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pivotTables/pivotTable14.xml" ContentType="application/vnd.openxmlformats-officedocument.spreadsheetml.pivotTable+xml"/>
  <Override PartName="/xl/drawings/drawing10.xml" ContentType="application/vnd.openxmlformats-officedocument.drawing+xml"/>
  <Override PartName="/xl/charts/chartEx5.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lwin\Downloads\"/>
    </mc:Choice>
  </mc:AlternateContent>
  <xr:revisionPtr revIDLastSave="0" documentId="13_ncr:1_{596A62D1-4521-4BE9-BBDA-51F8DA58CC69}" xr6:coauthVersionLast="47" xr6:coauthVersionMax="47" xr10:uidLastSave="{00000000-0000-0000-0000-000000000000}"/>
  <bookViews>
    <workbookView xWindow="-110" yWindow="-110" windowWidth="19420" windowHeight="12220" tabRatio="656" firstSheet="9" activeTab="10" xr2:uid="{EB23A4A9-2BBA-44F6-8166-1BC18A45D35E}"/>
  </bookViews>
  <sheets>
    <sheet name="Sheet1" sheetId="5" state="hidden" r:id="rId1"/>
    <sheet name="Sheet4" sheetId="7" state="hidden" r:id="rId2"/>
    <sheet name="Sheet12" sheetId="15" state="hidden" r:id="rId3"/>
    <sheet name="Sheet9" sheetId="31" state="hidden" r:id="rId4"/>
    <sheet name="Pivot 4" sheetId="23" state="hidden" r:id="rId5"/>
    <sheet name="Sheet7" sheetId="27" state="hidden" r:id="rId6"/>
    <sheet name="Sheet2" sheetId="28" state="hidden" r:id="rId7"/>
    <sheet name="Sheet8" sheetId="30" state="hidden" r:id="rId8"/>
    <sheet name="Sheet10" sheetId="32" state="hidden" r:id="rId9"/>
    <sheet name="Churn_Modelling1" sheetId="2" r:id="rId10"/>
    <sheet name="Dashboard1" sheetId="14" r:id="rId11"/>
    <sheet name="Pivot 3" sheetId="22" state="hidden" r:id="rId12"/>
    <sheet name="Dashboard" sheetId="1" state="hidden" r:id="rId13"/>
    <sheet name="Pivot" sheetId="20" state="hidden" r:id="rId14"/>
    <sheet name="pivot 1" sheetId="21" state="hidden" r:id="rId15"/>
    <sheet name="Ideas" sheetId="24" state="hidden" r:id="rId16"/>
    <sheet name="Sheet5" sheetId="25" state="hidden" r:id="rId17"/>
    <sheet name="Sheet6" sheetId="26" state="hidden" r:id="rId18"/>
    <sheet name="Sheet3" sheetId="29" state="hidden" r:id="rId19"/>
  </sheets>
  <definedNames>
    <definedName name="_xlchart.v1.0" hidden="1">Sheet2!$D$4:$D$8</definedName>
    <definedName name="_xlchart.v1.1" hidden="1">Sheet2!$E$3</definedName>
    <definedName name="_xlchart.v1.2" hidden="1">Sheet2!$E$4:$E$8</definedName>
    <definedName name="_xlchart.v1.6" hidden="1">Sheet2!$D$4:$D$8</definedName>
    <definedName name="_xlchart.v1.7" hidden="1">Sheet2!$E$3</definedName>
    <definedName name="_xlchart.v1.8" hidden="1">Sheet2!$E$4:$E$8</definedName>
    <definedName name="_xlchart.v2.13" hidden="1">Sheet6!$D$4:$D$8</definedName>
    <definedName name="_xlchart.v2.14" hidden="1">Sheet6!$E$3</definedName>
    <definedName name="_xlchart.v2.15" hidden="1">Sheet6!$E$4:$E$8</definedName>
    <definedName name="_xlchart.v2.3" hidden="1">Sheet6!$D$4:$D$8</definedName>
    <definedName name="_xlchart.v2.4" hidden="1">Sheet6!$E$3</definedName>
    <definedName name="_xlchart.v2.5" hidden="1">Sheet6!$E$4:$E$8</definedName>
    <definedName name="_xlchart.v5.10" hidden="1">'Pivot 3'!$H$4:$H$6</definedName>
    <definedName name="_xlchart.v5.11" hidden="1">'Pivot 3'!$I$3</definedName>
    <definedName name="_xlchart.v5.12" hidden="1">'Pivot 3'!$I$4:$I$6</definedName>
    <definedName name="_xlchart.v5.9" hidden="1">'Pivot 3'!$H$3</definedName>
    <definedName name="ExternalData_1" localSheetId="9" hidden="1">'Churn_Modelling1'!$A$1:$P$10001</definedName>
    <definedName name="_xlnm.Print_Area" localSheetId="10">Dashboard1!$A$1:$AC$43</definedName>
    <definedName name="Slicer_Age_Group1">#N/A</definedName>
    <definedName name="Slicer_Balance_Category1">#N/A</definedName>
    <definedName name="Slicer_Exited">#N/A</definedName>
    <definedName name="Slicer_Gender">#N/A</definedName>
    <definedName name="Slicer_Geography">#N/A</definedName>
    <definedName name="Slicer_HasCreditCard">#N/A</definedName>
    <definedName name="Slicer_IsActiveMember1">#N/A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30" l="1"/>
  <c r="E6" i="30"/>
  <c r="E5" i="30"/>
  <c r="E4" i="30"/>
  <c r="E3" i="30"/>
  <c r="D4" i="30"/>
  <c r="D5" i="30"/>
  <c r="D6" i="30"/>
  <c r="D7" i="30"/>
  <c r="D3" i="30"/>
  <c r="R2" i="2" a="1"/>
  <c r="R2" i="2"/>
  <c r="R3" i="2" a="1"/>
  <c r="R3" i="2" s="1"/>
  <c r="R4" i="2" a="1"/>
  <c r="R4" i="2" s="1"/>
  <c r="R5" i="2" a="1"/>
  <c r="R5" i="2" s="1"/>
  <c r="R6" i="2" a="1"/>
  <c r="R6" i="2" s="1"/>
  <c r="R7" i="2" a="1"/>
  <c r="R7" i="2"/>
  <c r="R8" i="2" a="1"/>
  <c r="R8" i="2"/>
  <c r="R9" i="2" a="1"/>
  <c r="R9" i="2" s="1"/>
  <c r="R10" i="2" a="1"/>
  <c r="R10" i="2" s="1"/>
  <c r="R11" i="2" a="1"/>
  <c r="R11" i="2"/>
  <c r="R12" i="2" a="1"/>
  <c r="R12" i="2" s="1"/>
  <c r="R13" i="2" a="1"/>
  <c r="R13" i="2"/>
  <c r="R14" i="2" a="1"/>
  <c r="R14" i="2"/>
  <c r="R15" i="2" a="1"/>
  <c r="R15" i="2"/>
  <c r="R16" i="2" a="1"/>
  <c r="R16" i="2" s="1"/>
  <c r="R17" i="2" a="1"/>
  <c r="R17" i="2"/>
  <c r="R18" i="2" a="1"/>
  <c r="R18" i="2"/>
  <c r="R19" i="2" a="1"/>
  <c r="R19" i="2" s="1"/>
  <c r="R20" i="2" a="1"/>
  <c r="R20" i="2" s="1"/>
  <c r="R21" i="2" a="1"/>
  <c r="R21" i="2"/>
  <c r="R22" i="2" a="1"/>
  <c r="R22" i="2"/>
  <c r="R23" i="2" a="1"/>
  <c r="R23" i="2"/>
  <c r="R24" i="2" a="1"/>
  <c r="R24" i="2" s="1"/>
  <c r="R25" i="2" a="1"/>
  <c r="R25" i="2"/>
  <c r="R26" i="2" a="1"/>
  <c r="R26" i="2" s="1"/>
  <c r="R27" i="2" a="1"/>
  <c r="R27" i="2"/>
  <c r="R28" i="2" a="1"/>
  <c r="R28" i="2"/>
  <c r="R29" i="2" a="1"/>
  <c r="R29" i="2" s="1"/>
  <c r="R30" i="2" a="1"/>
  <c r="R30" i="2"/>
  <c r="R31" i="2" a="1"/>
  <c r="R31" i="2"/>
  <c r="R32" i="2" a="1"/>
  <c r="R32" i="2" s="1"/>
  <c r="R33" i="2" a="1"/>
  <c r="R33" i="2" s="1"/>
  <c r="R34" i="2" a="1"/>
  <c r="R34" i="2" s="1"/>
  <c r="R35" i="2" a="1"/>
  <c r="R35" i="2" s="1"/>
  <c r="R36" i="2" a="1"/>
  <c r="R36" i="2" s="1"/>
  <c r="R37" i="2" a="1"/>
  <c r="R37" i="2" s="1"/>
  <c r="R38" i="2" a="1"/>
  <c r="R38" i="2"/>
  <c r="R39" i="2" a="1"/>
  <c r="R39" i="2"/>
  <c r="R40" i="2" a="1"/>
  <c r="R40" i="2" s="1"/>
  <c r="R41" i="2" a="1"/>
  <c r="R41" i="2"/>
  <c r="R42" i="2" a="1"/>
  <c r="R42" i="2" s="1"/>
  <c r="R43" i="2" a="1"/>
  <c r="R43" i="2"/>
  <c r="R44" i="2" a="1"/>
  <c r="R44" i="2"/>
  <c r="R45" i="2" a="1"/>
  <c r="R45" i="2"/>
  <c r="R46" i="2" a="1"/>
  <c r="R46" i="2" s="1"/>
  <c r="R47" i="2" a="1"/>
  <c r="R47" i="2" s="1"/>
  <c r="R48" i="2" a="1"/>
  <c r="R48" i="2" s="1"/>
  <c r="R49" i="2" a="1"/>
  <c r="R49" i="2"/>
  <c r="R50" i="2" a="1"/>
  <c r="R50" i="2" s="1"/>
  <c r="R51" i="2" a="1"/>
  <c r="R51" i="2" s="1"/>
  <c r="R52" i="2" a="1"/>
  <c r="R52" i="2"/>
  <c r="R53" i="2" a="1"/>
  <c r="R53" i="2"/>
  <c r="R54" i="2" a="1"/>
  <c r="R54" i="2" s="1"/>
  <c r="R55" i="2" a="1"/>
  <c r="R55" i="2" s="1"/>
  <c r="R56" i="2" a="1"/>
  <c r="R56" i="2" s="1"/>
  <c r="R57" i="2" a="1"/>
  <c r="R57" i="2" s="1"/>
  <c r="R58" i="2" a="1"/>
  <c r="R58" i="2"/>
  <c r="R59" i="2" a="1"/>
  <c r="R59" i="2" s="1"/>
  <c r="R60" i="2" a="1"/>
  <c r="R60" i="2" s="1"/>
  <c r="R61" i="2" a="1"/>
  <c r="R61" i="2" s="1"/>
  <c r="R62" i="2" a="1"/>
  <c r="R62" i="2"/>
  <c r="R63" i="2" a="1"/>
  <c r="R63" i="2"/>
  <c r="R64" i="2" a="1"/>
  <c r="R64" i="2"/>
  <c r="R65" i="2" a="1"/>
  <c r="R65" i="2" s="1"/>
  <c r="R66" i="2" a="1"/>
  <c r="R66" i="2" s="1"/>
  <c r="R67" i="2" a="1"/>
  <c r="R67" i="2" s="1"/>
  <c r="R68" i="2" a="1"/>
  <c r="R68" i="2" s="1"/>
  <c r="R69" i="2" a="1"/>
  <c r="R69" i="2"/>
  <c r="R70" i="2" a="1"/>
  <c r="R70" i="2" s="1"/>
  <c r="R71" i="2" a="1"/>
  <c r="R71" i="2"/>
  <c r="R72" i="2" a="1"/>
  <c r="R72" i="2"/>
  <c r="R73" i="2" a="1"/>
  <c r="R73" i="2"/>
  <c r="R74" i="2" a="1"/>
  <c r="R74" i="2" s="1"/>
  <c r="R75" i="2" a="1"/>
  <c r="R75" i="2" s="1"/>
  <c r="R76" i="2" a="1"/>
  <c r="R76" i="2" s="1"/>
  <c r="R77" i="2" a="1"/>
  <c r="R77" i="2"/>
  <c r="R78" i="2" a="1"/>
  <c r="R78" i="2" s="1"/>
  <c r="R79" i="2" a="1"/>
  <c r="R79" i="2" s="1"/>
  <c r="R80" i="2" a="1"/>
  <c r="R80" i="2" s="1"/>
  <c r="R81" i="2" a="1"/>
  <c r="R81" i="2" s="1"/>
  <c r="R82" i="2" a="1"/>
  <c r="R82" i="2" s="1"/>
  <c r="R83" i="2" a="1"/>
  <c r="R83" i="2" s="1"/>
  <c r="R84" i="2" a="1"/>
  <c r="R84" i="2" s="1"/>
  <c r="R85" i="2" a="1"/>
  <c r="R85" i="2"/>
  <c r="R86" i="2" a="1"/>
  <c r="R86" i="2"/>
  <c r="R87" i="2" a="1"/>
  <c r="R87" i="2" s="1"/>
  <c r="R88" i="2" a="1"/>
  <c r="R88" i="2"/>
  <c r="R89" i="2" a="1"/>
  <c r="R89" i="2" s="1"/>
  <c r="R90" i="2" a="1"/>
  <c r="R90" i="2"/>
  <c r="R91" i="2" a="1"/>
  <c r="R91" i="2"/>
  <c r="R92" i="2" a="1"/>
  <c r="R92" i="2"/>
  <c r="R93" i="2" a="1"/>
  <c r="R93" i="2"/>
  <c r="R94" i="2" a="1"/>
  <c r="R94" i="2"/>
  <c r="R95" i="2" a="1"/>
  <c r="R95" i="2" s="1"/>
  <c r="R96" i="2" a="1"/>
  <c r="R96" i="2" s="1"/>
  <c r="R97" i="2" a="1"/>
  <c r="R97" i="2"/>
  <c r="R98" i="2" a="1"/>
  <c r="R98" i="2"/>
  <c r="R99" i="2" a="1"/>
  <c r="R99" i="2"/>
  <c r="R100" i="2" a="1"/>
  <c r="R100" i="2"/>
  <c r="R101" i="2" a="1"/>
  <c r="R101" i="2"/>
  <c r="R102" i="2" a="1"/>
  <c r="R102" i="2"/>
  <c r="R103" i="2" a="1"/>
  <c r="R103" i="2" s="1"/>
  <c r="R104" i="2" a="1"/>
  <c r="R104" i="2" s="1"/>
  <c r="R105" i="2" a="1"/>
  <c r="R105" i="2"/>
  <c r="R106" i="2" a="1"/>
  <c r="R106" i="2" s="1"/>
  <c r="R107" i="2" a="1"/>
  <c r="R107" i="2" s="1"/>
  <c r="R108" i="2" a="1"/>
  <c r="R108" i="2"/>
  <c r="R109" i="2" a="1"/>
  <c r="R109" i="2" s="1"/>
  <c r="R110" i="2" a="1"/>
  <c r="R110" i="2" s="1"/>
  <c r="R111" i="2" a="1"/>
  <c r="R111" i="2"/>
  <c r="R112" i="2" a="1"/>
  <c r="R112" i="2"/>
  <c r="R113" i="2" a="1"/>
  <c r="R113" i="2"/>
  <c r="R114" i="2" a="1"/>
  <c r="R114" i="2"/>
  <c r="R115" i="2" a="1"/>
  <c r="R115" i="2"/>
  <c r="R116" i="2" a="1"/>
  <c r="R116" i="2"/>
  <c r="R117" i="2" a="1"/>
  <c r="R117" i="2" s="1"/>
  <c r="R118" i="2" a="1"/>
  <c r="R118" i="2" s="1"/>
  <c r="R119" i="2" a="1"/>
  <c r="R119" i="2"/>
  <c r="R120" i="2" a="1"/>
  <c r="R120" i="2"/>
  <c r="R121" i="2" a="1"/>
  <c r="R121" i="2"/>
  <c r="R122" i="2" a="1"/>
  <c r="R122" i="2"/>
  <c r="R123" i="2" a="1"/>
  <c r="R123" i="2"/>
  <c r="R124" i="2" a="1"/>
  <c r="R124" i="2" s="1"/>
  <c r="R125" i="2" a="1"/>
  <c r="R125" i="2" s="1"/>
  <c r="R126" i="2" a="1"/>
  <c r="R126" i="2"/>
  <c r="R127" i="2" a="1"/>
  <c r="R127" i="2" s="1"/>
  <c r="R128" i="2" a="1"/>
  <c r="R128" i="2" s="1"/>
  <c r="R129" i="2" a="1"/>
  <c r="R129" i="2" s="1"/>
  <c r="R130" i="2" a="1"/>
  <c r="R130" i="2" s="1"/>
  <c r="R131" i="2" a="1"/>
  <c r="R131" i="2" s="1"/>
  <c r="R132" i="2" a="1"/>
  <c r="R132" i="2" s="1"/>
  <c r="R133" i="2" a="1"/>
  <c r="R133" i="2" s="1"/>
  <c r="R134" i="2" a="1"/>
  <c r="R134" i="2" s="1"/>
  <c r="R135" i="2" a="1"/>
  <c r="R135" i="2"/>
  <c r="R136" i="2" a="1"/>
  <c r="R136" i="2"/>
  <c r="R137" i="2" a="1"/>
  <c r="R137" i="2" s="1"/>
  <c r="R138" i="2" a="1"/>
  <c r="R138" i="2" s="1"/>
  <c r="R139" i="2" a="1"/>
  <c r="R139" i="2"/>
  <c r="R140" i="2" a="1"/>
  <c r="R140" i="2" s="1"/>
  <c r="R141" i="2" a="1"/>
  <c r="R141" i="2"/>
  <c r="R142" i="2" a="1"/>
  <c r="R142" i="2"/>
  <c r="R143" i="2" a="1"/>
  <c r="R143" i="2"/>
  <c r="R144" i="2" a="1"/>
  <c r="R144" i="2"/>
  <c r="R145" i="2" a="1"/>
  <c r="R145" i="2" s="1"/>
  <c r="R146" i="2" a="1"/>
  <c r="R146" i="2" s="1"/>
  <c r="R147" i="2" a="1"/>
  <c r="R147" i="2"/>
  <c r="R148" i="2" a="1"/>
  <c r="R148" i="2" s="1"/>
  <c r="R149" i="2" a="1"/>
  <c r="R149" i="2"/>
  <c r="R150" i="2" a="1"/>
  <c r="R150" i="2"/>
  <c r="R151" i="2" a="1"/>
  <c r="R151" i="2" s="1"/>
  <c r="R152" i="2" a="1"/>
  <c r="R152" i="2" s="1"/>
  <c r="R153" i="2" a="1"/>
  <c r="R153" i="2" s="1"/>
  <c r="R154" i="2" a="1"/>
  <c r="R154" i="2" s="1"/>
  <c r="R155" i="2" a="1"/>
  <c r="R155" i="2"/>
  <c r="R156" i="2" a="1"/>
  <c r="R156" i="2"/>
  <c r="R157" i="2" a="1"/>
  <c r="R157" i="2" s="1"/>
  <c r="R158" i="2" a="1"/>
  <c r="R158" i="2" s="1"/>
  <c r="R159" i="2" a="1"/>
  <c r="R159" i="2" s="1"/>
  <c r="R160" i="2" a="1"/>
  <c r="R160" i="2"/>
  <c r="R161" i="2" a="1"/>
  <c r="R161" i="2"/>
  <c r="R162" i="2" a="1"/>
  <c r="R162" i="2"/>
  <c r="R163" i="2" a="1"/>
  <c r="R163" i="2" s="1"/>
  <c r="R164" i="2" a="1"/>
  <c r="R164" i="2" s="1"/>
  <c r="R165" i="2" a="1"/>
  <c r="R165" i="2" s="1"/>
  <c r="R166" i="2" a="1"/>
  <c r="R166" i="2" s="1"/>
  <c r="R167" i="2" a="1"/>
  <c r="R167" i="2"/>
  <c r="R168" i="2" a="1"/>
  <c r="R168" i="2"/>
  <c r="R169" i="2" a="1"/>
  <c r="R169" i="2"/>
  <c r="R170" i="2" a="1"/>
  <c r="R170" i="2"/>
  <c r="R171" i="2" a="1"/>
  <c r="R171" i="2"/>
  <c r="R172" i="2" a="1"/>
  <c r="R172" i="2" s="1"/>
  <c r="R173" i="2" a="1"/>
  <c r="R173" i="2" s="1"/>
  <c r="R174" i="2" a="1"/>
  <c r="R174" i="2" s="1"/>
  <c r="R175" i="2" a="1"/>
  <c r="R175" i="2" s="1"/>
  <c r="R176" i="2" a="1"/>
  <c r="R176" i="2" s="1"/>
  <c r="R177" i="2" a="1"/>
  <c r="R177" i="2" s="1"/>
  <c r="R178" i="2" a="1"/>
  <c r="R178" i="2" s="1"/>
  <c r="R179" i="2" a="1"/>
  <c r="R179" i="2"/>
  <c r="R180" i="2" a="1"/>
  <c r="R180" i="2" s="1"/>
  <c r="R181" i="2" a="1"/>
  <c r="R181" i="2" s="1"/>
  <c r="R182" i="2" a="1"/>
  <c r="R182" i="2" s="1"/>
  <c r="R183" i="2" a="1"/>
  <c r="R183" i="2"/>
  <c r="R184" i="2" a="1"/>
  <c r="R184" i="2" s="1"/>
  <c r="R185" i="2" a="1"/>
  <c r="R185" i="2" s="1"/>
  <c r="R186" i="2" a="1"/>
  <c r="R186" i="2"/>
  <c r="R187" i="2" a="1"/>
  <c r="R187" i="2" s="1"/>
  <c r="R188" i="2" a="1"/>
  <c r="R188" i="2"/>
  <c r="R189" i="2" a="1"/>
  <c r="R189" i="2"/>
  <c r="R190" i="2" a="1"/>
  <c r="R190" i="2" s="1"/>
  <c r="R191" i="2" a="1"/>
  <c r="R191" i="2"/>
  <c r="R192" i="2" a="1"/>
  <c r="R192" i="2"/>
  <c r="R193" i="2" a="1"/>
  <c r="R193" i="2" s="1"/>
  <c r="R194" i="2" a="1"/>
  <c r="R194" i="2" s="1"/>
  <c r="R195" i="2" a="1"/>
  <c r="R195" i="2"/>
  <c r="R196" i="2" a="1"/>
  <c r="R196" i="2"/>
  <c r="R197" i="2" a="1"/>
  <c r="R197" i="2"/>
  <c r="R198" i="2" a="1"/>
  <c r="R198" i="2" s="1"/>
  <c r="R199" i="2" a="1"/>
  <c r="R199" i="2"/>
  <c r="R200" i="2" a="1"/>
  <c r="R200" i="2"/>
  <c r="R201" i="2" a="1"/>
  <c r="R201" i="2" s="1"/>
  <c r="R202" i="2" a="1"/>
  <c r="R202" i="2"/>
  <c r="R203" i="2" a="1"/>
  <c r="R203" i="2" s="1"/>
  <c r="R204" i="2" a="1"/>
  <c r="R204" i="2" s="1"/>
  <c r="R205" i="2" a="1"/>
  <c r="R205" i="2"/>
  <c r="R206" i="2" a="1"/>
  <c r="R206" i="2"/>
  <c r="R207" i="2" a="1"/>
  <c r="R207" i="2" s="1"/>
  <c r="R208" i="2" a="1"/>
  <c r="R208" i="2" s="1"/>
  <c r="R209" i="2" a="1"/>
  <c r="R209" i="2"/>
  <c r="R210" i="2" a="1"/>
  <c r="R210" i="2" s="1"/>
  <c r="R211" i="2" a="1"/>
  <c r="R211" i="2" s="1"/>
  <c r="R212" i="2" a="1"/>
  <c r="R212" i="2"/>
  <c r="R213" i="2" a="1"/>
  <c r="R213" i="2"/>
  <c r="R214" i="2" a="1"/>
  <c r="R214" i="2"/>
  <c r="R215" i="2" a="1"/>
  <c r="R215" i="2" s="1"/>
  <c r="R216" i="2" a="1"/>
  <c r="R216" i="2" s="1"/>
  <c r="R217" i="2" a="1"/>
  <c r="R217" i="2"/>
  <c r="R218" i="2" a="1"/>
  <c r="R218" i="2" s="1"/>
  <c r="R219" i="2" a="1"/>
  <c r="R219" i="2"/>
  <c r="R220" i="2" a="1"/>
  <c r="R220" i="2"/>
  <c r="R221" i="2" a="1"/>
  <c r="R221" i="2" s="1"/>
  <c r="R222" i="2" a="1"/>
  <c r="R222" i="2" s="1"/>
  <c r="R223" i="2" a="1"/>
  <c r="R223" i="2" s="1"/>
  <c r="R224" i="2" a="1"/>
  <c r="R224" i="2"/>
  <c r="R225" i="2" a="1"/>
  <c r="R225" i="2" s="1"/>
  <c r="R226" i="2" a="1"/>
  <c r="R226" i="2" s="1"/>
  <c r="R227" i="2" a="1"/>
  <c r="R227" i="2" s="1"/>
  <c r="R228" i="2" a="1"/>
  <c r="R228" i="2" s="1"/>
  <c r="R229" i="2" a="1"/>
  <c r="R229" i="2" s="1"/>
  <c r="R230" i="2" a="1"/>
  <c r="R230" i="2"/>
  <c r="R231" i="2" a="1"/>
  <c r="R231" i="2" s="1"/>
  <c r="R232" i="2" a="1"/>
  <c r="R232" i="2" s="1"/>
  <c r="R233" i="2" a="1"/>
  <c r="R233" i="2"/>
  <c r="R234" i="2" a="1"/>
  <c r="R234" i="2" s="1"/>
  <c r="R235" i="2" a="1"/>
  <c r="R235" i="2" s="1"/>
  <c r="R236" i="2" a="1"/>
  <c r="R236" i="2" s="1"/>
  <c r="R237" i="2" a="1"/>
  <c r="R237" i="2"/>
  <c r="R238" i="2" a="1"/>
  <c r="R238" i="2"/>
  <c r="R239" i="2" a="1"/>
  <c r="R239" i="2"/>
  <c r="R240" i="2" a="1"/>
  <c r="R240" i="2"/>
  <c r="R241" i="2" a="1"/>
  <c r="R241" i="2"/>
  <c r="R242" i="2" a="1"/>
  <c r="R242" i="2" s="1"/>
  <c r="R243" i="2" a="1"/>
  <c r="R243" i="2" s="1"/>
  <c r="R244" i="2" a="1"/>
  <c r="R244" i="2"/>
  <c r="R245" i="2" a="1"/>
  <c r="R245" i="2" s="1"/>
  <c r="R246" i="2" a="1"/>
  <c r="R246" i="2" s="1"/>
  <c r="R247" i="2" a="1"/>
  <c r="R247" i="2"/>
  <c r="R248" i="2" a="1"/>
  <c r="R248" i="2"/>
  <c r="R249" i="2" a="1"/>
  <c r="R249" i="2"/>
  <c r="R250" i="2" a="1"/>
  <c r="R250" i="2" s="1"/>
  <c r="R251" i="2" a="1"/>
  <c r="R251" i="2" s="1"/>
  <c r="R252" i="2" a="1"/>
  <c r="R252" i="2"/>
  <c r="R253" i="2" a="1"/>
  <c r="R253" i="2"/>
  <c r="R254" i="2" a="1"/>
  <c r="R254" i="2"/>
  <c r="R255" i="2" a="1"/>
  <c r="R255" i="2" s="1"/>
  <c r="R256" i="2" a="1"/>
  <c r="R256" i="2"/>
  <c r="R257" i="2" a="1"/>
  <c r="R257" i="2" s="1"/>
  <c r="R258" i="2" a="1"/>
  <c r="R258" i="2"/>
  <c r="R259" i="2" a="1"/>
  <c r="R259" i="2"/>
  <c r="R260" i="2" a="1"/>
  <c r="R260" i="2"/>
  <c r="R261" i="2" a="1"/>
  <c r="R261" i="2" s="1"/>
  <c r="R262" i="2" a="1"/>
  <c r="R262" i="2" s="1"/>
  <c r="R263" i="2" a="1"/>
  <c r="R263" i="2" s="1"/>
  <c r="R264" i="2" a="1"/>
  <c r="R264" i="2" s="1"/>
  <c r="R265" i="2" a="1"/>
  <c r="R265" i="2" s="1"/>
  <c r="R266" i="2" a="1"/>
  <c r="R266" i="2"/>
  <c r="R267" i="2" a="1"/>
  <c r="R267" i="2"/>
  <c r="R268" i="2" a="1"/>
  <c r="R268" i="2"/>
  <c r="R269" i="2" a="1"/>
  <c r="R269" i="2"/>
  <c r="R270" i="2" a="1"/>
  <c r="R270" i="2"/>
  <c r="R271" i="2" a="1"/>
  <c r="R271" i="2" s="1"/>
  <c r="R272" i="2" a="1"/>
  <c r="R272" i="2"/>
  <c r="R273" i="2" a="1"/>
  <c r="R273" i="2"/>
  <c r="R274" i="2" a="1"/>
  <c r="R274" i="2" s="1"/>
  <c r="R275" i="2" a="1"/>
  <c r="R275" i="2"/>
  <c r="R276" i="2" a="1"/>
  <c r="R276" i="2" s="1"/>
  <c r="R277" i="2" a="1"/>
  <c r="R277" i="2"/>
  <c r="R278" i="2" a="1"/>
  <c r="R278" i="2" s="1"/>
  <c r="R279" i="2" a="1"/>
  <c r="R279" i="2" s="1"/>
  <c r="R280" i="2" a="1"/>
  <c r="R280" i="2" s="1"/>
  <c r="R281" i="2" a="1"/>
  <c r="R281" i="2"/>
  <c r="R282" i="2" a="1"/>
  <c r="R282" i="2" s="1"/>
  <c r="R283" i="2" a="1"/>
  <c r="R283" i="2"/>
  <c r="R284" i="2" a="1"/>
  <c r="R284" i="2"/>
  <c r="R285" i="2" a="1"/>
  <c r="R285" i="2" s="1"/>
  <c r="R286" i="2" a="1"/>
  <c r="R286" i="2"/>
  <c r="R287" i="2" a="1"/>
  <c r="R287" i="2"/>
  <c r="R288" i="2" a="1"/>
  <c r="R288" i="2" s="1"/>
  <c r="R289" i="2" a="1"/>
  <c r="R289" i="2"/>
  <c r="R290" i="2" a="1"/>
  <c r="R290" i="2"/>
  <c r="R291" i="2" a="1"/>
  <c r="R291" i="2" s="1"/>
  <c r="R292" i="2" a="1"/>
  <c r="R292" i="2" s="1"/>
  <c r="R293" i="2" a="1"/>
  <c r="R293" i="2"/>
  <c r="R294" i="2" a="1"/>
  <c r="R294" i="2"/>
  <c r="R295" i="2" a="1"/>
  <c r="R295" i="2"/>
  <c r="R296" i="2" a="1"/>
  <c r="R296" i="2" s="1"/>
  <c r="R297" i="2" a="1"/>
  <c r="R297" i="2"/>
  <c r="R298" i="2" a="1"/>
  <c r="R298" i="2"/>
  <c r="R299" i="2" a="1"/>
  <c r="R299" i="2" s="1"/>
  <c r="R300" i="2" a="1"/>
  <c r="R300" i="2"/>
  <c r="R301" i="2" a="1"/>
  <c r="R301" i="2" s="1"/>
  <c r="R302" i="2" a="1"/>
  <c r="R302" i="2" s="1"/>
  <c r="R303" i="2" a="1"/>
  <c r="R303" i="2" s="1"/>
  <c r="R304" i="2" a="1"/>
  <c r="R304" i="2"/>
  <c r="R305" i="2" a="1"/>
  <c r="R305" i="2" s="1"/>
  <c r="R306" i="2" a="1"/>
  <c r="R306" i="2" s="1"/>
  <c r="R307" i="2" a="1"/>
  <c r="R307" i="2"/>
  <c r="R308" i="2" a="1"/>
  <c r="R308" i="2"/>
  <c r="R309" i="2" a="1"/>
  <c r="R309" i="2"/>
  <c r="R310" i="2" a="1"/>
  <c r="R310" i="2"/>
  <c r="R311" i="2" a="1"/>
  <c r="R311" i="2" s="1"/>
  <c r="R312" i="2" a="1"/>
  <c r="R312" i="2" s="1"/>
  <c r="R313" i="2" a="1"/>
  <c r="R313" i="2" s="1"/>
  <c r="R314" i="2" a="1"/>
  <c r="R314" i="2" s="1"/>
  <c r="R315" i="2" a="1"/>
  <c r="R315" i="2" s="1"/>
  <c r="R316" i="2" a="1"/>
  <c r="R316" i="2" s="1"/>
  <c r="R317" i="2" a="1"/>
  <c r="R317" i="2"/>
  <c r="R318" i="2" a="1"/>
  <c r="R318" i="2"/>
  <c r="R319" i="2" a="1"/>
  <c r="R319" i="2" s="1"/>
  <c r="R320" i="2" a="1"/>
  <c r="R320" i="2" s="1"/>
  <c r="R321" i="2" a="1"/>
  <c r="R321" i="2" s="1"/>
  <c r="R322" i="2" a="1"/>
  <c r="R322" i="2"/>
  <c r="R323" i="2" a="1"/>
  <c r="R323" i="2"/>
  <c r="R324" i="2" a="1"/>
  <c r="R324" i="2" s="1"/>
  <c r="R325" i="2" a="1"/>
  <c r="R325" i="2" s="1"/>
  <c r="R326" i="2" a="1"/>
  <c r="R326" i="2"/>
  <c r="R327" i="2" a="1"/>
  <c r="R327" i="2" s="1"/>
  <c r="R328" i="2" a="1"/>
  <c r="R328" i="2"/>
  <c r="R329" i="2" a="1"/>
  <c r="R329" i="2" s="1"/>
  <c r="R330" i="2" a="1"/>
  <c r="R330" i="2"/>
  <c r="R331" i="2" a="1"/>
  <c r="R331" i="2"/>
  <c r="R332" i="2" a="1"/>
  <c r="R332" i="2" s="1"/>
  <c r="R333" i="2" a="1"/>
  <c r="R333" i="2" s="1"/>
  <c r="R334" i="2" a="1"/>
  <c r="R334" i="2" s="1"/>
  <c r="R335" i="2" a="1"/>
  <c r="R335" i="2" s="1"/>
  <c r="R336" i="2" a="1"/>
  <c r="R336" i="2"/>
  <c r="R337" i="2" a="1"/>
  <c r="R337" i="2"/>
  <c r="R338" i="2" a="1"/>
  <c r="R338" i="2" s="1"/>
  <c r="R339" i="2" a="1"/>
  <c r="R339" i="2" s="1"/>
  <c r="R340" i="2" a="1"/>
  <c r="R340" i="2"/>
  <c r="R341" i="2" a="1"/>
  <c r="R341" i="2" s="1"/>
  <c r="R342" i="2" a="1"/>
  <c r="R342" i="2"/>
  <c r="R343" i="2" a="1"/>
  <c r="R343" i="2"/>
  <c r="R344" i="2" a="1"/>
  <c r="R344" i="2" s="1"/>
  <c r="R345" i="2" a="1"/>
  <c r="R345" i="2"/>
  <c r="R346" i="2" a="1"/>
  <c r="R346" i="2"/>
  <c r="R347" i="2" a="1"/>
  <c r="R347" i="2" s="1"/>
  <c r="R348" i="2" a="1"/>
  <c r="R348" i="2" s="1"/>
  <c r="R349" i="2" a="1"/>
  <c r="R349" i="2" s="1"/>
  <c r="R350" i="2" a="1"/>
  <c r="R350" i="2" s="1"/>
  <c r="R351" i="2" a="1"/>
  <c r="R351" i="2" s="1"/>
  <c r="R352" i="2" a="1"/>
  <c r="R352" i="2"/>
  <c r="R353" i="2" a="1"/>
  <c r="R353" i="2" s="1"/>
  <c r="R354" i="2" a="1"/>
  <c r="R354" i="2"/>
  <c r="R355" i="2" a="1"/>
  <c r="R355" i="2" s="1"/>
  <c r="R356" i="2" a="1"/>
  <c r="R356" i="2"/>
  <c r="R357" i="2" a="1"/>
  <c r="R357" i="2"/>
  <c r="R358" i="2" a="1"/>
  <c r="R358" i="2" s="1"/>
  <c r="R359" i="2" a="1"/>
  <c r="R359" i="2" s="1"/>
  <c r="R360" i="2" a="1"/>
  <c r="R360" i="2" s="1"/>
  <c r="R361" i="2" a="1"/>
  <c r="R361" i="2"/>
  <c r="R362" i="2" a="1"/>
  <c r="R362" i="2" s="1"/>
  <c r="R363" i="2" a="1"/>
  <c r="R363" i="2"/>
  <c r="R364" i="2" a="1"/>
  <c r="R364" i="2"/>
  <c r="R365" i="2" a="1"/>
  <c r="R365" i="2"/>
  <c r="R366" i="2" a="1"/>
  <c r="R366" i="2" s="1"/>
  <c r="R367" i="2" a="1"/>
  <c r="R367" i="2"/>
  <c r="R368" i="2" a="1"/>
  <c r="R368" i="2"/>
  <c r="R369" i="2" a="1"/>
  <c r="R369" i="2" s="1"/>
  <c r="R370" i="2" a="1"/>
  <c r="R370" i="2"/>
  <c r="R371" i="2" a="1"/>
  <c r="R371" i="2" s="1"/>
  <c r="R372" i="2" a="1"/>
  <c r="R372" i="2" s="1"/>
  <c r="R373" i="2" a="1"/>
  <c r="R373" i="2"/>
  <c r="R374" i="2" a="1"/>
  <c r="R374" i="2" s="1"/>
  <c r="R375" i="2" a="1"/>
  <c r="R375" i="2" s="1"/>
  <c r="R376" i="2" a="1"/>
  <c r="R376" i="2" s="1"/>
  <c r="R377" i="2" a="1"/>
  <c r="R377" i="2"/>
  <c r="R378" i="2" a="1"/>
  <c r="R378" i="2"/>
  <c r="R379" i="2" a="1"/>
  <c r="R379" i="2" s="1"/>
  <c r="R380" i="2" a="1"/>
  <c r="R380" i="2" s="1"/>
  <c r="R381" i="2" a="1"/>
  <c r="R381" i="2" s="1"/>
  <c r="R382" i="2" a="1"/>
  <c r="R382" i="2"/>
  <c r="R383" i="2" a="1"/>
  <c r="R383" i="2" s="1"/>
  <c r="R384" i="2" a="1"/>
  <c r="R384" i="2"/>
  <c r="R385" i="2" a="1"/>
  <c r="R385" i="2" s="1"/>
  <c r="R386" i="2" a="1"/>
  <c r="R386" i="2"/>
  <c r="R387" i="2" a="1"/>
  <c r="R387" i="2"/>
  <c r="R388" i="2" a="1"/>
  <c r="R388" i="2"/>
  <c r="R389" i="2" a="1"/>
  <c r="R389" i="2" s="1"/>
  <c r="R390" i="2" a="1"/>
  <c r="R390" i="2" s="1"/>
  <c r="R391" i="2" a="1"/>
  <c r="R391" i="2"/>
  <c r="R392" i="2" a="1"/>
  <c r="R392" i="2"/>
  <c r="R393" i="2" a="1"/>
  <c r="R393" i="2" s="1"/>
  <c r="R394" i="2" a="1"/>
  <c r="R394" i="2"/>
  <c r="R395" i="2" a="1"/>
  <c r="R395" i="2"/>
  <c r="R396" i="2" a="1"/>
  <c r="R396" i="2"/>
  <c r="R397" i="2" a="1"/>
  <c r="R397" i="2" s="1"/>
  <c r="R398" i="2" a="1"/>
  <c r="R398" i="2"/>
  <c r="R399" i="2" a="1"/>
  <c r="R399" i="2" s="1"/>
  <c r="R400" i="2" a="1"/>
  <c r="R400" i="2"/>
  <c r="R401" i="2" a="1"/>
  <c r="R401" i="2" s="1"/>
  <c r="R402" i="2" a="1"/>
  <c r="R402" i="2" s="1"/>
  <c r="R403" i="2" a="1"/>
  <c r="R403" i="2" s="1"/>
  <c r="R404" i="2" a="1"/>
  <c r="R404" i="2" s="1"/>
  <c r="R405" i="2" a="1"/>
  <c r="R405" i="2"/>
  <c r="R406" i="2" a="1"/>
  <c r="R406" i="2" s="1"/>
  <c r="R407" i="2" a="1"/>
  <c r="R407" i="2"/>
  <c r="R408" i="2" a="1"/>
  <c r="R408" i="2"/>
  <c r="R409" i="2" a="1"/>
  <c r="R409" i="2"/>
  <c r="R410" i="2" a="1"/>
  <c r="R410" i="2"/>
  <c r="R411" i="2" a="1"/>
  <c r="R411" i="2" s="1"/>
  <c r="R412" i="2" a="1"/>
  <c r="R412" i="2" s="1"/>
  <c r="R413" i="2" a="1"/>
  <c r="R413" i="2" s="1"/>
  <c r="R414" i="2" a="1"/>
  <c r="R414" i="2" s="1"/>
  <c r="R415" i="2" a="1"/>
  <c r="R415" i="2"/>
  <c r="R416" i="2" a="1"/>
  <c r="R416" i="2"/>
  <c r="R417" i="2" a="1"/>
  <c r="R417" i="2" s="1"/>
  <c r="R418" i="2" a="1"/>
  <c r="R418" i="2" s="1"/>
  <c r="R419" i="2" a="1"/>
  <c r="R419" i="2" s="1"/>
  <c r="R420" i="2" a="1"/>
  <c r="R420" i="2"/>
  <c r="R421" i="2" a="1"/>
  <c r="R421" i="2" s="1"/>
  <c r="R422" i="2" a="1"/>
  <c r="R422" i="2" s="1"/>
  <c r="R423" i="2" a="1"/>
  <c r="R423" i="2" s="1"/>
  <c r="R424" i="2" a="1"/>
  <c r="R424" i="2"/>
  <c r="R425" i="2" a="1"/>
  <c r="R425" i="2" s="1"/>
  <c r="R426" i="2" a="1"/>
  <c r="R426" i="2"/>
  <c r="R427" i="2" a="1"/>
  <c r="R427" i="2" s="1"/>
  <c r="R428" i="2" a="1"/>
  <c r="R428" i="2"/>
  <c r="R429" i="2" a="1"/>
  <c r="R429" i="2"/>
  <c r="R430" i="2" a="1"/>
  <c r="R430" i="2" s="1"/>
  <c r="R431" i="2" a="1"/>
  <c r="R431" i="2"/>
  <c r="R432" i="2" a="1"/>
  <c r="R432" i="2" s="1"/>
  <c r="R433" i="2" a="1"/>
  <c r="R433" i="2"/>
  <c r="R434" i="2" a="1"/>
  <c r="R434" i="2"/>
  <c r="R435" i="2" a="1"/>
  <c r="R435" i="2"/>
  <c r="R436" i="2" a="1"/>
  <c r="R436" i="2"/>
  <c r="R437" i="2" a="1"/>
  <c r="R437" i="2"/>
  <c r="R438" i="2" a="1"/>
  <c r="R438" i="2"/>
  <c r="R439" i="2" a="1"/>
  <c r="R439" i="2" s="1"/>
  <c r="R440" i="2" a="1"/>
  <c r="R440" i="2"/>
  <c r="R441" i="2" a="1"/>
  <c r="R441" i="2" s="1"/>
  <c r="R442" i="2" a="1"/>
  <c r="R442" i="2" s="1"/>
  <c r="R443" i="2" a="1"/>
  <c r="R443" i="2"/>
  <c r="R444" i="2" a="1"/>
  <c r="R444" i="2"/>
  <c r="R445" i="2" a="1"/>
  <c r="R445" i="2" s="1"/>
  <c r="R446" i="2" a="1"/>
  <c r="R446" i="2" s="1"/>
  <c r="R447" i="2" a="1"/>
  <c r="R447" i="2"/>
  <c r="R448" i="2" a="1"/>
  <c r="R448" i="2" s="1"/>
  <c r="R449" i="2" a="1"/>
  <c r="R449" i="2" s="1"/>
  <c r="R450" i="2" a="1"/>
  <c r="R450" i="2"/>
  <c r="R451" i="2" a="1"/>
  <c r="R451" i="2"/>
  <c r="R452" i="2" a="1"/>
  <c r="R452" i="2"/>
  <c r="R453" i="2" a="1"/>
  <c r="R453" i="2" s="1"/>
  <c r="R454" i="2" a="1"/>
  <c r="R454" i="2"/>
  <c r="R455" i="2" a="1"/>
  <c r="R455" i="2"/>
  <c r="R456" i="2" a="1"/>
  <c r="R456" i="2" s="1"/>
  <c r="R457" i="2" a="1"/>
  <c r="R457" i="2" s="1"/>
  <c r="R458" i="2" a="1"/>
  <c r="R458" i="2" s="1"/>
  <c r="R459" i="2" a="1"/>
  <c r="R459" i="2"/>
  <c r="R460" i="2" a="1"/>
  <c r="R460" i="2" s="1"/>
  <c r="R461" i="2" a="1"/>
  <c r="R461" i="2"/>
  <c r="R462" i="2" a="1"/>
  <c r="R462" i="2"/>
  <c r="R463" i="2" a="1"/>
  <c r="R463" i="2" s="1"/>
  <c r="R464" i="2" a="1"/>
  <c r="R464" i="2"/>
  <c r="R465" i="2" a="1"/>
  <c r="R465" i="2"/>
  <c r="R466" i="2" a="1"/>
  <c r="R466" i="2"/>
  <c r="R467" i="2" a="1"/>
  <c r="R467" i="2" s="1"/>
  <c r="R468" i="2" a="1"/>
  <c r="R468" i="2" s="1"/>
  <c r="R469" i="2" a="1"/>
  <c r="R469" i="2" s="1"/>
  <c r="R470" i="2" a="1"/>
  <c r="R470" i="2"/>
  <c r="R471" i="2" a="1"/>
  <c r="R471" i="2" s="1"/>
  <c r="R472" i="2" a="1"/>
  <c r="R472" i="2" s="1"/>
  <c r="R473" i="2" a="1"/>
  <c r="R473" i="2"/>
  <c r="R474" i="2" a="1"/>
  <c r="R474" i="2" s="1"/>
  <c r="R475" i="2" a="1"/>
  <c r="R475" i="2" s="1"/>
  <c r="R476" i="2" a="1"/>
  <c r="R476" i="2"/>
  <c r="R477" i="2" a="1"/>
  <c r="R477" i="2" s="1"/>
  <c r="R478" i="2" a="1"/>
  <c r="R478" i="2"/>
  <c r="R479" i="2" a="1"/>
  <c r="R479" i="2"/>
  <c r="R480" i="2" a="1"/>
  <c r="R480" i="2"/>
  <c r="R481" i="2" a="1"/>
  <c r="R481" i="2" s="1"/>
  <c r="R482" i="2" a="1"/>
  <c r="R482" i="2"/>
  <c r="R483" i="2" a="1"/>
  <c r="R483" i="2" s="1"/>
  <c r="R484" i="2" a="1"/>
  <c r="R484" i="2"/>
  <c r="R485" i="2" a="1"/>
  <c r="R485" i="2"/>
  <c r="R486" i="2" a="1"/>
  <c r="R486" i="2" s="1"/>
  <c r="R487" i="2" a="1"/>
  <c r="R487" i="2" s="1"/>
  <c r="R488" i="2" a="1"/>
  <c r="R488" i="2" s="1"/>
  <c r="R489" i="2" a="1"/>
  <c r="R489" i="2"/>
  <c r="R490" i="2" a="1"/>
  <c r="R490" i="2"/>
  <c r="R491" i="2" a="1"/>
  <c r="R491" i="2" s="1"/>
  <c r="R492" i="2" a="1"/>
  <c r="R492" i="2"/>
  <c r="R493" i="2" a="1"/>
  <c r="R493" i="2"/>
  <c r="R494" i="2" a="1"/>
  <c r="R494" i="2" s="1"/>
  <c r="R495" i="2" a="1"/>
  <c r="R495" i="2" s="1"/>
  <c r="R496" i="2" a="1"/>
  <c r="R496" i="2" s="1"/>
  <c r="R497" i="2" a="1"/>
  <c r="R497" i="2" s="1"/>
  <c r="R498" i="2" a="1"/>
  <c r="R498" i="2" s="1"/>
  <c r="R499" i="2" a="1"/>
  <c r="R499" i="2"/>
  <c r="R500" i="2" a="1"/>
  <c r="R500" i="2" s="1"/>
  <c r="R501" i="2" a="1"/>
  <c r="R501" i="2"/>
  <c r="R502" i="2" a="1"/>
  <c r="R502" i="2" s="1"/>
  <c r="R503" i="2" a="1"/>
  <c r="R503" i="2"/>
  <c r="R504" i="2" a="1"/>
  <c r="R504" i="2"/>
  <c r="R505" i="2" a="1"/>
  <c r="R505" i="2"/>
  <c r="R506" i="2" a="1"/>
  <c r="R506" i="2" s="1"/>
  <c r="R507" i="2" a="1"/>
  <c r="R507" i="2" s="1"/>
  <c r="R508" i="2" a="1"/>
  <c r="R508" i="2"/>
  <c r="R509" i="2" a="1"/>
  <c r="R509" i="2" s="1"/>
  <c r="R510" i="2" a="1"/>
  <c r="R510" i="2" s="1"/>
  <c r="R511" i="2" a="1"/>
  <c r="R511" i="2"/>
  <c r="R512" i="2" a="1"/>
  <c r="R512" i="2"/>
  <c r="R513" i="2" a="1"/>
  <c r="R513" i="2"/>
  <c r="R514" i="2" a="1"/>
  <c r="R514" i="2" s="1"/>
  <c r="R515" i="2" a="1"/>
  <c r="R515" i="2"/>
  <c r="R516" i="2" a="1"/>
  <c r="R516" i="2" s="1"/>
  <c r="R517" i="2" a="1"/>
  <c r="R517" i="2"/>
  <c r="R518" i="2" a="1"/>
  <c r="R518" i="2"/>
  <c r="R519" i="2" a="1"/>
  <c r="R519" i="2" s="1"/>
  <c r="R520" i="2" a="1"/>
  <c r="R520" i="2" s="1"/>
  <c r="R521" i="2" a="1"/>
  <c r="R521" i="2" s="1"/>
  <c r="R522" i="2" a="1"/>
  <c r="R522" i="2"/>
  <c r="R523" i="2" a="1"/>
  <c r="R523" i="2" s="1"/>
  <c r="R524" i="2" a="1"/>
  <c r="R524" i="2"/>
  <c r="R525" i="2" a="1"/>
  <c r="R525" i="2" s="1"/>
  <c r="R526" i="2" a="1"/>
  <c r="R526" i="2"/>
  <c r="R527" i="2" a="1"/>
  <c r="R527" i="2" s="1"/>
  <c r="R528" i="2" a="1"/>
  <c r="R528" i="2" s="1"/>
  <c r="R529" i="2" a="1"/>
  <c r="R529" i="2" s="1"/>
  <c r="R530" i="2" a="1"/>
  <c r="R530" i="2" s="1"/>
  <c r="R531" i="2" a="1"/>
  <c r="R531" i="2" s="1"/>
  <c r="R532" i="2" a="1"/>
  <c r="R532" i="2"/>
  <c r="R533" i="2" a="1"/>
  <c r="R533" i="2"/>
  <c r="R534" i="2" a="1"/>
  <c r="R534" i="2" s="1"/>
  <c r="R535" i="2" a="1"/>
  <c r="R535" i="2"/>
  <c r="R536" i="2" a="1"/>
  <c r="R536" i="2"/>
  <c r="R537" i="2" a="1"/>
  <c r="R537" i="2" s="1"/>
  <c r="R538" i="2" a="1"/>
  <c r="R538" i="2"/>
  <c r="R539" i="2" a="1"/>
  <c r="R539" i="2" s="1"/>
  <c r="R540" i="2" a="1"/>
  <c r="R540" i="2" s="1"/>
  <c r="R541" i="2" a="1"/>
  <c r="R541" i="2"/>
  <c r="R542" i="2" a="1"/>
  <c r="R542" i="2" s="1"/>
  <c r="R543" i="2" a="1"/>
  <c r="R543" i="2"/>
  <c r="R544" i="2" a="1"/>
  <c r="R544" i="2" s="1"/>
  <c r="R545" i="2" a="1"/>
  <c r="R545" i="2"/>
  <c r="R546" i="2" a="1"/>
  <c r="R546" i="2"/>
  <c r="R547" i="2" a="1"/>
  <c r="R547" i="2" s="1"/>
  <c r="R548" i="2" a="1"/>
  <c r="R548" i="2"/>
  <c r="R549" i="2" a="1"/>
  <c r="R549" i="2"/>
  <c r="R550" i="2" a="1"/>
  <c r="R550" i="2" s="1"/>
  <c r="R551" i="2" a="1"/>
  <c r="R551" i="2" s="1"/>
  <c r="R552" i="2" a="1"/>
  <c r="R552" i="2"/>
  <c r="R553" i="2" a="1"/>
  <c r="R553" i="2"/>
  <c r="R554" i="2" a="1"/>
  <c r="R554" i="2" s="1"/>
  <c r="R555" i="2" a="1"/>
  <c r="R555" i="2" s="1"/>
  <c r="R556" i="2" a="1"/>
  <c r="R556" i="2"/>
  <c r="R557" i="2" a="1"/>
  <c r="R557" i="2" s="1"/>
  <c r="R558" i="2" a="1"/>
  <c r="R558" i="2" s="1"/>
  <c r="R559" i="2" a="1"/>
  <c r="R559" i="2"/>
  <c r="R560" i="2" a="1"/>
  <c r="R560" i="2"/>
  <c r="R561" i="2" a="1"/>
  <c r="R561" i="2"/>
  <c r="R562" i="2" a="1"/>
  <c r="R562" i="2"/>
  <c r="R563" i="2" a="1"/>
  <c r="R563" i="2"/>
  <c r="R564" i="2" a="1"/>
  <c r="R564" i="2"/>
  <c r="R565" i="2" a="1"/>
  <c r="R565" i="2" s="1"/>
  <c r="R566" i="2" a="1"/>
  <c r="R566" i="2" s="1"/>
  <c r="R567" i="2" a="1"/>
  <c r="R567" i="2" s="1"/>
  <c r="R568" i="2" a="1"/>
  <c r="R568" i="2" s="1"/>
  <c r="R569" i="2" a="1"/>
  <c r="R569" i="2" s="1"/>
  <c r="R570" i="2" a="1"/>
  <c r="R570" i="2" s="1"/>
  <c r="R571" i="2" a="1"/>
  <c r="R571" i="2"/>
  <c r="R572" i="2" a="1"/>
  <c r="R572" i="2" s="1"/>
  <c r="R573" i="2" a="1"/>
  <c r="R573" i="2"/>
  <c r="R574" i="2" a="1"/>
  <c r="R574" i="2" s="1"/>
  <c r="R575" i="2" a="1"/>
  <c r="R575" i="2" s="1"/>
  <c r="R576" i="2" a="1"/>
  <c r="R576" i="2" s="1"/>
  <c r="R577" i="2" a="1"/>
  <c r="R577" i="2"/>
  <c r="R578" i="2" a="1"/>
  <c r="R578" i="2"/>
  <c r="R579" i="2" a="1"/>
  <c r="R579" i="2" s="1"/>
  <c r="R580" i="2" a="1"/>
  <c r="R580" i="2"/>
  <c r="R581" i="2" a="1"/>
  <c r="R581" i="2" s="1"/>
  <c r="R582" i="2" a="1"/>
  <c r="R582" i="2"/>
  <c r="R583" i="2" a="1"/>
  <c r="R583" i="2"/>
  <c r="R584" i="2" a="1"/>
  <c r="R584" i="2" s="1"/>
  <c r="R585" i="2" a="1"/>
  <c r="R585" i="2" s="1"/>
  <c r="R586" i="2" a="1"/>
  <c r="R586" i="2" s="1"/>
  <c r="R587" i="2" a="1"/>
  <c r="R587" i="2"/>
  <c r="R588" i="2" a="1"/>
  <c r="R588" i="2"/>
  <c r="R589" i="2" a="1"/>
  <c r="R589" i="2" s="1"/>
  <c r="R590" i="2" a="1"/>
  <c r="R590" i="2"/>
  <c r="R591" i="2" a="1"/>
  <c r="R591" i="2"/>
  <c r="R592" i="2" a="1"/>
  <c r="R592" i="2" s="1"/>
  <c r="R593" i="2" a="1"/>
  <c r="R593" i="2" s="1"/>
  <c r="R594" i="2" a="1"/>
  <c r="R594" i="2" s="1"/>
  <c r="R595" i="2" a="1"/>
  <c r="R595" i="2"/>
  <c r="R596" i="2" a="1"/>
  <c r="R596" i="2"/>
  <c r="R597" i="2" a="1"/>
  <c r="R597" i="2" s="1"/>
  <c r="R598" i="2" a="1"/>
  <c r="R598" i="2" s="1"/>
  <c r="R599" i="2" a="1"/>
  <c r="R599" i="2"/>
  <c r="R600" i="2" a="1"/>
  <c r="R600" i="2" s="1"/>
  <c r="R601" i="2" a="1"/>
  <c r="R601" i="2" s="1"/>
  <c r="R602" i="2" a="1"/>
  <c r="R602" i="2"/>
  <c r="R603" i="2" a="1"/>
  <c r="R603" i="2" s="1"/>
  <c r="R604" i="2" a="1"/>
  <c r="R604" i="2"/>
  <c r="R605" i="2" a="1"/>
  <c r="R605" i="2"/>
  <c r="R606" i="2" a="1"/>
  <c r="R606" i="2"/>
  <c r="R607" i="2" a="1"/>
  <c r="R607" i="2" s="1"/>
  <c r="R608" i="2" a="1"/>
  <c r="R608" i="2"/>
  <c r="R609" i="2" a="1"/>
  <c r="R609" i="2" s="1"/>
  <c r="R610" i="2" a="1"/>
  <c r="R610" i="2" s="1"/>
  <c r="R611" i="2" a="1"/>
  <c r="R611" i="2" s="1"/>
  <c r="R612" i="2" a="1"/>
  <c r="R612" i="2" s="1"/>
  <c r="R613" i="2" a="1"/>
  <c r="R613" i="2" s="1"/>
  <c r="R614" i="2" a="1"/>
  <c r="R614" i="2" s="1"/>
  <c r="R615" i="2" a="1"/>
  <c r="R615" i="2"/>
  <c r="R616" i="2" a="1"/>
  <c r="R616" i="2" s="1"/>
  <c r="R617" i="2" a="1"/>
  <c r="R617" i="2"/>
  <c r="R618" i="2" a="1"/>
  <c r="R618" i="2"/>
  <c r="R619" i="2" a="1"/>
  <c r="R619" i="2" s="1"/>
  <c r="R620" i="2" a="1"/>
  <c r="R620" i="2"/>
  <c r="R621" i="2" a="1"/>
  <c r="R621" i="2" s="1"/>
  <c r="R622" i="2" a="1"/>
  <c r="R622" i="2" s="1"/>
  <c r="R623" i="2" a="1"/>
  <c r="R623" i="2"/>
  <c r="R624" i="2" a="1"/>
  <c r="R624" i="2" s="1"/>
  <c r="R625" i="2" a="1"/>
  <c r="R625" i="2"/>
  <c r="R626" i="2" a="1"/>
  <c r="R626" i="2" s="1"/>
  <c r="R627" i="2" a="1"/>
  <c r="R627" i="2" s="1"/>
  <c r="R628" i="2" a="1"/>
  <c r="R628" i="2" s="1"/>
  <c r="R629" i="2" a="1"/>
  <c r="R629" i="2"/>
  <c r="R630" i="2" a="1"/>
  <c r="R630" i="2" s="1"/>
  <c r="R631" i="2" a="1"/>
  <c r="R631" i="2"/>
  <c r="R632" i="2" a="1"/>
  <c r="R632" i="2"/>
  <c r="R633" i="2" a="1"/>
  <c r="R633" i="2"/>
  <c r="R634" i="2" a="1"/>
  <c r="R634" i="2" s="1"/>
  <c r="R635" i="2" a="1"/>
  <c r="R635" i="2" s="1"/>
  <c r="R636" i="2" a="1"/>
  <c r="R636" i="2" s="1"/>
  <c r="R637" i="2" a="1"/>
  <c r="R637" i="2"/>
  <c r="R638" i="2" a="1"/>
  <c r="R638" i="2" s="1"/>
  <c r="R639" i="2" a="1"/>
  <c r="R639" i="2" s="1"/>
  <c r="R640" i="2" a="1"/>
  <c r="R640" i="2"/>
  <c r="R641" i="2" a="1"/>
  <c r="R641" i="2" s="1"/>
  <c r="R642" i="2" a="1"/>
  <c r="R642" i="2" s="1"/>
  <c r="R643" i="2" a="1"/>
  <c r="R643" i="2"/>
  <c r="R644" i="2" a="1"/>
  <c r="R644" i="2"/>
  <c r="R645" i="2" a="1"/>
  <c r="R645" i="2"/>
  <c r="R646" i="2" a="1"/>
  <c r="R646" i="2" s="1"/>
  <c r="R647" i="2" a="1"/>
  <c r="R647" i="2"/>
  <c r="R648" i="2" a="1"/>
  <c r="R648" i="2"/>
  <c r="R649" i="2" a="1"/>
  <c r="R649" i="2" s="1"/>
  <c r="R650" i="2" a="1"/>
  <c r="R650" i="2" s="1"/>
  <c r="R651" i="2" a="1"/>
  <c r="R651" i="2" s="1"/>
  <c r="R652" i="2" a="1"/>
  <c r="R652" i="2" s="1"/>
  <c r="R653" i="2" a="1"/>
  <c r="R653" i="2" s="1"/>
  <c r="R654" i="2" a="1"/>
  <c r="R654" i="2" s="1"/>
  <c r="R655" i="2" a="1"/>
  <c r="R655" i="2"/>
  <c r="R656" i="2" a="1"/>
  <c r="R656" i="2" s="1"/>
  <c r="R657" i="2" a="1"/>
  <c r="R657" i="2" s="1"/>
  <c r="R658" i="2" a="1"/>
  <c r="R658" i="2"/>
  <c r="R659" i="2" a="1"/>
  <c r="R659" i="2"/>
  <c r="R660" i="2" a="1"/>
  <c r="R660" i="2" s="1"/>
  <c r="R661" i="2" a="1"/>
  <c r="R661" i="2" s="1"/>
  <c r="R662" i="2" a="1"/>
  <c r="R662" i="2"/>
  <c r="R663" i="2" a="1"/>
  <c r="R663" i="2" s="1"/>
  <c r="R664" i="2" a="1"/>
  <c r="R664" i="2"/>
  <c r="R665" i="2" a="1"/>
  <c r="R665" i="2" s="1"/>
  <c r="R666" i="2" a="1"/>
  <c r="R666" i="2" s="1"/>
  <c r="R667" i="2" a="1"/>
  <c r="R667" i="2"/>
  <c r="R668" i="2" a="1"/>
  <c r="R668" i="2"/>
  <c r="R669" i="2" a="1"/>
  <c r="R669" i="2" s="1"/>
  <c r="R670" i="2" a="1"/>
  <c r="R670" i="2" s="1"/>
  <c r="R671" i="2" a="1"/>
  <c r="R671" i="2"/>
  <c r="R672" i="2" a="1"/>
  <c r="R672" i="2"/>
  <c r="R673" i="2" a="1"/>
  <c r="R673" i="2"/>
  <c r="R674" i="2" a="1"/>
  <c r="R674" i="2"/>
  <c r="R675" i="2" a="1"/>
  <c r="R675" i="2"/>
  <c r="R676" i="2" a="1"/>
  <c r="R676" i="2"/>
  <c r="R677" i="2" a="1"/>
  <c r="R677" i="2" s="1"/>
  <c r="R678" i="2" a="1"/>
  <c r="R678" i="2" s="1"/>
  <c r="R679" i="2" a="1"/>
  <c r="R679" i="2"/>
  <c r="R680" i="2" a="1"/>
  <c r="R680" i="2" s="1"/>
  <c r="R681" i="2" a="1"/>
  <c r="R681" i="2" s="1"/>
  <c r="R682" i="2" a="1"/>
  <c r="R682" i="2"/>
  <c r="R683" i="2" a="1"/>
  <c r="R683" i="2" s="1"/>
  <c r="R684" i="2" a="1"/>
  <c r="R684" i="2" s="1"/>
  <c r="R685" i="2" a="1"/>
  <c r="R685" i="2"/>
  <c r="R686" i="2" a="1"/>
  <c r="R686" i="2"/>
  <c r="R687" i="2" a="1"/>
  <c r="R687" i="2"/>
  <c r="R688" i="2" a="1"/>
  <c r="R688" i="2"/>
  <c r="R689" i="2" a="1"/>
  <c r="R689" i="2"/>
  <c r="R690" i="2" a="1"/>
  <c r="R690" i="2"/>
  <c r="R691" i="2" a="1"/>
  <c r="R691" i="2" s="1"/>
  <c r="R692" i="2" a="1"/>
  <c r="R692" i="2" s="1"/>
  <c r="R693" i="2" a="1"/>
  <c r="R693" i="2"/>
  <c r="R694" i="2" a="1"/>
  <c r="R694" i="2"/>
  <c r="R695" i="2" a="1"/>
  <c r="R695" i="2" s="1"/>
  <c r="R696" i="2" a="1"/>
  <c r="R696" i="2" s="1"/>
  <c r="R697" i="2" a="1"/>
  <c r="R697" i="2" s="1"/>
  <c r="R698" i="2" a="1"/>
  <c r="R698" i="2" s="1"/>
  <c r="R699" i="2" a="1"/>
  <c r="R699" i="2"/>
  <c r="R700" i="2" a="1"/>
  <c r="R700" i="2"/>
  <c r="R701" i="2" a="1"/>
  <c r="R701" i="2"/>
  <c r="R702" i="2" a="1"/>
  <c r="R702" i="2" s="1"/>
  <c r="R703" i="2" a="1"/>
  <c r="R703" i="2"/>
  <c r="R704" i="2" a="1"/>
  <c r="R704" i="2"/>
  <c r="R705" i="2" a="1"/>
  <c r="R705" i="2" s="1"/>
  <c r="R706" i="2" a="1"/>
  <c r="R706" i="2"/>
  <c r="R707" i="2" a="1"/>
  <c r="R707" i="2" s="1"/>
  <c r="R708" i="2" a="1"/>
  <c r="R708" i="2" s="1"/>
  <c r="R709" i="2" a="1"/>
  <c r="R709" i="2" s="1"/>
  <c r="R710" i="2" a="1"/>
  <c r="R710" i="2" s="1"/>
  <c r="R711" i="2" a="1"/>
  <c r="R711" i="2" s="1"/>
  <c r="R712" i="2" a="1"/>
  <c r="R712" i="2" s="1"/>
  <c r="R713" i="2" a="1"/>
  <c r="R713" i="2"/>
  <c r="R714" i="2" a="1"/>
  <c r="R714" i="2"/>
  <c r="R715" i="2" a="1"/>
  <c r="R715" i="2"/>
  <c r="R716" i="2" a="1"/>
  <c r="R716" i="2"/>
  <c r="R717" i="2" a="1"/>
  <c r="R717" i="2"/>
  <c r="R718" i="2" a="1"/>
  <c r="R718" i="2"/>
  <c r="R719" i="2" a="1"/>
  <c r="R719" i="2" s="1"/>
  <c r="R720" i="2" a="1"/>
  <c r="R720" i="2" s="1"/>
  <c r="R721" i="2" a="1"/>
  <c r="R721" i="2"/>
  <c r="R722" i="2" a="1"/>
  <c r="R722" i="2" s="1"/>
  <c r="R723" i="2" a="1"/>
  <c r="R723" i="2" s="1"/>
  <c r="R724" i="2" a="1"/>
  <c r="R724" i="2"/>
  <c r="R725" i="2" a="1"/>
  <c r="R725" i="2" s="1"/>
  <c r="R726" i="2" a="1"/>
  <c r="R726" i="2" s="1"/>
  <c r="R727" i="2" a="1"/>
  <c r="R727" i="2"/>
  <c r="R728" i="2" a="1"/>
  <c r="R728" i="2"/>
  <c r="R729" i="2" a="1"/>
  <c r="R729" i="2"/>
  <c r="R730" i="2" a="1"/>
  <c r="R730" i="2"/>
  <c r="R731" i="2" a="1"/>
  <c r="R731" i="2" s="1"/>
  <c r="R732" i="2" a="1"/>
  <c r="R732" i="2"/>
  <c r="R733" i="2" a="1"/>
  <c r="R733" i="2" s="1"/>
  <c r="R734" i="2" a="1"/>
  <c r="R734" i="2" s="1"/>
  <c r="R735" i="2" a="1"/>
  <c r="R735" i="2" s="1"/>
  <c r="R736" i="2" a="1"/>
  <c r="R736" i="2"/>
  <c r="R737" i="2" a="1"/>
  <c r="R737" i="2" s="1"/>
  <c r="R738" i="2" a="1"/>
  <c r="R738" i="2"/>
  <c r="R739" i="2" a="1"/>
  <c r="R739" i="2"/>
  <c r="R740" i="2" a="1"/>
  <c r="R740" i="2" s="1"/>
  <c r="R741" i="2" a="1"/>
  <c r="R741" i="2"/>
  <c r="R742" i="2" a="1"/>
  <c r="R742" i="2"/>
  <c r="R743" i="2" a="1"/>
  <c r="R743" i="2" s="1"/>
  <c r="R744" i="2" a="1"/>
  <c r="R744" i="2"/>
  <c r="R745" i="2" a="1"/>
  <c r="R745" i="2"/>
  <c r="R746" i="2" a="1"/>
  <c r="R746" i="2" s="1"/>
  <c r="R747" i="2" a="1"/>
  <c r="R747" i="2" s="1"/>
  <c r="R748" i="2" a="1"/>
  <c r="R748" i="2" s="1"/>
  <c r="R749" i="2" a="1"/>
  <c r="R749" i="2" s="1"/>
  <c r="R750" i="2" a="1"/>
  <c r="R750" i="2" s="1"/>
  <c r="R751" i="2" a="1"/>
  <c r="R751" i="2" s="1"/>
  <c r="R752" i="2" a="1"/>
  <c r="R752" i="2" s="1"/>
  <c r="R753" i="2" a="1"/>
  <c r="R753" i="2"/>
  <c r="R754" i="2" a="1"/>
  <c r="R754" i="2" s="1"/>
  <c r="R755" i="2" a="1"/>
  <c r="R755" i="2"/>
  <c r="R756" i="2" a="1"/>
  <c r="R756" i="2"/>
  <c r="R757" i="2" a="1"/>
  <c r="R757" i="2"/>
  <c r="R758" i="2" a="1"/>
  <c r="R758" i="2" s="1"/>
  <c r="R759" i="2" a="1"/>
  <c r="R759" i="2" s="1"/>
  <c r="R760" i="2" a="1"/>
  <c r="R760" i="2"/>
  <c r="R761" i="2" a="1"/>
  <c r="R761" i="2" s="1"/>
  <c r="R762" i="2" a="1"/>
  <c r="R762" i="2"/>
  <c r="R763" i="2" a="1"/>
  <c r="R763" i="2" s="1"/>
  <c r="R764" i="2" a="1"/>
  <c r="R764" i="2" s="1"/>
  <c r="R765" i="2" a="1"/>
  <c r="R765" i="2" s="1"/>
  <c r="R766" i="2" a="1"/>
  <c r="R766" i="2" s="1"/>
  <c r="R767" i="2" a="1"/>
  <c r="R767" i="2" s="1"/>
  <c r="R768" i="2" a="1"/>
  <c r="R768" i="2" s="1"/>
  <c r="R769" i="2" a="1"/>
  <c r="R769" i="2" s="1"/>
  <c r="R770" i="2" a="1"/>
  <c r="R770" i="2" s="1"/>
  <c r="R771" i="2" a="1"/>
  <c r="R771" i="2"/>
  <c r="R772" i="2" a="1"/>
  <c r="R772" i="2"/>
  <c r="R773" i="2" a="1"/>
  <c r="R773" i="2"/>
  <c r="R774" i="2" a="1"/>
  <c r="R774" i="2" s="1"/>
  <c r="R775" i="2" a="1"/>
  <c r="R775" i="2" s="1"/>
  <c r="R776" i="2" a="1"/>
  <c r="R776" i="2"/>
  <c r="R777" i="2" a="1"/>
  <c r="R777" i="2" s="1"/>
  <c r="R778" i="2" a="1"/>
  <c r="R778" i="2" s="1"/>
  <c r="R779" i="2" a="1"/>
  <c r="R779" i="2" s="1"/>
  <c r="R780" i="2" a="1"/>
  <c r="R780" i="2"/>
  <c r="R781" i="2" a="1"/>
  <c r="R781" i="2" s="1"/>
  <c r="R782" i="2" a="1"/>
  <c r="R782" i="2" s="1"/>
  <c r="R783" i="2" a="1"/>
  <c r="R783" i="2"/>
  <c r="R784" i="2" a="1"/>
  <c r="R784" i="2"/>
  <c r="R785" i="2" a="1"/>
  <c r="R785" i="2"/>
  <c r="R786" i="2" a="1"/>
  <c r="R786" i="2"/>
  <c r="R787" i="2" a="1"/>
  <c r="R787" i="2"/>
  <c r="R788" i="2" a="1"/>
  <c r="R788" i="2"/>
  <c r="R789" i="2" a="1"/>
  <c r="R789" i="2" s="1"/>
  <c r="R790" i="2" a="1"/>
  <c r="R790" i="2" s="1"/>
  <c r="R791" i="2" a="1"/>
  <c r="R791" i="2"/>
  <c r="R792" i="2" a="1"/>
  <c r="R792" i="2"/>
  <c r="R793" i="2" a="1"/>
  <c r="R793" i="2" s="1"/>
  <c r="R794" i="2" a="1"/>
  <c r="R794" i="2" s="1"/>
  <c r="R795" i="2" a="1"/>
  <c r="R795" i="2" s="1"/>
  <c r="R796" i="2" a="1"/>
  <c r="R796" i="2" s="1"/>
  <c r="R797" i="2" a="1"/>
  <c r="R797" i="2"/>
  <c r="R798" i="2" a="1"/>
  <c r="R798" i="2"/>
  <c r="R799" i="2" a="1"/>
  <c r="R799" i="2" s="1"/>
  <c r="R800" i="2" a="1"/>
  <c r="R800" i="2" s="1"/>
  <c r="R801" i="2" a="1"/>
  <c r="R801" i="2"/>
  <c r="R802" i="2" a="1"/>
  <c r="R802" i="2"/>
  <c r="R803" i="2" a="1"/>
  <c r="R803" i="2" s="1"/>
  <c r="R804" i="2" a="1"/>
  <c r="R804" i="2"/>
  <c r="R805" i="2" a="1"/>
  <c r="R805" i="2" s="1"/>
  <c r="R806" i="2" a="1"/>
  <c r="R806" i="2"/>
  <c r="R807" i="2" a="1"/>
  <c r="R807" i="2" s="1"/>
  <c r="R808" i="2" a="1"/>
  <c r="R808" i="2" s="1"/>
  <c r="R809" i="2" a="1"/>
  <c r="R809" i="2" s="1"/>
  <c r="R810" i="2" a="1"/>
  <c r="R810" i="2" s="1"/>
  <c r="R811" i="2" a="1"/>
  <c r="R811" i="2" s="1"/>
  <c r="R812" i="2" a="1"/>
  <c r="R812" i="2"/>
  <c r="R813" i="2" a="1"/>
  <c r="R813" i="2"/>
  <c r="R814" i="2" a="1"/>
  <c r="R814" i="2" s="1"/>
  <c r="R815" i="2" a="1"/>
  <c r="R815" i="2"/>
  <c r="R816" i="2" a="1"/>
  <c r="R816" i="2"/>
  <c r="R817" i="2" a="1"/>
  <c r="R817" i="2" s="1"/>
  <c r="R818" i="2" a="1"/>
  <c r="R818" i="2"/>
  <c r="R819" i="2" a="1"/>
  <c r="R819" i="2" s="1"/>
  <c r="R820" i="2" a="1"/>
  <c r="R820" i="2" s="1"/>
  <c r="R821" i="2" a="1"/>
  <c r="R821" i="2"/>
  <c r="R822" i="2" a="1"/>
  <c r="R822" i="2" s="1"/>
  <c r="R823" i="2" a="1"/>
  <c r="R823" i="2" s="1"/>
  <c r="R824" i="2" a="1"/>
  <c r="R824" i="2" s="1"/>
  <c r="R825" i="2" a="1"/>
  <c r="R825" i="2"/>
  <c r="R826" i="2" a="1"/>
  <c r="R826" i="2"/>
  <c r="R827" i="2" a="1"/>
  <c r="R827" i="2" s="1"/>
  <c r="R828" i="2" a="1"/>
  <c r="R828" i="2"/>
  <c r="R829" i="2" a="1"/>
  <c r="R829" i="2"/>
  <c r="R830" i="2" a="1"/>
  <c r="R830" i="2" s="1"/>
  <c r="R831" i="2" a="1"/>
  <c r="R831" i="2" s="1"/>
  <c r="R832" i="2" a="1"/>
  <c r="R832" i="2" s="1"/>
  <c r="R833" i="2" a="1"/>
  <c r="R833" i="2"/>
  <c r="R834" i="2" a="1"/>
  <c r="R834" i="2"/>
  <c r="R835" i="2" a="1"/>
  <c r="R835" i="2" s="1"/>
  <c r="R836" i="2" a="1"/>
  <c r="R836" i="2" s="1"/>
  <c r="R837" i="2" a="1"/>
  <c r="R837" i="2" s="1"/>
  <c r="R838" i="2" a="1"/>
  <c r="R838" i="2" s="1"/>
  <c r="R839" i="2" a="1"/>
  <c r="R839" i="2"/>
  <c r="R840" i="2" a="1"/>
  <c r="R840" i="2"/>
  <c r="R841" i="2" a="1"/>
  <c r="R841" i="2"/>
  <c r="R842" i="2" a="1"/>
  <c r="R842" i="2"/>
  <c r="R843" i="2" a="1"/>
  <c r="R843" i="2"/>
  <c r="R844" i="2" a="1"/>
  <c r="R844" i="2" s="1"/>
  <c r="R845" i="2" a="1"/>
  <c r="R845" i="2" s="1"/>
  <c r="R846" i="2" a="1"/>
  <c r="R846" i="2" s="1"/>
  <c r="R847" i="2" a="1"/>
  <c r="R847" i="2" s="1"/>
  <c r="R848" i="2" a="1"/>
  <c r="R848" i="2" s="1"/>
  <c r="R849" i="2" a="1"/>
  <c r="R849" i="2"/>
  <c r="R850" i="2" a="1"/>
  <c r="R850" i="2" s="1"/>
  <c r="R851" i="2" a="1"/>
  <c r="R851" i="2"/>
  <c r="R852" i="2" a="1"/>
  <c r="R852" i="2" s="1"/>
  <c r="R853" i="2" a="1"/>
  <c r="R853" i="2"/>
  <c r="R854" i="2" a="1"/>
  <c r="R854" i="2"/>
  <c r="R855" i="2" a="1"/>
  <c r="R855" i="2"/>
  <c r="R856" i="2" a="1"/>
  <c r="R856" i="2" s="1"/>
  <c r="R857" i="2" a="1"/>
  <c r="R857" i="2" s="1"/>
  <c r="R858" i="2" a="1"/>
  <c r="R858" i="2"/>
  <c r="R859" i="2" a="1"/>
  <c r="R859" i="2" s="1"/>
  <c r="R860" i="2" a="1"/>
  <c r="R860" i="2"/>
  <c r="R861" i="2" a="1"/>
  <c r="R861" i="2" s="1"/>
  <c r="R862" i="2" a="1"/>
  <c r="R862" i="2" s="1"/>
  <c r="R863" i="2" a="1"/>
  <c r="R863" i="2"/>
  <c r="R864" i="2" a="1"/>
  <c r="R864" i="2"/>
  <c r="R865" i="2" a="1"/>
  <c r="R865" i="2" s="1"/>
  <c r="R866" i="2" a="1"/>
  <c r="R866" i="2" s="1"/>
  <c r="R867" i="2" a="1"/>
  <c r="R867" i="2"/>
  <c r="R868" i="2" a="1"/>
  <c r="R868" i="2"/>
  <c r="R869" i="2" a="1"/>
  <c r="R869" i="2"/>
  <c r="R870" i="2" a="1"/>
  <c r="R870" i="2"/>
  <c r="R871" i="2" a="1"/>
  <c r="R871" i="2"/>
  <c r="R872" i="2" a="1"/>
  <c r="R872" i="2"/>
  <c r="R873" i="2" a="1"/>
  <c r="R873" i="2" s="1"/>
  <c r="R874" i="2" a="1"/>
  <c r="R874" i="2" s="1"/>
  <c r="R875" i="2" a="1"/>
  <c r="R875" i="2" s="1"/>
  <c r="R876" i="2" a="1"/>
  <c r="R876" i="2" s="1"/>
  <c r="R877" i="2" a="1"/>
  <c r="R877" i="2" s="1"/>
  <c r="R878" i="2" a="1"/>
  <c r="R878" i="2"/>
  <c r="R879" i="2" a="1"/>
  <c r="R879" i="2" s="1"/>
  <c r="R880" i="2" a="1"/>
  <c r="R880" i="2" s="1"/>
  <c r="R881" i="2" a="1"/>
  <c r="R881" i="2"/>
  <c r="R882" i="2" a="1"/>
  <c r="R882" i="2"/>
  <c r="R883" i="2" a="1"/>
  <c r="R883" i="2"/>
  <c r="R884" i="2" a="1"/>
  <c r="R884" i="2"/>
  <c r="R885" i="2" a="1"/>
  <c r="R885" i="2"/>
  <c r="R886" i="2" a="1"/>
  <c r="R886" i="2"/>
  <c r="R887" i="2" a="1"/>
  <c r="R887" i="2" s="1"/>
  <c r="R888" i="2" a="1"/>
  <c r="R888" i="2" s="1"/>
  <c r="R889" i="2" a="1"/>
  <c r="R889" i="2" s="1"/>
  <c r="R890" i="2" a="1"/>
  <c r="R890" i="2"/>
  <c r="R891" i="2" a="1"/>
  <c r="R891" i="2" s="1"/>
  <c r="R892" i="2" a="1"/>
  <c r="R892" i="2" s="1"/>
  <c r="R893" i="2" a="1"/>
  <c r="R893" i="2"/>
  <c r="R894" i="2" a="1"/>
  <c r="R894" i="2" s="1"/>
  <c r="R895" i="2" a="1"/>
  <c r="R895" i="2" s="1"/>
  <c r="R896" i="2" a="1"/>
  <c r="R896" i="2"/>
  <c r="R897" i="2" a="1"/>
  <c r="R897" i="2"/>
  <c r="R898" i="2" a="1"/>
  <c r="R898" i="2"/>
  <c r="R899" i="2" a="1"/>
  <c r="R899" i="2"/>
  <c r="R900" i="2" a="1"/>
  <c r="R900" i="2"/>
  <c r="R901" i="2" a="1"/>
  <c r="R901" i="2" s="1"/>
  <c r="R902" i="2" a="1"/>
  <c r="R902" i="2"/>
  <c r="R903" i="2" a="1"/>
  <c r="R903" i="2" s="1"/>
  <c r="R904" i="2" a="1"/>
  <c r="R904" i="2" s="1"/>
  <c r="R905" i="2" a="1"/>
  <c r="R905" i="2"/>
  <c r="R906" i="2" a="1"/>
  <c r="R906" i="2" s="1"/>
  <c r="R907" i="2" a="1"/>
  <c r="R907" i="2" s="1"/>
  <c r="R908" i="2" a="1"/>
  <c r="R908" i="2" s="1"/>
  <c r="R909" i="2" a="1"/>
  <c r="R909" i="2" s="1"/>
  <c r="R910" i="2" a="1"/>
  <c r="R910" i="2"/>
  <c r="R911" i="2" a="1"/>
  <c r="R911" i="2"/>
  <c r="R912" i="2" a="1"/>
  <c r="R912" i="2" s="1"/>
  <c r="R913" i="2" a="1"/>
  <c r="R913" i="2"/>
  <c r="R914" i="2" a="1"/>
  <c r="R914" i="2"/>
  <c r="R915" i="2" a="1"/>
  <c r="R915" i="2" s="1"/>
  <c r="R916" i="2" a="1"/>
  <c r="R916" i="2"/>
  <c r="R917" i="2" a="1"/>
  <c r="R917" i="2" s="1"/>
  <c r="R918" i="2" a="1"/>
  <c r="R918" i="2" s="1"/>
  <c r="R919" i="2" a="1"/>
  <c r="R919" i="2" s="1"/>
  <c r="R920" i="2" a="1"/>
  <c r="R920" i="2" s="1"/>
  <c r="R921" i="2" a="1"/>
  <c r="R921" i="2" s="1"/>
  <c r="R922" i="2" a="1"/>
  <c r="R922" i="2" s="1"/>
  <c r="R923" i="2" a="1"/>
  <c r="R923" i="2"/>
  <c r="R924" i="2" a="1"/>
  <c r="R924" i="2" s="1"/>
  <c r="R925" i="2" a="1"/>
  <c r="R925" i="2"/>
  <c r="R926" i="2" a="1"/>
  <c r="R926" i="2"/>
  <c r="R927" i="2" a="1"/>
  <c r="R927" i="2"/>
  <c r="R928" i="2" a="1"/>
  <c r="R928" i="2" s="1"/>
  <c r="R929" i="2" a="1"/>
  <c r="R929" i="2" s="1"/>
  <c r="R930" i="2" a="1"/>
  <c r="R930" i="2" s="1"/>
  <c r="R931" i="2" a="1"/>
  <c r="R931" i="2"/>
  <c r="R932" i="2" a="1"/>
  <c r="R932" i="2" s="1"/>
  <c r="R933" i="2" a="1"/>
  <c r="R933" i="2" s="1"/>
  <c r="R934" i="2" a="1"/>
  <c r="R934" i="2" s="1"/>
  <c r="R935" i="2" a="1"/>
  <c r="R935" i="2"/>
  <c r="R936" i="2" a="1"/>
  <c r="R936" i="2" s="1"/>
  <c r="R937" i="2" a="1"/>
  <c r="R937" i="2"/>
  <c r="R938" i="2" a="1"/>
  <c r="R938" i="2"/>
  <c r="R939" i="2" a="1"/>
  <c r="R939" i="2" s="1"/>
  <c r="R940" i="2" a="1"/>
  <c r="R940" i="2"/>
  <c r="R941" i="2" a="1"/>
  <c r="R941" i="2"/>
  <c r="R942" i="2" a="1"/>
  <c r="R942" i="2"/>
  <c r="R943" i="2" a="1"/>
  <c r="R943" i="2"/>
  <c r="R944" i="2" a="1"/>
  <c r="R944" i="2"/>
  <c r="R945" i="2" a="1"/>
  <c r="R945" i="2"/>
  <c r="R946" i="2" a="1"/>
  <c r="R946" i="2" s="1"/>
  <c r="R947" i="2" a="1"/>
  <c r="R947" i="2"/>
  <c r="R948" i="2" a="1"/>
  <c r="R948" i="2"/>
  <c r="R949" i="2" a="1"/>
  <c r="R949" i="2"/>
  <c r="R950" i="2" a="1"/>
  <c r="R950" i="2"/>
  <c r="R951" i="2" a="1"/>
  <c r="R951" i="2"/>
  <c r="R952" i="2" a="1"/>
  <c r="R952" i="2"/>
  <c r="R953" i="2" a="1"/>
  <c r="R953" i="2" s="1"/>
  <c r="R954" i="2" a="1"/>
  <c r="R954" i="2"/>
  <c r="R955" i="2" a="1"/>
  <c r="R955" i="2"/>
  <c r="R956" i="2" a="1"/>
  <c r="R956" i="2"/>
  <c r="R957" i="2" a="1"/>
  <c r="R957" i="2"/>
  <c r="R958" i="2" a="1"/>
  <c r="R958" i="2"/>
  <c r="R959" i="2" a="1"/>
  <c r="R959" i="2"/>
  <c r="R960" i="2" a="1"/>
  <c r="R960" i="2" s="1"/>
  <c r="R961" i="2" a="1"/>
  <c r="R961" i="2"/>
  <c r="R962" i="2" a="1"/>
  <c r="R962" i="2"/>
  <c r="R963" i="2" a="1"/>
  <c r="R963" i="2"/>
  <c r="R964" i="2" a="1"/>
  <c r="R964" i="2" s="1"/>
  <c r="R965" i="2" a="1"/>
  <c r="R965" i="2"/>
  <c r="R966" i="2" a="1"/>
  <c r="R966" i="2"/>
  <c r="R967" i="2" a="1"/>
  <c r="R967" i="2" s="1"/>
  <c r="R968" i="2" a="1"/>
  <c r="R968" i="2"/>
  <c r="R969" i="2" a="1"/>
  <c r="R969" i="2"/>
  <c r="R970" i="2" a="1"/>
  <c r="R970" i="2"/>
  <c r="R971" i="2" a="1"/>
  <c r="R971" i="2"/>
  <c r="R972" i="2" a="1"/>
  <c r="R972" i="2"/>
  <c r="R973" i="2" a="1"/>
  <c r="R973" i="2"/>
  <c r="R974" i="2" a="1"/>
  <c r="R974" i="2" s="1"/>
  <c r="R975" i="2" a="1"/>
  <c r="R975" i="2"/>
  <c r="R976" i="2" a="1"/>
  <c r="R976" i="2"/>
  <c r="R977" i="2" a="1"/>
  <c r="R977" i="2"/>
  <c r="R978" i="2" a="1"/>
  <c r="R978" i="2"/>
  <c r="R979" i="2" a="1"/>
  <c r="R979" i="2"/>
  <c r="R980" i="2" a="1"/>
  <c r="R980" i="2"/>
  <c r="R981" i="2" a="1"/>
  <c r="R981" i="2" s="1"/>
  <c r="R982" i="2" a="1"/>
  <c r="R982" i="2"/>
  <c r="R983" i="2" a="1"/>
  <c r="R983" i="2"/>
  <c r="R984" i="2" a="1"/>
  <c r="R984" i="2"/>
  <c r="R985" i="2" a="1"/>
  <c r="R985" i="2"/>
  <c r="R986" i="2" a="1"/>
  <c r="R986" i="2"/>
  <c r="R987" i="2" a="1"/>
  <c r="R987" i="2"/>
  <c r="R988" i="2" a="1"/>
  <c r="R988" i="2" s="1"/>
  <c r="R989" i="2" a="1"/>
  <c r="R989" i="2"/>
  <c r="R990" i="2" a="1"/>
  <c r="R990" i="2"/>
  <c r="R991" i="2" a="1"/>
  <c r="R991" i="2"/>
  <c r="R992" i="2" a="1"/>
  <c r="R992" i="2" s="1"/>
  <c r="R993" i="2" a="1"/>
  <c r="R993" i="2"/>
  <c r="R994" i="2" a="1"/>
  <c r="R994" i="2"/>
  <c r="R995" i="2" a="1"/>
  <c r="R995" i="2" s="1"/>
  <c r="R996" i="2" a="1"/>
  <c r="R996" i="2"/>
  <c r="R997" i="2" a="1"/>
  <c r="R997" i="2"/>
  <c r="R998" i="2" a="1"/>
  <c r="R998" i="2"/>
  <c r="R999" i="2" a="1"/>
  <c r="R999" i="2" s="1"/>
  <c r="R1000" i="2" a="1"/>
  <c r="R1000" i="2"/>
  <c r="R1001" i="2" a="1"/>
  <c r="R1001" i="2"/>
  <c r="R1002" i="2" a="1"/>
  <c r="R1002" i="2" s="1"/>
  <c r="R1003" i="2" a="1"/>
  <c r="R1003" i="2"/>
  <c r="R1004" i="2" a="1"/>
  <c r="R1004" i="2"/>
  <c r="R1005" i="2" a="1"/>
  <c r="R1005" i="2"/>
  <c r="R1006" i="2" a="1"/>
  <c r="R1006" i="2"/>
  <c r="R1007" i="2" a="1"/>
  <c r="R1007" i="2"/>
  <c r="R1008" i="2" a="1"/>
  <c r="R1008" i="2"/>
  <c r="R1009" i="2" a="1"/>
  <c r="R1009" i="2" s="1"/>
  <c r="R1010" i="2" a="1"/>
  <c r="R1010" i="2"/>
  <c r="R1011" i="2" a="1"/>
  <c r="R1011" i="2"/>
  <c r="R1012" i="2" a="1"/>
  <c r="R1012" i="2"/>
  <c r="R1013" i="2" a="1"/>
  <c r="R1013" i="2" s="1"/>
  <c r="R1014" i="2" a="1"/>
  <c r="R1014" i="2"/>
  <c r="R1015" i="2" a="1"/>
  <c r="R1015" i="2"/>
  <c r="R1016" i="2" a="1"/>
  <c r="R1016" i="2" s="1"/>
  <c r="R1017" i="2" a="1"/>
  <c r="R1017" i="2"/>
  <c r="R1018" i="2" a="1"/>
  <c r="R1018" i="2"/>
  <c r="R1019" i="2" a="1"/>
  <c r="R1019" i="2"/>
  <c r="R1020" i="2" a="1"/>
  <c r="R1020" i="2"/>
  <c r="R1021" i="2" a="1"/>
  <c r="R1021" i="2"/>
  <c r="R1022" i="2" a="1"/>
  <c r="R1022" i="2"/>
  <c r="R1023" i="2" a="1"/>
  <c r="R1023" i="2" s="1"/>
  <c r="R1024" i="2" a="1"/>
  <c r="R1024" i="2"/>
  <c r="R1025" i="2" a="1"/>
  <c r="R1025" i="2"/>
  <c r="R1026" i="2" a="1"/>
  <c r="R1026" i="2"/>
  <c r="R1027" i="2" a="1"/>
  <c r="R1027" i="2"/>
  <c r="R1028" i="2" a="1"/>
  <c r="R1028" i="2"/>
  <c r="R1029" i="2" a="1"/>
  <c r="R1029" i="2"/>
  <c r="R1030" i="2" a="1"/>
  <c r="R1030" i="2" s="1"/>
  <c r="R1031" i="2" a="1"/>
  <c r="R1031" i="2"/>
  <c r="R1032" i="2" a="1"/>
  <c r="R1032" i="2"/>
  <c r="R1033" i="2" a="1"/>
  <c r="R1033" i="2"/>
  <c r="R1034" i="2" a="1"/>
  <c r="R1034" i="2"/>
  <c r="R1035" i="2" a="1"/>
  <c r="R1035" i="2"/>
  <c r="R1036" i="2" a="1"/>
  <c r="R1036" i="2"/>
  <c r="R1037" i="2" a="1"/>
  <c r="R1037" i="2" s="1"/>
  <c r="R1038" i="2" a="1"/>
  <c r="R1038" i="2"/>
  <c r="R1039" i="2" a="1"/>
  <c r="R1039" i="2"/>
  <c r="R1040" i="2" a="1"/>
  <c r="R1040" i="2"/>
  <c r="R1041" i="2" a="1"/>
  <c r="R1041" i="2"/>
  <c r="R1042" i="2" a="1"/>
  <c r="R1042" i="2"/>
  <c r="R1043" i="2" a="1"/>
  <c r="R1043" i="2"/>
  <c r="R1044" i="2" a="1"/>
  <c r="R1044" i="2" s="1"/>
  <c r="R1045" i="2" a="1"/>
  <c r="R1045" i="2"/>
  <c r="R1046" i="2" a="1"/>
  <c r="R1046" i="2"/>
  <c r="R1047" i="2" a="1"/>
  <c r="R1047" i="2"/>
  <c r="R1048" i="2" a="1"/>
  <c r="R1048" i="2"/>
  <c r="R1049" i="2" a="1"/>
  <c r="R1049" i="2"/>
  <c r="R1050" i="2" a="1"/>
  <c r="R1050" i="2"/>
  <c r="R1051" i="2" a="1"/>
  <c r="R1051" i="2" s="1"/>
  <c r="R1052" i="2" a="1"/>
  <c r="R1052" i="2"/>
  <c r="R1053" i="2" a="1"/>
  <c r="R1053" i="2"/>
  <c r="R1054" i="2" a="1"/>
  <c r="R1054" i="2"/>
  <c r="R1055" i="2" a="1"/>
  <c r="R1055" i="2" s="1"/>
  <c r="R1056" i="2" a="1"/>
  <c r="R1056" i="2"/>
  <c r="R1057" i="2" a="1"/>
  <c r="R1057" i="2"/>
  <c r="R1058" i="2" a="1"/>
  <c r="R1058" i="2" s="1"/>
  <c r="R1059" i="2" a="1"/>
  <c r="R1059" i="2"/>
  <c r="R1060" i="2" a="1"/>
  <c r="R1060" i="2"/>
  <c r="R1061" i="2" a="1"/>
  <c r="R1061" i="2"/>
  <c r="R1062" i="2" a="1"/>
  <c r="R1062" i="2" s="1"/>
  <c r="R1063" i="2" a="1"/>
  <c r="R1063" i="2"/>
  <c r="R1064" i="2" a="1"/>
  <c r="R1064" i="2"/>
  <c r="R1065" i="2" a="1"/>
  <c r="R1065" i="2" s="1"/>
  <c r="R1066" i="2" a="1"/>
  <c r="R1066" i="2"/>
  <c r="R1067" i="2" a="1"/>
  <c r="R1067" i="2"/>
  <c r="R1068" i="2" a="1"/>
  <c r="R1068" i="2"/>
  <c r="R1069" i="2" a="1"/>
  <c r="R1069" i="2"/>
  <c r="R1070" i="2" a="1"/>
  <c r="R1070" i="2"/>
  <c r="R1071" i="2" a="1"/>
  <c r="R1071" i="2"/>
  <c r="R1072" i="2" a="1"/>
  <c r="R1072" i="2" s="1"/>
  <c r="R1073" i="2" a="1"/>
  <c r="R1073" i="2"/>
  <c r="R1074" i="2" a="1"/>
  <c r="R1074" i="2"/>
  <c r="R1075" i="2" a="1"/>
  <c r="R1075" i="2"/>
  <c r="R1076" i="2" a="1"/>
  <c r="R1076" i="2"/>
  <c r="R1077" i="2" a="1"/>
  <c r="R1077" i="2"/>
  <c r="R1078" i="2" a="1"/>
  <c r="R1078" i="2"/>
  <c r="R1079" i="2" a="1"/>
  <c r="R1079" i="2" s="1"/>
  <c r="R1080" i="2" a="1"/>
  <c r="R1080" i="2"/>
  <c r="R1081" i="2" a="1"/>
  <c r="R1081" i="2"/>
  <c r="R1082" i="2" a="1"/>
  <c r="R1082" i="2"/>
  <c r="R1083" i="2" a="1"/>
  <c r="R1083" i="2"/>
  <c r="R1084" i="2" a="1"/>
  <c r="R1084" i="2"/>
  <c r="R1085" i="2" a="1"/>
  <c r="R1085" i="2"/>
  <c r="R1086" i="2" a="1"/>
  <c r="R1086" i="2" s="1"/>
  <c r="R1087" i="2" a="1"/>
  <c r="R1087" i="2"/>
  <c r="R1088" i="2" a="1"/>
  <c r="R1088" i="2"/>
  <c r="R1089" i="2" a="1"/>
  <c r="R1089" i="2"/>
  <c r="R1090" i="2" a="1"/>
  <c r="R1090" i="2" s="1"/>
  <c r="R1091" i="2" a="1"/>
  <c r="R1091" i="2"/>
  <c r="R1092" i="2" a="1"/>
  <c r="R1092" i="2"/>
  <c r="R1093" i="2" a="1"/>
  <c r="R1093" i="2" s="1"/>
  <c r="R1094" i="2" a="1"/>
  <c r="R1094" i="2"/>
  <c r="R1095" i="2" a="1"/>
  <c r="R1095" i="2"/>
  <c r="R1096" i="2" a="1"/>
  <c r="R1096" i="2"/>
  <c r="R1097" i="2" a="1"/>
  <c r="R1097" i="2"/>
  <c r="R1098" i="2" a="1"/>
  <c r="R1098" i="2"/>
  <c r="R1099" i="2" a="1"/>
  <c r="R1099" i="2"/>
  <c r="R1100" i="2" a="1"/>
  <c r="R1100" i="2" s="1"/>
  <c r="R1101" i="2" a="1"/>
  <c r="R1101" i="2"/>
  <c r="R1102" i="2" a="1"/>
  <c r="R1102" i="2"/>
  <c r="R1103" i="2" a="1"/>
  <c r="R1103" i="2"/>
  <c r="R1104" i="2" a="1"/>
  <c r="R1104" i="2"/>
  <c r="R1105" i="2" a="1"/>
  <c r="R1105" i="2"/>
  <c r="R1106" i="2" a="1"/>
  <c r="R1106" i="2"/>
  <c r="R1107" i="2" a="1"/>
  <c r="R1107" i="2" s="1"/>
  <c r="R1108" i="2" a="1"/>
  <c r="R1108" i="2"/>
  <c r="R1109" i="2" a="1"/>
  <c r="R1109" i="2"/>
  <c r="R1110" i="2" a="1"/>
  <c r="R1110" i="2"/>
  <c r="R1111" i="2" a="1"/>
  <c r="R1111" i="2"/>
  <c r="R1112" i="2" a="1"/>
  <c r="R1112" i="2"/>
  <c r="R1113" i="2" a="1"/>
  <c r="R1113" i="2"/>
  <c r="R1114" i="2" a="1"/>
  <c r="R1114" i="2" s="1"/>
  <c r="R1115" i="2" a="1"/>
  <c r="R1115" i="2"/>
  <c r="R1116" i="2" a="1"/>
  <c r="R1116" i="2"/>
  <c r="R1117" i="2" a="1"/>
  <c r="R1117" i="2"/>
  <c r="R1118" i="2" a="1"/>
  <c r="R1118" i="2"/>
  <c r="R1119" i="2" a="1"/>
  <c r="R1119" i="2"/>
  <c r="R1120" i="2" a="1"/>
  <c r="R1120" i="2"/>
  <c r="R1121" i="2" a="1"/>
  <c r="R1121" i="2" s="1"/>
  <c r="R1122" i="2" a="1"/>
  <c r="R1122" i="2"/>
  <c r="R1123" i="2" a="1"/>
  <c r="R1123" i="2"/>
  <c r="R1124" i="2" a="1"/>
  <c r="R1124" i="2"/>
  <c r="R1125" i="2" a="1"/>
  <c r="R1125" i="2"/>
  <c r="R1126" i="2" a="1"/>
  <c r="R1126" i="2"/>
  <c r="R1127" i="2" a="1"/>
  <c r="R1127" i="2"/>
  <c r="R1128" i="2" a="1"/>
  <c r="R1128" i="2" s="1"/>
  <c r="R1129" i="2" a="1"/>
  <c r="R1129" i="2"/>
  <c r="R1130" i="2" a="1"/>
  <c r="R1130" i="2"/>
  <c r="R1131" i="2" a="1"/>
  <c r="R1131" i="2"/>
  <c r="R1132" i="2" a="1"/>
  <c r="R1132" i="2"/>
  <c r="R1133" i="2" a="1"/>
  <c r="R1133" i="2"/>
  <c r="R1134" i="2" a="1"/>
  <c r="R1134" i="2"/>
  <c r="R1135" i="2" a="1"/>
  <c r="R1135" i="2" s="1"/>
  <c r="R1136" i="2" a="1"/>
  <c r="R1136" i="2"/>
  <c r="R1137" i="2" a="1"/>
  <c r="R1137" i="2"/>
  <c r="R1138" i="2" a="1"/>
  <c r="R1138" i="2"/>
  <c r="R1139" i="2" a="1"/>
  <c r="R1139" i="2"/>
  <c r="R1140" i="2" a="1"/>
  <c r="R1140" i="2"/>
  <c r="R1141" i="2" a="1"/>
  <c r="R1141" i="2"/>
  <c r="R1142" i="2" a="1"/>
  <c r="R1142" i="2" s="1"/>
  <c r="R1143" i="2" a="1"/>
  <c r="R1143" i="2"/>
  <c r="R1144" i="2" a="1"/>
  <c r="R1144" i="2"/>
  <c r="R1145" i="2" a="1"/>
  <c r="R1145" i="2"/>
  <c r="R1146" i="2" a="1"/>
  <c r="R1146" i="2" s="1"/>
  <c r="R1147" i="2" a="1"/>
  <c r="R1147" i="2"/>
  <c r="R1148" i="2" a="1"/>
  <c r="R1148" i="2"/>
  <c r="R1149" i="2" a="1"/>
  <c r="R1149" i="2" s="1"/>
  <c r="R1150" i="2" a="1"/>
  <c r="R1150" i="2"/>
  <c r="R1151" i="2" a="1"/>
  <c r="R1151" i="2"/>
  <c r="R1152" i="2" a="1"/>
  <c r="R1152" i="2"/>
  <c r="R1153" i="2" a="1"/>
  <c r="R1153" i="2" s="1"/>
  <c r="R1154" i="2" a="1"/>
  <c r="R1154" i="2"/>
  <c r="R1155" i="2" a="1"/>
  <c r="R1155" i="2"/>
  <c r="R1156" i="2" a="1"/>
  <c r="R1156" i="2" s="1"/>
  <c r="R1157" i="2" a="1"/>
  <c r="R1157" i="2"/>
  <c r="R1158" i="2" a="1"/>
  <c r="R1158" i="2"/>
  <c r="R1159" i="2" a="1"/>
  <c r="R1159" i="2"/>
  <c r="R1160" i="2" a="1"/>
  <c r="R1160" i="2"/>
  <c r="R1161" i="2" a="1"/>
  <c r="R1161" i="2"/>
  <c r="R1162" i="2" a="1"/>
  <c r="R1162" i="2"/>
  <c r="R1163" i="2" a="1"/>
  <c r="R1163" i="2" s="1"/>
  <c r="R1164" i="2" a="1"/>
  <c r="R1164" i="2"/>
  <c r="R1165" i="2" a="1"/>
  <c r="R1165" i="2"/>
  <c r="R1166" i="2" a="1"/>
  <c r="R1166" i="2"/>
  <c r="R1167" i="2" a="1"/>
  <c r="R1167" i="2" s="1"/>
  <c r="R1168" i="2" a="1"/>
  <c r="R1168" i="2"/>
  <c r="R1169" i="2" a="1"/>
  <c r="R1169" i="2"/>
  <c r="R1170" i="2" a="1"/>
  <c r="R1170" i="2" s="1"/>
  <c r="R1171" i="2" a="1"/>
  <c r="R1171" i="2"/>
  <c r="R1172" i="2" a="1"/>
  <c r="R1172" i="2"/>
  <c r="R1173" i="2" a="1"/>
  <c r="R1173" i="2"/>
  <c r="R1174" i="2" a="1"/>
  <c r="R1174" i="2"/>
  <c r="R1175" i="2" a="1"/>
  <c r="R1175" i="2"/>
  <c r="R1176" i="2" a="1"/>
  <c r="R1176" i="2"/>
  <c r="R1177" i="2" a="1"/>
  <c r="R1177" i="2" s="1"/>
  <c r="R1178" i="2" a="1"/>
  <c r="R1178" i="2"/>
  <c r="R1179" i="2" a="1"/>
  <c r="R1179" i="2" s="1"/>
  <c r="R1180" i="2" a="1"/>
  <c r="R1180" i="2"/>
  <c r="R1181" i="2" a="1"/>
  <c r="R1181" i="2" s="1"/>
  <c r="R1182" i="2" a="1"/>
  <c r="R1182" i="2"/>
  <c r="R1183" i="2" a="1"/>
  <c r="R1183" i="2"/>
  <c r="R1184" i="2" a="1"/>
  <c r="R1184" i="2" s="1"/>
  <c r="R1185" i="2" a="1"/>
  <c r="R1185" i="2"/>
  <c r="R1186" i="2" a="1"/>
  <c r="R1186" i="2" s="1"/>
  <c r="R1187" i="2" a="1"/>
  <c r="R1187" i="2"/>
  <c r="R1188" i="2" a="1"/>
  <c r="R1188" i="2"/>
  <c r="R1189" i="2" a="1"/>
  <c r="R1189" i="2"/>
  <c r="R1190" i="2" a="1"/>
  <c r="R1190" i="2"/>
  <c r="R1191" i="2" a="1"/>
  <c r="R1191" i="2"/>
  <c r="R1192" i="2" a="1"/>
  <c r="R1192" i="2" s="1"/>
  <c r="R1193" i="2" a="1"/>
  <c r="R1193" i="2" s="1"/>
  <c r="R1194" i="2" a="1"/>
  <c r="R1194" i="2"/>
  <c r="R1195" i="2" a="1"/>
  <c r="R1195" i="2"/>
  <c r="R1196" i="2" a="1"/>
  <c r="R1196" i="2"/>
  <c r="R1197" i="2" a="1"/>
  <c r="R1197" i="2"/>
  <c r="R1198" i="2" a="1"/>
  <c r="R1198" i="2"/>
  <c r="R1199" i="2" a="1"/>
  <c r="R1199" i="2"/>
  <c r="R1200" i="2" a="1"/>
  <c r="R1200" i="2" s="1"/>
  <c r="R1201" i="2" a="1"/>
  <c r="R1201" i="2"/>
  <c r="R1202" i="2" a="1"/>
  <c r="R1202" i="2"/>
  <c r="R1203" i="2" a="1"/>
  <c r="R1203" i="2"/>
  <c r="R1204" i="2" a="1"/>
  <c r="R1204" i="2"/>
  <c r="R1205" i="2" a="1"/>
  <c r="R1205" i="2"/>
  <c r="R1206" i="2" a="1"/>
  <c r="R1206" i="2" s="1"/>
  <c r="R1207" i="2" a="1"/>
  <c r="R1207" i="2" s="1"/>
  <c r="R1208" i="2" a="1"/>
  <c r="R1208" i="2"/>
  <c r="R1209" i="2" a="1"/>
  <c r="R1209" i="2" s="1"/>
  <c r="R1210" i="2" a="1"/>
  <c r="R1210" i="2"/>
  <c r="R1211" i="2" a="1"/>
  <c r="R1211" i="2"/>
  <c r="R1212" i="2" a="1"/>
  <c r="R1212" i="2"/>
  <c r="R1213" i="2" a="1"/>
  <c r="R1213" i="2"/>
  <c r="R1214" i="2" a="1"/>
  <c r="R1214" i="2" s="1"/>
  <c r="R1215" i="2" a="1"/>
  <c r="R1215" i="2"/>
  <c r="R1216" i="2" a="1"/>
  <c r="R1216" i="2"/>
  <c r="R1217" i="2" a="1"/>
  <c r="R1217" i="2"/>
  <c r="R1218" i="2" a="1"/>
  <c r="R1218" i="2"/>
  <c r="R1219" i="2" a="1"/>
  <c r="R1219" i="2" s="1"/>
  <c r="R1220" i="2" a="1"/>
  <c r="R1220" i="2"/>
  <c r="R1221" i="2" a="1"/>
  <c r="R1221" i="2" s="1"/>
  <c r="R1222" i="2" a="1"/>
  <c r="R1222" i="2"/>
  <c r="R1223" i="2" a="1"/>
  <c r="R1223" i="2"/>
  <c r="R1224" i="2" a="1"/>
  <c r="R1224" i="2"/>
  <c r="R1225" i="2" a="1"/>
  <c r="R1225" i="2"/>
  <c r="R1226" i="2" a="1"/>
  <c r="R1226" i="2"/>
  <c r="R1227" i="2" a="1"/>
  <c r="R1227" i="2"/>
  <c r="R1228" i="2" a="1"/>
  <c r="R1228" i="2" s="1"/>
  <c r="R1229" i="2" a="1"/>
  <c r="R1229" i="2"/>
  <c r="R1230" i="2" a="1"/>
  <c r="R1230" i="2" s="1"/>
  <c r="R1231" i="2" a="1"/>
  <c r="R1231" i="2"/>
  <c r="R1232" i="2" a="1"/>
  <c r="R1232" i="2"/>
  <c r="R1233" i="2" a="1"/>
  <c r="R1233" i="2" s="1"/>
  <c r="R1234" i="2" a="1"/>
  <c r="R1234" i="2"/>
  <c r="R1235" i="2" a="1"/>
  <c r="R1235" i="2" s="1"/>
  <c r="R1236" i="2" a="1"/>
  <c r="R1236" i="2"/>
  <c r="R1237" i="2" a="1"/>
  <c r="R1237" i="2"/>
  <c r="R1238" i="2" a="1"/>
  <c r="R1238" i="2"/>
  <c r="R1239" i="2" a="1"/>
  <c r="R1239" i="2"/>
  <c r="R1240" i="2" a="1"/>
  <c r="R1240" i="2" s="1"/>
  <c r="R1241" i="2" a="1"/>
  <c r="R1241" i="2"/>
  <c r="R1242" i="2" a="1"/>
  <c r="R1242" i="2" s="1"/>
  <c r="R1243" i="2" a="1"/>
  <c r="R1243" i="2"/>
  <c r="R1244" i="2" a="1"/>
  <c r="R1244" i="2" s="1"/>
  <c r="R1245" i="2" a="1"/>
  <c r="R1245" i="2"/>
  <c r="R1246" i="2" a="1"/>
  <c r="R1246" i="2"/>
  <c r="R1247" i="2" a="1"/>
  <c r="R1247" i="2"/>
  <c r="R1248" i="2" a="1"/>
  <c r="R1248" i="2" s="1"/>
  <c r="R1249" i="2" a="1"/>
  <c r="R1249" i="2" s="1"/>
  <c r="R1250" i="2" a="1"/>
  <c r="R1250" i="2"/>
  <c r="R1251" i="2" a="1"/>
  <c r="R1251" i="2"/>
  <c r="R1252" i="2" a="1"/>
  <c r="R1252" i="2"/>
  <c r="R1253" i="2" a="1"/>
  <c r="R1253" i="2"/>
  <c r="R1254" i="2" a="1"/>
  <c r="R1254" i="2" s="1"/>
  <c r="R1255" i="2" a="1"/>
  <c r="R1255" i="2"/>
  <c r="R1256" i="2" a="1"/>
  <c r="R1256" i="2" s="1"/>
  <c r="R1257" i="2" a="1"/>
  <c r="R1257" i="2"/>
  <c r="R1258" i="2" a="1"/>
  <c r="R1258" i="2"/>
  <c r="R1259" i="2" a="1"/>
  <c r="R1259" i="2"/>
  <c r="R1260" i="2" a="1"/>
  <c r="R1260" i="2"/>
  <c r="R1261" i="2" a="1"/>
  <c r="R1261" i="2"/>
  <c r="R1262" i="2" a="1"/>
  <c r="R1262" i="2"/>
  <c r="R1263" i="2" a="1"/>
  <c r="R1263" i="2" s="1"/>
  <c r="R1264" i="2" a="1"/>
  <c r="R1264" i="2"/>
  <c r="R1265" i="2" a="1"/>
  <c r="R1265" i="2" s="1"/>
  <c r="R1266" i="2" a="1"/>
  <c r="R1266" i="2"/>
  <c r="R1267" i="2" a="1"/>
  <c r="R1267" i="2"/>
  <c r="R1268" i="2" a="1"/>
  <c r="R1268" i="2"/>
  <c r="R1269" i="2" a="1"/>
  <c r="R1269" i="2"/>
  <c r="R1270" i="2" a="1"/>
  <c r="R1270" i="2" s="1"/>
  <c r="R1271" i="2" a="1"/>
  <c r="R1271" i="2"/>
  <c r="R1272" i="2" a="1"/>
  <c r="R1272" i="2" s="1"/>
  <c r="R1273" i="2" a="1"/>
  <c r="R1273" i="2"/>
  <c r="R1274" i="2" a="1"/>
  <c r="R1274" i="2"/>
  <c r="R1275" i="2" a="1"/>
  <c r="R1275" i="2" s="1"/>
  <c r="R1276" i="2" a="1"/>
  <c r="R1276" i="2"/>
  <c r="R1277" i="2" a="1"/>
  <c r="R1277" i="2" s="1"/>
  <c r="R1278" i="2" a="1"/>
  <c r="R1278" i="2"/>
  <c r="R1279" i="2" a="1"/>
  <c r="R1279" i="2"/>
  <c r="R1280" i="2" a="1"/>
  <c r="R1280" i="2"/>
  <c r="R1281" i="2" a="1"/>
  <c r="R1281" i="2"/>
  <c r="R1282" i="2" a="1"/>
  <c r="R1282" i="2" s="1"/>
  <c r="R1283" i="2" a="1"/>
  <c r="R1283" i="2"/>
  <c r="R1284" i="2" a="1"/>
  <c r="R1284" i="2" s="1"/>
  <c r="R1285" i="2" a="1"/>
  <c r="R1285" i="2"/>
  <c r="R1286" i="2" a="1"/>
  <c r="R1286" i="2"/>
  <c r="R1287" i="2" a="1"/>
  <c r="R1287" i="2"/>
  <c r="R1288" i="2" a="1"/>
  <c r="R1288" i="2"/>
  <c r="R1289" i="2" a="1"/>
  <c r="R1289" i="2"/>
  <c r="R1290" i="2" a="1"/>
  <c r="R1290" i="2" s="1"/>
  <c r="R1291" i="2" a="1"/>
  <c r="R1291" i="2" s="1"/>
  <c r="R1292" i="2" a="1"/>
  <c r="R1292" i="2"/>
  <c r="R1293" i="2" a="1"/>
  <c r="R1293" i="2"/>
  <c r="R1294" i="2" a="1"/>
  <c r="R1294" i="2"/>
  <c r="R1295" i="2" a="1"/>
  <c r="R1295" i="2"/>
  <c r="R1296" i="2" a="1"/>
  <c r="R1296" i="2" s="1"/>
  <c r="R1297" i="2" a="1"/>
  <c r="R1297" i="2"/>
  <c r="R1298" i="2" a="1"/>
  <c r="R1298" i="2" s="1"/>
  <c r="R1299" i="2" a="1"/>
  <c r="R1299" i="2"/>
  <c r="R1300" i="2" a="1"/>
  <c r="R1300" i="2" s="1"/>
  <c r="R1301" i="2" a="1"/>
  <c r="R1301" i="2"/>
  <c r="R1302" i="2" a="1"/>
  <c r="R1302" i="2"/>
  <c r="R1303" i="2" a="1"/>
  <c r="R1303" i="2"/>
  <c r="R1304" i="2" a="1"/>
  <c r="R1304" i="2"/>
  <c r="R1305" i="2" a="1"/>
  <c r="R1305" i="2" s="1"/>
  <c r="R1306" i="2" a="1"/>
  <c r="R1306" i="2"/>
  <c r="R1307" i="2" a="1"/>
  <c r="R1307" i="2"/>
  <c r="R1308" i="2" a="1"/>
  <c r="R1308" i="2"/>
  <c r="R1309" i="2" a="1"/>
  <c r="R1309" i="2"/>
  <c r="R1310" i="2" a="1"/>
  <c r="R1310" i="2"/>
  <c r="R1311" i="2" a="1"/>
  <c r="R1311" i="2" s="1"/>
  <c r="R1312" i="2" a="1"/>
  <c r="R1312" i="2" s="1"/>
  <c r="R1313" i="2" a="1"/>
  <c r="R1313" i="2"/>
  <c r="R1314" i="2" a="1"/>
  <c r="R1314" i="2"/>
  <c r="R1315" i="2" a="1"/>
  <c r="R1315" i="2"/>
  <c r="R1316" i="2" a="1"/>
  <c r="R1316" i="2"/>
  <c r="R1317" i="2" a="1"/>
  <c r="R1317" i="2" s="1"/>
  <c r="R1318" i="2" a="1"/>
  <c r="R1318" i="2"/>
  <c r="R1319" i="2" a="1"/>
  <c r="R1319" i="2" s="1"/>
  <c r="R1320" i="2" a="1"/>
  <c r="R1320" i="2"/>
  <c r="R1321" i="2" a="1"/>
  <c r="R1321" i="2"/>
  <c r="R1322" i="2" a="1"/>
  <c r="R1322" i="2"/>
  <c r="R1323" i="2" a="1"/>
  <c r="R1323" i="2"/>
  <c r="R1324" i="2" a="1"/>
  <c r="R1324" i="2"/>
  <c r="R1325" i="2" a="1"/>
  <c r="R1325" i="2"/>
  <c r="R1326" i="2" a="1"/>
  <c r="R1326" i="2" s="1"/>
  <c r="R1327" i="2" a="1"/>
  <c r="R1327" i="2"/>
  <c r="R1328" i="2" a="1"/>
  <c r="R1328" i="2" s="1"/>
  <c r="R1329" i="2" a="1"/>
  <c r="R1329" i="2"/>
  <c r="R1330" i="2" a="1"/>
  <c r="R1330" i="2"/>
  <c r="R1331" i="2" a="1"/>
  <c r="R1331" i="2" s="1"/>
  <c r="R1332" i="2" a="1"/>
  <c r="R1332" i="2" s="1"/>
  <c r="R1333" i="2" a="1"/>
  <c r="R1333" i="2" s="1"/>
  <c r="R1334" i="2" a="1"/>
  <c r="R1334" i="2"/>
  <c r="R1335" i="2" a="1"/>
  <c r="R1335" i="2"/>
  <c r="R1336" i="2" a="1"/>
  <c r="R1336" i="2"/>
  <c r="R1337" i="2" a="1"/>
  <c r="R1337" i="2"/>
  <c r="R1338" i="2" a="1"/>
  <c r="R1338" i="2"/>
  <c r="R1339" i="2" a="1"/>
  <c r="R1339" i="2"/>
  <c r="R1340" i="2" a="1"/>
  <c r="R1340" i="2" s="1"/>
  <c r="R1341" i="2" a="1"/>
  <c r="R1341" i="2"/>
  <c r="R1342" i="2" a="1"/>
  <c r="R1342" i="2" s="1"/>
  <c r="R1343" i="2" a="1"/>
  <c r="R1343" i="2"/>
  <c r="R1344" i="2" a="1"/>
  <c r="R1344" i="2"/>
  <c r="R1345" i="2" a="1"/>
  <c r="R1345" i="2" s="1"/>
  <c r="R1346" i="2" a="1"/>
  <c r="R1346" i="2"/>
  <c r="R1347" i="2" a="1"/>
  <c r="R1347" i="2" s="1"/>
  <c r="R1348" i="2" a="1"/>
  <c r="R1348" i="2"/>
  <c r="R1349" i="2" a="1"/>
  <c r="R1349" i="2"/>
  <c r="R1350" i="2" a="1"/>
  <c r="R1350" i="2"/>
  <c r="R1351" i="2" a="1"/>
  <c r="R1351" i="2"/>
  <c r="R1352" i="2" a="1"/>
  <c r="R1352" i="2" s="1"/>
  <c r="R1353" i="2" a="1"/>
  <c r="R1353" i="2" s="1"/>
  <c r="R1354" i="2" a="1"/>
  <c r="R1354" i="2" s="1"/>
  <c r="R1355" i="2" a="1"/>
  <c r="R1355" i="2"/>
  <c r="R1356" i="2" a="1"/>
  <c r="R1356" i="2" s="1"/>
  <c r="R1357" i="2" a="1"/>
  <c r="R1357" i="2"/>
  <c r="R1358" i="2" a="1"/>
  <c r="R1358" i="2"/>
  <c r="R1359" i="2" a="1"/>
  <c r="R1359" i="2"/>
  <c r="R1360" i="2" a="1"/>
  <c r="R1360" i="2"/>
  <c r="R1361" i="2" a="1"/>
  <c r="R1361" i="2" s="1"/>
  <c r="R1362" i="2" a="1"/>
  <c r="R1362" i="2"/>
  <c r="R1363" i="2" a="1"/>
  <c r="R1363" i="2"/>
  <c r="R1364" i="2" a="1"/>
  <c r="R1364" i="2"/>
  <c r="R1365" i="2" a="1"/>
  <c r="R1365" i="2"/>
  <c r="R1366" i="2" a="1"/>
  <c r="R1366" i="2"/>
  <c r="R1367" i="2" a="1"/>
  <c r="R1367" i="2"/>
  <c r="R1368" i="2" a="1"/>
  <c r="R1368" i="2" s="1"/>
  <c r="R1369" i="2" a="1"/>
  <c r="R1369" i="2"/>
  <c r="R1370" i="2" a="1"/>
  <c r="R1370" i="2"/>
  <c r="R1371" i="2" a="1"/>
  <c r="R1371" i="2"/>
  <c r="R1372" i="2" a="1"/>
  <c r="R1372" i="2"/>
  <c r="R1373" i="2" a="1"/>
  <c r="R1373" i="2" s="1"/>
  <c r="R1374" i="2" a="1"/>
  <c r="R1374" i="2"/>
  <c r="R1375" i="2" a="1"/>
  <c r="R1375" i="2" s="1"/>
  <c r="R1376" i="2" a="1"/>
  <c r="R1376" i="2"/>
  <c r="R1377" i="2" a="1"/>
  <c r="R1377" i="2"/>
  <c r="R1378" i="2" a="1"/>
  <c r="R1378" i="2"/>
  <c r="R1379" i="2" a="1"/>
  <c r="R1379" i="2"/>
  <c r="R1380" i="2" a="1"/>
  <c r="R1380" i="2" s="1"/>
  <c r="R1381" i="2" a="1"/>
  <c r="R1381" i="2"/>
  <c r="R1382" i="2" a="1"/>
  <c r="R1382" i="2" s="1"/>
  <c r="R1383" i="2" a="1"/>
  <c r="R1383" i="2"/>
  <c r="R1384" i="2" a="1"/>
  <c r="R1384" i="2"/>
  <c r="R1385" i="2" a="1"/>
  <c r="R1385" i="2"/>
  <c r="R1386" i="2" a="1"/>
  <c r="R1386" i="2"/>
  <c r="R1387" i="2" a="1"/>
  <c r="R1387" i="2" s="1"/>
  <c r="R1388" i="2" a="1"/>
  <c r="R1388" i="2" s="1"/>
  <c r="R1389" i="2" a="1"/>
  <c r="R1389" i="2" s="1"/>
  <c r="R1390" i="2" a="1"/>
  <c r="R1390" i="2"/>
  <c r="R1391" i="2" a="1"/>
  <c r="R1391" i="2" s="1"/>
  <c r="R1392" i="2" a="1"/>
  <c r="R1392" i="2"/>
  <c r="R1393" i="2" a="1"/>
  <c r="R1393" i="2"/>
  <c r="R1394" i="2" a="1"/>
  <c r="R1394" i="2"/>
  <c r="R1395" i="2" a="1"/>
  <c r="R1395" i="2" s="1"/>
  <c r="R1396" i="2" a="1"/>
  <c r="R1396" i="2" s="1"/>
  <c r="R1397" i="2" a="1"/>
  <c r="R1397" i="2"/>
  <c r="R1398" i="2" a="1"/>
  <c r="R1398" i="2" s="1"/>
  <c r="R1399" i="2" a="1"/>
  <c r="R1399" i="2"/>
  <c r="R1400" i="2" a="1"/>
  <c r="R1400" i="2"/>
  <c r="R1401" i="2" a="1"/>
  <c r="R1401" i="2" s="1"/>
  <c r="R1402" i="2" a="1"/>
  <c r="R1402" i="2" s="1"/>
  <c r="R1403" i="2" a="1"/>
  <c r="R1403" i="2" s="1"/>
  <c r="R1404" i="2" a="1"/>
  <c r="R1404" i="2"/>
  <c r="R1405" i="2" a="1"/>
  <c r="R1405" i="2" s="1"/>
  <c r="R1406" i="2" a="1"/>
  <c r="R1406" i="2"/>
  <c r="R1407" i="2" a="1"/>
  <c r="R1407" i="2"/>
  <c r="R1408" i="2" a="1"/>
  <c r="R1408" i="2"/>
  <c r="R1409" i="2" a="1"/>
  <c r="R1409" i="2"/>
  <c r="R1410" i="2" a="1"/>
  <c r="R1410" i="2" s="1"/>
  <c r="R1411" i="2" a="1"/>
  <c r="R1411" i="2"/>
  <c r="R1412" i="2" a="1"/>
  <c r="R1412" i="2"/>
  <c r="R1413" i="2" a="1"/>
  <c r="R1413" i="2"/>
  <c r="R1414" i="2" a="1"/>
  <c r="R1414" i="2"/>
  <c r="R1415" i="2" a="1"/>
  <c r="R1415" i="2" s="1"/>
  <c r="R1416" i="2" a="1"/>
  <c r="R1416" i="2" s="1"/>
  <c r="R1417" i="2" a="1"/>
  <c r="R1417" i="2" s="1"/>
  <c r="R1418" i="2" a="1"/>
  <c r="R1418" i="2"/>
  <c r="R1419" i="2" a="1"/>
  <c r="R1419" i="2"/>
  <c r="R1420" i="2" a="1"/>
  <c r="R1420" i="2"/>
  <c r="R1421" i="2" a="1"/>
  <c r="R1421" i="2"/>
  <c r="R1422" i="2" a="1"/>
  <c r="R1422" i="2" s="1"/>
  <c r="R1423" i="2" a="1"/>
  <c r="R1423" i="2"/>
  <c r="R1424" i="2" a="1"/>
  <c r="R1424" i="2" s="1"/>
  <c r="R1425" i="2" a="1"/>
  <c r="R1425" i="2"/>
  <c r="R1426" i="2" a="1"/>
  <c r="R1426" i="2" s="1"/>
  <c r="R1427" i="2" a="1"/>
  <c r="R1427" i="2"/>
  <c r="R1428" i="2" a="1"/>
  <c r="R1428" i="2"/>
  <c r="R1429" i="2" a="1"/>
  <c r="R1429" i="2" s="1"/>
  <c r="R1430" i="2" a="1"/>
  <c r="R1430" i="2" s="1"/>
  <c r="R1431" i="2" a="1"/>
  <c r="R1431" i="2" s="1"/>
  <c r="R1432" i="2" a="1"/>
  <c r="R1432" i="2"/>
  <c r="R1433" i="2" a="1"/>
  <c r="R1433" i="2"/>
  <c r="R1434" i="2" a="1"/>
  <c r="R1434" i="2" s="1"/>
  <c r="R1435" i="2" a="1"/>
  <c r="R1435" i="2"/>
  <c r="R1436" i="2" a="1"/>
  <c r="R1436" i="2"/>
  <c r="R1437" i="2" a="1"/>
  <c r="R1437" i="2" s="1"/>
  <c r="R1438" i="2" a="1"/>
  <c r="R1438" i="2" s="1"/>
  <c r="R1439" i="2" a="1"/>
  <c r="R1439" i="2" s="1"/>
  <c r="R1440" i="2" a="1"/>
  <c r="R1440" i="2" s="1"/>
  <c r="R1441" i="2" a="1"/>
  <c r="R1441" i="2" s="1"/>
  <c r="R1442" i="2" a="1"/>
  <c r="R1442" i="2"/>
  <c r="R1443" i="2" a="1"/>
  <c r="R1443" i="2"/>
  <c r="R1444" i="2" a="1"/>
  <c r="R1444" i="2"/>
  <c r="R1445" i="2" a="1"/>
  <c r="R1445" i="2"/>
  <c r="R1446" i="2" a="1"/>
  <c r="R1446" i="2" s="1"/>
  <c r="R1447" i="2" a="1"/>
  <c r="R1447" i="2"/>
  <c r="R1448" i="2" a="1"/>
  <c r="R1448" i="2" s="1"/>
  <c r="R1449" i="2" a="1"/>
  <c r="R1449" i="2"/>
  <c r="R1450" i="2" a="1"/>
  <c r="R1450" i="2" s="1"/>
  <c r="R1451" i="2" a="1"/>
  <c r="R1451" i="2"/>
  <c r="R1452" i="2" a="1"/>
  <c r="R1452" i="2"/>
  <c r="R1453" i="2" a="1"/>
  <c r="R1453" i="2"/>
  <c r="R1454" i="2" a="1"/>
  <c r="R1454" i="2" s="1"/>
  <c r="R1455" i="2" a="1"/>
  <c r="R1455" i="2" s="1"/>
  <c r="R1456" i="2" a="1"/>
  <c r="R1456" i="2"/>
  <c r="R1457" i="2" a="1"/>
  <c r="R1457" i="2"/>
  <c r="R1458" i="2" a="1"/>
  <c r="R1458" i="2"/>
  <c r="R1459" i="2" a="1"/>
  <c r="R1459" i="2"/>
  <c r="R1460" i="2" a="1"/>
  <c r="R1460" i="2"/>
  <c r="R1461" i="2" a="1"/>
  <c r="R1461" i="2"/>
  <c r="R1462" i="2" a="1"/>
  <c r="R1462" i="2" s="1"/>
  <c r="R1463" i="2" a="1"/>
  <c r="R1463" i="2"/>
  <c r="R1464" i="2" a="1"/>
  <c r="R1464" i="2" s="1"/>
  <c r="R1465" i="2" a="1"/>
  <c r="R1465" i="2" s="1"/>
  <c r="R1466" i="2" a="1"/>
  <c r="R1466" i="2"/>
  <c r="R1467" i="2" a="1"/>
  <c r="R1467" i="2"/>
  <c r="R1468" i="2" a="1"/>
  <c r="R1468" i="2"/>
  <c r="R1469" i="2" a="1"/>
  <c r="R1469" i="2" s="1"/>
  <c r="R1470" i="2" a="1"/>
  <c r="R1470" i="2"/>
  <c r="R1471" i="2" a="1"/>
  <c r="R1471" i="2" s="1"/>
  <c r="R1472" i="2" a="1"/>
  <c r="R1472" i="2" s="1"/>
  <c r="R1473" i="2" a="1"/>
  <c r="R1473" i="2"/>
  <c r="R1474" i="2" a="1"/>
  <c r="R1474" i="2" s="1"/>
  <c r="R1475" i="2" a="1"/>
  <c r="R1475" i="2" s="1"/>
  <c r="R1476" i="2" a="1"/>
  <c r="R1476" i="2" s="1"/>
  <c r="R1477" i="2" a="1"/>
  <c r="R1477" i="2"/>
  <c r="R1478" i="2" a="1"/>
  <c r="R1478" i="2" s="1"/>
  <c r="R1479" i="2" a="1"/>
  <c r="R1479" i="2"/>
  <c r="R1480" i="2" a="1"/>
  <c r="R1480" i="2" s="1"/>
  <c r="R1481" i="2" a="1"/>
  <c r="R1481" i="2"/>
  <c r="R1482" i="2" a="1"/>
  <c r="R1482" i="2" s="1"/>
  <c r="R1483" i="2" a="1"/>
  <c r="R1483" i="2" s="1"/>
  <c r="R1484" i="2" a="1"/>
  <c r="R1484" i="2"/>
  <c r="R1485" i="2" a="1"/>
  <c r="R1485" i="2"/>
  <c r="R1486" i="2" a="1"/>
  <c r="R1486" i="2" s="1"/>
  <c r="R1487" i="2" a="1"/>
  <c r="R1487" i="2"/>
  <c r="R1488" i="2" a="1"/>
  <c r="R1488" i="2"/>
  <c r="R1489" i="2" a="1"/>
  <c r="R1489" i="2"/>
  <c r="R1490" i="2" a="1"/>
  <c r="R1490" i="2" s="1"/>
  <c r="R1491" i="2" a="1"/>
  <c r="R1491" i="2"/>
  <c r="R1492" i="2" a="1"/>
  <c r="R1492" i="2" s="1"/>
  <c r="R1493" i="2" a="1"/>
  <c r="R1493" i="2" s="1"/>
  <c r="R1494" i="2" a="1"/>
  <c r="R1494" i="2" s="1"/>
  <c r="R1495" i="2" a="1"/>
  <c r="R1495" i="2" s="1"/>
  <c r="R1496" i="2" a="1"/>
  <c r="R1496" i="2"/>
  <c r="R1497" i="2" a="1"/>
  <c r="R1497" i="2" s="1"/>
  <c r="R1498" i="2" a="1"/>
  <c r="R1498" i="2"/>
  <c r="R1499" i="2" a="1"/>
  <c r="R1499" i="2"/>
  <c r="R1500" i="2" a="1"/>
  <c r="R1500" i="2"/>
  <c r="R1501" i="2" a="1"/>
  <c r="R1501" i="2"/>
  <c r="R1502" i="2" a="1"/>
  <c r="R1502" i="2" s="1"/>
  <c r="R1503" i="2" a="1"/>
  <c r="R1503" i="2"/>
  <c r="R1504" i="2" a="1"/>
  <c r="R1504" i="2" s="1"/>
  <c r="R1505" i="2" a="1"/>
  <c r="R1505" i="2"/>
  <c r="R1506" i="2" a="1"/>
  <c r="R1506" i="2"/>
  <c r="R1507" i="2" a="1"/>
  <c r="R1507" i="2" s="1"/>
  <c r="R1508" i="2" a="1"/>
  <c r="R1508" i="2"/>
  <c r="R1509" i="2" a="1"/>
  <c r="R1509" i="2" s="1"/>
  <c r="R1510" i="2" a="1"/>
  <c r="R1510" i="2" s="1"/>
  <c r="R1511" i="2" a="1"/>
  <c r="R1511" i="2" s="1"/>
  <c r="R1512" i="2" a="1"/>
  <c r="R1512" i="2"/>
  <c r="R1513" i="2" a="1"/>
  <c r="R1513" i="2"/>
  <c r="R1514" i="2" a="1"/>
  <c r="R1514" i="2"/>
  <c r="R1515" i="2" a="1"/>
  <c r="R1515" i="2"/>
  <c r="R1516" i="2" a="1"/>
  <c r="R1516" i="2"/>
  <c r="R1517" i="2" a="1"/>
  <c r="R1517" i="2" s="1"/>
  <c r="R1518" i="2" a="1"/>
  <c r="R1518" i="2" s="1"/>
  <c r="R1519" i="2" a="1"/>
  <c r="R1519" i="2"/>
  <c r="R1520" i="2" a="1"/>
  <c r="R1520" i="2" s="1"/>
  <c r="R1521" i="2" a="1"/>
  <c r="R1521" i="2"/>
  <c r="R1522" i="2" a="1"/>
  <c r="R1522" i="2" s="1"/>
  <c r="R1523" i="2" a="1"/>
  <c r="R1523" i="2" s="1"/>
  <c r="R1524" i="2" a="1"/>
  <c r="R1524" i="2"/>
  <c r="R1525" i="2" a="1"/>
  <c r="R1525" i="2" s="1"/>
  <c r="R1526" i="2" a="1"/>
  <c r="R1526" i="2"/>
  <c r="R1527" i="2" a="1"/>
  <c r="R1527" i="2" s="1"/>
  <c r="R1528" i="2" a="1"/>
  <c r="R1528" i="2" s="1"/>
  <c r="R1529" i="2" a="1"/>
  <c r="R1529" i="2" s="1"/>
  <c r="R1530" i="2" a="1"/>
  <c r="R1530" i="2"/>
  <c r="R1531" i="2" a="1"/>
  <c r="R1531" i="2" s="1"/>
  <c r="R1532" i="2" a="1"/>
  <c r="R1532" i="2" s="1"/>
  <c r="R1533" i="2" a="1"/>
  <c r="R1533" i="2"/>
  <c r="R1534" i="2" a="1"/>
  <c r="R1534" i="2"/>
  <c r="R1535" i="2" a="1"/>
  <c r="R1535" i="2"/>
  <c r="R1536" i="2" a="1"/>
  <c r="R1536" i="2"/>
  <c r="R1537" i="2" a="1"/>
  <c r="R1537" i="2" s="1"/>
  <c r="R1538" i="2" a="1"/>
  <c r="R1538" i="2" s="1"/>
  <c r="R1539" i="2" a="1"/>
  <c r="R1539" i="2" s="1"/>
  <c r="R1540" i="2" a="1"/>
  <c r="R1540" i="2"/>
  <c r="R1541" i="2" a="1"/>
  <c r="R1541" i="2"/>
  <c r="R1542" i="2" a="1"/>
  <c r="R1542" i="2" s="1"/>
  <c r="R1543" i="2" a="1"/>
  <c r="R1543" i="2"/>
  <c r="R1544" i="2" a="1"/>
  <c r="R1544" i="2"/>
  <c r="R1545" i="2" a="1"/>
  <c r="R1545" i="2"/>
  <c r="R1546" i="2" a="1"/>
  <c r="R1546" i="2" s="1"/>
  <c r="R1547" i="2" a="1"/>
  <c r="R1547" i="2"/>
  <c r="R1548" i="2" a="1"/>
  <c r="R1548" i="2" s="1"/>
  <c r="R1549" i="2" a="1"/>
  <c r="R1549" i="2"/>
  <c r="R1550" i="2" a="1"/>
  <c r="R1550" i="2" s="1"/>
  <c r="R1551" i="2" a="1"/>
  <c r="R1551" i="2"/>
  <c r="R1552" i="2" a="1"/>
  <c r="R1552" i="2" s="1"/>
  <c r="R1553" i="2" a="1"/>
  <c r="R1553" i="2" s="1"/>
  <c r="R1554" i="2" a="1"/>
  <c r="R1554" i="2"/>
  <c r="R1555" i="2" a="1"/>
  <c r="R1555" i="2"/>
  <c r="R1556" i="2" a="1"/>
  <c r="R1556" i="2"/>
  <c r="R1557" i="2" a="1"/>
  <c r="R1557" i="2"/>
  <c r="R1558" i="2" a="1"/>
  <c r="R1558" i="2" s="1"/>
  <c r="R1559" i="2" a="1"/>
  <c r="R1559" i="2"/>
  <c r="R1560" i="2" a="1"/>
  <c r="R1560" i="2" s="1"/>
  <c r="R1561" i="2" a="1"/>
  <c r="R1561" i="2"/>
  <c r="R1562" i="2" a="1"/>
  <c r="R1562" i="2"/>
  <c r="R1563" i="2" a="1"/>
  <c r="R1563" i="2" s="1"/>
  <c r="R1564" i="2" a="1"/>
  <c r="R1564" i="2"/>
  <c r="R1565" i="2" a="1"/>
  <c r="R1565" i="2"/>
  <c r="R1566" i="2" a="1"/>
  <c r="R1566" i="2" s="1"/>
  <c r="R1567" i="2" a="1"/>
  <c r="R1567" i="2" s="1"/>
  <c r="R1568" i="2" a="1"/>
  <c r="R1568" i="2"/>
  <c r="R1569" i="2" a="1"/>
  <c r="R1569" i="2"/>
  <c r="R1570" i="2" a="1"/>
  <c r="R1570" i="2" s="1"/>
  <c r="R1571" i="2" a="1"/>
  <c r="R1571" i="2"/>
  <c r="R1572" i="2" a="1"/>
  <c r="R1572" i="2" s="1"/>
  <c r="R1573" i="2" a="1"/>
  <c r="R1573" i="2"/>
  <c r="R1574" i="2" a="1"/>
  <c r="R1574" i="2" s="1"/>
  <c r="R1575" i="2" a="1"/>
  <c r="R1575" i="2"/>
  <c r="R1576" i="2" a="1"/>
  <c r="R1576" i="2"/>
  <c r="R1577" i="2" a="1"/>
  <c r="R1577" i="2"/>
  <c r="R1578" i="2" a="1"/>
  <c r="R1578" i="2" s="1"/>
  <c r="R1579" i="2" a="1"/>
  <c r="R1579" i="2"/>
  <c r="R1580" i="2" a="1"/>
  <c r="R1580" i="2" s="1"/>
  <c r="R1581" i="2" a="1"/>
  <c r="R1581" i="2" s="1"/>
  <c r="R1582" i="2" a="1"/>
  <c r="R1582" i="2"/>
  <c r="R1583" i="2" a="1"/>
  <c r="R1583" i="2"/>
  <c r="R1584" i="2" a="1"/>
  <c r="R1584" i="2"/>
  <c r="R1585" i="2" a="1"/>
  <c r="R1585" i="2" s="1"/>
  <c r="R1586" i="2" a="1"/>
  <c r="R1586" i="2"/>
  <c r="R1587" i="2" a="1"/>
  <c r="R1587" i="2"/>
  <c r="R1588" i="2" a="1"/>
  <c r="R1588" i="2" s="1"/>
  <c r="R1589" i="2" a="1"/>
  <c r="R1589" i="2"/>
  <c r="R1590" i="2" a="1"/>
  <c r="R1590" i="2" s="1"/>
  <c r="R1591" i="2" a="1"/>
  <c r="R1591" i="2"/>
  <c r="R1592" i="2" a="1"/>
  <c r="R1592" i="2"/>
  <c r="R1593" i="2" a="1"/>
  <c r="R1593" i="2" s="1"/>
  <c r="R1594" i="2" a="1"/>
  <c r="R1594" i="2"/>
  <c r="R1595" i="2" a="1"/>
  <c r="R1595" i="2" s="1"/>
  <c r="R1596" i="2" a="1"/>
  <c r="R1596" i="2"/>
  <c r="R1597" i="2" a="1"/>
  <c r="R1597" i="2"/>
  <c r="R1598" i="2" a="1"/>
  <c r="R1598" i="2"/>
  <c r="R1599" i="2" a="1"/>
  <c r="R1599" i="2"/>
  <c r="R1600" i="2" a="1"/>
  <c r="R1600" i="2"/>
  <c r="R1601" i="2" a="1"/>
  <c r="R1601" i="2"/>
  <c r="R1602" i="2" a="1"/>
  <c r="R1602" i="2" s="1"/>
  <c r="R1603" i="2" a="1"/>
  <c r="R1603" i="2"/>
  <c r="R1604" i="2" a="1"/>
  <c r="R1604" i="2" s="1"/>
  <c r="R1605" i="2" a="1"/>
  <c r="R1605" i="2" s="1"/>
  <c r="R1606" i="2" a="1"/>
  <c r="R1606" i="2" s="1"/>
  <c r="R1607" i="2" a="1"/>
  <c r="R1607" i="2"/>
  <c r="R1608" i="2" a="1"/>
  <c r="R1608" i="2" s="1"/>
  <c r="R1609" i="2" a="1"/>
  <c r="R1609" i="2" s="1"/>
  <c r="R1610" i="2" a="1"/>
  <c r="R1610" i="2"/>
  <c r="R1611" i="2" a="1"/>
  <c r="R1611" i="2" s="1"/>
  <c r="R1612" i="2" a="1"/>
  <c r="R1612" i="2"/>
  <c r="R1613" i="2" a="1"/>
  <c r="R1613" i="2"/>
  <c r="R1614" i="2" a="1"/>
  <c r="R1614" i="2" s="1"/>
  <c r="R1615" i="2" a="1"/>
  <c r="R1615" i="2"/>
  <c r="R1616" i="2" a="1"/>
  <c r="R1616" i="2" s="1"/>
  <c r="R1617" i="2" a="1"/>
  <c r="R1617" i="2"/>
  <c r="R1618" i="2" a="1"/>
  <c r="R1618" i="2"/>
  <c r="R1619" i="2" a="1"/>
  <c r="R1619" i="2" s="1"/>
  <c r="R1620" i="2" a="1"/>
  <c r="R1620" i="2" s="1"/>
  <c r="R1621" i="2" a="1"/>
  <c r="R1621" i="2"/>
  <c r="R1622" i="2" a="1"/>
  <c r="R1622" i="2" s="1"/>
  <c r="R1623" i="2" a="1"/>
  <c r="R1623" i="2" s="1"/>
  <c r="R1624" i="2" a="1"/>
  <c r="R1624" i="2"/>
  <c r="R1625" i="2" a="1"/>
  <c r="R1625" i="2" s="1"/>
  <c r="R1626" i="2" a="1"/>
  <c r="R1626" i="2"/>
  <c r="R1627" i="2" a="1"/>
  <c r="R1627" i="2" s="1"/>
  <c r="R1628" i="2" a="1"/>
  <c r="R1628" i="2"/>
  <c r="R1629" i="2" a="1"/>
  <c r="R1629" i="2"/>
  <c r="R1630" i="2" a="1"/>
  <c r="R1630" i="2" s="1"/>
  <c r="R1631" i="2" a="1"/>
  <c r="R1631" i="2"/>
  <c r="R1632" i="2" a="1"/>
  <c r="R1632" i="2"/>
  <c r="R1633" i="2" a="1"/>
  <c r="R1633" i="2" s="1"/>
  <c r="R1634" i="2" a="1"/>
  <c r="R1634" i="2"/>
  <c r="R1635" i="2" a="1"/>
  <c r="R1635" i="2" s="1"/>
  <c r="R1636" i="2" a="1"/>
  <c r="R1636" i="2" s="1"/>
  <c r="R1637" i="2" a="1"/>
  <c r="R1637" i="2" s="1"/>
  <c r="R1638" i="2" a="1"/>
  <c r="R1638" i="2"/>
  <c r="R1639" i="2" a="1"/>
  <c r="R1639" i="2"/>
  <c r="R1640" i="2" a="1"/>
  <c r="R1640" i="2"/>
  <c r="R1641" i="2" a="1"/>
  <c r="R1641" i="2"/>
  <c r="R1642" i="2" a="1"/>
  <c r="R1642" i="2"/>
  <c r="R1643" i="2" a="1"/>
  <c r="R1643" i="2"/>
  <c r="R1644" i="2" a="1"/>
  <c r="R1644" i="2" s="1"/>
  <c r="R1645" i="2" a="1"/>
  <c r="R1645" i="2"/>
  <c r="R1646" i="2" a="1"/>
  <c r="R1646" i="2" s="1"/>
  <c r="R1647" i="2" a="1"/>
  <c r="R1647" i="2"/>
  <c r="R1648" i="2" a="1"/>
  <c r="R1648" i="2"/>
  <c r="R1649" i="2" a="1"/>
  <c r="R1649" i="2"/>
  <c r="R1650" i="2" a="1"/>
  <c r="R1650" i="2" s="1"/>
  <c r="R1651" i="2" a="1"/>
  <c r="R1651" i="2" s="1"/>
  <c r="R1652" i="2" a="1"/>
  <c r="R1652" i="2"/>
  <c r="R1653" i="2" a="1"/>
  <c r="R1653" i="2" s="1"/>
  <c r="R1654" i="2" a="1"/>
  <c r="R1654" i="2"/>
  <c r="R1655" i="2" a="1"/>
  <c r="R1655" i="2"/>
  <c r="R1656" i="2" a="1"/>
  <c r="R1656" i="2"/>
  <c r="R1657" i="2" a="1"/>
  <c r="R1657" i="2"/>
  <c r="R1658" i="2" a="1"/>
  <c r="R1658" i="2" s="1"/>
  <c r="R1659" i="2" a="1"/>
  <c r="R1659" i="2"/>
  <c r="R1660" i="2" a="1"/>
  <c r="R1660" i="2" s="1"/>
  <c r="R1661" i="2" a="1"/>
  <c r="R1661" i="2" s="1"/>
  <c r="R1662" i="2" a="1"/>
  <c r="R1662" i="2"/>
  <c r="R1663" i="2" a="1"/>
  <c r="R1663" i="2"/>
  <c r="R1664" i="2" a="1"/>
  <c r="R1664" i="2"/>
  <c r="R1665" i="2" a="1"/>
  <c r="R1665" i="2" s="1"/>
  <c r="R1666" i="2" a="1"/>
  <c r="R1666" i="2"/>
  <c r="R1667" i="2" a="1"/>
  <c r="R1667" i="2" s="1"/>
  <c r="R1668" i="2" a="1"/>
  <c r="R1668" i="2"/>
  <c r="R1669" i="2" a="1"/>
  <c r="R1669" i="2"/>
  <c r="R1670" i="2" a="1"/>
  <c r="R1670" i="2" s="1"/>
  <c r="R1671" i="2" a="1"/>
  <c r="R1671" i="2" s="1"/>
  <c r="R1672" i="2" a="1"/>
  <c r="R1672" i="2" s="1"/>
  <c r="R1673" i="2" a="1"/>
  <c r="R1673" i="2"/>
  <c r="R1674" i="2" a="1"/>
  <c r="R1674" i="2"/>
  <c r="R1675" i="2" a="1"/>
  <c r="R1675" i="2"/>
  <c r="R1676" i="2" a="1"/>
  <c r="R1676" i="2" s="1"/>
  <c r="R1677" i="2" a="1"/>
  <c r="R1677" i="2"/>
  <c r="R1678" i="2" a="1"/>
  <c r="R1678" i="2" s="1"/>
  <c r="R1679" i="2" a="1"/>
  <c r="R1679" i="2" s="1"/>
  <c r="R1680" i="2" a="1"/>
  <c r="R1680" i="2"/>
  <c r="R1681" i="2" a="1"/>
  <c r="R1681" i="2"/>
  <c r="R1682" i="2" a="1"/>
  <c r="R1682" i="2"/>
  <c r="R1683" i="2" a="1"/>
  <c r="R1683" i="2"/>
  <c r="R1684" i="2" a="1"/>
  <c r="R1684" i="2"/>
  <c r="R1685" i="2" a="1"/>
  <c r="R1685" i="2" s="1"/>
  <c r="R1686" i="2" a="1"/>
  <c r="R1686" i="2" s="1"/>
  <c r="R1687" i="2" a="1"/>
  <c r="R1687" i="2"/>
  <c r="R1688" i="2" a="1"/>
  <c r="R1688" i="2" s="1"/>
  <c r="R1689" i="2" a="1"/>
  <c r="R1689" i="2" s="1"/>
  <c r="R1690" i="2" a="1"/>
  <c r="R1690" i="2"/>
  <c r="R1691" i="2" a="1"/>
  <c r="R1691" i="2" s="1"/>
  <c r="R1692" i="2" a="1"/>
  <c r="R1692" i="2"/>
  <c r="R1693" i="2" a="1"/>
  <c r="R1693" i="2" s="1"/>
  <c r="R1694" i="2" a="1"/>
  <c r="R1694" i="2"/>
  <c r="R1695" i="2" a="1"/>
  <c r="R1695" i="2"/>
  <c r="R1696" i="2" a="1"/>
  <c r="R1696" i="2"/>
  <c r="R1697" i="2" a="1"/>
  <c r="R1697" i="2" s="1"/>
  <c r="R1698" i="2" a="1"/>
  <c r="R1698" i="2"/>
  <c r="R1699" i="2" a="1"/>
  <c r="R1699" i="2"/>
  <c r="R1700" i="2" a="1"/>
  <c r="R1700" i="2" s="1"/>
  <c r="R1701" i="2" a="1"/>
  <c r="R1701" i="2"/>
  <c r="R1702" i="2" a="1"/>
  <c r="R1702" i="2" s="1"/>
  <c r="R1703" i="2" a="1"/>
  <c r="R1703" i="2" s="1"/>
  <c r="R1704" i="2" a="1"/>
  <c r="R1704" i="2"/>
  <c r="R1705" i="2" a="1"/>
  <c r="R1705" i="2" s="1"/>
  <c r="R1706" i="2" a="1"/>
  <c r="R1706" i="2" s="1"/>
  <c r="R1707" i="2" a="1"/>
  <c r="R1707" i="2" s="1"/>
  <c r="R1708" i="2" a="1"/>
  <c r="R1708" i="2"/>
  <c r="R1709" i="2" a="1"/>
  <c r="R1709" i="2"/>
  <c r="R1710" i="2" a="1"/>
  <c r="R1710" i="2" s="1"/>
  <c r="R1711" i="2" a="1"/>
  <c r="R1711" i="2"/>
  <c r="R1712" i="2" a="1"/>
  <c r="R1712" i="2"/>
  <c r="R1713" i="2" a="1"/>
  <c r="R1713" i="2" s="1"/>
  <c r="R1714" i="2" a="1"/>
  <c r="R1714" i="2" s="1"/>
  <c r="R1715" i="2" a="1"/>
  <c r="R1715" i="2"/>
  <c r="R1716" i="2" a="1"/>
  <c r="R1716" i="2"/>
  <c r="R1717" i="2" a="1"/>
  <c r="R1717" i="2"/>
  <c r="R1718" i="2" a="1"/>
  <c r="R1718" i="2" s="1"/>
  <c r="R1719" i="2" a="1"/>
  <c r="R1719" i="2"/>
  <c r="R1720" i="2" a="1"/>
  <c r="R1720" i="2"/>
  <c r="R1721" i="2" a="1"/>
  <c r="R1721" i="2" s="1"/>
  <c r="R1722" i="2" a="1"/>
  <c r="R1722" i="2"/>
  <c r="R1723" i="2" a="1"/>
  <c r="R1723" i="2" s="1"/>
  <c r="R1724" i="2" a="1"/>
  <c r="R1724" i="2"/>
  <c r="R1725" i="2" a="1"/>
  <c r="R1725" i="2"/>
  <c r="R1726" i="2" a="1"/>
  <c r="R1726" i="2"/>
  <c r="R1727" i="2" a="1"/>
  <c r="R1727" i="2" s="1"/>
  <c r="R1728" i="2" a="1"/>
  <c r="R1728" i="2" s="1"/>
  <c r="R1729" i="2" a="1"/>
  <c r="R1729" i="2"/>
  <c r="R1730" i="2" a="1"/>
  <c r="R1730" i="2"/>
  <c r="R1731" i="2" a="1"/>
  <c r="R1731" i="2"/>
  <c r="R1732" i="2" a="1"/>
  <c r="R1732" i="2"/>
  <c r="R1733" i="2" a="1"/>
  <c r="R1733" i="2" s="1"/>
  <c r="R1734" i="2" a="1"/>
  <c r="R1734" i="2" s="1"/>
  <c r="R1735" i="2" a="1"/>
  <c r="R1735" i="2" s="1"/>
  <c r="R1736" i="2" a="1"/>
  <c r="R1736" i="2"/>
  <c r="R1737" i="2" a="1"/>
  <c r="R1737" i="2"/>
  <c r="R1738" i="2" a="1"/>
  <c r="R1738" i="2"/>
  <c r="R1739" i="2" a="1"/>
  <c r="R1739" i="2"/>
  <c r="R1740" i="2" a="1"/>
  <c r="R1740" i="2" s="1"/>
  <c r="R1741" i="2" a="1"/>
  <c r="R1741" i="2"/>
  <c r="R1742" i="2" a="1"/>
  <c r="R1742" i="2" s="1"/>
  <c r="R1743" i="2" a="1"/>
  <c r="R1743" i="2"/>
  <c r="R1744" i="2" a="1"/>
  <c r="R1744" i="2" s="1"/>
  <c r="R1745" i="2" a="1"/>
  <c r="R1745" i="2"/>
  <c r="R1746" i="2" a="1"/>
  <c r="R1746" i="2"/>
  <c r="R1747" i="2" a="1"/>
  <c r="R1747" i="2"/>
  <c r="R1748" i="2" a="1"/>
  <c r="R1748" i="2" s="1"/>
  <c r="R1749" i="2" a="1"/>
  <c r="R1749" i="2" s="1"/>
  <c r="R1750" i="2" a="1"/>
  <c r="R1750" i="2"/>
  <c r="R1751" i="2" a="1"/>
  <c r="R1751" i="2"/>
  <c r="R1752" i="2" a="1"/>
  <c r="R1752" i="2"/>
  <c r="R1753" i="2" a="1"/>
  <c r="R1753" i="2"/>
  <c r="R1754" i="2" a="1"/>
  <c r="R1754" i="2"/>
  <c r="R1755" i="2" a="1"/>
  <c r="R1755" i="2"/>
  <c r="R1756" i="2" a="1"/>
  <c r="R1756" i="2" s="1"/>
  <c r="R1757" i="2" a="1"/>
  <c r="R1757" i="2"/>
  <c r="R1758" i="2" a="1"/>
  <c r="R1758" i="2" s="1"/>
  <c r="R1759" i="2" a="1"/>
  <c r="R1759" i="2" s="1"/>
  <c r="R1760" i="2" a="1"/>
  <c r="R1760" i="2"/>
  <c r="R1761" i="2" a="1"/>
  <c r="R1761" i="2"/>
  <c r="R1762" i="2" a="1"/>
  <c r="R1762" i="2" s="1"/>
  <c r="R1763" i="2" a="1"/>
  <c r="R1763" i="2" s="1"/>
  <c r="R1764" i="2" a="1"/>
  <c r="R1764" i="2"/>
  <c r="R1765" i="2" a="1"/>
  <c r="R1765" i="2" s="1"/>
  <c r="R1766" i="2" a="1"/>
  <c r="R1766" i="2" s="1"/>
  <c r="R1767" i="2" a="1"/>
  <c r="R1767" i="2"/>
  <c r="R1768" i="2" a="1"/>
  <c r="R1768" i="2"/>
  <c r="R1769" i="2" a="1"/>
  <c r="R1769" i="2" s="1"/>
  <c r="R1770" i="2" a="1"/>
  <c r="R1770" i="2" s="1"/>
  <c r="R1771" i="2" a="1"/>
  <c r="R1771" i="2"/>
  <c r="R1772" i="2" a="1"/>
  <c r="R1772" i="2"/>
  <c r="R1773" i="2" a="1"/>
  <c r="R1773" i="2" s="1"/>
  <c r="R1774" i="2" a="1"/>
  <c r="R1774" i="2" s="1"/>
  <c r="R1775" i="2" a="1"/>
  <c r="R1775" i="2"/>
  <c r="R1776" i="2" a="1"/>
  <c r="R1776" i="2" s="1"/>
  <c r="R1777" i="2" a="1"/>
  <c r="R1777" i="2" s="1"/>
  <c r="R1778" i="2" a="1"/>
  <c r="R1778" i="2"/>
  <c r="R1779" i="2" a="1"/>
  <c r="R1779" i="2"/>
  <c r="R1780" i="2" a="1"/>
  <c r="R1780" i="2"/>
  <c r="R1781" i="2" a="1"/>
  <c r="R1781" i="2" s="1"/>
  <c r="R1782" i="2" a="1"/>
  <c r="R1782" i="2"/>
  <c r="R1783" i="2" a="1"/>
  <c r="R1783" i="2"/>
  <c r="R1784" i="2" a="1"/>
  <c r="R1784" i="2" s="1"/>
  <c r="R1785" i="2" a="1"/>
  <c r="R1785" i="2"/>
  <c r="R1786" i="2" a="1"/>
  <c r="R1786" i="2" s="1"/>
  <c r="R1787" i="2" a="1"/>
  <c r="R1787" i="2"/>
  <c r="R1788" i="2" a="1"/>
  <c r="R1788" i="2"/>
  <c r="R1789" i="2" a="1"/>
  <c r="R1789" i="2" s="1"/>
  <c r="R1790" i="2" a="1"/>
  <c r="R1790" i="2"/>
  <c r="R1791" i="2" a="1"/>
  <c r="R1791" i="2" s="1"/>
  <c r="R1792" i="2" a="1"/>
  <c r="R1792" i="2"/>
  <c r="R1793" i="2" a="1"/>
  <c r="R1793" i="2" s="1"/>
  <c r="R1794" i="2" a="1"/>
  <c r="R1794" i="2"/>
  <c r="R1795" i="2" a="1"/>
  <c r="R1795" i="2"/>
  <c r="R1796" i="2" a="1"/>
  <c r="R1796" i="2"/>
  <c r="R1797" i="2" a="1"/>
  <c r="R1797" i="2"/>
  <c r="R1798" i="2" a="1"/>
  <c r="R1798" i="2" s="1"/>
  <c r="R1799" i="2" a="1"/>
  <c r="R1799" i="2"/>
  <c r="R1800" i="2" a="1"/>
  <c r="R1800" i="2"/>
  <c r="R1801" i="2" a="1"/>
  <c r="R1801" i="2" s="1"/>
  <c r="R1802" i="2" a="1"/>
  <c r="R1802" i="2"/>
  <c r="R1803" i="2" a="1"/>
  <c r="R1803" i="2"/>
  <c r="R1804" i="2" a="1"/>
  <c r="R1804" i="2" s="1"/>
  <c r="R1805" i="2" a="1"/>
  <c r="R1805" i="2" s="1"/>
  <c r="R1806" i="2" a="1"/>
  <c r="R1806" i="2"/>
  <c r="R1807" i="2" a="1"/>
  <c r="R1807" i="2"/>
  <c r="R1808" i="2" a="1"/>
  <c r="R1808" i="2"/>
  <c r="R1809" i="2" a="1"/>
  <c r="R1809" i="2"/>
  <c r="R1810" i="2" a="1"/>
  <c r="R1810" i="2"/>
  <c r="R1811" i="2" a="1"/>
  <c r="R1811" i="2"/>
  <c r="R1812" i="2" a="1"/>
  <c r="R1812" i="2" s="1"/>
  <c r="R1813" i="2" a="1"/>
  <c r="R1813" i="2"/>
  <c r="R1814" i="2" a="1"/>
  <c r="R1814" i="2" s="1"/>
  <c r="R1815" i="2" a="1"/>
  <c r="R1815" i="2" s="1"/>
  <c r="R1816" i="2" a="1"/>
  <c r="R1816" i="2" s="1"/>
  <c r="R1817" i="2" a="1"/>
  <c r="R1817" i="2"/>
  <c r="R1818" i="2" a="1"/>
  <c r="R1818" i="2" s="1"/>
  <c r="R1819" i="2" a="1"/>
  <c r="R1819" i="2" s="1"/>
  <c r="R1820" i="2" a="1"/>
  <c r="R1820" i="2"/>
  <c r="R1821" i="2" a="1"/>
  <c r="R1821" i="2"/>
  <c r="R1822" i="2" a="1"/>
  <c r="R1822" i="2" s="1"/>
  <c r="R1823" i="2" a="1"/>
  <c r="R1823" i="2" s="1"/>
  <c r="R1824" i="2" a="1"/>
  <c r="R1824" i="2"/>
  <c r="R1825" i="2" a="1"/>
  <c r="R1825" i="2"/>
  <c r="R1826" i="2" a="1"/>
  <c r="R1826" i="2" s="1"/>
  <c r="R1827" i="2" a="1"/>
  <c r="R1827" i="2"/>
  <c r="R1828" i="2" a="1"/>
  <c r="R1828" i="2"/>
  <c r="R1829" i="2" a="1"/>
  <c r="R1829" i="2" s="1"/>
  <c r="R1830" i="2" a="1"/>
  <c r="R1830" i="2"/>
  <c r="R1831" i="2" a="1"/>
  <c r="R1831" i="2" s="1"/>
  <c r="R1832" i="2" a="1"/>
  <c r="R1832" i="2"/>
  <c r="R1833" i="2" a="1"/>
  <c r="R1833" i="2" s="1"/>
  <c r="R1834" i="2" a="1"/>
  <c r="R1834" i="2"/>
  <c r="R1835" i="2" a="1"/>
  <c r="R1835" i="2"/>
  <c r="R1836" i="2" a="1"/>
  <c r="R1836" i="2"/>
  <c r="R1837" i="2" a="1"/>
  <c r="R1837" i="2" s="1"/>
  <c r="R1838" i="2" a="1"/>
  <c r="R1838" i="2"/>
  <c r="R1839" i="2" a="1"/>
  <c r="R1839" i="2"/>
  <c r="R1840" i="2" a="1"/>
  <c r="R1840" i="2" s="1"/>
  <c r="R1841" i="2" a="1"/>
  <c r="R1841" i="2"/>
  <c r="R1842" i="2" a="1"/>
  <c r="R1842" i="2" s="1"/>
  <c r="R1843" i="2" a="1"/>
  <c r="R1843" i="2"/>
  <c r="R1844" i="2" a="1"/>
  <c r="R1844" i="2" s="1"/>
  <c r="R1845" i="2" a="1"/>
  <c r="R1845" i="2" s="1"/>
  <c r="R1846" i="2" a="1"/>
  <c r="R1846" i="2" s="1"/>
  <c r="R1847" i="2" a="1"/>
  <c r="R1847" i="2" s="1"/>
  <c r="R1848" i="2" a="1"/>
  <c r="R1848" i="2"/>
  <c r="R1849" i="2" a="1"/>
  <c r="R1849" i="2"/>
  <c r="R1850" i="2" a="1"/>
  <c r="R1850" i="2"/>
  <c r="R1851" i="2" a="1"/>
  <c r="R1851" i="2"/>
  <c r="R1852" i="2" a="1"/>
  <c r="R1852" i="2"/>
  <c r="R1853" i="2" a="1"/>
  <c r="R1853" i="2" s="1"/>
  <c r="R1854" i="2" a="1"/>
  <c r="R1854" i="2" s="1"/>
  <c r="R1855" i="2" a="1"/>
  <c r="R1855" i="2"/>
  <c r="R1856" i="2" a="1"/>
  <c r="R1856" i="2"/>
  <c r="R1857" i="2" a="1"/>
  <c r="R1857" i="2" s="1"/>
  <c r="R1858" i="2" a="1"/>
  <c r="R1858" i="2"/>
  <c r="R1859" i="2" a="1"/>
  <c r="R1859" i="2"/>
  <c r="R1860" i="2" a="1"/>
  <c r="R1860" i="2"/>
  <c r="R1861" i="2" a="1"/>
  <c r="R1861" i="2" s="1"/>
  <c r="R1862" i="2" a="1"/>
  <c r="R1862" i="2"/>
  <c r="R1863" i="2" a="1"/>
  <c r="R1863" i="2" s="1"/>
  <c r="R1864" i="2" a="1"/>
  <c r="R1864" i="2"/>
  <c r="R1865" i="2" a="1"/>
  <c r="R1865" i="2"/>
  <c r="R1866" i="2" a="1"/>
  <c r="R1866" i="2" s="1"/>
  <c r="R1867" i="2" a="1"/>
  <c r="R1867" i="2"/>
  <c r="R1868" i="2" a="1"/>
  <c r="R1868" i="2" s="1"/>
  <c r="R1869" i="2" a="1"/>
  <c r="R1869" i="2"/>
  <c r="R1870" i="2" a="1"/>
  <c r="R1870" i="2"/>
  <c r="R1871" i="2" a="1"/>
  <c r="R1871" i="2"/>
  <c r="R1872" i="2" a="1"/>
  <c r="R1872" i="2" s="1"/>
  <c r="R1873" i="2" a="1"/>
  <c r="R1873" i="2"/>
  <c r="R1874" i="2" a="1"/>
  <c r="R1874" i="2" s="1"/>
  <c r="R1875" i="2" a="1"/>
  <c r="R1875" i="2" s="1"/>
  <c r="R1876" i="2" a="1"/>
  <c r="R1876" i="2"/>
  <c r="R1877" i="2" a="1"/>
  <c r="R1877" i="2"/>
  <c r="R1878" i="2" a="1"/>
  <c r="R1878" i="2"/>
  <c r="R1879" i="2" a="1"/>
  <c r="R1879" i="2"/>
  <c r="R1880" i="2" a="1"/>
  <c r="R1880" i="2"/>
  <c r="R1881" i="2" a="1"/>
  <c r="R1881" i="2"/>
  <c r="R1882" i="2" a="1"/>
  <c r="R1882" i="2" s="1"/>
  <c r="R1883" i="2" a="1"/>
  <c r="R1883" i="2"/>
  <c r="R1884" i="2" a="1"/>
  <c r="R1884" i="2" s="1"/>
  <c r="R1885" i="2" a="1"/>
  <c r="R1885" i="2" s="1"/>
  <c r="R1886" i="2" a="1"/>
  <c r="R1886" i="2"/>
  <c r="R1887" i="2" a="1"/>
  <c r="R1887" i="2" s="1"/>
  <c r="R1888" i="2" a="1"/>
  <c r="R1888" i="2"/>
  <c r="R1889" i="2" a="1"/>
  <c r="R1889" i="2" s="1"/>
  <c r="R1890" i="2" a="1"/>
  <c r="R1890" i="2"/>
  <c r="R1891" i="2" a="1"/>
  <c r="R1891" i="2"/>
  <c r="R1892" i="2" a="1"/>
  <c r="R1892" i="2"/>
  <c r="R1893" i="2" a="1"/>
  <c r="R1893" i="2" s="1"/>
  <c r="R1894" i="2" a="1"/>
  <c r="R1894" i="2"/>
  <c r="R1895" i="2" a="1"/>
  <c r="R1895" i="2"/>
  <c r="R1896" i="2" a="1"/>
  <c r="R1896" i="2" s="1"/>
  <c r="R1897" i="2" a="1"/>
  <c r="R1897" i="2"/>
  <c r="R1898" i="2" a="1"/>
  <c r="R1898" i="2" s="1"/>
  <c r="R1899" i="2" a="1"/>
  <c r="R1899" i="2" s="1"/>
  <c r="R1900" i="2" a="1"/>
  <c r="R1900" i="2"/>
  <c r="R1901" i="2" a="1"/>
  <c r="R1901" i="2" s="1"/>
  <c r="R1902" i="2" a="1"/>
  <c r="R1902" i="2" s="1"/>
  <c r="R1903" i="2" a="1"/>
  <c r="R1903" i="2" s="1"/>
  <c r="R1904" i="2" a="1"/>
  <c r="R1904" i="2"/>
  <c r="R1905" i="2" a="1"/>
  <c r="R1905" i="2"/>
  <c r="R1906" i="2" a="1"/>
  <c r="R1906" i="2"/>
  <c r="R1907" i="2" a="1"/>
  <c r="R1907" i="2"/>
  <c r="R1908" i="2" a="1"/>
  <c r="R1908" i="2"/>
  <c r="R1909" i="2" a="1"/>
  <c r="R1909" i="2" s="1"/>
  <c r="R1910" i="2" a="1"/>
  <c r="R1910" i="2" s="1"/>
  <c r="R1911" i="2" a="1"/>
  <c r="R1911" i="2"/>
  <c r="R1912" i="2" a="1"/>
  <c r="R1912" i="2"/>
  <c r="R1913" i="2" a="1"/>
  <c r="R1913" i="2"/>
  <c r="R1914" i="2" a="1"/>
  <c r="R1914" i="2" s="1"/>
  <c r="R1915" i="2" a="1"/>
  <c r="R1915" i="2"/>
  <c r="R1916" i="2" a="1"/>
  <c r="R1916" i="2"/>
  <c r="R1917" i="2" a="1"/>
  <c r="R1917" i="2" s="1"/>
  <c r="R1918" i="2" a="1"/>
  <c r="R1918" i="2"/>
  <c r="R1919" i="2" a="1"/>
  <c r="R1919" i="2" s="1"/>
  <c r="R1920" i="2" a="1"/>
  <c r="R1920" i="2" s="1"/>
  <c r="R1921" i="2" a="1"/>
  <c r="R1921" i="2"/>
  <c r="R1922" i="2" a="1"/>
  <c r="R1922" i="2"/>
  <c r="R1923" i="2" a="1"/>
  <c r="R1923" i="2"/>
  <c r="R1924" i="2" a="1"/>
  <c r="R1924" i="2" s="1"/>
  <c r="R1925" i="2" a="1"/>
  <c r="R1925" i="2"/>
  <c r="R1926" i="2" a="1"/>
  <c r="R1926" i="2"/>
  <c r="R1927" i="2" a="1"/>
  <c r="R1927" i="2"/>
  <c r="R1928" i="2" a="1"/>
  <c r="R1928" i="2"/>
  <c r="R1929" i="2" a="1"/>
  <c r="R1929" i="2" s="1"/>
  <c r="R1930" i="2" a="1"/>
  <c r="R1930" i="2" s="1"/>
  <c r="R1931" i="2" a="1"/>
  <c r="R1931" i="2" s="1"/>
  <c r="R1932" i="2" a="1"/>
  <c r="R1932" i="2"/>
  <c r="R1933" i="2" a="1"/>
  <c r="R1933" i="2"/>
  <c r="R1934" i="2" a="1"/>
  <c r="R1934" i="2"/>
  <c r="R1935" i="2" a="1"/>
  <c r="R1935" i="2"/>
  <c r="R1936" i="2" a="1"/>
  <c r="R1936" i="2" s="1"/>
  <c r="R1937" i="2" a="1"/>
  <c r="R1937" i="2"/>
  <c r="R1938" i="2" a="1"/>
  <c r="R1938" i="2" s="1"/>
  <c r="R1939" i="2" a="1"/>
  <c r="R1939" i="2"/>
  <c r="R1940" i="2" a="1"/>
  <c r="R1940" i="2" s="1"/>
  <c r="R1941" i="2" a="1"/>
  <c r="R1941" i="2"/>
  <c r="R1942" i="2" a="1"/>
  <c r="R1942" i="2"/>
  <c r="R1943" i="2" a="1"/>
  <c r="R1943" i="2"/>
  <c r="R1944" i="2" a="1"/>
  <c r="R1944" i="2" s="1"/>
  <c r="R1945" i="2" a="1"/>
  <c r="R1945" i="2" s="1"/>
  <c r="R1946" i="2" a="1"/>
  <c r="R1946" i="2"/>
  <c r="R1947" i="2" a="1"/>
  <c r="R1947" i="2"/>
  <c r="R1948" i="2" a="1"/>
  <c r="R1948" i="2"/>
  <c r="R1949" i="2" a="1"/>
  <c r="R1949" i="2" s="1"/>
  <c r="R1950" i="2" a="1"/>
  <c r="R1950" i="2"/>
  <c r="R1951" i="2" a="1"/>
  <c r="R1951" i="2"/>
  <c r="R1952" i="2" a="1"/>
  <c r="R1952" i="2" s="1"/>
  <c r="R1953" i="2" a="1"/>
  <c r="R1953" i="2"/>
  <c r="R1954" i="2" a="1"/>
  <c r="R1954" i="2" s="1"/>
  <c r="R1955" i="2" a="1"/>
  <c r="R1955" i="2" s="1"/>
  <c r="R1956" i="2" a="1"/>
  <c r="R1956" i="2"/>
  <c r="R1957" i="2" a="1"/>
  <c r="R1957" i="2" s="1"/>
  <c r="R1958" i="2" a="1"/>
  <c r="R1958" i="2"/>
  <c r="R1959" i="2" a="1"/>
  <c r="R1959" i="2" s="1"/>
  <c r="R1960" i="2" a="1"/>
  <c r="R1960" i="2"/>
  <c r="R1961" i="2" a="1"/>
  <c r="R1961" i="2"/>
  <c r="R1962" i="2" a="1"/>
  <c r="R1962" i="2" s="1"/>
  <c r="R1963" i="2" a="1"/>
  <c r="R1963" i="2"/>
  <c r="R1964" i="2" a="1"/>
  <c r="R1964" i="2" s="1"/>
  <c r="R1965" i="2" a="1"/>
  <c r="R1965" i="2"/>
  <c r="R1966" i="2" a="1"/>
  <c r="R1966" i="2" s="1"/>
  <c r="R1967" i="2" a="1"/>
  <c r="R1967" i="2"/>
  <c r="R1968" i="2" a="1"/>
  <c r="R1968" i="2"/>
  <c r="R1969" i="2" a="1"/>
  <c r="R1969" i="2"/>
  <c r="R1970" i="2" a="1"/>
  <c r="R1970" i="2" s="1"/>
  <c r="R1971" i="2" a="1"/>
  <c r="R1971" i="2"/>
  <c r="R1972" i="2" a="1"/>
  <c r="R1972" i="2" s="1"/>
  <c r="R1973" i="2" a="1"/>
  <c r="R1973" i="2" s="1"/>
  <c r="R1974" i="2" a="1"/>
  <c r="R1974" i="2"/>
  <c r="R1975" i="2" a="1"/>
  <c r="R1975" i="2"/>
  <c r="R1976" i="2" a="1"/>
  <c r="R1976" i="2"/>
  <c r="R1977" i="2" a="1"/>
  <c r="R1977" i="2"/>
  <c r="R1978" i="2" a="1"/>
  <c r="R1978" i="2"/>
  <c r="R1979" i="2" a="1"/>
  <c r="R1979" i="2"/>
  <c r="R1980" i="2" a="1"/>
  <c r="R1980" i="2" s="1"/>
  <c r="R1981" i="2" a="1"/>
  <c r="R1981" i="2"/>
  <c r="R1982" i="2" a="1"/>
  <c r="R1982" i="2" s="1"/>
  <c r="R1983" i="2" a="1"/>
  <c r="R1983" i="2"/>
  <c r="R1984" i="2" a="1"/>
  <c r="R1984" i="2"/>
  <c r="R1985" i="2" a="1"/>
  <c r="R1985" i="2" s="1"/>
  <c r="R1986" i="2" a="1"/>
  <c r="R1986" i="2"/>
  <c r="R1987" i="2" a="1"/>
  <c r="R1987" i="2" s="1"/>
  <c r="R1988" i="2" a="1"/>
  <c r="R1988" i="2"/>
  <c r="R1989" i="2" a="1"/>
  <c r="R1989" i="2" s="1"/>
  <c r="R1990" i="2" a="1"/>
  <c r="R1990" i="2"/>
  <c r="R1991" i="2" a="1"/>
  <c r="R1991" i="2"/>
  <c r="R1992" i="2" a="1"/>
  <c r="R1992" i="2" s="1"/>
  <c r="R1993" i="2" a="1"/>
  <c r="R1993" i="2"/>
  <c r="R1994" i="2" a="1"/>
  <c r="R1994" i="2" s="1"/>
  <c r="R1995" i="2" a="1"/>
  <c r="R1995" i="2"/>
  <c r="R1996" i="2" a="1"/>
  <c r="R1996" i="2"/>
  <c r="R1997" i="2" a="1"/>
  <c r="R1997" i="2" s="1"/>
  <c r="R1998" i="2" a="1"/>
  <c r="R1998" i="2"/>
  <c r="R1999" i="2" a="1"/>
  <c r="R1999" i="2"/>
  <c r="R2000" i="2" a="1"/>
  <c r="R2000" i="2" s="1"/>
  <c r="R2001" i="2" a="1"/>
  <c r="R2001" i="2" s="1"/>
  <c r="R2002" i="2" a="1"/>
  <c r="R2002" i="2"/>
  <c r="R2003" i="2" a="1"/>
  <c r="R2003" i="2"/>
  <c r="R2004" i="2" a="1"/>
  <c r="R2004" i="2"/>
  <c r="R2005" i="2" a="1"/>
  <c r="R2005" i="2"/>
  <c r="R2006" i="2" a="1"/>
  <c r="R2006" i="2"/>
  <c r="R2007" i="2" a="1"/>
  <c r="R2007" i="2"/>
  <c r="R2008" i="2" a="1"/>
  <c r="R2008" i="2" s="1"/>
  <c r="R2009" i="2" a="1"/>
  <c r="R2009" i="2"/>
  <c r="R2010" i="2" a="1"/>
  <c r="R2010" i="2" s="1"/>
  <c r="R2011" i="2" a="1"/>
  <c r="R2011" i="2"/>
  <c r="R2012" i="2" a="1"/>
  <c r="R2012" i="2" s="1"/>
  <c r="R2013" i="2" a="1"/>
  <c r="R2013" i="2" s="1"/>
  <c r="R2014" i="2" a="1"/>
  <c r="R2014" i="2"/>
  <c r="R2015" i="2" a="1"/>
  <c r="R2015" i="2" s="1"/>
  <c r="R2016" i="2" a="1"/>
  <c r="R2016" i="2"/>
  <c r="R2017" i="2" a="1"/>
  <c r="R2017" i="2"/>
  <c r="R2018" i="2" a="1"/>
  <c r="R2018" i="2" s="1"/>
  <c r="R2019" i="2" a="1"/>
  <c r="R2019" i="2"/>
  <c r="R2020" i="2" a="1"/>
  <c r="R2020" i="2"/>
  <c r="R2021" i="2" a="1"/>
  <c r="R2021" i="2"/>
  <c r="R2022" i="2" a="1"/>
  <c r="R2022" i="2" s="1"/>
  <c r="R2023" i="2" a="1"/>
  <c r="R2023" i="2"/>
  <c r="R2024" i="2" a="1"/>
  <c r="R2024" i="2"/>
  <c r="R2025" i="2" a="1"/>
  <c r="R2025" i="2"/>
  <c r="R2026" i="2" a="1"/>
  <c r="R2026" i="2"/>
  <c r="R2027" i="2" a="1"/>
  <c r="R2027" i="2" s="1"/>
  <c r="R2028" i="2" a="1"/>
  <c r="R2028" i="2"/>
  <c r="R2029" i="2" a="1"/>
  <c r="R2029" i="2" s="1"/>
  <c r="R2030" i="2" a="1"/>
  <c r="R2030" i="2"/>
  <c r="R2031" i="2" a="1"/>
  <c r="R2031" i="2"/>
  <c r="R2032" i="2" a="1"/>
  <c r="R2032" i="2"/>
  <c r="R2033" i="2" a="1"/>
  <c r="R2033" i="2"/>
  <c r="R2034" i="2" a="1"/>
  <c r="R2034" i="2"/>
  <c r="R2035" i="2" a="1"/>
  <c r="R2035" i="2"/>
  <c r="R2036" i="2" a="1"/>
  <c r="R2036" i="2" s="1"/>
  <c r="R2037" i="2" a="1"/>
  <c r="R2037" i="2"/>
  <c r="R2038" i="2" a="1"/>
  <c r="R2038" i="2" s="1"/>
  <c r="R2039" i="2" a="1"/>
  <c r="R2039" i="2"/>
  <c r="R2040" i="2" a="1"/>
  <c r="R2040" i="2"/>
  <c r="R2041" i="2" a="1"/>
  <c r="R2041" i="2"/>
  <c r="R2042" i="2" a="1"/>
  <c r="R2042" i="2" s="1"/>
  <c r="R2043" i="2" a="1"/>
  <c r="R2043" i="2" s="1"/>
  <c r="R2044" i="2" a="1"/>
  <c r="R2044" i="2"/>
  <c r="R2045" i="2" a="1"/>
  <c r="R2045" i="2" s="1"/>
  <c r="R2046" i="2" a="1"/>
  <c r="R2046" i="2"/>
  <c r="R2047" i="2" a="1"/>
  <c r="R2047" i="2"/>
  <c r="R2048" i="2" a="1"/>
  <c r="R2048" i="2" s="1"/>
  <c r="R2049" i="2" a="1"/>
  <c r="R2049" i="2" s="1"/>
  <c r="R2050" i="2" a="1"/>
  <c r="R2050" i="2" s="1"/>
  <c r="R2051" i="2" a="1"/>
  <c r="R2051" i="2"/>
  <c r="R2052" i="2" a="1"/>
  <c r="R2052" i="2"/>
  <c r="R2053" i="2" a="1"/>
  <c r="R2053" i="2" s="1"/>
  <c r="R2054" i="2" a="1"/>
  <c r="R2054" i="2"/>
  <c r="R2055" i="2" a="1"/>
  <c r="R2055" i="2"/>
  <c r="R2056" i="2" a="1"/>
  <c r="R2056" i="2" s="1"/>
  <c r="R2057" i="2" a="1"/>
  <c r="R2057" i="2" s="1"/>
  <c r="R2058" i="2" a="1"/>
  <c r="R2058" i="2"/>
  <c r="R2059" i="2" a="1"/>
  <c r="R2059" i="2"/>
  <c r="R2060" i="2" a="1"/>
  <c r="R2060" i="2"/>
  <c r="R2061" i="2" a="1"/>
  <c r="R2061" i="2"/>
  <c r="R2062" i="2" a="1"/>
  <c r="R2062" i="2" s="1"/>
  <c r="R2063" i="2" a="1"/>
  <c r="R2063" i="2"/>
  <c r="R2064" i="2" a="1"/>
  <c r="R2064" i="2" s="1"/>
  <c r="R2065" i="2" a="1"/>
  <c r="R2065" i="2"/>
  <c r="R2066" i="2" a="1"/>
  <c r="R2066" i="2"/>
  <c r="R2067" i="2" a="1"/>
  <c r="R2067" i="2"/>
  <c r="R2068" i="2" a="1"/>
  <c r="R2068" i="2" s="1"/>
  <c r="R2069" i="2" a="1"/>
  <c r="R2069" i="2"/>
  <c r="R2070" i="2" a="1"/>
  <c r="R2070" i="2" s="1"/>
  <c r="R2071" i="2" a="1"/>
  <c r="R2071" i="2" s="1"/>
  <c r="R2072" i="2" a="1"/>
  <c r="R2072" i="2"/>
  <c r="R2073" i="2" a="1"/>
  <c r="R2073" i="2"/>
  <c r="R2074" i="2" a="1"/>
  <c r="R2074" i="2"/>
  <c r="R2075" i="2" a="1"/>
  <c r="R2075" i="2" s="1"/>
  <c r="R2076" i="2" a="1"/>
  <c r="R2076" i="2"/>
  <c r="R2077" i="2" a="1"/>
  <c r="R2077" i="2"/>
  <c r="R2078" i="2" a="1"/>
  <c r="R2078" i="2" s="1"/>
  <c r="R2079" i="2" a="1"/>
  <c r="R2079" i="2"/>
  <c r="R2080" i="2" a="1"/>
  <c r="R2080" i="2"/>
  <c r="R2081" i="2" a="1"/>
  <c r="R2081" i="2" s="1"/>
  <c r="R2082" i="2" a="1"/>
  <c r="R2082" i="2"/>
  <c r="R2083" i="2" a="1"/>
  <c r="R2083" i="2" s="1"/>
  <c r="R2084" i="2" a="1"/>
  <c r="R2084" i="2"/>
  <c r="R2085" i="2" a="1"/>
  <c r="R2085" i="2" s="1"/>
  <c r="R2086" i="2" a="1"/>
  <c r="R2086" i="2"/>
  <c r="R2087" i="2" a="1"/>
  <c r="R2087" i="2"/>
  <c r="R2088" i="2" a="1"/>
  <c r="R2088" i="2"/>
  <c r="R2089" i="2" a="1"/>
  <c r="R2089" i="2" s="1"/>
  <c r="R2090" i="2" a="1"/>
  <c r="R2090" i="2" s="1"/>
  <c r="R2091" i="2" a="1"/>
  <c r="R2091" i="2"/>
  <c r="R2092" i="2" a="1"/>
  <c r="R2092" i="2" s="1"/>
  <c r="R2093" i="2" a="1"/>
  <c r="R2093" i="2"/>
  <c r="R2094" i="2" a="1"/>
  <c r="R2094" i="2"/>
  <c r="R2095" i="2" a="1"/>
  <c r="R2095" i="2"/>
  <c r="R2096" i="2" a="1"/>
  <c r="R2096" i="2" s="1"/>
  <c r="R2097" i="2" a="1"/>
  <c r="R2097" i="2"/>
  <c r="R2098" i="2" a="1"/>
  <c r="R2098" i="2" s="1"/>
  <c r="R2099" i="2" a="1"/>
  <c r="R2099" i="2" s="1"/>
  <c r="R2100" i="2" a="1"/>
  <c r="R2100" i="2"/>
  <c r="R2101" i="2" a="1"/>
  <c r="R2101" i="2"/>
  <c r="R2102" i="2" a="1"/>
  <c r="R2102" i="2"/>
  <c r="R2103" i="2" a="1"/>
  <c r="R2103" i="2"/>
  <c r="R2104" i="2" a="1"/>
  <c r="R2104" i="2" s="1"/>
  <c r="R2105" i="2" a="1"/>
  <c r="R2105" i="2"/>
  <c r="R2106" i="2" a="1"/>
  <c r="R2106" i="2" s="1"/>
  <c r="R2107" i="2" a="1"/>
  <c r="R2107" i="2"/>
  <c r="R2108" i="2" a="1"/>
  <c r="R2108" i="2"/>
  <c r="R2109" i="2" a="1"/>
  <c r="R2109" i="2" s="1"/>
  <c r="R2110" i="2" a="1"/>
  <c r="R2110" i="2" s="1"/>
  <c r="R2111" i="2" a="1"/>
  <c r="R2111" i="2"/>
  <c r="R2112" i="2" a="1"/>
  <c r="R2112" i="2"/>
  <c r="R2113" i="2" a="1"/>
  <c r="R2113" i="2" s="1"/>
  <c r="R2114" i="2" a="1"/>
  <c r="R2114" i="2"/>
  <c r="R2115" i="2" a="1"/>
  <c r="R2115" i="2" s="1"/>
  <c r="R2116" i="2" a="1"/>
  <c r="R2116" i="2"/>
  <c r="R2117" i="2" a="1"/>
  <c r="R2117" i="2"/>
  <c r="R2118" i="2" a="1"/>
  <c r="R2118" i="2" s="1"/>
  <c r="R2119" i="2" a="1"/>
  <c r="R2119" i="2"/>
  <c r="R2120" i="2" a="1"/>
  <c r="R2120" i="2" s="1"/>
  <c r="R2121" i="2" a="1"/>
  <c r="R2121" i="2"/>
  <c r="R2122" i="2" a="1"/>
  <c r="R2122" i="2"/>
  <c r="R2123" i="2" a="1"/>
  <c r="R2123" i="2"/>
  <c r="R2124" i="2" a="1"/>
  <c r="R2124" i="2" s="1"/>
  <c r="R2125" i="2" a="1"/>
  <c r="R2125" i="2"/>
  <c r="R2126" i="2" a="1"/>
  <c r="R2126" i="2" s="1"/>
  <c r="R2127" i="2" a="1"/>
  <c r="R2127" i="2" s="1"/>
  <c r="R2128" i="2" a="1"/>
  <c r="R2128" i="2"/>
  <c r="R2129" i="2" a="1"/>
  <c r="R2129" i="2"/>
  <c r="R2130" i="2" a="1"/>
  <c r="R2130" i="2" s="1"/>
  <c r="R2131" i="2" a="1"/>
  <c r="R2131" i="2"/>
  <c r="R2132" i="2" a="1"/>
  <c r="R2132" i="2"/>
  <c r="R2133" i="2" a="1"/>
  <c r="R2133" i="2"/>
  <c r="R2134" i="2" a="1"/>
  <c r="R2134" i="2" s="1"/>
  <c r="R2135" i="2" a="1"/>
  <c r="R2135" i="2"/>
  <c r="R2136" i="2" a="1"/>
  <c r="R2136" i="2" s="1"/>
  <c r="R2137" i="2" a="1"/>
  <c r="R2137" i="2"/>
  <c r="R2138" i="2" a="1"/>
  <c r="R2138" i="2" s="1"/>
  <c r="R2139" i="2" a="1"/>
  <c r="R2139" i="2"/>
  <c r="R2140" i="2" a="1"/>
  <c r="R2140" i="2"/>
  <c r="R2141" i="2" a="1"/>
  <c r="R2141" i="2" s="1"/>
  <c r="R2142" i="2" a="1"/>
  <c r="R2142" i="2"/>
  <c r="R2143" i="2" a="1"/>
  <c r="R2143" i="2" s="1"/>
  <c r="R2144" i="2" a="1"/>
  <c r="R2144" i="2"/>
  <c r="R2145" i="2" a="1"/>
  <c r="R2145" i="2"/>
  <c r="R2146" i="2" a="1"/>
  <c r="R2146" i="2"/>
  <c r="R2147" i="2" a="1"/>
  <c r="R2147" i="2" s="1"/>
  <c r="R2148" i="2" a="1"/>
  <c r="R2148" i="2" s="1"/>
  <c r="R2149" i="2" a="1"/>
  <c r="R2149" i="2"/>
  <c r="R2150" i="2" a="1"/>
  <c r="R2150" i="2"/>
  <c r="R2151" i="2" a="1"/>
  <c r="R2151" i="2" s="1"/>
  <c r="R2152" i="2" a="1"/>
  <c r="R2152" i="2"/>
  <c r="R2153" i="2" a="1"/>
  <c r="R2153" i="2"/>
  <c r="R2154" i="2" a="1"/>
  <c r="R2154" i="2"/>
  <c r="R2155" i="2" a="1"/>
  <c r="R2155" i="2" s="1"/>
  <c r="R2156" i="2" a="1"/>
  <c r="R2156" i="2"/>
  <c r="R2157" i="2" a="1"/>
  <c r="R2157" i="2" s="1"/>
  <c r="R2158" i="2" a="1"/>
  <c r="R2158" i="2"/>
  <c r="R2159" i="2" a="1"/>
  <c r="R2159" i="2"/>
  <c r="R2160" i="2" a="1"/>
  <c r="R2160" i="2"/>
  <c r="R2161" i="2" a="1"/>
  <c r="R2161" i="2" s="1"/>
  <c r="R2162" i="2" a="1"/>
  <c r="R2162" i="2" s="1"/>
  <c r="R2163" i="2" a="1"/>
  <c r="R2163" i="2"/>
  <c r="R2164" i="2" a="1"/>
  <c r="R2164" i="2" s="1"/>
  <c r="R2165" i="2" a="1"/>
  <c r="R2165" i="2" s="1"/>
  <c r="R2166" i="2" a="1"/>
  <c r="R2166" i="2" s="1"/>
  <c r="R2167" i="2" a="1"/>
  <c r="R2167" i="2"/>
  <c r="R2168" i="2" a="1"/>
  <c r="R2168" i="2" s="1"/>
  <c r="R2169" i="2" a="1"/>
  <c r="R2169" i="2" s="1"/>
  <c r="R2170" i="2" a="1"/>
  <c r="R2170" i="2"/>
  <c r="R2171" i="2" a="1"/>
  <c r="R2171" i="2" s="1"/>
  <c r="R2172" i="2" a="1"/>
  <c r="R2172" i="2"/>
  <c r="R2173" i="2" a="1"/>
  <c r="R2173" i="2" s="1"/>
  <c r="R2174" i="2" a="1"/>
  <c r="R2174" i="2"/>
  <c r="R2175" i="2" a="1"/>
  <c r="R2175" i="2"/>
  <c r="R2176" i="2" a="1"/>
  <c r="R2176" i="2" s="1"/>
  <c r="R2177" i="2" a="1"/>
  <c r="R2177" i="2"/>
  <c r="R2178" i="2" a="1"/>
  <c r="R2178" i="2"/>
  <c r="R2179" i="2" a="1"/>
  <c r="R2179" i="2"/>
  <c r="R2180" i="2" a="1"/>
  <c r="R2180" i="2"/>
  <c r="R2181" i="2" a="1"/>
  <c r="R2181" i="2" s="1"/>
  <c r="R2182" i="2" a="1"/>
  <c r="R2182" i="2"/>
  <c r="R2183" i="2" a="1"/>
  <c r="R2183" i="2" s="1"/>
  <c r="R2184" i="2" a="1"/>
  <c r="R2184" i="2"/>
  <c r="R2185" i="2" a="1"/>
  <c r="R2185" i="2" s="1"/>
  <c r="R2186" i="2" a="1"/>
  <c r="R2186" i="2"/>
  <c r="R2187" i="2" a="1"/>
  <c r="R2187" i="2"/>
  <c r="R2188" i="2" a="1"/>
  <c r="R2188" i="2"/>
  <c r="R2189" i="2" a="1"/>
  <c r="R2189" i="2"/>
  <c r="R2190" i="2" a="1"/>
  <c r="R2190" i="2" s="1"/>
  <c r="R2191" i="2" a="1"/>
  <c r="R2191" i="2"/>
  <c r="R2192" i="2" a="1"/>
  <c r="R2192" i="2"/>
  <c r="R2193" i="2" a="1"/>
  <c r="R2193" i="2"/>
  <c r="R2194" i="2" a="1"/>
  <c r="R2194" i="2" s="1"/>
  <c r="R2195" i="2" a="1"/>
  <c r="R2195" i="2"/>
  <c r="R2196" i="2" a="1"/>
  <c r="R2196" i="2" s="1"/>
  <c r="R2197" i="2" a="1"/>
  <c r="R2197" i="2" s="1"/>
  <c r="R2198" i="2" a="1"/>
  <c r="R2198" i="2"/>
  <c r="R2199" i="2" a="1"/>
  <c r="R2199" i="2" s="1"/>
  <c r="R2200" i="2" a="1"/>
  <c r="R2200" i="2"/>
  <c r="R2201" i="2" a="1"/>
  <c r="R2201" i="2"/>
  <c r="R2202" i="2" a="1"/>
  <c r="R2202" i="2" s="1"/>
  <c r="R2203" i="2" a="1"/>
  <c r="R2203" i="2" s="1"/>
  <c r="R2204" i="2" a="1"/>
  <c r="R2204" i="2" s="1"/>
  <c r="R2205" i="2" a="1"/>
  <c r="R2205" i="2"/>
  <c r="R2206" i="2" a="1"/>
  <c r="R2206" i="2"/>
  <c r="R2207" i="2" a="1"/>
  <c r="R2207" i="2" s="1"/>
  <c r="R2208" i="2" a="1"/>
  <c r="R2208" i="2" s="1"/>
  <c r="R2209" i="2" a="1"/>
  <c r="R2209" i="2"/>
  <c r="R2210" i="2" a="1"/>
  <c r="R2210" i="2"/>
  <c r="R2211" i="2" a="1"/>
  <c r="R2211" i="2" s="1"/>
  <c r="R2212" i="2" a="1"/>
  <c r="R2212" i="2"/>
  <c r="R2213" i="2" a="1"/>
  <c r="R2213" i="2"/>
  <c r="R2214" i="2" a="1"/>
  <c r="R2214" i="2"/>
  <c r="R2215" i="2" a="1"/>
  <c r="R2215" i="2" s="1"/>
  <c r="R2216" i="2" a="1"/>
  <c r="R2216" i="2"/>
  <c r="R2217" i="2" a="1"/>
  <c r="R2217" i="2" s="1"/>
  <c r="R2218" i="2" a="1"/>
  <c r="R2218" i="2" s="1"/>
  <c r="R2219" i="2" a="1"/>
  <c r="R2219" i="2"/>
  <c r="R2220" i="2" a="1"/>
  <c r="R2220" i="2"/>
  <c r="R2221" i="2" a="1"/>
  <c r="R2221" i="2" s="1"/>
  <c r="R2222" i="2" a="1"/>
  <c r="R2222" i="2"/>
  <c r="R2223" i="2" a="1"/>
  <c r="R2223" i="2" s="1"/>
  <c r="R2224" i="2" a="1"/>
  <c r="R2224" i="2"/>
  <c r="R2225" i="2" a="1"/>
  <c r="R2225" i="2" s="1"/>
  <c r="R2226" i="2" a="1"/>
  <c r="R2226" i="2"/>
  <c r="R2227" i="2" a="1"/>
  <c r="R2227" i="2"/>
  <c r="R2228" i="2" a="1"/>
  <c r="R2228" i="2"/>
  <c r="R2229" i="2" a="1"/>
  <c r="R2229" i="2" s="1"/>
  <c r="R2230" i="2" a="1"/>
  <c r="R2230" i="2"/>
  <c r="R2231" i="2" a="1"/>
  <c r="R2231" i="2"/>
  <c r="R2232" i="2" a="1"/>
  <c r="R2232" i="2" s="1"/>
  <c r="R2233" i="2" a="1"/>
  <c r="R2233" i="2"/>
  <c r="R2234" i="2" a="1"/>
  <c r="R2234" i="2" s="1"/>
  <c r="R2235" i="2" a="1"/>
  <c r="R2235" i="2"/>
  <c r="R2236" i="2" a="1"/>
  <c r="R2236" i="2"/>
  <c r="R2237" i="2" a="1"/>
  <c r="R2237" i="2" s="1"/>
  <c r="R2238" i="2" a="1"/>
  <c r="R2238" i="2"/>
  <c r="R2239" i="2" a="1"/>
  <c r="R2239" i="2" s="1"/>
  <c r="R2240" i="2" a="1"/>
  <c r="R2240" i="2"/>
  <c r="R2241" i="2" a="1"/>
  <c r="R2241" i="2"/>
  <c r="R2242" i="2" a="1"/>
  <c r="R2242" i="2"/>
  <c r="R2243" i="2" a="1"/>
  <c r="R2243" i="2" s="1"/>
  <c r="R2244" i="2" a="1"/>
  <c r="R2244" i="2"/>
  <c r="R2245" i="2" a="1"/>
  <c r="R2245" i="2"/>
  <c r="R2246" i="2" a="1"/>
  <c r="R2246" i="2" s="1"/>
  <c r="R2247" i="2" a="1"/>
  <c r="R2247" i="2"/>
  <c r="R2248" i="2" a="1"/>
  <c r="R2248" i="2" s="1"/>
  <c r="R2249" i="2" a="1"/>
  <c r="R2249" i="2" s="1"/>
  <c r="R2250" i="2" a="1"/>
  <c r="R2250" i="2"/>
  <c r="R2251" i="2" a="1"/>
  <c r="R2251" i="2"/>
  <c r="R2252" i="2" a="1"/>
  <c r="R2252" i="2"/>
  <c r="R2253" i="2" a="1"/>
  <c r="R2253" i="2" s="1"/>
  <c r="R2254" i="2" a="1"/>
  <c r="R2254" i="2"/>
  <c r="R2255" i="2" a="1"/>
  <c r="R2255" i="2"/>
  <c r="R2256" i="2" a="1"/>
  <c r="R2256" i="2" s="1"/>
  <c r="R2257" i="2" a="1"/>
  <c r="R2257" i="2"/>
  <c r="R2258" i="2" a="1"/>
  <c r="R2258" i="2" s="1"/>
  <c r="R2259" i="2" a="1"/>
  <c r="R2259" i="2"/>
  <c r="R2260" i="2" a="1"/>
  <c r="R2260" i="2" s="1"/>
  <c r="R2261" i="2" a="1"/>
  <c r="R2261" i="2"/>
  <c r="R2262" i="2" a="1"/>
  <c r="R2262" i="2" s="1"/>
  <c r="R2263" i="2" a="1"/>
  <c r="R2263" i="2"/>
  <c r="R2264" i="2" a="1"/>
  <c r="R2264" i="2" s="1"/>
  <c r="R2265" i="2" a="1"/>
  <c r="R2265" i="2"/>
  <c r="R2266" i="2" a="1"/>
  <c r="R2266" i="2"/>
  <c r="R2267" i="2" a="1"/>
  <c r="R2267" i="2" s="1"/>
  <c r="R2268" i="2" a="1"/>
  <c r="R2268" i="2"/>
  <c r="R2269" i="2" a="1"/>
  <c r="R2269" i="2" s="1"/>
  <c r="R2270" i="2" a="1"/>
  <c r="R2270" i="2" s="1"/>
  <c r="R2271" i="2" a="1"/>
  <c r="R2271" i="2"/>
  <c r="R2272" i="2" a="1"/>
  <c r="R2272" i="2"/>
  <c r="R2273" i="2" a="1"/>
  <c r="R2273" i="2" s="1"/>
  <c r="R2274" i="2" a="1"/>
  <c r="R2274" i="2" s="1"/>
  <c r="R2275" i="2" a="1"/>
  <c r="R2275" i="2"/>
  <c r="R2276" i="2" a="1"/>
  <c r="R2276" i="2" s="1"/>
  <c r="R2277" i="2" a="1"/>
  <c r="R2277" i="2" s="1"/>
  <c r="R2278" i="2" a="1"/>
  <c r="R2278" i="2"/>
  <c r="R2279" i="2" a="1"/>
  <c r="R2279" i="2" s="1"/>
  <c r="R2280" i="2" a="1"/>
  <c r="R2280" i="2"/>
  <c r="R2281" i="2" a="1"/>
  <c r="R2281" i="2" s="1"/>
  <c r="R2282" i="2" a="1"/>
  <c r="R2282" i="2"/>
  <c r="R2283" i="2" a="1"/>
  <c r="R2283" i="2" s="1"/>
  <c r="R2284" i="2" a="1"/>
  <c r="R2284" i="2"/>
  <c r="R2285" i="2" a="1"/>
  <c r="R2285" i="2"/>
  <c r="R2286" i="2" a="1"/>
  <c r="R2286" i="2"/>
  <c r="R2287" i="2" a="1"/>
  <c r="R2287" i="2"/>
  <c r="R2288" i="2" a="1"/>
  <c r="R2288" i="2" s="1"/>
  <c r="R2289" i="2" a="1"/>
  <c r="R2289" i="2"/>
  <c r="R2290" i="2" a="1"/>
  <c r="R2290" i="2"/>
  <c r="R2291" i="2" a="1"/>
  <c r="R2291" i="2"/>
  <c r="R2292" i="2" a="1"/>
  <c r="R2292" i="2" s="1"/>
  <c r="R2293" i="2" a="1"/>
  <c r="R2293" i="2" s="1"/>
  <c r="R2294" i="2" a="1"/>
  <c r="R2294" i="2" s="1"/>
  <c r="R2295" i="2" a="1"/>
  <c r="R2295" i="2" s="1"/>
  <c r="R2296" i="2" a="1"/>
  <c r="R2296" i="2"/>
  <c r="R2297" i="2" a="1"/>
  <c r="R2297" i="2"/>
  <c r="R2298" i="2" a="1"/>
  <c r="R2298" i="2" s="1"/>
  <c r="R2299" i="2" a="1"/>
  <c r="R2299" i="2" s="1"/>
  <c r="R2300" i="2" a="1"/>
  <c r="R2300" i="2" s="1"/>
  <c r="R2301" i="2" a="1"/>
  <c r="R2301" i="2" s="1"/>
  <c r="R2302" i="2" a="1"/>
  <c r="R2302" i="2" s="1"/>
  <c r="R2303" i="2" a="1"/>
  <c r="R2303" i="2"/>
  <c r="R2304" i="2" a="1"/>
  <c r="R2304" i="2" s="1"/>
  <c r="R2305" i="2" a="1"/>
  <c r="R2305" i="2" s="1"/>
  <c r="R2306" i="2" a="1"/>
  <c r="R2306" i="2"/>
  <c r="R2307" i="2" a="1"/>
  <c r="R2307" i="2" s="1"/>
  <c r="R2308" i="2" a="1"/>
  <c r="R2308" i="2"/>
  <c r="R2309" i="2" a="1"/>
  <c r="R2309" i="2" s="1"/>
  <c r="R2310" i="2" a="1"/>
  <c r="R2310" i="2"/>
  <c r="R2311" i="2" a="1"/>
  <c r="R2311" i="2"/>
  <c r="R2312" i="2" a="1"/>
  <c r="R2312" i="2" s="1"/>
  <c r="R2313" i="2" a="1"/>
  <c r="R2313" i="2" s="1"/>
  <c r="R2314" i="2" a="1"/>
  <c r="R2314" i="2"/>
  <c r="R2315" i="2" a="1"/>
  <c r="R2315" i="2"/>
  <c r="R2316" i="2" a="1"/>
  <c r="R2316" i="2" s="1"/>
  <c r="R2317" i="2" a="1"/>
  <c r="R2317" i="2"/>
  <c r="R2318" i="2" a="1"/>
  <c r="R2318" i="2"/>
  <c r="R2319" i="2" a="1"/>
  <c r="R2319" i="2" s="1"/>
  <c r="R2320" i="2" a="1"/>
  <c r="R2320" i="2"/>
  <c r="R2321" i="2" a="1"/>
  <c r="R2321" i="2"/>
  <c r="R2322" i="2" a="1"/>
  <c r="R2322" i="2" s="1"/>
  <c r="R2323" i="2" a="1"/>
  <c r="R2323" i="2" s="1"/>
  <c r="R2324" i="2" a="1"/>
  <c r="R2324" i="2"/>
  <c r="R2325" i="2" a="1"/>
  <c r="R2325" i="2"/>
  <c r="R2326" i="2" a="1"/>
  <c r="R2326" i="2"/>
  <c r="R2327" i="2" a="1"/>
  <c r="R2327" i="2" s="1"/>
  <c r="R2328" i="2" a="1"/>
  <c r="R2328" i="2"/>
  <c r="R2329" i="2" a="1"/>
  <c r="R2329" i="2"/>
  <c r="R2330" i="2" a="1"/>
  <c r="R2330" i="2" s="1"/>
  <c r="R2331" i="2" a="1"/>
  <c r="R2331" i="2"/>
  <c r="R2332" i="2" a="1"/>
  <c r="R2332" i="2" s="1"/>
  <c r="R2333" i="2" a="1"/>
  <c r="R2333" i="2"/>
  <c r="R2334" i="2" a="1"/>
  <c r="R2334" i="2"/>
  <c r="R2335" i="2" a="1"/>
  <c r="R2335" i="2" s="1"/>
  <c r="R2336" i="2" a="1"/>
  <c r="R2336" i="2"/>
  <c r="R2337" i="2" a="1"/>
  <c r="R2337" i="2" s="1"/>
  <c r="R2338" i="2" a="1"/>
  <c r="R2338" i="2"/>
  <c r="R2339" i="2" a="1"/>
  <c r="R2339" i="2"/>
  <c r="R2340" i="2" a="1"/>
  <c r="R2340" i="2"/>
  <c r="R2341" i="2" a="1"/>
  <c r="R2341" i="2" s="1"/>
  <c r="R2342" i="2" a="1"/>
  <c r="R2342" i="2" s="1"/>
  <c r="R2343" i="2" a="1"/>
  <c r="R2343" i="2" s="1"/>
  <c r="R2344" i="2" a="1"/>
  <c r="R2344" i="2" s="1"/>
  <c r="R2345" i="2" a="1"/>
  <c r="R2345" i="2"/>
  <c r="R2346" i="2" a="1"/>
  <c r="R2346" i="2" s="1"/>
  <c r="R2347" i="2" a="1"/>
  <c r="R2347" i="2" s="1"/>
  <c r="R2348" i="2" a="1"/>
  <c r="R2348" i="2"/>
  <c r="R2349" i="2" a="1"/>
  <c r="R2349" i="2" s="1"/>
  <c r="R2350" i="2" a="1"/>
  <c r="R2350" i="2" s="1"/>
  <c r="R2351" i="2" a="1"/>
  <c r="R2351" i="2" s="1"/>
  <c r="R2352" i="2" a="1"/>
  <c r="R2352" i="2"/>
  <c r="R2353" i="2" a="1"/>
  <c r="R2353" i="2" s="1"/>
  <c r="R2354" i="2" a="1"/>
  <c r="R2354" i="2" s="1"/>
  <c r="R2355" i="2" a="1"/>
  <c r="R2355" i="2"/>
  <c r="R2356" i="2" a="1"/>
  <c r="R2356" i="2"/>
  <c r="R2357" i="2" a="1"/>
  <c r="R2357" i="2"/>
  <c r="R2358" i="2" a="1"/>
  <c r="R2358" i="2" s="1"/>
  <c r="R2359" i="2" a="1"/>
  <c r="R2359" i="2"/>
  <c r="R2360" i="2" a="1"/>
  <c r="R2360" i="2" s="1"/>
  <c r="R2361" i="2" a="1"/>
  <c r="R2361" i="2" s="1"/>
  <c r="R2362" i="2" a="1"/>
  <c r="R2362" i="2" s="1"/>
  <c r="R2363" i="2" a="1"/>
  <c r="R2363" i="2"/>
  <c r="R2364" i="2" a="1"/>
  <c r="R2364" i="2"/>
  <c r="R2365" i="2" a="1"/>
  <c r="R2365" i="2" s="1"/>
  <c r="R2366" i="2" a="1"/>
  <c r="R2366" i="2"/>
  <c r="R2367" i="2" a="1"/>
  <c r="R2367" i="2" s="1"/>
  <c r="R2368" i="2" a="1"/>
  <c r="R2368" i="2"/>
  <c r="R2369" i="2" a="1"/>
  <c r="R2369" i="2" s="1"/>
  <c r="R2370" i="2" a="1"/>
  <c r="R2370" i="2"/>
  <c r="R2371" i="2" a="1"/>
  <c r="R2371" i="2"/>
  <c r="R2372" i="2" a="1"/>
  <c r="R2372" i="2" s="1"/>
  <c r="R2373" i="2" a="1"/>
  <c r="R2373" i="2"/>
  <c r="R2374" i="2" a="1"/>
  <c r="R2374" i="2"/>
  <c r="R2375" i="2" a="1"/>
  <c r="R2375" i="2"/>
  <c r="R2376" i="2" a="1"/>
  <c r="R2376" i="2"/>
  <c r="R2377" i="2" a="1"/>
  <c r="R2377" i="2" s="1"/>
  <c r="R2378" i="2" a="1"/>
  <c r="R2378" i="2"/>
  <c r="R2379" i="2" a="1"/>
  <c r="R2379" i="2" s="1"/>
  <c r="R2380" i="2" a="1"/>
  <c r="R2380" i="2"/>
  <c r="R2381" i="2" a="1"/>
  <c r="R2381" i="2"/>
  <c r="R2382" i="2" a="1"/>
  <c r="R2382" i="2"/>
  <c r="R2383" i="2" a="1"/>
  <c r="R2383" i="2"/>
  <c r="R2384" i="2" a="1"/>
  <c r="R2384" i="2"/>
  <c r="R2385" i="2" a="1"/>
  <c r="R2385" i="2"/>
  <c r="R2386" i="2" a="1"/>
  <c r="R2386" i="2" s="1"/>
  <c r="R2387" i="2" a="1"/>
  <c r="R2387" i="2"/>
  <c r="R2388" i="2" a="1"/>
  <c r="R2388" i="2" s="1"/>
  <c r="R2389" i="2" a="1"/>
  <c r="R2389" i="2" s="1"/>
  <c r="R2390" i="2" a="1"/>
  <c r="R2390" i="2"/>
  <c r="R2391" i="2" a="1"/>
  <c r="R2391" i="2"/>
  <c r="R2392" i="2" a="1"/>
  <c r="R2392" i="2" s="1"/>
  <c r="R2393" i="2" a="1"/>
  <c r="R2393" i="2" s="1"/>
  <c r="R2394" i="2" a="1"/>
  <c r="R2394" i="2"/>
  <c r="R2395" i="2" a="1"/>
  <c r="R2395" i="2"/>
  <c r="R2396" i="2" a="1"/>
  <c r="R2396" i="2" s="1"/>
  <c r="R2397" i="2" a="1"/>
  <c r="R2397" i="2"/>
  <c r="R2398" i="2" a="1"/>
  <c r="R2398" i="2" s="1"/>
  <c r="R2399" i="2" a="1"/>
  <c r="R2399" i="2" s="1"/>
  <c r="R2400" i="2" a="1"/>
  <c r="R2400" i="2" s="1"/>
  <c r="R2401" i="2" a="1"/>
  <c r="R2401" i="2"/>
  <c r="R2402" i="2" a="1"/>
  <c r="R2402" i="2" s="1"/>
  <c r="R2403" i="2" a="1"/>
  <c r="R2403" i="2"/>
  <c r="R2404" i="2" a="1"/>
  <c r="R2404" i="2"/>
  <c r="R2405" i="2" a="1"/>
  <c r="R2405" i="2"/>
  <c r="R2406" i="2" a="1"/>
  <c r="R2406" i="2" s="1"/>
  <c r="R2407" i="2" a="1"/>
  <c r="R2407" i="2" s="1"/>
  <c r="R2408" i="2" a="1"/>
  <c r="R2408" i="2"/>
  <c r="R2409" i="2" a="1"/>
  <c r="R2409" i="2" s="1"/>
  <c r="R2410" i="2" a="1"/>
  <c r="R2410" i="2"/>
  <c r="R2411" i="2" a="1"/>
  <c r="R2411" i="2" s="1"/>
  <c r="R2412" i="2" a="1"/>
  <c r="R2412" i="2" s="1"/>
  <c r="R2413" i="2" a="1"/>
  <c r="R2413" i="2"/>
  <c r="R2414" i="2" a="1"/>
  <c r="R2414" i="2" s="1"/>
  <c r="R2415" i="2" a="1"/>
  <c r="R2415" i="2"/>
  <c r="R2416" i="2" a="1"/>
  <c r="R2416" i="2"/>
  <c r="R2417" i="2" a="1"/>
  <c r="R2417" i="2" s="1"/>
  <c r="R2418" i="2" a="1"/>
  <c r="R2418" i="2"/>
  <c r="R2419" i="2" a="1"/>
  <c r="R2419" i="2"/>
  <c r="R2420" i="2" a="1"/>
  <c r="R2420" i="2" s="1"/>
  <c r="R2421" i="2" a="1"/>
  <c r="R2421" i="2" s="1"/>
  <c r="R2422" i="2" a="1"/>
  <c r="R2422" i="2"/>
  <c r="R2423" i="2" a="1"/>
  <c r="R2423" i="2"/>
  <c r="R2424" i="2" a="1"/>
  <c r="R2424" i="2"/>
  <c r="R2425" i="2" a="1"/>
  <c r="R2425" i="2"/>
  <c r="R2426" i="2" a="1"/>
  <c r="R2426" i="2" s="1"/>
  <c r="R2427" i="2" a="1"/>
  <c r="R2427" i="2" s="1"/>
  <c r="R2428" i="2" a="1"/>
  <c r="R2428" i="2" s="1"/>
  <c r="R2429" i="2" a="1"/>
  <c r="R2429" i="2"/>
  <c r="R2430" i="2" a="1"/>
  <c r="R2430" i="2" s="1"/>
  <c r="R2431" i="2" a="1"/>
  <c r="R2431" i="2"/>
  <c r="R2432" i="2" a="1"/>
  <c r="R2432" i="2"/>
  <c r="R2433" i="2" a="1"/>
  <c r="R2433" i="2"/>
  <c r="R2434" i="2" a="1"/>
  <c r="R2434" i="2" s="1"/>
  <c r="R2435" i="2" a="1"/>
  <c r="R2435" i="2" s="1"/>
  <c r="R2436" i="2" a="1"/>
  <c r="R2436" i="2"/>
  <c r="R2437" i="2" a="1"/>
  <c r="R2437" i="2"/>
  <c r="R2438" i="2" a="1"/>
  <c r="R2438" i="2"/>
  <c r="R2439" i="2" a="1"/>
  <c r="R2439" i="2" s="1"/>
  <c r="R2440" i="2" a="1"/>
  <c r="R2440" i="2" s="1"/>
  <c r="R2441" i="2" a="1"/>
  <c r="R2441" i="2"/>
  <c r="R2442" i="2" a="1"/>
  <c r="R2442" i="2" s="1"/>
  <c r="R2443" i="2" a="1"/>
  <c r="R2443" i="2"/>
  <c r="R2444" i="2" a="1"/>
  <c r="R2444" i="2" s="1"/>
  <c r="R2445" i="2" a="1"/>
  <c r="R2445" i="2" s="1"/>
  <c r="R2446" i="2" a="1"/>
  <c r="R2446" i="2"/>
  <c r="R2447" i="2" a="1"/>
  <c r="R2447" i="2"/>
  <c r="R2448" i="2" a="1"/>
  <c r="R2448" i="2" s="1"/>
  <c r="R2449" i="2" a="1"/>
  <c r="R2449" i="2" s="1"/>
  <c r="R2450" i="2" a="1"/>
  <c r="R2450" i="2"/>
  <c r="R2451" i="2" a="1"/>
  <c r="R2451" i="2"/>
  <c r="R2452" i="2" a="1"/>
  <c r="R2452" i="2"/>
  <c r="R2453" i="2" a="1"/>
  <c r="R2453" i="2"/>
  <c r="R2454" i="2" a="1"/>
  <c r="R2454" i="2"/>
  <c r="R2455" i="2" a="1"/>
  <c r="R2455" i="2"/>
  <c r="R2456" i="2" a="1"/>
  <c r="R2456" i="2" s="1"/>
  <c r="R2457" i="2" a="1"/>
  <c r="R2457" i="2"/>
  <c r="R2458" i="2" a="1"/>
  <c r="R2458" i="2"/>
  <c r="R2459" i="2" a="1"/>
  <c r="R2459" i="2" s="1"/>
  <c r="R2460" i="2" a="1"/>
  <c r="R2460" i="2" s="1"/>
  <c r="R2461" i="2" a="1"/>
  <c r="R2461" i="2"/>
  <c r="R2462" i="2" a="1"/>
  <c r="R2462" i="2"/>
  <c r="R2463" i="2" a="1"/>
  <c r="R2463" i="2" s="1"/>
  <c r="R2464" i="2" a="1"/>
  <c r="R2464" i="2"/>
  <c r="R2465" i="2" a="1"/>
  <c r="R2465" i="2"/>
  <c r="R2466" i="2" a="1"/>
  <c r="R2466" i="2"/>
  <c r="R2467" i="2" a="1"/>
  <c r="R2467" i="2" s="1"/>
  <c r="R2468" i="2" a="1"/>
  <c r="R2468" i="2"/>
  <c r="R2469" i="2" a="1"/>
  <c r="R2469" i="2"/>
  <c r="R2470" i="2" a="1"/>
  <c r="R2470" i="2" s="1"/>
  <c r="R2471" i="2" a="1"/>
  <c r="R2471" i="2"/>
  <c r="R2472" i="2" a="1"/>
  <c r="R2472" i="2"/>
  <c r="R2473" i="2" a="1"/>
  <c r="R2473" i="2" s="1"/>
  <c r="R2474" i="2" a="1"/>
  <c r="R2474" i="2" s="1"/>
  <c r="R2475" i="2" a="1"/>
  <c r="R2475" i="2" s="1"/>
  <c r="R2476" i="2" a="1"/>
  <c r="R2476" i="2"/>
  <c r="R2477" i="2" a="1"/>
  <c r="R2477" i="2" s="1"/>
  <c r="R2478" i="2" a="1"/>
  <c r="R2478" i="2"/>
  <c r="R2479" i="2" a="1"/>
  <c r="R2479" i="2" s="1"/>
  <c r="R2480" i="2" a="1"/>
  <c r="R2480" i="2"/>
  <c r="R2481" i="2" a="1"/>
  <c r="R2481" i="2" s="1"/>
  <c r="R2482" i="2" a="1"/>
  <c r="R2482" i="2" s="1"/>
  <c r="R2483" i="2" a="1"/>
  <c r="R2483" i="2"/>
  <c r="R2484" i="2" a="1"/>
  <c r="R2484" i="2" s="1"/>
  <c r="R2485" i="2" a="1"/>
  <c r="R2485" i="2"/>
  <c r="R2486" i="2" a="1"/>
  <c r="R2486" i="2" s="1"/>
  <c r="R2487" i="2" a="1"/>
  <c r="R2487" i="2" s="1"/>
  <c r="R2488" i="2" a="1"/>
  <c r="R2488" i="2"/>
  <c r="R2489" i="2" a="1"/>
  <c r="R2489" i="2"/>
  <c r="R2490" i="2" a="1"/>
  <c r="R2490" i="2" s="1"/>
  <c r="R2491" i="2" a="1"/>
  <c r="R2491" i="2" s="1"/>
  <c r="R2492" i="2" a="1"/>
  <c r="R2492" i="2"/>
  <c r="R2493" i="2" a="1"/>
  <c r="R2493" i="2" s="1"/>
  <c r="R2494" i="2" a="1"/>
  <c r="R2494" i="2"/>
  <c r="R2495" i="2" a="1"/>
  <c r="R2495" i="2" s="1"/>
  <c r="R2496" i="2" a="1"/>
  <c r="R2496" i="2" s="1"/>
  <c r="R2497" i="2" a="1"/>
  <c r="R2497" i="2"/>
  <c r="R2498" i="2" a="1"/>
  <c r="R2498" i="2" s="1"/>
  <c r="R2499" i="2" a="1"/>
  <c r="R2499" i="2"/>
  <c r="R2500" i="2" a="1"/>
  <c r="R2500" i="2"/>
  <c r="R2501" i="2" a="1"/>
  <c r="R2501" i="2"/>
  <c r="R2502" i="2" a="1"/>
  <c r="R2502" i="2"/>
  <c r="R2503" i="2" a="1"/>
  <c r="R2503" i="2"/>
  <c r="R2504" i="2" a="1"/>
  <c r="R2504" i="2" s="1"/>
  <c r="R2505" i="2" a="1"/>
  <c r="R2505" i="2" s="1"/>
  <c r="R2506" i="2" a="1"/>
  <c r="R2506" i="2"/>
  <c r="R2507" i="2" a="1"/>
  <c r="R2507" i="2"/>
  <c r="R2508" i="2" a="1"/>
  <c r="R2508" i="2"/>
  <c r="R2509" i="2" a="1"/>
  <c r="R2509" i="2"/>
  <c r="R2510" i="2" a="1"/>
  <c r="R2510" i="2" s="1"/>
  <c r="R2511" i="2" a="1"/>
  <c r="R2511" i="2"/>
  <c r="R2512" i="2" a="1"/>
  <c r="R2512" i="2" s="1"/>
  <c r="R2513" i="2" a="1"/>
  <c r="R2513" i="2"/>
  <c r="R2514" i="2" a="1"/>
  <c r="R2514" i="2"/>
  <c r="R2515" i="2" a="1"/>
  <c r="R2515" i="2"/>
  <c r="R2516" i="2" a="1"/>
  <c r="R2516" i="2"/>
  <c r="R2517" i="2" a="1"/>
  <c r="R2517" i="2"/>
  <c r="R2518" i="2" a="1"/>
  <c r="R2518" i="2"/>
  <c r="R2519" i="2" a="1"/>
  <c r="R2519" i="2" s="1"/>
  <c r="R2520" i="2" a="1"/>
  <c r="R2520" i="2"/>
  <c r="R2521" i="2" a="1"/>
  <c r="R2521" i="2"/>
  <c r="R2522" i="2" a="1"/>
  <c r="R2522" i="2" s="1"/>
  <c r="R2523" i="2" a="1"/>
  <c r="R2523" i="2" s="1"/>
  <c r="R2524" i="2" a="1"/>
  <c r="R2524" i="2" s="1"/>
  <c r="R2525" i="2" a="1"/>
  <c r="R2525" i="2" s="1"/>
  <c r="R2526" i="2" a="1"/>
  <c r="R2526" i="2" s="1"/>
  <c r="R2527" i="2" a="1"/>
  <c r="R2527" i="2"/>
  <c r="R2528" i="2" a="1"/>
  <c r="R2528" i="2" s="1"/>
  <c r="R2529" i="2" a="1"/>
  <c r="R2529" i="2"/>
  <c r="R2530" i="2" a="1"/>
  <c r="R2530" i="2"/>
  <c r="R2531" i="2" a="1"/>
  <c r="R2531" i="2" s="1"/>
  <c r="R2532" i="2" a="1"/>
  <c r="R2532" i="2"/>
  <c r="R2533" i="2" a="1"/>
  <c r="R2533" i="2" s="1"/>
  <c r="R2534" i="2" a="1"/>
  <c r="R2534" i="2"/>
  <c r="R2535" i="2" a="1"/>
  <c r="R2535" i="2" s="1"/>
  <c r="R2536" i="2" a="1"/>
  <c r="R2536" i="2"/>
  <c r="R2537" i="2" a="1"/>
  <c r="R2537" i="2"/>
  <c r="R2538" i="2" a="1"/>
  <c r="R2538" i="2"/>
  <c r="R2539" i="2" a="1"/>
  <c r="R2539" i="2" s="1"/>
  <c r="R2540" i="2" a="1"/>
  <c r="R2540" i="2" s="1"/>
  <c r="R2541" i="2" a="1"/>
  <c r="R2541" i="2"/>
  <c r="R2542" i="2" a="1"/>
  <c r="R2542" i="2"/>
  <c r="R2543" i="2" a="1"/>
  <c r="R2543" i="2" s="1"/>
  <c r="R2544" i="2" a="1"/>
  <c r="R2544" i="2"/>
  <c r="R2545" i="2" a="1"/>
  <c r="R2545" i="2"/>
  <c r="R2546" i="2" a="1"/>
  <c r="R2546" i="2"/>
  <c r="R2547" i="2" a="1"/>
  <c r="R2547" i="2" s="1"/>
  <c r="R2548" i="2" a="1"/>
  <c r="R2548" i="2"/>
  <c r="R2549" i="2" a="1"/>
  <c r="R2549" i="2" s="1"/>
  <c r="R2550" i="2" a="1"/>
  <c r="R2550" i="2"/>
  <c r="R2551" i="2" a="1"/>
  <c r="R2551" i="2"/>
  <c r="R2552" i="2" a="1"/>
  <c r="R2552" i="2" s="1"/>
  <c r="R2553" i="2" a="1"/>
  <c r="R2553" i="2"/>
  <c r="R2554" i="2" a="1"/>
  <c r="R2554" i="2" s="1"/>
  <c r="R2555" i="2" a="1"/>
  <c r="R2555" i="2"/>
  <c r="R2556" i="2" a="1"/>
  <c r="R2556" i="2" s="1"/>
  <c r="R2557" i="2" a="1"/>
  <c r="R2557" i="2" s="1"/>
  <c r="R2558" i="2" a="1"/>
  <c r="R2558" i="2" s="1"/>
  <c r="R2559" i="2" a="1"/>
  <c r="R2559" i="2"/>
  <c r="R2560" i="2" a="1"/>
  <c r="R2560" i="2" s="1"/>
  <c r="R2561" i="2" a="1"/>
  <c r="R2561" i="2" s="1"/>
  <c r="R2562" i="2" a="1"/>
  <c r="R2562" i="2"/>
  <c r="R2563" i="2" a="1"/>
  <c r="R2563" i="2"/>
  <c r="R2564" i="2" a="1"/>
  <c r="R2564" i="2"/>
  <c r="R2565" i="2" a="1"/>
  <c r="R2565" i="2" s="1"/>
  <c r="R2566" i="2" a="1"/>
  <c r="R2566" i="2"/>
  <c r="R2567" i="2" a="1"/>
  <c r="R2567" i="2" s="1"/>
  <c r="R2568" i="2" a="1"/>
  <c r="R2568" i="2" s="1"/>
  <c r="R2569" i="2" a="1"/>
  <c r="R2569" i="2"/>
  <c r="R2570" i="2" a="1"/>
  <c r="R2570" i="2"/>
  <c r="R2571" i="2" a="1"/>
  <c r="R2571" i="2" s="1"/>
  <c r="R2572" i="2" a="1"/>
  <c r="R2572" i="2"/>
  <c r="R2573" i="2" a="1"/>
  <c r="R2573" i="2" s="1"/>
  <c r="R2574" i="2" a="1"/>
  <c r="R2574" i="2"/>
  <c r="R2575" i="2" a="1"/>
  <c r="R2575" i="2" s="1"/>
  <c r="R2576" i="2" a="1"/>
  <c r="R2576" i="2"/>
  <c r="R2577" i="2" a="1"/>
  <c r="R2577" i="2" s="1"/>
  <c r="R2578" i="2" a="1"/>
  <c r="R2578" i="2"/>
  <c r="R2579" i="2" a="1"/>
  <c r="R2579" i="2"/>
  <c r="R2580" i="2" a="1"/>
  <c r="R2580" i="2"/>
  <c r="R2581" i="2" a="1"/>
  <c r="R2581" i="2"/>
  <c r="R2582" i="2" a="1"/>
  <c r="R2582" i="2" s="1"/>
  <c r="R2583" i="2" a="1"/>
  <c r="R2583" i="2"/>
  <c r="R2584" i="2" a="1"/>
  <c r="R2584" i="2"/>
  <c r="R2585" i="2" a="1"/>
  <c r="R2585" i="2"/>
  <c r="R2586" i="2" a="1"/>
  <c r="R2586" i="2" s="1"/>
  <c r="R2587" i="2" a="1"/>
  <c r="R2587" i="2" s="1"/>
  <c r="R2588" i="2" a="1"/>
  <c r="R2588" i="2" s="1"/>
  <c r="R2589" i="2" a="1"/>
  <c r="R2589" i="2" s="1"/>
  <c r="R2590" i="2" a="1"/>
  <c r="R2590" i="2"/>
  <c r="R2591" i="2" a="1"/>
  <c r="R2591" i="2"/>
  <c r="R2592" i="2" a="1"/>
  <c r="R2592" i="2"/>
  <c r="R2593" i="2" a="1"/>
  <c r="R2593" i="2"/>
  <c r="R2594" i="2" a="1"/>
  <c r="R2594" i="2"/>
  <c r="R2595" i="2" a="1"/>
  <c r="R2595" i="2" s="1"/>
  <c r="R2596" i="2" a="1"/>
  <c r="R2596" i="2" s="1"/>
  <c r="R2597" i="2" a="1"/>
  <c r="R2597" i="2"/>
  <c r="R2598" i="2" a="1"/>
  <c r="R2598" i="2"/>
  <c r="R2599" i="2" a="1"/>
  <c r="R2599" i="2" s="1"/>
  <c r="R2600" i="2" a="1"/>
  <c r="R2600" i="2" s="1"/>
  <c r="R2601" i="2" a="1"/>
  <c r="R2601" i="2"/>
  <c r="R2602" i="2" a="1"/>
  <c r="R2602" i="2"/>
  <c r="R2603" i="2" a="1"/>
  <c r="R2603" i="2" s="1"/>
  <c r="R2604" i="2" a="1"/>
  <c r="R2604" i="2"/>
  <c r="R2605" i="2" a="1"/>
  <c r="R2605" i="2" s="1"/>
  <c r="R2606" i="2" a="1"/>
  <c r="R2606" i="2"/>
  <c r="R2607" i="2" a="1"/>
  <c r="R2607" i="2"/>
  <c r="R2608" i="2" a="1"/>
  <c r="R2608" i="2" s="1"/>
  <c r="R2609" i="2" a="1"/>
  <c r="R2609" i="2"/>
  <c r="R2610" i="2" a="1"/>
  <c r="R2610" i="2" s="1"/>
  <c r="R2611" i="2" a="1"/>
  <c r="R2611" i="2"/>
  <c r="R2612" i="2" a="1"/>
  <c r="R2612" i="2"/>
  <c r="R2613" i="2" a="1"/>
  <c r="R2613" i="2"/>
  <c r="R2614" i="2" a="1"/>
  <c r="R2614" i="2"/>
  <c r="R2615" i="2" a="1"/>
  <c r="R2615" i="2"/>
  <c r="R2616" i="2" a="1"/>
  <c r="R2616" i="2"/>
  <c r="R2617" i="2" a="1"/>
  <c r="R2617" i="2" s="1"/>
  <c r="R2618" i="2" a="1"/>
  <c r="R2618" i="2"/>
  <c r="R2619" i="2" a="1"/>
  <c r="R2619" i="2"/>
  <c r="R2620" i="2" a="1"/>
  <c r="R2620" i="2" s="1"/>
  <c r="R2621" i="2" a="1"/>
  <c r="R2621" i="2"/>
  <c r="R2622" i="2" a="1"/>
  <c r="R2622" i="2"/>
  <c r="R2623" i="2" a="1"/>
  <c r="R2623" i="2"/>
  <c r="R2624" i="2" a="1"/>
  <c r="R2624" i="2"/>
  <c r="R2625" i="2" a="1"/>
  <c r="R2625" i="2"/>
  <c r="R2626" i="2" a="1"/>
  <c r="R2626" i="2"/>
  <c r="R2627" i="2" a="1"/>
  <c r="R2627" i="2" s="1"/>
  <c r="R2628" i="2" a="1"/>
  <c r="R2628" i="2"/>
  <c r="R2629" i="2" a="1"/>
  <c r="R2629" i="2"/>
  <c r="R2630" i="2" a="1"/>
  <c r="R2630" i="2"/>
  <c r="R2631" i="2" a="1"/>
  <c r="R2631" i="2" s="1"/>
  <c r="R2632" i="2" a="1"/>
  <c r="R2632" i="2"/>
  <c r="R2633" i="2" a="1"/>
  <c r="R2633" i="2"/>
  <c r="R2634" i="2" a="1"/>
  <c r="R2634" i="2" s="1"/>
  <c r="R2635" i="2" a="1"/>
  <c r="R2635" i="2" s="1"/>
  <c r="R2636" i="2" a="1"/>
  <c r="R2636" i="2"/>
  <c r="R2637" i="2" a="1"/>
  <c r="R2637" i="2"/>
  <c r="R2638" i="2" a="1"/>
  <c r="R2638" i="2"/>
  <c r="R2639" i="2" a="1"/>
  <c r="R2639" i="2"/>
  <c r="R2640" i="2" a="1"/>
  <c r="R2640" i="2"/>
  <c r="R2641" i="2" a="1"/>
  <c r="R2641" i="2" s="1"/>
  <c r="R2642" i="2" a="1"/>
  <c r="R2642" i="2"/>
  <c r="R2643" i="2" a="1"/>
  <c r="R2643" i="2"/>
  <c r="R2644" i="2" a="1"/>
  <c r="R2644" i="2" s="1"/>
  <c r="R2645" i="2" a="1"/>
  <c r="R2645" i="2"/>
  <c r="R2646" i="2" a="1"/>
  <c r="R2646" i="2"/>
  <c r="R2647" i="2" a="1"/>
  <c r="R2647" i="2"/>
  <c r="R2648" i="2" a="1"/>
  <c r="R2648" i="2" s="1"/>
  <c r="R2649" i="2" a="1"/>
  <c r="R2649" i="2" s="1"/>
  <c r="R2650" i="2" a="1"/>
  <c r="R2650" i="2" s="1"/>
  <c r="R2651" i="2" a="1"/>
  <c r="R2651" i="2"/>
  <c r="R2652" i="2" a="1"/>
  <c r="R2652" i="2" s="1"/>
  <c r="R2653" i="2" a="1"/>
  <c r="R2653" i="2"/>
  <c r="R2654" i="2" a="1"/>
  <c r="R2654" i="2"/>
  <c r="R2655" i="2" a="1"/>
  <c r="R2655" i="2" s="1"/>
  <c r="R2656" i="2" a="1"/>
  <c r="R2656" i="2"/>
  <c r="R2657" i="2" a="1"/>
  <c r="R2657" i="2"/>
  <c r="R2658" i="2" a="1"/>
  <c r="R2658" i="2"/>
  <c r="R2659" i="2" a="1"/>
  <c r="R2659" i="2"/>
  <c r="R2660" i="2" a="1"/>
  <c r="R2660" i="2"/>
  <c r="R2661" i="2" a="1"/>
  <c r="R2661" i="2"/>
  <c r="R2662" i="2" a="1"/>
  <c r="R2662" i="2" s="1"/>
  <c r="R2663" i="2" a="1"/>
  <c r="R2663" i="2"/>
  <c r="R2664" i="2" a="1"/>
  <c r="R2664" i="2"/>
  <c r="R2665" i="2" a="1"/>
  <c r="R2665" i="2" s="1"/>
  <c r="R2666" i="2" a="1"/>
  <c r="R2666" i="2"/>
  <c r="R2667" i="2" a="1"/>
  <c r="R2667" i="2"/>
  <c r="R2668" i="2" a="1"/>
  <c r="R2668" i="2"/>
  <c r="R2669" i="2" a="1"/>
  <c r="R2669" i="2" s="1"/>
  <c r="R2670" i="2" a="1"/>
  <c r="R2670" i="2" s="1"/>
  <c r="R2671" i="2" a="1"/>
  <c r="R2671" i="2"/>
  <c r="R2672" i="2" a="1"/>
  <c r="R2672" i="2" s="1"/>
  <c r="R2673" i="2" a="1"/>
  <c r="R2673" i="2"/>
  <c r="R2674" i="2" a="1"/>
  <c r="R2674" i="2"/>
  <c r="R2675" i="2" a="1"/>
  <c r="R2675" i="2"/>
  <c r="R2676" i="2" a="1"/>
  <c r="R2676" i="2" s="1"/>
  <c r="R2677" i="2" a="1"/>
  <c r="R2677" i="2"/>
  <c r="R2678" i="2" a="1"/>
  <c r="R2678" i="2" s="1"/>
  <c r="R2679" i="2" a="1"/>
  <c r="R2679" i="2"/>
  <c r="R2680" i="2" a="1"/>
  <c r="R2680" i="2" s="1"/>
  <c r="R2681" i="2" a="1"/>
  <c r="R2681" i="2"/>
  <c r="R2682" i="2" a="1"/>
  <c r="R2682" i="2"/>
  <c r="R2683" i="2" a="1"/>
  <c r="R2683" i="2" s="1"/>
  <c r="R2684" i="2" a="1"/>
  <c r="R2684" i="2" s="1"/>
  <c r="R2685" i="2" a="1"/>
  <c r="R2685" i="2"/>
  <c r="R2686" i="2" a="1"/>
  <c r="R2686" i="2" s="1"/>
  <c r="R2687" i="2" a="1"/>
  <c r="R2687" i="2"/>
  <c r="R2688" i="2" a="1"/>
  <c r="R2688" i="2"/>
  <c r="R2689" i="2" a="1"/>
  <c r="R2689" i="2"/>
  <c r="R2690" i="2" a="1"/>
  <c r="R2690" i="2" s="1"/>
  <c r="R2691" i="2" a="1"/>
  <c r="R2691" i="2" s="1"/>
  <c r="R2692" i="2" a="1"/>
  <c r="R2692" i="2" s="1"/>
  <c r="R2693" i="2" a="1"/>
  <c r="R2693" i="2"/>
  <c r="R2694" i="2" a="1"/>
  <c r="R2694" i="2"/>
  <c r="R2695" i="2" a="1"/>
  <c r="R2695" i="2"/>
  <c r="R2696" i="2" a="1"/>
  <c r="R2696" i="2"/>
  <c r="R2697" i="2" a="1"/>
  <c r="R2697" i="2" s="1"/>
  <c r="R2698" i="2" a="1"/>
  <c r="R2698" i="2"/>
  <c r="R2699" i="2" a="1"/>
  <c r="R2699" i="2" s="1"/>
  <c r="R2700" i="2" a="1"/>
  <c r="R2700" i="2"/>
  <c r="R2701" i="2" a="1"/>
  <c r="R2701" i="2" s="1"/>
  <c r="R2702" i="2" a="1"/>
  <c r="R2702" i="2"/>
  <c r="R2703" i="2" a="1"/>
  <c r="R2703" i="2"/>
  <c r="R2704" i="2" a="1"/>
  <c r="R2704" i="2" s="1"/>
  <c r="R2705" i="2" a="1"/>
  <c r="R2705" i="2"/>
  <c r="R2706" i="2" a="1"/>
  <c r="R2706" i="2"/>
  <c r="R2707" i="2" a="1"/>
  <c r="R2707" i="2" s="1"/>
  <c r="R2708" i="2" a="1"/>
  <c r="R2708" i="2"/>
  <c r="R2709" i="2" a="1"/>
  <c r="R2709" i="2"/>
  <c r="R2710" i="2" a="1"/>
  <c r="R2710" i="2"/>
  <c r="R2711" i="2" a="1"/>
  <c r="R2711" i="2" s="1"/>
  <c r="R2712" i="2" a="1"/>
  <c r="R2712" i="2" s="1"/>
  <c r="R2713" i="2" a="1"/>
  <c r="R2713" i="2"/>
  <c r="R2714" i="2" a="1"/>
  <c r="R2714" i="2"/>
  <c r="R2715" i="2" a="1"/>
  <c r="R2715" i="2" s="1"/>
  <c r="R2716" i="2" a="1"/>
  <c r="R2716" i="2"/>
  <c r="R2717" i="2" a="1"/>
  <c r="R2717" i="2"/>
  <c r="R2718" i="2" a="1"/>
  <c r="R2718" i="2" s="1"/>
  <c r="R2719" i="2" a="1"/>
  <c r="R2719" i="2"/>
  <c r="R2720" i="2" a="1"/>
  <c r="R2720" i="2" s="1"/>
  <c r="R2721" i="2" a="1"/>
  <c r="R2721" i="2"/>
  <c r="R2722" i="2" a="1"/>
  <c r="R2722" i="2" s="1"/>
  <c r="R2723" i="2" a="1"/>
  <c r="R2723" i="2"/>
  <c r="R2724" i="2" a="1"/>
  <c r="R2724" i="2"/>
  <c r="R2725" i="2" a="1"/>
  <c r="R2725" i="2" s="1"/>
  <c r="R2726" i="2" a="1"/>
  <c r="R2726" i="2"/>
  <c r="R2727" i="2" a="1"/>
  <c r="R2727" i="2"/>
  <c r="R2728" i="2" a="1"/>
  <c r="R2728" i="2"/>
  <c r="R2729" i="2" a="1"/>
  <c r="R2729" i="2"/>
  <c r="R2730" i="2" a="1"/>
  <c r="R2730" i="2"/>
  <c r="R2731" i="2" a="1"/>
  <c r="R2731" i="2"/>
  <c r="R2732" i="2" a="1"/>
  <c r="R2732" i="2" s="1"/>
  <c r="R2733" i="2" a="1"/>
  <c r="R2733" i="2" s="1"/>
  <c r="R2734" i="2" a="1"/>
  <c r="R2734" i="2" s="1"/>
  <c r="R2735" i="2" a="1"/>
  <c r="R2735" i="2" s="1"/>
  <c r="R2736" i="2" a="1"/>
  <c r="R2736" i="2"/>
  <c r="R2737" i="2" a="1"/>
  <c r="R2737" i="2"/>
  <c r="R2738" i="2" a="1"/>
  <c r="R2738" i="2"/>
  <c r="R2739" i="2" a="1"/>
  <c r="R2739" i="2" s="1"/>
  <c r="R2740" i="2" a="1"/>
  <c r="R2740" i="2"/>
  <c r="R2741" i="2" a="1"/>
  <c r="R2741" i="2"/>
  <c r="R2742" i="2" a="1"/>
  <c r="R2742" i="2"/>
  <c r="R2743" i="2" a="1"/>
  <c r="R2743" i="2"/>
  <c r="R2744" i="2" a="1"/>
  <c r="R2744" i="2"/>
  <c r="R2745" i="2" a="1"/>
  <c r="R2745" i="2"/>
  <c r="R2746" i="2" a="1"/>
  <c r="R2746" i="2" s="1"/>
  <c r="R2747" i="2" a="1"/>
  <c r="R2747" i="2" s="1"/>
  <c r="R2748" i="2" a="1"/>
  <c r="R2748" i="2" s="1"/>
  <c r="R2749" i="2" a="1"/>
  <c r="R2749" i="2" s="1"/>
  <c r="R2750" i="2" a="1"/>
  <c r="R2750" i="2" s="1"/>
  <c r="R2751" i="2" a="1"/>
  <c r="R2751" i="2"/>
  <c r="R2752" i="2" a="1"/>
  <c r="R2752" i="2"/>
  <c r="R2753" i="2" a="1"/>
  <c r="R2753" i="2" s="1"/>
  <c r="R2754" i="2" a="1"/>
  <c r="R2754" i="2" s="1"/>
  <c r="R2755" i="2" a="1"/>
  <c r="R2755" i="2" s="1"/>
  <c r="R2756" i="2" a="1"/>
  <c r="R2756" i="2"/>
  <c r="R2757" i="2" a="1"/>
  <c r="R2757" i="2"/>
  <c r="R2758" i="2" a="1"/>
  <c r="R2758" i="2"/>
  <c r="R2759" i="2" a="1"/>
  <c r="R2759" i="2"/>
  <c r="R2760" i="2" a="1"/>
  <c r="R2760" i="2" s="1"/>
  <c r="R2761" i="2" a="1"/>
  <c r="R2761" i="2"/>
  <c r="R2762" i="2" a="1"/>
  <c r="R2762" i="2" s="1"/>
  <c r="R2763" i="2" a="1"/>
  <c r="R2763" i="2" s="1"/>
  <c r="R2764" i="2" a="1"/>
  <c r="R2764" i="2"/>
  <c r="R2765" i="2" a="1"/>
  <c r="R2765" i="2"/>
  <c r="R2766" i="2" a="1"/>
  <c r="R2766" i="2"/>
  <c r="R2767" i="2" a="1"/>
  <c r="R2767" i="2" s="1"/>
  <c r="R2768" i="2" a="1"/>
  <c r="R2768" i="2" s="1"/>
  <c r="R2769" i="2" a="1"/>
  <c r="R2769" i="2" s="1"/>
  <c r="R2770" i="2" a="1"/>
  <c r="R2770" i="2" s="1"/>
  <c r="R2771" i="2" a="1"/>
  <c r="R2771" i="2"/>
  <c r="R2772" i="2" a="1"/>
  <c r="R2772" i="2"/>
  <c r="R2773" i="2" a="1"/>
  <c r="R2773" i="2"/>
  <c r="R2774" i="2" a="1"/>
  <c r="R2774" i="2" s="1"/>
  <c r="R2775" i="2" a="1"/>
  <c r="R2775" i="2"/>
  <c r="R2776" i="2" a="1"/>
  <c r="R2776" i="2"/>
  <c r="R2777" i="2" a="1"/>
  <c r="R2777" i="2"/>
  <c r="R2778" i="2" a="1"/>
  <c r="R2778" i="2" s="1"/>
  <c r="R2779" i="2" a="1"/>
  <c r="R2779" i="2"/>
  <c r="R2780" i="2" a="1"/>
  <c r="R2780" i="2"/>
  <c r="R2781" i="2" a="1"/>
  <c r="R2781" i="2" s="1"/>
  <c r="R2782" i="2" a="1"/>
  <c r="R2782" i="2" s="1"/>
  <c r="R2783" i="2" a="1"/>
  <c r="R2783" i="2" s="1"/>
  <c r="R2784" i="2" a="1"/>
  <c r="R2784" i="2" s="1"/>
  <c r="R2785" i="2" a="1"/>
  <c r="R2785" i="2" s="1"/>
  <c r="R2786" i="2" a="1"/>
  <c r="R2786" i="2"/>
  <c r="R2787" i="2" a="1"/>
  <c r="R2787" i="2"/>
  <c r="R2788" i="2" a="1"/>
  <c r="R2788" i="2" s="1"/>
  <c r="R2789" i="2" a="1"/>
  <c r="R2789" i="2"/>
  <c r="R2790" i="2" a="1"/>
  <c r="R2790" i="2"/>
  <c r="R2791" i="2" a="1"/>
  <c r="R2791" i="2"/>
  <c r="R2792" i="2" a="1"/>
  <c r="R2792" i="2"/>
  <c r="R2793" i="2" a="1"/>
  <c r="R2793" i="2"/>
  <c r="R2794" i="2" a="1"/>
  <c r="R2794" i="2"/>
  <c r="R2795" i="2" a="1"/>
  <c r="R2795" i="2" s="1"/>
  <c r="R2796" i="2" a="1"/>
  <c r="R2796" i="2"/>
  <c r="R2797" i="2" a="1"/>
  <c r="R2797" i="2" s="1"/>
  <c r="R2798" i="2" a="1"/>
  <c r="R2798" i="2"/>
  <c r="R2799" i="2" a="1"/>
  <c r="R2799" i="2"/>
  <c r="R2800" i="2" a="1"/>
  <c r="R2800" i="2"/>
  <c r="R2801" i="2" a="1"/>
  <c r="R2801" i="2"/>
  <c r="R2802" i="2" a="1"/>
  <c r="R2802" i="2" s="1"/>
  <c r="R2803" i="2" a="1"/>
  <c r="R2803" i="2" s="1"/>
  <c r="R2804" i="2" a="1"/>
  <c r="R2804" i="2"/>
  <c r="R2805" i="2" a="1"/>
  <c r="R2805" i="2"/>
  <c r="R2806" i="2" a="1"/>
  <c r="R2806" i="2" s="1"/>
  <c r="R2807" i="2" a="1"/>
  <c r="R2807" i="2"/>
  <c r="R2808" i="2" a="1"/>
  <c r="R2808" i="2"/>
  <c r="R2809" i="2" a="1"/>
  <c r="R2809" i="2" s="1"/>
  <c r="R2810" i="2" a="1"/>
  <c r="R2810" i="2"/>
  <c r="R2811" i="2" a="1"/>
  <c r="R2811" i="2" s="1"/>
  <c r="R2812" i="2" a="1"/>
  <c r="R2812" i="2" s="1"/>
  <c r="R2813" i="2" a="1"/>
  <c r="R2813" i="2" s="1"/>
  <c r="R2814" i="2" a="1"/>
  <c r="R2814" i="2"/>
  <c r="R2815" i="2" a="1"/>
  <c r="R2815" i="2"/>
  <c r="R2816" i="2" a="1"/>
  <c r="R2816" i="2" s="1"/>
  <c r="R2817" i="2" a="1"/>
  <c r="R2817" i="2"/>
  <c r="R2818" i="2" a="1"/>
  <c r="R2818" i="2"/>
  <c r="R2819" i="2" a="1"/>
  <c r="R2819" i="2" s="1"/>
  <c r="R2820" i="2" a="1"/>
  <c r="R2820" i="2"/>
  <c r="R2821" i="2" a="1"/>
  <c r="R2821" i="2"/>
  <c r="R2822" i="2" a="1"/>
  <c r="R2822" i="2"/>
  <c r="R2823" i="2" a="1"/>
  <c r="R2823" i="2" s="1"/>
  <c r="R2824" i="2" a="1"/>
  <c r="R2824" i="2"/>
  <c r="R2825" i="2" a="1"/>
  <c r="R2825" i="2"/>
  <c r="R2826" i="2" a="1"/>
  <c r="R2826" i="2"/>
  <c r="R2827" i="2" a="1"/>
  <c r="R2827" i="2" s="1"/>
  <c r="R2828" i="2" a="1"/>
  <c r="R2828" i="2"/>
  <c r="R2829" i="2" a="1"/>
  <c r="R2829" i="2"/>
  <c r="R2830" i="2" a="1"/>
  <c r="R2830" i="2" s="1"/>
  <c r="R2831" i="2" a="1"/>
  <c r="R2831" i="2" s="1"/>
  <c r="R2832" i="2" a="1"/>
  <c r="R2832" i="2" s="1"/>
  <c r="R2833" i="2" a="1"/>
  <c r="R2833" i="2"/>
  <c r="R2834" i="2" a="1"/>
  <c r="R2834" i="2" s="1"/>
  <c r="R2835" i="2" a="1"/>
  <c r="R2835" i="2"/>
  <c r="R2836" i="2" a="1"/>
  <c r="R2836" i="2"/>
  <c r="R2837" i="2" a="1"/>
  <c r="R2837" i="2" s="1"/>
  <c r="R2838" i="2" a="1"/>
  <c r="R2838" i="2" s="1"/>
  <c r="R2839" i="2" a="1"/>
  <c r="R2839" i="2" s="1"/>
  <c r="R2840" i="2" a="1"/>
  <c r="R2840" i="2"/>
  <c r="R2841" i="2" a="1"/>
  <c r="R2841" i="2"/>
  <c r="R2842" i="2" a="1"/>
  <c r="R2842" i="2"/>
  <c r="R2843" i="2" a="1"/>
  <c r="R2843" i="2"/>
  <c r="R2844" i="2" a="1"/>
  <c r="R2844" i="2" s="1"/>
  <c r="R2845" i="2" a="1"/>
  <c r="R2845" i="2" s="1"/>
  <c r="R2846" i="2" a="1"/>
  <c r="R2846" i="2" s="1"/>
  <c r="R2847" i="2" a="1"/>
  <c r="R2847" i="2" s="1"/>
  <c r="R2848" i="2" a="1"/>
  <c r="R2848" i="2"/>
  <c r="R2849" i="2" a="1"/>
  <c r="R2849" i="2"/>
  <c r="R2850" i="2" a="1"/>
  <c r="R2850" i="2"/>
  <c r="R2851" i="2" a="1"/>
  <c r="R2851" i="2" s="1"/>
  <c r="R2852" i="2" a="1"/>
  <c r="R2852" i="2"/>
  <c r="R2853" i="2" a="1"/>
  <c r="R2853" i="2" s="1"/>
  <c r="R2854" i="2" a="1"/>
  <c r="R2854" i="2" s="1"/>
  <c r="R2855" i="2" a="1"/>
  <c r="R2855" i="2"/>
  <c r="R2856" i="2" a="1"/>
  <c r="R2856" i="2"/>
  <c r="R2857" i="2" a="1"/>
  <c r="R2857" i="2"/>
  <c r="R2858" i="2" a="1"/>
  <c r="R2858" i="2"/>
  <c r="R2859" i="2" a="1"/>
  <c r="R2859" i="2"/>
  <c r="R2860" i="2" a="1"/>
  <c r="R2860" i="2" s="1"/>
  <c r="R2861" i="2" a="1"/>
  <c r="R2861" i="2" s="1"/>
  <c r="R2862" i="2" a="1"/>
  <c r="R2862" i="2"/>
  <c r="R2863" i="2" a="1"/>
  <c r="R2863" i="2"/>
  <c r="R2864" i="2" a="1"/>
  <c r="R2864" i="2"/>
  <c r="R2865" i="2" a="1"/>
  <c r="R2865" i="2"/>
  <c r="R2866" i="2" a="1"/>
  <c r="R2866" i="2"/>
  <c r="R2867" i="2" a="1"/>
  <c r="R2867" i="2"/>
  <c r="R2868" i="2" a="1"/>
  <c r="R2868" i="2" s="1"/>
  <c r="R2869" i="2" a="1"/>
  <c r="R2869" i="2"/>
  <c r="R2870" i="2" a="1"/>
  <c r="R2870" i="2"/>
  <c r="R2871" i="2" a="1"/>
  <c r="R2871" i="2"/>
  <c r="R2872" i="2" a="1"/>
  <c r="R2872" i="2"/>
  <c r="R2873" i="2" a="1"/>
  <c r="R2873" i="2"/>
  <c r="R2874" i="2" a="1"/>
  <c r="R2874" i="2"/>
  <c r="R2875" i="2" a="1"/>
  <c r="R2875" i="2" s="1"/>
  <c r="R2876" i="2" a="1"/>
  <c r="R2876" i="2"/>
  <c r="R2877" i="2" a="1"/>
  <c r="R2877" i="2"/>
  <c r="R2878" i="2" a="1"/>
  <c r="R2878" i="2"/>
  <c r="R2879" i="2" a="1"/>
  <c r="R2879" i="2"/>
  <c r="R2880" i="2" a="1"/>
  <c r="R2880" i="2"/>
  <c r="R2881" i="2" a="1"/>
  <c r="R2881" i="2"/>
  <c r="R2882" i="2" a="1"/>
  <c r="R2882" i="2" s="1"/>
  <c r="R2883" i="2" a="1"/>
  <c r="R2883" i="2"/>
  <c r="R2884" i="2" a="1"/>
  <c r="R2884" i="2"/>
  <c r="R2885" i="2" a="1"/>
  <c r="R2885" i="2"/>
  <c r="R2886" i="2" a="1"/>
  <c r="R2886" i="2"/>
  <c r="R2887" i="2" a="1"/>
  <c r="R2887" i="2"/>
  <c r="R2888" i="2" a="1"/>
  <c r="R2888" i="2" s="1"/>
  <c r="R2889" i="2" a="1"/>
  <c r="R2889" i="2" s="1"/>
  <c r="R2890" i="2" a="1"/>
  <c r="R2890" i="2"/>
  <c r="R2891" i="2" a="1"/>
  <c r="R2891" i="2"/>
  <c r="R2892" i="2" a="1"/>
  <c r="R2892" i="2"/>
  <c r="R2893" i="2" a="1"/>
  <c r="R2893" i="2"/>
  <c r="R2894" i="2" a="1"/>
  <c r="R2894" i="2"/>
  <c r="R2895" i="2" a="1"/>
  <c r="R2895" i="2" s="1"/>
  <c r="R2896" i="2" a="1"/>
  <c r="R2896" i="2" s="1"/>
  <c r="R2897" i="2" a="1"/>
  <c r="R2897" i="2"/>
  <c r="R2898" i="2" a="1"/>
  <c r="R2898" i="2"/>
  <c r="R2899" i="2" a="1"/>
  <c r="R2899" i="2"/>
  <c r="R2900" i="2" a="1"/>
  <c r="R2900" i="2"/>
  <c r="R2901" i="2" a="1"/>
  <c r="R2901" i="2"/>
  <c r="R2902" i="2" a="1"/>
  <c r="R2902" i="2"/>
  <c r="R2903" i="2" a="1"/>
  <c r="R2903" i="2" s="1"/>
  <c r="R2904" i="2" a="1"/>
  <c r="R2904" i="2"/>
  <c r="R2905" i="2" a="1"/>
  <c r="R2905" i="2"/>
  <c r="R2906" i="2" a="1"/>
  <c r="R2906" i="2"/>
  <c r="R2907" i="2" a="1"/>
  <c r="R2907" i="2"/>
  <c r="R2908" i="2" a="1"/>
  <c r="R2908" i="2"/>
  <c r="R2909" i="2" a="1"/>
  <c r="R2909" i="2" s="1"/>
  <c r="R2910" i="2" a="1"/>
  <c r="R2910" i="2" s="1"/>
  <c r="R2911" i="2" a="1"/>
  <c r="R2911" i="2"/>
  <c r="R2912" i="2" a="1"/>
  <c r="R2912" i="2"/>
  <c r="R2913" i="2" a="1"/>
  <c r="R2913" i="2"/>
  <c r="R2914" i="2" a="1"/>
  <c r="R2914" i="2"/>
  <c r="R2915" i="2" a="1"/>
  <c r="R2915" i="2"/>
  <c r="R2916" i="2" a="1"/>
  <c r="R2916" i="2"/>
  <c r="R2917" i="2" a="1"/>
  <c r="R2917" i="2" s="1"/>
  <c r="R2918" i="2" a="1"/>
  <c r="R2918" i="2"/>
  <c r="R2919" i="2" a="1"/>
  <c r="R2919" i="2"/>
  <c r="R2920" i="2" a="1"/>
  <c r="R2920" i="2"/>
  <c r="R2921" i="2" a="1"/>
  <c r="R2921" i="2"/>
  <c r="R2922" i="2" a="1"/>
  <c r="R2922" i="2"/>
  <c r="R2923" i="2" a="1"/>
  <c r="R2923" i="2" s="1"/>
  <c r="R2924" i="2" a="1"/>
  <c r="R2924" i="2" s="1"/>
  <c r="R2925" i="2" a="1"/>
  <c r="R2925" i="2"/>
  <c r="R2926" i="2" a="1"/>
  <c r="R2926" i="2"/>
  <c r="R2927" i="2" a="1"/>
  <c r="R2927" i="2"/>
  <c r="R2928" i="2" a="1"/>
  <c r="R2928" i="2"/>
  <c r="R2929" i="2" a="1"/>
  <c r="R2929" i="2"/>
  <c r="R2930" i="2" a="1"/>
  <c r="R2930" i="2"/>
  <c r="R2931" i="2" a="1"/>
  <c r="R2931" i="2" s="1"/>
  <c r="R2932" i="2" a="1"/>
  <c r="R2932" i="2"/>
  <c r="R2933" i="2" a="1"/>
  <c r="R2933" i="2"/>
  <c r="R2934" i="2" a="1"/>
  <c r="R2934" i="2"/>
  <c r="R2935" i="2" a="1"/>
  <c r="R2935" i="2"/>
  <c r="R2936" i="2" a="1"/>
  <c r="R2936" i="2"/>
  <c r="R2937" i="2" a="1"/>
  <c r="R2937" i="2"/>
  <c r="R2938" i="2" a="1"/>
  <c r="R2938" i="2" s="1"/>
  <c r="R2939" i="2" a="1"/>
  <c r="R2939" i="2"/>
  <c r="R2940" i="2" a="1"/>
  <c r="R2940" i="2"/>
  <c r="R2941" i="2" a="1"/>
  <c r="R2941" i="2"/>
  <c r="R2942" i="2" a="1"/>
  <c r="R2942" i="2"/>
  <c r="R2943" i="2" a="1"/>
  <c r="R2943" i="2"/>
  <c r="R2944" i="2" a="1"/>
  <c r="R2944" i="2" s="1"/>
  <c r="R2945" i="2" a="1"/>
  <c r="R2945" i="2" s="1"/>
  <c r="R2946" i="2" a="1"/>
  <c r="R2946" i="2"/>
  <c r="R2947" i="2" a="1"/>
  <c r="R2947" i="2"/>
  <c r="R2948" i="2" a="1"/>
  <c r="R2948" i="2"/>
  <c r="R2949" i="2" a="1"/>
  <c r="R2949" i="2"/>
  <c r="R2950" i="2" a="1"/>
  <c r="R2950" i="2"/>
  <c r="R2951" i="2" a="1"/>
  <c r="R2951" i="2" s="1"/>
  <c r="R2952" i="2" a="1"/>
  <c r="R2952" i="2" s="1"/>
  <c r="R2953" i="2" a="1"/>
  <c r="R2953" i="2"/>
  <c r="R2954" i="2" a="1"/>
  <c r="R2954" i="2"/>
  <c r="R2955" i="2" a="1"/>
  <c r="R2955" i="2"/>
  <c r="R2956" i="2" a="1"/>
  <c r="R2956" i="2"/>
  <c r="R2957" i="2" a="1"/>
  <c r="R2957" i="2"/>
  <c r="R2958" i="2" a="1"/>
  <c r="R2958" i="2" s="1"/>
  <c r="R2959" i="2" a="1"/>
  <c r="R2959" i="2" s="1"/>
  <c r="R2960" i="2" a="1"/>
  <c r="R2960" i="2"/>
  <c r="R2961" i="2" a="1"/>
  <c r="R2961" i="2"/>
  <c r="R2962" i="2" a="1"/>
  <c r="R2962" i="2"/>
  <c r="R2963" i="2" a="1"/>
  <c r="R2963" i="2"/>
  <c r="R2964" i="2" a="1"/>
  <c r="R2964" i="2"/>
  <c r="R2965" i="2" a="1"/>
  <c r="R2965" i="2"/>
  <c r="R2966" i="2" a="1"/>
  <c r="R2966" i="2" s="1"/>
  <c r="R2967" i="2" a="1"/>
  <c r="R2967" i="2"/>
  <c r="R2968" i="2" a="1"/>
  <c r="R2968" i="2"/>
  <c r="R2969" i="2" a="1"/>
  <c r="R2969" i="2"/>
  <c r="R2970" i="2" a="1"/>
  <c r="R2970" i="2"/>
  <c r="R2971" i="2" a="1"/>
  <c r="R2971" i="2"/>
  <c r="R2972" i="2" a="1"/>
  <c r="R2972" i="2"/>
  <c r="R2973" i="2" a="1"/>
  <c r="R2973" i="2" s="1"/>
  <c r="R2974" i="2" a="1"/>
  <c r="R2974" i="2"/>
  <c r="R2975" i="2" a="1"/>
  <c r="R2975" i="2"/>
  <c r="R2976" i="2" a="1"/>
  <c r="R2976" i="2"/>
  <c r="R2977" i="2" a="1"/>
  <c r="R2977" i="2"/>
  <c r="R2978" i="2" a="1"/>
  <c r="R2978" i="2"/>
  <c r="R2979" i="2" a="1"/>
  <c r="R2979" i="2" s="1"/>
  <c r="R2980" i="2" a="1"/>
  <c r="R2980" i="2" s="1"/>
  <c r="R2981" i="2" a="1"/>
  <c r="R2981" i="2"/>
  <c r="R2982" i="2" a="1"/>
  <c r="R2982" i="2"/>
  <c r="R2983" i="2" a="1"/>
  <c r="R2983" i="2"/>
  <c r="R2984" i="2" a="1"/>
  <c r="R2984" i="2"/>
  <c r="R2985" i="2" a="1"/>
  <c r="R2985" i="2"/>
  <c r="R2986" i="2" a="1"/>
  <c r="R2986" i="2" s="1"/>
  <c r="R2987" i="2" a="1"/>
  <c r="R2987" i="2" s="1"/>
  <c r="R2988" i="2" a="1"/>
  <c r="R2988" i="2"/>
  <c r="R2989" i="2" a="1"/>
  <c r="R2989" i="2"/>
  <c r="R2990" i="2" a="1"/>
  <c r="R2990" i="2"/>
  <c r="R2991" i="2" a="1"/>
  <c r="R2991" i="2"/>
  <c r="R2992" i="2" a="1"/>
  <c r="R2992" i="2"/>
  <c r="R2993" i="2" a="1"/>
  <c r="R2993" i="2" s="1"/>
  <c r="R2994" i="2" a="1"/>
  <c r="R2994" i="2" s="1"/>
  <c r="R2995" i="2" a="1"/>
  <c r="R2995" i="2"/>
  <c r="R2996" i="2" a="1"/>
  <c r="R2996" i="2"/>
  <c r="R2997" i="2" a="1"/>
  <c r="R2997" i="2"/>
  <c r="R2998" i="2" a="1"/>
  <c r="R2998" i="2"/>
  <c r="R2999" i="2" a="1"/>
  <c r="R2999" i="2"/>
  <c r="R3000" i="2" a="1"/>
  <c r="R3000" i="2" s="1"/>
  <c r="R3001" i="2" a="1"/>
  <c r="R3001" i="2" s="1"/>
  <c r="R3002" i="2" a="1"/>
  <c r="R3002" i="2"/>
  <c r="R3003" i="2" a="1"/>
  <c r="R3003" i="2"/>
  <c r="R3004" i="2" a="1"/>
  <c r="R3004" i="2"/>
  <c r="R3005" i="2" a="1"/>
  <c r="R3005" i="2"/>
  <c r="R3006" i="2" a="1"/>
  <c r="R3006" i="2"/>
  <c r="R3007" i="2" a="1"/>
  <c r="R3007" i="2" s="1"/>
  <c r="R3008" i="2" a="1"/>
  <c r="R3008" i="2" s="1"/>
  <c r="R3009" i="2" a="1"/>
  <c r="R3009" i="2"/>
  <c r="R3010" i="2" a="1"/>
  <c r="R3010" i="2"/>
  <c r="R3011" i="2" a="1"/>
  <c r="R3011" i="2"/>
  <c r="R3012" i="2" a="1"/>
  <c r="R3012" i="2"/>
  <c r="R3013" i="2" a="1"/>
  <c r="R3013" i="2"/>
  <c r="R3014" i="2" a="1"/>
  <c r="R3014" i="2"/>
  <c r="R3015" i="2" a="1"/>
  <c r="R3015" i="2" s="1"/>
  <c r="R3016" i="2" a="1"/>
  <c r="R3016" i="2"/>
  <c r="R3017" i="2" a="1"/>
  <c r="R3017" i="2"/>
  <c r="R3018" i="2" a="1"/>
  <c r="R3018" i="2"/>
  <c r="R3019" i="2" a="1"/>
  <c r="R3019" i="2"/>
  <c r="R3020" i="2" a="1"/>
  <c r="R3020" i="2"/>
  <c r="R3021" i="2" a="1"/>
  <c r="R3021" i="2" s="1"/>
  <c r="R3022" i="2" a="1"/>
  <c r="R3022" i="2" s="1"/>
  <c r="R3023" i="2" a="1"/>
  <c r="R3023" i="2"/>
  <c r="R3024" i="2" a="1"/>
  <c r="R3024" i="2"/>
  <c r="R3025" i="2" a="1"/>
  <c r="R3025" i="2"/>
  <c r="R3026" i="2" a="1"/>
  <c r="R3026" i="2"/>
  <c r="R3027" i="2" a="1"/>
  <c r="R3027" i="2"/>
  <c r="R3028" i="2" a="1"/>
  <c r="R3028" i="2"/>
  <c r="R3029" i="2" a="1"/>
  <c r="R3029" i="2" s="1"/>
  <c r="R3030" i="2" a="1"/>
  <c r="R3030" i="2"/>
  <c r="R3031" i="2" a="1"/>
  <c r="R3031" i="2"/>
  <c r="R3032" i="2" a="1"/>
  <c r="R3032" i="2"/>
  <c r="R3033" i="2" a="1"/>
  <c r="R3033" i="2"/>
  <c r="R3034" i="2" a="1"/>
  <c r="R3034" i="2"/>
  <c r="R3035" i="2" a="1"/>
  <c r="R3035" i="2"/>
  <c r="R3036" i="2" a="1"/>
  <c r="R3036" i="2" s="1"/>
  <c r="R3037" i="2" a="1"/>
  <c r="R3037" i="2"/>
  <c r="R3038" i="2" a="1"/>
  <c r="R3038" i="2"/>
  <c r="R3039" i="2" a="1"/>
  <c r="R3039" i="2"/>
  <c r="R3040" i="2" a="1"/>
  <c r="R3040" i="2"/>
  <c r="R3041" i="2" a="1"/>
  <c r="R3041" i="2"/>
  <c r="R3042" i="2" a="1"/>
  <c r="R3042" i="2" s="1"/>
  <c r="R3043" i="2" a="1"/>
  <c r="R3043" i="2" s="1"/>
  <c r="R3044" i="2" a="1"/>
  <c r="R3044" i="2"/>
  <c r="R3045" i="2" a="1"/>
  <c r="R3045" i="2"/>
  <c r="R3046" i="2" a="1"/>
  <c r="R3046" i="2"/>
  <c r="R3047" i="2" a="1"/>
  <c r="R3047" i="2"/>
  <c r="R3048" i="2" a="1"/>
  <c r="R3048" i="2"/>
  <c r="R3049" i="2" a="1"/>
  <c r="R3049" i="2"/>
  <c r="R3050" i="2" a="1"/>
  <c r="R3050" i="2" s="1"/>
  <c r="R3051" i="2" a="1"/>
  <c r="R3051" i="2"/>
  <c r="R3052" i="2" a="1"/>
  <c r="R3052" i="2"/>
  <c r="R3053" i="2" a="1"/>
  <c r="R3053" i="2"/>
  <c r="R3054" i="2" a="1"/>
  <c r="R3054" i="2"/>
  <c r="R3055" i="2" a="1"/>
  <c r="R3055" i="2"/>
  <c r="R3056" i="2" a="1"/>
  <c r="R3056" i="2" s="1"/>
  <c r="R3057" i="2" a="1"/>
  <c r="R3057" i="2" s="1"/>
  <c r="R3058" i="2" a="1"/>
  <c r="R3058" i="2"/>
  <c r="R3059" i="2" a="1"/>
  <c r="R3059" i="2"/>
  <c r="R3060" i="2" a="1"/>
  <c r="R3060" i="2"/>
  <c r="R3061" i="2" a="1"/>
  <c r="R3061" i="2"/>
  <c r="R3062" i="2" a="1"/>
  <c r="R3062" i="2"/>
  <c r="R3063" i="2" a="1"/>
  <c r="R3063" i="2"/>
  <c r="R3064" i="2" a="1"/>
  <c r="R3064" i="2" s="1"/>
  <c r="R3065" i="2" a="1"/>
  <c r="R3065" i="2"/>
  <c r="R3066" i="2" a="1"/>
  <c r="R3066" i="2"/>
  <c r="R3067" i="2" a="1"/>
  <c r="R3067" i="2"/>
  <c r="R3068" i="2" a="1"/>
  <c r="R3068" i="2"/>
  <c r="R3069" i="2" a="1"/>
  <c r="R3069" i="2"/>
  <c r="R3070" i="2" a="1"/>
  <c r="R3070" i="2"/>
  <c r="R3071" i="2" a="1"/>
  <c r="R3071" i="2" s="1"/>
  <c r="R3072" i="2" a="1"/>
  <c r="R3072" i="2"/>
  <c r="R3073" i="2" a="1"/>
  <c r="R3073" i="2"/>
  <c r="R3074" i="2" a="1"/>
  <c r="R3074" i="2"/>
  <c r="R3075" i="2" a="1"/>
  <c r="R3075" i="2"/>
  <c r="R3076" i="2" a="1"/>
  <c r="R3076" i="2"/>
  <c r="R3077" i="2" a="1"/>
  <c r="R3077" i="2" s="1"/>
  <c r="R3078" i="2" a="1"/>
  <c r="R3078" i="2" s="1"/>
  <c r="R3079" i="2" a="1"/>
  <c r="R3079" i="2"/>
  <c r="R3080" i="2" a="1"/>
  <c r="R3080" i="2"/>
  <c r="R3081" i="2" a="1"/>
  <c r="R3081" i="2"/>
  <c r="R3082" i="2" a="1"/>
  <c r="R3082" i="2"/>
  <c r="R3083" i="2" a="1"/>
  <c r="R3083" i="2"/>
  <c r="R3084" i="2" a="1"/>
  <c r="R3084" i="2" s="1"/>
  <c r="R3085" i="2" a="1"/>
  <c r="R3085" i="2" s="1"/>
  <c r="R3086" i="2" a="1"/>
  <c r="R3086" i="2"/>
  <c r="R3087" i="2" a="1"/>
  <c r="R3087" i="2"/>
  <c r="R3088" i="2" a="1"/>
  <c r="R3088" i="2"/>
  <c r="R3089" i="2" a="1"/>
  <c r="R3089" i="2"/>
  <c r="R3090" i="2" a="1"/>
  <c r="R3090" i="2"/>
  <c r="R3091" i="2" a="1"/>
  <c r="R3091" i="2" s="1"/>
  <c r="R3092" i="2" a="1"/>
  <c r="R3092" i="2" s="1"/>
  <c r="R3093" i="2" a="1"/>
  <c r="R3093" i="2"/>
  <c r="R3094" i="2" a="1"/>
  <c r="R3094" i="2"/>
  <c r="R3095" i="2" a="1"/>
  <c r="R3095" i="2"/>
  <c r="R3096" i="2" a="1"/>
  <c r="R3096" i="2"/>
  <c r="R3097" i="2" a="1"/>
  <c r="R3097" i="2"/>
  <c r="R3098" i="2" a="1"/>
  <c r="R3098" i="2"/>
  <c r="R3099" i="2" a="1"/>
  <c r="R3099" i="2" s="1"/>
  <c r="R3100" i="2" a="1"/>
  <c r="R3100" i="2"/>
  <c r="R3101" i="2" a="1"/>
  <c r="R3101" i="2"/>
  <c r="R3102" i="2" a="1"/>
  <c r="R3102" i="2"/>
  <c r="R3103" i="2" a="1"/>
  <c r="R3103" i="2"/>
  <c r="R3104" i="2" a="1"/>
  <c r="R3104" i="2"/>
  <c r="R3105" i="2" a="1"/>
  <c r="R3105" i="2"/>
  <c r="R3106" i="2" a="1"/>
  <c r="R3106" i="2" s="1"/>
  <c r="R3107" i="2" a="1"/>
  <c r="R3107" i="2"/>
  <c r="R3108" i="2" a="1"/>
  <c r="R3108" i="2"/>
  <c r="R3109" i="2" a="1"/>
  <c r="R3109" i="2"/>
  <c r="R3110" i="2" a="1"/>
  <c r="R3110" i="2"/>
  <c r="R3111" i="2" a="1"/>
  <c r="R3111" i="2"/>
  <c r="R3112" i="2" a="1"/>
  <c r="R3112" i="2"/>
  <c r="R3113" i="2" a="1"/>
  <c r="R3113" i="2" s="1"/>
  <c r="R3114" i="2" a="1"/>
  <c r="R3114" i="2"/>
  <c r="R3115" i="2" a="1"/>
  <c r="R3115" i="2"/>
  <c r="R3116" i="2" a="1"/>
  <c r="R3116" i="2"/>
  <c r="R3117" i="2" a="1"/>
  <c r="R3117" i="2"/>
  <c r="R3118" i="2" a="1"/>
  <c r="R3118" i="2"/>
  <c r="R3119" i="2" a="1"/>
  <c r="R3119" i="2" s="1"/>
  <c r="R3120" i="2" a="1"/>
  <c r="R3120" i="2" s="1"/>
  <c r="R3121" i="2" a="1"/>
  <c r="R3121" i="2"/>
  <c r="R3122" i="2" a="1"/>
  <c r="R3122" i="2"/>
  <c r="R3123" i="2" a="1"/>
  <c r="R3123" i="2"/>
  <c r="R3124" i="2" a="1"/>
  <c r="R3124" i="2"/>
  <c r="R3125" i="2" a="1"/>
  <c r="R3125" i="2"/>
  <c r="R3126" i="2" a="1"/>
  <c r="R3126" i="2"/>
  <c r="R3127" i="2" a="1"/>
  <c r="R3127" i="2" s="1"/>
  <c r="R3128" i="2" a="1"/>
  <c r="R3128" i="2"/>
  <c r="R3129" i="2" a="1"/>
  <c r="R3129" i="2"/>
  <c r="R3130" i="2" a="1"/>
  <c r="R3130" i="2"/>
  <c r="R3131" i="2" a="1"/>
  <c r="R3131" i="2"/>
  <c r="R3132" i="2" a="1"/>
  <c r="R3132" i="2"/>
  <c r="R3133" i="2" a="1"/>
  <c r="R3133" i="2"/>
  <c r="R3134" i="2" a="1"/>
  <c r="R3134" i="2" s="1"/>
  <c r="R3135" i="2" a="1"/>
  <c r="R3135" i="2"/>
  <c r="R3136" i="2" a="1"/>
  <c r="R3136" i="2"/>
  <c r="R3137" i="2" a="1"/>
  <c r="R3137" i="2"/>
  <c r="R3138" i="2" a="1"/>
  <c r="R3138" i="2"/>
  <c r="R3139" i="2" a="1"/>
  <c r="R3139" i="2"/>
  <c r="R3140" i="2" a="1"/>
  <c r="R3140" i="2" s="1"/>
  <c r="R3141" i="2" a="1"/>
  <c r="R3141" i="2" s="1"/>
  <c r="R3142" i="2" a="1"/>
  <c r="R3142" i="2"/>
  <c r="R3143" i="2" a="1"/>
  <c r="R3143" i="2"/>
  <c r="R3144" i="2" a="1"/>
  <c r="R3144" i="2"/>
  <c r="R3145" i="2" a="1"/>
  <c r="R3145" i="2"/>
  <c r="R3146" i="2" a="1"/>
  <c r="R3146" i="2"/>
  <c r="R3147" i="2" a="1"/>
  <c r="R3147" i="2" s="1"/>
  <c r="R3148" i="2" a="1"/>
  <c r="R3148" i="2" s="1"/>
  <c r="R3149" i="2" a="1"/>
  <c r="R3149" i="2"/>
  <c r="R3150" i="2" a="1"/>
  <c r="R3150" i="2"/>
  <c r="R3151" i="2" a="1"/>
  <c r="R3151" i="2"/>
  <c r="R3152" i="2" a="1"/>
  <c r="R3152" i="2"/>
  <c r="R3153" i="2" a="1"/>
  <c r="R3153" i="2"/>
  <c r="R3154" i="2" a="1"/>
  <c r="R3154" i="2" s="1"/>
  <c r="R3155" i="2" a="1"/>
  <c r="R3155" i="2" s="1"/>
  <c r="R3156" i="2" a="1"/>
  <c r="R3156" i="2"/>
  <c r="R3157" i="2" a="1"/>
  <c r="R3157" i="2"/>
  <c r="R3158" i="2" a="1"/>
  <c r="R3158" i="2"/>
  <c r="R3159" i="2" a="1"/>
  <c r="R3159" i="2"/>
  <c r="R3160" i="2" a="1"/>
  <c r="R3160" i="2"/>
  <c r="R3161" i="2" a="1"/>
  <c r="R3161" i="2"/>
  <c r="R3162" i="2" a="1"/>
  <c r="R3162" i="2" s="1"/>
  <c r="R3163" i="2" a="1"/>
  <c r="R3163" i="2"/>
  <c r="R3164" i="2" a="1"/>
  <c r="R3164" i="2"/>
  <c r="R3165" i="2" a="1"/>
  <c r="R3165" i="2"/>
  <c r="R3166" i="2" a="1"/>
  <c r="R3166" i="2"/>
  <c r="R3167" i="2" a="1"/>
  <c r="R3167" i="2"/>
  <c r="R3168" i="2" a="1"/>
  <c r="R3168" i="2"/>
  <c r="R3169" i="2" a="1"/>
  <c r="R3169" i="2" s="1"/>
  <c r="R3170" i="2" a="1"/>
  <c r="R3170" i="2"/>
  <c r="R3171" i="2" a="1"/>
  <c r="R3171" i="2"/>
  <c r="R3172" i="2" a="1"/>
  <c r="R3172" i="2"/>
  <c r="R3173" i="2" a="1"/>
  <c r="R3173" i="2"/>
  <c r="R3174" i="2" a="1"/>
  <c r="R3174" i="2"/>
  <c r="R3175" i="2" a="1"/>
  <c r="R3175" i="2" s="1"/>
  <c r="R3176" i="2" a="1"/>
  <c r="R3176" i="2" s="1"/>
  <c r="R3177" i="2" a="1"/>
  <c r="R3177" i="2"/>
  <c r="R3178" i="2" a="1"/>
  <c r="R3178" i="2"/>
  <c r="R3179" i="2" a="1"/>
  <c r="R3179" i="2"/>
  <c r="R3180" i="2" a="1"/>
  <c r="R3180" i="2"/>
  <c r="R3181" i="2" a="1"/>
  <c r="R3181" i="2"/>
  <c r="R3182" i="2" a="1"/>
  <c r="R3182" i="2" s="1"/>
  <c r="R3183" i="2" a="1"/>
  <c r="R3183" i="2" s="1"/>
  <c r="R3184" i="2" a="1"/>
  <c r="R3184" i="2" s="1"/>
  <c r="R3185" i="2" a="1"/>
  <c r="R3185" i="2"/>
  <c r="R3186" i="2" a="1"/>
  <c r="R3186" i="2"/>
  <c r="R3187" i="2" a="1"/>
  <c r="R3187" i="2"/>
  <c r="R3188" i="2" a="1"/>
  <c r="R3188" i="2" s="1"/>
  <c r="R3189" i="2" a="1"/>
  <c r="R3189" i="2"/>
  <c r="R3190" i="2" a="1"/>
  <c r="R3190" i="2" s="1"/>
  <c r="R3191" i="2" a="1"/>
  <c r="R3191" i="2" s="1"/>
  <c r="R3192" i="2" a="1"/>
  <c r="R3192" i="2"/>
  <c r="R3193" i="2" a="1"/>
  <c r="R3193" i="2"/>
  <c r="R3194" i="2" a="1"/>
  <c r="R3194" i="2"/>
  <c r="R3195" i="2" a="1"/>
  <c r="R3195" i="2"/>
  <c r="R3196" i="2" a="1"/>
  <c r="R3196" i="2"/>
  <c r="R3197" i="2" a="1"/>
  <c r="R3197" i="2"/>
  <c r="R3198" i="2" a="1"/>
  <c r="R3198" i="2" s="1"/>
  <c r="R3199" i="2" a="1"/>
  <c r="R3199" i="2"/>
  <c r="R3200" i="2" a="1"/>
  <c r="R3200" i="2"/>
  <c r="R3201" i="2" a="1"/>
  <c r="R3201" i="2" s="1"/>
  <c r="R3202" i="2" a="1"/>
  <c r="R3202" i="2"/>
  <c r="R3203" i="2" a="1"/>
  <c r="R3203" i="2" s="1"/>
  <c r="R3204" i="2" a="1"/>
  <c r="R3204" i="2" s="1"/>
  <c r="R3205" i="2" a="1"/>
  <c r="R3205" i="2" s="1"/>
  <c r="R3206" i="2" a="1"/>
  <c r="R3206" i="2"/>
  <c r="R3207" i="2" a="1"/>
  <c r="R3207" i="2"/>
  <c r="R3208" i="2" a="1"/>
  <c r="R3208" i="2" s="1"/>
  <c r="R3209" i="2" a="1"/>
  <c r="R3209" i="2"/>
  <c r="R3210" i="2" a="1"/>
  <c r="R3210" i="2"/>
  <c r="R3211" i="2" a="1"/>
  <c r="R3211" i="2"/>
  <c r="R3212" i="2" a="1"/>
  <c r="R3212" i="2" s="1"/>
  <c r="R3213" i="2" a="1"/>
  <c r="R3213" i="2"/>
  <c r="R3214" i="2" a="1"/>
  <c r="R3214" i="2"/>
  <c r="R3215" i="2" a="1"/>
  <c r="R3215" i="2" s="1"/>
  <c r="R3216" i="2" a="1"/>
  <c r="R3216" i="2" s="1"/>
  <c r="R3217" i="2" a="1"/>
  <c r="R3217" i="2" s="1"/>
  <c r="R3218" i="2" a="1"/>
  <c r="R3218" i="2" s="1"/>
  <c r="R3219" i="2" a="1"/>
  <c r="R3219" i="2" s="1"/>
  <c r="R3220" i="2" a="1"/>
  <c r="R3220" i="2"/>
  <c r="R3221" i="2" a="1"/>
  <c r="R3221" i="2"/>
  <c r="R3222" i="2" a="1"/>
  <c r="R3222" i="2" s="1"/>
  <c r="R3223" i="2" a="1"/>
  <c r="R3223" i="2"/>
  <c r="R3224" i="2" a="1"/>
  <c r="R3224" i="2" s="1"/>
  <c r="R3225" i="2" a="1"/>
  <c r="R3225" i="2" s="1"/>
  <c r="R3226" i="2" a="1"/>
  <c r="R3226" i="2" s="1"/>
  <c r="R3227" i="2" a="1"/>
  <c r="R3227" i="2"/>
  <c r="R3228" i="2" a="1"/>
  <c r="R3228" i="2"/>
  <c r="R3229" i="2" a="1"/>
  <c r="R3229" i="2"/>
  <c r="R3230" i="2" a="1"/>
  <c r="R3230" i="2"/>
  <c r="R3231" i="2" a="1"/>
  <c r="R3231" i="2"/>
  <c r="R3232" i="2" a="1"/>
  <c r="R3232" i="2"/>
  <c r="R3233" i="2" a="1"/>
  <c r="R3233" i="2" s="1"/>
  <c r="R3234" i="2" a="1"/>
  <c r="R3234" i="2"/>
  <c r="R3235" i="2" a="1"/>
  <c r="R3235" i="2"/>
  <c r="R3236" i="2" a="1"/>
  <c r="R3236" i="2"/>
  <c r="R3237" i="2" a="1"/>
  <c r="R3237" i="2" s="1"/>
  <c r="R3238" i="2" a="1"/>
  <c r="R3238" i="2"/>
  <c r="R3239" i="2" a="1"/>
  <c r="R3239" i="2" s="1"/>
  <c r="R3240" i="2" a="1"/>
  <c r="R3240" i="2" s="1"/>
  <c r="R3241" i="2" a="1"/>
  <c r="R3241" i="2"/>
  <c r="R3242" i="2" a="1"/>
  <c r="R3242" i="2"/>
  <c r="R3243" i="2" a="1"/>
  <c r="R3243" i="2"/>
  <c r="R3244" i="2" a="1"/>
  <c r="R3244" i="2"/>
  <c r="R3245" i="2" a="1"/>
  <c r="R3245" i="2" s="1"/>
  <c r="R3246" i="2" a="1"/>
  <c r="R3246" i="2"/>
  <c r="R3247" i="2" a="1"/>
  <c r="R3247" i="2" s="1"/>
  <c r="R3248" i="2" a="1"/>
  <c r="R3248" i="2"/>
  <c r="R3249" i="2" a="1"/>
  <c r="R3249" i="2"/>
  <c r="R3250" i="2" a="1"/>
  <c r="R3250" i="2" s="1"/>
  <c r="R3251" i="2" a="1"/>
  <c r="R3251" i="2"/>
  <c r="R3252" i="2" a="1"/>
  <c r="R3252" i="2"/>
  <c r="R3253" i="2" a="1"/>
  <c r="R3253" i="2" s="1"/>
  <c r="R3254" i="2" a="1"/>
  <c r="R3254" i="2" s="1"/>
  <c r="R3255" i="2" a="1"/>
  <c r="R3255" i="2"/>
  <c r="R3256" i="2" a="1"/>
  <c r="R3256" i="2"/>
  <c r="R3257" i="2" a="1"/>
  <c r="R3257" i="2" s="1"/>
  <c r="R3258" i="2" a="1"/>
  <c r="R3258" i="2"/>
  <c r="R3259" i="2" a="1"/>
  <c r="R3259" i="2"/>
  <c r="R3260" i="2" a="1"/>
  <c r="R3260" i="2"/>
  <c r="R3261" i="2" a="1"/>
  <c r="R3261" i="2" s="1"/>
  <c r="R3262" i="2" a="1"/>
  <c r="R3262" i="2"/>
  <c r="R3263" i="2" a="1"/>
  <c r="R3263" i="2"/>
  <c r="R3264" i="2" a="1"/>
  <c r="R3264" i="2"/>
  <c r="R3265" i="2" a="1"/>
  <c r="R3265" i="2" s="1"/>
  <c r="R3266" i="2" a="1"/>
  <c r="R3266" i="2"/>
  <c r="R3267" i="2" a="1"/>
  <c r="R3267" i="2"/>
  <c r="R3268" i="2" a="1"/>
  <c r="R3268" i="2" s="1"/>
  <c r="R3269" i="2" a="1"/>
  <c r="R3269" i="2"/>
  <c r="R3270" i="2" a="1"/>
  <c r="R3270" i="2"/>
  <c r="R3271" i="2" a="1"/>
  <c r="R3271" i="2" s="1"/>
  <c r="R3272" i="2" a="1"/>
  <c r="R3272" i="2" s="1"/>
  <c r="R3273" i="2" a="1"/>
  <c r="R3273" i="2" s="1"/>
  <c r="R3274" i="2" a="1"/>
  <c r="R3274" i="2"/>
  <c r="R3275" i="2" a="1"/>
  <c r="R3275" i="2" s="1"/>
  <c r="R3276" i="2" a="1"/>
  <c r="R3276" i="2"/>
  <c r="R3277" i="2" a="1"/>
  <c r="R3277" i="2"/>
  <c r="R3278" i="2" a="1"/>
  <c r="R3278" i="2"/>
  <c r="R3279" i="2" a="1"/>
  <c r="R3279" i="2"/>
  <c r="R3280" i="2" a="1"/>
  <c r="R3280" i="2" s="1"/>
  <c r="R3281" i="2" a="1"/>
  <c r="R3281" i="2"/>
  <c r="R3282" i="2" a="1"/>
  <c r="R3282" i="2" s="1"/>
  <c r="R3283" i="2" a="1"/>
  <c r="R3283" i="2"/>
  <c r="R3284" i="2" a="1"/>
  <c r="R3284" i="2"/>
  <c r="R3285" i="2" a="1"/>
  <c r="R3285" i="2" s="1"/>
  <c r="R3286" i="2" a="1"/>
  <c r="R3286" i="2" s="1"/>
  <c r="R3287" i="2" a="1"/>
  <c r="R3287" i="2" s="1"/>
  <c r="R3288" i="2" a="1"/>
  <c r="R3288" i="2" s="1"/>
  <c r="R3289" i="2" a="1"/>
  <c r="R3289" i="2" s="1"/>
  <c r="R3290" i="2" a="1"/>
  <c r="R3290" i="2"/>
  <c r="R3291" i="2" a="1"/>
  <c r="R3291" i="2"/>
  <c r="R3292" i="2" a="1"/>
  <c r="R3292" i="2" s="1"/>
  <c r="R3293" i="2" a="1"/>
  <c r="R3293" i="2"/>
  <c r="R3294" i="2" a="1"/>
  <c r="R3294" i="2"/>
  <c r="R3295" i="2" a="1"/>
  <c r="R3295" i="2"/>
  <c r="R3296" i="2" a="1"/>
  <c r="R3296" i="2" s="1"/>
  <c r="R3297" i="2" a="1"/>
  <c r="R3297" i="2"/>
  <c r="R3298" i="2" a="1"/>
  <c r="R3298" i="2"/>
  <c r="R3299" i="2" a="1"/>
  <c r="R3299" i="2"/>
  <c r="R3300" i="2" a="1"/>
  <c r="R3300" i="2" s="1"/>
  <c r="R3301" i="2" a="1"/>
  <c r="R3301" i="2" s="1"/>
  <c r="R3302" i="2" a="1"/>
  <c r="R3302" i="2" s="1"/>
  <c r="R3303" i="2" a="1"/>
  <c r="R3303" i="2" s="1"/>
  <c r="R3304" i="2" a="1"/>
  <c r="R3304" i="2"/>
  <c r="R3305" i="2" a="1"/>
  <c r="R3305" i="2"/>
  <c r="R3306" i="2" a="1"/>
  <c r="R3306" i="2"/>
  <c r="R3307" i="2" a="1"/>
  <c r="R3307" i="2" s="1"/>
  <c r="R3308" i="2" a="1"/>
  <c r="R3308" i="2" s="1"/>
  <c r="R3309" i="2" a="1"/>
  <c r="R3309" i="2"/>
  <c r="R3310" i="2" a="1"/>
  <c r="R3310" i="2" s="1"/>
  <c r="R3311" i="2" a="1"/>
  <c r="R3311" i="2"/>
  <c r="R3312" i="2" a="1"/>
  <c r="R3312" i="2"/>
  <c r="R3313" i="2" a="1"/>
  <c r="R3313" i="2"/>
  <c r="R3314" i="2" a="1"/>
  <c r="R3314" i="2"/>
  <c r="R3315" i="2" a="1"/>
  <c r="R3315" i="2" s="1"/>
  <c r="R3316" i="2" a="1"/>
  <c r="R3316" i="2" s="1"/>
  <c r="R3317" i="2" a="1"/>
  <c r="R3317" i="2" s="1"/>
  <c r="R3318" i="2" a="1"/>
  <c r="R3318" i="2"/>
  <c r="R3319" i="2" a="1"/>
  <c r="R3319" i="2"/>
  <c r="R3320" i="2" a="1"/>
  <c r="R3320" i="2" s="1"/>
  <c r="R3321" i="2" a="1"/>
  <c r="R3321" i="2"/>
  <c r="R3322" i="2" a="1"/>
  <c r="R3322" i="2"/>
  <c r="R3323" i="2" a="1"/>
  <c r="R3323" i="2"/>
  <c r="R3324" i="2" a="1"/>
  <c r="R3324" i="2" s="1"/>
  <c r="R3325" i="2" a="1"/>
  <c r="R3325" i="2"/>
  <c r="R3326" i="2" a="1"/>
  <c r="R3326" i="2"/>
  <c r="R3327" i="2" a="1"/>
  <c r="R3327" i="2"/>
  <c r="R3328" i="2" a="1"/>
  <c r="R3328" i="2"/>
  <c r="R3329" i="2" a="1"/>
  <c r="R3329" i="2"/>
  <c r="R3330" i="2" a="1"/>
  <c r="R3330" i="2"/>
  <c r="R3331" i="2" a="1"/>
  <c r="R3331" i="2" s="1"/>
  <c r="R3332" i="2" a="1"/>
  <c r="R3332" i="2"/>
  <c r="R3333" i="2" a="1"/>
  <c r="R3333" i="2"/>
  <c r="R3334" i="2" a="1"/>
  <c r="R3334" i="2" s="1"/>
  <c r="R3335" i="2" a="1"/>
  <c r="R3335" i="2" s="1"/>
  <c r="R3336" i="2" a="1"/>
  <c r="R3336" i="2"/>
  <c r="R3337" i="2" a="1"/>
  <c r="R3337" i="2"/>
  <c r="R3338" i="2" a="1"/>
  <c r="R3338" i="2" s="1"/>
  <c r="R3339" i="2" a="1"/>
  <c r="R3339" i="2"/>
  <c r="R3340" i="2" a="1"/>
  <c r="R3340" i="2"/>
  <c r="R3341" i="2" a="1"/>
  <c r="R3341" i="2"/>
  <c r="R3342" i="2" a="1"/>
  <c r="R3342" i="2" s="1"/>
  <c r="R3343" i="2" a="1"/>
  <c r="R3343" i="2"/>
  <c r="R3344" i="2" a="1"/>
  <c r="R3344" i="2"/>
  <c r="R3345" i="2" a="1"/>
  <c r="R3345" i="2" s="1"/>
  <c r="R3346" i="2" a="1"/>
  <c r="R3346" i="2"/>
  <c r="R3347" i="2" a="1"/>
  <c r="R3347" i="2"/>
  <c r="R3348" i="2" a="1"/>
  <c r="R3348" i="2" s="1"/>
  <c r="R3349" i="2" a="1"/>
  <c r="R3349" i="2"/>
  <c r="R3350" i="2" a="1"/>
  <c r="R3350" i="2" s="1"/>
  <c r="R3351" i="2" a="1"/>
  <c r="R3351" i="2"/>
  <c r="R3352" i="2" a="1"/>
  <c r="R3352" i="2" s="1"/>
  <c r="R3353" i="2" a="1"/>
  <c r="R3353" i="2"/>
  <c r="R3354" i="2" a="1"/>
  <c r="R3354" i="2"/>
  <c r="R3355" i="2" a="1"/>
  <c r="R3355" i="2"/>
  <c r="R3356" i="2" a="1"/>
  <c r="R3356" i="2" s="1"/>
  <c r="R3357" i="2" a="1"/>
  <c r="R3357" i="2"/>
  <c r="R3358" i="2" a="1"/>
  <c r="R3358" i="2"/>
  <c r="R3359" i="2" a="1"/>
  <c r="R3359" i="2" s="1"/>
  <c r="R3360" i="2" a="1"/>
  <c r="R3360" i="2" s="1"/>
  <c r="R3361" i="2" a="1"/>
  <c r="R3361" i="2"/>
  <c r="R3362" i="2" a="1"/>
  <c r="R3362" i="2"/>
  <c r="R3363" i="2" a="1"/>
  <c r="R3363" i="2"/>
  <c r="R3364" i="2" a="1"/>
  <c r="R3364" i="2" s="1"/>
  <c r="R3365" i="2" a="1"/>
  <c r="R3365" i="2" s="1"/>
  <c r="R3366" i="2" a="1"/>
  <c r="R3366" i="2" s="1"/>
  <c r="R3367" i="2" a="1"/>
  <c r="R3367" i="2" s="1"/>
  <c r="R3368" i="2" a="1"/>
  <c r="R3368" i="2"/>
  <c r="R3369" i="2" a="1"/>
  <c r="R3369" i="2" s="1"/>
  <c r="R3370" i="2" a="1"/>
  <c r="R3370" i="2"/>
  <c r="R3371" i="2" a="1"/>
  <c r="R3371" i="2"/>
  <c r="R3372" i="2" a="1"/>
  <c r="R3372" i="2" s="1"/>
  <c r="R3373" i="2" a="1"/>
  <c r="R3373" i="2" s="1"/>
  <c r="R3374" i="2" a="1"/>
  <c r="R3374" i="2"/>
  <c r="R3375" i="2" a="1"/>
  <c r="R3375" i="2"/>
  <c r="R3376" i="2" a="1"/>
  <c r="R3376" i="2" s="1"/>
  <c r="R3377" i="2" a="1"/>
  <c r="R3377" i="2"/>
  <c r="R3378" i="2" a="1"/>
  <c r="R3378" i="2"/>
  <c r="R3379" i="2" a="1"/>
  <c r="R3379" i="2" s="1"/>
  <c r="R3380" i="2" a="1"/>
  <c r="R3380" i="2" s="1"/>
  <c r="R3381" i="2" a="1"/>
  <c r="R3381" i="2" s="1"/>
  <c r="R3382" i="2" a="1"/>
  <c r="R3382" i="2"/>
  <c r="R3383" i="2" a="1"/>
  <c r="R3383" i="2" s="1"/>
  <c r="R3384" i="2" a="1"/>
  <c r="R3384" i="2" s="1"/>
  <c r="R3385" i="2" a="1"/>
  <c r="R3385" i="2"/>
  <c r="R3386" i="2" a="1"/>
  <c r="R3386" i="2"/>
  <c r="R3387" i="2" a="1"/>
  <c r="R3387" i="2" s="1"/>
  <c r="R3388" i="2" a="1"/>
  <c r="R3388" i="2" s="1"/>
  <c r="R3389" i="2" a="1"/>
  <c r="R3389" i="2"/>
  <c r="R3390" i="2" a="1"/>
  <c r="R3390" i="2"/>
  <c r="R3391" i="2" a="1"/>
  <c r="R3391" i="2" s="1"/>
  <c r="R3392" i="2" a="1"/>
  <c r="R3392" i="2"/>
  <c r="R3393" i="2" a="1"/>
  <c r="R3393" i="2" s="1"/>
  <c r="R3394" i="2" a="1"/>
  <c r="R3394" i="2" s="1"/>
  <c r="R3395" i="2" a="1"/>
  <c r="R3395" i="2" s="1"/>
  <c r="R3396" i="2" a="1"/>
  <c r="R3396" i="2"/>
  <c r="R3397" i="2" a="1"/>
  <c r="R3397" i="2"/>
  <c r="R3398" i="2" a="1"/>
  <c r="R3398" i="2"/>
  <c r="R3399" i="2" a="1"/>
  <c r="R3399" i="2" s="1"/>
  <c r="R3400" i="2" a="1"/>
  <c r="R3400" i="2" s="1"/>
  <c r="R3401" i="2" a="1"/>
  <c r="R3401" i="2" s="1"/>
  <c r="R3402" i="2" a="1"/>
  <c r="R3402" i="2" s="1"/>
  <c r="R3403" i="2" a="1"/>
  <c r="R3403" i="2"/>
  <c r="R3404" i="2" a="1"/>
  <c r="R3404" i="2"/>
  <c r="R3405" i="2" a="1"/>
  <c r="R3405" i="2"/>
  <c r="R3406" i="2" a="1"/>
  <c r="R3406" i="2"/>
  <c r="R3407" i="2" a="1"/>
  <c r="R3407" i="2"/>
  <c r="R3408" i="2" a="1"/>
  <c r="R3408" i="2" s="1"/>
  <c r="R3409" i="2" a="1"/>
  <c r="R3409" i="2"/>
  <c r="R3410" i="2" a="1"/>
  <c r="R3410" i="2"/>
  <c r="R3411" i="2" a="1"/>
  <c r="R3411" i="2" s="1"/>
  <c r="R3412" i="2" a="1"/>
  <c r="R3412" i="2" s="1"/>
  <c r="R3413" i="2" a="1"/>
  <c r="R3413" i="2"/>
  <c r="R3414" i="2" a="1"/>
  <c r="R3414" i="2" s="1"/>
  <c r="R3415" i="2" a="1"/>
  <c r="R3415" i="2" s="1"/>
  <c r="R3416" i="2" a="1"/>
  <c r="R3416" i="2"/>
  <c r="R3417" i="2" a="1"/>
  <c r="R3417" i="2"/>
  <c r="R3418" i="2" a="1"/>
  <c r="R3418" i="2" s="1"/>
  <c r="R3419" i="2" a="1"/>
  <c r="R3419" i="2"/>
  <c r="R3420" i="2" a="1"/>
  <c r="R3420" i="2" s="1"/>
  <c r="R3421" i="2" a="1"/>
  <c r="R3421" i="2"/>
  <c r="R3422" i="2" a="1"/>
  <c r="R3422" i="2" s="1"/>
  <c r="R3423" i="2" a="1"/>
  <c r="R3423" i="2"/>
  <c r="R3424" i="2" a="1"/>
  <c r="R3424" i="2"/>
  <c r="R3425" i="2" a="1"/>
  <c r="R3425" i="2"/>
  <c r="R3426" i="2" a="1"/>
  <c r="R3426" i="2" s="1"/>
  <c r="R3427" i="2" a="1"/>
  <c r="R3427" i="2"/>
  <c r="R3428" i="2" a="1"/>
  <c r="R3428" i="2"/>
  <c r="R3429" i="2" a="1"/>
  <c r="R3429" i="2" s="1"/>
  <c r="R3430" i="2" a="1"/>
  <c r="R3430" i="2"/>
  <c r="R3431" i="2" a="1"/>
  <c r="R3431" i="2"/>
  <c r="R3432" i="2" a="1"/>
  <c r="R3432" i="2" s="1"/>
  <c r="R3433" i="2" a="1"/>
  <c r="R3433" i="2"/>
  <c r="R3434" i="2" a="1"/>
  <c r="R3434" i="2" s="1"/>
  <c r="R3435" i="2" a="1"/>
  <c r="R3435" i="2" s="1"/>
  <c r="R3436" i="2" a="1"/>
  <c r="R3436" i="2" s="1"/>
  <c r="R3437" i="2" a="1"/>
  <c r="R3437" i="2" s="1"/>
  <c r="R3438" i="2" a="1"/>
  <c r="R3438" i="2"/>
  <c r="R3439" i="2" a="1"/>
  <c r="R3439" i="2"/>
  <c r="R3440" i="2" a="1"/>
  <c r="R3440" i="2"/>
  <c r="R3441" i="2" a="1"/>
  <c r="R3441" i="2"/>
  <c r="R3442" i="2" a="1"/>
  <c r="R3442" i="2"/>
  <c r="R3443" i="2" a="1"/>
  <c r="R3443" i="2" s="1"/>
  <c r="R3444" i="2" a="1"/>
  <c r="R3444" i="2"/>
  <c r="R3445" i="2" a="1"/>
  <c r="R3445" i="2"/>
  <c r="R3446" i="2" a="1"/>
  <c r="R3446" i="2" s="1"/>
  <c r="R3447" i="2" a="1"/>
  <c r="R3447" i="2" s="1"/>
  <c r="R3448" i="2" a="1"/>
  <c r="R3448" i="2" s="1"/>
  <c r="R3449" i="2" a="1"/>
  <c r="R3449" i="2" s="1"/>
  <c r="R3450" i="2" a="1"/>
  <c r="R3450" i="2" s="1"/>
  <c r="R3451" i="2" a="1"/>
  <c r="R3451" i="2" s="1"/>
  <c r="R3452" i="2" a="1"/>
  <c r="R3452" i="2"/>
  <c r="R3453" i="2" a="1"/>
  <c r="R3453" i="2"/>
  <c r="R3454" i="2" a="1"/>
  <c r="R3454" i="2" s="1"/>
  <c r="R3455" i="2" a="1"/>
  <c r="R3455" i="2" s="1"/>
  <c r="R3456" i="2" a="1"/>
  <c r="R3456" i="2" s="1"/>
  <c r="R3457" i="2" a="1"/>
  <c r="R3457" i="2" s="1"/>
  <c r="R3458" i="2" a="1"/>
  <c r="R3458" i="2"/>
  <c r="R3459" i="2" a="1"/>
  <c r="R3459" i="2"/>
  <c r="R3460" i="2" a="1"/>
  <c r="R3460" i="2"/>
  <c r="R3461" i="2" a="1"/>
  <c r="R3461" i="2"/>
  <c r="R3462" i="2" a="1"/>
  <c r="R3462" i="2"/>
  <c r="R3463" i="2" a="1"/>
  <c r="R3463" i="2"/>
  <c r="R3464" i="2" a="1"/>
  <c r="R3464" i="2" s="1"/>
  <c r="R3465" i="2" a="1"/>
  <c r="R3465" i="2" s="1"/>
  <c r="R3466" i="2" a="1"/>
  <c r="R3466" i="2"/>
  <c r="R3467" i="2" a="1"/>
  <c r="R3467" i="2" s="1"/>
  <c r="R3468" i="2" a="1"/>
  <c r="R3468" i="2" s="1"/>
  <c r="R3469" i="2" a="1"/>
  <c r="R3469" i="2"/>
  <c r="R3470" i="2" a="1"/>
  <c r="R3470" i="2"/>
  <c r="R3471" i="2" a="1"/>
  <c r="R3471" i="2" s="1"/>
  <c r="R3472" i="2" a="1"/>
  <c r="R3472" i="2" s="1"/>
  <c r="R3473" i="2" a="1"/>
  <c r="R3473" i="2"/>
  <c r="R3474" i="2" a="1"/>
  <c r="R3474" i="2" s="1"/>
  <c r="R3475" i="2" a="1"/>
  <c r="R3475" i="2"/>
  <c r="R3476" i="2" a="1"/>
  <c r="R3476" i="2" s="1"/>
  <c r="R3477" i="2" a="1"/>
  <c r="R3477" i="2"/>
  <c r="R3478" i="2" a="1"/>
  <c r="R3478" i="2" s="1"/>
  <c r="R3479" i="2" a="1"/>
  <c r="R3479" i="2" s="1"/>
  <c r="R3480" i="2" a="1"/>
  <c r="R3480" i="2"/>
  <c r="R3481" i="2" a="1"/>
  <c r="R3481" i="2"/>
  <c r="R3482" i="2" a="1"/>
  <c r="R3482" i="2" s="1"/>
  <c r="R3483" i="2" a="1"/>
  <c r="R3483" i="2"/>
  <c r="R3484" i="2" a="1"/>
  <c r="R3484" i="2"/>
  <c r="R3485" i="2" a="1"/>
  <c r="R3485" i="2" s="1"/>
  <c r="R3486" i="2" a="1"/>
  <c r="R3486" i="2" s="1"/>
  <c r="R3487" i="2" a="1"/>
  <c r="R3487" i="2"/>
  <c r="R3488" i="2" a="1"/>
  <c r="R3488" i="2" s="1"/>
  <c r="R3489" i="2" a="1"/>
  <c r="R3489" i="2"/>
  <c r="R3490" i="2" a="1"/>
  <c r="R3490" i="2"/>
  <c r="R3491" i="2" a="1"/>
  <c r="R3491" i="2"/>
  <c r="R3492" i="2" a="1"/>
  <c r="R3492" i="2" s="1"/>
  <c r="R3493" i="2" a="1"/>
  <c r="R3493" i="2"/>
  <c r="R3494" i="2" a="1"/>
  <c r="R3494" i="2"/>
  <c r="R3495" i="2" a="1"/>
  <c r="R3495" i="2"/>
  <c r="R3496" i="2" a="1"/>
  <c r="R3496" i="2"/>
  <c r="R3497" i="2" a="1"/>
  <c r="R3497" i="2" s="1"/>
  <c r="R3498" i="2" a="1"/>
  <c r="R3498" i="2"/>
  <c r="R3499" i="2" a="1"/>
  <c r="R3499" i="2" s="1"/>
  <c r="R3500" i="2" a="1"/>
  <c r="R3500" i="2" s="1"/>
  <c r="R3501" i="2" a="1"/>
  <c r="R3501" i="2"/>
  <c r="R3502" i="2" a="1"/>
  <c r="R3502" i="2"/>
  <c r="R3503" i="2" a="1"/>
  <c r="R3503" i="2"/>
  <c r="R3504" i="2" a="1"/>
  <c r="R3504" i="2"/>
  <c r="R3505" i="2" a="1"/>
  <c r="R3505" i="2"/>
  <c r="R3506" i="2" a="1"/>
  <c r="R3506" i="2" s="1"/>
  <c r="R3507" i="2" a="1"/>
  <c r="R3507" i="2" s="1"/>
  <c r="R3508" i="2" a="1"/>
  <c r="R3508" i="2"/>
  <c r="R3509" i="2" a="1"/>
  <c r="R3509" i="2" s="1"/>
  <c r="R3510" i="2" a="1"/>
  <c r="R3510" i="2" s="1"/>
  <c r="R3511" i="2" a="1"/>
  <c r="R3511" i="2" s="1"/>
  <c r="R3512" i="2" a="1"/>
  <c r="R3512" i="2" s="1"/>
  <c r="R3513" i="2" a="1"/>
  <c r="R3513" i="2" s="1"/>
  <c r="R3514" i="2" a="1"/>
  <c r="R3514" i="2"/>
  <c r="R3515" i="2" a="1"/>
  <c r="R3515" i="2"/>
  <c r="R3516" i="2" a="1"/>
  <c r="R3516" i="2"/>
  <c r="R3517" i="2" a="1"/>
  <c r="R3517" i="2" s="1"/>
  <c r="R3518" i="2" a="1"/>
  <c r="R3518" i="2" s="1"/>
  <c r="R3519" i="2" a="1"/>
  <c r="R3519" i="2" s="1"/>
  <c r="R3520" i="2" a="1"/>
  <c r="R3520" i="2" s="1"/>
  <c r="R3521" i="2" a="1"/>
  <c r="R3521" i="2" s="1"/>
  <c r="R3522" i="2" a="1"/>
  <c r="R3522" i="2"/>
  <c r="R3523" i="2" a="1"/>
  <c r="R3523" i="2" s="1"/>
  <c r="R3524" i="2" a="1"/>
  <c r="R3524" i="2"/>
  <c r="R3525" i="2" a="1"/>
  <c r="R3525" i="2" s="1"/>
  <c r="R3526" i="2" a="1"/>
  <c r="R3526" i="2" s="1"/>
  <c r="R3527" i="2" a="1"/>
  <c r="R3527" i="2" s="1"/>
  <c r="R3528" i="2" a="1"/>
  <c r="R3528" i="2"/>
  <c r="R3529" i="2" a="1"/>
  <c r="R3529" i="2"/>
  <c r="R3530" i="2" a="1"/>
  <c r="R3530" i="2" s="1"/>
  <c r="R3531" i="2" a="1"/>
  <c r="R3531" i="2"/>
  <c r="R3532" i="2" a="1"/>
  <c r="R3532" i="2"/>
  <c r="R3533" i="2" a="1"/>
  <c r="R3533" i="2"/>
  <c r="R3534" i="2" a="1"/>
  <c r="R3534" i="2" s="1"/>
  <c r="R3535" i="2" a="1"/>
  <c r="R3535" i="2" s="1"/>
  <c r="R3536" i="2" a="1"/>
  <c r="R3536" i="2"/>
  <c r="R3537" i="2" a="1"/>
  <c r="R3537" i="2"/>
  <c r="R3538" i="2" a="1"/>
  <c r="R3538" i="2" s="1"/>
  <c r="R3539" i="2" a="1"/>
  <c r="R3539" i="2"/>
  <c r="R3540" i="2" a="1"/>
  <c r="R3540" i="2"/>
  <c r="R3541" i="2" a="1"/>
  <c r="R3541" i="2" s="1"/>
  <c r="R3542" i="2" a="1"/>
  <c r="R3542" i="2" s="1"/>
  <c r="R3543" i="2" a="1"/>
  <c r="R3543" i="2"/>
  <c r="R3544" i="2" a="1"/>
  <c r="R3544" i="2" s="1"/>
  <c r="R3545" i="2" a="1"/>
  <c r="R3545" i="2"/>
  <c r="R3546" i="2" a="1"/>
  <c r="R3546" i="2" s="1"/>
  <c r="R3547" i="2" a="1"/>
  <c r="R3547" i="2"/>
  <c r="R3548" i="2" a="1"/>
  <c r="R3548" i="2" s="1"/>
  <c r="R3549" i="2" a="1"/>
  <c r="R3549" i="2" s="1"/>
  <c r="R3550" i="2" a="1"/>
  <c r="R3550" i="2"/>
  <c r="R3551" i="2" a="1"/>
  <c r="R3551" i="2" s="1"/>
  <c r="R3552" i="2" a="1"/>
  <c r="R3552" i="2"/>
  <c r="R3553" i="2" a="1"/>
  <c r="R3553" i="2"/>
  <c r="R3554" i="2" a="1"/>
  <c r="R3554" i="2"/>
  <c r="R3555" i="2" a="1"/>
  <c r="R3555" i="2" s="1"/>
  <c r="R3556" i="2" a="1"/>
  <c r="R3556" i="2"/>
  <c r="R3557" i="2" a="1"/>
  <c r="R3557" i="2"/>
  <c r="R3558" i="2" a="1"/>
  <c r="R3558" i="2"/>
  <c r="R3559" i="2" a="1"/>
  <c r="R3559" i="2" s="1"/>
  <c r="R3560" i="2" a="1"/>
  <c r="R3560" i="2"/>
  <c r="R3561" i="2" a="1"/>
  <c r="R3561" i="2" s="1"/>
  <c r="R3562" i="2" a="1"/>
  <c r="R3562" i="2" s="1"/>
  <c r="R3563" i="2" a="1"/>
  <c r="R3563" i="2" s="1"/>
  <c r="R3564" i="2" a="1"/>
  <c r="R3564" i="2"/>
  <c r="R3565" i="2" a="1"/>
  <c r="R3565" i="2" s="1"/>
  <c r="R3566" i="2" a="1"/>
  <c r="R3566" i="2" s="1"/>
  <c r="R3567" i="2" a="1"/>
  <c r="R3567" i="2" s="1"/>
  <c r="R3568" i="2" a="1"/>
  <c r="R3568" i="2"/>
  <c r="R3569" i="2" a="1"/>
  <c r="R3569" i="2" s="1"/>
  <c r="R3570" i="2" a="1"/>
  <c r="R3570" i="2" s="1"/>
  <c r="R3571" i="2" a="1"/>
  <c r="R3571" i="2"/>
  <c r="R3572" i="2" a="1"/>
  <c r="R3572" i="2" s="1"/>
  <c r="R3573" i="2" a="1"/>
  <c r="R3573" i="2"/>
  <c r="R3574" i="2" a="1"/>
  <c r="R3574" i="2" s="1"/>
  <c r="R3575" i="2" a="1"/>
  <c r="R3575" i="2"/>
  <c r="R3576" i="2" a="1"/>
  <c r="R3576" i="2" s="1"/>
  <c r="R3577" i="2" a="1"/>
  <c r="R3577" i="2"/>
  <c r="R3578" i="2" a="1"/>
  <c r="R3578" i="2"/>
  <c r="R3579" i="2" a="1"/>
  <c r="R3579" i="2" s="1"/>
  <c r="R3580" i="2" a="1"/>
  <c r="R3580" i="2" s="1"/>
  <c r="R3581" i="2" a="1"/>
  <c r="R3581" i="2" s="1"/>
  <c r="R3582" i="2" a="1"/>
  <c r="R3582" i="2" s="1"/>
  <c r="R3583" i="2" a="1"/>
  <c r="R3583" i="2" s="1"/>
  <c r="R3584" i="2" a="1"/>
  <c r="R3584" i="2"/>
  <c r="R3585" i="2" a="1"/>
  <c r="R3585" i="2"/>
  <c r="R3586" i="2" a="1"/>
  <c r="R3586" i="2"/>
  <c r="R3587" i="2" a="1"/>
  <c r="R3587" i="2"/>
  <c r="R3588" i="2" a="1"/>
  <c r="R3588" i="2"/>
  <c r="R3589" i="2" a="1"/>
  <c r="R3589" i="2"/>
  <c r="R3590" i="2" a="1"/>
  <c r="R3590" i="2" s="1"/>
  <c r="R3591" i="2" a="1"/>
  <c r="R3591" i="2" s="1"/>
  <c r="R3592" i="2" a="1"/>
  <c r="R3592" i="2"/>
  <c r="R3593" i="2" a="1"/>
  <c r="R3593" i="2"/>
  <c r="R3594" i="2" a="1"/>
  <c r="R3594" i="2"/>
  <c r="R3595" i="2" a="1"/>
  <c r="R3595" i="2" s="1"/>
  <c r="R3596" i="2" a="1"/>
  <c r="R3596" i="2" s="1"/>
  <c r="R3597" i="2" a="1"/>
  <c r="R3597" i="2" s="1"/>
  <c r="R3598" i="2" a="1"/>
  <c r="R3598" i="2"/>
  <c r="R3599" i="2" a="1"/>
  <c r="R3599" i="2"/>
  <c r="R3600" i="2" a="1"/>
  <c r="R3600" i="2"/>
  <c r="R3601" i="2" a="1"/>
  <c r="R3601" i="2"/>
  <c r="R3602" i="2" a="1"/>
  <c r="R3602" i="2"/>
  <c r="R3603" i="2" a="1"/>
  <c r="R3603" i="2"/>
  <c r="R3604" i="2" a="1"/>
  <c r="R3604" i="2" s="1"/>
  <c r="R3605" i="2" a="1"/>
  <c r="R3605" i="2" s="1"/>
  <c r="R3606" i="2" a="1"/>
  <c r="R3606" i="2"/>
  <c r="R3607" i="2" a="1"/>
  <c r="R3607" i="2"/>
  <c r="R3608" i="2" a="1"/>
  <c r="R3608" i="2" s="1"/>
  <c r="R3609" i="2" a="1"/>
  <c r="R3609" i="2"/>
  <c r="R3610" i="2" a="1"/>
  <c r="R3610" i="2" s="1"/>
  <c r="R3611" i="2" a="1"/>
  <c r="R3611" i="2" s="1"/>
  <c r="R3612" i="2" a="1"/>
  <c r="R3612" i="2" s="1"/>
  <c r="R3613" i="2" a="1"/>
  <c r="R3613" i="2"/>
  <c r="R3614" i="2" a="1"/>
  <c r="R3614" i="2" s="1"/>
  <c r="R3615" i="2" a="1"/>
  <c r="R3615" i="2"/>
  <c r="R3616" i="2" a="1"/>
  <c r="R3616" i="2"/>
  <c r="R3617" i="2" a="1"/>
  <c r="R3617" i="2"/>
  <c r="R3618" i="2" a="1"/>
  <c r="R3618" i="2" s="1"/>
  <c r="R3619" i="2" a="1"/>
  <c r="R3619" i="2" s="1"/>
  <c r="R3620" i="2" a="1"/>
  <c r="R3620" i="2"/>
  <c r="R3621" i="2" a="1"/>
  <c r="R3621" i="2" s="1"/>
  <c r="R3622" i="2" a="1"/>
  <c r="R3622" i="2"/>
  <c r="R3623" i="2" a="1"/>
  <c r="R3623" i="2" s="1"/>
  <c r="R3624" i="2" a="1"/>
  <c r="R3624" i="2"/>
  <c r="R3625" i="2" a="1"/>
  <c r="R3625" i="2" s="1"/>
  <c r="R3626" i="2" a="1"/>
  <c r="R3626" i="2"/>
  <c r="R3627" i="2" a="1"/>
  <c r="R3627" i="2"/>
  <c r="R3628" i="2" a="1"/>
  <c r="R3628" i="2"/>
  <c r="R3629" i="2" a="1"/>
  <c r="R3629" i="2" s="1"/>
  <c r="R3630" i="2" a="1"/>
  <c r="R3630" i="2"/>
  <c r="R3631" i="2" a="1"/>
  <c r="R3631" i="2" s="1"/>
  <c r="R3632" i="2" a="1"/>
  <c r="R3632" i="2" s="1"/>
  <c r="R3633" i="2" a="1"/>
  <c r="R3633" i="2" s="1"/>
  <c r="R3634" i="2" a="1"/>
  <c r="R3634" i="2"/>
  <c r="R3635" i="2" a="1"/>
  <c r="R3635" i="2"/>
  <c r="R3636" i="2" a="1"/>
  <c r="R3636" i="2"/>
  <c r="R3637" i="2" a="1"/>
  <c r="R3637" i="2" s="1"/>
  <c r="R3638" i="2" a="1"/>
  <c r="R3638" i="2"/>
  <c r="R3639" i="2" a="1"/>
  <c r="R3639" i="2" s="1"/>
  <c r="R3640" i="2" a="1"/>
  <c r="R3640" i="2" s="1"/>
  <c r="R3641" i="2" a="1"/>
  <c r="R3641" i="2"/>
  <c r="R3642" i="2" a="1"/>
  <c r="R3642" i="2"/>
  <c r="R3643" i="2" a="1"/>
  <c r="R3643" i="2" s="1"/>
  <c r="R3644" i="2" a="1"/>
  <c r="R3644" i="2"/>
  <c r="R3645" i="2" a="1"/>
  <c r="R3645" i="2"/>
  <c r="R3646" i="2" a="1"/>
  <c r="R3646" i="2" s="1"/>
  <c r="R3647" i="2" a="1"/>
  <c r="R3647" i="2"/>
  <c r="R3648" i="2" a="1"/>
  <c r="R3648" i="2"/>
  <c r="R3649" i="2" a="1"/>
  <c r="R3649" i="2" s="1"/>
  <c r="R3650" i="2" a="1"/>
  <c r="R3650" i="2"/>
  <c r="R3651" i="2" a="1"/>
  <c r="R3651" i="2"/>
  <c r="R3652" i="2" a="1"/>
  <c r="R3652" i="2" s="1"/>
  <c r="R3653" i="2" a="1"/>
  <c r="R3653" i="2" s="1"/>
  <c r="R3654" i="2" a="1"/>
  <c r="R3654" i="2"/>
  <c r="R3655" i="2" a="1"/>
  <c r="R3655" i="2"/>
  <c r="R3656" i="2" a="1"/>
  <c r="R3656" i="2"/>
  <c r="R3657" i="2" a="1"/>
  <c r="R3657" i="2" s="1"/>
  <c r="R3658" i="2" a="1"/>
  <c r="R3658" i="2"/>
  <c r="R3659" i="2" a="1"/>
  <c r="R3659" i="2"/>
  <c r="R3660" i="2" a="1"/>
  <c r="R3660" i="2" s="1"/>
  <c r="R3661" i="2" a="1"/>
  <c r="R3661" i="2"/>
  <c r="R3662" i="2" a="1"/>
  <c r="R3662" i="2"/>
  <c r="R3663" i="2" a="1"/>
  <c r="R3663" i="2" s="1"/>
  <c r="R3664" i="2" a="1"/>
  <c r="R3664" i="2"/>
  <c r="R3665" i="2" a="1"/>
  <c r="R3665" i="2" s="1"/>
  <c r="R3666" i="2" a="1"/>
  <c r="R3666" i="2"/>
  <c r="R3667" i="2" a="1"/>
  <c r="R3667" i="2" s="1"/>
  <c r="R3668" i="2" a="1"/>
  <c r="R3668" i="2" s="1"/>
  <c r="R3669" i="2" a="1"/>
  <c r="R3669" i="2"/>
  <c r="R3670" i="2" a="1"/>
  <c r="R3670" i="2"/>
  <c r="R3671" i="2" a="1"/>
  <c r="R3671" i="2"/>
  <c r="R3672" i="2" a="1"/>
  <c r="R3672" i="2"/>
  <c r="R3673" i="2" a="1"/>
  <c r="R3673" i="2" s="1"/>
  <c r="R3674" i="2" a="1"/>
  <c r="R3674" i="2" s="1"/>
  <c r="R3675" i="2" a="1"/>
  <c r="R3675" i="2" s="1"/>
  <c r="R3676" i="2" a="1"/>
  <c r="R3676" i="2"/>
  <c r="R3677" i="2" a="1"/>
  <c r="R3677" i="2" s="1"/>
  <c r="R3678" i="2" a="1"/>
  <c r="R3678" i="2" s="1"/>
  <c r="R3679" i="2" a="1"/>
  <c r="R3679" i="2"/>
  <c r="R3680" i="2" a="1"/>
  <c r="R3680" i="2"/>
  <c r="R3681" i="2" a="1"/>
  <c r="R3681" i="2" s="1"/>
  <c r="R3682" i="2" a="1"/>
  <c r="R3682" i="2" s="1"/>
  <c r="R3683" i="2" a="1"/>
  <c r="R3683" i="2"/>
  <c r="R3684" i="2" a="1"/>
  <c r="R3684" i="2"/>
  <c r="R3685" i="2" a="1"/>
  <c r="R3685" i="2" s="1"/>
  <c r="R3686" i="2" a="1"/>
  <c r="R3686" i="2"/>
  <c r="R3687" i="2" a="1"/>
  <c r="R3687" i="2" s="1"/>
  <c r="R3688" i="2" a="1"/>
  <c r="R3688" i="2" s="1"/>
  <c r="R3689" i="2" a="1"/>
  <c r="R3689" i="2" s="1"/>
  <c r="R3690" i="2" a="1"/>
  <c r="R3690" i="2"/>
  <c r="R3691" i="2" a="1"/>
  <c r="R3691" i="2" s="1"/>
  <c r="R3692" i="2" a="1"/>
  <c r="R3692" i="2"/>
  <c r="R3693" i="2" a="1"/>
  <c r="R3693" i="2" s="1"/>
  <c r="R3694" i="2" a="1"/>
  <c r="R3694" i="2"/>
  <c r="R3695" i="2" a="1"/>
  <c r="R3695" i="2" s="1"/>
  <c r="R3696" i="2" a="1"/>
  <c r="R3696" i="2" s="1"/>
  <c r="R3697" i="2" a="1"/>
  <c r="R3697" i="2"/>
  <c r="R3698" i="2" a="1"/>
  <c r="R3698" i="2" s="1"/>
  <c r="R3699" i="2" a="1"/>
  <c r="R3699" i="2" s="1"/>
  <c r="R3700" i="2" a="1"/>
  <c r="R3700" i="2"/>
  <c r="R3701" i="2" a="1"/>
  <c r="R3701" i="2"/>
  <c r="R3702" i="2" a="1"/>
  <c r="R3702" i="2" s="1"/>
  <c r="R3703" i="2" a="1"/>
  <c r="R3703" i="2" s="1"/>
  <c r="R3704" i="2" a="1"/>
  <c r="R3704" i="2"/>
  <c r="R3705" i="2" a="1"/>
  <c r="R3705" i="2"/>
  <c r="R3706" i="2" a="1"/>
  <c r="R3706" i="2" s="1"/>
  <c r="R3707" i="2" a="1"/>
  <c r="R3707" i="2"/>
  <c r="R3708" i="2" a="1"/>
  <c r="R3708" i="2" s="1"/>
  <c r="R3709" i="2" a="1"/>
  <c r="R3709" i="2" s="1"/>
  <c r="R3710" i="2" a="1"/>
  <c r="R3710" i="2" s="1"/>
  <c r="R3711" i="2" a="1"/>
  <c r="R3711" i="2"/>
  <c r="R3712" i="2" a="1"/>
  <c r="R3712" i="2" s="1"/>
  <c r="R3713" i="2" a="1"/>
  <c r="R3713" i="2" s="1"/>
  <c r="R3714" i="2" a="1"/>
  <c r="R3714" i="2"/>
  <c r="R3715" i="2" a="1"/>
  <c r="R3715" i="2"/>
  <c r="R3716" i="2" a="1"/>
  <c r="R3716" i="2" s="1"/>
  <c r="R3717" i="2" a="1"/>
  <c r="R3717" i="2" s="1"/>
  <c r="R3718" i="2" a="1"/>
  <c r="R3718" i="2"/>
  <c r="R3719" i="2" a="1"/>
  <c r="R3719" i="2"/>
  <c r="R3720" i="2" a="1"/>
  <c r="R3720" i="2"/>
  <c r="R3721" i="2" a="1"/>
  <c r="R3721" i="2" s="1"/>
  <c r="R3722" i="2" a="1"/>
  <c r="R3722" i="2" s="1"/>
  <c r="R3723" i="2" a="1"/>
  <c r="R3723" i="2" s="1"/>
  <c r="R3724" i="2" a="1"/>
  <c r="R3724" i="2"/>
  <c r="R3725" i="2" a="1"/>
  <c r="R3725" i="2"/>
  <c r="R3726" i="2" a="1"/>
  <c r="R3726" i="2"/>
  <c r="R3727" i="2" a="1"/>
  <c r="R3727" i="2"/>
  <c r="R3728" i="2" a="1"/>
  <c r="R3728" i="2"/>
  <c r="R3729" i="2" a="1"/>
  <c r="R3729" i="2" s="1"/>
  <c r="R3730" i="2" a="1"/>
  <c r="R3730" i="2" s="1"/>
  <c r="R3731" i="2" a="1"/>
  <c r="R3731" i="2" s="1"/>
  <c r="R3732" i="2" a="1"/>
  <c r="R3732" i="2"/>
  <c r="R3733" i="2" a="1"/>
  <c r="R3733" i="2" s="1"/>
  <c r="R3734" i="2" a="1"/>
  <c r="R3734" i="2"/>
  <c r="R3735" i="2" a="1"/>
  <c r="R3735" i="2"/>
  <c r="R3736" i="2" a="1"/>
  <c r="R3736" i="2"/>
  <c r="R3737" i="2" a="1"/>
  <c r="R3737" i="2" s="1"/>
  <c r="R3738" i="2" a="1"/>
  <c r="R3738" i="2" s="1"/>
  <c r="R3739" i="2" a="1"/>
  <c r="R3739" i="2"/>
  <c r="R3740" i="2" a="1"/>
  <c r="R3740" i="2"/>
  <c r="R3741" i="2" a="1"/>
  <c r="R3741" i="2" s="1"/>
  <c r="R3742" i="2" a="1"/>
  <c r="R3742" i="2"/>
  <c r="R3743" i="2" a="1"/>
  <c r="R3743" i="2"/>
  <c r="R3744" i="2" a="1"/>
  <c r="R3744" i="2" s="1"/>
  <c r="R3745" i="2" a="1"/>
  <c r="R3745" i="2"/>
  <c r="R3746" i="2" a="1"/>
  <c r="R3746" i="2"/>
  <c r="R3747" i="2" a="1"/>
  <c r="R3747" i="2"/>
  <c r="R3748" i="2" a="1"/>
  <c r="R3748" i="2"/>
  <c r="R3749" i="2" a="1"/>
  <c r="R3749" i="2" s="1"/>
  <c r="R3750" i="2" a="1"/>
  <c r="R3750" i="2" s="1"/>
  <c r="R3751" i="2" a="1"/>
  <c r="R3751" i="2" s="1"/>
  <c r="R3752" i="2" a="1"/>
  <c r="R3752" i="2"/>
  <c r="R3753" i="2" a="1"/>
  <c r="R3753" i="2"/>
  <c r="R3754" i="2" a="1"/>
  <c r="R3754" i="2"/>
  <c r="R3755" i="2" a="1"/>
  <c r="R3755" i="2" s="1"/>
  <c r="R3756" i="2" a="1"/>
  <c r="R3756" i="2"/>
  <c r="R3757" i="2" a="1"/>
  <c r="R3757" i="2"/>
  <c r="R3758" i="2" a="1"/>
  <c r="R3758" i="2" s="1"/>
  <c r="R3759" i="2" a="1"/>
  <c r="R3759" i="2" s="1"/>
  <c r="R3760" i="2" a="1"/>
  <c r="R3760" i="2"/>
  <c r="R3761" i="2" a="1"/>
  <c r="R3761" i="2" s="1"/>
  <c r="R3762" i="2" a="1"/>
  <c r="R3762" i="2"/>
  <c r="R3763" i="2" a="1"/>
  <c r="R3763" i="2" s="1"/>
  <c r="R3764" i="2" a="1"/>
  <c r="R3764" i="2"/>
  <c r="R3765" i="2" a="1"/>
  <c r="R3765" i="2" s="1"/>
  <c r="R3766" i="2" a="1"/>
  <c r="R3766" i="2" s="1"/>
  <c r="R3767" i="2" a="1"/>
  <c r="R3767" i="2"/>
  <c r="R3768" i="2" a="1"/>
  <c r="R3768" i="2"/>
  <c r="R3769" i="2" a="1"/>
  <c r="R3769" i="2"/>
  <c r="R3770" i="2" a="1"/>
  <c r="R3770" i="2" s="1"/>
  <c r="R3771" i="2" a="1"/>
  <c r="R3771" i="2" s="1"/>
  <c r="R3772" i="2" a="1"/>
  <c r="R3772" i="2" s="1"/>
  <c r="R3773" i="2" a="1"/>
  <c r="R3773" i="2"/>
  <c r="R3774" i="2" a="1"/>
  <c r="R3774" i="2"/>
  <c r="R3775" i="2" a="1"/>
  <c r="R3775" i="2"/>
  <c r="R3776" i="2" a="1"/>
  <c r="R3776" i="2" s="1"/>
  <c r="R3777" i="2" a="1"/>
  <c r="R3777" i="2" s="1"/>
  <c r="R3778" i="2" a="1"/>
  <c r="R3778" i="2"/>
  <c r="R3779" i="2" a="1"/>
  <c r="R3779" i="2" s="1"/>
  <c r="R3780" i="2" a="1"/>
  <c r="R3780" i="2" s="1"/>
  <c r="R3781" i="2" a="1"/>
  <c r="R3781" i="2"/>
  <c r="R3782" i="2" a="1"/>
  <c r="R3782" i="2"/>
  <c r="R3783" i="2" a="1"/>
  <c r="R3783" i="2" s="1"/>
  <c r="R3784" i="2" a="1"/>
  <c r="R3784" i="2" s="1"/>
  <c r="R3785" i="2" a="1"/>
  <c r="R3785" i="2"/>
  <c r="R3786" i="2" a="1"/>
  <c r="R3786" i="2"/>
  <c r="R3787" i="2" a="1"/>
  <c r="R3787" i="2" s="1"/>
  <c r="R3788" i="2" a="1"/>
  <c r="R3788" i="2"/>
  <c r="R3789" i="2" a="1"/>
  <c r="R3789" i="2"/>
  <c r="R3790" i="2" a="1"/>
  <c r="R3790" i="2" s="1"/>
  <c r="R3791" i="2" a="1"/>
  <c r="R3791" i="2" s="1"/>
  <c r="R3792" i="2" a="1"/>
  <c r="R3792" i="2" s="1"/>
  <c r="R3793" i="2" a="1"/>
  <c r="R3793" i="2"/>
  <c r="R3794" i="2" a="1"/>
  <c r="R3794" i="2"/>
  <c r="R3795" i="2" a="1"/>
  <c r="R3795" i="2"/>
  <c r="R3796" i="2" a="1"/>
  <c r="R3796" i="2" s="1"/>
  <c r="R3797" i="2" a="1"/>
  <c r="R3797" i="2" s="1"/>
  <c r="R3798" i="2" a="1"/>
  <c r="R3798" i="2" s="1"/>
  <c r="R3799" i="2" a="1"/>
  <c r="R3799" i="2" s="1"/>
  <c r="R3800" i="2" a="1"/>
  <c r="R3800" i="2"/>
  <c r="R3801" i="2" a="1"/>
  <c r="R3801" i="2"/>
  <c r="R3802" i="2" a="1"/>
  <c r="R3802" i="2"/>
  <c r="R3803" i="2" a="1"/>
  <c r="R3803" i="2"/>
  <c r="R3804" i="2" a="1"/>
  <c r="R3804" i="2" s="1"/>
  <c r="R3805" i="2" a="1"/>
  <c r="R3805" i="2" s="1"/>
  <c r="R3806" i="2" a="1"/>
  <c r="R3806" i="2" s="1"/>
  <c r="R3807" i="2" a="1"/>
  <c r="R3807" i="2" s="1"/>
  <c r="R3808" i="2" a="1"/>
  <c r="R3808" i="2"/>
  <c r="R3809" i="2" a="1"/>
  <c r="R3809" i="2"/>
  <c r="R3810" i="2" a="1"/>
  <c r="R3810" i="2"/>
  <c r="R3811" i="2" a="1"/>
  <c r="R3811" i="2" s="1"/>
  <c r="R3812" i="2" a="1"/>
  <c r="R3812" i="2"/>
  <c r="R3813" i="2" a="1"/>
  <c r="R3813" i="2" s="1"/>
  <c r="R3814" i="2" a="1"/>
  <c r="R3814" i="2" s="1"/>
  <c r="R3815" i="2" a="1"/>
  <c r="R3815" i="2"/>
  <c r="R3816" i="2" a="1"/>
  <c r="R3816" i="2"/>
  <c r="R3817" i="2" a="1"/>
  <c r="R3817" i="2" s="1"/>
  <c r="R3818" i="2" a="1"/>
  <c r="R3818" i="2" s="1"/>
  <c r="R3819" i="2" a="1"/>
  <c r="R3819" i="2"/>
  <c r="R3820" i="2" a="1"/>
  <c r="R3820" i="2" s="1"/>
  <c r="R3821" i="2" a="1"/>
  <c r="R3821" i="2" s="1"/>
  <c r="R3822" i="2" a="1"/>
  <c r="R3822" i="2" s="1"/>
  <c r="R3823" i="2" a="1"/>
  <c r="R3823" i="2"/>
  <c r="R3824" i="2" a="1"/>
  <c r="R3824" i="2"/>
  <c r="R3825" i="2" a="1"/>
  <c r="R3825" i="2" s="1"/>
  <c r="R3826" i="2" a="1"/>
  <c r="R3826" i="2"/>
  <c r="R3827" i="2" a="1"/>
  <c r="R3827" i="2" s="1"/>
  <c r="R3828" i="2" a="1"/>
  <c r="R3828" i="2"/>
  <c r="R3829" i="2" a="1"/>
  <c r="R3829" i="2" s="1"/>
  <c r="R3830" i="2" a="1"/>
  <c r="R3830" i="2"/>
  <c r="R3831" i="2" a="1"/>
  <c r="R3831" i="2"/>
  <c r="R3832" i="2" a="1"/>
  <c r="R3832" i="2" s="1"/>
  <c r="R3833" i="2" a="1"/>
  <c r="R3833" i="2" s="1"/>
  <c r="R3834" i="2" a="1"/>
  <c r="R3834" i="2"/>
  <c r="R3835" i="2" a="1"/>
  <c r="R3835" i="2" s="1"/>
  <c r="R3836" i="2" a="1"/>
  <c r="R3836" i="2"/>
  <c r="R3837" i="2" a="1"/>
  <c r="R3837" i="2"/>
  <c r="R3838" i="2" a="1"/>
  <c r="R3838" i="2" s="1"/>
  <c r="R3839" i="2" a="1"/>
  <c r="R3839" i="2" s="1"/>
  <c r="R3840" i="2" a="1"/>
  <c r="R3840" i="2"/>
  <c r="R3841" i="2" a="1"/>
  <c r="R3841" i="2" s="1"/>
  <c r="R3842" i="2" a="1"/>
  <c r="R3842" i="2" s="1"/>
  <c r="R3843" i="2" a="1"/>
  <c r="R3843" i="2" s="1"/>
  <c r="R3844" i="2" a="1"/>
  <c r="R3844" i="2"/>
  <c r="R3845" i="2" a="1"/>
  <c r="R3845" i="2"/>
  <c r="R3846" i="2" a="1"/>
  <c r="R3846" i="2" s="1"/>
  <c r="R3847" i="2" a="1"/>
  <c r="R3847" i="2" s="1"/>
  <c r="R3848" i="2" a="1"/>
  <c r="R3848" i="2"/>
  <c r="R3849" i="2" a="1"/>
  <c r="R3849" i="2"/>
  <c r="R3850" i="2" a="1"/>
  <c r="R3850" i="2" s="1"/>
  <c r="R3851" i="2" a="1"/>
  <c r="R3851" i="2"/>
  <c r="R3852" i="2" a="1"/>
  <c r="R3852" i="2"/>
  <c r="R3853" i="2" a="1"/>
  <c r="R3853" i="2" s="1"/>
  <c r="R3854" i="2" a="1"/>
  <c r="R3854" i="2"/>
  <c r="R3855" i="2" a="1"/>
  <c r="R3855" i="2"/>
  <c r="R3856" i="2" a="1"/>
  <c r="R3856" i="2" s="1"/>
  <c r="R3857" i="2" a="1"/>
  <c r="R3857" i="2" s="1"/>
  <c r="R3858" i="2" a="1"/>
  <c r="R3858" i="2"/>
  <c r="R3859" i="2" a="1"/>
  <c r="R3859" i="2" s="1"/>
  <c r="R3860" i="2" a="1"/>
  <c r="R3860" i="2" s="1"/>
  <c r="R3861" i="2" a="1"/>
  <c r="R3861" i="2"/>
  <c r="R3862" i="2" a="1"/>
  <c r="R3862" i="2"/>
  <c r="R3863" i="2" a="1"/>
  <c r="R3863" i="2"/>
  <c r="R3864" i="2" a="1"/>
  <c r="R3864" i="2"/>
  <c r="R3865" i="2" a="1"/>
  <c r="R3865" i="2"/>
  <c r="R3866" i="2" a="1"/>
  <c r="R3866" i="2" s="1"/>
  <c r="R3867" i="2" a="1"/>
  <c r="R3867" i="2" s="1"/>
  <c r="R3868" i="2" a="1"/>
  <c r="R3868" i="2"/>
  <c r="R3869" i="2" a="1"/>
  <c r="R3869" i="2" s="1"/>
  <c r="R3870" i="2" a="1"/>
  <c r="R3870" i="2" s="1"/>
  <c r="R3871" i="2" a="1"/>
  <c r="R3871" i="2"/>
  <c r="R3872" i="2" a="1"/>
  <c r="R3872" i="2"/>
  <c r="R3873" i="2" a="1"/>
  <c r="R3873" i="2"/>
  <c r="R3874" i="2" a="1"/>
  <c r="R3874" i="2" s="1"/>
  <c r="R3875" i="2" a="1"/>
  <c r="R3875" i="2" s="1"/>
  <c r="R3876" i="2" a="1"/>
  <c r="R3876" i="2" s="1"/>
  <c r="R3877" i="2" a="1"/>
  <c r="R3877" i="2" s="1"/>
  <c r="R3878" i="2" a="1"/>
  <c r="R3878" i="2" s="1"/>
  <c r="R3879" i="2" a="1"/>
  <c r="R3879" i="2"/>
  <c r="R3880" i="2" a="1"/>
  <c r="R3880" i="2"/>
  <c r="R3881" i="2" a="1"/>
  <c r="R3881" i="2" s="1"/>
  <c r="R3882" i="2" a="1"/>
  <c r="R3882" i="2" s="1"/>
  <c r="R3883" i="2" a="1"/>
  <c r="R3883" i="2"/>
  <c r="R3884" i="2" a="1"/>
  <c r="R3884" i="2" s="1"/>
  <c r="R3885" i="2" a="1"/>
  <c r="R3885" i="2" s="1"/>
  <c r="R3886" i="2" a="1"/>
  <c r="R3886" i="2"/>
  <c r="R3887" i="2" a="1"/>
  <c r="R3887" i="2"/>
  <c r="R3888" i="2" a="1"/>
  <c r="R3888" i="2" s="1"/>
  <c r="R3889" i="2" a="1"/>
  <c r="R3889" i="2"/>
  <c r="R3890" i="2" a="1"/>
  <c r="R3890" i="2" s="1"/>
  <c r="R3891" i="2" a="1"/>
  <c r="R3891" i="2"/>
  <c r="R3892" i="2" a="1"/>
  <c r="R3892" i="2" s="1"/>
  <c r="R3893" i="2" a="1"/>
  <c r="R3893" i="2"/>
  <c r="R3894" i="2" a="1"/>
  <c r="R3894" i="2" s="1"/>
  <c r="R3895" i="2" a="1"/>
  <c r="R3895" i="2" s="1"/>
  <c r="R3896" i="2" a="1"/>
  <c r="R3896" i="2" s="1"/>
  <c r="R3897" i="2" a="1"/>
  <c r="R3897" i="2" s="1"/>
  <c r="R3898" i="2" a="1"/>
  <c r="R3898" i="2"/>
  <c r="R3899" i="2" a="1"/>
  <c r="R3899" i="2"/>
  <c r="R3900" i="2" a="1"/>
  <c r="R3900" i="2"/>
  <c r="R3901" i="2" a="1"/>
  <c r="R3901" i="2" s="1"/>
  <c r="R3902" i="2" a="1"/>
  <c r="R3902" i="2" s="1"/>
  <c r="R3903" i="2" a="1"/>
  <c r="R3903" i="2"/>
  <c r="R3904" i="2" a="1"/>
  <c r="R3904" i="2" s="1"/>
  <c r="R3905" i="2" a="1"/>
  <c r="R3905" i="2" s="1"/>
  <c r="R3906" i="2" a="1"/>
  <c r="R3906" i="2"/>
  <c r="R3907" i="2" a="1"/>
  <c r="R3907" i="2"/>
  <c r="R3908" i="2" a="1"/>
  <c r="R3908" i="2" s="1"/>
  <c r="R3909" i="2" a="1"/>
  <c r="R3909" i="2" s="1"/>
  <c r="R3910" i="2" a="1"/>
  <c r="R3910" i="2"/>
  <c r="R3911" i="2" a="1"/>
  <c r="R3911" i="2"/>
  <c r="R3912" i="2" a="1"/>
  <c r="R3912" i="2" s="1"/>
  <c r="R3913" i="2" a="1"/>
  <c r="R3913" i="2"/>
  <c r="R3914" i="2" a="1"/>
  <c r="R3914" i="2"/>
  <c r="R3915" i="2" a="1"/>
  <c r="R3915" i="2" s="1"/>
  <c r="R3916" i="2" a="1"/>
  <c r="R3916" i="2" s="1"/>
  <c r="R3917" i="2" a="1"/>
  <c r="R3917" i="2"/>
  <c r="R3918" i="2" a="1"/>
  <c r="R3918" i="2"/>
  <c r="R3919" i="2" a="1"/>
  <c r="R3919" i="2"/>
  <c r="R3920" i="2" a="1"/>
  <c r="R3920" i="2" s="1"/>
  <c r="R3921" i="2" a="1"/>
  <c r="R3921" i="2"/>
  <c r="R3922" i="2" a="1"/>
  <c r="R3922" i="2"/>
  <c r="R3923" i="2" a="1"/>
  <c r="R3923" i="2" s="1"/>
  <c r="R3924" i="2" a="1"/>
  <c r="R3924" i="2"/>
  <c r="R3925" i="2" a="1"/>
  <c r="R3925" i="2"/>
  <c r="R3926" i="2" a="1"/>
  <c r="R3926" i="2"/>
  <c r="R3927" i="2" a="1"/>
  <c r="R3927" i="2" s="1"/>
  <c r="R3928" i="2" a="1"/>
  <c r="R3928" i="2"/>
  <c r="R3929" i="2" a="1"/>
  <c r="R3929" i="2" s="1"/>
  <c r="R3930" i="2" a="1"/>
  <c r="R3930" i="2" s="1"/>
  <c r="R3931" i="2" a="1"/>
  <c r="R3931" i="2"/>
  <c r="R3932" i="2" a="1"/>
  <c r="R3932" i="2"/>
  <c r="R3933" i="2" a="1"/>
  <c r="R3933" i="2"/>
  <c r="R3934" i="2" a="1"/>
  <c r="R3934" i="2"/>
  <c r="R3935" i="2" a="1"/>
  <c r="R3935" i="2"/>
  <c r="R3936" i="2" a="1"/>
  <c r="R3936" i="2" s="1"/>
  <c r="R3937" i="2" a="1"/>
  <c r="R3937" i="2" s="1"/>
  <c r="R3938" i="2" a="1"/>
  <c r="R3938" i="2"/>
  <c r="R3939" i="2" a="1"/>
  <c r="R3939" i="2" s="1"/>
  <c r="R3940" i="2" a="1"/>
  <c r="R3940" i="2" s="1"/>
  <c r="R3941" i="2" a="1"/>
  <c r="R3941" i="2" s="1"/>
  <c r="R3942" i="2" a="1"/>
  <c r="R3942" i="2"/>
  <c r="R3943" i="2" a="1"/>
  <c r="R3943" i="2"/>
  <c r="R3944" i="2" a="1"/>
  <c r="R3944" i="2" s="1"/>
  <c r="R3945" i="2" a="1"/>
  <c r="R3945" i="2"/>
  <c r="R3946" i="2" a="1"/>
  <c r="R3946" i="2" s="1"/>
  <c r="R3947" i="2" a="1"/>
  <c r="R3947" i="2"/>
  <c r="R3948" i="2" a="1"/>
  <c r="R3948" i="2"/>
  <c r="R3949" i="2" a="1"/>
  <c r="R3949" i="2"/>
  <c r="R3950" i="2" a="1"/>
  <c r="R3950" i="2" s="1"/>
  <c r="R3951" i="2" a="1"/>
  <c r="R3951" i="2" s="1"/>
  <c r="R3952" i="2" a="1"/>
  <c r="R3952" i="2"/>
  <c r="R3953" i="2" a="1"/>
  <c r="R3953" i="2"/>
  <c r="R3954" i="2" a="1"/>
  <c r="R3954" i="2" s="1"/>
  <c r="R3955" i="2" a="1"/>
  <c r="R3955" i="2"/>
  <c r="R3956" i="2" a="1"/>
  <c r="R3956" i="2"/>
  <c r="R3957" i="2" a="1"/>
  <c r="R3957" i="2" s="1"/>
  <c r="R3958" i="2" a="1"/>
  <c r="R3958" i="2" s="1"/>
  <c r="R3959" i="2" a="1"/>
  <c r="R3959" i="2"/>
  <c r="R3960" i="2" a="1"/>
  <c r="R3960" i="2"/>
  <c r="R3961" i="2" a="1"/>
  <c r="R3961" i="2" s="1"/>
  <c r="R3962" i="2" a="1"/>
  <c r="R3962" i="2" s="1"/>
  <c r="R3963" i="2" a="1"/>
  <c r="R3963" i="2"/>
  <c r="R3964" i="2" a="1"/>
  <c r="R3964" i="2"/>
  <c r="R3965" i="2" a="1"/>
  <c r="R3965" i="2" s="1"/>
  <c r="R3966" i="2" a="1"/>
  <c r="R3966" i="2"/>
  <c r="R3967" i="2" a="1"/>
  <c r="R3967" i="2"/>
  <c r="R3968" i="2" a="1"/>
  <c r="R3968" i="2"/>
  <c r="R3969" i="2" a="1"/>
  <c r="R3969" i="2" s="1"/>
  <c r="R3970" i="2" a="1"/>
  <c r="R3970" i="2"/>
  <c r="R3971" i="2" a="1"/>
  <c r="R3971" i="2" s="1"/>
  <c r="R3972" i="2" a="1"/>
  <c r="R3972" i="2" s="1"/>
  <c r="R3973" i="2" a="1"/>
  <c r="R3973" i="2" s="1"/>
  <c r="R3974" i="2" a="1"/>
  <c r="R3974" i="2" s="1"/>
  <c r="R3975" i="2" a="1"/>
  <c r="R3975" i="2" s="1"/>
  <c r="R3976" i="2" a="1"/>
  <c r="R3976" i="2" s="1"/>
  <c r="R3977" i="2" a="1"/>
  <c r="R3977" i="2"/>
  <c r="R3978" i="2" a="1"/>
  <c r="R3978" i="2" s="1"/>
  <c r="R3979" i="2" a="1"/>
  <c r="R3979" i="2" s="1"/>
  <c r="R3980" i="2" a="1"/>
  <c r="R3980" i="2" s="1"/>
  <c r="R3981" i="2" a="1"/>
  <c r="R3981" i="2"/>
  <c r="R3982" i="2" a="1"/>
  <c r="R3982" i="2" s="1"/>
  <c r="R3983" i="2" a="1"/>
  <c r="R3983" i="2"/>
  <c r="R3984" i="2" a="1"/>
  <c r="R3984" i="2"/>
  <c r="R3985" i="2" a="1"/>
  <c r="R3985" i="2" s="1"/>
  <c r="R3986" i="2" a="1"/>
  <c r="R3986" i="2" s="1"/>
  <c r="R3987" i="2" a="1"/>
  <c r="R3987" i="2" s="1"/>
  <c r="R3988" i="2" a="1"/>
  <c r="R3988" i="2"/>
  <c r="R3989" i="2" a="1"/>
  <c r="R3989" i="2"/>
  <c r="R3990" i="2" a="1"/>
  <c r="R3990" i="2"/>
  <c r="R3991" i="2" a="1"/>
  <c r="R3991" i="2"/>
  <c r="R3992" i="2" a="1"/>
  <c r="R3992" i="2" s="1"/>
  <c r="R3993" i="2" a="1"/>
  <c r="R3993" i="2" s="1"/>
  <c r="R3994" i="2" a="1"/>
  <c r="R3994" i="2"/>
  <c r="R3995" i="2" a="1"/>
  <c r="R3995" i="2" s="1"/>
  <c r="R3996" i="2" a="1"/>
  <c r="R3996" i="2"/>
  <c r="R3997" i="2" a="1"/>
  <c r="R3997" i="2"/>
  <c r="R3998" i="2" a="1"/>
  <c r="R3998" i="2"/>
  <c r="R3999" i="2" a="1"/>
  <c r="R3999" i="2" s="1"/>
  <c r="R4000" i="2" a="1"/>
  <c r="R4000" i="2" s="1"/>
  <c r="R4001" i="2" a="1"/>
  <c r="R4001" i="2" s="1"/>
  <c r="R4002" i="2" a="1"/>
  <c r="R4002" i="2"/>
  <c r="R4003" i="2" a="1"/>
  <c r="R4003" i="2"/>
  <c r="R4004" i="2" a="1"/>
  <c r="R4004" i="2" s="1"/>
  <c r="R4005" i="2" a="1"/>
  <c r="R4005" i="2"/>
  <c r="R4006" i="2" a="1"/>
  <c r="R4006" i="2"/>
  <c r="R4007" i="2" a="1"/>
  <c r="R4007" i="2" s="1"/>
  <c r="R4008" i="2" a="1"/>
  <c r="R4008" i="2" s="1"/>
  <c r="R4009" i="2" a="1"/>
  <c r="R4009" i="2" s="1"/>
  <c r="R4010" i="2" a="1"/>
  <c r="R4010" i="2" s="1"/>
  <c r="R4011" i="2" a="1"/>
  <c r="R4011" i="2"/>
  <c r="R4012" i="2" a="1"/>
  <c r="R4012" i="2"/>
  <c r="R4013" i="2" a="1"/>
  <c r="R4013" i="2" s="1"/>
  <c r="R4014" i="2" a="1"/>
  <c r="R4014" i="2" s="1"/>
  <c r="R4015" i="2" a="1"/>
  <c r="R4015" i="2"/>
  <c r="R4016" i="2" a="1"/>
  <c r="R4016" i="2"/>
  <c r="R4017" i="2" a="1"/>
  <c r="R4017" i="2" s="1"/>
  <c r="R4018" i="2" a="1"/>
  <c r="R4018" i="2"/>
  <c r="R4019" i="2" a="1"/>
  <c r="R4019" i="2"/>
  <c r="R4020" i="2" a="1"/>
  <c r="R4020" i="2"/>
  <c r="R4021" i="2" a="1"/>
  <c r="R4021" i="2" s="1"/>
  <c r="R4022" i="2" a="1"/>
  <c r="R4022" i="2"/>
  <c r="R4023" i="2" a="1"/>
  <c r="R4023" i="2"/>
  <c r="R4024" i="2" a="1"/>
  <c r="R4024" i="2"/>
  <c r="R4025" i="2" a="1"/>
  <c r="R4025" i="2" s="1"/>
  <c r="R4026" i="2" a="1"/>
  <c r="R4026" i="2"/>
  <c r="R4027" i="2" a="1"/>
  <c r="R4027" i="2" s="1"/>
  <c r="R4028" i="2" a="1"/>
  <c r="R4028" i="2" s="1"/>
  <c r="R4029" i="2" a="1"/>
  <c r="R4029" i="2" s="1"/>
  <c r="R4030" i="2" a="1"/>
  <c r="R4030" i="2" s="1"/>
  <c r="R4031" i="2" a="1"/>
  <c r="R4031" i="2"/>
  <c r="R4032" i="2" a="1"/>
  <c r="R4032" i="2" s="1"/>
  <c r="R4033" i="2" a="1"/>
  <c r="R4033" i="2"/>
  <c r="R4034" i="2" a="1"/>
  <c r="R4034" i="2" s="1"/>
  <c r="R4035" i="2" a="1"/>
  <c r="R4035" i="2" s="1"/>
  <c r="R4036" i="2" a="1"/>
  <c r="R4036" i="2"/>
  <c r="R4037" i="2" a="1"/>
  <c r="R4037" i="2"/>
  <c r="R4038" i="2" a="1"/>
  <c r="R4038" i="2"/>
  <c r="R4039" i="2" a="1"/>
  <c r="R4039" i="2"/>
  <c r="R4040" i="2" a="1"/>
  <c r="R4040" i="2"/>
  <c r="R4041" i="2" a="1"/>
  <c r="R4041" i="2"/>
  <c r="R4042" i="2" a="1"/>
  <c r="R4042" i="2" s="1"/>
  <c r="R4043" i="2" a="1"/>
  <c r="R4043" i="2" s="1"/>
  <c r="R4044" i="2" a="1"/>
  <c r="R4044" i="2" s="1"/>
  <c r="R4045" i="2" a="1"/>
  <c r="R4045" i="2"/>
  <c r="R4046" i="2" a="1"/>
  <c r="R4046" i="2" s="1"/>
  <c r="R4047" i="2" a="1"/>
  <c r="R4047" i="2"/>
  <c r="R4048" i="2" a="1"/>
  <c r="R4048" i="2"/>
  <c r="R4049" i="2" a="1"/>
  <c r="R4049" i="2" s="1"/>
  <c r="R4050" i="2" a="1"/>
  <c r="R4050" i="2"/>
  <c r="R4051" i="2" a="1"/>
  <c r="R4051" i="2"/>
  <c r="R4052" i="2" a="1"/>
  <c r="R4052" i="2"/>
  <c r="R4053" i="2" a="1"/>
  <c r="R4053" i="2"/>
  <c r="R4054" i="2" a="1"/>
  <c r="R4054" i="2"/>
  <c r="R4055" i="2" a="1"/>
  <c r="R4055" i="2" s="1"/>
  <c r="R4056" i="2" a="1"/>
  <c r="R4056" i="2" s="1"/>
  <c r="R4057" i="2" a="1"/>
  <c r="R4057" i="2" s="1"/>
  <c r="R4058" i="2" a="1"/>
  <c r="R4058" i="2" s="1"/>
  <c r="R4059" i="2" a="1"/>
  <c r="R4059" i="2"/>
  <c r="R4060" i="2" a="1"/>
  <c r="R4060" i="2"/>
  <c r="R4061" i="2" a="1"/>
  <c r="R4061" i="2"/>
  <c r="R4062" i="2" a="1"/>
  <c r="R4062" i="2"/>
  <c r="R4063" i="2" a="1"/>
  <c r="R4063" i="2" s="1"/>
  <c r="R4064" i="2" a="1"/>
  <c r="R4064" i="2"/>
  <c r="R4065" i="2" a="1"/>
  <c r="R4065" i="2"/>
  <c r="R4066" i="2" a="1"/>
  <c r="R4066" i="2" s="1"/>
  <c r="R4067" i="2" a="1"/>
  <c r="R4067" i="2" s="1"/>
  <c r="R4068" i="2" a="1"/>
  <c r="R4068" i="2"/>
  <c r="R4069" i="2" a="1"/>
  <c r="R4069" i="2"/>
  <c r="R4070" i="2" a="1"/>
  <c r="R4070" i="2" s="1"/>
  <c r="R4071" i="2" a="1"/>
  <c r="R4071" i="2" s="1"/>
  <c r="R4072" i="2" a="1"/>
  <c r="R4072" i="2"/>
  <c r="R4073" i="2" a="1"/>
  <c r="R4073" i="2"/>
  <c r="R4074" i="2" a="1"/>
  <c r="R4074" i="2" s="1"/>
  <c r="R4075" i="2" a="1"/>
  <c r="R4075" i="2"/>
  <c r="R4076" i="2" a="1"/>
  <c r="R4076" i="2" s="1"/>
  <c r="R4077" i="2" a="1"/>
  <c r="R4077" i="2" s="1"/>
  <c r="R4078" i="2" a="1"/>
  <c r="R4078" i="2" s="1"/>
  <c r="R4079" i="2" a="1"/>
  <c r="R4079" i="2"/>
  <c r="R4080" i="2" a="1"/>
  <c r="R4080" i="2"/>
  <c r="R4081" i="2" a="1"/>
  <c r="R4081" i="2"/>
  <c r="R4082" i="2" a="1"/>
  <c r="R4082" i="2"/>
  <c r="R4083" i="2" a="1"/>
  <c r="R4083" i="2" s="1"/>
  <c r="R4084" i="2" a="1"/>
  <c r="R4084" i="2" s="1"/>
  <c r="R4085" i="2" a="1"/>
  <c r="R4085" i="2" s="1"/>
  <c r="R4086" i="2" a="1"/>
  <c r="R4086" i="2" s="1"/>
  <c r="R4087" i="2" a="1"/>
  <c r="R4087" i="2"/>
  <c r="R4088" i="2" a="1"/>
  <c r="R4088" i="2" s="1"/>
  <c r="R4089" i="2" a="1"/>
  <c r="R4089" i="2"/>
  <c r="R4090" i="2" a="1"/>
  <c r="R4090" i="2" s="1"/>
  <c r="R4091" i="2" a="1"/>
  <c r="R4091" i="2" s="1"/>
  <c r="R4092" i="2" a="1"/>
  <c r="R4092" i="2"/>
  <c r="R4093" i="2" a="1"/>
  <c r="R4093" i="2" s="1"/>
  <c r="R4094" i="2" a="1"/>
  <c r="R4094" i="2"/>
  <c r="R4095" i="2" a="1"/>
  <c r="R4095" i="2" s="1"/>
  <c r="R4096" i="2" a="1"/>
  <c r="R4096" i="2"/>
  <c r="R4097" i="2" a="1"/>
  <c r="R4097" i="2"/>
  <c r="R4098" i="2" a="1"/>
  <c r="R4098" i="2" s="1"/>
  <c r="R4099" i="2" a="1"/>
  <c r="R4099" i="2"/>
  <c r="R4100" i="2" a="1"/>
  <c r="R4100" i="2"/>
  <c r="R4101" i="2" a="1"/>
  <c r="R4101" i="2" s="1"/>
  <c r="R4102" i="2" a="1"/>
  <c r="R4102" i="2" s="1"/>
  <c r="R4103" i="2" a="1"/>
  <c r="R4103" i="2"/>
  <c r="R4104" i="2" a="1"/>
  <c r="R4104" i="2"/>
  <c r="R4105" i="2" a="1"/>
  <c r="R4105" i="2" s="1"/>
  <c r="R4106" i="2" a="1"/>
  <c r="R4106" i="2"/>
  <c r="R4107" i="2" a="1"/>
  <c r="R4107" i="2"/>
  <c r="R4108" i="2" a="1"/>
  <c r="R4108" i="2" s="1"/>
  <c r="R4109" i="2" a="1"/>
  <c r="R4109" i="2"/>
  <c r="R4110" i="2" a="1"/>
  <c r="R4110" i="2"/>
  <c r="R4111" i="2" a="1"/>
  <c r="R4111" i="2" s="1"/>
  <c r="R4112" i="2" a="1"/>
  <c r="R4112" i="2" s="1"/>
  <c r="R4113" i="2" a="1"/>
  <c r="R4113" i="2" s="1"/>
  <c r="R4114" i="2" a="1"/>
  <c r="R4114" i="2"/>
  <c r="R4115" i="2" a="1"/>
  <c r="R4115" i="2"/>
  <c r="R4116" i="2" a="1"/>
  <c r="R4116" i="2" s="1"/>
  <c r="R4117" i="2" a="1"/>
  <c r="R4117" i="2"/>
  <c r="R4118" i="2" a="1"/>
  <c r="R4118" i="2" s="1"/>
  <c r="R4119" i="2" a="1"/>
  <c r="R4119" i="2" s="1"/>
  <c r="R4120" i="2" a="1"/>
  <c r="R4120" i="2"/>
  <c r="R4121" i="2" a="1"/>
  <c r="R4121" i="2" s="1"/>
  <c r="R4122" i="2" a="1"/>
  <c r="R4122" i="2"/>
  <c r="R4123" i="2" a="1"/>
  <c r="R4123" i="2" s="1"/>
  <c r="R4124" i="2" a="1"/>
  <c r="R4124" i="2"/>
  <c r="R4125" i="2" a="1"/>
  <c r="R4125" i="2" s="1"/>
  <c r="R4126" i="2" a="1"/>
  <c r="R4126" i="2" s="1"/>
  <c r="R4127" i="2" a="1"/>
  <c r="R4127" i="2" s="1"/>
  <c r="R4128" i="2" a="1"/>
  <c r="R4128" i="2"/>
  <c r="R4129" i="2" a="1"/>
  <c r="R4129" i="2" s="1"/>
  <c r="R4130" i="2" a="1"/>
  <c r="R4130" i="2"/>
  <c r="R4131" i="2" a="1"/>
  <c r="R4131" i="2"/>
  <c r="R4132" i="2" a="1"/>
  <c r="R4132" i="2"/>
  <c r="R4133" i="2" a="1"/>
  <c r="R4133" i="2" s="1"/>
  <c r="R4134" i="2" a="1"/>
  <c r="R4134" i="2" s="1"/>
  <c r="R4135" i="2" a="1"/>
  <c r="R4135" i="2" s="1"/>
  <c r="R4136" i="2" a="1"/>
  <c r="R4136" i="2"/>
  <c r="R4137" i="2" a="1"/>
  <c r="R4137" i="2"/>
  <c r="R4138" i="2" a="1"/>
  <c r="R4138" i="2"/>
  <c r="R4139" i="2" a="1"/>
  <c r="R4139" i="2"/>
  <c r="R4140" i="2" a="1"/>
  <c r="R4140" i="2" s="1"/>
  <c r="R4141" i="2" a="1"/>
  <c r="R4141" i="2" s="1"/>
  <c r="R4142" i="2" a="1"/>
  <c r="R4142" i="2" s="1"/>
  <c r="R4143" i="2" a="1"/>
  <c r="R4143" i="2"/>
  <c r="R4144" i="2" a="1"/>
  <c r="R4144" i="2" s="1"/>
  <c r="R4145" i="2" a="1"/>
  <c r="R4145" i="2"/>
  <c r="R4146" i="2" a="1"/>
  <c r="R4146" i="2" s="1"/>
  <c r="R4147" i="2" a="1"/>
  <c r="R4147" i="2" s="1"/>
  <c r="R4148" i="2" a="1"/>
  <c r="R4148" i="2"/>
  <c r="R4149" i="2" a="1"/>
  <c r="R4149" i="2"/>
  <c r="R4150" i="2" a="1"/>
  <c r="R4150" i="2" s="1"/>
  <c r="R4151" i="2" a="1"/>
  <c r="R4151" i="2"/>
  <c r="R4152" i="2" a="1"/>
  <c r="R4152" i="2"/>
  <c r="R4153" i="2" a="1"/>
  <c r="R4153" i="2" s="1"/>
  <c r="R4154" i="2" a="1"/>
  <c r="R4154" i="2" s="1"/>
  <c r="R4155" i="2" a="1"/>
  <c r="R4155" i="2"/>
  <c r="R4156" i="2" a="1"/>
  <c r="R4156" i="2"/>
  <c r="R4157" i="2" a="1"/>
  <c r="R4157" i="2" s="1"/>
  <c r="R4158" i="2" a="1"/>
  <c r="R4158" i="2" s="1"/>
  <c r="R4159" i="2" a="1"/>
  <c r="R4159" i="2"/>
  <c r="R4160" i="2" a="1"/>
  <c r="R4160" i="2" s="1"/>
  <c r="R4161" i="2" a="1"/>
  <c r="R4161" i="2" s="1"/>
  <c r="R4162" i="2" a="1"/>
  <c r="R4162" i="2"/>
  <c r="R4163" i="2" a="1"/>
  <c r="R4163" i="2" s="1"/>
  <c r="R4164" i="2" a="1"/>
  <c r="R4164" i="2"/>
  <c r="R4165" i="2" a="1"/>
  <c r="R4165" i="2" s="1"/>
  <c r="R4166" i="2" a="1"/>
  <c r="R4166" i="2"/>
  <c r="R4167" i="2" a="1"/>
  <c r="R4167" i="2"/>
  <c r="R4168" i="2" a="1"/>
  <c r="R4168" i="2" s="1"/>
  <c r="R4169" i="2" a="1"/>
  <c r="R4169" i="2" s="1"/>
  <c r="R4170" i="2" a="1"/>
  <c r="R4170" i="2" s="1"/>
  <c r="R4171" i="2" a="1"/>
  <c r="R4171" i="2" s="1"/>
  <c r="R4172" i="2" a="1"/>
  <c r="R4172" i="2" s="1"/>
  <c r="R4173" i="2" a="1"/>
  <c r="R4173" i="2"/>
  <c r="R4174" i="2" a="1"/>
  <c r="R4174" i="2" s="1"/>
  <c r="R4175" i="2" a="1"/>
  <c r="R4175" i="2" s="1"/>
  <c r="R4176" i="2" a="1"/>
  <c r="R4176" i="2" s="1"/>
  <c r="R4177" i="2" a="1"/>
  <c r="R4177" i="2"/>
  <c r="R4178" i="2" a="1"/>
  <c r="R4178" i="2" s="1"/>
  <c r="R4179" i="2" a="1"/>
  <c r="R4179" i="2" s="1"/>
  <c r="R4180" i="2" a="1"/>
  <c r="R4180" i="2"/>
  <c r="R4181" i="2" a="1"/>
  <c r="R4181" i="2" s="1"/>
  <c r="R4182" i="2" a="1"/>
  <c r="R4182" i="2" s="1"/>
  <c r="R4183" i="2" a="1"/>
  <c r="R4183" i="2" s="1"/>
  <c r="R4184" i="2" a="1"/>
  <c r="R4184" i="2" s="1"/>
  <c r="R4185" i="2" a="1"/>
  <c r="R4185" i="2" s="1"/>
  <c r="R4186" i="2" a="1"/>
  <c r="R4186" i="2" s="1"/>
  <c r="R4187" i="2" a="1"/>
  <c r="R4187" i="2"/>
  <c r="R4188" i="2" a="1"/>
  <c r="R4188" i="2"/>
  <c r="R4189" i="2" a="1"/>
  <c r="R4189" i="2" s="1"/>
  <c r="R4190" i="2" a="1"/>
  <c r="R4190" i="2"/>
  <c r="R4191" i="2" a="1"/>
  <c r="R4191" i="2" s="1"/>
  <c r="R4192" i="2" a="1"/>
  <c r="R4192" i="2"/>
  <c r="R4193" i="2" a="1"/>
  <c r="R4193" i="2" s="1"/>
  <c r="R4194" i="2" a="1"/>
  <c r="R4194" i="2"/>
  <c r="R4195" i="2" a="1"/>
  <c r="R4195" i="2" s="1"/>
  <c r="R4196" i="2" a="1"/>
  <c r="R4196" i="2" s="1"/>
  <c r="R4197" i="2" a="1"/>
  <c r="R4197" i="2"/>
  <c r="R4198" i="2" a="1"/>
  <c r="R4198" i="2"/>
  <c r="R4199" i="2" a="1"/>
  <c r="R4199" i="2" s="1"/>
  <c r="R4200" i="2" a="1"/>
  <c r="R4200" i="2"/>
  <c r="R4201" i="2" a="1"/>
  <c r="R4201" i="2"/>
  <c r="R4202" i="2" a="1"/>
  <c r="R4202" i="2" s="1"/>
  <c r="R4203" i="2" a="1"/>
  <c r="R4203" i="2" s="1"/>
  <c r="R4204" i="2" a="1"/>
  <c r="R4204" i="2"/>
  <c r="R4205" i="2" a="1"/>
  <c r="R4205" i="2" s="1"/>
  <c r="R4206" i="2" a="1"/>
  <c r="R4206" i="2" s="1"/>
  <c r="R4207" i="2" a="1"/>
  <c r="R4207" i="2"/>
  <c r="R4208" i="2" a="1"/>
  <c r="R4208" i="2"/>
  <c r="R4209" i="2" a="1"/>
  <c r="R4209" i="2"/>
  <c r="R4210" i="2" a="1"/>
  <c r="R4210" i="2" s="1"/>
  <c r="R4211" i="2" a="1"/>
  <c r="R4211" i="2"/>
  <c r="R4212" i="2" a="1"/>
  <c r="R4212" i="2"/>
  <c r="R4213" i="2" a="1"/>
  <c r="R4213" i="2" s="1"/>
  <c r="R4214" i="2" a="1"/>
  <c r="R4214" i="2" s="1"/>
  <c r="R4215" i="2" a="1"/>
  <c r="R4215" i="2"/>
  <c r="R4216" i="2" a="1"/>
  <c r="R4216" i="2"/>
  <c r="R4217" i="2" a="1"/>
  <c r="R4217" i="2" s="1"/>
  <c r="R4218" i="2" a="1"/>
  <c r="R4218" i="2"/>
  <c r="R4219" i="2" a="1"/>
  <c r="R4219" i="2"/>
  <c r="R4220" i="2" a="1"/>
  <c r="R4220" i="2"/>
  <c r="R4221" i="2" a="1"/>
  <c r="R4221" i="2" s="1"/>
  <c r="R4222" i="2" a="1"/>
  <c r="R4222" i="2"/>
  <c r="R4223" i="2" a="1"/>
  <c r="R4223" i="2"/>
  <c r="R4224" i="2" a="1"/>
  <c r="R4224" i="2" s="1"/>
  <c r="R4225" i="2" a="1"/>
  <c r="R4225" i="2"/>
  <c r="R4226" i="2" a="1"/>
  <c r="R4226" i="2"/>
  <c r="R4227" i="2" a="1"/>
  <c r="R4227" i="2"/>
  <c r="R4228" i="2" a="1"/>
  <c r="R4228" i="2"/>
  <c r="R4229" i="2" a="1"/>
  <c r="R4229" i="2"/>
  <c r="R4230" i="2" a="1"/>
  <c r="R4230" i="2"/>
  <c r="R4231" i="2" a="1"/>
  <c r="R4231" i="2" s="1"/>
  <c r="R4232" i="2" a="1"/>
  <c r="R4232" i="2"/>
  <c r="R4233" i="2" a="1"/>
  <c r="R4233" i="2" s="1"/>
  <c r="R4234" i="2" a="1"/>
  <c r="R4234" i="2" s="1"/>
  <c r="R4235" i="2" a="1"/>
  <c r="R4235" i="2" s="1"/>
  <c r="R4236" i="2" a="1"/>
  <c r="R4236" i="2"/>
  <c r="R4237" i="2" a="1"/>
  <c r="R4237" i="2"/>
  <c r="R4238" i="2" a="1"/>
  <c r="R4238" i="2" s="1"/>
  <c r="R4239" i="2" a="1"/>
  <c r="R4239" i="2"/>
  <c r="R4240" i="2" a="1"/>
  <c r="R4240" i="2" s="1"/>
  <c r="R4241" i="2" a="1"/>
  <c r="R4241" i="2"/>
  <c r="R4242" i="2" a="1"/>
  <c r="R4242" i="2"/>
  <c r="R4243" i="2" a="1"/>
  <c r="R4243" i="2"/>
  <c r="R4244" i="2" a="1"/>
  <c r="R4244" i="2" s="1"/>
  <c r="R4245" i="2" a="1"/>
  <c r="R4245" i="2" s="1"/>
  <c r="R4246" i="2" a="1"/>
  <c r="R4246" i="2" s="1"/>
  <c r="R4247" i="2" a="1"/>
  <c r="R4247" i="2"/>
  <c r="R4248" i="2" a="1"/>
  <c r="R4248" i="2" s="1"/>
  <c r="R4249" i="2" a="1"/>
  <c r="R4249" i="2"/>
  <c r="R4250" i="2" a="1"/>
  <c r="R4250" i="2"/>
  <c r="R4251" i="2" a="1"/>
  <c r="R4251" i="2" s="1"/>
  <c r="R4252" i="2" a="1"/>
  <c r="R4252" i="2" s="1"/>
  <c r="R4253" i="2" a="1"/>
  <c r="R4253" i="2"/>
  <c r="R4254" i="2" a="1"/>
  <c r="R4254" i="2" s="1"/>
  <c r="R4255" i="2" a="1"/>
  <c r="R4255" i="2"/>
  <c r="R4256" i="2" a="1"/>
  <c r="R4256" i="2"/>
  <c r="R4257" i="2" a="1"/>
  <c r="R4257" i="2"/>
  <c r="R4258" i="2" a="1"/>
  <c r="R4258" i="2"/>
  <c r="R4259" i="2" a="1"/>
  <c r="R4259" i="2" s="1"/>
  <c r="R4260" i="2" a="1"/>
  <c r="R4260" i="2"/>
  <c r="R4261" i="2" a="1"/>
  <c r="R4261" i="2"/>
  <c r="R4262" i="2" a="1"/>
  <c r="R4262" i="2"/>
  <c r="R4263" i="2" a="1"/>
  <c r="R4263" i="2"/>
  <c r="R4264" i="2" a="1"/>
  <c r="R4264" i="2"/>
  <c r="R4265" i="2" a="1"/>
  <c r="R4265" i="2" s="1"/>
  <c r="R4266" i="2" a="1"/>
  <c r="R4266" i="2" s="1"/>
  <c r="R4267" i="2" a="1"/>
  <c r="R4267" i="2" s="1"/>
  <c r="R4268" i="2" a="1"/>
  <c r="R4268" i="2" s="1"/>
  <c r="R4269" i="2" a="1"/>
  <c r="R4269" i="2"/>
  <c r="R4270" i="2" a="1"/>
  <c r="R4270" i="2" s="1"/>
  <c r="R4271" i="2" a="1"/>
  <c r="R4271" i="2"/>
  <c r="R4272" i="2" a="1"/>
  <c r="R4272" i="2"/>
  <c r="R4273" i="2" a="1"/>
  <c r="R4273" i="2" s="1"/>
  <c r="R4274" i="2" a="1"/>
  <c r="R4274" i="2" s="1"/>
  <c r="R4275" i="2" a="1"/>
  <c r="R4275" i="2"/>
  <c r="R4276" i="2" a="1"/>
  <c r="R4276" i="2" s="1"/>
  <c r="R4277" i="2" a="1"/>
  <c r="R4277" i="2"/>
  <c r="R4278" i="2" a="1"/>
  <c r="R4278" i="2"/>
  <c r="R4279" i="2" a="1"/>
  <c r="R4279" i="2"/>
  <c r="R4280" i="2" a="1"/>
  <c r="R4280" i="2" s="1"/>
  <c r="R4281" i="2" a="1"/>
  <c r="R4281" i="2"/>
  <c r="R4282" i="2" a="1"/>
  <c r="R4282" i="2" s="1"/>
  <c r="R4283" i="2" a="1"/>
  <c r="R4283" i="2" s="1"/>
  <c r="R4284" i="2" a="1"/>
  <c r="R4284" i="2" s="1"/>
  <c r="R4285" i="2" a="1"/>
  <c r="R4285" i="2"/>
  <c r="R4286" i="2" a="1"/>
  <c r="R4286" i="2"/>
  <c r="R4287" i="2" a="1"/>
  <c r="R4287" i="2" s="1"/>
  <c r="R4288" i="2" a="1"/>
  <c r="R4288" i="2"/>
  <c r="R4289" i="2" a="1"/>
  <c r="R4289" i="2" s="1"/>
  <c r="R4290" i="2" a="1"/>
  <c r="R4290" i="2"/>
  <c r="R4291" i="2" a="1"/>
  <c r="R4291" i="2" s="1"/>
  <c r="R4292" i="2" a="1"/>
  <c r="R4292" i="2"/>
  <c r="R4293" i="2" a="1"/>
  <c r="R4293" i="2" s="1"/>
  <c r="R4294" i="2" a="1"/>
  <c r="R4294" i="2" s="1"/>
  <c r="R4295" i="2" a="1"/>
  <c r="R4295" i="2"/>
  <c r="R4296" i="2" a="1"/>
  <c r="R4296" i="2"/>
  <c r="R4297" i="2" a="1"/>
  <c r="R4297" i="2" s="1"/>
  <c r="R4298" i="2" a="1"/>
  <c r="R4298" i="2" s="1"/>
  <c r="R4299" i="2" a="1"/>
  <c r="R4299" i="2"/>
  <c r="R4300" i="2" a="1"/>
  <c r="R4300" i="2"/>
  <c r="R4301" i="2" a="1"/>
  <c r="R4301" i="2" s="1"/>
  <c r="R4302" i="2" a="1"/>
  <c r="R4302" i="2" s="1"/>
  <c r="R4303" i="2" a="1"/>
  <c r="R4303" i="2"/>
  <c r="R4304" i="2" a="1"/>
  <c r="R4304" i="2" s="1"/>
  <c r="R4305" i="2" a="1"/>
  <c r="R4305" i="2"/>
  <c r="R4306" i="2" a="1"/>
  <c r="R4306" i="2"/>
  <c r="R4307" i="2" a="1"/>
  <c r="R4307" i="2" s="1"/>
  <c r="R4308" i="2" a="1"/>
  <c r="R4308" i="2" s="1"/>
  <c r="R4309" i="2" a="1"/>
  <c r="R4309" i="2"/>
  <c r="R4310" i="2" a="1"/>
  <c r="R4310" i="2" s="1"/>
  <c r="R4311" i="2" a="1"/>
  <c r="R4311" i="2" s="1"/>
  <c r="R4312" i="2" a="1"/>
  <c r="R4312" i="2" s="1"/>
  <c r="R4313" i="2" a="1"/>
  <c r="R4313" i="2"/>
  <c r="R4314" i="2" a="1"/>
  <c r="R4314" i="2" s="1"/>
  <c r="R4315" i="2" a="1"/>
  <c r="R4315" i="2" s="1"/>
  <c r="R4316" i="2" a="1"/>
  <c r="R4316" i="2"/>
  <c r="R4317" i="2" a="1"/>
  <c r="R4317" i="2" s="1"/>
  <c r="R4318" i="2" a="1"/>
  <c r="R4318" i="2"/>
  <c r="R4319" i="2" a="1"/>
  <c r="R4319" i="2" s="1"/>
  <c r="R4320" i="2" a="1"/>
  <c r="R4320" i="2"/>
  <c r="R4321" i="2" a="1"/>
  <c r="R4321" i="2"/>
  <c r="R4322" i="2" a="1"/>
  <c r="R4322" i="2" s="1"/>
  <c r="R4323" i="2" a="1"/>
  <c r="R4323" i="2"/>
  <c r="R4324" i="2" a="1"/>
  <c r="R4324" i="2"/>
  <c r="R4325" i="2" a="1"/>
  <c r="R4325" i="2" s="1"/>
  <c r="R4326" i="2" a="1"/>
  <c r="R4326" i="2"/>
  <c r="R4327" i="2" a="1"/>
  <c r="R4327" i="2"/>
  <c r="R4328" i="2" a="1"/>
  <c r="R4328" i="2"/>
  <c r="R4329" i="2" a="1"/>
  <c r="R4329" i="2" s="1"/>
  <c r="R4330" i="2" a="1"/>
  <c r="R4330" i="2" s="1"/>
  <c r="R4331" i="2" a="1"/>
  <c r="R4331" i="2" s="1"/>
  <c r="R4332" i="2" a="1"/>
  <c r="R4332" i="2" s="1"/>
  <c r="R4333" i="2" a="1"/>
  <c r="R4333" i="2" s="1"/>
  <c r="R4334" i="2" a="1"/>
  <c r="R4334" i="2"/>
  <c r="R4335" i="2" a="1"/>
  <c r="R4335" i="2"/>
  <c r="R4336" i="2" a="1"/>
  <c r="R4336" i="2" s="1"/>
  <c r="R4337" i="2" a="1"/>
  <c r="R4337" i="2"/>
  <c r="R4338" i="2" a="1"/>
  <c r="R4338" i="2"/>
  <c r="R4339" i="2" a="1"/>
  <c r="R4339" i="2"/>
  <c r="R4340" i="2" a="1"/>
  <c r="R4340" i="2" s="1"/>
  <c r="R4341" i="2" a="1"/>
  <c r="R4341" i="2"/>
  <c r="R4342" i="2" a="1"/>
  <c r="R4342" i="2" s="1"/>
  <c r="R4343" i="2" a="1"/>
  <c r="R4343" i="2" s="1"/>
  <c r="R4344" i="2" a="1"/>
  <c r="R4344" i="2" s="1"/>
  <c r="R4345" i="2" a="1"/>
  <c r="R4345" i="2"/>
  <c r="R4346" i="2" a="1"/>
  <c r="R4346" i="2"/>
  <c r="R4347" i="2" a="1"/>
  <c r="R4347" i="2"/>
  <c r="R4348" i="2" a="1"/>
  <c r="R4348" i="2"/>
  <c r="R4349" i="2" a="1"/>
  <c r="R4349" i="2" s="1"/>
  <c r="R4350" i="2" a="1"/>
  <c r="R4350" i="2" s="1"/>
  <c r="R4351" i="2" a="1"/>
  <c r="R4351" i="2" s="1"/>
  <c r="R4352" i="2" a="1"/>
  <c r="R4352" i="2" s="1"/>
  <c r="R4353" i="2" a="1"/>
  <c r="R4353" i="2"/>
  <c r="R4354" i="2" a="1"/>
  <c r="R4354" i="2"/>
  <c r="R4355" i="2" a="1"/>
  <c r="R4355" i="2"/>
  <c r="R4356" i="2" a="1"/>
  <c r="R4356" i="2"/>
  <c r="R4357" i="2" a="1"/>
  <c r="R4357" i="2" s="1"/>
  <c r="R4358" i="2" a="1"/>
  <c r="R4358" i="2"/>
  <c r="R4359" i="2" a="1"/>
  <c r="R4359" i="2" s="1"/>
  <c r="R4360" i="2" a="1"/>
  <c r="R4360" i="2" s="1"/>
  <c r="R4361" i="2" a="1"/>
  <c r="R4361" i="2" s="1"/>
  <c r="R4362" i="2" a="1"/>
  <c r="R4362" i="2"/>
  <c r="R4363" i="2" a="1"/>
  <c r="R4363" i="2"/>
  <c r="R4364" i="2" a="1"/>
  <c r="R4364" i="2" s="1"/>
  <c r="R4365" i="2" a="1"/>
  <c r="R4365" i="2" s="1"/>
  <c r="R4366" i="2" a="1"/>
  <c r="R4366" i="2" s="1"/>
  <c r="R4367" i="2" a="1"/>
  <c r="R4367" i="2" s="1"/>
  <c r="R4368" i="2" a="1"/>
  <c r="R4368" i="2" s="1"/>
  <c r="R4369" i="2" a="1"/>
  <c r="R4369" i="2"/>
  <c r="R4370" i="2" a="1"/>
  <c r="R4370" i="2" s="1"/>
  <c r="R4371" i="2" a="1"/>
  <c r="R4371" i="2" s="1"/>
  <c r="R4372" i="2" a="1"/>
  <c r="R4372" i="2" s="1"/>
  <c r="R4373" i="2" a="1"/>
  <c r="R4373" i="2"/>
  <c r="R4374" i="2" a="1"/>
  <c r="R4374" i="2" s="1"/>
  <c r="R4375" i="2" a="1"/>
  <c r="R4375" i="2" s="1"/>
  <c r="R4376" i="2" a="1"/>
  <c r="R4376" i="2"/>
  <c r="R4377" i="2" a="1"/>
  <c r="R4377" i="2" s="1"/>
  <c r="R4378" i="2" a="1"/>
  <c r="R4378" i="2" s="1"/>
  <c r="R4379" i="2" a="1"/>
  <c r="R4379" i="2"/>
  <c r="R4380" i="2" a="1"/>
  <c r="R4380" i="2" s="1"/>
  <c r="R4381" i="2" a="1"/>
  <c r="R4381" i="2"/>
  <c r="R4382" i="2" a="1"/>
  <c r="R4382" i="2"/>
  <c r="R4383" i="2" a="1"/>
  <c r="R4383" i="2"/>
  <c r="R4384" i="2" a="1"/>
  <c r="R4384" i="2"/>
  <c r="R4385" i="2" a="1"/>
  <c r="R4385" i="2" s="1"/>
  <c r="R4386" i="2" a="1"/>
  <c r="R4386" i="2"/>
  <c r="R4387" i="2" a="1"/>
  <c r="R4387" i="2" s="1"/>
  <c r="R4388" i="2" a="1"/>
  <c r="R4388" i="2"/>
  <c r="R4389" i="2" a="1"/>
  <c r="R4389" i="2"/>
  <c r="R4390" i="2" a="1"/>
  <c r="R4390" i="2"/>
  <c r="R4391" i="2" a="1"/>
  <c r="R4391" i="2"/>
  <c r="R4392" i="2" a="1"/>
  <c r="R4392" i="2" s="1"/>
  <c r="R4393" i="2" a="1"/>
  <c r="R4393" i="2" s="1"/>
  <c r="R4394" i="2" a="1"/>
  <c r="R4394" i="2"/>
  <c r="R4395" i="2" a="1"/>
  <c r="R4395" i="2" s="1"/>
  <c r="R4396" i="2" a="1"/>
  <c r="R4396" i="2" s="1"/>
  <c r="R4397" i="2" a="1"/>
  <c r="R4397" i="2"/>
  <c r="R4398" i="2" a="1"/>
  <c r="R4398" i="2"/>
  <c r="R4399" i="2" a="1"/>
  <c r="R4399" i="2" s="1"/>
  <c r="R4400" i="2" a="1"/>
  <c r="R4400" i="2"/>
  <c r="R4401" i="2" a="1"/>
  <c r="R4401" i="2" s="1"/>
  <c r="R4402" i="2" a="1"/>
  <c r="R4402" i="2" s="1"/>
  <c r="R4403" i="2" a="1"/>
  <c r="R4403" i="2"/>
  <c r="R4404" i="2" a="1"/>
  <c r="R4404" i="2"/>
  <c r="R4405" i="2" a="1"/>
  <c r="R4405" i="2"/>
  <c r="R4406" i="2" a="1"/>
  <c r="R4406" i="2" s="1"/>
  <c r="R4407" i="2" a="1"/>
  <c r="R4407" i="2"/>
  <c r="R4408" i="2" a="1"/>
  <c r="R4408" i="2"/>
  <c r="R4409" i="2" a="1"/>
  <c r="R4409" i="2" s="1"/>
  <c r="R4410" i="2" a="1"/>
  <c r="R4410" i="2" s="1"/>
  <c r="R4411" i="2" a="1"/>
  <c r="R4411" i="2"/>
  <c r="R4412" i="2" a="1"/>
  <c r="R4412" i="2" s="1"/>
  <c r="R4413" i="2" a="1"/>
  <c r="R4413" i="2" s="1"/>
  <c r="R4414" i="2" a="1"/>
  <c r="R4414" i="2" s="1"/>
  <c r="R4415" i="2" a="1"/>
  <c r="R4415" i="2"/>
  <c r="R4416" i="2" a="1"/>
  <c r="R4416" i="2" s="1"/>
  <c r="R4417" i="2" a="1"/>
  <c r="R4417" i="2" s="1"/>
  <c r="R4418" i="2" a="1"/>
  <c r="R4418" i="2"/>
  <c r="R4419" i="2" a="1"/>
  <c r="R4419" i="2" s="1"/>
  <c r="R4420" i="2" a="1"/>
  <c r="R4420" i="2" s="1"/>
  <c r="R4421" i="2" a="1"/>
  <c r="R4421" i="2" s="1"/>
  <c r="R4422" i="2" a="1"/>
  <c r="R4422" i="2"/>
  <c r="R4423" i="2" a="1"/>
  <c r="R4423" i="2" s="1"/>
  <c r="R4424" i="2" a="1"/>
  <c r="R4424" i="2"/>
  <c r="R4425" i="2" a="1"/>
  <c r="R4425" i="2"/>
  <c r="R4426" i="2" a="1"/>
  <c r="R4426" i="2"/>
  <c r="R4427" i="2" a="1"/>
  <c r="R4427" i="2" s="1"/>
  <c r="R4428" i="2" a="1"/>
  <c r="R4428" i="2"/>
  <c r="R4429" i="2" a="1"/>
  <c r="R4429" i="2"/>
  <c r="R4430" i="2" a="1"/>
  <c r="R4430" i="2" s="1"/>
  <c r="R4431" i="2" a="1"/>
  <c r="R4431" i="2" s="1"/>
  <c r="R4432" i="2" a="1"/>
  <c r="R4432" i="2"/>
  <c r="R4433" i="2" a="1"/>
  <c r="R4433" i="2"/>
  <c r="R4434" i="2" a="1"/>
  <c r="R4434" i="2" s="1"/>
  <c r="R4435" i="2" a="1"/>
  <c r="R4435" i="2"/>
  <c r="R4436" i="2" a="1"/>
  <c r="R4436" i="2" s="1"/>
  <c r="R4437" i="2" a="1"/>
  <c r="R4437" i="2"/>
  <c r="R4438" i="2" a="1"/>
  <c r="R4438" i="2"/>
  <c r="R4439" i="2" a="1"/>
  <c r="R4439" i="2"/>
  <c r="R4440" i="2" a="1"/>
  <c r="R4440" i="2" s="1"/>
  <c r="R4441" i="2" a="1"/>
  <c r="R4441" i="2" s="1"/>
  <c r="R4442" i="2" a="1"/>
  <c r="R4442" i="2"/>
  <c r="R4443" i="2" a="1"/>
  <c r="R4443" i="2"/>
  <c r="R4444" i="2" a="1"/>
  <c r="R4444" i="2" s="1"/>
  <c r="R4445" i="2" a="1"/>
  <c r="R4445" i="2"/>
  <c r="R4446" i="2" a="1"/>
  <c r="R4446" i="2"/>
  <c r="R4447" i="2" a="1"/>
  <c r="R4447" i="2" s="1"/>
  <c r="R4448" i="2" a="1"/>
  <c r="R4448" i="2" s="1"/>
  <c r="R4449" i="2" a="1"/>
  <c r="R4449" i="2"/>
  <c r="R4450" i="2" a="1"/>
  <c r="R4450" i="2"/>
  <c r="R4451" i="2" a="1"/>
  <c r="R4451" i="2"/>
  <c r="R4452" i="2" a="1"/>
  <c r="R4452" i="2" s="1"/>
  <c r="R4453" i="2" a="1"/>
  <c r="R4453" i="2"/>
  <c r="R4454" i="2" a="1"/>
  <c r="R4454" i="2"/>
  <c r="R4455" i="2" a="1"/>
  <c r="R4455" i="2" s="1"/>
  <c r="R4456" i="2" a="1"/>
  <c r="R4456" i="2"/>
  <c r="R4457" i="2" a="1"/>
  <c r="R4457" i="2" s="1"/>
  <c r="R4458" i="2" a="1"/>
  <c r="R4458" i="2" s="1"/>
  <c r="R4459" i="2" a="1"/>
  <c r="R4459" i="2" s="1"/>
  <c r="R4460" i="2" a="1"/>
  <c r="R4460" i="2"/>
  <c r="R4461" i="2" a="1"/>
  <c r="R4461" i="2"/>
  <c r="R4462" i="2" a="1"/>
  <c r="R4462" i="2" s="1"/>
  <c r="R4463" i="2" a="1"/>
  <c r="R4463" i="2" s="1"/>
  <c r="R4464" i="2" a="1"/>
  <c r="R4464" i="2"/>
  <c r="R4465" i="2" a="1"/>
  <c r="R4465" i="2" s="1"/>
  <c r="R4466" i="2" a="1"/>
  <c r="R4466" i="2" s="1"/>
  <c r="R4467" i="2" a="1"/>
  <c r="R4467" i="2"/>
  <c r="R4468" i="2" a="1"/>
  <c r="R4468" i="2" s="1"/>
  <c r="R4469" i="2" a="1"/>
  <c r="R4469" i="2" s="1"/>
  <c r="R4470" i="2" a="1"/>
  <c r="R4470" i="2" s="1"/>
  <c r="R4471" i="2" a="1"/>
  <c r="R4471" i="2"/>
  <c r="R4472" i="2" a="1"/>
  <c r="R4472" i="2" s="1"/>
  <c r="R4473" i="2" a="1"/>
  <c r="R4473" i="2" s="1"/>
  <c r="R4474" i="2" a="1"/>
  <c r="R4474" i="2"/>
  <c r="R4475" i="2" a="1"/>
  <c r="R4475" i="2" s="1"/>
  <c r="R4476" i="2" a="1"/>
  <c r="R4476" i="2" s="1"/>
  <c r="R4477" i="2" a="1"/>
  <c r="R4477" i="2" s="1"/>
  <c r="R4478" i="2" a="1"/>
  <c r="R4478" i="2" s="1"/>
  <c r="R4479" i="2" a="1"/>
  <c r="R4479" i="2" s="1"/>
  <c r="R4480" i="2" a="1"/>
  <c r="R4480" i="2"/>
  <c r="R4481" i="2" a="1"/>
  <c r="R4481" i="2"/>
  <c r="R4482" i="2" a="1"/>
  <c r="R4482" i="2" s="1"/>
  <c r="R4483" i="2" a="1"/>
  <c r="R4483" i="2" s="1"/>
  <c r="R4484" i="2" a="1"/>
  <c r="R4484" i="2"/>
  <c r="R4485" i="2" a="1"/>
  <c r="R4485" i="2" s="1"/>
  <c r="R4486" i="2" a="1"/>
  <c r="R4486" i="2"/>
  <c r="R4487" i="2" a="1"/>
  <c r="R4487" i="2"/>
  <c r="R4488" i="2" a="1"/>
  <c r="R4488" i="2"/>
  <c r="R4489" i="2" a="1"/>
  <c r="R4489" i="2" s="1"/>
  <c r="R4490" i="2" a="1"/>
  <c r="R4490" i="2" s="1"/>
  <c r="R4491" i="2" a="1"/>
  <c r="R4491" i="2"/>
  <c r="R4492" i="2" a="1"/>
  <c r="R4492" i="2" s="1"/>
  <c r="R4493" i="2" a="1"/>
  <c r="R4493" i="2" s="1"/>
  <c r="R4494" i="2" a="1"/>
  <c r="R4494" i="2" s="1"/>
  <c r="R4495" i="2" a="1"/>
  <c r="R4495" i="2"/>
  <c r="R4496" i="2" a="1"/>
  <c r="R4496" i="2" s="1"/>
  <c r="R4497" i="2" a="1"/>
  <c r="R4497" i="2" s="1"/>
  <c r="R4498" i="2" a="1"/>
  <c r="R4498" i="2"/>
  <c r="R4499" i="2" a="1"/>
  <c r="R4499" i="2"/>
  <c r="R4500" i="2" a="1"/>
  <c r="R4500" i="2" s="1"/>
  <c r="R4501" i="2" a="1"/>
  <c r="R4501" i="2"/>
  <c r="R4502" i="2" a="1"/>
  <c r="R4502" i="2"/>
  <c r="R4503" i="2" a="1"/>
  <c r="R4503" i="2"/>
  <c r="R4504" i="2" a="1"/>
  <c r="R4504" i="2" s="1"/>
  <c r="R4505" i="2" a="1"/>
  <c r="R4505" i="2"/>
  <c r="R4506" i="2" a="1"/>
  <c r="R4506" i="2"/>
  <c r="R4507" i="2" a="1"/>
  <c r="R4507" i="2"/>
  <c r="R4508" i="2" a="1"/>
  <c r="R4508" i="2" s="1"/>
  <c r="R4509" i="2" a="1"/>
  <c r="R4509" i="2"/>
  <c r="R4510" i="2" a="1"/>
  <c r="R4510" i="2" s="1"/>
  <c r="R4511" i="2" a="1"/>
  <c r="R4511" i="2" s="1"/>
  <c r="R4512" i="2" a="1"/>
  <c r="R4512" i="2"/>
  <c r="R4513" i="2" a="1"/>
  <c r="R4513" i="2"/>
  <c r="R4514" i="2" a="1"/>
  <c r="R4514" i="2"/>
  <c r="R4515" i="2" a="1"/>
  <c r="R4515" i="2" s="1"/>
  <c r="R4516" i="2" a="1"/>
  <c r="R4516" i="2"/>
  <c r="R4517" i="2" a="1"/>
  <c r="R4517" i="2" s="1"/>
  <c r="R4518" i="2" a="1"/>
  <c r="R4518" i="2" s="1"/>
  <c r="R4519" i="2" a="1"/>
  <c r="R4519" i="2" s="1"/>
  <c r="R4520" i="2" a="1"/>
  <c r="R4520" i="2"/>
  <c r="R4521" i="2" a="1"/>
  <c r="R4521" i="2"/>
  <c r="R4522" i="2" a="1"/>
  <c r="R4522" i="2"/>
  <c r="R4523" i="2" a="1"/>
  <c r="R4523" i="2"/>
  <c r="R4524" i="2" a="1"/>
  <c r="R4524" i="2"/>
  <c r="R4525" i="2" a="1"/>
  <c r="R4525" i="2" s="1"/>
  <c r="R4526" i="2" a="1"/>
  <c r="R4526" i="2" s="1"/>
  <c r="R4527" i="2" a="1"/>
  <c r="R4527" i="2"/>
  <c r="R4528" i="2" a="1"/>
  <c r="R4528" i="2" s="1"/>
  <c r="R4529" i="2" a="1"/>
  <c r="R4529" i="2" s="1"/>
  <c r="R4530" i="2" a="1"/>
  <c r="R4530" i="2"/>
  <c r="R4531" i="2" a="1"/>
  <c r="R4531" i="2"/>
  <c r="R4532" i="2" a="1"/>
  <c r="R4532" i="2" s="1"/>
  <c r="R4533" i="2" a="1"/>
  <c r="R4533" i="2"/>
  <c r="R4534" i="2" a="1"/>
  <c r="R4534" i="2" s="1"/>
  <c r="R4535" i="2" a="1"/>
  <c r="R4535" i="2"/>
  <c r="R4536" i="2" a="1"/>
  <c r="R4536" i="2" s="1"/>
  <c r="R4537" i="2" a="1"/>
  <c r="R4537" i="2"/>
  <c r="R4538" i="2" a="1"/>
  <c r="R4538" i="2" s="1"/>
  <c r="R4539" i="2" a="1"/>
  <c r="R4539" i="2" s="1"/>
  <c r="R4540" i="2" a="1"/>
  <c r="R4540" i="2" s="1"/>
  <c r="R4541" i="2" a="1"/>
  <c r="R4541" i="2"/>
  <c r="R4542" i="2" a="1"/>
  <c r="R4542" i="2" s="1"/>
  <c r="R4543" i="2" a="1"/>
  <c r="R4543" i="2"/>
  <c r="R4544" i="2" a="1"/>
  <c r="R4544" i="2"/>
  <c r="R4545" i="2" a="1"/>
  <c r="R4545" i="2" s="1"/>
  <c r="R4546" i="2" a="1"/>
  <c r="R4546" i="2" s="1"/>
  <c r="R4547" i="2" a="1"/>
  <c r="R4547" i="2"/>
  <c r="R4548" i="2" a="1"/>
  <c r="R4548" i="2"/>
  <c r="R4549" i="2" a="1"/>
  <c r="R4549" i="2"/>
  <c r="R4550" i="2" a="1"/>
  <c r="R4550" i="2" s="1"/>
  <c r="R4551" i="2" a="1"/>
  <c r="R4551" i="2"/>
  <c r="R4552" i="2" a="1"/>
  <c r="R4552" i="2" s="1"/>
  <c r="R4553" i="2" a="1"/>
  <c r="R4553" i="2" s="1"/>
  <c r="R4554" i="2" a="1"/>
  <c r="R4554" i="2"/>
  <c r="R4555" i="2" a="1"/>
  <c r="R4555" i="2"/>
  <c r="R4556" i="2" a="1"/>
  <c r="R4556" i="2" s="1"/>
  <c r="R4557" i="2" a="1"/>
  <c r="R4557" i="2" s="1"/>
  <c r="R4558" i="2" a="1"/>
  <c r="R4558" i="2"/>
  <c r="R4559" i="2" a="1"/>
  <c r="R4559" i="2"/>
  <c r="R4560" i="2" a="1"/>
  <c r="R4560" i="2" s="1"/>
  <c r="R4561" i="2" a="1"/>
  <c r="R4561" i="2" s="1"/>
  <c r="R4562" i="2" a="1"/>
  <c r="R4562" i="2" s="1"/>
  <c r="R4563" i="2" a="1"/>
  <c r="R4563" i="2" s="1"/>
  <c r="R4564" i="2" a="1"/>
  <c r="R4564" i="2"/>
  <c r="R4565" i="2" a="1"/>
  <c r="R4565" i="2"/>
  <c r="R4566" i="2" a="1"/>
  <c r="R4566" i="2" s="1"/>
  <c r="R4567" i="2" a="1"/>
  <c r="R4567" i="2"/>
  <c r="R4568" i="2" a="1"/>
  <c r="R4568" i="2" s="1"/>
  <c r="R4569" i="2" a="1"/>
  <c r="R4569" i="2"/>
  <c r="R4570" i="2" a="1"/>
  <c r="R4570" i="2"/>
  <c r="R4571" i="2" a="1"/>
  <c r="R4571" i="2" s="1"/>
  <c r="R4572" i="2" a="1"/>
  <c r="R4572" i="2"/>
  <c r="R4573" i="2" a="1"/>
  <c r="R4573" i="2" s="1"/>
  <c r="R4574" i="2" a="1"/>
  <c r="R4574" i="2" s="1"/>
  <c r="R4575" i="2" a="1"/>
  <c r="R4575" i="2" s="1"/>
  <c r="R4576" i="2" a="1"/>
  <c r="R4576" i="2" s="1"/>
  <c r="R4577" i="2" a="1"/>
  <c r="R4577" i="2" s="1"/>
  <c r="R4578" i="2" a="1"/>
  <c r="R4578" i="2"/>
  <c r="R4579" i="2" a="1"/>
  <c r="R4579" i="2"/>
  <c r="R4580" i="2" a="1"/>
  <c r="R4580" i="2" s="1"/>
  <c r="R4581" i="2" a="1"/>
  <c r="R4581" i="2"/>
  <c r="R4582" i="2" a="1"/>
  <c r="R4582" i="2" s="1"/>
  <c r="R4583" i="2" a="1"/>
  <c r="R4583" i="2" s="1"/>
  <c r="R4584" i="2" a="1"/>
  <c r="R4584" i="2"/>
  <c r="R4585" i="2" a="1"/>
  <c r="R4585" i="2"/>
  <c r="R4586" i="2" a="1"/>
  <c r="R4586" i="2"/>
  <c r="R4587" i="2" a="1"/>
  <c r="R4587" i="2" s="1"/>
  <c r="R4588" i="2" a="1"/>
  <c r="R4588" i="2" s="1"/>
  <c r="R4589" i="2" a="1"/>
  <c r="R4589" i="2" s="1"/>
  <c r="R4590" i="2" a="1"/>
  <c r="R4590" i="2" s="1"/>
  <c r="R4591" i="2" a="1"/>
  <c r="R4591" i="2" s="1"/>
  <c r="R4592" i="2" a="1"/>
  <c r="R4592" i="2" s="1"/>
  <c r="R4593" i="2" a="1"/>
  <c r="R4593" i="2"/>
  <c r="R4594" i="2" a="1"/>
  <c r="R4594" i="2"/>
  <c r="R4595" i="2" a="1"/>
  <c r="R4595" i="2"/>
  <c r="R4596" i="2" a="1"/>
  <c r="R4596" i="2" s="1"/>
  <c r="R4597" i="2" a="1"/>
  <c r="R4597" i="2" s="1"/>
  <c r="R4598" i="2" a="1"/>
  <c r="R4598" i="2"/>
  <c r="R4599" i="2" a="1"/>
  <c r="R4599" i="2"/>
  <c r="R4600" i="2" a="1"/>
  <c r="R4600" i="2"/>
  <c r="R4601" i="2" a="1"/>
  <c r="R4601" i="2"/>
  <c r="R4602" i="2" a="1"/>
  <c r="R4602" i="2"/>
  <c r="R4603" i="2" a="1"/>
  <c r="R4603" i="2" s="1"/>
  <c r="R4604" i="2" a="1"/>
  <c r="R4604" i="2" s="1"/>
  <c r="R4605" i="2" a="1"/>
  <c r="R4605" i="2" s="1"/>
  <c r="R4606" i="2" a="1"/>
  <c r="R4606" i="2" s="1"/>
  <c r="R4607" i="2" a="1"/>
  <c r="R4607" i="2"/>
  <c r="R4608" i="2" a="1"/>
  <c r="R4608" i="2"/>
  <c r="R4609" i="2" a="1"/>
  <c r="R4609" i="2"/>
  <c r="R4610" i="2" a="1"/>
  <c r="R4610" i="2" s="1"/>
  <c r="R4611" i="2" a="1"/>
  <c r="R4611" i="2" s="1"/>
  <c r="R4612" i="2" a="1"/>
  <c r="R4612" i="2" s="1"/>
  <c r="R4613" i="2" a="1"/>
  <c r="R4613" i="2" s="1"/>
  <c r="R4614" i="2" a="1"/>
  <c r="R4614" i="2"/>
  <c r="R4615" i="2" a="1"/>
  <c r="R4615" i="2"/>
  <c r="R4616" i="2" a="1"/>
  <c r="R4616" i="2" s="1"/>
  <c r="R4617" i="2" a="1"/>
  <c r="R4617" i="2" s="1"/>
  <c r="R4618" i="2" a="1"/>
  <c r="R4618" i="2" s="1"/>
  <c r="R4619" i="2" a="1"/>
  <c r="R4619" i="2" s="1"/>
  <c r="R4620" i="2" a="1"/>
  <c r="R4620" i="2" s="1"/>
  <c r="R4621" i="2" a="1"/>
  <c r="R4621" i="2"/>
  <c r="R4622" i="2" a="1"/>
  <c r="R4622" i="2" s="1"/>
  <c r="R4623" i="2" a="1"/>
  <c r="R4623" i="2"/>
  <c r="R4624" i="2" a="1"/>
  <c r="R4624" i="2" s="1"/>
  <c r="R4625" i="2" a="1"/>
  <c r="R4625" i="2"/>
  <c r="R4626" i="2" a="1"/>
  <c r="R4626" i="2" s="1"/>
  <c r="R4627" i="2" a="1"/>
  <c r="R4627" i="2" s="1"/>
  <c r="R4628" i="2" a="1"/>
  <c r="R4628" i="2"/>
  <c r="R4629" i="2" a="1"/>
  <c r="R4629" i="2"/>
  <c r="R4630" i="2" a="1"/>
  <c r="R4630" i="2"/>
  <c r="R4631" i="2" a="1"/>
  <c r="R4631" i="2" s="1"/>
  <c r="R4632" i="2" a="1"/>
  <c r="R4632" i="2" s="1"/>
  <c r="R4633" i="2" a="1"/>
  <c r="R4633" i="2"/>
  <c r="R4634" i="2" a="1"/>
  <c r="R4634" i="2" s="1"/>
  <c r="R4635" i="2" a="1"/>
  <c r="R4635" i="2"/>
  <c r="R4636" i="2" a="1"/>
  <c r="R4636" i="2" s="1"/>
  <c r="R4637" i="2" a="1"/>
  <c r="R4637" i="2" s="1"/>
  <c r="R4638" i="2" a="1"/>
  <c r="R4638" i="2" s="1"/>
  <c r="R4639" i="2" a="1"/>
  <c r="R4639" i="2" s="1"/>
  <c r="R4640" i="2" a="1"/>
  <c r="R4640" i="2"/>
  <c r="R4641" i="2" a="1"/>
  <c r="R4641" i="2"/>
  <c r="R4642" i="2" a="1"/>
  <c r="R4642" i="2"/>
  <c r="R4643" i="2" a="1"/>
  <c r="R4643" i="2" s="1"/>
  <c r="R4644" i="2" a="1"/>
  <c r="R4644" i="2"/>
  <c r="R4645" i="2" a="1"/>
  <c r="R4645" i="2" s="1"/>
  <c r="R4646" i="2" a="1"/>
  <c r="R4646" i="2" s="1"/>
  <c r="R4647" i="2" a="1"/>
  <c r="R4647" i="2"/>
  <c r="R4648" i="2" a="1"/>
  <c r="R4648" i="2" s="1"/>
  <c r="R4649" i="2" a="1"/>
  <c r="R4649" i="2"/>
  <c r="R4650" i="2" a="1"/>
  <c r="R4650" i="2" s="1"/>
  <c r="R4651" i="2" a="1"/>
  <c r="R4651" i="2" s="1"/>
  <c r="R4652" i="2" a="1"/>
  <c r="R4652" i="2" s="1"/>
  <c r="R4653" i="2" a="1"/>
  <c r="R4653" i="2"/>
  <c r="R4654" i="2" a="1"/>
  <c r="R4654" i="2" s="1"/>
  <c r="R4655" i="2" a="1"/>
  <c r="R4655" i="2"/>
  <c r="R4656" i="2" a="1"/>
  <c r="R4656" i="2"/>
  <c r="R4657" i="2" a="1"/>
  <c r="R4657" i="2"/>
  <c r="R4658" i="2" a="1"/>
  <c r="R4658" i="2" s="1"/>
  <c r="R4659" i="2" a="1"/>
  <c r="R4659" i="2" s="1"/>
  <c r="R4660" i="2" a="1"/>
  <c r="R4660" i="2" s="1"/>
  <c r="R4661" i="2" a="1"/>
  <c r="R4661" i="2" s="1"/>
  <c r="R4662" i="2" a="1"/>
  <c r="R4662" i="2" s="1"/>
  <c r="R4663" i="2" a="1"/>
  <c r="R4663" i="2"/>
  <c r="R4664" i="2" a="1"/>
  <c r="R4664" i="2" s="1"/>
  <c r="R4665" i="2" a="1"/>
  <c r="R4665" i="2"/>
  <c r="R4666" i="2" a="1"/>
  <c r="R4666" i="2" s="1"/>
  <c r="R4667" i="2" a="1"/>
  <c r="R4667" i="2"/>
  <c r="R4668" i="2" a="1"/>
  <c r="R4668" i="2"/>
  <c r="R4669" i="2" a="1"/>
  <c r="R4669" i="2"/>
  <c r="R4670" i="2" a="1"/>
  <c r="R4670" i="2"/>
  <c r="R4671" i="2" a="1"/>
  <c r="R4671" i="2"/>
  <c r="R4672" i="2" a="1"/>
  <c r="R4672" i="2"/>
  <c r="R4673" i="2" a="1"/>
  <c r="R4673" i="2" s="1"/>
  <c r="R4674" i="2" a="1"/>
  <c r="R4674" i="2" s="1"/>
  <c r="R4675" i="2" a="1"/>
  <c r="R4675" i="2" s="1"/>
  <c r="R4676" i="2" a="1"/>
  <c r="R4676" i="2"/>
  <c r="R4677" i="2" a="1"/>
  <c r="R4677" i="2"/>
  <c r="R4678" i="2" a="1"/>
  <c r="R4678" i="2" s="1"/>
  <c r="R4679" i="2" a="1"/>
  <c r="R4679" i="2"/>
  <c r="R4680" i="2" a="1"/>
  <c r="R4680" i="2" s="1"/>
  <c r="R4681" i="2" a="1"/>
  <c r="R4681" i="2"/>
  <c r="R4682" i="2" a="1"/>
  <c r="R4682" i="2"/>
  <c r="R4683" i="2" a="1"/>
  <c r="R4683" i="2"/>
  <c r="R4684" i="2" a="1"/>
  <c r="R4684" i="2"/>
  <c r="R4685" i="2" a="1"/>
  <c r="R4685" i="2"/>
  <c r="R4686" i="2" a="1"/>
  <c r="R4686" i="2" s="1"/>
  <c r="R4687" i="2" a="1"/>
  <c r="R4687" i="2" s="1"/>
  <c r="R4688" i="2" a="1"/>
  <c r="R4688" i="2" s="1"/>
  <c r="R4689" i="2" a="1"/>
  <c r="R4689" i="2" s="1"/>
  <c r="R4690" i="2" a="1"/>
  <c r="R4690" i="2" s="1"/>
  <c r="R4691" i="2" a="1"/>
  <c r="R4691" i="2"/>
  <c r="R4692" i="2" a="1"/>
  <c r="R4692" i="2"/>
  <c r="R4693" i="2" a="1"/>
  <c r="R4693" i="2"/>
  <c r="R4694" i="2" a="1"/>
  <c r="R4694" i="2" s="1"/>
  <c r="R4695" i="2" a="1"/>
  <c r="R4695" i="2" s="1"/>
  <c r="R4696" i="2" a="1"/>
  <c r="R4696" i="2"/>
  <c r="R4697" i="2" a="1"/>
  <c r="R4697" i="2"/>
  <c r="R4698" i="2" a="1"/>
  <c r="R4698" i="2"/>
  <c r="R4699" i="2" a="1"/>
  <c r="R4699" i="2" s="1"/>
  <c r="R4700" i="2" a="1"/>
  <c r="R4700" i="2"/>
  <c r="R4701" i="2" a="1"/>
  <c r="R4701" i="2" s="1"/>
  <c r="R4702" i="2" a="1"/>
  <c r="R4702" i="2" s="1"/>
  <c r="R4703" i="2" a="1"/>
  <c r="R4703" i="2"/>
  <c r="R4704" i="2" a="1"/>
  <c r="R4704" i="2" s="1"/>
  <c r="R4705" i="2" a="1"/>
  <c r="R4705" i="2"/>
  <c r="R4706" i="2" a="1"/>
  <c r="R4706" i="2" s="1"/>
  <c r="R4707" i="2" a="1"/>
  <c r="R4707" i="2" s="1"/>
  <c r="R4708" i="2" a="1"/>
  <c r="R4708" i="2" s="1"/>
  <c r="R4709" i="2" a="1"/>
  <c r="R4709" i="2"/>
  <c r="R4710" i="2" a="1"/>
  <c r="R4710" i="2" s="1"/>
  <c r="R4711" i="2" a="1"/>
  <c r="R4711" i="2"/>
  <c r="R4712" i="2" a="1"/>
  <c r="R4712" i="2"/>
  <c r="R4713" i="2" a="1"/>
  <c r="R4713" i="2"/>
  <c r="R4714" i="2" a="1"/>
  <c r="R4714" i="2"/>
  <c r="R4715" i="2" a="1"/>
  <c r="R4715" i="2" s="1"/>
  <c r="R4716" i="2" a="1"/>
  <c r="R4716" i="2" s="1"/>
  <c r="R4717" i="2" a="1"/>
  <c r="R4717" i="2"/>
  <c r="R4718" i="2" a="1"/>
  <c r="R4718" i="2" s="1"/>
  <c r="R4719" i="2" a="1"/>
  <c r="R4719" i="2"/>
  <c r="R4720" i="2" a="1"/>
  <c r="R4720" i="2" s="1"/>
  <c r="R4721" i="2" a="1"/>
  <c r="R4721" i="2"/>
  <c r="R4722" i="2" a="1"/>
  <c r="R4722" i="2" s="1"/>
  <c r="R4723" i="2" a="1"/>
  <c r="R4723" i="2" s="1"/>
  <c r="R4724" i="2" a="1"/>
  <c r="R4724" i="2" s="1"/>
  <c r="R4725" i="2" a="1"/>
  <c r="R4725" i="2" s="1"/>
  <c r="R4726" i="2" a="1"/>
  <c r="R4726" i="2"/>
  <c r="R4727" i="2" a="1"/>
  <c r="R4727" i="2"/>
  <c r="R4728" i="2" a="1"/>
  <c r="R4728" i="2"/>
  <c r="R4729" i="2" a="1"/>
  <c r="R4729" i="2" s="1"/>
  <c r="R4730" i="2" a="1"/>
  <c r="R4730" i="2"/>
  <c r="R4731" i="2" a="1"/>
  <c r="R4731" i="2"/>
  <c r="R4732" i="2" a="1"/>
  <c r="R4732" i="2" s="1"/>
  <c r="R4733" i="2" a="1"/>
  <c r="R4733" i="2"/>
  <c r="R4734" i="2" a="1"/>
  <c r="R4734" i="2" s="1"/>
  <c r="R4735" i="2" a="1"/>
  <c r="R4735" i="2" s="1"/>
  <c r="R4736" i="2" a="1"/>
  <c r="R4736" i="2" s="1"/>
  <c r="R4737" i="2" a="1"/>
  <c r="R4737" i="2"/>
  <c r="R4738" i="2" a="1"/>
  <c r="R4738" i="2" s="1"/>
  <c r="R4739" i="2" a="1"/>
  <c r="R4739" i="2"/>
  <c r="R4740" i="2" a="1"/>
  <c r="R4740" i="2"/>
  <c r="R4741" i="2" a="1"/>
  <c r="R4741" i="2" s="1"/>
  <c r="R4742" i="2" a="1"/>
  <c r="R4742" i="2"/>
  <c r="R4743" i="2" a="1"/>
  <c r="R4743" i="2" s="1"/>
  <c r="R4744" i="2" a="1"/>
  <c r="R4744" i="2" s="1"/>
  <c r="R4745" i="2" a="1"/>
  <c r="R4745" i="2"/>
  <c r="R4746" i="2" a="1"/>
  <c r="R4746" i="2" s="1"/>
  <c r="R4747" i="2" a="1"/>
  <c r="R4747" i="2"/>
  <c r="R4748" i="2" a="1"/>
  <c r="R4748" i="2" s="1"/>
  <c r="R4749" i="2" a="1"/>
  <c r="R4749" i="2" s="1"/>
  <c r="R4750" i="2" a="1"/>
  <c r="R4750" i="2" s="1"/>
  <c r="R4751" i="2" a="1"/>
  <c r="R4751" i="2"/>
  <c r="R4752" i="2" a="1"/>
  <c r="R4752" i="2" s="1"/>
  <c r="R4753" i="2" a="1"/>
  <c r="R4753" i="2"/>
  <c r="R4754" i="2" a="1"/>
  <c r="R4754" i="2"/>
  <c r="R4755" i="2" a="1"/>
  <c r="R4755" i="2"/>
  <c r="R4756" i="2" a="1"/>
  <c r="R4756" i="2"/>
  <c r="R4757" i="2" a="1"/>
  <c r="R4757" i="2" s="1"/>
  <c r="R4758" i="2" a="1"/>
  <c r="R4758" i="2" s="1"/>
  <c r="R4759" i="2" a="1"/>
  <c r="R4759" i="2"/>
  <c r="R4760" i="2" a="1"/>
  <c r="R4760" i="2" s="1"/>
  <c r="R4761" i="2" a="1"/>
  <c r="R4761" i="2"/>
  <c r="R4762" i="2" a="1"/>
  <c r="R4762" i="2"/>
  <c r="R4763" i="2" a="1"/>
  <c r="R4763" i="2" s="1"/>
  <c r="R4764" i="2" a="1"/>
  <c r="R4764" i="2" s="1"/>
  <c r="R4765" i="2" a="1"/>
  <c r="R4765" i="2"/>
  <c r="R4766" i="2" a="1"/>
  <c r="R4766" i="2"/>
  <c r="R4767" i="2" a="1"/>
  <c r="R4767" i="2"/>
  <c r="R4768" i="2" a="1"/>
  <c r="R4768" i="2"/>
  <c r="R4769" i="2" a="1"/>
  <c r="R4769" i="2" s="1"/>
  <c r="R4770" i="2" a="1"/>
  <c r="R4770" i="2"/>
  <c r="R4771" i="2" a="1"/>
  <c r="R4771" i="2" s="1"/>
  <c r="R4772" i="2" a="1"/>
  <c r="R4772" i="2" s="1"/>
  <c r="R4773" i="2" a="1"/>
  <c r="R4773" i="2" s="1"/>
  <c r="R4774" i="2" a="1"/>
  <c r="R4774" i="2" s="1"/>
  <c r="R4775" i="2" a="1"/>
  <c r="R4775" i="2"/>
  <c r="R4776" i="2" a="1"/>
  <c r="R4776" i="2" s="1"/>
  <c r="R4777" i="2" a="1"/>
  <c r="R4777" i="2"/>
  <c r="R4778" i="2" a="1"/>
  <c r="R4778" i="2" s="1"/>
  <c r="R4779" i="2" a="1"/>
  <c r="R4779" i="2" s="1"/>
  <c r="R4780" i="2" a="1"/>
  <c r="R4780" i="2"/>
  <c r="R4781" i="2" a="1"/>
  <c r="R4781" i="2"/>
  <c r="R4782" i="2" a="1"/>
  <c r="R4782" i="2"/>
  <c r="R4783" i="2" a="1"/>
  <c r="R4783" i="2"/>
  <c r="R4784" i="2" a="1"/>
  <c r="R4784" i="2"/>
  <c r="R4785" i="2" a="1"/>
  <c r="R4785" i="2" s="1"/>
  <c r="R4786" i="2" a="1"/>
  <c r="R4786" i="2" s="1"/>
  <c r="R4787" i="2" a="1"/>
  <c r="R4787" i="2" s="1"/>
  <c r="R4788" i="2" a="1"/>
  <c r="R4788" i="2" s="1"/>
  <c r="R4789" i="2" a="1"/>
  <c r="R4789" i="2"/>
  <c r="R4790" i="2" a="1"/>
  <c r="R4790" i="2" s="1"/>
  <c r="R4791" i="2" a="1"/>
  <c r="R4791" i="2"/>
  <c r="R4792" i="2" a="1"/>
  <c r="R4792" i="2" s="1"/>
  <c r="R4793" i="2" a="1"/>
  <c r="R4793" i="2"/>
  <c r="R4794" i="2" a="1"/>
  <c r="R4794" i="2"/>
  <c r="R4795" i="2" a="1"/>
  <c r="R4795" i="2"/>
  <c r="R4796" i="2" a="1"/>
  <c r="R4796" i="2"/>
  <c r="R4797" i="2" a="1"/>
  <c r="R4797" i="2" s="1"/>
  <c r="R4798" i="2" a="1"/>
  <c r="R4798" i="2" s="1"/>
  <c r="R4799" i="2" a="1"/>
  <c r="R4799" i="2" s="1"/>
  <c r="R4800" i="2" a="1"/>
  <c r="R4800" i="2" s="1"/>
  <c r="R4801" i="2" a="1"/>
  <c r="R4801" i="2"/>
  <c r="R4802" i="2" a="1"/>
  <c r="R4802" i="2" s="1"/>
  <c r="R4803" i="2" a="1"/>
  <c r="R4803" i="2"/>
  <c r="R4804" i="2" a="1"/>
  <c r="R4804" i="2"/>
  <c r="R4805" i="2" a="1"/>
  <c r="R4805" i="2"/>
  <c r="R4806" i="2" a="1"/>
  <c r="R4806" i="2" s="1"/>
  <c r="R4807" i="2" a="1"/>
  <c r="R4807" i="2"/>
  <c r="R4808" i="2" a="1"/>
  <c r="R4808" i="2" s="1"/>
  <c r="R4809" i="2" a="1"/>
  <c r="R4809" i="2"/>
  <c r="R4810" i="2" a="1"/>
  <c r="R4810" i="2"/>
  <c r="R4811" i="2" a="1"/>
  <c r="R4811" i="2"/>
  <c r="R4812" i="2" a="1"/>
  <c r="R4812" i="2"/>
  <c r="R4813" i="2" a="1"/>
  <c r="R4813" i="2" s="1"/>
  <c r="R4814" i="2" a="1"/>
  <c r="R4814" i="2" s="1"/>
  <c r="R4815" i="2" a="1"/>
  <c r="R4815" i="2"/>
  <c r="R4816" i="2" a="1"/>
  <c r="R4816" i="2"/>
  <c r="R4817" i="2" a="1"/>
  <c r="R4817" i="2"/>
  <c r="R4818" i="2" a="1"/>
  <c r="R4818" i="2" s="1"/>
  <c r="R4819" i="2" a="1"/>
  <c r="R4819" i="2"/>
  <c r="R4820" i="2" a="1"/>
  <c r="R4820" i="2" s="1"/>
  <c r="R4821" i="2" a="1"/>
  <c r="R4821" i="2"/>
  <c r="R4822" i="2" a="1"/>
  <c r="R4822" i="2" s="1"/>
  <c r="R4823" i="2" a="1"/>
  <c r="R4823" i="2"/>
  <c r="R4824" i="2" a="1"/>
  <c r="R4824" i="2"/>
  <c r="R4825" i="2" a="1"/>
  <c r="R4825" i="2"/>
  <c r="R4826" i="2" a="1"/>
  <c r="R4826" i="2"/>
  <c r="R4827" i="2" a="1"/>
  <c r="R4827" i="2" s="1"/>
  <c r="R4828" i="2" a="1"/>
  <c r="R4828" i="2"/>
  <c r="R4829" i="2" a="1"/>
  <c r="R4829" i="2" s="1"/>
  <c r="R4830" i="2" a="1"/>
  <c r="R4830" i="2"/>
  <c r="R4831" i="2" a="1"/>
  <c r="R4831" i="2"/>
  <c r="R4832" i="2" a="1"/>
  <c r="R4832" i="2" s="1"/>
  <c r="R4833" i="2" a="1"/>
  <c r="R4833" i="2" s="1"/>
  <c r="R4834" i="2" a="1"/>
  <c r="R4834" i="2" s="1"/>
  <c r="R4835" i="2" a="1"/>
  <c r="R4835" i="2" s="1"/>
  <c r="R4836" i="2" a="1"/>
  <c r="R4836" i="2" s="1"/>
  <c r="R4837" i="2" a="1"/>
  <c r="R4837" i="2"/>
  <c r="R4838" i="2" a="1"/>
  <c r="R4838" i="2"/>
  <c r="R4839" i="2" a="1"/>
  <c r="R4839" i="2"/>
  <c r="R4840" i="2" a="1"/>
  <c r="R4840" i="2"/>
  <c r="R4841" i="2" a="1"/>
  <c r="R4841" i="2" s="1"/>
  <c r="R4842" i="2" a="1"/>
  <c r="R4842" i="2" s="1"/>
  <c r="R4843" i="2" a="1"/>
  <c r="R4843" i="2" s="1"/>
  <c r="R4844" i="2" a="1"/>
  <c r="R4844" i="2"/>
  <c r="R4845" i="2" a="1"/>
  <c r="R4845" i="2"/>
  <c r="R4846" i="2" a="1"/>
  <c r="R4846" i="2"/>
  <c r="R4847" i="2" a="1"/>
  <c r="R4847" i="2" s="1"/>
  <c r="R4848" i="2" a="1"/>
  <c r="R4848" i="2" s="1"/>
  <c r="R4849" i="2" a="1"/>
  <c r="R4849" i="2"/>
  <c r="R4850" i="2" a="1"/>
  <c r="R4850" i="2"/>
  <c r="R4851" i="2" a="1"/>
  <c r="R4851" i="2" s="1"/>
  <c r="R4852" i="2" a="1"/>
  <c r="R4852" i="2"/>
  <c r="R4853" i="2" a="1"/>
  <c r="R4853" i="2" s="1"/>
  <c r="R4854" i="2" a="1"/>
  <c r="R4854" i="2"/>
  <c r="R4855" i="2" a="1"/>
  <c r="R4855" i="2" s="1"/>
  <c r="R4856" i="2" a="1"/>
  <c r="R4856" i="2" s="1"/>
  <c r="R4857" i="2" a="1"/>
  <c r="R4857" i="2" s="1"/>
  <c r="R4858" i="2" a="1"/>
  <c r="R4858" i="2" s="1"/>
  <c r="R4859" i="2" a="1"/>
  <c r="R4859" i="2"/>
  <c r="R4860" i="2" a="1"/>
  <c r="R4860" i="2" s="1"/>
  <c r="R4861" i="2" a="1"/>
  <c r="R4861" i="2" s="1"/>
  <c r="R4862" i="2" a="1"/>
  <c r="R4862" i="2" s="1"/>
  <c r="R4863" i="2" a="1"/>
  <c r="R4863" i="2"/>
  <c r="R4864" i="2" a="1"/>
  <c r="R4864" i="2"/>
  <c r="R4865" i="2" a="1"/>
  <c r="R4865" i="2" s="1"/>
  <c r="R4866" i="2" a="1"/>
  <c r="R4866" i="2"/>
  <c r="R4867" i="2" a="1"/>
  <c r="R4867" i="2" s="1"/>
  <c r="R4868" i="2" a="1"/>
  <c r="R4868" i="2" s="1"/>
  <c r="R4869" i="2" a="1"/>
  <c r="R4869" i="2" s="1"/>
  <c r="R4870" i="2" a="1"/>
  <c r="R4870" i="2" s="1"/>
  <c r="R4871" i="2" a="1"/>
  <c r="R4871" i="2" s="1"/>
  <c r="R4872" i="2" a="1"/>
  <c r="R4872" i="2" s="1"/>
  <c r="R4873" i="2" a="1"/>
  <c r="R4873" i="2"/>
  <c r="R4874" i="2" a="1"/>
  <c r="R4874" i="2" s="1"/>
  <c r="R4875" i="2" a="1"/>
  <c r="R4875" i="2" s="1"/>
  <c r="R4876" i="2" a="1"/>
  <c r="R4876" i="2" s="1"/>
  <c r="R4877" i="2" a="1"/>
  <c r="R4877" i="2" s="1"/>
  <c r="R4878" i="2" a="1"/>
  <c r="R4878" i="2"/>
  <c r="R4879" i="2" a="1"/>
  <c r="R4879" i="2"/>
  <c r="R4880" i="2" a="1"/>
  <c r="R4880" i="2"/>
  <c r="R4881" i="2" a="1"/>
  <c r="R4881" i="2"/>
  <c r="R4882" i="2" a="1"/>
  <c r="R4882" i="2"/>
  <c r="R4883" i="2" a="1"/>
  <c r="R4883" i="2" s="1"/>
  <c r="R4884" i="2" a="1"/>
  <c r="R4884" i="2" s="1"/>
  <c r="R4885" i="2" a="1"/>
  <c r="R4885" i="2" s="1"/>
  <c r="R4886" i="2" a="1"/>
  <c r="R4886" i="2" s="1"/>
  <c r="R4887" i="2" a="1"/>
  <c r="R4887" i="2"/>
  <c r="R4888" i="2" a="1"/>
  <c r="R4888" i="2" s="1"/>
  <c r="R4889" i="2" a="1"/>
  <c r="R4889" i="2" s="1"/>
  <c r="R4890" i="2" a="1"/>
  <c r="R4890" i="2" s="1"/>
  <c r="R4891" i="2" a="1"/>
  <c r="R4891" i="2" s="1"/>
  <c r="R4892" i="2" a="1"/>
  <c r="R4892" i="2" s="1"/>
  <c r="R4893" i="2" a="1"/>
  <c r="R4893" i="2"/>
  <c r="R4894" i="2" a="1"/>
  <c r="R4894" i="2"/>
  <c r="R4895" i="2" a="1"/>
  <c r="R4895" i="2"/>
  <c r="R4896" i="2" a="1"/>
  <c r="R4896" i="2"/>
  <c r="R4897" i="2" a="1"/>
  <c r="R4897" i="2" s="1"/>
  <c r="R4898" i="2" a="1"/>
  <c r="R4898" i="2"/>
  <c r="R4899" i="2" a="1"/>
  <c r="R4899" i="2"/>
  <c r="R4900" i="2" a="1"/>
  <c r="R4900" i="2" s="1"/>
  <c r="R4901" i="2" a="1"/>
  <c r="R4901" i="2"/>
  <c r="R4902" i="2" a="1"/>
  <c r="R4902" i="2" s="1"/>
  <c r="R4903" i="2" a="1"/>
  <c r="R4903" i="2"/>
  <c r="R4904" i="2" a="1"/>
  <c r="R4904" i="2" s="1"/>
  <c r="R4905" i="2" a="1"/>
  <c r="R4905" i="2"/>
  <c r="R4906" i="2" a="1"/>
  <c r="R4906" i="2"/>
  <c r="R4907" i="2" a="1"/>
  <c r="R4907" i="2" s="1"/>
  <c r="R4908" i="2" a="1"/>
  <c r="R4908" i="2"/>
  <c r="R4909" i="2" a="1"/>
  <c r="R4909" i="2" s="1"/>
  <c r="R4910" i="2" a="1"/>
  <c r="R4910" i="2"/>
  <c r="R4911" i="2" a="1"/>
  <c r="R4911" i="2" s="1"/>
  <c r="R4912" i="2" a="1"/>
  <c r="R4912" i="2"/>
  <c r="R4913" i="2" a="1"/>
  <c r="R4913" i="2"/>
  <c r="R4914" i="2" a="1"/>
  <c r="R4914" i="2"/>
  <c r="R4915" i="2" a="1"/>
  <c r="R4915" i="2"/>
  <c r="R4916" i="2" a="1"/>
  <c r="R4916" i="2" s="1"/>
  <c r="R4917" i="2" a="1"/>
  <c r="R4917" i="2" s="1"/>
  <c r="R4918" i="2" a="1"/>
  <c r="R4918" i="2" s="1"/>
  <c r="R4919" i="2" a="1"/>
  <c r="R4919" i="2" s="1"/>
  <c r="R4920" i="2" a="1"/>
  <c r="R4920" i="2"/>
  <c r="R4921" i="2" a="1"/>
  <c r="R4921" i="2" s="1"/>
  <c r="R4922" i="2" a="1"/>
  <c r="R4922" i="2"/>
  <c r="R4923" i="2" a="1"/>
  <c r="R4923" i="2"/>
  <c r="R4924" i="2" a="1"/>
  <c r="R4924" i="2" s="1"/>
  <c r="R4925" i="2" a="1"/>
  <c r="R4925" i="2" s="1"/>
  <c r="R4926" i="2" a="1"/>
  <c r="R4926" i="2"/>
  <c r="R4927" i="2" a="1"/>
  <c r="R4927" i="2"/>
  <c r="R4928" i="2" a="1"/>
  <c r="R4928" i="2"/>
  <c r="R4929" i="2" a="1"/>
  <c r="R4929" i="2"/>
  <c r="R4930" i="2" a="1"/>
  <c r="R4930" i="2" s="1"/>
  <c r="R4931" i="2" a="1"/>
  <c r="R4931" i="2"/>
  <c r="R4932" i="2" a="1"/>
  <c r="R4932" i="2" s="1"/>
  <c r="R4933" i="2" a="1"/>
  <c r="R4933" i="2" s="1"/>
  <c r="R4934" i="2" a="1"/>
  <c r="R4934" i="2"/>
  <c r="R4935" i="2" a="1"/>
  <c r="R4935" i="2"/>
  <c r="R4936" i="2" a="1"/>
  <c r="R4936" i="2"/>
  <c r="R4937" i="2" a="1"/>
  <c r="R4937" i="2"/>
  <c r="R4938" i="2" a="1"/>
  <c r="R4938" i="2"/>
  <c r="R4939" i="2" a="1"/>
  <c r="R4939" i="2" s="1"/>
  <c r="R4940" i="2" a="1"/>
  <c r="R4940" i="2" s="1"/>
  <c r="R4941" i="2" a="1"/>
  <c r="R4941" i="2"/>
  <c r="R4942" i="2" a="1"/>
  <c r="R4942" i="2" s="1"/>
  <c r="R4943" i="2" a="1"/>
  <c r="R4943" i="2"/>
  <c r="R4944" i="2" a="1"/>
  <c r="R4944" i="2" s="1"/>
  <c r="R4945" i="2" a="1"/>
  <c r="R4945" i="2" s="1"/>
  <c r="R4946" i="2" a="1"/>
  <c r="R4946" i="2" s="1"/>
  <c r="R4947" i="2" a="1"/>
  <c r="R4947" i="2"/>
  <c r="R4948" i="2" a="1"/>
  <c r="R4948" i="2" s="1"/>
  <c r="R4949" i="2" a="1"/>
  <c r="R4949" i="2"/>
  <c r="R4950" i="2" a="1"/>
  <c r="R4950" i="2"/>
  <c r="R4951" i="2" a="1"/>
  <c r="R4951" i="2"/>
  <c r="R4952" i="2" a="1"/>
  <c r="R4952" i="2" s="1"/>
  <c r="R4953" i="2" a="1"/>
  <c r="R4953" i="2" s="1"/>
  <c r="R4954" i="2" a="1"/>
  <c r="R4954" i="2"/>
  <c r="R4955" i="2" a="1"/>
  <c r="R4955" i="2" s="1"/>
  <c r="R4956" i="2" a="1"/>
  <c r="R4956" i="2" s="1"/>
  <c r="R4957" i="2" a="1"/>
  <c r="R4957" i="2"/>
  <c r="R4958" i="2" a="1"/>
  <c r="R4958" i="2"/>
  <c r="R4959" i="2" a="1"/>
  <c r="R4959" i="2" s="1"/>
  <c r="R4960" i="2" a="1"/>
  <c r="R4960" i="2" s="1"/>
  <c r="R4961" i="2" a="1"/>
  <c r="R4961" i="2"/>
  <c r="R4962" i="2" a="1"/>
  <c r="R4962" i="2"/>
  <c r="R4963" i="2" a="1"/>
  <c r="R4963" i="2" s="1"/>
  <c r="R4964" i="2" a="1"/>
  <c r="R4964" i="2"/>
  <c r="R4965" i="2" a="1"/>
  <c r="R4965" i="2" s="1"/>
  <c r="R4966" i="2" a="1"/>
  <c r="R4966" i="2"/>
  <c r="R4967" i="2" a="1"/>
  <c r="R4967" i="2" s="1"/>
  <c r="R4968" i="2" a="1"/>
  <c r="R4968" i="2" s="1"/>
  <c r="R4969" i="2" a="1"/>
  <c r="R4969" i="2"/>
  <c r="R4970" i="2" a="1"/>
  <c r="R4970" i="2" s="1"/>
  <c r="R4971" i="2" a="1"/>
  <c r="R4971" i="2"/>
  <c r="R4972" i="2" a="1"/>
  <c r="R4972" i="2"/>
  <c r="R4973" i="2" a="1"/>
  <c r="R4973" i="2" s="1"/>
  <c r="R4974" i="2" a="1"/>
  <c r="R4974" i="2" s="1"/>
  <c r="R4975" i="2" a="1"/>
  <c r="R4975" i="2"/>
  <c r="R4976" i="2" a="1"/>
  <c r="R4976" i="2"/>
  <c r="R4977" i="2" a="1"/>
  <c r="R4977" i="2" s="1"/>
  <c r="R4978" i="2" a="1"/>
  <c r="R4978" i="2"/>
  <c r="R4979" i="2" a="1"/>
  <c r="R4979" i="2" s="1"/>
  <c r="R4980" i="2" a="1"/>
  <c r="R4980" i="2"/>
  <c r="R4981" i="2" a="1"/>
  <c r="R4981" i="2" s="1"/>
  <c r="R4982" i="2" a="1"/>
  <c r="R4982" i="2" s="1"/>
  <c r="R4983" i="2" a="1"/>
  <c r="R4983" i="2" s="1"/>
  <c r="R4984" i="2" a="1"/>
  <c r="R4984" i="2" s="1"/>
  <c r="R4985" i="2" a="1"/>
  <c r="R4985" i="2"/>
  <c r="R4986" i="2" a="1"/>
  <c r="R4986" i="2" s="1"/>
  <c r="R4987" i="2" a="1"/>
  <c r="R4987" i="2" s="1"/>
  <c r="R4988" i="2" a="1"/>
  <c r="R4988" i="2" s="1"/>
  <c r="R4989" i="2" a="1"/>
  <c r="R4989" i="2" s="1"/>
  <c r="R4990" i="2" a="1"/>
  <c r="R4990" i="2" s="1"/>
  <c r="R4991" i="2" a="1"/>
  <c r="R4991" i="2"/>
  <c r="R4992" i="2" a="1"/>
  <c r="R4992" i="2"/>
  <c r="R4993" i="2" a="1"/>
  <c r="R4993" i="2"/>
  <c r="R4994" i="2" a="1"/>
  <c r="R4994" i="2" s="1"/>
  <c r="R4995" i="2" a="1"/>
  <c r="R4995" i="2" s="1"/>
  <c r="R4996" i="2" a="1"/>
  <c r="R4996" i="2"/>
  <c r="R4997" i="2" a="1"/>
  <c r="R4997" i="2"/>
  <c r="R4998" i="2" a="1"/>
  <c r="R4998" i="2" s="1"/>
  <c r="R4999" i="2" a="1"/>
  <c r="R4999" i="2"/>
  <c r="R5000" i="2" a="1"/>
  <c r="R5000" i="2"/>
  <c r="R5001" i="2" a="1"/>
  <c r="R5001" i="2" s="1"/>
  <c r="R5002" i="2" a="1"/>
  <c r="R5002" i="2" s="1"/>
  <c r="R5003" i="2" a="1"/>
  <c r="R5003" i="2" s="1"/>
  <c r="R5004" i="2" a="1"/>
  <c r="R5004" i="2"/>
  <c r="R5005" i="2" a="1"/>
  <c r="R5005" i="2"/>
  <c r="R5006" i="2" a="1"/>
  <c r="R5006" i="2"/>
  <c r="R5007" i="2" a="1"/>
  <c r="R5007" i="2" s="1"/>
  <c r="R5008" i="2" a="1"/>
  <c r="R5008" i="2"/>
  <c r="R5009" i="2" a="1"/>
  <c r="R5009" i="2" s="1"/>
  <c r="R5010" i="2" a="1"/>
  <c r="R5010" i="2" s="1"/>
  <c r="R5011" i="2" a="1"/>
  <c r="R5011" i="2"/>
  <c r="R5012" i="2" a="1"/>
  <c r="R5012" i="2" s="1"/>
  <c r="R5013" i="2" a="1"/>
  <c r="R5013" i="2"/>
  <c r="R5014" i="2" a="1"/>
  <c r="R5014" i="2"/>
  <c r="R5015" i="2" a="1"/>
  <c r="R5015" i="2" s="1"/>
  <c r="R5016" i="2" a="1"/>
  <c r="R5016" i="2" s="1"/>
  <c r="R5017" i="2" a="1"/>
  <c r="R5017" i="2"/>
  <c r="R5018" i="2" a="1"/>
  <c r="R5018" i="2" s="1"/>
  <c r="R5019" i="2" a="1"/>
  <c r="R5019" i="2"/>
  <c r="R5020" i="2" a="1"/>
  <c r="R5020" i="2"/>
  <c r="R5021" i="2" a="1"/>
  <c r="R5021" i="2"/>
  <c r="R5022" i="2" a="1"/>
  <c r="R5022" i="2"/>
  <c r="R5023" i="2" a="1"/>
  <c r="R5023" i="2" s="1"/>
  <c r="R5024" i="2" a="1"/>
  <c r="R5024" i="2" s="1"/>
  <c r="R5025" i="2" a="1"/>
  <c r="R5025" i="2" s="1"/>
  <c r="R5026" i="2" a="1"/>
  <c r="R5026" i="2"/>
  <c r="R5027" i="2" a="1"/>
  <c r="R5027" i="2"/>
  <c r="R5028" i="2" a="1"/>
  <c r="R5028" i="2" s="1"/>
  <c r="R5029" i="2" a="1"/>
  <c r="R5029" i="2" s="1"/>
  <c r="R5030" i="2" a="1"/>
  <c r="R5030" i="2" s="1"/>
  <c r="R5031" i="2" a="1"/>
  <c r="R5031" i="2"/>
  <c r="R5032" i="2" a="1"/>
  <c r="R5032" i="2"/>
  <c r="R5033" i="2" a="1"/>
  <c r="R5033" i="2" s="1"/>
  <c r="R5034" i="2" a="1"/>
  <c r="R5034" i="2"/>
  <c r="R5035" i="2" a="1"/>
  <c r="R5035" i="2" s="1"/>
  <c r="R5036" i="2" a="1"/>
  <c r="R5036" i="2"/>
  <c r="R5037" i="2" a="1"/>
  <c r="R5037" i="2" s="1"/>
  <c r="R5038" i="2" a="1"/>
  <c r="R5038" i="2" s="1"/>
  <c r="R5039" i="2" a="1"/>
  <c r="R5039" i="2"/>
  <c r="R5040" i="2" a="1"/>
  <c r="R5040" i="2"/>
  <c r="R5041" i="2" a="1"/>
  <c r="R5041" i="2"/>
  <c r="R5042" i="2" a="1"/>
  <c r="R5042" i="2"/>
  <c r="R5043" i="2" a="1"/>
  <c r="R5043" i="2" s="1"/>
  <c r="R5044" i="2" a="1"/>
  <c r="R5044" i="2" s="1"/>
  <c r="R5045" i="2" a="1"/>
  <c r="R5045" i="2" s="1"/>
  <c r="R5046" i="2" a="1"/>
  <c r="R5046" i="2" s="1"/>
  <c r="R5047" i="2" a="1"/>
  <c r="R5047" i="2"/>
  <c r="R5048" i="2" a="1"/>
  <c r="R5048" i="2"/>
  <c r="R5049" i="2" a="1"/>
  <c r="R5049" i="2" s="1"/>
  <c r="R5050" i="2" a="1"/>
  <c r="R5050" i="2"/>
  <c r="R5051" i="2" a="1"/>
  <c r="R5051" i="2" s="1"/>
  <c r="R5052" i="2" a="1"/>
  <c r="R5052" i="2"/>
  <c r="R5053" i="2" a="1"/>
  <c r="R5053" i="2" s="1"/>
  <c r="R5054" i="2" a="1"/>
  <c r="R5054" i="2" s="1"/>
  <c r="R5055" i="2" a="1"/>
  <c r="R5055" i="2"/>
  <c r="R5056" i="2" a="1"/>
  <c r="R5056" i="2"/>
  <c r="R5057" i="2" a="1"/>
  <c r="R5057" i="2"/>
  <c r="R5058" i="2" a="1"/>
  <c r="R5058" i="2" s="1"/>
  <c r="R5059" i="2" a="1"/>
  <c r="R5059" i="2"/>
  <c r="R5060" i="2" a="1"/>
  <c r="R5060" i="2"/>
  <c r="R5061" i="2" a="1"/>
  <c r="R5061" i="2" s="1"/>
  <c r="R5062" i="2" a="1"/>
  <c r="R5062" i="2"/>
  <c r="R5063" i="2" a="1"/>
  <c r="R5063" i="2"/>
  <c r="R5064" i="2" a="1"/>
  <c r="R5064" i="2" s="1"/>
  <c r="R5065" i="2" a="1"/>
  <c r="R5065" i="2" s="1"/>
  <c r="R5066" i="2" a="1"/>
  <c r="R5066" i="2" s="1"/>
  <c r="R5067" i="2" a="1"/>
  <c r="R5067" i="2"/>
  <c r="R5068" i="2" a="1"/>
  <c r="R5068" i="2"/>
  <c r="R5069" i="2" a="1"/>
  <c r="R5069" i="2"/>
  <c r="R5070" i="2" a="1"/>
  <c r="R5070" i="2" s="1"/>
  <c r="R5071" i="2" a="1"/>
  <c r="R5071" i="2"/>
  <c r="R5072" i="2" a="1"/>
  <c r="R5072" i="2" s="1"/>
  <c r="R5073" i="2" a="1"/>
  <c r="R5073" i="2"/>
  <c r="R5074" i="2" a="1"/>
  <c r="R5074" i="2"/>
  <c r="R5075" i="2" a="1"/>
  <c r="R5075" i="2" s="1"/>
  <c r="R5076" i="2" a="1"/>
  <c r="R5076" i="2"/>
  <c r="R5077" i="2" a="1"/>
  <c r="R5077" i="2" s="1"/>
  <c r="R5078" i="2" a="1"/>
  <c r="R5078" i="2" s="1"/>
  <c r="R5079" i="2" a="1"/>
  <c r="R5079" i="2" s="1"/>
  <c r="R5080" i="2" a="1"/>
  <c r="R5080" i="2" s="1"/>
  <c r="R5081" i="2" a="1"/>
  <c r="R5081" i="2" s="1"/>
  <c r="R5082" i="2" a="1"/>
  <c r="R5082" i="2" s="1"/>
  <c r="R5083" i="2" a="1"/>
  <c r="R5083" i="2"/>
  <c r="R5084" i="2" a="1"/>
  <c r="R5084" i="2" s="1"/>
  <c r="R5085" i="2" a="1"/>
  <c r="R5085" i="2"/>
  <c r="R5086" i="2" a="1"/>
  <c r="R5086" i="2" s="1"/>
  <c r="R5087" i="2" a="1"/>
  <c r="R5087" i="2" s="1"/>
  <c r="R5088" i="2" a="1"/>
  <c r="R5088" i="2" s="1"/>
  <c r="R5089" i="2" a="1"/>
  <c r="R5089" i="2"/>
  <c r="R5090" i="2" a="1"/>
  <c r="R5090" i="2"/>
  <c r="R5091" i="2" a="1"/>
  <c r="R5091" i="2"/>
  <c r="R5092" i="2" a="1"/>
  <c r="R5092" i="2" s="1"/>
  <c r="R5093" i="2" a="1"/>
  <c r="R5093" i="2" s="1"/>
  <c r="R5094" i="2" a="1"/>
  <c r="R5094" i="2"/>
  <c r="R5095" i="2" a="1"/>
  <c r="R5095" i="2" s="1"/>
  <c r="R5096" i="2" a="1"/>
  <c r="R5096" i="2" s="1"/>
  <c r="R5097" i="2" a="1"/>
  <c r="R5097" i="2"/>
  <c r="R5098" i="2" a="1"/>
  <c r="R5098" i="2"/>
  <c r="R5099" i="2" a="1"/>
  <c r="R5099" i="2"/>
  <c r="R5100" i="2" a="1"/>
  <c r="R5100" i="2" s="1"/>
  <c r="R5101" i="2" a="1"/>
  <c r="R5101" i="2"/>
  <c r="R5102" i="2" a="1"/>
  <c r="R5102" i="2"/>
  <c r="R5103" i="2" a="1"/>
  <c r="R5103" i="2" s="1"/>
  <c r="R5104" i="2" a="1"/>
  <c r="R5104" i="2"/>
  <c r="R5105" i="2" a="1"/>
  <c r="R5105" i="2" s="1"/>
  <c r="R5106" i="2" a="1"/>
  <c r="R5106" i="2" s="1"/>
  <c r="R5107" i="2" a="1"/>
  <c r="R5107" i="2" s="1"/>
  <c r="R5108" i="2" a="1"/>
  <c r="R5108" i="2"/>
  <c r="R5109" i="2" a="1"/>
  <c r="R5109" i="2"/>
  <c r="R5110" i="2" a="1"/>
  <c r="R5110" i="2" s="1"/>
  <c r="R5111" i="2" a="1"/>
  <c r="R5111" i="2"/>
  <c r="R5112" i="2" a="1"/>
  <c r="R5112" i="2"/>
  <c r="R5113" i="2" a="1"/>
  <c r="R5113" i="2"/>
  <c r="R5114" i="2" a="1"/>
  <c r="R5114" i="2" s="1"/>
  <c r="R5115" i="2" a="1"/>
  <c r="R5115" i="2"/>
  <c r="R5116" i="2" a="1"/>
  <c r="R5116" i="2" s="1"/>
  <c r="R5117" i="2" a="1"/>
  <c r="R5117" i="2" s="1"/>
  <c r="R5118" i="2" a="1"/>
  <c r="R5118" i="2"/>
  <c r="R5119" i="2" a="1"/>
  <c r="R5119" i="2"/>
  <c r="R5120" i="2" a="1"/>
  <c r="R5120" i="2" s="1"/>
  <c r="R5121" i="2" a="1"/>
  <c r="R5121" i="2" s="1"/>
  <c r="R5122" i="2" a="1"/>
  <c r="R5122" i="2"/>
  <c r="R5123" i="2" a="1"/>
  <c r="R5123" i="2"/>
  <c r="R5124" i="2" a="1"/>
  <c r="R5124" i="2" s="1"/>
  <c r="R5125" i="2" a="1"/>
  <c r="R5125" i="2"/>
  <c r="R5126" i="2" a="1"/>
  <c r="R5126" i="2" s="1"/>
  <c r="R5127" i="2" a="1"/>
  <c r="R5127" i="2"/>
  <c r="R5128" i="2" a="1"/>
  <c r="R5128" i="2" s="1"/>
  <c r="R5129" i="2" a="1"/>
  <c r="R5129" i="2"/>
  <c r="R5130" i="2" a="1"/>
  <c r="R5130" i="2" s="1"/>
  <c r="R5131" i="2" a="1"/>
  <c r="R5131" i="2"/>
  <c r="R5132" i="2" a="1"/>
  <c r="R5132" i="2"/>
  <c r="R5133" i="2" a="1"/>
  <c r="R5133" i="2"/>
  <c r="R5134" i="2" a="1"/>
  <c r="R5134" i="2"/>
  <c r="R5135" i="2" a="1"/>
  <c r="R5135" i="2" s="1"/>
  <c r="R5136" i="2" a="1"/>
  <c r="R5136" i="2" s="1"/>
  <c r="R5137" i="2" a="1"/>
  <c r="R5137" i="2"/>
  <c r="R5138" i="2" a="1"/>
  <c r="R5138" i="2" s="1"/>
  <c r="R5139" i="2" a="1"/>
  <c r="R5139" i="2"/>
  <c r="R5140" i="2" a="1"/>
  <c r="R5140" i="2" s="1"/>
  <c r="R5141" i="2" a="1"/>
  <c r="R5141" i="2" s="1"/>
  <c r="R5142" i="2" a="1"/>
  <c r="R5142" i="2" s="1"/>
  <c r="R5143" i="2" a="1"/>
  <c r="R5143" i="2"/>
  <c r="R5144" i="2" a="1"/>
  <c r="R5144" i="2" s="1"/>
  <c r="R5145" i="2" a="1"/>
  <c r="R5145" i="2"/>
  <c r="R5146" i="2" a="1"/>
  <c r="R5146" i="2"/>
  <c r="R5147" i="2" a="1"/>
  <c r="R5147" i="2" s="1"/>
  <c r="R5148" i="2" a="1"/>
  <c r="R5148" i="2"/>
  <c r="R5149" i="2" a="1"/>
  <c r="R5149" i="2" s="1"/>
  <c r="R5150" i="2" a="1"/>
  <c r="R5150" i="2" s="1"/>
  <c r="R5151" i="2" a="1"/>
  <c r="R5151" i="2"/>
  <c r="R5152" i="2" a="1"/>
  <c r="R5152" i="2"/>
  <c r="R5153" i="2" a="1"/>
  <c r="R5153" i="2"/>
  <c r="R5154" i="2" a="1"/>
  <c r="R5154" i="2"/>
  <c r="R5155" i="2" a="1"/>
  <c r="R5155" i="2" s="1"/>
  <c r="R5156" i="2" a="1"/>
  <c r="R5156" i="2" s="1"/>
  <c r="R5157" i="2" a="1"/>
  <c r="R5157" i="2"/>
  <c r="R5158" i="2" a="1"/>
  <c r="R5158" i="2"/>
  <c r="R5159" i="2" a="1"/>
  <c r="R5159" i="2" s="1"/>
  <c r="R5160" i="2" a="1"/>
  <c r="R5160" i="2"/>
  <c r="R5161" i="2" a="1"/>
  <c r="R5161" i="2"/>
  <c r="R5162" i="2" a="1"/>
  <c r="R5162" i="2"/>
  <c r="R5163" i="2" a="1"/>
  <c r="R5163" i="2" s="1"/>
  <c r="R5164" i="2" a="1"/>
  <c r="R5164" i="2" s="1"/>
  <c r="R5165" i="2" a="1"/>
  <c r="R5165" i="2"/>
  <c r="R5166" i="2" a="1"/>
  <c r="R5166" i="2"/>
  <c r="R5167" i="2" a="1"/>
  <c r="R5167" i="2"/>
  <c r="R5168" i="2" a="1"/>
  <c r="R5168" i="2" s="1"/>
  <c r="R5169" i="2" a="1"/>
  <c r="R5169" i="2"/>
  <c r="R5170" i="2" a="1"/>
  <c r="R5170" i="2" s="1"/>
  <c r="R5171" i="2" a="1"/>
  <c r="R5171" i="2"/>
  <c r="R5172" i="2" a="1"/>
  <c r="R5172" i="2"/>
  <c r="R5173" i="2" a="1"/>
  <c r="R5173" i="2" s="1"/>
  <c r="R5174" i="2" a="1"/>
  <c r="R5174" i="2"/>
  <c r="R5175" i="2" a="1"/>
  <c r="R5175" i="2"/>
  <c r="R5176" i="2" a="1"/>
  <c r="R5176" i="2" s="1"/>
  <c r="R5177" i="2" a="1"/>
  <c r="R5177" i="2" s="1"/>
  <c r="R5178" i="2" a="1"/>
  <c r="R5178" i="2"/>
  <c r="R5179" i="2" a="1"/>
  <c r="R5179" i="2" s="1"/>
  <c r="R5180" i="2" a="1"/>
  <c r="R5180" i="2" s="1"/>
  <c r="R5181" i="2" a="1"/>
  <c r="R5181" i="2"/>
  <c r="R5182" i="2" a="1"/>
  <c r="R5182" i="2"/>
  <c r="R5183" i="2" a="1"/>
  <c r="R5183" i="2"/>
  <c r="R5184" i="2" a="1"/>
  <c r="R5184" i="2" s="1"/>
  <c r="R5185" i="2" a="1"/>
  <c r="R5185" i="2" s="1"/>
  <c r="R5186" i="2" a="1"/>
  <c r="R5186" i="2"/>
  <c r="R5187" i="2" a="1"/>
  <c r="R5187" i="2"/>
  <c r="R5188" i="2" a="1"/>
  <c r="R5188" i="2"/>
  <c r="R5189" i="2" a="1"/>
  <c r="R5189" i="2"/>
  <c r="R5190" i="2" a="1"/>
  <c r="R5190" i="2" s="1"/>
  <c r="R5191" i="2" a="1"/>
  <c r="R5191" i="2" s="1"/>
  <c r="R5192" i="2" a="1"/>
  <c r="R5192" i="2" s="1"/>
  <c r="R5193" i="2" a="1"/>
  <c r="R5193" i="2" s="1"/>
  <c r="R5194" i="2" a="1"/>
  <c r="R5194" i="2" s="1"/>
  <c r="R5195" i="2" a="1"/>
  <c r="R5195" i="2"/>
  <c r="R5196" i="2" a="1"/>
  <c r="R5196" i="2" s="1"/>
  <c r="R5197" i="2" a="1"/>
  <c r="R5197" i="2"/>
  <c r="R5198" i="2" a="1"/>
  <c r="R5198" i="2" s="1"/>
  <c r="R5199" i="2" a="1"/>
  <c r="R5199" i="2"/>
  <c r="R5200" i="2" a="1"/>
  <c r="R5200" i="2" s="1"/>
  <c r="R5201" i="2" a="1"/>
  <c r="R5201" i="2" s="1"/>
  <c r="R5202" i="2" a="1"/>
  <c r="R5202" i="2"/>
  <c r="R5203" i="2" a="1"/>
  <c r="R5203" i="2" s="1"/>
  <c r="R5204" i="2" a="1"/>
  <c r="R5204" i="2" s="1"/>
  <c r="R5205" i="2" a="1"/>
  <c r="R5205" i="2" s="1"/>
  <c r="R5206" i="2" a="1"/>
  <c r="R5206" i="2" s="1"/>
  <c r="R5207" i="2" a="1"/>
  <c r="R5207" i="2"/>
  <c r="R5208" i="2" a="1"/>
  <c r="R5208" i="2" s="1"/>
  <c r="R5209" i="2" a="1"/>
  <c r="R5209" i="2"/>
  <c r="R5210" i="2" a="1"/>
  <c r="R5210" i="2"/>
  <c r="R5211" i="2" a="1"/>
  <c r="R5211" i="2"/>
  <c r="R5212" i="2" a="1"/>
  <c r="R5212" i="2" s="1"/>
  <c r="R5213" i="2" a="1"/>
  <c r="R5213" i="2"/>
  <c r="R5214" i="2" a="1"/>
  <c r="R5214" i="2"/>
  <c r="R5215" i="2" a="1"/>
  <c r="R5215" i="2"/>
  <c r="R5216" i="2" a="1"/>
  <c r="R5216" i="2"/>
  <c r="R5217" i="2" a="1"/>
  <c r="R5217" i="2"/>
  <c r="R5218" i="2" a="1"/>
  <c r="R5218" i="2"/>
  <c r="R5219" i="2" a="1"/>
  <c r="R5219" i="2" s="1"/>
  <c r="R5220" i="2" a="1"/>
  <c r="R5220" i="2"/>
  <c r="R5221" i="2" a="1"/>
  <c r="R5221" i="2" s="1"/>
  <c r="R5222" i="2" a="1"/>
  <c r="R5222" i="2" s="1"/>
  <c r="R5223" i="2" a="1"/>
  <c r="R5223" i="2"/>
  <c r="R5224" i="2" a="1"/>
  <c r="R5224" i="2" s="1"/>
  <c r="R5225" i="2" a="1"/>
  <c r="R5225" i="2" s="1"/>
  <c r="R5226" i="2" a="1"/>
  <c r="R5226" i="2" s="1"/>
  <c r="R5227" i="2" a="1"/>
  <c r="R5227" i="2"/>
  <c r="R5228" i="2" a="1"/>
  <c r="R5228" i="2"/>
  <c r="R5229" i="2" a="1"/>
  <c r="R5229" i="2" s="1"/>
  <c r="R5230" i="2" a="1"/>
  <c r="R5230" i="2"/>
  <c r="R5231" i="2" a="1"/>
  <c r="R5231" i="2"/>
  <c r="R5232" i="2" a="1"/>
  <c r="R5232" i="2"/>
  <c r="R5233" i="2" a="1"/>
  <c r="R5233" i="2" s="1"/>
  <c r="R5234" i="2" a="1"/>
  <c r="R5234" i="2" s="1"/>
  <c r="R5235" i="2" a="1"/>
  <c r="R5235" i="2" s="1"/>
  <c r="R5236" i="2" a="1"/>
  <c r="R5236" i="2"/>
  <c r="R5237" i="2" a="1"/>
  <c r="R5237" i="2"/>
  <c r="R5238" i="2" a="1"/>
  <c r="R5238" i="2"/>
  <c r="R5239" i="2" a="1"/>
  <c r="R5239" i="2" s="1"/>
  <c r="R5240" i="2" a="1"/>
  <c r="R5240" i="2" s="1"/>
  <c r="R5241" i="2" a="1"/>
  <c r="R5241" i="2" s="1"/>
  <c r="R5242" i="2" a="1"/>
  <c r="R5242" i="2" s="1"/>
  <c r="R5243" i="2" a="1"/>
  <c r="R5243" i="2" s="1"/>
  <c r="R5244" i="2" a="1"/>
  <c r="R5244" i="2"/>
  <c r="R5245" i="2" a="1"/>
  <c r="R5245" i="2"/>
  <c r="R5246" i="2" a="1"/>
  <c r="R5246" i="2"/>
  <c r="R5247" i="2" a="1"/>
  <c r="R5247" i="2" s="1"/>
  <c r="R5248" i="2" a="1"/>
  <c r="R5248" i="2"/>
  <c r="R5249" i="2" a="1"/>
  <c r="R5249" i="2"/>
  <c r="R5250" i="2" a="1"/>
  <c r="R5250" i="2" s="1"/>
  <c r="R5251" i="2" a="1"/>
  <c r="R5251" i="2"/>
  <c r="R5252" i="2" a="1"/>
  <c r="R5252" i="2" s="1"/>
  <c r="R5253" i="2" a="1"/>
  <c r="R5253" i="2"/>
  <c r="R5254" i="2" a="1"/>
  <c r="R5254" i="2" s="1"/>
  <c r="R5255" i="2" a="1"/>
  <c r="R5255" i="2"/>
  <c r="R5256" i="2" a="1"/>
  <c r="R5256" i="2"/>
  <c r="R5257" i="2" a="1"/>
  <c r="R5257" i="2"/>
  <c r="R5258" i="2" a="1"/>
  <c r="R5258" i="2"/>
  <c r="R5259" i="2" a="1"/>
  <c r="R5259" i="2"/>
  <c r="R5260" i="2" a="1"/>
  <c r="R5260" i="2"/>
  <c r="R5261" i="2" a="1"/>
  <c r="R5261" i="2" s="1"/>
  <c r="R5262" i="2" a="1"/>
  <c r="R5262" i="2" s="1"/>
  <c r="R5263" i="2" a="1"/>
  <c r="R5263" i="2"/>
  <c r="R5264" i="2" a="1"/>
  <c r="R5264" i="2"/>
  <c r="R5265" i="2" a="1"/>
  <c r="R5265" i="2"/>
  <c r="R5266" i="2" a="1"/>
  <c r="R5266" i="2" s="1"/>
  <c r="R5267" i="2" a="1"/>
  <c r="R5267" i="2"/>
  <c r="R5268" i="2" a="1"/>
  <c r="R5268" i="2" s="1"/>
  <c r="R5269" i="2" a="1"/>
  <c r="R5269" i="2"/>
  <c r="R5270" i="2" a="1"/>
  <c r="R5270" i="2"/>
  <c r="R5271" i="2" a="1"/>
  <c r="R5271" i="2"/>
  <c r="R5272" i="2" a="1"/>
  <c r="R5272" i="2"/>
  <c r="R5273" i="2" a="1"/>
  <c r="R5273" i="2"/>
  <c r="R5274" i="2" a="1"/>
  <c r="R5274" i="2"/>
  <c r="R5275" i="2" a="1"/>
  <c r="R5275" i="2" s="1"/>
  <c r="R5276" i="2" a="1"/>
  <c r="R5276" i="2"/>
  <c r="R5277" i="2" a="1"/>
  <c r="R5277" i="2" s="1"/>
  <c r="R5278" i="2" a="1"/>
  <c r="R5278" i="2" s="1"/>
  <c r="R5279" i="2" a="1"/>
  <c r="R5279" i="2"/>
  <c r="R5280" i="2" a="1"/>
  <c r="R5280" i="2"/>
  <c r="R5281" i="2" a="1"/>
  <c r="R5281" i="2" s="1"/>
  <c r="R5282" i="2" a="1"/>
  <c r="R5282" i="2" s="1"/>
  <c r="R5283" i="2" a="1"/>
  <c r="R5283" i="2"/>
  <c r="R5284" i="2" a="1"/>
  <c r="R5284" i="2"/>
  <c r="R5285" i="2" a="1"/>
  <c r="R5285" i="2"/>
  <c r="R5286" i="2" a="1"/>
  <c r="R5286" i="2"/>
  <c r="R5287" i="2" a="1"/>
  <c r="R5287" i="2" s="1"/>
  <c r="R5288" i="2" a="1"/>
  <c r="R5288" i="2"/>
  <c r="R5289" i="2" a="1"/>
  <c r="R5289" i="2" s="1"/>
  <c r="R5290" i="2" a="1"/>
  <c r="R5290" i="2"/>
  <c r="R5291" i="2" a="1"/>
  <c r="R5291" i="2" s="1"/>
  <c r="R5292" i="2" a="1"/>
  <c r="R5292" i="2" s="1"/>
  <c r="R5293" i="2" a="1"/>
  <c r="R5293" i="2"/>
  <c r="R5294" i="2" a="1"/>
  <c r="R5294" i="2" s="1"/>
  <c r="R5295" i="2" a="1"/>
  <c r="R5295" i="2"/>
  <c r="R5296" i="2" a="1"/>
  <c r="R5296" i="2" s="1"/>
  <c r="R5297" i="2" a="1"/>
  <c r="R5297" i="2" s="1"/>
  <c r="R5298" i="2" a="1"/>
  <c r="R5298" i="2"/>
  <c r="R5299" i="2" a="1"/>
  <c r="R5299" i="2" s="1"/>
  <c r="R5300" i="2" a="1"/>
  <c r="R5300" i="2"/>
  <c r="R5301" i="2" a="1"/>
  <c r="R5301" i="2" s="1"/>
  <c r="R5302" i="2" a="1"/>
  <c r="R5302" i="2" s="1"/>
  <c r="R5303" i="2" a="1"/>
  <c r="R5303" i="2" s="1"/>
  <c r="R5304" i="2" a="1"/>
  <c r="R5304" i="2" s="1"/>
  <c r="R5305" i="2" a="1"/>
  <c r="R5305" i="2" s="1"/>
  <c r="R5306" i="2" a="1"/>
  <c r="R5306" i="2"/>
  <c r="R5307" i="2" a="1"/>
  <c r="R5307" i="2"/>
  <c r="R5308" i="2" a="1"/>
  <c r="R5308" i="2"/>
  <c r="R5309" i="2" a="1"/>
  <c r="R5309" i="2"/>
  <c r="R5310" i="2" a="1"/>
  <c r="R5310" i="2" s="1"/>
  <c r="R5311" i="2" a="1"/>
  <c r="R5311" i="2"/>
  <c r="R5312" i="2" a="1"/>
  <c r="R5312" i="2" s="1"/>
  <c r="R5313" i="2" a="1"/>
  <c r="R5313" i="2"/>
  <c r="R5314" i="2" a="1"/>
  <c r="R5314" i="2"/>
  <c r="R5315" i="2" a="1"/>
  <c r="R5315" i="2"/>
  <c r="R5316" i="2" a="1"/>
  <c r="R5316" i="2"/>
  <c r="R5317" i="2" a="1"/>
  <c r="R5317" i="2" s="1"/>
  <c r="R5318" i="2" a="1"/>
  <c r="R5318" i="2" s="1"/>
  <c r="R5319" i="2" a="1"/>
  <c r="R5319" i="2"/>
  <c r="R5320" i="2" a="1"/>
  <c r="R5320" i="2" s="1"/>
  <c r="R5321" i="2" a="1"/>
  <c r="R5321" i="2"/>
  <c r="R5322" i="2" a="1"/>
  <c r="R5322" i="2" s="1"/>
  <c r="R5323" i="2" a="1"/>
  <c r="R5323" i="2" s="1"/>
  <c r="R5324" i="2" a="1"/>
  <c r="R5324" i="2" s="1"/>
  <c r="R5325" i="2" a="1"/>
  <c r="R5325" i="2"/>
  <c r="R5326" i="2" a="1"/>
  <c r="R5326" i="2" s="1"/>
  <c r="R5327" i="2" a="1"/>
  <c r="R5327" i="2"/>
  <c r="R5328" i="2" a="1"/>
  <c r="R5328" i="2"/>
  <c r="R5329" i="2" a="1"/>
  <c r="R5329" i="2"/>
  <c r="R5330" i="2" a="1"/>
  <c r="R5330" i="2"/>
  <c r="R5331" i="2" a="1"/>
  <c r="R5331" i="2" s="1"/>
  <c r="R5332" i="2" a="1"/>
  <c r="R5332" i="2"/>
  <c r="R5333" i="2" a="1"/>
  <c r="R5333" i="2" s="1"/>
  <c r="R5334" i="2" a="1"/>
  <c r="R5334" i="2" s="1"/>
  <c r="R5335" i="2" a="1"/>
  <c r="R5335" i="2"/>
  <c r="R5336" i="2" a="1"/>
  <c r="R5336" i="2"/>
  <c r="R5337" i="2" a="1"/>
  <c r="R5337" i="2" s="1"/>
  <c r="R5338" i="2" a="1"/>
  <c r="R5338" i="2" s="1"/>
  <c r="R5339" i="2" a="1"/>
  <c r="R5339" i="2" s="1"/>
  <c r="R5340" i="2" a="1"/>
  <c r="R5340" i="2"/>
  <c r="R5341" i="2" a="1"/>
  <c r="R5341" i="2" s="1"/>
  <c r="R5342" i="2" a="1"/>
  <c r="R5342" i="2"/>
  <c r="R5343" i="2" a="1"/>
  <c r="R5343" i="2"/>
  <c r="R5344" i="2" a="1"/>
  <c r="R5344" i="2"/>
  <c r="R5345" i="2" a="1"/>
  <c r="R5345" i="2" s="1"/>
  <c r="R5346" i="2" a="1"/>
  <c r="R5346" i="2"/>
  <c r="R5347" i="2" a="1"/>
  <c r="R5347" i="2" s="1"/>
  <c r="R5348" i="2" a="1"/>
  <c r="R5348" i="2"/>
  <c r="R5349" i="2" a="1"/>
  <c r="R5349" i="2"/>
  <c r="R5350" i="2" a="1"/>
  <c r="R5350" i="2"/>
  <c r="R5351" i="2" a="1"/>
  <c r="R5351" i="2" s="1"/>
  <c r="R5352" i="2" a="1"/>
  <c r="R5352" i="2" s="1"/>
  <c r="R5353" i="2" a="1"/>
  <c r="R5353" i="2"/>
  <c r="R5354" i="2" a="1"/>
  <c r="R5354" i="2" s="1"/>
  <c r="R5355" i="2" a="1"/>
  <c r="R5355" i="2" s="1"/>
  <c r="R5356" i="2" a="1"/>
  <c r="R5356" i="2"/>
  <c r="R5357" i="2" a="1"/>
  <c r="R5357" i="2" s="1"/>
  <c r="R5358" i="2" a="1"/>
  <c r="R5358" i="2"/>
  <c r="R5359" i="2" a="1"/>
  <c r="R5359" i="2" s="1"/>
  <c r="R5360" i="2" a="1"/>
  <c r="R5360" i="2" s="1"/>
  <c r="R5361" i="2" a="1"/>
  <c r="R5361" i="2" s="1"/>
  <c r="R5362" i="2" a="1"/>
  <c r="R5362" i="2" s="1"/>
  <c r="R5363" i="2" a="1"/>
  <c r="R5363" i="2"/>
  <c r="R5364" i="2" a="1"/>
  <c r="R5364" i="2"/>
  <c r="R5365" i="2" a="1"/>
  <c r="R5365" i="2"/>
  <c r="R5366" i="2" a="1"/>
  <c r="R5366" i="2" s="1"/>
  <c r="R5367" i="2" a="1"/>
  <c r="R5367" i="2" s="1"/>
  <c r="R5368" i="2" a="1"/>
  <c r="R5368" i="2"/>
  <c r="R5369" i="2" a="1"/>
  <c r="R5369" i="2"/>
  <c r="R5370" i="2" a="1"/>
  <c r="R5370" i="2"/>
  <c r="R5371" i="2" a="1"/>
  <c r="R5371" i="2" s="1"/>
  <c r="R5372" i="2" a="1"/>
  <c r="R5372" i="2"/>
  <c r="R5373" i="2" a="1"/>
  <c r="R5373" i="2" s="1"/>
  <c r="R5374" i="2" a="1"/>
  <c r="R5374" i="2"/>
  <c r="R5375" i="2" a="1"/>
  <c r="R5375" i="2" s="1"/>
  <c r="R5376" i="2" a="1"/>
  <c r="R5376" i="2"/>
  <c r="R5377" i="2" a="1"/>
  <c r="R5377" i="2"/>
  <c r="R5378" i="2" a="1"/>
  <c r="R5378" i="2"/>
  <c r="R5379" i="2" a="1"/>
  <c r="R5379" i="2" s="1"/>
  <c r="R5380" i="2" a="1"/>
  <c r="R5380" i="2" s="1"/>
  <c r="R5381" i="2" a="1"/>
  <c r="R5381" i="2"/>
  <c r="R5382" i="2" a="1"/>
  <c r="R5382" i="2"/>
  <c r="R5383" i="2" a="1"/>
  <c r="R5383" i="2"/>
  <c r="R5384" i="2" a="1"/>
  <c r="R5384" i="2"/>
  <c r="R5385" i="2" a="1"/>
  <c r="R5385" i="2" s="1"/>
  <c r="R5386" i="2" a="1"/>
  <c r="R5386" i="2" s="1"/>
  <c r="R5387" i="2" a="1"/>
  <c r="R5387" i="2" s="1"/>
  <c r="R5388" i="2" a="1"/>
  <c r="R5388" i="2"/>
  <c r="R5389" i="2" a="1"/>
  <c r="R5389" i="2"/>
  <c r="R5390" i="2" a="1"/>
  <c r="R5390" i="2" s="1"/>
  <c r="R5391" i="2" a="1"/>
  <c r="R5391" i="2"/>
  <c r="R5392" i="2" a="1"/>
  <c r="R5392" i="2" s="1"/>
  <c r="R5393" i="2" a="1"/>
  <c r="R5393" i="2"/>
  <c r="R5394" i="2" a="1"/>
  <c r="R5394" i="2" s="1"/>
  <c r="R5395" i="2" a="1"/>
  <c r="R5395" i="2" s="1"/>
  <c r="R5396" i="2" a="1"/>
  <c r="R5396" i="2" s="1"/>
  <c r="R5397" i="2" a="1"/>
  <c r="R5397" i="2"/>
  <c r="R5398" i="2" a="1"/>
  <c r="R5398" i="2"/>
  <c r="R5399" i="2" a="1"/>
  <c r="R5399" i="2"/>
  <c r="R5400" i="2" a="1"/>
  <c r="R5400" i="2"/>
  <c r="R5401" i="2" a="1"/>
  <c r="R5401" i="2" s="1"/>
  <c r="R5402" i="2" a="1"/>
  <c r="R5402" i="2" s="1"/>
  <c r="R5403" i="2" a="1"/>
  <c r="R5403" i="2" s="1"/>
  <c r="R5404" i="2" a="1"/>
  <c r="R5404" i="2"/>
  <c r="R5405" i="2" a="1"/>
  <c r="R5405" i="2"/>
  <c r="R5406" i="2" a="1"/>
  <c r="R5406" i="2"/>
  <c r="R5407" i="2" a="1"/>
  <c r="R5407" i="2" s="1"/>
  <c r="R5408" i="2" a="1"/>
  <c r="R5408" i="2" s="1"/>
  <c r="R5409" i="2" a="1"/>
  <c r="R5409" i="2"/>
  <c r="R5410" i="2" a="1"/>
  <c r="R5410" i="2"/>
  <c r="R5411" i="2" a="1"/>
  <c r="R5411" i="2" s="1"/>
  <c r="R5412" i="2" a="1"/>
  <c r="R5412" i="2"/>
  <c r="R5413" i="2" a="1"/>
  <c r="R5413" i="2"/>
  <c r="R5414" i="2" a="1"/>
  <c r="R5414" i="2"/>
  <c r="R5415" i="2" a="1"/>
  <c r="R5415" i="2" s="1"/>
  <c r="R5416" i="2" a="1"/>
  <c r="R5416" i="2" s="1"/>
  <c r="R5417" i="2" a="1"/>
  <c r="R5417" i="2"/>
  <c r="R5418" i="2" a="1"/>
  <c r="R5418" i="2" s="1"/>
  <c r="R5419" i="2" a="1"/>
  <c r="R5419" i="2"/>
  <c r="R5420" i="2" a="1"/>
  <c r="R5420" i="2" s="1"/>
  <c r="R5421" i="2" a="1"/>
  <c r="R5421" i="2" s="1"/>
  <c r="R5422" i="2" a="1"/>
  <c r="R5422" i="2" s="1"/>
  <c r="R5423" i="2" a="1"/>
  <c r="R5423" i="2" s="1"/>
  <c r="R5424" i="2" a="1"/>
  <c r="R5424" i="2"/>
  <c r="R5425" i="2" a="1"/>
  <c r="R5425" i="2" s="1"/>
  <c r="R5426" i="2" a="1"/>
  <c r="R5426" i="2"/>
  <c r="R5427" i="2" a="1"/>
  <c r="R5427" i="2" s="1"/>
  <c r="R5428" i="2" a="1"/>
  <c r="R5428" i="2"/>
  <c r="R5429" i="2" a="1"/>
  <c r="R5429" i="2" s="1"/>
  <c r="R5430" i="2" a="1"/>
  <c r="R5430" i="2"/>
  <c r="R5431" i="2" a="1"/>
  <c r="R5431" i="2"/>
  <c r="R5432" i="2" a="1"/>
  <c r="R5432" i="2"/>
  <c r="R5433" i="2" a="1"/>
  <c r="R5433" i="2"/>
  <c r="R5434" i="2" a="1"/>
  <c r="R5434" i="2"/>
  <c r="R5435" i="2" a="1"/>
  <c r="R5435" i="2" s="1"/>
  <c r="R5436" i="2" a="1"/>
  <c r="R5436" i="2" s="1"/>
  <c r="R5437" i="2" a="1"/>
  <c r="R5437" i="2" s="1"/>
  <c r="R5438" i="2" a="1"/>
  <c r="R5438" i="2"/>
  <c r="R5439" i="2" a="1"/>
  <c r="R5439" i="2"/>
  <c r="R5440" i="2" a="1"/>
  <c r="R5440" i="2"/>
  <c r="R5441" i="2" a="1"/>
  <c r="R5441" i="2" s="1"/>
  <c r="R5442" i="2" a="1"/>
  <c r="R5442" i="2"/>
  <c r="R5443" i="2" a="1"/>
  <c r="R5443" i="2" s="1"/>
  <c r="R5444" i="2" a="1"/>
  <c r="R5444" i="2" s="1"/>
  <c r="R5445" i="2" a="1"/>
  <c r="R5445" i="2"/>
  <c r="R5446" i="2" a="1"/>
  <c r="R5446" i="2" s="1"/>
  <c r="R5447" i="2" a="1"/>
  <c r="R5447" i="2"/>
  <c r="R5448" i="2" a="1"/>
  <c r="R5448" i="2"/>
  <c r="R5449" i="2" a="1"/>
  <c r="R5449" i="2" s="1"/>
  <c r="R5450" i="2" a="1"/>
  <c r="R5450" i="2" s="1"/>
  <c r="R5451" i="2" a="1"/>
  <c r="R5451" i="2"/>
  <c r="R5452" i="2" a="1"/>
  <c r="R5452" i="2" s="1"/>
  <c r="R5453" i="2" a="1"/>
  <c r="R5453" i="2"/>
  <c r="R5454" i="2" a="1"/>
  <c r="R5454" i="2"/>
  <c r="R5455" i="2" a="1"/>
  <c r="R5455" i="2" s="1"/>
  <c r="R5456" i="2" a="1"/>
  <c r="R5456" i="2" s="1"/>
  <c r="R5457" i="2" a="1"/>
  <c r="R5457" i="2" s="1"/>
  <c r="R5458" i="2" a="1"/>
  <c r="R5458" i="2" s="1"/>
  <c r="R5459" i="2" a="1"/>
  <c r="R5459" i="2"/>
  <c r="R5460" i="2" a="1"/>
  <c r="R5460" i="2" s="1"/>
  <c r="R5461" i="2" a="1"/>
  <c r="R5461" i="2"/>
  <c r="R5462" i="2" a="1"/>
  <c r="R5462" i="2"/>
  <c r="R5463" i="2" a="1"/>
  <c r="R5463" i="2"/>
  <c r="R5464" i="2" a="1"/>
  <c r="R5464" i="2" s="1"/>
  <c r="R5465" i="2" a="1"/>
  <c r="R5465" i="2" s="1"/>
  <c r="R5466" i="2" a="1"/>
  <c r="R5466" i="2"/>
  <c r="R5467" i="2" a="1"/>
  <c r="R5467" i="2"/>
  <c r="R5468" i="2" a="1"/>
  <c r="R5468" i="2"/>
  <c r="R5469" i="2" a="1"/>
  <c r="R5469" i="2" s="1"/>
  <c r="R5470" i="2" a="1"/>
  <c r="R5470" i="2"/>
  <c r="R5471" i="2" a="1"/>
  <c r="R5471" i="2" s="1"/>
  <c r="R5472" i="2" a="1"/>
  <c r="R5472" i="2"/>
  <c r="R5473" i="2" a="1"/>
  <c r="R5473" i="2" s="1"/>
  <c r="R5474" i="2" a="1"/>
  <c r="R5474" i="2"/>
  <c r="R5475" i="2" a="1"/>
  <c r="R5475" i="2"/>
  <c r="R5476" i="2" a="1"/>
  <c r="R5476" i="2"/>
  <c r="R5477" i="2" a="1"/>
  <c r="R5477" i="2" s="1"/>
  <c r="R5478" i="2" a="1"/>
  <c r="R5478" i="2" s="1"/>
  <c r="R5479" i="2" a="1"/>
  <c r="R5479" i="2"/>
  <c r="R5480" i="2" a="1"/>
  <c r="R5480" i="2"/>
  <c r="R5481" i="2" a="1"/>
  <c r="R5481" i="2"/>
  <c r="R5482" i="2" a="1"/>
  <c r="R5482" i="2"/>
  <c r="R5483" i="2" a="1"/>
  <c r="R5483" i="2" s="1"/>
  <c r="R5484" i="2" a="1"/>
  <c r="R5484" i="2"/>
  <c r="R5485" i="2" a="1"/>
  <c r="R5485" i="2" s="1"/>
  <c r="R5486" i="2" a="1"/>
  <c r="R5486" i="2" s="1"/>
  <c r="R5487" i="2" a="1"/>
  <c r="R5487" i="2"/>
  <c r="R5488" i="2" a="1"/>
  <c r="R5488" i="2" s="1"/>
  <c r="R5489" i="2" a="1"/>
  <c r="R5489" i="2"/>
  <c r="R5490" i="2" a="1"/>
  <c r="R5490" i="2" s="1"/>
  <c r="R5491" i="2" a="1"/>
  <c r="R5491" i="2" s="1"/>
  <c r="R5492" i="2" a="1"/>
  <c r="R5492" i="2" s="1"/>
  <c r="R5493" i="2" a="1"/>
  <c r="R5493" i="2" s="1"/>
  <c r="R5494" i="2" a="1"/>
  <c r="R5494" i="2"/>
  <c r="R5495" i="2" a="1"/>
  <c r="R5495" i="2" s="1"/>
  <c r="R5496" i="2" a="1"/>
  <c r="R5496" i="2"/>
  <c r="R5497" i="2" a="1"/>
  <c r="R5497" i="2" s="1"/>
  <c r="R5498" i="2" a="1"/>
  <c r="R5498" i="2"/>
  <c r="R5499" i="2" a="1"/>
  <c r="R5499" i="2"/>
  <c r="R5500" i="2" a="1"/>
  <c r="R5500" i="2" s="1"/>
  <c r="R5501" i="2" a="1"/>
  <c r="R5501" i="2" s="1"/>
  <c r="R5502" i="2" a="1"/>
  <c r="R5502" i="2" s="1"/>
  <c r="R5503" i="2" a="1"/>
  <c r="R5503" i="2"/>
  <c r="R5504" i="2" a="1"/>
  <c r="R5504" i="2"/>
  <c r="R5505" i="2" a="1"/>
  <c r="R5505" i="2" s="1"/>
  <c r="R5506" i="2" a="1"/>
  <c r="R5506" i="2"/>
  <c r="R5507" i="2" a="1"/>
  <c r="R5507" i="2" s="1"/>
  <c r="R5508" i="2" a="1"/>
  <c r="R5508" i="2" s="1"/>
  <c r="R5509" i="2" a="1"/>
  <c r="R5509" i="2" s="1"/>
  <c r="R5510" i="2" a="1"/>
  <c r="R5510" i="2"/>
  <c r="R5511" i="2" a="1"/>
  <c r="R5511" i="2"/>
  <c r="R5512" i="2" a="1"/>
  <c r="R5512" i="2" s="1"/>
  <c r="R5513" i="2" a="1"/>
  <c r="R5513" i="2"/>
  <c r="R5514" i="2" a="1"/>
  <c r="R5514" i="2" s="1"/>
  <c r="R5515" i="2" a="1"/>
  <c r="R5515" i="2" s="1"/>
  <c r="R5516" i="2" a="1"/>
  <c r="R5516" i="2" s="1"/>
  <c r="R5517" i="2" a="1"/>
  <c r="R5517" i="2"/>
  <c r="R5518" i="2" a="1"/>
  <c r="R5518" i="2"/>
  <c r="R5519" i="2" a="1"/>
  <c r="R5519" i="2" s="1"/>
  <c r="R5520" i="2" a="1"/>
  <c r="R5520" i="2"/>
  <c r="R5521" i="2" a="1"/>
  <c r="R5521" i="2" s="1"/>
  <c r="R5522" i="2" a="1"/>
  <c r="R5522" i="2"/>
  <c r="R5523" i="2" a="1"/>
  <c r="R5523" i="2" s="1"/>
  <c r="R5524" i="2" a="1"/>
  <c r="R5524" i="2"/>
  <c r="R5525" i="2" a="1"/>
  <c r="R5525" i="2"/>
  <c r="R5526" i="2" a="1"/>
  <c r="R5526" i="2"/>
  <c r="R5527" i="2" a="1"/>
  <c r="R5527" i="2"/>
  <c r="R5528" i="2" a="1"/>
  <c r="R5528" i="2" s="1"/>
  <c r="R5529" i="2" a="1"/>
  <c r="R5529" i="2"/>
  <c r="R5530" i="2" a="1"/>
  <c r="R5530" i="2" s="1"/>
  <c r="R5531" i="2" a="1"/>
  <c r="R5531" i="2"/>
  <c r="R5532" i="2" a="1"/>
  <c r="R5532" i="2"/>
  <c r="R5533" i="2" a="1"/>
  <c r="R5533" i="2"/>
  <c r="R5534" i="2" a="1"/>
  <c r="R5534" i="2"/>
  <c r="R5535" i="2" a="1"/>
  <c r="R5535" i="2" s="1"/>
  <c r="R5536" i="2" a="1"/>
  <c r="R5536" i="2"/>
  <c r="R5537" i="2" a="1"/>
  <c r="R5537" i="2" s="1"/>
  <c r="R5538" i="2" a="1"/>
  <c r="R5538" i="2"/>
  <c r="R5539" i="2" a="1"/>
  <c r="R5539" i="2"/>
  <c r="R5540" i="2" a="1"/>
  <c r="R5540" i="2"/>
  <c r="R5541" i="2" a="1"/>
  <c r="R5541" i="2"/>
  <c r="R5542" i="2" a="1"/>
  <c r="R5542" i="2" s="1"/>
  <c r="R5543" i="2" a="1"/>
  <c r="R5543" i="2"/>
  <c r="R5544" i="2" a="1"/>
  <c r="R5544" i="2" s="1"/>
  <c r="R5545" i="2" a="1"/>
  <c r="R5545" i="2"/>
  <c r="R5546" i="2" a="1"/>
  <c r="R5546" i="2"/>
  <c r="R5547" i="2" a="1"/>
  <c r="R5547" i="2"/>
  <c r="R5548" i="2" a="1"/>
  <c r="R5548" i="2"/>
  <c r="R5549" i="2" a="1"/>
  <c r="R5549" i="2" s="1"/>
  <c r="R5550" i="2" a="1"/>
  <c r="R5550" i="2" s="1"/>
  <c r="R5551" i="2" a="1"/>
  <c r="R5551" i="2" s="1"/>
  <c r="R5552" i="2" a="1"/>
  <c r="R5552" i="2"/>
  <c r="R5553" i="2" a="1"/>
  <c r="R5553" i="2"/>
  <c r="R5554" i="2" a="1"/>
  <c r="R5554" i="2" s="1"/>
  <c r="R5555" i="2" a="1"/>
  <c r="R5555" i="2"/>
  <c r="R5556" i="2" a="1"/>
  <c r="R5556" i="2" s="1"/>
  <c r="R5557" i="2" a="1"/>
  <c r="R5557" i="2" s="1"/>
  <c r="R5558" i="2" a="1"/>
  <c r="R5558" i="2" s="1"/>
  <c r="R5559" i="2" a="1"/>
  <c r="R5559" i="2"/>
  <c r="R5560" i="2" a="1"/>
  <c r="R5560" i="2"/>
  <c r="R5561" i="2" a="1"/>
  <c r="R5561" i="2" s="1"/>
  <c r="R5562" i="2" a="1"/>
  <c r="R5562" i="2"/>
  <c r="R5563" i="2" a="1"/>
  <c r="R5563" i="2" s="1"/>
  <c r="R5564" i="2" a="1"/>
  <c r="R5564" i="2"/>
  <c r="R5565" i="2" a="1"/>
  <c r="R5565" i="2" s="1"/>
  <c r="R5566" i="2" a="1"/>
  <c r="R5566" i="2"/>
  <c r="R5567" i="2" a="1"/>
  <c r="R5567" i="2"/>
  <c r="R5568" i="2" a="1"/>
  <c r="R5568" i="2"/>
  <c r="R5569" i="2" a="1"/>
  <c r="R5569" i="2"/>
  <c r="R5570" i="2" a="1"/>
  <c r="R5570" i="2" s="1"/>
  <c r="R5571" i="2" a="1"/>
  <c r="R5571" i="2"/>
  <c r="R5572" i="2" a="1"/>
  <c r="R5572" i="2" s="1"/>
  <c r="R5573" i="2" a="1"/>
  <c r="R5573" i="2"/>
  <c r="R5574" i="2" a="1"/>
  <c r="R5574" i="2"/>
  <c r="R5575" i="2" a="1"/>
  <c r="R5575" i="2"/>
  <c r="R5576" i="2" a="1"/>
  <c r="R5576" i="2"/>
  <c r="R5577" i="2" a="1"/>
  <c r="R5577" i="2" s="1"/>
  <c r="R5578" i="2" a="1"/>
  <c r="R5578" i="2"/>
  <c r="R5579" i="2" a="1"/>
  <c r="R5579" i="2" s="1"/>
  <c r="R5580" i="2" a="1"/>
  <c r="R5580" i="2"/>
  <c r="R5581" i="2" a="1"/>
  <c r="R5581" i="2"/>
  <c r="R5582" i="2" a="1"/>
  <c r="R5582" i="2"/>
  <c r="R5583" i="2" a="1"/>
  <c r="R5583" i="2"/>
  <c r="R5584" i="2" a="1"/>
  <c r="R5584" i="2" s="1"/>
  <c r="R5585" i="2" a="1"/>
  <c r="R5585" i="2" s="1"/>
  <c r="R5586" i="2" a="1"/>
  <c r="R5586" i="2" s="1"/>
  <c r="R5587" i="2" a="1"/>
  <c r="R5587" i="2"/>
  <c r="R5588" i="2" a="1"/>
  <c r="R5588" i="2"/>
  <c r="R5589" i="2" a="1"/>
  <c r="R5589" i="2" s="1"/>
  <c r="R5590" i="2" a="1"/>
  <c r="R5590" i="2"/>
  <c r="R5591" i="2" a="1"/>
  <c r="R5591" i="2" s="1"/>
  <c r="R5592" i="2" a="1"/>
  <c r="R5592" i="2"/>
  <c r="R5593" i="2" a="1"/>
  <c r="R5593" i="2" s="1"/>
  <c r="R5594" i="2" a="1"/>
  <c r="R5594" i="2"/>
  <c r="R5595" i="2" a="1"/>
  <c r="R5595" i="2"/>
  <c r="R5596" i="2" a="1"/>
  <c r="R5596" i="2"/>
  <c r="R5597" i="2" a="1"/>
  <c r="R5597" i="2"/>
  <c r="R5598" i="2" a="1"/>
  <c r="R5598" i="2" s="1"/>
  <c r="R5599" i="2" a="1"/>
  <c r="R5599" i="2" s="1"/>
  <c r="R5600" i="2" a="1"/>
  <c r="R5600" i="2" s="1"/>
  <c r="R5601" i="2" a="1"/>
  <c r="R5601" i="2"/>
  <c r="R5602" i="2" a="1"/>
  <c r="R5602" i="2"/>
  <c r="R5603" i="2" a="1"/>
  <c r="R5603" i="2" s="1"/>
  <c r="R5604" i="2" a="1"/>
  <c r="R5604" i="2"/>
  <c r="R5605" i="2" a="1"/>
  <c r="R5605" i="2" s="1"/>
  <c r="R5606" i="2" a="1"/>
  <c r="R5606" i="2" s="1"/>
  <c r="R5607" i="2" a="1"/>
  <c r="R5607" i="2" s="1"/>
  <c r="R5608" i="2" a="1"/>
  <c r="R5608" i="2"/>
  <c r="R5609" i="2" a="1"/>
  <c r="R5609" i="2"/>
  <c r="R5610" i="2" a="1"/>
  <c r="R5610" i="2" s="1"/>
  <c r="R5611" i="2" a="1"/>
  <c r="R5611" i="2"/>
  <c r="R5612" i="2" a="1"/>
  <c r="R5612" i="2" s="1"/>
  <c r="R5613" i="2" a="1"/>
  <c r="R5613" i="2" s="1"/>
  <c r="R5614" i="2" a="1"/>
  <c r="R5614" i="2" s="1"/>
  <c r="R5615" i="2" a="1"/>
  <c r="R5615" i="2"/>
  <c r="R5616" i="2" a="1"/>
  <c r="R5616" i="2"/>
  <c r="R5617" i="2" a="1"/>
  <c r="R5617" i="2"/>
  <c r="R5618" i="2" a="1"/>
  <c r="R5618" i="2"/>
  <c r="R5619" i="2" a="1"/>
  <c r="R5619" i="2" s="1"/>
  <c r="R5620" i="2" a="1"/>
  <c r="R5620" i="2"/>
  <c r="R5621" i="2" a="1"/>
  <c r="R5621" i="2" s="1"/>
  <c r="R5622" i="2" a="1"/>
  <c r="R5622" i="2"/>
  <c r="R5623" i="2" a="1"/>
  <c r="R5623" i="2"/>
  <c r="R5624" i="2" a="1"/>
  <c r="R5624" i="2"/>
  <c r="R5625" i="2" a="1"/>
  <c r="R5625" i="2"/>
  <c r="R5626" i="2" a="1"/>
  <c r="R5626" i="2" s="1"/>
  <c r="R5627" i="2" a="1"/>
  <c r="R5627" i="2"/>
  <c r="R5628" i="2" a="1"/>
  <c r="R5628" i="2" s="1"/>
  <c r="R5629" i="2" a="1"/>
  <c r="R5629" i="2"/>
  <c r="R5630" i="2" a="1"/>
  <c r="R5630" i="2"/>
  <c r="R5631" i="2" a="1"/>
  <c r="R5631" i="2"/>
  <c r="R5632" i="2" a="1"/>
  <c r="R5632" i="2"/>
  <c r="R5633" i="2" a="1"/>
  <c r="R5633" i="2" s="1"/>
  <c r="R5634" i="2" a="1"/>
  <c r="R5634" i="2" s="1"/>
  <c r="R5635" i="2" a="1"/>
  <c r="R5635" i="2" s="1"/>
  <c r="R5636" i="2" a="1"/>
  <c r="R5636" i="2"/>
  <c r="R5637" i="2" a="1"/>
  <c r="R5637" i="2"/>
  <c r="R5638" i="2" a="1"/>
  <c r="R5638" i="2" s="1"/>
  <c r="R5639" i="2" a="1"/>
  <c r="R5639" i="2"/>
  <c r="R5640" i="2" a="1"/>
  <c r="R5640" i="2" s="1"/>
  <c r="R5641" i="2" a="1"/>
  <c r="R5641" i="2"/>
  <c r="R5642" i="2" a="1"/>
  <c r="R5642" i="2" s="1"/>
  <c r="R5643" i="2" a="1"/>
  <c r="R5643" i="2"/>
  <c r="R5644" i="2" a="1"/>
  <c r="R5644" i="2"/>
  <c r="R5645" i="2" a="1"/>
  <c r="R5645" i="2"/>
  <c r="R5646" i="2" a="1"/>
  <c r="R5646" i="2"/>
  <c r="R5647" i="2" a="1"/>
  <c r="R5647" i="2" s="1"/>
  <c r="R5648" i="2" a="1"/>
  <c r="R5648" i="2" s="1"/>
  <c r="R5649" i="2" a="1"/>
  <c r="R5649" i="2" s="1"/>
  <c r="R5650" i="2" a="1"/>
  <c r="R5650" i="2"/>
  <c r="R5651" i="2" a="1"/>
  <c r="R5651" i="2"/>
  <c r="R5652" i="2" a="1"/>
  <c r="R5652" i="2" s="1"/>
  <c r="R5653" i="2" a="1"/>
  <c r="R5653" i="2"/>
  <c r="R5654" i="2" a="1"/>
  <c r="R5654" i="2" s="1"/>
  <c r="R5655" i="2" a="1"/>
  <c r="R5655" i="2" s="1"/>
  <c r="R5656" i="2" a="1"/>
  <c r="R5656" i="2" s="1"/>
  <c r="R5657" i="2" a="1"/>
  <c r="R5657" i="2"/>
  <c r="R5658" i="2" a="1"/>
  <c r="R5658" i="2"/>
  <c r="R5659" i="2" a="1"/>
  <c r="R5659" i="2" s="1"/>
  <c r="R5660" i="2" a="1"/>
  <c r="R5660" i="2"/>
  <c r="R5661" i="2" a="1"/>
  <c r="R5661" i="2" s="1"/>
  <c r="R5662" i="2" a="1"/>
  <c r="R5662" i="2" s="1"/>
  <c r="R5663" i="2" a="1"/>
  <c r="R5663" i="2" s="1"/>
  <c r="R5664" i="2" a="1"/>
  <c r="R5664" i="2"/>
  <c r="R5665" i="2" a="1"/>
  <c r="R5665" i="2"/>
  <c r="R5666" i="2" a="1"/>
  <c r="R5666" i="2" s="1"/>
  <c r="R5667" i="2" a="1"/>
  <c r="R5667" i="2"/>
  <c r="R5668" i="2" a="1"/>
  <c r="R5668" i="2" s="1"/>
  <c r="R5669" i="2" a="1"/>
  <c r="R5669" i="2"/>
  <c r="R5670" i="2" a="1"/>
  <c r="R5670" i="2" s="1"/>
  <c r="R5671" i="2" a="1"/>
  <c r="R5671" i="2"/>
  <c r="R5672" i="2" a="1"/>
  <c r="R5672" i="2"/>
  <c r="R5673" i="2" a="1"/>
  <c r="R5673" i="2"/>
  <c r="R5674" i="2" a="1"/>
  <c r="R5674" i="2"/>
  <c r="R5675" i="2" a="1"/>
  <c r="R5675" i="2" s="1"/>
  <c r="R5676" i="2" a="1"/>
  <c r="R5676" i="2"/>
  <c r="R5677" i="2" a="1"/>
  <c r="R5677" i="2" s="1"/>
  <c r="R5678" i="2" a="1"/>
  <c r="R5678" i="2"/>
  <c r="R5679" i="2" a="1"/>
  <c r="R5679" i="2"/>
  <c r="R5680" i="2" a="1"/>
  <c r="R5680" i="2"/>
  <c r="R5681" i="2" a="1"/>
  <c r="R5681" i="2"/>
  <c r="R5682" i="2" a="1"/>
  <c r="R5682" i="2" s="1"/>
  <c r="R5683" i="2" a="1"/>
  <c r="R5683" i="2"/>
  <c r="R5684" i="2" a="1"/>
  <c r="R5684" i="2" s="1"/>
  <c r="R5685" i="2" a="1"/>
  <c r="R5685" i="2"/>
  <c r="R5686" i="2" a="1"/>
  <c r="R5686" i="2"/>
  <c r="R5687" i="2" a="1"/>
  <c r="R5687" i="2"/>
  <c r="R5688" i="2" a="1"/>
  <c r="R5688" i="2"/>
  <c r="R5689" i="2" a="1"/>
  <c r="R5689" i="2" s="1"/>
  <c r="R5690" i="2" a="1"/>
  <c r="R5690" i="2"/>
  <c r="R5691" i="2" a="1"/>
  <c r="R5691" i="2" s="1"/>
  <c r="R5692" i="2" a="1"/>
  <c r="R5692" i="2"/>
  <c r="R5693" i="2" a="1"/>
  <c r="R5693" i="2"/>
  <c r="R5694" i="2" a="1"/>
  <c r="R5694" i="2"/>
  <c r="R5695" i="2" a="1"/>
  <c r="R5695" i="2"/>
  <c r="R5696" i="2" a="1"/>
  <c r="R5696" i="2" s="1"/>
  <c r="R5697" i="2" a="1"/>
  <c r="R5697" i="2" s="1"/>
  <c r="R5698" i="2" a="1"/>
  <c r="R5698" i="2" s="1"/>
  <c r="R5699" i="2" a="1"/>
  <c r="R5699" i="2"/>
  <c r="R5700" i="2" a="1"/>
  <c r="R5700" i="2"/>
  <c r="R5701" i="2" a="1"/>
  <c r="R5701" i="2" s="1"/>
  <c r="R5702" i="2" a="1"/>
  <c r="R5702" i="2"/>
  <c r="R5703" i="2" a="1"/>
  <c r="R5703" i="2" s="1"/>
  <c r="R5704" i="2" a="1"/>
  <c r="R5704" i="2" s="1"/>
  <c r="R5705" i="2" a="1"/>
  <c r="R5705" i="2" s="1"/>
  <c r="R5706" i="2" a="1"/>
  <c r="R5706" i="2"/>
  <c r="R5707" i="2" a="1"/>
  <c r="R5707" i="2"/>
  <c r="R5708" i="2" a="1"/>
  <c r="R5708" i="2" s="1"/>
  <c r="R5709" i="2" a="1"/>
  <c r="R5709" i="2"/>
  <c r="R5710" i="2" a="1"/>
  <c r="R5710" i="2" s="1"/>
  <c r="R5711" i="2" a="1"/>
  <c r="R5711" i="2"/>
  <c r="R5712" i="2" a="1"/>
  <c r="R5712" i="2" s="1"/>
  <c r="R5713" i="2" a="1"/>
  <c r="R5713" i="2"/>
  <c r="R5714" i="2" a="1"/>
  <c r="R5714" i="2"/>
  <c r="R5715" i="2" a="1"/>
  <c r="R5715" i="2"/>
  <c r="R5716" i="2" a="1"/>
  <c r="R5716" i="2"/>
  <c r="R5717" i="2" a="1"/>
  <c r="R5717" i="2" s="1"/>
  <c r="R5718" i="2" a="1"/>
  <c r="R5718" i="2"/>
  <c r="R5719" i="2" a="1"/>
  <c r="R5719" i="2" s="1"/>
  <c r="R5720" i="2" a="1"/>
  <c r="R5720" i="2"/>
  <c r="R5721" i="2" a="1"/>
  <c r="R5721" i="2"/>
  <c r="R5722" i="2" a="1"/>
  <c r="R5722" i="2"/>
  <c r="R5723" i="2" a="1"/>
  <c r="R5723" i="2"/>
  <c r="R5724" i="2" a="1"/>
  <c r="R5724" i="2" s="1"/>
  <c r="R5725" i="2" a="1"/>
  <c r="R5725" i="2"/>
  <c r="R5726" i="2" a="1"/>
  <c r="R5726" i="2" s="1"/>
  <c r="R5727" i="2" a="1"/>
  <c r="R5727" i="2"/>
  <c r="R5728" i="2" a="1"/>
  <c r="R5728" i="2"/>
  <c r="R5729" i="2" a="1"/>
  <c r="R5729" i="2"/>
  <c r="R5730" i="2" a="1"/>
  <c r="R5730" i="2"/>
  <c r="R5731" i="2" a="1"/>
  <c r="R5731" i="2" s="1"/>
  <c r="R5732" i="2" a="1"/>
  <c r="R5732" i="2" s="1"/>
  <c r="R5733" i="2" a="1"/>
  <c r="R5733" i="2" s="1"/>
  <c r="R5734" i="2" a="1"/>
  <c r="R5734" i="2"/>
  <c r="R5735" i="2" a="1"/>
  <c r="R5735" i="2"/>
  <c r="R5736" i="2" a="1"/>
  <c r="R5736" i="2"/>
  <c r="R5737" i="2" a="1"/>
  <c r="R5737" i="2"/>
  <c r="R5738" i="2" a="1"/>
  <c r="R5738" i="2" s="1"/>
  <c r="R5739" i="2" a="1"/>
  <c r="R5739" i="2"/>
  <c r="R5740" i="2" a="1"/>
  <c r="R5740" i="2" s="1"/>
  <c r="R5741" i="2" a="1"/>
  <c r="R5741" i="2"/>
  <c r="R5742" i="2" a="1"/>
  <c r="R5742" i="2"/>
  <c r="R5743" i="2" a="1"/>
  <c r="R5743" i="2"/>
  <c r="R5744" i="2" a="1"/>
  <c r="R5744" i="2"/>
  <c r="R5745" i="2" a="1"/>
  <c r="R5745" i="2" s="1"/>
  <c r="R5746" i="2" a="1"/>
  <c r="R5746" i="2" s="1"/>
  <c r="R5747" i="2" a="1"/>
  <c r="R5747" i="2" s="1"/>
  <c r="R5748" i="2" a="1"/>
  <c r="R5748" i="2"/>
  <c r="R5749" i="2" a="1"/>
  <c r="R5749" i="2"/>
  <c r="R5750" i="2" a="1"/>
  <c r="R5750" i="2" s="1"/>
  <c r="R5751" i="2" a="1"/>
  <c r="R5751" i="2"/>
  <c r="R5752" i="2" a="1"/>
  <c r="R5752" i="2" s="1"/>
  <c r="R5753" i="2" a="1"/>
  <c r="R5753" i="2" s="1"/>
  <c r="R5754" i="2" a="1"/>
  <c r="R5754" i="2" s="1"/>
  <c r="R5755" i="2" a="1"/>
  <c r="R5755" i="2"/>
  <c r="R5756" i="2" a="1"/>
  <c r="R5756" i="2"/>
  <c r="R5757" i="2" a="1"/>
  <c r="R5757" i="2" s="1"/>
  <c r="R5758" i="2" a="1"/>
  <c r="R5758" i="2"/>
  <c r="R5759" i="2" a="1"/>
  <c r="R5759" i="2" s="1"/>
  <c r="R5760" i="2" a="1"/>
  <c r="R5760" i="2"/>
  <c r="R5761" i="2" a="1"/>
  <c r="R5761" i="2" s="1"/>
  <c r="R5762" i="2" a="1"/>
  <c r="R5762" i="2"/>
  <c r="R5763" i="2" a="1"/>
  <c r="R5763" i="2"/>
  <c r="R5764" i="2" a="1"/>
  <c r="R5764" i="2"/>
  <c r="R5765" i="2" a="1"/>
  <c r="R5765" i="2"/>
  <c r="R5766" i="2" a="1"/>
  <c r="R5766" i="2" s="1"/>
  <c r="R5767" i="2" a="1"/>
  <c r="R5767" i="2"/>
  <c r="R5768" i="2" a="1"/>
  <c r="R5768" i="2"/>
  <c r="R5769" i="2" a="1"/>
  <c r="R5769" i="2"/>
  <c r="R5770" i="2" a="1"/>
  <c r="R5770" i="2"/>
  <c r="R5771" i="2" a="1"/>
  <c r="R5771" i="2"/>
  <c r="R5772" i="2" a="1"/>
  <c r="R5772" i="2"/>
  <c r="R5773" i="2" a="1"/>
  <c r="R5773" i="2" s="1"/>
  <c r="R5774" i="2" a="1"/>
  <c r="R5774" i="2" s="1"/>
  <c r="R5775" i="2" a="1"/>
  <c r="R5775" i="2"/>
  <c r="R5776" i="2" a="1"/>
  <c r="R5776" i="2"/>
  <c r="R5777" i="2" a="1"/>
  <c r="R5777" i="2"/>
  <c r="R5778" i="2" a="1"/>
  <c r="R5778" i="2"/>
  <c r="R5779" i="2" a="1"/>
  <c r="R5779" i="2"/>
  <c r="R5780" i="2" a="1"/>
  <c r="R5780" i="2" s="1"/>
  <c r="R5781" i="2" a="1"/>
  <c r="R5781" i="2"/>
  <c r="R5782" i="2" a="1"/>
  <c r="R5782" i="2"/>
  <c r="R5783" i="2" a="1"/>
  <c r="R5783" i="2"/>
  <c r="R5784" i="2" a="1"/>
  <c r="R5784" i="2"/>
  <c r="R5785" i="2" a="1"/>
  <c r="R5785" i="2" s="1"/>
  <c r="R5786" i="2" a="1"/>
  <c r="R5786" i="2"/>
  <c r="R5787" i="2" a="1"/>
  <c r="R5787" i="2" s="1"/>
  <c r="R5788" i="2" a="1"/>
  <c r="R5788" i="2" s="1"/>
  <c r="R5789" i="2" a="1"/>
  <c r="R5789" i="2" s="1"/>
  <c r="R5790" i="2" a="1"/>
  <c r="R5790" i="2"/>
  <c r="R5791" i="2" a="1"/>
  <c r="R5791" i="2"/>
  <c r="R5792" i="2" a="1"/>
  <c r="R5792" i="2"/>
  <c r="R5793" i="2" a="1"/>
  <c r="R5793" i="2"/>
  <c r="R5794" i="2" a="1"/>
  <c r="R5794" i="2" s="1"/>
  <c r="R5795" i="2" a="1"/>
  <c r="R5795" i="2"/>
  <c r="R5796" i="2" a="1"/>
  <c r="R5796" i="2"/>
  <c r="R5797" i="2" a="1"/>
  <c r="R5797" i="2"/>
  <c r="R5798" i="2" a="1"/>
  <c r="R5798" i="2"/>
  <c r="R5799" i="2" a="1"/>
  <c r="R5799" i="2" s="1"/>
  <c r="R5800" i="2" a="1"/>
  <c r="R5800" i="2"/>
  <c r="R5801" i="2" a="1"/>
  <c r="R5801" i="2" s="1"/>
  <c r="R5802" i="2" a="1"/>
  <c r="R5802" i="2"/>
  <c r="R5803" i="2" a="1"/>
  <c r="R5803" i="2" s="1"/>
  <c r="R5804" i="2" a="1"/>
  <c r="R5804" i="2"/>
  <c r="R5805" i="2" a="1"/>
  <c r="R5805" i="2"/>
  <c r="R5806" i="2" a="1"/>
  <c r="R5806" i="2"/>
  <c r="R5807" i="2" a="1"/>
  <c r="R5807" i="2"/>
  <c r="R5808" i="2" a="1"/>
  <c r="R5808" i="2" s="1"/>
  <c r="R5809" i="2" a="1"/>
  <c r="R5809" i="2"/>
  <c r="R5810" i="2" a="1"/>
  <c r="R5810" i="2"/>
  <c r="R5811" i="2" a="1"/>
  <c r="R5811" i="2"/>
  <c r="R5812" i="2" a="1"/>
  <c r="R5812" i="2"/>
  <c r="R5813" i="2" a="1"/>
  <c r="R5813" i="2" s="1"/>
  <c r="R5814" i="2" a="1"/>
  <c r="R5814" i="2"/>
  <c r="R5815" i="2" a="1"/>
  <c r="R5815" i="2" s="1"/>
  <c r="R5816" i="2" a="1"/>
  <c r="R5816" i="2"/>
  <c r="R5817" i="2" a="1"/>
  <c r="R5817" i="2" s="1"/>
  <c r="R5818" i="2" a="1"/>
  <c r="R5818" i="2"/>
  <c r="R5819" i="2" a="1"/>
  <c r="R5819" i="2"/>
  <c r="R5820" i="2" a="1"/>
  <c r="R5820" i="2"/>
  <c r="R5821" i="2" a="1"/>
  <c r="R5821" i="2"/>
  <c r="R5822" i="2" a="1"/>
  <c r="R5822" i="2" s="1"/>
  <c r="R5823" i="2" a="1"/>
  <c r="R5823" i="2" s="1"/>
  <c r="R5824" i="2" a="1"/>
  <c r="R5824" i="2"/>
  <c r="R5825" i="2" a="1"/>
  <c r="R5825" i="2"/>
  <c r="R5826" i="2" a="1"/>
  <c r="R5826" i="2"/>
  <c r="R5827" i="2" a="1"/>
  <c r="R5827" i="2"/>
  <c r="R5828" i="2" a="1"/>
  <c r="R5828" i="2"/>
  <c r="R5829" i="2" a="1"/>
  <c r="R5829" i="2" s="1"/>
  <c r="R5830" i="2" a="1"/>
  <c r="R5830" i="2"/>
  <c r="R5831" i="2" a="1"/>
  <c r="R5831" i="2"/>
  <c r="R5832" i="2" a="1"/>
  <c r="R5832" i="2"/>
  <c r="R5833" i="2" a="1"/>
  <c r="R5833" i="2" s="1"/>
  <c r="R5834" i="2" a="1"/>
  <c r="R5834" i="2" s="1"/>
  <c r="R5835" i="2" a="1"/>
  <c r="R5835" i="2"/>
  <c r="R5836" i="2" a="1"/>
  <c r="R5836" i="2" s="1"/>
  <c r="R5837" i="2" a="1"/>
  <c r="R5837" i="2" s="1"/>
  <c r="R5838" i="2" a="1"/>
  <c r="R5838" i="2" s="1"/>
  <c r="R5839" i="2" a="1"/>
  <c r="R5839" i="2"/>
  <c r="R5840" i="2" a="1"/>
  <c r="R5840" i="2"/>
  <c r="R5841" i="2" a="1"/>
  <c r="R5841" i="2"/>
  <c r="R5842" i="2" a="1"/>
  <c r="R5842" i="2"/>
  <c r="R5843" i="2" a="1"/>
  <c r="R5843" i="2" s="1"/>
  <c r="R5844" i="2" a="1"/>
  <c r="R5844" i="2"/>
  <c r="R5845" i="2" a="1"/>
  <c r="R5845" i="2"/>
  <c r="R5846" i="2" a="1"/>
  <c r="R5846" i="2"/>
  <c r="R5847" i="2" a="1"/>
  <c r="R5847" i="2" s="1"/>
  <c r="R5848" i="2" a="1"/>
  <c r="R5848" i="2" s="1"/>
  <c r="R5849" i="2" a="1"/>
  <c r="R5849" i="2"/>
  <c r="R5850" i="2" a="1"/>
  <c r="R5850" i="2" s="1"/>
  <c r="R5851" i="2" a="1"/>
  <c r="R5851" i="2"/>
  <c r="R5852" i="2" a="1"/>
  <c r="R5852" i="2" s="1"/>
  <c r="R5853" i="2" a="1"/>
  <c r="R5853" i="2"/>
  <c r="R5854" i="2" a="1"/>
  <c r="R5854" i="2"/>
  <c r="R5855" i="2" a="1"/>
  <c r="R5855" i="2"/>
  <c r="R5856" i="2" a="1"/>
  <c r="R5856" i="2"/>
  <c r="R5857" i="2" a="1"/>
  <c r="R5857" i="2" s="1"/>
  <c r="R5858" i="2" a="1"/>
  <c r="R5858" i="2"/>
  <c r="R5859" i="2" a="1"/>
  <c r="R5859" i="2"/>
  <c r="R5860" i="2" a="1"/>
  <c r="R5860" i="2"/>
  <c r="R5861" i="2" a="1"/>
  <c r="R5861" i="2"/>
  <c r="R5862" i="2" a="1"/>
  <c r="R5862" i="2" s="1"/>
  <c r="R5863" i="2" a="1"/>
  <c r="R5863" i="2"/>
  <c r="R5864" i="2" a="1"/>
  <c r="R5864" i="2" s="1"/>
  <c r="R5865" i="2" a="1"/>
  <c r="R5865" i="2"/>
  <c r="R5866" i="2" a="1"/>
  <c r="R5866" i="2" s="1"/>
  <c r="R5867" i="2" a="1"/>
  <c r="R5867" i="2"/>
  <c r="R5868" i="2" a="1"/>
  <c r="R5868" i="2" s="1"/>
  <c r="R5869" i="2" a="1"/>
  <c r="R5869" i="2"/>
  <c r="R5870" i="2" a="1"/>
  <c r="R5870" i="2"/>
  <c r="R5871" i="2" a="1"/>
  <c r="R5871" i="2" s="1"/>
  <c r="R5872" i="2" a="1"/>
  <c r="R5872" i="2" s="1"/>
  <c r="R5873" i="2" a="1"/>
  <c r="R5873" i="2"/>
  <c r="R5874" i="2" a="1"/>
  <c r="R5874" i="2"/>
  <c r="R5875" i="2" a="1"/>
  <c r="R5875" i="2"/>
  <c r="R5876" i="2" a="1"/>
  <c r="R5876" i="2"/>
  <c r="R5877" i="2" a="1"/>
  <c r="R5877" i="2"/>
  <c r="R5878" i="2" a="1"/>
  <c r="R5878" i="2" s="1"/>
  <c r="R5879" i="2" a="1"/>
  <c r="R5879" i="2"/>
  <c r="R5880" i="2" a="1"/>
  <c r="R5880" i="2"/>
  <c r="R5881" i="2" a="1"/>
  <c r="R5881" i="2"/>
  <c r="R5882" i="2" a="1"/>
  <c r="R5882" i="2" s="1"/>
  <c r="R5883" i="2" a="1"/>
  <c r="R5883" i="2" s="1"/>
  <c r="R5884" i="2" a="1"/>
  <c r="R5884" i="2"/>
  <c r="R5885" i="2" a="1"/>
  <c r="R5885" i="2" s="1"/>
  <c r="R5886" i="2" a="1"/>
  <c r="R5886" i="2" s="1"/>
  <c r="R5887" i="2" a="1"/>
  <c r="R5887" i="2" s="1"/>
  <c r="R5888" i="2" a="1"/>
  <c r="R5888" i="2"/>
  <c r="R5889" i="2" a="1"/>
  <c r="R5889" i="2" s="1"/>
  <c r="R5890" i="2" a="1"/>
  <c r="R5890" i="2"/>
  <c r="R5891" i="2" a="1"/>
  <c r="R5891" i="2"/>
  <c r="R5892" i="2" a="1"/>
  <c r="R5892" i="2" s="1"/>
  <c r="R5893" i="2" a="1"/>
  <c r="R5893" i="2" s="1"/>
  <c r="R5894" i="2" a="1"/>
  <c r="R5894" i="2"/>
  <c r="R5895" i="2" a="1"/>
  <c r="R5895" i="2"/>
  <c r="R5896" i="2" a="1"/>
  <c r="R5896" i="2"/>
  <c r="R5897" i="2" a="1"/>
  <c r="R5897" i="2" s="1"/>
  <c r="R5898" i="2" a="1"/>
  <c r="R5898" i="2"/>
  <c r="R5899" i="2" a="1"/>
  <c r="R5899" i="2" s="1"/>
  <c r="R5900" i="2" a="1"/>
  <c r="R5900" i="2" s="1"/>
  <c r="R5901" i="2" a="1"/>
  <c r="R5901" i="2" s="1"/>
  <c r="R5902" i="2" a="1"/>
  <c r="R5902" i="2"/>
  <c r="R5903" i="2" a="1"/>
  <c r="R5903" i="2"/>
  <c r="R5904" i="2" a="1"/>
  <c r="R5904" i="2" s="1"/>
  <c r="R5905" i="2" a="1"/>
  <c r="R5905" i="2"/>
  <c r="R5906" i="2" a="1"/>
  <c r="R5906" i="2" s="1"/>
  <c r="R5907" i="2" a="1"/>
  <c r="R5907" i="2"/>
  <c r="R5908" i="2" a="1"/>
  <c r="R5908" i="2" s="1"/>
  <c r="R5909" i="2" a="1"/>
  <c r="R5909" i="2"/>
  <c r="R5910" i="2" a="1"/>
  <c r="R5910" i="2"/>
  <c r="R5911" i="2" a="1"/>
  <c r="R5911" i="2"/>
  <c r="R5912" i="2" a="1"/>
  <c r="R5912" i="2"/>
  <c r="R5913" i="2" a="1"/>
  <c r="R5913" i="2" s="1"/>
  <c r="R5914" i="2" a="1"/>
  <c r="R5914" i="2"/>
  <c r="R5915" i="2" a="1"/>
  <c r="R5915" i="2"/>
  <c r="R5916" i="2" a="1"/>
  <c r="R5916" i="2"/>
  <c r="R5917" i="2" a="1"/>
  <c r="R5917" i="2" s="1"/>
  <c r="R5918" i="2" a="1"/>
  <c r="R5918" i="2"/>
  <c r="R5919" i="2" a="1"/>
  <c r="R5919" i="2"/>
  <c r="R5920" i="2" a="1"/>
  <c r="R5920" i="2" s="1"/>
  <c r="R5921" i="2" a="1"/>
  <c r="R5921" i="2" s="1"/>
  <c r="R5922" i="2" a="1"/>
  <c r="R5922" i="2"/>
  <c r="R5923" i="2" a="1"/>
  <c r="R5923" i="2"/>
  <c r="R5924" i="2" a="1"/>
  <c r="R5924" i="2"/>
  <c r="R5925" i="2" a="1"/>
  <c r="R5925" i="2"/>
  <c r="R5926" i="2" a="1"/>
  <c r="R5926" i="2" s="1"/>
  <c r="R5927" i="2" a="1"/>
  <c r="R5927" i="2" s="1"/>
  <c r="R5928" i="2" a="1"/>
  <c r="R5928" i="2"/>
  <c r="R5929" i="2" a="1"/>
  <c r="R5929" i="2"/>
  <c r="R5930" i="2" a="1"/>
  <c r="R5930" i="2"/>
  <c r="R5931" i="2" a="1"/>
  <c r="R5931" i="2"/>
  <c r="R5932" i="2" a="1"/>
  <c r="R5932" i="2" s="1"/>
  <c r="R5933" i="2" a="1"/>
  <c r="R5933" i="2" s="1"/>
  <c r="R5934" i="2" a="1"/>
  <c r="R5934" i="2"/>
  <c r="R5935" i="2" a="1"/>
  <c r="R5935" i="2" s="1"/>
  <c r="R5936" i="2" a="1"/>
  <c r="R5936" i="2"/>
  <c r="R5937" i="2" a="1"/>
  <c r="R5937" i="2"/>
  <c r="R5938" i="2" a="1"/>
  <c r="R5938" i="2" s="1"/>
  <c r="R5939" i="2" a="1"/>
  <c r="R5939" i="2" s="1"/>
  <c r="R5940" i="2" a="1"/>
  <c r="R5940" i="2" s="1"/>
  <c r="R5941" i="2" a="1"/>
  <c r="R5941" i="2" s="1"/>
  <c r="R5942" i="2" a="1"/>
  <c r="R5942" i="2"/>
  <c r="R5943" i="2" a="1"/>
  <c r="R5943" i="2"/>
  <c r="R5944" i="2" a="1"/>
  <c r="R5944" i="2"/>
  <c r="R5945" i="2" a="1"/>
  <c r="R5945" i="2" s="1"/>
  <c r="R5946" i="2" a="1"/>
  <c r="R5946" i="2"/>
  <c r="R5947" i="2" a="1"/>
  <c r="R5947" i="2" s="1"/>
  <c r="R5948" i="2" a="1"/>
  <c r="R5948" i="2" s="1"/>
  <c r="R5949" i="2" a="1"/>
  <c r="R5949" i="2" s="1"/>
  <c r="R5950" i="2" a="1"/>
  <c r="R5950" i="2" s="1"/>
  <c r="R5951" i="2" a="1"/>
  <c r="R5951" i="2"/>
  <c r="R5952" i="2" a="1"/>
  <c r="R5952" i="2" s="1"/>
  <c r="R5953" i="2" a="1"/>
  <c r="R5953" i="2" s="1"/>
  <c r="R5954" i="2" a="1"/>
  <c r="R5954" i="2" s="1"/>
  <c r="R5955" i="2" a="1"/>
  <c r="R5955" i="2"/>
  <c r="R5956" i="2" a="1"/>
  <c r="R5956" i="2" s="1"/>
  <c r="R5957" i="2" a="1"/>
  <c r="R5957" i="2"/>
  <c r="R5958" i="2" a="1"/>
  <c r="R5958" i="2"/>
  <c r="R5959" i="2" a="1"/>
  <c r="R5959" i="2"/>
  <c r="R5960" i="2" a="1"/>
  <c r="R5960" i="2" s="1"/>
  <c r="R5961" i="2" a="1"/>
  <c r="R5961" i="2" s="1"/>
  <c r="R5962" i="2" a="1"/>
  <c r="R5962" i="2" s="1"/>
  <c r="R5963" i="2" a="1"/>
  <c r="R5963" i="2"/>
  <c r="R5964" i="2" a="1"/>
  <c r="R5964" i="2"/>
  <c r="R5965" i="2" a="1"/>
  <c r="R5965" i="2"/>
  <c r="R5966" i="2" a="1"/>
  <c r="R5966" i="2"/>
  <c r="R5967" i="2" a="1"/>
  <c r="R5967" i="2" s="1"/>
  <c r="R5968" i="2" a="1"/>
  <c r="R5968" i="2" s="1"/>
  <c r="R5969" i="2" a="1"/>
  <c r="R5969" i="2"/>
  <c r="R5970" i="2" a="1"/>
  <c r="R5970" i="2"/>
  <c r="R5971" i="2" a="1"/>
  <c r="R5971" i="2" s="1"/>
  <c r="R5972" i="2" a="1"/>
  <c r="R5972" i="2"/>
  <c r="R5973" i="2" a="1"/>
  <c r="R5973" i="2"/>
  <c r="R5974" i="2" a="1"/>
  <c r="R5974" i="2"/>
  <c r="R5975" i="2" a="1"/>
  <c r="R5975" i="2" s="1"/>
  <c r="R5976" i="2" a="1"/>
  <c r="R5976" i="2" s="1"/>
  <c r="R5977" i="2" a="1"/>
  <c r="R5977" i="2"/>
  <c r="R5978" i="2" a="1"/>
  <c r="R5978" i="2"/>
  <c r="R5979" i="2" a="1"/>
  <c r="R5979" i="2"/>
  <c r="R5980" i="2" a="1"/>
  <c r="R5980" i="2" s="1"/>
  <c r="R5981" i="2" a="1"/>
  <c r="R5981" i="2"/>
  <c r="R5982" i="2" a="1"/>
  <c r="R5982" i="2" s="1"/>
  <c r="R5983" i="2" a="1"/>
  <c r="R5983" i="2" s="1"/>
  <c r="R5984" i="2" a="1"/>
  <c r="R5984" i="2"/>
  <c r="R5985" i="2" a="1"/>
  <c r="R5985" i="2" s="1"/>
  <c r="R5986" i="2" a="1"/>
  <c r="R5986" i="2"/>
  <c r="R5987" i="2" a="1"/>
  <c r="R5987" i="2"/>
  <c r="R5988" i="2" a="1"/>
  <c r="R5988" i="2"/>
  <c r="R5989" i="2" a="1"/>
  <c r="R5989" i="2" s="1"/>
  <c r="R5990" i="2" a="1"/>
  <c r="R5990" i="2" s="1"/>
  <c r="R5991" i="2" a="1"/>
  <c r="R5991" i="2" s="1"/>
  <c r="R5992" i="2" a="1"/>
  <c r="R5992" i="2"/>
  <c r="R5993" i="2" a="1"/>
  <c r="R5993" i="2"/>
  <c r="R5994" i="2" a="1"/>
  <c r="R5994" i="2" s="1"/>
  <c r="R5995" i="2" a="1"/>
  <c r="R5995" i="2" s="1"/>
  <c r="R5996" i="2" a="1"/>
  <c r="R5996" i="2" s="1"/>
  <c r="R5997" i="2" a="1"/>
  <c r="R5997" i="2"/>
  <c r="R5998" i="2" a="1"/>
  <c r="R5998" i="2" s="1"/>
  <c r="R5999" i="2" a="1"/>
  <c r="R5999" i="2"/>
  <c r="R6000" i="2" a="1"/>
  <c r="R6000" i="2"/>
  <c r="R6001" i="2" a="1"/>
  <c r="R6001" i="2"/>
  <c r="R6002" i="2" a="1"/>
  <c r="R6002" i="2"/>
  <c r="R6003" i="2" a="1"/>
  <c r="R6003" i="2" s="1"/>
  <c r="R6004" i="2" a="1"/>
  <c r="R6004" i="2"/>
  <c r="R6005" i="2" a="1"/>
  <c r="R6005" i="2"/>
  <c r="R6006" i="2" a="1"/>
  <c r="R6006" i="2" s="1"/>
  <c r="R6007" i="2" a="1"/>
  <c r="R6007" i="2"/>
  <c r="R6008" i="2" a="1"/>
  <c r="R6008" i="2"/>
  <c r="R6009" i="2" a="1"/>
  <c r="R6009" i="2"/>
  <c r="R6010" i="2" a="1"/>
  <c r="R6010" i="2" s="1"/>
  <c r="R6011" i="2" a="1"/>
  <c r="R6011" i="2"/>
  <c r="R6012" i="2" a="1"/>
  <c r="R6012" i="2"/>
  <c r="R6013" i="2" a="1"/>
  <c r="R6013" i="2" s="1"/>
  <c r="R6014" i="2" a="1"/>
  <c r="R6014" i="2"/>
  <c r="R6015" i="2" a="1"/>
  <c r="R6015" i="2" s="1"/>
  <c r="R6016" i="2" a="1"/>
  <c r="R6016" i="2"/>
  <c r="R6017" i="2" a="1"/>
  <c r="R6017" i="2" s="1"/>
  <c r="R6018" i="2" a="1"/>
  <c r="R6018" i="2" s="1"/>
  <c r="R6019" i="2" a="1"/>
  <c r="R6019" i="2"/>
  <c r="R6020" i="2" a="1"/>
  <c r="R6020" i="2"/>
  <c r="R6021" i="2" a="1"/>
  <c r="R6021" i="2"/>
  <c r="R6022" i="2" a="1"/>
  <c r="R6022" i="2" s="1"/>
  <c r="R6023" i="2" a="1"/>
  <c r="R6023" i="2" s="1"/>
  <c r="R6024" i="2" a="1"/>
  <c r="R6024" i="2" s="1"/>
  <c r="R6025" i="2" a="1"/>
  <c r="R6025" i="2"/>
  <c r="R6026" i="2" a="1"/>
  <c r="R6026" i="2"/>
  <c r="R6027" i="2" a="1"/>
  <c r="R6027" i="2" s="1"/>
  <c r="R6028" i="2" a="1"/>
  <c r="R6028" i="2"/>
  <c r="R6029" i="2" a="1"/>
  <c r="R6029" i="2"/>
  <c r="R6030" i="2" a="1"/>
  <c r="R6030" i="2"/>
  <c r="R6031" i="2" a="1"/>
  <c r="R6031" i="2" s="1"/>
  <c r="R6032" i="2" a="1"/>
  <c r="R6032" i="2"/>
  <c r="R6033" i="2" a="1"/>
  <c r="R6033" i="2" s="1"/>
  <c r="R6034" i="2" a="1"/>
  <c r="R6034" i="2" s="1"/>
  <c r="R6035" i="2" a="1"/>
  <c r="R6035" i="2"/>
  <c r="R6036" i="2" a="1"/>
  <c r="R6036" i="2" s="1"/>
  <c r="R6037" i="2" a="1"/>
  <c r="R6037" i="2" s="1"/>
  <c r="R6038" i="2" a="1"/>
  <c r="R6038" i="2" s="1"/>
  <c r="R6039" i="2" a="1"/>
  <c r="R6039" i="2"/>
  <c r="R6040" i="2" a="1"/>
  <c r="R6040" i="2"/>
  <c r="R6041" i="2" a="1"/>
  <c r="R6041" i="2"/>
  <c r="R6042" i="2" a="1"/>
  <c r="R6042" i="2"/>
  <c r="R6043" i="2" a="1"/>
  <c r="R6043" i="2" s="1"/>
  <c r="R6044" i="2" a="1"/>
  <c r="R6044" i="2"/>
  <c r="R6045" i="2" a="1"/>
  <c r="R6045" i="2" s="1"/>
  <c r="R6046" i="2" a="1"/>
  <c r="R6046" i="2" s="1"/>
  <c r="R6047" i="2" a="1"/>
  <c r="R6047" i="2"/>
  <c r="R6048" i="2" a="1"/>
  <c r="R6048" i="2" s="1"/>
  <c r="R6049" i="2" a="1"/>
  <c r="R6049" i="2"/>
  <c r="R6050" i="2" a="1"/>
  <c r="R6050" i="2" s="1"/>
  <c r="R6051" i="2" a="1"/>
  <c r="R6051" i="2" s="1"/>
  <c r="R6052" i="2" a="1"/>
  <c r="R6052" i="2" s="1"/>
  <c r="R6053" i="2" a="1"/>
  <c r="R6053" i="2"/>
  <c r="R6054" i="2" a="1"/>
  <c r="R6054" i="2" s="1"/>
  <c r="R6055" i="2" a="1"/>
  <c r="R6055" i="2" s="1"/>
  <c r="R6056" i="2" a="1"/>
  <c r="R6056" i="2"/>
  <c r="R6057" i="2" a="1"/>
  <c r="R6057" i="2"/>
  <c r="R6058" i="2" a="1"/>
  <c r="R6058" i="2" s="1"/>
  <c r="R6059" i="2" a="1"/>
  <c r="R6059" i="2" s="1"/>
  <c r="R6060" i="2" a="1"/>
  <c r="R6060" i="2"/>
  <c r="R6061" i="2" a="1"/>
  <c r="R6061" i="2"/>
  <c r="R6062" i="2" a="1"/>
  <c r="R6062" i="2"/>
  <c r="R6063" i="2" a="1"/>
  <c r="R6063" i="2"/>
  <c r="R6064" i="2" a="1"/>
  <c r="R6064" i="2" s="1"/>
  <c r="R6065" i="2" a="1"/>
  <c r="R6065" i="2"/>
  <c r="R6066" i="2" a="1"/>
  <c r="R6066" i="2" s="1"/>
  <c r="R6067" i="2" a="1"/>
  <c r="R6067" i="2"/>
  <c r="R6068" i="2" a="1"/>
  <c r="R6068" i="2" s="1"/>
  <c r="R6069" i="2" a="1"/>
  <c r="R6069" i="2"/>
  <c r="R6070" i="2" a="1"/>
  <c r="R6070" i="2"/>
  <c r="R6071" i="2" a="1"/>
  <c r="R6071" i="2"/>
  <c r="R6072" i="2" a="1"/>
  <c r="R6072" i="2"/>
  <c r="R6073" i="2" a="1"/>
  <c r="R6073" i="2" s="1"/>
  <c r="R6074" i="2" a="1"/>
  <c r="R6074" i="2" s="1"/>
  <c r="R6075" i="2" a="1"/>
  <c r="R6075" i="2" s="1"/>
  <c r="R6076" i="2" a="1"/>
  <c r="R6076" i="2" s="1"/>
  <c r="R6077" i="2" a="1"/>
  <c r="R6077" i="2"/>
  <c r="R6078" i="2" a="1"/>
  <c r="R6078" i="2" s="1"/>
  <c r="R6079" i="2" a="1"/>
  <c r="R6079" i="2" s="1"/>
  <c r="R6080" i="2" a="1"/>
  <c r="R6080" i="2" s="1"/>
  <c r="R6081" i="2" a="1"/>
  <c r="R6081" i="2" s="1"/>
  <c r="R6082" i="2" a="1"/>
  <c r="R6082" i="2"/>
  <c r="R6083" i="2" a="1"/>
  <c r="R6083" i="2"/>
  <c r="R6084" i="2" a="1"/>
  <c r="R6084" i="2"/>
  <c r="R6085" i="2" a="1"/>
  <c r="R6085" i="2"/>
  <c r="R6086" i="2" a="1"/>
  <c r="R6086" i="2"/>
  <c r="R6087" i="2" a="1"/>
  <c r="R6087" i="2" s="1"/>
  <c r="R6088" i="2" a="1"/>
  <c r="R6088" i="2"/>
  <c r="R6089" i="2" a="1"/>
  <c r="R6089" i="2" s="1"/>
  <c r="R6090" i="2" a="1"/>
  <c r="R6090" i="2"/>
  <c r="R6091" i="2" a="1"/>
  <c r="R6091" i="2"/>
  <c r="R6092" i="2" a="1"/>
  <c r="R6092" i="2"/>
  <c r="R6093" i="2" a="1"/>
  <c r="R6093" i="2" s="1"/>
  <c r="R6094" i="2" a="1"/>
  <c r="R6094" i="2" s="1"/>
  <c r="R6095" i="2" a="1"/>
  <c r="R6095" i="2" s="1"/>
  <c r="R6096" i="2" a="1"/>
  <c r="R6096" i="2" s="1"/>
  <c r="R6097" i="2" a="1"/>
  <c r="R6097" i="2"/>
  <c r="R6098" i="2" a="1"/>
  <c r="R6098" i="2"/>
  <c r="R6099" i="2" a="1"/>
  <c r="R6099" i="2" s="1"/>
  <c r="R6100" i="2" a="1"/>
  <c r="R6100" i="2" s="1"/>
  <c r="R6101" i="2" a="1"/>
  <c r="R6101" i="2" s="1"/>
  <c r="R6102" i="2" a="1"/>
  <c r="R6102" i="2"/>
  <c r="R6103" i="2" a="1"/>
  <c r="R6103" i="2"/>
  <c r="R6104" i="2" a="1"/>
  <c r="R6104" i="2" s="1"/>
  <c r="R6105" i="2" a="1"/>
  <c r="R6105" i="2"/>
  <c r="R6106" i="2" a="1"/>
  <c r="R6106" i="2"/>
  <c r="R6107" i="2" a="1"/>
  <c r="R6107" i="2" s="1"/>
  <c r="R6108" i="2" a="1"/>
  <c r="R6108" i="2" s="1"/>
  <c r="R6109" i="2" a="1"/>
  <c r="R6109" i="2"/>
  <c r="R6110" i="2" a="1"/>
  <c r="R6110" i="2"/>
  <c r="R6111" i="2" a="1"/>
  <c r="R6111" i="2" s="1"/>
  <c r="R6112" i="2" a="1"/>
  <c r="R6112" i="2"/>
  <c r="R6113" i="2" a="1"/>
  <c r="R6113" i="2"/>
  <c r="R6114" i="2" a="1"/>
  <c r="R6114" i="2"/>
  <c r="R6115" i="2" a="1"/>
  <c r="R6115" i="2" s="1"/>
  <c r="R6116" i="2" a="1"/>
  <c r="R6116" i="2" s="1"/>
  <c r="R6117" i="2" a="1"/>
  <c r="R6117" i="2" s="1"/>
  <c r="R6118" i="2" a="1"/>
  <c r="R6118" i="2" s="1"/>
  <c r="R6119" i="2" a="1"/>
  <c r="R6119" i="2"/>
  <c r="R6120" i="2" a="1"/>
  <c r="R6120" i="2"/>
  <c r="R6121" i="2" a="1"/>
  <c r="R6121" i="2"/>
  <c r="R6122" i="2" a="1"/>
  <c r="R6122" i="2" s="1"/>
  <c r="R6123" i="2" a="1"/>
  <c r="R6123" i="2"/>
  <c r="R6124" i="2" a="1"/>
  <c r="R6124" i="2"/>
  <c r="R6125" i="2" a="1"/>
  <c r="R6125" i="2"/>
  <c r="R6126" i="2" a="1"/>
  <c r="R6126" i="2"/>
  <c r="R6127" i="2" a="1"/>
  <c r="R6127" i="2"/>
  <c r="R6128" i="2" a="1"/>
  <c r="R6128" i="2" s="1"/>
  <c r="R6129" i="2" a="1"/>
  <c r="R6129" i="2" s="1"/>
  <c r="R6130" i="2" a="1"/>
  <c r="R6130" i="2"/>
  <c r="R6131" i="2" a="1"/>
  <c r="R6131" i="2" s="1"/>
  <c r="R6132" i="2" a="1"/>
  <c r="R6132" i="2" s="1"/>
  <c r="R6133" i="2" a="1"/>
  <c r="R6133" i="2"/>
  <c r="R6134" i="2" a="1"/>
  <c r="R6134" i="2" s="1"/>
  <c r="R6135" i="2" a="1"/>
  <c r="R6135" i="2"/>
  <c r="R6136" i="2" a="1"/>
  <c r="R6136" i="2" s="1"/>
  <c r="R6137" i="2" a="1"/>
  <c r="R6137" i="2" s="1"/>
  <c r="R6138" i="2" a="1"/>
  <c r="R6138" i="2" s="1"/>
  <c r="R6139" i="2" a="1"/>
  <c r="R6139" i="2"/>
  <c r="R6140" i="2" a="1"/>
  <c r="R6140" i="2"/>
  <c r="R6141" i="2" a="1"/>
  <c r="R6141" i="2" s="1"/>
  <c r="R6142" i="2" a="1"/>
  <c r="R6142" i="2"/>
  <c r="R6143" i="2" a="1"/>
  <c r="R6143" i="2" s="1"/>
  <c r="R6144" i="2" a="1"/>
  <c r="R6144" i="2"/>
  <c r="R6145" i="2" a="1"/>
  <c r="R6145" i="2" s="1"/>
  <c r="R6146" i="2" a="1"/>
  <c r="R6146" i="2" s="1"/>
  <c r="R6147" i="2" a="1"/>
  <c r="R6147" i="2"/>
  <c r="R6148" i="2" a="1"/>
  <c r="R6148" i="2" s="1"/>
  <c r="R6149" i="2" a="1"/>
  <c r="R6149" i="2" s="1"/>
  <c r="R6150" i="2" a="1"/>
  <c r="R6150" i="2" s="1"/>
  <c r="R6151" i="2" a="1"/>
  <c r="R6151" i="2" s="1"/>
  <c r="R6152" i="2" a="1"/>
  <c r="R6152" i="2"/>
  <c r="R6153" i="2" a="1"/>
  <c r="R6153" i="2" s="1"/>
  <c r="R6154" i="2" a="1"/>
  <c r="R6154" i="2"/>
  <c r="R6155" i="2" a="1"/>
  <c r="R6155" i="2"/>
  <c r="R6156" i="2" a="1"/>
  <c r="R6156" i="2" s="1"/>
  <c r="R6157" i="2" a="1"/>
  <c r="R6157" i="2" s="1"/>
  <c r="R6158" i="2" a="1"/>
  <c r="R6158" i="2" s="1"/>
  <c r="R6159" i="2" a="1"/>
  <c r="R6159" i="2" s="1"/>
  <c r="R6160" i="2" a="1"/>
  <c r="R6160" i="2"/>
  <c r="R6161" i="2" a="1"/>
  <c r="R6161" i="2"/>
  <c r="R6162" i="2" a="1"/>
  <c r="R6162" i="2"/>
  <c r="R6163" i="2" a="1"/>
  <c r="R6163" i="2"/>
  <c r="R6164" i="2" a="1"/>
  <c r="R6164" i="2" s="1"/>
  <c r="R6165" i="2" a="1"/>
  <c r="R6165" i="2"/>
  <c r="R6166" i="2" a="1"/>
  <c r="R6166" i="2"/>
  <c r="R6167" i="2" a="1"/>
  <c r="R6167" i="2"/>
  <c r="R6168" i="2" a="1"/>
  <c r="R6168" i="2"/>
  <c r="R6169" i="2" a="1"/>
  <c r="R6169" i="2"/>
  <c r="R6170" i="2" a="1"/>
  <c r="R6170" i="2" s="1"/>
  <c r="R6171" i="2" a="1"/>
  <c r="R6171" i="2" s="1"/>
  <c r="R6172" i="2" a="1"/>
  <c r="R6172" i="2" s="1"/>
  <c r="R6173" i="2" a="1"/>
  <c r="R6173" i="2" s="1"/>
  <c r="R6174" i="2" a="1"/>
  <c r="R6174" i="2"/>
  <c r="R6175" i="2" a="1"/>
  <c r="R6175" i="2"/>
  <c r="R6176" i="2" a="1"/>
  <c r="R6176" i="2" s="1"/>
  <c r="R6177" i="2" a="1"/>
  <c r="R6177" i="2" s="1"/>
  <c r="R6178" i="2" a="1"/>
  <c r="R6178" i="2" s="1"/>
  <c r="R6179" i="2" a="1"/>
  <c r="R6179" i="2" s="1"/>
  <c r="R6180" i="2" a="1"/>
  <c r="R6180" i="2"/>
  <c r="R6181" i="2" a="1"/>
  <c r="R6181" i="2"/>
  <c r="R6182" i="2" a="1"/>
  <c r="R6182" i="2"/>
  <c r="R6183" i="2" a="1"/>
  <c r="R6183" i="2" s="1"/>
  <c r="R6184" i="2" a="1"/>
  <c r="R6184" i="2"/>
  <c r="R6185" i="2" a="1"/>
  <c r="R6185" i="2" s="1"/>
  <c r="R6186" i="2" a="1"/>
  <c r="R6186" i="2" s="1"/>
  <c r="R6187" i="2" a="1"/>
  <c r="R6187" i="2" s="1"/>
  <c r="R6188" i="2" a="1"/>
  <c r="R6188" i="2"/>
  <c r="R6189" i="2" a="1"/>
  <c r="R6189" i="2"/>
  <c r="R6190" i="2" a="1"/>
  <c r="R6190" i="2" s="1"/>
  <c r="R6191" i="2" a="1"/>
  <c r="R6191" i="2" s="1"/>
  <c r="R6192" i="2" a="1"/>
  <c r="R6192" i="2" s="1"/>
  <c r="R6193" i="2" a="1"/>
  <c r="R6193" i="2"/>
  <c r="R6194" i="2" a="1"/>
  <c r="R6194" i="2" s="1"/>
  <c r="R6195" i="2" a="1"/>
  <c r="R6195" i="2"/>
  <c r="R6196" i="2" a="1"/>
  <c r="R6196" i="2"/>
  <c r="R6197" i="2" a="1"/>
  <c r="R6197" i="2"/>
  <c r="R6198" i="2" a="1"/>
  <c r="R6198" i="2"/>
  <c r="R6199" i="2" a="1"/>
  <c r="R6199" i="2" s="1"/>
  <c r="R6200" i="2" a="1"/>
  <c r="R6200" i="2" s="1"/>
  <c r="R6201" i="2" a="1"/>
  <c r="R6201" i="2"/>
  <c r="R6202" i="2" a="1"/>
  <c r="R6202" i="2" s="1"/>
  <c r="R6203" i="2" a="1"/>
  <c r="R6203" i="2"/>
  <c r="R6204" i="2" a="1"/>
  <c r="R6204" i="2" s="1"/>
  <c r="R6205" i="2" a="1"/>
  <c r="R6205" i="2"/>
  <c r="R6206" i="2" a="1"/>
  <c r="R6206" i="2" s="1"/>
  <c r="R6207" i="2" a="1"/>
  <c r="R6207" i="2"/>
  <c r="R6208" i="2" a="1"/>
  <c r="R6208" i="2" s="1"/>
  <c r="R6209" i="2" a="1"/>
  <c r="R6209" i="2" s="1"/>
  <c r="R6210" i="2" a="1"/>
  <c r="R6210" i="2"/>
  <c r="R6211" i="2" a="1"/>
  <c r="R6211" i="2" s="1"/>
  <c r="R6212" i="2" a="1"/>
  <c r="R6212" i="2" s="1"/>
  <c r="R6213" i="2" a="1"/>
  <c r="R6213" i="2" s="1"/>
  <c r="R6214" i="2" a="1"/>
  <c r="R6214" i="2" s="1"/>
  <c r="R6215" i="2" a="1"/>
  <c r="R6215" i="2"/>
  <c r="R6216" i="2" a="1"/>
  <c r="R6216" i="2"/>
  <c r="R6217" i="2" a="1"/>
  <c r="R6217" i="2"/>
  <c r="R6218" i="2" a="1"/>
  <c r="R6218" i="2" s="1"/>
  <c r="R6219" i="2" a="1"/>
  <c r="R6219" i="2" s="1"/>
  <c r="R6220" i="2" a="1"/>
  <c r="R6220" i="2" s="1"/>
  <c r="R6221" i="2" a="1"/>
  <c r="R6221" i="2"/>
  <c r="R6222" i="2" a="1"/>
  <c r="R6222" i="2"/>
  <c r="R6223" i="2" a="1"/>
  <c r="R6223" i="2" s="1"/>
  <c r="R6224" i="2" a="1"/>
  <c r="R6224" i="2"/>
  <c r="R6225" i="2" a="1"/>
  <c r="R6225" i="2"/>
  <c r="R6226" i="2" a="1"/>
  <c r="R6226" i="2"/>
  <c r="R6227" i="2" a="1"/>
  <c r="R6227" i="2" s="1"/>
  <c r="R6228" i="2" a="1"/>
  <c r="R6228" i="2" s="1"/>
  <c r="R6229" i="2" a="1"/>
  <c r="R6229" i="2" s="1"/>
  <c r="R6230" i="2" a="1"/>
  <c r="R6230" i="2"/>
  <c r="R6231" i="2" a="1"/>
  <c r="R6231" i="2"/>
  <c r="R6232" i="2" a="1"/>
  <c r="R6232" i="2" s="1"/>
  <c r="R6233" i="2" a="1"/>
  <c r="R6233" i="2"/>
  <c r="R6234" i="2" a="1"/>
  <c r="R6234" i="2" s="1"/>
  <c r="R6235" i="2" a="1"/>
  <c r="R6235" i="2" s="1"/>
  <c r="R6236" i="2" a="1"/>
  <c r="R6236" i="2"/>
  <c r="R6237" i="2" a="1"/>
  <c r="R6237" i="2"/>
  <c r="R6238" i="2" a="1"/>
  <c r="R6238" i="2"/>
  <c r="R6239" i="2" a="1"/>
  <c r="R6239" i="2" s="1"/>
  <c r="R6240" i="2" a="1"/>
  <c r="R6240" i="2"/>
  <c r="R6241" i="2" a="1"/>
  <c r="R6241" i="2" s="1"/>
  <c r="R6242" i="2" a="1"/>
  <c r="R6242" i="2"/>
  <c r="R6243" i="2" a="1"/>
  <c r="R6243" i="2" s="1"/>
  <c r="R6244" i="2" a="1"/>
  <c r="R6244" i="2" s="1"/>
  <c r="R6245" i="2" a="1"/>
  <c r="R6245" i="2"/>
  <c r="R6246" i="2" a="1"/>
  <c r="R6246" i="2"/>
  <c r="R6247" i="2" a="1"/>
  <c r="R6247" i="2" s="1"/>
  <c r="R6248" i="2" a="1"/>
  <c r="R6248" i="2" s="1"/>
  <c r="R6249" i="2" a="1"/>
  <c r="R6249" i="2"/>
  <c r="R6250" i="2" a="1"/>
  <c r="R6250" i="2"/>
  <c r="R6251" i="2" a="1"/>
  <c r="R6251" i="2" s="1"/>
  <c r="R6252" i="2" a="1"/>
  <c r="R6252" i="2"/>
  <c r="R6253" i="2" a="1"/>
  <c r="R6253" i="2" s="1"/>
  <c r="R6254" i="2" a="1"/>
  <c r="R6254" i="2" s="1"/>
  <c r="R6255" i="2" a="1"/>
  <c r="R6255" i="2" s="1"/>
  <c r="R6256" i="2" a="1"/>
  <c r="R6256" i="2"/>
  <c r="R6257" i="2" a="1"/>
  <c r="R6257" i="2"/>
  <c r="R6258" i="2" a="1"/>
  <c r="R6258" i="2"/>
  <c r="R6259" i="2" a="1"/>
  <c r="R6259" i="2"/>
  <c r="R6260" i="2" a="1"/>
  <c r="R6260" i="2" s="1"/>
  <c r="R6261" i="2" a="1"/>
  <c r="R6261" i="2" s="1"/>
  <c r="R6262" i="2" a="1"/>
  <c r="R6262" i="2" s="1"/>
  <c r="R6263" i="2" a="1"/>
  <c r="R6263" i="2"/>
  <c r="R6264" i="2" a="1"/>
  <c r="R6264" i="2" s="1"/>
  <c r="R6265" i="2" a="1"/>
  <c r="R6265" i="2" s="1"/>
  <c r="R6266" i="2" a="1"/>
  <c r="R6266" i="2"/>
  <c r="R6267" i="2" a="1"/>
  <c r="R6267" i="2"/>
  <c r="R6268" i="2" a="1"/>
  <c r="R6268" i="2"/>
  <c r="R6269" i="2" a="1"/>
  <c r="R6269" i="2" s="1"/>
  <c r="R6270" i="2" a="1"/>
  <c r="R6270" i="2" s="1"/>
  <c r="R6271" i="2" a="1"/>
  <c r="R6271" i="2"/>
  <c r="R6272" i="2" a="1"/>
  <c r="R6272" i="2" s="1"/>
  <c r="R6273" i="2" a="1"/>
  <c r="R6273" i="2"/>
  <c r="R6274" i="2" a="1"/>
  <c r="R6274" i="2"/>
  <c r="R6275" i="2" a="1"/>
  <c r="R6275" i="2"/>
  <c r="R6276" i="2" a="1"/>
  <c r="R6276" i="2" s="1"/>
  <c r="R6277" i="2" a="1"/>
  <c r="R6277" i="2" s="1"/>
  <c r="R6278" i="2" a="1"/>
  <c r="R6278" i="2"/>
  <c r="R6279" i="2" a="1"/>
  <c r="R6279" i="2" s="1"/>
  <c r="R6280" i="2" a="1"/>
  <c r="R6280" i="2"/>
  <c r="R6281" i="2" a="1"/>
  <c r="R6281" i="2" s="1"/>
  <c r="R6282" i="2" a="1"/>
  <c r="R6282" i="2"/>
  <c r="R6283" i="2" a="1"/>
  <c r="R6283" i="2" s="1"/>
  <c r="R6284" i="2" a="1"/>
  <c r="R6284" i="2" s="1"/>
  <c r="R6285" i="2" a="1"/>
  <c r="R6285" i="2" s="1"/>
  <c r="R6286" i="2" a="1"/>
  <c r="R6286" i="2"/>
  <c r="R6287" i="2" a="1"/>
  <c r="R6287" i="2"/>
  <c r="R6288" i="2" a="1"/>
  <c r="R6288" i="2" s="1"/>
  <c r="R6289" i="2" a="1"/>
  <c r="R6289" i="2" s="1"/>
  <c r="R6290" i="2" a="1"/>
  <c r="R6290" i="2" s="1"/>
  <c r="R6291" i="2" a="1"/>
  <c r="R6291" i="2"/>
  <c r="R6292" i="2" a="1"/>
  <c r="R6292" i="2" s="1"/>
  <c r="R6293" i="2" a="1"/>
  <c r="R6293" i="2"/>
  <c r="R6294" i="2" a="1"/>
  <c r="R6294" i="2"/>
  <c r="R6295" i="2" a="1"/>
  <c r="R6295" i="2"/>
  <c r="R6296" i="2" a="1"/>
  <c r="R6296" i="2" s="1"/>
  <c r="R6297" i="2" a="1"/>
  <c r="R6297" i="2" s="1"/>
  <c r="R6298" i="2" a="1"/>
  <c r="R6298" i="2"/>
  <c r="R6299" i="2" a="1"/>
  <c r="R6299" i="2" s="1"/>
  <c r="R6300" i="2" a="1"/>
  <c r="R6300" i="2" s="1"/>
  <c r="R6301" i="2" a="1"/>
  <c r="R6301" i="2"/>
  <c r="R6302" i="2" a="1"/>
  <c r="R6302" i="2"/>
  <c r="R6303" i="2" a="1"/>
  <c r="R6303" i="2" s="1"/>
  <c r="R6304" i="2" a="1"/>
  <c r="R6304" i="2" s="1"/>
  <c r="R6305" i="2" a="1"/>
  <c r="R6305" i="2"/>
  <c r="R6306" i="2" a="1"/>
  <c r="R6306" i="2"/>
  <c r="R6307" i="2" a="1"/>
  <c r="R6307" i="2" s="1"/>
  <c r="R6308" i="2" a="1"/>
  <c r="R6308" i="2"/>
  <c r="R6309" i="2" a="1"/>
  <c r="R6309" i="2"/>
  <c r="R6310" i="2" a="1"/>
  <c r="R6310" i="2"/>
  <c r="R6311" i="2" a="1"/>
  <c r="R6311" i="2" s="1"/>
  <c r="R6312" i="2" a="1"/>
  <c r="R6312" i="2"/>
  <c r="R6313" i="2" a="1"/>
  <c r="R6313" i="2"/>
  <c r="R6314" i="2" a="1"/>
  <c r="R6314" i="2"/>
  <c r="R6315" i="2" a="1"/>
  <c r="R6315" i="2"/>
  <c r="R6316" i="2" a="1"/>
  <c r="R6316" i="2" s="1"/>
  <c r="R6317" i="2" a="1"/>
  <c r="R6317" i="2" s="1"/>
  <c r="R6318" i="2" a="1"/>
  <c r="R6318" i="2" s="1"/>
  <c r="R6319" i="2" a="1"/>
  <c r="R6319" i="2" s="1"/>
  <c r="R6320" i="2" a="1"/>
  <c r="R6320" i="2" s="1"/>
  <c r="R6321" i="2" a="1"/>
  <c r="R6321" i="2" s="1"/>
  <c r="R6322" i="2" a="1"/>
  <c r="R6322" i="2"/>
  <c r="R6323" i="2" a="1"/>
  <c r="R6323" i="2"/>
  <c r="R6324" i="2" a="1"/>
  <c r="R6324" i="2"/>
  <c r="R6325" i="2" a="1"/>
  <c r="R6325" i="2" s="1"/>
  <c r="R6326" i="2" a="1"/>
  <c r="R6326" i="2"/>
  <c r="R6327" i="2" a="1"/>
  <c r="R6327" i="2"/>
  <c r="R6328" i="2" a="1"/>
  <c r="R6328" i="2"/>
  <c r="R6329" i="2" a="1"/>
  <c r="R6329" i="2"/>
  <c r="R6330" i="2" a="1"/>
  <c r="R6330" i="2" s="1"/>
  <c r="R6331" i="2" a="1"/>
  <c r="R6331" i="2" s="1"/>
  <c r="R6332" i="2" a="1"/>
  <c r="R6332" i="2" s="1"/>
  <c r="R6333" i="2" a="1"/>
  <c r="R6333" i="2" s="1"/>
  <c r="R6334" i="2" a="1"/>
  <c r="R6334" i="2"/>
  <c r="R6335" i="2" a="1"/>
  <c r="R6335" i="2"/>
  <c r="R6336" i="2" a="1"/>
  <c r="R6336" i="2"/>
  <c r="R6337" i="2" a="1"/>
  <c r="R6337" i="2" s="1"/>
  <c r="R6338" i="2" a="1"/>
  <c r="R6338" i="2"/>
  <c r="R6339" i="2" a="1"/>
  <c r="R6339" i="2" s="1"/>
  <c r="R6340" i="2" a="1"/>
  <c r="R6340" i="2" s="1"/>
  <c r="R6341" i="2" a="1"/>
  <c r="R6341" i="2" s="1"/>
  <c r="R6342" i="2" a="1"/>
  <c r="R6342" i="2"/>
  <c r="R6343" i="2" a="1"/>
  <c r="R6343" i="2"/>
  <c r="R6344" i="2" a="1"/>
  <c r="R6344" i="2"/>
  <c r="R6345" i="2" a="1"/>
  <c r="R6345" i="2" s="1"/>
  <c r="R6346" i="2" a="1"/>
  <c r="R6346" i="2" s="1"/>
  <c r="R6347" i="2" a="1"/>
  <c r="R6347" i="2" s="1"/>
  <c r="R6348" i="2" a="1"/>
  <c r="R6348" i="2" s="1"/>
  <c r="R6349" i="2" a="1"/>
  <c r="R6349" i="2" s="1"/>
  <c r="R6350" i="2" a="1"/>
  <c r="R6350" i="2"/>
  <c r="R6351" i="2" a="1"/>
  <c r="R6351" i="2"/>
  <c r="R6352" i="2" a="1"/>
  <c r="R6352" i="2" s="1"/>
  <c r="R6353" i="2" a="1"/>
  <c r="R6353" i="2" s="1"/>
  <c r="R6354" i="2" a="1"/>
  <c r="R6354" i="2"/>
  <c r="R6355" i="2" a="1"/>
  <c r="R6355" i="2" s="1"/>
  <c r="R6356" i="2" a="1"/>
  <c r="R6356" i="2" s="1"/>
  <c r="R6357" i="2" a="1"/>
  <c r="R6357" i="2"/>
  <c r="R6358" i="2" a="1"/>
  <c r="R6358" i="2"/>
  <c r="R6359" i="2" a="1"/>
  <c r="R6359" i="2" s="1"/>
  <c r="R6360" i="2" a="1"/>
  <c r="R6360" i="2" s="1"/>
  <c r="R6361" i="2" a="1"/>
  <c r="R6361" i="2"/>
  <c r="R6362" i="2" a="1"/>
  <c r="R6362" i="2"/>
  <c r="R6363" i="2" a="1"/>
  <c r="R6363" i="2" s="1"/>
  <c r="R6364" i="2" a="1"/>
  <c r="R6364" i="2"/>
  <c r="R6365" i="2" a="1"/>
  <c r="R6365" i="2"/>
  <c r="R6366" i="2" a="1"/>
  <c r="R6366" i="2" s="1"/>
  <c r="R6367" i="2" a="1"/>
  <c r="R6367" i="2" s="1"/>
  <c r="R6368" i="2" a="1"/>
  <c r="R6368" i="2" s="1"/>
  <c r="R6369" i="2" a="1"/>
  <c r="R6369" i="2" s="1"/>
  <c r="R6370" i="2" a="1"/>
  <c r="R6370" i="2"/>
  <c r="R6371" i="2" a="1"/>
  <c r="R6371" i="2"/>
  <c r="R6372" i="2" a="1"/>
  <c r="R6372" i="2"/>
  <c r="R6373" i="2" a="1"/>
  <c r="R6373" i="2"/>
  <c r="R6374" i="2" a="1"/>
  <c r="R6374" i="2" s="1"/>
  <c r="R6375" i="2" a="1"/>
  <c r="R6375" i="2" s="1"/>
  <c r="R6376" i="2" a="1"/>
  <c r="R6376" i="2"/>
  <c r="R6377" i="2" a="1"/>
  <c r="R6377" i="2" s="1"/>
  <c r="R6378" i="2" a="1"/>
  <c r="R6378" i="2"/>
  <c r="R6379" i="2" a="1"/>
  <c r="R6379" i="2"/>
  <c r="R6380" i="2" a="1"/>
  <c r="R6380" i="2"/>
  <c r="R6381" i="2" a="1"/>
  <c r="R6381" i="2" s="1"/>
  <c r="R6382" i="2" a="1"/>
  <c r="R6382" i="2"/>
  <c r="R6383" i="2" a="1"/>
  <c r="R6383" i="2" s="1"/>
  <c r="R6384" i="2" a="1"/>
  <c r="R6384" i="2" s="1"/>
  <c r="R6385" i="2" a="1"/>
  <c r="R6385" i="2"/>
  <c r="R6386" i="2" a="1"/>
  <c r="R6386" i="2"/>
  <c r="R6387" i="2" a="1"/>
  <c r="R6387" i="2" s="1"/>
  <c r="R6388" i="2" a="1"/>
  <c r="R6388" i="2" s="1"/>
  <c r="R6389" i="2" a="1"/>
  <c r="R6389" i="2" s="1"/>
  <c r="R6390" i="2" a="1"/>
  <c r="R6390" i="2" s="1"/>
  <c r="R6391" i="2" a="1"/>
  <c r="R6391" i="2"/>
  <c r="R6392" i="2" a="1"/>
  <c r="R6392" i="2"/>
  <c r="R6393" i="2" a="1"/>
  <c r="R6393" i="2" s="1"/>
  <c r="R6394" i="2" a="1"/>
  <c r="R6394" i="2"/>
  <c r="R6395" i="2" a="1"/>
  <c r="R6395" i="2" s="1"/>
  <c r="R6396" i="2" a="1"/>
  <c r="R6396" i="2" s="1"/>
  <c r="R6397" i="2" a="1"/>
  <c r="R6397" i="2" s="1"/>
  <c r="R6398" i="2" a="1"/>
  <c r="R6398" i="2" s="1"/>
  <c r="R6399" i="2" a="1"/>
  <c r="R6399" i="2"/>
  <c r="R6400" i="2" a="1"/>
  <c r="R6400" i="2" s="1"/>
  <c r="R6401" i="2" a="1"/>
  <c r="R6401" i="2" s="1"/>
  <c r="R6402" i="2" a="1"/>
  <c r="R6402" i="2" s="1"/>
  <c r="R6403" i="2" a="1"/>
  <c r="R6403" i="2" s="1"/>
  <c r="R6404" i="2" a="1"/>
  <c r="R6404" i="2" s="1"/>
  <c r="R6405" i="2" a="1"/>
  <c r="R6405" i="2" s="1"/>
  <c r="R6406" i="2" a="1"/>
  <c r="R6406" i="2"/>
  <c r="R6407" i="2" a="1"/>
  <c r="R6407" i="2"/>
  <c r="R6408" i="2" a="1"/>
  <c r="R6408" i="2" s="1"/>
  <c r="R6409" i="2" a="1"/>
  <c r="R6409" i="2" s="1"/>
  <c r="R6410" i="2" a="1"/>
  <c r="R6410" i="2"/>
  <c r="R6411" i="2" a="1"/>
  <c r="R6411" i="2" s="1"/>
  <c r="R6412" i="2" a="1"/>
  <c r="R6412" i="2" s="1"/>
  <c r="R6413" i="2" a="1"/>
  <c r="R6413" i="2"/>
  <c r="R6414" i="2" a="1"/>
  <c r="R6414" i="2"/>
  <c r="R6415" i="2" a="1"/>
  <c r="R6415" i="2" s="1"/>
  <c r="R6416" i="2" a="1"/>
  <c r="R6416" i="2" s="1"/>
  <c r="R6417" i="2" a="1"/>
  <c r="R6417" i="2" s="1"/>
  <c r="R6418" i="2" a="1"/>
  <c r="R6418" i="2"/>
  <c r="R6419" i="2" a="1"/>
  <c r="R6419" i="2"/>
  <c r="R6420" i="2" a="1"/>
  <c r="R6420" i="2"/>
  <c r="R6421" i="2" a="1"/>
  <c r="R6421" i="2"/>
  <c r="R6422" i="2" a="1"/>
  <c r="R6422" i="2" s="1"/>
  <c r="R6423" i="2" a="1"/>
  <c r="R6423" i="2" s="1"/>
  <c r="R6424" i="2" a="1"/>
  <c r="R6424" i="2"/>
  <c r="R6425" i="2" a="1"/>
  <c r="R6425" i="2"/>
  <c r="R6426" i="2" a="1"/>
  <c r="R6426" i="2" s="1"/>
  <c r="R6427" i="2" a="1"/>
  <c r="R6427" i="2"/>
  <c r="R6428" i="2" a="1"/>
  <c r="R6428" i="2" s="1"/>
  <c r="R6429" i="2" a="1"/>
  <c r="R6429" i="2"/>
  <c r="R6430" i="2" a="1"/>
  <c r="R6430" i="2" s="1"/>
  <c r="R6431" i="2" a="1"/>
  <c r="R6431" i="2"/>
  <c r="R6432" i="2" a="1"/>
  <c r="R6432" i="2"/>
  <c r="R6433" i="2" a="1"/>
  <c r="R6433" i="2"/>
  <c r="R6434" i="2" a="1"/>
  <c r="R6434" i="2"/>
  <c r="R6435" i="2" a="1"/>
  <c r="R6435" i="2" s="1"/>
  <c r="R6436" i="2" a="1"/>
  <c r="R6436" i="2"/>
  <c r="R6437" i="2" a="1"/>
  <c r="R6437" i="2" s="1"/>
  <c r="R6438" i="2" a="1"/>
  <c r="R6438" i="2"/>
  <c r="R6439" i="2" a="1"/>
  <c r="R6439" i="2"/>
  <c r="R6440" i="2" a="1"/>
  <c r="R6440" i="2"/>
  <c r="R6441" i="2" a="1"/>
  <c r="R6441" i="2"/>
  <c r="R6442" i="2" a="1"/>
  <c r="R6442" i="2" s="1"/>
  <c r="R6443" i="2" a="1"/>
  <c r="R6443" i="2" s="1"/>
  <c r="R6444" i="2" a="1"/>
  <c r="R6444" i="2" s="1"/>
  <c r="R6445" i="2" a="1"/>
  <c r="R6445" i="2" s="1"/>
  <c r="R6446" i="2" a="1"/>
  <c r="R6446" i="2"/>
  <c r="R6447" i="2" a="1"/>
  <c r="R6447" i="2" s="1"/>
  <c r="R6448" i="2" a="1"/>
  <c r="R6448" i="2"/>
  <c r="R6449" i="2" a="1"/>
  <c r="R6449" i="2"/>
  <c r="R6450" i="2" a="1"/>
  <c r="R6450" i="2" s="1"/>
  <c r="R6451" i="2" a="1"/>
  <c r="R6451" i="2" s="1"/>
  <c r="R6452" i="2" a="1"/>
  <c r="R6452" i="2" s="1"/>
  <c r="R6453" i="2" a="1"/>
  <c r="R6453" i="2" s="1"/>
  <c r="R6454" i="2" a="1"/>
  <c r="R6454" i="2"/>
  <c r="R6455" i="2" a="1"/>
  <c r="R6455" i="2"/>
  <c r="R6456" i="2" a="1"/>
  <c r="R6456" i="2"/>
  <c r="R6457" i="2" a="1"/>
  <c r="R6457" i="2"/>
  <c r="R6458" i="2" a="1"/>
  <c r="R6458" i="2" s="1"/>
  <c r="R6459" i="2" a="1"/>
  <c r="R6459" i="2"/>
  <c r="R6460" i="2" a="1"/>
  <c r="R6460" i="2"/>
  <c r="R6461" i="2" a="1"/>
  <c r="R6461" i="2"/>
  <c r="R6462" i="2" a="1"/>
  <c r="R6462" i="2"/>
  <c r="R6463" i="2" a="1"/>
  <c r="R6463" i="2" s="1"/>
  <c r="R6464" i="2" a="1"/>
  <c r="R6464" i="2" s="1"/>
  <c r="R6465" i="2" a="1"/>
  <c r="R6465" i="2" s="1"/>
  <c r="R6466" i="2" a="1"/>
  <c r="R6466" i="2" s="1"/>
  <c r="R6467" i="2" a="1"/>
  <c r="R6467" i="2"/>
  <c r="R6468" i="2" a="1"/>
  <c r="R6468" i="2"/>
  <c r="R6469" i="2" a="1"/>
  <c r="R6469" i="2"/>
  <c r="R6470" i="2" a="1"/>
  <c r="R6470" i="2" s="1"/>
  <c r="R6471" i="2" a="1"/>
  <c r="R6471" i="2" s="1"/>
  <c r="R6472" i="2" a="1"/>
  <c r="R6472" i="2" s="1"/>
  <c r="R6473" i="2" a="1"/>
  <c r="R6473" i="2" s="1"/>
  <c r="R6474" i="2" a="1"/>
  <c r="R6474" i="2"/>
  <c r="R6475" i="2" a="1"/>
  <c r="R6475" i="2" s="1"/>
  <c r="R6476" i="2" a="1"/>
  <c r="R6476" i="2"/>
  <c r="R6477" i="2" a="1"/>
  <c r="R6477" i="2"/>
  <c r="R6478" i="2" a="1"/>
  <c r="R6478" i="2"/>
  <c r="R6479" i="2" a="1"/>
  <c r="R6479" i="2" s="1"/>
  <c r="R6480" i="2" a="1"/>
  <c r="R6480" i="2"/>
  <c r="R6481" i="2" a="1"/>
  <c r="R6481" i="2" s="1"/>
  <c r="R6482" i="2" a="1"/>
  <c r="R6482" i="2"/>
  <c r="R6483" i="2" a="1"/>
  <c r="R6483" i="2"/>
  <c r="R6484" i="2" a="1"/>
  <c r="R6484" i="2"/>
  <c r="R6485" i="2" a="1"/>
  <c r="R6485" i="2"/>
  <c r="R6486" i="2" a="1"/>
  <c r="R6486" i="2" s="1"/>
  <c r="R6487" i="2" a="1"/>
  <c r="R6487" i="2" s="1"/>
  <c r="R6488" i="2" a="1"/>
  <c r="R6488" i="2" s="1"/>
  <c r="R6489" i="2" a="1"/>
  <c r="R6489" i="2"/>
  <c r="R6490" i="2" a="1"/>
  <c r="R6490" i="2"/>
  <c r="R6491" i="2" a="1"/>
  <c r="R6491" i="2" s="1"/>
  <c r="R6492" i="2" a="1"/>
  <c r="R6492" i="2"/>
  <c r="R6493" i="2" a="1"/>
  <c r="R6493" i="2" s="1"/>
  <c r="R6494" i="2" a="1"/>
  <c r="R6494" i="2"/>
  <c r="R6495" i="2" a="1"/>
  <c r="R6495" i="2" s="1"/>
  <c r="R6496" i="2" a="1"/>
  <c r="R6496" i="2" s="1"/>
  <c r="R6497" i="2" a="1"/>
  <c r="R6497" i="2"/>
  <c r="R6498" i="2" a="1"/>
  <c r="R6498" i="2"/>
  <c r="R6499" i="2" a="1"/>
  <c r="R6499" i="2" s="1"/>
  <c r="R6500" i="2" a="1"/>
  <c r="R6500" i="2" s="1"/>
  <c r="R6501" i="2" a="1"/>
  <c r="R6501" i="2" s="1"/>
  <c r="R6502" i="2" a="1"/>
  <c r="R6502" i="2"/>
  <c r="R6503" i="2" a="1"/>
  <c r="R6503" i="2" s="1"/>
  <c r="R6504" i="2" a="1"/>
  <c r="R6504" i="2"/>
  <c r="R6505" i="2" a="1"/>
  <c r="R6505" i="2" s="1"/>
  <c r="R6506" i="2" a="1"/>
  <c r="R6506" i="2"/>
  <c r="R6507" i="2" a="1"/>
  <c r="R6507" i="2" s="1"/>
  <c r="R6508" i="2" a="1"/>
  <c r="R6508" i="2" s="1"/>
  <c r="R6509" i="2" a="1"/>
  <c r="R6509" i="2" s="1"/>
  <c r="R6510" i="2" a="1"/>
  <c r="R6510" i="2"/>
  <c r="R6511" i="2" a="1"/>
  <c r="R6511" i="2"/>
  <c r="R6512" i="2" a="1"/>
  <c r="R6512" i="2"/>
  <c r="R6513" i="2" a="1"/>
  <c r="R6513" i="2"/>
  <c r="R6514" i="2" a="1"/>
  <c r="R6514" i="2" s="1"/>
  <c r="R6515" i="2" a="1"/>
  <c r="R6515" i="2"/>
  <c r="R6516" i="2" a="1"/>
  <c r="R6516" i="2"/>
  <c r="R6517" i="2" a="1"/>
  <c r="R6517" i="2"/>
  <c r="R6518" i="2" a="1"/>
  <c r="R6518" i="2"/>
  <c r="R6519" i="2" a="1"/>
  <c r="R6519" i="2"/>
  <c r="R6520" i="2" a="1"/>
  <c r="R6520" i="2" s="1"/>
  <c r="R6521" i="2" a="1"/>
  <c r="R6521" i="2" s="1"/>
  <c r="R6522" i="2" a="1"/>
  <c r="R6522" i="2"/>
  <c r="R6523" i="2" a="1"/>
  <c r="R6523" i="2" s="1"/>
  <c r="R6524" i="2" a="1"/>
  <c r="R6524" i="2" s="1"/>
  <c r="R6525" i="2" a="1"/>
  <c r="R6525" i="2"/>
  <c r="R6526" i="2" a="1"/>
  <c r="R6526" i="2" s="1"/>
  <c r="R6527" i="2" a="1"/>
  <c r="R6527" i="2" s="1"/>
  <c r="R6528" i="2" a="1"/>
  <c r="R6528" i="2" s="1"/>
  <c r="R6529" i="2" a="1"/>
  <c r="R6529" i="2"/>
  <c r="R6530" i="2" a="1"/>
  <c r="R6530" i="2" s="1"/>
  <c r="R6531" i="2" a="1"/>
  <c r="R6531" i="2" s="1"/>
  <c r="R6532" i="2" a="1"/>
  <c r="R6532" i="2"/>
  <c r="R6533" i="2" a="1"/>
  <c r="R6533" i="2" s="1"/>
  <c r="R6534" i="2" a="1"/>
  <c r="R6534" i="2"/>
  <c r="R6535" i="2" a="1"/>
  <c r="R6535" i="2" s="1"/>
  <c r="R6536" i="2" a="1"/>
  <c r="R6536" i="2"/>
  <c r="R6537" i="2" a="1"/>
  <c r="R6537" i="2"/>
  <c r="R6538" i="2" a="1"/>
  <c r="R6538" i="2"/>
  <c r="R6539" i="2" a="1"/>
  <c r="R6539" i="2"/>
  <c r="R6540" i="2" a="1"/>
  <c r="R6540" i="2" s="1"/>
  <c r="R6541" i="2" a="1"/>
  <c r="R6541" i="2" s="1"/>
  <c r="R6542" i="2" a="1"/>
  <c r="R6542" i="2" s="1"/>
  <c r="R6543" i="2" a="1"/>
  <c r="R6543" i="2" s="1"/>
  <c r="R6544" i="2" a="1"/>
  <c r="R6544" i="2"/>
  <c r="R6545" i="2" a="1"/>
  <c r="R6545" i="2"/>
  <c r="R6546" i="2" a="1"/>
  <c r="R6546" i="2"/>
  <c r="R6547" i="2" a="1"/>
  <c r="R6547" i="2" s="1"/>
  <c r="R6548" i="2" a="1"/>
  <c r="R6548" i="2" s="1"/>
  <c r="R6549" i="2" a="1"/>
  <c r="R6549" i="2" s="1"/>
  <c r="R6550" i="2" a="1"/>
  <c r="R6550" i="2"/>
  <c r="R6551" i="2" a="1"/>
  <c r="R6551" i="2"/>
  <c r="R6552" i="2" a="1"/>
  <c r="R6552" i="2"/>
  <c r="R6553" i="2" a="1"/>
  <c r="R6553" i="2"/>
  <c r="R6554" i="2" a="1"/>
  <c r="R6554" i="2" s="1"/>
  <c r="R6555" i="2" a="1"/>
  <c r="R6555" i="2" s="1"/>
  <c r="R6556" i="2" a="1"/>
  <c r="R6556" i="2" s="1"/>
  <c r="R6557" i="2" a="1"/>
  <c r="R6557" i="2"/>
  <c r="R6558" i="2" a="1"/>
  <c r="R6558" i="2"/>
  <c r="R6559" i="2" a="1"/>
  <c r="R6559" i="2" s="1"/>
  <c r="R6560" i="2" a="1"/>
  <c r="R6560" i="2"/>
  <c r="R6561" i="2" a="1"/>
  <c r="R6561" i="2"/>
  <c r="R6562" i="2" a="1"/>
  <c r="R6562" i="2"/>
  <c r="R6563" i="2" a="1"/>
  <c r="R6563" i="2" s="1"/>
  <c r="R6564" i="2" a="1"/>
  <c r="R6564" i="2" s="1"/>
  <c r="R6565" i="2" a="1"/>
  <c r="R6565" i="2"/>
  <c r="R6566" i="2" a="1"/>
  <c r="R6566" i="2" s="1"/>
  <c r="R6567" i="2" a="1"/>
  <c r="R6567" i="2"/>
  <c r="R6568" i="2" a="1"/>
  <c r="R6568" i="2" s="1"/>
  <c r="R6569" i="2" a="1"/>
  <c r="R6569" i="2"/>
  <c r="R6570" i="2" a="1"/>
  <c r="R6570" i="2" s="1"/>
  <c r="R6571" i="2" a="1"/>
  <c r="R6571" i="2" s="1"/>
  <c r="R6572" i="2" a="1"/>
  <c r="R6572" i="2"/>
  <c r="R6573" i="2" a="1"/>
  <c r="R6573" i="2"/>
  <c r="R6574" i="2" a="1"/>
  <c r="R6574" i="2"/>
  <c r="R6575" i="2" a="1"/>
  <c r="R6575" i="2" s="1"/>
  <c r="R6576" i="2" a="1"/>
  <c r="R6576" i="2" s="1"/>
  <c r="R6577" i="2" a="1"/>
  <c r="R6577" i="2" s="1"/>
  <c r="R6578" i="2" a="1"/>
  <c r="R6578" i="2" s="1"/>
  <c r="R6579" i="2" a="1"/>
  <c r="R6579" i="2" s="1"/>
  <c r="R6580" i="2" a="1"/>
  <c r="R6580" i="2"/>
  <c r="R6581" i="2" a="1"/>
  <c r="R6581" i="2"/>
  <c r="R6582" i="2" a="1"/>
  <c r="R6582" i="2"/>
  <c r="R6583" i="2" a="1"/>
  <c r="R6583" i="2" s="1"/>
  <c r="R6584" i="2" a="1"/>
  <c r="R6584" i="2" s="1"/>
  <c r="R6585" i="2" a="1"/>
  <c r="R6585" i="2"/>
  <c r="R6586" i="2" a="1"/>
  <c r="R6586" i="2" s="1"/>
  <c r="R6587" i="2" a="1"/>
  <c r="R6587" i="2"/>
  <c r="R6588" i="2" a="1"/>
  <c r="R6588" i="2"/>
  <c r="R6589" i="2" a="1"/>
  <c r="R6589" i="2"/>
  <c r="R6590" i="2" a="1"/>
  <c r="R6590" i="2"/>
  <c r="R6591" i="2" a="1"/>
  <c r="R6591" i="2" s="1"/>
  <c r="R6592" i="2" a="1"/>
  <c r="R6592" i="2"/>
  <c r="R6593" i="2" a="1"/>
  <c r="R6593" i="2"/>
  <c r="R6594" i="2" a="1"/>
  <c r="R6594" i="2" s="1"/>
  <c r="R6595" i="2" a="1"/>
  <c r="R6595" i="2"/>
  <c r="R6596" i="2" a="1"/>
  <c r="R6596" i="2"/>
  <c r="R6597" i="2" a="1"/>
  <c r="R6597" i="2"/>
  <c r="R6598" i="2" a="1"/>
  <c r="R6598" i="2" s="1"/>
  <c r="R6599" i="2" a="1"/>
  <c r="R6599" i="2"/>
  <c r="R6600" i="2" a="1"/>
  <c r="R6600" i="2"/>
  <c r="R6601" i="2" a="1"/>
  <c r="R6601" i="2" s="1"/>
  <c r="R6602" i="2" a="1"/>
  <c r="R6602" i="2"/>
  <c r="R6603" i="2" a="1"/>
  <c r="R6603" i="2" s="1"/>
  <c r="R6604" i="2" a="1"/>
  <c r="R6604" i="2"/>
  <c r="R6605" i="2" a="1"/>
  <c r="R6605" i="2" s="1"/>
  <c r="R6606" i="2" a="1"/>
  <c r="R6606" i="2"/>
  <c r="R6607" i="2" a="1"/>
  <c r="R6607" i="2"/>
  <c r="R6608" i="2" a="1"/>
  <c r="R6608" i="2"/>
  <c r="R6609" i="2" a="1"/>
  <c r="R6609" i="2"/>
  <c r="R6610" i="2" a="1"/>
  <c r="R6610" i="2"/>
  <c r="R6611" i="2" a="1"/>
  <c r="R6611" i="2" s="1"/>
  <c r="R6612" i="2" a="1"/>
  <c r="R6612" i="2" s="1"/>
  <c r="R6613" i="2" a="1"/>
  <c r="R6613" i="2"/>
  <c r="R6614" i="2" a="1"/>
  <c r="R6614" i="2" s="1"/>
  <c r="R6615" i="2" a="1"/>
  <c r="R6615" i="2" s="1"/>
  <c r="R6616" i="2" a="1"/>
  <c r="R6616" i="2"/>
  <c r="R6617" i="2" a="1"/>
  <c r="R6617" i="2"/>
  <c r="R6618" i="2" a="1"/>
  <c r="R6618" i="2" s="1"/>
  <c r="R6619" i="2" a="1"/>
  <c r="R6619" i="2" s="1"/>
  <c r="R6620" i="2" a="1"/>
  <c r="R6620" i="2" s="1"/>
  <c r="R6621" i="2" a="1"/>
  <c r="R6621" i="2"/>
  <c r="R6622" i="2" a="1"/>
  <c r="R6622" i="2"/>
  <c r="R6623" i="2" a="1"/>
  <c r="R6623" i="2"/>
  <c r="R6624" i="2" a="1"/>
  <c r="R6624" i="2" s="1"/>
  <c r="R6625" i="2" a="1"/>
  <c r="R6625" i="2"/>
  <c r="R6626" i="2" a="1"/>
  <c r="R6626" i="2" s="1"/>
  <c r="R6627" i="2" a="1"/>
  <c r="R6627" i="2" s="1"/>
  <c r="R6628" i="2" a="1"/>
  <c r="R6628" i="2" s="1"/>
  <c r="R6629" i="2" a="1"/>
  <c r="R6629" i="2"/>
  <c r="R6630" i="2" a="1"/>
  <c r="R6630" i="2"/>
  <c r="R6631" i="2" a="1"/>
  <c r="R6631" i="2" s="1"/>
  <c r="R6632" i="2" a="1"/>
  <c r="R6632" i="2"/>
  <c r="R6633" i="2" a="1"/>
  <c r="R6633" i="2" s="1"/>
  <c r="R6634" i="2" a="1"/>
  <c r="R6634" i="2" s="1"/>
  <c r="R6635" i="2" a="1"/>
  <c r="R6635" i="2" s="1"/>
  <c r="R6636" i="2" a="1"/>
  <c r="R6636" i="2" s="1"/>
  <c r="R6637" i="2" a="1"/>
  <c r="R6637" i="2"/>
  <c r="R6638" i="2" a="1"/>
  <c r="R6638" i="2" s="1"/>
  <c r="R6639" i="2" a="1"/>
  <c r="R6639" i="2" s="1"/>
  <c r="R6640" i="2" a="1"/>
  <c r="R6640" i="2" s="1"/>
  <c r="R6641" i="2" a="1"/>
  <c r="R6641" i="2"/>
  <c r="R6642" i="2" a="1"/>
  <c r="R6642" i="2"/>
  <c r="R6643" i="2" a="1"/>
  <c r="R6643" i="2" s="1"/>
  <c r="R6644" i="2" a="1"/>
  <c r="R6644" i="2"/>
  <c r="R6645" i="2" a="1"/>
  <c r="R6645" i="2"/>
  <c r="R6646" i="2" a="1"/>
  <c r="R6646" i="2" s="1"/>
  <c r="R6647" i="2" a="1"/>
  <c r="R6647" i="2" s="1"/>
  <c r="R6648" i="2" a="1"/>
  <c r="R6648" i="2"/>
  <c r="R6649" i="2" a="1"/>
  <c r="R6649" i="2"/>
  <c r="R6650" i="2" a="1"/>
  <c r="R6650" i="2" s="1"/>
  <c r="R6651" i="2" a="1"/>
  <c r="R6651" i="2"/>
  <c r="R6652" i="2" a="1"/>
  <c r="R6652" i="2" s="1"/>
  <c r="R6653" i="2" a="1"/>
  <c r="R6653" i="2"/>
  <c r="R6654" i="2" a="1"/>
  <c r="R6654" i="2" s="1"/>
  <c r="R6655" i="2" a="1"/>
  <c r="R6655" i="2"/>
  <c r="R6656" i="2" a="1"/>
  <c r="R6656" i="2" s="1"/>
  <c r="R6657" i="2" a="1"/>
  <c r="R6657" i="2"/>
  <c r="R6658" i="2" a="1"/>
  <c r="R6658" i="2"/>
  <c r="R6659" i="2" a="1"/>
  <c r="R6659" i="2"/>
  <c r="R6660" i="2" a="1"/>
  <c r="R6660" i="2"/>
  <c r="R6661" i="2" a="1"/>
  <c r="R6661" i="2" s="1"/>
  <c r="R6662" i="2" a="1"/>
  <c r="R6662" i="2" s="1"/>
  <c r="R6663" i="2" a="1"/>
  <c r="R6663" i="2" s="1"/>
  <c r="R6664" i="2" a="1"/>
  <c r="R6664" i="2" s="1"/>
  <c r="R6665" i="2" a="1"/>
  <c r="R6665" i="2"/>
  <c r="R6666" i="2" a="1"/>
  <c r="R6666" i="2"/>
  <c r="R6667" i="2" a="1"/>
  <c r="R6667" i="2"/>
  <c r="R6668" i="2" a="1"/>
  <c r="R6668" i="2" s="1"/>
  <c r="R6669" i="2" a="1"/>
  <c r="R6669" i="2" s="1"/>
  <c r="R6670" i="2" a="1"/>
  <c r="R6670" i="2"/>
  <c r="R6671" i="2" a="1"/>
  <c r="R6671" i="2" s="1"/>
  <c r="R6672" i="2" a="1"/>
  <c r="R6672" i="2"/>
  <c r="R6673" i="2" a="1"/>
  <c r="R6673" i="2"/>
  <c r="R6674" i="2" a="1"/>
  <c r="R6674" i="2" s="1"/>
  <c r="R6675" i="2" a="1"/>
  <c r="R6675" i="2" s="1"/>
  <c r="R6676" i="2" a="1"/>
  <c r="R6676" i="2" s="1"/>
  <c r="R6677" i="2" a="1"/>
  <c r="R6677" i="2" s="1"/>
  <c r="R6678" i="2" a="1"/>
  <c r="R6678" i="2"/>
  <c r="R6679" i="2" a="1"/>
  <c r="R6679" i="2"/>
  <c r="R6680" i="2" a="1"/>
  <c r="R6680" i="2" s="1"/>
  <c r="R6681" i="2" a="1"/>
  <c r="R6681" i="2"/>
  <c r="R6682" i="2" a="1"/>
  <c r="R6682" i="2" s="1"/>
  <c r="R6683" i="2" a="1"/>
  <c r="R6683" i="2" s="1"/>
  <c r="R6684" i="2" a="1"/>
  <c r="R6684" i="2" s="1"/>
  <c r="R6685" i="2" a="1"/>
  <c r="R6685" i="2"/>
  <c r="R6686" i="2" a="1"/>
  <c r="R6686" i="2"/>
  <c r="R6687" i="2" a="1"/>
  <c r="R6687" i="2" s="1"/>
  <c r="R6688" i="2" a="1"/>
  <c r="R6688" i="2" s="1"/>
  <c r="R6689" i="2" a="1"/>
  <c r="R6689" i="2" s="1"/>
  <c r="R6690" i="2" a="1"/>
  <c r="R6690" i="2"/>
  <c r="R6691" i="2" a="1"/>
  <c r="R6691" i="2" s="1"/>
  <c r="R6692" i="2" a="1"/>
  <c r="R6692" i="2" s="1"/>
  <c r="R6693" i="2" a="1"/>
  <c r="R6693" i="2"/>
  <c r="R6694" i="2" a="1"/>
  <c r="R6694" i="2" s="1"/>
  <c r="R6695" i="2" a="1"/>
  <c r="R6695" i="2" s="1"/>
  <c r="R6696" i="2" a="1"/>
  <c r="R6696" i="2" s="1"/>
  <c r="R6697" i="2" a="1"/>
  <c r="R6697" i="2"/>
  <c r="R6698" i="2" a="1"/>
  <c r="R6698" i="2"/>
  <c r="R6699" i="2" a="1"/>
  <c r="R6699" i="2" s="1"/>
  <c r="R6700" i="2" a="1"/>
  <c r="R6700" i="2"/>
  <c r="R6701" i="2" a="1"/>
  <c r="R6701" i="2"/>
  <c r="R6702" i="2" a="1"/>
  <c r="R6702" i="2" s="1"/>
  <c r="R6703" i="2" a="1"/>
  <c r="R6703" i="2" s="1"/>
  <c r="R6704" i="2" a="1"/>
  <c r="R6704" i="2"/>
  <c r="R6705" i="2" a="1"/>
  <c r="R6705" i="2"/>
  <c r="R6706" i="2" a="1"/>
  <c r="R6706" i="2"/>
  <c r="R6707" i="2" a="1"/>
  <c r="R6707" i="2"/>
  <c r="R6708" i="2" a="1"/>
  <c r="R6708" i="2" s="1"/>
  <c r="R6709" i="2" a="1"/>
  <c r="R6709" i="2"/>
  <c r="R6710" i="2" a="1"/>
  <c r="R6710" i="2" s="1"/>
  <c r="R6711" i="2" a="1"/>
  <c r="R6711" i="2" s="1"/>
  <c r="R6712" i="2" a="1"/>
  <c r="R6712" i="2" s="1"/>
  <c r="R6713" i="2" a="1"/>
  <c r="R6713" i="2"/>
  <c r="R6714" i="2" a="1"/>
  <c r="R6714" i="2"/>
  <c r="R6715" i="2" a="1"/>
  <c r="R6715" i="2"/>
  <c r="R6716" i="2" a="1"/>
  <c r="R6716" i="2"/>
  <c r="R6717" i="2" a="1"/>
  <c r="R6717" i="2" s="1"/>
  <c r="R6718" i="2" a="1"/>
  <c r="R6718" i="2" s="1"/>
  <c r="R6719" i="2" a="1"/>
  <c r="R6719" i="2"/>
  <c r="R6720" i="2" a="1"/>
  <c r="R6720" i="2"/>
  <c r="R6721" i="2" a="1"/>
  <c r="R6721" i="2"/>
  <c r="R6722" i="2" a="1"/>
  <c r="R6722" i="2" s="1"/>
  <c r="R6723" i="2" a="1"/>
  <c r="R6723" i="2"/>
  <c r="R6724" i="2" a="1"/>
  <c r="R6724" i="2" s="1"/>
  <c r="R6725" i="2" a="1"/>
  <c r="R6725" i="2"/>
  <c r="R6726" i="2" a="1"/>
  <c r="R6726" i="2" s="1"/>
  <c r="R6727" i="2" a="1"/>
  <c r="R6727" i="2"/>
  <c r="R6728" i="2" a="1"/>
  <c r="R6728" i="2"/>
  <c r="R6729" i="2" a="1"/>
  <c r="R6729" i="2" s="1"/>
  <c r="R6730" i="2" a="1"/>
  <c r="R6730" i="2"/>
  <c r="R6731" i="2" a="1"/>
  <c r="R6731" i="2" s="1"/>
  <c r="R6732" i="2" a="1"/>
  <c r="R6732" i="2" s="1"/>
  <c r="R6733" i="2" a="1"/>
  <c r="R6733" i="2"/>
  <c r="R6734" i="2" a="1"/>
  <c r="R6734" i="2"/>
  <c r="R6735" i="2" a="1"/>
  <c r="R6735" i="2"/>
  <c r="R6736" i="2" a="1"/>
  <c r="R6736" i="2"/>
  <c r="R6737" i="2" a="1"/>
  <c r="R6737" i="2" s="1"/>
  <c r="R6738" i="2" a="1"/>
  <c r="R6738" i="2" s="1"/>
  <c r="R6739" i="2" a="1"/>
  <c r="R6739" i="2" s="1"/>
  <c r="R6740" i="2" a="1"/>
  <c r="R6740" i="2" s="1"/>
  <c r="R6741" i="2" a="1"/>
  <c r="R6741" i="2"/>
  <c r="R6742" i="2" a="1"/>
  <c r="R6742" i="2"/>
  <c r="R6743" i="2" a="1"/>
  <c r="R6743" i="2"/>
  <c r="R6744" i="2" a="1"/>
  <c r="R6744" i="2" s="1"/>
  <c r="R6745" i="2" a="1"/>
  <c r="R6745" i="2" s="1"/>
  <c r="R6746" i="2" a="1"/>
  <c r="R6746" i="2" s="1"/>
  <c r="R6747" i="2" a="1"/>
  <c r="R6747" i="2" s="1"/>
  <c r="R6748" i="2" a="1"/>
  <c r="R6748" i="2" s="1"/>
  <c r="R6749" i="2" a="1"/>
  <c r="R6749" i="2"/>
  <c r="R6750" i="2" a="1"/>
  <c r="R6750" i="2"/>
  <c r="R6751" i="2" a="1"/>
  <c r="R6751" i="2"/>
  <c r="R6752" i="2" a="1"/>
  <c r="R6752" i="2" s="1"/>
  <c r="R6753" i="2" a="1"/>
  <c r="R6753" i="2"/>
  <c r="R6754" i="2" a="1"/>
  <c r="R6754" i="2" s="1"/>
  <c r="R6755" i="2" a="1"/>
  <c r="R6755" i="2"/>
  <c r="R6756" i="2" a="1"/>
  <c r="R6756" i="2"/>
  <c r="R6757" i="2" a="1"/>
  <c r="R6757" i="2"/>
  <c r="R6758" i="2" a="1"/>
  <c r="R6758" i="2" s="1"/>
  <c r="R6759" i="2" a="1"/>
  <c r="R6759" i="2" s="1"/>
  <c r="R6760" i="2" a="1"/>
  <c r="R6760" i="2" s="1"/>
  <c r="R6761" i="2" a="1"/>
  <c r="R6761" i="2"/>
  <c r="R6762" i="2" a="1"/>
  <c r="R6762" i="2"/>
  <c r="R6763" i="2" a="1"/>
  <c r="R6763" i="2"/>
  <c r="R6764" i="2" a="1"/>
  <c r="R6764" i="2"/>
  <c r="R6765" i="2" a="1"/>
  <c r="R6765" i="2" s="1"/>
  <c r="R6766" i="2" a="1"/>
  <c r="R6766" i="2" s="1"/>
  <c r="R6767" i="2" a="1"/>
  <c r="R6767" i="2" s="1"/>
  <c r="R6768" i="2" a="1"/>
  <c r="R6768" i="2"/>
  <c r="R6769" i="2" a="1"/>
  <c r="R6769" i="2"/>
  <c r="R6770" i="2" a="1"/>
  <c r="R6770" i="2"/>
  <c r="R6771" i="2" a="1"/>
  <c r="R6771" i="2"/>
  <c r="R6772" i="2" a="1"/>
  <c r="R6772" i="2"/>
  <c r="R6773" i="2" a="1"/>
  <c r="R6773" i="2" s="1"/>
  <c r="R6774" i="2" a="1"/>
  <c r="R6774" i="2"/>
  <c r="R6775" i="2" a="1"/>
  <c r="R6775" i="2" s="1"/>
  <c r="R6776" i="2" a="1"/>
  <c r="R6776" i="2" s="1"/>
  <c r="R6777" i="2" a="1"/>
  <c r="R6777" i="2"/>
  <c r="R6778" i="2" a="1"/>
  <c r="R6778" i="2" s="1"/>
  <c r="R6779" i="2" a="1"/>
  <c r="R6779" i="2"/>
  <c r="R6780" i="2" a="1"/>
  <c r="R6780" i="2" s="1"/>
  <c r="R6781" i="2" a="1"/>
  <c r="R6781" i="2"/>
  <c r="R6782" i="2" a="1"/>
  <c r="R6782" i="2" s="1"/>
  <c r="R6783" i="2" a="1"/>
  <c r="R6783" i="2"/>
  <c r="R6784" i="2" a="1"/>
  <c r="R6784" i="2"/>
  <c r="R6785" i="2" a="1"/>
  <c r="R6785" i="2"/>
  <c r="R6786" i="2" a="1"/>
  <c r="R6786" i="2" s="1"/>
  <c r="R6787" i="2" a="1"/>
  <c r="R6787" i="2" s="1"/>
  <c r="R6788" i="2" a="1"/>
  <c r="R6788" i="2" s="1"/>
  <c r="R6789" i="2" a="1"/>
  <c r="R6789" i="2"/>
  <c r="R6790" i="2" a="1"/>
  <c r="R6790" i="2" s="1"/>
  <c r="R6791" i="2" a="1"/>
  <c r="R6791" i="2"/>
  <c r="R6792" i="2" a="1"/>
  <c r="R6792" i="2" s="1"/>
  <c r="R6793" i="2" a="1"/>
  <c r="R6793" i="2"/>
  <c r="R6794" i="2" a="1"/>
  <c r="R6794" i="2" s="1"/>
  <c r="R6795" i="2" a="1"/>
  <c r="R6795" i="2" s="1"/>
  <c r="R6796" i="2" a="1"/>
  <c r="R6796" i="2" s="1"/>
  <c r="R6797" i="2" a="1"/>
  <c r="R6797" i="2" s="1"/>
  <c r="R6798" i="2" a="1"/>
  <c r="R6798" i="2"/>
  <c r="R6799" i="2" a="1"/>
  <c r="R6799" i="2" s="1"/>
  <c r="R6800" i="2" a="1"/>
  <c r="R6800" i="2" s="1"/>
  <c r="R6801" i="2" a="1"/>
  <c r="R6801" i="2" s="1"/>
  <c r="R6802" i="2" a="1"/>
  <c r="R6802" i="2" s="1"/>
  <c r="R6803" i="2" a="1"/>
  <c r="R6803" i="2" s="1"/>
  <c r="R6804" i="2" a="1"/>
  <c r="R6804" i="2" s="1"/>
  <c r="R6805" i="2" a="1"/>
  <c r="R6805" i="2"/>
  <c r="R6806" i="2" a="1"/>
  <c r="R6806" i="2"/>
  <c r="R6807" i="2" a="1"/>
  <c r="R6807" i="2"/>
  <c r="R6808" i="2" a="1"/>
  <c r="R6808" i="2" s="1"/>
  <c r="R6809" i="2" a="1"/>
  <c r="R6809" i="2"/>
  <c r="R6810" i="2" a="1"/>
  <c r="R6810" i="2"/>
  <c r="R6811" i="2" a="1"/>
  <c r="R6811" i="2"/>
  <c r="R6812" i="2" a="1"/>
  <c r="R6812" i="2"/>
  <c r="R6813" i="2" a="1"/>
  <c r="R6813" i="2"/>
  <c r="R6814" i="2" a="1"/>
  <c r="R6814" i="2" s="1"/>
  <c r="R6815" i="2" a="1"/>
  <c r="R6815" i="2" s="1"/>
  <c r="R6816" i="2" a="1"/>
  <c r="R6816" i="2"/>
  <c r="R6817" i="2" a="1"/>
  <c r="R6817" i="2"/>
  <c r="R6818" i="2" a="1"/>
  <c r="R6818" i="2" s="1"/>
  <c r="R6819" i="2" a="1"/>
  <c r="R6819" i="2"/>
  <c r="R6820" i="2" a="1"/>
  <c r="R6820" i="2" s="1"/>
  <c r="R6821" i="2" a="1"/>
  <c r="R6821" i="2" s="1"/>
  <c r="R6822" i="2" a="1"/>
  <c r="R6822" i="2" s="1"/>
  <c r="R6823" i="2" a="1"/>
  <c r="R6823" i="2"/>
  <c r="R6824" i="2" a="1"/>
  <c r="R6824" i="2"/>
  <c r="R6825" i="2" a="1"/>
  <c r="R6825" i="2" s="1"/>
  <c r="R6826" i="2" a="1"/>
  <c r="R6826" i="2"/>
  <c r="R6827" i="2" a="1"/>
  <c r="R6827" i="2" s="1"/>
  <c r="R6828" i="2" a="1"/>
  <c r="R6828" i="2"/>
  <c r="R6829" i="2" a="1"/>
  <c r="R6829" i="2" s="1"/>
  <c r="R6830" i="2" a="1"/>
  <c r="R6830" i="2"/>
  <c r="R6831" i="2" a="1"/>
  <c r="R6831" i="2"/>
  <c r="R6832" i="2" a="1"/>
  <c r="R6832" i="2"/>
  <c r="R6833" i="2" a="1"/>
  <c r="R6833" i="2"/>
  <c r="R6834" i="2" a="1"/>
  <c r="R6834" i="2" s="1"/>
  <c r="R6835" i="2" a="1"/>
  <c r="R6835" i="2" s="1"/>
  <c r="R6836" i="2" a="1"/>
  <c r="R6836" i="2" s="1"/>
  <c r="R6837" i="2" a="1"/>
  <c r="R6837" i="2"/>
  <c r="R6838" i="2" a="1"/>
  <c r="R6838" i="2" s="1"/>
  <c r="R6839" i="2" a="1"/>
  <c r="R6839" i="2"/>
  <c r="R6840" i="2" a="1"/>
  <c r="R6840" i="2"/>
  <c r="R6841" i="2" a="1"/>
  <c r="R6841" i="2" s="1"/>
  <c r="R6842" i="2" a="1"/>
  <c r="R6842" i="2" s="1"/>
  <c r="R6843" i="2" a="1"/>
  <c r="R6843" i="2" s="1"/>
  <c r="R6844" i="2" a="1"/>
  <c r="R6844" i="2" s="1"/>
  <c r="R6845" i="2" a="1"/>
  <c r="R6845" i="2"/>
  <c r="R6846" i="2" a="1"/>
  <c r="R6846" i="2"/>
  <c r="R6847" i="2" a="1"/>
  <c r="R6847" i="2"/>
  <c r="R6848" i="2" a="1"/>
  <c r="R6848" i="2"/>
  <c r="R6849" i="2" a="1"/>
  <c r="R6849" i="2"/>
  <c r="R6850" i="2" a="1"/>
  <c r="R6850" i="2" s="1"/>
  <c r="R6851" i="2" a="1"/>
  <c r="R6851" i="2"/>
  <c r="R6852" i="2" a="1"/>
  <c r="R6852" i="2"/>
  <c r="R6853" i="2" a="1"/>
  <c r="R6853" i="2"/>
  <c r="R6854" i="2" a="1"/>
  <c r="R6854" i="2"/>
  <c r="R6855" i="2" a="1"/>
  <c r="R6855" i="2" s="1"/>
  <c r="R6856" i="2" a="1"/>
  <c r="R6856" i="2"/>
  <c r="R6857" i="2" a="1"/>
  <c r="R6857" i="2" s="1"/>
  <c r="R6858" i="2" a="1"/>
  <c r="R6858" i="2" s="1"/>
  <c r="R6859" i="2" a="1"/>
  <c r="R6859" i="2"/>
  <c r="R6860" i="2" a="1"/>
  <c r="R6860" i="2"/>
  <c r="R6861" i="2" a="1"/>
  <c r="R6861" i="2"/>
  <c r="R6862" i="2" a="1"/>
  <c r="R6862" i="2" s="1"/>
  <c r="R6863" i="2" a="1"/>
  <c r="R6863" i="2" s="1"/>
  <c r="R6864" i="2" a="1"/>
  <c r="R6864" i="2" s="1"/>
  <c r="R6865" i="2" a="1"/>
  <c r="R6865" i="2" s="1"/>
  <c r="R6866" i="2" a="1"/>
  <c r="R6866" i="2"/>
  <c r="R6867" i="2" a="1"/>
  <c r="R6867" i="2"/>
  <c r="R6868" i="2" a="1"/>
  <c r="R6868" i="2"/>
  <c r="R6869" i="2" a="1"/>
  <c r="R6869" i="2" s="1"/>
  <c r="R6870" i="2" a="1"/>
  <c r="R6870" i="2" s="1"/>
  <c r="R6871" i="2" a="1"/>
  <c r="R6871" i="2" s="1"/>
  <c r="R6872" i="2" a="1"/>
  <c r="R6872" i="2"/>
  <c r="R6873" i="2" a="1"/>
  <c r="R6873" i="2" s="1"/>
  <c r="R6874" i="2" a="1"/>
  <c r="R6874" i="2" s="1"/>
  <c r="R6875" i="2" a="1"/>
  <c r="R6875" i="2"/>
  <c r="R6876" i="2" a="1"/>
  <c r="R6876" i="2"/>
  <c r="R6877" i="2" a="1"/>
  <c r="R6877" i="2"/>
  <c r="R6878" i="2" a="1"/>
  <c r="R6878" i="2" s="1"/>
  <c r="R6879" i="2" a="1"/>
  <c r="R6879" i="2"/>
  <c r="R6880" i="2" a="1"/>
  <c r="R6880" i="2" s="1"/>
  <c r="R6881" i="2" a="1"/>
  <c r="R6881" i="2"/>
  <c r="R6882" i="2" a="1"/>
  <c r="R6882" i="2"/>
  <c r="R6883" i="2" a="1"/>
  <c r="R6883" i="2"/>
  <c r="R6884" i="2" a="1"/>
  <c r="R6884" i="2"/>
  <c r="R6885" i="2" a="1"/>
  <c r="R6885" i="2" s="1"/>
  <c r="R6886" i="2" a="1"/>
  <c r="R6886" i="2" s="1"/>
  <c r="R6887" i="2" a="1"/>
  <c r="R6887" i="2"/>
  <c r="R6888" i="2" a="1"/>
  <c r="R6888" i="2" s="1"/>
  <c r="R6889" i="2" a="1"/>
  <c r="R6889" i="2"/>
  <c r="R6890" i="2" a="1"/>
  <c r="R6890" i="2" s="1"/>
  <c r="R6891" i="2" a="1"/>
  <c r="R6891" i="2"/>
  <c r="R6892" i="2" a="1"/>
  <c r="R6892" i="2" s="1"/>
  <c r="R6893" i="2" a="1"/>
  <c r="R6893" i="2"/>
  <c r="R6894" i="2" a="1"/>
  <c r="R6894" i="2" s="1"/>
  <c r="R6895" i="2" a="1"/>
  <c r="R6895" i="2" s="1"/>
  <c r="R6896" i="2" a="1"/>
  <c r="R6896" i="2"/>
  <c r="R6897" i="2" a="1"/>
  <c r="R6897" i="2"/>
  <c r="R6898" i="2" a="1"/>
  <c r="R6898" i="2" s="1"/>
  <c r="R6899" i="2" a="1"/>
  <c r="R6899" i="2" s="1"/>
  <c r="R6900" i="2" a="1"/>
  <c r="R6900" i="2" s="1"/>
  <c r="R6901" i="2" a="1"/>
  <c r="R6901" i="2"/>
  <c r="R6902" i="2" a="1"/>
  <c r="R6902" i="2"/>
  <c r="R6903" i="2" a="1"/>
  <c r="R6903" i="2"/>
  <c r="R6904" i="2" a="1"/>
  <c r="R6904" i="2"/>
  <c r="R6905" i="2" a="1"/>
  <c r="R6905" i="2" s="1"/>
  <c r="R6906" i="2" a="1"/>
  <c r="R6906" i="2" s="1"/>
  <c r="R6907" i="2" a="1"/>
  <c r="R6907" i="2"/>
  <c r="R6908" i="2" a="1"/>
  <c r="R6908" i="2"/>
  <c r="R6909" i="2" a="1"/>
  <c r="R6909" i="2" s="1"/>
  <c r="R6910" i="2" a="1"/>
  <c r="R6910" i="2"/>
  <c r="R6911" i="2" a="1"/>
  <c r="R6911" i="2"/>
  <c r="R6912" i="2" a="1"/>
  <c r="R6912" i="2"/>
  <c r="R6913" i="2" a="1"/>
  <c r="R6913" i="2" s="1"/>
  <c r="R6914" i="2" a="1"/>
  <c r="R6914" i="2" s="1"/>
  <c r="R6915" i="2" a="1"/>
  <c r="R6915" i="2" s="1"/>
  <c r="R6916" i="2" a="1"/>
  <c r="R6916" i="2"/>
  <c r="R6917" i="2" a="1"/>
  <c r="R6917" i="2"/>
  <c r="R6918" i="2" a="1"/>
  <c r="R6918" i="2" s="1"/>
  <c r="R6919" i="2" a="1"/>
  <c r="R6919" i="2" s="1"/>
  <c r="R6920" i="2" a="1"/>
  <c r="R6920" i="2" s="1"/>
  <c r="R6921" i="2" a="1"/>
  <c r="R6921" i="2" s="1"/>
  <c r="R6922" i="2" a="1"/>
  <c r="R6922" i="2" s="1"/>
  <c r="R6923" i="2" a="1"/>
  <c r="R6923" i="2" s="1"/>
  <c r="R6924" i="2" a="1"/>
  <c r="R6924" i="2"/>
  <c r="R6925" i="2" a="1"/>
  <c r="R6925" i="2" s="1"/>
  <c r="R6926" i="2" a="1"/>
  <c r="R6926" i="2"/>
  <c r="R6927" i="2" a="1"/>
  <c r="R6927" i="2" s="1"/>
  <c r="R6928" i="2" a="1"/>
  <c r="R6928" i="2"/>
  <c r="R6929" i="2" a="1"/>
  <c r="R6929" i="2" s="1"/>
  <c r="R6930" i="2" a="1"/>
  <c r="R6930" i="2" s="1"/>
  <c r="R6931" i="2" a="1"/>
  <c r="R6931" i="2"/>
  <c r="R6932" i="2" a="1"/>
  <c r="R6932" i="2"/>
  <c r="R6933" i="2" a="1"/>
  <c r="R6933" i="2" s="1"/>
  <c r="R6934" i="2" a="1"/>
  <c r="R6934" i="2" s="1"/>
  <c r="R6935" i="2" a="1"/>
  <c r="R6935" i="2"/>
  <c r="R6936" i="2" a="1"/>
  <c r="R6936" i="2"/>
  <c r="R6937" i="2" a="1"/>
  <c r="R6937" i="2"/>
  <c r="R6938" i="2" a="1"/>
  <c r="R6938" i="2"/>
  <c r="R6939" i="2" a="1"/>
  <c r="R6939" i="2" s="1"/>
  <c r="R6940" i="2" a="1"/>
  <c r="R6940" i="2" s="1"/>
  <c r="R6941" i="2" a="1"/>
  <c r="R6941" i="2" s="1"/>
  <c r="R6942" i="2" a="1"/>
  <c r="R6942" i="2"/>
  <c r="R6943" i="2" a="1"/>
  <c r="R6943" i="2"/>
  <c r="R6944" i="2" a="1"/>
  <c r="R6944" i="2" s="1"/>
  <c r="R6945" i="2" a="1"/>
  <c r="R6945" i="2"/>
  <c r="R6946" i="2" a="1"/>
  <c r="R6946" i="2" s="1"/>
  <c r="R6947" i="2" a="1"/>
  <c r="R6947" i="2" s="1"/>
  <c r="R6948" i="2" a="1"/>
  <c r="R6948" i="2" s="1"/>
  <c r="R6949" i="2" a="1"/>
  <c r="R6949" i="2"/>
  <c r="R6950" i="2" a="1"/>
  <c r="R6950" i="2" s="1"/>
  <c r="R6951" i="2" a="1"/>
  <c r="R6951" i="2" s="1"/>
  <c r="R6952" i="2" a="1"/>
  <c r="R6952" i="2"/>
  <c r="R6953" i="2" a="1"/>
  <c r="R6953" i="2"/>
  <c r="R6954" i="2" a="1"/>
  <c r="R6954" i="2"/>
  <c r="R6955" i="2" a="1"/>
  <c r="R6955" i="2" s="1"/>
  <c r="R6956" i="2" a="1"/>
  <c r="R6956" i="2" s="1"/>
  <c r="R6957" i="2" a="1"/>
  <c r="R6957" i="2" s="1"/>
  <c r="R6958" i="2" a="1"/>
  <c r="R6958" i="2" s="1"/>
  <c r="R6959" i="2" a="1"/>
  <c r="R6959" i="2"/>
  <c r="R6960" i="2" a="1"/>
  <c r="R6960" i="2"/>
  <c r="R6961" i="2" a="1"/>
  <c r="R6961" i="2" s="1"/>
  <c r="R6962" i="2" a="1"/>
  <c r="R6962" i="2" s="1"/>
  <c r="R6963" i="2" a="1"/>
  <c r="R6963" i="2" s="1"/>
  <c r="R6964" i="2" a="1"/>
  <c r="R6964" i="2"/>
  <c r="R6965" i="2" a="1"/>
  <c r="R6965" i="2"/>
  <c r="R6966" i="2" a="1"/>
  <c r="R6966" i="2"/>
  <c r="R6967" i="2" a="1"/>
  <c r="R6967" i="2" s="1"/>
  <c r="R6968" i="2" a="1"/>
  <c r="R6968" i="2"/>
  <c r="R6969" i="2" a="1"/>
  <c r="R6969" i="2" s="1"/>
  <c r="R6970" i="2" a="1"/>
  <c r="R6970" i="2" s="1"/>
  <c r="R6971" i="2" a="1"/>
  <c r="R6971" i="2" s="1"/>
  <c r="R6972" i="2" a="1"/>
  <c r="R6972" i="2"/>
  <c r="R6973" i="2" a="1"/>
  <c r="R6973" i="2"/>
  <c r="R6974" i="2" a="1"/>
  <c r="R6974" i="2" s="1"/>
  <c r="R6975" i="2" a="1"/>
  <c r="R6975" i="2" s="1"/>
  <c r="R6976" i="2" a="1"/>
  <c r="R6976" i="2" s="1"/>
  <c r="R6977" i="2" a="1"/>
  <c r="R6977" i="2" s="1"/>
  <c r="R6978" i="2" a="1"/>
  <c r="R6978" i="2" s="1"/>
  <c r="R6979" i="2" a="1"/>
  <c r="R6979" i="2"/>
  <c r="R6980" i="2" a="1"/>
  <c r="R6980" i="2"/>
  <c r="R6981" i="2" a="1"/>
  <c r="R6981" i="2" s="1"/>
  <c r="R6982" i="2" a="1"/>
  <c r="R6982" i="2" s="1"/>
  <c r="R6983" i="2" a="1"/>
  <c r="R6983" i="2" s="1"/>
  <c r="R6984" i="2" a="1"/>
  <c r="R6984" i="2"/>
  <c r="R6985" i="2" a="1"/>
  <c r="R6985" i="2"/>
  <c r="R6986" i="2" a="1"/>
  <c r="R6986" i="2" s="1"/>
  <c r="R6987" i="2" a="1"/>
  <c r="R6987" i="2"/>
  <c r="R6988" i="2" a="1"/>
  <c r="R6988" i="2"/>
  <c r="R6989" i="2" a="1"/>
  <c r="R6989" i="2"/>
  <c r="R6990" i="2" a="1"/>
  <c r="R6990" i="2" s="1"/>
  <c r="R6991" i="2" a="1"/>
  <c r="R6991" i="2"/>
  <c r="R6992" i="2" a="1"/>
  <c r="R6992" i="2" s="1"/>
  <c r="R6993" i="2" a="1"/>
  <c r="R6993" i="2" s="1"/>
  <c r="R6994" i="2" a="1"/>
  <c r="R6994" i="2"/>
  <c r="R6995" i="2" a="1"/>
  <c r="R6995" i="2"/>
  <c r="R6996" i="2" a="1"/>
  <c r="R6996" i="2"/>
  <c r="R6997" i="2" a="1"/>
  <c r="R6997" i="2" s="1"/>
  <c r="R6998" i="2" a="1"/>
  <c r="R6998" i="2"/>
  <c r="R6999" i="2" a="1"/>
  <c r="R6999" i="2"/>
  <c r="R7000" i="2" a="1"/>
  <c r="R7000" i="2" s="1"/>
  <c r="R7001" i="2" a="1"/>
  <c r="R7001" i="2"/>
  <c r="R7002" i="2" a="1"/>
  <c r="R7002" i="2" s="1"/>
  <c r="R7003" i="2" a="1"/>
  <c r="R7003" i="2" s="1"/>
  <c r="R7004" i="2" a="1"/>
  <c r="R7004" i="2" s="1"/>
  <c r="R7005" i="2" a="1"/>
  <c r="R7005" i="2"/>
  <c r="R7006" i="2" a="1"/>
  <c r="R7006" i="2" s="1"/>
  <c r="R7007" i="2" a="1"/>
  <c r="R7007" i="2" s="1"/>
  <c r="R7008" i="2" a="1"/>
  <c r="R7008" i="2"/>
  <c r="R7009" i="2" a="1"/>
  <c r="R7009" i="2"/>
  <c r="R7010" i="2" a="1"/>
  <c r="R7010" i="2"/>
  <c r="R7011" i="2" a="1"/>
  <c r="R7011" i="2" s="1"/>
  <c r="R7012" i="2" a="1"/>
  <c r="R7012" i="2"/>
  <c r="R7013" i="2" a="1"/>
  <c r="R7013" i="2"/>
  <c r="R7014" i="2" a="1"/>
  <c r="R7014" i="2"/>
  <c r="R7015" i="2" a="1"/>
  <c r="R7015" i="2"/>
  <c r="R7016" i="2" a="1"/>
  <c r="R7016" i="2" s="1"/>
  <c r="R7017" i="2" a="1"/>
  <c r="R7017" i="2"/>
  <c r="R7018" i="2" a="1"/>
  <c r="R7018" i="2" s="1"/>
  <c r="R7019" i="2" a="1"/>
  <c r="R7019" i="2" s="1"/>
  <c r="R7020" i="2" a="1"/>
  <c r="R7020" i="2"/>
  <c r="R7021" i="2" a="1"/>
  <c r="R7021" i="2" s="1"/>
  <c r="R7022" i="2" a="1"/>
  <c r="R7022" i="2"/>
  <c r="R7023" i="2" a="1"/>
  <c r="R7023" i="2" s="1"/>
  <c r="R7024" i="2" a="1"/>
  <c r="R7024" i="2"/>
  <c r="R7025" i="2" a="1"/>
  <c r="R7025" i="2" s="1"/>
  <c r="R7026" i="2" a="1"/>
  <c r="R7026" i="2" s="1"/>
  <c r="R7027" i="2" a="1"/>
  <c r="R7027" i="2" s="1"/>
  <c r="R7028" i="2" a="1"/>
  <c r="R7028" i="2"/>
  <c r="R7029" i="2" a="1"/>
  <c r="R7029" i="2"/>
  <c r="R7030" i="2" a="1"/>
  <c r="R7030" i="2"/>
  <c r="R7031" i="2" a="1"/>
  <c r="R7031" i="2" s="1"/>
  <c r="R7032" i="2" a="1"/>
  <c r="R7032" i="2" s="1"/>
  <c r="R7033" i="2" a="1"/>
  <c r="R7033" i="2"/>
  <c r="R7034" i="2" a="1"/>
  <c r="R7034" i="2" s="1"/>
  <c r="R7035" i="2" a="1"/>
  <c r="R7035" i="2" s="1"/>
  <c r="R7036" i="2" a="1"/>
  <c r="R7036" i="2"/>
  <c r="R7037" i="2" a="1"/>
  <c r="R7037" i="2" s="1"/>
  <c r="R7038" i="2" a="1"/>
  <c r="R7038" i="2" s="1"/>
  <c r="R7039" i="2" a="1"/>
  <c r="R7039" i="2" s="1"/>
  <c r="R7040" i="2" a="1"/>
  <c r="R7040" i="2" s="1"/>
  <c r="R7041" i="2" a="1"/>
  <c r="R7041" i="2"/>
  <c r="R7042" i="2" a="1"/>
  <c r="R7042" i="2" s="1"/>
  <c r="R7043" i="2" a="1"/>
  <c r="R7043" i="2"/>
  <c r="R7044" i="2" a="1"/>
  <c r="R7044" i="2"/>
  <c r="R7045" i="2" a="1"/>
  <c r="R7045" i="2"/>
  <c r="R7046" i="2" a="1"/>
  <c r="R7046" i="2" s="1"/>
  <c r="R7047" i="2" a="1"/>
  <c r="R7047" i="2"/>
  <c r="R7048" i="2" a="1"/>
  <c r="R7048" i="2"/>
  <c r="R7049" i="2" a="1"/>
  <c r="R7049" i="2"/>
  <c r="R7050" i="2" a="1"/>
  <c r="R7050" i="2"/>
  <c r="R7051" i="2" a="1"/>
  <c r="R7051" i="2"/>
  <c r="R7052" i="2" a="1"/>
  <c r="R7052" i="2" s="1"/>
  <c r="R7053" i="2" a="1"/>
  <c r="R7053" i="2" s="1"/>
  <c r="R7054" i="2" a="1"/>
  <c r="R7054" i="2" s="1"/>
  <c r="R7055" i="2" a="1"/>
  <c r="R7055" i="2" s="1"/>
  <c r="R7056" i="2" a="1"/>
  <c r="R7056" i="2"/>
  <c r="R7057" i="2" a="1"/>
  <c r="R7057" i="2"/>
  <c r="R7058" i="2" a="1"/>
  <c r="R7058" i="2"/>
  <c r="R7059" i="2" a="1"/>
  <c r="R7059" i="2"/>
  <c r="R7060" i="2" a="1"/>
  <c r="R7060" i="2" s="1"/>
  <c r="R7061" i="2" a="1"/>
  <c r="R7061" i="2" s="1"/>
  <c r="R7062" i="2" a="1"/>
  <c r="R7062" i="2"/>
  <c r="R7063" i="2" a="1"/>
  <c r="R7063" i="2" s="1"/>
  <c r="R7064" i="2" a="1"/>
  <c r="R7064" i="2"/>
  <c r="R7065" i="2" a="1"/>
  <c r="R7065" i="2"/>
  <c r="R7066" i="2" a="1"/>
  <c r="R7066" i="2"/>
  <c r="R7067" i="2" a="1"/>
  <c r="R7067" i="2" s="1"/>
  <c r="R7068" i="2" a="1"/>
  <c r="R7068" i="2"/>
  <c r="R7069" i="2" a="1"/>
  <c r="R7069" i="2" s="1"/>
  <c r="R7070" i="2" a="1"/>
  <c r="R7070" i="2" s="1"/>
  <c r="R7071" i="2" a="1"/>
  <c r="R7071" i="2"/>
  <c r="R7072" i="2" a="1"/>
  <c r="R7072" i="2"/>
  <c r="R7073" i="2" a="1"/>
  <c r="R7073" i="2" s="1"/>
  <c r="R7074" i="2" a="1"/>
  <c r="R7074" i="2" s="1"/>
  <c r="R7075" i="2" a="1"/>
  <c r="R7075" i="2" s="1"/>
  <c r="R7076" i="2" a="1"/>
  <c r="R7076" i="2" s="1"/>
  <c r="R7077" i="2" a="1"/>
  <c r="R7077" i="2"/>
  <c r="R7078" i="2" a="1"/>
  <c r="R7078" i="2"/>
  <c r="R7079" i="2" a="1"/>
  <c r="R7079" i="2" s="1"/>
  <c r="R7080" i="2" a="1"/>
  <c r="R7080" i="2"/>
  <c r="R7081" i="2" a="1"/>
  <c r="R7081" i="2" s="1"/>
  <c r="R7082" i="2" a="1"/>
  <c r="R7082" i="2" s="1"/>
  <c r="R7083" i="2" a="1"/>
  <c r="R7083" i="2" s="1"/>
  <c r="R7084" i="2" a="1"/>
  <c r="R7084" i="2" s="1"/>
  <c r="R7085" i="2" a="1"/>
  <c r="R7085" i="2"/>
  <c r="R7086" i="2" a="1"/>
  <c r="R7086" i="2" s="1"/>
  <c r="R7087" i="2" a="1"/>
  <c r="R7087" i="2" s="1"/>
  <c r="R7088" i="2" a="1"/>
  <c r="R7088" i="2" s="1"/>
  <c r="R7089" i="2" a="1"/>
  <c r="R7089" i="2" s="1"/>
  <c r="R7090" i="2" a="1"/>
  <c r="R7090" i="2" s="1"/>
  <c r="R7091" i="2" a="1"/>
  <c r="R7091" i="2" s="1"/>
  <c r="R7092" i="2" a="1"/>
  <c r="R7092" i="2"/>
  <c r="R7093" i="2" a="1"/>
  <c r="R7093" i="2"/>
  <c r="R7094" i="2" a="1"/>
  <c r="R7094" i="2" s="1"/>
  <c r="R7095" i="2" a="1"/>
  <c r="R7095" i="2" s="1"/>
  <c r="R7096" i="2" a="1"/>
  <c r="R7096" i="2"/>
  <c r="R7097" i="2" a="1"/>
  <c r="R7097" i="2" s="1"/>
  <c r="R7098" i="2" a="1"/>
  <c r="R7098" i="2" s="1"/>
  <c r="R7099" i="2" a="1"/>
  <c r="R7099" i="2"/>
  <c r="R7100" i="2" a="1"/>
  <c r="R7100" i="2"/>
  <c r="R7101" i="2" a="1"/>
  <c r="R7101" i="2" s="1"/>
  <c r="R7102" i="2" a="1"/>
  <c r="R7102" i="2" s="1"/>
  <c r="R7103" i="2" a="1"/>
  <c r="R7103" i="2" s="1"/>
  <c r="R7104" i="2" a="1"/>
  <c r="R7104" i="2"/>
  <c r="R7105" i="2" a="1"/>
  <c r="R7105" i="2"/>
  <c r="R7106" i="2" a="1"/>
  <c r="R7106" i="2"/>
  <c r="R7107" i="2" a="1"/>
  <c r="R7107" i="2"/>
  <c r="R7108" i="2" a="1"/>
  <c r="R7108" i="2"/>
  <c r="R7109" i="2" a="1"/>
  <c r="R7109" i="2" s="1"/>
  <c r="R7110" i="2" a="1"/>
  <c r="R7110" i="2"/>
  <c r="R7111" i="2" a="1"/>
  <c r="R7111" i="2"/>
  <c r="R7112" i="2" a="1"/>
  <c r="R7112" i="2"/>
  <c r="R7113" i="2" a="1"/>
  <c r="R7113" i="2"/>
  <c r="R7114" i="2" a="1"/>
  <c r="R7114" i="2" s="1"/>
  <c r="R7115" i="2" a="1"/>
  <c r="R7115" i="2"/>
  <c r="R7116" i="2" a="1"/>
  <c r="R7116" i="2" s="1"/>
  <c r="R7117" i="2" a="1"/>
  <c r="R7117" i="2" s="1"/>
  <c r="R7118" i="2" a="1"/>
  <c r="R7118" i="2"/>
  <c r="R7119" i="2" a="1"/>
  <c r="R7119" i="2" s="1"/>
  <c r="R7120" i="2" a="1"/>
  <c r="R7120" i="2"/>
  <c r="R7121" i="2" a="1"/>
  <c r="R7121" i="2" s="1"/>
  <c r="R7122" i="2" a="1"/>
  <c r="R7122" i="2"/>
  <c r="R7123" i="2" a="1"/>
  <c r="R7123" i="2" s="1"/>
  <c r="R7124" i="2" a="1"/>
  <c r="R7124" i="2"/>
  <c r="R7125" i="2" a="1"/>
  <c r="R7125" i="2"/>
  <c r="R7126" i="2" a="1"/>
  <c r="R7126" i="2"/>
  <c r="R7127" i="2" a="1"/>
  <c r="R7127" i="2"/>
  <c r="R7128" i="2" a="1"/>
  <c r="R7128" i="2" s="1"/>
  <c r="R7129" i="2" a="1"/>
  <c r="R7129" i="2" s="1"/>
  <c r="R7130" i="2" a="1"/>
  <c r="R7130" i="2" s="1"/>
  <c r="R7131" i="2" a="1"/>
  <c r="R7131" i="2" s="1"/>
  <c r="R7132" i="2" a="1"/>
  <c r="R7132" i="2"/>
  <c r="R7133" i="2" a="1"/>
  <c r="R7133" i="2" s="1"/>
  <c r="R7134" i="2" a="1"/>
  <c r="R7134" i="2"/>
  <c r="R7135" i="2" a="1"/>
  <c r="R7135" i="2" s="1"/>
  <c r="R7136" i="2" a="1"/>
  <c r="R7136" i="2" s="1"/>
  <c r="R7137" i="2" a="1"/>
  <c r="R7137" i="2" s="1"/>
  <c r="R7138" i="2" a="1"/>
  <c r="R7138" i="2"/>
  <c r="R7139" i="2" a="1"/>
  <c r="R7139" i="2"/>
  <c r="R7140" i="2" a="1"/>
  <c r="R7140" i="2" s="1"/>
  <c r="R7141" i="2" a="1"/>
  <c r="R7141" i="2"/>
  <c r="R7142" i="2" a="1"/>
  <c r="R7142" i="2" s="1"/>
  <c r="R7143" i="2" a="1"/>
  <c r="R7143" i="2"/>
  <c r="R7144" i="2" a="1"/>
  <c r="R7144" i="2" s="1"/>
  <c r="R7145" i="2" a="1"/>
  <c r="R7145" i="2"/>
  <c r="R7146" i="2" a="1"/>
  <c r="R7146" i="2" s="1"/>
  <c r="R7147" i="2" a="1"/>
  <c r="R7147" i="2"/>
  <c r="R7148" i="2" a="1"/>
  <c r="R7148" i="2"/>
  <c r="R7149" i="2" a="1"/>
  <c r="R7149" i="2"/>
  <c r="R7150" i="2" a="1"/>
  <c r="R7150" i="2" s="1"/>
  <c r="R7151" i="2" a="1"/>
  <c r="R7151" i="2" s="1"/>
  <c r="R7152" i="2" a="1"/>
  <c r="R7152" i="2" s="1"/>
  <c r="R7153" i="2" a="1"/>
  <c r="R7153" i="2" s="1"/>
  <c r="R7154" i="2" a="1"/>
  <c r="R7154" i="2" s="1"/>
  <c r="R7155" i="2" a="1"/>
  <c r="R7155" i="2"/>
  <c r="R7156" i="2" a="1"/>
  <c r="R7156" i="2"/>
  <c r="R7157" i="2" a="1"/>
  <c r="R7157" i="2"/>
  <c r="R7158" i="2" a="1"/>
  <c r="R7158" i="2" s="1"/>
  <c r="R7159" i="2" a="1"/>
  <c r="R7159" i="2"/>
  <c r="R7160" i="2" a="1"/>
  <c r="R7160" i="2"/>
  <c r="R7161" i="2" a="1"/>
  <c r="R7161" i="2"/>
  <c r="R7162" i="2" a="1"/>
  <c r="R7162" i="2"/>
  <c r="R7163" i="2" a="1"/>
  <c r="R7163" i="2" s="1"/>
  <c r="R7164" i="2" a="1"/>
  <c r="R7164" i="2" s="1"/>
  <c r="R7165" i="2" a="1"/>
  <c r="R7165" i="2" s="1"/>
  <c r="R7166" i="2" a="1"/>
  <c r="R7166" i="2" s="1"/>
  <c r="R7167" i="2" a="1"/>
  <c r="R7167" i="2" s="1"/>
  <c r="R7168" i="2" a="1"/>
  <c r="R7168" i="2"/>
  <c r="R7169" i="2" a="1"/>
  <c r="R7169" i="2"/>
  <c r="R7170" i="2" a="1"/>
  <c r="R7170" i="2"/>
  <c r="R7171" i="2" a="1"/>
  <c r="R7171" i="2" s="1"/>
  <c r="R7172" i="2" a="1"/>
  <c r="R7172" i="2" s="1"/>
  <c r="R7173" i="2" a="1"/>
  <c r="R7173" i="2"/>
  <c r="R7174" i="2" a="1"/>
  <c r="R7174" i="2" s="1"/>
  <c r="R7175" i="2" a="1"/>
  <c r="R7175" i="2"/>
  <c r="R7176" i="2" a="1"/>
  <c r="R7176" i="2"/>
  <c r="R7177" i="2" a="1"/>
  <c r="R7177" i="2" s="1"/>
  <c r="R7178" i="2" a="1"/>
  <c r="R7178" i="2"/>
  <c r="R7179" i="2" a="1"/>
  <c r="R7179" i="2" s="1"/>
  <c r="R7180" i="2" a="1"/>
  <c r="R7180" i="2" s="1"/>
  <c r="R7181" i="2" a="1"/>
  <c r="R7181" i="2" s="1"/>
  <c r="R7182" i="2" a="1"/>
  <c r="R7182" i="2" s="1"/>
  <c r="R7183" i="2" a="1"/>
  <c r="R7183" i="2"/>
  <c r="R7184" i="2" a="1"/>
  <c r="R7184" i="2" s="1"/>
  <c r="R7185" i="2" a="1"/>
  <c r="R7185" i="2" s="1"/>
  <c r="R7186" i="2" a="1"/>
  <c r="R7186" i="2" s="1"/>
  <c r="R7187" i="2" a="1"/>
  <c r="R7187" i="2"/>
  <c r="R7188" i="2" a="1"/>
  <c r="R7188" i="2" s="1"/>
  <c r="R7189" i="2" a="1"/>
  <c r="R7189" i="2" s="1"/>
  <c r="R7190" i="2" a="1"/>
  <c r="R7190" i="2"/>
  <c r="R7191" i="2" a="1"/>
  <c r="R7191" i="2" s="1"/>
  <c r="R7192" i="2" a="1"/>
  <c r="R7192" i="2"/>
  <c r="R7193" i="2" a="1"/>
  <c r="R7193" i="2" s="1"/>
  <c r="R7194" i="2" a="1"/>
  <c r="R7194" i="2"/>
  <c r="R7195" i="2" a="1"/>
  <c r="R7195" i="2" s="1"/>
  <c r="R7196" i="2" a="1"/>
  <c r="R7196" i="2"/>
  <c r="R7197" i="2" a="1"/>
  <c r="R7197" i="2"/>
  <c r="R7198" i="2" a="1"/>
  <c r="R7198" i="2"/>
  <c r="R7199" i="2" a="1"/>
  <c r="R7199" i="2" s="1"/>
  <c r="R7200" i="2" a="1"/>
  <c r="R7200" i="2" s="1"/>
  <c r="R7201" i="2" a="1"/>
  <c r="R7201" i="2"/>
  <c r="R7202" i="2" a="1"/>
  <c r="R7202" i="2" s="1"/>
  <c r="R7203" i="2" a="1"/>
  <c r="R7203" i="2" s="1"/>
  <c r="R7204" i="2" a="1"/>
  <c r="R7204" i="2"/>
  <c r="R7205" i="2" a="1"/>
  <c r="R7205" i="2"/>
  <c r="R7206" i="2" a="1"/>
  <c r="R7206" i="2" s="1"/>
  <c r="R7207" i="2" a="1"/>
  <c r="R7207" i="2" s="1"/>
  <c r="R7208" i="2" a="1"/>
  <c r="R7208" i="2" s="1"/>
  <c r="R7209" i="2" a="1"/>
  <c r="R7209" i="2"/>
  <c r="R7210" i="2" a="1"/>
  <c r="R7210" i="2"/>
  <c r="R7211" i="2" a="1"/>
  <c r="R7211" i="2"/>
  <c r="R7212" i="2" a="1"/>
  <c r="R7212" i="2" s="1"/>
  <c r="R7213" i="2" a="1"/>
  <c r="R7213" i="2"/>
  <c r="R7214" i="2" a="1"/>
  <c r="R7214" i="2" s="1"/>
  <c r="R7215" i="2" a="1"/>
  <c r="R7215" i="2" s="1"/>
  <c r="R7216" i="2" a="1"/>
  <c r="R7216" i="2" s="1"/>
  <c r="R7217" i="2" a="1"/>
  <c r="R7217" i="2"/>
  <c r="R7218" i="2" a="1"/>
  <c r="R7218" i="2"/>
  <c r="R7219" i="2" a="1"/>
  <c r="R7219" i="2"/>
  <c r="R7220" i="2" a="1"/>
  <c r="R7220" i="2"/>
  <c r="R7221" i="2" a="1"/>
  <c r="R7221" i="2" s="1"/>
  <c r="R7222" i="2" a="1"/>
  <c r="R7222" i="2" s="1"/>
  <c r="R7223" i="2" a="1"/>
  <c r="R7223" i="2"/>
  <c r="R7224" i="2" a="1"/>
  <c r="R7224" i="2"/>
  <c r="R7225" i="2" a="1"/>
  <c r="R7225" i="2"/>
  <c r="R7226" i="2" a="1"/>
  <c r="R7226" i="2" s="1"/>
  <c r="R7227" i="2" a="1"/>
  <c r="R7227" i="2" s="1"/>
  <c r="R7228" i="2" a="1"/>
  <c r="R7228" i="2" s="1"/>
  <c r="R7229" i="2" a="1"/>
  <c r="R7229" i="2"/>
  <c r="R7230" i="2" a="1"/>
  <c r="R7230" i="2"/>
  <c r="R7231" i="2" a="1"/>
  <c r="R7231" i="2"/>
  <c r="R7232" i="2" a="1"/>
  <c r="R7232" i="2"/>
  <c r="R7233" i="2" a="1"/>
  <c r="R7233" i="2" s="1"/>
  <c r="R7234" i="2" a="1"/>
  <c r="R7234" i="2" s="1"/>
  <c r="R7235" i="2" a="1"/>
  <c r="R7235" i="2" s="1"/>
  <c r="R7236" i="2" a="1"/>
  <c r="R7236" i="2" s="1"/>
  <c r="R7237" i="2" a="1"/>
  <c r="R7237" i="2" s="1"/>
  <c r="R7238" i="2" a="1"/>
  <c r="R7238" i="2" s="1"/>
  <c r="R7239" i="2" a="1"/>
  <c r="R7239" i="2"/>
  <c r="R7240" i="2" a="1"/>
  <c r="R7240" i="2"/>
  <c r="R7241" i="2" a="1"/>
  <c r="R7241" i="2" s="1"/>
  <c r="R7242" i="2" a="1"/>
  <c r="R7242" i="2" s="1"/>
  <c r="R7243" i="2" a="1"/>
  <c r="R7243" i="2"/>
  <c r="R7244" i="2" a="1"/>
  <c r="R7244" i="2"/>
  <c r="R7245" i="2" a="1"/>
  <c r="R7245" i="2" s="1"/>
  <c r="R7246" i="2" a="1"/>
  <c r="R7246" i="2"/>
  <c r="R7247" i="2" a="1"/>
  <c r="R7247" i="2"/>
  <c r="R7248" i="2" a="1"/>
  <c r="R7248" i="2" s="1"/>
  <c r="R7249" i="2" a="1"/>
  <c r="R7249" i="2" s="1"/>
  <c r="R7250" i="2" a="1"/>
  <c r="R7250" i="2" s="1"/>
  <c r="R7251" i="2" a="1"/>
  <c r="R7251" i="2" s="1"/>
  <c r="R7252" i="2" a="1"/>
  <c r="R7252" i="2"/>
  <c r="R7253" i="2" a="1"/>
  <c r="R7253" i="2"/>
  <c r="R7254" i="2" a="1"/>
  <c r="R7254" i="2"/>
  <c r="R7255" i="2" a="1"/>
  <c r="R7255" i="2"/>
  <c r="R7256" i="2" a="1"/>
  <c r="R7256" i="2" s="1"/>
  <c r="R7257" i="2" a="1"/>
  <c r="R7257" i="2" s="1"/>
  <c r="R7258" i="2" a="1"/>
  <c r="R7258" i="2"/>
  <c r="R7259" i="2" a="1"/>
  <c r="R7259" i="2" s="1"/>
  <c r="R7260" i="2" a="1"/>
  <c r="R7260" i="2"/>
  <c r="R7261" i="2" a="1"/>
  <c r="R7261" i="2" s="1"/>
  <c r="R7262" i="2" a="1"/>
  <c r="R7262" i="2" s="1"/>
  <c r="R7263" i="2" a="1"/>
  <c r="R7263" i="2" s="1"/>
  <c r="R7264" i="2" a="1"/>
  <c r="R7264" i="2" s="1"/>
  <c r="R7265" i="2" a="1"/>
  <c r="R7265" i="2" s="1"/>
  <c r="R7266" i="2" a="1"/>
  <c r="R7266" i="2"/>
  <c r="R7267" i="2" a="1"/>
  <c r="R7267" i="2"/>
  <c r="R7268" i="2" a="1"/>
  <c r="R7268" i="2" s="1"/>
  <c r="R7269" i="2" a="1"/>
  <c r="R7269" i="2" s="1"/>
  <c r="R7270" i="2" a="1"/>
  <c r="R7270" i="2" s="1"/>
  <c r="R7271" i="2" a="1"/>
  <c r="R7271" i="2"/>
  <c r="R7272" i="2" a="1"/>
  <c r="R7272" i="2"/>
  <c r="R7273" i="2" a="1"/>
  <c r="R7273" i="2"/>
  <c r="R7274" i="2" a="1"/>
  <c r="R7274" i="2"/>
  <c r="R7275" i="2" a="1"/>
  <c r="R7275" i="2"/>
  <c r="R7276" i="2" a="1"/>
  <c r="R7276" i="2" s="1"/>
  <c r="R7277" i="2" a="1"/>
  <c r="R7277" i="2" s="1"/>
  <c r="R7278" i="2" a="1"/>
  <c r="R7278" i="2" s="1"/>
  <c r="R7279" i="2" a="1"/>
  <c r="R7279" i="2"/>
  <c r="R7280" i="2" a="1"/>
  <c r="R7280" i="2" s="1"/>
  <c r="R7281" i="2" a="1"/>
  <c r="R7281" i="2" s="1"/>
  <c r="R7282" i="2" a="1"/>
  <c r="R7282" i="2"/>
  <c r="R7283" i="2" a="1"/>
  <c r="R7283" i="2" s="1"/>
  <c r="R7284" i="2" a="1"/>
  <c r="R7284" i="2" s="1"/>
  <c r="R7285" i="2" a="1"/>
  <c r="R7285" i="2"/>
  <c r="R7286" i="2" a="1"/>
  <c r="R7286" i="2" s="1"/>
  <c r="R7287" i="2" a="1"/>
  <c r="R7287" i="2"/>
  <c r="R7288" i="2" a="1"/>
  <c r="R7288" i="2" s="1"/>
  <c r="R7289" i="2" a="1"/>
  <c r="R7289" i="2"/>
  <c r="R7290" i="2" a="1"/>
  <c r="R7290" i="2" s="1"/>
  <c r="R7291" i="2" a="1"/>
  <c r="R7291" i="2"/>
  <c r="R7292" i="2" a="1"/>
  <c r="R7292" i="2" s="1"/>
  <c r="R7293" i="2" a="1"/>
  <c r="R7293" i="2" s="1"/>
  <c r="R7294" i="2" a="1"/>
  <c r="R7294" i="2" s="1"/>
  <c r="R7295" i="2" a="1"/>
  <c r="R7295" i="2" s="1"/>
  <c r="R7296" i="2" a="1"/>
  <c r="R7296" i="2" s="1"/>
  <c r="R7297" i="2" a="1"/>
  <c r="R7297" i="2"/>
  <c r="R7298" i="2" a="1"/>
  <c r="R7298" i="2"/>
  <c r="R7299" i="2" a="1"/>
  <c r="R7299" i="2"/>
  <c r="R7300" i="2" a="1"/>
  <c r="R7300" i="2" s="1"/>
  <c r="R7301" i="2" a="1"/>
  <c r="R7301" i="2"/>
  <c r="R7302" i="2" a="1"/>
  <c r="R7302" i="2" s="1"/>
  <c r="R7303" i="2" a="1"/>
  <c r="R7303" i="2" s="1"/>
  <c r="R7304" i="2" a="1"/>
  <c r="R7304" i="2"/>
  <c r="R7305" i="2" a="1"/>
  <c r="R7305" i="2"/>
  <c r="R7306" i="2" a="1"/>
  <c r="R7306" i="2"/>
  <c r="R7307" i="2" a="1"/>
  <c r="R7307" i="2" s="1"/>
  <c r="R7308" i="2" a="1"/>
  <c r="R7308" i="2"/>
  <c r="R7309" i="2" a="1"/>
  <c r="R7309" i="2" s="1"/>
  <c r="R7310" i="2" a="1"/>
  <c r="R7310" i="2"/>
  <c r="R7311" i="2" a="1"/>
  <c r="R7311" i="2" s="1"/>
  <c r="R7312" i="2" a="1"/>
  <c r="R7312" i="2"/>
  <c r="R7313" i="2" a="1"/>
  <c r="R7313" i="2"/>
  <c r="R7314" i="2" a="1"/>
  <c r="R7314" i="2"/>
  <c r="R7315" i="2" a="1"/>
  <c r="R7315" i="2" s="1"/>
  <c r="R7316" i="2" a="1"/>
  <c r="R7316" i="2" s="1"/>
  <c r="R7317" i="2" a="1"/>
  <c r="R7317" i="2" s="1"/>
  <c r="R7318" i="2" a="1"/>
  <c r="R7318" i="2"/>
  <c r="R7319" i="2" a="1"/>
  <c r="R7319" i="2"/>
  <c r="R7320" i="2" a="1"/>
  <c r="R7320" i="2" s="1"/>
  <c r="R7321" i="2" a="1"/>
  <c r="R7321" i="2" s="1"/>
  <c r="R7322" i="2" a="1"/>
  <c r="R7322" i="2"/>
  <c r="R7323" i="2" a="1"/>
  <c r="R7323" i="2" s="1"/>
  <c r="R7324" i="2" a="1"/>
  <c r="R7324" i="2"/>
  <c r="R7325" i="2" a="1"/>
  <c r="R7325" i="2" s="1"/>
  <c r="R7326" i="2" a="1"/>
  <c r="R7326" i="2" s="1"/>
  <c r="R7327" i="2" a="1"/>
  <c r="R7327" i="2" s="1"/>
  <c r="R7328" i="2" a="1"/>
  <c r="R7328" i="2" s="1"/>
  <c r="R7329" i="2" a="1"/>
  <c r="R7329" i="2"/>
  <c r="R7330" i="2" a="1"/>
  <c r="R7330" i="2" s="1"/>
  <c r="R7331" i="2" a="1"/>
  <c r="R7331" i="2"/>
  <c r="R7332" i="2" a="1"/>
  <c r="R7332" i="2"/>
  <c r="R7333" i="2" a="1"/>
  <c r="R7333" i="2"/>
  <c r="R7334" i="2" a="1"/>
  <c r="R7334" i="2"/>
  <c r="R7335" i="2" a="1"/>
  <c r="R7335" i="2" s="1"/>
  <c r="R7336" i="2" a="1"/>
  <c r="R7336" i="2"/>
  <c r="R7337" i="2" a="1"/>
  <c r="R7337" i="2" s="1"/>
  <c r="R7338" i="2" a="1"/>
  <c r="R7338" i="2" s="1"/>
  <c r="R7339" i="2" a="1"/>
  <c r="R7339" i="2" s="1"/>
  <c r="R7340" i="2" a="1"/>
  <c r="R7340" i="2" s="1"/>
  <c r="R7341" i="2" a="1"/>
  <c r="R7341" i="2" s="1"/>
  <c r="R7342" i="2" a="1"/>
  <c r="R7342" i="2"/>
  <c r="R7343" i="2" a="1"/>
  <c r="R7343" i="2"/>
  <c r="R7344" i="2" a="1"/>
  <c r="R7344" i="2" s="1"/>
  <c r="R7345" i="2" a="1"/>
  <c r="R7345" i="2"/>
  <c r="R7346" i="2" a="1"/>
  <c r="R7346" i="2"/>
  <c r="R7347" i="2" a="1"/>
  <c r="R7347" i="2" s="1"/>
  <c r="R7348" i="2" a="1"/>
  <c r="R7348" i="2" s="1"/>
  <c r="R7349" i="2" a="1"/>
  <c r="R7349" i="2"/>
  <c r="R7350" i="2" a="1"/>
  <c r="R7350" i="2" s="1"/>
  <c r="R7351" i="2" a="1"/>
  <c r="R7351" i="2" s="1"/>
  <c r="R7352" i="2" a="1"/>
  <c r="R7352" i="2" s="1"/>
  <c r="R7353" i="2" a="1"/>
  <c r="R7353" i="2"/>
  <c r="R7354" i="2" a="1"/>
  <c r="R7354" i="2"/>
  <c r="R7355" i="2" a="1"/>
  <c r="R7355" i="2"/>
  <c r="R7356" i="2" a="1"/>
  <c r="R7356" i="2" s="1"/>
  <c r="R7357" i="2" a="1"/>
  <c r="R7357" i="2"/>
  <c r="R7358" i="2" a="1"/>
  <c r="R7358" i="2" s="1"/>
  <c r="R7359" i="2" a="1"/>
  <c r="R7359" i="2" s="1"/>
  <c r="R7360" i="2" a="1"/>
  <c r="R7360" i="2" s="1"/>
  <c r="R7361" i="2" a="1"/>
  <c r="R7361" i="2"/>
  <c r="R7362" i="2" a="1"/>
  <c r="R7362" i="2"/>
  <c r="R7363" i="2" a="1"/>
  <c r="R7363" i="2"/>
  <c r="R7364" i="2" a="1"/>
  <c r="R7364" i="2"/>
  <c r="R7365" i="2" a="1"/>
  <c r="R7365" i="2" s="1"/>
  <c r="R7366" i="2" a="1"/>
  <c r="R7366" i="2" s="1"/>
  <c r="R7367" i="2" a="1"/>
  <c r="R7367" i="2"/>
  <c r="R7368" i="2" a="1"/>
  <c r="R7368" i="2" s="1"/>
  <c r="R7369" i="2" a="1"/>
  <c r="R7369" i="2"/>
  <c r="R7370" i="2" a="1"/>
  <c r="R7370" i="2" s="1"/>
  <c r="R7371" i="2" a="1"/>
  <c r="R7371" i="2" s="1"/>
  <c r="R7372" i="2" a="1"/>
  <c r="R7372" i="2" s="1"/>
  <c r="R7373" i="2" a="1"/>
  <c r="R7373" i="2" s="1"/>
  <c r="R7374" i="2" a="1"/>
  <c r="R7374" i="2"/>
  <c r="R7375" i="2" a="1"/>
  <c r="R7375" i="2"/>
  <c r="R7376" i="2" a="1"/>
  <c r="R7376" i="2"/>
  <c r="R7377" i="2" a="1"/>
  <c r="R7377" i="2"/>
  <c r="R7378" i="2" a="1"/>
  <c r="R7378" i="2" s="1"/>
  <c r="R7379" i="2" a="1"/>
  <c r="R7379" i="2" s="1"/>
  <c r="R7380" i="2" a="1"/>
  <c r="R7380" i="2" s="1"/>
  <c r="R7381" i="2" a="1"/>
  <c r="R7381" i="2" s="1"/>
  <c r="R7382" i="2" a="1"/>
  <c r="R7382" i="2"/>
  <c r="R7383" i="2" a="1"/>
  <c r="R7383" i="2"/>
  <c r="R7384" i="2" a="1"/>
  <c r="R7384" i="2"/>
  <c r="R7385" i="2" a="1"/>
  <c r="R7385" i="2"/>
  <c r="R7386" i="2" a="1"/>
  <c r="R7386" i="2" s="1"/>
  <c r="R7387" i="2" a="1"/>
  <c r="R7387" i="2"/>
  <c r="R7388" i="2" a="1"/>
  <c r="R7388" i="2"/>
  <c r="R7389" i="2" a="1"/>
  <c r="R7389" i="2" s="1"/>
  <c r="R7390" i="2" a="1"/>
  <c r="R7390" i="2"/>
  <c r="R7391" i="2" a="1"/>
  <c r="R7391" i="2" s="1"/>
  <c r="R7392" i="2" a="1"/>
  <c r="R7392" i="2" s="1"/>
  <c r="R7393" i="2" a="1"/>
  <c r="R7393" i="2" s="1"/>
  <c r="R7394" i="2" a="1"/>
  <c r="R7394" i="2" s="1"/>
  <c r="R7395" i="2" a="1"/>
  <c r="R7395" i="2" s="1"/>
  <c r="R7396" i="2" a="1"/>
  <c r="R7396" i="2" s="1"/>
  <c r="R7397" i="2" a="1"/>
  <c r="R7397" i="2" s="1"/>
  <c r="R7398" i="2" a="1"/>
  <c r="R7398" i="2"/>
  <c r="R7399" i="2" a="1"/>
  <c r="R7399" i="2"/>
  <c r="R7400" i="2" a="1"/>
  <c r="R7400" i="2" s="1"/>
  <c r="R7401" i="2" a="1"/>
  <c r="R7401" i="2"/>
  <c r="R7402" i="2" a="1"/>
  <c r="R7402" i="2"/>
  <c r="R7403" i="2" a="1"/>
  <c r="R7403" i="2" s="1"/>
  <c r="R7404" i="2" a="1"/>
  <c r="R7404" i="2"/>
  <c r="R7405" i="2" a="1"/>
  <c r="R7405" i="2" s="1"/>
  <c r="R7406" i="2" a="1"/>
  <c r="R7406" i="2" s="1"/>
  <c r="R7407" i="2" a="1"/>
  <c r="R7407" i="2" s="1"/>
  <c r="R7408" i="2" a="1"/>
  <c r="R7408" i="2" s="1"/>
  <c r="R7409" i="2" a="1"/>
  <c r="R7409" i="2" s="1"/>
  <c r="R7410" i="2" a="1"/>
  <c r="R7410" i="2"/>
  <c r="R7411" i="2" a="1"/>
  <c r="R7411" i="2" s="1"/>
  <c r="R7412" i="2" a="1"/>
  <c r="R7412" i="2" s="1"/>
  <c r="R7413" i="2" a="1"/>
  <c r="R7413" i="2" s="1"/>
  <c r="R7414" i="2" a="1"/>
  <c r="R7414" i="2" s="1"/>
  <c r="R7415" i="2" a="1"/>
  <c r="R7415" i="2" s="1"/>
  <c r="R7416" i="2" a="1"/>
  <c r="R7416" i="2" s="1"/>
  <c r="R7417" i="2" a="1"/>
  <c r="R7417" i="2"/>
  <c r="R7418" i="2" a="1"/>
  <c r="R7418" i="2"/>
  <c r="R7419" i="2" a="1"/>
  <c r="R7419" i="2" s="1"/>
  <c r="R7420" i="2" a="1"/>
  <c r="R7420" i="2" s="1"/>
  <c r="R7421" i="2" a="1"/>
  <c r="R7421" i="2" s="1"/>
  <c r="R7422" i="2" a="1"/>
  <c r="R7422" i="2"/>
  <c r="R7423" i="2" a="1"/>
  <c r="R7423" i="2"/>
  <c r="R7424" i="2" a="1"/>
  <c r="R7424" i="2" s="1"/>
  <c r="R7425" i="2" a="1"/>
  <c r="R7425" i="2" s="1"/>
  <c r="R7426" i="2" a="1"/>
  <c r="R7426" i="2" s="1"/>
  <c r="R7427" i="2" a="1"/>
  <c r="R7427" i="2"/>
  <c r="R7428" i="2" a="1"/>
  <c r="R7428" i="2" s="1"/>
  <c r="R7429" i="2" a="1"/>
  <c r="R7429" i="2" s="1"/>
  <c r="R7430" i="2" a="1"/>
  <c r="R7430" i="2" s="1"/>
  <c r="R7431" i="2" a="1"/>
  <c r="R7431" i="2"/>
  <c r="R7432" i="2" a="1"/>
  <c r="R7432" i="2"/>
  <c r="R7433" i="2" a="1"/>
  <c r="R7433" i="2"/>
  <c r="R7434" i="2" a="1"/>
  <c r="R7434" i="2"/>
  <c r="R7435" i="2" a="1"/>
  <c r="R7435" i="2" s="1"/>
  <c r="R7436" i="2" a="1"/>
  <c r="R7436" i="2" s="1"/>
  <c r="R7437" i="2" a="1"/>
  <c r="R7437" i="2"/>
  <c r="R7438" i="2" a="1"/>
  <c r="R7438" i="2"/>
  <c r="R7439" i="2" a="1"/>
  <c r="R7439" i="2" s="1"/>
  <c r="R7440" i="2" a="1"/>
  <c r="R7440" i="2" s="1"/>
  <c r="R7441" i="2" a="1"/>
  <c r="R7441" i="2"/>
  <c r="R7442" i="2" a="1"/>
  <c r="R7442" i="2" s="1"/>
  <c r="R7443" i="2" a="1"/>
  <c r="R7443" i="2"/>
  <c r="R7444" i="2" a="1"/>
  <c r="R7444" i="2"/>
  <c r="R7445" i="2" a="1"/>
  <c r="R7445" i="2" s="1"/>
  <c r="R7446" i="2" a="1"/>
  <c r="R7446" i="2" s="1"/>
  <c r="R7447" i="2" a="1"/>
  <c r="R7447" i="2"/>
  <c r="R7448" i="2" a="1"/>
  <c r="R7448" i="2" s="1"/>
  <c r="R7449" i="2" a="1"/>
  <c r="R7449" i="2" s="1"/>
  <c r="R7450" i="2" a="1"/>
  <c r="R7450" i="2"/>
  <c r="R7451" i="2" a="1"/>
  <c r="R7451" i="2"/>
  <c r="R7452" i="2" a="1"/>
  <c r="R7452" i="2"/>
  <c r="R7453" i="2" a="1"/>
  <c r="R7453" i="2" s="1"/>
  <c r="R7454" i="2" a="1"/>
  <c r="R7454" i="2" s="1"/>
  <c r="R7455" i="2" a="1"/>
  <c r="R7455" i="2" s="1"/>
  <c r="R7456" i="2" a="1"/>
  <c r="R7456" i="2" s="1"/>
  <c r="R7457" i="2" a="1"/>
  <c r="R7457" i="2"/>
  <c r="R7458" i="2" a="1"/>
  <c r="R7458" i="2"/>
  <c r="R7459" i="2" a="1"/>
  <c r="R7459" i="2"/>
  <c r="R7460" i="2" a="1"/>
  <c r="R7460" i="2"/>
  <c r="R7461" i="2" a="1"/>
  <c r="R7461" i="2" s="1"/>
  <c r="R7462" i="2" a="1"/>
  <c r="R7462" i="2"/>
  <c r="R7463" i="2" a="1"/>
  <c r="R7463" i="2" s="1"/>
  <c r="R7464" i="2" a="1"/>
  <c r="R7464" i="2" s="1"/>
  <c r="R7465" i="2" a="1"/>
  <c r="R7465" i="2"/>
  <c r="R7466" i="2" a="1"/>
  <c r="R7466" i="2"/>
  <c r="R7467" i="2" a="1"/>
  <c r="R7467" i="2"/>
  <c r="R7468" i="2" a="1"/>
  <c r="R7468" i="2" s="1"/>
  <c r="R7469" i="2" a="1"/>
  <c r="R7469" i="2" s="1"/>
  <c r="R7470" i="2" a="1"/>
  <c r="R7470" i="2" s="1"/>
  <c r="R7471" i="2" a="1"/>
  <c r="R7471" i="2" s="1"/>
  <c r="R7472" i="2" a="1"/>
  <c r="R7472" i="2" s="1"/>
  <c r="R7473" i="2" a="1"/>
  <c r="R7473" i="2" s="1"/>
  <c r="R7474" i="2" a="1"/>
  <c r="R7474" i="2" s="1"/>
  <c r="R7475" i="2" a="1"/>
  <c r="R7475" i="2"/>
  <c r="R7476" i="2" a="1"/>
  <c r="R7476" i="2"/>
  <c r="R7477" i="2" a="1"/>
  <c r="R7477" i="2" s="1"/>
  <c r="R7478" i="2" a="1"/>
  <c r="R7478" i="2" s="1"/>
  <c r="R7479" i="2" a="1"/>
  <c r="R7479" i="2" s="1"/>
  <c r="R7480" i="2" a="1"/>
  <c r="R7480" i="2"/>
  <c r="R7481" i="2" a="1"/>
  <c r="R7481" i="2"/>
  <c r="R7482" i="2" a="1"/>
  <c r="R7482" i="2" s="1"/>
  <c r="R7483" i="2" a="1"/>
  <c r="R7483" i="2" s="1"/>
  <c r="R7484" i="2" a="1"/>
  <c r="R7484" i="2" s="1"/>
  <c r="R7485" i="2" a="1"/>
  <c r="R7485" i="2"/>
  <c r="R7486" i="2" a="1"/>
  <c r="R7486" i="2" s="1"/>
  <c r="R7487" i="2" a="1"/>
  <c r="R7487" i="2" s="1"/>
  <c r="R7488" i="2" a="1"/>
  <c r="R7488" i="2" s="1"/>
  <c r="R7489" i="2" a="1"/>
  <c r="R7489" i="2"/>
  <c r="R7490" i="2" a="1"/>
  <c r="R7490" i="2" s="1"/>
  <c r="R7491" i="2" a="1"/>
  <c r="R7491" i="2" s="1"/>
  <c r="R7492" i="2" a="1"/>
  <c r="R7492" i="2" s="1"/>
  <c r="R7493" i="2" a="1"/>
  <c r="R7493" i="2"/>
  <c r="R7494" i="2" a="1"/>
  <c r="R7494" i="2" s="1"/>
  <c r="R7495" i="2" a="1"/>
  <c r="R7495" i="2" s="1"/>
  <c r="R7496" i="2" a="1"/>
  <c r="R7496" i="2" s="1"/>
  <c r="R7497" i="2" a="1"/>
  <c r="R7497" i="2" s="1"/>
  <c r="R7498" i="2" a="1"/>
  <c r="R7498" i="2" s="1"/>
  <c r="R7499" i="2" a="1"/>
  <c r="R7499" i="2" s="1"/>
  <c r="R7500" i="2" a="1"/>
  <c r="R7500" i="2"/>
  <c r="R7501" i="2" a="1"/>
  <c r="R7501" i="2"/>
  <c r="R7502" i="2" a="1"/>
  <c r="R7502" i="2"/>
  <c r="R7503" i="2" a="1"/>
  <c r="R7503" i="2"/>
  <c r="R7504" i="2" a="1"/>
  <c r="R7504" i="2" s="1"/>
  <c r="R7505" i="2" a="1"/>
  <c r="R7505" i="2" s="1"/>
  <c r="R7506" i="2" a="1"/>
  <c r="R7506" i="2"/>
  <c r="R7507" i="2" a="1"/>
  <c r="R7507" i="2" s="1"/>
  <c r="R7508" i="2" a="1"/>
  <c r="R7508" i="2"/>
  <c r="R7509" i="2" a="1"/>
  <c r="R7509" i="2"/>
  <c r="R7510" i="2" a="1"/>
  <c r="R7510" i="2"/>
  <c r="R7511" i="2" a="1"/>
  <c r="R7511" i="2"/>
  <c r="R7512" i="2" a="1"/>
  <c r="R7512" i="2" s="1"/>
  <c r="R7513" i="2" a="1"/>
  <c r="R7513" i="2" s="1"/>
  <c r="R7514" i="2" a="1"/>
  <c r="R7514" i="2" s="1"/>
  <c r="R7515" i="2" a="1"/>
  <c r="R7515" i="2"/>
  <c r="R7516" i="2" a="1"/>
  <c r="R7516" i="2"/>
  <c r="R7517" i="2" a="1"/>
  <c r="R7517" i="2"/>
  <c r="R7518" i="2" a="1"/>
  <c r="R7518" i="2" s="1"/>
  <c r="R7519" i="2" a="1"/>
  <c r="R7519" i="2" s="1"/>
  <c r="R7520" i="2" a="1"/>
  <c r="R7520" i="2"/>
  <c r="R7521" i="2" a="1"/>
  <c r="R7521" i="2" s="1"/>
  <c r="R7522" i="2" a="1"/>
  <c r="R7522" i="2" s="1"/>
  <c r="R7523" i="2" a="1"/>
  <c r="R7523" i="2" s="1"/>
  <c r="R7524" i="2" a="1"/>
  <c r="R7524" i="2" s="1"/>
  <c r="R7525" i="2" a="1"/>
  <c r="R7525" i="2"/>
  <c r="R7526" i="2" a="1"/>
  <c r="R7526" i="2" s="1"/>
  <c r="R7527" i="2" a="1"/>
  <c r="R7527" i="2"/>
  <c r="R7528" i="2" a="1"/>
  <c r="R7528" i="2" s="1"/>
  <c r="R7529" i="2" a="1"/>
  <c r="R7529" i="2" s="1"/>
  <c r="R7530" i="2" a="1"/>
  <c r="R7530" i="2"/>
  <c r="R7531" i="2" a="1"/>
  <c r="R7531" i="2" s="1"/>
  <c r="R7532" i="2" a="1"/>
  <c r="R7532" i="2" s="1"/>
  <c r="R7533" i="2" a="1"/>
  <c r="R7533" i="2" s="1"/>
  <c r="R7534" i="2" a="1"/>
  <c r="R7534" i="2" s="1"/>
  <c r="R7535" i="2" a="1"/>
  <c r="R7535" i="2"/>
  <c r="R7536" i="2" a="1"/>
  <c r="R7536" i="2"/>
  <c r="R7537" i="2" a="1"/>
  <c r="R7537" i="2" s="1"/>
  <c r="R7538" i="2" a="1"/>
  <c r="R7538" i="2"/>
  <c r="R7539" i="2" a="1"/>
  <c r="R7539" i="2"/>
  <c r="R7540" i="2" a="1"/>
  <c r="R7540" i="2" s="1"/>
  <c r="R7541" i="2" a="1"/>
  <c r="R7541" i="2" s="1"/>
  <c r="R7542" i="2" a="1"/>
  <c r="R7542" i="2" s="1"/>
  <c r="R7543" i="2" a="1"/>
  <c r="R7543" i="2" s="1"/>
  <c r="R7544" i="2" a="1"/>
  <c r="R7544" i="2"/>
  <c r="R7545" i="2" a="1"/>
  <c r="R7545" i="2"/>
  <c r="R7546" i="2" a="1"/>
  <c r="R7546" i="2"/>
  <c r="R7547" i="2" a="1"/>
  <c r="R7547" i="2" s="1"/>
  <c r="R7548" i="2" a="1"/>
  <c r="R7548" i="2"/>
  <c r="R7549" i="2" a="1"/>
  <c r="R7549" i="2"/>
  <c r="R7550" i="2" a="1"/>
  <c r="R7550" i="2"/>
  <c r="R7551" i="2" a="1"/>
  <c r="R7551" i="2"/>
  <c r="R7552" i="2" a="1"/>
  <c r="R7552" i="2" s="1"/>
  <c r="R7553" i="2" a="1"/>
  <c r="R7553" i="2"/>
  <c r="R7554" i="2" a="1"/>
  <c r="R7554" i="2" s="1"/>
  <c r="R7555" i="2" a="1"/>
  <c r="R7555" i="2" s="1"/>
  <c r="R7556" i="2" a="1"/>
  <c r="R7556" i="2"/>
  <c r="R7557" i="2" a="1"/>
  <c r="R7557" i="2"/>
  <c r="R7558" i="2" a="1"/>
  <c r="R7558" i="2"/>
  <c r="R7559" i="2" a="1"/>
  <c r="R7559" i="2"/>
  <c r="R7560" i="2" a="1"/>
  <c r="R7560" i="2"/>
  <c r="R7561" i="2" a="1"/>
  <c r="R7561" i="2" s="1"/>
  <c r="R7562" i="2" a="1"/>
  <c r="R7562" i="2"/>
  <c r="R7563" i="2" a="1"/>
  <c r="R7563" i="2" s="1"/>
  <c r="R7564" i="2" a="1"/>
  <c r="R7564" i="2" s="1"/>
  <c r="R7565" i="2" a="1"/>
  <c r="R7565" i="2" s="1"/>
  <c r="R7566" i="2" a="1"/>
  <c r="R7566" i="2"/>
  <c r="R7567" i="2" a="1"/>
  <c r="R7567" i="2" s="1"/>
  <c r="R7568" i="2" a="1"/>
  <c r="R7568" i="2" s="1"/>
  <c r="R7569" i="2" a="1"/>
  <c r="R7569" i="2" s="1"/>
  <c r="R7570" i="2" a="1"/>
  <c r="R7570" i="2" s="1"/>
  <c r="R7571" i="2" a="1"/>
  <c r="R7571" i="2"/>
  <c r="R7572" i="2" a="1"/>
  <c r="R7572" i="2" s="1"/>
  <c r="R7573" i="2" a="1"/>
  <c r="R7573" i="2" s="1"/>
  <c r="R7574" i="2" a="1"/>
  <c r="R7574" i="2"/>
  <c r="R7575" i="2" a="1"/>
  <c r="R7575" i="2" s="1"/>
  <c r="R7576" i="2" a="1"/>
  <c r="R7576" i="2" s="1"/>
  <c r="R7577" i="2" a="1"/>
  <c r="R7577" i="2"/>
  <c r="R7578" i="2" a="1"/>
  <c r="R7578" i="2" s="1"/>
  <c r="R7579" i="2" a="1"/>
  <c r="R7579" i="2"/>
  <c r="R7580" i="2" a="1"/>
  <c r="R7580" i="2"/>
  <c r="R7581" i="2" a="1"/>
  <c r="R7581" i="2"/>
  <c r="R7582" i="2" a="1"/>
  <c r="R7582" i="2" s="1"/>
  <c r="R7583" i="2" a="1"/>
  <c r="R7583" i="2"/>
  <c r="R7584" i="2" a="1"/>
  <c r="R7584" i="2" s="1"/>
  <c r="R7585" i="2" a="1"/>
  <c r="R7585" i="2"/>
  <c r="R7586" i="2" a="1"/>
  <c r="R7586" i="2"/>
  <c r="R7587" i="2" a="1"/>
  <c r="R7587" i="2"/>
  <c r="R7588" i="2" a="1"/>
  <c r="R7588" i="2" s="1"/>
  <c r="R7589" i="2" a="1"/>
  <c r="R7589" i="2" s="1"/>
  <c r="R7590" i="2" a="1"/>
  <c r="R7590" i="2" s="1"/>
  <c r="R7591" i="2" a="1"/>
  <c r="R7591" i="2"/>
  <c r="R7592" i="2" a="1"/>
  <c r="R7592" i="2"/>
  <c r="R7593" i="2" a="1"/>
  <c r="R7593" i="2"/>
  <c r="R7594" i="2" a="1"/>
  <c r="R7594" i="2" s="1"/>
  <c r="R7595" i="2" a="1"/>
  <c r="R7595" i="2"/>
  <c r="R7596" i="2" a="1"/>
  <c r="R7596" i="2" s="1"/>
  <c r="R7597" i="2" a="1"/>
  <c r="R7597" i="2"/>
  <c r="R7598" i="2" a="1"/>
  <c r="R7598" i="2"/>
  <c r="R7599" i="2" a="1"/>
  <c r="R7599" i="2"/>
  <c r="R7600" i="2" a="1"/>
  <c r="R7600" i="2"/>
  <c r="R7601" i="2" a="1"/>
  <c r="R7601" i="2"/>
  <c r="R7602" i="2" a="1"/>
  <c r="R7602" i="2"/>
  <c r="R7603" i="2" a="1"/>
  <c r="R7603" i="2" s="1"/>
  <c r="R7604" i="2" a="1"/>
  <c r="R7604" i="2" s="1"/>
  <c r="R7605" i="2" a="1"/>
  <c r="R7605" i="2" s="1"/>
  <c r="R7606" i="2" a="1"/>
  <c r="R7606" i="2"/>
  <c r="R7607" i="2" a="1"/>
  <c r="R7607" i="2" s="1"/>
  <c r="R7608" i="2" a="1"/>
  <c r="R7608" i="2" s="1"/>
  <c r="R7609" i="2" a="1"/>
  <c r="R7609" i="2" s="1"/>
  <c r="R7610" i="2" a="1"/>
  <c r="R7610" i="2" s="1"/>
  <c r="R7611" i="2" a="1"/>
  <c r="R7611" i="2"/>
  <c r="R7612" i="2" a="1"/>
  <c r="R7612" i="2" s="1"/>
  <c r="R7613" i="2" a="1"/>
  <c r="R7613" i="2"/>
  <c r="R7614" i="2" a="1"/>
  <c r="R7614" i="2"/>
  <c r="R7615" i="2" a="1"/>
  <c r="R7615" i="2"/>
  <c r="R7616" i="2" a="1"/>
  <c r="R7616" i="2" s="1"/>
  <c r="R7617" i="2" a="1"/>
  <c r="R7617" i="2" s="1"/>
  <c r="R7618" i="2" a="1"/>
  <c r="R7618" i="2"/>
  <c r="R7619" i="2" a="1"/>
  <c r="R7619" i="2"/>
  <c r="R7620" i="2" a="1"/>
  <c r="R7620" i="2" s="1"/>
  <c r="R7621" i="2" a="1"/>
  <c r="R7621" i="2" s="1"/>
  <c r="R7622" i="2" a="1"/>
  <c r="R7622" i="2" s="1"/>
  <c r="R7623" i="2" a="1"/>
  <c r="R7623" i="2" s="1"/>
  <c r="R7624" i="2" a="1"/>
  <c r="R7624" i="2" s="1"/>
  <c r="R7625" i="2" a="1"/>
  <c r="R7625" i="2"/>
  <c r="R7626" i="2" a="1"/>
  <c r="R7626" i="2"/>
  <c r="R7627" i="2" a="1"/>
  <c r="R7627" i="2"/>
  <c r="R7628" i="2" a="1"/>
  <c r="R7628" i="2"/>
  <c r="R7629" i="2" a="1"/>
  <c r="R7629" i="2"/>
  <c r="R7630" i="2" a="1"/>
  <c r="R7630" i="2"/>
  <c r="R7631" i="2" a="1"/>
  <c r="R7631" i="2" s="1"/>
  <c r="R7632" i="2" a="1"/>
  <c r="R7632" i="2" s="1"/>
  <c r="R7633" i="2" a="1"/>
  <c r="R7633" i="2" s="1"/>
  <c r="R7634" i="2" a="1"/>
  <c r="R7634" i="2" s="1"/>
  <c r="R7635" i="2" a="1"/>
  <c r="R7635" i="2" s="1"/>
  <c r="R7636" i="2" a="1"/>
  <c r="R7636" i="2"/>
  <c r="R7637" i="2" a="1"/>
  <c r="R7637" i="2"/>
  <c r="R7638" i="2" a="1"/>
  <c r="R7638" i="2" s="1"/>
  <c r="R7639" i="2" a="1"/>
  <c r="R7639" i="2"/>
  <c r="R7640" i="2" a="1"/>
  <c r="R7640" i="2"/>
  <c r="R7641" i="2" a="1"/>
  <c r="R7641" i="2"/>
  <c r="R7642" i="2" a="1"/>
  <c r="R7642" i="2" s="1"/>
  <c r="R7643" i="2" a="1"/>
  <c r="R7643" i="2"/>
  <c r="R7644" i="2" a="1"/>
  <c r="R7644" i="2"/>
  <c r="R7645" i="2" a="1"/>
  <c r="R7645" i="2" s="1"/>
  <c r="R7646" i="2" a="1"/>
  <c r="R7646" i="2"/>
  <c r="R7647" i="2" a="1"/>
  <c r="R7647" i="2"/>
  <c r="R7648" i="2" a="1"/>
  <c r="R7648" i="2"/>
  <c r="R7649" i="2" a="1"/>
  <c r="R7649" i="2"/>
  <c r="R7650" i="2" a="1"/>
  <c r="R7650" i="2" s="1"/>
  <c r="R7651" i="2" a="1"/>
  <c r="R7651" i="2" s="1"/>
  <c r="R7652" i="2" a="1"/>
  <c r="R7652" i="2" s="1"/>
  <c r="R7653" i="2" a="1"/>
  <c r="R7653" i="2"/>
  <c r="R7654" i="2" a="1"/>
  <c r="R7654" i="2"/>
  <c r="R7655" i="2" a="1"/>
  <c r="R7655" i="2" s="1"/>
  <c r="R7656" i="2" a="1"/>
  <c r="R7656" i="2" s="1"/>
  <c r="R7657" i="2" a="1"/>
  <c r="R7657" i="2" s="1"/>
  <c r="R7658" i="2" a="1"/>
  <c r="R7658" i="2"/>
  <c r="R7659" i="2" a="1"/>
  <c r="R7659" i="2" s="1"/>
  <c r="R7660" i="2" a="1"/>
  <c r="R7660" i="2"/>
  <c r="R7661" i="2" a="1"/>
  <c r="R7661" i="2"/>
  <c r="R7662" i="2" a="1"/>
  <c r="R7662" i="2"/>
  <c r="R7663" i="2" a="1"/>
  <c r="R7663" i="2" s="1"/>
  <c r="R7664" i="2" a="1"/>
  <c r="R7664" i="2" s="1"/>
  <c r="R7665" i="2" a="1"/>
  <c r="R7665" i="2" s="1"/>
  <c r="R7666" i="2" a="1"/>
  <c r="R7666" i="2" s="1"/>
  <c r="R7667" i="2" a="1"/>
  <c r="R7667" i="2" s="1"/>
  <c r="R7668" i="2" a="1"/>
  <c r="R7668" i="2"/>
  <c r="R7669" i="2" a="1"/>
  <c r="R7669" i="2" s="1"/>
  <c r="R7670" i="2" a="1"/>
  <c r="R7670" i="2" s="1"/>
  <c r="R7671" i="2" a="1"/>
  <c r="R7671" i="2"/>
  <c r="R7672" i="2" a="1"/>
  <c r="R7672" i="2"/>
  <c r="R7673" i="2" a="1"/>
  <c r="R7673" i="2" s="1"/>
  <c r="R7674" i="2" a="1"/>
  <c r="R7674" i="2"/>
  <c r="R7675" i="2" a="1"/>
  <c r="R7675" i="2"/>
  <c r="R7676" i="2" a="1"/>
  <c r="R7676" i="2"/>
  <c r="R7677" i="2" a="1"/>
  <c r="R7677" i="2"/>
  <c r="R7678" i="2" a="1"/>
  <c r="R7678" i="2"/>
  <c r="R7679" i="2" a="1"/>
  <c r="R7679" i="2" s="1"/>
  <c r="R7680" i="2" a="1"/>
  <c r="R7680" i="2" s="1"/>
  <c r="R7681" i="2" a="1"/>
  <c r="R7681" i="2"/>
  <c r="R7682" i="2" a="1"/>
  <c r="R7682" i="2" s="1"/>
  <c r="R7683" i="2" a="1"/>
  <c r="R7683" i="2"/>
  <c r="R7684" i="2" a="1"/>
  <c r="R7684" i="2"/>
  <c r="R7685" i="2" a="1"/>
  <c r="R7685" i="2"/>
  <c r="R7686" i="2" a="1"/>
  <c r="R7686" i="2"/>
  <c r="R7687" i="2" a="1"/>
  <c r="R7687" i="2" s="1"/>
  <c r="R7688" i="2" a="1"/>
  <c r="R7688" i="2" s="1"/>
  <c r="R7689" i="2" a="1"/>
  <c r="R7689" i="2" s="1"/>
  <c r="R7690" i="2" a="1"/>
  <c r="R7690" i="2" s="1"/>
  <c r="R7691" i="2" a="1"/>
  <c r="R7691" i="2" s="1"/>
  <c r="R7692" i="2" a="1"/>
  <c r="R7692" i="2"/>
  <c r="R7693" i="2" a="1"/>
  <c r="R7693" i="2"/>
  <c r="R7694" i="2" a="1"/>
  <c r="R7694" i="2" s="1"/>
  <c r="R7695" i="2" a="1"/>
  <c r="R7695" i="2" s="1"/>
  <c r="R7696" i="2" a="1"/>
  <c r="R7696" i="2"/>
  <c r="R7697" i="2" a="1"/>
  <c r="R7697" i="2"/>
  <c r="R7698" i="2" a="1"/>
  <c r="R7698" i="2"/>
  <c r="R7699" i="2" a="1"/>
  <c r="R7699" i="2"/>
  <c r="R7700" i="2" a="1"/>
  <c r="R7700" i="2" s="1"/>
  <c r="R7701" i="2" a="1"/>
  <c r="R7701" i="2" s="1"/>
  <c r="R7702" i="2" a="1"/>
  <c r="R7702" i="2"/>
  <c r="R7703" i="2" a="1"/>
  <c r="R7703" i="2" s="1"/>
  <c r="R7704" i="2" a="1"/>
  <c r="R7704" i="2" s="1"/>
  <c r="R7705" i="2" a="1"/>
  <c r="R7705" i="2"/>
  <c r="R7706" i="2" a="1"/>
  <c r="R7706" i="2"/>
  <c r="R7707" i="2" a="1"/>
  <c r="R7707" i="2"/>
  <c r="R7708" i="2" a="1"/>
  <c r="R7708" i="2" s="1"/>
  <c r="R7709" i="2" a="1"/>
  <c r="R7709" i="2"/>
  <c r="R7710" i="2" a="1"/>
  <c r="R7710" i="2"/>
  <c r="R7711" i="2" a="1"/>
  <c r="R7711" i="2"/>
  <c r="R7712" i="2" a="1"/>
  <c r="R7712" i="2" s="1"/>
  <c r="R7713" i="2" a="1"/>
  <c r="R7713" i="2" s="1"/>
  <c r="R7714" i="2" a="1"/>
  <c r="R7714" i="2"/>
  <c r="R7715" i="2" a="1"/>
  <c r="R7715" i="2" s="1"/>
  <c r="R7716" i="2" a="1"/>
  <c r="R7716" i="2"/>
  <c r="R7717" i="2" a="1"/>
  <c r="R7717" i="2"/>
  <c r="R7718" i="2" a="1"/>
  <c r="R7718" i="2" s="1"/>
  <c r="R7719" i="2" a="1"/>
  <c r="R7719" i="2" s="1"/>
  <c r="R7720" i="2" a="1"/>
  <c r="R7720" i="2" s="1"/>
  <c r="R7721" i="2" a="1"/>
  <c r="R7721" i="2" s="1"/>
  <c r="R7722" i="2" a="1"/>
  <c r="R7722" i="2" s="1"/>
  <c r="R7723" i="2" a="1"/>
  <c r="R7723" i="2"/>
  <c r="R7724" i="2" a="1"/>
  <c r="R7724" i="2"/>
  <c r="R7725" i="2" a="1"/>
  <c r="R7725" i="2" s="1"/>
  <c r="R7726" i="2" a="1"/>
  <c r="R7726" i="2"/>
  <c r="R7727" i="2" a="1"/>
  <c r="R7727" i="2" s="1"/>
  <c r="R7728" i="2" a="1"/>
  <c r="R7728" i="2" s="1"/>
  <c r="R7729" i="2" a="1"/>
  <c r="R7729" i="2" s="1"/>
  <c r="R7730" i="2" a="1"/>
  <c r="R7730" i="2" s="1"/>
  <c r="R7731" i="2" a="1"/>
  <c r="R7731" i="2" s="1"/>
  <c r="R7732" i="2" a="1"/>
  <c r="R7732" i="2"/>
  <c r="R7733" i="2" a="1"/>
  <c r="R7733" i="2" s="1"/>
  <c r="R7734" i="2" a="1"/>
  <c r="R7734" i="2" s="1"/>
  <c r="R7735" i="2" a="1"/>
  <c r="R7735" i="2" s="1"/>
  <c r="R7736" i="2" a="1"/>
  <c r="R7736" i="2" s="1"/>
  <c r="R7737" i="2" a="1"/>
  <c r="R7737" i="2" s="1"/>
  <c r="R7738" i="2" a="1"/>
  <c r="R7738" i="2"/>
  <c r="R7739" i="2" a="1"/>
  <c r="R7739" i="2"/>
  <c r="R7740" i="2" a="1"/>
  <c r="R7740" i="2"/>
  <c r="R7741" i="2" a="1"/>
  <c r="R7741" i="2"/>
  <c r="R7742" i="2" a="1"/>
  <c r="R7742" i="2" s="1"/>
  <c r="R7743" i="2" a="1"/>
  <c r="R7743" i="2" s="1"/>
  <c r="R7744" i="2" a="1"/>
  <c r="R7744" i="2"/>
  <c r="R7745" i="2" a="1"/>
  <c r="R7745" i="2"/>
  <c r="R7746" i="2" a="1"/>
  <c r="R7746" i="2" s="1"/>
  <c r="R7747" i="2" a="1"/>
  <c r="R7747" i="2" s="1"/>
  <c r="R7748" i="2" a="1"/>
  <c r="R7748" i="2" s="1"/>
  <c r="R7749" i="2" a="1"/>
  <c r="R7749" i="2"/>
  <c r="R7750" i="2" a="1"/>
  <c r="R7750" i="2" s="1"/>
  <c r="R7751" i="2" a="1"/>
  <c r="R7751" i="2" s="1"/>
  <c r="R7752" i="2" a="1"/>
  <c r="R7752" i="2"/>
  <c r="R7753" i="2" a="1"/>
  <c r="R7753" i="2"/>
  <c r="R7754" i="2" a="1"/>
  <c r="R7754" i="2" s="1"/>
  <c r="R7755" i="2" a="1"/>
  <c r="R7755" i="2" s="1"/>
  <c r="R7756" i="2" a="1"/>
  <c r="R7756" i="2"/>
  <c r="R7757" i="2" a="1"/>
  <c r="R7757" i="2" s="1"/>
  <c r="R7758" i="2" a="1"/>
  <c r="R7758" i="2"/>
  <c r="R7759" i="2" a="1"/>
  <c r="R7759" i="2"/>
  <c r="R7760" i="2" a="1"/>
  <c r="R7760" i="2" s="1"/>
  <c r="R7761" i="2" a="1"/>
  <c r="R7761" i="2"/>
  <c r="R7762" i="2" a="1"/>
  <c r="R7762" i="2" s="1"/>
  <c r="R7763" i="2" a="1"/>
  <c r="R7763" i="2" s="1"/>
  <c r="R7764" i="2" a="1"/>
  <c r="R7764" i="2" s="1"/>
  <c r="R7765" i="2" a="1"/>
  <c r="R7765" i="2"/>
  <c r="R7766" i="2" a="1"/>
  <c r="R7766" i="2"/>
  <c r="R7767" i="2" a="1"/>
  <c r="R7767" i="2"/>
  <c r="R7768" i="2" a="1"/>
  <c r="R7768" i="2" s="1"/>
  <c r="R7769" i="2" a="1"/>
  <c r="R7769" i="2" s="1"/>
  <c r="R7770" i="2" a="1"/>
  <c r="R7770" i="2"/>
  <c r="R7771" i="2" a="1"/>
  <c r="R7771" i="2" s="1"/>
  <c r="R7772" i="2" a="1"/>
  <c r="R7772" i="2" s="1"/>
  <c r="R7773" i="2" a="1"/>
  <c r="R7773" i="2"/>
  <c r="R7774" i="2" a="1"/>
  <c r="R7774" i="2" s="1"/>
  <c r="R7775" i="2" a="1"/>
  <c r="R7775" i="2" s="1"/>
  <c r="R7776" i="2" a="1"/>
  <c r="R7776" i="2"/>
  <c r="R7777" i="2" a="1"/>
  <c r="R7777" i="2" s="1"/>
  <c r="R7778" i="2" a="1"/>
  <c r="R7778" i="2" s="1"/>
  <c r="R7779" i="2" a="1"/>
  <c r="R7779" i="2"/>
  <c r="R7780" i="2" a="1"/>
  <c r="R7780" i="2"/>
  <c r="R7781" i="2" a="1"/>
  <c r="R7781" i="2" s="1"/>
  <c r="R7782" i="2" a="1"/>
  <c r="R7782" i="2"/>
  <c r="R7783" i="2" a="1"/>
  <c r="R7783" i="2" s="1"/>
  <c r="R7784" i="2" a="1"/>
  <c r="R7784" i="2" s="1"/>
  <c r="R7785" i="2" a="1"/>
  <c r="R7785" i="2" s="1"/>
  <c r="R7786" i="2" a="1"/>
  <c r="R7786" i="2" s="1"/>
  <c r="R7787" i="2" a="1"/>
  <c r="R7787" i="2" s="1"/>
  <c r="R7788" i="2" a="1"/>
  <c r="R7788" i="2" s="1"/>
  <c r="R7789" i="2" a="1"/>
  <c r="R7789" i="2"/>
  <c r="R7790" i="2" a="1"/>
  <c r="R7790" i="2"/>
  <c r="R7791" i="2" a="1"/>
  <c r="R7791" i="2" s="1"/>
  <c r="R7792" i="2" a="1"/>
  <c r="R7792" i="2" s="1"/>
  <c r="R7793" i="2" a="1"/>
  <c r="R7793" i="2" s="1"/>
  <c r="R7794" i="2" a="1"/>
  <c r="R7794" i="2"/>
  <c r="R7795" i="2" a="1"/>
  <c r="R7795" i="2" s="1"/>
  <c r="R7796" i="2" a="1"/>
  <c r="R7796" i="2" s="1"/>
  <c r="R7797" i="2" a="1"/>
  <c r="R7797" i="2"/>
  <c r="R7798" i="2" a="1"/>
  <c r="R7798" i="2"/>
  <c r="R7799" i="2" a="1"/>
  <c r="R7799" i="2" s="1"/>
  <c r="R7800" i="2" a="1"/>
  <c r="R7800" i="2" s="1"/>
  <c r="R7801" i="2" a="1"/>
  <c r="R7801" i="2" s="1"/>
  <c r="R7802" i="2" a="1"/>
  <c r="R7802" i="2" s="1"/>
  <c r="R7803" i="2" a="1"/>
  <c r="R7803" i="2" s="1"/>
  <c r="R7804" i="2" a="1"/>
  <c r="R7804" i="2" s="1"/>
  <c r="R7805" i="2" a="1"/>
  <c r="R7805" i="2"/>
  <c r="R7806" i="2" a="1"/>
  <c r="R7806" i="2" s="1"/>
  <c r="R7807" i="2" a="1"/>
  <c r="R7807" i="2" s="1"/>
  <c r="R7808" i="2" a="1"/>
  <c r="R7808" i="2"/>
  <c r="R7809" i="2" a="1"/>
  <c r="R7809" i="2"/>
  <c r="R7810" i="2" a="1"/>
  <c r="R7810" i="2" s="1"/>
  <c r="R7811" i="2" a="1"/>
  <c r="R7811" i="2" s="1"/>
  <c r="R7812" i="2" a="1"/>
  <c r="R7812" i="2" s="1"/>
  <c r="R7813" i="2" a="1"/>
  <c r="R7813" i="2" s="1"/>
  <c r="R7814" i="2" a="1"/>
  <c r="R7814" i="2"/>
  <c r="R7815" i="2" a="1"/>
  <c r="R7815" i="2"/>
  <c r="R7816" i="2" a="1"/>
  <c r="R7816" i="2" s="1"/>
  <c r="R7817" i="2" a="1"/>
  <c r="R7817" i="2"/>
  <c r="R7818" i="2" a="1"/>
  <c r="R7818" i="2"/>
  <c r="R7819" i="2" a="1"/>
  <c r="R7819" i="2" s="1"/>
  <c r="R7820" i="2" a="1"/>
  <c r="R7820" i="2" s="1"/>
  <c r="R7821" i="2" a="1"/>
  <c r="R7821" i="2"/>
  <c r="R7822" i="2" a="1"/>
  <c r="R7822" i="2" s="1"/>
  <c r="R7823" i="2" a="1"/>
  <c r="R7823" i="2"/>
  <c r="R7824" i="2" a="1"/>
  <c r="R7824" i="2"/>
  <c r="R7825" i="2" a="1"/>
  <c r="R7825" i="2"/>
  <c r="R7826" i="2" a="1"/>
  <c r="R7826" i="2"/>
  <c r="R7827" i="2" a="1"/>
  <c r="R7827" i="2" s="1"/>
  <c r="R7828" i="2" a="1"/>
  <c r="R7828" i="2" s="1"/>
  <c r="R7829" i="2" a="1"/>
  <c r="R7829" i="2"/>
  <c r="R7830" i="2" a="1"/>
  <c r="R7830" i="2" s="1"/>
  <c r="R7831" i="2" a="1"/>
  <c r="R7831" i="2" s="1"/>
  <c r="R7832" i="2" a="1"/>
  <c r="R7832" i="2" s="1"/>
  <c r="R7833" i="2" a="1"/>
  <c r="R7833" i="2"/>
  <c r="R7834" i="2" a="1"/>
  <c r="R7834" i="2" s="1"/>
  <c r="R7835" i="2" a="1"/>
  <c r="R7835" i="2" s="1"/>
  <c r="R7836" i="2" a="1"/>
  <c r="R7836" i="2"/>
  <c r="R7837" i="2" a="1"/>
  <c r="R7837" i="2"/>
  <c r="R7838" i="2" a="1"/>
  <c r="R7838" i="2" s="1"/>
  <c r="R7839" i="2" a="1"/>
  <c r="R7839" i="2"/>
  <c r="R7840" i="2" a="1"/>
  <c r="R7840" i="2" s="1"/>
  <c r="R7841" i="2" a="1"/>
  <c r="R7841" i="2" s="1"/>
  <c r="R7842" i="2" a="1"/>
  <c r="R7842" i="2" s="1"/>
  <c r="R7843" i="2" a="1"/>
  <c r="R7843" i="2" s="1"/>
  <c r="R7844" i="2" a="1"/>
  <c r="R7844" i="2"/>
  <c r="R7845" i="2" a="1"/>
  <c r="R7845" i="2"/>
  <c r="R7846" i="2" a="1"/>
  <c r="R7846" i="2" s="1"/>
  <c r="R7847" i="2" a="1"/>
  <c r="R7847" i="2" s="1"/>
  <c r="R7848" i="2" a="1"/>
  <c r="R7848" i="2" s="1"/>
  <c r="R7849" i="2" a="1"/>
  <c r="R7849" i="2" s="1"/>
  <c r="R7850" i="2" a="1"/>
  <c r="R7850" i="2" s="1"/>
  <c r="R7851" i="2" a="1"/>
  <c r="R7851" i="2" s="1"/>
  <c r="R7852" i="2" a="1"/>
  <c r="R7852" i="2"/>
  <c r="R7853" i="2" a="1"/>
  <c r="R7853" i="2"/>
  <c r="R7854" i="2" a="1"/>
  <c r="R7854" i="2"/>
  <c r="R7855" i="2" a="1"/>
  <c r="R7855" i="2" s="1"/>
  <c r="R7856" i="2" a="1"/>
  <c r="R7856" i="2" s="1"/>
  <c r="R7857" i="2" a="1"/>
  <c r="R7857" i="2"/>
  <c r="R7858" i="2" a="1"/>
  <c r="R7858" i="2"/>
  <c r="R7859" i="2" a="1"/>
  <c r="R7859" i="2" s="1"/>
  <c r="R7860" i="2" a="1"/>
  <c r="R7860" i="2" s="1"/>
  <c r="R7861" i="2" a="1"/>
  <c r="R7861" i="2" s="1"/>
  <c r="R7862" i="2" a="1"/>
  <c r="R7862" i="2" s="1"/>
  <c r="R7863" i="2" a="1"/>
  <c r="R7863" i="2" s="1"/>
  <c r="R7864" i="2" a="1"/>
  <c r="R7864" i="2" s="1"/>
  <c r="R7865" i="2" a="1"/>
  <c r="R7865" i="2" s="1"/>
  <c r="R7866" i="2" a="1"/>
  <c r="R7866" i="2"/>
  <c r="R7867" i="2" a="1"/>
  <c r="R7867" i="2" s="1"/>
  <c r="R7868" i="2" a="1"/>
  <c r="R7868" i="2" s="1"/>
  <c r="R7869" i="2" a="1"/>
  <c r="R7869" i="2" s="1"/>
  <c r="R7870" i="2" a="1"/>
  <c r="R7870" i="2" s="1"/>
  <c r="R7871" i="2" a="1"/>
  <c r="R7871" i="2"/>
  <c r="R7872" i="2" a="1"/>
  <c r="R7872" i="2"/>
  <c r="R7873" i="2" a="1"/>
  <c r="R7873" i="2"/>
  <c r="R7874" i="2" a="1"/>
  <c r="R7874" i="2" s="1"/>
  <c r="R7875" i="2" a="1"/>
  <c r="R7875" i="2"/>
  <c r="R7876" i="2" a="1"/>
  <c r="R7876" i="2" s="1"/>
  <c r="R7877" i="2" a="1"/>
  <c r="R7877" i="2"/>
  <c r="R7878" i="2" a="1"/>
  <c r="R7878" i="2" s="1"/>
  <c r="R7879" i="2" a="1"/>
  <c r="R7879" i="2" s="1"/>
  <c r="R7880" i="2" a="1"/>
  <c r="R7880" i="2" s="1"/>
  <c r="R7881" i="2" a="1"/>
  <c r="R7881" i="2" s="1"/>
  <c r="R7882" i="2" a="1"/>
  <c r="R7882" i="2" s="1"/>
  <c r="R7883" i="2" a="1"/>
  <c r="R7883" i="2" s="1"/>
  <c r="R7884" i="2" a="1"/>
  <c r="R7884" i="2"/>
  <c r="R7885" i="2" a="1"/>
  <c r="R7885" i="2"/>
  <c r="R7886" i="2" a="1"/>
  <c r="R7886" i="2" s="1"/>
  <c r="R7887" i="2" a="1"/>
  <c r="R7887" i="2" s="1"/>
  <c r="R7888" i="2" a="1"/>
  <c r="R7888" i="2" s="1"/>
  <c r="R7889" i="2" a="1"/>
  <c r="R7889" i="2" s="1"/>
  <c r="R7890" i="2" a="1"/>
  <c r="R7890" i="2" s="1"/>
  <c r="R7891" i="2" a="1"/>
  <c r="R7891" i="2" s="1"/>
  <c r="R7892" i="2" a="1"/>
  <c r="R7892" i="2"/>
  <c r="R7893" i="2" a="1"/>
  <c r="R7893" i="2"/>
  <c r="R7894" i="2" a="1"/>
  <c r="R7894" i="2" s="1"/>
  <c r="R7895" i="2" a="1"/>
  <c r="R7895" i="2" s="1"/>
  <c r="R7896" i="2" a="1"/>
  <c r="R7896" i="2" s="1"/>
  <c r="R7897" i="2" a="1"/>
  <c r="R7897" i="2" s="1"/>
  <c r="R7898" i="2" a="1"/>
  <c r="R7898" i="2"/>
  <c r="R7899" i="2" a="1"/>
  <c r="R7899" i="2"/>
  <c r="R7900" i="2" a="1"/>
  <c r="R7900" i="2" s="1"/>
  <c r="R7901" i="2" a="1"/>
  <c r="R7901" i="2"/>
  <c r="R7902" i="2" a="1"/>
  <c r="R7902" i="2"/>
  <c r="R7903" i="2" a="1"/>
  <c r="R7903" i="2"/>
  <c r="R7904" i="2" a="1"/>
  <c r="R7904" i="2" s="1"/>
  <c r="R7905" i="2" a="1"/>
  <c r="R7905" i="2" s="1"/>
  <c r="R7906" i="2" a="1"/>
  <c r="R7906" i="2" s="1"/>
  <c r="R7907" i="2" a="1"/>
  <c r="R7907" i="2"/>
  <c r="R7908" i="2" a="1"/>
  <c r="R7908" i="2"/>
  <c r="R7909" i="2" a="1"/>
  <c r="R7909" i="2"/>
  <c r="R7910" i="2" a="1"/>
  <c r="R7910" i="2" s="1"/>
  <c r="R7911" i="2" a="1"/>
  <c r="R7911" i="2" s="1"/>
  <c r="R7912" i="2" a="1"/>
  <c r="R7912" i="2"/>
  <c r="R7913" i="2" a="1"/>
  <c r="R7913" i="2"/>
  <c r="R7914" i="2" a="1"/>
  <c r="R7914" i="2"/>
  <c r="R7915" i="2" a="1"/>
  <c r="R7915" i="2" s="1"/>
  <c r="R7916" i="2" a="1"/>
  <c r="R7916" i="2" s="1"/>
  <c r="R7917" i="2" a="1"/>
  <c r="R7917" i="2" s="1"/>
  <c r="R7918" i="2" a="1"/>
  <c r="R7918" i="2" s="1"/>
  <c r="R7919" i="2" a="1"/>
  <c r="R7919" i="2" s="1"/>
  <c r="R7920" i="2" a="1"/>
  <c r="R7920" i="2" s="1"/>
  <c r="R7921" i="2" a="1"/>
  <c r="R7921" i="2" s="1"/>
  <c r="R7922" i="2" a="1"/>
  <c r="R7922" i="2" s="1"/>
  <c r="R7923" i="2" a="1"/>
  <c r="R7923" i="2"/>
  <c r="R7924" i="2" a="1"/>
  <c r="R7924" i="2"/>
  <c r="R7925" i="2" a="1"/>
  <c r="R7925" i="2" s="1"/>
  <c r="R7926" i="2" a="1"/>
  <c r="R7926" i="2" s="1"/>
  <c r="R7927" i="2" a="1"/>
  <c r="R7927" i="2"/>
  <c r="R7928" i="2" a="1"/>
  <c r="R7928" i="2"/>
  <c r="R7929" i="2" a="1"/>
  <c r="R7929" i="2"/>
  <c r="R7930" i="2" a="1"/>
  <c r="R7930" i="2" s="1"/>
  <c r="R7931" i="2" a="1"/>
  <c r="R7931" i="2" s="1"/>
  <c r="R7932" i="2" a="1"/>
  <c r="R7932" i="2" s="1"/>
  <c r="R7933" i="2" a="1"/>
  <c r="R7933" i="2"/>
  <c r="R7934" i="2" a="1"/>
  <c r="R7934" i="2" s="1"/>
  <c r="R7935" i="2" a="1"/>
  <c r="R7935" i="2" s="1"/>
  <c r="R7936" i="2" a="1"/>
  <c r="R7936" i="2"/>
  <c r="R7937" i="2" a="1"/>
  <c r="R7937" i="2"/>
  <c r="R7938" i="2" a="1"/>
  <c r="R7938" i="2" s="1"/>
  <c r="R7939" i="2" a="1"/>
  <c r="R7939" i="2" s="1"/>
  <c r="R7940" i="2" a="1"/>
  <c r="R7940" i="2"/>
  <c r="R7941" i="2" a="1"/>
  <c r="R7941" i="2"/>
  <c r="R7942" i="2" a="1"/>
  <c r="R7942" i="2" s="1"/>
  <c r="R7943" i="2" a="1"/>
  <c r="R7943" i="2"/>
  <c r="R7944" i="2" a="1"/>
  <c r="R7944" i="2" s="1"/>
  <c r="R7945" i="2" a="1"/>
  <c r="R7945" i="2" s="1"/>
  <c r="R7946" i="2" a="1"/>
  <c r="R7946" i="2" s="1"/>
  <c r="R7947" i="2" a="1"/>
  <c r="R7947" i="2" s="1"/>
  <c r="R7948" i="2" a="1"/>
  <c r="R7948" i="2" s="1"/>
  <c r="R7949" i="2" a="1"/>
  <c r="R7949" i="2"/>
  <c r="R7950" i="2" a="1"/>
  <c r="R7950" i="2" s="1"/>
  <c r="R7951" i="2" a="1"/>
  <c r="R7951" i="2" s="1"/>
  <c r="R7952" i="2" a="1"/>
  <c r="R7952" i="2" s="1"/>
  <c r="R7953" i="2" a="1"/>
  <c r="R7953" i="2" s="1"/>
  <c r="R7954" i="2" a="1"/>
  <c r="R7954" i="2" s="1"/>
  <c r="R7955" i="2" a="1"/>
  <c r="R7955" i="2" s="1"/>
  <c r="R7956" i="2" a="1"/>
  <c r="R7956" i="2" s="1"/>
  <c r="R7957" i="2" a="1"/>
  <c r="R7957" i="2" s="1"/>
  <c r="R7958" i="2" a="1"/>
  <c r="R7958" i="2"/>
  <c r="R7959" i="2" a="1"/>
  <c r="R7959" i="2"/>
  <c r="R7960" i="2" a="1"/>
  <c r="R7960" i="2" s="1"/>
  <c r="R7961" i="2" a="1"/>
  <c r="R7961" i="2" s="1"/>
  <c r="R7962" i="2" a="1"/>
  <c r="R7962" i="2"/>
  <c r="R7963" i="2" a="1"/>
  <c r="R7963" i="2"/>
  <c r="R7964" i="2" a="1"/>
  <c r="R7964" i="2"/>
  <c r="R7965" i="2" a="1"/>
  <c r="R7965" i="2" s="1"/>
  <c r="R7966" i="2" a="1"/>
  <c r="R7966" i="2"/>
  <c r="R7967" i="2" a="1"/>
  <c r="R7967" i="2" s="1"/>
  <c r="R7968" i="2" a="1"/>
  <c r="R7968" i="2" s="1"/>
  <c r="R7969" i="2" a="1"/>
  <c r="R7969" i="2" s="1"/>
  <c r="R7970" i="2" a="1"/>
  <c r="R7970" i="2"/>
  <c r="R7971" i="2" a="1"/>
  <c r="R7971" i="2"/>
  <c r="R7972" i="2" a="1"/>
  <c r="R7972" i="2"/>
  <c r="R7973" i="2" a="1"/>
  <c r="R7973" i="2"/>
  <c r="R7974" i="2" a="1"/>
  <c r="R7974" i="2" s="1"/>
  <c r="R7975" i="2" a="1"/>
  <c r="R7975" i="2"/>
  <c r="R7976" i="2" a="1"/>
  <c r="R7976" i="2"/>
  <c r="R7977" i="2" a="1"/>
  <c r="R7977" i="2" s="1"/>
  <c r="R7978" i="2" a="1"/>
  <c r="R7978" i="2" s="1"/>
  <c r="R7979" i="2" a="1"/>
  <c r="R7979" i="2" s="1"/>
  <c r="R7980" i="2" a="1"/>
  <c r="R7980" i="2" s="1"/>
  <c r="R7981" i="2" a="1"/>
  <c r="R7981" i="2" s="1"/>
  <c r="R7982" i="2" a="1"/>
  <c r="R7982" i="2"/>
  <c r="R7983" i="2" a="1"/>
  <c r="R7983" i="2"/>
  <c r="R7984" i="2" a="1"/>
  <c r="R7984" i="2"/>
  <c r="R7985" i="2" a="1"/>
  <c r="R7985" i="2" s="1"/>
  <c r="R7986" i="2" a="1"/>
  <c r="R7986" i="2" s="1"/>
  <c r="R7987" i="2" a="1"/>
  <c r="R7987" i="2" s="1"/>
  <c r="R7988" i="2" a="1"/>
  <c r="R7988" i="2" s="1"/>
  <c r="R7989" i="2" a="1"/>
  <c r="R7989" i="2" s="1"/>
  <c r="R7990" i="2" a="1"/>
  <c r="R7990" i="2" s="1"/>
  <c r="R7991" i="2" a="1"/>
  <c r="R7991" i="2" s="1"/>
  <c r="R7992" i="2" a="1"/>
  <c r="R7992" i="2" s="1"/>
  <c r="R7993" i="2" a="1"/>
  <c r="R7993" i="2"/>
  <c r="R7994" i="2" a="1"/>
  <c r="R7994" i="2"/>
  <c r="R7995" i="2" a="1"/>
  <c r="R7995" i="2" s="1"/>
  <c r="R7996" i="2" a="1"/>
  <c r="R7996" i="2"/>
  <c r="R7997" i="2" a="1"/>
  <c r="R7997" i="2"/>
  <c r="R7998" i="2" a="1"/>
  <c r="R7998" i="2"/>
  <c r="R7999" i="2" a="1"/>
  <c r="R7999" i="2"/>
  <c r="R8000" i="2" a="1"/>
  <c r="R8000" i="2" s="1"/>
  <c r="R8001" i="2" a="1"/>
  <c r="R8001" i="2" s="1"/>
  <c r="R8002" i="2" a="1"/>
  <c r="R8002" i="2" s="1"/>
  <c r="R8003" i="2" a="1"/>
  <c r="R8003" i="2" s="1"/>
  <c r="R8004" i="2" a="1"/>
  <c r="R8004" i="2" s="1"/>
  <c r="R8005" i="2" a="1"/>
  <c r="R8005" i="2"/>
  <c r="R8006" i="2" a="1"/>
  <c r="R8006" i="2"/>
  <c r="R8007" i="2" a="1"/>
  <c r="R8007" i="2"/>
  <c r="R8008" i="2" a="1"/>
  <c r="R8008" i="2" s="1"/>
  <c r="R8009" i="2" a="1"/>
  <c r="R8009" i="2" s="1"/>
  <c r="R8010" i="2" a="1"/>
  <c r="R8010" i="2"/>
  <c r="R8011" i="2" a="1"/>
  <c r="R8011" i="2"/>
  <c r="R8012" i="2" a="1"/>
  <c r="R8012" i="2" s="1"/>
  <c r="R8013" i="2" a="1"/>
  <c r="R8013" i="2" s="1"/>
  <c r="R8014" i="2" a="1"/>
  <c r="R8014" i="2" s="1"/>
  <c r="R8015" i="2" a="1"/>
  <c r="R8015" i="2" s="1"/>
  <c r="R8016" i="2" a="1"/>
  <c r="R8016" i="2" s="1"/>
  <c r="R8017" i="2" a="1"/>
  <c r="R8017" i="2" s="1"/>
  <c r="R8018" i="2" a="1"/>
  <c r="R8018" i="2" s="1"/>
  <c r="R8019" i="2" a="1"/>
  <c r="R8019" i="2"/>
  <c r="R8020" i="2" a="1"/>
  <c r="R8020" i="2" s="1"/>
  <c r="R8021" i="2" a="1"/>
  <c r="R8021" i="2" s="1"/>
  <c r="R8022" i="2" a="1"/>
  <c r="R8022" i="2" s="1"/>
  <c r="R8023" i="2" a="1"/>
  <c r="R8023" i="2" s="1"/>
  <c r="R8024" i="2" a="1"/>
  <c r="R8024" i="2" s="1"/>
  <c r="R8025" i="2" a="1"/>
  <c r="R8025" i="2" s="1"/>
  <c r="R8026" i="2" a="1"/>
  <c r="R8026" i="2"/>
  <c r="R8027" i="2" a="1"/>
  <c r="R8027" i="2" s="1"/>
  <c r="R8028" i="2" a="1"/>
  <c r="R8028" i="2"/>
  <c r="R8029" i="2" a="1"/>
  <c r="R8029" i="2"/>
  <c r="R8030" i="2" a="1"/>
  <c r="R8030" i="2" s="1"/>
  <c r="R8031" i="2" a="1"/>
  <c r="R8031" i="2" s="1"/>
  <c r="R8032" i="2" a="1"/>
  <c r="R8032" i="2"/>
  <c r="R8033" i="2" a="1"/>
  <c r="R8033" i="2" s="1"/>
  <c r="R8034" i="2" a="1"/>
  <c r="R8034" i="2" s="1"/>
  <c r="R8035" i="2" a="1"/>
  <c r="R8035" i="2" s="1"/>
  <c r="R8036" i="2" a="1"/>
  <c r="R8036" i="2"/>
  <c r="R8037" i="2" a="1"/>
  <c r="R8037" i="2" s="1"/>
  <c r="R8038" i="2" a="1"/>
  <c r="R8038" i="2" s="1"/>
  <c r="R8039" i="2" a="1"/>
  <c r="R8039" i="2" s="1"/>
  <c r="R8040" i="2" a="1"/>
  <c r="R8040" i="2"/>
  <c r="R8041" i="2" a="1"/>
  <c r="R8041" i="2"/>
  <c r="R8042" i="2" a="1"/>
  <c r="R8042" i="2"/>
  <c r="R8043" i="2" a="1"/>
  <c r="R8043" i="2" s="1"/>
  <c r="R8044" i="2" a="1"/>
  <c r="R8044" i="2" s="1"/>
  <c r="R8045" i="2" a="1"/>
  <c r="R8045" i="2"/>
  <c r="R8046" i="2" a="1"/>
  <c r="R8046" i="2"/>
  <c r="R8047" i="2" a="1"/>
  <c r="R8047" i="2" s="1"/>
  <c r="R8048" i="2" a="1"/>
  <c r="R8048" i="2" s="1"/>
  <c r="R8049" i="2" a="1"/>
  <c r="R8049" i="2"/>
  <c r="R8050" i="2" a="1"/>
  <c r="R8050" i="2"/>
  <c r="R8051" i="2" a="1"/>
  <c r="R8051" i="2" s="1"/>
  <c r="R8052" i="2" a="1"/>
  <c r="R8052" i="2"/>
  <c r="R8053" i="2" a="1"/>
  <c r="R8053" i="2"/>
  <c r="R8054" i="2" a="1"/>
  <c r="R8054" i="2"/>
  <c r="R8055" i="2" a="1"/>
  <c r="R8055" i="2" s="1"/>
  <c r="R8056" i="2" a="1"/>
  <c r="R8056" i="2"/>
  <c r="R8057" i="2" a="1"/>
  <c r="R8057" i="2" s="1"/>
  <c r="R8058" i="2" a="1"/>
  <c r="R8058" i="2" s="1"/>
  <c r="R8059" i="2" a="1"/>
  <c r="R8059" i="2" s="1"/>
  <c r="R8060" i="2" a="1"/>
  <c r="R8060" i="2" s="1"/>
  <c r="R8061" i="2" a="1"/>
  <c r="R8061" i="2" s="1"/>
  <c r="R8062" i="2" a="1"/>
  <c r="R8062" i="2" s="1"/>
  <c r="R8063" i="2" a="1"/>
  <c r="R8063" i="2" s="1"/>
  <c r="R8064" i="2" a="1"/>
  <c r="R8064" i="2" s="1"/>
  <c r="R8065" i="2" a="1"/>
  <c r="R8065" i="2" s="1"/>
  <c r="R8066" i="2" a="1"/>
  <c r="R8066" i="2"/>
  <c r="R8067" i="2" a="1"/>
  <c r="R8067" i="2" s="1"/>
  <c r="R8068" i="2" a="1"/>
  <c r="R8068" i="2" s="1"/>
  <c r="R8069" i="2" a="1"/>
  <c r="R8069" i="2" s="1"/>
  <c r="R8070" i="2" a="1"/>
  <c r="R8070" i="2" s="1"/>
  <c r="R8071" i="2" a="1"/>
  <c r="R8071" i="2"/>
  <c r="R8072" i="2" a="1"/>
  <c r="R8072" i="2" s="1"/>
  <c r="R8073" i="2" a="1"/>
  <c r="R8073" i="2" s="1"/>
  <c r="R8074" i="2" a="1"/>
  <c r="R8074" i="2" s="1"/>
  <c r="R8075" i="2" a="1"/>
  <c r="R8075" i="2"/>
  <c r="R8076" i="2" a="1"/>
  <c r="R8076" i="2"/>
  <c r="R8077" i="2" a="1"/>
  <c r="R8077" i="2"/>
  <c r="R8078" i="2" a="1"/>
  <c r="R8078" i="2" s="1"/>
  <c r="R8079" i="2" a="1"/>
  <c r="R8079" i="2" s="1"/>
  <c r="R8080" i="2" a="1"/>
  <c r="R8080" i="2" s="1"/>
  <c r="R8081" i="2" a="1"/>
  <c r="R8081" i="2" s="1"/>
  <c r="R8082" i="2" a="1"/>
  <c r="R8082" i="2"/>
  <c r="R8083" i="2" a="1"/>
  <c r="R8083" i="2"/>
  <c r="R8084" i="2" a="1"/>
  <c r="R8084" i="2"/>
  <c r="R8085" i="2" a="1"/>
  <c r="R8085" i="2"/>
  <c r="R8086" i="2" a="1"/>
  <c r="R8086" i="2" s="1"/>
  <c r="R8087" i="2" a="1"/>
  <c r="R8087" i="2"/>
  <c r="R8088" i="2" a="1"/>
  <c r="R8088" i="2"/>
  <c r="R8089" i="2" a="1"/>
  <c r="R8089" i="2"/>
  <c r="R8090" i="2" a="1"/>
  <c r="R8090" i="2" s="1"/>
  <c r="R8091" i="2" a="1"/>
  <c r="R8091" i="2" s="1"/>
  <c r="R8092" i="2" a="1"/>
  <c r="R8092" i="2" s="1"/>
  <c r="R8093" i="2" a="1"/>
  <c r="R8093" i="2" s="1"/>
  <c r="R8094" i="2" a="1"/>
  <c r="R8094" i="2"/>
  <c r="R8095" i="2" a="1"/>
  <c r="R8095" i="2" s="1"/>
  <c r="R8096" i="2" a="1"/>
  <c r="R8096" i="2" s="1"/>
  <c r="R8097" i="2" a="1"/>
  <c r="R8097" i="2"/>
  <c r="R8098" i="2" a="1"/>
  <c r="R8098" i="2"/>
  <c r="R8099" i="2" a="1"/>
  <c r="R8099" i="2"/>
  <c r="R8100" i="2" a="1"/>
  <c r="R8100" i="2" s="1"/>
  <c r="R8101" i="2" a="1"/>
  <c r="R8101" i="2" s="1"/>
  <c r="R8102" i="2" a="1"/>
  <c r="R8102" i="2" s="1"/>
  <c r="R8103" i="2" a="1"/>
  <c r="R8103" i="2" s="1"/>
  <c r="R8104" i="2" a="1"/>
  <c r="R8104" i="2" s="1"/>
  <c r="R8105" i="2" a="1"/>
  <c r="R8105" i="2" s="1"/>
  <c r="R8106" i="2" a="1"/>
  <c r="R8106" i="2"/>
  <c r="R8107" i="2" a="1"/>
  <c r="R8107" i="2" s="1"/>
  <c r="R8108" i="2" a="1"/>
  <c r="R8108" i="2" s="1"/>
  <c r="R8109" i="2" a="1"/>
  <c r="R8109" i="2"/>
  <c r="R8110" i="2" a="1"/>
  <c r="R8110" i="2"/>
  <c r="R8111" i="2" a="1"/>
  <c r="R8111" i="2"/>
  <c r="R8112" i="2" a="1"/>
  <c r="R8112" i="2"/>
  <c r="R8113" i="2" a="1"/>
  <c r="R8113" i="2" s="1"/>
  <c r="R8114" i="2" a="1"/>
  <c r="R8114" i="2" s="1"/>
  <c r="R8115" i="2" a="1"/>
  <c r="R8115" i="2"/>
  <c r="R8116" i="2" a="1"/>
  <c r="R8116" i="2" s="1"/>
  <c r="R8117" i="2" a="1"/>
  <c r="R8117" i="2" s="1"/>
  <c r="R8118" i="2" a="1"/>
  <c r="R8118" i="2"/>
  <c r="R8119" i="2" a="1"/>
  <c r="R8119" i="2"/>
  <c r="R8120" i="2" a="1"/>
  <c r="R8120" i="2"/>
  <c r="R8121" i="2" a="1"/>
  <c r="R8121" i="2" s="1"/>
  <c r="R8122" i="2" a="1"/>
  <c r="R8122" i="2"/>
  <c r="R8123" i="2" a="1"/>
  <c r="R8123" i="2"/>
  <c r="R8124" i="2" a="1"/>
  <c r="R8124" i="2"/>
  <c r="R8125" i="2" a="1"/>
  <c r="R8125" i="2" s="1"/>
  <c r="R8126" i="2" a="1"/>
  <c r="R8126" i="2" s="1"/>
  <c r="R8127" i="2" a="1"/>
  <c r="R8127" i="2" s="1"/>
  <c r="R8128" i="2" a="1"/>
  <c r="R8128" i="2" s="1"/>
  <c r="R8129" i="2" a="1"/>
  <c r="R8129" i="2" s="1"/>
  <c r="R8130" i="2" a="1"/>
  <c r="R8130" i="2" s="1"/>
  <c r="R8131" i="2" a="1"/>
  <c r="R8131" i="2" s="1"/>
  <c r="R8132" i="2" a="1"/>
  <c r="R8132" i="2"/>
  <c r="R8133" i="2" a="1"/>
  <c r="R8133" i="2" s="1"/>
  <c r="R8134" i="2" a="1"/>
  <c r="R8134" i="2" s="1"/>
  <c r="R8135" i="2" a="1"/>
  <c r="R8135" i="2" s="1"/>
  <c r="R8136" i="2" a="1"/>
  <c r="R8136" i="2"/>
  <c r="R8137" i="2" a="1"/>
  <c r="R8137" i="2" s="1"/>
  <c r="R8138" i="2" a="1"/>
  <c r="R8138" i="2" s="1"/>
  <c r="R8139" i="2" a="1"/>
  <c r="R8139" i="2"/>
  <c r="R8140" i="2" a="1"/>
  <c r="R8140" i="2" s="1"/>
  <c r="R8141" i="2" a="1"/>
  <c r="R8141" i="2"/>
  <c r="R8142" i="2" a="1"/>
  <c r="R8142" i="2" s="1"/>
  <c r="R8143" i="2" a="1"/>
  <c r="R8143" i="2" s="1"/>
  <c r="R8144" i="2" a="1"/>
  <c r="R8144" i="2" s="1"/>
  <c r="R8145" i="2" a="1"/>
  <c r="R8145" i="2"/>
  <c r="R8146" i="2" a="1"/>
  <c r="R8146" i="2" s="1"/>
  <c r="R8147" i="2" a="1"/>
  <c r="R8147" i="2" s="1"/>
  <c r="R8148" i="2" a="1"/>
  <c r="R8148" i="2" s="1"/>
  <c r="R8149" i="2" a="1"/>
  <c r="R8149" i="2" s="1"/>
  <c r="R8150" i="2" a="1"/>
  <c r="R8150" i="2" s="1"/>
  <c r="R8151" i="2" a="1"/>
  <c r="R8151" i="2" s="1"/>
  <c r="R8152" i="2" a="1"/>
  <c r="R8152" i="2" s="1"/>
  <c r="R8153" i="2" a="1"/>
  <c r="R8153" i="2"/>
  <c r="R8154" i="2" a="1"/>
  <c r="R8154" i="2"/>
  <c r="R8155" i="2" a="1"/>
  <c r="R8155" i="2"/>
  <c r="R8156" i="2" a="1"/>
  <c r="R8156" i="2" s="1"/>
  <c r="R8157" i="2" a="1"/>
  <c r="R8157" i="2"/>
  <c r="R8158" i="2" a="1"/>
  <c r="R8158" i="2"/>
  <c r="R8159" i="2" a="1"/>
  <c r="R8159" i="2"/>
  <c r="R8160" i="2" a="1"/>
  <c r="R8160" i="2" s="1"/>
  <c r="R8161" i="2" a="1"/>
  <c r="R8161" i="2" s="1"/>
  <c r="R8162" i="2" a="1"/>
  <c r="R8162" i="2"/>
  <c r="R8163" i="2" a="1"/>
  <c r="R8163" i="2" s="1"/>
  <c r="R8164" i="2" a="1"/>
  <c r="R8164" i="2" s="1"/>
  <c r="R8165" i="2" a="1"/>
  <c r="R8165" i="2"/>
  <c r="R8166" i="2" a="1"/>
  <c r="R8166" i="2"/>
  <c r="R8167" i="2" a="1"/>
  <c r="R8167" i="2"/>
  <c r="R8168" i="2" a="1"/>
  <c r="R8168" i="2" s="1"/>
  <c r="R8169" i="2" a="1"/>
  <c r="R8169" i="2"/>
  <c r="R8170" i="2" a="1"/>
  <c r="R8170" i="2" s="1"/>
  <c r="R8171" i="2" a="1"/>
  <c r="R8171" i="2"/>
  <c r="R8172" i="2" a="1"/>
  <c r="R8172" i="2" s="1"/>
  <c r="R8173" i="2" a="1"/>
  <c r="R8173" i="2" s="1"/>
  <c r="R8174" i="2" a="1"/>
  <c r="R8174" i="2" s="1"/>
  <c r="R8175" i="2" a="1"/>
  <c r="R8175" i="2" s="1"/>
  <c r="R8176" i="2" a="1"/>
  <c r="R8176" i="2" s="1"/>
  <c r="R8177" i="2" a="1"/>
  <c r="R8177" i="2" s="1"/>
  <c r="R8178" i="2" a="1"/>
  <c r="R8178" i="2"/>
  <c r="R8179" i="2" a="1"/>
  <c r="R8179" i="2"/>
  <c r="R8180" i="2" a="1"/>
  <c r="R8180" i="2" s="1"/>
  <c r="R8181" i="2" a="1"/>
  <c r="R8181" i="2" s="1"/>
  <c r="R8182" i="2" a="1"/>
  <c r="R8182" i="2" s="1"/>
  <c r="R8183" i="2" a="1"/>
  <c r="R8183" i="2"/>
  <c r="R8184" i="2" a="1"/>
  <c r="R8184" i="2" s="1"/>
  <c r="R8185" i="2" a="1"/>
  <c r="R8185" i="2" s="1"/>
  <c r="R8186" i="2" a="1"/>
  <c r="R8186" i="2" s="1"/>
  <c r="R8187" i="2" a="1"/>
  <c r="R8187" i="2" s="1"/>
  <c r="R8188" i="2" a="1"/>
  <c r="R8188" i="2"/>
  <c r="R8189" i="2" a="1"/>
  <c r="R8189" i="2"/>
  <c r="R8190" i="2" a="1"/>
  <c r="R8190" i="2"/>
  <c r="R8191" i="2" a="1"/>
  <c r="R8191" i="2" s="1"/>
  <c r="R8192" i="2" a="1"/>
  <c r="R8192" i="2"/>
  <c r="R8193" i="2" a="1"/>
  <c r="R8193" i="2"/>
  <c r="R8194" i="2" a="1"/>
  <c r="R8194" i="2"/>
  <c r="R8195" i="2" a="1"/>
  <c r="R8195" i="2" s="1"/>
  <c r="R8196" i="2" a="1"/>
  <c r="R8196" i="2" s="1"/>
  <c r="R8197" i="2" a="1"/>
  <c r="R8197" i="2" s="1"/>
  <c r="R8198" i="2" a="1"/>
  <c r="R8198" i="2" s="1"/>
  <c r="R8199" i="2" a="1"/>
  <c r="R8199" i="2" s="1"/>
  <c r="R8200" i="2" a="1"/>
  <c r="R8200" i="2"/>
  <c r="R8201" i="2" a="1"/>
  <c r="R8201" i="2"/>
  <c r="R8202" i="2" a="1"/>
  <c r="R8202" i="2"/>
  <c r="R8203" i="2" a="1"/>
  <c r="R8203" i="2" s="1"/>
  <c r="R8204" i="2" a="1"/>
  <c r="R8204" i="2" s="1"/>
  <c r="R8205" i="2" a="1"/>
  <c r="R8205" i="2" s="1"/>
  <c r="R8206" i="2" a="1"/>
  <c r="R8206" i="2"/>
  <c r="R8207" i="2" a="1"/>
  <c r="R8207" i="2"/>
  <c r="R8208" i="2" a="1"/>
  <c r="R8208" i="2" s="1"/>
  <c r="R8209" i="2" a="1"/>
  <c r="R8209" i="2" s="1"/>
  <c r="R8210" i="2" a="1"/>
  <c r="R8210" i="2" s="1"/>
  <c r="R8211" i="2" a="1"/>
  <c r="R8211" i="2"/>
  <c r="R8212" i="2" a="1"/>
  <c r="R8212" i="2" s="1"/>
  <c r="R8213" i="2" a="1"/>
  <c r="R8213" i="2" s="1"/>
  <c r="R8214" i="2" a="1"/>
  <c r="R8214" i="2" s="1"/>
  <c r="R8215" i="2" a="1"/>
  <c r="R8215" i="2" s="1"/>
  <c r="R8216" i="2" a="1"/>
  <c r="R8216" i="2" s="1"/>
  <c r="R8217" i="2" a="1"/>
  <c r="R8217" i="2" s="1"/>
  <c r="R8218" i="2" a="1"/>
  <c r="R8218" i="2" s="1"/>
  <c r="R8219" i="2" a="1"/>
  <c r="R8219" i="2" s="1"/>
  <c r="R8220" i="2" a="1"/>
  <c r="R8220" i="2" s="1"/>
  <c r="R8221" i="2" a="1"/>
  <c r="R8221" i="2" s="1"/>
  <c r="R8222" i="2" a="1"/>
  <c r="R8222" i="2"/>
  <c r="R8223" i="2" a="1"/>
  <c r="R8223" i="2"/>
  <c r="R8224" i="2" a="1"/>
  <c r="R8224" i="2"/>
  <c r="R8225" i="2" a="1"/>
  <c r="R8225" i="2"/>
  <c r="R8226" i="2" a="1"/>
  <c r="R8226" i="2" s="1"/>
  <c r="R8227" i="2" a="1"/>
  <c r="R8227" i="2"/>
  <c r="R8228" i="2" a="1"/>
  <c r="R8228" i="2"/>
  <c r="R8229" i="2" a="1"/>
  <c r="R8229" i="2" s="1"/>
  <c r="R8230" i="2" a="1"/>
  <c r="R8230" i="2" s="1"/>
  <c r="R8231" i="2" a="1"/>
  <c r="R8231" i="2"/>
  <c r="R8232" i="2" a="1"/>
  <c r="R8232" i="2"/>
  <c r="R8233" i="2" a="1"/>
  <c r="R8233" i="2" s="1"/>
  <c r="R8234" i="2" a="1"/>
  <c r="R8234" i="2" s="1"/>
  <c r="R8235" i="2" a="1"/>
  <c r="R8235" i="2"/>
  <c r="R8236" i="2" a="1"/>
  <c r="R8236" i="2"/>
  <c r="R8237" i="2" a="1"/>
  <c r="R8237" i="2"/>
  <c r="R8238" i="2" a="1"/>
  <c r="R8238" i="2" s="1"/>
  <c r="R8239" i="2" a="1"/>
  <c r="R8239" i="2" s="1"/>
  <c r="R8240" i="2" a="1"/>
  <c r="R8240" i="2" s="1"/>
  <c r="R8241" i="2" a="1"/>
  <c r="R8241" i="2"/>
  <c r="R8242" i="2" a="1"/>
  <c r="R8242" i="2" s="1"/>
  <c r="R8243" i="2" a="1"/>
  <c r="R8243" i="2" s="1"/>
  <c r="R8244" i="2" a="1"/>
  <c r="R8244" i="2" s="1"/>
  <c r="R8245" i="2" a="1"/>
  <c r="R8245" i="2"/>
  <c r="R8246" i="2" a="1"/>
  <c r="R8246" i="2" s="1"/>
  <c r="R8247" i="2" a="1"/>
  <c r="R8247" i="2" s="1"/>
  <c r="R8248" i="2" a="1"/>
  <c r="R8248" i="2"/>
  <c r="R8249" i="2" a="1"/>
  <c r="R8249" i="2"/>
  <c r="R8250" i="2" a="1"/>
  <c r="R8250" i="2" s="1"/>
  <c r="R8251" i="2" a="1"/>
  <c r="R8251" i="2" s="1"/>
  <c r="R8252" i="2" a="1"/>
  <c r="R8252" i="2"/>
  <c r="R8253" i="2" a="1"/>
  <c r="R8253" i="2"/>
  <c r="R8254" i="2" a="1"/>
  <c r="R8254" i="2" s="1"/>
  <c r="R8255" i="2" a="1"/>
  <c r="R8255" i="2" s="1"/>
  <c r="R8256" i="2" a="1"/>
  <c r="R8256" i="2" s="1"/>
  <c r="R8257" i="2" a="1"/>
  <c r="R8257" i="2" s="1"/>
  <c r="R8258" i="2" a="1"/>
  <c r="R8258" i="2"/>
  <c r="R8259" i="2" a="1"/>
  <c r="R8259" i="2" s="1"/>
  <c r="R8260" i="2" a="1"/>
  <c r="R8260" i="2" s="1"/>
  <c r="R8261" i="2" a="1"/>
  <c r="R8261" i="2" s="1"/>
  <c r="R8262" i="2" a="1"/>
  <c r="R8262" i="2" s="1"/>
  <c r="R8263" i="2" a="1"/>
  <c r="R8263" i="2" s="1"/>
  <c r="R8264" i="2" a="1"/>
  <c r="R8264" i="2" s="1"/>
  <c r="R8265" i="2" a="1"/>
  <c r="R8265" i="2" s="1"/>
  <c r="R8266" i="2" a="1"/>
  <c r="R8266" i="2"/>
  <c r="R8267" i="2" a="1"/>
  <c r="R8267" i="2"/>
  <c r="R8268" i="2" a="1"/>
  <c r="R8268" i="2" s="1"/>
  <c r="R8269" i="2" a="1"/>
  <c r="R8269" i="2"/>
  <c r="R8270" i="2" a="1"/>
  <c r="R8270" i="2"/>
  <c r="R8271" i="2" a="1"/>
  <c r="R8271" i="2"/>
  <c r="R8272" i="2" a="1"/>
  <c r="R8272" i="2"/>
  <c r="R8273" i="2" a="1"/>
  <c r="R8273" i="2" s="1"/>
  <c r="R8274" i="2" a="1"/>
  <c r="R8274" i="2" s="1"/>
  <c r="R8275" i="2" a="1"/>
  <c r="R8275" i="2" s="1"/>
  <c r="R8276" i="2" a="1"/>
  <c r="R8276" i="2" s="1"/>
  <c r="R8277" i="2" a="1"/>
  <c r="R8277" i="2"/>
  <c r="R8278" i="2" a="1"/>
  <c r="R8278" i="2"/>
  <c r="R8279" i="2" a="1"/>
  <c r="R8279" i="2"/>
  <c r="R8280" i="2" a="1"/>
  <c r="R8280" i="2"/>
  <c r="R8281" i="2" a="1"/>
  <c r="R8281" i="2" s="1"/>
  <c r="R8282" i="2" a="1"/>
  <c r="R8282" i="2" s="1"/>
  <c r="R8283" i="2" a="1"/>
  <c r="R8283" i="2"/>
  <c r="R8284" i="2" a="1"/>
  <c r="R8284" i="2"/>
  <c r="R8285" i="2" a="1"/>
  <c r="R8285" i="2" s="1"/>
  <c r="R8286" i="2" a="1"/>
  <c r="R8286" i="2" s="1"/>
  <c r="R8287" i="2" a="1"/>
  <c r="R8287" i="2" s="1"/>
  <c r="R8288" i="2" a="1"/>
  <c r="R8288" i="2" s="1"/>
  <c r="R8289" i="2" a="1"/>
  <c r="R8289" i="2" s="1"/>
  <c r="R8290" i="2" a="1"/>
  <c r="R8290" i="2"/>
  <c r="R8291" i="2" a="1"/>
  <c r="R8291" i="2" s="1"/>
  <c r="R8292" i="2" a="1"/>
  <c r="R8292" i="2"/>
  <c r="R8293" i="2" a="1"/>
  <c r="R8293" i="2"/>
  <c r="R8294" i="2" a="1"/>
  <c r="R8294" i="2"/>
  <c r="R8295" i="2" a="1"/>
  <c r="R8295" i="2"/>
  <c r="R8296" i="2" a="1"/>
  <c r="R8296" i="2" s="1"/>
  <c r="R8297" i="2" a="1"/>
  <c r="R8297" i="2" s="1"/>
  <c r="R8298" i="2" a="1"/>
  <c r="R8298" i="2" s="1"/>
  <c r="R8299" i="2" a="1"/>
  <c r="R8299" i="2" s="1"/>
  <c r="R8300" i="2" a="1"/>
  <c r="R8300" i="2" s="1"/>
  <c r="R8301" i="2" a="1"/>
  <c r="R8301" i="2"/>
  <c r="R8302" i="2" a="1"/>
  <c r="R8302" i="2"/>
  <c r="R8303" i="2" a="1"/>
  <c r="R8303" i="2" s="1"/>
  <c r="R8304" i="2" a="1"/>
  <c r="R8304" i="2" s="1"/>
  <c r="R8305" i="2" a="1"/>
  <c r="R8305" i="2"/>
  <c r="R8306" i="2" a="1"/>
  <c r="R8306" i="2"/>
  <c r="R8307" i="2" a="1"/>
  <c r="R8307" i="2"/>
  <c r="R8308" i="2" a="1"/>
  <c r="R8308" i="2" s="1"/>
  <c r="R8309" i="2" a="1"/>
  <c r="R8309" i="2"/>
  <c r="R8310" i="2" a="1"/>
  <c r="R8310" i="2" s="1"/>
  <c r="R8311" i="2" a="1"/>
  <c r="R8311" i="2" s="1"/>
  <c r="R8312" i="2" a="1"/>
  <c r="R8312" i="2" s="1"/>
  <c r="R8313" i="2" a="1"/>
  <c r="R8313" i="2"/>
  <c r="R8314" i="2" a="1"/>
  <c r="R8314" i="2"/>
  <c r="R8315" i="2" a="1"/>
  <c r="R8315" i="2"/>
  <c r="R8316" i="2" a="1"/>
  <c r="R8316" i="2" s="1"/>
  <c r="R8317" i="2" a="1"/>
  <c r="R8317" i="2" s="1"/>
  <c r="R8318" i="2" a="1"/>
  <c r="R8318" i="2" s="1"/>
  <c r="R8319" i="2" a="1"/>
  <c r="R8319" i="2" s="1"/>
  <c r="R8320" i="2" a="1"/>
  <c r="R8320" i="2"/>
  <c r="R8321" i="2" a="1"/>
  <c r="R8321" i="2" s="1"/>
  <c r="R8322" i="2" a="1"/>
  <c r="R8322" i="2"/>
  <c r="R8323" i="2" a="1"/>
  <c r="R8323" i="2" s="1"/>
  <c r="R8324" i="2" a="1"/>
  <c r="R8324" i="2" s="1"/>
  <c r="R8325" i="2" a="1"/>
  <c r="R8325" i="2" s="1"/>
  <c r="R8326" i="2" a="1"/>
  <c r="R8326" i="2" s="1"/>
  <c r="R8327" i="2" a="1"/>
  <c r="R8327" i="2" s="1"/>
  <c r="R8328" i="2" a="1"/>
  <c r="R8328" i="2" s="1"/>
  <c r="R8329" i="2" a="1"/>
  <c r="R8329" i="2" s="1"/>
  <c r="R8330" i="2" a="1"/>
  <c r="R8330" i="2"/>
  <c r="R8331" i="2" a="1"/>
  <c r="R8331" i="2" s="1"/>
  <c r="R8332" i="2" a="1"/>
  <c r="R8332" i="2" s="1"/>
  <c r="R8333" i="2" a="1"/>
  <c r="R8333" i="2"/>
  <c r="R8334" i="2" a="1"/>
  <c r="R8334" i="2" s="1"/>
  <c r="R8335" i="2" a="1"/>
  <c r="R8335" i="2"/>
  <c r="R8336" i="2" a="1"/>
  <c r="R8336" i="2"/>
  <c r="R8337" i="2" a="1"/>
  <c r="R8337" i="2"/>
  <c r="R8338" i="2" a="1"/>
  <c r="R8338" i="2" s="1"/>
  <c r="R8339" i="2" a="1"/>
  <c r="R8339" i="2"/>
  <c r="R8340" i="2" a="1"/>
  <c r="R8340" i="2" s="1"/>
  <c r="R8341" i="2" a="1"/>
  <c r="R8341" i="2" s="1"/>
  <c r="R8342" i="2" a="1"/>
  <c r="R8342" i="2" s="1"/>
  <c r="R8343" i="2" a="1"/>
  <c r="R8343" i="2" s="1"/>
  <c r="R8344" i="2" a="1"/>
  <c r="R8344" i="2"/>
  <c r="R8345" i="2" a="1"/>
  <c r="R8345" i="2" s="1"/>
  <c r="R8346" i="2" a="1"/>
  <c r="R8346" i="2" s="1"/>
  <c r="R8347" i="2" a="1"/>
  <c r="R8347" i="2"/>
  <c r="R8348" i="2" a="1"/>
  <c r="R8348" i="2" s="1"/>
  <c r="R8349" i="2" a="1"/>
  <c r="R8349" i="2"/>
  <c r="R8350" i="2" a="1"/>
  <c r="R8350" i="2"/>
  <c r="R8351" i="2" a="1"/>
  <c r="R8351" i="2" s="1"/>
  <c r="R8352" i="2" a="1"/>
  <c r="R8352" i="2" s="1"/>
  <c r="R8353" i="2" a="1"/>
  <c r="R8353" i="2"/>
  <c r="R8354" i="2" a="1"/>
  <c r="R8354" i="2" s="1"/>
  <c r="R8355" i="2" a="1"/>
  <c r="R8355" i="2"/>
  <c r="R8356" i="2" a="1"/>
  <c r="R8356" i="2" s="1"/>
  <c r="R8357" i="2" a="1"/>
  <c r="R8357" i="2" s="1"/>
  <c r="R8358" i="2" a="1"/>
  <c r="R8358" i="2" s="1"/>
  <c r="R8359" i="2" a="1"/>
  <c r="R8359" i="2" s="1"/>
  <c r="R8360" i="2" a="1"/>
  <c r="R8360" i="2"/>
  <c r="R8361" i="2" a="1"/>
  <c r="R8361" i="2"/>
  <c r="R8362" i="2" a="1"/>
  <c r="R8362" i="2" s="1"/>
  <c r="R8363" i="2" a="1"/>
  <c r="R8363" i="2"/>
  <c r="R8364" i="2" a="1"/>
  <c r="R8364" i="2" s="1"/>
  <c r="R8365" i="2" a="1"/>
  <c r="R8365" i="2"/>
  <c r="R8366" i="2" a="1"/>
  <c r="R8366" i="2" s="1"/>
  <c r="R8367" i="2" a="1"/>
  <c r="R8367" i="2" s="1"/>
  <c r="R8368" i="2" a="1"/>
  <c r="R8368" i="2" s="1"/>
  <c r="R8369" i="2" a="1"/>
  <c r="R8369" i="2"/>
  <c r="R8370" i="2" a="1"/>
  <c r="R8370" i="2"/>
  <c r="R8371" i="2" a="1"/>
  <c r="R8371" i="2"/>
  <c r="R8372" i="2" a="1"/>
  <c r="R8372" i="2" s="1"/>
  <c r="R8373" i="2" a="1"/>
  <c r="R8373" i="2" s="1"/>
  <c r="R8374" i="2" a="1"/>
  <c r="R8374" i="2" s="1"/>
  <c r="R8375" i="2" a="1"/>
  <c r="R8375" i="2" s="1"/>
  <c r="R8376" i="2" a="1"/>
  <c r="R8376" i="2" s="1"/>
  <c r="R8377" i="2" a="1"/>
  <c r="R8377" i="2"/>
  <c r="R8378" i="2" a="1"/>
  <c r="R8378" i="2"/>
  <c r="R8379" i="2" a="1"/>
  <c r="R8379" i="2"/>
  <c r="R8380" i="2" a="1"/>
  <c r="R8380" i="2" s="1"/>
  <c r="R8381" i="2" a="1"/>
  <c r="R8381" i="2"/>
  <c r="R8382" i="2" a="1"/>
  <c r="R8382" i="2" s="1"/>
  <c r="R8383" i="2" a="1"/>
  <c r="R8383" i="2"/>
  <c r="R8384" i="2" a="1"/>
  <c r="R8384" i="2"/>
  <c r="R8385" i="2" a="1"/>
  <c r="R8385" i="2"/>
  <c r="R8386" i="2" a="1"/>
  <c r="R8386" i="2"/>
  <c r="R8387" i="2" a="1"/>
  <c r="R8387" i="2" s="1"/>
  <c r="R8388" i="2" a="1"/>
  <c r="R8388" i="2"/>
  <c r="R8389" i="2" a="1"/>
  <c r="R8389" i="2"/>
  <c r="R8390" i="2" a="1"/>
  <c r="R8390" i="2" s="1"/>
  <c r="R8391" i="2" a="1"/>
  <c r="R8391" i="2" s="1"/>
  <c r="R8392" i="2" a="1"/>
  <c r="R8392" i="2"/>
  <c r="R8393" i="2" a="1"/>
  <c r="R8393" i="2" s="1"/>
  <c r="R8394" i="2" a="1"/>
  <c r="R8394" i="2" s="1"/>
  <c r="R8395" i="2" a="1"/>
  <c r="R8395" i="2" s="1"/>
  <c r="R8396" i="2" a="1"/>
  <c r="R8396" i="2" s="1"/>
  <c r="R8397" i="2" a="1"/>
  <c r="R8397" i="2" s="1"/>
  <c r="R8398" i="2" a="1"/>
  <c r="R8398" i="2" s="1"/>
  <c r="R8399" i="2" a="1"/>
  <c r="R8399" i="2" s="1"/>
  <c r="R8400" i="2" a="1"/>
  <c r="R8400" i="2" s="1"/>
  <c r="R8401" i="2" a="1"/>
  <c r="R8401" i="2" s="1"/>
  <c r="R8402" i="2" a="1"/>
  <c r="R8402" i="2" s="1"/>
  <c r="R8403" i="2" a="1"/>
  <c r="R8403" i="2"/>
  <c r="R8404" i="2" a="1"/>
  <c r="R8404" i="2"/>
  <c r="R8405" i="2" a="1"/>
  <c r="R8405" i="2" s="1"/>
  <c r="R8406" i="2" a="1"/>
  <c r="R8406" i="2"/>
  <c r="R8407" i="2" a="1"/>
  <c r="R8407" i="2"/>
  <c r="R8408" i="2" a="1"/>
  <c r="R8408" i="2" s="1"/>
  <c r="R8409" i="2" a="1"/>
  <c r="R8409" i="2" s="1"/>
  <c r="R8410" i="2" a="1"/>
  <c r="R8410" i="2" s="1"/>
  <c r="R8411" i="2" a="1"/>
  <c r="R8411" i="2" s="1"/>
  <c r="R8412" i="2" a="1"/>
  <c r="R8412" i="2" s="1"/>
  <c r="R8413" i="2" a="1"/>
  <c r="R8413" i="2" s="1"/>
  <c r="R8414" i="2" a="1"/>
  <c r="R8414" i="2"/>
  <c r="R8415" i="2" a="1"/>
  <c r="R8415" i="2" s="1"/>
  <c r="R8416" i="2" a="1"/>
  <c r="R8416" i="2"/>
  <c r="R8417" i="2" a="1"/>
  <c r="R8417" i="2" s="1"/>
  <c r="R8418" i="2" a="1"/>
  <c r="R8418" i="2"/>
  <c r="R8419" i="2" a="1"/>
  <c r="R8419" i="2" s="1"/>
  <c r="R8420" i="2" a="1"/>
  <c r="R8420" i="2" s="1"/>
  <c r="R8421" i="2" a="1"/>
  <c r="R8421" i="2" s="1"/>
  <c r="R8422" i="2" a="1"/>
  <c r="R8422" i="2" s="1"/>
  <c r="R8423" i="2" a="1"/>
  <c r="R8423" i="2"/>
  <c r="R8424" i="2" a="1"/>
  <c r="R8424" i="2"/>
  <c r="R8425" i="2" a="1"/>
  <c r="R8425" i="2" s="1"/>
  <c r="R8426" i="2" a="1"/>
  <c r="R8426" i="2" s="1"/>
  <c r="R8427" i="2" a="1"/>
  <c r="R8427" i="2" s="1"/>
  <c r="R8428" i="2" a="1"/>
  <c r="R8428" i="2"/>
  <c r="R8429" i="2" a="1"/>
  <c r="R8429" i="2" s="1"/>
  <c r="R8430" i="2" a="1"/>
  <c r="R8430" i="2"/>
  <c r="R8431" i="2" a="1"/>
  <c r="R8431" i="2"/>
  <c r="R8432" i="2" a="1"/>
  <c r="R8432" i="2"/>
  <c r="R8433" i="2" a="1"/>
  <c r="R8433" i="2"/>
  <c r="R8434" i="2" a="1"/>
  <c r="R8434" i="2"/>
  <c r="R8435" i="2" a="1"/>
  <c r="R8435" i="2" s="1"/>
  <c r="R8436" i="2" a="1"/>
  <c r="R8436" i="2" s="1"/>
  <c r="R8437" i="2" a="1"/>
  <c r="R8437" i="2" s="1"/>
  <c r="R8438" i="2" a="1"/>
  <c r="R8438" i="2" s="1"/>
  <c r="R8439" i="2" a="1"/>
  <c r="R8439" i="2"/>
  <c r="R8440" i="2" a="1"/>
  <c r="R8440" i="2" s="1"/>
  <c r="R8441" i="2" a="1"/>
  <c r="R8441" i="2"/>
  <c r="R8442" i="2" a="1"/>
  <c r="R8442" i="2" s="1"/>
  <c r="R8443" i="2" a="1"/>
  <c r="R8443" i="2" s="1"/>
  <c r="R8444" i="2" a="1"/>
  <c r="R8444" i="2" s="1"/>
  <c r="R8445" i="2" a="1"/>
  <c r="R8445" i="2" s="1"/>
  <c r="R8446" i="2" a="1"/>
  <c r="R8446" i="2" s="1"/>
  <c r="R8447" i="2" a="1"/>
  <c r="R8447" i="2"/>
  <c r="R8448" i="2" a="1"/>
  <c r="R8448" i="2"/>
  <c r="R8449" i="2" a="1"/>
  <c r="R8449" i="2"/>
  <c r="R8450" i="2" a="1"/>
  <c r="R8450" i="2" s="1"/>
  <c r="R8451" i="2" a="1"/>
  <c r="R8451" i="2" s="1"/>
  <c r="R8452" i="2" a="1"/>
  <c r="R8452" i="2" s="1"/>
  <c r="R8453" i="2" a="1"/>
  <c r="R8453" i="2"/>
  <c r="R8454" i="2" a="1"/>
  <c r="R8454" i="2"/>
  <c r="R8455" i="2" a="1"/>
  <c r="R8455" i="2" s="1"/>
  <c r="R8456" i="2" a="1"/>
  <c r="R8456" i="2" s="1"/>
  <c r="R8457" i="2" a="1"/>
  <c r="R8457" i="2" s="1"/>
  <c r="R8458" i="2" a="1"/>
  <c r="R8458" i="2"/>
  <c r="R8459" i="2" a="1"/>
  <c r="R8459" i="2"/>
  <c r="R8460" i="2" a="1"/>
  <c r="R8460" i="2" s="1"/>
  <c r="R8461" i="2" a="1"/>
  <c r="R8461" i="2"/>
  <c r="R8462" i="2" a="1"/>
  <c r="R8462" i="2"/>
  <c r="R8463" i="2" a="1"/>
  <c r="R8463" i="2"/>
  <c r="R8464" i="2" a="1"/>
  <c r="R8464" i="2" s="1"/>
  <c r="R8465" i="2" a="1"/>
  <c r="R8465" i="2"/>
  <c r="R8466" i="2" a="1"/>
  <c r="R8466" i="2"/>
  <c r="R8467" i="2" a="1"/>
  <c r="R8467" i="2"/>
  <c r="R8468" i="2" a="1"/>
  <c r="R8468" i="2" s="1"/>
  <c r="R8469" i="2" a="1"/>
  <c r="R8469" i="2" s="1"/>
  <c r="R8470" i="2" a="1"/>
  <c r="R8470" i="2" s="1"/>
  <c r="R8471" i="2" a="1"/>
  <c r="R8471" i="2" s="1"/>
  <c r="R8472" i="2" a="1"/>
  <c r="R8472" i="2"/>
  <c r="R8473" i="2" a="1"/>
  <c r="R8473" i="2"/>
  <c r="R8474" i="2" a="1"/>
  <c r="R8474" i="2"/>
  <c r="R8475" i="2" a="1"/>
  <c r="R8475" i="2"/>
  <c r="R8476" i="2" a="1"/>
  <c r="R8476" i="2" s="1"/>
  <c r="R8477" i="2" a="1"/>
  <c r="R8477" i="2" s="1"/>
  <c r="R8478" i="2" a="1"/>
  <c r="R8478" i="2" s="1"/>
  <c r="R8479" i="2" a="1"/>
  <c r="R8479" i="2"/>
  <c r="R8480" i="2" a="1"/>
  <c r="R8480" i="2" s="1"/>
  <c r="R8481" i="2" a="1"/>
  <c r="R8481" i="2" s="1"/>
  <c r="R8482" i="2" a="1"/>
  <c r="R8482" i="2" s="1"/>
  <c r="R8483" i="2" a="1"/>
  <c r="R8483" i="2" s="1"/>
  <c r="R8484" i="2" a="1"/>
  <c r="R8484" i="2"/>
  <c r="R8485" i="2" a="1"/>
  <c r="R8485" i="2" s="1"/>
  <c r="R8486" i="2" a="1"/>
  <c r="R8486" i="2"/>
  <c r="R8487" i="2" a="1"/>
  <c r="R8487" i="2"/>
  <c r="R8488" i="2" a="1"/>
  <c r="R8488" i="2" s="1"/>
  <c r="R8489" i="2" a="1"/>
  <c r="R8489" i="2" s="1"/>
  <c r="R8490" i="2" a="1"/>
  <c r="R8490" i="2" s="1"/>
  <c r="R8491" i="2" a="1"/>
  <c r="R8491" i="2" s="1"/>
  <c r="R8492" i="2" a="1"/>
  <c r="R8492" i="2" s="1"/>
  <c r="R8493" i="2" a="1"/>
  <c r="R8493" i="2" s="1"/>
  <c r="R8494" i="2" a="1"/>
  <c r="R8494" i="2"/>
  <c r="R8495" i="2" a="1"/>
  <c r="R8495" i="2" s="1"/>
  <c r="R8496" i="2" a="1"/>
  <c r="R8496" i="2" s="1"/>
  <c r="R8497" i="2" a="1"/>
  <c r="R8497" i="2"/>
  <c r="R8498" i="2" a="1"/>
  <c r="R8498" i="2"/>
  <c r="R8499" i="2" a="1"/>
  <c r="R8499" i="2" s="1"/>
  <c r="R8500" i="2" a="1"/>
  <c r="R8500" i="2"/>
  <c r="R8501" i="2" a="1"/>
  <c r="R8501" i="2"/>
  <c r="R8502" i="2" a="1"/>
  <c r="R8502" i="2" s="1"/>
  <c r="R8503" i="2" a="1"/>
  <c r="R8503" i="2"/>
  <c r="R8504" i="2" a="1"/>
  <c r="R8504" i="2" s="1"/>
  <c r="R8505" i="2" a="1"/>
  <c r="R8505" i="2" s="1"/>
  <c r="R8506" i="2" a="1"/>
  <c r="R8506" i="2" s="1"/>
  <c r="R8507" i="2" a="1"/>
  <c r="R8507" i="2" s="1"/>
  <c r="R8508" i="2" a="1"/>
  <c r="R8508" i="2" s="1"/>
  <c r="R8509" i="2" a="1"/>
  <c r="R8509" i="2"/>
  <c r="R8510" i="2" a="1"/>
  <c r="R8510" i="2" s="1"/>
  <c r="R8511" i="2" a="1"/>
  <c r="R8511" i="2" s="1"/>
  <c r="R8512" i="2" a="1"/>
  <c r="R8512" i="2" s="1"/>
  <c r="R8513" i="2" a="1"/>
  <c r="R8513" i="2" s="1"/>
  <c r="R8514" i="2" a="1"/>
  <c r="R8514" i="2" s="1"/>
  <c r="R8515" i="2" a="1"/>
  <c r="R8515" i="2" s="1"/>
  <c r="R8516" i="2" a="1"/>
  <c r="R8516" i="2"/>
  <c r="R8517" i="2" a="1"/>
  <c r="R8517" i="2"/>
  <c r="R8518" i="2" a="1"/>
  <c r="R8518" i="2"/>
  <c r="R8519" i="2" a="1"/>
  <c r="R8519" i="2" s="1"/>
  <c r="R8520" i="2" a="1"/>
  <c r="R8520" i="2" s="1"/>
  <c r="R8521" i="2" a="1"/>
  <c r="R8521" i="2" s="1"/>
  <c r="R8522" i="2" a="1"/>
  <c r="R8522" i="2" s="1"/>
  <c r="R8523" i="2" a="1"/>
  <c r="R8523" i="2" s="1"/>
  <c r="R8524" i="2" a="1"/>
  <c r="R8524" i="2" s="1"/>
  <c r="R8525" i="2" a="1"/>
  <c r="R8525" i="2"/>
  <c r="R8526" i="2" a="1"/>
  <c r="R8526" i="2"/>
  <c r="R8527" i="2" a="1"/>
  <c r="R8527" i="2" s="1"/>
  <c r="R8528" i="2" a="1"/>
  <c r="R8528" i="2" s="1"/>
  <c r="R8529" i="2" a="1"/>
  <c r="R8529" i="2"/>
  <c r="R8530" i="2" a="1"/>
  <c r="R8530" i="2" s="1"/>
  <c r="R8531" i="2" a="1"/>
  <c r="R8531" i="2"/>
  <c r="R8532" i="2" a="1"/>
  <c r="R8532" i="2"/>
  <c r="R8533" i="2" a="1"/>
  <c r="R8533" i="2"/>
  <c r="R8534" i="2" a="1"/>
  <c r="R8534" i="2" s="1"/>
  <c r="R8535" i="2" a="1"/>
  <c r="R8535" i="2"/>
  <c r="R8536" i="2" a="1"/>
  <c r="R8536" i="2" s="1"/>
  <c r="R8537" i="2" a="1"/>
  <c r="R8537" i="2"/>
  <c r="R8538" i="2" a="1"/>
  <c r="R8538" i="2" s="1"/>
  <c r="R8539" i="2" a="1"/>
  <c r="R8539" i="2"/>
  <c r="R8540" i="2" a="1"/>
  <c r="R8540" i="2"/>
  <c r="R8541" i="2" a="1"/>
  <c r="R8541" i="2" s="1"/>
  <c r="R8542" i="2" a="1"/>
  <c r="R8542" i="2" s="1"/>
  <c r="R8543" i="2" a="1"/>
  <c r="R8543" i="2"/>
  <c r="R8544" i="2" a="1"/>
  <c r="R8544" i="2" s="1"/>
  <c r="R8545" i="2" a="1"/>
  <c r="R8545" i="2"/>
  <c r="R8546" i="2" a="1"/>
  <c r="R8546" i="2"/>
  <c r="R8547" i="2" a="1"/>
  <c r="R8547" i="2" s="1"/>
  <c r="R8548" i="2" a="1"/>
  <c r="R8548" i="2" s="1"/>
  <c r="R8549" i="2" a="1"/>
  <c r="R8549" i="2" s="1"/>
  <c r="R8550" i="2" a="1"/>
  <c r="R8550" i="2" s="1"/>
  <c r="R8551" i="2" a="1"/>
  <c r="R8551" i="2"/>
  <c r="R8552" i="2" a="1"/>
  <c r="R8552" i="2" s="1"/>
  <c r="R8553" i="2" a="1"/>
  <c r="R8553" i="2" s="1"/>
  <c r="R8554" i="2" a="1"/>
  <c r="R8554" i="2" s="1"/>
  <c r="R8555" i="2" a="1"/>
  <c r="R8555" i="2" s="1"/>
  <c r="R8556" i="2" a="1"/>
  <c r="R8556" i="2"/>
  <c r="R8557" i="2" a="1"/>
  <c r="R8557" i="2"/>
  <c r="R8558" i="2" a="1"/>
  <c r="R8558" i="2"/>
  <c r="R8559" i="2" a="1"/>
  <c r="R8559" i="2"/>
  <c r="R8560" i="2" a="1"/>
  <c r="R8560" i="2"/>
  <c r="R8561" i="2" a="1"/>
  <c r="R8561" i="2"/>
  <c r="R8562" i="2" a="1"/>
  <c r="R8562" i="2" s="1"/>
  <c r="R8563" i="2" a="1"/>
  <c r="R8563" i="2" s="1"/>
  <c r="R8564" i="2" a="1"/>
  <c r="R8564" i="2"/>
  <c r="R8565" i="2" a="1"/>
  <c r="R8565" i="2"/>
  <c r="R8566" i="2" a="1"/>
  <c r="R8566" i="2"/>
  <c r="R8567" i="2" a="1"/>
  <c r="R8567" i="2"/>
  <c r="R8568" i="2" a="1"/>
  <c r="R8568" i="2" s="1"/>
  <c r="R8569" i="2" a="1"/>
  <c r="R8569" i="2" s="1"/>
  <c r="R8570" i="2" a="1"/>
  <c r="R8570" i="2" s="1"/>
  <c r="R8571" i="2" a="1"/>
  <c r="R8571" i="2" s="1"/>
  <c r="R8572" i="2" a="1"/>
  <c r="R8572" i="2" s="1"/>
  <c r="R8573" i="2" a="1"/>
  <c r="R8573" i="2"/>
  <c r="R8574" i="2" a="1"/>
  <c r="R8574" i="2"/>
  <c r="R8575" i="2" a="1"/>
  <c r="R8575" i="2"/>
  <c r="R8576" i="2" a="1"/>
  <c r="R8576" i="2" s="1"/>
  <c r="R8577" i="2" a="1"/>
  <c r="R8577" i="2" s="1"/>
  <c r="R8578" i="2" a="1"/>
  <c r="R8578" i="2"/>
  <c r="R8579" i="2" a="1"/>
  <c r="R8579" i="2"/>
  <c r="R8580" i="2" a="1"/>
  <c r="R8580" i="2" s="1"/>
  <c r="R8581" i="2" a="1"/>
  <c r="R8581" i="2"/>
  <c r="R8582" i="2" a="1"/>
  <c r="R8582" i="2"/>
  <c r="R8583" i="2" a="1"/>
  <c r="R8583" i="2" s="1"/>
  <c r="R8584" i="2" a="1"/>
  <c r="R8584" i="2"/>
  <c r="R8585" i="2" a="1"/>
  <c r="R8585" i="2" s="1"/>
  <c r="R8586" i="2" a="1"/>
  <c r="R8586" i="2" s="1"/>
  <c r="R8587" i="2" a="1"/>
  <c r="R8587" i="2" s="1"/>
  <c r="R8588" i="2" a="1"/>
  <c r="R8588" i="2"/>
  <c r="R8589" i="2" a="1"/>
  <c r="R8589" i="2" s="1"/>
  <c r="R8590" i="2" a="1"/>
  <c r="R8590" i="2" s="1"/>
  <c r="R8591" i="2" a="1"/>
  <c r="R8591" i="2" s="1"/>
  <c r="R8592" i="2" a="1"/>
  <c r="R8592" i="2" s="1"/>
  <c r="R8593" i="2" a="1"/>
  <c r="R8593" i="2" s="1"/>
  <c r="R8594" i="2" a="1"/>
  <c r="R8594" i="2" s="1"/>
  <c r="R8595" i="2" a="1"/>
  <c r="R8595" i="2"/>
  <c r="R8596" i="2" a="1"/>
  <c r="R8596" i="2" s="1"/>
  <c r="R8597" i="2" a="1"/>
  <c r="R8597" i="2" s="1"/>
  <c r="R8598" i="2" a="1"/>
  <c r="R8598" i="2" s="1"/>
  <c r="R8599" i="2" a="1"/>
  <c r="R8599" i="2"/>
  <c r="R8600" i="2" a="1"/>
  <c r="R8600" i="2" s="1"/>
  <c r="R8601" i="2" a="1"/>
  <c r="R8601" i="2"/>
  <c r="R8602" i="2" a="1"/>
  <c r="R8602" i="2"/>
  <c r="R8603" i="2" a="1"/>
  <c r="R8603" i="2"/>
  <c r="R8604" i="2" a="1"/>
  <c r="R8604" i="2" s="1"/>
  <c r="R8605" i="2" a="1"/>
  <c r="R8605" i="2" s="1"/>
  <c r="R8606" i="2" a="1"/>
  <c r="R8606" i="2" s="1"/>
  <c r="R8607" i="2" a="1"/>
  <c r="R8607" i="2" s="1"/>
  <c r="R8608" i="2" a="1"/>
  <c r="R8608" i="2" s="1"/>
  <c r="R8609" i="2" a="1"/>
  <c r="R8609" i="2"/>
  <c r="R8610" i="2" a="1"/>
  <c r="R8610" i="2"/>
  <c r="R8611" i="2" a="1"/>
  <c r="R8611" i="2" s="1"/>
  <c r="R8612" i="2" a="1"/>
  <c r="R8612" i="2"/>
  <c r="R8613" i="2" a="1"/>
  <c r="R8613" i="2" s="1"/>
  <c r="R8614" i="2" a="1"/>
  <c r="R8614" i="2"/>
  <c r="R8615" i="2" a="1"/>
  <c r="R8615" i="2" s="1"/>
  <c r="R8616" i="2" a="1"/>
  <c r="R8616" i="2" s="1"/>
  <c r="R8617" i="2" a="1"/>
  <c r="R8617" i="2" s="1"/>
  <c r="R8618" i="2" a="1"/>
  <c r="R8618" i="2" s="1"/>
  <c r="R8619" i="2" a="1"/>
  <c r="R8619" i="2"/>
  <c r="R8620" i="2" a="1"/>
  <c r="R8620" i="2"/>
  <c r="R8621" i="2" a="1"/>
  <c r="R8621" i="2" s="1"/>
  <c r="R8622" i="2" a="1"/>
  <c r="R8622" i="2" s="1"/>
  <c r="R8623" i="2" a="1"/>
  <c r="R8623" i="2"/>
  <c r="R8624" i="2" a="1"/>
  <c r="R8624" i="2" s="1"/>
  <c r="R8625" i="2" a="1"/>
  <c r="R8625" i="2" s="1"/>
  <c r="R8626" i="2" a="1"/>
  <c r="R8626" i="2"/>
  <c r="R8627" i="2" a="1"/>
  <c r="R8627" i="2" s="1"/>
  <c r="R8628" i="2" a="1"/>
  <c r="R8628" i="2" s="1"/>
  <c r="R8629" i="2" a="1"/>
  <c r="R8629" i="2"/>
  <c r="R8630" i="2" a="1"/>
  <c r="R8630" i="2" s="1"/>
  <c r="R8631" i="2" a="1"/>
  <c r="R8631" i="2"/>
  <c r="R8632" i="2" a="1"/>
  <c r="R8632" i="2" s="1"/>
  <c r="R8633" i="2" a="1"/>
  <c r="R8633" i="2" s="1"/>
  <c r="R8634" i="2" a="1"/>
  <c r="R8634" i="2" s="1"/>
  <c r="R8635" i="2" a="1"/>
  <c r="R8635" i="2" s="1"/>
  <c r="R8636" i="2" a="1"/>
  <c r="R8636" i="2" s="1"/>
  <c r="R8637" i="2" a="1"/>
  <c r="R8637" i="2"/>
  <c r="R8638" i="2" a="1"/>
  <c r="R8638" i="2"/>
  <c r="R8639" i="2" a="1"/>
  <c r="R8639" i="2" s="1"/>
  <c r="R8640" i="2" a="1"/>
  <c r="R8640" i="2" s="1"/>
  <c r="R8641" i="2" a="1"/>
  <c r="R8641" i="2" s="1"/>
  <c r="R8642" i="2" a="1"/>
  <c r="R8642" i="2" s="1"/>
  <c r="R8643" i="2" a="1"/>
  <c r="R8643" i="2" s="1"/>
  <c r="R8644" i="2" a="1"/>
  <c r="R8644" i="2"/>
  <c r="R8645" i="2" a="1"/>
  <c r="R8645" i="2" s="1"/>
  <c r="R8646" i="2" a="1"/>
  <c r="R8646" i="2" s="1"/>
  <c r="R8647" i="2" a="1"/>
  <c r="R8647" i="2" s="1"/>
  <c r="R8648" i="2" a="1"/>
  <c r="R8648" i="2"/>
  <c r="R8649" i="2" a="1"/>
  <c r="R8649" i="2"/>
  <c r="R8650" i="2" a="1"/>
  <c r="R8650" i="2"/>
  <c r="R8651" i="2" a="1"/>
  <c r="R8651" i="2" s="1"/>
  <c r="R8652" i="2" a="1"/>
  <c r="R8652" i="2" s="1"/>
  <c r="R8653" i="2" a="1"/>
  <c r="R8653" i="2" s="1"/>
  <c r="R8654" i="2" a="1"/>
  <c r="R8654" i="2"/>
  <c r="R8655" i="2" a="1"/>
  <c r="R8655" i="2" s="1"/>
  <c r="R8656" i="2" a="1"/>
  <c r="R8656" i="2"/>
  <c r="R8657" i="2" a="1"/>
  <c r="R8657" i="2"/>
  <c r="R8658" i="2" a="1"/>
  <c r="R8658" i="2"/>
  <c r="R8659" i="2" a="1"/>
  <c r="R8659" i="2"/>
  <c r="R8660" i="2" a="1"/>
  <c r="R8660" i="2" s="1"/>
  <c r="R8661" i="2" a="1"/>
  <c r="R8661" i="2" s="1"/>
  <c r="R8662" i="2" a="1"/>
  <c r="R8662" i="2"/>
  <c r="R8663" i="2" a="1"/>
  <c r="R8663" i="2" s="1"/>
  <c r="R8664" i="2" a="1"/>
  <c r="R8664" i="2" s="1"/>
  <c r="R8665" i="2" a="1"/>
  <c r="R8665" i="2"/>
  <c r="R8666" i="2" a="1"/>
  <c r="R8666" i="2" s="1"/>
  <c r="R8667" i="2" a="1"/>
  <c r="R8667" i="2" s="1"/>
  <c r="R8668" i="2" a="1"/>
  <c r="R8668" i="2" s="1"/>
  <c r="R8669" i="2" a="1"/>
  <c r="R8669" i="2" s="1"/>
  <c r="R8670" i="2" a="1"/>
  <c r="R8670" i="2" s="1"/>
  <c r="R8671" i="2" a="1"/>
  <c r="R8671" i="2" s="1"/>
  <c r="R8672" i="2" a="1"/>
  <c r="R8672" i="2" s="1"/>
  <c r="R8673" i="2" a="1"/>
  <c r="R8673" i="2" s="1"/>
  <c r="R8674" i="2" a="1"/>
  <c r="R8674" i="2" s="1"/>
  <c r="R8675" i="2" a="1"/>
  <c r="R8675" i="2" s="1"/>
  <c r="R8676" i="2" a="1"/>
  <c r="R8676" i="2"/>
  <c r="R8677" i="2" a="1"/>
  <c r="R8677" i="2"/>
  <c r="R8678" i="2" a="1"/>
  <c r="R8678" i="2"/>
  <c r="R8679" i="2" a="1"/>
  <c r="R8679" i="2"/>
  <c r="R8680" i="2" a="1"/>
  <c r="R8680" i="2" s="1"/>
  <c r="R8681" i="2" a="1"/>
  <c r="R8681" i="2" s="1"/>
  <c r="R8682" i="2" a="1"/>
  <c r="R8682" i="2"/>
  <c r="R8683" i="2" a="1"/>
  <c r="R8683" i="2" s="1"/>
  <c r="R8684" i="2" a="1"/>
  <c r="R8684" i="2" s="1"/>
  <c r="R8685" i="2" a="1"/>
  <c r="R8685" i="2" s="1"/>
  <c r="R8686" i="2" a="1"/>
  <c r="R8686" i="2" s="1"/>
  <c r="R8687" i="2" a="1"/>
  <c r="R8687" i="2"/>
  <c r="R8688" i="2" a="1"/>
  <c r="R8688" i="2" s="1"/>
  <c r="R8689" i="2" a="1"/>
  <c r="R8689" i="2" s="1"/>
  <c r="R8690" i="2" a="1"/>
  <c r="R8690" i="2" s="1"/>
  <c r="R8691" i="2" a="1"/>
  <c r="R8691" i="2" s="1"/>
  <c r="R8692" i="2" a="1"/>
  <c r="R8692" i="2"/>
  <c r="R8693" i="2" a="1"/>
  <c r="R8693" i="2"/>
  <c r="R8694" i="2" a="1"/>
  <c r="R8694" i="2" s="1"/>
  <c r="R8695" i="2" a="1"/>
  <c r="R8695" i="2" s="1"/>
  <c r="R8696" i="2" a="1"/>
  <c r="R8696" i="2"/>
  <c r="R8697" i="2" a="1"/>
  <c r="R8697" i="2"/>
  <c r="R8698" i="2" a="1"/>
  <c r="R8698" i="2" s="1"/>
  <c r="R8699" i="2" a="1"/>
  <c r="R8699" i="2" s="1"/>
  <c r="R8700" i="2" a="1"/>
  <c r="R8700" i="2"/>
  <c r="R8701" i="2" a="1"/>
  <c r="R8701" i="2"/>
  <c r="R8702" i="2" a="1"/>
  <c r="R8702" i="2" s="1"/>
  <c r="R8703" i="2" a="1"/>
  <c r="R8703" i="2" s="1"/>
  <c r="R8704" i="2" a="1"/>
  <c r="R8704" i="2" s="1"/>
  <c r="R8705" i="2" a="1"/>
  <c r="R8705" i="2" s="1"/>
  <c r="R8706" i="2" a="1"/>
  <c r="R8706" i="2" s="1"/>
  <c r="R8707" i="2" a="1"/>
  <c r="R8707" i="2" s="1"/>
  <c r="R8708" i="2" a="1"/>
  <c r="R8708" i="2"/>
  <c r="R8709" i="2" a="1"/>
  <c r="R8709" i="2" s="1"/>
  <c r="R8710" i="2" a="1"/>
  <c r="R8710" i="2" s="1"/>
  <c r="R8711" i="2" a="1"/>
  <c r="R8711" i="2"/>
  <c r="R8712" i="2" a="1"/>
  <c r="R8712" i="2"/>
  <c r="R8713" i="2" a="1"/>
  <c r="R8713" i="2" s="1"/>
  <c r="R8714" i="2" a="1"/>
  <c r="R8714" i="2" s="1"/>
  <c r="R8715" i="2" a="1"/>
  <c r="R8715" i="2" s="1"/>
  <c r="R8716" i="2" a="1"/>
  <c r="R8716" i="2" s="1"/>
  <c r="R8717" i="2" a="1"/>
  <c r="R8717" i="2" s="1"/>
  <c r="R8718" i="2" a="1"/>
  <c r="R8718" i="2"/>
  <c r="R8719" i="2" a="1"/>
  <c r="R8719" i="2" s="1"/>
  <c r="R8720" i="2" a="1"/>
  <c r="R8720" i="2"/>
  <c r="R8721" i="2" a="1"/>
  <c r="R8721" i="2" s="1"/>
  <c r="R8722" i="2" a="1"/>
  <c r="R8722" i="2" s="1"/>
  <c r="R8723" i="2" a="1"/>
  <c r="R8723" i="2" s="1"/>
  <c r="R8724" i="2" a="1"/>
  <c r="R8724" i="2" s="1"/>
  <c r="R8725" i="2" a="1"/>
  <c r="R8725" i="2" s="1"/>
  <c r="R8726" i="2" a="1"/>
  <c r="R8726" i="2"/>
  <c r="R8727" i="2" a="1"/>
  <c r="R8727" i="2"/>
  <c r="R8728" i="2" a="1"/>
  <c r="R8728" i="2"/>
  <c r="R8729" i="2" a="1"/>
  <c r="R8729" i="2" s="1"/>
  <c r="R8730" i="2" a="1"/>
  <c r="R8730" i="2" s="1"/>
  <c r="R8731" i="2" a="1"/>
  <c r="R8731" i="2" s="1"/>
  <c r="R8732" i="2" a="1"/>
  <c r="R8732" i="2"/>
  <c r="R8733" i="2" a="1"/>
  <c r="R8733" i="2" s="1"/>
  <c r="R8734" i="2" a="1"/>
  <c r="R8734" i="2" s="1"/>
  <c r="R8735" i="2" a="1"/>
  <c r="R8735" i="2"/>
  <c r="R8736" i="2" a="1"/>
  <c r="R8736" i="2"/>
  <c r="R8737" i="2" a="1"/>
  <c r="R8737" i="2" s="1"/>
  <c r="R8738" i="2" a="1"/>
  <c r="R8738" i="2" s="1"/>
  <c r="R8739" i="2" a="1"/>
  <c r="R8739" i="2"/>
  <c r="R8740" i="2" a="1"/>
  <c r="R8740" i="2" s="1"/>
  <c r="R8741" i="2" a="1"/>
  <c r="R8741" i="2" s="1"/>
  <c r="R8742" i="2" a="1"/>
  <c r="R8742" i="2"/>
  <c r="R8743" i="2" a="1"/>
  <c r="R8743" i="2"/>
  <c r="R8744" i="2" a="1"/>
  <c r="R8744" i="2" s="1"/>
  <c r="R8745" i="2" a="1"/>
  <c r="R8745" i="2"/>
  <c r="R8746" i="2" a="1"/>
  <c r="R8746" i="2" s="1"/>
  <c r="R8747" i="2" a="1"/>
  <c r="R8747" i="2"/>
  <c r="R8748" i="2" a="1"/>
  <c r="R8748" i="2" s="1"/>
  <c r="R8749" i="2" a="1"/>
  <c r="R8749" i="2" s="1"/>
  <c r="R8750" i="2" a="1"/>
  <c r="R8750" i="2"/>
  <c r="R8751" i="2" a="1"/>
  <c r="R8751" i="2" s="1"/>
  <c r="R8752" i="2" a="1"/>
  <c r="R8752" i="2" s="1"/>
  <c r="R8753" i="2" a="1"/>
  <c r="R8753" i="2"/>
  <c r="R8754" i="2" a="1"/>
  <c r="R8754" i="2" s="1"/>
  <c r="R8755" i="2" a="1"/>
  <c r="R8755" i="2"/>
  <c r="R8756" i="2" a="1"/>
  <c r="R8756" i="2" s="1"/>
  <c r="R8757" i="2" a="1"/>
  <c r="R8757" i="2"/>
  <c r="R8758" i="2" a="1"/>
  <c r="R8758" i="2" s="1"/>
  <c r="R8759" i="2" a="1"/>
  <c r="R8759" i="2"/>
  <c r="R8760" i="2" a="1"/>
  <c r="R8760" i="2"/>
  <c r="R8761" i="2" a="1"/>
  <c r="R8761" i="2"/>
  <c r="R8762" i="2" a="1"/>
  <c r="R8762" i="2" s="1"/>
  <c r="R8763" i="2" a="1"/>
  <c r="R8763" i="2" s="1"/>
  <c r="R8764" i="2" a="1"/>
  <c r="R8764" i="2" s="1"/>
  <c r="R8765" i="2" a="1"/>
  <c r="R8765" i="2" s="1"/>
  <c r="R8766" i="2" a="1"/>
  <c r="R8766" i="2"/>
  <c r="R8767" i="2" a="1"/>
  <c r="R8767" i="2"/>
  <c r="R8768" i="2" a="1"/>
  <c r="R8768" i="2"/>
  <c r="R8769" i="2" a="1"/>
  <c r="R8769" i="2" s="1"/>
  <c r="R8770" i="2" a="1"/>
  <c r="R8770" i="2" s="1"/>
  <c r="R8771" i="2" a="1"/>
  <c r="R8771" i="2" s="1"/>
  <c r="R8772" i="2" a="1"/>
  <c r="R8772" i="2" s="1"/>
  <c r="R8773" i="2" a="1"/>
  <c r="R8773" i="2"/>
  <c r="R8774" i="2" a="1"/>
  <c r="R8774" i="2" s="1"/>
  <c r="R8775" i="2" a="1"/>
  <c r="R8775" i="2" s="1"/>
  <c r="R8776" i="2" a="1"/>
  <c r="R8776" i="2"/>
  <c r="R8777" i="2" a="1"/>
  <c r="R8777" i="2" s="1"/>
  <c r="R8778" i="2" a="1"/>
  <c r="R8778" i="2"/>
  <c r="R8779" i="2" a="1"/>
  <c r="R8779" i="2" s="1"/>
  <c r="R8780" i="2" a="1"/>
  <c r="R8780" i="2"/>
  <c r="R8781" i="2" a="1"/>
  <c r="R8781" i="2"/>
  <c r="R8782" i="2" a="1"/>
  <c r="R8782" i="2"/>
  <c r="R8783" i="2" a="1"/>
  <c r="R8783" i="2"/>
  <c r="R8784" i="2" a="1"/>
  <c r="R8784" i="2"/>
  <c r="R8785" i="2" a="1"/>
  <c r="R8785" i="2" s="1"/>
  <c r="R8786" i="2" a="1"/>
  <c r="R8786" i="2" s="1"/>
  <c r="R8787" i="2" a="1"/>
  <c r="R8787" i="2" s="1"/>
  <c r="R8788" i="2" a="1"/>
  <c r="R8788" i="2" s="1"/>
  <c r="R8789" i="2" a="1"/>
  <c r="R8789" i="2" s="1"/>
  <c r="R8790" i="2" a="1"/>
  <c r="R8790" i="2" s="1"/>
  <c r="R8791" i="2" a="1"/>
  <c r="R8791" i="2" s="1"/>
  <c r="R8792" i="2" a="1"/>
  <c r="R8792" i="2"/>
  <c r="R8793" i="2" a="1"/>
  <c r="R8793" i="2" s="1"/>
  <c r="R8794" i="2" a="1"/>
  <c r="R8794" i="2" s="1"/>
  <c r="R8795" i="2" a="1"/>
  <c r="R8795" i="2"/>
  <c r="R8796" i="2" a="1"/>
  <c r="R8796" i="2"/>
  <c r="R8797" i="2" a="1"/>
  <c r="R8797" i="2"/>
  <c r="R8798" i="2" a="1"/>
  <c r="R8798" i="2"/>
  <c r="R8799" i="2" a="1"/>
  <c r="R8799" i="2"/>
  <c r="R8800" i="2" a="1"/>
  <c r="R8800" i="2" s="1"/>
  <c r="R8801" i="2" a="1"/>
  <c r="R8801" i="2" s="1"/>
  <c r="R8802" i="2" a="1"/>
  <c r="R8802" i="2" s="1"/>
  <c r="R8803" i="2" a="1"/>
  <c r="R8803" i="2" s="1"/>
  <c r="R8804" i="2" a="1"/>
  <c r="R8804" i="2"/>
  <c r="R8805" i="2" a="1"/>
  <c r="R8805" i="2"/>
  <c r="R8806" i="2" a="1"/>
  <c r="R8806" i="2"/>
  <c r="R8807" i="2" a="1"/>
  <c r="R8807" i="2" s="1"/>
  <c r="R8808" i="2" a="1"/>
  <c r="R8808" i="2"/>
  <c r="R8809" i="2" a="1"/>
  <c r="R8809" i="2" s="1"/>
  <c r="R8810" i="2" a="1"/>
  <c r="R8810" i="2"/>
  <c r="R8811" i="2" a="1"/>
  <c r="R8811" i="2" s="1"/>
  <c r="R8812" i="2" a="1"/>
  <c r="R8812" i="2"/>
  <c r="R8813" i="2" a="1"/>
  <c r="R8813" i="2"/>
  <c r="R8814" i="2" a="1"/>
  <c r="R8814" i="2" s="1"/>
  <c r="R8815" i="2" a="1"/>
  <c r="R8815" i="2" s="1"/>
  <c r="R8816" i="2" a="1"/>
  <c r="R8816" i="2"/>
  <c r="R8817" i="2" a="1"/>
  <c r="R8817" i="2" s="1"/>
  <c r="R8818" i="2" a="1"/>
  <c r="R8818" i="2"/>
  <c r="R8819" i="2" a="1"/>
  <c r="R8819" i="2"/>
  <c r="R8820" i="2" a="1"/>
  <c r="R8820" i="2" s="1"/>
  <c r="R8821" i="2" a="1"/>
  <c r="R8821" i="2" s="1"/>
  <c r="R8822" i="2" a="1"/>
  <c r="R8822" i="2"/>
  <c r="R8823" i="2" a="1"/>
  <c r="R8823" i="2"/>
  <c r="R8824" i="2" a="1"/>
  <c r="R8824" i="2"/>
  <c r="R8825" i="2" a="1"/>
  <c r="R8825" i="2" s="1"/>
  <c r="R8826" i="2" a="1"/>
  <c r="R8826" i="2" s="1"/>
  <c r="R8827" i="2" a="1"/>
  <c r="R8827" i="2" s="1"/>
  <c r="R8828" i="2" a="1"/>
  <c r="R8828" i="2" s="1"/>
  <c r="R8829" i="2" a="1"/>
  <c r="R8829" i="2"/>
  <c r="R8830" i="2" a="1"/>
  <c r="R8830" i="2"/>
  <c r="R8831" i="2" a="1"/>
  <c r="R8831" i="2"/>
  <c r="R8832" i="2" a="1"/>
  <c r="R8832" i="2" s="1"/>
  <c r="R8833" i="2" a="1"/>
  <c r="R8833" i="2" s="1"/>
  <c r="R8834" i="2" a="1"/>
  <c r="R8834" i="2"/>
  <c r="R8835" i="2" a="1"/>
  <c r="R8835" i="2" s="1"/>
  <c r="R8836" i="2" a="1"/>
  <c r="R8836" i="2" s="1"/>
  <c r="R8837" i="2" a="1"/>
  <c r="R8837" i="2" s="1"/>
  <c r="R8838" i="2" a="1"/>
  <c r="R8838" i="2" s="1"/>
  <c r="R8839" i="2" a="1"/>
  <c r="R8839" i="2"/>
  <c r="R8840" i="2" a="1"/>
  <c r="R8840" i="2" s="1"/>
  <c r="R8841" i="2" a="1"/>
  <c r="R8841" i="2" s="1"/>
  <c r="R8842" i="2" a="1"/>
  <c r="R8842" i="2" s="1"/>
  <c r="R8843" i="2" a="1"/>
  <c r="R8843" i="2" s="1"/>
  <c r="R8844" i="2" a="1"/>
  <c r="R8844" i="2" s="1"/>
  <c r="R8845" i="2" a="1"/>
  <c r="R8845" i="2" s="1"/>
  <c r="R8846" i="2" a="1"/>
  <c r="R8846" i="2" s="1"/>
  <c r="R8847" i="2" a="1"/>
  <c r="R8847" i="2"/>
  <c r="R8848" i="2" a="1"/>
  <c r="R8848" i="2" s="1"/>
  <c r="R8849" i="2" a="1"/>
  <c r="R8849" i="2" s="1"/>
  <c r="R8850" i="2" a="1"/>
  <c r="R8850" i="2" s="1"/>
  <c r="R8851" i="2" a="1"/>
  <c r="R8851" i="2"/>
  <c r="R8852" i="2" a="1"/>
  <c r="R8852" i="2"/>
  <c r="R8853" i="2" a="1"/>
  <c r="R8853" i="2"/>
  <c r="R8854" i="2" a="1"/>
  <c r="R8854" i="2"/>
  <c r="R8855" i="2" a="1"/>
  <c r="R8855" i="2" s="1"/>
  <c r="R8856" i="2" a="1"/>
  <c r="R8856" i="2" s="1"/>
  <c r="R8857" i="2" a="1"/>
  <c r="R8857" i="2"/>
  <c r="R8858" i="2" a="1"/>
  <c r="R8858" i="2" s="1"/>
  <c r="R8859" i="2" a="1"/>
  <c r="R8859" i="2" s="1"/>
  <c r="R8860" i="2" a="1"/>
  <c r="R8860" i="2" s="1"/>
  <c r="R8861" i="2" a="1"/>
  <c r="R8861" i="2" s="1"/>
  <c r="R8862" i="2" a="1"/>
  <c r="R8862" i="2"/>
  <c r="R8863" i="2" a="1"/>
  <c r="R8863" i="2" s="1"/>
  <c r="R8864" i="2" a="1"/>
  <c r="R8864" i="2" s="1"/>
  <c r="R8865" i="2" a="1"/>
  <c r="R8865" i="2"/>
  <c r="R8866" i="2" a="1"/>
  <c r="R8866" i="2" s="1"/>
  <c r="R8867" i="2" a="1"/>
  <c r="R8867" i="2" s="1"/>
  <c r="R8868" i="2" a="1"/>
  <c r="R8868" i="2" s="1"/>
  <c r="R8869" i="2" a="1"/>
  <c r="R8869" i="2" s="1"/>
  <c r="R8870" i="2" a="1"/>
  <c r="R8870" i="2" s="1"/>
  <c r="R8871" i="2" a="1"/>
  <c r="R8871" i="2" s="1"/>
  <c r="R8872" i="2" a="1"/>
  <c r="R8872" i="2"/>
  <c r="R8873" i="2" a="1"/>
  <c r="R8873" i="2" s="1"/>
  <c r="R8874" i="2" a="1"/>
  <c r="R8874" i="2"/>
  <c r="R8875" i="2" a="1"/>
  <c r="R8875" i="2"/>
  <c r="R8876" i="2" a="1"/>
  <c r="R8876" i="2"/>
  <c r="R8877" i="2" a="1"/>
  <c r="R8877" i="2" s="1"/>
  <c r="R8878" i="2" a="1"/>
  <c r="R8878" i="2"/>
  <c r="R8879" i="2" a="1"/>
  <c r="R8879" i="2" s="1"/>
  <c r="R8880" i="2" a="1"/>
  <c r="R8880" i="2" s="1"/>
  <c r="R8881" i="2" a="1"/>
  <c r="R8881" i="2" s="1"/>
  <c r="R8882" i="2" a="1"/>
  <c r="R8882" i="2"/>
  <c r="R8883" i="2" a="1"/>
  <c r="R8883" i="2"/>
  <c r="R8884" i="2" a="1"/>
  <c r="R8884" i="2" s="1"/>
  <c r="R8885" i="2" a="1"/>
  <c r="R8885" i="2" s="1"/>
  <c r="R8886" i="2" a="1"/>
  <c r="R8886" i="2"/>
  <c r="R8887" i="2" a="1"/>
  <c r="R8887" i="2"/>
  <c r="R8888" i="2" a="1"/>
  <c r="R8888" i="2"/>
  <c r="R8889" i="2" a="1"/>
  <c r="R8889" i="2" s="1"/>
  <c r="R8890" i="2" a="1"/>
  <c r="R8890" i="2" s="1"/>
  <c r="R8891" i="2" a="1"/>
  <c r="R8891" i="2" s="1"/>
  <c r="R8892" i="2" a="1"/>
  <c r="R8892" i="2"/>
  <c r="R8893" i="2" a="1"/>
  <c r="R8893" i="2"/>
  <c r="R8894" i="2" a="1"/>
  <c r="R8894" i="2" s="1"/>
  <c r="R8895" i="2" a="1"/>
  <c r="R8895" i="2" s="1"/>
  <c r="R8896" i="2" a="1"/>
  <c r="R8896" i="2"/>
  <c r="R8897" i="2" a="1"/>
  <c r="R8897" i="2" s="1"/>
  <c r="R8898" i="2" a="1"/>
  <c r="R8898" i="2" s="1"/>
  <c r="R8899" i="2" a="1"/>
  <c r="R8899" i="2"/>
  <c r="R8900" i="2" a="1"/>
  <c r="R8900" i="2"/>
  <c r="R8901" i="2" a="1"/>
  <c r="R8901" i="2"/>
  <c r="R8902" i="2" a="1"/>
  <c r="R8902" i="2"/>
  <c r="R8903" i="2" a="1"/>
  <c r="R8903" i="2" s="1"/>
  <c r="R8904" i="2" a="1"/>
  <c r="R8904" i="2" s="1"/>
  <c r="R8905" i="2" a="1"/>
  <c r="R8905" i="2" s="1"/>
  <c r="R8906" i="2" a="1"/>
  <c r="R8906" i="2" s="1"/>
  <c r="R8907" i="2" a="1"/>
  <c r="R8907" i="2" s="1"/>
  <c r="R8908" i="2" a="1"/>
  <c r="R8908" i="2" s="1"/>
  <c r="R8909" i="2" a="1"/>
  <c r="R8909" i="2" s="1"/>
  <c r="R8910" i="2" a="1"/>
  <c r="R8910" i="2" s="1"/>
  <c r="R8911" i="2" a="1"/>
  <c r="R8911" i="2" s="1"/>
  <c r="R8912" i="2" a="1"/>
  <c r="R8912" i="2" s="1"/>
  <c r="R8913" i="2" a="1"/>
  <c r="R8913" i="2" s="1"/>
  <c r="R8914" i="2" a="1"/>
  <c r="R8914" i="2" s="1"/>
  <c r="R8915" i="2" a="1"/>
  <c r="R8915" i="2" s="1"/>
  <c r="R8916" i="2" a="1"/>
  <c r="R8916" i="2" s="1"/>
  <c r="R8917" i="2" a="1"/>
  <c r="R8917" i="2"/>
  <c r="R8918" i="2" a="1"/>
  <c r="R8918" i="2" s="1"/>
  <c r="R8919" i="2" a="1"/>
  <c r="R8919" i="2" s="1"/>
  <c r="R8920" i="2" a="1"/>
  <c r="R8920" i="2" s="1"/>
  <c r="R8921" i="2" a="1"/>
  <c r="R8921" i="2"/>
  <c r="R8922" i="2" a="1"/>
  <c r="R8922" i="2"/>
  <c r="R8923" i="2" a="1"/>
  <c r="R8923" i="2"/>
  <c r="R8924" i="2" a="1"/>
  <c r="R8924" i="2" s="1"/>
  <c r="R8925" i="2" a="1"/>
  <c r="R8925" i="2"/>
  <c r="R8926" i="2" a="1"/>
  <c r="R8926" i="2" s="1"/>
  <c r="R8927" i="2" a="1"/>
  <c r="R8927" i="2" s="1"/>
  <c r="R8928" i="2" a="1"/>
  <c r="R8928" i="2" s="1"/>
  <c r="R8929" i="2" a="1"/>
  <c r="R8929" i="2"/>
  <c r="R8930" i="2" a="1"/>
  <c r="R8930" i="2"/>
  <c r="R8931" i="2" a="1"/>
  <c r="R8931" i="2"/>
  <c r="R8932" i="2" a="1"/>
  <c r="R8932" i="2"/>
  <c r="R8933" i="2" a="1"/>
  <c r="R8933" i="2" s="1"/>
  <c r="R8934" i="2" a="1"/>
  <c r="R8934" i="2" s="1"/>
  <c r="R8935" i="2" a="1"/>
  <c r="R8935" i="2"/>
  <c r="R8936" i="2" a="1"/>
  <c r="R8936" i="2" s="1"/>
  <c r="R8937" i="2" a="1"/>
  <c r="R8937" i="2" s="1"/>
  <c r="R8938" i="2" a="1"/>
  <c r="R8938" i="2" s="1"/>
  <c r="R8939" i="2" a="1"/>
  <c r="R8939" i="2" s="1"/>
  <c r="R8940" i="2" a="1"/>
  <c r="R8940" i="2" s="1"/>
  <c r="R8941" i="2" a="1"/>
  <c r="R8941" i="2"/>
  <c r="R8942" i="2" a="1"/>
  <c r="R8942" i="2" s="1"/>
  <c r="R8943" i="2" a="1"/>
  <c r="R8943" i="2"/>
  <c r="R8944" i="2" a="1"/>
  <c r="R8944" i="2" s="1"/>
  <c r="R8945" i="2" a="1"/>
  <c r="R8945" i="2" s="1"/>
  <c r="R8946" i="2" a="1"/>
  <c r="R8946" i="2" s="1"/>
  <c r="R8947" i="2" a="1"/>
  <c r="R8947" i="2" s="1"/>
  <c r="R8948" i="2" a="1"/>
  <c r="R8948" i="2"/>
  <c r="R8949" i="2" a="1"/>
  <c r="R8949" i="2" s="1"/>
  <c r="R8950" i="2" a="1"/>
  <c r="R8950" i="2" s="1"/>
  <c r="R8951" i="2" a="1"/>
  <c r="R8951" i="2" s="1"/>
  <c r="R8952" i="2" a="1"/>
  <c r="R8952" i="2"/>
  <c r="R8953" i="2" a="1"/>
  <c r="R8953" i="2"/>
  <c r="R8954" i="2" a="1"/>
  <c r="R8954" i="2" s="1"/>
  <c r="R8955" i="2" a="1"/>
  <c r="R8955" i="2"/>
  <c r="R8956" i="2" a="1"/>
  <c r="R8956" i="2"/>
  <c r="R8957" i="2" a="1"/>
  <c r="R8957" i="2" s="1"/>
  <c r="R8958" i="2" a="1"/>
  <c r="R8958" i="2"/>
  <c r="R8959" i="2" a="1"/>
  <c r="R8959" i="2" s="1"/>
  <c r="R8960" i="2" a="1"/>
  <c r="R8960" i="2" s="1"/>
  <c r="R8961" i="2" a="1"/>
  <c r="R8961" i="2" s="1"/>
  <c r="R8962" i="2" a="1"/>
  <c r="R8962" i="2" s="1"/>
  <c r="R8963" i="2" a="1"/>
  <c r="R8963" i="2" s="1"/>
  <c r="R8964" i="2" a="1"/>
  <c r="R8964" i="2"/>
  <c r="R8965" i="2" a="1"/>
  <c r="R8965" i="2" s="1"/>
  <c r="R8966" i="2" a="1"/>
  <c r="R8966" i="2"/>
  <c r="R8967" i="2" a="1"/>
  <c r="R8967" i="2" s="1"/>
  <c r="R8968" i="2" a="1"/>
  <c r="R8968" i="2" s="1"/>
  <c r="R8969" i="2" a="1"/>
  <c r="R8969" i="2"/>
  <c r="R8970" i="2" a="1"/>
  <c r="R8970" i="2"/>
  <c r="R8971" i="2" a="1"/>
  <c r="R8971" i="2"/>
  <c r="R8972" i="2" a="1"/>
  <c r="R8972" i="2"/>
  <c r="R8973" i="2" a="1"/>
  <c r="R8973" i="2" s="1"/>
  <c r="R8974" i="2" a="1"/>
  <c r="R8974" i="2" s="1"/>
  <c r="R8975" i="2" a="1"/>
  <c r="R8975" i="2" s="1"/>
  <c r="R8976" i="2" a="1"/>
  <c r="R8976" i="2" s="1"/>
  <c r="R8977" i="2" a="1"/>
  <c r="R8977" i="2" s="1"/>
  <c r="R8978" i="2" a="1"/>
  <c r="R8978" i="2"/>
  <c r="R8979" i="2" a="1"/>
  <c r="R8979" i="2"/>
  <c r="R8980" i="2" a="1"/>
  <c r="R8980" i="2" s="1"/>
  <c r="R8981" i="2" a="1"/>
  <c r="R8981" i="2" s="1"/>
  <c r="R8982" i="2" a="1"/>
  <c r="R8982" i="2" s="1"/>
  <c r="R8983" i="2" a="1"/>
  <c r="R8983" i="2" s="1"/>
  <c r="R8984" i="2" a="1"/>
  <c r="R8984" i="2" s="1"/>
  <c r="R8985" i="2" a="1"/>
  <c r="R8985" i="2"/>
  <c r="R8986" i="2" a="1"/>
  <c r="R8986" i="2" s="1"/>
  <c r="R8987" i="2" a="1"/>
  <c r="R8987" i="2"/>
  <c r="R8988" i="2" a="1"/>
  <c r="R8988" i="2" s="1"/>
  <c r="R8989" i="2" a="1"/>
  <c r="R8989" i="2" s="1"/>
  <c r="R8990" i="2" a="1"/>
  <c r="R8990" i="2" s="1"/>
  <c r="R8991" i="2" a="1"/>
  <c r="R8991" i="2"/>
  <c r="R8992" i="2" a="1"/>
  <c r="R8992" i="2" s="1"/>
  <c r="R8993" i="2" a="1"/>
  <c r="R8993" i="2" s="1"/>
  <c r="R8994" i="2" a="1"/>
  <c r="R8994" i="2" s="1"/>
  <c r="R8995" i="2" a="1"/>
  <c r="R8995" i="2"/>
  <c r="R8996" i="2" a="1"/>
  <c r="R8996" i="2" s="1"/>
  <c r="R8997" i="2" a="1"/>
  <c r="R8997" i="2" s="1"/>
  <c r="R8998" i="2" a="1"/>
  <c r="R8998" i="2" s="1"/>
  <c r="R8999" i="2" a="1"/>
  <c r="R8999" i="2"/>
  <c r="R9000" i="2" a="1"/>
  <c r="R9000" i="2"/>
  <c r="R9001" i="2" a="1"/>
  <c r="R9001" i="2"/>
  <c r="R9002" i="2" a="1"/>
  <c r="R9002" i="2"/>
  <c r="R9003" i="2" a="1"/>
  <c r="R9003" i="2" s="1"/>
  <c r="R9004" i="2" a="1"/>
  <c r="R9004" i="2" s="1"/>
  <c r="R9005" i="2" a="1"/>
  <c r="R9005" i="2"/>
  <c r="R9006" i="2" a="1"/>
  <c r="R9006" i="2" s="1"/>
  <c r="R9007" i="2" a="1"/>
  <c r="R9007" i="2" s="1"/>
  <c r="R9008" i="2" a="1"/>
  <c r="R9008" i="2"/>
  <c r="R9009" i="2" a="1"/>
  <c r="R9009" i="2"/>
  <c r="R9010" i="2" a="1"/>
  <c r="R9010" i="2" s="1"/>
  <c r="R9011" i="2" a="1"/>
  <c r="R9011" i="2"/>
  <c r="R9012" i="2" a="1"/>
  <c r="R9012" i="2" s="1"/>
  <c r="R9013" i="2" a="1"/>
  <c r="R9013" i="2"/>
  <c r="R9014" i="2" a="1"/>
  <c r="R9014" i="2" s="1"/>
  <c r="R9015" i="2" a="1"/>
  <c r="R9015" i="2"/>
  <c r="R9016" i="2" a="1"/>
  <c r="R9016" i="2" s="1"/>
  <c r="R9017" i="2" a="1"/>
  <c r="R9017" i="2" s="1"/>
  <c r="R9018" i="2" a="1"/>
  <c r="R9018" i="2"/>
  <c r="R9019" i="2" a="1"/>
  <c r="R9019" i="2" s="1"/>
  <c r="R9020" i="2" a="1"/>
  <c r="R9020" i="2" s="1"/>
  <c r="R9021" i="2" a="1"/>
  <c r="R9021" i="2" s="1"/>
  <c r="R9022" i="2" a="1"/>
  <c r="R9022" i="2" s="1"/>
  <c r="R9023" i="2" a="1"/>
  <c r="R9023" i="2" s="1"/>
  <c r="R9024" i="2" a="1"/>
  <c r="R9024" i="2" s="1"/>
  <c r="R9025" i="2" a="1"/>
  <c r="R9025" i="2"/>
  <c r="R9026" i="2" a="1"/>
  <c r="R9026" i="2"/>
  <c r="R9027" i="2" a="1"/>
  <c r="R9027" i="2"/>
  <c r="R9028" i="2" a="1"/>
  <c r="R9028" i="2" s="1"/>
  <c r="R9029" i="2" a="1"/>
  <c r="R9029" i="2" s="1"/>
  <c r="R9030" i="2" a="1"/>
  <c r="R9030" i="2"/>
  <c r="R9031" i="2" a="1"/>
  <c r="R9031" i="2" s="1"/>
  <c r="R9032" i="2" a="1"/>
  <c r="R9032" i="2" s="1"/>
  <c r="R9033" i="2" a="1"/>
  <c r="R9033" i="2" s="1"/>
  <c r="R9034" i="2" a="1"/>
  <c r="R9034" i="2"/>
  <c r="R9035" i="2" a="1"/>
  <c r="R9035" i="2" s="1"/>
  <c r="R9036" i="2" a="1"/>
  <c r="R9036" i="2"/>
  <c r="R9037" i="2" a="1"/>
  <c r="R9037" i="2" s="1"/>
  <c r="R9038" i="2" a="1"/>
  <c r="R9038" i="2" s="1"/>
  <c r="R9039" i="2" a="1"/>
  <c r="R9039" i="2" s="1"/>
  <c r="R9040" i="2" a="1"/>
  <c r="R9040" i="2" s="1"/>
  <c r="R9041" i="2" a="1"/>
  <c r="R9041" i="2" s="1"/>
  <c r="R9042" i="2" a="1"/>
  <c r="R9042" i="2"/>
  <c r="R9043" i="2" a="1"/>
  <c r="R9043" i="2" s="1"/>
  <c r="R9044" i="2" a="1"/>
  <c r="R9044" i="2"/>
  <c r="R9045" i="2" a="1"/>
  <c r="R9045" i="2" s="1"/>
  <c r="R9046" i="2" a="1"/>
  <c r="R9046" i="2"/>
  <c r="R9047" i="2" a="1"/>
  <c r="R9047" i="2"/>
  <c r="R9048" i="2" a="1"/>
  <c r="R9048" i="2"/>
  <c r="R9049" i="2" a="1"/>
  <c r="R9049" i="2"/>
  <c r="R9050" i="2" a="1"/>
  <c r="R9050" i="2"/>
  <c r="R9051" i="2" a="1"/>
  <c r="R9051" i="2" s="1"/>
  <c r="R9052" i="2" a="1"/>
  <c r="R9052" i="2" s="1"/>
  <c r="R9053" i="2" a="1"/>
  <c r="R9053" i="2"/>
  <c r="R9054" i="2" a="1"/>
  <c r="R9054" i="2" s="1"/>
  <c r="R9055" i="2" a="1"/>
  <c r="R9055" i="2" s="1"/>
  <c r="R9056" i="2" a="1"/>
  <c r="R9056" i="2" s="1"/>
  <c r="R9057" i="2" a="1"/>
  <c r="R9057" i="2"/>
  <c r="R9058" i="2" a="1"/>
  <c r="R9058" i="2" s="1"/>
  <c r="R9059" i="2" a="1"/>
  <c r="R9059" i="2" s="1"/>
  <c r="R9060" i="2" a="1"/>
  <c r="R9060" i="2" s="1"/>
  <c r="R9061" i="2" a="1"/>
  <c r="R9061" i="2" s="1"/>
  <c r="R9062" i="2" a="1"/>
  <c r="R9062" i="2" s="1"/>
  <c r="R9063" i="2" a="1"/>
  <c r="R9063" i="2" s="1"/>
  <c r="R9064" i="2" a="1"/>
  <c r="R9064" i="2" s="1"/>
  <c r="R9065" i="2" a="1"/>
  <c r="R9065" i="2"/>
  <c r="R9066" i="2" a="1"/>
  <c r="R9066" i="2" s="1"/>
  <c r="R9067" i="2" a="1"/>
  <c r="R9067" i="2" s="1"/>
  <c r="R9068" i="2" a="1"/>
  <c r="R9068" i="2"/>
  <c r="R9069" i="2" a="1"/>
  <c r="R9069" i="2"/>
  <c r="R9070" i="2" a="1"/>
  <c r="R9070" i="2"/>
  <c r="R9071" i="2" a="1"/>
  <c r="R9071" i="2"/>
  <c r="R9072" i="2" a="1"/>
  <c r="R9072" i="2"/>
  <c r="R9073" i="2" a="1"/>
  <c r="R9073" i="2" s="1"/>
  <c r="R9074" i="2" a="1"/>
  <c r="R9074" i="2" s="1"/>
  <c r="R9075" i="2" a="1"/>
  <c r="R9075" i="2" s="1"/>
  <c r="R9076" i="2" a="1"/>
  <c r="R9076" i="2" s="1"/>
  <c r="R9077" i="2" a="1"/>
  <c r="R9077" i="2"/>
  <c r="R9078" i="2" a="1"/>
  <c r="R9078" i="2"/>
  <c r="R9079" i="2" a="1"/>
  <c r="R9079" i="2"/>
  <c r="R9080" i="2" a="1"/>
  <c r="R9080" i="2" s="1"/>
  <c r="R9081" i="2" a="1"/>
  <c r="R9081" i="2"/>
  <c r="R9082" i="2" a="1"/>
  <c r="R9082" i="2" s="1"/>
  <c r="R9083" i="2" a="1"/>
  <c r="R9083" i="2"/>
  <c r="R9084" i="2" a="1"/>
  <c r="R9084" i="2" s="1"/>
  <c r="R9085" i="2" a="1"/>
  <c r="R9085" i="2" s="1"/>
  <c r="R9086" i="2" a="1"/>
  <c r="R9086" i="2" s="1"/>
  <c r="R9087" i="2" a="1"/>
  <c r="R9087" i="2" s="1"/>
  <c r="R9088" i="2" a="1"/>
  <c r="R9088" i="2"/>
  <c r="R9089" i="2" a="1"/>
  <c r="R9089" i="2" s="1"/>
  <c r="R9090" i="2" a="1"/>
  <c r="R9090" i="2" s="1"/>
  <c r="R9091" i="2" a="1"/>
  <c r="R9091" i="2"/>
  <c r="R9092" i="2" a="1"/>
  <c r="R9092" i="2" s="1"/>
  <c r="R9093" i="2" a="1"/>
  <c r="R9093" i="2" s="1"/>
  <c r="R9094" i="2" a="1"/>
  <c r="R9094" i="2" s="1"/>
  <c r="R9095" i="2" a="1"/>
  <c r="R9095" i="2"/>
  <c r="R9096" i="2" a="1"/>
  <c r="R9096" i="2"/>
  <c r="R9097" i="2" a="1"/>
  <c r="R9097" i="2" s="1"/>
  <c r="R9098" i="2" a="1"/>
  <c r="R9098" i="2"/>
  <c r="R9099" i="2" a="1"/>
  <c r="R9099" i="2" s="1"/>
  <c r="R9100" i="2" a="1"/>
  <c r="R9100" i="2"/>
  <c r="R9101" i="2" a="1"/>
  <c r="R9101" i="2" s="1"/>
  <c r="R9102" i="2" a="1"/>
  <c r="R9102" i="2" s="1"/>
  <c r="R9103" i="2" a="1"/>
  <c r="R9103" i="2" s="1"/>
  <c r="R9104" i="2" a="1"/>
  <c r="R9104" i="2"/>
  <c r="R9105" i="2" a="1"/>
  <c r="R9105" i="2" s="1"/>
  <c r="R9106" i="2" a="1"/>
  <c r="R9106" i="2" s="1"/>
  <c r="R9107" i="2" a="1"/>
  <c r="R9107" i="2" s="1"/>
  <c r="R9108" i="2" a="1"/>
  <c r="R9108" i="2" s="1"/>
  <c r="R9109" i="2" a="1"/>
  <c r="R9109" i="2" s="1"/>
  <c r="R9110" i="2" a="1"/>
  <c r="R9110" i="2" s="1"/>
  <c r="R9111" i="2" a="1"/>
  <c r="R9111" i="2" s="1"/>
  <c r="R9112" i="2" a="1"/>
  <c r="R9112" i="2"/>
  <c r="R9113" i="2" a="1"/>
  <c r="R9113" i="2"/>
  <c r="R9114" i="2" a="1"/>
  <c r="R9114" i="2"/>
  <c r="R9115" i="2" a="1"/>
  <c r="R9115" i="2" s="1"/>
  <c r="R9116" i="2" a="1"/>
  <c r="R9116" i="2"/>
  <c r="R9117" i="2" a="1"/>
  <c r="R9117" i="2"/>
  <c r="R9118" i="2" a="1"/>
  <c r="R9118" i="2"/>
  <c r="R9119" i="2" a="1"/>
  <c r="R9119" i="2"/>
  <c r="R9120" i="2" a="1"/>
  <c r="R9120" i="2" s="1"/>
  <c r="R9121" i="2" a="1"/>
  <c r="R9121" i="2" s="1"/>
  <c r="R9122" i="2" a="1"/>
  <c r="R9122" i="2" s="1"/>
  <c r="R9123" i="2" a="1"/>
  <c r="R9123" i="2" s="1"/>
  <c r="R9124" i="2" a="1"/>
  <c r="R9124" i="2"/>
  <c r="R9125" i="2" a="1"/>
  <c r="R9125" i="2"/>
  <c r="R9126" i="2" a="1"/>
  <c r="R9126" i="2"/>
  <c r="R9127" i="2" a="1"/>
  <c r="R9127" i="2"/>
  <c r="R9128" i="2" a="1"/>
  <c r="R9128" i="2"/>
  <c r="R9129" i="2" a="1"/>
  <c r="R9129" i="2" s="1"/>
  <c r="R9130" i="2" a="1"/>
  <c r="R9130" i="2"/>
  <c r="R9131" i="2" a="1"/>
  <c r="R9131" i="2" s="1"/>
  <c r="R9132" i="2" a="1"/>
  <c r="R9132" i="2" s="1"/>
  <c r="R9133" i="2" a="1"/>
  <c r="R9133" i="2" s="1"/>
  <c r="R9134" i="2" a="1"/>
  <c r="R9134" i="2" s="1"/>
  <c r="R9135" i="2" a="1"/>
  <c r="R9135" i="2" s="1"/>
  <c r="R9136" i="2" a="1"/>
  <c r="R9136" i="2" s="1"/>
  <c r="R9137" i="2" a="1"/>
  <c r="R9137" i="2" s="1"/>
  <c r="R9138" i="2" a="1"/>
  <c r="R9138" i="2"/>
  <c r="R9139" i="2" a="1"/>
  <c r="R9139" i="2" s="1"/>
  <c r="R9140" i="2" a="1"/>
  <c r="R9140" i="2" s="1"/>
  <c r="R9141" i="2" a="1"/>
  <c r="R9141" i="2" s="1"/>
  <c r="R9142" i="2" a="1"/>
  <c r="R9142" i="2" s="1"/>
  <c r="R9143" i="2" a="1"/>
  <c r="R9143" i="2" s="1"/>
  <c r="R9144" i="2" a="1"/>
  <c r="R9144" i="2"/>
  <c r="R9145" i="2" a="1"/>
  <c r="R9145" i="2" s="1"/>
  <c r="R9146" i="2" a="1"/>
  <c r="R9146" i="2" s="1"/>
  <c r="R9147" i="2" a="1"/>
  <c r="R9147" i="2"/>
  <c r="R9148" i="2" a="1"/>
  <c r="R9148" i="2"/>
  <c r="R9149" i="2" a="1"/>
  <c r="R9149" i="2"/>
  <c r="R9150" i="2" a="1"/>
  <c r="R9150" i="2" s="1"/>
  <c r="R9151" i="2" a="1"/>
  <c r="R9151" i="2"/>
  <c r="R9152" i="2" a="1"/>
  <c r="R9152" i="2" s="1"/>
  <c r="R9153" i="2" a="1"/>
  <c r="R9153" i="2"/>
  <c r="R9154" i="2" a="1"/>
  <c r="R9154" i="2" s="1"/>
  <c r="R9155" i="2" a="1"/>
  <c r="R9155" i="2" s="1"/>
  <c r="R9156" i="2" a="1"/>
  <c r="R9156" i="2" s="1"/>
  <c r="R9157" i="2" a="1"/>
  <c r="R9157" i="2" s="1"/>
  <c r="R9158" i="2" a="1"/>
  <c r="R9158" i="2" s="1"/>
  <c r="R9159" i="2" a="1"/>
  <c r="R9159" i="2"/>
  <c r="R9160" i="2" a="1"/>
  <c r="R9160" i="2" s="1"/>
  <c r="R9161" i="2" a="1"/>
  <c r="R9161" i="2" s="1"/>
  <c r="R9162" i="2" a="1"/>
  <c r="R9162" i="2" s="1"/>
  <c r="R9163" i="2" a="1"/>
  <c r="R9163" i="2" s="1"/>
  <c r="R9164" i="2" a="1"/>
  <c r="R9164" i="2" s="1"/>
  <c r="R9165" i="2" a="1"/>
  <c r="R9165" i="2"/>
  <c r="R9166" i="2" a="1"/>
  <c r="R9166" i="2"/>
  <c r="R9167" i="2" a="1"/>
  <c r="R9167" i="2"/>
  <c r="R9168" i="2" a="1"/>
  <c r="R9168" i="2" s="1"/>
  <c r="R9169" i="2" a="1"/>
  <c r="R9169" i="2" s="1"/>
  <c r="R9170" i="2" a="1"/>
  <c r="R9170" i="2"/>
  <c r="R9171" i="2" a="1"/>
  <c r="R9171" i="2" s="1"/>
  <c r="R9172" i="2" a="1"/>
  <c r="R9172" i="2" s="1"/>
  <c r="R9173" i="2" a="1"/>
  <c r="R9173" i="2" s="1"/>
  <c r="R9174" i="2" a="1"/>
  <c r="R9174" i="2"/>
  <c r="R9175" i="2" a="1"/>
  <c r="R9175" i="2" s="1"/>
  <c r="R9176" i="2" a="1"/>
  <c r="R9176" i="2" s="1"/>
  <c r="R9177" i="2" a="1"/>
  <c r="R9177" i="2" s="1"/>
  <c r="R9178" i="2" a="1"/>
  <c r="R9178" i="2" s="1"/>
  <c r="R9179" i="2" a="1"/>
  <c r="R9179" i="2" s="1"/>
  <c r="R9180" i="2" a="1"/>
  <c r="R9180" i="2" s="1"/>
  <c r="R9181" i="2" a="1"/>
  <c r="R9181" i="2"/>
  <c r="R9182" i="2" a="1"/>
  <c r="R9182" i="2"/>
  <c r="R9183" i="2" a="1"/>
  <c r="R9183" i="2" s="1"/>
  <c r="R9184" i="2" a="1"/>
  <c r="R9184" i="2"/>
  <c r="R9185" i="2" a="1"/>
  <c r="R9185" i="2" s="1"/>
  <c r="R9186" i="2" a="1"/>
  <c r="R9186" i="2"/>
  <c r="R9187" i="2" a="1"/>
  <c r="R9187" i="2"/>
  <c r="R9188" i="2" a="1"/>
  <c r="R9188" i="2" s="1"/>
  <c r="R9189" i="2" a="1"/>
  <c r="R9189" i="2" s="1"/>
  <c r="R9190" i="2" a="1"/>
  <c r="R9190" i="2"/>
  <c r="R9191" i="2" a="1"/>
  <c r="R9191" i="2" s="1"/>
  <c r="R9192" i="2" a="1"/>
  <c r="R9192" i="2" s="1"/>
  <c r="R9193" i="2" a="1"/>
  <c r="R9193" i="2" s="1"/>
  <c r="R9194" i="2" a="1"/>
  <c r="R9194" i="2"/>
  <c r="R9195" i="2" a="1"/>
  <c r="R9195" i="2"/>
  <c r="R9196" i="2" a="1"/>
  <c r="R9196" i="2"/>
  <c r="R9197" i="2" a="1"/>
  <c r="R9197" i="2"/>
  <c r="R9198" i="2" a="1"/>
  <c r="R9198" i="2" s="1"/>
  <c r="R9199" i="2" a="1"/>
  <c r="R9199" i="2" s="1"/>
  <c r="R9200" i="2" a="1"/>
  <c r="R9200" i="2" s="1"/>
  <c r="R9201" i="2" a="1"/>
  <c r="R9201" i="2" s="1"/>
  <c r="R9202" i="2" a="1"/>
  <c r="R9202" i="2" s="1"/>
  <c r="R9203" i="2" a="1"/>
  <c r="R9203" i="2" s="1"/>
  <c r="R9204" i="2" a="1"/>
  <c r="R9204" i="2"/>
  <c r="R9205" i="2" a="1"/>
  <c r="R9205" i="2"/>
  <c r="R9206" i="2" a="1"/>
  <c r="R9206" i="2" s="1"/>
  <c r="R9207" i="2" a="1"/>
  <c r="R9207" i="2" s="1"/>
  <c r="R9208" i="2" a="1"/>
  <c r="R9208" i="2" s="1"/>
  <c r="R9209" i="2" a="1"/>
  <c r="R9209" i="2" s="1"/>
  <c r="R9210" i="2" a="1"/>
  <c r="R9210" i="2" s="1"/>
  <c r="R9211" i="2" a="1"/>
  <c r="R9211" i="2"/>
  <c r="R9212" i="2" a="1"/>
  <c r="R9212" i="2" s="1"/>
  <c r="R9213" i="2" a="1"/>
  <c r="R9213" i="2" s="1"/>
  <c r="R9214" i="2" a="1"/>
  <c r="R9214" i="2"/>
  <c r="R9215" i="2" a="1"/>
  <c r="R9215" i="2" s="1"/>
  <c r="R9216" i="2" a="1"/>
  <c r="R9216" i="2" s="1"/>
  <c r="R9217" i="2" a="1"/>
  <c r="R9217" i="2"/>
  <c r="R9218" i="2" a="1"/>
  <c r="R9218" i="2" s="1"/>
  <c r="R9219" i="2" a="1"/>
  <c r="R9219" i="2" s="1"/>
  <c r="R9220" i="2" a="1"/>
  <c r="R9220" i="2" s="1"/>
  <c r="R9221" i="2" a="1"/>
  <c r="R9221" i="2"/>
  <c r="R9222" i="2" a="1"/>
  <c r="R9222" i="2" s="1"/>
  <c r="R9223" i="2" a="1"/>
  <c r="R9223" i="2" s="1"/>
  <c r="R9224" i="2" a="1"/>
  <c r="R9224" i="2" s="1"/>
  <c r="R9225" i="2" a="1"/>
  <c r="R9225" i="2"/>
  <c r="R9226" i="2" a="1"/>
  <c r="R9226" i="2"/>
  <c r="R9227" i="2" a="1"/>
  <c r="R9227" i="2" s="1"/>
  <c r="R9228" i="2" a="1"/>
  <c r="R9228" i="2" s="1"/>
  <c r="R9229" i="2" a="1"/>
  <c r="R9229" i="2"/>
  <c r="R9230" i="2" a="1"/>
  <c r="R9230" i="2" s="1"/>
  <c r="R9231" i="2" a="1"/>
  <c r="R9231" i="2"/>
  <c r="R9232" i="2" a="1"/>
  <c r="R9232" i="2" s="1"/>
  <c r="R9233" i="2" a="1"/>
  <c r="R9233" i="2" s="1"/>
  <c r="R9234" i="2" a="1"/>
  <c r="R9234" i="2" s="1"/>
  <c r="R9235" i="2" a="1"/>
  <c r="R9235" i="2" s="1"/>
  <c r="R9236" i="2" a="1"/>
  <c r="R9236" i="2" s="1"/>
  <c r="R9237" i="2" a="1"/>
  <c r="R9237" i="2"/>
  <c r="R9238" i="2" a="1"/>
  <c r="R9238" i="2" s="1"/>
  <c r="R9239" i="2" a="1"/>
  <c r="R9239" i="2" s="1"/>
  <c r="R9240" i="2" a="1"/>
  <c r="R9240" i="2" s="1"/>
  <c r="R9241" i="2" a="1"/>
  <c r="R9241" i="2"/>
  <c r="R9242" i="2" a="1"/>
  <c r="R9242" i="2" s="1"/>
  <c r="R9243" i="2" a="1"/>
  <c r="R9243" i="2" s="1"/>
  <c r="R9244" i="2" a="1"/>
  <c r="R9244" i="2"/>
  <c r="R9245" i="2" a="1"/>
  <c r="R9245" i="2" s="1"/>
  <c r="R9246" i="2" a="1"/>
  <c r="R9246" i="2" s="1"/>
  <c r="R9247" i="2" a="1"/>
  <c r="R9247" i="2" s="1"/>
  <c r="R9248" i="2" a="1"/>
  <c r="R9248" i="2"/>
  <c r="R9249" i="2" a="1"/>
  <c r="R9249" i="2" s="1"/>
  <c r="R9250" i="2" a="1"/>
  <c r="R9250" i="2" s="1"/>
  <c r="R9251" i="2" a="1"/>
  <c r="R9251" i="2"/>
  <c r="R9252" i="2" a="1"/>
  <c r="R9252" i="2" s="1"/>
  <c r="R9253" i="2" a="1"/>
  <c r="R9253" i="2" s="1"/>
  <c r="R9254" i="2" a="1"/>
  <c r="R9254" i="2" s="1"/>
  <c r="R9255" i="2" a="1"/>
  <c r="R9255" i="2"/>
  <c r="R9256" i="2" a="1"/>
  <c r="R9256" i="2" s="1"/>
  <c r="R9257" i="2" a="1"/>
  <c r="R9257" i="2" s="1"/>
  <c r="R9258" i="2" a="1"/>
  <c r="R9258" i="2"/>
  <c r="R9259" i="2" a="1"/>
  <c r="R9259" i="2" s="1"/>
  <c r="R9260" i="2" a="1"/>
  <c r="R9260" i="2" s="1"/>
  <c r="R9261" i="2" a="1"/>
  <c r="R9261" i="2" s="1"/>
  <c r="R9262" i="2" a="1"/>
  <c r="R9262" i="2"/>
  <c r="R9263" i="2" a="1"/>
  <c r="R9263" i="2" s="1"/>
  <c r="R9264" i="2" a="1"/>
  <c r="R9264" i="2" s="1"/>
  <c r="R9265" i="2" a="1"/>
  <c r="R9265" i="2"/>
  <c r="R9266" i="2" a="1"/>
  <c r="R9266" i="2" s="1"/>
  <c r="R9267" i="2" a="1"/>
  <c r="R9267" i="2" s="1"/>
  <c r="R9268" i="2" a="1"/>
  <c r="R9268" i="2" s="1"/>
  <c r="R9269" i="2" a="1"/>
  <c r="R9269" i="2"/>
  <c r="R9270" i="2" a="1"/>
  <c r="R9270" i="2" s="1"/>
  <c r="R9271" i="2" a="1"/>
  <c r="R9271" i="2" s="1"/>
  <c r="R9272" i="2" a="1"/>
  <c r="R9272" i="2"/>
  <c r="R9273" i="2" a="1"/>
  <c r="R9273" i="2" s="1"/>
  <c r="R9274" i="2" a="1"/>
  <c r="R9274" i="2" s="1"/>
  <c r="R9275" i="2" a="1"/>
  <c r="R9275" i="2" s="1"/>
  <c r="R9276" i="2" a="1"/>
  <c r="R9276" i="2"/>
  <c r="R9277" i="2" a="1"/>
  <c r="R9277" i="2" s="1"/>
  <c r="R9278" i="2" a="1"/>
  <c r="R9278" i="2" s="1"/>
  <c r="R9279" i="2" a="1"/>
  <c r="R9279" i="2"/>
  <c r="R9280" i="2" a="1"/>
  <c r="R9280" i="2" s="1"/>
  <c r="R9281" i="2" a="1"/>
  <c r="R9281" i="2" s="1"/>
  <c r="R9282" i="2" a="1"/>
  <c r="R9282" i="2" s="1"/>
  <c r="R9283" i="2" a="1"/>
  <c r="R9283" i="2"/>
  <c r="R9284" i="2" a="1"/>
  <c r="R9284" i="2" s="1"/>
  <c r="R9285" i="2" a="1"/>
  <c r="R9285" i="2" s="1"/>
  <c r="R9286" i="2" a="1"/>
  <c r="R9286" i="2"/>
  <c r="R9287" i="2" a="1"/>
  <c r="R9287" i="2" s="1"/>
  <c r="R9288" i="2" a="1"/>
  <c r="R9288" i="2" s="1"/>
  <c r="R9289" i="2" a="1"/>
  <c r="R9289" i="2" s="1"/>
  <c r="R9290" i="2" a="1"/>
  <c r="R9290" i="2"/>
  <c r="R9291" i="2" a="1"/>
  <c r="R9291" i="2" s="1"/>
  <c r="R9292" i="2" a="1"/>
  <c r="R9292" i="2" s="1"/>
  <c r="R9293" i="2" a="1"/>
  <c r="R9293" i="2"/>
  <c r="R9294" i="2" a="1"/>
  <c r="R9294" i="2" s="1"/>
  <c r="R9295" i="2" a="1"/>
  <c r="R9295" i="2" s="1"/>
  <c r="R9296" i="2" a="1"/>
  <c r="R9296" i="2" s="1"/>
  <c r="R9297" i="2" a="1"/>
  <c r="R9297" i="2"/>
  <c r="R9298" i="2" a="1"/>
  <c r="R9298" i="2" s="1"/>
  <c r="R9299" i="2" a="1"/>
  <c r="R9299" i="2" s="1"/>
  <c r="R9300" i="2" a="1"/>
  <c r="R9300" i="2"/>
  <c r="R9301" i="2" a="1"/>
  <c r="R9301" i="2" s="1"/>
  <c r="R9302" i="2" a="1"/>
  <c r="R9302" i="2" s="1"/>
  <c r="R9303" i="2" a="1"/>
  <c r="R9303" i="2" s="1"/>
  <c r="R9304" i="2" a="1"/>
  <c r="R9304" i="2"/>
  <c r="R9305" i="2" a="1"/>
  <c r="R9305" i="2" s="1"/>
  <c r="R9306" i="2" a="1"/>
  <c r="R9306" i="2" s="1"/>
  <c r="R9307" i="2" a="1"/>
  <c r="R9307" i="2"/>
  <c r="R9308" i="2" a="1"/>
  <c r="R9308" i="2" s="1"/>
  <c r="R9309" i="2" a="1"/>
  <c r="R9309" i="2" s="1"/>
  <c r="R9310" i="2" a="1"/>
  <c r="R9310" i="2" s="1"/>
  <c r="R9311" i="2" a="1"/>
  <c r="R9311" i="2"/>
  <c r="R9312" i="2" a="1"/>
  <c r="R9312" i="2" s="1"/>
  <c r="R9313" i="2" a="1"/>
  <c r="R9313" i="2" s="1"/>
  <c r="R9314" i="2" a="1"/>
  <c r="R9314" i="2"/>
  <c r="R9315" i="2" a="1"/>
  <c r="R9315" i="2" s="1"/>
  <c r="R9316" i="2" a="1"/>
  <c r="R9316" i="2" s="1"/>
  <c r="R9317" i="2" a="1"/>
  <c r="R9317" i="2" s="1"/>
  <c r="R9318" i="2" a="1"/>
  <c r="R9318" i="2"/>
  <c r="R9319" i="2" a="1"/>
  <c r="R9319" i="2" s="1"/>
  <c r="R9320" i="2" a="1"/>
  <c r="R9320" i="2" s="1"/>
  <c r="R9321" i="2" a="1"/>
  <c r="R9321" i="2"/>
  <c r="R9322" i="2" a="1"/>
  <c r="R9322" i="2" s="1"/>
  <c r="R9323" i="2" a="1"/>
  <c r="R9323" i="2" s="1"/>
  <c r="R9324" i="2" a="1"/>
  <c r="R9324" i="2" s="1"/>
  <c r="R9325" i="2" a="1"/>
  <c r="R9325" i="2"/>
  <c r="R9326" i="2" a="1"/>
  <c r="R9326" i="2" s="1"/>
  <c r="R9327" i="2" a="1"/>
  <c r="R9327" i="2" s="1"/>
  <c r="R9328" i="2" a="1"/>
  <c r="R9328" i="2"/>
  <c r="R9329" i="2" a="1"/>
  <c r="R9329" i="2" s="1"/>
  <c r="R9330" i="2" a="1"/>
  <c r="R9330" i="2" s="1"/>
  <c r="R9331" i="2" a="1"/>
  <c r="R9331" i="2" s="1"/>
  <c r="R9332" i="2" a="1"/>
  <c r="R9332" i="2"/>
  <c r="R9333" i="2" a="1"/>
  <c r="R9333" i="2" s="1"/>
  <c r="R9334" i="2" a="1"/>
  <c r="R9334" i="2" s="1"/>
  <c r="R9335" i="2" a="1"/>
  <c r="R9335" i="2"/>
  <c r="R9336" i="2" a="1"/>
  <c r="R9336" i="2" s="1"/>
  <c r="R9337" i="2" a="1"/>
  <c r="R9337" i="2" s="1"/>
  <c r="R9338" i="2" a="1"/>
  <c r="R9338" i="2" s="1"/>
  <c r="R9339" i="2" a="1"/>
  <c r="R9339" i="2"/>
  <c r="R9340" i="2" a="1"/>
  <c r="R9340" i="2" s="1"/>
  <c r="R9341" i="2" a="1"/>
  <c r="R9341" i="2" s="1"/>
  <c r="R9342" i="2" a="1"/>
  <c r="R9342" i="2"/>
  <c r="R9343" i="2" a="1"/>
  <c r="R9343" i="2" s="1"/>
  <c r="R9344" i="2" a="1"/>
  <c r="R9344" i="2" s="1"/>
  <c r="R9345" i="2" a="1"/>
  <c r="R9345" i="2" s="1"/>
  <c r="R9346" i="2" a="1"/>
  <c r="R9346" i="2"/>
  <c r="R9347" i="2" a="1"/>
  <c r="R9347" i="2" s="1"/>
  <c r="R9348" i="2" a="1"/>
  <c r="R9348" i="2" s="1"/>
  <c r="R9349" i="2" a="1"/>
  <c r="R9349" i="2"/>
  <c r="R9350" i="2" a="1"/>
  <c r="R9350" i="2" s="1"/>
  <c r="R9351" i="2" a="1"/>
  <c r="R9351" i="2" s="1"/>
  <c r="R9352" i="2" a="1"/>
  <c r="R9352" i="2" s="1"/>
  <c r="R9353" i="2" a="1"/>
  <c r="R9353" i="2"/>
  <c r="R9354" i="2" a="1"/>
  <c r="R9354" i="2" s="1"/>
  <c r="R9355" i="2" a="1"/>
  <c r="R9355" i="2" s="1"/>
  <c r="R9356" i="2" a="1"/>
  <c r="R9356" i="2"/>
  <c r="R9357" i="2" a="1"/>
  <c r="R9357" i="2" s="1"/>
  <c r="R9358" i="2" a="1"/>
  <c r="R9358" i="2" s="1"/>
  <c r="R9359" i="2" a="1"/>
  <c r="R9359" i="2" s="1"/>
  <c r="R9360" i="2" a="1"/>
  <c r="R9360" i="2"/>
  <c r="R9361" i="2" a="1"/>
  <c r="R9361" i="2" s="1"/>
  <c r="R9362" i="2" a="1"/>
  <c r="R9362" i="2" s="1"/>
  <c r="R9363" i="2" a="1"/>
  <c r="R9363" i="2"/>
  <c r="R9364" i="2" a="1"/>
  <c r="R9364" i="2" s="1"/>
  <c r="R9365" i="2" a="1"/>
  <c r="R9365" i="2" s="1"/>
  <c r="R9366" i="2" a="1"/>
  <c r="R9366" i="2" s="1"/>
  <c r="R9367" i="2" a="1"/>
  <c r="R9367" i="2"/>
  <c r="R9368" i="2" a="1"/>
  <c r="R9368" i="2" s="1"/>
  <c r="R9369" i="2" a="1"/>
  <c r="R9369" i="2" s="1"/>
  <c r="R9370" i="2" a="1"/>
  <c r="R9370" i="2"/>
  <c r="R9371" i="2" a="1"/>
  <c r="R9371" i="2" s="1"/>
  <c r="R9372" i="2" a="1"/>
  <c r="R9372" i="2" s="1"/>
  <c r="R9373" i="2" a="1"/>
  <c r="R9373" i="2" s="1"/>
  <c r="R9374" i="2" a="1"/>
  <c r="R9374" i="2"/>
  <c r="R9375" i="2" a="1"/>
  <c r="R9375" i="2" s="1"/>
  <c r="R9376" i="2" a="1"/>
  <c r="R9376" i="2" s="1"/>
  <c r="R9377" i="2" a="1"/>
  <c r="R9377" i="2"/>
  <c r="R9378" i="2" a="1"/>
  <c r="R9378" i="2" s="1"/>
  <c r="R9379" i="2" a="1"/>
  <c r="R9379" i="2" s="1"/>
  <c r="R9380" i="2" a="1"/>
  <c r="R9380" i="2" s="1"/>
  <c r="R9381" i="2" a="1"/>
  <c r="R9381" i="2"/>
  <c r="R9382" i="2" a="1"/>
  <c r="R9382" i="2" s="1"/>
  <c r="R9383" i="2" a="1"/>
  <c r="R9383" i="2" s="1"/>
  <c r="R9384" i="2" a="1"/>
  <c r="R9384" i="2"/>
  <c r="R9385" i="2" a="1"/>
  <c r="R9385" i="2" s="1"/>
  <c r="R9386" i="2" a="1"/>
  <c r="R9386" i="2" s="1"/>
  <c r="R9387" i="2" a="1"/>
  <c r="R9387" i="2" s="1"/>
  <c r="R9388" i="2" a="1"/>
  <c r="R9388" i="2"/>
  <c r="R9389" i="2" a="1"/>
  <c r="R9389" i="2" s="1"/>
  <c r="R9390" i="2" a="1"/>
  <c r="R9390" i="2" s="1"/>
  <c r="R9391" i="2" a="1"/>
  <c r="R9391" i="2"/>
  <c r="R9392" i="2" a="1"/>
  <c r="R9392" i="2" s="1"/>
  <c r="R9393" i="2" a="1"/>
  <c r="R9393" i="2" s="1"/>
  <c r="R9394" i="2" a="1"/>
  <c r="R9394" i="2" s="1"/>
  <c r="R9395" i="2" a="1"/>
  <c r="R9395" i="2"/>
  <c r="R9396" i="2" a="1"/>
  <c r="R9396" i="2" s="1"/>
  <c r="R9397" i="2" a="1"/>
  <c r="R9397" i="2" s="1"/>
  <c r="R9398" i="2" a="1"/>
  <c r="R9398" i="2"/>
  <c r="R9399" i="2" a="1"/>
  <c r="R9399" i="2" s="1"/>
  <c r="R9400" i="2" a="1"/>
  <c r="R9400" i="2" s="1"/>
  <c r="R9401" i="2" a="1"/>
  <c r="R9401" i="2" s="1"/>
  <c r="R9402" i="2" a="1"/>
  <c r="R9402" i="2"/>
  <c r="R9403" i="2" a="1"/>
  <c r="R9403" i="2" s="1"/>
  <c r="R9404" i="2" a="1"/>
  <c r="R9404" i="2" s="1"/>
  <c r="R9405" i="2" a="1"/>
  <c r="R9405" i="2"/>
  <c r="R9406" i="2" a="1"/>
  <c r="R9406" i="2" s="1"/>
  <c r="R9407" i="2" a="1"/>
  <c r="R9407" i="2" s="1"/>
  <c r="R9408" i="2" a="1"/>
  <c r="R9408" i="2" s="1"/>
  <c r="R9409" i="2" a="1"/>
  <c r="R9409" i="2"/>
  <c r="R9410" i="2" a="1"/>
  <c r="R9410" i="2" s="1"/>
  <c r="R9411" i="2" a="1"/>
  <c r="R9411" i="2" s="1"/>
  <c r="R9412" i="2" a="1"/>
  <c r="R9412" i="2"/>
  <c r="R9413" i="2" a="1"/>
  <c r="R9413" i="2" s="1"/>
  <c r="R9414" i="2" a="1"/>
  <c r="R9414" i="2" s="1"/>
  <c r="R9415" i="2" a="1"/>
  <c r="R9415" i="2" s="1"/>
  <c r="R9416" i="2" a="1"/>
  <c r="R9416" i="2"/>
  <c r="R9417" i="2" a="1"/>
  <c r="R9417" i="2" s="1"/>
  <c r="R9418" i="2" a="1"/>
  <c r="R9418" i="2" s="1"/>
  <c r="R9419" i="2" a="1"/>
  <c r="R9419" i="2"/>
  <c r="R9420" i="2" a="1"/>
  <c r="R9420" i="2" s="1"/>
  <c r="R9421" i="2" a="1"/>
  <c r="R9421" i="2" s="1"/>
  <c r="R9422" i="2" a="1"/>
  <c r="R9422" i="2" s="1"/>
  <c r="R9423" i="2" a="1"/>
  <c r="R9423" i="2"/>
  <c r="R9424" i="2" a="1"/>
  <c r="R9424" i="2" s="1"/>
  <c r="R9425" i="2" a="1"/>
  <c r="R9425" i="2" s="1"/>
  <c r="R9426" i="2" a="1"/>
  <c r="R9426" i="2"/>
  <c r="R9427" i="2" a="1"/>
  <c r="R9427" i="2" s="1"/>
  <c r="R9428" i="2" a="1"/>
  <c r="R9428" i="2" s="1"/>
  <c r="R9429" i="2" a="1"/>
  <c r="R9429" i="2" s="1"/>
  <c r="R9430" i="2" a="1"/>
  <c r="R9430" i="2"/>
  <c r="R9431" i="2" a="1"/>
  <c r="R9431" i="2" s="1"/>
  <c r="R9432" i="2" a="1"/>
  <c r="R9432" i="2" s="1"/>
  <c r="R9433" i="2" a="1"/>
  <c r="R9433" i="2"/>
  <c r="R9434" i="2" a="1"/>
  <c r="R9434" i="2" s="1"/>
  <c r="R9435" i="2" a="1"/>
  <c r="R9435" i="2" s="1"/>
  <c r="R9436" i="2" a="1"/>
  <c r="R9436" i="2" s="1"/>
  <c r="R9437" i="2" a="1"/>
  <c r="R9437" i="2"/>
  <c r="R9438" i="2" a="1"/>
  <c r="R9438" i="2" s="1"/>
  <c r="R9439" i="2" a="1"/>
  <c r="R9439" i="2" s="1"/>
  <c r="R9440" i="2" a="1"/>
  <c r="R9440" i="2"/>
  <c r="R9441" i="2" a="1"/>
  <c r="R9441" i="2" s="1"/>
  <c r="R9442" i="2" a="1"/>
  <c r="R9442" i="2" s="1"/>
  <c r="R9443" i="2" a="1"/>
  <c r="R9443" i="2" s="1"/>
  <c r="R9444" i="2" a="1"/>
  <c r="R9444" i="2"/>
  <c r="R9445" i="2" a="1"/>
  <c r="R9445" i="2" s="1"/>
  <c r="R9446" i="2" a="1"/>
  <c r="R9446" i="2" s="1"/>
  <c r="R9447" i="2" a="1"/>
  <c r="R9447" i="2"/>
  <c r="R9448" i="2" a="1"/>
  <c r="R9448" i="2" s="1"/>
  <c r="R9449" i="2" a="1"/>
  <c r="R9449" i="2" s="1"/>
  <c r="R9450" i="2" a="1"/>
  <c r="R9450" i="2" s="1"/>
  <c r="R9451" i="2" a="1"/>
  <c r="R9451" i="2"/>
  <c r="R9452" i="2" a="1"/>
  <c r="R9452" i="2" s="1"/>
  <c r="R9453" i="2" a="1"/>
  <c r="R9453" i="2" s="1"/>
  <c r="R9454" i="2" a="1"/>
  <c r="R9454" i="2"/>
  <c r="R9455" i="2" a="1"/>
  <c r="R9455" i="2" s="1"/>
  <c r="R9456" i="2" a="1"/>
  <c r="R9456" i="2" s="1"/>
  <c r="R9457" i="2" a="1"/>
  <c r="R9457" i="2" s="1"/>
  <c r="R9458" i="2" a="1"/>
  <c r="R9458" i="2"/>
  <c r="R9459" i="2" a="1"/>
  <c r="R9459" i="2" s="1"/>
  <c r="R9460" i="2" a="1"/>
  <c r="R9460" i="2" s="1"/>
  <c r="R9461" i="2" a="1"/>
  <c r="R9461" i="2"/>
  <c r="R9462" i="2" a="1"/>
  <c r="R9462" i="2" s="1"/>
  <c r="R9463" i="2" a="1"/>
  <c r="R9463" i="2" s="1"/>
  <c r="R9464" i="2" a="1"/>
  <c r="R9464" i="2" s="1"/>
  <c r="R9465" i="2" a="1"/>
  <c r="R9465" i="2"/>
  <c r="R9466" i="2" a="1"/>
  <c r="R9466" i="2" s="1"/>
  <c r="R9467" i="2" a="1"/>
  <c r="R9467" i="2" s="1"/>
  <c r="R9468" i="2" a="1"/>
  <c r="R9468" i="2"/>
  <c r="R9469" i="2" a="1"/>
  <c r="R9469" i="2" s="1"/>
  <c r="R9470" i="2" a="1"/>
  <c r="R9470" i="2" s="1"/>
  <c r="R9471" i="2" a="1"/>
  <c r="R9471" i="2" s="1"/>
  <c r="R9472" i="2" a="1"/>
  <c r="R9472" i="2" s="1"/>
  <c r="R9473" i="2" a="1"/>
  <c r="R9473" i="2" s="1"/>
  <c r="R9474" i="2" a="1"/>
  <c r="R9474" i="2" s="1"/>
  <c r="R9475" i="2" a="1"/>
  <c r="R9475" i="2"/>
  <c r="R9476" i="2" a="1"/>
  <c r="R9476" i="2"/>
  <c r="R9477" i="2" a="1"/>
  <c r="R9477" i="2" s="1"/>
  <c r="R9478" i="2" a="1"/>
  <c r="R9478" i="2" s="1"/>
  <c r="R9479" i="2" a="1"/>
  <c r="R9479" i="2" s="1"/>
  <c r="R9480" i="2" a="1"/>
  <c r="R9480" i="2" s="1"/>
  <c r="R9481" i="2" a="1"/>
  <c r="R9481" i="2" s="1"/>
  <c r="R9482" i="2" a="1"/>
  <c r="R9482" i="2"/>
  <c r="R9483" i="2" a="1"/>
  <c r="R9483" i="2" s="1"/>
  <c r="R9484" i="2" a="1"/>
  <c r="R9484" i="2" s="1"/>
  <c r="R9485" i="2" a="1"/>
  <c r="R9485" i="2" s="1"/>
  <c r="R9486" i="2" a="1"/>
  <c r="R9486" i="2" s="1"/>
  <c r="R9487" i="2" a="1"/>
  <c r="R9487" i="2" s="1"/>
  <c r="R9488" i="2" a="1"/>
  <c r="R9488" i="2" s="1"/>
  <c r="R9489" i="2" a="1"/>
  <c r="R9489" i="2"/>
  <c r="R9490" i="2" a="1"/>
  <c r="R9490" i="2" s="1"/>
  <c r="R9491" i="2" a="1"/>
  <c r="R9491" i="2" s="1"/>
  <c r="R9492" i="2" a="1"/>
  <c r="R9492" i="2" s="1"/>
  <c r="R9493" i="2" a="1"/>
  <c r="R9493" i="2" s="1"/>
  <c r="R9494" i="2" a="1"/>
  <c r="R9494" i="2" s="1"/>
  <c r="R9495" i="2" a="1"/>
  <c r="R9495" i="2" s="1"/>
  <c r="R9496" i="2" a="1"/>
  <c r="R9496" i="2"/>
  <c r="R9497" i="2" a="1"/>
  <c r="R9497" i="2" s="1"/>
  <c r="R9498" i="2" a="1"/>
  <c r="R9498" i="2" s="1"/>
  <c r="R9499" i="2" a="1"/>
  <c r="R9499" i="2" s="1"/>
  <c r="R9500" i="2" a="1"/>
  <c r="R9500" i="2" s="1"/>
  <c r="R9501" i="2" a="1"/>
  <c r="R9501" i="2" s="1"/>
  <c r="R9502" i="2" a="1"/>
  <c r="R9502" i="2" s="1"/>
  <c r="R9503" i="2" a="1"/>
  <c r="R9503" i="2"/>
  <c r="R9504" i="2" a="1"/>
  <c r="R9504" i="2"/>
  <c r="R9505" i="2" a="1"/>
  <c r="R9505" i="2" s="1"/>
  <c r="R9506" i="2" a="1"/>
  <c r="R9506" i="2" s="1"/>
  <c r="R9507" i="2" a="1"/>
  <c r="R9507" i="2" s="1"/>
  <c r="R9508" i="2" a="1"/>
  <c r="R9508" i="2" s="1"/>
  <c r="R9509" i="2" a="1"/>
  <c r="R9509" i="2" s="1"/>
  <c r="R9510" i="2" a="1"/>
  <c r="R9510" i="2"/>
  <c r="R9511" i="2" a="1"/>
  <c r="R9511" i="2"/>
  <c r="R9512" i="2" a="1"/>
  <c r="R9512" i="2" s="1"/>
  <c r="R9513" i="2" a="1"/>
  <c r="R9513" i="2" s="1"/>
  <c r="R9514" i="2" a="1"/>
  <c r="R9514" i="2" s="1"/>
  <c r="R9515" i="2" a="1"/>
  <c r="R9515" i="2" s="1"/>
  <c r="R9516" i="2" a="1"/>
  <c r="R9516" i="2" s="1"/>
  <c r="R9517" i="2" a="1"/>
  <c r="R9517" i="2"/>
  <c r="R9518" i="2" a="1"/>
  <c r="R9518" i="2" s="1"/>
  <c r="R9519" i="2" a="1"/>
  <c r="R9519" i="2" s="1"/>
  <c r="R9520" i="2" a="1"/>
  <c r="R9520" i="2" s="1"/>
  <c r="R9521" i="2" a="1"/>
  <c r="R9521" i="2" s="1"/>
  <c r="R9522" i="2" a="1"/>
  <c r="R9522" i="2" s="1"/>
  <c r="R9523" i="2" a="1"/>
  <c r="R9523" i="2" s="1"/>
  <c r="R9524" i="2" a="1"/>
  <c r="R9524" i="2"/>
  <c r="R9525" i="2" a="1"/>
  <c r="R9525" i="2" s="1"/>
  <c r="R9526" i="2" a="1"/>
  <c r="R9526" i="2" s="1"/>
  <c r="R9527" i="2" a="1"/>
  <c r="R9527" i="2" s="1"/>
  <c r="R9528" i="2" a="1"/>
  <c r="R9528" i="2" s="1"/>
  <c r="R9529" i="2" a="1"/>
  <c r="R9529" i="2" s="1"/>
  <c r="R9530" i="2" a="1"/>
  <c r="R9530" i="2" s="1"/>
  <c r="R9531" i="2" a="1"/>
  <c r="R9531" i="2"/>
  <c r="R9532" i="2" a="1"/>
  <c r="R9532" i="2" s="1"/>
  <c r="R9533" i="2" a="1"/>
  <c r="R9533" i="2" s="1"/>
  <c r="R9534" i="2" a="1"/>
  <c r="R9534" i="2" s="1"/>
  <c r="R9535" i="2" a="1"/>
  <c r="R9535" i="2" s="1"/>
  <c r="R9536" i="2" a="1"/>
  <c r="R9536" i="2" s="1"/>
  <c r="R9537" i="2" a="1"/>
  <c r="R9537" i="2" s="1"/>
  <c r="R9538" i="2" a="1"/>
  <c r="R9538" i="2"/>
  <c r="R9539" i="2" a="1"/>
  <c r="R9539" i="2"/>
  <c r="R9540" i="2" a="1"/>
  <c r="R9540" i="2" s="1"/>
  <c r="R9541" i="2" a="1"/>
  <c r="R9541" i="2" s="1"/>
  <c r="R9542" i="2" a="1"/>
  <c r="R9542" i="2" s="1"/>
  <c r="R9543" i="2" a="1"/>
  <c r="R9543" i="2" s="1"/>
  <c r="R9544" i="2" a="1"/>
  <c r="R9544" i="2" s="1"/>
  <c r="R9545" i="2" a="1"/>
  <c r="R9545" i="2"/>
  <c r="R9546" i="2" a="1"/>
  <c r="R9546" i="2"/>
  <c r="R9547" i="2" a="1"/>
  <c r="R9547" i="2" s="1"/>
  <c r="R9548" i="2" a="1"/>
  <c r="R9548" i="2" s="1"/>
  <c r="R9549" i="2" a="1"/>
  <c r="R9549" i="2" s="1"/>
  <c r="R9550" i="2" a="1"/>
  <c r="R9550" i="2" s="1"/>
  <c r="R9551" i="2" a="1"/>
  <c r="R9551" i="2" s="1"/>
  <c r="R9552" i="2" a="1"/>
  <c r="R9552" i="2"/>
  <c r="R9553" i="2" a="1"/>
  <c r="R9553" i="2"/>
  <c r="R9554" i="2" a="1"/>
  <c r="R9554" i="2" s="1"/>
  <c r="R9555" i="2" a="1"/>
  <c r="R9555" i="2" s="1"/>
  <c r="R9556" i="2" a="1"/>
  <c r="R9556" i="2" s="1"/>
  <c r="R9557" i="2" a="1"/>
  <c r="R9557" i="2" s="1"/>
  <c r="R9558" i="2" a="1"/>
  <c r="R9558" i="2" s="1"/>
  <c r="R9559" i="2" a="1"/>
  <c r="R9559" i="2"/>
  <c r="R9560" i="2" a="1"/>
  <c r="R9560" i="2"/>
  <c r="R9561" i="2" a="1"/>
  <c r="R9561" i="2" s="1"/>
  <c r="R9562" i="2" a="1"/>
  <c r="R9562" i="2" s="1"/>
  <c r="R9563" i="2" a="1"/>
  <c r="R9563" i="2" s="1"/>
  <c r="R9564" i="2" a="1"/>
  <c r="R9564" i="2" s="1"/>
  <c r="R9565" i="2" a="1"/>
  <c r="R9565" i="2" s="1"/>
  <c r="R9566" i="2" a="1"/>
  <c r="R9566" i="2"/>
  <c r="R9567" i="2" a="1"/>
  <c r="R9567" i="2" s="1"/>
  <c r="R9568" i="2" a="1"/>
  <c r="R9568" i="2" s="1"/>
  <c r="R9569" i="2" a="1"/>
  <c r="R9569" i="2" s="1"/>
  <c r="R9570" i="2" a="1"/>
  <c r="R9570" i="2" s="1"/>
  <c r="R9571" i="2" a="1"/>
  <c r="R9571" i="2" s="1"/>
  <c r="R9572" i="2" a="1"/>
  <c r="R9572" i="2" s="1"/>
  <c r="R9573" i="2" a="1"/>
  <c r="R9573" i="2" s="1"/>
  <c r="R9574" i="2" a="1"/>
  <c r="R9574" i="2"/>
  <c r="R9575" i="2" a="1"/>
  <c r="R9575" i="2" s="1"/>
  <c r="R9576" i="2" a="1"/>
  <c r="R9576" i="2" s="1"/>
  <c r="R9577" i="2" a="1"/>
  <c r="R9577" i="2" s="1"/>
  <c r="R9578" i="2" a="1"/>
  <c r="R9578" i="2" s="1"/>
  <c r="R9579" i="2" a="1"/>
  <c r="R9579" i="2" s="1"/>
  <c r="R9580" i="2" a="1"/>
  <c r="R9580" i="2" s="1"/>
  <c r="R9581" i="2" a="1"/>
  <c r="R9581" i="2" s="1"/>
  <c r="R9582" i="2" a="1"/>
  <c r="R9582" i="2" s="1"/>
  <c r="R9583" i="2" a="1"/>
  <c r="R9583" i="2" s="1"/>
  <c r="R9584" i="2" a="1"/>
  <c r="R9584" i="2" s="1"/>
  <c r="R9585" i="2" a="1"/>
  <c r="R9585" i="2" s="1"/>
  <c r="R9586" i="2" a="1"/>
  <c r="R9586" i="2" s="1"/>
  <c r="R9587" i="2" a="1"/>
  <c r="R9587" i="2" s="1"/>
  <c r="R9588" i="2" a="1"/>
  <c r="R9588" i="2" s="1"/>
  <c r="R9589" i="2" a="1"/>
  <c r="R9589" i="2" s="1"/>
  <c r="R9590" i="2" a="1"/>
  <c r="R9590" i="2" s="1"/>
  <c r="R9591" i="2" a="1"/>
  <c r="R9591" i="2" s="1"/>
  <c r="R9592" i="2" a="1"/>
  <c r="R9592" i="2" s="1"/>
  <c r="R9593" i="2" a="1"/>
  <c r="R9593" i="2" s="1"/>
  <c r="R9594" i="2" a="1"/>
  <c r="R9594" i="2"/>
  <c r="R9595" i="2" a="1"/>
  <c r="R9595" i="2" s="1"/>
  <c r="R9596" i="2" a="1"/>
  <c r="R9596" i="2" s="1"/>
  <c r="R9597" i="2" a="1"/>
  <c r="R9597" i="2" s="1"/>
  <c r="R9598" i="2" a="1"/>
  <c r="R9598" i="2" s="1"/>
  <c r="R9599" i="2" a="1"/>
  <c r="R9599" i="2" s="1"/>
  <c r="R9600" i="2" a="1"/>
  <c r="R9600" i="2" s="1"/>
  <c r="R9601" i="2" a="1"/>
  <c r="R9601" i="2"/>
  <c r="R9602" i="2" a="1"/>
  <c r="R9602" i="2"/>
  <c r="R9603" i="2" a="1"/>
  <c r="R9603" i="2" s="1"/>
  <c r="R9604" i="2" a="1"/>
  <c r="R9604" i="2" s="1"/>
  <c r="R9605" i="2" a="1"/>
  <c r="R9605" i="2" s="1"/>
  <c r="R9606" i="2" a="1"/>
  <c r="R9606" i="2" s="1"/>
  <c r="R9607" i="2" a="1"/>
  <c r="R9607" i="2" s="1"/>
  <c r="R9608" i="2" a="1"/>
  <c r="R9608" i="2"/>
  <c r="R9609" i="2" a="1"/>
  <c r="R9609" i="2"/>
  <c r="R9610" i="2" a="1"/>
  <c r="R9610" i="2" s="1"/>
  <c r="R9611" i="2" a="1"/>
  <c r="R9611" i="2" s="1"/>
  <c r="R9612" i="2" a="1"/>
  <c r="R9612" i="2" s="1"/>
  <c r="R9613" i="2" a="1"/>
  <c r="R9613" i="2" s="1"/>
  <c r="R9614" i="2" a="1"/>
  <c r="R9614" i="2" s="1"/>
  <c r="R9615" i="2" a="1"/>
  <c r="R9615" i="2"/>
  <c r="R9616" i="2" a="1"/>
  <c r="R9616" i="2" s="1"/>
  <c r="R9617" i="2" a="1"/>
  <c r="R9617" i="2" s="1"/>
  <c r="R9618" i="2" a="1"/>
  <c r="R9618" i="2" s="1"/>
  <c r="R9619" i="2" a="1"/>
  <c r="R9619" i="2" s="1"/>
  <c r="R9620" i="2" a="1"/>
  <c r="R9620" i="2" s="1"/>
  <c r="R9621" i="2" a="1"/>
  <c r="R9621" i="2" s="1"/>
  <c r="R9622" i="2" a="1"/>
  <c r="R9622" i="2" s="1"/>
  <c r="R9623" i="2" a="1"/>
  <c r="R9623" i="2" s="1"/>
  <c r="R9624" i="2" a="1"/>
  <c r="R9624" i="2" s="1"/>
  <c r="R9625" i="2" a="1"/>
  <c r="R9625" i="2" s="1"/>
  <c r="R9626" i="2" a="1"/>
  <c r="R9626" i="2" s="1"/>
  <c r="R9627" i="2" a="1"/>
  <c r="R9627" i="2" s="1"/>
  <c r="R9628" i="2" a="1"/>
  <c r="R9628" i="2" s="1"/>
  <c r="R9629" i="2" a="1"/>
  <c r="R9629" i="2"/>
  <c r="R9630" i="2" a="1"/>
  <c r="R9630" i="2" s="1"/>
  <c r="R9631" i="2" a="1"/>
  <c r="R9631" i="2" s="1"/>
  <c r="R9632" i="2" a="1"/>
  <c r="R9632" i="2" s="1"/>
  <c r="R9633" i="2" a="1"/>
  <c r="R9633" i="2" s="1"/>
  <c r="R9634" i="2" a="1"/>
  <c r="R9634" i="2" s="1"/>
  <c r="R9635" i="2" a="1"/>
  <c r="R9635" i="2" s="1"/>
  <c r="R9636" i="2" a="1"/>
  <c r="R9636" i="2" s="1"/>
  <c r="R9637" i="2" a="1"/>
  <c r="R9637" i="2"/>
  <c r="R9638" i="2" a="1"/>
  <c r="R9638" i="2" s="1"/>
  <c r="R9639" i="2" a="1"/>
  <c r="R9639" i="2" s="1"/>
  <c r="R9640" i="2" a="1"/>
  <c r="R9640" i="2" s="1"/>
  <c r="R9641" i="2" a="1"/>
  <c r="R9641" i="2" s="1"/>
  <c r="R9642" i="2" a="1"/>
  <c r="R9642" i="2" s="1"/>
  <c r="R9643" i="2" a="1"/>
  <c r="R9643" i="2" s="1"/>
  <c r="R9644" i="2" a="1"/>
  <c r="R9644" i="2"/>
  <c r="R9645" i="2" a="1"/>
  <c r="R9645" i="2" s="1"/>
  <c r="R9646" i="2" a="1"/>
  <c r="R9646" i="2" s="1"/>
  <c r="R9647" i="2" a="1"/>
  <c r="R9647" i="2" s="1"/>
  <c r="R9648" i="2" a="1"/>
  <c r="R9648" i="2" s="1"/>
  <c r="R9649" i="2" a="1"/>
  <c r="R9649" i="2" s="1"/>
  <c r="R9650" i="2" a="1"/>
  <c r="R9650" i="2" s="1"/>
  <c r="R9651" i="2" a="1"/>
  <c r="R9651" i="2"/>
  <c r="R9652" i="2" a="1"/>
  <c r="R9652" i="2" s="1"/>
  <c r="R9653" i="2" a="1"/>
  <c r="R9653" i="2" s="1"/>
  <c r="R9654" i="2" a="1"/>
  <c r="R9654" i="2" s="1"/>
  <c r="R9655" i="2" a="1"/>
  <c r="R9655" i="2" s="1"/>
  <c r="R9656" i="2" a="1"/>
  <c r="R9656" i="2" s="1"/>
  <c r="R9657" i="2" a="1"/>
  <c r="R9657" i="2"/>
  <c r="R9658" i="2" a="1"/>
  <c r="R9658" i="2"/>
  <c r="R9659" i="2" a="1"/>
  <c r="R9659" i="2" s="1"/>
  <c r="R9660" i="2" a="1"/>
  <c r="R9660" i="2" s="1"/>
  <c r="R9661" i="2" a="1"/>
  <c r="R9661" i="2" s="1"/>
  <c r="R9662" i="2" a="1"/>
  <c r="R9662" i="2" s="1"/>
  <c r="R9663" i="2" a="1"/>
  <c r="R9663" i="2" s="1"/>
  <c r="R9664" i="2" a="1"/>
  <c r="R9664" i="2"/>
  <c r="R9665" i="2" a="1"/>
  <c r="R9665" i="2" s="1"/>
  <c r="R9666" i="2" a="1"/>
  <c r="R9666" i="2" s="1"/>
  <c r="R9667" i="2" a="1"/>
  <c r="R9667" i="2" s="1"/>
  <c r="R9668" i="2" a="1"/>
  <c r="R9668" i="2" s="1"/>
  <c r="R9669" i="2" a="1"/>
  <c r="R9669" i="2" s="1"/>
  <c r="R9670" i="2" a="1"/>
  <c r="R9670" i="2" s="1"/>
  <c r="R9671" i="2" a="1"/>
  <c r="R9671" i="2" s="1"/>
  <c r="R9672" i="2" a="1"/>
  <c r="R9672" i="2"/>
  <c r="R9673" i="2" a="1"/>
  <c r="R9673" i="2" s="1"/>
  <c r="R9674" i="2" a="1"/>
  <c r="R9674" i="2" s="1"/>
  <c r="R9675" i="2" a="1"/>
  <c r="R9675" i="2" s="1"/>
  <c r="R9676" i="2" a="1"/>
  <c r="R9676" i="2" s="1"/>
  <c r="R9677" i="2" a="1"/>
  <c r="R9677" i="2" s="1"/>
  <c r="R9678" i="2" a="1"/>
  <c r="R9678" i="2" s="1"/>
  <c r="R9679" i="2" a="1"/>
  <c r="R9679" i="2" s="1"/>
  <c r="R9680" i="2" a="1"/>
  <c r="R9680" i="2" s="1"/>
  <c r="R9681" i="2" a="1"/>
  <c r="R9681" i="2" s="1"/>
  <c r="R9682" i="2" a="1"/>
  <c r="R9682" i="2" s="1"/>
  <c r="R9683" i="2" a="1"/>
  <c r="R9683" i="2" s="1"/>
  <c r="R9684" i="2" a="1"/>
  <c r="R9684" i="2" s="1"/>
  <c r="R9685" i="2" a="1"/>
  <c r="R9685" i="2" s="1"/>
  <c r="R9686" i="2" a="1"/>
  <c r="R9686" i="2" s="1"/>
  <c r="R9687" i="2" a="1"/>
  <c r="R9687" i="2" s="1"/>
  <c r="R9688" i="2" a="1"/>
  <c r="R9688" i="2" s="1"/>
  <c r="R9689" i="2" a="1"/>
  <c r="R9689" i="2" s="1"/>
  <c r="R9690" i="2" a="1"/>
  <c r="R9690" i="2" s="1"/>
  <c r="R9691" i="2" a="1"/>
  <c r="R9691" i="2" s="1"/>
  <c r="R9692" i="2" a="1"/>
  <c r="R9692" i="2"/>
  <c r="R9693" i="2" a="1"/>
  <c r="R9693" i="2" s="1"/>
  <c r="R9694" i="2" a="1"/>
  <c r="R9694" i="2" s="1"/>
  <c r="R9695" i="2" a="1"/>
  <c r="R9695" i="2" s="1"/>
  <c r="R9696" i="2" a="1"/>
  <c r="R9696" i="2" s="1"/>
  <c r="R9697" i="2" a="1"/>
  <c r="R9697" i="2" s="1"/>
  <c r="R9698" i="2" a="1"/>
  <c r="R9698" i="2" s="1"/>
  <c r="R9699" i="2" a="1"/>
  <c r="R9699" i="2"/>
  <c r="R9700" i="2" a="1"/>
  <c r="R9700" i="2"/>
  <c r="R9701" i="2" a="1"/>
  <c r="R9701" i="2" s="1"/>
  <c r="R9702" i="2" a="1"/>
  <c r="R9702" i="2" s="1"/>
  <c r="R9703" i="2" a="1"/>
  <c r="R9703" i="2" s="1"/>
  <c r="R9704" i="2" a="1"/>
  <c r="R9704" i="2" s="1"/>
  <c r="R9705" i="2" a="1"/>
  <c r="R9705" i="2" s="1"/>
  <c r="R9706" i="2" a="1"/>
  <c r="R9706" i="2"/>
  <c r="R9707" i="2" a="1"/>
  <c r="R9707" i="2"/>
  <c r="R9708" i="2" a="1"/>
  <c r="R9708" i="2" s="1"/>
  <c r="R9709" i="2" a="1"/>
  <c r="R9709" i="2" s="1"/>
  <c r="R9710" i="2" a="1"/>
  <c r="R9710" i="2" s="1"/>
  <c r="R9711" i="2" a="1"/>
  <c r="R9711" i="2" s="1"/>
  <c r="R9712" i="2" a="1"/>
  <c r="R9712" i="2" s="1"/>
  <c r="R9713" i="2" a="1"/>
  <c r="R9713" i="2"/>
  <c r="R9714" i="2" a="1"/>
  <c r="R9714" i="2" s="1"/>
  <c r="R9715" i="2" a="1"/>
  <c r="R9715" i="2" s="1"/>
  <c r="R9716" i="2" a="1"/>
  <c r="R9716" i="2" s="1"/>
  <c r="R9717" i="2" a="1"/>
  <c r="R9717" i="2" s="1"/>
  <c r="R9718" i="2" a="1"/>
  <c r="R9718" i="2" s="1"/>
  <c r="R9719" i="2" a="1"/>
  <c r="R9719" i="2" s="1"/>
  <c r="R9720" i="2" a="1"/>
  <c r="R9720" i="2" s="1"/>
  <c r="R9721" i="2" a="1"/>
  <c r="R9721" i="2" s="1"/>
  <c r="R9722" i="2" a="1"/>
  <c r="R9722" i="2" s="1"/>
  <c r="R9723" i="2" a="1"/>
  <c r="R9723" i="2" s="1"/>
  <c r="R9724" i="2" a="1"/>
  <c r="R9724" i="2" s="1"/>
  <c r="R9725" i="2" a="1"/>
  <c r="R9725" i="2" s="1"/>
  <c r="R9726" i="2" a="1"/>
  <c r="R9726" i="2" s="1"/>
  <c r="R9727" i="2" a="1"/>
  <c r="R9727" i="2"/>
  <c r="R9728" i="2" a="1"/>
  <c r="R9728" i="2" s="1"/>
  <c r="R9729" i="2" a="1"/>
  <c r="R9729" i="2" s="1"/>
  <c r="R9730" i="2" a="1"/>
  <c r="R9730" i="2" s="1"/>
  <c r="R9731" i="2" a="1"/>
  <c r="R9731" i="2" s="1"/>
  <c r="R9732" i="2" a="1"/>
  <c r="R9732" i="2" s="1"/>
  <c r="R9733" i="2" a="1"/>
  <c r="R9733" i="2" s="1"/>
  <c r="R9734" i="2" a="1"/>
  <c r="R9734" i="2" s="1"/>
  <c r="R9735" i="2" a="1"/>
  <c r="R9735" i="2"/>
  <c r="R9736" i="2" a="1"/>
  <c r="R9736" i="2" s="1"/>
  <c r="R9737" i="2" a="1"/>
  <c r="R9737" i="2" s="1"/>
  <c r="R9738" i="2" a="1"/>
  <c r="R9738" i="2" s="1"/>
  <c r="R9739" i="2" a="1"/>
  <c r="R9739" i="2" s="1"/>
  <c r="R9740" i="2" a="1"/>
  <c r="R9740" i="2" s="1"/>
  <c r="R9741" i="2" a="1"/>
  <c r="R9741" i="2" s="1"/>
  <c r="R9742" i="2" a="1"/>
  <c r="R9742" i="2"/>
  <c r="R9743" i="2" a="1"/>
  <c r="R9743" i="2" s="1"/>
  <c r="R9744" i="2" a="1"/>
  <c r="R9744" i="2" s="1"/>
  <c r="R9745" i="2" a="1"/>
  <c r="R9745" i="2" s="1"/>
  <c r="R9746" i="2" a="1"/>
  <c r="R9746" i="2" s="1"/>
  <c r="R9747" i="2" a="1"/>
  <c r="R9747" i="2" s="1"/>
  <c r="R9748" i="2" a="1"/>
  <c r="R9748" i="2" s="1"/>
  <c r="R9749" i="2" a="1"/>
  <c r="R9749" i="2"/>
  <c r="R9750" i="2" a="1"/>
  <c r="R9750" i="2" s="1"/>
  <c r="R9751" i="2" a="1"/>
  <c r="R9751" i="2" s="1"/>
  <c r="R9752" i="2" a="1"/>
  <c r="R9752" i="2" s="1"/>
  <c r="R9753" i="2" a="1"/>
  <c r="R9753" i="2" s="1"/>
  <c r="R9754" i="2" a="1"/>
  <c r="R9754" i="2" s="1"/>
  <c r="R9755" i="2" a="1"/>
  <c r="R9755" i="2"/>
  <c r="R9756" i="2" a="1"/>
  <c r="R9756" i="2"/>
  <c r="R9757" i="2" a="1"/>
  <c r="R9757" i="2" s="1"/>
  <c r="R9758" i="2" a="1"/>
  <c r="R9758" i="2" s="1"/>
  <c r="R9759" i="2" a="1"/>
  <c r="R9759" i="2" s="1"/>
  <c r="R9760" i="2" a="1"/>
  <c r="R9760" i="2" s="1"/>
  <c r="R9761" i="2" a="1"/>
  <c r="R9761" i="2" s="1"/>
  <c r="R9762" i="2" a="1"/>
  <c r="R9762" i="2"/>
  <c r="R9763" i="2" a="1"/>
  <c r="R9763" i="2" s="1"/>
  <c r="R9764" i="2" a="1"/>
  <c r="R9764" i="2" s="1"/>
  <c r="R9765" i="2" a="1"/>
  <c r="R9765" i="2" s="1"/>
  <c r="R9766" i="2" a="1"/>
  <c r="R9766" i="2" s="1"/>
  <c r="R9767" i="2" a="1"/>
  <c r="R9767" i="2" s="1"/>
  <c r="R9768" i="2" a="1"/>
  <c r="R9768" i="2" s="1"/>
  <c r="R9769" i="2" a="1"/>
  <c r="R9769" i="2" s="1"/>
  <c r="R9770" i="2" a="1"/>
  <c r="R9770" i="2"/>
  <c r="R9771" i="2" a="1"/>
  <c r="R9771" i="2" s="1"/>
  <c r="R9772" i="2" a="1"/>
  <c r="R9772" i="2" s="1"/>
  <c r="R9773" i="2" a="1"/>
  <c r="R9773" i="2" s="1"/>
  <c r="R9774" i="2" a="1"/>
  <c r="R9774" i="2" s="1"/>
  <c r="R9775" i="2" a="1"/>
  <c r="R9775" i="2" s="1"/>
  <c r="R9776" i="2" a="1"/>
  <c r="R9776" i="2" s="1"/>
  <c r="R9777" i="2" a="1"/>
  <c r="R9777" i="2" s="1"/>
  <c r="R9778" i="2" a="1"/>
  <c r="R9778" i="2" s="1"/>
  <c r="R9779" i="2" a="1"/>
  <c r="R9779" i="2" s="1"/>
  <c r="R9780" i="2" a="1"/>
  <c r="R9780" i="2" s="1"/>
  <c r="R9781" i="2" a="1"/>
  <c r="R9781" i="2" s="1"/>
  <c r="R9782" i="2" a="1"/>
  <c r="R9782" i="2" s="1"/>
  <c r="R9783" i="2" a="1"/>
  <c r="R9783" i="2" s="1"/>
  <c r="R9784" i="2" a="1"/>
  <c r="R9784" i="2" s="1"/>
  <c r="R9785" i="2" a="1"/>
  <c r="R9785" i="2" s="1"/>
  <c r="R9786" i="2" a="1"/>
  <c r="R9786" i="2" s="1"/>
  <c r="R9787" i="2" a="1"/>
  <c r="R9787" i="2" s="1"/>
  <c r="R9788" i="2" a="1"/>
  <c r="R9788" i="2" s="1"/>
  <c r="R9789" i="2" a="1"/>
  <c r="R9789" i="2" s="1"/>
  <c r="R9790" i="2" a="1"/>
  <c r="R9790" i="2"/>
  <c r="R9791" i="2" a="1"/>
  <c r="R9791" i="2" s="1"/>
  <c r="R9792" i="2" a="1"/>
  <c r="R9792" i="2" s="1"/>
  <c r="R9793" i="2" a="1"/>
  <c r="R9793" i="2" s="1"/>
  <c r="R9794" i="2" a="1"/>
  <c r="R9794" i="2" s="1"/>
  <c r="R9795" i="2" a="1"/>
  <c r="R9795" i="2" s="1"/>
  <c r="R9796" i="2" a="1"/>
  <c r="R9796" i="2" s="1"/>
  <c r="R9797" i="2" a="1"/>
  <c r="R9797" i="2"/>
  <c r="R9798" i="2" a="1"/>
  <c r="R9798" i="2"/>
  <c r="R9799" i="2" a="1"/>
  <c r="R9799" i="2" s="1"/>
  <c r="R9800" i="2" a="1"/>
  <c r="R9800" i="2" s="1"/>
  <c r="R9801" i="2" a="1"/>
  <c r="R9801" i="2" s="1"/>
  <c r="R9802" i="2" a="1"/>
  <c r="R9802" i="2" s="1"/>
  <c r="R9803" i="2" a="1"/>
  <c r="R9803" i="2" s="1"/>
  <c r="R9804" i="2" a="1"/>
  <c r="R9804" i="2"/>
  <c r="R9805" i="2" a="1"/>
  <c r="R9805" i="2"/>
  <c r="R9806" i="2" a="1"/>
  <c r="R9806" i="2" s="1"/>
  <c r="R9807" i="2" a="1"/>
  <c r="R9807" i="2" s="1"/>
  <c r="R9808" i="2" a="1"/>
  <c r="R9808" i="2" s="1"/>
  <c r="R9809" i="2" a="1"/>
  <c r="R9809" i="2" s="1"/>
  <c r="R9810" i="2" a="1"/>
  <c r="R9810" i="2" s="1"/>
  <c r="R9811" i="2" a="1"/>
  <c r="R9811" i="2"/>
  <c r="R9812" i="2" a="1"/>
  <c r="R9812" i="2" s="1"/>
  <c r="R9813" i="2" a="1"/>
  <c r="R9813" i="2" s="1"/>
  <c r="R9814" i="2" a="1"/>
  <c r="R9814" i="2" s="1"/>
  <c r="R9815" i="2" a="1"/>
  <c r="R9815" i="2" s="1"/>
  <c r="R9816" i="2" a="1"/>
  <c r="R9816" i="2" s="1"/>
  <c r="R9817" i="2" a="1"/>
  <c r="R9817" i="2" s="1"/>
  <c r="R9818" i="2" a="1"/>
  <c r="R9818" i="2" s="1"/>
  <c r="R9819" i="2" a="1"/>
  <c r="R9819" i="2" s="1"/>
  <c r="R9820" i="2" a="1"/>
  <c r="R9820" i="2" s="1"/>
  <c r="R9821" i="2" a="1"/>
  <c r="R9821" i="2" s="1"/>
  <c r="R9822" i="2" a="1"/>
  <c r="R9822" i="2" s="1"/>
  <c r="R9823" i="2" a="1"/>
  <c r="R9823" i="2" s="1"/>
  <c r="R9824" i="2" a="1"/>
  <c r="R9824" i="2" s="1"/>
  <c r="R9825" i="2" a="1"/>
  <c r="R9825" i="2"/>
  <c r="R9826" i="2" a="1"/>
  <c r="R9826" i="2" s="1"/>
  <c r="R9827" i="2" a="1"/>
  <c r="R9827" i="2" s="1"/>
  <c r="R9828" i="2" a="1"/>
  <c r="R9828" i="2" s="1"/>
  <c r="R9829" i="2" a="1"/>
  <c r="R9829" i="2" s="1"/>
  <c r="R9830" i="2" a="1"/>
  <c r="R9830" i="2" s="1"/>
  <c r="R9831" i="2" a="1"/>
  <c r="R9831" i="2" s="1"/>
  <c r="R9832" i="2" a="1"/>
  <c r="R9832" i="2" s="1"/>
  <c r="R9833" i="2" a="1"/>
  <c r="R9833" i="2"/>
  <c r="R9834" i="2" a="1"/>
  <c r="R9834" i="2" s="1"/>
  <c r="R9835" i="2" a="1"/>
  <c r="R9835" i="2" s="1"/>
  <c r="R9836" i="2" a="1"/>
  <c r="R9836" i="2" s="1"/>
  <c r="R9837" i="2" a="1"/>
  <c r="R9837" i="2" s="1"/>
  <c r="R9838" i="2" a="1"/>
  <c r="R9838" i="2" s="1"/>
  <c r="R9839" i="2" a="1"/>
  <c r="R9839" i="2" s="1"/>
  <c r="R9840" i="2" a="1"/>
  <c r="R9840" i="2"/>
  <c r="R9841" i="2" a="1"/>
  <c r="R9841" i="2" s="1"/>
  <c r="R9842" i="2" a="1"/>
  <c r="R9842" i="2" s="1"/>
  <c r="R9843" i="2" a="1"/>
  <c r="R9843" i="2" s="1"/>
  <c r="R9844" i="2" a="1"/>
  <c r="R9844" i="2" s="1"/>
  <c r="R9845" i="2" a="1"/>
  <c r="R9845" i="2" s="1"/>
  <c r="R9846" i="2" a="1"/>
  <c r="R9846" i="2" s="1"/>
  <c r="R9847" i="2" a="1"/>
  <c r="R9847" i="2"/>
  <c r="R9848" i="2" a="1"/>
  <c r="R9848" i="2" s="1"/>
  <c r="R9849" i="2" a="1"/>
  <c r="R9849" i="2" s="1"/>
  <c r="R9850" i="2" a="1"/>
  <c r="R9850" i="2" s="1"/>
  <c r="R9851" i="2" a="1"/>
  <c r="R9851" i="2" s="1"/>
  <c r="R9852" i="2" a="1"/>
  <c r="R9852" i="2" s="1"/>
  <c r="R9853" i="2" a="1"/>
  <c r="R9853" i="2"/>
  <c r="R9854" i="2" a="1"/>
  <c r="R9854" i="2"/>
  <c r="R9855" i="2" a="1"/>
  <c r="R9855" i="2" s="1"/>
  <c r="R9856" i="2" a="1"/>
  <c r="R9856" i="2" s="1"/>
  <c r="R9857" i="2" a="1"/>
  <c r="R9857" i="2" s="1"/>
  <c r="R9858" i="2" a="1"/>
  <c r="R9858" i="2" s="1"/>
  <c r="R9859" i="2" a="1"/>
  <c r="R9859" i="2" s="1"/>
  <c r="R9860" i="2" a="1"/>
  <c r="R9860" i="2"/>
  <c r="R9861" i="2" a="1"/>
  <c r="R9861" i="2" s="1"/>
  <c r="R9862" i="2" a="1"/>
  <c r="R9862" i="2" s="1"/>
  <c r="R9863" i="2" a="1"/>
  <c r="R9863" i="2" s="1"/>
  <c r="R9864" i="2" a="1"/>
  <c r="R9864" i="2" s="1"/>
  <c r="R9865" i="2" a="1"/>
  <c r="R9865" i="2" s="1"/>
  <c r="R9866" i="2" a="1"/>
  <c r="R9866" i="2" s="1"/>
  <c r="R9867" i="2" a="1"/>
  <c r="R9867" i="2" s="1"/>
  <c r="R9868" i="2" a="1"/>
  <c r="R9868" i="2"/>
  <c r="R9869" i="2" a="1"/>
  <c r="R9869" i="2" s="1"/>
  <c r="R9870" i="2" a="1"/>
  <c r="R9870" i="2" s="1"/>
  <c r="R9871" i="2" a="1"/>
  <c r="R9871" i="2" s="1"/>
  <c r="R9872" i="2" a="1"/>
  <c r="R9872" i="2" s="1"/>
  <c r="R9873" i="2" a="1"/>
  <c r="R9873" i="2" s="1"/>
  <c r="R9874" i="2" a="1"/>
  <c r="R9874" i="2" s="1"/>
  <c r="R9875" i="2" a="1"/>
  <c r="R9875" i="2" s="1"/>
  <c r="R9876" i="2" a="1"/>
  <c r="R9876" i="2" s="1"/>
  <c r="R9877" i="2" a="1"/>
  <c r="R9877" i="2" s="1"/>
  <c r="R9878" i="2" a="1"/>
  <c r="R9878" i="2" s="1"/>
  <c r="R9879" i="2" a="1"/>
  <c r="R9879" i="2" s="1"/>
  <c r="R9880" i="2" a="1"/>
  <c r="R9880" i="2" s="1"/>
  <c r="R9881" i="2" a="1"/>
  <c r="R9881" i="2" s="1"/>
  <c r="R9882" i="2" a="1"/>
  <c r="R9882" i="2" s="1"/>
  <c r="R9883" i="2" a="1"/>
  <c r="R9883" i="2" s="1"/>
  <c r="R9884" i="2" a="1"/>
  <c r="R9884" i="2" s="1"/>
  <c r="R9885" i="2" a="1"/>
  <c r="R9885" i="2" s="1"/>
  <c r="R9886" i="2" a="1"/>
  <c r="R9886" i="2" s="1"/>
  <c r="R9887" i="2" a="1"/>
  <c r="R9887" i="2" s="1"/>
  <c r="R9888" i="2" a="1"/>
  <c r="R9888" i="2"/>
  <c r="R9889" i="2" a="1"/>
  <c r="R9889" i="2" s="1"/>
  <c r="R9890" i="2" a="1"/>
  <c r="R9890" i="2" s="1"/>
  <c r="R9891" i="2" a="1"/>
  <c r="R9891" i="2" s="1"/>
  <c r="R9892" i="2" a="1"/>
  <c r="R9892" i="2" s="1"/>
  <c r="R9893" i="2" a="1"/>
  <c r="R9893" i="2" s="1"/>
  <c r="R9894" i="2" a="1"/>
  <c r="R9894" i="2" s="1"/>
  <c r="R9895" i="2" a="1"/>
  <c r="R9895" i="2"/>
  <c r="R9896" i="2" a="1"/>
  <c r="R9896" i="2"/>
  <c r="R9897" i="2" a="1"/>
  <c r="R9897" i="2" s="1"/>
  <c r="R9898" i="2" a="1"/>
  <c r="R9898" i="2" s="1"/>
  <c r="R9899" i="2" a="1"/>
  <c r="R9899" i="2" s="1"/>
  <c r="R9900" i="2" a="1"/>
  <c r="R9900" i="2" s="1"/>
  <c r="R9901" i="2" a="1"/>
  <c r="R9901" i="2" s="1"/>
  <c r="R9902" i="2" a="1"/>
  <c r="R9902" i="2"/>
  <c r="R9903" i="2" a="1"/>
  <c r="R9903" i="2"/>
  <c r="R9904" i="2" a="1"/>
  <c r="R9904" i="2" s="1"/>
  <c r="R9905" i="2" a="1"/>
  <c r="R9905" i="2" s="1"/>
  <c r="R9906" i="2" a="1"/>
  <c r="R9906" i="2" s="1"/>
  <c r="R9907" i="2" a="1"/>
  <c r="R9907" i="2" s="1"/>
  <c r="R9908" i="2" a="1"/>
  <c r="R9908" i="2" s="1"/>
  <c r="R9909" i="2" a="1"/>
  <c r="R9909" i="2"/>
  <c r="R9910" i="2" a="1"/>
  <c r="R9910" i="2" s="1"/>
  <c r="R9911" i="2" a="1"/>
  <c r="R9911" i="2" s="1"/>
  <c r="R9912" i="2" a="1"/>
  <c r="R9912" i="2" s="1"/>
  <c r="R9913" i="2" a="1"/>
  <c r="R9913" i="2" s="1"/>
  <c r="R9914" i="2" a="1"/>
  <c r="R9914" i="2" s="1"/>
  <c r="R9915" i="2" a="1"/>
  <c r="R9915" i="2" s="1"/>
  <c r="R9916" i="2" a="1"/>
  <c r="R9916" i="2" s="1"/>
  <c r="R9917" i="2" a="1"/>
  <c r="R9917" i="2" s="1"/>
  <c r="R9918" i="2" a="1"/>
  <c r="R9918" i="2" s="1"/>
  <c r="R9919" i="2" a="1"/>
  <c r="R9919" i="2" s="1"/>
  <c r="R9920" i="2" a="1"/>
  <c r="R9920" i="2" s="1"/>
  <c r="R9921" i="2" a="1"/>
  <c r="R9921" i="2" s="1"/>
  <c r="R9922" i="2" a="1"/>
  <c r="R9922" i="2" s="1"/>
  <c r="R9923" i="2" a="1"/>
  <c r="R9923" i="2"/>
  <c r="R9924" i="2" a="1"/>
  <c r="R9924" i="2" s="1"/>
  <c r="R9925" i="2" a="1"/>
  <c r="R9925" i="2" s="1"/>
  <c r="R9926" i="2" a="1"/>
  <c r="R9926" i="2" s="1"/>
  <c r="R9927" i="2" a="1"/>
  <c r="R9927" i="2" s="1"/>
  <c r="R9928" i="2" a="1"/>
  <c r="R9928" i="2" s="1"/>
  <c r="R9929" i="2" a="1"/>
  <c r="R9929" i="2" s="1"/>
  <c r="R9930" i="2" a="1"/>
  <c r="R9930" i="2" s="1"/>
  <c r="R9931" i="2" a="1"/>
  <c r="R9931" i="2"/>
  <c r="R9932" i="2" a="1"/>
  <c r="R9932" i="2" s="1"/>
  <c r="R9933" i="2" a="1"/>
  <c r="R9933" i="2" s="1"/>
  <c r="R9934" i="2" a="1"/>
  <c r="R9934" i="2" s="1"/>
  <c r="R9935" i="2" a="1"/>
  <c r="R9935" i="2" s="1"/>
  <c r="R9936" i="2" a="1"/>
  <c r="R9936" i="2" s="1"/>
  <c r="R9937" i="2" a="1"/>
  <c r="R9937" i="2" s="1"/>
  <c r="R9938" i="2" a="1"/>
  <c r="R9938" i="2"/>
  <c r="R9939" i="2" a="1"/>
  <c r="R9939" i="2" s="1"/>
  <c r="R9940" i="2" a="1"/>
  <c r="R9940" i="2" s="1"/>
  <c r="R9941" i="2" a="1"/>
  <c r="R9941" i="2" s="1"/>
  <c r="R9942" i="2" a="1"/>
  <c r="R9942" i="2" s="1"/>
  <c r="R9943" i="2" a="1"/>
  <c r="R9943" i="2" s="1"/>
  <c r="R9944" i="2" a="1"/>
  <c r="R9944" i="2" s="1"/>
  <c r="R9945" i="2" a="1"/>
  <c r="R9945" i="2"/>
  <c r="R9946" i="2" a="1"/>
  <c r="R9946" i="2" s="1"/>
  <c r="R9947" i="2" a="1"/>
  <c r="R9947" i="2" s="1"/>
  <c r="R9948" i="2" a="1"/>
  <c r="R9948" i="2" s="1"/>
  <c r="R9949" i="2" a="1"/>
  <c r="R9949" i="2" s="1"/>
  <c r="R9950" i="2" a="1"/>
  <c r="R9950" i="2" s="1"/>
  <c r="R9951" i="2" a="1"/>
  <c r="R9951" i="2"/>
  <c r="R9952" i="2" a="1"/>
  <c r="R9952" i="2"/>
  <c r="R9953" i="2" a="1"/>
  <c r="R9953" i="2" s="1"/>
  <c r="R9954" i="2" a="1"/>
  <c r="R9954" i="2" s="1"/>
  <c r="R9955" i="2" a="1"/>
  <c r="R9955" i="2" s="1"/>
  <c r="R9956" i="2" a="1"/>
  <c r="R9956" i="2" s="1"/>
  <c r="R9957" i="2" a="1"/>
  <c r="R9957" i="2" s="1"/>
  <c r="R9958" i="2" a="1"/>
  <c r="R9958" i="2"/>
  <c r="R9959" i="2" a="1"/>
  <c r="R9959" i="2" s="1"/>
  <c r="R9960" i="2" a="1"/>
  <c r="R9960" i="2" s="1"/>
  <c r="R9961" i="2" a="1"/>
  <c r="R9961" i="2" s="1"/>
  <c r="R9962" i="2" a="1"/>
  <c r="R9962" i="2" s="1"/>
  <c r="R9963" i="2" a="1"/>
  <c r="R9963" i="2" s="1"/>
  <c r="R9964" i="2" a="1"/>
  <c r="R9964" i="2" s="1"/>
  <c r="R9965" i="2" a="1"/>
  <c r="R9965" i="2" s="1"/>
  <c r="R9966" i="2" a="1"/>
  <c r="R9966" i="2"/>
  <c r="R9967" i="2" a="1"/>
  <c r="R9967" i="2" s="1"/>
  <c r="R9968" i="2" a="1"/>
  <c r="R9968" i="2" s="1"/>
  <c r="R9969" i="2" a="1"/>
  <c r="R9969" i="2" s="1"/>
  <c r="R9970" i="2" a="1"/>
  <c r="R9970" i="2" s="1"/>
  <c r="R9971" i="2" a="1"/>
  <c r="R9971" i="2" s="1"/>
  <c r="R9972" i="2" a="1"/>
  <c r="R9972" i="2" s="1"/>
  <c r="R9973" i="2" a="1"/>
  <c r="R9973" i="2" s="1"/>
  <c r="R9974" i="2" a="1"/>
  <c r="R9974" i="2" s="1"/>
  <c r="R9975" i="2" a="1"/>
  <c r="R9975" i="2" s="1"/>
  <c r="R9976" i="2" a="1"/>
  <c r="R9976" i="2" s="1"/>
  <c r="R9977" i="2" a="1"/>
  <c r="R9977" i="2" s="1"/>
  <c r="R9978" i="2" a="1"/>
  <c r="R9978" i="2" s="1"/>
  <c r="R9979" i="2" a="1"/>
  <c r="R9979" i="2" s="1"/>
  <c r="R9980" i="2" a="1"/>
  <c r="R9980" i="2" s="1"/>
  <c r="R9981" i="2" a="1"/>
  <c r="R9981" i="2" s="1"/>
  <c r="R9982" i="2" a="1"/>
  <c r="R9982" i="2" s="1"/>
  <c r="R9983" i="2" a="1"/>
  <c r="R9983" i="2" s="1"/>
  <c r="R9984" i="2" a="1"/>
  <c r="R9984" i="2" s="1"/>
  <c r="R9985" i="2" a="1"/>
  <c r="R9985" i="2" s="1"/>
  <c r="R9986" i="2" a="1"/>
  <c r="R9986" i="2"/>
  <c r="R9987" i="2" a="1"/>
  <c r="R9987" i="2" s="1"/>
  <c r="R9988" i="2" a="1"/>
  <c r="R9988" i="2" s="1"/>
  <c r="R9989" i="2" a="1"/>
  <c r="R9989" i="2" s="1"/>
  <c r="R9990" i="2" a="1"/>
  <c r="R9990" i="2" s="1"/>
  <c r="R9991" i="2" a="1"/>
  <c r="R9991" i="2" s="1"/>
  <c r="R9992" i="2" a="1"/>
  <c r="R9992" i="2" s="1"/>
  <c r="R9993" i="2" a="1"/>
  <c r="R9993" i="2"/>
  <c r="R9994" i="2" a="1"/>
  <c r="R9994" i="2"/>
  <c r="R9995" i="2" a="1"/>
  <c r="R9995" i="2" s="1"/>
  <c r="R9996" i="2" a="1"/>
  <c r="R9996" i="2" s="1"/>
  <c r="R9997" i="2" a="1"/>
  <c r="R9997" i="2" s="1"/>
  <c r="R9998" i="2" a="1"/>
  <c r="R9998" i="2" s="1"/>
  <c r="R9999" i="2" a="1"/>
  <c r="R9999" i="2" s="1"/>
  <c r="R10000" i="2" a="1"/>
  <c r="R10000" i="2"/>
  <c r="R10001" i="2" a="1"/>
  <c r="R10001" i="2"/>
  <c r="I3" i="23"/>
  <c r="E3" i="28"/>
  <c r="E4" i="28"/>
  <c r="E5" i="28"/>
  <c r="E6" i="28"/>
  <c r="E7" i="28"/>
  <c r="E8" i="28"/>
  <c r="D4" i="28"/>
  <c r="D5" i="28"/>
  <c r="D6" i="28"/>
  <c r="D7" i="28"/>
  <c r="D8" i="28"/>
  <c r="D3" i="28"/>
  <c r="Q2" i="2" a="1"/>
  <c r="Q2" i="2" s="1"/>
  <c r="Q3" i="2" a="1"/>
  <c r="Q3" i="2" s="1"/>
  <c r="Q4" i="2" a="1"/>
  <c r="Q4" i="2" s="1"/>
  <c r="Q5" i="2" a="1"/>
  <c r="Q5" i="2" s="1"/>
  <c r="Q6" i="2" a="1"/>
  <c r="Q6" i="2"/>
  <c r="Q7" i="2" a="1"/>
  <c r="Q7" i="2" s="1"/>
  <c r="Q8" i="2" a="1"/>
  <c r="Q8" i="2"/>
  <c r="Q9" i="2" a="1"/>
  <c r="Q9" i="2" s="1"/>
  <c r="Q10" i="2" a="1"/>
  <c r="Q10" i="2" s="1"/>
  <c r="Q11" i="2" a="1"/>
  <c r="Q11" i="2" s="1"/>
  <c r="Q12" i="2" a="1"/>
  <c r="Q12" i="2" s="1"/>
  <c r="Q13" i="2" a="1"/>
  <c r="Q13" i="2" s="1"/>
  <c r="Q14" i="2" a="1"/>
  <c r="Q14" i="2"/>
  <c r="Q15" i="2" a="1"/>
  <c r="Q15" i="2" s="1"/>
  <c r="Q16" i="2" a="1"/>
  <c r="Q16" i="2" s="1"/>
  <c r="Q17" i="2" a="1"/>
  <c r="Q17" i="2" s="1"/>
  <c r="Q18" i="2" a="1"/>
  <c r="Q18" i="2" s="1"/>
  <c r="Q19" i="2" a="1"/>
  <c r="Q19" i="2" s="1"/>
  <c r="Q20" i="2" a="1"/>
  <c r="Q20" i="2" s="1"/>
  <c r="Q21" i="2" a="1"/>
  <c r="Q21" i="2"/>
  <c r="Q22" i="2" a="1"/>
  <c r="Q22" i="2" s="1"/>
  <c r="Q23" i="2" a="1"/>
  <c r="Q23" i="2" s="1"/>
  <c r="Q24" i="2" a="1"/>
  <c r="Q24" i="2" s="1"/>
  <c r="Q25" i="2" a="1"/>
  <c r="Q25" i="2"/>
  <c r="Q26" i="2" a="1"/>
  <c r="Q26" i="2" s="1"/>
  <c r="Q27" i="2" a="1"/>
  <c r="Q27" i="2"/>
  <c r="Q28" i="2" a="1"/>
  <c r="Q28" i="2"/>
  <c r="Q29" i="2" a="1"/>
  <c r="Q29" i="2" s="1"/>
  <c r="Q30" i="2" a="1"/>
  <c r="Q30" i="2" s="1"/>
  <c r="Q31" i="2" a="1"/>
  <c r="Q31" i="2" s="1"/>
  <c r="Q32" i="2" a="1"/>
  <c r="Q32" i="2" s="1"/>
  <c r="Q33" i="2" a="1"/>
  <c r="Q33" i="2" s="1"/>
  <c r="Q34" i="2" a="1"/>
  <c r="Q34" i="2" s="1"/>
  <c r="Q35" i="2" a="1"/>
  <c r="Q35" i="2" s="1"/>
  <c r="Q36" i="2" a="1"/>
  <c r="Q36" i="2"/>
  <c r="Q37" i="2" a="1"/>
  <c r="Q37" i="2" s="1"/>
  <c r="Q38" i="2" a="1"/>
  <c r="Q38" i="2" s="1"/>
  <c r="Q39" i="2" a="1"/>
  <c r="Q39" i="2" s="1"/>
  <c r="Q40" i="2" a="1"/>
  <c r="Q40" i="2" s="1"/>
  <c r="Q41" i="2" a="1"/>
  <c r="Q41" i="2"/>
  <c r="Q42" i="2" a="1"/>
  <c r="Q42" i="2"/>
  <c r="Q43" i="2" a="1"/>
  <c r="Q43" i="2" s="1"/>
  <c r="Q44" i="2" a="1"/>
  <c r="Q44" i="2" s="1"/>
  <c r="Q45" i="2" a="1"/>
  <c r="Q45" i="2"/>
  <c r="Q46" i="2" a="1"/>
  <c r="Q46" i="2" s="1"/>
  <c r="Q47" i="2" a="1"/>
  <c r="Q47" i="2" s="1"/>
  <c r="Q48" i="2" a="1"/>
  <c r="Q48" i="2" s="1"/>
  <c r="Q49" i="2" a="1"/>
  <c r="Q49" i="2" s="1"/>
  <c r="Q50" i="2" a="1"/>
  <c r="Q50" i="2"/>
  <c r="Q51" i="2" a="1"/>
  <c r="Q51" i="2" s="1"/>
  <c r="Q52" i="2" a="1"/>
  <c r="Q52" i="2" s="1"/>
  <c r="Q53" i="2" a="1"/>
  <c r="Q53" i="2" s="1"/>
  <c r="Q54" i="2" a="1"/>
  <c r="Q54" i="2" s="1"/>
  <c r="Q55" i="2" a="1"/>
  <c r="Q55" i="2"/>
  <c r="Q56" i="2" a="1"/>
  <c r="Q56" i="2" s="1"/>
  <c r="Q57" i="2" a="1"/>
  <c r="Q57" i="2" s="1"/>
  <c r="Q58" i="2" a="1"/>
  <c r="Q58" i="2" s="1"/>
  <c r="Q59" i="2" a="1"/>
  <c r="Q59" i="2" s="1"/>
  <c r="Q60" i="2" a="1"/>
  <c r="Q60" i="2" s="1"/>
  <c r="Q61" i="2" a="1"/>
  <c r="Q61" i="2" s="1"/>
  <c r="Q62" i="2" a="1"/>
  <c r="Q62" i="2"/>
  <c r="Q63" i="2" a="1"/>
  <c r="Q63" i="2"/>
  <c r="Q64" i="2" a="1"/>
  <c r="Q64" i="2" s="1"/>
  <c r="Q65" i="2" a="1"/>
  <c r="Q65" i="2" s="1"/>
  <c r="Q66" i="2" a="1"/>
  <c r="Q66" i="2"/>
  <c r="Q67" i="2" a="1"/>
  <c r="Q67" i="2" s="1"/>
  <c r="Q68" i="2" a="1"/>
  <c r="Q68" i="2" s="1"/>
  <c r="Q69" i="2" a="1"/>
  <c r="Q69" i="2" s="1"/>
  <c r="Q70" i="2" a="1"/>
  <c r="Q70" i="2"/>
  <c r="Q71" i="2" a="1"/>
  <c r="Q71" i="2"/>
  <c r="Q72" i="2" a="1"/>
  <c r="Q72" i="2" s="1"/>
  <c r="Q73" i="2" a="1"/>
  <c r="Q73" i="2"/>
  <c r="Q74" i="2" a="1"/>
  <c r="Q74" i="2" s="1"/>
  <c r="Q75" i="2" a="1"/>
  <c r="Q75" i="2" s="1"/>
  <c r="Q76" i="2" a="1"/>
  <c r="Q76" i="2"/>
  <c r="Q77" i="2" a="1"/>
  <c r="Q77" i="2" s="1"/>
  <c r="Q78" i="2" a="1"/>
  <c r="Q78" i="2"/>
  <c r="Q79" i="2" a="1"/>
  <c r="Q79" i="2" s="1"/>
  <c r="Q80" i="2" a="1"/>
  <c r="Q80" i="2"/>
  <c r="Q81" i="2" a="1"/>
  <c r="Q81" i="2" s="1"/>
  <c r="Q82" i="2" a="1"/>
  <c r="Q82" i="2" s="1"/>
  <c r="Q83" i="2" a="1"/>
  <c r="Q83" i="2" s="1"/>
  <c r="Q84" i="2" a="1"/>
  <c r="Q84" i="2"/>
  <c r="Q85" i="2" a="1"/>
  <c r="Q85" i="2" s="1"/>
  <c r="Q86" i="2" a="1"/>
  <c r="Q86" i="2" s="1"/>
  <c r="Q87" i="2" a="1"/>
  <c r="Q87" i="2" s="1"/>
  <c r="Q88" i="2" a="1"/>
  <c r="Q88" i="2" s="1"/>
  <c r="Q89" i="2" a="1"/>
  <c r="Q89" i="2" s="1"/>
  <c r="Q90" i="2" a="1"/>
  <c r="Q90" i="2"/>
  <c r="Q91" i="2" a="1"/>
  <c r="Q91" i="2"/>
  <c r="Q92" i="2" a="1"/>
  <c r="Q92" i="2" s="1"/>
  <c r="Q93" i="2" a="1"/>
  <c r="Q93" i="2" s="1"/>
  <c r="Q94" i="2" a="1"/>
  <c r="Q94" i="2" s="1"/>
  <c r="Q95" i="2" a="1"/>
  <c r="Q95" i="2" s="1"/>
  <c r="Q96" i="2" a="1"/>
  <c r="Q96" i="2" s="1"/>
  <c r="Q97" i="2" a="1"/>
  <c r="Q97" i="2" s="1"/>
  <c r="Q98" i="2" a="1"/>
  <c r="Q98" i="2" s="1"/>
  <c r="Q99" i="2" a="1"/>
  <c r="Q99" i="2" s="1"/>
  <c r="Q100" i="2" a="1"/>
  <c r="Q100" i="2" s="1"/>
  <c r="Q101" i="2" a="1"/>
  <c r="Q101" i="2"/>
  <c r="Q102" i="2" a="1"/>
  <c r="Q102" i="2"/>
  <c r="Q103" i="2" a="1"/>
  <c r="Q103" i="2" s="1"/>
  <c r="Q104" i="2" a="1"/>
  <c r="Q104" i="2" s="1"/>
  <c r="Q105" i="2" a="1"/>
  <c r="Q105" i="2" s="1"/>
  <c r="Q106" i="2" a="1"/>
  <c r="Q106" i="2" s="1"/>
  <c r="Q107" i="2" a="1"/>
  <c r="Q107" i="2" s="1"/>
  <c r="Q108" i="2" a="1"/>
  <c r="Q108" i="2" s="1"/>
  <c r="Q109" i="2" a="1"/>
  <c r="Q109" i="2" s="1"/>
  <c r="Q110" i="2" a="1"/>
  <c r="Q110" i="2" s="1"/>
  <c r="Q111" i="2" a="1"/>
  <c r="Q111" i="2" s="1"/>
  <c r="Q112" i="2" a="1"/>
  <c r="Q112" i="2"/>
  <c r="Q113" i="2" a="1"/>
  <c r="Q113" i="2" s="1"/>
  <c r="Q114" i="2" a="1"/>
  <c r="Q114" i="2" s="1"/>
  <c r="Q115" i="2" a="1"/>
  <c r="Q115" i="2" s="1"/>
  <c r="Q116" i="2" a="1"/>
  <c r="Q116" i="2" s="1"/>
  <c r="Q117" i="2" a="1"/>
  <c r="Q117" i="2" s="1"/>
  <c r="Q118" i="2" a="1"/>
  <c r="Q118" i="2" s="1"/>
  <c r="Q119" i="2" a="1"/>
  <c r="Q119" i="2" s="1"/>
  <c r="Q120" i="2" a="1"/>
  <c r="Q120" i="2"/>
  <c r="Q121" i="2" a="1"/>
  <c r="Q121" i="2" s="1"/>
  <c r="Q122" i="2" a="1"/>
  <c r="Q122" i="2"/>
  <c r="Q123" i="2" a="1"/>
  <c r="Q123" i="2"/>
  <c r="Q124" i="2" a="1"/>
  <c r="Q124" i="2" s="1"/>
  <c r="Q125" i="2" a="1"/>
  <c r="Q125" i="2"/>
  <c r="Q126" i="2" a="1"/>
  <c r="Q126" i="2" s="1"/>
  <c r="Q127" i="2" a="1"/>
  <c r="Q127" i="2"/>
  <c r="Q128" i="2" a="1"/>
  <c r="Q128" i="2" s="1"/>
  <c r="Q129" i="2" a="1"/>
  <c r="Q129" i="2"/>
  <c r="Q130" i="2" a="1"/>
  <c r="Q130" i="2"/>
  <c r="Q131" i="2" a="1"/>
  <c r="Q131" i="2" s="1"/>
  <c r="Q132" i="2" a="1"/>
  <c r="Q132" i="2" s="1"/>
  <c r="Q133" i="2" a="1"/>
  <c r="Q133" i="2" s="1"/>
  <c r="Q134" i="2" a="1"/>
  <c r="Q134" i="2" s="1"/>
  <c r="Q135" i="2" a="1"/>
  <c r="Q135" i="2" s="1"/>
  <c r="Q136" i="2" a="1"/>
  <c r="Q136" i="2" s="1"/>
  <c r="Q137" i="2" a="1"/>
  <c r="Q137" i="2"/>
  <c r="Q138" i="2" a="1"/>
  <c r="Q138" i="2" s="1"/>
  <c r="Q139" i="2" a="1"/>
  <c r="Q139" i="2"/>
  <c r="Q140" i="2" a="1"/>
  <c r="Q140" i="2"/>
  <c r="Q141" i="2" a="1"/>
  <c r="Q141" i="2"/>
  <c r="Q142" i="2" a="1"/>
  <c r="Q142" i="2" s="1"/>
  <c r="Q143" i="2" a="1"/>
  <c r="Q143" i="2" s="1"/>
  <c r="Q144" i="2" a="1"/>
  <c r="Q144" i="2" s="1"/>
  <c r="Q145" i="2" a="1"/>
  <c r="Q145" i="2" s="1"/>
  <c r="Q146" i="2" a="1"/>
  <c r="Q146" i="2" s="1"/>
  <c r="Q147" i="2" a="1"/>
  <c r="Q147" i="2" s="1"/>
  <c r="Q148" i="2" a="1"/>
  <c r="Q148" i="2" s="1"/>
  <c r="Q149" i="2" a="1"/>
  <c r="Q149" i="2" s="1"/>
  <c r="Q150" i="2" a="1"/>
  <c r="Q150" i="2" s="1"/>
  <c r="Q151" i="2" a="1"/>
  <c r="Q151" i="2"/>
  <c r="Q152" i="2" a="1"/>
  <c r="Q152" i="2" s="1"/>
  <c r="Q153" i="2" a="1"/>
  <c r="Q153" i="2"/>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c r="Q165" i="2" a="1"/>
  <c r="Q165" i="2" s="1"/>
  <c r="Q166" i="2" a="1"/>
  <c r="Q166" i="2" s="1"/>
  <c r="Q167" i="2" a="1"/>
  <c r="Q167" i="2" s="1"/>
  <c r="Q168" i="2" a="1"/>
  <c r="Q168" i="2"/>
  <c r="Q169" i="2" a="1"/>
  <c r="Q169" i="2" s="1"/>
  <c r="Q170" i="2" a="1"/>
  <c r="Q170" i="2" s="1"/>
  <c r="Q171" i="2" a="1"/>
  <c r="Q171" i="2"/>
  <c r="Q172" i="2" a="1"/>
  <c r="Q172" i="2" s="1"/>
  <c r="Q173" i="2" a="1"/>
  <c r="Q173" i="2" s="1"/>
  <c r="Q174" i="2" a="1"/>
  <c r="Q174" i="2"/>
  <c r="Q175" i="2" a="1"/>
  <c r="Q175" i="2" s="1"/>
  <c r="Q176" i="2" a="1"/>
  <c r="Q176" i="2"/>
  <c r="Q177" i="2" a="1"/>
  <c r="Q177" i="2" s="1"/>
  <c r="Q178" i="2" a="1"/>
  <c r="Q178" i="2" s="1"/>
  <c r="Q179" i="2" a="1"/>
  <c r="Q179" i="2"/>
  <c r="Q180" i="2" a="1"/>
  <c r="Q180" i="2" s="1"/>
  <c r="Q181" i="2" a="1"/>
  <c r="Q181" i="2"/>
  <c r="Q182" i="2" a="1"/>
  <c r="Q182" i="2"/>
  <c r="Q183" i="2" a="1"/>
  <c r="Q183" i="2"/>
  <c r="Q184" i="2" a="1"/>
  <c r="Q184" i="2" s="1"/>
  <c r="Q185" i="2" a="1"/>
  <c r="Q185" i="2" s="1"/>
  <c r="Q186" i="2" a="1"/>
  <c r="Q186" i="2" s="1"/>
  <c r="Q187" i="2" a="1"/>
  <c r="Q187" i="2" s="1"/>
  <c r="Q188" i="2" a="1"/>
  <c r="Q188" i="2"/>
  <c r="Q189" i="2" a="1"/>
  <c r="Q189" i="2"/>
  <c r="Q190" i="2" a="1"/>
  <c r="Q190" i="2"/>
  <c r="Q191" i="2" a="1"/>
  <c r="Q191" i="2" s="1"/>
  <c r="Q192" i="2" a="1"/>
  <c r="Q192" i="2"/>
  <c r="Q193" i="2" a="1"/>
  <c r="Q193" i="2" s="1"/>
  <c r="Q194" i="2" a="1"/>
  <c r="Q194" i="2" s="1"/>
  <c r="Q195" i="2" a="1"/>
  <c r="Q195" i="2" s="1"/>
  <c r="Q196" i="2" a="1"/>
  <c r="Q196" i="2" s="1"/>
  <c r="Q197" i="2" a="1"/>
  <c r="Q197" i="2"/>
  <c r="Q198" i="2" a="1"/>
  <c r="Q198" i="2" s="1"/>
  <c r="Q199" i="2" a="1"/>
  <c r="Q199" i="2"/>
  <c r="Q200" i="2" a="1"/>
  <c r="Q200" i="2" s="1"/>
  <c r="Q201" i="2" a="1"/>
  <c r="Q201" i="2" s="1"/>
  <c r="Q202" i="2" a="1"/>
  <c r="Q202" i="2"/>
  <c r="Q203" i="2" a="1"/>
  <c r="Q203" i="2" s="1"/>
  <c r="Q204" i="2" a="1"/>
  <c r="Q204" i="2"/>
  <c r="Q205" i="2" a="1"/>
  <c r="Q205" i="2" s="1"/>
  <c r="Q206" i="2" a="1"/>
  <c r="Q206" i="2" s="1"/>
  <c r="Q207" i="2" a="1"/>
  <c r="Q207" i="2" s="1"/>
  <c r="Q208" i="2" a="1"/>
  <c r="Q208" i="2" s="1"/>
  <c r="Q209" i="2" a="1"/>
  <c r="Q209" i="2" s="1"/>
  <c r="Q210" i="2" a="1"/>
  <c r="Q210" i="2"/>
  <c r="Q211" i="2" a="1"/>
  <c r="Q211" i="2" s="1"/>
  <c r="Q212" i="2" a="1"/>
  <c r="Q212" i="2" s="1"/>
  <c r="Q213" i="2" a="1"/>
  <c r="Q213" i="2" s="1"/>
  <c r="Q214" i="2" a="1"/>
  <c r="Q214" i="2" s="1"/>
  <c r="Q215" i="2" a="1"/>
  <c r="Q215" i="2" s="1"/>
  <c r="Q216" i="2" a="1"/>
  <c r="Q216" i="2"/>
  <c r="Q217" i="2" a="1"/>
  <c r="Q217" i="2" s="1"/>
  <c r="Q218" i="2" a="1"/>
  <c r="Q218" i="2"/>
  <c r="Q219" i="2" a="1"/>
  <c r="Q219" i="2" s="1"/>
  <c r="Q220" i="2" a="1"/>
  <c r="Q220" i="2"/>
  <c r="Q221" i="2" a="1"/>
  <c r="Q221" i="2"/>
  <c r="Q222" i="2" a="1"/>
  <c r="Q222" i="2" s="1"/>
  <c r="Q223" i="2" a="1"/>
  <c r="Q223" i="2"/>
  <c r="Q224" i="2" a="1"/>
  <c r="Q224" i="2" s="1"/>
  <c r="Q225" i="2" a="1"/>
  <c r="Q225" i="2" s="1"/>
  <c r="Q226" i="2" a="1"/>
  <c r="Q226" i="2" s="1"/>
  <c r="Q227" i="2" a="1"/>
  <c r="Q227" i="2" s="1"/>
  <c r="Q228" i="2" a="1"/>
  <c r="Q228" i="2"/>
  <c r="Q229" i="2" a="1"/>
  <c r="Q229" i="2" s="1"/>
  <c r="Q230" i="2" a="1"/>
  <c r="Q230" i="2" s="1"/>
  <c r="Q231" i="2" a="1"/>
  <c r="Q231" i="2"/>
  <c r="Q232" i="2" a="1"/>
  <c r="Q232" i="2" s="1"/>
  <c r="Q233" i="2" a="1"/>
  <c r="Q233" i="2" s="1"/>
  <c r="Q234" i="2" a="1"/>
  <c r="Q234" i="2" s="1"/>
  <c r="Q235" i="2" a="1"/>
  <c r="Q235" i="2" s="1"/>
  <c r="Q236" i="2" a="1"/>
  <c r="Q236" i="2" s="1"/>
  <c r="Q237" i="2" a="1"/>
  <c r="Q237" i="2" s="1"/>
  <c r="Q238" i="2" a="1"/>
  <c r="Q238" i="2" s="1"/>
  <c r="Q239" i="2" a="1"/>
  <c r="Q239" i="2"/>
  <c r="Q240" i="2" a="1"/>
  <c r="Q240" i="2" s="1"/>
  <c r="Q241" i="2" a="1"/>
  <c r="Q241" i="2" s="1"/>
  <c r="Q242" i="2" a="1"/>
  <c r="Q242" i="2" s="1"/>
  <c r="Q243" i="2" a="1"/>
  <c r="Q243" i="2" s="1"/>
  <c r="Q244" i="2" a="1"/>
  <c r="Q244" i="2" s="1"/>
  <c r="Q245" i="2" a="1"/>
  <c r="Q245" i="2"/>
  <c r="Q246" i="2" a="1"/>
  <c r="Q246" i="2" s="1"/>
  <c r="Q247" i="2" a="1"/>
  <c r="Q247" i="2" s="1"/>
  <c r="Q248" i="2" a="1"/>
  <c r="Q248" i="2" s="1"/>
  <c r="Q249" i="2" a="1"/>
  <c r="Q249" i="2" s="1"/>
  <c r="Q250" i="2" a="1"/>
  <c r="Q250" i="2" s="1"/>
  <c r="Q251" i="2" a="1"/>
  <c r="Q251" i="2"/>
  <c r="Q252" i="2" a="1"/>
  <c r="Q252" i="2" s="1"/>
  <c r="Q253" i="2" a="1"/>
  <c r="Q253" i="2"/>
  <c r="Q254" i="2" a="1"/>
  <c r="Q254" i="2" s="1"/>
  <c r="Q255" i="2" a="1"/>
  <c r="Q255" i="2" s="1"/>
  <c r="Q256" i="2" a="1"/>
  <c r="Q256" i="2"/>
  <c r="Q257" i="2" a="1"/>
  <c r="Q257" i="2" s="1"/>
  <c r="Q258" i="2" a="1"/>
  <c r="Q258" i="2"/>
  <c r="Q259" i="2" a="1"/>
  <c r="Q259" i="2" s="1"/>
  <c r="Q260" i="2" a="1"/>
  <c r="Q260" i="2" s="1"/>
  <c r="Q261" i="2" a="1"/>
  <c r="Q261" i="2" s="1"/>
  <c r="Q262" i="2" a="1"/>
  <c r="Q262" i="2"/>
  <c r="Q263" i="2" a="1"/>
  <c r="Q263" i="2" s="1"/>
  <c r="Q264" i="2" a="1"/>
  <c r="Q264" i="2" s="1"/>
  <c r="Q265" i="2" a="1"/>
  <c r="Q265" i="2" s="1"/>
  <c r="Q266" i="2" a="1"/>
  <c r="Q266" i="2"/>
  <c r="Q267" i="2" a="1"/>
  <c r="Q267" i="2" s="1"/>
  <c r="Q268" i="2" a="1"/>
  <c r="Q268" i="2" s="1"/>
  <c r="Q269" i="2" a="1"/>
  <c r="Q269" i="2" s="1"/>
  <c r="Q270" i="2" a="1"/>
  <c r="Q270" i="2"/>
  <c r="Q271" i="2" a="1"/>
  <c r="Q271" i="2" s="1"/>
  <c r="Q272" i="2" a="1"/>
  <c r="Q272" i="2" s="1"/>
  <c r="Q273" i="2" a="1"/>
  <c r="Q273" i="2" s="1"/>
  <c r="Q274" i="2" a="1"/>
  <c r="Q274" i="2"/>
  <c r="Q275" i="2" a="1"/>
  <c r="Q275" i="2" s="1"/>
  <c r="Q276" i="2" a="1"/>
  <c r="Q276" i="2" s="1"/>
  <c r="Q277" i="2" a="1"/>
  <c r="Q277" i="2" s="1"/>
  <c r="Q278" i="2" a="1"/>
  <c r="Q278" i="2" s="1"/>
  <c r="Q279" i="2" a="1"/>
  <c r="Q279" i="2" s="1"/>
  <c r="Q280" i="2" a="1"/>
  <c r="Q280" i="2"/>
  <c r="Q281" i="2" a="1"/>
  <c r="Q281" i="2" s="1"/>
  <c r="Q282" i="2" a="1"/>
  <c r="Q282" i="2" s="1"/>
  <c r="Q283" i="2" a="1"/>
  <c r="Q283" i="2" s="1"/>
  <c r="Q284" i="2" a="1"/>
  <c r="Q284" i="2"/>
  <c r="Q285" i="2" a="1"/>
  <c r="Q285" i="2" s="1"/>
  <c r="Q286" i="2" a="1"/>
  <c r="Q286" i="2"/>
  <c r="Q287" i="2" a="1"/>
  <c r="Q287" i="2"/>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c r="Q299" i="2" a="1"/>
  <c r="Q299" i="2" s="1"/>
  <c r="Q300" i="2" a="1"/>
  <c r="Q300" i="2" s="1"/>
  <c r="Q301" i="2" a="1"/>
  <c r="Q301" i="2" s="1"/>
  <c r="Q302" i="2" a="1"/>
  <c r="Q302" i="2"/>
  <c r="Q303" i="2" a="1"/>
  <c r="Q303" i="2" s="1"/>
  <c r="Q304" i="2" a="1"/>
  <c r="Q304" i="2" s="1"/>
  <c r="Q305" i="2" a="1"/>
  <c r="Q305" i="2" s="1"/>
  <c r="Q306" i="2" a="1"/>
  <c r="Q306" i="2" s="1"/>
  <c r="Q307" i="2" a="1"/>
  <c r="Q307" i="2" s="1"/>
  <c r="Q308" i="2" a="1"/>
  <c r="Q308" i="2"/>
  <c r="Q309" i="2" a="1"/>
  <c r="Q309" i="2" s="1"/>
  <c r="Q310" i="2" a="1"/>
  <c r="Q310" i="2" s="1"/>
  <c r="Q311" i="2" a="1"/>
  <c r="Q311" i="2" s="1"/>
  <c r="Q312" i="2" a="1"/>
  <c r="Q312" i="2" s="1"/>
  <c r="Q313" i="2" a="1"/>
  <c r="Q313" i="2" s="1"/>
  <c r="Q314" i="2" a="1"/>
  <c r="Q314" i="2" s="1"/>
  <c r="Q315" i="2" a="1"/>
  <c r="Q315" i="2"/>
  <c r="Q316" i="2" a="1"/>
  <c r="Q316" i="2" s="1"/>
  <c r="Q317" i="2" a="1"/>
  <c r="Q317" i="2" s="1"/>
  <c r="Q318" i="2" a="1"/>
  <c r="Q318" i="2" s="1"/>
  <c r="Q319" i="2" a="1"/>
  <c r="Q319" i="2" s="1"/>
  <c r="Q320" i="2" a="1"/>
  <c r="Q320" i="2" s="1"/>
  <c r="Q321" i="2" a="1"/>
  <c r="Q321" i="2" s="1"/>
  <c r="Q322" i="2" a="1"/>
  <c r="Q322" i="2" s="1"/>
  <c r="Q323" i="2" a="1"/>
  <c r="Q323" i="2"/>
  <c r="Q324" i="2" a="1"/>
  <c r="Q324" i="2" s="1"/>
  <c r="Q325" i="2" a="1"/>
  <c r="Q325" i="2" s="1"/>
  <c r="Q326" i="2" a="1"/>
  <c r="Q326" i="2" s="1"/>
  <c r="Q327" i="2" a="1"/>
  <c r="Q327" i="2" s="1"/>
  <c r="Q328" i="2" a="1"/>
  <c r="Q328" i="2" s="1"/>
  <c r="Q329" i="2" a="1"/>
  <c r="Q329" i="2" s="1"/>
  <c r="Q330" i="2" a="1"/>
  <c r="Q330" i="2" s="1"/>
  <c r="Q331" i="2" a="1"/>
  <c r="Q331" i="2" s="1"/>
  <c r="Q332" i="2" a="1"/>
  <c r="Q332" i="2" s="1"/>
  <c r="Q333" i="2" a="1"/>
  <c r="Q333" i="2"/>
  <c r="Q334" i="2" a="1"/>
  <c r="Q334" i="2" s="1"/>
  <c r="Q335" i="2" a="1"/>
  <c r="Q335" i="2" s="1"/>
  <c r="Q336" i="2" a="1"/>
  <c r="Q336" i="2"/>
  <c r="Q337" i="2" a="1"/>
  <c r="Q337" i="2" s="1"/>
  <c r="Q338" i="2" a="1"/>
  <c r="Q338" i="2" s="1"/>
  <c r="Q339" i="2" a="1"/>
  <c r="Q339" i="2"/>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c r="Q358" i="2" a="1"/>
  <c r="Q358" i="2" s="1"/>
  <c r="Q359" i="2" a="1"/>
  <c r="Q359" i="2" s="1"/>
  <c r="Q360" i="2" a="1"/>
  <c r="Q360" i="2" s="1"/>
  <c r="Q361" i="2" a="1"/>
  <c r="Q361" i="2" s="1"/>
  <c r="Q362" i="2" a="1"/>
  <c r="Q362" i="2" s="1"/>
  <c r="Q363" i="2" a="1"/>
  <c r="Q363" i="2" s="1"/>
  <c r="Q364" i="2" a="1"/>
  <c r="Q364" i="2" s="1"/>
  <c r="Q365" i="2" a="1"/>
  <c r="Q365" i="2"/>
  <c r="Q366" i="2" a="1"/>
  <c r="Q366" i="2" s="1"/>
  <c r="Q367" i="2" a="1"/>
  <c r="Q367" i="2"/>
  <c r="Q368" i="2" a="1"/>
  <c r="Q368" i="2"/>
  <c r="Q369" i="2" a="1"/>
  <c r="Q369" i="2" s="1"/>
  <c r="Q370" i="2" a="1"/>
  <c r="Q370" i="2"/>
  <c r="Q371" i="2" a="1"/>
  <c r="Q371" i="2" s="1"/>
  <c r="Q372" i="2" a="1"/>
  <c r="Q372" i="2"/>
  <c r="Q373" i="2" a="1"/>
  <c r="Q373" i="2" s="1"/>
  <c r="Q374" i="2" a="1"/>
  <c r="Q374" i="2"/>
  <c r="Q375" i="2" a="1"/>
  <c r="Q375" i="2" s="1"/>
  <c r="Q376" i="2" a="1"/>
  <c r="Q376" i="2" s="1"/>
  <c r="Q377" i="2" a="1"/>
  <c r="Q377" i="2"/>
  <c r="Q378" i="2" a="1"/>
  <c r="Q378" i="2" s="1"/>
  <c r="Q379" i="2" a="1"/>
  <c r="Q379" i="2" s="1"/>
  <c r="Q380" i="2" a="1"/>
  <c r="Q380" i="2" s="1"/>
  <c r="Q381" i="2" a="1"/>
  <c r="Q381" i="2" s="1"/>
  <c r="Q382" i="2" a="1"/>
  <c r="Q382" i="2" s="1"/>
  <c r="Q383" i="2" a="1"/>
  <c r="Q383" i="2" s="1"/>
  <c r="Q384" i="2" a="1"/>
  <c r="Q384" i="2"/>
  <c r="Q385" i="2" a="1"/>
  <c r="Q385" i="2"/>
  <c r="Q386" i="2" a="1"/>
  <c r="Q386" i="2"/>
  <c r="Q387" i="2" a="1"/>
  <c r="Q387" i="2" s="1"/>
  <c r="Q388" i="2" a="1"/>
  <c r="Q388" i="2" s="1"/>
  <c r="Q389" i="2" a="1"/>
  <c r="Q389" i="2" s="1"/>
  <c r="Q390" i="2" a="1"/>
  <c r="Q390" i="2" s="1"/>
  <c r="Q391" i="2" a="1"/>
  <c r="Q391" i="2" s="1"/>
  <c r="Q392" i="2" a="1"/>
  <c r="Q392" i="2" s="1"/>
  <c r="Q393" i="2" a="1"/>
  <c r="Q393" i="2" s="1"/>
  <c r="Q394" i="2" a="1"/>
  <c r="Q394" i="2" s="1"/>
  <c r="Q395" i="2" a="1"/>
  <c r="Q395" i="2"/>
  <c r="Q396" i="2" a="1"/>
  <c r="Q396" i="2" s="1"/>
  <c r="Q397" i="2" a="1"/>
  <c r="Q397" i="2" s="1"/>
  <c r="Q398" i="2" a="1"/>
  <c r="Q398" i="2" s="1"/>
  <c r="Q399" i="2" a="1"/>
  <c r="Q399" i="2" s="1"/>
  <c r="Q400" i="2" a="1"/>
  <c r="Q400" i="2" s="1"/>
  <c r="Q401" i="2" a="1"/>
  <c r="Q401" i="2" s="1"/>
  <c r="Q402" i="2" a="1"/>
  <c r="Q402" i="2" s="1"/>
  <c r="Q403" i="2" a="1"/>
  <c r="Q403" i="2" s="1"/>
  <c r="Q404" i="2" a="1"/>
  <c r="Q404" i="2" s="1"/>
  <c r="Q405" i="2" a="1"/>
  <c r="Q405" i="2" s="1"/>
  <c r="Q406" i="2" a="1"/>
  <c r="Q406" i="2"/>
  <c r="Q407" i="2" a="1"/>
  <c r="Q407" i="2" s="1"/>
  <c r="Q408" i="2" a="1"/>
  <c r="Q408" i="2" s="1"/>
  <c r="Q409" i="2" a="1"/>
  <c r="Q409" i="2" s="1"/>
  <c r="Q410" i="2" a="1"/>
  <c r="Q410" i="2" s="1"/>
  <c r="Q411" i="2" a="1"/>
  <c r="Q411" i="2" s="1"/>
  <c r="Q412" i="2" a="1"/>
  <c r="Q412" i="2" s="1"/>
  <c r="Q413" i="2" a="1"/>
  <c r="Q413" i="2"/>
  <c r="Q414" i="2" a="1"/>
  <c r="Q414" i="2"/>
  <c r="Q415" i="2" a="1"/>
  <c r="Q415" i="2" s="1"/>
  <c r="Q416" i="2" a="1"/>
  <c r="Q416" i="2"/>
  <c r="Q417" i="2" a="1"/>
  <c r="Q417" i="2" s="1"/>
  <c r="Q418" i="2" a="1"/>
  <c r="Q418" i="2" s="1"/>
  <c r="Q419" i="2" a="1"/>
  <c r="Q419" i="2" s="1"/>
  <c r="Q420" i="2" a="1"/>
  <c r="Q420" i="2"/>
  <c r="Q421" i="2" a="1"/>
  <c r="Q421" i="2" s="1"/>
  <c r="Q422" i="2" a="1"/>
  <c r="Q422" i="2" s="1"/>
  <c r="Q423" i="2" a="1"/>
  <c r="Q423" i="2"/>
  <c r="Q424" i="2" a="1"/>
  <c r="Q424" i="2" s="1"/>
  <c r="Q425" i="2" a="1"/>
  <c r="Q425" i="2" s="1"/>
  <c r="Q426" i="2" a="1"/>
  <c r="Q426" i="2"/>
  <c r="Q427" i="2" a="1"/>
  <c r="Q427" i="2" s="1"/>
  <c r="Q428" i="2" a="1"/>
  <c r="Q428" i="2" s="1"/>
  <c r="Q429" i="2" a="1"/>
  <c r="Q429" i="2" s="1"/>
  <c r="Q430" i="2" a="1"/>
  <c r="Q430" i="2" s="1"/>
  <c r="Q431" i="2" a="1"/>
  <c r="Q431" i="2"/>
  <c r="Q432" i="2" a="1"/>
  <c r="Q432" i="2" s="1"/>
  <c r="Q433" i="2" a="1"/>
  <c r="Q433" i="2" s="1"/>
  <c r="Q434" i="2" a="1"/>
  <c r="Q434" i="2" s="1"/>
  <c r="Q435" i="2" a="1"/>
  <c r="Q435" i="2" s="1"/>
  <c r="Q436" i="2" a="1"/>
  <c r="Q436" i="2" s="1"/>
  <c r="Q437" i="2" a="1"/>
  <c r="Q437" i="2"/>
  <c r="Q438" i="2" a="1"/>
  <c r="Q438" i="2" s="1"/>
  <c r="Q439" i="2" a="1"/>
  <c r="Q439" i="2" s="1"/>
  <c r="Q440" i="2" a="1"/>
  <c r="Q440" i="2" s="1"/>
  <c r="Q441" i="2" a="1"/>
  <c r="Q441" i="2"/>
  <c r="Q442" i="2" a="1"/>
  <c r="Q442" i="2" s="1"/>
  <c r="Q443" i="2" a="1"/>
  <c r="Q443" i="2" s="1"/>
  <c r="Q444" i="2" a="1"/>
  <c r="Q444" i="2" s="1"/>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c r="Q456" i="2" a="1"/>
  <c r="Q456" i="2" s="1"/>
  <c r="Q457" i="2" a="1"/>
  <c r="Q457" i="2" s="1"/>
  <c r="Q458" i="2" a="1"/>
  <c r="Q458" i="2"/>
  <c r="Q459" i="2" a="1"/>
  <c r="Q459" i="2" s="1"/>
  <c r="Q460" i="2" a="1"/>
  <c r="Q460" i="2" s="1"/>
  <c r="Q461" i="2" a="1"/>
  <c r="Q461" i="2" s="1"/>
  <c r="Q462" i="2" a="1"/>
  <c r="Q462" i="2" s="1"/>
  <c r="Q463" i="2" a="1"/>
  <c r="Q463" i="2"/>
  <c r="Q464" i="2" a="1"/>
  <c r="Q464" i="2" s="1"/>
  <c r="Q465" i="2" a="1"/>
  <c r="Q465" i="2"/>
  <c r="Q466" i="2" a="1"/>
  <c r="Q466" i="2"/>
  <c r="Q467" i="2" a="1"/>
  <c r="Q467" i="2" s="1"/>
  <c r="Q468" i="2" a="1"/>
  <c r="Q468" i="2"/>
  <c r="Q469" i="2" a="1"/>
  <c r="Q469" i="2" s="1"/>
  <c r="Q470" i="2" a="1"/>
  <c r="Q470" i="2" s="1"/>
  <c r="Q471" i="2" a="1"/>
  <c r="Q471" i="2" s="1"/>
  <c r="Q472" i="2" a="1"/>
  <c r="Q472" i="2"/>
  <c r="Q473" i="2" a="1"/>
  <c r="Q473" i="2"/>
  <c r="Q474" i="2" a="1"/>
  <c r="Q474" i="2" s="1"/>
  <c r="Q475" i="2" a="1"/>
  <c r="Q475" i="2" s="1"/>
  <c r="Q476" i="2" a="1"/>
  <c r="Q476" i="2" s="1"/>
  <c r="Q477" i="2" a="1"/>
  <c r="Q477" i="2" s="1"/>
  <c r="Q478" i="2" a="1"/>
  <c r="Q478" i="2" s="1"/>
  <c r="Q479" i="2" a="1"/>
  <c r="Q479" i="2" s="1"/>
  <c r="Q480" i="2" a="1"/>
  <c r="Q480" i="2"/>
  <c r="Q481" i="2" a="1"/>
  <c r="Q481" i="2" s="1"/>
  <c r="Q482" i="2" a="1"/>
  <c r="Q482" i="2"/>
  <c r="Q483" i="2" a="1"/>
  <c r="Q483" i="2"/>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c r="Q497" i="2" a="1"/>
  <c r="Q497" i="2" s="1"/>
  <c r="Q498" i="2" a="1"/>
  <c r="Q498" i="2"/>
  <c r="Q499" i="2" a="1"/>
  <c r="Q499" i="2" s="1"/>
  <c r="Q500" i="2" a="1"/>
  <c r="Q500" i="2" s="1"/>
  <c r="Q501" i="2" a="1"/>
  <c r="Q501" i="2" s="1"/>
  <c r="Q502" i="2" a="1"/>
  <c r="Q502" i="2" s="1"/>
  <c r="Q503" i="2" a="1"/>
  <c r="Q503" i="2" s="1"/>
  <c r="Q504" i="2" a="1"/>
  <c r="Q504" i="2"/>
  <c r="Q505" i="2" a="1"/>
  <c r="Q505" i="2" s="1"/>
  <c r="Q506" i="2" a="1"/>
  <c r="Q506" i="2" s="1"/>
  <c r="Q507" i="2" a="1"/>
  <c r="Q507" i="2" s="1"/>
  <c r="Q508" i="2" a="1"/>
  <c r="Q508" i="2" s="1"/>
  <c r="Q509" i="2" a="1"/>
  <c r="Q509" i="2" s="1"/>
  <c r="Q510" i="2" a="1"/>
  <c r="Q510" i="2"/>
  <c r="Q511" i="2" a="1"/>
  <c r="Q511" i="2"/>
  <c r="Q512" i="2" a="1"/>
  <c r="Q512" i="2" s="1"/>
  <c r="Q513" i="2" a="1"/>
  <c r="Q513" i="2" s="1"/>
  <c r="Q514" i="2" a="1"/>
  <c r="Q514" i="2"/>
  <c r="Q515" i="2" a="1"/>
  <c r="Q515" i="2" s="1"/>
  <c r="Q516" i="2" a="1"/>
  <c r="Q516" i="2" s="1"/>
  <c r="Q517" i="2" a="1"/>
  <c r="Q517" i="2"/>
  <c r="Q518" i="2" a="1"/>
  <c r="Q518" i="2"/>
  <c r="Q519" i="2" a="1"/>
  <c r="Q519" i="2"/>
  <c r="Q520" i="2" a="1"/>
  <c r="Q520" i="2" s="1"/>
  <c r="Q521" i="2" a="1"/>
  <c r="Q521" i="2" s="1"/>
  <c r="Q522" i="2" a="1"/>
  <c r="Q522" i="2" s="1"/>
  <c r="Q523" i="2" a="1"/>
  <c r="Q523" i="2" s="1"/>
  <c r="Q524" i="2" a="1"/>
  <c r="Q524" i="2" s="1"/>
  <c r="Q525" i="2" a="1"/>
  <c r="Q525" i="2" s="1"/>
  <c r="Q526" i="2" a="1"/>
  <c r="Q526" i="2"/>
  <c r="Q527" i="2" a="1"/>
  <c r="Q527" i="2" s="1"/>
  <c r="Q528" i="2" a="1"/>
  <c r="Q528" i="2" s="1"/>
  <c r="Q529" i="2" a="1"/>
  <c r="Q529" i="2"/>
  <c r="Q530" i="2" a="1"/>
  <c r="Q530" i="2" s="1"/>
  <c r="Q531" i="2" a="1"/>
  <c r="Q531" i="2" s="1"/>
  <c r="Q532" i="2" a="1"/>
  <c r="Q532" i="2" s="1"/>
  <c r="Q533" i="2" a="1"/>
  <c r="Q533" i="2"/>
  <c r="Q534" i="2" a="1"/>
  <c r="Q534" i="2" s="1"/>
  <c r="Q535" i="2" a="1"/>
  <c r="Q535" i="2"/>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s="1"/>
  <c r="Q553" i="2" a="1"/>
  <c r="Q553" i="2"/>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c r="Q582" i="2" a="1"/>
  <c r="Q582" i="2" s="1"/>
  <c r="Q583" i="2" a="1"/>
  <c r="Q583" i="2" s="1"/>
  <c r="Q584" i="2" a="1"/>
  <c r="Q584" i="2"/>
  <c r="Q585" i="2" a="1"/>
  <c r="Q585" i="2" s="1"/>
  <c r="Q586" i="2" a="1"/>
  <c r="Q586" i="2"/>
  <c r="Q587" i="2" a="1"/>
  <c r="Q587" i="2" s="1"/>
  <c r="Q588" i="2" a="1"/>
  <c r="Q588" i="2" s="1"/>
  <c r="Q589" i="2" a="1"/>
  <c r="Q589" i="2" s="1"/>
  <c r="Q590" i="2" a="1"/>
  <c r="Q590" i="2" s="1"/>
  <c r="Q591" i="2" a="1"/>
  <c r="Q591" i="2"/>
  <c r="Q592" i="2" a="1"/>
  <c r="Q592" i="2" s="1"/>
  <c r="Q593" i="2" a="1"/>
  <c r="Q593" i="2"/>
  <c r="Q594" i="2" a="1"/>
  <c r="Q594" i="2" s="1"/>
  <c r="Q595" i="2" a="1"/>
  <c r="Q595" i="2"/>
  <c r="Q596" i="2" a="1"/>
  <c r="Q596" i="2" s="1"/>
  <c r="Q597" i="2" a="1"/>
  <c r="Q597" i="2"/>
  <c r="Q598" i="2" a="1"/>
  <c r="Q598" i="2" s="1"/>
  <c r="Q599" i="2" a="1"/>
  <c r="Q599" i="2" s="1"/>
  <c r="Q600" i="2" a="1"/>
  <c r="Q600" i="2" s="1"/>
  <c r="Q601" i="2" a="1"/>
  <c r="Q601" i="2"/>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c r="Q613" i="2" a="1"/>
  <c r="Q613" i="2" s="1"/>
  <c r="Q614" i="2" a="1"/>
  <c r="Q614" i="2" s="1"/>
  <c r="Q615" i="2" a="1"/>
  <c r="Q615" i="2"/>
  <c r="Q616" i="2" a="1"/>
  <c r="Q616" i="2" s="1"/>
  <c r="Q617" i="2" a="1"/>
  <c r="Q617" i="2"/>
  <c r="Q618" i="2" a="1"/>
  <c r="Q618" i="2" s="1"/>
  <c r="Q619" i="2" a="1"/>
  <c r="Q619" i="2"/>
  <c r="Q620" i="2" a="1"/>
  <c r="Q620" i="2" s="1"/>
  <c r="Q621" i="2" a="1"/>
  <c r="Q621" i="2" s="1"/>
  <c r="Q622" i="2" a="1"/>
  <c r="Q622" i="2" s="1"/>
  <c r="Q623" i="2" a="1"/>
  <c r="Q623" i="2"/>
  <c r="Q624" i="2" a="1"/>
  <c r="Q624" i="2" s="1"/>
  <c r="Q625" i="2" a="1"/>
  <c r="Q625" i="2"/>
  <c r="Q626" i="2" a="1"/>
  <c r="Q626" i="2"/>
  <c r="Q627" i="2" a="1"/>
  <c r="Q627" i="2" s="1"/>
  <c r="Q628" i="2" a="1"/>
  <c r="Q628" i="2" s="1"/>
  <c r="Q629" i="2" a="1"/>
  <c r="Q629" i="2" s="1"/>
  <c r="Q630" i="2" a="1"/>
  <c r="Q630" i="2"/>
  <c r="Q631" i="2" a="1"/>
  <c r="Q631" i="2" s="1"/>
  <c r="Q632" i="2" a="1"/>
  <c r="Q632" i="2" s="1"/>
  <c r="Q633" i="2" a="1"/>
  <c r="Q633" i="2" s="1"/>
  <c r="Q634" i="2" a="1"/>
  <c r="Q634" i="2" s="1"/>
  <c r="Q635" i="2" a="1"/>
  <c r="Q635" i="2" s="1"/>
  <c r="Q636" i="2" a="1"/>
  <c r="Q636" i="2" s="1"/>
  <c r="Q637" i="2" a="1"/>
  <c r="Q637" i="2" s="1"/>
  <c r="Q638" i="2" a="1"/>
  <c r="Q638" i="2"/>
  <c r="Q639" i="2" a="1"/>
  <c r="Q639" i="2" s="1"/>
  <c r="Q640" i="2" a="1"/>
  <c r="Q640" i="2" s="1"/>
  <c r="Q641" i="2" a="1"/>
  <c r="Q641" i="2" s="1"/>
  <c r="Q642" i="2" a="1"/>
  <c r="Q642" i="2" s="1"/>
  <c r="Q643" i="2" a="1"/>
  <c r="Q643" i="2" s="1"/>
  <c r="Q644" i="2" a="1"/>
  <c r="Q644" i="2" s="1"/>
  <c r="Q645" i="2" a="1"/>
  <c r="Q645" i="2"/>
  <c r="Q646" i="2" a="1"/>
  <c r="Q646" i="2"/>
  <c r="Q647" i="2" a="1"/>
  <c r="Q647" i="2" s="1"/>
  <c r="Q648" i="2" a="1"/>
  <c r="Q648" i="2" s="1"/>
  <c r="Q649" i="2" a="1"/>
  <c r="Q649" i="2" s="1"/>
  <c r="Q650" i="2" a="1"/>
  <c r="Q650" i="2"/>
  <c r="Q651" i="2" a="1"/>
  <c r="Q651" i="2" s="1"/>
  <c r="Q652" i="2" a="1"/>
  <c r="Q652" i="2" s="1"/>
  <c r="Q653" i="2" a="1"/>
  <c r="Q653" i="2" s="1"/>
  <c r="Q654" i="2" a="1"/>
  <c r="Q654" i="2" s="1"/>
  <c r="Q655" i="2" a="1"/>
  <c r="Q655" i="2" s="1"/>
  <c r="Q656" i="2" a="1"/>
  <c r="Q656" i="2" s="1"/>
  <c r="Q657" i="2" a="1"/>
  <c r="Q657" i="2" s="1"/>
  <c r="Q658" i="2" a="1"/>
  <c r="Q658" i="2"/>
  <c r="Q659" i="2" a="1"/>
  <c r="Q659" i="2" s="1"/>
  <c r="Q660" i="2" a="1"/>
  <c r="Q660" i="2" s="1"/>
  <c r="Q661" i="2" a="1"/>
  <c r="Q661" i="2"/>
  <c r="Q662" i="2" a="1"/>
  <c r="Q662" i="2" s="1"/>
  <c r="Q663" i="2" a="1"/>
  <c r="Q663" i="2" s="1"/>
  <c r="Q664" i="2" a="1"/>
  <c r="Q664" i="2" s="1"/>
  <c r="Q665" i="2" a="1"/>
  <c r="Q665" i="2"/>
  <c r="Q666" i="2" a="1"/>
  <c r="Q666" i="2" s="1"/>
  <c r="Q667" i="2" a="1"/>
  <c r="Q667" i="2" s="1"/>
  <c r="Q668" i="2" a="1"/>
  <c r="Q668" i="2"/>
  <c r="Q669" i="2" a="1"/>
  <c r="Q669" i="2" s="1"/>
  <c r="Q670" i="2" a="1"/>
  <c r="Q670" i="2" s="1"/>
  <c r="Q671" i="2" a="1"/>
  <c r="Q671" i="2" s="1"/>
  <c r="Q672" i="2" a="1"/>
  <c r="Q672" i="2"/>
  <c r="Q673" i="2" a="1"/>
  <c r="Q673" i="2" s="1"/>
  <c r="Q674" i="2" a="1"/>
  <c r="Q674" i="2"/>
  <c r="Q675" i="2" a="1"/>
  <c r="Q675" i="2" s="1"/>
  <c r="Q676" i="2" a="1"/>
  <c r="Q676" i="2" s="1"/>
  <c r="Q677" i="2" a="1"/>
  <c r="Q677" i="2" s="1"/>
  <c r="Q678" i="2" a="1"/>
  <c r="Q678" i="2" s="1"/>
  <c r="Q679" i="2" a="1"/>
  <c r="Q679" i="2"/>
  <c r="Q680" i="2" a="1"/>
  <c r="Q680" i="2" s="1"/>
  <c r="Q681" i="2" a="1"/>
  <c r="Q681" i="2" s="1"/>
  <c r="Q682" i="2" a="1"/>
  <c r="Q682" i="2"/>
  <c r="Q683" i="2" a="1"/>
  <c r="Q683" i="2" s="1"/>
  <c r="Q684" i="2" a="1"/>
  <c r="Q684" i="2" s="1"/>
  <c r="Q685" i="2" a="1"/>
  <c r="Q685" i="2" s="1"/>
  <c r="Q686" i="2" a="1"/>
  <c r="Q686" i="2" s="1"/>
  <c r="Q687" i="2" a="1"/>
  <c r="Q687" i="2"/>
  <c r="Q688" i="2" a="1"/>
  <c r="Q688" i="2" s="1"/>
  <c r="Q689" i="2" a="1"/>
  <c r="Q689" i="2" s="1"/>
  <c r="Q690" i="2" a="1"/>
  <c r="Q690" i="2" s="1"/>
  <c r="Q691" i="2" a="1"/>
  <c r="Q691" i="2"/>
  <c r="Q692" i="2" a="1"/>
  <c r="Q692" i="2" s="1"/>
  <c r="Q693" i="2" a="1"/>
  <c r="Q693" i="2"/>
  <c r="Q694" i="2" a="1"/>
  <c r="Q694" i="2" s="1"/>
  <c r="Q695" i="2" a="1"/>
  <c r="Q695" i="2" s="1"/>
  <c r="Q696" i="2" a="1"/>
  <c r="Q696" i="2"/>
  <c r="Q697" i="2" a="1"/>
  <c r="Q697" i="2" s="1"/>
  <c r="Q698" i="2" a="1"/>
  <c r="Q698" i="2"/>
  <c r="Q699" i="2" a="1"/>
  <c r="Q699" i="2"/>
  <c r="Q700" i="2" a="1"/>
  <c r="Q700" i="2" s="1"/>
  <c r="Q701" i="2" a="1"/>
  <c r="Q701" i="2"/>
  <c r="Q702" i="2" a="1"/>
  <c r="Q702" i="2"/>
  <c r="Q703" i="2" a="1"/>
  <c r="Q703" i="2" s="1"/>
  <c r="Q704" i="2" a="1"/>
  <c r="Q704" i="2" s="1"/>
  <c r="Q705" i="2" a="1"/>
  <c r="Q705" i="2"/>
  <c r="Q706" i="2" a="1"/>
  <c r="Q706" i="2" s="1"/>
  <c r="Q707" i="2" a="1"/>
  <c r="Q707" i="2"/>
  <c r="Q708" i="2" a="1"/>
  <c r="Q708" i="2" s="1"/>
  <c r="Q709" i="2" a="1"/>
  <c r="Q709" i="2" s="1"/>
  <c r="Q710" i="2" a="1"/>
  <c r="Q710" i="2"/>
  <c r="Q711" i="2" a="1"/>
  <c r="Q711" i="2" s="1"/>
  <c r="Q712" i="2" a="1"/>
  <c r="Q712" i="2" s="1"/>
  <c r="Q713" i="2" a="1"/>
  <c r="Q713" i="2" s="1"/>
  <c r="Q714" i="2" a="1"/>
  <c r="Q714" i="2" s="1"/>
  <c r="Q715" i="2" a="1"/>
  <c r="Q715" i="2" s="1"/>
  <c r="Q716" i="2" a="1"/>
  <c r="Q716" i="2" s="1"/>
  <c r="Q717" i="2" a="1"/>
  <c r="Q717" i="2" s="1"/>
  <c r="Q718" i="2" a="1"/>
  <c r="Q718" i="2" s="1"/>
  <c r="Q719" i="2" a="1"/>
  <c r="Q719" i="2" s="1"/>
  <c r="Q720" i="2" a="1"/>
  <c r="Q720" i="2" s="1"/>
  <c r="Q721" i="2" a="1"/>
  <c r="Q721" i="2"/>
  <c r="Q722" i="2" a="1"/>
  <c r="Q722" i="2" s="1"/>
  <c r="Q723" i="2" a="1"/>
  <c r="Q723" i="2" s="1"/>
  <c r="Q724" i="2" a="1"/>
  <c r="Q724" i="2" s="1"/>
  <c r="Q725" i="2" a="1"/>
  <c r="Q725" i="2" s="1"/>
  <c r="Q726" i="2" a="1"/>
  <c r="Q726" i="2" s="1"/>
  <c r="Q727" i="2" a="1"/>
  <c r="Q727" i="2" s="1"/>
  <c r="Q728" i="2" a="1"/>
  <c r="Q728" i="2" s="1"/>
  <c r="Q729" i="2" a="1"/>
  <c r="Q729" i="2"/>
  <c r="Q730" i="2" a="1"/>
  <c r="Q730" i="2" s="1"/>
  <c r="Q731" i="2" a="1"/>
  <c r="Q731" i="2"/>
  <c r="Q732" i="2" a="1"/>
  <c r="Q732" i="2" s="1"/>
  <c r="Q733" i="2" a="1"/>
  <c r="Q733" i="2" s="1"/>
  <c r="Q734" i="2" a="1"/>
  <c r="Q734" i="2"/>
  <c r="Q735" i="2" a="1"/>
  <c r="Q735" i="2" s="1"/>
  <c r="Q736" i="2" a="1"/>
  <c r="Q736" i="2" s="1"/>
  <c r="Q737" i="2" a="1"/>
  <c r="Q737" i="2"/>
  <c r="Q738" i="2" a="1"/>
  <c r="Q738" i="2" s="1"/>
  <c r="Q739" i="2" a="1"/>
  <c r="Q739" i="2" s="1"/>
  <c r="Q740" i="2" a="1"/>
  <c r="Q740" i="2" s="1"/>
  <c r="Q741" i="2" a="1"/>
  <c r="Q741" i="2" s="1"/>
  <c r="Q742" i="2" a="1"/>
  <c r="Q742" i="2"/>
  <c r="Q743" i="2" a="1"/>
  <c r="Q743" i="2" s="1"/>
  <c r="Q744" i="2" a="1"/>
  <c r="Q744" i="2" s="1"/>
  <c r="Q745" i="2" a="1"/>
  <c r="Q745" i="2" s="1"/>
  <c r="Q746" i="2" a="1"/>
  <c r="Q746" i="2" s="1"/>
  <c r="Q747" i="2" a="1"/>
  <c r="Q747" i="2" s="1"/>
  <c r="Q748" i="2" a="1"/>
  <c r="Q748" i="2"/>
  <c r="Q749" i="2" a="1"/>
  <c r="Q749" i="2"/>
  <c r="Q750" i="2" a="1"/>
  <c r="Q750" i="2" s="1"/>
  <c r="Q751" i="2" a="1"/>
  <c r="Q751" i="2" s="1"/>
  <c r="Q752" i="2" a="1"/>
  <c r="Q752" i="2"/>
  <c r="Q753" i="2" a="1"/>
  <c r="Q753" i="2" s="1"/>
  <c r="Q754" i="2" a="1"/>
  <c r="Q754" i="2" s="1"/>
  <c r="Q755" i="2" a="1"/>
  <c r="Q755" i="2"/>
  <c r="Q756" i="2" a="1"/>
  <c r="Q756" i="2"/>
  <c r="Q757" i="2" a="1"/>
  <c r="Q757" i="2"/>
  <c r="Q758" i="2" a="1"/>
  <c r="Q758" i="2" s="1"/>
  <c r="Q759" i="2" a="1"/>
  <c r="Q759" i="2" s="1"/>
  <c r="Q760" i="2" a="1"/>
  <c r="Q760" i="2" s="1"/>
  <c r="Q761" i="2" a="1"/>
  <c r="Q761" i="2" s="1"/>
  <c r="Q762" i="2" a="1"/>
  <c r="Q762" i="2" s="1"/>
  <c r="Q763" i="2" a="1"/>
  <c r="Q763" i="2"/>
  <c r="Q764" i="2" a="1"/>
  <c r="Q764" i="2" s="1"/>
  <c r="Q765" i="2" a="1"/>
  <c r="Q765" i="2"/>
  <c r="Q766" i="2" a="1"/>
  <c r="Q766" i="2"/>
  <c r="Q767" i="2" a="1"/>
  <c r="Q767" i="2" s="1"/>
  <c r="Q768" i="2" a="1"/>
  <c r="Q768" i="2" s="1"/>
  <c r="Q769" i="2" a="1"/>
  <c r="Q769" i="2" s="1"/>
  <c r="Q770" i="2" a="1"/>
  <c r="Q770" i="2"/>
  <c r="Q771" i="2" a="1"/>
  <c r="Q771" i="2" s="1"/>
  <c r="Q772" i="2" a="1"/>
  <c r="Q772" i="2" s="1"/>
  <c r="Q773" i="2" a="1"/>
  <c r="Q773" i="2" s="1"/>
  <c r="Q774" i="2" a="1"/>
  <c r="Q774" i="2" s="1"/>
  <c r="Q775" i="2" a="1"/>
  <c r="Q775" i="2" s="1"/>
  <c r="Q776" i="2" a="1"/>
  <c r="Q776" i="2" s="1"/>
  <c r="Q777" i="2" a="1"/>
  <c r="Q777" i="2"/>
  <c r="Q778" i="2" a="1"/>
  <c r="Q778" i="2" s="1"/>
  <c r="Q779" i="2" a="1"/>
  <c r="Q779" i="2"/>
  <c r="Q780" i="2" a="1"/>
  <c r="Q780" i="2" s="1"/>
  <c r="Q781" i="2" a="1"/>
  <c r="Q781" i="2" s="1"/>
  <c r="Q782" i="2" a="1"/>
  <c r="Q782" i="2"/>
  <c r="Q783" i="2" a="1"/>
  <c r="Q783" i="2" s="1"/>
  <c r="Q784" i="2" a="1"/>
  <c r="Q784" i="2"/>
  <c r="Q785" i="2" a="1"/>
  <c r="Q785" i="2"/>
  <c r="Q786" i="2" a="1"/>
  <c r="Q786" i="2" s="1"/>
  <c r="Q787" i="2" a="1"/>
  <c r="Q787" i="2" s="1"/>
  <c r="Q788" i="2" a="1"/>
  <c r="Q788" i="2" s="1"/>
  <c r="Q789" i="2" a="1"/>
  <c r="Q789" i="2" s="1"/>
  <c r="Q790" i="2" a="1"/>
  <c r="Q790" i="2" s="1"/>
  <c r="Q791" i="2" a="1"/>
  <c r="Q791" i="2" s="1"/>
  <c r="Q792" i="2" a="1"/>
  <c r="Q792" i="2" s="1"/>
  <c r="Q793" i="2" a="1"/>
  <c r="Q793" i="2" s="1"/>
  <c r="Q794" i="2" a="1"/>
  <c r="Q794" i="2"/>
  <c r="Q795" i="2" a="1"/>
  <c r="Q795" i="2" s="1"/>
  <c r="Q796" i="2" a="1"/>
  <c r="Q796" i="2" s="1"/>
  <c r="Q797" i="2" a="1"/>
  <c r="Q797" i="2" s="1"/>
  <c r="Q798" i="2" a="1"/>
  <c r="Q798" i="2" s="1"/>
  <c r="Q799" i="2" a="1"/>
  <c r="Q799" i="2" s="1"/>
  <c r="Q800" i="2" a="1"/>
  <c r="Q800" i="2"/>
  <c r="Q801" i="2" a="1"/>
  <c r="Q801" i="2" s="1"/>
  <c r="Q802" i="2" a="1"/>
  <c r="Q802" i="2" s="1"/>
  <c r="Q803" i="2" a="1"/>
  <c r="Q803" i="2" s="1"/>
  <c r="Q804" i="2" a="1"/>
  <c r="Q804" i="2" s="1"/>
  <c r="Q805" i="2" a="1"/>
  <c r="Q805" i="2"/>
  <c r="Q806" i="2" a="1"/>
  <c r="Q806" i="2" s="1"/>
  <c r="Q807" i="2" a="1"/>
  <c r="Q807" i="2" s="1"/>
  <c r="Q808" i="2" a="1"/>
  <c r="Q808" i="2"/>
  <c r="Q809" i="2" a="1"/>
  <c r="Q809" i="2" s="1"/>
  <c r="Q810" i="2" a="1"/>
  <c r="Q810" i="2"/>
  <c r="Q811" i="2" a="1"/>
  <c r="Q811" i="2" s="1"/>
  <c r="Q812" i="2" a="1"/>
  <c r="Q812" i="2"/>
  <c r="Q813" i="2" a="1"/>
  <c r="Q813" i="2" s="1"/>
  <c r="Q814" i="2" a="1"/>
  <c r="Q814" i="2" s="1"/>
  <c r="Q815" i="2" a="1"/>
  <c r="Q815" i="2" s="1"/>
  <c r="Q816" i="2" a="1"/>
  <c r="Q816" i="2" s="1"/>
  <c r="Q817" i="2" a="1"/>
  <c r="Q817" i="2" s="1"/>
  <c r="Q818" i="2" a="1"/>
  <c r="Q818" i="2"/>
  <c r="Q819" i="2" a="1"/>
  <c r="Q819" i="2"/>
  <c r="Q820" i="2" a="1"/>
  <c r="Q820" i="2" s="1"/>
  <c r="Q821" i="2" a="1"/>
  <c r="Q821" i="2"/>
  <c r="Q822" i="2" a="1"/>
  <c r="Q822" i="2" s="1"/>
  <c r="Q823" i="2" a="1"/>
  <c r="Q823" i="2" s="1"/>
  <c r="Q824" i="2" a="1"/>
  <c r="Q824" i="2" s="1"/>
  <c r="Q825" i="2" a="1"/>
  <c r="Q825" i="2" s="1"/>
  <c r="Q826" i="2" a="1"/>
  <c r="Q826" i="2"/>
  <c r="Q827" i="2" a="1"/>
  <c r="Q827" i="2" s="1"/>
  <c r="Q828" i="2" a="1"/>
  <c r="Q828" i="2"/>
  <c r="Q829" i="2" a="1"/>
  <c r="Q829" i="2"/>
  <c r="Q830" i="2" a="1"/>
  <c r="Q830" i="2" s="1"/>
  <c r="Q831" i="2" a="1"/>
  <c r="Q831" i="2"/>
  <c r="Q832" i="2" a="1"/>
  <c r="Q832" i="2" s="1"/>
  <c r="Q833" i="2" a="1"/>
  <c r="Q833" i="2" s="1"/>
  <c r="Q834" i="2" a="1"/>
  <c r="Q834" i="2"/>
  <c r="Q835" i="2" a="1"/>
  <c r="Q835" i="2" s="1"/>
  <c r="Q836" i="2" a="1"/>
  <c r="Q836" i="2"/>
  <c r="Q837" i="2" a="1"/>
  <c r="Q837" i="2" s="1"/>
  <c r="Q838" i="2" a="1"/>
  <c r="Q838" i="2"/>
  <c r="Q839" i="2" a="1"/>
  <c r="Q839" i="2" s="1"/>
  <c r="Q840" i="2" a="1"/>
  <c r="Q840" i="2"/>
  <c r="Q841" i="2" a="1"/>
  <c r="Q841" i="2" s="1"/>
  <c r="Q842" i="2" a="1"/>
  <c r="Q842" i="2" s="1"/>
  <c r="Q843" i="2" a="1"/>
  <c r="Q843" i="2"/>
  <c r="Q844" i="2" a="1"/>
  <c r="Q844" i="2" s="1"/>
  <c r="Q845" i="2" a="1"/>
  <c r="Q845" i="2" s="1"/>
  <c r="Q846" i="2" a="1"/>
  <c r="Q846" i="2" s="1"/>
  <c r="Q847" i="2" a="1"/>
  <c r="Q847" i="2"/>
  <c r="Q848" i="2" a="1"/>
  <c r="Q848" i="2" s="1"/>
  <c r="Q849" i="2" a="1"/>
  <c r="Q849" i="2" s="1"/>
  <c r="Q850" i="2" a="1"/>
  <c r="Q850" i="2"/>
  <c r="Q851" i="2" a="1"/>
  <c r="Q851" i="2" s="1"/>
  <c r="Q852" i="2" a="1"/>
  <c r="Q852" i="2" s="1"/>
  <c r="Q853" i="2" a="1"/>
  <c r="Q853" i="2"/>
  <c r="Q854" i="2" a="1"/>
  <c r="Q854" i="2"/>
  <c r="Q855" i="2" a="1"/>
  <c r="Q855" i="2" s="1"/>
  <c r="Q856" i="2" a="1"/>
  <c r="Q856" i="2" s="1"/>
  <c r="Q857" i="2" a="1"/>
  <c r="Q857" i="2"/>
  <c r="Q858" i="2" a="1"/>
  <c r="Q858" i="2" s="1"/>
  <c r="Q859" i="2" a="1"/>
  <c r="Q859" i="2"/>
  <c r="Q860" i="2" a="1"/>
  <c r="Q860" i="2" s="1"/>
  <c r="Q861" i="2" a="1"/>
  <c r="Q861" i="2" s="1"/>
  <c r="Q862" i="2" a="1"/>
  <c r="Q862" i="2"/>
  <c r="Q863" i="2" a="1"/>
  <c r="Q863" i="2"/>
  <c r="Q864" i="2" a="1"/>
  <c r="Q864" i="2" s="1"/>
  <c r="Q865" i="2" a="1"/>
  <c r="Q865" i="2" s="1"/>
  <c r="Q866" i="2" a="1"/>
  <c r="Q866" i="2" s="1"/>
  <c r="Q867" i="2" a="1"/>
  <c r="Q867" i="2"/>
  <c r="Q868" i="2" a="1"/>
  <c r="Q868" i="2"/>
  <c r="Q869" i="2" a="1"/>
  <c r="Q869" i="2" s="1"/>
  <c r="Q870" i="2" a="1"/>
  <c r="Q870" i="2" s="1"/>
  <c r="Q871" i="2" a="1"/>
  <c r="Q871" i="2"/>
  <c r="Q872" i="2" a="1"/>
  <c r="Q872" i="2" s="1"/>
  <c r="Q873" i="2" a="1"/>
  <c r="Q873" i="2" s="1"/>
  <c r="Q874" i="2" a="1"/>
  <c r="Q874" i="2" s="1"/>
  <c r="Q875" i="2" a="1"/>
  <c r="Q875" i="2" s="1"/>
  <c r="Q876" i="2" a="1"/>
  <c r="Q876" i="2"/>
  <c r="Q877" i="2" a="1"/>
  <c r="Q877" i="2" s="1"/>
  <c r="Q878" i="2" a="1"/>
  <c r="Q878" i="2" s="1"/>
  <c r="Q879" i="2" a="1"/>
  <c r="Q879" i="2" s="1"/>
  <c r="Q880" i="2" a="1"/>
  <c r="Q880" i="2" s="1"/>
  <c r="Q881" i="2" a="1"/>
  <c r="Q881" i="2"/>
  <c r="Q882" i="2" a="1"/>
  <c r="Q882" i="2" s="1"/>
  <c r="Q883" i="2" a="1"/>
  <c r="Q883" i="2"/>
  <c r="Q884" i="2" a="1"/>
  <c r="Q884" i="2" s="1"/>
  <c r="Q885" i="2" a="1"/>
  <c r="Q885" i="2"/>
  <c r="Q886" i="2" a="1"/>
  <c r="Q886" i="2" s="1"/>
  <c r="Q887" i="2" a="1"/>
  <c r="Q887" i="2" s="1"/>
  <c r="Q888" i="2" a="1"/>
  <c r="Q888" i="2" s="1"/>
  <c r="Q889" i="2" a="1"/>
  <c r="Q889" i="2"/>
  <c r="Q890" i="2" a="1"/>
  <c r="Q890" i="2" s="1"/>
  <c r="Q891" i="2" a="1"/>
  <c r="Q891" i="2"/>
  <c r="Q892" i="2" a="1"/>
  <c r="Q892" i="2"/>
  <c r="Q893" i="2" a="1"/>
  <c r="Q893" i="2" s="1"/>
  <c r="Q894" i="2" a="1"/>
  <c r="Q894" i="2" s="1"/>
  <c r="Q895" i="2" a="1"/>
  <c r="Q895" i="2" s="1"/>
  <c r="Q896" i="2" a="1"/>
  <c r="Q896" i="2"/>
  <c r="Q897" i="2" a="1"/>
  <c r="Q897" i="2" s="1"/>
  <c r="Q898" i="2" a="1"/>
  <c r="Q898" i="2"/>
  <c r="Q899" i="2" a="1"/>
  <c r="Q899" i="2" s="1"/>
  <c r="Q900" i="2" a="1"/>
  <c r="Q900" i="2" s="1"/>
  <c r="Q901" i="2" a="1"/>
  <c r="Q901" i="2" s="1"/>
  <c r="Q902" i="2" a="1"/>
  <c r="Q902" i="2" s="1"/>
  <c r="Q903" i="2" a="1"/>
  <c r="Q903" i="2"/>
  <c r="Q904" i="2" a="1"/>
  <c r="Q904" i="2" s="1"/>
  <c r="Q905" i="2" a="1"/>
  <c r="Q905" i="2" s="1"/>
  <c r="Q906" i="2" a="1"/>
  <c r="Q906" i="2"/>
  <c r="Q907" i="2" a="1"/>
  <c r="Q907" i="2" s="1"/>
  <c r="Q908" i="2" a="1"/>
  <c r="Q908" i="2"/>
  <c r="Q909" i="2" a="1"/>
  <c r="Q909" i="2" s="1"/>
  <c r="Q910" i="2" a="1"/>
  <c r="Q910" i="2"/>
  <c r="Q911" i="2" a="1"/>
  <c r="Q911" i="2" s="1"/>
  <c r="Q912" i="2" a="1"/>
  <c r="Q912" i="2" s="1"/>
  <c r="Q913" i="2" a="1"/>
  <c r="Q913" i="2"/>
  <c r="Q914" i="2" a="1"/>
  <c r="Q914" i="2" s="1"/>
  <c r="Q915" i="2" a="1"/>
  <c r="Q915" i="2" s="1"/>
  <c r="Q916" i="2" a="1"/>
  <c r="Q916" i="2" s="1"/>
  <c r="Q917" i="2" a="1"/>
  <c r="Q917" i="2"/>
  <c r="Q918" i="2" a="1"/>
  <c r="Q918" i="2" s="1"/>
  <c r="Q919" i="2" a="1"/>
  <c r="Q919" i="2"/>
  <c r="Q920" i="2" a="1"/>
  <c r="Q920" i="2"/>
  <c r="Q921" i="2" a="1"/>
  <c r="Q921" i="2" s="1"/>
  <c r="Q922" i="2" a="1"/>
  <c r="Q922" i="2" s="1"/>
  <c r="Q923" i="2" a="1"/>
  <c r="Q923" i="2"/>
  <c r="Q924" i="2" a="1"/>
  <c r="Q924" i="2" s="1"/>
  <c r="Q925" i="2" a="1"/>
  <c r="Q925" i="2"/>
  <c r="Q926" i="2" a="1"/>
  <c r="Q926" i="2" s="1"/>
  <c r="Q927" i="2" a="1"/>
  <c r="Q927" i="2"/>
  <c r="Q928" i="2" a="1"/>
  <c r="Q928" i="2" s="1"/>
  <c r="Q929" i="2" a="1"/>
  <c r="Q929" i="2" s="1"/>
  <c r="Q930" i="2" a="1"/>
  <c r="Q930" i="2" s="1"/>
  <c r="Q931" i="2" a="1"/>
  <c r="Q931" i="2"/>
  <c r="Q932" i="2" a="1"/>
  <c r="Q932" i="2" s="1"/>
  <c r="Q933" i="2" a="1"/>
  <c r="Q933" i="2" s="1"/>
  <c r="Q934" i="2" a="1"/>
  <c r="Q934" i="2"/>
  <c r="Q935" i="2" a="1"/>
  <c r="Q935" i="2" s="1"/>
  <c r="Q936" i="2" a="1"/>
  <c r="Q936" i="2"/>
  <c r="Q937" i="2" a="1"/>
  <c r="Q937" i="2" s="1"/>
  <c r="Q938" i="2" a="1"/>
  <c r="Q938" i="2"/>
  <c r="Q939" i="2" a="1"/>
  <c r="Q939" i="2" s="1"/>
  <c r="Q940" i="2" a="1"/>
  <c r="Q940" i="2" s="1"/>
  <c r="Q941" i="2" a="1"/>
  <c r="Q941" i="2" s="1"/>
  <c r="Q942" i="2" a="1"/>
  <c r="Q942" i="2" s="1"/>
  <c r="Q943" i="2" a="1"/>
  <c r="Q943" i="2" s="1"/>
  <c r="Q944" i="2" a="1"/>
  <c r="Q944" i="2" s="1"/>
  <c r="Q945" i="2" a="1"/>
  <c r="Q945" i="2" s="1"/>
  <c r="Q946" i="2" a="1"/>
  <c r="Q946" i="2"/>
  <c r="Q947" i="2" a="1"/>
  <c r="Q947" i="2"/>
  <c r="Q948" i="2" a="1"/>
  <c r="Q948" i="2" s="1"/>
  <c r="Q949" i="2" a="1"/>
  <c r="Q949" i="2" s="1"/>
  <c r="Q950" i="2" a="1"/>
  <c r="Q950" i="2"/>
  <c r="Q951" i="2" a="1"/>
  <c r="Q951" i="2" s="1"/>
  <c r="Q952" i="2" a="1"/>
  <c r="Q952" i="2" s="1"/>
  <c r="Q953" i="2" a="1"/>
  <c r="Q953" i="2" s="1"/>
  <c r="Q954" i="2" a="1"/>
  <c r="Q954" i="2" s="1"/>
  <c r="Q955" i="2" a="1"/>
  <c r="Q955" i="2"/>
  <c r="Q956" i="2" a="1"/>
  <c r="Q956" i="2" s="1"/>
  <c r="Q957" i="2" a="1"/>
  <c r="Q957" i="2"/>
  <c r="Q958" i="2" a="1"/>
  <c r="Q958" i="2" s="1"/>
  <c r="Q959" i="2" a="1"/>
  <c r="Q959" i="2"/>
  <c r="Q960" i="2" a="1"/>
  <c r="Q960" i="2" s="1"/>
  <c r="Q961" i="2" a="1"/>
  <c r="Q961" i="2" s="1"/>
  <c r="Q962" i="2" a="1"/>
  <c r="Q962" i="2" s="1"/>
  <c r="Q963" i="2" a="1"/>
  <c r="Q963" i="2" s="1"/>
  <c r="Q964" i="2" a="1"/>
  <c r="Q964" i="2" s="1"/>
  <c r="Q965" i="2" a="1"/>
  <c r="Q965" i="2" s="1"/>
  <c r="Q966" i="2" a="1"/>
  <c r="Q966" i="2"/>
  <c r="Q967" i="2" a="1"/>
  <c r="Q967" i="2" s="1"/>
  <c r="Q968" i="2" a="1"/>
  <c r="Q968" i="2"/>
  <c r="Q969" i="2" a="1"/>
  <c r="Q969" i="2" s="1"/>
  <c r="Q970" i="2" a="1"/>
  <c r="Q970" i="2" s="1"/>
  <c r="Q971" i="2" a="1"/>
  <c r="Q971" i="2" s="1"/>
  <c r="Q972" i="2" a="1"/>
  <c r="Q972" i="2"/>
  <c r="Q973" i="2" a="1"/>
  <c r="Q973" i="2"/>
  <c r="Q974" i="2" a="1"/>
  <c r="Q974" i="2" s="1"/>
  <c r="Q975" i="2" a="1"/>
  <c r="Q975" i="2" s="1"/>
  <c r="Q976" i="2" a="1"/>
  <c r="Q976" i="2"/>
  <c r="Q977" i="2" a="1"/>
  <c r="Q977" i="2" s="1"/>
  <c r="Q978" i="2" a="1"/>
  <c r="Q978" i="2" s="1"/>
  <c r="Q979" i="2" a="1"/>
  <c r="Q979" i="2" s="1"/>
  <c r="Q980" i="2" a="1"/>
  <c r="Q980" i="2" s="1"/>
  <c r="Q981" i="2" a="1"/>
  <c r="Q981" i="2" s="1"/>
  <c r="Q982" i="2" a="1"/>
  <c r="Q982" i="2" s="1"/>
  <c r="Q983" i="2" a="1"/>
  <c r="Q983" i="2"/>
  <c r="Q984" i="2" a="1"/>
  <c r="Q984" i="2" s="1"/>
  <c r="Q985" i="2" a="1"/>
  <c r="Q985" i="2" s="1"/>
  <c r="Q986" i="2" a="1"/>
  <c r="Q986" i="2"/>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c r="Q998" i="2" a="1"/>
  <c r="Q998" i="2" s="1"/>
  <c r="Q999" i="2" a="1"/>
  <c r="Q999" i="2" s="1"/>
  <c r="Q1000" i="2" a="1"/>
  <c r="Q1000" i="2" s="1"/>
  <c r="Q1001" i="2" a="1"/>
  <c r="Q1001" i="2" s="1"/>
  <c r="Q1002" i="2" a="1"/>
  <c r="Q1002" i="2"/>
  <c r="Q1003" i="2" a="1"/>
  <c r="Q1003" i="2" s="1"/>
  <c r="Q1004" i="2" a="1"/>
  <c r="Q1004" i="2"/>
  <c r="Q1005" i="2" a="1"/>
  <c r="Q1005" i="2" s="1"/>
  <c r="Q1006" i="2" a="1"/>
  <c r="Q1006" i="2"/>
  <c r="Q1007" i="2" a="1"/>
  <c r="Q1007" i="2" s="1"/>
  <c r="Q1008" i="2" a="1"/>
  <c r="Q1008" i="2" s="1"/>
  <c r="Q1009" i="2" a="1"/>
  <c r="Q1009" i="2" s="1"/>
  <c r="Q1010" i="2" a="1"/>
  <c r="Q1010" i="2"/>
  <c r="Q1011" i="2" a="1"/>
  <c r="Q1011" i="2"/>
  <c r="Q1012" i="2" a="1"/>
  <c r="Q1012" i="2" s="1"/>
  <c r="Q1013" i="2" a="1"/>
  <c r="Q1013" i="2"/>
  <c r="Q1014" i="2" a="1"/>
  <c r="Q1014" i="2" s="1"/>
  <c r="Q1015" i="2" a="1"/>
  <c r="Q1015" i="2" s="1"/>
  <c r="Q1016" i="2" a="1"/>
  <c r="Q1016" i="2"/>
  <c r="Q1017" i="2" a="1"/>
  <c r="Q1017" i="2" s="1"/>
  <c r="Q1018" i="2" a="1"/>
  <c r="Q1018" i="2" s="1"/>
  <c r="Q1019" i="2" a="1"/>
  <c r="Q1019" i="2" s="1"/>
  <c r="Q1020" i="2" a="1"/>
  <c r="Q1020" i="2" s="1"/>
  <c r="Q1021" i="2" a="1"/>
  <c r="Q1021" i="2" s="1"/>
  <c r="Q1022" i="2" a="1"/>
  <c r="Q1022" i="2" s="1"/>
  <c r="Q1023" i="2" a="1"/>
  <c r="Q1023" i="2" s="1"/>
  <c r="Q1024" i="2" a="1"/>
  <c r="Q1024" i="2" s="1"/>
  <c r="Q1025" i="2" a="1"/>
  <c r="Q1025" i="2"/>
  <c r="Q1026" i="2" a="1"/>
  <c r="Q1026" i="2" s="1"/>
  <c r="Q1027" i="2" a="1"/>
  <c r="Q1027" i="2"/>
  <c r="Q1028" i="2" a="1"/>
  <c r="Q1028" i="2" s="1"/>
  <c r="Q1029" i="2" a="1"/>
  <c r="Q1029" i="2"/>
  <c r="Q1030" i="2" a="1"/>
  <c r="Q1030" i="2" s="1"/>
  <c r="Q1031" i="2" a="1"/>
  <c r="Q1031" i="2" s="1"/>
  <c r="Q1032" i="2" a="1"/>
  <c r="Q1032" i="2" s="1"/>
  <c r="Q1033" i="2" a="1"/>
  <c r="Q1033" i="2" s="1"/>
  <c r="Q1034" i="2" a="1"/>
  <c r="Q1034" i="2" s="1"/>
  <c r="Q1035" i="2" a="1"/>
  <c r="Q1035" i="2" s="1"/>
  <c r="Q1036" i="2" a="1"/>
  <c r="Q1036" i="2"/>
  <c r="Q1037" i="2" a="1"/>
  <c r="Q1037" i="2" s="1"/>
  <c r="Q1038" i="2" a="1"/>
  <c r="Q1038" i="2" s="1"/>
  <c r="Q1039" i="2" a="1"/>
  <c r="Q1039" i="2" s="1"/>
  <c r="Q1040" i="2" a="1"/>
  <c r="Q1040" i="2" s="1"/>
  <c r="Q1041" i="2" a="1"/>
  <c r="Q1041" i="2" s="1"/>
  <c r="Q1042" i="2" a="1"/>
  <c r="Q1042" i="2"/>
  <c r="Q1043" i="2" a="1"/>
  <c r="Q1043" i="2" s="1"/>
  <c r="Q1044" i="2" a="1"/>
  <c r="Q1044" i="2"/>
  <c r="Q1045" i="2" a="1"/>
  <c r="Q1045" i="2" s="1"/>
  <c r="Q1046" i="2" a="1"/>
  <c r="Q1046" i="2"/>
  <c r="Q1047" i="2" a="1"/>
  <c r="Q1047" i="2" s="1"/>
  <c r="Q1048" i="2" a="1"/>
  <c r="Q1048" i="2" s="1"/>
  <c r="Q1049" i="2" a="1"/>
  <c r="Q1049" i="2"/>
  <c r="Q1050" i="2" a="1"/>
  <c r="Q1050" i="2"/>
  <c r="Q1051" i="2" a="1"/>
  <c r="Q1051" i="2"/>
  <c r="Q1052" i="2" a="1"/>
  <c r="Q1052" i="2" s="1"/>
  <c r="Q1053" i="2" a="1"/>
  <c r="Q1053" i="2"/>
  <c r="Q1054" i="2" a="1"/>
  <c r="Q1054" i="2" s="1"/>
  <c r="Q1055" i="2" a="1"/>
  <c r="Q1055" i="2"/>
  <c r="Q1056" i="2" a="1"/>
  <c r="Q1056" i="2" s="1"/>
  <c r="Q1057" i="2" a="1"/>
  <c r="Q1057" i="2" s="1"/>
  <c r="Q1058" i="2" a="1"/>
  <c r="Q1058" i="2"/>
  <c r="Q1059" i="2" a="1"/>
  <c r="Q1059" i="2"/>
  <c r="Q1060" i="2" a="1"/>
  <c r="Q1060" i="2" s="1"/>
  <c r="Q1061" i="2" a="1"/>
  <c r="Q1061" i="2" s="1"/>
  <c r="Q1062" i="2" a="1"/>
  <c r="Q1062" i="2" s="1"/>
  <c r="Q1063" i="2" a="1"/>
  <c r="Q1063" i="2" s="1"/>
  <c r="Q1064" i="2" a="1"/>
  <c r="Q1064" i="2" s="1"/>
  <c r="Q1065" i="2" a="1"/>
  <c r="Q1065" i="2"/>
  <c r="Q1066" i="2" a="1"/>
  <c r="Q1066" i="2" s="1"/>
  <c r="Q1067" i="2" a="1"/>
  <c r="Q1067" i="2" s="1"/>
  <c r="Q1068" i="2" a="1"/>
  <c r="Q1068" i="2" s="1"/>
  <c r="Q1069" i="2" a="1"/>
  <c r="Q1069" i="2" s="1"/>
  <c r="Q1070" i="2" a="1"/>
  <c r="Q1070" i="2"/>
  <c r="Q1071" i="2" a="1"/>
  <c r="Q1071" i="2" s="1"/>
  <c r="Q1072" i="2" a="1"/>
  <c r="Q1072" i="2" s="1"/>
  <c r="Q1073" i="2" a="1"/>
  <c r="Q1073" i="2"/>
  <c r="Q1074" i="2" a="1"/>
  <c r="Q1074" i="2" s="1"/>
  <c r="Q1075" i="2" a="1"/>
  <c r="Q1075" i="2" s="1"/>
  <c r="Q1076" i="2" a="1"/>
  <c r="Q1076" i="2" s="1"/>
  <c r="Q1077" i="2" a="1"/>
  <c r="Q1077" i="2" s="1"/>
  <c r="Q1078" i="2" a="1"/>
  <c r="Q1078" i="2" s="1"/>
  <c r="Q1079" i="2" a="1"/>
  <c r="Q1079" i="2"/>
  <c r="Q1080" i="2" a="1"/>
  <c r="Q1080" i="2" s="1"/>
  <c r="Q1081" i="2" a="1"/>
  <c r="Q1081" i="2" s="1"/>
  <c r="Q1082" i="2" a="1"/>
  <c r="Q1082" i="2" s="1"/>
  <c r="Q1083" i="2" a="1"/>
  <c r="Q1083" i="2" s="1"/>
  <c r="Q1084" i="2" a="1"/>
  <c r="Q1084" i="2" s="1"/>
  <c r="Q1085" i="2" a="1"/>
  <c r="Q1085" i="2" s="1"/>
  <c r="Q1086" i="2" a="1"/>
  <c r="Q1086" i="2" s="1"/>
  <c r="Q1087" i="2" a="1"/>
  <c r="Q1087" i="2" s="1"/>
  <c r="Q1088" i="2" a="1"/>
  <c r="Q1088" i="2"/>
  <c r="Q1089" i="2" a="1"/>
  <c r="Q1089" i="2" s="1"/>
  <c r="Q1090" i="2" a="1"/>
  <c r="Q1090" i="2" s="1"/>
  <c r="Q1091" i="2" a="1"/>
  <c r="Q1091" i="2"/>
  <c r="Q1092" i="2" a="1"/>
  <c r="Q1092" i="2" s="1"/>
  <c r="Q1093" i="2" a="1"/>
  <c r="Q1093" i="2"/>
  <c r="Q1094" i="2" a="1"/>
  <c r="Q1094" i="2" s="1"/>
  <c r="Q1095" i="2" a="1"/>
  <c r="Q1095" i="2" s="1"/>
  <c r="Q1096" i="2" a="1"/>
  <c r="Q1096" i="2" s="1"/>
  <c r="Q1097" i="2" a="1"/>
  <c r="Q1097" i="2" s="1"/>
  <c r="Q1098" i="2" a="1"/>
  <c r="Q1098" i="2" s="1"/>
  <c r="Q1099" i="2" a="1"/>
  <c r="Q1099" i="2" s="1"/>
  <c r="Q1100" i="2" a="1"/>
  <c r="Q1100" i="2"/>
  <c r="Q1101" i="2" a="1"/>
  <c r="Q1101" i="2" s="1"/>
  <c r="Q1102" i="2" a="1"/>
  <c r="Q1102" i="2"/>
  <c r="Q1103" i="2" a="1"/>
  <c r="Q1103" i="2" s="1"/>
  <c r="Q1104" i="2" a="1"/>
  <c r="Q1104" i="2"/>
  <c r="Q1105" i="2" a="1"/>
  <c r="Q1105" i="2" s="1"/>
  <c r="Q1106" i="2" a="1"/>
  <c r="Q1106" i="2" s="1"/>
  <c r="Q1107" i="2" a="1"/>
  <c r="Q1107" i="2" s="1"/>
  <c r="Q1108" i="2" a="1"/>
  <c r="Q1108" i="2" s="1"/>
  <c r="Q1109" i="2" a="1"/>
  <c r="Q1109" i="2" s="1"/>
  <c r="Q1110" i="2" a="1"/>
  <c r="Q1110" i="2" s="1"/>
  <c r="Q1111" i="2" a="1"/>
  <c r="Q1111" i="2" s="1"/>
  <c r="Q1112" i="2" a="1"/>
  <c r="Q1112" i="2" s="1"/>
  <c r="Q1113" i="2" a="1"/>
  <c r="Q1113" i="2" s="1"/>
  <c r="Q1114" i="2" a="1"/>
  <c r="Q1114" i="2" s="1"/>
  <c r="Q1115" i="2" a="1"/>
  <c r="Q1115" i="2"/>
  <c r="Q1116" i="2" a="1"/>
  <c r="Q1116" i="2" s="1"/>
  <c r="Q1117" i="2" a="1"/>
  <c r="Q1117" i="2" s="1"/>
  <c r="Q1118" i="2" a="1"/>
  <c r="Q1118" i="2" s="1"/>
  <c r="Q1119" i="2" a="1"/>
  <c r="Q1119" i="2" s="1"/>
  <c r="Q1120" i="2" a="1"/>
  <c r="Q1120" i="2" s="1"/>
  <c r="Q1121" i="2" a="1"/>
  <c r="Q1121" i="2" s="1"/>
  <c r="Q1122" i="2" a="1"/>
  <c r="Q1122" i="2" s="1"/>
  <c r="Q1123" i="2" a="1"/>
  <c r="Q1123" i="2" s="1"/>
  <c r="Q1124" i="2" a="1"/>
  <c r="Q1124" i="2" s="1"/>
  <c r="Q1125" i="2" a="1"/>
  <c r="Q1125" i="2" s="1"/>
  <c r="Q1126" i="2" a="1"/>
  <c r="Q1126" i="2" s="1"/>
  <c r="Q1127" i="2" a="1"/>
  <c r="Q1127" i="2" s="1"/>
  <c r="Q1128" i="2" a="1"/>
  <c r="Q1128" i="2" s="1"/>
  <c r="Q1129" i="2" a="1"/>
  <c r="Q1129" i="2"/>
  <c r="Q1130" i="2" a="1"/>
  <c r="Q1130" i="2" s="1"/>
  <c r="Q1131" i="2" a="1"/>
  <c r="Q1131" i="2" s="1"/>
  <c r="Q1132" i="2" a="1"/>
  <c r="Q1132" i="2" s="1"/>
  <c r="Q1133" i="2" a="1"/>
  <c r="Q1133" i="2" s="1"/>
  <c r="Q1134" i="2" a="1"/>
  <c r="Q1134" i="2" s="1"/>
  <c r="Q1135" i="2" a="1"/>
  <c r="Q1135" i="2"/>
  <c r="Q1136" i="2" a="1"/>
  <c r="Q1136" i="2" s="1"/>
  <c r="Q1137" i="2" a="1"/>
  <c r="Q1137" i="2"/>
  <c r="Q1138" i="2" a="1"/>
  <c r="Q1138" i="2" s="1"/>
  <c r="Q1139" i="2" a="1"/>
  <c r="Q1139" i="2" s="1"/>
  <c r="Q1140" i="2" a="1"/>
  <c r="Q1140" i="2" s="1"/>
  <c r="Q1141" i="2" a="1"/>
  <c r="Q1141" i="2" s="1"/>
  <c r="Q1142" i="2" a="1"/>
  <c r="Q1142" i="2" s="1"/>
  <c r="Q1143" i="2" a="1"/>
  <c r="Q1143" i="2" s="1"/>
  <c r="Q1144" i="2" a="1"/>
  <c r="Q1144" i="2"/>
  <c r="Q1145" i="2" a="1"/>
  <c r="Q1145" i="2" s="1"/>
  <c r="Q1146" i="2" a="1"/>
  <c r="Q1146" i="2"/>
  <c r="Q1147" i="2" a="1"/>
  <c r="Q1147" i="2"/>
  <c r="Q1148" i="2" a="1"/>
  <c r="Q1148" i="2" s="1"/>
  <c r="Q1149" i="2" a="1"/>
  <c r="Q1149" i="2" s="1"/>
  <c r="Q1150" i="2" a="1"/>
  <c r="Q1150" i="2" s="1"/>
  <c r="Q1151" i="2" a="1"/>
  <c r="Q1151" i="2"/>
  <c r="Q1152" i="2" a="1"/>
  <c r="Q1152" i="2" s="1"/>
  <c r="Q1153" i="2" a="1"/>
  <c r="Q1153" i="2"/>
  <c r="Q1154" i="2" a="1"/>
  <c r="Q1154" i="2" s="1"/>
  <c r="Q1155" i="2" a="1"/>
  <c r="Q1155" i="2"/>
  <c r="Q1156" i="2" a="1"/>
  <c r="Q1156" i="2" s="1"/>
  <c r="Q1157" i="2" a="1"/>
  <c r="Q1157" i="2" s="1"/>
  <c r="Q1158" i="2" a="1"/>
  <c r="Q1158" i="2" s="1"/>
  <c r="Q1159" i="2" a="1"/>
  <c r="Q1159" i="2" s="1"/>
  <c r="Q1160" i="2" a="1"/>
  <c r="Q1160" i="2" s="1"/>
  <c r="Q1161" i="2" a="1"/>
  <c r="Q1161" i="2"/>
  <c r="Q1162" i="2" a="1"/>
  <c r="Q1162" i="2"/>
  <c r="Q1163" i="2" a="1"/>
  <c r="Q1163" i="2"/>
  <c r="Q1164" i="2" a="1"/>
  <c r="Q1164" i="2" s="1"/>
  <c r="Q1165" i="2" a="1"/>
  <c r="Q1165" i="2"/>
  <c r="Q1166" i="2" a="1"/>
  <c r="Q1166" i="2" s="1"/>
  <c r="Q1167" i="2" a="1"/>
  <c r="Q1167" i="2" s="1"/>
  <c r="Q1168" i="2" a="1"/>
  <c r="Q1168" i="2"/>
  <c r="Q1169" i="2" a="1"/>
  <c r="Q1169" i="2" s="1"/>
  <c r="Q1170" i="2" a="1"/>
  <c r="Q1170" i="2" s="1"/>
  <c r="Q1171" i="2" a="1"/>
  <c r="Q1171" i="2" s="1"/>
  <c r="Q1172" i="2" a="1"/>
  <c r="Q1172" i="2"/>
  <c r="Q1173" i="2" a="1"/>
  <c r="Q1173" i="2" s="1"/>
  <c r="Q1174" i="2" a="1"/>
  <c r="Q1174" i="2" s="1"/>
  <c r="Q1175" i="2" a="1"/>
  <c r="Q1175" i="2" s="1"/>
  <c r="Q1176" i="2" a="1"/>
  <c r="Q1176" i="2" s="1"/>
  <c r="Q1177" i="2" a="1"/>
  <c r="Q1177" i="2"/>
  <c r="Q1178" i="2" a="1"/>
  <c r="Q1178" i="2" s="1"/>
  <c r="Q1179" i="2" a="1"/>
  <c r="Q1179" i="2"/>
  <c r="Q1180" i="2" a="1"/>
  <c r="Q1180" i="2" s="1"/>
  <c r="Q1181" i="2" a="1"/>
  <c r="Q1181" i="2" s="1"/>
  <c r="Q1182" i="2" a="1"/>
  <c r="Q1182" i="2" s="1"/>
  <c r="Q1183" i="2" a="1"/>
  <c r="Q1183" i="2"/>
  <c r="Q1184" i="2" a="1"/>
  <c r="Q1184" i="2" s="1"/>
  <c r="Q1185" i="2" a="1"/>
  <c r="Q1185" i="2"/>
  <c r="Q1186" i="2" a="1"/>
  <c r="Q1186" i="2"/>
  <c r="Q1187" i="2" a="1"/>
  <c r="Q1187" i="2" s="1"/>
  <c r="Q1188" i="2" a="1"/>
  <c r="Q1188" i="2" s="1"/>
  <c r="Q1189" i="2" a="1"/>
  <c r="Q1189" i="2"/>
  <c r="Q1190" i="2" a="1"/>
  <c r="Q1190" i="2" s="1"/>
  <c r="Q1191" i="2" a="1"/>
  <c r="Q1191" i="2" s="1"/>
  <c r="Q1192" i="2" a="1"/>
  <c r="Q1192" i="2"/>
  <c r="Q1193" i="2" a="1"/>
  <c r="Q1193" i="2" s="1"/>
  <c r="Q1194" i="2" a="1"/>
  <c r="Q1194" i="2" s="1"/>
  <c r="Q1195" i="2" a="1"/>
  <c r="Q1195" i="2" s="1"/>
  <c r="Q1196" i="2" a="1"/>
  <c r="Q1196" i="2" s="1"/>
  <c r="Q1197" i="2" a="1"/>
  <c r="Q1197" i="2" s="1"/>
  <c r="Q1198" i="2" a="1"/>
  <c r="Q1198" i="2" s="1"/>
  <c r="Q1199" i="2" a="1"/>
  <c r="Q1199" i="2" s="1"/>
  <c r="Q1200" i="2" a="1"/>
  <c r="Q1200" i="2" s="1"/>
  <c r="Q1201" i="2" a="1"/>
  <c r="Q1201" i="2" s="1"/>
  <c r="Q1202" i="2" a="1"/>
  <c r="Q1202" i="2" s="1"/>
  <c r="Q1203" i="2" a="1"/>
  <c r="Q1203" i="2"/>
  <c r="Q1204" i="2" a="1"/>
  <c r="Q1204" i="2"/>
  <c r="Q1205" i="2" a="1"/>
  <c r="Q1205" i="2" s="1"/>
  <c r="Q1206" i="2" a="1"/>
  <c r="Q1206" i="2" s="1"/>
  <c r="Q1207" i="2" a="1"/>
  <c r="Q1207" i="2" s="1"/>
  <c r="Q1208" i="2" a="1"/>
  <c r="Q1208" i="2" s="1"/>
  <c r="Q1209" i="2" a="1"/>
  <c r="Q1209" i="2" s="1"/>
  <c r="Q1210" i="2" a="1"/>
  <c r="Q1210" i="2" s="1"/>
  <c r="Q1211" i="2" a="1"/>
  <c r="Q1211" i="2" s="1"/>
  <c r="Q1212" i="2" a="1"/>
  <c r="Q1212" i="2" s="1"/>
  <c r="Q1213" i="2" a="1"/>
  <c r="Q1213" i="2"/>
  <c r="Q1214" i="2" a="1"/>
  <c r="Q1214" i="2"/>
  <c r="Q1215" i="2" a="1"/>
  <c r="Q1215" i="2" s="1"/>
  <c r="Q1216" i="2" a="1"/>
  <c r="Q1216" i="2" s="1"/>
  <c r="Q1217" i="2" a="1"/>
  <c r="Q1217" i="2" s="1"/>
  <c r="Q1218" i="2" a="1"/>
  <c r="Q1218" i="2"/>
  <c r="Q1219" i="2" a="1"/>
  <c r="Q1219" i="2"/>
  <c r="Q1220" i="2" a="1"/>
  <c r="Q1220" i="2" s="1"/>
  <c r="Q1221" i="2" a="1"/>
  <c r="Q1221" i="2"/>
  <c r="Q1222" i="2" a="1"/>
  <c r="Q1222" i="2" s="1"/>
  <c r="Q1223" i="2" a="1"/>
  <c r="Q1223" i="2" s="1"/>
  <c r="Q1224" i="2" a="1"/>
  <c r="Q1224" i="2" s="1"/>
  <c r="Q1225" i="2" a="1"/>
  <c r="Q1225" i="2" s="1"/>
  <c r="Q1226" i="2" a="1"/>
  <c r="Q1226" i="2" s="1"/>
  <c r="Q1227" i="2" a="1"/>
  <c r="Q1227" i="2" s="1"/>
  <c r="Q1228" i="2" a="1"/>
  <c r="Q1228" i="2" s="1"/>
  <c r="Q1229" i="2" a="1"/>
  <c r="Q1229" i="2" s="1"/>
  <c r="Q1230" i="2" a="1"/>
  <c r="Q1230" i="2" s="1"/>
  <c r="Q1231" i="2" a="1"/>
  <c r="Q1231" i="2"/>
  <c r="Q1232" i="2" a="1"/>
  <c r="Q1232" i="2" s="1"/>
  <c r="Q1233" i="2" a="1"/>
  <c r="Q1233" i="2" s="1"/>
  <c r="Q1234" i="2" a="1"/>
  <c r="Q1234" i="2"/>
  <c r="Q1235" i="2" a="1"/>
  <c r="Q1235" i="2"/>
  <c r="Q1236" i="2" a="1"/>
  <c r="Q1236" i="2" s="1"/>
  <c r="Q1237" i="2" a="1"/>
  <c r="Q1237" i="2" s="1"/>
  <c r="Q1238" i="2" a="1"/>
  <c r="Q1238" i="2" s="1"/>
  <c r="Q1239" i="2" a="1"/>
  <c r="Q1239" i="2"/>
  <c r="Q1240" i="2" a="1"/>
  <c r="Q1240" i="2" s="1"/>
  <c r="Q1241" i="2" a="1"/>
  <c r="Q1241" i="2"/>
  <c r="Q1242" i="2" a="1"/>
  <c r="Q1242" i="2"/>
  <c r="Q1243" i="2" a="1"/>
  <c r="Q1243" i="2" s="1"/>
  <c r="Q1244" i="2" a="1"/>
  <c r="Q1244" i="2" s="1"/>
  <c r="Q1245" i="2" a="1"/>
  <c r="Q1245" i="2" s="1"/>
  <c r="Q1246" i="2" a="1"/>
  <c r="Q1246" i="2" s="1"/>
  <c r="Q1247" i="2" a="1"/>
  <c r="Q1247" i="2" s="1"/>
  <c r="Q1248" i="2" a="1"/>
  <c r="Q1248" i="2" s="1"/>
  <c r="Q1249" i="2" a="1"/>
  <c r="Q1249" i="2"/>
  <c r="Q1250" i="2" a="1"/>
  <c r="Q1250" i="2" s="1"/>
  <c r="Q1251" i="2" a="1"/>
  <c r="Q1251" i="2"/>
  <c r="Q1252" i="2" a="1"/>
  <c r="Q1252" i="2" s="1"/>
  <c r="Q1253" i="2" a="1"/>
  <c r="Q1253" i="2" s="1"/>
  <c r="Q1254" i="2" a="1"/>
  <c r="Q1254" i="2" s="1"/>
  <c r="Q1255" i="2" a="1"/>
  <c r="Q1255" i="2" s="1"/>
  <c r="Q1256" i="2" a="1"/>
  <c r="Q1256" i="2" s="1"/>
  <c r="Q1257" i="2" a="1"/>
  <c r="Q1257" i="2" s="1"/>
  <c r="Q1258" i="2" a="1"/>
  <c r="Q1258" i="2" s="1"/>
  <c r="Q1259" i="2" a="1"/>
  <c r="Q1259" i="2" s="1"/>
  <c r="Q1260" i="2" a="1"/>
  <c r="Q1260" i="2"/>
  <c r="Q1261" i="2" a="1"/>
  <c r="Q1261" i="2" s="1"/>
  <c r="Q1262" i="2" a="1"/>
  <c r="Q1262" i="2" s="1"/>
  <c r="Q1263" i="2" a="1"/>
  <c r="Q1263" i="2" s="1"/>
  <c r="Q1264" i="2" a="1"/>
  <c r="Q1264" i="2" s="1"/>
  <c r="Q1265" i="2" a="1"/>
  <c r="Q1265" i="2" s="1"/>
  <c r="Q1266" i="2" a="1"/>
  <c r="Q1266" i="2" s="1"/>
  <c r="Q1267" i="2" a="1"/>
  <c r="Q1267" i="2" s="1"/>
  <c r="Q1268" i="2" a="1"/>
  <c r="Q1268" i="2"/>
  <c r="Q1269" i="2" a="1"/>
  <c r="Q1269" i="2" s="1"/>
  <c r="Q1270" i="2" a="1"/>
  <c r="Q1270" i="2" s="1"/>
  <c r="Q1271" i="2" a="1"/>
  <c r="Q1271" i="2" s="1"/>
  <c r="Q1272" i="2" a="1"/>
  <c r="Q1272" i="2" s="1"/>
  <c r="Q1273" i="2" a="1"/>
  <c r="Q1273" i="2" s="1"/>
  <c r="Q1274" i="2" a="1"/>
  <c r="Q1274" i="2" s="1"/>
  <c r="Q1275" i="2" a="1"/>
  <c r="Q1275" i="2"/>
  <c r="Q1276" i="2" a="1"/>
  <c r="Q1276" i="2" s="1"/>
  <c r="Q1277" i="2" a="1"/>
  <c r="Q1277" i="2"/>
  <c r="Q1278" i="2" a="1"/>
  <c r="Q1278" i="2" s="1"/>
  <c r="Q1279" i="2" a="1"/>
  <c r="Q1279" i="2"/>
  <c r="Q1280" i="2" a="1"/>
  <c r="Q1280" i="2" s="1"/>
  <c r="Q1281" i="2" a="1"/>
  <c r="Q1281" i="2"/>
  <c r="Q1282" i="2" a="1"/>
  <c r="Q1282" i="2" s="1"/>
  <c r="Q1283" i="2" a="1"/>
  <c r="Q1283" i="2" s="1"/>
  <c r="Q1284" i="2" a="1"/>
  <c r="Q1284" i="2"/>
  <c r="Q1285" i="2" a="1"/>
  <c r="Q1285" i="2" s="1"/>
  <c r="Q1286" i="2" a="1"/>
  <c r="Q1286" i="2" s="1"/>
  <c r="Q1287" i="2" a="1"/>
  <c r="Q1287" i="2"/>
  <c r="Q1288" i="2" a="1"/>
  <c r="Q1288" i="2" s="1"/>
  <c r="Q1289" i="2" a="1"/>
  <c r="Q1289" i="2"/>
  <c r="Q1290" i="2" a="1"/>
  <c r="Q1290" i="2" s="1"/>
  <c r="Q1291" i="2" a="1"/>
  <c r="Q1291" i="2"/>
  <c r="Q1292" i="2" a="1"/>
  <c r="Q1292" i="2" s="1"/>
  <c r="Q1293" i="2" a="1"/>
  <c r="Q1293" i="2" s="1"/>
  <c r="Q1294" i="2" a="1"/>
  <c r="Q1294" i="2" s="1"/>
  <c r="Q1295" i="2" a="1"/>
  <c r="Q1295" i="2" s="1"/>
  <c r="Q1296" i="2" a="1"/>
  <c r="Q1296" i="2"/>
  <c r="Q1297" i="2" a="1"/>
  <c r="Q1297" i="2" s="1"/>
  <c r="Q1298" i="2" a="1"/>
  <c r="Q1298" i="2"/>
  <c r="Q1299" i="2" a="1"/>
  <c r="Q1299" i="2" s="1"/>
  <c r="Q1300" i="2" a="1"/>
  <c r="Q1300" i="2" s="1"/>
  <c r="Q1301" i="2" a="1"/>
  <c r="Q1301" i="2" s="1"/>
  <c r="Q1302" i="2" a="1"/>
  <c r="Q1302" i="2" s="1"/>
  <c r="Q1303" i="2" a="1"/>
  <c r="Q1303" i="2" s="1"/>
  <c r="Q1304" i="2" a="1"/>
  <c r="Q1304" i="2" s="1"/>
  <c r="Q1305" i="2" a="1"/>
  <c r="Q1305" i="2" s="1"/>
  <c r="Q1306" i="2" a="1"/>
  <c r="Q1306" i="2" s="1"/>
  <c r="Q1307" i="2" a="1"/>
  <c r="Q1307" i="2" s="1"/>
  <c r="Q1308" i="2" a="1"/>
  <c r="Q1308" i="2" s="1"/>
  <c r="Q1309" i="2" a="1"/>
  <c r="Q1309" i="2"/>
  <c r="Q1310" i="2" a="1"/>
  <c r="Q1310" i="2" s="1"/>
  <c r="Q1311" i="2" a="1"/>
  <c r="Q1311" i="2" s="1"/>
  <c r="Q1312" i="2" a="1"/>
  <c r="Q1312" i="2"/>
  <c r="Q1313" i="2" a="1"/>
  <c r="Q1313" i="2" s="1"/>
  <c r="Q1314" i="2" a="1"/>
  <c r="Q1314" i="2" s="1"/>
  <c r="Q1315" i="2" a="1"/>
  <c r="Q1315" i="2" s="1"/>
  <c r="Q1316" i="2" a="1"/>
  <c r="Q1316" i="2" s="1"/>
  <c r="Q1317" i="2" a="1"/>
  <c r="Q1317" i="2" s="1"/>
  <c r="Q1318" i="2" a="1"/>
  <c r="Q1318" i="2" s="1"/>
  <c r="Q1319" i="2" a="1"/>
  <c r="Q1319" i="2" s="1"/>
  <c r="Q1320" i="2" a="1"/>
  <c r="Q1320" i="2" s="1"/>
  <c r="Q1321" i="2" a="1"/>
  <c r="Q1321" i="2"/>
  <c r="Q1322" i="2" a="1"/>
  <c r="Q1322" i="2"/>
  <c r="Q1323" i="2" a="1"/>
  <c r="Q1323" i="2" s="1"/>
  <c r="Q1324" i="2" a="1"/>
  <c r="Q1324" i="2" s="1"/>
  <c r="Q1325" i="2" a="1"/>
  <c r="Q1325" i="2" s="1"/>
  <c r="Q1326" i="2" a="1"/>
  <c r="Q1326" i="2"/>
  <c r="Q1327" i="2" a="1"/>
  <c r="Q1327" i="2" s="1"/>
  <c r="Q1328" i="2" a="1"/>
  <c r="Q1328" i="2" s="1"/>
  <c r="Q1329" i="2" a="1"/>
  <c r="Q1329" i="2" s="1"/>
  <c r="Q1330" i="2" a="1"/>
  <c r="Q1330" i="2"/>
  <c r="Q1331" i="2" a="1"/>
  <c r="Q1331" i="2" s="1"/>
  <c r="Q1332" i="2" a="1"/>
  <c r="Q1332" i="2" s="1"/>
  <c r="Q1333" i="2" a="1"/>
  <c r="Q1333" i="2"/>
  <c r="Q1334" i="2" a="1"/>
  <c r="Q1334" i="2" s="1"/>
  <c r="Q1335" i="2" a="1"/>
  <c r="Q1335" i="2" s="1"/>
  <c r="Q1336" i="2" a="1"/>
  <c r="Q1336" i="2" s="1"/>
  <c r="Q1337" i="2" a="1"/>
  <c r="Q1337" i="2" s="1"/>
  <c r="Q1338" i="2" a="1"/>
  <c r="Q1338" i="2"/>
  <c r="Q1339" i="2" a="1"/>
  <c r="Q1339" i="2" s="1"/>
  <c r="Q1340" i="2" a="1"/>
  <c r="Q1340" i="2"/>
  <c r="Q1341" i="2" a="1"/>
  <c r="Q1341" i="2" s="1"/>
  <c r="Q1342" i="2" a="1"/>
  <c r="Q1342" i="2" s="1"/>
  <c r="Q1343" i="2" a="1"/>
  <c r="Q1343" i="2"/>
  <c r="Q1344" i="2" a="1"/>
  <c r="Q1344" i="2" s="1"/>
  <c r="Q1345" i="2" a="1"/>
  <c r="Q1345" i="2" s="1"/>
  <c r="Q1346" i="2" a="1"/>
  <c r="Q1346" i="2"/>
  <c r="Q1347" i="2" a="1"/>
  <c r="Q1347" i="2"/>
  <c r="Q1348" i="2" a="1"/>
  <c r="Q1348" i="2" s="1"/>
  <c r="Q1349" i="2" a="1"/>
  <c r="Q1349" i="2"/>
  <c r="Q1350" i="2" a="1"/>
  <c r="Q1350" i="2" s="1"/>
  <c r="Q1351" i="2" a="1"/>
  <c r="Q1351" i="2" s="1"/>
  <c r="Q1352" i="2" a="1"/>
  <c r="Q1352" i="2"/>
  <c r="Q1353" i="2" a="1"/>
  <c r="Q1353" i="2" s="1"/>
  <c r="Q1354" i="2" a="1"/>
  <c r="Q1354" i="2"/>
  <c r="Q1355" i="2" a="1"/>
  <c r="Q1355" i="2" s="1"/>
  <c r="Q1356" i="2" a="1"/>
  <c r="Q1356" i="2" s="1"/>
  <c r="Q1357" i="2" a="1"/>
  <c r="Q1357" i="2"/>
  <c r="Q1358" i="2" a="1"/>
  <c r="Q1358" i="2" s="1"/>
  <c r="Q1359" i="2" a="1"/>
  <c r="Q1359" i="2" s="1"/>
  <c r="Q1360" i="2" a="1"/>
  <c r="Q1360" i="2"/>
  <c r="Q1361" i="2" a="1"/>
  <c r="Q1361" i="2"/>
  <c r="Q1362" i="2" a="1"/>
  <c r="Q1362" i="2" s="1"/>
  <c r="Q1363" i="2" a="1"/>
  <c r="Q1363" i="2"/>
  <c r="Q1364" i="2" a="1"/>
  <c r="Q1364" i="2"/>
  <c r="Q1365" i="2" a="1"/>
  <c r="Q1365" i="2" s="1"/>
  <c r="Q1366" i="2" a="1"/>
  <c r="Q1366" i="2" s="1"/>
  <c r="Q1367" i="2" a="1"/>
  <c r="Q1367" i="2" s="1"/>
  <c r="Q1368" i="2" a="1"/>
  <c r="Q1368" i="2" s="1"/>
  <c r="Q1369" i="2" a="1"/>
  <c r="Q1369" i="2" s="1"/>
  <c r="Q1370" i="2" a="1"/>
  <c r="Q1370" i="2" s="1"/>
  <c r="Q1371" i="2" a="1"/>
  <c r="Q1371" i="2" s="1"/>
  <c r="Q1372" i="2" a="1"/>
  <c r="Q1372" i="2"/>
  <c r="Q1373" i="2" a="1"/>
  <c r="Q1373" i="2" s="1"/>
  <c r="Q1374" i="2" a="1"/>
  <c r="Q1374" i="2" s="1"/>
  <c r="Q1375" i="2" a="1"/>
  <c r="Q1375" i="2"/>
  <c r="Q1376" i="2" a="1"/>
  <c r="Q1376" i="2"/>
  <c r="Q1377" i="2" a="1"/>
  <c r="Q1377" i="2" s="1"/>
  <c r="Q1378" i="2" a="1"/>
  <c r="Q1378" i="2" s="1"/>
  <c r="Q1379" i="2" a="1"/>
  <c r="Q1379" i="2"/>
  <c r="Q1380" i="2" a="1"/>
  <c r="Q1380" i="2"/>
  <c r="Q1381" i="2" a="1"/>
  <c r="Q1381" i="2" s="1"/>
  <c r="Q1382" i="2" a="1"/>
  <c r="Q1382" i="2" s="1"/>
  <c r="Q1383" i="2" a="1"/>
  <c r="Q1383" i="2" s="1"/>
  <c r="Q1384" i="2" a="1"/>
  <c r="Q1384" i="2" s="1"/>
  <c r="Q1385" i="2" a="1"/>
  <c r="Q1385" i="2" s="1"/>
  <c r="Q1386" i="2" a="1"/>
  <c r="Q1386" i="2" s="1"/>
  <c r="Q1387" i="2" a="1"/>
  <c r="Q1387" i="2"/>
  <c r="Q1388" i="2" a="1"/>
  <c r="Q1388" i="2" s="1"/>
  <c r="Q1389" i="2" a="1"/>
  <c r="Q1389" i="2" s="1"/>
  <c r="Q1390" i="2" a="1"/>
  <c r="Q1390" i="2" s="1"/>
  <c r="Q1391" i="2" a="1"/>
  <c r="Q1391" i="2"/>
  <c r="Q1392" i="2" a="1"/>
  <c r="Q1392" i="2" s="1"/>
  <c r="Q1393" i="2" a="1"/>
  <c r="Q1393" i="2" s="1"/>
  <c r="Q1394" i="2" a="1"/>
  <c r="Q1394" i="2" s="1"/>
  <c r="Q1395" i="2" a="1"/>
  <c r="Q1395" i="2" s="1"/>
  <c r="Q1396" i="2" a="1"/>
  <c r="Q1396" i="2"/>
  <c r="Q1397" i="2" a="1"/>
  <c r="Q1397" i="2" s="1"/>
  <c r="Q1398" i="2" a="1"/>
  <c r="Q1398" i="2" s="1"/>
  <c r="Q1399" i="2" a="1"/>
  <c r="Q1399" i="2" s="1"/>
  <c r="Q1400" i="2" a="1"/>
  <c r="Q1400" i="2" s="1"/>
  <c r="Q1401" i="2" a="1"/>
  <c r="Q1401" i="2"/>
  <c r="Q1402" i="2" a="1"/>
  <c r="Q1402" i="2" s="1"/>
  <c r="Q1403" i="2" a="1"/>
  <c r="Q1403" i="2" s="1"/>
  <c r="Q1404" i="2" a="1"/>
  <c r="Q1404" i="2" s="1"/>
  <c r="Q1405" i="2" a="1"/>
  <c r="Q1405" i="2" s="1"/>
  <c r="Q1406" i="2" a="1"/>
  <c r="Q1406" i="2" s="1"/>
  <c r="Q1407" i="2" a="1"/>
  <c r="Q1407" i="2"/>
  <c r="Q1408" i="2" a="1"/>
  <c r="Q1408" i="2"/>
  <c r="Q1409" i="2" a="1"/>
  <c r="Q1409" i="2" s="1"/>
  <c r="Q1410" i="2" a="1"/>
  <c r="Q1410" i="2" s="1"/>
  <c r="Q1411" i="2" a="1"/>
  <c r="Q1411" i="2" s="1"/>
  <c r="Q1412" i="2" a="1"/>
  <c r="Q1412" i="2" s="1"/>
  <c r="Q1413" i="2" a="1"/>
  <c r="Q1413" i="2" s="1"/>
  <c r="Q1414" i="2" a="1"/>
  <c r="Q1414" i="2"/>
  <c r="Q1415" i="2" a="1"/>
  <c r="Q1415" i="2" s="1"/>
  <c r="Q1416" i="2" a="1"/>
  <c r="Q1416" i="2" s="1"/>
  <c r="Q1417" i="2" a="1"/>
  <c r="Q1417" i="2"/>
  <c r="Q1418" i="2" a="1"/>
  <c r="Q1418" i="2" s="1"/>
  <c r="Q1419" i="2" a="1"/>
  <c r="Q1419" i="2" s="1"/>
  <c r="Q1420" i="2" a="1"/>
  <c r="Q1420" i="2" s="1"/>
  <c r="Q1421" i="2" a="1"/>
  <c r="Q1421" i="2" s="1"/>
  <c r="Q1422" i="2" a="1"/>
  <c r="Q1422" i="2" s="1"/>
  <c r="Q1423" i="2" a="1"/>
  <c r="Q1423" i="2" s="1"/>
  <c r="Q1424" i="2" a="1"/>
  <c r="Q1424" i="2" s="1"/>
  <c r="Q1425" i="2" a="1"/>
  <c r="Q1425" i="2" s="1"/>
  <c r="Q1426" i="2" a="1"/>
  <c r="Q1426" i="2" s="1"/>
  <c r="Q1427" i="2" a="1"/>
  <c r="Q1427" i="2" s="1"/>
  <c r="Q1428" i="2" a="1"/>
  <c r="Q1428" i="2" s="1"/>
  <c r="Q1429" i="2" a="1"/>
  <c r="Q1429" i="2"/>
  <c r="Q1430" i="2" a="1"/>
  <c r="Q1430" i="2" s="1"/>
  <c r="Q1431" i="2" a="1"/>
  <c r="Q1431" i="2"/>
  <c r="Q1432" i="2" a="1"/>
  <c r="Q1432" i="2" s="1"/>
  <c r="Q1433" i="2" a="1"/>
  <c r="Q1433" i="2" s="1"/>
  <c r="Q1434" i="2" a="1"/>
  <c r="Q1434" i="2" s="1"/>
  <c r="Q1435" i="2" a="1"/>
  <c r="Q1435" i="2" s="1"/>
  <c r="Q1436" i="2" a="1"/>
  <c r="Q1436" i="2" s="1"/>
  <c r="Q1437" i="2" a="1"/>
  <c r="Q1437" i="2" s="1"/>
  <c r="Q1438" i="2" a="1"/>
  <c r="Q1438" i="2"/>
  <c r="Q1439" i="2" a="1"/>
  <c r="Q1439" i="2" s="1"/>
  <c r="Q1440" i="2" a="1"/>
  <c r="Q1440" i="2" s="1"/>
  <c r="Q1441" i="2" a="1"/>
  <c r="Q1441" i="2" s="1"/>
  <c r="Q1442" i="2" a="1"/>
  <c r="Q1442" i="2" s="1"/>
  <c r="Q1443" i="2" a="1"/>
  <c r="Q1443" i="2"/>
  <c r="Q1444" i="2" a="1"/>
  <c r="Q1444" i="2" s="1"/>
  <c r="Q1445" i="2" a="1"/>
  <c r="Q1445" i="2"/>
  <c r="Q1446" i="2" a="1"/>
  <c r="Q1446" i="2" s="1"/>
  <c r="Q1447" i="2" a="1"/>
  <c r="Q1447" i="2" s="1"/>
  <c r="Q1448" i="2" a="1"/>
  <c r="Q1448" i="2" s="1"/>
  <c r="Q1449" i="2" a="1"/>
  <c r="Q1449" i="2" s="1"/>
  <c r="Q1450" i="2" a="1"/>
  <c r="Q1450" i="2"/>
  <c r="Q1451" i="2" a="1"/>
  <c r="Q1451" i="2" s="1"/>
  <c r="Q1452" i="2" a="1"/>
  <c r="Q1452" i="2"/>
  <c r="Q1453" i="2" a="1"/>
  <c r="Q1453" i="2" s="1"/>
  <c r="Q1454" i="2" a="1"/>
  <c r="Q1454" i="2"/>
  <c r="Q1455" i="2" a="1"/>
  <c r="Q1455" i="2" s="1"/>
  <c r="Q1456" i="2" a="1"/>
  <c r="Q1456" i="2" s="1"/>
  <c r="Q1457" i="2" a="1"/>
  <c r="Q1457" i="2"/>
  <c r="Q1458" i="2" a="1"/>
  <c r="Q1458" i="2" s="1"/>
  <c r="Q1459" i="2" a="1"/>
  <c r="Q1459" i="2" s="1"/>
  <c r="Q1460" i="2" a="1"/>
  <c r="Q1460" i="2" s="1"/>
  <c r="Q1461" i="2" a="1"/>
  <c r="Q1461" i="2"/>
  <c r="Q1462" i="2" a="1"/>
  <c r="Q1462" i="2" s="1"/>
  <c r="Q1463" i="2" a="1"/>
  <c r="Q1463" i="2" s="1"/>
  <c r="Q1464" i="2" a="1"/>
  <c r="Q1464" i="2"/>
  <c r="Q1465" i="2" a="1"/>
  <c r="Q1465" i="2" s="1"/>
  <c r="Q1466" i="2" a="1"/>
  <c r="Q1466" i="2"/>
  <c r="Q1467" i="2" a="1"/>
  <c r="Q1467" i="2" s="1"/>
  <c r="Q1468" i="2" a="1"/>
  <c r="Q1468" i="2" s="1"/>
  <c r="Q1469" i="2" a="1"/>
  <c r="Q1469" i="2" s="1"/>
  <c r="Q1470" i="2" a="1"/>
  <c r="Q1470" i="2"/>
  <c r="Q1471" i="2" a="1"/>
  <c r="Q1471" i="2"/>
  <c r="Q1472" i="2" a="1"/>
  <c r="Q1472" i="2" s="1"/>
  <c r="Q1473" i="2" a="1"/>
  <c r="Q1473" i="2"/>
  <c r="Q1474" i="2" a="1"/>
  <c r="Q1474" i="2" s="1"/>
  <c r="Q1475" i="2" a="1"/>
  <c r="Q1475" i="2" s="1"/>
  <c r="Q1476" i="2" a="1"/>
  <c r="Q1476" i="2" s="1"/>
  <c r="Q1477" i="2" a="1"/>
  <c r="Q1477" i="2" s="1"/>
  <c r="Q1478" i="2" a="1"/>
  <c r="Q1478" i="2" s="1"/>
  <c r="Q1479" i="2" a="1"/>
  <c r="Q1479" i="2" s="1"/>
  <c r="Q1480" i="2" a="1"/>
  <c r="Q1480" i="2"/>
  <c r="Q1481" i="2" a="1"/>
  <c r="Q1481" i="2" s="1"/>
  <c r="Q1482" i="2" a="1"/>
  <c r="Q1482" i="2" s="1"/>
  <c r="Q1483" i="2" a="1"/>
  <c r="Q1483" i="2" s="1"/>
  <c r="Q1484" i="2" a="1"/>
  <c r="Q1484" i="2" s="1"/>
  <c r="Q1485" i="2" a="1"/>
  <c r="Q1485" i="2" s="1"/>
  <c r="Q1486" i="2" a="1"/>
  <c r="Q1486" i="2"/>
  <c r="Q1487" i="2" a="1"/>
  <c r="Q1487" i="2" s="1"/>
  <c r="Q1488" i="2" a="1"/>
  <c r="Q1488" i="2" s="1"/>
  <c r="Q1489" i="2" a="1"/>
  <c r="Q1489" i="2" s="1"/>
  <c r="Q1490" i="2" a="1"/>
  <c r="Q1490" i="2" s="1"/>
  <c r="Q1491" i="2" a="1"/>
  <c r="Q1491" i="2"/>
  <c r="Q1492" i="2" a="1"/>
  <c r="Q1492" i="2" s="1"/>
  <c r="Q1493" i="2" a="1"/>
  <c r="Q1493" i="2"/>
  <c r="Q1494" i="2" a="1"/>
  <c r="Q1494" i="2" s="1"/>
  <c r="Q1495" i="2" a="1"/>
  <c r="Q1495" i="2"/>
  <c r="Q1496" i="2" a="1"/>
  <c r="Q1496" i="2" s="1"/>
  <c r="Q1497" i="2" a="1"/>
  <c r="Q1497" i="2" s="1"/>
  <c r="Q1498" i="2" a="1"/>
  <c r="Q1498" i="2"/>
  <c r="Q1499" i="2" a="1"/>
  <c r="Q1499" i="2"/>
  <c r="Q1500" i="2" a="1"/>
  <c r="Q1500" i="2" s="1"/>
  <c r="Q1501" i="2" a="1"/>
  <c r="Q1501" i="2"/>
  <c r="Q1502" i="2" a="1"/>
  <c r="Q1502" i="2" s="1"/>
  <c r="Q1503" i="2" a="1"/>
  <c r="Q1503" i="2" s="1"/>
  <c r="Q1504" i="2" a="1"/>
  <c r="Q1504" i="2" s="1"/>
  <c r="Q1505" i="2" a="1"/>
  <c r="Q1505" i="2" s="1"/>
  <c r="Q1506" i="2" a="1"/>
  <c r="Q1506" i="2" s="1"/>
  <c r="Q1507" i="2" a="1"/>
  <c r="Q1507" i="2" s="1"/>
  <c r="Q1508" i="2" a="1"/>
  <c r="Q1508" i="2"/>
  <c r="Q1509" i="2" a="1"/>
  <c r="Q1509" i="2" s="1"/>
  <c r="Q1510" i="2" a="1"/>
  <c r="Q1510" i="2"/>
  <c r="Q1511" i="2" a="1"/>
  <c r="Q1511" i="2" s="1"/>
  <c r="Q1512" i="2" a="1"/>
  <c r="Q1512" i="2"/>
  <c r="Q1513" i="2" a="1"/>
  <c r="Q1513" i="2" s="1"/>
  <c r="Q1514" i="2" a="1"/>
  <c r="Q1514" i="2" s="1"/>
  <c r="Q1515" i="2" a="1"/>
  <c r="Q1515" i="2" s="1"/>
  <c r="Q1516" i="2" a="1"/>
  <c r="Q1516" i="2" s="1"/>
  <c r="Q1517" i="2" a="1"/>
  <c r="Q1517" i="2" s="1"/>
  <c r="Q1518" i="2" a="1"/>
  <c r="Q1518" i="2" s="1"/>
  <c r="Q1519" i="2" a="1"/>
  <c r="Q1519" i="2" s="1"/>
  <c r="Q1520" i="2" a="1"/>
  <c r="Q1520" i="2"/>
  <c r="Q1521" i="2" a="1"/>
  <c r="Q1521" i="2" s="1"/>
  <c r="Q1522" i="2" a="1"/>
  <c r="Q1522" i="2" s="1"/>
  <c r="Q1523" i="2" a="1"/>
  <c r="Q1523" i="2"/>
  <c r="Q1524" i="2" a="1"/>
  <c r="Q1524" i="2" s="1"/>
  <c r="Q1525" i="2" a="1"/>
  <c r="Q1525" i="2" s="1"/>
  <c r="Q1526" i="2" a="1"/>
  <c r="Q1526" i="2" s="1"/>
  <c r="Q1527" i="2" a="1"/>
  <c r="Q1527" i="2"/>
  <c r="Q1528" i="2" a="1"/>
  <c r="Q1528" i="2" s="1"/>
  <c r="Q1529" i="2" a="1"/>
  <c r="Q1529" i="2"/>
  <c r="Q1530" i="2" a="1"/>
  <c r="Q1530" i="2" s="1"/>
  <c r="Q1531" i="2" a="1"/>
  <c r="Q1531" i="2"/>
  <c r="Q1532" i="2" a="1"/>
  <c r="Q1532" i="2" s="1"/>
  <c r="Q1533" i="2" a="1"/>
  <c r="Q1533" i="2" s="1"/>
  <c r="Q1534" i="2" a="1"/>
  <c r="Q1534" i="2" s="1"/>
  <c r="Q1535" i="2" a="1"/>
  <c r="Q1535" i="2"/>
  <c r="Q1536" i="2" a="1"/>
  <c r="Q1536" i="2" s="1"/>
  <c r="Q1537" i="2" a="1"/>
  <c r="Q1537" i="2" s="1"/>
  <c r="Q1538" i="2" a="1"/>
  <c r="Q1538" i="2" s="1"/>
  <c r="Q1539" i="2" a="1"/>
  <c r="Q1539" i="2" s="1"/>
  <c r="Q1540" i="2" a="1"/>
  <c r="Q1540" i="2" s="1"/>
  <c r="Q1541" i="2" a="1"/>
  <c r="Q1541" i="2"/>
  <c r="Q1542" i="2" a="1"/>
  <c r="Q1542" i="2" s="1"/>
  <c r="Q1543" i="2" a="1"/>
  <c r="Q1543" i="2" s="1"/>
  <c r="Q1544" i="2" a="1"/>
  <c r="Q1544" i="2" s="1"/>
  <c r="Q1545" i="2" a="1"/>
  <c r="Q1545" i="2" s="1"/>
  <c r="Q1546" i="2" a="1"/>
  <c r="Q1546" i="2" s="1"/>
  <c r="Q1547" i="2" a="1"/>
  <c r="Q1547" i="2" s="1"/>
  <c r="Q1548" i="2" a="1"/>
  <c r="Q1548" i="2" s="1"/>
  <c r="Q1549" i="2" a="1"/>
  <c r="Q1549" i="2" s="1"/>
  <c r="Q1550" i="2" a="1"/>
  <c r="Q1550" i="2"/>
  <c r="Q1551" i="2" a="1"/>
  <c r="Q1551" i="2" s="1"/>
  <c r="Q1552" i="2" a="1"/>
  <c r="Q1552" i="2" s="1"/>
  <c r="Q1553" i="2" a="1"/>
  <c r="Q1553" i="2" s="1"/>
  <c r="Q1554" i="2" a="1"/>
  <c r="Q1554" i="2" s="1"/>
  <c r="Q1555" i="2" a="1"/>
  <c r="Q1555" i="2"/>
  <c r="Q1556" i="2" a="1"/>
  <c r="Q1556" i="2" s="1"/>
  <c r="Q1557" i="2" a="1"/>
  <c r="Q1557" i="2"/>
  <c r="Q1558" i="2" a="1"/>
  <c r="Q1558" i="2" s="1"/>
  <c r="Q1559" i="2" a="1"/>
  <c r="Q1559" i="2"/>
  <c r="Q1560" i="2" a="1"/>
  <c r="Q1560" i="2" s="1"/>
  <c r="Q1561" i="2" a="1"/>
  <c r="Q1561" i="2" s="1"/>
  <c r="Q1562" i="2" a="1"/>
  <c r="Q1562" i="2"/>
  <c r="Q1563" i="2" a="1"/>
  <c r="Q1563" i="2"/>
  <c r="Q1564" i="2" a="1"/>
  <c r="Q1564" i="2"/>
  <c r="Q1565" i="2" a="1"/>
  <c r="Q1565" i="2" s="1"/>
  <c r="Q1566" i="2" a="1"/>
  <c r="Q1566" i="2" s="1"/>
  <c r="Q1567" i="2" a="1"/>
  <c r="Q1567" i="2" s="1"/>
  <c r="Q1568" i="2" a="1"/>
  <c r="Q1568" i="2" s="1"/>
  <c r="Q1569" i="2" a="1"/>
  <c r="Q1569" i="2"/>
  <c r="Q1570" i="2" a="1"/>
  <c r="Q1570" i="2" s="1"/>
  <c r="Q1571" i="2" a="1"/>
  <c r="Q1571" i="2" s="1"/>
  <c r="Q1572" i="2" a="1"/>
  <c r="Q1572" i="2" s="1"/>
  <c r="Q1573" i="2" a="1"/>
  <c r="Q1573" i="2" s="1"/>
  <c r="Q1574" i="2" a="1"/>
  <c r="Q1574" i="2" s="1"/>
  <c r="Q1575" i="2" a="1"/>
  <c r="Q1575" i="2" s="1"/>
  <c r="Q1576" i="2" a="1"/>
  <c r="Q1576" i="2" s="1"/>
  <c r="Q1577" i="2" a="1"/>
  <c r="Q1577" i="2"/>
  <c r="Q1578" i="2" a="1"/>
  <c r="Q1578" i="2" s="1"/>
  <c r="Q1579" i="2" a="1"/>
  <c r="Q1579" i="2" s="1"/>
  <c r="Q1580" i="2" a="1"/>
  <c r="Q1580" i="2" s="1"/>
  <c r="Q1581" i="2" a="1"/>
  <c r="Q1581" i="2" s="1"/>
  <c r="Q1582" i="2" a="1"/>
  <c r="Q1582" i="2"/>
  <c r="Q1583" i="2" a="1"/>
  <c r="Q1583" i="2" s="1"/>
  <c r="Q1584" i="2" a="1"/>
  <c r="Q1584" i="2" s="1"/>
  <c r="Q1585" i="2" a="1"/>
  <c r="Q1585" i="2"/>
  <c r="Q1586" i="2" a="1"/>
  <c r="Q1586" i="2" s="1"/>
  <c r="Q1587" i="2" a="1"/>
  <c r="Q1587" i="2"/>
  <c r="Q1588" i="2" a="1"/>
  <c r="Q1588" i="2" s="1"/>
  <c r="Q1589" i="2" a="1"/>
  <c r="Q1589" i="2" s="1"/>
  <c r="Q1590" i="2" a="1"/>
  <c r="Q1590" i="2"/>
  <c r="Q1591" i="2" a="1"/>
  <c r="Q1591" i="2"/>
  <c r="Q1592" i="2" a="1"/>
  <c r="Q1592" i="2" s="1"/>
  <c r="Q1593" i="2" a="1"/>
  <c r="Q1593" i="2"/>
  <c r="Q1594" i="2" a="1"/>
  <c r="Q1594" i="2" s="1"/>
  <c r="Q1595" i="2" a="1"/>
  <c r="Q1595" i="2" s="1"/>
  <c r="Q1596" i="2" a="1"/>
  <c r="Q1596" i="2" s="1"/>
  <c r="Q1597" i="2" a="1"/>
  <c r="Q1597" i="2" s="1"/>
  <c r="Q1598" i="2" a="1"/>
  <c r="Q1598" i="2"/>
  <c r="Q1599" i="2" a="1"/>
  <c r="Q1599" i="2"/>
  <c r="Q1600" i="2" a="1"/>
  <c r="Q1600" i="2" s="1"/>
  <c r="Q1601" i="2" a="1"/>
  <c r="Q1601" i="2" s="1"/>
  <c r="Q1602" i="2" a="1"/>
  <c r="Q1602" i="2" s="1"/>
  <c r="Q1603" i="2" a="1"/>
  <c r="Q1603" i="2"/>
  <c r="Q1604" i="2" a="1"/>
  <c r="Q1604" i="2" s="1"/>
  <c r="Q1605" i="2" a="1"/>
  <c r="Q1605" i="2" s="1"/>
  <c r="Q1606" i="2" a="1"/>
  <c r="Q1606" i="2"/>
  <c r="Q1607" i="2" a="1"/>
  <c r="Q1607" i="2" s="1"/>
  <c r="Q1608" i="2" a="1"/>
  <c r="Q1608" i="2"/>
  <c r="Q1609" i="2" a="1"/>
  <c r="Q1609" i="2" s="1"/>
  <c r="Q1610" i="2" a="1"/>
  <c r="Q1610" i="2" s="1"/>
  <c r="Q1611" i="2" a="1"/>
  <c r="Q1611" i="2"/>
  <c r="Q1612" i="2" a="1"/>
  <c r="Q1612" i="2" s="1"/>
  <c r="Q1613" i="2" a="1"/>
  <c r="Q1613" i="2"/>
  <c r="Q1614" i="2" a="1"/>
  <c r="Q1614" i="2"/>
  <c r="Q1615" i="2" a="1"/>
  <c r="Q1615" i="2" s="1"/>
  <c r="Q1616" i="2" a="1"/>
  <c r="Q1616" i="2" s="1"/>
  <c r="Q1617" i="2" a="1"/>
  <c r="Q1617" i="2" s="1"/>
  <c r="Q1618" i="2" a="1"/>
  <c r="Q1618" i="2" s="1"/>
  <c r="Q1619" i="2" a="1"/>
  <c r="Q1619" i="2"/>
  <c r="Q1620" i="2" a="1"/>
  <c r="Q1620" i="2"/>
  <c r="Q1621" i="2" a="1"/>
  <c r="Q1621" i="2" s="1"/>
  <c r="Q1622" i="2" a="1"/>
  <c r="Q1622" i="2" s="1"/>
  <c r="Q1623" i="2" a="1"/>
  <c r="Q1623" i="2" s="1"/>
  <c r="Q1624" i="2" a="1"/>
  <c r="Q1624" i="2" s="1"/>
  <c r="Q1625" i="2" a="1"/>
  <c r="Q1625" i="2"/>
  <c r="Q1626" i="2" a="1"/>
  <c r="Q1626" i="2"/>
  <c r="Q1627" i="2" a="1"/>
  <c r="Q1627" i="2" s="1"/>
  <c r="Q1628" i="2" a="1"/>
  <c r="Q1628" i="2"/>
  <c r="Q1629" i="2" a="1"/>
  <c r="Q1629" i="2"/>
  <c r="Q1630" i="2" a="1"/>
  <c r="Q1630" i="2" s="1"/>
  <c r="Q1631" i="2" a="1"/>
  <c r="Q1631" i="2"/>
  <c r="Q1632" i="2" a="1"/>
  <c r="Q1632" i="2" s="1"/>
  <c r="Q1633" i="2" a="1"/>
  <c r="Q1633" i="2" s="1"/>
  <c r="Q1634" i="2" a="1"/>
  <c r="Q1634" i="2"/>
  <c r="Q1635" i="2" a="1"/>
  <c r="Q1635" i="2" s="1"/>
  <c r="Q1636" i="2" a="1"/>
  <c r="Q1636" i="2" s="1"/>
  <c r="Q1637" i="2" a="1"/>
  <c r="Q1637" i="2" s="1"/>
  <c r="Q1638" i="2" a="1"/>
  <c r="Q1638" i="2" s="1"/>
  <c r="Q1639" i="2" a="1"/>
  <c r="Q1639" i="2" s="1"/>
  <c r="Q1640" i="2" a="1"/>
  <c r="Q1640" i="2"/>
  <c r="Q1641" i="2" a="1"/>
  <c r="Q1641" i="2"/>
  <c r="Q1642" i="2" a="1"/>
  <c r="Q1642" i="2" s="1"/>
  <c r="Q1643" i="2" a="1"/>
  <c r="Q1643" i="2" s="1"/>
  <c r="Q1644" i="2" a="1"/>
  <c r="Q1644" i="2" s="1"/>
  <c r="Q1645" i="2" a="1"/>
  <c r="Q1645" i="2" s="1"/>
  <c r="Q1646" i="2" a="1"/>
  <c r="Q1646" i="2" s="1"/>
  <c r="Q1647" i="2" a="1"/>
  <c r="Q1647" i="2" s="1"/>
  <c r="Q1648" i="2" a="1"/>
  <c r="Q1648" i="2"/>
  <c r="Q1649" i="2" a="1"/>
  <c r="Q1649" i="2"/>
  <c r="Q1650" i="2" a="1"/>
  <c r="Q1650" i="2" s="1"/>
  <c r="Q1651" i="2" a="1"/>
  <c r="Q1651" i="2" s="1"/>
  <c r="Q1652" i="2" a="1"/>
  <c r="Q1652" i="2" s="1"/>
  <c r="Q1653" i="2" a="1"/>
  <c r="Q1653" i="2" s="1"/>
  <c r="Q1654" i="2" a="1"/>
  <c r="Q1654" i="2" s="1"/>
  <c r="Q1655" i="2" a="1"/>
  <c r="Q1655" i="2"/>
  <c r="Q1656" i="2" a="1"/>
  <c r="Q1656" i="2" s="1"/>
  <c r="Q1657" i="2" a="1"/>
  <c r="Q1657" i="2" s="1"/>
  <c r="Q1658" i="2" a="1"/>
  <c r="Q1658" i="2" s="1"/>
  <c r="Q1659" i="2" a="1"/>
  <c r="Q1659" i="2"/>
  <c r="Q1660" i="2" a="1"/>
  <c r="Q1660" i="2" s="1"/>
  <c r="Q1661" i="2" a="1"/>
  <c r="Q1661" i="2"/>
  <c r="Q1662" i="2" a="1"/>
  <c r="Q1662" i="2"/>
  <c r="Q1663" i="2" a="1"/>
  <c r="Q1663" i="2" s="1"/>
  <c r="Q1664" i="2" a="1"/>
  <c r="Q1664" i="2"/>
  <c r="Q1665" i="2" a="1"/>
  <c r="Q1665" i="2" s="1"/>
  <c r="Q1666" i="2" a="1"/>
  <c r="Q1666" i="2" s="1"/>
  <c r="Q1667" i="2" a="1"/>
  <c r="Q1667" i="2" s="1"/>
  <c r="Q1668" i="2" a="1"/>
  <c r="Q1668" i="2" s="1"/>
  <c r="Q1669" i="2" a="1"/>
  <c r="Q1669" i="2"/>
  <c r="Q1670" i="2" a="1"/>
  <c r="Q1670" i="2"/>
  <c r="Q1671" i="2" a="1"/>
  <c r="Q1671" i="2" s="1"/>
  <c r="Q1672" i="2" a="1"/>
  <c r="Q1672" i="2" s="1"/>
  <c r="Q1673" i="2" a="1"/>
  <c r="Q1673" i="2" s="1"/>
  <c r="Q1674" i="2" a="1"/>
  <c r="Q1674" i="2" s="1"/>
  <c r="Q1675" i="2" a="1"/>
  <c r="Q1675" i="2"/>
  <c r="Q1676" i="2" a="1"/>
  <c r="Q1676" i="2" s="1"/>
  <c r="Q1677" i="2" a="1"/>
  <c r="Q1677" i="2" s="1"/>
  <c r="Q1678" i="2" a="1"/>
  <c r="Q1678" i="2"/>
  <c r="Q1679" i="2" a="1"/>
  <c r="Q1679" i="2" s="1"/>
  <c r="Q1680" i="2" a="1"/>
  <c r="Q1680" i="2" s="1"/>
  <c r="Q1681" i="2" a="1"/>
  <c r="Q1681" i="2" s="1"/>
  <c r="Q1682" i="2" a="1"/>
  <c r="Q1682" i="2" s="1"/>
  <c r="Q1683" i="2" a="1"/>
  <c r="Q1683" i="2"/>
  <c r="Q1684" i="2" a="1"/>
  <c r="Q1684" i="2" s="1"/>
  <c r="Q1685" i="2" a="1"/>
  <c r="Q1685" i="2" s="1"/>
  <c r="Q1686" i="2" a="1"/>
  <c r="Q1686" i="2" s="1"/>
  <c r="Q1687" i="2" a="1"/>
  <c r="Q1687" i="2" s="1"/>
  <c r="Q1688" i="2" a="1"/>
  <c r="Q1688" i="2" s="1"/>
  <c r="Q1689" i="2" a="1"/>
  <c r="Q1689" i="2" s="1"/>
  <c r="Q1690" i="2" a="1"/>
  <c r="Q1690" i="2"/>
  <c r="Q1691" i="2" a="1"/>
  <c r="Q1691" i="2"/>
  <c r="Q1692" i="2" a="1"/>
  <c r="Q1692" i="2" s="1"/>
  <c r="Q1693" i="2" a="1"/>
  <c r="Q1693" i="2" s="1"/>
  <c r="Q1694" i="2" a="1"/>
  <c r="Q1694" i="2" s="1"/>
  <c r="Q1695" i="2" a="1"/>
  <c r="Q1695" i="2" s="1"/>
  <c r="Q1696" i="2" a="1"/>
  <c r="Q1696" i="2" s="1"/>
  <c r="Q1697" i="2" a="1"/>
  <c r="Q1697" i="2" s="1"/>
  <c r="Q1698" i="2" a="1"/>
  <c r="Q1698" i="2" s="1"/>
  <c r="Q1699" i="2" a="1"/>
  <c r="Q1699" i="2" s="1"/>
  <c r="Q1700" i="2" a="1"/>
  <c r="Q1700" i="2" s="1"/>
  <c r="Q1701" i="2" a="1"/>
  <c r="Q1701" i="2"/>
  <c r="Q1702" i="2" a="1"/>
  <c r="Q1702" i="2" s="1"/>
  <c r="Q1703" i="2" a="1"/>
  <c r="Q1703" i="2" s="1"/>
  <c r="Q1704" i="2" a="1"/>
  <c r="Q1704" i="2"/>
  <c r="Q1705" i="2" a="1"/>
  <c r="Q1705" i="2" s="1"/>
  <c r="Q1706" i="2" a="1"/>
  <c r="Q1706" i="2" s="1"/>
  <c r="Q1707" i="2" a="1"/>
  <c r="Q1707" i="2" s="1"/>
  <c r="Q1708" i="2" a="1"/>
  <c r="Q1708" i="2" s="1"/>
  <c r="Q1709" i="2" a="1"/>
  <c r="Q1709" i="2" s="1"/>
  <c r="Q1710" i="2" a="1"/>
  <c r="Q1710" i="2" s="1"/>
  <c r="Q1711" i="2" a="1"/>
  <c r="Q1711" i="2"/>
  <c r="Q1712" i="2" a="1"/>
  <c r="Q1712" i="2" s="1"/>
  <c r="Q1713" i="2" a="1"/>
  <c r="Q1713" i="2" s="1"/>
  <c r="Q1714" i="2" a="1"/>
  <c r="Q1714" i="2" s="1"/>
  <c r="Q1715" i="2" a="1"/>
  <c r="Q1715" i="2" s="1"/>
  <c r="Q1716" i="2" a="1"/>
  <c r="Q1716" i="2" s="1"/>
  <c r="Q1717" i="2" a="1"/>
  <c r="Q1717" i="2" s="1"/>
  <c r="Q1718" i="2" a="1"/>
  <c r="Q1718" i="2"/>
  <c r="Q1719" i="2" a="1"/>
  <c r="Q1719" i="2" s="1"/>
  <c r="Q1720" i="2" a="1"/>
  <c r="Q1720" i="2" s="1"/>
  <c r="Q1721" i="2" a="1"/>
  <c r="Q1721" i="2" s="1"/>
  <c r="Q1722" i="2" a="1"/>
  <c r="Q1722" i="2" s="1"/>
  <c r="Q1723" i="2" a="1"/>
  <c r="Q1723" i="2"/>
  <c r="Q1724" i="2" a="1"/>
  <c r="Q1724" i="2" s="1"/>
  <c r="Q1725" i="2" a="1"/>
  <c r="Q1725" i="2"/>
  <c r="Q1726" i="2" a="1"/>
  <c r="Q1726" i="2"/>
  <c r="Q1727" i="2" a="1"/>
  <c r="Q1727" i="2" s="1"/>
  <c r="Q1728" i="2" a="1"/>
  <c r="Q1728" i="2" s="1"/>
  <c r="Q1729" i="2" a="1"/>
  <c r="Q1729" i="2" s="1"/>
  <c r="Q1730" i="2" a="1"/>
  <c r="Q1730" i="2" s="1"/>
  <c r="Q1731" i="2" a="1"/>
  <c r="Q1731" i="2" s="1"/>
  <c r="Q1732" i="2" a="1"/>
  <c r="Q1732" i="2"/>
  <c r="Q1733" i="2" a="1"/>
  <c r="Q1733" i="2"/>
  <c r="Q1734" i="2" a="1"/>
  <c r="Q1734" i="2" s="1"/>
  <c r="Q1735" i="2" a="1"/>
  <c r="Q1735" i="2" s="1"/>
  <c r="Q1736" i="2" a="1"/>
  <c r="Q1736" i="2" s="1"/>
  <c r="Q1737" i="2" a="1"/>
  <c r="Q1737" i="2" s="1"/>
  <c r="Q1738" i="2" a="1"/>
  <c r="Q1738" i="2" s="1"/>
  <c r="Q1739" i="2" a="1"/>
  <c r="Q1739" i="2"/>
  <c r="Q1740" i="2" a="1"/>
  <c r="Q1740" i="2" s="1"/>
  <c r="Q1741" i="2" a="1"/>
  <c r="Q1741" i="2" s="1"/>
  <c r="Q1742" i="2" a="1"/>
  <c r="Q1742" i="2" s="1"/>
  <c r="Q1743" i="2" a="1"/>
  <c r="Q1743" i="2"/>
  <c r="Q1744" i="2" a="1"/>
  <c r="Q1744" i="2"/>
  <c r="Q1745" i="2" a="1"/>
  <c r="Q1745" i="2" s="1"/>
  <c r="Q1746" i="2" a="1"/>
  <c r="Q1746" i="2"/>
  <c r="Q1747" i="2" a="1"/>
  <c r="Q1747" i="2" s="1"/>
  <c r="Q1748" i="2" a="1"/>
  <c r="Q1748" i="2" s="1"/>
  <c r="Q1749" i="2" a="1"/>
  <c r="Q1749" i="2" s="1"/>
  <c r="Q1750" i="2" a="1"/>
  <c r="Q1750" i="2" s="1"/>
  <c r="Q1751" i="2" a="1"/>
  <c r="Q1751" i="2" s="1"/>
  <c r="Q1752" i="2" a="1"/>
  <c r="Q1752" i="2" s="1"/>
  <c r="Q1753" i="2" a="1"/>
  <c r="Q1753" i="2" s="1"/>
  <c r="Q1754" i="2" a="1"/>
  <c r="Q1754" i="2"/>
  <c r="Q1755" i="2" a="1"/>
  <c r="Q1755" i="2" s="1"/>
  <c r="Q1756" i="2" a="1"/>
  <c r="Q1756" i="2" s="1"/>
  <c r="Q1757" i="2" a="1"/>
  <c r="Q1757" i="2" s="1"/>
  <c r="Q1758" i="2" a="1"/>
  <c r="Q1758" i="2"/>
  <c r="Q1759" i="2" a="1"/>
  <c r="Q1759" i="2" s="1"/>
  <c r="Q1760" i="2" a="1"/>
  <c r="Q1760" i="2"/>
  <c r="Q1761" i="2" a="1"/>
  <c r="Q1761" i="2" s="1"/>
  <c r="Q1762" i="2" a="1"/>
  <c r="Q1762" i="2" s="1"/>
  <c r="Q1763" i="2" a="1"/>
  <c r="Q1763" i="2" s="1"/>
  <c r="Q1764" i="2" a="1"/>
  <c r="Q1764" i="2"/>
  <c r="Q1765" i="2" a="1"/>
  <c r="Q1765" i="2" s="1"/>
  <c r="Q1766" i="2" a="1"/>
  <c r="Q1766" i="2" s="1"/>
  <c r="Q1767" i="2" a="1"/>
  <c r="Q1767" i="2" s="1"/>
  <c r="Q1768" i="2" a="1"/>
  <c r="Q1768" i="2"/>
  <c r="Q1769" i="2" a="1"/>
  <c r="Q1769" i="2" s="1"/>
  <c r="Q1770" i="2" a="1"/>
  <c r="Q1770" i="2" s="1"/>
  <c r="Q1771" i="2" a="1"/>
  <c r="Q1771" i="2"/>
  <c r="Q1772" i="2" a="1"/>
  <c r="Q1772" i="2" s="1"/>
  <c r="Q1773" i="2" a="1"/>
  <c r="Q1773" i="2" s="1"/>
  <c r="Q1774" i="2" a="1"/>
  <c r="Q1774" i="2" s="1"/>
  <c r="Q1775" i="2" a="1"/>
  <c r="Q1775" i="2" s="1"/>
  <c r="Q1776" i="2" a="1"/>
  <c r="Q1776" i="2" s="1"/>
  <c r="Q1777" i="2" a="1"/>
  <c r="Q1777" i="2" s="1"/>
  <c r="Q1778" i="2" a="1"/>
  <c r="Q1778" i="2" s="1"/>
  <c r="Q1779" i="2" a="1"/>
  <c r="Q1779" i="2"/>
  <c r="Q1780" i="2" a="1"/>
  <c r="Q1780" i="2" s="1"/>
  <c r="Q1781" i="2" a="1"/>
  <c r="Q1781" i="2"/>
  <c r="Q1782" i="2" a="1"/>
  <c r="Q1782" i="2" s="1"/>
  <c r="Q1783" i="2" a="1"/>
  <c r="Q1783" i="2" s="1"/>
  <c r="Q1784" i="2" a="1"/>
  <c r="Q1784" i="2" s="1"/>
  <c r="Q1785" i="2" a="1"/>
  <c r="Q1785" i="2" s="1"/>
  <c r="Q1786" i="2" a="1"/>
  <c r="Q1786" i="2" s="1"/>
  <c r="Q1787" i="2" a="1"/>
  <c r="Q1787" i="2"/>
  <c r="Q1788" i="2" a="1"/>
  <c r="Q1788" i="2"/>
  <c r="Q1789" i="2" a="1"/>
  <c r="Q1789" i="2" s="1"/>
  <c r="Q1790" i="2" a="1"/>
  <c r="Q1790" i="2" s="1"/>
  <c r="Q1791" i="2" a="1"/>
  <c r="Q1791" i="2" s="1"/>
  <c r="Q1792" i="2" a="1"/>
  <c r="Q1792" i="2" s="1"/>
  <c r="Q1793" i="2" a="1"/>
  <c r="Q1793" i="2" s="1"/>
  <c r="Q1794" i="2" a="1"/>
  <c r="Q1794" i="2" s="1"/>
  <c r="Q1795" i="2" a="1"/>
  <c r="Q1795" i="2" s="1"/>
  <c r="Q1796" i="2" a="1"/>
  <c r="Q1796" i="2" s="1"/>
  <c r="Q1797" i="2" a="1"/>
  <c r="Q1797" i="2" s="1"/>
  <c r="Q1798" i="2" a="1"/>
  <c r="Q1798" i="2" s="1"/>
  <c r="Q1799" i="2" a="1"/>
  <c r="Q1799" i="2" s="1"/>
  <c r="Q1800" i="2" a="1"/>
  <c r="Q1800" i="2"/>
  <c r="Q1801" i="2" a="1"/>
  <c r="Q1801" i="2" s="1"/>
  <c r="Q1802" i="2" a="1"/>
  <c r="Q1802" i="2" s="1"/>
  <c r="Q1803" i="2" a="1"/>
  <c r="Q1803" i="2" s="1"/>
  <c r="Q1804" i="2" a="1"/>
  <c r="Q1804" i="2"/>
  <c r="Q1805" i="2" a="1"/>
  <c r="Q1805" i="2" s="1"/>
  <c r="Q1806" i="2" a="1"/>
  <c r="Q1806" i="2" s="1"/>
  <c r="Q1807" i="2" a="1"/>
  <c r="Q1807" i="2" s="1"/>
  <c r="Q1808" i="2" a="1"/>
  <c r="Q1808" i="2" s="1"/>
  <c r="Q1809" i="2" a="1"/>
  <c r="Q1809" i="2"/>
  <c r="Q1810" i="2" a="1"/>
  <c r="Q1810" i="2"/>
  <c r="Q1811" i="2" a="1"/>
  <c r="Q1811" i="2" s="1"/>
  <c r="Q1812" i="2" a="1"/>
  <c r="Q1812" i="2" s="1"/>
  <c r="Q1813" i="2" a="1"/>
  <c r="Q1813" i="2" s="1"/>
  <c r="Q1814" i="2" a="1"/>
  <c r="Q1814" i="2"/>
  <c r="Q1815" i="2" a="1"/>
  <c r="Q1815" i="2" s="1"/>
  <c r="Q1816" i="2" a="1"/>
  <c r="Q1816" i="2" s="1"/>
  <c r="Q1817" i="2" a="1"/>
  <c r="Q1817" i="2" s="1"/>
  <c r="Q1818" i="2" a="1"/>
  <c r="Q1818" i="2" s="1"/>
  <c r="Q1819" i="2" a="1"/>
  <c r="Q1819" i="2" s="1"/>
  <c r="Q1820" i="2" a="1"/>
  <c r="Q1820" i="2" s="1"/>
  <c r="Q1821" i="2" a="1"/>
  <c r="Q1821" i="2"/>
  <c r="Q1822" i="2" a="1"/>
  <c r="Q1822" i="2" s="1"/>
  <c r="Q1823" i="2" a="1"/>
  <c r="Q1823" i="2" s="1"/>
  <c r="Q1824" i="2" a="1"/>
  <c r="Q1824" i="2"/>
  <c r="Q1825" i="2" a="1"/>
  <c r="Q1825" i="2" s="1"/>
  <c r="Q1826" i="2" a="1"/>
  <c r="Q1826" i="2" s="1"/>
  <c r="Q1827" i="2" a="1"/>
  <c r="Q1827" i="2" s="1"/>
  <c r="Q1828" i="2" a="1"/>
  <c r="Q1828" i="2" s="1"/>
  <c r="Q1829" i="2" a="1"/>
  <c r="Q1829" i="2" s="1"/>
  <c r="Q1830" i="2" a="1"/>
  <c r="Q1830" i="2" s="1"/>
  <c r="Q1831" i="2" a="1"/>
  <c r="Q1831" i="2" s="1"/>
  <c r="Q1832" i="2" a="1"/>
  <c r="Q1832" i="2" s="1"/>
  <c r="Q1833" i="2" a="1"/>
  <c r="Q1833" i="2" s="1"/>
  <c r="Q1834" i="2" a="1"/>
  <c r="Q1834" i="2" s="1"/>
  <c r="Q1835" i="2" a="1"/>
  <c r="Q1835" i="2" s="1"/>
  <c r="Q1836" i="2" a="1"/>
  <c r="Q1836" i="2" s="1"/>
  <c r="Q1837" i="2" a="1"/>
  <c r="Q1837" i="2"/>
  <c r="Q1838" i="2" a="1"/>
  <c r="Q1838" i="2"/>
  <c r="Q1839" i="2" a="1"/>
  <c r="Q1839" i="2"/>
  <c r="Q1840" i="2" a="1"/>
  <c r="Q1840" i="2" s="1"/>
  <c r="Q1841" i="2" a="1"/>
  <c r="Q1841" i="2" s="1"/>
  <c r="Q1842" i="2" a="1"/>
  <c r="Q1842" i="2"/>
  <c r="Q1843" i="2" a="1"/>
  <c r="Q1843" i="2" s="1"/>
  <c r="Q1844" i="2" a="1"/>
  <c r="Q1844" i="2"/>
  <c r="Q1845" i="2" a="1"/>
  <c r="Q1845" i="2" s="1"/>
  <c r="Q1846" i="2" a="1"/>
  <c r="Q1846" i="2" s="1"/>
  <c r="Q1847" i="2" a="1"/>
  <c r="Q1847" i="2" s="1"/>
  <c r="Q1848" i="2" a="1"/>
  <c r="Q1848" i="2" s="1"/>
  <c r="Q1849" i="2" a="1"/>
  <c r="Q1849" i="2" s="1"/>
  <c r="Q1850" i="2" a="1"/>
  <c r="Q1850" i="2" s="1"/>
  <c r="Q1851" i="2" a="1"/>
  <c r="Q1851" i="2"/>
  <c r="Q1852" i="2" a="1"/>
  <c r="Q1852" i="2" s="1"/>
  <c r="Q1853" i="2" a="1"/>
  <c r="Q1853" i="2" s="1"/>
  <c r="Q1854" i="2" a="1"/>
  <c r="Q1854" i="2" s="1"/>
  <c r="Q1855" i="2" a="1"/>
  <c r="Q1855" i="2"/>
  <c r="Q1856" i="2" a="1"/>
  <c r="Q1856" i="2" s="1"/>
  <c r="Q1857" i="2" a="1"/>
  <c r="Q1857" i="2"/>
  <c r="Q1858" i="2" a="1"/>
  <c r="Q1858" i="2" s="1"/>
  <c r="Q1859" i="2" a="1"/>
  <c r="Q1859" i="2"/>
  <c r="Q1860" i="2" a="1"/>
  <c r="Q1860" i="2" s="1"/>
  <c r="Q1861" i="2" a="1"/>
  <c r="Q1861" i="2" s="1"/>
  <c r="Q1862" i="2" a="1"/>
  <c r="Q1862" i="2" s="1"/>
  <c r="Q1863" i="2" a="1"/>
  <c r="Q1863" i="2" s="1"/>
  <c r="Q1864" i="2" a="1"/>
  <c r="Q1864" i="2" s="1"/>
  <c r="Q1865" i="2" a="1"/>
  <c r="Q1865" i="2"/>
  <c r="Q1866" i="2" a="1"/>
  <c r="Q1866" i="2" s="1"/>
  <c r="Q1867" i="2" a="1"/>
  <c r="Q1867" i="2" s="1"/>
  <c r="Q1868" i="2" a="1"/>
  <c r="Q1868" i="2" s="1"/>
  <c r="Q1869" i="2" a="1"/>
  <c r="Q1869" i="2" s="1"/>
  <c r="Q1870" i="2" a="1"/>
  <c r="Q1870" i="2" s="1"/>
  <c r="Q1871" i="2" a="1"/>
  <c r="Q1871" i="2"/>
  <c r="Q1872" i="2" a="1"/>
  <c r="Q1872" i="2" s="1"/>
  <c r="Q1873" i="2" a="1"/>
  <c r="Q1873" i="2" s="1"/>
  <c r="Q1874" i="2" a="1"/>
  <c r="Q1874" i="2"/>
  <c r="Q1875" i="2" a="1"/>
  <c r="Q1875" i="2" s="1"/>
  <c r="Q1876" i="2" a="1"/>
  <c r="Q1876" i="2" s="1"/>
  <c r="Q1877" i="2" a="1"/>
  <c r="Q1877" i="2" s="1"/>
  <c r="Q1878" i="2" a="1"/>
  <c r="Q1878" i="2" s="1"/>
  <c r="Q1879" i="2" a="1"/>
  <c r="Q1879" i="2" s="1"/>
  <c r="Q1880" i="2" a="1"/>
  <c r="Q1880" i="2" s="1"/>
  <c r="Q1881" i="2" a="1"/>
  <c r="Q1881" i="2" s="1"/>
  <c r="Q1882" i="2" a="1"/>
  <c r="Q1882" i="2" s="1"/>
  <c r="Q1883" i="2" a="1"/>
  <c r="Q1883" i="2" s="1"/>
  <c r="Q1884" i="2" a="1"/>
  <c r="Q1884" i="2" s="1"/>
  <c r="Q1885" i="2" a="1"/>
  <c r="Q1885" i="2" s="1"/>
  <c r="Q1886" i="2" a="1"/>
  <c r="Q1886" i="2"/>
  <c r="Q1887" i="2" a="1"/>
  <c r="Q1887" i="2"/>
  <c r="Q1888" i="2" a="1"/>
  <c r="Q1888" i="2" s="1"/>
  <c r="Q1889" i="2" a="1"/>
  <c r="Q1889" i="2" s="1"/>
  <c r="Q1890" i="2" a="1"/>
  <c r="Q1890" i="2" s="1"/>
  <c r="Q1891" i="2" a="1"/>
  <c r="Q1891" i="2" s="1"/>
  <c r="Q1892" i="2" a="1"/>
  <c r="Q1892" i="2" s="1"/>
  <c r="Q1893" i="2" a="1"/>
  <c r="Q1893" i="2"/>
  <c r="Q1894" i="2" a="1"/>
  <c r="Q1894" i="2" s="1"/>
  <c r="Q1895" i="2" a="1"/>
  <c r="Q1895" i="2" s="1"/>
  <c r="Q1896" i="2" a="1"/>
  <c r="Q1896" i="2" s="1"/>
  <c r="Q1897" i="2" a="1"/>
  <c r="Q1897" i="2" s="1"/>
  <c r="Q1898" i="2" a="1"/>
  <c r="Q1898" i="2" s="1"/>
  <c r="Q1899" i="2" a="1"/>
  <c r="Q1899" i="2"/>
  <c r="Q1900" i="2" a="1"/>
  <c r="Q1900" i="2" s="1"/>
  <c r="Q1901" i="2" a="1"/>
  <c r="Q1901" i="2" s="1"/>
  <c r="Q1902" i="2" a="1"/>
  <c r="Q1902" i="2"/>
  <c r="Q1903" i="2" a="1"/>
  <c r="Q1903" i="2" s="1"/>
  <c r="Q1904" i="2" a="1"/>
  <c r="Q1904" i="2"/>
  <c r="Q1905" i="2" a="1"/>
  <c r="Q1905" i="2" s="1"/>
  <c r="Q1906" i="2" a="1"/>
  <c r="Q1906" i="2" s="1"/>
  <c r="Q1907" i="2" a="1"/>
  <c r="Q1907" i="2"/>
  <c r="Q1908" i="2" a="1"/>
  <c r="Q1908" i="2" s="1"/>
  <c r="Q1909" i="2" a="1"/>
  <c r="Q1909" i="2" s="1"/>
  <c r="Q1910" i="2" a="1"/>
  <c r="Q1910" i="2" s="1"/>
  <c r="Q1911" i="2" a="1"/>
  <c r="Q1911" i="2" s="1"/>
  <c r="Q1912" i="2" a="1"/>
  <c r="Q1912" i="2" s="1"/>
  <c r="Q1913" i="2" a="1"/>
  <c r="Q1913" i="2" s="1"/>
  <c r="Q1914" i="2" a="1"/>
  <c r="Q1914" i="2"/>
  <c r="Q1915" i="2" a="1"/>
  <c r="Q1915" i="2" s="1"/>
  <c r="Q1916" i="2" a="1"/>
  <c r="Q1916" i="2" s="1"/>
  <c r="Q1917" i="2" a="1"/>
  <c r="Q1917" i="2" s="1"/>
  <c r="Q1918" i="2" a="1"/>
  <c r="Q1918" i="2" s="1"/>
  <c r="Q1919" i="2" a="1"/>
  <c r="Q1919" i="2" s="1"/>
  <c r="Q1920" i="2" a="1"/>
  <c r="Q1920" i="2"/>
  <c r="Q1921" i="2" a="1"/>
  <c r="Q1921" i="2"/>
  <c r="Q1922" i="2" a="1"/>
  <c r="Q1922" i="2" s="1"/>
  <c r="Q1923" i="2" a="1"/>
  <c r="Q1923" i="2" s="1"/>
  <c r="Q1924" i="2" a="1"/>
  <c r="Q1924" i="2" s="1"/>
  <c r="Q1925" i="2" a="1"/>
  <c r="Q1925" i="2" s="1"/>
  <c r="Q1926" i="2" a="1"/>
  <c r="Q1926" i="2" s="1"/>
  <c r="Q1927" i="2" a="1"/>
  <c r="Q1927" i="2"/>
  <c r="Q1928" i="2" a="1"/>
  <c r="Q1928" i="2"/>
  <c r="Q1929" i="2" a="1"/>
  <c r="Q1929" i="2" s="1"/>
  <c r="Q1930" i="2" a="1"/>
  <c r="Q1930" i="2" s="1"/>
  <c r="Q1931" i="2" a="1"/>
  <c r="Q1931" i="2" s="1"/>
  <c r="Q1932" i="2" a="1"/>
  <c r="Q1932" i="2" s="1"/>
  <c r="Q1933" i="2" a="1"/>
  <c r="Q1933" i="2" s="1"/>
  <c r="Q1934" i="2" a="1"/>
  <c r="Q1934" i="2" s="1"/>
  <c r="Q1935" i="2" a="1"/>
  <c r="Q1935" i="2"/>
  <c r="Q1936" i="2" a="1"/>
  <c r="Q1936" i="2" s="1"/>
  <c r="Q1937" i="2" a="1"/>
  <c r="Q1937" i="2" s="1"/>
  <c r="Q1938" i="2" a="1"/>
  <c r="Q1938" i="2" s="1"/>
  <c r="Q1939" i="2" a="1"/>
  <c r="Q1939" i="2" s="1"/>
  <c r="Q1940" i="2" a="1"/>
  <c r="Q1940" i="2"/>
  <c r="Q1941" i="2" a="1"/>
  <c r="Q1941" i="2" s="1"/>
  <c r="Q1942" i="2" a="1"/>
  <c r="Q1942" i="2" s="1"/>
  <c r="Q1943" i="2" a="1"/>
  <c r="Q1943" i="2" s="1"/>
  <c r="Q1944" i="2" a="1"/>
  <c r="Q1944" i="2" s="1"/>
  <c r="Q1945" i="2" a="1"/>
  <c r="Q1945" i="2" s="1"/>
  <c r="Q1946" i="2" a="1"/>
  <c r="Q1946" i="2"/>
  <c r="Q1947" i="2" a="1"/>
  <c r="Q1947" i="2" s="1"/>
  <c r="Q1948" i="2" a="1"/>
  <c r="Q1948" i="2" s="1"/>
  <c r="Q1949" i="2" a="1"/>
  <c r="Q1949" i="2"/>
  <c r="Q1950" i="2" a="1"/>
  <c r="Q1950" i="2" s="1"/>
  <c r="Q1951" i="2" a="1"/>
  <c r="Q1951" i="2" s="1"/>
  <c r="Q1952" i="2" a="1"/>
  <c r="Q1952" i="2" s="1"/>
  <c r="Q1953" i="2" a="1"/>
  <c r="Q1953" i="2" s="1"/>
  <c r="Q1954" i="2" a="1"/>
  <c r="Q1954" i="2"/>
  <c r="Q1955" i="2" a="1"/>
  <c r="Q1955" i="2" s="1"/>
  <c r="Q1956" i="2" a="1"/>
  <c r="Q1956" i="2"/>
  <c r="Q1957" i="2" a="1"/>
  <c r="Q1957" i="2" s="1"/>
  <c r="Q1958" i="2" a="1"/>
  <c r="Q1958" i="2" s="1"/>
  <c r="Q1959" i="2" a="1"/>
  <c r="Q1959" i="2" s="1"/>
  <c r="Q1960" i="2" a="1"/>
  <c r="Q1960" i="2"/>
  <c r="Q1961" i="2" a="1"/>
  <c r="Q1961" i="2"/>
  <c r="Q1962" i="2" a="1"/>
  <c r="Q1962" i="2" s="1"/>
  <c r="Q1963" i="2" a="1"/>
  <c r="Q1963" i="2" s="1"/>
  <c r="Q1964" i="2" a="1"/>
  <c r="Q1964" i="2" s="1"/>
  <c r="Q1965" i="2" a="1"/>
  <c r="Q1965" i="2"/>
  <c r="Q1966" i="2" a="1"/>
  <c r="Q1966" i="2" s="1"/>
  <c r="Q1967" i="2" a="1"/>
  <c r="Q1967" i="2"/>
  <c r="Q1968" i="2" a="1"/>
  <c r="Q1968" i="2"/>
  <c r="Q1969" i="2" a="1"/>
  <c r="Q1969" i="2"/>
  <c r="Q1970" i="2" a="1"/>
  <c r="Q1970" i="2" s="1"/>
  <c r="Q1971" i="2" a="1"/>
  <c r="Q1971" i="2" s="1"/>
  <c r="Q1972" i="2" a="1"/>
  <c r="Q1972" i="2" s="1"/>
  <c r="Q1973" i="2" a="1"/>
  <c r="Q1973" i="2" s="1"/>
  <c r="Q1974" i="2" a="1"/>
  <c r="Q1974" i="2" s="1"/>
  <c r="Q1975" i="2" a="1"/>
  <c r="Q1975" i="2" s="1"/>
  <c r="Q1976" i="2" a="1"/>
  <c r="Q1976" i="2"/>
  <c r="Q1977" i="2" a="1"/>
  <c r="Q1977" i="2" s="1"/>
  <c r="Q1978" i="2" a="1"/>
  <c r="Q1978" i="2" s="1"/>
  <c r="Q1979" i="2" a="1"/>
  <c r="Q1979" i="2"/>
  <c r="Q1980" i="2" a="1"/>
  <c r="Q1980" i="2" s="1"/>
  <c r="Q1981" i="2" a="1"/>
  <c r="Q1981" i="2" s="1"/>
  <c r="Q1982" i="2" a="1"/>
  <c r="Q1982" i="2" s="1"/>
  <c r="Q1983" i="2" a="1"/>
  <c r="Q1983" i="2"/>
  <c r="Q1984" i="2" a="1"/>
  <c r="Q1984" i="2"/>
  <c r="Q1985" i="2" a="1"/>
  <c r="Q1985" i="2" s="1"/>
  <c r="Q1986" i="2" a="1"/>
  <c r="Q1986" i="2" s="1"/>
  <c r="Q1987" i="2" a="1"/>
  <c r="Q1987" i="2" s="1"/>
  <c r="Q1988" i="2" a="1"/>
  <c r="Q1988" i="2" s="1"/>
  <c r="Q1989" i="2" a="1"/>
  <c r="Q1989" i="2" s="1"/>
  <c r="Q1990" i="2" a="1"/>
  <c r="Q1990" i="2" s="1"/>
  <c r="Q1991" i="2" a="1"/>
  <c r="Q1991" i="2"/>
  <c r="Q1992" i="2" a="1"/>
  <c r="Q1992" i="2" s="1"/>
  <c r="Q1993" i="2" a="1"/>
  <c r="Q1993" i="2" s="1"/>
  <c r="Q1994" i="2" a="1"/>
  <c r="Q1994" i="2" s="1"/>
  <c r="Q1995" i="2" a="1"/>
  <c r="Q1995" i="2" s="1"/>
  <c r="Q1996" i="2" a="1"/>
  <c r="Q1996" i="2"/>
  <c r="Q1997" i="2" a="1"/>
  <c r="Q1997" i="2" s="1"/>
  <c r="Q1998" i="2" a="1"/>
  <c r="Q1998" i="2"/>
  <c r="Q1999" i="2" a="1"/>
  <c r="Q1999" i="2" s="1"/>
  <c r="Q2000" i="2" a="1"/>
  <c r="Q2000" i="2"/>
  <c r="Q2001" i="2" a="1"/>
  <c r="Q2001" i="2" s="1"/>
  <c r="Q2002" i="2" a="1"/>
  <c r="Q2002" i="2" s="1"/>
  <c r="Q2003" i="2" a="1"/>
  <c r="Q2003" i="2" s="1"/>
  <c r="Q2004" i="2" a="1"/>
  <c r="Q2004" i="2" s="1"/>
  <c r="Q2005" i="2" a="1"/>
  <c r="Q2005" i="2" s="1"/>
  <c r="Q2006" i="2" a="1"/>
  <c r="Q2006" i="2" s="1"/>
  <c r="Q2007" i="2" a="1"/>
  <c r="Q2007" i="2" s="1"/>
  <c r="Q2008" i="2" a="1"/>
  <c r="Q2008" i="2" s="1"/>
  <c r="Q2009" i="2" a="1"/>
  <c r="Q2009" i="2" s="1"/>
  <c r="Q2010" i="2" a="1"/>
  <c r="Q2010" i="2" s="1"/>
  <c r="Q2011" i="2" a="1"/>
  <c r="Q2011" i="2"/>
  <c r="Q2012" i="2" a="1"/>
  <c r="Q2012" i="2"/>
  <c r="Q2013" i="2" a="1"/>
  <c r="Q2013" i="2" s="1"/>
  <c r="Q2014" i="2" a="1"/>
  <c r="Q2014" i="2" s="1"/>
  <c r="Q2015" i="2" a="1"/>
  <c r="Q2015" i="2" s="1"/>
  <c r="Q2016" i="2" a="1"/>
  <c r="Q2016" i="2" s="1"/>
  <c r="Q2017" i="2" a="1"/>
  <c r="Q2017" i="2"/>
  <c r="Q2018" i="2" a="1"/>
  <c r="Q2018" i="2" s="1"/>
  <c r="Q2019" i="2" a="1"/>
  <c r="Q2019" i="2" s="1"/>
  <c r="Q2020" i="2" a="1"/>
  <c r="Q2020" i="2" s="1"/>
  <c r="Q2021" i="2" a="1"/>
  <c r="Q2021" i="2" s="1"/>
  <c r="Q2022" i="2" a="1"/>
  <c r="Q2022" i="2" s="1"/>
  <c r="Q2023" i="2" a="1"/>
  <c r="Q2023" i="2" s="1"/>
  <c r="Q2024" i="2" a="1"/>
  <c r="Q2024" i="2" s="1"/>
  <c r="Q2025" i="2" a="1"/>
  <c r="Q2025" i="2" s="1"/>
  <c r="Q2026" i="2" a="1"/>
  <c r="Q2026" i="2"/>
  <c r="Q2027" i="2" a="1"/>
  <c r="Q2027" i="2" s="1"/>
  <c r="Q2028" i="2" a="1"/>
  <c r="Q2028" i="2"/>
  <c r="Q2029" i="2" a="1"/>
  <c r="Q2029" i="2" s="1"/>
  <c r="Q2030" i="2" a="1"/>
  <c r="Q2030" i="2" s="1"/>
  <c r="Q2031" i="2" a="1"/>
  <c r="Q2031" i="2" s="1"/>
  <c r="Q2032" i="2" a="1"/>
  <c r="Q2032" i="2"/>
  <c r="Q2033" i="2" a="1"/>
  <c r="Q2033" i="2" s="1"/>
  <c r="Q2034" i="2" a="1"/>
  <c r="Q2034" i="2" s="1"/>
  <c r="Q2035" i="2" a="1"/>
  <c r="Q2035" i="2"/>
  <c r="Q2036" i="2" a="1"/>
  <c r="Q2036" i="2" s="1"/>
  <c r="Q2037" i="2" a="1"/>
  <c r="Q2037" i="2" s="1"/>
  <c r="Q2038" i="2" a="1"/>
  <c r="Q2038" i="2"/>
  <c r="Q2039" i="2" a="1"/>
  <c r="Q2039" i="2" s="1"/>
  <c r="Q2040" i="2" a="1"/>
  <c r="Q2040" i="2" s="1"/>
  <c r="Q2041" i="2" a="1"/>
  <c r="Q2041" i="2" s="1"/>
  <c r="Q2042" i="2" a="1"/>
  <c r="Q2042" i="2" s="1"/>
  <c r="Q2043" i="2" a="1"/>
  <c r="Q2043" i="2" s="1"/>
  <c r="Q2044" i="2" a="1"/>
  <c r="Q2044" i="2" s="1"/>
  <c r="Q2045" i="2" a="1"/>
  <c r="Q2045" i="2" s="1"/>
  <c r="Q2046" i="2" a="1"/>
  <c r="Q2046" i="2" s="1"/>
  <c r="Q2047" i="2" a="1"/>
  <c r="Q2047" i="2"/>
  <c r="Q2048" i="2" a="1"/>
  <c r="Q2048" i="2" s="1"/>
  <c r="Q2049" i="2" a="1"/>
  <c r="Q2049" i="2"/>
  <c r="Q2050" i="2" a="1"/>
  <c r="Q2050" i="2" s="1"/>
  <c r="Q2051" i="2" a="1"/>
  <c r="Q2051" i="2" s="1"/>
  <c r="Q2052" i="2" a="1"/>
  <c r="Q2052" i="2" s="1"/>
  <c r="Q2053" i="2" a="1"/>
  <c r="Q2053" i="2"/>
  <c r="Q2054" i="2" a="1"/>
  <c r="Q2054" i="2" s="1"/>
  <c r="Q2055" i="2" a="1"/>
  <c r="Q2055" i="2" s="1"/>
  <c r="Q2056" i="2" a="1"/>
  <c r="Q2056" i="2" s="1"/>
  <c r="Q2057" i="2" a="1"/>
  <c r="Q2057" i="2" s="1"/>
  <c r="Q2058" i="2" a="1"/>
  <c r="Q2058" i="2" s="1"/>
  <c r="Q2059" i="2" a="1"/>
  <c r="Q2059" i="2" s="1"/>
  <c r="Q2060" i="2" a="1"/>
  <c r="Q2060" i="2" s="1"/>
  <c r="Q2061" i="2" a="1"/>
  <c r="Q2061" i="2" s="1"/>
  <c r="Q2062" i="2" a="1"/>
  <c r="Q2062" i="2" s="1"/>
  <c r="Q2063" i="2" a="1"/>
  <c r="Q2063" i="2"/>
  <c r="Q2064" i="2" a="1"/>
  <c r="Q2064" i="2" s="1"/>
  <c r="Q2065" i="2" a="1"/>
  <c r="Q2065" i="2"/>
  <c r="Q2066" i="2" a="1"/>
  <c r="Q2066" i="2" s="1"/>
  <c r="Q2067" i="2" a="1"/>
  <c r="Q2067" i="2" s="1"/>
  <c r="Q2068" i="2" a="1"/>
  <c r="Q2068" i="2" s="1"/>
  <c r="Q2069" i="2" a="1"/>
  <c r="Q2069" i="2" s="1"/>
  <c r="Q2070" i="2" a="1"/>
  <c r="Q2070" i="2" s="1"/>
  <c r="Q2071" i="2" a="1"/>
  <c r="Q2071" i="2" s="1"/>
  <c r="Q2072" i="2" a="1"/>
  <c r="Q2072" i="2" s="1"/>
  <c r="Q2073" i="2" a="1"/>
  <c r="Q2073" i="2"/>
  <c r="Q2074" i="2" a="1"/>
  <c r="Q2074" i="2" s="1"/>
  <c r="Q2075" i="2" a="1"/>
  <c r="Q2075" i="2" s="1"/>
  <c r="Q2076" i="2" a="1"/>
  <c r="Q2076" i="2" s="1"/>
  <c r="Q2077" i="2" a="1"/>
  <c r="Q2077" i="2" s="1"/>
  <c r="Q2078" i="2" a="1"/>
  <c r="Q2078" i="2" s="1"/>
  <c r="Q2079" i="2" a="1"/>
  <c r="Q2079" i="2" s="1"/>
  <c r="Q2080" i="2" a="1"/>
  <c r="Q2080" i="2"/>
  <c r="Q2081" i="2" a="1"/>
  <c r="Q2081" i="2" s="1"/>
  <c r="Q2082" i="2" a="1"/>
  <c r="Q2082" i="2" s="1"/>
  <c r="Q2083" i="2" a="1"/>
  <c r="Q2083" i="2" s="1"/>
  <c r="Q2084" i="2" a="1"/>
  <c r="Q2084" i="2" s="1"/>
  <c r="Q2085" i="2" a="1"/>
  <c r="Q2085" i="2" s="1"/>
  <c r="Q2086" i="2" a="1"/>
  <c r="Q2086" i="2" s="1"/>
  <c r="Q2087" i="2" a="1"/>
  <c r="Q2087" i="2" s="1"/>
  <c r="Q2088" i="2" a="1"/>
  <c r="Q2088" i="2"/>
  <c r="Q2089" i="2" a="1"/>
  <c r="Q2089" i="2" s="1"/>
  <c r="Q2090" i="2" a="1"/>
  <c r="Q2090" i="2" s="1"/>
  <c r="Q2091" i="2" a="1"/>
  <c r="Q2091" i="2" s="1"/>
  <c r="Q2092" i="2" a="1"/>
  <c r="Q2092" i="2" s="1"/>
  <c r="Q2093" i="2" a="1"/>
  <c r="Q2093" i="2"/>
  <c r="Q2094" i="2" a="1"/>
  <c r="Q2094" i="2" s="1"/>
  <c r="Q2095" i="2" a="1"/>
  <c r="Q2095" i="2" s="1"/>
  <c r="Q2096" i="2" a="1"/>
  <c r="Q2096" i="2"/>
  <c r="Q2097" i="2" a="1"/>
  <c r="Q2097" i="2" s="1"/>
  <c r="Q2098" i="2" a="1"/>
  <c r="Q2098" i="2"/>
  <c r="Q2099" i="2" a="1"/>
  <c r="Q2099" i="2" s="1"/>
  <c r="Q2100" i="2" a="1"/>
  <c r="Q2100" i="2"/>
  <c r="Q2101" i="2" a="1"/>
  <c r="Q2101" i="2" s="1"/>
  <c r="Q2102" i="2" a="1"/>
  <c r="Q2102" i="2" s="1"/>
  <c r="Q2103" i="2" a="1"/>
  <c r="Q2103" i="2" s="1"/>
  <c r="Q2104" i="2" a="1"/>
  <c r="Q2104" i="2"/>
  <c r="Q2105" i="2" a="1"/>
  <c r="Q2105" i="2" s="1"/>
  <c r="Q2106" i="2" a="1"/>
  <c r="Q2106" i="2" s="1"/>
  <c r="Q2107" i="2" a="1"/>
  <c r="Q2107" i="2" s="1"/>
  <c r="Q2108" i="2" a="1"/>
  <c r="Q2108" i="2"/>
  <c r="Q2109" i="2" a="1"/>
  <c r="Q2109" i="2" s="1"/>
  <c r="Q2110" i="2" a="1"/>
  <c r="Q2110" i="2" s="1"/>
  <c r="Q2111" i="2" a="1"/>
  <c r="Q2111" i="2"/>
  <c r="Q2112" i="2" a="1"/>
  <c r="Q2112" i="2" s="1"/>
  <c r="Q2113" i="2" a="1"/>
  <c r="Q2113" i="2" s="1"/>
  <c r="Q2114" i="2" a="1"/>
  <c r="Q2114" i="2" s="1"/>
  <c r="Q2115" i="2" a="1"/>
  <c r="Q2115" i="2"/>
  <c r="Q2116" i="2" a="1"/>
  <c r="Q2116" i="2"/>
  <c r="Q2117" i="2" a="1"/>
  <c r="Q2117" i="2" s="1"/>
  <c r="Q2118" i="2" a="1"/>
  <c r="Q2118" i="2" s="1"/>
  <c r="Q2119" i="2" a="1"/>
  <c r="Q2119" i="2" s="1"/>
  <c r="Q2120" i="2" a="1"/>
  <c r="Q2120" i="2" s="1"/>
  <c r="Q2121" i="2" a="1"/>
  <c r="Q2121" i="2"/>
  <c r="Q2122" i="2" a="1"/>
  <c r="Q2122" i="2" s="1"/>
  <c r="Q2123" i="2" a="1"/>
  <c r="Q2123" i="2" s="1"/>
  <c r="Q2124" i="2" a="1"/>
  <c r="Q2124" i="2"/>
  <c r="Q2125" i="2" a="1"/>
  <c r="Q2125" i="2" s="1"/>
  <c r="Q2126" i="2" a="1"/>
  <c r="Q2126" i="2" s="1"/>
  <c r="Q2127" i="2" a="1"/>
  <c r="Q2127" i="2" s="1"/>
  <c r="Q2128" i="2" a="1"/>
  <c r="Q2128" i="2" s="1"/>
  <c r="Q2129" i="2" a="1"/>
  <c r="Q2129" i="2" s="1"/>
  <c r="Q2130" i="2" a="1"/>
  <c r="Q2130" i="2"/>
  <c r="Q2131" i="2" a="1"/>
  <c r="Q2131" i="2" s="1"/>
  <c r="Q2132" i="2" a="1"/>
  <c r="Q2132" i="2" s="1"/>
  <c r="Q2133" i="2" a="1"/>
  <c r="Q2133" i="2" s="1"/>
  <c r="Q2134" i="2" a="1"/>
  <c r="Q2134" i="2" s="1"/>
  <c r="Q2135" i="2" a="1"/>
  <c r="Q2135" i="2" s="1"/>
  <c r="Q2136" i="2" a="1"/>
  <c r="Q2136" i="2" s="1"/>
  <c r="Q2137" i="2" a="1"/>
  <c r="Q2137" i="2" s="1"/>
  <c r="Q2138" i="2" a="1"/>
  <c r="Q2138" i="2" s="1"/>
  <c r="Q2139" i="2" a="1"/>
  <c r="Q2139" i="2"/>
  <c r="Q2140" i="2" a="1"/>
  <c r="Q2140" i="2" s="1"/>
  <c r="Q2141" i="2" a="1"/>
  <c r="Q2141" i="2" s="1"/>
  <c r="Q2142" i="2" a="1"/>
  <c r="Q2142" i="2" s="1"/>
  <c r="Q2143" i="2" a="1"/>
  <c r="Q2143" i="2" s="1"/>
  <c r="Q2144" i="2" a="1"/>
  <c r="Q2144" i="2" s="1"/>
  <c r="Q2145" i="2" a="1"/>
  <c r="Q2145" i="2"/>
  <c r="Q2146" i="2" a="1"/>
  <c r="Q2146" i="2" s="1"/>
  <c r="Q2147" i="2" a="1"/>
  <c r="Q2147" i="2" s="1"/>
  <c r="Q2148" i="2" a="1"/>
  <c r="Q2148" i="2" s="1"/>
  <c r="Q2149" i="2" a="1"/>
  <c r="Q2149" i="2" s="1"/>
  <c r="Q2150" i="2" a="1"/>
  <c r="Q2150" i="2" s="1"/>
  <c r="Q2151" i="2" a="1"/>
  <c r="Q2151" i="2" s="1"/>
  <c r="Q2152" i="2" a="1"/>
  <c r="Q2152" i="2" s="1"/>
  <c r="Q2153" i="2" a="1"/>
  <c r="Q2153" i="2"/>
  <c r="Q2154" i="2" a="1"/>
  <c r="Q2154" i="2" s="1"/>
  <c r="Q2155" i="2" a="1"/>
  <c r="Q2155" i="2" s="1"/>
  <c r="Q2156" i="2" a="1"/>
  <c r="Q2156" i="2" s="1"/>
  <c r="Q2157" i="2" a="1"/>
  <c r="Q2157" i="2" s="1"/>
  <c r="Q2158" i="2" a="1"/>
  <c r="Q2158" i="2" s="1"/>
  <c r="Q2159" i="2" a="1"/>
  <c r="Q2159" i="2" s="1"/>
  <c r="Q2160" i="2" a="1"/>
  <c r="Q2160" i="2"/>
  <c r="Q2161" i="2" a="1"/>
  <c r="Q2161" i="2" s="1"/>
  <c r="Q2162" i="2" a="1"/>
  <c r="Q2162" i="2" s="1"/>
  <c r="Q2163" i="2" a="1"/>
  <c r="Q2163" i="2" s="1"/>
  <c r="Q2164" i="2" a="1"/>
  <c r="Q2164" i="2" s="1"/>
  <c r="Q2165" i="2" a="1"/>
  <c r="Q2165" i="2" s="1"/>
  <c r="Q2166" i="2" a="1"/>
  <c r="Q2166" i="2"/>
  <c r="Q2167" i="2" a="1"/>
  <c r="Q2167" i="2" s="1"/>
  <c r="Q2168" i="2" a="1"/>
  <c r="Q2168" i="2" s="1"/>
  <c r="Q2169" i="2" a="1"/>
  <c r="Q2169" i="2" s="1"/>
  <c r="Q2170" i="2" a="1"/>
  <c r="Q2170" i="2" s="1"/>
  <c r="Q2171" i="2" a="1"/>
  <c r="Q2171" i="2" s="1"/>
  <c r="Q2172" i="2" a="1"/>
  <c r="Q2172" i="2" s="1"/>
  <c r="Q2173" i="2" a="1"/>
  <c r="Q2173" i="2" s="1"/>
  <c r="Q2174" i="2" a="1"/>
  <c r="Q2174" i="2" s="1"/>
  <c r="Q2175" i="2" a="1"/>
  <c r="Q2175" i="2"/>
  <c r="Q2176" i="2" a="1"/>
  <c r="Q2176" i="2" s="1"/>
  <c r="Q2177" i="2" a="1"/>
  <c r="Q2177" i="2"/>
  <c r="Q2178" i="2" a="1"/>
  <c r="Q2178" i="2"/>
  <c r="Q2179" i="2" a="1"/>
  <c r="Q2179" i="2" s="1"/>
  <c r="Q2180" i="2" a="1"/>
  <c r="Q2180" i="2" s="1"/>
  <c r="Q2181" i="2" a="1"/>
  <c r="Q2181" i="2" s="1"/>
  <c r="Q2182" i="2" a="1"/>
  <c r="Q2182" i="2" s="1"/>
  <c r="Q2183" i="2" a="1"/>
  <c r="Q2183" i="2" s="1"/>
  <c r="Q2184" i="2" a="1"/>
  <c r="Q2184" i="2" s="1"/>
  <c r="Q2185" i="2" a="1"/>
  <c r="Q2185" i="2" s="1"/>
  <c r="Q2186" i="2" a="1"/>
  <c r="Q2186" i="2" s="1"/>
  <c r="Q2187" i="2" a="1"/>
  <c r="Q2187" i="2"/>
  <c r="Q2188" i="2" a="1"/>
  <c r="Q2188" i="2" s="1"/>
  <c r="Q2189" i="2" a="1"/>
  <c r="Q2189" i="2" s="1"/>
  <c r="Q2190" i="2" a="1"/>
  <c r="Q2190" i="2" s="1"/>
  <c r="Q2191" i="2" a="1"/>
  <c r="Q2191" i="2" s="1"/>
  <c r="Q2192" i="2" a="1"/>
  <c r="Q2192" i="2"/>
  <c r="Q2193" i="2" a="1"/>
  <c r="Q2193" i="2" s="1"/>
  <c r="Q2194" i="2" a="1"/>
  <c r="Q2194" i="2"/>
  <c r="Q2195" i="2" a="1"/>
  <c r="Q2195" i="2" s="1"/>
  <c r="Q2196" i="2" a="1"/>
  <c r="Q2196" i="2" s="1"/>
  <c r="Q2197" i="2" a="1"/>
  <c r="Q2197" i="2" s="1"/>
  <c r="Q2198" i="2" a="1"/>
  <c r="Q2198" i="2"/>
  <c r="Q2199" i="2" a="1"/>
  <c r="Q2199" i="2"/>
  <c r="Q2200" i="2" a="1"/>
  <c r="Q2200" i="2" s="1"/>
  <c r="Q2201" i="2" a="1"/>
  <c r="Q2201" i="2" s="1"/>
  <c r="Q2202" i="2" a="1"/>
  <c r="Q2202" i="2"/>
  <c r="Q2203" i="2" a="1"/>
  <c r="Q2203" i="2" s="1"/>
  <c r="Q2204" i="2" a="1"/>
  <c r="Q2204" i="2" s="1"/>
  <c r="Q2205" i="2" a="1"/>
  <c r="Q2205" i="2" s="1"/>
  <c r="Q2206" i="2" a="1"/>
  <c r="Q2206" i="2" s="1"/>
  <c r="Q2207" i="2" a="1"/>
  <c r="Q2207" i="2" s="1"/>
  <c r="Q2208" i="2" a="1"/>
  <c r="Q2208" i="2" s="1"/>
  <c r="Q2209" i="2" a="1"/>
  <c r="Q2209" i="2" s="1"/>
  <c r="Q2210" i="2" a="1"/>
  <c r="Q2210" i="2" s="1"/>
  <c r="Q2211" i="2" a="1"/>
  <c r="Q2211" i="2" s="1"/>
  <c r="Q2212" i="2" a="1"/>
  <c r="Q2212" i="2" s="1"/>
  <c r="Q2213" i="2" a="1"/>
  <c r="Q2213" i="2" s="1"/>
  <c r="Q2214" i="2" a="1"/>
  <c r="Q2214" i="2" s="1"/>
  <c r="Q2215" i="2" a="1"/>
  <c r="Q2215" i="2"/>
  <c r="Q2216" i="2" a="1"/>
  <c r="Q2216" i="2" s="1"/>
  <c r="Q2217" i="2" a="1"/>
  <c r="Q2217" i="2" s="1"/>
  <c r="Q2218" i="2" a="1"/>
  <c r="Q2218" i="2" s="1"/>
  <c r="Q2219" i="2" a="1"/>
  <c r="Q2219" i="2" s="1"/>
  <c r="Q2220" i="2" a="1"/>
  <c r="Q2220" i="2"/>
  <c r="Q2221" i="2" a="1"/>
  <c r="Q2221" i="2" s="1"/>
  <c r="Q2222" i="2" a="1"/>
  <c r="Q2222" i="2"/>
  <c r="Q2223" i="2" a="1"/>
  <c r="Q2223" i="2" s="1"/>
  <c r="Q2224" i="2" a="1"/>
  <c r="Q2224" i="2" s="1"/>
  <c r="Q2225" i="2" a="1"/>
  <c r="Q2225" i="2" s="1"/>
  <c r="Q2226" i="2" a="1"/>
  <c r="Q2226" i="2" s="1"/>
  <c r="Q2227" i="2" a="1"/>
  <c r="Q2227" i="2"/>
  <c r="Q2228" i="2" a="1"/>
  <c r="Q2228" i="2" s="1"/>
  <c r="Q2229" i="2" a="1"/>
  <c r="Q2229" i="2"/>
  <c r="Q2230" i="2" a="1"/>
  <c r="Q2230" i="2" s="1"/>
  <c r="Q2231" i="2" a="1"/>
  <c r="Q2231" i="2" s="1"/>
  <c r="Q2232" i="2" a="1"/>
  <c r="Q2232" i="2" s="1"/>
  <c r="Q2233" i="2" a="1"/>
  <c r="Q2233" i="2" s="1"/>
  <c r="Q2234" i="2" a="1"/>
  <c r="Q2234" i="2" s="1"/>
  <c r="Q2235" i="2" a="1"/>
  <c r="Q2235" i="2" s="1"/>
  <c r="Q2236" i="2" a="1"/>
  <c r="Q2236" i="2"/>
  <c r="Q2237" i="2" a="1"/>
  <c r="Q2237" i="2" s="1"/>
  <c r="Q2238" i="2" a="1"/>
  <c r="Q2238" i="2" s="1"/>
  <c r="Q2239" i="2" a="1"/>
  <c r="Q2239" i="2" s="1"/>
  <c r="Q2240" i="2" a="1"/>
  <c r="Q2240" i="2" s="1"/>
  <c r="Q2241" i="2" a="1"/>
  <c r="Q2241" i="2" s="1"/>
  <c r="Q2242" i="2" a="1"/>
  <c r="Q2242" i="2" s="1"/>
  <c r="Q2243" i="2" a="1"/>
  <c r="Q2243" i="2"/>
  <c r="Q2244" i="2" a="1"/>
  <c r="Q2244" i="2"/>
  <c r="Q2245" i="2" a="1"/>
  <c r="Q2245" i="2" s="1"/>
  <c r="Q2246" i="2" a="1"/>
  <c r="Q2246" i="2" s="1"/>
  <c r="Q2247" i="2" a="1"/>
  <c r="Q2247" i="2" s="1"/>
  <c r="Q2248" i="2" a="1"/>
  <c r="Q2248" i="2"/>
  <c r="Q2249" i="2" a="1"/>
  <c r="Q2249" i="2" s="1"/>
  <c r="Q2250" i="2" a="1"/>
  <c r="Q2250" i="2"/>
  <c r="Q2251" i="2" a="1"/>
  <c r="Q2251" i="2" s="1"/>
  <c r="Q2252" i="2" a="1"/>
  <c r="Q2252" i="2" s="1"/>
  <c r="Q2253" i="2" a="1"/>
  <c r="Q2253" i="2" s="1"/>
  <c r="Q2254" i="2" a="1"/>
  <c r="Q2254" i="2" s="1"/>
  <c r="Q2255" i="2" a="1"/>
  <c r="Q2255" i="2"/>
  <c r="Q2256" i="2" a="1"/>
  <c r="Q2256" i="2" s="1"/>
  <c r="Q2257" i="2" a="1"/>
  <c r="Q2257" i="2"/>
  <c r="Q2258" i="2" a="1"/>
  <c r="Q2258" i="2" s="1"/>
  <c r="Q2259" i="2" a="1"/>
  <c r="Q2259" i="2" s="1"/>
  <c r="Q2260" i="2" a="1"/>
  <c r="Q2260" i="2" s="1"/>
  <c r="Q2261" i="2" a="1"/>
  <c r="Q2261" i="2" s="1"/>
  <c r="Q2262" i="2" a="1"/>
  <c r="Q2262" i="2" s="1"/>
  <c r="Q2263" i="2" a="1"/>
  <c r="Q2263" i="2" s="1"/>
  <c r="Q2264" i="2" a="1"/>
  <c r="Q2264" i="2"/>
  <c r="Q2265" i="2" a="1"/>
  <c r="Q2265" i="2"/>
  <c r="Q2266" i="2" a="1"/>
  <c r="Q2266" i="2" s="1"/>
  <c r="Q2267" i="2" a="1"/>
  <c r="Q2267" i="2" s="1"/>
  <c r="Q2268" i="2" a="1"/>
  <c r="Q2268" i="2" s="1"/>
  <c r="Q2269" i="2" a="1"/>
  <c r="Q2269" i="2"/>
  <c r="Q2270" i="2" a="1"/>
  <c r="Q2270" i="2"/>
  <c r="Q2271" i="2" a="1"/>
  <c r="Q2271" i="2" s="1"/>
  <c r="Q2272" i="2" a="1"/>
  <c r="Q2272" i="2" s="1"/>
  <c r="Q2273" i="2" a="1"/>
  <c r="Q2273" i="2" s="1"/>
  <c r="Q2274" i="2" a="1"/>
  <c r="Q2274" i="2" s="1"/>
  <c r="Q2275" i="2" a="1"/>
  <c r="Q2275" i="2" s="1"/>
  <c r="Q2276" i="2" a="1"/>
  <c r="Q2276" i="2" s="1"/>
  <c r="Q2277" i="2" a="1"/>
  <c r="Q2277" i="2" s="1"/>
  <c r="Q2278" i="2" a="1"/>
  <c r="Q2278" i="2" s="1"/>
  <c r="Q2279" i="2" a="1"/>
  <c r="Q2279" i="2" s="1"/>
  <c r="Q2280" i="2" a="1"/>
  <c r="Q2280" i="2" s="1"/>
  <c r="Q2281" i="2" a="1"/>
  <c r="Q2281" i="2" s="1"/>
  <c r="Q2282" i="2" a="1"/>
  <c r="Q2282" i="2" s="1"/>
  <c r="Q2283" i="2" a="1"/>
  <c r="Q2283" i="2"/>
  <c r="Q2284" i="2" a="1"/>
  <c r="Q2284" i="2" s="1"/>
  <c r="Q2285" i="2" a="1"/>
  <c r="Q2285" i="2" s="1"/>
  <c r="Q2286" i="2" a="1"/>
  <c r="Q2286" i="2" s="1"/>
  <c r="Q2287" i="2" a="1"/>
  <c r="Q2287" i="2" s="1"/>
  <c r="Q2288" i="2" a="1"/>
  <c r="Q2288" i="2" s="1"/>
  <c r="Q2289" i="2" a="1"/>
  <c r="Q2289" i="2" s="1"/>
  <c r="Q2290" i="2" a="1"/>
  <c r="Q2290" i="2" s="1"/>
  <c r="Q2291" i="2" a="1"/>
  <c r="Q2291" i="2" s="1"/>
  <c r="Q2292" i="2" a="1"/>
  <c r="Q2292" i="2"/>
  <c r="Q2293" i="2" a="1"/>
  <c r="Q2293" i="2" s="1"/>
  <c r="Q2294" i="2" a="1"/>
  <c r="Q2294" i="2"/>
  <c r="Q2295" i="2" a="1"/>
  <c r="Q2295" i="2" s="1"/>
  <c r="Q2296" i="2" a="1"/>
  <c r="Q2296" i="2" s="1"/>
  <c r="Q2297" i="2" a="1"/>
  <c r="Q2297" i="2"/>
  <c r="Q2298" i="2" a="1"/>
  <c r="Q2298" i="2"/>
  <c r="Q2299" i="2" a="1"/>
  <c r="Q2299" i="2" s="1"/>
  <c r="Q2300" i="2" a="1"/>
  <c r="Q2300" i="2" s="1"/>
  <c r="Q2301" i="2" a="1"/>
  <c r="Q2301" i="2"/>
  <c r="Q2302" i="2" a="1"/>
  <c r="Q2302" i="2" s="1"/>
  <c r="Q2303" i="2" a="1"/>
  <c r="Q2303" i="2" s="1"/>
  <c r="Q2304" i="2" a="1"/>
  <c r="Q2304" i="2"/>
  <c r="Q2305" i="2" a="1"/>
  <c r="Q2305" i="2" s="1"/>
  <c r="Q2306" i="2" a="1"/>
  <c r="Q2306" i="2" s="1"/>
  <c r="Q2307" i="2" a="1"/>
  <c r="Q2307" i="2"/>
  <c r="Q2308" i="2" a="1"/>
  <c r="Q2308" i="2" s="1"/>
  <c r="Q2309" i="2" a="1"/>
  <c r="Q2309" i="2" s="1"/>
  <c r="Q2310" i="2" a="1"/>
  <c r="Q2310" i="2" s="1"/>
  <c r="Q2311" i="2" a="1"/>
  <c r="Q2311" i="2" s="1"/>
  <c r="Q2312" i="2" a="1"/>
  <c r="Q2312" i="2" s="1"/>
  <c r="Q2313" i="2" a="1"/>
  <c r="Q2313" i="2"/>
  <c r="Q2314" i="2" a="1"/>
  <c r="Q2314" i="2" s="1"/>
  <c r="Q2315" i="2" a="1"/>
  <c r="Q2315" i="2" s="1"/>
  <c r="Q2316" i="2" a="1"/>
  <c r="Q2316" i="2" s="1"/>
  <c r="Q2317" i="2" a="1"/>
  <c r="Q2317" i="2" s="1"/>
  <c r="Q2318" i="2" a="1"/>
  <c r="Q2318" i="2"/>
  <c r="Q2319" i="2" a="1"/>
  <c r="Q2319" i="2" s="1"/>
  <c r="Q2320" i="2" a="1"/>
  <c r="Q2320" i="2"/>
  <c r="Q2321" i="2" a="1"/>
  <c r="Q2321" i="2" s="1"/>
  <c r="Q2322" i="2" a="1"/>
  <c r="Q2322" i="2"/>
  <c r="Q2323" i="2" a="1"/>
  <c r="Q2323" i="2" s="1"/>
  <c r="Q2324" i="2" a="1"/>
  <c r="Q2324" i="2" s="1"/>
  <c r="Q2325" i="2" a="1"/>
  <c r="Q2325" i="2"/>
  <c r="Q2326" i="2" a="1"/>
  <c r="Q2326" i="2"/>
  <c r="Q2327" i="2" a="1"/>
  <c r="Q2327" i="2"/>
  <c r="Q2328" i="2" a="1"/>
  <c r="Q2328" i="2" s="1"/>
  <c r="Q2329" i="2" a="1"/>
  <c r="Q2329" i="2" s="1"/>
  <c r="Q2330" i="2" a="1"/>
  <c r="Q2330" i="2" s="1"/>
  <c r="Q2331" i="2" a="1"/>
  <c r="Q2331" i="2" s="1"/>
  <c r="Q2332" i="2" a="1"/>
  <c r="Q2332" i="2"/>
  <c r="Q2333" i="2" a="1"/>
  <c r="Q2333" i="2"/>
  <c r="Q2334" i="2" a="1"/>
  <c r="Q2334" i="2"/>
  <c r="Q2335" i="2" a="1"/>
  <c r="Q2335" i="2"/>
  <c r="Q2336" i="2" a="1"/>
  <c r="Q2336" i="2" s="1"/>
  <c r="Q2337" i="2" a="1"/>
  <c r="Q2337" i="2" s="1"/>
  <c r="Q2338" i="2" a="1"/>
  <c r="Q2338" i="2" s="1"/>
  <c r="Q2339" i="2" a="1"/>
  <c r="Q2339" i="2" s="1"/>
  <c r="Q2340" i="2" a="1"/>
  <c r="Q2340" i="2"/>
  <c r="Q2341" i="2" a="1"/>
  <c r="Q2341" i="2" s="1"/>
  <c r="Q2342" i="2" a="1"/>
  <c r="Q2342" i="2"/>
  <c r="Q2343" i="2" a="1"/>
  <c r="Q2343" i="2"/>
  <c r="Q2344" i="2" a="1"/>
  <c r="Q2344" i="2" s="1"/>
  <c r="Q2345" i="2" a="1"/>
  <c r="Q2345" i="2" s="1"/>
  <c r="Q2346" i="2" a="1"/>
  <c r="Q2346" i="2" s="1"/>
  <c r="Q2347" i="2" a="1"/>
  <c r="Q2347" i="2" s="1"/>
  <c r="Q2348" i="2" a="1"/>
  <c r="Q2348" i="2" s="1"/>
  <c r="Q2349" i="2" a="1"/>
  <c r="Q2349" i="2" s="1"/>
  <c r="Q2350" i="2" a="1"/>
  <c r="Q2350" i="2" s="1"/>
  <c r="Q2351" i="2" a="1"/>
  <c r="Q2351" i="2" s="1"/>
  <c r="Q2352" i="2" a="1"/>
  <c r="Q2352" i="2" s="1"/>
  <c r="Q2353" i="2" a="1"/>
  <c r="Q2353" i="2"/>
  <c r="Q2354" i="2" a="1"/>
  <c r="Q2354" i="2" s="1"/>
  <c r="Q2355" i="2" a="1"/>
  <c r="Q2355" i="2"/>
  <c r="Q2356" i="2" a="1"/>
  <c r="Q2356" i="2" s="1"/>
  <c r="Q2357" i="2" a="1"/>
  <c r="Q2357" i="2" s="1"/>
  <c r="Q2358" i="2" a="1"/>
  <c r="Q2358" i="2" s="1"/>
  <c r="Q2359" i="2" a="1"/>
  <c r="Q2359" i="2" s="1"/>
  <c r="Q2360" i="2" a="1"/>
  <c r="Q2360" i="2"/>
  <c r="Q2361" i="2" a="1"/>
  <c r="Q2361" i="2" s="1"/>
  <c r="Q2362" i="2" a="1"/>
  <c r="Q2362" i="2" s="1"/>
  <c r="Q2363" i="2" a="1"/>
  <c r="Q2363" i="2" s="1"/>
  <c r="Q2364" i="2" a="1"/>
  <c r="Q2364" i="2" s="1"/>
  <c r="Q2365" i="2" a="1"/>
  <c r="Q2365" i="2" s="1"/>
  <c r="Q2366" i="2" a="1"/>
  <c r="Q2366" i="2" s="1"/>
  <c r="Q2367" i="2" a="1"/>
  <c r="Q2367" i="2" s="1"/>
  <c r="Q2368" i="2" a="1"/>
  <c r="Q2368" i="2"/>
  <c r="Q2369" i="2" a="1"/>
  <c r="Q2369" i="2"/>
  <c r="Q2370" i="2" a="1"/>
  <c r="Q2370" i="2" s="1"/>
  <c r="Q2371" i="2" a="1"/>
  <c r="Q2371" i="2" s="1"/>
  <c r="Q2372" i="2" a="1"/>
  <c r="Q2372" i="2" s="1"/>
  <c r="Q2373" i="2" a="1"/>
  <c r="Q2373" i="2" s="1"/>
  <c r="Q2374" i="2" a="1"/>
  <c r="Q2374" i="2" s="1"/>
  <c r="Q2375" i="2" a="1"/>
  <c r="Q2375" i="2" s="1"/>
  <c r="Q2376" i="2" a="1"/>
  <c r="Q2376" i="2" s="1"/>
  <c r="Q2377" i="2" a="1"/>
  <c r="Q2377" i="2" s="1"/>
  <c r="Q2378" i="2" a="1"/>
  <c r="Q2378" i="2" s="1"/>
  <c r="Q2379" i="2" a="1"/>
  <c r="Q2379" i="2" s="1"/>
  <c r="Q2380" i="2" a="1"/>
  <c r="Q2380" i="2" s="1"/>
  <c r="Q2381" i="2" a="1"/>
  <c r="Q2381" i="2"/>
  <c r="Q2382" i="2" a="1"/>
  <c r="Q2382" i="2"/>
  <c r="Q2383" i="2" a="1"/>
  <c r="Q2383" i="2" s="1"/>
  <c r="Q2384" i="2" a="1"/>
  <c r="Q2384" i="2" s="1"/>
  <c r="Q2385" i="2" a="1"/>
  <c r="Q2385" i="2" s="1"/>
  <c r="Q2386" i="2" a="1"/>
  <c r="Q2386" i="2" s="1"/>
  <c r="Q2387" i="2" a="1"/>
  <c r="Q2387" i="2" s="1"/>
  <c r="Q2388" i="2" a="1"/>
  <c r="Q2388" i="2"/>
  <c r="Q2389" i="2" a="1"/>
  <c r="Q2389" i="2" s="1"/>
  <c r="Q2390" i="2" a="1"/>
  <c r="Q2390" i="2"/>
  <c r="Q2391" i="2" a="1"/>
  <c r="Q2391" i="2" s="1"/>
  <c r="Q2392" i="2" a="1"/>
  <c r="Q2392" i="2" s="1"/>
  <c r="Q2393" i="2" a="1"/>
  <c r="Q2393" i="2" s="1"/>
  <c r="Q2394" i="2" a="1"/>
  <c r="Q2394" i="2" s="1"/>
  <c r="Q2395" i="2" a="1"/>
  <c r="Q2395" i="2" s="1"/>
  <c r="Q2396" i="2" a="1"/>
  <c r="Q2396" i="2" s="1"/>
  <c r="Q2397" i="2" a="1"/>
  <c r="Q2397" i="2" s="1"/>
  <c r="Q2398" i="2" a="1"/>
  <c r="Q2398" i="2"/>
  <c r="Q2399" i="2" a="1"/>
  <c r="Q2399" i="2" s="1"/>
  <c r="Q2400" i="2" a="1"/>
  <c r="Q2400" i="2" s="1"/>
  <c r="Q2401" i="2" a="1"/>
  <c r="Q2401" i="2" s="1"/>
  <c r="Q2402" i="2" a="1"/>
  <c r="Q2402" i="2"/>
  <c r="Q2403" i="2" a="1"/>
  <c r="Q2403" i="2" s="1"/>
  <c r="Q2404" i="2" a="1"/>
  <c r="Q2404" i="2" s="1"/>
  <c r="Q2405" i="2" a="1"/>
  <c r="Q2405" i="2" s="1"/>
  <c r="Q2406" i="2" a="1"/>
  <c r="Q2406" i="2" s="1"/>
  <c r="Q2407" i="2" a="1"/>
  <c r="Q2407" i="2" s="1"/>
  <c r="Q2408" i="2" a="1"/>
  <c r="Q2408" i="2" s="1"/>
  <c r="Q2409" i="2" a="1"/>
  <c r="Q2409" i="2"/>
  <c r="Q2410" i="2" a="1"/>
  <c r="Q2410" i="2" s="1"/>
  <c r="Q2411" i="2" a="1"/>
  <c r="Q2411" i="2"/>
  <c r="Q2412" i="2" a="1"/>
  <c r="Q2412" i="2"/>
  <c r="Q2413" i="2" a="1"/>
  <c r="Q2413" i="2" s="1"/>
  <c r="Q2414" i="2" a="1"/>
  <c r="Q2414" i="2" s="1"/>
  <c r="Q2415" i="2" a="1"/>
  <c r="Q2415" i="2" s="1"/>
  <c r="Q2416" i="2" a="1"/>
  <c r="Q2416" i="2"/>
  <c r="Q2417" i="2" a="1"/>
  <c r="Q2417" i="2"/>
  <c r="Q2418" i="2" a="1"/>
  <c r="Q2418" i="2" s="1"/>
  <c r="Q2419" i="2" a="1"/>
  <c r="Q2419" i="2" s="1"/>
  <c r="Q2420" i="2" a="1"/>
  <c r="Q2420" i="2" s="1"/>
  <c r="Q2421" i="2" a="1"/>
  <c r="Q2421" i="2" s="1"/>
  <c r="Q2422" i="2" a="1"/>
  <c r="Q2422" i="2" s="1"/>
  <c r="Q2423" i="2" a="1"/>
  <c r="Q2423" i="2"/>
  <c r="Q2424" i="2" a="1"/>
  <c r="Q2424" i="2" s="1"/>
  <c r="Q2425" i="2" a="1"/>
  <c r="Q2425" i="2" s="1"/>
  <c r="Q2426" i="2" a="1"/>
  <c r="Q2426" i="2" s="1"/>
  <c r="Q2427" i="2" a="1"/>
  <c r="Q2427" i="2"/>
  <c r="Q2428" i="2" a="1"/>
  <c r="Q2428" i="2" s="1"/>
  <c r="Q2429" i="2" a="1"/>
  <c r="Q2429" i="2" s="1"/>
  <c r="Q2430" i="2" a="1"/>
  <c r="Q2430" i="2"/>
  <c r="Q2431" i="2" a="1"/>
  <c r="Q2431" i="2" s="1"/>
  <c r="Q2432" i="2" a="1"/>
  <c r="Q2432" i="2" s="1"/>
  <c r="Q2433" i="2" a="1"/>
  <c r="Q2433" i="2" s="1"/>
  <c r="Q2434" i="2" a="1"/>
  <c r="Q2434" i="2" s="1"/>
  <c r="Q2435" i="2" a="1"/>
  <c r="Q2435" i="2" s="1"/>
  <c r="Q2436" i="2" a="1"/>
  <c r="Q2436" i="2" s="1"/>
  <c r="Q2437" i="2" a="1"/>
  <c r="Q2437" i="2"/>
  <c r="Q2438" i="2" a="1"/>
  <c r="Q2438" i="2" s="1"/>
  <c r="Q2439" i="2" a="1"/>
  <c r="Q2439" i="2"/>
  <c r="Q2440" i="2" a="1"/>
  <c r="Q2440" i="2" s="1"/>
  <c r="Q2441" i="2" a="1"/>
  <c r="Q2441" i="2" s="1"/>
  <c r="Q2442" i="2" a="1"/>
  <c r="Q2442" i="2" s="1"/>
  <c r="Q2443" i="2" a="1"/>
  <c r="Q2443" i="2" s="1"/>
  <c r="Q2444" i="2" a="1"/>
  <c r="Q2444" i="2"/>
  <c r="Q2445" i="2" a="1"/>
  <c r="Q2445" i="2" s="1"/>
  <c r="Q2446" i="2" a="1"/>
  <c r="Q2446" i="2"/>
  <c r="Q2447" i="2" a="1"/>
  <c r="Q2447" i="2" s="1"/>
  <c r="Q2448" i="2" a="1"/>
  <c r="Q2448" i="2" s="1"/>
  <c r="Q2449" i="2" a="1"/>
  <c r="Q2449" i="2" s="1"/>
  <c r="Q2450" i="2" a="1"/>
  <c r="Q2450" i="2"/>
  <c r="Q2451" i="2" a="1"/>
  <c r="Q2451" i="2" s="1"/>
  <c r="Q2452" i="2" a="1"/>
  <c r="Q2452" i="2"/>
  <c r="Q2453" i="2" a="1"/>
  <c r="Q2453" i="2" s="1"/>
  <c r="Q2454" i="2" a="1"/>
  <c r="Q2454" i="2"/>
  <c r="Q2455" i="2" a="1"/>
  <c r="Q2455" i="2" s="1"/>
  <c r="Q2456" i="2" a="1"/>
  <c r="Q2456" i="2" s="1"/>
  <c r="Q2457" i="2" a="1"/>
  <c r="Q2457" i="2" s="1"/>
  <c r="Q2458" i="2" a="1"/>
  <c r="Q2458" i="2"/>
  <c r="Q2459" i="2" a="1"/>
  <c r="Q2459" i="2"/>
  <c r="Q2460" i="2" a="1"/>
  <c r="Q2460" i="2" s="1"/>
  <c r="Q2461" i="2" a="1"/>
  <c r="Q2461" i="2" s="1"/>
  <c r="Q2462" i="2" a="1"/>
  <c r="Q2462" i="2" s="1"/>
  <c r="Q2463" i="2" a="1"/>
  <c r="Q2463" i="2" s="1"/>
  <c r="Q2464" i="2" a="1"/>
  <c r="Q2464" i="2" s="1"/>
  <c r="Q2465" i="2" a="1"/>
  <c r="Q2465" i="2" s="1"/>
  <c r="Q2466" i="2" a="1"/>
  <c r="Q2466" i="2"/>
  <c r="Q2467" i="2" a="1"/>
  <c r="Q2467" i="2" s="1"/>
  <c r="Q2468" i="2" a="1"/>
  <c r="Q2468" i="2" s="1"/>
  <c r="Q2469" i="2" a="1"/>
  <c r="Q2469" i="2"/>
  <c r="Q2470" i="2" a="1"/>
  <c r="Q2470" i="2" s="1"/>
  <c r="Q2471" i="2" a="1"/>
  <c r="Q2471" i="2" s="1"/>
  <c r="Q2472" i="2" a="1"/>
  <c r="Q2472" i="2" s="1"/>
  <c r="Q2473" i="2" a="1"/>
  <c r="Q2473" i="2" s="1"/>
  <c r="Q2474" i="2" a="1"/>
  <c r="Q2474" i="2" s="1"/>
  <c r="Q2475" i="2" a="1"/>
  <c r="Q2475" i="2" s="1"/>
  <c r="Q2476" i="2" a="1"/>
  <c r="Q2476" i="2"/>
  <c r="Q2477" i="2" a="1"/>
  <c r="Q2477" i="2" s="1"/>
  <c r="Q2478" i="2" a="1"/>
  <c r="Q2478" i="2"/>
  <c r="Q2479" i="2" a="1"/>
  <c r="Q2479" i="2" s="1"/>
  <c r="Q2480" i="2" a="1"/>
  <c r="Q2480" i="2"/>
  <c r="Q2481" i="2" a="1"/>
  <c r="Q2481" i="2"/>
  <c r="Q2482" i="2" a="1"/>
  <c r="Q2482" i="2"/>
  <c r="Q2483" i="2" a="1"/>
  <c r="Q2483" i="2" s="1"/>
  <c r="Q2484" i="2" a="1"/>
  <c r="Q2484" i="2" s="1"/>
  <c r="Q2485" i="2" a="1"/>
  <c r="Q2485" i="2" s="1"/>
  <c r="Q2486" i="2" a="1"/>
  <c r="Q2486" i="2" s="1"/>
  <c r="Q2487" i="2" a="1"/>
  <c r="Q2487" i="2" s="1"/>
  <c r="Q2488" i="2" a="1"/>
  <c r="Q2488" i="2" s="1"/>
  <c r="Q2489" i="2" a="1"/>
  <c r="Q2489" i="2" s="1"/>
  <c r="Q2490" i="2" a="1"/>
  <c r="Q2490" i="2" s="1"/>
  <c r="Q2491" i="2" a="1"/>
  <c r="Q2491" i="2" s="1"/>
  <c r="Q2492" i="2" a="1"/>
  <c r="Q2492" i="2" s="1"/>
  <c r="Q2493" i="2" a="1"/>
  <c r="Q2493" i="2" s="1"/>
  <c r="Q2494" i="2" a="1"/>
  <c r="Q2494" i="2" s="1"/>
  <c r="Q2495" i="2" a="1"/>
  <c r="Q2495" i="2" s="1"/>
  <c r="Q2496" i="2" a="1"/>
  <c r="Q2496" i="2" s="1"/>
  <c r="Q2497" i="2" a="1"/>
  <c r="Q2497" i="2" s="1"/>
  <c r="Q2498" i="2" a="1"/>
  <c r="Q2498" i="2" s="1"/>
  <c r="Q2499" i="2" a="1"/>
  <c r="Q2499" i="2" s="1"/>
  <c r="Q2500" i="2" a="1"/>
  <c r="Q2500" i="2" s="1"/>
  <c r="Q2501" i="2" a="1"/>
  <c r="Q2501" i="2"/>
  <c r="Q2502" i="2" a="1"/>
  <c r="Q2502" i="2" s="1"/>
  <c r="Q2503" i="2" a="1"/>
  <c r="Q2503" i="2" s="1"/>
  <c r="Q2504" i="2" a="1"/>
  <c r="Q2504" i="2" s="1"/>
  <c r="Q2505" i="2" a="1"/>
  <c r="Q2505" i="2" s="1"/>
  <c r="Q2506" i="2" a="1"/>
  <c r="Q2506" i="2" s="1"/>
  <c r="Q2507" i="2" a="1"/>
  <c r="Q2507" i="2" s="1"/>
  <c r="Q2508" i="2" a="1"/>
  <c r="Q2508" i="2" s="1"/>
  <c r="Q2509" i="2" a="1"/>
  <c r="Q2509" i="2"/>
  <c r="Q2510" i="2" a="1"/>
  <c r="Q2510" i="2" s="1"/>
  <c r="Q2511" i="2" a="1"/>
  <c r="Q2511" i="2"/>
  <c r="Q2512" i="2" a="1"/>
  <c r="Q2512" i="2" s="1"/>
  <c r="Q2513" i="2" a="1"/>
  <c r="Q2513" i="2"/>
  <c r="Q2514" i="2" a="1"/>
  <c r="Q2514" i="2" s="1"/>
  <c r="Q2515" i="2" a="1"/>
  <c r="Q2515" i="2" s="1"/>
  <c r="Q2516" i="2" a="1"/>
  <c r="Q2516" i="2" s="1"/>
  <c r="Q2517" i="2" a="1"/>
  <c r="Q2517" i="2" s="1"/>
  <c r="Q2518" i="2" a="1"/>
  <c r="Q2518" i="2" s="1"/>
  <c r="Q2519" i="2" a="1"/>
  <c r="Q2519" i="2" s="1"/>
  <c r="Q2520" i="2" a="1"/>
  <c r="Q2520" i="2" s="1"/>
  <c r="Q2521" i="2" a="1"/>
  <c r="Q2521" i="2" s="1"/>
  <c r="Q2522" i="2" a="1"/>
  <c r="Q2522" i="2" s="1"/>
  <c r="Q2523" i="2" a="1"/>
  <c r="Q2523" i="2"/>
  <c r="Q2524" i="2" a="1"/>
  <c r="Q2524" i="2" s="1"/>
  <c r="Q2525" i="2" a="1"/>
  <c r="Q2525" i="2"/>
  <c r="Q2526" i="2" a="1"/>
  <c r="Q2526" i="2" s="1"/>
  <c r="Q2527" i="2" a="1"/>
  <c r="Q2527" i="2" s="1"/>
  <c r="Q2528" i="2" a="1"/>
  <c r="Q2528" i="2"/>
  <c r="Q2529" i="2" a="1"/>
  <c r="Q2529" i="2" s="1"/>
  <c r="Q2530" i="2" a="1"/>
  <c r="Q2530" i="2" s="1"/>
  <c r="Q2531" i="2" a="1"/>
  <c r="Q2531" i="2" s="1"/>
  <c r="Q2532" i="2" a="1"/>
  <c r="Q2532" i="2" s="1"/>
  <c r="Q2533" i="2" a="1"/>
  <c r="Q2533" i="2" s="1"/>
  <c r="Q2534" i="2" a="1"/>
  <c r="Q2534" i="2"/>
  <c r="Q2535" i="2" a="1"/>
  <c r="Q2535" i="2" s="1"/>
  <c r="Q2536" i="2" a="1"/>
  <c r="Q2536" i="2" s="1"/>
  <c r="Q2537" i="2" a="1"/>
  <c r="Q2537" i="2"/>
  <c r="Q2538" i="2" a="1"/>
  <c r="Q2538" i="2" s="1"/>
  <c r="Q2539" i="2" a="1"/>
  <c r="Q2539" i="2" s="1"/>
  <c r="Q2540" i="2" a="1"/>
  <c r="Q2540" i="2" s="1"/>
  <c r="Q2541" i="2" a="1"/>
  <c r="Q2541" i="2" s="1"/>
  <c r="Q2542" i="2" a="1"/>
  <c r="Q2542" i="2" s="1"/>
  <c r="Q2543" i="2" a="1"/>
  <c r="Q2543" i="2"/>
  <c r="Q2544" i="2" a="1"/>
  <c r="Q2544" i="2"/>
  <c r="Q2545" i="2" a="1"/>
  <c r="Q2545" i="2" s="1"/>
  <c r="Q2546" i="2" a="1"/>
  <c r="Q2546" i="2" s="1"/>
  <c r="Q2547" i="2" a="1"/>
  <c r="Q2547" i="2" s="1"/>
  <c r="Q2548" i="2" a="1"/>
  <c r="Q2548" i="2"/>
  <c r="Q2549" i="2" a="1"/>
  <c r="Q2549" i="2"/>
  <c r="Q2550" i="2" a="1"/>
  <c r="Q2550" i="2" s="1"/>
  <c r="Q2551" i="2" a="1"/>
  <c r="Q2551" i="2" s="1"/>
  <c r="Q2552" i="2" a="1"/>
  <c r="Q2552" i="2" s="1"/>
  <c r="Q2553" i="2" a="1"/>
  <c r="Q2553" i="2" s="1"/>
  <c r="Q2554" i="2" a="1"/>
  <c r="Q2554" i="2" s="1"/>
  <c r="Q2555" i="2" a="1"/>
  <c r="Q2555" i="2" s="1"/>
  <c r="Q2556" i="2" a="1"/>
  <c r="Q2556" i="2" s="1"/>
  <c r="Q2557" i="2" a="1"/>
  <c r="Q2557" i="2"/>
  <c r="Q2558" i="2" a="1"/>
  <c r="Q2558" i="2" s="1"/>
  <c r="Q2559" i="2" a="1"/>
  <c r="Q2559" i="2" s="1"/>
  <c r="Q2560" i="2" a="1"/>
  <c r="Q2560" i="2" s="1"/>
  <c r="Q2561" i="2" a="1"/>
  <c r="Q2561" i="2" s="1"/>
  <c r="Q2562" i="2" a="1"/>
  <c r="Q2562" i="2" s="1"/>
  <c r="Q2563" i="2" a="1"/>
  <c r="Q2563" i="2" s="1"/>
  <c r="Q2564" i="2" a="1"/>
  <c r="Q2564" i="2"/>
  <c r="Q2565" i="2" a="1"/>
  <c r="Q2565" i="2" s="1"/>
  <c r="Q2566" i="2" a="1"/>
  <c r="Q2566" i="2" s="1"/>
  <c r="Q2567" i="2" a="1"/>
  <c r="Q2567" i="2" s="1"/>
  <c r="Q2568" i="2" a="1"/>
  <c r="Q2568" i="2" s="1"/>
  <c r="Q2569" i="2" a="1"/>
  <c r="Q2569" i="2" s="1"/>
  <c r="Q2570" i="2" a="1"/>
  <c r="Q2570" i="2" s="1"/>
  <c r="Q2571" i="2" a="1"/>
  <c r="Q2571" i="2" s="1"/>
  <c r="Q2572" i="2" a="1"/>
  <c r="Q2572" i="2" s="1"/>
  <c r="Q2573" i="2" a="1"/>
  <c r="Q2573" i="2" s="1"/>
  <c r="Q2574" i="2" a="1"/>
  <c r="Q2574" i="2"/>
  <c r="Q2575" i="2" a="1"/>
  <c r="Q2575" i="2" s="1"/>
  <c r="Q2576" i="2" a="1"/>
  <c r="Q2576" i="2" s="1"/>
  <c r="Q2577" i="2" a="1"/>
  <c r="Q2577" i="2" s="1"/>
  <c r="Q2578" i="2" a="1"/>
  <c r="Q2578" i="2"/>
  <c r="Q2579" i="2" a="1"/>
  <c r="Q2579" i="2" s="1"/>
  <c r="Q2580" i="2" a="1"/>
  <c r="Q2580" i="2" s="1"/>
  <c r="Q2581" i="2" a="1"/>
  <c r="Q2581" i="2" s="1"/>
  <c r="Q2582" i="2" a="1"/>
  <c r="Q2582" i="2" s="1"/>
  <c r="Q2583" i="2" a="1"/>
  <c r="Q2583" i="2" s="1"/>
  <c r="Q2584" i="2" a="1"/>
  <c r="Q2584" i="2" s="1"/>
  <c r="Q2585" i="2" a="1"/>
  <c r="Q2585" i="2" s="1"/>
  <c r="Q2586" i="2" a="1"/>
  <c r="Q2586" i="2" s="1"/>
  <c r="Q2587" i="2" a="1"/>
  <c r="Q2587" i="2" s="1"/>
  <c r="Q2588" i="2" a="1"/>
  <c r="Q2588" i="2" s="1"/>
  <c r="Q2589" i="2" a="1"/>
  <c r="Q2589" i="2" s="1"/>
  <c r="Q2590" i="2" a="1"/>
  <c r="Q2590" i="2" s="1"/>
  <c r="Q2591" i="2" a="1"/>
  <c r="Q2591" i="2" s="1"/>
  <c r="Q2592" i="2" a="1"/>
  <c r="Q2592" i="2" s="1"/>
  <c r="Q2593" i="2" a="1"/>
  <c r="Q2593" i="2"/>
  <c r="Q2594" i="2" a="1"/>
  <c r="Q2594" i="2" s="1"/>
  <c r="Q2595" i="2" a="1"/>
  <c r="Q2595" i="2"/>
  <c r="Q2596" i="2" a="1"/>
  <c r="Q2596" i="2" s="1"/>
  <c r="Q2597" i="2" a="1"/>
  <c r="Q2597" i="2"/>
  <c r="Q2598" i="2" a="1"/>
  <c r="Q2598" i="2" s="1"/>
  <c r="Q2599" i="2" a="1"/>
  <c r="Q2599" i="2" s="1"/>
  <c r="Q2600" i="2" a="1"/>
  <c r="Q2600" i="2" s="1"/>
  <c r="Q2601" i="2" a="1"/>
  <c r="Q2601" i="2" s="1"/>
  <c r="Q2602" i="2" a="1"/>
  <c r="Q2602" i="2"/>
  <c r="Q2603" i="2" a="1"/>
  <c r="Q2603" i="2" s="1"/>
  <c r="Q2604" i="2" a="1"/>
  <c r="Q2604" i="2" s="1"/>
  <c r="Q2605" i="2" a="1"/>
  <c r="Q2605" i="2" s="1"/>
  <c r="Q2606" i="2" a="1"/>
  <c r="Q2606" i="2" s="1"/>
  <c r="Q2607" i="2" a="1"/>
  <c r="Q2607" i="2"/>
  <c r="Q2608" i="2" a="1"/>
  <c r="Q2608" i="2"/>
  <c r="Q2609" i="2" a="1"/>
  <c r="Q2609" i="2" s="1"/>
  <c r="Q2610" i="2" a="1"/>
  <c r="Q2610" i="2" s="1"/>
  <c r="Q2611" i="2" a="1"/>
  <c r="Q2611" i="2" s="1"/>
  <c r="Q2612" i="2" a="1"/>
  <c r="Q2612" i="2" s="1"/>
  <c r="Q2613" i="2" a="1"/>
  <c r="Q2613" i="2" s="1"/>
  <c r="Q2614" i="2" a="1"/>
  <c r="Q2614" i="2" s="1"/>
  <c r="Q2615" i="2" a="1"/>
  <c r="Q2615" i="2" s="1"/>
  <c r="Q2616" i="2" a="1"/>
  <c r="Q2616" i="2" s="1"/>
  <c r="Q2617" i="2" a="1"/>
  <c r="Q2617" i="2" s="1"/>
  <c r="Q2618" i="2" a="1"/>
  <c r="Q2618" i="2" s="1"/>
  <c r="Q2619" i="2" a="1"/>
  <c r="Q2619" i="2" s="1"/>
  <c r="Q2620" i="2" a="1"/>
  <c r="Q2620" i="2" s="1"/>
  <c r="Q2621" i="2" a="1"/>
  <c r="Q2621" i="2" s="1"/>
  <c r="Q2622" i="2" a="1"/>
  <c r="Q2622" i="2"/>
  <c r="Q2623" i="2" a="1"/>
  <c r="Q2623" i="2" s="1"/>
  <c r="Q2624" i="2" a="1"/>
  <c r="Q2624" i="2" s="1"/>
  <c r="Q2625" i="2" a="1"/>
  <c r="Q2625" i="2" s="1"/>
  <c r="Q2626" i="2" a="1"/>
  <c r="Q2626" i="2"/>
  <c r="Q2627" i="2" a="1"/>
  <c r="Q2627" i="2" s="1"/>
  <c r="Q2628" i="2" a="1"/>
  <c r="Q2628" i="2" s="1"/>
  <c r="Q2629" i="2" a="1"/>
  <c r="Q2629" i="2" s="1"/>
  <c r="Q2630" i="2" a="1"/>
  <c r="Q2630" i="2" s="1"/>
  <c r="Q2631" i="2" a="1"/>
  <c r="Q2631" i="2" s="1"/>
  <c r="Q2632" i="2" a="1"/>
  <c r="Q2632" i="2"/>
  <c r="Q2633" i="2" a="1"/>
  <c r="Q2633" i="2" s="1"/>
  <c r="Q2634" i="2" a="1"/>
  <c r="Q2634" i="2"/>
  <c r="Q2635" i="2" a="1"/>
  <c r="Q2635" i="2" s="1"/>
  <c r="Q2636" i="2" a="1"/>
  <c r="Q2636" i="2"/>
  <c r="Q2637" i="2" a="1"/>
  <c r="Q2637" i="2"/>
  <c r="Q2638" i="2" a="1"/>
  <c r="Q2638" i="2" s="1"/>
  <c r="Q2639" i="2" a="1"/>
  <c r="Q2639" i="2" s="1"/>
  <c r="Q2640" i="2" a="1"/>
  <c r="Q2640" i="2" s="1"/>
  <c r="Q2641" i="2" a="1"/>
  <c r="Q2641" i="2" s="1"/>
  <c r="Q2642" i="2" a="1"/>
  <c r="Q2642" i="2"/>
  <c r="Q2643" i="2" a="1"/>
  <c r="Q2643" i="2" s="1"/>
  <c r="Q2644" i="2" a="1"/>
  <c r="Q2644" i="2" s="1"/>
  <c r="Q2645" i="2" a="1"/>
  <c r="Q2645" i="2" s="1"/>
  <c r="Q2646" i="2" a="1"/>
  <c r="Q2646" i="2" s="1"/>
  <c r="Q2647" i="2" a="1"/>
  <c r="Q2647" i="2"/>
  <c r="Q2648" i="2" a="1"/>
  <c r="Q2648" i="2" s="1"/>
  <c r="Q2649" i="2" a="1"/>
  <c r="Q2649" i="2" s="1"/>
  <c r="Q2650" i="2" a="1"/>
  <c r="Q2650" i="2" s="1"/>
  <c r="Q2651" i="2" a="1"/>
  <c r="Q2651" i="2" s="1"/>
  <c r="Q2652" i="2" a="1"/>
  <c r="Q2652" i="2" s="1"/>
  <c r="Q2653" i="2" a="1"/>
  <c r="Q2653" i="2" s="1"/>
  <c r="Q2654" i="2" a="1"/>
  <c r="Q2654" i="2" s="1"/>
  <c r="Q2655" i="2" a="1"/>
  <c r="Q2655" i="2" s="1"/>
  <c r="Q2656" i="2" a="1"/>
  <c r="Q2656" i="2"/>
  <c r="Q2657" i="2" a="1"/>
  <c r="Q2657" i="2" s="1"/>
  <c r="Q2658" i="2" a="1"/>
  <c r="Q2658" i="2"/>
  <c r="Q2659" i="2" a="1"/>
  <c r="Q2659" i="2" s="1"/>
  <c r="Q2660" i="2" a="1"/>
  <c r="Q2660" i="2" s="1"/>
  <c r="Q2661" i="2" a="1"/>
  <c r="Q2661" i="2"/>
  <c r="Q2662" i="2" a="1"/>
  <c r="Q2662" i="2"/>
  <c r="Q2663" i="2" a="1"/>
  <c r="Q2663" i="2" s="1"/>
  <c r="Q2664" i="2" a="1"/>
  <c r="Q2664" i="2" s="1"/>
  <c r="Q2665" i="2" a="1"/>
  <c r="Q2665" i="2" s="1"/>
  <c r="Q2666" i="2" a="1"/>
  <c r="Q2666" i="2" s="1"/>
  <c r="Q2667" i="2" a="1"/>
  <c r="Q2667" i="2" s="1"/>
  <c r="Q2668" i="2" a="1"/>
  <c r="Q2668" i="2" s="1"/>
  <c r="Q2669" i="2" a="1"/>
  <c r="Q2669" i="2" s="1"/>
  <c r="Q2670" i="2" a="1"/>
  <c r="Q2670" i="2" s="1"/>
  <c r="Q2671" i="2" a="1"/>
  <c r="Q2671" i="2" s="1"/>
  <c r="Q2672" i="2" a="1"/>
  <c r="Q2672" i="2"/>
  <c r="Q2673" i="2" a="1"/>
  <c r="Q2673" i="2" s="1"/>
  <c r="Q2674" i="2" a="1"/>
  <c r="Q2674" i="2" s="1"/>
  <c r="Q2675" i="2" a="1"/>
  <c r="Q2675" i="2" s="1"/>
  <c r="Q2676" i="2" a="1"/>
  <c r="Q2676" i="2"/>
  <c r="Q2677" i="2" a="1"/>
  <c r="Q2677" i="2" s="1"/>
  <c r="Q2678" i="2" a="1"/>
  <c r="Q2678" i="2"/>
  <c r="Q2679" i="2" a="1"/>
  <c r="Q2679" i="2" s="1"/>
  <c r="Q2680" i="2" a="1"/>
  <c r="Q2680" i="2" s="1"/>
  <c r="Q2681" i="2" a="1"/>
  <c r="Q2681" i="2"/>
  <c r="Q2682" i="2" a="1"/>
  <c r="Q2682" i="2"/>
  <c r="Q2683" i="2" a="1"/>
  <c r="Q2683" i="2" s="1"/>
  <c r="Q2684" i="2" a="1"/>
  <c r="Q2684" i="2" s="1"/>
  <c r="Q2685" i="2" a="1"/>
  <c r="Q2685" i="2"/>
  <c r="Q2686" i="2" a="1"/>
  <c r="Q2686" i="2" s="1"/>
  <c r="Q2687" i="2" a="1"/>
  <c r="Q2687" i="2" s="1"/>
  <c r="Q2688" i="2" a="1"/>
  <c r="Q2688" i="2" s="1"/>
  <c r="Q2689" i="2" a="1"/>
  <c r="Q2689" i="2"/>
  <c r="Q2690" i="2" a="1"/>
  <c r="Q2690" i="2" s="1"/>
  <c r="Q2691" i="2" a="1"/>
  <c r="Q2691" i="2"/>
  <c r="Q2692" i="2" a="1"/>
  <c r="Q2692" i="2"/>
  <c r="Q2693" i="2" a="1"/>
  <c r="Q2693" i="2" s="1"/>
  <c r="Q2694" i="2" a="1"/>
  <c r="Q2694" i="2" s="1"/>
  <c r="Q2695" i="2" a="1"/>
  <c r="Q2695" i="2"/>
  <c r="Q2696" i="2" a="1"/>
  <c r="Q2696" i="2" s="1"/>
  <c r="Q2697" i="2" a="1"/>
  <c r="Q2697" i="2"/>
  <c r="Q2698" i="2" a="1"/>
  <c r="Q2698" i="2" s="1"/>
  <c r="Q2699" i="2" a="1"/>
  <c r="Q2699" i="2" s="1"/>
  <c r="Q2700" i="2" a="1"/>
  <c r="Q2700" i="2" s="1"/>
  <c r="Q2701" i="2" a="1"/>
  <c r="Q2701" i="2" s="1"/>
  <c r="Q2702" i="2" a="1"/>
  <c r="Q2702" i="2" s="1"/>
  <c r="Q2703" i="2" a="1"/>
  <c r="Q2703" i="2" s="1"/>
  <c r="Q2704" i="2" a="1"/>
  <c r="Q2704" i="2" s="1"/>
  <c r="Q2705" i="2" a="1"/>
  <c r="Q2705" i="2"/>
  <c r="Q2706" i="2" a="1"/>
  <c r="Q2706" i="2" s="1"/>
  <c r="Q2707" i="2" a="1"/>
  <c r="Q2707" i="2"/>
  <c r="Q2708" i="2" a="1"/>
  <c r="Q2708" i="2" s="1"/>
  <c r="Q2709" i="2" a="1"/>
  <c r="Q2709" i="2" s="1"/>
  <c r="Q2710" i="2" a="1"/>
  <c r="Q2710" i="2"/>
  <c r="Q2711" i="2" a="1"/>
  <c r="Q2711" i="2" s="1"/>
  <c r="Q2712" i="2" a="1"/>
  <c r="Q2712" i="2" s="1"/>
  <c r="Q2713" i="2" a="1"/>
  <c r="Q2713" i="2" s="1"/>
  <c r="Q2714" i="2" a="1"/>
  <c r="Q2714" i="2" s="1"/>
  <c r="Q2715" i="2" a="1"/>
  <c r="Q2715" i="2" s="1"/>
  <c r="Q2716" i="2" a="1"/>
  <c r="Q2716" i="2" s="1"/>
  <c r="Q2717" i="2" a="1"/>
  <c r="Q2717" i="2" s="1"/>
  <c r="Q2718" i="2" a="1"/>
  <c r="Q2718" i="2"/>
  <c r="Q2719" i="2" a="1"/>
  <c r="Q2719" i="2" s="1"/>
  <c r="Q2720" i="2" a="1"/>
  <c r="Q2720" i="2" s="1"/>
  <c r="Q2721" i="2" a="1"/>
  <c r="Q2721" i="2" s="1"/>
  <c r="Q2722" i="2" a="1"/>
  <c r="Q2722" i="2" s="1"/>
  <c r="Q2723" i="2" a="1"/>
  <c r="Q2723" i="2"/>
  <c r="Q2724" i="2" a="1"/>
  <c r="Q2724" i="2" s="1"/>
  <c r="Q2725" i="2" a="1"/>
  <c r="Q2725" i="2" s="1"/>
  <c r="Q2726" i="2" a="1"/>
  <c r="Q2726" i="2" s="1"/>
  <c r="Q2727" i="2" a="1"/>
  <c r="Q2727" i="2" s="1"/>
  <c r="Q2728" i="2" a="1"/>
  <c r="Q2728" i="2" s="1"/>
  <c r="Q2729" i="2" a="1"/>
  <c r="Q2729" i="2" s="1"/>
  <c r="Q2730" i="2" a="1"/>
  <c r="Q2730" i="2" s="1"/>
  <c r="Q2731" i="2" a="1"/>
  <c r="Q2731" i="2"/>
  <c r="Q2732" i="2" a="1"/>
  <c r="Q2732" i="2" s="1"/>
  <c r="Q2733" i="2" a="1"/>
  <c r="Q2733" i="2" s="1"/>
  <c r="Q2734" i="2" a="1"/>
  <c r="Q2734" i="2" s="1"/>
  <c r="Q2735" i="2" a="1"/>
  <c r="Q2735" i="2" s="1"/>
  <c r="Q2736" i="2" a="1"/>
  <c r="Q2736" i="2" s="1"/>
  <c r="Q2737" i="2" a="1"/>
  <c r="Q2737" i="2" s="1"/>
  <c r="Q2738" i="2" a="1"/>
  <c r="Q2738" i="2" s="1"/>
  <c r="Q2739" i="2" a="1"/>
  <c r="Q2739" i="2" s="1"/>
  <c r="Q2740" i="2" a="1"/>
  <c r="Q2740" i="2" s="1"/>
  <c r="Q2741" i="2" a="1"/>
  <c r="Q2741" i="2"/>
  <c r="Q2742" i="2" a="1"/>
  <c r="Q2742" i="2" s="1"/>
  <c r="Q2743" i="2" a="1"/>
  <c r="Q2743" i="2" s="1"/>
  <c r="Q2744" i="2" a="1"/>
  <c r="Q2744" i="2" s="1"/>
  <c r="Q2745" i="2" a="1"/>
  <c r="Q2745" i="2" s="1"/>
  <c r="Q2746" i="2" a="1"/>
  <c r="Q2746" i="2" s="1"/>
  <c r="Q2747" i="2" a="1"/>
  <c r="Q2747" i="2"/>
  <c r="Q2748" i="2" a="1"/>
  <c r="Q2748" i="2" s="1"/>
  <c r="Q2749" i="2" a="1"/>
  <c r="Q2749" i="2" s="1"/>
  <c r="Q2750" i="2" a="1"/>
  <c r="Q2750" i="2" s="1"/>
  <c r="Q2751" i="2" a="1"/>
  <c r="Q2751" i="2" s="1"/>
  <c r="Q2752" i="2" a="1"/>
  <c r="Q2752" i="2" s="1"/>
  <c r="Q2753" i="2" a="1"/>
  <c r="Q2753" i="2" s="1"/>
  <c r="Q2754" i="2" a="1"/>
  <c r="Q2754" i="2" s="1"/>
  <c r="Q2755" i="2" a="1"/>
  <c r="Q2755" i="2"/>
  <c r="Q2756" i="2" a="1"/>
  <c r="Q2756" i="2" s="1"/>
  <c r="Q2757" i="2" a="1"/>
  <c r="Q2757" i="2" s="1"/>
  <c r="Q2758" i="2" a="1"/>
  <c r="Q2758" i="2" s="1"/>
  <c r="Q2759" i="2" a="1"/>
  <c r="Q2759" i="2"/>
  <c r="Q2760" i="2" a="1"/>
  <c r="Q2760" i="2" s="1"/>
  <c r="Q2761" i="2" a="1"/>
  <c r="Q2761" i="2" s="1"/>
  <c r="Q2762" i="2" a="1"/>
  <c r="Q2762" i="2"/>
  <c r="Q2763" i="2" a="1"/>
  <c r="Q2763" i="2" s="1"/>
  <c r="Q2764" i="2" a="1"/>
  <c r="Q2764" i="2" s="1"/>
  <c r="Q2765" i="2" a="1"/>
  <c r="Q2765" i="2" s="1"/>
  <c r="Q2766" i="2" a="1"/>
  <c r="Q2766" i="2"/>
  <c r="Q2767" i="2" a="1"/>
  <c r="Q2767" i="2" s="1"/>
  <c r="Q2768" i="2" a="1"/>
  <c r="Q2768" i="2" s="1"/>
  <c r="Q2769" i="2" a="1"/>
  <c r="Q2769" i="2"/>
  <c r="Q2770" i="2" a="1"/>
  <c r="Q2770" i="2" s="1"/>
  <c r="Q2771" i="2" a="1"/>
  <c r="Q2771" i="2" s="1"/>
  <c r="Q2772" i="2" a="1"/>
  <c r="Q2772" i="2" s="1"/>
  <c r="Q2773" i="2" a="1"/>
  <c r="Q2773" i="2" s="1"/>
  <c r="Q2774" i="2" a="1"/>
  <c r="Q2774" i="2" s="1"/>
  <c r="Q2775" i="2" a="1"/>
  <c r="Q2775" i="2" s="1"/>
  <c r="Q2776" i="2" a="1"/>
  <c r="Q2776" i="2"/>
  <c r="Q2777" i="2" a="1"/>
  <c r="Q2777" i="2"/>
  <c r="Q2778" i="2" a="1"/>
  <c r="Q2778" i="2" s="1"/>
  <c r="Q2779" i="2" a="1"/>
  <c r="Q2779" i="2" s="1"/>
  <c r="Q2780" i="2" a="1"/>
  <c r="Q2780" i="2" s="1"/>
  <c r="Q2781" i="2" a="1"/>
  <c r="Q2781" i="2" s="1"/>
  <c r="Q2782" i="2" a="1"/>
  <c r="Q2782" i="2"/>
  <c r="Q2783" i="2" a="1"/>
  <c r="Q2783" i="2" s="1"/>
  <c r="Q2784" i="2" a="1"/>
  <c r="Q2784" i="2"/>
  <c r="Q2785" i="2" a="1"/>
  <c r="Q2785" i="2" s="1"/>
  <c r="Q2786" i="2" a="1"/>
  <c r="Q2786" i="2" s="1"/>
  <c r="Q2787" i="2" a="1"/>
  <c r="Q2787" i="2"/>
  <c r="Q2788" i="2" a="1"/>
  <c r="Q2788" i="2" s="1"/>
  <c r="Q2789" i="2" a="1"/>
  <c r="Q2789" i="2" s="1"/>
  <c r="Q2790" i="2" a="1"/>
  <c r="Q2790" i="2" s="1"/>
  <c r="Q2791" i="2" a="1"/>
  <c r="Q2791" i="2" s="1"/>
  <c r="Q2792" i="2" a="1"/>
  <c r="Q2792" i="2" s="1"/>
  <c r="Q2793" i="2" a="1"/>
  <c r="Q2793" i="2" s="1"/>
  <c r="Q2794" i="2" a="1"/>
  <c r="Q2794" i="2" s="1"/>
  <c r="Q2795" i="2" a="1"/>
  <c r="Q2795" i="2" s="1"/>
  <c r="Q2796" i="2" a="1"/>
  <c r="Q2796" i="2" s="1"/>
  <c r="Q2797" i="2" a="1"/>
  <c r="Q2797" i="2" s="1"/>
  <c r="Q2798" i="2" a="1"/>
  <c r="Q2798" i="2" s="1"/>
  <c r="Q2799" i="2" a="1"/>
  <c r="Q2799" i="2" s="1"/>
  <c r="Q2800" i="2" a="1"/>
  <c r="Q2800" i="2" s="1"/>
  <c r="Q2801" i="2" a="1"/>
  <c r="Q2801" i="2" s="1"/>
  <c r="Q2802" i="2" a="1"/>
  <c r="Q2802" i="2"/>
  <c r="Q2803" i="2" a="1"/>
  <c r="Q2803" i="2" s="1"/>
  <c r="Q2804" i="2" a="1"/>
  <c r="Q2804" i="2" s="1"/>
  <c r="Q2805" i="2" a="1"/>
  <c r="Q2805" i="2" s="1"/>
  <c r="Q2806" i="2" a="1"/>
  <c r="Q2806" i="2" s="1"/>
  <c r="Q2807" i="2" a="1"/>
  <c r="Q2807" i="2" s="1"/>
  <c r="Q2808" i="2" a="1"/>
  <c r="Q2808" i="2" s="1"/>
  <c r="Q2809" i="2" a="1"/>
  <c r="Q2809" i="2"/>
  <c r="Q2810" i="2" a="1"/>
  <c r="Q2810" i="2"/>
  <c r="Q2811" i="2" a="1"/>
  <c r="Q2811" i="2" s="1"/>
  <c r="Q2812" i="2" a="1"/>
  <c r="Q2812" i="2"/>
  <c r="Q2813" i="2" a="1"/>
  <c r="Q2813" i="2" s="1"/>
  <c r="Q2814" i="2" a="1"/>
  <c r="Q2814" i="2" s="1"/>
  <c r="Q2815" i="2" a="1"/>
  <c r="Q2815" i="2" s="1"/>
  <c r="Q2816" i="2" a="1"/>
  <c r="Q2816" i="2" s="1"/>
  <c r="Q2817" i="2" a="1"/>
  <c r="Q2817" i="2" s="1"/>
  <c r="Q2818" i="2" a="1"/>
  <c r="Q2818" i="2" s="1"/>
  <c r="Q2819" i="2" a="1"/>
  <c r="Q2819" i="2" s="1"/>
  <c r="Q2820" i="2" a="1"/>
  <c r="Q2820" i="2" s="1"/>
  <c r="Q2821" i="2" a="1"/>
  <c r="Q2821" i="2" s="1"/>
  <c r="Q2822" i="2" a="1"/>
  <c r="Q2822" i="2" s="1"/>
  <c r="Q2823" i="2" a="1"/>
  <c r="Q2823" i="2" s="1"/>
  <c r="Q2824" i="2" a="1"/>
  <c r="Q2824" i="2" s="1"/>
  <c r="Q2825" i="2" a="1"/>
  <c r="Q2825" i="2" s="1"/>
  <c r="Q2826" i="2" a="1"/>
  <c r="Q2826" i="2" s="1"/>
  <c r="Q2827" i="2" a="1"/>
  <c r="Q2827" i="2" s="1"/>
  <c r="Q2828" i="2" a="1"/>
  <c r="Q2828" i="2" s="1"/>
  <c r="Q2829" i="2" a="1"/>
  <c r="Q2829" i="2"/>
  <c r="Q2830" i="2" a="1"/>
  <c r="Q2830" i="2"/>
  <c r="Q2831" i="2" a="1"/>
  <c r="Q2831" i="2" s="1"/>
  <c r="Q2832" i="2" a="1"/>
  <c r="Q2832" i="2"/>
  <c r="Q2833" i="2" a="1"/>
  <c r="Q2833" i="2" s="1"/>
  <c r="Q2834" i="2" a="1"/>
  <c r="Q2834" i="2" s="1"/>
  <c r="Q2835" i="2" a="1"/>
  <c r="Q2835" i="2" s="1"/>
  <c r="Q2836" i="2" a="1"/>
  <c r="Q2836" i="2" s="1"/>
  <c r="Q2837" i="2" a="1"/>
  <c r="Q2837" i="2" s="1"/>
  <c r="Q2838" i="2" a="1"/>
  <c r="Q2838" i="2" s="1"/>
  <c r="Q2839" i="2" a="1"/>
  <c r="Q2839" i="2" s="1"/>
  <c r="Q2840" i="2" a="1"/>
  <c r="Q2840" i="2" s="1"/>
  <c r="Q2841" i="2" a="1"/>
  <c r="Q2841" i="2" s="1"/>
  <c r="Q2842" i="2" a="1"/>
  <c r="Q2842" i="2" s="1"/>
  <c r="Q2843" i="2" a="1"/>
  <c r="Q2843" i="2" s="1"/>
  <c r="Q2844" i="2" a="1"/>
  <c r="Q2844" i="2"/>
  <c r="Q2845" i="2" a="1"/>
  <c r="Q2845" i="2" s="1"/>
  <c r="Q2846" i="2" a="1"/>
  <c r="Q2846" i="2" s="1"/>
  <c r="Q2847" i="2" a="1"/>
  <c r="Q2847" i="2"/>
  <c r="Q2848" i="2" a="1"/>
  <c r="Q2848" i="2"/>
  <c r="Q2849" i="2" a="1"/>
  <c r="Q2849" i="2"/>
  <c r="Q2850" i="2" a="1"/>
  <c r="Q2850" i="2" s="1"/>
  <c r="Q2851" i="2" a="1"/>
  <c r="Q2851" i="2" s="1"/>
  <c r="Q2852" i="2" a="1"/>
  <c r="Q2852" i="2"/>
  <c r="Q2853" i="2" a="1"/>
  <c r="Q2853" i="2"/>
  <c r="Q2854" i="2" a="1"/>
  <c r="Q2854" i="2" s="1"/>
  <c r="Q2855" i="2" a="1"/>
  <c r="Q2855" i="2" s="1"/>
  <c r="Q2856" i="2" a="1"/>
  <c r="Q2856" i="2"/>
  <c r="Q2857" i="2" a="1"/>
  <c r="Q2857" i="2" s="1"/>
  <c r="Q2858" i="2" a="1"/>
  <c r="Q2858" i="2" s="1"/>
  <c r="Q2859" i="2" a="1"/>
  <c r="Q2859" i="2" s="1"/>
  <c r="Q2860" i="2" a="1"/>
  <c r="Q2860" i="2" s="1"/>
  <c r="Q2861" i="2" a="1"/>
  <c r="Q2861" i="2" s="1"/>
  <c r="Q2862" i="2" a="1"/>
  <c r="Q2862" i="2" s="1"/>
  <c r="Q2863" i="2" a="1"/>
  <c r="Q2863" i="2"/>
  <c r="Q2864" i="2" a="1"/>
  <c r="Q2864" i="2" s="1"/>
  <c r="Q2865" i="2" a="1"/>
  <c r="Q2865" i="2" s="1"/>
  <c r="Q2866" i="2" a="1"/>
  <c r="Q2866" i="2"/>
  <c r="Q2867" i="2" a="1"/>
  <c r="Q2867" i="2" s="1"/>
  <c r="Q2868" i="2" a="1"/>
  <c r="Q2868" i="2" s="1"/>
  <c r="Q2869" i="2" a="1"/>
  <c r="Q2869" i="2" s="1"/>
  <c r="Q2870" i="2" a="1"/>
  <c r="Q2870" i="2"/>
  <c r="Q2871" i="2" a="1"/>
  <c r="Q2871" i="2" s="1"/>
  <c r="Q2872" i="2" a="1"/>
  <c r="Q2872" i="2" s="1"/>
  <c r="Q2873" i="2" a="1"/>
  <c r="Q2873" i="2" s="1"/>
  <c r="Q2874" i="2" a="1"/>
  <c r="Q2874" i="2" s="1"/>
  <c r="Q2875" i="2" a="1"/>
  <c r="Q2875" i="2" s="1"/>
  <c r="Q2876" i="2" a="1"/>
  <c r="Q2876" i="2" s="1"/>
  <c r="Q2877" i="2" a="1"/>
  <c r="Q2877" i="2"/>
  <c r="Q2878" i="2" a="1"/>
  <c r="Q2878" i="2" s="1"/>
  <c r="Q2879" i="2" a="1"/>
  <c r="Q2879" i="2"/>
  <c r="Q2880" i="2" a="1"/>
  <c r="Q2880" i="2" s="1"/>
  <c r="Q2881" i="2" a="1"/>
  <c r="Q2881" i="2"/>
  <c r="Q2882" i="2" a="1"/>
  <c r="Q2882" i="2" s="1"/>
  <c r="Q2883" i="2" a="1"/>
  <c r="Q2883" i="2"/>
  <c r="Q2884" i="2" a="1"/>
  <c r="Q2884" i="2" s="1"/>
  <c r="Q2885" i="2" a="1"/>
  <c r="Q2885" i="2" s="1"/>
  <c r="Q2886" i="2" a="1"/>
  <c r="Q2886" i="2"/>
  <c r="Q2887" i="2" a="1"/>
  <c r="Q2887" i="2" s="1"/>
  <c r="Q2888" i="2" a="1"/>
  <c r="Q2888" i="2"/>
  <c r="Q2889" i="2" a="1"/>
  <c r="Q2889" i="2"/>
  <c r="Q2890" i="2" a="1"/>
  <c r="Q2890" i="2" s="1"/>
  <c r="Q2891" i="2" a="1"/>
  <c r="Q2891" i="2" s="1"/>
  <c r="Q2892" i="2" a="1"/>
  <c r="Q2892" i="2" s="1"/>
  <c r="Q2893" i="2" a="1"/>
  <c r="Q2893" i="2" s="1"/>
  <c r="Q2894" i="2" a="1"/>
  <c r="Q2894" i="2" s="1"/>
  <c r="Q2895" i="2" a="1"/>
  <c r="Q2895" i="2"/>
  <c r="Q2896" i="2" a="1"/>
  <c r="Q2896" i="2"/>
  <c r="Q2897" i="2" a="1"/>
  <c r="Q2897" i="2" s="1"/>
  <c r="Q2898" i="2" a="1"/>
  <c r="Q2898" i="2"/>
  <c r="Q2899" i="2" a="1"/>
  <c r="Q2899" i="2" s="1"/>
  <c r="Q2900" i="2" a="1"/>
  <c r="Q2900" i="2" s="1"/>
  <c r="Q2901" i="2" a="1"/>
  <c r="Q2901" i="2" s="1"/>
  <c r="Q2902" i="2" a="1"/>
  <c r="Q2902" i="2"/>
  <c r="Q2903" i="2" a="1"/>
  <c r="Q2903" i="2" s="1"/>
  <c r="Q2904" i="2" a="1"/>
  <c r="Q2904" i="2"/>
  <c r="Q2905" i="2" a="1"/>
  <c r="Q2905" i="2" s="1"/>
  <c r="Q2906" i="2" a="1"/>
  <c r="Q2906" i="2" s="1"/>
  <c r="Q2907" i="2" a="1"/>
  <c r="Q2907" i="2" s="1"/>
  <c r="Q2908" i="2" a="1"/>
  <c r="Q2908" i="2"/>
  <c r="Q2909" i="2" a="1"/>
  <c r="Q2909" i="2" s="1"/>
  <c r="Q2910" i="2" a="1"/>
  <c r="Q2910" i="2" s="1"/>
  <c r="Q2911" i="2" a="1"/>
  <c r="Q2911" i="2" s="1"/>
  <c r="Q2912" i="2" a="1"/>
  <c r="Q2912" i="2"/>
  <c r="Q2913" i="2" a="1"/>
  <c r="Q2913" i="2" s="1"/>
  <c r="Q2914" i="2" a="1"/>
  <c r="Q2914" i="2" s="1"/>
  <c r="Q2915" i="2" a="1"/>
  <c r="Q2915" i="2"/>
  <c r="Q2916" i="2" a="1"/>
  <c r="Q2916" i="2" s="1"/>
  <c r="Q2917" i="2" a="1"/>
  <c r="Q2917" i="2" s="1"/>
  <c r="Q2918" i="2" a="1"/>
  <c r="Q2918" i="2" s="1"/>
  <c r="Q2919" i="2" a="1"/>
  <c r="Q2919" i="2" s="1"/>
  <c r="Q2920" i="2" a="1"/>
  <c r="Q2920" i="2" s="1"/>
  <c r="Q2921" i="2" a="1"/>
  <c r="Q2921" i="2"/>
  <c r="Q2922" i="2" a="1"/>
  <c r="Q2922" i="2" s="1"/>
  <c r="Q2923" i="2" a="1"/>
  <c r="Q2923" i="2" s="1"/>
  <c r="Q2924" i="2" a="1"/>
  <c r="Q2924" i="2"/>
  <c r="Q2925" i="2" a="1"/>
  <c r="Q2925" i="2" s="1"/>
  <c r="Q2926" i="2" a="1"/>
  <c r="Q2926" i="2" s="1"/>
  <c r="Q2927" i="2" a="1"/>
  <c r="Q2927" i="2" s="1"/>
  <c r="Q2928" i="2" a="1"/>
  <c r="Q2928" i="2" s="1"/>
  <c r="Q2929" i="2" a="1"/>
  <c r="Q2929" i="2" s="1"/>
  <c r="Q2930" i="2" a="1"/>
  <c r="Q2930" i="2" s="1"/>
  <c r="Q2931" i="2" a="1"/>
  <c r="Q2931" i="2" s="1"/>
  <c r="Q2932" i="2" a="1"/>
  <c r="Q2932" i="2" s="1"/>
  <c r="Q2933" i="2" a="1"/>
  <c r="Q2933" i="2"/>
  <c r="Q2934" i="2" a="1"/>
  <c r="Q2934" i="2" s="1"/>
  <c r="Q2935" i="2" a="1"/>
  <c r="Q2935" i="2" s="1"/>
  <c r="Q2936" i="2" a="1"/>
  <c r="Q2936" i="2"/>
  <c r="Q2937" i="2" a="1"/>
  <c r="Q2937" i="2" s="1"/>
  <c r="Q2938" i="2" a="1"/>
  <c r="Q2938" i="2" s="1"/>
  <c r="Q2939" i="2" a="1"/>
  <c r="Q2939" i="2" s="1"/>
  <c r="Q2940" i="2" a="1"/>
  <c r="Q2940" i="2" s="1"/>
  <c r="Q2941" i="2" a="1"/>
  <c r="Q2941" i="2" s="1"/>
  <c r="Q2942" i="2" a="1"/>
  <c r="Q2942" i="2" s="1"/>
  <c r="Q2943" i="2" a="1"/>
  <c r="Q2943" i="2" s="1"/>
  <c r="Q2944" i="2" a="1"/>
  <c r="Q2944" i="2" s="1"/>
  <c r="Q2945" i="2" a="1"/>
  <c r="Q2945" i="2"/>
  <c r="Q2946" i="2" a="1"/>
  <c r="Q2946" i="2" s="1"/>
  <c r="Q2947" i="2" a="1"/>
  <c r="Q2947" i="2" s="1"/>
  <c r="Q2948" i="2" a="1"/>
  <c r="Q2948" i="2" s="1"/>
  <c r="Q2949" i="2" a="1"/>
  <c r="Q2949" i="2" s="1"/>
  <c r="Q2950" i="2" a="1"/>
  <c r="Q2950" i="2"/>
  <c r="Q2951" i="2" a="1"/>
  <c r="Q2951" i="2" s="1"/>
  <c r="Q2952" i="2" a="1"/>
  <c r="Q2952" i="2" s="1"/>
  <c r="Q2953" i="2" a="1"/>
  <c r="Q2953" i="2" s="1"/>
  <c r="Q2954" i="2" a="1"/>
  <c r="Q2954" i="2"/>
  <c r="Q2955" i="2" a="1"/>
  <c r="Q2955" i="2" s="1"/>
  <c r="Q2956" i="2" a="1"/>
  <c r="Q2956" i="2"/>
  <c r="Q2957" i="2" a="1"/>
  <c r="Q2957" i="2" s="1"/>
  <c r="Q2958" i="2" a="1"/>
  <c r="Q2958" i="2" s="1"/>
  <c r="Q2959" i="2" a="1"/>
  <c r="Q2959" i="2" s="1"/>
  <c r="Q2960" i="2" a="1"/>
  <c r="Q2960" i="2"/>
  <c r="Q2961" i="2" a="1"/>
  <c r="Q2961" i="2" s="1"/>
  <c r="Q2962" i="2" a="1"/>
  <c r="Q2962" i="2" s="1"/>
  <c r="Q2963" i="2" a="1"/>
  <c r="Q2963" i="2" s="1"/>
  <c r="Q2964" i="2" a="1"/>
  <c r="Q2964" i="2" s="1"/>
  <c r="Q2965" i="2" a="1"/>
  <c r="Q2965" i="2"/>
  <c r="Q2966" i="2" a="1"/>
  <c r="Q2966" i="2"/>
  <c r="Q2967" i="2" a="1"/>
  <c r="Q2967" i="2" s="1"/>
  <c r="Q2968" i="2" a="1"/>
  <c r="Q2968" i="2" s="1"/>
  <c r="Q2969" i="2" a="1"/>
  <c r="Q2969" i="2" s="1"/>
  <c r="Q2970" i="2" a="1"/>
  <c r="Q2970" i="2" s="1"/>
  <c r="Q2971" i="2" a="1"/>
  <c r="Q2971" i="2" s="1"/>
  <c r="Q2972" i="2" a="1"/>
  <c r="Q2972" i="2" s="1"/>
  <c r="Q2973" i="2" a="1"/>
  <c r="Q2973" i="2" s="1"/>
  <c r="Q2974" i="2" a="1"/>
  <c r="Q2974" i="2" s="1"/>
  <c r="Q2975" i="2" a="1"/>
  <c r="Q2975" i="2"/>
  <c r="Q2976" i="2" a="1"/>
  <c r="Q2976" i="2" s="1"/>
  <c r="Q2977" i="2" a="1"/>
  <c r="Q2977" i="2" s="1"/>
  <c r="Q2978" i="2" a="1"/>
  <c r="Q2978" i="2"/>
  <c r="Q2979" i="2" a="1"/>
  <c r="Q2979" i="2" s="1"/>
  <c r="Q2980" i="2" a="1"/>
  <c r="Q2980" i="2" s="1"/>
  <c r="Q2981" i="2" a="1"/>
  <c r="Q2981" i="2"/>
  <c r="Q2982" i="2" a="1"/>
  <c r="Q2982" i="2" s="1"/>
  <c r="Q2983" i="2" a="1"/>
  <c r="Q2983" i="2" s="1"/>
  <c r="Q2984" i="2" a="1"/>
  <c r="Q2984" i="2" s="1"/>
  <c r="Q2985" i="2" a="1"/>
  <c r="Q2985" i="2" s="1"/>
  <c r="Q2986" i="2" a="1"/>
  <c r="Q2986" i="2"/>
  <c r="Q2987" i="2" a="1"/>
  <c r="Q2987" i="2" s="1"/>
  <c r="Q2988" i="2" a="1"/>
  <c r="Q2988" i="2" s="1"/>
  <c r="Q2989" i="2" a="1"/>
  <c r="Q2989" i="2" s="1"/>
  <c r="Q2990" i="2" a="1"/>
  <c r="Q2990" i="2" s="1"/>
  <c r="Q2991" i="2" a="1"/>
  <c r="Q2991" i="2" s="1"/>
  <c r="Q2992" i="2" a="1"/>
  <c r="Q2992" i="2"/>
  <c r="Q2993" i="2" a="1"/>
  <c r="Q2993" i="2" s="1"/>
  <c r="Q2994" i="2" a="1"/>
  <c r="Q2994" i="2" s="1"/>
  <c r="Q2995" i="2" a="1"/>
  <c r="Q2995" i="2"/>
  <c r="Q2996" i="2" a="1"/>
  <c r="Q2996" i="2" s="1"/>
  <c r="Q2997" i="2" a="1"/>
  <c r="Q2997" i="2" s="1"/>
  <c r="Q2998" i="2" a="1"/>
  <c r="Q2998" i="2"/>
  <c r="Q2999" i="2" a="1"/>
  <c r="Q2999" i="2" s="1"/>
  <c r="Q3000" i="2" a="1"/>
  <c r="Q3000" i="2" s="1"/>
  <c r="Q3001" i="2" a="1"/>
  <c r="Q3001" i="2" s="1"/>
  <c r="Q3002" i="2" a="1"/>
  <c r="Q3002" i="2" s="1"/>
  <c r="Q3003" i="2" a="1"/>
  <c r="Q3003" i="2" s="1"/>
  <c r="Q3004" i="2" a="1"/>
  <c r="Q3004" i="2" s="1"/>
  <c r="Q3005" i="2" a="1"/>
  <c r="Q3005" i="2" s="1"/>
  <c r="Q3006" i="2" a="1"/>
  <c r="Q3006" i="2" s="1"/>
  <c r="Q3007" i="2" a="1"/>
  <c r="Q3007" i="2"/>
  <c r="Q3008" i="2" a="1"/>
  <c r="Q3008" i="2" s="1"/>
  <c r="Q3009" i="2" a="1"/>
  <c r="Q3009" i="2" s="1"/>
  <c r="Q3010" i="2" a="1"/>
  <c r="Q3010" i="2" s="1"/>
  <c r="Q3011" i="2" a="1"/>
  <c r="Q3011" i="2" s="1"/>
  <c r="Q3012" i="2" a="1"/>
  <c r="Q3012" i="2" s="1"/>
  <c r="Q3013" i="2" a="1"/>
  <c r="Q3013" i="2" s="1"/>
  <c r="Q3014" i="2" a="1"/>
  <c r="Q3014" i="2" s="1"/>
  <c r="Q3015" i="2" a="1"/>
  <c r="Q3015" i="2"/>
  <c r="Q3016" i="2" a="1"/>
  <c r="Q3016" i="2" s="1"/>
  <c r="Q3017" i="2" a="1"/>
  <c r="Q3017" i="2" s="1"/>
  <c r="Q3018" i="2" a="1"/>
  <c r="Q3018" i="2" s="1"/>
  <c r="Q3019" i="2" a="1"/>
  <c r="Q3019" i="2"/>
  <c r="Q3020" i="2" a="1"/>
  <c r="Q3020" i="2" s="1"/>
  <c r="Q3021" i="2" a="1"/>
  <c r="Q3021" i="2" s="1"/>
  <c r="Q3022" i="2" a="1"/>
  <c r="Q3022" i="2"/>
  <c r="Q3023" i="2" a="1"/>
  <c r="Q3023" i="2" s="1"/>
  <c r="Q3024" i="2" a="1"/>
  <c r="Q3024" i="2" s="1"/>
  <c r="Q3025" i="2" a="1"/>
  <c r="Q3025" i="2" s="1"/>
  <c r="Q3026" i="2" a="1"/>
  <c r="Q3026" i="2" s="1"/>
  <c r="Q3027" i="2" a="1"/>
  <c r="Q3027" i="2" s="1"/>
  <c r="Q3028" i="2" a="1"/>
  <c r="Q3028" i="2" s="1"/>
  <c r="Q3029" i="2" a="1"/>
  <c r="Q3029" i="2"/>
  <c r="Q3030" i="2" a="1"/>
  <c r="Q3030" i="2"/>
  <c r="Q3031" i="2" a="1"/>
  <c r="Q3031" i="2" s="1"/>
  <c r="Q3032" i="2" a="1"/>
  <c r="Q3032" i="2" s="1"/>
  <c r="Q3033" i="2" a="1"/>
  <c r="Q3033" i="2" s="1"/>
  <c r="Q3034" i="2" a="1"/>
  <c r="Q3034" i="2" s="1"/>
  <c r="Q3035" i="2" a="1"/>
  <c r="Q3035" i="2" s="1"/>
  <c r="Q3036" i="2" a="1"/>
  <c r="Q3036" i="2"/>
  <c r="Q3037" i="2" a="1"/>
  <c r="Q3037" i="2" s="1"/>
  <c r="Q3038" i="2" a="1"/>
  <c r="Q3038" i="2"/>
  <c r="Q3039" i="2" a="1"/>
  <c r="Q3039" i="2" s="1"/>
  <c r="Q3040" i="2" a="1"/>
  <c r="Q3040" i="2"/>
  <c r="Q3041" i="2" a="1"/>
  <c r="Q3041" i="2" s="1"/>
  <c r="Q3042" i="2" a="1"/>
  <c r="Q3042" i="2" s="1"/>
  <c r="Q3043" i="2" a="1"/>
  <c r="Q3043" i="2"/>
  <c r="Q3044" i="2" a="1"/>
  <c r="Q3044" i="2" s="1"/>
  <c r="Q3045" i="2" a="1"/>
  <c r="Q3045" i="2" s="1"/>
  <c r="Q3046" i="2" a="1"/>
  <c r="Q3046" i="2" s="1"/>
  <c r="Q3047" i="2" a="1"/>
  <c r="Q3047" i="2" s="1"/>
  <c r="Q3048" i="2" a="1"/>
  <c r="Q3048" i="2"/>
  <c r="Q3049" i="2" a="1"/>
  <c r="Q3049" i="2"/>
  <c r="Q3050" i="2" a="1"/>
  <c r="Q3050" i="2" s="1"/>
  <c r="Q3051" i="2" a="1"/>
  <c r="Q3051" i="2" s="1"/>
  <c r="Q3052" i="2" a="1"/>
  <c r="Q3052" i="2" s="1"/>
  <c r="Q3053" i="2" a="1"/>
  <c r="Q3053" i="2" s="1"/>
  <c r="Q3054" i="2" a="1"/>
  <c r="Q3054" i="2" s="1"/>
  <c r="Q3055" i="2" a="1"/>
  <c r="Q3055" i="2" s="1"/>
  <c r="Q3056" i="2" a="1"/>
  <c r="Q3056" i="2" s="1"/>
  <c r="Q3057" i="2" a="1"/>
  <c r="Q3057" i="2" s="1"/>
  <c r="Q3058" i="2" a="1"/>
  <c r="Q3058" i="2" s="1"/>
  <c r="Q3059" i="2" a="1"/>
  <c r="Q3059" i="2" s="1"/>
  <c r="Q3060" i="2" a="1"/>
  <c r="Q3060" i="2" s="1"/>
  <c r="Q3061" i="2" a="1"/>
  <c r="Q3061" i="2"/>
  <c r="Q3062" i="2" a="1"/>
  <c r="Q3062" i="2" s="1"/>
  <c r="Q3063" i="2" a="1"/>
  <c r="Q3063" i="2" s="1"/>
  <c r="Q3064" i="2" a="1"/>
  <c r="Q3064" i="2" s="1"/>
  <c r="Q3065" i="2" a="1"/>
  <c r="Q3065" i="2" s="1"/>
  <c r="Q3066" i="2" a="1"/>
  <c r="Q3066" i="2" s="1"/>
  <c r="Q3067" i="2" a="1"/>
  <c r="Q3067" i="2" s="1"/>
  <c r="Q3068" i="2" a="1"/>
  <c r="Q3068" i="2" s="1"/>
  <c r="Q3069" i="2" a="1"/>
  <c r="Q3069" i="2"/>
  <c r="Q3070" i="2" a="1"/>
  <c r="Q3070" i="2" s="1"/>
  <c r="Q3071" i="2" a="1"/>
  <c r="Q3071" i="2"/>
  <c r="Q3072" i="2" a="1"/>
  <c r="Q3072" i="2" s="1"/>
  <c r="Q3073" i="2" a="1"/>
  <c r="Q3073" i="2"/>
  <c r="Q3074" i="2" a="1"/>
  <c r="Q3074" i="2" s="1"/>
  <c r="Q3075" i="2" a="1"/>
  <c r="Q3075" i="2" s="1"/>
  <c r="Q3076" i="2" a="1"/>
  <c r="Q3076" i="2" s="1"/>
  <c r="Q3077" i="2" a="1"/>
  <c r="Q3077" i="2" s="1"/>
  <c r="Q3078" i="2" a="1"/>
  <c r="Q3078" i="2"/>
  <c r="Q3079" i="2" a="1"/>
  <c r="Q3079" i="2" s="1"/>
  <c r="Q3080" i="2" a="1"/>
  <c r="Q3080" i="2" s="1"/>
  <c r="Q3081" i="2" a="1"/>
  <c r="Q3081" i="2" s="1"/>
  <c r="Q3082" i="2" a="1"/>
  <c r="Q3082" i="2" s="1"/>
  <c r="Q3083" i="2" a="1"/>
  <c r="Q3083" i="2"/>
  <c r="Q3084" i="2" a="1"/>
  <c r="Q3084" i="2" s="1"/>
  <c r="Q3085" i="2" a="1"/>
  <c r="Q3085" i="2" s="1"/>
  <c r="Q3086" i="2" a="1"/>
  <c r="Q3086" i="2" s="1"/>
  <c r="Q3087" i="2" a="1"/>
  <c r="Q3087" i="2" s="1"/>
  <c r="Q3088" i="2" a="1"/>
  <c r="Q3088" i="2" s="1"/>
  <c r="Q3089" i="2" a="1"/>
  <c r="Q3089" i="2" s="1"/>
  <c r="Q3090" i="2" a="1"/>
  <c r="Q3090" i="2"/>
  <c r="Q3091" i="2" a="1"/>
  <c r="Q3091" i="2" s="1"/>
  <c r="Q3092" i="2" a="1"/>
  <c r="Q3092" i="2" s="1"/>
  <c r="Q3093" i="2" a="1"/>
  <c r="Q3093" i="2" s="1"/>
  <c r="Q3094" i="2" a="1"/>
  <c r="Q3094" i="2" s="1"/>
  <c r="Q3095" i="2" a="1"/>
  <c r="Q3095" i="2" s="1"/>
  <c r="Q3096" i="2" a="1"/>
  <c r="Q3096" i="2"/>
  <c r="Q3097" i="2" a="1"/>
  <c r="Q3097" i="2"/>
  <c r="Q3098" i="2" a="1"/>
  <c r="Q3098" i="2"/>
  <c r="Q3099" i="2" a="1"/>
  <c r="Q3099" i="2" s="1"/>
  <c r="Q3100" i="2" a="1"/>
  <c r="Q3100" i="2" s="1"/>
  <c r="Q3101" i="2" a="1"/>
  <c r="Q3101" i="2"/>
  <c r="Q3102" i="2" a="1"/>
  <c r="Q3102" i="2" s="1"/>
  <c r="Q3103" i="2" a="1"/>
  <c r="Q3103" i="2" s="1"/>
  <c r="Q3104" i="2" a="1"/>
  <c r="Q3104" i="2" s="1"/>
  <c r="Q3105" i="2" a="1"/>
  <c r="Q3105" i="2"/>
  <c r="Q3106" i="2" a="1"/>
  <c r="Q3106" i="2" s="1"/>
  <c r="Q3107" i="2" a="1"/>
  <c r="Q3107" i="2" s="1"/>
  <c r="Q3108" i="2" a="1"/>
  <c r="Q3108" i="2" s="1"/>
  <c r="Q3109" i="2" a="1"/>
  <c r="Q3109" i="2" s="1"/>
  <c r="Q3110" i="2" a="1"/>
  <c r="Q3110" i="2" s="1"/>
  <c r="Q3111" i="2" a="1"/>
  <c r="Q3111" i="2"/>
  <c r="Q3112" i="2" a="1"/>
  <c r="Q3112" i="2"/>
  <c r="Q3113" i="2" a="1"/>
  <c r="Q3113" i="2" s="1"/>
  <c r="Q3114" i="2" a="1"/>
  <c r="Q3114" i="2" s="1"/>
  <c r="Q3115" i="2" a="1"/>
  <c r="Q3115" i="2" s="1"/>
  <c r="Q3116" i="2" a="1"/>
  <c r="Q3116" i="2" s="1"/>
  <c r="Q3117" i="2" a="1"/>
  <c r="Q3117" i="2" s="1"/>
  <c r="Q3118" i="2" a="1"/>
  <c r="Q3118" i="2"/>
  <c r="Q3119" i="2" a="1"/>
  <c r="Q3119" i="2"/>
  <c r="Q3120" i="2" a="1"/>
  <c r="Q3120" i="2" s="1"/>
  <c r="Q3121" i="2" a="1"/>
  <c r="Q3121" i="2"/>
  <c r="Q3122" i="2" a="1"/>
  <c r="Q3122" i="2" s="1"/>
  <c r="Q3123" i="2" a="1"/>
  <c r="Q3123" i="2" s="1"/>
  <c r="Q3124" i="2" a="1"/>
  <c r="Q3124" i="2" s="1"/>
  <c r="Q3125" i="2" a="1"/>
  <c r="Q3125" i="2"/>
  <c r="Q3126" i="2" a="1"/>
  <c r="Q3126" i="2" s="1"/>
  <c r="Q3127" i="2" a="1"/>
  <c r="Q3127" i="2"/>
  <c r="Q3128" i="2" a="1"/>
  <c r="Q3128" i="2" s="1"/>
  <c r="Q3129" i="2" a="1"/>
  <c r="Q3129" i="2"/>
  <c r="Q3130" i="2" a="1"/>
  <c r="Q3130" i="2" s="1"/>
  <c r="Q3131" i="2" a="1"/>
  <c r="Q3131" i="2" s="1"/>
  <c r="Q3132" i="2" a="1"/>
  <c r="Q3132" i="2"/>
  <c r="Q3133" i="2" a="1"/>
  <c r="Q3133" i="2" s="1"/>
  <c r="Q3134" i="2" a="1"/>
  <c r="Q3134" i="2"/>
  <c r="Q3135" i="2" a="1"/>
  <c r="Q3135" i="2" s="1"/>
  <c r="Q3136" i="2" a="1"/>
  <c r="Q3136" i="2" s="1"/>
  <c r="Q3137" i="2" a="1"/>
  <c r="Q3137" i="2"/>
  <c r="Q3138" i="2" a="1"/>
  <c r="Q3138" i="2" s="1"/>
  <c r="Q3139" i="2" a="1"/>
  <c r="Q3139" i="2"/>
  <c r="Q3140" i="2" a="1"/>
  <c r="Q3140" i="2" s="1"/>
  <c r="Q3141" i="2" a="1"/>
  <c r="Q3141" i="2"/>
  <c r="Q3142" i="2" a="1"/>
  <c r="Q3142" i="2" s="1"/>
  <c r="Q3143" i="2" a="1"/>
  <c r="Q3143" i="2"/>
  <c r="Q3144" i="2" a="1"/>
  <c r="Q3144" i="2" s="1"/>
  <c r="Q3145" i="2" a="1"/>
  <c r="Q3145" i="2" s="1"/>
  <c r="Q3146" i="2" a="1"/>
  <c r="Q3146" i="2" s="1"/>
  <c r="Q3147" i="2" a="1"/>
  <c r="Q3147" i="2" s="1"/>
  <c r="Q3148" i="2" a="1"/>
  <c r="Q3148" i="2" s="1"/>
  <c r="Q3149" i="2" a="1"/>
  <c r="Q3149" i="2" s="1"/>
  <c r="Q3150" i="2" a="1"/>
  <c r="Q3150" i="2" s="1"/>
  <c r="Q3151" i="2" a="1"/>
  <c r="Q3151" i="2" s="1"/>
  <c r="Q3152" i="2" a="1"/>
  <c r="Q3152" i="2" s="1"/>
  <c r="Q3153" i="2" a="1"/>
  <c r="Q3153" i="2" s="1"/>
  <c r="Q3154" i="2" a="1"/>
  <c r="Q3154" i="2" s="1"/>
  <c r="Q3155" i="2" a="1"/>
  <c r="Q3155" i="2" s="1"/>
  <c r="Q3156" i="2" a="1"/>
  <c r="Q3156" i="2" s="1"/>
  <c r="Q3157" i="2" a="1"/>
  <c r="Q3157" i="2"/>
  <c r="Q3158" i="2" a="1"/>
  <c r="Q3158" i="2" s="1"/>
  <c r="Q3159" i="2" a="1"/>
  <c r="Q3159" i="2" s="1"/>
  <c r="Q3160" i="2" a="1"/>
  <c r="Q3160" i="2" s="1"/>
  <c r="Q3161" i="2" a="1"/>
  <c r="Q3161" i="2" s="1"/>
  <c r="Q3162" i="2" a="1"/>
  <c r="Q3162" i="2"/>
  <c r="Q3163" i="2" a="1"/>
  <c r="Q3163" i="2"/>
  <c r="Q3164" i="2" a="1"/>
  <c r="Q3164" i="2" s="1"/>
  <c r="Q3165" i="2" a="1"/>
  <c r="Q3165" i="2" s="1"/>
  <c r="Q3166" i="2" a="1"/>
  <c r="Q3166" i="2" s="1"/>
  <c r="Q3167" i="2" a="1"/>
  <c r="Q3167" i="2"/>
  <c r="Q3168" i="2" a="1"/>
  <c r="Q3168" i="2" s="1"/>
  <c r="Q3169" i="2" a="1"/>
  <c r="Q3169" i="2" s="1"/>
  <c r="Q3170" i="2" a="1"/>
  <c r="Q3170" i="2" s="1"/>
  <c r="Q3171" i="2" a="1"/>
  <c r="Q3171" i="2"/>
  <c r="Q3172" i="2" a="1"/>
  <c r="Q3172" i="2" s="1"/>
  <c r="Q3173" i="2" a="1"/>
  <c r="Q3173" i="2" s="1"/>
  <c r="Q3174" i="2" a="1"/>
  <c r="Q3174" i="2"/>
  <c r="Q3175" i="2" a="1"/>
  <c r="Q3175" i="2"/>
  <c r="Q3176" i="2" a="1"/>
  <c r="Q3176" i="2" s="1"/>
  <c r="Q3177" i="2" a="1"/>
  <c r="Q3177" i="2"/>
  <c r="Q3178" i="2" a="1"/>
  <c r="Q3178" i="2" s="1"/>
  <c r="Q3179" i="2" a="1"/>
  <c r="Q3179" i="2"/>
  <c r="Q3180" i="2" a="1"/>
  <c r="Q3180" i="2" s="1"/>
  <c r="Q3181" i="2" a="1"/>
  <c r="Q3181" i="2"/>
  <c r="Q3182" i="2" a="1"/>
  <c r="Q3182" i="2" s="1"/>
  <c r="Q3183" i="2" a="1"/>
  <c r="Q3183" i="2" s="1"/>
  <c r="Q3184" i="2" a="1"/>
  <c r="Q3184" i="2" s="1"/>
  <c r="Q3185" i="2" a="1"/>
  <c r="Q3185" i="2" s="1"/>
  <c r="Q3186" i="2" a="1"/>
  <c r="Q3186" i="2" s="1"/>
  <c r="Q3187" i="2" a="1"/>
  <c r="Q3187" i="2" s="1"/>
  <c r="Q3188" i="2" a="1"/>
  <c r="Q3188" i="2"/>
  <c r="Q3189" i="2" a="1"/>
  <c r="Q3189" i="2"/>
  <c r="Q3190" i="2" a="1"/>
  <c r="Q3190" i="2"/>
  <c r="Q3191" i="2" a="1"/>
  <c r="Q3191" i="2" s="1"/>
  <c r="Q3192" i="2" a="1"/>
  <c r="Q3192" i="2" s="1"/>
  <c r="Q3193" i="2" a="1"/>
  <c r="Q3193" i="2" s="1"/>
  <c r="Q3194" i="2" a="1"/>
  <c r="Q3194" i="2" s="1"/>
  <c r="Q3195" i="2" a="1"/>
  <c r="Q3195" i="2"/>
  <c r="Q3196" i="2" a="1"/>
  <c r="Q3196" i="2" s="1"/>
  <c r="Q3197" i="2" a="1"/>
  <c r="Q3197" i="2"/>
  <c r="Q3198" i="2" a="1"/>
  <c r="Q3198" i="2" s="1"/>
  <c r="Q3199" i="2" a="1"/>
  <c r="Q3199" i="2" s="1"/>
  <c r="Q3200" i="2" a="1"/>
  <c r="Q3200" i="2" s="1"/>
  <c r="Q3201" i="2" a="1"/>
  <c r="Q3201" i="2" s="1"/>
  <c r="Q3202" i="2" a="1"/>
  <c r="Q3202" i="2" s="1"/>
  <c r="Q3203" i="2" a="1"/>
  <c r="Q3203" i="2"/>
  <c r="Q3204" i="2" a="1"/>
  <c r="Q3204" i="2"/>
  <c r="Q3205" i="2" a="1"/>
  <c r="Q3205" i="2"/>
  <c r="Q3206" i="2" a="1"/>
  <c r="Q3206" i="2" s="1"/>
  <c r="Q3207" i="2" a="1"/>
  <c r="Q3207" i="2"/>
  <c r="Q3208" i="2" a="1"/>
  <c r="Q3208" i="2" s="1"/>
  <c r="Q3209" i="2" a="1"/>
  <c r="Q3209" i="2"/>
  <c r="Q3210" i="2" a="1"/>
  <c r="Q3210" i="2" s="1"/>
  <c r="Q3211" i="2" a="1"/>
  <c r="Q3211" i="2"/>
  <c r="Q3212" i="2" a="1"/>
  <c r="Q3212" i="2" s="1"/>
  <c r="Q3213" i="2" a="1"/>
  <c r="Q3213" i="2" s="1"/>
  <c r="Q3214" i="2" a="1"/>
  <c r="Q3214" i="2" s="1"/>
  <c r="Q3215" i="2" a="1"/>
  <c r="Q3215" i="2" s="1"/>
  <c r="Q3216" i="2" a="1"/>
  <c r="Q3216" i="2"/>
  <c r="Q3217" i="2" a="1"/>
  <c r="Q3217" i="2" s="1"/>
  <c r="Q3218" i="2" a="1"/>
  <c r="Q3218" i="2"/>
  <c r="Q3219" i="2" a="1"/>
  <c r="Q3219" i="2"/>
  <c r="Q3220" i="2" a="1"/>
  <c r="Q3220" i="2" s="1"/>
  <c r="Q3221" i="2" a="1"/>
  <c r="Q3221" i="2" s="1"/>
  <c r="Q3222" i="2" a="1"/>
  <c r="Q3222" i="2" s="1"/>
  <c r="Q3223" i="2" a="1"/>
  <c r="Q3223" i="2"/>
  <c r="Q3224" i="2" a="1"/>
  <c r="Q3224" i="2"/>
  <c r="Q3225" i="2" a="1"/>
  <c r="Q3225" i="2" s="1"/>
  <c r="Q3226" i="2" a="1"/>
  <c r="Q3226" i="2"/>
  <c r="Q3227" i="2" a="1"/>
  <c r="Q3227" i="2" s="1"/>
  <c r="Q3228" i="2" a="1"/>
  <c r="Q3228" i="2" s="1"/>
  <c r="Q3229" i="2" a="1"/>
  <c r="Q3229" i="2" s="1"/>
  <c r="Q3230" i="2" a="1"/>
  <c r="Q3230" i="2"/>
  <c r="Q3231" i="2" a="1"/>
  <c r="Q3231" i="2" s="1"/>
  <c r="Q3232" i="2" a="1"/>
  <c r="Q3232" i="2"/>
  <c r="Q3233" i="2" a="1"/>
  <c r="Q3233" i="2" s="1"/>
  <c r="Q3234" i="2" a="1"/>
  <c r="Q3234" i="2" s="1"/>
  <c r="Q3235" i="2" a="1"/>
  <c r="Q3235" i="2" s="1"/>
  <c r="Q3236" i="2" a="1"/>
  <c r="Q3236" i="2" s="1"/>
  <c r="Q3237" i="2" a="1"/>
  <c r="Q3237" i="2"/>
  <c r="Q3238" i="2" a="1"/>
  <c r="Q3238" i="2"/>
  <c r="Q3239" i="2" a="1"/>
  <c r="Q3239" i="2" s="1"/>
  <c r="Q3240" i="2" a="1"/>
  <c r="Q3240" i="2"/>
  <c r="Q3241" i="2" a="1"/>
  <c r="Q3241" i="2"/>
  <c r="Q3242" i="2" a="1"/>
  <c r="Q3242" i="2" s="1"/>
  <c r="Q3243" i="2" a="1"/>
  <c r="Q3243" i="2" s="1"/>
  <c r="Q3244" i="2" a="1"/>
  <c r="Q3244" i="2" s="1"/>
  <c r="Q3245" i="2" a="1"/>
  <c r="Q3245" i="2"/>
  <c r="Q3246" i="2" a="1"/>
  <c r="Q3246" i="2" s="1"/>
  <c r="Q3247" i="2" a="1"/>
  <c r="Q3247" i="2"/>
  <c r="Q3248" i="2" a="1"/>
  <c r="Q3248" i="2" s="1"/>
  <c r="Q3249" i="2" a="1"/>
  <c r="Q3249" i="2"/>
  <c r="Q3250" i="2" a="1"/>
  <c r="Q3250" i="2" s="1"/>
  <c r="Q3251" i="2" a="1"/>
  <c r="Q3251" i="2"/>
  <c r="Q3252" i="2" a="1"/>
  <c r="Q3252" i="2" s="1"/>
  <c r="Q3253" i="2" a="1"/>
  <c r="Q3253" i="2" s="1"/>
  <c r="Q3254" i="2" a="1"/>
  <c r="Q3254" i="2"/>
  <c r="Q3255" i="2" a="1"/>
  <c r="Q3255" i="2" s="1"/>
  <c r="Q3256" i="2" a="1"/>
  <c r="Q3256" i="2" s="1"/>
  <c r="Q3257" i="2" a="1"/>
  <c r="Q3257" i="2" s="1"/>
  <c r="Q3258" i="2" a="1"/>
  <c r="Q3258" i="2" s="1"/>
  <c r="Q3259" i="2" a="1"/>
  <c r="Q3259" i="2" s="1"/>
  <c r="Q3260" i="2" a="1"/>
  <c r="Q3260" i="2"/>
  <c r="Q3261" i="2" a="1"/>
  <c r="Q3261" i="2" s="1"/>
  <c r="Q3262" i="2" a="1"/>
  <c r="Q3262" i="2"/>
  <c r="Q3263" i="2" a="1"/>
  <c r="Q3263" i="2" s="1"/>
  <c r="Q3264" i="2" a="1"/>
  <c r="Q3264" i="2" s="1"/>
  <c r="Q3265" i="2" a="1"/>
  <c r="Q3265" i="2" s="1"/>
  <c r="Q3266" i="2" a="1"/>
  <c r="Q3266" i="2" s="1"/>
  <c r="Q3267" i="2" a="1"/>
  <c r="Q3267" i="2" s="1"/>
  <c r="Q3268" i="2" a="1"/>
  <c r="Q3268" i="2"/>
  <c r="Q3269" i="2" a="1"/>
  <c r="Q3269" i="2"/>
  <c r="Q3270" i="2" a="1"/>
  <c r="Q3270" i="2" s="1"/>
  <c r="Q3271" i="2" a="1"/>
  <c r="Q3271" i="2" s="1"/>
  <c r="Q3272" i="2" a="1"/>
  <c r="Q3272" i="2" s="1"/>
  <c r="Q3273" i="2" a="1"/>
  <c r="Q3273" i="2" s="1"/>
  <c r="Q3274" i="2" a="1"/>
  <c r="Q3274" i="2" s="1"/>
  <c r="Q3275" i="2" a="1"/>
  <c r="Q3275" i="2" s="1"/>
  <c r="Q3276" i="2" a="1"/>
  <c r="Q3276" i="2"/>
  <c r="Q3277" i="2" a="1"/>
  <c r="Q3277" i="2"/>
  <c r="Q3278" i="2" a="1"/>
  <c r="Q3278" i="2" s="1"/>
  <c r="Q3279" i="2" a="1"/>
  <c r="Q3279" i="2" s="1"/>
  <c r="Q3280" i="2" a="1"/>
  <c r="Q3280" i="2"/>
  <c r="Q3281" i="2" a="1"/>
  <c r="Q3281" i="2" s="1"/>
  <c r="Q3282" i="2" a="1"/>
  <c r="Q3282" i="2" s="1"/>
  <c r="Q3283" i="2" a="1"/>
  <c r="Q3283" i="2" s="1"/>
  <c r="Q3284" i="2" a="1"/>
  <c r="Q3284" i="2"/>
  <c r="Q3285" i="2" a="1"/>
  <c r="Q3285" i="2" s="1"/>
  <c r="Q3286" i="2" a="1"/>
  <c r="Q3286" i="2"/>
  <c r="Q3287" i="2" a="1"/>
  <c r="Q3287" i="2" s="1"/>
  <c r="Q3288" i="2" a="1"/>
  <c r="Q3288" i="2" s="1"/>
  <c r="Q3289" i="2" a="1"/>
  <c r="Q3289" i="2" s="1"/>
  <c r="Q3290" i="2" a="1"/>
  <c r="Q3290" i="2"/>
  <c r="Q3291" i="2" a="1"/>
  <c r="Q3291" i="2" s="1"/>
  <c r="Q3292" i="2" a="1"/>
  <c r="Q3292" i="2" s="1"/>
  <c r="Q3293" i="2" a="1"/>
  <c r="Q3293" i="2" s="1"/>
  <c r="Q3294" i="2" a="1"/>
  <c r="Q3294" i="2" s="1"/>
  <c r="Q3295" i="2" a="1"/>
  <c r="Q3295" i="2"/>
  <c r="Q3296" i="2" a="1"/>
  <c r="Q3296" i="2" s="1"/>
  <c r="Q3297" i="2" a="1"/>
  <c r="Q3297" i="2" s="1"/>
  <c r="Q3298" i="2" a="1"/>
  <c r="Q3298" i="2"/>
  <c r="Q3299" i="2" a="1"/>
  <c r="Q3299" i="2" s="1"/>
  <c r="Q3300" i="2" a="1"/>
  <c r="Q3300" i="2" s="1"/>
  <c r="Q3301" i="2" a="1"/>
  <c r="Q3301" i="2"/>
  <c r="Q3302" i="2" a="1"/>
  <c r="Q3302" i="2" s="1"/>
  <c r="Q3303" i="2" a="1"/>
  <c r="Q3303" i="2" s="1"/>
  <c r="Q3304" i="2" a="1"/>
  <c r="Q3304" i="2" s="1"/>
  <c r="Q3305" i="2" a="1"/>
  <c r="Q3305" i="2"/>
  <c r="Q3306" i="2" a="1"/>
  <c r="Q3306" i="2" s="1"/>
  <c r="Q3307" i="2" a="1"/>
  <c r="Q3307" i="2" s="1"/>
  <c r="Q3308" i="2" a="1"/>
  <c r="Q3308" i="2"/>
  <c r="Q3309" i="2" a="1"/>
  <c r="Q3309" i="2" s="1"/>
  <c r="Q3310" i="2" a="1"/>
  <c r="Q3310" i="2" s="1"/>
  <c r="Q3311" i="2" a="1"/>
  <c r="Q3311" i="2" s="1"/>
  <c r="Q3312" i="2" a="1"/>
  <c r="Q3312" i="2" s="1"/>
  <c r="Q3313" i="2" a="1"/>
  <c r="Q3313" i="2" s="1"/>
  <c r="Q3314" i="2" a="1"/>
  <c r="Q3314" i="2"/>
  <c r="Q3315" i="2" a="1"/>
  <c r="Q3315" i="2" s="1"/>
  <c r="Q3316" i="2" a="1"/>
  <c r="Q3316" i="2"/>
  <c r="Q3317" i="2" a="1"/>
  <c r="Q3317" i="2" s="1"/>
  <c r="Q3318" i="2" a="1"/>
  <c r="Q3318" i="2"/>
  <c r="Q3319" i="2" a="1"/>
  <c r="Q3319" i="2" s="1"/>
  <c r="Q3320" i="2" a="1"/>
  <c r="Q3320" i="2" s="1"/>
  <c r="Q3321" i="2" a="1"/>
  <c r="Q3321" i="2" s="1"/>
  <c r="Q3322" i="2" a="1"/>
  <c r="Q3322" i="2" s="1"/>
  <c r="Q3323" i="2" a="1"/>
  <c r="Q3323" i="2" s="1"/>
  <c r="Q3324" i="2" a="1"/>
  <c r="Q3324" i="2"/>
  <c r="Q3325" i="2" a="1"/>
  <c r="Q3325" i="2" s="1"/>
  <c r="Q3326" i="2" a="1"/>
  <c r="Q3326" i="2" s="1"/>
  <c r="Q3327" i="2" a="1"/>
  <c r="Q3327" i="2" s="1"/>
  <c r="Q3328" i="2" a="1"/>
  <c r="Q3328" i="2"/>
  <c r="Q3329" i="2" a="1"/>
  <c r="Q3329" i="2" s="1"/>
  <c r="Q3330" i="2" a="1"/>
  <c r="Q3330" i="2" s="1"/>
  <c r="Q3331" i="2" a="1"/>
  <c r="Q3331" i="2" s="1"/>
  <c r="Q3332" i="2" a="1"/>
  <c r="Q3332" i="2" s="1"/>
  <c r="Q3333" i="2" a="1"/>
  <c r="Q3333" i="2" s="1"/>
  <c r="Q3334" i="2" a="1"/>
  <c r="Q3334" i="2" s="1"/>
  <c r="Q3335" i="2" a="1"/>
  <c r="Q3335" i="2"/>
  <c r="Q3336" i="2" a="1"/>
  <c r="Q3336" i="2"/>
  <c r="Q3337" i="2" a="1"/>
  <c r="Q3337" i="2" s="1"/>
  <c r="Q3338" i="2" a="1"/>
  <c r="Q3338" i="2"/>
  <c r="Q3339" i="2" a="1"/>
  <c r="Q3339" i="2" s="1"/>
  <c r="Q3340" i="2" a="1"/>
  <c r="Q3340" i="2"/>
  <c r="Q3341" i="2" a="1"/>
  <c r="Q3341" i="2" s="1"/>
  <c r="Q3342" i="2" a="1"/>
  <c r="Q3342" i="2"/>
  <c r="Q3343" i="2" a="1"/>
  <c r="Q3343" i="2"/>
  <c r="Q3344" i="2" a="1"/>
  <c r="Q3344" i="2" s="1"/>
  <c r="Q3345" i="2" a="1"/>
  <c r="Q3345" i="2" s="1"/>
  <c r="Q3346" i="2" a="1"/>
  <c r="Q3346" i="2"/>
  <c r="Q3347" i="2" a="1"/>
  <c r="Q3347" i="2" s="1"/>
  <c r="Q3348" i="2" a="1"/>
  <c r="Q3348" i="2" s="1"/>
  <c r="Q3349" i="2" a="1"/>
  <c r="Q3349" i="2"/>
  <c r="Q3350" i="2" a="1"/>
  <c r="Q3350" i="2" s="1"/>
  <c r="Q3351" i="2" a="1"/>
  <c r="Q3351" i="2" s="1"/>
  <c r="Q3352" i="2" a="1"/>
  <c r="Q3352" i="2" s="1"/>
  <c r="Q3353" i="2" a="1"/>
  <c r="Q3353" i="2" s="1"/>
  <c r="Q3354" i="2" a="1"/>
  <c r="Q3354" i="2" s="1"/>
  <c r="Q3355" i="2" a="1"/>
  <c r="Q3355" i="2" s="1"/>
  <c r="Q3356" i="2" a="1"/>
  <c r="Q3356" i="2"/>
  <c r="Q3357" i="2" a="1"/>
  <c r="Q3357" i="2" s="1"/>
  <c r="Q3358" i="2" a="1"/>
  <c r="Q3358" i="2"/>
  <c r="Q3359" i="2" a="1"/>
  <c r="Q3359" i="2" s="1"/>
  <c r="Q3360" i="2" a="1"/>
  <c r="Q3360" i="2"/>
  <c r="Q3361" i="2" a="1"/>
  <c r="Q3361" i="2" s="1"/>
  <c r="Q3362" i="2" a="1"/>
  <c r="Q3362" i="2" s="1"/>
  <c r="Q3363" i="2" a="1"/>
  <c r="Q3363" i="2" s="1"/>
  <c r="Q3364" i="2" a="1"/>
  <c r="Q3364" i="2" s="1"/>
  <c r="Q3365" i="2" a="1"/>
  <c r="Q3365" i="2" s="1"/>
  <c r="Q3366" i="2" a="1"/>
  <c r="Q3366" i="2" s="1"/>
  <c r="Q3367" i="2" a="1"/>
  <c r="Q3367" i="2"/>
  <c r="Q3368" i="2" a="1"/>
  <c r="Q3368" i="2" s="1"/>
  <c r="Q3369" i="2" a="1"/>
  <c r="Q3369" i="2"/>
  <c r="Q3370" i="2" a="1"/>
  <c r="Q3370" i="2"/>
  <c r="Q3371" i="2" a="1"/>
  <c r="Q3371" i="2" s="1"/>
  <c r="Q3372" i="2" a="1"/>
  <c r="Q3372" i="2"/>
  <c r="Q3373" i="2" a="1"/>
  <c r="Q3373" i="2" s="1"/>
  <c r="Q3374" i="2" a="1"/>
  <c r="Q3374" i="2" s="1"/>
  <c r="Q3375" i="2" a="1"/>
  <c r="Q3375" i="2" s="1"/>
  <c r="Q3376" i="2" a="1"/>
  <c r="Q3376" i="2" s="1"/>
  <c r="Q3377" i="2" a="1"/>
  <c r="Q3377" i="2"/>
  <c r="Q3378" i="2" a="1"/>
  <c r="Q3378" i="2" s="1"/>
  <c r="Q3379" i="2" a="1"/>
  <c r="Q3379" i="2"/>
  <c r="Q3380" i="2" a="1"/>
  <c r="Q3380" i="2"/>
  <c r="Q3381" i="2" a="1"/>
  <c r="Q3381" i="2" s="1"/>
  <c r="Q3382" i="2" a="1"/>
  <c r="Q3382" i="2" s="1"/>
  <c r="Q3383" i="2" a="1"/>
  <c r="Q3383" i="2" s="1"/>
  <c r="Q3384" i="2" a="1"/>
  <c r="Q3384" i="2"/>
  <c r="Q3385" i="2" a="1"/>
  <c r="Q3385" i="2" s="1"/>
  <c r="Q3386" i="2" a="1"/>
  <c r="Q3386" i="2"/>
  <c r="Q3387" i="2" a="1"/>
  <c r="Q3387" i="2" s="1"/>
  <c r="Q3388" i="2" a="1"/>
  <c r="Q3388" i="2"/>
  <c r="Q3389" i="2" a="1"/>
  <c r="Q3389" i="2" s="1"/>
  <c r="Q3390" i="2" a="1"/>
  <c r="Q3390" i="2" s="1"/>
  <c r="Q3391" i="2" a="1"/>
  <c r="Q3391" i="2"/>
  <c r="Q3392" i="2" a="1"/>
  <c r="Q3392" i="2" s="1"/>
  <c r="Q3393" i="2" a="1"/>
  <c r="Q3393" i="2"/>
  <c r="Q3394" i="2" a="1"/>
  <c r="Q3394" i="2" s="1"/>
  <c r="Q3395" i="2" a="1"/>
  <c r="Q3395" i="2"/>
  <c r="Q3396" i="2" a="1"/>
  <c r="Q3396" i="2" s="1"/>
  <c r="Q3397" i="2" a="1"/>
  <c r="Q3397" i="2" s="1"/>
  <c r="Q3398" i="2" a="1"/>
  <c r="Q3398" i="2"/>
  <c r="Q3399" i="2" a="1"/>
  <c r="Q3399" i="2" s="1"/>
  <c r="Q3400" i="2" a="1"/>
  <c r="Q3400" i="2"/>
  <c r="Q3401" i="2" a="1"/>
  <c r="Q3401" i="2" s="1"/>
  <c r="Q3402" i="2" a="1"/>
  <c r="Q3402" i="2" s="1"/>
  <c r="Q3403" i="2" a="1"/>
  <c r="Q3403" i="2" s="1"/>
  <c r="Q3404" i="2" a="1"/>
  <c r="Q3404" i="2" s="1"/>
  <c r="Q3405" i="2" a="1"/>
  <c r="Q3405" i="2" s="1"/>
  <c r="Q3406" i="2" a="1"/>
  <c r="Q3406" i="2" s="1"/>
  <c r="Q3407" i="2" a="1"/>
  <c r="Q3407" i="2" s="1"/>
  <c r="Q3408" i="2" a="1"/>
  <c r="Q3408" i="2" s="1"/>
  <c r="Q3409" i="2" a="1"/>
  <c r="Q3409" i="2"/>
  <c r="Q3410" i="2" a="1"/>
  <c r="Q3410" i="2" s="1"/>
  <c r="Q3411" i="2" a="1"/>
  <c r="Q3411" i="2"/>
  <c r="Q3412" i="2" a="1"/>
  <c r="Q3412" i="2"/>
  <c r="Q3413" i="2" a="1"/>
  <c r="Q3413" i="2" s="1"/>
  <c r="Q3414" i="2" a="1"/>
  <c r="Q3414" i="2" s="1"/>
  <c r="Q3415" i="2" a="1"/>
  <c r="Q3415" i="2" s="1"/>
  <c r="Q3416" i="2" a="1"/>
  <c r="Q3416" i="2" s="1"/>
  <c r="Q3417" i="2" a="1"/>
  <c r="Q3417" i="2" s="1"/>
  <c r="Q3418" i="2" a="1"/>
  <c r="Q3418" i="2" s="1"/>
  <c r="Q3419" i="2" a="1"/>
  <c r="Q3419" i="2"/>
  <c r="Q3420" i="2" a="1"/>
  <c r="Q3420" i="2" s="1"/>
  <c r="Q3421" i="2" a="1"/>
  <c r="Q3421" i="2"/>
  <c r="Q3422" i="2" a="1"/>
  <c r="Q3422" i="2"/>
  <c r="Q3423" i="2" a="1"/>
  <c r="Q3423" i="2" s="1"/>
  <c r="Q3424" i="2" a="1"/>
  <c r="Q3424" i="2" s="1"/>
  <c r="Q3425" i="2" a="1"/>
  <c r="Q3425" i="2"/>
  <c r="Q3426" i="2" a="1"/>
  <c r="Q3426" i="2" s="1"/>
  <c r="Q3427" i="2" a="1"/>
  <c r="Q3427" i="2" s="1"/>
  <c r="Q3428" i="2" a="1"/>
  <c r="Q3428" i="2"/>
  <c r="Q3429" i="2" a="1"/>
  <c r="Q3429" i="2" s="1"/>
  <c r="Q3430" i="2" a="1"/>
  <c r="Q3430" i="2" s="1"/>
  <c r="Q3431" i="2" a="1"/>
  <c r="Q3431" i="2" s="1"/>
  <c r="Q3432" i="2" a="1"/>
  <c r="Q3432" i="2" s="1"/>
  <c r="Q3433" i="2" a="1"/>
  <c r="Q3433" i="2"/>
  <c r="Q3434" i="2" a="1"/>
  <c r="Q3434" i="2" s="1"/>
  <c r="Q3435" i="2" a="1"/>
  <c r="Q3435" i="2"/>
  <c r="Q3436" i="2" a="1"/>
  <c r="Q3436" i="2" s="1"/>
  <c r="Q3437" i="2" a="1"/>
  <c r="Q3437" i="2"/>
  <c r="Q3438" i="2" a="1"/>
  <c r="Q3438" i="2" s="1"/>
  <c r="Q3439" i="2" a="1"/>
  <c r="Q3439" i="2"/>
  <c r="Q3440" i="2" a="1"/>
  <c r="Q3440" i="2" s="1"/>
  <c r="Q3441" i="2" a="1"/>
  <c r="Q3441" i="2" s="1"/>
  <c r="Q3442" i="2" a="1"/>
  <c r="Q3442" i="2"/>
  <c r="Q3443" i="2" a="1"/>
  <c r="Q3443" i="2"/>
  <c r="Q3444" i="2" a="1"/>
  <c r="Q3444" i="2" s="1"/>
  <c r="Q3445" i="2" a="1"/>
  <c r="Q3445" i="2" s="1"/>
  <c r="Q3446" i="2" a="1"/>
  <c r="Q3446" i="2" s="1"/>
  <c r="Q3447" i="2" a="1"/>
  <c r="Q3447" i="2"/>
  <c r="Q3448" i="2" a="1"/>
  <c r="Q3448" i="2" s="1"/>
  <c r="Q3449" i="2" a="1"/>
  <c r="Q3449" i="2" s="1"/>
  <c r="Q3450" i="2" a="1"/>
  <c r="Q3450" i="2"/>
  <c r="Q3451" i="2" a="1"/>
  <c r="Q3451" i="2" s="1"/>
  <c r="Q3452" i="2" a="1"/>
  <c r="Q3452" i="2" s="1"/>
  <c r="Q3453" i="2" a="1"/>
  <c r="Q3453" i="2" s="1"/>
  <c r="Q3454" i="2" a="1"/>
  <c r="Q3454" i="2" s="1"/>
  <c r="Q3455" i="2" a="1"/>
  <c r="Q3455" i="2" s="1"/>
  <c r="Q3456" i="2" a="1"/>
  <c r="Q3456" i="2"/>
  <c r="Q3457" i="2" a="1"/>
  <c r="Q3457" i="2"/>
  <c r="Q3458" i="2" a="1"/>
  <c r="Q3458" i="2"/>
  <c r="Q3459" i="2" a="1"/>
  <c r="Q3459" i="2" s="1"/>
  <c r="Q3460" i="2" a="1"/>
  <c r="Q3460" i="2" s="1"/>
  <c r="Q3461" i="2" a="1"/>
  <c r="Q3461" i="2" s="1"/>
  <c r="Q3462" i="2" a="1"/>
  <c r="Q3462" i="2" s="1"/>
  <c r="Q3463" i="2" a="1"/>
  <c r="Q3463" i="2"/>
  <c r="Q3464" i="2" a="1"/>
  <c r="Q3464" i="2"/>
  <c r="Q3465" i="2" a="1"/>
  <c r="Q3465" i="2" s="1"/>
  <c r="Q3466" i="2" a="1"/>
  <c r="Q3466" i="2"/>
  <c r="Q3467" i="2" a="1"/>
  <c r="Q3467" i="2"/>
  <c r="Q3468" i="2" a="1"/>
  <c r="Q3468" i="2"/>
  <c r="Q3469" i="2" a="1"/>
  <c r="Q3469" i="2" s="1"/>
  <c r="Q3470" i="2" a="1"/>
  <c r="Q3470" i="2"/>
  <c r="Q3471" i="2" a="1"/>
  <c r="Q3471" i="2" s="1"/>
  <c r="Q3472" i="2" a="1"/>
  <c r="Q3472" i="2" s="1"/>
  <c r="Q3473" i="2" a="1"/>
  <c r="Q3473" i="2"/>
  <c r="Q3474" i="2" a="1"/>
  <c r="Q3474" i="2" s="1"/>
  <c r="Q3475" i="2" a="1"/>
  <c r="Q3475" i="2"/>
  <c r="Q3476" i="2" a="1"/>
  <c r="Q3476" i="2" s="1"/>
  <c r="Q3477" i="2" a="1"/>
  <c r="Q3477" i="2"/>
  <c r="Q3478" i="2" a="1"/>
  <c r="Q3478" i="2" s="1"/>
  <c r="Q3479" i="2" a="1"/>
  <c r="Q3479" i="2"/>
  <c r="Q3480" i="2" a="1"/>
  <c r="Q3480" i="2" s="1"/>
  <c r="Q3481" i="2" a="1"/>
  <c r="Q3481" i="2"/>
  <c r="Q3482" i="2" a="1"/>
  <c r="Q3482" i="2"/>
  <c r="Q3483" i="2" a="1"/>
  <c r="Q3483" i="2" s="1"/>
  <c r="Q3484" i="2" a="1"/>
  <c r="Q3484" i="2"/>
  <c r="Q3485" i="2" a="1"/>
  <c r="Q3485" i="2" s="1"/>
  <c r="Q3486" i="2" a="1"/>
  <c r="Q3486" i="2" s="1"/>
  <c r="Q3487" i="2" a="1"/>
  <c r="Q3487" i="2"/>
  <c r="Q3488" i="2" a="1"/>
  <c r="Q3488" i="2" s="1"/>
  <c r="Q3489" i="2" a="1"/>
  <c r="Q3489" i="2"/>
  <c r="Q3490" i="2" a="1"/>
  <c r="Q3490" i="2" s="1"/>
  <c r="Q3491" i="2" a="1"/>
  <c r="Q3491" i="2"/>
  <c r="Q3492" i="2" a="1"/>
  <c r="Q3492" i="2" s="1"/>
  <c r="Q3493" i="2" a="1"/>
  <c r="Q3493" i="2" s="1"/>
  <c r="Q3494" i="2" a="1"/>
  <c r="Q3494" i="2" s="1"/>
  <c r="Q3495" i="2" a="1"/>
  <c r="Q3495" i="2" s="1"/>
  <c r="Q3496" i="2" a="1"/>
  <c r="Q3496" i="2"/>
  <c r="Q3497" i="2" a="1"/>
  <c r="Q3497" i="2" s="1"/>
  <c r="Q3498" i="2" a="1"/>
  <c r="Q3498" i="2"/>
  <c r="Q3499" i="2" a="1"/>
  <c r="Q3499" i="2" s="1"/>
  <c r="Q3500" i="2" a="1"/>
  <c r="Q3500" i="2" s="1"/>
  <c r="Q3501" i="2" a="1"/>
  <c r="Q3501" i="2" s="1"/>
  <c r="Q3502" i="2" a="1"/>
  <c r="Q3502" i="2" s="1"/>
  <c r="Q3503" i="2" a="1"/>
  <c r="Q3503" i="2" s="1"/>
  <c r="Q3504" i="2" a="1"/>
  <c r="Q3504" i="2" s="1"/>
  <c r="Q3505" i="2" a="1"/>
  <c r="Q3505" i="2"/>
  <c r="Q3506" i="2" a="1"/>
  <c r="Q3506" i="2" s="1"/>
  <c r="Q3507" i="2" a="1"/>
  <c r="Q3507" i="2"/>
  <c r="Q3508" i="2" a="1"/>
  <c r="Q3508" i="2" s="1"/>
  <c r="Q3509" i="2" a="1"/>
  <c r="Q3509" i="2" s="1"/>
  <c r="Q3510" i="2" a="1"/>
  <c r="Q3510" i="2"/>
  <c r="Q3511" i="2" a="1"/>
  <c r="Q3511" i="2" s="1"/>
  <c r="Q3512" i="2" a="1"/>
  <c r="Q3512" i="2" s="1"/>
  <c r="Q3513" i="2" a="1"/>
  <c r="Q3513" i="2"/>
  <c r="Q3514" i="2" a="1"/>
  <c r="Q3514" i="2" s="1"/>
  <c r="Q3515" i="2" a="1"/>
  <c r="Q3515" i="2" s="1"/>
  <c r="Q3516" i="2" a="1"/>
  <c r="Q3516" i="2" s="1"/>
  <c r="Q3517" i="2" a="1"/>
  <c r="Q3517" i="2"/>
  <c r="Q3518" i="2" a="1"/>
  <c r="Q3518" i="2" s="1"/>
  <c r="Q3519" i="2" a="1"/>
  <c r="Q3519" i="2"/>
  <c r="Q3520" i="2" a="1"/>
  <c r="Q3520" i="2" s="1"/>
  <c r="Q3521" i="2" a="1"/>
  <c r="Q3521" i="2" s="1"/>
  <c r="Q3522" i="2" a="1"/>
  <c r="Q3522" i="2"/>
  <c r="Q3523" i="2" a="1"/>
  <c r="Q3523" i="2"/>
  <c r="Q3524" i="2" a="1"/>
  <c r="Q3524" i="2" s="1"/>
  <c r="Q3525" i="2" a="1"/>
  <c r="Q3525" i="2" s="1"/>
  <c r="Q3526" i="2" a="1"/>
  <c r="Q3526" i="2" s="1"/>
  <c r="Q3527" i="2" a="1"/>
  <c r="Q3527" i="2" s="1"/>
  <c r="Q3528" i="2" a="1"/>
  <c r="Q3528" i="2"/>
  <c r="Q3529" i="2" a="1"/>
  <c r="Q3529" i="2" s="1"/>
  <c r="Q3530" i="2" a="1"/>
  <c r="Q3530" i="2" s="1"/>
  <c r="Q3531" i="2" a="1"/>
  <c r="Q3531" i="2" s="1"/>
  <c r="Q3532" i="2" a="1"/>
  <c r="Q3532" i="2" s="1"/>
  <c r="Q3533" i="2" a="1"/>
  <c r="Q3533" i="2" s="1"/>
  <c r="Q3534" i="2" a="1"/>
  <c r="Q3534" i="2" s="1"/>
  <c r="Q3535" i="2" a="1"/>
  <c r="Q3535" i="2" s="1"/>
  <c r="Q3536" i="2" a="1"/>
  <c r="Q3536" i="2" s="1"/>
  <c r="Q3537" i="2" a="1"/>
  <c r="Q3537" i="2" s="1"/>
  <c r="Q3538" i="2" a="1"/>
  <c r="Q3538" i="2" s="1"/>
  <c r="Q3539" i="2" a="1"/>
  <c r="Q3539" i="2" s="1"/>
  <c r="Q3540" i="2" a="1"/>
  <c r="Q3540" i="2" s="1"/>
  <c r="Q3541" i="2" a="1"/>
  <c r="Q3541" i="2" s="1"/>
  <c r="Q3542" i="2" a="1"/>
  <c r="Q3542" i="2" s="1"/>
  <c r="Q3543" i="2" a="1"/>
  <c r="Q3543" i="2" s="1"/>
  <c r="Q3544" i="2" a="1"/>
  <c r="Q3544" i="2"/>
  <c r="Q3545" i="2" a="1"/>
  <c r="Q3545" i="2" s="1"/>
  <c r="Q3546" i="2" a="1"/>
  <c r="Q3546" i="2" s="1"/>
  <c r="Q3547" i="2" a="1"/>
  <c r="Q3547" i="2"/>
  <c r="Q3548" i="2" a="1"/>
  <c r="Q3548" i="2" s="1"/>
  <c r="Q3549" i="2" a="1"/>
  <c r="Q3549" i="2" s="1"/>
  <c r="Q3550" i="2" a="1"/>
  <c r="Q3550" i="2"/>
  <c r="Q3551" i="2" a="1"/>
  <c r="Q3551" i="2" s="1"/>
  <c r="Q3552" i="2" a="1"/>
  <c r="Q3552" i="2" s="1"/>
  <c r="Q3553" i="2" a="1"/>
  <c r="Q3553" i="2" s="1"/>
  <c r="Q3554" i="2" a="1"/>
  <c r="Q3554" i="2" s="1"/>
  <c r="Q3555" i="2" a="1"/>
  <c r="Q3555" i="2" s="1"/>
  <c r="Q3556" i="2" a="1"/>
  <c r="Q3556" i="2"/>
  <c r="Q3557" i="2" a="1"/>
  <c r="Q3557" i="2" s="1"/>
  <c r="Q3558" i="2" a="1"/>
  <c r="Q3558" i="2" s="1"/>
  <c r="Q3559" i="2" a="1"/>
  <c r="Q3559" i="2" s="1"/>
  <c r="Q3560" i="2" a="1"/>
  <c r="Q3560" i="2" s="1"/>
  <c r="Q3561" i="2" a="1"/>
  <c r="Q3561" i="2" s="1"/>
  <c r="Q3562" i="2" a="1"/>
  <c r="Q3562" i="2" s="1"/>
  <c r="Q3563" i="2" a="1"/>
  <c r="Q3563" i="2" s="1"/>
  <c r="Q3564" i="2" a="1"/>
  <c r="Q3564" i="2" s="1"/>
  <c r="Q3565" i="2" a="1"/>
  <c r="Q3565" i="2" s="1"/>
  <c r="Q3566" i="2" a="1"/>
  <c r="Q3566" i="2" s="1"/>
  <c r="Q3567" i="2" a="1"/>
  <c r="Q3567" i="2" s="1"/>
  <c r="Q3568" i="2" a="1"/>
  <c r="Q3568" i="2" s="1"/>
  <c r="Q3569" i="2" a="1"/>
  <c r="Q3569" i="2"/>
  <c r="Q3570" i="2" a="1"/>
  <c r="Q3570" i="2" s="1"/>
  <c r="Q3571" i="2" a="1"/>
  <c r="Q3571" i="2"/>
  <c r="Q3572" i="2" a="1"/>
  <c r="Q3572" i="2" s="1"/>
  <c r="Q3573" i="2" a="1"/>
  <c r="Q3573" i="2" s="1"/>
  <c r="Q3574" i="2" a="1"/>
  <c r="Q3574" i="2" s="1"/>
  <c r="Q3575" i="2" a="1"/>
  <c r="Q3575" i="2"/>
  <c r="Q3576" i="2" a="1"/>
  <c r="Q3576" i="2"/>
  <c r="Q3577" i="2" a="1"/>
  <c r="Q3577" i="2"/>
  <c r="Q3578" i="2" a="1"/>
  <c r="Q3578" i="2" s="1"/>
  <c r="Q3579" i="2" a="1"/>
  <c r="Q3579" i="2"/>
  <c r="Q3580" i="2" a="1"/>
  <c r="Q3580" i="2"/>
  <c r="Q3581" i="2" a="1"/>
  <c r="Q3581" i="2" s="1"/>
  <c r="Q3582" i="2" a="1"/>
  <c r="Q3582" i="2" s="1"/>
  <c r="Q3583" i="2" a="1"/>
  <c r="Q3583" i="2" s="1"/>
  <c r="Q3584" i="2" a="1"/>
  <c r="Q3584" i="2"/>
  <c r="Q3585" i="2" a="1"/>
  <c r="Q3585" i="2" s="1"/>
  <c r="Q3586" i="2" a="1"/>
  <c r="Q3586" i="2" s="1"/>
  <c r="Q3587" i="2" a="1"/>
  <c r="Q3587" i="2" s="1"/>
  <c r="Q3588" i="2" a="1"/>
  <c r="Q3588" i="2" s="1"/>
  <c r="Q3589" i="2" a="1"/>
  <c r="Q3589" i="2"/>
  <c r="Q3590" i="2" a="1"/>
  <c r="Q3590" i="2"/>
  <c r="Q3591" i="2" a="1"/>
  <c r="Q3591" i="2"/>
  <c r="Q3592" i="2" a="1"/>
  <c r="Q3592" i="2" s="1"/>
  <c r="Q3593" i="2" a="1"/>
  <c r="Q3593" i="2" s="1"/>
  <c r="Q3594" i="2" a="1"/>
  <c r="Q3594" i="2" s="1"/>
  <c r="Q3595" i="2" a="1"/>
  <c r="Q3595" i="2" s="1"/>
  <c r="Q3596" i="2" a="1"/>
  <c r="Q3596" i="2" s="1"/>
  <c r="Q3597" i="2" a="1"/>
  <c r="Q3597" i="2"/>
  <c r="Q3598" i="2" a="1"/>
  <c r="Q3598" i="2" s="1"/>
  <c r="Q3599" i="2" a="1"/>
  <c r="Q3599" i="2"/>
  <c r="Q3600" i="2" a="1"/>
  <c r="Q3600" i="2" s="1"/>
  <c r="Q3601" i="2" a="1"/>
  <c r="Q3601" i="2" s="1"/>
  <c r="Q3602" i="2" a="1"/>
  <c r="Q3602" i="2" s="1"/>
  <c r="Q3603" i="2" a="1"/>
  <c r="Q3603" i="2" s="1"/>
  <c r="Q3604" i="2" a="1"/>
  <c r="Q3604" i="2" s="1"/>
  <c r="Q3605" i="2" a="1"/>
  <c r="Q3605" i="2" s="1"/>
  <c r="Q3606" i="2" a="1"/>
  <c r="Q3606" i="2" s="1"/>
  <c r="Q3607" i="2" a="1"/>
  <c r="Q3607" i="2" s="1"/>
  <c r="Q3608" i="2" a="1"/>
  <c r="Q3608" i="2" s="1"/>
  <c r="Q3609" i="2" a="1"/>
  <c r="Q3609" i="2" s="1"/>
  <c r="Q3610" i="2" a="1"/>
  <c r="Q3610" i="2"/>
  <c r="Q3611" i="2" a="1"/>
  <c r="Q3611" i="2" s="1"/>
  <c r="Q3612" i="2" a="1"/>
  <c r="Q3612" i="2"/>
  <c r="Q3613" i="2" a="1"/>
  <c r="Q3613" i="2" s="1"/>
  <c r="Q3614" i="2" a="1"/>
  <c r="Q3614" i="2"/>
  <c r="Q3615" i="2" a="1"/>
  <c r="Q3615" i="2" s="1"/>
  <c r="Q3616" i="2" a="1"/>
  <c r="Q3616" i="2" s="1"/>
  <c r="Q3617" i="2" a="1"/>
  <c r="Q3617" i="2"/>
  <c r="Q3618" i="2" a="1"/>
  <c r="Q3618" i="2"/>
  <c r="Q3619" i="2" a="1"/>
  <c r="Q3619" i="2" s="1"/>
  <c r="Q3620" i="2" a="1"/>
  <c r="Q3620" i="2" s="1"/>
  <c r="Q3621" i="2" a="1"/>
  <c r="Q3621" i="2"/>
  <c r="Q3622" i="2" a="1"/>
  <c r="Q3622" i="2" s="1"/>
  <c r="Q3623" i="2" a="1"/>
  <c r="Q3623" i="2" s="1"/>
  <c r="Q3624" i="2" a="1"/>
  <c r="Q3624" i="2" s="1"/>
  <c r="Q3625" i="2" a="1"/>
  <c r="Q3625" i="2" s="1"/>
  <c r="Q3626" i="2" a="1"/>
  <c r="Q3626" i="2" s="1"/>
  <c r="Q3627" i="2" a="1"/>
  <c r="Q3627" i="2"/>
  <c r="Q3628" i="2" a="1"/>
  <c r="Q3628" i="2" s="1"/>
  <c r="Q3629" i="2" a="1"/>
  <c r="Q3629" i="2"/>
  <c r="Q3630" i="2" a="1"/>
  <c r="Q3630" i="2" s="1"/>
  <c r="Q3631" i="2" a="1"/>
  <c r="Q3631" i="2"/>
  <c r="Q3632" i="2" a="1"/>
  <c r="Q3632" i="2" s="1"/>
  <c r="Q3633" i="2" a="1"/>
  <c r="Q3633" i="2" s="1"/>
  <c r="Q3634" i="2" a="1"/>
  <c r="Q3634" i="2" s="1"/>
  <c r="Q3635" i="2" a="1"/>
  <c r="Q3635" i="2" s="1"/>
  <c r="Q3636" i="2" a="1"/>
  <c r="Q3636" i="2" s="1"/>
  <c r="Q3637" i="2" a="1"/>
  <c r="Q3637" i="2" s="1"/>
  <c r="Q3638" i="2" a="1"/>
  <c r="Q3638" i="2" s="1"/>
  <c r="Q3639" i="2" a="1"/>
  <c r="Q3639" i="2" s="1"/>
  <c r="Q3640" i="2" a="1"/>
  <c r="Q3640" i="2"/>
  <c r="Q3641" i="2" a="1"/>
  <c r="Q3641" i="2" s="1"/>
  <c r="Q3642" i="2" a="1"/>
  <c r="Q3642" i="2"/>
  <c r="Q3643" i="2" a="1"/>
  <c r="Q3643" i="2" s="1"/>
  <c r="Q3644" i="2" a="1"/>
  <c r="Q3644" i="2" s="1"/>
  <c r="Q3645" i="2" a="1"/>
  <c r="Q3645" i="2"/>
  <c r="Q3646" i="2" a="1"/>
  <c r="Q3646" i="2"/>
  <c r="Q3647" i="2" a="1"/>
  <c r="Q3647" i="2" s="1"/>
  <c r="Q3648" i="2" a="1"/>
  <c r="Q3648" i="2" s="1"/>
  <c r="Q3649" i="2" a="1"/>
  <c r="Q3649" i="2" s="1"/>
  <c r="Q3650" i="2" a="1"/>
  <c r="Q3650" i="2" s="1"/>
  <c r="Q3651" i="2" a="1"/>
  <c r="Q3651" i="2" s="1"/>
  <c r="Q3652" i="2" a="1"/>
  <c r="Q3652" i="2"/>
  <c r="Q3653" i="2" a="1"/>
  <c r="Q3653" i="2" s="1"/>
  <c r="Q3654" i="2" a="1"/>
  <c r="Q3654" i="2"/>
  <c r="Q3655" i="2" a="1"/>
  <c r="Q3655" i="2" s="1"/>
  <c r="Q3656" i="2" a="1"/>
  <c r="Q3656" i="2"/>
  <c r="Q3657" i="2" a="1"/>
  <c r="Q3657" i="2" s="1"/>
  <c r="Q3658" i="2" a="1"/>
  <c r="Q3658" i="2" s="1"/>
  <c r="Q3659" i="2" a="1"/>
  <c r="Q3659" i="2"/>
  <c r="Q3660" i="2" a="1"/>
  <c r="Q3660" i="2"/>
  <c r="Q3661" i="2" a="1"/>
  <c r="Q3661" i="2" s="1"/>
  <c r="Q3662" i="2" a="1"/>
  <c r="Q3662" i="2"/>
  <c r="Q3663" i="2" a="1"/>
  <c r="Q3663" i="2" s="1"/>
  <c r="Q3664" i="2" a="1"/>
  <c r="Q3664" i="2" s="1"/>
  <c r="Q3665" i="2" a="1"/>
  <c r="Q3665" i="2" s="1"/>
  <c r="Q3666" i="2" a="1"/>
  <c r="Q3666" i="2"/>
  <c r="Q3667" i="2" a="1"/>
  <c r="Q3667" i="2"/>
  <c r="Q3668" i="2" a="1"/>
  <c r="Q3668" i="2"/>
  <c r="Q3669" i="2" a="1"/>
  <c r="Q3669" i="2" s="1"/>
  <c r="Q3670" i="2" a="1"/>
  <c r="Q3670" i="2"/>
  <c r="Q3671" i="2" a="1"/>
  <c r="Q3671" i="2"/>
  <c r="Q3672" i="2" a="1"/>
  <c r="Q3672" i="2" s="1"/>
  <c r="Q3673" i="2" a="1"/>
  <c r="Q3673" i="2"/>
  <c r="Q3674" i="2" a="1"/>
  <c r="Q3674" i="2"/>
  <c r="Q3675" i="2" a="1"/>
  <c r="Q3675" i="2"/>
  <c r="Q3676" i="2" a="1"/>
  <c r="Q3676" i="2"/>
  <c r="Q3677" i="2" a="1"/>
  <c r="Q3677" i="2"/>
  <c r="Q3678" i="2" a="1"/>
  <c r="Q3678" i="2" s="1"/>
  <c r="Q3679" i="2" a="1"/>
  <c r="Q3679" i="2" s="1"/>
  <c r="Q3680" i="2" a="1"/>
  <c r="Q3680" i="2" s="1"/>
  <c r="Q3681" i="2" a="1"/>
  <c r="Q3681" i="2" s="1"/>
  <c r="Q3682" i="2" a="1"/>
  <c r="Q3682" i="2"/>
  <c r="Q3683" i="2" a="1"/>
  <c r="Q3683" i="2"/>
  <c r="Q3684" i="2" a="1"/>
  <c r="Q3684" i="2"/>
  <c r="Q3685" i="2" a="1"/>
  <c r="Q3685" i="2"/>
  <c r="Q3686" i="2" a="1"/>
  <c r="Q3686" i="2" s="1"/>
  <c r="Q3687" i="2" a="1"/>
  <c r="Q3687" i="2"/>
  <c r="Q3688" i="2" a="1"/>
  <c r="Q3688" i="2" s="1"/>
  <c r="Q3689" i="2" a="1"/>
  <c r="Q3689" i="2"/>
  <c r="Q3690" i="2" a="1"/>
  <c r="Q3690" i="2" s="1"/>
  <c r="Q3691" i="2" a="1"/>
  <c r="Q3691" i="2" s="1"/>
  <c r="Q3692" i="2" a="1"/>
  <c r="Q3692" i="2" s="1"/>
  <c r="Q3693" i="2" a="1"/>
  <c r="Q3693" i="2" s="1"/>
  <c r="Q3694" i="2" a="1"/>
  <c r="Q3694" i="2" s="1"/>
  <c r="Q3695" i="2" a="1"/>
  <c r="Q3695" i="2" s="1"/>
  <c r="Q3696" i="2" a="1"/>
  <c r="Q3696" i="2" s="1"/>
  <c r="Q3697" i="2" a="1"/>
  <c r="Q3697" i="2"/>
  <c r="Q3698" i="2" a="1"/>
  <c r="Q3698" i="2" s="1"/>
  <c r="Q3699" i="2" a="1"/>
  <c r="Q3699" i="2"/>
  <c r="Q3700" i="2" a="1"/>
  <c r="Q3700" i="2" s="1"/>
  <c r="Q3701" i="2" a="1"/>
  <c r="Q3701" i="2" s="1"/>
  <c r="Q3702" i="2" a="1"/>
  <c r="Q3702" i="2" s="1"/>
  <c r="Q3703" i="2" a="1"/>
  <c r="Q3703" i="2" s="1"/>
  <c r="Q3704" i="2" a="1"/>
  <c r="Q3704" i="2" s="1"/>
  <c r="Q3705" i="2" a="1"/>
  <c r="Q3705" i="2" s="1"/>
  <c r="Q3706" i="2" a="1"/>
  <c r="Q3706" i="2" s="1"/>
  <c r="Q3707" i="2" a="1"/>
  <c r="Q3707" i="2" s="1"/>
  <c r="Q3708" i="2" a="1"/>
  <c r="Q3708" i="2"/>
  <c r="Q3709" i="2" a="1"/>
  <c r="Q3709" i="2" s="1"/>
  <c r="Q3710" i="2" a="1"/>
  <c r="Q3710" i="2"/>
  <c r="Q3711" i="2" a="1"/>
  <c r="Q3711" i="2" s="1"/>
  <c r="Q3712" i="2" a="1"/>
  <c r="Q3712" i="2"/>
  <c r="Q3713" i="2" a="1"/>
  <c r="Q3713" i="2" s="1"/>
  <c r="Q3714" i="2" a="1"/>
  <c r="Q3714" i="2" s="1"/>
  <c r="Q3715" i="2" a="1"/>
  <c r="Q3715" i="2" s="1"/>
  <c r="Q3716" i="2" a="1"/>
  <c r="Q3716" i="2" s="1"/>
  <c r="Q3717" i="2" a="1"/>
  <c r="Q3717" i="2" s="1"/>
  <c r="Q3718" i="2" a="1"/>
  <c r="Q3718" i="2" s="1"/>
  <c r="Q3719" i="2" a="1"/>
  <c r="Q3719" i="2" s="1"/>
  <c r="Q3720" i="2" a="1"/>
  <c r="Q3720" i="2" s="1"/>
  <c r="Q3721" i="2" a="1"/>
  <c r="Q3721" i="2" s="1"/>
  <c r="Q3722" i="2" a="1"/>
  <c r="Q3722" i="2" s="1"/>
  <c r="Q3723" i="2" a="1"/>
  <c r="Q3723" i="2"/>
  <c r="Q3724" i="2" a="1"/>
  <c r="Q3724" i="2" s="1"/>
  <c r="Q3725" i="2" a="1"/>
  <c r="Q3725" i="2"/>
  <c r="Q3726" i="2" a="1"/>
  <c r="Q3726" i="2" s="1"/>
  <c r="Q3727" i="2" a="1"/>
  <c r="Q3727" i="2"/>
  <c r="Q3728" i="2" a="1"/>
  <c r="Q3728" i="2" s="1"/>
  <c r="Q3729" i="2" a="1"/>
  <c r="Q3729" i="2" s="1"/>
  <c r="Q3730" i="2" a="1"/>
  <c r="Q3730" i="2"/>
  <c r="Q3731" i="2" a="1"/>
  <c r="Q3731" i="2"/>
  <c r="Q3732" i="2" a="1"/>
  <c r="Q3732" i="2" s="1"/>
  <c r="Q3733" i="2" a="1"/>
  <c r="Q3733" i="2"/>
  <c r="Q3734" i="2" a="1"/>
  <c r="Q3734" i="2" s="1"/>
  <c r="Q3735" i="2" a="1"/>
  <c r="Q3735" i="2" s="1"/>
  <c r="Q3736" i="2" a="1"/>
  <c r="Q3736" i="2" s="1"/>
  <c r="Q3737" i="2" a="1"/>
  <c r="Q3737" i="2" s="1"/>
  <c r="Q3738" i="2" a="1"/>
  <c r="Q3738" i="2"/>
  <c r="Q3739" i="2" a="1"/>
  <c r="Q3739" i="2"/>
  <c r="Q3740" i="2" a="1"/>
  <c r="Q3740" i="2" s="1"/>
  <c r="Q3741" i="2" a="1"/>
  <c r="Q3741" i="2" s="1"/>
  <c r="Q3742" i="2" a="1"/>
  <c r="Q3742" i="2" s="1"/>
  <c r="Q3743" i="2" a="1"/>
  <c r="Q3743" i="2" s="1"/>
  <c r="Q3744" i="2" a="1"/>
  <c r="Q3744" i="2"/>
  <c r="Q3745" i="2" a="1"/>
  <c r="Q3745" i="2" s="1"/>
  <c r="Q3746" i="2" a="1"/>
  <c r="Q3746" i="2"/>
  <c r="Q3747" i="2" a="1"/>
  <c r="Q3747" i="2" s="1"/>
  <c r="Q3748" i="2" a="1"/>
  <c r="Q3748" i="2" s="1"/>
  <c r="Q3749" i="2" a="1"/>
  <c r="Q3749" i="2" s="1"/>
  <c r="Q3750" i="2" a="1"/>
  <c r="Q3750" i="2" s="1"/>
  <c r="Q3751" i="2" a="1"/>
  <c r="Q3751" i="2" s="1"/>
  <c r="Q3752" i="2" a="1"/>
  <c r="Q3752" i="2" s="1"/>
  <c r="Q3753" i="2" a="1"/>
  <c r="Q3753" i="2" s="1"/>
  <c r="Q3754" i="2" a="1"/>
  <c r="Q3754" i="2"/>
  <c r="Q3755" i="2" a="1"/>
  <c r="Q3755" i="2"/>
  <c r="Q3756" i="2" a="1"/>
  <c r="Q3756" i="2" s="1"/>
  <c r="Q3757" i="2" a="1"/>
  <c r="Q3757" i="2"/>
  <c r="Q3758" i="2" a="1"/>
  <c r="Q3758" i="2" s="1"/>
  <c r="Q3759" i="2" a="1"/>
  <c r="Q3759" i="2" s="1"/>
  <c r="Q3760" i="2" a="1"/>
  <c r="Q3760" i="2" s="1"/>
  <c r="Q3761" i="2" a="1"/>
  <c r="Q3761" i="2" s="1"/>
  <c r="Q3762" i="2" a="1"/>
  <c r="Q3762" i="2" s="1"/>
  <c r="Q3763" i="2" a="1"/>
  <c r="Q3763" i="2" s="1"/>
  <c r="Q3764" i="2" a="1"/>
  <c r="Q3764" i="2"/>
  <c r="Q3765" i="2" a="1"/>
  <c r="Q3765" i="2"/>
  <c r="Q3766" i="2" a="1"/>
  <c r="Q3766" i="2" s="1"/>
  <c r="Q3767" i="2" a="1"/>
  <c r="Q3767" i="2" s="1"/>
  <c r="Q3768" i="2" a="1"/>
  <c r="Q3768" i="2" s="1"/>
  <c r="Q3769" i="2" a="1"/>
  <c r="Q3769" i="2" s="1"/>
  <c r="Q3770" i="2" a="1"/>
  <c r="Q3770" i="2" s="1"/>
  <c r="Q3771" i="2" a="1"/>
  <c r="Q3771" i="2" s="1"/>
  <c r="Q3772" i="2" a="1"/>
  <c r="Q3772" i="2" s="1"/>
  <c r="Q3773" i="2" a="1"/>
  <c r="Q3773" i="2"/>
  <c r="Q3774" i="2" a="1"/>
  <c r="Q3774" i="2" s="1"/>
  <c r="Q3775" i="2" a="1"/>
  <c r="Q3775" i="2"/>
  <c r="Q3776" i="2" a="1"/>
  <c r="Q3776" i="2" s="1"/>
  <c r="Q3777" i="2" a="1"/>
  <c r="Q3777" i="2" s="1"/>
  <c r="Q3778" i="2" a="1"/>
  <c r="Q3778" i="2"/>
  <c r="Q3779" i="2" a="1"/>
  <c r="Q3779" i="2" s="1"/>
  <c r="Q3780" i="2" a="1"/>
  <c r="Q3780" i="2" s="1"/>
  <c r="Q3781" i="2" a="1"/>
  <c r="Q3781" i="2" s="1"/>
  <c r="Q3782" i="2" a="1"/>
  <c r="Q3782" i="2" s="1"/>
  <c r="Q3783" i="2" a="1"/>
  <c r="Q3783" i="2" s="1"/>
  <c r="Q3784" i="2" a="1"/>
  <c r="Q3784" i="2" s="1"/>
  <c r="Q3785" i="2" a="1"/>
  <c r="Q3785" i="2" s="1"/>
  <c r="Q3786" i="2" a="1"/>
  <c r="Q3786" i="2" s="1"/>
  <c r="Q3787" i="2" a="1"/>
  <c r="Q3787" i="2"/>
  <c r="Q3788" i="2" a="1"/>
  <c r="Q3788" i="2" s="1"/>
  <c r="Q3789" i="2" a="1"/>
  <c r="Q3789" i="2" s="1"/>
  <c r="Q3790" i="2" a="1"/>
  <c r="Q3790" i="2" s="1"/>
  <c r="Q3791" i="2" a="1"/>
  <c r="Q3791" i="2" s="1"/>
  <c r="Q3792" i="2" a="1"/>
  <c r="Q3792" i="2" s="1"/>
  <c r="Q3793" i="2" a="1"/>
  <c r="Q3793" i="2"/>
  <c r="Q3794" i="2" a="1"/>
  <c r="Q3794" i="2" s="1"/>
  <c r="Q3795" i="2" a="1"/>
  <c r="Q3795" i="2"/>
  <c r="Q3796" i="2" a="1"/>
  <c r="Q3796" i="2" s="1"/>
  <c r="Q3797" i="2" a="1"/>
  <c r="Q3797" i="2" s="1"/>
  <c r="Q3798" i="2" a="1"/>
  <c r="Q3798" i="2" s="1"/>
  <c r="Q3799" i="2" a="1"/>
  <c r="Q3799" i="2" s="1"/>
  <c r="Q3800" i="2" a="1"/>
  <c r="Q3800" i="2" s="1"/>
  <c r="Q3801" i="2" a="1"/>
  <c r="Q3801" i="2" s="1"/>
  <c r="Q3802" i="2" a="1"/>
  <c r="Q3802" i="2" s="1"/>
  <c r="Q3803" i="2" a="1"/>
  <c r="Q3803" i="2"/>
  <c r="Q3804" i="2" a="1"/>
  <c r="Q3804" i="2"/>
  <c r="Q3805" i="2" a="1"/>
  <c r="Q3805" i="2" s="1"/>
  <c r="Q3806" i="2" a="1"/>
  <c r="Q3806" i="2" s="1"/>
  <c r="Q3807" i="2" a="1"/>
  <c r="Q3807" i="2" s="1"/>
  <c r="Q3808" i="2" a="1"/>
  <c r="Q3808" i="2"/>
  <c r="Q3809" i="2" a="1"/>
  <c r="Q3809" i="2" s="1"/>
  <c r="Q3810" i="2" a="1"/>
  <c r="Q3810" i="2"/>
  <c r="Q3811" i="2" a="1"/>
  <c r="Q3811" i="2" s="1"/>
  <c r="Q3812" i="2" a="1"/>
  <c r="Q3812" i="2" s="1"/>
  <c r="Q3813" i="2" a="1"/>
  <c r="Q3813" i="2" s="1"/>
  <c r="Q3814" i="2" a="1"/>
  <c r="Q3814" i="2"/>
  <c r="Q3815" i="2" a="1"/>
  <c r="Q3815" i="2" s="1"/>
  <c r="Q3816" i="2" a="1"/>
  <c r="Q3816" i="2" s="1"/>
  <c r="Q3817" i="2" a="1"/>
  <c r="Q3817" i="2" s="1"/>
  <c r="Q3818" i="2" a="1"/>
  <c r="Q3818" i="2" s="1"/>
  <c r="Q3819" i="2" a="1"/>
  <c r="Q3819" i="2" s="1"/>
  <c r="Q3820" i="2" a="1"/>
  <c r="Q3820" i="2" s="1"/>
  <c r="Q3821" i="2" a="1"/>
  <c r="Q3821" i="2" s="1"/>
  <c r="Q3822" i="2" a="1"/>
  <c r="Q3822" i="2"/>
  <c r="Q3823" i="2" a="1"/>
  <c r="Q3823" i="2" s="1"/>
  <c r="Q3824" i="2" a="1"/>
  <c r="Q3824" i="2" s="1"/>
  <c r="Q3825" i="2" a="1"/>
  <c r="Q3825" i="2" s="1"/>
  <c r="Q3826" i="2" a="1"/>
  <c r="Q3826" i="2" s="1"/>
  <c r="Q3827" i="2" a="1"/>
  <c r="Q3827" i="2"/>
  <c r="Q3828" i="2" a="1"/>
  <c r="Q3828" i="2"/>
  <c r="Q3829" i="2" a="1"/>
  <c r="Q3829" i="2" s="1"/>
  <c r="Q3830" i="2" a="1"/>
  <c r="Q3830" i="2" s="1"/>
  <c r="Q3831" i="2" a="1"/>
  <c r="Q3831" i="2" s="1"/>
  <c r="Q3832" i="2" a="1"/>
  <c r="Q3832" i="2"/>
  <c r="Q3833" i="2" a="1"/>
  <c r="Q3833" i="2" s="1"/>
  <c r="Q3834" i="2" a="1"/>
  <c r="Q3834" i="2"/>
  <c r="Q3835" i="2" a="1"/>
  <c r="Q3835" i="2"/>
  <c r="Q3836" i="2" a="1"/>
  <c r="Q3836" i="2"/>
  <c r="Q3837" i="2" a="1"/>
  <c r="Q3837" i="2" s="1"/>
  <c r="Q3838" i="2" a="1"/>
  <c r="Q3838" i="2"/>
  <c r="Q3839" i="2" a="1"/>
  <c r="Q3839" i="2" s="1"/>
  <c r="Q3840" i="2" a="1"/>
  <c r="Q3840" i="2" s="1"/>
  <c r="Q3841" i="2" a="1"/>
  <c r="Q3841" i="2"/>
  <c r="Q3842" i="2" a="1"/>
  <c r="Q3842" i="2" s="1"/>
  <c r="Q3843" i="2" a="1"/>
  <c r="Q3843" i="2" s="1"/>
  <c r="Q3844" i="2" a="1"/>
  <c r="Q3844" i="2" s="1"/>
  <c r="Q3845" i="2" a="1"/>
  <c r="Q3845" i="2" s="1"/>
  <c r="Q3846" i="2" a="1"/>
  <c r="Q3846" i="2" s="1"/>
  <c r="Q3847" i="2" a="1"/>
  <c r="Q3847" i="2" s="1"/>
  <c r="Q3848" i="2" a="1"/>
  <c r="Q3848" i="2" s="1"/>
  <c r="Q3849" i="2" a="1"/>
  <c r="Q3849" i="2" s="1"/>
  <c r="Q3850" i="2" a="1"/>
  <c r="Q3850" i="2" s="1"/>
  <c r="Q3851" i="2" a="1"/>
  <c r="Q3851" i="2"/>
  <c r="Q3852" i="2" a="1"/>
  <c r="Q3852" i="2" s="1"/>
  <c r="Q3853" i="2" a="1"/>
  <c r="Q3853" i="2"/>
  <c r="Q3854" i="2" a="1"/>
  <c r="Q3854" i="2" s="1"/>
  <c r="Q3855" i="2" a="1"/>
  <c r="Q3855" i="2"/>
  <c r="Q3856" i="2" a="1"/>
  <c r="Q3856" i="2" s="1"/>
  <c r="Q3857" i="2" a="1"/>
  <c r="Q3857" i="2" s="1"/>
  <c r="Q3858" i="2" a="1"/>
  <c r="Q3858" i="2" s="1"/>
  <c r="Q3859" i="2" a="1"/>
  <c r="Q3859" i="2" s="1"/>
  <c r="Q3860" i="2" a="1"/>
  <c r="Q3860" i="2" s="1"/>
  <c r="Q3861" i="2" a="1"/>
  <c r="Q3861" i="2" s="1"/>
  <c r="Q3862" i="2" a="1"/>
  <c r="Q3862" i="2" s="1"/>
  <c r="Q3863" i="2" a="1"/>
  <c r="Q3863" i="2"/>
  <c r="Q3864" i="2" a="1"/>
  <c r="Q3864" i="2" s="1"/>
  <c r="Q3865" i="2" a="1"/>
  <c r="Q3865" i="2" s="1"/>
  <c r="Q3866" i="2" a="1"/>
  <c r="Q3866" i="2" s="1"/>
  <c r="Q3867" i="2" a="1"/>
  <c r="Q3867" i="2" s="1"/>
  <c r="Q3868" i="2" a="1"/>
  <c r="Q3868" i="2" s="1"/>
  <c r="Q3869" i="2" a="1"/>
  <c r="Q3869" i="2" s="1"/>
  <c r="Q3870" i="2" a="1"/>
  <c r="Q3870" i="2" s="1"/>
  <c r="Q3871" i="2" a="1"/>
  <c r="Q3871" i="2" s="1"/>
  <c r="Q3872" i="2" a="1"/>
  <c r="Q3872" i="2" s="1"/>
  <c r="Q3873" i="2" a="1"/>
  <c r="Q3873" i="2" s="1"/>
  <c r="Q3874" i="2" a="1"/>
  <c r="Q3874" i="2"/>
  <c r="Q3875" i="2" a="1"/>
  <c r="Q3875" i="2" s="1"/>
  <c r="Q3876" i="2" a="1"/>
  <c r="Q3876" i="2" s="1"/>
  <c r="Q3877" i="2" a="1"/>
  <c r="Q3877" i="2" s="1"/>
  <c r="Q3878" i="2" a="1"/>
  <c r="Q3878" i="2"/>
  <c r="Q3879" i="2" a="1"/>
  <c r="Q3879" i="2" s="1"/>
  <c r="Q3880" i="2" a="1"/>
  <c r="Q3880" i="2" s="1"/>
  <c r="Q3881" i="2" a="1"/>
  <c r="Q3881" i="2"/>
  <c r="Q3882" i="2" a="1"/>
  <c r="Q3882" i="2" s="1"/>
  <c r="Q3883" i="2" a="1"/>
  <c r="Q3883" i="2" s="1"/>
  <c r="Q3884" i="2" a="1"/>
  <c r="Q3884" i="2"/>
  <c r="Q3885" i="2" a="1"/>
  <c r="Q3885" i="2" s="1"/>
  <c r="Q3886" i="2" a="1"/>
  <c r="Q3886" i="2" s="1"/>
  <c r="Q3887" i="2" a="1"/>
  <c r="Q3887" i="2"/>
  <c r="Q3888" i="2" a="1"/>
  <c r="Q3888" i="2" s="1"/>
  <c r="Q3889" i="2" a="1"/>
  <c r="Q3889" i="2" s="1"/>
  <c r="Q3890" i="2" a="1"/>
  <c r="Q3890" i="2" s="1"/>
  <c r="Q3891" i="2" a="1"/>
  <c r="Q3891" i="2"/>
  <c r="Q3892" i="2" a="1"/>
  <c r="Q3892" i="2" s="1"/>
  <c r="Q3893" i="2" a="1"/>
  <c r="Q3893" i="2" s="1"/>
  <c r="Q3894" i="2" a="1"/>
  <c r="Q3894" i="2" s="1"/>
  <c r="Q3895" i="2" a="1"/>
  <c r="Q3895" i="2"/>
  <c r="Q3896" i="2" a="1"/>
  <c r="Q3896" i="2" s="1"/>
  <c r="Q3897" i="2" a="1"/>
  <c r="Q3897" i="2"/>
  <c r="Q3898" i="2" a="1"/>
  <c r="Q3898" i="2" s="1"/>
  <c r="Q3899" i="2" a="1"/>
  <c r="Q3899" i="2"/>
  <c r="Q3900" i="2" a="1"/>
  <c r="Q3900" i="2" s="1"/>
  <c r="Q3901" i="2" a="1"/>
  <c r="Q3901" i="2" s="1"/>
  <c r="Q3902" i="2" a="1"/>
  <c r="Q3902" i="2" s="1"/>
  <c r="Q3903" i="2" a="1"/>
  <c r="Q3903" i="2" s="1"/>
  <c r="Q3904" i="2" a="1"/>
  <c r="Q3904" i="2" s="1"/>
  <c r="Q3905" i="2" a="1"/>
  <c r="Q3905" i="2" s="1"/>
  <c r="Q3906" i="2" a="1"/>
  <c r="Q3906" i="2" s="1"/>
  <c r="Q3907" i="2" a="1"/>
  <c r="Q3907" i="2" s="1"/>
  <c r="Q3908" i="2" a="1"/>
  <c r="Q3908" i="2"/>
  <c r="Q3909" i="2" a="1"/>
  <c r="Q3909" i="2" s="1"/>
  <c r="Q3910" i="2" a="1"/>
  <c r="Q3910" i="2" s="1"/>
  <c r="Q3911" i="2" a="1"/>
  <c r="Q3911" i="2"/>
  <c r="Q3912" i="2" a="1"/>
  <c r="Q3912" i="2" s="1"/>
  <c r="Q3913" i="2" a="1"/>
  <c r="Q3913" i="2" s="1"/>
  <c r="Q3914" i="2" a="1"/>
  <c r="Q3914" i="2"/>
  <c r="Q3915" i="2" a="1"/>
  <c r="Q3915" i="2"/>
  <c r="Q3916" i="2" a="1"/>
  <c r="Q3916" i="2" s="1"/>
  <c r="Q3917" i="2" a="1"/>
  <c r="Q3917" i="2" s="1"/>
  <c r="Q3918" i="2" a="1"/>
  <c r="Q3918" i="2" s="1"/>
  <c r="Q3919" i="2" a="1"/>
  <c r="Q3919" i="2" s="1"/>
  <c r="Q3920" i="2" a="1"/>
  <c r="Q3920" i="2" s="1"/>
  <c r="Q3921" i="2" a="1"/>
  <c r="Q3921" i="2"/>
  <c r="Q3922" i="2" a="1"/>
  <c r="Q3922" i="2" s="1"/>
  <c r="Q3923" i="2" a="1"/>
  <c r="Q3923" i="2"/>
  <c r="Q3924" i="2" a="1"/>
  <c r="Q3924" i="2" s="1"/>
  <c r="Q3925" i="2" a="1"/>
  <c r="Q3925" i="2" s="1"/>
  <c r="Q3926" i="2" a="1"/>
  <c r="Q3926" i="2" s="1"/>
  <c r="Q3927" i="2" a="1"/>
  <c r="Q3927" i="2"/>
  <c r="Q3928" i="2" a="1"/>
  <c r="Q3928" i="2" s="1"/>
  <c r="Q3929" i="2" a="1"/>
  <c r="Q3929" i="2" s="1"/>
  <c r="Q3930" i="2" a="1"/>
  <c r="Q3930" i="2" s="1"/>
  <c r="Q3931" i="2" a="1"/>
  <c r="Q3931" i="2" s="1"/>
  <c r="Q3932" i="2" a="1"/>
  <c r="Q3932" i="2" s="1"/>
  <c r="Q3933" i="2" a="1"/>
  <c r="Q3933" i="2"/>
  <c r="Q3934" i="2" a="1"/>
  <c r="Q3934" i="2" s="1"/>
  <c r="Q3935" i="2" a="1"/>
  <c r="Q3935" i="2" s="1"/>
  <c r="Q3936" i="2" a="1"/>
  <c r="Q3936" i="2"/>
  <c r="Q3937" i="2" a="1"/>
  <c r="Q3937" i="2" s="1"/>
  <c r="Q3938" i="2" a="1"/>
  <c r="Q3938" i="2" s="1"/>
  <c r="Q3939" i="2" a="1"/>
  <c r="Q3939" i="2" s="1"/>
  <c r="Q3940" i="2" a="1"/>
  <c r="Q3940" i="2" s="1"/>
  <c r="Q3941" i="2" a="1"/>
  <c r="Q3941" i="2" s="1"/>
  <c r="Q3942" i="2" a="1"/>
  <c r="Q3942" i="2" s="1"/>
  <c r="Q3943" i="2" a="1"/>
  <c r="Q3943" i="2" s="1"/>
  <c r="Q3944" i="2" a="1"/>
  <c r="Q3944" i="2" s="1"/>
  <c r="Q3945" i="2" a="1"/>
  <c r="Q3945" i="2" s="1"/>
  <c r="Q3946" i="2" a="1"/>
  <c r="Q3946" i="2" s="1"/>
  <c r="Q3947" i="2" a="1"/>
  <c r="Q3947" i="2" s="1"/>
  <c r="Q3948" i="2" a="1"/>
  <c r="Q3948" i="2" s="1"/>
  <c r="Q3949" i="2" a="1"/>
  <c r="Q3949" i="2"/>
  <c r="Q3950" i="2" a="1"/>
  <c r="Q3950" i="2" s="1"/>
  <c r="Q3951" i="2" a="1"/>
  <c r="Q3951" i="2"/>
  <c r="Q3952" i="2" a="1"/>
  <c r="Q3952" i="2" s="1"/>
  <c r="Q3953" i="2" a="1"/>
  <c r="Q3953" i="2"/>
  <c r="Q3954" i="2" a="1"/>
  <c r="Q3954" i="2"/>
  <c r="Q3955" i="2" a="1"/>
  <c r="Q3955" i="2"/>
  <c r="Q3956" i="2" a="1"/>
  <c r="Q3956" i="2"/>
  <c r="Q3957" i="2" a="1"/>
  <c r="Q3957" i="2" s="1"/>
  <c r="Q3958" i="2" a="1"/>
  <c r="Q3958" i="2" s="1"/>
  <c r="Q3959" i="2" a="1"/>
  <c r="Q3959" i="2" s="1"/>
  <c r="Q3960" i="2" a="1"/>
  <c r="Q3960" i="2" s="1"/>
  <c r="Q3961" i="2" a="1"/>
  <c r="Q3961" i="2"/>
  <c r="Q3962" i="2" a="1"/>
  <c r="Q3962" i="2" s="1"/>
  <c r="Q3963" i="2" a="1"/>
  <c r="Q3963" i="2" s="1"/>
  <c r="Q3964" i="2" a="1"/>
  <c r="Q3964" i="2" s="1"/>
  <c r="Q3965" i="2" a="1"/>
  <c r="Q3965" i="2" s="1"/>
  <c r="Q3966" i="2" a="1"/>
  <c r="Q3966" i="2" s="1"/>
  <c r="Q3967" i="2" a="1"/>
  <c r="Q3967" i="2" s="1"/>
  <c r="Q3968" i="2" a="1"/>
  <c r="Q3968" i="2"/>
  <c r="Q3969" i="2" a="1"/>
  <c r="Q3969" i="2" s="1"/>
  <c r="Q3970" i="2" a="1"/>
  <c r="Q3970" i="2" s="1"/>
  <c r="Q3971" i="2" a="1"/>
  <c r="Q3971" i="2"/>
  <c r="Q3972" i="2" a="1"/>
  <c r="Q3972" i="2" s="1"/>
  <c r="Q3973" i="2" a="1"/>
  <c r="Q3973" i="2" s="1"/>
  <c r="Q3974" i="2" a="1"/>
  <c r="Q3974" i="2" s="1"/>
  <c r="Q3975" i="2" a="1"/>
  <c r="Q3975" i="2" s="1"/>
  <c r="Q3976" i="2" a="1"/>
  <c r="Q3976" i="2"/>
  <c r="Q3977" i="2" a="1"/>
  <c r="Q3977" i="2" s="1"/>
  <c r="Q3978" i="2" a="1"/>
  <c r="Q3978" i="2"/>
  <c r="Q3979" i="2" a="1"/>
  <c r="Q3979" i="2" s="1"/>
  <c r="Q3980" i="2" a="1"/>
  <c r="Q3980" i="2" s="1"/>
  <c r="Q3981" i="2" a="1"/>
  <c r="Q3981" i="2" s="1"/>
  <c r="Q3982" i="2" a="1"/>
  <c r="Q3982" i="2"/>
  <c r="Q3983" i="2" a="1"/>
  <c r="Q3983" i="2"/>
  <c r="Q3984" i="2" a="1"/>
  <c r="Q3984" i="2" s="1"/>
  <c r="Q3985" i="2" a="1"/>
  <c r="Q3985" i="2" s="1"/>
  <c r="Q3986" i="2" a="1"/>
  <c r="Q3986" i="2"/>
  <c r="Q3987" i="2" a="1"/>
  <c r="Q3987" i="2" s="1"/>
  <c r="Q3988" i="2" a="1"/>
  <c r="Q3988" i="2" s="1"/>
  <c r="Q3989" i="2" a="1"/>
  <c r="Q3989" i="2" s="1"/>
  <c r="Q3990" i="2" a="1"/>
  <c r="Q3990" i="2" s="1"/>
  <c r="Q3991" i="2" a="1"/>
  <c r="Q3991" i="2" s="1"/>
  <c r="Q3992" i="2" a="1"/>
  <c r="Q3992" i="2"/>
  <c r="Q3993" i="2" a="1"/>
  <c r="Q3993" i="2" s="1"/>
  <c r="Q3994" i="2" a="1"/>
  <c r="Q3994" i="2" s="1"/>
  <c r="Q3995" i="2" a="1"/>
  <c r="Q3995" i="2" s="1"/>
  <c r="Q3996" i="2" a="1"/>
  <c r="Q3996" i="2" s="1"/>
  <c r="Q3997" i="2" a="1"/>
  <c r="Q3997" i="2"/>
  <c r="Q3998" i="2" a="1"/>
  <c r="Q3998" i="2" s="1"/>
  <c r="Q3999" i="2" a="1"/>
  <c r="Q3999" i="2" s="1"/>
  <c r="Q4000" i="2" a="1"/>
  <c r="Q4000" i="2"/>
  <c r="Q4001" i="2" a="1"/>
  <c r="Q4001" i="2" s="1"/>
  <c r="Q4002" i="2" a="1"/>
  <c r="Q4002" i="2"/>
  <c r="Q4003" i="2" a="1"/>
  <c r="Q4003" i="2" s="1"/>
  <c r="Q4004" i="2" a="1"/>
  <c r="Q4004" i="2"/>
  <c r="Q4005" i="2" a="1"/>
  <c r="Q4005" i="2" s="1"/>
  <c r="Q4006" i="2" a="1"/>
  <c r="Q4006" i="2"/>
  <c r="Q4007" i="2" a="1"/>
  <c r="Q4007" i="2" s="1"/>
  <c r="Q4008" i="2" a="1"/>
  <c r="Q4008" i="2" s="1"/>
  <c r="Q4009" i="2" a="1"/>
  <c r="Q4009" i="2" s="1"/>
  <c r="Q4010" i="2" a="1"/>
  <c r="Q4010" i="2"/>
  <c r="Q4011" i="2" a="1"/>
  <c r="Q4011" i="2" s="1"/>
  <c r="Q4012" i="2" a="1"/>
  <c r="Q4012" i="2"/>
  <c r="Q4013" i="2" a="1"/>
  <c r="Q4013" i="2" s="1"/>
  <c r="Q4014" i="2" a="1"/>
  <c r="Q4014" i="2" s="1"/>
  <c r="Q4015" i="2" a="1"/>
  <c r="Q4015" i="2" s="1"/>
  <c r="Q4016" i="2" a="1"/>
  <c r="Q4016" i="2" s="1"/>
  <c r="Q4017" i="2" a="1"/>
  <c r="Q4017" i="2" s="1"/>
  <c r="Q4018" i="2" a="1"/>
  <c r="Q4018" i="2" s="1"/>
  <c r="Q4019" i="2" a="1"/>
  <c r="Q4019" i="2" s="1"/>
  <c r="Q4020" i="2" a="1"/>
  <c r="Q4020" i="2" s="1"/>
  <c r="Q4021" i="2" a="1"/>
  <c r="Q4021" i="2"/>
  <c r="Q4022" i="2" a="1"/>
  <c r="Q4022" i="2" s="1"/>
  <c r="Q4023" i="2" a="1"/>
  <c r="Q4023" i="2"/>
  <c r="Q4024" i="2" a="1"/>
  <c r="Q4024" i="2" s="1"/>
  <c r="Q4025" i="2" a="1"/>
  <c r="Q4025" i="2" s="1"/>
  <c r="Q4026" i="2" a="1"/>
  <c r="Q4026" i="2" s="1"/>
  <c r="Q4027" i="2" a="1"/>
  <c r="Q4027" i="2"/>
  <c r="Q4028" i="2" a="1"/>
  <c r="Q4028" i="2"/>
  <c r="Q4029" i="2" a="1"/>
  <c r="Q4029" i="2" s="1"/>
  <c r="Q4030" i="2" a="1"/>
  <c r="Q4030" i="2"/>
  <c r="Q4031" i="2" a="1"/>
  <c r="Q4031" i="2" s="1"/>
  <c r="Q4032" i="2" a="1"/>
  <c r="Q4032" i="2"/>
  <c r="Q4033" i="2" a="1"/>
  <c r="Q4033" i="2" s="1"/>
  <c r="Q4034" i="2" a="1"/>
  <c r="Q4034" i="2"/>
  <c r="Q4035" i="2" a="1"/>
  <c r="Q4035" i="2" s="1"/>
  <c r="Q4036" i="2" a="1"/>
  <c r="Q4036" i="2" s="1"/>
  <c r="Q4037" i="2" a="1"/>
  <c r="Q4037" i="2" s="1"/>
  <c r="Q4038" i="2" a="1"/>
  <c r="Q4038" i="2"/>
  <c r="Q4039" i="2" a="1"/>
  <c r="Q4039" i="2"/>
  <c r="Q4040" i="2" a="1"/>
  <c r="Q4040" i="2" s="1"/>
  <c r="Q4041" i="2" a="1"/>
  <c r="Q4041" i="2" s="1"/>
  <c r="Q4042" i="2" a="1"/>
  <c r="Q4042" i="2" s="1"/>
  <c r="Q4043" i="2" a="1"/>
  <c r="Q4043" i="2" s="1"/>
  <c r="Q4044" i="2" a="1"/>
  <c r="Q4044" i="2" s="1"/>
  <c r="Q4045" i="2" a="1"/>
  <c r="Q4045" i="2" s="1"/>
  <c r="Q4046" i="2" a="1"/>
  <c r="Q4046" i="2" s="1"/>
  <c r="Q4047" i="2" a="1"/>
  <c r="Q4047" i="2" s="1"/>
  <c r="Q4048" i="2" a="1"/>
  <c r="Q4048" i="2" s="1"/>
  <c r="Q4049" i="2" a="1"/>
  <c r="Q4049" i="2"/>
  <c r="Q4050" i="2" a="1"/>
  <c r="Q4050" i="2" s="1"/>
  <c r="Q4051" i="2" a="1"/>
  <c r="Q4051" i="2" s="1"/>
  <c r="Q4052" i="2" a="1"/>
  <c r="Q4052" i="2"/>
  <c r="Q4053" i="2" a="1"/>
  <c r="Q4053" i="2" s="1"/>
  <c r="Q4054" i="2" a="1"/>
  <c r="Q4054" i="2"/>
  <c r="Q4055" i="2" a="1"/>
  <c r="Q4055" i="2" s="1"/>
  <c r="Q4056" i="2" a="1"/>
  <c r="Q4056" i="2" s="1"/>
  <c r="Q4057" i="2" a="1"/>
  <c r="Q4057" i="2" s="1"/>
  <c r="Q4058" i="2" a="1"/>
  <c r="Q4058" i="2" s="1"/>
  <c r="Q4059" i="2" a="1"/>
  <c r="Q4059" i="2" s="1"/>
  <c r="Q4060" i="2" a="1"/>
  <c r="Q4060" i="2" s="1"/>
  <c r="Q4061" i="2" a="1"/>
  <c r="Q4061" i="2" s="1"/>
  <c r="Q4062" i="2" a="1"/>
  <c r="Q4062" i="2" s="1"/>
  <c r="Q4063" i="2" a="1"/>
  <c r="Q4063" i="2" s="1"/>
  <c r="Q4064" i="2" a="1"/>
  <c r="Q4064" i="2" s="1"/>
  <c r="Q4065" i="2" a="1"/>
  <c r="Q4065" i="2" s="1"/>
  <c r="Q4066" i="2" a="1"/>
  <c r="Q4066" i="2"/>
  <c r="Q4067" i="2" a="1"/>
  <c r="Q4067" i="2" s="1"/>
  <c r="Q4068" i="2" a="1"/>
  <c r="Q4068" i="2"/>
  <c r="Q4069" i="2" a="1"/>
  <c r="Q4069" i="2"/>
  <c r="Q4070" i="2" a="1"/>
  <c r="Q4070" i="2" s="1"/>
  <c r="Q4071" i="2" a="1"/>
  <c r="Q4071" i="2" s="1"/>
  <c r="Q4072" i="2" a="1"/>
  <c r="Q4072" i="2"/>
  <c r="Q4073" i="2" a="1"/>
  <c r="Q4073" i="2" s="1"/>
  <c r="Q4074" i="2" a="1"/>
  <c r="Q4074" i="2" s="1"/>
  <c r="Q4075" i="2" a="1"/>
  <c r="Q4075" i="2"/>
  <c r="Q4076" i="2" a="1"/>
  <c r="Q4076" i="2" s="1"/>
  <c r="Q4077" i="2" a="1"/>
  <c r="Q4077" i="2"/>
  <c r="Q4078" i="2" a="1"/>
  <c r="Q4078" i="2" s="1"/>
  <c r="Q4079" i="2" a="1"/>
  <c r="Q4079" i="2" s="1"/>
  <c r="Q4080" i="2" a="1"/>
  <c r="Q4080" i="2" s="1"/>
  <c r="Q4081" i="2" a="1"/>
  <c r="Q4081" i="2"/>
  <c r="Q4082" i="2" a="1"/>
  <c r="Q4082" i="2" s="1"/>
  <c r="Q4083" i="2" a="1"/>
  <c r="Q4083" i="2" s="1"/>
  <c r="Q4084" i="2" a="1"/>
  <c r="Q4084" i="2"/>
  <c r="Q4085" i="2" a="1"/>
  <c r="Q4085" i="2" s="1"/>
  <c r="Q4086" i="2" a="1"/>
  <c r="Q4086" i="2" s="1"/>
  <c r="Q4087" i="2" a="1"/>
  <c r="Q4087" i="2"/>
  <c r="Q4088" i="2" a="1"/>
  <c r="Q4088" i="2" s="1"/>
  <c r="Q4089" i="2" a="1"/>
  <c r="Q4089" i="2" s="1"/>
  <c r="Q4090" i="2" a="1"/>
  <c r="Q4090" i="2" s="1"/>
  <c r="Q4091" i="2" a="1"/>
  <c r="Q4091" i="2" s="1"/>
  <c r="Q4092" i="2" a="1"/>
  <c r="Q4092" i="2" s="1"/>
  <c r="Q4093" i="2" a="1"/>
  <c r="Q4093" i="2" s="1"/>
  <c r="Q4094" i="2" a="1"/>
  <c r="Q4094" i="2" s="1"/>
  <c r="Q4095" i="2" a="1"/>
  <c r="Q4095" i="2"/>
  <c r="Q4096" i="2" a="1"/>
  <c r="Q4096" i="2"/>
  <c r="Q4097" i="2" a="1"/>
  <c r="Q4097" i="2" s="1"/>
  <c r="Q4098" i="2" a="1"/>
  <c r="Q4098" i="2" s="1"/>
  <c r="Q4099" i="2" a="1"/>
  <c r="Q4099" i="2" s="1"/>
  <c r="Q4100" i="2" a="1"/>
  <c r="Q4100" i="2" s="1"/>
  <c r="Q4101" i="2" a="1"/>
  <c r="Q4101" i="2" s="1"/>
  <c r="Q4102" i="2" a="1"/>
  <c r="Q4102" i="2" s="1"/>
  <c r="Q4103" i="2" a="1"/>
  <c r="Q4103" i="2" s="1"/>
  <c r="Q4104" i="2" a="1"/>
  <c r="Q4104" i="2" s="1"/>
  <c r="Q4105" i="2" a="1"/>
  <c r="Q4105" i="2"/>
  <c r="Q4106" i="2" a="1"/>
  <c r="Q4106" i="2" s="1"/>
  <c r="Q4107" i="2" a="1"/>
  <c r="Q4107" i="2"/>
  <c r="Q4108" i="2" a="1"/>
  <c r="Q4108" i="2" s="1"/>
  <c r="Q4109" i="2" a="1"/>
  <c r="Q4109" i="2" s="1"/>
  <c r="Q4110" i="2" a="1"/>
  <c r="Q4110" i="2"/>
  <c r="Q4111" i="2" a="1"/>
  <c r="Q4111" i="2"/>
  <c r="Q4112" i="2" a="1"/>
  <c r="Q4112" i="2"/>
  <c r="Q4113" i="2" a="1"/>
  <c r="Q4113" i="2" s="1"/>
  <c r="Q4114" i="2" a="1"/>
  <c r="Q4114" i="2" s="1"/>
  <c r="Q4115" i="2" a="1"/>
  <c r="Q4115" i="2"/>
  <c r="Q4116" i="2" a="1"/>
  <c r="Q4116" i="2" s="1"/>
  <c r="Q4117" i="2" a="1"/>
  <c r="Q4117" i="2" s="1"/>
  <c r="Q4118" i="2" a="1"/>
  <c r="Q4118" i="2" s="1"/>
  <c r="Q4119" i="2" a="1"/>
  <c r="Q4119" i="2" s="1"/>
  <c r="Q4120" i="2" a="1"/>
  <c r="Q4120" i="2" s="1"/>
  <c r="Q4121" i="2" a="1"/>
  <c r="Q4121" i="2" s="1"/>
  <c r="Q4122" i="2" a="1"/>
  <c r="Q4122" i="2" s="1"/>
  <c r="Q4123" i="2" a="1"/>
  <c r="Q4123" i="2" s="1"/>
  <c r="Q4124" i="2" a="1"/>
  <c r="Q4124" i="2" s="1"/>
  <c r="Q4125" i="2" a="1"/>
  <c r="Q4125" i="2"/>
  <c r="Q4126" i="2" a="1"/>
  <c r="Q4126" i="2" s="1"/>
  <c r="Q4127" i="2" a="1"/>
  <c r="Q4127" i="2" s="1"/>
  <c r="Q4128" i="2" a="1"/>
  <c r="Q4128" i="2"/>
  <c r="Q4129" i="2" a="1"/>
  <c r="Q4129" i="2"/>
  <c r="Q4130" i="2" a="1"/>
  <c r="Q4130" i="2" s="1"/>
  <c r="Q4131" i="2" a="1"/>
  <c r="Q4131" i="2" s="1"/>
  <c r="Q4132" i="2" a="1"/>
  <c r="Q4132" i="2"/>
  <c r="Q4133" i="2" a="1"/>
  <c r="Q4133" i="2" s="1"/>
  <c r="Q4134" i="2" a="1"/>
  <c r="Q4134" i="2" s="1"/>
  <c r="Q4135" i="2" a="1"/>
  <c r="Q4135" i="2" s="1"/>
  <c r="Q4136" i="2" a="1"/>
  <c r="Q4136" i="2" s="1"/>
  <c r="Q4137" i="2" a="1"/>
  <c r="Q4137" i="2"/>
  <c r="Q4138" i="2" a="1"/>
  <c r="Q4138" i="2" s="1"/>
  <c r="Q4139" i="2" a="1"/>
  <c r="Q4139" i="2" s="1"/>
  <c r="Q4140" i="2" a="1"/>
  <c r="Q4140" i="2"/>
  <c r="Q4141" i="2" a="1"/>
  <c r="Q4141" i="2" s="1"/>
  <c r="Q4142" i="2" a="1"/>
  <c r="Q4142" i="2" s="1"/>
  <c r="Q4143" i="2" a="1"/>
  <c r="Q4143" i="2"/>
  <c r="Q4144" i="2" a="1"/>
  <c r="Q4144" i="2" s="1"/>
  <c r="Q4145" i="2" a="1"/>
  <c r="Q4145" i="2" s="1"/>
  <c r="Q4146" i="2" a="1"/>
  <c r="Q4146" i="2" s="1"/>
  <c r="Q4147" i="2" a="1"/>
  <c r="Q4147" i="2" s="1"/>
  <c r="Q4148" i="2" a="1"/>
  <c r="Q4148" i="2" s="1"/>
  <c r="Q4149" i="2" a="1"/>
  <c r="Q4149" i="2"/>
  <c r="Q4150" i="2" a="1"/>
  <c r="Q4150" i="2"/>
  <c r="Q4151" i="2" a="1"/>
  <c r="Q4151" i="2" s="1"/>
  <c r="Q4152" i="2" a="1"/>
  <c r="Q4152" i="2" s="1"/>
  <c r="Q4153" i="2" a="1"/>
  <c r="Q4153" i="2" s="1"/>
  <c r="Q4154" i="2" a="1"/>
  <c r="Q4154" i="2" s="1"/>
  <c r="Q4155" i="2" a="1"/>
  <c r="Q4155" i="2" s="1"/>
  <c r="Q4156" i="2" a="1"/>
  <c r="Q4156" i="2" s="1"/>
  <c r="Q4157" i="2" a="1"/>
  <c r="Q4157" i="2" s="1"/>
  <c r="Q4158" i="2" a="1"/>
  <c r="Q4158" i="2" s="1"/>
  <c r="Q4159" i="2" a="1"/>
  <c r="Q4159" i="2" s="1"/>
  <c r="Q4160" i="2" a="1"/>
  <c r="Q4160" i="2" s="1"/>
  <c r="Q4161" i="2" a="1"/>
  <c r="Q4161" i="2" s="1"/>
  <c r="Q4162" i="2" a="1"/>
  <c r="Q4162" i="2" s="1"/>
  <c r="Q4163" i="2" a="1"/>
  <c r="Q4163" i="2" s="1"/>
  <c r="Q4164" i="2" a="1"/>
  <c r="Q4164" i="2"/>
  <c r="Q4165" i="2" a="1"/>
  <c r="Q4165" i="2"/>
  <c r="Q4166" i="2" a="1"/>
  <c r="Q4166" i="2"/>
  <c r="Q4167" i="2" a="1"/>
  <c r="Q4167" i="2" s="1"/>
  <c r="Q4168" i="2" a="1"/>
  <c r="Q4168" i="2" s="1"/>
  <c r="Q4169" i="2" a="1"/>
  <c r="Q4169" i="2" s="1"/>
  <c r="Q4170" i="2" a="1"/>
  <c r="Q4170" i="2" s="1"/>
  <c r="Q4171" i="2" a="1"/>
  <c r="Q4171" i="2" s="1"/>
  <c r="Q4172" i="2" a="1"/>
  <c r="Q4172" i="2" s="1"/>
  <c r="Q4173" i="2" a="1"/>
  <c r="Q4173" i="2" s="1"/>
  <c r="Q4174" i="2" a="1"/>
  <c r="Q4174" i="2"/>
  <c r="Q4175" i="2" a="1"/>
  <c r="Q4175" i="2"/>
  <c r="Q4176" i="2" a="1"/>
  <c r="Q4176" i="2" s="1"/>
  <c r="Q4177" i="2" a="1"/>
  <c r="Q4177" i="2" s="1"/>
  <c r="Q4178" i="2" a="1"/>
  <c r="Q4178" i="2"/>
  <c r="Q4179" i="2" a="1"/>
  <c r="Q4179" i="2" s="1"/>
  <c r="Q4180" i="2" a="1"/>
  <c r="Q4180" i="2"/>
  <c r="Q4181" i="2" a="1"/>
  <c r="Q4181" i="2" s="1"/>
  <c r="Q4182" i="2" a="1"/>
  <c r="Q4182" i="2"/>
  <c r="Q4183" i="2" a="1"/>
  <c r="Q4183" i="2" s="1"/>
  <c r="Q4184" i="2" a="1"/>
  <c r="Q4184" i="2" s="1"/>
  <c r="Q4185" i="2" a="1"/>
  <c r="Q4185" i="2"/>
  <c r="Q4186" i="2" a="1"/>
  <c r="Q4186" i="2" s="1"/>
  <c r="Q4187" i="2" a="1"/>
  <c r="Q4187" i="2" s="1"/>
  <c r="Q4188" i="2" a="1"/>
  <c r="Q4188" i="2"/>
  <c r="Q4189" i="2" a="1"/>
  <c r="Q4189" i="2"/>
  <c r="Q4190" i="2" a="1"/>
  <c r="Q4190" i="2" s="1"/>
  <c r="Q4191" i="2" a="1"/>
  <c r="Q4191" i="2" s="1"/>
  <c r="Q4192" i="2" a="1"/>
  <c r="Q4192" i="2" s="1"/>
  <c r="Q4193" i="2" a="1"/>
  <c r="Q4193" i="2"/>
  <c r="Q4194" i="2" a="1"/>
  <c r="Q4194" i="2"/>
  <c r="Q4195" i="2" a="1"/>
  <c r="Q4195" i="2" s="1"/>
  <c r="Q4196" i="2" a="1"/>
  <c r="Q4196" i="2" s="1"/>
  <c r="Q4197" i="2" a="1"/>
  <c r="Q4197" i="2" s="1"/>
  <c r="Q4198" i="2" a="1"/>
  <c r="Q4198" i="2" s="1"/>
  <c r="Q4199" i="2" a="1"/>
  <c r="Q4199" i="2" s="1"/>
  <c r="Q4200" i="2" a="1"/>
  <c r="Q4200" i="2" s="1"/>
  <c r="Q4201" i="2" a="1"/>
  <c r="Q4201" i="2" s="1"/>
  <c r="Q4202" i="2" a="1"/>
  <c r="Q4202" i="2" s="1"/>
  <c r="Q4203" i="2" a="1"/>
  <c r="Q4203" i="2" s="1"/>
  <c r="Q4204" i="2" a="1"/>
  <c r="Q4204" i="2" s="1"/>
  <c r="Q4205" i="2" a="1"/>
  <c r="Q4205" i="2" s="1"/>
  <c r="Q4206" i="2" a="1"/>
  <c r="Q4206" i="2" s="1"/>
  <c r="Q4207" i="2" a="1"/>
  <c r="Q4207" i="2" s="1"/>
  <c r="Q4208" i="2" a="1"/>
  <c r="Q4208" i="2"/>
  <c r="Q4209" i="2" a="1"/>
  <c r="Q4209" i="2"/>
  <c r="Q4210" i="2" a="1"/>
  <c r="Q4210" i="2" s="1"/>
  <c r="Q4211" i="2" a="1"/>
  <c r="Q4211" i="2" s="1"/>
  <c r="Q4212" i="2" a="1"/>
  <c r="Q4212" i="2"/>
  <c r="Q4213" i="2" a="1"/>
  <c r="Q4213" i="2"/>
  <c r="Q4214" i="2" a="1"/>
  <c r="Q4214" i="2"/>
  <c r="Q4215" i="2" a="1"/>
  <c r="Q4215" i="2" s="1"/>
  <c r="Q4216" i="2" a="1"/>
  <c r="Q4216" i="2" s="1"/>
  <c r="Q4217" i="2" a="1"/>
  <c r="Q4217" i="2" s="1"/>
  <c r="Q4218" i="2" a="1"/>
  <c r="Q4218" i="2" s="1"/>
  <c r="Q4219" i="2" a="1"/>
  <c r="Q4219" i="2" s="1"/>
  <c r="Q4220" i="2" a="1"/>
  <c r="Q4220" i="2"/>
  <c r="Q4221" i="2" a="1"/>
  <c r="Q4221" i="2" s="1"/>
  <c r="Q4222" i="2" a="1"/>
  <c r="Q4222" i="2" s="1"/>
  <c r="Q4223" i="2" a="1"/>
  <c r="Q4223" i="2" s="1"/>
  <c r="Q4224" i="2" a="1"/>
  <c r="Q4224" i="2"/>
  <c r="Q4225" i="2" a="1"/>
  <c r="Q4225" i="2" s="1"/>
  <c r="Q4226" i="2" a="1"/>
  <c r="Q4226" i="2" s="1"/>
  <c r="Q4227" i="2" a="1"/>
  <c r="Q4227" i="2"/>
  <c r="Q4228" i="2" a="1"/>
  <c r="Q4228" i="2" s="1"/>
  <c r="Q4229" i="2" a="1"/>
  <c r="Q4229" i="2" s="1"/>
  <c r="Q4230" i="2" a="1"/>
  <c r="Q4230" i="2" s="1"/>
  <c r="Q4231" i="2" a="1"/>
  <c r="Q4231" i="2" s="1"/>
  <c r="Q4232" i="2" a="1"/>
  <c r="Q4232" i="2" s="1"/>
  <c r="Q4233" i="2" a="1"/>
  <c r="Q4233" i="2" s="1"/>
  <c r="Q4234" i="2" a="1"/>
  <c r="Q4234" i="2" s="1"/>
  <c r="Q4235" i="2" a="1"/>
  <c r="Q4235" i="2"/>
  <c r="Q4236" i="2" a="1"/>
  <c r="Q4236" i="2" s="1"/>
  <c r="Q4237" i="2" a="1"/>
  <c r="Q4237" i="2" s="1"/>
  <c r="Q4238" i="2" a="1"/>
  <c r="Q4238" i="2" s="1"/>
  <c r="Q4239" i="2" a="1"/>
  <c r="Q4239" i="2" s="1"/>
  <c r="Q4240" i="2" a="1"/>
  <c r="Q4240" i="2" s="1"/>
  <c r="Q4241" i="2" a="1"/>
  <c r="Q4241" i="2" s="1"/>
  <c r="Q4242" i="2" a="1"/>
  <c r="Q4242" i="2" s="1"/>
  <c r="Q4243" i="2" a="1"/>
  <c r="Q4243" i="2" s="1"/>
  <c r="Q4244" i="2" a="1"/>
  <c r="Q4244" i="2"/>
  <c r="Q4245" i="2" a="1"/>
  <c r="Q4245" i="2" s="1"/>
  <c r="Q4246" i="2" a="1"/>
  <c r="Q4246" i="2" s="1"/>
  <c r="Q4247" i="2" a="1"/>
  <c r="Q4247" i="2"/>
  <c r="Q4248" i="2" a="1"/>
  <c r="Q4248" i="2" s="1"/>
  <c r="Q4249" i="2" a="1"/>
  <c r="Q4249" i="2" s="1"/>
  <c r="Q4250" i="2" a="1"/>
  <c r="Q4250" i="2"/>
  <c r="Q4251" i="2" a="1"/>
  <c r="Q4251" i="2" s="1"/>
  <c r="Q4252" i="2" a="1"/>
  <c r="Q4252" i="2" s="1"/>
  <c r="Q4253" i="2" a="1"/>
  <c r="Q4253" i="2" s="1"/>
  <c r="Q4254" i="2" a="1"/>
  <c r="Q4254" i="2" s="1"/>
  <c r="Q4255" i="2" a="1"/>
  <c r="Q4255" i="2"/>
  <c r="Q4256" i="2" a="1"/>
  <c r="Q4256" i="2"/>
  <c r="Q4257" i="2" a="1"/>
  <c r="Q4257" i="2" s="1"/>
  <c r="Q4258" i="2" a="1"/>
  <c r="Q4258" i="2" s="1"/>
  <c r="Q4259" i="2" a="1"/>
  <c r="Q4259" i="2" s="1"/>
  <c r="Q4260" i="2" a="1"/>
  <c r="Q4260" i="2" s="1"/>
  <c r="Q4261" i="2" a="1"/>
  <c r="Q4261" i="2"/>
  <c r="Q4262" i="2" a="1"/>
  <c r="Q4262" i="2"/>
  <c r="Q4263" i="2" a="1"/>
  <c r="Q4263" i="2" s="1"/>
  <c r="Q4264" i="2" a="1"/>
  <c r="Q4264" i="2"/>
  <c r="Q4265" i="2" a="1"/>
  <c r="Q4265" i="2" s="1"/>
  <c r="Q4266" i="2" a="1"/>
  <c r="Q4266" i="2"/>
  <c r="Q4267" i="2" a="1"/>
  <c r="Q4267" i="2" s="1"/>
  <c r="Q4268" i="2" a="1"/>
  <c r="Q4268" i="2" s="1"/>
  <c r="Q4269" i="2" a="1"/>
  <c r="Q4269" i="2" s="1"/>
  <c r="Q4270" i="2" a="1"/>
  <c r="Q4270" i="2" s="1"/>
  <c r="Q4271" i="2" a="1"/>
  <c r="Q4271" i="2" s="1"/>
  <c r="Q4272" i="2" a="1"/>
  <c r="Q4272" i="2"/>
  <c r="Q4273" i="2" a="1"/>
  <c r="Q4273" i="2" s="1"/>
  <c r="Q4274" i="2" a="1"/>
  <c r="Q4274" i="2" s="1"/>
  <c r="Q4275" i="2" a="1"/>
  <c r="Q4275" i="2" s="1"/>
  <c r="Q4276" i="2" a="1"/>
  <c r="Q4276" i="2" s="1"/>
  <c r="Q4277" i="2" a="1"/>
  <c r="Q4277" i="2" s="1"/>
  <c r="Q4278" i="2" a="1"/>
  <c r="Q4278" i="2" s="1"/>
  <c r="Q4279" i="2" a="1"/>
  <c r="Q4279" i="2" s="1"/>
  <c r="Q4280" i="2" a="1"/>
  <c r="Q4280" i="2" s="1"/>
  <c r="Q4281" i="2" a="1"/>
  <c r="Q4281" i="2" s="1"/>
  <c r="Q4282" i="2" a="1"/>
  <c r="Q4282" i="2"/>
  <c r="Q4283" i="2" a="1"/>
  <c r="Q4283" i="2"/>
  <c r="Q4284" i="2" a="1"/>
  <c r="Q4284" i="2" s="1"/>
  <c r="Q4285" i="2" a="1"/>
  <c r="Q4285" i="2" s="1"/>
  <c r="Q4286" i="2" a="1"/>
  <c r="Q4286" i="2"/>
  <c r="Q4287" i="2" a="1"/>
  <c r="Q4287" i="2" s="1"/>
  <c r="Q4288" i="2" a="1"/>
  <c r="Q4288" i="2" s="1"/>
  <c r="Q4289" i="2" a="1"/>
  <c r="Q4289" i="2" s="1"/>
  <c r="Q4290" i="2" a="1"/>
  <c r="Q4290" i="2"/>
  <c r="Q4291" i="2" a="1"/>
  <c r="Q4291" i="2" s="1"/>
  <c r="Q4292" i="2" a="1"/>
  <c r="Q4292" i="2"/>
  <c r="Q4293" i="2" a="1"/>
  <c r="Q4293" i="2" s="1"/>
  <c r="Q4294" i="2" a="1"/>
  <c r="Q4294" i="2"/>
  <c r="Q4295" i="2" a="1"/>
  <c r="Q4295" i="2" s="1"/>
  <c r="Q4296" i="2" a="1"/>
  <c r="Q4296" i="2" s="1"/>
  <c r="Q4297" i="2" a="1"/>
  <c r="Q4297" i="2"/>
  <c r="Q4298" i="2" a="1"/>
  <c r="Q4298" i="2" s="1"/>
  <c r="Q4299" i="2" a="1"/>
  <c r="Q4299" i="2" s="1"/>
  <c r="Q4300" i="2" a="1"/>
  <c r="Q4300" i="2"/>
  <c r="Q4301" i="2" a="1"/>
  <c r="Q4301" i="2" s="1"/>
  <c r="Q4302" i="2" a="1"/>
  <c r="Q4302" i="2"/>
  <c r="Q4303" i="2" a="1"/>
  <c r="Q4303" i="2" s="1"/>
  <c r="Q4304" i="2" a="1"/>
  <c r="Q4304" i="2" s="1"/>
  <c r="Q4305" i="2" a="1"/>
  <c r="Q4305" i="2"/>
  <c r="Q4306" i="2" a="1"/>
  <c r="Q4306" i="2" s="1"/>
  <c r="Q4307" i="2" a="1"/>
  <c r="Q4307" i="2" s="1"/>
  <c r="Q4308" i="2" a="1"/>
  <c r="Q4308" i="2" s="1"/>
  <c r="Q4309" i="2" a="1"/>
  <c r="Q4309" i="2" s="1"/>
  <c r="Q4310" i="2" a="1"/>
  <c r="Q4310" i="2" s="1"/>
  <c r="Q4311" i="2" a="1"/>
  <c r="Q4311" i="2" s="1"/>
  <c r="Q4312" i="2" a="1"/>
  <c r="Q4312" i="2" s="1"/>
  <c r="Q4313" i="2" a="1"/>
  <c r="Q4313" i="2" s="1"/>
  <c r="Q4314" i="2" a="1"/>
  <c r="Q4314" i="2"/>
  <c r="Q4315" i="2" a="1"/>
  <c r="Q4315" i="2"/>
  <c r="Q4316" i="2" a="1"/>
  <c r="Q4316" i="2" s="1"/>
  <c r="Q4317" i="2" a="1"/>
  <c r="Q4317" i="2" s="1"/>
  <c r="Q4318" i="2" a="1"/>
  <c r="Q4318" i="2" s="1"/>
  <c r="Q4319" i="2" a="1"/>
  <c r="Q4319" i="2" s="1"/>
  <c r="Q4320" i="2" a="1"/>
  <c r="Q4320" i="2" s="1"/>
  <c r="Q4321" i="2" a="1"/>
  <c r="Q4321" i="2" s="1"/>
  <c r="Q4322" i="2" a="1"/>
  <c r="Q4322" i="2" s="1"/>
  <c r="Q4323" i="2" a="1"/>
  <c r="Q4323" i="2" s="1"/>
  <c r="Q4324" i="2" a="1"/>
  <c r="Q4324" i="2" s="1"/>
  <c r="Q4325" i="2" a="1"/>
  <c r="Q4325" i="2" s="1"/>
  <c r="Q4326" i="2" a="1"/>
  <c r="Q4326" i="2" s="1"/>
  <c r="Q4327" i="2" a="1"/>
  <c r="Q4327" i="2" s="1"/>
  <c r="Q4328" i="2" a="1"/>
  <c r="Q4328" i="2"/>
  <c r="Q4329" i="2" a="1"/>
  <c r="Q4329" i="2"/>
  <c r="Q4330" i="2" a="1"/>
  <c r="Q4330" i="2" s="1"/>
  <c r="Q4331" i="2" a="1"/>
  <c r="Q4331" i="2" s="1"/>
  <c r="Q4332" i="2" a="1"/>
  <c r="Q4332" i="2" s="1"/>
  <c r="Q4333" i="2" a="1"/>
  <c r="Q4333" i="2" s="1"/>
  <c r="Q4334" i="2" a="1"/>
  <c r="Q4334" i="2" s="1"/>
  <c r="Q4335" i="2" a="1"/>
  <c r="Q4335" i="2" s="1"/>
  <c r="Q4336" i="2" a="1"/>
  <c r="Q4336" i="2" s="1"/>
  <c r="Q4337" i="2" a="1"/>
  <c r="Q4337" i="2" s="1"/>
  <c r="Q4338" i="2" a="1"/>
  <c r="Q4338" i="2"/>
  <c r="Q4339" i="2" a="1"/>
  <c r="Q4339" i="2" s="1"/>
  <c r="Q4340" i="2" a="1"/>
  <c r="Q4340" i="2" s="1"/>
  <c r="Q4341" i="2" a="1"/>
  <c r="Q4341" i="2" s="1"/>
  <c r="Q4342" i="2" a="1"/>
  <c r="Q4342" i="2" s="1"/>
  <c r="Q4343" i="2" a="1"/>
  <c r="Q4343" i="2"/>
  <c r="Q4344" i="2" a="1"/>
  <c r="Q4344" i="2"/>
  <c r="Q4345" i="2" a="1"/>
  <c r="Q4345" i="2" s="1"/>
  <c r="Q4346" i="2" a="1"/>
  <c r="Q4346" i="2"/>
  <c r="Q4347" i="2" a="1"/>
  <c r="Q4347" i="2"/>
  <c r="Q4348" i="2" a="1"/>
  <c r="Q4348" i="2" s="1"/>
  <c r="Q4349" i="2" a="1"/>
  <c r="Q4349" i="2" s="1"/>
  <c r="Q4350" i="2" a="1"/>
  <c r="Q4350" i="2" s="1"/>
  <c r="Q4351" i="2" a="1"/>
  <c r="Q4351" i="2" s="1"/>
  <c r="Q4352" i="2" a="1"/>
  <c r="Q4352" i="2" s="1"/>
  <c r="Q4353" i="2" a="1"/>
  <c r="Q4353" i="2"/>
  <c r="Q4354" i="2" a="1"/>
  <c r="Q4354" i="2"/>
  <c r="Q4355" i="2" a="1"/>
  <c r="Q4355" i="2" s="1"/>
  <c r="Q4356" i="2" a="1"/>
  <c r="Q4356" i="2"/>
  <c r="Q4357" i="2" a="1"/>
  <c r="Q4357" i="2" s="1"/>
  <c r="Q4358" i="2" a="1"/>
  <c r="Q4358" i="2" s="1"/>
  <c r="Q4359" i="2" a="1"/>
  <c r="Q4359" i="2"/>
  <c r="Q4360" i="2" a="1"/>
  <c r="Q4360" i="2" s="1"/>
  <c r="Q4361" i="2" a="1"/>
  <c r="Q4361" i="2" s="1"/>
  <c r="Q4362" i="2" a="1"/>
  <c r="Q4362" i="2" s="1"/>
  <c r="Q4363" i="2" a="1"/>
  <c r="Q4363" i="2" s="1"/>
  <c r="Q4364" i="2" a="1"/>
  <c r="Q4364" i="2" s="1"/>
  <c r="Q4365" i="2" a="1"/>
  <c r="Q4365" i="2" s="1"/>
  <c r="Q4366" i="2" a="1"/>
  <c r="Q4366" i="2" s="1"/>
  <c r="Q4367" i="2" a="1"/>
  <c r="Q4367" i="2" s="1"/>
  <c r="Q4368" i="2" a="1"/>
  <c r="Q4368" i="2"/>
  <c r="Q4369" i="2" a="1"/>
  <c r="Q4369" i="2" s="1"/>
  <c r="Q4370" i="2" a="1"/>
  <c r="Q4370" i="2" s="1"/>
  <c r="Q4371" i="2" a="1"/>
  <c r="Q4371" i="2" s="1"/>
  <c r="Q4372" i="2" a="1"/>
  <c r="Q4372" i="2" s="1"/>
  <c r="Q4373" i="2" a="1"/>
  <c r="Q4373" i="2" s="1"/>
  <c r="Q4374" i="2" a="1"/>
  <c r="Q4374" i="2"/>
  <c r="Q4375" i="2" a="1"/>
  <c r="Q4375" i="2"/>
  <c r="Q4376" i="2" a="1"/>
  <c r="Q4376" i="2" s="1"/>
  <c r="Q4377" i="2" a="1"/>
  <c r="Q4377" i="2"/>
  <c r="Q4378" i="2" a="1"/>
  <c r="Q4378" i="2" s="1"/>
  <c r="Q4379" i="2" a="1"/>
  <c r="Q4379" i="2" s="1"/>
  <c r="Q4380" i="2" a="1"/>
  <c r="Q4380" i="2" s="1"/>
  <c r="Q4381" i="2" a="1"/>
  <c r="Q4381" i="2" s="1"/>
  <c r="Q4382" i="2" a="1"/>
  <c r="Q4382" i="2" s="1"/>
  <c r="Q4383" i="2" a="1"/>
  <c r="Q4383" i="2" s="1"/>
  <c r="Q4384" i="2" a="1"/>
  <c r="Q4384" i="2" s="1"/>
  <c r="Q4385" i="2" a="1"/>
  <c r="Q4385" i="2" s="1"/>
  <c r="Q4386" i="2" a="1"/>
  <c r="Q4386" i="2"/>
  <c r="Q4387" i="2" a="1"/>
  <c r="Q4387" i="2" s="1"/>
  <c r="Q4388" i="2" a="1"/>
  <c r="Q4388" i="2"/>
  <c r="Q4389" i="2" a="1"/>
  <c r="Q4389" i="2"/>
  <c r="Q4390" i="2" a="1"/>
  <c r="Q4390" i="2" s="1"/>
  <c r="Q4391" i="2" a="1"/>
  <c r="Q4391" i="2" s="1"/>
  <c r="Q4392" i="2" a="1"/>
  <c r="Q4392" i="2" s="1"/>
  <c r="Q4393" i="2" a="1"/>
  <c r="Q4393" i="2" s="1"/>
  <c r="Q4394" i="2" a="1"/>
  <c r="Q4394" i="2" s="1"/>
  <c r="Q4395" i="2" a="1"/>
  <c r="Q4395" i="2" s="1"/>
  <c r="Q4396" i="2" a="1"/>
  <c r="Q4396" i="2" s="1"/>
  <c r="Q4397" i="2" a="1"/>
  <c r="Q4397" i="2" s="1"/>
  <c r="Q4398" i="2" a="1"/>
  <c r="Q4398" i="2"/>
  <c r="Q4399" i="2" a="1"/>
  <c r="Q4399" i="2"/>
  <c r="Q4400" i="2" a="1"/>
  <c r="Q4400" i="2"/>
  <c r="Q4401" i="2" a="1"/>
  <c r="Q4401" i="2"/>
  <c r="Q4402" i="2" a="1"/>
  <c r="Q4402" i="2" s="1"/>
  <c r="Q4403" i="2" a="1"/>
  <c r="Q4403" i="2"/>
  <c r="Q4404" i="2" a="1"/>
  <c r="Q4404" i="2" s="1"/>
  <c r="Q4405" i="2" a="1"/>
  <c r="Q4405" i="2" s="1"/>
  <c r="Q4406" i="2" a="1"/>
  <c r="Q4406" i="2" s="1"/>
  <c r="Q4407" i="2" a="1"/>
  <c r="Q4407" i="2" s="1"/>
  <c r="Q4408" i="2" a="1"/>
  <c r="Q4408" i="2" s="1"/>
  <c r="Q4409" i="2" a="1"/>
  <c r="Q4409" i="2" s="1"/>
  <c r="Q4410" i="2" a="1"/>
  <c r="Q4410" i="2" s="1"/>
  <c r="Q4411" i="2" a="1"/>
  <c r="Q4411" i="2" s="1"/>
  <c r="Q4412" i="2" a="1"/>
  <c r="Q4412" i="2" s="1"/>
  <c r="Q4413" i="2" a="1"/>
  <c r="Q4413" i="2"/>
  <c r="Q4414" i="2" a="1"/>
  <c r="Q4414" i="2" s="1"/>
  <c r="Q4415" i="2" a="1"/>
  <c r="Q4415" i="2" s="1"/>
  <c r="Q4416" i="2" a="1"/>
  <c r="Q4416" i="2" s="1"/>
  <c r="Q4417" i="2" a="1"/>
  <c r="Q4417" i="2" s="1"/>
  <c r="Q4418" i="2" a="1"/>
  <c r="Q4418" i="2" s="1"/>
  <c r="Q4419" i="2" a="1"/>
  <c r="Q4419" i="2" s="1"/>
  <c r="Q4420" i="2" a="1"/>
  <c r="Q4420" i="2" s="1"/>
  <c r="Q4421" i="2" a="1"/>
  <c r="Q4421" i="2"/>
  <c r="Q4422" i="2" a="1"/>
  <c r="Q4422" i="2" s="1"/>
  <c r="Q4423" i="2" a="1"/>
  <c r="Q4423" i="2" s="1"/>
  <c r="Q4424" i="2" a="1"/>
  <c r="Q4424" i="2" s="1"/>
  <c r="Q4425" i="2" a="1"/>
  <c r="Q4425" i="2" s="1"/>
  <c r="Q4426" i="2" a="1"/>
  <c r="Q4426" i="2" s="1"/>
  <c r="Q4427" i="2" a="1"/>
  <c r="Q4427" i="2" s="1"/>
  <c r="Q4428" i="2" a="1"/>
  <c r="Q4428" i="2" s="1"/>
  <c r="Q4429" i="2" a="1"/>
  <c r="Q4429" i="2"/>
  <c r="Q4430" i="2" a="1"/>
  <c r="Q4430" i="2" s="1"/>
  <c r="Q4431" i="2" a="1"/>
  <c r="Q4431" i="2" s="1"/>
  <c r="Q4432" i="2" a="1"/>
  <c r="Q4432" i="2" s="1"/>
  <c r="Q4433" i="2" a="1"/>
  <c r="Q4433" i="2" s="1"/>
  <c r="Q4434" i="2" a="1"/>
  <c r="Q4434" i="2" s="1"/>
  <c r="Q4435" i="2" a="1"/>
  <c r="Q4435" i="2" s="1"/>
  <c r="Q4436" i="2" a="1"/>
  <c r="Q4436" i="2"/>
  <c r="Q4437" i="2" a="1"/>
  <c r="Q4437" i="2" s="1"/>
  <c r="Q4438" i="2" a="1"/>
  <c r="Q4438" i="2"/>
  <c r="Q4439" i="2" a="1"/>
  <c r="Q4439" i="2" s="1"/>
  <c r="Q4440" i="2" a="1"/>
  <c r="Q4440" i="2" s="1"/>
  <c r="Q4441" i="2" a="1"/>
  <c r="Q4441" i="2" s="1"/>
  <c r="Q4442" i="2" a="1"/>
  <c r="Q4442" i="2"/>
  <c r="Q4443" i="2" a="1"/>
  <c r="Q4443" i="2"/>
  <c r="Q4444" i="2" a="1"/>
  <c r="Q4444" i="2"/>
  <c r="Q4445" i="2" a="1"/>
  <c r="Q4445" i="2" s="1"/>
  <c r="Q4446" i="2" a="1"/>
  <c r="Q4446" i="2" s="1"/>
  <c r="Q4447" i="2" a="1"/>
  <c r="Q4447" i="2" s="1"/>
  <c r="Q4448" i="2" a="1"/>
  <c r="Q4448" i="2"/>
  <c r="Q4449" i="2" a="1"/>
  <c r="Q4449" i="2" s="1"/>
  <c r="Q4450" i="2" a="1"/>
  <c r="Q4450" i="2" s="1"/>
  <c r="Q4451" i="2" a="1"/>
  <c r="Q4451" i="2" s="1"/>
  <c r="Q4452" i="2" a="1"/>
  <c r="Q4452" i="2" s="1"/>
  <c r="Q4453" i="2" a="1"/>
  <c r="Q4453" i="2" s="1"/>
  <c r="Q4454" i="2" a="1"/>
  <c r="Q4454" i="2" s="1"/>
  <c r="Q4455" i="2" a="1"/>
  <c r="Q4455" i="2" s="1"/>
  <c r="Q4456" i="2" a="1"/>
  <c r="Q4456" i="2" s="1"/>
  <c r="Q4457" i="2" a="1"/>
  <c r="Q4457" i="2"/>
  <c r="Q4458" i="2" a="1"/>
  <c r="Q4458" i="2" s="1"/>
  <c r="Q4459" i="2" a="1"/>
  <c r="Q4459" i="2" s="1"/>
  <c r="Q4460" i="2" a="1"/>
  <c r="Q4460" i="2" s="1"/>
  <c r="Q4461" i="2" a="1"/>
  <c r="Q4461" i="2" s="1"/>
  <c r="Q4462" i="2" a="1"/>
  <c r="Q4462" i="2"/>
  <c r="Q4463" i="2" a="1"/>
  <c r="Q4463" i="2" s="1"/>
  <c r="Q4464" i="2" a="1"/>
  <c r="Q4464" i="2" s="1"/>
  <c r="Q4465" i="2" a="1"/>
  <c r="Q4465" i="2" s="1"/>
  <c r="Q4466" i="2" a="1"/>
  <c r="Q4466" i="2" s="1"/>
  <c r="Q4467" i="2" a="1"/>
  <c r="Q4467" i="2" s="1"/>
  <c r="Q4468" i="2" a="1"/>
  <c r="Q4468" i="2"/>
  <c r="Q4469" i="2" a="1"/>
  <c r="Q4469" i="2" s="1"/>
  <c r="Q4470" i="2" a="1"/>
  <c r="Q4470" i="2" s="1"/>
  <c r="Q4471" i="2" a="1"/>
  <c r="Q4471" i="2" s="1"/>
  <c r="Q4472" i="2" a="1"/>
  <c r="Q4472" i="2" s="1"/>
  <c r="Q4473" i="2" a="1"/>
  <c r="Q4473" i="2"/>
  <c r="Q4474" i="2" a="1"/>
  <c r="Q4474" i="2" s="1"/>
  <c r="Q4475" i="2" a="1"/>
  <c r="Q4475" i="2" s="1"/>
  <c r="Q4476" i="2" a="1"/>
  <c r="Q4476" i="2"/>
  <c r="Q4477" i="2" a="1"/>
  <c r="Q4477" i="2"/>
  <c r="Q4478" i="2" a="1"/>
  <c r="Q4478" i="2" s="1"/>
  <c r="Q4479" i="2" a="1"/>
  <c r="Q4479" i="2" s="1"/>
  <c r="Q4480" i="2" a="1"/>
  <c r="Q4480" i="2" s="1"/>
  <c r="Q4481" i="2" a="1"/>
  <c r="Q4481" i="2" s="1"/>
  <c r="Q4482" i="2" a="1"/>
  <c r="Q4482" i="2" s="1"/>
  <c r="Q4483" i="2" a="1"/>
  <c r="Q4483" i="2" s="1"/>
  <c r="Q4484" i="2" a="1"/>
  <c r="Q4484" i="2"/>
  <c r="Q4485" i="2" a="1"/>
  <c r="Q4485" i="2" s="1"/>
  <c r="Q4486" i="2" a="1"/>
  <c r="Q4486" i="2" s="1"/>
  <c r="Q4487" i="2" a="1"/>
  <c r="Q4487" i="2"/>
  <c r="Q4488" i="2" a="1"/>
  <c r="Q4488" i="2" s="1"/>
  <c r="Q4489" i="2" a="1"/>
  <c r="Q4489" i="2" s="1"/>
  <c r="Q4490" i="2" a="1"/>
  <c r="Q4490" i="2"/>
  <c r="Q4491" i="2" a="1"/>
  <c r="Q4491" i="2"/>
  <c r="Q4492" i="2" a="1"/>
  <c r="Q4492" i="2" s="1"/>
  <c r="Q4493" i="2" a="1"/>
  <c r="Q4493" i="2"/>
  <c r="Q4494" i="2" a="1"/>
  <c r="Q4494" i="2" s="1"/>
  <c r="Q4495" i="2" a="1"/>
  <c r="Q4495" i="2" s="1"/>
  <c r="Q4496" i="2" a="1"/>
  <c r="Q4496" i="2"/>
  <c r="Q4497" i="2" a="1"/>
  <c r="Q4497" i="2" s="1"/>
  <c r="Q4498" i="2" a="1"/>
  <c r="Q4498" i="2"/>
  <c r="Q4499" i="2" a="1"/>
  <c r="Q4499" i="2"/>
  <c r="Q4500" i="2" a="1"/>
  <c r="Q4500" i="2"/>
  <c r="Q4501" i="2" a="1"/>
  <c r="Q4501" i="2" s="1"/>
  <c r="Q4502" i="2" a="1"/>
  <c r="Q4502" i="2" s="1"/>
  <c r="Q4503" i="2" a="1"/>
  <c r="Q4503" i="2" s="1"/>
  <c r="Q4504" i="2" a="1"/>
  <c r="Q4504" i="2" s="1"/>
  <c r="Q4505" i="2" a="1"/>
  <c r="Q4505" i="2" s="1"/>
  <c r="Q4506" i="2" a="1"/>
  <c r="Q4506" i="2"/>
  <c r="Q4507" i="2" a="1"/>
  <c r="Q4507" i="2" s="1"/>
  <c r="Q4508" i="2" a="1"/>
  <c r="Q4508" i="2" s="1"/>
  <c r="Q4509" i="2" a="1"/>
  <c r="Q4509" i="2" s="1"/>
  <c r="Q4510" i="2" a="1"/>
  <c r="Q4510" i="2" s="1"/>
  <c r="Q4511" i="2" a="1"/>
  <c r="Q4511" i="2"/>
  <c r="Q4512" i="2" a="1"/>
  <c r="Q4512" i="2" s="1"/>
  <c r="Q4513" i="2" a="1"/>
  <c r="Q4513" i="2" s="1"/>
  <c r="Q4514" i="2" a="1"/>
  <c r="Q4514" i="2" s="1"/>
  <c r="Q4515" i="2" a="1"/>
  <c r="Q4515" i="2"/>
  <c r="Q4516" i="2" a="1"/>
  <c r="Q4516" i="2" s="1"/>
  <c r="Q4517" i="2" a="1"/>
  <c r="Q4517" i="2" s="1"/>
  <c r="Q4518" i="2" a="1"/>
  <c r="Q4518" i="2" s="1"/>
  <c r="Q4519" i="2" a="1"/>
  <c r="Q4519" i="2" s="1"/>
  <c r="Q4520" i="2" a="1"/>
  <c r="Q4520" i="2" s="1"/>
  <c r="Q4521" i="2" a="1"/>
  <c r="Q4521" i="2"/>
  <c r="Q4522" i="2" a="1"/>
  <c r="Q4522" i="2" s="1"/>
  <c r="Q4523" i="2" a="1"/>
  <c r="Q4523" i="2" s="1"/>
  <c r="Q4524" i="2" a="1"/>
  <c r="Q4524" i="2" s="1"/>
  <c r="Q4525" i="2" a="1"/>
  <c r="Q4525" i="2" s="1"/>
  <c r="Q4526" i="2" a="1"/>
  <c r="Q4526" i="2"/>
  <c r="Q4527" i="2" a="1"/>
  <c r="Q4527" i="2"/>
  <c r="Q4528" i="2" a="1"/>
  <c r="Q4528" i="2" s="1"/>
  <c r="Q4529" i="2" a="1"/>
  <c r="Q4529" i="2" s="1"/>
  <c r="Q4530" i="2" a="1"/>
  <c r="Q4530" i="2" s="1"/>
  <c r="Q4531" i="2" a="1"/>
  <c r="Q4531" i="2"/>
  <c r="Q4532" i="2" a="1"/>
  <c r="Q4532" i="2" s="1"/>
  <c r="Q4533" i="2" a="1"/>
  <c r="Q4533" i="2" s="1"/>
  <c r="Q4534" i="2" a="1"/>
  <c r="Q4534" i="2" s="1"/>
  <c r="Q4535" i="2" a="1"/>
  <c r="Q4535" i="2" s="1"/>
  <c r="Q4536" i="2" a="1"/>
  <c r="Q4536" i="2" s="1"/>
  <c r="Q4537" i="2" a="1"/>
  <c r="Q4537" i="2" s="1"/>
  <c r="Q4538" i="2" a="1"/>
  <c r="Q4538" i="2" s="1"/>
  <c r="Q4539" i="2" a="1"/>
  <c r="Q4539" i="2" s="1"/>
  <c r="Q4540" i="2" a="1"/>
  <c r="Q4540" i="2" s="1"/>
  <c r="Q4541" i="2" a="1"/>
  <c r="Q4541" i="2" s="1"/>
  <c r="Q4542" i="2" a="1"/>
  <c r="Q4542" i="2"/>
  <c r="Q4543" i="2" a="1"/>
  <c r="Q4543" i="2" s="1"/>
  <c r="Q4544" i="2" a="1"/>
  <c r="Q4544" i="2" s="1"/>
  <c r="Q4545" i="2" a="1"/>
  <c r="Q4545" i="2" s="1"/>
  <c r="Q4546" i="2" a="1"/>
  <c r="Q4546" i="2" s="1"/>
  <c r="Q4547" i="2" a="1"/>
  <c r="Q4547" i="2" s="1"/>
  <c r="Q4548" i="2" a="1"/>
  <c r="Q4548" i="2" s="1"/>
  <c r="Q4549" i="2" a="1"/>
  <c r="Q4549" i="2" s="1"/>
  <c r="Q4550" i="2" a="1"/>
  <c r="Q4550" i="2"/>
  <c r="Q4551" i="2" a="1"/>
  <c r="Q4551" i="2" s="1"/>
  <c r="Q4552" i="2" a="1"/>
  <c r="Q4552" i="2"/>
  <c r="Q4553" i="2" a="1"/>
  <c r="Q4553" i="2" s="1"/>
  <c r="Q4554" i="2" a="1"/>
  <c r="Q4554" i="2" s="1"/>
  <c r="Q4555" i="2" a="1"/>
  <c r="Q4555" i="2" s="1"/>
  <c r="Q4556" i="2" a="1"/>
  <c r="Q4556" i="2"/>
  <c r="Q4557" i="2" a="1"/>
  <c r="Q4557" i="2"/>
  <c r="Q4558" i="2" a="1"/>
  <c r="Q4558" i="2" s="1"/>
  <c r="Q4559" i="2" a="1"/>
  <c r="Q4559" i="2"/>
  <c r="Q4560" i="2" a="1"/>
  <c r="Q4560" i="2" s="1"/>
  <c r="Q4561" i="2" a="1"/>
  <c r="Q4561" i="2" s="1"/>
  <c r="Q4562" i="2" a="1"/>
  <c r="Q4562" i="2" s="1"/>
  <c r="Q4563" i="2" a="1"/>
  <c r="Q4563" i="2" s="1"/>
  <c r="Q4564" i="2" a="1"/>
  <c r="Q4564" i="2" s="1"/>
  <c r="Q4565" i="2" a="1"/>
  <c r="Q4565" i="2" s="1"/>
  <c r="Q4566" i="2" a="1"/>
  <c r="Q4566" i="2" s="1"/>
  <c r="Q4567" i="2" a="1"/>
  <c r="Q4567" i="2" s="1"/>
  <c r="Q4568" i="2" a="1"/>
  <c r="Q4568" i="2" s="1"/>
  <c r="Q4569" i="2" a="1"/>
  <c r="Q4569" i="2"/>
  <c r="Q4570" i="2" a="1"/>
  <c r="Q4570" i="2" s="1"/>
  <c r="Q4571" i="2" a="1"/>
  <c r="Q4571" i="2"/>
  <c r="Q4572" i="2" a="1"/>
  <c r="Q4572" i="2" s="1"/>
  <c r="Q4573" i="2" a="1"/>
  <c r="Q4573" i="2" s="1"/>
  <c r="Q4574" i="2" a="1"/>
  <c r="Q4574" i="2" s="1"/>
  <c r="Q4575" i="2" a="1"/>
  <c r="Q4575" i="2" s="1"/>
  <c r="Q4576" i="2" a="1"/>
  <c r="Q4576" i="2"/>
  <c r="Q4577" i="2" a="1"/>
  <c r="Q4577" i="2" s="1"/>
  <c r="Q4578" i="2" a="1"/>
  <c r="Q4578" i="2" s="1"/>
  <c r="Q4579" i="2" a="1"/>
  <c r="Q4579" i="2" s="1"/>
  <c r="Q4580" i="2" a="1"/>
  <c r="Q4580" i="2" s="1"/>
  <c r="Q4581" i="2" a="1"/>
  <c r="Q4581" i="2" s="1"/>
  <c r="Q4582" i="2" a="1"/>
  <c r="Q4582" i="2"/>
  <c r="Q4583" i="2" a="1"/>
  <c r="Q4583" i="2" s="1"/>
  <c r="Q4584" i="2" a="1"/>
  <c r="Q4584" i="2"/>
  <c r="Q4585" i="2" a="1"/>
  <c r="Q4585" i="2" s="1"/>
  <c r="Q4586" i="2" a="1"/>
  <c r="Q4586" i="2" s="1"/>
  <c r="Q4587" i="2" a="1"/>
  <c r="Q4587" i="2" s="1"/>
  <c r="Q4588" i="2" a="1"/>
  <c r="Q4588" i="2" s="1"/>
  <c r="Q4589" i="2" a="1"/>
  <c r="Q4589" i="2" s="1"/>
  <c r="Q4590" i="2" a="1"/>
  <c r="Q4590" i="2"/>
  <c r="Q4591" i="2" a="1"/>
  <c r="Q4591" i="2"/>
  <c r="Q4592" i="2" a="1"/>
  <c r="Q4592" i="2" s="1"/>
  <c r="Q4593" i="2" a="1"/>
  <c r="Q4593" i="2" s="1"/>
  <c r="Q4594" i="2" a="1"/>
  <c r="Q4594" i="2"/>
  <c r="Q4595" i="2" a="1"/>
  <c r="Q4595" i="2" s="1"/>
  <c r="Q4596" i="2" a="1"/>
  <c r="Q4596" i="2" s="1"/>
  <c r="Q4597" i="2" a="1"/>
  <c r="Q4597" i="2" s="1"/>
  <c r="Q4598" i="2" a="1"/>
  <c r="Q4598" i="2" s="1"/>
  <c r="Q4599" i="2" a="1"/>
  <c r="Q4599" i="2"/>
  <c r="Q4600" i="2" a="1"/>
  <c r="Q4600" i="2" s="1"/>
  <c r="Q4601" i="2" a="1"/>
  <c r="Q4601" i="2" s="1"/>
  <c r="Q4602" i="2" a="1"/>
  <c r="Q4602" i="2" s="1"/>
  <c r="Q4603" i="2" a="1"/>
  <c r="Q4603" i="2" s="1"/>
  <c r="Q4604" i="2" a="1"/>
  <c r="Q4604" i="2" s="1"/>
  <c r="Q4605" i="2" a="1"/>
  <c r="Q4605" i="2" s="1"/>
  <c r="Q4606" i="2" a="1"/>
  <c r="Q4606" i="2" s="1"/>
  <c r="Q4607" i="2" a="1"/>
  <c r="Q4607" i="2" s="1"/>
  <c r="Q4608" i="2" a="1"/>
  <c r="Q4608" i="2" s="1"/>
  <c r="Q4609" i="2" a="1"/>
  <c r="Q4609" i="2" s="1"/>
  <c r="Q4610" i="2" a="1"/>
  <c r="Q4610" i="2"/>
  <c r="Q4611" i="2" a="1"/>
  <c r="Q4611" i="2" s="1"/>
  <c r="Q4612" i="2" a="1"/>
  <c r="Q4612" i="2" s="1"/>
  <c r="Q4613" i="2" a="1"/>
  <c r="Q4613" i="2" s="1"/>
  <c r="Q4614" i="2" a="1"/>
  <c r="Q4614" i="2" s="1"/>
  <c r="Q4615" i="2" a="1"/>
  <c r="Q4615" i="2" s="1"/>
  <c r="Q4616" i="2" a="1"/>
  <c r="Q4616" i="2" s="1"/>
  <c r="Q4617" i="2" a="1"/>
  <c r="Q4617" i="2" s="1"/>
  <c r="Q4618" i="2" a="1"/>
  <c r="Q4618" i="2" s="1"/>
  <c r="Q4619" i="2" a="1"/>
  <c r="Q4619" i="2"/>
  <c r="Q4620" i="2" a="1"/>
  <c r="Q4620" i="2" s="1"/>
  <c r="Q4621" i="2" a="1"/>
  <c r="Q4621" i="2" s="1"/>
  <c r="Q4622" i="2" a="1"/>
  <c r="Q4622" i="2" s="1"/>
  <c r="Q4623" i="2" a="1"/>
  <c r="Q4623" i="2" s="1"/>
  <c r="Q4624" i="2" a="1"/>
  <c r="Q4624" i="2"/>
  <c r="Q4625" i="2" a="1"/>
  <c r="Q4625" i="2" s="1"/>
  <c r="Q4626" i="2" a="1"/>
  <c r="Q4626" i="2" s="1"/>
  <c r="Q4627" i="2" a="1"/>
  <c r="Q4627" i="2" s="1"/>
  <c r="Q4628" i="2" a="1"/>
  <c r="Q4628" i="2" s="1"/>
  <c r="Q4629" i="2" a="1"/>
  <c r="Q4629" i="2" s="1"/>
  <c r="Q4630" i="2" a="1"/>
  <c r="Q4630" i="2" s="1"/>
  <c r="Q4631" i="2" a="1"/>
  <c r="Q4631" i="2" s="1"/>
  <c r="Q4632" i="2" a="1"/>
  <c r="Q4632" i="2"/>
  <c r="Q4633" i="2" a="1"/>
  <c r="Q4633" i="2"/>
  <c r="Q4634" i="2" a="1"/>
  <c r="Q4634" i="2" s="1"/>
  <c r="Q4635" i="2" a="1"/>
  <c r="Q4635" i="2" s="1"/>
  <c r="Q4636" i="2" a="1"/>
  <c r="Q4636" i="2" s="1"/>
  <c r="Q4637" i="2" a="1"/>
  <c r="Q4637" i="2" s="1"/>
  <c r="Q4638" i="2" a="1"/>
  <c r="Q4638" i="2" s="1"/>
  <c r="Q4639" i="2" a="1"/>
  <c r="Q4639" i="2" s="1"/>
  <c r="Q4640" i="2" a="1"/>
  <c r="Q4640" i="2"/>
  <c r="Q4641" i="2" a="1"/>
  <c r="Q4641" i="2"/>
  <c r="Q4642" i="2" a="1"/>
  <c r="Q4642" i="2" s="1"/>
  <c r="Q4643" i="2" a="1"/>
  <c r="Q4643" i="2"/>
  <c r="Q4644" i="2" a="1"/>
  <c r="Q4644" i="2" s="1"/>
  <c r="Q4645" i="2" a="1"/>
  <c r="Q4645" i="2" s="1"/>
  <c r="Q4646" i="2" a="1"/>
  <c r="Q4646" i="2" s="1"/>
  <c r="Q4647" i="2" a="1"/>
  <c r="Q4647" i="2" s="1"/>
  <c r="Q4648" i="2" a="1"/>
  <c r="Q4648" i="2" s="1"/>
  <c r="Q4649" i="2" a="1"/>
  <c r="Q4649" i="2" s="1"/>
  <c r="Q4650" i="2" a="1"/>
  <c r="Q4650" i="2"/>
  <c r="Q4651" i="2" a="1"/>
  <c r="Q4651" i="2"/>
  <c r="Q4652" i="2" a="1"/>
  <c r="Q4652" i="2"/>
  <c r="Q4653" i="2" a="1"/>
  <c r="Q4653" i="2" s="1"/>
  <c r="Q4654" i="2" a="1"/>
  <c r="Q4654" i="2"/>
  <c r="Q4655" i="2" a="1"/>
  <c r="Q4655" i="2"/>
  <c r="Q4656" i="2" a="1"/>
  <c r="Q4656" i="2" s="1"/>
  <c r="Q4657" i="2" a="1"/>
  <c r="Q4657" i="2" s="1"/>
  <c r="Q4658" i="2" a="1"/>
  <c r="Q4658" i="2"/>
  <c r="Q4659" i="2" a="1"/>
  <c r="Q4659" i="2"/>
  <c r="Q4660" i="2" a="1"/>
  <c r="Q4660" i="2" s="1"/>
  <c r="Q4661" i="2" a="1"/>
  <c r="Q4661" i="2" s="1"/>
  <c r="Q4662" i="2" a="1"/>
  <c r="Q4662" i="2" s="1"/>
  <c r="Q4663" i="2" a="1"/>
  <c r="Q4663" i="2" s="1"/>
  <c r="Q4664" i="2" a="1"/>
  <c r="Q4664" i="2"/>
  <c r="Q4665" i="2" a="1"/>
  <c r="Q4665" i="2" s="1"/>
  <c r="Q4666" i="2" a="1"/>
  <c r="Q4666" i="2" s="1"/>
  <c r="Q4667" i="2" a="1"/>
  <c r="Q4667" i="2"/>
  <c r="Q4668" i="2" a="1"/>
  <c r="Q4668" i="2" s="1"/>
  <c r="Q4669" i="2" a="1"/>
  <c r="Q4669" i="2"/>
  <c r="Q4670" i="2" a="1"/>
  <c r="Q4670" i="2" s="1"/>
  <c r="Q4671" i="2" a="1"/>
  <c r="Q4671" i="2" s="1"/>
  <c r="Q4672" i="2" a="1"/>
  <c r="Q4672" i="2" s="1"/>
  <c r="Q4673" i="2" a="1"/>
  <c r="Q4673" i="2" s="1"/>
  <c r="Q4674" i="2" a="1"/>
  <c r="Q4674" i="2"/>
  <c r="Q4675" i="2" a="1"/>
  <c r="Q4675" i="2" s="1"/>
  <c r="Q4676" i="2" a="1"/>
  <c r="Q4676" i="2" s="1"/>
  <c r="Q4677" i="2" a="1"/>
  <c r="Q4677" i="2" s="1"/>
  <c r="Q4678" i="2" a="1"/>
  <c r="Q4678" i="2" s="1"/>
  <c r="Q4679" i="2" a="1"/>
  <c r="Q4679" i="2" s="1"/>
  <c r="Q4680" i="2" a="1"/>
  <c r="Q4680" i="2"/>
  <c r="Q4681" i="2" a="1"/>
  <c r="Q4681" i="2" s="1"/>
  <c r="Q4682" i="2" a="1"/>
  <c r="Q4682" i="2"/>
  <c r="Q4683" i="2" a="1"/>
  <c r="Q4683" i="2" s="1"/>
  <c r="Q4684" i="2" a="1"/>
  <c r="Q4684" i="2" s="1"/>
  <c r="Q4685" i="2" a="1"/>
  <c r="Q4685" i="2" s="1"/>
  <c r="Q4686" i="2" a="1"/>
  <c r="Q4686" i="2" s="1"/>
  <c r="Q4687" i="2" a="1"/>
  <c r="Q4687" i="2" s="1"/>
  <c r="Q4688" i="2" a="1"/>
  <c r="Q4688" i="2"/>
  <c r="Q4689" i="2" a="1"/>
  <c r="Q4689" i="2" s="1"/>
  <c r="Q4690" i="2" a="1"/>
  <c r="Q4690" i="2" s="1"/>
  <c r="Q4691" i="2" a="1"/>
  <c r="Q4691" i="2" s="1"/>
  <c r="Q4692" i="2" a="1"/>
  <c r="Q4692" i="2" s="1"/>
  <c r="Q4693" i="2" a="1"/>
  <c r="Q4693" i="2"/>
  <c r="Q4694" i="2" a="1"/>
  <c r="Q4694" i="2" s="1"/>
  <c r="Q4695" i="2" a="1"/>
  <c r="Q4695" i="2" s="1"/>
  <c r="Q4696" i="2" a="1"/>
  <c r="Q4696" i="2" s="1"/>
  <c r="Q4697" i="2" a="1"/>
  <c r="Q4697" i="2" s="1"/>
  <c r="Q4698" i="2" a="1"/>
  <c r="Q4698" i="2" s="1"/>
  <c r="Q4699" i="2" a="1"/>
  <c r="Q4699" i="2" s="1"/>
  <c r="Q4700" i="2" a="1"/>
  <c r="Q4700" i="2" s="1"/>
  <c r="Q4701" i="2" a="1"/>
  <c r="Q4701" i="2"/>
  <c r="Q4702" i="2" a="1"/>
  <c r="Q4702" i="2"/>
  <c r="Q4703" i="2" a="1"/>
  <c r="Q4703" i="2" s="1"/>
  <c r="Q4704" i="2" a="1"/>
  <c r="Q4704" i="2"/>
  <c r="Q4705" i="2" a="1"/>
  <c r="Q4705" i="2" s="1"/>
  <c r="Q4706" i="2" a="1"/>
  <c r="Q4706" i="2" s="1"/>
  <c r="Q4707" i="2" a="1"/>
  <c r="Q4707" i="2"/>
  <c r="Q4708" i="2" a="1"/>
  <c r="Q4708" i="2" s="1"/>
  <c r="Q4709" i="2" a="1"/>
  <c r="Q4709" i="2" s="1"/>
  <c r="Q4710" i="2" a="1"/>
  <c r="Q4710" i="2" s="1"/>
  <c r="Q4711" i="2" a="1"/>
  <c r="Q4711" i="2" s="1"/>
  <c r="Q4712" i="2" a="1"/>
  <c r="Q4712" i="2" s="1"/>
  <c r="Q4713" i="2" a="1"/>
  <c r="Q4713" i="2" s="1"/>
  <c r="Q4714" i="2" a="1"/>
  <c r="Q4714" i="2" s="1"/>
  <c r="Q4715" i="2" a="1"/>
  <c r="Q4715" i="2"/>
  <c r="Q4716" i="2" a="1"/>
  <c r="Q4716" i="2" s="1"/>
  <c r="Q4717" i="2" a="1"/>
  <c r="Q4717" i="2" s="1"/>
  <c r="Q4718" i="2" a="1"/>
  <c r="Q4718" i="2"/>
  <c r="Q4719" i="2" a="1"/>
  <c r="Q4719" i="2" s="1"/>
  <c r="Q4720" i="2" a="1"/>
  <c r="Q4720" i="2" s="1"/>
  <c r="Q4721" i="2" a="1"/>
  <c r="Q4721" i="2" s="1"/>
  <c r="Q4722" i="2" a="1"/>
  <c r="Q4722" i="2" s="1"/>
  <c r="Q4723" i="2" a="1"/>
  <c r="Q4723" i="2"/>
  <c r="Q4724" i="2" a="1"/>
  <c r="Q4724" i="2" s="1"/>
  <c r="Q4725" i="2" a="1"/>
  <c r="Q4725" i="2" s="1"/>
  <c r="Q4726" i="2" a="1"/>
  <c r="Q4726" i="2" s="1"/>
  <c r="Q4727" i="2" a="1"/>
  <c r="Q4727" i="2"/>
  <c r="Q4728" i="2" a="1"/>
  <c r="Q4728" i="2" s="1"/>
  <c r="Q4729" i="2" a="1"/>
  <c r="Q4729" i="2" s="1"/>
  <c r="Q4730" i="2" a="1"/>
  <c r="Q4730" i="2" s="1"/>
  <c r="Q4731" i="2" a="1"/>
  <c r="Q4731" i="2" s="1"/>
  <c r="Q4732" i="2" a="1"/>
  <c r="Q4732" i="2" s="1"/>
  <c r="Q4733" i="2" a="1"/>
  <c r="Q4733" i="2" s="1"/>
  <c r="Q4734" i="2" a="1"/>
  <c r="Q4734" i="2" s="1"/>
  <c r="Q4735" i="2" a="1"/>
  <c r="Q4735" i="2" s="1"/>
  <c r="Q4736" i="2" a="1"/>
  <c r="Q4736" i="2" s="1"/>
  <c r="Q4737" i="2" a="1"/>
  <c r="Q4737" i="2" s="1"/>
  <c r="Q4738" i="2" a="1"/>
  <c r="Q4738" i="2" s="1"/>
  <c r="Q4739" i="2" a="1"/>
  <c r="Q4739" i="2" s="1"/>
  <c r="Q4740" i="2" a="1"/>
  <c r="Q4740" i="2" s="1"/>
  <c r="Q4741" i="2" a="1"/>
  <c r="Q4741" i="2" s="1"/>
  <c r="Q4742" i="2" a="1"/>
  <c r="Q4742" i="2"/>
  <c r="Q4743" i="2" a="1"/>
  <c r="Q4743" i="2" s="1"/>
  <c r="Q4744" i="2" a="1"/>
  <c r="Q4744" i="2" s="1"/>
  <c r="Q4745" i="2" a="1"/>
  <c r="Q4745" i="2" s="1"/>
  <c r="Q4746" i="2" a="1"/>
  <c r="Q4746" i="2" s="1"/>
  <c r="Q4747" i="2" a="1"/>
  <c r="Q4747" i="2" s="1"/>
  <c r="Q4748" i="2" a="1"/>
  <c r="Q4748" i="2" s="1"/>
  <c r="Q4749" i="2" a="1"/>
  <c r="Q4749" i="2" s="1"/>
  <c r="Q4750" i="2" a="1"/>
  <c r="Q4750" i="2" s="1"/>
  <c r="Q4751" i="2" a="1"/>
  <c r="Q4751" i="2" s="1"/>
  <c r="Q4752" i="2" a="1"/>
  <c r="Q4752" i="2" s="1"/>
  <c r="Q4753" i="2" a="1"/>
  <c r="Q4753" i="2" s="1"/>
  <c r="Q4754" i="2" a="1"/>
  <c r="Q4754" i="2" s="1"/>
  <c r="Q4755" i="2" a="1"/>
  <c r="Q4755" i="2" s="1"/>
  <c r="Q4756" i="2" a="1"/>
  <c r="Q4756" i="2" s="1"/>
  <c r="Q4757" i="2" a="1"/>
  <c r="Q4757" i="2" s="1"/>
  <c r="Q4758" i="2" a="1"/>
  <c r="Q4758" i="2" s="1"/>
  <c r="Q4759" i="2" a="1"/>
  <c r="Q4759" i="2" s="1"/>
  <c r="Q4760" i="2" a="1"/>
  <c r="Q4760" i="2"/>
  <c r="Q4761" i="2" a="1"/>
  <c r="Q4761" i="2" s="1"/>
  <c r="Q4762" i="2" a="1"/>
  <c r="Q4762" i="2" s="1"/>
  <c r="Q4763" i="2" a="1"/>
  <c r="Q4763" i="2" s="1"/>
  <c r="Q4764" i="2" a="1"/>
  <c r="Q4764" i="2" s="1"/>
  <c r="Q4765" i="2" a="1"/>
  <c r="Q4765" i="2" s="1"/>
  <c r="Q4766" i="2" a="1"/>
  <c r="Q4766" i="2" s="1"/>
  <c r="Q4767" i="2" a="1"/>
  <c r="Q4767" i="2" s="1"/>
  <c r="Q4768" i="2" a="1"/>
  <c r="Q4768" i="2" s="1"/>
  <c r="Q4769" i="2" a="1"/>
  <c r="Q4769" i="2"/>
  <c r="Q4770" i="2" a="1"/>
  <c r="Q4770" i="2" s="1"/>
  <c r="Q4771" i="2" a="1"/>
  <c r="Q4771" i="2" s="1"/>
  <c r="Q4772" i="2" a="1"/>
  <c r="Q4772" i="2"/>
  <c r="Q4773" i="2" a="1"/>
  <c r="Q4773" i="2" s="1"/>
  <c r="Q4774" i="2" a="1"/>
  <c r="Q4774" i="2" s="1"/>
  <c r="Q4775" i="2" a="1"/>
  <c r="Q4775" i="2" s="1"/>
  <c r="Q4776" i="2" a="1"/>
  <c r="Q4776" i="2" s="1"/>
  <c r="Q4777" i="2" a="1"/>
  <c r="Q4777" i="2"/>
  <c r="Q4778" i="2" a="1"/>
  <c r="Q4778" i="2"/>
  <c r="Q4779" i="2" a="1"/>
  <c r="Q4779" i="2" s="1"/>
  <c r="Q4780" i="2" a="1"/>
  <c r="Q4780" i="2" s="1"/>
  <c r="Q4781" i="2" a="1"/>
  <c r="Q4781" i="2" s="1"/>
  <c r="Q4782" i="2" a="1"/>
  <c r="Q4782" i="2" s="1"/>
  <c r="Q4783" i="2" a="1"/>
  <c r="Q4783" i="2" s="1"/>
  <c r="Q4784" i="2" a="1"/>
  <c r="Q4784" i="2" s="1"/>
  <c r="Q4785" i="2" a="1"/>
  <c r="Q4785" i="2" s="1"/>
  <c r="Q4786" i="2" a="1"/>
  <c r="Q4786" i="2"/>
  <c r="Q4787" i="2" a="1"/>
  <c r="Q4787" i="2" s="1"/>
  <c r="Q4788" i="2" a="1"/>
  <c r="Q4788" i="2" s="1"/>
  <c r="Q4789" i="2" a="1"/>
  <c r="Q4789" i="2" s="1"/>
  <c r="Q4790" i="2" a="1"/>
  <c r="Q4790" i="2"/>
  <c r="Q4791" i="2" a="1"/>
  <c r="Q4791" i="2" s="1"/>
  <c r="Q4792" i="2" a="1"/>
  <c r="Q4792" i="2" s="1"/>
  <c r="Q4793" i="2" a="1"/>
  <c r="Q4793" i="2"/>
  <c r="Q4794" i="2" a="1"/>
  <c r="Q4794" i="2" s="1"/>
  <c r="Q4795" i="2" a="1"/>
  <c r="Q4795" i="2" s="1"/>
  <c r="Q4796" i="2" a="1"/>
  <c r="Q4796" i="2" s="1"/>
  <c r="Q4797" i="2" a="1"/>
  <c r="Q4797" i="2" s="1"/>
  <c r="Q4798" i="2" a="1"/>
  <c r="Q4798" i="2" s="1"/>
  <c r="Q4799" i="2" a="1"/>
  <c r="Q4799" i="2" s="1"/>
  <c r="Q4800" i="2" a="1"/>
  <c r="Q4800" i="2" s="1"/>
  <c r="Q4801" i="2" a="1"/>
  <c r="Q4801" i="2"/>
  <c r="Q4802" i="2" a="1"/>
  <c r="Q4802" i="2" s="1"/>
  <c r="Q4803" i="2" a="1"/>
  <c r="Q4803" i="2" s="1"/>
  <c r="Q4804" i="2" a="1"/>
  <c r="Q4804" i="2" s="1"/>
  <c r="Q4805" i="2" a="1"/>
  <c r="Q4805" i="2"/>
  <c r="Q4806" i="2" a="1"/>
  <c r="Q4806" i="2"/>
  <c r="Q4807" i="2" a="1"/>
  <c r="Q4807" i="2"/>
  <c r="Q4808" i="2" a="1"/>
  <c r="Q4808" i="2" s="1"/>
  <c r="Q4809" i="2" a="1"/>
  <c r="Q4809" i="2" s="1"/>
  <c r="Q4810" i="2" a="1"/>
  <c r="Q4810" i="2" s="1"/>
  <c r="Q4811" i="2" a="1"/>
  <c r="Q4811" i="2" s="1"/>
  <c r="Q4812" i="2" a="1"/>
  <c r="Q4812" i="2" s="1"/>
  <c r="Q4813" i="2" a="1"/>
  <c r="Q4813" i="2" s="1"/>
  <c r="Q4814" i="2" a="1"/>
  <c r="Q4814" i="2" s="1"/>
  <c r="Q4815" i="2" a="1"/>
  <c r="Q4815" i="2"/>
  <c r="Q4816" i="2" a="1"/>
  <c r="Q4816" i="2"/>
  <c r="Q4817" i="2" a="1"/>
  <c r="Q4817" i="2" s="1"/>
  <c r="Q4818" i="2" a="1"/>
  <c r="Q4818" i="2" s="1"/>
  <c r="Q4819" i="2" a="1"/>
  <c r="Q4819" i="2" s="1"/>
  <c r="Q4820" i="2" a="1"/>
  <c r="Q4820" i="2"/>
  <c r="Q4821" i="2" a="1"/>
  <c r="Q4821" i="2" s="1"/>
  <c r="Q4822" i="2" a="1"/>
  <c r="Q4822" i="2" s="1"/>
  <c r="Q4823" i="2" a="1"/>
  <c r="Q4823" i="2" s="1"/>
  <c r="Q4824" i="2" a="1"/>
  <c r="Q4824" i="2" s="1"/>
  <c r="Q4825" i="2" a="1"/>
  <c r="Q4825" i="2" s="1"/>
  <c r="Q4826" i="2" a="1"/>
  <c r="Q4826" i="2" s="1"/>
  <c r="Q4827" i="2" a="1"/>
  <c r="Q4827" i="2" s="1"/>
  <c r="Q4828" i="2" a="1"/>
  <c r="Q4828" i="2" s="1"/>
  <c r="Q4829" i="2" a="1"/>
  <c r="Q4829" i="2" s="1"/>
  <c r="Q4830" i="2" a="1"/>
  <c r="Q4830" i="2" s="1"/>
  <c r="Q4831" i="2" a="1"/>
  <c r="Q4831" i="2" s="1"/>
  <c r="Q4832" i="2" a="1"/>
  <c r="Q4832" i="2" s="1"/>
  <c r="Q4833" i="2" a="1"/>
  <c r="Q4833" i="2" s="1"/>
  <c r="Q4834" i="2" a="1"/>
  <c r="Q4834" i="2" s="1"/>
  <c r="Q4835" i="2" a="1"/>
  <c r="Q4835" i="2" s="1"/>
  <c r="Q4836" i="2" a="1"/>
  <c r="Q4836" i="2"/>
  <c r="Q4837" i="2" a="1"/>
  <c r="Q4837" i="2"/>
  <c r="Q4838" i="2" a="1"/>
  <c r="Q4838" i="2" s="1"/>
  <c r="Q4839" i="2" a="1"/>
  <c r="Q4839" i="2"/>
  <c r="Q4840" i="2" a="1"/>
  <c r="Q4840" i="2"/>
  <c r="Q4841" i="2" a="1"/>
  <c r="Q4841" i="2"/>
  <c r="Q4842" i="2" a="1"/>
  <c r="Q4842" i="2" s="1"/>
  <c r="Q4843" i="2" a="1"/>
  <c r="Q4843" i="2" s="1"/>
  <c r="Q4844" i="2" a="1"/>
  <c r="Q4844" i="2" s="1"/>
  <c r="Q4845" i="2" a="1"/>
  <c r="Q4845" i="2" s="1"/>
  <c r="Q4846" i="2" a="1"/>
  <c r="Q4846" i="2" s="1"/>
  <c r="Q4847" i="2" a="1"/>
  <c r="Q4847" i="2"/>
  <c r="Q4848" i="2" a="1"/>
  <c r="Q4848" i="2" s="1"/>
  <c r="Q4849" i="2" a="1"/>
  <c r="Q4849" i="2"/>
  <c r="Q4850" i="2" a="1"/>
  <c r="Q4850" i="2"/>
  <c r="Q4851" i="2" a="1"/>
  <c r="Q4851" i="2" s="1"/>
  <c r="Q4852" i="2" a="1"/>
  <c r="Q4852" i="2" s="1"/>
  <c r="Q4853" i="2" a="1"/>
  <c r="Q4853" i="2" s="1"/>
  <c r="Q4854" i="2" a="1"/>
  <c r="Q4854" i="2"/>
  <c r="Q4855" i="2" a="1"/>
  <c r="Q4855" i="2" s="1"/>
  <c r="Q4856" i="2" a="1"/>
  <c r="Q4856" i="2" s="1"/>
  <c r="Q4857" i="2" a="1"/>
  <c r="Q4857" i="2" s="1"/>
  <c r="Q4858" i="2" a="1"/>
  <c r="Q4858" i="2" s="1"/>
  <c r="Q4859" i="2" a="1"/>
  <c r="Q4859" i="2" s="1"/>
  <c r="Q4860" i="2" a="1"/>
  <c r="Q4860" i="2" s="1"/>
  <c r="Q4861" i="2" a="1"/>
  <c r="Q4861" i="2" s="1"/>
  <c r="Q4862" i="2" a="1"/>
  <c r="Q4862" i="2"/>
  <c r="Q4863" i="2" a="1"/>
  <c r="Q4863" i="2" s="1"/>
  <c r="Q4864" i="2" a="1"/>
  <c r="Q4864" i="2" s="1"/>
  <c r="Q4865" i="2" a="1"/>
  <c r="Q4865" i="2"/>
  <c r="Q4866" i="2" a="1"/>
  <c r="Q4866" i="2" s="1"/>
  <c r="Q4867" i="2" a="1"/>
  <c r="Q4867" i="2" s="1"/>
  <c r="Q4868" i="2" a="1"/>
  <c r="Q4868" i="2" s="1"/>
  <c r="Q4869" i="2" a="1"/>
  <c r="Q4869" i="2" s="1"/>
  <c r="Q4870" i="2" a="1"/>
  <c r="Q4870" i="2" s="1"/>
  <c r="Q4871" i="2" a="1"/>
  <c r="Q4871" i="2"/>
  <c r="Q4872" i="2" a="1"/>
  <c r="Q4872" i="2" s="1"/>
  <c r="Q4873" i="2" a="1"/>
  <c r="Q4873" i="2" s="1"/>
  <c r="Q4874" i="2" a="1"/>
  <c r="Q4874" i="2" s="1"/>
  <c r="Q4875" i="2" a="1"/>
  <c r="Q4875" i="2" s="1"/>
  <c r="Q4876" i="2" a="1"/>
  <c r="Q4876" i="2" s="1"/>
  <c r="Q4877" i="2" a="1"/>
  <c r="Q4877" i="2" s="1"/>
  <c r="Q4878" i="2" a="1"/>
  <c r="Q4878" i="2" s="1"/>
  <c r="Q4879" i="2" a="1"/>
  <c r="Q4879" i="2" s="1"/>
  <c r="Q4880" i="2" a="1"/>
  <c r="Q4880" i="2" s="1"/>
  <c r="Q4881" i="2" a="1"/>
  <c r="Q4881" i="2" s="1"/>
  <c r="Q4882" i="2" a="1"/>
  <c r="Q4882" i="2" s="1"/>
  <c r="Q4883" i="2" a="1"/>
  <c r="Q4883" i="2"/>
  <c r="Q4884" i="2" a="1"/>
  <c r="Q4884" i="2"/>
  <c r="Q4885" i="2" a="1"/>
  <c r="Q4885" i="2" s="1"/>
  <c r="Q4886" i="2" a="1"/>
  <c r="Q4886" i="2" s="1"/>
  <c r="Q4887" i="2" a="1"/>
  <c r="Q4887" i="2" s="1"/>
  <c r="Q4888" i="2" a="1"/>
  <c r="Q4888" i="2" s="1"/>
  <c r="Q4889" i="2" a="1"/>
  <c r="Q4889" i="2" s="1"/>
  <c r="Q4890" i="2" a="1"/>
  <c r="Q4890" i="2" s="1"/>
  <c r="Q4891" i="2" a="1"/>
  <c r="Q4891" i="2" s="1"/>
  <c r="Q4892" i="2" a="1"/>
  <c r="Q4892" i="2" s="1"/>
  <c r="Q4893" i="2" a="1"/>
  <c r="Q4893" i="2" s="1"/>
  <c r="Q4894" i="2" a="1"/>
  <c r="Q4894" i="2" s="1"/>
  <c r="Q4895" i="2" a="1"/>
  <c r="Q4895" i="2" s="1"/>
  <c r="Q4896" i="2" a="1"/>
  <c r="Q4896" i="2" s="1"/>
  <c r="Q4897" i="2" a="1"/>
  <c r="Q4897" i="2" s="1"/>
  <c r="Q4898" i="2" a="1"/>
  <c r="Q4898" i="2" s="1"/>
  <c r="Q4899" i="2" a="1"/>
  <c r="Q4899" i="2" s="1"/>
  <c r="Q4900" i="2" a="1"/>
  <c r="Q4900" i="2" s="1"/>
  <c r="Q4901" i="2" a="1"/>
  <c r="Q4901" i="2" s="1"/>
  <c r="Q4902" i="2" a="1"/>
  <c r="Q4902" i="2"/>
  <c r="Q4903" i="2" a="1"/>
  <c r="Q4903" i="2" s="1"/>
  <c r="Q4904" i="2" a="1"/>
  <c r="Q4904" i="2"/>
  <c r="Q4905" i="2" a="1"/>
  <c r="Q4905" i="2" s="1"/>
  <c r="Q4906" i="2" a="1"/>
  <c r="Q4906" i="2"/>
  <c r="Q4907" i="2" a="1"/>
  <c r="Q4907" i="2" s="1"/>
  <c r="Q4908" i="2" a="1"/>
  <c r="Q4908" i="2" s="1"/>
  <c r="Q4909" i="2" a="1"/>
  <c r="Q4909" i="2" s="1"/>
  <c r="Q4910" i="2" a="1"/>
  <c r="Q4910" i="2" s="1"/>
  <c r="Q4911" i="2" a="1"/>
  <c r="Q4911" i="2"/>
  <c r="Q4912" i="2" a="1"/>
  <c r="Q4912" i="2" s="1"/>
  <c r="Q4913" i="2" a="1"/>
  <c r="Q4913" i="2" s="1"/>
  <c r="Q4914" i="2" a="1"/>
  <c r="Q4914" i="2" s="1"/>
  <c r="Q4915" i="2" a="1"/>
  <c r="Q4915" i="2" s="1"/>
  <c r="Q4916" i="2" a="1"/>
  <c r="Q4916" i="2" s="1"/>
  <c r="Q4917" i="2" a="1"/>
  <c r="Q4917" i="2" s="1"/>
  <c r="Q4918" i="2" a="1"/>
  <c r="Q4918" i="2"/>
  <c r="Q4919" i="2" a="1"/>
  <c r="Q4919" i="2" s="1"/>
  <c r="Q4920" i="2" a="1"/>
  <c r="Q4920" i="2" s="1"/>
  <c r="Q4921" i="2" a="1"/>
  <c r="Q4921" i="2" s="1"/>
  <c r="Q4922" i="2" a="1"/>
  <c r="Q4922" i="2" s="1"/>
  <c r="Q4923" i="2" a="1"/>
  <c r="Q4923" i="2"/>
  <c r="Q4924" i="2" a="1"/>
  <c r="Q4924" i="2" s="1"/>
  <c r="Q4925" i="2" a="1"/>
  <c r="Q4925" i="2" s="1"/>
  <c r="Q4926" i="2" a="1"/>
  <c r="Q4926" i="2"/>
  <c r="Q4927" i="2" a="1"/>
  <c r="Q4927" i="2" s="1"/>
  <c r="Q4928" i="2" a="1"/>
  <c r="Q4928" i="2" s="1"/>
  <c r="Q4929" i="2" a="1"/>
  <c r="Q4929" i="2" s="1"/>
  <c r="Q4930" i="2" a="1"/>
  <c r="Q4930" i="2" s="1"/>
  <c r="Q4931" i="2" a="1"/>
  <c r="Q4931" i="2"/>
  <c r="Q4932" i="2" a="1"/>
  <c r="Q4932" i="2" s="1"/>
  <c r="Q4933" i="2" a="1"/>
  <c r="Q4933" i="2" s="1"/>
  <c r="Q4934" i="2" a="1"/>
  <c r="Q4934" i="2" s="1"/>
  <c r="Q4935" i="2" a="1"/>
  <c r="Q4935" i="2" s="1"/>
  <c r="Q4936" i="2" a="1"/>
  <c r="Q4936" i="2" s="1"/>
  <c r="Q4937" i="2" a="1"/>
  <c r="Q4937" i="2" s="1"/>
  <c r="Q4938" i="2" a="1"/>
  <c r="Q4938" i="2" s="1"/>
  <c r="Q4939" i="2" a="1"/>
  <c r="Q4939" i="2" s="1"/>
  <c r="Q4940" i="2" a="1"/>
  <c r="Q4940" i="2" s="1"/>
  <c r="Q4941" i="2" a="1"/>
  <c r="Q4941" i="2" s="1"/>
  <c r="Q4942" i="2" a="1"/>
  <c r="Q4942" i="2"/>
  <c r="Q4943" i="2" a="1"/>
  <c r="Q4943" i="2" s="1"/>
  <c r="Q4944" i="2" a="1"/>
  <c r="Q4944" i="2" s="1"/>
  <c r="Q4945" i="2" a="1"/>
  <c r="Q4945" i="2" s="1"/>
  <c r="Q4946" i="2" a="1"/>
  <c r="Q4946" i="2" s="1"/>
  <c r="Q4947" i="2" a="1"/>
  <c r="Q4947" i="2" s="1"/>
  <c r="Q4948" i="2" a="1"/>
  <c r="Q4948" i="2"/>
  <c r="Q4949" i="2" a="1"/>
  <c r="Q4949" i="2"/>
  <c r="Q4950" i="2" a="1"/>
  <c r="Q4950" i="2" s="1"/>
  <c r="Q4951" i="2" a="1"/>
  <c r="Q4951" i="2" s="1"/>
  <c r="Q4952" i="2" a="1"/>
  <c r="Q4952" i="2" s="1"/>
  <c r="Q4953" i="2" a="1"/>
  <c r="Q4953" i="2" s="1"/>
  <c r="Q4954" i="2" a="1"/>
  <c r="Q4954" i="2" s="1"/>
  <c r="Q4955" i="2" a="1"/>
  <c r="Q4955" i="2" s="1"/>
  <c r="Q4956" i="2" a="1"/>
  <c r="Q4956" i="2" s="1"/>
  <c r="Q4957" i="2" a="1"/>
  <c r="Q4957" i="2" s="1"/>
  <c r="Q4958" i="2" a="1"/>
  <c r="Q4958" i="2" s="1"/>
  <c r="Q4959" i="2" a="1"/>
  <c r="Q4959" i="2" s="1"/>
  <c r="Q4960" i="2" a="1"/>
  <c r="Q4960" i="2" s="1"/>
  <c r="Q4961" i="2" a="1"/>
  <c r="Q4961" i="2" s="1"/>
  <c r="Q4962" i="2" a="1"/>
  <c r="Q4962" i="2" s="1"/>
  <c r="Q4963" i="2" a="1"/>
  <c r="Q4963" i="2" s="1"/>
  <c r="Q4964" i="2" a="1"/>
  <c r="Q4964" i="2" s="1"/>
  <c r="Q4965" i="2" a="1"/>
  <c r="Q4965" i="2" s="1"/>
  <c r="Q4966" i="2" a="1"/>
  <c r="Q4966" i="2" s="1"/>
  <c r="Q4967" i="2" a="1"/>
  <c r="Q4967" i="2" s="1"/>
  <c r="Q4968" i="2" a="1"/>
  <c r="Q4968" i="2"/>
  <c r="Q4969" i="2" a="1"/>
  <c r="Q4969" i="2" s="1"/>
  <c r="Q4970" i="2" a="1"/>
  <c r="Q4970" i="2" s="1"/>
  <c r="Q4971" i="2" a="1"/>
  <c r="Q4971" i="2" s="1"/>
  <c r="Q4972" i="2" a="1"/>
  <c r="Q4972" i="2" s="1"/>
  <c r="Q4973" i="2" a="1"/>
  <c r="Q4973" i="2" s="1"/>
  <c r="Q4974" i="2" a="1"/>
  <c r="Q4974" i="2" s="1"/>
  <c r="Q4975" i="2" a="1"/>
  <c r="Q4975" i="2" s="1"/>
  <c r="Q4976" i="2" a="1"/>
  <c r="Q4976" i="2" s="1"/>
  <c r="Q4977" i="2" a="1"/>
  <c r="Q4977" i="2" s="1"/>
  <c r="Q4978" i="2" a="1"/>
  <c r="Q4978" i="2" s="1"/>
  <c r="Q4979" i="2" a="1"/>
  <c r="Q4979" i="2"/>
  <c r="Q4980" i="2" a="1"/>
  <c r="Q4980" i="2"/>
  <c r="Q4981" i="2" a="1"/>
  <c r="Q4981" i="2" s="1"/>
  <c r="Q4982" i="2" a="1"/>
  <c r="Q4982" i="2" s="1"/>
  <c r="Q4983" i="2" a="1"/>
  <c r="Q4983" i="2" s="1"/>
  <c r="Q4984" i="2" a="1"/>
  <c r="Q4984" i="2" s="1"/>
  <c r="Q4985" i="2" a="1"/>
  <c r="Q4985" i="2" s="1"/>
  <c r="Q4986" i="2" a="1"/>
  <c r="Q4986" i="2" s="1"/>
  <c r="Q4987" i="2" a="1"/>
  <c r="Q4987" i="2" s="1"/>
  <c r="Q4988" i="2" a="1"/>
  <c r="Q4988" i="2" s="1"/>
  <c r="Q4989" i="2" a="1"/>
  <c r="Q4989" i="2" s="1"/>
  <c r="Q4990" i="2" a="1"/>
  <c r="Q4990" i="2" s="1"/>
  <c r="Q4991" i="2" a="1"/>
  <c r="Q4991" i="2" s="1"/>
  <c r="Q4992" i="2" a="1"/>
  <c r="Q4992" i="2" s="1"/>
  <c r="Q4993" i="2" a="1"/>
  <c r="Q4993" i="2" s="1"/>
  <c r="Q4994" i="2" a="1"/>
  <c r="Q4994" i="2" s="1"/>
  <c r="Q4995" i="2" a="1"/>
  <c r="Q4995" i="2" s="1"/>
  <c r="Q4996" i="2" a="1"/>
  <c r="Q4996" i="2"/>
  <c r="Q4997" i="2" a="1"/>
  <c r="Q4997" i="2" s="1"/>
  <c r="Q4998" i="2" a="1"/>
  <c r="Q4998" i="2" s="1"/>
  <c r="Q4999" i="2" a="1"/>
  <c r="Q4999" i="2" s="1"/>
  <c r="Q5000" i="2" a="1"/>
  <c r="Q5000" i="2" s="1"/>
  <c r="Q5001" i="2" a="1"/>
  <c r="Q5001" i="2"/>
  <c r="Q5002" i="2" a="1"/>
  <c r="Q5002" i="2" s="1"/>
  <c r="Q5003" i="2" a="1"/>
  <c r="Q5003" i="2" s="1"/>
  <c r="Q5004" i="2" a="1"/>
  <c r="Q5004" i="2" s="1"/>
  <c r="Q5005" i="2" a="1"/>
  <c r="Q5005" i="2" s="1"/>
  <c r="Q5006" i="2" a="1"/>
  <c r="Q5006" i="2"/>
  <c r="Q5007" i="2" a="1"/>
  <c r="Q5007" i="2"/>
  <c r="Q5008" i="2" a="1"/>
  <c r="Q5008" i="2"/>
  <c r="Q5009" i="2" a="1"/>
  <c r="Q5009" i="2" s="1"/>
  <c r="Q5010" i="2" a="1"/>
  <c r="Q5010" i="2" s="1"/>
  <c r="Q5011" i="2" a="1"/>
  <c r="Q5011" i="2" s="1"/>
  <c r="Q5012" i="2" a="1"/>
  <c r="Q5012" i="2" s="1"/>
  <c r="Q5013" i="2" a="1"/>
  <c r="Q5013" i="2" s="1"/>
  <c r="Q5014" i="2" a="1"/>
  <c r="Q5014" i="2" s="1"/>
  <c r="Q5015" i="2" a="1"/>
  <c r="Q5015" i="2" s="1"/>
  <c r="Q5016" i="2" a="1"/>
  <c r="Q5016" i="2" s="1"/>
  <c r="Q5017" i="2" a="1"/>
  <c r="Q5017" i="2" s="1"/>
  <c r="Q5018" i="2" a="1"/>
  <c r="Q5018" i="2" s="1"/>
  <c r="Q5019" i="2" a="1"/>
  <c r="Q5019" i="2" s="1"/>
  <c r="Q5020" i="2" a="1"/>
  <c r="Q5020" i="2" s="1"/>
  <c r="Q5021" i="2" a="1"/>
  <c r="Q5021" i="2" s="1"/>
  <c r="Q5022" i="2" a="1"/>
  <c r="Q5022" i="2" s="1"/>
  <c r="Q5023" i="2" a="1"/>
  <c r="Q5023" i="2" s="1"/>
  <c r="Q5024" i="2" a="1"/>
  <c r="Q5024" i="2" s="1"/>
  <c r="Q5025" i="2" a="1"/>
  <c r="Q5025" i="2" s="1"/>
  <c r="Q5026" i="2" a="1"/>
  <c r="Q5026" i="2"/>
  <c r="Q5027" i="2" a="1"/>
  <c r="Q5027" i="2"/>
  <c r="Q5028" i="2" a="1"/>
  <c r="Q5028" i="2"/>
  <c r="Q5029" i="2" a="1"/>
  <c r="Q5029" i="2" s="1"/>
  <c r="Q5030" i="2" a="1"/>
  <c r="Q5030" i="2" s="1"/>
  <c r="Q5031" i="2" a="1"/>
  <c r="Q5031" i="2" s="1"/>
  <c r="Q5032" i="2" a="1"/>
  <c r="Q5032" i="2" s="1"/>
  <c r="Q5033" i="2" a="1"/>
  <c r="Q5033" i="2" s="1"/>
  <c r="Q5034" i="2" a="1"/>
  <c r="Q5034" i="2" s="1"/>
  <c r="Q5035" i="2" a="1"/>
  <c r="Q5035" i="2"/>
  <c r="Q5036" i="2" a="1"/>
  <c r="Q5036" i="2" s="1"/>
  <c r="Q5037" i="2" a="1"/>
  <c r="Q5037" i="2"/>
  <c r="Q5038" i="2" a="1"/>
  <c r="Q5038" i="2" s="1"/>
  <c r="Q5039" i="2" a="1"/>
  <c r="Q5039" i="2" s="1"/>
  <c r="Q5040" i="2" a="1"/>
  <c r="Q5040" i="2"/>
  <c r="Q5041" i="2" a="1"/>
  <c r="Q5041" i="2"/>
  <c r="Q5042" i="2" a="1"/>
  <c r="Q5042" i="2" s="1"/>
  <c r="Q5043" i="2" a="1"/>
  <c r="Q5043" i="2" s="1"/>
  <c r="Q5044" i="2" a="1"/>
  <c r="Q5044" i="2" s="1"/>
  <c r="Q5045" i="2" a="1"/>
  <c r="Q5045" i="2" s="1"/>
  <c r="Q5046" i="2" a="1"/>
  <c r="Q5046" i="2" s="1"/>
  <c r="Q5047" i="2" a="1"/>
  <c r="Q5047" i="2" s="1"/>
  <c r="Q5048" i="2" a="1"/>
  <c r="Q5048" i="2" s="1"/>
  <c r="Q5049" i="2" a="1"/>
  <c r="Q5049" i="2" s="1"/>
  <c r="Q5050" i="2" a="1"/>
  <c r="Q5050" i="2" s="1"/>
  <c r="Q5051" i="2" a="1"/>
  <c r="Q5051" i="2"/>
  <c r="Q5052" i="2" a="1"/>
  <c r="Q5052" i="2"/>
  <c r="Q5053" i="2" a="1"/>
  <c r="Q5053" i="2" s="1"/>
  <c r="Q5054" i="2" a="1"/>
  <c r="Q5054" i="2" s="1"/>
  <c r="Q5055" i="2" a="1"/>
  <c r="Q5055" i="2" s="1"/>
  <c r="Q5056" i="2" a="1"/>
  <c r="Q5056" i="2" s="1"/>
  <c r="Q5057" i="2" a="1"/>
  <c r="Q5057" i="2" s="1"/>
  <c r="Q5058" i="2" a="1"/>
  <c r="Q5058" i="2"/>
  <c r="Q5059" i="2" a="1"/>
  <c r="Q5059" i="2" s="1"/>
  <c r="Q5060" i="2" a="1"/>
  <c r="Q5060" i="2" s="1"/>
  <c r="Q5061" i="2" a="1"/>
  <c r="Q5061" i="2"/>
  <c r="Q5062" i="2" a="1"/>
  <c r="Q5062" i="2" s="1"/>
  <c r="Q5063" i="2" a="1"/>
  <c r="Q5063" i="2"/>
  <c r="Q5064" i="2" a="1"/>
  <c r="Q5064" i="2" s="1"/>
  <c r="Q5065" i="2" a="1"/>
  <c r="Q5065" i="2" s="1"/>
  <c r="Q5066" i="2" a="1"/>
  <c r="Q5066" i="2"/>
  <c r="Q5067" i="2" a="1"/>
  <c r="Q5067" i="2" s="1"/>
  <c r="Q5068" i="2" a="1"/>
  <c r="Q5068" i="2" s="1"/>
  <c r="Q5069" i="2" a="1"/>
  <c r="Q5069" i="2"/>
  <c r="Q5070" i="2" a="1"/>
  <c r="Q5070" i="2" s="1"/>
  <c r="Q5071" i="2" a="1"/>
  <c r="Q5071" i="2"/>
  <c r="Q5072" i="2" a="1"/>
  <c r="Q5072" i="2" s="1"/>
  <c r="Q5073" i="2" a="1"/>
  <c r="Q5073" i="2"/>
  <c r="Q5074" i="2" a="1"/>
  <c r="Q5074" i="2" s="1"/>
  <c r="Q5075" i="2" a="1"/>
  <c r="Q5075" i="2"/>
  <c r="Q5076" i="2" a="1"/>
  <c r="Q5076" i="2" s="1"/>
  <c r="Q5077" i="2" a="1"/>
  <c r="Q5077" i="2" s="1"/>
  <c r="Q5078" i="2" a="1"/>
  <c r="Q5078" i="2"/>
  <c r="Q5079" i="2" a="1"/>
  <c r="Q5079" i="2"/>
  <c r="Q5080" i="2" a="1"/>
  <c r="Q5080" i="2"/>
  <c r="Q5081" i="2" a="1"/>
  <c r="Q5081" i="2" s="1"/>
  <c r="Q5082" i="2" a="1"/>
  <c r="Q5082" i="2" s="1"/>
  <c r="Q5083" i="2" a="1"/>
  <c r="Q5083" i="2" s="1"/>
  <c r="Q5084" i="2" a="1"/>
  <c r="Q5084" i="2"/>
  <c r="Q5085" i="2" a="1"/>
  <c r="Q5085" i="2"/>
  <c r="Q5086" i="2" a="1"/>
  <c r="Q5086" i="2" s="1"/>
  <c r="Q5087" i="2" a="1"/>
  <c r="Q5087" i="2"/>
  <c r="Q5088" i="2" a="1"/>
  <c r="Q5088" i="2" s="1"/>
  <c r="Q5089" i="2" a="1"/>
  <c r="Q5089" i="2" s="1"/>
  <c r="Q5090" i="2" a="1"/>
  <c r="Q5090" i="2" s="1"/>
  <c r="Q5091" i="2" a="1"/>
  <c r="Q5091" i="2" s="1"/>
  <c r="Q5092" i="2" a="1"/>
  <c r="Q5092" i="2" s="1"/>
  <c r="Q5093" i="2" a="1"/>
  <c r="Q5093" i="2" s="1"/>
  <c r="Q5094" i="2" a="1"/>
  <c r="Q5094" i="2"/>
  <c r="Q5095" i="2" a="1"/>
  <c r="Q5095" i="2" s="1"/>
  <c r="Q5096" i="2" a="1"/>
  <c r="Q5096" i="2" s="1"/>
  <c r="Q5097" i="2" a="1"/>
  <c r="Q5097" i="2" s="1"/>
  <c r="Q5098" i="2" a="1"/>
  <c r="Q5098" i="2" s="1"/>
  <c r="Q5099" i="2" a="1"/>
  <c r="Q5099" i="2"/>
  <c r="Q5100" i="2" a="1"/>
  <c r="Q5100" i="2" s="1"/>
  <c r="Q5101" i="2" a="1"/>
  <c r="Q5101" i="2"/>
  <c r="Q5102" i="2" a="1"/>
  <c r="Q5102" i="2" s="1"/>
  <c r="Q5103" i="2" a="1"/>
  <c r="Q5103" i="2" s="1"/>
  <c r="Q5104" i="2" a="1"/>
  <c r="Q5104" i="2" s="1"/>
  <c r="Q5105" i="2" a="1"/>
  <c r="Q5105" i="2" s="1"/>
  <c r="Q5106" i="2" a="1"/>
  <c r="Q5106" i="2"/>
  <c r="Q5107" i="2" a="1"/>
  <c r="Q5107" i="2" s="1"/>
  <c r="Q5108" i="2" a="1"/>
  <c r="Q5108" i="2" s="1"/>
  <c r="Q5109" i="2" a="1"/>
  <c r="Q5109" i="2" s="1"/>
  <c r="Q5110" i="2" a="1"/>
  <c r="Q5110" i="2" s="1"/>
  <c r="Q5111" i="2" a="1"/>
  <c r="Q5111" i="2"/>
  <c r="Q5112" i="2" a="1"/>
  <c r="Q5112" i="2" s="1"/>
  <c r="Q5113" i="2" a="1"/>
  <c r="Q5113" i="2" s="1"/>
  <c r="Q5114" i="2" a="1"/>
  <c r="Q5114" i="2"/>
  <c r="Q5115" i="2" a="1"/>
  <c r="Q5115" i="2" s="1"/>
  <c r="Q5116" i="2" a="1"/>
  <c r="Q5116" i="2" s="1"/>
  <c r="Q5117" i="2" a="1"/>
  <c r="Q5117" i="2" s="1"/>
  <c r="Q5118" i="2" a="1"/>
  <c r="Q5118" i="2"/>
  <c r="Q5119" i="2" a="1"/>
  <c r="Q5119" i="2"/>
  <c r="Q5120" i="2" a="1"/>
  <c r="Q5120" i="2"/>
  <c r="Q5121" i="2" a="1"/>
  <c r="Q5121" i="2" s="1"/>
  <c r="Q5122" i="2" a="1"/>
  <c r="Q5122" i="2" s="1"/>
  <c r="Q5123" i="2" a="1"/>
  <c r="Q5123" i="2" s="1"/>
  <c r="Q5124" i="2" a="1"/>
  <c r="Q5124" i="2" s="1"/>
  <c r="Q5125" i="2" a="1"/>
  <c r="Q5125" i="2"/>
  <c r="Q5126" i="2" a="1"/>
  <c r="Q5126" i="2" s="1"/>
  <c r="Q5127" i="2" a="1"/>
  <c r="Q5127" i="2" s="1"/>
  <c r="Q5128" i="2" a="1"/>
  <c r="Q5128" i="2" s="1"/>
  <c r="Q5129" i="2" a="1"/>
  <c r="Q5129" i="2" s="1"/>
  <c r="Q5130" i="2" a="1"/>
  <c r="Q5130" i="2"/>
  <c r="Q5131" i="2" a="1"/>
  <c r="Q5131" i="2" s="1"/>
  <c r="Q5132" i="2" a="1"/>
  <c r="Q5132" i="2"/>
  <c r="Q5133" i="2" a="1"/>
  <c r="Q5133" i="2" s="1"/>
  <c r="Q5134" i="2" a="1"/>
  <c r="Q5134" i="2" s="1"/>
  <c r="Q5135" i="2" a="1"/>
  <c r="Q5135" i="2" s="1"/>
  <c r="Q5136" i="2" a="1"/>
  <c r="Q5136" i="2"/>
  <c r="Q5137" i="2" a="1"/>
  <c r="Q5137" i="2" s="1"/>
  <c r="Q5138" i="2" a="1"/>
  <c r="Q5138" i="2" s="1"/>
  <c r="Q5139" i="2" a="1"/>
  <c r="Q5139" i="2"/>
  <c r="Q5140" i="2" a="1"/>
  <c r="Q5140" i="2" s="1"/>
  <c r="Q5141" i="2" a="1"/>
  <c r="Q5141" i="2" s="1"/>
  <c r="Q5142" i="2" a="1"/>
  <c r="Q5142" i="2" s="1"/>
  <c r="Q5143" i="2" a="1"/>
  <c r="Q5143" i="2" s="1"/>
  <c r="Q5144" i="2" a="1"/>
  <c r="Q5144" i="2" s="1"/>
  <c r="Q5145" i="2" a="1"/>
  <c r="Q5145" i="2" s="1"/>
  <c r="Q5146" i="2" a="1"/>
  <c r="Q5146" i="2" s="1"/>
  <c r="Q5147" i="2" a="1"/>
  <c r="Q5147" i="2"/>
  <c r="Q5148" i="2" a="1"/>
  <c r="Q5148" i="2" s="1"/>
  <c r="Q5149" i="2" a="1"/>
  <c r="Q5149" i="2" s="1"/>
  <c r="Q5150" i="2" a="1"/>
  <c r="Q5150" i="2"/>
  <c r="Q5151" i="2" a="1"/>
  <c r="Q5151" i="2" s="1"/>
  <c r="Q5152" i="2" a="1"/>
  <c r="Q5152" i="2" s="1"/>
  <c r="Q5153" i="2" a="1"/>
  <c r="Q5153" i="2" s="1"/>
  <c r="Q5154" i="2" a="1"/>
  <c r="Q5154" i="2" s="1"/>
  <c r="Q5155" i="2" a="1"/>
  <c r="Q5155" i="2" s="1"/>
  <c r="Q5156" i="2" a="1"/>
  <c r="Q5156" i="2" s="1"/>
  <c r="Q5157" i="2" a="1"/>
  <c r="Q5157" i="2" s="1"/>
  <c r="Q5158" i="2" a="1"/>
  <c r="Q5158" i="2" s="1"/>
  <c r="Q5159" i="2" a="1"/>
  <c r="Q5159" i="2" s="1"/>
  <c r="Q5160" i="2" a="1"/>
  <c r="Q5160" i="2"/>
  <c r="Q5161" i="2" a="1"/>
  <c r="Q5161" i="2" s="1"/>
  <c r="Q5162" i="2" a="1"/>
  <c r="Q5162" i="2" s="1"/>
  <c r="Q5163" i="2" a="1"/>
  <c r="Q5163" i="2" s="1"/>
  <c r="Q5164" i="2" a="1"/>
  <c r="Q5164" i="2"/>
  <c r="Q5165" i="2" a="1"/>
  <c r="Q5165" i="2" s="1"/>
  <c r="Q5166" i="2" a="1"/>
  <c r="Q5166" i="2" s="1"/>
  <c r="Q5167" i="2" a="1"/>
  <c r="Q5167" i="2" s="1"/>
  <c r="Q5168" i="2" a="1"/>
  <c r="Q5168" i="2" s="1"/>
  <c r="Q5169" i="2" a="1"/>
  <c r="Q5169" i="2" s="1"/>
  <c r="Q5170" i="2" a="1"/>
  <c r="Q5170" i="2" s="1"/>
  <c r="Q5171" i="2" a="1"/>
  <c r="Q5171" i="2"/>
  <c r="Q5172" i="2" a="1"/>
  <c r="Q5172" i="2"/>
  <c r="Q5173" i="2" a="1"/>
  <c r="Q5173" i="2" s="1"/>
  <c r="Q5174" i="2" a="1"/>
  <c r="Q5174" i="2" s="1"/>
  <c r="Q5175" i="2" a="1"/>
  <c r="Q5175" i="2" s="1"/>
  <c r="Q5176" i="2" a="1"/>
  <c r="Q5176" i="2" s="1"/>
  <c r="Q5177" i="2" a="1"/>
  <c r="Q5177" i="2" s="1"/>
  <c r="Q5178" i="2" a="1"/>
  <c r="Q5178" i="2" s="1"/>
  <c r="Q5179" i="2" a="1"/>
  <c r="Q5179" i="2" s="1"/>
  <c r="Q5180" i="2" a="1"/>
  <c r="Q5180" i="2" s="1"/>
  <c r="Q5181" i="2" a="1"/>
  <c r="Q5181" i="2" s="1"/>
  <c r="Q5182" i="2" a="1"/>
  <c r="Q5182" i="2" s="1"/>
  <c r="Q5183" i="2" a="1"/>
  <c r="Q5183" i="2" s="1"/>
  <c r="Q5184" i="2" a="1"/>
  <c r="Q5184" i="2" s="1"/>
  <c r="Q5185" i="2" a="1"/>
  <c r="Q5185" i="2" s="1"/>
  <c r="Q5186" i="2" a="1"/>
  <c r="Q5186" i="2" s="1"/>
  <c r="Q5187" i="2" a="1"/>
  <c r="Q5187" i="2" s="1"/>
  <c r="Q5188" i="2" a="1"/>
  <c r="Q5188" i="2"/>
  <c r="Q5189" i="2" a="1"/>
  <c r="Q5189" i="2" s="1"/>
  <c r="Q5190" i="2" a="1"/>
  <c r="Q5190" i="2" s="1"/>
  <c r="Q5191" i="2" a="1"/>
  <c r="Q5191" i="2" s="1"/>
  <c r="Q5192" i="2" a="1"/>
  <c r="Q5192" i="2" s="1"/>
  <c r="Q5193" i="2" a="1"/>
  <c r="Q5193" i="2" s="1"/>
  <c r="Q5194" i="2" a="1"/>
  <c r="Q5194" i="2" s="1"/>
  <c r="Q5195" i="2" a="1"/>
  <c r="Q5195" i="2"/>
  <c r="Q5196" i="2" a="1"/>
  <c r="Q5196" i="2" s="1"/>
  <c r="Q5197" i="2" a="1"/>
  <c r="Q5197" i="2" s="1"/>
  <c r="Q5198" i="2" a="1"/>
  <c r="Q5198" i="2" s="1"/>
  <c r="Q5199" i="2" a="1"/>
  <c r="Q5199" i="2" s="1"/>
  <c r="Q5200" i="2" a="1"/>
  <c r="Q5200" i="2" s="1"/>
  <c r="Q5201" i="2" a="1"/>
  <c r="Q5201" i="2" s="1"/>
  <c r="Q5202" i="2" a="1"/>
  <c r="Q5202" i="2" s="1"/>
  <c r="Q5203" i="2" a="1"/>
  <c r="Q5203" i="2"/>
  <c r="Q5204" i="2" a="1"/>
  <c r="Q5204" i="2" s="1"/>
  <c r="Q5205" i="2" a="1"/>
  <c r="Q5205" i="2" s="1"/>
  <c r="Q5206" i="2" a="1"/>
  <c r="Q5206" i="2"/>
  <c r="Q5207" i="2" a="1"/>
  <c r="Q5207" i="2" s="1"/>
  <c r="Q5208" i="2" a="1"/>
  <c r="Q5208" i="2" s="1"/>
  <c r="Q5209" i="2" a="1"/>
  <c r="Q5209" i="2" s="1"/>
  <c r="Q5210" i="2" a="1"/>
  <c r="Q5210" i="2" s="1"/>
  <c r="Q5211" i="2" a="1"/>
  <c r="Q5211" i="2" s="1"/>
  <c r="Q5212" i="2" a="1"/>
  <c r="Q5212" i="2" s="1"/>
  <c r="Q5213" i="2" a="1"/>
  <c r="Q5213" i="2" s="1"/>
  <c r="Q5214" i="2" a="1"/>
  <c r="Q5214" i="2" s="1"/>
  <c r="Q5215" i="2" a="1"/>
  <c r="Q5215" i="2" s="1"/>
  <c r="Q5216" i="2" a="1"/>
  <c r="Q5216" i="2" s="1"/>
  <c r="Q5217" i="2" a="1"/>
  <c r="Q5217" i="2" s="1"/>
  <c r="Q5218" i="2" a="1"/>
  <c r="Q5218" i="2" s="1"/>
  <c r="Q5219" i="2" a="1"/>
  <c r="Q5219" i="2" s="1"/>
  <c r="Q5220" i="2" a="1"/>
  <c r="Q5220" i="2" s="1"/>
  <c r="Q5221" i="2" a="1"/>
  <c r="Q5221" i="2" s="1"/>
  <c r="Q5222" i="2" a="1"/>
  <c r="Q5222" i="2"/>
  <c r="Q5223" i="2" a="1"/>
  <c r="Q5223" i="2" s="1"/>
  <c r="Q5224" i="2" a="1"/>
  <c r="Q5224" i="2" s="1"/>
  <c r="Q5225" i="2" a="1"/>
  <c r="Q5225" i="2" s="1"/>
  <c r="Q5226" i="2" a="1"/>
  <c r="Q5226" i="2" s="1"/>
  <c r="Q5227" i="2" a="1"/>
  <c r="Q5227" i="2" s="1"/>
  <c r="Q5228" i="2" a="1"/>
  <c r="Q5228" i="2"/>
  <c r="Q5229" i="2" a="1"/>
  <c r="Q5229" i="2" s="1"/>
  <c r="Q5230" i="2" a="1"/>
  <c r="Q5230" i="2"/>
  <c r="Q5231" i="2" a="1"/>
  <c r="Q5231" i="2" s="1"/>
  <c r="Q5232" i="2" a="1"/>
  <c r="Q5232" i="2" s="1"/>
  <c r="Q5233" i="2" a="1"/>
  <c r="Q5233" i="2" s="1"/>
  <c r="Q5234" i="2" a="1"/>
  <c r="Q5234" i="2" s="1"/>
  <c r="Q5235" i="2" a="1"/>
  <c r="Q5235" i="2" s="1"/>
  <c r="Q5236" i="2" a="1"/>
  <c r="Q5236" i="2" s="1"/>
  <c r="Q5237" i="2" a="1"/>
  <c r="Q5237" i="2"/>
  <c r="Q5238" i="2" a="1"/>
  <c r="Q5238" i="2"/>
  <c r="Q5239" i="2" a="1"/>
  <c r="Q5239" i="2" s="1"/>
  <c r="Q5240" i="2" a="1"/>
  <c r="Q5240" i="2" s="1"/>
  <c r="Q5241" i="2" a="1"/>
  <c r="Q5241" i="2" s="1"/>
  <c r="Q5242" i="2" a="1"/>
  <c r="Q5242" i="2"/>
  <c r="Q5243" i="2" a="1"/>
  <c r="Q5243" i="2" s="1"/>
  <c r="Q5244" i="2" a="1"/>
  <c r="Q5244" i="2"/>
  <c r="Q5245" i="2" a="1"/>
  <c r="Q5245" i="2" s="1"/>
  <c r="Q5246" i="2" a="1"/>
  <c r="Q5246" i="2" s="1"/>
  <c r="Q5247" i="2" a="1"/>
  <c r="Q5247" i="2" s="1"/>
  <c r="Q5248" i="2" a="1"/>
  <c r="Q5248" i="2" s="1"/>
  <c r="Q5249" i="2" a="1"/>
  <c r="Q5249" i="2" s="1"/>
  <c r="Q5250" i="2" a="1"/>
  <c r="Q5250" i="2"/>
  <c r="Q5251" i="2" a="1"/>
  <c r="Q5251" i="2" s="1"/>
  <c r="Q5252" i="2" a="1"/>
  <c r="Q5252" i="2"/>
  <c r="Q5253" i="2" a="1"/>
  <c r="Q5253" i="2" s="1"/>
  <c r="Q5254" i="2" a="1"/>
  <c r="Q5254" i="2" s="1"/>
  <c r="Q5255" i="2" a="1"/>
  <c r="Q5255" i="2"/>
  <c r="Q5256" i="2" a="1"/>
  <c r="Q5256" i="2" s="1"/>
  <c r="Q5257" i="2" a="1"/>
  <c r="Q5257" i="2" s="1"/>
  <c r="Q5258" i="2" a="1"/>
  <c r="Q5258" i="2" s="1"/>
  <c r="Q5259" i="2" a="1"/>
  <c r="Q5259" i="2" s="1"/>
  <c r="Q5260" i="2" a="1"/>
  <c r="Q5260" i="2" s="1"/>
  <c r="Q5261" i="2" a="1"/>
  <c r="Q5261" i="2" s="1"/>
  <c r="Q5262" i="2" a="1"/>
  <c r="Q5262" i="2" s="1"/>
  <c r="Q5263" i="2" a="1"/>
  <c r="Q5263" i="2" s="1"/>
  <c r="Q5264" i="2" a="1"/>
  <c r="Q5264" i="2" s="1"/>
  <c r="Q5265" i="2" a="1"/>
  <c r="Q5265" i="2" s="1"/>
  <c r="Q5266" i="2" a="1"/>
  <c r="Q5266" i="2" s="1"/>
  <c r="Q5267" i="2" a="1"/>
  <c r="Q5267" i="2" s="1"/>
  <c r="Q5268" i="2" a="1"/>
  <c r="Q5268" i="2" s="1"/>
  <c r="Q5269" i="2" a="1"/>
  <c r="Q5269" i="2" s="1"/>
  <c r="Q5270" i="2" a="1"/>
  <c r="Q5270" i="2"/>
  <c r="Q5271" i="2" a="1"/>
  <c r="Q5271" i="2" s="1"/>
  <c r="Q5272" i="2" a="1"/>
  <c r="Q5272" i="2" s="1"/>
  <c r="Q5273" i="2" a="1"/>
  <c r="Q5273" i="2" s="1"/>
  <c r="Q5274" i="2" a="1"/>
  <c r="Q5274" i="2" s="1"/>
  <c r="Q5275" i="2" a="1"/>
  <c r="Q5275" i="2" s="1"/>
  <c r="Q5276" i="2" a="1"/>
  <c r="Q5276" i="2" s="1"/>
  <c r="Q5277" i="2" a="1"/>
  <c r="Q5277" i="2" s="1"/>
  <c r="Q5278" i="2" a="1"/>
  <c r="Q5278" i="2" s="1"/>
  <c r="Q5279" i="2" a="1"/>
  <c r="Q5279" i="2" s="1"/>
  <c r="Q5280" i="2" a="1"/>
  <c r="Q5280" i="2" s="1"/>
  <c r="Q5281" i="2" a="1"/>
  <c r="Q5281" i="2" s="1"/>
  <c r="Q5282" i="2" a="1"/>
  <c r="Q5282" i="2" s="1"/>
  <c r="Q5283" i="2" a="1"/>
  <c r="Q5283" i="2"/>
  <c r="Q5284" i="2" a="1"/>
  <c r="Q5284" i="2" s="1"/>
  <c r="Q5285" i="2" a="1"/>
  <c r="Q5285" i="2" s="1"/>
  <c r="Q5286" i="2" a="1"/>
  <c r="Q5286" i="2" s="1"/>
  <c r="Q5287" i="2" a="1"/>
  <c r="Q5287" i="2" s="1"/>
  <c r="Q5288" i="2" a="1"/>
  <c r="Q5288" i="2" s="1"/>
  <c r="Q5289" i="2" a="1"/>
  <c r="Q5289" i="2" s="1"/>
  <c r="Q5290" i="2" a="1"/>
  <c r="Q5290" i="2" s="1"/>
  <c r="Q5291" i="2" a="1"/>
  <c r="Q5291" i="2" s="1"/>
  <c r="Q5292" i="2" a="1"/>
  <c r="Q5292" i="2" s="1"/>
  <c r="Q5293" i="2" a="1"/>
  <c r="Q5293" i="2" s="1"/>
  <c r="Q5294" i="2" a="1"/>
  <c r="Q5294" i="2" s="1"/>
  <c r="Q5295" i="2" a="1"/>
  <c r="Q5295" i="2" s="1"/>
  <c r="Q5296" i="2" a="1"/>
  <c r="Q5296" i="2" s="1"/>
  <c r="Q5297" i="2" a="1"/>
  <c r="Q5297" i="2" s="1"/>
  <c r="Q5298" i="2" a="1"/>
  <c r="Q5298" i="2" s="1"/>
  <c r="Q5299" i="2" a="1"/>
  <c r="Q5299" i="2" s="1"/>
  <c r="Q5300" i="2" a="1"/>
  <c r="Q5300" i="2" s="1"/>
  <c r="Q5301" i="2" a="1"/>
  <c r="Q5301" i="2"/>
  <c r="Q5302" i="2" a="1"/>
  <c r="Q5302" i="2" s="1"/>
  <c r="Q5303" i="2" a="1"/>
  <c r="Q5303" i="2" s="1"/>
  <c r="Q5304" i="2" a="1"/>
  <c r="Q5304" i="2" s="1"/>
  <c r="Q5305" i="2" a="1"/>
  <c r="Q5305" i="2" s="1"/>
  <c r="Q5306" i="2" a="1"/>
  <c r="Q5306" i="2" s="1"/>
  <c r="Q5307" i="2" a="1"/>
  <c r="Q5307" i="2"/>
  <c r="Q5308" i="2" a="1"/>
  <c r="Q5308" i="2" s="1"/>
  <c r="Q5309" i="2" a="1"/>
  <c r="Q5309" i="2" s="1"/>
  <c r="Q5310" i="2" a="1"/>
  <c r="Q5310" i="2" s="1"/>
  <c r="Q5311" i="2" a="1"/>
  <c r="Q5311" i="2" s="1"/>
  <c r="Q5312" i="2" a="1"/>
  <c r="Q5312" i="2" s="1"/>
  <c r="Q5313" i="2" a="1"/>
  <c r="Q5313" i="2" s="1"/>
  <c r="Q5314" i="2" a="1"/>
  <c r="Q5314" i="2" s="1"/>
  <c r="Q5315" i="2" a="1"/>
  <c r="Q5315" i="2" s="1"/>
  <c r="Q5316" i="2" a="1"/>
  <c r="Q5316" i="2" s="1"/>
  <c r="Q5317" i="2" a="1"/>
  <c r="Q5317" i="2" s="1"/>
  <c r="Q5318" i="2" a="1"/>
  <c r="Q5318" i="2" s="1"/>
  <c r="Q5319" i="2" a="1"/>
  <c r="Q5319" i="2" s="1"/>
  <c r="Q5320" i="2" a="1"/>
  <c r="Q5320" i="2" s="1"/>
  <c r="Q5321" i="2" a="1"/>
  <c r="Q5321" i="2" s="1"/>
  <c r="Q5322" i="2" a="1"/>
  <c r="Q5322" i="2" s="1"/>
  <c r="Q5323" i="2" a="1"/>
  <c r="Q5323" i="2" s="1"/>
  <c r="Q5324" i="2" a="1"/>
  <c r="Q5324" i="2" s="1"/>
  <c r="Q5325" i="2" a="1"/>
  <c r="Q5325" i="2" s="1"/>
  <c r="Q5326" i="2" a="1"/>
  <c r="Q5326" i="2"/>
  <c r="Q5327" i="2" a="1"/>
  <c r="Q5327" i="2" s="1"/>
  <c r="Q5328" i="2" a="1"/>
  <c r="Q5328" i="2" s="1"/>
  <c r="Q5329" i="2" a="1"/>
  <c r="Q5329" i="2" s="1"/>
  <c r="Q5330" i="2" a="1"/>
  <c r="Q5330" i="2" s="1"/>
  <c r="Q5331" i="2" a="1"/>
  <c r="Q5331" i="2" s="1"/>
  <c r="Q5332" i="2" a="1"/>
  <c r="Q5332" i="2"/>
  <c r="Q5333" i="2" a="1"/>
  <c r="Q5333" i="2" s="1"/>
  <c r="Q5334" i="2" a="1"/>
  <c r="Q5334" i="2" s="1"/>
  <c r="Q5335" i="2" a="1"/>
  <c r="Q5335" i="2" s="1"/>
  <c r="Q5336" i="2" a="1"/>
  <c r="Q5336" i="2" s="1"/>
  <c r="Q5337" i="2" a="1"/>
  <c r="Q5337" i="2" s="1"/>
  <c r="Q5338" i="2" a="1"/>
  <c r="Q5338" i="2" s="1"/>
  <c r="Q5339" i="2" a="1"/>
  <c r="Q5339" i="2" s="1"/>
  <c r="Q5340" i="2" a="1"/>
  <c r="Q5340" i="2" s="1"/>
  <c r="Q5341" i="2" a="1"/>
  <c r="Q5341" i="2" s="1"/>
  <c r="Q5342" i="2" a="1"/>
  <c r="Q5342" i="2"/>
  <c r="Q5343" i="2" a="1"/>
  <c r="Q5343" i="2"/>
  <c r="Q5344" i="2" a="1"/>
  <c r="Q5344" i="2" s="1"/>
  <c r="Q5345" i="2" a="1"/>
  <c r="Q5345" i="2" s="1"/>
  <c r="Q5346" i="2" a="1"/>
  <c r="Q5346" i="2" s="1"/>
  <c r="Q5347" i="2" a="1"/>
  <c r="Q5347" i="2" s="1"/>
  <c r="Q5348" i="2" a="1"/>
  <c r="Q5348" i="2" s="1"/>
  <c r="Q5349" i="2" a="1"/>
  <c r="Q5349" i="2" s="1"/>
  <c r="Q5350" i="2" a="1"/>
  <c r="Q5350" i="2" s="1"/>
  <c r="Q5351" i="2" a="1"/>
  <c r="Q5351" i="2" s="1"/>
  <c r="Q5352" i="2" a="1"/>
  <c r="Q5352" i="2" s="1"/>
  <c r="Q5353" i="2" a="1"/>
  <c r="Q5353" i="2" s="1"/>
  <c r="Q5354" i="2" a="1"/>
  <c r="Q5354" i="2" s="1"/>
  <c r="Q5355" i="2" a="1"/>
  <c r="Q5355" i="2" s="1"/>
  <c r="Q5356" i="2" a="1"/>
  <c r="Q5356" i="2"/>
  <c r="Q5357" i="2" a="1"/>
  <c r="Q5357" i="2" s="1"/>
  <c r="Q5358" i="2" a="1"/>
  <c r="Q5358" i="2" s="1"/>
  <c r="Q5359" i="2" a="1"/>
  <c r="Q5359" i="2" s="1"/>
  <c r="Q5360" i="2" a="1"/>
  <c r="Q5360" i="2" s="1"/>
  <c r="Q5361" i="2" a="1"/>
  <c r="Q5361" i="2" s="1"/>
  <c r="Q5362" i="2" a="1"/>
  <c r="Q5362" i="2" s="1"/>
  <c r="Q5363" i="2" a="1"/>
  <c r="Q5363" i="2" s="1"/>
  <c r="Q5364" i="2" a="1"/>
  <c r="Q5364" i="2"/>
  <c r="Q5365" i="2" a="1"/>
  <c r="Q5365" i="2" s="1"/>
  <c r="Q5366" i="2" a="1"/>
  <c r="Q5366" i="2" s="1"/>
  <c r="Q5367" i="2" a="1"/>
  <c r="Q5367" i="2"/>
  <c r="Q5368" i="2" a="1"/>
  <c r="Q5368" i="2"/>
  <c r="Q5369" i="2" a="1"/>
  <c r="Q5369" i="2" s="1"/>
  <c r="Q5370" i="2" a="1"/>
  <c r="Q5370" i="2" s="1"/>
  <c r="Q5371" i="2" a="1"/>
  <c r="Q5371" i="2" s="1"/>
  <c r="Q5372" i="2" a="1"/>
  <c r="Q5372" i="2" s="1"/>
  <c r="Q5373" i="2" a="1"/>
  <c r="Q5373" i="2" s="1"/>
  <c r="Q5374" i="2" a="1"/>
  <c r="Q5374" i="2" s="1"/>
  <c r="Q5375" i="2" a="1"/>
  <c r="Q5375" i="2" s="1"/>
  <c r="Q5376" i="2" a="1"/>
  <c r="Q5376" i="2" s="1"/>
  <c r="Q5377" i="2" a="1"/>
  <c r="Q5377" i="2" s="1"/>
  <c r="Q5378" i="2" a="1"/>
  <c r="Q5378" i="2" s="1"/>
  <c r="Q5379" i="2" a="1"/>
  <c r="Q5379" i="2" s="1"/>
  <c r="Q5380" i="2" a="1"/>
  <c r="Q5380" i="2" s="1"/>
  <c r="Q5381" i="2" a="1"/>
  <c r="Q5381" i="2"/>
  <c r="Q5382" i="2" a="1"/>
  <c r="Q5382" i="2" s="1"/>
  <c r="Q5383" i="2" a="1"/>
  <c r="Q5383" i="2" s="1"/>
  <c r="Q5384" i="2" a="1"/>
  <c r="Q5384" i="2" s="1"/>
  <c r="Q5385" i="2" a="1"/>
  <c r="Q5385" i="2" s="1"/>
  <c r="Q5386" i="2" a="1"/>
  <c r="Q5386" i="2" s="1"/>
  <c r="Q5387" i="2" a="1"/>
  <c r="Q5387" i="2" s="1"/>
  <c r="Q5388" i="2" a="1"/>
  <c r="Q5388" i="2" s="1"/>
  <c r="Q5389" i="2" a="1"/>
  <c r="Q5389" i="2"/>
  <c r="Q5390" i="2" a="1"/>
  <c r="Q5390" i="2" s="1"/>
  <c r="Q5391" i="2" a="1"/>
  <c r="Q5391" i="2" s="1"/>
  <c r="Q5392" i="2" a="1"/>
  <c r="Q5392" i="2" s="1"/>
  <c r="Q5393" i="2" a="1"/>
  <c r="Q5393" i="2" s="1"/>
  <c r="Q5394" i="2" a="1"/>
  <c r="Q5394" i="2" s="1"/>
  <c r="Q5395" i="2" a="1"/>
  <c r="Q5395" i="2" s="1"/>
  <c r="Q5396" i="2" a="1"/>
  <c r="Q5396" i="2" s="1"/>
  <c r="Q5397" i="2" a="1"/>
  <c r="Q5397" i="2" s="1"/>
  <c r="Q5398" i="2" a="1"/>
  <c r="Q5398" i="2" s="1"/>
  <c r="Q5399" i="2" a="1"/>
  <c r="Q5399" i="2"/>
  <c r="Q5400" i="2" a="1"/>
  <c r="Q5400" i="2" s="1"/>
  <c r="Q5401" i="2" a="1"/>
  <c r="Q5401" i="2" s="1"/>
  <c r="Q5402" i="2" a="1"/>
  <c r="Q5402" i="2"/>
  <c r="Q5403" i="2" a="1"/>
  <c r="Q5403" i="2" s="1"/>
  <c r="Q5404" i="2" a="1"/>
  <c r="Q5404" i="2" s="1"/>
  <c r="Q5405" i="2" a="1"/>
  <c r="Q5405" i="2"/>
  <c r="Q5406" i="2" a="1"/>
  <c r="Q5406" i="2" s="1"/>
  <c r="Q5407" i="2" a="1"/>
  <c r="Q5407" i="2" s="1"/>
  <c r="Q5408" i="2" a="1"/>
  <c r="Q5408" i="2" s="1"/>
  <c r="Q5409" i="2" a="1"/>
  <c r="Q5409" i="2" s="1"/>
  <c r="Q5410" i="2" a="1"/>
  <c r="Q5410" i="2" s="1"/>
  <c r="Q5411" i="2" a="1"/>
  <c r="Q5411" i="2" s="1"/>
  <c r="Q5412" i="2" a="1"/>
  <c r="Q5412" i="2" s="1"/>
  <c r="Q5413" i="2" a="1"/>
  <c r="Q5413" i="2" s="1"/>
  <c r="Q5414" i="2" a="1"/>
  <c r="Q5414" i="2" s="1"/>
  <c r="Q5415" i="2" a="1"/>
  <c r="Q5415" i="2" s="1"/>
  <c r="Q5416" i="2" a="1"/>
  <c r="Q5416" i="2"/>
  <c r="Q5417" i="2" a="1"/>
  <c r="Q5417" i="2" s="1"/>
  <c r="Q5418" i="2" a="1"/>
  <c r="Q5418" i="2" s="1"/>
  <c r="Q5419" i="2" a="1"/>
  <c r="Q5419" i="2" s="1"/>
  <c r="Q5420" i="2" a="1"/>
  <c r="Q5420" i="2" s="1"/>
  <c r="Q5421" i="2" a="1"/>
  <c r="Q5421" i="2" s="1"/>
  <c r="Q5422" i="2" a="1"/>
  <c r="Q5422" i="2" s="1"/>
  <c r="Q5423" i="2" a="1"/>
  <c r="Q5423" i="2" s="1"/>
  <c r="Q5424" i="2" a="1"/>
  <c r="Q5424" i="2"/>
  <c r="Q5425" i="2" a="1"/>
  <c r="Q5425" i="2" s="1"/>
  <c r="Q5426" i="2" a="1"/>
  <c r="Q5426" i="2" s="1"/>
  <c r="Q5427" i="2" a="1"/>
  <c r="Q5427" i="2" s="1"/>
  <c r="Q5428" i="2" a="1"/>
  <c r="Q5428" i="2" s="1"/>
  <c r="Q5429" i="2" a="1"/>
  <c r="Q5429" i="2" s="1"/>
  <c r="Q5430" i="2" a="1"/>
  <c r="Q5430" i="2" s="1"/>
  <c r="Q5431" i="2" a="1"/>
  <c r="Q5431" i="2" s="1"/>
  <c r="Q5432" i="2" a="1"/>
  <c r="Q5432" i="2" s="1"/>
  <c r="Q5433" i="2" a="1"/>
  <c r="Q5433" i="2"/>
  <c r="Q5434" i="2" a="1"/>
  <c r="Q5434" i="2" s="1"/>
  <c r="Q5435" i="2" a="1"/>
  <c r="Q5435" i="2" s="1"/>
  <c r="Q5436" i="2" a="1"/>
  <c r="Q5436" i="2" s="1"/>
  <c r="Q5437" i="2" a="1"/>
  <c r="Q5437" i="2" s="1"/>
  <c r="Q5438" i="2" a="1"/>
  <c r="Q5438" i="2" s="1"/>
  <c r="Q5439" i="2" a="1"/>
  <c r="Q5439" i="2" s="1"/>
  <c r="Q5440" i="2" a="1"/>
  <c r="Q5440" i="2"/>
  <c r="Q5441" i="2" a="1"/>
  <c r="Q5441" i="2" s="1"/>
  <c r="Q5442" i="2" a="1"/>
  <c r="Q5442" i="2" s="1"/>
  <c r="Q5443" i="2" a="1"/>
  <c r="Q5443" i="2" s="1"/>
  <c r="Q5444" i="2" a="1"/>
  <c r="Q5444" i="2" s="1"/>
  <c r="Q5445" i="2" a="1"/>
  <c r="Q5445" i="2" s="1"/>
  <c r="Q5446" i="2" a="1"/>
  <c r="Q5446" i="2" s="1"/>
  <c r="Q5447" i="2" a="1"/>
  <c r="Q5447" i="2" s="1"/>
  <c r="Q5448" i="2" a="1"/>
  <c r="Q5448" i="2" s="1"/>
  <c r="Q5449" i="2" a="1"/>
  <c r="Q5449" i="2" s="1"/>
  <c r="Q5450" i="2" a="1"/>
  <c r="Q5450" i="2" s="1"/>
  <c r="Q5451" i="2" a="1"/>
  <c r="Q5451" i="2" s="1"/>
  <c r="Q5452" i="2" a="1"/>
  <c r="Q5452" i="2" s="1"/>
  <c r="Q5453" i="2" a="1"/>
  <c r="Q5453" i="2" s="1"/>
  <c r="Q5454" i="2" a="1"/>
  <c r="Q5454" i="2" s="1"/>
  <c r="Q5455" i="2" a="1"/>
  <c r="Q5455" i="2" s="1"/>
  <c r="Q5456" i="2" a="1"/>
  <c r="Q5456" i="2" s="1"/>
  <c r="Q5457" i="2" a="1"/>
  <c r="Q5457" i="2" s="1"/>
  <c r="Q5458" i="2" a="1"/>
  <c r="Q5458" i="2" s="1"/>
  <c r="Q5459" i="2" a="1"/>
  <c r="Q5459" i="2"/>
  <c r="Q5460" i="2" a="1"/>
  <c r="Q5460" i="2" s="1"/>
  <c r="Q5461" i="2" a="1"/>
  <c r="Q5461" i="2" s="1"/>
  <c r="Q5462" i="2" a="1"/>
  <c r="Q5462" i="2" s="1"/>
  <c r="Q5463" i="2" a="1"/>
  <c r="Q5463" i="2" s="1"/>
  <c r="Q5464" i="2" a="1"/>
  <c r="Q5464" i="2" s="1"/>
  <c r="Q5465" i="2" a="1"/>
  <c r="Q5465" i="2" s="1"/>
  <c r="Q5466" i="2" a="1"/>
  <c r="Q5466" i="2"/>
  <c r="Q5467" i="2" a="1"/>
  <c r="Q5467" i="2"/>
  <c r="Q5468" i="2" a="1"/>
  <c r="Q5468" i="2" s="1"/>
  <c r="Q5469" i="2" a="1"/>
  <c r="Q5469" i="2" s="1"/>
  <c r="Q5470" i="2" a="1"/>
  <c r="Q5470" i="2" s="1"/>
  <c r="Q5471" i="2" a="1"/>
  <c r="Q5471" i="2" s="1"/>
  <c r="Q5472" i="2" a="1"/>
  <c r="Q5472" i="2" s="1"/>
  <c r="Q5473" i="2" a="1"/>
  <c r="Q5473" i="2" s="1"/>
  <c r="Q5474" i="2" a="1"/>
  <c r="Q5474" i="2"/>
  <c r="Q5475" i="2" a="1"/>
  <c r="Q5475" i="2" s="1"/>
  <c r="Q5476" i="2" a="1"/>
  <c r="Q5476" i="2" s="1"/>
  <c r="Q5477" i="2" a="1"/>
  <c r="Q5477" i="2" s="1"/>
  <c r="Q5478" i="2" a="1"/>
  <c r="Q5478" i="2" s="1"/>
  <c r="Q5479" i="2" a="1"/>
  <c r="Q5479" i="2"/>
  <c r="Q5480" i="2" a="1"/>
  <c r="Q5480" i="2" s="1"/>
  <c r="Q5481" i="2" a="1"/>
  <c r="Q5481" i="2"/>
  <c r="Q5482" i="2" a="1"/>
  <c r="Q5482" i="2" s="1"/>
  <c r="Q5483" i="2" a="1"/>
  <c r="Q5483" i="2" s="1"/>
  <c r="Q5484" i="2" a="1"/>
  <c r="Q5484" i="2" s="1"/>
  <c r="Q5485" i="2" a="1"/>
  <c r="Q5485" i="2" s="1"/>
  <c r="Q5486" i="2" a="1"/>
  <c r="Q5486" i="2" s="1"/>
  <c r="Q5487" i="2" a="1"/>
  <c r="Q5487" i="2"/>
  <c r="Q5488" i="2" a="1"/>
  <c r="Q5488" i="2" s="1"/>
  <c r="Q5489" i="2" a="1"/>
  <c r="Q5489" i="2" s="1"/>
  <c r="Q5490" i="2" a="1"/>
  <c r="Q5490" i="2"/>
  <c r="Q5491" i="2" a="1"/>
  <c r="Q5491" i="2" s="1"/>
  <c r="Q5492" i="2" a="1"/>
  <c r="Q5492" i="2" s="1"/>
  <c r="Q5493" i="2" a="1"/>
  <c r="Q5493" i="2" s="1"/>
  <c r="Q5494" i="2" a="1"/>
  <c r="Q5494" i="2" s="1"/>
  <c r="Q5495" i="2" a="1"/>
  <c r="Q5495" i="2"/>
  <c r="Q5496" i="2" a="1"/>
  <c r="Q5496" i="2" s="1"/>
  <c r="Q5497" i="2" a="1"/>
  <c r="Q5497" i="2" s="1"/>
  <c r="Q5498" i="2" a="1"/>
  <c r="Q5498" i="2" s="1"/>
  <c r="Q5499" i="2" a="1"/>
  <c r="Q5499" i="2" s="1"/>
  <c r="Q5500" i="2" a="1"/>
  <c r="Q5500" i="2" s="1"/>
  <c r="Q5501" i="2" a="1"/>
  <c r="Q5501" i="2" s="1"/>
  <c r="Q5502" i="2" a="1"/>
  <c r="Q5502" i="2" s="1"/>
  <c r="Q5503" i="2" a="1"/>
  <c r="Q5503" i="2" s="1"/>
  <c r="Q5504" i="2" a="1"/>
  <c r="Q5504" i="2" s="1"/>
  <c r="Q5505" i="2" a="1"/>
  <c r="Q5505" i="2" s="1"/>
  <c r="Q5506" i="2" a="1"/>
  <c r="Q5506" i="2" s="1"/>
  <c r="Q5507" i="2" a="1"/>
  <c r="Q5507" i="2" s="1"/>
  <c r="Q5508" i="2" a="1"/>
  <c r="Q5508" i="2" s="1"/>
  <c r="Q5509" i="2" a="1"/>
  <c r="Q5509" i="2" s="1"/>
  <c r="Q5510" i="2" a="1"/>
  <c r="Q5510" i="2" s="1"/>
  <c r="Q5511" i="2" a="1"/>
  <c r="Q5511" i="2" s="1"/>
  <c r="Q5512" i="2" a="1"/>
  <c r="Q5512" i="2" s="1"/>
  <c r="Q5513" i="2" a="1"/>
  <c r="Q5513" i="2" s="1"/>
  <c r="Q5514" i="2" a="1"/>
  <c r="Q5514" i="2" s="1"/>
  <c r="Q5515" i="2" a="1"/>
  <c r="Q5515" i="2" s="1"/>
  <c r="Q5516" i="2" a="1"/>
  <c r="Q5516" i="2" s="1"/>
  <c r="Q5517" i="2" a="1"/>
  <c r="Q5517" i="2" s="1"/>
  <c r="Q5518" i="2" a="1"/>
  <c r="Q5518" i="2" s="1"/>
  <c r="Q5519" i="2" a="1"/>
  <c r="Q5519" i="2" s="1"/>
  <c r="Q5520" i="2" a="1"/>
  <c r="Q5520" i="2" s="1"/>
  <c r="Q5521" i="2" a="1"/>
  <c r="Q5521" i="2" s="1"/>
  <c r="Q5522" i="2" a="1"/>
  <c r="Q5522" i="2" s="1"/>
  <c r="Q5523" i="2" a="1"/>
  <c r="Q5523" i="2" s="1"/>
  <c r="Q5524" i="2" a="1"/>
  <c r="Q5524" i="2"/>
  <c r="Q5525" i="2" a="1"/>
  <c r="Q5525" i="2" s="1"/>
  <c r="Q5526" i="2" a="1"/>
  <c r="Q5526" i="2" s="1"/>
  <c r="Q5527" i="2" a="1"/>
  <c r="Q5527" i="2" s="1"/>
  <c r="Q5528" i="2" a="1"/>
  <c r="Q5528" i="2" s="1"/>
  <c r="Q5529" i="2" a="1"/>
  <c r="Q5529" i="2" s="1"/>
  <c r="Q5530" i="2" a="1"/>
  <c r="Q5530" i="2"/>
  <c r="Q5531" i="2" a="1"/>
  <c r="Q5531" i="2" s="1"/>
  <c r="Q5532" i="2" a="1"/>
  <c r="Q5532" i="2"/>
  <c r="Q5533" i="2" a="1"/>
  <c r="Q5533" i="2" s="1"/>
  <c r="Q5534" i="2" a="1"/>
  <c r="Q5534" i="2" s="1"/>
  <c r="Q5535" i="2" a="1"/>
  <c r="Q5535" i="2" s="1"/>
  <c r="Q5536" i="2" a="1"/>
  <c r="Q5536" i="2" s="1"/>
  <c r="Q5537" i="2" a="1"/>
  <c r="Q5537" i="2" s="1"/>
  <c r="Q5538" i="2" a="1"/>
  <c r="Q5538" i="2" s="1"/>
  <c r="Q5539" i="2" a="1"/>
  <c r="Q5539" i="2"/>
  <c r="Q5540" i="2" a="1"/>
  <c r="Q5540" i="2" s="1"/>
  <c r="Q5541" i="2" a="1"/>
  <c r="Q5541" i="2" s="1"/>
  <c r="Q5542" i="2" a="1"/>
  <c r="Q5542" i="2" s="1"/>
  <c r="Q5543" i="2" a="1"/>
  <c r="Q5543" i="2" s="1"/>
  <c r="Q5544" i="2" a="1"/>
  <c r="Q5544" i="2"/>
  <c r="Q5545" i="2" a="1"/>
  <c r="Q5545" i="2" s="1"/>
  <c r="Q5546" i="2" a="1"/>
  <c r="Q5546" i="2" s="1"/>
  <c r="Q5547" i="2" a="1"/>
  <c r="Q5547" i="2" s="1"/>
  <c r="Q5548" i="2" a="1"/>
  <c r="Q5548" i="2" s="1"/>
  <c r="Q5549" i="2" a="1"/>
  <c r="Q5549" i="2" s="1"/>
  <c r="Q5550" i="2" a="1"/>
  <c r="Q5550" i="2" s="1"/>
  <c r="Q5551" i="2" a="1"/>
  <c r="Q5551" i="2" s="1"/>
  <c r="Q5552" i="2" a="1"/>
  <c r="Q5552" i="2" s="1"/>
  <c r="Q5553" i="2" a="1"/>
  <c r="Q5553" i="2" s="1"/>
  <c r="Q5554" i="2" a="1"/>
  <c r="Q5554" i="2" s="1"/>
  <c r="Q5555" i="2" a="1"/>
  <c r="Q5555" i="2" s="1"/>
  <c r="Q5556" i="2" a="1"/>
  <c r="Q5556" i="2" s="1"/>
  <c r="Q5557" i="2" a="1"/>
  <c r="Q5557" i="2"/>
  <c r="Q5558" i="2" a="1"/>
  <c r="Q5558" i="2" s="1"/>
  <c r="Q5559" i="2" a="1"/>
  <c r="Q5559" i="2" s="1"/>
  <c r="Q5560" i="2" a="1"/>
  <c r="Q5560" i="2"/>
  <c r="Q5561" i="2" a="1"/>
  <c r="Q5561" i="2" s="1"/>
  <c r="Q5562" i="2" a="1"/>
  <c r="Q5562" i="2" s="1"/>
  <c r="Q5563" i="2" a="1"/>
  <c r="Q5563" i="2"/>
  <c r="Q5564" i="2" a="1"/>
  <c r="Q5564" i="2" s="1"/>
  <c r="Q5565" i="2" a="1"/>
  <c r="Q5565" i="2" s="1"/>
  <c r="Q5566" i="2" a="1"/>
  <c r="Q5566" i="2" s="1"/>
  <c r="Q5567" i="2" a="1"/>
  <c r="Q5567" i="2" s="1"/>
  <c r="Q5568" i="2" a="1"/>
  <c r="Q5568" i="2" s="1"/>
  <c r="Q5569" i="2" a="1"/>
  <c r="Q5569" i="2" s="1"/>
  <c r="Q5570" i="2" a="1"/>
  <c r="Q5570" i="2" s="1"/>
  <c r="Q5571" i="2" a="1"/>
  <c r="Q5571" i="2"/>
  <c r="Q5572" i="2" a="1"/>
  <c r="Q5572" i="2" s="1"/>
  <c r="Q5573" i="2" a="1"/>
  <c r="Q5573" i="2" s="1"/>
  <c r="Q5574" i="2" a="1"/>
  <c r="Q5574" i="2" s="1"/>
  <c r="Q5575" i="2" a="1"/>
  <c r="Q5575" i="2" s="1"/>
  <c r="Q5576" i="2" a="1"/>
  <c r="Q5576" i="2" s="1"/>
  <c r="Q5577" i="2" a="1"/>
  <c r="Q5577" i="2" s="1"/>
  <c r="Q5578" i="2" a="1"/>
  <c r="Q5578" i="2" s="1"/>
  <c r="Q5579" i="2" a="1"/>
  <c r="Q5579" i="2" s="1"/>
  <c r="Q5580" i="2" a="1"/>
  <c r="Q5580" i="2" s="1"/>
  <c r="Q5581" i="2" a="1"/>
  <c r="Q5581" i="2" s="1"/>
  <c r="Q5582" i="2" a="1"/>
  <c r="Q5582" i="2" s="1"/>
  <c r="Q5583" i="2" a="1"/>
  <c r="Q5583" i="2" s="1"/>
  <c r="Q5584" i="2" a="1"/>
  <c r="Q5584" i="2" s="1"/>
  <c r="Q5585" i="2" a="1"/>
  <c r="Q5585" i="2" s="1"/>
  <c r="Q5586" i="2" a="1"/>
  <c r="Q5586" i="2" s="1"/>
  <c r="Q5587" i="2" a="1"/>
  <c r="Q5587" i="2" s="1"/>
  <c r="Q5588" i="2" a="1"/>
  <c r="Q5588" i="2" s="1"/>
  <c r="Q5589" i="2" a="1"/>
  <c r="Q5589" i="2" s="1"/>
  <c r="Q5590" i="2" a="1"/>
  <c r="Q5590" i="2" s="1"/>
  <c r="Q5591" i="2" a="1"/>
  <c r="Q5591" i="2" s="1"/>
  <c r="Q5592" i="2" a="1"/>
  <c r="Q5592" i="2" s="1"/>
  <c r="Q5593" i="2" a="1"/>
  <c r="Q5593" i="2" s="1"/>
  <c r="Q5594" i="2" a="1"/>
  <c r="Q5594" i="2" s="1"/>
  <c r="Q5595" i="2" a="1"/>
  <c r="Q5595" i="2" s="1"/>
  <c r="Q5596" i="2" a="1"/>
  <c r="Q5596" i="2" s="1"/>
  <c r="Q5597" i="2" a="1"/>
  <c r="Q5597" i="2" s="1"/>
  <c r="Q5598" i="2" a="1"/>
  <c r="Q5598" i="2" s="1"/>
  <c r="Q5599" i="2" a="1"/>
  <c r="Q5599" i="2" s="1"/>
  <c r="Q5600" i="2" a="1"/>
  <c r="Q5600" i="2" s="1"/>
  <c r="Q5601" i="2" a="1"/>
  <c r="Q5601" i="2" s="1"/>
  <c r="Q5602" i="2" a="1"/>
  <c r="Q5602" i="2" s="1"/>
  <c r="Q5603" i="2" a="1"/>
  <c r="Q5603" i="2" s="1"/>
  <c r="Q5604" i="2" a="1"/>
  <c r="Q5604" i="2" s="1"/>
  <c r="Q5605" i="2" a="1"/>
  <c r="Q5605" i="2"/>
  <c r="Q5606" i="2" a="1"/>
  <c r="Q5606" i="2" s="1"/>
  <c r="Q5607" i="2" a="1"/>
  <c r="Q5607" i="2" s="1"/>
  <c r="Q5608" i="2" a="1"/>
  <c r="Q5608" i="2" s="1"/>
  <c r="Q5609" i="2" a="1"/>
  <c r="Q5609" i="2" s="1"/>
  <c r="Q5610" i="2" a="1"/>
  <c r="Q5610" i="2" s="1"/>
  <c r="Q5611" i="2" a="1"/>
  <c r="Q5611" i="2" s="1"/>
  <c r="Q5612" i="2" a="1"/>
  <c r="Q5612" i="2" s="1"/>
  <c r="Q5613" i="2" a="1"/>
  <c r="Q5613" i="2" s="1"/>
  <c r="Q5614" i="2" a="1"/>
  <c r="Q5614" i="2"/>
  <c r="Q5615" i="2" a="1"/>
  <c r="Q5615" i="2" s="1"/>
  <c r="Q5616" i="2" a="1"/>
  <c r="Q5616" i="2" s="1"/>
  <c r="Q5617" i="2" a="1"/>
  <c r="Q5617" i="2" s="1"/>
  <c r="Q5618" i="2" a="1"/>
  <c r="Q5618" i="2" s="1"/>
  <c r="Q5619" i="2" a="1"/>
  <c r="Q5619" i="2" s="1"/>
  <c r="Q5620" i="2" a="1"/>
  <c r="Q5620" i="2"/>
  <c r="Q5621" i="2" a="1"/>
  <c r="Q5621" i="2" s="1"/>
  <c r="Q5622" i="2" a="1"/>
  <c r="Q5622" i="2" s="1"/>
  <c r="Q5623" i="2" a="1"/>
  <c r="Q5623" i="2" s="1"/>
  <c r="Q5624" i="2" a="1"/>
  <c r="Q5624" i="2" s="1"/>
  <c r="Q5625" i="2" a="1"/>
  <c r="Q5625" i="2" s="1"/>
  <c r="Q5626" i="2" a="1"/>
  <c r="Q5626" i="2" s="1"/>
  <c r="Q5627" i="2" a="1"/>
  <c r="Q5627" i="2" s="1"/>
  <c r="Q5628" i="2" a="1"/>
  <c r="Q5628" i="2"/>
  <c r="Q5629" i="2" a="1"/>
  <c r="Q5629" i="2"/>
  <c r="Q5630" i="2" a="1"/>
  <c r="Q5630" i="2"/>
  <c r="Q5631" i="2" a="1"/>
  <c r="Q5631" i="2" s="1"/>
  <c r="Q5632" i="2" a="1"/>
  <c r="Q5632" i="2" s="1"/>
  <c r="Q5633" i="2" a="1"/>
  <c r="Q5633" i="2" s="1"/>
  <c r="Q5634" i="2" a="1"/>
  <c r="Q5634" i="2" s="1"/>
  <c r="Q5635" i="2" a="1"/>
  <c r="Q5635" i="2" s="1"/>
  <c r="Q5636" i="2" a="1"/>
  <c r="Q5636" i="2"/>
  <c r="Q5637" i="2" a="1"/>
  <c r="Q5637" i="2"/>
  <c r="Q5638" i="2" a="1"/>
  <c r="Q5638" i="2" s="1"/>
  <c r="Q5639" i="2" a="1"/>
  <c r="Q5639" i="2" s="1"/>
  <c r="Q5640" i="2" a="1"/>
  <c r="Q5640" i="2" s="1"/>
  <c r="Q5641" i="2" a="1"/>
  <c r="Q5641" i="2" s="1"/>
  <c r="Q5642" i="2" a="1"/>
  <c r="Q5642" i="2"/>
  <c r="Q5643" i="2" a="1"/>
  <c r="Q5643" i="2" s="1"/>
  <c r="Q5644" i="2" a="1"/>
  <c r="Q5644" i="2" s="1"/>
  <c r="Q5645" i="2" a="1"/>
  <c r="Q5645" i="2" s="1"/>
  <c r="Q5646" i="2" a="1"/>
  <c r="Q5646" i="2" s="1"/>
  <c r="Q5647" i="2" a="1"/>
  <c r="Q5647" i="2" s="1"/>
  <c r="Q5648" i="2" a="1"/>
  <c r="Q5648" i="2" s="1"/>
  <c r="Q5649" i="2" a="1"/>
  <c r="Q5649" i="2" s="1"/>
  <c r="Q5650" i="2" a="1"/>
  <c r="Q5650" i="2"/>
  <c r="Q5651" i="2" a="1"/>
  <c r="Q5651" i="2" s="1"/>
  <c r="Q5652" i="2" a="1"/>
  <c r="Q5652" i="2" s="1"/>
  <c r="Q5653" i="2" a="1"/>
  <c r="Q5653" i="2" s="1"/>
  <c r="Q5654" i="2" a="1"/>
  <c r="Q5654" i="2"/>
  <c r="Q5655" i="2" a="1"/>
  <c r="Q5655" i="2" s="1"/>
  <c r="Q5656" i="2" a="1"/>
  <c r="Q5656" i="2" s="1"/>
  <c r="Q5657" i="2" a="1"/>
  <c r="Q5657" i="2" s="1"/>
  <c r="Q5658" i="2" a="1"/>
  <c r="Q5658" i="2"/>
  <c r="Q5659" i="2" a="1"/>
  <c r="Q5659" i="2" s="1"/>
  <c r="Q5660" i="2" a="1"/>
  <c r="Q5660" i="2" s="1"/>
  <c r="Q5661" i="2" a="1"/>
  <c r="Q5661" i="2"/>
  <c r="Q5662" i="2" a="1"/>
  <c r="Q5662" i="2"/>
  <c r="Q5663" i="2" a="1"/>
  <c r="Q5663" i="2"/>
  <c r="Q5664" i="2" a="1"/>
  <c r="Q5664" i="2" s="1"/>
  <c r="Q5665" i="2" a="1"/>
  <c r="Q5665" i="2" s="1"/>
  <c r="Q5666" i="2" a="1"/>
  <c r="Q5666" i="2" s="1"/>
  <c r="Q5667" i="2" a="1"/>
  <c r="Q5667" i="2" s="1"/>
  <c r="Q5668" i="2" a="1"/>
  <c r="Q5668" i="2" s="1"/>
  <c r="Q5669" i="2" a="1"/>
  <c r="Q5669" i="2" s="1"/>
  <c r="Q5670" i="2" a="1"/>
  <c r="Q5670" i="2" s="1"/>
  <c r="Q5671" i="2" a="1"/>
  <c r="Q5671" i="2" s="1"/>
  <c r="Q5672" i="2" a="1"/>
  <c r="Q5672" i="2" s="1"/>
  <c r="Q5673" i="2" a="1"/>
  <c r="Q5673" i="2" s="1"/>
  <c r="Q5674" i="2" a="1"/>
  <c r="Q5674" i="2" s="1"/>
  <c r="Q5675" i="2" a="1"/>
  <c r="Q5675" i="2" s="1"/>
  <c r="Q5676" i="2" a="1"/>
  <c r="Q5676" i="2" s="1"/>
  <c r="Q5677" i="2" a="1"/>
  <c r="Q5677" i="2" s="1"/>
  <c r="Q5678" i="2" a="1"/>
  <c r="Q5678" i="2" s="1"/>
  <c r="Q5679" i="2" a="1"/>
  <c r="Q5679" i="2" s="1"/>
  <c r="Q5680" i="2" a="1"/>
  <c r="Q5680" i="2" s="1"/>
  <c r="Q5681" i="2" a="1"/>
  <c r="Q5681" i="2" s="1"/>
  <c r="Q5682" i="2" a="1"/>
  <c r="Q5682" i="2" s="1"/>
  <c r="Q5683" i="2" a="1"/>
  <c r="Q5683" i="2"/>
  <c r="Q5684" i="2" a="1"/>
  <c r="Q5684" i="2" s="1"/>
  <c r="Q5685" i="2" a="1"/>
  <c r="Q5685" i="2"/>
  <c r="Q5686" i="2" a="1"/>
  <c r="Q5686" i="2" s="1"/>
  <c r="Q5687" i="2" a="1"/>
  <c r="Q5687" i="2" s="1"/>
  <c r="Q5688" i="2" a="1"/>
  <c r="Q5688" i="2" s="1"/>
  <c r="Q5689" i="2" a="1"/>
  <c r="Q5689" i="2" s="1"/>
  <c r="Q5690" i="2" a="1"/>
  <c r="Q5690" i="2" s="1"/>
  <c r="Q5691" i="2" a="1"/>
  <c r="Q5691" i="2"/>
  <c r="Q5692" i="2" a="1"/>
  <c r="Q5692" i="2" s="1"/>
  <c r="Q5693" i="2" a="1"/>
  <c r="Q5693" i="2" s="1"/>
  <c r="Q5694" i="2" a="1"/>
  <c r="Q5694" i="2" s="1"/>
  <c r="Q5695" i="2" a="1"/>
  <c r="Q5695" i="2" s="1"/>
  <c r="Q5696" i="2" a="1"/>
  <c r="Q5696" i="2"/>
  <c r="Q5697" i="2" a="1"/>
  <c r="Q5697" i="2" s="1"/>
  <c r="Q5698" i="2" a="1"/>
  <c r="Q5698" i="2" s="1"/>
  <c r="Q5699" i="2" a="1"/>
  <c r="Q5699" i="2"/>
  <c r="Q5700" i="2" a="1"/>
  <c r="Q5700" i="2"/>
  <c r="Q5701" i="2" a="1"/>
  <c r="Q5701" i="2" s="1"/>
  <c r="Q5702" i="2" a="1"/>
  <c r="Q5702" i="2" s="1"/>
  <c r="Q5703" i="2" a="1"/>
  <c r="Q5703" i="2" s="1"/>
  <c r="Q5704" i="2" a="1"/>
  <c r="Q5704" i="2"/>
  <c r="Q5705" i="2" a="1"/>
  <c r="Q5705" i="2" s="1"/>
  <c r="Q5706" i="2" a="1"/>
  <c r="Q5706" i="2" s="1"/>
  <c r="Q5707" i="2" a="1"/>
  <c r="Q5707" i="2"/>
  <c r="Q5708" i="2" a="1"/>
  <c r="Q5708" i="2" s="1"/>
  <c r="Q5709" i="2" a="1"/>
  <c r="Q5709" i="2" s="1"/>
  <c r="Q5710" i="2" a="1"/>
  <c r="Q5710" i="2" s="1"/>
  <c r="Q5711" i="2" a="1"/>
  <c r="Q5711" i="2" s="1"/>
  <c r="Q5712" i="2" a="1"/>
  <c r="Q5712" i="2" s="1"/>
  <c r="Q5713" i="2" a="1"/>
  <c r="Q5713" i="2" s="1"/>
  <c r="Q5714" i="2" a="1"/>
  <c r="Q5714" i="2" s="1"/>
  <c r="Q5715" i="2" a="1"/>
  <c r="Q5715" i="2" s="1"/>
  <c r="Q5716" i="2" a="1"/>
  <c r="Q5716" i="2" s="1"/>
  <c r="Q5717" i="2" a="1"/>
  <c r="Q5717" i="2" s="1"/>
  <c r="Q5718" i="2" a="1"/>
  <c r="Q5718" i="2"/>
  <c r="Q5719" i="2" a="1"/>
  <c r="Q5719" i="2" s="1"/>
  <c r="Q5720" i="2" a="1"/>
  <c r="Q5720" i="2" s="1"/>
  <c r="Q5721" i="2" a="1"/>
  <c r="Q5721" i="2" s="1"/>
  <c r="Q5722" i="2" a="1"/>
  <c r="Q5722" i="2" s="1"/>
  <c r="Q5723" i="2" a="1"/>
  <c r="Q5723" i="2" s="1"/>
  <c r="Q5724" i="2" a="1"/>
  <c r="Q5724" i="2" s="1"/>
  <c r="Q5725" i="2" a="1"/>
  <c r="Q5725" i="2" s="1"/>
  <c r="Q5726" i="2" a="1"/>
  <c r="Q5726" i="2"/>
  <c r="Q5727" i="2" a="1"/>
  <c r="Q5727" i="2" s="1"/>
  <c r="Q5728" i="2" a="1"/>
  <c r="Q5728" i="2" s="1"/>
  <c r="Q5729" i="2" a="1"/>
  <c r="Q5729" i="2" s="1"/>
  <c r="Q5730" i="2" a="1"/>
  <c r="Q5730" i="2" s="1"/>
  <c r="Q5731" i="2" a="1"/>
  <c r="Q5731" i="2" s="1"/>
  <c r="Q5732" i="2" a="1"/>
  <c r="Q5732" i="2"/>
  <c r="Q5733" i="2" a="1"/>
  <c r="Q5733" i="2" s="1"/>
  <c r="Q5734" i="2" a="1"/>
  <c r="Q5734" i="2"/>
  <c r="Q5735" i="2" a="1"/>
  <c r="Q5735" i="2"/>
  <c r="Q5736" i="2" a="1"/>
  <c r="Q5736" i="2" s="1"/>
  <c r="Q5737" i="2" a="1"/>
  <c r="Q5737" i="2" s="1"/>
  <c r="Q5738" i="2" a="1"/>
  <c r="Q5738" i="2" s="1"/>
  <c r="Q5739" i="2" a="1"/>
  <c r="Q5739" i="2" s="1"/>
  <c r="Q5740" i="2" a="1"/>
  <c r="Q5740" i="2" s="1"/>
  <c r="Q5741" i="2" a="1"/>
  <c r="Q5741" i="2"/>
  <c r="Q5742" i="2" a="1"/>
  <c r="Q5742" i="2" s="1"/>
  <c r="Q5743" i="2" a="1"/>
  <c r="Q5743" i="2" s="1"/>
  <c r="Q5744" i="2" a="1"/>
  <c r="Q5744" i="2" s="1"/>
  <c r="Q5745" i="2" a="1"/>
  <c r="Q5745" i="2"/>
  <c r="Q5746" i="2" a="1"/>
  <c r="Q5746" i="2" s="1"/>
  <c r="Q5747" i="2" a="1"/>
  <c r="Q5747" i="2" s="1"/>
  <c r="Q5748" i="2" a="1"/>
  <c r="Q5748" i="2"/>
  <c r="Q5749" i="2" a="1"/>
  <c r="Q5749" i="2" s="1"/>
  <c r="Q5750" i="2" a="1"/>
  <c r="Q5750" i="2" s="1"/>
  <c r="Q5751" i="2" a="1"/>
  <c r="Q5751" i="2" s="1"/>
  <c r="Q5752" i="2" a="1"/>
  <c r="Q5752" i="2" s="1"/>
  <c r="Q5753" i="2" a="1"/>
  <c r="Q5753" i="2" s="1"/>
  <c r="Q5754" i="2" a="1"/>
  <c r="Q5754" i="2" s="1"/>
  <c r="Q5755" i="2" a="1"/>
  <c r="Q5755" i="2" s="1"/>
  <c r="Q5756" i="2" a="1"/>
  <c r="Q5756" i="2" s="1"/>
  <c r="Q5757" i="2" a="1"/>
  <c r="Q5757" i="2" s="1"/>
  <c r="Q5758" i="2" a="1"/>
  <c r="Q5758" i="2" s="1"/>
  <c r="Q5759" i="2" a="1"/>
  <c r="Q5759" i="2" s="1"/>
  <c r="Q5760" i="2" a="1"/>
  <c r="Q5760" i="2"/>
  <c r="Q5761" i="2" a="1"/>
  <c r="Q5761" i="2" s="1"/>
  <c r="Q5762" i="2" a="1"/>
  <c r="Q5762" i="2" s="1"/>
  <c r="Q5763" i="2" a="1"/>
  <c r="Q5763" i="2" s="1"/>
  <c r="Q5764" i="2" a="1"/>
  <c r="Q5764" i="2" s="1"/>
  <c r="Q5765" i="2" a="1"/>
  <c r="Q5765" i="2" s="1"/>
  <c r="Q5766" i="2" a="1"/>
  <c r="Q5766" i="2"/>
  <c r="Q5767" i="2" a="1"/>
  <c r="Q5767" i="2" s="1"/>
  <c r="Q5768" i="2" a="1"/>
  <c r="Q5768" i="2" s="1"/>
  <c r="Q5769" i="2" a="1"/>
  <c r="Q5769" i="2"/>
  <c r="Q5770" i="2" a="1"/>
  <c r="Q5770" i="2" s="1"/>
  <c r="Q5771" i="2" a="1"/>
  <c r="Q5771" i="2" s="1"/>
  <c r="Q5772" i="2" a="1"/>
  <c r="Q5772" i="2" s="1"/>
  <c r="Q5773" i="2" a="1"/>
  <c r="Q5773" i="2" s="1"/>
  <c r="Q5774" i="2" a="1"/>
  <c r="Q5774" i="2" s="1"/>
  <c r="Q5775" i="2" a="1"/>
  <c r="Q5775" i="2"/>
  <c r="Q5776" i="2" a="1"/>
  <c r="Q5776" i="2" s="1"/>
  <c r="Q5777" i="2" a="1"/>
  <c r="Q5777" i="2" s="1"/>
  <c r="Q5778" i="2" a="1"/>
  <c r="Q5778" i="2" s="1"/>
  <c r="Q5779" i="2" a="1"/>
  <c r="Q5779" i="2" s="1"/>
  <c r="Q5780" i="2" a="1"/>
  <c r="Q5780" i="2" s="1"/>
  <c r="Q5781" i="2" a="1"/>
  <c r="Q5781" i="2"/>
  <c r="Q5782" i="2" a="1"/>
  <c r="Q5782" i="2" s="1"/>
  <c r="Q5783" i="2" a="1"/>
  <c r="Q5783" i="2"/>
  <c r="Q5784" i="2" a="1"/>
  <c r="Q5784" i="2"/>
  <c r="Q5785" i="2" a="1"/>
  <c r="Q5785" i="2" s="1"/>
  <c r="Q5786" i="2" a="1"/>
  <c r="Q5786" i="2" s="1"/>
  <c r="Q5787" i="2" a="1"/>
  <c r="Q5787" i="2" s="1"/>
  <c r="Q5788" i="2" a="1"/>
  <c r="Q5788" i="2" s="1"/>
  <c r="Q5789" i="2" a="1"/>
  <c r="Q5789" i="2" s="1"/>
  <c r="Q5790" i="2" a="1"/>
  <c r="Q5790" i="2" s="1"/>
  <c r="Q5791" i="2" a="1"/>
  <c r="Q5791" i="2" s="1"/>
  <c r="Q5792" i="2" a="1"/>
  <c r="Q5792" i="2" s="1"/>
  <c r="Q5793" i="2" a="1"/>
  <c r="Q5793" i="2" s="1"/>
  <c r="Q5794" i="2" a="1"/>
  <c r="Q5794" i="2" s="1"/>
  <c r="Q5795" i="2" a="1"/>
  <c r="Q5795" i="2" s="1"/>
  <c r="Q5796" i="2" a="1"/>
  <c r="Q5796" i="2" s="1"/>
  <c r="Q5797" i="2" a="1"/>
  <c r="Q5797" i="2" s="1"/>
  <c r="Q5798" i="2" a="1"/>
  <c r="Q5798" i="2" s="1"/>
  <c r="Q5799" i="2" a="1"/>
  <c r="Q5799" i="2" s="1"/>
  <c r="Q5800" i="2" a="1"/>
  <c r="Q5800" i="2" s="1"/>
  <c r="Q5801" i="2" a="1"/>
  <c r="Q5801" i="2"/>
  <c r="Q5802" i="2" a="1"/>
  <c r="Q5802" i="2" s="1"/>
  <c r="Q5803" i="2" a="1"/>
  <c r="Q5803" i="2" s="1"/>
  <c r="Q5804" i="2" a="1"/>
  <c r="Q5804" i="2" s="1"/>
  <c r="Q5805" i="2" a="1"/>
  <c r="Q5805" i="2" s="1"/>
  <c r="Q5806" i="2" a="1"/>
  <c r="Q5806" i="2" s="1"/>
  <c r="Q5807" i="2" a="1"/>
  <c r="Q5807" i="2" s="1"/>
  <c r="Q5808" i="2" a="1"/>
  <c r="Q5808" i="2" s="1"/>
  <c r="Q5809" i="2" a="1"/>
  <c r="Q5809" i="2" s="1"/>
  <c r="Q5810" i="2" a="1"/>
  <c r="Q5810" i="2" s="1"/>
  <c r="Q5811" i="2" a="1"/>
  <c r="Q5811" i="2" s="1"/>
  <c r="Q5812" i="2" a="1"/>
  <c r="Q5812" i="2" s="1"/>
  <c r="Q5813" i="2" a="1"/>
  <c r="Q5813" i="2" s="1"/>
  <c r="Q5814" i="2" a="1"/>
  <c r="Q5814" i="2" s="1"/>
  <c r="Q5815" i="2" a="1"/>
  <c r="Q5815" i="2" s="1"/>
  <c r="Q5816" i="2" a="1"/>
  <c r="Q5816" i="2"/>
  <c r="Q5817" i="2" a="1"/>
  <c r="Q5817" i="2"/>
  <c r="Q5818" i="2" a="1"/>
  <c r="Q5818" i="2"/>
  <c r="Q5819" i="2" a="1"/>
  <c r="Q5819" i="2" s="1"/>
  <c r="Q5820" i="2" a="1"/>
  <c r="Q5820" i="2" s="1"/>
  <c r="Q5821" i="2" a="1"/>
  <c r="Q5821" i="2" s="1"/>
  <c r="Q5822" i="2" a="1"/>
  <c r="Q5822" i="2" s="1"/>
  <c r="Q5823" i="2" a="1"/>
  <c r="Q5823" i="2" s="1"/>
  <c r="Q5824" i="2" a="1"/>
  <c r="Q5824" i="2" s="1"/>
  <c r="Q5825" i="2" a="1"/>
  <c r="Q5825" i="2" s="1"/>
  <c r="Q5826" i="2" a="1"/>
  <c r="Q5826" i="2" s="1"/>
  <c r="Q5827" i="2" a="1"/>
  <c r="Q5827" i="2" s="1"/>
  <c r="Q5828" i="2" a="1"/>
  <c r="Q5828" i="2" s="1"/>
  <c r="Q5829" i="2" a="1"/>
  <c r="Q5829" i="2" s="1"/>
  <c r="Q5830" i="2" a="1"/>
  <c r="Q5830" i="2"/>
  <c r="Q5831" i="2" a="1"/>
  <c r="Q5831" i="2" s="1"/>
  <c r="Q5832" i="2" a="1"/>
  <c r="Q5832" i="2" s="1"/>
  <c r="Q5833" i="2" a="1"/>
  <c r="Q5833" i="2"/>
  <c r="Q5834" i="2" a="1"/>
  <c r="Q5834" i="2" s="1"/>
  <c r="Q5835" i="2" a="1"/>
  <c r="Q5835" i="2" s="1"/>
  <c r="Q5836" i="2" a="1"/>
  <c r="Q5836" i="2" s="1"/>
  <c r="Q5837" i="2" a="1"/>
  <c r="Q5837" i="2" s="1"/>
  <c r="Q5838" i="2" a="1"/>
  <c r="Q5838" i="2" s="1"/>
  <c r="Q5839" i="2" a="1"/>
  <c r="Q5839" i="2"/>
  <c r="Q5840" i="2" a="1"/>
  <c r="Q5840" i="2" s="1"/>
  <c r="Q5841" i="2" a="1"/>
  <c r="Q5841" i="2" s="1"/>
  <c r="Q5842" i="2" a="1"/>
  <c r="Q5842" i="2" s="1"/>
  <c r="Q5843" i="2" a="1"/>
  <c r="Q5843" i="2" s="1"/>
  <c r="Q5844" i="2" a="1"/>
  <c r="Q5844" i="2" s="1"/>
  <c r="Q5845" i="2" a="1"/>
  <c r="Q5845" i="2" s="1"/>
  <c r="Q5846" i="2" a="1"/>
  <c r="Q5846" i="2" s="1"/>
  <c r="Q5847" i="2" a="1"/>
  <c r="Q5847" i="2" s="1"/>
  <c r="Q5848" i="2" a="1"/>
  <c r="Q5848" i="2" s="1"/>
  <c r="Q5849" i="2" a="1"/>
  <c r="Q5849" i="2" s="1"/>
  <c r="Q5850" i="2" a="1"/>
  <c r="Q5850" i="2" s="1"/>
  <c r="Q5851" i="2" a="1"/>
  <c r="Q5851" i="2" s="1"/>
  <c r="Q5852" i="2" a="1"/>
  <c r="Q5852" i="2" s="1"/>
  <c r="Q5853" i="2" a="1"/>
  <c r="Q5853" i="2" s="1"/>
  <c r="Q5854" i="2" a="1"/>
  <c r="Q5854" i="2"/>
  <c r="Q5855" i="2" a="1"/>
  <c r="Q5855" i="2" s="1"/>
  <c r="Q5856" i="2" a="1"/>
  <c r="Q5856" i="2" s="1"/>
  <c r="Q5857" i="2" a="1"/>
  <c r="Q5857" i="2" s="1"/>
  <c r="Q5858" i="2" a="1"/>
  <c r="Q5858" i="2" s="1"/>
  <c r="Q5859" i="2" a="1"/>
  <c r="Q5859" i="2" s="1"/>
  <c r="Q5860" i="2" a="1"/>
  <c r="Q5860" i="2" s="1"/>
  <c r="Q5861" i="2" a="1"/>
  <c r="Q5861" i="2" s="1"/>
  <c r="Q5862" i="2" a="1"/>
  <c r="Q5862" i="2" s="1"/>
  <c r="Q5863" i="2" a="1"/>
  <c r="Q5863" i="2" s="1"/>
  <c r="Q5864" i="2" a="1"/>
  <c r="Q5864" i="2"/>
  <c r="Q5865" i="2" a="1"/>
  <c r="Q5865" i="2"/>
  <c r="Q5866" i="2" a="1"/>
  <c r="Q5866" i="2" s="1"/>
  <c r="Q5867" i="2" a="1"/>
  <c r="Q5867" i="2"/>
  <c r="Q5868" i="2" a="1"/>
  <c r="Q5868" i="2" s="1"/>
  <c r="Q5869" i="2" a="1"/>
  <c r="Q5869" i="2" s="1"/>
  <c r="Q5870" i="2" a="1"/>
  <c r="Q5870" i="2" s="1"/>
  <c r="Q5871" i="2" a="1"/>
  <c r="Q5871" i="2" s="1"/>
  <c r="Q5872" i="2" a="1"/>
  <c r="Q5872" i="2" s="1"/>
  <c r="Q5873" i="2" a="1"/>
  <c r="Q5873" i="2" s="1"/>
  <c r="Q5874" i="2" a="1"/>
  <c r="Q5874" i="2"/>
  <c r="Q5875" i="2" a="1"/>
  <c r="Q5875" i="2" s="1"/>
  <c r="Q5876" i="2" a="1"/>
  <c r="Q5876" i="2" s="1"/>
  <c r="Q5877" i="2" a="1"/>
  <c r="Q5877" i="2" s="1"/>
  <c r="Q5878" i="2" a="1"/>
  <c r="Q5878" i="2" s="1"/>
  <c r="Q5879" i="2" a="1"/>
  <c r="Q5879" i="2"/>
  <c r="Q5880" i="2" a="1"/>
  <c r="Q5880" i="2" s="1"/>
  <c r="Q5881" i="2" a="1"/>
  <c r="Q5881" i="2"/>
  <c r="Q5882" i="2" a="1"/>
  <c r="Q5882" i="2"/>
  <c r="Q5883" i="2" a="1"/>
  <c r="Q5883" i="2" s="1"/>
  <c r="Q5884" i="2" a="1"/>
  <c r="Q5884" i="2" s="1"/>
  <c r="Q5885" i="2" a="1"/>
  <c r="Q5885" i="2" s="1"/>
  <c r="Q5886" i="2" a="1"/>
  <c r="Q5886" i="2" s="1"/>
  <c r="Q5887" i="2" a="1"/>
  <c r="Q5887" i="2" s="1"/>
  <c r="Q5888" i="2" a="1"/>
  <c r="Q5888" i="2" s="1"/>
  <c r="Q5889" i="2" a="1"/>
  <c r="Q5889" i="2"/>
  <c r="Q5890" i="2" a="1"/>
  <c r="Q5890" i="2" s="1"/>
  <c r="Q5891" i="2" a="1"/>
  <c r="Q5891" i="2" s="1"/>
  <c r="Q5892" i="2" a="1"/>
  <c r="Q5892" i="2"/>
  <c r="Q5893" i="2" a="1"/>
  <c r="Q5893" i="2" s="1"/>
  <c r="Q5894" i="2" a="1"/>
  <c r="Q5894" i="2" s="1"/>
  <c r="Q5895" i="2" a="1"/>
  <c r="Q5895" i="2"/>
  <c r="Q5896" i="2" a="1"/>
  <c r="Q5896" i="2" s="1"/>
  <c r="Q5897" i="2" a="1"/>
  <c r="Q5897" i="2" s="1"/>
  <c r="Q5898" i="2" a="1"/>
  <c r="Q5898" i="2" s="1"/>
  <c r="Q5899" i="2" a="1"/>
  <c r="Q5899" i="2"/>
  <c r="Q5900" i="2" a="1"/>
  <c r="Q5900" i="2" s="1"/>
  <c r="Q5901" i="2" a="1"/>
  <c r="Q5901" i="2" s="1"/>
  <c r="Q5902" i="2" a="1"/>
  <c r="Q5902" i="2" s="1"/>
  <c r="Q5903" i="2" a="1"/>
  <c r="Q5903" i="2" s="1"/>
  <c r="Q5904" i="2" a="1"/>
  <c r="Q5904" i="2" s="1"/>
  <c r="Q5905" i="2" a="1"/>
  <c r="Q5905" i="2" s="1"/>
  <c r="Q5906" i="2" a="1"/>
  <c r="Q5906" i="2" s="1"/>
  <c r="Q5907" i="2" a="1"/>
  <c r="Q5907" i="2"/>
  <c r="Q5908" i="2" a="1"/>
  <c r="Q5908" i="2" s="1"/>
  <c r="Q5909" i="2" a="1"/>
  <c r="Q5909" i="2" s="1"/>
  <c r="Q5910" i="2" a="1"/>
  <c r="Q5910" i="2" s="1"/>
  <c r="Q5911" i="2" a="1"/>
  <c r="Q5911" i="2" s="1"/>
  <c r="Q5912" i="2" a="1"/>
  <c r="Q5912" i="2" s="1"/>
  <c r="Q5913" i="2" a="1"/>
  <c r="Q5913" i="2" s="1"/>
  <c r="Q5914" i="2" a="1"/>
  <c r="Q5914" i="2" s="1"/>
  <c r="Q5915" i="2" a="1"/>
  <c r="Q5915" i="2" s="1"/>
  <c r="Q5916" i="2" a="1"/>
  <c r="Q5916" i="2"/>
  <c r="Q5917" i="2" a="1"/>
  <c r="Q5917" i="2" s="1"/>
  <c r="Q5918" i="2" a="1"/>
  <c r="Q5918" i="2" s="1"/>
  <c r="Q5919" i="2" a="1"/>
  <c r="Q5919" i="2" s="1"/>
  <c r="Q5920" i="2" a="1"/>
  <c r="Q5920" i="2" s="1"/>
  <c r="Q5921" i="2" a="1"/>
  <c r="Q5921" i="2" s="1"/>
  <c r="Q5922" i="2" a="1"/>
  <c r="Q5922" i="2" s="1"/>
  <c r="Q5923" i="2" a="1"/>
  <c r="Q5923" i="2" s="1"/>
  <c r="Q5924" i="2" a="1"/>
  <c r="Q5924" i="2" s="1"/>
  <c r="Q5925" i="2" a="1"/>
  <c r="Q5925" i="2" s="1"/>
  <c r="Q5926" i="2" a="1"/>
  <c r="Q5926" i="2" s="1"/>
  <c r="Q5927" i="2" a="1"/>
  <c r="Q5927" i="2" s="1"/>
  <c r="Q5928" i="2" a="1"/>
  <c r="Q5928" i="2"/>
  <c r="Q5929" i="2" a="1"/>
  <c r="Q5929" i="2" s="1"/>
  <c r="Q5930" i="2" a="1"/>
  <c r="Q5930" i="2" s="1"/>
  <c r="Q5931" i="2" a="1"/>
  <c r="Q5931" i="2" s="1"/>
  <c r="Q5932" i="2" a="1"/>
  <c r="Q5932" i="2" s="1"/>
  <c r="Q5933" i="2" a="1"/>
  <c r="Q5933" i="2" s="1"/>
  <c r="Q5934" i="2" a="1"/>
  <c r="Q5934" i="2" s="1"/>
  <c r="Q5935" i="2" a="1"/>
  <c r="Q5935" i="2" s="1"/>
  <c r="Q5936" i="2" a="1"/>
  <c r="Q5936" i="2" s="1"/>
  <c r="Q5937" i="2" a="1"/>
  <c r="Q5937" i="2"/>
  <c r="Q5938" i="2" a="1"/>
  <c r="Q5938" i="2" s="1"/>
  <c r="Q5939" i="2" a="1"/>
  <c r="Q5939" i="2" s="1"/>
  <c r="Q5940" i="2" a="1"/>
  <c r="Q5940" i="2" s="1"/>
  <c r="Q5941" i="2" a="1"/>
  <c r="Q5941" i="2" s="1"/>
  <c r="Q5942" i="2" a="1"/>
  <c r="Q5942" i="2" s="1"/>
  <c r="Q5943" i="2" a="1"/>
  <c r="Q5943" i="2" s="1"/>
  <c r="Q5944" i="2" a="1"/>
  <c r="Q5944" i="2" s="1"/>
  <c r="Q5945" i="2" a="1"/>
  <c r="Q5945" i="2" s="1"/>
  <c r="Q5946" i="2" a="1"/>
  <c r="Q5946" i="2" s="1"/>
  <c r="Q5947" i="2" a="1"/>
  <c r="Q5947" i="2" s="1"/>
  <c r="Q5948" i="2" a="1"/>
  <c r="Q5948" i="2" s="1"/>
  <c r="Q5949" i="2" a="1"/>
  <c r="Q5949" i="2"/>
  <c r="Q5950" i="2" a="1"/>
  <c r="Q5950" i="2" s="1"/>
  <c r="Q5951" i="2" a="1"/>
  <c r="Q5951" i="2" s="1"/>
  <c r="Q5952" i="2" a="1"/>
  <c r="Q5952" i="2"/>
  <c r="Q5953" i="2" a="1"/>
  <c r="Q5953" i="2" s="1"/>
  <c r="Q5954" i="2" a="1"/>
  <c r="Q5954" i="2" s="1"/>
  <c r="Q5955" i="2" a="1"/>
  <c r="Q5955" i="2" s="1"/>
  <c r="Q5956" i="2" a="1"/>
  <c r="Q5956" i="2" s="1"/>
  <c r="Q5957" i="2" a="1"/>
  <c r="Q5957" i="2"/>
  <c r="Q5958" i="2" a="1"/>
  <c r="Q5958" i="2" s="1"/>
  <c r="Q5959" i="2" a="1"/>
  <c r="Q5959" i="2" s="1"/>
  <c r="Q5960" i="2" a="1"/>
  <c r="Q5960" i="2" s="1"/>
  <c r="Q5961" i="2" a="1"/>
  <c r="Q5961" i="2" s="1"/>
  <c r="Q5962" i="2" a="1"/>
  <c r="Q5962" i="2"/>
  <c r="Q5963" i="2" a="1"/>
  <c r="Q5963" i="2" s="1"/>
  <c r="Q5964" i="2" a="1"/>
  <c r="Q5964" i="2"/>
  <c r="Q5965" i="2" a="1"/>
  <c r="Q5965" i="2"/>
  <c r="Q5966" i="2" a="1"/>
  <c r="Q5966" i="2" s="1"/>
  <c r="Q5967" i="2" a="1"/>
  <c r="Q5967" i="2" s="1"/>
  <c r="Q5968" i="2" a="1"/>
  <c r="Q5968" i="2" s="1"/>
  <c r="Q5969" i="2" a="1"/>
  <c r="Q5969" i="2" s="1"/>
  <c r="Q5970" i="2" a="1"/>
  <c r="Q5970" i="2"/>
  <c r="Q5971" i="2" a="1"/>
  <c r="Q5971" i="2" s="1"/>
  <c r="Q5972" i="2" a="1"/>
  <c r="Q5972" i="2" s="1"/>
  <c r="Q5973" i="2" a="1"/>
  <c r="Q5973" i="2" s="1"/>
  <c r="Q5974" i="2" a="1"/>
  <c r="Q5974" i="2" s="1"/>
  <c r="Q5975" i="2" a="1"/>
  <c r="Q5975" i="2" s="1"/>
  <c r="Q5976" i="2" a="1"/>
  <c r="Q5976" i="2" s="1"/>
  <c r="Q5977" i="2" a="1"/>
  <c r="Q5977" i="2"/>
  <c r="Q5978" i="2" a="1"/>
  <c r="Q5978" i="2"/>
  <c r="Q5979" i="2" a="1"/>
  <c r="Q5979" i="2" s="1"/>
  <c r="Q5980" i="2" a="1"/>
  <c r="Q5980" i="2"/>
  <c r="Q5981" i="2" a="1"/>
  <c r="Q5981" i="2" s="1"/>
  <c r="Q5982" i="2" a="1"/>
  <c r="Q5982" i="2" s="1"/>
  <c r="Q5983" i="2" a="1"/>
  <c r="Q5983" i="2" s="1"/>
  <c r="Q5984" i="2" a="1"/>
  <c r="Q5984" i="2" s="1"/>
  <c r="Q5985" i="2" a="1"/>
  <c r="Q5985" i="2" s="1"/>
  <c r="Q5986" i="2" a="1"/>
  <c r="Q5986" i="2" s="1"/>
  <c r="Q5987" i="2" a="1"/>
  <c r="Q5987" i="2" s="1"/>
  <c r="Q5988" i="2" a="1"/>
  <c r="Q5988" i="2" s="1"/>
  <c r="Q5989" i="2" a="1"/>
  <c r="Q5989" i="2" s="1"/>
  <c r="Q5990" i="2" a="1"/>
  <c r="Q5990" i="2" s="1"/>
  <c r="Q5991" i="2" a="1"/>
  <c r="Q5991" i="2" s="1"/>
  <c r="Q5992" i="2" a="1"/>
  <c r="Q5992" i="2" s="1"/>
  <c r="Q5993" i="2" a="1"/>
  <c r="Q5993" i="2" s="1"/>
  <c r="Q5994" i="2" a="1"/>
  <c r="Q5994" i="2"/>
  <c r="Q5995" i="2" a="1"/>
  <c r="Q5995" i="2" s="1"/>
  <c r="Q5996" i="2" a="1"/>
  <c r="Q5996" i="2" s="1"/>
  <c r="Q5997" i="2" a="1"/>
  <c r="Q5997" i="2" s="1"/>
  <c r="Q5998" i="2" a="1"/>
  <c r="Q5998" i="2" s="1"/>
  <c r="Q5999" i="2" a="1"/>
  <c r="Q5999" i="2"/>
  <c r="Q6000" i="2" a="1"/>
  <c r="Q6000" i="2"/>
  <c r="Q6001" i="2" a="1"/>
  <c r="Q6001" i="2" s="1"/>
  <c r="Q6002" i="2" a="1"/>
  <c r="Q6002" i="2" s="1"/>
  <c r="Q6003" i="2" a="1"/>
  <c r="Q6003" i="2" s="1"/>
  <c r="Q6004" i="2" a="1"/>
  <c r="Q6004" i="2" s="1"/>
  <c r="Q6005" i="2" a="1"/>
  <c r="Q6005" i="2" s="1"/>
  <c r="Q6006" i="2" a="1"/>
  <c r="Q6006" i="2" s="1"/>
  <c r="Q6007" i="2" a="1"/>
  <c r="Q6007" i="2" s="1"/>
  <c r="Q6008" i="2" a="1"/>
  <c r="Q6008" i="2"/>
  <c r="Q6009" i="2" a="1"/>
  <c r="Q6009" i="2" s="1"/>
  <c r="Q6010" i="2" a="1"/>
  <c r="Q6010" i="2" s="1"/>
  <c r="Q6011" i="2" a="1"/>
  <c r="Q6011" i="2"/>
  <c r="Q6012" i="2" a="1"/>
  <c r="Q6012" i="2" s="1"/>
  <c r="Q6013" i="2" a="1"/>
  <c r="Q6013" i="2" s="1"/>
  <c r="Q6014" i="2" a="1"/>
  <c r="Q6014" i="2"/>
  <c r="Q6015" i="2" a="1"/>
  <c r="Q6015" i="2" s="1"/>
  <c r="Q6016" i="2" a="1"/>
  <c r="Q6016" i="2" s="1"/>
  <c r="Q6017" i="2" a="1"/>
  <c r="Q6017" i="2" s="1"/>
  <c r="Q6018" i="2" a="1"/>
  <c r="Q6018" i="2" s="1"/>
  <c r="Q6019" i="2" a="1"/>
  <c r="Q6019" i="2"/>
  <c r="Q6020" i="2" a="1"/>
  <c r="Q6020" i="2" s="1"/>
  <c r="Q6021" i="2" a="1"/>
  <c r="Q6021" i="2" s="1"/>
  <c r="Q6022" i="2" a="1"/>
  <c r="Q6022" i="2" s="1"/>
  <c r="Q6023" i="2" a="1"/>
  <c r="Q6023" i="2" s="1"/>
  <c r="Q6024" i="2" a="1"/>
  <c r="Q6024" i="2" s="1"/>
  <c r="Q6025" i="2" a="1"/>
  <c r="Q6025" i="2" s="1"/>
  <c r="Q6026" i="2" a="1"/>
  <c r="Q6026" i="2" s="1"/>
  <c r="Q6027" i="2" a="1"/>
  <c r="Q6027" i="2" s="1"/>
  <c r="Q6028" i="2" a="1"/>
  <c r="Q6028" i="2" s="1"/>
  <c r="Q6029" i="2" a="1"/>
  <c r="Q6029" i="2" s="1"/>
  <c r="Q6030" i="2" a="1"/>
  <c r="Q6030" i="2" s="1"/>
  <c r="Q6031" i="2" a="1"/>
  <c r="Q6031" i="2" s="1"/>
  <c r="Q6032" i="2" a="1"/>
  <c r="Q6032" i="2" s="1"/>
  <c r="Q6033" i="2" a="1"/>
  <c r="Q6033" i="2"/>
  <c r="Q6034" i="2" a="1"/>
  <c r="Q6034" i="2"/>
  <c r="Q6035" i="2" a="1"/>
  <c r="Q6035" i="2" s="1"/>
  <c r="Q6036" i="2" a="1"/>
  <c r="Q6036" i="2" s="1"/>
  <c r="Q6037" i="2" a="1"/>
  <c r="Q6037" i="2" s="1"/>
  <c r="Q6038" i="2" a="1"/>
  <c r="Q6038" i="2"/>
  <c r="Q6039" i="2" a="1"/>
  <c r="Q6039" i="2" s="1"/>
  <c r="Q6040" i="2" a="1"/>
  <c r="Q6040" i="2"/>
  <c r="Q6041" i="2" a="1"/>
  <c r="Q6041" i="2" s="1"/>
  <c r="Q6042" i="2" a="1"/>
  <c r="Q6042" i="2"/>
  <c r="Q6043" i="2" a="1"/>
  <c r="Q6043" i="2" s="1"/>
  <c r="Q6044" i="2" a="1"/>
  <c r="Q6044" i="2" s="1"/>
  <c r="Q6045" i="2" a="1"/>
  <c r="Q6045" i="2" s="1"/>
  <c r="Q6046" i="2" a="1"/>
  <c r="Q6046" i="2"/>
  <c r="Q6047" i="2" a="1"/>
  <c r="Q6047" i="2" s="1"/>
  <c r="Q6048" i="2" a="1"/>
  <c r="Q6048" i="2" s="1"/>
  <c r="Q6049" i="2" a="1"/>
  <c r="Q6049" i="2"/>
  <c r="Q6050" i="2" a="1"/>
  <c r="Q6050" i="2"/>
  <c r="Q6051" i="2" a="1"/>
  <c r="Q6051" i="2" s="1"/>
  <c r="Q6052" i="2" a="1"/>
  <c r="Q6052" i="2"/>
  <c r="Q6053" i="2" a="1"/>
  <c r="Q6053" i="2" s="1"/>
  <c r="Q6054" i="2" a="1"/>
  <c r="Q6054" i="2" s="1"/>
  <c r="Q6055" i="2" a="1"/>
  <c r="Q6055" i="2" s="1"/>
  <c r="Q6056" i="2" a="1"/>
  <c r="Q6056" i="2" s="1"/>
  <c r="Q6057" i="2" a="1"/>
  <c r="Q6057" i="2" s="1"/>
  <c r="Q6058" i="2" a="1"/>
  <c r="Q6058" i="2" s="1"/>
  <c r="Q6059" i="2" a="1"/>
  <c r="Q6059" i="2" s="1"/>
  <c r="Q6060" i="2" a="1"/>
  <c r="Q6060" i="2" s="1"/>
  <c r="Q6061" i="2" a="1"/>
  <c r="Q6061" i="2"/>
  <c r="Q6062" i="2" a="1"/>
  <c r="Q6062" i="2" s="1"/>
  <c r="Q6063" i="2" a="1"/>
  <c r="Q6063" i="2" s="1"/>
  <c r="Q6064" i="2" a="1"/>
  <c r="Q6064" i="2"/>
  <c r="Q6065" i="2" a="1"/>
  <c r="Q6065" i="2" s="1"/>
  <c r="Q6066" i="2" a="1"/>
  <c r="Q6066" i="2" s="1"/>
  <c r="Q6067" i="2" a="1"/>
  <c r="Q6067" i="2" s="1"/>
  <c r="Q6068" i="2" a="1"/>
  <c r="Q6068" i="2"/>
  <c r="Q6069" i="2" a="1"/>
  <c r="Q6069" i="2" s="1"/>
  <c r="Q6070" i="2" a="1"/>
  <c r="Q6070" i="2"/>
  <c r="Q6071" i="2" a="1"/>
  <c r="Q6071" i="2" s="1"/>
  <c r="Q6072" i="2" a="1"/>
  <c r="Q6072" i="2" s="1"/>
  <c r="Q6073" i="2" a="1"/>
  <c r="Q6073" i="2"/>
  <c r="Q6074" i="2" a="1"/>
  <c r="Q6074" i="2" s="1"/>
  <c r="Q6075" i="2" a="1"/>
  <c r="Q6075" i="2" s="1"/>
  <c r="Q6076" i="2" a="1"/>
  <c r="Q6076" i="2" s="1"/>
  <c r="Q6077" i="2" a="1"/>
  <c r="Q6077" i="2" s="1"/>
  <c r="Q6078" i="2" a="1"/>
  <c r="Q6078" i="2" s="1"/>
  <c r="Q6079" i="2" a="1"/>
  <c r="Q6079" i="2" s="1"/>
  <c r="Q6080" i="2" a="1"/>
  <c r="Q6080" i="2" s="1"/>
  <c r="Q6081" i="2" a="1"/>
  <c r="Q6081" i="2" s="1"/>
  <c r="Q6082" i="2" a="1"/>
  <c r="Q6082" i="2"/>
  <c r="Q6083" i="2" a="1"/>
  <c r="Q6083" i="2" s="1"/>
  <c r="Q6084" i="2" a="1"/>
  <c r="Q6084" i="2" s="1"/>
  <c r="Q6085" i="2" a="1"/>
  <c r="Q6085" i="2" s="1"/>
  <c r="Q6086" i="2" a="1"/>
  <c r="Q6086" i="2" s="1"/>
  <c r="Q6087" i="2" a="1"/>
  <c r="Q6087" i="2" s="1"/>
  <c r="Q6088" i="2" a="1"/>
  <c r="Q6088" i="2" s="1"/>
  <c r="Q6089" i="2" a="1"/>
  <c r="Q6089" i="2" s="1"/>
  <c r="Q6090" i="2" a="1"/>
  <c r="Q6090" i="2" s="1"/>
  <c r="Q6091" i="2" a="1"/>
  <c r="Q6091" i="2"/>
  <c r="Q6092" i="2" a="1"/>
  <c r="Q6092" i="2" s="1"/>
  <c r="Q6093" i="2" a="1"/>
  <c r="Q6093" i="2" s="1"/>
  <c r="Q6094" i="2" a="1"/>
  <c r="Q6094" i="2" s="1"/>
  <c r="Q6095" i="2" a="1"/>
  <c r="Q6095" i="2" s="1"/>
  <c r="Q6096" i="2" a="1"/>
  <c r="Q6096" i="2" s="1"/>
  <c r="Q6097" i="2" a="1"/>
  <c r="Q6097" i="2" s="1"/>
  <c r="Q6098" i="2" a="1"/>
  <c r="Q6098" i="2"/>
  <c r="Q6099" i="2" a="1"/>
  <c r="Q6099" i="2" s="1"/>
  <c r="Q6100" i="2" a="1"/>
  <c r="Q6100" i="2" s="1"/>
  <c r="Q6101" i="2" a="1"/>
  <c r="Q6101" i="2" s="1"/>
  <c r="Q6102" i="2" a="1"/>
  <c r="Q6102" i="2" s="1"/>
  <c r="Q6103" i="2" a="1"/>
  <c r="Q6103" i="2"/>
  <c r="Q6104" i="2" a="1"/>
  <c r="Q6104" i="2" s="1"/>
  <c r="Q6105" i="2" a="1"/>
  <c r="Q6105" i="2" s="1"/>
  <c r="Q6106" i="2" a="1"/>
  <c r="Q6106" i="2" s="1"/>
  <c r="Q6107" i="2" a="1"/>
  <c r="Q6107" i="2" s="1"/>
  <c r="Q6108" i="2" a="1"/>
  <c r="Q6108" i="2"/>
  <c r="Q6109" i="2" a="1"/>
  <c r="Q6109" i="2" s="1"/>
  <c r="Q6110" i="2" a="1"/>
  <c r="Q6110" i="2" s="1"/>
  <c r="Q6111" i="2" a="1"/>
  <c r="Q6111" i="2" s="1"/>
  <c r="Q6112" i="2" a="1"/>
  <c r="Q6112" i="2" s="1"/>
  <c r="Q6113" i="2" a="1"/>
  <c r="Q6113" i="2" s="1"/>
  <c r="Q6114" i="2" a="1"/>
  <c r="Q6114" i="2" s="1"/>
  <c r="Q6115" i="2" a="1"/>
  <c r="Q6115" i="2" s="1"/>
  <c r="Q6116" i="2" a="1"/>
  <c r="Q6116" i="2"/>
  <c r="Q6117" i="2" a="1"/>
  <c r="Q6117" i="2" s="1"/>
  <c r="Q6118" i="2" a="1"/>
  <c r="Q6118" i="2"/>
  <c r="Q6119" i="2" a="1"/>
  <c r="Q6119" i="2" s="1"/>
  <c r="Q6120" i="2" a="1"/>
  <c r="Q6120" i="2" s="1"/>
  <c r="Q6121" i="2" a="1"/>
  <c r="Q6121" i="2" s="1"/>
  <c r="Q6122" i="2" a="1"/>
  <c r="Q6122" i="2" s="1"/>
  <c r="Q6123" i="2" a="1"/>
  <c r="Q6123" i="2" s="1"/>
  <c r="Q6124" i="2" a="1"/>
  <c r="Q6124" i="2" s="1"/>
  <c r="Q6125" i="2" a="1"/>
  <c r="Q6125" i="2" s="1"/>
  <c r="Q6126" i="2" a="1"/>
  <c r="Q6126" i="2" s="1"/>
  <c r="Q6127" i="2" a="1"/>
  <c r="Q6127" i="2" s="1"/>
  <c r="Q6128" i="2" a="1"/>
  <c r="Q6128" i="2" s="1"/>
  <c r="Q6129" i="2" a="1"/>
  <c r="Q6129" i="2" s="1"/>
  <c r="Q6130" i="2" a="1"/>
  <c r="Q6130" i="2" s="1"/>
  <c r="Q6131" i="2" a="1"/>
  <c r="Q6131" i="2"/>
  <c r="Q6132" i="2" a="1"/>
  <c r="Q6132" i="2"/>
  <c r="Q6133" i="2" a="1"/>
  <c r="Q6133" i="2" s="1"/>
  <c r="Q6134" i="2" a="1"/>
  <c r="Q6134" i="2" s="1"/>
  <c r="Q6135" i="2" a="1"/>
  <c r="Q6135" i="2" s="1"/>
  <c r="Q6136" i="2" a="1"/>
  <c r="Q6136" i="2" s="1"/>
  <c r="Q6137" i="2" a="1"/>
  <c r="Q6137" i="2" s="1"/>
  <c r="Q6138" i="2" a="1"/>
  <c r="Q6138" i="2" s="1"/>
  <c r="Q6139" i="2" a="1"/>
  <c r="Q6139" i="2"/>
  <c r="Q6140" i="2" a="1"/>
  <c r="Q6140" i="2" s="1"/>
  <c r="Q6141" i="2" a="1"/>
  <c r="Q6141" i="2"/>
  <c r="Q6142" i="2" a="1"/>
  <c r="Q6142" i="2" s="1"/>
  <c r="Q6143" i="2" a="1"/>
  <c r="Q6143" i="2" s="1"/>
  <c r="Q6144" i="2" a="1"/>
  <c r="Q6144" i="2" s="1"/>
  <c r="Q6145" i="2" a="1"/>
  <c r="Q6145" i="2" s="1"/>
  <c r="Q6146" i="2" a="1"/>
  <c r="Q6146" i="2"/>
  <c r="Q6147" i="2" a="1"/>
  <c r="Q6147" i="2"/>
  <c r="Q6148" i="2" a="1"/>
  <c r="Q6148" i="2" s="1"/>
  <c r="Q6149" i="2" a="1"/>
  <c r="Q6149" i="2" s="1"/>
  <c r="Q6150" i="2" a="1"/>
  <c r="Q6150" i="2"/>
  <c r="Q6151" i="2" a="1"/>
  <c r="Q6151" i="2"/>
  <c r="Q6152" i="2" a="1"/>
  <c r="Q6152" i="2" s="1"/>
  <c r="Q6153" i="2" a="1"/>
  <c r="Q6153" i="2" s="1"/>
  <c r="Q6154" i="2" a="1"/>
  <c r="Q6154" i="2" s="1"/>
  <c r="Q6155" i="2" a="1"/>
  <c r="Q6155" i="2" s="1"/>
  <c r="Q6156" i="2" a="1"/>
  <c r="Q6156" i="2" s="1"/>
  <c r="Q6157" i="2" a="1"/>
  <c r="Q6157" i="2" s="1"/>
  <c r="Q6158" i="2" a="1"/>
  <c r="Q6158" i="2" s="1"/>
  <c r="Q6159" i="2" a="1"/>
  <c r="Q6159" i="2"/>
  <c r="Q6160" i="2" a="1"/>
  <c r="Q6160" i="2"/>
  <c r="Q6161" i="2" a="1"/>
  <c r="Q6161" i="2"/>
  <c r="Q6162" i="2" a="1"/>
  <c r="Q6162" i="2"/>
  <c r="Q6163" i="2" a="1"/>
  <c r="Q6163" i="2" s="1"/>
  <c r="Q6164" i="2" a="1"/>
  <c r="Q6164" i="2" s="1"/>
  <c r="Q6165" i="2" a="1"/>
  <c r="Q6165" i="2" s="1"/>
  <c r="Q6166" i="2" a="1"/>
  <c r="Q6166" i="2" s="1"/>
  <c r="Q6167" i="2" a="1"/>
  <c r="Q6167" i="2" s="1"/>
  <c r="Q6168" i="2" a="1"/>
  <c r="Q6168" i="2" s="1"/>
  <c r="Q6169" i="2" a="1"/>
  <c r="Q6169" i="2" s="1"/>
  <c r="Q6170" i="2" a="1"/>
  <c r="Q6170" i="2" s="1"/>
  <c r="Q6171" i="2" a="1"/>
  <c r="Q6171" i="2" s="1"/>
  <c r="Q6172" i="2" a="1"/>
  <c r="Q6172" i="2" s="1"/>
  <c r="Q6173" i="2" a="1"/>
  <c r="Q6173" i="2" s="1"/>
  <c r="Q6174" i="2" a="1"/>
  <c r="Q6174" i="2" s="1"/>
  <c r="Q6175" i="2" a="1"/>
  <c r="Q6175" i="2" s="1"/>
  <c r="Q6176" i="2" a="1"/>
  <c r="Q6176" i="2" s="1"/>
  <c r="Q6177" i="2" a="1"/>
  <c r="Q6177" i="2" s="1"/>
  <c r="Q6178" i="2" a="1"/>
  <c r="Q6178" i="2" s="1"/>
  <c r="Q6179" i="2" a="1"/>
  <c r="Q6179" i="2" s="1"/>
  <c r="Q6180" i="2" a="1"/>
  <c r="Q6180" i="2" s="1"/>
  <c r="Q6181" i="2" a="1"/>
  <c r="Q6181" i="2" s="1"/>
  <c r="Q6182" i="2" a="1"/>
  <c r="Q6182" i="2"/>
  <c r="Q6183" i="2" a="1"/>
  <c r="Q6183" i="2" s="1"/>
  <c r="Q6184" i="2" a="1"/>
  <c r="Q6184" i="2" s="1"/>
  <c r="Q6185" i="2" a="1"/>
  <c r="Q6185" i="2" s="1"/>
  <c r="Q6186" i="2" a="1"/>
  <c r="Q6186" i="2" s="1"/>
  <c r="Q6187" i="2" a="1"/>
  <c r="Q6187" i="2" s="1"/>
  <c r="Q6188" i="2" a="1"/>
  <c r="Q6188" i="2" s="1"/>
  <c r="Q6189" i="2" a="1"/>
  <c r="Q6189" i="2" s="1"/>
  <c r="Q6190" i="2" a="1"/>
  <c r="Q6190" i="2" s="1"/>
  <c r="Q6191" i="2" a="1"/>
  <c r="Q6191" i="2" s="1"/>
  <c r="Q6192" i="2" a="1"/>
  <c r="Q6192" i="2"/>
  <c r="Q6193" i="2" a="1"/>
  <c r="Q6193" i="2"/>
  <c r="Q6194" i="2" a="1"/>
  <c r="Q6194" i="2" s="1"/>
  <c r="Q6195" i="2" a="1"/>
  <c r="Q6195" i="2" s="1"/>
  <c r="Q6196" i="2" a="1"/>
  <c r="Q6196" i="2" s="1"/>
  <c r="Q6197" i="2" a="1"/>
  <c r="Q6197" i="2"/>
  <c r="Q6198" i="2" a="1"/>
  <c r="Q6198" i="2" s="1"/>
  <c r="Q6199" i="2" a="1"/>
  <c r="Q6199" i="2" s="1"/>
  <c r="Q6200" i="2" a="1"/>
  <c r="Q6200" i="2" s="1"/>
  <c r="Q6201" i="2" a="1"/>
  <c r="Q6201" i="2" s="1"/>
  <c r="Q6202" i="2" a="1"/>
  <c r="Q6202" i="2" s="1"/>
  <c r="Q6203" i="2" a="1"/>
  <c r="Q6203" i="2" s="1"/>
  <c r="Q6204" i="2" a="1"/>
  <c r="Q6204" i="2"/>
  <c r="Q6205" i="2" a="1"/>
  <c r="Q6205" i="2" s="1"/>
  <c r="Q6206" i="2" a="1"/>
  <c r="Q6206" i="2" s="1"/>
  <c r="Q6207" i="2" a="1"/>
  <c r="Q6207" i="2"/>
  <c r="Q6208" i="2" a="1"/>
  <c r="Q6208" i="2" s="1"/>
  <c r="Q6209" i="2" a="1"/>
  <c r="Q6209" i="2" s="1"/>
  <c r="Q6210" i="2" a="1"/>
  <c r="Q6210" i="2"/>
  <c r="Q6211" i="2" a="1"/>
  <c r="Q6211" i="2" s="1"/>
  <c r="Q6212" i="2" a="1"/>
  <c r="Q6212" i="2" s="1"/>
  <c r="Q6213" i="2" a="1"/>
  <c r="Q6213" i="2"/>
  <c r="Q6214" i="2" a="1"/>
  <c r="Q6214" i="2" s="1"/>
  <c r="Q6215" i="2" a="1"/>
  <c r="Q6215" i="2" s="1"/>
  <c r="Q6216" i="2" a="1"/>
  <c r="Q6216" i="2" s="1"/>
  <c r="Q6217" i="2" a="1"/>
  <c r="Q6217" i="2" s="1"/>
  <c r="Q6218" i="2" a="1"/>
  <c r="Q6218" i="2" s="1"/>
  <c r="Q6219" i="2" a="1"/>
  <c r="Q6219" i="2" s="1"/>
  <c r="Q6220" i="2" a="1"/>
  <c r="Q6220" i="2"/>
  <c r="Q6221" i="2" a="1"/>
  <c r="Q6221" i="2"/>
  <c r="Q6222" i="2" a="1"/>
  <c r="Q6222" i="2" s="1"/>
  <c r="Q6223" i="2" a="1"/>
  <c r="Q6223" i="2"/>
  <c r="Q6224" i="2" a="1"/>
  <c r="Q6224" i="2"/>
  <c r="Q6225" i="2" a="1"/>
  <c r="Q6225" i="2" s="1"/>
  <c r="Q6226" i="2" a="1"/>
  <c r="Q6226" i="2" s="1"/>
  <c r="Q6227" i="2" a="1"/>
  <c r="Q6227" i="2" s="1"/>
  <c r="Q6228" i="2" a="1"/>
  <c r="Q6228" i="2" s="1"/>
  <c r="Q6229" i="2" a="1"/>
  <c r="Q6229" i="2"/>
  <c r="Q6230" i="2" a="1"/>
  <c r="Q6230" i="2" s="1"/>
  <c r="Q6231" i="2" a="1"/>
  <c r="Q6231" i="2" s="1"/>
  <c r="Q6232" i="2" a="1"/>
  <c r="Q6232" i="2" s="1"/>
  <c r="Q6233" i="2" a="1"/>
  <c r="Q6233" i="2" s="1"/>
  <c r="Q6234" i="2" a="1"/>
  <c r="Q6234" i="2" s="1"/>
  <c r="Q6235" i="2" a="1"/>
  <c r="Q6235" i="2"/>
  <c r="Q6236" i="2" a="1"/>
  <c r="Q6236" i="2" s="1"/>
  <c r="Q6237" i="2" a="1"/>
  <c r="Q6237" i="2" s="1"/>
  <c r="Q6238" i="2" a="1"/>
  <c r="Q6238" i="2" s="1"/>
  <c r="Q6239" i="2" a="1"/>
  <c r="Q6239" i="2" s="1"/>
  <c r="Q6240" i="2" a="1"/>
  <c r="Q6240" i="2" s="1"/>
  <c r="Q6241" i="2" a="1"/>
  <c r="Q6241" i="2"/>
  <c r="Q6242" i="2" a="1"/>
  <c r="Q6242" i="2"/>
  <c r="Q6243" i="2" a="1"/>
  <c r="Q6243" i="2" s="1"/>
  <c r="Q6244" i="2" a="1"/>
  <c r="Q6244" i="2" s="1"/>
  <c r="Q6245" i="2" a="1"/>
  <c r="Q6245" i="2" s="1"/>
  <c r="Q6246" i="2" a="1"/>
  <c r="Q6246" i="2" s="1"/>
  <c r="Q6247" i="2" a="1"/>
  <c r="Q6247" i="2" s="1"/>
  <c r="Q6248" i="2" a="1"/>
  <c r="Q6248" i="2"/>
  <c r="Q6249" i="2" a="1"/>
  <c r="Q6249" i="2" s="1"/>
  <c r="Q6250" i="2" a="1"/>
  <c r="Q6250" i="2" s="1"/>
  <c r="Q6251" i="2" a="1"/>
  <c r="Q6251" i="2" s="1"/>
  <c r="Q6252" i="2" a="1"/>
  <c r="Q6252" i="2" s="1"/>
  <c r="Q6253" i="2" a="1"/>
  <c r="Q6253" i="2" s="1"/>
  <c r="Q6254" i="2" a="1"/>
  <c r="Q6254" i="2" s="1"/>
  <c r="Q6255" i="2" a="1"/>
  <c r="Q6255" i="2" s="1"/>
  <c r="Q6256" i="2" a="1"/>
  <c r="Q6256" i="2" s="1"/>
  <c r="Q6257" i="2" a="1"/>
  <c r="Q6257" i="2" s="1"/>
  <c r="Q6258" i="2" a="1"/>
  <c r="Q6258" i="2" s="1"/>
  <c r="Q6259" i="2" a="1"/>
  <c r="Q6259" i="2" s="1"/>
  <c r="Q6260" i="2" a="1"/>
  <c r="Q6260" i="2" s="1"/>
  <c r="Q6261" i="2" a="1"/>
  <c r="Q6261" i="2" s="1"/>
  <c r="Q6262" i="2" a="1"/>
  <c r="Q6262" i="2" s="1"/>
  <c r="Q6263" i="2" a="1"/>
  <c r="Q6263" i="2"/>
  <c r="Q6264" i="2" a="1"/>
  <c r="Q6264" i="2" s="1"/>
  <c r="Q6265" i="2" a="1"/>
  <c r="Q6265" i="2" s="1"/>
  <c r="Q6266" i="2" a="1"/>
  <c r="Q6266" i="2"/>
  <c r="Q6267" i="2" a="1"/>
  <c r="Q6267" i="2"/>
  <c r="Q6268" i="2" a="1"/>
  <c r="Q6268" i="2" s="1"/>
  <c r="Q6269" i="2" a="1"/>
  <c r="Q6269" i="2" s="1"/>
  <c r="Q6270" i="2" a="1"/>
  <c r="Q6270" i="2" s="1"/>
  <c r="Q6271" i="2" a="1"/>
  <c r="Q6271" i="2"/>
  <c r="Q6272" i="2" a="1"/>
  <c r="Q6272" i="2" s="1"/>
  <c r="Q6273" i="2" a="1"/>
  <c r="Q6273" i="2"/>
  <c r="Q6274" i="2" a="1"/>
  <c r="Q6274" i="2" s="1"/>
  <c r="Q6275" i="2" a="1"/>
  <c r="Q6275" i="2" s="1"/>
  <c r="Q6276" i="2" a="1"/>
  <c r="Q6276" i="2" s="1"/>
  <c r="Q6277" i="2" a="1"/>
  <c r="Q6277" i="2"/>
  <c r="Q6278" i="2" a="1"/>
  <c r="Q6278" i="2" s="1"/>
  <c r="Q6279" i="2" a="1"/>
  <c r="Q6279" i="2" s="1"/>
  <c r="Q6280" i="2" a="1"/>
  <c r="Q6280" i="2" s="1"/>
  <c r="Q6281" i="2" a="1"/>
  <c r="Q6281" i="2" s="1"/>
  <c r="Q6282" i="2" a="1"/>
  <c r="Q6282" i="2" s="1"/>
  <c r="Q6283" i="2" a="1"/>
  <c r="Q6283" i="2" s="1"/>
  <c r="Q6284" i="2" a="1"/>
  <c r="Q6284" i="2"/>
  <c r="Q6285" i="2" a="1"/>
  <c r="Q6285" i="2" s="1"/>
  <c r="Q6286" i="2" a="1"/>
  <c r="Q6286" i="2" s="1"/>
  <c r="Q6287" i="2" a="1"/>
  <c r="Q6287" i="2" s="1"/>
  <c r="Q6288" i="2" a="1"/>
  <c r="Q6288" i="2" s="1"/>
  <c r="Q6289" i="2" a="1"/>
  <c r="Q6289" i="2" s="1"/>
  <c r="Q6290" i="2" a="1"/>
  <c r="Q6290" i="2" s="1"/>
  <c r="Q6291" i="2" a="1"/>
  <c r="Q6291" i="2" s="1"/>
  <c r="Q6292" i="2" a="1"/>
  <c r="Q6292" i="2" s="1"/>
  <c r="Q6293" i="2" a="1"/>
  <c r="Q6293" i="2"/>
  <c r="Q6294" i="2" a="1"/>
  <c r="Q6294" i="2" s="1"/>
  <c r="Q6295" i="2" a="1"/>
  <c r="Q6295" i="2"/>
  <c r="Q6296" i="2" a="1"/>
  <c r="Q6296" i="2"/>
  <c r="Q6297" i="2" a="1"/>
  <c r="Q6297" i="2" s="1"/>
  <c r="Q6298" i="2" a="1"/>
  <c r="Q6298" i="2"/>
  <c r="Q6299" i="2" a="1"/>
  <c r="Q6299" i="2" s="1"/>
  <c r="Q6300" i="2" a="1"/>
  <c r="Q6300" i="2" s="1"/>
  <c r="Q6301" i="2" a="1"/>
  <c r="Q6301" i="2" s="1"/>
  <c r="Q6302" i="2" a="1"/>
  <c r="Q6302" i="2" s="1"/>
  <c r="Q6303" i="2" a="1"/>
  <c r="Q6303" i="2" s="1"/>
  <c r="Q6304" i="2" a="1"/>
  <c r="Q6304" i="2" s="1"/>
  <c r="Q6305" i="2" a="1"/>
  <c r="Q6305" i="2" s="1"/>
  <c r="Q6306" i="2" a="1"/>
  <c r="Q6306" i="2" s="1"/>
  <c r="Q6307" i="2" a="1"/>
  <c r="Q6307" i="2"/>
  <c r="Q6308" i="2" a="1"/>
  <c r="Q6308" i="2" s="1"/>
  <c r="Q6309" i="2" a="1"/>
  <c r="Q6309" i="2" s="1"/>
  <c r="Q6310" i="2" a="1"/>
  <c r="Q6310" i="2"/>
  <c r="Q6311" i="2" a="1"/>
  <c r="Q6311" i="2"/>
  <c r="Q6312" i="2" a="1"/>
  <c r="Q6312" i="2" s="1"/>
  <c r="Q6313" i="2" a="1"/>
  <c r="Q6313" i="2" s="1"/>
  <c r="Q6314" i="2" a="1"/>
  <c r="Q6314" i="2" s="1"/>
  <c r="Q6315" i="2" a="1"/>
  <c r="Q6315" i="2"/>
  <c r="Q6316" i="2" a="1"/>
  <c r="Q6316" i="2" s="1"/>
  <c r="Q6317" i="2" a="1"/>
  <c r="Q6317" i="2" s="1"/>
  <c r="Q6318" i="2" a="1"/>
  <c r="Q6318" i="2" s="1"/>
  <c r="Q6319" i="2" a="1"/>
  <c r="Q6319" i="2" s="1"/>
  <c r="Q6320" i="2" a="1"/>
  <c r="Q6320" i="2" s="1"/>
  <c r="Q6321" i="2" a="1"/>
  <c r="Q6321" i="2"/>
  <c r="Q6322" i="2" a="1"/>
  <c r="Q6322" i="2"/>
  <c r="Q6323" i="2" a="1"/>
  <c r="Q6323" i="2" s="1"/>
  <c r="Q6324" i="2" a="1"/>
  <c r="Q6324" i="2" s="1"/>
  <c r="Q6325" i="2" a="1"/>
  <c r="Q6325" i="2"/>
  <c r="Q6326" i="2" a="1"/>
  <c r="Q6326" i="2" s="1"/>
  <c r="Q6327" i="2" a="1"/>
  <c r="Q6327" i="2" s="1"/>
  <c r="Q6328" i="2" a="1"/>
  <c r="Q6328" i="2" s="1"/>
  <c r="Q6329" i="2" a="1"/>
  <c r="Q6329" i="2" s="1"/>
  <c r="Q6330" i="2" a="1"/>
  <c r="Q6330" i="2"/>
  <c r="Q6331" i="2" a="1"/>
  <c r="Q6331" i="2" s="1"/>
  <c r="Q6332" i="2" a="1"/>
  <c r="Q6332" i="2" s="1"/>
  <c r="Q6333" i="2" a="1"/>
  <c r="Q6333" i="2" s="1"/>
  <c r="Q6334" i="2" a="1"/>
  <c r="Q6334" i="2" s="1"/>
  <c r="Q6335" i="2" a="1"/>
  <c r="Q6335" i="2" s="1"/>
  <c r="Q6336" i="2" a="1"/>
  <c r="Q6336" i="2"/>
  <c r="Q6337" i="2" a="1"/>
  <c r="Q6337" i="2" s="1"/>
  <c r="Q6338" i="2" a="1"/>
  <c r="Q6338" i="2" s="1"/>
  <c r="Q6339" i="2" a="1"/>
  <c r="Q6339" i="2" s="1"/>
  <c r="Q6340" i="2" a="1"/>
  <c r="Q6340" i="2"/>
  <c r="Q6341" i="2" a="1"/>
  <c r="Q6341" i="2" s="1"/>
  <c r="Q6342" i="2" a="1"/>
  <c r="Q6342" i="2"/>
  <c r="Q6343" i="2" a="1"/>
  <c r="Q6343" i="2" s="1"/>
  <c r="Q6344" i="2" a="1"/>
  <c r="Q6344" i="2"/>
  <c r="Q6345" i="2" a="1"/>
  <c r="Q6345" i="2" s="1"/>
  <c r="Q6346" i="2" a="1"/>
  <c r="Q6346" i="2" s="1"/>
  <c r="Q6347" i="2" a="1"/>
  <c r="Q6347" i="2" s="1"/>
  <c r="Q6348" i="2" a="1"/>
  <c r="Q6348" i="2" s="1"/>
  <c r="Q6349" i="2" a="1"/>
  <c r="Q6349" i="2" s="1"/>
  <c r="Q6350" i="2" a="1"/>
  <c r="Q6350" i="2" s="1"/>
  <c r="Q6351" i="2" a="1"/>
  <c r="Q6351" i="2" s="1"/>
  <c r="Q6352" i="2" a="1"/>
  <c r="Q6352" i="2"/>
  <c r="Q6353" i="2" a="1"/>
  <c r="Q6353" i="2"/>
  <c r="Q6354" i="2" a="1"/>
  <c r="Q6354" i="2"/>
  <c r="Q6355" i="2" a="1"/>
  <c r="Q6355" i="2" s="1"/>
  <c r="Q6356" i="2" a="1"/>
  <c r="Q6356" i="2" s="1"/>
  <c r="Q6357" i="2" a="1"/>
  <c r="Q6357" i="2" s="1"/>
  <c r="Q6358" i="2" a="1"/>
  <c r="Q6358" i="2" s="1"/>
  <c r="Q6359" i="2" a="1"/>
  <c r="Q6359" i="2" s="1"/>
  <c r="Q6360" i="2" a="1"/>
  <c r="Q6360" i="2" s="1"/>
  <c r="Q6361" i="2" a="1"/>
  <c r="Q6361" i="2" s="1"/>
  <c r="Q6362" i="2" a="1"/>
  <c r="Q6362" i="2" s="1"/>
  <c r="Q6363" i="2" a="1"/>
  <c r="Q6363" i="2"/>
  <c r="Q6364" i="2" a="1"/>
  <c r="Q6364" i="2"/>
  <c r="Q6365" i="2" a="1"/>
  <c r="Q6365" i="2"/>
  <c r="Q6366" i="2" a="1"/>
  <c r="Q6366" i="2" s="1"/>
  <c r="Q6367" i="2" a="1"/>
  <c r="Q6367" i="2"/>
  <c r="Q6368" i="2" a="1"/>
  <c r="Q6368" i="2" s="1"/>
  <c r="Q6369" i="2" a="1"/>
  <c r="Q6369" i="2" s="1"/>
  <c r="Q6370" i="2" a="1"/>
  <c r="Q6370" i="2" s="1"/>
  <c r="Q6371" i="2" a="1"/>
  <c r="Q6371" i="2" s="1"/>
  <c r="Q6372" i="2" a="1"/>
  <c r="Q6372" i="2"/>
  <c r="Q6373" i="2" a="1"/>
  <c r="Q6373" i="2" s="1"/>
  <c r="Q6374" i="2" a="1"/>
  <c r="Q6374" i="2"/>
  <c r="Q6375" i="2" a="1"/>
  <c r="Q6375" i="2"/>
  <c r="Q6376" i="2" a="1"/>
  <c r="Q6376" i="2" s="1"/>
  <c r="Q6377" i="2" a="1"/>
  <c r="Q6377" i="2"/>
  <c r="Q6378" i="2" a="1"/>
  <c r="Q6378" i="2" s="1"/>
  <c r="Q6379" i="2" a="1"/>
  <c r="Q6379" i="2"/>
  <c r="Q6380" i="2" a="1"/>
  <c r="Q6380" i="2" s="1"/>
  <c r="Q6381" i="2" a="1"/>
  <c r="Q6381" i="2"/>
  <c r="Q6382" i="2" a="1"/>
  <c r="Q6382" i="2"/>
  <c r="Q6383" i="2" a="1"/>
  <c r="Q6383" i="2" s="1"/>
  <c r="Q6384" i="2" a="1"/>
  <c r="Q6384" i="2" s="1"/>
  <c r="Q6385" i="2" a="1"/>
  <c r="Q6385" i="2" s="1"/>
  <c r="Q6386" i="2" a="1"/>
  <c r="Q6386" i="2" s="1"/>
  <c r="Q6387" i="2" a="1"/>
  <c r="Q6387" i="2" s="1"/>
  <c r="Q6388" i="2" a="1"/>
  <c r="Q6388" i="2" s="1"/>
  <c r="Q6389" i="2" a="1"/>
  <c r="Q6389" i="2" s="1"/>
  <c r="Q6390" i="2" a="1"/>
  <c r="Q6390" i="2" s="1"/>
  <c r="Q6391" i="2" a="1"/>
  <c r="Q6391" i="2" s="1"/>
  <c r="Q6392" i="2" a="1"/>
  <c r="Q6392" i="2"/>
  <c r="Q6393" i="2" a="1"/>
  <c r="Q6393" i="2" s="1"/>
  <c r="Q6394" i="2" a="1"/>
  <c r="Q6394" i="2" s="1"/>
  <c r="Q6395" i="2" a="1"/>
  <c r="Q6395" i="2" s="1"/>
  <c r="Q6396" i="2" a="1"/>
  <c r="Q6396" i="2" s="1"/>
  <c r="Q6397" i="2" a="1"/>
  <c r="Q6397" i="2" s="1"/>
  <c r="Q6398" i="2" a="1"/>
  <c r="Q6398" i="2" s="1"/>
  <c r="Q6399" i="2" a="1"/>
  <c r="Q6399" i="2" s="1"/>
  <c r="Q6400" i="2" a="1"/>
  <c r="Q6400" i="2" s="1"/>
  <c r="Q6401" i="2" a="1"/>
  <c r="Q6401" i="2" s="1"/>
  <c r="Q6402" i="2" a="1"/>
  <c r="Q6402" i="2"/>
  <c r="Q6403" i="2" a="1"/>
  <c r="Q6403" i="2" s="1"/>
  <c r="Q6404" i="2" a="1"/>
  <c r="Q6404" i="2" s="1"/>
  <c r="Q6405" i="2" a="1"/>
  <c r="Q6405" i="2"/>
  <c r="Q6406" i="2" a="1"/>
  <c r="Q6406" i="2" s="1"/>
  <c r="Q6407" i="2" a="1"/>
  <c r="Q6407" i="2"/>
  <c r="Q6408" i="2" a="1"/>
  <c r="Q6408" i="2" s="1"/>
  <c r="Q6409" i="2" a="1"/>
  <c r="Q6409" i="2" s="1"/>
  <c r="Q6410" i="2" a="1"/>
  <c r="Q6410" i="2"/>
  <c r="Q6411" i="2" a="1"/>
  <c r="Q6411" i="2" s="1"/>
  <c r="Q6412" i="2" a="1"/>
  <c r="Q6412" i="2" s="1"/>
  <c r="Q6413" i="2" a="1"/>
  <c r="Q6413" i="2"/>
  <c r="Q6414" i="2" a="1"/>
  <c r="Q6414" i="2" s="1"/>
  <c r="Q6415" i="2" a="1"/>
  <c r="Q6415" i="2" s="1"/>
  <c r="Q6416" i="2" a="1"/>
  <c r="Q6416" i="2" s="1"/>
  <c r="Q6417" i="2" a="1"/>
  <c r="Q6417" i="2" s="1"/>
  <c r="Q6418" i="2" a="1"/>
  <c r="Q6418" i="2" s="1"/>
  <c r="Q6419" i="2" a="1"/>
  <c r="Q6419" i="2"/>
  <c r="Q6420" i="2" a="1"/>
  <c r="Q6420" i="2"/>
  <c r="Q6421" i="2" a="1"/>
  <c r="Q6421" i="2" s="1"/>
  <c r="Q6422" i="2" a="1"/>
  <c r="Q6422" i="2" s="1"/>
  <c r="Q6423" i="2" a="1"/>
  <c r="Q6423" i="2"/>
  <c r="Q6424" i="2" a="1"/>
  <c r="Q6424" i="2" s="1"/>
  <c r="Q6425" i="2" a="1"/>
  <c r="Q6425" i="2" s="1"/>
  <c r="Q6426" i="2" a="1"/>
  <c r="Q6426" i="2" s="1"/>
  <c r="Q6427" i="2" a="1"/>
  <c r="Q6427" i="2" s="1"/>
  <c r="Q6428" i="2" a="1"/>
  <c r="Q6428" i="2"/>
  <c r="Q6429" i="2" a="1"/>
  <c r="Q6429" i="2" s="1"/>
  <c r="Q6430" i="2" a="1"/>
  <c r="Q6430" i="2" s="1"/>
  <c r="Q6431" i="2" a="1"/>
  <c r="Q6431" i="2" s="1"/>
  <c r="Q6432" i="2" a="1"/>
  <c r="Q6432" i="2" s="1"/>
  <c r="Q6433" i="2" a="1"/>
  <c r="Q6433" i="2" s="1"/>
  <c r="Q6434" i="2" a="1"/>
  <c r="Q6434" i="2" s="1"/>
  <c r="Q6435" i="2" a="1"/>
  <c r="Q6435" i="2" s="1"/>
  <c r="Q6436" i="2" a="1"/>
  <c r="Q6436" i="2"/>
  <c r="Q6437" i="2" a="1"/>
  <c r="Q6437" i="2" s="1"/>
  <c r="Q6438" i="2" a="1"/>
  <c r="Q6438" i="2" s="1"/>
  <c r="Q6439" i="2" a="1"/>
  <c r="Q6439" i="2" s="1"/>
  <c r="Q6440" i="2" a="1"/>
  <c r="Q6440" i="2" s="1"/>
  <c r="Q6441" i="2" a="1"/>
  <c r="Q6441" i="2" s="1"/>
  <c r="Q6442" i="2" a="1"/>
  <c r="Q6442" i="2" s="1"/>
  <c r="Q6443" i="2" a="1"/>
  <c r="Q6443" i="2"/>
  <c r="Q6444" i="2" a="1"/>
  <c r="Q6444" i="2" s="1"/>
  <c r="Q6445" i="2" a="1"/>
  <c r="Q6445" i="2" s="1"/>
  <c r="Q6446" i="2" a="1"/>
  <c r="Q6446" i="2" s="1"/>
  <c r="Q6447" i="2" a="1"/>
  <c r="Q6447" i="2" s="1"/>
  <c r="Q6448" i="2" a="1"/>
  <c r="Q6448" i="2"/>
  <c r="Q6449" i="2" a="1"/>
  <c r="Q6449" i="2" s="1"/>
  <c r="Q6450" i="2" a="1"/>
  <c r="Q6450" i="2" s="1"/>
  <c r="Q6451" i="2" a="1"/>
  <c r="Q6451" i="2"/>
  <c r="Q6452" i="2" a="1"/>
  <c r="Q6452" i="2" s="1"/>
  <c r="Q6453" i="2" a="1"/>
  <c r="Q6453" i="2" s="1"/>
  <c r="Q6454" i="2" a="1"/>
  <c r="Q6454" i="2" s="1"/>
  <c r="Q6455" i="2" a="1"/>
  <c r="Q6455" i="2" s="1"/>
  <c r="Q6456" i="2" a="1"/>
  <c r="Q6456" i="2" s="1"/>
  <c r="Q6457" i="2" a="1"/>
  <c r="Q6457" i="2" s="1"/>
  <c r="Q6458" i="2" a="1"/>
  <c r="Q6458" i="2" s="1"/>
  <c r="Q6459" i="2" a="1"/>
  <c r="Q6459" i="2" s="1"/>
  <c r="Q6460" i="2" a="1"/>
  <c r="Q6460" i="2" s="1"/>
  <c r="Q6461" i="2" a="1"/>
  <c r="Q6461" i="2"/>
  <c r="Q6462" i="2" a="1"/>
  <c r="Q6462" i="2"/>
  <c r="Q6463" i="2" a="1"/>
  <c r="Q6463" i="2" s="1"/>
  <c r="Q6464" i="2" a="1"/>
  <c r="Q6464" i="2"/>
  <c r="Q6465" i="2" a="1"/>
  <c r="Q6465" i="2" s="1"/>
  <c r="Q6466" i="2" a="1"/>
  <c r="Q6466" i="2" s="1"/>
  <c r="Q6467" i="2" a="1"/>
  <c r="Q6467" i="2" s="1"/>
  <c r="Q6468" i="2" a="1"/>
  <c r="Q6468" i="2" s="1"/>
  <c r="Q6469" i="2" a="1"/>
  <c r="Q6469" i="2" s="1"/>
  <c r="Q6470" i="2" a="1"/>
  <c r="Q6470" i="2"/>
  <c r="Q6471" i="2" a="1"/>
  <c r="Q6471" i="2" s="1"/>
  <c r="Q6472" i="2" a="1"/>
  <c r="Q6472" i="2"/>
  <c r="Q6473" i="2" a="1"/>
  <c r="Q6473" i="2" s="1"/>
  <c r="Q6474" i="2" a="1"/>
  <c r="Q6474" i="2" s="1"/>
  <c r="Q6475" i="2" a="1"/>
  <c r="Q6475" i="2"/>
  <c r="Q6476" i="2" a="1"/>
  <c r="Q6476" i="2" s="1"/>
  <c r="Q6477" i="2" a="1"/>
  <c r="Q6477" i="2"/>
  <c r="Q6478" i="2" a="1"/>
  <c r="Q6478" i="2" s="1"/>
  <c r="Q6479" i="2" a="1"/>
  <c r="Q6479" i="2"/>
  <c r="Q6480" i="2" a="1"/>
  <c r="Q6480" i="2" s="1"/>
  <c r="Q6481" i="2" a="1"/>
  <c r="Q6481" i="2" s="1"/>
  <c r="Q6482" i="2" a="1"/>
  <c r="Q6482" i="2" s="1"/>
  <c r="Q6483" i="2" a="1"/>
  <c r="Q6483" i="2" s="1"/>
  <c r="Q6484" i="2" a="1"/>
  <c r="Q6484" i="2" s="1"/>
  <c r="Q6485" i="2" a="1"/>
  <c r="Q6485" i="2" s="1"/>
  <c r="Q6486" i="2" a="1"/>
  <c r="Q6486" i="2" s="1"/>
  <c r="Q6487" i="2" a="1"/>
  <c r="Q6487" i="2"/>
  <c r="Q6488" i="2" a="1"/>
  <c r="Q6488" i="2" s="1"/>
  <c r="Q6489" i="2" a="1"/>
  <c r="Q6489" i="2"/>
  <c r="Q6490" i="2" a="1"/>
  <c r="Q6490" i="2"/>
  <c r="Q6491" i="2" a="1"/>
  <c r="Q6491" i="2"/>
  <c r="Q6492" i="2" a="1"/>
  <c r="Q6492" i="2"/>
  <c r="Q6493" i="2" a="1"/>
  <c r="Q6493" i="2" s="1"/>
  <c r="Q6494" i="2" a="1"/>
  <c r="Q6494" i="2"/>
  <c r="Q6495" i="2" a="1"/>
  <c r="Q6495" i="2" s="1"/>
  <c r="Q6496" i="2" a="1"/>
  <c r="Q6496" i="2" s="1"/>
  <c r="Q6497" i="2" a="1"/>
  <c r="Q6497" i="2" s="1"/>
  <c r="Q6498" i="2" a="1"/>
  <c r="Q6498" i="2" s="1"/>
  <c r="Q6499" i="2" a="1"/>
  <c r="Q6499" i="2" s="1"/>
  <c r="Q6500" i="2" a="1"/>
  <c r="Q6500" i="2"/>
  <c r="Q6501" i="2" a="1"/>
  <c r="Q6501" i="2" s="1"/>
  <c r="Q6502" i="2" a="1"/>
  <c r="Q6502" i="2" s="1"/>
  <c r="Q6503" i="2" a="1"/>
  <c r="Q6503" i="2" s="1"/>
  <c r="Q6504" i="2" a="1"/>
  <c r="Q6504" i="2" s="1"/>
  <c r="Q6505" i="2" a="1"/>
  <c r="Q6505" i="2"/>
  <c r="Q6506" i="2" a="1"/>
  <c r="Q6506" i="2"/>
  <c r="Q6507" i="2" a="1"/>
  <c r="Q6507" i="2"/>
  <c r="Q6508" i="2" a="1"/>
  <c r="Q6508" i="2" s="1"/>
  <c r="Q6509" i="2" a="1"/>
  <c r="Q6509" i="2" s="1"/>
  <c r="Q6510" i="2" a="1"/>
  <c r="Q6510" i="2" s="1"/>
  <c r="Q6511" i="2" a="1"/>
  <c r="Q6511" i="2" s="1"/>
  <c r="Q6512" i="2" a="1"/>
  <c r="Q6512" i="2" s="1"/>
  <c r="Q6513" i="2" a="1"/>
  <c r="Q6513" i="2" s="1"/>
  <c r="Q6514" i="2" a="1"/>
  <c r="Q6514" i="2" s="1"/>
  <c r="Q6515" i="2" a="1"/>
  <c r="Q6515" i="2" s="1"/>
  <c r="Q6516" i="2" a="1"/>
  <c r="Q6516" i="2" s="1"/>
  <c r="Q6517" i="2" a="1"/>
  <c r="Q6517" i="2"/>
  <c r="Q6518" i="2" a="1"/>
  <c r="Q6518" i="2" s="1"/>
  <c r="Q6519" i="2" a="1"/>
  <c r="Q6519" i="2" s="1"/>
  <c r="Q6520" i="2" a="1"/>
  <c r="Q6520" i="2"/>
  <c r="Q6521" i="2" a="1"/>
  <c r="Q6521" i="2"/>
  <c r="Q6522" i="2" a="1"/>
  <c r="Q6522" i="2" s="1"/>
  <c r="Q6523" i="2" a="1"/>
  <c r="Q6523" i="2" s="1"/>
  <c r="Q6524" i="2" a="1"/>
  <c r="Q6524" i="2" s="1"/>
  <c r="Q6525" i="2" a="1"/>
  <c r="Q6525" i="2" s="1"/>
  <c r="Q6526" i="2" a="1"/>
  <c r="Q6526" i="2"/>
  <c r="Q6527" i="2" a="1"/>
  <c r="Q6527" i="2" s="1"/>
  <c r="Q6528" i="2" a="1"/>
  <c r="Q6528" i="2" s="1"/>
  <c r="Q6529" i="2" a="1"/>
  <c r="Q6529" i="2" s="1"/>
  <c r="Q6530" i="2" a="1"/>
  <c r="Q6530" i="2" s="1"/>
  <c r="Q6531" i="2" a="1"/>
  <c r="Q6531" i="2" s="1"/>
  <c r="Q6532" i="2" a="1"/>
  <c r="Q6532" i="2"/>
  <c r="Q6533" i="2" a="1"/>
  <c r="Q6533" i="2" s="1"/>
  <c r="Q6534" i="2" a="1"/>
  <c r="Q6534" i="2" s="1"/>
  <c r="Q6535" i="2" a="1"/>
  <c r="Q6535" i="2" s="1"/>
  <c r="Q6536" i="2" a="1"/>
  <c r="Q6536" i="2" s="1"/>
  <c r="Q6537" i="2" a="1"/>
  <c r="Q6537" i="2" s="1"/>
  <c r="Q6538" i="2" a="1"/>
  <c r="Q6538" i="2"/>
  <c r="Q6539" i="2" a="1"/>
  <c r="Q6539" i="2" s="1"/>
  <c r="Q6540" i="2" a="1"/>
  <c r="Q6540" i="2" s="1"/>
  <c r="Q6541" i="2" a="1"/>
  <c r="Q6541" i="2" s="1"/>
  <c r="Q6542" i="2" a="1"/>
  <c r="Q6542" i="2" s="1"/>
  <c r="Q6543" i="2" a="1"/>
  <c r="Q6543" i="2" s="1"/>
  <c r="Q6544" i="2" a="1"/>
  <c r="Q6544" i="2" s="1"/>
  <c r="Q6545" i="2" a="1"/>
  <c r="Q6545" i="2" s="1"/>
  <c r="Q6546" i="2" a="1"/>
  <c r="Q6546" i="2"/>
  <c r="Q6547" i="2" a="1"/>
  <c r="Q6547" i="2" s="1"/>
  <c r="Q6548" i="2" a="1"/>
  <c r="Q6548" i="2"/>
  <c r="Q6549" i="2" a="1"/>
  <c r="Q6549" i="2"/>
  <c r="Q6550" i="2" a="1"/>
  <c r="Q6550" i="2"/>
  <c r="Q6551" i="2" a="1"/>
  <c r="Q6551" i="2" s="1"/>
  <c r="Q6552" i="2" a="1"/>
  <c r="Q6552" i="2" s="1"/>
  <c r="Q6553" i="2" a="1"/>
  <c r="Q6553" i="2" s="1"/>
  <c r="Q6554" i="2" a="1"/>
  <c r="Q6554" i="2" s="1"/>
  <c r="Q6555" i="2" a="1"/>
  <c r="Q6555" i="2" s="1"/>
  <c r="Q6556" i="2" a="1"/>
  <c r="Q6556" i="2" s="1"/>
  <c r="Q6557" i="2" a="1"/>
  <c r="Q6557" i="2" s="1"/>
  <c r="Q6558" i="2" a="1"/>
  <c r="Q6558" i="2" s="1"/>
  <c r="Q6559" i="2" a="1"/>
  <c r="Q6559" i="2" s="1"/>
  <c r="Q6560" i="2" a="1"/>
  <c r="Q6560" i="2" s="1"/>
  <c r="Q6561" i="2" a="1"/>
  <c r="Q6561" i="2"/>
  <c r="Q6562" i="2" a="1"/>
  <c r="Q6562" i="2"/>
  <c r="Q6563" i="2" a="1"/>
  <c r="Q6563" i="2" s="1"/>
  <c r="Q6564" i="2" a="1"/>
  <c r="Q6564" i="2" s="1"/>
  <c r="Q6565" i="2" a="1"/>
  <c r="Q6565" i="2" s="1"/>
  <c r="Q6566" i="2" a="1"/>
  <c r="Q6566" i="2" s="1"/>
  <c r="Q6567" i="2" a="1"/>
  <c r="Q6567" i="2" s="1"/>
  <c r="Q6568" i="2" a="1"/>
  <c r="Q6568" i="2"/>
  <c r="Q6569" i="2" a="1"/>
  <c r="Q6569" i="2" s="1"/>
  <c r="Q6570" i="2" a="1"/>
  <c r="Q6570" i="2"/>
  <c r="Q6571" i="2" a="1"/>
  <c r="Q6571" i="2" s="1"/>
  <c r="Q6572" i="2" a="1"/>
  <c r="Q6572" i="2" s="1"/>
  <c r="Q6573" i="2" a="1"/>
  <c r="Q6573" i="2" s="1"/>
  <c r="Q6574" i="2" a="1"/>
  <c r="Q6574" i="2" s="1"/>
  <c r="Q6575" i="2" a="1"/>
  <c r="Q6575" i="2"/>
  <c r="Q6576" i="2" a="1"/>
  <c r="Q6576" i="2" s="1"/>
  <c r="Q6577" i="2" a="1"/>
  <c r="Q6577" i="2"/>
  <c r="Q6578" i="2" a="1"/>
  <c r="Q6578" i="2" s="1"/>
  <c r="Q6579" i="2" a="1"/>
  <c r="Q6579" i="2" s="1"/>
  <c r="Q6580" i="2" a="1"/>
  <c r="Q6580" i="2" s="1"/>
  <c r="Q6581" i="2" a="1"/>
  <c r="Q6581" i="2" s="1"/>
  <c r="Q6582" i="2" a="1"/>
  <c r="Q6582" i="2" s="1"/>
  <c r="Q6583" i="2" a="1"/>
  <c r="Q6583" i="2"/>
  <c r="Q6584" i="2" a="1"/>
  <c r="Q6584" i="2" s="1"/>
  <c r="Q6585" i="2" a="1"/>
  <c r="Q6585" i="2"/>
  <c r="Q6586" i="2" a="1"/>
  <c r="Q6586" i="2" s="1"/>
  <c r="Q6587" i="2" a="1"/>
  <c r="Q6587" i="2"/>
  <c r="Q6588" i="2" a="1"/>
  <c r="Q6588" i="2"/>
  <c r="Q6589" i="2" a="1"/>
  <c r="Q6589" i="2"/>
  <c r="Q6590" i="2" a="1"/>
  <c r="Q6590" i="2" s="1"/>
  <c r="Q6591" i="2" a="1"/>
  <c r="Q6591" i="2"/>
  <c r="Q6592" i="2" a="1"/>
  <c r="Q6592" i="2" s="1"/>
  <c r="Q6593" i="2" a="1"/>
  <c r="Q6593" i="2" s="1"/>
  <c r="Q6594" i="2" a="1"/>
  <c r="Q6594" i="2" s="1"/>
  <c r="Q6595" i="2" a="1"/>
  <c r="Q6595" i="2" s="1"/>
  <c r="Q6596" i="2" a="1"/>
  <c r="Q6596" i="2" s="1"/>
  <c r="Q6597" i="2" a="1"/>
  <c r="Q6597" i="2" s="1"/>
  <c r="Q6598" i="2" a="1"/>
  <c r="Q6598" i="2" s="1"/>
  <c r="Q6599" i="2" a="1"/>
  <c r="Q6599" i="2" s="1"/>
  <c r="Q6600" i="2" a="1"/>
  <c r="Q6600" i="2" s="1"/>
  <c r="Q6601" i="2" a="1"/>
  <c r="Q6601" i="2" s="1"/>
  <c r="Q6602" i="2" a="1"/>
  <c r="Q6602" i="2" s="1"/>
  <c r="Q6603" i="2" a="1"/>
  <c r="Q6603" i="2"/>
  <c r="Q6604" i="2" a="1"/>
  <c r="Q6604" i="2" s="1"/>
  <c r="Q6605" i="2" a="1"/>
  <c r="Q6605" i="2"/>
  <c r="Q6606" i="2" a="1"/>
  <c r="Q6606" i="2"/>
  <c r="Q6607" i="2" a="1"/>
  <c r="Q6607" i="2" s="1"/>
  <c r="Q6608" i="2" a="1"/>
  <c r="Q6608" i="2"/>
  <c r="Q6609" i="2" a="1"/>
  <c r="Q6609" i="2" s="1"/>
  <c r="Q6610" i="2" a="1"/>
  <c r="Q6610" i="2" s="1"/>
  <c r="Q6611" i="2" a="1"/>
  <c r="Q6611" i="2" s="1"/>
  <c r="Q6612" i="2" a="1"/>
  <c r="Q6612" i="2" s="1"/>
  <c r="Q6613" i="2" a="1"/>
  <c r="Q6613" i="2" s="1"/>
  <c r="Q6614" i="2" a="1"/>
  <c r="Q6614" i="2" s="1"/>
  <c r="Q6615" i="2" a="1"/>
  <c r="Q6615" i="2"/>
  <c r="Q6616" i="2" a="1"/>
  <c r="Q6616" i="2" s="1"/>
  <c r="Q6617" i="2" a="1"/>
  <c r="Q6617" i="2"/>
  <c r="Q6618" i="2" a="1"/>
  <c r="Q6618" i="2"/>
  <c r="Q6619" i="2" a="1"/>
  <c r="Q6619" i="2"/>
  <c r="Q6620" i="2" a="1"/>
  <c r="Q6620" i="2"/>
  <c r="Q6621" i="2" a="1"/>
  <c r="Q6621" i="2" s="1"/>
  <c r="Q6622" i="2" a="1"/>
  <c r="Q6622" i="2" s="1"/>
  <c r="Q6623" i="2" a="1"/>
  <c r="Q6623" i="2" s="1"/>
  <c r="Q6624" i="2" a="1"/>
  <c r="Q6624" i="2" s="1"/>
  <c r="Q6625" i="2" a="1"/>
  <c r="Q6625" i="2" s="1"/>
  <c r="Q6626" i="2" a="1"/>
  <c r="Q6626" i="2" s="1"/>
  <c r="Q6627" i="2" a="1"/>
  <c r="Q6627" i="2" s="1"/>
  <c r="Q6628" i="2" a="1"/>
  <c r="Q6628" i="2" s="1"/>
  <c r="Q6629" i="2" a="1"/>
  <c r="Q6629" i="2"/>
  <c r="Q6630" i="2" a="1"/>
  <c r="Q6630" i="2"/>
  <c r="Q6631" i="2" a="1"/>
  <c r="Q6631" i="2"/>
  <c r="Q6632" i="2" a="1"/>
  <c r="Q6632" i="2" s="1"/>
  <c r="Q6633" i="2" a="1"/>
  <c r="Q6633" i="2" s="1"/>
  <c r="Q6634" i="2" a="1"/>
  <c r="Q6634" i="2"/>
  <c r="Q6635" i="2" a="1"/>
  <c r="Q6635" i="2"/>
  <c r="Q6636" i="2" a="1"/>
  <c r="Q6636" i="2" s="1"/>
  <c r="Q6637" i="2" a="1"/>
  <c r="Q6637" i="2" s="1"/>
  <c r="Q6638" i="2" a="1"/>
  <c r="Q6638" i="2"/>
  <c r="Q6639" i="2" a="1"/>
  <c r="Q6639" i="2" s="1"/>
  <c r="Q6640" i="2" a="1"/>
  <c r="Q6640" i="2"/>
  <c r="Q6641" i="2" a="1"/>
  <c r="Q6641" i="2" s="1"/>
  <c r="Q6642" i="2" a="1"/>
  <c r="Q6642" i="2"/>
  <c r="Q6643" i="2" a="1"/>
  <c r="Q6643" i="2" s="1"/>
  <c r="Q6644" i="2" a="1"/>
  <c r="Q6644" i="2"/>
  <c r="Q6645" i="2" a="1"/>
  <c r="Q6645" i="2" s="1"/>
  <c r="Q6646" i="2" a="1"/>
  <c r="Q6646" i="2" s="1"/>
  <c r="Q6647" i="2" a="1"/>
  <c r="Q6647" i="2"/>
  <c r="Q6648" i="2" a="1"/>
  <c r="Q6648" i="2" s="1"/>
  <c r="Q6649" i="2" a="1"/>
  <c r="Q6649" i="2" s="1"/>
  <c r="Q6650" i="2" a="1"/>
  <c r="Q6650" i="2" s="1"/>
  <c r="Q6651" i="2" a="1"/>
  <c r="Q6651" i="2" s="1"/>
  <c r="Q6652" i="2" a="1"/>
  <c r="Q6652" i="2"/>
  <c r="Q6653" i="2" a="1"/>
  <c r="Q6653" i="2" s="1"/>
  <c r="Q6654" i="2" a="1"/>
  <c r="Q6654" i="2"/>
  <c r="Q6655" i="2" a="1"/>
  <c r="Q6655" i="2" s="1"/>
  <c r="Q6656" i="2" a="1"/>
  <c r="Q6656" i="2"/>
  <c r="Q6657" i="2" a="1"/>
  <c r="Q6657" i="2" s="1"/>
  <c r="Q6658" i="2" a="1"/>
  <c r="Q6658" i="2"/>
  <c r="Q6659" i="2" a="1"/>
  <c r="Q6659" i="2" s="1"/>
  <c r="Q6660" i="2" a="1"/>
  <c r="Q6660" i="2" s="1"/>
  <c r="Q6661" i="2" a="1"/>
  <c r="Q6661" i="2"/>
  <c r="Q6662" i="2" a="1"/>
  <c r="Q6662" i="2" s="1"/>
  <c r="Q6663" i="2" a="1"/>
  <c r="Q6663" i="2" s="1"/>
  <c r="Q6664" i="2" a="1"/>
  <c r="Q6664" i="2" s="1"/>
  <c r="Q6665" i="2" a="1"/>
  <c r="Q6665" i="2" s="1"/>
  <c r="Q6666" i="2" a="1"/>
  <c r="Q6666" i="2"/>
  <c r="Q6667" i="2" a="1"/>
  <c r="Q6667" i="2" s="1"/>
  <c r="Q6668" i="2" a="1"/>
  <c r="Q6668" i="2"/>
  <c r="Q6669" i="2" a="1"/>
  <c r="Q6669" i="2"/>
  <c r="Q6670" i="2" a="1"/>
  <c r="Q6670" i="2" s="1"/>
  <c r="Q6671" i="2" a="1"/>
  <c r="Q6671" i="2" s="1"/>
  <c r="Q6672" i="2" a="1"/>
  <c r="Q6672" i="2" s="1"/>
  <c r="Q6673" i="2" a="1"/>
  <c r="Q6673" i="2" s="1"/>
  <c r="Q6674" i="2" a="1"/>
  <c r="Q6674" i="2" s="1"/>
  <c r="Q6675" i="2" a="1"/>
  <c r="Q6675" i="2" s="1"/>
  <c r="Q6676" i="2" a="1"/>
  <c r="Q6676" i="2" s="1"/>
  <c r="Q6677" i="2" a="1"/>
  <c r="Q6677" i="2"/>
  <c r="Q6678" i="2" a="1"/>
  <c r="Q6678" i="2" s="1"/>
  <c r="Q6679" i="2" a="1"/>
  <c r="Q6679" i="2" s="1"/>
  <c r="Q6680" i="2" a="1"/>
  <c r="Q6680" i="2"/>
  <c r="Q6681" i="2" a="1"/>
  <c r="Q6681" i="2" s="1"/>
  <c r="Q6682" i="2" a="1"/>
  <c r="Q6682" i="2" s="1"/>
  <c r="Q6683" i="2" a="1"/>
  <c r="Q6683" i="2"/>
  <c r="Q6684" i="2" a="1"/>
  <c r="Q6684" i="2" s="1"/>
  <c r="Q6685" i="2" a="1"/>
  <c r="Q6685" i="2" s="1"/>
  <c r="Q6686" i="2" a="1"/>
  <c r="Q6686" i="2"/>
  <c r="Q6687" i="2" a="1"/>
  <c r="Q6687" i="2" s="1"/>
  <c r="Q6688" i="2" a="1"/>
  <c r="Q6688" i="2" s="1"/>
  <c r="Q6689" i="2" a="1"/>
  <c r="Q6689" i="2"/>
  <c r="Q6690" i="2" a="1"/>
  <c r="Q6690" i="2" s="1"/>
  <c r="Q6691" i="2" a="1"/>
  <c r="Q6691" i="2"/>
  <c r="Q6692" i="2" a="1"/>
  <c r="Q6692" i="2" s="1"/>
  <c r="Q6693" i="2" a="1"/>
  <c r="Q6693" i="2"/>
  <c r="Q6694" i="2" a="1"/>
  <c r="Q6694" i="2"/>
  <c r="Q6695" i="2" a="1"/>
  <c r="Q6695" i="2" s="1"/>
  <c r="Q6696" i="2" a="1"/>
  <c r="Q6696" i="2" s="1"/>
  <c r="Q6697" i="2" a="1"/>
  <c r="Q6697" i="2"/>
  <c r="Q6698" i="2" a="1"/>
  <c r="Q6698" i="2" s="1"/>
  <c r="Q6699" i="2" a="1"/>
  <c r="Q6699" i="2"/>
  <c r="Q6700" i="2" a="1"/>
  <c r="Q6700" i="2"/>
  <c r="Q6701" i="2" a="1"/>
  <c r="Q6701" i="2" s="1"/>
  <c r="Q6702" i="2" a="1"/>
  <c r="Q6702" i="2" s="1"/>
  <c r="Q6703" i="2" a="1"/>
  <c r="Q6703" i="2"/>
  <c r="Q6704" i="2" a="1"/>
  <c r="Q6704" i="2" s="1"/>
  <c r="Q6705" i="2" a="1"/>
  <c r="Q6705" i="2"/>
  <c r="Q6706" i="2" a="1"/>
  <c r="Q6706" i="2" s="1"/>
  <c r="Q6707" i="2" a="1"/>
  <c r="Q6707" i="2" s="1"/>
  <c r="Q6708" i="2" a="1"/>
  <c r="Q6708" i="2" s="1"/>
  <c r="Q6709" i="2" a="1"/>
  <c r="Q6709" i="2" s="1"/>
  <c r="Q6710" i="2" a="1"/>
  <c r="Q6710" i="2" s="1"/>
  <c r="Q6711" i="2" a="1"/>
  <c r="Q6711" i="2"/>
  <c r="Q6712" i="2" a="1"/>
  <c r="Q6712" i="2"/>
  <c r="Q6713" i="2" a="1"/>
  <c r="Q6713" i="2" s="1"/>
  <c r="Q6714" i="2" a="1"/>
  <c r="Q6714" i="2" s="1"/>
  <c r="Q6715" i="2" a="1"/>
  <c r="Q6715" i="2" s="1"/>
  <c r="Q6716" i="2" a="1"/>
  <c r="Q6716" i="2" s="1"/>
  <c r="Q6717" i="2" a="1"/>
  <c r="Q6717" i="2"/>
  <c r="Q6718" i="2" a="1"/>
  <c r="Q6718" i="2" s="1"/>
  <c r="Q6719" i="2" a="1"/>
  <c r="Q6719" i="2"/>
  <c r="Q6720" i="2" a="1"/>
  <c r="Q6720" i="2"/>
  <c r="Q6721" i="2" a="1"/>
  <c r="Q6721" i="2"/>
  <c r="Q6722" i="2" a="1"/>
  <c r="Q6722" i="2" s="1"/>
  <c r="Q6723" i="2" a="1"/>
  <c r="Q6723" i="2" s="1"/>
  <c r="Q6724" i="2" a="1"/>
  <c r="Q6724" i="2"/>
  <c r="Q6725" i="2" a="1"/>
  <c r="Q6725" i="2"/>
  <c r="Q6726" i="2" a="1"/>
  <c r="Q6726" i="2"/>
  <c r="Q6727" i="2" a="1"/>
  <c r="Q6727" i="2" s="1"/>
  <c r="Q6728" i="2" a="1"/>
  <c r="Q6728" i="2"/>
  <c r="Q6729" i="2" a="1"/>
  <c r="Q6729" i="2"/>
  <c r="Q6730" i="2" a="1"/>
  <c r="Q6730" i="2" s="1"/>
  <c r="Q6731" i="2" a="1"/>
  <c r="Q6731" i="2" s="1"/>
  <c r="Q6732" i="2" a="1"/>
  <c r="Q6732" i="2" s="1"/>
  <c r="Q6733" i="2" a="1"/>
  <c r="Q6733" i="2"/>
  <c r="Q6734" i="2" a="1"/>
  <c r="Q6734" i="2"/>
  <c r="Q6735" i="2" a="1"/>
  <c r="Q6735" i="2"/>
  <c r="Q6736" i="2" a="1"/>
  <c r="Q6736" i="2"/>
  <c r="Q6737" i="2" a="1"/>
  <c r="Q6737" i="2" s="1"/>
  <c r="Q6738" i="2" a="1"/>
  <c r="Q6738" i="2" s="1"/>
  <c r="Q6739" i="2" a="1"/>
  <c r="Q6739" i="2"/>
  <c r="Q6740" i="2" a="1"/>
  <c r="Q6740" i="2"/>
  <c r="Q6741" i="2" a="1"/>
  <c r="Q6741" i="2" s="1"/>
  <c r="Q6742" i="2" a="1"/>
  <c r="Q6742" i="2"/>
  <c r="Q6743" i="2" a="1"/>
  <c r="Q6743" i="2" s="1"/>
  <c r="Q6744" i="2" a="1"/>
  <c r="Q6744" i="2" s="1"/>
  <c r="Q6745" i="2" a="1"/>
  <c r="Q6745" i="2" s="1"/>
  <c r="Q6746" i="2" a="1"/>
  <c r="Q6746" i="2"/>
  <c r="Q6747" i="2" a="1"/>
  <c r="Q6747" i="2" s="1"/>
  <c r="Q6748" i="2" a="1"/>
  <c r="Q6748" i="2" s="1"/>
  <c r="Q6749" i="2" a="1"/>
  <c r="Q6749" i="2" s="1"/>
  <c r="Q6750" i="2" a="1"/>
  <c r="Q6750" i="2"/>
  <c r="Q6751" i="2" a="1"/>
  <c r="Q6751" i="2" s="1"/>
  <c r="Q6752" i="2" a="1"/>
  <c r="Q6752" i="2"/>
  <c r="Q6753" i="2" a="1"/>
  <c r="Q6753" i="2" s="1"/>
  <c r="Q6754" i="2" a="1"/>
  <c r="Q6754" i="2"/>
  <c r="Q6755" i="2" a="1"/>
  <c r="Q6755" i="2" s="1"/>
  <c r="Q6756" i="2" a="1"/>
  <c r="Q6756" i="2"/>
  <c r="Q6757" i="2" a="1"/>
  <c r="Q6757" i="2" s="1"/>
  <c r="Q6758" i="2" a="1"/>
  <c r="Q6758" i="2" s="1"/>
  <c r="Q6759" i="2" a="1"/>
  <c r="Q6759" i="2" s="1"/>
  <c r="Q6760" i="2" a="1"/>
  <c r="Q6760" i="2" s="1"/>
  <c r="Q6761" i="2" a="1"/>
  <c r="Q6761" i="2"/>
  <c r="Q6762" i="2" a="1"/>
  <c r="Q6762" i="2" s="1"/>
  <c r="Q6763" i="2" a="1"/>
  <c r="Q6763" i="2" s="1"/>
  <c r="Q6764" i="2" a="1"/>
  <c r="Q6764" i="2"/>
  <c r="Q6765" i="2" a="1"/>
  <c r="Q6765" i="2" s="1"/>
  <c r="Q6766" i="2" a="1"/>
  <c r="Q6766" i="2"/>
  <c r="Q6767" i="2" a="1"/>
  <c r="Q6767" i="2"/>
  <c r="Q6768" i="2" a="1"/>
  <c r="Q6768" i="2"/>
  <c r="Q6769" i="2" a="1"/>
  <c r="Q6769" i="2"/>
  <c r="Q6770" i="2" a="1"/>
  <c r="Q6770" i="2"/>
  <c r="Q6771" i="2" a="1"/>
  <c r="Q6771" i="2" s="1"/>
  <c r="Q6772" i="2" a="1"/>
  <c r="Q6772" i="2" s="1"/>
  <c r="Q6773" i="2" a="1"/>
  <c r="Q6773" i="2" s="1"/>
  <c r="Q6774" i="2" a="1"/>
  <c r="Q6774" i="2" s="1"/>
  <c r="Q6775" i="2" a="1"/>
  <c r="Q6775" i="2"/>
  <c r="Q6776" i="2" a="1"/>
  <c r="Q6776" i="2" s="1"/>
  <c r="Q6777" i="2" a="1"/>
  <c r="Q6777" i="2" s="1"/>
  <c r="Q6778" i="2" a="1"/>
  <c r="Q6778" i="2" s="1"/>
  <c r="Q6779" i="2" a="1"/>
  <c r="Q6779" i="2" s="1"/>
  <c r="Q6780" i="2" a="1"/>
  <c r="Q6780" i="2"/>
  <c r="Q6781" i="2" a="1"/>
  <c r="Q6781" i="2" s="1"/>
  <c r="Q6782" i="2" a="1"/>
  <c r="Q6782" i="2"/>
  <c r="Q6783" i="2" a="1"/>
  <c r="Q6783" i="2"/>
  <c r="Q6784" i="2" a="1"/>
  <c r="Q6784" i="2"/>
  <c r="Q6785" i="2" a="1"/>
  <c r="Q6785" i="2"/>
  <c r="Q6786" i="2" a="1"/>
  <c r="Q6786" i="2" s="1"/>
  <c r="Q6787" i="2" a="1"/>
  <c r="Q6787" i="2" s="1"/>
  <c r="Q6788" i="2" a="1"/>
  <c r="Q6788" i="2"/>
  <c r="Q6789" i="2" a="1"/>
  <c r="Q6789" i="2" s="1"/>
  <c r="Q6790" i="2" a="1"/>
  <c r="Q6790" i="2" s="1"/>
  <c r="Q6791" i="2" a="1"/>
  <c r="Q6791" i="2"/>
  <c r="Q6792" i="2" a="1"/>
  <c r="Q6792" i="2" s="1"/>
  <c r="Q6793" i="2" a="1"/>
  <c r="Q6793" i="2" s="1"/>
  <c r="Q6794" i="2" a="1"/>
  <c r="Q6794" i="2"/>
  <c r="Q6795" i="2" a="1"/>
  <c r="Q6795" i="2" s="1"/>
  <c r="Q6796" i="2" a="1"/>
  <c r="Q6796" i="2" s="1"/>
  <c r="Q6797" i="2" a="1"/>
  <c r="Q6797" i="2"/>
  <c r="Q6798" i="2" a="1"/>
  <c r="Q6798" i="2"/>
  <c r="Q6799" i="2" a="1"/>
  <c r="Q6799" i="2" s="1"/>
  <c r="Q6800" i="2" a="1"/>
  <c r="Q6800" i="2" s="1"/>
  <c r="Q6801" i="2" a="1"/>
  <c r="Q6801" i="2"/>
  <c r="Q6802" i="2" a="1"/>
  <c r="Q6802" i="2"/>
  <c r="Q6803" i="2" a="1"/>
  <c r="Q6803" i="2"/>
  <c r="Q6804" i="2" a="1"/>
  <c r="Q6804" i="2" s="1"/>
  <c r="Q6805" i="2" a="1"/>
  <c r="Q6805" i="2" s="1"/>
  <c r="Q6806" i="2" a="1"/>
  <c r="Q6806" i="2" s="1"/>
  <c r="Q6807" i="2" a="1"/>
  <c r="Q6807" i="2" s="1"/>
  <c r="Q6808" i="2" a="1"/>
  <c r="Q6808" i="2"/>
  <c r="Q6809" i="2" a="1"/>
  <c r="Q6809" i="2"/>
  <c r="Q6810" i="2" a="1"/>
  <c r="Q6810" i="2"/>
  <c r="Q6811" i="2" a="1"/>
  <c r="Q6811" i="2" s="1"/>
  <c r="Q6812" i="2" a="1"/>
  <c r="Q6812" i="2" s="1"/>
  <c r="Q6813" i="2" a="1"/>
  <c r="Q6813" i="2" s="1"/>
  <c r="Q6814" i="2" a="1"/>
  <c r="Q6814" i="2" s="1"/>
  <c r="Q6815" i="2" a="1"/>
  <c r="Q6815" i="2" s="1"/>
  <c r="Q6816" i="2" a="1"/>
  <c r="Q6816" i="2" s="1"/>
  <c r="Q6817" i="2" a="1"/>
  <c r="Q6817" i="2"/>
  <c r="Q6818" i="2" a="1"/>
  <c r="Q6818" i="2"/>
  <c r="Q6819" i="2" a="1"/>
  <c r="Q6819" i="2"/>
  <c r="Q6820" i="2" a="1"/>
  <c r="Q6820" i="2"/>
  <c r="Q6821" i="2" a="1"/>
  <c r="Q6821" i="2" s="1"/>
  <c r="Q6822" i="2" a="1"/>
  <c r="Q6822" i="2"/>
  <c r="Q6823" i="2" a="1"/>
  <c r="Q6823" i="2" s="1"/>
  <c r="Q6824" i="2" a="1"/>
  <c r="Q6824" i="2" s="1"/>
  <c r="Q6825" i="2" a="1"/>
  <c r="Q6825" i="2" s="1"/>
  <c r="Q6826" i="2" a="1"/>
  <c r="Q6826" i="2" s="1"/>
  <c r="Q6827" i="2" a="1"/>
  <c r="Q6827" i="2"/>
  <c r="Q6828" i="2" a="1"/>
  <c r="Q6828" i="2" s="1"/>
  <c r="Q6829" i="2" a="1"/>
  <c r="Q6829" i="2"/>
  <c r="Q6830" i="2" a="1"/>
  <c r="Q6830" i="2" s="1"/>
  <c r="Q6831" i="2" a="1"/>
  <c r="Q6831" i="2" s="1"/>
  <c r="Q6832" i="2" a="1"/>
  <c r="Q6832" i="2" s="1"/>
  <c r="Q6833" i="2" a="1"/>
  <c r="Q6833" i="2"/>
  <c r="Q6834" i="2" a="1"/>
  <c r="Q6834" i="2" s="1"/>
  <c r="Q6835" i="2" a="1"/>
  <c r="Q6835" i="2" s="1"/>
  <c r="Q6836" i="2" a="1"/>
  <c r="Q6836" i="2"/>
  <c r="Q6837" i="2" a="1"/>
  <c r="Q6837" i="2"/>
  <c r="Q6838" i="2" a="1"/>
  <c r="Q6838" i="2" s="1"/>
  <c r="Q6839" i="2" a="1"/>
  <c r="Q6839" i="2" s="1"/>
  <c r="Q6840" i="2" a="1"/>
  <c r="Q6840" i="2" s="1"/>
  <c r="Q6841" i="2" a="1"/>
  <c r="Q6841" i="2" s="1"/>
  <c r="Q6842" i="2" a="1"/>
  <c r="Q6842" i="2" s="1"/>
  <c r="Q6843" i="2" a="1"/>
  <c r="Q6843" i="2"/>
  <c r="Q6844" i="2" a="1"/>
  <c r="Q6844" i="2"/>
  <c r="Q6845" i="2" a="1"/>
  <c r="Q6845" i="2"/>
  <c r="Q6846" i="2" a="1"/>
  <c r="Q6846" i="2"/>
  <c r="Q6847" i="2" a="1"/>
  <c r="Q6847" i="2" s="1"/>
  <c r="Q6848" i="2" a="1"/>
  <c r="Q6848" i="2" s="1"/>
  <c r="Q6849" i="2" a="1"/>
  <c r="Q6849" i="2" s="1"/>
  <c r="Q6850" i="2" a="1"/>
  <c r="Q6850" i="2" s="1"/>
  <c r="Q6851" i="2" a="1"/>
  <c r="Q6851" i="2" s="1"/>
  <c r="Q6852" i="2" a="1"/>
  <c r="Q6852" i="2"/>
  <c r="Q6853" i="2" a="1"/>
  <c r="Q6853" i="2"/>
  <c r="Q6854" i="2" a="1"/>
  <c r="Q6854" i="2"/>
  <c r="Q6855" i="2" a="1"/>
  <c r="Q6855" i="2"/>
  <c r="Q6856" i="2" a="1"/>
  <c r="Q6856" i="2" s="1"/>
  <c r="Q6857" i="2" a="1"/>
  <c r="Q6857" i="2"/>
  <c r="Q6858" i="2" a="1"/>
  <c r="Q6858" i="2"/>
  <c r="Q6859" i="2" a="1"/>
  <c r="Q6859" i="2" s="1"/>
  <c r="Q6860" i="2" a="1"/>
  <c r="Q6860" i="2" s="1"/>
  <c r="Q6861" i="2" a="1"/>
  <c r="Q6861" i="2"/>
  <c r="Q6862" i="2" a="1"/>
  <c r="Q6862" i="2" s="1"/>
  <c r="Q6863" i="2" a="1"/>
  <c r="Q6863" i="2" s="1"/>
  <c r="Q6864" i="2" a="1"/>
  <c r="Q6864" i="2" s="1"/>
  <c r="Q6865" i="2" a="1"/>
  <c r="Q6865" i="2"/>
  <c r="Q6866" i="2" a="1"/>
  <c r="Q6866" i="2"/>
  <c r="Q6867" i="2" a="1"/>
  <c r="Q6867" i="2"/>
  <c r="Q6868" i="2" a="1"/>
  <c r="Q6868" i="2"/>
  <c r="Q6869" i="2" a="1"/>
  <c r="Q6869" i="2" s="1"/>
  <c r="Q6870" i="2" a="1"/>
  <c r="Q6870" i="2" s="1"/>
  <c r="Q6871" i="2" a="1"/>
  <c r="Q6871" i="2" s="1"/>
  <c r="Q6872" i="2" a="1"/>
  <c r="Q6872" i="2" s="1"/>
  <c r="Q6873" i="2" a="1"/>
  <c r="Q6873" i="2" s="1"/>
  <c r="Q6874" i="2" a="1"/>
  <c r="Q6874" i="2" s="1"/>
  <c r="Q6875" i="2" a="1"/>
  <c r="Q6875" i="2"/>
  <c r="Q6876" i="2" a="1"/>
  <c r="Q6876" i="2"/>
  <c r="Q6877" i="2" a="1"/>
  <c r="Q6877" i="2" s="1"/>
  <c r="Q6878" i="2" a="1"/>
  <c r="Q6878" i="2"/>
  <c r="Q6879" i="2" a="1"/>
  <c r="Q6879" i="2" s="1"/>
  <c r="Q6880" i="2" a="1"/>
  <c r="Q6880" i="2" s="1"/>
  <c r="Q6881" i="2" a="1"/>
  <c r="Q6881" i="2"/>
  <c r="Q6882" i="2" a="1"/>
  <c r="Q6882" i="2" s="1"/>
  <c r="Q6883" i="2" a="1"/>
  <c r="Q6883" i="2"/>
  <c r="Q6884" i="2" a="1"/>
  <c r="Q6884" i="2" s="1"/>
  <c r="Q6885" i="2" a="1"/>
  <c r="Q6885" i="2" s="1"/>
  <c r="Q6886" i="2" a="1"/>
  <c r="Q6886" i="2"/>
  <c r="Q6887" i="2" a="1"/>
  <c r="Q6887" i="2"/>
  <c r="Q6888" i="2" a="1"/>
  <c r="Q6888" i="2"/>
  <c r="Q6889" i="2" a="1"/>
  <c r="Q6889" i="2"/>
  <c r="Q6890" i="2" a="1"/>
  <c r="Q6890" i="2" s="1"/>
  <c r="Q6891" i="2" a="1"/>
  <c r="Q6891" i="2" s="1"/>
  <c r="Q6892" i="2" a="1"/>
  <c r="Q6892" i="2"/>
  <c r="Q6893" i="2" a="1"/>
  <c r="Q6893" i="2" s="1"/>
  <c r="Q6894" i="2" a="1"/>
  <c r="Q6894" i="2" s="1"/>
  <c r="Q6895" i="2" a="1"/>
  <c r="Q6895" i="2"/>
  <c r="Q6896" i="2" a="1"/>
  <c r="Q6896" i="2"/>
  <c r="Q6897" i="2" a="1"/>
  <c r="Q6897" i="2"/>
  <c r="Q6898" i="2" a="1"/>
  <c r="Q6898" i="2" s="1"/>
  <c r="Q6899" i="2" a="1"/>
  <c r="Q6899" i="2" s="1"/>
  <c r="Q6900" i="2" a="1"/>
  <c r="Q6900" i="2"/>
  <c r="Q6901" i="2" a="1"/>
  <c r="Q6901" i="2"/>
  <c r="Q6902" i="2" a="1"/>
  <c r="Q6902" i="2"/>
  <c r="Q6903" i="2" a="1"/>
  <c r="Q6903" i="2" s="1"/>
  <c r="Q6904" i="2" a="1"/>
  <c r="Q6904" i="2" s="1"/>
  <c r="Q6905" i="2" a="1"/>
  <c r="Q6905" i="2" s="1"/>
  <c r="Q6906" i="2" a="1"/>
  <c r="Q6906" i="2"/>
  <c r="Q6907" i="2" a="1"/>
  <c r="Q6907" i="2"/>
  <c r="Q6908" i="2" a="1"/>
  <c r="Q6908" i="2" s="1"/>
  <c r="Q6909" i="2" a="1"/>
  <c r="Q6909" i="2" s="1"/>
  <c r="Q6910" i="2" a="1"/>
  <c r="Q6910" i="2"/>
  <c r="Q6911" i="2" a="1"/>
  <c r="Q6911" i="2" s="1"/>
  <c r="Q6912" i="2" a="1"/>
  <c r="Q6912" i="2" s="1"/>
  <c r="Q6913" i="2" a="1"/>
  <c r="Q6913" i="2" s="1"/>
  <c r="Q6914" i="2" a="1"/>
  <c r="Q6914" i="2" s="1"/>
  <c r="Q6915" i="2" a="1"/>
  <c r="Q6915" i="2" s="1"/>
  <c r="Q6916" i="2" a="1"/>
  <c r="Q6916" i="2" s="1"/>
  <c r="Q6917" i="2" a="1"/>
  <c r="Q6917" i="2" s="1"/>
  <c r="Q6918" i="2" a="1"/>
  <c r="Q6918" i="2" s="1"/>
  <c r="Q6919" i="2" a="1"/>
  <c r="Q6919" i="2" s="1"/>
  <c r="Q6920" i="2" a="1"/>
  <c r="Q6920" i="2"/>
  <c r="Q6921" i="2" a="1"/>
  <c r="Q6921" i="2"/>
  <c r="Q6922" i="2" a="1"/>
  <c r="Q6922" i="2" s="1"/>
  <c r="Q6923" i="2" a="1"/>
  <c r="Q6923" i="2"/>
  <c r="Q6924" i="2" a="1"/>
  <c r="Q6924" i="2" s="1"/>
  <c r="Q6925" i="2" a="1"/>
  <c r="Q6925" i="2"/>
  <c r="Q6926" i="2" a="1"/>
  <c r="Q6926" i="2" s="1"/>
  <c r="Q6927" i="2" a="1"/>
  <c r="Q6927" i="2" s="1"/>
  <c r="Q6928" i="2" a="1"/>
  <c r="Q6928" i="2"/>
  <c r="Q6929" i="2" a="1"/>
  <c r="Q6929" i="2"/>
  <c r="Q6930" i="2" a="1"/>
  <c r="Q6930" i="2"/>
  <c r="Q6931" i="2" a="1"/>
  <c r="Q6931" i="2" s="1"/>
  <c r="Q6932" i="2" a="1"/>
  <c r="Q6932" i="2" s="1"/>
  <c r="Q6933" i="2" a="1"/>
  <c r="Q6933" i="2" s="1"/>
  <c r="Q6934" i="2" a="1"/>
  <c r="Q6934" i="2"/>
  <c r="Q6935" i="2" a="1"/>
  <c r="Q6935" i="2"/>
  <c r="Q6936" i="2" a="1"/>
  <c r="Q6936" i="2" s="1"/>
  <c r="Q6937" i="2" a="1"/>
  <c r="Q6937" i="2" s="1"/>
  <c r="Q6938" i="2" a="1"/>
  <c r="Q6938" i="2"/>
  <c r="Q6939" i="2" a="1"/>
  <c r="Q6939" i="2" s="1"/>
  <c r="Q6940" i="2" a="1"/>
  <c r="Q6940" i="2" s="1"/>
  <c r="Q6941" i="2" a="1"/>
  <c r="Q6941" i="2" s="1"/>
  <c r="Q6942" i="2" a="1"/>
  <c r="Q6942" i="2"/>
  <c r="Q6943" i="2" a="1"/>
  <c r="Q6943" i="2" s="1"/>
  <c r="Q6944" i="2" a="1"/>
  <c r="Q6944" i="2"/>
  <c r="Q6945" i="2" a="1"/>
  <c r="Q6945" i="2" s="1"/>
  <c r="Q6946" i="2" a="1"/>
  <c r="Q6946" i="2" s="1"/>
  <c r="Q6947" i="2" a="1"/>
  <c r="Q6947" i="2" s="1"/>
  <c r="Q6948" i="2" a="1"/>
  <c r="Q6948" i="2"/>
  <c r="Q6949" i="2" a="1"/>
  <c r="Q6949" i="2" s="1"/>
  <c r="Q6950" i="2" a="1"/>
  <c r="Q6950" i="2"/>
  <c r="Q6951" i="2" a="1"/>
  <c r="Q6951" i="2"/>
  <c r="Q6952" i="2" a="1"/>
  <c r="Q6952" i="2"/>
  <c r="Q6953" i="2" a="1"/>
  <c r="Q6953" i="2"/>
  <c r="Q6954" i="2" a="1"/>
  <c r="Q6954" i="2" s="1"/>
  <c r="Q6955" i="2" a="1"/>
  <c r="Q6955" i="2"/>
  <c r="Q6956" i="2" a="1"/>
  <c r="Q6956" i="2"/>
  <c r="Q6957" i="2" a="1"/>
  <c r="Q6957" i="2" s="1"/>
  <c r="Q6958" i="2" a="1"/>
  <c r="Q6958" i="2" s="1"/>
  <c r="Q6959" i="2" a="1"/>
  <c r="Q6959" i="2"/>
  <c r="Q6960" i="2" a="1"/>
  <c r="Q6960" i="2" s="1"/>
  <c r="Q6961" i="2" a="1"/>
  <c r="Q6961" i="2" s="1"/>
  <c r="Q6962" i="2" a="1"/>
  <c r="Q6962" i="2"/>
  <c r="Q6963" i="2" a="1"/>
  <c r="Q6963" i="2" s="1"/>
  <c r="Q6964" i="2" a="1"/>
  <c r="Q6964" i="2"/>
  <c r="Q6965" i="2" a="1"/>
  <c r="Q6965" i="2" s="1"/>
  <c r="Q6966" i="2" a="1"/>
  <c r="Q6966" i="2" s="1"/>
  <c r="Q6967" i="2" a="1"/>
  <c r="Q6967" i="2" s="1"/>
  <c r="Q6968" i="2" a="1"/>
  <c r="Q6968" i="2" s="1"/>
  <c r="Q6969" i="2" a="1"/>
  <c r="Q6969" i="2"/>
  <c r="Q6970" i="2" a="1"/>
  <c r="Q6970" i="2" s="1"/>
  <c r="Q6971" i="2" a="1"/>
  <c r="Q6971" i="2"/>
  <c r="Q6972" i="2" a="1"/>
  <c r="Q6972" i="2" s="1"/>
  <c r="Q6973" i="2" a="1"/>
  <c r="Q6973" i="2"/>
  <c r="Q6974" i="2" a="1"/>
  <c r="Q6974" i="2" s="1"/>
  <c r="Q6975" i="2" a="1"/>
  <c r="Q6975" i="2" s="1"/>
  <c r="Q6976" i="2" a="1"/>
  <c r="Q6976" i="2"/>
  <c r="Q6977" i="2" a="1"/>
  <c r="Q6977" i="2" s="1"/>
  <c r="Q6978" i="2" a="1"/>
  <c r="Q6978" i="2"/>
  <c r="Q6979" i="2" a="1"/>
  <c r="Q6979" i="2"/>
  <c r="Q6980" i="2" a="1"/>
  <c r="Q6980" i="2"/>
  <c r="Q6981" i="2" a="1"/>
  <c r="Q6981" i="2"/>
  <c r="Q6982" i="2" a="1"/>
  <c r="Q6982" i="2" s="1"/>
  <c r="Q6983" i="2" a="1"/>
  <c r="Q6983" i="2"/>
  <c r="Q6984" i="2" a="1"/>
  <c r="Q6984" i="2"/>
  <c r="Q6985" i="2" a="1"/>
  <c r="Q6985" i="2"/>
  <c r="Q6986" i="2" a="1"/>
  <c r="Q6986" i="2" s="1"/>
  <c r="Q6987" i="2" a="1"/>
  <c r="Q6987" i="2"/>
  <c r="Q6988" i="2" a="1"/>
  <c r="Q6988" i="2" s="1"/>
  <c r="Q6989" i="2" a="1"/>
  <c r="Q6989" i="2" s="1"/>
  <c r="Q6990" i="2" a="1"/>
  <c r="Q6990" i="2" s="1"/>
  <c r="Q6991" i="2" a="1"/>
  <c r="Q6991" i="2"/>
  <c r="Q6992" i="2" a="1"/>
  <c r="Q6992" i="2"/>
  <c r="Q6993" i="2" a="1"/>
  <c r="Q6993" i="2" s="1"/>
  <c r="Q6994" i="2" a="1"/>
  <c r="Q6994" i="2"/>
  <c r="Q6995" i="2" a="1"/>
  <c r="Q6995" i="2"/>
  <c r="Q6996" i="2" a="1"/>
  <c r="Q6996" i="2" s="1"/>
  <c r="Q6997" i="2" a="1"/>
  <c r="Q6997" i="2" s="1"/>
  <c r="Q6998" i="2" a="1"/>
  <c r="Q6998" i="2" s="1"/>
  <c r="Q6999" i="2" a="1"/>
  <c r="Q6999" i="2"/>
  <c r="Q7000" i="2" a="1"/>
  <c r="Q7000" i="2"/>
  <c r="Q7001" i="2" a="1"/>
  <c r="Q7001" i="2"/>
  <c r="Q7002" i="2" a="1"/>
  <c r="Q7002" i="2" s="1"/>
  <c r="Q7003" i="2" a="1"/>
  <c r="Q7003" i="2" s="1"/>
  <c r="Q7004" i="2" a="1"/>
  <c r="Q7004" i="2" s="1"/>
  <c r="Q7005" i="2" a="1"/>
  <c r="Q7005" i="2"/>
  <c r="Q7006" i="2" a="1"/>
  <c r="Q7006" i="2" s="1"/>
  <c r="Q7007" i="2" a="1"/>
  <c r="Q7007" i="2" s="1"/>
  <c r="Q7008" i="2" a="1"/>
  <c r="Q7008" i="2"/>
  <c r="Q7009" i="2" a="1"/>
  <c r="Q7009" i="2" s="1"/>
  <c r="Q7010" i="2" a="1"/>
  <c r="Q7010" i="2" s="1"/>
  <c r="Q7011" i="2" a="1"/>
  <c r="Q7011" i="2"/>
  <c r="Q7012" i="2" a="1"/>
  <c r="Q7012" i="2"/>
  <c r="Q7013" i="2" a="1"/>
  <c r="Q7013" i="2" s="1"/>
  <c r="Q7014" i="2" a="1"/>
  <c r="Q7014" i="2"/>
  <c r="Q7015" i="2" a="1"/>
  <c r="Q7015" i="2"/>
  <c r="Q7016" i="2" a="1"/>
  <c r="Q7016" i="2"/>
  <c r="Q7017" i="2" a="1"/>
  <c r="Q7017" i="2" s="1"/>
  <c r="Q7018" i="2" a="1"/>
  <c r="Q7018" i="2"/>
  <c r="Q7019" i="2" a="1"/>
  <c r="Q7019" i="2" s="1"/>
  <c r="Q7020" i="2" a="1"/>
  <c r="Q7020" i="2"/>
  <c r="Q7021" i="2" a="1"/>
  <c r="Q7021" i="2"/>
  <c r="Q7022" i="2" a="1"/>
  <c r="Q7022" i="2" s="1"/>
  <c r="Q7023" i="2" a="1"/>
  <c r="Q7023" i="2" s="1"/>
  <c r="Q7024" i="2" a="1"/>
  <c r="Q7024" i="2" s="1"/>
  <c r="Q7025" i="2" a="1"/>
  <c r="Q7025" i="2"/>
  <c r="Q7026" i="2" a="1"/>
  <c r="Q7026" i="2"/>
  <c r="Q7027" i="2" a="1"/>
  <c r="Q7027" i="2"/>
  <c r="Q7028" i="2" a="1"/>
  <c r="Q7028" i="2"/>
  <c r="Q7029" i="2" a="1"/>
  <c r="Q7029" i="2" s="1"/>
  <c r="Q7030" i="2" a="1"/>
  <c r="Q7030" i="2"/>
  <c r="Q7031" i="2" a="1"/>
  <c r="Q7031" i="2" s="1"/>
  <c r="Q7032" i="2" a="1"/>
  <c r="Q7032" i="2" s="1"/>
  <c r="Q7033" i="2" a="1"/>
  <c r="Q7033" i="2" s="1"/>
  <c r="Q7034" i="2" a="1"/>
  <c r="Q7034" i="2" s="1"/>
  <c r="Q7035" i="2" a="1"/>
  <c r="Q7035" i="2" s="1"/>
  <c r="Q7036" i="2" a="1"/>
  <c r="Q7036" i="2"/>
  <c r="Q7037" i="2" a="1"/>
  <c r="Q7037" i="2" s="1"/>
  <c r="Q7038" i="2" a="1"/>
  <c r="Q7038" i="2" s="1"/>
  <c r="Q7039" i="2" a="1"/>
  <c r="Q7039" i="2"/>
  <c r="Q7040" i="2" a="1"/>
  <c r="Q7040" i="2"/>
  <c r="Q7041" i="2" a="1"/>
  <c r="Q7041" i="2" s="1"/>
  <c r="Q7042" i="2" a="1"/>
  <c r="Q7042" i="2"/>
  <c r="Q7043" i="2" a="1"/>
  <c r="Q7043" i="2"/>
  <c r="Q7044" i="2" a="1"/>
  <c r="Q7044" i="2"/>
  <c r="Q7045" i="2" a="1"/>
  <c r="Q7045" i="2" s="1"/>
  <c r="Q7046" i="2" a="1"/>
  <c r="Q7046" i="2" s="1"/>
  <c r="Q7047" i="2" a="1"/>
  <c r="Q7047" i="2" s="1"/>
  <c r="Q7048" i="2" a="1"/>
  <c r="Q7048" i="2"/>
  <c r="Q7049" i="2" a="1"/>
  <c r="Q7049" i="2" s="1"/>
  <c r="Q7050" i="2" a="1"/>
  <c r="Q7050" i="2"/>
  <c r="Q7051" i="2" a="1"/>
  <c r="Q7051" i="2"/>
  <c r="Q7052" i="2" a="1"/>
  <c r="Q7052" i="2" s="1"/>
  <c r="Q7053" i="2" a="1"/>
  <c r="Q7053" i="2" s="1"/>
  <c r="Q7054" i="2" a="1"/>
  <c r="Q7054" i="2"/>
  <c r="Q7055" i="2" a="1"/>
  <c r="Q7055" i="2" s="1"/>
  <c r="Q7056" i="2" a="1"/>
  <c r="Q7056" i="2" s="1"/>
  <c r="Q7057" i="2" a="1"/>
  <c r="Q7057" i="2"/>
  <c r="Q7058" i="2" a="1"/>
  <c r="Q7058" i="2" s="1"/>
  <c r="Q7059" i="2" a="1"/>
  <c r="Q7059" i="2" s="1"/>
  <c r="Q7060" i="2" a="1"/>
  <c r="Q7060" i="2" s="1"/>
  <c r="Q7061" i="2" a="1"/>
  <c r="Q7061" i="2"/>
  <c r="Q7062" i="2" a="1"/>
  <c r="Q7062" i="2"/>
  <c r="Q7063" i="2" a="1"/>
  <c r="Q7063" i="2" s="1"/>
  <c r="Q7064" i="2" a="1"/>
  <c r="Q7064" i="2"/>
  <c r="Q7065" i="2" a="1"/>
  <c r="Q7065" i="2" s="1"/>
  <c r="Q7066" i="2" a="1"/>
  <c r="Q7066" i="2" s="1"/>
  <c r="Q7067" i="2" a="1"/>
  <c r="Q7067" i="2" s="1"/>
  <c r="Q7068" i="2" a="1"/>
  <c r="Q7068" i="2" s="1"/>
  <c r="Q7069" i="2" a="1"/>
  <c r="Q7069" i="2" s="1"/>
  <c r="Q7070" i="2" a="1"/>
  <c r="Q7070" i="2" s="1"/>
  <c r="Q7071" i="2" a="1"/>
  <c r="Q7071" i="2"/>
  <c r="Q7072" i="2" a="1"/>
  <c r="Q7072" i="2" s="1"/>
  <c r="Q7073" i="2" a="1"/>
  <c r="Q7073" i="2" s="1"/>
  <c r="Q7074" i="2" a="1"/>
  <c r="Q7074" i="2"/>
  <c r="Q7075" i="2" a="1"/>
  <c r="Q7075" i="2" s="1"/>
  <c r="Q7076" i="2" a="1"/>
  <c r="Q7076" i="2"/>
  <c r="Q7077" i="2" a="1"/>
  <c r="Q7077" i="2" s="1"/>
  <c r="Q7078" i="2" a="1"/>
  <c r="Q7078" i="2" s="1"/>
  <c r="Q7079" i="2" a="1"/>
  <c r="Q7079" i="2"/>
  <c r="Q7080" i="2" a="1"/>
  <c r="Q7080" i="2" s="1"/>
  <c r="Q7081" i="2" a="1"/>
  <c r="Q7081" i="2"/>
  <c r="Q7082" i="2" a="1"/>
  <c r="Q7082" i="2"/>
  <c r="Q7083" i="2" a="1"/>
  <c r="Q7083" i="2" s="1"/>
  <c r="Q7084" i="2" a="1"/>
  <c r="Q7084" i="2"/>
  <c r="Q7085" i="2" a="1"/>
  <c r="Q7085" i="2" s="1"/>
  <c r="Q7086" i="2" a="1"/>
  <c r="Q7086" i="2" s="1"/>
  <c r="Q7087" i="2" a="1"/>
  <c r="Q7087" i="2" s="1"/>
  <c r="Q7088" i="2" a="1"/>
  <c r="Q7088" i="2"/>
  <c r="Q7089" i="2" a="1"/>
  <c r="Q7089" i="2"/>
  <c r="Q7090" i="2" a="1"/>
  <c r="Q7090" i="2"/>
  <c r="Q7091" i="2" a="1"/>
  <c r="Q7091" i="2" s="1"/>
  <c r="Q7092" i="2" a="1"/>
  <c r="Q7092" i="2"/>
  <c r="Q7093" i="2" a="1"/>
  <c r="Q7093" i="2" s="1"/>
  <c r="Q7094" i="2" a="1"/>
  <c r="Q7094" i="2" s="1"/>
  <c r="Q7095" i="2" a="1"/>
  <c r="Q7095" i="2"/>
  <c r="Q7096" i="2" a="1"/>
  <c r="Q7096" i="2" s="1"/>
  <c r="Q7097" i="2" a="1"/>
  <c r="Q7097" i="2"/>
  <c r="Q7098" i="2" a="1"/>
  <c r="Q7098" i="2"/>
  <c r="Q7099" i="2" a="1"/>
  <c r="Q7099" i="2" s="1"/>
  <c r="Q7100" i="2" a="1"/>
  <c r="Q7100" i="2" s="1"/>
  <c r="Q7101" i="2" a="1"/>
  <c r="Q7101" i="2" s="1"/>
  <c r="Q7102" i="2" a="1"/>
  <c r="Q7102" i="2" s="1"/>
  <c r="Q7103" i="2" a="1"/>
  <c r="Q7103" i="2" s="1"/>
  <c r="Q7104" i="2" a="1"/>
  <c r="Q7104" i="2"/>
  <c r="Q7105" i="2" a="1"/>
  <c r="Q7105" i="2" s="1"/>
  <c r="Q7106" i="2" a="1"/>
  <c r="Q7106" i="2"/>
  <c r="Q7107" i="2" a="1"/>
  <c r="Q7107" i="2" s="1"/>
  <c r="Q7108" i="2" a="1"/>
  <c r="Q7108" i="2" s="1"/>
  <c r="Q7109" i="2" a="1"/>
  <c r="Q7109" i="2"/>
  <c r="Q7110" i="2" a="1"/>
  <c r="Q7110" i="2"/>
  <c r="Q7111" i="2" a="1"/>
  <c r="Q7111" i="2"/>
  <c r="Q7112" i="2" a="1"/>
  <c r="Q7112" i="2"/>
  <c r="Q7113" i="2" a="1"/>
  <c r="Q7113" i="2" s="1"/>
  <c r="Q7114" i="2" a="1"/>
  <c r="Q7114" i="2"/>
  <c r="Q7115" i="2" a="1"/>
  <c r="Q7115" i="2" s="1"/>
  <c r="Q7116" i="2" a="1"/>
  <c r="Q7116" i="2" s="1"/>
  <c r="Q7117" i="2" a="1"/>
  <c r="Q7117" i="2"/>
  <c r="Q7118" i="2" a="1"/>
  <c r="Q7118" i="2" s="1"/>
  <c r="Q7119" i="2" a="1"/>
  <c r="Q7119" i="2"/>
  <c r="Q7120" i="2" a="1"/>
  <c r="Q7120" i="2" s="1"/>
  <c r="Q7121" i="2" a="1"/>
  <c r="Q7121" i="2" s="1"/>
  <c r="Q7122" i="2" a="1"/>
  <c r="Q7122" i="2" s="1"/>
  <c r="Q7123" i="2" a="1"/>
  <c r="Q7123" i="2"/>
  <c r="Q7124" i="2" a="1"/>
  <c r="Q7124" i="2"/>
  <c r="Q7125" i="2" a="1"/>
  <c r="Q7125" i="2" s="1"/>
  <c r="Q7126" i="2" a="1"/>
  <c r="Q7126" i="2"/>
  <c r="Q7127" i="2" a="1"/>
  <c r="Q7127" i="2"/>
  <c r="Q7128" i="2" a="1"/>
  <c r="Q7128" i="2" s="1"/>
  <c r="Q7129" i="2" a="1"/>
  <c r="Q7129" i="2" s="1"/>
  <c r="Q7130" i="2" a="1"/>
  <c r="Q7130" i="2" s="1"/>
  <c r="Q7131" i="2" a="1"/>
  <c r="Q7131" i="2"/>
  <c r="Q7132" i="2" a="1"/>
  <c r="Q7132" i="2"/>
  <c r="Q7133" i="2" a="1"/>
  <c r="Q7133" i="2" s="1"/>
  <c r="Q7134" i="2" a="1"/>
  <c r="Q7134" i="2"/>
  <c r="Q7135" i="2" a="1"/>
  <c r="Q7135" i="2" s="1"/>
  <c r="Q7136" i="2" a="1"/>
  <c r="Q7136" i="2" s="1"/>
  <c r="Q7137" i="2" a="1"/>
  <c r="Q7137" i="2" s="1"/>
  <c r="Q7138" i="2" a="1"/>
  <c r="Q7138" i="2"/>
  <c r="Q7139" i="2" a="1"/>
  <c r="Q7139" i="2" s="1"/>
  <c r="Q7140" i="2" a="1"/>
  <c r="Q7140" i="2"/>
  <c r="Q7141" i="2" a="1"/>
  <c r="Q7141" i="2"/>
  <c r="Q7142" i="2" a="1"/>
  <c r="Q7142" i="2" s="1"/>
  <c r="Q7143" i="2" a="1"/>
  <c r="Q7143" i="2" s="1"/>
  <c r="Q7144" i="2" a="1"/>
  <c r="Q7144" i="2"/>
  <c r="Q7145" i="2" a="1"/>
  <c r="Q7145" i="2" s="1"/>
  <c r="Q7146" i="2" a="1"/>
  <c r="Q7146" i="2"/>
  <c r="Q7147" i="2" a="1"/>
  <c r="Q7147" i="2" s="1"/>
  <c r="Q7148" i="2" a="1"/>
  <c r="Q7148" i="2"/>
  <c r="Q7149" i="2" a="1"/>
  <c r="Q7149" i="2"/>
  <c r="Q7150" i="2" a="1"/>
  <c r="Q7150" i="2" s="1"/>
  <c r="Q7151" i="2" a="1"/>
  <c r="Q7151" i="2"/>
  <c r="Q7152" i="2" a="1"/>
  <c r="Q7152" i="2"/>
  <c r="Q7153" i="2" a="1"/>
  <c r="Q7153" i="2" s="1"/>
  <c r="Q7154" i="2" a="1"/>
  <c r="Q7154" i="2" s="1"/>
  <c r="Q7155" i="2" a="1"/>
  <c r="Q7155" i="2"/>
  <c r="Q7156" i="2" a="1"/>
  <c r="Q7156" i="2" s="1"/>
  <c r="Q7157" i="2" a="1"/>
  <c r="Q7157" i="2" s="1"/>
  <c r="Q7158" i="2" a="1"/>
  <c r="Q7158" i="2" s="1"/>
  <c r="Q7159" i="2" a="1"/>
  <c r="Q7159" i="2"/>
  <c r="Q7160" i="2" a="1"/>
  <c r="Q7160" i="2"/>
  <c r="Q7161" i="2" a="1"/>
  <c r="Q7161" i="2"/>
  <c r="Q7162" i="2" a="1"/>
  <c r="Q7162" i="2"/>
  <c r="Q7163" i="2" a="1"/>
  <c r="Q7163" i="2" s="1"/>
  <c r="Q7164" i="2" a="1"/>
  <c r="Q7164" i="2" s="1"/>
  <c r="Q7165" i="2" a="1"/>
  <c r="Q7165" i="2" s="1"/>
  <c r="Q7166" i="2" a="1"/>
  <c r="Q7166" i="2" s="1"/>
  <c r="Q7167" i="2" a="1"/>
  <c r="Q7167" i="2"/>
  <c r="Q7168" i="2" a="1"/>
  <c r="Q7168" i="2" s="1"/>
  <c r="Q7169" i="2" a="1"/>
  <c r="Q7169" i="2"/>
  <c r="Q7170" i="2" a="1"/>
  <c r="Q7170" i="2" s="1"/>
  <c r="Q7171" i="2" a="1"/>
  <c r="Q7171" i="2" s="1"/>
  <c r="Q7172" i="2" a="1"/>
  <c r="Q7172" i="2"/>
  <c r="Q7173" i="2" a="1"/>
  <c r="Q7173" i="2"/>
  <c r="Q7174" i="2" a="1"/>
  <c r="Q7174" i="2" s="1"/>
  <c r="Q7175" i="2" a="1"/>
  <c r="Q7175" i="2"/>
  <c r="Q7176" i="2" a="1"/>
  <c r="Q7176" i="2"/>
  <c r="Q7177" i="2" a="1"/>
  <c r="Q7177" i="2"/>
  <c r="Q7178" i="2" a="1"/>
  <c r="Q7178" i="2" s="1"/>
  <c r="Q7179" i="2" a="1"/>
  <c r="Q7179" i="2" s="1"/>
  <c r="Q7180" i="2" a="1"/>
  <c r="Q7180" i="2"/>
  <c r="Q7181" i="2" a="1"/>
  <c r="Q7181" i="2"/>
  <c r="Q7182" i="2" a="1"/>
  <c r="Q7182" i="2" s="1"/>
  <c r="Q7183" i="2" a="1"/>
  <c r="Q7183" i="2"/>
  <c r="Q7184" i="2" a="1"/>
  <c r="Q7184" i="2" s="1"/>
  <c r="Q7185" i="2" a="1"/>
  <c r="Q7185" i="2" s="1"/>
  <c r="Q7186" i="2" a="1"/>
  <c r="Q7186" i="2" s="1"/>
  <c r="Q7187" i="2" a="1"/>
  <c r="Q7187" i="2" s="1"/>
  <c r="Q7188" i="2" a="1"/>
  <c r="Q7188" i="2"/>
  <c r="Q7189" i="2" a="1"/>
  <c r="Q7189" i="2"/>
  <c r="Q7190" i="2" a="1"/>
  <c r="Q7190" i="2" s="1"/>
  <c r="Q7191" i="2" a="1"/>
  <c r="Q7191" i="2" s="1"/>
  <c r="Q7192" i="2" a="1"/>
  <c r="Q7192" i="2" s="1"/>
  <c r="Q7193" i="2" a="1"/>
  <c r="Q7193" i="2"/>
  <c r="Q7194" i="2" a="1"/>
  <c r="Q7194" i="2" s="1"/>
  <c r="Q7195" i="2" a="1"/>
  <c r="Q7195" i="2"/>
  <c r="Q7196" i="2" a="1"/>
  <c r="Q7196" i="2"/>
  <c r="Q7197" i="2" a="1"/>
  <c r="Q7197" i="2" s="1"/>
  <c r="Q7198" i="2" a="1"/>
  <c r="Q7198" i="2" s="1"/>
  <c r="Q7199" i="2" a="1"/>
  <c r="Q7199" i="2" s="1"/>
  <c r="Q7200" i="2" a="1"/>
  <c r="Q7200" i="2"/>
  <c r="Q7201" i="2" a="1"/>
  <c r="Q7201" i="2" s="1"/>
  <c r="Q7202" i="2" a="1"/>
  <c r="Q7202" i="2" s="1"/>
  <c r="Q7203" i="2" a="1"/>
  <c r="Q7203" i="2" s="1"/>
  <c r="Q7204" i="2" a="1"/>
  <c r="Q7204" i="2" s="1"/>
  <c r="Q7205" i="2" a="1"/>
  <c r="Q7205" i="2" s="1"/>
  <c r="Q7206" i="2" a="1"/>
  <c r="Q7206" i="2" s="1"/>
  <c r="Q7207" i="2" a="1"/>
  <c r="Q7207" i="2" s="1"/>
  <c r="Q7208" i="2" a="1"/>
  <c r="Q7208" i="2" s="1"/>
  <c r="Q7209" i="2" a="1"/>
  <c r="Q7209" i="2" s="1"/>
  <c r="Q7210" i="2" a="1"/>
  <c r="Q7210" i="2"/>
  <c r="Q7211" i="2" a="1"/>
  <c r="Q7211" i="2" s="1"/>
  <c r="Q7212" i="2" a="1"/>
  <c r="Q7212" i="2"/>
  <c r="Q7213" i="2" a="1"/>
  <c r="Q7213" i="2" s="1"/>
  <c r="Q7214" i="2" a="1"/>
  <c r="Q7214" i="2"/>
  <c r="Q7215" i="2" a="1"/>
  <c r="Q7215" i="2"/>
  <c r="Q7216" i="2" a="1"/>
  <c r="Q7216" i="2"/>
  <c r="Q7217" i="2" a="1"/>
  <c r="Q7217" i="2"/>
  <c r="Q7218" i="2" a="1"/>
  <c r="Q7218" i="2"/>
  <c r="Q7219" i="2" a="1"/>
  <c r="Q7219" i="2" s="1"/>
  <c r="Q7220" i="2" a="1"/>
  <c r="Q7220" i="2" s="1"/>
  <c r="Q7221" i="2" a="1"/>
  <c r="Q7221" i="2"/>
  <c r="Q7222" i="2" a="1"/>
  <c r="Q7222" i="2" s="1"/>
  <c r="Q7223" i="2" a="1"/>
  <c r="Q7223" i="2"/>
  <c r="Q7224" i="2" a="1"/>
  <c r="Q7224" i="2" s="1"/>
  <c r="Q7225" i="2" a="1"/>
  <c r="Q7225" i="2"/>
  <c r="Q7226" i="2" a="1"/>
  <c r="Q7226" i="2"/>
  <c r="Q7227" i="2" a="1"/>
  <c r="Q7227" i="2" s="1"/>
  <c r="Q7228" i="2" a="1"/>
  <c r="Q7228" i="2"/>
  <c r="Q7229" i="2" a="1"/>
  <c r="Q7229" i="2"/>
  <c r="Q7230" i="2" a="1"/>
  <c r="Q7230" i="2"/>
  <c r="Q7231" i="2" a="1"/>
  <c r="Q7231" i="2" s="1"/>
  <c r="Q7232" i="2" a="1"/>
  <c r="Q7232" i="2" s="1"/>
  <c r="Q7233" i="2" a="1"/>
  <c r="Q7233" i="2" s="1"/>
  <c r="Q7234" i="2" a="1"/>
  <c r="Q7234" i="2" s="1"/>
  <c r="Q7235" i="2" a="1"/>
  <c r="Q7235" i="2" s="1"/>
  <c r="Q7236" i="2" a="1"/>
  <c r="Q7236" i="2" s="1"/>
  <c r="Q7237" i="2" a="1"/>
  <c r="Q7237" i="2" s="1"/>
  <c r="Q7238" i="2" a="1"/>
  <c r="Q7238" i="2" s="1"/>
  <c r="Q7239" i="2" a="1"/>
  <c r="Q7239" i="2" s="1"/>
  <c r="Q7240" i="2" a="1"/>
  <c r="Q7240" i="2"/>
  <c r="Q7241" i="2" a="1"/>
  <c r="Q7241" i="2" s="1"/>
  <c r="Q7242" i="2" a="1"/>
  <c r="Q7242" i="2" s="1"/>
  <c r="Q7243" i="2" a="1"/>
  <c r="Q7243" i="2" s="1"/>
  <c r="Q7244" i="2" a="1"/>
  <c r="Q7244" i="2"/>
  <c r="Q7245" i="2" a="1"/>
  <c r="Q7245" i="2" s="1"/>
  <c r="Q7246" i="2" a="1"/>
  <c r="Q7246" i="2"/>
  <c r="Q7247" i="2" a="1"/>
  <c r="Q7247" i="2" s="1"/>
  <c r="Q7248" i="2" a="1"/>
  <c r="Q7248" i="2" s="1"/>
  <c r="Q7249" i="2" a="1"/>
  <c r="Q7249" i="2"/>
  <c r="Q7250" i="2" a="1"/>
  <c r="Q7250" i="2" s="1"/>
  <c r="Q7251" i="2" a="1"/>
  <c r="Q7251" i="2"/>
  <c r="Q7252" i="2" a="1"/>
  <c r="Q7252" i="2" s="1"/>
  <c r="Q7253" i="2" a="1"/>
  <c r="Q7253" i="2" s="1"/>
  <c r="Q7254" i="2" a="1"/>
  <c r="Q7254" i="2"/>
  <c r="Q7255" i="2" a="1"/>
  <c r="Q7255" i="2" s="1"/>
  <c r="Q7256" i="2" a="1"/>
  <c r="Q7256" i="2"/>
  <c r="Q7257" i="2" a="1"/>
  <c r="Q7257" i="2" s="1"/>
  <c r="Q7258" i="2" a="1"/>
  <c r="Q7258" i="2"/>
  <c r="Q7259" i="2" a="1"/>
  <c r="Q7259" i="2"/>
  <c r="Q7260" i="2" a="1"/>
  <c r="Q7260" i="2" s="1"/>
  <c r="Q7261" i="2" a="1"/>
  <c r="Q7261" i="2" s="1"/>
  <c r="Q7262" i="2" a="1"/>
  <c r="Q7262" i="2" s="1"/>
  <c r="Q7263" i="2" a="1"/>
  <c r="Q7263" i="2"/>
  <c r="Q7264" i="2" a="1"/>
  <c r="Q7264" i="2"/>
  <c r="Q7265" i="2" a="1"/>
  <c r="Q7265" i="2" s="1"/>
  <c r="Q7266" i="2" a="1"/>
  <c r="Q7266" i="2" s="1"/>
  <c r="Q7267" i="2" a="1"/>
  <c r="Q7267" i="2" s="1"/>
  <c r="Q7268" i="2" a="1"/>
  <c r="Q7268" i="2" s="1"/>
  <c r="Q7269" i="2" a="1"/>
  <c r="Q7269" i="2" s="1"/>
  <c r="Q7270" i="2" a="1"/>
  <c r="Q7270" i="2" s="1"/>
  <c r="Q7271" i="2" a="1"/>
  <c r="Q7271" i="2"/>
  <c r="Q7272" i="2" a="1"/>
  <c r="Q7272" i="2" s="1"/>
  <c r="Q7273" i="2" a="1"/>
  <c r="Q7273" i="2"/>
  <c r="Q7274" i="2" a="1"/>
  <c r="Q7274" i="2" s="1"/>
  <c r="Q7275" i="2" a="1"/>
  <c r="Q7275" i="2"/>
  <c r="Q7276" i="2" a="1"/>
  <c r="Q7276" i="2" s="1"/>
  <c r="Q7277" i="2" a="1"/>
  <c r="Q7277" i="2"/>
  <c r="Q7278" i="2" a="1"/>
  <c r="Q7278" i="2" s="1"/>
  <c r="Q7279" i="2" a="1"/>
  <c r="Q7279" i="2" s="1"/>
  <c r="Q7280" i="2" a="1"/>
  <c r="Q7280" i="2"/>
  <c r="Q7281" i="2" a="1"/>
  <c r="Q7281" i="2"/>
  <c r="Q7282" i="2" a="1"/>
  <c r="Q7282" i="2" s="1"/>
  <c r="Q7283" i="2" a="1"/>
  <c r="Q7283" i="2" s="1"/>
  <c r="Q7284" i="2" a="1"/>
  <c r="Q7284" i="2" s="1"/>
  <c r="Q7285" i="2" a="1"/>
  <c r="Q7285" i="2" s="1"/>
  <c r="Q7286" i="2" a="1"/>
  <c r="Q7286" i="2" s="1"/>
  <c r="Q7287" i="2" a="1"/>
  <c r="Q7287" i="2"/>
  <c r="Q7288" i="2" a="1"/>
  <c r="Q7288" i="2"/>
  <c r="Q7289" i="2" a="1"/>
  <c r="Q7289" i="2"/>
  <c r="Q7290" i="2" a="1"/>
  <c r="Q7290" i="2" s="1"/>
  <c r="Q7291" i="2" a="1"/>
  <c r="Q7291" i="2"/>
  <c r="Q7292" i="2" a="1"/>
  <c r="Q7292" i="2" s="1"/>
  <c r="Q7293" i="2" a="1"/>
  <c r="Q7293" i="2" s="1"/>
  <c r="Q7294" i="2" a="1"/>
  <c r="Q7294" i="2"/>
  <c r="Q7295" i="2" a="1"/>
  <c r="Q7295" i="2" s="1"/>
  <c r="Q7296" i="2" a="1"/>
  <c r="Q7296" i="2" s="1"/>
  <c r="Q7297" i="2" a="1"/>
  <c r="Q7297" i="2" s="1"/>
  <c r="Q7298" i="2" a="1"/>
  <c r="Q7298" i="2"/>
  <c r="Q7299" i="2" a="1"/>
  <c r="Q7299" i="2" s="1"/>
  <c r="Q7300" i="2" a="1"/>
  <c r="Q7300" i="2"/>
  <c r="Q7301" i="2" a="1"/>
  <c r="Q7301" i="2" s="1"/>
  <c r="Q7302" i="2" a="1"/>
  <c r="Q7302" i="2" s="1"/>
  <c r="Q7303" i="2" a="1"/>
  <c r="Q7303" i="2" s="1"/>
  <c r="Q7304" i="2" a="1"/>
  <c r="Q7304" i="2" s="1"/>
  <c r="Q7305" i="2" a="1"/>
  <c r="Q7305" i="2" s="1"/>
  <c r="Q7306" i="2" a="1"/>
  <c r="Q7306" i="2"/>
  <c r="Q7307" i="2" a="1"/>
  <c r="Q7307" i="2" s="1"/>
  <c r="Q7308" i="2" a="1"/>
  <c r="Q7308" i="2" s="1"/>
  <c r="Q7309" i="2" a="1"/>
  <c r="Q7309" i="2" s="1"/>
  <c r="Q7310" i="2" a="1"/>
  <c r="Q7310" i="2" s="1"/>
  <c r="Q7311" i="2" a="1"/>
  <c r="Q7311" i="2" s="1"/>
  <c r="Q7312" i="2" a="1"/>
  <c r="Q7312" i="2" s="1"/>
  <c r="Q7313" i="2" a="1"/>
  <c r="Q7313" i="2" s="1"/>
  <c r="Q7314" i="2" a="1"/>
  <c r="Q7314" i="2" s="1"/>
  <c r="Q7315" i="2" a="1"/>
  <c r="Q7315" i="2"/>
  <c r="Q7316" i="2" a="1"/>
  <c r="Q7316" i="2"/>
  <c r="Q7317" i="2" a="1"/>
  <c r="Q7317" i="2" s="1"/>
  <c r="Q7318" i="2" a="1"/>
  <c r="Q7318" i="2" s="1"/>
  <c r="Q7319" i="2" a="1"/>
  <c r="Q7319" i="2" s="1"/>
  <c r="Q7320" i="2" a="1"/>
  <c r="Q7320" i="2"/>
  <c r="Q7321" i="2" a="1"/>
  <c r="Q7321" i="2" s="1"/>
  <c r="Q7322" i="2" a="1"/>
  <c r="Q7322" i="2"/>
  <c r="Q7323" i="2" a="1"/>
  <c r="Q7323" i="2"/>
  <c r="Q7324" i="2" a="1"/>
  <c r="Q7324" i="2"/>
  <c r="Q7325" i="2" a="1"/>
  <c r="Q7325" i="2" s="1"/>
  <c r="Q7326" i="2" a="1"/>
  <c r="Q7326" i="2"/>
  <c r="Q7327" i="2" a="1"/>
  <c r="Q7327" i="2" s="1"/>
  <c r="Q7328" i="2" a="1"/>
  <c r="Q7328" i="2"/>
  <c r="Q7329" i="2" a="1"/>
  <c r="Q7329" i="2" s="1"/>
  <c r="Q7330" i="2" a="1"/>
  <c r="Q7330" i="2" s="1"/>
  <c r="Q7331" i="2" a="1"/>
  <c r="Q7331" i="2" s="1"/>
  <c r="Q7332" i="2" a="1"/>
  <c r="Q7332" i="2" s="1"/>
  <c r="Q7333" i="2" a="1"/>
  <c r="Q7333" i="2"/>
  <c r="Q7334" i="2" a="1"/>
  <c r="Q7334" i="2" s="1"/>
  <c r="Q7335" i="2" a="1"/>
  <c r="Q7335" i="2"/>
  <c r="Q7336" i="2" a="1"/>
  <c r="Q7336" i="2" s="1"/>
  <c r="Q7337" i="2" a="1"/>
  <c r="Q7337" i="2"/>
  <c r="Q7338" i="2" a="1"/>
  <c r="Q7338" i="2"/>
  <c r="Q7339" i="2" a="1"/>
  <c r="Q7339" i="2" s="1"/>
  <c r="Q7340" i="2" a="1"/>
  <c r="Q7340" i="2"/>
  <c r="Q7341" i="2" a="1"/>
  <c r="Q7341" i="2"/>
  <c r="Q7342" i="2" a="1"/>
  <c r="Q7342" i="2"/>
  <c r="Q7343" i="2" a="1"/>
  <c r="Q7343" i="2"/>
  <c r="Q7344" i="2" a="1"/>
  <c r="Q7344" i="2"/>
  <c r="Q7345" i="2" a="1"/>
  <c r="Q7345" i="2" s="1"/>
  <c r="Q7346" i="2" a="1"/>
  <c r="Q7346" i="2" s="1"/>
  <c r="Q7347" i="2" a="1"/>
  <c r="Q7347" i="2" s="1"/>
  <c r="Q7348" i="2" a="1"/>
  <c r="Q7348" i="2"/>
  <c r="Q7349" i="2" a="1"/>
  <c r="Q7349" i="2" s="1"/>
  <c r="Q7350" i="2" a="1"/>
  <c r="Q7350" i="2" s="1"/>
  <c r="Q7351" i="2" a="1"/>
  <c r="Q7351" i="2"/>
  <c r="Q7352" i="2" a="1"/>
  <c r="Q7352" i="2" s="1"/>
  <c r="Q7353" i="2" a="1"/>
  <c r="Q7353" i="2" s="1"/>
  <c r="Q7354" i="2" a="1"/>
  <c r="Q7354" i="2"/>
  <c r="Q7355" i="2" a="1"/>
  <c r="Q7355" i="2" s="1"/>
  <c r="Q7356" i="2" a="1"/>
  <c r="Q7356" i="2" s="1"/>
  <c r="Q7357" i="2" a="1"/>
  <c r="Q7357" i="2" s="1"/>
  <c r="Q7358" i="2" a="1"/>
  <c r="Q7358" i="2"/>
  <c r="Q7359" i="2" a="1"/>
  <c r="Q7359" i="2" s="1"/>
  <c r="Q7360" i="2" a="1"/>
  <c r="Q7360" i="2" s="1"/>
  <c r="Q7361" i="2" a="1"/>
  <c r="Q7361" i="2" s="1"/>
  <c r="Q7362" i="2" a="1"/>
  <c r="Q7362" i="2"/>
  <c r="Q7363" i="2" a="1"/>
  <c r="Q7363" i="2" s="1"/>
  <c r="Q7364" i="2" a="1"/>
  <c r="Q7364" i="2" s="1"/>
  <c r="Q7365" i="2" a="1"/>
  <c r="Q7365" i="2" s="1"/>
  <c r="Q7366" i="2" a="1"/>
  <c r="Q7366" i="2"/>
  <c r="Q7367" i="2" a="1"/>
  <c r="Q7367" i="2" s="1"/>
  <c r="Q7368" i="2" a="1"/>
  <c r="Q7368" i="2" s="1"/>
  <c r="Q7369" i="2" a="1"/>
  <c r="Q7369" i="2" s="1"/>
  <c r="Q7370" i="2" a="1"/>
  <c r="Q7370" i="2"/>
  <c r="Q7371" i="2" a="1"/>
  <c r="Q7371" i="2" s="1"/>
  <c r="Q7372" i="2" a="1"/>
  <c r="Q7372" i="2" s="1"/>
  <c r="Q7373" i="2" a="1"/>
  <c r="Q7373" i="2"/>
  <c r="Q7374" i="2" a="1"/>
  <c r="Q7374" i="2" s="1"/>
  <c r="Q7375" i="2" a="1"/>
  <c r="Q7375" i="2"/>
  <c r="Q7376" i="2" a="1"/>
  <c r="Q7376" i="2"/>
  <c r="Q7377" i="2" a="1"/>
  <c r="Q7377" i="2" s="1"/>
  <c r="Q7378" i="2" a="1"/>
  <c r="Q7378" i="2"/>
  <c r="Q7379" i="2" a="1"/>
  <c r="Q7379" i="2"/>
  <c r="Q7380" i="2" a="1"/>
  <c r="Q7380" i="2" s="1"/>
  <c r="Q7381" i="2" a="1"/>
  <c r="Q7381" i="2" s="1"/>
  <c r="Q7382" i="2" a="1"/>
  <c r="Q7382" i="2" s="1"/>
  <c r="Q7383" i="2" a="1"/>
  <c r="Q7383" i="2" s="1"/>
  <c r="Q7384" i="2" a="1"/>
  <c r="Q7384" i="2"/>
  <c r="Q7385" i="2" a="1"/>
  <c r="Q7385" i="2"/>
  <c r="Q7386" i="2" a="1"/>
  <c r="Q7386" i="2"/>
  <c r="Q7387" i="2" a="1"/>
  <c r="Q7387" i="2"/>
  <c r="Q7388" i="2" a="1"/>
  <c r="Q7388" i="2" s="1"/>
  <c r="Q7389" i="2" a="1"/>
  <c r="Q7389" i="2" s="1"/>
  <c r="Q7390" i="2" a="1"/>
  <c r="Q7390" i="2"/>
  <c r="Q7391" i="2" a="1"/>
  <c r="Q7391" i="2" s="1"/>
  <c r="Q7392" i="2" a="1"/>
  <c r="Q7392" i="2"/>
  <c r="Q7393" i="2" a="1"/>
  <c r="Q7393" i="2" s="1"/>
  <c r="Q7394" i="2" a="1"/>
  <c r="Q7394" i="2" s="1"/>
  <c r="Q7395" i="2" a="1"/>
  <c r="Q7395" i="2" s="1"/>
  <c r="Q7396" i="2" a="1"/>
  <c r="Q7396" i="2"/>
  <c r="Q7397" i="2" a="1"/>
  <c r="Q7397" i="2"/>
  <c r="Q7398" i="2" a="1"/>
  <c r="Q7398" i="2"/>
  <c r="Q7399" i="2" a="1"/>
  <c r="Q7399" i="2" s="1"/>
  <c r="Q7400" i="2" a="1"/>
  <c r="Q7400" i="2" s="1"/>
  <c r="Q7401" i="2" a="1"/>
  <c r="Q7401" i="2"/>
  <c r="Q7402" i="2" a="1"/>
  <c r="Q7402" i="2" s="1"/>
  <c r="Q7403" i="2" a="1"/>
  <c r="Q7403" i="2"/>
  <c r="Q7404" i="2" a="1"/>
  <c r="Q7404" i="2"/>
  <c r="Q7405" i="2" a="1"/>
  <c r="Q7405" i="2"/>
  <c r="Q7406" i="2" a="1"/>
  <c r="Q7406" i="2"/>
  <c r="Q7407" i="2" a="1"/>
  <c r="Q7407" i="2"/>
  <c r="Q7408" i="2" a="1"/>
  <c r="Q7408" i="2"/>
  <c r="Q7409" i="2" a="1"/>
  <c r="Q7409" i="2" s="1"/>
  <c r="Q7410" i="2" a="1"/>
  <c r="Q7410" i="2"/>
  <c r="Q7411" i="2" a="1"/>
  <c r="Q7411" i="2" s="1"/>
  <c r="Q7412" i="2" a="1"/>
  <c r="Q7412" i="2"/>
  <c r="Q7413" i="2" a="1"/>
  <c r="Q7413" i="2" s="1"/>
  <c r="Q7414" i="2" a="1"/>
  <c r="Q7414" i="2"/>
  <c r="Q7415" i="2" a="1"/>
  <c r="Q7415" i="2"/>
  <c r="Q7416" i="2" a="1"/>
  <c r="Q7416" i="2" s="1"/>
  <c r="Q7417" i="2" a="1"/>
  <c r="Q7417" i="2"/>
  <c r="Q7418" i="2" a="1"/>
  <c r="Q7418" i="2"/>
  <c r="Q7419" i="2" a="1"/>
  <c r="Q7419" i="2" s="1"/>
  <c r="Q7420" i="2" a="1"/>
  <c r="Q7420" i="2"/>
  <c r="Q7421" i="2" a="1"/>
  <c r="Q7421" i="2"/>
  <c r="Q7422" i="2" a="1"/>
  <c r="Q7422" i="2" s="1"/>
  <c r="Q7423" i="2" a="1"/>
  <c r="Q7423" i="2" s="1"/>
  <c r="Q7424" i="2" a="1"/>
  <c r="Q7424" i="2"/>
  <c r="Q7425" i="2" a="1"/>
  <c r="Q7425" i="2" s="1"/>
  <c r="Q7426" i="2" a="1"/>
  <c r="Q7426" i="2" s="1"/>
  <c r="Q7427" i="2" a="1"/>
  <c r="Q7427" i="2" s="1"/>
  <c r="Q7428" i="2" a="1"/>
  <c r="Q7428" i="2" s="1"/>
  <c r="Q7429" i="2" a="1"/>
  <c r="Q7429" i="2" s="1"/>
  <c r="Q7430" i="2" a="1"/>
  <c r="Q7430" i="2" s="1"/>
  <c r="Q7431" i="2" a="1"/>
  <c r="Q7431" i="2"/>
  <c r="Q7432" i="2" a="1"/>
  <c r="Q7432" i="2" s="1"/>
  <c r="Q7433" i="2" a="1"/>
  <c r="Q7433" i="2"/>
  <c r="Q7434" i="2" a="1"/>
  <c r="Q7434" i="2" s="1"/>
  <c r="Q7435" i="2" a="1"/>
  <c r="Q7435" i="2" s="1"/>
  <c r="Q7436" i="2" a="1"/>
  <c r="Q7436" i="2"/>
  <c r="Q7437" i="2" a="1"/>
  <c r="Q7437" i="2" s="1"/>
  <c r="Q7438" i="2" a="1"/>
  <c r="Q7438" i="2"/>
  <c r="Q7439" i="2" a="1"/>
  <c r="Q7439" i="2"/>
  <c r="Q7440" i="2" a="1"/>
  <c r="Q7440" i="2"/>
  <c r="Q7441" i="2" a="1"/>
  <c r="Q7441" i="2"/>
  <c r="Q7442" i="2" a="1"/>
  <c r="Q7442" i="2"/>
  <c r="Q7443" i="2" a="1"/>
  <c r="Q7443" i="2"/>
  <c r="Q7444" i="2" a="1"/>
  <c r="Q7444" i="2" s="1"/>
  <c r="Q7445" i="2" a="1"/>
  <c r="Q7445" i="2" s="1"/>
  <c r="Q7446" i="2" a="1"/>
  <c r="Q7446" i="2"/>
  <c r="Q7447" i="2" a="1"/>
  <c r="Q7447" i="2"/>
  <c r="Q7448" i="2" a="1"/>
  <c r="Q7448" i="2" s="1"/>
  <c r="Q7449" i="2" a="1"/>
  <c r="Q7449" i="2" s="1"/>
  <c r="Q7450" i="2" a="1"/>
  <c r="Q7450" i="2" s="1"/>
  <c r="Q7451" i="2" a="1"/>
  <c r="Q7451" i="2" s="1"/>
  <c r="Q7452" i="2" a="1"/>
  <c r="Q7452" i="2" s="1"/>
  <c r="Q7453" i="2" a="1"/>
  <c r="Q7453" i="2" s="1"/>
  <c r="Q7454" i="2" a="1"/>
  <c r="Q7454" i="2"/>
  <c r="Q7455" i="2" a="1"/>
  <c r="Q7455" i="2" s="1"/>
  <c r="Q7456" i="2" a="1"/>
  <c r="Q7456" i="2" s="1"/>
  <c r="Q7457" i="2" a="1"/>
  <c r="Q7457" i="2" s="1"/>
  <c r="Q7458" i="2" a="1"/>
  <c r="Q7458" i="2" s="1"/>
  <c r="Q7459" i="2" a="1"/>
  <c r="Q7459" i="2" s="1"/>
  <c r="Q7460" i="2" a="1"/>
  <c r="Q7460" i="2"/>
  <c r="Q7461" i="2" a="1"/>
  <c r="Q7461" i="2"/>
  <c r="Q7462" i="2" a="1"/>
  <c r="Q7462" i="2"/>
  <c r="Q7463" i="2" a="1"/>
  <c r="Q7463" i="2" s="1"/>
  <c r="Q7464" i="2" a="1"/>
  <c r="Q7464" i="2" s="1"/>
  <c r="Q7465" i="2" a="1"/>
  <c r="Q7465" i="2" s="1"/>
  <c r="Q7466" i="2" a="1"/>
  <c r="Q7466" i="2"/>
  <c r="Q7467" i="2" a="1"/>
  <c r="Q7467" i="2"/>
  <c r="Q7468" i="2" a="1"/>
  <c r="Q7468" i="2" s="1"/>
  <c r="Q7469" i="2" a="1"/>
  <c r="Q7469" i="2" s="1"/>
  <c r="Q7470" i="2" a="1"/>
  <c r="Q7470" i="2" s="1"/>
  <c r="Q7471" i="2" a="1"/>
  <c r="Q7471" i="2" s="1"/>
  <c r="Q7472" i="2" a="1"/>
  <c r="Q7472" i="2" s="1"/>
  <c r="Q7473" i="2" a="1"/>
  <c r="Q7473" i="2"/>
  <c r="Q7474" i="2" a="1"/>
  <c r="Q7474" i="2" s="1"/>
  <c r="Q7475" i="2" a="1"/>
  <c r="Q7475" i="2"/>
  <c r="Q7476" i="2" a="1"/>
  <c r="Q7476" i="2" s="1"/>
  <c r="Q7477" i="2" a="1"/>
  <c r="Q7477" i="2" s="1"/>
  <c r="Q7478" i="2" a="1"/>
  <c r="Q7478" i="2"/>
  <c r="Q7479" i="2" a="1"/>
  <c r="Q7479" i="2" s="1"/>
  <c r="Q7480" i="2" a="1"/>
  <c r="Q7480" i="2" s="1"/>
  <c r="Q7481" i="2" a="1"/>
  <c r="Q7481" i="2" s="1"/>
  <c r="Q7482" i="2" a="1"/>
  <c r="Q7482" i="2"/>
  <c r="Q7483" i="2" a="1"/>
  <c r="Q7483" i="2" s="1"/>
  <c r="Q7484" i="2" a="1"/>
  <c r="Q7484" i="2" s="1"/>
  <c r="Q7485" i="2" a="1"/>
  <c r="Q7485" i="2"/>
  <c r="Q7486" i="2" a="1"/>
  <c r="Q7486" i="2" s="1"/>
  <c r="Q7487" i="2" a="1"/>
  <c r="Q7487" i="2"/>
  <c r="Q7488" i="2" a="1"/>
  <c r="Q7488" i="2" s="1"/>
  <c r="Q7489" i="2" a="1"/>
  <c r="Q7489" i="2"/>
  <c r="Q7490" i="2" a="1"/>
  <c r="Q7490" i="2" s="1"/>
  <c r="Q7491" i="2" a="1"/>
  <c r="Q7491" i="2" s="1"/>
  <c r="Q7492" i="2" a="1"/>
  <c r="Q7492" i="2" s="1"/>
  <c r="Q7493" i="2" a="1"/>
  <c r="Q7493" i="2" s="1"/>
  <c r="Q7494" i="2" a="1"/>
  <c r="Q7494" i="2" s="1"/>
  <c r="Q7495" i="2" a="1"/>
  <c r="Q7495" i="2"/>
  <c r="Q7496" i="2" a="1"/>
  <c r="Q7496" i="2" s="1"/>
  <c r="Q7497" i="2" a="1"/>
  <c r="Q7497" i="2" s="1"/>
  <c r="Q7498" i="2" a="1"/>
  <c r="Q7498" i="2" s="1"/>
  <c r="Q7499" i="2" a="1"/>
  <c r="Q7499" i="2"/>
  <c r="Q7500" i="2" a="1"/>
  <c r="Q7500" i="2" s="1"/>
  <c r="Q7501" i="2" a="1"/>
  <c r="Q7501" i="2" s="1"/>
  <c r="Q7502" i="2" a="1"/>
  <c r="Q7502" i="2"/>
  <c r="Q7503" i="2" a="1"/>
  <c r="Q7503" i="2" s="1"/>
  <c r="Q7504" i="2" a="1"/>
  <c r="Q7504" i="2" s="1"/>
  <c r="Q7505" i="2" a="1"/>
  <c r="Q7505" i="2" s="1"/>
  <c r="Q7506" i="2" a="1"/>
  <c r="Q7506" i="2" s="1"/>
  <c r="Q7507" i="2" a="1"/>
  <c r="Q7507" i="2"/>
  <c r="Q7508" i="2" a="1"/>
  <c r="Q7508" i="2" s="1"/>
  <c r="Q7509" i="2" a="1"/>
  <c r="Q7509" i="2"/>
  <c r="Q7510" i="2" a="1"/>
  <c r="Q7510" i="2" s="1"/>
  <c r="Q7511" i="2" a="1"/>
  <c r="Q7511" i="2"/>
  <c r="Q7512" i="2" a="1"/>
  <c r="Q7512" i="2" s="1"/>
  <c r="Q7513" i="2" a="1"/>
  <c r="Q7513" i="2" s="1"/>
  <c r="Q7514" i="2" a="1"/>
  <c r="Q7514" i="2" s="1"/>
  <c r="Q7515" i="2" a="1"/>
  <c r="Q7515" i="2" s="1"/>
  <c r="Q7516" i="2" a="1"/>
  <c r="Q7516" i="2"/>
  <c r="Q7517" i="2" a="1"/>
  <c r="Q7517" i="2" s="1"/>
  <c r="Q7518" i="2" a="1"/>
  <c r="Q7518" i="2"/>
  <c r="Q7519" i="2" a="1"/>
  <c r="Q7519" i="2" s="1"/>
  <c r="Q7520" i="2" a="1"/>
  <c r="Q7520" i="2"/>
  <c r="Q7521" i="2" a="1"/>
  <c r="Q7521" i="2" s="1"/>
  <c r="Q7522" i="2" a="1"/>
  <c r="Q7522" i="2" s="1"/>
  <c r="Q7523" i="2" a="1"/>
  <c r="Q7523" i="2" s="1"/>
  <c r="Q7524" i="2" a="1"/>
  <c r="Q7524" i="2" s="1"/>
  <c r="Q7525" i="2" a="1"/>
  <c r="Q7525" i="2"/>
  <c r="Q7526" i="2" a="1"/>
  <c r="Q7526" i="2" s="1"/>
  <c r="Q7527" i="2" a="1"/>
  <c r="Q7527" i="2" s="1"/>
  <c r="Q7528" i="2" a="1"/>
  <c r="Q7528" i="2" s="1"/>
  <c r="Q7529" i="2" a="1"/>
  <c r="Q7529" i="2" s="1"/>
  <c r="Q7530" i="2" a="1"/>
  <c r="Q7530" i="2"/>
  <c r="Q7531" i="2" a="1"/>
  <c r="Q7531" i="2" s="1"/>
  <c r="Q7532" i="2" a="1"/>
  <c r="Q7532" i="2"/>
  <c r="Q7533" i="2" a="1"/>
  <c r="Q7533" i="2"/>
  <c r="Q7534" i="2" a="1"/>
  <c r="Q7534" i="2"/>
  <c r="Q7535" i="2" a="1"/>
  <c r="Q7535" i="2" s="1"/>
  <c r="Q7536" i="2" a="1"/>
  <c r="Q7536" i="2" s="1"/>
  <c r="Q7537" i="2" a="1"/>
  <c r="Q7537" i="2" s="1"/>
  <c r="Q7538" i="2" a="1"/>
  <c r="Q7538" i="2"/>
  <c r="Q7539" i="2" a="1"/>
  <c r="Q7539" i="2" s="1"/>
  <c r="Q7540" i="2" a="1"/>
  <c r="Q7540" i="2" s="1"/>
  <c r="Q7541" i="2" a="1"/>
  <c r="Q7541" i="2"/>
  <c r="Q7542" i="2" a="1"/>
  <c r="Q7542" i="2"/>
  <c r="Q7543" i="2" a="1"/>
  <c r="Q7543" i="2" s="1"/>
  <c r="Q7544" i="2" a="1"/>
  <c r="Q7544" i="2"/>
  <c r="Q7545" i="2" a="1"/>
  <c r="Q7545" i="2"/>
  <c r="Q7546" i="2" a="1"/>
  <c r="Q7546" i="2"/>
  <c r="Q7547" i="2" a="1"/>
  <c r="Q7547" i="2"/>
  <c r="Q7548" i="2" a="1"/>
  <c r="Q7548" i="2" s="1"/>
  <c r="Q7549" i="2" a="1"/>
  <c r="Q7549" i="2"/>
  <c r="Q7550" i="2" a="1"/>
  <c r="Q7550" i="2" s="1"/>
  <c r="Q7551" i="2" a="1"/>
  <c r="Q7551" i="2"/>
  <c r="Q7552" i="2" a="1"/>
  <c r="Q7552" i="2"/>
  <c r="Q7553" i="2" a="1"/>
  <c r="Q7553" i="2" s="1"/>
  <c r="Q7554" i="2" a="1"/>
  <c r="Q7554" i="2" s="1"/>
  <c r="Q7555" i="2" a="1"/>
  <c r="Q7555" i="2"/>
  <c r="Q7556" i="2" a="1"/>
  <c r="Q7556" i="2"/>
  <c r="Q7557" i="2" a="1"/>
  <c r="Q7557" i="2" s="1"/>
  <c r="Q7558" i="2" a="1"/>
  <c r="Q7558" i="2"/>
  <c r="Q7559" i="2" a="1"/>
  <c r="Q7559" i="2"/>
  <c r="Q7560" i="2" a="1"/>
  <c r="Q7560" i="2"/>
  <c r="Q7561" i="2" a="1"/>
  <c r="Q7561" i="2" s="1"/>
  <c r="Q7562" i="2" a="1"/>
  <c r="Q7562" i="2" s="1"/>
  <c r="Q7563" i="2" a="1"/>
  <c r="Q7563" i="2" s="1"/>
  <c r="Q7564" i="2" a="1"/>
  <c r="Q7564" i="2" s="1"/>
  <c r="Q7565" i="2" a="1"/>
  <c r="Q7565" i="2"/>
  <c r="Q7566" i="2" a="1"/>
  <c r="Q7566" i="2" s="1"/>
  <c r="Q7567" i="2" a="1"/>
  <c r="Q7567" i="2" s="1"/>
  <c r="Q7568" i="2" a="1"/>
  <c r="Q7568" i="2" s="1"/>
  <c r="Q7569" i="2" a="1"/>
  <c r="Q7569" i="2" s="1"/>
  <c r="Q7570" i="2" a="1"/>
  <c r="Q7570" i="2"/>
  <c r="Q7571" i="2" a="1"/>
  <c r="Q7571" i="2" s="1"/>
  <c r="Q7572" i="2" a="1"/>
  <c r="Q7572" i="2" s="1"/>
  <c r="Q7573" i="2" a="1"/>
  <c r="Q7573" i="2"/>
  <c r="Q7574" i="2" a="1"/>
  <c r="Q7574" i="2"/>
  <c r="Q7575" i="2" a="1"/>
  <c r="Q7575" i="2" s="1"/>
  <c r="Q7576" i="2" a="1"/>
  <c r="Q7576" i="2" s="1"/>
  <c r="Q7577" i="2" a="1"/>
  <c r="Q7577" i="2"/>
  <c r="Q7578" i="2" a="1"/>
  <c r="Q7578" i="2" s="1"/>
  <c r="Q7579" i="2" a="1"/>
  <c r="Q7579" i="2"/>
  <c r="Q7580" i="2" a="1"/>
  <c r="Q7580" i="2" s="1"/>
  <c r="Q7581" i="2" a="1"/>
  <c r="Q7581" i="2" s="1"/>
  <c r="Q7582" i="2" a="1"/>
  <c r="Q7582" i="2"/>
  <c r="Q7583" i="2" a="1"/>
  <c r="Q7583" i="2" s="1"/>
  <c r="Q7584" i="2" a="1"/>
  <c r="Q7584" i="2" s="1"/>
  <c r="Q7585" i="2" a="1"/>
  <c r="Q7585" i="2" s="1"/>
  <c r="Q7586" i="2" a="1"/>
  <c r="Q7586" i="2" s="1"/>
  <c r="Q7587" i="2" a="1"/>
  <c r="Q7587" i="2"/>
  <c r="Q7588" i="2" a="1"/>
  <c r="Q7588" i="2"/>
  <c r="Q7589" i="2" a="1"/>
  <c r="Q7589" i="2" s="1"/>
  <c r="Q7590" i="2" a="1"/>
  <c r="Q7590" i="2" s="1"/>
  <c r="Q7591" i="2" a="1"/>
  <c r="Q7591" i="2" s="1"/>
  <c r="Q7592" i="2" a="1"/>
  <c r="Q7592" i="2" s="1"/>
  <c r="Q7593" i="2" a="1"/>
  <c r="Q7593" i="2" s="1"/>
  <c r="Q7594" i="2" a="1"/>
  <c r="Q7594" i="2"/>
  <c r="Q7595" i="2" a="1"/>
  <c r="Q7595" i="2" s="1"/>
  <c r="Q7596" i="2" a="1"/>
  <c r="Q7596" i="2" s="1"/>
  <c r="Q7597" i="2" a="1"/>
  <c r="Q7597" i="2" s="1"/>
  <c r="Q7598" i="2" a="1"/>
  <c r="Q7598" i="2" s="1"/>
  <c r="Q7599" i="2" a="1"/>
  <c r="Q7599" i="2" s="1"/>
  <c r="Q7600" i="2" a="1"/>
  <c r="Q7600" i="2"/>
  <c r="Q7601" i="2" a="1"/>
  <c r="Q7601" i="2"/>
  <c r="Q7602" i="2" a="1"/>
  <c r="Q7602" i="2" s="1"/>
  <c r="Q7603" i="2" a="1"/>
  <c r="Q7603" i="2" s="1"/>
  <c r="Q7604" i="2" a="1"/>
  <c r="Q7604" i="2"/>
  <c r="Q7605" i="2" a="1"/>
  <c r="Q7605" i="2"/>
  <c r="Q7606" i="2" a="1"/>
  <c r="Q7606" i="2" s="1"/>
  <c r="Q7607" i="2" a="1"/>
  <c r="Q7607" i="2"/>
  <c r="Q7608" i="2" a="1"/>
  <c r="Q7608" i="2" s="1"/>
  <c r="Q7609" i="2" a="1"/>
  <c r="Q7609" i="2" s="1"/>
  <c r="Q7610" i="2" a="1"/>
  <c r="Q7610" i="2"/>
  <c r="Q7611" i="2" a="1"/>
  <c r="Q7611" i="2" s="1"/>
  <c r="Q7612" i="2" a="1"/>
  <c r="Q7612" i="2"/>
  <c r="Q7613" i="2" a="1"/>
  <c r="Q7613" i="2" s="1"/>
  <c r="Q7614" i="2" a="1"/>
  <c r="Q7614" i="2"/>
  <c r="Q7615" i="2" a="1"/>
  <c r="Q7615" i="2" s="1"/>
  <c r="Q7616" i="2" a="1"/>
  <c r="Q7616" i="2" s="1"/>
  <c r="Q7617" i="2" a="1"/>
  <c r="Q7617" i="2"/>
  <c r="Q7618" i="2" a="1"/>
  <c r="Q7618" i="2" s="1"/>
  <c r="Q7619" i="2" a="1"/>
  <c r="Q7619" i="2"/>
  <c r="Q7620" i="2" a="1"/>
  <c r="Q7620" i="2" s="1"/>
  <c r="Q7621" i="2" a="1"/>
  <c r="Q7621" i="2"/>
  <c r="Q7622" i="2" a="1"/>
  <c r="Q7622" i="2"/>
  <c r="Q7623" i="2" a="1"/>
  <c r="Q7623" i="2"/>
  <c r="Q7624" i="2" a="1"/>
  <c r="Q7624" i="2" s="1"/>
  <c r="Q7625" i="2" a="1"/>
  <c r="Q7625" i="2" s="1"/>
  <c r="Q7626" i="2" a="1"/>
  <c r="Q7626" i="2" s="1"/>
  <c r="Q7627" i="2" a="1"/>
  <c r="Q7627" i="2" s="1"/>
  <c r="Q7628" i="2" a="1"/>
  <c r="Q7628" i="2"/>
  <c r="Q7629" i="2" a="1"/>
  <c r="Q7629" i="2" s="1"/>
  <c r="Q7630" i="2" a="1"/>
  <c r="Q7630" i="2"/>
  <c r="Q7631" i="2" a="1"/>
  <c r="Q7631" i="2" s="1"/>
  <c r="Q7632" i="2" a="1"/>
  <c r="Q7632" i="2" s="1"/>
  <c r="Q7633" i="2" a="1"/>
  <c r="Q7633" i="2" s="1"/>
  <c r="Q7634" i="2" a="1"/>
  <c r="Q7634" i="2" s="1"/>
  <c r="Q7635" i="2" a="1"/>
  <c r="Q7635" i="2"/>
  <c r="Q7636" i="2" a="1"/>
  <c r="Q7636" i="2"/>
  <c r="Q7637" i="2" a="1"/>
  <c r="Q7637" i="2" s="1"/>
  <c r="Q7638" i="2" a="1"/>
  <c r="Q7638" i="2"/>
  <c r="Q7639" i="2" a="1"/>
  <c r="Q7639" i="2" s="1"/>
  <c r="Q7640" i="2" a="1"/>
  <c r="Q7640" i="2" s="1"/>
  <c r="Q7641" i="2" a="1"/>
  <c r="Q7641" i="2" s="1"/>
  <c r="Q7642" i="2" a="1"/>
  <c r="Q7642" i="2"/>
  <c r="Q7643" i="2" a="1"/>
  <c r="Q7643" i="2" s="1"/>
  <c r="Q7644" i="2" a="1"/>
  <c r="Q7644" i="2" s="1"/>
  <c r="Q7645" i="2" a="1"/>
  <c r="Q7645" i="2"/>
  <c r="Q7646" i="2" a="1"/>
  <c r="Q7646" i="2"/>
  <c r="Q7647" i="2" a="1"/>
  <c r="Q7647" i="2"/>
  <c r="Q7648" i="2" a="1"/>
  <c r="Q7648" i="2" s="1"/>
  <c r="Q7649" i="2" a="1"/>
  <c r="Q7649" i="2"/>
  <c r="Q7650" i="2" a="1"/>
  <c r="Q7650" i="2"/>
  <c r="Q7651" i="2" a="1"/>
  <c r="Q7651" i="2" s="1"/>
  <c r="Q7652" i="2" a="1"/>
  <c r="Q7652" i="2" s="1"/>
  <c r="Q7653" i="2" a="1"/>
  <c r="Q7653" i="2" s="1"/>
  <c r="Q7654" i="2" a="1"/>
  <c r="Q7654" i="2" s="1"/>
  <c r="Q7655" i="2" a="1"/>
  <c r="Q7655" i="2" s="1"/>
  <c r="Q7656" i="2" a="1"/>
  <c r="Q7656" i="2"/>
  <c r="Q7657" i="2" a="1"/>
  <c r="Q7657" i="2" s="1"/>
  <c r="Q7658" i="2" a="1"/>
  <c r="Q7658" i="2"/>
  <c r="Q7659" i="2" a="1"/>
  <c r="Q7659" i="2" s="1"/>
  <c r="Q7660" i="2" a="1"/>
  <c r="Q7660" i="2"/>
  <c r="Q7661" i="2" a="1"/>
  <c r="Q7661" i="2" s="1"/>
  <c r="Q7662" i="2" a="1"/>
  <c r="Q7662" i="2" s="1"/>
  <c r="Q7663" i="2" a="1"/>
  <c r="Q7663" i="2" s="1"/>
  <c r="Q7664" i="2" a="1"/>
  <c r="Q7664" i="2"/>
  <c r="Q7665" i="2" a="1"/>
  <c r="Q7665" i="2" s="1"/>
  <c r="Q7666" i="2" a="1"/>
  <c r="Q7666" i="2" s="1"/>
  <c r="Q7667" i="2" a="1"/>
  <c r="Q7667" i="2" s="1"/>
  <c r="Q7668" i="2" a="1"/>
  <c r="Q7668" i="2"/>
  <c r="Q7669" i="2" a="1"/>
  <c r="Q7669" i="2" s="1"/>
  <c r="Q7670" i="2" a="1"/>
  <c r="Q7670" i="2" s="1"/>
  <c r="Q7671" i="2" a="1"/>
  <c r="Q7671" i="2"/>
  <c r="Q7672" i="2" a="1"/>
  <c r="Q7672" i="2" s="1"/>
  <c r="Q7673" i="2" a="1"/>
  <c r="Q7673" i="2" s="1"/>
  <c r="Q7674" i="2" a="1"/>
  <c r="Q7674" i="2"/>
  <c r="Q7675" i="2" a="1"/>
  <c r="Q7675" i="2"/>
  <c r="Q7676" i="2" a="1"/>
  <c r="Q7676" i="2" s="1"/>
  <c r="Q7677" i="2" a="1"/>
  <c r="Q7677" i="2"/>
  <c r="Q7678" i="2" a="1"/>
  <c r="Q7678" i="2" s="1"/>
  <c r="Q7679" i="2" a="1"/>
  <c r="Q7679" i="2" s="1"/>
  <c r="Q7680" i="2" a="1"/>
  <c r="Q7680" i="2" s="1"/>
  <c r="Q7681" i="2" a="1"/>
  <c r="Q7681" i="2" s="1"/>
  <c r="Q7682" i="2" a="1"/>
  <c r="Q7682" i="2" s="1"/>
  <c r="Q7683" i="2" a="1"/>
  <c r="Q7683" i="2" s="1"/>
  <c r="Q7684" i="2" a="1"/>
  <c r="Q7684" i="2"/>
  <c r="Q7685" i="2" a="1"/>
  <c r="Q7685" i="2"/>
  <c r="Q7686" i="2" a="1"/>
  <c r="Q7686" i="2"/>
  <c r="Q7687" i="2" a="1"/>
  <c r="Q7687" i="2"/>
  <c r="Q7688" i="2" a="1"/>
  <c r="Q7688" i="2"/>
  <c r="Q7689" i="2" a="1"/>
  <c r="Q7689" i="2"/>
  <c r="Q7690" i="2" a="1"/>
  <c r="Q7690" i="2" s="1"/>
  <c r="Q7691" i="2" a="1"/>
  <c r="Q7691" i="2"/>
  <c r="Q7692" i="2" a="1"/>
  <c r="Q7692" i="2" s="1"/>
  <c r="Q7693" i="2" a="1"/>
  <c r="Q7693" i="2" s="1"/>
  <c r="Q7694" i="2" a="1"/>
  <c r="Q7694" i="2" s="1"/>
  <c r="Q7695" i="2" a="1"/>
  <c r="Q7695" i="2" s="1"/>
  <c r="Q7696" i="2" a="1"/>
  <c r="Q7696" i="2" s="1"/>
  <c r="Q7697" i="2" a="1"/>
  <c r="Q7697" i="2" s="1"/>
  <c r="Q7698" i="2" a="1"/>
  <c r="Q7698" i="2" s="1"/>
  <c r="Q7699" i="2" a="1"/>
  <c r="Q7699" i="2"/>
  <c r="Q7700" i="2" a="1"/>
  <c r="Q7700" i="2" s="1"/>
  <c r="Q7701" i="2" a="1"/>
  <c r="Q7701" i="2"/>
  <c r="Q7702" i="2" a="1"/>
  <c r="Q7702" i="2"/>
  <c r="Q7703" i="2" a="1"/>
  <c r="Q7703" i="2"/>
  <c r="Q7704" i="2" a="1"/>
  <c r="Q7704" i="2" s="1"/>
  <c r="Q7705" i="2" a="1"/>
  <c r="Q7705" i="2"/>
  <c r="Q7706" i="2" a="1"/>
  <c r="Q7706" i="2"/>
  <c r="Q7707" i="2" a="1"/>
  <c r="Q7707" i="2"/>
  <c r="Q7708" i="2" a="1"/>
  <c r="Q7708" i="2" s="1"/>
  <c r="Q7709" i="2" a="1"/>
  <c r="Q7709" i="2" s="1"/>
  <c r="Q7710" i="2" a="1"/>
  <c r="Q7710" i="2" s="1"/>
  <c r="Q7711" i="2" a="1"/>
  <c r="Q7711" i="2" s="1"/>
  <c r="Q7712" i="2" a="1"/>
  <c r="Q7712" i="2" s="1"/>
  <c r="Q7713" i="2" a="1"/>
  <c r="Q7713" i="2"/>
  <c r="Q7714" i="2" a="1"/>
  <c r="Q7714" i="2"/>
  <c r="Q7715" i="2" a="1"/>
  <c r="Q7715" i="2"/>
  <c r="Q7716" i="2" a="1"/>
  <c r="Q7716" i="2" s="1"/>
  <c r="Q7717" i="2" a="1"/>
  <c r="Q7717" i="2"/>
  <c r="Q7718" i="2" a="1"/>
  <c r="Q7718" i="2" s="1"/>
  <c r="Q7719" i="2" a="1"/>
  <c r="Q7719" i="2"/>
  <c r="Q7720" i="2" a="1"/>
  <c r="Q7720" i="2" s="1"/>
  <c r="Q7721" i="2" a="1"/>
  <c r="Q7721" i="2"/>
  <c r="Q7722" i="2" a="1"/>
  <c r="Q7722" i="2" s="1"/>
  <c r="Q7723" i="2" a="1"/>
  <c r="Q7723" i="2" s="1"/>
  <c r="Q7724" i="2" a="1"/>
  <c r="Q7724" i="2" s="1"/>
  <c r="Q7725" i="2" a="1"/>
  <c r="Q7725" i="2" s="1"/>
  <c r="Q7726" i="2" a="1"/>
  <c r="Q7726" i="2"/>
  <c r="Q7727" i="2" a="1"/>
  <c r="Q7727" i="2" s="1"/>
  <c r="Q7728" i="2" a="1"/>
  <c r="Q7728" i="2" s="1"/>
  <c r="Q7729" i="2" a="1"/>
  <c r="Q7729" i="2" s="1"/>
  <c r="Q7730" i="2" a="1"/>
  <c r="Q7730" i="2" s="1"/>
  <c r="Q7731" i="2" a="1"/>
  <c r="Q7731" i="2"/>
  <c r="Q7732" i="2" a="1"/>
  <c r="Q7732" i="2" s="1"/>
  <c r="Q7733" i="2" a="1"/>
  <c r="Q7733" i="2" s="1"/>
  <c r="Q7734" i="2" a="1"/>
  <c r="Q7734" i="2"/>
  <c r="Q7735" i="2" a="1"/>
  <c r="Q7735" i="2" s="1"/>
  <c r="Q7736" i="2" a="1"/>
  <c r="Q7736" i="2" s="1"/>
  <c r="Q7737" i="2" a="1"/>
  <c r="Q7737" i="2" s="1"/>
  <c r="Q7738" i="2" a="1"/>
  <c r="Q7738" i="2" s="1"/>
  <c r="Q7739" i="2" a="1"/>
  <c r="Q7739" i="2" s="1"/>
  <c r="Q7740" i="2" a="1"/>
  <c r="Q7740" i="2" s="1"/>
  <c r="Q7741" i="2" a="1"/>
  <c r="Q7741" i="2" s="1"/>
  <c r="Q7742" i="2" a="1"/>
  <c r="Q7742" i="2"/>
  <c r="Q7743" i="2" a="1"/>
  <c r="Q7743" i="2"/>
  <c r="Q7744" i="2" a="1"/>
  <c r="Q7744" i="2"/>
  <c r="Q7745" i="2" a="1"/>
  <c r="Q7745" i="2" s="1"/>
  <c r="Q7746" i="2" a="1"/>
  <c r="Q7746" i="2" s="1"/>
  <c r="Q7747" i="2" a="1"/>
  <c r="Q7747" i="2"/>
  <c r="Q7748" i="2" a="1"/>
  <c r="Q7748" i="2" s="1"/>
  <c r="Q7749" i="2" a="1"/>
  <c r="Q7749" i="2" s="1"/>
  <c r="Q7750" i="2" a="1"/>
  <c r="Q7750" i="2" s="1"/>
  <c r="Q7751" i="2" a="1"/>
  <c r="Q7751" i="2" s="1"/>
  <c r="Q7752" i="2" a="1"/>
  <c r="Q7752" i="2"/>
  <c r="Q7753" i="2" a="1"/>
  <c r="Q7753" i="2" s="1"/>
  <c r="Q7754" i="2" a="1"/>
  <c r="Q7754" i="2"/>
  <c r="Q7755" i="2" a="1"/>
  <c r="Q7755" i="2"/>
  <c r="Q7756" i="2" a="1"/>
  <c r="Q7756" i="2" s="1"/>
  <c r="Q7757" i="2" a="1"/>
  <c r="Q7757" i="2" s="1"/>
  <c r="Q7758" i="2" a="1"/>
  <c r="Q7758" i="2" s="1"/>
  <c r="Q7759" i="2" a="1"/>
  <c r="Q7759" i="2" s="1"/>
  <c r="Q7760" i="2" a="1"/>
  <c r="Q7760" i="2" s="1"/>
  <c r="Q7761" i="2" a="1"/>
  <c r="Q7761" i="2"/>
  <c r="Q7762" i="2" a="1"/>
  <c r="Q7762" i="2" s="1"/>
  <c r="Q7763" i="2" a="1"/>
  <c r="Q7763" i="2" s="1"/>
  <c r="Q7764" i="2" a="1"/>
  <c r="Q7764" i="2" s="1"/>
  <c r="Q7765" i="2" a="1"/>
  <c r="Q7765" i="2" s="1"/>
  <c r="Q7766" i="2" a="1"/>
  <c r="Q7766" i="2"/>
  <c r="Q7767" i="2" a="1"/>
  <c r="Q7767" i="2" s="1"/>
  <c r="Q7768" i="2" a="1"/>
  <c r="Q7768" i="2" s="1"/>
  <c r="Q7769" i="2" a="1"/>
  <c r="Q7769" i="2"/>
  <c r="Q7770" i="2" a="1"/>
  <c r="Q7770" i="2"/>
  <c r="Q7771" i="2" a="1"/>
  <c r="Q7771" i="2"/>
  <c r="Q7772" i="2" a="1"/>
  <c r="Q7772" i="2"/>
  <c r="Q7773" i="2" a="1"/>
  <c r="Q7773" i="2" s="1"/>
  <c r="Q7774" i="2" a="1"/>
  <c r="Q7774" i="2" s="1"/>
  <c r="Q7775" i="2" a="1"/>
  <c r="Q7775" i="2"/>
  <c r="Q7776" i="2" a="1"/>
  <c r="Q7776" i="2" s="1"/>
  <c r="Q7777" i="2" a="1"/>
  <c r="Q7777" i="2" s="1"/>
  <c r="Q7778" i="2" a="1"/>
  <c r="Q7778" i="2" s="1"/>
  <c r="Q7779" i="2" a="1"/>
  <c r="Q7779" i="2" s="1"/>
  <c r="Q7780" i="2" a="1"/>
  <c r="Q7780" i="2" s="1"/>
  <c r="Q7781" i="2" a="1"/>
  <c r="Q7781" i="2" s="1"/>
  <c r="Q7782" i="2" a="1"/>
  <c r="Q7782" i="2" s="1"/>
  <c r="Q7783" i="2" a="1"/>
  <c r="Q7783" i="2"/>
  <c r="Q7784" i="2" a="1"/>
  <c r="Q7784" i="2"/>
  <c r="Q7785" i="2" a="1"/>
  <c r="Q7785" i="2" s="1"/>
  <c r="Q7786" i="2" a="1"/>
  <c r="Q7786" i="2" s="1"/>
  <c r="Q7787" i="2" a="1"/>
  <c r="Q7787" i="2" s="1"/>
  <c r="Q7788" i="2" a="1"/>
  <c r="Q7788" i="2" s="1"/>
  <c r="Q7789" i="2" a="1"/>
  <c r="Q7789" i="2"/>
  <c r="Q7790" i="2" a="1"/>
  <c r="Q7790" i="2"/>
  <c r="Q7791" i="2" a="1"/>
  <c r="Q7791" i="2" s="1"/>
  <c r="Q7792" i="2" a="1"/>
  <c r="Q7792" i="2" s="1"/>
  <c r="Q7793" i="2" a="1"/>
  <c r="Q7793" i="2" s="1"/>
  <c r="Q7794" i="2" a="1"/>
  <c r="Q7794" i="2" s="1"/>
  <c r="Q7795" i="2" a="1"/>
  <c r="Q7795" i="2" s="1"/>
  <c r="Q7796" i="2" a="1"/>
  <c r="Q7796" i="2"/>
  <c r="Q7797" i="2" a="1"/>
  <c r="Q7797" i="2" s="1"/>
  <c r="Q7798" i="2" a="1"/>
  <c r="Q7798" i="2"/>
  <c r="Q7799" i="2" a="1"/>
  <c r="Q7799" i="2"/>
  <c r="Q7800" i="2" a="1"/>
  <c r="Q7800" i="2" s="1"/>
  <c r="Q7801" i="2" a="1"/>
  <c r="Q7801" i="2"/>
  <c r="Q7802" i="2" a="1"/>
  <c r="Q7802" i="2" s="1"/>
  <c r="Q7803" i="2" a="1"/>
  <c r="Q7803" i="2"/>
  <c r="Q7804" i="2" a="1"/>
  <c r="Q7804" i="2" s="1"/>
  <c r="Q7805" i="2" a="1"/>
  <c r="Q7805" i="2" s="1"/>
  <c r="Q7806" i="2" a="1"/>
  <c r="Q7806" i="2"/>
  <c r="Q7807" i="2" a="1"/>
  <c r="Q7807" i="2" s="1"/>
  <c r="Q7808" i="2" a="1"/>
  <c r="Q7808" i="2"/>
  <c r="Q7809" i="2" a="1"/>
  <c r="Q7809" i="2" s="1"/>
  <c r="Q7810" i="2" a="1"/>
  <c r="Q7810" i="2"/>
  <c r="Q7811" i="2" a="1"/>
  <c r="Q7811" i="2" s="1"/>
  <c r="Q7812" i="2" a="1"/>
  <c r="Q7812" i="2" s="1"/>
  <c r="Q7813" i="2" a="1"/>
  <c r="Q7813" i="2" s="1"/>
  <c r="Q7814" i="2" a="1"/>
  <c r="Q7814" i="2" s="1"/>
  <c r="Q7815" i="2" a="1"/>
  <c r="Q7815" i="2"/>
  <c r="Q7816" i="2" a="1"/>
  <c r="Q7816" i="2" s="1"/>
  <c r="Q7817" i="2" a="1"/>
  <c r="Q7817" i="2"/>
  <c r="Q7818" i="2" a="1"/>
  <c r="Q7818" i="2" s="1"/>
  <c r="Q7819" i="2" a="1"/>
  <c r="Q7819" i="2" s="1"/>
  <c r="Q7820" i="2" a="1"/>
  <c r="Q7820" i="2" s="1"/>
  <c r="Q7821" i="2" a="1"/>
  <c r="Q7821" i="2"/>
  <c r="Q7822" i="2" a="1"/>
  <c r="Q7822" i="2" s="1"/>
  <c r="Q7823" i="2" a="1"/>
  <c r="Q7823" i="2" s="1"/>
  <c r="Q7824" i="2" a="1"/>
  <c r="Q7824" i="2"/>
  <c r="Q7825" i="2" a="1"/>
  <c r="Q7825" i="2"/>
  <c r="Q7826" i="2" a="1"/>
  <c r="Q7826" i="2"/>
  <c r="Q7827" i="2" a="1"/>
  <c r="Q7827" i="2" s="1"/>
  <c r="Q7828" i="2" a="1"/>
  <c r="Q7828" i="2"/>
  <c r="Q7829" i="2" a="1"/>
  <c r="Q7829" i="2" s="1"/>
  <c r="Q7830" i="2" a="1"/>
  <c r="Q7830" i="2" s="1"/>
  <c r="Q7831" i="2" a="1"/>
  <c r="Q7831" i="2"/>
  <c r="Q7832" i="2" a="1"/>
  <c r="Q7832" i="2" s="1"/>
  <c r="Q7833" i="2" a="1"/>
  <c r="Q7833" i="2" s="1"/>
  <c r="Q7834" i="2" a="1"/>
  <c r="Q7834" i="2"/>
  <c r="Q7835" i="2" a="1"/>
  <c r="Q7835" i="2" s="1"/>
  <c r="Q7836" i="2" a="1"/>
  <c r="Q7836" i="2" s="1"/>
  <c r="Q7837" i="2" a="1"/>
  <c r="Q7837" i="2" s="1"/>
  <c r="Q7838" i="2" a="1"/>
  <c r="Q7838" i="2"/>
  <c r="Q7839" i="2" a="1"/>
  <c r="Q7839" i="2"/>
  <c r="Q7840" i="2" a="1"/>
  <c r="Q7840" i="2"/>
  <c r="Q7841" i="2" a="1"/>
  <c r="Q7841" i="2" s="1"/>
  <c r="Q7842" i="2" a="1"/>
  <c r="Q7842" i="2" s="1"/>
  <c r="Q7843" i="2" a="1"/>
  <c r="Q7843" i="2"/>
  <c r="Q7844" i="2" a="1"/>
  <c r="Q7844" i="2" s="1"/>
  <c r="Q7845" i="2" a="1"/>
  <c r="Q7845" i="2"/>
  <c r="Q7846" i="2" a="1"/>
  <c r="Q7846" i="2" s="1"/>
  <c r="Q7847" i="2" a="1"/>
  <c r="Q7847" i="2" s="1"/>
  <c r="Q7848" i="2" a="1"/>
  <c r="Q7848" i="2" s="1"/>
  <c r="Q7849" i="2" a="1"/>
  <c r="Q7849" i="2"/>
  <c r="Q7850" i="2" a="1"/>
  <c r="Q7850" i="2" s="1"/>
  <c r="Q7851" i="2" a="1"/>
  <c r="Q7851" i="2" s="1"/>
  <c r="Q7852" i="2" a="1"/>
  <c r="Q7852" i="2" s="1"/>
  <c r="Q7853" i="2" a="1"/>
  <c r="Q7853" i="2"/>
  <c r="Q7854" i="2" a="1"/>
  <c r="Q7854" i="2"/>
  <c r="Q7855" i="2" a="1"/>
  <c r="Q7855" i="2" s="1"/>
  <c r="Q7856" i="2" a="1"/>
  <c r="Q7856" i="2" s="1"/>
  <c r="Q7857" i="2" a="1"/>
  <c r="Q7857" i="2"/>
  <c r="Q7858" i="2" a="1"/>
  <c r="Q7858" i="2" s="1"/>
  <c r="Q7859" i="2" a="1"/>
  <c r="Q7859" i="2" s="1"/>
  <c r="Q7860" i="2" a="1"/>
  <c r="Q7860" i="2"/>
  <c r="Q7861" i="2" a="1"/>
  <c r="Q7861" i="2" s="1"/>
  <c r="Q7862" i="2" a="1"/>
  <c r="Q7862" i="2" s="1"/>
  <c r="Q7863" i="2" a="1"/>
  <c r="Q7863" i="2" s="1"/>
  <c r="Q7864" i="2" a="1"/>
  <c r="Q7864" i="2" s="1"/>
  <c r="Q7865" i="2" a="1"/>
  <c r="Q7865" i="2" s="1"/>
  <c r="Q7866" i="2" a="1"/>
  <c r="Q7866" i="2" s="1"/>
  <c r="Q7867" i="2" a="1"/>
  <c r="Q7867" i="2" s="1"/>
  <c r="Q7868" i="2" a="1"/>
  <c r="Q7868" i="2"/>
  <c r="Q7869" i="2" a="1"/>
  <c r="Q7869" i="2" s="1"/>
  <c r="Q7870" i="2" a="1"/>
  <c r="Q7870" i="2" s="1"/>
  <c r="Q7871" i="2" a="1"/>
  <c r="Q7871" i="2" s="1"/>
  <c r="Q7872" i="2" a="1"/>
  <c r="Q7872" i="2" s="1"/>
  <c r="Q7873" i="2" a="1"/>
  <c r="Q7873" i="2" s="1"/>
  <c r="Q7874" i="2" a="1"/>
  <c r="Q7874" i="2" s="1"/>
  <c r="Q7875" i="2" a="1"/>
  <c r="Q7875" i="2"/>
  <c r="Q7876" i="2" a="1"/>
  <c r="Q7876" i="2" s="1"/>
  <c r="Q7877" i="2" a="1"/>
  <c r="Q7877" i="2" s="1"/>
  <c r="Q7878" i="2" a="1"/>
  <c r="Q7878" i="2" s="1"/>
  <c r="Q7879" i="2" a="1"/>
  <c r="Q7879" i="2" s="1"/>
  <c r="Q7880" i="2" a="1"/>
  <c r="Q7880" i="2" s="1"/>
  <c r="Q7881" i="2" a="1"/>
  <c r="Q7881" i="2" s="1"/>
  <c r="Q7882" i="2" a="1"/>
  <c r="Q7882" i="2"/>
  <c r="Q7883" i="2" a="1"/>
  <c r="Q7883" i="2"/>
  <c r="Q7884" i="2" a="1"/>
  <c r="Q7884" i="2" s="1"/>
  <c r="Q7885" i="2" a="1"/>
  <c r="Q7885" i="2" s="1"/>
  <c r="Q7886" i="2" a="1"/>
  <c r="Q7886" i="2" s="1"/>
  <c r="Q7887" i="2" a="1"/>
  <c r="Q7887" i="2" s="1"/>
  <c r="Q7888" i="2" a="1"/>
  <c r="Q7888" i="2" s="1"/>
  <c r="Q7889" i="2" a="1"/>
  <c r="Q7889" i="2" s="1"/>
  <c r="Q7890" i="2" a="1"/>
  <c r="Q7890" i="2"/>
  <c r="Q7891" i="2" a="1"/>
  <c r="Q7891" i="2" s="1"/>
  <c r="Q7892" i="2" a="1"/>
  <c r="Q7892" i="2"/>
  <c r="Q7893" i="2" a="1"/>
  <c r="Q7893" i="2" s="1"/>
  <c r="Q7894" i="2" a="1"/>
  <c r="Q7894" i="2" s="1"/>
  <c r="Q7895" i="2" a="1"/>
  <c r="Q7895" i="2"/>
  <c r="Q7896" i="2" a="1"/>
  <c r="Q7896" i="2" s="1"/>
  <c r="Q7897" i="2" a="1"/>
  <c r="Q7897" i="2" s="1"/>
  <c r="Q7898" i="2" a="1"/>
  <c r="Q7898" i="2"/>
  <c r="Q7899" i="2" a="1"/>
  <c r="Q7899" i="2" s="1"/>
  <c r="Q7900" i="2" a="1"/>
  <c r="Q7900" i="2" s="1"/>
  <c r="Q7901" i="2" a="1"/>
  <c r="Q7901" i="2" s="1"/>
  <c r="Q7902" i="2" a="1"/>
  <c r="Q7902" i="2"/>
  <c r="Q7903" i="2" a="1"/>
  <c r="Q7903" i="2" s="1"/>
  <c r="Q7904" i="2" a="1"/>
  <c r="Q7904" i="2" s="1"/>
  <c r="Q7905" i="2" a="1"/>
  <c r="Q7905" i="2" s="1"/>
  <c r="Q7906" i="2" a="1"/>
  <c r="Q7906" i="2"/>
  <c r="Q7907" i="2" a="1"/>
  <c r="Q7907" i="2" s="1"/>
  <c r="Q7908" i="2" a="1"/>
  <c r="Q7908" i="2" s="1"/>
  <c r="Q7909" i="2" a="1"/>
  <c r="Q7909" i="2"/>
  <c r="Q7910" i="2" a="1"/>
  <c r="Q7910" i="2" s="1"/>
  <c r="Q7911" i="2" a="1"/>
  <c r="Q7911" i="2" s="1"/>
  <c r="Q7912" i="2" a="1"/>
  <c r="Q7912" i="2" s="1"/>
  <c r="Q7913" i="2" a="1"/>
  <c r="Q7913" i="2" s="1"/>
  <c r="Q7914" i="2" a="1"/>
  <c r="Q7914" i="2" s="1"/>
  <c r="Q7915" i="2" a="1"/>
  <c r="Q7915" i="2" s="1"/>
  <c r="Q7916" i="2" a="1"/>
  <c r="Q7916" i="2"/>
  <c r="Q7917" i="2" a="1"/>
  <c r="Q7917" i="2"/>
  <c r="Q7918" i="2" a="1"/>
  <c r="Q7918" i="2" s="1"/>
  <c r="Q7919" i="2" a="1"/>
  <c r="Q7919" i="2" s="1"/>
  <c r="Q7920" i="2" a="1"/>
  <c r="Q7920" i="2" s="1"/>
  <c r="Q7921" i="2" a="1"/>
  <c r="Q7921" i="2" s="1"/>
  <c r="Q7922" i="2" a="1"/>
  <c r="Q7922" i="2" s="1"/>
  <c r="Q7923" i="2" a="1"/>
  <c r="Q7923" i="2"/>
  <c r="Q7924" i="2" a="1"/>
  <c r="Q7924" i="2" s="1"/>
  <c r="Q7925" i="2" a="1"/>
  <c r="Q7925" i="2" s="1"/>
  <c r="Q7926" i="2" a="1"/>
  <c r="Q7926" i="2" s="1"/>
  <c r="Q7927" i="2" a="1"/>
  <c r="Q7927" i="2" s="1"/>
  <c r="Q7928" i="2" a="1"/>
  <c r="Q7928" i="2" s="1"/>
  <c r="Q7929" i="2" a="1"/>
  <c r="Q7929" i="2" s="1"/>
  <c r="Q7930" i="2" a="1"/>
  <c r="Q7930" i="2" s="1"/>
  <c r="Q7931" i="2" a="1"/>
  <c r="Q7931" i="2"/>
  <c r="Q7932" i="2" a="1"/>
  <c r="Q7932" i="2"/>
  <c r="Q7933" i="2" a="1"/>
  <c r="Q7933" i="2"/>
  <c r="Q7934" i="2" a="1"/>
  <c r="Q7934" i="2" s="1"/>
  <c r="Q7935" i="2" a="1"/>
  <c r="Q7935" i="2" s="1"/>
  <c r="Q7936" i="2" a="1"/>
  <c r="Q7936" i="2" s="1"/>
  <c r="Q7937" i="2" a="1"/>
  <c r="Q7937" i="2"/>
  <c r="Q7938" i="2" a="1"/>
  <c r="Q7938" i="2" s="1"/>
  <c r="Q7939" i="2" a="1"/>
  <c r="Q7939" i="2" s="1"/>
  <c r="Q7940" i="2" a="1"/>
  <c r="Q7940" i="2"/>
  <c r="Q7941" i="2" a="1"/>
  <c r="Q7941" i="2"/>
  <c r="Q7942" i="2" a="1"/>
  <c r="Q7942" i="2" s="1"/>
  <c r="Q7943" i="2" a="1"/>
  <c r="Q7943" i="2" s="1"/>
  <c r="Q7944" i="2" a="1"/>
  <c r="Q7944" i="2"/>
  <c r="Q7945" i="2" a="1"/>
  <c r="Q7945" i="2" s="1"/>
  <c r="Q7946" i="2" a="1"/>
  <c r="Q7946" i="2" s="1"/>
  <c r="Q7947" i="2" a="1"/>
  <c r="Q7947" i="2"/>
  <c r="Q7948" i="2" a="1"/>
  <c r="Q7948" i="2" s="1"/>
  <c r="Q7949" i="2" a="1"/>
  <c r="Q7949" i="2" s="1"/>
  <c r="Q7950" i="2" a="1"/>
  <c r="Q7950" i="2" s="1"/>
  <c r="Q7951" i="2" a="1"/>
  <c r="Q7951" i="2"/>
  <c r="Q7952" i="2" a="1"/>
  <c r="Q7952" i="2"/>
  <c r="Q7953" i="2" a="1"/>
  <c r="Q7953" i="2" s="1"/>
  <c r="Q7954" i="2" a="1"/>
  <c r="Q7954" i="2" s="1"/>
  <c r="Q7955" i="2" a="1"/>
  <c r="Q7955" i="2" s="1"/>
  <c r="Q7956" i="2" a="1"/>
  <c r="Q7956" i="2" s="1"/>
  <c r="Q7957" i="2" a="1"/>
  <c r="Q7957" i="2" s="1"/>
  <c r="Q7958" i="2" a="1"/>
  <c r="Q7958" i="2"/>
  <c r="Q7959" i="2" a="1"/>
  <c r="Q7959" i="2" s="1"/>
  <c r="Q7960" i="2" a="1"/>
  <c r="Q7960" i="2"/>
  <c r="Q7961" i="2" a="1"/>
  <c r="Q7961" i="2" s="1"/>
  <c r="Q7962" i="2" a="1"/>
  <c r="Q7962" i="2" s="1"/>
  <c r="Q7963" i="2" a="1"/>
  <c r="Q7963" i="2" s="1"/>
  <c r="Q7964" i="2" a="1"/>
  <c r="Q7964" i="2" s="1"/>
  <c r="Q7965" i="2" a="1"/>
  <c r="Q7965" i="2"/>
  <c r="Q7966" i="2" a="1"/>
  <c r="Q7966" i="2"/>
  <c r="Q7967" i="2" a="1"/>
  <c r="Q7967" i="2" s="1"/>
  <c r="Q7968" i="2" a="1"/>
  <c r="Q7968" i="2" s="1"/>
  <c r="Q7969" i="2" a="1"/>
  <c r="Q7969" i="2" s="1"/>
  <c r="Q7970" i="2" a="1"/>
  <c r="Q7970" i="2" s="1"/>
  <c r="Q7971" i="2" a="1"/>
  <c r="Q7971" i="2" s="1"/>
  <c r="Q7972" i="2" a="1"/>
  <c r="Q7972" i="2"/>
  <c r="Q7973" i="2" a="1"/>
  <c r="Q7973" i="2"/>
  <c r="Q7974" i="2" a="1"/>
  <c r="Q7974" i="2" s="1"/>
  <c r="Q7975" i="2" a="1"/>
  <c r="Q7975" i="2" s="1"/>
  <c r="Q7976" i="2" a="1"/>
  <c r="Q7976" i="2" s="1"/>
  <c r="Q7977" i="2" a="1"/>
  <c r="Q7977" i="2" s="1"/>
  <c r="Q7978" i="2" a="1"/>
  <c r="Q7978" i="2" s="1"/>
  <c r="Q7979" i="2" a="1"/>
  <c r="Q7979" i="2"/>
  <c r="Q7980" i="2" a="1"/>
  <c r="Q7980" i="2" s="1"/>
  <c r="Q7981" i="2" a="1"/>
  <c r="Q7981" i="2"/>
  <c r="Q7982" i="2" a="1"/>
  <c r="Q7982" i="2" s="1"/>
  <c r="Q7983" i="2" a="1"/>
  <c r="Q7983" i="2" s="1"/>
  <c r="Q7984" i="2" a="1"/>
  <c r="Q7984" i="2" s="1"/>
  <c r="Q7985" i="2" a="1"/>
  <c r="Q7985" i="2" s="1"/>
  <c r="Q7986" i="2" a="1"/>
  <c r="Q7986" i="2" s="1"/>
  <c r="Q7987" i="2" a="1"/>
  <c r="Q7987" i="2" s="1"/>
  <c r="Q7988" i="2" a="1"/>
  <c r="Q7988" i="2" s="1"/>
  <c r="Q7989" i="2" a="1"/>
  <c r="Q7989" i="2"/>
  <c r="Q7990" i="2" a="1"/>
  <c r="Q7990" i="2" s="1"/>
  <c r="Q7991" i="2" a="1"/>
  <c r="Q7991" i="2" s="1"/>
  <c r="Q7992" i="2" a="1"/>
  <c r="Q7992" i="2" s="1"/>
  <c r="Q7993" i="2" a="1"/>
  <c r="Q7993" i="2"/>
  <c r="Q7994" i="2" a="1"/>
  <c r="Q7994" i="2" s="1"/>
  <c r="Q7995" i="2" a="1"/>
  <c r="Q7995" i="2" s="1"/>
  <c r="Q7996" i="2" a="1"/>
  <c r="Q7996" i="2"/>
  <c r="Q7997" i="2" a="1"/>
  <c r="Q7997" i="2"/>
  <c r="Q7998" i="2" a="1"/>
  <c r="Q7998" i="2" s="1"/>
  <c r="Q7999" i="2" a="1"/>
  <c r="Q7999" i="2" s="1"/>
  <c r="Q8000" i="2" a="1"/>
  <c r="Q8000" i="2" s="1"/>
  <c r="Q8001" i="2" a="1"/>
  <c r="Q8001" i="2" s="1"/>
  <c r="Q8002" i="2" a="1"/>
  <c r="Q8002" i="2" s="1"/>
  <c r="Q8003" i="2" a="1"/>
  <c r="Q8003" i="2" s="1"/>
  <c r="Q8004" i="2" a="1"/>
  <c r="Q8004" i="2"/>
  <c r="Q8005" i="2" a="1"/>
  <c r="Q8005" i="2" s="1"/>
  <c r="Q8006" i="2" a="1"/>
  <c r="Q8006" i="2" s="1"/>
  <c r="Q8007" i="2" a="1"/>
  <c r="Q8007" i="2" s="1"/>
  <c r="Q8008" i="2" a="1"/>
  <c r="Q8008" i="2" s="1"/>
  <c r="Q8009" i="2" a="1"/>
  <c r="Q8009" i="2" s="1"/>
  <c r="Q8010" i="2" a="1"/>
  <c r="Q8010" i="2" s="1"/>
  <c r="Q8011" i="2" a="1"/>
  <c r="Q8011" i="2" s="1"/>
  <c r="Q8012" i="2" a="1"/>
  <c r="Q8012" i="2" s="1"/>
  <c r="Q8013" i="2" a="1"/>
  <c r="Q8013" i="2" s="1"/>
  <c r="Q8014" i="2" a="1"/>
  <c r="Q8014" i="2" s="1"/>
  <c r="Q8015" i="2" a="1"/>
  <c r="Q8015" i="2"/>
  <c r="Q8016" i="2" a="1"/>
  <c r="Q8016" i="2" s="1"/>
  <c r="Q8017" i="2" a="1"/>
  <c r="Q8017" i="2"/>
  <c r="Q8018" i="2" a="1"/>
  <c r="Q8018" i="2" s="1"/>
  <c r="Q8019" i="2" a="1"/>
  <c r="Q8019" i="2" s="1"/>
  <c r="Q8020" i="2" a="1"/>
  <c r="Q8020" i="2" s="1"/>
  <c r="Q8021" i="2" a="1"/>
  <c r="Q8021" i="2" s="1"/>
  <c r="Q8022" i="2" a="1"/>
  <c r="Q8022" i="2" s="1"/>
  <c r="Q8023" i="2" a="1"/>
  <c r="Q8023" i="2"/>
  <c r="Q8024" i="2" a="1"/>
  <c r="Q8024" i="2" s="1"/>
  <c r="Q8025" i="2" a="1"/>
  <c r="Q8025" i="2"/>
  <c r="Q8026" i="2" a="1"/>
  <c r="Q8026" i="2" s="1"/>
  <c r="Q8027" i="2" a="1"/>
  <c r="Q8027" i="2" s="1"/>
  <c r="Q8028" i="2" a="1"/>
  <c r="Q8028" i="2"/>
  <c r="Q8029" i="2" a="1"/>
  <c r="Q8029" i="2"/>
  <c r="Q8030" i="2" a="1"/>
  <c r="Q8030" i="2" s="1"/>
  <c r="Q8031" i="2" a="1"/>
  <c r="Q8031" i="2" s="1"/>
  <c r="Q8032" i="2" a="1"/>
  <c r="Q8032" i="2" s="1"/>
  <c r="Q8033" i="2" a="1"/>
  <c r="Q8033" i="2" s="1"/>
  <c r="Q8034" i="2" a="1"/>
  <c r="Q8034" i="2" s="1"/>
  <c r="Q8035" i="2" a="1"/>
  <c r="Q8035" i="2" s="1"/>
  <c r="Q8036" i="2" a="1"/>
  <c r="Q8036" i="2" s="1"/>
  <c r="Q8037" i="2" a="1"/>
  <c r="Q8037" i="2"/>
  <c r="Q8038" i="2" a="1"/>
  <c r="Q8038" i="2"/>
  <c r="Q8039" i="2" a="1"/>
  <c r="Q8039" i="2"/>
  <c r="Q8040" i="2" a="1"/>
  <c r="Q8040" i="2" s="1"/>
  <c r="Q8041" i="2" a="1"/>
  <c r="Q8041" i="2" s="1"/>
  <c r="Q8042" i="2" a="1"/>
  <c r="Q8042" i="2"/>
  <c r="Q8043" i="2" a="1"/>
  <c r="Q8043" i="2" s="1"/>
  <c r="Q8044" i="2" a="1"/>
  <c r="Q8044" i="2" s="1"/>
  <c r="Q8045" i="2" a="1"/>
  <c r="Q8045" i="2"/>
  <c r="Q8046" i="2" a="1"/>
  <c r="Q8046" i="2" s="1"/>
  <c r="Q8047" i="2" a="1"/>
  <c r="Q8047" i="2" s="1"/>
  <c r="Q8048" i="2" a="1"/>
  <c r="Q8048" i="2" s="1"/>
  <c r="Q8049" i="2" a="1"/>
  <c r="Q8049" i="2" s="1"/>
  <c r="Q8050" i="2" a="1"/>
  <c r="Q8050" i="2" s="1"/>
  <c r="Q8051" i="2" a="1"/>
  <c r="Q8051" i="2" s="1"/>
  <c r="Q8052" i="2" a="1"/>
  <c r="Q8052" i="2" s="1"/>
  <c r="Q8053" i="2" a="1"/>
  <c r="Q8053" i="2"/>
  <c r="Q8054" i="2" a="1"/>
  <c r="Q8054" i="2" s="1"/>
  <c r="Q8055" i="2" a="1"/>
  <c r="Q8055" i="2" s="1"/>
  <c r="Q8056" i="2" a="1"/>
  <c r="Q8056" i="2"/>
  <c r="Q8057" i="2" a="1"/>
  <c r="Q8057" i="2" s="1"/>
  <c r="Q8058" i="2" a="1"/>
  <c r="Q8058" i="2"/>
  <c r="Q8059" i="2" a="1"/>
  <c r="Q8059" i="2" s="1"/>
  <c r="Q8060" i="2" a="1"/>
  <c r="Q8060" i="2" s="1"/>
  <c r="Q8061" i="2" a="1"/>
  <c r="Q8061" i="2" s="1"/>
  <c r="Q8062" i="2" a="1"/>
  <c r="Q8062" i="2" s="1"/>
  <c r="Q8063" i="2" a="1"/>
  <c r="Q8063" i="2"/>
  <c r="Q8064" i="2" a="1"/>
  <c r="Q8064" i="2" s="1"/>
  <c r="Q8065" i="2" a="1"/>
  <c r="Q8065" i="2" s="1"/>
  <c r="Q8066" i="2" a="1"/>
  <c r="Q8066" i="2" s="1"/>
  <c r="Q8067" i="2" a="1"/>
  <c r="Q8067" i="2" s="1"/>
  <c r="Q8068" i="2" a="1"/>
  <c r="Q8068" i="2" s="1"/>
  <c r="Q8069" i="2" a="1"/>
  <c r="Q8069" i="2" s="1"/>
  <c r="Q8070" i="2" a="1"/>
  <c r="Q8070" i="2"/>
  <c r="Q8071" i="2" a="1"/>
  <c r="Q8071" i="2" s="1"/>
  <c r="Q8072" i="2" a="1"/>
  <c r="Q8072" i="2" s="1"/>
  <c r="Q8073" i="2" a="1"/>
  <c r="Q8073" i="2" s="1"/>
  <c r="Q8074" i="2" a="1"/>
  <c r="Q8074" i="2"/>
  <c r="Q8075" i="2" a="1"/>
  <c r="Q8075" i="2" s="1"/>
  <c r="Q8076" i="2" a="1"/>
  <c r="Q8076" i="2" s="1"/>
  <c r="Q8077" i="2" a="1"/>
  <c r="Q8077" i="2" s="1"/>
  <c r="Q8078" i="2" a="1"/>
  <c r="Q8078" i="2"/>
  <c r="Q8079" i="2" a="1"/>
  <c r="Q8079" i="2" s="1"/>
  <c r="Q8080" i="2" a="1"/>
  <c r="Q8080" i="2" s="1"/>
  <c r="Q8081" i="2" a="1"/>
  <c r="Q8081" i="2" s="1"/>
  <c r="Q8082" i="2" a="1"/>
  <c r="Q8082" i="2" s="1"/>
  <c r="Q8083" i="2" a="1"/>
  <c r="Q8083" i="2" s="1"/>
  <c r="Q8084" i="2" a="1"/>
  <c r="Q8084" i="2"/>
  <c r="Q8085" i="2" a="1"/>
  <c r="Q8085" i="2" s="1"/>
  <c r="Q8086" i="2" a="1"/>
  <c r="Q8086" i="2"/>
  <c r="Q8087" i="2" a="1"/>
  <c r="Q8087" i="2" s="1"/>
  <c r="Q8088" i="2" a="1"/>
  <c r="Q8088" i="2" s="1"/>
  <c r="Q8089" i="2" a="1"/>
  <c r="Q8089" i="2" s="1"/>
  <c r="Q8090" i="2" a="1"/>
  <c r="Q8090" i="2" s="1"/>
  <c r="Q8091" i="2" a="1"/>
  <c r="Q8091" i="2"/>
  <c r="Q8092" i="2" a="1"/>
  <c r="Q8092" i="2" s="1"/>
  <c r="Q8093" i="2" a="1"/>
  <c r="Q8093" i="2" s="1"/>
  <c r="Q8094" i="2" a="1"/>
  <c r="Q8094" i="2" s="1"/>
  <c r="Q8095" i="2" a="1"/>
  <c r="Q8095" i="2" s="1"/>
  <c r="Q8096" i="2" a="1"/>
  <c r="Q8096" i="2" s="1"/>
  <c r="Q8097" i="2" a="1"/>
  <c r="Q8097" i="2" s="1"/>
  <c r="Q8098" i="2" a="1"/>
  <c r="Q8098" i="2" s="1"/>
  <c r="Q8099" i="2" a="1"/>
  <c r="Q8099" i="2" s="1"/>
  <c r="Q8100" i="2" a="1"/>
  <c r="Q8100" i="2" s="1"/>
  <c r="Q8101" i="2" a="1"/>
  <c r="Q8101" i="2" s="1"/>
  <c r="Q8102" i="2" a="1"/>
  <c r="Q8102" i="2"/>
  <c r="Q8103" i="2" a="1"/>
  <c r="Q8103" i="2" s="1"/>
  <c r="Q8104" i="2" a="1"/>
  <c r="Q8104" i="2" s="1"/>
  <c r="Q8105" i="2" a="1"/>
  <c r="Q8105" i="2"/>
  <c r="Q8106" i="2" a="1"/>
  <c r="Q8106" i="2" s="1"/>
  <c r="Q8107" i="2" a="1"/>
  <c r="Q8107" i="2" s="1"/>
  <c r="Q8108" i="2" a="1"/>
  <c r="Q8108" i="2" s="1"/>
  <c r="Q8109" i="2" a="1"/>
  <c r="Q8109" i="2" s="1"/>
  <c r="Q8110" i="2" a="1"/>
  <c r="Q8110" i="2" s="1"/>
  <c r="Q8111" i="2" a="1"/>
  <c r="Q8111" i="2" s="1"/>
  <c r="Q8112" i="2" a="1"/>
  <c r="Q8112" i="2"/>
  <c r="Q8113" i="2" a="1"/>
  <c r="Q8113" i="2"/>
  <c r="Q8114" i="2" a="1"/>
  <c r="Q8114" i="2" s="1"/>
  <c r="Q8115" i="2" a="1"/>
  <c r="Q8115" i="2" s="1"/>
  <c r="Q8116" i="2" a="1"/>
  <c r="Q8116" i="2" s="1"/>
  <c r="Q8117" i="2" a="1"/>
  <c r="Q8117" i="2" s="1"/>
  <c r="Q8118" i="2" a="1"/>
  <c r="Q8118" i="2" s="1"/>
  <c r="Q8119" i="2" a="1"/>
  <c r="Q8119" i="2"/>
  <c r="Q8120" i="2" a="1"/>
  <c r="Q8120" i="2" s="1"/>
  <c r="Q8121" i="2" a="1"/>
  <c r="Q8121" i="2" s="1"/>
  <c r="Q8122" i="2" a="1"/>
  <c r="Q8122" i="2" s="1"/>
  <c r="Q8123" i="2" a="1"/>
  <c r="Q8123" i="2"/>
  <c r="Q8124" i="2" a="1"/>
  <c r="Q8124" i="2" s="1"/>
  <c r="Q8125" i="2" a="1"/>
  <c r="Q8125" i="2" s="1"/>
  <c r="Q8126" i="2" a="1"/>
  <c r="Q8126" i="2" s="1"/>
  <c r="Q8127" i="2" a="1"/>
  <c r="Q8127" i="2" s="1"/>
  <c r="Q8128" i="2" a="1"/>
  <c r="Q8128" i="2" s="1"/>
  <c r="Q8129" i="2" a="1"/>
  <c r="Q8129" i="2" s="1"/>
  <c r="Q8130" i="2" a="1"/>
  <c r="Q8130" i="2" s="1"/>
  <c r="Q8131" i="2" a="1"/>
  <c r="Q8131" i="2" s="1"/>
  <c r="Q8132" i="2" a="1"/>
  <c r="Q8132" i="2" s="1"/>
  <c r="Q8133" i="2" a="1"/>
  <c r="Q8133" i="2" s="1"/>
  <c r="Q8134" i="2" a="1"/>
  <c r="Q8134" i="2" s="1"/>
  <c r="Q8135" i="2" a="1"/>
  <c r="Q8135" i="2"/>
  <c r="Q8136" i="2" a="1"/>
  <c r="Q8136" i="2" s="1"/>
  <c r="Q8137" i="2" a="1"/>
  <c r="Q8137" i="2" s="1"/>
  <c r="Q8138" i="2" a="1"/>
  <c r="Q8138" i="2" s="1"/>
  <c r="Q8139" i="2" a="1"/>
  <c r="Q8139" i="2" s="1"/>
  <c r="Q8140" i="2" a="1"/>
  <c r="Q8140" i="2" s="1"/>
  <c r="Q8141" i="2" a="1"/>
  <c r="Q8141" i="2" s="1"/>
  <c r="Q8142" i="2" a="1"/>
  <c r="Q8142" i="2" s="1"/>
  <c r="Q8143" i="2" a="1"/>
  <c r="Q8143" i="2" s="1"/>
  <c r="Q8144" i="2" a="1"/>
  <c r="Q8144" i="2"/>
  <c r="Q8145" i="2" a="1"/>
  <c r="Q8145" i="2" s="1"/>
  <c r="Q8146" i="2" a="1"/>
  <c r="Q8146" i="2" s="1"/>
  <c r="Q8147" i="2" a="1"/>
  <c r="Q8147" i="2" s="1"/>
  <c r="Q8148" i="2" a="1"/>
  <c r="Q8148" i="2" s="1"/>
  <c r="Q8149" i="2" a="1"/>
  <c r="Q8149" i="2" s="1"/>
  <c r="Q8150" i="2" a="1"/>
  <c r="Q8150" i="2" s="1"/>
  <c r="Q8151" i="2" a="1"/>
  <c r="Q8151" i="2" s="1"/>
  <c r="Q8152" i="2" a="1"/>
  <c r="Q8152" i="2" s="1"/>
  <c r="Q8153" i="2" a="1"/>
  <c r="Q8153" i="2" s="1"/>
  <c r="Q8154" i="2" a="1"/>
  <c r="Q8154" i="2" s="1"/>
  <c r="Q8155" i="2" a="1"/>
  <c r="Q8155" i="2" s="1"/>
  <c r="Q8156" i="2" a="1"/>
  <c r="Q8156" i="2"/>
  <c r="Q8157" i="2" a="1"/>
  <c r="Q8157" i="2" s="1"/>
  <c r="Q8158" i="2" a="1"/>
  <c r="Q8158" i="2" s="1"/>
  <c r="Q8159" i="2" a="1"/>
  <c r="Q8159" i="2" s="1"/>
  <c r="Q8160" i="2" a="1"/>
  <c r="Q8160" i="2" s="1"/>
  <c r="Q8161" i="2" a="1"/>
  <c r="Q8161" i="2"/>
  <c r="Q8162" i="2" a="1"/>
  <c r="Q8162" i="2" s="1"/>
  <c r="Q8163" i="2" a="1"/>
  <c r="Q8163" i="2" s="1"/>
  <c r="Q8164" i="2" a="1"/>
  <c r="Q8164" i="2" s="1"/>
  <c r="Q8165" i="2" a="1"/>
  <c r="Q8165" i="2" s="1"/>
  <c r="Q8166" i="2" a="1"/>
  <c r="Q8166" i="2" s="1"/>
  <c r="Q8167" i="2" a="1"/>
  <c r="Q8167" i="2" s="1"/>
  <c r="Q8168" i="2" a="1"/>
  <c r="Q8168" i="2"/>
  <c r="Q8169" i="2" a="1"/>
  <c r="Q8169" i="2" s="1"/>
  <c r="Q8170" i="2" a="1"/>
  <c r="Q8170" i="2"/>
  <c r="Q8171" i="2" a="1"/>
  <c r="Q8171" i="2" s="1"/>
  <c r="Q8172" i="2" a="1"/>
  <c r="Q8172" i="2"/>
  <c r="Q8173" i="2" a="1"/>
  <c r="Q8173" i="2" s="1"/>
  <c r="Q8174" i="2" a="1"/>
  <c r="Q8174" i="2" s="1"/>
  <c r="Q8175" i="2" a="1"/>
  <c r="Q8175" i="2"/>
  <c r="Q8176" i="2" a="1"/>
  <c r="Q8176" i="2" s="1"/>
  <c r="Q8177" i="2" a="1"/>
  <c r="Q8177" i="2"/>
  <c r="Q8178" i="2" a="1"/>
  <c r="Q8178" i="2"/>
  <c r="Q8179" i="2" a="1"/>
  <c r="Q8179" i="2" s="1"/>
  <c r="Q8180" i="2" a="1"/>
  <c r="Q8180" i="2" s="1"/>
  <c r="Q8181" i="2" a="1"/>
  <c r="Q8181" i="2" s="1"/>
  <c r="Q8182" i="2" a="1"/>
  <c r="Q8182" i="2"/>
  <c r="Q8183" i="2" a="1"/>
  <c r="Q8183" i="2" s="1"/>
  <c r="Q8184" i="2" a="1"/>
  <c r="Q8184" i="2" s="1"/>
  <c r="Q8185" i="2" a="1"/>
  <c r="Q8185" i="2" s="1"/>
  <c r="Q8186" i="2" a="1"/>
  <c r="Q8186" i="2" s="1"/>
  <c r="Q8187" i="2" a="1"/>
  <c r="Q8187" i="2" s="1"/>
  <c r="Q8188" i="2" a="1"/>
  <c r="Q8188" i="2" s="1"/>
  <c r="Q8189" i="2" a="1"/>
  <c r="Q8189" i="2"/>
  <c r="Q8190" i="2" a="1"/>
  <c r="Q8190" i="2" s="1"/>
  <c r="Q8191" i="2" a="1"/>
  <c r="Q8191" i="2" s="1"/>
  <c r="Q8192" i="2" a="1"/>
  <c r="Q8192" i="2" s="1"/>
  <c r="Q8193" i="2" a="1"/>
  <c r="Q8193" i="2" s="1"/>
  <c r="Q8194" i="2" a="1"/>
  <c r="Q8194" i="2" s="1"/>
  <c r="Q8195" i="2" a="1"/>
  <c r="Q8195" i="2" s="1"/>
  <c r="Q8196" i="2" a="1"/>
  <c r="Q8196" i="2"/>
  <c r="Q8197" i="2" a="1"/>
  <c r="Q8197" i="2" s="1"/>
  <c r="Q8198" i="2" a="1"/>
  <c r="Q8198" i="2" s="1"/>
  <c r="Q8199" i="2" a="1"/>
  <c r="Q8199" i="2" s="1"/>
  <c r="Q8200" i="2" a="1"/>
  <c r="Q8200" i="2" s="1"/>
  <c r="Q8201" i="2" a="1"/>
  <c r="Q8201" i="2" s="1"/>
  <c r="Q8202" i="2" a="1"/>
  <c r="Q8202" i="2" s="1"/>
  <c r="Q8203" i="2" a="1"/>
  <c r="Q8203" i="2" s="1"/>
  <c r="Q8204" i="2" a="1"/>
  <c r="Q8204" i="2" s="1"/>
  <c r="Q8205" i="2" a="1"/>
  <c r="Q8205" i="2"/>
  <c r="Q8206" i="2" a="1"/>
  <c r="Q8206" i="2" s="1"/>
  <c r="Q8207" i="2" a="1"/>
  <c r="Q8207" i="2" s="1"/>
  <c r="Q8208" i="2" a="1"/>
  <c r="Q8208" i="2" s="1"/>
  <c r="Q8209" i="2" a="1"/>
  <c r="Q8209" i="2" s="1"/>
  <c r="Q8210" i="2" a="1"/>
  <c r="Q8210" i="2" s="1"/>
  <c r="Q8211" i="2" a="1"/>
  <c r="Q8211" i="2"/>
  <c r="Q8212" i="2" a="1"/>
  <c r="Q8212" i="2" s="1"/>
  <c r="Q8213" i="2" a="1"/>
  <c r="Q8213" i="2" s="1"/>
  <c r="Q8214" i="2" a="1"/>
  <c r="Q8214" i="2" s="1"/>
  <c r="Q8215" i="2" a="1"/>
  <c r="Q8215" i="2" s="1"/>
  <c r="Q8216" i="2" a="1"/>
  <c r="Q8216" i="2" s="1"/>
  <c r="Q8217" i="2" a="1"/>
  <c r="Q8217" i="2" s="1"/>
  <c r="Q8218" i="2" a="1"/>
  <c r="Q8218" i="2"/>
  <c r="Q8219" i="2" a="1"/>
  <c r="Q8219" i="2" s="1"/>
  <c r="Q8220" i="2" a="1"/>
  <c r="Q8220" i="2" s="1"/>
  <c r="Q8221" i="2" a="1"/>
  <c r="Q8221" i="2" s="1"/>
  <c r="Q8222" i="2" a="1"/>
  <c r="Q8222" i="2" s="1"/>
  <c r="Q8223" i="2" a="1"/>
  <c r="Q8223" i="2" s="1"/>
  <c r="Q8224" i="2" a="1"/>
  <c r="Q8224" i="2"/>
  <c r="Q8225" i="2" a="1"/>
  <c r="Q8225" i="2"/>
  <c r="Q8226" i="2" a="1"/>
  <c r="Q8226" i="2"/>
  <c r="Q8227" i="2" a="1"/>
  <c r="Q8227" i="2"/>
  <c r="Q8228" i="2" a="1"/>
  <c r="Q8228" i="2" s="1"/>
  <c r="Q8229" i="2" a="1"/>
  <c r="Q8229" i="2" s="1"/>
  <c r="Q8230" i="2" a="1"/>
  <c r="Q8230" i="2" s="1"/>
  <c r="Q8231" i="2" a="1"/>
  <c r="Q8231" i="2" s="1"/>
  <c r="Q8232" i="2" a="1"/>
  <c r="Q8232" i="2" s="1"/>
  <c r="Q8233" i="2" a="1"/>
  <c r="Q8233" i="2" s="1"/>
  <c r="Q8234" i="2" a="1"/>
  <c r="Q8234" i="2"/>
  <c r="Q8235" i="2" a="1"/>
  <c r="Q8235" i="2" s="1"/>
  <c r="Q8236" i="2" a="1"/>
  <c r="Q8236" i="2" s="1"/>
  <c r="Q8237" i="2" a="1"/>
  <c r="Q8237" i="2" s="1"/>
  <c r="Q8238" i="2" a="1"/>
  <c r="Q8238" i="2" s="1"/>
  <c r="Q8239" i="2" a="1"/>
  <c r="Q8239" i="2" s="1"/>
  <c r="Q8240" i="2" a="1"/>
  <c r="Q8240" i="2" s="1"/>
  <c r="Q8241" i="2" a="1"/>
  <c r="Q8241" i="2" s="1"/>
  <c r="Q8242" i="2" a="1"/>
  <c r="Q8242" i="2" s="1"/>
  <c r="Q8243" i="2" a="1"/>
  <c r="Q8243" i="2" s="1"/>
  <c r="Q8244" i="2" a="1"/>
  <c r="Q8244" i="2" s="1"/>
  <c r="Q8245" i="2" a="1"/>
  <c r="Q8245" i="2"/>
  <c r="Q8246" i="2" a="1"/>
  <c r="Q8246" i="2" s="1"/>
  <c r="Q8247" i="2" a="1"/>
  <c r="Q8247" i="2" s="1"/>
  <c r="Q8248" i="2" a="1"/>
  <c r="Q8248" i="2" s="1"/>
  <c r="Q8249" i="2" a="1"/>
  <c r="Q8249" i="2"/>
  <c r="Q8250" i="2" a="1"/>
  <c r="Q8250" i="2" s="1"/>
  <c r="Q8251" i="2" a="1"/>
  <c r="Q8251" i="2" s="1"/>
  <c r="Q8252" i="2" a="1"/>
  <c r="Q8252" i="2"/>
  <c r="Q8253" i="2" a="1"/>
  <c r="Q8253" i="2" s="1"/>
  <c r="Q8254" i="2" a="1"/>
  <c r="Q8254" i="2" s="1"/>
  <c r="Q8255" i="2" a="1"/>
  <c r="Q8255" i="2" s="1"/>
  <c r="Q8256" i="2" a="1"/>
  <c r="Q8256" i="2" s="1"/>
  <c r="Q8257" i="2" a="1"/>
  <c r="Q8257" i="2" s="1"/>
  <c r="Q8258" i="2" a="1"/>
  <c r="Q8258" i="2" s="1"/>
  <c r="Q8259" i="2" a="1"/>
  <c r="Q8259" i="2"/>
  <c r="Q8260" i="2" a="1"/>
  <c r="Q8260" i="2"/>
  <c r="Q8261" i="2" a="1"/>
  <c r="Q8261" i="2" s="1"/>
  <c r="Q8262" i="2" a="1"/>
  <c r="Q8262" i="2" s="1"/>
  <c r="Q8263" i="2" a="1"/>
  <c r="Q8263" i="2" s="1"/>
  <c r="Q8264" i="2" a="1"/>
  <c r="Q8264" i="2" s="1"/>
  <c r="Q8265" i="2" a="1"/>
  <c r="Q8265" i="2" s="1"/>
  <c r="Q8266" i="2" a="1"/>
  <c r="Q8266" i="2"/>
  <c r="Q8267" i="2" a="1"/>
  <c r="Q8267" i="2" s="1"/>
  <c r="Q8268" i="2" a="1"/>
  <c r="Q8268" i="2"/>
  <c r="Q8269" i="2" a="1"/>
  <c r="Q8269" i="2" s="1"/>
  <c r="Q8270" i="2" a="1"/>
  <c r="Q8270" i="2" s="1"/>
  <c r="Q8271" i="2" a="1"/>
  <c r="Q8271" i="2" s="1"/>
  <c r="Q8272" i="2" a="1"/>
  <c r="Q8272" i="2" s="1"/>
  <c r="Q8273" i="2" a="1"/>
  <c r="Q8273" i="2"/>
  <c r="Q8274" i="2" a="1"/>
  <c r="Q8274" i="2"/>
  <c r="Q8275" i="2" a="1"/>
  <c r="Q8275" i="2" s="1"/>
  <c r="Q8276" i="2" a="1"/>
  <c r="Q8276" i="2"/>
  <c r="Q8277" i="2" a="1"/>
  <c r="Q8277" i="2" s="1"/>
  <c r="Q8278" i="2" a="1"/>
  <c r="Q8278" i="2" s="1"/>
  <c r="Q8279" i="2" a="1"/>
  <c r="Q8279" i="2" s="1"/>
  <c r="Q8280" i="2" a="1"/>
  <c r="Q8280" i="2"/>
  <c r="Q8281" i="2" a="1"/>
  <c r="Q8281" i="2" s="1"/>
  <c r="Q8282" i="2" a="1"/>
  <c r="Q8282" i="2" s="1"/>
  <c r="Q8283" i="2" a="1"/>
  <c r="Q8283" i="2"/>
  <c r="Q8284" i="2" a="1"/>
  <c r="Q8284" i="2"/>
  <c r="Q8285" i="2" a="1"/>
  <c r="Q8285" i="2" s="1"/>
  <c r="Q8286" i="2" a="1"/>
  <c r="Q8286" i="2" s="1"/>
  <c r="Q8287" i="2" a="1"/>
  <c r="Q8287" i="2"/>
  <c r="Q8288" i="2" a="1"/>
  <c r="Q8288" i="2" s="1"/>
  <c r="Q8289" i="2" a="1"/>
  <c r="Q8289" i="2" s="1"/>
  <c r="Q8290" i="2" a="1"/>
  <c r="Q8290" i="2" s="1"/>
  <c r="Q8291" i="2" a="1"/>
  <c r="Q8291" i="2"/>
  <c r="Q8292" i="2" a="1"/>
  <c r="Q8292" i="2" s="1"/>
  <c r="Q8293" i="2" a="1"/>
  <c r="Q8293" i="2" s="1"/>
  <c r="Q8294" i="2" a="1"/>
  <c r="Q8294" i="2"/>
  <c r="Q8295" i="2" a="1"/>
  <c r="Q8295" i="2" s="1"/>
  <c r="Q8296" i="2" a="1"/>
  <c r="Q8296" i="2" s="1"/>
  <c r="Q8297" i="2" a="1"/>
  <c r="Q8297" i="2" s="1"/>
  <c r="Q8298" i="2" a="1"/>
  <c r="Q8298" i="2" s="1"/>
  <c r="Q8299" i="2" a="1"/>
  <c r="Q8299" i="2" s="1"/>
  <c r="Q8300" i="2" a="1"/>
  <c r="Q8300" i="2" s="1"/>
  <c r="Q8301" i="2" a="1"/>
  <c r="Q8301" i="2" s="1"/>
  <c r="Q8302" i="2" a="1"/>
  <c r="Q8302" i="2" s="1"/>
  <c r="Q8303" i="2" a="1"/>
  <c r="Q8303" i="2"/>
  <c r="Q8304" i="2" a="1"/>
  <c r="Q8304" i="2" s="1"/>
  <c r="Q8305" i="2" a="1"/>
  <c r="Q8305" i="2" s="1"/>
  <c r="Q8306" i="2" a="1"/>
  <c r="Q8306" i="2" s="1"/>
  <c r="Q8307" i="2" a="1"/>
  <c r="Q8307" i="2" s="1"/>
  <c r="Q8308" i="2" a="1"/>
  <c r="Q8308" i="2" s="1"/>
  <c r="Q8309" i="2" a="1"/>
  <c r="Q8309" i="2"/>
  <c r="Q8310" i="2" a="1"/>
  <c r="Q8310" i="2" s="1"/>
  <c r="Q8311" i="2" a="1"/>
  <c r="Q8311" i="2" s="1"/>
  <c r="Q8312" i="2" a="1"/>
  <c r="Q8312" i="2" s="1"/>
  <c r="Q8313" i="2" a="1"/>
  <c r="Q8313" i="2" s="1"/>
  <c r="Q8314" i="2" a="1"/>
  <c r="Q8314" i="2" s="1"/>
  <c r="Q8315" i="2" a="1"/>
  <c r="Q8315" i="2"/>
  <c r="Q8316" i="2" a="1"/>
  <c r="Q8316" i="2" s="1"/>
  <c r="Q8317" i="2" a="1"/>
  <c r="Q8317" i="2"/>
  <c r="Q8318" i="2" a="1"/>
  <c r="Q8318" i="2" s="1"/>
  <c r="Q8319" i="2" a="1"/>
  <c r="Q8319" i="2" s="1"/>
  <c r="Q8320" i="2" a="1"/>
  <c r="Q8320" i="2" s="1"/>
  <c r="Q8321" i="2" a="1"/>
  <c r="Q8321" i="2" s="1"/>
  <c r="Q8322" i="2" a="1"/>
  <c r="Q8322" i="2" s="1"/>
  <c r="Q8323" i="2" a="1"/>
  <c r="Q8323" i="2" s="1"/>
  <c r="Q8324" i="2" a="1"/>
  <c r="Q8324" i="2"/>
  <c r="Q8325" i="2" a="1"/>
  <c r="Q8325" i="2"/>
  <c r="Q8326" i="2" a="1"/>
  <c r="Q8326" i="2" s="1"/>
  <c r="Q8327" i="2" a="1"/>
  <c r="Q8327" i="2" s="1"/>
  <c r="Q8328" i="2" a="1"/>
  <c r="Q8328" i="2" s="1"/>
  <c r="Q8329" i="2" a="1"/>
  <c r="Q8329" i="2"/>
  <c r="Q8330" i="2" a="1"/>
  <c r="Q8330" i="2" s="1"/>
  <c r="Q8331" i="2" a="1"/>
  <c r="Q8331" i="2"/>
  <c r="Q8332" i="2" a="1"/>
  <c r="Q8332" i="2" s="1"/>
  <c r="Q8333" i="2" a="1"/>
  <c r="Q8333" i="2"/>
  <c r="Q8334" i="2" a="1"/>
  <c r="Q8334" i="2" s="1"/>
  <c r="Q8335" i="2" a="1"/>
  <c r="Q8335" i="2" s="1"/>
  <c r="Q8336" i="2" a="1"/>
  <c r="Q8336" i="2" s="1"/>
  <c r="Q8337" i="2" a="1"/>
  <c r="Q8337" i="2" s="1"/>
  <c r="Q8338" i="2" a="1"/>
  <c r="Q8338" i="2" s="1"/>
  <c r="Q8339" i="2" a="1"/>
  <c r="Q8339" i="2"/>
  <c r="Q8340" i="2" a="1"/>
  <c r="Q8340" i="2"/>
  <c r="Q8341" i="2" a="1"/>
  <c r="Q8341" i="2" s="1"/>
  <c r="Q8342" i="2" a="1"/>
  <c r="Q8342" i="2" s="1"/>
  <c r="Q8343" i="2" a="1"/>
  <c r="Q8343" i="2"/>
  <c r="Q8344" i="2" a="1"/>
  <c r="Q8344" i="2"/>
  <c r="Q8345" i="2" a="1"/>
  <c r="Q8345" i="2" s="1"/>
  <c r="Q8346" i="2" a="1"/>
  <c r="Q8346" i="2" s="1"/>
  <c r="Q8347" i="2" a="1"/>
  <c r="Q8347" i="2" s="1"/>
  <c r="Q8348" i="2" a="1"/>
  <c r="Q8348" i="2" s="1"/>
  <c r="Q8349" i="2" a="1"/>
  <c r="Q8349" i="2" s="1"/>
  <c r="Q8350" i="2" a="1"/>
  <c r="Q8350" i="2" s="1"/>
  <c r="Q8351" i="2" a="1"/>
  <c r="Q8351" i="2" s="1"/>
  <c r="Q8352" i="2" a="1"/>
  <c r="Q8352" i="2" s="1"/>
  <c r="Q8353" i="2" a="1"/>
  <c r="Q8353" i="2" s="1"/>
  <c r="Q8354" i="2" a="1"/>
  <c r="Q8354" i="2" s="1"/>
  <c r="Q8355" i="2" a="1"/>
  <c r="Q8355" i="2" s="1"/>
  <c r="Q8356" i="2" a="1"/>
  <c r="Q8356" i="2" s="1"/>
  <c r="Q8357" i="2" a="1"/>
  <c r="Q8357" i="2"/>
  <c r="Q8358" i="2" a="1"/>
  <c r="Q8358" i="2" s="1"/>
  <c r="Q8359" i="2" a="1"/>
  <c r="Q8359" i="2" s="1"/>
  <c r="Q8360" i="2" a="1"/>
  <c r="Q8360" i="2" s="1"/>
  <c r="Q8361" i="2" a="1"/>
  <c r="Q8361" i="2" s="1"/>
  <c r="Q8362" i="2" a="1"/>
  <c r="Q8362" i="2" s="1"/>
  <c r="Q8363" i="2" a="1"/>
  <c r="Q8363" i="2" s="1"/>
  <c r="Q8364" i="2" a="1"/>
  <c r="Q8364" i="2" s="1"/>
  <c r="Q8365" i="2" a="1"/>
  <c r="Q8365" i="2" s="1"/>
  <c r="Q8366" i="2" a="1"/>
  <c r="Q8366" i="2"/>
  <c r="Q8367" i="2" a="1"/>
  <c r="Q8367" i="2" s="1"/>
  <c r="Q8368" i="2" a="1"/>
  <c r="Q8368" i="2" s="1"/>
  <c r="Q8369" i="2" a="1"/>
  <c r="Q8369" i="2" s="1"/>
  <c r="Q8370" i="2" a="1"/>
  <c r="Q8370" i="2" s="1"/>
  <c r="Q8371" i="2" a="1"/>
  <c r="Q8371" i="2"/>
  <c r="Q8372" i="2" a="1"/>
  <c r="Q8372" i="2"/>
  <c r="Q8373" i="2" a="1"/>
  <c r="Q8373" i="2" s="1"/>
  <c r="Q8374" i="2" a="1"/>
  <c r="Q8374" i="2" s="1"/>
  <c r="Q8375" i="2" a="1"/>
  <c r="Q8375" i="2" s="1"/>
  <c r="Q8376" i="2" a="1"/>
  <c r="Q8376" i="2" s="1"/>
  <c r="Q8377" i="2" a="1"/>
  <c r="Q8377" i="2" s="1"/>
  <c r="Q8378" i="2" a="1"/>
  <c r="Q8378" i="2" s="1"/>
  <c r="Q8379" i="2" a="1"/>
  <c r="Q8379" i="2" s="1"/>
  <c r="Q8380" i="2" a="1"/>
  <c r="Q8380" i="2" s="1"/>
  <c r="Q8381" i="2" a="1"/>
  <c r="Q8381" i="2"/>
  <c r="Q8382" i="2" a="1"/>
  <c r="Q8382" i="2" s="1"/>
  <c r="Q8383" i="2" a="1"/>
  <c r="Q8383" i="2" s="1"/>
  <c r="Q8384" i="2" a="1"/>
  <c r="Q8384" i="2" s="1"/>
  <c r="Q8385" i="2" a="1"/>
  <c r="Q8385" i="2" s="1"/>
  <c r="Q8386" i="2" a="1"/>
  <c r="Q8386" i="2" s="1"/>
  <c r="Q8387" i="2" a="1"/>
  <c r="Q8387" i="2" s="1"/>
  <c r="Q8388" i="2" a="1"/>
  <c r="Q8388" i="2"/>
  <c r="Q8389" i="2" a="1"/>
  <c r="Q8389" i="2" s="1"/>
  <c r="Q8390" i="2" a="1"/>
  <c r="Q8390" i="2" s="1"/>
  <c r="Q8391" i="2" a="1"/>
  <c r="Q8391" i="2" s="1"/>
  <c r="Q8392" i="2" a="1"/>
  <c r="Q8392" i="2"/>
  <c r="Q8393" i="2" a="1"/>
  <c r="Q8393" i="2" s="1"/>
  <c r="Q8394" i="2" a="1"/>
  <c r="Q8394" i="2" s="1"/>
  <c r="Q8395" i="2" a="1"/>
  <c r="Q8395" i="2" s="1"/>
  <c r="Q8396" i="2" a="1"/>
  <c r="Q8396" i="2"/>
  <c r="Q8397" i="2" a="1"/>
  <c r="Q8397" i="2" s="1"/>
  <c r="Q8398" i="2" a="1"/>
  <c r="Q8398" i="2" s="1"/>
  <c r="Q8399" i="2" a="1"/>
  <c r="Q8399" i="2"/>
  <c r="Q8400" i="2" a="1"/>
  <c r="Q8400" i="2" s="1"/>
  <c r="Q8401" i="2" a="1"/>
  <c r="Q8401" i="2"/>
  <c r="Q8402" i="2" a="1"/>
  <c r="Q8402" i="2" s="1"/>
  <c r="Q8403" i="2" a="1"/>
  <c r="Q8403" i="2" s="1"/>
  <c r="Q8404" i="2" a="1"/>
  <c r="Q8404" i="2" s="1"/>
  <c r="Q8405" i="2" a="1"/>
  <c r="Q8405" i="2" s="1"/>
  <c r="Q8406" i="2" a="1"/>
  <c r="Q8406" i="2" s="1"/>
  <c r="Q8407" i="2" a="1"/>
  <c r="Q8407" i="2" s="1"/>
  <c r="Q8408" i="2" a="1"/>
  <c r="Q8408" i="2" s="1"/>
  <c r="Q8409" i="2" a="1"/>
  <c r="Q8409" i="2"/>
  <c r="Q8410" i="2" a="1"/>
  <c r="Q8410" i="2" s="1"/>
  <c r="Q8411" i="2" a="1"/>
  <c r="Q8411" i="2" s="1"/>
  <c r="Q8412" i="2" a="1"/>
  <c r="Q8412" i="2" s="1"/>
  <c r="Q8413" i="2" a="1"/>
  <c r="Q8413" i="2"/>
  <c r="Q8414" i="2" a="1"/>
  <c r="Q8414" i="2"/>
  <c r="Q8415" i="2" a="1"/>
  <c r="Q8415" i="2"/>
  <c r="Q8416" i="2" a="1"/>
  <c r="Q8416" i="2" s="1"/>
  <c r="Q8417" i="2" a="1"/>
  <c r="Q8417" i="2" s="1"/>
  <c r="Q8418" i="2" a="1"/>
  <c r="Q8418" i="2" s="1"/>
  <c r="Q8419" i="2" a="1"/>
  <c r="Q8419" i="2" s="1"/>
  <c r="Q8420" i="2" a="1"/>
  <c r="Q8420" i="2"/>
  <c r="Q8421" i="2" a="1"/>
  <c r="Q8421" i="2" s="1"/>
  <c r="Q8422" i="2" a="1"/>
  <c r="Q8422" i="2" s="1"/>
  <c r="Q8423" i="2" a="1"/>
  <c r="Q8423" i="2" s="1"/>
  <c r="Q8424" i="2" a="1"/>
  <c r="Q8424" i="2" s="1"/>
  <c r="Q8425" i="2" a="1"/>
  <c r="Q8425" i="2" s="1"/>
  <c r="Q8426" i="2" a="1"/>
  <c r="Q8426" i="2" s="1"/>
  <c r="Q8427" i="2" a="1"/>
  <c r="Q8427" i="2"/>
  <c r="Q8428" i="2" a="1"/>
  <c r="Q8428" i="2" s="1"/>
  <c r="Q8429" i="2" a="1"/>
  <c r="Q8429" i="2"/>
  <c r="Q8430" i="2" a="1"/>
  <c r="Q8430" i="2"/>
  <c r="Q8431" i="2" a="1"/>
  <c r="Q8431" i="2" s="1"/>
  <c r="Q8432" i="2" a="1"/>
  <c r="Q8432" i="2" s="1"/>
  <c r="Q8433" i="2" a="1"/>
  <c r="Q8433" i="2" s="1"/>
  <c r="Q8434" i="2" a="1"/>
  <c r="Q8434" i="2"/>
  <c r="Q8435" i="2" a="1"/>
  <c r="Q8435" i="2" s="1"/>
  <c r="Q8436" i="2" a="1"/>
  <c r="Q8436" i="2" s="1"/>
  <c r="Q8437" i="2" a="1"/>
  <c r="Q8437" i="2"/>
  <c r="Q8438" i="2" a="1"/>
  <c r="Q8438" i="2"/>
  <c r="Q8439" i="2" a="1"/>
  <c r="Q8439" i="2" s="1"/>
  <c r="Q8440" i="2" a="1"/>
  <c r="Q8440" i="2" s="1"/>
  <c r="Q8441" i="2" a="1"/>
  <c r="Q8441" i="2"/>
  <c r="Q8442" i="2" a="1"/>
  <c r="Q8442" i="2" s="1"/>
  <c r="Q8443" i="2" a="1"/>
  <c r="Q8443" i="2" s="1"/>
  <c r="Q8444" i="2" a="1"/>
  <c r="Q8444" i="2" s="1"/>
  <c r="Q8445" i="2" a="1"/>
  <c r="Q8445" i="2" s="1"/>
  <c r="Q8446" i="2" a="1"/>
  <c r="Q8446" i="2" s="1"/>
  <c r="Q8447" i="2" a="1"/>
  <c r="Q8447" i="2" s="1"/>
  <c r="Q8448" i="2" a="1"/>
  <c r="Q8448" i="2"/>
  <c r="Q8449" i="2" a="1"/>
  <c r="Q8449" i="2" s="1"/>
  <c r="Q8450" i="2" a="1"/>
  <c r="Q8450" i="2"/>
  <c r="Q8451" i="2" a="1"/>
  <c r="Q8451" i="2" s="1"/>
  <c r="Q8452" i="2" a="1"/>
  <c r="Q8452" i="2" s="1"/>
  <c r="Q8453" i="2" a="1"/>
  <c r="Q8453" i="2" s="1"/>
  <c r="Q8454" i="2" a="1"/>
  <c r="Q8454" i="2" s="1"/>
  <c r="Q8455" i="2" a="1"/>
  <c r="Q8455" i="2"/>
  <c r="Q8456" i="2" a="1"/>
  <c r="Q8456" i="2" s="1"/>
  <c r="Q8457" i="2" a="1"/>
  <c r="Q8457" i="2" s="1"/>
  <c r="Q8458" i="2" a="1"/>
  <c r="Q8458" i="2"/>
  <c r="Q8459" i="2" a="1"/>
  <c r="Q8459" i="2" s="1"/>
  <c r="Q8460" i="2" a="1"/>
  <c r="Q8460" i="2" s="1"/>
  <c r="Q8461" i="2" a="1"/>
  <c r="Q8461" i="2" s="1"/>
  <c r="Q8462" i="2" a="1"/>
  <c r="Q8462" i="2"/>
  <c r="Q8463" i="2" a="1"/>
  <c r="Q8463" i="2" s="1"/>
  <c r="Q8464" i="2" a="1"/>
  <c r="Q8464" i="2" s="1"/>
  <c r="Q8465" i="2" a="1"/>
  <c r="Q8465" i="2" s="1"/>
  <c r="Q8466" i="2" a="1"/>
  <c r="Q8466" i="2"/>
  <c r="Q8467" i="2" a="1"/>
  <c r="Q8467" i="2" s="1"/>
  <c r="Q8468" i="2" a="1"/>
  <c r="Q8468" i="2" s="1"/>
  <c r="Q8469" i="2" a="1"/>
  <c r="Q8469" i="2"/>
  <c r="Q8470" i="2" a="1"/>
  <c r="Q8470" i="2" s="1"/>
  <c r="Q8471" i="2" a="1"/>
  <c r="Q8471" i="2" s="1"/>
  <c r="Q8472" i="2" a="1"/>
  <c r="Q8472" i="2"/>
  <c r="Q8473" i="2" a="1"/>
  <c r="Q8473" i="2" s="1"/>
  <c r="Q8474" i="2" a="1"/>
  <c r="Q8474" i="2" s="1"/>
  <c r="Q8475" i="2" a="1"/>
  <c r="Q8475" i="2" s="1"/>
  <c r="Q8476" i="2" a="1"/>
  <c r="Q8476" i="2"/>
  <c r="Q8477" i="2" a="1"/>
  <c r="Q8477" i="2" s="1"/>
  <c r="Q8478" i="2" a="1"/>
  <c r="Q8478" i="2"/>
  <c r="Q8479" i="2" a="1"/>
  <c r="Q8479" i="2" s="1"/>
  <c r="Q8480" i="2" a="1"/>
  <c r="Q8480" i="2" s="1"/>
  <c r="Q8481" i="2" a="1"/>
  <c r="Q8481" i="2" s="1"/>
  <c r="Q8482" i="2" a="1"/>
  <c r="Q8482" i="2" s="1"/>
  <c r="Q8483" i="2" a="1"/>
  <c r="Q8483" i="2"/>
  <c r="Q8484" i="2" a="1"/>
  <c r="Q8484" i="2" s="1"/>
  <c r="Q8485" i="2" a="1"/>
  <c r="Q8485" i="2" s="1"/>
  <c r="Q8486" i="2" a="1"/>
  <c r="Q8486" i="2" s="1"/>
  <c r="Q8487" i="2" a="1"/>
  <c r="Q8487" i="2"/>
  <c r="Q8488" i="2" a="1"/>
  <c r="Q8488" i="2" s="1"/>
  <c r="Q8489" i="2" a="1"/>
  <c r="Q8489" i="2" s="1"/>
  <c r="Q8490" i="2" a="1"/>
  <c r="Q8490" i="2"/>
  <c r="Q8491" i="2" a="1"/>
  <c r="Q8491" i="2"/>
  <c r="Q8492" i="2" a="1"/>
  <c r="Q8492" i="2" s="1"/>
  <c r="Q8493" i="2" a="1"/>
  <c r="Q8493" i="2" s="1"/>
  <c r="Q8494" i="2" a="1"/>
  <c r="Q8494" i="2" s="1"/>
  <c r="Q8495" i="2" a="1"/>
  <c r="Q8495" i="2" s="1"/>
  <c r="Q8496" i="2" a="1"/>
  <c r="Q8496" i="2" s="1"/>
  <c r="Q8497" i="2" a="1"/>
  <c r="Q8497" i="2"/>
  <c r="Q8498" i="2" a="1"/>
  <c r="Q8498" i="2" s="1"/>
  <c r="Q8499" i="2" a="1"/>
  <c r="Q8499" i="2"/>
  <c r="Q8500" i="2" a="1"/>
  <c r="Q8500" i="2" s="1"/>
  <c r="Q8501" i="2" a="1"/>
  <c r="Q8501" i="2" s="1"/>
  <c r="Q8502" i="2" a="1"/>
  <c r="Q8502" i="2" s="1"/>
  <c r="Q8503" i="2" a="1"/>
  <c r="Q8503" i="2" s="1"/>
  <c r="Q8504" i="2" a="1"/>
  <c r="Q8504" i="2"/>
  <c r="Q8505" i="2" a="1"/>
  <c r="Q8505" i="2" s="1"/>
  <c r="Q8506" i="2" a="1"/>
  <c r="Q8506" i="2" s="1"/>
  <c r="Q8507" i="2" a="1"/>
  <c r="Q8507" i="2" s="1"/>
  <c r="Q8508" i="2" a="1"/>
  <c r="Q8508" i="2" s="1"/>
  <c r="Q8509" i="2" a="1"/>
  <c r="Q8509" i="2" s="1"/>
  <c r="Q8510" i="2" a="1"/>
  <c r="Q8510" i="2" s="1"/>
  <c r="Q8511" i="2" a="1"/>
  <c r="Q8511" i="2"/>
  <c r="Q8512" i="2" a="1"/>
  <c r="Q8512" i="2" s="1"/>
  <c r="Q8513" i="2" a="1"/>
  <c r="Q8513" i="2" s="1"/>
  <c r="Q8514" i="2" a="1"/>
  <c r="Q8514" i="2" s="1"/>
  <c r="Q8515" i="2" a="1"/>
  <c r="Q8515" i="2"/>
  <c r="Q8516" i="2" a="1"/>
  <c r="Q8516" i="2" s="1"/>
  <c r="Q8517" i="2" a="1"/>
  <c r="Q8517" i="2" s="1"/>
  <c r="Q8518" i="2" a="1"/>
  <c r="Q8518" i="2"/>
  <c r="Q8519" i="2" a="1"/>
  <c r="Q8519" i="2" s="1"/>
  <c r="Q8520" i="2" a="1"/>
  <c r="Q8520" i="2"/>
  <c r="Q8521" i="2" a="1"/>
  <c r="Q8521" i="2"/>
  <c r="Q8522" i="2" a="1"/>
  <c r="Q8522" i="2" s="1"/>
  <c r="Q8523" i="2" a="1"/>
  <c r="Q8523" i="2" s="1"/>
  <c r="Q8524" i="2" a="1"/>
  <c r="Q8524" i="2" s="1"/>
  <c r="Q8525" i="2" a="1"/>
  <c r="Q8525" i="2"/>
  <c r="Q8526" i="2" a="1"/>
  <c r="Q8526" i="2" s="1"/>
  <c r="Q8527" i="2" a="1"/>
  <c r="Q8527" i="2" s="1"/>
  <c r="Q8528" i="2" a="1"/>
  <c r="Q8528" i="2" s="1"/>
  <c r="Q8529" i="2" a="1"/>
  <c r="Q8529" i="2" s="1"/>
  <c r="Q8530" i="2" a="1"/>
  <c r="Q8530" i="2" s="1"/>
  <c r="Q8531" i="2" a="1"/>
  <c r="Q8531" i="2" s="1"/>
  <c r="Q8532" i="2" a="1"/>
  <c r="Q8532" i="2"/>
  <c r="Q8533" i="2" a="1"/>
  <c r="Q8533" i="2" s="1"/>
  <c r="Q8534" i="2" a="1"/>
  <c r="Q8534" i="2" s="1"/>
  <c r="Q8535" i="2" a="1"/>
  <c r="Q8535" i="2" s="1"/>
  <c r="Q8536" i="2" a="1"/>
  <c r="Q8536" i="2" s="1"/>
  <c r="Q8537" i="2" a="1"/>
  <c r="Q8537" i="2" s="1"/>
  <c r="Q8538" i="2" a="1"/>
  <c r="Q8538" i="2" s="1"/>
  <c r="Q8539" i="2" a="1"/>
  <c r="Q8539" i="2"/>
  <c r="Q8540" i="2" a="1"/>
  <c r="Q8540" i="2" s="1"/>
  <c r="Q8541" i="2" a="1"/>
  <c r="Q8541" i="2" s="1"/>
  <c r="Q8542" i="2" a="1"/>
  <c r="Q8542" i="2" s="1"/>
  <c r="Q8543" i="2" a="1"/>
  <c r="Q8543" i="2"/>
  <c r="Q8544" i="2" a="1"/>
  <c r="Q8544" i="2" s="1"/>
  <c r="Q8545" i="2" a="1"/>
  <c r="Q8545" i="2" s="1"/>
  <c r="Q8546" i="2" a="1"/>
  <c r="Q8546" i="2" s="1"/>
  <c r="Q8547" i="2" a="1"/>
  <c r="Q8547" i="2" s="1"/>
  <c r="Q8548" i="2" a="1"/>
  <c r="Q8548" i="2"/>
  <c r="Q8549" i="2" a="1"/>
  <c r="Q8549" i="2" s="1"/>
  <c r="Q8550" i="2" a="1"/>
  <c r="Q8550" i="2" s="1"/>
  <c r="Q8551" i="2" a="1"/>
  <c r="Q8551" i="2" s="1"/>
  <c r="Q8552" i="2" a="1"/>
  <c r="Q8552" i="2" s="1"/>
  <c r="Q8553" i="2" a="1"/>
  <c r="Q8553" i="2" s="1"/>
  <c r="Q8554" i="2" a="1"/>
  <c r="Q8554" i="2"/>
  <c r="Q8555" i="2" a="1"/>
  <c r="Q8555" i="2" s="1"/>
  <c r="Q8556" i="2" a="1"/>
  <c r="Q8556" i="2" s="1"/>
  <c r="Q8557" i="2" a="1"/>
  <c r="Q8557" i="2" s="1"/>
  <c r="Q8558" i="2" a="1"/>
  <c r="Q8558" i="2" s="1"/>
  <c r="Q8559" i="2" a="1"/>
  <c r="Q8559" i="2" s="1"/>
  <c r="Q8560" i="2" a="1"/>
  <c r="Q8560" i="2"/>
  <c r="Q8561" i="2" a="1"/>
  <c r="Q8561" i="2" s="1"/>
  <c r="Q8562" i="2" a="1"/>
  <c r="Q8562" i="2" s="1"/>
  <c r="Q8563" i="2" a="1"/>
  <c r="Q8563" i="2" s="1"/>
  <c r="Q8564" i="2" a="1"/>
  <c r="Q8564" i="2" s="1"/>
  <c r="Q8565" i="2" a="1"/>
  <c r="Q8565" i="2" s="1"/>
  <c r="Q8566" i="2" a="1"/>
  <c r="Q8566" i="2" s="1"/>
  <c r="Q8567" i="2" a="1"/>
  <c r="Q8567" i="2"/>
  <c r="Q8568" i="2" a="1"/>
  <c r="Q8568" i="2" s="1"/>
  <c r="Q8569" i="2" a="1"/>
  <c r="Q8569" i="2" s="1"/>
  <c r="Q8570" i="2" a="1"/>
  <c r="Q8570" i="2" s="1"/>
  <c r="Q8571" i="2" a="1"/>
  <c r="Q8571" i="2" s="1"/>
  <c r="Q8572" i="2" a="1"/>
  <c r="Q8572" i="2" s="1"/>
  <c r="Q8573" i="2" a="1"/>
  <c r="Q8573" i="2" s="1"/>
  <c r="Q8574" i="2" a="1"/>
  <c r="Q8574" i="2"/>
  <c r="Q8575" i="2" a="1"/>
  <c r="Q8575" i="2" s="1"/>
  <c r="Q8576" i="2" a="1"/>
  <c r="Q8576" i="2" s="1"/>
  <c r="Q8577" i="2" a="1"/>
  <c r="Q8577" i="2"/>
  <c r="Q8578" i="2" a="1"/>
  <c r="Q8578" i="2" s="1"/>
  <c r="Q8579" i="2" a="1"/>
  <c r="Q8579" i="2" s="1"/>
  <c r="Q8580" i="2" a="1"/>
  <c r="Q8580" i="2" s="1"/>
  <c r="Q8581" i="2" a="1"/>
  <c r="Q8581" i="2" s="1"/>
  <c r="Q8582" i="2" a="1"/>
  <c r="Q8582" i="2" s="1"/>
  <c r="Q8583" i="2" a="1"/>
  <c r="Q8583" i="2" s="1"/>
  <c r="Q8584" i="2" a="1"/>
  <c r="Q8584" i="2" s="1"/>
  <c r="Q8585" i="2" a="1"/>
  <c r="Q8585" i="2" s="1"/>
  <c r="Q8586" i="2" a="1"/>
  <c r="Q8586" i="2" s="1"/>
  <c r="Q8587" i="2" a="1"/>
  <c r="Q8587" i="2" s="1"/>
  <c r="Q8588" i="2" a="1"/>
  <c r="Q8588" i="2" s="1"/>
  <c r="Q8589" i="2" a="1"/>
  <c r="Q8589" i="2"/>
  <c r="Q8590" i="2" a="1"/>
  <c r="Q8590" i="2" s="1"/>
  <c r="Q8591" i="2" a="1"/>
  <c r="Q8591" i="2" s="1"/>
  <c r="Q8592" i="2" a="1"/>
  <c r="Q8592" i="2" s="1"/>
  <c r="Q8593" i="2" a="1"/>
  <c r="Q8593" i="2" s="1"/>
  <c r="Q8594" i="2" a="1"/>
  <c r="Q8594" i="2" s="1"/>
  <c r="Q8595" i="2" a="1"/>
  <c r="Q8595" i="2" s="1"/>
  <c r="Q8596" i="2" a="1"/>
  <c r="Q8596" i="2" s="1"/>
  <c r="Q8597" i="2" a="1"/>
  <c r="Q8597" i="2" s="1"/>
  <c r="Q8598" i="2" a="1"/>
  <c r="Q8598" i="2" s="1"/>
  <c r="Q8599" i="2" a="1"/>
  <c r="Q8599" i="2" s="1"/>
  <c r="Q8600" i="2" a="1"/>
  <c r="Q8600" i="2" s="1"/>
  <c r="Q8601" i="2" a="1"/>
  <c r="Q8601" i="2" s="1"/>
  <c r="Q8602" i="2" a="1"/>
  <c r="Q8602" i="2"/>
  <c r="Q8603" i="2" a="1"/>
  <c r="Q8603" i="2" s="1"/>
  <c r="Q8604" i="2" a="1"/>
  <c r="Q8604" i="2" s="1"/>
  <c r="Q8605" i="2" a="1"/>
  <c r="Q8605" i="2" s="1"/>
  <c r="Q8606" i="2" a="1"/>
  <c r="Q8606" i="2" s="1"/>
  <c r="Q8607" i="2" a="1"/>
  <c r="Q8607" i="2" s="1"/>
  <c r="Q8608" i="2" a="1"/>
  <c r="Q8608" i="2" s="1"/>
  <c r="Q8609" i="2" a="1"/>
  <c r="Q8609" i="2"/>
  <c r="Q8610" i="2" a="1"/>
  <c r="Q8610" i="2" s="1"/>
  <c r="Q8611" i="2" a="1"/>
  <c r="Q8611" i="2"/>
  <c r="Q8612" i="2" a="1"/>
  <c r="Q8612" i="2" s="1"/>
  <c r="Q8613" i="2" a="1"/>
  <c r="Q8613" i="2" s="1"/>
  <c r="Q8614" i="2" a="1"/>
  <c r="Q8614" i="2" s="1"/>
  <c r="Q8615" i="2" a="1"/>
  <c r="Q8615" i="2" s="1"/>
  <c r="Q8616" i="2" a="1"/>
  <c r="Q8616" i="2" s="1"/>
  <c r="Q8617" i="2" a="1"/>
  <c r="Q8617" i="2" s="1"/>
  <c r="Q8618" i="2" a="1"/>
  <c r="Q8618" i="2"/>
  <c r="Q8619" i="2" a="1"/>
  <c r="Q8619" i="2" s="1"/>
  <c r="Q8620" i="2" a="1"/>
  <c r="Q8620" i="2" s="1"/>
  <c r="Q8621" i="2" a="1"/>
  <c r="Q8621" i="2" s="1"/>
  <c r="Q8622" i="2" a="1"/>
  <c r="Q8622" i="2" s="1"/>
  <c r="Q8623" i="2" a="1"/>
  <c r="Q8623" i="2" s="1"/>
  <c r="Q8624" i="2" a="1"/>
  <c r="Q8624" i="2" s="1"/>
  <c r="Q8625" i="2" a="1"/>
  <c r="Q8625" i="2" s="1"/>
  <c r="Q8626" i="2" a="1"/>
  <c r="Q8626" i="2" s="1"/>
  <c r="Q8627" i="2" a="1"/>
  <c r="Q8627" i="2" s="1"/>
  <c r="Q8628" i="2" a="1"/>
  <c r="Q8628" i="2" s="1"/>
  <c r="Q8629" i="2" a="1"/>
  <c r="Q8629" i="2" s="1"/>
  <c r="Q8630" i="2" a="1"/>
  <c r="Q8630" i="2" s="1"/>
  <c r="Q8631" i="2" a="1"/>
  <c r="Q8631" i="2" s="1"/>
  <c r="Q8632" i="2" a="1"/>
  <c r="Q8632" i="2" s="1"/>
  <c r="Q8633" i="2" a="1"/>
  <c r="Q8633" i="2" s="1"/>
  <c r="Q8634" i="2" a="1"/>
  <c r="Q8634" i="2" s="1"/>
  <c r="Q8635" i="2" a="1"/>
  <c r="Q8635" i="2" s="1"/>
  <c r="Q8636" i="2" a="1"/>
  <c r="Q8636" i="2" s="1"/>
  <c r="Q8637" i="2" a="1"/>
  <c r="Q8637" i="2" s="1"/>
  <c r="Q8638" i="2" a="1"/>
  <c r="Q8638" i="2" s="1"/>
  <c r="Q8639" i="2" a="1"/>
  <c r="Q8639" i="2" s="1"/>
  <c r="Q8640" i="2" a="1"/>
  <c r="Q8640" i="2" s="1"/>
  <c r="Q8641" i="2" a="1"/>
  <c r="Q8641" i="2"/>
  <c r="Q8642" i="2" a="1"/>
  <c r="Q8642" i="2" s="1"/>
  <c r="Q8643" i="2" a="1"/>
  <c r="Q8643" i="2" s="1"/>
  <c r="Q8644" i="2" a="1"/>
  <c r="Q8644" i="2"/>
  <c r="Q8645" i="2" a="1"/>
  <c r="Q8645" i="2" s="1"/>
  <c r="Q8646" i="2" a="1"/>
  <c r="Q8646" i="2" s="1"/>
  <c r="Q8647" i="2" a="1"/>
  <c r="Q8647" i="2" s="1"/>
  <c r="Q8648" i="2" a="1"/>
  <c r="Q8648" i="2" s="1"/>
  <c r="Q8649" i="2" a="1"/>
  <c r="Q8649" i="2" s="1"/>
  <c r="Q8650" i="2" a="1"/>
  <c r="Q8650" i="2" s="1"/>
  <c r="Q8651" i="2" a="1"/>
  <c r="Q8651" i="2" s="1"/>
  <c r="Q8652" i="2" a="1"/>
  <c r="Q8652" i="2" s="1"/>
  <c r="Q8653" i="2" a="1"/>
  <c r="Q8653" i="2" s="1"/>
  <c r="Q8654" i="2" a="1"/>
  <c r="Q8654" i="2"/>
  <c r="Q8655" i="2" a="1"/>
  <c r="Q8655" i="2" s="1"/>
  <c r="Q8656" i="2" a="1"/>
  <c r="Q8656" i="2" s="1"/>
  <c r="Q8657" i="2" a="1"/>
  <c r="Q8657" i="2" s="1"/>
  <c r="Q8658" i="2" a="1"/>
  <c r="Q8658" i="2" s="1"/>
  <c r="Q8659" i="2" a="1"/>
  <c r="Q8659" i="2"/>
  <c r="Q8660" i="2" a="1"/>
  <c r="Q8660" i="2" s="1"/>
  <c r="Q8661" i="2" a="1"/>
  <c r="Q8661" i="2" s="1"/>
  <c r="Q8662" i="2" a="1"/>
  <c r="Q8662" i="2" s="1"/>
  <c r="Q8663" i="2" a="1"/>
  <c r="Q8663" i="2" s="1"/>
  <c r="Q8664" i="2" a="1"/>
  <c r="Q8664" i="2" s="1"/>
  <c r="Q8665" i="2" a="1"/>
  <c r="Q8665" i="2" s="1"/>
  <c r="Q8666" i="2" a="1"/>
  <c r="Q8666" i="2"/>
  <c r="Q8667" i="2" a="1"/>
  <c r="Q8667" i="2" s="1"/>
  <c r="Q8668" i="2" a="1"/>
  <c r="Q8668" i="2" s="1"/>
  <c r="Q8669" i="2" a="1"/>
  <c r="Q8669" i="2" s="1"/>
  <c r="Q8670" i="2" a="1"/>
  <c r="Q8670" i="2" s="1"/>
  <c r="Q8671" i="2" a="1"/>
  <c r="Q8671" i="2" s="1"/>
  <c r="Q8672" i="2" a="1"/>
  <c r="Q8672" i="2" s="1"/>
  <c r="Q8673" i="2" a="1"/>
  <c r="Q8673" i="2" s="1"/>
  <c r="Q8674" i="2" a="1"/>
  <c r="Q8674" i="2" s="1"/>
  <c r="Q8675" i="2" a="1"/>
  <c r="Q8675" i="2"/>
  <c r="Q8676" i="2" a="1"/>
  <c r="Q8676" i="2" s="1"/>
  <c r="Q8677" i="2" a="1"/>
  <c r="Q8677" i="2" s="1"/>
  <c r="Q8678" i="2" a="1"/>
  <c r="Q8678" i="2" s="1"/>
  <c r="Q8679" i="2" a="1"/>
  <c r="Q8679" i="2" s="1"/>
  <c r="Q8680" i="2" a="1"/>
  <c r="Q8680" i="2" s="1"/>
  <c r="Q8681" i="2" a="1"/>
  <c r="Q8681" i="2" s="1"/>
  <c r="Q8682" i="2" a="1"/>
  <c r="Q8682" i="2" s="1"/>
  <c r="Q8683" i="2" a="1"/>
  <c r="Q8683" i="2"/>
  <c r="Q8684" i="2" a="1"/>
  <c r="Q8684" i="2" s="1"/>
  <c r="Q8685" i="2" a="1"/>
  <c r="Q8685" i="2" s="1"/>
  <c r="Q8686" i="2" a="1"/>
  <c r="Q8686" i="2" s="1"/>
  <c r="Q8687" i="2" a="1"/>
  <c r="Q8687" i="2" s="1"/>
  <c r="Q8688" i="2" a="1"/>
  <c r="Q8688" i="2" s="1"/>
  <c r="Q8689" i="2" a="1"/>
  <c r="Q8689" i="2" s="1"/>
  <c r="Q8690" i="2" a="1"/>
  <c r="Q8690" i="2"/>
  <c r="Q8691" i="2" a="1"/>
  <c r="Q8691" i="2" s="1"/>
  <c r="Q8692" i="2" a="1"/>
  <c r="Q8692" i="2" s="1"/>
  <c r="Q8693" i="2" a="1"/>
  <c r="Q8693" i="2" s="1"/>
  <c r="Q8694" i="2" a="1"/>
  <c r="Q8694" i="2" s="1"/>
  <c r="Q8695" i="2" a="1"/>
  <c r="Q8695" i="2"/>
  <c r="Q8696" i="2" a="1"/>
  <c r="Q8696" i="2" s="1"/>
  <c r="Q8697" i="2" a="1"/>
  <c r="Q8697" i="2" s="1"/>
  <c r="Q8698" i="2" a="1"/>
  <c r="Q8698" i="2" s="1"/>
  <c r="Q8699" i="2" a="1"/>
  <c r="Q8699" i="2" s="1"/>
  <c r="Q8700" i="2" a="1"/>
  <c r="Q8700" i="2" s="1"/>
  <c r="Q8701" i="2" a="1"/>
  <c r="Q8701" i="2" s="1"/>
  <c r="Q8702" i="2" a="1"/>
  <c r="Q8702" i="2" s="1"/>
  <c r="Q8703" i="2" a="1"/>
  <c r="Q8703" i="2" s="1"/>
  <c r="Q8704" i="2" a="1"/>
  <c r="Q8704" i="2" s="1"/>
  <c r="Q8705" i="2" a="1"/>
  <c r="Q8705" i="2" s="1"/>
  <c r="Q8706" i="2" a="1"/>
  <c r="Q8706" i="2" s="1"/>
  <c r="Q8707" i="2" a="1"/>
  <c r="Q8707" i="2" s="1"/>
  <c r="Q8708" i="2" a="1"/>
  <c r="Q8708" i="2"/>
  <c r="Q8709" i="2" a="1"/>
  <c r="Q8709" i="2" s="1"/>
  <c r="Q8710" i="2" a="1"/>
  <c r="Q8710" i="2" s="1"/>
  <c r="Q8711" i="2" a="1"/>
  <c r="Q8711" i="2"/>
  <c r="Q8712" i="2" a="1"/>
  <c r="Q8712" i="2" s="1"/>
  <c r="Q8713" i="2" a="1"/>
  <c r="Q8713" i="2" s="1"/>
  <c r="Q8714" i="2" a="1"/>
  <c r="Q8714" i="2" s="1"/>
  <c r="Q8715" i="2" a="1"/>
  <c r="Q8715" i="2"/>
  <c r="Q8716" i="2" a="1"/>
  <c r="Q8716" i="2" s="1"/>
  <c r="Q8717" i="2" a="1"/>
  <c r="Q8717" i="2" s="1"/>
  <c r="Q8718" i="2" a="1"/>
  <c r="Q8718" i="2" s="1"/>
  <c r="Q8719" i="2" a="1"/>
  <c r="Q8719" i="2" s="1"/>
  <c r="Q8720" i="2" a="1"/>
  <c r="Q8720" i="2" s="1"/>
  <c r="Q8721" i="2" a="1"/>
  <c r="Q8721" i="2" s="1"/>
  <c r="Q8722" i="2" a="1"/>
  <c r="Q8722" i="2" s="1"/>
  <c r="Q8723" i="2" a="1"/>
  <c r="Q8723" i="2" s="1"/>
  <c r="Q8724" i="2" a="1"/>
  <c r="Q8724" i="2" s="1"/>
  <c r="Q8725" i="2" a="1"/>
  <c r="Q8725" i="2"/>
  <c r="Q8726" i="2" a="1"/>
  <c r="Q8726" i="2" s="1"/>
  <c r="Q8727" i="2" a="1"/>
  <c r="Q8727" i="2" s="1"/>
  <c r="Q8728" i="2" a="1"/>
  <c r="Q8728" i="2" s="1"/>
  <c r="Q8729" i="2" a="1"/>
  <c r="Q8729" i="2" s="1"/>
  <c r="Q8730" i="2" a="1"/>
  <c r="Q8730" i="2" s="1"/>
  <c r="Q8731" i="2" a="1"/>
  <c r="Q8731" i="2"/>
  <c r="Q8732" i="2" a="1"/>
  <c r="Q8732" i="2" s="1"/>
  <c r="Q8733" i="2" a="1"/>
  <c r="Q8733" i="2" s="1"/>
  <c r="Q8734" i="2" a="1"/>
  <c r="Q8734" i="2" s="1"/>
  <c r="Q8735" i="2" a="1"/>
  <c r="Q8735" i="2" s="1"/>
  <c r="Q8736" i="2" a="1"/>
  <c r="Q8736" i="2" s="1"/>
  <c r="Q8737" i="2" a="1"/>
  <c r="Q8737" i="2" s="1"/>
  <c r="Q8738" i="2" a="1"/>
  <c r="Q8738" i="2" s="1"/>
  <c r="Q8739" i="2" a="1"/>
  <c r="Q8739" i="2" s="1"/>
  <c r="Q8740" i="2" a="1"/>
  <c r="Q8740" i="2" s="1"/>
  <c r="Q8741" i="2" a="1"/>
  <c r="Q8741" i="2" s="1"/>
  <c r="Q8742" i="2" a="1"/>
  <c r="Q8742" i="2" s="1"/>
  <c r="Q8743" i="2" a="1"/>
  <c r="Q8743" i="2" s="1"/>
  <c r="Q8744" i="2" a="1"/>
  <c r="Q8744" i="2" s="1"/>
  <c r="Q8745" i="2" a="1"/>
  <c r="Q8745" i="2" s="1"/>
  <c r="Q8746" i="2" a="1"/>
  <c r="Q8746" i="2" s="1"/>
  <c r="Q8747" i="2" a="1"/>
  <c r="Q8747" i="2" s="1"/>
  <c r="Q8748" i="2" a="1"/>
  <c r="Q8748" i="2" s="1"/>
  <c r="Q8749" i="2" a="1"/>
  <c r="Q8749" i="2" s="1"/>
  <c r="Q8750" i="2" a="1"/>
  <c r="Q8750" i="2"/>
  <c r="Q8751" i="2" a="1"/>
  <c r="Q8751" i="2" s="1"/>
  <c r="Q8752" i="2" a="1"/>
  <c r="Q8752" i="2"/>
  <c r="Q8753" i="2" a="1"/>
  <c r="Q8753" i="2" s="1"/>
  <c r="Q8754" i="2" a="1"/>
  <c r="Q8754" i="2" s="1"/>
  <c r="Q8755" i="2" a="1"/>
  <c r="Q8755" i="2" s="1"/>
  <c r="Q8756" i="2" a="1"/>
  <c r="Q8756" i="2" s="1"/>
  <c r="Q8757" i="2" a="1"/>
  <c r="Q8757" i="2" s="1"/>
  <c r="Q8758" i="2" a="1"/>
  <c r="Q8758" i="2"/>
  <c r="Q8759" i="2" a="1"/>
  <c r="Q8759" i="2" s="1"/>
  <c r="Q8760" i="2" a="1"/>
  <c r="Q8760" i="2"/>
  <c r="Q8761" i="2" a="1"/>
  <c r="Q8761" i="2" s="1"/>
  <c r="Q8762" i="2" a="1"/>
  <c r="Q8762" i="2" s="1"/>
  <c r="Q8763" i="2" a="1"/>
  <c r="Q8763" i="2" s="1"/>
  <c r="Q8764" i="2" a="1"/>
  <c r="Q8764" i="2" s="1"/>
  <c r="Q8765" i="2" a="1"/>
  <c r="Q8765" i="2"/>
  <c r="Q8766" i="2" a="1"/>
  <c r="Q8766" i="2" s="1"/>
  <c r="Q8767" i="2" a="1"/>
  <c r="Q8767" i="2" s="1"/>
  <c r="Q8768" i="2" a="1"/>
  <c r="Q8768" i="2" s="1"/>
  <c r="Q8769" i="2" a="1"/>
  <c r="Q8769" i="2" s="1"/>
  <c r="Q8770" i="2" a="1"/>
  <c r="Q8770" i="2" s="1"/>
  <c r="Q8771" i="2" a="1"/>
  <c r="Q8771" i="2" s="1"/>
  <c r="Q8772" i="2" a="1"/>
  <c r="Q8772" i="2"/>
  <c r="Q8773" i="2" a="1"/>
  <c r="Q8773" i="2"/>
  <c r="Q8774" i="2" a="1"/>
  <c r="Q8774" i="2"/>
  <c r="Q8775" i="2" a="1"/>
  <c r="Q8775" i="2" s="1"/>
  <c r="Q8776" i="2" a="1"/>
  <c r="Q8776" i="2" s="1"/>
  <c r="Q8777" i="2" a="1"/>
  <c r="Q8777" i="2" s="1"/>
  <c r="Q8778" i="2" a="1"/>
  <c r="Q8778" i="2" s="1"/>
  <c r="Q8779" i="2" a="1"/>
  <c r="Q8779" i="2" s="1"/>
  <c r="Q8780" i="2" a="1"/>
  <c r="Q8780" i="2"/>
  <c r="Q8781" i="2" a="1"/>
  <c r="Q8781" i="2" s="1"/>
  <c r="Q8782" i="2" a="1"/>
  <c r="Q8782" i="2" s="1"/>
  <c r="Q8783" i="2" a="1"/>
  <c r="Q8783" i="2" s="1"/>
  <c r="Q8784" i="2" a="1"/>
  <c r="Q8784" i="2" s="1"/>
  <c r="Q8785" i="2" a="1"/>
  <c r="Q8785" i="2"/>
  <c r="Q8786" i="2" a="1"/>
  <c r="Q8786" i="2" s="1"/>
  <c r="Q8787" i="2" a="1"/>
  <c r="Q8787" i="2" s="1"/>
  <c r="Q8788" i="2" a="1"/>
  <c r="Q8788" i="2"/>
  <c r="Q8789" i="2" a="1"/>
  <c r="Q8789" i="2" s="1"/>
  <c r="Q8790" i="2" a="1"/>
  <c r="Q8790" i="2" s="1"/>
  <c r="Q8791" i="2" a="1"/>
  <c r="Q8791" i="2" s="1"/>
  <c r="Q8792" i="2" a="1"/>
  <c r="Q8792" i="2" s="1"/>
  <c r="Q8793" i="2" a="1"/>
  <c r="Q8793" i="2"/>
  <c r="Q8794" i="2" a="1"/>
  <c r="Q8794" i="2" s="1"/>
  <c r="Q8795" i="2" a="1"/>
  <c r="Q8795" i="2" s="1"/>
  <c r="Q8796" i="2" a="1"/>
  <c r="Q8796" i="2" s="1"/>
  <c r="Q8797" i="2" a="1"/>
  <c r="Q8797" i="2" s="1"/>
  <c r="Q8798" i="2" a="1"/>
  <c r="Q8798" i="2"/>
  <c r="Q8799" i="2" a="1"/>
  <c r="Q8799" i="2" s="1"/>
  <c r="Q8800" i="2" a="1"/>
  <c r="Q8800" i="2" s="1"/>
  <c r="Q8801" i="2" a="1"/>
  <c r="Q8801" i="2" s="1"/>
  <c r="Q8802" i="2" a="1"/>
  <c r="Q8802" i="2" s="1"/>
  <c r="Q8803" i="2" a="1"/>
  <c r="Q8803" i="2" s="1"/>
  <c r="Q8804" i="2" a="1"/>
  <c r="Q8804" i="2" s="1"/>
  <c r="Q8805" i="2" a="1"/>
  <c r="Q8805" i="2"/>
  <c r="Q8806" i="2" a="1"/>
  <c r="Q8806" i="2" s="1"/>
  <c r="Q8807" i="2" a="1"/>
  <c r="Q8807" i="2"/>
  <c r="Q8808" i="2" a="1"/>
  <c r="Q8808" i="2" s="1"/>
  <c r="Q8809" i="2" a="1"/>
  <c r="Q8809" i="2" s="1"/>
  <c r="Q8810" i="2" a="1"/>
  <c r="Q8810" i="2" s="1"/>
  <c r="Q8811" i="2" a="1"/>
  <c r="Q8811" i="2" s="1"/>
  <c r="Q8812" i="2" a="1"/>
  <c r="Q8812" i="2" s="1"/>
  <c r="Q8813" i="2" a="1"/>
  <c r="Q8813" i="2"/>
  <c r="Q8814" i="2" a="1"/>
  <c r="Q8814" i="2" s="1"/>
  <c r="Q8815" i="2" a="1"/>
  <c r="Q8815" i="2" s="1"/>
  <c r="Q8816" i="2" a="1"/>
  <c r="Q8816" i="2" s="1"/>
  <c r="Q8817" i="2" a="1"/>
  <c r="Q8817" i="2" s="1"/>
  <c r="Q8818" i="2" a="1"/>
  <c r="Q8818" i="2" s="1"/>
  <c r="Q8819" i="2" a="1"/>
  <c r="Q8819" i="2" s="1"/>
  <c r="Q8820" i="2" a="1"/>
  <c r="Q8820" i="2" s="1"/>
  <c r="Q8821" i="2" a="1"/>
  <c r="Q8821" i="2"/>
  <c r="Q8822" i="2" a="1"/>
  <c r="Q8822" i="2" s="1"/>
  <c r="Q8823" i="2" a="1"/>
  <c r="Q8823" i="2" s="1"/>
  <c r="Q8824" i="2" a="1"/>
  <c r="Q8824" i="2" s="1"/>
  <c r="Q8825" i="2" a="1"/>
  <c r="Q8825" i="2" s="1"/>
  <c r="Q8826" i="2" a="1"/>
  <c r="Q8826" i="2" s="1"/>
  <c r="Q8827" i="2" a="1"/>
  <c r="Q8827" i="2" s="1"/>
  <c r="Q8828" i="2" a="1"/>
  <c r="Q8828" i="2" s="1"/>
  <c r="Q8829" i="2" a="1"/>
  <c r="Q8829" i="2"/>
  <c r="Q8830" i="2" a="1"/>
  <c r="Q8830" i="2"/>
  <c r="Q8831" i="2" a="1"/>
  <c r="Q8831" i="2" s="1"/>
  <c r="Q8832" i="2" a="1"/>
  <c r="Q8832" i="2" s="1"/>
  <c r="Q8833" i="2" a="1"/>
  <c r="Q8833" i="2" s="1"/>
  <c r="Q8834" i="2" a="1"/>
  <c r="Q8834" i="2" s="1"/>
  <c r="Q8835" i="2" a="1"/>
  <c r="Q8835" i="2" s="1"/>
  <c r="Q8836" i="2" a="1"/>
  <c r="Q8836" i="2" s="1"/>
  <c r="Q8837" i="2" a="1"/>
  <c r="Q8837" i="2" s="1"/>
  <c r="Q8838" i="2" a="1"/>
  <c r="Q8838" i="2" s="1"/>
  <c r="Q8839" i="2" a="1"/>
  <c r="Q8839" i="2" s="1"/>
  <c r="Q8840" i="2" a="1"/>
  <c r="Q8840" i="2"/>
  <c r="Q8841" i="2" a="1"/>
  <c r="Q8841" i="2" s="1"/>
  <c r="Q8842" i="2" a="1"/>
  <c r="Q8842" i="2" s="1"/>
  <c r="Q8843" i="2" a="1"/>
  <c r="Q8843" i="2" s="1"/>
  <c r="Q8844" i="2" a="1"/>
  <c r="Q8844" i="2" s="1"/>
  <c r="Q8845" i="2" a="1"/>
  <c r="Q8845" i="2" s="1"/>
  <c r="Q8846" i="2" a="1"/>
  <c r="Q8846" i="2" s="1"/>
  <c r="Q8847" i="2" a="1"/>
  <c r="Q8847" i="2"/>
  <c r="Q8848" i="2" a="1"/>
  <c r="Q8848" i="2" s="1"/>
  <c r="Q8849" i="2" a="1"/>
  <c r="Q8849" i="2" s="1"/>
  <c r="Q8850" i="2" a="1"/>
  <c r="Q8850" i="2"/>
  <c r="Q8851" i="2" a="1"/>
  <c r="Q8851" i="2" s="1"/>
  <c r="Q8852" i="2" a="1"/>
  <c r="Q8852" i="2" s="1"/>
  <c r="Q8853" i="2" a="1"/>
  <c r="Q8853" i="2" s="1"/>
  <c r="Q8854" i="2" a="1"/>
  <c r="Q8854" i="2" s="1"/>
  <c r="Q8855" i="2" a="1"/>
  <c r="Q8855" i="2"/>
  <c r="Q8856" i="2" a="1"/>
  <c r="Q8856" i="2" s="1"/>
  <c r="Q8857" i="2" a="1"/>
  <c r="Q8857" i="2" s="1"/>
  <c r="Q8858" i="2" a="1"/>
  <c r="Q8858" i="2" s="1"/>
  <c r="Q8859" i="2" a="1"/>
  <c r="Q8859" i="2" s="1"/>
  <c r="Q8860" i="2" a="1"/>
  <c r="Q8860" i="2" s="1"/>
  <c r="Q8861" i="2" a="1"/>
  <c r="Q8861" i="2" s="1"/>
  <c r="Q8862" i="2" a="1"/>
  <c r="Q8862" i="2" s="1"/>
  <c r="Q8863" i="2" a="1"/>
  <c r="Q8863" i="2" s="1"/>
  <c r="Q8864" i="2" a="1"/>
  <c r="Q8864" i="2"/>
  <c r="Q8865" i="2" a="1"/>
  <c r="Q8865" i="2" s="1"/>
  <c r="Q8866" i="2" a="1"/>
  <c r="Q8866" i="2" s="1"/>
  <c r="Q8867" i="2" a="1"/>
  <c r="Q8867" i="2" s="1"/>
  <c r="Q8868" i="2" a="1"/>
  <c r="Q8868" i="2" s="1"/>
  <c r="Q8869" i="2" a="1"/>
  <c r="Q8869" i="2" s="1"/>
  <c r="Q8870" i="2" a="1"/>
  <c r="Q8870" i="2"/>
  <c r="Q8871" i="2" a="1"/>
  <c r="Q8871" i="2" s="1"/>
  <c r="Q8872" i="2" a="1"/>
  <c r="Q8872" i="2"/>
  <c r="Q8873" i="2" a="1"/>
  <c r="Q8873" i="2" s="1"/>
  <c r="Q8874" i="2" a="1"/>
  <c r="Q8874" i="2" s="1"/>
  <c r="Q8875" i="2" a="1"/>
  <c r="Q8875" i="2" s="1"/>
  <c r="Q8876" i="2" a="1"/>
  <c r="Q8876" i="2" s="1"/>
  <c r="Q8877" i="2" a="1"/>
  <c r="Q8877" i="2" s="1"/>
  <c r="Q8878" i="2" a="1"/>
  <c r="Q8878" i="2" s="1"/>
  <c r="Q8879" i="2" a="1"/>
  <c r="Q8879" i="2" s="1"/>
  <c r="Q8880" i="2" a="1"/>
  <c r="Q8880" i="2" s="1"/>
  <c r="Q8881" i="2" a="1"/>
  <c r="Q8881" i="2" s="1"/>
  <c r="Q8882" i="2" a="1"/>
  <c r="Q8882" i="2" s="1"/>
  <c r="Q8883" i="2" a="1"/>
  <c r="Q8883" i="2" s="1"/>
  <c r="Q8884" i="2" a="1"/>
  <c r="Q8884" i="2" s="1"/>
  <c r="Q8885" i="2" a="1"/>
  <c r="Q8885" i="2" s="1"/>
  <c r="Q8886" i="2" a="1"/>
  <c r="Q8886" i="2" s="1"/>
  <c r="Q8887" i="2" a="1"/>
  <c r="Q8887" i="2" s="1"/>
  <c r="Q8888" i="2" a="1"/>
  <c r="Q8888" i="2" s="1"/>
  <c r="Q8889" i="2" a="1"/>
  <c r="Q8889" i="2"/>
  <c r="Q8890" i="2" a="1"/>
  <c r="Q8890" i="2" s="1"/>
  <c r="Q8891" i="2" a="1"/>
  <c r="Q8891" i="2" s="1"/>
  <c r="Q8892" i="2" a="1"/>
  <c r="Q8892" i="2" s="1"/>
  <c r="Q8893" i="2" a="1"/>
  <c r="Q8893" i="2" s="1"/>
  <c r="Q8894" i="2" a="1"/>
  <c r="Q8894" i="2" s="1"/>
  <c r="Q8895" i="2" a="1"/>
  <c r="Q8895" i="2" s="1"/>
  <c r="Q8896" i="2" a="1"/>
  <c r="Q8896" i="2" s="1"/>
  <c r="Q8897" i="2" a="1"/>
  <c r="Q8897" i="2" s="1"/>
  <c r="Q8898" i="2" a="1"/>
  <c r="Q8898" i="2" s="1"/>
  <c r="Q8899" i="2" a="1"/>
  <c r="Q8899" i="2"/>
  <c r="Q8900" i="2" a="1"/>
  <c r="Q8900" i="2" s="1"/>
  <c r="Q8901" i="2" a="1"/>
  <c r="Q8901" i="2" s="1"/>
  <c r="Q8902" i="2" a="1"/>
  <c r="Q8902" i="2" s="1"/>
  <c r="Q8903" i="2" a="1"/>
  <c r="Q8903" i="2" s="1"/>
  <c r="Q8904" i="2" a="1"/>
  <c r="Q8904" i="2" s="1"/>
  <c r="Q8905" i="2" a="1"/>
  <c r="Q8905" i="2" s="1"/>
  <c r="Q8906" i="2" a="1"/>
  <c r="Q8906" i="2" s="1"/>
  <c r="Q8907" i="2" a="1"/>
  <c r="Q8907" i="2" s="1"/>
  <c r="Q8908" i="2" a="1"/>
  <c r="Q8908" i="2" s="1"/>
  <c r="Q8909" i="2" a="1"/>
  <c r="Q8909" i="2" s="1"/>
  <c r="Q8910" i="2" a="1"/>
  <c r="Q8910" i="2" s="1"/>
  <c r="Q8911" i="2" a="1"/>
  <c r="Q8911" i="2"/>
  <c r="Q8912" i="2" a="1"/>
  <c r="Q8912" i="2" s="1"/>
  <c r="Q8913" i="2" a="1"/>
  <c r="Q8913" i="2"/>
  <c r="Q8914" i="2" a="1"/>
  <c r="Q8914" i="2" s="1"/>
  <c r="Q8915" i="2" a="1"/>
  <c r="Q8915" i="2" s="1"/>
  <c r="Q8916" i="2" a="1"/>
  <c r="Q8916" i="2" s="1"/>
  <c r="Q8917" i="2" a="1"/>
  <c r="Q8917" i="2" s="1"/>
  <c r="Q8918" i="2" a="1"/>
  <c r="Q8918" i="2" s="1"/>
  <c r="Q8919" i="2" a="1"/>
  <c r="Q8919" i="2"/>
  <c r="Q8920" i="2" a="1"/>
  <c r="Q8920" i="2" s="1"/>
  <c r="Q8921" i="2" a="1"/>
  <c r="Q8921" i="2" s="1"/>
  <c r="Q8922" i="2" a="1"/>
  <c r="Q8922" i="2" s="1"/>
  <c r="Q8923" i="2" a="1"/>
  <c r="Q8923" i="2" s="1"/>
  <c r="Q8924" i="2" a="1"/>
  <c r="Q8924" i="2" s="1"/>
  <c r="Q8925" i="2" a="1"/>
  <c r="Q8925" i="2" s="1"/>
  <c r="Q8926" i="2" a="1"/>
  <c r="Q8926" i="2" s="1"/>
  <c r="Q8927" i="2" a="1"/>
  <c r="Q8927" i="2"/>
  <c r="Q8928" i="2" a="1"/>
  <c r="Q8928" i="2"/>
  <c r="Q8929" i="2" a="1"/>
  <c r="Q8929" i="2" s="1"/>
  <c r="Q8930" i="2" a="1"/>
  <c r="Q8930" i="2" s="1"/>
  <c r="Q8931" i="2" a="1"/>
  <c r="Q8931" i="2" s="1"/>
  <c r="Q8932" i="2" a="1"/>
  <c r="Q8932" i="2"/>
  <c r="Q8933" i="2" a="1"/>
  <c r="Q8933" i="2" s="1"/>
  <c r="Q8934" i="2" a="1"/>
  <c r="Q8934" i="2" s="1"/>
  <c r="Q8935" i="2" a="1"/>
  <c r="Q8935" i="2" s="1"/>
  <c r="Q8936" i="2" a="1"/>
  <c r="Q8936" i="2" s="1"/>
  <c r="Q8937" i="2" a="1"/>
  <c r="Q8937" i="2" s="1"/>
  <c r="Q8938" i="2" a="1"/>
  <c r="Q8938" i="2" s="1"/>
  <c r="Q8939" i="2" a="1"/>
  <c r="Q8939" i="2" s="1"/>
  <c r="Q8940" i="2" a="1"/>
  <c r="Q8940" i="2" s="1"/>
  <c r="Q8941" i="2" a="1"/>
  <c r="Q8941" i="2" s="1"/>
  <c r="Q8942" i="2" a="1"/>
  <c r="Q8942" i="2" s="1"/>
  <c r="Q8943" i="2" a="1"/>
  <c r="Q8943" i="2" s="1"/>
  <c r="Q8944" i="2" a="1"/>
  <c r="Q8944" i="2" s="1"/>
  <c r="Q8945" i="2" a="1"/>
  <c r="Q8945" i="2" s="1"/>
  <c r="Q8946" i="2" a="1"/>
  <c r="Q8946" i="2"/>
  <c r="Q8947" i="2" a="1"/>
  <c r="Q8947" i="2" s="1"/>
  <c r="Q8948" i="2" a="1"/>
  <c r="Q8948" i="2" s="1"/>
  <c r="Q8949" i="2" a="1"/>
  <c r="Q8949" i="2" s="1"/>
  <c r="Q8950" i="2" a="1"/>
  <c r="Q8950" i="2" s="1"/>
  <c r="Q8951" i="2" a="1"/>
  <c r="Q8951" i="2" s="1"/>
  <c r="Q8952" i="2" a="1"/>
  <c r="Q8952" i="2" s="1"/>
  <c r="Q8953" i="2" a="1"/>
  <c r="Q8953" i="2" s="1"/>
  <c r="Q8954" i="2" a="1"/>
  <c r="Q8954" i="2" s="1"/>
  <c r="Q8955" i="2" a="1"/>
  <c r="Q8955" i="2" s="1"/>
  <c r="Q8956" i="2" a="1"/>
  <c r="Q8956" i="2" s="1"/>
  <c r="Q8957" i="2" a="1"/>
  <c r="Q8957" i="2" s="1"/>
  <c r="Q8958" i="2" a="1"/>
  <c r="Q8958" i="2" s="1"/>
  <c r="Q8959" i="2" a="1"/>
  <c r="Q8959" i="2" s="1"/>
  <c r="Q8960" i="2" a="1"/>
  <c r="Q8960" i="2" s="1"/>
  <c r="Q8961" i="2" a="1"/>
  <c r="Q8961" i="2" s="1"/>
  <c r="Q8962" i="2" a="1"/>
  <c r="Q8962" i="2" s="1"/>
  <c r="Q8963" i="2" a="1"/>
  <c r="Q8963" i="2" s="1"/>
  <c r="Q8964" i="2" a="1"/>
  <c r="Q8964" i="2" s="1"/>
  <c r="Q8965" i="2" a="1"/>
  <c r="Q8965" i="2" s="1"/>
  <c r="Q8966" i="2" a="1"/>
  <c r="Q8966" i="2" s="1"/>
  <c r="Q8967" i="2" a="1"/>
  <c r="Q8967" i="2" s="1"/>
  <c r="Q8968" i="2" a="1"/>
  <c r="Q8968" i="2" s="1"/>
  <c r="Q8969" i="2" a="1"/>
  <c r="Q8969" i="2"/>
  <c r="Q8970" i="2" a="1"/>
  <c r="Q8970" i="2" s="1"/>
  <c r="Q8971" i="2" a="1"/>
  <c r="Q8971" i="2" s="1"/>
  <c r="Q8972" i="2" a="1"/>
  <c r="Q8972" i="2" s="1"/>
  <c r="Q8973" i="2" a="1"/>
  <c r="Q8973" i="2" s="1"/>
  <c r="Q8974" i="2" a="1"/>
  <c r="Q8974" i="2" s="1"/>
  <c r="Q8975" i="2" a="1"/>
  <c r="Q8975" i="2" s="1"/>
  <c r="Q8976" i="2" a="1"/>
  <c r="Q8976" i="2"/>
  <c r="Q8977" i="2" a="1"/>
  <c r="Q8977" i="2" s="1"/>
  <c r="Q8978" i="2" a="1"/>
  <c r="Q8978" i="2" s="1"/>
  <c r="Q8979" i="2" a="1"/>
  <c r="Q8979" i="2" s="1"/>
  <c r="Q8980" i="2" a="1"/>
  <c r="Q8980" i="2" s="1"/>
  <c r="Q8981" i="2" a="1"/>
  <c r="Q8981" i="2" s="1"/>
  <c r="Q8982" i="2" a="1"/>
  <c r="Q8982" i="2" s="1"/>
  <c r="Q8983" i="2" a="1"/>
  <c r="Q8983" i="2" s="1"/>
  <c r="Q8984" i="2" a="1"/>
  <c r="Q8984" i="2"/>
  <c r="Q8985" i="2" a="1"/>
  <c r="Q8985" i="2" s="1"/>
  <c r="Q8986" i="2" a="1"/>
  <c r="Q8986" i="2" s="1"/>
  <c r="Q8987" i="2" a="1"/>
  <c r="Q8987" i="2" s="1"/>
  <c r="Q8988" i="2" a="1"/>
  <c r="Q8988" i="2" s="1"/>
  <c r="Q8989" i="2" a="1"/>
  <c r="Q8989" i="2"/>
  <c r="Q8990" i="2" a="1"/>
  <c r="Q8990" i="2" s="1"/>
  <c r="Q8991" i="2" a="1"/>
  <c r="Q8991" i="2" s="1"/>
  <c r="Q8992" i="2" a="1"/>
  <c r="Q8992" i="2" s="1"/>
  <c r="Q8993" i="2" a="1"/>
  <c r="Q8993" i="2" s="1"/>
  <c r="Q8994" i="2" a="1"/>
  <c r="Q8994" i="2"/>
  <c r="Q8995" i="2" a="1"/>
  <c r="Q8995" i="2" s="1"/>
  <c r="Q8996" i="2" a="1"/>
  <c r="Q8996" i="2" s="1"/>
  <c r="Q8997" i="2" a="1"/>
  <c r="Q8997" i="2"/>
  <c r="Q8998" i="2" a="1"/>
  <c r="Q8998" i="2" s="1"/>
  <c r="Q8999" i="2" a="1"/>
  <c r="Q8999" i="2" s="1"/>
  <c r="Q9000" i="2" a="1"/>
  <c r="Q9000" i="2" s="1"/>
  <c r="Q9001" i="2" a="1"/>
  <c r="Q9001" i="2" s="1"/>
  <c r="Q9002" i="2" a="1"/>
  <c r="Q9002" i="2" s="1"/>
  <c r="Q9003" i="2" a="1"/>
  <c r="Q9003" i="2"/>
  <c r="Q9004" i="2" a="1"/>
  <c r="Q9004" i="2" s="1"/>
  <c r="Q9005" i="2" a="1"/>
  <c r="Q9005" i="2"/>
  <c r="Q9006" i="2" a="1"/>
  <c r="Q9006" i="2" s="1"/>
  <c r="Q9007" i="2" a="1"/>
  <c r="Q9007" i="2" s="1"/>
  <c r="Q9008" i="2" a="1"/>
  <c r="Q9008" i="2" s="1"/>
  <c r="Q9009" i="2" a="1"/>
  <c r="Q9009" i="2" s="1"/>
  <c r="Q9010" i="2" a="1"/>
  <c r="Q9010" i="2" s="1"/>
  <c r="Q9011" i="2" a="1"/>
  <c r="Q9011" i="2"/>
  <c r="Q9012" i="2" a="1"/>
  <c r="Q9012" i="2" s="1"/>
  <c r="Q9013" i="2" a="1"/>
  <c r="Q9013" i="2" s="1"/>
  <c r="Q9014" i="2" a="1"/>
  <c r="Q9014" i="2" s="1"/>
  <c r="Q9015" i="2" a="1"/>
  <c r="Q9015" i="2" s="1"/>
  <c r="Q9016" i="2" a="1"/>
  <c r="Q9016" i="2" s="1"/>
  <c r="Q9017" i="2" a="1"/>
  <c r="Q9017" i="2"/>
  <c r="Q9018" i="2" a="1"/>
  <c r="Q9018" i="2"/>
  <c r="Q9019" i="2" a="1"/>
  <c r="Q9019" i="2" s="1"/>
  <c r="Q9020" i="2" a="1"/>
  <c r="Q9020" i="2" s="1"/>
  <c r="Q9021" i="2" a="1"/>
  <c r="Q9021" i="2" s="1"/>
  <c r="Q9022" i="2" a="1"/>
  <c r="Q9022" i="2" s="1"/>
  <c r="Q9023" i="2" a="1"/>
  <c r="Q9023" i="2" s="1"/>
  <c r="Q9024" i="2" a="1"/>
  <c r="Q9024" i="2" s="1"/>
  <c r="Q9025" i="2" a="1"/>
  <c r="Q9025" i="2" s="1"/>
  <c r="Q9026" i="2" a="1"/>
  <c r="Q9026" i="2"/>
  <c r="Q9027" i="2" a="1"/>
  <c r="Q9027" i="2" s="1"/>
  <c r="Q9028" i="2" a="1"/>
  <c r="Q9028" i="2" s="1"/>
  <c r="Q9029" i="2" a="1"/>
  <c r="Q9029" i="2" s="1"/>
  <c r="Q9030" i="2" a="1"/>
  <c r="Q9030" i="2"/>
  <c r="Q9031" i="2" a="1"/>
  <c r="Q9031" i="2" s="1"/>
  <c r="Q9032" i="2" a="1"/>
  <c r="Q9032" i="2" s="1"/>
  <c r="Q9033" i="2" a="1"/>
  <c r="Q9033" i="2"/>
  <c r="Q9034" i="2" a="1"/>
  <c r="Q9034" i="2" s="1"/>
  <c r="Q9035" i="2" a="1"/>
  <c r="Q9035" i="2" s="1"/>
  <c r="Q9036" i="2" a="1"/>
  <c r="Q9036" i="2"/>
  <c r="Q9037" i="2" a="1"/>
  <c r="Q9037" i="2" s="1"/>
  <c r="Q9038" i="2" a="1"/>
  <c r="Q9038" i="2"/>
  <c r="Q9039" i="2" a="1"/>
  <c r="Q9039" i="2" s="1"/>
  <c r="Q9040" i="2" a="1"/>
  <c r="Q9040" i="2" s="1"/>
  <c r="Q9041" i="2" a="1"/>
  <c r="Q9041" i="2" s="1"/>
  <c r="Q9042" i="2" a="1"/>
  <c r="Q9042" i="2" s="1"/>
  <c r="Q9043" i="2" a="1"/>
  <c r="Q9043" i="2" s="1"/>
  <c r="Q9044" i="2" a="1"/>
  <c r="Q9044" i="2" s="1"/>
  <c r="Q9045" i="2" a="1"/>
  <c r="Q9045" i="2" s="1"/>
  <c r="Q9046" i="2" a="1"/>
  <c r="Q9046" i="2"/>
  <c r="Q9047" i="2" a="1"/>
  <c r="Q9047" i="2" s="1"/>
  <c r="Q9048" i="2" a="1"/>
  <c r="Q9048" i="2" s="1"/>
  <c r="Q9049" i="2" a="1"/>
  <c r="Q9049" i="2" s="1"/>
  <c r="Q9050" i="2" a="1"/>
  <c r="Q9050" i="2"/>
  <c r="Q9051" i="2" a="1"/>
  <c r="Q9051" i="2" s="1"/>
  <c r="Q9052" i="2" a="1"/>
  <c r="Q9052" i="2" s="1"/>
  <c r="Q9053" i="2" a="1"/>
  <c r="Q9053" i="2" s="1"/>
  <c r="Q9054" i="2" a="1"/>
  <c r="Q9054" i="2" s="1"/>
  <c r="Q9055" i="2" a="1"/>
  <c r="Q9055" i="2" s="1"/>
  <c r="Q9056" i="2" a="1"/>
  <c r="Q9056" i="2" s="1"/>
  <c r="Q9057" i="2" a="1"/>
  <c r="Q9057" i="2" s="1"/>
  <c r="Q9058" i="2" a="1"/>
  <c r="Q9058" i="2" s="1"/>
  <c r="Q9059" i="2" a="1"/>
  <c r="Q9059" i="2" s="1"/>
  <c r="Q9060" i="2" a="1"/>
  <c r="Q9060" i="2" s="1"/>
  <c r="Q9061" i="2" a="1"/>
  <c r="Q9061" i="2"/>
  <c r="Q9062" i="2" a="1"/>
  <c r="Q9062" i="2" s="1"/>
  <c r="Q9063" i="2" a="1"/>
  <c r="Q9063" i="2" s="1"/>
  <c r="Q9064" i="2" a="1"/>
  <c r="Q9064" i="2" s="1"/>
  <c r="Q9065" i="2" a="1"/>
  <c r="Q9065" i="2" s="1"/>
  <c r="Q9066" i="2" a="1"/>
  <c r="Q9066" i="2"/>
  <c r="Q9067" i="2" a="1"/>
  <c r="Q9067" i="2" s="1"/>
  <c r="Q9068" i="2" a="1"/>
  <c r="Q9068" i="2" s="1"/>
  <c r="Q9069" i="2" a="1"/>
  <c r="Q9069" i="2" s="1"/>
  <c r="Q9070" i="2" a="1"/>
  <c r="Q9070" i="2" s="1"/>
  <c r="Q9071" i="2" a="1"/>
  <c r="Q9071" i="2" s="1"/>
  <c r="Q9072" i="2" a="1"/>
  <c r="Q9072" i="2" s="1"/>
  <c r="Q9073" i="2" a="1"/>
  <c r="Q9073" i="2"/>
  <c r="Q9074" i="2" a="1"/>
  <c r="Q9074" i="2"/>
  <c r="Q9075" i="2" a="1"/>
  <c r="Q9075" i="2" s="1"/>
  <c r="Q9076" i="2" a="1"/>
  <c r="Q9076" i="2" s="1"/>
  <c r="Q9077" i="2" a="1"/>
  <c r="Q9077" i="2" s="1"/>
  <c r="Q9078" i="2" a="1"/>
  <c r="Q9078" i="2" s="1"/>
  <c r="Q9079" i="2" a="1"/>
  <c r="Q9079" i="2" s="1"/>
  <c r="Q9080" i="2" a="1"/>
  <c r="Q9080" i="2" s="1"/>
  <c r="Q9081" i="2" a="1"/>
  <c r="Q9081" i="2"/>
  <c r="Q9082" i="2" a="1"/>
  <c r="Q9082" i="2" s="1"/>
  <c r="Q9083" i="2" a="1"/>
  <c r="Q9083" i="2" s="1"/>
  <c r="Q9084" i="2" a="1"/>
  <c r="Q9084" i="2" s="1"/>
  <c r="Q9085" i="2" a="1"/>
  <c r="Q9085" i="2" s="1"/>
  <c r="Q9086" i="2" a="1"/>
  <c r="Q9086" i="2"/>
  <c r="Q9087" i="2" a="1"/>
  <c r="Q9087" i="2" s="1"/>
  <c r="Q9088" i="2" a="1"/>
  <c r="Q9088" i="2" s="1"/>
  <c r="Q9089" i="2" a="1"/>
  <c r="Q9089" i="2" s="1"/>
  <c r="Q9090" i="2" a="1"/>
  <c r="Q9090" i="2" s="1"/>
  <c r="Q9091" i="2" a="1"/>
  <c r="Q9091" i="2" s="1"/>
  <c r="Q9092" i="2" a="1"/>
  <c r="Q9092" i="2"/>
  <c r="Q9093" i="2" a="1"/>
  <c r="Q9093" i="2" s="1"/>
  <c r="Q9094" i="2" a="1"/>
  <c r="Q9094" i="2" s="1"/>
  <c r="Q9095" i="2" a="1"/>
  <c r="Q9095" i="2" s="1"/>
  <c r="Q9096" i="2" a="1"/>
  <c r="Q9096" i="2" s="1"/>
  <c r="Q9097" i="2" a="1"/>
  <c r="Q9097" i="2" s="1"/>
  <c r="Q9098" i="2" a="1"/>
  <c r="Q9098" i="2" s="1"/>
  <c r="Q9099" i="2" a="1"/>
  <c r="Q9099" i="2" s="1"/>
  <c r="Q9100" i="2" a="1"/>
  <c r="Q9100" i="2" s="1"/>
  <c r="Q9101" i="2" a="1"/>
  <c r="Q9101" i="2"/>
  <c r="Q9102" i="2" a="1"/>
  <c r="Q9102" i="2" s="1"/>
  <c r="Q9103" i="2" a="1"/>
  <c r="Q9103" i="2"/>
  <c r="Q9104" i="2" a="1"/>
  <c r="Q9104" i="2" s="1"/>
  <c r="Q9105" i="2" a="1"/>
  <c r="Q9105" i="2" s="1"/>
  <c r="Q9106" i="2" a="1"/>
  <c r="Q9106" i="2" s="1"/>
  <c r="Q9107" i="2" a="1"/>
  <c r="Q9107" i="2"/>
  <c r="Q9108" i="2" a="1"/>
  <c r="Q9108" i="2" s="1"/>
  <c r="Q9109" i="2" a="1"/>
  <c r="Q9109" i="2"/>
  <c r="Q9110" i="2" a="1"/>
  <c r="Q9110" i="2"/>
  <c r="Q9111" i="2" a="1"/>
  <c r="Q9111" i="2" s="1"/>
  <c r="Q9112" i="2" a="1"/>
  <c r="Q9112" i="2" s="1"/>
  <c r="Q9113" i="2" a="1"/>
  <c r="Q9113" i="2" s="1"/>
  <c r="Q9114" i="2" a="1"/>
  <c r="Q9114" i="2"/>
  <c r="Q9115" i="2" a="1"/>
  <c r="Q9115" i="2" s="1"/>
  <c r="Q9116" i="2" a="1"/>
  <c r="Q9116" i="2" s="1"/>
  <c r="Q9117" i="2" a="1"/>
  <c r="Q9117" i="2"/>
  <c r="Q9118" i="2" a="1"/>
  <c r="Q9118" i="2" s="1"/>
  <c r="Q9119" i="2" a="1"/>
  <c r="Q9119" i="2" s="1"/>
  <c r="Q9120" i="2" a="1"/>
  <c r="Q9120" i="2" s="1"/>
  <c r="Q9121" i="2" a="1"/>
  <c r="Q9121" i="2" s="1"/>
  <c r="Q9122" i="2" a="1"/>
  <c r="Q9122" i="2" s="1"/>
  <c r="Q9123" i="2" a="1"/>
  <c r="Q9123" i="2" s="1"/>
  <c r="Q9124" i="2" a="1"/>
  <c r="Q9124" i="2"/>
  <c r="Q9125" i="2" a="1"/>
  <c r="Q9125" i="2" s="1"/>
  <c r="Q9126" i="2" a="1"/>
  <c r="Q9126" i="2" s="1"/>
  <c r="Q9127" i="2" a="1"/>
  <c r="Q9127" i="2"/>
  <c r="Q9128" i="2" a="1"/>
  <c r="Q9128" i="2"/>
  <c r="Q9129" i="2" a="1"/>
  <c r="Q9129" i="2" s="1"/>
  <c r="Q9130" i="2" a="1"/>
  <c r="Q9130" i="2" s="1"/>
  <c r="Q9131" i="2" a="1"/>
  <c r="Q9131" i="2"/>
  <c r="Q9132" i="2" a="1"/>
  <c r="Q9132" i="2" s="1"/>
  <c r="Q9133" i="2" a="1"/>
  <c r="Q9133" i="2" s="1"/>
  <c r="Q9134" i="2" a="1"/>
  <c r="Q9134" i="2"/>
  <c r="Q9135" i="2" a="1"/>
  <c r="Q9135" i="2"/>
  <c r="Q9136" i="2" a="1"/>
  <c r="Q9136" i="2"/>
  <c r="Q9137" i="2" a="1"/>
  <c r="Q9137" i="2" s="1"/>
  <c r="Q9138" i="2" a="1"/>
  <c r="Q9138" i="2" s="1"/>
  <c r="Q9139" i="2" a="1"/>
  <c r="Q9139" i="2" s="1"/>
  <c r="Q9140" i="2" a="1"/>
  <c r="Q9140" i="2" s="1"/>
  <c r="Q9141" i="2" a="1"/>
  <c r="Q9141" i="2" s="1"/>
  <c r="Q9142" i="2" a="1"/>
  <c r="Q9142" i="2" s="1"/>
  <c r="Q9143" i="2" a="1"/>
  <c r="Q9143" i="2" s="1"/>
  <c r="Q9144" i="2" a="1"/>
  <c r="Q9144" i="2"/>
  <c r="Q9145" i="2" a="1"/>
  <c r="Q9145" i="2" s="1"/>
  <c r="Q9146" i="2" a="1"/>
  <c r="Q9146" i="2" s="1"/>
  <c r="Q9147" i="2" a="1"/>
  <c r="Q9147" i="2" s="1"/>
  <c r="Q9148" i="2" a="1"/>
  <c r="Q9148" i="2" s="1"/>
  <c r="Q9149" i="2" a="1"/>
  <c r="Q9149" i="2" s="1"/>
  <c r="Q9150" i="2" a="1"/>
  <c r="Q9150" i="2" s="1"/>
  <c r="Q9151" i="2" a="1"/>
  <c r="Q9151" i="2"/>
  <c r="Q9152" i="2" a="1"/>
  <c r="Q9152" i="2" s="1"/>
  <c r="Q9153" i="2" a="1"/>
  <c r="Q9153" i="2" s="1"/>
  <c r="Q9154" i="2" a="1"/>
  <c r="Q9154" i="2" s="1"/>
  <c r="Q9155" i="2" a="1"/>
  <c r="Q9155" i="2" s="1"/>
  <c r="Q9156" i="2" a="1"/>
  <c r="Q9156" i="2" s="1"/>
  <c r="Q9157" i="2" a="1"/>
  <c r="Q9157" i="2" s="1"/>
  <c r="Q9158" i="2" a="1"/>
  <c r="Q9158" i="2" s="1"/>
  <c r="Q9159" i="2" a="1"/>
  <c r="Q9159" i="2"/>
  <c r="Q9160" i="2" a="1"/>
  <c r="Q9160" i="2" s="1"/>
  <c r="Q9161" i="2" a="1"/>
  <c r="Q9161" i="2" s="1"/>
  <c r="Q9162" i="2" a="1"/>
  <c r="Q9162" i="2" s="1"/>
  <c r="Q9163" i="2" a="1"/>
  <c r="Q9163" i="2" s="1"/>
  <c r="Q9164" i="2" a="1"/>
  <c r="Q9164" i="2" s="1"/>
  <c r="Q9165" i="2" a="1"/>
  <c r="Q9165" i="2" s="1"/>
  <c r="Q9166" i="2" a="1"/>
  <c r="Q9166" i="2" s="1"/>
  <c r="Q9167" i="2" a="1"/>
  <c r="Q9167" i="2" s="1"/>
  <c r="Q9168" i="2" a="1"/>
  <c r="Q9168" i="2" s="1"/>
  <c r="Q9169" i="2" a="1"/>
  <c r="Q9169" i="2" s="1"/>
  <c r="Q9170" i="2" a="1"/>
  <c r="Q9170" i="2" s="1"/>
  <c r="Q9171" i="2" a="1"/>
  <c r="Q9171" i="2"/>
  <c r="Q9172" i="2" a="1"/>
  <c r="Q9172" i="2" s="1"/>
  <c r="Q9173" i="2" a="1"/>
  <c r="Q9173" i="2"/>
  <c r="Q9174" i="2" a="1"/>
  <c r="Q9174" i="2" s="1"/>
  <c r="Q9175" i="2" a="1"/>
  <c r="Q9175" i="2" s="1"/>
  <c r="Q9176" i="2" a="1"/>
  <c r="Q9176" i="2" s="1"/>
  <c r="Q9177" i="2" a="1"/>
  <c r="Q9177" i="2"/>
  <c r="Q9178" i="2" a="1"/>
  <c r="Q9178" i="2" s="1"/>
  <c r="Q9179" i="2" a="1"/>
  <c r="Q9179" i="2" s="1"/>
  <c r="Q9180" i="2" a="1"/>
  <c r="Q9180" i="2"/>
  <c r="Q9181" i="2" a="1"/>
  <c r="Q9181" i="2" s="1"/>
  <c r="Q9182" i="2" a="1"/>
  <c r="Q9182" i="2" s="1"/>
  <c r="Q9183" i="2" a="1"/>
  <c r="Q9183" i="2" s="1"/>
  <c r="Q9184" i="2" a="1"/>
  <c r="Q9184" i="2" s="1"/>
  <c r="Q9185" i="2" a="1"/>
  <c r="Q9185" i="2"/>
  <c r="Q9186" i="2" a="1"/>
  <c r="Q9186" i="2" s="1"/>
  <c r="Q9187" i="2" a="1"/>
  <c r="Q9187" i="2"/>
  <c r="Q9188" i="2" a="1"/>
  <c r="Q9188" i="2" s="1"/>
  <c r="Q9189" i="2" a="1"/>
  <c r="Q9189" i="2" s="1"/>
  <c r="Q9190" i="2" a="1"/>
  <c r="Q9190" i="2"/>
  <c r="Q9191" i="2" a="1"/>
  <c r="Q9191" i="2" s="1"/>
  <c r="Q9192" i="2" a="1"/>
  <c r="Q9192" i="2"/>
  <c r="Q9193" i="2" a="1"/>
  <c r="Q9193" i="2" s="1"/>
  <c r="Q9194" i="2" a="1"/>
  <c r="Q9194" i="2" s="1"/>
  <c r="Q9195" i="2" a="1"/>
  <c r="Q9195" i="2" s="1"/>
  <c r="Q9196" i="2" a="1"/>
  <c r="Q9196" i="2" s="1"/>
  <c r="Q9197" i="2" a="1"/>
  <c r="Q9197" i="2" s="1"/>
  <c r="Q9198" i="2" a="1"/>
  <c r="Q9198" i="2"/>
  <c r="Q9199" i="2" a="1"/>
  <c r="Q9199" i="2"/>
  <c r="Q9200" i="2" a="1"/>
  <c r="Q9200" i="2" s="1"/>
  <c r="Q9201" i="2" a="1"/>
  <c r="Q9201" i="2" s="1"/>
  <c r="Q9202" i="2" a="1"/>
  <c r="Q9202" i="2" s="1"/>
  <c r="Q9203" i="2" a="1"/>
  <c r="Q9203" i="2" s="1"/>
  <c r="Q9204" i="2" a="1"/>
  <c r="Q9204" i="2" s="1"/>
  <c r="Q9205" i="2" a="1"/>
  <c r="Q9205" i="2"/>
  <c r="Q9206" i="2" a="1"/>
  <c r="Q9206" i="2" s="1"/>
  <c r="Q9207" i="2" a="1"/>
  <c r="Q9207" i="2"/>
  <c r="Q9208" i="2" a="1"/>
  <c r="Q9208" i="2" s="1"/>
  <c r="Q9209" i="2" a="1"/>
  <c r="Q9209" i="2" s="1"/>
  <c r="Q9210" i="2" a="1"/>
  <c r="Q9210" i="2" s="1"/>
  <c r="Q9211" i="2" a="1"/>
  <c r="Q9211" i="2" s="1"/>
  <c r="Q9212" i="2" a="1"/>
  <c r="Q9212" i="2" s="1"/>
  <c r="Q9213" i="2" a="1"/>
  <c r="Q9213" i="2"/>
  <c r="Q9214" i="2" a="1"/>
  <c r="Q9214" i="2"/>
  <c r="Q9215" i="2" a="1"/>
  <c r="Q9215" i="2" s="1"/>
  <c r="Q9216" i="2" a="1"/>
  <c r="Q9216" i="2" s="1"/>
  <c r="Q9217" i="2" a="1"/>
  <c r="Q9217" i="2" s="1"/>
  <c r="Q9218" i="2" a="1"/>
  <c r="Q9218" i="2"/>
  <c r="Q9219" i="2" a="1"/>
  <c r="Q9219" i="2" s="1"/>
  <c r="Q9220" i="2" a="1"/>
  <c r="Q9220" i="2" s="1"/>
  <c r="Q9221" i="2" a="1"/>
  <c r="Q9221" i="2" s="1"/>
  <c r="Q9222" i="2" a="1"/>
  <c r="Q9222" i="2" s="1"/>
  <c r="Q9223" i="2" a="1"/>
  <c r="Q9223" i="2" s="1"/>
  <c r="Q9224" i="2" a="1"/>
  <c r="Q9224" i="2" s="1"/>
  <c r="Q9225" i="2" a="1"/>
  <c r="Q9225" i="2" s="1"/>
  <c r="Q9226" i="2" a="1"/>
  <c r="Q9226" i="2"/>
  <c r="Q9227" i="2" a="1"/>
  <c r="Q9227" i="2" s="1"/>
  <c r="Q9228" i="2" a="1"/>
  <c r="Q9228" i="2" s="1"/>
  <c r="Q9229" i="2" a="1"/>
  <c r="Q9229" i="2" s="1"/>
  <c r="Q9230" i="2" a="1"/>
  <c r="Q9230" i="2" s="1"/>
  <c r="Q9231" i="2" a="1"/>
  <c r="Q9231" i="2" s="1"/>
  <c r="Q9232" i="2" a="1"/>
  <c r="Q9232" i="2"/>
  <c r="Q9233" i="2" a="1"/>
  <c r="Q9233" i="2" s="1"/>
  <c r="Q9234" i="2" a="1"/>
  <c r="Q9234" i="2" s="1"/>
  <c r="Q9235" i="2" a="1"/>
  <c r="Q9235" i="2" s="1"/>
  <c r="Q9236" i="2" a="1"/>
  <c r="Q9236" i="2" s="1"/>
  <c r="Q9237" i="2" a="1"/>
  <c r="Q9237" i="2" s="1"/>
  <c r="Q9238" i="2" a="1"/>
  <c r="Q9238" i="2" s="1"/>
  <c r="Q9239" i="2" a="1"/>
  <c r="Q9239" i="2" s="1"/>
  <c r="Q9240" i="2" a="1"/>
  <c r="Q9240" i="2" s="1"/>
  <c r="Q9241" i="2" a="1"/>
  <c r="Q9241" i="2" s="1"/>
  <c r="Q9242" i="2" a="1"/>
  <c r="Q9242" i="2" s="1"/>
  <c r="Q9243" i="2" a="1"/>
  <c r="Q9243" i="2" s="1"/>
  <c r="Q9244" i="2" a="1"/>
  <c r="Q9244" i="2" s="1"/>
  <c r="Q9245" i="2" a="1"/>
  <c r="Q9245" i="2" s="1"/>
  <c r="Q9246" i="2" a="1"/>
  <c r="Q9246" i="2" s="1"/>
  <c r="Q9247" i="2" a="1"/>
  <c r="Q9247" i="2"/>
  <c r="Q9248" i="2" a="1"/>
  <c r="Q9248" i="2"/>
  <c r="Q9249" i="2" a="1"/>
  <c r="Q9249" i="2"/>
  <c r="Q9250" i="2" a="1"/>
  <c r="Q9250" i="2" s="1"/>
  <c r="Q9251" i="2" a="1"/>
  <c r="Q9251" i="2" s="1"/>
  <c r="Q9252" i="2" a="1"/>
  <c r="Q9252" i="2" s="1"/>
  <c r="Q9253" i="2" a="1"/>
  <c r="Q9253" i="2"/>
  <c r="Q9254" i="2" a="1"/>
  <c r="Q9254" i="2" s="1"/>
  <c r="Q9255" i="2" a="1"/>
  <c r="Q9255" i="2" s="1"/>
  <c r="Q9256" i="2" a="1"/>
  <c r="Q9256" i="2"/>
  <c r="Q9257" i="2" a="1"/>
  <c r="Q9257" i="2" s="1"/>
  <c r="Q9258" i="2" a="1"/>
  <c r="Q9258" i="2" s="1"/>
  <c r="Q9259" i="2" a="1"/>
  <c r="Q9259" i="2" s="1"/>
  <c r="Q9260" i="2" a="1"/>
  <c r="Q9260" i="2" s="1"/>
  <c r="Q9261" i="2" a="1"/>
  <c r="Q9261" i="2" s="1"/>
  <c r="Q9262" i="2" a="1"/>
  <c r="Q9262" i="2" s="1"/>
  <c r="Q9263" i="2" a="1"/>
  <c r="Q9263" i="2"/>
  <c r="Q9264" i="2" a="1"/>
  <c r="Q9264" i="2" s="1"/>
  <c r="Q9265" i="2" a="1"/>
  <c r="Q9265" i="2" s="1"/>
  <c r="Q9266" i="2" a="1"/>
  <c r="Q9266" i="2" s="1"/>
  <c r="Q9267" i="2" a="1"/>
  <c r="Q9267" i="2"/>
  <c r="Q9268" i="2" a="1"/>
  <c r="Q9268" i="2" s="1"/>
  <c r="Q9269" i="2" a="1"/>
  <c r="Q9269" i="2" s="1"/>
  <c r="Q9270" i="2" a="1"/>
  <c r="Q9270" i="2"/>
  <c r="Q9271" i="2" a="1"/>
  <c r="Q9271" i="2" s="1"/>
  <c r="Q9272" i="2" a="1"/>
  <c r="Q9272" i="2" s="1"/>
  <c r="Q9273" i="2" a="1"/>
  <c r="Q9273" i="2" s="1"/>
  <c r="Q9274" i="2" a="1"/>
  <c r="Q9274" i="2"/>
  <c r="Q9275" i="2" a="1"/>
  <c r="Q9275" i="2"/>
  <c r="Q9276" i="2" a="1"/>
  <c r="Q9276" i="2" s="1"/>
  <c r="Q9277" i="2" a="1"/>
  <c r="Q9277" i="2" s="1"/>
  <c r="Q9278" i="2" a="1"/>
  <c r="Q9278" i="2" s="1"/>
  <c r="Q9279" i="2" a="1"/>
  <c r="Q9279" i="2" s="1"/>
  <c r="Q9280" i="2" a="1"/>
  <c r="Q9280" i="2" s="1"/>
  <c r="Q9281" i="2" a="1"/>
  <c r="Q9281" i="2"/>
  <c r="Q9282" i="2" a="1"/>
  <c r="Q9282" i="2" s="1"/>
  <c r="Q9283" i="2" a="1"/>
  <c r="Q9283" i="2"/>
  <c r="Q9284" i="2" a="1"/>
  <c r="Q9284" i="2" s="1"/>
  <c r="Q9285" i="2" a="1"/>
  <c r="Q9285" i="2"/>
  <c r="Q9286" i="2" a="1"/>
  <c r="Q9286" i="2" s="1"/>
  <c r="Q9287" i="2" a="1"/>
  <c r="Q9287" i="2" s="1"/>
  <c r="Q9288" i="2" a="1"/>
  <c r="Q9288" i="2" s="1"/>
  <c r="Q9289" i="2" a="1"/>
  <c r="Q9289" i="2" s="1"/>
  <c r="Q9290" i="2" a="1"/>
  <c r="Q9290" i="2"/>
  <c r="Q9291" i="2" a="1"/>
  <c r="Q9291" i="2"/>
  <c r="Q9292" i="2" a="1"/>
  <c r="Q9292" i="2" s="1"/>
  <c r="Q9293" i="2" a="1"/>
  <c r="Q9293" i="2" s="1"/>
  <c r="Q9294" i="2" a="1"/>
  <c r="Q9294" i="2" s="1"/>
  <c r="Q9295" i="2" a="1"/>
  <c r="Q9295" i="2"/>
  <c r="Q9296" i="2" a="1"/>
  <c r="Q9296" i="2" s="1"/>
  <c r="Q9297" i="2" a="1"/>
  <c r="Q9297" i="2" s="1"/>
  <c r="Q9298" i="2" a="1"/>
  <c r="Q9298" i="2"/>
  <c r="Q9299" i="2" a="1"/>
  <c r="Q9299" i="2" s="1"/>
  <c r="Q9300" i="2" a="1"/>
  <c r="Q9300" i="2" s="1"/>
  <c r="Q9301" i="2" a="1"/>
  <c r="Q9301" i="2" s="1"/>
  <c r="Q9302" i="2" a="1"/>
  <c r="Q9302" i="2" s="1"/>
  <c r="Q9303" i="2" a="1"/>
  <c r="Q9303" i="2" s="1"/>
  <c r="Q9304" i="2" a="1"/>
  <c r="Q9304" i="2"/>
  <c r="Q9305" i="2" a="1"/>
  <c r="Q9305" i="2" s="1"/>
  <c r="Q9306" i="2" a="1"/>
  <c r="Q9306" i="2"/>
  <c r="Q9307" i="2" a="1"/>
  <c r="Q9307" i="2" s="1"/>
  <c r="Q9308" i="2" a="1"/>
  <c r="Q9308" i="2" s="1"/>
  <c r="Q9309" i="2" a="1"/>
  <c r="Q9309" i="2" s="1"/>
  <c r="Q9310" i="2" a="1"/>
  <c r="Q9310" i="2" s="1"/>
  <c r="Q9311" i="2" a="1"/>
  <c r="Q9311" i="2" s="1"/>
  <c r="Q9312" i="2" a="1"/>
  <c r="Q9312" i="2"/>
  <c r="Q9313" i="2" a="1"/>
  <c r="Q9313" i="2" s="1"/>
  <c r="Q9314" i="2" a="1"/>
  <c r="Q9314" i="2" s="1"/>
  <c r="Q9315" i="2" a="1"/>
  <c r="Q9315" i="2" s="1"/>
  <c r="Q9316" i="2" a="1"/>
  <c r="Q9316" i="2" s="1"/>
  <c r="Q9317" i="2" a="1"/>
  <c r="Q9317" i="2" s="1"/>
  <c r="Q9318" i="2" a="1"/>
  <c r="Q9318" i="2" s="1"/>
  <c r="Q9319" i="2" a="1"/>
  <c r="Q9319" i="2"/>
  <c r="Q9320" i="2" a="1"/>
  <c r="Q9320" i="2"/>
  <c r="Q9321" i="2" a="1"/>
  <c r="Q9321" i="2" s="1"/>
  <c r="Q9322" i="2" a="1"/>
  <c r="Q9322" i="2" s="1"/>
  <c r="Q9323" i="2" a="1"/>
  <c r="Q9323" i="2" s="1"/>
  <c r="Q9324" i="2" a="1"/>
  <c r="Q9324" i="2"/>
  <c r="Q9325" i="2" a="1"/>
  <c r="Q9325" i="2" s="1"/>
  <c r="Q9326" i="2" a="1"/>
  <c r="Q9326" i="2"/>
  <c r="Q9327" i="2" a="1"/>
  <c r="Q9327" i="2" s="1"/>
  <c r="Q9328" i="2" a="1"/>
  <c r="Q9328" i="2" s="1"/>
  <c r="Q9329" i="2" a="1"/>
  <c r="Q9329" i="2" s="1"/>
  <c r="Q9330" i="2" a="1"/>
  <c r="Q9330" i="2"/>
  <c r="Q9331" i="2" a="1"/>
  <c r="Q9331" i="2"/>
  <c r="Q9332" i="2" a="1"/>
  <c r="Q9332" i="2" s="1"/>
  <c r="Q9333" i="2" a="1"/>
  <c r="Q9333" i="2" s="1"/>
  <c r="Q9334" i="2" a="1"/>
  <c r="Q9334" i="2" s="1"/>
  <c r="Q9335" i="2" a="1"/>
  <c r="Q9335" i="2" s="1"/>
  <c r="Q9336" i="2" a="1"/>
  <c r="Q9336" i="2" s="1"/>
  <c r="Q9337" i="2" a="1"/>
  <c r="Q9337" i="2"/>
  <c r="Q9338" i="2" a="1"/>
  <c r="Q9338" i="2"/>
  <c r="Q9339" i="2" a="1"/>
  <c r="Q9339" i="2" s="1"/>
  <c r="Q9340" i="2" a="1"/>
  <c r="Q9340" i="2" s="1"/>
  <c r="Q9341" i="2" a="1"/>
  <c r="Q9341" i="2" s="1"/>
  <c r="Q9342" i="2" a="1"/>
  <c r="Q9342" i="2" s="1"/>
  <c r="Q9343" i="2" a="1"/>
  <c r="Q9343" i="2" s="1"/>
  <c r="Q9344" i="2" a="1"/>
  <c r="Q9344" i="2" s="1"/>
  <c r="Q9345" i="2" a="1"/>
  <c r="Q9345" i="2" s="1"/>
  <c r="Q9346" i="2" a="1"/>
  <c r="Q9346" i="2"/>
  <c r="Q9347" i="2" a="1"/>
  <c r="Q9347" i="2"/>
  <c r="Q9348" i="2" a="1"/>
  <c r="Q9348" i="2" s="1"/>
  <c r="Q9349" i="2" a="1"/>
  <c r="Q9349" i="2" s="1"/>
  <c r="Q9350" i="2" a="1"/>
  <c r="Q9350" i="2" s="1"/>
  <c r="Q9351" i="2" a="1"/>
  <c r="Q9351" i="2"/>
  <c r="Q9352" i="2" a="1"/>
  <c r="Q9352" i="2"/>
  <c r="Q9353" i="2" a="1"/>
  <c r="Q9353" i="2" s="1"/>
  <c r="Q9354" i="2" a="1"/>
  <c r="Q9354" i="2"/>
  <c r="Q9355" i="2" a="1"/>
  <c r="Q9355" i="2"/>
  <c r="Q9356" i="2" a="1"/>
  <c r="Q9356" i="2" s="1"/>
  <c r="Q9357" i="2" a="1"/>
  <c r="Q9357" i="2" s="1"/>
  <c r="Q9358" i="2" a="1"/>
  <c r="Q9358" i="2" s="1"/>
  <c r="Q9359" i="2" a="1"/>
  <c r="Q9359" i="2"/>
  <c r="Q9360" i="2" a="1"/>
  <c r="Q9360" i="2" s="1"/>
  <c r="Q9361" i="2" a="1"/>
  <c r="Q9361" i="2"/>
  <c r="Q9362" i="2" a="1"/>
  <c r="Q9362" i="2" s="1"/>
  <c r="Q9363" i="2" a="1"/>
  <c r="Q9363" i="2" s="1"/>
  <c r="Q9364" i="2" a="1"/>
  <c r="Q9364" i="2" s="1"/>
  <c r="Q9365" i="2" a="1"/>
  <c r="Q9365" i="2" s="1"/>
  <c r="Q9366" i="2" a="1"/>
  <c r="Q9366" i="2" s="1"/>
  <c r="Q9367" i="2" a="1"/>
  <c r="Q9367" i="2" s="1"/>
  <c r="Q9368" i="2" a="1"/>
  <c r="Q9368" i="2"/>
  <c r="Q9369" i="2" a="1"/>
  <c r="Q9369" i="2"/>
  <c r="Q9370" i="2" a="1"/>
  <c r="Q9370" i="2" s="1"/>
  <c r="Q9371" i="2" a="1"/>
  <c r="Q9371" i="2" s="1"/>
  <c r="Q9372" i="2" a="1"/>
  <c r="Q9372" i="2" s="1"/>
  <c r="Q9373" i="2" a="1"/>
  <c r="Q9373" i="2"/>
  <c r="Q9374" i="2" a="1"/>
  <c r="Q9374" i="2" s="1"/>
  <c r="Q9375" i="2" a="1"/>
  <c r="Q9375" i="2" s="1"/>
  <c r="Q9376" i="2" a="1"/>
  <c r="Q9376" i="2"/>
  <c r="Q9377" i="2" a="1"/>
  <c r="Q9377" i="2" s="1"/>
  <c r="Q9378" i="2" a="1"/>
  <c r="Q9378" i="2" s="1"/>
  <c r="Q9379" i="2" a="1"/>
  <c r="Q9379" i="2" s="1"/>
  <c r="Q9380" i="2" a="1"/>
  <c r="Q9380" i="2" s="1"/>
  <c r="Q9381" i="2" a="1"/>
  <c r="Q9381" i="2" s="1"/>
  <c r="Q9382" i="2" a="1"/>
  <c r="Q9382" i="2" s="1"/>
  <c r="Q9383" i="2" a="1"/>
  <c r="Q9383" i="2"/>
  <c r="Q9384" i="2" a="1"/>
  <c r="Q9384" i="2" s="1"/>
  <c r="Q9385" i="2" a="1"/>
  <c r="Q9385" i="2" s="1"/>
  <c r="Q9386" i="2" a="1"/>
  <c r="Q9386" i="2" s="1"/>
  <c r="Q9387" i="2" a="1"/>
  <c r="Q9387" i="2" s="1"/>
  <c r="Q9388" i="2" a="1"/>
  <c r="Q9388" i="2"/>
  <c r="Q9389" i="2" a="1"/>
  <c r="Q9389" i="2"/>
  <c r="Q9390" i="2" a="1"/>
  <c r="Q9390" i="2" s="1"/>
  <c r="Q9391" i="2" a="1"/>
  <c r="Q9391" i="2" s="1"/>
  <c r="Q9392" i="2" a="1"/>
  <c r="Q9392" i="2" s="1"/>
  <c r="Q9393" i="2" a="1"/>
  <c r="Q9393" i="2" s="1"/>
  <c r="Q9394" i="2" a="1"/>
  <c r="Q9394" i="2"/>
  <c r="Q9395" i="2" a="1"/>
  <c r="Q9395" i="2" s="1"/>
  <c r="Q9396" i="2" a="1"/>
  <c r="Q9396" i="2"/>
  <c r="Q9397" i="2" a="1"/>
  <c r="Q9397" i="2"/>
  <c r="Q9398" i="2" a="1"/>
  <c r="Q9398" i="2" s="1"/>
  <c r="Q9399" i="2" a="1"/>
  <c r="Q9399" i="2" s="1"/>
  <c r="Q9400" i="2" a="1"/>
  <c r="Q9400" i="2" s="1"/>
  <c r="Q9401" i="2" a="1"/>
  <c r="Q9401" i="2" s="1"/>
  <c r="Q9402" i="2" a="1"/>
  <c r="Q9402" i="2"/>
  <c r="Q9403" i="2" a="1"/>
  <c r="Q9403" i="2" s="1"/>
  <c r="Q9404" i="2" a="1"/>
  <c r="Q9404" i="2"/>
  <c r="Q9405" i="2" a="1"/>
  <c r="Q9405" i="2" s="1"/>
  <c r="Q9406" i="2" a="1"/>
  <c r="Q9406" i="2" s="1"/>
  <c r="Q9407" i="2" a="1"/>
  <c r="Q9407" i="2" s="1"/>
  <c r="Q9408" i="2" a="1"/>
  <c r="Q9408" i="2"/>
  <c r="Q9409" i="2" a="1"/>
  <c r="Q9409" i="2"/>
  <c r="Q9410" i="2" a="1"/>
  <c r="Q9410" i="2" s="1"/>
  <c r="Q9411" i="2" a="1"/>
  <c r="Q9411" i="2"/>
  <c r="Q9412" i="2" a="1"/>
  <c r="Q9412" i="2" s="1"/>
  <c r="Q9413" i="2" a="1"/>
  <c r="Q9413" i="2" s="1"/>
  <c r="Q9414" i="2" a="1"/>
  <c r="Q9414" i="2" s="1"/>
  <c r="Q9415" i="2" a="1"/>
  <c r="Q9415" i="2" s="1"/>
  <c r="Q9416" i="2" a="1"/>
  <c r="Q9416" i="2" s="1"/>
  <c r="Q9417" i="2" a="1"/>
  <c r="Q9417" i="2" s="1"/>
  <c r="Q9418" i="2" a="1"/>
  <c r="Q9418" i="2" s="1"/>
  <c r="Q9419" i="2" a="1"/>
  <c r="Q9419" i="2" s="1"/>
  <c r="Q9420" i="2" a="1"/>
  <c r="Q9420" i="2" s="1"/>
  <c r="Q9421" i="2" a="1"/>
  <c r="Q9421" i="2" s="1"/>
  <c r="Q9422" i="2" a="1"/>
  <c r="Q9422" i="2" s="1"/>
  <c r="Q9423" i="2" a="1"/>
  <c r="Q9423" i="2" s="1"/>
  <c r="Q9424" i="2" a="1"/>
  <c r="Q9424" i="2" s="1"/>
  <c r="Q9425" i="2" a="1"/>
  <c r="Q9425" i="2"/>
  <c r="Q9426" i="2" a="1"/>
  <c r="Q9426" i="2" s="1"/>
  <c r="Q9427" i="2" a="1"/>
  <c r="Q9427" i="2" s="1"/>
  <c r="Q9428" i="2" a="1"/>
  <c r="Q9428" i="2" s="1"/>
  <c r="Q9429" i="2" a="1"/>
  <c r="Q9429" i="2" s="1"/>
  <c r="Q9430" i="2" a="1"/>
  <c r="Q9430" i="2"/>
  <c r="Q9431" i="2" a="1"/>
  <c r="Q9431" i="2" s="1"/>
  <c r="Q9432" i="2" a="1"/>
  <c r="Q9432" i="2"/>
  <c r="Q9433" i="2" a="1"/>
  <c r="Q9433" i="2" s="1"/>
  <c r="Q9434" i="2" a="1"/>
  <c r="Q9434" i="2" s="1"/>
  <c r="Q9435" i="2" a="1"/>
  <c r="Q9435" i="2" s="1"/>
  <c r="Q9436" i="2" a="1"/>
  <c r="Q9436" i="2" s="1"/>
  <c r="Q9437" i="2" a="1"/>
  <c r="Q9437" i="2"/>
  <c r="Q9438" i="2" a="1"/>
  <c r="Q9438" i="2" s="1"/>
  <c r="Q9439" i="2" a="1"/>
  <c r="Q9439" i="2" s="1"/>
  <c r="Q9440" i="2" a="1"/>
  <c r="Q9440" i="2" s="1"/>
  <c r="Q9441" i="2" a="1"/>
  <c r="Q9441" i="2" s="1"/>
  <c r="Q9442" i="2" a="1"/>
  <c r="Q9442" i="2"/>
  <c r="Q9443" i="2" a="1"/>
  <c r="Q9443" i="2" s="1"/>
  <c r="Q9444" i="2" a="1"/>
  <c r="Q9444" i="2"/>
  <c r="Q9445" i="2" a="1"/>
  <c r="Q9445" i="2" s="1"/>
  <c r="Q9446" i="2" a="1"/>
  <c r="Q9446" i="2" s="1"/>
  <c r="Q9447" i="2" a="1"/>
  <c r="Q9447" i="2" s="1"/>
  <c r="Q9448" i="2" a="1"/>
  <c r="Q9448" i="2" s="1"/>
  <c r="Q9449" i="2" a="1"/>
  <c r="Q9449" i="2" s="1"/>
  <c r="Q9450" i="2" a="1"/>
  <c r="Q9450" i="2"/>
  <c r="Q9451" i="2" a="1"/>
  <c r="Q9451" i="2"/>
  <c r="Q9452" i="2" a="1"/>
  <c r="Q9452" i="2" s="1"/>
  <c r="Q9453" i="2" a="1"/>
  <c r="Q9453" i="2" s="1"/>
  <c r="Q9454" i="2" a="1"/>
  <c r="Q9454" i="2" s="1"/>
  <c r="Q9455" i="2" a="1"/>
  <c r="Q9455" i="2" s="1"/>
  <c r="Q9456" i="2" a="1"/>
  <c r="Q9456" i="2" s="1"/>
  <c r="Q9457" i="2" a="1"/>
  <c r="Q9457" i="2" s="1"/>
  <c r="Q9458" i="2" a="1"/>
  <c r="Q9458" i="2" s="1"/>
  <c r="Q9459" i="2" a="1"/>
  <c r="Q9459" i="2"/>
  <c r="Q9460" i="2" a="1"/>
  <c r="Q9460" i="2" s="1"/>
  <c r="Q9461" i="2" a="1"/>
  <c r="Q9461" i="2" s="1"/>
  <c r="Q9462" i="2" a="1"/>
  <c r="Q9462" i="2" s="1"/>
  <c r="Q9463" i="2" a="1"/>
  <c r="Q9463" i="2"/>
  <c r="Q9464" i="2" a="1"/>
  <c r="Q9464" i="2" s="1"/>
  <c r="Q9465" i="2" a="1"/>
  <c r="Q9465" i="2" s="1"/>
  <c r="Q9466" i="2" a="1"/>
  <c r="Q9466" i="2" s="1"/>
  <c r="Q9467" i="2" a="1"/>
  <c r="Q9467" i="2" s="1"/>
  <c r="Q9468" i="2" a="1"/>
  <c r="Q9468" i="2" s="1"/>
  <c r="Q9469" i="2" a="1"/>
  <c r="Q9469" i="2" s="1"/>
  <c r="Q9470" i="2" a="1"/>
  <c r="Q9470" i="2"/>
  <c r="Q9471" i="2" a="1"/>
  <c r="Q9471" i="2" s="1"/>
  <c r="Q9472" i="2" a="1"/>
  <c r="Q9472" i="2" s="1"/>
  <c r="Q9473" i="2" a="1"/>
  <c r="Q9473" i="2" s="1"/>
  <c r="Q9474" i="2" a="1"/>
  <c r="Q9474" i="2"/>
  <c r="Q9475" i="2" a="1"/>
  <c r="Q9475" i="2" s="1"/>
  <c r="Q9476" i="2" a="1"/>
  <c r="Q9476" i="2" s="1"/>
  <c r="Q9477" i="2" a="1"/>
  <c r="Q9477" i="2" s="1"/>
  <c r="Q9478" i="2" a="1"/>
  <c r="Q9478" i="2"/>
  <c r="Q9479" i="2" a="1"/>
  <c r="Q9479" i="2" s="1"/>
  <c r="Q9480" i="2" a="1"/>
  <c r="Q9480" i="2" s="1"/>
  <c r="Q9481" i="2" a="1"/>
  <c r="Q9481" i="2" s="1"/>
  <c r="Q9482" i="2" a="1"/>
  <c r="Q9482" i="2" s="1"/>
  <c r="Q9483" i="2" a="1"/>
  <c r="Q9483" i="2" s="1"/>
  <c r="Q9484" i="2" a="1"/>
  <c r="Q9484" i="2"/>
  <c r="Q9485" i="2" a="1"/>
  <c r="Q9485" i="2" s="1"/>
  <c r="Q9486" i="2" a="1"/>
  <c r="Q9486" i="2" s="1"/>
  <c r="Q9487" i="2" a="1"/>
  <c r="Q9487" i="2"/>
  <c r="Q9488" i="2" a="1"/>
  <c r="Q9488" i="2" s="1"/>
  <c r="Q9489" i="2" a="1"/>
  <c r="Q9489" i="2" s="1"/>
  <c r="Q9490" i="2" a="1"/>
  <c r="Q9490" i="2" s="1"/>
  <c r="Q9491" i="2" a="1"/>
  <c r="Q9491" i="2" s="1"/>
  <c r="Q9492" i="2" a="1"/>
  <c r="Q9492" i="2"/>
  <c r="Q9493" i="2" a="1"/>
  <c r="Q9493" i="2" s="1"/>
  <c r="Q9494" i="2" a="1"/>
  <c r="Q9494" i="2" s="1"/>
  <c r="Q9495" i="2" a="1"/>
  <c r="Q9495" i="2" s="1"/>
  <c r="Q9496" i="2" a="1"/>
  <c r="Q9496" i="2" s="1"/>
  <c r="Q9497" i="2" a="1"/>
  <c r="Q9497" i="2" s="1"/>
  <c r="Q9498" i="2" a="1"/>
  <c r="Q9498" i="2"/>
  <c r="Q9499" i="2" a="1"/>
  <c r="Q9499" i="2" s="1"/>
  <c r="Q9500" i="2" a="1"/>
  <c r="Q9500" i="2"/>
  <c r="Q9501" i="2" a="1"/>
  <c r="Q9501" i="2" s="1"/>
  <c r="Q9502" i="2" a="1"/>
  <c r="Q9502" i="2"/>
  <c r="Q9503" i="2" a="1"/>
  <c r="Q9503" i="2" s="1"/>
  <c r="Q9504" i="2" a="1"/>
  <c r="Q9504" i="2" s="1"/>
  <c r="Q9505" i="2" a="1"/>
  <c r="Q9505" i="2" s="1"/>
  <c r="Q9506" i="2" a="1"/>
  <c r="Q9506" i="2" s="1"/>
  <c r="Q9507" i="2" a="1"/>
  <c r="Q9507" i="2"/>
  <c r="Q9508" i="2" a="1"/>
  <c r="Q9508" i="2"/>
  <c r="Q9509" i="2" a="1"/>
  <c r="Q9509" i="2"/>
  <c r="Q9510" i="2" a="1"/>
  <c r="Q9510" i="2" s="1"/>
  <c r="Q9511" i="2" a="1"/>
  <c r="Q9511" i="2" s="1"/>
  <c r="Q9512" i="2" a="1"/>
  <c r="Q9512" i="2"/>
  <c r="Q9513" i="2" a="1"/>
  <c r="Q9513" i="2" s="1"/>
  <c r="Q9514" i="2" a="1"/>
  <c r="Q9514" i="2" s="1"/>
  <c r="Q9515" i="2" a="1"/>
  <c r="Q9515" i="2"/>
  <c r="Q9516" i="2" a="1"/>
  <c r="Q9516" i="2" s="1"/>
  <c r="Q9517" i="2" a="1"/>
  <c r="Q9517" i="2" s="1"/>
  <c r="Q9518" i="2" a="1"/>
  <c r="Q9518" i="2" s="1"/>
  <c r="Q9519" i="2" a="1"/>
  <c r="Q9519" i="2" s="1"/>
  <c r="Q9520" i="2" a="1"/>
  <c r="Q9520" i="2"/>
  <c r="Q9521" i="2" a="1"/>
  <c r="Q9521" i="2" s="1"/>
  <c r="Q9522" i="2" a="1"/>
  <c r="Q9522" i="2"/>
  <c r="Q9523" i="2" a="1"/>
  <c r="Q9523" i="2" s="1"/>
  <c r="Q9524" i="2" a="1"/>
  <c r="Q9524" i="2" s="1"/>
  <c r="Q9525" i="2" a="1"/>
  <c r="Q9525" i="2" s="1"/>
  <c r="Q9526" i="2" a="1"/>
  <c r="Q9526" i="2"/>
  <c r="Q9527" i="2" a="1"/>
  <c r="Q9527" i="2"/>
  <c r="Q9528" i="2" a="1"/>
  <c r="Q9528" i="2" s="1"/>
  <c r="Q9529" i="2" a="1"/>
  <c r="Q9529" i="2" s="1"/>
  <c r="Q9530" i="2" a="1"/>
  <c r="Q9530" i="2"/>
  <c r="Q9531" i="2" a="1"/>
  <c r="Q9531" i="2" s="1"/>
  <c r="Q9532" i="2" a="1"/>
  <c r="Q9532" i="2" s="1"/>
  <c r="Q9533" i="2" a="1"/>
  <c r="Q9533" i="2"/>
  <c r="Q9534" i="2" a="1"/>
  <c r="Q9534" i="2" s="1"/>
  <c r="Q9535" i="2" a="1"/>
  <c r="Q9535" i="2" s="1"/>
  <c r="Q9536" i="2" a="1"/>
  <c r="Q9536" i="2"/>
  <c r="Q9537" i="2" a="1"/>
  <c r="Q9537" i="2" s="1"/>
  <c r="Q9538" i="2" a="1"/>
  <c r="Q9538" i="2" s="1"/>
  <c r="Q9539" i="2" a="1"/>
  <c r="Q9539" i="2" s="1"/>
  <c r="Q9540" i="2" a="1"/>
  <c r="Q9540" i="2"/>
  <c r="Q9541" i="2" a="1"/>
  <c r="Q9541" i="2" s="1"/>
  <c r="Q9542" i="2" a="1"/>
  <c r="Q9542" i="2" s="1"/>
  <c r="Q9543" i="2" a="1"/>
  <c r="Q9543" i="2"/>
  <c r="Q9544" i="2" a="1"/>
  <c r="Q9544" i="2"/>
  <c r="Q9545" i="2" a="1"/>
  <c r="Q9545" i="2" s="1"/>
  <c r="Q9546" i="2" a="1"/>
  <c r="Q9546" i="2" s="1"/>
  <c r="Q9547" i="2" a="1"/>
  <c r="Q9547" i="2" s="1"/>
  <c r="Q9548" i="2" a="1"/>
  <c r="Q9548" i="2"/>
  <c r="Q9549" i="2" a="1"/>
  <c r="Q9549" i="2" s="1"/>
  <c r="Q9550" i="2" a="1"/>
  <c r="Q9550" i="2"/>
  <c r="Q9551" i="2" a="1"/>
  <c r="Q9551" i="2" s="1"/>
  <c r="Q9552" i="2" a="1"/>
  <c r="Q9552" i="2" s="1"/>
  <c r="Q9553" i="2" a="1"/>
  <c r="Q9553" i="2" s="1"/>
  <c r="Q9554" i="2" a="1"/>
  <c r="Q9554" i="2" s="1"/>
  <c r="Q9555" i="2" a="1"/>
  <c r="Q9555" i="2" s="1"/>
  <c r="Q9556" i="2" a="1"/>
  <c r="Q9556" i="2" s="1"/>
  <c r="Q9557" i="2" a="1"/>
  <c r="Q9557" i="2" s="1"/>
  <c r="Q9558" i="2" a="1"/>
  <c r="Q9558" i="2"/>
  <c r="Q9559" i="2" a="1"/>
  <c r="Q9559" i="2" s="1"/>
  <c r="Q9560" i="2" a="1"/>
  <c r="Q9560" i="2" s="1"/>
  <c r="Q9561" i="2" a="1"/>
  <c r="Q9561" i="2"/>
  <c r="Q9562" i="2" a="1"/>
  <c r="Q9562" i="2" s="1"/>
  <c r="Q9563" i="2" a="1"/>
  <c r="Q9563" i="2"/>
  <c r="Q9564" i="2" a="1"/>
  <c r="Q9564" i="2"/>
  <c r="Q9565" i="2" a="1"/>
  <c r="Q9565" i="2" s="1"/>
  <c r="Q9566" i="2" a="1"/>
  <c r="Q9566" i="2" s="1"/>
  <c r="Q9567" i="2" a="1"/>
  <c r="Q9567" i="2" s="1"/>
  <c r="Q9568" i="2" a="1"/>
  <c r="Q9568" i="2"/>
  <c r="Q9569" i="2" a="1"/>
  <c r="Q9569" i="2" s="1"/>
  <c r="Q9570" i="2" a="1"/>
  <c r="Q9570" i="2" s="1"/>
  <c r="Q9571" i="2" a="1"/>
  <c r="Q9571" i="2" s="1"/>
  <c r="Q9572" i="2" a="1"/>
  <c r="Q9572" i="2" s="1"/>
  <c r="Q9573" i="2" a="1"/>
  <c r="Q9573" i="2" s="1"/>
  <c r="Q9574" i="2" a="1"/>
  <c r="Q9574" i="2" s="1"/>
  <c r="Q9575" i="2" a="1"/>
  <c r="Q9575" i="2" s="1"/>
  <c r="Q9576" i="2" a="1"/>
  <c r="Q9576" i="2" s="1"/>
  <c r="Q9577" i="2" a="1"/>
  <c r="Q9577" i="2" s="1"/>
  <c r="Q9578" i="2" a="1"/>
  <c r="Q9578" i="2" s="1"/>
  <c r="Q9579" i="2" a="1"/>
  <c r="Q9579" i="2" s="1"/>
  <c r="Q9580" i="2" a="1"/>
  <c r="Q9580" i="2" s="1"/>
  <c r="Q9581" i="2" a="1"/>
  <c r="Q9581" i="2" s="1"/>
  <c r="Q9582" i="2" a="1"/>
  <c r="Q9582" i="2"/>
  <c r="Q9583" i="2" a="1"/>
  <c r="Q9583" i="2" s="1"/>
  <c r="Q9584" i="2" a="1"/>
  <c r="Q9584" i="2" s="1"/>
  <c r="Q9585" i="2" a="1"/>
  <c r="Q9585" i="2" s="1"/>
  <c r="Q9586" i="2" a="1"/>
  <c r="Q9586" i="2" s="1"/>
  <c r="Q9587" i="2" a="1"/>
  <c r="Q9587" i="2" s="1"/>
  <c r="Q9588" i="2" a="1"/>
  <c r="Q9588" i="2" s="1"/>
  <c r="Q9589" i="2" a="1"/>
  <c r="Q9589" i="2" s="1"/>
  <c r="Q9590" i="2" a="1"/>
  <c r="Q9590" i="2" s="1"/>
  <c r="Q9591" i="2" a="1"/>
  <c r="Q9591" i="2" s="1"/>
  <c r="Q9592" i="2" a="1"/>
  <c r="Q9592" i="2" s="1"/>
  <c r="Q9593" i="2" a="1"/>
  <c r="Q9593" i="2" s="1"/>
  <c r="Q9594" i="2" a="1"/>
  <c r="Q9594" i="2" s="1"/>
  <c r="Q9595" i="2" a="1"/>
  <c r="Q9595" i="2" s="1"/>
  <c r="Q9596" i="2" a="1"/>
  <c r="Q9596" i="2"/>
  <c r="Q9597" i="2" a="1"/>
  <c r="Q9597" i="2"/>
  <c r="Q9598" i="2" a="1"/>
  <c r="Q9598" i="2" s="1"/>
  <c r="Q9599" i="2" a="1"/>
  <c r="Q9599" i="2" s="1"/>
  <c r="Q9600" i="2" a="1"/>
  <c r="Q9600" i="2" s="1"/>
  <c r="Q9601" i="2" a="1"/>
  <c r="Q9601" i="2" s="1"/>
  <c r="Q9602" i="2" a="1"/>
  <c r="Q9602" i="2" s="1"/>
  <c r="Q9603" i="2" a="1"/>
  <c r="Q9603" i="2" s="1"/>
  <c r="Q9604" i="2" a="1"/>
  <c r="Q9604" i="2"/>
  <c r="Q9605" i="2" a="1"/>
  <c r="Q9605" i="2" s="1"/>
  <c r="Q9606" i="2" a="1"/>
  <c r="Q9606" i="2" s="1"/>
  <c r="Q9607" i="2" a="1"/>
  <c r="Q9607" i="2"/>
  <c r="Q9608" i="2" a="1"/>
  <c r="Q9608" i="2" s="1"/>
  <c r="Q9609" i="2" a="1"/>
  <c r="Q9609" i="2" s="1"/>
  <c r="Q9610" i="2" a="1"/>
  <c r="Q9610" i="2" s="1"/>
  <c r="Q9611" i="2" a="1"/>
  <c r="Q9611" i="2" s="1"/>
  <c r="Q9612" i="2" a="1"/>
  <c r="Q9612" i="2" s="1"/>
  <c r="Q9613" i="2" a="1"/>
  <c r="Q9613" i="2"/>
  <c r="Q9614" i="2" a="1"/>
  <c r="Q9614" i="2"/>
  <c r="Q9615" i="2" a="1"/>
  <c r="Q9615" i="2" s="1"/>
  <c r="Q9616" i="2" a="1"/>
  <c r="Q9616" i="2" s="1"/>
  <c r="Q9617" i="2" a="1"/>
  <c r="Q9617" i="2" s="1"/>
  <c r="Q9618" i="2" a="1"/>
  <c r="Q9618" i="2" s="1"/>
  <c r="Q9619" i="2" a="1"/>
  <c r="Q9619" i="2" s="1"/>
  <c r="Q9620" i="2" a="1"/>
  <c r="Q9620" i="2" s="1"/>
  <c r="Q9621" i="2" a="1"/>
  <c r="Q9621" i="2"/>
  <c r="Q9622" i="2" a="1"/>
  <c r="Q9622" i="2" s="1"/>
  <c r="Q9623" i="2" a="1"/>
  <c r="Q9623" i="2" s="1"/>
  <c r="Q9624" i="2" a="1"/>
  <c r="Q9624" i="2"/>
  <c r="Q9625" i="2" a="1"/>
  <c r="Q9625" i="2"/>
  <c r="Q9626" i="2" a="1"/>
  <c r="Q9626" i="2" s="1"/>
  <c r="Q9627" i="2" a="1"/>
  <c r="Q9627" i="2" s="1"/>
  <c r="Q9628" i="2" a="1"/>
  <c r="Q9628" i="2"/>
  <c r="Q9629" i="2" a="1"/>
  <c r="Q9629" i="2" s="1"/>
  <c r="Q9630" i="2" a="1"/>
  <c r="Q9630" i="2" s="1"/>
  <c r="Q9631" i="2" a="1"/>
  <c r="Q9631" i="2"/>
  <c r="Q9632" i="2" a="1"/>
  <c r="Q9632" i="2"/>
  <c r="Q9633" i="2" a="1"/>
  <c r="Q9633" i="2"/>
  <c r="Q9634" i="2" a="1"/>
  <c r="Q9634" i="2"/>
  <c r="Q9635" i="2" a="1"/>
  <c r="Q9635" i="2" s="1"/>
  <c r="Q9636" i="2" a="1"/>
  <c r="Q9636" i="2" s="1"/>
  <c r="Q9637" i="2" a="1"/>
  <c r="Q9637" i="2" s="1"/>
  <c r="Q9638" i="2" a="1"/>
  <c r="Q9638" i="2" s="1"/>
  <c r="Q9639" i="2" a="1"/>
  <c r="Q9639" i="2" s="1"/>
  <c r="Q9640" i="2" a="1"/>
  <c r="Q9640" i="2" s="1"/>
  <c r="Q9641" i="2" a="1"/>
  <c r="Q9641" i="2" s="1"/>
  <c r="Q9642" i="2" a="1"/>
  <c r="Q9642" i="2"/>
  <c r="Q9643" i="2" a="1"/>
  <c r="Q9643" i="2" s="1"/>
  <c r="Q9644" i="2" a="1"/>
  <c r="Q9644" i="2" s="1"/>
  <c r="Q9645" i="2" a="1"/>
  <c r="Q9645" i="2" s="1"/>
  <c r="Q9646" i="2" a="1"/>
  <c r="Q9646" i="2" s="1"/>
  <c r="Q9647" i="2" a="1"/>
  <c r="Q9647" i="2" s="1"/>
  <c r="Q9648" i="2" a="1"/>
  <c r="Q9648" i="2"/>
  <c r="Q9649" i="2" a="1"/>
  <c r="Q9649" i="2" s="1"/>
  <c r="Q9650" i="2" a="1"/>
  <c r="Q9650" i="2" s="1"/>
  <c r="Q9651" i="2" a="1"/>
  <c r="Q9651" i="2" s="1"/>
  <c r="Q9652" i="2" a="1"/>
  <c r="Q9652" i="2" s="1"/>
  <c r="Q9653" i="2" a="1"/>
  <c r="Q9653" i="2" s="1"/>
  <c r="Q9654" i="2" a="1"/>
  <c r="Q9654" i="2"/>
  <c r="Q9655" i="2" a="1"/>
  <c r="Q9655" i="2" s="1"/>
  <c r="Q9656" i="2" a="1"/>
  <c r="Q9656" i="2"/>
  <c r="Q9657" i="2" a="1"/>
  <c r="Q9657" i="2" s="1"/>
  <c r="Q9658" i="2" a="1"/>
  <c r="Q9658" i="2" s="1"/>
  <c r="Q9659" i="2" a="1"/>
  <c r="Q9659" i="2" s="1"/>
  <c r="Q9660" i="2" a="1"/>
  <c r="Q9660" i="2" s="1"/>
  <c r="Q9661" i="2" a="1"/>
  <c r="Q9661" i="2" s="1"/>
  <c r="Q9662" i="2" a="1"/>
  <c r="Q9662" i="2" s="1"/>
  <c r="Q9663" i="2" a="1"/>
  <c r="Q9663" i="2" s="1"/>
  <c r="Q9664" i="2" a="1"/>
  <c r="Q9664" i="2" s="1"/>
  <c r="Q9665" i="2" a="1"/>
  <c r="Q9665" i="2" s="1"/>
  <c r="Q9666" i="2" a="1"/>
  <c r="Q9666" i="2" s="1"/>
  <c r="Q9667" i="2" a="1"/>
  <c r="Q9667" i="2" s="1"/>
  <c r="Q9668" i="2" a="1"/>
  <c r="Q9668" i="2" s="1"/>
  <c r="Q9669" i="2" a="1"/>
  <c r="Q9669" i="2"/>
  <c r="Q9670" i="2" a="1"/>
  <c r="Q9670" i="2" s="1"/>
  <c r="Q9671" i="2" a="1"/>
  <c r="Q9671" i="2" s="1"/>
  <c r="Q9672" i="2" a="1"/>
  <c r="Q9672" i="2" s="1"/>
  <c r="Q9673" i="2" a="1"/>
  <c r="Q9673" i="2" s="1"/>
  <c r="Q9674" i="2" a="1"/>
  <c r="Q9674" i="2" s="1"/>
  <c r="Q9675" i="2" a="1"/>
  <c r="Q9675" i="2"/>
  <c r="Q9676" i="2" a="1"/>
  <c r="Q9676" i="2"/>
  <c r="Q9677" i="2" a="1"/>
  <c r="Q9677" i="2" s="1"/>
  <c r="Q9678" i="2" a="1"/>
  <c r="Q9678" i="2" s="1"/>
  <c r="Q9679" i="2" a="1"/>
  <c r="Q9679" i="2" s="1"/>
  <c r="Q9680" i="2" a="1"/>
  <c r="Q9680" i="2"/>
  <c r="Q9681" i="2" a="1"/>
  <c r="Q9681" i="2" s="1"/>
  <c r="Q9682" i="2" a="1"/>
  <c r="Q9682" i="2" s="1"/>
  <c r="Q9683" i="2" a="1"/>
  <c r="Q9683" i="2"/>
  <c r="Q9684" i="2" a="1"/>
  <c r="Q9684" i="2"/>
  <c r="Q9685" i="2" a="1"/>
  <c r="Q9685" i="2" s="1"/>
  <c r="Q9686" i="2" a="1"/>
  <c r="Q9686" i="2" s="1"/>
  <c r="Q9687" i="2" a="1"/>
  <c r="Q9687" i="2" s="1"/>
  <c r="Q9688" i="2" a="1"/>
  <c r="Q9688" i="2" s="1"/>
  <c r="Q9689" i="2" a="1"/>
  <c r="Q9689" i="2"/>
  <c r="Q9690" i="2" a="1"/>
  <c r="Q9690" i="2" s="1"/>
  <c r="Q9691" i="2" a="1"/>
  <c r="Q9691" i="2" s="1"/>
  <c r="Q9692" i="2" a="1"/>
  <c r="Q9692" i="2" s="1"/>
  <c r="Q9693" i="2" a="1"/>
  <c r="Q9693" i="2" s="1"/>
  <c r="Q9694" i="2" a="1"/>
  <c r="Q9694" i="2" s="1"/>
  <c r="Q9695" i="2" a="1"/>
  <c r="Q9695" i="2" s="1"/>
  <c r="Q9696" i="2" a="1"/>
  <c r="Q9696" i="2"/>
  <c r="Q9697" i="2" a="1"/>
  <c r="Q9697" i="2" s="1"/>
  <c r="Q9698" i="2" a="1"/>
  <c r="Q9698" i="2" s="1"/>
  <c r="Q9699" i="2" a="1"/>
  <c r="Q9699" i="2" s="1"/>
  <c r="Q9700" i="2" a="1"/>
  <c r="Q9700" i="2" s="1"/>
  <c r="Q9701" i="2" a="1"/>
  <c r="Q9701" i="2" s="1"/>
  <c r="Q9702" i="2" a="1"/>
  <c r="Q9702" i="2"/>
  <c r="Q9703" i="2" a="1"/>
  <c r="Q9703" i="2" s="1"/>
  <c r="Q9704" i="2" a="1"/>
  <c r="Q9704" i="2"/>
  <c r="Q9705" i="2" a="1"/>
  <c r="Q9705" i="2" s="1"/>
  <c r="Q9706" i="2" a="1"/>
  <c r="Q9706" i="2" s="1"/>
  <c r="Q9707" i="2" a="1"/>
  <c r="Q9707" i="2" s="1"/>
  <c r="Q9708" i="2" a="1"/>
  <c r="Q9708" i="2" s="1"/>
  <c r="Q9709" i="2" a="1"/>
  <c r="Q9709" i="2" s="1"/>
  <c r="Q9710" i="2" a="1"/>
  <c r="Q9710" i="2"/>
  <c r="Q9711" i="2" a="1"/>
  <c r="Q9711" i="2" s="1"/>
  <c r="Q9712" i="2" a="1"/>
  <c r="Q9712" i="2"/>
  <c r="Q9713" i="2" a="1"/>
  <c r="Q9713" i="2" s="1"/>
  <c r="Q9714" i="2" a="1"/>
  <c r="Q9714" i="2" s="1"/>
  <c r="Q9715" i="2" a="1"/>
  <c r="Q9715" i="2"/>
  <c r="Q9716" i="2" a="1"/>
  <c r="Q9716" i="2" s="1"/>
  <c r="Q9717" i="2" a="1"/>
  <c r="Q9717" i="2" s="1"/>
  <c r="Q9718" i="2" a="1"/>
  <c r="Q9718" i="2"/>
  <c r="Q9719" i="2" a="1"/>
  <c r="Q9719" i="2" s="1"/>
  <c r="Q9720" i="2" a="1"/>
  <c r="Q9720" i="2" s="1"/>
  <c r="Q9721" i="2" a="1"/>
  <c r="Q9721" i="2" s="1"/>
  <c r="Q9722" i="2" a="1"/>
  <c r="Q9722" i="2"/>
  <c r="Q9723" i="2" a="1"/>
  <c r="Q9723" i="2"/>
  <c r="Q9724" i="2" a="1"/>
  <c r="Q9724" i="2" s="1"/>
  <c r="Q9725" i="2" a="1"/>
  <c r="Q9725" i="2" s="1"/>
  <c r="Q9726" i="2" a="1"/>
  <c r="Q9726" i="2" s="1"/>
  <c r="Q9727" i="2" a="1"/>
  <c r="Q9727" i="2" s="1"/>
  <c r="Q9728" i="2" a="1"/>
  <c r="Q9728" i="2" s="1"/>
  <c r="Q9729" i="2" a="1"/>
  <c r="Q9729" i="2" s="1"/>
  <c r="Q9730" i="2" a="1"/>
  <c r="Q9730" i="2"/>
  <c r="Q9731" i="2" a="1"/>
  <c r="Q9731" i="2" s="1"/>
  <c r="Q9732" i="2" a="1"/>
  <c r="Q9732" i="2" s="1"/>
  <c r="Q9733" i="2" a="1"/>
  <c r="Q9733" i="2" s="1"/>
  <c r="Q9734" i="2" a="1"/>
  <c r="Q9734" i="2" s="1"/>
  <c r="Q9735" i="2" a="1"/>
  <c r="Q9735" i="2" s="1"/>
  <c r="Q9736" i="2" a="1"/>
  <c r="Q9736" i="2" s="1"/>
  <c r="Q9737" i="2" a="1"/>
  <c r="Q9737" i="2" s="1"/>
  <c r="Q9738" i="2" a="1"/>
  <c r="Q9738" i="2"/>
  <c r="Q9739" i="2" a="1"/>
  <c r="Q9739" i="2"/>
  <c r="Q9740" i="2" a="1"/>
  <c r="Q9740" i="2"/>
  <c r="Q9741" i="2" a="1"/>
  <c r="Q9741" i="2" s="1"/>
  <c r="Q9742" i="2" a="1"/>
  <c r="Q9742" i="2" s="1"/>
  <c r="Q9743" i="2" a="1"/>
  <c r="Q9743" i="2" s="1"/>
  <c r="Q9744" i="2" a="1"/>
  <c r="Q9744" i="2" s="1"/>
  <c r="Q9745" i="2" a="1"/>
  <c r="Q9745" i="2"/>
  <c r="Q9746" i="2" a="1"/>
  <c r="Q9746" i="2" s="1"/>
  <c r="Q9747" i="2" a="1"/>
  <c r="Q9747" i="2"/>
  <c r="Q9748" i="2" a="1"/>
  <c r="Q9748" i="2" s="1"/>
  <c r="Q9749" i="2" a="1"/>
  <c r="Q9749" i="2" s="1"/>
  <c r="Q9750" i="2" a="1"/>
  <c r="Q9750" i="2" s="1"/>
  <c r="Q9751" i="2" a="1"/>
  <c r="Q9751" i="2" s="1"/>
  <c r="Q9752" i="2" a="1"/>
  <c r="Q9752" i="2" s="1"/>
  <c r="Q9753" i="2" a="1"/>
  <c r="Q9753" i="2"/>
  <c r="Q9754" i="2" a="1"/>
  <c r="Q9754" i="2"/>
  <c r="Q9755" i="2" a="1"/>
  <c r="Q9755" i="2" s="1"/>
  <c r="Q9756" i="2" a="1"/>
  <c r="Q9756" i="2" s="1"/>
  <c r="Q9757" i="2" a="1"/>
  <c r="Q9757" i="2" s="1"/>
  <c r="Q9758" i="2" a="1"/>
  <c r="Q9758" i="2" s="1"/>
  <c r="Q9759" i="2" a="1"/>
  <c r="Q9759" i="2"/>
  <c r="Q9760" i="2" a="1"/>
  <c r="Q9760" i="2" s="1"/>
  <c r="Q9761" i="2" a="1"/>
  <c r="Q9761" i="2" s="1"/>
  <c r="Q9762" i="2" a="1"/>
  <c r="Q9762" i="2" s="1"/>
  <c r="Q9763" i="2" a="1"/>
  <c r="Q9763" i="2" s="1"/>
  <c r="Q9764" i="2" a="1"/>
  <c r="Q9764" i="2" s="1"/>
  <c r="Q9765" i="2" a="1"/>
  <c r="Q9765" i="2"/>
  <c r="Q9766" i="2" a="1"/>
  <c r="Q9766" i="2" s="1"/>
  <c r="Q9767" i="2" a="1"/>
  <c r="Q9767" i="2" s="1"/>
  <c r="Q9768" i="2" a="1"/>
  <c r="Q9768" i="2" s="1"/>
  <c r="Q9769" i="2" a="1"/>
  <c r="Q9769" i="2" s="1"/>
  <c r="Q9770" i="2" a="1"/>
  <c r="Q9770" i="2" s="1"/>
  <c r="Q9771" i="2" a="1"/>
  <c r="Q9771" i="2"/>
  <c r="Q9772" i="2" a="1"/>
  <c r="Q9772" i="2" s="1"/>
  <c r="Q9773" i="2" a="1"/>
  <c r="Q9773" i="2"/>
  <c r="Q9774" i="2" a="1"/>
  <c r="Q9774" i="2"/>
  <c r="Q9775" i="2" a="1"/>
  <c r="Q9775" i="2"/>
  <c r="Q9776" i="2" a="1"/>
  <c r="Q9776" i="2" s="1"/>
  <c r="Q9777" i="2" a="1"/>
  <c r="Q9777" i="2" s="1"/>
  <c r="Q9778" i="2" a="1"/>
  <c r="Q9778" i="2" s="1"/>
  <c r="Q9779" i="2" a="1"/>
  <c r="Q9779" i="2"/>
  <c r="Q9780" i="2" a="1"/>
  <c r="Q9780" i="2"/>
  <c r="Q9781" i="2" a="1"/>
  <c r="Q9781" i="2"/>
  <c r="Q9782" i="2" a="1"/>
  <c r="Q9782" i="2"/>
  <c r="Q9783" i="2" a="1"/>
  <c r="Q9783" i="2" s="1"/>
  <c r="Q9784" i="2" a="1"/>
  <c r="Q9784" i="2" s="1"/>
  <c r="Q9785" i="2" a="1"/>
  <c r="Q9785" i="2" s="1"/>
  <c r="Q9786" i="2" a="1"/>
  <c r="Q9786" i="2" s="1"/>
  <c r="Q9787" i="2" a="1"/>
  <c r="Q9787" i="2"/>
  <c r="Q9788" i="2" a="1"/>
  <c r="Q9788" i="2"/>
  <c r="Q9789" i="2" a="1"/>
  <c r="Q9789" i="2" s="1"/>
  <c r="Q9790" i="2" a="1"/>
  <c r="Q9790" i="2" s="1"/>
  <c r="Q9791" i="2" a="1"/>
  <c r="Q9791" i="2" s="1"/>
  <c r="Q9792" i="2" a="1"/>
  <c r="Q9792" i="2"/>
  <c r="Q9793" i="2" a="1"/>
  <c r="Q9793" i="2" s="1"/>
  <c r="Q9794" i="2" a="1"/>
  <c r="Q9794" i="2"/>
  <c r="Q9795" i="2" a="1"/>
  <c r="Q9795" i="2" s="1"/>
  <c r="Q9796" i="2" a="1"/>
  <c r="Q9796" i="2"/>
  <c r="Q9797" i="2" a="1"/>
  <c r="Q9797" i="2" s="1"/>
  <c r="Q9798" i="2" a="1"/>
  <c r="Q9798" i="2" s="1"/>
  <c r="Q9799" i="2" a="1"/>
  <c r="Q9799" i="2"/>
  <c r="Q9800" i="2" a="1"/>
  <c r="Q9800" i="2"/>
  <c r="Q9801" i="2" a="1"/>
  <c r="Q9801" i="2" s="1"/>
  <c r="Q9802" i="2" a="1"/>
  <c r="Q9802" i="2" s="1"/>
  <c r="Q9803" i="2" a="1"/>
  <c r="Q9803" i="2"/>
  <c r="Q9804" i="2" a="1"/>
  <c r="Q9804" i="2" s="1"/>
  <c r="Q9805" i="2" a="1"/>
  <c r="Q9805" i="2" s="1"/>
  <c r="Q9806" i="2" a="1"/>
  <c r="Q9806" i="2"/>
  <c r="Q9807" i="2" a="1"/>
  <c r="Q9807" i="2" s="1"/>
  <c r="Q9808" i="2" a="1"/>
  <c r="Q9808" i="2"/>
  <c r="Q9809" i="2" a="1"/>
  <c r="Q9809" i="2" s="1"/>
  <c r="Q9810" i="2" a="1"/>
  <c r="Q9810" i="2"/>
  <c r="Q9811" i="2" a="1"/>
  <c r="Q9811" i="2" s="1"/>
  <c r="Q9812" i="2" a="1"/>
  <c r="Q9812" i="2" s="1"/>
  <c r="Q9813" i="2" a="1"/>
  <c r="Q9813" i="2" s="1"/>
  <c r="Q9814" i="2" a="1"/>
  <c r="Q9814" i="2"/>
  <c r="Q9815" i="2" a="1"/>
  <c r="Q9815" i="2" s="1"/>
  <c r="Q9816" i="2" a="1"/>
  <c r="Q9816" i="2" s="1"/>
  <c r="Q9817" i="2" a="1"/>
  <c r="Q9817" i="2" s="1"/>
  <c r="Q9818" i="2" a="1"/>
  <c r="Q9818" i="2" s="1"/>
  <c r="Q9819" i="2" a="1"/>
  <c r="Q9819" i="2" s="1"/>
  <c r="Q9820" i="2" a="1"/>
  <c r="Q9820" i="2"/>
  <c r="Q9821" i="2" a="1"/>
  <c r="Q9821" i="2" s="1"/>
  <c r="Q9822" i="2" a="1"/>
  <c r="Q9822" i="2" s="1"/>
  <c r="Q9823" i="2" a="1"/>
  <c r="Q9823" i="2"/>
  <c r="Q9824" i="2" a="1"/>
  <c r="Q9824" i="2" s="1"/>
  <c r="Q9825" i="2" a="1"/>
  <c r="Q9825" i="2" s="1"/>
  <c r="Q9826" i="2" a="1"/>
  <c r="Q9826" i="2" s="1"/>
  <c r="Q9827" i="2" a="1"/>
  <c r="Q9827" i="2" s="1"/>
  <c r="Q9828" i="2" a="1"/>
  <c r="Q9828" i="2"/>
  <c r="Q9829" i="2" a="1"/>
  <c r="Q9829" i="2" s="1"/>
  <c r="Q9830" i="2" a="1"/>
  <c r="Q9830" i="2" s="1"/>
  <c r="Q9831" i="2" a="1"/>
  <c r="Q9831" i="2"/>
  <c r="Q9832" i="2" a="1"/>
  <c r="Q9832" i="2" s="1"/>
  <c r="Q9833" i="2" a="1"/>
  <c r="Q9833" i="2" s="1"/>
  <c r="Q9834" i="2" a="1"/>
  <c r="Q9834" i="2" s="1"/>
  <c r="Q9835" i="2" a="1"/>
  <c r="Q9835" i="2" s="1"/>
  <c r="Q9836" i="2" a="1"/>
  <c r="Q9836" i="2"/>
  <c r="Q9837" i="2" a="1"/>
  <c r="Q9837" i="2"/>
  <c r="Q9838" i="2" a="1"/>
  <c r="Q9838" i="2" s="1"/>
  <c r="Q9839" i="2" a="1"/>
  <c r="Q9839" i="2" s="1"/>
  <c r="Q9840" i="2" a="1"/>
  <c r="Q9840" i="2" s="1"/>
  <c r="Q9841" i="2" a="1"/>
  <c r="Q9841" i="2"/>
  <c r="Q9842" i="2" a="1"/>
  <c r="Q9842" i="2" s="1"/>
  <c r="Q9843" i="2" a="1"/>
  <c r="Q9843" i="2"/>
  <c r="Q9844" i="2" a="1"/>
  <c r="Q9844" i="2" s="1"/>
  <c r="Q9845" i="2" a="1"/>
  <c r="Q9845" i="2" s="1"/>
  <c r="Q9846" i="2" a="1"/>
  <c r="Q9846" i="2" s="1"/>
  <c r="Q9847" i="2" a="1"/>
  <c r="Q9847" i="2" s="1"/>
  <c r="Q9848" i="2" a="1"/>
  <c r="Q9848" i="2" s="1"/>
  <c r="Q9849" i="2" a="1"/>
  <c r="Q9849" i="2"/>
  <c r="Q9850" i="2" a="1"/>
  <c r="Q9850" i="2" s="1"/>
  <c r="Q9851" i="2" a="1"/>
  <c r="Q9851" i="2"/>
  <c r="Q9852" i="2" a="1"/>
  <c r="Q9852" i="2"/>
  <c r="Q9853" i="2" a="1"/>
  <c r="Q9853" i="2" s="1"/>
  <c r="Q9854" i="2" a="1"/>
  <c r="Q9854" i="2" s="1"/>
  <c r="Q9855" i="2" a="1"/>
  <c r="Q9855" i="2"/>
  <c r="Q9856" i="2" a="1"/>
  <c r="Q9856" i="2" s="1"/>
  <c r="Q9857" i="2" a="1"/>
  <c r="Q9857" i="2"/>
  <c r="Q9858" i="2" a="1"/>
  <c r="Q9858" i="2" s="1"/>
  <c r="Q9859" i="2" a="1"/>
  <c r="Q9859" i="2" s="1"/>
  <c r="Q9860" i="2" a="1"/>
  <c r="Q9860" i="2" s="1"/>
  <c r="Q9861" i="2" a="1"/>
  <c r="Q9861" i="2" s="1"/>
  <c r="Q9862" i="2" a="1"/>
  <c r="Q9862" i="2"/>
  <c r="Q9863" i="2" a="1"/>
  <c r="Q9863" i="2" s="1"/>
  <c r="Q9864" i="2" a="1"/>
  <c r="Q9864" i="2" s="1"/>
  <c r="Q9865" i="2" a="1"/>
  <c r="Q9865" i="2" s="1"/>
  <c r="Q9866" i="2" a="1"/>
  <c r="Q9866" i="2" s="1"/>
  <c r="Q9867" i="2" a="1"/>
  <c r="Q9867" i="2" s="1"/>
  <c r="Q9868" i="2" a="1"/>
  <c r="Q9868" i="2" s="1"/>
  <c r="Q9869" i="2" a="1"/>
  <c r="Q9869" i="2"/>
  <c r="Q9870" i="2" a="1"/>
  <c r="Q9870" i="2"/>
  <c r="Q9871" i="2" a="1"/>
  <c r="Q9871" i="2"/>
  <c r="Q9872" i="2" a="1"/>
  <c r="Q9872" i="2"/>
  <c r="Q9873" i="2" a="1"/>
  <c r="Q9873" i="2" s="1"/>
  <c r="Q9874" i="2" a="1"/>
  <c r="Q9874" i="2" s="1"/>
  <c r="Q9875" i="2" a="1"/>
  <c r="Q9875" i="2" s="1"/>
  <c r="Q9876" i="2" a="1"/>
  <c r="Q9876" i="2" s="1"/>
  <c r="Q9877" i="2" a="1"/>
  <c r="Q9877" i="2" s="1"/>
  <c r="Q9878" i="2" a="1"/>
  <c r="Q9878" i="2"/>
  <c r="Q9879" i="2" a="1"/>
  <c r="Q9879" i="2" s="1"/>
  <c r="Q9880" i="2" a="1"/>
  <c r="Q9880" i="2" s="1"/>
  <c r="Q9881" i="2" a="1"/>
  <c r="Q9881" i="2" s="1"/>
  <c r="Q9882" i="2" a="1"/>
  <c r="Q9882" i="2" s="1"/>
  <c r="Q9883" i="2" a="1"/>
  <c r="Q9883" i="2" s="1"/>
  <c r="Q9884" i="2" a="1"/>
  <c r="Q9884" i="2"/>
  <c r="Q9885" i="2" a="1"/>
  <c r="Q9885" i="2" s="1"/>
  <c r="Q9886" i="2" a="1"/>
  <c r="Q9886" i="2" s="1"/>
  <c r="Q9887" i="2" a="1"/>
  <c r="Q9887" i="2"/>
  <c r="Q9888" i="2" a="1"/>
  <c r="Q9888" i="2" s="1"/>
  <c r="Q9889" i="2" a="1"/>
  <c r="Q9889" i="2" s="1"/>
  <c r="Q9890" i="2" a="1"/>
  <c r="Q9890" i="2" s="1"/>
  <c r="Q9891" i="2" a="1"/>
  <c r="Q9891" i="2"/>
  <c r="Q9892" i="2" a="1"/>
  <c r="Q9892" i="2" s="1"/>
  <c r="Q9893" i="2" a="1"/>
  <c r="Q9893" i="2"/>
  <c r="Q9894" i="2" a="1"/>
  <c r="Q9894" i="2" s="1"/>
  <c r="Q9895" i="2" a="1"/>
  <c r="Q9895" i="2" s="1"/>
  <c r="Q9896" i="2" a="1"/>
  <c r="Q9896" i="2" s="1"/>
  <c r="Q9897" i="2" a="1"/>
  <c r="Q9897" i="2" s="1"/>
  <c r="Q9898" i="2" a="1"/>
  <c r="Q9898" i="2" s="1"/>
  <c r="Q9899" i="2" a="1"/>
  <c r="Q9899" i="2" s="1"/>
  <c r="Q9900" i="2" a="1"/>
  <c r="Q9900" i="2"/>
  <c r="Q9901" i="2" a="1"/>
  <c r="Q9901" i="2"/>
  <c r="Q9902" i="2" a="1"/>
  <c r="Q9902" i="2"/>
  <c r="Q9903" i="2" a="1"/>
  <c r="Q9903" i="2" s="1"/>
  <c r="Q9904" i="2" a="1"/>
  <c r="Q9904" i="2"/>
  <c r="Q9905" i="2" a="1"/>
  <c r="Q9905" i="2" s="1"/>
  <c r="Q9906" i="2" a="1"/>
  <c r="Q9906" i="2"/>
  <c r="Q9907" i="2" a="1"/>
  <c r="Q9907" i="2" s="1"/>
  <c r="Q9908" i="2" a="1"/>
  <c r="Q9908" i="2" s="1"/>
  <c r="Q9909" i="2" a="1"/>
  <c r="Q9909" i="2"/>
  <c r="Q9910" i="2" a="1"/>
  <c r="Q9910" i="2" s="1"/>
  <c r="Q9911" i="2" a="1"/>
  <c r="Q9911" i="2"/>
  <c r="Q9912" i="2" a="1"/>
  <c r="Q9912" i="2" s="1"/>
  <c r="Q9913" i="2" a="1"/>
  <c r="Q9913" i="2" s="1"/>
  <c r="Q9914" i="2" a="1"/>
  <c r="Q9914" i="2" s="1"/>
  <c r="Q9915" i="2" a="1"/>
  <c r="Q9915" i="2"/>
  <c r="Q9916" i="2" a="1"/>
  <c r="Q9916" i="2" s="1"/>
  <c r="Q9917" i="2" a="1"/>
  <c r="Q9917" i="2" s="1"/>
  <c r="Q9918" i="2" a="1"/>
  <c r="Q9918" i="2"/>
  <c r="Q9919" i="2" a="1"/>
  <c r="Q9919" i="2"/>
  <c r="Q9920" i="2" a="1"/>
  <c r="Q9920" i="2" s="1"/>
  <c r="Q9921" i="2" a="1"/>
  <c r="Q9921" i="2" s="1"/>
  <c r="Q9922" i="2" a="1"/>
  <c r="Q9922" i="2" s="1"/>
  <c r="Q9923" i="2" a="1"/>
  <c r="Q9923" i="2" s="1"/>
  <c r="Q9924" i="2" a="1"/>
  <c r="Q9924" i="2" s="1"/>
  <c r="Q9925" i="2" a="1"/>
  <c r="Q9925" i="2" s="1"/>
  <c r="Q9926" i="2" a="1"/>
  <c r="Q9926" i="2"/>
  <c r="Q9927" i="2" a="1"/>
  <c r="Q9927" i="2" s="1"/>
  <c r="Q9928" i="2" a="1"/>
  <c r="Q9928" i="2" s="1"/>
  <c r="Q9929" i="2" a="1"/>
  <c r="Q9929" i="2"/>
  <c r="Q9930" i="2" a="1"/>
  <c r="Q9930" i="2"/>
  <c r="Q9931" i="2" a="1"/>
  <c r="Q9931" i="2" s="1"/>
  <c r="Q9932" i="2" a="1"/>
  <c r="Q9932" i="2" s="1"/>
  <c r="Q9933" i="2" a="1"/>
  <c r="Q9933" i="2" s="1"/>
  <c r="Q9934" i="2" a="1"/>
  <c r="Q9934" i="2"/>
  <c r="Q9935" i="2" a="1"/>
  <c r="Q9935" i="2" s="1"/>
  <c r="Q9936" i="2" a="1"/>
  <c r="Q9936" i="2"/>
  <c r="Q9937" i="2" a="1"/>
  <c r="Q9937" i="2" s="1"/>
  <c r="Q9938" i="2" a="1"/>
  <c r="Q9938" i="2" s="1"/>
  <c r="Q9939" i="2" a="1"/>
  <c r="Q9939" i="2"/>
  <c r="Q9940" i="2" a="1"/>
  <c r="Q9940" i="2"/>
  <c r="Q9941" i="2" a="1"/>
  <c r="Q9941" i="2" s="1"/>
  <c r="Q9942" i="2" a="1"/>
  <c r="Q9942" i="2"/>
  <c r="Q9943" i="2" a="1"/>
  <c r="Q9943" i="2" s="1"/>
  <c r="Q9944" i="2" a="1"/>
  <c r="Q9944" i="2" s="1"/>
  <c r="Q9945" i="2" a="1"/>
  <c r="Q9945" i="2" s="1"/>
  <c r="Q9946" i="2" a="1"/>
  <c r="Q9946" i="2"/>
  <c r="Q9947" i="2" a="1"/>
  <c r="Q9947" i="2"/>
  <c r="Q9948" i="2" a="1"/>
  <c r="Q9948" i="2"/>
  <c r="Q9949" i="2" a="1"/>
  <c r="Q9949" i="2" s="1"/>
  <c r="Q9950" i="2" a="1"/>
  <c r="Q9950" i="2" s="1"/>
  <c r="Q9951" i="2" a="1"/>
  <c r="Q9951" i="2" s="1"/>
  <c r="Q9952" i="2" a="1"/>
  <c r="Q9952" i="2" s="1"/>
  <c r="Q9953" i="2" a="1"/>
  <c r="Q9953" i="2"/>
  <c r="Q9954" i="2" a="1"/>
  <c r="Q9954" i="2" s="1"/>
  <c r="Q9955" i="2" a="1"/>
  <c r="Q9955" i="2" s="1"/>
  <c r="Q9956" i="2" a="1"/>
  <c r="Q9956" i="2"/>
  <c r="Q9957" i="2" a="1"/>
  <c r="Q9957" i="2" s="1"/>
  <c r="Q9958" i="2" a="1"/>
  <c r="Q9958" i="2" s="1"/>
  <c r="Q9959" i="2" a="1"/>
  <c r="Q9959" i="2" s="1"/>
  <c r="Q9960" i="2" a="1"/>
  <c r="Q9960" i="2" s="1"/>
  <c r="Q9961" i="2" a="1"/>
  <c r="Q9961" i="2" s="1"/>
  <c r="Q9962" i="2" a="1"/>
  <c r="Q9962" i="2" s="1"/>
  <c r="Q9963" i="2" a="1"/>
  <c r="Q9963" i="2" s="1"/>
  <c r="Q9964" i="2" a="1"/>
  <c r="Q9964" i="2" s="1"/>
  <c r="Q9965" i="2" a="1"/>
  <c r="Q9965" i="2" s="1"/>
  <c r="Q9966" i="2" a="1"/>
  <c r="Q9966" i="2" s="1"/>
  <c r="Q9967" i="2" a="1"/>
  <c r="Q9967" i="2" s="1"/>
  <c r="Q9968" i="2" a="1"/>
  <c r="Q9968" i="2"/>
  <c r="Q9969" i="2" a="1"/>
  <c r="Q9969" i="2" s="1"/>
  <c r="Q9970" i="2" a="1"/>
  <c r="Q9970" i="2"/>
  <c r="Q9971" i="2" a="1"/>
  <c r="Q9971" i="2" s="1"/>
  <c r="Q9972" i="2" a="1"/>
  <c r="Q9972" i="2" s="1"/>
  <c r="Q9973" i="2" a="1"/>
  <c r="Q9973" i="2" s="1"/>
  <c r="Q9974" i="2" a="1"/>
  <c r="Q9974" i="2"/>
  <c r="Q9975" i="2" a="1"/>
  <c r="Q9975" i="2" s="1"/>
  <c r="Q9976" i="2" a="1"/>
  <c r="Q9976" i="2" s="1"/>
  <c r="Q9977" i="2" a="1"/>
  <c r="Q9977" i="2" s="1"/>
  <c r="Q9978" i="2" a="1"/>
  <c r="Q9978" i="2"/>
  <c r="Q9979" i="2" a="1"/>
  <c r="Q9979" i="2"/>
  <c r="Q9980" i="2" a="1"/>
  <c r="Q9980" i="2" s="1"/>
  <c r="Q9981" i="2" a="1"/>
  <c r="Q9981" i="2" s="1"/>
  <c r="Q9982" i="2" a="1"/>
  <c r="Q9982" i="2" s="1"/>
  <c r="Q9983" i="2" a="1"/>
  <c r="Q9983" i="2" s="1"/>
  <c r="Q9984" i="2" a="1"/>
  <c r="Q9984" i="2"/>
  <c r="Q9985" i="2" a="1"/>
  <c r="Q9985" i="2" s="1"/>
  <c r="Q9986" i="2" a="1"/>
  <c r="Q9986" i="2" s="1"/>
  <c r="Q9987" i="2" a="1"/>
  <c r="Q9987" i="2" s="1"/>
  <c r="Q9988" i="2" a="1"/>
  <c r="Q9988" i="2" s="1"/>
  <c r="Q9989" i="2" a="1"/>
  <c r="Q9989" i="2"/>
  <c r="Q9990" i="2" a="1"/>
  <c r="Q9990" i="2" s="1"/>
  <c r="Q9991" i="2" a="1"/>
  <c r="Q9991" i="2" s="1"/>
  <c r="Q9992" i="2" a="1"/>
  <c r="Q9992" i="2" s="1"/>
  <c r="Q9993" i="2" a="1"/>
  <c r="Q9993" i="2"/>
  <c r="Q9994" i="2" a="1"/>
  <c r="Q9994" i="2" s="1"/>
  <c r="Q9995" i="2" a="1"/>
  <c r="Q9995" i="2" s="1"/>
  <c r="Q9996" i="2" a="1"/>
  <c r="Q9996" i="2" s="1"/>
  <c r="Q9997" i="2" a="1"/>
  <c r="Q9997" i="2"/>
  <c r="Q9998" i="2" a="1"/>
  <c r="Q9998" i="2"/>
  <c r="Q9999" i="2" a="1"/>
  <c r="Q9999" i="2" s="1"/>
  <c r="Q10000" i="2" a="1"/>
  <c r="Q10000" i="2" s="1"/>
  <c r="Q10001" i="2" a="1"/>
  <c r="Q10001" i="2" s="1"/>
  <c r="O10008" i="2"/>
  <c r="O10007" i="2"/>
  <c r="I10004" i="2" a="1"/>
  <c r="I10004" i="2" s="1"/>
  <c r="E3" i="26"/>
  <c r="E4" i="26"/>
  <c r="E5" i="26"/>
  <c r="E6" i="26"/>
  <c r="E7" i="26"/>
  <c r="E8" i="26"/>
  <c r="D4" i="26"/>
  <c r="D5" i="26"/>
  <c r="D6" i="26"/>
  <c r="D7" i="26"/>
  <c r="D8" i="26"/>
  <c r="D3" i="26"/>
  <c r="A5" i="22"/>
  <c r="A6" i="22"/>
  <c r="A4" i="22"/>
  <c r="I3" i="22"/>
  <c r="I4" i="22"/>
  <c r="I5" i="22"/>
  <c r="I6" i="22"/>
  <c r="H4" i="22"/>
  <c r="H5" i="22"/>
  <c r="G5" i="22" s="1"/>
  <c r="H6" i="22"/>
  <c r="G6" i="22" s="1"/>
  <c r="H3" i="22"/>
  <c r="H4" i="23"/>
  <c r="I5" i="23"/>
  <c r="I4" i="23"/>
  <c r="J4" i="23"/>
  <c r="K4" i="23"/>
  <c r="L4" i="23"/>
  <c r="J5" i="23"/>
  <c r="K5" i="23"/>
  <c r="L5" i="23"/>
  <c r="I6" i="23"/>
  <c r="J6" i="23"/>
  <c r="K6" i="23"/>
  <c r="L6" i="23"/>
  <c r="I7" i="23"/>
  <c r="J7" i="23"/>
  <c r="K7" i="23"/>
  <c r="L7" i="23"/>
  <c r="H5" i="23"/>
  <c r="H6" i="23"/>
  <c r="H7" i="23"/>
  <c r="H10004" i="2"/>
  <c r="Q10005" i="2"/>
  <c r="Q10004" i="2"/>
  <c r="P10004" i="2" a="1"/>
  <c r="P10004" i="2" s="1"/>
  <c r="H10003" i="2"/>
  <c r="B15" i="21"/>
  <c r="A6" i="5"/>
  <c r="A6" i="7"/>
  <c r="B6" i="20"/>
  <c r="B7" i="21"/>
  <c r="C6" i="20"/>
  <c r="A6" i="20"/>
  <c r="C15" i="21"/>
  <c r="C7" i="21"/>
  <c r="A7" i="15"/>
  <c r="Q10006" i="2" l="1"/>
  <c r="R10004" i="2" s="1"/>
  <c r="O10003" i="2"/>
  <c r="K10003" i="2"/>
  <c r="A10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4DA97D-6830-4EED-93F7-57FCC3722E2F}" keepAlive="1" name="Query - Churn_Modelling1" description="Connection to the 'Churn_Modelling1' query in the workbook." type="5" refreshedVersion="8" background="1" saveData="1">
    <dbPr connection="Provider=Microsoft.Mashup.OleDb.1;Data Source=$Workbook$;Location=Churn_Modelling1;Extended Properties=&quot;&quot;" command="SELECT * FROM [Churn_Modelling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<sst xmlns="http://schemas.openxmlformats.org/spreadsheetml/2006/main" count="90123" uniqueCount="3016">
  <si>
    <t>CustomerId</t>
  </si>
  <si>
    <t>Surname</t>
  </si>
  <si>
    <t>Geography</t>
  </si>
  <si>
    <t>Gender</t>
  </si>
  <si>
    <t>Age</t>
  </si>
  <si>
    <t>Age Group</t>
  </si>
  <si>
    <t>Tenure</t>
  </si>
  <si>
    <t>Balance</t>
  </si>
  <si>
    <t>NumOfProducts</t>
  </si>
  <si>
    <t>CreditScore</t>
  </si>
  <si>
    <t>Credit_Score_Category</t>
  </si>
  <si>
    <t>HasCreditCard</t>
  </si>
  <si>
    <t>IsActiveMember</t>
  </si>
  <si>
    <t>EstimatedSalary</t>
  </si>
  <si>
    <t>Exited</t>
  </si>
  <si>
    <t>Balance_Category</t>
  </si>
  <si>
    <t>Hargrave</t>
  </si>
  <si>
    <t>France</t>
  </si>
  <si>
    <t>Female</t>
  </si>
  <si>
    <t>Middle Age</t>
  </si>
  <si>
    <t>Fair</t>
  </si>
  <si>
    <t>Yes</t>
  </si>
  <si>
    <t>Active</t>
  </si>
  <si>
    <t>Churned</t>
  </si>
  <si>
    <t>Zero Balance</t>
  </si>
  <si>
    <t>Hill</t>
  </si>
  <si>
    <t>Spain</t>
  </si>
  <si>
    <t>No</t>
  </si>
  <si>
    <t>Retained</t>
  </si>
  <si>
    <t>Low Balance</t>
  </si>
  <si>
    <t>Onio</t>
  </si>
  <si>
    <t>Poor</t>
  </si>
  <si>
    <t>Inactive</t>
  </si>
  <si>
    <t>High Balance</t>
  </si>
  <si>
    <t>Boni</t>
  </si>
  <si>
    <t>Good</t>
  </si>
  <si>
    <t>Mitchell</t>
  </si>
  <si>
    <t>Excellent</t>
  </si>
  <si>
    <t>Chu</t>
  </si>
  <si>
    <t>Male</t>
  </si>
  <si>
    <t>Bartlett</t>
  </si>
  <si>
    <t>Obinna</t>
  </si>
  <si>
    <t>Germany</t>
  </si>
  <si>
    <t>Young</t>
  </si>
  <si>
    <t>Very Poor</t>
  </si>
  <si>
    <t>He</t>
  </si>
  <si>
    <t>H?</t>
  </si>
  <si>
    <t>Bearce</t>
  </si>
  <si>
    <t>Andrews</t>
  </si>
  <si>
    <t>Kay</t>
  </si>
  <si>
    <t>Chin</t>
  </si>
  <si>
    <t>Scott</t>
  </si>
  <si>
    <t>Goforth</t>
  </si>
  <si>
    <t>Romeo</t>
  </si>
  <si>
    <t>Henderson</t>
  </si>
  <si>
    <t>Muldrow</t>
  </si>
  <si>
    <t>Hao</t>
  </si>
  <si>
    <t>McDonald</t>
  </si>
  <si>
    <t>Dellucci</t>
  </si>
  <si>
    <t>Gerasimov</t>
  </si>
  <si>
    <t>Mosman</t>
  </si>
  <si>
    <t>Yen</t>
  </si>
  <si>
    <t>Maclean</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</si>
  <si>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</si>
  <si>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</si>
  <si>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</si>
  <si>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</si>
  <si>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</si>
  <si>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</si>
  <si>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</si>
  <si>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</si>
  <si>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</si>
  <si>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</si>
  <si>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</si>
  <si>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</si>
  <si>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</si>
  <si>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</si>
  <si>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</si>
  <si>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</si>
  <si>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</si>
  <si>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</si>
  <si>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</si>
  <si>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</si>
  <si>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</si>
  <si>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</si>
  <si>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</si>
  <si>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</si>
  <si>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</si>
  <si>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</si>
  <si>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</si>
  <si>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</si>
  <si>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</si>
  <si>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</si>
  <si>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</si>
  <si>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</si>
  <si>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</si>
  <si>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</si>
  <si>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</si>
  <si>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</si>
  <si>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</si>
  <si>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</si>
  <si>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</si>
  <si>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</si>
  <si>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</si>
  <si>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</si>
  <si>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</si>
  <si>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</si>
  <si>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</si>
  <si>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</si>
  <si>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</si>
  <si>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</si>
  <si>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</si>
  <si>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</si>
  <si>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</si>
  <si>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</si>
  <si>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</si>
  <si>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</si>
  <si>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</si>
  <si>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</si>
  <si>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</si>
  <si>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</si>
  <si>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</si>
  <si>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</si>
  <si>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</si>
  <si>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</si>
  <si>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</si>
  <si>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</si>
  <si>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</si>
  <si>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</si>
  <si>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</si>
  <si>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</si>
  <si>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</si>
  <si>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</si>
  <si>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</si>
  <si>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</si>
  <si>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</si>
  <si>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</si>
  <si>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</si>
  <si>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</si>
  <si>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</si>
  <si>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</si>
  <si>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</si>
  <si>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</si>
  <si>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</si>
  <si>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</si>
  <si>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</si>
  <si>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</si>
  <si>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</si>
  <si>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</si>
  <si>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</si>
  <si>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</si>
  <si>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</si>
  <si>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</si>
  <si>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</si>
  <si>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</si>
  <si>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</si>
  <si>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</si>
  <si>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</si>
  <si>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</si>
  <si>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</si>
  <si>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</si>
  <si>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</si>
  <si>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</si>
  <si>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</si>
  <si>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</si>
  <si>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</si>
  <si>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</si>
  <si>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</si>
  <si>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</si>
  <si>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</si>
  <si>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</si>
  <si>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</si>
  <si>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</si>
  <si>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</si>
  <si>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</si>
  <si>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</si>
  <si>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</si>
  <si>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</si>
  <si>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</si>
  <si>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</si>
  <si>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</si>
  <si>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</si>
  <si>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</si>
  <si>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</si>
  <si>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</si>
  <si>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</si>
  <si>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</si>
  <si>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</si>
  <si>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</si>
  <si>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</si>
  <si>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</si>
  <si>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</si>
  <si>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</si>
  <si>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</si>
  <si>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</si>
  <si>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</si>
  <si>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</si>
  <si>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</si>
  <si>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</si>
  <si>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</si>
  <si>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</si>
  <si>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</si>
  <si>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</si>
  <si>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</si>
  <si>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</si>
  <si>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</si>
  <si>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</si>
  <si>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</si>
  <si>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</si>
  <si>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</si>
  <si>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</si>
  <si>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</si>
  <si>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</si>
  <si>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</si>
  <si>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</si>
  <si>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</si>
  <si>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</si>
  <si>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</si>
  <si>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</si>
  <si>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</si>
  <si>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</si>
  <si>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</si>
  <si>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</si>
  <si>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</si>
  <si>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</si>
  <si>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</si>
  <si>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</si>
  <si>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</si>
  <si>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</si>
  <si>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</si>
  <si>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</si>
  <si>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</si>
  <si>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</si>
  <si>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</si>
  <si>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</si>
  <si>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</si>
  <si>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</si>
  <si>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</si>
  <si>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</si>
  <si>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</si>
  <si>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</si>
  <si>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</si>
  <si>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</si>
  <si>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</si>
  <si>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</si>
  <si>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</si>
  <si>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</si>
  <si>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</si>
  <si>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</si>
  <si>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</si>
  <si>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</si>
  <si>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</si>
  <si>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</si>
  <si>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</si>
  <si>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</si>
  <si>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</si>
  <si>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</si>
  <si>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</si>
  <si>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</si>
  <si>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</si>
  <si>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</si>
  <si>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</si>
  <si>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</si>
  <si>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</si>
  <si>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</si>
  <si>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</si>
  <si>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</si>
  <si>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</si>
  <si>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</si>
  <si>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</si>
  <si>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</si>
  <si>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</si>
  <si>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</si>
  <si>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</si>
  <si>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</si>
  <si>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</si>
  <si>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</si>
  <si>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</si>
  <si>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</si>
  <si>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</si>
  <si>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</si>
  <si>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</si>
  <si>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</si>
  <si>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</si>
  <si>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</si>
  <si>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</si>
  <si>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</si>
  <si>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</si>
  <si>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</si>
  <si>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</si>
  <si>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</si>
  <si>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</si>
  <si>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</si>
  <si>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</si>
  <si>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</si>
  <si>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</si>
  <si>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</si>
  <si>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</si>
  <si>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</si>
  <si>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</si>
  <si>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</si>
  <si>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</si>
  <si>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</si>
  <si>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</si>
  <si>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</si>
  <si>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</si>
  <si>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</si>
  <si>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</si>
  <si>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</si>
  <si>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</si>
  <si>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</si>
  <si>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</si>
  <si>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</si>
  <si>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</si>
  <si>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</si>
  <si>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</si>
  <si>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</si>
  <si>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</si>
  <si>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</si>
  <si>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</si>
  <si>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</si>
  <si>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</si>
  <si>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</si>
  <si>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</si>
  <si>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</si>
  <si>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</si>
  <si>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</si>
  <si>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</si>
  <si>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</si>
  <si>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</si>
  <si>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</si>
  <si>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</si>
  <si>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</si>
  <si>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</si>
  <si>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</si>
  <si>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</si>
  <si>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</si>
  <si>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</si>
  <si>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</si>
  <si>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</si>
  <si>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</si>
  <si>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</si>
  <si>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</si>
  <si>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</si>
  <si>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</si>
  <si>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</si>
  <si>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</si>
  <si>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</si>
  <si>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</si>
  <si>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</si>
  <si>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</si>
  <si>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</si>
  <si>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</si>
  <si>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</si>
  <si>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</si>
  <si>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</si>
  <si>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</si>
  <si>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</si>
  <si>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</si>
  <si>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</si>
  <si>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</si>
  <si>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</si>
  <si>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</si>
  <si>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</si>
  <si>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</si>
  <si>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</si>
  <si>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</si>
  <si>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</si>
  <si>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</si>
  <si>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</si>
  <si>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</si>
  <si>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</si>
  <si>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</si>
  <si>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</si>
  <si>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</si>
  <si>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</si>
  <si>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</si>
  <si>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</si>
  <si>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</si>
  <si>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</si>
  <si>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</si>
  <si>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</si>
  <si>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</si>
  <si>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</si>
  <si>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</si>
  <si>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</si>
  <si>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</si>
  <si>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</si>
  <si>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</si>
  <si>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</si>
  <si>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</si>
  <si>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</si>
  <si>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</si>
  <si>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</si>
  <si>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</si>
  <si>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</si>
  <si>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</si>
  <si>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</si>
  <si>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</si>
  <si>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</si>
  <si>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</si>
  <si>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</si>
  <si>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</si>
  <si>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</si>
  <si>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</si>
  <si>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</si>
  <si>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</si>
  <si>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</si>
  <si>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</si>
  <si>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</si>
  <si>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</si>
  <si>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</si>
  <si>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</si>
  <si>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</si>
  <si>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</si>
  <si>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</si>
  <si>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</si>
  <si>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</si>
  <si>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</si>
  <si>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</si>
  <si>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</si>
  <si>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</si>
  <si>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</si>
  <si>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</si>
  <si>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</si>
  <si>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</si>
  <si>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</si>
  <si>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</si>
  <si>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</si>
  <si>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</si>
  <si>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</si>
  <si>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</si>
  <si>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</si>
  <si>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</si>
  <si>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</si>
  <si>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</si>
  <si>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</si>
  <si>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</si>
  <si>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</si>
  <si>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</si>
  <si>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</si>
  <si>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</si>
  <si>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</si>
  <si>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</si>
  <si>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</si>
  <si>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</si>
  <si>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</si>
  <si>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</si>
  <si>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</si>
  <si>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</si>
  <si>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</si>
  <si>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</si>
  <si>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</si>
  <si>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</si>
  <si>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</si>
  <si>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</si>
  <si>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</si>
  <si>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</si>
  <si>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</si>
  <si>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</si>
  <si>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</si>
  <si>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</si>
  <si>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</si>
  <si>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</si>
  <si>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</si>
  <si>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</si>
  <si>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</si>
  <si>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</si>
  <si>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</si>
  <si>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</si>
  <si>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</si>
  <si>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</si>
  <si>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</si>
  <si>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</si>
  <si>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</si>
  <si>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</si>
  <si>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</si>
  <si>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</si>
  <si>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</si>
  <si>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</si>
  <si>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</si>
  <si>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</si>
  <si>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</si>
  <si>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</si>
  <si>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</si>
  <si>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</si>
  <si>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</si>
  <si>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</si>
  <si>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</si>
  <si>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</si>
  <si>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</si>
  <si>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</si>
  <si>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</si>
  <si>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</si>
  <si>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</si>
  <si>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</si>
  <si>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</si>
  <si>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</si>
  <si>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</si>
  <si>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</si>
  <si>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</si>
  <si>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</si>
  <si>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</si>
  <si>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</si>
  <si>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</si>
  <si>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</si>
  <si>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</si>
  <si>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</si>
  <si>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</si>
  <si>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</si>
  <si>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</si>
  <si>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</si>
  <si>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</si>
  <si>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</si>
  <si>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</si>
  <si>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</si>
  <si>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</si>
  <si>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</si>
  <si>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</si>
  <si>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</si>
  <si>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</si>
  <si>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</si>
  <si>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</si>
  <si>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</si>
  <si>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</si>
  <si>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</si>
  <si>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</si>
  <si>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</si>
  <si>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</si>
  <si>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</si>
  <si>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</si>
  <si>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</si>
  <si>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</si>
  <si>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</si>
  <si>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</si>
  <si>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</si>
  <si>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</si>
  <si>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</si>
  <si>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</si>
  <si>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</si>
  <si>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</si>
  <si>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</si>
  <si>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</si>
  <si>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</si>
  <si>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</si>
  <si>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</si>
  <si>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</si>
  <si>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</si>
  <si>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</si>
  <si>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</si>
  <si>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</si>
  <si>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</si>
  <si>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</si>
  <si>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</si>
  <si>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</si>
  <si>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</si>
  <si>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</si>
  <si>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</si>
  <si>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</si>
  <si>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</si>
  <si>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</si>
  <si>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</si>
  <si>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</si>
  <si>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</si>
  <si>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</si>
  <si>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</si>
  <si>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</si>
  <si>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</si>
  <si>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</si>
  <si>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</si>
  <si>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</si>
  <si>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</si>
  <si>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</si>
  <si>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</si>
  <si>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</si>
  <si>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</si>
  <si>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</si>
  <si>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</si>
  <si>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</si>
  <si>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</si>
  <si>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</si>
  <si>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</si>
  <si>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</si>
  <si>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</si>
  <si>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</si>
  <si>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</si>
  <si>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</si>
  <si>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</si>
  <si>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</si>
  <si>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</si>
  <si>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</si>
  <si>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</si>
  <si>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</si>
  <si>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</si>
  <si>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</si>
  <si>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</si>
  <si>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</si>
  <si>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</si>
  <si>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</si>
  <si>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</si>
  <si>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</si>
  <si>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</si>
  <si>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</si>
  <si>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</si>
  <si>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</si>
  <si>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</si>
  <si>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</si>
  <si>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</si>
  <si>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</si>
  <si>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</si>
  <si>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</si>
  <si>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</si>
  <si>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</si>
  <si>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</si>
  <si>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</si>
  <si>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</si>
  <si>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</si>
  <si>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</si>
  <si>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</si>
  <si>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</si>
  <si>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</si>
  <si>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</si>
  <si>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</si>
  <si>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</si>
  <si>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</si>
  <si>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</si>
  <si>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</si>
  <si>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</si>
  <si>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</si>
  <si>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</si>
  <si>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</si>
  <si>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</si>
  <si>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</si>
  <si>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</si>
  <si>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</si>
  <si>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</si>
  <si>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</si>
  <si>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</si>
  <si>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</si>
  <si>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</si>
  <si>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</si>
  <si>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</si>
  <si>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</si>
  <si>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</si>
  <si>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</si>
  <si>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</si>
  <si>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</si>
  <si>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</si>
  <si>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</si>
  <si>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</si>
  <si>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</si>
  <si>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</si>
  <si>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</si>
  <si>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</si>
  <si>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</si>
  <si>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</si>
  <si>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</si>
  <si>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</si>
  <si>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</si>
  <si>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</si>
  <si>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</si>
  <si>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</si>
  <si>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</si>
  <si>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</si>
  <si>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</si>
  <si>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</si>
  <si>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</si>
  <si>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</si>
  <si>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</si>
  <si>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</si>
  <si>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</si>
  <si>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</si>
  <si>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</si>
  <si>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</si>
  <si>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</si>
  <si>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</si>
  <si>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</si>
  <si>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</si>
  <si>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</si>
  <si>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</si>
  <si>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</si>
  <si>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</si>
  <si>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</si>
  <si>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</si>
  <si>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</si>
  <si>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</si>
  <si>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</si>
  <si>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</si>
  <si>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</si>
  <si>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</si>
  <si>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</si>
  <si>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</si>
  <si>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</si>
  <si>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</si>
  <si>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</si>
  <si>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</si>
  <si>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</si>
  <si>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</si>
  <si>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</si>
  <si>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</si>
  <si>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</si>
  <si>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</si>
  <si>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</si>
  <si>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</si>
  <si>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</si>
  <si>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</si>
  <si>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</si>
  <si>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</si>
  <si>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</si>
  <si>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</si>
  <si>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</si>
  <si>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</si>
  <si>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</si>
  <si>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</si>
  <si>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</si>
  <si>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</si>
  <si>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</si>
  <si>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</si>
  <si>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</si>
  <si>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</si>
  <si>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</si>
  <si>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</si>
  <si>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</si>
  <si>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</si>
  <si>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</si>
  <si>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</si>
  <si>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</si>
  <si>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</si>
  <si>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</si>
  <si>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</si>
  <si>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</si>
  <si>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</si>
  <si>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</si>
  <si>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</si>
  <si>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</si>
  <si>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</si>
  <si>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</si>
  <si>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</si>
  <si>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</si>
  <si>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</si>
  <si>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</si>
  <si>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</si>
  <si>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</si>
  <si>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</si>
  <si>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</si>
  <si>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</si>
  <si>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</si>
  <si>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</si>
  <si>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</si>
  <si>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</si>
  <si>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</si>
  <si>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</si>
  <si>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</si>
  <si>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</si>
  <si>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</si>
  <si>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</si>
  <si>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</si>
  <si>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</si>
  <si>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</si>
  <si>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</si>
  <si>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</si>
  <si>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</si>
  <si>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</si>
  <si>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</si>
  <si>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</si>
  <si>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</si>
  <si>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</si>
  <si>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</si>
  <si>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</si>
  <si>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</si>
  <si>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</si>
  <si>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</si>
  <si>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</si>
  <si>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</si>
  <si>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</si>
  <si>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</si>
  <si>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</si>
  <si>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</si>
  <si>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</si>
  <si>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</si>
  <si>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</si>
  <si>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</si>
  <si>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</si>
  <si>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</si>
  <si>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</si>
  <si>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</si>
  <si>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</si>
  <si>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</si>
  <si>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</si>
  <si>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</si>
  <si>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</si>
  <si>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</si>
  <si>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</si>
  <si>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</si>
  <si>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</si>
  <si>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</si>
  <si>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</si>
  <si>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</si>
  <si>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</si>
  <si>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</si>
  <si>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</si>
  <si>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</si>
  <si>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</si>
  <si>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</si>
  <si>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</si>
  <si>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</si>
  <si>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</si>
  <si>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</si>
  <si>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</si>
  <si>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</si>
  <si>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</si>
  <si>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</si>
  <si>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</si>
  <si>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</si>
  <si>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</si>
  <si>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</si>
  <si>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</si>
  <si>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</si>
  <si>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</si>
  <si>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</si>
  <si>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</si>
  <si>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</si>
  <si>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</si>
  <si>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</si>
  <si>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</si>
  <si>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</si>
  <si>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</si>
  <si>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</si>
  <si>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</si>
  <si>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</si>
  <si>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</si>
  <si>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</si>
  <si>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</si>
  <si>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</si>
  <si>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</si>
  <si>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</si>
  <si>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</si>
  <si>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</si>
  <si>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</si>
  <si>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</si>
  <si>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</si>
  <si>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</si>
  <si>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</si>
  <si>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</si>
  <si>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</si>
  <si>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</si>
  <si>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</si>
  <si>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</si>
  <si>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</si>
  <si>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</si>
  <si>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</si>
  <si>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</si>
  <si>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</si>
  <si>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</si>
  <si>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</si>
  <si>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</si>
  <si>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</si>
  <si>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</si>
  <si>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</si>
  <si>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</si>
  <si>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</si>
  <si>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</si>
  <si>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</si>
  <si>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</si>
  <si>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</si>
  <si>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</si>
  <si>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</si>
  <si>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</si>
  <si>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</si>
  <si>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</si>
  <si>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</si>
  <si>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</si>
  <si>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</si>
  <si>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</si>
  <si>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</si>
  <si>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</si>
  <si>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</si>
  <si>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</si>
  <si>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</si>
  <si>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</si>
  <si>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</si>
  <si>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</si>
  <si>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</si>
  <si>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</si>
  <si>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</si>
  <si>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</si>
  <si>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</si>
  <si>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</si>
  <si>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</si>
  <si>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</si>
  <si>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</si>
  <si>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</si>
  <si>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</si>
  <si>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</si>
  <si>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</si>
  <si>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</si>
  <si>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</si>
  <si>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</si>
  <si>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</si>
  <si>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</si>
  <si>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</si>
  <si>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</si>
  <si>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</si>
  <si>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</si>
  <si>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</si>
  <si>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</si>
  <si>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</si>
  <si>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</si>
  <si>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</si>
  <si>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</si>
  <si>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</si>
  <si>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</si>
  <si>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</si>
  <si>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</si>
  <si>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</si>
  <si>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</si>
  <si>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</si>
  <si>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</si>
  <si>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</si>
  <si>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</si>
  <si>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</si>
  <si>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</si>
  <si>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</si>
  <si>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</si>
  <si>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</si>
  <si>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</si>
  <si>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</si>
  <si>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</si>
  <si>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</si>
  <si>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</si>
  <si>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</si>
  <si>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</si>
  <si>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</si>
  <si>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</si>
  <si>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</si>
  <si>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</si>
  <si>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</si>
  <si>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</si>
  <si>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</si>
  <si>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</si>
  <si>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</si>
  <si>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</si>
  <si>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</si>
  <si>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</si>
  <si>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</si>
  <si>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</si>
  <si>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</si>
  <si>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</si>
  <si>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</si>
  <si>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</si>
  <si>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</si>
  <si>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</si>
  <si>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</si>
  <si>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</si>
  <si>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</si>
  <si>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</si>
  <si>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</si>
  <si>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</si>
  <si>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</si>
  <si>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</si>
  <si>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</si>
  <si>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</si>
  <si>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</si>
  <si>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</si>
  <si>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</si>
  <si>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</si>
  <si>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</si>
  <si>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</si>
  <si>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</si>
  <si>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</si>
  <si>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</si>
  <si>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</si>
  <si>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</si>
  <si>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</si>
  <si>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</si>
  <si>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</si>
  <si>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</si>
  <si>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</si>
  <si>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</si>
  <si>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</si>
  <si>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</si>
  <si>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</si>
  <si>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</si>
  <si>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</si>
  <si>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</si>
  <si>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</si>
  <si>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</si>
  <si>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</si>
  <si>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</si>
  <si>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</si>
  <si>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</si>
  <si>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</si>
  <si>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</si>
  <si>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</si>
  <si>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</si>
  <si>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</si>
  <si>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</si>
  <si>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</si>
  <si>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</si>
  <si>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</si>
  <si>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</si>
  <si>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</si>
  <si>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</si>
  <si>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</si>
  <si>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</si>
  <si>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</si>
  <si>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</si>
  <si>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</si>
  <si>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</si>
  <si>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</si>
  <si>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</si>
  <si>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</si>
  <si>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</si>
  <si>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</si>
  <si>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</si>
  <si>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</si>
  <si>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</si>
  <si>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</si>
  <si>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</si>
  <si>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</si>
  <si>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</si>
  <si>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</si>
  <si>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</si>
  <si>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</si>
  <si>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</si>
  <si>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</si>
  <si>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</si>
  <si>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</si>
  <si>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</si>
  <si>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</si>
  <si>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</si>
  <si>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</si>
  <si>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</si>
  <si>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</si>
  <si>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</si>
  <si>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</si>
  <si>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</si>
  <si>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</si>
  <si>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</si>
  <si>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</si>
  <si>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</si>
  <si>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</si>
  <si>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</si>
  <si>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</si>
  <si>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</si>
  <si>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</si>
  <si>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</si>
  <si>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</si>
  <si>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</si>
  <si>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</si>
  <si>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</si>
  <si>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</si>
  <si>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</si>
  <si>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</si>
  <si>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</si>
  <si>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</si>
  <si>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</si>
  <si>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</si>
  <si>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</si>
  <si>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</si>
  <si>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</si>
  <si>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</si>
  <si>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</si>
  <si>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</si>
  <si>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</si>
  <si>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</si>
  <si>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</si>
  <si>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</si>
  <si>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</si>
  <si>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</si>
  <si>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</si>
  <si>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</si>
  <si>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</si>
  <si>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</si>
  <si>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</si>
  <si>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</si>
  <si>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</si>
  <si>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</si>
  <si>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</si>
  <si>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</si>
  <si>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</si>
  <si>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</si>
  <si>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</si>
  <si>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</si>
  <si>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</si>
  <si>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</si>
  <si>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</si>
  <si>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</si>
  <si>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</si>
  <si>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</si>
  <si>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</si>
  <si>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</si>
  <si>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</si>
  <si>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</si>
  <si>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</si>
  <si>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</si>
  <si>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</si>
  <si>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</si>
  <si>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</si>
  <si>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</si>
  <si>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</si>
  <si>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</si>
  <si>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</si>
  <si>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</si>
  <si>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</si>
  <si>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</si>
  <si>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</si>
  <si>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</si>
  <si>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</si>
  <si>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</si>
  <si>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</si>
  <si>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</si>
  <si>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</si>
  <si>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</si>
  <si>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</si>
  <si>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</si>
  <si>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</si>
  <si>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</si>
  <si>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</si>
  <si>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</si>
  <si>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</si>
  <si>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</si>
  <si>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</si>
  <si>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</si>
  <si>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</si>
  <si>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</si>
  <si>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</si>
  <si>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</si>
  <si>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</si>
  <si>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</si>
  <si>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</si>
  <si>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</si>
  <si>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</si>
  <si>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</si>
  <si>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</si>
  <si>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</si>
  <si>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</si>
  <si>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</si>
  <si>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</si>
  <si>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</si>
  <si>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</si>
  <si>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</si>
  <si>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</si>
  <si>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</si>
  <si>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</si>
  <si>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</si>
  <si>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</si>
  <si>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</si>
  <si>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</si>
  <si>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</si>
  <si>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</si>
  <si>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</si>
  <si>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</si>
  <si>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</si>
  <si>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</si>
  <si>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</si>
  <si>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</si>
  <si>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</si>
  <si>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</si>
  <si>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</si>
  <si>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</si>
  <si>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</si>
  <si>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</si>
  <si>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</si>
  <si>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</si>
  <si>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</si>
  <si>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</si>
  <si>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</si>
  <si>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</si>
  <si>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</si>
  <si>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</si>
  <si>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</si>
  <si>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</si>
  <si>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</si>
  <si>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</si>
  <si>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</si>
  <si>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</si>
  <si>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</si>
  <si>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</si>
  <si>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</si>
  <si>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</si>
  <si>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</si>
  <si>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</si>
  <si>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</si>
  <si>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</si>
  <si>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</si>
  <si>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</si>
  <si>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</si>
  <si>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</si>
  <si>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</si>
  <si>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</si>
  <si>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</si>
  <si>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</si>
  <si>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</si>
  <si>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</si>
  <si>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</si>
  <si>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</si>
  <si>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</si>
  <si>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</si>
  <si>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</si>
  <si>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</si>
  <si>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</si>
  <si>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</si>
  <si>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</si>
  <si>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</si>
  <si>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</si>
  <si>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</si>
  <si>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</si>
  <si>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</si>
  <si>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</si>
  <si>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</si>
  <si>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</si>
  <si>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</si>
  <si>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</si>
  <si>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</si>
  <si>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</si>
  <si>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</si>
  <si>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</si>
  <si>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</si>
  <si>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</si>
  <si>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</si>
  <si>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</si>
  <si>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</si>
  <si>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</si>
  <si>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</si>
  <si>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</si>
  <si>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</si>
  <si>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</si>
  <si>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</si>
  <si>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</si>
  <si>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</si>
  <si>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</si>
  <si>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</si>
  <si>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</si>
  <si>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</si>
  <si>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</si>
  <si>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</si>
  <si>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</si>
  <si>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</si>
  <si>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</si>
  <si>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</si>
  <si>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</si>
  <si>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</si>
  <si>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</si>
  <si>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</si>
  <si>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</si>
  <si>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</si>
  <si>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</si>
  <si>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</si>
  <si>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</si>
  <si>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</si>
  <si>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</si>
  <si>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</si>
  <si>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</si>
  <si>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</si>
  <si>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</si>
  <si>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</si>
  <si>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</si>
  <si>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</si>
  <si>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</si>
  <si>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</si>
  <si>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</si>
  <si>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</si>
  <si>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</si>
  <si>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</si>
  <si>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</si>
  <si>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</si>
  <si>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</si>
  <si>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</si>
  <si>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</si>
  <si>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</si>
  <si>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</si>
  <si>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</si>
  <si>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</si>
  <si>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</si>
  <si>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</si>
  <si>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</si>
  <si>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</si>
  <si>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</si>
  <si>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</si>
  <si>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</si>
  <si>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</si>
  <si>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</si>
  <si>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</si>
  <si>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</si>
  <si>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</si>
  <si>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</si>
  <si>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</si>
  <si>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</si>
  <si>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</si>
  <si>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</si>
  <si>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</si>
  <si>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</si>
  <si>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</si>
  <si>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</si>
  <si>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</si>
  <si>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</si>
  <si>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</si>
  <si>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</si>
  <si>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</si>
  <si>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</si>
  <si>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</si>
  <si>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</si>
  <si>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</si>
  <si>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</si>
  <si>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</si>
  <si>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</si>
  <si>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</si>
  <si>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</si>
  <si>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</si>
  <si>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</si>
  <si>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</si>
  <si>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</si>
  <si>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</si>
  <si>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</si>
  <si>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</si>
  <si>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</si>
  <si>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</si>
  <si>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</si>
  <si>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</si>
  <si>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</si>
  <si>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</si>
  <si>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</si>
  <si>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</si>
  <si>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</si>
  <si>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</si>
  <si>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</si>
  <si>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</si>
  <si>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</si>
  <si>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</si>
  <si>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</si>
  <si>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</si>
  <si>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</si>
  <si>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</si>
  <si>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</si>
  <si>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</si>
  <si>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</si>
  <si>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</si>
  <si>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</si>
  <si>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</si>
  <si>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</si>
  <si>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</si>
  <si>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</si>
  <si>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</si>
  <si>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</si>
  <si>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</si>
  <si>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</si>
  <si>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</si>
  <si>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</si>
  <si>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</si>
  <si>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</si>
  <si>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</si>
  <si>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</si>
  <si>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</si>
  <si>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</si>
  <si>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</si>
  <si>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</si>
  <si>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</si>
  <si>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</si>
  <si>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</si>
  <si>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</si>
  <si>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</si>
  <si>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</si>
  <si>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</si>
  <si>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</si>
  <si>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</si>
  <si>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</si>
  <si>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</si>
  <si>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</si>
  <si>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</si>
  <si>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</si>
  <si>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</si>
  <si>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</si>
  <si>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</si>
  <si>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</si>
  <si>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</si>
  <si>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</si>
  <si>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</si>
  <si>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</si>
  <si>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</si>
  <si>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</si>
  <si>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</si>
  <si>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</si>
  <si>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</si>
  <si>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</si>
  <si>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</si>
  <si>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</si>
  <si>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</si>
  <si>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</si>
  <si>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</si>
  <si>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</si>
  <si>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</si>
  <si>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</si>
  <si>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</si>
  <si>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</si>
  <si>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</si>
  <si>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</si>
  <si>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</si>
  <si>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</si>
  <si>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</si>
  <si>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</si>
  <si>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</si>
  <si>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</si>
  <si>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</si>
  <si>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</si>
  <si>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</si>
  <si>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</si>
  <si>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</si>
  <si>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</si>
  <si>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</si>
  <si>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</si>
  <si>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</si>
  <si>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</si>
  <si>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</si>
  <si>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</si>
  <si>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</si>
  <si>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</si>
  <si>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</si>
  <si>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</si>
  <si>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</si>
  <si>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</si>
  <si>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</si>
  <si>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</si>
  <si>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</si>
  <si>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</si>
  <si>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</si>
  <si>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</si>
  <si>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</si>
  <si>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</si>
  <si>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</si>
  <si>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</si>
  <si>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</si>
  <si>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</si>
  <si>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</si>
  <si>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</si>
  <si>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</si>
  <si>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</si>
  <si>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</si>
  <si>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</si>
  <si>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</si>
  <si>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</si>
  <si>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</si>
  <si>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</si>
  <si>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</si>
  <si>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</si>
  <si>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</si>
  <si>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</si>
  <si>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</si>
  <si>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</si>
  <si>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</si>
  <si>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</si>
  <si>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</si>
  <si>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</si>
  <si>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</si>
  <si>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</si>
  <si>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</si>
  <si>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</si>
  <si>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</si>
  <si>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</si>
  <si>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</si>
  <si>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</si>
  <si>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</si>
  <si>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</si>
  <si>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</si>
  <si>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</si>
  <si>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</si>
  <si>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</si>
  <si>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</si>
  <si>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</si>
  <si>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</si>
  <si>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</si>
  <si>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</si>
  <si>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</si>
  <si>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</si>
  <si>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</si>
  <si>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</si>
  <si>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</si>
  <si>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</si>
  <si>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</si>
  <si>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</si>
  <si>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</si>
  <si>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</si>
  <si>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</si>
  <si>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</si>
  <si>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</si>
  <si>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</si>
  <si>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</si>
  <si>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</si>
  <si>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</si>
  <si>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</si>
  <si>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</si>
  <si>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</si>
  <si>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</si>
  <si>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</si>
  <si>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</si>
  <si>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</si>
  <si>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</si>
  <si>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</si>
  <si>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</si>
  <si>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</si>
  <si>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</si>
  <si>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</si>
  <si>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</si>
  <si>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</si>
  <si>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</si>
  <si>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</si>
  <si>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</si>
  <si>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</si>
  <si>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</si>
  <si>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</si>
  <si>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</si>
  <si>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</si>
  <si>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</si>
  <si>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</si>
  <si>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</si>
  <si>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</si>
  <si>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</si>
  <si>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</si>
  <si>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</si>
  <si>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</si>
  <si>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</si>
  <si>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</si>
  <si>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</si>
  <si>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</si>
  <si>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</si>
  <si>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</si>
  <si>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</si>
  <si>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</si>
  <si>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</si>
  <si>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</si>
  <si>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</si>
  <si>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</si>
  <si>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</si>
  <si>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</si>
  <si>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</si>
  <si>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</si>
  <si>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</si>
  <si>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</si>
  <si>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</si>
  <si>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</si>
  <si>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</si>
  <si>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</si>
  <si>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</si>
  <si>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</si>
  <si>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</si>
  <si>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</si>
  <si>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</si>
  <si>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</si>
  <si>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</si>
  <si>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</si>
  <si>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</si>
  <si>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</si>
  <si>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</si>
  <si>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</si>
  <si>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</si>
  <si>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</si>
  <si>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</si>
  <si>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</si>
  <si>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</si>
  <si>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</si>
  <si>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</si>
  <si>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</si>
  <si>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</si>
  <si>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</si>
  <si>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</si>
  <si>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</si>
  <si>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</si>
  <si>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</si>
  <si>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</si>
  <si>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</si>
  <si>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</si>
  <si>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</si>
  <si>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</si>
  <si>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</si>
  <si>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</si>
  <si>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</si>
  <si>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</si>
  <si>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</si>
  <si>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</si>
  <si>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</si>
  <si>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</si>
  <si>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</si>
  <si>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</si>
  <si>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</si>
  <si>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</si>
  <si>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</si>
  <si>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</si>
  <si>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</si>
  <si>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</si>
  <si>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</si>
  <si>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</si>
  <si>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</si>
  <si>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</si>
  <si>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</si>
  <si>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</si>
  <si>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</si>
  <si>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</si>
  <si>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</si>
  <si>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</si>
  <si>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</si>
  <si>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</si>
  <si>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</si>
  <si>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</si>
  <si>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</si>
  <si>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</si>
  <si>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</si>
  <si>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</si>
  <si>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</si>
  <si>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</si>
  <si>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</si>
  <si>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</si>
  <si>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</si>
  <si>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</si>
  <si>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</si>
  <si>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</si>
  <si>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</si>
  <si>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</si>
  <si>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</si>
  <si>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</si>
  <si>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</si>
  <si>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</si>
  <si>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</si>
  <si>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</si>
  <si>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</si>
  <si>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</si>
  <si>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</si>
  <si>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</si>
  <si>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</si>
  <si>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</si>
  <si>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</si>
  <si>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</si>
  <si>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</si>
  <si>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</si>
  <si>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</si>
  <si>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</si>
  <si>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</si>
  <si>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</si>
  <si>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</si>
  <si>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</si>
  <si>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</si>
  <si>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</si>
  <si>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</si>
  <si>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</si>
  <si>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</si>
  <si>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</si>
  <si>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</si>
  <si>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</si>
  <si>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</si>
  <si>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</si>
  <si>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</si>
  <si>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</si>
  <si>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</si>
  <si>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</si>
  <si>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</si>
  <si>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</si>
  <si>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</si>
  <si>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</si>
  <si>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</si>
  <si>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</si>
  <si>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</si>
  <si>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</si>
  <si>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</si>
  <si>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</si>
  <si>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</si>
  <si>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</si>
  <si>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</si>
  <si>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</si>
  <si>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</si>
  <si>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</si>
  <si>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</si>
  <si>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</si>
  <si>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</si>
  <si>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</si>
  <si>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</si>
  <si>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</si>
  <si>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</si>
  <si>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</si>
  <si>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</si>
  <si>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</si>
  <si>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</si>
  <si>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</si>
  <si>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</si>
  <si>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</si>
  <si>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</si>
  <si>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</si>
  <si>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</si>
  <si>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</si>
  <si>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</si>
  <si>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</si>
  <si>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</si>
  <si>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</si>
  <si>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</si>
  <si>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</si>
  <si>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</si>
  <si>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</si>
  <si>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</si>
  <si>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</si>
  <si>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</si>
  <si>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</si>
  <si>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</si>
  <si>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</si>
  <si>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</si>
  <si>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</si>
  <si>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</si>
  <si>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</si>
  <si>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</si>
  <si>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</si>
  <si>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</si>
  <si>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</si>
  <si>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</si>
  <si>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</si>
  <si>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</si>
  <si>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</si>
  <si>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</si>
  <si>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</si>
  <si>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</si>
  <si>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</si>
  <si>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</si>
  <si>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</si>
  <si>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</si>
  <si>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</si>
  <si>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</si>
  <si>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</si>
  <si>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</si>
  <si>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</si>
  <si>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</si>
  <si>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</si>
  <si>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</si>
  <si>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</si>
  <si>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</si>
  <si>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</si>
  <si>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</si>
  <si>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</si>
  <si>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</si>
  <si>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</si>
  <si>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</si>
  <si>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</si>
  <si>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</si>
  <si>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</si>
  <si>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</si>
  <si>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</si>
  <si>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</si>
  <si>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</si>
  <si>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</si>
  <si>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</si>
  <si>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</si>
  <si>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</si>
  <si>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</si>
  <si>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</si>
  <si>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</si>
  <si>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</si>
  <si>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</si>
  <si>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</si>
  <si>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</si>
  <si>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</si>
  <si>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</si>
  <si>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</si>
  <si>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</si>
  <si>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</si>
  <si>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</si>
  <si>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</si>
  <si>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</si>
  <si>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</si>
  <si>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</si>
  <si>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</si>
  <si>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</si>
  <si>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</si>
  <si>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</si>
  <si>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</si>
  <si>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</si>
  <si>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</si>
  <si>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</si>
  <si>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</si>
  <si>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</si>
  <si>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</si>
  <si>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</si>
  <si>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</si>
  <si>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</si>
  <si>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</si>
  <si>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</si>
  <si>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</si>
  <si>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</si>
  <si>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</si>
  <si>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</si>
  <si>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</si>
  <si>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</si>
  <si>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</si>
  <si>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</si>
  <si>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</si>
  <si>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</si>
  <si>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</si>
  <si>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</si>
  <si>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</si>
  <si>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</si>
  <si>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</si>
  <si>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</si>
  <si>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</si>
  <si>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</si>
  <si>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</si>
  <si>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</si>
  <si>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</si>
  <si>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</si>
  <si>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</si>
  <si>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</si>
  <si>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</si>
  <si>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</si>
  <si>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</si>
  <si>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</si>
  <si>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</si>
  <si>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</si>
  <si>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</si>
  <si>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</si>
  <si>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</si>
  <si>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</si>
  <si>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</si>
  <si>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</si>
  <si>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</si>
  <si>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</si>
  <si>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</si>
  <si>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</si>
  <si>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</si>
  <si>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</si>
  <si>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</si>
  <si>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</si>
  <si>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</si>
  <si>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</si>
  <si>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</si>
  <si>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</si>
  <si>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</si>
  <si>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</si>
  <si>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</si>
  <si>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</si>
  <si>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</si>
  <si>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</si>
  <si>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</si>
  <si>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</si>
  <si>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</si>
  <si>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</si>
  <si>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</si>
  <si>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</si>
  <si>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</si>
  <si>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</si>
  <si>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</si>
  <si>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</si>
  <si>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</si>
  <si>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</si>
  <si>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</si>
  <si>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</si>
  <si>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</si>
  <si>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</si>
  <si>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</si>
  <si>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</si>
  <si>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</si>
  <si>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</si>
  <si>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</si>
  <si>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</si>
  <si>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</si>
  <si>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</si>
  <si>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</si>
  <si>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</si>
  <si>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</si>
  <si>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</si>
  <si>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</si>
  <si>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</si>
  <si>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</si>
  <si>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</si>
  <si>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</si>
  <si>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</si>
  <si>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</si>
  <si>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</si>
  <si>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</si>
  <si>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</si>
  <si>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</si>
  <si>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</si>
  <si>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</si>
  <si>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</si>
  <si>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</si>
  <si>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</si>
  <si>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</si>
  <si>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</si>
  <si>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</si>
  <si>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</si>
  <si>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</si>
  <si>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</si>
  <si>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</si>
  <si>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</si>
  <si>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</si>
  <si>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</si>
  <si>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</si>
  <si>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</si>
  <si>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</si>
  <si>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</si>
  <si>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</si>
  <si>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</si>
  <si>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</si>
  <si>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</si>
  <si>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</si>
  <si>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</si>
  <si>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</si>
  <si>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</si>
  <si>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</si>
  <si>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</si>
  <si>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</si>
  <si>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</si>
  <si>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</si>
  <si>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</si>
  <si>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</si>
  <si>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</si>
  <si>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</si>
  <si>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</si>
  <si>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</si>
  <si>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</si>
  <si>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</si>
  <si>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</si>
  <si>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</si>
  <si>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</si>
  <si>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</si>
  <si>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</si>
  <si>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</si>
  <si>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</si>
  <si>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</si>
  <si>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</si>
  <si>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</si>
  <si>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</si>
  <si>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</si>
  <si>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</si>
  <si>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</si>
  <si>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</si>
  <si>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</si>
  <si>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</si>
  <si>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</si>
  <si>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</si>
  <si>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</si>
  <si>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</si>
  <si>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</si>
  <si>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</si>
  <si>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</si>
  <si>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</si>
  <si>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</si>
  <si>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</si>
  <si>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</si>
  <si>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</si>
  <si>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</si>
  <si>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</si>
  <si>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</si>
  <si>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</si>
  <si>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</si>
  <si>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</si>
  <si>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</si>
  <si>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</si>
  <si>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</si>
  <si>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</si>
  <si>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</si>
  <si>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</si>
  <si>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</si>
  <si>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</si>
  <si>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</si>
  <si>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</si>
  <si>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</si>
  <si>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</si>
  <si>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</si>
  <si>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</si>
  <si>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</si>
  <si>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</si>
  <si>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</si>
  <si>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</si>
  <si>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</si>
  <si>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</si>
  <si>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</si>
  <si>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</si>
  <si>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</si>
  <si>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</si>
  <si>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</si>
  <si>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</si>
  <si>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</si>
  <si>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</si>
  <si>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</si>
  <si>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</si>
  <si>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</si>
  <si>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</si>
  <si>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</si>
  <si>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</si>
  <si>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</si>
  <si>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</si>
  <si>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</si>
  <si>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</si>
  <si>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</si>
  <si>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</si>
  <si>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</si>
  <si>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</si>
  <si>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</si>
  <si>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</si>
  <si>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</si>
  <si>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</si>
  <si>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</si>
  <si>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</si>
  <si>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</si>
  <si>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</si>
  <si>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</si>
  <si>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</si>
  <si>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</si>
  <si>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</si>
  <si>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</si>
  <si>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</si>
  <si>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</si>
  <si>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</si>
  <si>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</si>
  <si>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</si>
  <si>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</si>
  <si>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</si>
  <si>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</si>
  <si>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</si>
  <si>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</si>
  <si>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</si>
  <si>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</si>
  <si>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</si>
  <si>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</si>
  <si>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</si>
  <si>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</si>
  <si>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</si>
  <si>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</si>
  <si>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</si>
  <si>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</si>
  <si>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</si>
  <si>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</si>
  <si>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</si>
  <si>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</si>
  <si>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</si>
  <si>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</si>
  <si>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</si>
  <si>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</si>
  <si>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</si>
  <si>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</si>
  <si>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</si>
  <si>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</si>
  <si>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</si>
  <si>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</si>
  <si>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</si>
  <si>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</si>
  <si>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</si>
  <si>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</si>
  <si>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</si>
  <si>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</si>
  <si>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</si>
  <si>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</si>
  <si>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</si>
  <si>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</si>
  <si>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</si>
  <si>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</si>
  <si>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</si>
  <si>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</si>
  <si>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</si>
  <si>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</si>
  <si>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</si>
  <si>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</si>
  <si>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</si>
  <si>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</si>
  <si>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</si>
  <si>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</si>
  <si>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</si>
  <si>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</si>
  <si>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</si>
  <si>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</si>
  <si>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</si>
  <si>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</si>
  <si>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</si>
  <si>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</si>
  <si>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</si>
  <si>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</si>
  <si>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</si>
  <si>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</si>
  <si>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</si>
  <si>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</si>
  <si>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</si>
  <si>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</si>
  <si>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</si>
  <si>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</si>
  <si>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</si>
  <si>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</si>
  <si>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</si>
  <si>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</si>
  <si>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</si>
  <si>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</si>
  <si>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</si>
  <si>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</si>
  <si>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</si>
  <si>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</si>
  <si>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</si>
  <si>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</si>
  <si>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</si>
  <si>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</si>
  <si>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</si>
  <si>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</si>
  <si>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</si>
  <si>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</si>
  <si>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</si>
  <si>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</si>
  <si>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</si>
  <si>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</si>
  <si>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</si>
  <si>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</si>
  <si>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</si>
  <si>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</si>
  <si>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</si>
  <si>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</si>
  <si>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</si>
  <si>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</si>
  <si>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</si>
  <si>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</si>
  <si>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</si>
  <si>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</si>
  <si>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</si>
  <si>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</si>
  <si>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</si>
  <si>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</si>
  <si>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</si>
  <si>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</si>
  <si>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</si>
  <si>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</si>
  <si>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</si>
  <si>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</si>
  <si>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</si>
  <si>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</si>
  <si>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</si>
  <si>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</si>
  <si>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</si>
  <si>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</si>
  <si>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</si>
  <si>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</si>
  <si>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</si>
  <si>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</si>
  <si>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</si>
  <si>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</si>
  <si>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</si>
  <si>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</si>
  <si>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</si>
  <si>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</si>
  <si>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</si>
  <si>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</si>
  <si>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</si>
  <si>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</si>
  <si>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</si>
  <si>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</si>
  <si>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</si>
  <si>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</si>
  <si>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</si>
  <si>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</si>
  <si>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</si>
  <si>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</si>
  <si>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</si>
  <si>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</si>
  <si>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</si>
  <si>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</si>
  <si>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</si>
  <si>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</si>
  <si>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</si>
  <si>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</si>
  <si>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</si>
  <si>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</si>
  <si>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</si>
  <si>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</si>
  <si>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</si>
  <si>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</si>
  <si>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</si>
  <si>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</si>
  <si>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</si>
  <si>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</si>
  <si>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</si>
  <si>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</si>
  <si>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</si>
  <si>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</si>
  <si>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</si>
  <si>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</si>
  <si>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</si>
  <si>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</si>
  <si>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</si>
  <si>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</si>
  <si>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</si>
  <si>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</si>
  <si>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</si>
  <si>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</si>
  <si>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</si>
  <si>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</si>
  <si>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</si>
  <si>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</si>
  <si>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</si>
  <si>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</si>
  <si>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</si>
  <si>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</si>
  <si>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</si>
  <si>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</si>
  <si>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</si>
  <si>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</si>
  <si>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</si>
  <si>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</si>
  <si>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</si>
  <si>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</si>
  <si>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</si>
  <si>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</si>
  <si>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</si>
  <si>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</si>
  <si>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</si>
  <si>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</si>
  <si>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</si>
  <si>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</si>
  <si>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</si>
  <si>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</si>
  <si>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</si>
  <si>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</si>
  <si>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</si>
  <si>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</si>
  <si>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</si>
  <si>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</si>
  <si>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</si>
  <si>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</si>
  <si>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</si>
  <si>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</si>
  <si>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</si>
  <si>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</si>
  <si>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</si>
  <si>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</si>
  <si>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</si>
  <si>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</si>
  <si>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</si>
  <si>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</si>
  <si>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</si>
  <si>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</si>
  <si>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</si>
  <si>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</si>
  <si>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</si>
  <si>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</si>
  <si>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</si>
  <si>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</si>
  <si>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</si>
  <si>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</si>
  <si>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</si>
  <si>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</si>
  <si>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</si>
  <si>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</si>
  <si>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</si>
  <si>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</si>
  <si>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</si>
  <si>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</si>
  <si>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</si>
  <si>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</si>
  <si>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</si>
  <si>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</si>
  <si>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</si>
  <si>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</si>
  <si>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</si>
  <si>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</si>
  <si>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</si>
  <si>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</si>
  <si>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</si>
  <si>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</si>
  <si>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</si>
  <si>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</si>
  <si>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</si>
  <si>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</si>
  <si>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</si>
  <si>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</si>
  <si>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</si>
  <si>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</si>
  <si>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</si>
  <si>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</si>
  <si>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</si>
  <si>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</si>
  <si>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</si>
  <si>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</si>
  <si>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</si>
  <si>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</si>
  <si>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</si>
  <si>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</si>
  <si>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</si>
  <si>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</si>
  <si>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</si>
  <si>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</si>
  <si>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</si>
  <si>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</si>
  <si>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</si>
  <si>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</si>
  <si>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</si>
  <si>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</si>
  <si>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</si>
  <si>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</si>
  <si>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</si>
  <si>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</si>
  <si>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</si>
  <si>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</si>
  <si>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</si>
  <si>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</si>
  <si>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</si>
  <si>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</si>
  <si>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</si>
  <si>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</si>
  <si>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</si>
  <si>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</si>
  <si>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</si>
  <si>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</si>
  <si>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</si>
  <si>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</si>
  <si>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</si>
  <si>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</si>
  <si>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</si>
  <si>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</si>
  <si>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</si>
  <si>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</si>
  <si>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</si>
  <si>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</si>
  <si>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</si>
  <si>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</si>
  <si>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</si>
  <si>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</si>
  <si>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</si>
  <si>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</si>
  <si>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</si>
  <si>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</si>
  <si>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</si>
  <si>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</si>
  <si>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</si>
  <si>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</si>
  <si>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</si>
  <si>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</si>
  <si>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</si>
  <si>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</si>
  <si>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</si>
  <si>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</si>
  <si>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</si>
  <si>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</si>
  <si>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</si>
  <si>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</si>
  <si>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</si>
  <si>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</si>
  <si>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</si>
  <si>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</si>
  <si>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</si>
  <si>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</si>
  <si>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</si>
  <si>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</si>
  <si>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</si>
  <si>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</si>
  <si>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</si>
  <si>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</si>
  <si>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</si>
  <si>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</si>
  <si>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</si>
  <si>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</si>
  <si>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</si>
  <si>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</si>
  <si>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</si>
  <si>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</si>
  <si>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</si>
  <si>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</si>
  <si>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</si>
  <si>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</si>
  <si>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</si>
  <si>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</si>
  <si>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</si>
  <si>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</si>
  <si>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</si>
  <si>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</si>
  <si>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</si>
  <si>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</si>
  <si>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</si>
  <si>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</si>
  <si>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</si>
  <si>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</si>
  <si>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</si>
  <si>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</si>
  <si>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</si>
  <si>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</si>
  <si>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</si>
  <si>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</si>
  <si>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</si>
  <si>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</si>
  <si>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</si>
  <si>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</si>
  <si>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</si>
  <si>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</si>
  <si>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</si>
  <si>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</si>
  <si>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</si>
  <si>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</si>
  <si>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</si>
  <si>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</si>
  <si>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</si>
  <si>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</si>
  <si>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</si>
  <si>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</si>
  <si>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</si>
  <si>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</si>
  <si>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</si>
  <si>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</si>
  <si>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</si>
  <si>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</si>
  <si>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</si>
  <si>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</si>
  <si>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</si>
  <si>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</si>
  <si>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</si>
  <si>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</si>
  <si>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</si>
  <si>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</si>
  <si>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</si>
  <si>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</si>
  <si>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</si>
  <si>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</si>
  <si>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</si>
  <si>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</si>
  <si>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</si>
  <si>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</si>
  <si>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</si>
  <si>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</si>
  <si>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</si>
  <si>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</si>
  <si>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</si>
  <si>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</si>
  <si>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</si>
  <si>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</si>
  <si>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</si>
  <si>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</si>
  <si>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</si>
  <si>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</si>
  <si>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</si>
  <si>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</si>
  <si>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</si>
  <si>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</si>
  <si>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</si>
  <si>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</si>
  <si>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</si>
  <si>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</si>
  <si>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</si>
  <si>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</si>
  <si>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</si>
  <si>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</si>
  <si>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</si>
  <si>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</si>
  <si>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</si>
  <si>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</si>
  <si>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</si>
  <si>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</si>
  <si>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</si>
  <si>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</si>
  <si>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</si>
  <si>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</si>
  <si>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</si>
  <si>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</si>
  <si>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</si>
  <si>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</si>
  <si>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</si>
  <si>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</si>
  <si>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</si>
  <si>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</si>
  <si>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</si>
  <si>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</si>
  <si>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</si>
  <si>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</si>
  <si>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</si>
  <si>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</si>
  <si>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</si>
  <si>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</si>
  <si>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</si>
  <si>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</si>
  <si>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</si>
  <si>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</si>
  <si>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</si>
  <si>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</si>
  <si>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</si>
  <si>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</si>
  <si>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</si>
  <si>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</si>
  <si>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</si>
  <si>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</si>
  <si>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</si>
  <si>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</si>
  <si>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</si>
  <si>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</si>
  <si>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</si>
  <si>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</si>
  <si>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</si>
  <si>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</si>
  <si>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</si>
  <si>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</si>
  <si>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</si>
  <si>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</si>
  <si>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</si>
  <si>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</si>
  <si>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</si>
  <si>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</si>
  <si>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</si>
  <si>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</si>
  <si>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</si>
  <si>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</si>
  <si>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</si>
  <si>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</si>
  <si>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</si>
  <si>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</si>
  <si>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</si>
  <si>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</si>
  <si>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</si>
  <si>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</si>
  <si>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</si>
  <si>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</si>
  <si>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</si>
  <si>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</si>
  <si>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</si>
  <si>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</si>
  <si>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</si>
  <si>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</si>
  <si>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</si>
  <si>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</si>
  <si>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</si>
  <si>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</si>
  <si>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</si>
  <si>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</si>
  <si>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</si>
  <si>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</si>
  <si>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</si>
  <si>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</si>
  <si>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</si>
  <si>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</si>
  <si>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</si>
  <si>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</si>
  <si>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</si>
  <si>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</si>
  <si>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</si>
  <si>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</si>
  <si>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</si>
  <si>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</si>
  <si>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</si>
  <si>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</si>
  <si>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</si>
  <si>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</si>
  <si>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</si>
  <si>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</si>
  <si>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</si>
  <si>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</si>
  <si>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</si>
  <si>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</si>
  <si>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</si>
  <si>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</si>
  <si>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</si>
  <si>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</si>
  <si>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</si>
  <si>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</si>
  <si>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</si>
  <si>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</si>
  <si>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</si>
  <si>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</si>
  <si>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</si>
  <si>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</si>
  <si>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</si>
  <si>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</si>
  <si>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</si>
  <si>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</si>
  <si>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</si>
  <si>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</si>
  <si>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</si>
  <si>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</si>
  <si>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</si>
  <si>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</si>
  <si>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</si>
  <si>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</si>
  <si>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</si>
  <si>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</si>
  <si>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</si>
  <si>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</si>
  <si>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</si>
  <si>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</si>
  <si>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</si>
  <si>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</si>
  <si>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</si>
  <si>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</si>
  <si>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</si>
  <si>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</si>
  <si>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</si>
  <si>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</si>
  <si>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</si>
  <si>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</si>
  <si>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</si>
  <si>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</si>
  <si>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</si>
  <si>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</si>
  <si>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</si>
  <si>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</si>
  <si>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</si>
  <si>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</si>
  <si>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</si>
  <si>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</si>
  <si>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</si>
  <si>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</si>
  <si>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</si>
  <si>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</si>
  <si>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</si>
  <si>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</si>
  <si>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</si>
  <si>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</si>
  <si>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</si>
  <si>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</si>
  <si>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</si>
  <si>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</si>
  <si>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</si>
  <si>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</si>
  <si>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</si>
  <si>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</si>
  <si>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</si>
  <si>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</si>
  <si>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</si>
  <si>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</si>
  <si>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</si>
  <si>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</si>
  <si>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</si>
  <si>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</si>
  <si>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</si>
  <si>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</si>
  <si>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</si>
  <si>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</si>
  <si>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</si>
  <si>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</si>
  <si>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</si>
  <si>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</si>
  <si>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</si>
  <si>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</si>
  <si>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</si>
  <si>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</si>
  <si>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</si>
  <si>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</si>
  <si>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</si>
  <si>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</si>
  <si>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</si>
  <si>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</si>
  <si>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</si>
  <si>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</si>
  <si>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</si>
  <si>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</si>
  <si>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</si>
  <si>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</si>
  <si>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</si>
  <si>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</si>
  <si>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</si>
  <si>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</si>
  <si>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</si>
  <si>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</si>
  <si>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</si>
  <si>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</si>
  <si>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</si>
  <si>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</si>
  <si>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</si>
  <si>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</si>
  <si>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</si>
  <si>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</si>
  <si>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</si>
  <si>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</si>
  <si>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</si>
  <si>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</si>
  <si>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</si>
  <si>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</si>
  <si>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</si>
  <si>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</si>
  <si>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</si>
  <si>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</si>
  <si>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</si>
  <si>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</si>
  <si>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</si>
  <si>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</si>
  <si>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</si>
  <si>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</si>
  <si>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</si>
  <si>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</si>
  <si>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</si>
  <si>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</si>
  <si>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</si>
  <si>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</si>
  <si>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</si>
  <si>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</si>
  <si>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</si>
  <si>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</si>
  <si>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</si>
  <si>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</si>
  <si>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</si>
  <si>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</si>
  <si>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</si>
  <si>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</si>
  <si>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</si>
  <si>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</si>
  <si>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</si>
  <si>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</si>
  <si>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</si>
  <si>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</si>
  <si>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</si>
  <si>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</si>
  <si>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</si>
  <si>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</si>
  <si>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</si>
  <si>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</si>
  <si>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</si>
  <si>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</si>
  <si>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</si>
  <si>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</si>
  <si>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</si>
  <si>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</si>
  <si>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</si>
  <si>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</si>
  <si>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</si>
  <si>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</si>
  <si>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</si>
  <si>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</si>
  <si>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</si>
  <si>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</si>
  <si>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</si>
  <si>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</si>
  <si>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</si>
  <si>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</si>
  <si>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</si>
  <si>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</si>
  <si>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</si>
  <si>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</si>
  <si>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</si>
  <si>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</si>
  <si>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</si>
  <si>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</si>
  <si>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</si>
  <si>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</si>
  <si>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</si>
  <si>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</si>
  <si>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</si>
  <si>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</si>
  <si>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</si>
  <si>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</si>
  <si>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</si>
  <si>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</si>
  <si>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</si>
  <si>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</si>
  <si>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</si>
  <si>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</si>
  <si>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</si>
  <si>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</si>
  <si>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</si>
  <si>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</si>
  <si>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</si>
  <si>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</si>
  <si>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</si>
  <si>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</si>
  <si>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</si>
  <si>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</si>
  <si>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</si>
  <si>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</si>
  <si>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</si>
  <si>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</si>
  <si>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</si>
  <si>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</si>
  <si>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</si>
  <si>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</si>
  <si>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</si>
  <si>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</si>
  <si>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</si>
  <si>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</si>
  <si>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</si>
  <si>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</si>
  <si>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</si>
  <si>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</si>
  <si>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</si>
  <si>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</si>
  <si>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</si>
  <si>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</si>
  <si>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</si>
  <si>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</si>
  <si>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</si>
  <si>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</si>
  <si>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</si>
  <si>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</si>
  <si>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</si>
  <si>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</si>
  <si>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</si>
  <si>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</si>
  <si>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</si>
  <si>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</si>
  <si>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</si>
  <si>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</si>
  <si>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</si>
  <si>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</si>
  <si>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</si>
  <si>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</si>
  <si>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</si>
  <si>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</si>
  <si>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</si>
  <si>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</si>
  <si>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</si>
  <si>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</si>
  <si>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</si>
  <si>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</si>
  <si>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</si>
  <si>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</si>
  <si>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</si>
  <si>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</si>
  <si>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</si>
  <si>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</si>
  <si>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</si>
  <si>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</si>
  <si>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</si>
  <si>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</si>
  <si>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</si>
  <si>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</si>
  <si>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</si>
  <si>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</si>
  <si>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</si>
  <si>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</si>
  <si>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</si>
  <si>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</si>
  <si>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</si>
  <si>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</si>
  <si>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</si>
  <si>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</si>
  <si>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</si>
  <si>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</si>
  <si>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</si>
  <si>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</si>
  <si>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</si>
  <si>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</si>
  <si>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</si>
  <si>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</si>
  <si>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</si>
  <si>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</si>
  <si>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</si>
  <si>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</si>
  <si>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</si>
  <si>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</si>
  <si>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</si>
  <si>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</si>
  <si>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</si>
  <si>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</si>
  <si>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</si>
  <si>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</si>
  <si>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</si>
  <si>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</si>
  <si>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</si>
  <si>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</si>
  <si>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</si>
  <si>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</si>
  <si>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</si>
  <si>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</si>
  <si>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</si>
  <si>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</si>
  <si>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</si>
  <si>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</si>
  <si>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</si>
  <si>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</si>
  <si>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</si>
  <si>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</si>
  <si>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</si>
  <si>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</si>
  <si>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</si>
  <si>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</si>
  <si>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</si>
  <si>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</si>
  <si>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</si>
  <si>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</si>
  <si>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</si>
  <si>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</si>
  <si>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</si>
  <si>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</si>
  <si>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</si>
  <si>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</si>
  <si>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</si>
  <si>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</si>
  <si>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</si>
  <si>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</si>
  <si>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</si>
  <si>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</si>
  <si>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</si>
  <si>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</si>
  <si>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</si>
  <si>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</si>
  <si>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</si>
  <si>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</si>
  <si>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</si>
  <si>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</si>
  <si>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</si>
  <si>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</si>
  <si>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</si>
  <si>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</si>
  <si>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</si>
  <si>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</si>
  <si>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</si>
  <si>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</si>
  <si>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</si>
  <si>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</si>
  <si>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</si>
  <si>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</si>
  <si>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</si>
  <si>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</si>
  <si>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</si>
  <si>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</si>
  <si>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</si>
  <si>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</si>
  <si>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</si>
  <si>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</si>
  <si>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</si>
  <si>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</si>
  <si>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</si>
  <si>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</si>
  <si>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</si>
  <si>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</si>
  <si>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</si>
  <si>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</si>
  <si>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</si>
  <si>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</si>
  <si>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</si>
  <si>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</si>
  <si>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</si>
  <si>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</si>
  <si>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</si>
  <si>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</si>
  <si>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</si>
  <si>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</si>
  <si>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</si>
  <si>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</si>
  <si>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</si>
  <si>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</si>
  <si>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</si>
  <si>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</si>
  <si>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</si>
  <si>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</si>
  <si>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</si>
  <si>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</si>
  <si>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</si>
  <si>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</si>
  <si>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</si>
  <si>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</si>
  <si>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</si>
  <si>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</si>
  <si>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</si>
  <si>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</si>
  <si>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</si>
  <si>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</si>
  <si>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</si>
  <si>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</si>
  <si>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</si>
  <si>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</si>
  <si>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</si>
  <si>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</si>
  <si>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</si>
  <si>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</si>
  <si>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</si>
  <si>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</si>
  <si>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</si>
  <si>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</si>
  <si>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</si>
  <si>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</si>
  <si>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</si>
  <si>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</si>
  <si>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</si>
  <si>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</si>
  <si>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</si>
  <si>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</si>
  <si>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</si>
  <si>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</si>
  <si>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</si>
  <si>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</si>
  <si>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</si>
  <si>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</si>
  <si>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Grand Total</t>
  </si>
  <si>
    <t>Count of CustomerId</t>
  </si>
  <si>
    <t>Column Labels</t>
  </si>
  <si>
    <t>Average of Balance</t>
  </si>
  <si>
    <t>Average of CreditScore</t>
  </si>
  <si>
    <t>Count of Exited</t>
  </si>
  <si>
    <t>Old</t>
  </si>
  <si>
    <t>NewbOld</t>
  </si>
  <si>
    <t>GoOld</t>
  </si>
  <si>
    <t>HOlden</t>
  </si>
  <si>
    <t>HOlder</t>
  </si>
  <si>
    <t>ArnOld</t>
  </si>
  <si>
    <t>BOld</t>
  </si>
  <si>
    <t>ReynOlds</t>
  </si>
  <si>
    <t>(All)</t>
  </si>
  <si>
    <t>`</t>
  </si>
  <si>
    <t>Country</t>
  </si>
  <si>
    <t>✅ KPI Cards (Total Customers, Churn Rate %, Avg Balance)</t>
  </si>
  <si>
    <t>✅ Heatmap (Age Group × NumOfProducts)</t>
  </si>
  <si>
    <t>✅ Donut Chart (Gender Distribution)</t>
  </si>
  <si>
    <t>✅ Bar Chart (Churn by Geography)</t>
  </si>
  <si>
    <t>✅ Line Chart (Credit Score vs Churn Rate)</t>
  </si>
  <si>
    <t>✅ Map Chart (France, Germany, Spain)</t>
  </si>
  <si>
    <t>Total</t>
  </si>
  <si>
    <t>Credit Score Category</t>
  </si>
  <si>
    <t>Group1</t>
  </si>
  <si>
    <t>Group2</t>
  </si>
  <si>
    <t>Group3</t>
  </si>
  <si>
    <t>Group4</t>
  </si>
  <si>
    <t>Group5</t>
  </si>
  <si>
    <t>Salary Range</t>
  </si>
  <si>
    <t>Category</t>
  </si>
  <si>
    <t>&lt; $50k</t>
  </si>
  <si>
    <t>Low Salary</t>
  </si>
  <si>
    <t>$50k - $90k</t>
  </si>
  <si>
    <t>Lower Middle</t>
  </si>
  <si>
    <t>$90k - $130k</t>
  </si>
  <si>
    <t>Middle</t>
  </si>
  <si>
    <t>$130k - $170k</t>
  </si>
  <si>
    <t>Upper Middle</t>
  </si>
  <si>
    <t>&gt; $170k</t>
  </si>
  <si>
    <t>High Salary</t>
  </si>
  <si>
    <t>Salary Bracket</t>
  </si>
  <si>
    <t>High Salary (&gt;$170K)</t>
  </si>
  <si>
    <t>Low Salary (&lt;$50K)</t>
  </si>
  <si>
    <t>Lower Middle ($50K-$90K)</t>
  </si>
  <si>
    <t>Middle ($90K-$130K)</t>
  </si>
  <si>
    <t>Upper Middle ($130K-$170K)</t>
  </si>
  <si>
    <t>Number of products VS Churn</t>
  </si>
  <si>
    <t>Tenure Category</t>
  </si>
  <si>
    <t>Established Customers (6-8Y)</t>
  </si>
  <si>
    <t>Growing Customers (3-5Y)</t>
  </si>
  <si>
    <t>Loyal Customers (9-10Y)</t>
  </si>
  <si>
    <t>New Customers (0-2Y)</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</si>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</sst>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409]* #,##0.00_ ;_-[$$-409]* \-#,##0.00\ ;_-[$$-409]* &quot;-&quot;??_ ;_-@_ "/>
    <numFmt numFmtId="165"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2"/>
      <name val="Aptos Narrow"/>
      <family val="2"/>
      <scheme val="minor"/>
    </font>
    <font>
      <sz val="11"/>
      <color theme="1"/>
      <name val="Arial"/>
      <family val="2"/>
    </font>
    <font>
      <b/>
      <sz val="11"/>
      <color theme="1"/>
      <name val="Arial"/>
      <family val="2"/>
    </font>
  </fonts>
  <fills count="6">
    <fill>
      <patternFill patternType="none"/>
    </fill>
    <fill>
      <patternFill patternType="gray125"/>
    </fill>
    <fill>
      <patternFill patternType="solid">
        <fgColor rgb="FFF5F6FA"/>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4.9989318521683403E-2"/>
        <bgColor indexed="64"/>
      </patternFill>
    </fill>
  </fills>
  <borders count="11">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1" applyNumberFormat="1" applyFont="1"/>
    <xf numFmtId="0" fontId="0" fillId="2" borderId="0" xfId="0" applyFill="1"/>
    <xf numFmtId="1" fontId="0" fillId="0" borderId="0" xfId="0" applyNumberFormat="1"/>
    <xf numFmtId="0" fontId="2" fillId="3" borderId="1" xfId="0" applyFont="1" applyFill="1" applyBorder="1"/>
    <xf numFmtId="0" fontId="0" fillId="4" borderId="0" xfId="0" applyFill="1"/>
    <xf numFmtId="0" fontId="3" fillId="5" borderId="0" xfId="0" applyFont="1" applyFill="1"/>
    <xf numFmtId="44" fontId="0" fillId="0" borderId="0" xfId="0" applyNumberFormat="1"/>
    <xf numFmtId="10" fontId="0" fillId="0" borderId="0" xfId="0" applyNumberFormat="1"/>
    <xf numFmtId="9" fontId="0" fillId="0" borderId="0" xfId="1" applyFont="1"/>
    <xf numFmtId="44" fontId="0" fillId="0" borderId="0" xfId="2" applyFont="1"/>
    <xf numFmtId="0" fontId="0" fillId="0" borderId="0" xfId="3" applyNumberFormat="1" applyFont="1"/>
    <xf numFmtId="0" fontId="2" fillId="3" borderId="2" xfId="0" applyFont="1" applyFill="1" applyBorder="1"/>
    <xf numFmtId="0" fontId="0" fillId="0" borderId="2" xfId="0" applyBorder="1" applyAlignment="1">
      <alignment horizontal="left"/>
    </xf>
    <xf numFmtId="0" fontId="0" fillId="0" borderId="2" xfId="0" applyBorder="1"/>
    <xf numFmtId="165" fontId="0" fillId="0" borderId="0" xfId="0" applyNumberFormat="1"/>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65" fontId="0" fillId="0" borderId="6" xfId="1" applyNumberFormat="1" applyFont="1" applyBorder="1"/>
    <xf numFmtId="165" fontId="0" fillId="0" borderId="7" xfId="1" applyNumberFormat="1" applyFont="1" applyBorder="1"/>
    <xf numFmtId="0" fontId="0" fillId="0" borderId="8" xfId="0" applyBorder="1"/>
    <xf numFmtId="165" fontId="0" fillId="0" borderId="9" xfId="1" applyNumberFormat="1" applyFont="1" applyBorder="1"/>
    <xf numFmtId="165" fontId="0" fillId="0" borderId="10" xfId="1" applyNumberFormat="1" applyFont="1" applyBorder="1"/>
    <xf numFmtId="10" fontId="0" fillId="0" borderId="0" xfId="1" applyNumberFormat="1" applyFont="1"/>
    <xf numFmtId="10" fontId="4" fillId="0" borderId="6" xfId="1" applyNumberFormat="1" applyFont="1" applyBorder="1"/>
    <xf numFmtId="0" fontId="4" fillId="0" borderId="6" xfId="0" applyFont="1" applyBorder="1"/>
    <xf numFmtId="0" fontId="5" fillId="0" borderId="6" xfId="0" applyFont="1" applyBorder="1"/>
    <xf numFmtId="10" fontId="0" fillId="0" borderId="3" xfId="1" applyNumberFormat="1" applyFont="1" applyBorder="1"/>
    <xf numFmtId="0" fontId="2" fillId="0" borderId="0" xfId="0" applyFont="1" applyAlignment="1">
      <alignment horizontal="center" vertical="center" wrapText="1"/>
    </xf>
    <xf numFmtId="0" fontId="0" fillId="0" borderId="0" xfId="0" applyAlignment="1">
      <alignment vertical="center" wrapText="1"/>
    </xf>
    <xf numFmtId="0" fontId="5" fillId="0" borderId="6" xfId="0" applyFont="1" applyBorder="1" applyAlignment="1">
      <alignment horizontal="center"/>
    </xf>
    <xf numFmtId="0" fontId="0" fillId="0" borderId="0" xfId="0" applyNumberFormat="1"/>
  </cellXfs>
  <cellStyles count="4">
    <cellStyle name="Comma" xfId="3" builtinId="3"/>
    <cellStyle name="Currency" xfId="2" builtinId="4"/>
    <cellStyle name="Normal" xfId="0" builtinId="0"/>
    <cellStyle name="Percent" xfId="1" builtinId="5"/>
  </cellStyles>
  <dxfs count="25">
    <dxf>
      <numFmt numFmtId="164" formatCode="_-[$$-409]* #,##0.00_ ;_-[$$-409]* \-#,##0.00\ ;_-[$$-409]* &quot;-&quot;??_ ;_-@_ "/>
    </dxf>
    <dxf>
      <numFmt numFmtId="2" formatCode="0.00"/>
    </dxf>
    <dxf>
      <numFmt numFmtId="165" formatCode="0.0%"/>
    </dxf>
    <dxf>
      <numFmt numFmtId="34" formatCode="_ &quot;₹&quot;\ * #,##0.00_ ;_ &quot;₹&quot;\ * \-#,##0.00_ ;_ &quot;₹&quot;\ * &quot;-&quot;??_ ;_ @_ "/>
    </dxf>
    <dxf>
      <numFmt numFmtId="1" formatCode="0"/>
    </dxf>
    <dxf>
      <numFmt numFmtId="164" formatCode="_-[$$-409]* #,##0.00_ ;_-[$$-409]* \-#,##0.00\ ;_-[$$-409]* &quot;-&quot;??_ ;_-@_ "/>
    </dxf>
    <dxf>
      <numFmt numFmtId="2" formatCode="0.00"/>
    </dxf>
    <dxf>
      <numFmt numFmtId="165" formatCode="0.0%"/>
    </dxf>
    <dxf>
      <numFmt numFmtId="34" formatCode="_ &quot;₹&quot;\ * #,##0.00_ ;_ &quot;₹&quot;\ * \-#,##0.00_ ;_ &quot;₹&quot;\ * &quot;-&quot;??_ ;_ @_ "/>
    </dxf>
    <dxf>
      <numFmt numFmtId="1" formatCode="0"/>
    </dxf>
    <dxf>
      <numFmt numFmtId="1" formatCode="0"/>
    </dxf>
    <dxf>
      <numFmt numFmtId="34" formatCode="_ &quot;₹&quot;\ * #,##0.00_ ;_ &quot;₹&quot;\ * \-#,##0.00_ ;_ &quot;₹&quot;\ * &quot;-&quot;??_ ;_ @_ "/>
    </dxf>
    <dxf>
      <numFmt numFmtId="165" formatCode="0.0%"/>
    </dxf>
    <dxf>
      <numFmt numFmtId="0" formatCode="General"/>
    </dxf>
    <dxf>
      <numFmt numFmtId="0" formatCode="General"/>
    </dxf>
    <dxf>
      <numFmt numFmtId="0" formatCode="General"/>
    </dxf>
    <dxf>
      <numFmt numFmtId="164" formatCode="_-[$$-409]* #,##0.00_ ;_-[$$-409]* \-#,##0.00\ ;_-[$$-409]* &quot;-&quot;??_ ;_-@_ "/>
    </dxf>
    <dxf>
      <numFmt numFmtId="0" formatCode="General"/>
    </dxf>
    <dxf>
      <numFmt numFmtId="0" formatCode="General"/>
    </dxf>
    <dxf>
      <numFmt numFmtId="164" formatCode="_-[$$-409]* #,##0.00_ ;_-[$$-409]* \-#,##0.00\ ;_-[$$-409]* &quot;-&quot;??_ ;_-@_ "/>
    </dxf>
    <dxf>
      <numFmt numFmtId="0" formatCode="General"/>
    </dxf>
    <dxf>
      <numFmt numFmtId="0" formatCode="General"/>
    </dxf>
    <dxf>
      <numFmt numFmtId="0" formatCode="General"/>
    </dxf>
    <dxf>
      <numFmt numFmtId="2" formatCode="0.00"/>
    </dxf>
    <dxf>
      <numFmt numFmtId="164" formatCode="_-[$$-409]* #,##0.00_ ;_-[$$-409]* \-#,##0.00\ ;_-[$$-409]* &quot;-&quot;??_ ;_-@_ "/>
    </dxf>
  </dxfs>
  <tableStyles count="0" defaultTableStyle="TableStyleMedium2" defaultPivotStyle="PivotStyleLight16"/>
  <colors>
    <mruColors>
      <color rgb="FFF5F6FA"/>
      <color rgb="FFFD6F0F"/>
      <color rgb="FFFA0000"/>
      <color rgb="FFFF0101"/>
      <color rgb="FF50008E"/>
      <color rgb="FFFE37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[churnbanking.xlsx]Sheet7!PivotTable15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Sheet7!$C$3:$C$4</c:f>
              <c:strCache>
                <c:ptCount val="1"/>
                <c:pt idx="0">
                  <c:v>Retained</c:v>
                </c:pt>
              </c:strCache>
            </c:strRef>
          </c:tx>
          <c:spPr>
            <a:solidFill>
              <a:schemeClr val="accent2"/>
            </a:solidFill>
            <a:ln>
              <a:noFill/>
            </a:ln>
            <a:effectLst/>
          </c:spPr>
          <c:invertIfNegative val="0"/>
          <c:cat>
            <c:strRef>
              <c:f>Sheet7!$A$5:$A$10</c:f>
              <c:strCache>
                <c:ptCount val="5"/>
                <c:pt idx="0">
                  <c:v>Group1</c:v>
                </c:pt>
                <c:pt idx="1">
                  <c:v>Group2</c:v>
                </c:pt>
                <c:pt idx="2">
                  <c:v>Group3</c:v>
                </c:pt>
                <c:pt idx="3">
                  <c:v>Group4</c:v>
                </c:pt>
                <c:pt idx="4">
                  <c:v>Group5</c:v>
                </c:pt>
              </c:strCache>
            </c:strRef>
          </c:cat>
          <c:val>
            <c:numRef>
              <c:f>Sheet7!$C$5:$C$10</c:f>
              <c:numCache>
                <c:formatCode>0.00%</c:formatCode>
                <c:ptCount val="5"/>
                <c:pt idx="0">
                  <c:v>0.24714303654401606</c:v>
                </c:pt>
                <c:pt idx="1">
                  <c:v>0.19866884340072838</c:v>
                </c:pt>
                <c:pt idx="2">
                  <c:v>0.19766419691071205</c:v>
                </c:pt>
                <c:pt idx="3">
                  <c:v>0.21085018209217632</c:v>
                </c:pt>
                <c:pt idx="4">
                  <c:v>0.14567374105236719</c:v>
                </c:pt>
              </c:numCache>
            </c:numRef>
          </c:val>
          <c:extLst>
            <c:ext xmlns:c16="http://schemas.microsoft.com/office/drawing/2014/chart" uri="{C3380CC4-5D6E-409C-BE32-E72D297353CC}">
              <c16:uniqueId val="{00000001-47D4-42D9-90D8-65D0F967F3BD}"/>
            </c:ext>
          </c:extLst>
        </c:ser>
        <c:dLbls>
          <c:showLegendKey val="0"/>
          <c:showVal val="0"/>
          <c:showCatName val="0"/>
          <c:showSerName val="0"/>
          <c:showPercent val="0"/>
          <c:showBubbleSize val="0"/>
        </c:dLbls>
        <c:gapWidth val="219"/>
        <c:axId val="731279952"/>
        <c:axId val="731301072"/>
      </c:barChart>
      <c:lineChart>
        <c:grouping val="standard"/>
        <c:varyColors val="0"/>
        <c:ser>
          <c:idx val="0"/>
          <c:order val="0"/>
          <c:tx>
            <c:strRef>
              <c:f>Sheet7!$B$3:$B$4</c:f>
              <c:strCache>
                <c:ptCount val="1"/>
                <c:pt idx="0">
                  <c:v>Churned</c:v>
                </c:pt>
              </c:strCache>
            </c:strRef>
          </c:tx>
          <c:spPr>
            <a:ln w="28575" cap="rnd">
              <a:solidFill>
                <a:schemeClr val="accent1"/>
              </a:solidFill>
              <a:round/>
            </a:ln>
            <a:effectLst/>
          </c:spPr>
          <c:marker>
            <c:symbol val="none"/>
          </c:marker>
          <c:cat>
            <c:strRef>
              <c:f>Sheet7!$A$5:$A$10</c:f>
              <c:strCache>
                <c:ptCount val="5"/>
                <c:pt idx="0">
                  <c:v>Group1</c:v>
                </c:pt>
                <c:pt idx="1">
                  <c:v>Group2</c:v>
                </c:pt>
                <c:pt idx="2">
                  <c:v>Group3</c:v>
                </c:pt>
                <c:pt idx="3">
                  <c:v>Group4</c:v>
                </c:pt>
                <c:pt idx="4">
                  <c:v>Group5</c:v>
                </c:pt>
              </c:strCache>
            </c:strRef>
          </c:cat>
          <c:val>
            <c:numRef>
              <c:f>Sheet7!$B$5:$B$10</c:f>
              <c:numCache>
                <c:formatCode>0.00%</c:formatCode>
                <c:ptCount val="5"/>
                <c:pt idx="0">
                  <c:v>0.25920471281296026</c:v>
                </c:pt>
                <c:pt idx="1">
                  <c:v>0.20422189494354442</c:v>
                </c:pt>
                <c:pt idx="2">
                  <c:v>0.19882179675994108</c:v>
                </c:pt>
                <c:pt idx="3">
                  <c:v>0.18360333824251351</c:v>
                </c:pt>
                <c:pt idx="4">
                  <c:v>0.15414825724104075</c:v>
                </c:pt>
              </c:numCache>
            </c:numRef>
          </c:val>
          <c:smooth val="0"/>
          <c:extLst>
            <c:ext xmlns:c16="http://schemas.microsoft.com/office/drawing/2014/chart" uri="{C3380CC4-5D6E-409C-BE32-E72D297353CC}">
              <c16:uniqueId val="{00000000-47D4-42D9-90D8-65D0F967F3BD}"/>
            </c:ext>
          </c:extLst>
        </c:ser>
        <c:dLbls>
          <c:showLegendKey val="0"/>
          <c:showVal val="0"/>
          <c:showCatName val="0"/>
          <c:showSerName val="0"/>
          <c:showPercent val="0"/>
          <c:showBubbleSize val="0"/>
        </c:dLbls>
        <c:marker val="1"/>
        <c:smooth val="0"/>
        <c:axId val="731279952"/>
        <c:axId val="731301072"/>
      </c:lineChart>
      <c:catAx>
        <c:axId val="73127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01072"/>
        <c:crosses val="autoZero"/>
        <c:auto val="1"/>
        <c:lblAlgn val="ctr"/>
        <c:lblOffset val="100"/>
        <c:noMultiLvlLbl val="0"/>
      </c:catAx>
      <c:valAx>
        <c:axId val="731301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2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Tenure  VS Churn</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Sheet8!$E$3</c:f>
              <c:strCache>
                <c:ptCount val="1"/>
                <c:pt idx="0">
                  <c:v>Churned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Sheet8!$D$4:$D$7</c:f>
              <c:strCache>
                <c:ptCount val="4"/>
                <c:pt idx="0">
                  <c:v>Growing Customers (3-5Y)</c:v>
                </c:pt>
                <c:pt idx="1">
                  <c:v>Established Customers (6-8Y)</c:v>
                </c:pt>
                <c:pt idx="2">
                  <c:v>New Customers (0-2Y)</c:v>
                </c:pt>
                <c:pt idx="3">
                  <c:v>Loyal Customers (9-10Y)</c:v>
                </c:pt>
              </c:strCache>
            </c:strRef>
          </c:cat>
          <c:val>
            <c:numRef>
              <c:f>Sheet8!$E$4:$E$7</c:f>
              <c:numCache>
                <c:formatCode>0.00%</c:formatCode>
                <c:ptCount val="4"/>
                <c:pt idx="0">
                  <c:v>0.30682376043200787</c:v>
                </c:pt>
                <c:pt idx="1">
                  <c:v>0.27982326951399117</c:v>
                </c:pt>
                <c:pt idx="2">
                  <c:v>0.25920471281296026</c:v>
                </c:pt>
                <c:pt idx="3">
                  <c:v>0.15414825724104075</c:v>
                </c:pt>
              </c:numCache>
            </c:numRef>
          </c:val>
          <c:extLst>
            <c:ext xmlns:c16="http://schemas.microsoft.com/office/drawing/2014/chart" uri="{C3380CC4-5D6E-409C-BE32-E72D297353CC}">
              <c16:uniqueId val="{00000000-CD1B-492F-8B87-066AAC7C3E5E}"/>
            </c:ext>
          </c:extLst>
        </c:ser>
        <c:dLbls>
          <c:showLegendKey val="0"/>
          <c:showVal val="0"/>
          <c:showCatName val="0"/>
          <c:showSerName val="0"/>
          <c:showPercent val="0"/>
          <c:showBubbleSize val="0"/>
        </c:dLbls>
        <c:gapWidth val="100"/>
        <c:overlap val="-24"/>
        <c:axId val="132025440"/>
        <c:axId val="132025920"/>
      </c:barChart>
      <c:catAx>
        <c:axId val="13202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025920"/>
        <c:crosses val="autoZero"/>
        <c:auto val="1"/>
        <c:lblAlgn val="ctr"/>
        <c:lblOffset val="100"/>
        <c:noMultiLvlLbl val="0"/>
      </c:catAx>
      <c:valAx>
        <c:axId val="13202592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3202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[churnbanking.xlsx]Sheet10!PivotTable7</c:name>
    <c:fmtId val="1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Sheet10!$B$3:$B$4</c:f>
              <c:strCache>
                <c:ptCount val="1"/>
                <c:pt idx="0">
                  <c:v>Churned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Sheet10!$A$5</c:f>
              <c:strCache>
                <c:ptCount val="1"/>
                <c:pt idx="0">
                  <c:v>Total</c:v>
                </c:pt>
              </c:strCache>
            </c:strRef>
          </c:cat>
          <c:val>
            <c:numRef>
              <c:f>Sheet10!$B$5</c:f>
              <c:numCache>
                <c:formatCode>0.00%</c:formatCode>
                <c:ptCount val="1"/>
                <c:pt idx="0">
                  <c:v>0.20369999999999999</c:v>
                </c:pt>
              </c:numCache>
            </c:numRef>
          </c:val>
          <c:extLst>
            <c:ext xmlns:c16="http://schemas.microsoft.com/office/drawing/2014/chart" uri="{C3380CC4-5D6E-409C-BE32-E72D297353CC}">
              <c16:uniqueId val="{00000000-06FD-4E6B-AF1B-A8D9D945B867}"/>
            </c:ext>
          </c:extLst>
        </c:ser>
        <c:ser>
          <c:idx val="1"/>
          <c:order val="1"/>
          <c:tx>
            <c:strRef>
              <c:f>Sheet10!$C$3:$C$4</c:f>
              <c:strCache>
                <c:ptCount val="1"/>
                <c:pt idx="0">
                  <c:v>Retained</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Sheet10!$A$5</c:f>
              <c:strCache>
                <c:ptCount val="1"/>
                <c:pt idx="0">
                  <c:v>Total</c:v>
                </c:pt>
              </c:strCache>
            </c:strRef>
          </c:cat>
          <c:val>
            <c:numRef>
              <c:f>Sheet10!$C$5</c:f>
              <c:numCache>
                <c:formatCode>0.00%</c:formatCode>
                <c:ptCount val="1"/>
                <c:pt idx="0">
                  <c:v>0.79630000000000001</c:v>
                </c:pt>
              </c:numCache>
            </c:numRef>
          </c:val>
          <c:extLst>
            <c:ext xmlns:c16="http://schemas.microsoft.com/office/drawing/2014/chart" uri="{C3380CC4-5D6E-409C-BE32-E72D297353CC}">
              <c16:uniqueId val="{00000003-06FD-4E6B-AF1B-A8D9D945B867}"/>
            </c:ext>
          </c:extLst>
        </c:ser>
        <c:dLbls>
          <c:showLegendKey val="0"/>
          <c:showVal val="1"/>
          <c:showCatName val="0"/>
          <c:showSerName val="0"/>
          <c:showPercent val="0"/>
          <c:showBubbleSize val="0"/>
        </c:dLbls>
        <c:gapWidth val="150"/>
        <c:shape val="box"/>
        <c:axId val="337340096"/>
        <c:axId val="337348256"/>
        <c:axId val="0"/>
      </c:bar3DChart>
      <c:catAx>
        <c:axId val="337340096"/>
        <c:scaling>
          <c:orientation val="minMax"/>
        </c:scaling>
        <c:delete val="1"/>
        <c:axPos val="l"/>
        <c:numFmt formatCode="General" sourceLinked="1"/>
        <c:majorTickMark val="none"/>
        <c:minorTickMark val="none"/>
        <c:tickLblPos val="nextTo"/>
        <c:crossAx val="337348256"/>
        <c:crosses val="autoZero"/>
        <c:auto val="1"/>
        <c:lblAlgn val="ctr"/>
        <c:lblOffset val="100"/>
        <c:noMultiLvlLbl val="0"/>
      </c:catAx>
      <c:valAx>
        <c:axId val="337348256"/>
        <c:scaling>
          <c:orientation val="minMax"/>
        </c:scaling>
        <c:delete val="1"/>
        <c:axPos val="b"/>
        <c:numFmt formatCode="0%" sourceLinked="1"/>
        <c:majorTickMark val="none"/>
        <c:minorTickMark val="none"/>
        <c:tickLblPos val="nextTo"/>
        <c:crossAx val="33734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US" sz="1800" b="1">
                <a:solidFill>
                  <a:sysClr val="windowText" lastClr="000000"/>
                </a:solidFill>
                <a:latin typeface="Arial" panose="020B0604020202020204" pitchFamily="34" charset="0"/>
                <a:cs typeface="Arial" panose="020B0604020202020204" pitchFamily="34" charset="0"/>
              </a:rPr>
              <a:t>Country Vs</a:t>
            </a:r>
            <a:r>
              <a:rPr lang="en-US" sz="1800" b="1" baseline="0">
                <a:solidFill>
                  <a:sysClr val="windowText" lastClr="000000"/>
                </a:solidFill>
                <a:latin typeface="Arial" panose="020B0604020202020204" pitchFamily="34" charset="0"/>
                <a:cs typeface="Arial" panose="020B0604020202020204" pitchFamily="34" charset="0"/>
              </a:rPr>
              <a:t> Churned</a:t>
            </a:r>
            <a:endParaRPr lang="en-US" sz="1800" b="1">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3'!$I$3</c:f>
              <c:strCache>
                <c:ptCount val="1"/>
                <c:pt idx="0">
                  <c:v>Churned</c:v>
                </c:pt>
              </c:strCache>
            </c:strRef>
          </c:tx>
          <c:spPr>
            <a:solidFill>
              <a:schemeClr val="accent1"/>
            </a:solidFill>
            <a:ln>
              <a:noFill/>
            </a:ln>
            <a:effectLst/>
            <a:sp3d/>
          </c:spPr>
          <c:invertIfNegative val="0"/>
          <c:dLbls>
            <c:dLbl>
              <c:idx val="0"/>
              <c:layout>
                <c:manualLayout>
                  <c:x val="-0.1109507474383343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72-45ED-AE35-340944E3AC8F}"/>
                </c:ext>
              </c:extLst>
            </c:dLbl>
            <c:dLbl>
              <c:idx val="1"/>
              <c:layout>
                <c:manualLayout>
                  <c:x val="-0.11851557112731166"/>
                  <c:y val="4.12826352233845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72-45ED-AE35-340944E3AC8F}"/>
                </c:ext>
              </c:extLst>
            </c:dLbl>
            <c:dLbl>
              <c:idx val="2"/>
              <c:layout>
                <c:manualLayout>
                  <c:x val="4.9171348588136064E-2"/>
                  <c:y val="-7.2388122253352893E-8"/>
                </c:manualLayout>
              </c:layout>
              <c:spPr>
                <a:solidFill>
                  <a:srgbClr val="156082"/>
                </a:solidFill>
                <a:ln>
                  <a:solidFill>
                    <a:srgbClr val="156082"/>
                  </a:solidFill>
                </a:ln>
                <a:effectLst/>
              </c:spPr>
              <c:txPr>
                <a:bodyPr rot="0" spcFirstLastPara="1" vertOverflow="ellipsis" vert="horz" wrap="square" lIns="38100" tIns="19050" rIns="38100" bIns="19050" anchor="ctr" anchorCtr="1">
                  <a:noAutofit/>
                </a:bodyPr>
                <a:lstStyle/>
                <a:p>
                  <a:pPr>
                    <a:defRPr sz="1600" b="0" i="0" u="none" strike="noStrike" kern="1200" baseline="0">
                      <a:solidFill>
                        <a:srgbClr val="F5F6FA"/>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04309547025901"/>
                      <c:h val="5.7125415345568163E-2"/>
                    </c:manualLayout>
                  </c15:layout>
                </c:ext>
                <c:ext xmlns:c16="http://schemas.microsoft.com/office/drawing/2014/chart" uri="{C3380CC4-5D6E-409C-BE32-E72D297353CC}">
                  <c16:uniqueId val="{00000001-D294-4AAA-9AC3-A6F51F03EB28}"/>
                </c:ext>
              </c:extLst>
            </c:dLbl>
            <c:spPr>
              <a:solidFill>
                <a:schemeClr val="accent1"/>
              </a:solidFill>
              <a:ln>
                <a:solidFill>
                  <a:schemeClr val="accent1"/>
                </a:solid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F5F6FA"/>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3'!$H$4:$H$6</c:f>
              <c:strCache>
                <c:ptCount val="3"/>
                <c:pt idx="0">
                  <c:v>France</c:v>
                </c:pt>
                <c:pt idx="1">
                  <c:v>Germany</c:v>
                </c:pt>
                <c:pt idx="2">
                  <c:v>Spain</c:v>
                </c:pt>
              </c:strCache>
            </c:strRef>
          </c:cat>
          <c:val>
            <c:numRef>
              <c:f>'Pivot 3'!$I$4:$I$6</c:f>
              <c:numCache>
                <c:formatCode>0.00%</c:formatCode>
                <c:ptCount val="3"/>
                <c:pt idx="0">
                  <c:v>0.39764359351988215</c:v>
                </c:pt>
                <c:pt idx="1">
                  <c:v>0.39960726558664705</c:v>
                </c:pt>
                <c:pt idx="2">
                  <c:v>0.20274914089347079</c:v>
                </c:pt>
              </c:numCache>
            </c:numRef>
          </c:val>
          <c:extLst>
            <c:ext xmlns:c16="http://schemas.microsoft.com/office/drawing/2014/chart" uri="{C3380CC4-5D6E-409C-BE32-E72D297353CC}">
              <c16:uniqueId val="{00000000-D294-4AAA-9AC3-A6F51F03EB28}"/>
            </c:ext>
          </c:extLst>
        </c:ser>
        <c:dLbls>
          <c:showLegendKey val="0"/>
          <c:showVal val="1"/>
          <c:showCatName val="0"/>
          <c:showSerName val="0"/>
          <c:showPercent val="0"/>
          <c:showBubbleSize val="0"/>
        </c:dLbls>
        <c:gapWidth val="51"/>
        <c:gapDepth val="24"/>
        <c:shape val="box"/>
        <c:axId val="1524072800"/>
        <c:axId val="1524073280"/>
        <c:axId val="0"/>
      </c:bar3DChart>
      <c:catAx>
        <c:axId val="1524072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4073280"/>
        <c:crosses val="autoZero"/>
        <c:auto val="1"/>
        <c:lblAlgn val="ctr"/>
        <c:lblOffset val="100"/>
        <c:noMultiLvlLbl val="0"/>
      </c:catAx>
      <c:valAx>
        <c:axId val="1524073280"/>
        <c:scaling>
          <c:orientation val="minMax"/>
        </c:scaling>
        <c:delete val="1"/>
        <c:axPos val="b"/>
        <c:numFmt formatCode="0.00%" sourceLinked="1"/>
        <c:majorTickMark val="out"/>
        <c:minorTickMark val="none"/>
        <c:tickLblPos val="nextTo"/>
        <c:crossAx val="152407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[churnbanking.xlsx]Sheet5!PivotTable10</c:name>
    <c:fmtId val="14"/>
  </c:pivotSource>
  <c:chart>
    <c:title>
      <c:tx>
        <c:rich>
          <a:bodyPr rot="0" spcFirstLastPara="1" vertOverflow="ellipsis" vert="horz" wrap="square" anchor="ctr" anchorCtr="1"/>
          <a:lstStyle/>
          <a:p>
            <a:pPr>
              <a:defRPr sz="1800" b="1" i="0" u="none" strike="noStrike" kern="1200" cap="all" baseline="0">
                <a:solidFill>
                  <a:sysClr val="windowText" lastClr="000000"/>
                </a:solidFill>
                <a:latin typeface="+mn-lt"/>
                <a:ea typeface="+mn-ea"/>
                <a:cs typeface="+mn-cs"/>
              </a:defRPr>
            </a:pPr>
            <a:r>
              <a:rPr lang="en-IN" sz="1800">
                <a:solidFill>
                  <a:sysClr val="windowText" lastClr="000000"/>
                </a:solidFill>
                <a:latin typeface="Arial" panose="020B0604020202020204" pitchFamily="34" charset="0"/>
                <a:cs typeface="Arial" panose="020B0604020202020204" pitchFamily="34" charset="0"/>
              </a:rPr>
              <a:t>Gender vs Churn</a:t>
            </a:r>
          </a:p>
        </c:rich>
      </c:tx>
      <c:overlay val="0"/>
      <c:spPr>
        <a:noFill/>
        <a:ln>
          <a:noFill/>
        </a:ln>
        <a:effectLst/>
      </c:spPr>
      <c:txPr>
        <a:bodyPr rot="0" spcFirstLastPara="1" vertOverflow="ellipsis" vert="horz" wrap="square" anchor="ctr" anchorCtr="1"/>
        <a:lstStyle/>
        <a:p>
          <a:pPr>
            <a:defRPr sz="1800" b="1" i="0" u="none" strike="noStrike" kern="1200" cap="all"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139700" sx="99000" sy="99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a:noFill/>
          </a:ln>
          <a:effectLst>
            <a:outerShdw blurRad="139700" sx="99000" sy="99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hade val="76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77000"/>
            </a:schemeClr>
          </a:solidFill>
          <a:ln>
            <a:noFill/>
          </a:ln>
          <a:effectLst>
            <a:outerShdw blurRad="139700" sx="99000" sy="99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tint val="77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Sheet5!$B$4</c:f>
              <c:strCache>
                <c:ptCount val="1"/>
                <c:pt idx="0">
                  <c:v>Total</c:v>
                </c:pt>
              </c:strCache>
            </c:strRef>
          </c:tx>
          <c:spPr>
            <a:effectLst>
              <a:outerShdw blurRad="139700" sx="99000" sy="99000" algn="ctr" rotWithShape="0">
                <a:prstClr val="black">
                  <a:alpha val="10000"/>
                </a:prstClr>
              </a:outerShdw>
            </a:effectLst>
          </c:spPr>
          <c:dPt>
            <c:idx val="0"/>
            <c:bubble3D val="0"/>
            <c:explosion val="5"/>
            <c:spPr>
              <a:solidFill>
                <a:schemeClr val="accent1">
                  <a:shade val="76000"/>
                </a:schemeClr>
              </a:solidFill>
              <a:ln>
                <a:noFill/>
              </a:ln>
              <a:effectLst>
                <a:outerShdw blurRad="139700" sx="99000" sy="99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078-4121-B4D2-4B5ECDA925CE}"/>
              </c:ext>
            </c:extLst>
          </c:dPt>
          <c:dPt>
            <c:idx val="1"/>
            <c:bubble3D val="0"/>
            <c:spPr>
              <a:solidFill>
                <a:schemeClr val="accent1">
                  <a:tint val="77000"/>
                </a:schemeClr>
              </a:solidFill>
              <a:ln>
                <a:noFill/>
              </a:ln>
              <a:effectLst>
                <a:outerShdw blurRad="139700" sx="99000" sy="99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078-4121-B4D2-4B5ECDA925CE}"/>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hade val="76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3078-4121-B4D2-4B5ECDA925CE}"/>
                </c:ext>
              </c:extLst>
            </c:dLbl>
            <c:dLbl>
              <c:idx val="1"/>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tint val="77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078-4121-B4D2-4B5ECDA925C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chemeClr val="accent1"/>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Sheet5!$A$5:$A$7</c:f>
              <c:strCache>
                <c:ptCount val="2"/>
                <c:pt idx="0">
                  <c:v>Female</c:v>
                </c:pt>
                <c:pt idx="1">
                  <c:v>Male</c:v>
                </c:pt>
              </c:strCache>
            </c:strRef>
          </c:cat>
          <c:val>
            <c:numRef>
              <c:f>Sheet5!$B$5:$B$7</c:f>
              <c:numCache>
                <c:formatCode>General</c:formatCode>
                <c:ptCount val="2"/>
                <c:pt idx="0">
                  <c:v>4543</c:v>
                </c:pt>
                <c:pt idx="1">
                  <c:v>5457</c:v>
                </c:pt>
              </c:numCache>
            </c:numRef>
          </c:val>
          <c:extLst>
            <c:ext xmlns:c16="http://schemas.microsoft.com/office/drawing/2014/chart" uri="{C3380CC4-5D6E-409C-BE32-E72D297353CC}">
              <c16:uniqueId val="{00000004-3078-4121-B4D2-4B5ECDA925C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ysClr val="windowText" lastClr="000000"/>
                </a:solidFill>
                <a:latin typeface="Arial" panose="020B0604020202020204" pitchFamily="34" charset="0"/>
                <a:cs typeface="Arial" panose="020B0604020202020204" pitchFamily="34" charset="0"/>
              </a:rPr>
              <a:t>Tenure  VS Churn</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Sheet8!$E$3</c:f>
              <c:strCache>
                <c:ptCount val="1"/>
                <c:pt idx="0">
                  <c:v>Churned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Sheet8!$D$4:$D$7</c:f>
              <c:strCache>
                <c:ptCount val="4"/>
                <c:pt idx="0">
                  <c:v>Growing Customers (3-5Y)</c:v>
                </c:pt>
                <c:pt idx="1">
                  <c:v>Established Customers (6-8Y)</c:v>
                </c:pt>
                <c:pt idx="2">
                  <c:v>New Customers (0-2Y)</c:v>
                </c:pt>
                <c:pt idx="3">
                  <c:v>Loyal Customers (9-10Y)</c:v>
                </c:pt>
              </c:strCache>
            </c:strRef>
          </c:cat>
          <c:val>
            <c:numRef>
              <c:f>Sheet8!$E$4:$E$7</c:f>
              <c:numCache>
                <c:formatCode>0.00%</c:formatCode>
                <c:ptCount val="4"/>
                <c:pt idx="0">
                  <c:v>0.30682376043200787</c:v>
                </c:pt>
                <c:pt idx="1">
                  <c:v>0.27982326951399117</c:v>
                </c:pt>
                <c:pt idx="2">
                  <c:v>0.25920471281296026</c:v>
                </c:pt>
                <c:pt idx="3">
                  <c:v>0.15414825724104075</c:v>
                </c:pt>
              </c:numCache>
            </c:numRef>
          </c:val>
          <c:extLst>
            <c:ext xmlns:c16="http://schemas.microsoft.com/office/drawing/2014/chart" uri="{C3380CC4-5D6E-409C-BE32-E72D297353CC}">
              <c16:uniqueId val="{00000000-18A2-4ECB-A880-4BA9F793646C}"/>
            </c:ext>
          </c:extLst>
        </c:ser>
        <c:dLbls>
          <c:showLegendKey val="0"/>
          <c:showVal val="0"/>
          <c:showCatName val="0"/>
          <c:showSerName val="0"/>
          <c:showPercent val="0"/>
          <c:showBubbleSize val="0"/>
        </c:dLbls>
        <c:gapWidth val="100"/>
        <c:overlap val="-24"/>
        <c:axId val="132025440"/>
        <c:axId val="132025920"/>
      </c:barChart>
      <c:catAx>
        <c:axId val="13202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025920"/>
        <c:crosses val="autoZero"/>
        <c:auto val="1"/>
        <c:lblAlgn val="ctr"/>
        <c:lblOffset val="100"/>
        <c:noMultiLvlLbl val="0"/>
      </c:catAx>
      <c:valAx>
        <c:axId val="132025920"/>
        <c:scaling>
          <c:orientation val="minMax"/>
        </c:scaling>
        <c:delete val="1"/>
        <c:axPos val="l"/>
        <c:numFmt formatCode="0.00%" sourceLinked="1"/>
        <c:majorTickMark val="out"/>
        <c:minorTickMark val="none"/>
        <c:tickLblPos val="nextTo"/>
        <c:crossAx val="13202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[churnbanking.xlsx]Sheet10!PivotTable7</c:name>
    <c:fmtId val="3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0075187969924814E-3"/>
              <c:y val="-2.352943356130946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Sheet10!$B$3:$B$4</c:f>
              <c:strCache>
                <c:ptCount val="1"/>
                <c:pt idx="0">
                  <c:v>Churned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47B0-49E4-B722-11804826CA8A}"/>
              </c:ext>
            </c:extLst>
          </c:dPt>
          <c:dLbls>
            <c:dLbl>
              <c:idx val="0"/>
              <c:layout>
                <c:manualLayout>
                  <c:x val="-3.0075187969924814E-3"/>
                  <c:y val="-2.352943356130946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47B0-49E4-B722-11804826CA8A}"/>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Sheet10!$A$5</c:f>
              <c:strCache>
                <c:ptCount val="1"/>
                <c:pt idx="0">
                  <c:v>Total</c:v>
                </c:pt>
              </c:strCache>
            </c:strRef>
          </c:cat>
          <c:val>
            <c:numRef>
              <c:f>Sheet10!$B$5</c:f>
              <c:numCache>
                <c:formatCode>0.00%</c:formatCode>
                <c:ptCount val="1"/>
                <c:pt idx="0">
                  <c:v>0.20369999999999999</c:v>
                </c:pt>
              </c:numCache>
            </c:numRef>
          </c:val>
          <c:extLst>
            <c:ext xmlns:c16="http://schemas.microsoft.com/office/drawing/2014/chart" uri="{C3380CC4-5D6E-409C-BE32-E72D297353CC}">
              <c16:uniqueId val="{00000000-47B0-49E4-B722-11804826CA8A}"/>
            </c:ext>
          </c:extLst>
        </c:ser>
        <c:ser>
          <c:idx val="1"/>
          <c:order val="1"/>
          <c:tx>
            <c:strRef>
              <c:f>Sheet10!$C$3:$C$4</c:f>
              <c:strCache>
                <c:ptCount val="1"/>
                <c:pt idx="0">
                  <c:v>Retained</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Sheet10!$A$5</c:f>
              <c:strCache>
                <c:ptCount val="1"/>
                <c:pt idx="0">
                  <c:v>Total</c:v>
                </c:pt>
              </c:strCache>
            </c:strRef>
          </c:cat>
          <c:val>
            <c:numRef>
              <c:f>Sheet10!$C$5</c:f>
              <c:numCache>
                <c:formatCode>0.00%</c:formatCode>
                <c:ptCount val="1"/>
                <c:pt idx="0">
                  <c:v>0.79630000000000001</c:v>
                </c:pt>
              </c:numCache>
            </c:numRef>
          </c:val>
          <c:extLst>
            <c:ext xmlns:c16="http://schemas.microsoft.com/office/drawing/2014/chart" uri="{C3380CC4-5D6E-409C-BE32-E72D297353CC}">
              <c16:uniqueId val="{00000001-47B0-49E4-B722-11804826CA8A}"/>
            </c:ext>
          </c:extLst>
        </c:ser>
        <c:dLbls>
          <c:showLegendKey val="0"/>
          <c:showVal val="1"/>
          <c:showCatName val="0"/>
          <c:showSerName val="0"/>
          <c:showPercent val="0"/>
          <c:showBubbleSize val="0"/>
        </c:dLbls>
        <c:gapWidth val="0"/>
        <c:gapDepth val="0"/>
        <c:shape val="box"/>
        <c:axId val="337340096"/>
        <c:axId val="337348256"/>
        <c:axId val="0"/>
      </c:bar3DChart>
      <c:catAx>
        <c:axId val="337340096"/>
        <c:scaling>
          <c:orientation val="minMax"/>
        </c:scaling>
        <c:delete val="1"/>
        <c:axPos val="l"/>
        <c:numFmt formatCode="General" sourceLinked="1"/>
        <c:majorTickMark val="none"/>
        <c:minorTickMark val="none"/>
        <c:tickLblPos val="nextTo"/>
        <c:crossAx val="337348256"/>
        <c:crosses val="autoZero"/>
        <c:auto val="1"/>
        <c:lblAlgn val="ctr"/>
        <c:lblOffset val="100"/>
        <c:noMultiLvlLbl val="0"/>
      </c:catAx>
      <c:valAx>
        <c:axId val="337348256"/>
        <c:scaling>
          <c:orientation val="minMax"/>
        </c:scaling>
        <c:delete val="1"/>
        <c:axPos val="b"/>
        <c:numFmt formatCode="0%" sourceLinked="1"/>
        <c:majorTickMark val="none"/>
        <c:minorTickMark val="none"/>
        <c:tickLblPos val="nextTo"/>
        <c:crossAx val="33734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50008E">
          <a:alpha val="94000"/>
        </a:srgbClr>
      </a:solidFill>
      <a:round/>
    </a:ln>
    <a:effectLst>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Churned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3'!$I$3</c:f>
              <c:strCache>
                <c:ptCount val="1"/>
                <c:pt idx="0">
                  <c:v>Churned</c:v>
                </c:pt>
              </c:strCache>
            </c:strRef>
          </c:tx>
          <c:spPr>
            <a:solidFill>
              <a:schemeClr val="accent1">
                <a:shade val="76000"/>
              </a:schemeClr>
            </a:solidFill>
            <a:ln>
              <a:noFill/>
            </a:ln>
            <a:effectLst/>
            <a:sp3d/>
          </c:spPr>
          <c:invertIfNegative val="0"/>
          <c:dLbls>
            <c:spPr>
              <a:solidFill>
                <a:schemeClr val="accent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5F6F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3'!$H$4:$H$6</c:f>
              <c:strCache>
                <c:ptCount val="3"/>
                <c:pt idx="0">
                  <c:v>France</c:v>
                </c:pt>
                <c:pt idx="1">
                  <c:v>Germany</c:v>
                </c:pt>
                <c:pt idx="2">
                  <c:v>Spain</c:v>
                </c:pt>
              </c:strCache>
            </c:strRef>
          </c:cat>
          <c:val>
            <c:numRef>
              <c:f>'Pivot 3'!$I$4:$I$6</c:f>
              <c:numCache>
                <c:formatCode>0.00%</c:formatCode>
                <c:ptCount val="3"/>
                <c:pt idx="0">
                  <c:v>0.39764359351988215</c:v>
                </c:pt>
                <c:pt idx="1">
                  <c:v>0.39960726558664705</c:v>
                </c:pt>
                <c:pt idx="2">
                  <c:v>0.20274914089347079</c:v>
                </c:pt>
              </c:numCache>
            </c:numRef>
          </c:val>
          <c:extLst>
            <c:ext xmlns:c16="http://schemas.microsoft.com/office/drawing/2014/chart" uri="{C3380CC4-5D6E-409C-BE32-E72D297353CC}">
              <c16:uniqueId val="{00000000-DBB9-419C-A3B6-B3C9CD12EF6A}"/>
            </c:ext>
          </c:extLst>
        </c:ser>
        <c:dLbls>
          <c:showLegendKey val="0"/>
          <c:showVal val="1"/>
          <c:showCatName val="0"/>
          <c:showSerName val="0"/>
          <c:showPercent val="0"/>
          <c:showBubbleSize val="0"/>
        </c:dLbls>
        <c:gapWidth val="51"/>
        <c:gapDepth val="24"/>
        <c:shape val="box"/>
        <c:axId val="1524072800"/>
        <c:axId val="1524073280"/>
        <c:axId val="0"/>
        <c:extLst>
          <c:ext xmlns:c15="http://schemas.microsoft.com/office/drawing/2012/chart" uri="{02D57815-91ED-43cb-92C2-25804820EDAC}">
            <c15:filteredBarSeries>
              <c15:ser>
                <c:idx val="1"/>
                <c:order val="1"/>
                <c:tx>
                  <c:strRef>
                    <c:extLst>
                      <c:ext uri="{02D57815-91ED-43cb-92C2-25804820EDAC}">
                        <c15:formulaRef>
                          <c15:sqref>'Pivot 3'!$A$4:$A$6</c15:sqref>
                        </c15:formulaRef>
                      </c:ext>
                    </c:extLst>
                    <c:strCache>
                      <c:ptCount val="3"/>
                      <c:pt idx="0">
                        <c:v>🇫🇷 France</c:v>
                      </c:pt>
                      <c:pt idx="1">
                        <c:v>🇩🇪 Germany</c:v>
                      </c:pt>
                      <c:pt idx="2">
                        <c:v>🇪🇸 Spain</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6="http://schemas.microsoft.com/office/drawing/2014/chart" uri="{C3380CC4-5D6E-409C-BE32-E72D297353CC}">
                    <c16:uniqueId val="{00000008-DBB9-419C-A3B6-B3C9CD12EF6A}"/>
                  </c:ext>
                </c:extLst>
              </c15:ser>
            </c15:filteredBarSeries>
          </c:ext>
        </c:extLst>
      </c:bar3DChart>
      <c:catAx>
        <c:axId val="1524072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4073280"/>
        <c:crosses val="autoZero"/>
        <c:auto val="1"/>
        <c:lblAlgn val="ctr"/>
        <c:lblOffset val="100"/>
        <c:noMultiLvlLbl val="0"/>
      </c:catAx>
      <c:valAx>
        <c:axId val="152407328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52407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v>Churned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3"/>
              <c:pt idx="0">
                <c:v>France</c:v>
              </c:pt>
              <c:pt idx="1">
                <c:v>Germany</c:v>
              </c:pt>
              <c:pt idx="2">
                <c:v>Spain</c:v>
              </c:pt>
            </c:strLit>
          </c:cat>
          <c:val>
            <c:numLit>
              <c:formatCode>General</c:formatCode>
              <c:ptCount val="3"/>
              <c:pt idx="0">
                <c:v>810</c:v>
              </c:pt>
              <c:pt idx="1">
                <c:v>814</c:v>
              </c:pt>
              <c:pt idx="2">
                <c:v>413</c:v>
              </c:pt>
            </c:numLit>
          </c:val>
          <c:extLst>
            <c:ext xmlns:c16="http://schemas.microsoft.com/office/drawing/2014/chart" uri="{C3380CC4-5D6E-409C-BE32-E72D297353CC}">
              <c16:uniqueId val="{00000000-9AD9-44AB-8B24-1F3934758CD3}"/>
            </c:ext>
          </c:extLst>
        </c:ser>
        <c:ser>
          <c:idx val="1"/>
          <c:order val="1"/>
          <c:tx>
            <c:v>Retained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3"/>
              <c:pt idx="0">
                <c:v>France</c:v>
              </c:pt>
              <c:pt idx="1">
                <c:v>Germany</c:v>
              </c:pt>
              <c:pt idx="2">
                <c:v>Spain</c:v>
              </c:pt>
            </c:strLit>
          </c:cat>
          <c:val>
            <c:numLit>
              <c:formatCode>General</c:formatCode>
              <c:ptCount val="3"/>
              <c:pt idx="0">
                <c:v>4204</c:v>
              </c:pt>
              <c:pt idx="1">
                <c:v>1695</c:v>
              </c:pt>
              <c:pt idx="2">
                <c:v>2064</c:v>
              </c:pt>
            </c:numLit>
          </c:val>
          <c:extLst>
            <c:ext xmlns:c16="http://schemas.microsoft.com/office/drawing/2014/chart" uri="{C3380CC4-5D6E-409C-BE32-E72D297353CC}">
              <c16:uniqueId val="{00000001-C146-4C83-B61C-C997FF19187E}"/>
            </c:ext>
          </c:extLst>
        </c:ser>
        <c:dLbls>
          <c:showLegendKey val="0"/>
          <c:showVal val="0"/>
          <c:showCatName val="0"/>
          <c:showSerName val="0"/>
          <c:showPercent val="0"/>
          <c:showBubbleSize val="0"/>
        </c:dLbls>
        <c:gapWidth val="150"/>
        <c:shape val="box"/>
        <c:axId val="197374431"/>
        <c:axId val="197391231"/>
        <c:axId val="0"/>
      </c:bar3DChart>
      <c:catAx>
        <c:axId val="197374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91231"/>
        <c:crosses val="autoZero"/>
        <c:auto val="1"/>
        <c:lblAlgn val="ctr"/>
        <c:lblOffset val="100"/>
        <c:noMultiLvlLbl val="0"/>
      </c:catAx>
      <c:valAx>
        <c:axId val="197391231"/>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7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pivotFmt>
      <c:pivotFmt>
        <c:idx val="1"/>
      </c:pivotFmt>
      <c:pivotFmt>
        <c:idx val="2"/>
      </c:pivotFmt>
      <c:pivotFmt>
        <c:idx val="3"/>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4178934154972"/>
          <c:y val="0.21290849673202614"/>
          <c:w val="0.82387994978888512"/>
          <c:h val="0.23162254901960785"/>
        </c:manualLayout>
      </c:layout>
      <c:lineChart>
        <c:grouping val="standard"/>
        <c:varyColors val="0"/>
        <c:ser>
          <c:idx val="0"/>
          <c:order val="0"/>
          <c:tx>
            <c:v>Churned</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3"/>
              <c:pt idx="0">
                <c:v>Middle Age</c:v>
              </c:pt>
              <c:pt idx="1">
                <c:v>OLd</c:v>
              </c:pt>
              <c:pt idx="2">
                <c:v>Young</c:v>
              </c:pt>
            </c:strLit>
          </c:cat>
          <c:val>
            <c:numLit>
              <c:formatCode>General</c:formatCode>
              <c:ptCount val="3"/>
              <c:pt idx="0">
                <c:v>1766</c:v>
              </c:pt>
              <c:pt idx="1">
                <c:v>147</c:v>
              </c:pt>
              <c:pt idx="2">
                <c:v>124</c:v>
              </c:pt>
            </c:numLit>
          </c:val>
          <c:smooth val="0"/>
          <c:extLst>
            <c:ext xmlns:c16="http://schemas.microsoft.com/office/drawing/2014/chart" uri="{C3380CC4-5D6E-409C-BE32-E72D297353CC}">
              <c16:uniqueId val="{00000000-C1D3-46A4-9BF2-EA446F51B54A}"/>
            </c:ext>
          </c:extLst>
        </c:ser>
        <c:ser>
          <c:idx val="1"/>
          <c:order val="1"/>
          <c:tx>
            <c:v>Retained</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3"/>
              <c:pt idx="0">
                <c:v>Middle Age</c:v>
              </c:pt>
              <c:pt idx="1">
                <c:v>OLd</c:v>
              </c:pt>
              <c:pt idx="2">
                <c:v>Young</c:v>
              </c:pt>
            </c:strLit>
          </c:cat>
          <c:val>
            <c:numLit>
              <c:formatCode>General</c:formatCode>
              <c:ptCount val="3"/>
              <c:pt idx="0">
                <c:v>6067</c:v>
              </c:pt>
              <c:pt idx="1">
                <c:v>379</c:v>
              </c:pt>
              <c:pt idx="2">
                <c:v>1517</c:v>
              </c:pt>
            </c:numLit>
          </c:val>
          <c:smooth val="0"/>
          <c:extLst>
            <c:ext xmlns:c16="http://schemas.microsoft.com/office/drawing/2014/chart" uri="{C3380CC4-5D6E-409C-BE32-E72D297353CC}">
              <c16:uniqueId val="{00000001-79CC-4A6E-8CBD-D1FCA31F390C}"/>
            </c:ext>
          </c:extLst>
        </c:ser>
        <c:dLbls>
          <c:showLegendKey val="0"/>
          <c:showVal val="0"/>
          <c:showCatName val="0"/>
          <c:showSerName val="0"/>
          <c:showPercent val="0"/>
          <c:showBubbleSize val="0"/>
        </c:dLbls>
        <c:marker val="1"/>
        <c:smooth val="0"/>
        <c:axId val="1283676943"/>
        <c:axId val="1283694223"/>
      </c:lineChart>
      <c:catAx>
        <c:axId val="1283676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3694223"/>
        <c:crosses val="autoZero"/>
        <c:auto val="1"/>
        <c:lblAlgn val="ctr"/>
        <c:lblOffset val="100"/>
        <c:noMultiLvlLbl val="0"/>
      </c:catAx>
      <c:valAx>
        <c:axId val="12836942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83676943"/>
        <c:crosses val="autoZero"/>
        <c:crossBetween val="between"/>
      </c:valAx>
      <c:spPr>
        <a:noFill/>
        <a:ln>
          <a:noFill/>
        </a:ln>
        <a:effectLst/>
      </c:spPr>
    </c:plotArea>
    <c:legend>
      <c:legendPos val="b"/>
      <c:layout>
        <c:manualLayout>
          <c:xMode val="edge"/>
          <c:yMode val="edge"/>
          <c:x val="0.31472462817147856"/>
          <c:y val="0.76303623505395157"/>
          <c:w val="0.48332705694396894"/>
          <c:h val="0.121916666666666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0070C0">
            <a:lumMod val="97000"/>
          </a:srgbClr>
        </a:gs>
        <a:gs pos="46000">
          <a:schemeClr val="accent1">
            <a:lumMod val="95000"/>
            <a:lumOff val="5000"/>
          </a:schemeClr>
        </a:gs>
        <a:gs pos="100000">
          <a:schemeClr val="accent1">
            <a:lumMod val="60000"/>
          </a:schemeClr>
        </a:gs>
      </a:gsLst>
      <a:path path="rect">
        <a:fillToRect l="100000" t="100000"/>
      </a:path>
    </a:gradFill>
    <a:ln w="9525" cap="flat" cmpd="sng" algn="ctr">
      <a:solidFill>
        <a:schemeClr val="dk1">
          <a:lumMod val="15000"/>
          <a:lumOff val="85000"/>
        </a:schemeClr>
      </a:solidFill>
      <a:round/>
    </a:ln>
    <a:effectLst/>
    <a:scene3d>
      <a:camera prst="orthographicFront"/>
      <a:lightRig rig="threePt" dir="t"/>
    </a:scene3d>
    <a:sp3d prstMaterial="matte">
      <a:bevelT w="25400" h="82550"/>
      <a:bevelB h="31750" prst="softRound"/>
    </a:sp3d>
  </c:spPr>
  <c:txPr>
    <a:bodyPr/>
    <a:lstStyle/>
    <a:p>
      <a:pPr>
        <a:defRPr>
          <a:solidFill>
            <a:schemeClr val="dk1"/>
          </a:solidFill>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356124234470692"/>
          <c:y val="0.10558836395450569"/>
          <c:w val="0.48440507436570429"/>
          <c:h val="0.80734179060950717"/>
        </c:manualLayout>
      </c:layout>
      <c:doughnutChart>
        <c:varyColors val="1"/>
        <c:ser>
          <c:idx val="0"/>
          <c:order val="0"/>
          <c:tx>
            <c:v>Series1</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07-4715-ADF4-3FADAD62923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07-4715-ADF4-3FADAD6292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1139</c:v>
              </c:pt>
              <c:pt idx="1">
                <c:v>898</c:v>
              </c:pt>
            </c:numLit>
          </c:val>
          <c:extLst>
            <c:ext xmlns:c16="http://schemas.microsoft.com/office/drawing/2014/chart" uri="{C3380CC4-5D6E-409C-BE32-E72D297353CC}">
              <c16:uniqueId val="{00000000-CA02-48EE-8B94-0EDDA71AC2AD}"/>
            </c:ext>
          </c:extLst>
        </c:ser>
        <c:ser>
          <c:idx val="1"/>
          <c:order val="1"/>
          <c:tx>
            <c:v>Series2</c:v>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F5-44EF-9F4B-E90E2582116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F5-44EF-9F4B-E90E258211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3404</c:v>
              </c:pt>
              <c:pt idx="1">
                <c:v>4559</c:v>
              </c:pt>
            </c:numLit>
          </c:val>
          <c:extLst>
            <c:ext xmlns:c16="http://schemas.microsoft.com/office/drawing/2014/chart" uri="{C3380CC4-5D6E-409C-BE32-E72D297353CC}">
              <c16:uniqueId val="{00000009-D8F9-4401-906A-7AA4FD38317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Credit Score Impact on Churn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Churned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Excellent</c:v>
              </c:pt>
              <c:pt idx="1">
                <c:v>Fair</c:v>
              </c:pt>
              <c:pt idx="2">
                <c:v>Good</c:v>
              </c:pt>
              <c:pt idx="3">
                <c:v>Poor</c:v>
              </c:pt>
              <c:pt idx="4">
                <c:v>Very Poor</c:v>
              </c:pt>
            </c:strLit>
          </c:cat>
          <c:val>
            <c:numLit>
              <c:formatCode>General</c:formatCode>
              <c:ptCount val="5"/>
              <c:pt idx="0">
                <c:v>190</c:v>
              </c:pt>
              <c:pt idx="1">
                <c:v>468</c:v>
              </c:pt>
              <c:pt idx="2">
                <c:v>719</c:v>
              </c:pt>
              <c:pt idx="3">
                <c:v>510</c:v>
              </c:pt>
              <c:pt idx="4">
                <c:v>150</c:v>
              </c:pt>
            </c:numLit>
          </c:val>
          <c:extLst>
            <c:ext xmlns:c16="http://schemas.microsoft.com/office/drawing/2014/chart" uri="{C3380CC4-5D6E-409C-BE32-E72D297353CC}">
              <c16:uniqueId val="{00000001-C831-436F-AD4D-525FFB47BBA1}"/>
            </c:ext>
          </c:extLst>
        </c:ser>
        <c:ser>
          <c:idx val="1"/>
          <c:order val="1"/>
          <c:tx>
            <c:v>Retained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Excellent</c:v>
              </c:pt>
              <c:pt idx="1">
                <c:v>Fair</c:v>
              </c:pt>
              <c:pt idx="2">
                <c:v>Good</c:v>
              </c:pt>
              <c:pt idx="3">
                <c:v>Poor</c:v>
              </c:pt>
              <c:pt idx="4">
                <c:v>Very Poor</c:v>
              </c:pt>
            </c:strLit>
          </c:cat>
          <c:val>
            <c:numLit>
              <c:formatCode>General</c:formatCode>
              <c:ptCount val="5"/>
              <c:pt idx="0">
                <c:v>771</c:v>
              </c:pt>
              <c:pt idx="1">
                <c:v>1797</c:v>
              </c:pt>
              <c:pt idx="2">
                <c:v>3021</c:v>
              </c:pt>
              <c:pt idx="3">
                <c:v>1892</c:v>
              </c:pt>
              <c:pt idx="4">
                <c:v>482</c:v>
              </c:pt>
            </c:numLit>
          </c:val>
          <c:extLst>
            <c:ext xmlns:c16="http://schemas.microsoft.com/office/drawing/2014/chart" uri="{C3380CC4-5D6E-409C-BE32-E72D297353CC}">
              <c16:uniqueId val="{00000001-2C03-4B8B-808B-9A115E0C72FF}"/>
            </c:ext>
          </c:extLst>
        </c:ser>
        <c:dLbls>
          <c:showLegendKey val="0"/>
          <c:showVal val="1"/>
          <c:showCatName val="0"/>
          <c:showSerName val="0"/>
          <c:showPercent val="0"/>
          <c:showBubbleSize val="0"/>
        </c:dLbls>
        <c:gapWidth val="219"/>
        <c:axId val="1633828736"/>
        <c:axId val="1633839296"/>
      </c:barChart>
      <c:catAx>
        <c:axId val="1633828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839296"/>
        <c:crosses val="autoZero"/>
        <c:auto val="1"/>
        <c:lblAlgn val="ctr"/>
        <c:lblOffset val="100"/>
        <c:noMultiLvlLbl val="0"/>
      </c:catAx>
      <c:valAx>
        <c:axId val="1633839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82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[churnbanking.xlsx]Sheet5!PivotTable10</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Sheet5!$B$4</c:f>
              <c:strCache>
                <c:ptCount val="1"/>
                <c:pt idx="0">
                  <c:v>Total</c:v>
                </c:pt>
              </c:strCache>
            </c:strRef>
          </c:tx>
          <c:dPt>
            <c:idx val="0"/>
            <c:bubble3D val="0"/>
            <c:spPr>
              <a:solidFill>
                <a:schemeClr val="accent1">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48E-41BF-A43A-CE5790739704}"/>
              </c:ext>
            </c:extLst>
          </c:dPt>
          <c:dPt>
            <c:idx val="1"/>
            <c:bubble3D val="0"/>
            <c:spPr>
              <a:solidFill>
                <a:schemeClr val="accent1">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48E-41BF-A43A-CE57907397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Sheet5!$A$5:$A$7</c:f>
              <c:strCache>
                <c:ptCount val="2"/>
                <c:pt idx="0">
                  <c:v>Female</c:v>
                </c:pt>
                <c:pt idx="1">
                  <c:v>Male</c:v>
                </c:pt>
              </c:strCache>
            </c:strRef>
          </c:cat>
          <c:val>
            <c:numRef>
              <c:f>Sheet5!$B$5:$B$7</c:f>
              <c:numCache>
                <c:formatCode>General</c:formatCode>
                <c:ptCount val="2"/>
                <c:pt idx="0">
                  <c:v>4543</c:v>
                </c:pt>
                <c:pt idx="1">
                  <c:v>5457</c:v>
                </c:pt>
              </c:numCache>
            </c:numRef>
          </c:val>
          <c:extLst>
            <c:ext xmlns:c16="http://schemas.microsoft.com/office/drawing/2014/chart" uri="{C3380CC4-5D6E-409C-BE32-E72D297353CC}">
              <c16:uniqueId val="{00000002-848E-41BF-A43A-CE579073970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Salary Bracket vs Churn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Salary Bracket vs Churn</a:t>
          </a:r>
        </a:p>
      </cx:txPr>
    </cx:title>
    <cx:plotArea>
      <cx:plotAreaRegion>
        <cx:series layoutId="treemap" uniqueId="{00000000-453D-4F7A-8886-646DBCF107F1}">
          <cx:tx>
            <cx:txData>
              <cx:f>_xlchart.v1.1</cx:f>
              <cx:v>Churned</cx:v>
            </cx:txData>
          </cx:tx>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Credit Score vs Churned</cx:v>
        </cx:txData>
      </cx:tx>
      <cx:txPr>
        <a:bodyPr spcFirstLastPara="1" vertOverflow="ellipsis" horzOverflow="overflow" wrap="square" lIns="0" tIns="0" rIns="0" bIns="0" anchor="ctr" anchorCtr="1"/>
        <a:lstStyle/>
        <a:p>
          <a:pPr algn="ctr" rtl="0">
            <a:defRPr sz="1600" b="1">
              <a:latin typeface="Arial" panose="020B0604020202020204" pitchFamily="34" charset="0"/>
              <a:ea typeface="Arial" panose="020B0604020202020204" pitchFamily="34" charset="0"/>
              <a:cs typeface="Arial" panose="020B0604020202020204" pitchFamily="34" charset="0"/>
            </a:defRPr>
          </a:pPr>
          <a:r>
            <a:rPr lang="en-US" sz="1800" b="1" i="0" u="none" strike="noStrike" baseline="0">
              <a:solidFill>
                <a:sysClr val="windowText" lastClr="000000"/>
              </a:solidFill>
              <a:latin typeface="Arial" panose="020B0604020202020204" pitchFamily="34" charset="0"/>
              <a:cs typeface="Arial" panose="020B0604020202020204" pitchFamily="34" charset="0"/>
            </a:rPr>
            <a:t>Credit Score vs Churned</a:t>
          </a:r>
        </a:p>
      </cx:txPr>
    </cx:title>
    <cx:plotArea>
      <cx:plotAreaRegion>
        <cx:series layoutId="funnel" uniqueId="{00000000-A647-4914-8710-29393CDE9A0A}">
          <cx:tx>
            <cx:txData>
              <cx:f>_xlchart.v2.4</cx:f>
              <cx:v>Churned</cx:v>
            </cx:txData>
          </cx:tx>
          <cx:spPr>
            <a:gradFill>
              <a:gsLst>
                <a:gs pos="100000">
                  <a:schemeClr val="accent1">
                    <a:lumMod val="5000"/>
                    <a:lumOff val="95000"/>
                  </a:schemeClr>
                </a:gs>
                <a:gs pos="92000">
                  <a:srgbClr val="6A869F"/>
                </a:gs>
                <a:gs pos="28000">
                  <a:schemeClr val="tx2">
                    <a:lumMod val="90000"/>
                    <a:lumOff val="10000"/>
                  </a:schemeClr>
                </a:gs>
                <a:gs pos="0">
                  <a:schemeClr val="accent1">
                    <a:lumMod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latin typeface="Arial" panose="020B0604020202020204" pitchFamily="34" charset="0"/>
                <a:ea typeface="Arial" panose="020B0604020202020204" pitchFamily="34" charset="0"/>
                <a:cs typeface="Arial" panose="020B0604020202020204" pitchFamily="34" charset="0"/>
              </a:defRPr>
            </a:pPr>
            <a:endParaRPr lang="en-US" sz="1200" b="1"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plotArea>
  </cx:chart>
  <cx:spPr>
    <a:effectLst>
      <a:glow rad="101600">
        <a:schemeClr val="accent1">
          <a:satMod val="175000"/>
          <a:alpha val="40000"/>
        </a:schemeClr>
      </a:glo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rial" panose="020B0604020202020204" pitchFamily="34" charset="0"/>
                <a:cs typeface="Arial" panose="020B0604020202020204" pitchFamily="34" charset="0"/>
              </a:rPr>
              <a:t>Salary</a:t>
            </a:r>
            <a:r>
              <a:rPr lang="en-US" sz="2000" b="1" i="0" u="none" strike="noStrike" baseline="0">
                <a:solidFill>
                  <a:sysClr val="windowText" lastClr="000000">
                    <a:lumMod val="75000"/>
                    <a:lumOff val="25000"/>
                  </a:sysClr>
                </a:solidFill>
                <a:latin typeface="Aptos Narrow" panose="02110004020202020204"/>
              </a:rPr>
              <a:t> Bracket vs Churn</a:t>
            </a:r>
          </a:p>
        </cx:rich>
      </cx:tx>
    </cx:title>
    <cx:plotArea>
      <cx:plotAreaRegion>
        <cx:series layoutId="treemap" uniqueId="{00000000-453D-4F7A-8886-646DBCF107F1}">
          <cx:tx>
            <cx:txData>
              <cx:f>_xlchart.v1.7</cx:f>
              <cx:v>Churned</cx:v>
            </cx:txData>
          </cx:tx>
          <cx:dataLabels pos="ctr">
            <cx:txPr>
              <a:bodyPr spcFirstLastPara="1" vertOverflow="ellipsis" horzOverflow="overflow" wrap="square" lIns="0" tIns="0" rIns="0" bIns="0" anchor="ctr" anchorCtr="1"/>
              <a:lstStyle/>
              <a:p>
                <a:pPr algn="ctr" rtl="0">
                  <a:defRPr sz="1600">
                    <a:latin typeface="Arial" panose="020B0604020202020204" pitchFamily="34" charset="0"/>
                    <a:ea typeface="Arial" panose="020B0604020202020204" pitchFamily="34" charset="0"/>
                    <a:cs typeface="Arial" panose="020B0604020202020204" pitchFamily="34" charset="0"/>
                  </a:defRPr>
                </a:pPr>
                <a:endParaRPr lang="en-US" sz="1600" b="1" i="0" u="none" strike="noStrike" baseline="0">
                  <a:solidFill>
                    <a:sysClr val="window" lastClr="FFFFFF"/>
                  </a:solidFill>
                  <a:latin typeface="Arial" panose="020B0604020202020204" pitchFamily="34" charset="0"/>
                  <a:cs typeface="Arial" panose="020B0604020202020204" pitchFamily="34" charset="0"/>
                </a:endParaRPr>
              </a:p>
            </cx:txPr>
            <cx:visibility seriesName="0" categoryName="1" value="1"/>
            <cx:separator>, </cx:separator>
          </cx:dataLabels>
          <cx:dataId val="0"/>
          <cx:layoutPr>
            <cx:parentLabelLayout val="overlapping"/>
          </cx:layoutPr>
        </cx:series>
      </cx:plotAreaRegion>
    </cx:plotArea>
  </cx:chart>
  <cx:spPr>
    <a:effectLst>
      <a:glow rad="101600">
        <a:schemeClr val="accent1">
          <a:satMod val="175000"/>
          <a:alpha val="40000"/>
        </a:schemeClr>
      </a:glo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umDim>
    </cx:data>
  </cx:chartData>
  <cx:chart>
    <cx:title pos="t" align="ctr" overlay="0"/>
    <cx:plotArea>
      <cx:plotAreaRegion>
        <cx:series layoutId="regionMap" uniqueId="{BF48D9F9-1225-45C6-A003-AEA85508DDAC}">
          <cx:tx>
            <cx:txData>
              <cx:f>_xlchart.v5.11</cx:f>
              <cx:v>Churned</cx:v>
            </cx:txData>
          </cx:tx>
          <cx:dataId val="0"/>
          <cx:layoutPr>
            <cx:geography cultureLanguage="en-US" cultureRegion="IN" attribution="Powered by Bing">
              <cx:geoCache provider="{E9337A44-BEBE-4D9F-B70C-5C5E7DAFC167}">
                <cx:binary>xHrZjt04su2vFOr5yMV5aHQ1cCXtITOdo2e/CGk7rYkSKVIT9fU3ttNVbWfVtfvgXOAYBuwtSmQw
GMOKFfznx/UfH83Dvf9l7Uwf/vFx/f3XahzdP377LXysHrr78KyrP3ob7Ofx2Ufb/WY/f64/Pvz2
yd8vdV/+RhBmv32s7v34sP76r3/CbOWDfW4/3o+17W+nBx/vHsJkxvCDsb8d+uWjnfrx9HkJM/3+
697f9x8ffv3loR/rMb6M7uH3X7975ddffns60V8W/cWAXOP0Cb5l4pkgTCFN5K+/GNuXX5+TZ4wr
KoWS+uufP9a8uu/gu5/L8UWK+0+f/EMIv3z999/ffSfzvx/XwWaPG87sSbz93Zf9/Pa9Qv/1zycP
YIdPnnyj86fq+NnQU5UfHnx338c/9v8/1znHz5DGWkmBHnX7veoxekYVUkgqhb78wX8s/aj6/0Ce
v9f9nx8+Uf6fz59qP9/972v/hbuv+z8U8D/XPQPlaoSRwF/NWn1n9gl9xjmjQmD8qHv0RPk/Fefv
Vf/1syeK//r0qdp3L/5/qP3/7RB/xoP8frzffQkk3/jEj0f/cKYnn/4oHj2GqrNPv/8qvglOpwm+
fvVo1v/HfLjv6/s/jvrr+w/3Yfz9VwIewyXFcHCMSoQxeMzycBrB+hkRDAstNNGaYsF+/aW3fqwg
tJFnAjxMIUIY/Esl//WXYKfTENXPBGNagSVQIbGCoT82dmNNLG3/pxa+/v6ln7obW/dj+P1XmMc9
vnUSUhKsTo7MuGaEEUEIgfGP93eQF+Bl/F/DNNRDPxZlVjTVfNv2oxlSOTfJzhq39uk3SvmbxQj9
y3IaSc0ZYkqAKiiBHX+3HO8aVsa2ykZv2dtNj/UHJIdqSE2Y7KVK2DTuF9XXPrUdWT4E2qkyNSWZ
r2ITBT12vSm2tJ54c70WsTS7sgqTzvXkmls2MYHzahQ1ygqqu4vAxs5mXe+Ws3lCfZ/Vmrc4XQVS
b9uitEXKYsHXdBbEx6wssG1SSZruNa9851LsG3rbCm9v9NLNIMvQ1GnZ1nLO2GjYnCdM1W994cqz
sp6SPuV80joLrFm2tKid4ynyPdHZ2BbkvaaJHLIYZfU6aC5whrDRJl37blXwZZKgbEtG2uVYyERm
qnXzVemNfRPWoruwi2vuyl765tjQyObM4N5N6bgMU5GhmZEkTaZhuJlnScodHiOeHxrZDmI34m18
X1rNr6ui2ug+rp6/VWFKYjp7Q0SqDVlElmz98BoteK2PSejmOd3aMt7Kduy7vI/E2Uy5ZHhHmC7e
1Ho1NkdcGZnyHoUlLdE2xIyiZXnPUB1wSiqs3pA4rzSN69h96LpYL3vL4lin0xBCmQWk1Jytpca3
S1J29MhGHnguNzzdNgsVSTosUzdmdKpVko6SzeiwrGKasn7x6gKs1qFU+ahfKkUqB/ai+JaWvevn
VCRSvK9WwUjajYTdJ11ISGa2hpY70cbK73sfh5u4jPOHxi8TSye9jVNq62nlWcfCPKQMKfKKIe63
rN1WtZ+HYasOY7lElNllia9Gt/Rw5j1rXCqYmK/nojJbGubOD1lRWZ7zRMt9LyxeD3Rk/qF2yPY7
RsYlb8kizXPlq0VnxCvxqWySBqfRRPSyL0moc1R5v+2imwM6YuTDrsJmnt6yhbciJbEiTUoBKJGd
aeXyvqzWdUiLVdCQeuvRmJWDrMuUTZHwtGCL7s66GJg5E8zEKgMzST6oRsgqJ0kSxpPVFTwNY13B
yVZFM+atioGmKzbOplOVDC+o5xAcqF+rfo/pysyOtIysWSH7cknDsKwf1KJZmw1DO7ap48S3u3mj
g02HpA4kRS62bTrhNnQp0mL5rKfGdemiDHgziPGS03UZjqKugtwRTBhNbRJdlS0o6iSTnRnxnuhl
ehlGT3UKocvbHaWqvZTcOpq2yaquurVPql218eHTRudpy3CBJ5GqQdu487Ie7x0gxxomLa3cVWox
75c4jjYlkyt8XtS1LHdsK+nDQnk3XjYuyrBfnQ/2sFW45uc62cqXlVncsiNr7/s9r4fxo6k2MWbT
3CF6OcbQDpldZ7WkxldTmdKwbT5lwoj3m0j8mNPGk+tRyPha1gG9dGbu70pdtSFD3sw3XBuOd9ug
yJDzlsou/zbvfpcIPloXfV1WXwH8nz//dflHVfAFgP77+akE+Peva/fQvxj9w8N4ee+evnlK1H++
+m8ke0qQf8LaJ+n2sZj4I2X9dwb/s0SN5Q9T9dXDWD14c99/Ct+m6y9fPSZs+YwQqakWkLYxgTwL
8z0mbPqMCsI5QgQRLJXmkN6+Jmx+Al8wAh8yLhHFkEi/JmyOnklOIcVjqrCikGr/Own7S0b+JmMj
pBk7lTaKCATTIf19CsVqC2tsvU6DG5KXMXACeWBEsU2XYgg5hGzRpy0L4y7Iqjo0DDXdLpF+TflC
aErQOu2qZiHnShT63das/ZthXc2S8TFRZr/1FQSY0uniJaOTP9MOzVkfZdz/GAucxHyyDSjSONdS
CUoJQd9vA7GoBqq8SlUDWcnRGeIvKllIaTkWeTDdcGdXVh2XRLdnaEMo+/H69LTAXwQAgCU4J5Qg
9ASKRDbYzi9RpaEwzXPfoPZyXGrRpuMwNmlR0KlKQzkX565VyVFObcyrMnlhRBnOehchsnmZUb0d
Qcpwvc3tcE30Gg6LH/TBqeDPKGOY7Wzom7TqXfJKI5pkNRP6XTOFjV0yjxuRRdlue76Mxfmjqrtt
/slWTwjz6VYBYioCMJJRAHonVPYNyOtLiWYAA0U61a27a0Ojr8KKeNhvm9NiX9ltvVqUbkTarqes
PDnI2VnLCpoZpas3el7MvfSF8ClaqYbw3ZaLIWnJJ57kS9OAxf34dDB6ghTBzIUSGsAxVwT8kIMT
fivzQtls8NjTdJwGc4Xx+jC2btslsMGdJu180dmlOB/1+oKsbDvKbkHpWI78Q+zm7nqma29y21vA
U2s1HAovjbuqWz1dsBYvr7aqVh/L4OK4s5uvYxZ9N7xiW5+kptHLeazptKeiRzcq2n1T9OwAxzjs
k24Uee8CPax1O3xo19FfYk39m5bQ+NlSndwNuDPnstbTvigcuXJJSDJmWbKT89pm2Lfhwq1BXqvY
q52dlv6F5LP+ZIvtlW/V9tpOQ//GVn3/OpFG5BOmbSpKM1zUZdC7YhriTah6E7MaSJeQtt163m2N
uHLRhUu79f21J0OV+WKmb6gnxXOOtzXTur2T8xauirFe2tzKzu1bb5YXlCZNm1dJcTasvOvTDSaD
CiAul1ImzxVh41kZtvpqbcL1bPQe4OOWaVamekLviBsqkjZKjXmzJmuZ9gkZd8xodIvruPQAb2dx
WFde5gBzm8uyKl0u5hNA1xZ8W0DqSiGJtyng3TcqJno/i3m8GWRody2azod2wHu/dnb3E/t6Gn4w
Am8QlCnGFNZQY31vXk6U9Wp5BByq5sWnYnU64xaA34E45z9PK0HHOOIkT5o6Xi+o9ZdRyDdjQpIu
9+3sY7oOCdQbmM1NLmjZm1Tb+jifvJ/ILuRRS/z8J1JDAf+dI4PUggrGsRBSMERPjv6tI6uZSmnn
KutcgvLGUZXqZVshqEd9XMGCZFfPD7iYl4MpMd2hMoZcm7p492NBngaUkxyMU8WBiRBYPI2dK01s
tUkCOHKdh5e6hvNt5FDn1RQBoflBvGQOjz87s7+uCslCSsaAsMSSkJN2vtk9wqIkybQkaRdJNe+q
eRneMunLj1NL6ZSKruyXA2+2/lXbWn0oEO9al67TVLybh8jSsdLs3TCF8DzRSqSOYnUhhjVvUVdt
PwlgwLo8PSsM2Q3Sm+AEKmx0QiXfSusXCXVs4kVa67nP+CSvQfgPVXQUgCqRxUFXKsd+iDR1NbeH
cRYXc0VKm61GVVkINc6Sntw7xuwNr42/akmUO+FJfUi4wfnCCv+hp8mxTmx9Ps+jzwzv39A4oIzh
AWd1H4oXQpDuTAwdOkjDXvmkXHC+qSIeGOpxXpROvfBFpXO7lDgNGGqarBrldKUQ/MiIFiTFIWEH
XZrna0XGNGGdTNeoYroN8/QmEDrvClbpG45RmfqpQEVaFkLtN7RV72st47kVSh0a2/hd0GWxb8sW
qqpSWb5PlkG8CNGiYzJUxaHtQpnyWvidRj1k5qFi73i18CrbDEy+NVi8XW2ymXSwTQPle7s875OE
QXEgwrlfiL/hfAi3Y9LPn1hZ4z2Es/YKOVIWecHm7byrpnVLG0dkXtpkzeU60MuKk1sbmuXgCHVv
RTFYYANKfsXDVN8kDSXnZdEXuwbA39namGK32hlKd0valLRddR6E3869EfOho7q87qBog5iNSihu
isUikzqoT45CUvYhDALvxlJsCgr2ku54Q2e7n6irD72jS+oVpVlkSTiuQcWdqtu6yPveu3tcWpeP
dMwU2pqzDiiHK6ipRa7qYn3ejOpMiXrcdwV/S1BBL+hQvRZQVabEawJVaX2pIiDFoSNbipY+XJmE
2+dsC+Oh5Zv+0EG2OfRiUDadjR1NvpbO5lBAwTlzqy5H5V9t0RSXwY7qWs2bzua2N5dy7tuswI4f
gkQ3KCTvq1Cvd9FvNk2aUCypm2eSV4MRu1A0HkyeHBq8uTw0xduypfZ2WYS6NiIO6QJY6FUxRPwa
YDQ5s2VDL1DZnlG6qQOO1ZhVqo0vu8EkWWmcuxvj2l6svYqZa8SbPllMJhK23Hjh4s2sk/o86RU7
bh3AWWPVoTDzkrlpVDKfFZRlbp46nFaz6sHCdMibul/yMqzjezjD5YXh4/vCmfpcjysBcqXmz3kX
7DmkOfl2aDlLGyLsXoiuyLsyaXI6mYeYxOTQ2WmVmV7pLNOmN+R8G3TYd9VaZKIp6tQP1YNlI+nT
ppP1fm2Bh3Izfln0sc7qchsuJwTodO+JTW5HcJjbBW/th96Wl1ixdeeZtx8Bi6E6m/XJgpRQ55R1
5I5V3Geb8tPrfiAvGley844EBBQb7XBGOBjyVtuGp8RVY95NPB4NHMAVVM3sHkPQf5OIsTtaiD2v
lNnctQvEvgWoWu022sTngZYtIOM2kc1BNKsBEsos/a4PdbXs+SCbMh0bTHza6qp4m4xC7NumqR+8
9MBujVXXX9YhqdLasuUMqD1yABsbPiTr8FEOvcqUJypLZIyZqbQ4YOChLmRZjhe1qbfrQDy/kHwF
7kdub2gtPlvw+H0jwgFSo96XiHQZbpobYqYu6/Sq88JgcZi0ZPdzLY4W+K4MudUfAc208rXU1VCn
s+41ALStXl5LMg00XzU3OWcGD/s6acfrZbDlx9jaaUeZrlIXltamWz9vh6kc5tTzUOy0G4ujbmJV
n6DAVVUJBJ7XLsnVMsz9i6rpEwgLLtQHA9gB8DUqj8U2dSkVTZfOeKz7VMX1Q5xKdTE4218mNW9d
poxqduO8mk+1cG0W/Na9UX25posX7MNUxOlFNSUQ+CPbFSFR93pmy2UjBn8Eh8ZXrXZ6t0gNJzNz
mYg8KNeL83ntWVa2cmqysucCpTVbfXGQi2nLFPK/fReHONE8isWfY4hjTYaAaAQPOPm+cy6kxNTr
ERWou65NS5qd47jQu7mgJO7qtSfrq1pwqO5Q3435yie0ZiNF+NMybRZfz02o3eNKzdKIy5LSkqXF
yQ2iUuV5N0TE02nCQO9BGlnIra+FsJ8mXZjMgsRXsy1ol1lGzZyWAm3PAajHfAJf24UwqhxtHBJw
08z1wfXTerP0MahsELY+NOuGr6RyKt88omcNh+A7daLrsmXF600vLYFAXPiK75wrvdsHvzK6X+Z6
WHJkAKNcAF1owF7HDrSL2voA3db6sHZKPYc8rl/D4ma4Q23VNB+KtS/pDRMDmTIGYKQFFIyd2de+
QCErsQIy11bd+Gl2aAEkE/CVa2p//CJqq0t25vxYHyJZ8EuHOn/kvcFX3QRmjH2Jr6AhtKQaQzKG
4s2rPI6QqgrIMs9x1weR2tPu63XRu4618c7ryABzE2tf2W1L6pSUESAQtfN6M3LQVjJKMd+tSYev
qs0mBjh4zO6bwYJp4DVKYBYTXuB9AwVlSJd2qQ+hOE2EeuOPYfX6OeehzDdKzTtXaJBjbustlci7
d3ry45B5q9wdcRpYcWzKUWV6bsBgbcXOpnqCjYR+g9MIrpEjkJRSLPB/1xVwnDbJiIJDMh4qoskk
S7mL1eKPPhB+bQEn9sCP666CxKnthVlRxLkENva1Li2obm2bLXWehE/MSv06brEaMrQpLABRrPze
FBi9wXoOMQXudnV7Z9l80wAl8nlTSXPJtFV7TkqZWqfBQKs1V6Q7d74YfDZVXN/0ekt2PZc8XyRb
7K4Vo9nrGnjJMMe4r1B/i/zG7oHjI5c8+rMl6fEubKG/1cNanZfJtlxVUzXjPMwbzswqi5fUtH7d
sYZ/tNWIabpANXVOjYlH7U17LWnjbidD2OWm0Zhb08N3I/Xni8H1btH6VKkFrXMGSGKvZCE/4DAY
iD5uscchGHcBfQOSy6I2n4IE1DGQQ1sh3TynUQFScVN3hO5W/7mPdr3sihFYy6qa2gyIT7qlYvS4
3veDm95tozlBFYerdLEYMkjR1jytuwGTdKN9PPiBHoFVYWB40gWf9XYzRzFWRYQMSusLMkCalqPF
Z41huoegiT1oGxcTwAmBiyNae3nRhmR9YKoJOTMEn3mK1nPczPiuYZ6ILEDlf7TA5F6yFjw7M3N8
XRD2BjDmC1mVt74idZYMzl+EiPDBTOMdNPDmlNO4B/LHfygttdkoLU8rsPhrtwKQirxLbpMlAkpX
tT/ELbmtFqQzXUEtmQged4EWE6wFiX4kfL0ux3m6sLax16Hb1iOwCOo9rXpy043aZmhp6XVTKmgL
+A7vMK+BmI6+vAymLa7EOoXbvhqaV3NC3ziL2JEGZa9oP90nc2Ffe+5q6N1UTqd1U9e5gf7KURfh
dWkH8W5ak1M7qvSffM3qfNtUADsY/ZBuYlEADBU7kMTtN1UzyJnjeDtW0M6BBoICihBTebATYXD6
9FPd81eaxMttrGxqjd/9V21LuzSK8ZQHdQXFS7mzC/QEAIm+6gF21hFdo3Ze036Fio1i/yGI8U5N
/CNp8Zt+hpg+IHfni+lFmzQvqyqeemv3pEKvvtSqX1vEN4+U3mPL81sm+lti+l8vbQd/n5LX373y
n5Hhhwd76viGp1P9b/Lg0ATvoU/9HZuNOIN69M/bNCeW/buG9W7y1j38zSePFLgQzwAtMQ3cCNwO
whIDffJIgSeEPTtdMNAa2i/QsUYCiO6vHLjEz7DkimmNGXDhUoEIfzSt2TO4paO0gg+AuWbAav/R
AfjuBOHm0dff3zatYdbvimvOGAEKgFGOIM8ixvgT8taUhSXWYJmP2EqPr1aPXOmuzQRkUswxnyaE
921lm2TMgEZRKOasKTboi/UUzyMwoZK0kCJl6fV8h0w/JCYLC4akh6LqttcjWxrg4uJims+o3Ort
Nbethx7T1+/BoeV8h4PvxVUEenRp07aux/a+rmc8DGknPIzXDbQEX1sTULwAShvBgJ8RTMy9J/Ei
JtvQ3suCmMVejIHi9WIzvVXrbu1XL64K6MTCko8/ZCeaMu5wu53EaFgBc06ujgAnJ0c3mBq+PW1j
sqJtPhfDiuOF6RcHby9tAgt1eNrikQ6TmD/HbYFUWqE4RXuGxw3I4JIUQA2mpIkRJhtJ7NYprREd
izYDFE/mu/7LppDiBpbZJgFa8XPQ63yAzQl2xIAU2vtYd7b5PAUFO9hCAvh9Bzcj+HxXTNyJK7MW
c4Bu7FBDpt4PCbTuPzddeVIaAUpgvgukAqWTaQwaDo9PRQXRsRQrfNQ0vFpt/rg3PcFtgs8JpKXm
Mxflic6eRhH2zUA9nDAzBibTxQwn0Ghj23teQfT9zHTTgo3EsoN3+14amNAlU7Ut6QYNwJO2km6A
CUjdOYJSSTcJyKWHQh0kAC5shbGBuEVBf3GkhdqhogGFP1rJxGR5soXHTTZFOU56V6oGGIezvkSJ
uS7RCAcTRYv0SztOxh1MV4N0CmMW9oaJHv5f4eZkx1qAwETg04Hwdk5mOJ4iQJmRBqTXKUcF1z2Q
Hy348phtoyjjklYJQSDp43x46ObQZZMuT53djkorrr6+0C/0tHcutWnUvoUbCIHm7tFKWQWgH1/h
crTwyuOJNityLVSpC502nfq1h4Orvhj42DUVbJp2FMSVs2s7oNHdsLWvB9MO5WVniljMe+emk+s9
Howvp6mh5w2FWt7mlRAl+EBRNg2cg4X+NvzTf/E+BkUG7TNRlLrBr0s2oOlTNyWwD9c6MJRlQCeN
P27tcW6EigQUQedtEFdf1ZfgqXckHwzz1af+i/dKVcK4k4mHpBaSsuYzsE+zAzSw30JVQeyAnZcg
icNsGdx+dFWD1ptvAu/fBbNTrPp3I4oDm8sFAacBTlUQyfUTKhpuixRLU2mcVW4B9gY0tRR7FdqR
XK8bXyU0XUCY9RVY8hxx2sRWiXNKFgcjCWshZGGvoZk8DYWH8cdHuhlnYMh+LOr3BOyjpHB3h3IK
KYFx8YTStL1ri25IMNRFJxkHaED6Ha5phJWGqiv8bjCUsqOdppPWfrz4afLv1AQLSow1giufWGD6
JOT36+a2rQcKo2fASp5vywK3XIDYYlB14J6U66vIC9Ze/njVp4kGNq2YhHQmEYc7Vxiu3H3L4s51
VRScWmhYgGV6aGg8nogahgjqX0OM8PDHS+K/7JQDHwrXKOEqn5bAHD9Zs22FMn1h4SZAXVEBHcel
BiiOSwwOp0khiwuh9TiF3TwzCYTvXKsRSpVmMLF7XmO4JXxTulFBJMW1Zmc+NGAjshxOovolESXK
SMecqn4mOHl6RBx64pJhCrc/4UYbfyL4Bt3TCe5qeCjl2oS/bW0nioupKkFiBfcnyLWEuk77rOwa
1+6VLTRFecnLlpwpuOHUv+Si32yZua1R/O2Ptfqkbw7nKKArzzTYEKMEa/LEeOdZ80U0PVwI2wYD
1tm1Jdx2SeW0MlznZduDfKxBoCq+2NqwFHiQMXlR806xM5yUnB07IcHMNsh1810pG8h4unIoXCWT
gI06t8ZwNUi46NGnmlrwUt+3hdm1oYf+7qHeqhVGZOzBd368ub+EEIHgigEFDgsxqQG3fW+l9Vzh
smqgzVA3cDfgTShxU98iiO/Fz474+67GSYtwkVFpDTcZoIH2lyM2ydh1rQGObZoVaMEY3ECnoSV1
kkwZ3Jkgw4dSjaClVa56eRXdImBAMeDL3ui2rerbYW38+v7H+/+Lx0CnGEmiwEcZQeKpx9SBTajh
xmR0xD1+5fSQjJ8rDVDjzNVz6S4l3OcR1z9e9ASCv49Ip3CEOSOUULhF+TQccrstpfRJA5QleOwV
STTajouNgETWhTbtC4fExg8t6+A5rZoy3JSot1BhFdELujMyKugq1IrFz1utTJUPrQiC5/NKTmmw
pk2dvCgqFc1Vy2u1vLWAN6ufbOOvu2CEU6EIKE4L6LZ/bztta2D9bTUZtKbM9hKud1nv86VL3HYE
InEeRKbmMqCrpSELfzfLpdygjzBiSXc/UehT4xIKroRSKLIpgWzIn4Z4JE0sunozme8M4dA5Yx5s
7HTrL3kBFANwAamuCwgNzdJD5gFyshJviUVgTwnpJDuLjrVV/mOpntrWSShBTwaPxd8EtdJGNVk5
mFPBL4AkK2ayQeLBBVyigTtoPoJle0L9/yXkTHvjxrm0/YsEaF++lqrKS+I4zh5/ETq9iFooiRIp
Ufz1c8mV98VMD/AMGojb5dJGkYfn3MshlvznC/9bA5Eg80Hrg70hSQI0P/9rPEyXKZmpDdxVjXGd
PKeFr/zufozSDgisM+NSHazBarW69zYJxnMO56GtHudoapfh0jTB1MWAvjNJqMyWdYKkblrdmlJ2
CRLQsvNC4z4GfUs2UabTGgVfgnhQpj91eSH8l63JtugLwFXoVor4fdzvJkRqyc8udMUkz5IyMb9L
/H1K77dhkuHXLKnydiq1ROHxkGahlb9MH+/p867COg7gOod9qE5R0iHFO3tKBnV4quA2+qUMfLDS
8UHYOCZo1F1q/feVqpbAlbvwE3UBQAYpPFej5wmiSuPlhXwcRxd5812uW+Ui+PBom5/ytBXVNUvV
UHUnv02r5svstCf+RslaJMVZ+sLEBWDF2GXvZr7gp+d08NT6jiytU/+wGZggua8N2fjZWTuHf6ad
SItfme0799TlswK8snU9uT/nePcqdWI7y9v7qJoBP/I2Gzp36sbA6FeULE39Y6oQszx7xbYWBoIn
SrcN6metqrAMl26t/ho6uWukwMbo5C4cQFr6c1AtvLTTOsnFv5t0IQ/gOlpE+iU3s2zkyVl0tH+N
NszNeur1sdee5tl42ffFm4SH5lPCl1Sm99GAOI/B/1Vs2RD/NOiVWji7UECTl4nwULpCqi4UPafU
WeePZ293qf2i6iRhBnpDCsp+x2Y57fIEDh02ybUPdVK1d/kS5yC1PhFh/j82tuhfMq2E3CsgpUAR
jWo8JO/819bGAIl6h6Q92cqQU0zQz9XJijbtnpYG7d5di/yXYKkmj221RXjObt4nfqr0OcumnH3Z
hbb73nW1nD55FTDuvdv6HFXNrv0uekGCP0u0Z9qbM3ENpsrU9jzPQ+Tuw23Ix6/dSH3+p2wKiUg0
yqd6uSQa2dxyXy9wLg9VsLPvF+Qx9muX23TJz+tEef1ubWUM7Z65nhN7xhM2O1WYAYr1ZFxE1bqF
LgumR3+3dQvoD41mocl9MrckhO/5FO28sPnaou8fljvZpxN1N3zyoTNGIOrSDzbekV/BQrMcx3Kw
Ogg+EhXGDEF0Y6Y9ZuGEQ/zOpLBE/zg3thsa1bgd16dA5aTRy15bSG3d1Ht9F/ZjtlePahEkPqaV
1M8gn2n8IIfAHHWIOni2Iem82J7kYOumLlUM5ZOca3TC62NieV0sfr9pphx+OGuqb1PUIiE5qXZs
ovi8TAtxeqrN1ryHuKyK6RRVaUBeJKGmWPUrSgpGcDRzQqZYWU/bV7kGjHDvotG+W9Aia1OS6g28
9VabeP0EN82YVY1Yj1fX9yL5YdKWcv2uETMZ8ITW0L4WbyWVZ6VgWCbd7r08j0mh9+kU15XN+/sp
Qu7yOIrIkoTOYd0T4KugttXVOvQY4tQHYuiuRVWvjHamlo4zpVKD9IQAXwp2Pwwb/xrVtmOvaoiN
GrHH6IQXn4Z02qb+C3Fxzr42OmblnYo1nLL2vrftznbX53WR/ECerdp/HPQrHxGQF/va7rnlF7NM
q33NlJpV8zcgTN+8hNMwdtdaTNxC5FLKn2Uyx3RryO/X+fmWn9ZuZJPSLYD5Z8LwEiUn2zTVdLbC
xfH96iGlu6arIGmU6U5CWzdr2rQlXOaxrcHR6O67EmmdZ2Uwjsxc51VZ+gj6wBTx4tmhK1sLClbw
9TBRp6lfqulhbdFBf1g7wRvfhIjUrzTJuAVXqJ3xU1lKrtotuV0+JD2z+jwIF6hft2IutK5pXm6Z
tZonsu8QLjG+t3Lw+r+EP1rvM7YDSqIaCIc1L9FyQmqGxue9wqrxl04vUL95sQ3dXmZwKJQbIOY+
KyYboG5+IN3JwE/wYFC7Uo8duax+m6FuJph+SQM95YgBiQ0XV7mujco06afoMRKGyLK9LRHZ12v3
PY+WkTCS+suRJASRJjR5fcjsq6lF1k8jHM0AzN1I/c5m/oKvhZ1N7QgAYk2FUWTJUUbfSiM97Nz+
sNQ8EXsU9dOyKbKceRgPLpudrEXxsIdMRplsZEfdxA52RxJ53IPc44wnpUKMDlLPIQb6NcH1dVeP
1x3f76C+6le1wEr8E/nNjKh1bBcO9MLAETaHOOKUkePTf6xCIvJhHAXXhQRggtVryOM2ecc82cfe
BWez98ATYgsTpl+/c7ezaYNGlns0zu2Tm8GxHmfTvNVLlVO/YshFwskQL54aL7D+Qv4ll3CQLwH2
oF6Vaxi0+8NtksV75E3hnWu7ML0LNz8eP8RpqIMOkkWG01mmZhnuMxKd7ml82x06diLzGvmAwS/U
mCyNKpqIaJt1/fqzCVXUoexIdNSehmlevU/D3g2Ff4LFDENdhiapWfhUFP7KkAzH0oS7kO17QMYx
+KSiVQbfmlztKGrnuZnFuVk9lX+k9FyaDjR2b4PPsb+q7i7aN5vddVMMQnYK2kB212VMOhZuxWDe
k0EeSW1YNwyym5H+3Zthn8Vlrqt9+5CZUKjvMSLI5DruE7OkEa1uAKHhxnA2jKFbGEd8Fm3A1Bl8
O//AM1QQRn/jInqXzUu7BEzvNfOU9xndu7XxWUmcFjVkcD5F07lZ9jR9RNPAEo08621f510UFWB0
Wqc/VFRDpYb1Mps/uiKO5EeRqrTGzbCPLPmQ8JaS3jRHZU/tYLrvezpywUREx9CZzYXdUzSshI3K
gRN+n+AaTf7UZm1nWrRRowFLQsYQDCfPU5TdCEjCY13qpCY9JoAaUVwFScfUXQLhddnHBJ0UTL4m
aotzy/8zDCiYBIM5bbEeTpufRNnDf07I/40FkYbgbSWj5b8MQf9RKfw3/WGSkUHkuoNoLzwA298I
sogAbG8I+n++3P8qPIqMZBPdDul/lITRv9AU8OmpH+u4IW+zrD5rl4oxGd82Zz9wB0SRNg2r8D9f
9t8gX4ZWAIqGqx7sDvjT/3zKem6dRwbJ5rQJJHKlzrfjzSZLwGtabcJajuu6Yo9ugt2wUf7ny/8b
ysjiDJSA+BRTXWf4G/7n5bvWFl4RaXu6sTE3zgAkqQL7/s9X+vf4ZnFOPUd2iUMI0urf1WZj4b4y
EvKTN2L9q0spEEcWJ1CT43kRyq3jT51OU/h/Ar5+xEP8NyzzUPpR6IInktZi/Pw3UDZuaxA0dvon
jHoSixJ80SXU+2qZSNyEjczuXc08LM6dYtxGkXjynN5VXiZ5lyb63Ee+1MvTMgRu/Bm1kZd/R52/
oJPMBtR2/bsl2nKj0an0utjv8riaovUx2xIYm9ju4YqARxUx0ouNeGtfUj/n3466j5zK06RLy8XZ
uY2DMyrzBa9jlUXeU++SNauuxVAd8G6XJ8pC7Q7BGCO8arLA5ejz/MjVXzOLPHg5oflQSVNGQzFD
U/kmTsxI2SRWDcpRV5KS5mkIs31OznMcWR6+r1DioBysOkOFB5Xd5tu1QdtO6tEFbl7MGRVmV+0l
pRs+0Iuf9uSIzyIVDGYpMyH3P5Cv6+Bzzt+XDTPkQW7NUCxCYHME0spevQ487bszVjTxxZc5kfdd
vqbWqx9BfNuqQOlkhUYXPmdm/afV8BwJdocqiMd3DvHBqJHr7InGeBAUS/pZh0gxE0glYtvzNHbh
FF5cHQAOnfdFFoUsp7xQWwbzjudhPFm2QBdcvKSRONtityUaY2oY264p82IXXK3fVIIAkMlYFS/G
r7NRlZSjak/eOQaSKarxn/JFJF65aq9TnfS6u28NwpK5DLuEPb7Y/Tnty6Fto8G7hLYeli9FGCH1
PdeDmjHDZiMAWY42o+rq9lqtIh7as23CXrXnbQr7CUxx8X2K2Rp/7d6f9j1gJy5nCmN0+q4V4osd
omL84Q0qrniWNfUQ/rdrMgj/ItK5wlTQm0wP4srusYqtZItI0unkTVPX6+s+zXJXFyTJx+QTxmRA
AGD8O5Hf8/amS8tiZwOL+XBnh8LG1B+PHcWeZTKhRlT6U7BSzULqVU3KSg7SfsmWx0S1PpulzHmh
czl2sgh+EbI2+wOgo1WQbTVG2PhCgTa455W8MsHyiqVR2/tx34SrznO1oO4ey2BIRj+9z8O5Ll5B
A9ZenHIj2cjumZlLH9zZddu7tsS4gf7zbgeTiNS9MEvbzu/CMdKmuUbSCB87qQd40H5ig9Mc121K
h90FlGffzk2rMnQkFSld+mjg+HRyKhZPpnVpMQEOH5TYt6D7RXpumW63l7wTUPXDjFaWiSUa6pBX
RlnovzaY4mYs95ptEqttETNvSpR35qC5Ztsw3MtCfELNGXvoN+8y5/nbw9gWXv+rMgM8dSqmkT/E
i6k2NlrID09eYm4CgnGtd9iAB4S+B1iZNgPZQ2IWb5t+blibpuhT0oiMs3d13BN+ktyi35pPRLWN
+cpGMFp3hzlDrf4HMVR5nZxUNqUckfWyIhEt6vU43pHcsi6yMcu5iZXlZcWZiocJvlXQrodq2kmu
0Gh93Bi2npaY1h3lUNBHGWeyqRj4QhC444S3e8UffPCkqUk3Q+2cDGb7oVXFU6AYOxap4xXx7Qob
Jz+SpKsZCqe8I82NzLh+9UevLj4GktS+u0+gdN23dd5RDzQDKjBUuL3p7MuYuLV60n4d2OlCrWsW
/dFmAc7YE6bBg6gUqQe/AKYqfC47UxbZl9v4j1YUdXhf9AX5IL73AndOmbvUzTi0387u59Xx3l3M
pyMggvT0A/EnPn55eyWtlx/PXLkt9797GADu9TA0jOCGePJwzgqbbGW/+bKe7xqIX248gs1Xv+Yh
PwLR7q2jdGd8FNTHp4nElqnntQPK51PmBr54yxxv+ZC8ha0O88hy9Vafl4QDsMHxWi/1scKHXB9v
ZJ5A57ANVQgavlFRdPzpNrbNGvH8ax8efDuY9fEqOmJXzDt4o/mB+CeioMnX408qQjS+nfY4cUyS
39/XsW3sC0pZtjXAOCQASIuPh8lEyrSGzvGYSqSNimfpqnU/DpXAST77Xh8xyedbcF2KvNIPBfJ1
TnQLzAoHAAfraT6OikR1jMft4Ttk2Iz174EL8h1GP+mSY3qg1SYNvj3hnmKfwDVvKZ++9V5zjPVt
FWGESzi31P1xPW8+NhV9W5x9hOSVx317plH6ls2hIZnqaJvgIei8Y+s7dqm0LyTDNzdJK596Vak4
P/V+uHl/C0Sg2/reNFHAA/pRHnKp2/Yo6iMzx6Wc+5pQX5s2We9xNaHJe0rjoVZfg1YG+BlIJVa5
n5nGov8EfmYdfu8phiq7JvuiwIVIpujlcBqLcDHhkzcY9v6HxF90/z3q8oWs4DYr5NoCrBS08aHG
takig696n2LNZFWh1+syTAcXqFOPzffOl4pUB4drtX0FCCiEd8L46o0/QzzfpMVTv1Ot7sWaz39J
Fwz1X2s1sVAxMPld+4BpoagQkGom8avvC2/+Xhe1ZN7cYLCpCyhliM6U3TRVKHT3BZHIgZ/lDv2Q
RV28ImJG+jYehQmxIp/8T51X9/2ECQqM7D4cW0O5Eyp1EO9JvB4re+31ETS6saUgsr07CPrf4OSy
c6/LQ7tMwJqrpXBfLrNbG1LuQUV89pvItwmHhgbY6jzW02znP+I5GbzxLjBEyRNc+HEhtJUHJ4D8
lluZdP6Gy2jkEZObydj7Yj3uit4U0fQj2Zu0+tyloeEjtn94uq2bzTH3ycl5hqlbBYgJipH8qLii
yuOZrbIr7wMTEtqCS0+2NV5u4XIrDKvcixHp4Mfq5rB9dOxmx6NuQV38tIXJovt0iLrhpcpBZrpL
LgYUC8qtO8jfDfahIjlkRVWSgV/QrEE3/AjGzeeiPXMWdI1Sk68Dfhx3p7I+bP6BZ/b95zp3emze
Q8ZnRC+dI/A9RBs4CIuL77kDXlzVsIbPgWhCLk8rFF73LmTPmEVLmE7tH31sYy84rYWEngjC5tBa
FG+Db7IAXYbd60j8qQfV12Aa0vPlOxpMHKeuQcoZSdctBz5Fl416LV0oi2WiBUCw5dEZeyCw/Smv
7F7lJbrwvW/KdlHAbmaPjjiY5y1RIPd0Ef/V+fUwkR+b3ZE4zknrT7y6mbzq677DUc1lhp4nyi/F
nrXNx1uhNDb+Wl0bXfR1Wtp9xJl5Kmo352Q+LFwmwlsZb5eNCXJDB8bE45oLsGT3SrZufHdS6VIT
qkl0Ge/B8Oazx1AOx0SdZYzf6J1UYy8Q8UU6GfcyTIUeQIwUrS4em9ahl/9UIY0+grnzTNHcaWnS
4tp3W4TEnSVkmuRBLeG6Y7KavKCu+3tPRH60XtcGYiK7oMTq0x4RwL6jI/lj9ILo+LFS5de4e6q4
yqP+0hCLkQyUkSqKaWhO6KZEsy1Xxe9b8SdkURe1y0mv+TTmf/ZjkrkMRDZ1zV79E6+ZPhZNm1vf
dhVzIxsgWq5mCfpUzk8Gx0Qvfrko90z061BVpQiwPDzCR4GIS8JZ4g8+AWICPpc+FcG0lMoPYruA
9xq0lYATpDItOeJpTJsCsfh52gKxScHxsUyD6dyG6+rqDzQe8bMNKXqh2+wBz1herAFcWz5NwR/D
ouPUNqeMhj2k9YfpZRAZK7SZujYsh2XOgr8D0uSqeEDIFATrcwB+xF0mncn4sbqknZkwsyWZeqDl
hcTx3oghaImZYk11DaqvpZjuG0j/9F3Q7XBsZ8o3XelLILEYDFjBuxnFeWnXLo7Xh8blUdM/5Efx
HJeSNDPznv08xUv2CM/ULQLmUQh+0KkFHd91FAmnu/P2FSIaWTSlSpjgW0oiv32mUUkW16iBm8lV
6d++C7NxvGwI56h+GwXWGWNNhpujJq/jYr9fGk/tadkktq6+Tyv9UIJvVgRe8b3GUNVGdwj/as2t
rCnF4BM8XraipUl5IExVZs9f+xE/oPzZpcL6W1lkfQGtkXSt57GMPSapZF8f1wKEJTOKjilPGx6r
oH0mBR04QmiDd+s8y7zLo0cHJM6gDmbAzXankWEF21kNoHG/6jgTc32q837ch3NapaCwl3xhYwFQ
S2zEK8EPaHXxSXWSiXCnW/DNnR4/fiaKJ6zgRZ0/Gp9GKe46oq5z7Xsaxay2edfmI+jLtTBsLfl1
Mh1ZLOL6fPXMe6RSJhH1qQq1FfiSnOc4Qmy7M8WzcUvvH4Z3XDHh/Zqtx813IcNPuoC8jaYtkDfr
gQ665FjIye4BIIOnV6m6Sm+tM3WNF+GTl1aJO/LccUuXXZ5jgFgmUov4sfge4xrM6jJyXVRlpcqT
He7STsqQgdAOZvM+w710vEcr/bDDgTVsg0dTi3UIGv9ZksQA7J5Gt2ruZOhaQVhapsCX/Wnws9pk
dzvvL1lRnq25MRFhGJNjkf+5+X7i0FjE2F969SgroOFaUlyvlS6aU06LhHC+mKaFbLxvVy+Y51O/
h5X9ZEFRu/DUrSky1WqWYf6amLzT8btNAbfJb7MICvtpagzMFXeczsGy0tqhwZbwvOH02xpcK8ms
3fJNHvq5n4rQa9s/1AovR4qay00kL8oUoY4hV7KOBYoW4ghFGRU+EMfo25EPl2JUXkQXDlOn4ecp
jOTaXFKr+9w7a2+SHt18mCqZeQegr6d+KP0adtB/XLzZ1oBGvQgwX6yZz0YLZ6mKtbiX+xqE8pKH
jfPUKY2LoB3uUtkVvaINTlLI9jE2VTMPZxxtqxuuy7pJH5AiHX0/PG89ldcKchwMOrtijV2WvUxz
l+8J+rspNvMVN2XXBycHLb4HF2oz7LBnOguNvnc2UzbsO0pkpTm8Au2Jxad6XhZTX5eQrk/Zh404
GPmnehVLFT6k9SC5F135R82J9XLib7pLO/m+yjs0oacsWbbeO9MWIjfpaReGvO+MWk5HeEXmmcyv
LAKghtcp7BQHq2Y7pvBkMPLOZdNnEyeeGpBQj0KYKumCFAZ/2qnNNstnwSYqsnmfQqMtBzEfny1j
eHw9jFTED9zM6/A1lvSiOAxNmJIIT6KS/ruOrU37Zd8mZqOCdWzm/bWulOMohRqW8y6G2P56cFvc
zSoIqryxpBu5gbDHlxGe4nmpsUGLegrapIyMPoYgqElywgeJh4/hiXV6/M15I8SagorjG0iifend
k6qn6WuFz4SHLqLtuLS9DeOQr50d7/1446Fvj25wyjEc6EL0El8IEVRupzapg41+B8IrBnFOEet6
TTnOkpSlpIRsYB2gs7GqYHs6qqP/V38mI+tb5Ow8w5kcOTiGysBheich8uMBi7d7+/9PqwRf/D3c
eqyO906IOJCJRlnHjdQ66/lQ2Zg+AwhPt4S/tdRV/DaEBrqqAKrgxCi5qddmAoD3Gb4+6z/g2ok4
Qx9EbJVjBEPryjitulafsPchGyu9dZqP8aUjR6Xv7IKdCeInCrqCN4d+gqN/r4Gh6yGurlb4Xc84
46/LDJWnCv0v/R7VtbsnVTiKKx3OZi5KFMhjIEs36OPl9rdppUayODrJZYuFQMrW/ri932/EC7yQ
3/ZUMDXaSR1DgNz3AKSlDZ230PWD6iUqx8Q23gpu11inEPVsqhIlnJCXfF/R4QhAvCTknZz2KGk6
+dTcIMy2m8bKf6gzstIWpCFB3Po+sOkczSdwwx08t0j1mP60mNOxFLapqoEKAlBlnqrbspA+db6u
sJe8tJpNxl7zTYltvKpAkYPsUS/X53i2ohZlP8TFKs7zjqzQnuJpCCnovZo64Mm+YQ8mZ0mu78ct
3NhMfuMZ2dhtQ0lvlrH+WNlmDqH0hb+sT/5maEfHllDsnqPXyzbroVxBsdbHDQmGEycN1UhE3oZt
s1eYzDV6DQMi/XAC8U4zamNUZO7zIvuYLnF+izgG/fvoEv2tCf3aPKxvaLjIF0U9LUVw1OKe1bP8
kzZkffa+opPcBqLmm3mvT7vf1El69he07A90jDlgCLUtB2aUKzPxsCGWNX5jegFyACts1Fg3iAYf
+gFXEHx6PmNQ2jQ5Sdnb+E/wQ1Gb59YRJzZQxipI7Nl56Z49u2jK9XcVjSJFAqGmQdlnutoZ466e
3IL5U9yaVKqLXtJtx1xHsaYR9t3QKC2g+IMfy0hPu/1+CldqVJpGhTRXotFDZ+t1OLs2PrDV0aGJ
G/GU0aHxQa3FgZMNeXZYMMTbQM0x5WJeYvRANICtnXQ5L+uZFjJ/r3UceV/N5IW0daG91lrVF7cP
4IhPa1IoeqRV8bza7VKNEl/7JVv8dPmxNVBvZCUeOfj3qRF1tABN2CTyrl2MJOolWwtSpFMaBgCu
D63sgulntcNjvhgIEI26CS8ane1+PyxEgRLmvIc93fWuszAwZpcJh5K/XnAUHUCJL/1jVearzEx+
jUK4S2gRnWyTeBmG0e7iWg3pvr+Oi9nCVwqPRBcvc4ee9KWYvAM+reXI2P4OOvTuiFmnSzcdE0FA
S3D2I1YykrPQB35lxiIAXqzlQYesa3AIl7Y0yProDF4yThrGBK0PEF8YjrW9U0t1BGWvgTN+8tvt
DXkbouhAq7bwwAx/g2rSC0hwyg1m3/ua6SY1Nepxlv7TJoqto78VD4aR0m/jaKHggS1JwzOO4wgt
4A3t05NlklYyTZn09T4AnoIiy6DCiJv707cePmWjuO5MFa73k1M7tUz4Ji64IWxQvMwijOaDcqZ0
7JQWSZ8N6Y7xGyc03URedOr72kUvgNIGFK+yo6YfAg3zcmnPfWuOWIe55BiaFpQO6Cwgj2E9Jjsu
zuziYqlo/JmIyez+JdiD+MB3CeeeR2nlWyVLIZfj8GxRB89Etn/Aj4h2Dhx0SM0xw+1tMKN4nnT2
vMSBXrwPufEOzFHVKuC41vOJVMVARx4IKU8caJ8Zo2PnmcOs5iQGcaxb7loOkOlFWOS6OHyzIR0a
Oq75lXvxWtrYPIbYN+SHokqm0d117d5SE6Ci0YYmGMu27a+xNsH+scPMJmiciJvMvW4Tcj00NLZR
IntI6R1l0zJDOBJSBL+hvHXXkTiX1RLTUOUk9JSqmehtRdedYRiOh70tVlW3GUC9GdTG99lbBvvy
G5q3rX/E92QHzvmsI3joL8YDjPslbkCwbIID5q2EcAwM9VLekIHMksq5FP6W0wyz2R39Iz4Pgaim
7t0Ndd/NkANPujjaK/cXbr7+2ESk3Sf3GSlxkw8/ko2UM2M9K7P/nXndGlMZJZhPSNF1h7/iOW3k
IfFCto+2Dkx1PN5NtO5NiP3JpnmExVpHISexwVgl+PQTNSpsP3Ehm/ZchTRBbcvW2+uFIEm+/+DR
F2Z5JokYm/qrjhAcqEuE9KUKTyjRPOZRlCwZ059WNRnX9LUiqfjU21na6WcgWnPMjtvc7N4gqd+o
8iCzA3E6mgYczMYbxvwbzH4Ll+EYk5VMamX1315eEy1v/MvboutvozwGSL5GCJ9Kc51qo3kTP26R
hq4VAS8vhHGjscpoIraqUzR3eG/O4w1RT5doNHe7DJqseHa/w0MjD0phok8KPwQlMffnI/08EGka
r7n4yna8iLHEM8byjzd/KtpSVxsCsfd66NdZXAVpUjScTVvJiHZ4zqXrdPYnJzsaDdHSkl5YXm0N
PWNokZvKn+G8A9deazVZNTyNeKqT+Q9Nvz1vvJAZGMwqSxyTqT3JuDFDStor6V3zuqDsgyXcii5Z
k3Mczcf2ix8t1gtNGbpM6qvRdROa+3nUlt/qHukm8EIvc/mzX5QCu9ygvAwY2xgn1QuVThKBcDgb
F582undGtkxoaSd/VpIQ+2vulcnNc65ToY6tbXf6G72ktuyjRYo8pyVZ1cEx3ND9sVDHhgGuBIWA
Ag0JKnnsEWmmG+Gi6u2YRBWbgnm4odyecUe4WWuqLgJalh27wW8SGCSd5ONe09Nm/Q7kH9PXaJf+
UMXnqYj3ZT7TEeDIANN2AzQBe6+j7C/y2HqjswIVUJSduwbXXfUwFjKqq5ObsYHUL5DuXtp9oKqa
vPy6BbhW7NUPF6HsBcY5tFEJbdTQjDWJaaU8vPNq0S/kC2KKwS7pMNX2P/uY8GYvaWV0uJemSjaa
toxvGiE/9iAuCi8W/EsPg2NqrboLEqprL4TADFJm5hfbjXPzauUMOtzUq5rFCRtq1ICEWCCF9jrQ
joftraYfXjydnag1p4BRWkL7i+ZaA0EYNAUk0g7JEX1lk7yB6vVgqm82X4JxLlsL0k5qemO5cCgc
td0GFGNf4qMNwEgDVp/7tH2F+MEGezZ9Wembsuzv63juh/nJ0rSse/FSWs5As/bLMEKdBd4yFAiz
6M/xQdEqa/Hfm3VoA7xvqnAJnRE84vQAPdH34FS+DkOgPqBv7JYXxW5mJNNzqob+HmtRN3vXdh9U
QVGJrEfYUzshlHWYkOwWfKcDb2vXz8UYL+7o2evL4Acb9Jp/AkuBuqGdTGFHZMf7DLZR5sRRpGl7
i9Tir2ai1QVMeRYm9MxzTdYHPwJ6aHKiYTyS/yO4H6dFCRZpST9iyOvsbt24VfyvjXHTdPJxMBuE
RgZ1qi6LeTLip85hLLtzCJcg+nucXziWy3FffUuXmTdeT66EgpGcojtY126cMiBDLpzrje1vDoa/
xwL+LL2P2aqdf7FuqMX2uG7DW0Dv5bH1zKs83mlw+OuIoCE1L+qCqeFlpbk9PpNDMh/vwmkLXBQa
GuF8TVRBb7uPN/Lq93KqN3OQb94Mt+3fkSayC5zGjrr+v6g7s97GlSxb/yIWOAUZvGj0g0hJluch
BztfiBxszvPMX99fWNldtrKvE+fp4gIFnKrCyRRFkRE79l7rW/350qNq4ikJNdVsn+cSks4m8nL6
AdsKIhvUQnfA9i73Uk5lMe3cGtBcs2GCEK3uudHRc1vooAmunZJ5Slb3DG0xlf+nrrAhtTzkerzI
CdJUqvdasWFOoK4WUJhVl1tqbs3qzsdk5pcFRzzpULtxGIQ/nBqMebwTemoI2Gp5vYQ/ZpQl9Scj
juz6k6SmrgBDI/7mu2UxljkOxaHJgLumf8ftP84K5zYfPI3uTNSKblPplVXYGwo3NfMc41YNddFF
D4wEf4/Rj+OArm3Uxv771olyVEeO37u9nFZVL/wugHgB1dj29x5V0nvjp8Edqa5HpFJNbHVG25x5
UPrNdy1+KT4TsYXTJ0Hd1k4HLVBNkOm8HNULvyfAIkLpHF3ik46GkCdrKSpzp6VFzRxDqQnsQ9qX
rjmwdVDTN1sd3pnX7b1S17S/KLMUI+GNLgvWqE4lycQRGjB2OmGciM/czkOYvCYi8Cg5XSZTGot9
jlZGqsHTVNrogPu1B/y1cyuGs/qWpvGI3niyXWZxdEaUhpf28cLQKmQFxcj737oWRrtMB7E3qX+8
+lVFzFE+Z0My1BRMJoIBsZbNagGLxDgxED3aDo/jwKXQGOpx1MNmYCfF6+wO4oaaOCkzLrqJodna
GA/s55A2mXOOPRZxJKJ59Zv27kRB387wDHSO4lViMgZYkLCf1alFeEGQt1gNkk0xjV2S0AQ3+7X+
i+DuvbSPu4tuktOOY0oHYSHRBe+lfW5mu31DS3LbdJNZ7fQ1oduBsX7sOHh9rO373z6KZBhdeUeQ
9zlK5PhGqlmg7kHlZsqt1bgV5y5ArZvCzPIvH3/Me+/c8Ru9/ZiTb/Tvj2FwFDkuCiVbrWnMNjNP
0hOrPV0PGNL0TnHeQhfQUO7ZIZzUZOx64+LjizHeqwrV1XBrpYeA01Je0FMnnzEwCmFeMVEW8958
XopGPUNUfhxjJkisPJqhdBvmrkbIo8ZohVHg8Vmpxgo+G4BFmovtfw80p6FWqqCPr/K96hJDM41l
U9k0PcoTBLUndkPbbcfYcnEoiLBQWIOYVlG3lRYcg9yvrQyqBc5u0BEff+zrq/tvyaX6XJAl0sVo
DzLEesWWvH0i0IuvziKGemeitGUh6zycWi911lGc5BOtO8RQUczYfW3pngdsu+qVt1ldUcq8Drg/
viD1aLy7HrI3QIID65PCNBCEvn9C7VoMSt0bbmtE91jN6GmB6BhrmKXfc7rVy8Vq6SAhWXVm7kbm
MiK9//gS/nhgJI4qYjhgtRicrMTpC9lgLHDQ2ShZr60m2EPhzuIbPnjCIIKmn5jnS1aoptgdlw+3
XgXGgeOJBNXFdNt1kMOri44jBNP641j944t8L7rmR1PmWnWn+FgeanGyJEP/QHKngQfTLXxoKY2C
V8t9wZNa4XVrUp6fv6xTp48oH2kbAGZ4UPh9+C/vfxrMZm3cdNLzNTnR5vkEg6EszvLG6Kr6ItKd
Sa3WTcq4/eOvevKM8t7SvQLZiKNYdyATn1Jt0EYsyTz3etB6FX877S+kG0UCqvjzkbVw3AMiWHbq
LZ11Hlc6pyl+nNiyavMvr+oJiEBdD8URbXHpKqKPfWqrpi+TxcRFFAFzQ6WwP2plVI+QfsqgZWqX
Owp44JQiMXD1SakmlmiAbRhQrONi2/FHNS9BXwdgdd7PNNGyqwFLAi+fWCb+hjQmEOXx41tpqsfi
368Xl+6iIHcEpAq8s7pz+huGdav1tAy4lZ0YAGksgzp/6QO09auEWV7xdVpXNOh+7kXKD1QLLDU2
ttX5VSySmuiM3FqQt7YvZ1fJdlw7RqmEmUepYFyIcPyp5FW8Y1Qo5NjvTSzx59FKCYOW93VT/vhL
/fF7EP0kYcbDGvZY5cWp4XwpV7eN82Tw8S0dBTrIba6GtsFflLGQo4qJlZECkiEWWZxsXVxA2Gdl
lQmTRtBx9tnEmCq7OqIyzOhVPYnDTY2gJKRY/mHrGZa6j6/8NPdHZ8jHq6SDXbBZ7+gZvX+lzJXe
D+KH2S/0TA04ukxD1dTYHIU+y5lx0g8MLxJkROix3rbOwLeHQxZxxB5cZELPXQp64AdzG2EjJ86a
pbpIikmM1zpjyPkyBwmU4SgCnUmDkS6riYW5oQQI8e4wp9Dvfv9ihRmyAaYG4y/Ou5Vpx/NWeh1y
bAQn5Wo8ZTUa9xehGYUI/azJG60MljJRy2OMkDW7op8p45+dYcVWsrUY8zmPi4sn7OvHt8x4X4uy
LOPmRvtmsvCZDNsUZ+vthoWuucAXVk8+3lqdHsnvkjCj9cjLdSw40XikUJQ9xq7pD8ayVIOeRb8r
2UftSPJDkBXtmv6lSj7ZNrgyajT6FFSFJnu5I0+WZMMqLZtFcPX1VxdgXHG44ixgZJhlS4nBjjIy
tJYEolvr4hbFQGgb6W0zMSn5jMJgHrogj7KoPDfCyGgGP0Y+wJr68Q1UJd7bFYA9FXQKkHSgEAKr
x8n944gV0vbohC9tfICPtBr6TKc9lHcWLtMK/OZ3j0lxjGevnOzmb9iAP38/9nQOt6aJxYM4PHny
yDN8NPkFkihgBtizeIL8VtwAGI95nzwsrGCAcl6Nh47SYXEqDa2Q9TIdYqWFbLUaiVphFmpZ+vjO
/HFppJMIXfJguXQFPGRJ7x+tFl6MFWeJHaxlyg5DrxdpHF6ynAXE04H+3VioMriWRQB3fVwEsqZi
F0+5Uubhf+6ggApSM3795bpOF23IJTAWWOIs6jWDcvb9dZl9VWGvGuZz/CUrU2jd0fC0ImNRgpkW
YC44gvVCkAuSX9NZkV10BTFCTdjkcbxt0HNkUvDxZalPffMgYQIiH8BiMgT0Dkv0qQ+Lt10mOewd
prJoL55yz4ats/kt5kzISmShdbCD/61SVimW7z8YuxkrgHAdi1LkjxJxkqiAc6aedKN0ROWrMaux
FUaDHHlLQ8OkY2TYT72R4pyFx4kGomTKSiYEdumUtIaRAewGOaUBq8DibO6FYLI6NRPB20NDOh+6
eXgupxEt41ryJANgBzWAMKplFeZLd9WjiYNR/CwrpdrskUGPl/2ij4u1sVuACMwRPKbvWzovLI3/
7L4busV4kL2O8kPnXTp5SoGVeHzq+Ovole/HhYf0d/X1+x1BQc7q+/Gnnq5uJk0ek5XXBb2EK+yP
u87IeloruksAlZKZVb+JBuqvjqdA7ZFRo1YqdidVgXVMppBfJ4YqjrSIWdx6Q74H/PKNbEudfzHW
QH5/xtAe0yv4+EJPyAgcH1iAYYR4HKlVveieLMMwZWej80YMY8dRY1qnVfeEb00xPKdsUXoi04T4
umzSMMdGv3hdX77YWN875ZB2eaZkIomXo9/vMMPxk6Zxkp+1ESp9+wqql7/IYQ+QFjMZjiHyQlvw
dSgljTBTmtW5K5o10GdUBTf0qpWmHhKBqrSqylCtJ2a6ZnGBjxMDI4AAzXX9to2X4bkGNCGzQLD/
luFf1rfT9wZIuUOHQZgux4Y/fZrNskYxbXskpGiW7K/xlGpJMDa4l8iyY3LAjzpgGxt+dktCC/4v
+877Aws/i1DRUSaPJ+J7nqWTfQc/S8+YYIr8NcGkB4r5eGAZkq5XB6nX/s3HT8LpAoV/kOXBRsCg
Tg6Uh++XTZo48AtUqGKcR6q/VtmZKk6rpFEP6VHDbJozB92PP9dSX+XtymgC6aGWg9BhC0IkT72a
MFuGkO2X+UdkGcUFBHkLed5x/EXMDj1BhJ+sJ9q6stoMhj7x7Gi51fEPShZGDvuWkTVLEOoZJS5s
IycXQVwb1pzR/IorZCFtOcdu6VdFj3hpO08U5dvjcRSexBreuqjcZzpmS4EKCHx6pN8j3i7jKZjQ
5dAgRcvbNw9VpkMYIwGJX16/Nucmam0sH5o0utuJeCQ+vuqX1MzPP75JapV6f49eWVk6R31XrSgn
P04jcotSTPYbb0k9gFka1crjUQTz8QedPvUsXJwdPaamAj2QpZ88d2Ez2oseUs4cnfariaToHuk9
P/uxWIw1S61dnGVY3D/+7NOKgtxQnnvWTIPBuGu7pzv3MJE6AlEaZUGYqRfeGtVIgCEQv/5xZ+Es
ggXfKD1e/vD1eTgO1UKh8+9YZaumSB9f1R+3nn4jSDCHAkwZtk9bLMVQ9jAJEJUCYolClBlmzKBp
62CwQs/48Wednt2h4UqqXqoEoWpjVKTvX8K+r1Po94mK51ALK6zRpiI6ocPHU46UoFfO61TYtDqk
HJFLtFS3ARPOntvTbyn+1gs8XRNYDUwa2BIHAuXLH6tQJSNkaQZwfITEk7iWvMXTpyaVqnTIpK4U
4haWYRJBGLPnen0JkzpmwwB4wwOz6BbWXd+FpIINgGV21IK6ZjCX7lHvKenDZEaQsM+y16/2T28l
zWFJr45C0BUWnN/3t7JO2qQ3poVIDpPnbc8sekpm0HZKjOTFXpNt9TVT3yCMOCzvSTxoxAvjp7qw
Am9WxN1/fEHUpWyyqpdgmn/0LBGp4sOaQUO0msc6Vxjojw9NOyuJxeo4KzsofLmG0BYGweoozeZT
cn0cL1YWxAKUCbf944t63z90MfBRoNAZo9cLu43JxfublCX6BHswJFKWRiuvTqyEMD8Gm3MwMxsI
K2olXmaer4hcAQghU6M0sB9fxB9PmWpichLkpVcbz2kJgm1DllAfC/8on3Odlk8i6cvliP9buTko
S+jDxx/7upy8XVRpRUmaMxgE+HweAnVz3rT3u8qd3cmwgfTMoIFaTAPRjG9NRxwcfbViUHDnKLqZ
0luvwoshZlZXErmZ8riUiUD/EkOQRn0EDZOvuJWOpmP6tifld6pHfR2evShGD4GTWOlBBtiK1c1v
q1zi8Bwen8YhRdiTb3QANPyjTbHqudi88M3PV8c3/eMv/n7ewI+usIus7rprQMqi/nv/veEoiST1
jJpoFAVb4ayv9vvfKjQtx1v67E0siMnGqfK+ww8f0eTDpvlqgXy9ln/EVf+/QtP/X/LQWdbb5f45
Iv7uLeCchfDNzf6DiP4uHF1lY7/++0ccuv0vnjOolzx0dEOJ4+Z5+41DNyTMcxXUTRwap1f+tf/B
odvWv1yOD4ApOcwCilTTxq4aVIa36f4LUDSHO1fxNFmnnX+EQ3//WLDvOky5ONHrrPQuRacaDL15
HUA9oPtoSI8RIHHogiGbA0wAsk2lgRRwgaKsQwuPIw8l3qgBjp6dcR2AnqKA3vZDmLebdC74f8yQ
5YsAv4KZzFAkst0mAnwTc39yroOKra0OPFwM8v7Nvb49vrrviO58dy7y3+80XwImBlUs2A/TBMhu
nnwJqMvAc/LxZWBXG+/40LH2O2+iG44/pkPNh60TKQxC362hWUS9JGLdy8lk3OmZefREQtdg7R0E
l4NfyRW0FEYV6EQdXCGOJQtGVWO0rOH7QBuCKgmNX+a31lI5vgClPPtjLgZnZySr2T7UWuhtUmzr
1a3mRoZFrEvijNthtkW3x84NWBXdNSIM02l0AAsryTG+l2uu2KKAGoOkWCUSeaNubjUzZhYY4/Iw
AgBqGLdjPWUcuabhAIiHacrnmOwrJM9FErZ75Bbli1V2sdVz9kqb68RImidp4nK6QABBrB1GhM53
ECIUG2rfKvdHoHbMOOlwD9ukc808qCsGuEQyxZdhG9lkRJfTco+0ixm1NdfLE9pcHZNXN1Iyr00E
GQq/L52gZUaNSKJ0mnxKDKfeUo4n0z4uI877lWy5j62W4QTo+hmgGn8a9vJQ05H4FHuVo6nwknrY
tdR0CFTjSr9P8aWKK/iHBZkaPRBYumGeBvqqC5unXqdNi/q+w3AZL2P7qyni0H0g+tIiIFoIAKRy
0MfZZ3AwPYkyyfMdMFSDg90cxevtYBkNGOFGA8kjGqyEGybKjBrs3ojPxTT2w2YoXfc60nFr3Ltr
MyZBmCZ8C/hC9RPuqtg7ZFNo3k2GFJVfkaF8XveYNbb2OCJtX7yFQ0ITjXNz3ccWQplw6ggYgtPW
FFuQ9npzyBF0gQWkQXPOrocrpdBz+Th0DEAD+MwhojgxxF/jkvIYlyKYqq0IyV87aFE3YxBOy6J5
mhKmJxUSc7oOpR0Zv9Boz5xsYtz+w0hOHb3qknSuV2Qfsj3m/WHXFwCQJG1WHBxD2gQt71S81SsR
xZ+xPk8/lCPZBKau97xJOXF8QZKFde+LMKTFd8RyRRhUw50N5IWmRbuUvPcNqYXAwBq+GHd3XEEb
V3PDAtKwPxq70vOIR/JwOwaNO43Aw+iH2QepMcYMeuKJR7StxauzVR00jHaeb2dTV6i846vY9y2Q
FZXKxF9RixLAHXYARhPx0Uf7m7/Xo3IvftkZiBzkCx5hJvRYsgRoGcOa2PPw/NF2s4PEIckpWD0U
mkdoep6B1dwdH9fVbLDuDsbAj15oGUvD8aFrUTZ7O8lWPwaoo8ryMsahytvh4GT3005+x5OoRIh4
DZVGKRKPxKVUDhN+MLibaHEtvxZpd8c9QbGaMP180ghKuBS52984htIO5Wls/wCmZfcbaN6/Uiwj
Z6ZlphfUHuC4yCo6DB2Ub6eskU5GElV1VJQvEaFONGZNJ9qh/c6usTm7qW9nwMB3KXithTNWb3Wb
lYP3Ftir/pUaaGDpz8wt/sDlaUYgf125evkZN7waikRR9Y2eoXeRLwkOtUXjcOwP2WD6Qxni7qmq
/Ise1t6hgXx9JYaFAVIR1emtNfX14C+ptM4i2mYq9tGNP+ezeJCgrA0QOAkESFsf+/4OmMAwBIh1
KwY3wLFN7k/nIhwsB4IsaXFzoyuGbQFq2wQICoEEKk2naYLacJd7pIIankgcoreOUVSX2F/5DSxt
+DTMXuN3YSfOF3dWrGVwvAhaJwzSok3uMWZkM/dQLjdrOTSXxAhgLxcGney8/5y5fXq9mMsL4vn2
q8SpKbarCGE2c4QrtcNYVOFXxOMPA9LJQ98MLSbyKQ+UpRDf+pSj1EjCQ4aGHsTAUO3rjEd3xIhF
0jbGkvPV5oVOxriHmzRLw69qr7Z8epq8uakxIsbgqEKFKPL4ZaiW4oEVu4g2RGKRmZzWXbPXPUYh
m9ot4pvJa7xsS6He7kTUFZ5yNa8NdlMkBH7aQKBbSd6NfRl3w0/JJBDTuZvUWuA1Y/gdY4x1RtyX
+W3A14LPWHPRXSYanceQsJCHZmqcPQOJhnAGYXpZ4C69it2yU3PLpI2wjjzPDnpXyD0ryXBZTBnn
QXpL59SlzVleuuu3cSl7PxrQOu6QRjtYFPW0+sHWmOKDbggfSqu0Pyuqug0gShiEA0pQPucJ5Yt7
lhepRrrkwC+2mfts/KXRyX924vEl1Nf2KkIPEfRUU58X2wufpJ4BapKc/QK7q3/0+ENrwg+S0G/1
UBb4p0jHSngu+KjMcy+I2Ei9Cz0fm3vbXsKAUnpOmKRP9fOi990LOVHNLSs8mhMoFIR7Wk7/0zB6
94GcrSFoJ0PLgVes7uVQ2sRTtjlKeys05V1N7ur3ol2au1RzknsWzGLbkdH4NTMmcdET1sFqU4dX
EjTwz05fja80+bKd2XX9Hd0Sj8li7+FaXQjgcOpofGKwXrJ+IPTqrgvotZ/WAkqqT9C4Kse6th7P
MvSv3lNFUUkWXw7xYJtmRklTLMHRj+RyXK7iKnSe4KbwskNn9jD/ihLhJdIGAPzRkL+gw7RJqJzq
7otsiajcsBzIHAfZurKfhOjI46Q3d8wOxsHHkspmTBiFB17QKS13NwGTn3fsBkA6nX50dn22jhc2
IkG87LqX77uevrbfIO+mPddUvX63VLI76/tCPKPPqM7XmMV9g9IO6wIhjPm6jw3XiDnXk6ux5dw6
2APifYPIqNFjZrGRkG71FKNcxTIXpUI+mg0X7c+6SEVQCJA9ZyBGozzQOlyiW4ogsqxtXq7AwINK
ii2IvGfThbO0m2REdGqUwwTxUSI0wejN/W6amS2RtIFVmO2uZu02NBcgrz6YBX3tzhsua1ENCVCY
FtYYQFdHu59cWvwBhnA32qIENDrifYzc+FYltvENt/8y3w6gtnzGY3a9FwmlEHuAPuobZisNNMd1
rIdbh0opuTTC2WAiGi5mf05+ukd4M8t5dumlXvcI8qK+U8iI8dxOpmpEignJm5Zpws61tHX9a1h6
ke91cuuQIM82DnB3ttg+cjrhZ1Y6FdE+HXskfrHnQibBFEUG2yQcnKuWTtVqh6lj3OWNjU+XYOLx
Vkxugc4VgsF+sDLvoqgHT25NCrwuGMqJFGx17mAxSZyLBaQKho9sVpzrKL0/Ukns2hYvFEfXTpEa
DffQbFDMWt2MudEhIpMGrNeRQB4lWrHTwjm9IDvTuig6Wdsw4UIS5PKoy+yL4zRU0zGnbjxtQo0Y
U2c8uXUUyg2MtOYaWD20amApd+juizTQscYjyK91io6ZzHe09xqlGIoHqKG+zJTALOfotuU8Q7GO
vjn+3pZR/5CnK9vy2rVoIo3BeY4Mt9steHzgj1BtbefU0a6zvKi/eRBMOB3FOX8+JDoJKAhD+WKT
kK9Czs9SDh2mYFisEJYSZ9nEHVzFM/xjALkJiyShWxTwZ3dkADSEi7uRaUF/FtqlThJcg7IGqcE5
B58eAYI1JF9IQWRmHXmlfJzoh6OisZd2M8WJ/EL/Jgb5DYlYYXG8+pAipTs3aylr3yuQyPpQ2bjM
2KrML7JOy0uvRPaHBbQXGcyQ1L10RnW+iyDxfbb6rHqyGcrss95Lv9mJpYJU8mr+ZfZGcyfJelz4
xnFoH6CRWYeShsZ00HOdvF+Vr/UthOfEoOn1EBDnGL0ulyz7kgImCbettzbrblynSp4BkETGZuMW
0DiqhBPNQyN8Qc2VXOiJPh/Y/+XBsGR/6aG9T30yrDBGFbG1WgGaZh3iizd0pAya1vo1Ntr1ywDF
zd4azrA+uGPrdtsY+8NFDlf1l2mFsPmaeZa3k+QJ25S5bfi6WiyE0Vomw5GxO4Pt3D5QfmPz5fUn
dHVKzupQHQgZOaQbbjzNFdKoDlhSWmyDbnyI6/iXcHq08msyH3jpJuIVZTRushaA4Eb0mnMWJyGM
XYl/0Ia+9Nzahf0yjEK7L7yk/UZr0nuIFuyQcD+twHS1QpGEVpluGBW6tw6v7zPNTmwWNUeWx34A
AwNQDm1XUCZT3uwJG3CfjLayxsDpdFw36vwlJ8Phf1fwaG9G04t9jIz9TmbAVDbEXgE3mEctg8Fo
jWejaZdo4RMw43UKkIAzpcxdF0umFWn1xtHnW53KY5967dfEdaPPCHSdC7OF258wrUXdPoNhXpcb
W2vMR1FjUoM8NMUXRtWt1pbipN07YIlvTc0Cq8DTnkX72Z6Hw7zkHQhXY/w8E9u2dyMK+Ea3dlUh
xpuuNwcIZZ3lXcJKB2dvYPDNwljnFfXojROknp71I3pVP0RbBpga+fJ5Avb+wO7zHCPf/OUA7z9b
cPhsJYtqGXgIoC711G3pCbsOGLxe0Dnz+7yP71kl86sCNssWt5DHElHzdLLXeyWeKhjgu2lJnccq
8SJ/6CJSnWuD0pZmp19w8POR/rW3RZKU29iaxqtpzZ9Fz5+COqkdWsfKL+xUA60RMlFlQ7O3DZbw
Z1IRrG2CJ/HGyztnpcKrWrFL22IU+zgr+2u76kh7DMNs79aGdt4yUM63yFSpLAc3Rus4RsThEp1a
R5vcW61drhXKmNPlsQ8NJD3Hlz3emV35fcVRc0550Z9li9NeQl8kLtmS9o0JsfDLWMRjs51lm7A3
s9F/ndJ52cciJLTcMHu63BI/+c6CsugTF70eENMl1tlMR/uHXSbVPWaYnh/fCkeczXHeXxhTHsLD
SRrd20JgGV/ytuHgYlDVsE56xEVj6Mj2NFuXHy4hkTddTRbYuXDEeNu5Gi8R+RIs99qatr/0OW4p
mDPYmkbRW1/bnlmm3Q5Guc9cd/4RZqUkBYuqg7d3gVAL+JcDCo/xSk3e2hEinzkZHmxZaAeK8S7F
qYiWy6qjamJH1DEKWmUM42Cwx10Tmk920xgXRIJhMCoNOGawGJ3drGnf9Fl39+bI9JFE6fkiDrXo
wBR82BAMVG+pUdhbafqOG5kZ4aEh+BnIM+zus9a1jM9z7ya5z7ogsq3Tc80zwYpfawlkwO9nb6Yd
5WW3QOCab3ggnJzTeVd9WubwE9iH/iafHZdg2FbjxUE6P6SfWpwVEOy8AY8OfPvpNsH6FN4sYoS1
347el1InmRPx/bRfuihbd3M02TDke9IPSd2B1zbZ686YFG8A+U37IxNl+33IopaOWTP+nKc+a4PB
WrdLouX7EZv8nspTkxsJ6Od8Hpt6SyKhds0GyKjB0LLbWESAL8Kx4giG5fDK5OhfAfppw8OU57Ak
OSTdFeO4c91croEbLfmPNenrxWfr9Q5GXFxkllywlIbxmWEXLBTDGp+5FT0U8m0B/ePXlc/tpC+d
j1BGgsNzl4EawNFaWA0E7Ny56zg8NmJZyB0zu/52abMF5FD/je24eEhlicIvIxOrWOLDwLfdDxqo
no0krOrZnpxJQCvrV/08ciW4WBzl2re1Fc2jLHpCmCGmVPRv/dlyk8ckKvX7tk0LH9igSQNNT568
rKvPtGigX+gCtQlB4KW0ypYzamYPTK2lUW1zTsZDPDnF5Tis2YHjZLlX87dvGg7bIIsg/Kb8Sn01
OmnQOyG5qfEqygO9nj5glLochtjW7ruUnYiah1Ah17qHcj6c0/SLfLLq2l2rafZVaPfLZZW4GJEx
TJWgITr4iBvCjRdKADEk13rrGU8Qa/SzqavacDtkWnWB3nimN1eX39wYxCpJYi/YdaddQ/jeFzO3
BgqrMAl6T6Tnsxe3V1lE+oTp5p9xWJZ+OZa/3Erqn0TX8QZ1RVfe5N60sae5I0qzjJNLTZb9l84W
2jme2f5Jljqub2ERrnGbUkfM30ohI5qwgHByoC9DOgSch7CxyCmJjHVTF5hvdrT6yuY2WdE0BW7O
zhPEetN9cgtH5dO0HF82i+oEhXaiN/sYt7C1OfLLvR4KzSbJNf3z0thD0JBAm2+ieLQvtFKnPcTB
3rld7Kn4xI7bjjtM3NRSFQpleAh5RHtg5DBSBEbdNvVFD6YEnzCOKneDf3NKtmI25vqSysRLg6Zv
WWaA/HLo4jeVNJ/iIhv/Mn373zrmKC+EAnUzrTg1uZAJFE5Qpp+xvyznshh0XASrHWc+uuzet8Gq
VzT02+Xaxaz4+HHD/o+RA1NHD2W+YDKKzPJVqvxm5CCdsWuMav0uq668Sjxr2EeAgYOVpitc8GYg
pCgfiFsh/MpPB03fffzxp9lbjst4GE3e69gdUYWt1BBvPj8GW4pPnU7yqiM02uKaRU4Ze0my/AwL
W4yfamkbOiu/x08wa7r+I01TaJytS3dzO7UD/RlqfijHi0jm7EC4zJJfgDMPzb2IzUILbIRc8y0k
DOlsjAXG9uVfvsJ7eYJSS+CFIe8Ry47gH/bJwEOLHQChhp1vTCPMnH3cwsDdaGVp6v4IBsLc4qg1
ckolRLychCTDGFA6alSjzdMXu8uKYr+22jwSE6SqevD+Tn77zy9SkrmIpongRdxUSu305j5bFout
GzY5EdwAw/ahBQnnohgjrouNm8DoKXn2sp5ZDYgTbvLrFAm7Ko0Ms4lMqAhplNDuQbi+0D4UJIf+
5Qrf616ISgRKgAxZCtgWDMXliVqAxnZchw0EMbJUEdgcX7rOxFG7N2p6VNesG6BoHWgYY4Brb3EO
EYyf/Bqk0TwrlXhvcDoGfoEquSl5XLrZ4klBUW4sF0XSWFO0QWXpyL/oG09E8erKTX51wVtkYr9B
5P3+3tapWHPIslBS7Jyn18qWHDYdEtZxqy282N+Lht87wHeNfCQyzcggCsGM02sgQ1V8Adg+EmcA
SMnnbc04ycGVcCYLJtHZ5AO1ZH/UqZoG0QmIhT8R7v5FiBAaB3nxDnbyLs3sXUPdPAdFwVGDWrqR
e01WRcVfWGgvnJjSe+bQ9FqThpmJP69S+17Hk5zuJpVC5c2WyDcW4pfqL2/HyYhf3Rw09+hX8GMC
okdg8P7mMNA3yD6j+4WUa46vtYQ8Mn/okzUkPWsGoweR27au8NZxoGqThDjl1XOi7FzoJf/d5tB2
Q/cfiZlXMqL1S0PY9RmLaJZe6M4i7V3h6ACpmOyaHcF74Bw2soj4o+Yskc5t3FL3pkC2Qyq/12DS
1gNdl/SRBr++fPr4GX6/mCKdQPTMMoLuGeMGy9LJIxwrfJGdhThHMR+rChrMajLnh0Iv6nPYyfQD
oA1QS8A33C6aV/xNTGK+X4u4AqVxFjyGaBcF0kW11bx5zUmmFEsJ12CzxklX7RxcFBSRq6SncBzp
cJtd++CFdvyYaGgoN3ncqpWV9LafIhZg4vNaoCg3ac6GvpnTq9wV1jR8K1M2QU6fYQgRAX7vVikJ
9wL5Xx00HHaTTSmwZo/YM0NtK2walfuP7655enuZsIPLlIaBMA7W9KuM8c2XEwQX6aHT/+Jk0lzR
aSlzXOSKnUuHAMjibA4h7gXXOg/dLP5ew9CNA9dts3CrS+ja28krofPDf/duFjqjwYjJ98HEqLUw
UzLEgzcs6YUzlKwpBDJD72F6U7aBrk/GVYIYxqclTNtcLmRCBnVZDjW9PNFtC6+G2ESec+1//I3/
kOPxjZEqOKaS4qEOPXVokKjs5qLKfxFPzVzNYurBGaLqVO8MVULpS1pP445nrLrKycxK9gKgdEpN
zrGmbyw8MR9f0Mlwn4tQompBuiPjfQfToRISvfkJCttOKCJgZvUT59BDBR7qIU290t1EuOCbAAvQ
8nmEj8Ikt4fUsJ0E2ZiXnlcmCd2mvhs2E4PqFPqd8F5QqqX9NsUWc+1amWXsBiKnXyBeM6oUdVNc
gWpo8gd9kjPnKzXgZKGpn8y6E5/EQL8edBfUgs3r/6uNoqZZryNOBpU/JmMQafAFdx2wLyzd4Cc3
+thxfBNdlVkbURcUi1BWoPtOjLHxfa1WkuyLau54okfiezY5RXnMXznZC4YnNAyPXkmCySZ/nUCa
hW1FZyVO3TMLbe1OMvbnIClC7O+V5ETLmDOs5q2V5k0VlG5BhlS5oGHeDJqZXS55bXzGqE5HGMIm
ZW8GrCbfjIV3hY7PIR/ZNHJva5HAODIVzJH/1NxdbbNgz2+O79Y/EgF9qgr+8x/vJD//+R8/5//z
k7Znm3BK+8//n3RCRMIoHeebB/wPrdBF1WGIfisu+p8/dBQMmca/QIl5JLz8Vgyx3h4FQ6b+L/w2
yFItvHA0NVXRXlatEgWhFzJRqeJNJo6GHU85vn7rhWzjX1LZQMiK4Z1GEWn8I72Q8Vq2/Vtsw/vI
ei90gW0Alw3OcbVkvnkf8zRMi9XJSrA/TXsv0no9h7wWIWpMQxrZHVOVPIAX3zHqrvTdaNI3ckX9
K6pyZoA0nYf+e6qXHkiSAq7aArnMBXWxAVEPZJKQhbsZ0cRm8LwxyM3uOxbWabegRq/Y6gIJjBgU
zHQTcfDesTd8mVxeO4dWb9kVdxCfkzOEHhovmOkvdeSBNzVumDbcFjhkqY4rKE+acUULy3xop/NK
GuekCv8XZeexJDnSZtdXoXGPIbRYDBcQoWXqrA0sVUEDDi2enid6hrSurH+qOcu26qyoRAAO9+/e
e27EzCx+nJLuS00FzMZk7E/sBRY21UPoh30LbkohjiYlDbbXOHxXnHETm/WpnIzDZGUvqqXs9KGI
9pFeaz7k6q0iiihgTHMIVaNn6CLu8MQX6zLN6aHpp3zD8O+0oBJtQynfW1Z1wJCxv9U0kzI1rv2s
35cL6oXMjg2nZgUnMUvPMKnyYNB43puqvRSSJu10gFp9A/l3kIy1TsRu7aSwWrN2Da9DgfsE1xCX
vYuh86lrZXcBmdBoLIspMk/q4CSZNO0+iqYT20c03eoOZFoAhXCDDxMBqtmSLPbIk2/BuhwGmTFp
0h9GUcB1t92waOk/uo01UvEAzpP/s7Yenbag/SXUnmbrVoEiyRxVTGXtFM2jOqkrYw6lTYfP/Ijs
lQepLAVS2yRBqPGPGaOPDE9VbC1r1E84RWWsbuNa2H7aLtsyDu8LDARlYQCrzRbNw20JKEHDx6A3
AVDBwCosCuR6lC0720p9tFHLelMb5jHJ7VWSpevSYnUkkHnr7m73oo72owg1T0opqcDAQomIVb0o
Cr22DFdBqwwMqhQTVdb6SuwQPrAIg4VzllvV2I36xFqHaf8x6MohdRDklXZOwSJbniiytV4z9Ks4
jIHFyIDZxZsUyr8na/MbLOUfzhitb51JK7hnTLCLJ6nNLuCLAS2YftYODxxJ3VDP/WwqA0asi8uY
NWhTZZ2IFMh1KiYCnfZ7nRfryWZTbpYqLH+lLBFkSVOmfbUbLXkTKt3dNKhbXv0HujC35s35NMwc
X7Je1qjm0NIV989TWFonGfixb/fmnWKX/CJjdZCSG0m5qTfZpAkvlMsAT1yEdbececXSidvBkb3N
u4BA3Qv2b5GgnG8On+FGR1yK7r0m0imW+ENXpae5LOudFun+POgfi2W9NW23j9T4w5IhvUiT8aDy
WvrozeTeYBpI4clBM+aDViSIZvVGheDszXPNaYVKW1M5N6VYW9l0dSQ4OPbsHKqcTsE6vUa1GiSV
dk998JW5+N1NOr9JcmrNRAsXxQPIb8UNM16k+bw2ZQ72eu48a1Xt97F20tvwbam5vRetvmLh8Sni
PXZCbJa00hHSHcRheaOkw4Ad39iEovrEVbdN7U9MhaYrt9U9zoBdGxIeheEY+U3TDyu7ZJHIerxU
ndltcogAQPn0D9tqhi2bsmIlpieM8vswqvy2YExvNNxTYF8e+I+M6mYrmNveoxrvlVs09DDvnHAt
F0Fa1+CUWXBqSdqhcK1CTc3PdaqUWxO5wKz6B4g9j+pYnAclEhigW9ollBpfU0eoi8TYGm4uYxER
P9rS6NMQ59WZ8wz+zrfV6jiwDfPtIdkUqLC+Yz455WNsPxb2RMeyVq2EEs++NGrXIelY/Bewq4z5
Yc8+ZQ3mRCf0W3v+wA7KYSRqCbXU+ippnXSDJVANwOd7XUQ1x8SckVQON30JXxLpWDOtI7BMyHUJ
pF0eXXwJi6/a6qNhlRfL4GFjJHPLemJlnG9ZRrXVtuiMr4ll3On5wram2EAlvah6/9wbaPOhZlAQ
GzWOWzQsa4V+itlhe2IZPttKE2v6DjQXvN+1n4YfBQ6X9djiP2oa+7EZSxCeI3CUsDIwJxVvCKxo
lAWFkbW8KkAvuqrBkmvNw/PY81/YYCBdlVWy6STnfTTK3O0nbTfK5YWlYHK51s8mBWX3wxQz5izf
aU5Efq0/Zl29REX+wnK+BSa2zQdnoQ8rc1Olf5KbfqP2WOvCvtlaVcnTnHC501ldQYLqXd4dbIgR
dRliDpVHUfDOrJN3iU4UXmDUBCzW6BNvOs4qJQcDstcw9nHgNNpTaRaWH5t5F+AOPU+jzpspJ5kQ
OT9xO5orcnkM12ucY8CwoiC1TEC8dfRjGuUXO80xNhXrBgnM5eWWgcqyPpZp2LNxPyeQF6C0SWIl
hkm4DiuDa0XlM50CNSfH5JJo81MhS1/wTVVaBLutPit33Y153JjWhkLO60hsUq+6S5HX2JZ4qS4K
Kqw9nIiaMTFPer9rpz0oLuTNzNpUSJy31zlHpsnZdBZTpR4f44i/1k019RO32YWv85GFqzlkmcA9
I0GbCtHF0ZnurFEg0UjUW7Dp95zZHCElT19TpNx3YYoyKA37zhEnXh0ZWmBnc1vIQZOmHiV7NBfD
Kkqk+Zo36eSOrQ39vsounB12hbCv9MoBAl16fAFDnruLXkP1HaP3lmpKd3CkM8HYjxa5kkJNIGzl
kh7Z0WQsNjc3s4P6phsAF5e2gB08B1WMDgbC8A4c/wslHJgRnXwzgJ7zJCcTwWKi8CjDqbhtu7r+
oOb5Y161P+lM3FQLczp6rn5yFgkk0poMnpctiV6erVFeU90w0ESiVG4PeuyYiNfb/BS5xUvM2p+z
YdsZ8gkzwBo3W+073TIhEy0sD+1qxL9Ls6vlxWQfjEjDS50tCCz2+4xI55GHsV0oC2cKSdaOWF6p
Xd3cyOT81RUV9WPKV5K9teAW9tqMkpbyjiBVdKepKMhdWqw1Yavc9y23c6kdEqBqni4hH5IuFlDU
imFd1jHBlsJ402im9btkPNLaJgcDIqKbadRj22br6QPDOhiZj4ZdbDFVf9QDJ6LGSY5wrBVPKai/
brCpmVo5rpQu1v3UyB6kRD6otyZzFrIeBJluA1dJ6iCq0ARjuRl8EeXpqtGd3LXhTKIl64eabgxo
NKwaqbLDvRx6cRg9j1Pdr5a51taa0al+rVJQUND9tYppt3EplsWQG9dE2XWN39uGrVudCFi9KQJ3
W8O7YNXO3Yl1bj9ow4GVHA+Gmhwtu3yzcr6uRNLRN+1WgrvKfqtLfYoDGBt3nbQqMiIAFGgaALby
szlrepAb9iP4xjugt6/jMh/hjx3aNn2zeqtzG6vjX2NkQ0DNLCzIrtX82Ulqz6wFW4Ewn+kTstJA
iawvvCkmhRAEadNspuxAcfU63RA3OtYilF2qAs6SqtEZWGvXbmJhVkr5NDaT2+lat7fRQgOMIvcF
CJh56vaFqu2iaoYs22ufwtKVvTWN94uwH1vdDhrJ/jkuGOfMyTAYLK0QW1axKTJ/MYpqpTgajxZJ
m7zgFa4BlAf4iAl0YOrht3LFojOPr3OHeq8TSQSAfACcCB0zZMXvBO58cw63tHjdjfOQs0lOW5bM
9C2b+oOitN2tfGX0F3U8kbtwPCr8MAfE7bIqonKTyTrv77q/cvfFYF7Uz66uHsOw3KZz76eFRn5I
Q32ZlwegECGQ+vqBImcRZLO2R8h7kSyqnyUtA78+zQ/oM4cp1R6K0Dzb2XLXlv2ee7jgax0fCAPV
uEiNd2LeFMiloxdJ0465wGY2xr0ea9vI1GHXdik7LqIHc8qGCt3nAuHxhp7GClfVx4L8A/uBHONw
6pwjo4NOmA/7keZwT0W05SbOcVItlLrlRkfXS7ghNHlRMQR3bfQTvEK/ZtYc5LxVUomSXpqjjV1d
jM+ZHaVraNY/YAEFRuNsJb20D7LdFesCTvQOQMBJd9I84Oq5rEWrKEuPojY2bLsCTcQv5LhYdWTR
4ysqug3pFnQ3Se43YBxM5i6xsY0NlmuHMvvN3HfsxllWd3PcyUEX5uNOa7DgGtNjWOv7WWt1kunO
Gw7TigaDjg2ugyXAMnaiB8lY5q20SnopZ5uCecZI8gFnEbdq2zm7SZMxu8Pr8OVxfqHXEZChbFxi
DIo9MIVApqrPk7P2mbnKQa2SJ7su9wlVRGDMNSsQZvZGx3TK1bdo/hmj1YTzlJ9q2AYOuDYIuK5w
jwqK8wp3rpv8MiwJNP84xFww1sm1idN3BS/oXu+NXQG11mMYr3Kqk9Z6ha1GTvvQC02Oo1Ykn8i4
XcjXv3VGg8XCSk+dhJBUN9VKon69un3iaFwtC2ffYp90drFu2vGX4AZsJBiKNmAHxUg4+NG8g9Uq
perBoQ2Ew4w5aB4Ew0ce1w9CmmdaHjhfNIXKrrz5dGgeokU1vjfLD2D/z6bWFKsGOojO3poTbI0A
O2Vj0El5scKcqvyIlYqBI/apAMzXzI1Ie8GcifxAeP9NiQV7OIWfIl8jM3eJ7wGIxqzRqBdLbvsm
jj+f6RUHCAcfTap4MIN9YR5mW3pJ42vBRrDLlb3BfN9tk/Jh6QqPYwgJuMaiHNTC0hJ5bTJ82lWw
zKkXDmxBtC06+UXgMyxwdEGhQTscsjtTOztlWns18xvMS41fzO1WiHmnV/UOcxSTOdtY4TlefNSP
vSNLgEvV5gWsKVMTsvIuWPw5MCU14Y2uXzv5ZaKYYasKMMsccpdC25pl37n4qXHt04xLIchTbZns
YuYjpmDyJfOparVmFVoabh3DqxwLAaPYTtV4LbPQwKebnJYK+lErH5Htjh1bsNgsH9HyHwrBMDqr
npRRoYYk7lxDaTf9ogdxPD8wRqAc22kvlkhuNWcquyB1zGlye8Uyp7h9uzQcdvuXND0Vbf3YFIbs
R3GbbVRz/mwWfVdj0lzp7MDC8XaMx4uYiZ5SLyNWGIKaKjmqycubMeFgXO4GB4fZ0joU8/Acu1qY
7DpQtlL4oanPIwvisNTXZJjjNWriy74wGcVTQQQVfycTocSzF57R4fOtYYe7ks/BU6F5hhl/tVZ9
ELQPmHKxhpLDts6oD1ZfeLrFlNNMXpbire4vhnjTHcvDaV76ljSsOsGehFJ3PF0JL1IcOxg82qa3
YNlUdxNkTbdMisI3pvh+1ixpD3ql8zvAp6t6GNjrW/JptvQHkLKPGlEWkj6wWeamUTYA/9lSBsTF
Po1FjdCOllOTWBid+3HdN2IDoewkWsdTQmoVm/aBar1mVc5v2JrfrNqyttn0M82nbcokoSjlcy36
5WQsFo0B0if9D/Gzji9alu0X4PrVpu+yzyrkt7Chopzm2YAarMPGNaEeWLVhu12CqT93ZKyETqjg
HypA+sdM61Kb2hJT98aql9YKcz4NX5dXVTwozNrVnw1mOi4ZGx1dpbJL1auU2gZb2hHmQOQAER9M
CmOAUYUyT9/v4rW9cf/XMPW/NVT+LyfGv8yVz+KrvO+ar6/u+Ca+T6B/GUi3//uvP46+qts095f/
AIeZdPO1/7qlRts+7/4aXv/n//n/+4f/4+uvv+VhFl///j8/qv8ig3pj2Pyvv//1//ljp7eCH1t/
NcVbOf8yV+YH/mOkrBj/Rvj0hiDSMP1At0dC+Y+RsvFvMIJMlQITTUY9REr+fyNlgx8y2SxaN34O
4VSZOe//HSlbTJsNbBQUFhgKP2/8d0bKNzX2b/NkWQF4gmLLh5iWYROF/XWevFh0eWvdwoKGv9WK
3BamFmKPHsqpn+jsB48MoacPBUzS9m+X6F8kR381wVi3T+aqsCDffDBQhhia/32SbY0tCN6Io0HL
nAXHeYzVo6brzQoijSO074y3uHZPp8BXW/TFPzEmvnMf+HwNdgIZBke1ILZ9Z6B0ZFNaYXKKdJg3
MpdNcx3nudlW66qdnMcbhPdLV+dS9SXehh7eN6VaM8HV/0Hl/Iaduf07GOvDG8POjjfnO6VqkKu8
rmeCTXC0jT3NFfGLrvXjro9vGuufr/m32P/ts7AckWBEM4bV9R1xg+13XAaY5V5WhPrwAOLY9g30
a+nYaSrXfKCd6B+MKL/fYPx66s3oAQqLsNC3Gwyv9tT1t+N7R9sEJ+R2MrJtjsOOzWwiTetmSmRx
wgIqv//5d/1X11U3TX5ndHEiKd8MMG2JuUqlStSTyhAOqzkhney0ScKHQ4Iz+4cr+/vdrMu8tWFM
2NxMMEV+vZspt6BwMWtyDzqOscdH95nqfceJcqLGbVBwl88LBqB8LMt/eI7+xQW+VSCRV4ck5DjG
t08WfYcPE16Ll02msaebNwui4caFjtJPRvUEZW/31Z+v7e1L+3XVgOiKDGbqqFskv78ZYKZF7s1c
w1EtkKreDTiazLpZqf7hY37/CnXZYu1EQeOHIVH+elFLXta2KqbcoxwgBkCUcRoJy375pEsTa9Wf
fydF/e2X4vLxMcCYWHvt7wsCJZxZWVPf4wFgTJ+s4VbeXihyv1aUpG+DSVBLzpY1JgRH2Y3Eq7S7
xfAIN0pBXZWGzH68HOt/+Gf9fg0IFbBKAijAG/Ab0xbkS0TPzswWPa61eS8DX/ZKrNkjOlXs/LfX
Il44N/KWzBuBw/u3h3WZOWdMxPk8hnIE5GoZgwEW11vP/Che/3y9f7+Hbi83GK82KwMGGt5wf1//
ibXpnM8pcB9pR18ToeAeKoRgNP7nz/n9ycQSDUnlhjiCZPob3ydUIIaWEc6osRyO6YxBehkxRuVL
TR4Vn2T0IUtTwUFeQhn682f/vt5aQCaAWEJ3YuU1vq1BHfMDtvn8jjFOnveaoP9MHYJJDAhCgAoi
VZDn/4cb5l9cV0ulmcdiVbB/f2hqxY7MkvMm5IJlukhkQ59YeW3/z7/Zb6sOGAzwfrxJWPaIkd7+
/G86NPhS+mz4jV34T9LF1tPwGNZMVrOE0+6k2+Je4eE9//lDvyP+INVAULk5gW4PKp/6zY1SNdIg
acPUezb+O2dP+MUmnMpBCoz1Ym8oN5mj9UBWkoA1+2TaqXIz+kzKoty0MgCDLdWbmbbJ+lRZ/uGr
/uvZ+GVN5Itm7GuCk8LO+Nt+Rqsyp5sHaaYlWlRrWyXqiT5Gpp+T5mBzsmAb3lFBdOHo7pDNXsot
5RQRj/GSfSUWSWDPmChCCmzSZP/0XP/2EAC0g6qvqeDtIL9+h5lRRkVaSSsWTGGpTTJjKH4s4M/M
wKTQ+rqkpSSjz0rcmOwT2QYqS4MqNC+qhdQrtGfDGksED4sEqRMN6s6ywnEMCHdY5MJz5mG+WARL
coZrAdU67Yebh2DU6VPnYk3+jCz5WTXcTB5dY8OymidCrquxLFRG/ZLOBlAXc9u6tFrJx9Gc7K+B
vtJpQ49amq6IWuTjSqg2/5860xwVwCXId9Hs9Mkquj1bjZxiMoJKzD/C6VFbGyW5yFpYrpickmOR
xyn/sJTbZHQci5wqliImAc81wUImDfiFs0Xqgdpr9p46uJrecTGwI+oWaIevqZlOp0Qmpxj8+Y7+
/r2wqrOPv2FmQSxjdfv+Is2ziRAvcxbplA8rVHsasnW/okD3z59ze1v8+npjLs3fD1kRi4yGtUz/
tranU990ThPbmFYTM36TVAktVqFwvGVglgyUGzUtCXlafINFTkXnp512oVWWNmKURLKSXaMdzCky
TmYJyBzXhxNfFoareRYftEmlxA3HCr2EI1NX3mnh3ULvX+1rPHhxENOSjL2uyNcooKprheHSrMYu
+bGoA/1vxRKCuhgTk1IXRhvJJOS3sSUYMtXpi4wES4N2mI33BGduUS+b5mOGtDLhQqEOLgiMJfXN
ur7elsRkVRPm2IT0B1/qRbWHQ4LtwBNQIJp12skhs207Zu2ntkTbsR4gt5U0X7qhxfHfy5NsJHg/
2qhdojHwHaJ4ZJJsrvpYkhv/1jcm1lImcH7H87TCKd5UrtIry7MWJVuhC21540tXPL3FuenXMdVE
awnKHb0uvHnIQlC1+SDj9MGwQz4SQCvjAhCGV2UQgMk6/hVzoNQmwUQH3+4OREmF3JG3V2gA4o6G
uOxeVePiS2971CecyBhklNxoFQ/4w7QO++jcOwIpo8nthuBj2zo/G0H+kEcN8jzVtxONQMrCPDvR
Jgvh7mbgaKypv1DSUl8Vg+kN/NDkUELh2EmdtjIbx2ZcOGl7Lr58KmedmZMupevE7lvMG4rR4XIv
a73bQGP7isP5BwmkmaNkPzov1Lqmd3Q0CGTkHsWiIiPt5qOigZKplc0IdYEpb/hEDl69NDI57WFR
P5U0KoM0QU107UVSmHbMw7zCA+3QNYyB8jgXZrovCsO4E46CRECixqSJ8aYG8mHNT6gXle1VElvT
NWAIJTvlofgAc3mfpC26V6OO83rA+Y4WtOSUeNma8iSI+ETrENv2CjKgfAUGHbmpTJWnFKFrRcny
0YxouvRvMZ+kxpQSMQ2tEv0RAI9Tr0OnWDIsDFPFABilyORG7Ci0dIgHZ2jP+1SSzKCVpG4HbqIr
gjLMsN4mSWM9KFH6EJMrj3YcWvItEVWNCEqZtGvVAVsSLN2cP7cg07iSmZGzYkQRrxFmyBRgoR8g
9MjrHCnY7xV9OUa9Oe04Zps83MnrACoQOG5zH2p5h5RA6WmvrWJ5eaJF9ynl5OhyVZlAS+WWNBuN
kLzHyfw6CgVjo/BvVJMVxWsKKI7BMbDlEhamSrTD695q5XSmKnRArYnRvibqwijDGZcgyfGTLdkE
OUWP9OtARvSsNjETBOg2oRpp3mDEj6VhKFvLwb9SdzX2qzr5jAez2JZVfki79sFJjMg3C7CHjfEm
puUts5o8ddsyG36w2/l0dF5ukzS8N1Otv6QzE7iGk8t2WtQM31kBUDM6S3NV7uVal57TcDkbkzV6
WZS8KstnUyaPwIE+cXTfCknn3SxHRxYpJoL9EFhdu4ZIhbRq1mUAivI1ioATAOM4K1LLyNgQq7Rc
HjWLOtNCnvaROR3LKMx5m1aPEba4NcPIn7Rm+sJWXx1DvMtx8ugYo+EC6zG9oq9RFKPpDVN9j+lH
zB/s7+4mDS1KzuSV1DL/UMnt4WLFsV2BHnLTNjoI7rGcEfbQKHd1GEGr4sV7qLBPNArOPnWA39BU
aYSfQDnn+sw3tIBlItpxYPuZu2FeMeYRNIqO1Sydik6ngaAAnqLooINTfMe7yYxl7B4jfKSbaBeX
ElwlDe1TcVLXqrE5dJqwOAtpG6nMJLfU0odoBI45lQsbBIPAKs9Jn1C7nIvoXtV4hmyYfBnYBacb
C3bCyRdtV/qW3Zth+02t6i0eC+MTpLWGTaCQps8OfevF6JQSp3cuDjrWA0/H6KSIhH/6JDkbSQzn
rFUIqkvqdE9ypEMzLh/ledjTvdAEjXM7ZERUMKjoLJNYtuwmjkt7IxbUjOsWRfj56CC8QkEdlPaF
mf2ubfJwnUxl6Up6H3Q6wyKGORiPjEnzoyaJkQzt9pSTprOg2jHHVmS+mMLC6rNI2OL6x7RTUHai
a35LizOlwH9vjNcstT8icx481tjoINVGFwiJbgI1gnessiKWpTW7VhMVXim1tFqpWXRMhfhQ42ZX
x5m9g4BfgTIvf9oSCWw+O/nJ8TDGQYUDwp6r+LMLl3Lf5EaBOubk9zr27McF2SLQ1RiyqpCWQL5p
112vkKEDe7Jk8ppd81qMqD3cE19qgeNFVRhq9ACXj7R62ttGzHexom+UcbgnekL7lyBWPKUv04Qo
EOERkmLgQaqwP5Q5j7BF5Np2GRqVedacBiZBe9pImiCkm9ONb5IIq/NdUw93sgH6xkFmNglM6NV0
1Oo65n7XH6uMw4XtMDSvo0uaxbtaMg6YWq6o3yx0/XBS9YyiHfEQLqj2pO7sTTYOP6ulo3FTzIc4
wi3TwIoa1B6IQRRXUA3kn2briJkvRdX2iVZWbFXHfVZhHKkKFRUxHw+A6tf1zf3ELsPahu101Uru
/pXChXThAXnUDL1a0YBYORG5ZcHBvVrG2UmOIE1gGHZVpwTn1BUfnGwg+zTtiCanVmBrGPxxLy7o
lJE1n+p23nXAFwKtd15ZwA1PJMuPcEiS9lYcLwBcpexTpOigJKp81Kcco1OOzGQv/XUsuCkZXSBQ
ZqjF0AwqF+fsQDN4J/lxNYdeGeIwdJKglrN1DPxF09HwmYzfZSogSmGMMt19uKkkhJdsKT/lROpc
pgGwtpC9bJKgbqHHkNMH7Vyyj/bGMXwwy/pg5ilDmb/67BzxFo3Kfoic6ZyFWb8xIl3xU62tfWmW
ngdhJkeaCCzYhuGpwldPoXOyzgvYRflDaEXIUzOuRBEAwN3Tln60sJPKdsPbmOyFN4YSdqoM82hH
tmPI60/wTR+mlWyj27WNTQp/4DG4RCmt7Yhvz2uLhp8oGMM1BFv8LBY2HhNzLeJkLVGotjIa9WJj
5zHk+9rQwxXslLWpSU8hp7aRgmWCaxd2GivZwa6vZ5Snajr2wmHXJtV+kaU16DaKC/sMt5UhoZLP
K3x6F6bKj3IRfqalvjI6YuumHuh9ElSVdT8axXlpCV/RwvpqNYtPTO2xsrGrwM5g+qyAsNP1Vac2
2Uqz8wvz03w1wZILVGI5Xq3lJjOwJGTHyddBdMOvyP+c0nRkw26CJo5Z37Vw3DgTdwGeSwABA0ye
sbmv6xaHBvYvm3maawy3DY9UPckdQUlrkg9EbO/UyDrpBeMmmj6BQ3RpkJPo3+FJybmlUKFJ1O4l
PSnXlUFZtEIxb4Ew5fxImPYEYXZDnnQaPQXOfJlJ1yx2ecjMaTjBYf2wZkNCY0/TQ2WzI2c3/WwX
9cUiPHXuFzPeGCp9B7LNq5vG8EaVkg09xNIjVHDlIbKddxNPEVUSW/h9d7YpPQAE8zCcsfkx9Z8E
VfD7LBpHN8v6ITtp41IWWbgjaTSXcPwxsVV887wE2GIPr4zX3/rOttywsUQAh+zBHBXVjRV1VZUQ
j6ZlSnd2oT1kkX1PThtBUq+vRAKutLJWJwjrDWW1yw99BPnQYTuIzZ7WW826m4jmuFYbhtBrxAX0
XQ4GjcBiStEcm7T1nJLqcaYGJADmIp+h+RnzoOW1FSxz5BasjOl71vTUQkjxuRI5+61uyvEqtvVP
XcnRzvGCTcyRXNkUTy3Gdq+exWeljVeFypatILH0KCn4RdQRb3AeRuAmlHaiwXM5dxbJdEmNBkAW
tLEToyyw8MX1W1rcXGnimPAC29WLFPoapx6f9xXV0cwCsyP33bKfEjhYJX7RsphZ59iOQJ5SD5aT
VKFfKGa5CePqQ+qyadd1DhazODnXXXimZ2M3DsjB2Nqctai6G9vTwgqlg2hTGoEib8dgXjIFvVRd
MJNrZuinTYZBLy2eMM9uLHtiOWNlceUaH24hlYfcwIfN3AMeT/lYYZxZjNq+yFEbH2XAKrvKqtUV
PFQQeJUiBbk5RkdtqFdyFm7jUV0jDEmvJBXpyM4lHPIWT5A9husyly4QCFZ2Oz9FQ/dUOZg+xjna
ki8DkyD5cuckLoHTQ9W1V/gFWOxFfdCWMHCMGTPOXBq8vNjkZEV81zvWQ0XhLfSB5lLLxstcOmen
1zZQs5Qt2I6OyjKbFvV+DNKofdQX6RF6qLyv7eoKD+uOyPZd0c9YsJfkVR7qtVby3C242QbAP17V
qrvGcHbLMgV2LY6T3HAs4QTDq3oVdxNrVGWt9L5Zj9MUMMfY5gvOASVqyxMATRXOn13OB7UxhqAe
nG1ShFdFL7GyWFPGxCSEx1GstGJ8Kqhshs11E5M51E6ZzUlZ+dmJ6fbsCgVEKiZPK7cEDDwFYc1t
QlXmzErGxOaMqmaVX6fjaK7AREGvyIzReeTA2N07IPBzr5YlFG9pEngUpDQNSfoDU0ZRz9lA35Go
5DU9I3K3G9xv8bFupew6RVX9k9wPi5/UtGwZay3RTmpOC5UH112XdiF0VMwllaF+MskxnqQBHI4k
x+Op08yoWyuTNT2Jm91WJPat4VUBo7FK6B+7QHkNeVkrMGG2JONpMKDs0/Z5pGBAye3YB6JXHqoh
7pVDb3TWgym6+KIyVfb7CLKhGj449nxVmPC/TxPUyxo6oj0S/ZjftWY5j3BuIG6r6c4EscG7Pk7T
fCXLcvc6cYG4wzAqOiFsxoiyn6uB+RdTAN9ny2EhjY+QTR4mHT8xWAaPVPRdyOE5X/qLGjlXBsEl
icWxB39jnAGsM/qY8QWoE0E1Lwrb8N2I0+wcp0BRUivz0gpH85LSfVHr73VjWwHhznGbIxKztlej
zg8tBvVR3Ls443nLNGO0W7SUfII5VeeqbPZDPzxnZFHxH8v9Q2Opr6UtniwLxIqcl4zCRWwRNzck
zhyh4iJTLfvEwc0DIuM5zgxie0ojD5uCtcTNW+Mpn+38nlbZF7XggeXeqAxiET0200qDJdFpLrs+
jEi0d+MAHhaFg2dUx5ofD83o36x/VjtsJa2+S3rt3C1V4seTSuBQM96rLK3WUTJP97Egy3rop758
41wWvddlY19ykdWrKbHzu0hQogxACvdmJxloCeMdA0qfrpZdPJrLZRraypOaaF5XPTQq/E6cpIjD
QAuLjHse8Le2mS4Ju/lziWWxgswC7jItJ+mRgzAT1xBh537ummXLa5EWKV6sD1T6RAdaqtOLZfXz
zlqc50UupZ2tWJdIS591vod9pZdVEFvO8iSZBTcCm7YWsKwtYy/mRN/HWRyMcVc80n5924AXxj3E
XX4FU8GqhZK5nbra8SfsehexOPGHTU/ChwGl56nPDc3NO/2pVmR7H9M3cE4jvKy2MaXH3A4HthKo
6ORgZDcF3YV9U93bDVDCSRh0iuP7lmMFEb+dPlKrPfK1oKCNzRvKdu43hriO9f+h7rx27Da2df1E
XCiyiul25tA5Sroh1OoWcy6G4tOfj/bFsr1x1sLGuTqAIdiW7O6ek7NqjD/WE7500Cc+MQdE4i1Y
G1pj6JFqT1xHeR4rPZwDmuJP6Rg1p5qWt1c5myhDHOyhhcNY3TJEbxml7IMKSxspAZ3DeVjmez8M
9ynQEJJX45xk5RG3Q7nzuB3gvYVZnj3ybBFTyfyyiJ7WrAJeOHVJFcTXwHsQ9N8mM/3OZHUwgYz2
BbPithgcfC2JlLuiRmB4NGPr1c8xYWLWrnS8Do/KAmIl5SheqbLnXnCQ3iHEz74DkhgAFQRpWwh6
++qk9F3TWgB+Zhna1PTwQJ0KyJjrFecxjypETOQ1btpuHg+jaPqTaVx/N5cTeeCNU1jn2njZXVd6
zSWNFaK2OjH1ofYQIZogjp99kbu3VTbcWKVT7jw8/9/pMEu+V33mzjilJgPl5oufTpJ3Bzq05Bc9
GWRt2XIeN0Ocdj/DkDDcm6yP1B4evSD9t+vtX82KNLMvkcJRRwODCp+dWG1nMg54IA3RGSjxCQ5G
Z2sIGz00yzACIAW+rguONAJOH2uRVlRyDzQik37SdSAVFqg1n+8Jw16ss/DnIkZSsPCFJCETdxA3
0cVO0q4+k6ObVKDUYLsXW9up+tJ6Gvn06qGLNl65VN2PjP/n9I2Ufe4CO9cy/gidKp1vxKK99DyV
Qx8TudwWbz0q75WVIPN9j6OjsjaZEzSCeGumty32foAUexD2saXR3j1zV3g1KxB+iWdRKu8jLmPv
oWXhj0/+H3QCEVp9dmY8NYqBokLIJ1L8BsXqELnQUuXLQ6T7fDrVutTvtVfwUFHLzb/AeikzjQ4T
lh8gxLeyS+LMWHYoXpIy2fYOkWyXqaMP6U62an4ozJB1B4mHDBnk6OEsdAniRj0NyjevujvxUbYl
+ZYlwtEv7Vi9ujejt9qVXMJWoMpc4sTbeLLmQzeTq30Cli/H7Zx4mAIhL4my5eayQHrGJswvMo10
gOWk5tuznB3r9tFerEejZhDZoP0off8onekYTs3TPOXTtzoDfg7tX9aEJ6PuKdlqDmPXIxHWDcdN
aLenEYj5cQFu3QV9Yl95t7+jGH8j2vUr0GLZ5/60fO8LwmSJS0TyHNQMQWB3bFzgDXszsfnoefJ2
JgNwWZf4BJ9H47Nq/kAU18Vb2uigjeLePrDFR+VmlETKx91nGgan0Zp+2LH27mpvFJs8nA/xGLf3
/CfqGcg8f5Hh4L4JWuROgzt/BFpxdSeUyLdM2yghqWbfFK3jX2q+102W+wFvMTDlvkc5DF6XjyGB
q0ro2nskWCvwd5QJcRrMnWeOvcLosakaM/MR8dpS3hD4Vn3EaiKciyz3cZVuTiW5TsReZmsCmJNN
p6xPWeiVm3cB9XGavaAmb9nHQqGGAXSnCI81dnR1k7aZqfdtQ/PQNukaYu8kScL+tUqtnsRcsg5Q
ALurS0SO4yyuND5Z7n00jL53QimNTl9ZSAyianHzW5sQOw+nppA1KViAEyd7dJxlF82a7xvBMrIx
NCOwsKg54ulQt9rJH5mY5/hFF6aQNzmhXxAJo8WvRBnCRAlRh3onm57StqWKbjrig/VhrsI+wXah
GsHpEsTBpu7IHb0p7cXI51xOnX0NtdsXJ5ESMX4KSjdv2tXfyDExBtlQ/hg93FYPqpdZeZuj0qwQ
hw89gaxkyfXLJvRwOd2GHl1mJ/7PeEox8hdXm7hm0MyuvY9Vx4bl+Lm5ELDAlUim0D3P8KIPHSYB
Cw18E09vQ4iRWnZzkxJ7mvSn0mINLAjBjB5y0XQndGSUUy/TW6t7G7MuQlLiimEvY+bOuyWu0jNc
3O/QX965UlmyGMCvLdUG9xze+poq70oFUXEqk5AuiHZYlR8TWA4OlWPp1MuewKt621tk3dstubIW
IefnpMdj1q3ku5nhtRDe4tQYgsw6wJlH36LK6YlEaMgDKfs0mQ79hCiJLZ90tBMQNLPl2GlzU3UI
vysv5Vlwe9leC18CBCWFF95RCbumSQY9S1eYuawhVYSaPjfUGdL3WG5IEetfVlrlgI/c+zaTGMdj
TuXMr5bu4f3QuTdxlOcfGLkMpvHQeaS7fkqPE6nnW99a4vMixPPgYJ+zXJEekGd4ADmFT/px0Udb
04b9geQ28qk5ItrLzEJ2JBnkq4itbJeHUfvsdA5bDYCc4icxC8bmmiBP3rTnBPrkB4abaScKXAa6
UkSg+C6xuqK2eE1N2jDNGuCtpRPqtPQyvVSE/z74bKoPPs/dlnytd1UtiMVhap2PAhQB4szHNgTD
YV5ziNa3JJf1Y2773+QEsDPZZbAv5zF6JMK/mfd5YB5KXIWcDPRA+E7V4Inv6NirdXCfh8MUAeXx
PglT5LCTPR6vLtTFkew7TIxIYY/NiDPYpo/gTkZi2PgglGzfroO9cD3t2uTNFpG8+s3w0eVOsUfq
d/bTaL4xc+thUpH6LtREpyAvIrOVd/unn+bkLtutY/Z5V60YaYZ38QCbiIXEbUmRw0yiPgYriSl/
wCJp74my4gnLJ8/8bMnnmegrtBzW/ix9CCHuviXK6G9TEXBNSPGIGVzeSnvx7gdCZBcGjGpBMg4R
TSzHkt9NjCKHHs//p3JbEjWXpH+wuuGSEZNgQaVM/glAAdQK7wRAkU0rcrLN60V+T9oF6TRO7r2s
TXWH51MQ5YgOANcXV/PWHrL8WGai2HsIdfCniCX5kURecKCqDoORhteGgm0w9KpgQMjVzODECf5I
K3euSwJmaIceRoqkRH0/EaYMuj8R6zR2QbCjl95/pvOddQBF5RFCMoTUSwgkSwoCsze+VYhtPFXL
YVGivY2tsfvwTSbvsnz8GghjoFa5Xc7sNGs/daTTnSwtca5wA55bj0HUzUP3amMshDDGJ6zaKbU2
eonU4+z40/emb+isiMYWmxiJYE9VPDF5dE2xX5YquAPACcifik6ju5zY39JDL7CxNmJ+QhNivRCN
ox87WDHG17Q+8PwjjwhFdmhJr37vcZuwuUUuniWXJ3Ezz7X/FKUoAIguLc5hN4anBo/LiUQ9ELo0
3GWBqC98ZM9kByzfUdOBasdgjyLzukeL3JxdwtjPRkuO1fNAHu+3yXXiO1KAR+5mJwHH8Zx7Zw7f
cm/FV+2yzI60y2DxqdEWIMdLtiEDPrtd75zydJF0q+TDw9IM2A/KIuL5T8IvOUX9Z5lXX0WGUr5r
h+HnmDn+HfF7bb9phrWGpR/4OnB6kN3zVkCJb4PJSRhsMNIakqWDwl6jht2Daq3THFXj2fXiBbTU
vTjO1GKIxlUT1uZ7T5n7HiHJa1nmv1yNzKTGuWSbRhHVKm5qN2wV4wJ6wcjBlSxaDx+Z7ZT6YJXr
fGNZxa4yZHmBq8w3Ods4RRFz8gQUXl1nUTyNTM5jgNlmV/esE9YAHbnmq13qWfCwunS70kJhmeTa
d216ICE8vqLz0LwRnIkh3vKbvATDKsbleRFTvcs5RPc41khDnnqkVETAxoN68UX2UaIXO7iBTaq/
mjBkpfartvMTUHt2KUPzo+ntfh/w2nxZNfdRKqdUbT1pXpegmexNk05IBst+MaRtz0FysZYyfI/K
qASw9NcigNTOOCvHss92QcRiMEzcZJuWYocr2bhA2uNkvRDLoy/OMJkrtRtcacmQn0LQNED4ub/v
2wBAyccZDU2cXHEbV9sEoeZdQMzOXgE7GxWII5giSwhrFwV5EuVfOIq1kKF5SYWFXIlDdV8VpXuo
uQUPanEyYrrwXzdgL7ex7YEF03KIvcTut3bvh1ddddyCbuw+icg3N4sZ2ldcKNPPEqTyG/7uszHW
pTYDRYVjVtc3oNhbobsf6eCWD8PghlcvK9MLJi771HZW/xoFmCi7VgQ3ddy2n4DH4kp5SXwlGJ/k
cjzV6JUzcY/Cy4r2nGewDtBkkD5xtXWx4J4akl42IQ2362GY8gGV+d4UVXhwnDWTQeWufhi8yroL
UmiLmMX/pbGa4IHQAU524kIJdViIERhNQfqI0/wMZF/d9AXXIabWsT75Te3tU4UJiyIj/RFqWP4C
UfWG5Y7juXSu3szqdWuAuZ/iKYEZXsq4tbcjUO/FGoEa15ERBqge91Fr52uJ7XwEM7Ev/oS9Non4
CaoOAVY2gWwe8qLvL948h1hrjQkuda7TleSufxhOmvnEpzp87uq8iLdZU867xO97A5Np1SczY14u
U+zzBrnaqaQrY482gU9b6nbde9QxYoJ90Am8G8WY9xuQO3GdO0tdYjAVZyuH1n9VsSN+k2SD8ahj
JsPspMRr43r946SU9Vqlg3NL9Hd3WfTynrVBeUvvdvAoM7e74Aitn0h4xrzZkGRw9vx26IDRnaXc
TpBjO0nq6k6L2dwC7Rd7l8VQbEZg/JpSoopT3htjG/w67ka1s3TcbT1PC6J+SWvDu1clwz50loiQ
DZ3/lnkUwqlY3AUBdddbrQWPDb7TjEc+rWkAaOo0e3Ea46oNqjgn2KV16zID2/1V0wh+5EBjZivc
BQ0Ye+OE5Ne3D70momAD0f6MhmEGzx5o1ErYFl6wArsQQijjtoT2B1ieEp+g58Xu7DeFpoLhKfPi
S1DRD8xG7kkSYAAaRFOmekP3D5SHmkeXEouxoe3FVkP8JXSGGXzty2koGbk4srI/ZD+1Fx0unA+u
xJ8W0R3WECu/ienHvq0nK3p3luUjmasARh7uO3c5x4hdIUnAn+/kjDHUb6xptdmtW7KqP1UwnXGt
Rps2zG5rn4wKHnLQxDl1tmmdkBqbusG+nUm22UVNU5KrU5CI66KYiveI0Dj1mLZPdkRLUOqkIEuD
xHYYO1F9tOOyxbxoypqfybNIl7UCtRk9/xcwXnro2urYuzT/JEPV3xYkkW+7IhfQV1gUkGSTWGKj
bsk6NyRuvSvPDkvDVs7BL8orEDkgpjzSyaXfcfLG57COYlIvddudgKNaPkAIIVh2sdG1c/zA642O
CD3elcoHwgAqKikOC0acQ54YwOOFN8lKdLNbYDEs/JBL+YIJW1Q7r5wCm9+sbhdlLw8BOdyg8ia2
lgvnKhytD3vMBAXoBT+qIIM2JQ9fsCe9KTv3ccWMzu+Jfc8hDYFctgLEDIkKC0l8Gj0pu50rpnEf
Iyw5AP9ZhFlM6omaI3IHgV8ZZRUirNn9MUqXmEc6hXj6HFpo2LD0t4VAfdJEmoLBISB2o+pJyJWD
C6Ha1Mr/1rkWWkG/M+WtjlwaK8TM98HQF8F5sS/HA8VR1tg/JhJIsy8MGOhQ1cs5BYD9r6LL/yG5
RKXjYe7zSbz10YDz+38RSdf1oNVIS9Ofcvol6My8nUrPyzYA84h6FCMCZ9a6dWo/OhuK439C1vsQ
wZTJYJAJ2YJPU7S21rVzhcCV03B+IOUoYBrLZmplFi0HZ00SSayvUhvImXyoy+lP/fD/ytj3/5IW
9zfv3/GrXm1z/f8Htr8Akez/3fZ36H5Wv77+6vpb//yfrr/wX8xeoaJL3GXF/VvzpPsvmzRLRMqY
EdCyUwj6b9uf/S9KWYTLlM79j/3P+bftz/6XXBuKA7TltlQ4Yv43tr+/GxNcxeIbQMh7SMEF/xT8
wzSUt25ELyT7tZfQO3vizlzemBPCS9WVPefnACT6l5cGsR7xhtVfiyL/x1d0lXQwgDm47QQvzT8M
A6DjjaY0bdwUFZlLMnHhBpdpIuq5huhqDtCHy+N//pL/kOTzc7mKKRXbhQrXv3xe6L99/loafSIB
XTx7C7rwbDSovam3yaCMnAVCP278ved7ESqHtIi/gZtaamNi9XuWXfExsVPX21jK+R25FSPxf/72
1p/434aB9bvDkhIKgTlOSU6If7ibJEQRQk/JFFqbBcVr1XuGzaP37v80VP3h2iAsFxX6f/7C/7BR
8JVZZ3iGiDPkSVvDrP/+uqSD52dJR6UXrW0W9YkikMe4kBjUGoLRxZmxgQDB1HO6+yFugNtaLDrt
tlC9RSZLzO7CNYOk78kFWbf+y6lpr6fi314XvF4h3xwyLZIEpOQz8Nd3Tc2KA2ztZmwI03RI3LC9
h07RRwUMmBFF1JYplwFRI9XO9UiFppsnqX/XjNEr2W71P+Bh08dyQI14m+AYt3bGs5gk/8uLyOf4
b98orgISaYUDoe3TMomY6x/i/TKgUBjaDDuYG7nndC0H5KfJrmvZ0ckX3WcNbLu3FVkSCSs5lGLG
3URktL7vgqq4MVnsfvfIsgHLqLiSrNmX8MJEim2GoGu9cztSXyj/aDJs0sQ2u3507Z9DFyIwyKYR
ICo3eXJs45Dg2zmw9PIwmZDichWm9scCa6xOjUM8KZfj0FX5AylxyOetsJbyMUOm7IBektqEI74O
Mmfj4G4HjGDihG8qbET1D4lHhfcx9iuy6KI4VwBmHG6xS3aJ5+tnHxKPhS+agw/fWgsAurS1+vNQ
WJpWFbesjnpsMH9GmpiTTWj7zURUIc+chTavO3dD0zswElVkzouHqQQMTlsQ2B0M49bzRyLfgTzn
nzGibfQOawn9zkPUkN4YWmRh2ZYcmg+yot4uiC0Qf4tR0fbZlM5j15uYESl3CbL3+/RWLb7qbtFS
s2s4ZEIALs4FGRNWDl6NOiDP843oFC+lrtH3Hdtw1tR6Lg5VPOVIp9rRrHH0sedSgMAAzh+MXbK4
CPKGqIczbi9NRP7yQWNPLF7GXvdXiikkBSt5kpl7MDeXnX/lnGxf9QFOmjD4LJAqExXWQe+U9jCj
Hw4X/0OYDojeb+h9h/gv5gdPac7pJRLulX1qZl63EqTaIug50hoaHH4FXZJTBxuG9NnFpGR7pkF+
X8YjaUJUPQS7vg6X7TJMetzPhh50taAmNJkziO20qnU3xCgmj0sgg8+0ntApmpRGyAUj7aYvbfvR
DR3dXaIsnyDESB2ZXwY11jERKTUywTIJsB+ACj648Vx1hG/p6t3iZBlJ7Ui85wZX1HymTTIoUcjG
0yNxicQRjHOMwMcm6Mkl4nCsqbJsVneFti+yCH6WpVXOG8+q858LSg7nV+NFHfhVnn2iokLJa1EG
0vMtsPbt3aFq96hUh6tZVqpCL592AZrXDui3ZeqMv5C6ZLeiy8SLr3FVbHFCVnwPy6xP0NLyjpGx
JJpn6N/dbpA7SUQ5mcB2uaPvMNkyf9bo+UZ+fvrZDW98EO9RGrXkaVgM2GFOtRmp2IpnVzUIf+dS
R3gnCW0GLYQ2XWKCT7E9R867DT5IXmBeTXJbj1l36lwy87CgyOBgC//L0zgBrEyFv8l5d0kQ578n
0agviPSFg7HxwPjpxe5mi0wWWCVVyWbvLn3znClCSjetrrL3vBb5jt7BMaab0mEypw7BcTaNyWOx
F3HoAtL0nF8LQZGXtZ3lWS2Z+5HOprrvZodqGDhPbDKVf25TXd/UtUdKbINS99q4DqdK3Xpy3NY6
z/TByyq3OxSDag6mta2vmhX7tvXnZT/YDfkiFb0bl0mZBP13PeS/KZ5KyaoiT2lrEosaxHyil2bu
0PkdZ792d33aLU8ib1LUFIG65sCF2zmD3bhFgjFQigqZQBXPitANGvq4dwSVXxOhhttKcHMB8gKl
Wz63GvTwt0b6PKyRBwbt9Il/6AfUxAF2p2OW54JwWUjZ/Uj21yMVKXrHKyNPfh8QZzbU7lsbskYj
/khRfSW1tWBDcYjxS/ELH4Y2C05ZEiOgGSaVXsCEzFG0aNaBdAp1ljRIHrOkdig1Y/XYJkU1PHPz
Fx8B5Qa3mU1pSVnOUfSo7YVmFNKJKZvGutQ+lQIG+2Qtw/CIMiARW/w53tUdwyC/jrpK9qOZlwer
mpE9iwkvSiAKzrKEqDOe4uWHjHsExlWtvMPCHsntE9cqeFx3BOsR4npozukULuGJC9mKziMfhZLa
mjk5tDyxfLZzddf7WChIY4DudAQqUwgGRBrUvKBM7y9z4T6MrNUISV5g65ybfDTmMFn66OTOsfXt
X2WxPDUi/Ort5smuw72XOx8mju+7ZUXcSB20tDq7Hf1aSnaIcYuezFY5xJypif1cNN6tRid8IAqI
eEqio+ay5e9Wx3vrVzh3EKDtbT7Nr9EEfds6rnegUTI7jaa3d6u64sxN5+PeSbOviJhMWM24PfIM
+vvcm/THqNoZyT8EDrcPQFcX8DqqQLZvoCGRAKmxTolZ5v4gusCDfZC6SpHbGfg4vEjNFTcpNoJO
FKR61tBQIG7DTxRJB1IzRHpLBcEw7WyLaks/nTpEXrygUfzTctl2t0EUWM9NGscHzuckPqeZJxm1
ZFmQaRrFIriFFQOUCN2kf6kFhyoZyTavcE4JGpxg9FS1coF4QvNL2yGSBfj2KL4gPHCYdbV7A8G+
HHydzv2RUYNMrm52EYCn03yXTxkMZQDf1N1IAy+VjgJrhScxr67dtCtob6vxZAede9d6LeM74XQk
86Le9pKtmX0jNoLi7acs4jXnGHQlvrekdL+3VJ+Fe6dMaA1tydEn+yB2qJNijnrlM9veZEaYCXtD
4KNUGCtvl5myeUDsRLca7vqKouW4+AygStfXCLnnH9gV0SDgWO0KaUGVgG5hIenV1kgog2OwwmC+
BcBcEAX8u7Fj67UdmhQ5UJFit03iON4vCpIx9/2eYsvceZ09CU/l0GB1aesQNWumU1WfdQqttmlH
Q4s6MpGTWjG7eUXvqrTt7mnLqpITt0lxH1jh/H1wyuZJreifWXHAkd++xQL4Dh3dYzFUzi3iwfjN
MdgCBngl+4fLGngNifiGkins31kv/dd4AGHqUNT84pV1v2s7gpTXKU8MP15EqhVgst6mhdu9e21t
5xsatCWANWHLpuo+Zof4yGXFPzGkNafeyTuDlwh8lM/+mimoLDmdBtSbP5oVUA3gZS92W/tUilBe
ecn/xF7VSMJgjid1qRP0gnKeL17Zj8ehJXh2+gPCXcHczGfyWxovwJ+4Yr1+g4pyM4TSHJTlAlpT
lzrdgPhc0zgbQUXBiwmb4hcx+R9GDFRCr7gyPaLnCAXhUQWLcfecXdNdbcvrtKLRKNAm8m1jOZ5R
rsb7dsWtJ1fbL3niVtdS2y3RTg1a86Zce0FX1JvI5GpPJyT7JSWVlhnzH6ymqGdCUPNwxc+DP6B0
v1TLfSIrfA5rp2LrSjYioNH2s3JUhNxgBJdfEXq5YvWZUS3kh05uHZqlEPHm1zjr7/0lqm6IqwHu
ZwGgisw6VysT4K2cAM0A9evAsHMkzf9R5OmRIQ4kNKn7IwYU+oz9sbjpBrcnSAOaIVkJB5to11uK
NfwdiVQZFxrEBPI391CsZAVh3WthMwSGnNjR65XUMCu94axEB0ZX+ziZ5gaXlL0PYz3chSsxMq0U
ibOSJfoP2mQlUCR5gecJzTpnLRyLWdkWSGXrhZHLRpwHFzP+QctQZAiB3ZAwj5c18XemU86biVvY
aNksxBFCpVeD+4Gws2QOGdr9FJbjnlBLGkoj+dWqrg4PQ76U+zRS0bWlLXCTJD3Nyolx7kHK6xc7
oY2K/Cxv5oZK/f2cSKZpY814OvPpEPiJvprGp83Noi4u9y2cdNZAy49CaZAs+e+QaM3PcqJVOB7n
EGzZQTfip+SWpZDpxybOimMhtMW4TzftzqvqG5q9PokRjrC1JtWVwu6ag5mUcC1b+SOXkcFNixSA
Sby/g/CzsD7Ua3u7h1dDYi7wKiaPiGRNQN6Mt5iixB7g+JHIIufFV0l2mmmVOBRTi1GjqdrwlrxK
fK5DR/ZW1vIc0Ht2EJy7v0Imwy8MjWCRo809E0XOuaTH4pYIhJxOQBW8hipid9K4Nq9W0Qz7ZCze
giXmzHVdeOGiIl4/dLp3PBtwBkTd6DoMaLKlQeK8IN6h3KIVEHBEnt9YHTmDTMViT8b8chM1nn2Y
dIw0glbjBPX0LkqiHvHG9BbQi0Lc91xQBCoeejDhvbS4pMkGJFi29I+JWXVFqS6pIaJpajd6tdmR
ZsLxUprxUE0pxxGJDBubu+UlTSmktBilzoC3vJhVJX8VxMEB/U5PUjeu4S4Ik3fsRw8FVtsDoO2X
RwIFLQfG3lOKXJ7pCiOqdjDoQ/WdwSt15SxgdZus8pl5bTnlShekXzjcpfQ2OwMNg6QYUCu5JcIY
7oSSvONowaeKkOs95uN9AvqKDgzH30t/So6hF8r3Ejr7tjWroaxOPFjcBeU1Ic3bHglGHwbPztjY
W1TjKBQbGysMFbwHzzEn2mHJrJyUvEEen31W1Cm+TyV06WaO5/kcTN1GmqV6KLICgoFEZf85Mg26
OO2X1BvQiEZZSUKW57J8S13CN3vyoFjG3AEbTxyXKPRh6BcqKhDGzt6sNuUw4HSjzIu3sEUShI2X
rUm1rAibIGb4QHj9Een6vaBe95PerIxgV6+8h/5OvDPlyO6tiqkd3iRdp77FQ60u3liPd8SKmp+5
ZXcPk90Ao+PPak/CdX8izfI0noGuuUVqpX4WSjS4nkR2QUagbjunkqiviAIWNevFZKfikYXSvUQB
9YkNPToXaSuIrthK7HPVFcPFwnVxq9NufsQx2N2RBso/lrjEh8GSz5puR6ANNf3o1Gh/EAZc7oQF
5XjEMY57Pu9zAzdcUfPSg3hB0vs9v7AJIF2iGpKx7rXxF/EZWYgRwiEwn5In/Di5AcJHv4a07im9
v5ZRRVulNTRH7DaMIGGE3QxCQtl6J+iFgzqZyRdGXlXKV99B2oPuyWXohEd5r5cC6blfCvdrtHoi
5oeobR/7psje5MJX2mXNODxGvmUuc+cDhOZ594uysvBEXZz8VtNYeIkr9xNtdHVRJuy3KOX8F8b2
54LIyZuWUIZl48kFR4gU71h6iVVo5uEkhEg+chXkXw2NROACHmNWp491IfrLWC7hje6Q6RidNy8B
4aSPwu8w1vPQnMJMiN2UEXE/N9m4rQbtHGvYnieHoHW0u8lOucPjgEPkF1WP8VaW9XSbj9N3EusK
yYUltNjUs9V8EIo1iiMnUoeFhxpDbIeWi3AknaNTSRA7KjCX0oA6t3BHZ7leX/BmM2CzppHH3+G+
ofMyzTLvAluL23guS4Acplh1iIKC513PyGNCibdTm85ET+Ti5vlplCEByks3z0cU+t6XjxifuNGJ
uNq4fi5lNNe/MMCoEfUEnbj2Y1z62OFqYI37MS/caD+5LY3Qcyfsiz10KEP8YXGIMuZgUfvYJqDj
rQV9wp7kNeLDDhvPHEiwHX6EDF45atYWiSTUM0+hv8CEA0g/jnkHvBSYEuyMjg0rdDZxQxAKtjCT
5elJdn4M+zUSJrUtyagJrm47RtMW058JTmEVkXyH6jJ0bhonBkqrrWh08M26ToYXxbaw+gVsWdT3
xmhtaS6h7jJEAFNVVf6z1RP2wD73UoxUPLTutylhFbpL8rHwfoPA5Q0MmRlJuOMF1xye9NSrIcLf
w8i9yT10r/fKg2/lYBn77JAxtXyOtixfHBYCOmkoiAy5qqOrr6biTZdd8cb2RIZ5hCKaDtbcG45p
FbjLnRhrJz2mLlpCuE91N/ApYz3PHDfZtTOOAvS7KTkFtZn7cwmWaEAuov6hcwhmviDk1+0qVE13
BBSXN1XRELsVYlZj3KRmojpWQbLqI8b4kRpkypQ4EmD6+4QAkW1VNcXvcABz3dnkKLqvdkhBxLFO
O850bH6YeWKnATmk4023+37C0rohjhdzuy1megKIGMBitwBM5ifZejAIiAr589WCEeTYlyH8ybJ2
TY7LyMeb4gA1PiWpo537ucd7uvEZO6ttDpT3Apvs8IaNuA42zdRP3T7HgUUkSpyocetHaycbfhWG
icrQoT1aticONXnt5AI61nzrZb2/bGPbH94hPKbTmCeF++TVFj6ryLVQIv1REMiSyM5MOXRwy1Se
4LiAgEDSQNrNrsbbJLaIWFyxTZk+/W0W53jv/EHhobODPMGiP2Wg6ITz0Wi5kBQ/7IpZI3FC4ZjQ
zJ1O/iOlWcqviGNJvbMcU/xWlNNMD7EbW7wyVas3dLpSUOQRtYJajKENxAmjywtGAp8pmdSoGIWD
4QIZVTp756WaIr2L0ELhy6mbzwTxbbkdWLi/T7QLP/RSVp/aL4Y3z5lCMPCmv1e9wOfk1H5BF+0y
k9Zd0Xp7HP6oTaNNzO7PSFXn4Fx3HTht0qmaigYKFm96qhk3CWPVg+NI425pHCveUNA778aZl7uw
9kNi7domlFyotfvqCiMKvCazz908JD6dJFN4sEDKuaWRHniboCEr7j3VFZ7woOz99PcYjm2ysxMf
xVI/KUZ+8GfE1sAwfXgTc98eia9Omg19NiTI8J3LnyOJGgSYW1HAE0+16X7AaIAbNnemSzcv6Tdn
ISg4iNFt2uThrHJXHhlBT1WwQyQRxyet6Ta+LiYXJKU0cRrsapo0aKcmXYkwBzKMnWM5CwYry7Kd
B7f1S3lFJ0QgovZcpziTfozNmr4dn4s7iueI1k1NoFVil+GVAFCgerqdONh0jgi2MNq9DKmW5UV4
TIl7djUe7ilj3t957iB+pO46dqainJ4Vhg25TeqBT4Vgcf8/7J3HkuVImp3fhWuizOHQCy7mah1a
bmAhMqCFAw759Pxu9gyrq82mZ3pLctVm1ZkVFfcC7r845zu8cx0p3xP4eWsxIL/9sKeQj7KCacfT
ogEBAWpuKVfDsSl2mBKyS+vrQN6wtheSgYRJaVVPLignbPf8Cg1vZb90YUnBvfj9vAs/in8h/CHL
FOJ6eZH8ktaq7tly+hhooeV2TfXeOoPVLtTgIvgOW50/MM/1P0jNzN4nVLTjNkUB8SwpOmte1sx6
xmCFwKYr0WsXkYeBttZjf+Pz+l3X+t74YqLcHVYtiL50LxIUuoesvVInvUJmBGBg93IWaUSO1wIv
srjYTel8hj2D5wKTLZDjSPPVxeYo4q03ODgg8QGYV5VCgMPIssOSSfdk1ZvMr6heU2UUJ3aYU70K
UDuDbVf8al0uxHbQDRp+N4Q2A2YxssgChTLBE2+Gei+kbIdtaVbWuBXkmXJjkPQKAhSXd75GDje1
y6KvhwqoDUcjSuQ5xyBTSHVTBgFnHpdwt2LOMYYbGpyiPHXpMJxIMPXpEz3tza/4TKqvyUMyDQoD
lOrRoT8a79q4jChPMfOp5YRIcFg1fqWeBo3MbAltgT0HOFS/v/+9xZoK5J97MSe2hQwvNj+rdggu
fYqYYtOO0i/p3mXE1hZx90OW4knA03EFm/GyeQsj7lCR2pOX0I/6+p6QhMrc+6AAq3USRL/aABG3
VUXUdFViB3tcJ4j5kWnqZxJX53HVdI01w9opHObciqtuAeNoOIUKHs+mbstg6xg+Q37NlL/c9S2W
ri3hLRF0KXgToSnL8Jj5QeF+d14bT7dpQC7hpXE1L69TjLM+ibFXvIEMSuSxzeDq7apes0qkf7Zg
aAc6nFcIBbHZIQlpfprKICPamI3subaUmI7DmMnwDargrDDrjGG+t1qz0R8iEdn8LMNrdeCbg+ev
scziPfCZUagHO0wRAsVmtq5NHXRLt/LJ1GAClKxKt2Xu04eKO4MlShLvQcqRRoSDq8v0svC4KT5t
8kbneTEOTdHdMpVP2zvkT/Jp7ubKW7cqsMaNqFp8hr5yOucGKH1ONQffxEffmJWmvEf+nW0aRoMv
Xp7NX1EiwrMzVybtr+McySecX2ynIpasatt7L4KeXU9IZZzIZZujXRgflEs3SibNStamqFdlOHsn
ijl+kqxFt2Ir6z3Ylqu/ssKLeHwCssJEHKtb9tj5L7Nu+p+WvNqEt2oKV3PeYxFN6zQ4Dl3hH91a
uQ3w3wEuuiGDYDlE4fTiiTHZtRhmtQxQamd4gd5HfCtvrfCCJ4PSd+VpHgVMumoF4Nj5VSQFQrDA
AlhFAKneez2c8NjG9r+L0S7IwxDCGgYnUjdI81K94zBwdrRVUD8YlVSf1zBkDvDu6tKaILRzD6n4
w5rtFOLhyATAH1CVWvZ4cFBvLF3TCEhaKNgcjpl3iYNarpHrIT3GkhEC/x4d22AREprbIo/nhzgx
0GthBRf2ImoYcPmzPe5yJoQfUhP3AqgsIx8mqY2VF+cUlV7cdl+DFeTMDVlFsfTu05NGbSaJR+Ex
ZC2dYO2L6HRhjqggW1deEd/MzFsBjtVkWSonmsqFbdaAEqQKi4fZyeMfdtkcdmZPxxYX5HySeof8
bNkUuPPjPtbDAjeejYU1LQ+Drq1r+i/adJV3FV8rMroUJeV+CuAXpb7fvbkzYKpOdc0JnWC0N6uc
5ZgZvsDBLrl7gEekS88kY3U9p0PzMmFk9xM7vdRd/+Q5SBONHo/uxETrxP50usGVTliJYTfJfaUh
iHqND0WOqSde1LB1DvpqXwUf0j3GaI8/pvzq0EBiccswlQd/HlS5EU4j8Noqno0gSuTVHp/gT6hy
DONBJcM9KcVwqEN8aRvPrd1qFRRCxZ+F1QKCc6ql3zckLxhp0mzjeSDzhBDCboWwMXUXA90xGGDn
QYx+cUJJQu7BVZ0GRyK1d7AgarbVNPq3djdNwwLqS3UGvBfsaZBzrP1OsSL9g7RoGDbs6UM/sZb2
EATHtOyqd7R+3GLDFFdPQ+17l2ROpzcwc3JNtjfKRQb0REkZAxNdgHIwiRoGFlYmknjTQRJjl1zk
RweG2AWothttIiEbMrLrH8OT/c4pa006EBKh5f/8M1d5/p2Z3Nm4fPnYAQs511DlLgqrQ3oNWkZ2
Hy3za/jyP1d3/FWbg7QDiKdLP4AiQUJuvTLb/16D0nBeirKOOXMRi4dw4SznOOOM+8KpwL5NFN5N
Okgqy3/+Y/8qkvr9Yx30JEi/BERwz/mHH1t2yejME/ltTWl4/qLIJztc5cy8OVILn+bAww/2X/xM
84qZ/zvBDT818IWLYddjryM8SN3/8Mu2gNaLnO2z7u3rNBMKAHsoweEF0tHRzSYeh+5xDIGblSY1
NWIIP92x9Kfj6zN31ut4csUn7mmc05pMJppXrx3rF0dqx9i7BhNzbL9BWhGI42bU0LVjpz8FrKKU
5bePSsX5nf09pab+IrKSFVAHa9XkZg7KYufkVXmXMtYAPZbP1qU36+7Jp8sdyPmirL2rkLQjAxJk
i+3iruhhdaXDhI1pCD21MrXDeo7YC1N9BpN9VZAYdcYpykvHqAzD82OQdGxQVaqNvQgnKGZ6GFS9
JFpt3jv4xu/x5ea8WvQKn8M4cNfFo88MltJqYxkUlzDRbItMKnSylIXkD7fM4FzoKU0M3WLvJ6In
e7gtp72bQ09YEI/E9AORT30wM1exN6G/foHHpMpV7VRoOUs/odYYRxy1bKySNzcvpbNN0t7Xazs0
p6/ch5wOcmDsyIrpx1asU+zD5kLhVlrpmkk0jWY1XkOJ2wwPQmp1ak9YT03oPArSALdm0xyDOeOa
8echzVEQNQheIq+aSLuug4Z+zAD0E2HTICAW6S62YVd3qKSHGHhSamYwuYiTIEdtyrvmAJpGBBs1
TsDVgkmM/1+E+t/KnpAewrL/XIV6Bmvxq/wVNX/JNf79l/4901igHJUB7zauBjfwJIfd8KvV/+t/
mP4fNmRsOv7rAeDbHv/Pn5nGjuNfOctEU1hkDqOdbNErX+OOr5nGLJEJnOS1kkz6/hUlKn/+H44f
UOuSw84DpgWo2/1HGZ3hGNLprDxj6d0LmDpVI5id9tpmIRaDlVuM4GXebbJA5LrrJ5ku2CdCwWJE
o6NdbsrUXWOhRrxR1FKsy8h3Ty3iqxl2KD5j6rpJPNpyRmdUuI33nVnUS8u2KIL8xAk1rAYuvoLE
t1wtbW03vzwb7QsLusDbFDS5YAvCRjHNjdnP4JXvb+zSTmvQBmFxLWLS6SkfHbEIEzWHiw6/Ybz1
O9vfVD14XC7Q2sIVRltN/9KN0FPYcacoiJr3ibHU2QZiDVar9Vg02ipIljafAJgsVmWAK2ropcu8
wPSIZJj1AF60usZXQvQpW3KOPrCyv1yFjQEjRVMdbGWwcMHVmBSr2U/8Nz1q+HWBpSuNwMtDW16y
JYeK5Tg1Me0iO/iirrsL7bz0t56qYqaTMLUX4EKk2NmTjB45dKNDQtLYuGjzHJkL0NziwskPnSHm
434z6GlfEMxgmEQVUR096HwwBLsK7b4O0lqt66BamwMulCWmdCIg2Xe6FZ+N7G+FX+NHwZTXPynD
zUFwRRPKtcgJR7JtwjbFmun5VwifDUQz6xz7PDpjdhP1tvXplJ3VYbn0GZ4g6Qiwx3UFwqMpKsyD
THoGpkPembugoBb0/ID9Aqb7bl0idNnLzMRYxpYTVVMCO+i2rJjlBx2+DkWu8ckHdPaiQGoxedLC
obAR1sGDd2GjCguYjKic+cgCv+e9lxlMCTgBY45yF3aqbzBuXRthyRnZhk4drHRDEuuFJOHmdobz
ciRBEeQT2Kye+o2Hz98brNSfC1B1PP6OGa3zYXBRmFEtpmtoPWg7oK98MG3pUsQ3g/lku0b/kYjA
Jtdq1EO6yUlLZBPU29pdEi6E5rKeAvANce01bwiicgJAdTeeo8ygso9KEETIjzN9n0U6PA9oMvgZ
AXg37HJxwUC6SvJ9UbpsjgkrcwPcUvMMmsnvslsSorx6iXwDUyjPUGUv/fnqBMLFjplyiCoDwiPB
0vOCFhmWD3AU9+JT2BBMCCf4xk77yljX49A3zIJF8gtgfVxh/a77c2C00QH1vLnzpJHm3NW6RIUH
Xq44VLZV71taCrVxCjMtl0EZcQObor960TvrPIXwbzVQsrtUUE0zkgoRaE7MwZxlEbfirkiEKPe1
ZYynwqL0X8alINNLKhLmH3XhaYY10uvdv0mG/yUXxf+d8UjYB/7zC+rfym+mrB9/8Un8h03C/AMX
BOYYtkMB+UMI4v/P3fSHLalM8VBcUwZIvvjTJWHLP1ysEBSyHroV5iL8+P+4myQ3miOu/yKTf27+
a+FIvyvfP6XoVMauvF5LludihxOkKvy1MgbeiTbtulEIMSh+Jn3q3dojuagTYoHlLLqCmUxe7UPt
+U89KKpd2CmDTMP6pAiR3ga5sSYU4Ipm3qdsw2/Yl/gLGxr/83ht1RIH41Q0K3+DkwTl0dh/FaJ5
nzG4rUgSuAN/1m89pGDrsQvQUcmK6BwX7KIgfXQBcad5B3P/rkb/jWAf6AsVA90xfBJubG1KTUJb
qJqj6RcUzmP5xJq/u1Dp/QqvTKGK97giBhzBYPHCnrtnajN52JorDcNFQyAvTG+dGoCytTnqLwQr
9/ynEPTGcH+o2GCgp8Eaiwds0dQIOSLum02BxBRT1jwvs2sg6TS4/So0KtLUB33UZEVskB7D7vHd
eYPkNlrXlfVd2XO4SgYIuYi1t50f949pXt9bUf0dZsaL3bMcICPQ+UFTdKDsjR/DrLGRgUC5rGS+
M8Buk4BXz4e598u/hdD8S2/t/4vep6ub5p+81F2rm+QvL/X1L/x75Jn3B+spXBHXIpEMJt7PvxWc
uKJIOxABk3ayv66+qD8LzuAP4j0ck2U1jhQHD8ifL7X7B54CYTNLYkjGkW39SwWn+ztz6u9eayEx
s5uua2J4NAX/8w+vdRolOvbBeyKV7KE8E0AY5NN6HLxXwK/exvLUIWjarbC2Vi12yWjTco3vuN+7
ZS8hX+aotx/BPDLfgJCTPQ1ptTYUT3tEznT8OIHTonR1tqGF9a8AxmUmjstUjNFyLsdNkjy2yChX
pq33vdmvG0bbbhXDvbuK8qJ+38HPktmrbp3qZAWfDQyMSfrIpYAn29BUVnabrKoIbbdHVOuN7IL9
6LLhllKey1IudTbet8i3S/vFYE2mA7TqBhruYqaWRBVtE865tNLkRYbM4AHMEmIEiLM5g/9F8Q8I
IksPIp/eRhOtO3K2LUXQRlGJNlAn7TZ87SdjJzONtZ7c5cQJV030XlEHxMPBrN+1ZokD/sPN1nad
4ZF968pvRDL0sy+9gV9xyiTiaggODMyzReu2h6YTTyovtmU7PHWZ/QVzg1SXIHuq5oOE1pYAfNj4
mT7lrVhYKRxBwxqPQWbsGKcubROBmZ1Fh0EirgJZtrORE43hYYjL8dlT1rL1H73gxmOQjhnCX3YF
K/9qvGnS2GKoUXRbWBVkwHnxnUrdDV37zrC8rZIF8/n3mPzduxwv13NV++rRNJLuLMLqWRPDDGn8
PeIXbYV4NXW9yIV6k3Z90BliwuYhjVmjXGMr54ixZBFrKPYYOgAOVbu8kiDqPol4OGftfITkBL92
rNcQgw6OtLFyThasMypUXyXPTdcu1UB8+CJF5w7P6xYVxDMRK+oTGfDwy69fQi4kZ5w+uLFWUejf
dmnOJn1Y5kQ6YBYxQqLP8nDFbD5ic8O2Bfhbwzy3mJmQMqFpwD/YQfsMBPEJGxLbWyKId0k1wQJB
4LvQQuSLrjK3zBmQYkBfLAmtKZ8o1NaDeU7m/E669ZGNU78ks4KtsQ1rPrgAGrgG1q7aLtkVqXNX
B+FzVfGRTowusoNNzd/imcKTvh2qYh/ionCjc400yU2RnCAxju3daFSrCEJAI4snn4fb8b5T+Ogk
qmZecdMWyJ4sEHPO0ZHdhuvsKBl/BkH7CAvkIckxXxyjKX2S9ZE/enatrFtL/PVu/z4Xn0F759rE
w8XdCqQ+4RnXBdwiyo6EoC3Gjp0nI5cjqvZPM0QmPioIfvEdaFMADfhZFCHiTUsARQR+2miXpUqe
FHq5Zk5fQERexGxvZhCxpru0JrqLeFQUzof86gILUJvjLnhUbnRXe3uLqaaH2mNVIDotWsIBopGV
sEwVwO8eUXxtwS5tjZ8x8ZKj46e3ZtacLdX94Hx/L5ouXs9T+lpFM9q8WCAWsy6BhCpHHJJalakz
fZmzil7nuvYhklXlNg9L1E2cG+vSMh+RI/SHefTbG4RDgLNVaQOJNHm1mjFepgaaQgCWt7J1HjD+
3LN7OGcBuSpAVn4yBLzPuYerE7YPKm3gpw5ZHGVgsJha1klLm5FsnDY+RKLd9bFx7jLB9g/Ws9e+
c3fHSw3LEIbbp5k3uzzUx2YyHkLtM6hP32waEiJB9HrE0bIhFZpltY8qMOpI/UZ3FjOFW0fqIxxh
qlclKvVe3pTWz6DwNKTuiL/zWFGZIJ/sX3xLR+vejeLvIRzGBWJtQy7mZgqmHRrdtQh93PfopNAg
zeJ96DLvRLNIVnxJHnHSar32MhFs25LHFKFdhwYNpCkmhixtJwaBNkwz7J1s8NVrIf3HGKjpNqWv
4aaYxRcyLAtwTG4v21lNa9fx1kq9SE+9pl7uUG++0ukYhK7ck4RRk/ONShwyu2JwwEuGuYGXox4X
yOYN6NHiYDO5I+FAW18VIt+IVwMlGNguRNR7PGDvbso2L/TDXR5Z7KPFJuMxrHG2zdZHwpw7JmrF
SsDWsKrKhnwVQi7G9HS+ZjaO4YxwyYy3goBtzjPpGW+CctNTBb1tYWdb1naEunsVmwZ/uDdDGIE4
CqQPsKEg+MVxHyxTRMQL51V+rAv/4tXJezuOA/3kCGU/X/UNs+TmIZEn4g4wxqLhOUgxM8O48+3o
rUiSFQSlZchqvGtPtv2gOF+VFMtYRO922q5kBqhHZ9uIkQMri5uAdbxf7dvm1EavoVbvRstLrQ69
BbgyJ52KVW5PgRugkIi9ZpUZ0UX1eutVxhmbyVvijXtXPRV58+rXCEg5BY++SeE8RNa0LpHQIYGp
0kXt5psYktbFrYm/Zpl/lfEQeKIBwLZDfzKG7E7ys7HbMfYoomjeEV/CFvUCpmmLR2KZRPElt6Hc
9XzLU/BtT80mUuAQ/cbHWqojDEP5tuuT45iqfQcQKaopNNgfLp2q7/cBKXOLJE/J4LKzN6Atj+FQ
ftp5DdXEQ31ZgOWGa1LwBBuzu6l01T90pbmJM/9bjpm7Yn3+rd3gRSNu49fTB5s3HzqTJMm7aNzN
JE3jiHIyxNvGoxLA2xDezFXyNroGB97VhMCMeIEY7NWMpnEPRp93UfoQy69a74JfRvSPakz3VQDq
mhXBhqUiHMnm1UFVZpjQpslX2Shdb2IVBos+URPczzzZ2hxVscZKww2fVQEpotaxdsdNOCL2YXsA
ED51u2ft9nv0/Hz4teoWc8KkSgBhTOYK1Jp5rCoA8+neZlaITlgKfEl8Okiw3TI7lGBickSkoT0c
GXdTHVSdley5xNhntuEmzRnBF2jGx+SmavDmCuNXj227DghDm5I7s1APtVXcIQe8ke54z/BtPVph
8WbZ2SLv3IdMaWYvP0Vhbbvqx5ysA8AlM/qIAJ2yO9gPsF1GY9ihoNtmmlh7XhvRICA4x+hr/fdQ
HkT/bPJGh8g40cwN9cGZXsqgXCMA2GUpMVGcsiZC7Ri4RfBsTRkcqw9WRmunGTcyuyT8RayWS75O
vjt7NQqHFsvBlDfuBjPmuijeUZIA+GER89LkzkoSWV5ZxGzRsaKSnVgfEhclwUeaM8S6HpST0T2k
gw8ZiCFaFaY/wudV6vBFIJBIKh/hbNNf0nhv2t5xzCeEBYW4MNBdJZ391XTsiUdhr/202ploOIUF
kBXCb53TCss6WYGDMnmF7/CLUb6Nn2WtdgOYdxTiDDt9yXjP3ecRLkQxjxuHpB3MNmvtq3uzPUsm
PnMs77rkBwjuCi0bp604tLE8WGivyVxmMFwweG10xjnfPasISJGr12HC2NVqwnXpkDiXBM923+wT
SifU0BDYIPmbKMA5OG0HFA3d9jVutRjdhTuppWD4NvJdpH7lb0D24K88WM65Q3bFoWP9uOH8VA38
Crjzcel13n2QWuHOpU3GsiRvK1r5RV/cOXXz6fpCr4KR7wSy9jFJjXvMLe/wl9bz7wQl80ZP2X4g
uLxSqxDLO9WlXR1yMdAHjMvWSR+6+alEbBcAXJBVu7eyYBXP0lp4FfLAvMU+2jxrBPNJML048fCc
efKM3fXIPbEcaLlZBB4ZZKwSieulqnbSkFCD5+44tkoua7tHUwdn1nC9YoNnZhPHYL2w/dXrOo2P
ClVBTezFYnZRdTYmANjuEQfELjAylnLJ48RHbgzFqsX6EpCHeOpLEC1osJj39frJRx6D6kGAr07n
bWqT1SIifB8pLO2ELmDoxBela/PmEoCxykZTXKKC0Wyf9OU2aa122ROCVWL8k+7KNZn1IhWT08Iw
1NEL62QXyWmratPaMaJy9jkxSYkOHxiwRLc5K/Bl3zb1UzM3nLgxSAKP/CjGzuMMUcc1a7Ehi65Y
EeaERFTY1NLbEEMIKxOkoNiQvC6n9Fd8GGQmvYx+Fd4akmavtySAdo2UIyQZp7Hqndc5j6MBnstH
wcOTwxOJV5q4NQNhsiPcfiFLVEHYtQCjdWukmMZL7NMOpKUXvhO+cfvbFSQdKnZTotVIvXkjh6zd
I+LwiSerOA5sj1FLdQCOeQ9yHtF2VV/ipLrKZMvbpg9JySq/k9RZ5w0cS9eurbVK2BumRflhksF4
mxBM8G06xDD4uZ8vpTCXQ0LppixrxsWQYquqjPakPXiabptTGaAZuoIjTq7mImsiY+GjPjw4vf0o
DVbnlutXy5xOyylL8nPkRy9bi+wNKMSJLcHDI7REX4vv3+sba0/9s63NhsOvxjFMdBEb5Rmgd7up
ySBduCRbqGyfeM1dK4KbgvKPHBwc1v23N6vFYM/oNxvEObP8ZZXZqQRD6bE6BVgyLmXnLWVB9ahN
NrpNlbjLeSjjG+p4Y5XQ7G615msjUcld1k7RbiYIlEvTAXCnRfteN/IVKu29Vcvd1HqnSqm1tkpU
wEV7zJIfZftvjeh2oF9/ygRCaZn9ulpwkjb8IGR1J4svP3iOBvPZMtuHJrcfHQS7h3CKvwzP/cAb
+14V7RuEhXv0tqx3bHlTxE2+bmb3o454FQQg5CCmZB41moh6ZVWI6ZPvgib+GLsQ7/3QBNrUWxhZ
WgdwGwBI2Pd8vBQSaTe/NMKJNsQ4U7VPOQTH+mIY6JDb+U7WIyuh/B2PC0sZASQscfRN5Sl37eR5
vsJnfGaH51wk5vRl4VdEmzCrrMR9y/Vh59C8xvpQJN2V1DWgYJhrDhkyQRVKcDwwtAb6UEXRS17G
DySvXEKnvdQyWzk5xVQ9f/covC0u3mXcAHdXGcpxzXU9Is7KpmE9+YIZZrqlK7/P636jMztjnjGR
ZdTvurk1TvAqfuAmSsL1MI33t6XovwPtqlVlpzT9wPfzuXz1Z3J+3Bico2dRtJfgCPzXJmUThuRU
L66W4oX0IHRKRJfmO8r52+S3S8ddWNeLRLoKQHyar7GL0KyCnpAws+xg27Sg8BlclpgawRCTgtA9
ObKAeod9ih3XpvfJJjKHFe49LGsEK1BKApjAu+lOu0bD70JcwBRFvsxphKHNZrxhtrTZ0PEGvY87
l1LK+7CTalf4LZpcbkJd7ztIcdTuqOGCLlMIJPNTRIk69aF52zTxxUE/oQk7Siq6+MqoFTdu6osF
BkxQkm3dnVACxJSi475HDUrXmmr9QkXUnQIlvxiEI/aYV+ZA6efHmPMFuJILjllYqlY9mvvYmpLL
ABMacz0IiAG3qD/eeUOUR6vBcYe7tO0ByovmwVKwmVOscK+6Rg+HRGEYAxMsVo9+Htfcp3KddTB+
pwRoZIV+jJPxgvT8V1Wi9vWrQV0iC6Th0rGb6SkKXYyqZKcxaFLcvPa6w2qMmzxvoo2XqmrHUFuQ
l1ce+c+GpCLah3LiG5x5SdYald1itMabvtJrmDzQDXBu8Ydvcr555EjMvtU5xpCescHcCg2GBkWy
u7L19TOf85UPFzRK2nWcx8+hQ56vzVimY996chjmXHpejaVJi2yl02ud/45UszelTUqWUw84r9rq
vumy5NRN47T2knIDkQ3lth4Ps8WlnF1ttk6ZZo8KJdiKtYJYmEOcrRC1sE9kFLRIivEL2voajYm+
Tbtp412nFKVn04ns0NnCiu03ZiEipJZRBjNj5LHHPeZeOOSzF18y2EvpBTiv37qJGKFooH7RbrFt
rjDYLtfTBdPq+ITBZfqAbhv9ZCXjzu6iCmOXqOiLBUKyjWqLfXh2Fa3hgOw5TGHI4V413APmRSBH
a/BMmCxR5/iwJzCMQ8ocGeu77ra39uQE/FgJs49sMtaFk9yNVbmxwKD35BlhA1HzmcysF8MS+8Jo
IMjNJD+p+L4V4Cmj0PnRcbO91igW6IJQnOL0aJggxV2QDk67Jdfu0be+LE2QY0KuS27dB2U/rQpl
nb1u+Abvyi2qSBtosmPiFfkO5uJ9aquzkuZWjIympp5/2mse/fz6uSCOvG8KcSaNDfEr6+mFQRTN
S442NB1PEvVxca/IR4oGZ8OywrxhMEVANHPOfEtuK3FQnjLf5xblNfkMGOBFuqpVfoF9dE7Cz9p6
SGawsBhpd0ljvU71unFeJXM5ZnojNEZM3JcEIMjMtWQAhFuR2ECWGsEWWJpeGXocPE/swPrMS8+C
vFlx/eUmzYCpHnrEkAs7cd7QtgGMII7gqjJdMqhf+Jl/n9Ro1rX7Po2ER1lusHYbhNMkTHlMVtQx
dR7bCMMyh5nmjkXZiwwjOeYV6xqXaQ/L8kUr0l0kEFVS7cliYIwg7X1E2zMFhO0N6AUAOL8A54J3
HPqL3yKFmNum/q2c0CByb1qm0igD/KuglZtncnBX4f1wwcjaSA4wfIfIKImQHl7j6K4w3iskIwjw
mZFEP9cXzO3BI5RqazTiFSct8TpDxrh+ugzRwwi6v/WcPZQNqOMJYtJtH7zgdeMMFXddUb1nsNTI
Eg3XsoZ7rDmSB/1QcVyE02NKVlVFNM7AZ5+O+tz39laJ6wEdbMvxazTz9zaIV3P4esX/df1mmPxf
KV2OwQA062AZz/HSncTW9bpDNupNDEIaboF8iMdfsvjI/dcpx25MrqNfHIOmX5sINd3srU3ggGLB
T7Y1U2iBEoC5wqXNnU3b0jaYJo4AY4MWgbFa2R6L6KeuuFnM4tyQBlRFePY6gognMNOxYhtIkmys
ArbpV159egVkv3hutqHR5ZOzo4MEnA1SA2ju3uhvc5MpMnavXVPYu4S8A+W4t0754FsfeWct5ASh
pJL3MJlZLNjGtpPABdio3rRJdgzp2zDuWGvTRXwGGBKkOr5ko7tz5+GzsKPvyuQmhAN8m/vgLZV9
6xTiNHPqKdD5uT+znCji8tDg3gHssXDVi+ovJZuQcHg2rWRTRz8j+wSF5E2+lMPNgPUiKJ5xm/Hh
toSwzMXtDLcKLk25N8b7rGcdMbbuFp4tvgeyHJL+JJqKoXC06q3XZNb7pB4ec/megzRNe+++b+1t
ipjZHXH8hMfIebMTf1fWeMx04D11DsajachPRK5sE5UfK30TBh2O94T8M8PYqdTDTI0dgmwALySY
ODxKi3C10WALO21SB2JFRk6tlFz8/lKXtyr2ltd0tqy4H+zHsgP6ImVxdhNiBd47eZgY+Or9NRbU
IwUVF8qyFwf2PGZzopcCNlzU5xlUFroaiDyZv28TQodIHKZCJnAxo1hM1mX5nM83uVtsHPFucI2n
pxqod+TtUmqIeHy0+/Q8JOtcTFe7Os/OISDZNcmilY+4OeeRubaGZDTtkvk7tBC6pOMdkZmALF98
G2+9BHmXt2dmzNVwHT3PF5OsUnhIGyKTbmUgQRNb29RCJJ9cGnV2MrZYFQLs1KZUYrqWEPdnO3Lv
KeeG0KggfOEKgKBUroU6Aodw8rMrnluDnBXGRRsrMQkD/TWWz1bL4msND2pj1t69KvijZnUOE0Yi
LJPznnCymRiEwnhuzHQNCeQKMk4WypZrf95OtbWrBoQveceC59IgYiYvWgXDm5XezS0kDgOLE0Pz
tD6V5dYncpYRsbY4WMgw8eTGDsC1jOanOfsPsQePrSluUehKlhVXjDNUqMA7GtJQqwhd0wI0ybmH
Z7KIA+8F2ba1ruZuh6OeOnFYQ3zey6u4hiDIluS8mC9RxJcaHwjvhvDWsUyyxz72JU1C59GvX7E6
e5CiaJyEX+ztqaVBy0+1ydA2704tYLZdadQ3Og4/wPC9WwYNru5e0CqoF4R35QG9BmWhmdXnKWje
svF1FvALRdt+/W/2zmRHbmTbsv9Sc17QSCONLKAm4aS7Rx9Sqp8QUqbEvu/59bWofECFM/y5Q29c
g5tIXEFpzs6ac/Zeu8zih2blavUp1Z5+F/eV78BT0519rpEJiuuXIrk7z4dGaczCNvKk50DnkokL
L2pOwnLXA3f5KKVOSPRRyh7senuAthUj4GFbQsn3A5bcHXGAlp8n2Hrg7eTVw1yz4S/83P00i091
8mQawWpuvVm02i95P2cz2wcGcp/hRbSYFzQgh82t4XzHxPE+oQprxC8BukNHNb5aZvYy9b6hkpyW
GAlv51Xr+4V42ML6iyr3U4Mc/97uFgJcjRDyEkWotu7+WrIk2mmdScLz6GXuV2eoHrBueC5gBLaQ
yLdrh6kkv02y5VGfzX+K8AcRq52HaQakM1JH0nuIr1fFE/UC4jRjuFmpHB7QRb5PWj0GlWsdc6tN
n4kHTzE4BPY+nQ3CFpivEvok/qo9pCLhal85Z/M5IR/GrfGVSNddlC57MzNxQOM8hGLxM2gJHsiM
R3cIlztijv0uDY91azYU5tilOFrlJQlvci2oTlMO9bRZHQelYeCVKR3eRvuB//SpWOjjarp8ylLX
uXfibvgwLPI76H7UIe70XlAdmtzmV9/VtzMBESRbhB1tLyr+uCCnXQN3C1v9O6Km9O8Ixu1ju/TO
nc0RRS3drra+z7TabyBUTZSKKLGEEN9vlTs/tr1Z+0KFNtafcKImGNXvNCt4v/ScPnpSxV0jBK/m
UOWIAtJkUDKHxyQX5rtc7APXjNheP48R2OZZw+KWx+Z3N4JKNq8J5ibtj2coWODKupmwJkPSRg/h
b33mYOiu/pflPiE6COqQq93ldU8suj2To4wdsfJk3hwrzIDhxNOoRznhX/g8jg4UY+u7awJihsx6
Y0JSCfWFI5ixb8ljT43l2R7qWzrEe/KU9k0b3aJpfehc/UlFIAMSotxLAyJPgs68QhQEYwJDSbYQ
++7yJr1gBLzH2zg4cFaJhi/WkHi9UnOFrD/LPht9JRPfoEpyaLHkwdI3EtVzTDLB1BNt8CFO+8rA
rhpRvEwjxgXLlBxGO/PbyuzuNNPCTJihM+ol19TSdaBG26359bhFrH0QVOWh1Yv3lmkU70tBg9QF
aPxchcaaWZl0ILdwiam2ekwJNsJ0DWEVAGJzIyrONgOhFF5eUqpYIr37q6bqAuKgFi/goSMMm5iG
j+aS0avG4bmgmjDi+R2YKnrk0D/FvjI4G6Nnxjphir/SoPq7d3qRPhWBYVJsCEvz65ir+hc+IXET
GmLcVSOVpiytm18LfrkbN1z6n3yDAwuJ2T9juVW+mTZUV/KEZnCl1Y85fw8lwzxwrFo0/hN0Y+Rw
Q4NiAh1GuaKaAVhGmfHS2OoTpDZgYlUAHy5I97C/za+03GlMl1X/3BuL5ksd81dbjMLTKz3bW0vs
fgnBdFOV6MZvBK39jLAcdsfCHq0H4qDM701I0ztE7/CzKhKAUnPNzl4HBxWN2hG8Papkd6mptNlR
/4APoDiOeFYfbI2iEzEgPIuOuRGIe1E3PzvcFM+WG3FypB3JejupXcXSRK1HGyT7ulG/jVBoM7+P
/ZPIZuvLQGJJSRxC6/4C70AOudS14UDg5p6yx2j5cQICJuJEc6gijbpvENWtwg7mNJyDiYL62UhF
8EcXVO+HYmppoCwl8q/lWxdgkobklv3EK4Ktr6VYRCt2qExW47hI3rV9iKdzYesmaCDxkF1Od4OD
dJzI7p1bj8ZXUfTGc60HBspnUd9WKMogNi31wWgs4ynn/MAOp2JHVc5KGp6ZCPLu0pqYjggfHh3K
oLb5rkX5kCQu5cExcg5VPcU+kRINz42kun2QVvah0B9T7NB0Eifp/FNZQ+7T0dbxPqNuedbLwv2R
NZo4JAsm3KFqrMdAWfpeZ39wR4WaTRRr6XM7aNNnRSoh7AfDfmnF3O5t+PYUK4kbgD9luk9Oaipv
AP4BF58jhemuXsqpHmuOE/bwIxtDqznEmsaZJSBppjGbQr9rQOE8IN4W70UX5jdszlTpBy7tXA5g
MzAArXRQXXQ0+syufUQSIhuKwnP40lMA9nsphheCm7m+ztHoSgs17gnUiR4tQTcYMEFMeYpwcsr9
3SE1sf/vtEr/7AQkyO1B9E5HmWfOtyHtwmGnp/lSe6xigEXW4BaltH/0IJ8oM8zBPzlAKbyhNJ2g
xwk/Rk5VUKII3Cc3pGoCY6/3ukQ5PJbYuhWt9TJhTmXVBN7oBxWmQuL4sG9XpRKfJdyKFwo8Llnl
dpWJJxuatUYwEXh3m2r/LkVE4muak4AdFUb5QG2D+ndiDZ6SaP2NEpP1nDjvVBXOhykYk3u9SQYc
0UiGQmWro1M23Xvy6+N34KF+wdXMnxI2kog+xuBXXDU464I6dB6hHL2QYDEfIgSTomj0fa+gdfXB
QpW4ImE+Hgg1BV8j75LR+gy1rH6WXTG9GAacF6JqTJ/LghxiBsGRIlJ3X6cBWTlMhXvL5QxlVMX8
cdQHHgLvxHtodtZhbir+7hTzFslGv5WynD/YvU3VZcrhJ4E482LqE+/0xujfUanC1Dk0cwwEUB8Q
z0dj0qibRJNWBTo3/xjRSQicEcRQlo/3RDp2d86IgbOqwSpPjnB+yhh4RGI5QEoqur58QzRVahxL
ECXk/E8Ce+SRgtwPcIs8Eac6uMtAJxnsCMXYaSmeVOlyfEog+PAd5vI2alL9aE8Gr/BoHmYX5Qy0
pVulcAC0jqp3JYlfNefsd1Uh+0ealhJmGmEa5tzOvtZlfGNJU0B+dPFtBYX9aDhjD2TYIjekrNNP
xBZRcapcQ/bIFKb+yaRLUmPf0Imb5o9epm6K99Faje2M6P2cN+bzzLPFH2dppk87SR2zaPoUA+d9
h02tfxikCj6X2qxTcUu/CKoLOzjUwlvISjo2ZU4ajxz3AuemF7Br/Oha/ReMN45fwd6kEI976pMz
mpECPxeCQKttXNcUprvq2NQ4RnA7GI9JQpxmGJb6nu0PfaSMroQjaVQuNEif8asiy8qpAtFJvp8w
cj+12Jd3Tbp8o9BDfaYcpx9BYOo7cMJoLyC/UUI3CHKumgXbHp10TgxzYKDIxzpca+QJ502OcW8g
08EnpqXApUCeUFGzESnSFsxrP9zmVPPAriCepvjyzQhTIZmwbURDLmcQLyzd9LsoeHSBgbDAJIeY
lMV41V/U01gh80Jz0mGx/FmEwnmYKfvVaGu8xdRQ8uBJ0wFy7HR91O94Qcn/MWAH5qmLOJOm5DMi
DtKRq0YdsiWy6fIIQyOZPeK6y/QIlQdvW0PSxK0+DjSBJjPk6DwTRs7bxrk8BgaC1imI3wNIouwF
MK30kzUVsGP/QUrY6HzOsqY91ijr5hsnJi6WdUyowQOGEdk3lAWnZyOFpHajoWJ7UnpGbX0sptvE
CBIkn32PAUi1yeeKMwKaLyzyXiXC6deIW/5ZZou9K+2BI1kaoaUOAJjeoX+loxPx34N+YS2DeCD3
sn4BYhD8aCfFrSN0Tn+eM63+Z4ZU/SvNsvLOXfQZEnYIvoYVce3ATuE3FBjWs8ZMvjcoQN0ZwxCX
iGOs6B18TUTYoeiwulMmJx9YHPHstF+7cAm90LXYTZtIsN2+jh+pYZU+uAZ20dH0NeP8wJdYahQM
O0QeHwjkWX5lKVGLbhAMsAoXF7SFgZO0tRQ8C0A03gLk359nShauYaGOzQCqes1So2MlcKR5nkL3
OCUp5BWWpFsbLO8dflWs7eNUkPJN2FiczPPzVCLnaWLyx+hP7sGlJ18jJ63tncWx9b7X+tLTJttv
tGj5VgdT9aHtXORZSUnLVU3dJ73lpbrBN9lQoOsUsCa6Ssn4zrTDL1TgESMA3n7K6sQ8dIXRP096
QH86TnH2N7Byj4S1jochF7WvlX37ztTWhWHC5xNUCjjHAAkVLZsDPKddZudpKRBd8c1oD5Ep5A/I
+fFjZBoh62dY02YHeO0T+y4gqy/jO1xhgD4HmxzRsIKmvJuIfPJTKxGfmUx+9HQVb2kLuzeS0oIP
T23eE2ibPAZzwjcShAnfwggU/bvtzu47J3zMCO3to3vXeglgHd7ZIZmnOXC5oA4e6nQ5UM++UXbH
FqBZCbFiXc0X7R7rk7dIRPrudG8NqA4bCJlCIqnN72URdxiZXKCAEXgMPnrHhPHSaYE6skGx/qYn
IckYzoMDWsUsplmirL/dWgs+9SsxNaOQQfecFv0E5B0WzZgltoftSUovIx2cxJi62cGyPOSiOYZp
/Emn/AcldxHhi4P5SkLKDiivV81I87gkLjtTFO/jsPEqHUj00sa73oJxn8I1dPpPWsmfmPAsMtKV
BmsmzgPR+/83B3yYq5//53/9XfZF18zvf4Y0AV8beBRO0f/eHLCPi+x78c/2L/xrDjDFfyzsnsj/
2b24tuHgAfjXHWDo/7FA8Ji6LnizgQagy/8vO6rS/6OzIkKwIUOEvy34S+2/dlTL/Q9+AdfFv6qb
poFJ4E/cAafhE4o0Dlth95Guo377XjcOfBNVfOQic/NRe/V0ImAL3HWoRD+SmdDdvropZyJR1pCV
1zYE3VDETZJxIS3Jffgd0/EqHojSLvqMLo6h8zjkavZ5S+A9ChaPrabqdpaGyn1ZFJFuVpGlj/+D
wW0bIxX0QrzbGw+ELkMoJSEIQYiN8T1RxdWhcWvTw2xTeuB8VvV2wKQxona5PLJYeQJvrttRBuer
1R1i8S69hiuYnHlqraT6Uq2KU/KsOF6j8z0kZTU+sSuAjQjVsrhnso4Oc04hO0SZdIv7yUa4D4Py
2g9ak1be/CAXw4pucDv4Zac/SBONngpcuH5SBMNDJsvoDgx1d+SVZPu71OWvHLQqWjhiUTg5EbOA
1oYpVrfFw5V7s972zU9R+FIM6r3Yrqncnv6UJRDUT0uoNx3MjsekKAj1jmnI3Np6RKWT8NX8RRtb
J9prsi6/ulm//CLBI7Rv+iZ0KfmzgD2QkKETw+mm0JGu/L6NWZvvQ+GSpSYhbbF+cZvMk8lFoTLb
c+LXzhi/l/oAcTpf5p3dOJZPamx7yNq5uTfRbuxbvMheHZbt05UfceZ5QeagokKKkbNOFqc3yVlz
6ILASfxINtNzHVfSI7wme4r7VrtlhwSj2ApJVJvDJn1IiQZFw2wXw3dlZ453+be8nS/YhmCvl7ap
8+ZI5qXX7zIl+37V36Y+/R3jH6Q76X5KVHcgQyU4XB5qAwf5fetfDWVtrrqCyRuSaJT6hv4bxI4c
6I6FNfhm5fP80mdC7S8PeOZdXO8uUzX8MBc71+m1xcJNQA23iW9GLuBANDH3kpyJK7Pg+rVv3ng+
FKkrBYqAqX0zSmHlhqZ3Om/UWAXwZ0w4a4uFsyqj9Ew75LtKpbry1DYZQ+s0j6HM5ojnrlOQMDf3
MiEwOobGm/gA5PJ9n6fzS9IyGeYE13yTdc8Ju5qKPR+Au+udhQyKMeRjGlNdvaR5aRxEl0DzxHll
fVyAb5RXvrO3rxUTgFqXQVgwsDQ3N4V5KkM6V1J1pYV9KOqKvkEWjwez5ux8+Sm/fa0cHeEzsAcW
AkO3NzMOsBV8mCiheMowzrQqjvG6KP0DgO/BW5QKny+Pd+7SJBooE58f12itf/5q1csn2Kucmmk0
AgXcFyh7aLYAarcrEmj/fCjLMgkB483iRm7uYp82zKJEcPjOCj6Dp5VR74uy/TRS5Lw8lHj7GhPn
5lBaZoNiovHcLGokI6lYj2q+zpRQqF0uwfwSYzvRcM4CZ5eMQOKRuYTmkyib+QGPW0USdIcpow3c
X3Uu+s/Iot2XOp7HL1nLCa7USDXxCSYw7y7/1nM/1QY7Y8P2MAwmr9MnoEYDK1uAcDmoRAn4G04e
2r4Myro0wRx3+p7Dz3jlBp0flBtkcsTn0W8myiXNg5UZnuKdAQuHZC513pGZ5BwbbSl+VbOKnlLT
1H5cvtRzL5uNZ+W/RnU233ntGIvQ9T716Y3IezrG76jM2wSqoLO+PNLbyZIJxbCYS3CBMNzmXXOo
+oqAf5BAnkgWQVc+Enzt/GtG/nv63+HP8uXfafF1it6Ziet0mM1tHK0qbkjjSP00oHYREQ5EfTCM
jyLU1/JeAna6pt6zm51e+1xBwFtu4mmitqFkGt3pUUqHbCrQqox99WCNs3q5fBvOzSa2JPaSL86x
TH1dul993YOKnXmIwKYNbG6PgGdxeHeO/VcfuSX9LyM4Xh5vk/G3zuTcEOi9JvgA0wElczpgqVed
vRRwDBeApj863dV/zoOqDOwOHabbkdSHL6uMkExUCy9RJ/vplpxoOd9kbrqQDWsE+neqQzZZiDG6
sCsrzbn7sdIL1m/HASCweS3G0OVVi+gNWH03/jUvo6bBk6+1T0y26X1hz+UfL6cO21hlG0yt8Hy3
+3okSaYa1QSqKRQJelzB+hEbKv3cKf6t4/jdIG0q3HeXn8P63p2u4o4gLtoQEucF/9u8l2kkBCXZ
LvdTXjpsP3Pg1+SRrJE5JXmGsUPiosgoKuFcKkMlrrwGZ75zhucs8Xtak9tNhFHPdd7mZe4DBI08
26UNk1fISDOCwa5MZOeGMiTvnCkI5GRlOX3hrJJ9MZ05lmasYl5bDu190tHfyisiFK5MKmcmTZwg
iuXENKRDKuLpWKonSrrHrA2IHjENVTFnn2Z0KRZODp6IVxMUwtI/v0AL4hPdDkuXrMSbQQezXYKB
RCI/wkz6vg3UymZY5nu8ms3+8luzvv2bt8YWOBgsVwEAtOVmtkgdKxQj9TAfoo15OwlJ6yQzIHdG
UXdDDlTkxVOX3y5R+uvPB7bWAdn3ICWy3r6uY8BUrnmGHU5fMuJHvhSRER1MNkE3LSVRP3Gc9OO6
+712hDozI7BT0BUdcDZe8jeN79UMmUkJjDomWESTbvQMsOcXNSt73894h5PSHK/sgc4Nx2gUNZgN
2MpvbjHHbM4oAcj4MHPhgYtZfU6XpfpUR0WGUzMwrtzZs+O5xGLSgWUZ2J5SahvNq6GNmldNXfuA
M4MuIwVLTFJL5Ot5d+Us+PYNcnmO5B0w2Po815/z6m4mygqHqB8wPQe0Kjj9djjv28xfMr0/aFHz
AtX8ryKy6iu3dWXMbF5dBqarAp3GkIYLk+Jk4JgIeqAsCOpQXRkD+QV5/5xOWBMPKplcuFwTFXaa
qg7if8iNqCRbbU7vK2VPtyphC4hDS4/uDX3C0w1voPknK4ECeKOZuJ9UYrpErxJpeaMsSc92Djsk
z1ENp+hmSi39ZR7dFg+6yAoMKqGpfxMkkTi7OpodX1RuKK/MRGc2Hq4FsMNkigXeQR756fU2srdw
IaH4qzt46NnKKRBK0iWcJgwtjgh2w0KyZAEiwANza/L/EYOilShZYFuJnZbmWFFWMjPStubKlLVi
grZPA+AIewCDpYcZc/PrDHrG8ehGsV9h+tsBQjcQn/TkwRqEu+iCVo0w0N12mSvRGo/9Ye4RSiNz
dq+U1d6uDpCCyHzWgWkCz9seLJGdzDKKEW3aIESx7ufFjh5NCDOzklfWvHOPxDbWaiiXbFrUZE4f
Set2WScGOGHtTODIDcbSBntzpWhYxBZuRqNLPqLSJyStrsPhbw1QZXcDvhJ/mr0gsKo7guaWnIai
stQemEIZX3lr3q5fFHippipJDjbH2c1HMixVFlVdGPkI44xdWePqGaK4eaisyvENLYxu0ry5thc4
O+h6V9iNK6pom0HD1hl0OQYhBP1VEUn2SHTEqk87t1mK9Mvo8DEu9MCvPPm3B4C1mP3/ht0sm7am
jxMwGCa5BPB75uAQ7htCki4vXOcuzpSCvR2iO9qzm4UrlEYZVS3TTlya9i3A/2ZHQBZtpCCydg0R
nP40oRG5POgW0cgm2+V1Nsksh0nLF7b9vKCxZKKUkS+KjLZLEeKZpb0D5l9b3rtDzNlx3dqncBG9
dGWOUtFQ11739bmdbhbWH0F53lS0CMgJPH3dXVKGi2D9EbANzWfkZ+FRhWQF2VnXvePRDp9VM0Z3
FjMN8X1hfltm8HPGFL0NDDHj0bJmCDWX78zbba/LogOIjA33ijbafILC5oTZKApHbMQBt0xNcQ82
ctzHE9TlKqm6hy7J80MH3MrvKct6l4c/U0pnfNgJzHksgtSuT+9JL6Zw0ALGb+263Q9rKFfuutaD
2wBwXrDr3pf4sXSCQ7LkR+vY5mOxtKpBOBRJCgyVeWU5Pjf9SRZFfpAQ1PS29wO6PTT7JvIhX8xH
MfTjfgqdTwRGX5tazt55XojflUmTden0yjnh5SaMWT4E+LNHMunk14FK2gHyLJ7GTkuDnd6P5lEU
InoKhsn4evnWn1n/6RK5WK+AowrD2F6pGVd2lLHxIBWdIPU6wFVa9B+mZuyPqoqSWwNO+W5smvD7
5YHPzTOQN+mdKAdsor0+glc7HnwikxoXbnGmVwQ4FG62upnllTdrvX3bj41enMPcTZcOA8HpKMQB
rIWONvL7qiAmTi/GXdRaDYxyFX5AYJZfKWycm9es9UuikC5WeNjpeNrSkg+XM94SG/OdtTQ6vP6g
1gFs1C5IPbQ2KAMTAOSX7+a5cbFk26ZNbhnl583dJB5k0RMwx74o5/gwGOpHhI7nmdTzX6YWiyMB
x78uj3juxWGVkA6nRy7W3szgkaYCJ2TL7zdSjz2Emh171BkR7kA36LOw44EmV+a+ECB09aM593na
64aZmqjpWNv1OFZOgZYhjYEuYF3H02R6Zdlg71WuvDITnHuBXg+1WQ6LIpsAceexrzn5cOPYYNsH
kwhr1KndvhXKvvLCnn2QHGUARrLjUPr2QTo8RFfUCAIz9sHN4iDAQ/W766eayNRUD24I2hoPl5/l
ufvJUPRG2HryCm2mX9m27QibMCZUNqST2SDBDE3H3HNGH6+8qOc+e6ZV5lRTusLZMuvSPkldtk00
Bimx7Y2QzuRMqqV/+YJ+93S23z1YVWrDismNOsDpd5gihe0kt9BXedxAnWuCPZ1rGmjQo6ojged4
EZLmK9y/6r2ShHW4ddX96uqlPxhtjYMDnahnotj1U03QnzICTC9mPvrKsKorU/C5R04fkE69MgR1
7M1GTy15mnaIdaBJYo3Q6gI4RGOZfqPHcAGqcjnI3Db/unKH1pLx5g4hDTAgglLx4jvalJRJ5i2L
tEESnoMHfTCM/rPZxcunOdCWnTbzhou+zo4EWQNdwC422MZ4pUl85rppVSMakCaSh9/M1NcrgAYh
I+wK+udrXhP68Wn1EzXx0TW1FSqo4oOO3urKzT53xKJIY1BhQ6yA7nT9Va/WndYsrTBqOG1Ug0P2
REUbzBsUXjTKrx3dqSHdLwKvkug6kiNFgT9uqeNkj0me+KnLD+HMd8dvschMkfBf35x8emnkUx7K
0C/sEA4Hc/ezGgg4Mk0gq5eHWl/47eO20GdQCKNNaGzr+mGYGcAh09AXHdpGYoy76KuZ24hp4ZuI
QxFG6c/EVGRrh+5qDi+a5vbyLzj3uCkB8uDY4kkptzObrEKyD8vIp/Uk70niMG8Rb+J/DMWvmsDt
m4HUov3lMc/M3lTFuGw23IbxRqIhJo7HSZTSrRFxeiCdebgFeogKV7ezY1+l0afL451ZFPHvkEVC
X3bt6W8/5Yl028IqGA/9gh+WuN5tWBy7yGv/7is5PaSLXlxZMc68RKwVfECUxdhEu5sX2rW0KQHG
TeegRYZCqpN1yEx8/eZkpe8uX96b28mBRWfBp8NtKYNj1Om3g+y8XDjFp+B0ER1zQkO/ipzvWEgN
l3ag11cu7e3HyqvKwkQMGvVbkyFPBxR6Bs4kSzUvkn17Sy3C8gPNzeBp6Gn9FynR822ng+AK7UHs
074oP8BpJFk2z7Mr38+ZS18ZyjrL4wp0flOkGEm2JLVe86A0VTsJudivs/1Is6ps8v3l2/xmjVyv
2rCgQq/tIMPZfClJzawV6oyV68FKRbDzGQx6tdpHLg909qLQL/0eyHS25aYQoTqHso4czlRzKM4F
9U4rLOzZYsCnOdvp7vJ4b5dlTji8qrykxJEoyo2nz7PURQfEIgg82TfVwWqcymvGJn5EGRf9rFs6
uImRyPtJn6av6MaAq0eT/JrrlbUP28HYK4x4pAbE+Ptqp/haF6p5SEHF/RwwhF552d98y+tvZUNE
O5xOkLGdr9xwylzwSpoX4Cm8M0B//FgGvf8qUuB34HOa5ms5FxhDG7jUl+/Tm096HRoci7PO1hyS
Nq+9ldfDWBDX4OldN98OSW18aDXX2jcYJK+sh2feNdSG7MgM0jPo762vyKvlcFrc1B4lNuxynMO7
PkumHVX2+NPlCzo3Ct2s3708tZ4YTkdZgrFEcZNo8HvQr3JY6O/7ihzwPx6FJhMNGJzlfEDuuga+
upZEACqmwAxFIpfmfV0T3mUM1rUCzplrkb+rVpzadVbuzbUQt+fwbEb4s2GHQx7jxt4ZiubKuePM
K8DRivMxyHSa0L/r9q+uRUMETg2rW3tWcX4bRp25J5w185qqF1dmgTdDUQ5Hv7h2OchD4TR+etvs
Sjk5NSHLCwnz8CcJ64M4uIIyXB7+ffkJvfmmbGpMfE86VVSTltlmqFFWOkgtMsfCJhF3jZCB36QW
emoWgB1Mzuh5DqwP5GIb3uWBz1wjOTAccDju81HLzcrVdET+JcgivTF14ucMn60nqx6r+GI4V/Y5
Z4bCE+xanP75stjXn95OOFahE7bC9Sziy3ZJN5QVjcBZ3fduApH18nWduaH092j8rSBli1njdLDB
tusQx5/rORMKaEJJnOmeEDfFQadt1fe+aKvPVkj6bi9BDF753s5dKWUj3WGHSOdou6dMA7OocpFC
ze6cb3FA0TIP85lvHH3Kn1+mbVEpZqoS9pu942ICS2CCQgw6GRh+2m6aPeF20XvZL6Gzw4En7yRB
xp9DYB9XZshzV2lTbEToZcJY364DpL9qiTvYrkdQLVHSjcJKOxCnYxKMe+UtfTO1EKWFmMy16ezT
l3fN06cZIDw1CxgjXju64nbSl+Gu1+z2ygW9WfXXFtMaLEGFgZQJezMKRo1wzBF7eGz0izs7m1dH
MsGyqLWMYwg25M9fE/U7JQzrMjrxrTLPQlHQwD1zvDyuUPaC2FojdLD4lpV1ZZ05d2ko7lHJ0SV+
q5RLR9xU8DwdD0KSe9eVSX5MaNbC1sSmZnhy7Ib4ePnV/C1vPzlZcTvhbNI8pU7k8O+nD60vKI6t
IkFPdZSDboa5hG2OPVj4uFCH97nA8HyTZBiF5tp0GgjimnOnuQsWTpMYSNeGkGADRfh4+XedeW35
WcRl8b2YNDs309CgNWbL9ZOeDDz+m84SP3hhOMyH2ZmWK2qpM2OhAVjvO7XkNaLr9BZYpST/uQhd
OnYluoMSny/EdWgqZm7sL1/WmQkPoRSbR04gPDJcEidrfBOpIMy7wPGadsj3USJIbESSA5tLL1Iw
tM3wyemXd62blz8vj3z2InmWaC3QPzHXno7cl0ZSOTMXuSQd0BGCZY8wFA08b0N97Z1ab9jmnXII
tEQJwHjsAzZXmSYORJgQAqebI7KsZStuG7Dhh3SUAltZne9ncwgONSmAN4ZK5j1hR8Wfr2MOx+ZV
A8Gs5GwFrskiIpqewvHmGdnTsMB0ywohPItk5S+Xb+25h4p8hjod5zyAsJvLDUd37OYYqIghlfY8
xDPJBnSf94EEZqon0DyX1iCjLEmhZV8e+txTJT0D+45YPxO5ziiv9lmN0SE0cxvHC/LqZw7C4RCa
jEyjZblS7jo7Ejsf5MKIDyiBno5Uk2hNZkznsPEAv73YNBqHtPxhj6N75cm9nQVRAUDXYa9D7wPz
3+lII8I8fJKJ4yUkye3KWBWeRabqjZOV9kM3D9mV8d5eGeOB/FmnGjY8W9VabxNoBUVFed3Y/mwC
B5hcHz9Ptfyv6MT/VjZ6biAKK6js0XBgK9lMtSXnPauDJ0AmvVUf9ZA5tUCp4dXq2kJydiTOXr8/
dp1Ow+ktLGbXnMZMANwlmO+Gd9E6hkAY17qYdvjTN1Dw9q06ecV20d32XvHcAx/JGkzr4Clv6TWk
yBuHfBevedZ/PhQb0nVBUOxOt10iTFlrXbSyPTNIwHa1RA0A7G0RMxAu/8dDYSrgNGawGaYdtn7y
r74rCCOUnZfM9qyafsJN3wfiWBlF+dzP1vjj8lhn3ve16EZHf70sJGmnY/UEbbd4hGyvGtQXpLNA
L0PRe4s2wNBCcnJldn67S0MditaP61pbl9bm3chgXdWFGG3PVW3gJwAH4JZm8Z8WnJj4eVT/KrP4
sjYX5XKEJex6sCk/0LTMWxKvh6hpb4MEsBVyQHoZl+/iegQ6XXNOB9xcFpaYlufIeyjSOboRUsPX
bxEBoHWLfIpJVPdJyquu3Mv1i90OigRC4c7R1y96s3PAtB5Mjcu97IvcfnThhPudnLOjM0XxPqOY
CiFrUre4kCT5ffP46fI1n3tzMGpS92ArQZ7SZk7mGNjXSSxJn5gWWOGCPKFSdvk+56ke0fyKK+Ka
M9MK+mn8OhQOOAXb25m5HPjyzJkPUG+sr5Cu4CBp9WjdOQCHr1X3zg7mYgS18Ubg6tq8QTUH1NRs
uTgSRunpjOGEybicj8gokz9te/Oy8k0oemiEs2JwPf0CC0CjebTUtjfqcYf7CMg0G4YWoLHTvGcB
T16yuvwfLHOr/WZdeFh3KJeeDtoB9mmdhC+kntv0SK9o5cyHLf9oIN11if7nsyenP6okNBQpy2x3
udJhbjZiLrLq8mo/2DA8WiLob129jK6cd98WvtcbuhqnKABTndnOMYVZZ9RFeVFsqbnTbhA9ESvN
sAR3EknzE4RV7ePUsDHSkW0cJ9F0fhPb8jBzwrhy2eemO14efg7iN+IKN/tezqspnF2Ty64IUDJC
mHCliswru6Nzsw/5Sr91jxxb3M2XoRG1gVpisLxMhY7HiSqF22UONxJC1d4OwNq0caGuLL1v952r
xpHuMK0aNp9bDYOsnQaZv81ZHljIQYJNXMMA7f2S0LPp5mr0wnQgmSQCA/PnE896klAo7VAlbnu+
c87a2NQmqCDyScnaAY3FyZEopBu6zLBFbaqM6ZUxzz1Ijqg0fTmrERu3mexKOYNMMmfLQ3EUkoZC
1i5Zj/oVV9a5Wef1KJtZh3wpFTfxQomv0HufFCmgLIO7EA9DStXlm3huKMrzCAnYaBj0904ngNGE
/LjEwqJMDnV10YOFGF8E/0Vlxf7lod5KB7lfOJo5dTK/YU1Z399X+5llyrLQ6XTLa6CR6d4EysZZ
s32dL6kJ0us2SSPg1j3JOrtAUg2GFYRyY3TC6cpFn3uKNMLw26+gALYIpz8kLkySywQlVMvEMjF0
nXqMcmf5fPl6z63L6xaR5ikyabamp6M0eRCErh4SQwzJnJjgwQ7usdmN0c0IWZyAoDrqf0xFnRH3
uQTtHYAo9naXf8M6xnZvwL5gNfVjsXe3Hm3WxaxKF4J9MlcrvKKblr2thrHxEF5Vh9YQ8S/LLiCC
Xx723J4AndC/SAP0yJsbbCZW2YUO5fBpWqCQ0VjaicitqVwNJsAOI4CU/OcjIk1DV6yzfiIBOb3Z
BSTE2I578I+lDjtNJ5BlJCZjF8o+gAmC9fPKgOfeoVVWjIvMYvL5/bK/epk1bQj6Ju5sj2Mu+G8Z
lk8ge4Jvly/r3OfprDMNlQwsY7/jK1+NUmehVLPJeomo0dxlMnT8Icvhe5ep++HyUOeeGRVLojgF
liH2sad30DTK3BxGJnI7CnDkEsWODxewj1Oh4G+mfL6yJr4VrDIdvB7QOB2wNCIx4z6zPMI6hntB
4oln9jLf2T1A27qGPC3dMd3ronUe6yr95oyN7dtuEO7sro8Pl6/+3K9hfaYQj5Lm/3J2HrtxI+0a
viICzGHLZgfJsiznsCGchjlnXv3/lA9woKYKTdiDGW8MTHUVK3zhDVQj7c1ptVulLT2bZGttyuZb
AkoWj5i2VqZDoljF72pCbPIY21EG5QrJbIVdnBQPyFYgwLcikjtflrXv/hrdQoMHdA9RvYhBNXO7
Rp0xaC4CXcECtfE499RC+9Z+WGZM1m4vgGQ/X420OUBNauqh3TKSpmif6zYrz/OK/urtQSTbmUEI
UUQ7mAltXhttCVfVyGcSstbKLzg0EG7m4RR0UbIXckmHAt+I3h18CNKF6921WiUGOYPK90Rq1M/o
stzXWfNhNeZ6J+ySHBwueForjkjVSROuR5pSr4I5T0XAac3+lE865iHA3i6uW5pHw0rTnfEkdzpw
HFoc3HO01s3NlxpSxcVjjJtnciDdJJ1jHBatVC9x6jax0MXOPjpqDPL+9reTThPmmEuJBcrBtnar
TTjbzSXhtFWt7gPwluWJ8gTJZbaGj2ZrrTsnUvJ80m6kdS8qOjDzNh8wbZYWkfmV1EtLJ2os1Xq0
2gEhHk5EeXDLAQuKaHFRHje7Q4z6yc740mV+Nr7YYM+u3nQc+nrlQgwmE18sPVMwds11975vAfUb
YMkP1oJK1+1FlkTTtHVhVRCd0HbYxgyuGs24aOdOkFZdfYkdB9+5SgVP0HjxpQu7/M5AbPuAVpO+
c/5l0yUmIo7nquEBEH//bLpLWrfoolVOADk8PvMShb4x4ECTLCibrxlOTEPR/DXuiuuN8ISCGf1P
PvbmegPAkfFIc0hTHL6A56Cw1udl+sBFuqdgIrsPKJFAGGEL66Tz1/MrljY3xoW652pHMJBHqz8s
6PecRtVVd5ZSdlKeD7W55ZbR1kYrdwj8VpbSbVLtkmuoDC81inwWgdDp9qZ5yf4SMAAW689zShV0
cwM5UYw1e2mTXoah8ruZbPPey1rv6DQh1ZhwjQu8LtrOGQ7pghtuZSjwvrIlwcggxbwdq6f2c4a+
KmLt6fremBTny+1fKHlc2FYqzqmiYANP8XrxXWNpsEDSHGS3sQwiMv45RUjY3R5E8oV5VnjC/1Sh
qNlfD2KqzVA704ClzQS/L7SU9Dxn9Yj9tLNHVn4pNUCh9PlYm7pJsvSzN4SoC9lL6+Ds3a6OFih2
ufzUY6/7nTRzr72BNOAURzD2yLNPnRkd6qjBRi2LbZBiDu0F51jMg+v3tWK3f/3SCh0imkHUqXkA
txeJ4ynqEIKKCexU6e8nBXH1vE20Yzw17k62+vLjkl3wIkF5oqpDzH+97sqwZipmV1YwKsgq4667
3tUefhy3v+7Lm5EqM1GDyPZFoLIJTxW7N+JVSUlUCdJO7lyjxm9H1HWyHG+kbqnLD900GYFOx+Fv
cUSkT2RwhF+0Zmklbo5X28NToZNnBWHPS9BpmKqBjce1r8+z4PYsX+5hhqJZxvVP1kZycb2WyDHm
Rpo3VuB4Zf4aYVz1siI4eiCD+fQPI5FRCMqSKwa9HkngsZEGrvhqntIDnh6E4FJHWDtrxk6k//Jp
4f9PfETMQMTygkigVhUwchQoMTUpMf7pkq/cZ/3JmdOUiD+b/LzJ9tgLL+/gqzHNzTdrFgVNj44x
Jwu3AtXFcRj4fXNI5jo+JdlU7MxRdgiezXG7PdfZ6yd6OYyHnt1xdfTmFMWGt3OqpbPilRaVdvLO
rTrd2jqrUYYW0P5xwhjNa1zo1yM+ANmKE7jtRufbm0Q6HrUauG3EtTDsrjfJNOU2Xl3IEMZqikTA
0rknV0fHqCmoYEZWt1c3kB5y2pLUZIgxQWNfjzf0RZ5QJ2WnZC7y71aHAFW8zG/gmMcHXR/cg4LG
8FlvjXTn8ZDNVNA3ibnogL3ITOy2SzGv88zAQqX80qYzeajSl5d2Vts7bVG+3l5YSS0M7iotc55s
bhSSoeuZNu2oN0DMMdeNlRCHHre6x7gV+ewUx23DyodjiOYhNpOx8sM1yi9apu6V/mRTBrQqCDO2
UD/b3Nu8pEurOTP5d+1kx8ZKcT9MXMW66xCguFuUbA/mI7vcqH0T8tFRJ0HYzHmovQm3ezRLho6T
j69A7Pd2vRzbsPp+e3mlU2OBqQYJ+aFtitRgKjk0NbUMhMVqRKgT7OAchL4Ge8Z2SdOjnd0j6TUw
Gnm6S2VTR197s3ENvZ2Rt2VqjiegWdGonooCW7g4GnRf95L6Llci+6Atk/kGwbPuXHixejBsbHhv
z1wMdF3w44dQ/xIFIxWAlrinnoXxOuDQnm6jRUTtIBXvRvzRq1ow4lRXHRpY3RfYO0q/M6x8P4vi
LialIhjdbKY8G/Is0ge+bdt7FJLbTn83WUZ+11Mm+WkMivLLWtBZyJ3EfNKdcDjPkzLuFeWkOwx0
g6DGobiwZeJiQmDMa1RTd/SyAYn3LP4a5sP7KMdR/PY6S0cS5QWAVC5shs0Hh6FKNSAkHCl613gX
LnjbDqbS3eH/a+ysrWwognpxQik30i2//qSNakeLojKUvpjLJUFO4OAMaXtaknzvpZYOJW5fQKIE
6ltefVQrZjcl3EopWdghhln9Zc2yFKn6Mfl5ewHFRtxuVAFAIfYA+ILU7/Ws8rx329XCchCuVPtd
HxLeFzPeo4JKLgJkdUC7AgdF9m+LimpXrdcGevIB5gPt0R5a56s7t+ODYuvv+iFadiYlWT/koASS
F0IaFdvNp9LzaR41RQhYLzWEsMx2Ao6h+x2JcJRbbi+gdCxIIAB6GfKFIBSE08ksyoRtAQ8EzrLu
3PeW+QMvouzj7ZEkrzLvMekbCbpAJm4+VV/SP3QcYql8qA3zNFhG9NbWogyI5rC2BhrFbgJsEesj
uL3Tzu6X3Swm8GxRleUz0sy93iidhYl4txATTKqTnqbUbF93SW8Giqv0H/IsR1LBSfGdjbiX7st0
rI8Q07PPt5dAttjiULCL0E1CZOX6R8xVuLjtTLTcK2avHho9qe9TF5IJKIS627lbZJtWaK3+X3WP
Oun1YDSm9QlLFFKdzCPMSukt+JM19ad2GEfMkDH0Wf5hMz0fUmyBZ8/GHC8j1ladFXjmiG20Vsz4
X8fum1BL9uQxpbsJhh/6tQ656RaXacyVGucN6SIeroipkm41ZyzW+6OVuQ6OYL2dfcQKuf2k2JO2
E3bJxkbJwBUNIvFgb6ZJhwPHXi6MoCoS7cHzUEuJdK04eHZrHKltTschKr4nUZ3vfFLZ/mHz8DTR
Z6W65m3Wd+3XkfqsGZSto56dJMZLIzfMczUv6/HvtyrEcqhhfyjJ9uYOKk1UT1abcrRd9b9KJ7Oe
CjvvzhBfrJ1JyfapqVFcJ1T3EI7d5FgYgKUo4FU2vg1xG4zdaD6NcwuLcVGF4o7z4/bEZEEWCBka
/fC8ad1uCzwz0GHc8miGubh8YSra1ndxk1qv5lAvf3gUaz8ssPQCBUOjIFEm622x0DrOqqTb6apK
yj+wb7kORclfTH5zHSTeqGOkQ3zpki34SqssWGICX19b7WtdrzWleTt51ZgttmshoE5PLVQ2mV1T
48xQCItyGqKWsYdNFBfD5k3lioSNAAkJcN2WiBZWljWEE893pqC24kEhDFQ1MvwuImbAWCrCG2Te
k+CWPORXg25uqzpH9jCkxiu4OpiHO3p3DkGe7zwDsr0mUDyGBrwF/JD4Fc8uqCL0wmSaEjtIav3T
4CTWee3BCVhq+qCFavn29lYTx3G7kNQrRCWcASnvXI+2KPoERU6zAzWsNF9NIh1nTnt6TLSxwLm4
no9ROuHZF1P7m8Iiebo9vOy2sCw2AJghuB5bMLDlpaMDfgZUVoKEZdjhxjG0enTAWbo8/8tQwCCA
jBO3bPOFFaWvzhQg3bqK5wti6nhNl03zJtXMveBc+glhlVBx8v7wMq8X1cIqrUBzlF72hN08XAfM
2QbhdUcdLbDrag+rI13FZ+NtNibyjXU3oVCP56aSn1bYJwdSuPXoKe5e20Y6NTrnQnaJjuM2+3Hd
JZk7CnpBhAjIK+oUOW7GTZ1j3Fc242vLTP5aehStA4ppMPG4hqDMiMk/Ow92QcEu7in5w+12DsWQ
6LiK2qvvpeFfU6k3Q4nJPxuq6bxkYEogHdYJnyNtGIKuKcedKrLsyFFgovtOFZmqyOaAd92otSkH
KjAUrxMy8y6uk6Hm3ec6xtRWTACY1174qkrW+rvuzd26EwJJf4AAQ4o6L0qkm9esC8OlQ9zeDhAS
cSc/zQBcGOPo/S4qU8EOgvNuG6NyUpQoDzQ32RMGkG1XLDhohvGUosmzeVMqE11kAjxxww0lnvZ1
XWDFFrvG+3nFCvpw+9xLZyuYRqw2ahZbcCTU0by0QkbTO232nRBbNPx71CDuEa2yk6RAqlGJHpxa
s1+v1rzXq5EFYnQKKHXTt6IgtNlTtAMxZ7S4zjUvLlJfncqvg5oq7zUr7E/6xMfNcDk8tEXX7Vx4
0nxCyP1T+SJ5An9+vZ1npxvUdgYp5GnD+nM0MVinEF/h5Td6lwYVtQdHqTAhpdQBNhXKB9WUeq+b
IXs0hckBX5pvbm+JQYbSQYxfaC5Tw3rT5CH6mFG4b2ciu5doeaL5KkQtoJdezzVP0QpJVfDoltr9
Z+addorrGter3OyPVCr2OPfSWf15SIBH0qvZbuEyd5OwBx3ZmW16WGc6T/a67JVeZFtXRADU2iB2
EwxeT0qJOi+bBxLfRo9mA5Pldnnd5uhcnhbE0LAa6/SoPnLQ0VslRdaiYHCwaDzePkDSfURZBqkn
pEOoy2wmiygwticalbYQF8wvKi+NP05Tea9UTh5U0exgNDLUJxX3Zh//y+pi1EO4g4WXfd/nv2F7
aappk2Qd6M1kodOsrHH7oHWFfslwuvVVAPGX25OWfWBuKAdKGzylF2xle5hN28HHODCrCh9kq9cv
HiYF72+PIrsJKTWg5QvNhnE2JxSb1Sik4WgFE24bP8O+MQvfLfIRE7wxHPdwLbKryDVFLR6WDapG
mzXUBqdfypX4VTHSFpap5en3dTLl8cGNDWyYei2BVlDafRr5PQLSexVb6WyJG5An5TJAw/B6O5vt
NOZK11JasCb3VOPIelnBLEFnmKedvEUs3DasZVsKOhG6GCDKrofKpsUuV3o3wWrhxOdrWe8dHPz/
gh4s5zFBmTXIlmKPQyEd9U9nWKe/8mLTNCWiRYXo3GZ2Xt1VdvahgnV2VhFleKVMyAeWESf177cQ
RTgKwX8AJtv2d2WSjP4pjsXVPLxuMdb+qI1Jf4FxuusZJTsUIqCl7G5o1OG2H1CH5hY5KI7luDlj
fapmryd8t3eOnmybiowNLJQQl93OaMxbc0BQ2AriSjf+s0psooMW8fnzkpRmAK8wue/RXgMulE87
zBTZDuWqBWTPfxy8zWNtDpEeWxDfgnmIx7sOP2s/ZDXuozbakx+RDwWFgQgIja2tH5inNeD2IsrA
aMkVx8Xpv3dzOB4RRuh3AiDJSOST2Eah3c9LvL1k2mnGUyoD7+kMiXlAKya8HyfXyn3THozzX+9G
dNfpfsMEpni4vWK6SBvxxsbdsF+iJOhNTUGk1V1exxnZ5e2hJC8CQ4FxYovQZ9tycW0TQpSRUiOJ
qkH5neL24Bu6Hn8b2sYBVFvsAVQljzHtLnF/onlLWCW27bPkwNGmLFFtrhStckvlzVQo6oc6RCbN
z6eunu7TpM7d0+y2JqzF1cl9ZZ6WL7fnLDmAf6yRqISDDiEDu/4Nbh4ZBMtUfgbTTj+O3rAeO2ia
v2+PItswFPahd1JYoaWwee/blewVDUSCGy3EJa+fkp/NoFRYaOrRTi4kGwqeEHUHcmXusM2i5pXX
YT44m4Hrxe3FcBv7qYyIbGx1V91NOhQvgkvXkC7WtpK1qFSXZwhigTPW6zHywvguG6ByD06U7AQr
ks8k+hQekvEcBNBT15/JttsBOim+QqORzJgq5845cahq3P5MkgNAMMbVTwdLqP5s0jhzcIGUiNeG
FLk/avpQf3bHqfjpKd0PV0/6naKkZP1s2krc+2jhM6nNp2pdJw8rSqsom3T1G7yS0OH1humoa9Ne
oCJbPyRHRCsLzyxtC0Pi8ekxXKe5lLS6dnGbcTg2UWburJ98FBNmrkdMQj56/ZXCJutrWrgmkUBV
XghJ9AcX5tzl9leSLhtdPyAeUA5IA69Hybwet7WGfkqEy9pJScaV7H5UX49O+v3vR4L4wiXP84w4
/mY+pdpWPaozVN4703xUy0W/zEucHDKbDuftoSR3oY2gH7oEKKOTdG2GKsqSXk5HJFlqueYbUW34
WqjEFyV2vhhKHps+firqpR1m5IWtjnj29viyRUVdEIIld7FoTV8vKjEWxKuS6BwesHqGwvmxMitK
l7GxLp9uDyXbJYyBBStEIaqHmwKpGpZZUSAZEJhN2wmxeXzbzcbT850pyZb0+Tj69ZSyWp8aiHCc
5qUbvjrYW96ti9vAcEzzU+OsPRbMtXWMlSr056nbs/aQrqjIdUAoU3feXiZ9WttT33Hnr1OZP+j4
WLx31HXxrVD7cHtBZSNhoSnCSLgnL+Tq5nWla5LoNOCGLLtgheu9izuydERz7Z01lcTjzAeZEGJJ
Af0T3/bZkz17s1vlHb0+FCfyX95gqvdWr2bfIwAN96ibFY/WbIz/cOBpStC/9WhQWNsGWAdMIk+R
0wyWNDN8fLCdYCzD/uKBNAhuL6W4cjdZjnhfRGUF4Ue26GZ+hoaNvQFTsulnkpksHPpzUlX5q9hw
wlPbW/UTivHKf56a7ZV1ZI8PrxuNIUBVUI83Q7e6Xo9KHNPbzHSojBUNn9JZ8TgPESjq1LLdCSxl
UyXMo5YhSGiwi6+nqiR2v9gE54D2detuRNnH1+ewDUoj6kRvUfervmyPSdwPx9uLLLsAIDfSBRE6
bejvXo88wkdoVo5ewHjNwZvnuPBVr2x2bm/ZMMSyolZHwe2FmldTmGlS1KLvnhXm9wp/hXOda8tO
ZCI7EYQMQpOV7gQzup5MG0MkiUL0yFazeaqKzDrXXaGcnVopQWtb9SENlWrnQEhnxnPEPkWs54W1
Vl8bnW4mzIyuYB5MOuzzcfV+3f5KsonxGKH3hsY79bjtV6qU2KOThKqMrtJyqabeR6SzOxCfd36S
F7U/VMmwc79IZiYeP4H2hXj/QsAX4Wu1UhcF+oM1DKPvpGr9qp2TeQeVLR9GwIkJ+UEUbuaWxBHW
0Tn1erwJlN/1YuUftdrZ66ZLR6FrDO6b6wTMwvXWiAuDpkQGc9+pbeViR8qS+s0wmDs7UPLOoeMt
3PqoqgEn20zGLMZKTQfacJaTmo+lpvwI0fJFtt64z0Fkvenb8Zs64++gj+5efUby9KDpSC9JyNYj
RbiZolYDiijCSIivRd6rsmtQlDUze/ZbbTadnc0hHQw5XsHr4g3adlYb1KpbMxFtnmLxntSwd466
VdAuVoe6mo+3t790MFaTrwdTlwjw+uONXRQtYCydoGrq31yOzXu8RzE7WJM9dpFsm8BmZT4EtACF
NiOZnVIijRDSzyia9oQmybT6C55dez1NiVKewU2IcoYofgvFhesp5ZNK7a7hY6ktipX1oscPY112
x2Rxxktewd8L8mk1gsZO8Ficx0h/GhHoPyXU5qNDO+UNZEgbFe/g9lJLNzBYYgopWL1QUrj+XRqK
/8o6wPDReVq/ZW083JMi14PfzEN4Yj1cD2katOj8xlCz5GBnRd3sxN+yz02JEZSNqORCd7/+DVXa
QHfPWuAWJAKvofYPD2lrz6d20ndjbcnNCg4f3RRwmdTFtrG2lljhYFDQoGobu3dVXynnxRrag82W
+4xa4HzQo6T7h/1Mji5AaETyL7Q21NTuHKUAVJh19vJJn3Cu9bR8+FaQ0PzDOaUeTQXOxbsNqNT1
WraAnHPUo7kUdNS5/VAPnf8yPS/K89C0qnm6vXtkxweBXgitwkAHMML1aCOWGWkUsXtiwNnZU+7W
qFWbjbP8A02DhBMtBgBEbJDtjTAg/6KQQcERW+s3Tqu5Pxvkff67PRvxazcBKC5n8JTQHhT1581s
ot722jDkjlOpBb9Cyl57CqEDHuJEHzAOn5O9LEm28U3qiqL+QK1mq3OFf3PkARpE/MBr7ZNRAKNL
s344DWW4Jz8uHYoSDoE1DVDqA9dfitb0qOGkAYNbwXSs643s0o7NeKzceA/NJLtSaFD//1Cb42y0
plO1jYeomwE/obfpU9hz/7XHTRNF59nzp1Vbj7HZ9n6ROvVOr0S2JQHroYUGHpALd5NMV31q6Rbt
rsDsTOttBuPkVExFvxMFypaTXIxQidIln1BcM89zsZwcekrBVmRL1F6WcMF2HYjiA3Li0+n2rpQ+
HZCKBYnuT0q7+XRpVIGZbyJQRY0WWndtThZ70NWx9XwFUU5kV5uI+3mOKB8/2muEcwrWGlXj24ut
fQXRP5/1spl+Tb2pVDs/TrbacNoBA8BrIoPafOsOElOuGaLubxb1x6UC4wHI9x9AM5jMU0ID6iTy
Q+N6taO4Dt1Mgzk/tFp4dMzue6U2yiXS1n+5PgUlksARBBLl8euRiMhna9KBRqI/jJWFXbQIHOSq
hjFpRg1pRxFAuoso1WkawlpkZeLvn+0ifSznWsuE7JzVxN88yoSXNFf1D1mY2zuladm7J+ROqBwg
QIC06vVQKryKuC8ESgYm6VEn4w1Kd6I+rS+RPznTfK/YsfLx9tYV/9PthSpknnAEEWZ/25qktpSx
CZGGs9j28cNs1Y7P1VqXfuN1alB34x4qTjog0QiJ0x+IyGZBQwwW3KKa0bTDTB0BEM370TgQe8bO
iD/HlbHXIJKu6h/lY3aGGPd6VRHIUbxFpcMWYWD4mBu99VFTiuE0rkaO5kmTqIce0bu9aFJ66p4N
u7kRLJitPZ5N3LCTqh/aJK9phNV7pD75YvI2AXehqbGt+xeGreixEHIoSTTIOC0N/1oLjekD1BYs
zsgN0T+/vWNkJwIhcOryImfjRrle0KzNuhGUDy3L2LQfu6UwjtFkOq8z1012ok7ZIoIFhRZAoERv
djNUpGIwMtN+CqwhyWK/UMFx+Wgl7OZpsk1CXQvTJeJXyECbgRa6TaVWwG/vxgqXj8ru11OoTU19
nPUSo/Xcc4/e0PRfbi+l7Bl2wMAS0gCYIkO9XsoBTE+UkVsFMVSWc+r2/fe1TcFixInxyjIU+2SD
mzigKd/CezW9nQtHhvqm68zdBi+TesmLDLzKtWkFgUOHsUHWDoJN9WTFWPX5uKxrbdCu4/TQmzWu
6OYwAbycgMZPfj24JjIhblPt9ahl3wEQOteRCPKwmbteEJSy+bi5iLaq3HgAzx2dSJmzwOvVMvVX
p9ECVIGqnXWQjgp2g3+4AQGZXo8Ky36chp6gMjVUUVGsjN9pNqevEHBcH6uE8hv0yj1pUeni864I
qTtVEBs3H59OFK5SaOoFMYivEypt3aEr2/gJ9RfnEIMd/uqB0XsoeezwgVBtYoUw+ex2yG/d3oWy
UyboR+wEIFfmNkDQndgecdlh0cc4PJMrIFGnGnsZpHwUqPdoCFNO3TKdlDkHujuQxtvTmt4Z+pQ/
2Kml7FxO4lrdPmdC0IY9RMMcTMf1p5xTxTBakR94U95RdbHtczpn83lK9fWuH5zKr0Kk7+20Vs+3
V1GiciVa5JCoyE2A6G3TVmfQUKKtM5dRs+FJdxX1EObF8gk9+Gk4KrC9h3OWGXrtj5Y7PeBsmqHh
Jj54MVtPZqOle7Bb6WLQ8UDkTEUacytAWIUNsg6d4xC7hMsPY1b1BLCXi0OLXiNte29qERo4rWE+
IEm6pzEke5rIAymNUsWmt785yjgFa0a0Cq+DsBjSR6Xu8iAudeVNZGbN+FWNI3NvvrJzLLIKXaWC
I+wirz8+sVVidRPzncLQs17rveO81fErVN/qc6M/ZUvfHjurMXbSGclMAfhzYQG6FQRdsfOfhYhc
j0sKpwzldEdL3+Q6x1dbi+JX1yqfV2ssd4aTPBq4GZCO4o+BNPdWPn3JqqyhAMU+Gwz7KV9aDIUg
ln6zw9JYDsvoma9QrNE+eKXwiF+VPX1p2XQpzfwhGrDNtzqdS95Gip6brmjFhrWvjMgW+BkF1G9r
O3gipHLXXztnS2SEm2NN9o3EhZA3s16crbZYEFxpeyeYuzr+1DWjfnamLHqCfWP/SrKh8Be7rys/
sZQfxmL0AdL8+s41KTlN/AbAOIj5gu7edrs7O8VdYV6oeDrlem7tGm0B+GiXcHUK37ah3sFGd4pT
1hbpzq0mCblI3+jpw5shydoqYAyFZQOUZuilSJZ3TV+7n2Cuunfa6rn/7Sy12K0vlhrsNB0N0a/Z
AmQKg5JHjLhJMHp1+kgY4P128F6dD16sYzEbpppeEQ1k7aMzRUrtL2qp6qck4vf5pZp21TGhqYSg
YlfEXHWtXu99CPkvZCdQOuDh3HaObWWIiyFLkOENnSXH8qYvHqgeG5fbKyEbhnKZQITwL14F18e6
sapCrRL2nBbGcRUsSQVarsnX/P3tcWTnidUG4QW6gDRzE31YQ5X2noEuGXCvLDpoQ9p8UDs99HuS
FXRdone3x5POC2oLCg7YWnNfXs9LM7JycV2C6sRdyi+gDdRfjj3sYV2ksxLAJ8DGzGmrft3Vpaku
DipOxbpOj2aV0vNAgjtoFKd/i1zF3hGR3P1oE5icS8ocwCY2d3/l0vNL09kJ6mlQ8oOK5kZ5Mqy4
jw7xOhTRudIArx8xg44/315P6cjUqclnHfHH5qGza9davI7cwVWy9MNihtEH3go2pl7bvPuFRsWw
Upbg9qiyV4A+j5COoQ/4olg4NgThSkrQXo+eMQCMWrvXdaZHbyDwwbrVUkNpTklixL/jNvHiA63X
5R8qMchSAzsQMrzg2zZrbq9aidA3NXOz0xqaTWoZffXKzFt8c272WDWyDUUZCwgQSFlMFDbHpPOs
gSCO8KrP4+yE32bmh/bSPJRR+GMlod9ZX9lXRd2LQjOhE90n/fqUuMY06TR1XTiuxsMaGu2lHNQ3
1lI2Z28BtN4OzR7eUz4kuS5yAOQDW+JKmCt2QYEQ7yDkxcA3TQ1s+N5dUGlcvW+VnRavcEiydhDI
slGFKhCQCpaVs3o9UT13sX2LVbpLBuWJQomVo2JF/V20pt4PGzeTA75Qu6Iusq/5bNRtsGwjKYyY
GV0JZenUJw8FsNNcqMu3pTRr9UDoM+n+MOjUMezEflT0wTw16DYGWj+tNsJMoBztWDU+sozd+yit
lkdMBPqn22dMdlOirSWcjrAD5M2/XhpDWaKuogkRxHO0niuvDB+7Ya7Pt0eRPe7odovD7PLUbBOj
dgnVzKIHFOCAAIK5KM2DmtlqQAzXn/5+KNgYVBhpr1EXF1/lWaSqqbg0eT2RquaNmEkrqemnVMDO
iE8lO+dHtnZAFATSEUHTF84ZhU2QVmYukN40z07YUSmnXHfGnc0rWztBwPoD3KQaJX7FswnNaYYh
tiGqbMXyG0BedNHb9Ru14D1IiWwg0kmiKl1YDG9d9mpVG+q8Aa2mtDTOwsyYDmaJnlMWEe3/9UfC
pAg2Ai070qZti6tcszQfBdSxghT6CkX87KiDOz9AVWx3QlrJrIjxCG9YQjKXrZ6BqWcmHHbA82uS
hOjSD9mporT+Y0U//h+GIiMHE0cTgjbB5ktFI6oBE0ReohynPlPYj49OgqpBl2p7FV9ZN4b8T/Bw
BHYFIZzrXUEeFGtZWjtBnqrVWdMb5ZBgL3lcxmjwS2rMhzlzmmPnjosfLhF0ukJrzvE6l36sDstd
V1r5DqJGct/R8MLFVEiA0/zdPCeLW+atXjJ9dUiaoLdHGFiVRnys28nBmoY9yVnpeGiA0CO1IUdv
g1eebAzSGuAZ8aQo4Ec1az0u7Wx8WozQuIRxq+9EsbKt5FFjMHEzh6W9NcgYOgPZw5EoSJnq6Xea
VtHdRCRwnAqv2QH0/OnwbFIUikimKAprIhPeLGY25SGgPZ4sRatG+1D1LO2jorUdKlz01t9iF23/
l+hdOwQK12nor0TWqL2gWdXAF0zn0V8sEsYAvxSox1Pn1O+IhTXnGK9tofqd5a1P9QTG8VCv+vgx
hQVR+muUw3CHrxO3fk4sHx8KUykf01wojqjq0Ot+FGET8qvSZtXycbQf7FNMUB9BuG1GanpN077N
13r4rc9trvh9bSNjtiyl2hzUtq+WgxE32dtprYb6jJSeoR7TutOVwG6L9n2a6tbPtansd3ERee/a
OGzXoENubK+n8DKyFD08jVwVPAR/ioDh2Z1qDoiPWNoIPMHV6y9ds+CYk1j9ubGs8uw56HLWHtFt
n4Yaz6H64fbt93LjitF5nQiBhNDK5okasDwK60yc3S6MXuPb0Hc+6aj12rbGzjxMse7++ocRQRZh
AoZ6MS/w9XyzhX2jOZCWXS7kRxsUyGGxjepJc+L62NW9u3MTvgy4qLOSqKAey0wpalyPV3lWrC8j
bb4efzc0TOL+ZOhuf6jwBiCD1pZTCm9qZ1lfHk8GpUOEwjj0XmAa14N6WRoVBrdeYHd2/qlfE51a
5Gg9hiCHd95kcZNfn06GQv+HwiPFZJCf10NF6aBMS0h+GXMYD0WihG+iVLV2avayffJ8FPErnu3S
ZDHmpLSpnter4tznTTk8OJmRH+JRtVLfQP/oXz4bPSjgfBBteDavBwxdLVcmbngy2L4/VvqaHwCW
z+c8bcF7wnK9S3Gi/OtYgLUUIEwBfhM9outBYW8aFpQe+lJ93L2zzST0h3AsnqZml5wi2yFIgcGx
QJKUasQmmauaoe8Ui2M/mCVqJebYHNCStH3UYfZUjWUnAKdkIYyCkhJP9fWsyCyE8AUAr6jHM7kc
Le9AUy78iER7/dpeJ8u33WKP2i7bMIi+0GoB5Ef1Y/P9krUx2lVnKRPAg9N51pL27Zi7+hGtgKY/
NEaJHsHtm0U6T6EiwquIIpe7uUnVRGNNXQCFTZPodzjAjgFcxeahWCD9GBhwnNElqM7/MigpuSDo
UivdHD+zdxM0kIC9dLlaQd7vvw0ecXesKP1BWbLpkJXa3kS3awvrWRBjCO1genNtb/YOIjMwFLNs
PVKJLYMui7AvD8v4UBf1HOiFt+6U5rZP1J/xCFqhAnB/Erteb6Aw6zx1GZP1OGV9+1b0nM5pNg3f
snBp7sEOuuc6jdS3XlOFB11r0Pi5vcay+TJlXkehuPPiNnXqgU6GPTNfJ/7mpO38NoFW7tvmdFcY
8fT79miy2VLkwQ+T+xsw8WZ1a1LTNaa5dIxCHa+jpYnv07pUy1PdLc17Vanh4mlL+zUc5vyhn139
2+3xpbOlRwy/FmocEfz1amP9p4xtN65HChQu0hNWFphxn7+2B03zlWXYo2i+kH8QnxdBQPTIKOTR
lt8c1QmbxTE04Uxmfald1ml1fomk7NwNvXY0l2IKlFrRj8PSqK9MLYvfx2DWdqKC7XXIb+DsOAAC
kLkFhrp5MGe6Gh0feT2aubcEEzCKQ2ql+SGFo3S8vb7SodhJ5AcgtKjbX6/vOkWFXtE0OaKNMjya
ca6e+lKtP45zucdzlAzFceGQkl/Scd6iGdc+sdyuw+4DWKP9zjYKUoMpS18VmbKzftu7j/WjYoIi
FW8JuKKtbewYpQrwjUg96rkdB4q6ov83L8qPiLD+MUVq0vBLs+h2ogLZ/GySdEJT/uHZvF5Kgwqo
XmI3dnQ61TmEqND4IV3Quybd9R2U7VIQRZwL0BNwErczDHumaGnKehw9wfaYnXmhMJDal4LGx9fF
yPKfq7s4iPFa+klba1dFDAdFxp27SLLQQg9V0HLByLzgauD8Mbhtr6jHPps+KZGp3FvU0BBlLZdT
vI40aHo4WzuDStaZ+FUUkRBChI8i/v5Z9LUWVq6reaQdSU+0sxZFyim25uTdTOa7855Jbj+SKfoI
QAao/W4pdf/j7Lt25Ma5bp9IgHK4Vajq6uB2O893Q9hjm6IkSqRIKj39WfKPA7jUQgk9GMBzMcaw
xLC5ufcKvEXl3QlrpyCOjIsYf5xjB6LTjLtzIT1hHpMYEokw4mjzzkz1wcP99ZeuwhpgDcLRfI0D
m8PpWd1kW0HrFD28TfKJ0/IbTZo+n+myXG7HgddxdmU749G1ukqgbrEJe4z3VQ8PEafggCNlEW/M
vbHd5V6IRKRer/Tn2+O9nlnHhkEBMOGIBytH5XoR47gHmxBC6cUEHlja2+NwpyL9r2dE/T5wOvFg
qcS5t7HS6SLaJr89+s7ErvKWyDbBxUe5e3OruaQhtPOHsYAyfPtgsfI3DyR9H6naPt0eaec7kZ1A
jQpVDlh+bVWp5tDM8RwjFE29OxVd4tYfIL4/X2jQouA9a/XQUThbWm7V5X41Jgflij/8jL8fRGiA
IdZCnAU7FZjVLSbFSHTmVTvMRVi7pXf2QlLbKV58LkTLQ1o+KRQjkgw2Xe6/sXDUeFpbglXGbF29
NHg68ecebpxVWro0EZkOGPx8VrbJ/KCRq4sHE3KNGhbEqtilURXpUyljVLrqyJBzw8dWHCzd65CD
5gQ6xGhj4dvQrbjeOOiOS4fqDqefxN3Z7+OpcIS9Th7qJg0VDNGQdOGv28u4PypOoLvKKb4yNOJ9
A01rG6MybtwzWHbjWc9mepfMrf7dT3i286Etv98edGeXAmscr5qfUNJGYeL6U8PRapMZbgpF0BCd
wlDDu0RBOxWTisODbbo7VIRWWgzZQRuVy+uhgO/z+lBHdsGU8M8CCOgMMdjKoCPJDxZwDVrbHYns
GW8SjANszmYoCC3ztitru+BhXGceq+ZzSGKW2lYcPicksYqQ9Q+o3/fF26cT+RyyO+DsgC7YZFUj
XNRmAdxfYU+gE4YuVtMpI5i6OQE9OHY79zNOGy7o9YpC/2brwSAQ0QGeqZCBgFRzAbzun3lJ+hNv
0euo7Une6V7395MHVHza9pXMgLfUB9+7E9Jx4vF6ByYe76JtiGURDUGj7LF9bHhcV4abezZU5b89
IGGPnYS4y8HFvDPgqqKyCvkCIASQ/PUm8mJKXU/KuTD+1H2iXYUKN6XthcEJrrDwBD0Y7/WhXJmN
aCghc0GvdOu1UYeox6HzbhdxyOiD1cYGcDaPQI6hDNWpa6bh06wi99PtbfR6/yLZWc3yIuQ96Fyu
Ef+v9MM32ovLDtNqADjK1sIWHOit9kvZ9u0DSCU/2m4FngXWQUPw9RFFLECXCZOL5cTz83pcr0ZS
N/e4Md1AJS+1rtGgrVlzz+qmPDiiOxN7NdTmiNLJ+FXdIRokccUBaINKZUOD+NnuvfG0ECEyx1v0
QQay+32AGdlga6+CYhtoiN3BD7UUWE2n86tvQF7zn1GA+2QseXJwMl4PhfckgtyqCwcu8zZ7HkVI
A63mvjDI+7IZhaKnxS0/+CKy3hxXUfTBdgGyG8cQyobXiwYBDRaqfgH0j/RNxqHMeepU7KcRs6wP
t/fl60xjhWIg1uDMr7IWm9tCMEgigreGoSLXXMQ46NSKen5ypgrFEOzHdG5hjgfNHJDf57cbrUJr
yPahWYvKD2AwYONdf+po+NLB0loV9sLkRbdT+KUcIi9Fsch517m6zZAkqbu2EeYFl+hy0iBS5gPg
Bk1GJ3Q8DqLD3iID2+6see0K695EoxjCzj2BQnrBxTJCsIXbn9EcQdfLiY9M2V6fl9jBvYknLYIC
SqabrRvCAZp7C2kLGnhtBiHLn2Mokvtq0KroBm/5UM76CK3+OgytYyKzXPPXNb+8nm67iYhskNwV
tUXoagPtpqE1zE9z3ZicrU6Acp7dU6LKI0fZ12EeOhiQ2cdqg9qGBu71yAswjpS3bld0TRkgc3Wc
i6ji6WwZeCEuSJRebm/svdnF8xKxHinDinO9Hq+pWtJpx++KgI9xweyoziAFxop4Uf5d1ddfUc08
arnvfSOKiiCXr5KYCLzXY9ZI2pHy2V1BusnNqkiWwBmVOEz2VGW0i8M3Bz+cnL/G28SJMYhU0jGn
KyZfsNSVInrqZt2e7ViEB7nJ7qehyAWPBlyceBtcf1pn1UoQNXaFL/0hhegnigitsJ5riGVAnTh5
ewUPn4bnD0R5kYiALnQ93typpsQbBVM51fQurrtfQ93BhbiHNGVvguRgJvfOxR9UAawgkDdvI65y
w96rY9MWEDoLvlB0/LMkYizv4P2VK+lET4Hq66yuPH5wq6wfcp3YokkHjX58DATe0Fq4/lAfPOem
AWWnKEmpnsFNnx9DPtQHVaZXAAPE2b+GASLkehgqhDc7c9AWaOszqDlrmnt+rx5jQl8IrInvy4iX
RQmQdNZT8LLKCrPtj2Z8hI+cRlo/+Qc0xb0dhf4QUj/03iCtv1nhPhZ4a+sICvPLPBay0rJYFMzM
bbmMp7jURzXL3fESpAggRq+l0s0OViaElSlIOUXvxvVPbg/RN+G6o50Ns+J1WrJu+Pd2CNofEY8W
3OBrYXETgsJKaTzTsbSTVH7ao7ZXGEbkyfFnCih6fERn37m7IDIUrGU1yIbgmXu9xnr2gf8N/bZw
eOzmMEGOs3hJ2osQUh/sp73oupZJcZmgWQS+1fVQsekmCJHEWLy4TJ78cR5z2XbRR6L4+Aj5L8S8
2QD8dntCd0aF7hbaUlBWXcWcNhM6oBgZTYPXFVDJVZduGqw7PgAu2yHhz0wXOlmFbtXBoOsB3BzQ
VccCOoV/OlRbpccK6NxqSRpZaCcaUNHwyVPd+j+DwTM5bFTG+zJw6R+jmgc1Os3BKdn5ZAg5oeCE
2wQv+q2apYIa0TJ6kDJzRmKyVoI3MCYUgujuUH+Kwt7JmO8eGT2+InrhloYKEYpA3qph+2qi2xaV
tdATcQ6gsAgLdFIWyALLIfiB3Ni/UO2RueCwjnvmE3DDD3Olybeko0zkU2hZB3fPdg7WX7NGR8hL
AQIII7frzTb7aHfy2o1Xj8n5UiljiqWXVRHoXqGfBhVT0vEjWtY2LmNQ5N5wREXlBpCArXwI1GCt
oKwbkkdl2X7BbLdf5/6QGb7dXH9GAQAJiF2UUF+B9BySoAY2cAIBHO49upbl/8OTROXEo+Yy9UNz
Up4IUs1Y99AO8UGA2gaMdXRUNNcasb/qDqwT/9ej1DMmgDW8n+TUiOWxbL17j9rDvRhRrL59cvdG
QkaEug2ACCsh5nqkqe+8EaIUwH7j1TOmQYuSVAo6pvzHbpf2AM6xOxiwOCt5+g/JaTOYTIJxWVzA
24OlVplPwj4b0RmtMs9d5k+3v2xvn6z02/8/2Ob+VsliZssAUd5rIQB5jvtzBJjM+T+Msr4G0RxB
WrRtKbTh7DlkWBG3YNacXKaCuzLW0Yfbo+xOHAAh6FDjnsD+v564aBTwVwVuPofMIX8hI/0MPJw5
zXDkPfieV6Wudeut4pjA9uAB+qoVBaWLyK2EBwIrUKooiHrN/6TfJhkuEfMg+tLJJIFqNmRo1dnr
h/g9EqW3otf//IY/eA5gm1Az3WQEo5CcxQr4fOhFsvvJrZ3UdmR4gbD1nDvUWu4t7Y8HN+c2KcCg
yL5A+ACAfcV2bM6cDiu/tFmFYBYKk3O7V2NWtYikhLj92cKT9mBR9wZECr02F1E4hUrD9aKC1kJY
DdUndKAJ+E4S1FJMt5vHS2jdO9Wh5+jOJsJogFFBCBSp1laeYaCNqIyfQDRYO91dJPhwX/pzeIqQ
tR/M5e5QuKFQ/UFogfPm9ae1ZGiSdozjnLhjmzuesFOJcvRJ+mD5vflooB66CnavPDNANa+HUlOI
V0Az4KsqOV5KQX8IkAFeHIWH0O2Rdq4EAH6gdAM1KagFbZMcXVmDA+8XKAj0TfgyD27/Ff1gBjJb
0H7CMzZ8aMlCM5uOBDXvkR4MvzensHjGfQRII9DcmxhA+lkCtg2kKkdl7eSoXp7HuFZ5P08/bn/o
TuREMQ0lWNSdoGG/BYmU8CaKpgkxLeHgN0vfSv5x60QcXAZ72x9QNJw5UHpXdNH1womwDYMekiy5
7kf+Ufe8vDBaDZmvTHznoHWX3f6qveUDCnTtUoBXDfWO6/EMDEajJUDjtVGDOc+CWj/5HDYvttP6
FRx8SnUOh7h9IqGRX9tI0SPblVdPvTXCrPqYK98VB/BVqZmNSYhCb5KDgm/T0xj0JCPSND8ALbc/
96VoT5VDR5VrEfoTDG2ULmB2mHxEO5fD/Sdh0ReW0OE/bKwIT2sYB6zvoVdCCQQNPt0uCTRfF+8E
/sycxh6UhyQ6ggeHdY2hf6fsf2YAYCv4RqGo+Ars5FM7rqBKkeSLhPYAIp1IXubSxE4a0MC8E5Xy
CiODow29O/OAOwHnvLb+gei4XnvEWS9WIF3nTVeyz5V0yzuIVolnWdLwjJdRN6be5K5e6cKmKbWD
9jPTcGsH6n9YUN61TffDDjg5wtDszAcOGoqawAfh9tlWNxrqN8YQmeRx73SpxrzdLQoDljMKncLR
HUt7uLqebp+EnUiC2AyHkbXAuVZxrmcjELKmNbr5OViVC14Lni7GIBhgJDwt+e2hdg4diidAd4Tw
icHqrz/lr0R2DIBWdzjuuJFZfQGbbeAeQiVArq51pvFMuIRN+9mXvCn4Ai3L26PvBDJsM9AoEcfw
MN12sDqqdBUmZZIDsOjd9fBwx1txLA8Cy950wsQTYh+rugzeBdff6A/h4pEa9yqo89/boKWfKfbg
A2xSj4hQOyETgKsVJrhq4CJRux5JMkmnlmMOByDXsk5CwaaDumoWLWr18pbV3e352xsPRHlc4Hhq
go66uVttJnlveyoBVkVzcNXrTwpu92dLdm0mmuaolfynw7cJD7B7XTuAkOlH4WnzfWqgNRapT3LT
lu2JlWyAJHOkMum64n5W1nJXynhIe9hJpqvNb8ogmvvUeNi2yajCOxOEPyGw52ZTiCI6vPfGgwnZ
W2qEjwhnByuAvsz1ArgG2NQkaRLQKpmH7UzDl577TQrgIiluz/3RUJu5aHBrKt5iqLGx+aVyIo6m
ncfeB5CiODikO8cEuT5SXtAG0e/dRqGSlqYaofyRS7+mZ39p0fJdrO7gmOxsJryRoBwJ+QGodW0V
NSggv1rAIBQqrxbWtV1imkZUOYXwR/CWdBz+vj2D29LxGm6Af/hTcLMBhdg8ANF5XUgYQrOKwGn3
sxOjHhWR5skSbP42o/z3DmILOm0X1hx86c7SIUtDme8PQge0os0u6ULuJmOAL10dDGJoHaQJmunv
fCr5QRVq9xtXvSUMuBoErpP+V3wt5xmlU5eSfIDozi8QMKC2Vlp2K6EiLatvc0Ddd1FvkUsvdX+6
Pb+7nwlD4ZUaB5TJluyymtt4ETRCkORX7hc5A2c0xwFp0qQbjohEe2Mh7q3gC2gfA8t7/Z1dFXlz
OIWIDDF3UzihxvdVXd/HC+hNb/8qFF7WlyB6ykjVrkeCMcOEt6YgkEFj0ipQ7gE00Qy8M1lZD2w+
uKL23tsAPaw+IVD8WRWcrsezAwYj4rgk+Th0KFcmPND/hG5l4PgV26m11KD0kPDLomUDMxbuZ22r
xMGG3QkA+A0r5AIU9bUQf/0bSkJ9EMFafDM8c75C+Vl+lnhfHHzqTrKD6j7awyje/eH2XY+Ci9Pq
wi5C4W7gdlXEvOzArAPDRhon9yEuFJwsRzlv9UVFGEDRBHsUJQ1knFvVRdvt6pr5NskXpw/+Cewx
/FSN9NObd83VIJtVTKqyXYSDQSZPEVBOcNjcrqQnLsfx9+2h9pJZjLVybKHcDuHDTXipFSd15BkC
EfKZ39d0SvrURLr57Lr18t2xQnY/W1N9lqNXfaFuNWWA2InyXsV9x1NtAww/DHN3tInWT9xc3kgU
UD1BIRiY8G2TwxpLz/iLQ3JTOtUZJdzpBJO81XiJyLSRR5Iqe7tpVRjDG3Xt1G9fLfHsDAEsBjCc
S0tSpz0oRyZFmWwZLuiYxe+nAdWqd4BQqKM8ZScYAcCHxB3nBZWbV93k1p8SMDWsPCY+gEmQvv/I
ZCNhmlXP/tszjj99ckiIr7iTbeXPsqJmHD0Nt/bG6TJVSxvlYCaL0eHscntj7S3g2pL//0NtooAD
cn3cqdGCtBb38mZKzAnypMMpsYzOWjzSDsbbm8YACmfAmUAcA/jD63jgJJKMMpgtyOFIdMqJ4/90
2fSVOyb8cvvLdo/MWkqHqC6u/VcY8yEqqXZcrNicdPP3xYM+aOrZ/XcjIU08uaH7cX22Q9O3KVMI
Z0QXaJ74qbSBjlWoJKEO6cv89m/am+0V8IpanAea6tY83CPaaiLLtnIVJaBwgXk4PEu4s6Ut9B0u
oO2at3qzr4EwWjE9eG3ivb8FesyNkJY9dxYK4rVGJh2pH74ZRAE3rHdLEvD/EBJR7YAKEYq4qCZt
lpcZgoaCU2HO45bfVdzATyYG/4Wt/te353JvJ0Vg+eBMAkX8qumJlLyuxwoREaRx8rmpum8AsCQn
J6L/Zc8CgwlyBLpwyLc2sddJqoWzcLLyZXKjb/NQvvR+P+aMuUfk5fX/tA2nQFcATA9UELCn6zf/
ldnNUVmLOcH+qCdX5aL2VUqs6Wjm9nYhSsGgJmHi4lf68XhiLqjy4Az64dyfYzWOXwEPJKnV6PpE
axCmb6/U7lehJgwKBkDD0fZFbtmRmcdVqtHUnZ1PUSVfzFwBkH57mNcbAg8ZoAkAaQKZ61VdxV6g
VthC0qgIyrD72vQAEGeinbuXulyEOsiedgZD1gQiFC4j/Gu7JybtTrDd7GixOHzJPJ0kZzsgUTZE
7niQ7q/J5/WmgEQZ3BcAzlj11rdgEQG5ATAwfJyp0Yt+gL1Gz60YbZXCN9JcSuB47xwZmCBdAj+Z
UuLN48Gpfr2A+AUreQYclj+stuttCcsTtxxlYuXONDYPk+bOfdVCNP/2+r3elusoK8V25ba/4rV7
g55V1TcU2BsKASqL8X8gK9pURSmF9clyWubmt0fcXUTkpZA/XjEh20IVmQVsmWpNUYbqk0u1MAIt
COkXJXocb77S8XF/DbV+/F8n28x07BK/p0Xf1U2ug1Y/CoJnk0tD8uH2V+2uVgjJemwaF3nEpogA
iwE3rkpDCzXFMJ52lPpo04T/hw9CZ2mN9WtRZMtrMtJP2rCE1GvH+uRcBuJfyulwYhEMoW9/z94q
of+CNuua+74CXfTEWzxvIhR8TUYvoUPsD61gvEtthhLu28cC0n+l5OLWxB12vUxOzCp70paVy9A2
eQlQ3Z2a1VSEQPa9uV0GZZX10Yk1ghzAVg7S554oZ0uXaymE3y3Uo3e9I2E3FUxHoJm9HYELGaDe
PwWKrQGMHY7U6YxbFqCk6kKryVnV7OTp7XO3yhusdX4Aprc0VJ+2kU+YLIuxryPQ/kOdhvA0uHiS
HkXfnVCxwkhRYkaNeWWKXi/TMCXliA4/K9Dup48arjonzxqjQnLenIFKCt/f/rSdCQQRBJUsNAHB
xdgCdQFAr51QBiVALv74DBsd+g5ezt5BAHz9ulm5SbC0AJVuBXJtCo2+ZVHp9QkrOod4mem9IQsB
GgbhvrLeuxVlBUP6fHC77Ezl1aCbaEFrLulQRqwI+64DuKAd3tdT3T9EfBl/xGLSB3zInamEvjJ4
F7jO0I7eeneY0VWuSxHVuVJehpVMLhB3PLI82qmwrKp7q3UHVOmw7Tc7pOpW2QlocBeLvVgFSWKV
TVFPig7RJAsry70MbUvPGuzQeyw4XLPdeixu75qdwAXyN94eEXRXV3/T612a/J89Hq2LORBl3izd
cI61RdBxbJNvbx8Kr2vEYtzPgDNsVrFRaL+BH1AVxOb9RUwWSxdHLJnq4/hgl8b41Zt0ZLXsQq0T
LFN0Dtf//tdNBlKfy7uygXHGEM/32Cb9C4xI6rPGbfos7bX0MHQNQ57HoZ5w+zN3NivGBjgI/8D4
aLuqEM+NHBrwurCoFRbeMnUpZOWdzJO4xF0xHomC7q3g3+OtJ/avb5WU8DnwMR4IwyqLq7HLYur3
D67xmoOH8c7hR3VnhaEA2oh0zr0eKh65thsvqQp3Ke3vE0eTf/Kb6kUyP2rTBpXA/+F1x8+3J3T3
A/FARFsQQecVidbgzAcVpDcKGQA7ib/X3AEw4twn0pQHH7g3FMLnqlmEjjOeUdcfaKv1MSITrN3I
xpzQin1xLeAZesgvHwy1N5fIfcC6RnEcOK01Bv21bF3Pm16h21jA6KEFU1Z2J2rDEqWcB/95Gevu
HIKscJB27e3Nvwddv/+vQSMdeBYcQXAuIlvch5o6mWBNd98Zw+7jQb9VBAcnfcXzrO8pEOhB3b8e
zy8h6VOTsilA1HvifMSdbsoz0q/wTMBRzrokPsoj9uYV1xPa6euVgdfc9ZCDO9uhTEZWzEAbw04D
rzEYuQYkBw87KNMOIejM+vjtvVYINYMDBCDF6tmzPfVhbVMrcWdW6FaZYuhh6mAlkX7UJvj59uMA
EObKDVw1m7cu0VbVAZdIbFaANh/cVRCyztjkmUx0lvoPJw/q9gCCARryGoPpGtIPkVSsaHpGnwPa
Nhdgyee7efCOWv+vr1y8HwErRU62YpjCzbKZKkZPfImqAoC09j2gr92jr+WRte/r/Y9Z81DVA5jO
X/EW15sD+hIDMSuByoPnLcQAzCmMDWjpnf1DzszLb6/Umohf30JoGENJHU8QlJ6h4309mnKWNmEC
SOyoLflZLk18ArjnOTC1TKNyGO9Uohto6Gly9vzpqIHz+iAAEYYiPFQCV5LlthpfmpEbZwIzrCYk
gJjfMN/Di6L76CdGQ1VYKiAnk/7l9ie/DqDQpHRR8gI+GcpX20Z5XFeR38aJKvAEGrK6VuoMm2Qr
g5vcWy3g0W8DGQSPIIwHfP9WYGsiSTlYycALkCJhE1sZCjlxqtqkS90wqg4Q5a8zCoz2hwuyKgIg
Xm/WMkEgC/sa+prEk/cjYGf5Am2HzI0AGuJx+4ETz7sAqHJ3e0L3xgX4eXUFAAkO/lzX47Y9uJza
BQrFq3j0NNhN9TyG8EKio/Wx5K4+txWk6t0ZW/n2wDsrCeTVyn2ByBaaOZuBmQ1fHExsU9C+Hy/O
UC8XNzIGgLS4sY/cWXa/MkZhBURK6LVvJeC0N8nQqKkpFHgT6FYYR6WR4vapNvNzLUf5qU34nNVD
eIR92/tMdEr+z0kFF9VmXf1pcFF+t+pCBDbyQT54Z0mW6dL2Nj/YQrtDgZgBYgjiF47I9VLCEBBR
lKl1RmMPnTBwxwKrp8++FO3BMdybT4CLQAQGTBI4g23kkVXSVFbXFHUMriRohOosrKEDO9h1vgye
cM+zG5gclJAjn/b1tYnvuA57uPRXQiwqZciltnrFahgVrckE6wJ4Cw1eireHA283ATe5VJUOh1gb
sUmZEW+aEYSwG2RuqOz83JoqN6fwwppSTy9TmMrKkh8d9CMINJw92aXjOPoXDvS8zFrwUkUagcnz
u7dw/xbt7NMfcwSOURYlU8JT1SVSgrIKj5JU+JGGDSkcLcdsZjNuFpeXDOOwchrvQGZoBfJL7f1v
aGrJL9NA4jF3tfF0ZgT+JgaqoTFbciCV07EX9Z0d1FxlXFD3G4Nsd59rXc7voClBq7OhxvpfMAfJ
XRvSWqXOxFh8pvjqwjUMjDndTcbNUI0qVeGvsSVP4LiZC6tSIEeq3gFkCFN4sVVHeQqlE4gijgk0
U1IF1bAnxUr/dwXV1T7TFawbQL4bhMSmdZ0yjaVlVWnD7OVhYKXlQWWnquyLBSwN8B4DXnzp3KF0
eSZz3HwcqAMVREZpdK59Db9PFYvkp+9a6l+ArOq1GKibe1PpyH8QMmZlOrrhMGbEt4ZLLTzpvIvn
0H6sQ3v0HsppoV/wGnBfhoWN31vOmn8gWd1/B5RGDKmlYjtBt8WrH5MOPa2CqACQLRJY4XcnwqMi
66N4pCe7x/tCOfb8jGumF2dczuzFVmAgZzUZ5J0PHSqIU2sWNtngDlzmg4RSdWpDEqFMF95b/0qr
rUxaakFcYPzG5SKF1/RpAmkDkVnGdt9rD9iiu2UhzZjpxnhRMXlRiw4ADDVhZ+BPgP0paAfFKZR0
9BenVOSdM9ea5b3w9beqtKYV+1pHNIunoXmSeKf8citkgSkTYAncDYB3/rDNWNaZ7CbPe3INrWC9
RRsIdwZx3ZrcYR3/CgdN0mVzsgz3vaJa5NAk6C6D14Z+atkERF2xmPZzM1AIaylJJp0RLbEStJFw
KgNwwv+FylYDzBC4xH0aGjp9DYmsyT3HYP+CR+PxDP4QABrhrYxsAMib+ccIeaeHupXhT8hr4Rar
E7KIgnOoDBY1VJPqwotM914lnhWlyk56O6WhLk8KZe4orUhgfruoev4s7WS8HwNSN2fbWtxPOuKw
XLK6NlSYE2IjM4WV2gmbGOoylU/ZnEWiSSi07y2mTrQcpj4fOXfYabaHtoPksFvzDBJn3fyysGoJ
i2akIYfcVxc+9s1o4hR1KPs7He0W/XXAay+j59a4BkVd/ztIeHSmM+fWQ+kN9AeUXuaPgXZRU/Gr
aXayBqX9R6UAAcjA4GX+v3bEkuj9XEP9T6AGP+R+JDWo/L6YZLaQxavafKo7UZ7mCsrIWA08ubOW
DoDAGBPCKxpAmeQfX1iO/0LcyYMNiNJACaY6GsfmMriOgH6fpWSpU7BVgu/cwLbpJKKw6X4DMgRo
bw+hC7sQyO2fjVMZu838piR+hh9BunsK4ec6ZZEux3e0dpYhBSpmfIz62vIhsdwBYjhafV99Cywf
AIvJadsRR8mKLtDV6YfUOLZSWdQQoj4Nk+/N566npk5Hawl+we+TPkGRLyw9iDs783taIwXK5Kgs
msZinCjS1YbX3xOQyvoUetKmetYwwoj7tJNR6XyoY5QCsiWs2GdhHCtJI58NNRz+nAHIBygLQc9I
WCMAkmrSXV7SxvPSeC5ndk68wXwNAkrCNKpp7N5Ni4UMDnd+VJ74zCbntCxQ1zjN0Lt3H2fo+PBf
w+JQ8tHry1Z96Ejnf1wAT4exQ+Lr7l1QuS570jG0Mn82FnHaBwgcJOW7yJ4a9xsE7dz4KR5E7eSo
sFkfhChFg4BA/RDATgV1XS+cXC/z57piZ2WH9a+kicxjMNajvpMOws0pEtCQvUuiTiKtZ6aUkKqS
3ZK1YRViEZml4GwRjvrslWSsTkEtoEDBSWR+lQ6zvacx5Pz3xLpgAcUm1BJBrTXuU8WX5rOwJk3u
Qwqucy5CFn+IjO3wAr003p9m33S/QxO1IQBY5fzZ0mZoMoNkkD2Wmk3hKcHv8fLFJPCf82dH0Hs7
JEOcTo202F1j+ZDbNzEUeyC5pNSD57OAfp/10FV53wbLkvtNI0Rqa1W7H5RkbfkeG1DWWai9xpIZ
t7Hd3kXIxCA6zyJQTZq5cZNzKOpQplXvexq8ZRpFH4BrsGyZhcpwcuo0s6Z8gBIsRMhU3c/q1OBj
5JNQFIhYm5la8ww6FqOXst6EDyiXDvwuGZYoOTGbzwib1mRQRSNw2POLmEqmfzJvof9oL6hURlsZ
R0VnAu9zE9lj/1hRN2aA/MHA6SMg3mGVt34IqxjIGBsP/IXYLc0yQa4oUQuyk7jEbfo0RIJboBrA
czuhEOMrp+S34zWl/dw0jj18dYhFy6JqFnCyJ7QbA+8UtnyJT70Kx2YFp4Z9AWlWiGQoTQGuOI3c
meU3m0Lg00pLQJHqk6WsAZJerQ+7+bOuqlqkPvD21S8kjdA+xf2MqraEoZ48oxk96k+hZfdzpoQs
ERUhGerkY9R2QMmXS407z5tNgiPvdN6pik0kAdXre5F2wGONabREwv5fwuKqS1e9Kg/q4pNIUCcE
zTxD9GrHlMbeJLIJfggoQMNvKspst0YE0DY8udYSip4fQYOBRM88kPLZDCGfi9KQuXxyJ9E99FbT
VDnrZfPoJLXF7zi0ve3MGRv6Y6iwhpB5i+sG2HoAorKKSRdlkkabJAUANJjz0vBkutc+gly6uHRc
sqmZ1LcZkibPQzsnQEz30UQy0zJjpwQ8pstE6ehDhJdpBLfB1V/NUCYGdiIh9dJq0vNzO+jAwuPT
dmk2I6R+ScYe/kzw1WmeoXqOkMuBjypzB6GgTgPju+w9szWeNo5fc57WVLMkB0XCBBIxTLt+1vvu
wk9a2V2da2ts3dNMGjyma2iINbnnzfOzmtreyxyU01jaleHkQ+xcN0OGmnPoYjMuA31HQZUpfype
6anJuoHUwKyjKtdmQRMjIXYqaGumOBBxdWq6KZgfRRwo/6L80nPvmnZi012gHC3O1CIavx3QEj7D
OqPnSfhJijmUNVIgo0gCkLqMaOpXQZs8Sb9r9JOoSt/gtwnQW1M3WmY/Tmc/suQ3pKtSfI2k6Mgz
4QlFDLSRx480tYLaiIdhdBeUst1J6zuHhPwdBXSD5pGsS33xSaxon+MPi/3qS8oDVL5bNeQDJCXb
IrTgwJhWVYzsDMGB+yntHTTQIQqiWDonHEp+02Di7g6FGWHl0N73xg+wUPY/O/i/LecF2AyaTpbb
9wXHORAn157j7124CJLCkbuL7qSi8CjAU5KpwksIGf4fZ+fRHDmSpum/0lZ39EI5xNr0HIBARFDL
lBdYMpMJ5ZDukL9+n6jp2S0yacmtOVUxKTzgcPGJV1zMbqge/Y0yZ+L6sw+LpslwPiiF0sNNp6Vh
Rovn/4nW13jR+BwQeVRKoTiJDFS7rxbCZyQJuVqmnTWkxXex+MHKfinFV3tORR/PfpjdKWISewcK
wz0anoka2SpDGm+kN7nGdcRKbWzOXHXJ+kuNg1PCYo1CGhQ3ygnb5dAovtcEuVvtKjDTP/FGwcOy
o1d6X7jz8kXPdXndS4cycVHBnb+sOukSf/RpJqhnzmN/zE2VQSZpYabaaZ5OO8+qnDxBlcyVSdhN
1gdR5f4QaXcF0QZJvLnBqgMeqSHdIYwhMNi3/QLDIYJpFeoDKVj/Y9t0fRGOQdAdl1rOn1EJDK/K
NcRQZ5zAsBM9WPyGN4WrOhaVv1eVY9w0bjNyBOdOcDbiR/qjwtG1uQvm0b5hYToDiUNmPIB38HNC
PFmdA3lIP7i1UauoIpu4T6s0M3duMbSPPJabX/h5kzFMEZg3i7GGVtwYlr4KvcW0CXjVll547eJ+
UiZRLI+SrvpYrl7r7JQjEOsge9s+4ZjBjnfCcXUPasBO8qwPeulHS8372QVtOtyUaz/4UTWWGaoJ
7cRsm9x1F+Zsm98bN6u4Z9FjfMKTy/5htBmikKsOy6tF99xswTiZRSQnjp+EreB+LmWvm6SHHB/E
tRZCxgUZj4jWooTj5wZ6i6yssM6CwT5VkeYgQ/DMkSoOF3OyY8fVo59UzmRdtgVrFNltkdZRqeRW
xxRl0+YYzq7boDWAcnYi7NI4J58wsr3XDt73fDTA+WzTUBfk05usuGE67pDNaUJ1TSQ2NlHWKGHt
FTcAHHuaEM96bRecBieEkA6VqNInvY0lucJYOiIBr+95UWsDVXLIczOYPrl9SqcMb31wVGARbyK2
cdHZir8N6s2UaB83jRdX2yoP25jOS9QUtVPej5NlfseU0RvjrPerZl+Lhf0/kEqX7F+EzLgXPOt7
5Ycy27XCIsivUq+xSOgFaIqWuuUSa0/aclfiqF1FFuS5OcqXZnJj2YIzpng0UWT15hmAutG40HB6
5X2b8nFYEq7tTHExy96KrNDs3UNbCrtKmqUvp2QUPvonRavD2GimdOUFU2Y55qXXlpE1DGMQe26W
D9dLKrvrGn0sHaGVEwZXKcnucZK18wlQVjpG7axahaNK6DyUOehmqj3Ftsvl6W5wRhsfU9McCOvt
krpYvIz+eO+5ys6j0cvd8rzpaTBGkL/dR1wZ1XpUXRl+gmjrXJZDZn01lWzk5VagPsaduvVdPDfS
ubMb/NJvy8brvpWuIZv9RlT7vGxcxrHkI/5sIdRwkqybfzXXdJwiokRdHFe7HZlPxyjaCFCzrVHv
aIswUsFJqsAuXCKWZvO+ds0yZedSNdg4enPgTjE8O0GzzBW1j67TolimmH5zhXlKhtdjM68+5RzK
LTfIt1ZjBNVA3dlZnW772Vza57pa1ikOxBISTS2poCZkufnTKSPhcuPEnveku9MPLgKrQPCwKZCY
kyMT4gVLsRf9gqM49YBtV2etEV64OrdvAD9bD00XmnlsTut4RkczJ2vy/fKuccU6RZ2NjFnkoRvt
RoGQ6oOVusWT7Qzus150SG867drDotEgi0nZSMVdsl/BFgz78yrYJhXpJkBRs2g7mXKeW+szZ3/Q
YjY8zl+d1jQkcz9mNH11FdzUJ21JoFR5/b11Zz0f3DpU/Y45xRHFyzz7Pt1a24qWZXPqyGjRfT84
klggYo6Hb51ZNmNUTt64RMAy2kc/aPWlgDDQRg0r4WZoS/mpQIrtuchFeiSSNWYUauuS2EN5Z9W8
9Z/nCaJI1PUhRYLG6Wvq5Tih0rn1tVETMFbWuS5kURyc2s6orQ2UuCPMHRdktMKMY66ch7k483Av
72L6QuBoWm2SCZh1a1/r2l8x/MnHaeDBXevIZDQZ9j2O2yX8jekBNztacGXt9NUuW+eWVR/mw0IY
oLsnCi6+SSySLfclwXuDrRDqRFE5e+YPQWs7i/KulAGMJameahhhXtQNAznrMizB9TAMLVqydWk9
OIZpfQ1lPlvxogf7u5Zhe1ey4LdY9PZ0HqxZ58eGJgI580YUialNivYcj7owiI1Su/t8Ja/F9NX0
56iygsVL/C6dDQK0uV45nLriMwo+8lMfWtVnVZqUHpS5ZmKv025+UlPe3odlS/1ShZ6yd6IT3pc0
XySTRrFpo7HsmE+FWzmXMzC4OTZzA5uszZ+yH8HcEg+O5E6cA7Ywv3hO3lHSyqaM0Gnu1aWHfJtB
ol5tl7gwb3k8hRu4LDtsvUdLle6ZXU3V50YgypXkSnjPhFsru9HovQflo0y4y821+kQJt3yypFhH
2GDt9M2C5WpTVtiIgTz86HMIGSMoL5zM26fVAqEdaR0uHwFw1jpGm8VjleIjZCdZ11pET2lN7tap
ZTrUKV66qPYJ99j7RWZGsmpXaiLBaOS7Kh1OJzZeuje9tJaMWpkIvi95r54nmGEqaoIA3xdHUyyP
fZSK7iGx+jJeVd9/NxWnbsKyEs8rx/JHYOLtx0Iom+pDIYggUqPlAJWy74bYLypjTjbHwj2q9Us+
dTUoM6AIQbcOPcFwMnZL6PWnqzDozrpp5iiYR6e4CY0MLUvP1/OumlCOjCe34BKaSYieLU0QBauz
EWf1WOP7S5rjftQlwJ1rUZEYxlzY2md76BoFdZ3LBfFWFCrPzKJY7NvG9VlD24ThZJzPs7ih7YkW
lTPmRXAcqPaS3bWem587FBllovNSnnfOMk372jR0GFm1KZZ49KbOigN8MehcLK43Rbby/G+ALwZe
y5qONiWbBhk8ixLzISyt2Ykz+hoI6VR5dSExSDOunJIsfzc5odFFgXao24SZcEE7VI5FVD4FLTVx
VfYP82RWxW5s3UVHug7H/IbaffZV26h1w6Cp9K2uhQWUbmu8m7rpZHYmueXv2zafYCvkBP8J1PZ2
jBQsNgWbfSFcbazWHWLsA6yDVmMpk36d6odB+6Sq4+ITzKdEHQNIHS+8alHARk9U6/kaQh91ohC+
8RbZo8e9JqTwe4JnZ6uiWs19F1lUGx/sZjbyY6jK8gvxEHmgkXY+guIhRRkYnrXiQKInfZc1Tvul
CNz0w7gus3eqIiMMr+lLBPFcktHEm1Li3G+qborrrKcpFqKY3UYLAVp9WGoRLGctlbov+CS5d5nh
V0Xcc9uHUcbelztztqwRP+l0vMqcxUf9iuKLFaE5QoWtCYTxZSG9uMk3oR/7aa1u26ojuGqCNnhk
W/GSuiCtLto5JbuHIRXY92ZoGMUZXrgO+FzdNae8wpv4GWO6UBn9ltWSSDUo7ZITuiQR5UQUtwqy
yl0aTCD2cAnuypg+kTi42WRj8tRUbssV6bV3nB7NbdvIpeRWgEC1G1JhJY7oG4c61mRdEb5NbCUI
VSK4HDpqpJcDORuagEh6HcW8THdittavYzPq4jzUimMwG5V9VLWX+/F8sj6J21QEz0YvrJuMo4Yt
3GW6SqS/hB8Q2rGowxaN/2VNe0CGc6gDFlg6+g+VGpoSFwoPhl5TD50fFSF6NVFQdX5+KGZ7tPZm
QD2A263PAFw2sk6p54msipzBH9UpjA0OsqV8t1vK3nocXVd+ENnoXmNHu+KsNZhUfttsWQ/gElz6
UE5TdqiBGiHKWmGefx70mKojeNgMV5xQfl8LSBFRv/kkRHAJzHofDKk0E68JxU2jRzZHvpQ0cbzM
XShsEmuau8nLuzuftthP1+6nEgViAiFOduqsUZDVABPklokn6eryCSO7PsOioByPGR6O1WXbjGSa
NlcAqYvnL+eU3lDaHjJfFXeNcyK4iWZo3wGZ/gqgCIEqnmhRBL20wV8BpFKzH3okvWlHjy6hV5ib
+85UFuaSuXgsM7V8+H0X+g2MJAO6GDgEJ5lNtMdeNk2V1IgOYMOBkWazXjupWuJKcXRmClet1Koo
p5FUnNVSzbvcmML9WJfviSu/IW7HhwAbeQKsn4TXXoFTWOwafn9eg+5Oh4uNNfIwhrr6UWydrxN0
1Ykk8wyV7Gjacu4f+F59thMI8J2jqEKF9veT8itWhgYrgCp8zKgIws99OSfatto67/H6hF/dXJLC
t4+9UxfvgG5/bePSFgI2H5w4JOhKv5751VX0RbY6MTOk5OhazhwAnrjImi0//N0HAvkDy98FnEMU
/HpV5TRHe5mFTRLKKYzGvJsv6HKY7/Tf3wDEnFip6BMAxsF68bS2/wJ+a2u9OcFS80Bq4Ayoffnc
bv3wKFIPJuqGr91g9MvD7x/trVmkwSEsQL4nL4LT9/8yKPXoGdxUUCdb3s9xGyzO0Q3bdK/ytnkH
UfjmXgFudyKig9z4hYRgYIi2gaBvEjfPPnYjUF5nmlRMJ6+5xIgjPdoIJu4RvVQfW2cbYint9j1F
0V/XJovyL5/h1drMbCNzZh3yvAviQYRTsrnMDWn/fYDDyYsdtWaABoiovDqHTB9L5JVaSMJYlCWU
WT5RJ8Z0dpvcJ5oxhANlNeVfwNS8J6H81hHIBJ8U/DB+Roj25RuFFLlxHpVN0kh3vCz8Hgzlmg+g
ClDz0wYN5N+voDfHQ4bHAzeNvIp9wnr8ZQUVHdx8Qw6o0JpyTajUz7EwKm8/CZpx40mW9/fjvcFJ
5RWiSXPyRvU5ek+v+C8DwtDMzFXIJklr2eVn1cpIcWuL9HKdvfJ6WBx9rxTtuQZvG3ybZ7rGTmVs
XmS7U5BkbS3O67GyP/3+c725slA3Q9YTMXLvtQze2AinSNGZTDBYrr4aI5RyA6nn6PejvDnbmGyD
3gY4Q07+8uHzcdFkgDaoso0aQBEa7U1lzXSmyfKuBqKKd87yNw4lnF44aBF5okD8GhSfe30vJlKC
BFPU8MweR72nrSmomoH5MlMt7jZ/aKe/+5Qn3wPU/dDrQUfZfi1VuvWV5RK1NolquvTZF2X1EVLU
et1Zy3a2uhBy33nMX8+mP0eEU40bEsDA16zRvEYMoFjzNvGFLhHiFe6jK0NKZ8HmxwUY77iRLO91
1ZTtLB8IRQ0e5vfv9hdU1OkzoJjqgZ4FF/kacq2HyS3L1WBhm76HlNUWnFfuiek2UW9vZGbvA7ML
4rKX49+VlGNkGBpMOToPfIBXq4o2mqPTUqFNjuv2cdR9lgBEUVG3znhDTe57EuG/rOLTeBC2sKXn
nPolauIGXbN1q1u8b+zyW5B7ndz5pFFPG3qrfWxvw3uuGr+sY0Y8UY9PFinguV6LLCx1SBMQlDc0
lgk/Ot9TN1MOOKXAhucCaIN/DX7Cf+dI+OVyPQ0KDN5Hlwmc7Ws/7mKcmgAxuDYZu6CJwnCDG0nn
EpygfC9Eeev5Ttc3o5zwCr+Krhu2S5ekSQrflH0kjLqvj8iGWUHkbKY+kDhUXxsm9/D7NfvnxniB
puMZkRQGQs9GRTbo1dJpJ4AkwIG6xIAydq9JY6mJhTiCy3J2EElDr/Yjtb4y6bss+AQeuaHbNKXZ
ZQ4Wi5YEwK4kB8/xkOdWGkTSpuH5PzhNoEqdYkTaEL+Qf4k9nSn30jYJurY5GhTTEnDH3SEIqf3k
2zrd/H5O3lrd1FPB2hPOna7hl2d0Fva6dsnyk27u11isMt8vRu5eoFlXoX1VvseL/XPxvn4H3IYn
whuEBv7zcsDOq+mE1rpL0tml7Gym2y3BRbZcpBhY3firt+lkWHPnizZs/7o0m/rWs6chjephc+86
Bej97085Spsc39xUIcI1p+X6lzt60l0/qSbtElxw6yRUbXek7pInCHNZex+0wzvn9xs7zUJ+A5MK
DIFgNb2Kt6hWOE1mzkx56RTHcdBPYvWyJEAxZ//7l/vLNU84By+eNAthN6gAr0ba3DR3M5tuSUmw
rCLPLJxnlPLeEzj89S44rR9UuHilJ3jzq+wmm/FtwfurT6qmM/cgfBCXdhzjPNgkkosCfEaf+s4Z
GcN76lS/ZpMnmgjgXE4S6GHIfr58dzigh60/O33i0Ikkfa7AZPh+vtPoWU1JN7remW7nMbFz4hxX
h91N3o/qMxnSe6a7v75VzBEdAO2WsNhJrzW2q5k00gSPgUBAkB6NZV5+hjB2bmct+vGdFfvmWMSV
JPEU/FF4fPnU9BwD8M+MFfSmjuTiILprlVu0rGuV/H4JvTUUpMoQM3ELCPJrfbVmFF27BaJPzFW5
O5aYPLPT+kNl9eU7p/Ovi/W0C6FeoiWMYOXrk4hWiQPONeRVLtWmIqrCQEJzlXXZO7P3C5WENYOm
vMX04QbGffBy9mCL9bM7ljhJDetHpb1HA/bDbptKlQgP/+nNofzkn7AHvdFX72zJt+aTR6T0cdLg
4cJ9ObhqTWfNN55yNmS4H+jQnAFGKo7VsHXvDPXrNfunKyDO5ex/YolXzwnrwOpAxwyJXwq9l53p
3a5ETonppx24GnIkQastHN6pdby5J336Zv897isagO31uVlhsQqCjDNh7qfsrK4Da283ndo3uFHu
EDoczuoyDLlh9PCwuUPwrcGz+r2T/Y3JJtGjQkRMSDHkNYNmczMEh6tmwAJk9GIQ6ea5X0PN7Yfw
ParcG6uXJcvyRbfZ49W+muwac4Sc/HxIVpqqO6pN+qKlvP31b+/Gk/rCiTjKQNRdXq4eNEgt7sd+
SPDsag7dtOYJznV2tDTW8s4t9WtgALmYjIbsDQYZR+zLoVqU87Kgt9klvRySQOLRmSmneV7YVFGw
oJDzzrZ8c0AsoE2ewYZw/OoazoPFAg/iD3SZkHOcYVPvZCV+gCaAfSAq+c7ueGttcHiiKoZ8DLDm
V3cjbsw5HjCtQiMhc+KiEWaErKEZr0zqOzvirbUhsHGFacjtgAbwy6kELu0vMsQtY2C276wZB7Bd
6JWQun6/Ot4ah6iavAHVFg8tsZfj4A/X5VWVIcGrgyAJU30NEeQ937S35u1Pl0y2lQ/B8NUgIwmt
kaXzkMx5iFwszYJ95o/bTjTs898/zxsHGFZeJ88KQgse7NVBoiyhp2HpcINznZPtL1J7aaHAuEzF
coX2vBePxfS3pSFZ9vCKqC+eKrD+a+cyrLbybipnlVg1mXs4zMMRmspttyrrnQvvjZnkHDCDk5Uy
8dNruQALVmEzh41KghLbj7nC4q6ENhzPAU2338/kGyuDaUQZyD9pE0AofLky1InyTfykEomZyy1d
KD9ytZjeWedv7GCuNYvAhKppKF57e3oNol/L5rLOZbUmZd7mx4beG14LtP0oJf8PwiAIoZSDUZXl
MHzNQLVT5VhyHXXS5jC+Ryxio74hDCzrfPmvosP/+r787+y5vf2vBEX953/w9fe2W+mH5/rVl/95
0z03D3p4ftZX37r/OP3q//3Rl7/4n1fF96FV7U/9+qde/BJ//9/j777pby++SBpd6PVufB7W+2dF
4fHPAfikp5/8//3mP57//CuPa/f8rz++t2OjT3+NBkPzx7+/dfbjX3+chMH/11///L+/d/2t5tei
Z5kVY/36F56/Kf2vP7x/clgHsPAIC03yiz/+MT+f/t3+JzRHyghcGhytp3L9H/9o2kHn//pDWP8U
5AigmAjYaYecAnbVjqdvueE/EfAg0kRMBsobS+iP//5YL97P/3tf/2jG+rYtGq3+9cfrs8MkYqWO
AYMW4QqEAV4dUyb0FNnXnogqsZrkms0OcddPo3Qv0mnQextjk7/My78/wF8HPM3bC6renyNCLaUu
hcoJufvLPVa0WTuXyBNGY29/cK3qW4HGfmmUjyodH+xwvAu6sQN24nwKR/HddIb7suiQ9+pPED1n
P4ziORfissJ00+vV59ZZoXACgkxcFbyjycLrefVh6UKRsSFVQiDMS3x92aKik3omnif0OIGIO7Wk
vQ2k9DovABFFvNNmD26iPNIoth8Ht9ruqqI6DPkwH8pt+7BCSKIc0gzR5KRFDKhKRc4SGggA2eoa
eO0XUEZdVGJUFSund77CDEdEz9k5Hrhn8Bn2+RbcZEWgE3CsezUD7gas4CTTmE0fINw4pBr1usMZ
5mibIVDCNFufFltfo43mA6OCZuADcd85VmPENtJymTKWexsyWYyOTn/YQCpEuLdnl3NX+jtzxIRo
8Nuv8AvG3bRJazrRJ+UOXlWwy0Vp3fV6Mu7gT0D7sJtiHzadcxxP8tU0okFCjhjrGvqa6lmwT0FN
T7umXJ3ntDKqZ4X57X48Ybq0vS3g343EDOB3oA3/gB4rkr518ynXbngGo/7z5nYPQkH3ySwdw9Ot
KJwW5QGeUnXw+227JKNHnGxOP4LomSJzQeOtX5ggMwQVTlHUOIxD0e3NtldJNhnn4dR/yNbavN+m
bqaINWFBZ0zGVTVL+ykk04Gc6Bx4f+ERWt0IQKDPYzk14gql4bM6L3+g21/fyjAtLkVjotPbhA7N
/wLsSEX8fCi74jAhRgdSvzfFmUBpp4iMMHUvQFCDGJBb/tDbjY3YjhriPi8TbFTcqAA+HWv4MuxA
90NR1YdyrcKzcLO/NeFQ76zW2uK1AX9KLbBOLOnciq0g4NTYnTVqGKMiH+AgGWSA2E/2Sdt1G/8n
9An42V3JdVriJkh/ll6e/cgW8U2tGg4jsNEyLrxcHyk2tXcQzErQjATIhscKLQOr3fU+zILMciHq
UHva06X+3vhb8c0OjI9zLp0bRxXV5ZZb6mDDJ7hA9+ybv7Xyc+8p86Fawdnlpm9VYFJSdBudzL0a
RsdIbD8ENiPKfI4bv2vOh7S7DmEdfu1xWjmS9uQAUbJ6p2q/OjOKrtkZq1Ul7lAA+e28m7y0nEdd
+CWTI+qzemj8uOvb8jpNdbevZCie/GKTidGvIgbnMexBQNy2Qmp6AQ3HDRIdR86+7ENvLvetuZVs
0EzuB70eZZsei3wOo85DzHKwND5nQweDOsuPA9YjFBPm9F7CF7wWYycOduO214YZbl9W25+/IPXg
3snVIvAbcoJ/ZDHTg13AFPPDO4VQx8WAuiREkHW+ckP4SMj0YsVh++lBwxCFumyMT3IRN541nIwF
hgQgAMLB9npVzP4Hd3V+uI5yL7EU8g+qDcZEVCZ1ALvU+g6PNjgARrd3hsA9mGBlYS/7fR/R31KJ
Klwc2sel/zEtBgoUgwtEMFUf6/WExUVJd4c1Huhb0RVejHFP+xFc/bfNrrtrqwrcIzW+T6Vjlx/6
DDStQnX5ulVWdsURRLNuQr0eNh39HSRXwZ+EbTy0q30bbEvwlQ5IeShYq3dd33WXXdFIlLuqKfaJ
SeLUE2tiF1UVT0VjxXYKjniuFRjpVv9MczDTxeojBuJineQW/hjPtm4/913+da0X5nLU93o1rUOu
hHtRw5OLRsO80dn8SAX90yLMj7BJai+e0y67qmSfHyt3sL3YLgGMKcdczgU16jMRlApDHGN5Bjnq
X2C0lB47Kx1hNHUWOP2mq0ExTyVCqnAVWInTWFzAj0zXnW8N8uj4Hfta1SD3oMw6R9Np1gN0csuO
+rQqIE6sfXfT9djZcQv0HeL/3fjFBxRa7GWKXjSwtXysYJlr8xGA5MLMDs1PtxvRwSM7Skwr9ctL
hFwPGuXwIC3kD1uv9q7og/bC7XAKXnAEhJPop/6TsLIW9bcCIdgwzMl9pVUktXaG80wMEBrgF+8w
LxNXgVN2d1h4Vzfw8NZjtrjGWZbSGI6y0f6+UT9bEhGM6aPyIcNBPZws4JvdfJ32S36OMU9zl5Wj
lbCsz6wATjlomc6JTEGIaZjthgb2Yu8zz0EMoCaT2NUh0mM6F+FtO6T9acZOZO95B3RaRIB6PEgT
bbCnl1NeVV2Y/iQ9m24xvJ6RsaXVAIFo3JujASXVLueZFvBaZYDGaEFF9ibDyzHNf86GCj+2gwoT
UJfuNz35LfJU7txRrdrGCzi1VXfdjV53mEE806myarnb6qm+6crUfTJWBe3Lmbfj4k4Pdt+k5/mK
6Rsu2C5syxLabgi1ss7ktVpoenn+DLEBrajBV1VSOpW+pQQf7pWoPwETrmD9EE9zGxDsr0Vjxhmc
x12zBOUV0hbZbm0mj2NinZtIyNC8aw1bJ9ViAFatgkDvHJh4vENj+SJa8I/C3KCGhPuw7m9ytRXX
1Tzrs6lKLwNuoCsigzLqFlGDs564JEcYfzsJZeiho7CzN3QxV7tg2tR1Glb3dDaWmA2RXgL2dD45
xB0x4gTNjQh697iOAv/SasjjUs8UUrRh5sd29oNL+EHWWeVa6c/RB+VJY7C9MFQ+HIElDsfWLn8W
KnDOCuG1F9iShR8LxSLlyKbqm+/UCPnl3Cy7abmnBicFEmKmPj/pDR9XvYwZYg25jCVUJei4ebnb
lLdcudQa0Vr5acvBtaK83cK9rJfbVagGYXVL4aBlZlc48wEvhSO6Ux4oVqOmSOlWI7daJ1yuJE9c
z4NAp2E0us9bsaTHfmvbo3LnFDmBdLjMpqX8BApz26sugCvL9XcxTIuuoj4cl33QD5AlFqN7cmWR
XsyVp56NJYUtM8MHSOBZzVdztnoHR+TDvevNd3oec4D32cOsrAZ2djDHG1UDuMjNBCixziIxC3Pn
VLYGQLs0yZjpfgcstbxAN8G5CebAiwHMupeUMNU5UFB92IR/W6QWkL2ljWGlVM8gadM9SA3zCIHp
WAVOAVkczbsMPHpMyscGtNZ2NzrzCh6yb44oM1jX1iI/VQAuLnM3vd+awX+caxgRHC/NuTvZP5p2
bs+VCxRS1M7Hbpr0XTZtR5kzbGsOP4ZM79ptsKJ0mqHNmJBL07y8843JhYM9jXdjMMJOdrYAzHwn
y4/TyOWpnKzldOx7UK9lVJpzdtmEpfecOqq7UstgfyyKLPwUaBSYBRQwyMNzsOw6aCa3OTDb29lZ
T+i3bMl3G5U5dLZmNHmaouwuRAiouy3KzyCkCR7tGapk0GM+jhwDegoZAaEhS87u9ja16kdXGSq2
rQZuXg801RnFuW2sxUPVeVe9VDIW1Pe0b8hLCJefS5V7kfZCiRHNOO3hPrVxiDS86PwHTroirsGw
JVB6rHjKy5/dQNWHLO9HNXrf6lQ/4jZwt5GLXSEx/73znG9AXPLHNsxhFWb2FcT2x44g+7wu8s+0
t7UX88l2Bbh/QL0BFnt0vf2oZvHNOBDtq36az4B59rGwug6AlRiPBSAOmOwrhafSrmK/X7qbrd4e
hrYJED/QSHXgFQjX0mK+3FvepIzKdbjqpNndd7adx2vNDeqO0LLdNv0BvQkOh1q2eCLcXIOBYVdk
RISZwfXgAotKvcodzA4Ix1hyPHpulSPPAfVQeGhnWx6eZv2EtIiqryQC0WcA+OEpjQDhHYWPxzQF
9q1ZSKjIbu7uZw2A0d70Ed/xeV92c7CX8Dvv56X74dCzjiDcKdImH75wOUWLCHU8e875JLV5jQb7
DEh3c7BJ97/Sp1bHZSiWG7cuzstZ6n1WBttF07m4FDfGkF+uUuwaiB98lAEUjDQgivjWnYRyGwCL
3/mu4V52g1Pf5oWsoX6CQC9Lqc/V4o/B3qhk+wnDBTNuiu2yWpbgR6jbT5tsnk4u4TsHljjsKx/X
utk2pydYFMS+dIgebJ2hriIDm4W6iIEqEHyFMyyp3bht7HG3Sj2tECidESH8bDyOfXgEEHxcm651
aL2AdI7qcu5YeqSYW6p/ZpUpEvAZHMdF6wEi14I7cTLWHTSEL736OWfLcjbVCCpFXbF8mecpvFlA
pH/HFmjDfbAFMEiEhB6MhJVsZcseFYr6UAj3Hhi1jt3OuRuq8Amtogep8+zchXKM9RRppF79hyIv
9ZH2ufV5abzi0JOSL7X3QaO5F82i+AoBbr02TycdRDuJhEyKz2foj0iAuDiNIz4HUYFQv70Ma4iK
KzIJpe1TBrbbH2rc6ocqsysQ/cIEQF7dSDbfjptli9pBVGeoj6XRUPDJ+jE85zN98daPEljKHtz/
Dcm6fQ+p+zBjs7ZF9bLei9YHNV366gsYDrJkRAoOI+p2B1OvYOXBXx14MTwaRf5o2MiX+HzT3sQj
D1wlG7brhhKimq7ZeDxAghDPeVdX9Z4FlHh5WR1C+BeBucC6keWeQhxCQf+HvfNYshtJs/SrlM0e
adBiC+BqEVpxA4sIkoBDawfw9P2BWdWdZPckp3a9mLKqWmQyk8F7AfdfnPOd6N6bs+wioQnBSItn
pgH2U+XkezPu+dKZDp7FQue6qIiVQNOcl1ExH4wqUZ6puYfzaNjzoSiL6BN5RhtgjRqOiAjCpc66
lzYbjk7WTn5dJUBPPDypFf05HjZZH1M7rfXANGr1qVtHwgzylcvCfOPQj1rHEh9jck4v+20x5vpz
Mdp026bNPylx/9aQ8LEq+O+vc7+fZoX/1+ngT79q961aR3Ddr/+q/4UjRPdvR4jb97b69o9Dl7+X
X7u/DhLXf+zPQaJi/6GzsCCATieRySWk8l+jRMX5g5XQugPgFQGctgoo/zlKtPU/kB7DELXclVLP
zvg/R4m2xt8y1ZUPhpx11Vr8O6PEH5Gd/yVZQXZCnhkzMqS4KyKP1dTPk720KoHuD6UZCEfQH6ae
doDs/gjIQGzGcY4OyPHYIw0L51+t0Dm7qbimUa4fRYolV6Pddms7eYjVDEaSSK6uhGaJAym7mzTn
9u/nkMbP6+0/f1o+Fyb94B15w9a//xc5i3TrKK2U0ggIW+meI0QszBCq1n2sjcrG8WvWNsc8+kj4
uRxe5tDcJ5ibiSJ1Uu0AlqbrNtBci22aGO7eANoE6CHvKzRhQ5r4lliATSD9+wZtub+qTdFf0wao
WD1zN9KzpMtdYuugn6rFesBrA1fL9LATQTkqcPkrevS1i117XSJ63yiCpvuENIOU4lfJbjH7qoHI
Hd7mEtPHFy8riMf8+09I+1mvsn5C/E9nS0vw7ArkWye5f/mEepkvGGwbmGEVLlugJeckq8bziIm8
2ycSm2tSC8fwK1dS5cc6nIOuTSR4GweNd1wKnFb8gk2uzom2wR2s34kGqB5wBwuuh2n8LlTrRx7Z
z08gY1pY+PgzGCvx3f78E2Pq6Ig2tbSgNTD892WUH9TKWu2YLhdkK6zkqOp19AQVxOJoNaJ4nw/x
dzOqeoOBHFObIM3biwPYEYpM3DiKLw11flYbo3+OiroWAdeDxIYbdcn9SEV0B0JimIJ24b7ASTPX
ASJnaFfSmNIvSwq/ESBGTrtLCAgTvl7CG+GBSb4Oi834Ax2mhelflm4wzGsJ1U0T1aHs+02k1END
8NmcTbBXkkenlNHrYGhpgIenuGf6Vb8PKn+M1FpA2C1ePezLKU6wthau8pboQ7ufNbf72rGJ9OF+
EL83VEU7M9fF3MasW7mF0lXfVMWcC9/rNXH39w/QelD9ZdT/4wFin2vYKFXQTvMH/PnrUIC5tZGq
aAHKI7FrnUiUvpPykRg5w4tgiluwwJLxp6+UtrsptdjbOsNg3iMzpB9UFNtnjogTsh1vGfY5MHgM
VcOuFpP9krtGcwO9ycNtAB7AWm/K9OLNNQrQZolaePtaPV+GqNrXSdlKvyXrUPNVk33y1NFeSm08
z1EHy9bKGQwwF+ix0M2Qg5kNcEqXyvCcj9XSb7OschH8x8mlbBnigiTL0oeejFcYR9HcBoYKEhdK
Xlxl/KFmgCqmVOYzmBJfq80afmVE62Ukhrox1G6dj+jFScEMeAF2ZtlbPdfr66JMKrJgmRwrKTHB
ianPs3DJzeacFPyCYAAldCt0+wai3RSWFH/Jvsnu9KFRGfksyVZFgbtFXO282DMNHFgGK3lo3QlQ
jCOUk1rFA/khVn2TkjXzZjf5dCZtIb/XF8/9nSzifzg7VsOQh2wABY/9q9o71xfgfFTKTCl4uMTc
Qutjn3xtSDuFrGLY4WqA/6gQs/zGcvNDUv3rIYBgFmmUoeO7+dWqhJ3YxcCY6vR9dQUAoZ7eUlRx
p9bST5075gc4F83OsshlVMm/zbGiUsINyUXxyDjxah4V2anlb+TYv+y9frwMP/Z5vAf8yY1f917a
ZFaTy2A4ABRNXKrpjCwM2G9EDDT9JV2jGmqDXg+DuV8inWNxE+dPcUUDWyW0z8zPVDYakRFiwFSP
iiBoBtA1mxs1nwoyRI1PyoMmaDrrd9HBP+SBv3ykSC4oLKgVPJCpv7zI82CCZUzAoESKmZ5tVjoT
pCp9LvdRBvIgYkkcpGnrvap5ofRBmrU3WV1/h1zJ6iyzEuS/jhxo83MoD/x/UdBcrto44At1jOxS
F9dZbZojqmM9CaXkhvGjEjQ5pL1hM9NfXEETNhAfZpgWfI4v2G/nQCNUayOJheB1qdX6VLXz/JUe
qwX4CH7i1LXKTRrJm8VuFSzvtiMe9d5GzaxmXntT8F6/SU1bWIOk9XQZlpyLvhimk5EyCbHyfLoW
peDJVRkfcVjRZcTaCfoIXC1Feu4J5aqZBlQIYtsR5r1vGRTdMp6fX/XeTR7yKNVeC6HpE0ueZBzZ
rCzGvZl1VeC01nTIl9k+q714auyif3dA+ITa3Nlh9OPeQGCTLL+RvvxPdzoLX45jSNRr9fOLwmFI
zTLT+A9uehE9Yls1wTsBhWzLfNx0PfnC4JEAO3GNnpp0abaaitwsi5dmJ4ahYtimgm7T0m3SJOwi
CzYKjO7gE9bz76wTxs/L1x9vDCkVXNerDlq1fhWtdvE4M4pUuT7GIntpGsM9KTAj2CJp2zK17S1P
k8GWoyKTNLHjoG2at2bM5NFzZbrTEUnyvJlG0Cs460vy5w6g65oTwlPwFXG61eAfPTXzYoWdQ4hT
RybmfZ2kysZrfestg08HX8JOdoXDAB6f3u84wP/9pFptGbi50BBSM+O3+uV+FCJyEVnyB9Qy/baq
NTeoqkW+wLvyzm2RORutaiaurBDH9ehNhJHY7AkRm4LFHOyvKtfa7971X2SJfOr8UB7zKM6oVZfw
axVfu0VUqnahMXUy01tCFsaNMrdDoDmwV10t34u29PzefbVxyFLwH6eBufzfVw4/S35+/Aw4cFeQ
OPjr1af08wfDSrWfCFICpFTLT0uY9n70Rm0LIWT5zbFs/LcaxeTBcrD1cVN4a+Py8281dXOq5CpZ
GV085bdj4XjP/MGov8G27KDRK1/EQsUdkIhSM9Ivuy+VY8TP2FLYMkeT3vmjZSknHaphz4ov1z6y
ath7Sx8Lv8nN0WZdgfgYa9WySwEHlz6IuSzdFZyZF92mImpZ59V+O3vEFWdV+16CRsl9jcDxoxN7
k7sxjfQ3bgbrZwnSjw8YWwfmDlTRwJp+VfXRxMGOKhs1kFQ9rCFIUMf5UJ5l4i4QCUxzI2NH3rdV
7h6WNE57v5PmTbW6xkJSz/nlVtpeCuwxjM7ccn5ockXEvj1rykcsRQdAGYwVFqtHdrNd5+f1yGhh
Ltz2vTEX95m6wdqOSlz1vpZnFNsW1E6JWUTbAF8x/RUpGZrocoMUzNKNUSz1Vwkz+6vqFeItrmz3
NUcJdjIwP3zI3qSqZnmEKqTR7QqSDTRHADoV6NokO2hLz0SrKB0wyrr7Vuhj/lrDKwWpUD3RpY3a
rk66amdqKb+TGhGU1+niz0f63xp6/L9NNP5WP/W/cKyxnhB/o4yqulK8/4Ohxj/239rlW1yxw33/
63xj/ef/nG9o3h+USBqSaGok9FD2f843NOsPZx0roHpaLYvGKjf853zDtP5A9MhowyAgEszB+ob/
SyqFwsrmksORhtxIB2f/78w3/hSg/lcZxDntkGnAv5AaCFMWpe0vZ8VQ1hbb3fSHkGehQjeZd+NY
dS+aSqHuI4bp3tbVFTBEK3ZoSdoFQTVJUgTyQHiCy5qi5wJ42g3yPaYZfOoSZ4SOMS/4L2nO2nRD
3eLEm35kf7uZ3H5iIajnjXuobSjEoU4y1BQCvMLxNtnoSK6WOhFW7XWz+l3Vcoig/WhHEynd+Zrf
min5s8JyjB2KzekZlBZtlB+hMDs6es+wWCBtf/YUU7y0cZKdW/p8EGW5az1Imdj88SxWf361TMUB
+NggN5HlSP5CrGt7TYx6GtLSq0d3dmV7wYTtLrtC79qTO0pD8Uc3tzfoXtuTwHr5oBaedhEQLFfI
Jf9ao3THqxyi9Cpmg0N3SEeEEguEkwKiNDVHn6k6htEoe43iuD2RLKkofmPPNFEig//sq3joK5DA
GjIqxUibewq9/ntHam90ynENoGHJFE8NOTY8ERqS+MsNNibP2C8mpqpz1mZiDGaLt15rVLZkkQ3z
i4W/J75IU3VGXwJluTESqlg2HQTZ+8mYxxeg6fYXpS1cCQuzHD+rTHU+FUCpc7BafE695U05whHh
7OModT3fIOK7CcY8Sp4cxbBaH57q5IRQbrJr4TIcAiikKpxPI4ROBwxzGiRuLwmZ0DT9bGd19EVv
4Z/CkhX6s94q6iFL69rytTlv9wVDkTbgwyedeAHKZ8PsMcUTXD1OPt6L+imFkP1RJiBjfVpiZhFk
wi0vHMhMtgtok8rGmc0fv7UK8TuHLzpyB6nW7TIK+EBV7dg6MjBIKVuSnnQAiPag5z5r09bZuJGt
ndJ5nmO/xnBj+XWaJqg2EBc9jAyRUDs5yO8NQI6HnDVkeqjnBplLWsirYy/Zh5hUNGu2Xa0wwFg7
g47TdX+w7Oih99rY9kduEY1RSsq6FOgruSmaEAV0MWsuN0rBlCRw7XIXR9VyOzt8iaxSpfOlAylq
B8vUtZC4y4Lua3G75IHYHAZtg5jdT5GOyovLKWD4M2qwd36k+a509GjcW3PLmkSxR0tBQS2zUx1l
tXYxsBVNqGwiNQ2rvIUqNMW29mw1Dsl+2dj1j7pMCop9eAcuvvmx6o6tbg9q0FCGFKj1SXq9enKa
jGBmWfUVZz+DA89TsPhlXvkiplz/9KKi/YbAr+FGrAs+tjlDPiTlK9Qj+ZpDy703QPvOu5FelWTm
CYLFrhozV/V17tF7iDmGhylW60x0ihM9z6TNdrFl9AJ9MwURi3rCzeWdJ+jJ/LkvgPb3NtXIUL8o
AKI+EzzvKGlU0Wb8nGqNahj28aM3WWxSe6w7x76rcz10m9L8StSC+ab14wICUzAk4d8tHQuJDNGe
JFpXKwMYVuqmijNkUJ2hzyHcMrD4bVT26NYmBzWip8FxzAW9FwDpiW8F5ymM1igdUHJlkePneLWR
TcO/nM+8rayRGGBN3xZF5gzNojn3LcbFdqgkpX12KoRfrNxWxUC6ZPKTW0IpQ6qCGgcnc8CT4i1V
G/AKOCLQ7ZRsAIXd+0tXsV72PUuo61KL+axfS8jZ55SNCrw3WOvMpqZUcQJIK31xLeK2/GQgkfIx
SjnckRJTAvawKutedxr1WwezSQ3MZdHSkFKMu2DpF73xAWbTe4jOa7Oj42ZM7kC+pUqQiCoxgPgu
CIfcOq3mwKO44URHIL7vnKmVgUBcQzJEHOvP+IZzZ5c4eKj2pRG7D0qe0f8W+K+trcJ05sqDVXiB
3fbofBoSp9PQ6fiSAg3y+neEJ3oeNGxX04cFbGcOlG5RlCc0gPzyZFWwM4Rsem1DGd27p9iz4jqU
teYpm4Er+4snHYO0CbmOMTLH6Z2tMij6FYj5AowLcH/oKcngBCT4TB9DWeYvNvbpYV9VkXOKTG2N
EBDd8NmvhR4MXLs5WaUTI7TybhJWnOOmVXidfNFlcRZGQ5L8xiy03to/3+o486mGDdVj64qn+Odb
3SylxTkuWOL3aXdbQNs+cGs7oeKs4XlpaYVoaMrTnKIr+1EJ/f+a8P+sH+Lf1ITf8vd2+GnJtf4D
fxaBhv4HV4lFVDWHMI6FdZX1T7288QczZMovRvykMJlrr/YvvbzN39I1Wjn6aCTta8PzzyIQKT2c
a3KFeLU06jYWPf+GXp4k6/V5+MvzsrIUMAwy3WTXxVv9axU4TkaciYjGB8hyhsKlRYelTY2zy4eF
2x7BkI8eZYdkTgvbQXEPVh7fjLIRZL5HS37i9nJ2cGq/NCr8Eo3JbbBUFlOzWUH0yxWsr2YQpP9g
iTr1rozBjpJLkT+g5GaZItEJJmN7bDLQW26qALhTuYInKhJUHYMSWuhbjuw7dnaxTE+Ru4KiFtU3
IpvoRCW11wGkHeJwnFYS27JF/VkPwPhqduIOzLjEsYo7MlXkfizqt9rskHunSTjiOoMi2d0Q+IGe
EhR6GyXqWdOXJmy4fxmmugmmyR51VF3vbGJ8uVJld4Lu2wS158Xbim/Ij5tYngoxf5VJ6W4qp3yM
88kLoD1fyHfobrmPG5b7scPSvq2OJaS8g5EMxrbsjGxve0V14hmJiVKjfS3oO/dZ1CF/r4QSlGoy
nKaMFEqOoiTZkgEy7EDYwcci7EIJ0EHaSFia9BnzcUPxKJfHvKnsk1BgemfJUIU4qBFIGCCP0ced
TUsM3/vB3UNnXe6J3ziaNtkJSaHhRnC1c9osVjAREgFKZz6mRZQxD2hhlMYSShe38bemJknLL52R
AX5VTwRUlNNTk5lfvUy0SJ+6auu1rX0EKl7vo8V7t5TlhvEUjFsz07djCShRWTJkfkguNspkrUIK
ucA9rIxNr7W3kzFmFwXNPsMUxIqgyP3cyL0D1G0E4F0K8DRyvD3ryIOByhRcJSqpsSJrEgi95cfV
igjtxUm0EEyTRtnUigjBLmJvWNbCQBbhoiTK48wU4JZKtv2iqTl4/bjJWQI20SluLFYcFLYSZdCI
dMJ+TzUzXJHvjAPOca4R8AAqMUO4OPE9WnXHnCEOGs0+J5V1jMvixUYHz8PGd4FVwlz2aas9TV2Z
gjVLqFQT6LsNQt/Y3I+EU8N7JNBFa7VlHxkFnmvIQTdA6gd2kUNr8VoAFeD1NLtn9l4W/FanUo+5
kM1JTEr7NFIl5wu6Y16tXdabJXvK6NTSfYXOosHlahCkDfpuZCOddCv0skGUSJ/rgk+Pjc9U6Uu6
DR30dzwQpqQO9dZUZYogsZkZ1+tKf9bUyTh2VmOipWkbYiI0urpCnUJCFqg+Mgc+dkmiqIkmxO+M
UVzSyLDv8p5BCw+J/VVm89Ur+s2QIoQWRhWWOXdp7epjqFqpCnSd1iq3l+LJrDQYiiQevfbgrG9Z
UzY+DIsZrxwLy2gEFCWNYdplyzqCH4ZRpT3tp1se7rPT6cPDQh3h25WCyxM/yCuGsS7oEPL06XDM
WfAh2ZyjHdJLgmsbNij+OOTWcYg0wMML6IJcyh1oCiCoatwHyZj2R8N5d+zGOY1jgxhRAKfUcQNc
YFn3PFOOy6LPRNY/rBkznr0odwKINxAR8pNc1H1gSqdo0wr7yU7mt6UjAQfT/Y41d3SIRyjlpTv4
gH/uGf6yRY0cJShI0AiRvDrbGTc7GXWYWkQHpIQ8Mu/YRBGdpR1rFlCYSLnXE46LJLUixq7ktOgc
DpZKiq2wlWuaeN9rhFfAwQWK9OyL1drk7YyTP3N+XCD0WpRhyfr7jtZZYZVpBErBk0snbvkmC+Gb
sbCpF62y3yeTKIOxKa4pmr7Qg798TVh9PTFOhfyruSiDox4ovFKjHaaa3TStUe8Mo6MJ0i1np3Lf
wOkFGrQZi36gIDeJV0jIIzFTsPnBOANf9MuKSRpr0hwheffe0T7rsthkiXZTeMXbPA+HZFkeM+6J
uHWOU61ukFGyPhk3Jsx3AaY99WwEvnNQTInLhrnzB7v7wP/pz5HDjy3OCBT4vfVrPrm3sSeOlsWA
cxx4K6s7qlY4aMTW+pZGZnWtxbTFowWCe3grhHLTjy/STB5QNoOQme/Moe0/8QbkLHEVC5l17U9e
fhvDnNckUmSlDOgn6DoGmqO0RmdJpod7mVEE+lZCShvvmUju4NCrNx69xZm6tQvUHM18YOhDH85T
ISnUq/wwIxp/hFLztSqmAm2w9RTVk9xZjTfyw0rqylLCIZ2tZjyN2ojiY5RMX9TkO0+Yu/fAVAFT
bmpxJf2p2CCsS/2oN0EL8wYpL2ZaR1DfAKlqOdhZoiAD2U2o2OnbTnPZX/Qksgnm6SRKgz4TF72Z
IeNjxit2yYwK2pGNe09YVfxOnpz2bLssioigc/qdCUgfCTpi0stkaNnRQy52WRjbv/apsSduxPhI
nDmGSpnaH+BzE79DAL8zPEnNYEyKwzpHt0iHGDidM1V6h7pV5j1k0uZRlqV3nR21vum6lNMCXQcr
ZJsGOquLhmdu/WvMi75VrSwgktmHdiAwg6l/Yt9mqfVKVBsSNCh/5MSNx8S29LdqAHwBv3S1kiS8
nDlmj7atl01HyGHWK8vnssCh5WRqCeEgf+WMbYghC0f/tjLch4pslwCt0EdUxszLy6TziWoAN0ry
0iF262brkB26UWy7+BghrV54sL5UDG58viLiovBSqodGrOvm1nLvk2JwrjlIHyjOC/sDVVwjN3mD
E90fpnp5K61in8Pq5oUYVL9t6ezknKmPMp3UQ595ILOg/8JhmKoXtpIWIPvF40tPmgtcEQPKkVgi
GgXpnie6pI1Sc6XVTqtsEfGDLFaTeFOX/XKGTdfu5EK2A2aDmxSGsN9nMaqGYZC2b6L/A6UP491C
M98XFe0RLoiMOVNhQIl25ncxRtUbqa6YmGp3Okb9StZyOyYeXUJOTWp08X7wLNCchnuX9UDy2q7I
dgOkBUwKHhmaeSl2gyaL50LTR/gO3F6jLNyNgBcUdk1d7Dw0AkI9UuK1F/JUmjUFcQilaV2UHjjt
0jO1Uo2QPd1DUxVf8PU95JnqC9KG+n68zTtmleCYbmMtEge+RMZSpknQDeToTaLOj0i+rJeBvpl4
rXnn5VX66eIiCgtrKI9dmYy3Vefe2HOFRD8jpi4oRP+RLpG8Lp3G6lYy2txYELeCPIlv+3bMXhzF
tJ6MotJu7BqfFXKAicqZVQum5eox51M8EyjTh8JinlWNThYO44wDUidINWD/QXmZKAguoulrFrnq
qXGVrbFgKgCfLVcR1ifcZL/XR7RcXr11MnltyXX2JoC6tgx0Ye+RgHa+Vdf3Dgg7M5tfq3jFuxsJ
1YC5ISoAXoJ51FP3VUzTi7TqXWupV+YiFHdTzOaSpMpMLYlPnE1UJUQqQasb90WUPKc25OQF/O7Y
DHdyWKjbiu5oCe+ozSrWHwn6YRTjblmGe0RzhOfl2EMVwMOf6uCEXaISs8c8hB+m/VIo7pehig5J
zooJxPbT6Bbf3VnfRlgC/ZK3tZTu1ajBwi+dcinHaWe4/ZH90Sap4s1SVg8p1nRG9zbGEM1nLnMf
y5hQNFIKw2qCBNwMg3WuM+yfS2Knp05Jqmsn55oT3gxRp9f4pnKKptihSHKS7qLERGbgxLhxYvVN
6bh/p0JHm2oyGKk46/iRiLaoYvMFHRl7HI1TbAHIzYVcHTOt2hVLoyKLnm/zqWEUnx+cWmxKld1k
Bg0nzNI5vzCwMPZjLbTbGl/AHq9hdjuhlCG9jEQS62zEnvamybH60lvmFWm08FM56bsIOyfPUSl3
uWbE96SIq+9yxqFKTo63SdXhm5EoDekd6Pk6iGyh1g7oGiJH3mDdnDde2pSBt1jGDbrmq+EOd1O+
EuGJkH93RF5vKaCSb6kQDsFRcERL9A2EFXB+Obw64/iilmn55Gn1VuK9tMtkp5UoVbARcSlgFQEP
GThZjTzBab7apQYM02j7awmSxzdUkflMbxEjA+JPtIp6a6y8QK2trWywHcws9ZD140M7WXpkHEVZ
fYsGnDMLSQ4Xz4ifOp15fWRWmL26D/CFPWzN3NhoAAF2Qssuep/G7176A9gvu3QJwGdEQaS5FuAE
u3hn6NSdrLEV29FdSJQRIPEHRw/GLE9upo6EMqdgtcC1V+zn1twTyHmxnUU+zHN7Z7t17jtlc7eq
l5gZvjpESDG8mkhxEh9WkjXgqsVGKt6eXPIj1xvyMZUs+ZYbmJQ96gWOI0EQIzMkt2MaqBaq7U9p
fo46KjevKZedOWocf8iCXqIW2VVhVvZ7icjvDVdRaPTorgwlTEfPoYOHmwDyLamt56JA0EQbtDel
sUf1EJRD6+1b7p9djp4okJ5JNNjqxZPx09g0ynFy5zs9Fx+2SQC4WrjZzh7r97HCK4OP3bWy917K
Lqgnw3kUma5uLYsyuqs5iiLP8Ine42ITxXRmnAYSPMtvEX/dRMAkfb039pryPhYKXhDcJ5ItudDr
41QotxaD+vd+Yvnc6ml+cE1JNUswC5+chRVjGbO9kJbxaDk8wJrVulskdKc1QJLVR9MHTa2pqOr0
z0G0B8NpihOC5PRqLvm08ZxsYH48uCeptw9rFOkGc69H3EH9xZWRt3dH194zx85pdUhWblKNs9Vb
bg2leEKD72xGs2YJ5IysZvKjIZpn5oErCHls90w3GIULmrrTgsl0Y1LjlwgWzYZpJZwrD0k6ili1
oFguzCeXjKUnp9M6yi9dOfRd3r2YcNXOioO7q+2Y2PVO0d/1eM3qkAlstDHHhLxakdOh5tqa+1Lo
ya2oYwzsBKOGBKfiuADScq645r95c5HiRmMQDBRuPgPVfGqcst4bel58RJXWPmaKrW+aRZTf2sKw
j6M5l1tnIldrhv9FCkORhF40FKGhGxFnDll8lV1mkNVS7602iuGd9SXDTWF9S/WBnY6bs8GpnGbL
+JWZCjxDbPFkw46JuhrUigFHArdOJZP6qLpztY1yI9tg7lk+ILIou0aBLG1hz4x8dKf1PV/NGHa5
V5PFIAimme1pJIOvUXy1HJ0HbO9Mx2EY3EnUCfe94Yg2bJWp2PfM5LfzMJV8M2gc0RQMt8bY1Ld0
4y4oeJUUWK93TmAQ54DtRB5k7jAEczpp+PA7ChC0LEzi0XeVC1bQ3LHFwRWK+ji6mrgg+47CgtiC
C8lj4Vxg8nfBlR7TKHYTfstifG1GvoZ+8uaDqVbqYVatB5GvOiSelnjsxy12jZp3R3K0lpNJyGSp
3+gt5nFrhJSAYwvbo68iVwprjDgfptPUO0qYEn0dHkan1dL7IVleDWK3YyLNrmpeuxujyngy49Un
UvXa1yZqI3JZCai92sSQtCTvsbEIqqnLH4gM/KihEJMB08QPOUGeq3PIY+IdR2+aopPepETMENAk
KGtP36AzUAqAidXMjLBjBDNF0rnOJiYNPYvfdIFykcjVUQ9pcC4eE2ic84oBBAEf11s05PD/7X7k
hKr53EzxZhZ174tI/SDTkCxaPp4T9WbizyYu/b7OHzAnvylEUxJOpzE4GouwGdGsxPZ8RPu+hGrn
GJSio2bSU8XLEYmGsx+dVH1xybbwfHPS2IG1RLweGuKcPF/iRPSjNBahhvc7RPNM8OmounubLKcX
Y9CA2bAw5BPTllPLw32KmOzfZLGJzRPl84ubqzdtU5sxx1zEwdwQLcA5rTKSRDK+Uaw6AlIb6ega
l5GncJmvlpNZ9HRlcrfmJxxV0lnQ4wEDSfAF4aVa4+Eq2X9jShOFCzzho6kk+j4alJbAVXmyiZja
qY2u3cyFc3UpQxt8cIaRTX41TdFjXVZEVKUu2wXqhCCV2eK3XmLt2kVPAfDHCrEb2MAztVMOrUbj
+2M6jTh5BdsqcYmgGC4mOXE0kgAk8QeJXQbCjUVN78ozusxt1NoRm0tctAZ/ZmDiochyM2g8Q/Aa
1NNDrqHl7KZI3xIcEh8WPZfbmj7kzQa4l/cG6sIyaU+sJymjTOsWkemVgL38sbY6+qVaMD6ppXuw
rZzCk33aJbIb46SbEdfn1KnHvp+nC1FL8001U0jShOpQG3owczD9fRzxeyzV/eyTkbS1IocvuBjf
Vd35Gs1M5hJBhYtDslCbNxAUyr728E47E6L/JtGYS3RRZ+/SEc16nuVYuM3ky6RbmPkfFSK0ouUY
yypE1WB23MWLdge49zA13bKtsglNW+N5O0PDJtZpDTvJnrF0f9PY5UVd6hvpUQnPKoyXpqckYtTi
NeSdpnY9bOxieOaRpndMrLuCBZIfeeorjdmRtLpNh9+c42bcVWx4vjPDCDtPeSgLh5S3qYm/RjZf
BCKFbZmYnr8sLclMHOEvmuod+9G8Vy2s7KWZfU8SKj9m7uVzkbAKNdWyCe0FPkpjTB9amUbbSGb3
ZRSzr8oj+WK3eFx7nS0lloLO8cciDm0teUOezfbMvFegBxvFsVLSk6rwQXq5973Rqy2zkQAvng62
gvTOJelOjm20tPX1eLV7zQ5x+BRHo11TbKwz+EAMJ+mgBM0wP8yL1m/meH41W4vUI7X8rrXdtsrV
aCdqJz/ns+4ninR3knH0XqRlc5qIcdmMdXKcnXm4zMS37tFccqYMcXnKPOfNsWX0VWfKKaPlSWO2
/UiQLzngAvP3CUjDB605i3l4DWTsEhWTzkLbNtYcVNS/JEqP+EvbyONvIwxI6tBQrHI+d4OatQxv
0/qTNljBeun04kYVJEGihNOM7gLQodp2YzsPfs4emkFcNmjNZq7HpPiw4XR16GXYyPpDNRh6MLP5
tPnNF2cdSGMQCMQoll1kEImzwTlhRcHS5PVXu/fMa0XATnaM3JTFMowW900bMR37HJHVJ8xwzw0B
+v0Hc+exLDeSZdsvQpkDDjkNACGullQTGHl5Exru0OLreyGr7TXJzMe06lHXsGhJMCLg7sfP2Xvt
/NtQNMsV2LuZaE4TSNEyWtzpy2b4sDq7YG5bvhDtnCGTCD4Kps27mbbIrnxDYizcyJYe8cCKnl4b
w/IbwdXkufHaNLQXKU4AcQRrdQju0rSvn+emzK6BBeL4I/CFQXSWENaSTCNCA5vpTVMW5nFUq/cQ
mFzzfJFm10IPxUm7hXshtiByMnJjDkZuPxIJfA2T7ovOiIBM/O0KIyE4E+mdVu/7YLOUFtgug1jf
R5KtP460lO+93k4OhkExLsfGO+qha1DzNczkV4uxDwHZ4bbTV4IMWvmqCXgS/fxlDpzHwZyKy6Zh
IBCvlj6RERQ5TLjAVbMNGc1WviZJQTGimQwnTMksKjB2VxS6m9PHpQf9pbSrq6nkpmdiSB5JRIwQ
ia2xmVTFabGYc1Q1He5iSPzIQeJjti49t+zRXETwRtrE8rVfDSREG+cfk35nOqxbAZKhYclZ87D5
qEeS8bEe1wem3Gwbci9WSvduHbo5ttXMKp5VNVPLWSeZb9kFdfAr95tXXlIr7MzqoKTAUZPEnp++
jP52QQL72GSz/IOmV8tP5pBGJlpWUNaUZDIDHCA5zele/HXxLlKI7+m87lmdPu3uWRZnZeMBqBIB
0sHTd8XivNsbp3FrjPIe4cCB2GhwJZoYlDDZBEXByhs9+s72ha473KIFskhCsGGkqEYOvYWuwR0z
Rjal6YBKVpFySa3J7G1n/6mnzhguSZ8wKwq4NLPdk3g91YB/l8yGhITS1Zi3vD60ynfJ1ZrHsE7q
8ehOafqZLjjamqUrYeh47ifSCVz2GAH0Aac0h3htfBJ7jt0BYxU6ebQUzVPZjtUnxm5NtFHQckVu
cPTnf2wkpDGwezO1IqvXb/LPSF++0JofT1C8v/u83RzrQD2Mw9a6l4oEyJZ6S7XnRHGPHrY2OHH1
fwlMuv92R+mjcv87x18FZyAJa3OLMRY1t4V01mu670vcib57tt3Sut1/wcFLMft0kvz6tnoSgvjU
sd0IYDNoS85VYh3AAqiQOEoqkmS7rwsNPbTv+8ib3DwmEO/SEzh/UHX5hhT21V2aqznDimSU5DI5
tLMz6CuYzaoj1qcPJBOPIHESSclctEcCgpnNtsaDZ6saC7u263trqSeu2sRX1T0hv7Ykpq3z5y/9
LLxnUw7iw1wULvyGljxMLghPTV0GFCOlvbfOi9iGY3LDqDF7IqEMRQcjqkdhyfGmH5QXqSnYUVbB
EV+YGVa5IOCv2XT10lMoRnWbIF0Con/xCZV9HqDfHHnvxuEg8XeEKCrXY+3VOmLfk6AH3PI6ddsh
orB947S0gDfMnO8dw0xkKrQ/yJg5DW3+LH3DvZY16hO3K290NrWHWWfUs1X/Id327pulIzBq75Y5
XMwKg9Va5/q1y/zbQfQS0z31C/Qqi1RmUnJBY1tfR9xWCH/8qAa/c2elQr01zghEDh99mGIyihqP
u+CghbrwMjZ3vps718nKga9Fd7Dr9CnhH36V9kG4lvsMq+/RLglmx1wvG/s6qNAjTji8adJ8HNqG
1So8zi853KrFsK9at53PWq2RsQzNC9fC3eRlvRgDeA3o8w+NSdSCnzMeSIPeCSF3yAPRTZc02yre
VUQ/Uib0dmvsLAWlLEdMwh3JWN7Q0SEdb5oheXRVgnHbaMSpo+dbusZ3gzBSPhqIMTWiwi6KNri1
mq7d6KMTDy7tdmeiMMd11/nDMI7vwwykRDXc0fuKK4FSn3wyxTj26cRalewfMhLoly67IpEuHvok
htuURTUt41C11kubkfc+FNctRq2cIn7eHtOtcO849FW8WeDACkGaYznftD2BfbnJfpp0u/u/Ti8W
lKDIc3nLyoF5BBpFTk7ZYy6vuJuNj0QIlFd5r27yqb1LWze/zcloYipalw0RoXQ95rlmEOzZrxPD
knM6G8V90hJv43UFrVsSvemKNtK/GhZ6ygHXoyVfP9eMLFJWKOHPA6AU2ww9v6GzK+DVWjUJg/vo
z2ZIc577xD6ZWTF+X4uB6/SSDk9lsGlqVoSE+JAWOqZWMsROozzCpk3S2/PN+0IOcnZt9hMN68E9
9o0NSdi+prFNnmJO9eGrzn72VVYwvV702R6Ue5jTprn2s5Ec7dyEPl6gWd0MUdACb8yDaOn9DuaW
nnVtPiCh7a7HlfMqc5CNBqDi+BEJjtwDwuHemxiiYaN8nvetjvA2lPbeyMDCZd5YN1Z9IWcdfrVp
pdeJ112ZG9l8TUaDsvQ/93qABrcgx0RdGw9lMsZtzi5broa8nYGk1Vt2Bn/9vbc8vpE1xHpxKobq
yXMRdE3XNNjCzFpfZMsSzxn3mq5Gu/fJ5AcCU0D1Wd06fmWF2vxUYd8++O0z6e0IVVfeT6Pnfkb3
d3CRBKJ/ni26q611GlB6upN5Nyz+fFTTRB51MH9kuV7NYniGPkhGsLYuZe/SUJugqk8R7Py4YB01
LfmT1nBaZrEvf4bBCPeaoVyPZS3pJHCOEVtMmC5sjba2Ljpowtwwv2HbDi1WSuEzHExhcHU9i9J0
4hZAXbPxL88GiIgE72TBBDAPEj+BVXoxrjLTI06Yr9kdGRAm1cmk0LxsyjbvLeBjvDO4ryE4kAw0
YiKNq0rhzjbLh4nL8qks8ZFlQxJbMxbdwmE6RFuJ71CI1202TplamgdYQ0Nojj7ble1n99bYqkgH
2P7Q3qyRNYzi7Cb0okrairfmbH3xPEjThjLLC2vDLm/ytG4fwE7Z4ZAXyWVoRyp/xWkm+v7b4jrG
ia3xfkM8HBkMRTm37dfBZ3Ci86z6xGmBSKBRCMSLJDhlXfkZcGvNokSzCRRmQzIo3v3GXu/z3XSe
46Dl8pivkW2ORMJPnvtxq0cWcMVcj156u4oTxKtDB1WyMORnyRVFqeYUkDFpcb9ofBoQctbR2HrM
1VcrLNkWY0eZ54QgLduFNWL6+XfuLTHxfycP7fAZV+CVqT14/uWyAasbEcH3CU5PV+K/lfTFPgWr
eZE5wLVpjood+b35OkDAx9WxI+My3/fF4n1tg2NmlxjLsHd1Sb6Fm5C33tzQg6Ig6pEIo0KBUACu
caOmnm6hLxwdQWdfWU+eaZjgDRg525P/VFb+J8MuZyhMdGXRJ8LhYVxTOJSsXR488EsY95qLwmdp
9ly0h6TzT6PdoLix+9y6QzjJv4IGlhZj5KH40n9IrnV76unin6dJ9KGxrjZqbxGOTkbnfwlySG/D
+soknOBNhviWybFWyHWMs8pPbyAEPQdzUl+PiYO1xvW5K40IwYskN6hiMtoX1XXKDV8VSSgK98Fd
8nsvb582I/+gjem09OnJ79yH3PaeLLIOsS9lBqHWPYhAM3hOrZZxFT6D2CyAW2Orh6djt+icyPdE
y+Bk4g/P9CHzmIbXfSQqnQA8M5NB6Ei/eAXGAmxzyohNOTKIHgME8HS9t1aChhEoxFLvEbd1mKz9
sdYjDRmTUw/EUhrPmN1VTAkaFIfMETShvVZhRITjmp38iRUZoazd3JcAfWyEbza7dFMqXpd8KYqI
e74TgEMpWM6OQiTtVHjwcbtB0Bk29Qh6Kb2ikkR6Fsi9hyXYlyYoOO+ZlyDXI8tm7bZIDZV14VJa
RVNLjJK3NzZNNAahWimIDHu6c3rSg3th3nsKXhIqHA1pSEQqSHam1L7FSrBUBA1fvCztbjPUjoRN
Bit9pOIj2rgsgs73EfkYVwI5bheyGNLHteJo9pk6FF4TI+56F2R5bzM5Urbhk9LWtzT5N4lTOJh0
7LsFxNdei1NtOjCnsgdswnd4UIil9qYwS7orXak7sVj3Xqle9/7nsfdMdbFx04QSU/ERCykh4+PA
jItU9td1WbrIW4y7rrTYFFxaDCOTPAbo3RMyM8aZGxk8HmOuKj3a6XbvE9e+uftoeJeFK1M+mcYK
jk95aG2ql7JBriAc9ayMZGNK7AWxZ2DpsGRLi4sre8cZTsMM8q9xp8kIORlZMBJDzcsSZWr9ViPC
jkjXDQi+xc+Pv54OwNDeTB71atNuZZz2aBBnb1VP1JO7JUyMnD6NcWPWrO7K+nNJTelR2611VE2R
hmOwPDcrt7dB0Gn2lyX2CCANgR4i7MOcQXWWMgOfUEWrER9MZaLr92Suo2qT1nHNlyvqkvZaa2Wc
ulINN3wjsF9lVX9O4fmG3qb9myan4mv1/An813wubKHJCe5VJNIZmeDWbSemdf5d3rfvE8OEQ6PT
OZ6WPH8wpt46OOzPMfP3uA+St7oZqemyNGqQbZ2NKZgBv++Vq01VRoMmuQnE/IXBa39G08nxif0k
MuREGHIj0vO8ufTmtzl9GOnHRkBbnKgcmbckyhZ3iOkADFl6eempWq541msuc1BD2Wrcl4Stc5w2
bfKwGXYXOwX7Q2d14uh6U/lCpb+EK61joIwyeOiyvHtsFdSnVVMKcfuwv6WdmK+R4m+3gV5wJ7lj
lceBnzgX29WURsFYnYCswTjFAvEIE8K6xqww3+o95+awoG9xmZ17Q+S7cCTpfK2PdV8O3+fa0dyf
i8R/cSbrgTISAlIzQMelYBwYkoqU2cinNcNKEJcI26qoWisRGQyFGVcwA40M/vXR1AF/WiUQTqWt
rP2iE381wgpR8B/W1Dpsaki5DlmwouHTjo2SlwQs87qXvaI+0v0tsO8pPw7rrvoAzJb6YLlk+lBa
anvUVkNbBrsbxZginDoL0zbThJEHLmpaaeFvod6qhb9v0WhXuzbWUntH1nMX4R140w4QQGfLpkNX
I9EHjUrVBo26PxOnGAF9erAaoMoe95V83ILH0TX7COGruLY75mMxUceTBOA4mxilffQgBv29KCjJ
mJLWi1ZBdU9aODmEU3kz24F+NCdrPBbV+FW19r1tcMMpbKbEtW/h3C9r47wkjKmx8FPrpbTNMpu/
2aWJOKjNvDWH/JIaCpatbz7IYlnPk4KK0Xj3xK9HiTd9yqhpk2CMZbAc+2G6Fvw6edF+VUH6EboA
mfVZH9EJuEnc4LIQiY17mQNspZFRLJhvzMkojyOnI/AAV6ZXbTpCmF0c8EN0iK43nKtRMWT2iSrI
j/HTyeu0cHgmCt59ZjR9sXrSkRRhW4dt9o5mBn7T3W0r4BbF1bSkzlObMQA9qCwxv/ZwYtA16GT6
sOEG2YFexdcBV1aUrUSERp0kOL6TYgwHitsMyUiX3JiVHj5RgD0CJMTtgg7EPxtpP51Kbi6AiVXB
yTYW726dwxF19ZOS9sIVeL3PLPEOzIZJtHGBencjCnXkJb1rSQjvCZrIO/vGUN0zeX/ffGZd1BQ2
98YukPYx8xPjuBSGfnUtZsMkD253ZZFDPWzhnkHCA6xdOzEsTg5tRPZ4vUZ/qfyvVecxGJBgY2Hc
NPJrh+ft8zJQ2WVpbkvmyxP0PqO6SNLpY8tqFjK8zftx7sY5CuhA3rgzrecDl/v0c7btb2ml3A94
97ZDuTTVhY6JogaV1MOcid483NeZsF7rsqKwz3LEPu2YXXtZYDNcMJOjNAzrM23WJ8Es6MqrWB5c
EIzv9egYKJ9zFbwSXdNHpVrrK0v7xXlxGmx9tdw+ZblF24OZ8TsKCnVr12vxkiOXZSxhGJfGavk+
tPl1ghikA6pfP2+KeytpPo8AYm65rqwfhWUlZyTU3eOK+OfUo2L5RhiScRl1294Loe0H1PXWNXai
4qbny71nV2Z20VUQt0t+ybJr5otXlOW3oQtQBKPMCBaMQSS1gzbAaH/TWFt2h6OtjtO6i4g8K+Ku
M4OzGgLxEXTLtyKbhutppt/sVqi6F77wu8Ihm9pZ7Md6SMv5XMJm/ZI2/QL5RWXPrNeQKSkcvdwV
F9TRN2U9/9E48wWf+nC9CsL7WAAF9OtRd1Ps2Mv7DP8myivsdba1HlUydpEzrt8NbxogSWv1GIwa
SX8JNGfczOrRm1Z6i4IAo0RBsOWatrrPheIvnhEdhJVQfWR5JVzE3vky2GW5Rrovon7wx+9AgXgz
NgTIXKVZXjT5aVIBZNCn3LOsOw15PTZl8U2lBoOE2fav3Kx/74GvDmcaUPVRGaS0cwOzYtNNgXIC
JGaorr8UEyPG2chZNuTbRLpeX9UO2QpoD4U4xi+W4as7+kE20A+amP6+9tdi++xlCDIZHgc9nZbm
GYg5R0Ffueu5n90v2RgEN/U+5vCXpnmtKzzrW4ppYJv4UZsS6Ynnpezf+fSuXIkp1Kpx2SqawFsj
rCOdPaRY44pyRCZDHjXS2I5QZ1Dd11nlnQfl0H5ZZN/EqMXqs5wmh4E6hrDZ27zP3D2YGA/uxZTj
9dBa6Kx0Yo9nVzjJtVm29skbjPKSc5Gl+2Eml7XGTzruuNI2KK4dbDZ3lsLN5We6DjFKnvrGB38m
aOs4ZVke3CLzH5JtMJGZeMaJFbExgtoghoC/f2v8AFBvhqyScqE6b5tfECeH6FpQcH1FA4gS0qLX
69FVp+4zMeuhl4odgOikIZgfp8RNT9IKUPPOdBnZt0X6hZ4JhZHbieea4X2YGmkQ9q7bP1V9cEW2
Nmmt+XKrvOwt3/QYMowsbhiGBqFZzjIuUEvoA/2QNpRwys9+PoFoRhYRTkv55lTzB51zD8aajUyu
HS89/tzzYNgjfmvHPKp+fXFNf/2wZMY9Cmwa0l7wOuZWcyiU+DxhFCSSwknDXOzi4Ta4uE1zRxrz
M3EyPXqmnuCMsu4x+I4YwycH/5xMT02TiHhq1ZPFMf0492V/qg0bq3EmirM0XCUOPlKoqMT98mo1
+hG1gRMWdBBRze4T2JVuLAlrwSGV5R0jBGLCKvul/fPlaBoHCyg7fN6vG9kuVGqWRQcqKOg0Hog2
MsJtJaJedCI0BNfXHFhmMEoPrqcYLmg48zO1NtuOC5EBJ5bNWdbSzlNGe27n3A8Dt2x2zDg+EsNw
zk5XODdgK5rYT7EXoLgdRu6SnWze0M945xwLKFArrkyqvBVGLu7GEfhX1toJ34u1YgxviI3A1xgq
h4oGWQjXcpgssYMEd5FtGaUYInlLueMC/gIPauqH2WrlPdymXa237s5LDPYfkI3P527Syw2lF+C8
xXjbpmzvDZky5KW+131LrbMWNX2lvdZKa0Cjm5xv3L5Y/x0T8h/Z+H4LbfgJWPn/hUDsz/t/STn/
N0JveBF+5+O7vGHka77/CHP487/4t5HPMCVJNUy+hLBgOVhSAG34t5MP7P6/HGmBeDGhL3qeaf+P
lc/1/mWSfSNdW/Bf0Sbgj/7byufKf1mgGj34C+z6mPys/8TK93P0zR71aVv8jwsDuS+B7RCx8yPe
cEXyLZJRTTEZBPedQui6Fu1yaokAjYJ1Az0uqMZ/+H4e/u0S/DH95lfuClgYn3GF68kAtzEZUD8/
c+TSnCQU+TGY+PwrKiWwl7P5SAE8PUyzcP7hcXzBP1gV94/oEl7jOx78T5BPfzLJfiQ4iiFRpST/
pPGon8DM0JCDkB9hqnCj33+yv30UKcUmDkxpeb+CpZKR4MTRLGkHmIZYDvC4scIwAAkOYk9s//3D
frZg/vfnIjGdsGnbM0m5/vlr7OsOXL+JXUnJjjAe2Y0n1DTyS1uU9fNgzNTeEPNIBnDH7tZ2Avsf
nv93PyOHpEusuLszSX55dSYhEnepDMwDrl9f67FnHFN23c2wjUU0t4b8h9/xb5/nOjCRrD2v6dfP
y6hGW1YtyfxLkvbJ3+gBu/j+rsXsAyGrjP/V48hBQ91DEN+vTKS2HgPOOm702jMw/xgMCwetAOrx
qp3hnlXn3/+cf/fxAP4IAICmx8rf//yH17RfyQPJ0VfHq7+4xwGawoOYKxwe+DruZ4v7+u+f9+u7
CreDTGXXFfsOJIkB/Pl5OALHzS6XLm6KzX4o+wwys1XRdEP99fn3jzJ/5Uv9+qxfGF90K9yikURR
Yn3vL6U7NkQ/EBMiStBPRpqO6D+sBwQZyyN3tJFSd+F+qxOsl7//l/zdh+aFJYmMAbBJNubPH3ou
1qkCv82XHHARWD2DXlCQ5dcotuZvv38UO/RP2w6f2bLxSLNXS+Lt7F8+M6pcnVLwtICUAuZA+c5T
Q5b3PCA9p6gb5reU/7Am1ZS4gt8/+tedAZOrw5GzG/pR1UG6+/lTarMM2hWaQVx/QEt4ZwOg/EQQ
1Bptz//hg9jpONz4LAQgsoPgUv/xnU2pW4zEwPFcwqFC/Gw64cDkIgs9+mtxHaTeBaSDjI1q6j/p
oRpPv3/+X75jEzov24Gkx4Vm1fplC5xyV+bc9imgqim/lpkrzhsR0ijCkGu0qYm92h4u6Ybe+vcP
/ss3bMIkcVzO6D/Bnt7+nv2wWMfKbsy2pycyEeN65iEdm71fXK2MfJDS4YCbFCMExLtuJNOk/Ye9
4q+PJ7kcp4nFkcYh6u1//sPj26AMzAL6btxvznYEhbnhbOd6K/Xgmky4Xdy6ckVC4w6Df1aUF/9Z
jDdf+h5dK80d4Ynnyfd++eZ73FSCSaGOl163IdzH7zkC3rB1s+ZkdhPEoaAJjrMp/inF+68/+f5g
zBOebfqQOH/55lF4piYzNR27hVkfg0AFMXin5sTsqrkjgsd+RY375Gf47X7/k++f6H+IB//+xDxQ
entFRhDnL+tZrIlpwspRsVf4PQKIlVQ1n8uOqK0qWhgyY+Vg5PX7h/7Np/VNmzXs7QBI90+48A8/
NL5AHLN7ZEnT4uQlRdU59q41XXQdYGnvLfNp9nv/uYHT8g9v+F+fTP3pUx3CnfR9FvfPr5icZw+9
LP5ZNCxgakpDfQZJ/gFwtzz7o81c2Oxvq1Q4/xA3+OsxaJOK7Jv8rg70atf6dUlz0UF9xJEQO20H
W2YGhifwEJEeJx9BIxuX33/Bf+aM/vyzctha3PU5EOyd7/rz58wVyUht0RuRRKv9dcpzE4NfNsBq
zWdx9vccnMTw4Bjqqchu0i3Ibz3DkN8GxtRoCPCx4nawL3rW/Qv9/wn7STD/w2/xl1ePNW7vpA3W
G+RZ65f9vFzzjpAIZ45cnWWhQc5jZAcEXbl2VZAejwmbvWg4/cM3Y/15Tvz03ViMEAIi46m5qDKD
X94BDzzEALkAFqu3NHUocDNtX0ypZPWHXQ51e0eyQrPc1AuGhuuUkTstiKTYXFolmaxOmrkc2sV5
WarnPiccx6E9ZAPyFGNi5Yj4xp3LI9lrnhOssEFod70GKtUqR17RF836c2K3jfNlssiQPIs9MyRa
e6YpaICUSBHNeBhSacLIGqcq4JM5XC2GZNhGqqq+k7P0v/btVrsfkwGH2q22p44WK2mZeVimOfon
IAbDN7G4q3VlZCkt7LW3AG4aneYazatOFC2T1CdMkESSZYvkPagthGfxIgm/OzCuSh5o61QpDX+K
Q0amOBMRR872e6nVcm7Q+X5CtthAWFo78HYjrbFXbiwiD/Hk+KjTkKvDfwqM5mHL5DxejKwF1aar
2oVFu2njpmUTSI/GUPdfsVZJfaTJMZ/qgLLi0qYFTo9mm1AibF62fhprWzyCWoBO1W1O8gUWUztd
pbuZ5TAtnXe3+IuRRjN3IfSUDJn0qUQa1LGhZR79bFsa6Cb9ioQxTPf+Ei+5RZantWLvZ1Dff226
ujNj2zOGD/7Y9ShDixoFkDF06XIp+mL5uvjNdDcqNNPH2RiS6X6alhY/Ex618cg8xzQgaWmcBNwb
jEs15M6NuaEfzfj7cBKQRIKHL1N/SEcMzcnq/MDBwW4MI6rFOdfhhtowPSNZti5eQj/+xsPIskZj
JnR7laWCQE30gQweHWdIj+Zm4N1tGODbmH5Xkmw6cjvvvCrg/3A7pHqRdk2zYOI2dVOUzSStQMHP
fOs4u4uHVIuERPo3ZKEdOfRlEhcUdXTu6nohxguvahmLfp2vF5vRJoiuIh0ubl+DaEOqTQheRVk7
XgKTJJojPcrkHcYZNppeCGg3QYn41pd7m6/0tulFalSkh1xrCvF6ZtqGiMxI6ihxJ/WxKm0rR8Ix
mE2UsZs1R7gZ5YtsUjq7XTfQcVz7ZMDAmw9020aYrpFJTk/xKGZJ5oRTLvW1WNG40oQqBv+eiZQ/
XSR3yLt5TmRKQJljPy8u4wVSxQLlITli3v+sh6YDL7C0Mg4yT/GEbl79aMDoACG3Xmn0NkjAuhOq
9fkkmrFQp9Gxkwe7QlJ3poKgQVfpYmI5tT0ME6fWAugAx17NqoK4EBHCUrwi4EgQjPpFiuZf+AkR
eEnwMDJQ66hkcOZjhq+kDAlRoFdWpKv65qY9ZxQVKhNWbw7W/NiIop0eMnDY4tHKKsgoNDmqR3QG
rnGSSugjNj4iRKu8UwNfhxiDh1W7bbDbY0GH6545zO3secsz886dOVCL8QYwTNbF1lo2bwvpqDPq
hXFCygqe7UJLlnDShZKtCIPcJJXQKS2gbVMlTKgDDtqXMElAnpGViv6acUflgIZo58k4kHiXfi8G
S2xxuvnWrVHZKojyLcjO00rH5oByW9wPXRHiC8sfsqxrEfQlyA7YTbg8ZbXtDVAfGicIGWCZ3R7Y
hpJm0H0zHadSD7sWDW3s/aiBBcYAJ/E5MPjQw0WpmWWeKWKWjxDQmDuk+G3mI8Y5lNwVLJE7Ovzm
+loytJkoQVJ+12JA6vFkO60zQbQRQxGuq+O/10xPyGB1uSLHuduirXbxlGJy6ac6ZNi8PQ+lAecD
n+6Cgbg3msMyg0M8tt0s/EMJDRUJd0N3/aC9TIuLVRTFfbNqHJQV+UDyfhT2+METnSfOqRjnR1hK
GbEqq/uJFCBuWDsckbQmXptziRES+MKUIMLMlnKP86QwzEmQQCoau94ylwecVJsbYRwl6zWZck2w
cYvwMnQJJnxFr4wSMk+a4sHtCtzUilwMoCz14NEPaP36eVH+yga6uuazR6LdGwZDcscoEOmbuR0p
2+VKBX1Bga5WVEtBSShBSuLRCTjl1F/soPSPs8o8zvQ+R91T+nn6XqclE3zlizw9AZvzXoMlz5AA
Q8aWbIwrIXBenUxbWDvbOB50tSJSGhrsvwkKLQEl/1kvCtVfj8GFSa9tacY4SUUTeEBZcFoTHJsh
qk7jU9dv2x9NTUAH8iXLNc9Etvph34+4lXI0KfAwQdUgQ9dznR95pdiWUmsrbregI/rDmhPj3cyc
4bFmmqQv64T1y5GezZFqaqIY7KJA+pUZwrpC1G9PGL16iKc05f0Wx33Cwph76UD7syUn0YgbEOvw
QuhtBEMV90LmSvzvNl6m8ZDmFB2sj9X6RuBufyOyPsAE7ZTtMVsaUgKSqWqPq+6QwiyMxvWhhFT1
LWUUrpEyC0QMqTtvKioNz71vwY8w+1Lu5MSeKP2MP1z1wM113tDPZ/1VptT3FAWijKWnvDvS5PuX
YanLr2NaZfCMMqLotlnZ4Js44L85U8UAiaC/9JZTsJ+iEh7NN2W3qFSC1sQrgng8T0OMwGDL1rLG
xr1sfilu8qHF/kHoXH9rm/n2knpL+7lizA6AbCMN+nn1MBOfNOHopKCkZrpLoX33ZIy+mb3W3Vbe
K5KGcaTY1tbjwKgIBmMQXb6tyl4vnQsgPU5c+FCnSaXBy8prjeW3EOChhn5vvmwlo+/Onco3DCot
WkdzhPza+y4EeTUte50rKX08m8Dvw0wJd71641hdSMvsq+O8BeWVGEwy1PRqnbUPGx05xEKxUPGD
15EGH4K1yvTT13TxpqNls7nEM8KBd/JdCWBUBn69iOZa8ICyx8nOmzchxa4YaZMybiCICnVDKEBE
xeRfqcYYBB4ckT5qu+LX6n2z4x0yt868dU2374/MbjGVbZ1kBGlRTDAkq8wmPZkosr1osaUEeWmC
sWKTnayvyiHoDd7Pwu5VuV1jn3FI2g0IKODgaHbIHzhaY6pXdBSEd87M/Em0/kY1actbdLNwdzcM
mAc5ICjKN+KAnEV/nMwl/9DYOcnjaQftk86hhxBpGuzlFZu+inGE+S/NVrRITdpkna8y6u/vM4Uo
DSE3s14aY0pfCELtFQV+VX/ctJr1d0Ej+BTYwyaPQb8s9W0DyHKn4pMVEW6VteBSUmk73PRkhd6M
AynG95PTtRiK/UkfNa5tdjFDS2bexAMQaFSvxOoaNWoIVdIzwp0jl+GwOpOLJQmubRa6nqazYMwt
YsRyyavumCWDUd91k5iAy5F1uoWz20/jWc9ELB7aviqJd02LGXFSa9v1BUMxQ+G0ngHM04CbP1ck
YaOQBOYGvHweCV5G2LJNB8dxfFSolj98RRyM7o6YGjRDObqBa/L0RH8q066msiEo6qxGfNrR1sMx
hZOVyTO+csWxzoARtaFp9t8MOZpviE4n6iIi7MMNYKiM5rHZAkIpcUOEdJXMFwGCgvi5zTBQNSGM
QfYicjMNWc8VLgFvrI8IhWBltIB0Dkvn88J6QUs4NmIn/nmZlQX8hYLIiAiHrEbjMmCuiJc1IT++
0rp4LNqBPdEC0Hy2eg7GM54jPR24evLMZrX87wMq05XXc13ejMweSaDo8EEdPHtmMJ5pZMH/xd65
bNeppFv6XU6fHEAEEDSqGgvWTZIlS7Zk2R2GJEvcL8Ednr4+vM+ps2XvtMfpVaMauTNHZtpLC0Hw
X+b85hZyWFNxJqlOTz0GZ5xKIytNtCQIRsKptKEAtV4mvgkceE9jzjDo2C0dIrti8CtMrxHkoLnx
UgBxoyi+ZExYcAigxTD2qRpgw4h4ss9tI3rKTkmpSzlpbeg2RPC4hdBXzTup2Pse4C8gE7bxn2E6
92ddUQhXbXZWq8X+u/MzUM8yd/qbRW1rcdlAVzyhxTOoQqaJKttJ6WFZazTLflkMYvt0X+dfCJtI
5zBprQ3wRVYwaLAGmf/sZymAx5w682IuTAJVbUq9addQve7IEdAfN87R53g2uwuvn6EP5RNp5RwZ
M7J66RjmfuDRbtmEpINJcWb0kihA8mWFT2J1ZXQ2xApjGB5yZiLezvOawQ6yxnBxzFrA9wKby8qN
iYaSVe+8gpppYnv8nqHIqLFZV515maW6E99JKV5OcvTrYZ8VafWsdKHlYYjm8oWcd6JDJzmQP2RU
HlofVvYuJlqDN12oa6siPUl6ENRz0a94Yfve3uOAizcXQ2yBi6pmpML2QDRnM/X1GQV7sWJTL40X
rikqcNJW2XwTLks+J0km/sVSE+9IFzvwAl8ziiPp8pThAJqzG2P1x3OLM6TaWXjeL7Wj0GUMWhgT
+kk4JPsCn8FdPuKCDNTkEC3rsMhudmWKzir0Srne1JgWO05fc7of8b5ufxy4NT/SOHxk7Rw9GG7B
Qn5kVWTu0G1Et4M0Iy+oNG/MfYrWeQ2reKX0TeaovBoYHohAslu7z0sz5TaJJccf891hRx+DoN0m
9BWfOY9te/IL0ZOeOvWUdElTiZJHkDRiQN+jPVOeuwr5HK8cwthIEfUKu9hwxCkAtlJTMqg0Ne8R
/MXol+NaYXDvRpAoUSf5j9roLrrU8X1YDRyQIFpMHcQOAupD3yQt6JyZODGUeTZBo4L86p2TAkQN
2MThffIEcfOBTHIQjqWLPpmwlkKFiV9Zz+4wJ9OBGGvvk+rG6iqV/VLemiXaNGSTGVwlr178eWdb
qrdDQBS89QRjkfiGfZT7WQ7rMgVGG4sP4PM9ycFm9yBSY1V6e9dgcHFplJvlSSZDBJqqMJJpX2Px
RLM79s01ur1hOTfEg8WHbeij92nnVtzyla3iSxTtHqjQOlkRhFdzLY8lbCR0kbHv7rmiUfRJwYLb
GtTaQfGUlbKDZImj8WZwjS59LdIsBofmDJzV4cC3Ys9jC5qtoVxIuWUzmvtnwG7xsms1TJ2Ts/Zt
GvSIf/We9HlnPcY15TVzt0Z9dltCOz/rMbJSiuJheVBmPtkHx4qmc0TOIsgbCG9uME/p/G21G6SX
VsKJhFiMdxIq/OGVmCHgYwahRvEO0uNEpqibEHMCXRHIdl53VphSdsxXtW2VQ8CiANKNaXUsvmvF
MUzORx0ZZ4CTuKQFvpPbyMT1Aeun3CCwBm/wnSMGkV73BvI8YlRbH6ZPZnvxqRpiVqIbeV8fCmrj
MXRrHz3LarSLGZC5VlKayVjAQYK8hxp5Lt9kgYSy8e0VdVS8/UrMVsa88Ufcvi4tFj7rmAl1IGKG
lDtug+6rxzhMYQaxeBHyaJJLDxFxsi+WaNXf1OpRoc0SHdf9jDfFofW2rYt5WFHqZ+yob71FxMkn
LLDgD53BT73QkhZunkohx73y3dl+gd2GL5qjGHMlw4Jy2M1WEeP6km07X/VOiqcI/V0LYnQCKn/g
bQUmbwSuS0cBjfOeZJnKAD0/tsR/9/iSgDcpqHPLOik81A4ytl1aKohssYbTEaD3BVqxLlGy+Zro
IWktWhuZdp6reG9Rep5zwR8Ns2waPjBL8FbGCNGEhEzCDgotkoAhQSq73AgCKTYyNn3pEzk1w3VC
UcuDuoXQUDWPAlh/z/uSRnoDtlvLGj9YZUqvHlnzfNUWcQ7uy0y8q1WSwRkgRo3eUk7eZ0xw6r41
OmRayLgBzqZyZOOC1ab9xEdCHl19XT+QWEsOrXCT6HuytPWKnnsx7FNCJ8kbpXOiIqga7d1QIa7L
ySVnYP4IqD+eCddizRFmslRLkDMC4exZFfDKIuu764wgvikoh7p99iyiRmHFFe2rsRTes9nr+kau
3cDUYlbY4bvKBXBBJnZJOBiDm2QvEmJispgd86l3yYg6a92YDy2vnC9yLFH0L/2U33dean7XnjWj
PdQVI7IxQTcemnCJ3fNaTPGxbuDXHZJCZyfpxDZra2ZlWGdX+cLKEFs+JXYwxoJcKkyb8Pc6QQ9b
txT2wD6t9aM7ZfK8ZEv+XQDQIJ5d41Hj+Bj0HTV04p66CE4qRj8KiJA5Q879TjuW7IFcU40wGoIA
SI+sv8edEc0wfK0cVk9vmXung/q277yVXzQWcONbR2tIw+wr/uktrawv07VArSnNcRChP1FENQxM
upAX+YpjousMeVpI/to3Q9pkoSmKmXGiAOPjpCWzBmaPY7dvShsrCbSUEeVu6vWPpciNLfiAt/EB
mqb5PPiSNwQjTNZiDkqUT6CGiO0BugVFxpZ9g2U9K3DESZ9G8tJ1lHmI0UWziehjlJhm7IG7gd3M
M7sY7XjBi6nMD9wL7PbqpgAKVglyoMU6U8fU5FczG+vs6GiD+ocPk22GkUy6dFEj4+JvHHVI2rgf
4muiFuJXMvYwRq5mlzV75tBYyUaSKqZjw74J1knM4xAMcoVMaejFqNnflzwwIxXGgBeJ5VTOrzGo
Mfzrk6W3CBPRlKi+9dgTo5K3gwUSyNV6ZHyHw27RY/3VSDO5HtxonO4qrxwXxDmr2+4Ie93CoRPy
ua2+bJk5aLcsT3nHHI9P2PgMhHI0D7HJ7uvsjxz6nxjYtD4GTulS9jDGlIdxHYBatXFP4qr067w+
5KArUpKeOzp3TgoLP7WsCXTNbKS/gRsNmsYFgwlifmMcCxgRqr8x4ezsLHittIappQ++t4JRkFEz
duEClITJrVqRLqekWKK7r93yOmkGGBlj4qwPzHJYnikTj2eyRsw1TC+bHjdSAkp4N/ky+MBhSZBy
xyTo6UMgugkjq3ZL0eHzbJkaRzs1LiMTybgR3yHmVAyVPAnzYM1EvfMcpY9T3up7ro7V4DItksuG
VZW/88a1v/RqSiCoCJVz5ECgkxmndR6ChqSeGnf5it2fjq9J9kVDNsHOaFy8wZG0PSzBA7VBsKx6
sA6z1TB5ryif6WhURuhHEq8oCqy1JCuYDeg4XGFTXm6MNIr8w7LxxA4c9GN9ZdYc6ke1krR2mkeT
1GA77lUOnzht+4NtNfor89x800DCTg3jsdKnxeN2AfpQF+PR0Hbxuc+WpDw5JAmdEuQ/FsL8QX0F
dupKghjN7tYVsCIus8KMP3Dt+znMkJDcRE4tsJjyUoiCJk9M6pc4A2tkYn6+InxnYz07Kd2XLTUe
A6ZcIAx6T/BrAKwOdV7bZSQJ16tFAuY7zu/8uIQR2RVqeiKbonTIoIG4vMM/MT7MqTLWcF27lbcs
26Cw6VX7SLIX7fbC3CHax+w9kZF6TtWFGczbbNfAKBpOPffHt3YhgCZUY1dVH/ps5S6EG2O/2CBp
ajZalXpxc2zpckWLuttmvYAw7dlveMzt/BAviXj1urYgwqcaNNAdoY6uVowS/ciAY96Q106QDvVb
ekgTQQAru2xAoZ2YHhEajs/zNDEnidKoDg2EwcWx1Cu+ZV51nM4RIxCg/dyWmzGsgLddV3WS79FW
N/WxNsr0IndhUwU++YjqBMLBufPpjMhE6sAnf0zolDfuQhffMuBe7xzo2sm+kQl4qEWinoHhRWLm
DkfEGF1KUY/RXcp+oguLKjGnN23Af0LQO3udd8+6xSeKAgoarZnmeb00ljlLbm0YDeJ6mOdxuYFo
0/h3td3m3pXM3bT/5uS+yJkJwFLdsaXsPloOLukdi8fG/ZOs6pf9NRtaNBGuJTwlJXmG7/fJsMgW
cNxyDkWUTue5F+4N9kJcfeUoDnjA+r8UAv8j3e2/VdP+XUz7v3+rzv1/UHcrkHb8Jj5jKOKnNn0X
orb9ib9kt7b6l2sSjoEk/kfcxaaf/c/8DJLgHbS2iGfQsKC343/5rxA1+S9SKNECmOi2LIS1/HUd
Y6Tkf/2HJD9DOC5/iiBwxWn8P8rPcOz36gqEYQJFIT8caj/0d/x9P90l5I6S+IXEe4rj7IYZhh06
BuMkcnhq84iCCj5hQ9gPqA9Gr6/Yq6HO52IghCrlPf3FVRqhz9g4+XUr06gLFhiGFQPI0ooCXmrr
oyUNprBOWwNGt/LRxlTCf+0xwnPsmjfQ3MLCLhBSrgIHHp4YxFxh9ANhkiSWuh0Mh9ON2o8A+Kit
2X5UdgGmmbkqPEDqf0KinPkhS5boqo9WPhbeFK1h2zSeefacwlt2eQTdJGcskMcsFLxcQ2Weqi9j
WR7IFrmxRXnDCuHR4LGkFPpgOKCiGHT5ZRdOY37YwE8OWQx2TNCuzWC0mU8RUxK7s078/wBqZ2Lc
F/OGvFYYJ+Fdiv7jjILi2bGpZmvWCGbC+QJQAHR00ETtnoSUE+7yJ91715ExkduYXTbaB3I0Y2ba
YhOzfr9a/MnBm5AmNgSvkUM54z+kzcQDjL+Yf+x17BFRnCiTcDKx8EcItIsSI2hIHfIG8QjGnZ1a
eW61rOZDyXpbQL7v1XqaU8weReJ8s/Xsfy0wxxxSGmC9q5noOmHN3iBwDRV/gQwQP1q6hseLmsJ4
nexla8MgSnwYWxyeCP4zmHwInqlmRAsWntkgXr2mKfGfM77O71PiHK4zZdRASmIhr8j19o591XiX
RU48iJ2TbTDl7L0ZjSXpXe+CuE5heC9hjnDA3WEgwAXsEkh3aK2phfVa4ngjrUmkd7Hf4LgB0Z9e
gnrDUoxNBZJVzzTDHZYDWBDzMC3Y0cx2/jSNmgmIZ0bTm5n65Hxx1p9y5vLggozI2zu2rN6WZCov
ufPxpMToI3IHNI+CQnruvbo7MVfG4ld1ycvSVxCqDQcsLI6i/IZRMyOkqHmJJdF8zFCGt6pdtt2L
9A5dVEbdzmdLrS68uZ6JN5jrrWmYNOsPr59GfHF1VH9nvtE/JlPffLFbb6hOEzoBGsJJ+Hhuswkk
ds1ajZ/car9jJ2wf5tUvvpioGoGmjY7zcR41WL8Vsdw3vP7dl3YpnecFRQhbFVbQNKdZV105IoO6
oXP28htG0IFjmy0O3JDKfxFYebblne3fo08draBE4LKCME265y5eBxUkC8GiiGxau96jQvDTQ4FL
aQzSxp942fXZtJ9nM39lkAhRF8tye0WURmQGhOLw1UdzYWtZNPC8r+pClq/QUqYXT7Rmck3XSzOZ
ZwwSGKh31VET5gG42DOa4Zgo0ksOXgsv4AS9DW5stYDZCPlX1F7O3SIeuXn4jpxO4CY0yAU2rLwe
WQnnFQa8aSzrq6IcsvQMks/tznXv5eqDVZUOcYxrbt0WQ0toQZSDxglsHgBYnF43gcUAamLgEyKn
62rNyKY4TjNamJ1Fuj2jf/yAEXx0jFNh2ZoGyhymPxEZPbjiNloUDjNs+AxLBmvcGsxigsiWdMwT
iBDeTpoyQR0NeWKKk2s2bB5wxGHW3tb/iVMmuO0uqBOwP8marF+sjykNofQ326qLYgXNvafaI7oZ
hs3DhO8O3Okg3EPZxSCpE2miVYQhT5Qbxt3pBn2AtCBEl8sccsK69d6XrYmmbgXpGloT4JnLGW/Z
C4Gt6FG6oSmTnVwwIwcwlzoG/YUFvChzTUzHQBp9faX9TvXnZoh6ctWLKksO9ex7j0gj/fWUkB+N
IX1SUXfQuhits21WsPTsKGGjZ/gk+u4c5BPgFBcc6heGSeT4VRkPJMNGgOmP8dCp4eOM2e56qZfO
BHzXkglWwM9BgTZNIHBZ21rGodU98BJlRY29t0cRWUe2p93mQDQLGyJ6PMHnE67TXM19n76u2m1Z
WeYscG48ty7JqhttK9kzQMnOaI9mM7DGEnKlFzdK7vHqu84BnBkOrazNp/484Wl9YoA/XkV6Yvxt
+8VwUcaFK3a8AjL0IHFDXvIyIlbdrTNW6qapcQBGvDqh4xA5zpi4xb94JhtzKDbgpAd3yZ0JcKS4
ld/aKpPkssejiVnEXFoQKhX5GSIb3cuBATAhREbuXk2dUzAdiBJWiLzUoV8b1pBDzx4JImJp3sK+
gvxC3+dwtnZbUU7+pCDZoAn1zMLiINRke2QDslqCzyxG+J++6L4tg0cWh99EaDKsNEPnobIo9xhy
ZZbcRxLS5Q4kWwLATCQ4dd3Nj8H8WCNSiIu1/l52enweBP0WZMwB+YzoIucqxbP62umYZIWR1oyp
YYV2I5T4wjvL/qTRIu6tkixxHDKJ+Slnvgk6i6XCaSh8RzCIKJYrKArTF5Z7mPltei7EoFkddtlk
PztYx0uIPdMWrjRZKVDDuLtEAN4V0Aijiu6iLtP0qFjM3C52uQJIj+v4q+M9MDsGHlDK4Xs5o9nB
kcq+lNeTwOfJ5p18Azf2XyRYVsm+rl9u2B31KIiGySYrwGJcUGSeU+6MYoAxwwV2P3mNFC+i7qEl
25PTDyHI5uZFVapr95Fua3EsIwAou8mMhLFDmmqeE8DNSCzmEos6VFIvIMuChtDvLRfnmhJvTjSJ
79JjKhMaehbf7Ek42b6XHuu+enGJQJF5MnH0mZZk7oaq9w2kBcZ20aBkPCB9zSGCr7UL5szv4Xcp
R7NHXPPau6s7YMM7H4XMy9xtEabeNPDr67U7/iV6ZJvgIgjZmT6FCgmS4KwVSoveK4o70WpdBmxL
4cXV2q/J6PLWiLvJ8wGH6SUD/GOXmx+1q2ZNeNdKcvnYCEDMsL5iN9Aqn9BReCoNNvXMHLJS1bcJ
xBwYzEOWfOOZ9b/T5k5AKFf2ATtnUSQxZnFCkoxwpzE7wIiY74icr277VED69+nE+UIkGexBSWGm
nZHoLHtmVfoCYBe1B0pPNIF12cxMsuqs5R5mIsQwSHSr3K+MYQiD6lb7GUopjnH+2cPxxpUTFGUL
hdVH/SyDH83E/2+r/sOl1/j3bVX4WpVPbf53N+P2B/7qqiwHVyKeIWocHyadv6n+/+qq1L9MT9m4
Y7GeYEdwt37rv1IJvX/RBfO/oeUmtZB/+79dlYMBkghB398I9j7tmPU/sTLSnf1NoM9JpcRmtsET
QfuNEGLruf6mlQf3BwoHNlsw1S13nCbqOOob5H+prk9/uyYff3UwbsLn/xZG//gohRSST8HrhzXs
pyY/T71oZTtE1opgdMbH2QTedPkVEpfqKjHj5ji1ZXGfNVCumnRM/iBaF5uv5ufP92ghsX+iz+aq
v/+qMHeWqIzXPkhlHicfLTtRe3vmwTjQEVUaWFfJKYQJKMkC7BLaY7cYo1QTo/eCYjj6aEu/JdaB
QUq5Zc1oqM9WC28fnX9pMabIyuroAT5805P2MiKPE0w9WnFJW6MooS+NtT3tECNWbzNpwwQW25kH
tGrSyWfuHxUHrdTRc+wt4xdc+/a9ieLvgz9yXu+nqkjuf//7+Mvs+MsVwZEj5CaSp4p4f0WWxoQt
Ds8wmFKf+hqxoP1UjY5H/F7jIJUg8lF+oQ6xngoMFIT4wMNGQYA4DLjJKvT3FbktVNwkgtjJBM8N
uzRuXjoLwQS9FPPswKkyRfou6RHZkUpWvNAcO9aRl1b/OeqJOw4TZOdsLxJdHIxRIfNQyCEf50Hh
20/daLlzIKISX6KSmR0asm4oh4oUsGxYYAvlXlfuDb7FdI3lPbke507bF/hVE+eG2iLLDyZTru5M
01BRY2RzSVal37hDOLs227R88l32qq1M2jBhZu8FPpjmJ7NADr2r3AWsFfI+z/2wgpcwQspb9S2y
OPJP8AQmStWRLMFD2s4eO8Bo2wRWiBU/AfyP44+CKDmb0kklT17r2S5Rk7ZDOgDs8zFwMfLau66r
Vr3P+y3JrOkcSlVzTWlmkzY18zBzUkp62mRoRXodkUHsGDwMjJnH2cRauU65uBqNyPcuuyjqQC9J
t7hLAXCae3hbLEOQYZH9LhU0llNqzb79whd2EaRFvgt+ihdyekuIkTd9iGLDjw5rqhoGngBTCITj
roDxYDLDOEdCQEqNxryz9z0QpeomYzIIzqZkcAJBeioEEjmrvbHdCs2gQF7jBxPx8YSGRGMXPeOb
TNKDRH6ESIjeZ2VpoN0NQ+YT9+QxbFzIlSAVHYxQ1jaky0GxN/JoTumKlTn+wZj0T4cRtBJlefiS
mHb9NEvqMmfJR5M0xxgl75H1toQr2+mbnJwr8r3pKPbraNSHEcPzThVD9Pb7h+/9xPPHYehLT5qu
6bs/QmnfP3q9ZcQptF8GVllc7dk+yUsWremFLUsL/YyfXf3+86x/OOg30yG+JNfmzeH85MRy2RTW
jSUHWI3YN3sJJbHFYUF4Z62eBj3DVLdXGfYOclCWTea50I14ridoOId5sVyUVBEpRmRKXLJxif8z
0JhZKlFv//BysLbT//1ZhGdY4frH/Gky6vvJrmOXJpIoTYSJNiL+Qn+BWkI/sp/MHMsJ4XDI4AiK
PFW0N0iLZ9sKRM82rC4NFFuDYf7hbfXr24J3NZJOPN68t8U28fz7ixF9U4WnDUQbuEvNci+bth3R
hoX4wy/mvU9puxMc6gPJ+8j3pEKt9/6DrCZ3EHMjbkjqCQk+tNdsz3Emsh1CEe/VYPACzyVzXBA5
LTKv3YqziTm8m7AkswZ2iWHeLtOjdlYB6N1ttRmScEbHYDDGCQe2Lt0ffuZfb17HchnFerbgylCE
vP+RoQY43hhtP/K4Ns/IjLtjhBbpkHpVwhrfkH9yVW2//P++OTzTlI6yXTAEjm1iJzR/elrJeqmH
2MBkhExXPsB/810Eji60cUaYInT1RNBVyXyVlLw8f5imlukE4kvj8Ptf1vubgrqFysUUFtZPTKzg
x7bf5d+qpWR1GquxMnRKyphuC6U2w0++fP79p1j/9DGEr29zdlfBrPjp3rOmqZH4PljecvCjAErg
/5e6dO/SoVheBtlEhx65w33ZbH18XJF+NpP7xVY+c/P8YFgKGCohFU/xALb1r93Jv31S35+c2zWQ
WCiUAIGBxZEM1/fXoFGZzUY50UE7EamKAs7Yz4WVHAkOu4+HPNsrIrLCSJNKAF+t+/T7a/NPn04/
qdC3uKwA5E9FZNqSqiCJQ4SG2FvEbRb1hAg3NZCIJ3EXrnNtfGBwT/Qw46dh36LJ+0Po+/vn9a/v
v8E/uPU5uB13+wn/dg8oD12LhTAjGElaW4O+iaxp18P/+Fg3KIIjJIwnG13c/vdf/KcDcvtcdJQE
5/kOpyRDwJ/uPQx+rt3imAxIb61TZvtAgItYUxqhxyHHOXO9vdERauiUbsZ8EMncfEgd6BZh7RRr
cwDxlMzh73+q9yfBjx/Kc72td/Fxsv9lhvzbxeAeQeAhDERgUQH+TWLjGkwoOxLR/iXxwerL7z9v
u/P/fhBwERT1IW6ZrYbH5fj+4ot5tVemTAO8euHjTDCcfW4xGDBa1X9igq/2IGMXOGJo737/yb8+
k9snC7qk7ZPtn5dPcMqqQrFMChjutyFa7HyPwbP4w8n602v6xwWF2yg55PBx4V/+6TVILAbqT92O
QdGwwY/BlH0QLdorVAXV5wElyPauex46yzvIssNxlnrxvc/o/4NcLP+iK+v8nLWyenJGR/3h2ZPm
+yLix08HPICNnokvwMfP/f7yE5gC5tDHVtE108dYkxqaGnjZd5VZsLMnRgLJKNkK9tpv8cDXzlDu
CV4mesM4qiSf8wC2XX5Zt57TItxA57HtYHi9iZXEoZ1V9O5Laddw4boESGRIJjVq9QQdyqObkNW0
BwA3H4k7L47c+OtHGftfstiMr+CtWBGWdtwndDGpx2vUKTYxWzG8QZJIHqUxM8ypyJNayfxu2Mqj
RWoJaZ2bBe14RO56Pyn7zNyoZDBXEmHGVJ2csbZyGVMptTRfpZ7MG6OxVAlpzR31rgf7SlgmSYVE
uvjW6IVQc9Ib25jY/3SNZZ/NGhL3mZoZZ6zt2+4E7KVxPk01jOVgmAi426EStGPk7Au+NrzdkMrp
DnAFVqnVdxfLMvcHdgyIgSif1RtqJnNl79f7964Fa2WH7ZWHOu5ywqOcXrevjKjxB8LIcFb8sEZ6
wQKFajomTwWY9dB/nh1RPxZo715VLDQWPKesnNDp2uyViZIfnbk3pWLquRDDjJ1peqZsS1sYe131
GRlbOR9cljigHQvkhLvMjLBpZcqOWHzW1nJTDYX1CgJyfsZuk1zTHI/iM1/Gf0CqkdMCpJ38MBgE
ToRtTZg2o248dRSjbDaD0kBNSUxySYazPZt9jvEMSOGuiTnDdlOz8pPxZtDqumhE+gg9z4dxbi38
QnszgePWQxvU4Yy74Li6HtoV5ICMeq1qWYmZdMS5agv4/IQDgZOd6OO+L0O+PsiI83Q3Tk50ZsaH
z8qYFhYDebOMBI84hs/vr+iyB8VO9ylDogU2IjPNrzZ16XfaiEUTSF6uby6hho9JnvQVIUqzNZ+X
YnEQgiAp+9wauf4K+te8RTfr3xoFpOSQjV92Abozxn5Vcc2Bjk3+zOxgna9JMMNeiPFk8c58L+8F
x2bBTLX0cp6xWooLFKFuRLCJvTHpazFgtmyceLyM5Uh7aLgdQV0d1uX4MNIJbWub3I1CEhJykm6w
4dB45qjGMrhnzq4A68/XGHDSXQg3b/MwJTmJexNIBsmCUUJbCkVCP7ll3uO18KJmYoyawmydGV9b
AVA1jRh3Tp5UjScXU8+2fVvSzdeBHRQXUEz2CWBAtlb5PifjRF0sLX78QOe5cR4Xm1VhnhRYj3ve
888R+UXwoNh5NBd8c0JL0fzG1jFPFgov5NIO05hmJtG+h1TIWH8V9O4s7qmhj7Lptn2X4zRmkPeu
RFpNyEx1TDvuk11udGiIC7sGMLP2tf1Iw44cT6WRuM65Wedda/ZuebLd0ezDtkfBut/idOxQgvf/
7A/AMlmV5P41VrJOhfTRJkBXHu6G32DaX2mjzjsEfHByybGU+LIAcduPMcNYws+JBdb0Upn7MJEl
gsa5HxgVFVBgH6UgjHznGWowzmQ5e9+aGjMzdOXaemHZ2twao2bZNxiLh6UtNbCn2EtUXaJ+hZXO
+IVxuNumbGYU6/td0Qv/q20I9db7fvRYOtX6uS6LYbuu8/bYCb/7vCwIwQMbvvQWEESKFMr8mDdM
5ynjq+XElFu9QFC0IyhNkNSMYuLAa9DpT/CC7A99LEk/dFcuzd5pCpYyzagZIjSjvCNdmv2816oO
+jkNXsL+fJg+ofdBJVmPVrfs5ZJhTLZtp+UGWcfyCpyEQ9Ct6hPEWn5tXgpTrx+BWBefTHOqFjyc
8HExebcOYxxinWsiLnpSEAZwFSzTHETtoq+QCHaza103dSZQE3hlfLJw7mGh7rL4O3FycRHM+Wxe
AGXJ/bAsWkt+sIhULFhblP4QeNFoGAfVuxRaXYFLM0YYf2tMdvVKkGD2hb9BvqGghVebYef5qsp2
Qve/5ikr3Sg1UWYLllfhoiSAbnZD7JISkwDwtAPAyHozEZdI/ADmCvT+N8pu+iioNcGfgdn67t0c
6eWBJLHRC2jr5y9jUc/NxdJxs5wwMiz5HrYE4bGEZlsqZCVYFIj5V5d5DHBl7B/TtL5xclrXPt5R
JkgYkOLdMG5qBNSQ4HeGxiT7ZJo9CqpWE5W0M2vAsPBE6xzxiRM3uQ2RF4XAVZIgSysSovrYW6E6
Iwyh6NibtLNGllc15bdqXT3UHhiPHS9Y5tXIwtFqkV6mUJXEB4uoki3csc4cAhhgIewFTkE434mD
PlKNTRQdanNAECwbK+HcsDCV8uS4IixRPtzmtTMcEMa4D1BLjbu1ZteLoLokVHjueBPiKMNImIlh
GI4GBPdiqo0rVotNepJRrrOga+/SCNsQDrAY3KruPuDj6V5RUzZfLD19bLHv7ahpLkA+svn6ffmI
1unnytVFBiVMizWqJWhQ35dORc3jmba4Th0bpzWlSN3EAeSypg4gpecvqZMNLu6wbL3J7JldKwnR
FAZNstg9Cbzk6OEZrxZjNyTTkGGrSoZvuJbgDPbakFXo+GZakRyw4GRmUlMMf6j0/6H/oAHffnSm
vJtK7KceXKNpLYuZiFhfm91OKEGC3FKighoaq/9uevqTTB2CUxIrb88MlcwXuObz51TMTItxGaGd
/MMlNcWv11QIyXBAKCS2dEjvr2mf0CpUOfs53+dUvhhNtninearFk6vwYAR+k/rg9W2yKTxT4fZs
2lyrwEJn+VCaAgf5pKzx1q9qiqopNpmX8iAjAGYmk6qbTljJK0jGpAz9AqIQ0DPVLnR49rhsH7lQ
7hpG8n3qEfvso2SS2PsGm+chFk3xrFsAuhcrYgPCPFEtnAaT39dutAwWg+O4RJ9QphETMdVL/Dni
dn/qzGgWYR8P4o0prfm1gPySYsvWQ/kjPJZIFiIsMfutsk8CGSk/hy3LHXeCOY6kyI1L975IZ5JE
kki0X6Goy0/CypGLgNbANluRNnwk58Omvut74lBAEpTGpajRlYdOPIDWdt08Br+x5G9pl2nUTCm1
wG6innBCKSRJHR3Zq2QS8mpSoG2eYD9nwMoJmkBe3fmmEaLOjxn7UtuVcOe9bOGcaSnfqH1qxAgE
myPiqaN9ESO8HfxNxjs4XiOCsmcmG1SdX3zDfgQ2BkFysTdsZ7SOyuvyN8KwIwlpepSHnqKRo4jc
8mQn+OwmSLOcKDc4y/2Nv3opTF9yZ694hRFiohGUdBhNCQ7Z0cY2H6hPHQsNk5Ebu8lHIPuHKcmv
jTG5LhIIkOTyOzTH72/NNrbUgGx6JDBL1QfrR2pPJngXVMCgcdq4f/i8XzszZhFMTxFisiwEhvj+
80gtMJ2pVRzLaNcv/d5Iv5BrWx4sQgrjP3zWr0eZwxKNz2BaaXu/jGqH2iBmKqr7ILeQJ/BNZ+Yf
KxU40MdLZtrV3u6JRMizzLx2q97+wxDu10uL4IVNKgMH9qN4z99/VWuxiSVluBm0wHyu1yRqjgbO
FGIMB/Ij3DT7wyR4u3Q/zRwEQw7Oblwylun9dMo0M67vHEcwIxUdPypgXkFlDfNBUbDcoxGYqAyj
4vb/sHcey3UjXdZ9l56jAj6BKa6nt6KZIEiWhIS3Cff0/4K+7j/ESzYZmndUVKmqZHCBi3Tn7L32
15PbZ8/YoyPnoHT1F2zp+5ukLdT0SGbaVevH1Vnmj9pD0ur9yRzrRJeBewR5pEJ0HuiGyFYy/v6e
l7QWE90dun2m2PeX10gDpPSA7qYtCYNp887d4PXp970NuFxI1G76RArp1/dsfXLTvMPm72KSh6z/
aImBlyKwqvbtysra/t+CV8BGztSwxoAwKrpth5ksIWQRRd2ucMfOIbBXTi+yM0MoemwBSY2szKbY
jN0cbWtAAyQ0ZEqd+ybRBRiSG04lNjnU3TatDO1Jt1r2xWaV3c1TBUJaJjZE+nTapKVvnftOXxpY
70jBCHJUfO7KafsS5WqB0TKYcjvbzIVZ4EGgZY0xoJ5Cdx3ROWx38Npb2nC6NgaDHo/hBuFe+B3a
9ZOKFPxYHbOBC4eN3sH77yjJCXbnODGsVFOED6z72AmyrJjGb4b7JzU3QbFVLKxjPMfW0dSiceUu
qUJFIrUBM5HdLOcIAyU1Me3XoY3hbsU2vokDsxm+u8ePY91lJ4F2nBaA536QfM+RbzruwmpzTQnE
wRkHTCE4JCt/SQFL/OGbXc4n1wPnbGKXZkeh28ddH73HbGg3ebcKI3++YBmvAacXY3jZMeLxC9KL
+Q6Z+/FrpAEIDcAFzcU/zWVQ/FFCFark/1cdTXhMOUgzPaQIvM+i/uZr/Di4KNtAgbRY9AW0wKPr
GKpsW/x7+O3AG1wx5hMc2Rz4IqPRIKBR4XDYiB+oS/bgC7Xk6uvB/ckChcMDOCEVTFqQx9tHuMdy
1rFY0fztvK1S5PoYCnBdruvl49eX+uRLdKhJ00BZ2NUsFu+fqE56asa0zJ2KebqVKjKxT6It3xA+
AEZLpu2Pv78goabLl0eXCnXO+wtmnYb1tjSQGhL1gMVwyPch1YO7WrgEGODz++Z65rLkvF+SgC66
Ju0o2kOMv6MhWRaT27o670yTc6hapXWBRSbPofPWgAB2Rmv48y4d1HSHYUoj3KT27R9aimUU3kEN
cctNE1ltQ6dXFy2yV2IyE6jNK88Z1U3SaQ7SzGqirj6VfqWvh6g1vutnfPI64rjk1WemgPJ6/Nrn
SrbGZFFYiqgAnzRqTC/zPKYOUDs6XFgnik7GAR5uWyTWAUjL/B3h/OOyzqRmo35xloYCjYX3X1q0
WBQLIu5Xog3lqvFyazfqU/WrC1OX8gFeYldHjvH1m/LJYGcmNXW4KzbNzOM5u/LJSm+xDAM+46Wc
6VydWDKZz//+KiitaNIy1pdewtGtlaIziNvAo0kW6XXDDolwJFGdfn0V45Pjl/AtIWhSWkzT5tFy
zbgSFFWIxKR88UwpuTnF+kARnLPGIa46HK2E+F1R/6Vg3tWEpMbSvIBNQ9ym7pLuEvVZo38zy/0+
8x0NDc9wGf2c6NA1HVvJ+rnx8Sbi2ewiLbz07KLae1NS/uiMalIrVx/cjVeFuQ5vIE6eeAkKTipK
fXc2NT+OUPo4tOtYm9HTiKPFuegiSxKUzdFUYagIKtqp98ALUApPUSvoV7Xak0hjcH16OY4/vab3
p6sslsYbe2eE92WKCX3z9Rf2yRvv0VI2lgYiQQL+8pn/WGnavgV4YQFiGLTwpbCj6WC1rnWCbHze
+DEnQwwM+jcP4uPmYdGa0Cqifkfr7APQO9O8bIwkQCnATYcojKAr2gRRUxsGzsVasJkJ2jmThLG/
/fXdYldjWbXYuvMJjiZlwDZak/jksQ5lql9JuquXmomRI8JusJ+cpntF9V++fH3R36Td968fkGNh
cKfess4dDz3Mu9FSI2PouWVDir2jzO6CfQ1O/Jb1lUDEtFOAF2qfhk3I3hDmjU5c0Rl5od2DGM2k
p2VhwwCZcGE1W0qMno1+S2FYp7o9JJQzKwMgQzNdq9Szf8rOYfqyjJCiDLAVZzvXdq4FGGBddyeH
2BxZ+9rpPJ/D9pt19uOSjsCBRV1HCMNQPy6/aFnmVaVH7VBTvbNrbPLr2VjhGwrj8vD1c/1wqd/H
TcHezBcoXhel7J+vbhomeSJLOFe52d3NtTbuwobETMi+zt++sKzilJKWzjVtE+94kMSADnJjoMxF
RR/4oVGDqqTWs9LB+KzH1gjJ1azaG8ss2u3X9/hR9sHL6oETou8LIZzP8P4m4fhYToh/CrtUpt8W
hsTwMFEPb7DY7edpdq+yAgWgNtPKo5FiXbRJW14bEqW36qDGp0ndXrTlMn18/ck+rFoun4zaOWN4
ER4fpyzofm6V3Pq8IisvPAc56546UWqdfH0VbKPHkyY7fOTQix5ZUP+3j7Y1TqrMvC4BEY0lmr9t
bOCxX3WiwgmD58x7RK9fPuqjs6iynLFBj1gkA61Sq4wGziWYUKDtaW228iWlmYAIxebZH1PvtSSf
29jIYii8c5PTerEZUl2/1bS6v8y9tquBU+gAVNkh1VgSTcLHKBsuZiGj1lx5sIfahGdQRmCdNGTM
dJyoPEk47nndbI1eeed+UocFZVmq3IGOd56Dkh2DJIT7xOE0nVuKhWQIP7WGgezTzBvUTLbIVRPQ
U5x/qlrF7qqUmdRPG6ns8iSqU+rxQ6PanmOurreHIXV7N3D9LIFG5GshLTvm+gVsZal2r2iLihu4
J024niNeiF+wOZ17vx77fyGuzsVe5jmMMeavCp1h00yS0N2xsrYcXGmYNWiSiaLq++41zELzmU5S
68NFXDANuRqpyxMnVl91OTHERJ3nIWJnIBg/HcBES+EZaxOt2dp+i2vbLHGg1eopLUP7Fw1n83Qe
TdSiWpNW/gaiT1EQZp4V5zSAjORkTlKsHACFASDNVtTd0vgD1qpzyqMkPmWN5HMkhIrr4DgsZKIt
pyMRu662HgeQIQTiVs1t4RAKuiN8sq/WTt8hYx26Yv5RVIV+X3YLTcTHIEOMGi+DF9DVmXC5qawO
16odqsvIHoc3AttGfUOm+vTczSHwLBgv+b2matfZyLTztJV0gZFAenMBcDJadAhU/QBIdEDhK/di
NtJ0p8wI8jYCpGZP8cDLtmldAYe1Ex1Lq9DYcK+Rhi/uknTCYIh2xfxFBGfTrkKO8oojElNcMKJn
APyhG01AYFeKZWMwy3NEeQTTAzij4Znn6RDh/SmWdkFeatWh7qoK2I/hQYm0E6Vs/LUFuDuC1YS1
k9kwvlZ0e60zacKd0EENLOQusFJnJeA20B6x3YA5NcKr0pVeucpkrc4RHBUPiQSmoOjOl5s2wy26
VqTckdBnNv6Nn5vyLvFHn+RUarCvOu3E13buB7Lz0Bk/5uzV3GCqwV8EjDD0nBqhLeAivNpx1h4t
R8g2baitG4OyL0pTzbzHWF5tmmau3zgAqEOeWhb+s5xE0bUkQ++NiqqG7bOvu20BUZDOv2PzYPoW
xnDQDAJiqqQbzFcMfQVcEOVENOkecuigSBmSsItq/1+ndOvHbKbcHXTSgoFaQNg4NQjh/DkNfcRc
4MqeAd26MiX+meDNoIf0SnuZmFnw9yiioAF6Tq9vWwJBcfWy+bxg+x92QaOVCPOoDUfmN2vUx/l4
aXaYCFRdxDjCP9p4xx2pb/FAsRf7GeBU3u1dpVXzd+vRh70bZRcsKIB2UCnzw9F03IXIqOha0iRW
+J3piCv3GR+lEUjiS054l9orM/NwCNrVtMtkWT+hNeCdKTOPBKxFFDab9X6cEMzgnE92dJKfCDfW
7uGSRc03a9Rnq6cQJgQJ0rHY9x8fwlvqbj3dXX0FjVIU28gsxH1ByBJwXdpspzT+kjkQ7jjeMPGE
NzXt5UNRp/H1UESpOl10Ty4tCmDQtEGS7zIpPtnAcMjFoM+nM3zW+fdrO3vQrMAUMmAlS+DDLs76
0i7aJ7hx32xBP56A+NrY8KJbRlm8NB3fXwoVRYk9vCVEl3bv2gwR7bPr9JKfVEXcSzX69a5Uk7ei
WxSdY34vT3s6vN8cDj8u5QAhqNn93soYtD3ffwj8jBaLJu3OPDe13QBEGaL2+GQ5nX3R0zH85mjz
6eVof9CMMHhjj+957KlCeoJaaC976yLS8/x1tOeUrMXF2uTHfxcWxOjjGdNrwZTDdg3fz1FPAIiL
r8HKw8ukYaj30rxqAi0vpvNCl9Em9EOxH8LZu2npRG0aL2Tt+3qz9OEst3wA6lsoUU2f53u0Vyy9
aIJMhJlKL0W5jlUuIB7O4sVJkp99kg+PwOmch6+v+fEd5ppsy6jX2Esm39FN67CScrMtQX/HaUIH
La4OYOF8pKiR+GaGcz75Qg2DIA3UlhzgTLF8lj/OqiG8N2nTdF3R1IrjVYx4BXJZY7tPw+ALRaxv
3z5Rd8iinZ04VGlBHcdnhJyxtDOy7RuADOoh1hLzttMiVEE4TmZFxkZl3LuaEdbEeTsX2J/Ca51O
O9HzTo5/ySobCgLaXOmvc2HZODrRGO4gtnf3ReXLl1CHq7EuOCefDn3hn89x78E6BmKHoKpL8isP
MEEfuNhQxboy6nk3On4Wr5PMirxNDRb9ZRIQJza5ZlWvTssGl2brYHNgs1HIdBoYniDWct1cDbom
nZ2wov4XtedhCsyW1MtVN/hNdE5Y6Fhf9xAwSRhpO+HT+OrjBcDk477++mv/7KvgLSPExzD5Mo6P
JbQeOtexak5EY/aU5655NubcndYPSLFQeBTfvNqfXI/jD4VNDno0oX53if746j0LDDnaJDYwvtFh
RbNDDWGWWGjhzGxrXmz9uynzkzcbA7BNDYs/HYfM0WyFb8vRDMYTqtt5vhhZ0ALwYeUFSpn2pexk
upUL9RKA0bSlJNagMkZsLlL3sfL1aY9uzdv0iW6tEy1Pmm+e/6cfjoUe8A6nbRJl3g8FrR48v7A5
FdUAsh8sSdM/6XpBBct152/O2Z9MK6huGdvIPOitHjsPOgXHEAgf1/KTPojruj6r1KyfojKt+c9S
7kL01d/coPnZN85J26Lnxz6DVKH3d6jKRMaawx320scSVU+uG54WqSvtbWWbvcsGHTTFVgyZ+SBr
Dfsk6SuQeaFhEDALDGY6Y0SyzE0JBS0In3n6VnmhldEITOoHJFrdrUMJbl41oOSIUshr75I/0xYb
6nJq08NnrXcwp8tfSIPpESqt77xvprSPAhoO9iYIWmxftkv42tGU3TNwx5AK38ojW/JHTEVqSwE3
BzILxgQUS5MvXH9tFfUo12SGPR6ZYmdjrXHbs6b2m/3X4/qTXSSfh4wInzO3rh+bWRqDqEDE0+g2
iyqN2cXSnwloHUXfnOsxJB91KzjLk+OBoZnJgx+PRleD/9Sv2mFY6dEU75Whl91mQih7PYkCU75b
IOKk+5XIF1gSTrc23HGAhKJycEkjAoYgCy15iBtydwIbYOCNzt5CnNREVCG3Y2DWKyUmqKwQxB6g
9+rAUOMBqI8NeyZGcCUJeQlpMp6mpCGBZS/c8l9OvsbP1BwFh3HdKW6w8CZnYvLlVZohJQ7IzmnD
rafraLSTIawfjLlCt5UKdGwrZETuLzhQ2bydIMowNMzE+a4x+Lt+/q6WiKqPViRrPJ0swKvW+2ER
dQJ0RVw5K9TMRrmGVFwu2CdrQBIz9ygPhfFAcc68IdPYR/QH9CE/QU+c3yWhcKFQ20V0zdajtbch
XTZ1BuwzfykmnNDrKhUUKnw+vdqIFuzBrRBJLTasqHHzH+/h/2EB/stYjl7/OxfgqvwQcrz8hv+m
rdn/MKMTA0gXChOqteDO/sMFMPgZxgvL29L4/k/R/H+4APY/kBTRajNcXVQwSxf3f2hr/j9818yh
9OhZJfhFf8MF+HiKYLjS0vFYFHWYPMc2L+jABokRHKfYDAEbt0Chd9vEiMgXKSJNCCQR0BNRyrn+
1VxLF9Bzao079G+Nt/7jofGMpqgs/ow+/rAAcohgt7nURGlqcfB/Pw56jBfQZXV9pbJmAtICGVI1
zc2Eju2brcd3Vzo68bZlpFVFRGWOrmoLywnNX2JKeZM00Gq/vqll1X4/uB200f5S8LVZ+46995kw
JrI+DH0V+S5ehZ7zGnNdBVNuyDaF7FE2k0+25kDpn2qeHz59ffnP7vTPyx890wXEkGCawcIpZHxp
WTUC6Ej1N8JC+/71pT6s7nx9VLXZwBAeawAaeP/1UTlm5i55k3wt9c5KYZXGyvVSzYTJ4xvwY1pJ
+sDX1/ywj+Ga9GGW7RJuQXZ076/pIABGXs3tJUS1wGmFkL0x0WqiZ2q1Cy3ViaHDC/TNivpR5Mtl
PZSPNHdZ8zgnvb/sFNVTkSqsyrlJ9JhnQJOm9zUnm7YfXOTN1kgtuIEbD9TJA41k+0R4HSCZev3z
NOu5uyc82TFwS2DjXZdFMduBUxbeUpeVUj9Hv4p9QAPo2V+JJAOz8/Vj++ytoGlGw4yukvF7dvvz
1JWlRdl7nmWwEUnNiSZkmO5RkgAUsyxVfvMKfuwf+9iq2e/haOTFYBi8f1puSQ2NlB2Cayi63uCt
TQ4kCZIzAsTc3hFEMokA+4KJHcTTQZu6oi0vKuws7Jsq7c5s0/ocwps0vnl5PrywfC6KNTQ7eALI
R46+xdh32jQFEbI2rempjxO1FSUwQCzI8QaasX719UP/5HLs7Bkc6I448vy2BP5x3kmjunHV6MZr
38lT6jWTse5lGu/puv/yHN/afX255am+m3j8JbJzEY6AfKGKeLQNtVGsmbHusOFDOtm+1GXYeD/y
qCBfRxLY9ywGzUhf6n4sN7PTud986Vzm+PqMSpvGLH0kuhb2sTpnmm0fVJvnk2I0E6wBWIRdXE5m
w3XpFRJhspIVHiWg/hmgT1OcCac2+6CrHBwJMUZBEURaGQ6ramxx8hiyq84MjTLNehBImgPlIIbZ
90wPqGGazsYTMHfj3YR1Hred15f3/YjF7h7MBhgoP1J5vEocyvT4eey+34dhVf+CgOfGAU+xuCpk
ThQWQvMem5yIsdtPFmlAgagwjJL6AecTBWBN0wFqfhFfNSX5M/uq9gbIjw3QT/ab6fxc4N3ItnmC
LOS8AYEnV3DKtdvG6e1XlTuLGscqZmfdpiGNoCVWDTpaBTLcnzXvzUCcTim7RqtFzlTt3QDX7Hcg
Fx1siEbL4Yy/AXWR19SpjWnCWFuPykgfO52QKGXl1KP9xq7uEfTq4nzo+/KaJDAn300lqZMwxmeB
jbSKRnhrmXkpmrZ+4jE5UQBmTf3LMV1MW2VHcbOmk5zRxxaR83OwObAFg9GH6arPsvbNtSfxEOfK
fbTYxRtBWSXuSeV081trJvNEw6q0Hp20mC8QaEU/0fIO1z1+0N/4w/Q5tbzSw3O5IMPbaOqusaeZ
hDqWlfNjan2oXH3pTrdJU5RAuedSvyWAiNhbLyz7W6yV3s0MTIiQCpBhEPYSr7OBeRP4UiEkLzCe
5fRPoS3MPu3CtvOCohFgfDRfRHDpekA/LmK/ZDenWvwLvqhB5cbW0jM7rOmCDVnq9+t50kV/6USt
eVIn8UC2C8Pvhu2RANVG3opQZHr79vxjDCO937naaLsnsiht+yQmZQWuJtScPtlRI07uC6CUAogB
dp6AXiZVdgDrzX2LfMOC/erbSwIQodoHW+VuuRU9jYiAkDWSGsI4cZQVFKTsETOT2ASNXgxFTnqW
bbSQ3OwG8M8GVN94HekwXMCASkyrSJB0a2WEljuu87HM3izmGmAnDcacoJE6lW9/6rvnaohVvSXe
aaai3gtn2k/tDFQtsQVNxARV7L3FrgUjBMGw1grHb0eOAxkOYsOutn2hrxaharAdOxiqtLBx5yVD
tup9U7sACh46VE3ANgTErbnDeTpXjbsuzMocdnavZtTVedW59NqpojL9T2gQ8IIJvzh1BsdJ7uH1
6S7EwZ4WF2bJ2t9N6ehN56GYBu3cbNQ0PYwUe0hgrGqn3iIfRmZD+ncyHqJB8heJRYOrIIVT1nrF
Ve7ZK3/I2gvK8rn60bqh7C/NzkzlpY7UgFw1BsopohnZYu6KlH5d1Zr14GD59YLZncpmp+mRthrz
uCjkquRlFWS0NAlBSLrfdBe8Aj7kU1IzD7SkQj8ItYqEShNq0HxopWxSSOFzfAMhbiTzT0gbCYAp
7cAcYnDqGpWmc4jEWhTIVCcXpgOelSzEOk3t3SgjerE3gFQ6TJqlYzwAapFXooqGV8NRc/8Y5hU5
C4uNJKyfS9dtkGKWg0oL/VyafW0ST2g0Tn4akoku9uSuutjOaAa7RRlUTW1WBn1XMJyXeaphw1z7
eptF+D6i2CJUIKRkSVxhFLt3mXJUT6t1Fmx7CodSGhHz5nBuqjTPd4ONN5D2sYO9O0xwgK4GY+zu
apA1ck8UJ8pqUuxoNiv+MCgnYkwfJkcHdmxMFQ1JEm1dd9tbihyNcExzEn3wqO3bqWvLW+VMmFDA
Mrg/UuX2d7ip/TON9E66pi4x42NqEKE2w2bCg46CHzesXLsR9vpRb3muc1/dt6UV3toAdUtiFHpn
PcwGjeeMkudLKLNwS2nCCMiYm25aWbX3Uk3lGdqtbu3SkPsRaojMvCiCpSrcDSZWyF3aeE4bdbxI
kuyltLFmBXXoNpsCN/O67RoI+m0Wb1rp91vbHNCGwdlfS6JxCPsFiHbXxn2vBw51k1O0Y5s69QjP
repgHpKnKFlira0MJ71CCbQnZ4bgSRTzj6kiU2emyNL0hM3sKSOcYdYKz+MZOXpsFVsHH2AwjLp7
CjyBvLBy7rdMQOkJwZgRW7D5lhSRtVeQaL4qoDnKALPgJiFEg6JZv+lFu5tI5iG1snd4NzyoxDZF
+S3ACbnt9GofivqhJpOYqagayZTOW4+N1ELELDp1oAebPfmjOe7JhOx3OYr9AE+Ot/MjshxWpBNO
EGPHt8IvH9I0zPZNKTcTFIyA/IqU6M8QvrKAVnSejHR/Y4Rtp2BRLX2dGOGzPdgGyEyM9oHyRPjK
HvZQWBr45MJ88wYQ4CsKPs91OmsrCLys5m1C3x4YLtK7ZKC2GpYP4TgQgt3O1R0gIrHiUOFda/Be
Nzmxr4El1C9EtO5G8+Vp29ZvtBGaNcjm67JwDn5UJjvNTB6EIa4GPxmhn7FKp8uzSrOs20TkEq9n
fOiQlPWGMJMM1WQoGx1mhyRHy7gzMwunSYnXwi/qejskrdgnduicTCkKnyJeMm0JPCTHCm5WgNRV
fwxjXJ3rsImmnVGYFhTrgvIZyZ3JujEHIv6a3iT5MK2f7aKWt4XZK/igeoe3q6Fzgswmqq5wUJFJ
Q4LUgaPLneUI42KI0cshzcWk6honTezv8wrHsNeWr3IwLxI/RFAya9iAjPbgkZB8gt76MsZ7hP6x
RWyA1zEUvgYObplWBmDZyZrzzlnVF/IXO0XvlY21htGTeErp+rS1kICckoreuvwJ5rTSe/Qb6Msj
hIQaGbKYmwIGnHkmSVEl/sMON3YjDxWtg1tnsC5VIn7qit/TkRS4d9pk1Zf6r6Fwt2zSustKI0i6
L7xdb1rtqtLyt9BLGjiyXh00ln0ph6h/HJ1WO9izvE4pcKTYuNEmQDLWEKZo5fWsm0DiYWit3Tnb
Wq1otktbRCE55W2qSc8bHWjJABYGBD/AQDfsBsND7Azmmg55v4mL6bq0m2gLsOE5anvv1iqMk5Sk
xBVxl7tcinSJzTwHtQqptHqxSW5h0WhvtT45dCBoSTN67KzwblI0S7D3neLCN9c0vl4Qyw0BpSf4
23V4kWcamXhAHYu2Ju3E4DwcsutRnfFG0Hsf1EPprURt6DuZsl3GW+2tqYXr1CJs2N2tyS/uIzvc
RUmCCGMqY/exnAC5Asb+pQNjX8tiWrcqn1dx81rlloOBwSwAqv3GL2QMzunZ1qUipVNtZs3vziwP
XrCcSrQlzHkBk72HcToa7ukqxsSOkNizKxoLCocOLRkJZ+32bFcaEpBV5HfsUv0upV/G3vExciIC
qaQtp1dT1XMVjN3EtFcvSVpe2sT7XGnzNSjBiNSbsXiQg4v2WjhxzVNDv+wHpiVJWUauov8k9NkA
Tecq6EsG71xNCIerYbOECQKJyVE8enDYqFbyyi0OeJTxUpJCMKtHvxZzvNNjwJCHahbdRYLH094a
oV1epXqDN7EOfWuf6608MVmBAfuFbkbkfGOOBz3NfEJLhUxRTaiENwdYBjmHvrSI5HWzbOXoWQvF
HGDKLx5jhoSoI5enlZP/bzN5BvqMUNkD8TQg/QKMo4PctkMnnn012nAGi8npD4D7jIuWsh6PEWb1
XaLnfbTOpKCGPMVZSR6OkVzoHVjOdSMs78UYCoOFgLKjyUvttPEKqxpSJO4yCTdVY9beGu1tN6xn
L2TnazpzCXvdNo123WMd+EGt4xa0PiFMPvW6ONARBRBGUEjaSyA/+ffe7vGFV70mf4FSIopXtTY9
1qrViOKMylqvA1dp8cEA8fwMNGbaQOkwf3S+g7MwUVr7QEO4adbjVPCUBPavEEcnwfCryovcs5jE
Q4KHzR7Q8bCEp6I6JhSFs53Kf7hiin/EuGbjlYFe5A4rI8uYRxIp8QFQybM1HeXmua3ahGc1wY6M
sd4RLkTn4kpOuCo2kQK4skIOCQtIiC57pozuuQRrG9UeEf6kDp1p1z9DU8TP+VDgNkaD/uwRWHAg
dXeyeLcLIuIFrvmHrglh3yAUwbzRGlh1sOXSi6sGqqOBmfjIiuNZGa9EivkPdugzH5FHlTDvphpa
JQuYxn1LAicbeV7MPsisbLixRV3+mxIfwbQU1SSn0TmezlTJoYCIr6bnuKJsBwZlbA39Flc0eWyN
N9nPOpDnO8vNsZiXJkCBVUz3nCgpz2+oSyqNNEQ5TlnFWCyGf11VYF+aiRrAke72xg0Jq901keBE
3bRc5SYb2B0EORnY/Y4uT8p6OWDK62SrhiC2vPk1zJ3yeiI+Il/VTpT9CEuzfuszfb5MMTXhT9Kc
yuFliOq7hTrJyRcq0EAKqu8nJIHQHVzDXZ8T9jI04FdINCMiykLHfgahTR6cGs34TWtxYbHkhriQ
uSHgRaHs4l/E0VvXyoIVEdidaMnSqJz5kaQqiM+DJ/BktV0PPgSUT3aPVs0QARj+gmhpBR29jZr6
pkcWVwb6XAA68Zhqwb1nBVlwYUXjEVreIDDnRi5IQ4A3M0m3E1vSeR4m4CrONJ3FhF1A/3ZG7SkD
hAorYabjA5k6JM6s98Y23SIJHMsgJ9mEh9xNnKqcEKzMBiTA2Ky6zINp0pusF3IA0YgvI3NurJwA
gABqiHmfTdiVAwM0PUc1MjlhZutW3u2lqxc1TaWmOvSqn6Lt1EVAzZLONQ65M0XGNpUJyHXQEklH
z9/0p3NymDokia6Z/NBKkDSBSGx5Ldi3LikTQ1NunHlogbXXHoiy0soLqOxNw9EIEej807NaJXd+
SQgbG8heu/GkjnRDb0UGIiRsRLp1qmZAq9EQaSt8bpMddlFfG3McpQHywbTdw2IT+U6PrOy66WDc
r1DE6OGmSWUP/Rv5PGeitOsIFx1a5vOQNZzzWk//1x+BL1Su9xDGlKZXomSJ2kbIXtUW8WP68nXJ
7ZOyKod0dkoLapcW5lFBsdDzkooTbYWJ8Rx4TCmIRVx9pxXFXxsYxWIZNl16+HQ/ITFSffujmNi7
STqr5VJIXedtTawe6H1lrY3OHfZ1kX0nDvnk1pabwoaKEQj59vLzf1xPKHR3TkVxH3Mts3sox1Ne
AQalhkb/L58iDmzqTCAo/AWKfWzYsgiIbaTMuFSELFjoLHCFw1bRmg3nP+q1/+tY/pex+GD+944l
Zy8CoqY/Sea/f8d/tyzNfzygl6Q5IZJZJEGUsv+7Zen+Q2OH/49ZnFI2FZ7/jzK3vX8cD+WKZ2Pk
5Sf+bFk6/yxmGVyTBoYLTFJ/17LEScrb9mdte1GlGVgHIPRxJeQk79/GskxahVsDPp2nPYfjzqiz
WxnO3R5XhLNnOsRW0+X61mvZWJrhRe9IfS/yuV4T8WhxOjWcFT0Qb52k+X1ocg4SAzR9JRJg2KR2
kBlZWtsxIehZkSl7XllmR23RfbG8OKEjI6oTd2aNBE7BrjBzn6bB+bcXu1yFLw2FyA0qRXVKOu58
hRKpPvF6+kHsWOQpxwptU8UEAwWRN/onkFejqzFCbGd1jrmbk/DQkX9Okca5Akf2nEwFB/JqPkPo
QIljRFtvdtpOIhLYhIpgEdBF1jm4bGuja3VTB3LBMods0rYkHeQ7qbfpzehGOimVfuLdRch3N3rX
pps6170fY++FexQoNsG41B8GynTUedZLFPhdpZmk2XaldkeuQ0zENkDzlW1G/UPaLuUbMmRY0Am9
2FPm9rgdwZ5qrJU+HyrOgFAMY/R22lB15O7AQNoovXMQ3Y/4MmDeDuFprEljXbuhIVcGiSPsW6hy
TFMM1TNqgcoEGsW0R1/2u0KU2kaWU/U8p2ME+ZQKSUBKJp5XDprprQ1xLAy0clbtRnk5Ab/YPPwN
2o40Yfsda2doUzBi9VlOzWGO4Wp2fHU2ATx6IJpo2S4ZM5v0yiNMnGwR86GfRnUgwSs/1ERB7qnq
v1mT9RNu0nlHUPImK+3p1wJBClK57BVLWKHnwzyfGtW1Ee0TIjoBkThkfxIss8JUUAShUphPIPpM
jwv16HREHfeiKf3UIJdjrkZMsqRH7WaMPvg77NuloX5oe+cNd8KOEi2V+vlgUuYo0+gybeYd/bR9
buQ3jS+4gQyMXh1N7pVi+/+zlZw8sLk3Jw2JrKiApb0eO32Ecg0uPEqrjVv3p2biZTuQdv6VnXdr
r6Y445A9HO5BnNPUrKx85xlavS6c5hWdwh61pP4y+hqSSfiY0RxgJAIBBvfnQDPIv3DnYhyDjKP8
j4lTWhRYeqpt4TJkZ5k7Nhs9ra/bms0kxRnvbqrb/HqcACKBo/cCox+0fWen/QUAfgpOCI3AAAj6
K66cTsk2FcFI4LNozAP0H9JnaHCR+JuN903NZoHuTnymAJNtmloPDy6Fy4PJIfcRwLdFL6REhJmo
ql/pXXWfFM2TUD6QjaolgZds3hBkFt2lQnc1QHXLpjx5rAYKjSSHwCRILPLm7CVM2KG1NDf1hV5E
0UGZYb1OKZGuys5sgtFy4jNR928Tys0OriKfC6moXKlJZ6oA7eEhCF+iqhnXXdwQRJCBs4L8qK9N
Uh7PcSRHN3NbjWdUJXQYOE5xlkrffUJCdKtJugigOm5jWZwADNQDqCz+ygKLxPzRy5shc6BCE/F8
cBz3siz8Xfn/ODuzJbeRLcv+Slu94xrmwayqHgiAM2NgzPECCylCmAfH5AC+vhfydlmllLdT3ZVv
sgyJQdLhfvycvddOeNd5D84o1/2mv2BnSgNjcuyTC5jyUiKfSr2Hui29MDPhkBDstSGB9wfaeBRT
igRwOOrq1nLj+jYS6nnAWbtj2jgdjMVxrqSYaJt1mz427P2sQWSp5Ec6F0G3c5Pa7LM0y5mWhxKk
bTa6e7vWL56W7oQLoois0A2GlINbGZeIbmHWye/IFQm696ztLDOBJSmmV7REY1A5ydlq7hPFZHRB
Qs0yeHkYp6XjTy5JQ1FrcTPSvhjIKUD4vCMpKSUtNbTxY1I0T22Ffkvt7GvZlCksqMXaFiAEj03k
LtvJNupPawJ3XjS5vOMyk+1V9HKPmNRp4ExBSlYmsH4DD2T5PGNypcVGh8+yjtW48kG0t1lT2Spc
59QXiolcG5SmbnbeAf4Q+FPLTh+TcmKgVlVqD065PE4ulmRiE0JdqnBW6NjjUXdNOJej8zRV0DC5
niohrg2+AyL9/HroEj7/6qJ3kgS4vIj2prUwRJw/cVfJnUocFsIcMe1TY3kZx0HndLDiQM5ieLG8
MhjJD7Xof6BBKS1vvMva8gMaFPeAum9CcJdp2DNYaEc5HZOIu5BD9OjsNeWmX/SbGfpMb8TKHRjO
+S7CAOOjaLwtF/fBjZJTrtX8YoQZOGAnlKh5k8aUhk2PjNTWRfpqxQD3zBTmhsPu4zslJEJs5Rt9
YPEY3LpubaXraRYJ2nMQK/mwb2zdNnYw0hdsd9r0PMai3xfFcnAlXVyLRAmWhzoE9B0H/PVqqBXq
Jh/OzPzsTVaJbA0hbLRdNHv6JgGnuGk4guOs3ieoojZZ2bwy2dI3St88lF3rHqvZWQCbcW7GaDgP
sk07PBTEW9SileQeVPe0a0LEBP0xNioaz12xH5tOPfaMux977WbUMxkwhrEDUMw9AWeZGtaqa567
7G1xKyWY1QhNVVb3VwP8wj6aWVttr7wkXc6IAsnM3hEqk9wcAxuoQ5T3KDj2BVuIX8c6Vq6qYZrN
W7B3NMwiwS0LjIKlxBl/eySe1y2DxRouaslXM7TOk5GlO8PuQ+L33E2pCRTwyS1xvZ8MJAPy2zg3
kuh7wWdBB71/K+KGn80mRJwcNBBg0+hVIAG/xi4HX5Splm+Xs7ZbvIR0exUIsDra4j2pW9qz5dJG
oUMhtqbwkdq5uDTluJwTmdfIjcdMgP172LKtv0j8XJBXd3BWTkuTnaf8NS45MLNXry9ubKu4FXMX
mlO9w+nAw5YYV5vw6854QTH+UGXWfZx/87jbG16xjT3vveTiqOUXPMmBYxzgyL/qA4cradQMLG/N
wdiLckQO6UpWwuSGAPTYF43+KiPQkKIC6aNNLS3M9mBn8YupKsy5VPsqxoSLswSb4rbGXc19shrr
UBkJCu4xs4dpszOkt61tkvDS11lY24Ex4E4yR6JVdKt2ekCk4IPiyddGTY4WuOSuN2/bWtz1LJiF
JDAoqB75YMbShaTKE70lgZ0DsjiQ+YlETZvJ6hkZJFqaFt+AwdwvNOWDTuE7cseGnKfq3c3NHEa0
+67kUg+7juXi9hwPY+26G8GzNm1y7tDE0NFfIdwjCiMjtg6A3/S9zKsd48G3RTSVT7YETYwpuhOO
AlDRBpU3KPQlxGQ+EDqLw1WdUZIaqbg2Lf+WTc7w91Rp35NkzBAkFJzYbW6dIARWO29g9O5Us28n
bUR4SnIpZ+Ur8ZxLa0kWl1IFhmg/58S7zLpglpgEXp9sc2LLZmEQa5dilTTWX8sR7SsFG/8GQrpG
BKm7JplNyfxaaLQn8mwsX1loxDcqzUuRy5vBtb9Xg/pQco25UdTii+qsOdZYbV6N1rgv6X36dqHT
KlwlwA+kcdy7Y8dS0sfoVuvklRyN64D3tWUz6CC18iEa28Gaqt3MC+1VNa4/5jHOHrwing5p9jXU
JqYvdxuRwHlZSO7etoXtD2Y3v6tmUl7cMdc3LZTi27LIc56VUlx5pu5wrn1KLQtrE40cidEqgNx8
CmFNEELO2MIMWrAcZwOn12aAcxIKlbFm1+XLpjAdXC90VDZWPs9Pbto437CqEuFIngfBf1kSxDEH
vJgZMQBTRkQPloOSXgyBJicDSAxBp9RT1cYDZurTrL5VZwZyoJ4pMeLkQJJRc67rnNlPXg5hX+dv
QxRdISKkb0RMnh1O+r4ZvTBpqMLtpBCnUuuaLScyBK6c3xEhCFNyOZgfRt3o+1LaKAEjXTnUrsLW
i1yK7TAGio1pTpxi7g2KbnLuY5MoT6QWjqe0JmxAc+qSG5Q1HGvZtA9TsnS3Iwoa5mFO+ajMWh7Y
zireQHOgbiqC3g+cluKktl5MXgU0Ym1WvBAfUTrAKvfeib+Jt31M3G/Hnr5bAC4yJcg6n31yBB5R
10Hu1cOxKVIGuQQmaY30Pmeej3GTx9m1KoQaZiLLfFIKVcQmyRvDBWOr2LF2cC23gvY8LKQ+OQOY
TDiBT5NmL8FgMmcvoPl+16NRbPNuPlVNjMC2yjXvqR04h0dPsX1T7XF6Ec0Z1JAKQtdFVOMQ/OYP
/FbPCsZIgJLCcm6nhC1Jl5qzJyLJxB0uy83YaJGyR/Ub+bKfX+Q8aUHsNJBtba0YyM5o5j2N7Ldk
KQvEU56b9ZtKzOJizXZ0i/ZQD6FnzztU41PYN8pyyYfOC1DGix3qEOPdk7VOBEkvj1pGMeC7Jjtx
IWhHYVpCuJiTUjraEulZNW4HeqTHzvOUozdyK8be9ORoufoiR13zLbrCzwvl9jPJkmTbLwMu6Ay9
EpKscu/E1YBZPi2u0ADI60F4qZ4iMXSBVlVT2DpRdynmaNVAZdqt8ADGso7aH6PRS6wtuX5pjX6X
atV18l5ITFf0TV8+O8j8PrSkhCTvCIWTPNL3urLmYFbiO6hYEx8jAb6baI5IwYqTZueok3EmiTby
7U4z79LUekOPYT0BNm79aSEEGY5Q/DLrDRcbojwI6yhBVyS4BWNbsS55Ih4zJGAYltH44FAuWa3l
W1+yvqJ2CuY26452MZA63FHKz63qnvT1iZxy7zknOoaWtTptVZFrQWOmd0bc/aimntKOfitSW2u6
cDuf7gQprmE/VK80vKPdaMYJk1e8M5UuF7ajWJ5ItZjO+BwAmZZkCKN2XLInFTLBDThulXOWWp+J
jNxxgiwJXTdmr+aNJD7ylW6y2I9IBcN0JAjMqzlyaHY7e1TvkIuhBW4kUZA4/fojIZ9QpEe7P470
Sw9YU+17I/bmvXDGclfPVLsB4w/rlZkj01EtYzDVaNY3w0VBMyGwI8tqMeQtQZwlO1FifipV69tG
OR5iYG2hiKLyvrS/J2Ifp82dYMQZS6TN4qCLa8JExbX3oKG/zZzpx3IBlOrVTbn3GNhuPaRglJ0y
U86eIGYTOrgF8jkfnw2To1YRcfWdFTnRSGiVfemO8VkZ0sBUsuWalUb8ygefnSbDyb/MyARsrLTW
zgWb/Yg4h401g4og1OVR7yuuC0U0PSel5r1WsufeInX0dljLD4TWZu+tObiUUpHGtjO2tPYVp6z3
86AFxF1C0x1E8Vl7GQuhRzQP+EVCtsamPQ9qiEnOaTeRayzJW2lk9sa04/6Euz3WQ9tVVG0HaMBc
g7BN5TpR1HKvG9v41SQjIKf+L4a3eBJMi2jI19cK/c9dznvcFTVlI4OuOT/D7ZLET1dCu20o/Q6p
UQpYYa4oEachu77oU2O8QOIsbybQXVQPmqlg1SlIWfMrGcmHYaokAyteMgmZ7d6oqVY8k61gHkpN
Wa5l13Ez1QiTOLRIAgH4JyJ6TKRB6SJF7dzh7bW+ooHog4KSmEPMrTNfdrndbTBzOSea8Omu1oe5
8WGOuyTGuYSsFugMVeCZ8BhirtCImkILEVcwawvjVGayQP0Bwkun7o9qMzjkLnmKyE92Dkva5wrv
fQMLeFdGzFIAZBOcW4nupLcRLRuuVuS9CtAOTD9JBU1cuw0YMXOr1oql2+mR+2ElNQMWD4zvUKvs
9hW5ETQCjsmgjjAv6+YSN+jT0E8dp4wLU6acqsR4bFvNJ4OKDPVYbHuuI0PcRfdD5CAOpPbyRUVM
wNC13NyXiV+ZYejsLrvWvDSlSmh3wQkZ6fe8i4Nu9a8mClry0MNscJNgsMXBbSs/q9dl8Crk6JNJ
uCs9sJKRje8S9Z3EUO2119klQcDC5mRl6CdTJDQ5xzq88mzVjHLEyLTS4ZxXZQi71Fen57yw75t5
CfRSEvXoPpoqhHoBFFei+im+8o4DbWRmjdjsai1d/cjNcNwxB/oBihW5q8rldnSxjG8Gg8hSbRTL
yU5s++gNuQ3vF9aeGn8ng/rL0BigmWm+t2YLHpnGzGjWMeKmZvFM9yLfNDQW4WKbjKzceWdN0K7I
eTlVqstdMbFOrmF9d8nL2nVjmmBMcD0qeBLA16unyZlwnyeL4WeV+oW/nuA8QE9XTuDQaebJJxFq
3juEYTCgpN+BLgT1nr6liLot1w2PqOMcAhvSYbfSSOElpGmjWu6HAXQ0zfQt3b2w9PApuPjE4dqA
StaFPyGDRjPH4WZdCS9EiRqH2DNxX3ef+NZuF1eDUQo7ufHQkS6AUZnAXdFx2lsW6EfdmkQPsB5r
iDO83HxTxzN3E7Repkp+MfQrPzW+uuEeLNbWlKir83g1vrlTWBgkbNvqg2kBTUwyTh/rNHnxu+Pu
RQrXQTBbdrzHRVl7Y+5Jk9EGlU4A32zTwplb3JGBbOI+RY11FYoWo3GAtd0rtzi2d0M9fUDcv8QZ
77gngRMqAyEA07uNmIy6YTsRIUAY/E0WnRn4oLxMo6Ms2iuV6k1u0iSuyW8PGem+CdQ0CHLXPT2+
jtWAFT/1DMRb+mGea6RcbhSkJBj7OnzrQig7WCLdJm81rG9cYQghFeaBU/85WxF5dB6DcerOmdpc
pyWIC/2gce/njhjUKlNxLngekZTUjNDLaHGbBquxDOPROdKqIcC4ddh+WtLrUHzv+7g/2h5InUqN
LKqlVVyRsV+P/uzWe+lUZ1st97NxR+eRsp+wpqbmNIkQ2iEvrCDEg+5SOClxZfhkE0I46ZhcF+BI
9+0MgLZR6WBNjuXT/LuTUGZAi/GsAd/vRw8hMX02GmUHlDsx3fbrYqg7WyhkUnxIgs3DqI04zL1P
JHk7IyNRpMi/mhYxa2wu/QXBsHrfkgETOEnD1ipGRJKZGz/DejGD2tTTPUjYirWMwJN70EehExNt
Ile1SeCySza8Yso27jgGLUCEhRbbUB0TIYLZM9/a9lkj7nT0vFvV032ReltHmI0/Dvl2KcDAiI1h
PkTp2UvdoB6ZLEozCogB8YhDl+IF66abah8U53KD/bMl+Mq9Iz8lOsTWdKoLQtobMSykK5iBE6l3
4AcvGRoNQgLqb5U63XIDOZRSvnRTe1bnF0/vrpXwOCuX2gkZW5f7zshfIATuEq4pdrOqH6EhkxF9
TIeeA3dSnhT9koLcaVBotOpwUktr45YLyQqQhgkNscrznFcHJXX3FeEcp5afk8PB0CZoUHdlPG/r
cae0Z5M+FUWQecTlvYuKJ/oOmzx6EvJmhESvOMuDpg90+vtt6u1G+qJN71CC2twZaVKrjh+V7oWR
yiYZTpl4YSuCGM8NEbEFckKGGFe81U+TKYPZJl5mMe5s68klTkDT36z5W949MW7hssd1kPOgY9+t
l+nUgrt2mm3nvnYqEslG8zFa7NW1WOirm16h5zYQo1Kxp3GffJmUDl9zXZwWdYB2mHpEs5qzEQxx
nYc60xq/0N1H7N0mkUs6mpRhvgh8Yb7Uoxrx+Jc5Occyx4OiD7cFV7ytl7b50WyYNVC/BEriaidM
H49N092ITDm0K26KLjRfWeKVXBpJpEmcekGq364MKaz4g7NPVK6hq+Rend37bDHt0FZmJPt2z/1u
tuOTrg3vlWWkMf2ywbkghngEsR+TQWvNZ9pZZnFvFP0XRxDdD4dKxkyGM4hclQDgdSfvZ/c2QhoB
OtFrfMLIWf72lonGaxTHI96ApbuX6pOjVDfklG0KafAsJ4Z9my6efWjmlhbu8GDmdIdJm3GE4OiY
Fg3ZUfza9+Z8dqS1pbZmXje+Ns28YSZKLktdn3X9bmk5afVdnubzvpOTt8W5JQlwcR6ThaPGM05q
pt42zbNsEVt15WOuOBCT+gDEJNYHVTvKzNzKkglbtfzRNNXn+JjKWO6two22tMKzPWG5DS3ApbmY
6mQf8r654B6imdsE5G1cGxq5tFliFN+Vd18uBdojaU38XUoxhY67ajR7+Br0lDxYVTVXJPBozDm6
jkpr9rLiEkenTLeGfYHyhHtIJPbeULf3mue8ZojAD2hrs0BDdHpbOVF0TJ3cT/gUfMtpnIsnygP5
WLdJsiU4hWmpttLeWBsWlPidMuaRP2Pam0iXd7R9RW91hxbY3igwvlaVOwUQi9BJEcTgN9kYtvJm
URvmgDn2FA99qIBL3jA/ICvGG6etcCmOZB+qFBbu0N/EFM2Ps70KP/OMOtQpr1PmfZTS3JEke5a2
m+4IxnmZC+WGVsJTbuV7xZr2WuPeLzB3g14d6FjhK9FH67gk7r1BWTd0zGoL3B1Jb8AKEf0T8Y93
NWZ+1A69SfMXHH2ZC3nRul4PLVOOoT5OPxJKaPhmbrsHLfuNvGsqRIvzasypqwhG+8jcD/KU7hE/
5rQceJzU+ZLG5hPg34tC+32XQhzkBDC1LXf5gyiEdSgn3fMzmJR+24iHSCqEozjuUhw7OFQ7r0u+
Fy6jvIRegcZJGGPKcUErLYzha5gqvjqz2rK62qDtpMVDFE6cnxXHQPeEBh42rFIlR3vMjrTYoq2s
x3k3opAncwOSX2wau3oBmGm3/Mxcw9Uc5CGtheIvxaI+xaWrbdBp34yqSnVjN56/3lDGBDxaVyGW
Gpm1+qm7jtzEPSctwr5GT1csq70TlfxqBloUg53VyIPIT13AeGHv10QYwwi9yQvjNgUlfeBXI2Kr
d8tD3zYlcD5kw0kzDQF5Y4Qyd4azt7X+Hch1s6VhoQdg/5JA6crtpGgPPHx3bUqrhj5WQnWla6FY
ema7C52wSM2nV7ugfGzlLLmpteIkCzX7tMF1H1xAccelBkc84XWhgzcTm64hQrZy1QqRA6bb1k7k
QaBWPig2imevKnO/zvGWpEZG2laWQehcAAQY0yrlr1E7EBVDxyhF9NXG6mcOVkQpqenaDEjXiOZA
N7Dq2K2yUiGa15iR0Z3OdSNwaUZd3cmEGu5QFeiiUAJJUtXFWEzmFZh8gzKbsKh52cM8tI+zE70V
g6pszXbxzpSGmEF6Rt9pu0DGReHq00q/1FyAU7dtT0qstOg8bew9y+ieu6GxDi1CQ2LHHDrMs3qn
r7PkpSluCcMky8vr68/eMYf9pLfqWRex922WnfJS59X0SgDTsiMHCdQVHJfAKcW7BvqBq85y09jJ
7ZzoV2XU16YsvwCExPphEoak+cnEgozNDXkPbeBp3mfeGAH2DKL59FaQJlZS/KRERglOAkLcmb5j
GjCLg7n6MBxd2lcCjvSgdJon26OeyXTUh44ZjWE3ucs+rrz5sZ9QJrt52T3pSnfBCJ6+M0Rp91Nc
YQZopwspng9zTcrOmAJactLI8nETXYYKJUvkpOQQNOWWJlTIHA5LQl+Vh6THO9oaMj3USbatIyLM
6Xpd6qhob6UcPiKLvA6kD+xo3aJ36PApG4YGtaPXtEdPPc+x+tHTPUgUbat0SdAbhKa3kqcnIYqN
zLXBQK7nWQ+d2g27uijqvU5AzP9AfXXbfFUPffv11V8+mn9fhVvfa47DNE76//z3n/50Sb+3dVf/
6H/9qZ/+Uveff/xvwqiDj/7jpz+EFQOz+X74aucr153iny/wf37y//V//q+vP/6Vx7n5+o9/+14P
Vb/+a3FaV3/WUtmYcf/v4qtD+/UrL2L9C//UXinWP1YEHyA+gMq27WL6+y/xlaKp/7A1F24Oz8Ya
MrVie/4LGGH9A202Znj83GtM6yrQ62qkmf/xb5b2D3R78PJwGnJpWf/XHx/tfwd286HxUf/3n/8M
afhZemXRNLBhXuqa6RAyAFx6tR3/SQioxYhmu7ml36Lrb7ZmLVuvqfUwW0plZ1U0Nv/0ydz9U9P1
55fTVinXf0u9/vl6/OZc0lfDPRC2n18v191lqhJej10kphREoO83esxoG1HJFgVyv6N/RiSRYbUQ
I23rFUyYiaaVPbVBDX/s5XSdrCY/pgV9NWXQ85BEsyr7Df3gZ4HkH7+npULisy3D0zTUFT//np7H
6VVh1feZIL6LWibHxBBcI2chfsPZ+es3sMIgbF5tpZ8bf1CW/vwNDJ2mIhBpuVYlYienyd6h4nEA
U7n1uzMhSPr7r+Cv34DDsImFg/cXqPiv9v1UL9Ky1evW15kt+jPlNWomEjcxlM6XQbKNpYbi/uZ7
/xdvEhQ0r6ZpQLahU/78cSLqKYniS2kjGo5CF5XxdINbP6D3KfZGrfz4+/eor8vo52XG2jJ4IVIK
wPz9ytkjZjuGiJOT+L1UZJV2aT4+JVq+3pLA0L5mMAIhuCG4e6Bu07wgWlr7QRSu9emoNWGd0mhw
OsRzq1Wh3SSWEyIK4+jkPSxEzGYmhkltNL4nslLfaWdUTBZ0lBNZWWti//dv5l99diwQw2E9Qjv7
VUDbppjRMZrTWRpV91y1bb4ru2k5lzEXr2rQfxeZ/C8WyKrXteFZrxCjXxEntmi7aMG6w7IgEl6O
Q3VGlDgEXebkN+SORQ9Rxi3h79+kttKkfvnGUDOY8GJsQupVZ/0U/vQYjHYakyyK3LsYJYe4NWu0
L7KipR8qMsSQRXTQ0J1sC4fqHwmPvjUKK9pgmjV/s1b/+ugjQdVAa8GjgtNg/wI+USz8cUzTuRdO
g35MxbDKGtzpwVb75ebv3/UKbfj1TaO+hViBPNdACfXzm9aHFqG8aRAOvhjuycwTRg3J0Bz+B6+y
ZnYg2mWP+TUJqLPI7BCoyHwj1pawQAL6UFFo/mYf++t7caFDUAOTXLHuMOvH+qcv0LTGLEO1Qcap
WOotTR2dTV5xEEz8/bv569fjghPiEzMc09aRKP/8OhVuXkMmfU0CsqftxfpGanpffokh9P//pVDk
o8dnq+T7+QMN96e3ZGV1w4ANirylpuIEvcI56AUSoFZ04jcIl3/x6Tkrvs+2CB9Ypfk/vytPKya3
A5hAtmRmoILxsj1JEtVvXuWvTxnFBnx8lP84GygjfllwFtxxvWh5GYLMpzBrvIzWbeR+m0ZDIz4L
kZuVR5AyE2sJraLud0ODMYxejP2blf+XTcbF7rAGnfCk0aQ3fvkWY4drymAhGoPEYdBvZKtuwGWf
iqlFC4OrJ2C+qP3mQViLmZ8eN14UGr5n8B9WBOsXYKFDQ0Wk6xKtCqYfiKAZuAlF982eHmOn2/Fu
VHs3KNLmtzmif9neeGnU9CTDAZp0ydX4+fslSdCwlJT3m5iGs1GhB/hZlqzG0FI/t8o6Kycg8Caz
W/00cJeDTUJrz4306Tdr+l998KwxlZqGZxVwzS+/yBCRxlZnjZ+XKSnVaX0uCXjZJF2HDo177nFR
6UP8/SPLWO7XT97hAaLEpeIAgQai7OdXXSy7N5AJ53/sCMcIwRt9BaEPzN5VonZzrWPuh/av2nTD
FB9sQspfR4DzzKniYUYVwkj0xpxd9I7ZklUpMI0K5a+u2Cl5YrE9h6ljc9AL4j2/GGtar2IwlfJA
Ez25JF2JvHzK0W/uGoANRzKsMxgbs1Y9D63eIyGz3GTaJa7rrq0Ly7rAGq+70KGZf2yMNr7PIm+k
CcfZQy/RTZg+EQZOV9Wd6+w60Wa7bbpR/RDIvKkEtALey+y16cTErvOu/WJVesgAe15Cve7hmo/q
hAF1Mnvx7GFsbnEY5CDOtTodt4KVyzynbVAzYyAQFuPCRvkepZP1TJVMJj3lC/jzZunuEHKgHBFO
ytheqCa9KVVm4SjphXXsaNY5ncoCWnXfAHJOVUFGQOs+mQjMF1LFYy9gNsvFv3SiHjk5eqghQIao
fpeG0N/MUirFndATgzHr3E3EGtT5rPiMMrBGl9FSA1so03X12C1KwtE1qapazaKdWYuMZozWJIIL
OX34i1M5+lNbNs4MRX6Ei1t7hQblsTII7pu5/iMSKyyXdlY2zZtlzBOHgVGM5HAYG8UJGFyipTMz
pJPIhZ3hSeoNBXky0TzDE52abx2EGIbs9MbI3O2a0QrnbmzfSxVtvp/GdceVYfKyMBmdOtouDtZm
AJBQeFBGiOamqdyOT0KvSBN0xOoaieF4mdvO6Hu5zfoOz723miIIazeIOVA0Bl++oEJ8RvSHH9fN
OACZdngDjQiJdS6wTbV6oRG7yKD1WvyBlTckGxY4TSMDjzk2eyc3zuhG4NvAyppe2kaaIJZcsmPp
XqryTY4Lq6iFRPABuchpNrLqxV1idbPdkHfduAs6TzLEt6Yplps5gT0fqj1gWxrpU7FLGBT3GJgH
3HIIJyHT2XMc7W1UYVjqM9nhoreEQ3gzHhaw8B6srHzsQcXQOJvjcEhSeQFtl/8YUQvF9GnH4qWw
LXlnMzLARDJSuPgElMU3uHSGnABp3ZXbOKpLchZ6Udw2pW48qeBph3B29eaQlAb9jbgjY6OErTpu
PbChWYDl2f4GW3V5zBtKCRAaQ9cRdl+ln86IlwNlfNe/5e4QdUFSTHW/RfeXEjCYWnCX8MogCYaw
NB3Ql+N7d+fJqsI0c5VpE2eJ+oOPnE29B0fFqGeW2o85T1LVx6uOw78fitkLFmdZ7Y+5AV4GXZiC
I87VqoARVoyStVJpZ5ZJauE7Hyue8sRKzbMNvZOUi6FCwwTMCjNxXxYmYNNYVfqgnHsVgSke1zis
lMJi6tU387fMAHVAzoBI75D7Ae7rhw4uQtqVKkN1t7ZfdTrgMAzzgkFDVesSn7EQJk5e4X0O2sAv
CwZPeaz6fL4vJUXKbmxwhOCNLPcNmX3X9Xk2d/ZcCdtnZxrfFLPxXiAB0UjVaH9om2GuUJ077GsV
M8nS+/Lgby9cyFR5EpMGQSpxZ93cJImAsyGlzkW9i+P6Ie2HkQk9KZIKS1TvznnB1IWbuFoQFmG3
9n1XyVVXPFU5/oMuqZ/0fmEgnqmq9QlTqn/vuX/W3Cw6qz9EPNIBnCwSgXpjpB7pYcIyskfye7Wr
tGr8uK+mYQt7qdI3heuMWEDhn4yHpBPRbW6mJtPbJiNPz3KS1XXOBLuALyYZApLe2RM1HxsvOkDy
x2aO1H5n4WR5B/AuigO6MpGHmlTMV+B8ug2jp8QvU+raQgp8MohLP7foSaqly79ALnoXnsTmPaGj
/d3O0O0HVodchR0fyDHRM+XI7FIq84m+CwAiF9N8qALK1VHpx9bnYpFtBf2j0d8H+IZkgDB+us16
YZBPUa15LBpNo4s2kMaLKqXEOjzaVmf4zmyiruDrlNVV9rmloVaxzZ7JvTmjL0H3+JmR0bW6GHIs
9VbpPHWKUrwviaMuAW3BiTFwIQf1WNNx6v2iX3HUfZnJV6pMhi0wEKzbpUKXzW69ipaiMaUpmqrz
WBDYa3QqR2s7nVfBdemDILa+jy5ToDCaeRigF9iRHqSNjh1GuoiEeLbL2Dm4Zd1aHGIKkSOk9CkH
MdYEnUoxLeTaoyWt6cYrYFGibKnOmS07RP+xkxb8Qgnz79FZkmXTiUpRdrpZ57fouKIZPlxaKPCu
ouhp5ibS+VMlcIC7llG8cGjh1LKl1YQNbQcwck20fLNzHO4hK3R+KAd0d/CeVmfMrI1NjD8awuNG
1KqJKqMvPDSAULsI+2ZUQ/+6L23G35WTHkoiwgijKHPnm+swd+AMAJIFN0GyrWtJuywbvlv9TAiL
3vpdsb4F+hDtszBhcAdp4aAgSZOI8BhPmXkoY3jV6APq5dXAgMjzZBYqRqnZMX6UY1R2IISbHBmx
urCdDmga31RbR46QFzVwOS9OkjMR4s37qA0Co0A8m1dz4S3gNTCyM7VVy1AgGrXvDtytLwTaRuCo
FFCMFcfoRzy6MOR6Vx+GsCjr6KWlZkcKZhgNAKUyj86pOxifxsLgrMCH+F5CkLrFK+xBMcqN9g5V
tH5R6gkEi20Wb46tTHd4XEhBs3ATglee1D5kg8m34NU5WFQDNTjMNgZBuJE8B2SPL+hVI/OtleGr
BgPzZlmJ+ajUpjzpDsNi+pJdm4QVjuU32c1EooukHIIywoJzMY3K7PbZYskXeE/UtHxw6qUGDj0j
7nGHl5Ei6WMavE47JGLJH4lKwtSV6YQT+FItUEYzKxRnhLfZq2lF3Is8QUCYLnLCbvoqx0EYj9ww
oJekPFjQPoZj24Dn8uuBfk/grj/jc+jOP6KByAwcGQYz92wUMCf6bNQelhplYCDKeXkRtQ09q5uQ
9GTwv1AC5FMX+wNLaCWzIQC7Mu5HTzzCIHsUEsjORv/f7J3JktxIlmX/pdaJEKgqAAUWvbHZfB5J
JzcQOgfM84yv7wNGljTd3NO9o1a9aJGsTJFiBGEAFDq8d++5Y+PYiy7JLoCgiqDxdjHGonFDHcr/
1klV/2jQzz04njDxcIpOliszLprHLFyOkH5T208MWlrL5VCesc5hicL1P2KuGF1yR9kOgpC1TOQx
qyotomqjaRuIlSkrlPt+XJb+NhZpYK+8kJjDMzN1aS825hjtjdhQhAenUj4ZAApYuTIsbOsKhqtm
RZHhBYortWSCJvKZo0jZYYKgHbyNvCx+rgAjQGOpJ8UeyrEpTkRZFZ1bkzlCJ8OHeWfS6vMOViOR
uEnTbu5bn39x7Xnh8CiWFjfquyleNVacfZkKG3UClZYfSOemB6Ex8Gz6OMIemZtRwvar1DPkHeAp
X/y07y26d22KWiWle3qIvCG/baKC4LhUZ17EShWq6ypsLKLmSYYw0cUGzO9IR4fHKHfAMGBVYJ/W
xoslUrIRoGdqe8ZNDb5hCbCXOVJ7UFIrZRjJDysx2fDN7VTeTgKiCO9J9mdlXU60nRBiYXXEZujt
Rx0v2zRYG2A9FFq2Te6V801s+AjKo0aXP0xnSZcrhPSjRU9GZ7IMevTpgeNgxEubPalpcgvtjhZd
LxBY0aODCEHEen8zTiG7c79vSoqgI1JSrNTNdG04Q4+2SXL0u7XsJSnan0NE53U/i58WW0Scp0aN
OITqD5q6oKJSPWY+QtPIGhKUhUMRDociGcZtY7UgCYHeUN7XHTlida0hpZi9yTOlq1X9rNxAwwjt
EAqVEA/yjaszPHFFJiJn5/RdqDeQqukLwJqcIGPIJGcs1X7xrWcz5MPKSZAheoqZGUinGOo1IWP6
kgA9pPq6H0fmAXaEqNnMcVqDkBsTSrvLYd+YTPPWivzJXmkCESAfuh1Ng3RqJ2szINO5pLNNdzPw
apbRBApLAsuPjSSVn2KFGRGtnG+o/qdDazvm2ANZlN1wxisc65n+XzEQbIfJDQ223Ws8gr3Tjw+x
mw0Xbl0kCoGnTo6Iv5G99hyUj1XeM+D8tLTuun4czjz6EJ9hAVacEPg0Fbv7avzqS0kMU+6a1Q4R
c0qwWFzKXWNXAMMyXBrZtjSs8dbX5NsBVkk0qgbH6GGpuKJA2tPNPqkXAycgm+AsZ22wL0DIGvfj
nQV5h5NWZImboJjtn61o2dZXPsLBWmXZL0+1zfckxNd+FUNT+4K5sWM/SORwuOc2ydQrKlTYt12T
qaeOiDaImCjJDPyjos1pFnuCDZXZ8OUEhdmBO2HNRaSpYrPa+E05fwajZ43nsh7p/zTxqK6gqdnp
2lQU3tapNqrDXE+c5kaGvbNqUnqxW9QLE3ysKMt2g1vLZA2yMEZxN071JxwoKDJ4+eI6rQF1E31X
90iNm3jelGZjn9Fic7D1xH3IjedeeOE1AWHxYeEgcuGvS9ibiCJ/SOzQwR7cjsn3KhXe5Rjn7QVa
wAHqVlU7M+7wMv0y6Hq8HQLf+Bm7MEVXk2H7yZnqE5AxQ9ajGy/YuV7OwTKnoNEfkA84/nJQIQEU
2EtVuntZ6eaLp/O0ORBsFx1b1Yw/PG9S096d6s7ZgESIgs1cLghZT9nBM7pGkxcGZXrtsDtS67Fy
U6hoqRiSLSGHPNBKGJqj8pIYbWFUJ9G3TwK1Y0X0sCWbCBp3cJjcQ2hVoG8c20q+zXzF9mbCDnuR
GgFPGwNYdCWt3voV15P1E0wpQmWcN/2BzRsnuJF4pk9y1vYjZGLmC8fPfJ9kzzy+JqgLGjQvLkW3
UOXhsW6jggTE2LF+VUkTYwbQ7Rh8mcBMUuhCHGBt+qY2z6hNYBuvi2AmqlBkbB1Hoh2PRTUmFkdG
h+iNHt8X1tmoidM9K2uablrohwUQSDTPGEBqAxt+BNOU41DM3BP1nJOBhEYzW7jyeyvDuNrYBE9e
JQq879i27UUTTcbXasyMryn2IxeJfSFZ1ScvVyhGKsrzHitnuzawKlVnSdyB2uHEWH6r8xYwJd//
tHixC0zjWHYD98oSOUGgUawB2WCMp8wAofBHO+KrWbXeckzGReXfpQ3k+nUqUghciFvjR7sdrKeG
j3g8In20foJOmO8qIiaCtYcIH4VLEzglgw/H6qqwfXeBXXICQQM6GecJkzD/76RwH+FtZN4+Qg9U
kI3UMaWEfAXonAQXWw/W1CfHQaHV8HLCjJnrw/CoaukgWLfCii1p3qln7VDPX8nCavKjpt6PphTy
6VmT5F3J7Fugz8uLVNM6xnKJ0b5Fc7HTw6JbbWKAQ13qOdm6A8qWberMrK4os4cGLbRssvdVOzef
fLIIrqtIVQ1+6TJE85U6ubVD06Kp0Way/hFNbDRXM5u9eJVhJEGqhvdg4+DveKK2zMk0GlpPHWs+
ZtaYAuDNFt90Up2FccNWEnEv50uM+sKu2B1mEXZezjDt9RAX9nMkKAgjzJzALpt5F3+WwNkwzs9I
gjdO5qegPANyCBmSRpHsBYW+X9Tn3YuZrT1QLC/KnlnixotGZCBJl5IkhEdzsEEcVLFvYx5BQxyY
WIg2VluArGNa8jViZAtHZk0wKcUJ6VZn1E/icw4UKDyMjgPlumosZ74wonlQa7C+pOElGJPbtVd6
Edv7EfZacj9yb/lu6PCnix4Nc90qh8ORchEcBaoPh60zyf6Z9bdrscnI8HJMfGyiWRHr/BjDVmEH
pJ2CjEyMWck6dtLgOi3i8elfNuGUJrI7Xi5VxJsSCf/d4Abt1b9yP5lmJxtoraa5TDcmi/YB2FWQ
7d4vGr8qGbtY4ZeQDVrjJtqIkzacw5qn8GkEa22n5X7qkdbPrYlBHxIIok68E26hUJj1Qf5Bm+CN
LolNEgBiCJuqvTB/5wX80fdpfYMCYIgZoXA0O86sLs/ZR7Hq5UH0aWzrZDORC7hqjSTcRk5dQ5Oz
sg2l5GD//jN41eui1QVmB7UHQhG0IyftGpTbSVZn8HOX9LBVnQ8QFHu+lnhwsw8asK8aUFwKg4XJ
VRQf82kUX4pUXLY2312Su8mhgjaztRXavPdv6PVVaD3Qg7GQgaJe8U5uCExKaJGKljOszHovoyy6
G43K+aDH8fqxObS5aHDBykdZcypqaTHDusHc5OuyZDrvIcHvQyuhjdBThn//hl63Uxxp0SWGDybB
KOmTdoofYyjvFJcy6tDstkNpGbs2cp1tFjvsVOeO/WoaNMnlP7zs0k8RyubTsHlvvzOI/hihEwkP
ow/IZl2aTnA2zyAgjCCNzwXe8GM4tx7wI2xf71/01RfJRRU1a5KnlndnnfSwFC6WUrA+UPTmXNf1
7NlxKjj72s6fK1/AEuVTRY8JUf39C7/+IJcr83+OWsJtaJK+bB+Zhr9UGqF6qh5v7CpIB3Bzjlva
0HlMdWGMkqqZE5eI6+sON7V2zHU1u+VmBkv4wVMQbz0GVNiCt25reFonvSy7yejg1DwGUyflHfCk
dCN7ymzDSB50P/QXhAQ2a4CGyWo22v7YW3V68CxCH5NwOdP1Ubkrg1JudKGrG6Qw8ghznYaIAnP7
/oN79VNdev7IC2D12PRZ3RNRRVTVRgMtGFO0NpLdZBvqHGZJftGLgey1VporXM0teviPOq1vfOdc
GKmBlqjY5KKH+1MMINLB9N22AwEox/EhXVAAkzKTw/u399ZVllw2+qm/Ay5PBqTtj03plFmxtjLp
XuaFfhpjo7z9H1xEEyjCikAytD5Zh/oOmYHZAVl1VWIdBthkN/1cuB8N8WUIv+xNo+dDq4TX3vKI
mju5l06NdZ/lZJHT27KuYHpS+5WOh89EIcylK7ESHpRppwHX2JkyXs9Nl1QUH2Ko43GcHzJbRucQ
0sjptXv32/sPQbz1qD3PlpIP0TKlPnmhqNQjicW1WJeZ/cuMgupLV1Z3zjAX58pjVwj8G0OI3VGR
0YPuLl14yrj8u+HKgb2/KqyRCi5Um8/v/663BrhH3CjD3ETaYJ509Guvm1DKh8U6KwWy2iKiwNaL
YONlTnKG343w3DzbCfxS71/3jbdlLUNi0WhScnVPJiQOQy5JXgyKxGEb3Psu+1if8u9AGNDm/Uud
RHohRWRECJwRqBEXGrh38hFTaO6NuYpo8yYZvd0yRa2dTmiHU5rY7ZSY6z6IvKuC7NIr2yOrOyV7
5IOJRC6j/GR4gvpjL7JIBzVt/JcfdOpN7PpBl2L8lP4a1aXcpogaVtpsak7YU3wUE/w7ykvjt9Jo
5Vfljb9qSKSIG6heVdIIrxMX2g5eMn2D5hTLq8wq5z4Eg01qZ20gge7KEVfZFNuUUyL4Wk5lfiRA
fWPA2OhdyXN2TXY6py+Ouu5klqJjAyKs7qcdRO4dMaLZ1m7t/G7WvvFZ0Ou5HBXnrPff4/KaTp4g
ng2WapYvRs3pppL407Y0KeysM678jJXPhLsVyDt2m+ZdNXkffRpvfLEOghN2Pza6QWQvL99YTuNX
mqHMIGFX4g4FT3cNeVZ9cFdvfAia56nYikAsE6fzAitMFAuPTnDOi703c1UxYwXRNaku4vr9Byje
GIOsJ4qXh04KIfXJGBwxzTPDQAGr2wUxqLKU89DUnYveoJWGix/PsyloLph8K5Es9/WQfRKRf8H2
yD+XffXB5PP6CWvBlMOO5LcOzVp+7x+bsDKFUtdBaF5b4Lf3FsQfeq1Z8MGn93rcsLVEOEMji2mA
Xe3Lq3gymFLFN7QOUgwfOaFsm772hkOOTPeqyCngvP+YX79RrkcCORONQnguT6ZUi5Q1DiVcj8ip
aNeQdr6jI+AvUbrmPx48XEp7CMH5H4bqya1FlGbTChLjWndQVexlGz0nLk76yI0/uNQb72o5SSGn
XwRgnOlOnmJCZw38GcobIHU7O3OsfdgL44OrvPmugCczTDkL0IJ9eRVXhJiCBm7Ip9HJa7Lr85y6
1LodgWv4TtJ/sAF68139cb2TZUiPlYkDp+Ku6m6+rxxQN6jJYwDf2UcCxbcuBadhWWiVDaz1ZDqp
vQYLmeDWmKvdlUVG2bppU8w/XWB9cP5+61IsdDYqXKKBhLM85T++q0AO5Sh6GmtxiWmubxN/pcZM
XBVma2zeH+zi9RtDA89RBuQy5S1Sbl9eK7NzOtgt2oZcSPFcOQUaQCt2b0pHKrw4RQ3zKbO6x0TO
tNubetot54wbB7AF8WMl/LW88t1Ni8CcHk0Lywo3hfjgk3w9eJcfyaASiOggsJ5MNLCDSOLtmGSd
MSk3o8BvF1Dq3r3/LF4/dheYlO1INlRUXU7P5jQPkKX2kEclepB96GfpsapgHFkJQUzvX+r1qRm3
C+kDbKjZ8yIyf/nUi6gD1pVgVrOjOU/gbfr6E4wp4r1EO+YrM9UCm7k7fbSLfeNtW/QKWRddQGF4
1F9el3j6ebLYTK/7iWBHElEDzOFakDsn/HMefHHHy2/OGOrzlSTh4HxKdLEPwybYlho5LJCNPoL8
lNyYNHkeRDXMH7zq1y8Bmafj8CuRa1P5PvmFS0hGCTsX0YV0u3uiqYpLjHjIJALjIzHw64dBfimL
F54TJmAO9C8fRpUlJlUEsI/wq7yvUibuqqeBvgAMp+IGBMr0wcf2ehgTWY2Y2iaqkqzN0816XNIt
qkoqagX0wkd3UNOdW89O/cEkvPzulxstNnZKMINoBhnY8Zf3VdrElrrJiMCXsu/ZPEI9Vh3VVzRu
7rho5uhm9oM7HA2qxfBaadW/P7rfuE9KQuyULepoHICXP/9j/kqaWXgyw7/ANtrbQh2LwV+Owf37
V3ljpLCT1NQo2U3CzF7+/I+rMEfWaCPamPK76u/aqQdGILMnO2Wpef9Kb92Ph/lE4NthkV4g4X9e
aaoCIxpIrwEW6Pk7v8z6Z2165cP7VxFv3RB4YRKB2a9qqU82HnNRYshJOwhsmPqBAbd0cZLWHTd6
8mOIrV6whQE8bSzZ0vQiomM7OsP31m7cfYnSakerHtlijD9ZoKH/HwwqhtVyAHOt5fDw8hkgqvHZ
dJFHZERhc92g3lqDeCs2c4NZmbaDxVHc8fNd6aSo/5CBf3D9V++A58KoYVbG18SbOJkXmBzJibGV
v4rjPnkMDS+51HBvPrjK62M+W2v2R1QhFpU6G86Xt5mQxtGwIIcAb23IRU4bhnvwYugF85QOAwQc
9wB3HMGOQCq3zcL5G5idHpgB+ZUGjI1tbaT6MaQXtPk9PP4/2/+/5HLY/s/20vshauef9anF9Pe/
9bfHFB8picsciRQh42qZy//bYor5lFkIeyFLiknxZvmTfztMLf2Xi+GENRD2xNJl4Kv+t8PUsv9i
TgHHv/D/iQFir3fiKH3PYcrIYdD8nwmZOjUHCerUuBtpyfHXnXw7KgKAJSIpV+B8wqfE8hJotIj2
V8KKcTyZldmsvWTGASlbNH+hrsBZGvoGOhlhZjNgxjL0zJWF/OnKQ0F7H6rxa9l0xbGFmX9NHKZ3
nhhpcEGRor8MCDKjItvExWWO1JLsWce67L16izVDHsvAQ8KX9w2srmh2j25CNh/0fRNaElXRc1sZ
3R6EVnIW1227E2jzwLTHglhvfGHHwium86BXFJ7j8Z6Qu2iB9cOM1bXy+GvR9WJjA27q2yOg6RYt
WVneprYNknPM641GfOSSYRcGexIv423aKLVJrA4oZT2Rp1QjMN5XUqE1z1Cr38YlgCKMu+ARvALa
oVVZe2XF5ZlGlL5Pg1ztMqn770OKRLZW1s+aRv0WWrVJlCWHfZl4MSTCbFoh5YeKoeoe9kTQnwlg
OyXkB6GPQw+4eTuEwGdXQgUtc2sTPpn5ZDxLg12vKNGK9lnarW0RTWdjk1ntSgvybuZayOeMzLZD
2wImXhVO5X0JRJuQNTeV902n4P9bPVDlJkl/ofIICPLrd6Rpt+BUuunQo2I4EjXo0z7O1b6tzfzg
ZmX5ONTNvO5qO7gM4JKfN6Fd2bBAmv5Q4FSZVzJK7fOC4Ac67vV8JOHVuFKRGcErzAryacx4gzPD
AFDwO8FmNiL0pumClprKZtPZ9q8iqJxzjk0DeQLFfDv3ln0rcxhgFJTdY9Epb+9WxJl5XtOcI8K3
gZklzhlnuJSwnjEHHJYBXeKlPsqU5BS/EcmOM4QET9GU6zFwYWm5HNYrwrkeOHkQc2SB25MZlBPH
JhmzHPV+qkPOUWrOr4as3KNt0c+D1vxTRYEagzPrRo8azlFGkGBLQzIBkYnAr9JnVjBYl3kDXoD1
FC8rkY4wk9ANo2DWx8yd4QpAIDmUnh2vnMHbZ31vfiKlxX2wHL/dDciNSIkj+mWbOqmLBt7piWSI
raci7cJD3Rrw1e1A5ue+R+wXilEiMrOCaKW11cTiKUzDeT/Fff896K1p7QcK5K87SLkBdo8kDW13
RfRoFO6DFGQVSadkaiKi3YIyghweaeib3lSmKyUTsiTQU4Ii5F32aMjhbLTAQToIbONXEgpNjprh
+JzL0H7o5+FrgrJr0U0gGKr78zToORlBU94rwxbXngW1mn2CsR+crMdYE5q7POMRtb0jLiuAG+s8
z8qDM3rAghloNqgyO8RuUk5p96kaPGhuPielrW93T5C85kdSyEqYzdYAwifbmeNYHHLISRtpwC92
iGsuXITLg6X9z3yq3UVMCsNtFo6fkNfrQ0fbZUvgEqNxzmp1PVrxHRTahDChkdTPKEluSJLwOWe1
xBgipOuuKhqbcG0L1volKTj55NBGOSh36K4RyeufFQDI82np82fCQR/OZgkDdwWEbC3Q3F5kQH+M
7RAgz5Vdm/WrLBiaajM6Xn4VJlV8HoYZ5lkzqfekF+CC6+ZnY6inyxC7348KthgOq8yZ9mWJPWbE
2ABSysCfNKfeT+GDD2EvVO2NZGrP8jRDq5u0EGPFtCMa7hHbsF0CcIvZaNsoioYzt4t67zoqJkpk
RtUln5GvmVcFp914HRv5fAt67dINamuj3EAeWcpCH+3rEns2NASIovzKH4gHs8qjaQY5h9MEkFEs
xy3rzSKvMc6kDgbC5KJ21dpMd2nVk9MakZu5RZH8idQr5xwTQvwgO2cHJtG9CAYUVbou5KaVDN0E
9sZ+dEiALfwAyrjhBUe1YKOCnlNCUGKnkJQjNl7Sf1cV2Cqvi7Ojwouxw3FJSO3ECApHzpZslLy1
naYLLyWeLyMHOGsfgUnNmmjnWfl3J6m/pE121F7/pNP0CiPSvWNEiMTCgNR6J3cIMce711HYH8tD
m5TfMElOl8ZUBBcUe/mxStUHM0pJR1Et+iRoteJQzsyU8dxcTV6nngxfBNsAsc1Z6GKcUKNfPiQR
iY5RlbnbeHJG+gkdQvuub9B1zsUXmVZPXj9dJYN37bZMUHVf/2jrqt61KMRRVJVbZgusUOiTrmbD
QmTCaz2mdnPeIi4hJQsKUiqCnTSG53ww/M9tg7dPARdA1TnPLNse7a0hYjPvwoqiHdpZRz9mbTSU
690FvkR+4kLI7vrEvU1TlEn0uC66JGBPbbMAA203huxgRZ55X5IT8y2biWnBFEJoGgGU/rEnamzf
RPbIbNeln0EJj2e1K+a960z0ayESIujVxROu1twicbaTq1IXDs7yUj37oiyp7uSIiuZW6XN7auwf
RUisOmdEqHol0scVTnj32gqSCdBOcybdeDobdOB/KvrRjmFb0x0cff+7GIb0DMDovHYKgrzpC9wb
SmrwDnijg6a1VxUYrCOY7gERuR1+qabFWVSVyvhCKGB5zGlu5luTSFpdsbowL0PUi217z8AkK7eA
l2fL0bmGrjMNlIZFeRuQ3fwNSc5NT3GXSECgtWIVZk1+ySv2id3TU34zzFP3SSXm5waZ44jnOMBV
hJtgNY8BaSpBuivqMtiKrFOP0jeKQ0CaMmcdtp56lVgoN5fmf78qPSMlFKF0nsrIZR0sVX3um5V/
6ci0vArruL+rg2Y8iiapMKBU83oiAwftmgL/L73R+M5vTK2VABvKutK7+oqUQ3EehAuUamF6oSZe
S7vGNxlklPBDoiPC1FBQiWWKTjPxMlJYaLrt8NTtDVTNh6LPLgcXdhIKBC846y3ULEYfmkSQI1ki
ScJCINkSCQuaMPG3A8GbX1vO1wRbLj6xPBbJ2oVZ9AOTwHhwwf1cFX4Z7ufAnc/GWtQPce92LCEC
0nkvXMCAyHVv+sooybFAx7QZ+djtQxg7qoLU6YuvdAlBNAauGPCqZu6+iIJgp33XuKciwMRV+PDT
28EpP811XH2pqcibF6k7+D9TVXWCFKycOFp0vvMOM6QiOSXSX+uon3E4jRGwUhRJBi3jCi6qE+Ps
LJpftTJ+Fa2j7gdiaAk8hdUQsuwvfrwy++apkmBNM42rfWK33lUN1I8dSOZ+mp3ZiDf8qXFGJXIv
3DBlRxIW95bV1HuUEPau6pP5zo4ZKpUb4XBYsLNdW+9MiNcue60A/WEms41lj+2u5YVf24bzGRck
dFDb9Hd4gsLtPI7xT5CLpFS7Uh27iZVUc7I8ICUrt7yJ6oCtcH4kWard9tnXinYFADIk7drk3ego
ucg9dmIEJLJVBQyXfdHIGNF1RxcEqNwHNUL1sjX6b3FrA7pv65smTYIj+5Tb2qrA/JVXdR3+lIW3
daf8rjK9n3k630Wj9V0lcm8UpibdepYX1F0elkJRmuobhNqC8EdxRP3akIKA76epDGbO0DnWAXD0
cQygq2sUybXNnn4wN0g293JK5+cx9kOmzWFii+a18G/90GnuprES3sGPIOAf467IjNtCo8C6NZLo
u2YHeysN1T5oYeEOC1sEkDmcv1sjgD2gzXRYFxr53Tyq7N7HHb2aEUJvuqp1sTeTFzjMw3ztEVBp
rhyvJgqM6A9CgmbHcFj1gmBjB8ZwO5gdREsyiwxolnV8F3T8I2DSvVpMl+ZQGgeYYACvypnTAg6Q
dpWRfnBEa2Tc6LlwSD/qoGJYaR/9NIEic+QqSBy16+Iq9APoyDqyb+gm1VtdgonNRzGbTMbK2Xfs
csaIfO20obCgIfZu8dtBou47/D4YoZiFszI8JIOfbwlM6XHh8YJtOo6KtVdV53ErQYy5Acyt1lpP
Q/TkFIs2H36cccwn7AIyQ5zkd+AFu4zIhHqKxU05sbgiurwj0AVzZfeUZ8GaxaS7z6LZ3Opuzg6O
8uudu6hrA1uf5Rlg/FBBnkfi39+GlbzA4olSvpu3ZE1Vn02jVndVMlWrTsbNhuTq8NIhQn1rDUSs
adg3+xo3/9GWhr8vTG/eTmzBr3XkystQQDKplnYUBO9qNcW6uo0zhvcsh4HMg2xgZzFe9nYE/a8X
F1Y7GEci6NNLf6L5YJo5jmbitLIE2Vmf3c3t+KOLyZ3B7Ac6VBio0CcV4BqJOiO/sPnshpXfNMD1
wjF61HKRDOP7vxPTkHzGMkxjv/WBzxLwZDYPtetFHB8yD716xEO8gJDGfyVRcBuRFT0izc/L7VR7
uAwFM4IxC2cdIPSHc5A/BaS0XQnDYrT1gdFf4OZ1m01QGk914cbbDAXDqvFT8wyvwnw24yVekzhy
IEs7v6n6WnOMjIObefC9LTNcdmfbc7sLa3PGMlTqdZY743Pdi3kTtwbDjs5+9aNED/SZbj7aXbpu
7O0DSgwWwhDcsbavPqGWF/sidpL7vprMzUAw566d6/QIDi65JIPugcHA5qdrJ/NsNpoKWGdpZesC
neKx7fxoq82pYH2Oeb+EEHUrzh/Wci8hNKtxvMb0697X6LuIVY4AsWYMjPMGVxX1jrK87GiwrRW2
hgd3hjGju9F49ucJc1LeRL/I+3SfHAM5RWI248O/ClwbqPlckshtES5f18Iv9NXB9gYBm8r8Jtx4
OP8XUYczsesWlE7l9QcTDgIAam+8KmPnKo46f03Dh5C5Kbrl2BlfiVFMN/+8QPdQZPznlOj2f8d9
e/FP7X8WV9+yn83pX/X/IBxuqVP/5+odfpQij+hT/Q2aO/74X/+1/Av/DuZ0/6ILZUoT5MuCPFpo
aX8Hc0rxl17EYHSqafihGUHH8t9oOO+vBSVHERpFED3LBaH278Kdrf+yTSq4jIeliYd2+p8U7k6K
wRy+EFu4y/XhQCFw9U7qdrMsZbvIO5glTXmu5+apDJxmb+C+u2jnyTuLRJafLz2fPVoovWdUL+hC
vOqsFbP28Fn43VmeB/HjH4/w5u/S4Z8UuZedq98/zEUhxw+jO0xT/+SHaT824iG1zA3igeo8b7sl
d6yBMQ22w1/bBv7v9y/4svq+XJCuhGbbrG24KVRUX5bFLXOJDhup4Gjo2WuzdklhVEb76f2rvNQm
0VfnXMu1iF1FdvFaX2t1PuYRuuubSHXmxejPCrp3RVWL85F8zKUMHoOukixhnPPfv/SJtma5NqoF
5gc0bfTNYLS9vENyJ1As6DHYqtlJvgZZASc2L6GoA2OAJZku8WhkEUNrWDJVGzeHTRJ2ck+lwbni
xOtQmMjdLx/8qpctob9/FW1X1FKI+2iKLpXlP3pcurQCT/kBh/JRGTubV3PANc55NTdyvI/eHN6R
bXYNo6s5L5dUpBCF+cFxevMz8ZIMQOHdUoDAdVYrjZnlg5+3NF3+LGwvDw2VDL1svpSltvfy57kz
PN2A4PrNGHjurk08tTFjq/42Ft140FMicKOD3SUooTD3QsT4N2o73PujU5yXDfEe7/+e08+Cn7NI
vWgFoPmlsXvytJzZoQixuKVtbIeYSsOs25Z16LL3Mo2n0Pamf6bI+v1+0LQxCbmaFgNj4eUDwKGd
Ag+qoq1XFekOXhpJHUlRm/d1zak0pPq3DvJh+FXxClY4ctqrqbSTLeyc8szwQ+PR5ED8wVt5qS34
/ZsYyktn22ZmQC328jeN7G0qmTpEwmpHEzDuEyxkyn5jBf6IaKpv1po4yQ8e/ekEoYSJmkHazEp8
P0yYLy8qu1J1ZNUR+6X9YO+qpt/P8LM+eN5vXMVa5j2BNAbR1CmUMgcW50VI/7cjkW8I4NuYYIFO
ZXfvj6NXTxC1uJbuIrn3FjLl8ud/fHV5xDSRxLGzSZwpvSxkaB1zB641J+jW34MudvaxkTk371/V
edm358VxWdY7bg2RlkLi9/KyrZV7NnomYgoyEioORmgbvywxhvmumKpwlw00LtYT1D92bUY9EayX
U1Jb1/PAOcB1jbrYGKyN/SKUbu8To6J3WSi8mAukyV43tiQOoLam8q4GRkQapjWPdzH5AhcMJXUd
D7G4rRCh2aRcojZeVZPfXATzQv6PO3tKCSMx/cvQ9Ytx33Ez+8YkG+iKx2iTwtmHnP5yVe4AivUQ
e0aJ/TvwGjDhTijaT2E5kpdjZEO+64kzOGOcEB48agqp68QCLroGCE9QoOx0et+4EdGXrqgCuckH
kiaOKQFc+e0IJeRQ4vR290Sn2KSGzn36tWVf7G89NaWfRk9S43ITg7hDEbMl32B0x2KvjEE/g1Yi
Y4ZIOnb0XXVsSs+n+ehXn1IrxpSW1Xnzd9P2P9Jl3xpJTEf4ivg60H0sK94fIynFeIvwVMKdl5mx
KSiJ7HEegfOv8ASqOe2vwtTNt+8PpFeLxjKOaHVK2vWu456qpQbfD2g8gbDIVO1sZ0kUbpWXJdV6
Ygfev9Qb98eegIvRN1mkvSdDtmmChK2Tx6X4Ks7FhEDfD0OCVFVJMIRpTTvM2OkHa/VbFxUgg03J
XE896PShklDgj3PibEThtZfJNILk0OnGEkQomJr9iUNx/Z8/U9RxJDSjtMe7pU4mVc7VoQFdhBuN
ImuHOQasUOTmO1UF+vD+M321iqEOQu+KymDR8LARejlmmtiCodrR/mqcMduwatVH2khEkHJwvhRZ
Nn5wvWWT/XIVF9JFuIygT1jsq+2TZTPVdlV04MY2mQPoy8tc75c7D+lzFM7RA0k+8sly84483qLm
qJnVWCFJfR3LvZnYSq/n0i32zmJC3vB9mTdVAPVsg2x2OjY5eKcPPqk3RjclcJrzNmUS1t5ljfjj
k/IhBg1GW9AwrXLvousWBlnp04Yqm49QgW9div0odn3hMCurk9Hdk0UCDgViA0FK+WrAiH6MDcPF
wSs+eglvvQOwgHyxi8kLh8nLu4Lp3rhxH+sNiCr/AmhBs5rZs5Yrt6FzO7RY25Sl/pl89veKAwQS
PrCHqmlxEL28auF5Efg4CpGdTnI0WqSg1zAxoL2Mcv9PRzUnCIiliIc8iq3uiSgtpDafgqNzwB+4
dB4sn1je+X+zdx47liNp0n2X2bNALRazIa++oVVG5IYIldTCnU759HPY1dN/ReZMJXr3LwZoZKPR
VRk3eEm6+2dmx3q5t3M0XqNQ5W8CgutH/7I1NfALEY2Cpgt02dJ/uqnj1CqYIhFGQZN3qACc1UXA
Cvubm/HXZ5W/mUggP4m3Oy74rxdQZCSESbY5m8ydA3gbWb+3qrS/smhQitxC+L/5efyVv/5evBlc
Xn98Xya73a8/EaE/4BxW6xtQ4VTA5dlU00dh2AMyHAgd+pfWaD0m3LQ9dZNYkrBHOAdq0hkzfcp+
m8NG83GDdL6rlyiiLhONDLYY7AMrLqKRUHTUdJSGhHq1xAeC2cMTu3ZRU97Tlu9Z3Mz7NLPGH93a
X5IAW2J+5/Ws3KWVjv2uQbcWoOicJNl6hciumBfL7xMlAfpG82zqQFo6TMMapv8LxcwTTTg6nd0w
Z2T/mTYrghUmFfrraJnjW9yw/YoCgECw/JdcnDmk6e+2bCeGmq5RPXZ9Lx4Lvu0fRdrFV/BCkRGH
YYkLCo6VDoNJrH11BX239JR1OG5Ch4LAN6exVXwKvJJZdQ4W5cbRMg+2JfSWmEaqDErJXKXyytbk
VIZo1x7QjWKh8llTmXe2emgDWFqS6dNUSFkol2716raKcdkEGumBw8JAc+88J8CqRiO56EsL2SCY
5+ktHqRbhl3r2+CO3QW2A7qd+gaXsW6ZxdHECL7ErMpdkQkUNCMFArDPJs9h6zShd4Z8KF5INK5V
78vcaXcAlPJ804h45SOunMgQHIlr72JwR23IltB5X9EjP1xzGPm9mF5ilqEw565kSkxvOayla0jM
7RNbN6UY42XOEiKy1AiQlTCpS660LgnHQrMSNBsIlVBCISHCIu2UFg5qAizuWrXuXZTLFPfH3vXV
Y9kABYggMFLGYIm5PikT9klYLGidAdH2YC8wMJ51oCc14Cg7naMWtwmXNeu6LMwAPZ35Bic8Ls48
MsYFu7FO9TQmuHy3/IOgy7MlymOrpyAZ1A9UMek95HqtIb83he8jh1XNUXPq9MNszKDY5w1lWwuC
07wtclFTAVmDB6H9Orkd3MV84AfpVOZ0snkap3q5476mY4fm0+FTNKTt9kVDlT2DdRa5EHuLuHZl
9tu8768nATYQq+PUZ3oABuCnlyWgU6MEJG9uBERI/DRus2EJNi97Vxu3bDuq0NLHEbvLKBlN/C5+
8OsshM0c8XRQtQCSOdr+ZIKsTUMIs8IY0NawzEKjonpFlivua4ZTVSmn3fV2m7BBofG67WSA56Tx
rk2+8I3v9ONFa2jzb3aav67FKxedYy27FHZizk9LlUI8HDXMHhvhc7oA7FHcaD6gS5EG5e3fL1W/
zP3Yyq72W355KNukDn76WUHRWL3tKQs0izseJ5p9NjPA3guMh/YZ40D3ChC/hq81oN9K+E0cQJi+
g8TjcY5TZtpMvAcCoLu//2C/bhKwMpJB5PgLwfqX1EBWwgc0cjqbdNmoC70fg5Hmp1bbNT6danHh
1k/krcft3//Uf0xxvi6lNusNP5R3Fhn/nxe5BQ9e5qSjC3RuSK7ajBc+Y0AkeqizYG/cfres7Uuu
Vng3Xqa8Y7mg20AYy7rvWrtUz3//eUjb/LwGMjCmNQRzOW3apELX6/SXLSBUqwkSlZWwgxj6k52W
i7MrXI6FobBiKKewrzJzLwlV0XOVcxwxW24fuF46PBvu4Y9hZmYKnKD2jlMBOC5CvADQaS200m6F
ZH8ZxU4hWxSrkXddHcTTKWnxbKwVf3RitInlPBW9rh9M2klN1l8xBGHVGfJg5mmC5zJuyiakxJll
NDZ5SUbj7LjfUiehyEefZwNuWGEiZ1eqz65AyKWEaE0DHkrlI3xEjM3c9xa1kPbESozT0XJLiW7p
yPHRB6dlhbO9hlFbe0yOBt/Ds9VaEHqsMWm6jcThMvMPA1R9F0ljl9uKhl3/VM64xgEwar5BGN+b
yO/aOyvzzGvHartHF8UUx+diieue964VxcrFzWLnM+H+bHLlQ+cxStj2JmGkw+hjjtwoR7+EcenW
NwDUA4r9Js8yaMHUyyfRJxZ4YiAnezItDLzStuuo5wZGZIVNpqDpTvMKNLQQbW8g2jofeePX2p51
saw+KQfX1UO2sIt9XILUMQ+Casxq7aSAQG9B6exPLNzdEXlMXK1B+OFCeHlgR4UVLxBKgOTax3xU
QlL8rYpsh34ojVtiHv1Og0IuAJb4ehxOJMjgMPetwJ2B8/N6pcy6COj5+KAnE0AmN10FqB7HLhzM
XiJ6N1lriI2px7qJ61Tv3tM4Hm9ZqJN3QKJ2Bh4yc97Y9LpgzEBymwTAtfaZXBkLZQ0T7IXzZM/w
KpdxTjkW7bJHHwUXFEE30j1pA5/cO4FCe8yom0WMFKl66Dp3ffVPc7knoeJ3+Akr76ERIxVXnSxp
4swy+oQbzwKnrHdxUWyVNvX6bqm5TcOsoxCKRqTBu84pdDCjwslxislYpSPauuqe2DV0eqjlQeKH
jcyqebPw9BlUbWfVo6KmpNrG4+iwvdOG9nOcgyY9tHbbj0iReMDg+hSUwJa9pLZClKlzkS+STkfi
8r4Jamn9Od6sdYd6wlgWOnSCzbzKO3ffxgqKtlrGAf42Em57MXWxTmNJvdqpAkd7c8fc88I6qDpv
IxciTAf6utPnxJnGg1YFfrLN4mDCLoor8nmpZ/elV/2MtwQvM8SzAjFhM9PcCPUVp5S+nlo1iEi4
hwS3VD19HzUGiRtrKqfnRVuA7VDvLRkU6XazF3JadzaJ/6w1Gm1woKSCekO+Gkr10Hb6Yw+CFsY2
N9VpWuz80/E67TbpADSGbZkNb7St4JQcvVJ/KWhaf4AmAFWXXaV2WykL03TGmOaeRz1Wm9Edypci
993nwQz6B8fIix8jML1LNFWooTh9IMhWNrXzZtAmb6XyPC3s9TUeh9eDAm+H1nMMKprfV1uIuU25
LYWxdmG1k5gjDtZKhr6LiTOKY0oGw9GbaHxZhaatibOr2JjxSia3+tK4LtlU45GDAVjtKZKxvg9V
WnhRWYj55A8jVPXeAeF01DRBz1gPDhQlisTnO5jPZNyOhSqms4d9cdjR3DXfxJMYnyeEa5u4SO0/
Fn0ClQ5HkbUxcRXnrOdLcmkMMSUQRuEZcyRomCs37diZUJ6KyhPoMrPl4ParyKCMzQhrkmSwnh3b
HqvYthiq7KqqpRiJSa8ALssvfWMr3WSpNrXhxrdtS3MuIB5sjVkAGG1rmkP3AamS95mf5No1Gfki
YaRf90OkuLDgqKiYQ4WaCv2JOuAAejlPJd7ohQFnlJl2+qTHpkUcewHEhVTezjid9EZsRr1Avkr8
piiuPVvV7sYn4TZTkh4kP6xZFC5Om177xjctBbqARTGQoDAcAmRSAtAho5utvEQjeKaaCFuPSHIK
n/yc0UAJYifdBkXvPg5xzZqV9E35keEwgcyoecU3pSfiVgCPSTck/usLPHY4DMABI5N3vT3FEZBs
ir51W2lyS8cnRlnpN9Nb4prNEJrsm59jQyxvMtXi4ZA2NauoGjA0bvgy+4sJqi8aE9AbPaRUZfa2
MToDVEC4qD5e3iDE1mw8V5LI2SGtLQpRdRDR8SaPs9GmBUmLmQBXiAd/Tgj/LyvzH4we/7JbWjvh
/imsr26B//yPm0aqPnkt/yq3/+Nf+WcZm/vHKpnDaXJJZzN/XTWIPwV3jIN/mNgwOWysEihOsn8J
7rb5xzoYtNB+TVNfp0b/Etwt/Q+mUP+K0DAl+3cE96/HHn6CwacDJ4B2T9AO5f/rvm5scKFRnu5F
8KK8qzRfstvVuLmDO5vRWZ9hm8eGzCYbt9ul3rvp/V+u1c2vsvo/ov3/b6fLByCfswr+ENdWsNHP
AiJd4hnF9cx2+aQUJa9nW9XDgG/tejoOsoKV14DMDm3VZVdOpXG4npCktos/+KQ/eIGcJ8dtnyqW
nzhrO57lyRofTGYoy15rS2fYydrb1hMugr//6D9DUvjo/qoz8NUaHgOvnyfxwp0b5ovNTNHoPNHP
rWeGu+syNojhPJve8yzMvtzhOzX4neLFpGvRIsd7pq+gi/98/P5X1WOden25jOiPKy2ImN6a2v45
v64VQVcKDPvR5DgaO7a6N9wVz4tbrm0Khh5FnQDwgcMfjJsi1ekY/83V+HpSWr9I32SqyWSOGKoJ
purrnSRgb1ZJauERBEewgODu/S60577Qd5OR5m8k+JwdzsLc38QFJupd3Q1DfJBBpfT91FaQnhuH
cx9WbieeCQjroN7LMWFmQVFE1p1Nzt/id8O99Vz59bqRROaxtBAa1qvHo/7Xc80AMcs12HZGwiF9
HqYMYJKomgLMvlYJ4wNEe5DDoI7tQbuBfL+a0gZq6RPFi9aN7wqzHLutskvN3VpGia9XyxlRPv3m
4v4PH5MLTAiFFDkn5V8gD0HmZnoMK5gnCSNy3RHU5kRa7FpORAnRNqEM5shwHEGTA7e/apdpzRYk
wLQhWS8CUjLJKWvj1oJtSdZZo/kbOdpaXxVfLyWjAlYeBihQv5hlfL2U3ObmTLQBznzjJPK6FBbY
5pzWLNYkou/LxmnnZlcNrP9bD2e2iFw6B3a25pveAdLP0IfJmPs02Mb9W5eOYme3U0EzhFO+5RR5
kwaYCnnXEPLxI9dyBg09QtPsjdSoj1kNgTgIe7wiw7XEdufsJan3+HGi6OLRi50Sn1rvUWAKG9RP
fncffZ0Rr29qxhYBjx72JbSkn8f63sKAeEZGJT6R09nHs5JQNkItRhHCZwIT08SiNGmRsPPtOJv6
N6Jv1oVUEqPJ0Lg1dQhmbnq/+Vio5z99KYSi0TZAaKCfk3P+uXlRBGrsfZsTqC3hph7BMovjqOYp
J03TiPotN5lS4nTO6v5cVupYU7KRb/OR1C+ewpug1oFLG7Cij15bTtEwaFCTpXxi8zs+zFbwHNCJ
fizZXMCgrgBWUkbSettOUtwQKEoZqM0LcTHU1xkIoo7yG1UTj6jU3tJlvvUbX39ohvqjXjFkllc+
lsniXs1Scjbh0J5vNY71kaPTABGLcTtTYt8YtrpvPWvkjDT/GISLB7atv0+6nNlH02d2Rqrv4m3V
2gwLZEowE/fFGQMVn0TTSWYBgsUxTZXBRyE1CFrgLeV6q3r+ttMnElpaJpzLYC67HfCGJDIZa5zm
abpbMK7tExLbh6Wd2nvDTe6hVAMH5I44lBPJG3uiNYUOrbV/IBHtHgXef9UAOkd5YqWXcZUR4ZKx
+51X6amzSB9Ruhoc5kZPDhQ21adJNMwlEm9tr1CMYqLSIWu2KRPT+SbcBKCfp90zlQ8A3qr6SP4p
2RtKr3ZV5smNmIlMemoc72hUfQzANV6bLb4DI5MGrGjOIrKSey2r6e/VvGdZTdp3OVBYxb3KbJaY
n1r0kzPSZXEK3KL/nHohPipVkYXptnhMin1XTiVzQDVthR9X922qvmeEK3YUaX1akyk6dvEkETf4
RSwnnHV3uSU6l7/p0miXCH/94EQtZOofneq8D2GDeg3s3v0mp9j/JIyHtqK7QK/JgWtXdu5m+7a7
ZN9h2lV/dL2lZlOM8uHo9Vl3uuDYGmY9RB7fw5ZZmrVZdBANm3wiGlW5SXY7KjUek0XGR4uCICpg
8kZeDQPZAYgz0sbDPuzdgQZzC3lmo81tvcf3kD5ZMwnCerHOeRKP2yAY7VNSUHIUjrTt7PshrY9q
SMrDMrck5jRnaB5bMbxDvZY9X1otX6FSyDcTTYUbdLSXnZ+Z9T35h5z0V+kgMbKzKSIardLXgCaW
fZ9qxDPWAYTfteqbxpgUY2GV6bzBDdYdpj9QpgY3H2+Yi+kwB1D9QtGXLX4PAr05TxKdI7ticj1J
VQ2FCX1uU1leZc+J5lj3viKmqA2zeOPFWhxG2xTfUw6rGJ9H7Cw6qTwwBsOGiy7WMLCLhqNpDyJP
TBzh5CW2KbT1jb4gOocaPLZHh1qtMJUJ73J34pENCiM+VqTtLuZCLJeJJAPZOzrjwDS7LAnm0elg
B4caMNOZUCHE9km392Ls31p96R8pGRBrUZM5ncbMlbvBh35QVXZ5KuPxphqHF9VzrJ2oizsGs586
EYYlB7+FMb40zH9uA8rXo2AsjFt/tNO7pBu0IwIMShtFNntZecGhG1P5MAlH72jdhq7IpuaG/5U9
oWHkh8IbaIKqB807JmRLHkrPm94Gzc2fFboNY8euggrttc3VjAn8gIrKH1MKbk7Gs/wwmgIZxYON
+AIzfjjMVB+GXKT5EMtJMggpGY3QwyXLx2KZiK7l1fWkufMbx1o6s2b1VtnOZyAEmhG5rPRsSb28
R/8vrvD5Dz+mTOjsfYEiXmBxD/a4UtNDR8LiQMSVr88qyI7gXIR2y5C4eqy65UNmWf9so9/fVQbW
fru0/FOGxBaly3oRJq7jO608y9GriDcVOseVjVcbiGor1yJxYlQfkNbzHv4CKS07sA6GqWVTuAzZ
KLadUPUTEz7rGoL9EjpeNV1YTeceDD0tTmbcvhqY+29rNeUnh5zuvmsLb+c6WnElJ5ecPRnQqK8l
aO66jS/KUZrHmYzb0xQP6kaUXXHd0fEQjvzTyXbgnFtUIK/lMM2g58tyn3QGFVh2OX7LilpdFbIa
nL2b0AKEGEd5zg7xTVz705oAliODmAqd9FPPWkWkTOe9TyvhldtxkBhdILYaeyj+O9hNS/mJA3G4
rPyaXq/KlTd9Tuw3HXw/6lxCgImYn9qaSIfTqDhEwXWfbZzJO5v4ckJBEY6CniElKFQ9h6hZzI7B
wWq4TegQuHQAoN8ZoymhYsdFg+RTErZGOMyOHsGlJ8HB7CJuNPeiEax6aZwSFOdHm3smg/1WOvTv
GSQE3qU3fGYk9Y9xZjJwdukhC92BP8ht+24YGyPV9JDhD93MOUCKttkWHQGqCZ7kQzsZGmyC3v7Q
Oiu48PFvAjBX/XCd9eZuJpcI3bR/7Bg27h1SqQ8tkI4d08L+uBSN+d0LKmK6XstlUZR3OLDCmTea
9U1sJ3LPJnR6QZtdrtrY6K8yJyElm2Td0W3Jk4SiBSRZl+10trJlvlaSYuZBCXtTu4YZ8gawzlk1
JI/D1H4bGN+c0EKhK4ze3Fy0sa2TUSopfvGz4pyVnLoW7hNiL2N9smuMG9U0aEUUlw310qb52br2
eK8NY7mz13eLP9DsQnubz7iPMUkkh9IlK2kauwqR+H71R5wXgeYZ0X6cRD478NAmEsuUb7G3tL9o
T8qZ9StET++FRJRHbDE2sq0V07M5x5NthLQyLFthDP6DHjc0MiU6Gdlx4i3vWZScGBxMb9x68Umk
VH2ytSd4/hFP86s52PeVT1cm7WH7yVPBPalS+b0fyuR+wA36AwZq8ZkEbXpLBLXYuUpzDz5jQxSX
LpVh0fqDGRnU+B1dV6GNtOkHjoT0WBRUjVkxbrwsC9pNI9PiUq3fGVNI9ENY1QR9qSI95C6j3yLn
EaESUNyTZVlLj2x2F6gL1j6fFiOyhlUssQaCOaaJPMaDVWQfBrOLs2l2NSf3WnPeUbKWe3BByt6q
MZ6fxqHVbtEl0nGjLRgssVTPzvMyYpes8PLfA7oQ9BZltKZ0lf+Rmo5OotCyeQPYKdEXWvFwDjRt
x1G7aq0T7kz/mkQ7v7uqQR5FPFjlhjoL5Icec/JFNRTNXQ9i0NgE+vyBzYsuz6mapbkj2eW9mMmY
rfWoDX+y/SPQCC9fJ1kY0BLHzQrKyZE5NHutmqYTHW+5/+QAkdgBDgpYMUnz8LSPlN8GvLRlRWSf
43gg2LDO/B9yonjpFgDzPNMqoGj2PgjSOyU1sGbrHmK3ZETbcItdBNmcEHUW5PkZYs6DszMzlxdO
YvrNgXF38GikffVhWqo9DBz2fiTCZbPaj5W6pCYguakWAwvGgD0jJAUOO6HTKYaMUnj7ecg08jLF
NFJHqRF81LoC3JdbuIO0xBMvrLzpResZOhFvtIgoJ+k57HvdpvpM7xTrhmnb7j7WMkKIxL/Tizww
hBbJHCBAodjfbFh5mpcKc94EhLeOH13pd/1O95eF6gaE6nFDvY/Hva9RVrRLgqH8UKPlP5ai066m
UfIX941gACvzRnuNWbaYguN8xVVOBeZDMdnxq7743kS4TCPeFqM2RaUv/MeRuqV631PW8kIagwZA
tEql9kZAHyoqGooIpRyp9xrka4NN+cCO0P3uZggqLOVKX8lDXXGl9SkzYApVaofQoJn6O3eUzR1V
L+uexLdcom9aqtPOKHzujzajbqpsBu1qaJy0xH+p8SeC0jieipg5uyGsydkvReAYEAv7VouKHtPI
99rq0wse5Vo76brWqz3bg37Z57PTmFtiilUfqVTK8jwCVQe1NY4+qWMZ608+JS60KE4m0lgJIMuj
pcfzLfbuAjHc0Kn6C+26pXLJYt+SnS298p4Qk1S+0Sa+0a3f9s6484TP5rge8dpEcaMCduXQ725t
nB1XMyHyrRvkfFtlqdPJ2RbOHDqmqC+1fvJfUjlplNH3vrWtgQbcNQsyrZu6N4Jp/Kk1c+3VTA3S
qsqmsSHMy7yjvLUlcUzZS7ofkmK6d2LJ0lAhdCLl28G3ts+dkApKfDwNlTrnHhXzdeLlfdWU7fAj
YBZp8xgRDMcWrnjlpZImjLyqOHP2EnLjvnBVr6IZt5IWLj6NcTs+uuXuJntoweR3Wq1t2tSput/o
9OsY9svMw8NtyaGCemG4RUxyf3KNiCIdaLUzCJMK0umUunL6yRKpeHUG7Z7usMkPy0ULqDiklIRG
qcXSIzWWcmaJNgMVeaVK1HUTwzbYGhi40BqJOoEtAUex5mdV/9KbU0mJUjFWZ31OyCCqdBg7imoR
W3EAmMqMBl2Up7EsbW3PqyWYOalRuxbq6YI+LJQS8bpfKAhgVvijf2MT+cm7wdgMWrRnM3TkvnNc
khlfBz+izogOc4YOISMk79CkAQ4Pcdd8zmAKbvkoI/VKrXFLuSUbfhb0IizcxVCRcgrjkn7E/Noo
M5u7NrOn33R+/zKk5cP58P+YpiPYOLgqvn44XfijakF/sJiI/DGJ6egLSXMGOXegqIaLEWjOvrQR
s7ZqyZ1mT5SMvIZmC85mfz/F++pcXMeLOixzyi5A+K5Uqp9mjcQzaQIahopD1txuCJueq6Cftolr
qd1S5M5vbs6v9p0/f5zl8yubGCZXa+bX35xoA9yLjG7HeLZfEaXbJ+VibSOmH7z+/S/2P/4kgF+6
a6wYT28djv3FHFIljZY3CWRugCJplM2BfiJVPUYqGP5plPq3ZCbinvzn55jmlyznZfZOWXbzQ/38
T/3/GObkcv7vYc5o+XxPfwpz8i/8k8Lm/+GvuQPc0nh8KTlhbvyntmSYf+AwZhaPWO4FVGhws/13
mNP4g7QQeT8eDYo8VgHpv8Octv+H4xgrhA/gLtYjx/p3tCXmnl/vDPxcuG59nGMOw2tsC794rJPC
19jOrM1sjX/fUNTVTUtwACv3mIMzOsIgXwPo7Ecl/p1I9t4rcqx/k1W6t4URmm+k/6bbxS0DiW0y
YSpt7e5iaHHjaMq+XNjLXTl2cPaqvI7QHTAPQKT3+lSnf6k5QkqM7MFqGSlM51J2hzY16IalbsnJ
yzBo0PebS41OPphwl4FTfXcr/b0Z44Ot5I9OC+AdWie99e5Sc9j19jYtn9Lgs5nOQ/DEoOzgxKdk
pB0ouzDQ1YV11eU6BwSbPjmygvG8Dyg+FJbzHrRvfDqGw5c6tbCcyZZtlVU3KpiQZ4utj9KdkYkZ
6uNcABjqdyQQz51DbgzOVb7ck703sZiCJWbypb3nhf4IOuMIN+rKD1DERHXQggdW9JDky3UuX5aa
KRsacYvXYkFjTtJTMjWXsx1JJmqe+8YcBypLAgGMazly6AsyCPRXpjrBcImUTydo53xqCY3PXW9G
VQDzxr6ZNYqTte5BJq+8eUIjBgNzH5NzL838YIhpN+OgJLh1w95l66Tmxpf6ZWq3h0VnDSfS71wS
ed9rjnyPp4QBKCd5KDabeRovPH28TmfJpCk9DFn2VnBELV4pqbfCQl+b2ksimNnGNPdZ0t7OtXEI
Bg3V/dpW1LAm7IKP5ORylhnaKfBBFRa9eDfSfMo532BnZep4U6pTTmVLPQw77Fl1WKZBekz75mIo
DMw5MN3ZnNxhhY484yauaanyrE0p5U3iDvfSL/pQOPO+s9giUibZh9pcvUy0bsLLm2+TxmeopZdQ
Qfyw9pedruikY8C1a0f9rnO4yAsdYpiJVsoMZ/3F+GHon7ahvA3i/+WcP+ldxQpeQleBOD98azFo
HlVLTZZDWxg0DwJi5mMXT9Q/MD+EZFXNlFUux4CDmqPqM62geTR0zbU7X9Ip/iMHm9QF5aaWFJ+q
Zh8D+XOKl6qVm6EfN51fnTOm8nZ9ntN7/BsbYSpQda9zXz7KJDgkFJmV5KYcfbjp8rYNG58Olz7y
LQMwagaB/yM1lp1tlN8ANt0jIxzxlITD4m/mWV0F80NDYaidObdUiUagvI/sUQ6jNV4y8X4PSueF
9Ox7Lp+D5dDhII7VQlesPNrNkweLYaCts6qvpePd9xY+cPBpbHa5Dd3h4BfxbTxUP9LE4VtRcxbZ
o2Fwl/c4JZyrfhnUq2fK90A24KjWL0PtsIExC6C6b9KoxQOoffLn/AWnxbfA5yFhRvqjC/RPw9Rp
G/eHgL4JXhPwF9hZnk2t3PYy2eRJdUMKeMtR8XbqNbGrHE44S6FzIhyne7oqXwKnWDaJKLxrbbbw
DwF9TBsbHlEy42v1tWQ3peU1QbxmYwzykYbWiELKS10vDzqu67p+YZqdOc4zB4mDiJkjCYsS9Hcj
niHgVAsy3hJObfoGmOsq9ebQxMWF7XthOFZCIMoo4o7QLJfrsnemO96j48bw5guj5rE2DfdjBDXn
N7SOepzVS48DfqpdZLZu43oMGMjOjz3sm8U2B7JFHo4UdPihse8LwrbeQjIKOZ5oA02+oR539zOs
j4rit1vIT9dMdfaL3keQMvyTX5JPcJN2YQAK8bExNHe3pDya1LSghBXZ98Lszo1PeVQTX/sDBe9a
ceE39vzgVPo3FJ4bYqHn3HOujLqLYvvcawnNmrBf0AfuMCLaOIrcTxmjbtPc6BPDyNNDMJsY+Eo/
P0m7mjaVM90MMPFeLLYkJV+8X0SzAy0DwCCd2zIXO5dGMG/mabK1+AIWt7zKhMD0NSQdXoTywnNi
cYjVTKtui5X1ijFVdplVMeHjoIf3ZrlgMLThyFkdvGhrPdLYXB3zWHePPp6oe006/caTAJgcTQek
EsfPqmdYv87Nn3DrjDuH/MgtN0gO3yHJLigOnM6JTdAv6ezm4JYd/YR+K7ac/ERIL9aC2uPGrIp5
QbPIcunJYCcWXICz5m84zCJUceQ0zHfUM3qQqdQM+0wv7hMs9FuJEXObgN47GgsURLP5aFVyb2ja
wRJas5vNO8qJrYvYVgl6Vcu8kTfWjYT4yMElcOsrwJ9qZ6VqeAMMTDC/tOEUgfJOQvYjgCsds77y
Rp+KqmUQ1+Am++3sPmjO1B6n3OP9iKszmjBkrctfYn63a13fpL6JLmlVp6JVYHr8DReZMzqVoeGM
YnFUXm1vXXA5m3QuXtQEZtEZ8WF7QfqtTIA56tZFss4mqTO/z4q5vrS9vHhXpBPCVhvzU0wSAlyU
40fkYFpYNZgxbYG5DBqqsR9F4+647mwLXCCjeS4oH8bTsbignrWmu3Fsbdg6dRlHNoUzW6etFM2R
699m9To9x7K6rmvzFSPAtHdaHIFdmh4qAdHJwvCr+2NkNY646HU2Ct4TPIYA0Bd1xZJ5WqQ185uZ
tz1viYlWJdp/ocf58wHYKrlfvmowhpfztNcXNkvLj0QhJRK+0KPSld+Wuv4Y3OQWbr6OSsMMITXL
S9ScR1C4xy4Bs1gZt4vm7SyrPiinfzBltTEYmoIze5+84jtqMO8NCky47Ixe9oCo9q4PzXTaxfYF
oSGyn+ueyTllnbMPCnA72ORyA1BcFYNMTE8LI0s8rP2+jNcks7hsnOIUTNV1EqCIjdeicw51zam+
bfex5aJEQdCK2bh1trHVCh4N2wCTlRBY43mx8+DUlrX3QunncAbUk9BImnL/p/pgXJeaxnirGiG7
VR7u7aKSAQ5T5lVH4MD+vkjMCePPMG2giWkW2DC75oQnFtp9ljEot/bStSIkNO8cEg8hSsuaLMfH
aQQn0ULiY5PsvhUaG8iU4e2Z+FABEB+rStMu6S2OIFZGMtXlrhuIGWtLrKM5lMHOrJhUDoNytlZn
wlldWJjqQCznIbW1OyPl4NmPi3Po08K4GGSTf8chKO4aTjNbcoHskjpq1u8pyUU8t7BJUAedW3ZU
i2m4dkz6nEXr6Ie8nMQ3aUMysEfLLUJ9yGjU1ur60Ort/MD0z7iUgdOfOls5P0CRUiypRnUb6Nqr
Q+E7uzmRqytfIQ5PScN+psK1eJVjNd31fp09oO/rR4tfHTiy7t2C3PI2+ZA4KM5ee5iQqLaNNsho
iU3Fmy/FWjKCOR2NsQKhZK7kNGH9F3Xn0Vs7dmbRX0SDOUyZbg6SrsLThFBkzjxMv77XdRtu20C3
4WFPClVQvSddiuT5wt5rLyHvD03bopTfMsSAj+ekb2rfz3rIztp4VQo19dZRSfzeEtnVQeCBX6vs
NcE7mlFh1tjMEUfh7HSInfxS77lNXUSZgsjWY8wkHSoQZ+7KtOdVy8rordT6Yq9pEwuwslwpFUF0
fKwoaF2pVQj51q1ebCarFKe5krI3pNL2blYMbGLqVKKbZhsxfq8EZG+ZP6GXZLttmIPMC1GTfEsS
+kmt7ccUGYCBfB5YV+p3ph22neoLIHZMdisCJuZyw5WUXNYVJ4gBZ6QHL3o++9MynVXGNtxK4zwf
KN975gAVfqqFLYzIo3eN6XGhmDKbvOqYysrRSTgBF7vYyaK+2VP5rBVrmDHTb/SZ11N941zds7qG
2zgO/oxzLkAd/EcSisJwSAlRPTdBK9drMGX9FUFa7LWMYRhapzjjZA24e3Qq1PrUKMnOwWYjQdst
8qkJHDN+QcsFgiC69BAGKABlaNR1kuzJCHXcXGWUMUgZeqlYf10nWQ3EqHLxrc7LVfvTmc2RcwA3
k7mk6T5b9OYG9VR2FfTat7VIgTuTEOGasN49PVPUkJDhzm+y7nktVucxz8EYVvFKlE1h7lnd+iK1
4jBioXNpO4HMO+fGt2OiWrCgN8HcSPvY0qFfO4+L8l6n2ByagXVAt4mQ53KiBBbsBr2quDLZLLuO
2rhCmjczkx681IM/qiI0avybLbiXGFuEXvbx2VHGb9FDNEbFXflJIXdhgV3MUwxZQu02pB2fkA9M
DzDlB9bYoz+PNbpbKxe+oA7lnJBKkEExzDH1HEs9gCJZXJuE5UfKZHFTOFB30j7ZNFLnG72OlxSZ
MQbSqp+DYiwxHhbwI0JOB+uUjwb1lRqnWyPVtFe545XQJybuRiXvzVAvZeNcoHoOShSBl0RLx4AE
5hQnUWwfaOV4CJRILUOV7M6wlgt9axtaspfSonqeJckJUD0m10KFJTskmvWqkbS2MWVGtgNGH8md
19l5bck6vZoo5J8zeB1PliHULfEkQ8icGiywXTjGq2rgME7GNjsx6naeqkJKPJAtOlnkEC9pZ5Ai
KXJavk7N0t3uoXkfM+PQz5H6Yj+sgvE4FIs+FK0yPDvQ8i4ir7K9lNjFO2HMM1qrfBw3etUh+Tec
0jk7LHDfBkONnvIuix8VkXIQIWelzlWjtLwJbdHeIZYluc9EU8HOqbaRrznNvBVZHnkq4/SbQcRF
aFf5fM6NRj6sSkoLZnFjmlapPEVqe4dKdNKp0uNlV3ZWe44wnqjYWBte9Vmhgboc1tY88tJfD6uu
07XZRle9DjnnpAIdkXFtpz+RfJi8zY4FHkNLlv5VOMaghvo6qy8MEGYAj5kewNSpA8nI8E/ihJ/j
lNGyM3Tq431tC6eZotZHeJZzaUYOZhsKMFaA5KVA9xG0ZhVfHXVMfhFNAHrvYz0HM12vglvLSsCq
GO3oqRErz1VYdIaW1CyH3GEfhJDDxss8YtWpq4BIZA1NWHVMuGtTB8LqPekEJDpDx94nFXZiZWze
Sqm7cs72LkGSbBaAPbMcepJLFl5RHvlIOFK0EhL2gJYVqFatyrdTjqardZHf5lrqYUYofxaRDuex
yHZpBEq7okEPhIHEKpLIWnfgXkdqsVGtJJwcPcg03tkWwo8MKZCb2BNlV/6nqgGYSouKvqk8N3cf
tSDV5mbryDRkA4rNWHWo8wARek21QvMG0lImvyuzEuJV0HfKryKJdo4ogklXYOqhVHU7dQWvEUX+
UGj7uWInRFI6f66YjrVahCM58K5DA6Y1pU83eu8fH2wrJ+0Fi83WjITjk5dirs8ZRt8FLWDOPMnW
c78WyU1OB4YDWl2jjV13slVvjQ7FlsDFTMOnNCe1+RnUC9JIb8J+46IbOTP1sLBnmAaOL3RB0sQk
gzWEa9psPw9pGyI8KniGcDj1cvyTKVWYldZPM6fFc1VKp56dW2Dd066dMtLRdPRU2Sr9VJ41Fzqp
HZfyG/QwIGcRSQEE4TCP5w8WAFdecrzjibDi034vuFDk5i2SVpTQjEuyaJw8LPGxO6Bp9OaM9AG7
yNFkrDI/PrYIDiaW54QgMJOnJ3Wag+hWcZCR4oZ3gk4fmU7QQdn0wWePPlQBsPARv7sOa5x91Iow
zrI/ralc4rz5khIkzaQ7yW4s5XfhMATasqr1DacOs/6iyoOuLkWYJAxR2qUhxbIu2y0mZ8kr1bp/
iFcFE0xv82op3UbpbxiOj6y4qCrz+gVxk+809gfJz1hTqirdKHJ+GvOtI5hKMFd31RxISCe7CbF8
Seac4kjWSPAaiLTOcNw1EXifXmsYtzjLJ+jJI9gm88w7ewriqj/ouL5ZhEGGrRw1I6DCQT6WHGXm
QIEZ69lHvEKNds22fl3r+VeZ0FGv98ZT7ooswOZ1xoK0d2IHr3D2UTDyP+qxeRRsvRicKcpFVKZz
midtvuR9Bw+6hkuTLIe6iQKByoNTiXhVE4t1YTknlBdss6wnp2vqF21arUAvmN/iz5y4DBAu5xHx
l5w0rNuL2UCG1GZPGgBILya/3BvgbXX5ujERBZQVJb02qi8LvTbGUeesqfEdelyiMUxYZlL4VwiC
c+6W+BkHcLFxKmEeTFJf77v8XY9K3MZwHXTJfFWK0riVjBdTGy5bXK4rafCJtanr1gpR4WcbbLoF
K4jafpCS/Kud4qu66nt+khfOxJPU4/S07A+nqJhrLSqvwoyzMYpTsv+wqymQOOamkgNDIokqchgv
GkAT7DzdYM6CcFMNLRBV++BQ8bTVvLxzWCnU9mkwMgoCGY7WjR1Jdt/dd9cxVZoLpcFJGfqDeX8u
xknH3jxlDwRHWOR9xT/KmOQBHvgv00hVl32o/TQXALQBHTxIWsdLsiNigyyD+sHM25zaoxaFWyMo
AZewsm41GuO4wJ2+1JKabnvFScN0YvsvLxVxlGRxcHBdCxPeQNqYLwAUNtMCHUa1mubKwbOpUJNt
FQyHl8FAvVfxDrYMtnFm+WQbGC9H7Ruk/V9PJX4j0F99blFo85Q2fpW1z4Y159tY5426DKGMxakk
GXgQ7YtmvkOKNi7xLGuXROziqPYt9QFlRlDIHxJzuCe7NoD7m3a7V7q1c+m89CfMifkGDvx4q9gf
ssqdxSWrNClAV7frMBOfDCI8gjSz/wgW/x6110vLSIwxOy9eFA60TBOLz8LBMEyaGJ8UX2Mmz7nv
RHxRqEl+SJrIr+TLqBrzHlU5Wom7hsgaA/WuKMcSJsP0hczCAwFU26HEXQoKFYayAKxyJ9rJinSa
YsRYWu02ELnV9Jmily1sh2G2k7LAYIGbrTTEjF1fZdvsTwlpIq5eWiDBQGy7hIqgX9C3eYaAJtKR
wqt0+1q5RRDOTQj7v3/L0dW5YIKMQ1X3wo9SoW8r3bmjwSm76qHvTxyXLM7HhXMwa34TibSFOm+h
FSBpyJs1C01VsO4tEsnYY4pjI2FYcoia40uNrUPeVkckddoOWcJbt8TyYRRmt8/zaVeWcbPNUA+g
X1tRt5ZN4bOzIGtY9MqPLRdwiVVxLO6XHSdoTB/d7seUtBdWm8GoalzL7tNRoqy+A2ojrzKm44T+
FZe2tWdN091FVqOvdWq8L5X+S4BzvGWR+ZNURI3G+l4wQZ6SSgpHkXAixc7kCbDf3KMDOp45L/vP
1jY+8qZ1vNwZtVtjTzdug6sozdRvtPiH6kc9Ns6w1ybTwCMkkaGTlZ4cMwJ2kGkEgNMI/JujQC5y
eDiZ7iZCmnZg5StPXWkg61I75dl8xcN1MeP4VRIQc0u93BhrnG3aTN2XmJdQ1FELFGVyVLNpr5fm
5EkqUBib0tZl0oliiWQwvTDg9WZwsifH1bJTIvZWubXyW3UXYHUX2lTQB1aIO9Tk7DcLVBpAZkiQ
qyzJcluMFX5J98vMMITXeSK/4TLqyoOQmGcmHa7jbpUobpwL7hGkmdM8g9j+Qa5slNz4xNNKeCTL
3KvTfqvJw3UeMrTIJYRoMV2Urt13E04mXV3OOHbwPMrfkZnypk/v4UDpgCKI/+FiiXhieY8eHMs1
z5m2+IX1LnfyL6X21pLsO9MGr/diPzltdqyW9EJe0nelp9rR7nUHkknZBGpsTJdFig8QU5BMWevr
EBuw55qag/tcSsWDg7+GUaGXrnfR37KtBj3zV6ffmAQ+T07v+Fz+1FOmCiL68jDa8gVO7HGSn1tM
vmOVeFk5bcq8twkMiIOy65/4tboUSvgIRoqkPnKuS35/gAFoEl7gxmWXX/R6PYgF5Cq/zThmIFat
nBpWBMokwSIL3hMpNvkNS1HvYsN5tTg2XVKcz1Yn42O9mvf5vCK9CiM1Axldw1hnGFw1Hn4A2Sse
CB6pSasjPxeWsWOm8gbF8qEe+Szz7IB3YBkVb9oVlWNCenlpOH80/krBPT1pqMwH8T3CLbBa2Ufe
WphnB/0l+psQY8qpjZBhQy0s6BrR1JCN8qdQIQmW5ueURO8xZxu6y2CtAnx4t6U7mZWEYUHs2Qej
/pa2Aps6esJDHdktR3GWUQKmXinLeHmZtT3hJxs2eq3aftK2jN9MWuVCXp8cFru3tp8NbBkLcXVa
rNy0esoSVohxhMrWkOsDzTKyTAxShkOGXCzo74C7Tb7GXZzRfzCh1nsfI5NE5Iu0Q1MQA161f5yK
V6PC8tat1LXwCVTi4CZL083aDt5TqXiqjnKxyWzS8WiCGlERIlpicBnFBS4PFZW8ONSBRU/vIz3k
otsT3PXQZURM2PolkQqyo5KSZBkZtL4zIF60k72jS1M42/Fr3iSXpct3StzhiS5mC8y9YWH56IWX
9cXI9ZkPhAxYz1nd/soyI9UF3BOcHr6BNDlPFm9A0DgDQ64K5wC8yOaAameb6YVfj+tjSUqZTaeC
8VLPHpIhYYHmSHymJqWYUh3p2CR9WObDZW1VaLMEgqQrNIKvARSObDxWdbQV5egZ0Iuoy9kIF3Wo
9upGJ2jA7hpXHRz6ue9+SELK+u1APIQHgT7dpcQCYLjekOcdpozb2rhly22GDk7wWuncqgF7CVFA
wV9RH4aq8RP9Zub9ReN1HiftOVUlfx7owLSJHC80TH+ADBEQ0+e6N4hchY2CshZ1Lb3MBCQRcp3g
06EQDVPzlsSLl3cverGEoD/OiR6HMWro0S/mo2ElGz3+wux2Rs7ltVQD0oIxplMJaPqFEs1pO/Op
nADN6Zs5zKE2fCV6iNDoDcLDR7RIV3m6aws0Px4TlFlMgEgP7IYjuHnkgB/VXbNHu5nxGm6HMDOx
8WUcdQxlCvMPbHVeF2PqU9DDtkz3OK79hgwEvzXS6NaA72OLz+Qu1xXLM0Uh71abVtuNGlN+zAor
hsfet1f83XzjtR13fSc5G6QcqqdqXfpJrKW+qQR3tCR4D3ldPykBm3rkji2jBfaPpNEfcjvS71oC
PuqSLKemEf0+0qppg4umCeqy0l+qVKV5m3te9RnYE9/piByZk+aiZ5Xyx7B4go1mGRjcFvFvr5MJ
IOe8ojNdrl+FMgDamWQ4ol1mN48z9gRvLbJLESs2QuDsjvTVbQLYLBDMmdpfgX/mt5miHshu4WtK
zyLPeGudaGuV9VPWSc/WgMOcUeof2GVBU8tsvQpeorUqHnq8BRxWLyzM6019V6NHUxW5JW0CsXke
MjN0tNzOe9WxWz+Pii81M68s614QRO/UJPmFtEWL0cCtICx8AH9PyfI42PbeiZjrNrNxcQBKs5PU
LnLK09Lj+Q8aNl9N9MZbPvXzWjAT1nxEJi7pekypo2l2W5mnZUq2qJL3ulpPwK+Hh2UClGbX5RXT
wHZ1tHNc6JfWsN4l1XjUJmmfacNxBbuRGTChYIHn/CpXaRvn2bWoTYu6MH6a5WxfasObzunqLt3K
Ca4nkBQKEmcgcbmOnjxhWL6WcuLbElPpWtO8aWbfKFjTKPkpimq0yJb4NPLfThESDtA7hEbpUZIw
4tXyuXfpRH8HwB1cTo62GCiCpTQ+AjT0qAQuYGQlz0VKzromHuwBglC0Rhttzt+Fk2duEzc/Iko+
NbmmvDbTPRzZaqNV0jaKjcGdEhDGEkFnxJhYa4wtjLUPcbdstONDFjkvFIZnTZFI1erS6yw71JsL
+VK2u0REIaRlecw0jtNas3n6upgZwf2drJQ+3CY/mpYFOysTkrrlgwIafmtWa2MnxAXq832hSGhd
5fgySa2bxqBliYb3pSkvWdRz9tvJk5yYkte2IGPG6FEQ9kXq3XulLztcDJehysKYWQU0sV9Vl+Qw
Vp1bWqOd6NtwkKwATLPs66Ld2JWtbUkrWsKhnLVgzVSHPAmd47rQzzOV4lBq17HEupCRNEEz+QGh
0nZlU3pXxAJOrld+MwUiYZX9devNENkW12RWLjBSzqocX3Cp+mY/vKlSf6nGLpSs5dFyPh0RAt49
sy4kmWHIA7ymKQ2M4xeT4Q30Prk8bkFe/xisQxV4S2i8M3nElQh1WEI/yYJa7xmxlOoORLIHYuhx
EU+2tYPIRKJQ+TCXT2ou+cNg3qUARsyazEARTQ4gv6J8R2TDoQVkHiQToTdzYrB3qdI7e78IWiW6
ZGlNJ6QwtVrxqnk1nS0TZYpbeejh37TWJrOcjmQvOnenQEydgWuKS/Mbef8R6ceTIdKAkI7SrcWo
EQCXPgy9xkImW8IELTMLJooGJR7eimbZwy35RkC7Bzn+yGrNtzKbeE11T7u6sA9jr0l/SepjV3v4
IgkAaBfcSvUGyPdGOL3NLqhTCOeAE3+PV4e8NDbccmwgKcMK7NzjUdjyt54J19a157YpPyOrPCzO
+COK9lsiLkUWUeyjSk08VXRfg509SIbOLEp0j7ZBtT2au7SZUFoh2c961lDQ60TGRu9XhgUW6NYP
Ou3nbs7PACDvE69SPXdFexyG4ZJMJAuW3YiCwSlxSvMeFWt9uIuj3XpG4tJkxRtF7k5uuw9CEd+m
PtLYQ1iHeVJelrH9rVjkovsuJcbf0k3m0VYYQG3W5Wc18CqQKfc7xartCdv8YHwMczol1w9i+pWz
eK/ay9VGT06BsbmrMqxCCVnqT75ekr29inx1bX6jxqIes6q8MLLDepQTZ+JMzVEiZ4T/ukeDK8tv
KthbdVSqw2QLv5DZzBYk5MVSfOz6BlgsEzO3V4eF1QbEWEswwasXaWe3I/lAKGS4led9CvffG3Um
t2hTlLAxnYsChvMY5UnicY3ATZqFV6vS5zoMCKKSm5CsjULujGeN5KFouZ0c0mTh8jVsxWJVq7kf
lUPF4sHrQHF5Q4fVKOJZ5XiAdIW2Z9OZo+5FavprZM7TQgiCX2Qqc7ty48Tj+2AK39aPVcMKZum4
0EmW+tbYvVeYmnX6hCRs9CVy9QZJhmm8wIzyWZIaTDn6MVhGKXWXKvmQuuzZgLp0qCBk+4ACjE9N
kn/NquOdqnxME31W2TR/1DQ7pmDC2EbE94XU59Crf2qZ+Dk2p9lgeBLPAmqiljfc2+ogk0DpjS9H
LY+gfRAypDvs5ld+XQcCBOv7SumaFbrfIP1tVHYSBZoHmJPuklxEf3KS8zy8pFam+4Np7jK12eOO
3bbt+GgXBWGHDY+WoUQ3YzARRwhEMIuCqNGZ9qY2vxlZC1N8xqrOBvdpbRaA4+VBmcczjM5bq3IJ
NWB1SRfqTMTcqTSlzUBumxRrf6L6oZPQujXOGkI+ldlEss8qk8eW2TQjOYKtnAcFXeMQz6+xWbwT
aERC65Q99VL+NSI4jKwfjbKhZ8k7GYjqqffVYSNNmybfLUaDWoGta16c7o9FVofkhXokgQj2eo54
TJkHTEGu+9jL3VRmydEQYcVERFuQGi7MjIYyVfeVIUgHmvJjYiEJs+XgOXE85WLcN+yI0eL8oU3M
5Ja2SfTYyXxQJKnyXl2G9Aek77olxk76IQ4uD4pkrJ5W5I+/WmJzwqig3nJOIowLyTktjWnxVUPR
WbUuwyvWkOmMihboky0vKApEdlikwd4ta6uFdlL1R0KesDMZefIZVbi8Eom+FdcnIT+sM8Mykrut
RHi7O7ETfZvM+CNy0LIY2YfVsktSB5zlGjAbZjaWGiAHbI5jsnanAl7f2dJKeaf04wsRHJDMIqag
gSZVLxYGEJbjqtDI74WbIET+3cWdxzs3SGIpXBXdn4XpJ5VyqfvkdbHJ3pXNlx5Bv6+kVXtvoq4W
SSK+RGwnwL+iwVFsSg/CYfCpfdQUFoC9cZsJ+ZQ1+bXNDTcWwPgZQGyZI0n3pOMyaPVV26Z3S2hq
PXaJnT5OZuPj1kAvRSrUvkMo7c/A5Aj2EufaVN7SdDjU6lcmZPIG6UDYzAB7mwb28Vm+yRcc9uyo
YCa+2fKJwCd3nI6KSVYeO5fYvNbWuGUp7uLF9S3lR5rYLSbSNhOSv2jtu5Z9YklkhvzCc+sxD3YQ
C63vEm6eUEhM++JeQiECqcO1l/VDs+5kVSSnhlmbXsSCnWrR2ufWnXqVnaFG7CChI2GKEQyq6Wvn
RMO9e2l5q8T+mvXYAymbgAarnXStbToGXnxq6uvqDl/7tb3zvuxUBFohR2/EoZahVlNYg82YpyLx
CYF8TarN2KQHvHXkfTFMmsG9BpNExvTSO3S4M7mm3fiEre0YjbbjxgPItdXGRaiuGcmexBX4OAaZ
SaGbvUayZL8wGUxCbXWo+xuoj84kh2N13wOgW8ubHCmorlk+5NNAye81S4epvLU5WgtM6m5BpBzp
JKc4X0PMhK/r0B36AW1uZWwwwyFWzpxvR+UVyXhF+mMRIYXLh4TmzGwZzWPZleppAztsk0sAl3EB
kgiYzSN1lgpfDy4u0rAIDyEbwAGdq+SMpxb3lTX8pL2MMEenRNKNhdznufjgyOXRmVC/1fNbtdZB
TTyWZ3OksyqH4+HUDagICrNS+bKyr67pUaGrzmmyqP8F/2EgGXUNiuyi6QavkXsmrmSy8iKZ7CDF
NHdGSYcninOxxF4pRaIOYie+LUNcBzZplz9l1wC5Y97mx9AbWf+fulR+YcONAwyHM4prgmaDnCRX
fgrWtH91FvxH5opL81M9Dd3Pz3D6aP7VPfH/1mNxz5H63z0Wm/STYmr46P6R4XX/I39DeBl/YX5v
2GTJA0CFf6rhmPhvm4XEl0wgWo55R8CoMqSuv/ssNMhf2Cww39gQWKBbYcD5W2jW/Ut3SA6TMxCv
Dm6g/8RnofCncNj8I3vHgkTP38hPaBq6SkzDPztwojVOMqOpf+kIk926a27lo/I2ULUNno2CxzeD
73xPLK+3HpXtvX7eTJt8ax2cw/JjHMfvYddc+3N1K3bSpfjOvhXf2BY3RM7W1/SCt7396AOs2jvY
gIGzVb1mF2/1wDmsu/H7TphUXeCNe4YjD+3e/Eiu+m+6pZs8qh9O4otiC8BLfeluw7HfA5AJnMvg
FyFiGq/Y0dw/NMcpiB6ynRbWj8xHguK6BO0D/UlNJXYrg3Srs6UOq0v9MD1Ps8dX+of1aG/mo3gZ
du2jdNG+1L3uoQrYDEdzk58JDt2wq9/mgby3wsQzf7NrveenPGsHaxu9lLRCrvNl//KChFaSsL/c
CsDotAimW/S+vW/3Ed90cLuLExpb+TmeL+2+ca6f4gQajb82PifXZe9clhcu4ZHP8KsGVQjr2k33
IGcDNjcXyyXjO8QjceM1veEH9HrvRukalEFzlPfaMfFHTw6Ts32L9lVITpFHXeaWm+mnisJOBMmb
sa33SuiEMI+34hQxuGQWdojerW2+0XGG+PMDjc1guFHIyY5nfAAK6udyUPH/Jyfy3yFWKge2GtOB
mbNnelU4H4jWbeYjiUmlZ/8ZnpaKQaw3mS5W7GO5JbLvQFgrM59duzV80yM/dEcyGJcl2yU7Kyy3
9SY+UCzd+nfpXJ7sK9/hFSA+Yqwg2bFrsrnsINQ3yKoftS3uwOw7htf/mh/Gy7Sxf5cTWpbxlQxm
d37VDsNTd4FWoLDfAvYms12ntHalLQb7UAlkv9kITwnFh71f9kPl+Q4Cp4NykZ64P0eCJQEMMcgL
Fbc+8ef91FPdODRhGrkyYws33TC++9O7its+jNe0Jd3U1c5cNLyKpj9vYaMywlducxQS/iORuJ56
lEcha6fSLT+J2fXbTeLjx41P19Jzda9+zMLVZU+zLb7D4YasynxRKz/OAKBzmd7rgEaaQHePQXmg
BrRrFj9F+16e1kMV4vmM2TlAZnd53riNZG/ezajPWTVxtCH+y1FHu50IFfNN3KUlw6+k4vVwfovo
YKDCNrxZ287aaXCvX31IGDVSsYPuWh4IAH8g7/F5fFiejGd4JXaFiI/qwzNYVC0Qdz02bn7izs8k
lSvetqsJyPUW1cN8LRfHkjUvMK4Z9R0e/JGDb3+nTS5b+WvWYW9y78pBtNE7d/lo9+trJbtodUFD
+1CO0Fh/1TdxnQlGqwKT5f68b3ckXVgfxT69GLf2N1XNLfrs6GzxXhrCZV8d9Q1icvnHeG4Dtff7
i3hq/Ap1ixb2F4wxkBTc9WS8IBv16Gd8Nlx3ckRIw1hZg8uaqtChHOi+pDMcsVwtgU/qTYj/8pO5
3nS60XGj3bo9j7BrPsuwEaDI1g9gfy2cMziLbMvNTvVV/7ZZxAdEz/eeum9TBhQ7qzgVH+mTtDM3
zK0JDm838y81oEfH+8pAxEHD7OYPUsBDvUvQ9zNI1j64vvJb3/mq/mqyfPbKn6Z7ZZij+/mmgceF
VW3d6mag2ietCKrPSXJTc2uh/UhJQT/Mpdv/gebnlsH02Ho29YBvJgcNVcIagDfljkCQi8CSwLc7
0Dmv39mLKJjgMG5HX1FahFqoPQnakeQ6k6Mw7tUgf2HdpvzRDyyLque23JWv4jVd8TJRTG0bbLoU
QBv51Nmm926ZG1Zp/Qvdrmm+DHnoyK/3Oe6WSQXsIfyyfeHjhl/fUDYZ64aqlh7M+eBaL0/squzt
9DQ9WS/cU17F3X0eHuXRg89IGHC3Hx5y/wkemeEJd2XVaofL9J3Yx9h5iCV/eu1f5QcZKVZ4V5VK
YeYOG2afW0341bN0tR/77Tc7QDIMiDx2++Yk6R/WCTe9J95axHC0iKERTSclfiQw6CLgXmPqf7fE
swBlAPVho5pQm/GPzV+Zt2ywxZSutUt9pso+nUWwBOzyPOuUoUxzkxt/z1vhJQ8J8rB6Cnk4FF9K
9l0gkGYhmvksXf5aPwtG9GjJjvcGxTMOmFctRZiwgWoQKAimoZ+AaT1Npe7zfsNTY42+9FKYbvnH
wcs9EHJwSt/k6k25dMO7Eu+swRPxsf/VBobUzZfRPTsXIz+IfekcdXnjtwEt7wVnyTh7z2MQTF94
3M0Mja2X4Qp09dd4/R5PSgHGtlF9gteToDkhyOLl7nHbzxYv1pwvPIhwgHS8jAjW2DxcObGQaX3d
52l29aITwMSq7ZXE5ulUCT9/AqHN5MdBoEf37WZ7sZv8xms/7Uf7TGR96g+nFn0PsQ2f/GM4Ffvl
GF1AfPjtJxbGHd+KXyqTuaA4shPs4Ultm53J6aK/JztwUK07HcSndp22+oHGfxpdpvH5tT6yGWjf
JuOqbE1f+GrIZ8VWwRRr3vAviAXkLaAlBr60Phi+ttyrrEBS4VrT1rDJR9m0ZF+n+4jk6honxOvE
DO5b7EiywoRhSUFV7iPmNXNYW5t9sucm424eTxjG0ACLbep/2NtkdpU6RPg9mftouMr1nk5mHvxv
eEIArf7zsvz27z3P/4/yax3q0/+jHBc/XdX/LP9UjfMn/laNg8YlkkEhKEJGLw174X+AuupfKMah
yVJXK7oOaYA/9TfXs+78BQy+STwR5bZxh83+vRrnS6wjZBIOIAQQomf8R8X43Vb/D6U438Cy2Aso
qm4i7QFu+8+lOGKRgeClmBukS5yDKUX5i9SK7GzV4LzgnWv+kBqWF8XNcHLkvr8PLka3Buf0b6Ir
/iVkzPjrTwKh1qJf4UrY2r80BUNUsotgNMLpnNeMKNP3iN3CEaDP+Lug3aldW03e7cVILnDdY4im
dEGbzpjiP0MvMemOWRs+YJTRtwPYgpTKWEkf0Qiv/yZj8l8glfcfFI25A9ZUtYk+se7003/gB4xm
r0Xwt3nFjSL7L+bObDduJcuiX8RGcA6+5qRMTZZlybL8QliyzXkMDkF+fS/KKLSVUinht36oiwKu
r5kkgzGcs/faOyM17DMEKaQVrnE0N+tChvUJWOnxgenlkh7nL4uTnS0s8wjcYRDXMIQWvfoqYYc3
x3tfVPEXwxSIaOD6oqmY7A0H9G9JBkK7siJ7xRxs03Gi+0VHlEIt5sWzMXPbP8zOfzqE/1d8wasD
+IdH9f+HoIOAT+GDr56aw/OvV988f/7PN2+RP+3wyUM3Q19jkmj2nwO4GfwPL5AMN8vl9M0f4WT8
ny+ePGtHQv8IAGAEKNs4mv/n/O38D+G+nOg5t4O/5pv/p0/+NfnWt4gEg6TA0LXg3wJOOBpMYz4k
peG5BvqSqTonanf+FIgm3hs66LbW3PbXjj8On4kwoRZOfB5lzMrd//Wwbv5MMH/nU7+uAPz5DaR5
LzOjyWdqHcFFtJeMNpxA0kp7x9xXs2iufdNoL2okq39G6H9lTS+f4//NcH8uxXPlbplJIZsfkZ41
wVTuIAKDKi3pQ/AMKH9hEaCV/PEtvdAhXl0oYFp2mLR5WcThLGWXv+eFrAvlKAX3VOnQ3dIn03uJ
WJKzXDd417i40Oxhy0WtAoNGsied6DYcSEabnl13Sq8IBHbvwqikRWh7bc02evaCu2yijLgfh9I1
183Y2RR7KxNRFZRC5a08fyDDQxhLHsk0Lts3Gpv1o04sd1vVPiZCnZu22kZNN/70Sw/WrR6jcjWk
Gd2gWPoLrnPS7gShvEf7ZEZefdGiX5t3rVGkHAdHnG30nefaOfcTQ52K1X7zdiDHsjiCdeKfwvKP
B4Jt5aGP3QG3on72QLHuQjB45x+/mqP507f4Dvka5YLGExhXneVX/DVlI/8arcSAi+dHytwbkTNe
LMw7DpGQMNBjtlvTcKeOGm2V7oMIFTqxYGw/2wLDtNn1mwLe+7qTNS2igcF0Yui8Ru0sP88Ugooc
jS+w+kQ4vf558BU7eln8vFmhVquVt2gaDTHsmoac0jhPjbuPH8gRx/7lisCFiCXkgbC/cJc54q8H
oguNHQvVEVbqIbk3i0wSMiPmYh9VefMcZQ5NyNIZigffwnW9suXQP0kILsnWTBMXgdXoxvSy0MZh
JSk43eets2gq6In/kMDjMYdZGedGdgxxsBJ1jeLh41t455lRPRRsF2zWYf8FJf3XHfRzmZK2B/48
FsX93CL1SxzsjT2cldoKfn58sePpihcEBwlMBBOwTbbW0fgxUMbns+0bK4fooCtIBc5ZUebTp9II
7cuPL0Ux9fV8tVyL0HQIOY5t2SwHr19NXIZ0B3ojpF1IQMi2yAEe7pbAIbRjpKbtG4k7Z4XiH630
hKyVRnob3OiIdDEafrUJODyPBI0sz8AVQ4pJdq8CDbox9SHQunBf8GJ0Q+ZuBHBV+LiQo6+jQkhA
bm6CM8JZvPzrMRmGm8qtYQ4PNvwHdNJWZ4CKVGJiozM0MNKi0rrpHC8MkKdb3udxntwn7SLow2Bl
1OdV2S7e/0gxUXVeNVONSmLM5AwSmCkxKSZ/jh7/daq33nt2PkQnx7PFso88ek+ZDMgi9FreUwzB
fG1adUGSjbVAsqUe3PuyyttvETpVc0XklkfxjiTabYO1/VMbTOlPGnJuuUp6u33C4RJ+U+TQ3Hj0
/258evB0w9IxI88p7oKvbZVk0Moamf34eAAcbYRfvk1WetBbbAZYsbxlMP41sru8zYYcHfC6wvhc
AFoohwsbsPiGKBmiy8oY3whgM3nWuU23wY2uV7CKsZ14TYg9uYQVhLHXOxeW7O9tD/nYaLDsbLD4
0B/8+McuD/TvNW8ZrAHGf0/6zF+uOPqtocQH4S0Ta5rZQDtSooBc5afbj6+yrJyvrwIy2mTLzWab
dfWYilYTLRaFDbRRs0aUSYikvjSbJAYlWFeYwmDNgR+ObP6VBHv78bWPkGzL6+DiLvs15hk+Sfdo
/6DaieTy/EVSFU9PDWeSjRvXaMbcOLqvoj4v2ZLb8MpHTO6oiYl/IvfL7U/8jrfzHb8AShEzNieP
4DjZ3m/ocfcO2xgjnnGHqbS5dCv0c8hmQTQJcovWH9/4exf0lgbNwqTjRHa8Ms9gh2yB384iHG1T
TpW37zx6jpVWJtVWv7j7+HpvhxJENmY90JSA2azjea9j2OCWQbo/grTb1CZKVMV27p8HLFdhG+jC
7IY2Zh29zVwHQUsGBstGGzjQtQW0YWH6J7a3796LR0K3zQmdkbvMU399wqMEdDkF3Atg1WkNPLrZ
GIJL/fsT8y3X5bsj6Zr8+NdXKUKm6MFJyI8F8rtxGiLu3S7KT3x8792LL32HGdx0HcHh49W9AHmk
HIFNae3Xixra7ex8P3a9vv34Zt5+49hvOY9Y5MKwxr5M7X89MmHpxPUwsONtH8cd0TP2ruaPnmVE
nhz4rKevQerQVMlK+8QNvtzB6+kF4CDQORZ2xgbgxdd3WGM2bMh94zDS8JeDwaruugbRMcrQclvN
AT0I3KPreXGz9M6zyoM7NkEh4WjJqVyaZb48+ik2/Eemb46NVGWWf//XU3C1pZLY6TG21X39I2oq
eigo8PeBM+kTRYWXof76WhxWOInyrIlwZSP4+lo4DVstnAIUOL6Vr3ztAaaFFFfFmpOD42AhTEYf
h54gYqHNkLzIPA0vC/wgJK9Fffy17kY//FTwt9xqpy80hh6OlbsCWEhOdGKPN3CCCYpw0FZpuXKG
aaBwamYAolSvqc5jQx0oGTvwmgk6DLwzJVp778hhjE589m+fK5xnes20xJdD2nHNRrfgC6bQQiQy
sK0uIyIojajr9zMA2xNf5dt5k+0DBEOLgo3PtHk0b3JayKFp04U2ilr8QkjdXRpdlJGiEPyGWtOd
2PO8vTM3ICnChGbqB4ydoxEDBrCw55HLTRPCOfDnmgJ2l5r0Vk3hn3iM5tsNFjfFeZ012JIUNI/G
TDH4oZOpBbNmtfOqFj6ZzcQ/nENlCnfhXIrdmNv+1yKX1m2vgvYgbNxqmelmh3+dLtCLE3RLedRe
kqSOnrI9yGRwGgavP0z1A1BsRf51KxEct9CNqA2GMxYC4W6R/rontuhvH/kyr6MEYm5/58yaTY5Z
FD2PHNadA++Qc71K2mYdG7REP77N48kXnYRcsroWmQQG3jennBDCjTJSui9p/2yWjrEJfSs6MYRe
lvK/ZwIOGi6nQGc5hLrE1B+NoTSD5VxUpNzWWDoQYaFCOptCmxIRYH78+56dufYe4RIZioZXYjbs
EdxPgEO0CfArlQE4uy72QFnzuvt13ZbNZdNlAb6wUQ/+ZyYDuj4lqUbwhMEiPgy4tKPV3M5jdRP1
TYboAKtdcuLpHb8o7osjLvVaFC0Bn+TRICExpTabfmjWKRjHa4zpaLU06LjBhpz7ry8KRQvlfA7v
kKutRT3z98QNwAKAGkY4tPZFt1/IJLilwPF9fJU3BxwGO0AyckNZipczwtGbmmJqOH2OXMtFMfyo
85hcB8pORspxD5fikLqFXAu8ZF86hRGXM6TBVBAT0vmtUF1PAdmGBLqyvMRCzgu/DnNAnHSgy52x
cNE8Yr/c1H3YQtkEvQWrrIw61Fwzbtf1x/fyZmPNvVB4oGggmEiIFFwm0r/WuoAw27lJ0xZnTHpn
wlH8ocZF0zIl/rmD134LFwN0SF0kdyFglkvPqu0Tpfy3nxcfGMusRCXluxwcX/+Evsj9IQ/tej2G
Q75LQrg85MWfitt65ypsA7lDXttyoaN9WjR0aUp0IQk4DWcWuMruYQgHsf34eb4UsV5/xQ5bQbi1
QrCFpjf0+mbiriI6pSTjufA14SqRHFH0dX7WfnEGRz/6oyJqTGp1W/uJvi7TTN+T92SPZ20dQLNn
YwYQTdIBQkArxbhXgwR9NuS1+N0MCG+x4eTeLsuBo+5aokW+h+2AuimGijVhAXQxO5E65t9Tv4ZO
NBEAfo19uUSo2jbhVRKb3UOVlzjRyVXIFRGOWl/NWetIYnUmjHfYavLHVCW6O7haQM8Ny2Z4IjRh
fs4rnZA5gttvkXwG5X0eETFqRoVfnfjC3qxwju14CNMCNglL8806GhI4xjj4mBpjOx6ph8Yvgt+A
nPI9Aczyrk/sbNNaqtKA0wOEzQUFlJJTBursfu7rUz9meWWvX+myh/BZ2pfz5xuhXGwWwZyWrl7b
1i3gqDW8UWSp7MWnU1daFu7XV6KStrQa+Q44ZvpHCzuG7qGIDPyhUD7d/nJ2XHApXulSmVVt7IOc
ioeoXLe+U07b2uq9dOP1MGluRB9Zdx+PZPPNbTOPEvPJaYAAAYxhRz9GK8KyJ1LYFs4A5LQQMXvJ
eBkRMJOR1f9Wvqs0UD43rzeJSKwL2hcmFS/g4pIliHQk+h9kiHe10Z9Y+9+OD36bvZTo2AeBMgyO
Zq3CbEaSJDL8PBoz8s6ckpDoIdn/hj9T5YekCXKyvDNRBbt5CS+HeCC7fktKh3FRj9jRTry5Pzu8
o1fHxMKzYti6FsvD6+++J8euiyJsPQRdKTo44YxOvAxAc+w0rqxkywlCfrbLEOGRw2LxSBJbB9Se
aLbHIpnEfddX1oNTeumXIpvarQ5Kgu36xb4cGP34YAql76hThXeh6xQZGARofVYeY0dnR80Nacc2
7pxQGdENyRRTjo3CIBwIogfmMhfO3hWgeft7lpjG78LGW7SGZgGtKJBh+JWccsRXVl36B2V2AWwF
LYFoMmPZAIdmLJhYbnAZyiD2YR6wX6LrQVTBE1saeR7SHMGpaFUo+XyqYL8SqxkJnOuccOuIaCaX
h7AJYl+YVb6NwRjNSLDi8nvjMttQlzaRg/Yip9ptea0/7Mxmcp8bP8iZwCT69E1KOdHblUTn0Amo
AowqXSW1WCu36MZLDT85Ochicr+7MVkU1OVi9Cd0MJinIk8MgG5Iwl4N1jiS5j3AJCOuLZbpPm0C
1PUa9FQA1od6wQbaRXCvynIyznA617e9XbX3YQ+XFwS4oPDCcZQNBXGT2XWmCe20WUTqDaFj2a/a
GrvvEmPaJfhJUPaR6GW88Yq5fBbaw0FPVg0Ww6hNABaSBKo2QGTbC+zPgYZyVhm/MLI3KFWTcv5K
R5shbA+RYR2Ua9H9yMoctpalcpnsuqEC3cB2wX+q3FnjOw2Dzy583HErwWmDdQz7/kdnMn5wZacz
hmrcrz8Kt8R8k6bzfFWCw5jPwFaBpfWa8ls8eukDOU9Zv46m1mzXdU/PbodigsB40zOqBfVCWRnb
GSapDo9lcVW1BTByrS3MT3iTh2g19dCzgqKBLTiXNrsHAX6mve7RMEB9yHJMIMYEvnPj+h1So1Q2
ECvaUHGrhP4F5taqmlhsKjtgZSlU7/+qZtegGl5ZY0EpNsPATUiZhxuCwCzzk29PPi06IrH9s0GW
ngcJ3IAQ6jYthvWJ7gBarNSkUTe4ibnyRUe2XZZn9rCzctM6kNraLg+vnLdVhzlpk7piJthnSjBw
OKVSmAUCTKxGkfl6p4uwu4NnN9CxKdL4W9XWnb8e53n4XoR5S8Kor2Ep9J4f4g3hxHQZYui/Hyyy
Wb72g5gM/Fk1DOMgc3q1booMBSg2n7Lf5n6d4j7AW+bhliOFZj1oL2gvqHXX9/A0AJWaMFL4Jmer
/pxDYluCcpPplx4kWJZaATjzy3G4y8hUJ4qiZqvPzynIlAOVCVZL++oykhIuuAl89GAmrv+Yk67x
TdfSRjLIHkzQyUg7PmyzQyzqz0F214vJcy6yyesgWAB4vxzGGpxMnrEXXScpc+9qcgjsxWAtEGGa
utePlRvjz/XrYbpJtCNqSItt75zXdW5heRIkhl6ICCho46c94m0tbaSQhBDitSK55zDWBtxYvuDA
vgjKADI1R+CBDXbL+XsDZTHAG5aBvyp0DgFZeRrQUtzYQ7uhjQCuPtd0SODFBBOn774wNwlE5bPA
jEw03Wk9Tmspp/injpo52pYyVDvChfxzr4SaYNkUDGGihvUTZytEaYB2nJs8GmpIWR5z9zrDM/sc
LS7ftV0bUJPBwlGVMenOXI0EqW2nbND2mmkiDbbYN0pNp7NMQwipfoxTLu5ClJVyKOq9EEVy33XE
0m/csqDF44d2Zq+Zwknys4MOFfYQ6JmecpGgSZ5iFA0bp8vwRzlB6y0Tf2PTW8bg/zMJBLZFyxrt
JbUE+uheNxli08Z2y1t/bqZfYHERePpdZ39zugmJDIk5LB6jSoJ0rbQVFFvYmApYRjsPm6IAts7M
6Jf9qpuTIdssgIb5ppRt/ERmrRwv3YBFb99JoeBIdCM9HuLB2K+knJLJju9FhaCcZRdEDujhufLG
L9oyOMiCcokCpHl0qMwJ5rkhz4a0b77MInV3cWNeUYkiBTQcLvwWhkNTiOuCICLDj56M2n8qcGSW
ER2jFEZGweeOOhR4iWOsiqy/I1gGTk15R2Yeyru5RCn6KWnqx9zJDpwawYdnv4ir2llwy91BrImB
+VS53nXoCdqWYO8lLvOCsSxdcA24as/82PuSNsWDYnHHvnkBeT39UqXJ9TgNF66XP2EdBUVVXc3m
Y9XfZVFBlM6z2aHIN/2Dw9+gpmSXdzF5gPaOldXHPSuzTeJgOu6VBw/XbjHbk8emIYiG9vcI9ywg
DSrXdSg+9UaOKzMmx+s2LH323pQo9J5eA7xhwZ+1kYQKl2CkXIniJgp98iGa5izx1V0/IEqP+DD6
oroKx5xpl7RQssA/kzl76Axn5g4LrD3tA/uNOxyT1Be7ePwuSr/diwlS2jR/92J32ygYdRbuBNne
4iK9x+oHS3SYVlln3co6+kz428HN7mV0ZbtFu+lND8MSK90Fo6zb1uPvrImQZ2FZKJCuFVF3b9bR
lRPDU03J/j6zSZpT2pZ0J8cvhQKsPRjkvDn+oRX2fajSH0TfrZvOcjf5UJ+Vo7ULafIQaVTufNP+
poHNmjG1t5jujKjEFwtDVADBa11Ll/o1JF5u04Orb511yLZs1PtxKhFskb4MyZHQPQgv/Iwbr3Dh
PowPRvPNHs11ZKTPaZf/VCENLq3KKyvVl1GabQMsazIoPpEpBqraMA9pZNrfZcKL1+AWbFL7zs0Y
dX84XYxo5ckD2IyW+Ek0fbglqfFnYn8f6dGP7vRpjNyHnO9ptVB7Zk/so95tbkeUggMFLQ/df2iN
WyGrn46Z7Secs5QEztymceEFA+qvu/bRMlQFZjS7yZN2DzKcSNFIrMEuPvHhf6okRLIKxtu295ni
mkrf9i2wkxAGCjAvtPuJkdJLNYuWTZKGxztU5dXY1eKyFeFCy2vkQ8zQcQ5idK+QUezlpPYixFEA
XOoyG2gy+/KycfHadhBuAT0Z116KWQEFIW3URO9D9jFnscp+cuzFVlS0v1KruBul+ei3sV4r9WMY
PCTCqoaachgjzWnL7RwIkGVVhZdZ4eqvHmi37xbqkJ+FlQODsUx/wnvKHgSCCIR0Y5WbCMIDSa7Y
CoqAzR6SDVaw6dTU3BIG0QQHqDZEjgPFmPx1rCxTrUEDkMEaqzwhA8Tq5m/pXBCwAD8lKTdDWAck
OsYDjleJnnE7NRTPcntZW5QVwdcs8Vj9CsYQjCYxq+OwJkBCnHVpRH7DXBvmxlFmAtRhgQYWfBXx
KkZv4697uUiQAmaDJ01P+0mIqnGIylOkRRIuQbAJUhgApFVNSsRiEAc/OVp2Q9osm6zzSchw2oq5
7UzwHCV8MkOCRARMb5s/yLwoPzdWrG8dbxxSOJwxhX/gFi0U7DwLMd2oGdtJ00oSE/s0/t45A/5R
bVfNZ3/g49o0eSaTdSsz+NJdZ0Dqru0J9gJ1Ifw0Gn9OaM8gXeopZduYxR2QjsSf4X8v6aTNWuU5
JRCnbRoQEywutxIbEml8uPSFEajtnCWjuSozmxSPHr070p8RDNbadDTbEFeb7XOtHJwIZSG92wAo
K/Boh3TKFVAUJkuy4TNAQkNtQoUYa6yOhSfN31Po2AWfWouhO2rywUHGE/j9xh5tl3Bwf2R3O1oZ
GP+Yotdw0fgzcrDJHOxbO0ftcd0wwWZosnvlb2lLReAbW8D5thhVsRqM3v2dkiJPh6bpowdnQKdK
hG1OskZgmPXWy7oWiJE5XFaTQiGL7gl+rxv2Dbc9KwFa1VLplS8LlnYv7QyyNyN/jtckocHRHtHS
Ym72m4KxE9TqZqaJCaBPm/N9niKI2qC7CL8CYS2fXIOQUiJISvMHWYwB/7cXQHwoi19lk21i1hjm
gm2ZnSMOSpqlsReXfZDu2GwO0XnVFMG0kT2sfUZogy6BAq64pBbSyT0lD4i8kRckt9lowglo8urB
z+rhWnjL2MVnzlOmD2ks1eSRjAtVCfmSOL2I5GZaU25VsjsHUW59Z/IGjgL2hZVd9gPbN8ftgwDG
Hbnn5AnU0SEtBjKnNSmsGyNN/AE6iYeUTlt2/yScqLoh/N3mw3ZyeLVWWnwdsxwmfZov3V20NoBj
8pCvcZVHpfyWBgh1VvNEFsw6L+vxoGwzX3ZIgviazkswO1HIwrOYhslnI1IYUqiI0bdNvD79FHpw
1sGCTJ69d+d2ILqikICG2nJ84pxBrJK0YUvsiPGurky/iZuVXRjxU81/8M3LbL9gDZYWtgNa7ZTi
C5Ks0kbhG4SGF3Q3ZpiXP+Ygp9k39Ib1o/LC6goZUm+ug8Ggnmaw8X422Dh/hv82czIAJC3PCmhf
OeclSWWMbWcN4jG1AMWRotkWu27uTX/VOiK3SZ6oFuwz0hq1refBJbGgRr54Yzt1W2/8ce6fKc6I
biMLO/jiRWN5w187POZmxVE+Q470JSbsnoM2B0mMOarpfptNGd42Vaoeuxbw6HZSy9yUUjTgEFQ7
sbeiUoRbOh27eN+2wLJ20ZI+CErXYUfrhRltjSBIKHtMkyLObkwc0K4QqLp0KwMzeTCjOH8IA+Sv
QJUJjVxNNbAvQo6LT62B8ZuvP2dDaYAfalYlpQIMicW8QF5IG72EsL2wUSdpueuh48i+Rh/O9zKw
DTjIiEMNR4lFwk6TXvwcfZFg8XJF+1DVTkWsYpD7Yu15PRBOMnQcEkHHTgKTYQCACdbYdzKr8M4g
cl6kUIihiQETQaJVGhDcXYP+hiuvcgEflw/X7J8TPcADLZG15CuGoLpQAiw32UhGD+knTPnAW5tA
BO4k1c+ynJj7JeQ6draZ7r+yozUU2dkhu6xodjWrCpydm4mA2LtIeOq+AmrFAhYVo7OlYsGYIJ6B
hTvQ1Ds2IEj9bgfkHaTraEKHYcxB5vcKXburdswm4iBdNyaiuZLi3OyQGG208vHDwJGXigyWILoh
J6jC1UbUAF0o0smBswwuZxEVVAM2HxLCQYJCp9vmwIUb8jIHHFVOapD5bTb+Y0PeZ7hCCS1+TMxn
1m6oW/HYe+38y5qG+imMQkcdZt34V8Srxpjwxij8PMVJQGL11HZfSCDvmnWuEoYY0AqQoik0suaM
Q/RS4bJF+otEXZPBEDcJVDJF9QnCuNs/5UxcEJrzagJ3oJsg2aioV0S8daSnQrciA2VUc6+2kmwY
nFs9+Var0IAvxeJVpp8pBzjifGLpavmUo1mdNT4BTZlyok8dNW/M9wLu9iqOBnhLFSV/8A0ER/aw
uaPoxm1rBoOnqIkS9pMAyU2nubdWvQEQCZ6ZmX8rut4l+ZhFhvWpt9gz2zUruEEZW1szuD5n9qrv
aRYU9tbXsGum3JgbsH1T9kz90buCxtVdk5rOmMrYExNdmrfjDygkzdUQESmK0U2+6AEco/hHaQ1L
DC0jXziIhZYe9FGjzUpnswrTBHiDKlOMh6O+4nB8QhvxpmPDRTDIS8JSTcun+/q6pGoOAV3kktMp
R89k2+Y8qKyo4hM97DeyZIcvAIQeSYMIyxZ70OvLWIZNNmypasARUX01mZ7PSqCcB0jUAug1Nuia
qJBPdklZm1p7uTXy4s7qNXUCdsfnzRK3NCnFUc9hU/VxEf5N7/Tlt3mCAGwOTOZxVVmXFTAutsMk
T1G+sso23rlVeFvKVJ9oXJnH0p/lMbioEaUl8U0AnX79GFBIpFaLw4jpYwTPOKnW/x2QqbV2iypF
PDJUG3fZ4FWp1+083w7W0Bqjx9mUQNRRTGO89DtxqSJ72vY6K89lJ6h3pRQdqtYK7z9+MC9yoFf1
dn4ux1qU5Daycpqwr3+uphdO0NoAw96J8Z6nDV1SP1Ak1Cvr0CcgduKc5L+UCQcG0YCE10v680QQ
21aAPc/YvtxSooo42NjiSiogUIQeOjGCfQn6SJvNiU7rO6MZVTmjx0PDSJ9gedV/NVrZFULEm9Dh
OEbQ/ALrGTzFtdn9+1Us7Gw2Xd3AQsB8NJiF3RZ1migsqV2YXFLY7TZYFIbdx0//bQecNj7ltsW4
QlcM09rrm+HgEVQ+jDcwl3BSamkFO/TE7U8XMCkdkDi4KjVe7LkFORTWlXfV6KX2XpB0hBWKQIed
p4cIw6QJhU10viQTCDILRb/4PIfrfKa0dL843gTuns3r5uOf//ar4tdDxkHKgXaFpt7rX59UEHZK
Aap3TNg78L4MypWoA5WLd/XjSx3rkJavisMfHBaB6Ek4S5Ptr7dej7k5diMuj3qu/F2VEEgVwYTB
8+A9Vz2G6I8v905jDAsjGiucRahFA/dolPXC4DBvEnLuueFwnbI4byvHabboCtoD0hwQF/0sbkcf
cuCSwbyxfbJu6FEXNx//knduHHkEjhLCixHrH2tmhDkV2qdWDRas734ZqQoxt4zlzqPGRtm99E5I
P96+U7yTyEsExR6ap8fqZB0KN24nzk9B35afPEeV3wpv8C9HJ0tPrEvvXYrVYpmal1d7rDKRRkxd
YaQwTRm7IkrQwi6cEZjsQCQNghOf2ttpgwMtj1F40vF8bu71AOKUpG2bhQkbDGYpmL/OJi5YBj5+
W+9NpzjbGKEsAQGyuaN5o8rGVKZ2gnJGd6FLQoEbPkhkZiFU9nLGSJXZZg812dPqxpz7BKuqizCE
RDADmaGfEY65JQarubZmauXg8QvvkzVJ725QKUwrLyxmmFa4a77OgwB3/vHPf+eNYPuykAvw7pFS
Hj0kowbb5QwxaaH+TLiN1sZ1UprlZWj23tePL/V2XPPX45C12THgDbCONiXNELbmJOdiXRP/tIei
Ph8Ms6gPjU0/MrPr9MRc9d71XnZbTOusc97Ri0nDKqx7zoDrPpzcs7GP4AjQDd2SmC4/JRAysxMz
1tKofr2wuiwbdNfZdCEMco5mkKEzR99UrFM52mxOASQjpZZsiIo0/bNMZZTV+gj4iyln6qZllp/q
7b8VwnkIddD1uct+BIfv0ebS4QTeIYYt1l5XFj/j1Awu0qoMKA03QDU30ZSNBjJY3cLqLTPxsw0i
R11C58UNbPMZxms3ivS0LYxaPnjgzzSdlVZR9CT2r2HfXoUG58YJumicOrQIwjaPn/0kRiegkhK2
XiUd5R1od0KkdacmewQDagBaIR5SX2VJSJmabr1DiTWpWw0PuIOY5Aep8Dd9VhsJWnDdXcUE5Tnb
IRv9L2Y/I+BCBedBs5tKS1yw910OqCiW3FVnCWqEiB2ir30fWL9JKKWgnsbOgyLDeliFfap+K7jy
TySapT30sVnrTZktIRBFW3i/cG4SRxPYUjcbh0Nw8DC0XYUq0uqwjQeicsHclX1IJI43Jo+dVTaP
VD+6m4hDodiwyndf476jKDtVaY1UmJIf0WoKcdjlDOkwpWcDgpi64ZK7R8ZxB3Mkd/JvbZIhQ60I
202pbXHk3o9Ul8Ep0q0wIPEP3UHVMvjp+G11G01IwLY1BOxHnaL3B00/l+ZOEKwQryxfNSG+SPDZ
UchpcjVJWt+wNOvmQZjOeG85C3rDqVJ6js3gmc3GR8oAaQalDNAbTY7AKjdUzusoE/PayUs0IRM8
t2iDZJxkMlIhyi8Z9TDqfhQpL7m79HdSD9QBu6kYjK3qneS30RfNAWE9uEeIkvFdGtkz4RujjC6S
ARx8Vre0UwnioOHSBQ1Am54ImSdT+fM66dzh7uPp5u3078H3Rg8qIHThOz76GhttJUGRgB13Xa22
tPatrTfiHfv4Ki/T++uPnr0i2zhEUlwIaPbrVSYKhgI1Bz3dYmrajTK87MfE82lXBY3FA8dxcjCB
MG41XHpiJROioBH+orCsCZjNWv8ilXDnOrZa65pGarIyVSQuscAhjWiDetMV4Hk5qNcbkmKbTTFQ
Lvn4Ft6ZJznFMWWx8ZEmS+brO6jDsnb4yop1kZTutT2m0aa0mvY8suHNRDZD5+PrvfErYMrBb8UV
Galc1jxaCMaoEkRxsZWD6nI7791v+a44C/fzbzCjUBiLE6/onRWa6zEAcOdI5h15tBBUKXwlqy/r
9eb74fbX7eFwttqu9+Nq83lcndjgvB10ry91tJzSPStEO3AprR50RV8kOOUEMN95Xa/u5ujpTRGz
qFju5mJ3t+NWzs7Ofn+5+HziRt4Z18udoG3FzC9Z1Y5UWdUoIgS3XKbZqnt92aynm2HvXuQ7Ei7W
1Vpt9BlqkwONfniZN/DVHz8eJW83JlwbfzlnMX7CG88cpRnijwUsGYdC5EqHgzzwLdW7tpvliXt9
+9L+XMJmgHA6Oza+12FvG21DkOLUWNGDQozNpj/4V6MDm1HB/zjOe4vd8NhqaDWAzuXUJuwTk/yu
iUr3dnJS+pkZPLmPn91baTLXAoXIeMfAQUXh6JA5e6N2Jrch5mTy+nOCaKJ1C0190yBByWk9ieh7
XhjjJsUJsktLK+43iVV7Vx//jPdeIdZ4kqdI3OIAf/wraoOeAS+SgrvZbWk2jgdSEr4GbSxOHGHe
e4O0AxglFNVczk2vpzBMY2nlAVlep0YyHpApA2XUs31q4loqI0dzvcmYpA4BDgcHydFEgtCH0Amf
JDXWwqE/g88PpmiKgw4tj230RPQG5l3VZZHJ6b4Qj0kt5JeiqOMvceRYl/R7ZsoLrq9QKuWLMMWl
rwYrKhyDXVQ13b+XNGBG4N+D9wJsJzjGBqiU9hk6pKUMqKgrL/5Ov6qbEw//vaeCMtU3sdPwto+t
LL0IAK/TVqJNPwDJ9kr/c2wPECxNL71vGZ82UgetTgyud1459kReB6cXTi7HFkWw6UaQ25Q4yShz
D0Hjky/ugxT/eAi/9yUtxZoAJykVVe947UjMnAadHWXrtHRS0FWE3ut1RAofZ7LCIwB0surY2oZ2
VOAqI82Wwk6aDxdBPQl14rN+53uyMBGjVQoCdrfHBxp4uwrKEVpmDsvpRloUkZGoTmfSauPNx/f9
zqUoDmIlZF9JUfOlWPJX8cVGZKrN2ITrqHx/B4kdkF8nLuj2/btyG9cJmAqXKg/uTPdlvfv7Uoig
XPb7zFX2zGF9HhBmYZOuPxnUfD6ngxPBQ47bz1k7ewd05vQZjTK4/vh+Xw6fR5/2UvjjEMxcRT3k
aBtXexrFjeT8obvMUySG1hAQCU1BPh6C2Tdk/LvVsb2NokycGdaYfObTcn5qSdgdqhPzfzk7ryW3
kWWLfhEi4M0rAbCb7dVW0gtCUkvwpuCBrz8Lui9DkEGE7pwIzcOcEIhCmazMnWvzB6zipsRAky1F
P9QzvZ84/w5wUXuNEwxNyAjg3KK0nGTZ4mK46PtykbyPE14il1/nzJLUbDoobOpmnG3W6m0CRdAT
rGC0rJfa9E6dw36hZgnFnvS3r8iD8wYAIdoYwzNzhq5kxUaNzQF30gGblS2S44FDB/AGuo1OSe6a
DuNyYUfyxk2XS/XpVkwRhdKDDXuEU3X5Mf+ZNZSe0yiPEgySBfqanaH0gPEi7LxAw2TIzeS+pKLe
6DLiNkTf6Wuczo4vh5r4UkSNg0BA8yank+7qrogJ3uNcxqdQmZPX2VxUibgpo+rsFlWvL5Iha0AY
kttwsWjXjJtQcawfaloqPypz1n6WdOnkvtRO6kOPyh2XpsIAFmkEVBxpJmtyuB5KCWAxGsf8bcKk
hbCmKjVzRz+x9ISZzIAlR+dkD/Szml+ltLBuy7SCH4rRPc7IYkav39tCeUAeHrae3qu4O1utwErG
7ErQ4jirIrCerAbzFV2qsh2OZOZr1xrKRx+O1VcNubhY+mKr6VmybGC3KtsZZkG5kG7aoaIkScUg
uXGcaOK2TsH3OZNDU9/Rsa8FKHiGut+R/5SMxzIFIuKHeqvC6TNChCZ07txQnUOGKcJJ3EfklISH
Egfnx2myG1aTPeDDJ0Uyv3pJvNi0wmgSWNsgR9vn5CinXI5dpHumU1CyMdQQqKKM6huSJ+LLRzs0
wOI3UyPlO6cZcM0zsZPbT1KPOD1LTRHvnCxM3usgDyePonT9wyxzqBk1W3fiW5hhxzszK/hbnWKc
sZxTjfoOwZQtedmMrcAuD4q2cjupVeO9lOncbJldFY2+egXs0R7bub2a6xBhIeL2ufQUqgU3A1a+
k1dVdv8GfwWxlUSdTHjDCF4+MwIrv8vxJr8JcurC+PjpzSc5ApxUBTT0zEtbM7rvu9iEXUvn2H0m
nEm9apBmIYEbZUTRSFLt3xGZFr4tr3ZnVbJa4RCLo61XjGljIFwEFeeTvJChSw5SiZRBr0bdn+TU
/iRTNGK2pk616hoZMhyjqybJQ0s+Gr4tDfO3agy70W3lfoi9mLIQ4gHQ+iYs2RgJrTqi10RkYJPF
GHBnfZTbSWMS63hi0RhZT4htVKqYfimb2S92FDJsokwLaYefI0ONK0CPXUQctjk8enWs9jPtlEA0
q0aI64CWMhsldtPgWiyw795j5qhDeivK3rye6coiXdMolcbMjxCvMxFzimtRqd3OvaS3npDT6Xtd
K0F/Y6hV27lSamaW3/2tDRVBVlV4PDsRjcyi0Eky1dikuyKCfn819WNt0hCqlNWD3RVoJh101ck1
nuED8pZKskBS1rFVHOYKVxQ/ZPlOflLbw0tolaF+zSmlAxiuY+yo0dR/9BxYPyLaamo/5ZBEiIWL
Ms7kaKsUXwrNTnt0uhSWVox9Ac0TcfgZt3LxOpQpYbjVKEZ5pzcDG2Utd0yWxCTN49u93iHiroPg
pz5N7XtjpRj4sJis34K4g263vkkHv0CbejcocSl/621Krzu4ejpuQ13gfEPIGKDo6ZMnA4HNm6SN
6nOUD9y4ZWh6i5q0KFzJzmaEFkar3CRdXmt+Kpvh50Qz/Ru6iPL98uF0JnIjVKc9in5d8ubm6lpg
0Glr5DM3O1T6tpsRPmFCKaefl5+inT6Gv5uOItKB3IZoPzs+IUw7pKO85THgfvzZawGmZvfaARSI
p3nFXtw7D8qV9Jxeg6PeAwbaO1dYmPiKX+4xkPaArN1P15hoefLGOXmmbH78y5Zf/p+zq66srg4V
flkKrjzzfoNE83+jZdm9pHucJ3fdRjRwprR1/MDVYVlScBgwSMZccvfzeXf45vpfvlwe7dOz//gJ
q4AD9wg0gyNPkCywuuIuBGwlkv3lh5z7opRyNHMB/3EerF5DaTVMkXVO64oSpG+Jng1Fc7Y65M68
Cncl4mwyVA7VztWrJA0yuQgmkJtKWX0wWkPem8mYPzUVfvGXX+i0YADeT14q2rIBBWF9bU2NAl09
PBeEsyXSorAmr131ZvlzCGbzJu9HmkmAIzSvQqpDeLpJKG1NDfUkjqIHkB5NrjcGrK6/q+g/cxGd
IXWyZsjcvq8T+ZluxLzCelnB+oyr/WJPL4XR04DQ5JsUaeaN1NOCf+XoocBtEG05vRBzvLVAznxo
qoMWHg7wLpZuzuMFUkZ2V2N0maGnavS3CY0JMivG8NYsC3DtuALrv4YuqzQUYT1hmhkqGV6x8YCQ
q5O1/IcRydNX3Yy1yZ2mqPhx+bOdKbPAvlwSitxAl6zDagejP3mylB5RvZIaSXFHzQNtZtModI8V
EzppFLSxgXrbDgCHi6lpP40xsOGOV5LRItZu0h8it+Onvm/mRfut4gcwEn/QJ47t81WmplpOy6xB
05olBAR0yYnSg2ljFLuLKkFLiehE1WzMxhNwF1VS9CtUAg3ypCYt2MfDXsxz2NErSdtqmlLOT9tU
u8cZvP+sp3rA5CqvArfPVVjaujZVv4qG3RWyYKW/SNFotii8tNHXBseWDoaSds+RSUYZgzN4gG5B
g4TuX/4OZy7nFr+SgiJUH5tJvNoQyJyJbnSo8GWLagac3/xia3nnCqtIX5q+wxYBNtavOZ3j7xFX
5T0dRmq+sSud+xULeAejLaCZHDiroltXgd8J4ceQIhgc6ZbgHbnT0M/xe6YRe2GYnU3fx7ZcWN/V
PA5+Tg7mRzMX6c+N8Vjm3fEllusQNy/urwoH35ql0mfw/FIKfq5Rt/A4q7bcqfBRb0NVH/HPrCDA
20L20yKentokGt+YEHTmKKn0aBVB4A1kQHzKt9M1NykQ9EpgXlHU1u9bKvUbs23ZRte/FR4h2iw2
WhgKqzUuAwMjZ8YaQhEQ7jsR5CB3JG0PAiB0g6luNgbnzJ7igFwhUeRQGOSzH0/uvhsSKw/GzDUp
Cz0g2K2uRTuN1xufYBHArF7LsZaUGxQSxJnrIvcswtxJwjhz4zij4BOMDWgCJTQkdKujhIOzznIo
dpbZ0keWyX0x7QxK8N/CWTY3ttHTEbblJd2MxhBEBNWW4zeerQyXLJu8XNs5kJWV0sZDoJ3ejdnQ
bhBpxm+X3/2MtIkNG1GZQu6BJrA1lNPpCkqJGqWworabYM/Vlupkm+LCl9gD7jZ57Zi/TK0qVC6O
bf1k0LLwB9B9TUeX2VEltrRSvwf4MGB4FmjgP2aUouys5dJ8hXBH/AizOoSRPVk/68GUR7+jy3cz
e34aAfAeYFAWwBrcmvWCFkFdaiDTcavtHel31sBR4JhWvoiEHIGIMv2eoFPQ5aD3WJQYySGwLZy1
M/pbsU2W8qdZyTBRD2EtzHNgbSQ+z+w3HD1kzPisTGRoW8ffdUpqRw0jCptNWiJP1YJIwrSjDMeW
E8fS/sST1Dw33RC+16QjEcDXknrvTHU5bgQPZ8ZpoTYtqjwIRgQxxz+kUeUmGSeVlPboGNe4tZk0
YbX6LZn3LTXnmbMJZR6qWTjIiLNO1FmqFk80n4BnbObE3Muj3d4Us5m9GFYavyhAZbodyz+84jTA
ldNWmsdMM8LbRjGrawtHrwN63OIhdVoHo2VRHiQpma8V7l3pRpHgdA8mAUZOmvKLTJCwrge3EeqE
FvylO2mD/E0bm5Y+QhlrvASQltVIEU21fXVAsapvUYJPs348elF92MQGVH9WYUmHD3M9ayUCG6vu
JzZyyDj7FL0nPXBjVlJBxlzusZXD+DZIMH/bdZZwfvZJP7w5ct/Ifo+aGks3CfPDAo8f3Eaa3MKf
qZ8QXyy24trGIXC6KSNvs0i7UggyQFWutiir6ec5Yqd0tdTO7shi4ASr1NP/45PYJqpFssNAFdaV
Nwf3cLPr6Uuyw7J/SXOL3lsOps+RqOWpbcTIZTho8N8hHN8A9JxBgdicxCZ1LuYCm8T6ForgPZMG
nK8DqkTXBiCg28ZMerelD+sP0sLEH50yGPe0I0+PmYMYbpcEmnijhcG8ivMm+CLSud7KD5/7WdTd
NTxhQbxR1lgNfKg6NdU5rIkqpcWaNKf956Wcya9YqaMh3VaTn3pt0PSTq2xidaG8dqmcjj54JusQ
iLyiGy9strTxZzYU8v/gIOH6IUxex/3SiLYyjejTmZNufsnJv/jkCY1DalNnu3xYnXkUl0iqG5By
gKuvi1bmpGigWYLGLR0gFDXIBk+N4/S+HMwtvYO1bMjHMcEisTOBRS0bAhLj430yCromEJHeumOV
6dMjbYK571BKxNtLCasHusFxzMGplMYtqWzRfNRmQANp42gfaVKTnymxTHgVCAgxWJa76EmzyxB5
lcV/9HRLWrr/khkLByuZPmZVA3jtEOsY9OXksvVg961m7lukKd/RsyofUFaaj4z2zHcMrX+pTiW/
03Inf6/N5oYKX7afe5H2/uz0MfCSAgflJkgFLu1DU4dXZWI18j6IW+1L4zQyjkKljJaoFbz6rtVi
Wo/oPwKzImWotV2p6qnM9VIeYSlTOcFvZaBB8irNnFFZ/KhxigGyD+umLHCx34UDyA3yahnmZZhk
G7+xfA7e46BWcdfB5uPnYDJ6u2QYsegp4n7+MKYRCoKS06K1K+VYIlyAyoHUb9DGP5nKdnKlI2mZ
aCw1s1ctNM2tW/zptkuVDO7QgjFd9pdVwoBud9qzdJKhDGdw4O6se3rtDHusXNVruCUhLY1js7Gn
nZGBcA7KFHgWattSmjyeVOkwdnNTE4bgZtvuDeRfdwZd8k9zIpvkZUfL9BoaORHhSf31QG3Lo5bZ
XWVarn6pZSyBEY3ph5AeLa5zsnDuCvCpGxHoX6nyauYvTg0UhhcNAKHh6kdWg6zG0aK1M5JS8cj1
9YVnM9V/d0NVcTcWutH60ShrzxOtMK+TXcYqAk1HAk0ijwYGWaOx2KqyCpxd6QhajXVnXqLBRh6w
GcWlgECMVr17TekTC8V8LUmeYoCygCdtE1PSmR+Pvi662LmmOS18tpK0+KQHFKtmO3a0z3jmrrab
0zR5rCcz+NW0RdftQ8ecHiG4iBtOQmyO1ACb4baln2Xr1F5W/2qMlhTlQvpbwoZ1OKcZQS51lBqw
7JYy35Kd1CNdm/gFwo7vcWj1D6iFbSSZFGY0QvfHkhjzLuvN8WrO1chNlZLyyeXd8cyUprqG/Hxh
RKEMXoWYCBpDOzBF4+qz1HkC6N4naSDFq/Mw2CUU26hqRVt63ZMt2UK6gbiCzA+qbX29+wdNTC8K
HBK3zqT8EFhJc0OfHtFMZW1FrqfhJM+yVZh9MqoFUh2rickJS1nFwMDNLuBI+cEoiU8KF8prHETJ
d0nviCeNEDA8NdbhBdUsPhOkq437SJ2Vz1pV/ph1B4Fw0uZXQ1jTb+CR7ZektuePy1/irxjuaHqg
q0AIhWEP7Gxiu+VT/SdBxyWgtZpKVK4mYSNwNYetwCVxwGtjrytiiu+VhIYSr1Iq7AOJ/4IB4ME4
UOa0u4hUKSjH2S3J8E+7Lom78jHvK23jSvIXdbj+kVTvqd87JsmYdVNLwcLg62k0PU96+mMkXfVn
MnL0uU6uBh+WMQPltUZz+hVWSfLezzLAI1q5CXYK1PO6Gyq07bmZlQkkscqQhwe5r+iAGDrAiQc4
lETyzt8rZEs3yBXvB7sk1CtUwxBm0t6Dg2RXvqovxoS2hHoRX/Ry1jfC1dNEuoUrDrnaBTFHj++6
qUy32sIaUmQ0TZ/rhz5RqLtoQscv3OrJt2S2BxCw9zsSRW7Ukbt0aKOl/45i88a0OIkpll+y0DSx
HiG2XDdxtRyiWkbfK4/Jv9kUQ3eq0VxFqnQTxqFypfbjHq3KwZrgYYo5p6yWbe1cf3fv1VfnN5io
iwxd59+r+1/A9lk21vIb1GZ4GEIUg4CRVfObGep2sGvCXHGRjxBEWDIFpxBEzCArOKSgenha5CVe
ExXzYSgC67oJI/ne0alDBp0c3dWD0e3jIhBAdcbxKhPYpU4BqT0KajJt/Gnmm6Ve71ndoZ+Lmqb6
phV7u4CHUMotuPLSVm/tum7fLw/86SalIokEXcSlF4m/vAqckwRAZeMYBDaNE7zO8tj7bdlZe9iy
4vnfH8XALn2FiBJRyByvfEg2ad3GdNN1+kDBOTPHfdXSB46EvdxIW/1VSx1/Si5gyB9Zwhgh8DWP
n9Va0hQKkXCWFjNcXDFMxGy0sGTkITwljaDBlk5Bvh3c0q7nnuPRwD1izkNaZ1AWYJg0TjvZEnLC
wW1+l6usO8xlRgv5UIoPVUPrH9t8TjtU9Kc8yqVHkt/KU+hYeK8kcXWtiz7cj2neZaAYCvmgmRNG
priJ3ImprLb0IydpOgovkFM1hhY1MoWP4/dVpmqyIPnnbmpN5m85KrLCg74kPaUBepI9Z3UvXWVj
g217RBItvuaCDLYypD4MQmoMw08CE6G7jKlyPbZdGOEGahiVNw66fF0pNl0GYrCiHABJZryrbaX9
ujw7To5o3gA/IM4wlh8ZkdURTUhYz9GcAvZJ+vhB6YLxseqs4eDMaorW0iFJMsdb287Zh5I7ZQEs
/SVrIDE+HG2sY6yErnRon7jGFeAEgYjB/jO/zuk4v+qtveket3yM1eQk1SUjeaPHCozoKq8Rl3AP
yfPRdKil5TX2B8p1VRPT71CsODdBqpfuzB9cMCQ4hNPCsxnkCMBFp9Q0LyT4C18e+5O0BWPP7CCh
hOifIGm1CWg6AMohg+9pxDxLUOq/WkSjG4vyTJCiAnxfXpuT5tRbygjjqnB0KBwjYP8XkKKYC8tB
YpteQr3rZooGJAv52Ez9PirnCA5tHw2odzoxvhFQNIUP76aLfKmrEMjMoT0FO9KJCAi5jaKoiKKK
hMvloTkV95PGIeQ3HZohTH7/al6Sa0hTKpdoxKfavmviPHybVJG5NHNGh9ZpDC9Ic/2hBKz2NOmI
JuHIjHdm3Td7UFPTt8s/58x2TdqHtD9Jyr/2R8frvJvjYQDklrtK3CXfzCQHDB6awXc5dAipLj/r
NDHLq3Ma8qWon1EFWCL9/4RqEygB1gabSugEox/F5g29dXuy1QPMCnxZpSn+xrQE7WRDkMizq43n
n1knqolUXmdbW3z4VkOvZSnyUOAzrpiS/CUxROTrUGiQfnMqVnMyfEwUtx9xgOl8pan0qzkuaiBZ
ufraDMa0ERSeWSTcHVBg8AfLZJ1hkepeKIUW4ZGsoMoJTcm4NqCrby2SZVBXmwNx78L+pWSMn9Zq
J7f0OVIjfIDdhCsvhkd286xOav1VcUKKj4rU5tZebiXwLqQO8O0e5AY7ey3N+L/pHGZpIYcJCeU8
E/7l73FmADi3Md2xqRETw68+R9TZMjpaPkdokFxsga/emqkwDpefcmaG8wzGFwAB6uB1tzD9OZOl
x5j4TDbkp7mPscLLEsTYQBE21va5F0K0w81MxzcAdfDx/LZLhwqxw7aHT4Jzyw0cWatNc93L5Tc6
9xibTgyH1AbNlOtxw38CaltLP1I5o5O1G925hUyz5bV1ZtxIfpIoZ9IsUtnVvaqMStXGGrZ0EyUs
IMDJja9JOibRkjUrG0vhVPGDnpAbPmcFD0LosYqUawPgT0T9HLXTwPVAgraa10rxWORgTLNSgQw4
a7NnF6V1r2p4KaZlIWFaqzuPVBQlr5N7wuHaab+MCL+2MhBnhgKFOz+QKjalu/VxplRoFujTKmCB
1gEG4YhOf6tzaP5cFBr2/RQQMx4SWpcfqkTTS7/Niv6Zv4n6psWECwA4yXmzs60RcoqmcmLtagTI
W1qVM/OCRuVFkY72YoGKH0+/MozJGSI7dMlZ1IdOpRd/1raO9tPMOAUmcrTs3zope/6q46fg5eIg
Ee1qbLpq0P79CBi3mrG+xiEQVW0cexYor4ekbKKHElZu5sE4j76Byv2YFUnzTHLYW3vcsrBWexzm
ktoCJsBS2Vwb/BR9WaNm1eEmldbwpdLbBUEn0j8wnOe9PkzdNSIiX0ry35gj9L4+OtXVQFpoY0M7
baSj94Db7zJL0I6eXPPlNpDQhMqkFwc6Oykm/XEGUV6Bq8p8ylvJU012+LkI5xYqL2zSpJ8mNPHD
Z2qrX9QBRo9d9/qfWhYwRtDG+KYo58PYRqBSKsvaOA+XL3U8arR9oyAizc//WOLHXxLUrWNUBR9R
kpDBtk1p38NTdW4zbcQHid6yKykb7I2Cz5mHAt5npdM2gceKvpqkc1X0jdFBXmqCmU0fDNY9NJ72
Sozl5IpAKrySCqF7ecc8TQZjyssEweqN5UvL6ypC7iMzVfWuEe5Y5823iEn0UiKS+2pXg/4A7REs
GgQ454dpRgBmybaoilsYgK/oTg6ydzNqo58NhJcHVATqojmzpm+dWpgfG7/zzOgs6hRUN+h1CJKW
//6fCEkggxCJUQlX79E+s9Fj65cp+vzVVusw58xS85+VnkxPihSOHxMguqX1XM9tL6haw4+R6qvX
ZZnniV8Tvd7UQZL+hsiYwzdKRsDOl3/vMmyrGcRsR9FD6IiD2PrnWuUkqqHg58aZVnuJTEN0RjvX
Xopy7W0oGu271cbQpCOUaJeffLolw+MwFQUlD1GCbK0GKqOFbGmKXGoK8kAIGUYPYUuWo0NVu3Gq
n3sUKJelEMZFmGa9428C3Zu8oEYWp6fN3Qek6OwqO+l3E3zbjbc68/k5ZECsEKUuSpFVzSLC6DCU
ZGoWVgkeFPF6af+cNTW8kRx5ggQMCRstuFbLW64YZ96RZbF0wBG4kENdDSdIrwzgoQy4RamFHza9
4xV6ke4cvQ834rFTcaCFCAwxCjI6hJ2ESsfjaRcJCh/g3S5GqIXtViiyfxc1jXqL5ymE23TUuECr
9Cc6+9EKjMG32Jvm6yozIepLEiDMHREdtrN0FEnwbXOqlGZuR6ELFa9WD+E4F+C2w074TqiKwJPg
p36vzKSodz3SegeXBKLvjT3mzLejVLz0bS9ea8yX49eqhIOKIg8qNx2N6J2ItLtdGlDvDMwIn1GX
yF4+J8mXy8vg9MgnXELry6WfOw1a2eOH2iGZPfxaQLiIMvArspE7LRnkfw/PeAwVASTFNIGBHDp+
zKjgLt8oDl3b8aTSwjCZX8xxpjudZhWqkRRpD8A16TLUK3FTyYZgwiZYCS9JYIiSIIoIrXZT3ARX
yqCSgr48CsuyON6GdCRVJKqQvSw8g9UKtTOd60sl09qDv8F3M4toSABN5E0mXNddm5nR1eUHnolX
aaOVF4IcdyK++CrBIeHAMeFyULtqZMs9ZGjT8fB0MByQPcrsuEk00GAQ4S4r7/RQs/ad0okZlp7I
MgijgRXuiiazvuNtnD7GQdMBrOyyjVTsmVCNabYIwcE8LByB1biw7Yd9K2GrmpdC86HMmXtVRluR
QBz5TrQcJbTW1jaWz7q4MbJx2NcNFoxA5sNnhK7mLaXpLRHcKQyOehlfiq9EpMf1d7XV5FKhwB9W
Afdg7lPRP2lbv9IqSr5FRjX/LlMKwnuHFE3gpxVNKH5fdt0Liau83AeBjYNCRikFegTcyg+pbrVP
JO+N7tnNrMjuOKMlVihA/Nr44KcRJnEleQPmGX5tSBWOV8AgELnJtSwBTOlxG+mbjCLTZIwHVUyp
j9xXp60xGvdKbQ4PwrFaw+vlSvsEiWxuJNdO9+pl30RP9jdCoEB3/FMqkLzE4MAom7D6QZOvcut0
2q9hFO2/tv2z2nkIqhwUoXSnL5vPf4IRKbLiHNtQHlQPgasoaULVl7rF5aE93cK48iGopi8aV0Vi
wuOnNGqQRKLlMpQ2EZOiL2x/LOE/X37K6aDhMkSxgL5D5h4n+fFT1L6ECWEqqRtHZe0ugsk9JMzw
plGNz8tPOn0f6gOmxuaw2JYTFR0/SXBvXtDzWMOmRXHr6AY5fZwQ/MtPObMDIajWySMuURBh7Wrn
b7Gj0hQR0I87pM59XI3D7xChiFc3YJsGpuZHmLXJjp5cXJO7uXczpes96KvCDYuaiid0ndssjOHC
p521ccafjjaiLoVIFoYJxJd1EYi6ghIEWUbzqS4+gzRTAWA22nNip+33jXE4XZgwMBb6HYU+tMvr
halB/2ELSaUdaMKW5Tcr6S5R1OYG8WfiD8mIO73EmeaihlW9wIya1w6Zzjuhs/rPlAUqfTSfIzpR
4OShGzv+9EnBxXCgUMRxF+NzJ8/jwVTDdOu2e1qbITp0uIYj7V/8lFdzOZS6Cb0RIMZCrdM3hyBg
F9vUZ0AvI2LR5YQMBcj8tO27T43bpQcGo/95edxPvzDKaJpvqIRR14bwc/yqtDHT78iRRb+DGe+j
icsiyY0ORr/YGtUzxxjvyI2Ik4y2Cx56/Cwc/NhzczwM7ajEDsgosyVbH2etctuXRgGsNzKMP1k5
W/FuCWLup4nj2Q1kHfGUjjMtfl1yTzlkbuzE2gj7zv06hmGJmv8q9dcfvZi0YFCaPCfr0hF+9RAZ
r1R6f19b1JavYN3rm0Tu5dgNNbqX7CwOr+B0P9uFTQvJxEXiEGpACzZ+1ukuhAYYjT0FBkIiVsbx
mGE8kUVSm+bYr3QZ2jY9P5jguP/1KEJjjawZJTt/LhPi+CnKmLQy5a3CpS4l/ayyuLyllD5T7jfk
jSTcyQvxqKUnctnESZmvXwj+lV4VNoIUZ8CSr0+08Ipb+z9ncClOoIM1F4wExMc16qkIJKwKB2Du
dChU1yiuYHfXtuVdXjzL4jiKV4nXF7ILk4YVfJL4jjNrHgPYt25mF+ObSGPtTYNJ9m5pjXxAB23u
QlOur0fw7DAu5/Lfv5qumejw2Dv+3jaPv1oc9E5ZmNyxEKssyVanuKrsDoOYEiOny296cilCDMJN
ls+2WGMSOR0/ioxBHkkNHA5VLQFX5btCVbCouomIlLV2i4iKMOl0ZLl80ZjIP4RIazGQPbDJ2wJP
EO7m+EYMHdA9l2yajASlUAfHNdIRD4kx18JHs8sxsZtQd//IajJkO7vU9M84RBR4FRnh8GNutemW
GnJ3JcChqm6umCra+bzgiAkrY6L5n/r3jETHmVs24wxR5xwq3TPSB7Olg0TIxguWEp2+o/kAoRZ5
Udy3ImWqX6NAbQ1XDwegE0E7QLqz6mHKb3RLRadZsOG5dGNDY5NDCSPmdugV+phbPY29yCzVh0Zy
ggQWSN/cdvCSQOAXkf07j6b+2qzGTMLsKJmB4aMrpVm6N+uHheuUQDUcMFx06k6LXCr50o/Eiodb
J8IRh0b4WGM+hCGW2d1gSd9LKIkfoRWoFLHr6WtnNdpnmJTS90qOjQKkjxGVu05NLYd9t5MecMiV
8FfXhwpiIBGJuOsX2o1X9S2ET+IZkHypPIPxQeuSSIdZjuKrUQfAc5WHZjTvhFrBgLTLimZ/PORk
T2pU53uO3wAvSLPY1wrTW30ndzJmVtJEF9djG+lsCgqcRMR4+YgtUpdNpul3hsBrKktmOM6Qa/lM
I07pyZ5qavWtz8tcBXrezGC62mR8bTOh6p4FVOANH4a88DqnxbAE9W1t7Uq06MKj6YWSg6FMwIsa
2rar3TBV3fuMveErNHSqy0kl2mKfMUtChIDVWPoOHorlzVyBLoLSW+TUAzr4sngUkFz3esjb/Y5Z
ZhoeXGWqU7gI4XI1FhVgOS6P6uiZS7ual1pz9pnMzcgigmuv7sLRVr5pCpKTXegYuAwhoereOyef
ZdiCPVEdqd/UxshsKD+RR3TjiyN34j3VDR1NHzIoZgi3vjsS9LLitkqDqjomYIlQRGn9k9yCXHSL
yKqXZnkbEEc+RdVieZ4CkWA9RbswGKw3CB9J6WqRYz9Uc93faYwmf50VLqZyWq/P/kyPI564Yh6Q
kmeLSQET0Vq0dimGZmWJtQZ5Wba8yxvP6RbLwaQoSxS+pO7WJ5OOCGDuMoJdRdAQ41LHjfYOMsE7
Ecf6l3k0prchqwCV4Da4y8msbETAp7LEhbu0tJeRDVKW683xzteAenKqnnRdDtGCdjan8Fi3+UGY
g40OYzY9NU36K2C/mqvZuIbRvEzyxkaapSBR2RHHxz5bVP98eWDOnKOkQDX6H/+PF74KDBAyzVTp
dbDrcmU/lkU2vjSN7GwM/2lUxOtzByBttDSWIMw8fn0SMWouR0nuSgOlj2HeB7qDKbL8aoTG3iqM
d7REd4k9Q4XE9HXSkWWIUH6s834jd3USqKKtpnUcKTjKc4Wg+fiHKGplt4NKF1OgTcFPB1MIryjn
5laY+Bv969CyFKgv4CpAgE5e6PhRgy6GjPhzcS6orKtKy4I/VWP9s3UB5b2luEQOlQYVZtfxU3Rn
MqyGihLOmW26H/RQf43jJty4+58ZNqQ1C8PNIsVFNXH1FHPkjluRn6mDPsWro5732Jst1FNr4wZ3
OiERaS2VO5Q8Z/QwtUaF3MKY2zVsFkUaW9M+qJDkXv42p7Ibvgi2mBQHoQsucvvjF+qMJmqSGP92
BwYJbkkFeRt3ltPZ9rugCKpdKcZOAGbBl2AnJdPwITRzKN3RGJIFNC+6Q6d1Wb+xUM68PasEPSAZ
HfapdQWliUSm1/0AYqQuTJ+mRNtPFcg/G29/Ghdx6hAVkR0lSXoyaVSKh7FaLuZPQ4ylwRilL3Bl
aLVvK7GnkGs8kCx0viijhg13YdAip0pthPdEZTxZSpa8MTa4p5Gvd161zDF3JNqHfx8Kk/usgjIH
Hgnh/vEXCuYxqZOUYpITYnUiyy1RuEO3zOWhODPg/O1/U7fEpVySjp+SqqLBnJPMrZUpWMo53fAg
Z5myMd3OLB8kRrgq8c+SfF0tUqNLzX5IlGoxvKmh46C1M/JYXGeBXmx925MMyNKjv3xchBMIHU98
AIKy5DwX3CasXn6KcI55T2ZneutiI7pW8XR/6jol/RIGYYyFhWp+6H1qvIqe2/Llof171T2+1/BL
yHqhC1jcW9ZfMKqgfgcxejwTtlh8MwWz/DVKu/Ynd5EY1Rc9881uEENh30IF096VQSTRTW/GU+bm
dqu/BFRq3pS0xACwSDt5l6lld5haa4z8DFrnL4CsaEpVkry3mTNVzX6eB/kzbQdsUYlbyaonVZ7/
sYOhVr0yLEkoxvpsvl1+z9OPS6EFcSOVBmVp415NoTYxx0pBbOiCmk08jnYdbnGiflXoGNl41On9
ib50WKhcnlAvQSA5nq0GKWRaWloepWmxelPL6mzvqqTUH2yNwtm1xb/Qhg+G2PIUOfNkOk0orJLl
IX+wFgCbtZjAA2EuNKpD+14kwK8x12j2miW072qUjns9EOn75ZE93aZIn+HowHdkv5L/lg7/k3EG
h90wgwCi2nODcDQYDOMDopdx3wTxTCiRbjUjn2LyFtQs/E8SGFQ9+azHA5xy55EznU6KNFXES27P
mCQr9HlqexHanXaYQi2s8WnTpOdIdWgZtNMqe7GcosOSrM2ip3gIuO2UlQTVS0FH+pKC9fY0zEQb
xAaQZA9UfsSvsinq54jThTKgEcXfcGxywH7ixvXU0P6Mz2NBIQk7LKnbaZ2UZH4Vlml6NwapKe2w
gxT0bnVVTUuYLeWKZ+qIaTyuYfofyZqa4jrBD1rfEe3CkP0fe2eyHTmSnelXyZN7pDAPfVS1gAM+
O2cySG5wGAyGYQYMgGF6+v48VCUpU906rX3vkskg3QkH7N7733+QHUGl2Vosr53WeemV2pio/Sxo
E8KaYV39T087OBU89lfg5JoO9ddmr3MIJSXAkGyyte/PAP0KuQIByjZKhei/v0P+C+MAyMK/slX5
0PAfCK7H+3+6QwRSK1/PRgWm7ZWXwkQYdvXo6vZkk8g9E7dAQuGZN0lT4A7437/2fykdvDanOd0D
eB9767/cK+i9NIGiEvsUFGFHGAho8MzA+rfJ4V8+5/8lvpq7fzsv+7//K19/NgTXZCId/vLl32/b
r/px6L6+hstH+6/XH/33f/rnH/z7JfskP7T5Ofz1X/3ph/j9/3j96GP4+NMXgAbZsNyrr255+OpV
Ofx6Ad7p9V/+v37zt69fv+Vpab/+9jvhMvVw/W2ClJ7f//Gtw4+//Q6cdN0G/st/foV/fPvmo+In
bxjk098uH59fP5o6+/g//OzXRz/87XfT+uOqLrli3yxfrzj4779NX7++o/9BOwUBjArPcQmx9Pff
6utv/dvvtvkHwQ+054y7wLW/nJz6Rv36lv4HN6/9i5ls8dk5v//zLf7p4/qPj++3WlV3TVYP/d9+
ByfkHvxTGYSEZ3Ob0qFfHe//igjriyvNdMBJhbTF0d/rS2qc88X8ytqbVCyvOeN6mvfLZnX8d2jG
r2mqHVx3cj9WTVsgi5F1JBAkjb66u668icRznWZvweEB8UhCFbxZ5Bdsq8LY+Ylxbyx9ZDnyju39
a+u09m0Dk/ynU8sCPEEeCnKSMqeFwdvfNOVP65rI3pZk5pR6kD0Og9fcrulRLw49G+3HInUKnqjc
CYmpRW0toIAsxQNEvjjt8fzzq13j5rd4aUSBgaEGeUDmdvG19QJhhT1UVSNStkdY03rdEwn7TOb3
C/l8l6EoLsaUit3KrE+u4TZ3a1xFr0hAU1vxgmt0NDeNe0twoHnxxLLT6+JAoPOmGpKD6srnQVjk
XdsmzjH2pzVwARPMDUNRify2b+RXEAgvBDXakKOy0YyhPQ9SnVky/0gz4wfH5r51yjXM9eobjVKM
v5TxJOVKbrbwAXNq+9EytKtkVgOp7LQt+/BvpMRR5dcnWbRfFjYiZ62sn4rGe1sr7+hUs9haufmj
hs2fG8DS86Ldkw1xauoAsUUnkO+1xEMkVRnciMy6Rl7W+VbhCjW1XwmUkL792ejdNhu8/quCyhTJ
JJ3ZU8jLyg8bZZU+geS6oQWZOPaUY4ZDJyNnNlHoYgsTupj2UJjKp7R7KNkGhUkJvDlkcn7MZt8D
Q+yfPNP6wKw1LO18Oze4wOYdb7UyoEZC0sBHq1nb0PGXNtSy7qbvzOEW0rgNPDWAT1SjESeYhPBW
hbsxlSCYpnTjlJRqqxm8jY/9Vth6VbChkBo7hIdLONMkogb1ZEz6iB9qdVOHulQWmvP0fcmupm3a
iAXr5N1BeItnMfonzdf8eICuIfiDY+SOZmha+sBTQCwRMXHEPLfVd7a3h8lY+z1ZGfsk82+8Zb1V
vkblM8fdIp0kFCrZo33BznT2NnnmEq9cXWFKbIZ0s/neeLUf2QNL/G6FfTRWXcKfBU75Zvr9m5di
qhx6gcivuSSd2iXzfdp493nff5uQhocJNCWrV6clsXbc5lGnS3Nje/kT5IGF56OU3/Mpw7e2YZjF
1cjGFU7L+dKOZ6k9GrmFGUGgqdkMAxZ0EZtCHjMscZzmtkyTt4YckCRoj369zddvqjCjIMUBNqkO
Rq5M4jO89MZJ1/seo4R94hvJbd7tr9YthFOth6XOEId3VdhVzZfW2QRH8nnE6GM3lhW8IzPc6Dy5
hoNNbJa9OSPOIppoFqg5TseGtLBjQGeMV025ye152bve0u6J4prurMohsn1uRVT1stxZo/FYMrGq
QA/nNN3Xs6vHOrl+9mpdAkbNmyJfP5wl8W7S1iGet7nxCwCuquRX45QS2RNqtqs6aTxnwrT2eq7X
cV5VxoNaJYvjnHETrLc4Y+CZhLQYRMfMhOsJ69DY5C6Pk/q8kmmUrRXbtnN2LjYmgPB8Pg15tvxX
+7mYqUUGcT+Epf41dtlRpeldytvYFyCPG3P+CIa0jjPskIU56rfYxkS2oZ2SdNoMYKiE5oZO0/HI
iHrgnsUOM5jfDWlco4jBSq9w3V62knvFdBVxwRaG0pghYTZxzifJan2Fsbas3nFO5Ks1pzt91QTm
HcvDWCx8rIW2d+ucLGEai1PdmDvfnSe8tXs0f4V29ksCnR05QWDz1ne9wInY8t5Zo5xmPGpuugpr
Wc+pppgK/2YQOesM5MeX2rhZ7PkzEHqI6gvOBlRke71oaVpFTtl6m64hs3fo7zJFcB4+xEjI1fik
JyTeyHXTuu+CJJ2rkZ5z8Vxc/LVXWAQIdud1LxnIU73/8KW/G+T4NLML8Zf5m4ZNSKzL+W1RpPRi
b0wmfIg/uYzWVAsuwpvUTWnX2lHzh2jN8jm8JthGgyRZ3Knr+rMZoYAkREfzuE4fGYTOjR+s917f
LxFegjFX/acxWsMpkTWznWd+9vNsYbrzMgn0ABbmK++ZLCq8KN1vNd1+2MzJnTs+aY6wj8osyaNH
DX5MWtcL11IOd/6UPtpVig4wCwRe16I+zIHHp5giPtJEENc2pdB15a3dKX7bd/xfVZSL6s0LsHv3
vLe6bscdS2Z366/xgEtwAJ3JizQ9u8FNFI5uf8oa96doSZHW3ZGw8cA+Zjn3c3BNjQX/tTdeO362
2eJgfRcMG01Pn4U3GDvpup8odrttwJ7pUddneS9IEkWxt9AaGIMvDsUg7cgCK3suIdnGqjYI5Gtb
J8odj0zT650WwLx9gUQ7MEAV6o4lLfuGrJI3BCZ3DzP24DeiypxDg7nRvZjwcGctVZ4Hd6nvZJnU
6SnFrHcXBIP3mhozak0Sbe2z0feYEadL+o2J3yNboMWyecXnO+iThBSHrKOlKLRNv8zcrRbSz27C
Ocer1TeBxdBHJzX7KK2AbA+D+I0ef4t4doriwR+bIRK1PswAdGW17828fCjWxLz1NS07lqMf5WYN
Gb7snL3KhnYbZHoHHytt+p8B+puNrtATIa4uPlw7R2Jq9s7Rrqr+lpgg80Tg1AeLs+FHERRkpuSV
fAoU5DsOCo7dmU09sZCRrPPpXhdX5a5eJZ9qxm00RBhmHCRYRJRfp4zQwdj5ok9pe7KKro+h+ei3
pFekR8FTzbmOsvruCvlc4NGRa1SWW0d9OD6OdwLiBLHzQxnLJr3FoULdzrnvFHEn8emOnK7r7qc5
0I59O7C1UqazM/CFhmXo2tNNwJYp1Aoor8GaQQwWtgjgvgQd6akJ+6EEyU6sysx9HWYx36aF/BiC
gE3YMkzfJwc2F71jsxvE4oz0YaQZRaVbuw8ua4qj6SXyAQ8EcztgfvxWSLNqiCM3+xLTq3Un0iY7
eanuburmJvGKU+IDCCTRFdwJ+o/RmPWdGqpPtN5s59xoKtyTh8FjwG70UA/j8JyV803JJXb86T2v
ypO2WFff8elgole9VapyIm8QNi3Z1dfC+XVhcW2r9F1ilqwhO/3cpN7MoWIe2wGDk6krzn4PCoN/
5L3XNOrUlisO4P2DsoaNNToGAinu25IqsaZq2k15+cOdDXOjZq98XpLxBSGCwl/LInRrhTmqqnRv
1bXYIug+NcLACbk1m1staC5N5e9912ZjXyhSygL5OE9TXIzufZCesDTtY6JGEb06NnvWWr+x+5TF
WdBuK3++k+wA9e5iNAV96IRPHkayXFW4Br2lNc+Opm9EY2xscyFjVoWt7m1bHPN2UBIeJtHbyPME
ngWTfqyy5GVdhybyWvLQoAtUR28GjxhVE9xjWF7FMEx3doE/NkxkCyjn7IGQhW0Kkot9+PLKUPFK
kT7l7IojNTh70/8pYd7cemYhDjPSHUTrZf6h1T7qnpoqkU04Ps8LzkvDp5DGelTB01yIczNp28py
+ziY+2k/aHpoZU6cqhmKOrlfGIyTIN1/m4MaZ3t6wbIPoCMFdyYc7UhnpIGaepv40xEXjyl0ILR9
BZMd0APlF1iBFJfhxUildrb84lI72RorAJcwFxenf7Z6HyenbLzoQ3Fe7PVorXBRUNVnoVkWj3Ak
000wkLTNlOGxRq2N4Fga+P1s9GExxq9STaExzfN70eE8Dl/rZMBZoxvDWAPH71gNQR13XVpsUeym
4ezUR3uk96Z2YVkeSh7iuCUMI+u7mcLAr9BmbObhsgPnuDd9ycvb622/+lXo1bzNYNgKx86+FVlu
nbGHB7z4NS//f/Dgd/PqsfN/hw4ev7rvf0YMfv3Af+AFrGKJPWLPctX9/jteYPh/QE+Bv43EEUD3
Kpn7J1zg/gGKAH0akOmqSwQU+O2fcIH5BwmW11UFrxF4jPj/E7zAIG31L4ABa0msAjg5AM+AJv4a
JsP6Lgs8zK03bpePx4zSGY9l4xw1j2JpNYb6xvGItf81JQFL1ncraDQ8RYbuFhvR5JxNmf09uRZh
5jn/UF4Lc5qvKxWHYj3kDHlkEnjeK7v6ftf+qusOEOZdcC32U9NnPydh6/daSSsAlUW7ca7tgdZP
8sbI8wlDyEndAYoNl9lV7Ut/bS3qKYVe6ahrJqqnxcW1BcF3U3umPMKFxkTxMPzqVYj6w6f02sD4
11bG7tp1Z2lFziTmq9BLyaMC4673EGSGe2x71tM8uA6eEal5XrF7jhsa1K3jpsWZ1MgLK4Y7AYlI
zN5DacB/XU3jMUEbSLtIkNIyzIrLYCUfgU+khd4Y8ZyohHzNJd2srfkjmSreu8jiDFuGtvSOXeXJ
HTqqbW7g8W+56dG0yltXPE9L86DRaexT4Ux3cC6rbYXRAnxSMU3fEHssZ0BbwbsnhdifkIsjoqn2
BgZzIVJWqDvLtHw38lR/tK/Jj9piPzVrPb0VSWDBgLE1NIjAlal1k8Pi261GV98nVWNe1sZvkU/p
TG6ucvdeo41PgLeMdW5LhISpl9MxlZO7GYpevQzW7GSbKcXRS9gyIEch/VSSRImc4l2xEw/LpIIu
43MU195AQ5OO6a6S1nBvWQTq1qXQdmS80bQAHjlaYkdmM9x5/fCq/QqNAQOZFtNhdLQPCHIjSL3R
RKrUDebSL6J12d8TUCsK9d2zsgenIJ9oBu3RE5M5dsn1zYA939ay8yZunPWEZPQkOZm1iimn7b6n
JvaNQokirqvxeTQJs4DartKzJnuGwEG2DGAEOyExrfGm8wr/QLgVbBeMyk5G6k+0IVwdrPHo0twK
MRo951aHMhqJHFVaVseT/GFKDmEVrFOInmo+ePKYAN9tRG/1MdpDbQdxP/KHlcubJsmxwRZirsfi
glGd2mSBn0du7+8IMkbkKjT/05g0e9tIOyEpNvX8aDQMdbdMcMJcsXP9+mrPt+wyfdFCzNbQXDjE
X3Ua7KhxW0J1YkOAI8pqh0o2816amTyaY/AFonXQZl9tvHw4Gc51TrJQfgl2YJd0nNu4c8R2xMEj
Zr94Gk0F5UwheWutdIwJpD5ZbWYcx1JSrjR963RGvxms2jpkbJJueuI8+tG372eN0bLw5Gevdc8e
FjS3hu/cEx6LydQAUrKM18BahIex52kfc0uX1btZ/tDpOXPuYumRh6mIac/sh0q3BO9wFx/DX0J2
eBA6qHO2e+pS394Vi+7hZqxtiiERtwNkK/ZX6RtkOX1Hvsj0oqDTb1Uj1SOd7mXwqc55qkV1Wx+9
ftqUtfUzr7JDZ6fZhQ7Ifilq8mna8haboeuYmUF+8u00sqbps16SLBRSt17AC2SkOj87BVLb4h06
h4OtvQYy00nrKtZI79KnZO0id8gQ6C7V3jN4miL89bxzlmXtC+7b9SZvus8yze8JIlB3GU1YGtgX
zTIOGWkjDKHAKBDi6FnbxyTNftSL9+EpeeOMZXtD6i95PSUYRdUke/Ls8qPTDja3utsdtLIYX6RW
VRfWyFqYeiCP5iq9LUa0xac1Bh2wSKWHEw5CP7u8KaLaKqe4KV1xgiPR79gwc9z1uo4fap0n+JTa
wAOtUW7xHJ5RJJU8T6gzaSjrddctvk4iTe5s5zTgNAwSlvtu6u2qZZlI6xNurFfW93UCayynxNy0
5NzsBEuf04KPzikYtfRhYVn4njW2U0ReOhhEOVXdLZu5oy2K+8SUbR2XZZBtBWBDWQDPBj6OSLXh
pj+Ii3D36HzzV+Fky43X9d1XUFTO18zHdiR56h53QntDPNb83ck1/2NpCwnqk5z4Q9ariZkZCSkO
PqUoHqVjHDpflI+Vl/0YBsOLbAROkTYY9UszrONDa1blC8Hza2i66yHtdAibwqzvNVCGDMpnYPbg
2+6rNjME1eTXDC2Tqlc/J5XdRFO+ahbKruQGn89PMmegTWbsYKXmlZGelkATiyfNjzbNANaUZvYv
mZ+yr6yNJNXDzBIWRk2lRxdaS/mADTOWqURIIPjuF80++NqsvVlji0gRqbwfFW3tPdkgpYAAdave
PE0z98Hq1HeDpsZDAGPlbDaNFvV2jk06iCEtqCXG7mzlvZg2RtKZz7jbTXdjhtUHeJYavyvdh2iW
1GOyNwrZvqBacJ5soyHECbUVPus98F2wHwis/sD7UT2Mptk9apZfPxDY1z/SivihOdXupnQVtmVX
Y8PEsCT4OYdWEzjzLeLO9TLKXh3Tomx3TrIWz41tvDQSywNKXkPI32wds7WbP7geKQUYPfvXAh+S
0IdU/byGAixRmfXWs7eAAtPWm5yQkNdJ+e2su6LeNfgMkRWLn4KpHJLSgClJO7gGOQePOSLcPtdv
MGV4ID2BStwkGwWZdktS2LO7wL/KrvIrbPT3wEi70vnh+zXwjLcbcCYvsvW7bm5JJiqiNM1sBpUg
WW6zsknOPqwFjJHYpRrjhz9qcxVWHBQbEwbR92u7eLIaFdxh8TtIQtOZxnG4U2xomw9i3LVoEQqA
2UkujlS7gPEDUJj6FYCo43HvPNsoKiPaCOuilxzHgFdiS6QgsKK1xobu9fd457nPJDLRu4lhlo85
Vh2xn9vBXSrq/iPrlLMhCgBkFUQ1VivhCVWe+4fUcRtuQbo/MbTddggm98v1+u8LpPPnUqqJi1N1
u1YnnM9ZnDSm9+qpoB0x8KQY3vfSODkYizyCx3jbLCGzuZvd3dRAg/ZS47uX6y+BBRDW9U590wSd
vRe55FTHpPmtTDLWXXJn8lw6Wn0WPloIYr7CDMuIcIVx9pLxGRMdtJjiRBGqv8Z8oUtZp45vt2IH
f2SywOBy8UOSAoJJQndrVkact7NztqyifsAIoQjxFUjvDMgEb7Ibx1Otjc2zgCF8O6mh37sleSHA
LgZ0p9neSYRQn2MN3DT25oCTqWU9T6JsaAVq6f8kNQsQwnSku4NqQO/TiMixEdsD80LjuV0E2zHV
RHW1cyZvouq5+ypxszjX0vJOwCY7ro0JXb+H0B70OTFg/sgQniGFiBGFYLcqEhUjoncOtZndq3Xx
vjlwZm+mFU2oJEUxDbPRaJ6h4vUNZsY91BcHWzXm3DSztJhkch47MKfUjLT8fVqKvaURGGskj0F5
zvxVWjCCXZ6KYZU7lftjHl7tRwhSHI2fhd33+7ZKT15mDceOPdSpbNEMyS5b9kW6VIeuazGjU575
TfqEhYw0wlkISoRpEAZeBTaeEq2Kv2ZZrEgJWzbMRn04kuB2Fqov0BvpOXipmSWQyO15AA5bbXi1
3ugVPKW2RnNmLpgf/rrPs2Zp37s50+LWGXaYEDWv01ASQLYu2VQh7aAphv0FLuTXRkpiLT6IgG3J
qeJBYz9XdDb5ww5Zk91c91Nskp1XhdILtKeg05b1oHmeKOm+SU/LWWfskXwPE8jD3IY2TiXfpk5i
AeVboFa22wG9epnSn2pRmCYvlI1TuALl48Y76QkXTvdfjKEv4jRtZJy0lve0uEInFS4QxcOcW9VO
I8dmixF0E+mLLSXOANDgaQ7Mzdj61qZdMtkS0lAsT+XkoVW38uqW819sc0EjB8qrY0lUZbeJJrOt
JZzuw8xnHmgtL5qfptavH0WDR/0g3IkNnnwa+6bDwi3oJpyGaDTsgW7ORPW2MRNp3WgphJXFPVcO
NQl0sroBwAbbZBf5ZDIGcDAx1FFA8Ci3eANTKex3ro46yLRwo3Qs3U3Taxg0t55zRpz81lq6E5U+
jiGsmTJ8qoxxPagq4chD81bfLioz9zOuuKHVYkw9dDmtCju+o0FxPsrBJbNHq/TI7xrtNGm+gMvj
rlvV+/opofLFVdJZhxoh6D53bI3tooRr33qqeu2X1jnkrb9GyidNdnUNAgW9atnzvyiooL8MXv1U
GN9cbIqLiIH1Qce1v+L+DckNCoNxWsJhqESsDdisuSZzcgWE5RE2eQWpBhzHU1+w3gDLCt1C006j
G7X945paD1NnH4EXnRg//DsGhncV/LBmAlfzfjeqKThkVUaPawCQ6dNDw8QXjtYUHCH+e2Ry29mB
+6PYDPicvPJG35KxdjYkxn3TpoygBcLjPtzC/pry9DTWmbtZSxCpisWsb11mOYPuJS37fy/9aTk8
EZreuhtbmQwMwejEXl59m/3WO8+2egl6zYwL1bKxr5JLV3pqw3hf3nSWXXMClf5+XWY/iZiLnYue
sgVp+aounPl5WEgITXwUcliVcxPjukB3yLqWBUeo0fVCobfOtqp3WW3UJ0mihdUVWyA857FbK22r
Jc26k4bzNiap/8pBWOCoXbzbbo0UpyFFkj86M7QXvV7WGDTV2fHRN1ECOr8fkuJpGpkQOdoy2otg
YFZgoA9NOqSHJknYOBm49hZA7l65Q1mA97PUMcwVepNERPDkO35Q4sfO0jtfP1FSDRHiNwT4BPRF
6D2SO+k5zDvSe7GyOmhCz0nygx3k6ns+ohp3jMEh9fuqkW+BWIHYw9GctRuPfJMHM7iK97rEv0gG
I18Nl6yoyltCafqTJTN3KxcWQO5gx47T+eHkSUwucYHaWP1ySRavDEFb2WwPNyx9PnMFoiqXemQT
2sezZp6sTLI3dgnHXXz5rBztsdOQKJsoKSlB/dswuNOeoZL71eHjkAEECzm6417awucvpCBN4iZh
y3McHbbhxly+rzZcMs8avf0wMoAyvOgbVfV0ztmNSVTaYWZeZvPE3OlnOzjDrGiWDjG+o5s4nFS7
zDUiFE40PKjyaEB4ddxIP7KBTZi+mO945/kxuPAmXzF+aUeVbAJwpZhPDyYm+aAkLwKOQtcswqZc
7w1VP0pDHmTLkaQ5SxBZOX5a0jbarSHsM/U2TLTksTC/kx3MUk13lm1P5PD3GRoeJmoJyx/v3evH
00C7Lg2j3E0dxbgpjEdqRX+rStUeIXsAU6D3FGqyT0lirgcvqfemm4iNYyfbkaWMrIN4IdujmoJl
rwrS0ZIJ5Y1hcOCIuj6k4H0bOTjjztBL575z7WxX4i25DaZ2idwcIkDgqNseXzwM9v3XwOZUqZt8
VyRq3eRFcinox/dtUnabZRUm5l/981TlW6vLzziR/2iRjMR64zCp8nftljlbj3XPftiou/uq954G
tIGhgx/LlhNm2MHYG29K8AIIQ9pe2bI/MKLD9fCaJUrsTmxKXAy3Te4OoZ4PCxsM8z4gnJOzVDO+
M759x5SxoJmvzENbWn1o9mtUSDyyBBCMTRsdVwVrYSEwI7RGfQ4z6TisewNcfCnP4ShgMbr8R5Pq
2cmsxG3RGqEViEXANAD8yzIR5Vj1XNqySiLHgi+eWDd6L/S93yF/KyQQT0Ag3BGcgO3NWKWfmV7U
KuzywfkQVhaQ71A/tqzkkUMR+Vax0CrqimskkLEhb5ch3IlD1g0dEpq5C9s6CUAotAfTlUdBMuwm
ce1i01hiL0oQPb0wsyhv6V6XWe7dBpKDcPQ3g8Jzi1/ShRw/3tHCNg8aH9Edp6muv6nOyPeaq2db
1+myM0YV3DYqnjhRbswEDez1Pqn3qJwoF1US7JbBv6fx0FHqBAtHv0IkyHqKJ/04LxbHSMOAqXhA
kUupnylN2Ze/pJ+w7FnXYHURTsLv0OchEWp0f7mV0toTQsN0iiXPTqpai9JgeHAgVKFn6rF4doaH
imgHDHteLTOXh9VEelylPlG+xlnX2nuWebvO0lxY0PTJWbIr2vWtYxVHj8mAsVa2tVkBLHA3zbqd
5tqvA3HC7+wIBW51CbF65bkd00+Pohgqi+vm0ZK9EkF8kGOPsrJ0NqsxjvfNnJ/Mod/aLbG4XQGr
dJgtMINs06ZzGQmvrp/sokpR+M2nXvQ+hWOZtutifciC9MZkOBvJuzdyX1lz9lVWDemY1zvQJubD
H9rY6Fp6dMeph5OjXC/qfKtAj+nezyMfVzB1cdKntE5VtUuGdY1Tr6XUwr9l5KxjM9lmbvWUucHB
wIGAY4i5ryzztg3nYWGmN4PFenZT66eDw8I5XWCOyNSxMK9yu7NSDfyL/l2X4+s1SxdGkMVqVv7w
ZD1u2x41umIWjM01ryI8twMSF6b6O3U2p6MvcOK14KTW89u8Eu8BG7COOvnV2WZsuPMNIDRBMuWn
6udXM3fccHADgSFKau3zTuSXbErXsyFN52kVHO6aDd+lsL8Rg/DRmKO1D8aLqlYF90R8FoSfxIvU
5/O09Gzz8rncgn/TtvRh4I1nI9NPE2pIpuhls7DpCtfWvakqF7O3BYUiab/J0LKpmsx1azqu/pax
a/BRS8aqTfq9teBmrH31TQw3O5TzHZ4zbAe7nVn8XNYXRaZuY0YZtXEtMCGorOJrceqt35Y0kEOd
37lrX0ak4/ShO1QjEFb6rceB5iA0d+V+PHuc5k8E8iKktbTyR6pMN6pqSz96ZrfeA2daUa6R1Jfq
BIGuEK2PtKPJeeLJIonp0cuTm0Fzp91oyuxSeqLdtP38PGG+ODgQGITg7FeEXvizRky0kbxiwLhX
a97HzaqlJ7vIywuXf95qytknyuaNNmn91AVYVHOp1KvSXp1g3JoLkRml54a6VY0YTiV5tNhGB4cE
MG3yTULPV9iWfrqjJfl0tSxOCnHSyZZWavxRw4CyDW5KxqMf2MLvzEbCySv1EyTLXRkIrtiaxxVU
dKQHsUbGJT4WTWTr6Xp0oYpuEkzWtqvHin1OjFM6OypujNb+ttAowQqHIGBP1bRB5wQXYNXXi0ga
f4/pG9xPfShptNv+3sTt+ZCxMSAupqxBb92B0u3bX/01kQt0xZjnT1R9Yuu19vxW8LAzgKA0nh4X
4ezdjJsQgmG5U1kBJS3D3N3ZOLh7Z95bWwwh5WjrKUgdYkqXy8qmaNvCIBwxJRkyb6MvICrA4ib9
L/e7ulMeKeVB/tipfI26WlTv/ZCd8oTQd216YDVNUHoyUZW7/rmma8pgmV5prdBCHQ9e1cjaovY7
4P7M+5xLG58PWolF77Vd7knn1LlUKkCw7mQvdSwwRgndBgBBejwIgbRPxNVlKDDHjJR43VtdncoI
72zTOfXkhO5qLipUI04DV/ivvcxr150KfVzBTSYOlRF0LkxEfwEg/YmlIMzTRHLwog/x4rUnZm0Y
dTfGjAFWqU2ZtJi49ljRdhHN2pOnNIuteSX32JphDtoa9D1Y8UzRnE5D6HZNcOmvHtXoZQkeymsn
5WTNiXmTRu49ezN1elJBsGlopw6jl7vVZpVuCr/TU/UlQSGchtQgATdrwG9yYXQ2ZLFEvFxwl4O9
f9f0/83eme3GjWTr+oU2C5yH2ySZo+ZZviFkyeYQnINDkE+/P7p6n1Plxu5G352LAxiGIUvKTDIY
sda//qFrqO58qYV6g3ef181g/Gujf9jNeKVVbpT4dX4KpJW9ms5gRlPANj+pbtxPdlecTBUkxDjy
EozUHwfO5R/c3C7GyGeG+OhP6Q7RsP6qlVL/yqht2h3eMNmPpstyukkQMX8c23DlQn460tavstLT
P/p8dQ8uLuJvjafUiwB7DsvGavYD+otz5gLud3kIexSs691EKnkNJOQcip5Cc2QjvE2C/Llah+RK
iaC+h7vsfp902fW7gD4hcgIcnxdE8C9D0SAUgIq13tRdJa7LAVUlQhcIkIaTXy/z2CJ8X4PzrFUJ
sU6zpKoth8iSiXldq77H1q3+wIftzs6ZH2Q6WBKcPe2UycK7YUGMeyNgnsAN05tHyr72MuaV8242
SzVR0qfziwqK4jxWtgHOlNi3qMqhXYsApkdARMfFEcb6iDYuv3JLQ1F31MPCUWumtx7p9peySd3D
UPrwbLGqeJ1t1X9NDqSmKvGbfZO4Szz3+rqffulDrJFjcV6jiuyJB1v4zck0W/lWm85yhd9wc2ny
NfnqSVEvwIDq1HDBEXubVV3VX7MHkG3nnoWiRD7jGa2z3Wjp+jXmZE5puZEcgEqtS6NeCim0D0g5
CZ2ROxwRA4/3Eq5S5K+KmVydlwclcGF2ZdBfZCIVRxjFhZDz9vBs2swStTzxd8SdaA+dmdxhWzEf
dfidFyMdibOAjUGF4JWfLRfgvG50MSAGmGPeRiKbNzpZvxHL/svmQe5he2OCX0wQTqagviQrPuu9
WtPYSkl+KgnvYYux+7v/T8cYll9aDhfVw/9Ox7j+KIe/6ze27/+TjWHYf5B2gDgSI5ftfm10iD/V
G/wPTqI2YjPfgKWBuPn/0DEs9w/09JgWIE7fxB2bCdA/6BiW8wfyrc2MyAEBsNBE/yd0DF7qNzaG
iZMNuzByEGxm0I7/Jn3WMZTUUqENO4dHOadXM2c7Gh0kWu54D+OT+TJNinVnlB9rduePzyN0Omwr
3CW7h354sAp8EourahCxlI/bem7ksddfLNs84u++y4Gz0TFhiVVGyXr0jfvVHELXeVvba2asxKoP
DFGfTHWA/xROF639bLIo0GJjOabPrrrXy4PXPzVVVAGCZKo+DaC5NBsN7iQJkEjTHFco2m572Pre
MuvPDV/ySh2i3smvqqg3U/j4BTFyVN1F1LMB6vKuTTmj7R92c0chSgvYP051wXDq58pBmARvC0iU
UXXfOdrIyFxO5OvsbGHRwhx7x7oWerXPqbBU9eaL73gfhTnOgx5ceG1EDZC7QDVhMwdxv1ihLj7N
tr1qnEdYAods+iDz78Xx0QIk856DUe6suQFlfwmmem+AlFZNdknx6/eslN2ZGXkzcRGH/WxM+ya1
4kGDT+u1x5me2FA/1Vwd6HZa737Jv9kkJKGqsJv3Mb1keEc5ngYUTXve38DQpN5K4yQZwjn5rEyM
LhRI0xHGuLF++uuTFnxAUgXTtGKiU8Ns+e6syDDS/I4h6tPoZ7Hwjk6fxr0QB50aW3lveg4XXyOY
pp1jzUa/5wzXySTxYDskTQa8iS2TEQU1vPNVHKYUBmjNJcfA2pRqLywjHDPrsEzotd0x7tsp9lR7
Y0EmR4NjmE0MAwQ8GjGtZoaG38VZ9wGNI9QKlk5uh1T8UwaRSB4wDQnlWCDmyC+tDoTQPDLDU8UX
qALJKPB4SOa1h5PCuqrvv+kqZwACnuEs5E5QzNQu99c6KMn6dgho92gAIfTW/CorlSdXHjQkjdD7
CBH0rtxqungpM9/EDts6P6z+bYvNjUW8QU7OrlmeU/dlmt7bFY1ReY0KiQ/Ke+BJ2F4xdb4Z4xg2
Na4Z9btYMFpRrFTrVOSfHrngbU/qjrWxejGJaa0w7dZo0pkcZTAWGFoDHZPaZ+3tfD3W2QABcebd
Q7g3VJQPihH6ZyXyY13Rj6uaySNJ2nhr7ztloKRREeY7iKjv3M0SW7+ajMdWqFsAjb/shP8QjP1N
IAap7G/6sF8bDEiaaW6Bvbr3m37Ywrk9yAY4nmb5M58jT1bPYuZeQjCCg7Kad6lloRExyBX1r7YS
a/Fg80xZ3K40Kcl8aEraCLfdT5axn1LcokgMSrI9xof8mAcV4HutHiAzYQc3/MjwIMn5GWAOA7sY
e2GG3eyhwdKzB4CslyZ7WLt942lhRVre4hv0EYBLFkodJDhq5zPw05oYTUfoTlk4AViAxtC4ufZX
xqS2qLWLi6FG1USlPBXZhwUww0hrEgdtfip5E1idhTi7waW/lRnwBQRudfjXF/WX+PKvorvfL+om
Lf6LMHT0lgrdOBd1LZ+hg94xM4uyrSlVYlfV35YWTqb+tnH//QNYJ+VG9W/u6z9lRG1vgTwGUjY8
e5MY/mbJWE+a5s9SYBFleLHlFjsoZ0JFqbwrs6hwcXJGnhaumRc7faz7oWM+2O6p1t4676SwO21u
2Sp080Wn0htjbTkp55L69IbAw1DZ3CNDWzbTf2PI/rvmmncNzxE9JERGQtvMTXH7lwtnsGJyIyiB
4oLv40CnDr179a4WODL/+hb9Lt3984Vw57JMLg9i0L+/0JgC0eoz6dM8ZWYZ+fBi0tBXh9w/IhP5
N6/l/dPHQsu9mfIFJk4EjvF7zvzs64DrSTbu4A778Nu9BNIOFOW0ao6g59hbr1FNcwSq+Da3zIUc
62CQpNvEDrQbMYMkeOgX13onluLZl/ggiXKfFuh5yuoVVy7asJZsGJezszqWdfMIbh7N1kvGwzvn
5EH2hPPCvwnK7pRPCK+23RxWQJvezPLTAFUenOUOE2Xpz/Aq+7O6hYPZ+WNsMSBPl/s+M3ae4USB
+3NxrLDHFT/lwdToXn0sSSYEezpWw0HSfpsqVFEgQIo5oG2wlcwqZlB7NNOX0vXZY7tT26cRUjTA
0bhYf1baXSrkuc8OvvRCVgWDJhUN040x7Uxy5dMKSMcgTZcD0e+IeUie9PKUo5N0BuLC7xtrYVdv
9zNQpeFJiInsGO9T2u/n9lVzXrZj2OvFwVles02+iAAmqdZjkPXhZD+23oKIU9GmX5PSulPLl6Ff
Cb+LXOh5mfa0FHnYlV+LX511yOyFc0ZVREf00ze+iBfcWXrMpDSc649R5GHm3XrGAyPVaTiOOrKY
h4mTw6V16LTXlOxDvft1AlTN6zAGERySUDfyaMQLRppXs8EoQiBXkNC0tF3JtAHk4oBSJHKzNoQj
FcOk3w0+gm9FVoNi98QgxoVYJa86G0QY/uOwqh1K0hOhLE80h4eMKKkdbNrInuao9OyjsvNIDgV8
siO0QNQG7S7gaFu3INXi00TwhnjyshogOlYY5GgsDymuqUViHLzlk7loVFDwWDwnjcl+z9k39sAu
V8QAR41NjBG1GS9XZ24MI+NUTEiM+hdsw86zezblobYOMnMQ1AFWuC9GAn1w7I6ee7eZ02GqzCAI
Yy769UoVUUsho9X9UUfLUDILDtwbJ/+CRXuvRJygKTSKASVbsNfFvjLffCzATYcfQxtqQbdIwaom
5zJBmUTkdnaK4ORA9J8ZfAnsv7I13/XM8Wv5sJrOY2k9T850bdlYdXru2WgPSfrsZzWIFvQ2xrJo
EQq/jIDzd1XyIPgkvobLiREa43034ntsUX3N4QSia+vnaaEkgAQ4e/vZxwQWbEKjijWrn+PsUo+4
sd+YD7XdxyTNnIwqCc1Ngnt0h4e2h4Bkwf7C7scydrNt7AQWakH6tlECQIyjEluFpjFPWXBH+Tf7
P1bgFj+jrguAzjkijZfOvx0dI3JWcNP8UsEiWKuAg1p7cvLXUT3pGEJAF9gFiM82VHoFdTfqIezN
24Q5uIesdZSfWsP9st/m0Q6zAKYeHLmMAPKtpJzBLUdkCZUE78sINms/a/naivZoUmsu4pYxzH4Y
3/U8e7YV7FCph26XxtR3ljxqybUM4tR/mRjdr/gg5elPs6XUdFCogc9pBhw8Bj71fqEgXQYd8Ije
onLDWUFxKO6I0IosxVpZHjZtoz++euY1xi47Ob0iE2bgwLo07HCAOkrsVVj7CnXVW6Of5cb34Jmf
xggR74blJdqwt8w7AxLKGNl2bGYwIhFQkQS2NOIlIAloBunyEZRsrcRolLcwO2K3W/YWnMYOO0lm
A7HFkH8aEQkDjUFh3ymSXImrv+1QgaauOhawQ0r3ZOGdoVwUbC6Pcf8t7ZnowcrmbiFLfhmLZ6P+
WVMrab9y88qIKMhTslA7FS/SY8qA12jxWKovh7ana7DTgN3DVdA00JdlPWeVu3NwsdKz/l6TD4TS
nxKTmhdSlwt+4uZHcpQjw91mk5A16gVpjIr9+pGjQRrZrhzKJ32+ZD2rtDwhiO60DwOBk+OWuC+i
2SV6cS4jj34lTZcYel64jYl9h3gN53OecSYxeGz1PrJYrYMOQMJ0gpfrHG3PQtpnVLWomcKRcwiK
9s4nESd1nJ0JGWl5rCAJ+FgKr6I5F/4X4vBtyxsBmmnIIelgZs9QkmCK7/56noLjbDuhcK5t07wk
w7PQjyNDg6k/iOk46e/zyLE54LXHnM6rT459qzkHZYZivu+1KJ+OqQ7j/GwPGAY+LqCxybGkKvCN
K69vIxOuZaAHR9khkGfyoN4Sei9qn8ApI4kkWpiXVuBQAC2t+7bWL+32OlV5U/VEEycddOPum+tD
jUMNVLx0DbResbK9mIyUn3ovvcqJ3ZlYtAGzTr0wwbmYj6tb4SzRPMO9xr17ab0bjf57IM8SD9Bd
PzXfiLkUExQs1V1gGcYl2UL0sCKGDfRkNKfGvZnEO2NqwyyfjR6mhvGzgnS/rHsse6IlQxegWKfr
PssSOFM0JhC61m+K6Z7AIa8OExqiLD9Z47rTEnBG9J49I94qWnRnt3hs4IKdqGWWer9ywwoygXFj
gZDPqc1SVRA1V1rX1mWkGClyMggj40YP+y5pwMXSKIOgxWbqtIdqsI6T8bwG9j18jFj5GQ+LOIh+
2iufhJNAe+02+Xgz7Rfaq6x9VJKpGLpXrA3KpL0yykfJqTxAzkdJGwfeG839DawzzJCeE/UDL4sb
aVUnzYahYNq7RYqf+NXsOkaPa3ZiCg8qwY1516xxh0QxrsG/CSEIB72+hsKy6TF3qFYjJ6Gdf5qR
81WQ0lU1xtKiX2FZt+6065UTbp+fsWrcZunOsOudqw9h0+GzXBdPOdSWBc9QfxXnteexhgpWTeS4
KC12dbwJzMgPzFBhRsH10dck7lnsMM6hdeahxSd00EV3a30NUBqDrMclR0w5OTtt4jxvUTkHVVTr
x6wqzoPOrBuWgMjyeCmp5BpoPRy+eHMJm+JkDhHah5WubrBFZGzo7IbkZ6eqSJrlkSjXyPHuVHBu
3X7HrHOXCz4LUhEb6aWtRR6QjwDkJhkNj1Rnt1YrDOCBpVL8mHQnnCZ/J6qW6S9psZJAYd2/ybYq
xZK3Ra6eLZKBc/uIKme/SNQeJatHb6/ttImaxKZpbyIxvqgEJqgsYjdhpRa7aYvsKlBtCspOUV23
w22F+epY9Yg86FpV/cEY+maEVIL/RLKrsiES8A+r8UuyZU5ueR4n4wTRbe/bM+1qH6ruDqpfLOFE
FNCzAwpRwlz8NkXuUn1ZXgYnlwFHjZFoDy9N7U0ld4L72JSEY3qcDuQmC5Pqk2vkk105oUFs40En
cGWNFHyhVMv3tvte+Y/jYIdTyvFXv7GabWIMFv1gE8ZWYG8nNAwH0ywqk2/SoDLRqqO90Co3azQ3
Lz3zUPIZ47J5XutnmgKA8r2+Eiteruxh+779gGlwQNdXoZBPe3EebePSQXH33yqcqjR4LPNybSkc
JQJZ3mpzfzNb8rQOHQOw+QAI59glpJ2CcWf+8KsB+o+EgECA/PndGOhvZkL/q33Q377r8KPZDHrk
77/q/0WPoX/tMHQaPsrlb75C2/f/A5f2/8DWCRtK3bUoNZ0t8/5PXNr9w93cpPF80rER9X4ZXP2P
TND7Q8f7GUspzDgR9m5WRP8Xl7ZBuYmkw+bbIl3J/k9w6d/82LDiJKQAo3VESTowt72h1n9p0xun
6tYBg6pdlg/zpWBE5gazgVoH74wVOmKYOUb2b7xT8Yf8DQwHpPI8B6NRx7RMrOh+RwcYlUO3NagD
WwyW1+d29ov6VGmQDiMMqIMxwoG6cK+aZGnJ/Cv8xrtd58RwcJ6w6+4CNuT0Zwvxdr+3JggcUDY8
hlgT2cvrycanL265tl9GahpJVIiUEX/TZ0GzL0pv0d/9stEh8AZ91551snKbjVyEzsTrJhUJIRKL
SqCSgFCt2b6m6bh8sS0ToEXZCx1a6AHERlhjb5MoKJZnkEHAh4CQxLuCzIJHt4CwFU1zu9J6YNpN
RSnLxDqVnItvjjauKeReN4MmJNQ84mq9xZjEEsdHNP1QGimvoIgXoeUYGrBosIiZY1gsOSj0CgXr
kk14b1PBeSWELbPv7fk0JJWqHmSQ46vdpFNwqAA974vMMG5NhlF4k2Kt+F5V+q3WqUxGCAbm6zaX
NSWcO4GiWbP3VtUVvEynkcD1GDE31Z4AL6U9SstaQMNnrEqvOMx02nd27+JAmLx4nw0S65ROaUFy
hEs4d1u1734LxV5nWPt9lDbtvOMIeKH47fFBG1iqLebaC7FzeiNxGrHR3pi70srIDvI1kxKb6bVp
HDEn4es9rHYa66pFydLpArBtgb8SJqb1OCXCc6jbS6uFqZUOcdraQ7xSNoJHk0TYjXdUZdP0SEIt
r5kg5HvXnSajeVkWSEHSshHxKDraIh+aGyElHhJ+U+VPKNGMHCq1nOt4kUnxqVdD5+8UJLY8FhAp
3IOy0EJsFhXEjnF61KI/rJNJNnu4+quV3PaFNs1fvtUrwzoHQVfUlIvpqrfnRUfHsh9sOXIqdnkh
7yq9ad+Jk+CfQrO590zBbbkf8tKkgMFVs2lueWnE3fs+SWoRa16Q9HdCGpa469CKikOyVKqt8Z+p
s+IwDBbrywB1koSX9lrKIGdpavQhMwDyfIdxUl08oyfNyiuHZc8qdMX23TDG5GihFPjzi/5qUFir
wCyQs+hkOx1wVEVfFPUCWYGF1DL11xW9e+JMnF9BnY4nRySe+81OtXRBslK5ct96bqa99h0syMOa
oTEMrXzFMD2fXAvQZa76HSNxPnVtSf4zbVufmVhNyTROspPvi6MoTFFHwFzxrMaBGOMNKh6XNKjD
erL5eW3sB/3AWN8Qz1PZ86joraJ6tcemLF68IevF3eyCaDyhuIG02lc5+8ZATpQFv5RZOlhqIZ+Y
lmg5jhxFsUTdwizx03SDwotcqmD9UMPT+jFILf9Z9kbwMJhN67xntY//19gYw94xjDOWj/2e8bX/
YhW2CPYz9IOntMu9m2Y09OtuoSZLaXp0akE2yi39FSRhWmyIOd4hlx44izl8A3ruD4yI9puwx1ro
gJyUWzXQ4VodQ5lhGr27IG3Kuw4DFionP9chluTqYgkjeZlWf+xjYWq5d++a9VNtVT8Jc4P90eTK
OejEnJzGFfkKbNORq59bOCol8M+6wJ4fa4ONsMTb98usEgALpbv3ZVMdhcr7vZc6r1MRMMevM0aY
q/HS+s0PqF/y2uswGs9s46ipWWKc1SYn7Fm+1wPKBCIdYnOYs0hPtEetCIrdLL0FIypuTLB0lPx+
d+7h8GIG9AzUeWgHPdvLLMeyJ5+960linT9O02HErY5MbxIfJAx5d2xu4ASysUKAbbF9x8IoKLIX
v7JiXFrXEJEfopYGdEQUeftmpGBhQrzU9nJhNOyC2qXnEfje1bPuPLhQO+HOn5ag25d9crViMo0u
iLOA9umSNlsB7FDAjjBB9jgT0WXiHmQNTM7ssXjgBJujHocipifV2WzZRovV37NVOa+ke+Jy7Pq7
odoKe4nMEypxf7IZRaUDDl15s14lyfStXTXmuDXajK6z6epdtFeGmP0wCEAb0tGCJkXmdOBHyMUi
bK6+yCc9aUZ5rHMTQw5ZLe9I7QeyGBCr19lMSt6k1/vW0K7MIn2ygoJGBxljHyyobFQ/LPD0KwT2
yF4zWIZYmkB9svz7Tg80Z2cNHeW8e05FHdyMiXOvt9MMY4TFlATj6zR59zriWhz386shcI6Tj6UQ
Vjg3SHfYuFWASa9dHNJ2KWJL4ESyLCUWbfhGGdKMcf+00nOgCSAhR3JQaQJikNYGsOglvlX2kG/m
O5Orr3TVhdzxbM33gc90zWDviZ25vCegSSvQKemoOwc5TKHyl/pjhr5Jy4uuQ4taNZVop5yk3BXd
1GGwUcLtM2rniBixeF50yJO8VaRlaATnPN8E128BTGsejVUyIDHGHMYlymjST1X7VA+e8RF0FRRX
rUU+4Xp9IJilt1fsHMttL1siZ0vHf/OQG53tVdQfWSJ7Y4/BEaKTqhBDvLRcM/z8ILU64kifnKDF
L6y2iEcY9E+yxbEVT8c5g9u0ol+Rc9DECefFdZYifGSpr/SWapLvCuEsZIDM+9a66PYavEruBdUj
x4SYpr2rFvd2NIIPMhTL2E8129p1eVOKg2GkjfvdEcFgXAXDZnHi43iMNItiQd9oVu2Bdhjwehhd
pspaBv6Vqp8InrGQaxrRhc2i5a8OLEN6p6SA4943Io1Gg1TRnSALJI/txGIyIt0E4TImAyiDuY3+
q16UA4NyyHO4qmW6j2G4wC4KGjLOZHrNhzZnNI9pIbUbdBzQt5O29w7jhPpXTn12W2mGxMBn9r4H
+iSOqw61yUdeGOJ6gYpLDgMC36xgCKOqhWOxQKlV5jh2dbrbUWEEzr3XOhssOK50o1IT3TWO2GjV
s8mjLRRQHJ1edI9dt6xHk6+q0E8a46TnCqm4IYHblzSdPpHgLQdLQmfuWsNi1rWW5RrWtso6bBDG
7Jg2hf0mR2JxRDUO5j6dtIDBAKrxF28ODl0AgI1/1nCEd1+ddDp51OcE3EDxwBsYMpd9bRSdd07N
qnn0lfeal5vLo5zQEuoTtoVjW9/kBJqFAzRtyb54cFITSAvGtvHUwymLOWIRRiQ1lLhOzYfN1P0+
L+0cDcjY4HBrFqfcasp9QuHOdgiiQrKpvHid1h/qEYtMZZXTCaEGGuFcuPcTtfb92I9gkWnnXgai
spSuSpQA2ybc+ROJ5uXYN5jveU2wC7A8ui4w3z67clxvMjMvK/znilyP06SqPjt4xVVcyKk++ZAz
blYVoN7vk4Mn+lqEpOVIHm1rEN7DQHLNhioVpH5q64C2vtDQocrsTUf/TcMStOXJM/ABO3qTEUSq
LYHbNdz41t5tLtKrCHRs5+wHZ6oE8kBFdfBm1Z+XjKbCd90gRD2Op+DizPdsPSPMuyx3DpneklKK
jcR4hKhewklbR3JmZd5H+OdtfkS5OicY7O0Lcx2e4fLgOSAKbTkWUi8uQ1oMzDVm6z2g0WkgxCSu
jpbKDUaUYetwK2Qwv7T4odj7tnLBasgfbckDJoPm0Z86/9rqPYycCAt4oKMkKmXVvBllKwSQzFdp
g/R6ZLPGsAhfzFIHk5x1YwLCgkzy0610lnRRIbJJmf6FsndTAW8Wy5AO7xTku1qJhn2a9eDQ1ps4
xlU+9hNwF8POmpbv7Wy2xT4QmHyEvWsi00ZwZzG98vOeMYeDwkwVRD1d5Orcl1hegamJoOkP/dR7
58ywqiey9hg8kMBzHoWlznUFqV02PoinV3y2HYqJaB2M6cppAk0jUCHr7jVis85wULe5k1UiBR1A
gHWRMlFLZ2O/2hjQwbJlU2+0zkCZly/FEo7JlNrxRLmT3mbcfkSNLfPKpaBNh4QD7mjZXZUfzNEj
u4+VecSn50NOzfKQu0NJ/AXjkC08xxtCe2jL6zmptdPATn01ZmMG1p2/EPmXX9jVjYtfrc7NlIOe
9eyah8DvUH9D7LombdS8deYaqpefa9QAaf7szIhEvQ4TuAZ3uGuSXGQkcf/49Me1fYUmL69UX073
WqKLQ934z4XFoFdfLHHlOFX9jJYae/pWwZDWU1gydt0cE5MU7z17UBuhfekYgOsuA2HfnK+x3OSg
XgIdj5Q8p9BfWc0jAqfa7uByTEiwnVqn0ADPzPooK5FlXhwayjhbuimyMJDHTYwjH5i9m056PVnD
lZ4l2n5DO7ATJSwk5JHRjl01N2iR0GP7Fi/Pi+ZUiG3QIr+wxsZ5cbG6C5Oavpus6wHm24CcCEP2
ravEkCsp+cBiMNK7RLnuvmIEcF12tfeSJsv6s4BO0DN+0NfbSu+xIs4RbWIlKOOgRG+qY/nBJLdD
SKoGbQwuSUGtqLlDo1/Q5hccOL7N3WpR3OX9+oCS1IkGgmuDQzlr4s7FUTnYaRhO8K1DywaWkkNo
wVYxsvNYzo0Ke0+tsYmyEj5XmX91zbrE1Wi3wNi5zXy60rJhX3euNYWNY24LkjbzgrAbUlhLa3ml
DbV3WiQIdOdi3NI2PPK2qdvf3WV0HvH0Wc+llNvcf5TJbspHe4mJsDKZ7NBg5Lush/McF42OobFp
pa9WKrp3p0yHXd3b1oNhkUvtEON0wkE6P5P1xLCxl2X1NM7SCEK3Vjbe0KIJfjpsRU+67v2oUsWp
O6UUwZkpJwvqSB9g0AKE8LqgIIKoU7TWZ69jT2gNHHCUASX9p8oU/SmU6Uu2mjg898CWWp/hTCpK
yHYdRoYovAq4WRgZNHteGcZKblSMYJJ0Z/cjphrOKF853KqTnHvrZlzVcOxJm2DGxpoBOJ/r8jEo
UpjTVpk/Ve4ibmwkV7sJ90Kuvn/xuC3npEAw2lmLwk3YFcwpXPZ4DgpdFF+lLOWekMfc+oSSLT7K
Squ4sYv3HV9TdcbTuj0Udd2c9D5gFugFfWHspBD5wlmczvdDv1kMlJlXqRNYs/O4erM5HVuT9LJh
4qaHDfvY1Sx0Ld/RTec0gRRTF4Fqptyv5RDo6FNycTA72IHhMoj8vjDpiRBwmO63ElEPui5VVVlk
rq3EvnsphvLomWI19uUgve9zSyDmlXDmFUPkZVUW7O+s/ijrpfvQtWp9VjoODTtshoKex4i6lKuX
af31bNfEhU5CVPZFCNRRVeFnr5nbUvxwhurrsafi/ElxhgVj42VomrVcy69Nqacjrt88YsqqjHfQ
KfwBBmdON5V/8tpV3hPnt87JQR7l1zx6egYjL+jQbolFfgjSS89zVtOOJ7/wLaec+Helt/Un58KU
nWZN8+59y5hasszc/jkXJHbhjWQVWdgBuRzXrFshhuTthKfrCgURNvhTPmge/iNOT/0YGNnr2Prl
uSgNAPs+cdKPoYW/cMBjyqBTStBMaK9qbq3yNGI88jq5ZuXss9UAXdMGD2QAAoFKYxgmePgiLYVH
pYg6zSIkDjkwBdwSRs2VkX9TdskB04/NNqkMarAov8pMFZq9Y7TnRAb4njRz1n/y0xT9GPT4G6Gn
fR8yLbnUsk1mWgfiZ0RM78YvaR2OqEhLURrv8cy1qewXWca2rOxn38BlnJOJb+OZtFi8wQRzJbWq
AmvrX18vfuFO+BW272YOO8f303Oa1umyCwoXN8w8cfQKf4m557TeuUk1EuJegTusx1KaCloL0GDb
3GJuzsUwjWLF6CdbiYcj+WSaPXPXYja1xXGQlbT3qkZATVD4kSC3CoBnlkC177XtcK1ayNQKQ8OE
v/EEM6sLmLXePFtmLU3EvbZVPvcMhRDxDYRlHYds5BQigmLhDRLiZ4lrCWW7+17VHhBMlWyDrz+h
HPArLpI5FEBBTITy8gpL2Y2H0nkJ6XcVjJKjPmuYJbgOwrR7bJDbd82x+AUwRrh8f2I7mAbwrjQt
c+R+ljr3AJ8zPpyLLhBQtZk7qNQOWgR4Cnhd4IrUB1wonCD4SIO0NjMG7hPIa9vWWHUaOvcfoM2o
Ll3fVfK99MhXgTaTrM2zbo6lume7TIsDwWe2uNbsnkWZ0a6La9i/duHAgixGcWOw9VRX0yjGVwp/
SQyKq5L+2ZD6yvCp8ZAJYVaTDIdRt70u7P2W34YDPW+0nxunvMF9gndFZtjo4koRQN/AMhL7jA5H
m5uil+woOO8G6uKrrAnAtSxgO/K4oM/OWluPce42fER0Tbx90xxnRYHUp4d8dBrODLu60txlgLir
7Jdc+Zi7jn5xrBxiFmtvrZ5sNBPu7r90M6uB22xn16C/8WDvEs3DYVfI9hbVIqNrv5HO+7+m4P1O
wNMZm8LtJ5woMF2eQ/vvA4tiTiHy5xar1rS625pkKQM8ZXIVU3ev/2/mzmQ5biTr0i/UKHMH4AB8
GxODQYqTBkrawDRinmc8fX9g1t9GBqMjLDdtvUkrS1UKAcDhw73nfAfOheyydn3+mua7i/LfatN0
FAlpdGWcIzEjm2kSH9g8rRzXKL9RvUNd4TMa/tQc7zZmN6uDPTUgOmD65AHnntwwdhOllhXA2+ox
xadNQhjN1C2cYeAWI6L2yarU92ogRm6jwoGjcTWXLPYTWLWcg0vrfbYdo/+IjTHcaTDVh7YwZI1s
LwbEfv7+jiWUfJd4Exxivz2BGeL4mc6GWUqWDzxsVDYZ20V9HUD43TSWGh/qwR4+WC5ZYjFJX5/O
X/n9g5UWmeYLpFJYSyvq7dus+NT6CHrDqo9NNpYJghqqxuGfUJUcIAgsxMtz/orvFL18e5IwMDwY
bFGlsI9k0nUeoS/IKCPVWerfzXafU3YyMFbHMx6yCrrYbQbSAWlJXx7wAJIoW494iASgEJAUbTFI
PM6W+W/TbngFizWFnh/dQs98UZ6+6sTlVW0mFQs6KghzfMBPMT7EYc12ETgee4PzT2H5Sl7LmpeL
IRGnvunRfHvxyrxu++nJx7reyG7V64zDVZiWeMyRDtrX56+zPMzX15GmS5/NlUsSH1liHm3M19eZ
cIeRYOGC0xUN1XZBrSjd1kXYQxEhLLW+cFvHA5nLmYwj06JDSh/g2GOTTxKSiM0kVr4sPNFITsNu
migCXWFbZ9JPUZBThGJhoLI8s8e6IBDGZnR8x4wpmrqmTaA0OuGXP3/1GiN4zWNCXwivLDkhz2GT
zsY2tu0W+A1dmHv2HHa/NQgyolsQNsk3f07BrqqgWtyYLpY6pNIBFZOWpuJdAxsbyUrueggRzGQB
73gxZh6/XVAg9uj3FNla5o91FQwRZ4zZnPejFQ/EyxohoA2fKRrEqyhMsS+D0gg3qmuZ+/9py6i+
ZaGlkbDsQW1CZe8RSeVwtNjdYpYwxua7F+AvvcnZyJp3dCJI7DBSZ5r2ddqK9iEdRl6ixnaCmgEt
RbKlc0N3EHIXi27bC/5iL0c0uGqIQ8x2o4iWpXfw+WfRG4icksJXN5VruY+Bnvi3FfHjalUPloty
kxlPXg1CLStxDGdwbfYZP55kHmTOVsurZF4LfgTlWOI/jKV3yOqGQrDduh0xoEh7BQBLHhfkKfYA
Pm2GQ9c6vv8MtmvBC4Rh+GWu2/nRNaaWxdS0+Qkq9elKmdTfoWDVJQs6EXhsQoBIElUQqmnq/qgU
rvMeG2xnYKK0/PZ6KnqW+6bDA7ric4rlppi9KNsVlsffY0VUkrD1Vyj0bM2WCpdQyC4qsTweFHWa
6MoAHM++mW7OvPebwGivW4KHF+dQHdHPe9mPqCrR0WEsIELvwG5RSm3ycRT7Vg6C+AZ3QC5ITAvl
a8ARJW7Zl7+hi2wuQi41RHNgt2R+EdoV6T29vZeHAFJy5dIGx+CNazy9ndnjx+sBOHXz0I66/Aao
p6V5U44+leZB7yLsbc+mVTNqYkGfYzJg+vptm2eQrFDrlD6sRT8ZPzQxrlJCpOPpTjo2B8i0iSfj
8M8ubRxiUpTbmNgNo+qzjU1l8y8gc/ORBDywCQFRSChzsnxOgW2X+aVl70j7YEqHqYItlGbaVY4j
EWa8npy0kyQldBQT0HbEnj6gp/jIPTJPebYPN11W4V3sdbyC85Pi8eRLQq7NMutyfZPtxPFuwhw4
H8Imp9+dLoK0wKC0jNx6Gv+xiaKhOR0ZtUyubyZfjbiExW5J5iSa1D1yHFJXtXt8yPXKtgz3S6hl
9icWVl3tQ/hlGWJRl4NrOgvhYVyVxdeWj+Lv+Vt994iJrFqiqmjhLKnwL4vxq9mQvEjTyDOADGKA
VV9MbOMpNbmP0pSIIiw1/c6CiWdw/qrHuwruGHWMxz8tnjVhXm9fLD24UJM5QGXE9uIbS3K+YdZa
2t1pXmMngIp3Yd5/t85xn+gnEO+i2kGecCSjGfh2SYanDTyHkb4fJ38oN8Fo/dFTzVRy/u6Oh48p
SHYV0hOodUCIHO+ZckQruh3jiohujiIrTvWJ8QiAc85/nr/QqZeneJIeDEGbYDystq+/j7ALELTb
LmERc5H8VMqHo2Vjo58h3BTlyq298fc/go7z1+XLPxq5+IZs5FAK3xN7U9s6eoEsernT+HJg79Om
90I0zWGyRV1gmklz9Md24fyO3GT8q6JCgoRs+5SMQ6/50YRW1G4Nb4LMXMS1SXKCUDdQxOnml75O
H92st4CautktuAGk+BFSiy+aZvSPLDJFi2LR89BpUt1jqe0nCpmY7IeNGfT9jxQcK5KdSI8HIuJU
sTFhPf2wVI+r34iNKr5ldqbFVDnFz6GFugd72xyR3ba59zBKl+VqigAlfi20l7XtOrQrj7RGx3Az
izic5XzdsTEAGEUjLaOxk7n+dUtNrPujzZZpqPG9uTzAzLRd2mkYw/YIbpi1QztuMVp1Bim79kud
QNcl/54AMdZfw+Jc8SHjrO892BgZykNAAER+RxIuxgc3kLRx56EV2aFz/NjbNkByUA91WcaZ12yg
fdt5WJgsnHp+AGw9IyvxbMQqc8m6AXC4/1D1OOF30WwzkeVDbNw36AM+ji+FoDCoZ3IysPPHYFuo
sEVa3Dcqa7kRZDrUnCd+pI6xbKkkxatq5eh6ZN7/TVNLoVRNALeuTUjDWE4h3YvbRsVUrFUCP6cE
MWnvAWRMVDgN5T9HYZ67uynr9B4bvvW1KaMBBzA7i41nOKo84IFQN3kNM2A9hbEXbXPtNVd1vMxM
LWq8Pe1qz8Fk7LMETrGN0NMbhx6aQAIwWJeDuvlnTVBUB2vmNd8gKuSlKBTbUd58K8NheVXaY09Q
BhH7sX/+/3SCPLgtkXK9W4Bnnn3rUrL8OqrC2kDoHMs9en+NcjRtjG8G/ZlPNjIbqke28OfvyGKS
G6J4ACL0JQTzbcs2Fx+UVrth0kO7S/WisBVYf/wPcU4BeldnbVNtUYFAg4YvMfXrdHRsTCQIfOAt
WIrB/I/8Za4nfnKetwHe7syjYp1OLJ2Uv0vAwzXfCNjSl5cLLsJaopzqJcRkGv9rt/x/Ji/9/1E5
Kjgh/N+JBoRi/WjfJkzI5b/4r3ZU/weaAW0Ilk+C7RB6/I92VFr/sYmhJETCYjWgccaK8z/aUec/
ynY8hz2zcAT/k33Bf7WjtvkfztnSJa+C9F9JQMS/0Y4ezdKUCliE+IscPJ4YIr2jWVqklR4NNFrr
sMzBjzYTCgzaCBeWVutoNX+5jCOoE2jHYTV3jg7s6WBaPULyxfQvuyeHGvWXyhEGxAO7qp8IJ+o+
m3E/3FC8KmHnIZAaUbtoAwCaR3LiGsmh4BzGnnIFINHDccmiXKwolxo3KoflFbKqZDeJctCDa2RK
d1iE0CGqnMipVdGNBAxYZu+hRCHJ8Rt6KPlxALv+hfr62F1NoBnxBGet/hgVjitQ+Cmx8dlu3FSJ
TPjSmsS792ihX6oYnHgwTEUQLeylKfzOizr5SQ7OT0JR8mfkQvrOnb2Pdv45UD9eDcmHf7aMr63l
RxvJ5Q28udDRG8AHn0iaSDGHzO55Kou7ijK3Y0G6G3DQmIjsx/HQorE9f9l3+w82U9JhkCtPEvjl
He3POaJ0vZULH9s34d99oYdtEKfEUPmuv2NOQiCiWvfC3lEeSZN5mmzhOL1TirGW/fNRyQJtiO3r
YcRJY5HGRP4cas/UzcmqyMwHkuDQizSuQ484MedNWLXF1TjZ5Qayr3dz/v7txdn9ZgOvLEzNFm+Y
etWSJfN2A9ZkwNeDDFxr6wD44ZwOYlUhqIakaI3AmaNC9KhXGlvfeUGwkAbo931ATqqifdBzuNiJ
thO3UsnWX1l+PT1HxeA/2VXSPcLb0tOhrKXE5JgEVBlsYyIn1o67qdxVtdOCKgKq96Hh339QZrlE
dPnOw2gsRjD8R2AhJfzTn8tsI3Yik3RgrdqGC1QXJBGWAeKqNQJ4vOmumkZyr1Sjgf6lYtxq1cTf
ofGISwbtd/twntgisV9OdPSZj/fhFGaCmf2SscpKrysRKVdfJt9AvTCa04XRKd8NT65FLYJMca05
aoijPX/WloSJxxHFcUema/bkbBu8psN8ZpTRQ0x5BGbHguinZnVnJFD9srSqHxWbyz22LygdxmB0
tyC7C/TAdbwtrDjejGxrLlX7jiYKU/JL6QZ43mJEQHq//PmrU5jHTplkSmqYU24MV1msk35N2k60
YcIsn1K7HIoLZ5RTDwcwFsYGCvUcUryjs0MX1mXVTrhQK76xJ5W63h/fzPIeYkId5DDlcbuhwwrT
fTZhdmALm+GutvJGfm3Z9tG8NPzpupqB4pKhm2DLGxQxLpFrYr4Lo74xry58bO+/NQKblnOjYyGr
d44oC/PEURmwsoHyvnvC2kQjnt0nH/v5y5wYNCjZwRQptBwABI4GzdQXiQO7gtnFBhDddmO75Yz8
sULI9JCaBKkjPlgQSP9nR3Fi+pYn5hG+Ccq8LsIgD9ji2/evAtcyzC7DDS4mzLQzior4StG1Lajp
d+U3u5zQSaLGXSQP9pj2V80kWtYUkOKfzv+Woz3DMhTVC52ELYiSShz9FJuKMJsKHPFWUKDS7CDD
hdEc7c5fRZ68DGdI2GJUWhhib+84ozynPIW8Mpl7cZ068BeSZEC6E1rkMpCuAnO7JwQFM225JDR4
FOR6oKJQv8qIPGsP+nzn0U8PaI7fnf9xJ38bOzeXc7WkuHK0mk6LaiC0iNirUkxtqhPGNVuc4N9f
xaHo4yiKLlSh2em9+ebLANxzBbh+Rae3fXAL0KBmaVrP5+/lXbVbWXzdRKXjHuIYf/yZu17ryHnk
ORNTne0Mp0muqlZme6DX893oJFj37Q480HKSPX/l5Q0erY3sO4WjPCoEFnP92/ujyo7DjZbYyo4b
FNpRESYQmIRjPMY2GnKjHYsPAmHSVxebO8Z9yriP53+BPLHYUNcCXq0cDrz8jrc/oaGJ39nestgM
sB6BhqabOgYPjjwyfjI42+7Lug0oCVv9te2WAB5j2e0TiVN8Tt32IFN8fCqY/HXrNXN/YaZZvqTj
B8QAY+oXFMHoerz9dZ0syPGIFia+W8t7Yn26x6BhGwFVYO7JAJbEeJx/IKcGA+vgMrGxiXq3zIz5
GBEJJcmHxT25okE+39iDUfzMAxIf0Js2m8hyrQ9T401fz1/5xKzq0MxjcVt68OJlI/VqgdNBJzLO
0QFKMzDpKarXlSyHHryujYgpQXq8LZvKvzCXnbgqA9BjrXDZnKrj+hioxLpPx441TmSAdIYq+AZx
vpLb2ho6aF8y6iCh9nN2df5u7WXxPHq1HnVdh6+bQyAnwLevth7rbOicKgAZN9tk1xp8CXvHySFW
57RTtgH+W2PbsgM7lB3R4Acr64y/UzsZxmrA9hvsq16IvxFlpmCfIeGUxKyh4Fh3CvoMJp5p/om6
BM+37irEaCroyU11Kc6kW45i87CTgCE/eVgciMoZ2fTspd2p6RpLAzaWMZubfN1YVAmomkyN2k1F
lO2Z8TWeGuU5n01vpN9oGqZ754Vpp6+kX0AKwZFE3jW9G5oko05RgLtoSDGnjJ3C7JMNzSUn4omP
hIOw5SyAJVs5evnzVwPH0kba0W/hE6bCduMTnbONZdpb7GSL8IoCaLeOswR/c58Ot4ayyR6aRnGn
dWzvp6RC4TB1JXAqS99VrTDvewtC0IUP+cR6wfSNBoZuooSCfDSTE5EHuqKHZ2aK3PkdM52tIXb0
388PqhPzKe0UVgrB44CjeLQxsTUxrLx9Nl5hyVEj83BnmGTDomlo8Tyie58Al3NkIs2OuOEoIfT9
/C84eZ90CQAuQlcSC7/x9btAKdFh1XMIy4gNwODm1KxJ1Apuz1/l1M6Uo5Tim0VdqdiEvL0MB7hM
cG6mnFAqB9P1gOFDdIgNACLsJtXB95uyUl8XtjCvEERGO68aowfg9vq6jBL4yTTk8i9hwYwdi1ms
EaTZuESQo114IO/nUz5y2idUwk2mF3H0QFDtJhEiSwZn7rJGLKZxZJ3xM/jy4G6etLyegvh5bIVz
YW196Xy9nWAo/8ll486VQVke7d5zFJG6CBsiHuJK7VMzUPd5r1FKLrBmDX2ZbJve+esYWDGyIGgO
sYiHu7ogzkjliw70/Dt7PzL4OYT/sIot2/PjRt0kJ98UGTQjC9vvJiuGZo2QvbtwlcWifTSt2gx9
pSyPh05v5ehDw5BVotcdjNVICCpGJbKJq3oagXlVvYmdNp8fBg7832YpILIQRhOj/SJprIlEYe9S
YeVbWwrMTiS7QMwe4/Cn6c5Y+auIPMbM9i58su/3H/zel6OnSVg2H+7bkTwkGJfblvLAMBQ/icFs
6D0Io11HakzaCw/n/VpHF4a2DGPCdGjKHD2bgAA7Q048m5kWwX0H8oKQDiBL1SScz/gp2Vaoyfl5
/r2fHIfovYSwPeYW990OK6PsVuMsJkwv/OzafrUT2EzJcEkEDClYcuHWyEK5NjhSJcBOgHQQ3oxD
AZ+ihlzllIfzv+jUI+cETbGT8gJfx9HKC3Jj7AZOU2huG7ELYGyQZFMOdKaGaPQv7KdODUib2g9S
d+pATMpHn6EVOtQFNA/dzA3rCZnehAsxHrEuoKcJdbIvTMNKNrQmNQQ6tJ/QRjKol5gsIIGvhalG
gHhoGq5cZw7HrzoNSqhSTtjG95rAkmgHWSxDmqycUO7PP6kTH5O9jBQOOtrU3MbbwQnrVtK94Le7
vRyInYvjfeFNGtgGOJ+ittMP5tJhCajFNRfG6vuljLmCMsdLyZwHd3RpAnfrRT64qBYtMFUmWzB4
3BmcNGH0kfHY6rS5rWMoRX+ENcyfxl7G9eb87Z84gfIjbFqITJ8miIejD2bCAz2CqOdH2Hn0aagw
HBQleTeAZcD+1c0egy5HBWG1pOwZ/Vek2bjkEwkVsBqacR0r1O97nwbMhT3PiaejJC/EIp2awq46
GlTRVArSPsGXNgQLfOuGNnZ2TWHKD1FPJNgVmRNAZ3G599fIZazouuRwUX4+/3ROTOi816VybXuw
FMXRZzQZKKcbN4JU5NtI+gFSbcYJyt/5q5z4WB2T0ynqB+Uuw/DtEMy9iRwVoqdWg6uxv6sKjTnb
TET9RuGMFxbrkxejvEHFwdUgNY52kogcdGt7yuAk2pOUWMfeD+QwXwdzlF/O39aJh0eBk6dmCcEa
rY9eYOImkZLB8mXlfnUd5h2uQpFGF4rPS3j58WoI/dqk9+/RXOBg9vbpuWnUT3a3THUaTCjx2sOX
EDM+YTlR0Xx3gLqa125i6s2UynQzBzIukbIEv82hw0/et+kPpDPU08Ca/sXliS1JOBEiQ4cgUwJs
TKTokyvSj//+4VDvsDgOYs6xzOWuXm3oqSrS7LV6OpijJ7dRS3wOQA77wuS2vMyj/RFVQuqFaD0Q
8ajlFb26SppVlD0wccJ5whbbMKOC3mnkZ6sIXQwhXXNhJJvvK3hInVEMWS4tMBtl4dsLEqBHWoZG
iM05IF+VIwhK0wTfaGFNvgpqmI9R5o+39AOTdUBLftMmIyZ1Qi8xqpJIet0NtNJBcGR7fFjBrvJq
c6U5Hl8XhnVr6zZvbuO2qS9stk8NVRt8OuNHwFgXR2PInItRlq6Ph4DDEsfSOtobE/nj//6d0yVl
jaFb5CKsevtwwrYmYiXlbFuA3z/Us0LNJuv2wlVOfeDovymoedRu3y1oc5BENukvBpZFTO2El5Y4
7bUFvhEbSrQ+f0unLoYmGjKOpMPnHGNmxxkbB4mYWMfCLLyNCLu/LhpqSXYR6Ovzlzr1jvjEXctj
QmFhOHpHjZVUQ14xtAiDQTEl6+Y6bTP78fxVTuwfHeTlcnGmvjRn3r4j8kDduh+ZTQhUwVSp3XqH
QDZcg+vEtECaHtEe56/4/r7ozfC5eCikTE56R6NC4ctF1Mw5L+BACzdoLO9Va4wXRvj7F4VCCo0m
poOXQ+vRfENsl6TCwUrWd5i+hOH6IbGzgJqR+wRX//6ONJ1JZn3mAY5Cb59hF8sacxfXUsimNpVn
IAGrmvnC3HZi10kFb5FPI49EzKaWW341ueGNmlC/wDDHWWz8qlOsFaPMggMpy8O+Q+RCOnJaP+HC
je+GLKxuVDx1mPeg4dmEaUPZIEZF1t2vZMgRAUVFDs9xjr80YslWO/9ITjx+x9Q05XGbLg2Oo61e
2hdWlGmGVYPhalUZC+XDbQdNO9Y3v52/1vshTLUAE4jNVLyI5o8ev618aiKSCkkj3JKMXzp9kwGp
NccfsCx9dfAx8oZWXbjFEzvJt9c9ukfd+t0I0IFCbkAdU9XWj7gsoZAg6EI4lKlPKT3Rq9iejWsX
EfO97pMfWaLnYjUZSbHrW0KSAEgVP84/DtY5BsLbVZAfRj+H6hldato2bwcKnkxaynqBRUJOKR+b
aTaMz6IEfnCoiQCMP845NKQ19Cn5F3s/CNc6IsMKgnMbl4+qBD6zrmtD3OUYE9UuDruK84EVeB9p
8zn2nhcPCC8iYv1LrGpwrK07Lkhe2PQGO2OtthoA5rQuBDq7FdsSSJhe6ccG1qgkZAtNCExy6PU8
qw3tLBPIpAc2b6XmWcabFpk+h4PBEYRUFeqpA+YREUg1dI8UqV7onXX+qwcC1dy0nSohYyiMWPAj
ibkipcCb1LoaGN63qUvFk7V2ady2hZkPKxQh0zOo9hSAZS3daB1gESNrT5jlDbVDsNWm9ox8k8zJ
8AtnNV+yh9Ck5j/U6hZxS+tsrLSd2DNBdHxEpTL8qUWKrqQZ22q6VREm4S1sQN+FfOvH3VZ0Hdsq
YFrTs2Kz8ORLQA3D6FrVlRXaLWFJc2GXi6vNBEYqev04yAAvRlgVBTDknj2/9AYX3GvJYXol2h4k
RoES7xvEI/t305SpuRlVbx8CvydHKFWAeCA0GZtRihKkuYhqth6NC53Lb9r5V2V15TMhPasorjEW
wxbCO9eMHAVxQMHXHCwc3DKz3GynSOilOxXXLdAFJAR6JaXvPQ0hvR/OS2E5AHMPl/i+COPNVYgh
8Ckb4vFrg1Dj6zhlj1bVxdd15NRy6/lZ/adqTPkrAQDw7GtjfpjTuEgQ87UktQ/juOB/XOCSiL9d
GJumwM1lE/XdHHyLoyN5BQROcDwK2k8Sb0S7St1GfsnTGip2nbuMHTcuNTYEn7zKD22EMs93eoXS
Z4KCuqpJ3Br2STZMj470jR+idia0GtIznnFbeL/isrYJpfOC8KOVL13vaWzqeQ2AhpgxOxnc70RM
uzV0jGJ+cJ38ys8AMK+H1iF+EP9E9rWqCBfbJH6cE8dKiCSiSg5tRD8qx8dJnmIjS/tA3g6Ag8Dd
jKK9I6gj/ZnE2XCX2m77M6mnIr52BxlfVylbwTkHFY9aQzYfixhm3JLiDQKEeiw6WGAN8mYqipqE
Aacz01VpFSW5EBIq1DZ8Cc51UIIU6/wlVXfSHZxtqD2C/DoIUD/scTZwVei2m0DI+LRpGH8Il7OS
EEdjJEJSu7P6qHojaEmedgmhnlzSozf2CE34Ku5icu6aGMVI1UjQ0+QV4L2WS4wnha7yC2EzOSER
VdODfKNR+bNzEyNYkkLqbo3j05vXTWbZ8NroBGWrctA5lFEnmrKbSFRlQfitnIl56lWyfIeT9ZzU
DXTNTE7WDU4p3KyIxfq/5C/kn2THeXPVmWoB+rbNcED47rqb2cTDt4qHLPpTaAm02IWH99XJg+I2
x/U5LJ4X/V0Uef/VLjxgGe5MwRuI7ohVh9palawjjnsw5HWX3RukVhKORRnyE+a5+Wu3lCm62oHB
H0J80JjJF89A2M7tF1ENFqRqTK73s1QT/OtZmd/cPiTbilmbaJkm6p4oCMyPegpSCOnIRLC4A5af
rpAosGL71mT3h8qzI2APUy2rVShzfZ83RfqrhSLdQy+fh60qCWPdBJExPAIhVD+rPm3uxQBYcVXa
vfg5VF3qMmxxxFMZrwRxNKxUazgCyd+uVuJ5irGMshVrgkfUXNiYMPU2zpqvWPGIMQ4Ry1XMjr0x
6cs8DZ5FWVGOPbCBGBbHYSxn8u3syu4+pF3rOxtl99Vw4xtdBj4/jtJPgTVUJFvAAPwkzZZZz6mS
+El4VfiTIxtFdN+3vR9omZLnaOraj7bZ4+gRREuUFAkobUJt6NtnATP3ZfqBfj8wUdSuAzYjCMXM
+LAM/28xkkDQIpdIPjrWnH5l8sY2KGyOynh/yuIXHqMk3BPDV6FFHCbQ4a2TfvbSas52Pp/p+OAE
kWrXBBBY5r3s87zZkVAMbL4SVhYAjA/CaR1j/5lWqEmyW6v169uKsXw7BKNBkAwhNR5TDZJjPpku
B/+exSnSGN9xeblFZ/6gHoy1McMxe+PXSYO8OzZhdfuG42xiHcm7Nq1Zq1plNXJvTs5CxrL85J5+
tY/P1NVownRVACALqU0ihsZpZG3IaXc/dEYCgAxz9Eh31ZjAB+jMbMLVSAfpY1ZV/hN9UN/ippMm
3IVeKwuCI6zw8+DNtXnlo96pY78B+BgAZh/41iajpp/JlAZDt/Oi0qRtTpjgpmD0kU/lzcZd4+gQ
7k+XOz8roAxo9aVZ3cuSn7+VXRjuVbvk1XqMGCATo6yQtYf1DCKHoAMI/9KLdkwDETsIN6/QIFVW
D1w8df1fARPsl5mD+2+bHAyBr0vA35mcwXxoHYwEaxuKIBmr0q8cbM6eita5ThHVNa0C8sNxDX5c
NtjeV9Nd7sZwWDhW9C3ch1FKerGjABpCtQAA4qrwXXFbl1AbNiW56PcY7GBOAeVrxZU51eRedbLX
X3vT68h5r+rxg8cQQM0fpoW+S3M4Ghk2Pb3JXgRDjcrt+5FkDEUTEy4bhIsOfJxZiplkhARG0QZw
qpdhF2krf1fZkDlWbkjRcxs0Xtrd+pGrf6vaHb5RxbQxC8a++xEySwyQmzAxAP9Vlf1gH0iuAOnW
DSO6Jwh8JdVg/ZjGlLUyZJ9nrJEqwjR0SI+UK8TuTLV+p81yAz/RvMNSpu8JkiIQAQ7YnTNXsHlC
6U6EVPO5mhMMT1Z/OT7Vea0JUuqBJ65BnmDtiKdm+s6Gz4NqoxIz3vhiYJEgbiPpV2U1TgCdcGE8
BlNqfksghDJLzVNiw5123DvIUPla291ANzsEyVFW+m/cOMaPzqSnKWawT2gfKytaSxZNfyXyIN+Z
EZuknWVNcq/iemi3IXmlyVVtRubOpTddPTkNlK6Nas0+eOL7INRjbIlGXRcQCCAwBIb3bZiSMD2U
cZynN6ltLyymqJviG+yWNTqVVKT1pgnTOLlOlLA/dHlWyHXpVp0iMYGS2cpEXVB/UF3lV6xvWUJE
uUq1tam6Km+vTGPqvCvXzKPyMHpxYlIHjCEBwQ5S8RW52Daipw4jvza68XNaG/HHIjI1cbP0E1Ks
eIatVm6Q159FQYLc2obQgSNGJhnTUKuDZDuqmFDPrtfJM4oo2wT3V4gvxG4EnxQeRvNgumN4KEZX
zhuVlBkxmhoVODQo86F2k7BGdQo5QEuIDQev74YPOWUy2lQjUgIws1aXb4a5j9pVP7qAzRuncRcJ
WqVRzETzuM8Tjy2apUfG9aQM9xYSpcy2JFRm7i3BnZo50J479iuhoYP1MDT6SWbu4O0K9sW/+56I
+d08pkG6rlNlktlOMAOYiQIkVk/EL7+N3ckHiCriTgFjXC6OkAGGumf+Yrkcv/AxqZFklSklnWZQ
1EbK7KGUoPavsenU30Sp83u02Ym/zcRQXRVDDxbONTP6k00JRnONk9PZ1l1AF51+QHPLXAKgUJVi
ym7ruTOC7Sx8CbG4xQPiOgVEKHtgF7ASk4IVjmXZbXa1k4FzK9CkkR7rdnCK7CSQ3QaiF7v/0s8h
FFGFcyAkdynTvk3U8xe08tWdQrlu7cN5Mkp4+E2SPSZDmJRbDxNivwlkD7bAl0vqBTIGe9orgi+q
1f8K5jqxgg41D0GmNHzZFRIR0fbAJui4NOaFCueJVh8lDbx6i6MAWcuxZy/BCzn1JlTfZCJGAEPT
7y4EWFRMIUIpT/o8B09RcB7Ez6bu6kMo+uaQ4kj94zhj+O+rOg4NdxfMhPtiJXx7sp1QduUYq0g5
hBZ2VRpJ88dNcn8d5TaZxBfO0adO0d5iGkdkz40vp+xX5RZl+WynrZYb5yi2CnvdbIYmbv7mhkmK
hsjMC+f2E7I1zK6LJgyh1CLRPSqMWRUahpLM4LXt0CbmpJezUBqzblceOSQ+WM9PjsqZAkll/JzA
5L6vJm1vO2USWOATTM4mQ5cVni78P5iiaG6ffyKnCi3kYi3lXOQo7xK9kGiKwmmWsIyAXzn2IQdS
PULQmHsyejA6kqqRF9OFEfi+YamoKqDjgqxOV0ofVfLcgNWRL4qrWkV3Y4xyIPagjcGnFHreNS7e
e4DB3byuijG5UHN7f20G/6JTdfF2atoXb8eAGWg/8XKuXc/xdChAve6bHsBMYwIx9Sz/YcwoDjSG
8a8tFqRZUyG16JDR1KYv+PbCY2RoqxgUGxlj6A6cd7KDJfxqO1P0JI5xSr/SDI8vPGnn3YhH+ooC
h9YswlS5ZK6+HvEG5OR0nl80wDEEwXw5GcxsfgoVhbf8QXqhbnpixDOxaGYWS6CUoMpydEERdWNV
IoVsjILs4jYmosYmC2Ie2WOypjm+3LijzUrpcf6GUqcrzjRIOcMnLap8NyPSPcixQ5tkRzpcD6bN
rvj8oD/xUFgGmQERn1D1P9b0YYX3SshSxDb15KwMCQVyUcA9soAMy9/nr7W81beFOzwZQP+RDqIj
xGv79nlATiIFOXeRQPVFcasLtzb2sW2QD2+FGNbXrbaDZ5BsRkDxSJBELoDoeRfq8++NNpRv8H/Q
wISPynHi6FegrVNOsEhKTH9qs0NhzjAaa2h6HzNZD09GVcnvAC5mQjxZdmATW0BDUVtE3m/DELq4
8AJO1FmxVCN3Eh62jkVc+fapRJZnlC+WhT7GOFyls40FiA1GOSfeYxYWFLWzsLwKCijwcYULNu0I
jKmATe6xj/bfeup/RPM1l4I934+M5XfRckIEhaPlWGNdm6O2ppaREadZuhlnJA0wzPBCBZ6xT+fq
kt7w/WSEpJU+A44R5K00U98+h9boRcVApFeeD97zRHtqFbVtQ4qvXo4EwcTuGpIrUhsC/oYLb2H5
y98OTe6QiYiuClMijba3F3e6GP6xPyFtHcCfY3UfAJ2n7oWxd+KRMvL4CDDFYJV8p6xznHiWi9Qw
tGf7U4KE+oFYFrlr8rm59uCbXHLgvO9TsKLQAONDQaHMovv2thLqEoahWNK6qg7uFRE6mzzOXeii
iMzOf9wnLuXSY8PhuXjYhHU0pfeZWcvWxnmDsHYGqErmDvR+SnyVfzEd9f1EwhUYLOxvlwCRl4n3
1d4lcPGa9SG0x3EMsxuny0tyGbOUJCaVex/CPgDf7RtDc5tpQ+yH2fxr9iD8EVWKddlSMO7cojjA
SYOi3hnzlhINye5QNbFkJO5wSNG9XlgMTj4eUklR/CI0pb369k30ekT7GfA1UayK/9Ax6m8kSKdd
JOb5+vybeD+j0IzmXcOaYqqDm3z8KvDHAcTMwzXNaZHd113SEJ1bVONvyE4g0j2nT7/lDuqjQzza
AV0kMyK0uoJQ227rua6IAcxQgW0sWhbmYxnqQF/YebwIIt58cMgkCMkFGccGFLvW0W+0WvG/qTuP
XcmRNEu/SmP2LFCLxWycdHXdrxYhNsQNRa3MSBqNTz8fK3vQGZGFjK6e1SCBTJSIdHfKX5xzPkn0
6oasYB2oP2TFklmxwr4RxTXjajizxqyhflvEyB/HxY70KwIiiUS4CtJkIWYLZMkEjGSHLsY9DP1A
dlHQDwRDQ1lBPM7mx7jLAMqIw1wNYLIGNy3sLXYO7dxCKpC6aTxH3E5NIav9WGfLXmZmvpyNCc4I
3KVqgfi12JP9mxvln6+5X3465qBt580RcImA+flSSFNY6gy5qLoo647KgDuQ1GZYQU4rnS5ZQ1La
9wwMgV1U2q37A+9U1SWoAvUtxp5FQ6LrjHnXKT94llNQOp9r9gvPDmkTX4OgZFpYRqQxx/7Iqd9R
fU2fy6azGTHM8JJhhYHSZptY5M9/f+H95SHKwBLPbMQ9yV/Br+XkkJFCTb1Jkr5JoxcJD3izIEj5
7z/lr2UVmgH6I2eLsKGK3Hzmf67jOFJhYaUjQtAJcFtJ5sJylK2WkK8aVxyLNTTWVw2Uk9l20TYn
EZZyioup7xIyKMGB5y1hSeSkjDixmXSQUj6HxLD9Rsn016OB6Q2BLHtKO/KAKf38NX1m29bCGi9m
c7Mcs0my3qLB+80r5V99CsmEZOjx8uJO+uViYibildysDJHyACQumkgzJv0MZsDfH/XtoP580aIK
CfAo8wQLtobl519j8N+TyeGDqe17wrwK39qRwbLsdTO23bHMFv8yC9K2Y7m4kHi9ovIOf/8N/lIf
YBPgeGLJRvxk/kXUo7YQ6GHlG7h2BxjdNbtdgNPsynY2mxnhwWVxDSs62uwFH/7+o//y3uajiWK0
6JNQxLKD//nHL6zaJ5OgWrKahjVWOE9uC1K+n3joWKSAVs1vZDj/4qRuXWiw2aeIOAh/Odgpdzly
WoYtY1+ZZ/Iyv2k89r85o/9U0v18SjfT9pbRROWzVeQ//6qUTnisNekvhd94H6oQ/sghj7bJvqBq
gFMrq6wCWZnjtmHx2877Feuo7lGCKWZLCDA6Z77vyDX8arjWxmpmgXgJJhecKJuF+gNqkuVLauQT
z4FOMlWXtlqf0K/Zd+Cox+BgqyIAmLx2jtwxdw4+Lz0A7/1UVbObrNxTPjePoVKcTrJh2uYF3XTf
ga8gpB5BJDt+Ai+fCzSA6fcQ8tJ8wjUDmq9RixPttyB2XLyohOHtGogCktFtxnXP4LlxEzghmUsK
db5AOuFN9cFO8VUnou/tR3oS1b10jH/0ZSEXGZX5Mo/DHtk12M9RLrW1a3si63aExMiPK3IsK8kz
gLBJmecYTAufuf1xrFZoM9XqEGhjpMGYzGTuEqHDzfKYIbSCJzGN/dcI+0t6ym2sMJ+ItsnPXtCP
gEDyfBV/PC3+raCT/x4k777/3j6P4vv38fa9//+AlIcM70/3dPI+vv/H93YkUXtD/f3v//XaFuP3
b/9xKdrsW9f8GZn3zz/4n7En/wiIffAiggMIKSE3kiLuD2SeEf6DlC3E23QHDIbA2nCz/GfuiW/+
AzGxzWyBqJANmsdc6f/mnkT8T7hF2Wz6ZkR79+/EntjbNOa/7tctW8Xm0YsnC7cTt+yvvou1STuX
ZL8mPrDsuu13d/Hp8nhJfkTJ6XftkP3PFIGfPwy5EUZpvjmHgh/388NhrUaCqycrjzFc6gHqL2v4
kMyfWs5c+kZkHHVVRxeiJSWcTZFbb4zt8CwZvXuuzTQo7laVhT/SqrN+oLTrbozCz85sJIPD0gQF
Jj7V7xc2veIZWM5yZDXWP5hsby6+tt2PrRqQ60eb8MUb+zRlGqzNz8UyFp+pW1G2qN7wP4A/gjIa
umgp2FkskAOGGokBjJlwdo6QItxnVZUsgKqo7dgPECfY7tZgWdIkc+Z+PkdQwkDjVCUbtGlTxnTs
VcR+Aoo6HYixjr734DLUacy8DAROargOvnnTWo6CnUcQ4ymFpCWsDdbWzhSheDOaxSMd2Z3DJ8h8
sFTSwloW4IBNEMQECDTVjRkYNYdvgn+uGmc5to0Ko9fU9QqZ+PWQncbI13xEtDSf8HvV92yXPZCz
KjTmUxvWMoYOpdOkB1mHXKDXMDu9MCU6cUWEG9OuL8GRlWO6T22iJuNWZcG17Iagi0l2C+qY8YZv
H1DVyCqOald/G1eTYRykXe0d+5nBzEMO9pBwydIkJ9htCanfFYaun4Hi+ve2vYEgFvDrtzaaeiyn
eb1YB3uIqEr9wm0/zY7HckhssVUxHn86XKmdL2Tv+eFjHdFiH8acLUjskYS+d1dwZBASTYXUqsr7
+wBDzfSCiLcjqD5im7yPgiaS5xEy1xfTmtAPkC+K7VqXENVbUQbqIkoRfsIQF1Rg5jOWryvJOyc6
bOd1tQSYaSrg8RE0oiOSqfOLl2gMQGcE5AR+Vb2nvs25P3zstDJvXTTop4H0ggv75gYnRTajtFDR
zDIzNzfEa90bL1UkmycWRMOUKF0AKtgkie7Es3xXQH9+7utGHOAQ6XU/apZzO6my6q2zxPAgOqf2
mf8peQqZv5k7QvgxdbXrnL57TbF87QZDQt3CnX2cuo4kGicQzZyU7PmH/VQGA6H1jZXGoQFtCqxt
dcK76LwN1hR5SY1n8jvx9NKN+zLw513eNYyuhQres5zNTuzgen0sBOsOgcB02FM5BvdD1LLzh4S0
QXKLCKYJcbDgyaGlsBxhNV++h4ZlT0ci0duDUIu6ZdThPFR03wrWHGgGZAFFexuSrq4I8uLVtkGh
e+9MiEx9i95Gm4eW2/aLr60KdU8zW/2/VzdRBfOURZ6HT4GhNrP8nx9ajVWNpks0AAvkpDPNky+y
3/Stv1Rmf3wCvl1knzgDnV+Hh1JWAz0VnzCQ4roGJzMr/x8/4ZcHb9RPCv0Jn9AMmzTnhNjnf/IJ
uEgDbqutkdr2IH+anuAgkFwuLMsnVDOeexpK8ZtP+MU3QOAm4wfmeJg4eCFSsP8yd8p6lJlOmXId
jJ273OZTbz6voDA/kIBhWBeTARth4yO6K5sFxG3rFikxr0F9a3mZNyT4p3AHDcR0fFgGyw0QxZl6
/Sgsgn1Pw9IK65iiRcR4YJglNLe6At3xp/Lg4Y833Z+zp34u+fkFXD0WCiqPYR1m9+CX4njoqmVA
XWYRBm5dzfFbGFU3bmfCEHV/80nbCf2vN+0fn0RX5hGATm/1F1MSpbPMzdqwdrbuX9JQlJc5WB/b
vFl/U/D/6w/a4szoKrYI2J/P+1oTOla0KEHcyU8aZLEOWOgCKeO/e+SYGnvRltzJuf/LTbj4NYY7
S9v4burEmU1o4W34aWn9k6Gq33zWdqn+fOyYBVh0ZfyNUZLzyw1PFufomgVu4Clczm15GMpuh1wr
tuUlD37Tf/6yONhOVMCPYrLJ3op/Wtsl86f7pvJbSVRwvgUNwB/130wHgN4lMhDyhe/B/CSym00x
9dvsnm2A8tffySYJVrNr+1whv16NyiW9qG9pGAbbm14Cay79nRbIlOMunLL7VpEqys66Dr4hiKlv
srFdnxw1d3t6FfCKLuuN7sSLvrgvO/ZAceX3jAfJ+M6p7LzJ+NirBrIY4oAmtnklXkgM6V91hNlq
B+pifEl1YREZLqPPAFZKpPhgG7cctCEtEsuvJxSQDbEF+8LxlU7crBcGLnrTuZaI585dSHW3G3w1
f6l7uIegPG31ivJuCeg1LX9fezJ88rakhadsDNw2zgZ3XW4aMzWdS9azfIeOVDzUVcoUxXDSYYqV
b6w3tPpwgx2QT0/OlH3n/QCSZDHbKQKuG/XgQDR72yT0betZSb+wL1PY2/4NkfPD87BioD0vvScO
tJTyW6Gz8QEfeXfGZNaeUJsASAHHgiyx1HmXyH62xXGefOfWcZWceQdHvRnnAWY/CAwdu6JxW7Ue
mPr0X0joQnq1TmtP4amrZrnv10GSBmsPzW0j9PyehlN3GbLBIc5tMB8jLMQPlrDB1weufw3XlEHa
TDmFwIn1BMNYk5z0qJubA/oSc3rOljoAFY061SatVHbEXhsyU5fMl0haYyuVi48Yfaymo7TzCZ1W
FQA+dcpOPRNFy6ZFFmH1KVqjm5Ln3QlpTYpoTjiPFIbRs8JR7xytDAlEkwexSeAMl50TvKEyS6+G
iIYxbtIpuyJrZJjKybQPcgiWZAnT+WbqCFjemYKR9465evtCYvuG3K385dDaPD6uE3FgkNNsVn/X
MVP1cQ19462317nfRRM689kvJ5er2hf5A8VDEA+yHMKDX/rM6YHpMrtFLr5nPQ3KZ3REcbbReHVP
06jN/rCkCIIvDYfyPsrD4YwOlpdH22qlXyquHeeI3GFgu55bTUWtUuPgi15Iv6/3k52tFwHSMFlk
r5CmyI5reQeWNjxkGgXpjgpRHeRoBvXNsIU2Hr1hRv8M4xYv+72qMll+nQm8AA+1pKNx0l5Uq2dS
M8t3CTWpuzhLGpzrdm2hakVd7ce6ibwXv2oFKFPiyFA2ohP2IAMJ9McrxoUxcScZQffmrX506cm2
bPqxJg3REoFxboXpT0lHffmhJbvEPWAMVImTOtDBCCZ6Zj9SHTxmkrCqTHt8t2s3P7ikBeGMU+Jh
YWlL+ez2P2xLuacS/QfB9kZ4KoWY3sPBRIabFZKba6nDObHcOhJJUWzjdjBt80nq0HiFVs3Cp1Uw
/0BSTfm3TZ76BFm2MMica9cPwnE2iXJfr+8Qne0u9lLwsIGavRtp9zBPUVn5hw24+xF2TPiu9WC1
hLFMzhGo2vgwTyXfw4BDtLPZUtxsynvjPZC5Yx1bWTA5yoyoSlo3xYDes0w09tgboRTkPORmRCMY
sN1Vf+jaPn9vRNNerbZcv5aFn4ZH1TRgTmmFsUm4TW4qROI21l3Rp8XrFqBM5oQ0xNEDGSQScB9u
sTdrs/mhxiFMqt5R0dPMzMA/mpAgvQsTs8W+z4Ni04k6PcCDyiPy/+q5xUYqAFJtxo23RMPJgA0H
Qxkx1SMdphpuhVXW01szeQAAE1LbyVZOQFO5iYm2HFwDj+hDWuasQCCCLi987zbBp6TezXKZgUDR
LcUEP/DowMGR+4dxJv3+4pRB655yg2IMCEmJj2Kw1NFOlTUcWRt03/zORTEcINe9aUB3q3jSLMeC
OkJqM5vSeMrNoMkOZtQWr2vaeK/ttHh7Xbb9TYQ0LUMnlmXJEI76Lewdf71aRFTcGhDEppcBNpq9
zePbh9Eoybgh5PCLmhDHggxAgXDwGbNB6ujy0HklRgCl65L1F8wPIjh1WJyt80AyN2jpbosr3hWr
7uFFswGHX4c7oTsEWG3chwC4efNxTAc1HNzCnopHoj2avQmRCiEyQsfPgFGtNgkLb3AfkCSU14Hk
nUc6sNU9WYOy0xNysDzJZju7s9zWf2r7yXbZU4HhjBkJ4nthMW3wshv04mfvvuC83qHfwynE4AC0
XQmbOjstatD221h18N6Er5YLTsTshDo6ym71bGFHoA0XZ20b3XPTzyR4twrs+iXzJm9OCKuLHoBN
2tF+sQmGudFLgxcLqgBLYmvMNoB7KuQgWXSCM41Zj9eHUtam4P4O1+pieGtd7UrmF09zxN1ymiu0
B9hwZ3HyGLw0dyLq5LEwM+9DA5cEHR5DB3VIrXk8rcpqPmSGWj+uPACCQ8ZU+CDJNy8TnrYz5g3f
4i7xPcTXlZ1bx8wU08O4FnNwxV6xwAuddQa3SS5iwIUbOU/uuCKDpG889pK7LxsLYQIhS4tnp5Im
LUHq7P3STvcohxvc01QVx6ApiZ5gfUI5shMefnAvR3CLicHqjvkKdByOQOCchTlb1rWKfDXKnYWJ
8MntSD7bV9NsPje5Z7RHGXHed5Jci+AOqWH2BJmeZ4/qV/d1RXDDYxqDDeq+aTixsZ7Kj1WVRequ
MeoyDmQ73A29gQy+yPATJp2oxXQhBgM2le2XDAmIyeFbr6bQvEzN0GcsgyEs1eVyM8MXiruV0grb
SN18NpYaBjQRI4qZDvna9b51ir4G4La4eyxF7fjFgCq6b9RqonlwevME+Wyqrk2qSu+EGsyoMDqW
FhFCQwYGemdEg2ZkA/uYvXf6TiePTM5yVfmmRqvgNSbqKLzDO142F7GEsOvxzOI9WLBbnsvU5F8h
5tVjkG0yh8DZ0x1n9DsVz1pRWSdyoArvnK1T1d4AKiyTcFBjvncaFgRPVrpOUJYZBg1xuDbk5ICi
OhBVsFJB9follK2cn03Piy1YJDdhNoikZTaTqMw5DaaX3yGGqI6pivIDNPIhBqaXHTLufrLcJtPl
DC/LaSGtf1+HnliTLvPDa2UBx/oxGHOws2fJHG0ovKNk393yrq3KcRekspkf52aDraWzXUWnyQvG
O2B65qdmWICyVURQ7o111pdG9otL3hSLgphp7qIPypdu/VExP4EM0+Ex2MlOW1cbq/q2LHfnq6mx
3N1GlYsUZZmi+kvJy5XCADnwua18chyR0/kXBMT+Q5muzcOiYcG/KxYG2Vtktn2yJTuVvNL84FOa
peKQO/26rzulKCYM85OxsPOLmUTLxwW2HfFPjfQvdmOFDB1CsqGjCPhnTLhEaB/C1HBAn+brcu5n
ykVSb/ulBf9tpF8au6IYbFiVfKKNQkiI3UYbz0GbYyhqV8J8dhx7/U4OaaW/2Vu6wxdLsLg8TEFj
TAkZD6J59sDintiB9F08iSin1mKMm3RViC2AWV+0tx0CcHdyXvJ4saXzMumGPqFBbnyjGRKCiSeu
B6EbiJYrbwxS4ZEV4Ahwh+FH62LdQeoFoA9Ruq6qy4QOudWt45KT7+cy0aswzhAuq0PQ5dmpjMr0
finM+qUH90MpL5kM7Ypo5gYwF2ds7ldvZFJtoQuHnsYDeSWzIEtpN1COPiq7JMZYrTK8Cwf4OHQZ
3t0E7Tbu3Gb6URde/coth8i9r8KLBAx6MKBw/bAy7qyYR7M+KzNK1Y2X5oN5IYkSSDDP/+yr7/bT
cVjX3niFv+csIB3C1I67EsP2VqOaB2vd1A3aKr35rUciQBcGhGBXsY3eC4+4BYxUUiRirKqrrFGN
7dkJtFYMkAEHi1jS9Vysq87OtZG7rH2JFcMC0g5zrOpZlWfDB6d4FuWQtaQt+p2z87hoPxYiIPkX
VmCv9uM6de21mlZ16XLbIT/PFPmZpgptYi0ds9hbpdJfeRuULelGbJeJpjLtm2zY+q5CNnxqO+LE
q+cAqu6osML2vjz1ZZarp3BxYeYK3y4fCCcbvgyBnAG5hd6RCNQI7nFESKE9VGl3hRyhPuJ8mnGg
totCaoGkY+SxmY1LsFf4J4drxxQ9uBnTvmxeAFownhw5n8F+cPrqo0NTXJHm0sxPy1w7cJtT+TmU
FlnP+eKvF7xT42UmlfUd10CGC8klhO0Ws60J/BMaQv7kI/bweU26MCycydAXY0YcuB9cc7mrgrE9
gc0SautNKlJZB4TuRT+Lr5j8JpZ6qGnOTB2rL27m4vuZUzwIbdQfVm2l1a035OsnsjJFAFRSOCWN
Ksnuq5blh3K07Dl2eO3WMUz5vN4NM3nnu5H3z4iTlXwTwxci8TtM7Zkjg/4KXUv55zKijh9xDj83
0VQTglLxH6NoPuBJGQ96Keun3gIyappDsJ8IMGVZi3MIW0aefS6Zrr30up+5uVLS9IaxLh47Ic03
gV3oS7ua1T1rVWMPsUESjowf/5Mt+oABnTVcQrsQd/na8bFLn8GTdXM1f4j8vvhRd7WiJl9QYkRu
ru98Np0uJ0osR4SgQietX4z3unPtI3n3lnztXE/fQJUtEnJ5N7dB4RG+jFnFjxvlf/WlbdxipJ1K
ct7MFn6t6D5Ns0VmU8GPx1UsKYBcJ82gGuqs1wS/eHSaLIXsM5lu3tGfF3mFgltfuaKtRHVueeCr
D4+O3Vkvyq2f05YywWO6gf2sMCOujdqSyWIO6w8eNNZNGSmERfC21VlTv7PrXdv2gxQT9lH+be5d
lTtVnzQiID+JQICvaLGqvRKkM6o1IN687aXCkSToRVKUFZ/CoTFO3YJ3fAfhjFBgBycMJCQnRUcR
uFtchDV2hL/xPHgzjCpiP15lH/18dLuzLY0t42Dw25vC7sMkqlMQgVjSq0ejCJdPxAA0T/6Ab8Iz
suVSs6y5QubtuOiswLrrsEWdZnDeTyIdg73JQimG0NbdjxIgl18RN78Lad53kn6vSTBQq8/T5DXJ
GNjSPyETw53CReBNhzw3q2CPhSw6Ev9N0hRm9C2ZcWjT18Ffwo0+YyS+SC22f5r6e7DLS14QGJGx
JDiLJZrSXRc5I8gWvBQkdy4vEaucx5w8b/b13pL6e+zGPQBfz1iTmTn8MzBs/7jOcmnjxZ+J5R8K
veWQodvLO+AtQzpJH2iCRUaoMnjxBLpLwSOn01wlDZLE2BWmDmKgJSVtuiT4Y9fW1vJo2GFOmzyI
qzvNYxL2rA/TXBdHT/Fc8yxN3AorB/6QjJrmrdalDS+c54feWSj6Dk5P6q/iQIRx4NvztbUiIYFU
C+97Jol/5k3ffp48CVo4LJ9SaTnzbb9OXrIVz6+hroLnZuqaibIVe83XNYz6D1oYLmTrFavMA4eD
24dILx3skBNhpZ/Cmr+vjXFvrQhK2YQyG6QOWELziDQm0KeiHE19bTPLe+8K1+JhzFw0EQ6NxaEo
DKF21K/23iQIP0pgfAZlnIsUoHU+8zoah/nrnPrTHsTWg0vwxBBDs8FWhBJjvk4zt05gmHY8c089
yNYLvxMX192DKVBOPNr5+jFqU/djKrV6YghGLxmVXnsJubssxpVyCnftUNFC5xMot2RlYbNXZHE/
p9EK5Nspgn1ktWlx6NlLl7ul5iLYC/ZJpCwE+YBHrbCCqzezRI1DR2SPvtC4BXs28ZvqM2Ey2mLj
e05XsevfjCuLvLI5mlZvnmXHkv9QVTRq8mpCIwLqa3wb9QQ/VtCPf0/R2lt7IwXw3FoqP3ipWC9K
BB2bSYIo8pNqhXwP3MY9mkHnYojrCn3SI0YzcswdzZ1tzuLRNnrrfqk5cVFlTvsqalRCVi950A1I
hDu3KyJS6AeCQmOzBVB92xfypeun9yAU8+0a2vrJnaPiump35SlrsVq78Y75Y8Xld9LpWI+4rqjH
j4Hwpo9rAcn4xoTax9O2G7pbZvKa8rCjaSIsOD/jYyKhUHiD/0ZvqG5U2Kq9XallPmVTPX7rKSrH
nQcdahPIIam0lDnBT1zbZE0tF2IUMKS3kTr4S935nAfh0zruq9HJ4SiFHRYeTE2rdduGXRudhCiL
aZf3C3kLlJ3DLa42nr6UbK6zsR3a16ixcispGPXfLziPgP9ODg+OwR2JeCijYQ7uHKfuDuE8BjLu
JL0FogNPfbEnVRTHWgbT2c5rGR1Tav13WN4Aj3vyRwwInX0SKNu6wTG0mAeaB02MwxDdc1s+VjmT
A9xm0c7D95qeIzG53iGSxWZPp06ODsSuO7d9NdrZLsP5mZQEmn/si9mNhSTsYLeR8z4IWp4otidE
l7uOU/bmM4QN2BSV0nlyOpbF6Vy6Z5BGvJIBRjcpAd0hZZMz21InRZ4quRtrl8Ggo3xxm2Y6/MZA
83tnN48pgeLelm5s3+sNM3ZYWcVjHAnS+tkZ3elYYAb94dSVhuEtUwrP0GjcXRt0bJx3WkfNVZdV
6XEr5Nm6G/DpsqfwOw2uMmzMmLZneXNT9Baw0qvyYjlooHbTVFvO2d4yDo7kAk5zHCopmr3b+EhI
J6yD1b7OGlEeSvie1V5YDfvJkWDD9GWppRgTYvXW+cCCOdU7FoLpbZhFRN7Loq/ksWpr52oUo+3g
2M50dMqJg17ucjTeepcJDygD6dzFV4vh+BxXRlNcS7cdoDC6mQ5Ojobgd0Sn4r8jcYDP1lM5+cRs
19Ox79q1esysIXzp/cac44kr+zoFE98j6DOzOhMMYBix8BiykEeS9375QHKiESTM7CdG/xyyHU3q
oN6bXCo7HjAev8+M6dZvI41W/YBVcTq3PAMxhiIYGDFY2vajlXV+lQDDsV6Mrdo9Za5jyVPUOYTm
ji2hrIaB+Dr15fNkVR5z88G0vq+Fkx+W1iLQK/Lahhn84vRTbPp5ea057ofFET4TaNgm1CbFrTuP
6XqEYyYeZWZPJ4WUgDZKROv9mJrFA2WdumsdSfhoYKHk1qQE8f+C7P2t1ZOJY7/0KidmV5uBHm5L
bzmaHZbxi+MRopL7Mn1rndBMmrQV4RXZTKfphJnCP2FTjgh15SJ+axDPYeRec4PSwMqaNzHpSu8r
tOz5fp0NIiimjPnpbjKy8q3AXUyvwTS/BTWZJiQryGtGcALxGpgNee+GbIC65Z0Pw76K6Gd4NlZD
vNZN77FZ44313W3K8oGADfwKPCvG44zJYV/7/kgfHEpE/x3jwmfIZa6K665y7GvhTdGPeqRz3Zkp
4PkkT6VURwejdXGIggzcQr724bzLxqg+LW2F9gUHcX5um8o1ODRzd0TvOHxqPO3dppPRn81oVM+m
Q6DEUNZ49tPvUd8bjw2UtEMZQQLc6cgTVsKik8nBQgFax367USb8yiLex1LREBMjQTpA26alc6lI
VftQpnkv9sWEjZj9CNczO+XolangPY7DFzzzVZc4fp4OO5XJnrPYoSAZl4lGoy8vTa7HkwT4hExF
6umiWwYhVzN1o+xAvsYgbvpRjf15KuGqJS6n+s4dB7SbpN+U+BnTarZ3mE4MmHCIlLo9mNPx6qYp
Az7OOFmgbNMr4IctupSeHOYuQdOSp3zJPGNAr9laoSgR/clkZ/g0bC/djGTufudHfSViuL3RZxZ9
uJ0llEASHKPV3RfCIrKBN4r9IklNuScJgUqwYu7IoaJ7OyzMRqtjGdS8F9ohpD0je06XN5Y1Bx+t
yi4uhmqkvhfduOlAF2ew4za3brKoVEXSqG6wdxX7iC+VNbTFQYi1Vh/6np3FbohUXhwJZeNlK4qg
24N4UazqmNo89mpeL3lULtVjy3qOXxaOWf1gjV74WBT22N7UpSYwgSRs43WVvXlvZhn6erNhbERs
S2PuW7K4aeps36bQifzltunX4INjbqPwzYJt70kY8K9cS+mBOso8RHqc2ptltNwvVJwcIc+zenFi
1/XayWlln1M7Y7CTjQzWo92E4ZiUWVbaLwOlmBUT0WnBV0agxudNxhKzOMp8tgR+CPE2NHhc1/5s
vHXpMpzKgFfqrilq/YUTR9ZqIMvqc8XP3tmAJ41nlqI1y5W5ylcGd4HzrKANb0PHVCaVhUUj3mII
IBtPcj4T/pBVpzXre3HMpLe+AHya6wQY8/I6ktma9Dpzrppx9SNb9PJzOw7iRA5bI84B2KLqhPsE
FdjikRiA7ZqQkFQHYu8C531uLY2/TfVVB4h6VdFzY1IO3NYjQVRPECNxDTZhvdIbz6GlD0gYyCKr
hYwYJLZZbVKNBP4Pkv3N+jyqfmRZ0/B8jB1Cd8/5RA3xpWeJo18Nv7XyJ5k2leKSzZw61tplpO+F
Qr3Oc9kUSboU7atU2Jf2JlEVFS5gxyAMumBsfljnyMgfx3TsWX0VlfzkZFlzJvUiP7l550CtLOv1
rZCOi+5xqZ5zr2eu5KYAGzl36IJ3zDlMLBpDsYiYcUxvXkeVWcVd5Rm5+ZTnmiu85NoKLh6v7HND
VlNxU7JlpifNOfo7HdrTO3LR8c6qNkE6kVb+Y2HzHMZBMzYPYRbIZ4e23wXyOffFTTr6/SNxaMt0
VbbdHuqqyz75FELIrpeUWWNpFoiRI6nfhwqMbTxlspjjTPByAZdQjMvFWDNSVC3cQjIhjLp4cLLa
Wc+1l5J2NazEsNeFD0W+zar6Q2uiQNiZlhxfRs8XL9oPSAlz/d5g2F90N+E6wHBeI8OG5eZMUJb0
Sg8RN3jEGSb1U3NloFc/8t1RjRMTO7pfKz2Jy9x64sHyKUxsd1jf+kHntx3JmYnDyj2x1nq+8Rmb
kGdDOGDh7zxh6OyofY/cFe3UoWih35TB8lSWI5vPwBT2Y9lO9jfX7COCjQpnPgDCDO1PBTUgs0+N
LmLH6jE4Se6Xs/DK6crOLfhs9VN4QVTvMVYX8MSidkiroxJmAbHCL5yD7ZYmcUP2fLQLn9SJptDu
ayoBgu8AqhGNPUJeP030xGwtmy0KZ3JpsoqWuJQ92tlo77Gc+MEry0K42gviVLyyfpeTELdIC/MH
7OCoCrmsWqCCzP+6pDVQQu5aBLOgpOzBfiCBqTgU/4e091xyG0uidV/oIALe/AVoi+WdSvqDkIX3
Hk9/PtTcOyJBBhGa06FRd0drKrFd7tyZudZK2v4eMRv5A3JS6VbvJW1d5Pyoguq966QBoqhr4Azp
Kpa7fDNUsJOANEb2uu1EvV3DahuaN5R++i9kitINkTOEScmQ1weodbw7Q8uNd7GBYK8v5eY+79BA
DWAtBahKDZr3iuSRwKcwlhKTUvj/xVly121eWY8h9BTUUJEOKTxd2XiJJD4oQUMLZR7X5irBnXxp
RIJ7ka25pqfR7O3a9eXkj+sR+0FQSq/jjQcyxUf5EH+8I0inAxbJdtSXOjd5CaWq+6akAZgFEqMV
Ub1nlcqjH7h5taOPL70Ja1Xf9RZxLgLsfcaOFoXkeaC/gXJmWIS/Rdkdv8qVRmVEpNJW7khXDm/F
KNbinU8FkLlQk9zdd0pDx21nBcpvYJf11hVV+IyUOiyhNxWi+BngLFkHGlmkZ0jVQiIpsm52Fclt
uvEFyp5WUsey44EIfktGN9PWOjRwxboKA5rc2iRpVkmojCkE2Z7gr5LGyIUNEUVeAk+Qh10ae2P8
OoDKsVsh6W5l4joLCka83CbjSjvQ99dI23hM0kfYirW7wZUUk8yrhEQbS+sSt0wLt3ErguoH8pym
960dC5mDUmpTcYsqwspLWu+uCSqapWHsqNt3HWn3reUNEPS4BaQl+0YeVbLOJok0jnjBI1IYAbrj
JhGlq9B39SnpjnHdrvUBXHMUR49ub0TBTeTV0bPfpJTlWYqDphnjG9V2r7oPRMkNyR8q3o76p/ea
CwHnqmvCe0/SSVLTqOfRUUKcHm6MVOAJy6OeczEyYY0jED0DYJ5IsZBVKH+WbdQljp7V7TckfXFa
buEnj1VWW/0qor4VOyS+szWgfDF9brD6DLIlObi4sXueMPpDU/flkxQMMBohjkLFAtKEjeUKvFfM
GpG7sclR3ZzCwg3yCKoBi4+W7CBRqZHqM0TxmcIZid+Cn5XZnqa6+4HLpr2pdb156IqW/kYk+xRv
U0KgFNk9mQUowZDtlem8aLJHBU6cuz4VfOVAb12G1rMekOIySzF7FOo0orgDos2m0h/w1ijKB69U
Nc5Gl25D4puD5Prjd8i5upeyppHSbkatuy2tZqzWeeK5loPoUCFvcgRNTBSN4nZP5lp+14m8v9By
jripqymUHdRC+t4gzBNzd8Ru9tjnfbRWtag1CdEG9aaLgtL6EvdieZtqYx/ZPsuibEo1AWJa1gJs
HkYTUvUS4+ghbJmgDWGCZJJbSiFoy8i6p09UIfzhhU6CuPwg7CkrWs0KWLdKP/pTiaIpbGFibf1H
nvJmu22IZ1YK1NiIErfw/cLTk5nJeirjanahm6B9WtpwnnEDEZ1LYsb9MeTJthxr+c2Qmp5qIbKE
zLj4lda+HC+ocf/JK14yBPzc3B2P2FEjHUHNNMYtJ23oUh+qqOnCUmSulb4WdFLrBACwYGm3YSCr
t6AFitBJaIx7U6AGfFcV0VhFhuz/MmHhKHel2ucVBYjMDHktSmSm+OLePwxm1X+xRmjPNoGllyJM
CVR87ZbL0PtimaX5yxtGOdqnqHNrd3QnlumaAL6PHC3PpLvBKgltYNgcPupUDX8EQNm+F2ZbIe4S
peY3n86m2lEKVLup5nvmL5/yhYWLp/5CChWJWUegpxrXJZSUifwweQjrASiERF8G5ILGkI870BPW
EylM2kBkzwxe2qQU8/sIsixY3oZQI2BRu7x9SFR/vPGhJvopcq/+VrICrrk2kvE7mSVP+xzh3A85
l9SXoRAgd88gg3R3U3hmUC0ktbQhn60PQLpSKbylFy2FGSoxJXSSZKv+KHlNHsLejybS6tY1IJAq
h8EOW4rJAC3kyVN7LdmDpPYscZWrhRc5sqpo0XocXXLfkGdV70rTqz9QEG8HR4l9l8uEq7W+Cdw6
0/fUzvunOkLEdPt/6n4iwCtbXHgQgdsVWrX9YzaVAnEdGehnqArMrQSzwO3Qe913OawLcrCi+PV6
u+15Vy/cHTSmWhIU7fQQzxqVs05qK7+B6VOunocAwXUOLryW++tWLjTaUosUTQqhcKio6qyhW8xD
5EzrkGq87CNn8QwdiW1l99Ryc3UBbHmh19VCbsqix17TIE6ZDYj+rByaLTK6o8+LTXRfo8x9uj6a
C3M2cUyQ5VEYD7x5p528mpILfYPou63kT7nxmo5rkvjXTZz3j0PvAB8C/WUa+K9PMNdxs7Cf0Qvj
FypF6W5VCBCxRluRNtkRsuDrlsyz3mBT1FSJ2xxpRwkU8Olg0sJQLDeABXvIXTskrdcFIk+End7/
TMybwFqSEp3Jek590EwZ/Dv0iNBFDgvDqcEMYpKSPlvVruIRVmSfQP8mBXdt3YXBneetW8q9+kLz
9fmKTW3P9LDJAMxB/84GKXsUNS164+ysfZY/8aX1RmnW12fys138tJ0cgkWac1guxHWpyZ2OrDeE
jEYSYuh81TnVWt+2q36F2oINPd06cwgyV5ZD3tEpVq1Tr3unW0kOk26TKnGEFeWHtbHSVkuC2+cn
gs+CmkSi+9uAu2g2+NyMm6DU+SzJeuib99pcoB1TgErO2ugxwMxCAPQpgzZbUSH2yFKbwHaK9TTu
dtWuZEd2yAXZUKP+d9zg1xwqpA79Mav/jJpeS8dbuQ65VGcJcf5JAnWyGlOzPYgbQxdhuv/EVR73
20tdHrtmIvW2Oexh4JEA51p2iOL7S7WR7t2dAPWH3bACb7798mtp0j95d66Zn87d0QluxRDNwRDz
kAiDcZOfTMNJ998eMqe2gZ2ZqR3s3U2++0kri404hn0/2H86G9LYBYDIp+zZ6ZdAlQWQRplk8nQ8
/emXVKTdYSDXdVuFx6CQAPhnX0Kw0eXgB7as0iaOWJvSfper94p8CinpfRAaC/o9Z24GcApIHu4Y
wP8SMkenHyFlSBX61kjOU9EeMj9fNWL9PIR65XSC9CijRU8FakFM9hNSMRs5Z14ElShOgtdzqgcd
zVBoNCVqK6F1XxZf8o4gslK7Jxi1bodUXjedfk8dl9S2VtIeq9aPvQmvuBLdpsW4g0v7Lvf65+tu
4tJ68FUKVEEikwHs5HQqymqg2An6y3brH1muHkRCdy1UURTK7ky9cbzehHO1ebPk+EFA/yRNlB+y
Ki1gXy4uiCWS54FiDB222YIYMkVer6fVukjo1NWEFbT1dld4KxJku4jMHU1jP6+P/CwKmPbAkcnZ
kZBLwP9FismSja+RKBN9u6NG25TdLvMXXP6Z15sZmztjzaMxvsNYS1MVcR71bxhQFi7Ps3sFI5ws
Q5MREZZZzNOlpI8WHstUMWxIL9fUmrZ5RG82T4jrE3cWDRigvw0A4PhvuG7m0mCeIdS1UCsujz3z
cUjFP7AokVJLqrdxNLL368bOJg4qB1OxSKVA1DGpbZ2OSdbKtoJA1bLT7KuiHkJ9YTCXfj6RE9uf
acMjzLZ/btFa6mX0rA1j9qMmpTF2xsIQzuaLIRybmD7hyPcKoYAyANUfGGvcFU9RGM4Nx2hWNY0S
1yfrfANYk7CJSfSkq6h5zDZAniiFUGuGawuBuJV4kHhK+86RXwhqzw8rZizgxkjqIVxmTAM+GlBW
e3JbjxYqIRKacJuEfhRI9QsQAM0HgqALN8b5OSVYlwCqTbA4EHKzQXVC69dW4ZGyxircgc2+dVHr
6uFgtcZ1m44L9s6Wy8AeRAowsIr8fe6KggD1g0iCYEjNfrS6dB/39TMkjraaegukOmeWCD85QAzK
YhKhNjudR2GqBKPWa9h+ZTzxJ7Od15ZUuUPFhJZeXNjpk4s5uX6IiGQEvQji4XYABnpqTUTxuKHb
FX/XOJX6Iml/OrBWqUiF3Vgn7Ufadut/3I6TRdVgi0AZpGpzf9TAhxt5MHvZWag6WgAVgfbbHaJ/
3fQwSfAuYb/j98CDzsZFKneQrVSnkaO/7/OvWumS91qIFy6sFDZM1gq9Mt5CMy9BsTg3gePz8BFu
TRJlanljxF+G5v36hM0IfNkOPAlUIkSqlchj6trsZdrWymBKscxbDoaZW/D+9aowin4f90p4GBrt
j6t0NX3y5HNRftkhM0T9kwrpWg7dfmF3np07k+eqTj1i8roE6zO31VVFbEFKrdmhrHY059DTYiaq
8qqobbwnwUSyT23Sheid83W+TUEwfnJiEZFY86ku6IaEGglI6Gq1OqxWd6vDHf+0mX5tNvZmv7dt
/na32Wz4J3tvb2t7v93az1t++///0oGf/LCf7S3/ec/fn/lz/Nn19N/5zZl+Ofy1mn5zHHvlPD2t
dvw67LC1mn7jfw6/pj8y/dHpX1a/Du9P74dfh3yV82+HA79+Hab/C995WDit5ztOUeGFMiFYBKUF
HcvpaVUbUseUVenwqS07Kn/K4rhxo1tXf72+5c5XWVEnoT9tYmiCT3bmXb1BK8aypms4Y9e1eQsW
UTskNHflgZNbf64buzQoDqkqwlKtYnc2qERpu0CyyDxGcf4IUHwPvpom4+62lYXddVPn20hRcamy
yMB0Iohp3Ed3VOQpYTt6qWEncbTK3PeqKFYkCNGlqdZp/ZMOhOv2pnk69a6ThhOgZg22T66qaehH
9nwpUnIl9A17bNXyILqwjNKikN30QtIuuNVzR44pJItFi3hFI4Q9NRXA7KRqFRpB0G1EexRiAzto
hwT1Tz2DcVcM9BvPGNoDbTjvBl04C/72c+pOh0ov3xRm4NSh1bJm11ar+amIYgFpcTuzv/3nVa08
0DRlD2s+ZdtuwKGuEud3twFfoKzdF1Bt2+7Q2Y39nq9E+88v0/E2xmq4ERZOzeST5p+m8NAm5TGd
GXm2m0c6NEOjyky7USrqFLACKEsx1rkJBXq4T0oIQ1bPDkzfDhENYY3BG9WiIg0suFjiBJwW8HQU
pyZmeymXzMaQypa9G0jpLmuFYaUNWbMvabB1ioE+F0VKf0VCWzhdGj8ojVj8awzEgxDHw2sVaibe
x7MvSGLXRSuKL5AoyTmQm9xmekaUN3zERrGwZhecAmBkDRoo8rE8xWcJARAZA2UTnkZx7a8k4Ua0
7pKEaGuJ03XJzuwlUSJNhJImdugwWHXSnUsHUQAzTREvBAuXdghsrpCQ87qc8syn57OAONJrJLpe
JkK9Ivd+hsbSPr/gbQA2E+7AkWhMW/3UBNoD9BTHpBIQNMvtSkEKQe7RNdKKhcMuTbM/24snlmY7
oYdCwPQzZq1RQTgGjyMbz/9dCyod44kjlOSEm+8Vff4QAV/3qDMNxSkYYk/IGvcfhQD+YTbIsIHv
gBZG3Ir0GngPtFqo4q6oHjt5K9LIoAa3WXsj9tscTHD57Je3NFY11kaL7HFJp+8z73w+DX+/ZTYN
SCkEUF8xDXzLkG29+j4Tv7lwwijaLYBvXdsG/UvsHtywpSFlDfngMCyERhe2FZGhLtPRS3pTmUcE
UqsrmV4yHXkpSlTXcu5r+tWuT/qFQ6JLKhcmJHCk6OaJsYaGfLgnqJeBNfwjZ9oGrMRvQMrrQv83
zYbP5Z2o5BTcjMzbZ6K8O74xC68r1DxSdJuC/Jc2GJ7ySjvQW/sTRbglp31+XnghQDlHsYdbAQLM
U1tCJxcFHErsYkXYFoX5U4lkWB2sr/86e5jhQTyJQhiS9BneHwUBQ0tT5oC2tW3U7a3fJ3T7gP7I
hjW5h4Vs4qVbeHrpU76gJYgn67RdjmxZqlAVeeuTnCOdYD6hONjvPVkRui+oqxThRgmpV6+pRJpf
VOhEQ5orRm4rIYi6waHiEewBxevvMSQYxp1b5t1vmO6s8RaYF9gjJFSqZJUlGo+deqR4u6FzIf4z
uMBIV/oYaO8yoPRHsYytG7ZMX/Me6drX3C+BDPaKnpLfzdN4qyphTxOgH5Rvhj56r1VQh18pHNf7
MO2b364R1nvwYYgA/fNKEAP8DQRm57Ue264DSGiC/xXiVRJNzO+Z2O1G6CPWVSb2r9ftXXAQVLll
icCMPBWEzTOnn6U0bjdmatm0Tdq6kt/kUWST8oP1hI4maKLoq3qFZONZDXvH9MEmZekhA5o/qYJJ
cvh0/XvOw3qdgiNEAmjBkDXRZhveQgMjDgzBtaVUfVZVD5RyCR9BtQtH/8McpYXo99w3MW5APhS1
4DJmS55uRi/KdUFuUIkv9MC9DSvjTzfW48KWPzvE1HWmh4ppIX5M5DsbU9HXaRMqcOLxJFpJzc2I
Np1hDv+6c2ZWZm4JLVZpbEOstANYI+oRDdwkiEhD3LTga+drNFXjZZhxYUqBwwpa5dNJc2HIA9GE
pQHtOtuNxJUATZCJGGov1L/AZC4EdWe1zv8YnOJisgsW9PanBgfDh10YWVe6IOnUVStxRZvXLZ0Y
KwMlhrKwHFDYG6HotqUaLWQTzgKJT+MkukhNk22lQnBqvB+jSgCMEaFFgwJoJ+6Qn9gY9EnCjLsR
GpgNEZULwMlJ8mubewspy/kG/bQ+5fWmVNtEu3xqPTVNHcpRi04S70eH0wQHuLCa85tzssDLj5yM
Qc3Vmlf60QrtC6WlxcJ0QTntC+nQp+sm/bh+ri+u4bGZ2fa09EYQhZJpFGEXWntvyg/x67CS9TvV
s4ftdWPzAzcf0uy53tOTXmsetloDpCNUkMWDtahgMv2Q48jqP0ZQyoaNlsSkMlsZVFsD2qAAG6Ra
T7tqgwq0Z0nIgkrDtrZwoqnWRStgEd6qD+v+XrOAm9H4AstO0jyRhx7W10d9loTji6hsSAQLBknL
szIK7b8Kha+BXmroFkg4QrIKP3jTHowCnU253BlWfm+YynbQ3DuIyp/84tv1T7jkGfANBHlIWeFP
ZxOvBPT0h3S1OqX8B3JpUCL38Fo8Nla3zbJ+weFdPJkcSdJNvOtljsjp2VDaip51DbeQS8hNykl1
a7kKbX5FVnxtAz3cZLX4UHujcQ9T5V1oAjYKx2jhgH6u89k+sAidFAn/RDbq9Ctoh0VO0fWBnuQw
nyBamIBx8PREfYUSRl5B/FV69K5HqX8oieDcdRCije5ARTDuIfwpX3sFEgC7Fgz1O4qHSPsKytgg
lDBx1BZD6q+jkZ9kV7UOPNEKJNjLCFcAdtTD2hv15E3Wa8pmNYhqsVaFPwUoqq0V0iqouW6xQ0k6
gRBbHW9R10neEVZApd6jjf8ReUEQI9d3wPnRA181xaoqekbqWcJZDAyxpVOeoyePK0jDoar65o7B
/6OVyWsexZCulSZaHmMlUA4+vXqk/aLBuT6Sc7/ISLjnII0ml0Bv16mNvEzoqbSwUWgQdEDIYno2
mADfXyK5PD80p4ZmERisyLWLTDgXDPq4qvDTK+4sZQ1utmg314c0T8CRwZw6WCimEPCplFROhyS4
DaV8CPXQ11lr4H/gszJe2uyeowLcyUgWHn7Th89PBg9gKqCijNLYWSqzp6xDWzUgNNl7SmTjMdV+
1m0OpKW0ib1h6Pt1fXwXPcL0Upp4Z3VJkWZrFlKk7lCVgWID6K35pBA+Nl9S4xVdFXBGgQze+w4B
4n/ejROZgUzIatCqLc7f+1DODZoR5zQs+/WuR0QURucHvVQXpvPy6Kaym0pVgzzmLBJBPpUSv8ro
Mt7vUfIDIjjLPYwTy6JjqpCm3dABbefSP+8ahmcprCSJIRSTpl11dNhMtTZcPSlA1dVvY/PS5zde
eFsLaP++ieVOCrYLizhFAvNtQ5cVjB9Ub0zURU7tNTACTTQhsaPWb/Atw6kpgvAM1qAOjfADqJCH
Vf3ezBcMXwq1ju3OzmEI3aTQmYzTrOptYPS7bpAWdsr06WdD45pmMpFgOeshKgEFynHKCkJYnFf7
otsN9GDTRJTRFnt9Gs8dMR0VR6amWT5aNbBFOmAlTEEk5XSevjM1VHqSeGFzLI1o5lK8cKAM42MG
iLqd94999GElEzLuF3CvhSFd8ieIKaEZR2FverWdDkmDMq6CnY2bViGUeaYbCfTuU+m+NCBs9XQh
vJgpBFECJjCGlm56hVJ71ufORCrIU9P+T4Dn22MNB3H+Am+3F8Kf+QRg1zK3ArK93veB4oy5U+iD
z+99A/qQcGtSxFB/lQLguvwlHneQWAZp8nx9hS9N/fH3zfarXtBgpXkEHgGQNJFu9E1pPCnVjzpY
CHHkybHMty3ulBK1SksIdCKnE6+UkPn4GjNRckOlQP+HxxhKLhR+6+ip0FHMlRTkMlOIs/Ds8bdc
OWSuExc/NRQe+/cUFITeg8R4IptxfQ7OusA+F+no02bbvJFzBcQvk1Akh0EkYxOu28gpIWq1XsNk
A8CnhaFEWAGbX6VLurWXzhi1OuI+pEnIBs42ZAHtl2u28MpNTdKZp9qu6nRLr+3zS3uqmv01MsUp
xwcZqkLgfBjppK81BBE1hHwbxX/ttF3iPshLfY7Tjztb6yNz0647MlcUA3BdVCUcXQtBj9uqct+D
pyQ5dH3lLu1eEk5kN6l1knea7SlILaEgyvC2ClAdERzy+OzzbFGl73G8cJIv+A2uS0tCWpV8LQzO
p0MyXBU8KZrTThC+6B6ENkZpe0ivSzaY/Cxa2JIX1uvE2my9ulD2EMfFWhTuR4D20LrZgQ8IFAF1
9Rtwoo70z/W5vLAPT0zO1izUVDnVWkzKJeSdNVoI2R14+etGLizYiZGZuxm7MHTLEiNwDNCcd0Mc
zLRCgrBqi4VIR764YpwnZGINFJ+s2YCSNFThyZ7mMH4J+n0X3MPs6NTZSvPWavoa0Jbjt7+q9Feg
37rjzoDBplN1WxE3Jhpjwb4GtOXG5NrWJVQSfQykvN0QUUSqnfkPnfXvl+BUa/rv586mBv/YpNBy
4R9bxOZRjpbKrVH8oJt7bSyFuEtTM4vGShNk5zhFKRAEZhrCUF+AuSqQv0T+XgSeCWOPcmtJazl7
rHV4nYDlyc+W9gF99DZfuoIuud+jkVNdPz1aFbDRDpKzGIEaeDUd1bvTKOnBIwhQXU892+0+GujH
NO0xTVZd7y5s/AvO6rPSBqsQYb82VzBGCkOp+ik0dYvH3nqVx9SRaV3wFy7Ai+eLgt7/Z0aejVIY
YXetAsykFRR+3crLdylY5uvn65LfOM7ezPxG3sd51ZpkbxRz3w6/9fZVVpzBuCm8HzBe0xd53dyl
1wQgRx6DIEhoXbZmkVtrjX7fAfF0mjJwYGWNgzdoGWL3pldHu7e+KKRUakKchWGeAQq4sWkPogJE
woQH6bwEDJslqoCZHjvwvbw335O18gPu9V8ZFFr08peR7f3y7exLfWce/rXP+D+mIX+nMWDqDpjd
OVGJyrdRGlwE484EMwijSb++Pq0XVnEqoBn0WUxNxuLseOawrfYFpPOOXgRODU+6uAVrBKAAsqMV
vijMFooLF47AscHPvOvRfa3L6HDkvcu2gVslDlFfDfZjcwvPyfWBXTgDJ3Zmc9dCuWGqicV7AlZ7
0yCZRClo6QwsGZFP3YmRN2jP47nBjhPbu/BGfOnKhS6VC/cYzX8Ap+h5ovI1rxRPrPOJErH/UIC4
RUIM4GV4qDugRYnneG24MG8X/PWJudndQGOP4glQ1Dux/CsqaDOSEcYR1gVgfubSXbikl6zNth9E
ZIasQCnoyDpsV9/R56Xlc9dHK01+ipo/17fEhWuazBVpDwX3y6Gepz4NLUZ+oAa/eUABlPap+DXb
Djflvlqbe8sR3lCJfPBuUzu8F76VdrbOt+HtCodjV2tvIcY73zmnnzKbZhCKetoYwsQSXfDYuEEE
mc77zfUBn581jNAYTEIQ+REQMafbU4Pur6HITB2qoo2jAVEIl5zxDPH/dTvnTgQ7E20FrSS6AUDy
1E44elC5QgLgSNIfWB5JY43FFzlFE0p/SgyI9LWFC+4Me4YjPrE4mz7e1aHkulhUHr5B1/JRrV/C
fbBt1q8/LXv8CJ5/JtUa3JkD0CCnmX0V3OZ2fJO9eJtxraxJ7W2XCizn5/T0k2ZbGSGyTBqSabLd
dZnuWuumqr+irAWh0vXZvlCaOrYE+Pd0ug1LzLt02sYjvdokeaFhgsfe9e4kJQxBfCcakVOZ/VJ9
3Xv2JdPf6shmvC58xcXN9d9FV+abS4ShA2pZvqJzYM/q1oj+resfsWg/DitkW1aw+VUHYWcsjP7i
NNMrPQG7eIzNk5fwl5ZKIpJ9rou7Kp3oR4DYfe0RvSgXPOHFXX1kaZqAo5sq0UKxTKc8d9TlK6ty
hEKHJhryPuQQui+t+qTW/3w3srBHFmfnCJprFdJYLCrGNuvWIz1Iff/g5v9DJWoy9N+qx1x2Xe39
tB+megT6KIEOYSn0Mq1nkwsomz+u+iwGr711D7X99T1zee3+a3aOB3c9MfT0dBqftApjyy6FR92C
q3stdgsvsovu9e8A50VwySv1KsmwJKhrdOS68VEaPq4P5vIxPLIxu/wlQciNxvcjp9LgDIcTjWR2
DRkGuGpba9/a0BaGfSsu7MoLI9Mltr2qkUUivzXbI6GveHQjB8T24a0hPcbaR/LvEQfZwyMTM+ca
oK0Okzc5qgjZDfmxbN+KzEHFV24W3PiFlOWppZnP7AtoGCgR8hD9iL7Dlgn1n92+e0638W6Ve7vo
HNX2v98Q8zxUN1Bh//kjfosXQpCzjqLPKhMtxjSWUC2Q54XxweQhhXQDAdbU7WerW/NG/A73ErqL
2/iA4tV408PKtZEXXhYXTgNJ2r92Z/6laEhSGi12TfcxFl9CerhNR8Whh8Pu37fqianZplFbSkE5
bC+OGf+phQ/9N+o2GfzXVXMnFe9SeOe5S52AF66HE5OzTRQLqpqaIaMjndRJH6O4LS14jjfXRzb9
lNPs35To/juHsw1Ej3g1DiYDs6RfiGMpwsq1ngv/GS1OV17wKRdHBF5G1kSA9bS+n94HYtNVfteR
aQSgZrdU5YLK8eJbpVlYrYsn/MiOemon6lpZiWrseOODDDlQ/touxSrTj5hPG5OGByFpOWEyT02k
Na3GKFeThwBdlIl/lKVM82UDJkQ6oCeAWc3WRTHJDhhjzBgkBFoi+WXUsoV30UUTmqlMlSkau+ZN
VpEvQXWWYSJKf2X5sw6p+/W9dWm9oTf4r4GZf/drSYasBcYlDWZCiuly9GDEz/5SOHdpuY/NzLYV
mgstNxXj8Kv9mL4bkPy5Czvqkqc5NjHbUb5XQRgXMRIzexeCrwhWmfDRRiAEUU65PmkXV4WWQVg+
DFqP5zBfM1I7qRKpr2nBrVrnTpUsdcovWZgNJiJYybKpqlxzJZAHyrWFKOzighwNYfrvR3FfWefk
8CzaAAT/LVBflaF3wm5hRS7agBOH/uWpEWheGvTcETbznhJ81iMIsTKzWyX5c30lLoSvwPv+mpi2
99Ew0MCqIjXHRD7c1wB1rNXENZDfFcKuyYsV6swL5+WSLwY5LoOMBjMF1PvUIN0NEmV5so7+sCn0
aiVnPLkGFClu8c8FRHjXx3dxUx+Zm42v1lD46KZUrlnedtIuMN4NZTWUu3ypo/LyWv0d18xZdq1Z
tMGIoab/pofbIvimqQtb7uJYKGJJMmwtVIpn7tIsrMQSDRLySv7a5W+Bv6eTOM5eoDP+HybtryFj
9nREea+BghvHLw67NnklakUWoKUvS1/A5lyctCNDs9SDRyt9LdHw5uiQv8VwtZfQ5i+RGF300AD0
aL8mXgVKdbrjxFyOw6CdtrhiQ2Vsw6smNu9u+b/4tCMzs50m1WGITh1mZPFJED6KJZDRpZeETkcm
SwzeDf3j2RUAPVmYulOjQDEm60LwD2YYrZRA3kl+dxC7+z5FycmAFN9Orerh+o64UBKZEN1AHOin
p1g+F3YOkREzTKAHTnYvHZItKd8V/eUUbrcIESGshpjCgsnP+sM8/Dg2OXmSI9eEp2iKsMKkvIV0
5vk13UMzLn2ZGJLyP2QPtv699CR9U2BHKiFS+nV9xJd2DSKacF3Qus+v2WzXCsx/Y8ph682HLIoh
fd11Aj1f++tmLp0A+jCm+IHMLAic00H6dasgFcUJyCTkEn+3w8NgLOWfLxRFWLy/RuY49jIZAP8b
GGlyOPq9lWzeucZX1dhaKKdRz02fQwuFs4XDfekKPrY6P9yDQtF2slqlhwCq6Fz9cn3uLi4RYArW
CAIM+mdO566U2zEfcw5E3QtQ46hGWG2VARFcODsjvXa0RrSS1XWb088825QTCpPOeVMHAHFqs1dG
YGc6Nt0a/KWtml3YwtkvFI4R1CbKLrK8QoQwuBNql9zekEjb6x9wccP8HfQ8O0IBuYJGefIC2ffE
2Bfm16bZXDdx2dMc2ZitXNG1bpGP2JD0vV9JdldqNJ88xvXjSIq4cleZsBbl9XWrl2436ERU2rwB
1FEiP53ZOIamFsUQHk6EUrGyLjh0LrRDQvwupwuB1cWdM1UIyfCT5Z8DZMREaVoLjSsnKFGJQqUN
NnWkmFHZzSH0WQhBLq7YkbHpY4782JilMXzpLbdp/jhADt+9RebCil2cOwuI1USkSOlidhIEzzfi
NO5YsCLdIoADEOc7D2t68DIq6NrCgC6egb/W5oh3tOtRbjIY0BCoL775dSw/PGt8SlKkNlOkFHJQ
AupSk+H5DcT1LUpTkyi9oqBQZmPMQrmJiUoyJx2AQT50mt1aNJSPLTyfttjc4csa849ZovemGStp
EXt7toyTfUhAJn4TSMqsmX24sEHz1e3EWXDTBT/V4sn3Fu6cc6zDiY2znP1gaK6ml9ioLPVJhrI7
QaW6F3+is3FL2/1OCdJvtTd8DRHMlhtpj5rMQhRzFp7PvmB29CVLrHVUmDNnarK0aG2oqvvcrw96
3a8mmmp4iRfO/cWFhX5NhEP3EuABRiyQApKaQTVH4/9W0Lryo0FQsYI4q6ufUWXNnwpR0JKNrOUN
orQafM+3kDJHOyPPWmXTxKqIpJrZLT26z24wJmOKuEjmTI2tc+CH3rdZnylIxkPlvEUza5MH/xw1
TiZ0QFiANS50f7Z6Eg0GV76DWMe+kFHlbP8VaQ9vjKRMvFBki6b4d3Zlic1QWJAFp06eJDsZpTeh
vy0D2bZQ3rjuws/cKpYg16JhHCQ8teiZJT0L40gmd09LWsdrGNFm60bLnrylq+KiHWpJE5Er0ljz
xJQZm2pFLwbrkogHSfwpFrCz92Jsh5qwMKSLR5JomwCK/mZyv7NrSRaUXPWNaOqGvXe7t14bbbS6
4EF2kuxByN705tBoN0n75usLz71LR/HY8iz+bSeJE7+MM15hd0ZxJ6V7WRIcTbk3/DdpXLgRz2NE
1g7AqMrzQgH8OKeRC1XfS9BJyKCZUW/VTH4e2lerzdeel23ysLZrpbsTxejWFMybSnK/Xt85l8aq
GXBc6FPBHbqG0zsyaGqtKfo0c6gbvw+ab8uZgqqXiXic+MFmPdSeuhDJXR4x7JdgyuhUgXTx1KbQ
D4rveowYsYPXXhZvhEFa9VJNKU/3bnXInIfIuhFzBSn5XwnQ8etDli55F525pluDMqUxv1AUF/LJ
tua0ZNWtmdt1tUcXyymQWiGRZFpr09pa7ga+wCREAAgsy9KST8/4k1iWJacFfOoC51V8RvVRWoFb
NSKOoQv3Eux3NXTtIK18fIMuoKqwV927vvsfLhjItOhZhXmV63x2nkbE7gt/umAA/IW3UV0mdo+q
xB25jZexCe6N0P3eRla9kAe+5DIg6MEePDkiuLrTxZaUMkUyooY1pSAL0KRA6oeHoEfSV/IWKgBn
wRjRAb4JXOvE2iJ+VpKO4j03V0sE/IDSttpPq2q2wBdXaG/aVo1WDUXwhW10YRVltu9Eb4LRM6qj
JnabBhXAjAxX+dKriE3LCaK50Voyi21XPbYWpK6Nu/GQ+rtu+sKcnlieLaWQoU2HAh3RivvYuaFT
pyXROrqVhrV0VqfzP9uqmOLyUi3IyKV5e50wjLRJJviHelRuVFgQuPlvfcFbKehdRWjUoQy/yczn
UfcPI3KeFSpP/8Ngp9buCagxwbVPNxBi1gVQGgY7Ct9q7a4SwCTVzxUCEdftXPCEdI7D+jE148D4
oZ3aQaDerTiThLlg6kuzXeOqabuTfgppDS0x5HNuv71u8hPzcTa7tC7ypgUWKM4zS2puGKmJ1osT
BXst2wXajeRty3inIkFl7ib5JuOLJtxCki+HbwLPXgRuNOOhWUpxXRw7lLPAoyiynnFkN4rV+8LA
d4QQVkWwVbwaCA+UrhP9X87Oa0lua8miX4QIePMKlOlq79hs8gVBskl47/H1s9B35qoKhSkEJZIK
KRTqxHF58mTu3Nu/sWJtd3nYi9v3H2vzrEjbD0WABhkzncG4LX4tUHrpe/p91lzekkOAQo/55blJ
S/XM97h00nVNM2YOwbWDvIgTWs1zKuU3iPw+91b5dHlcSyELT0EoZ8nX0f0+p3CqxF4MYELKwAKi
gCjlNkLmUSNCAXKXJk6Yb93g2U3fAjNwgHBcNr5wqZ3Yng7ykfOL2k4Sy0TGduohnh3eTgp7l01M
J2C+W3myw9xBDQF6xtl0tlWe+6ZrZg4Zg60ZNo4mDkSBweGymaX7mTyETAu0jgKgNa9Oao2qtWpN
H1RVWtk+8HxkA9SEnk/UJzet1sd7msHuQkPHOGC2aphkAL2BwNDTvghcNoc2S4YVT7iwl1hYmFT4
G4s7P6qgqdVkMHgsZVHV6AhLR+6t6SMfvYERmtjeKJXoRhPccI0yfXrezmadigMhGjx3ENnPawJ6
EKEvRnrBKb2tXN53aIfLow4wMXdi80dSbep2bQEWnP6JydlCB01qdW2PScPsN0X+xSoRbegRDhWi
R5ojaHqofZvIpkc5QtzHluV0rrwCpDnvEuM216bfksYTFWj56YZGIA30RcNhQj3YbmOSYZFnF9pH
q9Q3qpg4bsSFp/6wAp3cUblXmxKESHoVJI+lqV9FGqpyyL+HenDjmijJyoLdo/f9b7aqphgQAELi
f6YI0VboWg0Wpw5tHqK56yZ6D+EDVjZu5X0J1fygBu9SBfRd715luiXDEDIVdJYvf8bSweQ4Ts20
ZGogvj6dKg4ALfIjgU+gCKh7qlJ/VWroaStVufI0WrbEOxOuNZ7ln6H9kZeRgMPGzZQyQKzoypT8
q6qNt3psrHiapRsCxh5tAr5bvEymM3FkphcVFE7LJIchiMxgdRVEH0GW7dRkbf0WdjpFWF6ZKm3l
UKLMZi4dAi2swyJ3ssJ15a0fiMlOE8uawE0AI2YOxlepkaSrhE7M28qopFtTL6UbNc1bSPstb+UG
WRg3T12JfgLqmfw1OaGjcfMWa8twLFMnDob3IKYmJ5R3tSAezGqtYe481zzl0qbMGp0u8GvMSbIz
IQdr5VKYqEq7DW7d7KMR/sg1ovXvmrwnnUlx+PI2PS8szUxOwz8aXhA2WWtEmBwcaVN+JSHy/BMV
aN62dnNDK6j9eO3/ht8D6YlkxZ0szOzJaGczOyCoVllhmzth+g2G7liO7XJ46JR6ZUctXBMndqZI
62iILvqUCH5iR5BjKIQEJ7J6R+irQ0O5XUHh7fKULgVux4s4OyidQt9E0DGjcf0+lr095i9d8CwK
UL2CHFprTKOvgc+fXUbkKAg0aKZHlmZ+C45hEhqpQuhGZs1onKTs+3JfFRTStngG/RoK3ULZIhJt
7YakLt/EvJQfBc0alOvaSEB7d2i+7PRIoTGnIf+Gvu04DE/yALWio4yKEj/iZIs9CGrVuArcqP8R
SX0GBhbZwC1CmXh7z/Sim6qw6m4jl74KsYXeZv6215CljxHq3QbT6URHCnHOpBGlD6sWqyu56qIB
wXZLCDatH6aGU/Wuea8JBRpikmTmiF+q4mshS/G7Jiam6AiSOfJ4rERPdNRActG4y+rw0CSdwnNo
sKKNZPgl32A2963hKpodi4L3QyqDfEMyvXxRCgVoMiXAbtuEtfidWicuTYWYNoP03vP1neYX8rXX
ZXDDIT1KCSapOs3fV4mA+ijuZbRVKVY3oOjEK6uQAQDXMUp89I73FGhCZODwwOLQIsrmI05XeKH5
kUk0owyNYf2JENg5JIoV7Ek+IVsfu74OragEN0c9tMxbxiTbXhUO4aYwGsTtolp3nUZUk99FPjR3
+ogkvCNFodvsAhcqZnACofYnsdz6hxTUg+lEXlX+AimZvmRBNrq2VgzmBrVZVJs1pvfZyAzvvpR6
2ke9YRJH7iCOUeux2LYlDa3caVydHb3vberKveNDiJfUTXg9dl16IH8qH8S6N38USKqiipL6SbYr
K3aYUPZKeq1pg5LcpVpmbmWhDdCSiZv0Rsla906Uc6G8GlLJ8DYQ1Qp3ScPetYdMzt6RvHAhGrPA
7zrlMMKI3BmalT3lfejf6OWgqA5VuGK0074oqOy3WaVt+8j3dqHfVfeCNkovatkHUNQXLdq+spLJ
0mOutWmOdonUeNQgS+W27+BYVnhb/WzRxd3DoIRYZs7OSFau/8V3B7lyS5Enb37GU1KWNbsnybmV
xYmZae8Xd3L3LQruFQpC4ZWS/SnHzaDc6uYaLcSSaR7LpA6hrgUaMb+xshZNAtQuORCBdlu17b3m
fURyYmtRvpcxN3TtLpO7m4Le3gqgSa2uddEsuECIdeg2APoJQ9C8PJUK4pj4hMhOI0i27Oy12wYl
aJmQ1Uf++rK7XfDuyD1YEPxpMGqfEVJJQqxVUi2QuWxsXb/PE90JqqvBfXWVYGVRl4ZFzkykMjMV
Z+fJrHzocJuFlztupZIlLdTsWhL7JrbBOmnwAotBsxk9KUrtsdG7v+U/pXRxEojMrrFYAOQq6AQi
BYLTZqFtUMej2h+hpLECeVoYpzohz8jw05iNINjphan0yBmaAwxWYZtuXXiYNrKQvQh9tw2NZGvS
29b3a02OC2/lE5uzOMTwQt1vQ2zGDdK6pULA/nJ5oyzEyVCWEZHzLKCsPkeMubkVqNVQUfrR4O9J
Qav3pe2aK/xoi3P3j5X50zD1w6YduyZ1Rvh+9Uh4CyLrPkh1RzDineGp+9YT9n89MNiIwS1y2KCu
ny8XwgxVgJAx1xh8DpXYEGi4hziQ/j5cg0/KglaKTAC9a7NdUVOBMHM/J1yT6m2pXUE4RkT1SrPa
5eEsvTJpkuLZxBEjcJt7j0Hvc7Q7g9xJOUTvRY98p60PY6o5dRsLuU0LFV/hh9Ew2nqnujoCOV7w
3W2btrBjz0OTypOMG79qrSvf0/2t6+bejR90wlZS45ZcZaVHKHHUHUqqsW4Wtly2NKVcHsZSjuBo
u80TT1mdS/oYwRYAnE+PH033j9wfgmo7xo9+8qK3vy+bWwimj3e3MUWJR0EuJNAyLV6Y813kSa8A
LI/lm7rWfLp4So92t3JqJdBIcSvT7i4N0mldSJYnQhz38lCWnkHss0lDAAgHDmj6iqOxWG2QamJT
5k6OCGntj4BRIJ4Zv/tKCl/vdzSFZYhzVWklcF9wECdmZxs8qlLUxkLMNlqHPi8w5mEfNytGlmYQ
tT0AaOIkVDB/4tWxUg2tyOsWrQLk7fwHCNlX3PeaiZkrlbKSu9LDBBo3nA3Xf5Lr4O+TDjgaNGHI
qVLBmvMFlYUI5qUCrW6K+XNaCT88N94lbr7y+F46RMdmZru6CeJSr03MTIjV+CGrEyKIO1ihYmur
tF8TfcWVLgQTDIshQZI6MfLMtkBSUG5JNNJ49eBvsqx+CEdjW/fqtVy7sOcNfx+7IN3Dz4RfdIIj
zMyFo16gFM7L1KU8JY3xViv0jZxDuqT4d/laz/HS1XRsbbYvirbvhXDAWik8jF1ly/JHFd3V2s6n
pJ2uufGlpZP0SSiIE4w21ixhqUaBPPrdiDX9N8rclrHvuz9x+Gp17qZoPnqg9ZfdxtLaaZSkSIbT
U01O/9RrqEpPodGLCthh+q2WufAkxGpvN1HoDL4xOI3e/LxsccFhkN7jdWZRRCXSny1f4veZlRk5
RevMs6Vef/A8bS/z7vsXI+PhM3H0Ebroc3YjcxiMgLOWQk6ybcebyi1hG936Jc+eNWTZ0iQeZbbn
QZLikvodY4JMo3yHld7Ogi8D9Po58tB/W+AiEqOPgz57iyoQaiWz7Qi756AUQWHaSfEzsJDzND8K
+sPG4j4MD4a8AsCdD+zT2lTSo2wJp//nnXN0p6BjpKTIVsJJb45XiuI+oRdvS017p6LooYxrF+X0
8cdJmckcJCQSZHYTDtGcfPSROXZpWUuVZaKfBqFos9WUbmeMjuSulUjnexDfQUWFnjFRnegK5gQN
LcyimdciVa62P4JMfIp8Yyco2evlnX4+e1jhZJlw5mFwnmOKciDvfeB7Tl5Jv9iJezcfXnuBhpi2
nJhuK3N/2eDSsCacFlyYXJO4yNP5G5t0aAUp8hwje03z+t4PDAC4a5MnnS8TCWZ4KGGhFOF5njcV
xXIPB6wQ+87Ne2LDS2MjzPXrq7N1ntZimvmlDDU8eB51gp1NSNs5MatPisBF890HwF9ukAjb72+r
TWyj3nV54j5n5nTnnRqa7bxOkftoCFzfiezkU18Z4iykcvWtwr/B4WdPfxJ+3by/b+6s7d3Dzj70
08D3j79U+1aFiEDb5ltt+8t+VOlqQIvc/rrfvjhXTx8fN38LJZjPy8yHytTrvNJjXgRKSw5lrmBP
NTjbyl70bGid9Jd4lP+YM2VaAHTiWGX2iO4nOuBOYnbCBj77Mt2JhXFtdsVd39c7ZBlWlv18G5OC
QYhKQaAP9a1PepUjN5A3cgpZvg9PUN9cV4WY0kLY3eSysBLyzS/b+bCm83tkJ3YFozYLhkUx2FZc
IKPJNqrQlGh6aCsRg9Io1um+trm82c6GR25g0vMERYQrBzV1anb01Iq+1YIURDY6etOSYtIpQq40
vyxZsdjU8C8SSYCWOrUiu75VdlOio6tutTK35RGSgrXcztn5RFuB/MqED8Ud8A44NVJERS4qaReh
ftpcaYIAGbR89dezxRBgJJq8NZHR7PEEjLdR4pJxjG775vvirtKlezE2/n7Pcb1NuBxAhDia2UhU
V6sKaVKHCM3I1uDNa8TbKH6/PJZ5LMmGOzEyC8yTvByGGOEdh1IHJDZefmhoblHB7I3I2MTuH78v
Xy6b/Cxkzjyb+anigRud2q5m89cGOeWCpg8cTQ6e/E7e0eTi9KX4S5K8pz5qN4Duv0pShgglXCrq
2oP+7A4EU0bmD5kIukEm0N7pDmkaK45bXw3g/yTPUHfGLys1tB+F0kiOhPz0Ji7S4cvlMS9sfQ4W
pXa0N3kJz2GZfac2dahnAR0ncrHVtSy6opYVbL2OQ33Z1FklkCh2CsOwBkwG5d3pW458iB+aGu2H
UuBQARoldPJSEE/jmxu3V1X01sT9JvRuW0O48eNpqp0kfh36vZ6EuzwSD0JzX7q/DeOgdYeVD1s4
moCxPrGZIF3OEFljOXRRoeqBM6Y8SNEuDImirLSCs9ST9OQuGjIYWXS9jEonoPmpvsoyWXukg4XO
nKBs3KskMD3/uuSCHmxiP2WjRYX81Hl9327KdsjFnST0wo0pBqlKbSWuBSfruh5sQ1Io740RWNQZ
1CJcSwacb2kc6JTpkkR6tqYDdTrnpeaK0ZBGkROWVyEULxLUGfpBTJ123NG9yEMpt61y668xHy/s
K+xSzSYehldxnpwaCz91hRzctscRgmN4k1XCxjOk7crSTb7m5MgyvilZCDAdORnC4dPx6VVvaUmZ
ohVAncHLfTSenizziwpOcSSHGCHpuS3ca8Xbt/TZT/2FL1ORoP2R5zcqPffqtm8eEKu6/FkLG4q4
nCzMdKgQ1JjNuh61hRZ0OdjmbO+qli3hti5bOEthcZhOTEyfcHSYmr4A111hIv8FkyldE+Be2uvh
vfvZf1vrLVxwTLBYUwKR4FOH63Hmi62RgkCcYctsEntobrvqoZahQa02PO8vj2tp36BxRLv69OY4
S816cPJ7gcWFP0KQWbvjxou0g5mJK9N3FpZPCkA4InDRiLnz4jidvdiV214Qy9DJIfK7RVJj3OSd
mzvi2IrQ0UN1fnlYi/bIxHBrTpX0+eUflWMrVXoRwrwSk+r55gXyziM2VP9++iCR4g2PpAkXyTxe
CuKolb2gYlxDcc+N9at2i70nmK9/PxwCmakACO4REM3p9OEHR5/QOXTi8LsEOqvd6cpH7q+EAEuT
BlBnav5EKo8i56mVIBAlvwlgp/bEQz1+jGw+r38M2o/Lg1nYcgCdqXyx7URmbWYmjGuCW9cCKEok
vRcCLblOCjUIbCtYZdo8Kz1M+xpul0nVmKf72R0YIjmcwV8WOrLfiW99YlhwDPqh9NQPYprZg1Ck
si0KsvgTmnpjhz5L8yUOvPE26ULReCzhcEnw3byU9/BQiYVtiJX7QcKmfx19L/5lGJV2ZZhp5TlD
CwmbGmbSj7+fL5QLpyLlhDvTJ4j8kecpGu6pTnQhfFWHjet7tPlnV5ZrbS6bWVr9YzOzKBMkRwTi
HzOxn+2G/sqrRViBo83ovv0LQypytrAW4a/nHP2WWsj5qBLvN4khAkgC1f9VMqPimaSN8guMO4HB
ZYsLO47qILkU/A/5y3mgl4uJNJg5DByGHh0Eq9+oY7hz6zUVjLMQelJz4/rBczO8MxC9UsquWtdw
hrkq5c6qsYhr5evBaiwY4BFRL+pNs8bnuWwT8XJQiTxH5/d+7Zbu4BnYtAIEkVu2LZiWpzLj0Zg8
wul8eSIXLiYwR9NbZEIi0Mh8uhWRO6bnVoGWia6PG5EgMWmNjd78Cegvbo016ZulZSOzQnRO/p4O
otmOLFyzS2QNyh5vhI6MGi+dE1u5Wil8LOx7BEEBr4M3nl5XszFRGooES4DqRsz0/ZRECBMqkolf
kUFfuS0Wpo/9PpHn03EJ5noWpoCNU3Aofeig39huU7EV7nAiP/u0qu0wEtNth07pSn5kYXgqrBYm
ZVdE14nZTpdMcE2hkFUzdEBU3dLR4iSiYA9mcuV2yUrOYs3ULGwxRyUkdUDiN8rectO3KxKJevbu
r/W2LeyLkyHNpjEQxVpTUuxk2rDxqmpr1MFVM6p/7zV4pPCLhDYERfOYRQzEUi0lOn+Sztw0Unnv
ZlSwg3J3+UxNgeMsoqbtB2CSZsLzwMBOF0hpyywMmypysvBrp5c88F8uG1iYrkm+3SRxAIM3HWKn
BlAei3w9ayLq1h0nNdllsAiG7l/n46eXD76PNIgC9dH8tIpaZfrCxIVqxNktoq1Qw4nXTfqBerwd
BGtKXwuDOjm10148uhQDVQiJnzm1Smm9xmWuxADUJ2FJfShXACALC4Qp3MMk/sMczuYvaLMA/4Ep
rRAOgJUf4Cdd8atrJmajoSW09XIXEyWYw+fRK6nCD573fHkjLJzPk4HMdpo/6KY0TqReZifYI75H
pYLxrAhrb6UFN4cdmM8oblEImpecutIQx3SgwBsU6ssk7N5a7tUo+9tiiO4UwVzL4yzdgUf25gid
wVT82HOnjv68guAcaSMnaz1Al3LxzXXNnRd4ez+LVs7tolVobabEMw+b+Zuziz2t8iaBgTGLr6kL
5fFvWerBHj4migRZw4q5pQcowcs/9qY9dLTj5S41KqHAntfKzlAOtlCBqVXRLRxeOu0hIU+soaC2
SmAwee2ZfzqxO9v+qpR7ouhjV3LHveLv1OJpUF47dV8zWuTJs2pwRkCATXXQ19INizvpaMyzc6G7
QtJ4k1YEVSV2jq5BPiw8DjE0z1pnj1ry94npk7HOTojao0nrTwI3knzrSUimVP5OX2VtWzyHR6Oa
dtbRSo556KHfgJXBskBU19+7qrHZsaGdB+Pm8pk/L4gRlJpwgqDXQ/4ChYNTY1DOeG2lksqtNZBW
flPaeWH8gtLxlZrSa3iVwfY63KZo9CriQdT2fvjD1XWn9d7bbMX/nOFYIU/gtUyFgWQrvRBzHJho
ZlDMunCbdKWlPKeQDU3VE+0G2oHSyS0EUZoMRqzIlblF0sTfNg2crGETdttKCcx/s9imBYkwv6de
m9OZaWWpNpqJa6gPqt+JGVxzC3t2bHorUd/ich/ZmW1ixSyoQFisgCBLm26UHaGWiQC/B/+q5DFp
DVKhQrOaMvzpiLyCSC8Hvorew2DZSoZ4bWJlfx8W8ZaCjEcD9IRq7MwIWZ4+EX3YeJqemoqX32qx
e9vU5tvljbs0azxppnbkiQ18zjRr5K3gU81nN4R6+qqLQ3woXa+59cFtvGlJ9PWyuaXELbgnUC1s
BeucgMdvA0ogwYDmgxBt2vpAGiRrv4Hyd4frRojtwriLu03l7i7bnTI3c+9KHmR6VbFmZ7IBWZfq
beOJ3JVCcAsuSt1H1SDaYqZVj2Z97cdvfYNAm5GtJBXOuqI5i4CBSVLLpBR40c38AqQpQx0ojUZr
gkVKeqyNW8Hv34VKkbfRxBWVNOZXIWzHr3WXD5s6HFSnioJnT1G+d5L3pphldC+A4txHrRiio0wd
4fLUnAdFfB8zA7UttzvI89PdHAtiJdCqTvlaea3zr92avPX5BX7682duOE0qX018ibyqtAfWa8iv
ffwUJ3vN3OTemh76ebx6amyWwVPDVB1z0mE2Eleih3IPomIwha3wQCx5WPA8/OaFTkpyDh6Rq7ql
4EWuGGCxrRpvWvRdUWhq72nqvI3kL0V3U7U70b2To1XoxcJ6TTleeH4miC+JvdP1SmnhiAul1mxZ
+iahou1yaFo63f4YmgNgpqw65Ne7rdV9caNq51p3q3XlTz7B09M0nSNgJlTnKa7Nt4ygZ7rZt2xq
Y8i3Eqq1bmEXAcIiW18OaE5/aPzIbkOOse70hURv/K6Xt2OzFcZNpz7K9On5VwUR+ODakdw5NQop
xmvav3TlRhF9R0SfvND8XWeqzuC6dhbSo0IDTGD3ZmmnFbRkdMIId3X+PVF/V+WLZT6o1j4cxL0H
8oUEY5y8NMZ1mq498hbCw9Ohz3ZzEBjw6cYMvfCija/Hds8TzBtsX33om43S0CMVPmvNGixq4RCd
zPhs0UMQiELcYRYpy6ajeMs8vpCDY7N5t6TYVh5K5+7yZJTKLBdKx1JkVh7msiG162GwxRi1yt6u
W0eWfEDlH6K51hu+cHSPhzgvvwd53epC2mq21tOSno+2LCQ0iKwJAsrngfbnJcCDiSf0RFpzen7c
YXD1qMHOMEIRaCU2Kqlp/NuCr6J5MgzEe63NGG3yAX2laKNLO1n5IG1hd5puy0lnCxS+cuWu6z/5
QVBm2F72x59X7vnpoo/kfz9w9gJxE0/VMonJ1zwm37wOR/a8mmCOM28ATfkdo75bxvLW8B7H4HuW
30QpTXdiukl7Cz691Batp0aB+qx4QDbdLlF5r/S1m21xvY6izNm9QR5SHIaKefRGeSMYjhVNZMIF
QC3wSKHlbVTj2aQESybdKr5Sj236D5XutsuztfYVs/MoF25vRC5fIdaGrbofBbDBtFntSjsPk9g0
kCajczcB3uatYa1ojXkq9bRFFk+JvPPLg6LGth8kNjQ1jfVuZN9EJpyXMX9+aH22Fa1vXQl+5PXy
eD9969nuOPqS2YAzEsOKUvElVTvaYXHVAMdMo+LGlK8tl6C33EjKFAM/iNWzKO688b4fvqiCu0FX
uaEAGYYDrH/XJfXrytwmWu2EgWL3am0n8buhB7w119SjF4K+afZgPyOShT3/8zo9eokJUdwZVjdo
gDrfaekzjG+C4ttlpe57cANuO9KgsikNu5HWWpgXtwdLBryZwt4Z0MozWz2DUVtDerfL7Kausk0i
tB9qTc388sIs75B/LM3WxTNdV1VKLFHx42GQQOm+q7X+oDdr3e5rlmZ3gZywaG6EJU8RNy5X5ZhS
hqDZeI3C9UzE7PMh+c/sza8BNS1MY/BxO0HhbkyYS2T+Mb7OG8h8gqdGCLcyvsmToDO6l8S9rFx7
wY1qEYa8xda7kr8Z5si/fO+GO9Ludtk8pBbcMcU2k98INQfr6fIafMIizg7HlEGcyK2RuZ+m7mij
6UrsUinkg3XBve/RTzBK44mepondV9lFsrrrRXSqB3ryLet75P4qSyT7cjfYj1a7yep2xTst7/yj
D5o5ydFXix4IrWan+rjLhtyRxNr2rdsKiVhLyMno3FTiY1frthFsLk/GwtYHQkIL7ZQFgBB/tk0S
ORG6IMFRpLVPvkq4c6G3qON8pfCxNETsGJT8JgjgGcRZqCJaTA08ME3roQOLbIeqjJ9vkgFVesWt
hB3/r7t33anCVHKlQVZJcbg117SMFwc8AZ7IweCm5xUmt1AqK6USbQd0tsdGtwvGdEvny8q8nlH6
cCrQU/3HziyAiBV3CP0EO2FZ/eg9BYJK6U2paUDpYWfKtBfX6w4mLIeW2DqJ6j/pnfQAl9JOa6OV
otry5B99yyxWgLMt1kSNRW6mZIe2b8uDqN9lo2Fb3oOCXJqYXBt0EScrJ236ubODpmnw2QB5AzxP
HuT0oMWUOqRgshuF17rkOVa9Ug1YHtmRhZk/lVp1CMSUWU6se8/42iuHKrmKuq9K/5Rk16DXVPm2
y9bWdgpsL41rdmiozcPQZDIuzYAe86sruPsYTsf0sQz+xEi+BmBb/r5szn6i3X2iwZu6wmZzqdW8
WvWBkao658JVrxIUU7LUWnm0ThN2NrQjM7MJLcXSh6QCM72XOHm396Otm26V/jlTaHZrVrIKn50N
l8zNZpIoW66FnFsqyh6lZCeEd4DGA+937FtkGrZJys3oZOkHXLB20u3/he/771iNuWxhHCaxVMe4
XaXyt50lPrRKdtfG5sopWPQ4R2ak01MwxhE5rpgx5tpzRc+b/j66K8ncxYN2ZGJ6zRzdaFkg+mLT
s2rRKNhiVzitsGJhbRAzdxZltaiBbsCF+D46DDwue+8arozt5SWZdvF8P0zNekCBgWOQKT8diFf0
AkQkLEmFEHtQhHSQIwhWA2y8EfQ1HNxSlEwMMCENSJLQKzUN+mjaPNXMtSpkZQrpuh3+aL58BfNh
kfWOHkKwZj2IIxQjPTGJATm8sReNam/2L1Zz1WgflnovKh+Z8SEokJ88WnW6QQdoo3Y3gvEDziQn
qtcE2pbc3ckHzyKXLKTymU9bKYzk6kEOYYArsvqXYuWNzX+IAGcnwZvnhemNP4yBI3Tig+lDoXB5
lZaOLT6IuGF6fALFnC2TAT2bq/qSZtd9nmx904KhTSnFW8nNfLvVPDpI0w6tPCt88WFSd/RupGMm
0GSueoBskrF2AJYyLsDK6BYEXQ045XPmjpZSYNFKo4aRZoy/WWh+aum7B6u/UXzRzUPRV45hvAjq
GmXzwnY9WY/ZPJBi432bsR5+QQpE1muRx1bTHqKEojGQktz26nCNZHvyibMzcmJ05qK9RDaDWsBo
Mm5TUmgdLJllkG7BhzlNqNqi8sX8e2EP4hmWnNftlM2T4RA+PStqBv2M3nMy4Uy3q+swNnEyIDo3
5n1sPKRD+UfVk+dSX2urXcqiHhs2Z1kmr1XimFmeHtWvTfdNkv94lrjJzdesPNQhvSrjU27cFA29
qNrKZbjg9E62+WymfbmpSGBiWtcSJ2m/dbTGtOmKZ11ARU4z+89hms+srhetO2Al5Ipto2ofDG8Z
5AsDmULzR2nSlA93D/yHGX3EojNG/mZEyjgbXiDL3kTBLqvfZYtMaWyP4/vKSZ8up7PN9gkgQKQa
bPLs8kLQNk/ygZOeNV/64SZWDkq8a2l76ccrbwB7eZOoCN4dLptdSr8xJxOO4D9mZxdaNNLnYqU8
JDuLZGK0jfArEztcTetQWW1MyXQyyJvDveRDzhhTDTKQw03twdvHwnMib2TDcWO4NHxyYzfV2vdN
C382K7ScEYpNBJXzzH4WKkbhC8yKrnabcAjsqG5tq3l0jUMVfRvGlS0irdmbbUQh8+IsqJiOMOiv
yOFIQWf70i7PD7FwHeTQ9r1o2h1UuX7fkHq8G4zIDr3fYb8JpCc9X+sFXz6TR+OfbVl91BOpDafl
0d7TZjyU8biTcHlN8EWGAK55G1SZZMprMfBFKyHC/+Pq/zv5c4QJAnZaDyWtZgtEwLl2G7v5Tnfv
XApfCc+n/MPyf4XG7vKOnLsCKMLpbQbTyPUyMafMQoUMkobWV3xI09GEdfXC0ZSvdbTWODJf57mV
2f1OZ7gqRj1WxPBXJW0rFNL9X1q0HeAMDNfEj8+iibm12e2lCbTnGhFN4QKsLYPhaPWjaGyCttk0
1cbPNo2WI+P9Fnhryeu1yZxtZ7n51NhgmHWzl8ObPv7d+2sorrWpnG3RWhkyKSmwYcl2N753ySEZ
9yZvmdKQd6O+kt+YftqxQ5hN5Wf311H4oQ1l0LTTwiXmVmi2MFWJ6QfUuIdRbkGW3PRrrERnt8bc
4swx5ybszkgKVU58cHtbvk7A3N3WN9YWvqy7ahfaleI8D7sv8R6uPJsi3MojeP7kmNufeWjNGl0f
LCObJ6q3nmFAyb5y5ObB1X8swFIzEc2C65o9OdpGAPQgh9UkEtr4B8O6qYs3P97CNXv5bK8ZmoZ6
vHg90WPiYihHJ9L/GMXrlJpPt4HSwr5saTq/59vknyHNvIjegmjqVSyJ2a+ss3XDIYK0s79Wov10
VhBWATNF6GaOYh1CWoxiPaqckDpHAsTPVFcu6OXT9Y+F2QkeRF8eTX3ik4DqfwgKuwsyxzXU2zYT
IInSNlVnrOR6PrEs55P3j83ZiTY137cKEZtBWnyNZCOjFpEWlFDi5ApuaFUhmwVE3Q6grvoWNGri
RIi93sDVK8B5FgjKT7kZq19Nnwm3JembW7Hr8+8qPQLPrRCqd1RtyTKY8CNdJWNVb8JcL2kRrM0/
MR0fb80gDj+h6vSdvOjVzRARoThDLdDwr3seHRqGu0vAQme2mVvRndF67R2ZFO8QiHr/Ftb1XQVj
oEzlRIVi2lKCX5Dt5gczsrSr0ajU375IixT8Jknh6IK2DZX+RcyNZB8V2ovSC9YVUinathSCRxTK
18LsxTNAXwvnjA4d4OmnZ0BIZaOknR4Baekb3DGDEEARZ6vRbW9sL5+Bs/v781wfmZpdO3oJ+6Ug
JHjmUD7oAg9t8yq3vglq6MArFvm5LarbWF+pvCx5aFAYU9u2Crf2nCsAodFQSFXOxAD1aFnFOxpD
nS5rDqWW7n3KXgPE4hXc/JdHuzSvJmEiFJXQbajzLoMUxG0zmHEFqSGH3XhqtTBig1Q/QzAXorTG
97B0sx6bm7ky1zc0QewxF4lPXQxFrfklrP8WZjAt4LGRmRczStMaM/ip4CX4TdtWAEQrfipKyY6z
G9nVV7zzWbD5aY4rwKBHiVZXbWYuiMcOIHZeOTrUP7H7owPeW1obBVRI99pw/mjYsHgDWwME6NLP
y+u3OKEIWU3WYRaYo/hQjc9DM6vJH8gfoPqdAAhWseLZlpwprCX/tTFbtCKBRgC2RBbNl8Ey7DtP
3hiInqbf5OZDrVZyrssjonsRtODEeT93owqynFrHSU8VBX0pY6v+7LVsJR6aPnnuq9HW+D8j80d7
1MFbKkRQ6RZZ9ean2i4tre2/WZl/TMwCID0fhbQRGAcSmKSgBLsYakdf64/8f4Lk/94685EM7miU
esWtk3rb/yHty5bbZpJmnwgRQGO/xUpKpBZL1naDkGQJ+77j6U82Z8YmmzjssH/b488xjnCht+rq
qqxMofKVabFyKgQhv9SiZQq7pfypA+k98A7Z2jLRC/y/dzhL8FXMkUT6EqFCESyWBHRnAJeY/rVg
5GmkwDY3gzWzWMoUXrGeXVXtUWX3ouDr8kKtT6GM8wP8IM4Ii+0Na1NJixlG+uQhXHxx/Lmofoqn
eRD6eewJ7UcDYXMeoevaqUID2W+rzI2mCKRsQQdCPe97XD/FUuIow7UwbOX0IVV5vPqry3VkjbnU
Mj0GpkGGNUF4jeVPBQQS4Lb7P04kG3VNZRIGJowk1X3Q3xLzZhKBVyivQKfXhsgOlTaU8NJK4Nyd
a5cYuEl/Bwd08EcBchWBm2PpcGPrTeAv02TncXTTj+C51ud3vc3/IfBHKhctKypcrsw6fFPuzDhG
2dQepCdIpBENzEVL4iBZD2ZqXj14bZscG2O2idzJCylTGDOHh0C7Ay26M6ofRlY6qr6Nur+EudO7
DPOIPhWEAvD5jNMK+qLSA6lvbZlUfqg3YDRX3SLlXFr0m1nve2yFeZslYqICsoxLqzRvgrTDO8NP
yV2SccyshVTHZpgHWj9Oy6wsMBMuxSbrFL8dwJcuQ7syRfYHKehiuhUlnlLm2kk7tsrclmYahOYI
jI4dklez/ybdFTEfLx803vwx+z3WTblFQwIcVjdl1mzOoOgzyCtgSNet9OOyrdXh6AC501wnENSM
4yj0LO8GZWjtETsBXG1Xo6K+NmjAv2xmdUgQFjlc+WisZcxUXZnMQPC3UDACqGQyzLu+Ur7lsPTz
iSfyteIuUCUAFRMueUiashCLJomVukibxlaNzS0B4+s43Mgxrwi1EmKcWGEObjErJSpQbWNnzaZa
OqvhhWUr2xsGkN4FRZ4OmiBme8/aHM9pAANq2kIYUbegHOuV/ePSAEcYCJ9Rm1utEXAaVFb8ERoB
DtS86JAHzfyprzWhWCCHTddAWBxRkxhYk6bc6+B2SYpdt6vU5P6vN8aJPfZOCUFDG4C9H0lAT+6t
pC03Wb5duNwmZ4AYuL4TQ0zcWUSalrURDEn1tlK2KrE7Df0Vbmo+AYVDkLzP0s2U+OoCecjewCOQ
R92/ctSOv4BNHONhpI4VwRfM8z4DXJkYm5Qn9732uj0xwnj4POzxOqLrlwqzG0y5rYBPN57aXQtQ
W6onbg9vEknjQ4knD+eQ/3+Mg10XJCsEHDzMmUgXfZlHAl0oGUEj6KxAx+ll8XOhPLRCaaE6gVq4
lQgcs6sHhXL6/tcqs2XBdASdDn1obL33pNApCPiIWk8E90ppVXnqgfDj8p5dX8g/Bpk9OwZykQsL
htm0+9q4hd5MPXEeMKtTCR4CidJWohOcxfLOig5a82rEdhXj7mYyo8kR6zlwA0nOncksoG2jkR7K
xiSxVGVB5U4p5X8YJ5AtgOeBGxQ9isw9lGvdLKQj2vFCPG+DkNhkuYl4zUdr3vrYCLNnhAydScsw
N3ZRh9CnfcmILwaOqdtj419etrM2J+oCjk0xG6UTzaYJMoxHm9wQTR/Vfaw+R9XD1PnmhEJ25Wbp
Pso+ZNFf+g262hYZ3eqo5b1e/pCVy/DkO5j908XoxsoafIeQA9cpPxXQikFsbSXmxDkaazsVLUB4
akM+A3T7zB2SomxEFW8wYlm1Z1C5oDxW8fRApNXxHFlhQqLIrKJMyWAlUXNHap1p/jDEq0G8jmo/
UK8HPfcCsovTvaRDx+NVTb+D5QPdtJdnde3mOh4rs1vB8yaOHagZbDl29RnLCYGSGhCRSLe0BnlL
nn786twCkQBiSQV0KwZzoaDRNsgEHfaWxaycrFVR39HJu9qpvFeyvBZrSHi8AjRPa+BsN1WW1FFa
RZhg4Euc2oU+vYWKGThg0xsUWreQxXFHN77qEyv7RguSF++S56/KzW/JTexIPi6z58yOduLmb9th
Difqz4ex2GvkUgF8GPFhtfGQBhGolrcpjyB0zUEQ0IzDD4K4EN2YpxHJIo9zlhVyA+2rp1qEj0g2
3XylLq5EeIXltXk+NsX4ong2pWmRMZyudUXULVLCKwvyLDAuKK+7bEwXWIBeptVKkGLjVZNWb47j
QTDeBV1YeawMMBEnW7W5jhR3zN8jcZMobi9cBe1Omv4Sp0J3wUGkE+QoQGSxd1XfFPmcSHQXKJ5o
uHW8M3kmDhVM5k0JGyATQS8fQmIWKwe4F14OoMyxgTG7ar3WN02n/Yz959npvcrKncAOLFQic91q
N6UrcO7jNRd3bJ7ZGUKZq+hnopNaNbYIP43IWFeu4uVf7CDWN8A7D0Q821BtaKOYtDGGOU+3seYo
yYdW3qrk4bKrXHNd9EXxPyuMwxaJMFKmPDjsREQXwgaSK3bLa8w4Q+nRbSGjMxwAFbBD4c+nB3ck
WU/bQJHaMPIbQfQhXWcZT0H41C+WrJbXqXmXw75ieGbmmryTtmYe6rFIAYNGBwUXNteRzVoYSeXc
2mS6bYGTmfR7PXpWp09SPAq1Ba3nVrsCB2Uv3xKeVPnKMafpI0DVgBMB2RxzzFsd708wx7eAtgu/
jKoGM5E6cO72NRvQ3wL6kdIOg4b+dHr7dGihiachd1oB6CfNqqfqKed1tnKnAgaLVD1CB1QfWNS3
OEpaCvWczlYjw1pid1kUqzG++9htIa8U83hNVk7ZiTnGdWnRnIvxAnPCCE42wQDNx2Q1A2J6ddpc
PgKHq4lxKIQKK+HqBvk9Uh+n0xcZytAEZtbZ41VpoYvXDpzSgmpL6vRXpY/uwMUq3Q/DqS31x2BH
lm6jsd35zJ10J9uipb/yuJ/W5vrog9i7VDAzZVwUfBBAvyT+mvXIgcuOmswawn3VzJyH/tqDGBMA
uSeQ/oP0go0Nh1AtFb2APUmyTAvKjQrId+3P9iXamKn1OuZWqYOSg/OmkOmpP5/3P2YZ30OaAenJ
FmafcncSrbC2eh8dKVawVe7i3bIxveEaDcuW6ZpvSNHn1ru5fW83QWjJVui1Hzfl4nTebAfu5Q2x
FsViPnR0COHpKgOWfbohwi4WUavEhwU/Ba/ahU732deW4QS70JXAlGIB5mrn2+QfjvGxWXJqNggz
QVpkmA1b2ZLkwTKeLw/srFUXy3syMMYPy+KoDrUOC9Pn4MgbxY1vypvkpf0Z28GDihywFT4oLxXC
ScARnKvITa3v/+MnMIueV6kaZmHeQYe2tXq3+5B2ilP+vMv3n6/VXvXH58DGSguOYanOfG1wNt0a
WulkCpgY0iTQbjHpJAub/XSbfwO+uVG1jbH9fCl9APegTim8oVf9wfT1+9n6dXn4aw/PE/NM9DA1
wBEpMYav3t4atuYPH5IzWeBMvv+UbMgRubINKVlOofWsz/Cw7pDzgP4FRAqQ0zvdWWZaxVW+pJ3d
B25beeBVR3YcDDca+KBtsdsL4RVKhxAKNTpbfIsh6MorBKzewZTdB1qRAKqe0bvOlV5p+oh5Xzo8
ruXOSsF6AadsK7Uvy9vSvDVaK+yBEipuFuOm4r1/1y4U0LhALBwNFrrI3pHCRJZS6WEfxEJGgu7i
bWGGyAc/XV5gnhnmDI9oUiCtiPUNQNyy1OWOSNqn0EQ/pC7gxNpnTSOHVQUyGfxsaFBRRMZNRUXU
SSrdS+ZtYHdO5Af3hpttp0fjUfLlzXA9/RD2xfeD+gtRh4erxGud2Zrs9pl3qtY95tGnMMNuklYf
QwGzm844tgPewHiaJl5uo3FmAv2DTazBF73lSt9enu+1Nw6NecAwIoGxH8mL0609zZIIspYEk9CB
cEyffJDD2F2DpZ1yCMrF8y0SrO9dJ4MilCd9tRZ3ITUOQR4cLVC9MbFdJjRyDfK6ziYhQL9fA6+X
ZCU4JxrkRCjfjYjHFPPvi7NqjiG9IEk0zxN41aHo601SmKEXPg9rzrVH/zXmOkZnBeI7ZI0lpHyZ
mQRXWFToImq6eZtZnWA+1I1hx2pmGfHbUPEYxqnLuWSNcYRNIDWgGKfYqyK0i2yfN3YQ6E6p/Ugh
WZa2e0XmbJV1i0i8UO0wFOOZ8QGzoxRpC4enx5nbNngnKs8JRKH6XH4Y++8sCO0h5RXV1mIrqqaE
2BLFVuC9mCsXyolDp6kAh0id3aogtgihx1ZYYMYXxy3JQDEDOQ0BRfN3tS+tJt3WMie+XVnXk13E
hNJJWLdzPWEXZV23LRrN61rZnY0BbVCKNUevlw/k6pnAlgXaE7SigHyensdWl8KxH8sOV0kMaGK7
m8SM8zJem1OChmkqEoNcIzLjpzbCpJxFUa466LHNFog4LTBEQz7BcNOgvB6K4ioYoW+vxBu9AQlA
i75NKUMSWbaJymvMIWsOH9hWHfVM8Cyf1ebIkIfy0DedXQiGW00dWs3QiTJn/hRMGykjXlFAD3Z8
kCCknosyhCbnbUEkqzYqq1GTHboB7Ugotz1ocvrgLSneUxQrVcjKF2m2n2MDDC5dhsK5zomEVj0n
+g3x7oHgHCID5jykComEUMSXS/WLPu4k0yLda2X4fXSnVtZUXGvo/b+8OdYQdJQI6rdN5tRrgdqI
YgubIaV/BeqgkAU7HN1cFjyxvJ3MvZRl6F8BOtHr/yEtfGKc2TYR5AamZIbxfhR+di06wY3HFhq3
SZZbEyihlPmDM9y1o3c8XPboFYbaTh0dbgWsJXJ8UfGaIiGtKY4WatZYO3KzEcHwKCtIu3QQsfdj
Ad7wa5yvdfOL8zXU1TAu92T81EEegWdQF8tCccLX6OgENKfdATGsggbAXYLU1YO7ungRQWJUpM91
9iUYDxz7bLM6jVd0JG/BSa4oKMYzrlBNpaZGJxvmnzw2iHKV6AnZF0K2qoa+Vs9MgTXk1ebXntLH
NpnnhhJLUjUpA3xv9hANHugcZ0GzTNkbpsoqQ45nWnF+J86esRbNoyyEJi41WS9fihZdUWZHGk7c
t7KpToww51aBvnEIgkCgz4dwG4axran3DcjxUUnyOuUfwGuwhrIfFeSh24fZNEmn59OCW9OMRVcn
i23Ez1IcP3al4c0JAgSp2l7eJ/T7mW16bFFl2iwRtknJ0FPEJvC8Fck2AVQU0uwfMvwwA/yOgqgH
bbqMNxBAxT6WCcC8Ap5kViUsb6L4fnkkK5vvxARz/AMiVyOh2FMxKTZIjFra5FHYAdjgJmjFEeHl
sr3VnQEaP2hoaKgUs3kceYoBICtrDKmwBkH22uC2iX0DbNjF7Fw2tXYHg+3/jy1mqw+FOYO6D7b0
pRTv5q7am7F23y+mXw1AR8tEeCBK3FoSMsrW1GbzXYB8jwuavKs+y5Pbzsjzn5xvWnFwJ9/EnAxz
qMbBjPFNQZ48yWX7lovVTZaln8H4lKMAmAaBM4IiQ00Ta1HQuRqEn0QLeT5nJSQwTaRj8doF1yJo
oE+PTBXKgInXgNaBQXKs3/vOMdPnXOQh7A+MOOxBObbDvP+Qx6gDsYWmUeeAHip0402ATiEbjtVS
/XdhPzvt7eLmTvgg7DT38lyvHdJj28yDbzCHZNZLapukvpolULEytzno1i+bWZvK413GxAtlqfaJ
QRH3bXEzUMq7FlSZ05Peb/7FDkTHwCwLSne2w2tpixIlP9iJQyhd+3qYbku0sHEBpQevwq4ZSgG/
DTHHRlGHKZZ7bNHB+BSj3tfmDtnlQP8ZRsVGzl4109hIxmTJc+fk7XNLhrteNZ8rbFapSG+SWXRi
M+d43FU/dfRRzLkpgYWYwOUNP0UZ+3YKQjMIveY6oMpo+plmzqKu7Z3jOWAWVRCEXmgIJrufUUbo
HIizlYAm/cuKYjWBZESLCFuJHMWpaKYEyEnoo0d65QVlYanAsaUS5zpen7w/hujfH0VVZaIFw5y0
6JkofinqcqeDaczwIBPYz59ywBPJWz8Qf6wx13EzRm0M1C4OhCwjCWCJZusLEKEAEcHl+aP/0PlG
/W2IvYVLiPCokHRrocP+2qIAkYlODlX2Tn2uI0c30uuJR4KzlqVElIEQ0cCDWYEM0OlMpgFAoIc+
iiWfNlM9WRKQIUVcWZlS3qTyZAta5RnqL6jlqMUXQScyHl+WWJiO1uf+5eGv7dHjb2FWdVFJDZJK
XN3tmIB1BVAMZ6zlyFHiKN1cNrW2pMemmCWt1DIzEgWm0jHcZoNkhXG/TZbcXiZiXzbFGRXbHDz3
1UQmdCPYqiTsyxrFE5lsNP3+spXV2OBoRIcc/NGRwK7JSj2AmUDI/D5WnoUS4Hm1c4VQtjIwf6US
QIGj5k86yttD4uoguG8VxYpHHt/m2umEsyVg/lI1ZJ2ZO9IQx16oVWzjNhztDJTZWqfbranuxu4j
lsDgWyy8O2stCgP9C0AqBpKSMlttHhHwNZEBbyrP8k+z6WOrLZMMRovaqWUCbZpQ4hzWs1FKwAYS
aGeBPgjwC/ZlNYgjpI0FA9oW4lZNZnuEToG6k6WnZvjB7ek9X15UEKiOJQSBReRh2C4aquA1LEIZ
2S/eh7f9uvt0bx5Ch0eNfUY1QQsV6NwC2TuVqIEW66k7CIVK7qMlj+0n1YKQtmXtIF1t2e6GUx0x
zw4grYjQGUTyE4lPk7mTSUCykoRVbDt7KHa/7P/zw/P23t6CWfzCD/e//8MffGtr4RfktP/7d5br
Wm5h7Xa2s7m/33zfb5zr+6f7p19PHFdxHvKhOEvF31EmBAkK4vzTOQFoSFWCsoc2rd3anufF9uHH
JuLcnucgG2oIkHmA2pB7xr46NSSOZZ7mMybfuXYcz/EwaNfieKO1FQbHPaQfoMOs4WnJOPxGNvO8
jusY9cbr66drZ//m+c+fivXscpb4vPGLDufIEj1ARx5JLEIpMCNYut7vsWwQfue4vLPrEgZoDYIg
FSjD1zBDiUsTHXIxiK6u947zsve+LB/bwd5wDvohCX9yLTN2mIFIQ15GaQk7+7e3j8fHx9BarEeo
uiOIBEyB/nyEaXfn2puH78p++H4YLfrze0bROqL/4Tj7Q+3w/IuAxjMNdHOA8uR0agFuUYuIygk7
9Lhsb7eYXip3b282ts0Z/uEfu2SMCR1HvQB0vqbGHOx+y/vh42TCkrNxOKY06l7OTKG0g8wqfByy
zKfjEqc2nDuzpab29AR4W3rsqSPA8DA+h/66vIvW5/LIJjm1GZrp1Ld1B5s5MA74DYV4/P6E0aZ2
bH/5z/7d7m63czmLeB560W11ZJi+rI/OR18PJBJTGIYHLC3Pe/Rf7RueU1k978dWlFMreigRiGnQ
4Tl7MH7Ce9752Kk/edvkPM3MDIfZk1qcNRQsD0Mvjrf1rRuehXPsCrWgKQpIoaAMAu3V06HISVkI
KaQy6Epd69bL4PWu4/l3n5X7eXCV9oaeAc5bY/34H5lljn8qBznSYzBL90dqvfT2y1PrjrgOZmQB
WndwHB2nwsJNqVgdfmb44zNANEAWgEnE0iz0wuF0OpyLyTzL7TLzwdwXRhFBwkb5z9LSa9TZH37D
waGHh96ouEbpYaW/4Xf82OG/h8OE44QfDj3Gl8+TRs/L2Rn+M13sI0aog7oXT77q8G2e85/bm34F
/Rb8wo1Af/C+4ByvjXkBBBdodIhwIo5h5qUsQXirNFCZoIYRURx+wEX+sJ4x+hv7irpJ597jBTVn
MQ34WcExgXY+Wog7E7iVmzaSBwN2h35urF5Dj5GJHpFUdeWMJyB3UBM9mWbGGOOVu6QQksiQcfmV
1m1ohRY46uzB+sKfFuC36P+DyM3FeC0M29/d2T+2P/yt62L439/3vzAtW48epKf76829c//0dH2/
6a3v0BmtX7y02Vl4jviYTgoCAvQlQZ339OSq6ZgXoMjAgwQ9bQARz8iYuoskI6FeT0Gv+2hdirdh
U2QcJ7uyJKCNUFEFAcgO9ULGKaG3rZ4XZUztSQI3OdCiYLcqlxd1VpOrtABpBWfzs3sfOBvEztj9
0PeSFPYR1vSl3gzLBJ5A4JlqKLKbLjGpWKp72c459oMaQuUTtOCqjlYoZlzhGIto8oIhCe2Ikobq
zgRinMhaoPQhe5HwEgY/28Kbimei+9DKmMlDJriG5nO+g94ezC48+Q52F6aTKfYBvkNLAssggZeZ
np7fAe+rVGjOArJrp8NxSm5dAFoHZLrAYbemzvfSBzA7q13QfzYTfIAiRcCfGKGlilB3UCEJX4ip
m4eB24A35/KwV7bzyaiZGyGQq15NRhjtpshNqqsGpDJZ5AnDRphe/8EU0EYQCUL/CWHbL9rA7Ank
7lMwwZcgTvcr4mYNmqIGJ+Bhm+ieOZtKpBA0KIHrEp7v+PujeMRIS10JG+i9Tebt0kFP+HnhMXav
m4BAMl6xANiw6KlEVIaiJuDRjOYaGHtnlr6z8OXyjJ0HIvRsQPv5f0aYgC5qomCB9mhqiy0UwiH4
IbauIIf9Sz4A6a4h77MJ00V8KCak0LOqGnddBSZXd+qFeJtmscp7CK0ekqMPYgI91F+XKga1nx2B
2UW0mwj5dMNRg2sdpAPRvRlva9OLe6TU9H2s2o3E+wBq4HxlddQSgQY08MA8XVnSpcqioxhCi9B2
J9m54MrKVhP3KuolamyVgmOif3OEENOnom4563EWphzW4491Zj2EWZnVucYWLkU/6m4WPbBI/GHM
zjg+i+hQbby24Yx4fZ/9McnMuDmm9VA0GLAcvGXpj7na58r35WGt+gBwZf1vTpm4uqzFRaqoCajr
iM0nity5cTssEKniKX3zBkP//uhcKnmJKnOJ+ZOT+abs3wRT9Ej01+STzCoxntxMwV/SDNQKYH0R
ULGKPxq2DupbvXF1k+O2aQh2aUcybrs0i1QFLAW+ZrkbR0sxbzRtNxV+DKGw7gpqIZcX67wExIyO
8dg19EqTXoC9AswsL8F3a8mb5SP7CLflNvkBVJCfPmJDfqicaHht7WS0v0AGDmqQYP84XTtNrrMm
KM3UrtDtOr6HCVQ2eLzgHBsHzNHR/uhJKuWowYIMPA0gcZRaBN2zkLW4PIVrkdTRSA7ZniMrBDo1
o1bDSp7Jj2SUXZRYxWFMAZrnHN61Kx3xOyTjgO6Csj1zeKGopTRmBM0aiFaFjZdDGGN+6ePe6tXr
MfAvD2t18o6MMcdYylRtGiQYG4PR1cL7RIFw9fBx2cjq3B0ZoR9xNHcBPCCiQhjRce2RYZ9rXobM
uxjwXO3qaCCeRDuO0bTOvnyMrgiXucUVXgHeU35Ow2jNau6oktvUxDWihwxyQFKJJ0Jh940zy7fR
9N70nM9YHe6frzjkOY+GC7jBEAsVvqJIdvn4PqlXcvYQCJyjtWaFtudDjlIDN+8hW3BkxTRxh2sp
pKa75UZJHdO4ESbH4KkErM0owmtK8wxdKiByTpdOq4aoHQHORS1jgnj2awv90THh8AKdp9jgngzU
EqByA5K7s5fjPEqQUKdWJBH6OH1WZwrUmkowVJAamlTw/+DxgR5v44ap0e8NY6nQOTDO5X7S9BY9
10Zm1F+jgFwpNBXL0CT2kkS9Y4QZ+RLbTE2gYBdCX7FUC7H22hkCXq5i5F23GwZ5Ev0sVydEJo1S
KY4iFyGvsrm2WGigBhRXRmrvDOecAX0p9DEEfmuJOEXg5hLkxAyrn/8WDEYnUgVOFVA3CZE+c69U
lSTXgo6JrJsQjamJ/p1VKo9og/oE9vIyQBIAoQEqIcRCfoJeiQQI5eLRU7bXMRREwyLi+MDV+YIs
LOQz0YYKPTRm2w1RXy9LDC1aYD2caXpr0AOlTSqYCmoerGhtOKjXo1eTwhHQqHFqK0DdoZ5BNYE+
gtwyyvshu7vs/lYNIGMnAR1FgP5iBgNOVVXIMgwGzfm4nLZJ9/kvBqA1BHYt+IJDruTYFYTJFJpK
BMaIUf9lZqJtQMeG87Q/XHDsqqMrGB3WWHsVcsun01Q2JK+bBEXFqQ18KXZNghdt7giaI6tPYTI6
tbArDMoKyLG8Pn1/DNO/PxrdUIXg58jSzNbr4h2MorYSEs6xWdtux2NjLiipzQwISWNsYNVCZ7Ij
T65gqN6scm5b6i3P5pCiDBRNl/DQZHYC2sh1A1X2zG50KbCj+nOiTSPjczMkd+YEUhClyHZiyovC
VocHsTd0mirYI2xVM0f5sQsGmJ0HLQL0WnbSRP/ISnB/CL8ub8X1bYJ7gpLFo47HFqVEJIsLjerW
D5Vsa8FOL29n7SaKt0T+KuuNqt4L5FEfNpfN0jN6NrEaLg6Uo0UF7/fTPaLE5YygACPUmuiOoKGz
+FVDfNRIfWX0LptavRHBbnNgA1BAGXRqqo4UgrZuuHKhNm/GmNjSKO+6MHUvm1lbMyT6f5thIvas
VfqyQ6cqxH3lwZJH0A6C8zmGZFnSZ5zZ49liLnklBY82WPCxZsWrkV0X6T6rbnqeyPU5+J9eTqi6
AqEIEfUzEZUwj+dWxm1s4zHy1beJXYu9pWcRUsWKlUfNXVpkTll/xA1PEHrVhWgH8QJkJaHGdrpm
pTJEek2wPeoOz7tWatDQy4V984ww7/xE1AvsDBiJx/RpDMRHHaz0lzfF6jbHXYWWShpfsk3Cwqyb
0yLgJpmF/qsO4201zsASmxtjfKubgbPT1x4iAEf9tsYMSBbxyAdcObN7aUEgLfYuUq5WOL4bkfAc
DOaNpD5fHt85zANbBH3+EPZF3z9kypnDpeqykMcCTJZRdT8CjyRV8U8dFPggKbJGCJarheR0RVVZ
gfwim7NDesXpjcrVGx6Jwvpc//kU5gAGAJtmWY1rx1RHuxZw9G662u2BKMp4faIrE61DFRJJc9wM
eCkz27NtyFLnB+3HCYLvrZ/oTqQCIwUYrfEm8DoIedaYZY17oxuWvMAxxHtZW37W4csUEtRp8GQy
rzQeJ9yKcwFlCqAWgJAAv6cxzqWtGnUhY4/rW9V95P164Zfa/TCW2rm8d1buVh1RHB4QFHl51hSl
TOCGb/Ihs1OosjSP2rhRhatCQT9UazXgKusrTmF0bR7BTkbAVoiR4V49dSpG3kPxOMBNly13U21H
xXRN3G2fuEPXctgSVvYi2gWQAUfXl0kwxFNToqA1oVjhzml743pCXGFNPaTVVUARg1S/05S/1VsE
oAsG0ewmy2giBMD91OASllOQCnDVyUj8XjCsDiWNEefs8pqt7Y0jM4cK71Fo17SkUjtqJsCzKGn3
wOcGFfEmwvFka1EJaP0BIYPQFDqBDn9/ZKg21b6rFsqpVjVQlUXbcGp1Bamv50y5F6Y2vjfiWf4M
ag34xKJMvSjR+gjdQlpR25fHvHYNoixrohxIpcQAqjqdWyEySN4Z6A5ckl2FBnR1RIN6QGN3S5Y9
QYRDQz3FrN8v213drkdm6fV1NAXQwcunISKI3yfhvi5xECPtqYwMXzCXu1pPoKTGlQqlQ2HCspOh
MnG1GkyB3BZyZlfka6rcafCJsg3NnW5udeXW7H72uVej21dNtmPAeUKu+YPjaWacKprKJB10kLiO
p7dYfBuJly1UX/lKFe3QbK2Yl2TlTTDjV5c2qONSg8FyFiD/9FwvP3PwhpAyscf8TYo2l9dz1ScY
mgbAomxSmqHT9ezHbilD2mTaiWg8bTedjgYzwxaH0BpbTrr6nEmB+gPkFNAQjnZttFKeGkvDKRiE
GGOTtUpEbjwGAGScoUiWK2hmloJPJUwqN41GcgUmwAcBPJHOqHeajQSwiUs84rUPrI0eIAMo46Co
jac146DMsaoTtVCwswLD1dXqWkn8pPUMIfVrSB1dnmpCl47dx0fW2IweFM/CrkJbOtqobnsJbB11
A+KY7h7Oy45KxRnzxCkasq8jr5IcYutbLX6skh2ctJD/EME6ejc5giMlnA9bCTl1rAzq4EifUYXc
02UR5FZASg2zMKEumtbVLa6G7eWxr7losCKh6wr5BQOdlKcmQDgdgbyQeqs01lNnRqNVA7ks9JE3
Sx178WR2D39vEeBbgBpBtoaUDLPXhhoVM6OAft0SN8ltH7bIk4lLuq8HKXaCsGuty/boCNjFxWsE
0BVgJEDbzEwiHh+qACQzHuWt4AT9dsGOjb4u21i9gI6NMN4XwgmtOEYwMgimaU1VYk+h4Gaq7HTJ
aJXD5C/IpBSJeT/pZgyyq1+cD1ipQoKp68860nU+cv9K36UE8TyCeTOxy/p96H9qiztKAEs8T2Sf
R3hIvF62ubo74ZiwA3FIlTMCV1EI06TB1slGECzl7W4MeK3wq7sT0FckVpGWAqD3dFRSIKULgDXo
tG93Ynatg32E+OZ4f3kgq84GHcRA80tg/NCZM2CUclNrJXU2YXGXysJVHdUPsxG7Yd/fRGHjXDa3
Om86okqQ1qGXiMW6i104djlEk23atHXdaqW50xbj6bKRtV2P7fDbCLMfoOsCMacBRlR1Qq9gbQlJ
6tTk/bKV1WDnwOwOvINOzsgZMwSzRZJq2PdKft+Mkp2Y1TYeo40QVHApyqavzOtR/dLNf4qzkG7V
4SGx+WSDOdcgwIjMIDbx8OhxyuJXCU3YUUO8IQrAA5v7ufo2lpMPlDbHK59jTkFodrBJe+4Qd9Kz
eHTWpKkHu6K60NDD3JQFyAUm3QnjJ3kmG0HQrtrqsQmja5RWHFMBcyRRoKWFLsMEAUqn/1SSaKP0
CiA9n5dXQz4LUQ4fhlS3RHO4qBCcflgTJkMJOHMGUTmhdYQ+TK8itRSJnZlx8kQCcXk1zMzcol1w
BGPnnDpN36E+Dd7w1A67JbBqCLA+F00l3hUBSQIHpLcq7ZZOe8Uqx6mDeBxagiHPqsmOTqLqV58M
4egQIZ9+ZUUCna+gib1WmcAtM8Ya+QBDgLotxjm9nkOjn+wgbJYfvdlIj1Unpq9BW1NgXNR60HZu
8x1Ub8x9Kg4lJ0e/NjMSsoc6XgdrgDJANoe8xT7VIf7lC9pCXFR7t1XVNFtZLnNnNoyAqpcNnFfk
2WGn9NaUpErR0XkCQNvpkkxGpCfLArn5rnoMCqQZZB748OykMxaY+3QE7c6c5FGOhGWFqHen9VcB
T6/nzENSGwrq1UiyoYmd5bnJZ+DZzTHBKKSdODn98Dronpxu55Hjtg5b9OS2PlhCEQ38MiKItRiP
38uJHs4BooMehHKdQ6Hqugf3ZZGHeLvY1T24pjgvifOsFGOTbp6j82wUpBs0vBntyVO+0+vRNZzF
L3fZTb0FzYanbnlLdvZ2YQwy0W2mdo2mDzAo+uGP/Ge8S7eTW9nij8v+YGXTY9V+zyUb1qpVHGlj
Q4MST/dA39x6KoYzcMIAnhVm/yVFhNw8ja+mz8UJ74Md+E4F56+Zlk6n7BDCH69RSAKQG8NKsgvA
6Bg9t87gxp7OqRSdX2iMHeZW6SWlQ7kNdpR7yRs23XXjwi+8ZD4v6Fg9tkeLQx3H0YAWoueID2BI
EzdL4ITNNiA/L6//eVSKgBdVQwlPSHg9HOFTG6gwDGK3xEizZq8V2JkRypSDO2s/At0zTMjmfOui
V+qcbNZZ0HawSh+T9PyabPeOGvX/j7TvWpIbB5b9IkYQJOheadrM9Hg/LwyNpKEnQQearz9Jxbm7
3WjeRmhPxGofpxpgoVCoysoMTciaF164yFsnnZuEuxqXQCU7t4tnCbECywP97sL9hzqW4Hkk7/NW
w0yZ15p9UOk1YIdvlfqOW9+FDlFgc3CGt0q/BcLBj2Yp/eDKF0TSY4PqAwIq4MkVzDMapg6tkGJB
MW0I2KbcVQc99dh1uFvqrVswHpVb8hS9Xf6qK9t7YlaoQ+RpR2jMlsdqezVzT9F/AScBmWjJs+kc
U4ZkAhMGGDRYFgc+k1PnQdGXd+iGoUDOGyizx3HMb5AeDN9Jj3KESnuAkc2MjV92SfvbchwYFPd4
hjIBdMmuBmtsHnPMrUbgfZuLlyah2X2dK/0Xc5RZcruf1y/wW1HHJHhQgontrHGSFMxY0Ce5pz30
r45bBLrmxr66n6+qTcVd9bndXf4IK9f6iUHhI0CBaikbw6DTPuggJLRkZBhrX/l4RUIc6mjU2QqS
NY/oAWisKwUtkUT1UupfXsiaE6MIDFSJhbrz2TCJUvO6TwjyE9tE96PPbksdtXTeSCBAK/uF5zHS
9IUFELSKwrVeFrxOB4xJeL09+ImCxHP0Li9kLUXBZC94NvRl9lN8xA1gbBx4g4VoEyDGgVYGvNfc
Frj8hsikS1Y+DmolC2qKoJuFuv3p0eAqZTnHIDqKQy4vP5vxrquCNJN59eqSjswIVwQfhhrkYsiF
pq3zBEoZzaserev8LrxPvO67jNwscTWIYSt+LQmt5xUxXIM2xOABzcHbHpR4pyuketaFWYYVkifj
iV7RQAnSL/rwZdyi/giav71duj1UZV0v2evetEuh6ykJQCsuc/IThCOWGU6i2dOyyeWHad+kMsGk
tdvxxIDwFVM14UbiwIDxU0/cLnQTl7vUTzQIhwb9lykrsq4lSsd7KnzOOMljnsbw0Hjf31QYmwP5
87ylvTtflS55ULbTGySqvFf9uZOkaKsZ7rHpJQocJRuKkus51bDU5h0ktfvE9vkbdevKJYsjed1j
tvn7AHmyucsROrIYAxHK82SJK2PpqkoQjX/d9BdcVAgp0AE0u2JZU6lle5Onu4pJ1rB+zP89BMsH
PVpDDeGZep6whrqMNo4OOr3xzcQEJNlcDl2rdkCAv0z0LcpWgiMaHAV00I5gwo08zAZa8PaPTr91
0lgSIldiPUQD/rUjOKAJcU1okOClGCn3E79phzell3naEhiEnOzEhuBpmRlqLfpQYBqJHtMQXbgi
KNF8ioZdN99ozUNS7lXnx/QfrssTs4K7oXzuKIm9BAvq9Rj76GsVUkTXuuxTybZQdLq4wgB3j+WF
9pPB7hqgZvXMv+wOMhuC203VHBZaBxtN9DjbuwoknlQ6N70aXTHMCcIHPN3PipA95jgjCrSvV4Oy
ujd8B0xfoKDPS89SXyAfR5PXJn9qQV0eEqiw5s+KLPNYfWphagB4IdBPgL9bcPuqrYuWV3D7vt7o
EA8vNiUBF3ENqjUHJESDq46HXContba7aBQDfY+TsDwfTg91Z8RmMy1lw8Yf/XDPvmaMxNeug0nm
6M7w2I36CD1imZTRWoa69Kf/MSt81FTRU+wCePPMrYV35biJXLe5Hr3+vX6qr2XP2LWIcmxNePhZ
ZjZPDbFQoSx2jN5gJtVugfsPLjvq8pvFs35kRSSla5zCBl04rBjNe8l8Ot/Y0AoB23M7bsLi/bKx
1ZTk2JqQkhClHudagzVwum9HP8InS++sW6RAqVts8f7R3iPUi+LHJ/0KupmpD3k7LtNTWKv9Hn/H
P+PhR3dCNfasCyEZ7M13n4mb3cw70Fk9OcFvbd9uQgzaMHQOr69lc5LrXgvclAnQNHjBBa+dGckq
W0UqmDd+0zQoI3uW8nh5h/8/PvqvEcFHhxmg72bC2roN941df4ua4o/iMPghmNaHXS/L8FYzMMSg
f1YluGkPog+tJTCobUm+Cbfjc/RQvY+zR0xXdWVFzNU9BEafIHUHMYxYLsA4AXXqJd9LSiTPhy7d
DbJnzrqJf6q9ovx8NTTpkIwIabRIXQC2xyxyWy65xldC90nZQ0iMeZapip2g7FElo1vat0SW/a9E
D5Rfl+a7BugwpABOQ2RuQftnsFHAaRGEM+V7RNstvollF8DKZp2YEdbRxXqXNA7M6NEhSg883hnh
5rJLr27V0UqEK2bWFLuOsqLwINXgD63qsuj5sgXZIpZfcBQPlCZqUI/AItB3Ab7uO+ada7DPy0bW
Tqa58BwTvNHtRfLp1MoMpDMmjmAljagL4Q03jHPwXLtleYvSDOyNhj+3Aatexv4llE1oLsdQiPMn
1oXkKlN0nmK4EPkpT7etYz2pHMgqSGBHuhmAmM1PAWgq7XZ7edVLTLtkVoh5SZ5GeH1j0bP+2IaH
3LgZyYfefOqz5ECdf0MUDiwQj4FCGj1MEcJYgHPWbFULQuyVCommvr4tTAXE2bGkMHq+j8BxABNG
IdiBosFZnt/1dVdOJmYMS8xt9zcMXHE1mNX0vdphsPa+HCTNp7WFYeJ9GQqgOAUizG9khYkBcCvz
csDZyUsWPyrtx+WPJDEhQvyM3iydsIIJZvTbhr7rvem3shGelferbYL/DlRQUKgEzkHw/5A4HZ5I
GEmaIebybTOv+HZcdg1No65xrU/lxnzK/Gp3eWnnwePUqOD2k8KsYRhhtLYwOwl+80EWyVdyGpiw
F8gi1A0way1E2rrrojipQ5gIyme+yb1ik27LvXPI9y3guh74W8tXa8u8h8F1DunWOcjG189j/ekv
EIJwQRWzVBP8AouDsHpvaAHXOe6s18t7uWIGTDVLgRECDkswOQ1gOF5gJ+gTLLB/MZxrfdxY6nMv
g+j9gYWdhgxQpcFDHAjSYj70T/Z2FI3VVnPqIi+QkbrFY/ZKuBsFKfFQ1nGTq2Qb+rmrR156w4No
Uzw50uxw5TSc2BcSmjqftRZKUOheXs0b4ucb+kFup43m5i/2zS9r++PX5W1duRhOFiy2+ACcaorU
hsHw0yDuoHrZK7+G4lpg3PTjhnwD9ulKTJ6HZTQ8HADGAGlfap/CnZqqk9IYgA/jAaU8pff1LX8C
oN08mAzls3nrfBIPSJPQgyawrKG55kX2QvGAVv5S6RXCgKFMJsmgaYYh7TB35zp8zNX+dpiVdk8g
Wi85/2sLPba2/JojZ8osI50VHYODZVJnLmU/xjJ/1qIPe9Z2U/d9eVtXPAeKLpjFwAVhYCJS3NWU
xWFd40M6FURo1R/j1Lsme7psZCWi2csRJCBghGaVWCMfydhVltMjL13QUC6ag9YDUkBb4pVrZkwd
2QoYiYAvP/tMiV2kljLgiY1CPwRhmP33qbyNwgVomEGOiFFFESWQOIlSaBmALnPZ+pr1iuFiN5aN
1a19ElCEAoW62MIo2On3p1aesMFGo02xH3i7yXsfcL7LH2QlI7ApKADA6orppbMG7RQ7Bal5B1hK
uMnm97gZ3BRTP2jTkg1mx9BcKGTH9486kBAjceOgS4JhLaxK7OvFs1I4cYT5EB3o9NlVaTh5RaiG
96Nuwc+tGJU0bCajnmXz3neGeHBrYgO7gtIXxDWw80rr0UFBxT+Z22E/DAp9LcIWr5FE5WyXMj2b
fa4joVKh8h5v+yEH1zFHcnVom6E/oN3Y3NZkivprZiX03pxN3DzzNG+0boqvTa1QP7WpwihEYrf7
Hgcx8QjBBKdLZ0pqDLZkSuPWkWN+F2o1bmZqT1+JMhkPVRsWT7HSZm8Mg+TXFOSHGwM2Hpgdmdes
LLXYL0aHX9HcNN85cH5bLZviZd5i6CafREp5WyU292c1h0LE1Kj8B/JuII+1iEBQx4S/uc0ACqih
bLr5Gti0Ibx3FFW/S0cH+keDozsdhG7iam8Z8fTK+ibeWAl3IrciHYYghszcxok+J2hWVwzEvf0E
gOgM3Zy7HOxh71k9hw9V1ybAjVlGDZoiJfUtNg3NFafgE0M5Oi6vS5ZVV/iMehToTjb91mqtKtx5
yIrnpNcYymeGqm7Ktk2+266GYpBiNSWKQJbVZyi3gSxIo0P3Uc0Rj10e2+kXiRo9wFA5hXJgmesH
GreoqndmKBv3XYoIovvBOEHlEYN6mCA9PVUJctVYqSu8+YvZo1BM0ZRuO6dQqemYhynW36kiqzNo
awEJwzVo1SHBR8AQbPKiruOoQ9xTnlCgKg/vFSQm3OKGguz0ll9D7uTJuM2C2u/vi684sJGGaYsi
6OXDvvorMIQOcloQHWOA9nTlRhhZtCxw2PVsY4K1uh+l+cfKBWmDieUfE8KVpQ/hWNkdTDjhxuhd
7WbyvlBHtlzt3il9/aHeJ4fGdfayi1m2NCG9Y2VuVd0Au5EO8E+OWb5y/3/bPKE21U2kB8vIEilx
vtrkdtQeLhtYS6WQUiCvAAD4DzD99PN0eH9UZTchd6w05dPilvVRxhGKiLVdouvjzG2+KUIHfAi0
MPnsdnGYaD5g18WvJtJT+G/SXrNk4LLJt7XNPb5OhdQgj8JxiCiu06F/UZDSmrGkOb/mNccGlh9w
lOjYTZdVGuTcvHrQXjOt3NYO6NwndlVq/8HS8ZUqvDacokRESQHDbMfPzDD9tGd+Uw4AscioCmWX
t7BpatVXbFBwebfTjjRXLZ7aMub7lfwQAxMU+SjGJoyzsfuETxpHNEM2mpWbwqg2xdZ8Art4QEOy
veycMlPCvo2VWmSTgtp3yJIdKP3LHLDEzu/Um/iv544oUqujVQkbNxIr4lmIRgVGBP3OhOAe9fPq
laq1Xyqmd3lda5cBBPcgFA1ZVhMqqqeeV0cV71sHWzgwL2kTl8WeTndOo7vGuB9SmVOsOfqxOcHR
W5LRqYQUtjcV6PZzf1K/Q+7y/PXyqlaaBIvcBBpbkAegpiGOLUBVpokHxvEMDPrA2jlPv9FD/okr
p0GvKXH1rbobrp0dex8cX4YtXXN8JPko2y7KvGeAHrMfeyM3YDtWOhfYbhs4ETJXweUlSqyI784J
FDpmMuFGTePStWOMqD6a/eayjbWvdbQSsThSzJhAyiasxGCGuR3A34YGIbkBrypBWzlMn/5v5oQz
lky0ztsc5nT9Z279hMYihs9GN07fLtv5U6wVM6DjdQlOn9aFTZTlFZb8cJ5V1Brd+YCiGS7PgxWg
oQXelVt7k3xJzC5I8zOzSDuQBgEdBV7V07PWIIQ0YY9ZGo4btDAw9/7Ya09kQhk38eNq001yZMPa
+V4AksZSKcAktbBUJybxEC2TNXpVMo/N+nXV90/9wAqInt9yNJkVR4KaWguV0F4wsUTVsQDROl0m
MuFBt5a5UGWgPYgx742sB3drUqp7ZtfvUECQ9dJXLS7YfrTSIfwmCj2ZfUfbOsNVU025BTwASeZd
NiTkU8tCJfZqWof5tsBIiqQrsJIXYP4EE5Jg/8WzQkT34hOXmQnSBK+MjX3V31hhvb3sMyunHMq9
AA9D5gB9OnF0TgHg2qY98MNqlhWBMauxbzbtCCSi9fuypbM9BHsSELSofyxUAvjv9KthQG4ig9OX
Hu06V4PKaf+roQ9G8tOUkdueRZXF0qLYjfcvpofEr9WnfWeRipceB4Vqqna+nuxMVMxCySVw5vqC
HWFFaev0qIhiRboFsdY++2ljshZEaJssdz6MkF6xTAYYlJlcPudRHmeVAypWM0zikQFCND+OH9sJ
CsQVOBN+xtC0vfzN1ncSOEEQAWnnZB4TJjdzzRpKNKXQLeG3bEhdnjwY2V8nWstWGvCMpdSDlo9Q
iJkhhqWpBQy1+ZtR3Cj5pkFtoXSCekgka1rdwiNTwiVQstGxRh2mJgVETZqrFX2Q51cROIey7GD8
NYZNWJkQH/VEj1WnWbYQtHVZHF5Hw7C7/JXOkxHBhuCIBbTdEtovuzd9lubjREC+Mrr2dNWlV828
yQbQOLk526EfrhiTZyYvg/NodvdoVAE9/yz5NcsGntxCwq8RfDTV+qpSKX5Nw0HReA3xOhcVSZcD
J87MaydsXE3dYCwyLgOpWO853mAxjpokZh8x5Y5m6ukBUcw6i+x2KoHe0j4ypBGgH7xVQARhk2w7
ORB9LoEKaj5LJ0cuGhayT7H8/bPFg9AR9V0NKkfidYjXwjQkykJOSUyMnQGaDLrFsn9RTXQoCn2n
AOfFi/AHNZt3qkouxvMmGlYPVXlUXnBVaRh1PV19pffczG2sng9vQ2n6oQaKTLvwjKh+DR1tb1VW
wEaICk9jEBnZ+zCUQWh2h6aAzt1lN1gLHcc/RThmRmjoUA/HRoCvlkVxoDq/9fhGraP/suPHhoQD
BkVQFU9yGKot5uXZq25vNZVBPevZRG1TwVOXt27K7vVYqkt9lm/92e7l6gRft4qSwul2O6Cq5bWD
7V5qIjoLDPOXrj6AKz4djSBL7+LpttCC/7Kv/9pcwtvRDTBTnKy+hk1QVcx1oIH0JPfNtBi2TZ6M
H9xhw+Nli2sXNxb6v6s8o7zjc9PnFEkk6M6hiR7WuLmtmzJ5KpzSQ0nXv2ztnPz8z6ZiABECFMh6
RA2pHIQrVa+q+Nux7cazp6oPBs1dZj3b5le6yLFBvZ2+V+Fd/9dER6emxanfdlSMzJ5guqvHDehG
ir73Cx018EwWI1c9Z5GXM6F3jyRB8ByrGZW50WCpqF7jcNNMnhbdoNIMLuIr4Nqs2ZtlBHuroREN
qH9sCp5jzXNekgo2TSjtZtYmV6mnhAc73SjGtVlv5zAwFT8hPyQfdDmAYkg8tit0TBNuK31OYBcj
Il7j7Jvu1jARCL1uOBQ9kOOdH+YbPE8wzBGashmA1TiEtxh6VCBuBQHK6XkhbTplTkHLRcbvpR9S
kFhD+CZ+zRWZUPzyl87WeWRp+SVHJ7Mbea6OAyxVYDljcezrPNkw5a9prOGkS8oOwuBFFOQMgEb4
CB4XggUpKLFbaRq5doSYU1L6mZFeMtKwtn2ocehQhsY/KjqqXTcFUVSl9BSt9MAF5DpdDPb9+iGk
Mum+tf07NiX4p44uTKSjPYOyRtH4mQ6qVUhcmj4zZSSe5+/zZQ+PViW4pAViAc4LmKrK61b71Jx7
E3SJ9SFmP9HX0iHqTV5JuNP4W5U9khFA/e3lQ7EWU49+gFhcKUfAkTD9hTSh+lUUV6p9IDT1bO2+
SGTd/GXbRLc8NiXkBLwOaetEUeW1s/Wdxa9ZieF+k/sMTRibxRtOc8ni1ixig/+5FoXdjeeEFXy5
MAz6K1WuM+YqYeXGo6erN2kuO+BrbvOvNcTT02MXknpKNYb73yqrq6Rqd6wNkXD+vvzB1qw4C/kv
ZNJBiSpmVkpqKlnLQzhnaeydtn/pWezXPAwum1k9bkdmhKxJt+M8IRRmkEVedxXdzDCRjMauKTQJ
VG3lK2H8HlOVAC+aJsZSTvcNHJT/64KWM7RBHlLHH9SiwUiCdZ92iuobzRi7AIo2knxieY0IDmlA
RAkc1xrsmyKpTMl6My6KuEIXJlEe9b6wQIxqc4kTLk4mWoGKM96TCPs2xgVPlzfXelgVOh7GRf0K
zSQ1OUyz24aftjO5mFx2iQwYfN6CBMs66tyA+IM3dyHZOrVYVxwkf7VaeYnNXB1DdHnP3X62vKlH
KW4wdo42B4lG3cxQ9npPXMuKAqNLtt0McvNouE1K4LDNIZhN61mtiGvb+TZ3sk3qZD4rHS8DkfZl
d1vxARPfQIdXIwlBbnD6k+cM9YRcIdDlsZAm525tB2YY1P1HpNfQE5BYOx8HWWApgLaiF4DCNXj8
Ts01NgoK2mLOKjBX8zVgnhvtKNN4sOYdGYKh3yqGd3mFK4EWccgCCSiae5hzFF4HRmXbNJ9p5YGR
wU8iNPmsoIpuG/tQ00SyvpXDCwdwcE2CzWhB35wubxqHvB4ZloeuvM9C5Kupm6e/iu7h8ppWvpqB
YXh0HTC2jZnnZc1HiYbFSyXJONY0dltDQ60u3kfDs5bhhdntLET6/5u55eccmatIM6vWsoVj9FI5
sUuc25TfxeFLOXC3+C+PKqwOQ+lLawNqicIuFqxOxlY1Kw+kM7kNEe3OTTPit9prYrutsZ+rmyp0
Ly9x7ctZ+Gw4AzgKoK09XWKk9cYY50Pl8cbvQHZY5r/L6XlQG8lWrngjyAz+tSOE96hwoEBCEJQM
e8fB1Gq6hkLRu/FyJkUBLZ4tBkDcU+DV0gACQuftdE1TNDYNTWDLIvcjvVdGT0M5Atp+fcddw9lY
xK/YpgFwK9W3Nv99eUfXzjqcE6bBBoz/RMG8wrRSs5jGP07aqT+z+tMyNhrfMcdTDQBZ+m0+Ss7F
Eq3OVnxkUnDUuAvHsjXxFU0ISsyz81TosgGa1Q94ZEKIYLGpT4PBYUKp40NtNBslqje8SW6MLH/j
8SRBd6+92Y53UcRea2beMrvDLlr18KuJ76xchU5bdIeK4hWErp+UyN44KPt29L21ZZnV2lP8xLpw
LJzK6SbmYLVxu8/qoE7B+MQelf5XGL3a8aFiT9AFbPRnRiWvjnOkBu7SI+9xhIOSKJpWTjYsN3Xq
Kw36Z118MMz0rjGrl5blm2l4nPR4q0QcTPhPkw4gcC4J59LNF+6OTDenamDY/Kz+lYcPfT34neMV
6R2vvZzvyxmv9bdWBnxcjUVLVxmhCCAqMXGZpkgdSwqrMfHL7slq78Nhk5aSJGztDgED0/+zQoWs
OUvDvlIMWDEoMqQeucpmJjvN+NQW9Nvz5WCwkouhbATllIXEBeMXwqlJrKmkBIxfnmO/KGW2Ndnr
5ChPjQoezso8pAbQ04ZMgERiVCzmgMGGKEMHo7wCJc4LxOpSlBxi6HeoBytKXFOmP7YEVCH8YMQV
jVCw5YGHTHwiYMjKibQG+R9mvFmnuVqzn4C9u7yVK95xYkQ4GEZhFmEHXndvHu871HHAdAnpE2yf
5KaSLUbw/USxSWWxxY79BcwqOgvosMp4O1eiKdJPTK6gioEBZdHVyxqTiBladR46qzR/darAngMI
m6JcK/s4q/t2lOkK63E0DEBUKkyx8G7mv+vhyYqejE7yplrzORDp4OMDYrMg2E/vXLuNKy20kSpV
RexW2d4hL3H1bo+ja3Q/Z6AvETP+3h+QugPQgysekEPhaE21mUO5BRaBuHWVLoSWQHQgYJvS8r+G
1iB7PzIl1izQc8iMOltMgdAeDEA7RXsDR6I7V/b95UWdi8P+MYUn1CI4h56gkOG2oAJjY2RU3tQ1
+a8yjKovmxHlfdBa9tRaWmgEU5VHoJ2M80M+z9bBnEDJvSXEifdZb1WVa48J7e6BriZ9kMxxzX1V
L7gk41iJomhkaxCrB74b7SZh95kxjm0/WRVyKohqaRuzvTdARpRjJlSvYndoPi5vzNqBAeoBUAAN
WSoa9qf+FZk946yFvbir3awCMvhjRAJpqvd2Ekuuv9W1oe2Lpj0q8WfNDYU2Va8va5vrhoBgNp4C
zWI3TcQwZzmz2yyvkh0WL4E8rD2joUmJFt4i9Xn+YotzvU5Q1GQYOTfDVxuyEY9WRMnTnIwa8XSe
dx+DqWc7jRbGd230zg9njHnQchALuiN6PnuAqI13PFiiyQV/iP1op5mRbZWKDoNv1jyOg4ab2ZsR
Q26tMPXWT5WGfEezjnoHIRGRpuIr1X4wPGOmDXpbUI8SAdEhA4/KkAH8zKoPjd5oDlQwzAemPWja
6MfjVUsDtCQvu8rK5zuxuQTEo1cbteaGU7tlnpKj6ZnPfjH9WOqqRp67HeC7Hdr5ly2udR9PTAqn
dpyGaLToYrIJVLBy0S14vJceLLF2jIAkju2d6AZ1pq7elOyBOa+Xf8D6kkFmBpUkxAwxzcBlC86m
vAfLonrDKr/tHu0OfTlwJKP3AGe4bG0tR8Vy/zEnJhgZRoZYSPBVUxWYRm1XObcT3/e1p2A6bREA
CM1XBuY/NHnMX2Mj03Bbe2Gd2BcuG2iqgp0hwnKjeZ9CPjp5Ayd1pHpT8hLru9F4Z1EqWfNKVnBi
Uog/0OxGU2LZYU17iPlvFbqF/fflbV25Qk9MCBc14zyfRxW7GkNkuAI+QyUbA+1Vp9gVs98sXza4
bHElqIL9ClQhOhjSQIcn7KMyEGeY9Rlkxs7VZEMS1Had5isJt5b0m62ZwvsfAicUVKvoQZweSqcp
MIoTAQk7Kp9V6RsQ47EzMNkV7jjLIDUrGQ8mfzDbhLyKOGc1DdqBTQdEPdDBLdDFLA/ITYM0/cnr
3eXtW/NDTJXgLYHYtiCLhWNPuGqGPCfMo70B/HJp0T53aU5jf2i7ananVtViFzLr5cFU7G7wixTj
Qn4djYUEe77mngTktRAogNTl2Qgqj+LQLqcUvlNjyCcCvysG6EPbkuTGK18RmhgEug0YdyVw+dOv
qFLV7sicMTRS3RyMyqr2hMapk33pMgbRtcMAggxdxeQYSvQifw4vMWVEQX3o2WC+LF/ZlLpqewVi
vUIZt0UV73HxSb7m4u3CK2ahvAOrpwPhRpRuThdnK03DalLh+lW/1WyLlNYlfeJiRp+P2SZzPqrq
NdJf01JGy7q6q/8atoQX6cj6TO10GKYK9+oeZAeKnzr3RvhDy7lbD5skvHLqrTHvEsdr6X1jvSfR
x1zdtlImn5VC0vEeiBFh7KaC9yZ+iqI0ngHnHQiARFChVX+kVuvpzU4rDtHsl5MbKcAue2E5/odI
i5cyxbgKLrOzyQNLD/WI6jX+tO0EqXEXx+BLqT4kH3stMQGub6FxtZCDiOwBmtVpRWjCCkc3Ytjk
2o+w2NqLIzebdLpqUu6ZVi9Z2nldZRG8IP/KNSzH+Cg1qSCdrOQFWFoipdjQcmvNH1F4S6dt10ZB
3zxo6rOtf0Mj/PJqz76qYHYJmEdm26bT7UIHmNZIq42Cmqc5/m3KvFgA7gpSCWBVBRj61EITkUhv
W8wXLfBCnQSEv6TKliq7Pku9PJFNm51FeJhDqwHTuziswB8JF5cxg3bejgH3JuSAO8xLO+q16Wel
JJKgsLZzx4aEa79lRhm1FmZxKSuf+rl81qXv2LPQvawFpPYWepFgcvsz0nr0cRIa5rrNgemOu3cb
Aqs1qDIkYfssPRRMLKs8MmGoXV4Xf+SEhheoZlgJKBmp4fUR4D73tQz2svpxjhYkOLmTOWqdhPg4
U3ZFgIRULOYONl4oMiiBzJDg1qMCwCXPsHNpeEXsF57fNO2jFe8vH5617wPdVMzOLZGCipj7MZ3t
2VxmhqLcBiOq8sFYjTGl8uGymTVPW6Am4JDV8E+soYWxaszUQmiws5ReqyHp3agj6ctlK+cvFbgC
gOgOWt8UhPciKEjtUqsEXhbzGb3y2df6VlN0VwH57mRk7jDGh6FFDLT9emo2Th8FEY6UzSIv7+3/
EgwxIK6jRYKk5YwiT2fmgCkjvBiauaNumfDRzTA12tAKEgyVNygOSKBAXscSt01nr5pNyS9YgtLJ
hf9nL/79AcKxMJ06L6xlFMaEfEjZbzLrugRPCeTXo0INgOWFGJXkJK657PGahbNhhAPe9xHQS04z
bpLuq0221aD7c/cl+c5LYLq0NuFsGKUzJRbB2iYDkhYleErZACILq7mKwAHv4gnpW92XPmfbBQmb
ashzdBkQdvW6O16tkB/TjGv2sGxwi5G0XNvSoXCp/Xs2ftbm1xTfdIBVZnTb9pLm0Vq8Q40IhSmw
/AIFIeyyrU9xBiV0hFSS7iLLcZ0KzP3pU2f7KZCU3L+82Wf52x8/+tecsNd1BXUWBerHXhTPb+VU
B5yaV6xHO2EROSTO92Vzqz5kIG9Z6KYxzysk4RjFTR2UNyAW2dv+VKOXeTur23SSJYOry8K4JAhJ
FlS3mOzHyVz1NIGdunhaDgWvtyOJfLu+sWUabaumHFA5AZWjAj4g3OesKWKzSWuEApV4arTTFb+o
NlP4I9ElBdY111jG0w1DQ6cdOcvpVZhM9tj1kOT2SBd0hm+SB57dqeaAXvGh7SSnfe3qODa2/Jij
e5ckGfDfFoyVvC23PCWqi5mjbq/1eifxQZkpIQHLsrmmBYEpfbi1pp+5cg/ZMYmNNccDgQsyPOBl
MBksfCXSAnBepXAI1qMG26PbDBYPpilARkosra7myNIS3Y42LoX20OxUsBRhYkrRgVkKbzn/uHyO
1sL/8XKEc5TWnKqY3ENWTBO3Bg1bnbjEQCX9uZhqtx3v6jq4bHF1Ax0KgCAoaPBYF5wPl03UlxPm
/Mf4llYbpu4TkO6kEq+TWRG8Di84px9rWAEliOOC9uMTRdCrhGh3eSyDj5w3yqEEihOLxxrWg4C0
fMmjLxUDN0hSG/P7BZKFpgQlk8Ncs87dnn5bubIH2bqG68e4inoOERAC/EcjucZXjvQydqIu8BI0
W8UjPTK0AdnyEyz6rVkBgCzM2POqcVXrJ4jsJa65EqqWcTCA66BaiBaNcNBQV6oAJ1WxYIOj4Khs
UIB6pua4c5TquogwbXfZZyg2ULjIl42luM8gZ302pjiTZux1HV9zVs1gMO0AspyXLawcNlvTKDRN
ljogyENPPyEgW/nUoLsA9PEni24BXXHTXMK5L7Mh+CTNE9UqgLODUmwDNsXPzFIOxB43l1ey4vkn
KxG+zZBkhh4xeEKTovrdejkoQfQn0lmSHbtsB+MapzsGYhnUx0AB76mUu5V6FyeQTkY1Wkb59oe7
Rfz4qAkANoj/OZZIqqhBwrnWGzyr5wa0r27fTCxzY0ocPyQj+l6OXcVVUPS1E4SgetrHwzjsxxac
EFGilzua9MBOTiZqk/kQZ/5s18N2juN0A2v971LN1MRtUDK8tzsnLIKsSSFEmIxzZLnFlIVD0OHU
WbseMrgqdNdaPchypgG6NY9v4TCrH2nURgcnYdPnGOVW+JD1mv5B0Rvzq1iB2OagWtHWzon5K0yy
+d7KtULzFZuXW8ZYObjmGA0pOvpNH26bsLP4wWkyBZTZbUbiLYmi+K0B6uhNaWpd98qqij/YZJPE
VaKwKD27A64KqsvlZkib1JEc9bXAAhTtQuEACANGD4TPzHANFgQD3mEJOgpj2yB9ZXQ31gdGA3TX
Ljvv2hE5tqadWovSPgGcG9YAeHKBsUZPG7N7KG5cNrPmu8dmhFuvzcAy5UwwQ/RfpHjIwkfe/6yl
6snL3oiei04UGN+QozrIt05X04RG7OixidS//sl0Xyu2Or3L4hTEXNdK+j+kfVlz2zyw7C9iFRdw
ewU3LZYlr7HzwkrsmPu+89ffpm+dEwliCZXv5DVVHg04AAYzPd2eXhzN6qRpD7edW3txgEL2r9nF
+7PraGjDIMV7ADwAymffq7TIHtMmoVrvqBjGFMmxEZw2soRuyzG88vXMpS6O4xPUwgBCXxo2qrkV
TNKC712PPkjxc+5BzqU+BP1LB8EgLZgcAw+CIFG3Y3s/JwD+agB0hsVuUnTv9m9ZuaEufgqzBm1t
pBC9xU8hg6ShG6/aggoCc6UFFz6QGSDT4uyTlUQKjuOGkoAAFzFqdOm7r/l5RLIhw6CR9lSkwLIY
ZWKpmX/fCcUXdEY3zdQ8lYRHxffNjMoE2blhVn9QzaRkAGkQCvTFvPXFFMmOAUx9K5D2gLHTcUAK
lMT7eAZwYJeEgr8XwXsXWUAShF/+pIiC1SaaBJHNrD+J8hRvYtBXFJQISSrTqfPb9zBRx9c+gBg3
jUlY7cKhV3eTKKYnMcaFnAc8Mce1EEZWii4LKEXBYsiiV+NgbtqwH6FrJvQ9iuDdQTQaFacCeQfW
P3HqOnlGReakph4oRBQKxc6v2wF0PVWNCSs8m8FaI+Jzgobh8oPqgao3o9lllja9qKXohlL2ag45
7eP0yURbJDBEzGD1ltTUVArHUwTIf6tGT638RLr44EvPIyZSBYXH57qyNtDrAuuijn0G1kJ2baCs
rJBarCDykYN0rlJa2Yr0+YjaEvWL0ClnkcbT7xFqC2nz4Vfq0+2FWdvkYL6B0iboQUU8+C/XhYQ6
ODMjESI3QvZDAQjTbPRXTUr/Pb0AycdSFUMZBm8F9t4Z4lFTK4T1NMxUg+jrovkRehlmuW/7s/Kh
l4ojiCbBSoEhAbbd00joAEvGBAIf+X3Ey5u8ATJYS3Y273rxhXSu31GQMCnVSFOogYAJMI22YbAR
FQucWpxfc726SyUfZQ2Iu+LS1ZgcUUzBSIqNhXKcCvr3EAgbTPrxlLRWzgx8ORyuaHMZKOlqS759
dkMIqYkEN4S+re0ejs/Lv0ePUmtnPU10E9LNhpP5Xt+30FJTMYMBVkDsa5bduQt7XRkr3EgBBHIh
Aj4CaCq/ji0H9HL9TLg0wxz6SB+Vqln0+sDFQgdyP5k87qXra2WxgHfPQmUlott9uXBqOkVSpsIC
Zu2dSXzJZzvJMaYzO/4/8+F9nz94VqIDCAQW203StNlHKOD8Scy4PbV5BPntNvt3cBLMnJ8mzJqB
2UPttbaG8Gtlun2FVuskTKC4Ce9n/6tuIncCpJDOeE+MvBre2mKif4XrEpcmDnnmyiwKX1JAt4kT
Fk/mqD+gxbokR/64n5N/Bkoubv61xaIXowFosxD6w5YytyBnMEB+tleivcF7raz6pCqorAEzR2S2
LpmEGmrbgJ2BoaWlklhQcMN0033a/swFj3NwXaeX8OnMFrOLx540oE6FLTxekZP/ESXk5BvNLyyi
/55R4I6IWyhuPz7fNrziI55iJjg2oB8BF5k0TzaNqNFJkVtD9hWANVbOcTMTKsY73Yyd/2ALZYaF
YArwue/L8PykGuosB4dgbplApkvEk2VPLFVMJHS0/feGqoTZDvSmkXMAGs+mr2U7VXIwVbDVeBpo
yBITBTAJsyqc9VvpP10aYvZcqUy1lo4w1GX7JDzMpTcqn7LhgKAxR7+9z/fouYjya1FsjcbpEs4D
4TpVhXmCXh5uPQyqsbWiXDXTAMkoSFLUwRayxmojzRqWfqj+lAO/JyufCW/meuUGuLDJ3GsKTjM5
I7A5k9Q1Y1fK/I2u7NSW11HjOcccKmXVqnE51mjAAw8KZnw4NVGQM0kqyA5Jb0WiGxnvt4P0+o18
saDsNAXucoiLy3Au11Fz27WNPZOfc0PwyLfGuN7+uzWkpSIIwfDEAsPV5R00jWJfo4yOh38ROcpU
WUl9J6DSl4C1ouoGCigNJylZ2/DnFpmPp6odZlN1UDgIUuk1I4CkiTUYmhuFGbhgednJqjUZL1i0
WyQQqzCZH4AqcZjU8A+DT/aU61SFVkc0FbYcvOYC75F+9e0Aj4P+JQbVliQTSdflavqDPPRdJwlo
t1pgvZbAdhhqMkCdByN+wIvt9re7ylAWa5B3gSQE0rur6yGM1LxJfVgTzF9NFlgD4aRA3xfZxXOQ
scBcCn5I2qqI0Y/QvPkj2qRbd978UTxhV75G1u+eJhaQRDYW1/1n8RNY1nQcKcAcIjn6lsI4O6r7
otGjKtUFmot4CaH60N43xWsM0FqCCYgMk/nDP+vWMCaZj5dmoC7vZYRHMP1M0eXERFER0zx1S+lX
b2Ds2ufsvav0nDHIrK7czW2fo25Lx/HekF0FSuhS5N2OkaujkrHBXK/+HMyZHsJGiCPZhy7l0FFA
1SvC8WUtFvG4QqUGhU5EI3OOAPbfhHIEO3X5nCogkeaJGq0v1l8DzLGhJe00Z8ViYHxCRUKSHsKR
kx7wfDAvd2+rTkqctDBhhODLBQ3kTHgxxjHBzmAWEsiVsmWZGmDwSPAqmpzvsL5MYAwAHwKE3wiT
DfijrPUYooUPcbPA8Or6UdYeb8fU9zHGHgsahptRHTFAYsnmNoMWaoLWwwvtRfbeMDX5moLW35O8
ZJt7zYaLCl4N4jN7jFNVrnaiXMJe70pP0lv/JluPieVDy+F0N9zJd7oterrNcVLG177lJBPRpJ2T
EAAzrGSQ2EGlWnVtz+a+76CqrVNNP4aLqgDgrEljizwqzdU4Ac4aYDwVdUCWElgKEi3Ra3is+4cq
OxrNv76hl2Ph7O8zuyno+z4GWQaujkmziNI7k0HF+ZDyRDF4fjBbqtKUQJ2WI66oU5pJG1/kIQKu
57suXWGxvjXphHgIYAJ1Dj2wf0YP812/+QBBbviV71OquZlbvvBE77hmmcQi8s1oHgeYNWVrenzI
vkQrohkywv3w/mOys+2LaWcqJ3f6fsVeBSU+nQRVSaQZ7AumEztBRC9JoLNJq536IXuTZxyqr9Z+
PsUpnY4h9kJg1zR+Efc81dxrdP6y1GfWly1zdimD5x2YCB9bYlLpHDrFK9SNazr6juDJP0LOzfVN
B3XtK+hdUOoBgoXFHBVZJBXzkgLEd9VX9SpbKIfvta3kjY9QfdzVFDiafSJSXsyuurkgiqGljn+Q
QL5004jncR5GuDkmBdVUu0SbIb6vFUuZtqVqx/59xet/rjoLnlkccqAYQT2Wsdkkft+VApzNMpCA
i07e0crL9+ojZgHvJheT+Q/DZvRi55+xDfim54aZs1VrqrbqRRhOzPtWpJP0TIBbrNTN7eN07SA4
N8OcpviW6BPIMCPK75hfQ//oz20Dq7nquQXmSBN035d94D0xoGZVVN6VLjm1lAZ3TWBr1KAvzSb3
HpSteuLti5XrSUE7UyTghkEhgx1akccyVOd6EmjVvEjo1VQgwd+OvIm0lZsdVnAZLFAJzKQxB44S
Z6aa1jPOOeLkaJ6EdYL2NU/0e+U7oWiBsXARVUmgUJgDW/RrXelySBrH5oupP4ghZ7Dve2z5Ylej
AgkOYMzuQytpURa63Fy9VKmYbM5Caz/ahhVszKNCDS+2fbeirRvtE6fdZw/ECpzRaq359TR46r2G
l0ZOs1NzxFmz9x1yfz97YFzbyjSwX1LrdihdrTTzE5c1OjvmQiNqBQB6Q0yP3CfDPtEcxf/X7QAT
+IZ4cINKCEPrzDL3AaaLQeQbWmV8J6aPROH8/WU7sausoaejAZin6YChXLog9GIQZUMRWq3yJdVP
Q7sbQheUUGHEMXQV+4sjZ4aYtQpMH/sigBCDjOmswd9F+k+SOlyyG3nZvaxD37mQoiCrvdpj6Yyy
pFJ0cMjWXkcK6tk7DLvd/yxtACuswGvvol1vZduQxvfqQ/pobjMbGYAnPBcOr2l2tUcAWRfRAUPV
HtP56EJcLq6S5eA2y4fQkuSvNrI7DLzcDsCVRb0wsCzGWQBmbSxpUwQDqn6cfTfMtiUQqTzcwkqM
oOuG2FPRFoCkOxODiZ9JvtouVqpD6jc0lzcLxYWRoqNi33ZoZUedm2Klv6XRLBRphKlxPpHC65pd
b3Ay2jVvUA35VozEqDd7aadFSIauVfBRyAcpoWOx9xuoj6GlmnBCfu3zn1tibsxc1mbgi2CpgCZe
nKOLzR3HvXp7IMLOTTARZuaGKBYlwXq5ukyjhsqOb5dOE3gTmBlwbs6ftz/Q9ZOOsciEXGAC45SO
sFgL7iKzQIlVWfk+uKuQapEP1bB4YOjrwjVjkom/VphxRRCY7Ha5cCjRMrX+mNZoiW+QEFAnKmW2
YE/ebUdXIhGVasQ7UI0Al7DNw3YY+oQ0KnhHUaFLXojmxDUHEP3dTGPOKtjA5BF4B4iKU+ty+yqC
Nvf5qIVWb1f3AdWpsdOP2SP07iyw73xpNtTdrJYmd/n9l+IM9B6wN4h4ZPTXQIPft/29fjFggvT8
xzDRatRZo0LGMbQmK4bOqRnaBAP79nxHrPB36/huTsfKKmzfkqlWUJ9z368cZRfmmUjGfJZvtD7W
IlX+GIQGpUqr+LEAf/ttP6+70IyfTADHiyZVM8PQ5Cg0o8197cpO+gwGncd2I21m76W3iAtBV4fY
7b3pmbtug+YMZ/J01V0FvAx4JSGT15l71zAGE1Q3ZohpTztWIHVga8Zx5nHdrJxA6BYD7wxiILCi
saO8XaTIkTZ3kaW2wLQ8R9nL7cW8fo1gMc8NLD/g7AKqA9TzohYG2o8Gh5xJ0220DxxjG/6e78Wj
6gVWFjqOuZW2HMtr+/Pc8tXeiSq56mG5cYqU9m/kq/PmI+Q6gXM+CD+ruybCvc7L4HkLymySXu7y
EOQukVUmbpOd2vLrtlvXYbEMd6M1/V3Mvkr3ohBCj00dAHUay+3G9Nt7g8zNti0ApK3GkAcfu34L
oSGw9ATQM8YJBLzR5fdL07lMuh4FkVCxBgdof0zBtfbwa6aG3WZOTSc3pq/JM0oGgfUposvD2Y7L
2X15BOIHYIgH5zdmWAlhPiMxRgE6nPgBfYTDZjntyDE4DZRbJLj+cpeGGE8rEqepHMGQ+pTeAZU7
UyDly320zawf8ofsGiblkap9Y6JuOcecaUmWz2qjwSbAq8/iTrTIe4f1/GMcIwsAXZr95gl/rC3n
t7QsxJiw9VjSl16XIZG7zJ6plUpJ7OShPZonQCDF2IaSIvV5QN3VCMI1aYKADIi1K2Jdceq1WJhD
TILeKXa8zZzBMR3cHOiOQJAs/gqe9UNvWBPV7fGjA2cRJ4BWLtEFrvf3BzAfNjI1zFfr+AEZVVxh
AwVU6c74au/ePg132o12sB/3mE5wgOEuaL5PngnwhJa4u29nq/IpcBmcX7S6h89+EPPV8QYaZzOO
UFyYHK0Bi2LtRkiVMbR/+6xY/g4bXYDjoVdpIIuV2U5Kk86d33UQzI7GoxQ2gPu6Q3nq5MYth1+3
Ta2FFThmQcyEpyiYm5nbKqlUIDAJTBlFZz4kuTg+DGmzn6ek3hR9E1nyNPxWmmncJ9H4cdv26sYV
NVMHAza0TdgxlyFQRqE2sJwqziZfz52GNzW93PjsQoIKcHnMY5QF8MvLQzCIwWeWazHgVSpk9QTk
PnoLAvHoR6tPVg/kjg728v/g1Nm5yxx7sdJFYdniZIiqUwzm5vafkchA2J3zozBZTpO2ROwVEfKH
4fjQzB9F9NZC3WFKwG8/8zL0q4hfjJkKRukxFiliRO1yAdGXDeq4AxkLXt/IDHWBYLovfytM/U1I
AUe9vXYr1ha1XbDmLPkT8CSX1sRIB09ZEVfWaGQ/jLLtN3Jk1E6Iq+yh9yce8OEq0QCFIvjIlkIX
QJJX2ywM+siozKSyRIyj065KoF4jyQkdW7xI/t0zkJMvs+EL8IhloIvSoDdDsa4wIFB6YZ07ed9v
x0jftF3DyT+vdhW8WsaOcPEi4hH5l4vYDQNI1huYMuJ2k+mjF+qNfdubtYXDTBOOC7Tmlx79pQk/
FES0dfIKFBGgBeyD5lMPhc6WZ/3PbUPXdXg4gywaa4ZNjItoOb7OstAK2W9Z1kMF/RIovYndHqIY
jtn721LUPbGt7xO52klJ6Uo+Dwh/dTJiQgwzFrh+CBgK8IZjTJvKFMwFCI/ETrkXUsORindzfNTl
V3nuMqp24HSq/n26Gw5j+ocgTRQRL+w1DzLnLgYiurJkf3Jaf3aKNt1KWe9qVX1A1xWUZw3NBMXO
MtXLpzDmfNqrq2exj/YDIMOAHCpsVbLu8lapFLGyykEDPnmcdAy/9vdgfw4dEgsZ5v86ybn9ldfC
6cwmy3zWCT12AqrC4OiyoYH3UwQRUp5CT/u2mbXTRYdHS50LIEPCHJyZ3qfoEMiVFUWmJw7jRyWp
G1TtN6goubdNXWPqsYxAVKExjkMTL0EmU4hqMyUz0MNWARHhZWKU9MQOIKElRa2dQJfe6Co7618T
EKz1feD9H80zrhojZIaCCuabbtSdLAPDOYkGJBEEoiTQvbdwgxyRt0x4iQe/dTW+8436N+dHrLAB
AQ0OVBn2DtoJbKMyQqcCWhAqakhhfNJUiNYP4Gcw/eqXNMm72Fe8Dgp5XYihA5xZHNzS2seGWqMK
hIIE1XiR2b25UU9GbeqVBU6kw9CMj2UwPwqB+FbN5vttR9fC98zU9xl2dkYtc7IQQTFgqi07u5jy
7Bj3qEJoNeFJHqyd7egXYPILNXAVj6vLM0meWkOBiCJuLOgOKFX5PhD147Y335WDi5wJoWsCCLjM
oqNDwx7uGWZOkP3JJdiVtxUBrgHJ4GeXbNJUoXnzFrbaXgtepnLrj0+V9BmbpVWlB6F0s3mj5x6Z
oOLllIGnlu6gbG//uOuviqldAPYwyIO8GOMcl/43oxqQoo9KS6psWZppB8jbJH/E5uN/sPPdmwEB
IdgumAtuNHulB1V4aRWpT1VwFcfATKXKjuQ8PetVj+DSkgQDQss2fUOhrP0hSktrwiRDOz/q5G3y
j2PGSfOvAwdSqSilguUVTK/Akl8unDmqZDB8cMy1Q6pZldBqlu8j6//3ZcNOQAsbEy7grmbCs+kE
talDkC325ZjuwdAnHIpa1mwZAlmY9mo49MjXG2+hysV8+tLdAoUt85UkIEnG2QfdWK37SNo6T+10
Syt4Cffa2gEIgHQUTddrGDeyeSVJFxzzqG8y/1NO326v2nIYX244uAGiKviCGXik1JffRk/CftKy
vsTwu62U1MdMBgn3kqyirbAl3Z/b1ta9+Wtt+f+z00qS/EhJE1iLBtWZxeBOS3m4qWUXXjn0v5nT
lYSSkhqVhq5SCbahTdO5oepNoiWMmRdpkIsAXArw+9tOrUSCrKDiukyxSaiOMOeCMYax2Y8KGHHR
8DFnV5hFGxw4t41cF32wcUyQSC0MMQs9NhNv/jgUE7gmwNavZrZWjJZuCJhAivFGjn9MsfbcF694
ytqJ/wBqhY9JLPcQx6xNxa5k3jjbNUcE82Pky+/YDCCn9Jcc3DQfhBknbusEkOVOcBvR1viRd8W+
h8iCOQtOOhzGceKcKCtLjgchwGm4h6CMzLaX5RF1g7hA3yALjGe82wILvGGNlTQpL5laTg0mnAjU
fSAptEArkFJcelqUUhRhZqiGWjbBmKnQIoBm8VTpwYeqdcekAsXU7S/9DS1mTSIHV8HqhWFBVGwv
TaIxnxuD3tZWfif/XCqmkfPxHtvgHHYSK3RrB/QbTrd5GahKH/59gNDAJKaEiRHA1ZG+sMkjMYRQ
lYeutpqJNjUN7vPTDLO26gSH3lJelZTiVXefPW8SKvAy1yVuGNfBFoRhvqXDjnoQs9oB0n5BKaB4
Ih/KO+AydsY2sX4Ub8U2cXnyZGtBDHoikDFgP+CJx3YxRsUHGVKLdRaeGmveQA3DAxnpdnYA7NjE
nOuCa405+sJUD2bNhGuVo+2CHQDRx9SOIN1wfCf7nPeSWnm7YmOcOccEkW6mlST1cG56AHsKBuEo
QAuprXsxvx693BFXX+3M1pJmnJ3qmhRjq3awNew65zeKdV73Bul6Cm4kdzzy0rC1k/DCNeail0iH
WdDFtfYNY4u/9H1P+x0GuAgtafDUevXLQ8bbk9fPicvlZN40OWTHBqmATeMh24Q2iMDsyQrvTOqi
uVHZrUPc0XuHMrCbe6+3z4Pr1jhGK1CAWApgeMsA9Hy5vENqCs1Uw7b0YX4mv1z/IKOf0bmoDsy7
YsttL6wceRf2mEhVo05MyuVzkgOe3Eeo1KJz275VQLnMAZWPUI6x0oNh5ZwrbuXmvrDLhGw7TCbE
OGG3s0oX7JK/H1VPFPnhuu4fJA4Ab14grEz8pJJchpLZ44TbyV73JzsodmgD+GiZVu30v6Ltr3DX
7SfucOpK8gP//tplYsjMMcRF4gGqhG/JL1QZAurf1b9rR7JGJ0/pywNPhHTVIOrqEKoz0Qb7Dqyz
fam2iprLS+AMwnyHcfF9m/P4r5TVE/vMBhMs/YyB7DzCdTFZBN3sxjlK28k6Pr75QNShS0L1e3l7
iF7+aHR6B/6LBq4X7iOb3JvPL8a/Z2IqRjmJAUIQFM3Ygt0QqZERyzJ2SvFcTo9p7k283bHyZELZ
D9meCXzuolJyuRln1UgqP1FrKyWjDQ5GSQYrh38Iet5VuGroeyAVr2A8M5jdIBSxVCQ5qdHotqZd
tJmp/E6o+qBBjGWgjV3dieh9zadO5Czi6tWBFBMvXcUAdoLtnYak6qpmAoRudHtjU54CpB2OdhQ8
TBvePtpWfTyztPz/WYCCdwED6CMsLQSLFqBfFMqQ/8EEhHlQUzSAWmX3QNSlfTCk+F5V/xKCT8RX
NlW0NXiZy6onC68G2qNIJthcos5RsO4nRF4g3Gn5o1yhYWhNPE3v664orgJUlLCbJVC9YmtdLlhi
YOrU1zVcfR+jDYZDmni6E1Bta9yFKZ2ddhfS+4EWG/+gb3kiq0vEsdc83h0yulmozoDP4tK4OYXl
WOmISN3oTpNmbLrWdKOBcL7YupN/7SgMF1c2SxDxGmFn2mGIvlcs8FMJluThjHwcPNOZVRoKgC0V
Tri0XE1oudg9Tx3iu7l07S0IqVFLkJGTKpfednkUSkmBwNEOzS/jMcCj6w7Eufb0obv1JvylzFT5
WTvBs7gBL99HBOk6zkKsxhReHIvqIBDLLJYnCUgGoRr8gmzeDuOD7lcYBnAMCCz8hy1yZoc5wqes
MqYihB0/U9wQnEaIsJcuzjB+OHHaQ2tX/MLS8T8uMYfawuYWGx1MTUJ90CTfHVTTLqrCkqX+tdY+
0rrEtCMneVtNoM6tMrtGaHNl7mtYnRculAQTM38miVaYNUZbUSdb8MygrdCCesaQt3Lj3F7elVsY
Y3AmmDYWCCrG/i8DqUbOn8e5j0DSYwuCZxDu/fcPqKPDDCQwSgNoWTGhChgt6N8Xev9cCukEfUH9
HbQ+0WzfdmRtHVGJAu/IcjEsxK6XnpRyAMhEFzVWBl4mtzySre+qB/GzdXoHOhXQAuJZXEm7Lywy
X06Xp85sQBYCNFYKFI98Gk5mQwH2aDY1jzBh7Tude8ekhb2cdGWx2IoqYCN1a0Bd7/YCrhygF94w
CaDcN3ObBbBQmlsVLBdCA1FE3pIt4cScWxdGmFM6K0etq03gNkRPewjtzoHmZOoM9tPk6Z+3/VnL
FDALAoIJ6FstccEE3pw1qVgXMQbNP/BVMPmSUVxEI6097TC/c4ytZJrI6gzgKDCVLRO2OTlG0HYI
1LSxZM88is68913TKjFp9gsaex4X8b8aDmfmmNCrlFIZ1CwH5WSv2A3EIySD96lWaq8XHjERl/gk
n6GX04AJzB4eiBcWNHZrnUqeYXcmbR3lYXmSlLS4i77UZ8568hxkohE0jZU257DeWcVSWrr/3bui
5Z+gGvRUfNZW+Oe2wZVn14W3TGAKYyeOVYkFHcxTlDpCTmUFasg+zRUO5nfNEphAAK8A+hAKnYvn
Z2mlMo447cWisaZsX4MU2kcJ9LOI7JY3RXMNbsa01bkl5kSUBbmaBRmWtEMs0GGneapzPB3Fkpab
kQZeSncQfeqo73S8hvJKl/fSNhOgc13rcmvCdvHQU4maln9MvN756gDp3Nz+dGuBeu4mE6hVEshg
Gy0bi/zM78JjuxEOwkPDMcL7akw8tl0WRnUBf0zcYoO0DCIqFYTPINDH4yVbS+7w3ZY5M3DKA8bM
ONRCKyaSkmpxaHZBGROgVgUte2fc1pv30C3ezIP8HD5O+xhFguR3MnFSu7Ua1sUPYJwFQWtTmwN+
gOEDc1+/VcX9MtZafKiTnYO+avgg5GNu7tHEVdSaQjCcq9ZwPdL0Hbx/F4HZkHU2dxCyWhbhEG+n
B82T9oY3YsJV/My2PQX0ye3pCIS+hFnXyNUx8BZ649Gkr/r2nwHQl7+FHdCpsroTpwm/ZYZEeq89
kIIjp/Vd1WHvRW0Rn9JQCgFBCvPJkzqq5kisG6tHWQIpjJfR7j5EDhOEqIqSDeaoNvNJ9Hh7Z63w
C8b9v4aZT50LGC1uRhjGXOi8FfHWFYEShtTtcsZHJReSvOz7W44yn1UAA3pSZ7DXSjId0LmofSpL
4Gg2ndunwvKHbhhiB98NYQJjl4FvJk6WLlmNvyfRbulVo0+tElcJP27bux7YWYLk70qyLVdAveIY
LOCN9TPYNRX9gxsEu3a2kPTaIu0gk8pJ2HgeLinJ2UVSFKAiDTR42MWbvLRrgr6Pm6mYeaBl9qXz
zK3lh+f+MemUoUKUVm2XSAEfmGiP9e+gPXHWcC2jPrfB3I3qWGWdKsEG5j6t7o//nO6FnzHV7pX/
0Ba9+FrM3di0SkNaCYvXdhYYVzPpPu05EXhNgsBEBHMHphppg/+/Yi704yx5l9uZB0hPi4hIto0L
NPxG/kEeby/idzXnOvJBr4bJAlAhsFBRtUqTVtPhmvmk7fS98sNE9bihpx61GFDHuaX1AyenlaK0
K25EW3r/D+UmrO3fH8B8xaGKkyiP8BUlaLlVdyDqDxVv5NHVrWWI6DYDwqwAbql8r/5Z+EPwUBdm
1AJB+yVCtD6jJnfQcAnpq5UkOkqpmBcB1QIT8qE5pmJnwBHNQ1/Mij9DSPTdRyfBTp3UG7aBffvT
rWdNZwaZletiI/ZDEwZVJBh0GuiPd5k2T9Om2Ayc02M9TM5ssTugQimv9mGrcETf0cCrkFDRGinZ
tujYU41CWPvknz7Kx8Bp0bxK7hRIpXB+xcpHhOIL2AHQB4D44ne17ewjJkntp5UMYjUNzWuKtqvd
qyNPBGm5w5jPiHktAygiYFVw1TGfkejJ3MYmQYuoqm1B8+rkDZDcuceASncMefrnay4Zi6ojbIpL
p/jyWK5Sos11CCCalorzk9ZWLxM+Ka9hu/KQBnoQrQQ0L8GKwTIRgHi8mvGgwf0Z2P5op01mBxpt
xFe5fWtTxxjvoPs782hEV+6Ac6vspZrNUFhqOgWNxuKzTNUfci07RpO/3d4GK1YAlfq7gkxO0oH3
qyhSABSHCHzPRN61GsFbTNvcNrMSFmDJRcV6YZ1GC5NJRarYl+K8D7GEqGS6Va9DDDOBmkieF8eq
No1Hn1TVc5Ry2T5WLm4A55DkAbUB6AbLVd/2od8ZUIgGHc42MJzOPNVIb+NDlfyEJFCSPNz2c+Xp
cmGOuYZIAPd1AnP1hF0uOolQOnFVo75oSwjT28ZWoh/DnSA90BCZQBwxp0pAzLLLlvblXG17cBem
EMG+bWElg7ywwLijp6lahu0Id0roXecJhBgfSXYomtG+bWht3c5dYTZyOOBOSGIY0sSHZsAYVVA6
c7WXigyUe/+hzH3hFRPzpVZPYyGi/drNQnXMwmR0OqEKHsrZfBDzVub4trLFsMEWpDeofJYb9PKQ
mrKOlJMKc735kGfbOvrkNgjWlg+VZRyBBKcuULeXJvoqGbNJntHILk6RSoduMySQRn/qc07Cs5Zn
gbb8ryVm7UYfypxzCUuT53vZ1+y2+98zmjK6oz6Sp+BUeiRA1e92dKydHudGmRUEmw5UNhMYNeJN
huNJPOm9TTp7Ch/DnvM8XNtUf22hwHi5lEYHIoWwgK12fIqGncHrk689+HGuLykOQLAi1JYvDQS5
PvtSgnN9PhaGJTrZYfDGhWMfryVc/AMeMKaNBwyPJ2wtDM/typd2pyAcURCG3ShY5JN+xH5qiwKn
w7Ju5H+vSvZhNhSpWWYDrko8N72kRBKeFjvF4Ak1rQUEWGIXeDjA4VfKVL4J0bWAwBdd/CrSzZA9
zkVC+xqE3riXf9+OvtWYP7fGnIIyRHnaJII1DHVoP414TLaaCakVIGX9GcwoiuKMiM5TKwWqBSbU
4k6H2PIWs0KNA03gyBrTvtmGcabZQ90aTpuUn7d/4lqnFGB5KJVj0gOUH6ysQFQo+ZRpE4IqkZ2+
/dHh8d2Fsh3HpjtUH7IOkjbwBUJPy5LE/tAqE6FDhYpX9z4bpzSst4JEdugaHVUR/B4mT8drdQ3P
fyATfWNdgLTfxA/UDqMbg0op2KR4oZHW8jfkKdvmuxAb28NE0+2VWdvO53aZfHQIdbnyY/QEiuRH
Sw4Zr6izFonnf3+xf5ZUFyQmCSE4LmTsKgWYwba39XAXxye/p2bG6Zquba9za8v/n1nLyx66uJgV
wuTvz6le6uavKo/da+3OP7fBRLvWGfNQlVgxIXXj5FlB/Sax5enx9ndZ6xhh2ADMXhgvA48S+3KG
lFc2ZilcmeVXkCZadbWtpZYWqCiqntbsCOAEFa/osebbuVHmazWmUhm+iigc+pc0eVZTvJYPGu9V
snrE42iHYh00yJepvcvPRIBliSaou1m1jY0328fGi3QHX8spD75joOY3UPLIa1uuBQemtXU0xDA2
dzUkG+ldn8kGVnQoEyeq0IFr+tc51zg9lbWIPzfD7GQjM3wxqRAfYevNhY09TfsZk+7gIxfFhBKF
cyGvR8qZX8wWFmqtGcTvgJxaawR7PcGgGB4Td5kS20Mh6mB0CY/QJqJm1XMyD96aMgEjhxCsV0Ss
qS8+RN170nn1yBG0XcvdzteTCRZB1otZTBAs0Zg+9ga0iQxQ1+r1cx32DpBEnM+3Vjs1z+0x+xsA
gdbwU9hTnmyyS139TYHk3FPjzta0RX/RbSb79l5fFompCZi6AnYyzCFilpQFsKExpkaND4taKvyZ
4uF3nhKOibXvBJj8MuGHZ/oVS60SpaQdTMChSHYakvtUfxZF3om19qHObSwb4+zwVZBkN30OG7ps
jXvM+z4KVuRo2yGm80O37XdQJvLGd+mTx1y06pwB3AgY9wG2YhsWvZEGRpIh/1DnxvX7JKJFU9LM
9zmFjmvmIhSWMZKDt5aKCQcMqF56OKl6O2njAD6CJ80rHOlDOPrY0VZwH0aokNmSDaC6J26Njs4T
JW+AAe+MD/EjfDXciPNFV4Yflh8DIU4AC8DkzVaS2kgPNIiotYAvqG6B1waIVKDAqbvSPQZKYxqA
Pqm5U/5I2yCluRd72gvvqPt/pH3Xkqy4tu0XEQEIBLzi0leWdy9ELSeEFd58/RmsOPd0JsVNovfu
x+7oGikxNTU1zRjfN/76J0yGffHFMdU1lKC2B4NHtLdUT0V33drT5vuNBAgMEmIWDqydIB24hkgr
TSnkfFql+NWUfyyttTkyWe2f20fwu+1ew8xsN0a9PZQLwCQQ/2h/yN0uyE+52tuDvMaXslBfm7Dw
wkGyDFn5+ZBfPMb9GAbAYn20SZpfo0YPtfqF/LxDO2ErEGRGczsY5uPfNeWuMbQnS4e2RIku88j0
peS+Z/Hz7fUvXCLXP2rm9TSolAetXNQO3i6QHqk8CV3ew27gLqHvY7E15TuyJogymce13wOmOdE6
gP3o+8SeXFpDTlSkmVJTfohT+pRExkp4+/0yvoaYLYuEsdQPRVk7aka8MnI6ZSPHriTYbpD2Iah7
b2/j4oG4WNHMWqvGqqWwAhyU0uwO03thUoGbvliBWbTWC5iZtXZUQPguwMbRWNmyys8jlE7INLyH
AZbdf7AkMGHAy6gYdpp3LrGuDaMW8iqOgkKiXoALv/YwrH4bZNH8LAhegSkbBJfyXJuGZmVS9ylW
VCp/QnQRIVOHwJoHDmSq7DRyQmqr6vY26JL5Weh2xEQqMv5QHbl2LcbY08LU8bFEioHbktwlXbkS
TCx5r0sI9RpCKkCUUnAsS+KRI2GOCSoVSI0T8XJ7KUsGcYkzCwF5EWNXBXAyI0ZYe8bDekTLPfRx
a2nFHtagZj6/UHMlrjRAxWrmhqYtShWt3E5ZHxP+8/aq1LUvNB23i/ulzGI6pHKN7ds2oEJUbfNU
7zTPctQzZjYd8MaCbVjxxs3ePIePL5Hzwlzdvf0jljzI5dbOPAjaLbpGrifLbDIvzbxuzP0O/Qi6
cpCYK0m/bsMteZBLuJkHKcCxMeQm4DDk9CypI1J6mKYsBPIVt4EWTXNq70BXIg7BnLxKQXaDSE1T
O1rhjwQKYieTfY1r1rK4excoM09lWTxJMXBaOzzddGa7lUDuxINDX6WeMO9Z499e1EKbGcZaLvBm
mdCsKIQBfvYaQ6i2+cdgdvpOXPmBvOmpzVpbMEd6RQvEVr0r/BrzYezp9g9Y/HyEIO2GQQp0TM0s
tiW61IcD1itF0Nxh3OGaQ9ckIRaPxQXIzCTZQEPp76YGaNWT1TferF0wC60403jQNNc6cUYr80bp
MQYrSB9gHzPpXOT3Gfso2cbof3LtV9meabSn4sSkTSw//wf7d4E7Lf3ixAdgi4jD6cRXI3MVyK3q
BiKi9PE2ymQF88DjcnWzrySVbdqOAVCK7E7Lf2vDUUViDYU9JjKIhCReTv81z8n1fs4+WZ+LwkJ2
CnZR7a3oA6qHrPrQ1+7qhTM9dfyCCgPt2YiYZ9dAiyzAWKtAEYHkRAbxE5SKYvPcKnzlFlhI4QDi
Amr2oRhEgjsjw1MISnnWk9La45afxo100u7L0k53IPw4WB/KSlPOgjtBFQyJUCTEUGSZzyiJSmoI
RNNrpxYnM+htCqEXKMNqSo6EutfkK6mHhdN8BTdbZE26BAoIgBPqMZUelWirSCum+F2GFnwfl0ua
2WJPRWcWMjBK/RHyf1IJvqFTk7htBqE+7intn1rzS/Mgmw9le9Cz+4qfoZPQwLGFK7u79KTEbzGx
tRpmFox5MVipZKjbdzHW67I7cm7wZfMvzXnkx/ZYb8PHxk8lO9hOdMjU3ocv1ZrExUJwcfUDZsck
CyRU8mP8gD7wg94XoRtaH611J0LDue0CVtc6u2jLQuYJ1wFFmFtEW1nHlKn2K/R/x8efkR+95YrL
dwxEqNmxsfmz2IDy+fZPWFvs7G40zbw3Coi8Qg7S7TRXA2NYmXqcfZLo9b9Dmt2KiZEPdQZdLges
P21wKJL9kDxWw1PA1y6O6UTMPOvlB5x3p2pgRNKiEkileiy1zzpeCagXupIwNKihmQxsD+bEM3F9
QVSagHSIltTO0J/14IwZlz7xC+KP2WHoXSyOsBBik2tyPn9Zx2YLw1A5DgUB6RqaoWePhZBVlQDr
eu1YNXFL+Lce9OfRJqotW+28xAT3UOwwi25TcWDtSQoP0Ige9AMld53+TrsHdKHZ6gDpP7aJAzfK
Ww9k0518iEe/y11jxMuH2FAjiczg0ASDzc3ea6F9XmeSU0GGPRSYu/pSm02SUsdIB1vEh6E8G7Xs
96Fj4cHEwD+/5gEXbFSFoo8CtiCEAt+EC5GQQWvnqCMOgAdEh2xuneLYsWSv0Ev3tpEu+PYrqJmz
zTttrBN1guJHTt0qBKMdtGzBoQ9qbrHi2RfBMK2I+gr++Ub8zsauSVICsASU2X06+rJE7Vp5l7pj
3txFovZvL27hZp6A/g9v5tiaagD1mAK8WHqVMcRC1GdWUX9svNs4a+uaeTUFXDOiotO69ADai6lv
qj9zfUPGcCMMc2eOax0wC4BkokWaer8mhYpZyCGpoRmo1GwcpfRkJnZ8/Bzqk5QVZ654/36kHEkI
FRN1SMAiVz6//tPMAC0csxpH1QNnEC8Dyssh9btsxToW7v0rnJkpCoWEWgUGRSezzn18SpRn3q64
5AVHeQUxu/bJSCyOYlvj1IEG5d3OoWs6j4uLAMMoEoxwV+gCuPaU6kgoy0JslhY2bzUUy1sRPmbR
SsywuI4LlMk+LgL2VjElymWggFvPJuh8zfPtbZNeW8fM40dSaKnoPGqcIv0tCijfIteFNOl/BTKf
pNb0nDAcEHQAQFKr1nedqcHzrlSnV/Zqztljpujr03KsRG70c9iqLub33NvrWEouY8Tw/776XxaK
i+9RlnFR6+CYwUj9eOL0CE0/p8vBWTcQV/DsmNYoBoQdHuMyeOwMr4Dgbh8qbthmtt7Jm6B7quO1
OsH0iWaX59WPmjmJDC1DtSVhd9PmxcyfiuGOsQPoq1t2UmKvbVaaDBec7RXc9B0u9iAK5DaL1Mkm
ebdpuWVL/C1RN0G8Unld+56zM9y0llkJazrDcXTflMUhzZ5vf841hNm1kRfMMnsZCJ32HmQbtVZW
7H4p8Xq1VzMvQXkyYggGe5Xo8rMZRRDPHjuwLFvDfd9KnhWbfs9zu64eLRb/t+Az5xGyESMDXYAD
IT+nQWmHOOTNOR3vK7rvIwtsLIdMUldQF40RWS9c/ag5YKTt2jqq0qRMk0JIUMFjBZnHtQitPo7R
gzryiz7K9e/b33DJGv8q2SPPjP4nbbbDZq9VoreA11jtn7TMn3vkwholc2WyuqHqwkG7xJptaFeD
86CIOUZwj2jCLhn65cSXcQqeXtTH8me+0sy20LSESWYoCOv/u7SZazYDLYEgOeDan/IdfzWe4rvh
d2FB1QG87cRz9d2r/rA6mDB1GM69yQXqnIdYGCp07BOg4nXqdX/QOq+ftB1YPUJbrLGDrXy8uZSf
qYhcznpgodDpZqA8HzMnjh7NNdLCpUvuck3Th71wWaEeYVAmAk5KrB1NtEPYQYJoWEsQrcHMHHGj
hCVJ6wlGlx2z20fIrq1l7RfID66sQp+538EcjKGZQCQQ35mb8j16zo6Kmx3yd+0pojZfccOLd97l
5s1ONNhs5DaePlKVvbIvKP5+1uAdkzy+aR20jUq/xUF9RvOj9ZC83j7ba/s588/wm0nJSyAT8rMz
X1VS2YX8chtjdXkzB9IOsSLJk23QE0E74Kdi1we+1zO36bCk/H3c9/exqwtb3Zhrz+0Vh6LPHApu
bRr2BbBRF0fHlHLWUIi3KQbtmfcho63AWImRFtpvKFjVVX2iwP1LTnV9EoIh5ZaoFczaCo63/TlN
9nHkJcTF+L/Lo6ehOGXBtmk2xeBKxV0Ub1a2e3rJX7uX6QegiRvd4ihMz180UJRlVpJpGFnrSjtu
0YUpdGeQbXxbcGRFGAAOqTcGXiq8FWRj2s1b0LOTk5vM5GgYAD0nPaDlry5TMAht427H45NkndP8
WBbvOdmUxqsFsSeV21LuEfm3onxRvFF0W+7jB2vibWGyR2qPdyezCLZjGzuGeEaWRJXe07x0LRHZ
FagO6/KzD2Wnrs8MtMaa2BI1RIFy12oYCET6ojpWY4xCzacJelKp1px+8BV1G4HGNN3pxT6XMq/o
dpm0CaIdzUa7RoOnuaHDpmyf4v4UkLPOMkjyMjfNfjEIU6WgcURUkaIvbrxPonOmulT10XAoQAOQ
naN0Fw2+XCNezV5TdH8H28jYmtZrLh5IjYwAZKKHhwRaNkrsmuXWKJ7M2k9jYov2qNN9xB5ofpRA
YGW8WSj4j8e4POQESjDxzsgf03iTVV9B94y6SWY9Ge02p7YxbGJyznB+5BYEUfxnBb21+tyNPsR8
PA5K9vRdrj5ygzsoidgIimJ6Ck1HU16y6EnKv8hQuRaG0xGw1JRhu0DwVmj7SnIt/lPNdUdjH/Jw
l0ZnSYBYF4UUtUWfvunD/JwofwkK8BX7Y/2nhlKDdZSDM9JYbfVixj+6EkJMxbGFgEENiWEQblq9
E7c+07xKrnZSUxxrNmx09ZyQzpZzc2PG7+gW8lPupdZa3WmhugauM3RtYnpNRlloTiyS6iwo9bCZ
mnEcZWfsSr8GbQq3k2OFMVxbvicn46X0YGFPmM4bVgK3JXjMkELYx1LQwo2Gr2vXUCR63pQq4KNj
4qpO50Bq9lyC99B+e6JH5mb7nygcvVXe2mjAwnwiUvQXyLODSfOBGiUutb/tQYGn7gt7fGOFnSJ0
dR4NzzhB8vE4bMOd4Qo32ki9LbvQu11xEAv+4epnTNfRZZTQVnnNoJ3pqBMVCaADl27gjDvwMLxk
Nm441zjG9rv16zbw9yjoevmza64VsTnIBuplPXPD9FOoXiWE3ZC19U2/f+b/rtY3u+nkOO0KQ0f9
KrXTO80hh9CPsc7CbTfQPzxU28ZZSyktFLKu1za74dIQzPK1iT1NXws73GV+oYHQAflH96s+3SUb
3elWwua1Vc6i5oSUoCmfzNiw9kTfBP0dkba3P9jSLXqxkxgtnFkK6KVpXAIjouyHrG9HOduJqLKr
7gsVJ9dK+q+6U22Qmsc2NCWcQYHsA28f4njthfmXae///1FRtLv+KZaVqMKaSvIIBh+sEBph2S5y
47vA/RFvend8xK0GKbbMrnzTbqG7WTudu9cj++n2nnwzYugjQegOXMkTkTGdN513UjgkshogjBog
OIlhwwLOtTJOq637374vgP7S7qJxHy58LipqJWMiKHQ8kHgDHR/NbCF5RPVvr+b7F56hzM6k2pIx
6SuglNw2MdiD+MzOo022DZ7yHXGy3s5RvFqj911b2+yEZphKMFgRdY6UP9TRs9D9TnFur2z6E1f2
MlvY7EAiYylVcoOFSZEs75K4SN9UidDI6/MhPxlNlPyRmqhfyWMuWQf40UE1A7Fv9G3MrDSO0CbT
jkmHcuBGBtmdjKmL8qCS99uL+/5k/ru6f3BmD71RU6GLgR5vx0Jc5yq9Tzdsr35IlsOO5lP2KA76
Kd7pTrXWCfn9WTYhg+sJvZZkYvGefTpmjFZn8RgkxTucup0h22+YTPDIptpFHqK0NU7dVcDZh2xY
0fCyASA9QfMbmeGN5egPxmcHAuhwb96tpiO+JQZmK5w5Vkkfss4IAVjoYK7JnRZsLnaJSM3PnFUZ
2++F+2u0v5m1i8u4yZK8HWSg9a5yNjftT6igVmDYdKb32bih5wqBEVTQv2BNw3bt3lo8iHgLQIgC
svTyvFQ/KHmeqWPaobEKLa3ttpuyWDpdC7kWjwUB/zMG56AXMi8i0No0hIVtRbDVQN9Vhp6rdCz2
4kdwb3gQLxvv0nvm12uC58u2A9oOlC6mUG9+aWDGqmHUBC4KSz+1BzTW+4Gb/FCfMU/oFOfmx8qx
nI7dN6dzgTc7lrqkJnUY5iCKVdHJUtc2+k8dvqlc2e1AmIPX38rOfu8/mMznAnEWzBpNkNBUwgrN
TwZ9J+Sp/cyXWvDaQX0KggLnAWRL0i4CzdIfSFh8ir10XKPan8LWb6vGmCj4MC3s9LwHsExEZeZk
ckbJUVP+mGsiJsuLvACYuQB0lnUpq+HL656iyzu3oQLrRLL5mDVoT22EhX4XlPLLxI4GDSno0A56
FLm7cMtEBBE+3VZpAKWQ4tyJbhebxFa68snUW6T6JL72wPge5k/f5OLnzhxIG4OyWlan243u6Ock
wptTP3wS20cBHk3zZ+qPnRvtyb53FOr2zuA+/esOmOufYM0CNyJpfZno2DFQ2Rbyp9Q8mBwST28Q
WluxwMWPP/EMTlkOPOZm90HU6gWPKvivEbWubBR3fS9vVo7VovvA2JFiQiNjogi5jv36zMDzdPLI
4GnSQVR319z5+oGATuajttmzvocGAXok/dK/DbyGO3uvRUEZE14D1+LqThPjEVVqh+WDF65RbS3v
4j8rnPz0xS3QRoM+1gxIpvXG+avGvdsrmU7I/IiiywUtL2geQNA6i0uMSoSsYwVMkumbCkmP4B7q
hl22gcbwXbrW7rG0mku0mRtMqRjDKgHaYL01zJ8Ei28vZw1gZhDU4HqvTADUfNKUX5AOvf33l4LH
v+zleP2gUceYnWBFHQihbdk5rfGj0qG4vKm4j2kWi61EqYvx9wWSOTuoeQ/uXyMGEidyC+28EBnn
ODql7BcLYp+pBM2lSe1mrfXW8Qx0RVn9KreYZtDN/C5IqhWL/96xC8cBBhco0kxan2jrvjbEgWkF
aTP8nvgPqEgst0ZTUQU+1Ds0KSEhUssrr9ilIwZGSMwTgvIbHTQz96FxoplhUXUOC0A0YRwFSTFd
4+WVe/uLfgt0JrU1ZXpJGVB1gs7O9braNAL9TSGgPAx5ndGNiwfcxrchvieWJgxosFIdwq8y+p2u
MYy6kEQrV1Cr/+zPEW6pTev7hd1u0fNsORi98kALPIBBPXXX2vCXsakJdjTI96qg+77GNmnZK9ys
EyfeRo3dP2Xg6g0hBV8hCelIyH1Yv0fqjCfm96NdHVaj9MX9/Qd/TqOEwoIgWg985FYeMFxeYp7R
dEcn33TebnS60FWcp5X9/nZKp/2+wJx9U963UYMOG4jeg8d3x+14D53i3P4RO8VPNLNB/MIDm+ab
OK3drt9PyfT6gdCniXeQATnrmdUKNW+Qn2XIKvE3I3BkvivabQ8VRJPZuXTfNrELTuuMymgD39xe
9bcDM4OexUKi7pWaE0CrRr/rFa9TqNe3j+Mqr/V00q+ujBnQzKJqripBNgIIwlC/Sn98T/fajpww
/aZDfIcj7lpxut/ZNa4R5zYU1ZUWJTIQwW+pfebb3o3Ow4k9ttvETk8IlhC0Zw+yz18Q2Rp7sbKz
3ytkM/yZPWURNAY5BX64k87WE3tNdsUrckxH83lgHvQuIVTrFM/q3SituI7vp+fKnozZhakkddfX
ShgjiEpsGr+FmfBraWV90we78UGNmWsvA95FVYfljeApzRpk8VTxWFnI8NTyKwMpRDplsro1QZDv
uYrZtk6X+UVs02NdMeb78Vk37VGOtkgxOfz3YNkoPE7iRv1ePZi+5ZLn2ydlcVOnZkLQoVkyBPSu
cUVXxfKoYVODBCpK0abMXwN9ZU8XTyPiKlxcmJaw5m5XLVgrtRNGYVG8nnXrdzwq51oaxBb6ASuX
8+KC/gGbn4/WIjFIaQAWkt86CNnReMLWOgi+d/JMX+sCZHYIjBA9kxQDr44mHQPNbekxMlovg1JF
qe4rTMmJnyj/3f5SK7s4N/8wGq1BCYCJODtzyyQ66S2Yc2IrlzyM9rb/Oha4XuLMMFI5yHojR6O1
TB7C4L5AT81aBLz2qWY2H1pROBqM41OZP0zNJqiLGmzFXy4fLAilg+tOUUEaOv2Ii4Oloz9d63Ss
Q7dOkgJ6ulOu2TVuf7INkp3Onw2JOQxJB+YX+llLXHRNqPVabX8yiG9u5eJXTB/34ldAZUsMRodf
0Zc7mdgq5AjU0jPir7A/g/rW7lBdCqHivhZuLRrNBa5xjRuiAUsRFXCH6EmljhpvR8Fdyle8yOKB
AAzIxNRJonGeIqvGJtKzADiSBjFTDetQaLkNgtyFaHtvh0PqFLLiShXZh+VKOnkyk/negskOZHPQ
MCeQM7leY0EijsA5hxmxAeWdwouTtQzgtE3fIKb5eYgsQ31qrq9VcBD1KCqWFxfmXjPAAyujctKT
T0jr7tjaHf998ALuBRKb/wsHkb3rFfUYZM4HFc3/CRQzjN+iV1yG2nj1KCBAV2alG+Z+mnU7BIz/
3sdcAs+2Et3F1aAyAGcRtLwI3TFe+oYaPLZsVdJzuq6/7SlGAqb2QDDqzMPDpKl6yBkBy6xSZqPE
AgH40c70xB0oXm6i96Z/X1bkLlaSLYzPHc0VkpHljb74DbM4sWi6Oks6/AbJiILn0pC6Q0ozyY3G
HO9MWShuJ7Fxw3pz2Auulue0Lze1aXZrnTjLm6FDU0khFJRJMy+lhEkKPRP8EJlGTlC7bYNmjJ9S
7cc6GhCQGoOwFjYJ7Sb9modcchGooYEC0MSkH9hyr41NHSwr7WiBPeCfZoz+jF8W9HF157ZlLfl6
5PtAHGNCPg75gmuUSOqJlItyijP0fUPzbdggiT78uI3yPVOAk0NlEHlNLCaGPPcFRiK4YkYIo9QW
LrYPzNfMgFykXgsU8JtEfQkI8aM6DZzA7H70In+vKuOh0ALLUVLyEtQaWfFOi64RQ34YoATrEFqc
Zi64TSRcTCUoUWMMYgckeOQGst5j4UhdDV1k/qA1qaf3qcfWVLQXY/WJ0EwDGZEC/PmnRY2/JVIC
aHFf0n7DS+1HMsR2Wj+OSu0qLPxtxngWWi8tZt5b8VFHuIW6Ut1VeoxATbWp9XH7C00nan7q8V3Q
cQbJA4SCMw8zGFVR1AOcNe+jfdw+pGTYJDqxA5Tm86z1g3iNmXbJvi8RZ88G0VrJMICS0RHRWNgE
4VolJx9crx1dylf855KVX2LNrFyR6rFXO2DFiKatjtuGeBXdSkizdBldgkz34UUsUeqgPVEsgAzw
j1FU2JxtJGsf4CG/RmW/9Bq6hJoZUJ7UTZiHAly7tYqOT89KbIN/BjFzVbzzoPwNJu0Vn7wMqaFv
AOzuYCeZ/vvF6qJO8LilWJ0cFECKnDJWd4OFwhC17gJa2Xp6jqVxpa/179DJN7uEGCNkuafYfZ6W
SoKGoi4F/6Rt+JvmDDaescf8ROzEOUje4AQ769i7GFRx05NwRzt4hvSstuv3/Dl4L35pK994KaYx
MMGpq1RF47w+MySQROtDqMApI18EglTzjrPVmG3RWMF7aKkgcUD8NHNMeZaOOpSr4JIftEfFz/fM
ay1UWlRf3zA/dkVnQ2T39vFfst3po4LAH+SgIIO5/rq5QO4gr2oEGNQYxH06tF3qxvCaussT0TkR
q/XHqsqNNdLPpcVCQ1wHKvjmwYF8DVyKFHc9WpeddDjHxK8zqPmsRYlLnsZEKtYENTtaWufzsnLd
dxnXu9hpmi9pvGPhC7deqOnf3sLFlUD4AJ9MQU547kFHox8SXKc4ICZ/apr2NSpD2+xG7zbMYvrO
xD06Kdaq4HCceeraCgIm9xhpSqyTHno0PnQZukc3ZXMv616ueAQPJXpU2ufbwIvru8Cd+euwV5qw
C8fJhyI/G0c7Ujzm6ZpWxdI9dLm6mSFGjI8s7bCLoaEJpyTG7wl0a3Etc1SRGT4XjeIWWbZCTrGM
q+OlBPpB3Mkz96Z3WUGqGqsbeYp+AvPQGtQdRpDbQXosUySf0j+393PJlcCD/D9EbfaYCOqUtyST
4UpyBoabO6tZq68vhjiXEDNTwQtPKygDhInSn2hwsryQ3bPuTVAMM29VyKtBYfL2spbuCTRjKJAh
nnjG5xsZ6EKvxkiHmbS5Z+ofXZaDkLNzSVvfcRBj1lp6lLth91+hzjdTw/0ety1Qzf48inPU3Kvh
ayndV9oWHRqFtmItS2fhYpHzgoxFrCaWCOC66ClPDiHRwKS84k+WLPISY3bectAhU6YCQ4tRVoOY
sxbaqpRANcAdam/8T/Jzl3CzgzekZjwUMuCM8CvJwNHVe2Wz8pW+t7RoKphLcI/D7CdanRkIiVld
VAgknGZIEo4++pZ9QE6X/uRjbPlWrmRPfW7Gd+DGLkE1WjLpnGYyRTkkZt0xLJLkUGNabk1gbeFz
4jpH/R/M2LqMwsj1JWRmFhc13teTSEIAtShoNZntmp7n0mkEe4Am40mN8AGT4tcoJYiMc9IiUdh1
hX6UzEK9Z6l+SHpQ8aPAtxlatXMRw51QGhrsMMpH5/YhWVomqAAxJoTqKEX72+wHGKikpwkes4H5
ZGr3ublVVpuWFqyWXmLMXA5pxZhZyJk7Ndje4nj0tDq3u1F2jaD0ai4d1dqwwxYTUAoUdYnlxGlr
y5liQ9lhO2SJ2xMVffSfBnKCt1e/EAVc/bLZeTINSLFXU+K0ZJ5FXrsGZ2jP1ipcC14dxm1SDTPn
kNCZJ9xom1RII+BVqZZ/4vI5LF9ur2Lp7xPQZk4UgYgB5p6H5njDUwN/H1qgoFvNHFz4txEW7RR8
BpgYw8/Xv4VkbCyCWmd4XOT0YNXbvvLM3EmMDw1jMuDd7jukXFYK6Uv5AeSb/sGczOridVGGOlVa
C+Ih5MlSbExz2IqtfaBb8g4kstFrdbRcbSX3u3QaQD8AiT+QX2A3p/9+AZlQTAFq+fRck44J3Uh4
tK3q6y5chvQSY7LJC4xSkQMQeU3LKlxFRo7IHdNTwF9kaLGrdrMWgn7vx4R/Rf0D3YIKAsNv3FAQ
qzKUqsfzpHFaV37pud3aKIM4JmTG+NE8y6jgS4caHMRrTS2LuzmJ7YIYeHohzuL4qhrYJByB/IGy
18K96D/N1RnHyQ3P3oJoXP8HY2YkUCrUmozhYSRvDJtvmad+BMfGtzahTR9BlbaSIVpeEoXHRt5q
6iq5/nhpofEwHLEkU8Gt8LNLT0O9AoFunKU14T0N5SG8HHCmr0Fq6NkMMZciJ5F48SLjfvoBYb/2
VTNTsW1EoH4mVWbtAh5Jd0YW1fsoVVIvgpLMNsjlcMeisv7Q+kD+KqI82MoKG/1I0jGXgwcd2eQt
C/yeqc1epmML+UMjGz/iAWNslPUJzKPXZGFLhQnKrSFqTjVPYCMVFQ6vGvVUDYZ0Lgs0JNqyOYyb
QinYlxopyYmmjXgIRNUftYjX94lUNshKhcJCJ0Nq9T5vQNDFZPWHOcZN5GGWMFBtFdfsc9Nwjluh
5Xe6UYLTl+s8Gh1B0AUCVgajMu0xH6rXmsbaBhvXPeJKYTtFLxQPE2bhaDeNqW1DAT45lKaK8sgJ
mX4Zxu9a09JdtWiyDCxCYYT5trzzC6qXvpx1FibO0Y69Ramg29Eg5cyRx5C8sGQ09x2F6CZGBzPC
PUx0DwITb7J2VAWm71hn9ZEtKrmCbDU20e9SjGLq5Sh99Ar6V7dtA/2OBkM7lh/Rlm/S0aLvaR2i
50CWpecIV9znGJjBuRKd5klKSBpITWkksXltDJpLEqa1HvqolTcyQha9Zz09JGmjfGG0Vv2t5Vy+
74wkwlCZwvGmDNQ0caUsT97SmGJsn1l58isL9H4fESl9jZS23eWZAjqlbkhP+N8bzOqZmVMnBjkF
0qCgAEvCndmr0UnleuGW+Qhp0QJloTerUOlDlzErsq2mJJAm1syk84OUsWTTiFDd5WArfsCsQOFj
zsTCdA0hw17qsu7TaEPZM6QSRSVTytmmUzQZrTRcT+5BT17dJUERYWrWmsIcq2dPLE6zxzwbae5G
IhS7Ji+KD6bREEV2pey+tDaSSjtRhlHfq2FSv0exIfkRRkv2QSOT56wRJNhpXcy3TayOD0pHMgxC
DrojBZLxoBtFsMMUrY7SvYYavlc0RaDYNEPxxNGieGg3SVX1D4loBwgwJlZw7HQp3dJAarYBFxKI
xPsi/5GhUeeZYF9CuwhL6YkpepW5mdEmz3mk9U8qq5VPS1iRwxILVNmRiLLnjLTFl54g82irGVrI
7TAOi7e8S6yHwALtkZ0JQjaNpKUHs+vRoNG0vZ/kVfesFoNa2kwq8z992/Wego6HZ5VyaG8nJorK
dqrmvfAwIhw+kTiIjinXQ8gC4/36rA6q5OdBQ0JbzuUE7LdB372SkoHLO0lLy846Sg8d+MPuGKlx
gHNZ73GKwLkVpqI9dF0sf4CQGjqRcaHhp+tmkLpDmxt3aYnEl63AynZFwCW4DlrGw4ZD52mvlVJ8
P0RjA3kFLSx2BQav/EyvkVfXRwi6VbXeHyXEXr/Qh9u9CHCz7FIzsdDQhmIB5k5DL2NDEbqizMsv
ZgbhHbxh40plOvwwUhXsrBqR8ITM+hDjSgLtaeMwsANvOV531kCDDZqq06ce7tqXo0qdph40tsst
UfgmMeOTJvLoUQqGcEtDouM4xAIHiYa1x0jWY6B2bP18pPEHJkYlWxvCxkuH2Nh2stGCYpHprVuW
AyTwJEWtCt8ABaOvDQZoJbWi83iUaV7exnq3EZSWlmOmmg4FD6JUlt3lvKhdFT2lIfIWJdpXdAFl
DrvVSOY1Bq+JYzAj9qgSJ2AfIUilZlUvjXBhejk4Y6WNAmxjVfwnpBnUSvu8qF+L3Aq8gZTiw9CC
evs/pH3Xkt24suwXMYIGJMhXmmXbt9pIL4xuaUQHes+vv0mdOyMuLB4ipPMwsSd2T6wkgEKhUKjK
7EKW7EbC6q9aIDWHElTWTiW1jVfRqgDFDiY9zKTpjSit/LMniWlTmuSPKBOjN0GDJllqmtNRgSG+
tKmEirTtkHI19J4TYzLOb9yz+OBAl2t/rHGSppZXlmi5ZvZYuiZY3bZx1k5sHUruuGah2BpO7PIw
7dUYd8sEkavmn1TpHyh9mEyQBhdBzPH5IqKT9RGdXwMgWvPZ6iK7rVx5FLw6ijDmvy8w8qTqwNmC
yNTMf5aJl+T3Q/G0PVPrK/J7pq4CU7PFYYRhFHAVpf5m5t981K5WovTu2nVluSLcykeKGgaGDpys
PenaS9z9eSLGWP4+FxJCka+3fIKpKlOvDJlT66+K+bo9V6Ll4OLAOFG1jhUYQ1Of4vatsp4T/3Eb
QjBNv65kixW3/IwaSgUIlbyHrIRV/SmbGy4GkFvVKfIb+Df+TWGU22SUQYvjpMopGiBsENmyL7rE
rcXnSxBuMTqN9VRuAGI8ph/lXXA3HSTHcNtd36GzrviQD9uztnprXAJyK5MwlKzOZD/ozFJwtj1M
h4fujNKrB23/YrnyjeiSsxasg71z7pyFTg0IYi83pmxKamk18GNjinqP/sGUHlv9NjDvUZ28PbTr
juH5Jre4F3DZCo2woeoT3At0GyWsu+q9Od73XmA6xj5+MFwKVQW7f29Ohm3ti5+ZgyPihSj2oUdi
xdv+lrVqjItv4YYdRtKYaKYfO532NEU7GeUgCv2qWm9zzx2GLkGMeNyRbreNu7YpUKJsofIdr0NX
l1lwzYe5MlcMSvW+HFKbVZVgllev5wsEzpkHbaEG1lwuaLXjt0L5AR4w25J929Dw4hV9B6HoA2lE
uu2r+RXob0HuAxURusI/edVxrdVK/GtpVXBv2joSDwfI5UAM5T763J5DIRi3J8uaxu0gASwxkVuL
jnq3a7H5TX0XhYchevPJj7j8KQCdjZO/qC9HyO3LvIqR/E8BCkkg7VD9SE9IKzvku+yig3mfvQjg
5jFcw+GyoYOvGe983CFD5LIMfGkuLnmsbjSXHT8jJ7htbJrakaM++Lv6iEcI8y64F71WrRkQ6rL+
Q+Zm16qmMPBnE63Yrjiyn8GN/L16jYWMQL8EP7eGyM1oZiWRX4UAAqsvKL9ed9M+skHnbxPb+JHe
6k/hJ657d2hhNu6qF1OwT1azFKjgAcsZaIdRzMdlKWpc6lRSYEFv86fm3nwgBUitSoRZDnq2nfhb
/jCecam23PTtb9Z2gcz5Qd0KcyucTal5N3X7HmGxsjdcjdr5dzO0x11lR259jj7jfZeBj0WAvmrI
C3TO80WSJmUInGOnRCe8HRzuFWqz195FI+o+2on6UNaOFxRYQKcWMexcZ3F5vER1yNDqiUXO/bso
sntj1xT7vr71RU9LaxHNEojze91YjVY3F/hK1Ze2eteCYysLTGbNeS8h5k9YRDRxCXONZtc60eOQ
onBB0f4ipMEzO96TNM2CnDy3JXILWTt1rlO0+nM/oknJs3RBiniOgvldt3jM4AvklTqtZaXDk4E0
mTe9yU5NlLhKHjlaLBKAXlv7ZWjBLUmJa2iYhXNoIe8JWn8r0ybG45Tsc8sVGPX8zHM1Kh0EXyi7
gEIHr7Mes1Q3uhRQ/mN8TxUP5093gjqJ6mk//KdtsDVLm3mK/z8WH9iqSuGXGcjQnU5xTXI3kV3X
/03sTDVk8fGAMPMTXVpaNRgqU3wU00EPQbdA0ylSyli1gt8APNciy5rcMMP5Sad7yfqdEZ5zf29o
gmB2daZQwoxWQqLgH27DUDnKyrqdnwrovg92UpnYaMLeXo21kYCQBd2tqHIAkTvnYPJiMtFJi9KR
MMzsFLVExmgzaPjF3jbOWo2KsQTirFmW4oqkzQxUN8UNEsLJKUNC0qNNXT/QCl1nVQfBls5As6Gs
1K4x6TtmRJrTkkgUb63tLDzG4daDClSIzXFnF2u0KZ9UXBJospNVNGKFT4F8btB5NyiCarU1p7eE
4g6rrFBLBAuAmpt2Iu2xD0WlTOsIBorpEegYCh/qaIylNJ6fWZp6X+R3WifYTKsWggfqf3+fD2gy
SMZUA36/zH7EbewGGTKdFvW0qBC4obWGuV+sFiA4lFGkwnd0wRBRsgGuZsfsDBeNO4hGpZ0epHaB
fDNomVFrTW01iLwgyW/QlHQ3Im8/1S2y2mCIQP+8Nsl21FuHVrlrfQtJa8FczI6D95Mz7ca/H8gZ
cdPl7dTOc9FKb6bxEBqnNPRCUHE1pxI0gaICy9WpX8BxDgDvBQh2IrxuJaj3qKMGDJOjo+aHAMnd
7e255mqWA5u/ZHE2Z1asS2zEwGJ0LGgvjXQnywIPsGqnJjSgEI7jeZW3017KZnko1BPG6k2YKHhz
FxY3rc/XbwjOVEcjJ3jAwHyB47p0wtRp77Jd4IHO2zXu26PkZj+jL+2zkA5UNDTuvOkmGoLDELjo
YIvumgdVsvHwYv+Qb1RXQqNwAZKv7fVa9WC/J5Pnw4gyZuWozkTFXyQ7rP5S013G3ll9I6Wi7rLV
F2RjgcV5S7/3myQEfSYYkqYb7ay5yK/fWU7hRccaKq6gSwPFn47w/2kSvIUK5tXinKdvGVVfqjCZ
MCoOeRzdGIT9xRm7HBx3/tWaOg6xj4m0jHafaz1eHjKbUSYwftF6cY6j7JKKKKDfgD6LhNoWm2ad
XSYu6Z77mLnbtrG+l//bBTzR2ljI6tgZmDW1Ia6Rv6RGYhumYN5+VVlfu8LfKJzHQOctqWW89zjJ
q3VDHgfX2vlop+6/Nmd/x07d02iLzGHd+/6GnCd54aR8WYmoVWOtAggTob+mqm/H/rY0kHgz3EzZ
W9pueybXAVFVj8AIvOi8y1JaIxp01uLG8t5DPTi5SR6mEwiQ3rZh1mMjC0K+Ooh1rauWvCIek54Q
4FBovKQnf7hn6B5TlTejP7Qo0yA2URxUytmoLxI4klVjmcv38fCqmVc9l9kwJXicBHRYn7I2dGS8
8obxXjDAVfNfoHDG0sU00cMZpfZQY/Ws29MuOhVvWeEFhlOdx2P5HL9Is7q96L4uGh9nMx3JRsmY
Tx3L3Md0X6U1Wkb/xk0tRscdO2UWTfqkA2NIA1TLw/m3gi296ggXCNwBE/RFEUkSELCMti+Bw03U
9HVN8oTsMhqQUI4CJXTU/M8TudhcqW+pU9YMqKRx+n30xFx9Bx6zg/G6y5HR6W6N92gX4lAzd/XN
C4i4DoKLyFr378UHcDYy6JGJ6lZ8wODe+q71PTpXR6iOGcf4TrMlF4SRp9zbtsvV/b0YM2ccuQ7+
kTxFF0Bmxl9ixEB2mvb1DeTDoSWljXiWZOMTyhQ+0I1w3IYWDpczGk2NhsYogQ3W5A7N1K51D46z
ffSYvem3NHSkPbFsxYt2VGBLq94G0uHIkczKS5BIv1zpMunr2JxXOtKDx9QEI4/1pa9LPFkXN11N
wZEpP1bD59S8oofVI5JIG2leSP7koCo6PBQwbKHklDtyeynt1UrByNNYSeKdTEf5QDpJ/2GxAtwU
Zq68bM/1mg+AYRuof4NGGVqPLwc8RL3ShB0GDJpVJQFPe3Y/gVxuG2TNxS1BOPMF9hAVBCCh9j2i
qNs4MMREbfWlbl+3kVbnbzEczmqHoRyDrsVNuhggktejogPFUqCBd7Tm6zaSaOI4G0U4ZDDUW+Bq
aX0EAfhCnqlQ4nqOHq+sAVRG6HmEcB2yd5eLQ1BIUUvzti+pO90QUAynN9I/+qn/0p7D/fZ45t+6
xjLxPoiqA0R9HJaqliWoYdHRkfkfFARYFDVtBaqcIEpufWjSrgw+twHXJ/A/QL4HwWQtOhlBFo9L
m+YZA8o9DfCyo7BqG2Z9S2u/cbgQHSoPqjKWM86p6pwvdeyqP8Dw2aGmM2hsJXb/mEkOpwWqmf+d
SaJerlqR60qlZrMNJjsj8whxM/asEYGrWjv2liicp9AzNU/bEiha9Z4inV8Ikrmi35//vjjzaGRM
Q5DKSM4MTtwEdh+LwqtVi5vDOlTegtyJTxR2cc0g2Kgg8KHPVTM68fBayQQlUajmOkYjnksjgS2s
+iE0tqGBG3S94Ae7HFPQ5BTVD0C0lJsItM5ZvMsCsFi3CjIIu227W52/BRZnBarJJF2vMH8hmHYk
PPFrAle3+pw/t7r/OxrOAjJzzEg1AKFE61V8KqrnPHiqQMxY7luUuSGLEJ+UYNejME9BA1MmCkrm
EVx5DLwhqqDVV82ryNzvU0OB7CTS/aEC2cWUduMLiSSUzVWxmYNIz8/wBD6UT4wa6T24lpLcmSsp
bxWwmVQ2Ks5EO2/VpaA5HX3ZMqQG+DiNqkFf1r6GL+qeYzDO96fG8raXVQQxH0CLbaGl1lhGjCAU
jOld0maQg4rvsioVWOrq3liMhDvHcLh0ZjQBpu5Yc9YpRJl9STnFwyxzqccn02LQMI6DMylzUb5r
NfxCSd1/08gdbX1VKCN4hBPnCRIu+r3q+V8h1pAd5LP2CIkoT32C8zyIbrCrm3OByh1AfdNGelfM
Q9ZmLu1dlTzn4T6HNKuolX51a/5G+pVqXaxhHNedGVRACiH1UxGo2omo1gVWwjsaquWUVjkQGMGd
qtipqJYmqaC2TjQMzsNYg1Kg9hfL1CmvFNIgw/O2qa8uiKlByh0kFOhsmQe5mKYsjrNBL/GcFyE9
L+tOCo42div5D2g92kZabXTD9Qz3bPgztDVzQ0mYEjPoxuLINEfb185d95P54Ka/kyrmNJDs0g40
/Tr6t4X+gEYoAfraQPHQMfctIIFi8KFPRpJwinK8Q/SP1o7s86fpkCc2OTbeDRiVUVFk31ROC6Ft
QeHiOi5KBEyIByH4nv++mGDfkLJY8lHGhqPwowrRNDt8Q0vA/aB/0UBAuj3KNY8CJh4wVqDpmiBJ
fwmW58hvmHN7hkpkZ5jOafw5aKat506YnbvErUUidquA0MqbJd8N/DYHKBUIUQqkR1FKk5/H+mtt
Ig063IUmqH394MuUjm4AXoTtUc4/yp9JCBrMmX4crUr8KzdFvoZmCvrjE4ImnuSoduexEwUuqyAg
/kSZFZozCU82B33FFo9KyLVVED2qfbAuh/K+DgxveyyrhWSoIbEwHPQH63wZSdWriZFATd5JI3YL
4eZpROK+qu80w/DQjLULy/CBUOVpjKE8xT620de8C6ibTNyBoZuL58BLezGsKTNKa757gHZbGm66
/Mc2wOosmnOGAfsdbaQcQKKScpA1hA/Un/ZzzWshybsAJXvbMGs3QnMBwx3YssZM0DAgSlIpyDdU
tJGluzZ+Jn/BOWUscbjNrORK34GDHvEyYtgI9XcJijoVsLOIah1X99ViQNzpHJm+0RYT5i1XZXDe
fKC4iLDnhty31M3y6FCbf1E5ghAPx4A5K6HwZR1F31pyVcI9BslpnN5l46BUf1GXDBZiFLuDtkSH
pvelsUlajEy1hByoFceQ1QQFIc5m0RPYmkUvQbhDxkimmIQZQFLDfJCN9tHKnrZtTYSgXQ5D07I0
H1N4nxKkzQrU5plgKVYvs6jagBwvQRoSRbWXCIk8RkFfYVfW5pucgwThPKrPUvsSh49Q5Q1vpVtk
wSfRHXptDy1Q+ZtaiFib6XP+pk8mdEO/NhW1C9OFiNv2/M2my3vvJQ5nBkEl90MGQTpHKY1sH6nj
Yze8VZP1YEzfUxCVQHzocxtxzQktEXmbyBItT3JspgTqlkadOlr7lJTeNoho+jizSNVaDSofw+qs
/ZSE9mTYJbW1UHBjF8HM1rkIJ3Ja99pAAVPgxsmG0U6Nz6Y/FCIa79Ui2eWkcZ6bjAqjKsoRHB05
/WD8mHws2K1fPFUQxA2SAlrrKiK5vyjmwHMTRHXwGgQeML6c3IoDtCrNxyHr5FOT0buu/bK9UGvb
a37Rsiz8M7s7zon7et4P6JoEBC3vyjktUEx2FLZ2GmtoHy+RDjtRLXN7/X0I3tXiL0jsUEsCOQm0
WIN7h+fPM7pWSSMVh4iM1/I+38fob5C/6ZFgn61Y/QUMdybihSMgCQVM06B1rxnuG1L+bDKRsvjK
dr6A4Wazaaeyi2aSGFbHtwREeRTdro8DtW6rHBIdSA9sL9/KyUhx70f9BCiFrqsoYmielnGNoz42
ylei5l7Y/gx9sIr1zzApdIJ9WlD33sZcHeMCkzuNJSL1etmos8tyq+m5Sh5tW4MMadwIiqVW1wz3
BMS14H0HH8jl7i7qKg2iGagf831rhrtuSk/lFAjuJCIYbjzaUAW0lwEzNPvSeIjrHQsP21M2fynn
5alsQtoDBafYzHwlU+OXRZag5dHpenShRJ5VIWuF1urUbkSPq6ujAfkDiBoRnOGJ43LSLBnKDu0M
NYS92xoHbYBquShfsg6im/g1qKKAoPcSpE41NLfqJrJO4JcAN+MIqgk9EJz8a3amyKjeRSiOaeM5
V4JgUKWglVDRHit7P8TLRkxAPE9G1+ogIsoGJE6jXLBSayNTwI1g4iYFn8Rf4eLewMW4CEC635iy
Y1Vp6VKr63eRNgmGt3J2gZP2NxLnkaaJGmgnxfBCi4B6idxABOMYZKGLk+a4bX5rg1JRaYWWR7yr
XF2EQWTpMytBErgYDK+XwRUeG95YWYLTeM3KVQP3UNi6gVscd+iXtLVYHiEFZCWZHY17glk0zwa1
x3i3PaC1uVsiced+KKUTqKswoEzagbfRNuhnZ3md9rwNsxLc0iXMPK+L8EKRVDnAcAGjT/e0t/Z5
Xggc+PpIKK7t2EqQGeJ2EksZxZMoMlpp9nME95X1Rluv1//GAMDU+y8K5+KiRNHKcM4St8VD3kKb
2RuG/fZcrfWjURCVIrMD3iYsPjdZxdCliTzTeqVo5WM/ipvoaTx9kRx2Hg76rjpHR3rCe+49yPnv
UL18fpypRkTdIGuWvvwIblNFaWq1/fwRzXg36K9SGzlyLVgyEQa3ZNXQVzhxgWGSHQneewUs2aKC
vjXfhwd5i4LKHSywfOpqYGoCLmmcSWC++CzS8KbT0nOixTvGmKOXpm0qkNLZXsG1WGJulJizc2Ag
4iMxHU1ZfRNgXFFXgIvmLsaxUaa5XVeBYxQe2Dt6Ue5qzWMsIbnl6gqVBYUMj1Gm9A4VcY7ap9+7
QoEss7nraCpw7qIRcitHKlRG+wZmdcyL3GnI8OEXUn1kXf2ed/JX2Qpyz4+suxT1yILJXXu6QoeA
DHbJmcMF/3PpS+IujMtixOyihGynRdER3NqO0mVeR5sDDhtkI2MXxEpPXaftUD/qmcGHLAUPLBT4
gmuPA+oXHXIOUPJBZMXnC3sGHocI8mkOay1QDByj4ltsvht0t21N6xb825o4lyOhn3hgBcY7UWXY
ywXyhaD47NyUSh9D7n+Vc+U21EUvKteDwysNuorm0jVQufBkOcGUqmMhzUdQf8ZtTRsSe4qcyv+5
Pbi1PCVwDKoYcwsT6gEvV5OA9WMA0xacnWrcyonhjMxwIQC1L6X4nCZfGxPS7yDt0IPxEOjt9234
1W0z5w+RuAZFnqZdohtd11WgeMKdKf/eJCl2SrRTgw6RxAca4QSWuzqlCzDurNV0OfJBtY1cGNjk
C+M1mZKjVQc7Xfqbywx+7r9hcZOqg7YiNioMawzBPiSbZ5pRhOP00A75fdzIbhU2tjkJe1FEI5z/
vjjmM3wSiOGBG8bFAVTCTqxDiA80FCCgvh3G0UF9+kOA7kE1lg9+2zynhXFPo76xpYbty6S1Fcgm
/MUS/3YXPEscqGdY1bfz9sGDAQt3VuAaxAXtmj1+biOtbtQFEjf6nlZgVQwxejJ8I5qdsgPD4xeK
RPy5V7QTmO7q4blA41xwPoIeTJvHBWU0Wx7ffaSnlUBksyIUzvmEfaJLOpstSUcDiAeaFBtBsGCJ
Vk+TxVDmvy/MRmv0NlRmjz61zbtmNTdha7id/4q+Ro8YkReFHxmaY7ZXSzAyg7veQYPN8NEtOefc
VRfS2dBgiPaF1AhinLXIF6J1uAWB+x7iPxwMZXWhWxD6dAIK8erYOIBTaf83I/kNoV5OHxp7oiGQ
4FfqLjjFNEQ1f/jqT5MAZnVzL0bC+cpca3KzGTESMgbHqi5ule5JyUzU+AhlgOef4m/5iNZAEopO
QxSVcZNGrKaWtNBC8Al69WGwJ/2JgfVce6XkfZh2rX+vQ8GdgOqi9WpRx+7agzJqdX+jc/MZIiyv
SYWBqkik5eTRCE+h6fTFGXI1rP0EaRB2ARQCOxUlgr23vZirTmQBzs1yTfuyreaEQB6BZzp2Jgh2
R60bpC+ZZRMRi89aOvZirNyZFARhEaa40jrhdKd3XoGaf73bT1GF8O1Jk56Y6g4iGeBVQ5proecN
oV3xdkoW62UrB2bhh8es6iBkVnuZKe1bDHF7NlfP95mWGRxUBKlZzpC6UU9HX0VqQA87lCQqntSS
PcNFZiLviC3/OCAEcz6iGUumMhg9+TfXMQ+ILpEc9wqN1naVsB9NaXWOGhiRPan6y/bYVhPOCD/R
QQguBgjqcqYS5JZZyzrgUPhIINZa3DR1mbt6EwxH0Noa+9bQvjdRWduD2eauNkB0sPCnZ8iuiuTN
rucZofBM048gCm/NvDPt80prUVHIHGL2njow8BMkblgTm2lfg4E42yO/dt2XaNwGnTq1i+MKaM0E
fnJV9Rh9KIc/TmbOIGDdR0nAnBWeP2JxKKlhMgTUitC6mvbf+8EYHkzaveRxkwuSPSujgbHgpd7Q
0Kii8++XOpHCAWEwcyzpWw3SsTbyDBFFwPUJq81lFCBCllHaYPJpRqUdeoZeM2xz45P5x4lBSudY
UdCUJOc8fxte/3iB5rofaK4g44KMI3egy42MNFwwQmR09CTzoJvP059XSWlLCL4Oq1B7XaYFIKry
lgVfSwjFZ7s/HYVKEZWgsohgi13p9ahpow0I2JkTM+tEWmhdlPSWCTMUKz4Yb9fzVM31Q7O87aWl
NXHQQZWjwzNA9GRmH0X3mEPqaOwcVF6GmVdL0vzktz22ax8MTCS30a+ggT6eL6CQTDWMch+Yceoo
9XNkVhBYOua9iIlbhDP/fbGLqNrGAQhBET9Sp2mfx2xHp/uKvP3fRjO7pwVKEfeQOzQxGh0cP6GJ
hnvlmciobfmyjbOyVTFr8Lkz4y/UQjiPW0YhJDCbeTTsue8eM/m+FOkqrnjSCwjuQA71YrKsGWKg
nwE9KpUb5ChI+jmJ3vGuA1PsTxmiFuiLQwEuX0DWgChSGufmjaF4DCrrSTZbwavTKoKJqzUy5Tid
+NI4TYlDP/LxpNZWThO/EU1Qw7hmW5CiM6CoiSQFHk8uV70Ni7Eefj2f0Zda22l+bif+fYZ27u1V
F+FwdyB1yFDu2iN5baRuwJgdUBDZ4jmXCMazNl94PMbzLTK/IAPngpW2wW2kMJBbrqx7Nf+H9arg
3PyVOb6Mq5EVQGISbAZgFkJdzuWMGRIt5KHDba64QU/U8Zsa2NQtPf9bvR+91Jbt11v1pO10Dx2n
k/2WotuhOwUucgU2siGo0/7wvQCVItCr2m/P8QrtET4Nizirls0vLNxxW6E/MhszXMdavbDr4Yvc
+nYIVim0sdhVfmtZP4kRPzZau0viR7mrD3g9/dKqmisrFQiWc7ivUnT5XdmLyO1BXgZHDWhC+O1e
tcyvwbCJK6LBzv7UnqtI2WulvhuxLcdJxOm3BgcZWuxKPDDAorkpyHPoBfQUdlbVU/F1pD64Q9PJ
pKqTM1YzOx4VArK0ttQPmZSia5WQjtrTQPtTAH1Zz2onZtogGskzqHuaM8ly3NUvPnLDD3reEd3d
XrMVb4gjGFLpKNNEep1/VgR37dRoUs+caDqM5E2ObypRUdQqBNyHIYMMAwWT3BYPO1WpJopTvhue
8Zg3JjeIp7dHsXb8ouXmNwa3vUcdRNvgVEf8Vb1P3whWF9W6+j9q9K3tHllQ2XqbCjDXh6XB9Vro
9NF4Yy+LpiU5ElOOXh2D4GcEoWztY3tY1/dIGC2kQP+F4A5eX5HNFIsOmk7f66VD8rPW3Ti7myxP
rf8igF1CcYtkjQELSQsoC6LUgXLoo2945dsezsreuBgOt0hJO/a1IgOjjEY7Yjahr6OZ2pZy1kRe
csXdX0Bx4ZhCy8pXCkD1+XdFOrH6ZzE4fbDfHtC12ZlwxHPQp+CFCN6Fg4nksJZayEHi5s0GDKmB
GhfkEcwo+icJUbJLw8LFwZd5CJ8Ct6R99XP7C66MEB+AH0CjKvjPcRzMf18ETfk4qAVr8AFK2QU2
/mM82Yz9py/VIgm9K1v8hYSXTFRG4SbOszDOOf4YVUKVYxH/LWNd51hgJ/caJC4HHcXyqBC1K52O
Av90ZTMcLGczMZ6mfE0BbImSQ7C+R9QlCbPDzLeDPybQ5LC41cyqCp01EiYzqkFbl2FBi8PfLNd/
k3h14anwwBYDx4nMO5Bp231/rkQVjVemfzkK/ipqtrI1+Q1mLAChSyWhek21czm4b8pO4DPm+biI
RGYklGwgCFHU+cTnjE8dE9YSjCZBhThtBzze4biyXidtdOooeUirwh7rUlApIkLlnKJsRKHukxoW
EZ96qC8Uxg16VOxRcYaZ5KjYhU262162VSNcDHT++2KXyWFPZTyLggW/U90iV8AZ2z4nWenKuoTu
FFEctbqCCzjO5qMWfNamBTimjxD6PBrdY1mPjiY6mFdxVCwdem7QvUe4YaGOLFPGEYG9YeXn0KeO
3qWeVIAQJRO12KzO4AKKGxJYVqxO7xr4qRp8Ah/GcIiSAW8smVMZotzvOhZuxai7QaDMX8Vb1eyL
NMMG0LXWtMf8g4bshAxT6CLHdqiIsHlpjumv9sF8Df8fwF+anAvz0KnUZp0Mv4EWo6NckJMR1ec6
kI9Z+96E5T06SWy8Kd2UqYxtwo7bxrl6BMwPheB0RGqId8zlwHKfId8MRZTCjUtI0E6fvu4L/PCq
rSxQuAXMIaLQNjFQ5DBypbY7ymG8ayG6y/RcsMFXT1XweaAACM0A9CqvYYJpvQpSYEmNp3YMupoo
p2SuGkDvgNhmAMEPzSYivovVeQTnHR6ycZBfneVqa5Qp63v4lRESMEZf2IoWu4bUCHKSq/7rNw5f
Sz+GUu+nUlc5eWI5TPsGOdo+g2oxKFjQkaxX33WLeNsmMi/OlYEuILlL6WCqmS5pgGRYMCt0cV53
qVOX32Ils2VDsH4iND6zaxbovDYxkaS3Vf85kJ4M6zYkz0iDBaLrtmgyuctwb2QGyWRgGV3pTZKL
3FQzIRh5zTr0LSlugvvu9lyKEOcEwGKzJ5A5QckfEBXU8TXQuYitwOuRww6ws/EY+cKi4R4NOj+2
Yeef3VpC7qxVMiXqzBywAWpV0pK5IZiNtyGuuczm8xyhJJiLCSo5+EIKNUMxN41GRCfSTdi9VuV7
U581CEWpByiIVNkhJbtpYrYfP5oyNKTQRqifaXvUIDwaRH96veI+hpvnCvot3cgw4M54StvRK5Iz
MnoCkNVZXYyYm1WmoTquLzHiJDlp1eCVY+NuT+qq30SH/Px0BZ5SvouOYqlY003wZZhCpftRE3+m
ODNL0XvrqvtaAM0fsrRLovlFXAKoLxo77yCuo70qhsB3XYNAgQktGOjohKKGzMeWFVNUhgJgOBIk
MSRIN+Ut2YFZ+I+X5RKG8yASjQIt0bD24Ers8KooQ7slakRUcNdLc4nC+Q4JxAZN12Aw5qS6afxa
Qd+r9D97/dufmsCMgyQ9GkURJfBtK+ZQ6DEzEPuQxthDCvlQWRRSXH2z7w1VlAm5dk8Am9uYYWwK
LJtz9aqZTAVeotCuDDMIx2ctdkzqhrMeauzh7oFdK3Ab13voEpFbrDTUjCRgMs4zY7qjdWU3VvC4
PYOrZjdXX/xPSs3ibLujAzo4RwxK0thnlvXkLSHU3/sJNKS2ka5jRzxoo/EGDRZofEU34uUuYoU0
DcpIUPSU5NDQOnSNdkdq1S6/Is26DXXNsoCub+gZzOWlaKq86nls61xNzNRA2Dg6yvtOfh5s9TF3
ijNq5xK7dPv3wGk/FVEv36+U/eVRconLLZiCq5k5GnrlUPuLeWI300PtTffd7lGBTDq1Wzvbt/i/
aWBb9hfdG5zurd5LnunqHiRJD/Gr4hi27FpOfpO7jde/aT+2Z0adv2DrC7mdaeZ5Bamy+Qvvw334
pXijXuiYruXhC86F1yOZPZ1MW30C7Vm412wh4dt1CHM5RbPNL5zpJINauh3wAVBnrKo3xfiixEeS
PowaTgqBca+Eu5dg3CEUyWqQSxPAVOYq5FbTvQByYTJKfqudXzxXvjcVApe0auYL0+M21Nh3cRZF
ML35rU1rUdlAIYye251/oKITcG0uNUOR8eaG/Qux18u5RMuA3+USxZbK7UHSbPTX2WMH+rygc9vq
LKp5vy5GxbZa4nHmnUUQQo/BvuFkyUuD4gX5Li2+4fbnWPmtNKISaWe2Ti1iiV/zu8gFos8DNweQ
hXOOYygGKUyYD4sZ7qGsKEWWzQJPgTRfgipK+cUU1ams+UQy16cg84jXX/553orAnDVCNcBpkl1f
faP56+AL9uF1ERWmcoHBp6tKXS3UppJwclXV85RNbtt+dEn0jUD7tRqVB6Ug50Jnrmz26BULvGR6
Q/uGwCVfl8hwX8EZUMyiEJ+BkfZ94RT6Z+lnj+mQ7xT0D0bq69QHuMrcSFK0r7oWTynsT9PWHD5n
UEmu6KmVYRYMdNWUoESbyNuk3OjxAx0EZJlrVrSccM7x5VlXlLTGUGVkO6sCEhrU1dofWr1DsJ3U
B9r9jfNZInKeLte1mNYTEJPxS1zuh9QJ8tTGG6PbdC81DTyIGFfyn2daLw2Lc3kDuE7INKMO9CUH
lSMRxVyiieQcnJkqel0XAKizKbQDkPBIYEGvswitI7mnaf5rJmX2lOlP20fXmrNbTifnBqTaLwqT
WnADGoSKhmeSQFanoU4R/hPHx+jPszLzPCJHQlGFB60Zzl6mBu2uTIZpBunPvumQjLEziMr8MUfk
rx3wG4YzErX0O4XOO6CZ4oNfj7ekIZ6sloLbxVpAvhwNZxV61ARyrQFGrp+yfj6UtF1WOBQFt9ur
9L+4lN8D4sxDK/0xDiQgVWHhDKzx9OjNmFyV7qFkBW2F+QqvO1PoarqomnH1fJrbeE2wySpgFebc
mTnUSj6RoHZ6pvf/pAkZ9jMzxTErKESt2tTvnqSC1G9Qzi3drmrzE9GL3qviVKTGtBYFEEVFT6lC
wLkhz8a8iHI0ZrQRrcLaSTvihvGXAuQOuCUQ4tFI8FTw6y2AD+mWWPOGXWD5g95FSY1R06p1QTMJ
TIBN8UuJdpHK+ppqo4thnhs92Zeq8ZVCb1RGjWc39Ddy91My0x3M/8jk75YSOmiP3muDtI8j/6ms
YqhTQHHdEjWKiuaH211SWCQo+sY3S/I/Q/b/OLuuHdlxJflFAuRFvVIq11Xtfb8Ix7W8oUTZr99Q
7945apa2iLlzB4MLHOBEkaJJZmZEHPp6WynHEklcVfYWkCEJG8yFdV4S5UAibuiVzqaonkr1LWTR
poQuzuXFv3o0Lr66sMtCJLBMGBMjD59teQ3tEA8kYigzVzS3Yk9pX7X45TLiaoS7/PjCdkP0ojiT
je1mObvEOijtBmx8JbG9oIZrxb07Ir/UUgno/HUurTjhKHbhuttyB3NqVPdOi9VkHbPmNZu0TQNR
xKLmtJ1ThvcjobV7BUM+Cf5qgAZJXQvFYfDLRO40M8bAaXjceJZ2woXn9XZL4VQ0JTfY5lX9QcIG
nPcHbfDs/ql3r2wVZFeZk6y+vrL+/gph6s10bKtex69wbm/td5B3drWfHNDYrFLT44jeaO+rh9L7
VdGIfqJcqG5TX9lmG9ef3i/PyOrduJgQ4YNobOpqnDiNNygQ3df7DyQx4HdXjH6rsoNlNv7QWrIe
ydW3pLlAFQ65LAzdqNGAWvsOLbZRRP98uDcxDX5HeEai+R8TAO8QClonWFwHZT/IHtyyhSAcfbGe
p2UGpxIvrSmIx14f+WUlc+0x5ij0fLn/86FdgVFZIgGeZBZQoESWb9q9DsM7+/ATPvU/LWr8Hr1w
U70GCiV+fCiuug2naIh4Nx5+aV68LQ/olPBTX74JJetPzEe1DTdIN/+scNCgnl9XtrUN0kjzyrAe
npWOaA8axAx6z+kjftW0MYi8SR63f0wtMWFNGozuT6jBJMeu0dxrleeE07BwzfF+GgL+XnYpO2ld
E4Ce5ljNA1q02+0YJSCU6H3q+qWLly2PBwV2kVXltjSKWBBuYKbNrsLE4nuIlhrHEs7nVGWKdj+o
rf2I7EOMZK3jmPsgqshr3vTBVVqHY0jRXNv62FLIeBv9dFM4brZLlMHdNUVTbpiigBZM2uKUg6jn
I7mMFrO85s9ZOfZXge1G3qCzEhl0lxTXGTHd2xI03B9wtyPXeTtVLdy6iZ74atk59jawzOLKiIZ0
awWO6hfoOaUw/TGR4m2M95in7V2JpZ37MIevUIeeCn/iefSkJJ1NQWwldzzrRggNmXXbUHuatD2v
iAXmHh/tXyom8BixsODIELZq6PVupRqUudGwR9dhcIDpjQPl2gT+Pa3r1i9k6sYnSO+xOzIM0W2j
Qg4M/bragSH5ucn6Tv2MmY7G57JW3zuuu4euiPA3BqTOt9XoMJhzjxo/1ChGXYWpqd6rQR8aPqpT
5LlTO34dsdGufMbU4ncwwbo+iOw2mElXxl4jeYXmxjCrzasWTXQ21SPuFlukssyW1kFg5Sg2pe1A
UQ7SR0oSHbp4QxPem4EOS/WyyoKbxrX1OzzUI4PajOQfTh0GDVQmQ+i1NE6toPGOOe5eNQvzTg1S
fhXlhnLt2jzjXqVC7722g/HTbmzTK6ek4LvLB+RX+vzSHhZemuaETGGqYrPo1/EDYsGPxL9LrwL/
FwQkdvpteYj91/7oHMZtRGEiK0GfT4hL6EK4k0dN6XbzSUl2P1sk1fbRI/RMpvuC6u/ThmySe5A+
nZNzG9w487kpY/mvBiYuOMRwXkYRViw/jRm2tRmmGD0vTcpHdm2bE9kEbf8jT8ivtG5PToGPZpXj
4fLQ12PyWRIaWw6iIOJdHTPDyasBKvGZ1mwDA8qOJXF/pBEzt7XR4WawFQSdCtKyasZiqmhIJJVl
IUk0zHfx2QdY/ArhrnZ4XRIVdS8PNambQBl2pnKY8h0M1P3L4109lBdAwk3coXVVQXGt8VrWIt3b
ph2tkuBkqcp7GxPaSfXjViNAtAbD0R7qo+gCFR49Spa61mBCppL3RwM3zkj82nnUcDbzEE8bvxuu
E5l6/tooIU0w6+Ug3MUTGdO9eHKYfNTbbJbGVOufhYN73nq1a4uS9tWSddKsjw+ZOFs3CNQyxYd4
GMHIu6kxo7b6FA5g2h8tkKWV1idoVnPMbcz8WJMZTa8FFlAx10DxN9AlIRYrOjcOq44XDQ6jAg2u
yTHi8abC8/zyalmFAf0VhhRfTCDhXAjbMWddgEC6nPZ16lJbudb552WM+YEjLn1rgSE8gPD2hdOj
DozQqdhWq3l3YGkYbC6jrG2wJco80sWKCMbRaJkGlK4H+TNltAfdpNf9egglj6z1BWEgKYOSOUp/
IvMstosqURRAWX29mXqE2bhDCJs81pQHCIbZtECeLaqJb1aG7Chf+2Lg8KHVehaR00RiEF7HIfqw
OURh0QgBGmis2tQIO0kWZe28xo7+Z4jCcTVpbtqyHg/JVDlhs/mQcn0Dc+E5UbIPLcAmz0xacVmF
bn1mTXsumIGriPX//SNaKV4LoLg2XlXvA4Om2q6DaLPuTbpnTwNlGnysZWrsaxOK/hmYjUKyBLU6
4cA021EBfwRDdY0HC+slH+F5LrmEVjHQsGaDSIj/ic4vQ84mt6wwrswOj0zf6V21r6o/l3fA6k0H
X89/UISNlnBSZ7wHSgzOqTZGuMbSBwZTrcYkHkzYOi+va1iv9X5fW09uXSj/xd2z/AHzNCz3YAXi
aZkjyuDp+GYPSL9N8S/FqPYqDE5rLnsAr275xXiFRWrlWtd3AcZbRDvevcTDK49fulayFVZaZ5C4
BK8ebGgX5SdHWJRBHuVa2SJ2mdr096SS31Be2VhOSo0mPHXmr47BeBtaTLQ14itTzynJ05jCwban
rh0ltBp+V0S7jmFjbXJZXLH28F78OCI8DQvH5nEYYMr7ibL4OJFdC9sqq/ESFeYnMt2S9XUM5iho
Cw4BG/L7B9bB+w/CeSrgT0GrQvNrpTyYRSFJFq+ePjN79P9ghIU8mFoPhyrAJN0rr27bKfFHc0sy
Ajkj6DMgaywTUJcNTFi5I9cCFnVAVPPJ4yTMKEHTcckHJonEZUDCmg0juzK1Zp5B5zm1bgY4lFSQ
H718EqzOH5or53Z+9P6Kos6mk1bxbNgN7108ftLXPrkJx8Rvgh9gKeKCog2eYpchV/ci1P2JBpo0
8s1CQJZVbWsHeomzx9oSRmDVDhuv67HVtpdxVucP3bAWJP7gmyTKhaUI/CaI+uLuRdf0ZB4i5Pyg
nLi5jLIaXi5QhK+Uk1lAa8IEMqs6FeAebUOuvDucTFTX2/syhKrgZcRz1SzUYZb3ugA5cDft7bLD
C035xVvKnFOE4hkJmKdoKDcZFDG1XftqstGjj5ANEPd3JM2da99w+ROEm3AwoixLIvwEh+W+Glnb
1HwYzeGubu8vD/aruPwtJETogu5tBCtzK9OZ6EpdEGZmE5hp060aeeHD3NGZ0fTG3Uw3sRcfwid3
hx4JXFR+tAluyoMseTWfIJd+gPAaz0Km6KGGH5AXEdXLinaJZEN8xSqXIISz0lHUXBkS0JSGrba1
HqOnKPI737xiu+oIJuQUec6VF76rbzV1pTZVZwv4a4IhO4F9gg4UU9iOeY5DxY4AbiafxqTQqaeG
Rd3iGeTNy99ShiTMpBEqQ9QwILXqFY4carueEd93XezJTNnWkSCRAD8pHACqcA/DEzo0uD2Axpai
157f1MzryJNa77uglgzq7JTB9KHUi2DQgFgGGj++33M2Mk+xkc/rE5orKSp0rA2x818uT915qVKA
EfZ8HKFxVK8Bo+yD6/KHAiGQB7PepKfet5CIgzC15OlytsO/AG0cNJCOtHC/fh9XqVroqdZApbSc
H4nxOYxw8A5uG1mX+NqXwrsc2hwQdYSqrbD62qbtwzrClwqVUxseVP0m6496ed/akl6n85B3HtAC
SVh9KiiUbcTnNaFVu6l2jwl3OeoOBiTqqtbXOjQJlWynQ+1kaJrflfV2+ROuTihGCH6tqoLpK0xo
W5Np4u48oZBldxXTD9mGE88KPy/jrC7IBc4cBi4ia6IomWEmKmaUHBPraCZbpZEdWOtf7e9YhP2V
a+MEDueUeeq9fa8dYM6p3zd/cpiB7u1H7vjKcxDSyQNFxCeS2+8sYPn6jP9AiyybdLArI4oxjUP3
Oro1ZcM+gcZ9aHyOAQT/xhvVkET1qx8OnEoLQZINyWVhiTpk1HstwITm5W8TNVJb+4zgWaPLWt1X
JxW2GgTyB+pcL/z+4fIxbvXEwgJNkWBJflTxk9JvmurWkgVGqwOCSgQ4nMixgqb/HShrwwZhiY6d
kCkHu/4kbvfLzSAKW8tIejIkYc/VWRCPQQ2kXr+HeKmZvxqzeWooC8JWb1BzMSThBlVZBl/BQMOQ
GLmeupIa6GrsiuS5asyHOm1PsYonZvSkV8iERHdom6ZKPG168m5mJR0rJGfsGMEM2ju7f68tioNn
8dvmAGOxIdvMYrbJ8NsgDd+4m8q8ViO8hh4ub/uz1928L9Bfibwq+g7RuPwdJWRur2udlXlk+Mja
TxBz0Uyisqux8vrfl6G+EkdivLLEEj5rBOMUSIIBC1pfb/quuI26LaJRP+Q+wjEEnl6QeOXPVnIl
zRN1DosQUIVzlUVEDQdzTLSeQEAVRNPbUruF6gm9PLDV5QoNkv8ACF8qNZRqTMGkg5Ni5ifGCTSQ
jBnbTtYLu3pEL3CEmMHRyy63W+BY8UecT9TS7jUZ/3f1NFlgzGNdrDpIakC0acYY25wm6dtQhV6K
npmkfSC1RO5idd7QxWTCCouYIDd8x+rDDlLFI7DA9I0A1aBnxxtkfiOrK3yBIlxscLzqQUnByR9h
y9rJhgfUKTetekeCrUmeLi+F1WtmASbccKgw9obWAixWrwOycZpN3W9d7SlCl2m9Z/H7ZTjJDIps
wAJPAN0av4KDt7bcDdUuMp5CmRHHijILDgmExTZ8vGZ+gzAqsxqNKTLmezs/OtvuTd3A0S9B6ZOO
dwVt7qyd/dj6P1A3lWzd1RX/F9gRck9aVcIjswRwo5DdpMGxwObXAXcOl6dx9YRYwAiHoBVDXTmA
KqcXIYsYRyhZvl4GOE87z8fsAkE4+phhoFUP4izIM3+arUpZve/dF9N80NlrpONW0a6IjJIq+2zi
wTdEnWqbKUCtCrdZwSiicT+NI4rHj284v+GYuY2Kh9bGC8R9H2I4o7evpVo8dehiYWi4T8z++fJE
rC7YxTwIR6WCTgGrCvGTuqSnDnmsqm2dPdQyJ6i1D4pSDQRX0eEO2pSwYPOK513JbcgD6n4MGbV8
miQrc/VltYA423pWHJIychAv36SbAQUSGmzj52kHdaLfqHRLrQmlgMIitcsQBgoFAJNT+1kcgqvu
CF9lSPxMnyoFv0jW37n2qZYDFJasG6Z2nccEc9i9Dqo/OPea8wbR1X+/IJYoQgQWJFgOBsOoxuzP
AFJOmFI+fHD38zLM2kGCvgAL1ENoIEIR5/tVY/dlkwwMg8mZB1YltcBF/fdJUWzyBYh4WhG9UiO9
BgjLY5qHjy7zXZBda9okx6ZM/AqJr8vDWrvblojCmgD3x+0zeEV7NoN9gtfq2OM6HYtT/xsCExIw
yRw6woIgbtvpYw8wpXxKW3/ono33y8M5J7XNM4gmDjQ8ujoaO4XVwLli1mPL58du8+TYrNkPo751
2PQGXe2Upj2oIkNTj34MwcQrYmdvfckYtDw2bjwz309W3m+NYeKSSGUtKppNtUCKnM3DxGYAV2/N
CF1ViJI7BarDMVo6AqpkPxKbclnjwdo0L7GEaa7DUlXAXs68ivVoI0Npsv5l9pL6x9rmXoIIE42Q
KCTjLNhUoIjXh5pfZt1NrkDh35DJdK6dxV9VTzyF0UCnzuNdRJQI+0jUhAOuPs234CEQFT8ur5rV
jzOXVf8PYB7rAkBNSOg6OQBCraS9bsCEDw2a3UtpbrRCVstdGw2ouLO5G5omDLE43hJzVOMBbjzl
8FH1v1i/vTyYta+//PuFwbCoNZ0wMPAiRfo2NBo/cp44eDWXUdambIky//liygqw94M8mUeRHDpr
F6gbU+u8jOCF+3gZaXU8s+yTPd/GYC58R8r6vCSkxE08mgm6F7ZGG2x1R3JurH6UvyBf0ddyOFbQ
6Y0KkICBHO/sIhDYLw9jbb84lm0ZOpYyxHOFYRSwliyHBNeUwfYTCvkFLYaH5L/ZKguU81KrhYqB
jnHo4TbXPocgkty25zUgHLAQloQh18yp1CxhHG1r4XwZgWBDTbAwD8gt2O1tPOxS1SfBoapfsUNT
vqtCGAhiv+KV+d9M5D8/4My6RVGSGtotczo18mpCA/u5bN6G7nAZZn3Z/YURLsZQjeGo22CcmhZR
grshe3RlocvqJgK3Asq80PuGI933pR2MRgMVaiRoCv3Fqh+t+KAWh7LZJLLc5dotD1+Uf4DEM0Ev
xzCJkA5DFlHvr/v+eVT2Jn+r871Z7C9P3HnH+7xCFmDC0WCWblu7DGAoEU5b59GlMTzHqB3RuxN9
fZ08ujltNjbdS/uOVnfxAll4qPdlUmSjA+TEzeiUg8seS65xXQYhLP8k76G3MgDCuG1zv3lQPOVG
8dguvHY2zGeHytvQYRM+9n7xbJ5CX/aeXX2SLWZXXP4FgWDVpGDNkA/tMbwpXzQfSgvJ4x8If99p
91etX9P6Wlb6lSwgUZu91AezGQlQ9TxCtR42KyfSnhiHGN5HZt9dXkFrYDD+huUfyhVIYAqhxRS6
ZtbOh/GQlttY173WsQ7tVO/Rgg9G/EB5XUlaX1ePNWLMLV3wONSJqENq8CCOgwyhaRl7gaGiO48a
Rky5chuAG0JoHPxBrEwTdpPqJyf1ucyxbfWBv/wF88pbXEEKqdH83OEXhOWNPvhT6Fv9tsquo/C6
xvpKHgI8eC9P9Dom8mZzAQzGSeL73nIjzmP4BHp5gDSTiUrzXVzdKfUxstGYYeeUlenMTJHAzh9Q
zKd+6V/Dnw5dbbZwQmSEFHlhA9YtDOU3aH8NSinwiGoHJT8UTcLACIDDCXMgmukkiYEHid7jkUom
Fb+Mk13X9qlkZ6+d93MxEIZg6BmCu/D36W8TtGzUepiDE/bQGK9ZbeCb/+tuMByNSxAhMteLaeR5
EOWeCT2L6MomtwiXkl4yv2tn1BJF2D/ZODmdomIoeGdQhxnUCSRn/Fows0QQ1mqgarlaaECw0vs+
R9YQGOgEiWQNCmsXJOSgVKgazBtTDDZSopasAvPUU8L6JXHcu1pTbgx7OBK73TU6lwxrdQ2Ai4pT
B/GrI4aaDGnXwp0UxDZqSQv+xshnJRWEXv06f0HEUHNACdHs3QAHeNN6tami/UHy/c+7AedlpkEf
yTDnoq/42CzDHm5RAcYRQVEop/mnchsfh2O1LY543MQnZ9Pjqpg29k10JTO3XC13Q74OZhfgz6HX
XrghNSRKCGuwNsoIfuMUF9QpvWb9Y3pI/WSHHoXLh8nqEvm7b8VEnZWiNT3kcY70D5pJw1+twmjq
/i6qOyarNqwuj79QYsJOM0fSxzFGNoSZDyvIUzxEvj70khan1QXyd9GLN3yax4k1BRhRZ7W7QRvu
J1x/lydtdSQQB4cDLeykznS0bC2wujAHRFP9MqDNlEabPny/jLHWQOXAtBfJGFyrOFWFUz63s7pT
Gcs9UNq37sn0wqvwT72PXsP76icSj8YDqaj+W0fRDjX7wiuLQ/p6+TesjPPbT5gjjcWd2tpNaDGl
ysHoHwOTjoGq3kHMIIGIb1Fk8eYy2lqClWjo+pzN23Uke4Q7RDWywABrHsd7nlDQ8jzHOgVo3mod
NOh41ZSC/BHttezOqPk24apkK6zETd/ghdtF7fQktdMaX9XcKihNDUg2+W7GPEO9VRXJfbkWO3xD
E26ZpsnLNI2BZhgPHOmGiW/qBl4A0Utr4GJHAu4U8P/iavsGKlw81giKFtcxw1F1W6EvdZI+L9ee
L98g5jW1WDOhQcpcyTAuRbkPrG1DNkYU+qZ6bQVvqbKJC4XWvw2IISTRJopfo6T1unGDrI7nZNSK
jz2ojeH7yJ5IJ+OPrM+5bUHODx4P6KEQtpQRpzmDW2gOdbWXHHLs3Q9r2vYV2eX1kzn5WHw+ge+L
ZFmv7CLY0EI5R5uL60Qkxhkx/KEigkkfr9Q/5vtsxbhnvuWlT5bXHsG/3PQqlY515WDHMx58B1ik
oLYrZv2iROGFomPvDttxo/8IPvTN9MulebkN/xQ39ja/dbGyD8m97PpcHe5MFYOs0WwjIe7i0QyY
ZjeIBAeaGC92eZ3w7eUpXR0bnjaaayGl6YgeGpmiGoPhwBKg0Y2dM/zSs+0Irs5Q7AaZA/1KqDZ7
QP8DJewYFiG7b5eAijQ/U3y13bvFbpT5y67cWd9QhE1TDYy70CzLPZLuBv22gX3O5Rlb/SiLYQgZ
DFCZS72KAZCAZhM+x902kmmErEUusFKYCzBz368lamhFEaSm4g6Wzk6sbroRpzWsj9OfaQDu3AnC
LGW6zWIQrMEpvjy4tX39DVm4pyArCLk5A8gRu29RFkdrc/ITycEJdYrKr1Gkk6W3ViFtmLva+Pw4
TMQ3GMjwQWZ0KJQgS5M1T2V4rbUKEncgvrZgwLdUgSiHKTlKVr6iuwQVxwkO85hWAC2mu9K+U7VP
e/h1eS5XLsFvEEL4WQfhZLABECHx1BEd6VAhCE/Q4ZZ5SJ9LW0BSdTEYsVjXdNzqNRVIRtU/WS27
SoKRJuDYNNWIiTR8bnzW2ZutPeI1wexTPkQbjaDvhlA1TSixokPc2VsQ9P3QftYDFfbFv2IdNgOJ
CknB4m7ordsEUnyXJ2jlQPj2s8XjLe4iiFPhZ3fIZ+jlttdeXPRLFpvLMKvfAb6M6CmEvSC6CoVr
1IwCUEFhfDbak/kSu27+AVKgXdPcNCI8Qyyc7Lyw6xKTEUGZ4TL6+XkEtu/MEwCdm6hnJL0+Y3nB
wxgdW9ljqR6LTDK684X8v0ZD/0tFOLOfzLsqroMEf3+DQq3LQlCZ0q2rvl0exUp3IWDQuIs8O+p0
GM73SZwbPiz4WsMdPH6oudenW9XYDTAfDkPawMB08llHHffEPfZkgbPueTq1qu0kOxrXhmubs1IT
7mMYGQprhkeVlow6hsvKP2Vqn/io7MZWl3VKn1+LsErCPw6E7FEYE7OMPCs0lnGGJNxIrSd11/nq
S34VnJxrqFNCyOw6/114+TG7ciTnkj4Hq98zUkCGvLRqEzTConL8faInVW2VSsUB3Ns2BNsUPK8/
NbQbHsdS72bWPUcvP4eCDHiLRgNvvazAmyXXasPX4ri805CaukXvVhND6cFtbN/oA33TN3WHDnm7
zQuq6BkMpjhLo6fAaZunfirx7Qw1JXs9SGT38bwwzsaDXm8YmyGf6YinO2vzzDaTGpV2M0RupnLa
TeZmmucohFCm56exzhCiZ0mwR5wla2c8F5JA4Gbj/TObwkHNQEykaEGGPvMamz856B/BD4NWJwU5
atczD4FfvnVIUe97uO/Sq/zWvIn+/PvOk2/4X5ffIoZXtMGFGRjwy+wztI9BvOuCVyvfXd6eq7vi
7yi/4okFipVWXWJ1QCHNQ5r6Wg1LIZn03dqWcHScYjao1FDYExZm24BHWBndTAKq7vTWuo5cY2cH
E67okhJFJui3dm7ChkslugmBOCK2TzTMUEKtxZBAf4KXlQ6Vkx+XJ20VAflmRFlgGiP8/b7T8qDU
IYY6hwBQmIGXj89qiV7A6pQtEIRQcWToMKlSIAzlfRccp/5RTY5u2lDXeLw8lvM7Dt3V7sy6RbZL
w3++j6UNICiV6j2W+XQDOoDKoNezKXpqEZjUby5jfU29uKUXYKLAEgylwrqY6WA183P9uh93OduQ
dKOFe9vcDoZfNrd57JfBnhgyaRRdMlJRRilQcshOmABnN829OlDl2fXGTb/7nV1b/jVspyLf2b1q
exoe4FsBQkvljbTwiNfDElDqdrq28ZZToX+fd9jeoeNrnneVnWpUNN19KDNxWTtAlxBCdqOK3CDQ
ZvZfm/ntcNDR8jj5PUdlcasQryn3kq+7ui3cmU6Muhc2h3DDDkWamgW6SL2w2jb8Tp3e9GRPmtsR
FDz+h0B50PyolB6dWdCGUX801r9OOmLTI8FuwXoaJRnxtR1APjdpDYw3d8GtRGm/0yWn5doI0Z2P
BmAdtGnwTISPNlVVqttzi6zRUC2/VmNTEvSt5N8wCJSxVJTxZkKCsB9rpqgsSEGYgd5FYB/z8UFz
90p6HfJNafvhrGoOhRSGfyXlw7XtsQAW92bqdCHvOgCDrOYqO834mfAbbXxuqivt3/fwfxukuBWT
EUdRNQ+yCsttM/6oJv1KgSnO5QUpG5G4xViR2eNM5ooMiFVNt1lxxEsksH+qfI9GZwna2oZezp+w
21q07TWpOo8JvVfOR8Ovkv798oDWbgUXAhoo7cI2/uxFUFVWXTPe4rIOoGtq1/GfuNMV2pfTuImG
cIK2ViNzAVybxDlNhwLrLHYuyjpB6cuI3bkRL08fOfdyAiXPZ9h3je5Vnz5dHt/KFGpw4oXzp4YW
Q8hAfN9eZttppWIDi7tI/Oqm/VRxe9pmMFSRbLOVo1FTZ8vJL994Tay4hGqAhy/BURUXMdXG+CYs
70BmulG06qoybiC5toXI27+u8yCtjsLcP6R6IRAqjUBHUznEhiDJti3bd2YlXqNCS7ANr5D3Plye
zbMvJ6DNf74I7RAeJXbLgNaxg6I9J/WV1Uf3U937JTgLBpEZKZ+tTgFP+HpFPnVJXAMva4Zt7hh3
ld1Qk2SbmCc3Q6lnkm94lgT4jif2iREOHxUnhkRBp3HkOZ/q5pM5vwcZN+w8pSbgCNcaJ0GcVAVw
uKt/NGkS0ToplKMW9ic9zzuqDYMNg5Wh9NQqzzdch9Qur1LJ8SIbrXCYNTGEMrR5tLWy1YlfoSW2
BZVncGQq/KufEWaEEH1AOtQQw2dXt3PdHfEZo+o6Z9shvcdRTe36NZJV4FcX6ALJ/L5Ae8Vxi2kA
kqu/oJCkDVt4eE1FTVsY/oa9bM+vziD8SJAOh5Is0hHf4Uw49PK4m78jA1Ks+Tk2OJ/0axus6ctb
TwY1//li6yV1WqmVAajK0R6J3r8nFjKRvX2opVrYZ2fmvDoXoxLOlCZRikKfBczM0L1Hsg+97+1P
kzSSEa3vggWOcJokJqrxfVRBUCXcGJNfQNZQhzNrgbXBsidwsXN+N4GRLQsVZFMpnCqpEw1tWWMq
GVxSIYgJt7y6RQ986feFJTtSzsmZX7NJoJ/kgDCDif3+4VheVpAdB5qVDH+ySvPQMHVLhvDA8/gt
KODZoDftZ2JpqM8Xp4io6Bdp4BgY+CgVv5rgzV5eSDPetwfT998j1tE7xSmqvv2a9YJqMAgiJhTq
I3tjlVvF9jMwYhuZsuHajOP2Re0AeRdc+8KKUsrMMoaixpdWyx5GW84GHs3+VNVQGZV5z52n8DHA
JZiwrLJOKUk3IKTN2dHojqrtmfGpz/3SeY4hwOq+RigeXJ7T84ykgCl8ZIiEcVAGgWlqV0V8m3NM
JLwakscUYWLrm+V1qO5TWD3VNODXI9lr/VXEH5wY8dUReoGSe2xtBy+mwBTofYoyGpGR4ec0VvjR
p81vW0931RD829fR16jRiYjWbWgoiEkLDaG2EZeASRy0ZNjFO/J995dndu3qQD7kHwjh2HNDww7A
vsHEJg1tzGODy39S7rT0JVAlKRgZlLBIbZcTh2vYGHWj0Si/bxS2rZyjpRR42Epmbv0D/R2WsEZ5
EwV5hn4gDweRpw5+CIXi0ZRwUdZBCJqekG5Eyl8YUDq4JG4U7Lq0QS9LEnl5GBwro5B8orU71wbP
+D8wwljqGE6nbGogslZcD/WTrTRvTXFTZhzuKAONYMAnWd2rF8cSUdhtkwFzyYQDsS0GLyr37h8M
zrgZK3oVK1Az9tqu2P4X61C3wDWF9grifOEpxhGH8nbAXKohPyVo11KcfpPxG1CQ4UV2Geu863be
VwswIYqpsrAIIc4NRa7K2Ayw3IhyNFPDyTaotl2owbAQtJKX0r0H21VtX1qNZjJNivU5XvyGeXEt
4o2wgHW6C+ttz7apG3wM5kOU4kLemApusGoTQKqTmLeN8y4Z+xz6itfTcuzChq8cJ3JQIMAuRF8Q
Kg8qlKuhKqJvK5aCGZbTCpYIaOjQEBlchl7dLosRC9ulyDslKUYgV6gKqN3VZA87eCleBpk/3fnw
ZlYDAifkSOfhL6ZV6Se1VMIWasqT6kMxAa8m3r5dxjjPiX6tn78gQmDfuzV33AFCo5p7G1QIcV5d
d1crp9y86eLCY6+uvmv4DSl/cVcyiauHgf4XWtgnCktNpYPWoGdAWLW1VDpBNiUyKlqr8LPeV4oj
q6qsxTPQrbN0Db04aIoRDgOrKhI1nICoVE9jd81d6sQwaOtpZjDa8r2c/j3fnmff8C+ieLt2RM+a
sQBi5+y4vrHLuzGdQIwr/QLm8QZeG02F2piMrbK6PqG366J1E41HItUW9J60sGb3u1I5NcN9GlwX
4eHyylldnX8hxNp92BasnKlMHitGGsFtChVjyeEtGYXYRpRrQa9k8ygslPPrtPTD8RhFfy6PYz0G
NHUCIatZpV8UflZDLYsVApQsjd7x/3daTfa1U22SYLouLAMen/cF6ksIfEvJ6b26AxbQwuE91Xk+
oYEB0NpLNUTUhZdfH7eHNng3+o+GTfvLY11d/wu8ecIXJwpD20LSd/OEutPOmIad3qubqtRp7na3
IbN3s4JrnGn+ZVjZMIVzOh+6wVBnWN1VXpTgZ5exiHJj3JbGhwbD+l6vZO/F1aWDQjuiGRvyyWJ7
WBuZucsnzGysj1tdH561qbqOoR5GyHSTaM+xNu4HuPNQZ4wrxNlopnWVVxXa2KQJdqUto5Su7hZz
zqujM8oF+e/7zJvoWW8Ti9TexIZdprcPQyRTH57vnLOj5h8IWxUC+a7Cg3SKAGG0EEq/weMlSXfE
BBVbEpDOn+sSkHgvweIldwfYMwZ24MVo8WtRvQIFZV9IS3brn/E/0wZZ5e/TBlZ9GavzZ+z4vrPv
Sf/KNdml8P8cAH9BhHuosPmkjhzjcfIQ2TyD9mjCTbOrOECxqtiAXK6HeP42MiqLFFjY/uAXwMVJ
A3Cn8k0wt3AbkJjad2Dv1AMd7b3BbpgjCcFlUyqcAaQr0/8h7cqW5MS17RcRAQIEvDIkOVbWXGW/
EC6XzTzPfP1d1LmnnakkULhPd3T3Q0d4pdDW1tYe1tKjWcwzI7aGxnXPd7W6+zeeG5PZ8pzBA3U6
AyJnSTro875laM4YwsJVRuqAsocTQSya/AUM41igMjbqEQUM+qfMtvioMGvl5+haizaeN3DAFs3+
AoyJ+SSj0fJqBFg5ZuaY3BWdYo3+jzrnlXJ4QLM7vfDS1JcqvJEAFGb3Ue9KWJQGTuSQU3FbNISL
9TAuSS1wAcQRDEHUkP/w06dAHDdpWT+tO/9lGDRaY3QWY2EsuVlZ5EFaT3BLEoYBe3lEHvtpANvO
/4bCOIosLiofpQ/IUTbqVjKC57EM3SgzOM/kxZsMI+j/XQzjKiC2l/itDnFIGe/+KXAVL4Pw4LbB
c7L07Yn3euV9O8ZB6JXXK20OOAw0BsQqSGdGIa8zgbcm5qwiWRMYdMCnS9G1ZlcgyY/McEp/hIk+
OQ36LGtMQPWyIydT+7y+a4vnl8poy0FnHvgJmPVVZZ001IDGZ6oeEB0PUmXLjS0Hlij9m1Qm2A/+
gWJWWScYOslmOVFJbo+yP1qR8jikKL+Jrf/RVclORgGzLzzybwzzApdxUYoYD10UQziPwDpasBSh
9dofek7DzuIeXqAwvkmOjd6T59Xpit0kjwXYUSQU0ht1U1SGw23tWPRQF3CMh5rarjWkFIuCQHKH
RHBXuHL9XYE83rp98HAYFyVBkUovRSyLlBA7m6PGMkTyOX5q84gXMS4mE/5Zk8SGT5kupF6oA8sI
XsJ+F4CHMs5ARmZNvWcm8dNk/B7E51zhTUzejqPPL/ALYCacgpReQqcUwGGto2n9d+0Z/kYfRLOB
KytjwU2Lp64bTaPT7R7BatGBvaMLTSKD07rTHgelvB9Tkadyum5SKIxf30JZoymou2OPm+il6Q6q
/tDkwT5KXin9HleUs9OLLxOKeXWJoMIB/YVrNFkai6JK4ISqRDTDwurywQzl2syk3ZD9GEFwD+W1
f2FcXyM5Et5+N/ouQ+wRElZwrnigY+bKqZtvtfyr5LEkL2dYLnAYDyC0YxTVUFADRemuyHZpCCK9
n0m1TbuHUXIlshuKz6p9KZMHjM3Y62tcTs3hLSCicIqkBztKqrRC0PQ9jKuCQm51mFoHBNumnN8V
+d5o7Egz2xIa1SAcWQeePffNG+EP7tdk40UMk/lTOXYxFj1JxEzQ0e8NvAO7mFq5gGDOzdgJTZJI
gNAzNN9jFYW2pYhkMQ0ZDzG4Mzd03CT+X/fFfx3Xf77o1/Dbxcq0LEOXcwezUQUNW9e+TlXirn+8
xWv/YmXMYVBp2NbirCEOvfsqhUR6/qzh+l8HWT5xf9bB3L1gGNaFESzMFmp8JmTK6pmngMhmjQ2j
w2MT7ydhuw7JMwrmDk56Mc1aAsjMQw+zluy9PPu+DrF8Y/xZFXPYqOyhKUNHUFuilTirTpmXuy09
hWCj+jdAf+IJZo8iGvSeMitdKxomwdPIt6CB6HRDZua68raOteiKLzwIc7srekkaOpsciI8Sih6y
+LVGBbrVN62PcTTehOjiN7yAY253WtRSJDWA89NfZXinFFapnzOV45oWjeEChbnbayOiGNkCShdP
O1VtP6WWcKL19YWg7Hh9qSRiZBRZCIiwrOwA0YkAfQ3hPik36/uzeF71uQwjiZho+lLOvnAJ4OAm
TTRrP5MhPwmKfKKp+Eor7XEdZtmZX+Awxo0Zkrj1ZPgFuX9DKUuSnSjcyJLZqL4jVrbQbsGIF4DZ
lIM72/KNM7/AZeyPjEJdt9N8iaClqurKvTfJJh6PtpdBrDOunMD4UWfBzyJqzKKERm9bHzUNpHbr
v2NxOy9+BmOXsjdlct/MEUnS7gulONRo6kqHwSQCjyFrXtHaihnjTA0ImeP1VVlt+qnCcKBvOClo
K+7fQNvK8YqcZd2w4texl6ERF8et2vhBaAHLGC1R4XjGRScy313gHANJjs5soqIMNNJ6GGk5ukr9
C506BYYkQ9FWm5dKrDmne/F2uUBj9spotbjRBuyV2H8n1QvtDsR47b0AMwuHrNiMTcs5gzxAZsfi
2hOUPJ+Xl0WmT61MOEkYvqjyu1R2VOrIvHTQov/6s0K2YVkNAsgyEQjKoaSAnnLjOEXN87rBL7eK
XGAwIY5Xo90nG7AoMREfjLA3zDrJOwy3ks6WkuGu7KMzVCt/VlAytjRleqm9aSfMakJVeA6rmd2t
SiInT2TPyjrQy/QjJAsjwxM4wcRt3zh+JWbOpLlxT5Vu+nQTT2jEVINAWSKjrF/7Lua9MByVF1sS
YSqzjPdB17hKEYNRE54q6neQQuIlgW6JB+ZfAZkHFexp6K/9CsUvHLFfpIbQznsyWqCYxRiopb3j
P2gU0+7U2mycb+JHY4mPwjFzmxewxiQPwnF013dt6Ta4/BGz4Vz8iEYGk0ch4FOUoMIcemmTKxaV
NY4zXEKhF6ZBrlE8jBmqkH6eFeCmvYC6UVIod34JRcy/X80lDhPnaLoYFZGGg4ws7lb2oJCtYfZA
4SXhl70TGI40EdVZyo67YdQuR1sblqPRl45OZp3abYPBzNEBe4tIebPwy1cphrahkAM+VHS1X38+
v9cGL1ZgKUlsJRqkgNtjihowZCaG4NRnWwM9ygKkDDOVc1IW3cYFMGMdfmgIST6rqY9a6QpD7/Y8
ecbF++QCgY2yg1RFKIVPOegIgadNQT071ra5wjPBxUsSXIGYtjEMHQm8628IWjFjyHuYRhY8qqUT
ouFCRFSqOJiP/jdWeAHFfDVvIJ2YZTNU+QDZQJPWIsidI84dsnimLlCYL5f6gQJFVKAI4dFAYwAk
5BMuee3iRYXmZnAYazK96QMOevSKQVISDRcgU/bD4wi5DRFUPvXZSJwIWsOlzLn5bxmdv5wzJnqQ
YdVU6Chdb1SRdHEaa4BsMjM+qY/jPX2u78i9txHtWZgMM/7dzv+NoG7ddywd6q9Jov/gspENqeIs
kr7eSNNO1xwVjbPRPfEPrWSP0cM61u3A7PUi2TpDmNG4QyCMu9I1TN/RfNOH/59Mep/uU4ixGZP5
JprJS7nxbXA0KJ4lcJ4bS+fhcrmsS24aOaQKzGcaNpByHkfklp/1yqbSj/W1LhYOL5GYk6emRkZ6
H0gkOsAlt2Nry+JBVdFZIm8ruilTapW8eb5bTjTmCzOHUNc7n3SzIHJt5qcJYT6mQs3BhwSPGbw1
L97joZFNzLTYPzzH51W3ZZ4xMYeTTHEodtEs4GsGG++Z3kdvta05oYMqnOtjQx8iG1LMVrVTH0tb
+N6AtcKt3wtYd2HVW4RNBqhEo91W/lZtxAfhEPLeSUuuXZvZdqhBIKjCDhpj2muKoxRCtdpw54UD
aBt419aSg7qMsph9r7K0ScQRl0fmmSrYVYTU9biDCosJy0sUZp+rRA2Vab6iIMIsQp9OS05gmlCC
T7lFL0UiQEvFKcWXSXR7Y6OOorNu3bxFzvfbRfykoKqLxkXAS/lDL2DUEO2DacYrsi5GAJerZN9D
TSpADwT2hPRDpW/q+jj1r1SgEL1+r6MXMd+q5a6cHtcXt3Q5X6Iy7yKhGNDvPWsnK6Wwjyft0Ce/
QUX7Vo/C5zoS7zMyTr/qxDzLwPpuaeO9Kr2M3VPj/f6fINgnUNQmbab5WAyJJ4uEBLSv02ZKMnsd
hrdV7LzmpBuB2vbzRwMrG7IPCDRafVeRc6c6vfQZSYdcskWa7tZxOV/QYPy5HwydJAaA9dX3Cins
TnpQyds6xrJX++fdxMahqg5ugrTALoU9mkk70HH1wruu94dKJR+R/lTr4XYdcdlL/UFkTvdoxFWi
eECsypMnIsRNITHCufgXMSBaj4FNDELfdF9ltV5D23k2jDa4y40eqSBDyduf6ytZ/HaSYugKyM10
lf12IrqdILwxo5TUHgVzhNxTMtpEkCFRdPaROP/f8Jgvl/rTGIOcCB6jfKyUsxdv4vEY6d9S72EA
K8862KLxXSxu/v8XXlATwygWKcDGbkJj/K6Ka7AAcPoPF73RBQjjamO/61HeB4jXlw4IriwxNJBr
0M9oauGYHW+zGHdL/SwisQgocJrKBtpznGb6GIcnmRyEhlMNX/x2f9IAbDFRa+qxSDwEKhoYoMd+
L+l2WPL4BpYDzgsUxhwyBa98tIxCPO8UnKvttEW9fZeeCihXRSZqKLkZ2vIus4RTuhFTMznpDuHs
3y3pzhySXfwGxkqaVgFJTIwj0P08Q/3If0X/4uf7M1Gh6FfanaW6mjVZ45vutJa8n1Sr2Sic37A4
tHb5GxgjQh54SGsf36EFX4Wd9pb6OBxqt9tGH+XP4EEGcaeDwr3krB+Q5XD0Yu2MRSUZGWldAhci
WbpgItdyaLbk0/tsZRPVcHFDzPIDfR3nAo3zmpPy6o+Lh+cCf7b4ixPqKUocGyHw1aeTAYqON+/Y
Q7Y7AjJE2B7bg/dI7kAz43+sL5yHy1zsEa0LlWbYc5CZh8iPKKdJcLjivhyUryfIxeq0GPMIkArH
xVR9RN4BYhFx1JlTyXmbzj+WTbRfGM/X1X8BQ9TakyNj/oggBU4C7ZeMNwRkKUxR/j0FIp41InLU
vPbgRWf0Z+u+spkXqEo2VUE3ArUtPgVPsZMYtDMJCO6eKXKkYb1Z37EbfwQq5zkxCvIvdJgb7Lj/
VBg0FgWQtUd5bUNOtdXcgpSc8/BVZbr6lDNhNJlbSVDtxxOEeRxAlNIP0lkgEJS1o6OcQKy8k+3s
gCI4HkYTPEJgD5aZZxZqh5lr/9hburNfX+ltxpr5EYxTDDWQRCiz0OPogtUVmugfxsGz61O4y3fG
CcRZn/GvIzHjc2Hrj+vYN0EHA834Qgz5BFVczUp7dDQHMEzKPecOu3W3DMR8aC7sRi4rvdNnYW1Q
IyFTo3z/Hm3ot5/qXj9PW4iiPzTH8Hv6kD83d9MHCrW+YkmOx3n9z35tbZ8Zv6dNCExFGT8CJLZl
dB+JG0nepukxh0LI+he9HS5j1su4OD8RM2g+AUozk2+YqaKDWXykL8fuVfitbxU0CTja/Trm4i5C
6xviTqB1RQx5/YnjbMhGfZxZUyQwIbeGVQScsHGBdfKLHugfCHYXw1DMhAkQeWJLZww8pG5jC6Z2
fkY7zE/MVP+mz2+VKRhW5aRuafeFqYOBehN+0Lv2EAmcr3zjafGRKViLFLB2KdAlYYo8cR9phVzI
UJaR9qTfZ4oz6r9zlReTLywboThIAfFviKfdtAKpSdqOoWjAeKMw3xit320zNBVMppap1Lc1I9BP
oZgGd74RtLld5Wl51/dJ8hROcrhPUpLmrgf1gMgsSyR5CfWSJyLo5ZFEA1S8iTKUoNFSoYtb933t
mVEO5k2HhuFIwO8Zqk9gtIvQMlgTuovqGg07QiIJvMfizYUCGSBMz+NVAPYiqrNe0Btj36sqrFKO
VdEZ+8yzlLoWdn0zA5YNiJBJr7jq2PYuStl/PRg4w+sayJMweiWirezafFOt78O4wF0WElJuGi32
3/VRLpCwqXhjpre3CqDQ2A4hLFR04favoQYjkqIsghJG0qI7UJOycBcUVEcud+g5JroEhZ2bZeIM
mSDbfw0VFbKQ9wn4nIOxqA+5TosHEjX6h17I4cDBui3iYdqRYtwZPFQE07MskeSA4dm+LkpcU1b2
bJzz7WCrkt0m0ECqIzM+YlRiEx99V7dVJ3HgiN4yl5e5Xljw1W9gHJ8Ut03v9/gNXXRU1ddA+xaD
lG7d0/EwmI86xqLf5jowpuzstecq2ETh0zrErTO9+pRsAr4aproRJkAo07iRpGSLmMf+ewjwGGEy
G/+Ay29e5cWVqPVKVoLtG88cMHCGVLvvs5izituE5Nf86x8MxmF3DZg2GwEYpZMETnSfvuhHcUd8
R9obbmBKhTnxNmfpy10uiznHdagFYHoDZDJVpgGG2o4T+N62/TKLYkzMRyI5F2aE6qg9BRapUK1Q
HxWbmummt2s83vSzts8skfdem//g6/hhnib+8zUZuxPAZ2UMQQVqwYfkfu4jsPRv6oHch5a+0xx0
1GyMV+m1O3kWr+VrEVkhmMhD7UsCEdW1rVC1g1ZSCWSah6aSPUfvuRab6mCj4CsOH+uGuXARgGUA
TLuzhAsCbwYM7sVI2qqBKIZ0HruZJwm9cr41UGjsuaOHWUfeiMHSgcanxbg2umsgcc845DYKcqPI
oTucIfQTh30a/cDw9vqqboMFIFxgzHZ7cdwquRJAvQsMITPD3139Jvp2FPAO3E1r7VyHR/IOTDTQ
KEQx4xqlVhudqMqQWd6LuC+e6GwWZFPqqO6MnGf0wjZdQTELCnriDZUAOh+MgAg0MtPgiYKQMjBM
iSIJapUTp0q38AVxtMCaquoglJNEJtxK1M5AlzBo8IviXMq9GSvI7KIlquD1xCwCgesJvR0yhs7Z
lgaf0FLL4g6VE8zVj6FkGiCVBmGBUyvl47pVLHgrEZXd/0Kxj3WvUHJxagA1zgRMdXYe2+LbOsSC
ccMiZn1X8DsbN2/YUkkR0xWA6DvfTj35Pka+KYh5zTNLvh6VcaiUyjO1LVZ1bXot+iN6PxlTjF1s
2ukxTA5C9OqTnQpdjhA9GeVhGqw+uiuSexA/ra/xNqU3a0jK2CsVBEQygvFrcNqoWhx4SmqRB5TV
kFE66jsndmMXudfRHDfGg4B3LDRTWvNFcD3O2V7aReTzRNQP8YYn7NNHFAStC2M1tSTMoaYtjkS4
WV/g0iZiwH1uAUDXBmjIrtentmruUTwtQBbyqub7iTxwQ8WFNyO+oQLqauQ8wGDNqsApYTfSVKJ4
m6qHuLcNM9t05vAQnqaHBs0NwuYH2Zbb9XWRpbMGkmyonOhQPLkZMpwKNW/UEgtLzdps9++100Qm
hkZA6NaaqXnubOIad2hguvO2FaRmdqkVQ1rI9C1/w/sxt4nJLyXSPz+GXH/leEqrIqnxY9DwIBkm
0maehZ4Ds7mPNnhOiu/aI8Sr8UAKrbtPzoeY/2zmcgdfyB9sxnO3mIWQQP0A5av3+Pe4tyXfKU3l
vv32U/+c3GGLHpBtf6SaGT1obp6bksXlt1o0soufMJv5xRXVlkpUVPNe5I7xJL93JopaJ9WF0VmD
I5weyEPByfff9kNADxwuCe9omLYMQmkGEpd971c5lGYbF3S/o1OfkPc617UT3w8csIXlza90HfKa
swo5K3M5+nFeTRUK4n28FVPBnKZtCDHT9X1ccAXQ60PbDLwgQmv2AtbVvAwLXYIJjZKFqUEwDnMQ
btP2CNfn4WxcgghZINt9/c08qGrVWa5BQOeudoM3pTe9I2lN8ek+fg8cP9oiIVGb68taOhpXoPM5
vrANIgRppqcA7a3a9beSqSP+3dbfijftRLbkDI6bahOc0oM0qxRwwBdCDWhHgwIV/YyUIP67BteM
aSi8VIdohu255Sna6XtfMYcPco+w8CF7DW11F36L38KnyG2+rYMvOCiQ2EL+SUO3HKCZUYS0hM5B
4AWIDbOTF9yF5UkzfveE4wcXzGZmhKegbgbpBZ7P1yvU4zBr4gxji335KinvNPl720eeQUYuW0eT
703KIavbZgTJdgbao9LsY5tkZ0zTrn+phV3C+0CG5YOgR8ZdeL0GkngK7bv5sYfhuPS5191cA7Xh
TlQfPTAuCtxK65L3ANUg/Ac0MjF7yI5vhGk3gvZ3zKymcXsHdF0/jM7OzAjs67wX0NKpu8JiDoCA
DiESVMDC5HF6l570z2BD7XZDNuRsgQP+JH6IvJfmglVcYTIhlZSX0H6VgJk7ASRBclyRgR3DHcun
4K4x97rPO+YLPvIKcX4IXhxzQZQw9NxCkFDDBfxTfI19qzHH3WjWtuF4T5KV7NsdT4FkXgZz9V2B
MobT1yQHU+S8TONpEg4YW+qpJTepmaHFct1Gl6LUSyw2sZKnnUqbAVh4htUORJJQa7aUp+wQ2ffa
Q/3k2+uAix8U7AmwUjgQic0Rg3Yzg1cT4Szb0Zpw3UTKc4nWu79EmRV5ZqYxjIeABJCVmxRFT5zw
SEELXxODltouJAzG8ljNbpbCgDC2URYg0vAGgKgelLKgDyxnbs1zVDcmP4v+QDxFxjMcE1nsI0+U
+oEOA1R/IgJjl+3eLzgmcOPQvxCAAb2bWVyEcbVNWxRgPwfp3FAadlbauvEoJWie+PjrLUEEADER
dMVrIlHYWzqvCrwjC6gkYQI+KQdMcLz5f/0sgNSLApIkScSu4wHCrEWo80CtNBCfZ4H8ILedrWaS
S3yOH1rY+CsUcu0UxqT32sibUeR4h+lXVwrbs6zV7t9/MWVmXENNRUEannED3YCkPJ3Ard4l6rEZ
5JOmYSY4bf8FjIocMUGvJ5h62ZruOAmEVirK4jVkrhHQzCLRAo91ez4LVy4NGwN1OdyCkFOGOgpz
W5C8zJDRp1BTVtVNb4QOqPbd3qd2nUSPg9DbQcDLfN9cvwwkc1lEOgb4hkYD4X6ooDHdCYsfvtfY
8YCMXbJRKhf6nOsbduO3kTVGAQNhKASrIFTJmLg25bRQG1RUdb1GUI2nSV+A46Fw6aQ/dl7KiZFu
uwlnPES8SGyBdQHZrWs7DDy59doUOh29V7pt4hR0nxpujjZ87SWOXyXpIQjeDZ9TGV9aJeaiFAUp
DQRPrDAXoqo+TCskW+Vq7wdWPjRmHR7qAfLOHSfDu+CaUN1DnE1mvTE8iq4XSLI4mcocUAiCd6ns
Hdskxuxr+bs1mof1vVuCIggIMfmFWwOX0zWUAl76Xu1gLSrtRIyOF+1JD8bmWNSlYDb++C88FQRe
MG0CVho6l76u8XqCxkKP4EBUhDrQMDF1DeVIXiJmaa+g4IQoF8kYDHTK1yiGEY+wHtQQcynWMDvj
aya6Wh9CKVHQPpFvxix7X/+Oy4jyvLb5dmdreaVWdUlV6nPvhvorGUHMp5Tm5Fe1GenxpuY2kvPw
5vvzIkCrh7rJtQB4RRr+FoPGqrNhP0BRHcMpD7TixUsLrh+893+WxxzxEe/MMonxQfWs3xTCs0TV
Tc7Tjl4EwesH7HozqSjbDprlowHlXqxhiMmulB8adAdTKf77e18jFyjMl/PTtoqjuZdnCMhGrLz3
tilP8vTTDytOJ8TSelBshVPE/QJuc8bW5Qm8IVM0whN3j0lvWL4gmAHP+S7cMF9TSBL+QsWcvfqV
SBkrD8J6GCOU7EB8E8M3D1XWzKsfyvBHqnH8xSIceFd1WQSJFuSBr+1uHAJRVIr51pyKvRYfE/mz
Qusp/VX0/q6Tn9ZP1UIUqEGqBkEAAht8RcbTV2LfinWHiCM2jJ8CSFblLOS8iJccIMIzGSUfhGk3
01w4RKJCavhapHF2YpvZbT9+R00DHYgq555csgdEaRpKS3PJny1ohVKJN5yGtpVI22Ku0UzE7TwA
v/7JbtO3uB0vUZjLgyphmhklFtQkSvopTCrde4Nc3UPEcXyRhEnborpSuOhaSZCc1+pDVKBWDqqN
yDgTo++eaOqQvtut/6ylncQnNpC7AXPvDcNCmxRTlgQKEnyGdy+Hxf1QvqwjLG6kDGluOBC8sdhh
RuKrmTFWM0JYxuG+E1MpcgdZAudUVKjejyboeJnSJUgk3qByAsVMESZ0fRi8Rpa9WoUTxuTkey++
TbH8UKCejjmAdLO+utscB7OtzMEzwlH1AgrjEaCwl/QubR06YbAhMGlk56WM8R635t2jS6cdXU24
qiEIqhC2uVMS/EqbVHQ2FVWzC6m8m8L26CXDdoQr86p2HyuVvb5QHiTzTbucjl7mAxJSVWajUHPQ
fzaenfieg67LLPwX/gzvSxWiUXhk3kxWduPYKb4Af9Zkodtq4nsmFvu8QE1WI6dmBC9RqjnrK1yy
GmVOwkFcElLbrFMLymlQIwMhl4YCnDKh2TjNDkqOOouuclJxi6EyztvsPwGIf64tlGhRrOYtLNRD
6UaOe0xNAtffRPHPQQObyl3pPWlkw50sXnR1sBjYjIJuI5a1KkC77BQrc0tcrZlSlt5XTbzxuBw+
S1EQsuv/hWFJqmp99KEHChix8h2/eRVQtCjzTTBOZsfjl1vaNhVisugOg37aDQGwrwpSRCAgi8jf
66A8rH8aZa9ZQjMEEDOL3XUjWTzvl76Fufp8kMWhYQu7RVv5Lqwec13LzTjv3UT1N2RKvg0ThprS
M3iMODfi0t6hAwIVCQTOSJIxNqOVXeb5EWwmLtXYLFTlt9Gke1SWS04ktnQnoCcNrvo/nAGMSwsb
OcunQUB81I7f8tIITHnkiQAv7poK/QgMv4BRQp4XexEnR+2Q9mg9mqVWRxPDRmYeRbjqQZjNpYm7
6bmAh8ZbHykeuJGZuPoaSs+FceontPPRptGlfWPIfnJCsFkMJmRDDeoGXVTrJu1JfKc0avBIAtIe
9LYKOHma2zXjOQfPgl+CFIrOlqFVuVf7AlGAhUqG01Nz9EC83qhmlj2uG+nt8QOQjuqTgo51zKUz
K5a7Xm1lA5l+rz5m9PsAeaMk2+Kpio4yTlhza5TXUPOaL/YRWoaFDJ7EDKyYYNw3HCNHGMULIXgg
jEF2qlqX0twKl2L+uf4whM6MVU4gtISBXiZ4ReRLMFvHnK5Q7ypx8NEuA8JbmybdNtWSjSzwkiQL
MGi9xo2mI4sgo5p//b1GCeFCISHfnNXaD1CNuJoH/+EX/l/HtHh3/MFhRQRkAemwXkahgKYQESiE
TS0MjqdKHHe4uBwDM9lfRBVoa7pejmCgwlOXFF9t9DpL1HPdNGiemU3LkzlacLwQj0SgirwdMj1o
676G8ssKZzgxQNoH7ZFUd3QNgzMnPQ9tvfpOi2CjS6U18XrIb8OeudyHlxySuBj9YMmdaFgHkRcC
VU+S56KqXkmBW1pEj4qY1aYqQI7FN5z147vgJyQ0iNFZchfMnayNdLIfJe0U5paniZtO/kjG3p0Q
a40qjzz/NicJQ/yDxFoJeDj8ehiA1Ogvqm7gCnUET3Wm4buKmePGKXnlg1t7gS9GmwxS7pp22++s
hgVInlGrtuKqeUFKAQoBJLIzueCJnS2YCxBmqXc4fjhBtn0WnDcBtJ0QzSETsJf1CMTzful4dfDd
6/rPCdKEmOmxSJ7dS8gIrW8g77MypyJpcg+98visQV2aWo8w7i7qN5S8hZru1MK7Rjk39qLFgOmZ
GhAluY2BWk1p1aGOc0ui6KYKHgYy2qJndhonbl06DWj7/H8clBKuz2AFFb3Co1gY2EeQuX5TjMny
IktQ31PjTRd4PP63gYgEKNXAwZ/vMpZ5RMMYcuBXcJYlPRCQYcj+3xfmpFm4FbEjqgBzWHW9oKFM
kGho4b8KnYiYc8acYdykhllqRcY51UuLQe4YDExf3oQthqOilggJ0dD47Bemqt5zQ6qvqPq6qAFx
PxS15uZSjGiwgU5biXFcefBVg1pnZuGpBy1Vm40wRudAFM5prah7j/RHSRD2ul7tBJK/lOV0Kojv
20IGX1MH96ghKYhlu31OoKYsICLzRbnbrB+QW1YzBCUGVJXnsiuiIbaFs686NNHFQQ7VU7oppHQr
BuiApaJddIYVDgHmrzxLHH76k2pHkm8Z3V/3FM+lAhmyNMiVIWHGlg3qwkMFcoSsXC7t/U4z/eqR
SDxd8Vt3N4MYEhpUkMzX2JJZmqRlWow+HAGckFeLLiV4Wmbb9a/5VRRnNh4cxERF6xTujBuNuTpR
pogYOJbDRt0Idx+Dnf4AnyRYWcradMef1dvj3PSeHY7xuTKT1yfhOdgX3zWb22R6G2tjwXg74+Wn
zQJt8we5CAfbqMwkOcaC8yF2svZFG+cxqGbYTiCnq6rWHr3qUSoq3VS5+paLHxuvzhkdMRwr4o6w
u5RDFdhKZPwYh8YaCumQBLw254VzjCX+gWEj3qyCrHYLmDBHpSmhd00Qflvf0IX7Yy5OIhmBwTUV
urbXX1EviylOBewnrR4V767L3mU0OQ6Pev2uKNvW48SKC9kI6QpvdvsXu9aM0EIewyiHho6dV3fx
CKkia5DsftorwndDNpv+Reg4VruQEAXqnABR54Yqg53oirvCKEFNDlX6rdC4+oPo5Bb5hvcQtRU7
3XVu/PNz/bsuWcglIrNOGTFVWqDNEMUZ8TzK+X7w1XMovP89Cgp3aNBFrzOSdMztT0tjpqJLc7A0
jk7VjLuyqm0MkXHu4iUfCgORcOzRcwxWaeasNUYfD1Cnxq6dg+Ow6Xbgz7Ck7/lR+YlReU7pk4vG
mL0oiR6y5EBrNpjp3FIXcl4H8J7fJSYe0jx9gqVDJhvopBYReaMNgPmGfaQHJeJ5HDJQyMv1L7xd
1zfptl8M/v8SgVzbvKYVaiumQADNb7Jr3gkYzUSUVk0q2fERwoPWD+SP/75eh44W3DgEzbR4Ld3k
/SIMU3e0ho8SnyV1LxOnT3h2MVsxexugqQEjfiIetAh9r1fmqRXxqqHPrWwXnfXTM/0kO+Nu2otP
sW3p6BTDXByI+Oz1D7p0ttBcSOF+0V0I18WgxmOQowEAPiut7Kyipi8jw8FLG90y7mHbLmFmw7lw
VWPma0FVdHAa53w0OxsRYW7pz+ivjV3tlB+rV7otD8Zu4riOLyq/26/6Z33MaVMLjNIUKdZH3O8D
gKdzduzhtTbyE/J/v4pjid6/DsLjaLZF5fxN2DttayU/Rns01R23FX7pirj8DsxxpEJEfZHi5zS1
o261JxCVHKhdOOSpyO16MziGrWzLY3iO3yyQ8q3v9SI4msBQ2ISV4QV5vQk+1XMDKU+cTnpoEzet
Me7dP8SBnXm/qt5OeUK9CxaNbjMMTOHhCGFENqpIuqpSjLgpLDkU0fkIXuoemhn3oR6aSRRi9IFz
IS7YsoaRHLR4gMcUYznz+i+MTBg7tUQ2KLfiDBxBjf6z8xGqyuSvZyFx8yGZix60+VmAdPw1TiZL
hReE4vz8roT91JMGJWmVx6d8Sx0BGPR0oM6AD4iImzmaUaD5NAVBsUVf9O/asbE1dFV690ZookN2
sFp72hPJFE76Bmps65ay5GavsJnzWkbVWLYlsIlV/05fq2NyLx/S0tRhpEYBCh0ZdNkv4ts67Pyn
Mof1CpU5rHpcwmASoNbpYehe87+WeJi/KPImsH4IVolsjyIBCXeOdpzcEiqnEFEgitFO8izVR+j0
Ed8decOJS7HSFSBzWxUgxGmKYgY8ULc5SkftMB0MR/hV26ONCTjxUG/XP+HCGUemZs5AIfE18ydc
2yZ6CtW+EWGbWj7sW2NwUf0zqfFb1j7wzjQ9SXNBoMRRTlvcNzCpa6hIi3iTMfvWd1nZx3iWIoRv
tprf36WCYq+va9EisSwJ/BrYP4V9+CmtHOQq/oYIAzrSldck3IXiqUEWo7Wq7oWAYmi6J3gQhj+S
1u0QXPEi36VVXv4CZjP/j7Tr2rEbV7ZfJEA5vCrs1LtzcveL4G57ROUcv/4u+p5ra7N5RYwP4ME8
NLBLRRaLxQprpQZoO+tCx5kIF+mkWb16q9fG57aeX32mit4/OGjQJqBipNGPWPmwXDLCaGrbCkMu
j3KBYvSpA4yTfivJJ13/uS2L2sLlcbuUxWwbWhakMqf+ee6/W/oeGJrJdFbiaycRbB79oUtB6NJY
7R3jyRotVWAd2DtAuAUS/t8O3dGKRfcbvTxZMbQXBGOS6J5EGHW5drMDKNDJoX4Zr8iusj0FlAxK
fFuX5W575XgKrST9ymKudsloljgmuVIC3X055DrwF5wkWEbzYVsMTyEAJKFlAPV0FNyYdctSpU56
lJvAhJDfWk70MTXxtYzUC0b+BHcnL0KjEMwGqocW5k3YxUOTfZ5pEWSpSXXV99HdMpt7C0iISF/s
0rQ7yNqdgun0rFZdZ7pRlUfwTJ6j1gA+80eTpgLVeY/b9fewS9zVyHK3Pb5nMcLXclACvVFOIKw+
JSm5a1FIyNCQbyFdgV4E4k7Fvz6HiCIwOIRXvIqonPWj46DO6dihS75oHTcH6ZbiAb8J6IpeLuFR
/7a90Rx7Ao8HUtpobFYwtsdEFIsZNXNegearWCawl+zn7PsyCJy0SAbjvoywTDMnJBWoEAp3CffF
HPm1ECKJY7IXmjAmG9XVJCstNNHBtdu9SZjwznySBNvrJZLCeElSOX2n99DFnL0iQtfcEflH1X7a
lsJfMbzRNcD0oB7B+BNbWRILZliBjRqgGvrBwQDt7AhcCV+V30IMJjdPpn6Ul4ZuvXRd6Le5dUhm
b+oFTQhfrxWYMxLYGCEHDg96ai9dY11YYTJZWDCpBezh2B0rrT73epW5Q6Z6oxLu1VFUdeAtH60A
YDoOYTImyS5lZomVNk5eVOhjBwPZ7JzBdrV3OuV5e5foXjNe30ZYhxlGm/ZAs+3rYHhIQJZXwxZM
9XpeMMUbfmxL+HpP0jQXIiqA1gHzhy0mAqG+VxsN7wrLjnN/HAhQ48mYB0pbvI9z0sMvRrnA/33d
sMu7mZrN6oahRdNeL3E3d0AXsG+S8NkJMeb/UBbnSRW04nOKbuhJA7IQCrQO0uo6/ZiVMEfGiH+K
0QqPxPaxJK+yZnhJPnumBcy8Au5o+pSj7DF0RFHd15VVQTeBXBsaHtDxx1bvF4Q7naMjPu5if3De
dC0I+9Oov/ey92+3EIKQZqdDlHDr7O0Wh4rWtyUi1Kr/NplvYXOM+pdGPS0iEKqv1nghiL22QBpn
GdmIyEBpvgE7wZ2m/bYmXwN8Fck1tEwhwWbitUtP3WqvWn1Yyq4zEUtNV0t3ZxZ7ibw20aEeryr1
KmoFCUTeDq3FMXZYAqa2b3qIy6rZm+XjMjf7MH6XpkOXiHptubIA9YCmf3QOowHmUrVhAY8N/Amu
fPmls5ODbiz3pdYEUtO7aFcRRDxf3RPFhqR98Ta4IAGudSnNkLokKul9OI65a1m70X4Oq2B7s746
dyoD01cO6nqg2mVukDIZ7LkcU0Tz5U9jfqiTM5nRCilIHfJsDgNRePahFRqdFsy6KUqdF5pFpSj3
Zhgj7X+/rQbXGeHqwMvul/9jlqqX66qo6qTyysI3q2c1/Iz0Wy055oDcT0W5Vp4V4Iz+FsY4I+R2
Sd9nuBBtEATH6dGw7g2jci352Ire5zwTwPACHidoh0fKldmebrTHwiBYuLoGOkazd4ApbYDteXv1
uFLAqwMUF0SSuKsuDY00pYEqbVZ5jnQ/O5WrOg+SJeJa4FkaApXfQphVs+tRgqeFkAWHszy28eei
nGQwqmzrwt0clPQRFSNl/AVTtaiq1kpjiLFT4yoHQssBWYXW1aPp3QKtpBqFueAIcSUaqErC3ckY
W2D2iBikMOQQd1OY/6CBRGt5tXSUxsrvyv22ctw1/C0K7SeXGzXoRdcmZQlzmA9teqyBc+kYCF4F
Yrj2sBLDHFczNOq+HyEmzAJzeOvJQxW/bGvCXTTUSSwUtCzrSxu2kxC9QRN95anq/ZDsOuMkOyF6
NT1T1PDNVQbOR8aEEbwDO49LgOU0ajmUGdt4V82al6B3f9Jnwf3N3ZqVGPr31a2X5aNtJlRM2gM5
PAH5VjArptuVf+FK6XDp/6lDF3YlB3h9maqkkNMY5Kj19kuxRH+z/SsRzElF8jgqUHABpXP0YICV
zrldJkFAx9/+P1owZ6bVnb42qCG3Sroj4BdK93UEsEq9dAdh4oCa62X8jUj1jz7sAwbQomNb6xDW
FwTgdSMd0Vv2kvFu9rbfWXkwLDr4B/oEaM/DIV2c/2492ajBtDBDXUeQD/faq0+Dvg9bUcZfYOWG
emkWagYcKruCjKxxfIuAY9BxLVFPrsDG2Ymb2ixHsI5DiBL5ThcM9s5QT5YodcW1Dcz7oscOuR7b
pH9fWbgmz4QoE6SM1WdYuPUcDNk9yAE8CwDO216Ik7OFaaxkMaZOlDGerAGy1L2y60/xTXlTPqPK
dbAWF0AzCB7u+oP1r1/tVCiGo7BYuKBYwFuiWy0eORXcq/ykASAz/2mJPDj97i8mvxJBA7LVGiZR
1ml2CL3M4sUuPible+p4g/1oj6qL3mDBKnIP2EoaNc6VtJB0mZLVUKgCPBVo7t+Kq8a1rqV97Dt7
7ce2NL55/Fk9xtFaA9j4Rh2v6QbcwFrc+2SaALLhjsZHabxsy/oKL4en33qrGFtMu6k1WgJh8nzI
A9mLX3QPTGU3w6k5pEfnWXKdYAi6k7TX9s1D7IO4YPsLRBvJGGgbRYNcl1ha0hgHNBUM0yv4MfaK
9qZW14P6Fy+OtbqMW0b7X9pEOqSphf4BksXYRfPTbm6U47ZWnNzpxbr+ajxbWQwGoSo0FGJduyho
wiej8C10Ii3JYer90jyUMe5QcghlS7CcVIGNc8E2fi7KRIwK6Bxe2KQvg5McnenJCKlMjNs7CdDI
Eq9u/uZx8ud4aIxvLsOlJVEKof3Y7HKAqdWjB/wCtX0bc5D5jILEMPcqWIljEpyYw6pTmbqXoseg
EoAumq56yCRLoJVoKRkXo0qdsQw5xMjlp5F4VXey+hDZxwMZvRm0t6L3g0gtxslEWUWkSYO8cL62
upuyfFLrx22zpJ+8ZR2MaxnqrKodKmIZH6f5Q5sFUQ83jbU6X1+6gu0wMpMBAuype1lm6UFxErdS
yD3wM4PZNK7i4rbKMIuYm6IT97WB8vLEMY6ksdVaTmKIBm/ri5b35ySLrkD5fcr0+NQ4sreABqdU
zMCYZMH9wPdhiPItPI8ozNnl9VAAu6PXOlxGiaR7mfwpJ2RP8mWnLKGfN8k14EQEOSGurSCAwKgS
Hs2ADLmUqGEUccoSeuKMMTDrMSgUHehnonZ87lW0EsMcbL23GyeZsaZdPOxy2/aaMb4dYtXPtZ/E
EcHkcApg2MJV5ZXRysTLL9ZzZFzDd4m4lLbCPNbXzSECWs4RN9ApmVzlLTmKKvbc/VvJZdQ0m04b
gDiBsK8Dc32eek6/70A3IC+uWr6mg8BH81f1T4GZ8V+6kSytKqHAHJYvEvp57de29Jd2p4nuVl44
SzPyQAEwLUBQMJe7YbZGv6D5ygO9xHGSnCsc/vukMa8HQkSmwvOWa1nM8QNrQlHKBc7ApKZ7Evlj
ed8vB2R1AkdywWILDGD7L9ZxLZJ+0uqO1fOoqrMY6rXZP7l9JfX/TN0zwHI9Arq1bcfJsxD6uAYJ
CDpTUSG8FNX0QzdlwNfylnRnhcC8eFftcziXO1X17UgIycfzZWtxjEHmpaVVfQtxNSIiSz9mRHUl
+95Gl9HinO0yqPKfvWkKlOSay0pJ1i5J1lmVRrcQHU3TfijxOkDDiimChOQ5r7V2zMWqlZjh7pDH
8srxPZU9mdylIghv3kVH8/Pg4EPZ8Av3O4pEfWTW8I+lXd4MVfiAeEFw4YhEMHdpUUqVXXYNwoMq
PKOyE9St6KHIXSg6iQrwZ4ohwxg4kkp1XNhwFBrGlhXy1sqTm4hQV7kH97eQL5NJSITFdjvB+Vnz
/L50T7FDjjESvtNHKz0msXJvA7xz+zRxlw4NoSjqWg5GWZhIp0BLhR222J10fm+cO/3fo1igmLb6
fWZrJrmYB4kGiLFpHmwnviUpOgaiUgrC+W9yH0DdtdGjgF5ETWP2yCRDPAIHBXsEKAs3sqTcjfvu
VBNR/YxvDL8F6UxqtLemTE0NCJIrPCmq1/+dFxa4VK4L+KMNG1fIiJusGC9ddOADESBzbeDu9M8x
ETzDOI2V2CGAYmOb0FgDOIdLf4qKt2oPaEf25nvgfYT3/vRZngC1H+7yY/Ea7adTsZ/99Bi62UnU
Acz15SvZjHMtpLabbQ06znSaJsqIR/IYg2VT7C0O2KTS7DDitbRt8pw7H2iGmI4GxD/a8r/0ERVG
QjDfho7rDFz0vj4AusttSl9yXrYF8V6e6GAHABDabylGBnO4UiCBmbnpoBPQ6AN9zvdStuzCFIPs
zXLo9J9oCrgxkEBLZvOcGKIuB56eaJdCrzGFlcD/LzfWXOSxGBP0DOl9DQbwTC0CZUwdt0/LzsMh
KnyZADJyW2eOP8FAGqYD0IGAaUS2+VEt+mIOFRTHshCcPM7yMc6AXtiWwWkkBemERrPSv8iN2DT7
sBitmfeoVJmzfpcPaMuCtO7KVuziJM0znteTdIe8lHWlIP7w1CX5DnQNNHCZQ+rGEcizkn8P4Ec/
Cc3sQAcCOAJbiK5mVc4nDXoPxqdRP6ZR6oPoCas+u6HpCJw2x/9cCGOcao8ysFyZEDZFE1qXJGP2
VLMxXInMH9tLzbmRIAmVVLxs8Phgz0pRI1nhtIjrmnlIwcCI8D+LY8lXZulYz7GxazJHcQEY97Ob
yqdt2TwtgeUEwgVU1xA7MI6pIKHdoWUdDtAixyICNlCBBFwvms8ViVGZY6IU81JaUBHduo2au3of
uaNoUJPjzC/WkR6bVXzcFXMPTEdUCqXF9DALbKl+1WmBXgbba8Y78+v9osqu5MwJEpUtKKO9aG5v
LESNNdivqsaTgGs+ijhuecZhABKYwrVhuol1b6RbGjWboFTftoNXaypAQGVzeikLzL/JevEjzsAA
UjZD8iw3fS54d/OWFN2MNsbvMFQNdO5LVbsJcOb9JKEddKkaN1ma7s7o2tqPjaL1lmXqBfJ4SwsA
BYNCgIFEgAU0AHbBEOkptK0BRjH0L0576sODEl3HneB481I3mED9LYpFNFjKXDdiHf5Nn4zQVYzB
m0vyzehML1XD17Rvjmh7/Zwr9TjLoofqrwI8k5hS1seOeXosqbNEEX16GLf5TXbb7Rw3Du6KHSBJ
F3Au0jJF+zFcA0DLEKHLcsKBC9HMKSkGszZjWjwz5jtF9dThvmsf1PScIyEuIggWyWLMJxtqZZla
yIqm8Vz0ptuAfVof2mBIyF0yOOBgHQT7yhO53lbWobUGEuzILaKbLLkbFCCmGMqtVDZeOmD+cLEs
dzCku22HwDsllOYKaGAKclTsa9lOarsaabtFj3+m7EnhsxKn/iyiHebqtpLDeFFU8dsh0SDHDkf/
uvDLAvPu9Z2U7mxV4OO4onAroAsciLlopL88+JbUp71mwGGXAL6OQM8JANa687tGORj6lS0aReSK
o3Ex1hA3IdssFxpVbvwqEfZyFB/qxVSAkodurzkv5xsndxQ/i8PrKhv/PawDpuAx9AAcYrxZv3TK
aDUmIOMZwXGV31JERxD0yfV+2zy4yq1k0L+v7oskLbRQHiFjSqyPbkivwjj28CJ8RAB9xJCiq0ki
IH6eSAu8a8DfBQ73F4yiIR9re6HdyqPyJEmeE71Zy7Edn3KUC4XJIt4VtRbGeJSyV0NiIRWNem7i
keGHnoBD7Bd/9PcMec1wvIqNf91ZDupoZAnQbYK8IgbWLpe0IvEgJ1SkpCy7SelOSxfv+tHcbe8c
Z5YZclQ62CdjIQE1fylnwUBaW9MgUB1719QeoxhFV6DTYRzCV6NPlLiQmZJAg5mLZvF4iwoSANo4
iuNgsLO5iZxg6KTCWZdRDZXsOMjjZ9l66c1TZD0UWozWGkEoyPNiv2DxMPhH6XXoF63MFEgFUdJK
WFOFqI89wC76XA0IhgybQoSVxL18V7LYDg57Imh9SrGuevqDgMMhBxeOhwa95yaKg7goj2o31a5c
Obe2HL1sbyovxqBA2WiRBJz7l2o9imhD28u4+J0MWBfhg4OQCs1yriNFXlEJuntEwpizsSyY0kwU
CBu0Tyfaq13mZ8lrXQcTxhm39aI/xcYUa72Yy7ZZWoC60J7MQXlRs+/AMPqL30eZHp3AGBTDbNCl
fURyF9mVg99vnfxRIcOHmkv+34hw0EYEEjaAcDMiKrnRnBJFO2DQ+xkQt+WKCMIDDvQNTjR4Zv4j
ggWcLCo5l7MUwbt1W8ZedZ6O6X6+q7/pO/PRdL9X/4AtPCiDNrD30uhqx20F6R582SO0FFNybQvo
O6w/CbthTJAL9iy584zCnVswV4imBnnOn/Yt/58QJkwAjrlmN7QMojnPtXXMM19dbAwla14+3eaf
2xpxrW4ljIlkAaU510YBYeokuQow/XRREMldM4BIo2UaGE9fZp9RaIkttUF2c47Qfwe4HzC3Zc9K
0grsmy8HgAtwCoCTZvcG5Io4rLRLzrbJuJfxwglSDF74itKKsmPcHXJAuABHi6CRfeZIcpKCnQ7u
z5GboDNPCXivup9Glbpy8aSFD/9+iyjcF8Yd0PDxBVvIWUBRUVgw+Wp+7ZDklERJMN7K/RGAMchL
zzDXi51nNgSY43cLStTWiYiuDJEM5uQQVLnbIoGM2dw5yb1m3CDQ3l4n3gW4VoM5N5Xcy6hCQcQ4
nEkC4Ntj1ftCAjaRIsyBMcAipPYapDRau8vrdDejsy/vmmBbGd7Fs3phsi93S1KdbqROgHKg2y5x
nlM0F6fmZ+H8sy2Jq9CfFJJFl3UVNyROPyO0hqQKbEImmCByc5+1goCPm45c60P1XUmpMRw5VyOW
bYiXe8OW3LHGtU0U39TT50HpfOJ02LgZtV+gAi3d4BZlvMuy5KapJ9HHiBaXiegzOWsLnT7f+5N0
6zzO9+BwBoutq1ius5eP4WH2iyB5tl9F3PbcwGm9DMwNOetGq84JFnuynZcRM7rxUu4yAJ5aJTlN
uu7Cee2BD+GT/C9aEC8SB8wpJ3jj9jptFo3i62n6qAGYOAYAYJsBcaI8btvU/6OnjbwX8G9BIcXo
2dRdOde03xETXOExm7V8h5zhNyuPjkk9IVjLesNLjeSxdJyTXM/VbvsDOB4ajye8nnBHY0aNfZAO
dki0En1WXlQSnM7PsbRhXZ4x7vXhlIicG09diNNNtC0gpY9axqV1Z/WYOGaC9IFNpBtdQVxsdMh5
xV4HdrMUMJQzMYNZbl15zg7bmnKO74Vo5vhmetO1TQZNc+U6qYKsfilCgQjOcYEIdMdqNMOMoaRL
7QqzCuOJNoAk9X3S+5IeJM4uHK46TdCPxdUFrL2YrUG2EjTCl4KGOVWM2MIyDuZBnU+kfEnGp+3l
4uqyEkHjoZUfyiQzSsMYIoo4SPrrGpCgwMtdpoMjIlygC8/Eihjs+6MMs2pLMzpTWmFjALyex6e5
ep8ijFZ8bOtDD9IXKRixoqPgoG5lX9JZLg2tmi649DJXGVzHK75rQX9WQZi7LYj3lgYGGV7twOTF
cO4v3KTVyqUoTmclobZ9PZ+ih/kmBuCgdIyOOaT1ooorJy5dS/vSkAoeeJlIMmpkZ7JPztWZ7OJr
+yzvov2yN/aNkF6UKxBj+w7lsUT3EeOxrLRoyGJBPQcMqgPqj90oOEY868YG/UfCl86FVI2dSekh
QZbuBvBit8c89P9mk1YymDDLBrvIGA6QMd8v/nyTAQ/kRxPMu/CVvEu7v3jvqcC9A4ASnB9FHLo8
TED7U4eFlqajXJ7QJAlsfoThubutFO8graSwmX6r6jW5GvGA6PVvne7l6lWRvHbLflsK78ZYS2FW
Tg/zXiIxdEkcYKiDpWq6ypKdlLw62k2x3G8L45kCRelApptSGbBnye4BkwHoInSRz42KnJvZuuNS
kcDCQKtg9XiibJizQmmKgYTHOLxKUxYQj8ENlekB5d05ee9Fnce8DbIdOjWGaXoNA7eXZlBN46C3
xYD+FfKj0Xy72MUtZoxFYC28VgHABf2WwxpChPlhdURbG7ACA2UXBWBZQlLtzgiDLJDOlajth7ty
K3GMRVRpnBsNwCs9uUUrfAXQVdomLjixIiHMo8XpnEGNG3ofjY/1eMjahyQ6/ntjWy8bc6tKZRbZ
MbqcPcWAAuBeUwnm9AVmxnOfCPXQ+gWDRl8xs1hSj4c9oj5abh/9dumuZlnUusQ7oSiyI31lAYUe
fvTSzAybDLkKJHGPgGynCievnMu9isxtUjr3OvmwtVywcrxgAZDRdO4JaBQgcriU2OGhN0Y0pVBP
QLofaleVHowsco1ZcmNDALghEsZYQq2htS1T6IuvCEogCs7TqV2S3ayAdme3bRF0pdigYa0XYxG0
FdBO6YTsMN3IgNsG768bJkGe+23YYbLlTsKTc1sk185XS8m4oWZMh3no8P5D3+0pLZxvHbA3NJ2I
+l54RgIbQREKbGVobWeMZFjwFI8kXBYTeqPV9KW2Xhy0mltHJT6ERPCQ5K/jb2FsMrLs8rm0VAir
InIYswKz+v0B3LzHWC9cyVp+qubUu7Yki6YLuR73j5YsggmRk9FM6ARLadhuXz9Pkeou8TVoYwTb
9pVuHsC2q/VUGavsQzjdgao4qtV3ouiNK7cG7pL5bFVTkMuan8jkdrLfZDP0S/sZIds+aVW3M8db
tXqKJh0l1diVQYn7FwZFSQ2AKow83JemTE3KtMrC2ZzM6NC2iAvi7p96aQRhAfdUos7wi86FEvxe
ugClRaO9JuGmNuWnNnzstNum2C8/ovn1L9RREfIqFNb/CyLD6NSDVC/wn2miezPSH46FyXVRqxJX
m1UwwGhTZ21Oah1SZDO9x7d4KVhwQ2Ce5Vl56hRR7MG/sVfyGOtZymWBK8PthiSO6jbyj4W8l1Pu
yb2+Q9XzelHmp1B+ttrGMzMRuxH3kKyEM14unaQhSyPce6qcXdnGYy6HjylZdhZW9t9vHihc8PbH
UZGBDnJpJFGe9qFWQlJZn8FW1tRnIuIs46YY0JAJS6SQ0wA0vpQRVyh7WJOM28/+7OeniFguWMww
oX3Tw2CmxFWTRxt4m9ua8a71tVRqUKtHHx64swOCRng40G51smdiOmJbAmeXoBBSRGgPB3c62yBV
o30Bm4QDpk/qc6rh8RVr0Uc/GWhX6kR9bBz7R8OlrqAYoeDdwl7o42wuZtfC/iXlB3AQfHNOj1Ix
+7bRulryua0Z58q7EMYYvzVFikpGCMuzUz81uITccRTUJ7mrt1KIsXGQOi6aMiA1s6DJa1Gf1ewh
xSw7kX5s68K56S50Ya7vsZXktsI/L1anZ0AF7KwO/UZO7Te2cz332jMIlQIzEZmfaAnp31fmZy6q
M4x0wkpCkddEQ0leAs79uK0bx8YvdGNOlm33kVI10C0CDEpu1+7YifriRHowx6hHw9aURdAjmbQr
zOZgusiBIpnAD3GCnwtN6N9Xy0XAv1mCehzWYO3N7mx3u6lR6XlyjS73SoFN8NcNaLWAh0Z8zD77
ulzJDaeFcwdcra+1V3Usyjn9mrxnAlUo9FsE++LLKgmsyhJEGDvtgDHWQPcmt7iSnm/k2/EtOqNv
+Qn9N9fVPgzSxk0/8n9S0UfwLrGLj2AuTaNtbDoCgswQcfvRdZTzZHjAnLJAvQJEgl7xUJo1RWL5
ruqP6oz3IM4gdUoJqVltuK12n+dv1XQeyORGk8CJCDbSYpyINsVpW9O0qwnCrXHe25Lo6c53H3+U
oV+wMsxSAqRD61AJeGnYoztFwZjs85QSooH2ZT+KmFJEq8c4jhhlzGnJIRBEF5hqXZa7eEy9PvZH
7X3be/CP9h/VGO8xFk7e5DIkgfRl7pHVU9xCEWVDaW1m6xww/qPWi7brYwQY8ozuaN+MX5vivcMM
7SC/F4k/q+4gQo0TGQXjSzCmiQkGHXppyksfvgtTlaJ1Y2ImpR7AazTh9zuHfJfm8QCsx9euMnbb
28OLm9an12bKXh0I44aFGncV6RhK3AElro2Awgswb3JtFn6hngwRpB+v2nkhlHEZcWNOeW/CEcPQ
7WMcyJWrHIqr+Aj/oatefSs9wYcUnb+tLDcaAFQ50PMNNHt/zWEj8glViLXHyI9z+aghUWFJnxaG
hrYlca3jt6QvuexGieW87yFpbjBx2ZRu1f7NuVpJYJawtKy+l+ld1gBz3Ro+QboaidDcuPflSgbr
Y+26TRoNtmFkb6bzuEQ3aE2YMuDma+ggFywZ1yVRwiILUw7gxGJckiKNVo3Rd5xh9V5TUK2x/ak9
9/FtJe23N4d7tFaSGJckO0nfpzr1Fu2DbPiGHDiVyCPxDeCPNoxH0iI1LpcR2owSAqYhkLQuKNRA
qTq3VryyGcHcCGYQtFu+pPlbOXhjLzjZoi9gHBQAXBFbd9CyLX+Y2ifmXrZXkXtnrVaRcVBL5ixh
PlENi5dofHAUEPrdhT0Orp+3YI+rRCMNAgNxGE9lLEWoF+BI9yIAWVqyFy7eGAE3kXiDqBQlEsUc
LnNs1KVXqC0icSTR/foWz9+G9GSIcKpFkpgjpmGObrRaKmmU0Ch9FUvEU1rXnD4nUXMF1/sB7h/9
0kAQRgLwMsiolxkQ4LQ8INuvUgc6O/OjM+5aUTs493StxLCnS42zNqKZmsX6jqm1YTyboSCvyDXt
lQjmcHX2oPQWfTmO9iPp/pn147Zpi1Rgjo6R1CaA27FSagECqTTy5X6vhf/8d0KY8zPrtT0OdJ3U
wQTxZw5Qjr0WffuvhLC3e940SYc8Ad6luIcSNVgkw7ViEYalYL3YtEEzaIne0jSWYj0T/T2O9pkI
gO9XIvVLiPdnz23moICzss5SqomluM4BALPG7bt6B16nO+Wm9pNXgJn6Wefqfnt+jjoQPLv1lSRw
qdzDuvoG5iFQ2+hAtmnMB/ANzxhe4qH2mvKcxmcFk8bbO8d1rytZ9AysngRSrJLUqiErqr6HYDFd
6uxFTjS/H+Wgcxy/rvOdYeZv21KFy8w4CRKWhYLrEWHnTjkrGDR2lx24uf7JvWT0zeOyL8/hVRMU
L/LuPvpoTy/b8rkRx0prxnl0nWJmC30zR+O7Xj1LIIMYGnOXKQoKTKbtFmkaCxaa/uSWYTHOpCRD
ONo0yOkqECgR1wkDYBO6kmhyS3RIGKdimUWjTFQ1dT7aIKYcX4WULiIRjEvpmkWXcefDPp2dNT0U
2YdwtOEXyMzGcrG38AwgwNJZoEZybr1yrzzELtrk7hCENosfXRv7QvGqV3UXPiSv5qvsjgf1pvcc
/1nb534uygIINGbLD3VhS3Mf/dq8p6y/c9oHPRZcNnwRmBihZU68HRj76DJtrGV6Iuald0lySMNn
TPhumz3fsfyRwdhGb6rhpNiQEWfzc5x3bjzpu3QK3aoq3wpd1JfCPWVoSAGcI2D+kZ+69C11A2a8
XEPQYWGMCSiZrtPvhib26+pEkqMsquHzM0QofOtoz8bQFztmlJtFm0/5jEzvQ/uCDm2YSHzGYJ/h
5nf6TSsqynFP9Eocc1U0IeZPZwvqxfKbPp/s+khKL7eP23vGg7cCj9gfrZjbAHgYhT2W0Eo62Pdz
IF/HJ630s9fqvXGVY7JPTumd4YXBtliuOa6kMveCkWboMikgtdPO6GeUp1ciCTSjbuLLEcfUoIIC
AMDj2ZfY2GSqmUcoamQYT5YPShq0wAhWJ7+N9ro1uUv6+hc6rQQyXr/pVSnVJOiU2bN6NhESe2Fv
oBlHnkVgXdzlW4liTvNiV2kyLegH7J30fimIF0fWVTYJ5ry5FriSwpxnFUe3jXpIMbO9rYF/4S6X
bwzRIAwPDRYNvH82ivX3JhhoJoc2Ny6Rj4n1TG5ck9zUVTCVL6CGtOMrjNXF4dXQPswJYId2zl+9
pS06gwlMMoqNfelKRh3A2KNJC2CoTGnT2ZjfTZF35NrjSgazmhpaFXQDNQj6Xiean+cfVve9WwIl
/FHrQS2CJOBu3kocs6qtFHVyE0IlXf9mzJ+K+mQ6V8LEG/cNA24+oI/pKLmxqMH2nBllQfeunSdv
qD9IKLBBrqWvBDCrNupEjysLAppun+YnQPwJSQ159wjSQ8A8plcXKvOXmw/0AYnYERytNpfFQ0W6
k2OgH2fpE+PUYYzuJpJBWqTqbX7Ydhi8LQJWio0eQWB7gEL9UrA6FZPhFBMchvlgWffoQpzUq1SU
QeGtoAZuEA1wLOjnZXtlwEIpVTXR6PFS/RCYe5GxgB5e228rw7EE9DliOBuFHKS92PJCC2YAKbaN
zJMx/Q74tFB2gev5F8QwF1KYe2NwamvqTUgB0stdVQG7vM52oN95bFGqMVGr2VaKs3YgFdQAB0VR
20AHcblDQFjOdHuyMs/qSVA27afWTZ4pyYLSDFeMhkS7RtFdvrAwWSA5AGaOnXlDUn0rBozNKM2d
I8S34m0RmB8x1Ahjg80x9mbFZm7oRMq80C6MwK7T5EE2ybcljZIg1vpzHlY3aWK+lmj2dYfFvA6j
XHPlbqndKaydY9oaIpw36liZS5oO92r4JsswMTt8ucC5USnxUpMck7fEHUGxkS43Rucp6Sl3nrb3
knPagISGBgSKlCiD9OJSVIFBdNKmSe5hQgZDFH0UemGBO1qZ0xA3dSt1onoYb73Rjfu/tBigimNc
sBLmUqMpbe71wzS4cmK2+64qW8E4BQ+mxDQwKI2jByQBbOylYvLShk05o/Rbkb0qn4YmIM51IXl5
vY8yHwmHfSOfzKpxW/0ztAOiv5HmGPZ3sQgrmAegdvElzBKnSRRHydTnXvrS0odU81H7NUhhf/b7
FBnIIzkbdySwg/5g3ojAFXmWpBroEEMPJ4jyWHymYVCBu0EtiXb2j065uEVnKq6F96oH7lPi0uXf
tiiuSIrlCNQfnNxfD4ZVcoNMVlQXSp5707Rz+hOYuvHf+2yoXiUa6+IVuMxfuJH/kcW8BvTYHBJT
h6wZkPw5ORRD4raxJy833eJr2v0MhKNGCrYVVHlnZi2V8X9mGCVlO2VATMpTir03Wcm1qpTtexja
87XdxdqtEprGz3Cc7GoXdX1buJkph8dIVob7cc4KFGVVBVza0iQfHWVoBq9tWnRfVFqvFF4mOcon
aSMzGOMIV1SHCavJzVStOoRpHD2TQp8zv5Y6zIWEgyEoPvG0g8VQhGTLwPwY84A0anTVGDbMVUpo
2/QBVNtx9OIsAjHU6lkfB+5p4MgZQIoAPtPl+XTGrJ4VYKuDSl3ZN5Oys1sSzKEm2CyuiYC4CpNw
Kjhx/oe0L9txHGeafSIB2iXeUouXcq2udW6Erl60U7so6en/UAHna5sWLHQdzN30TKdJJZPJzMgI
PIjP7YSG2Te8xp3IR5AmeDmPjD9SX3cpHQM1CXwSd4EHhsv2KUMItJyeYY6FhmkerXUov+Bc4pI1
Gbcm8NQg/hBBI9OY9IbWQVpE80E+HewUF9x7dPB+Km4IUH/3GHra3hqplFHVpsk+2UFj3cu34FTb
DTejxzYd7byjeqiOzPnGXDdmx//340S4iaYUXJJm3ZPJgNi4duzIDj8y0jfcumX9Ct576eOfGhN8
jIcIWNK8EyAQUVXKpVr+rYD35amT4uzj+nG9uG+AS0QSjhgIySoMigmOpkCwIM7DAg4ga2/W2Dw2
yFz+3YRqKIBByqAdQiHk3MfkgXcDSUfkXWVnOiDmaR0pbFayrqXG+tkXEoJdmU+Wmc9fyHysI0+5
UT3b7YHroBhr8Nld4Mnun+vrWvtMQqAbYyktqnR22PCp1XelsgnSla1bIrU4W5VwT+tGYZYNhw3r
+B5706530/8wFnR/UJyHafsQ0Dyi+iH2NS/0r69udUOF0GBMpG4qFaa7P9bz9N7ff4KzfAOW7/1D
vhmctFz5gsvbOc89YdAOgVXwerXUMB7d4TLOjD8De1C7m1VR50UTKBvIGD4Gr9FXVnRy+XakSGJe
I5mVjXGTcpkCLYF27Rq8eGkgEsxFhIBTZZ6OtQXPULMuVbsvz4gLOo76Z8h+5l12UBuEqDH7VSuW
o+iJY+TpdoJuapjGDytfbzZxEU1PkmTh66WZ3Cq1NjsnlOk8qKe+yUTivkEw61xlibQJDP0o13ZG
ZTm+GYxY+rCS7ClXOtMDPaW04shL1yb4PbEluNVMvIyEGGAznmpzIp1ov1vF4wAeVtPWXENSrJkR
gkDQJRVXSphJi7sgccvgtkvwBdZIqpY/MJTBAUQykcaJ13PHszRuqjR3wtRK/B5iOglJDsk4PpPu
LWLZbZ11TiXHb50p+Sybdob6vvKBFyoQpnbyE+Y/P/FlRUmiMNfxE6zQjZ7tkiYRzf6MXuXdqxJ9
4254VEba7Miu5zRZuaGWsthZNHQmkbNsjPadG+/DJu91A5llq0NI7xXORodiU8e/8jUY8+IyTywJ
AVBToQVXzjls3RouSd+jqKPpINMIxa+447sy4Ctdj4sbEbT4ePJBDhXKbRhYE9YmhWNfa3P+isrI
QPN0GN2607/RvkFpBbEOeH0ww14ciDHWW1lm2EG0cNOXAb0BeXJXfGQBHAilUHke0bfBdiBOwmBq
xNIrCdmdHIK/dD+Mr53t19PBBv06BPwUy7XWKGmWxoLObM5H9MQvwziARCWBTRWKtUXqKgg15Y9e
u9MCv1LdybyPKmdEJJLeK9XJwL5WyG6b78xiR4q1Wszi/Qkqnpl/F+94cLSf/xrCmrl6O+e3xU1I
qKH/DoZHSD9JAeXq0QxAyukpECKt7430Bj2MAIQq1b7rvJJ/ZLFXJCu36lKA0jEMYhLIGxJwAgu/
ZyhQR8nwfDDk31PzXpoWyLttUCutTl0uWsJsr45xSM284P+1SBBGtQlLjZe5xVbfIH3wwbZ46AEJ
3Rr+O6eKb93HlNxJtNl0oFWhhfMReSCTcmw63CheumN3NvQv6LZ9H5Fk9K/TJqCPpRvcRt7rdV9d
upoNeKpOdHTlLpLELm2awdA50je8+eA5U/xgr9EALdsAx5mi4V2MF8/55jexXXSY484dNhpby6hu
rULZSkqzEhwXivYmYshcWEENFcHk3AxPsyLMCGorvGEkphNX5PseXOL7Wq5yV6tb+bHv1G6fj61s
OmMesbfre7n8qrMsrBFDR3Aywctw0Uo1ymR4pG4hQNPR4XMwXaP2MefPqLaSaiztKgSDIRgENmNo
VAh3rpK0nRWkPZ5G3CfafyynsrQ2nbN0C5zaELY0BYq6iqb52ITuZNFU3aoZaMgLH/w45trUxxIS
BK2JvysS7hw0jlmUhFhRXOOFCXMVBbnsx3uxyWkI2oRiY0E4NnNQUT5Mzt74NW7XZNeWLiELtKWg
ggTFEqqc5z7UgXgeNUL8hHrCYejUhCZdsuImix/uxMYcQU4jdS4NuMRhI7AxHAnJc2WnNtGnlTdr
Ra8LS/ZMCwKHlNH1wbkTNjSSJd3s4545U2BtYiV0VCt302byr/v9hRmcOjDEwOEB8tPwz/mCIFwd
T2aHgydVu7D/kINNvhZWlxzx1ISQdVWlNqJIDhMVHl5ScJhMLwb4o5cxv2NDBsH7xopOyrRCxNKq
VGvsejbXq46ek9toMLwxnp6um1lc1YkZ4Qh3FeDHbYXjBap/KDhZdU2Z9GY2z0TalavzivPfJj5N
TmvPwmFWw1iddA5rqDS02fsUWjTKX5A7R+Vba3tFIVP7t1ztoO9Ar69zdgDR8umpEhwEPWNLChku
mey5Ke7M9n6YbuXkPj5eN7O0nadmBCfJbV5hJA4LDNJj2Og0K5xGd6FvPekbZM0ri1q6bkB+oM08
PwbIXYVjrPcDU8Meo7P1e47GdwRRz2QfPI0h/QYAA+SgMoqfKvIK8Neen6/aaE3Ih8KSbNzYySZT
H81vMP2fmvi62U5ikjpqdcWr+Qvxt4n/UhtXqZ18bXR7Mbr+XchFqSFWU63jWEgrF47aNRRMZ9dd
YCkUYQ4G/DfmLF5yIViWlugtGApSDe1ggCIix2jOWvd06cN/NU9lFKNRMxXOERkQaBvgVdBHRwNh
M4FCIcfrSC1DOpSblqVuwlfi0WJmcWpTiOQmSxUTRWOE2BCyu+zQhjXoL27k3Oej04R3kH4AwP/6
Xi6c2vn+wAywJkO3XSy5S22Y1BhgxIsCI2L9zOeb/05GgHHqT22N0OyroyeECBjDmx5XiAFCM8HH
obkQdnEdoGfi6E5/5DrNczpikOE1vml3mp/vJ4c9kYyCqq56IDuy6RglrkkTT2+ctXf2UhHu9OeY
AvLfLAKwT0lYOzvYG9Nhz6GX3gZbKt1GN9o+PspP1/d61aBw44QclOlFgvXHJsV8ErXd8LHdWjA1
vAZOtis3v1Yszm56ZcdN9TyqTDwPtD6FRQ4cOJVo6gz7xH+YUO1nEHtOV07m0pPwbEuFYxN1nGMa
HvZAen/QDlPvEJrSgrJ73ZF/FHchfTNr9w6fGIP0DcLpSpayusXCGWJRXZhN8fUDmttG9eFjpv8z
3L+hrRFY6J1TSPCsTOUs+DXY2VCrAhM/QUgSnwRGmHXM6sEL0hlAB4KRw7R7OqZeb5l+a/yywezO
jfcSJSMSRniP+ijY05T80ZLpNkcVs2u2+nAg1rGVd6b9FHbMk+rMtcB0ujZ7dXne559KbJC0WEh+
xdgpx2Qspxw/NWu8mD8p+QfKF72MV/rw+7rvzTt95noQ5jGh3oYMWwZDo1iEaQj0ZJrIzJyuKPCW
mPSWptlUrgTNi7tgtkKMuXmEm/MifoHjqzRZDKQGqL2mfVM0LwNRoWrPzJd/X46lmipk9jSAacSy
c6+1AeRH0DSUo/BHjorupIbOdRMXqQ3WMjMoo3ENwI4iQoJZK2kZ6n5oTZUfo3ZsJ0hhoS0QhpTF
r4b5jZ1D0R/lEgySq5ZIhqaxckwno0bnKK5fDSU82FH9SsI1Kvc5Qzp3A7zT51YrIFUwJTIKps0g
TamVt86Q+YnksuAhbVxOVo7gmhUhstrGoEdDxlrUjLfG+KclDwlzQzKt3JZrZoRwapcWGxUlax0o
sLQ7uYl/Sj2r3sDJ/1sBYGblC61ZE4JpnrU2Qexuker+MUePxM9ms8/WelGX5xQfCPkaUgBAVfAo
Pr8iDKuxSTQmrZOFEWSfSjN09TFe87bFtZxYmf/8JPeMB4IRuyxtQSJnu3lnb9RZvkCauzT+v56i
eT1IMUy4NqQghHdIkeUxuDlgCaVJlJkdqXOC/EcL1yD3oBpcufEuz+y5NeE5MuldBMJyeMRQtzda
0De0KpuYlr3S+oCpjNTk4GHKCVmr2ixv6N9lCrkUJk0tjYRYZj0ey1yBnCShbMK7QVuJSheZMPQ0
AM8iePpDtxLEfOdfTrf6rmUxjhazA2q2Ft6QMR1VyUtxnwHr5OY2cbi2RrC7tLFATsyydV9RUXD+
KtbDVKnh/O0AKRuwox1DZRfmn1E5Qg/JWlnkZe79tcq/5oS8Abpgai/3MAfaHS817iyM6BXyNtAe
DP4Sx37eOcj5/91TT5conLy+RPciy2AzbL/0e1mNzBcM7aEnW4/22rvsclzia4kA9gFZq5iIyOcf
chjAZmsbEFgk8Ysho3e5aaRdykKaaAdFxa0DQIjtWrhuri/zEoUmGBbPPq8CUyphuA/YQa7/S+wf
RflSSY0D0Ung4XA+NGk3tiD1MMsNQYJYGN2mz7VNE2GIBFMkQZm4MtN8E7iQ6z9uXrR4PQFe/r9N
Eby7rZqQaRK8G8TBVA2emPmeDCs2LnKuef2KMgPFDJQcxT5JXddmUI+wAXLOmo4E01NNxHvam1nn
jR27w/NzrbV32SoSjAqBqc+tSR5CTEuPVvGSDHxjRZ1bMk7jGHrUwI32aLsl1UeJDnVi/NHS6VZX
XjIZ48JW7zJjdHVtOtQB21zf8GU3PNkNIXDJZtgNSDhbRwM5UyO9qd227zfZ+BPCcpRxLyxvrXzf
d7vrdhc/NDCfUOUCBgptq3PvZ+A/jxLMyYO0i20Nq92qNgjsWLm2vIu24Ne+A/6A6A6ZJUOIW5hh
y9H+xKHu69EJ+gygpt5rUdM2IFig6OqzHhVub6WP4xSt2F66yWdqvv9nWohhOgeanswxrDP7fVxV
O81YuwyWd/GvCSGGMK6mXZni45F2AMuRjhACMSdd+VbIOFmKEDK4yWQ1GbGUCiUQN92ih/Yn3gJC
e6i3bMts50E92pRwiufFdnz6jqv8XaTgKiVrQ54BiuzEKYaTSOJlZuPxMV/JWRcv1pM1CifUCprO
auaL1Y53xuTbxRPB1ZMewPVey9suffz/W5V47lqiAZWMLc0Ut+G3pnkwh1/XTaw4oFhQSZKAk3JO
j6XiedDuV5PIxb8fz0n0MgHOQCw9P8NaoyNZBdWok7H7tj5WZHv99y/mHDpQJyi/ghpPTHXMvC+s
rEGMaOX0wFOTakpyNMpnUy+3tZnd9EPzed3i7EoX18+JRcEHqtyUK6LCojmiSe+M0kMlbY3iV9Cu
ONviwT0xJHx9TuQwxVAhaGbt+w5UonqHYdA1nODiavDeByExGs0XyJ2UT1KiaxUCEMf1lmfDDsIL
BY3kd3msnHaSV77XUg4MANgMe0LzCxz55/6gd0UQFHk9L2rb6G82ZE2I364pCix6BQggkfpCBUgR
aSYlVJNC28TWhWbm1i0AP1mFu7txlHCLehOVCv8bTvHXoDgLHbUFYKMcBqtiY6t3NcSOit+y/ayY
K3fi4vc6MSS8mkPJrsKhmlcGNhmzdUdwuaWfquKQaQX386UhITo66r5AH6BLifqJ4H+5NYbhGLVI
+RiNHIw/7E1n8M2RxtuY9jTdGbfcv0v2Hw+BS5zu/djcdG52Y2wqn1FsuYP6+8qRuGxF46o++U26
UP8tZV7XmtlAkvf+XfLCvbZtb4rH7A3EdjfTXfIW7ybvMZWp8VDdhNAlRXK+khlelivnnzCP2UAk
Edp6oo5EWpeg6CBd44yoC+61zeBGLgSHeqf1MHrzoFF1E60gKC5rtIJN9fzUjFkA7gMbNj/DyQGr
3pv8MD7I75X7AT0cd3SgOO9Ge/0Gu741VjzucrpZMC6kR5xoCSGsx4L3M26m8ILRSTeSw33+YGzw
jD1kd2ALW9vn2b0u3O9kn4XUKMTzNihTmEWf0K08g4INO4VsR/PzUD3r9zaVXPPWcmVX3VQrQepr
3OeabSFKtWPF5VHDfmM2w5/oq3U/+J9PJu1801X28oN8Txxto7sjTd+OnY8MfY0od/ExcOpmQjrV
s7bmZoCfAPJvBS7Wek8THXzJ+Tp6zM/fy42117zVEf3FfbdA54QWKoa8xGwYGIixCXvsu0XBlwe4
FPAWtH/XfJB9+RASvElGQKOSysn9AC2ulTRyKV/QTqyLX73JMJ5ow3qg6lTvPZWM37Cgg/BAQ+sM
0tvikFMpZTHcecCMdJY4QBs7yWpHY2kLdYCqAPCAPM8F47bCMp7EMkw0mP93qy2CdPsJz7n5yV5L
+jvchc8jjXadk73aaxu4dMGe2hb8Rm8UbVIC2CZpD+4UJ2RuhNIBJB6v33iLJQLg8BRc4mA0vZAg
Mvu6TiuIXjtaR6efhDazxPePEP0q4zGjRu1AQdYpPlAg4XTcrEalpezo1LzgKBBFi3NzmPd4pMbP
4T29TcBvCroYTAlS20l/aHho5Pe/Vla99Fa0MIcL6RsNqHlxPiRp+ySouIbtVV6tjNrpb9M69Olz
qr4mhhul+15f2ejFO+/UpJBwWrHGI8wDN04d0/Sx32Ig7x5sjDflLt1yg5rQcr4zUlxAIIRGVzLx
MN0dvaB3c33pC05t4G2M8RjUaPFeFTKPoG7yaKjQVB/Ml6JwSH5f6hvUFKHDBmL9e3stM134wKhs
z/PkAH1BF02wp6qjzUylqh2gBPvNQABw04Okx0MIajPXl7YQdCDANo+Po9BmGCJQKovLuNdlUKuj
6e7b5fgD7Dkr2dTiak5MCB+RxT1SbRDkgtKtom0xuS2/78fN9XUsnH1oiswttVksGhOc52mCWXWJ
FpcwMmkohYap12E50NQKPq7bWSq9zmo8mJHCm0FB6encUKjkWiN1bQ3V7f2A9BB8v70OYjQaSqB0
2dnZbRkdr9tc+kY2CON1DUgEABKEtYVaUiZp39VOY+c+C8pdZtUrbrBU58Ky/tpQz5c1GZHJshQ2
0hIoG5BBarVTsJK2ml+37jTScHKj1o/ClfHjJeeYtefh5MCukIsribAyJjawItp4FwS/4+FYdH+u
b9+ia4B3HxItOFQAR50vTR6KkY19X4Pb6rkiGFnUwHWa4IZ9vW5neSl/7QhhOWIx2qEt7EBvItXu
9O5OWWN/vJw2wTeygW1EBRgTPdAMP1+LZMXZEMiz9+XF45QE86Br8VpPWgcYuR5ux3CaMK9dskOh
RLuaaB8EY7Qum8L86fpqv/DpQqKInwJiAxVtFtz0wrYqOhTvlXSonT4bwow2xGpeeRGFD1Y2lD9H
nQ0q6NJKK6fQpEvdvmH2XZRGGPvrpLRyENDYFn95sWGQLACCBnnJYbAbbtGamGFBY/AxhwTTgbFU
Dpu4aKtDGYXti2HKZk0zXmJoSw6N+IENuvErtFPy1o4q+pzDaL3GBMM/Lsg/usc4SBU4cE0HdYAU
Qqsm90U3l6yCcrSpWvWxD6WS4g+PJDyabFuVvRA4+geFVXg5V0qn7tWus9cY174g5sL+EcwH65jH
gJYcyNHPPyWX2mm067F2mCmBKfwFW+xB9sKfyLRtbIVqIzhzkvgzNP7IVXsEKRCN1OQNF4abG0Ck
AHXK6v9SNaR6wzF8rKCb1v8rswS0xud2mory8DxBJrhbBgCJXBn4xmob33CgU4pi2A/W23VXWrhe
z6zMB/i02zrZrDNkWCFNye9A2VJHNLKBd6WyGU87mTXpUwqlqNACUgZCYg/XzS+eW8ipgDoD4LmL
bA6DCEUo2zi3AIYcMgX4Z4kdgjD8xjWIT41BsVlaHeNE56s0hjA3y2Sqnaiz7ku5dzFmHWEMZZWn
YyFPI5jHQt1CBpQBz/RzQ1Ol8N7K53hHRtMjXYbu1GiCSgGgn2MdImmcwkJ11Ezh1LQb5qkdC5+v
7+lCzJ3V5OYbBXcWJGvOf0PVjwl0vuY4hXyp7/7U4BfQDW9Y4w9dsyNcW3XB8lIDSNlR1MwnZnWQ
jeA1yew9hyK2c31NC/UnLAZ3vg3pnTn/Pl9TFAxllsxuWhcoF2rHBCrY0DjtOZSVRv+6raV1ndoS
1qUHEd6iI2xJZE/qjRG1t3J4yKw1lrNFO+gvIaFHuRCgpPM1JT0i/ARlFajyqeBvU5E6G1Kj/CFm
h8Eb02Av19e1kMpAlA3NRcRRBGqRZIANaTxhjg5HPcccmsafcr5WKFs4zmcm5iWfRJO+1SsyEsRV
XhWYMVV8ooxu2zffCI0YlsfYI7IWjLMKOxfGtlKM83HW6886Z84QHBPp9/XdUuajenFHnBgR3CAP
I6MBvrV2Kuur7yKndEjfmbxTlBct2xj2AOyGw9u7jmwA0L9ufaGSjI3Em0cGc5GK6bHzjZxA9cOA
gUNKbTbU0rcQ7QTX9F2KYmjkNv2aKNvSLaAgrwY6bkbEiHQ3eQ+ejrGeXb7kuyDRN8ow/AdMxU0R
9gddZyAr0XeGxl+vr3LJI2eOJoxgAvWHcHm+yjIIpdRssMpkAL+OWtxh0vbfI/88aPY/E0JimPVJ
rpmzqxhy/NjL+VMSzQDXtRnPJcfH1wLhGIpXuiGqK6J2lULDgCEW1sSFqpavltOO5KN7fcOsJb/A
CwjZwKyeh1Hu8x2rLFRkVb2onS5SqoJmBB+M1iDJceU8rQ2/jwzTt/tqOILMs78rsyx1M7UK8B9J
+JE0luN2pJYcNSpNhrayaDvUhSsbtTQ6dZSAMBKybbcSCqBeNqnlZqY9KGkgy8Mh6K1prwOU/DZM
aoLJcRJUb21Acs+OFFCGYiwhPvCmnh6JzsvnJiHTvgfWze3bcrIp6iYWRlGnFv+rVpYJ6ABNLTdo
iOLGTw2qjb1XqEWxlZhC3HCIggebqxXuStXifqYPzDFKvd9o1UCgpYV5HLRUogdQP8e+rFQBZKKC
XVpI6s6SDNDcT5rPSmv0J14SwNTIeE9UecLgh6QfjAqvLRplXZF7GkvlR20wGRg6B13bjlMzvY61
qeSUW0n5oE3oj9NsiNqAQhg+82wj6p+HbFA2XZWnH1IYK87YxSYwR1IA4NP1L7705gWeCkkFAh1G
VcUHqEqgsJNZeBjKlm4d4qAq7zpetzuIQOuvgLYFCa1ZN7ilNNh3oHBNGB2SsV85Rkt3FRgWUYdB
agGiKiEYgkAwkZmEX9EmMi3G3tH5UbO9sVnJB5fu+VM7gn9jA7VxyFF9sesQYrt+QVLQELkVP/a9
vbK1a2sSQgP0cLO+TZG/yHlMO5AXRcA6517VrHSPFu1AEg66uyYegmIs70LSamqDNWlt5BbMrY3b
UreppWyvu8pSND31FOEbZeipldzAN0L+dRhS6yll3ea6iaV7Yp6nQUUJHNmglzoPPxzPuEZHBRYI
P8WZOpC+FRhziUAgJWXFZ4ExniCxd6W51r5dcgvwkaBSBtfD7OL85yd5BSFc6rV5C5lyUGOnkEKq
otyYZFu05r7hFqe2hJJZ3iVDbvXYxhLs5xSSr7kvmfJzm1X1E6Dq2ndO1km2Lnh8mFdjk1konhkk
+DTx+qUhoF9NndmUF9bT9e+37Ip/nwaCy49gS6lANDWntpCUDGltpl6pPgfR2iZefjAMPM+4C7Rw
536OkL/UMYQ/odmbO0qGsjh/1gBeCY0nSddQJFzhGb1cFBAeWJOKoiAq5KJzxEHekzHTkSDZoBL4
IyluPj10w+u/bh14RpSZAgNcszoGCc5dcDQ4KDAKYyZxGB4T7ROCcbcls93KXIOOL2Ses3jTzEox
11QvHpGVHpo5s2AKzD/u0O17DZWmLcHVqN8ohjNMngnKhIR/JNYN7t1/XyeKgng7GuD/woVzvk7S
of9c9kiqZdyIkbWx7B0m7FEIWtNsuAxXeIgAjQHEv67jbAsuYmtxVpIRhkBr7oxJdzeE+uP1tSyb
QK4EUkE8yUUOULWQ60g3GHOqMdwhk0Gnoi9/Xrex5H2znglo6FCZvgA9h1EX23oAbfPJ+LRBamF9
1BU0O/iKmcsEU54/iQzPg6eD9+78s4RdknLgXbFb+k1Rkdtct1xo3658/DUrQuwDKxHXlBhWgDbY
THF9SAz9V87ylVt+cc8wVY99A20NGJrOF9PGRkKKHmZC8z1mn0MW0KpxV8V0Fwrr2LT/2cFAzrmd
0mwLI+Gwk7HGlarNNPynFfspQjXPTKlB7gpMWFdO9u84oHO7gmurFUE2G8x29daDWJ/DeoLLyvb6
Ad1l7QmplPPPXkhkBEATI8GzSLFwatkQxO3QpsiRie6EAyq4QB8F2mswrDy9Fz7dmSHhBjEhD6Ro
Iww1WpYf0SRUd2ASLG7GuvwvtaK1QeTL946M5gQ06wkqahgDFdbVSVDuVTQEiaZMX+UKxYSw6yiU
6Cjy0VsNxAKBrn5jL/EYBtsDQEj2BbdkaimSHScdA+zYdHgP9HXkEjbSoPrn/gvmaVHg/eJ/xc0l
LC7ueV3ZFkIHmHr2ds4iaipgBNLwTPp37zglfhAMkVEue55iRSNYLGL1uSePWubF9Rrmd+nmOmOY
EC7JIYgAwMthKJiYm6aTo3G/sTxzdEpzr6CAUkZOJbkNdCW76SbWVpxzIXwRFbp++HSY8jPEMgYj
xcwLCoILAqUhRUo9ddQ9RS1WsqiF5ObUjKhpFOidkkkZzIQRsFjBf1yrjrpcuK2qbItyzUsWrc03
5ExzCo4vIVjGQzVI3J6wKHwvuSxuZP0zjn+HfeNGGM287ikLNyYK5KjDgzwKc9dfH/gk0VakRgYX
L5amxexByrWDVf24bmHxG51YEAJIJY91mBNYsJLeYYBNTEr7pKeZf93M4kIMAwOFGoFH6MKutTEb
817mCBx2+Chbw1GLV551y86OYSdQ3GN4lIi1/iLGv84LA84+BE/BzFpcPFtgGNBLah8ZSvv9o6Xf
Wr9lvCtZ3m6uL3ApEKMLiQLonHugNH5+tzG9qQJjHJmT2PeJiZcR/xl3XiBPK9FwKQJr4BOal2mr
GFM4t1MbOVfUGIS/iWbdQr3CHQqTBiMgcSTb9OiVxfnaHbMA/QM+CtPR6AtBIAY1h3Ob2cQZ43PZ
EZOib3o47Mw47/6zMu2mbI1b1jWmM+nRs1lbTzEfODXSSNnVOpf3QV7tDL3W/LKtwBKkaC/Xd322
fF4URpcK4WUejAKhk1h/q0tD4fGIVljN0SVsHFRnw8ov898BRlJG8txFK3689Jnn5zaQOHgS4Cuc
bwXmxY3YrEPmgF2EBt2nZaGsNWHeYOUzLy7sxI6Q+dmVFUl2IYEspX9ph4ee7WRjQLNzW5JbpfRL
/o27D6AHVJPm04PK8/m6YjivFPAIqbmdoJgEJgtAxZpaWVnWUrQ5NTNv70k809s2aRQb22eSB24V
tIVOiU2erzvF0hFBxQCfafZX4CnOjdhxkwOZGzNHGe6C6DavdWpbW2B6WuZF43c27sSY8KEiuS6a
PEsQdXSZVtWNGm+arFzZtktienAzAG2FZ9nM4qSL9Wxwp4E9R0Nsq6qGGpFGuQl6BFR+KB+SnVoE
vsF1ANpRITGS1FFArGqw2xSyXz1UdPqK08r4Y1Rr0o5LXop0EiPowP9gYlfwGoT5gCcRHnSstVwQ
8uOE/0nLZlMoL2zCLMltmbvXv+2SA6HsqYNOCq0mnPvzb1taUgv+xgzftsqTbSVnOvAl0XBbaJn5
HVPYd2TvREZ7S4h6OvwoYASLK+rploygRhzkZ9Pix+srWkCSY7AQViAsArLxy9kY0IPlALTjxcqM
jZVGL30b3zb97zH4pXG+s6MWrfFOdsADeFTiwTPUunQlVaa90a2Nby0lN6dHR1hz2oQN1BtwdEbQ
4lmYnIXMXlQc2vhF7b8TSf8eHBHD3wNcx7MQpkLlo7S3Q/pYq89Vubu+u4vx+sSKcC2bhKdDY8AK
sXekfBvLe2iC9Hzl8l86B/OUyYyFk0FbKnilHqKvFed4hYVa6JLut4yiKKxZDXSepdhHD9ixx7VE
dOkoEJQfCKBPKIOJRyFOCjWvLUQeZPEeAT4nQY3eth6vb+DXzIp4xZ6amTO7k5DdKlXSSQRmJHQr
X7rU6AG0auI28XrDGo86hOoCHxPozKCAP3S5Wyqk/4FYxYHqUEJoytl9JjlICZTiyVal9nXolHjm
GgVMCoIEgP34YwQiUlIX1mc+TuSpN+usRCVAsY9JkJDHwcRsfJ8HzUeFvwWkf8DPvWeVPWzaCPhG
P5T0vgXDEyS2adSCZOqx5qh0uTi0zeAkSVXYjqrJqc+jQWMeB3qn8a0mMymfJs1taqt8KINqygHg
z4BU7srWcqzBKP0KJHN52EIFstELhiHvqCsJiI94dUfqVpmoaQ7sl9RZ8fsopyDqiS3wG1NIp+NV
Nehg0WFNFXaOnpSquU97S3NVK5SPvOqH5LbTR/NBiXIyeNBl5uiwDGp2n6px54L3OzRppEMvTM9A
DAolSjl4jUoyWLdRDqJA4Mk06x494XoXhbXlD0mP7GDUy0Te6Iy0pkPGxHrhSQXx067rs41St4Wf
63bJ/IS0DSi+Yp3fgLR4+BHIUdI5fJBKLzLUMluJpEuH8NSFhGuinvhU9wmORw6qqia464InC0Uf
O32+7qsLzTn0w0AuTmaJCDCMCYaaRNYjZS4wjsM9K7aR5SWyP1YvNtQoy+QmsHaatL1uc/EUnpgU
MpoBQwoWk1ARqcHRXqoVILBR+RiW08d1O4t7CKYP8MyBIgNn/vwYkqaaepbBDhrEWw6JhaJKXhLN
fCo7vvK5lrfxr62vPz858sPIeKzMpeDJ3Cr2pzw+tnrsjPYPvfSmyWvSx6Rek5JYeGTM4Dowf4Bq
BpmELURqkJmGNdjDUaQjt2H1UPDbevgZRj9GIFcMf8SBjZ9xzinUBzF2SQvVjdP3Nvu8vs2Xkfz8
V6jn2wy1KDtoI/yKPsUEQXCsx9Rl8uAE83TXWxQ78Vo78tKBYHHGnM8vfJTfhXUzA/qDcdQyJ8Vo
f1lJvh7bOx6smVkovsIOMjVQXZmgXBJZgwLem2U2FbgJuXnUSf8Y91G9bSOyN7W4oLmacifS8Mhr
43oXF1Xl2cDUrbjWZX6hgPYPI0WAUULDRSSxmoBMLeO5Ehs3zS1y2WgT5HbntqPUUjKNqMb+H2lX
tiO3rmu/yIDl2a8eaq6ex7wY6U7HszzJ49ff5Y1zblxqo4Ts85C8NFA0JYqiyMVFPVL+3ivMmhtY
XILIGR9wuacBAW05SSE0rwCG/Uqj0VFr7KT0LuU/u/EGIybHSVS3Wd3WhVDtUqicB1lYazCkQZ92
CTHeWNRuCvTdX7fXlbMK5eYSBCiNMY+Mz3rIGBwSFFqDfACo2fL8prafckQbOToxAMfy8+acByL+
8O++aJY5I2uwpLh7OZPNAdew2xom2+RfdZO6CcYKBGgHE2G+VtdwIYc7jAG4d0bUYuFbm0ORfbDc
J70gvJm34TK6uVSFs406sVvwUUIVVt9PcuEMo2iAh2ixOEOwlMbUIwolUhCs46bYp7F1b2ZHC7Mw
nOvGsOq8Fus1r+fCb+ellaDEAmWodSuZv6TGcKZhr+LpEpBTTwKnYYpA5Jp2OFEzYT+AjOCiuhRp
q1U79BYyzArTvCi/HeMbChS5Khr3vmYKCzn8pKE+atRRjiAnIvRoEOoztHRPWehdX0GRGN6yh6zT
WhliWoz7tjEiJMprr8yFg+Zmy+XNDp7IBAM9SKYQPlwuW1/1ZQycNXXLuEcTUNgH2kZhbTwC08jU
/IxBKciZWZV0A4RY56sgoflh9Xl3VBrQOTt9DaLPv9ccvIJoklfhl3EXXX5R2dmlHcvg5A0NdCDU
eda4YdUHfluSr7+XtNR9XpuFlZpqreGZAN2toHssAvKrMTXPLATP6rWzsJTCHWxCm6kcA+yk2b/a
rHRIgeF11T3QDpE8IfR8Q9n+X+hlIeGETMgcPHESwzJOy0hBijuOrWCTVLJ+KEDhidpmpgs2a81r
zf13aMfHRYpg93IJWZMxwNYhqm1VMP0UdzE13OvarF4sqIbhKYVwGt32nDpRkCbgfUCdoxpaJ5yb
knaKvGPdRmU+se8UI3JY+9fgG3TkEhVU5Uh3IQTkZEqSLY/lgOQ2OgQAyAJdyDTuc03zDcoEu/U9
SQhRSNMDQocyPuDel0topnZVT7FCUVHMnUnypi50iPFeK2faH2j9fH0119zkUhqXJTTznk15DmkR
0sYW3aoyQ16lcYpYsIIrXVFzUzP+gfIaKF6+lUaa6qyhs16jLnuWzjaqnXsxyJxZI7mJSbx+fMUc
PXeshnOQmZsgGQWWs6YrPgBpZDBiztZzubJ5DgzagCEPmAPXbIL8s7UiLwdxuWzHgj1cO+Mzdyga
r+y5xUK/lCQB9WbYEui97UTtwFQy9bUT9MREs0yjgarMGJtbPQ570NqgPInnIGLEf/EJ6KZDJITq
9Gy7l58AZn2LglN0hrTcdla/mXmY2Z1undRk3w+xY5q14OyvGS7KPxgzj/b1uSpzKdEywoE0WVy4
g/VzIohi73KQqTckcszBC5u/7/SAF5XxLpltCuU7bjeVqigxkQPtA0prVcdq1KwDxmgAoDZoSeyr
yIJsGbMaIc52vgH5GxLNuBg3AfwpRtVwN6Qed1A0NZF9pYGjqj0GJDxWtjPQH/p4G6foOr41jO1U
sc31kzov33e5yKYZGHYP4jdueYlltloIFiuXST8lTTlSZEdoKKpVrjlwBOzIUQCgrqID6nITDVBp
KzoIhF1TiZx63BbF3ZDcGzlyatvI2MnNSVE2U6y5PWIp8p7LgjhnpaDwTyUPE6bnFze6uS4/oJiI
nNqSDLDttnmw3N7vjuRo7Kmj7YITBgSCUEM+mnvl4W9XdxYL6AgSggC18S+HPgy6vFc19NhU1iuQ
gjtSGGcr0kXqzet3uYuXcrgYg+iFVdUZ5ESYd99Uz+DY3Bto/myUERcZAPPSVunaxyYGa13fOCWL
kaDNnq8r+909XX4Et8mamZO4l9E8rI/qbRtEbqw1fpJpJ8kIMRjd8lGz8QqIvy72uwVfip1tbxFf
dakCTt0KYtNaRcSvOiUx/VzEQCRSjjsnSBmwsLMhpc5cC2oMzwD+q+rbGPzM0mMwiN4232+VS604
g5ULI60ixI5urfkReLojl9qvsohAblWKjhFmMwcg+ni5LaNZJMPbofEGAwrkYYu5On0L4pW36zv0
T2vXN/NciOG2aJwsE49OiNHO05vZOuoHYPyI9Q/s1diz+/LBQDDyJYlOxXefijWcX+2AKMzAXC7m
iUOzMTEiBqcPfdIaQKSH+rdpeKZy2xWOmXlDh2zb7rqu829+U3Uhk4t8Qtao5lhCJhk2afJ70Ftn
jkCSGxaJUi7fb0ZgdGcIF/rCAXbmgcdFxMy8bnDodetc03MbnWvtlpUv6nTfaYK1XDOUpSxOrVaR
prEtIEtD42pk+GXgaUXpSP3++vKJdOKu35hocWGgCxidshlaolEHKH7FhrJJKHMMqrpGa/nXJQo0
0zmQ5tSHbVWH8yqWt0X4ZXbP8ZQ4tugGWrMLhGfoYUHyCl38nC3WNJN7yQQ/jG6mjpXdGP0BfJsO
6PPQ5XRdozWHuBTF7dWgZUPRGhCVJvug+Cmbez38+t9EcNtEixKdljpE9GRAXeVOKj8rPGGuC1nd
mT9LxudA7AZzLQMy21zcaqhs0BqQYx2In8AybokdiAbDrdqeijYZcA4DW8PndgxWWjUmuUDeoLxM
SRKiHjB4dT8e5Yw6Y6O+Gvbfgz1xhpGlxdMFUdG3AMFG/Sas+wC8G0UNxCIuEvC+Rl6mPf6LtUQH
FyJM4D2/QZ7DgtRoBDbRfEv7fYYUJsoMthS6pYiMZe2ehDfH8wAICfSQcvdk3GtJ00xYxKr72ZRH
IDwctdgOGDFRe6hFkkFg7KvnaiFvNqLF7Z+XNOyVAfKUaVf0jqp4IXs3yZmWP66v4Arz09wSgWIC
OjAMPNf5E6zEPTw7lrA/2zfIRZDXdFfu4nN9yJ6J20gOCK7uMCb9y2536Ye0EYhfu8yW4rlTrTZR
I9uz+G5T3LQgzUB29SM7StvYa3ZR4V4X9/3sIdOCbid0vANQhIl+l8uq5BLYUeOkccEtAQRtz87B
5I2KwNuvSgH3MDq6sKwmXwvC4FpdGSek3qpkN+gnI3yuB0+yX67r8g/6/PJOVkHziaGSyNkCvsO/
0MeeTEOOBi5Q+UlO7Cv4v9mSo3qjHMDCGTrFtlEdGSksJzqY+9jDCJ9j7FWCR9B3S8VXYEou3nfA
TaIxiVtSzU4wVxm/nYG1cPIk4uTlJiruylpgqfMPfVN3IWhe9cWR6K0wQsER6g7qJ5iJ8g7zWT4E
SyqSwR0Go5MtJqVQRr5np8o19tZG3XZY1thlu3YTbiO39NMtdRAjeImv7+Wt5Wtn0ftqJbJUkXgB
NH/uTJkfzpe6auMU9DKoY9zwpf7EzGqQst0a29CRvkyf7kCZciaHUQDzXkHeXgrljmKs20OszELZ
J5DlnulMu/oUO9q+2Ug/6ptxd32x19Z6qSN32RIrlSOpg7hkPIGfweg+CxFiQbSOfBTUlopSNRNk
vJR762w6+b3kENkJTq82hj6xMznf/09K6Vy+Y7DblCmzQGXcJ/pelbeSKLL7fhVdbJPOPYrHvDCD
IIMI81F9RfjolU78RLemwBzWaEqXNviNOlJGT3k7zvuzrwuHgBfPJZtsoz3hLPjFfty0u2fLp064
zZwgFlKGKt/jlks9uddVaISB1szm2PuBG520G7ZJ3nMfr6vj8NDtGM6gibMo7+P9ze/hTrnF/GU/
/ghgqKLJ68K14JxcIdNEDZAfw3lsfdWLTsmGgix/Y/ugC//AqOMXaZvcPEbn3k22orfXSpbnciU4
z2fro66n806MB8MPthaSk8fRJ+AO/DoBf/OJdvl7a2cL3kbz+vL+FqWk+XZBAxT6/C59UClVo8yI
VbtmLG8zlh/rsBBQ4a65gKUIzuOABk4eZsooF43Iu7IMdzFOS9VSAbh37YrC5YQmccuc+1i4dICp
Zgz1VESjRa//TKMc+ZTcBNg00h/6nlkbqiuCi2TtjIJ4w0RNB8zCuJwv104bAwv0EPN7DwndLLyZ
bGPbdX407SOgftGJnKcCx7MWcywk8mOegkqXx7abX0fFS1hU/lDFPzo6z3DtRLnktYOJ8YFz670F
ojT+ckIGOY2D+UGBjqFjGrIHI08x264ynoY+eGjBA4WU/fN1v7p6BpZCOVNBA01V5zLiRDOc7oCy
84zc+rSSybXNHyOmO6RhvBlrHI1ilO6NorlBm+RWNp/lDHzWWnegurkp0/Dh+metWBay92iGVOae
tm/P30IPa2tKYhCISgDinBOwd5qlZ+BBb4mqJCvIH+TuUedCyodg2jv/BMFcPdkuSsSuUYLBISBp
LSWPdKVTxuMmxsPeVAuCDtkRaaHpgeqJf13V1bO62HXOpCsKHHWQYwMImzZBW98MfekWUSXY6FXj
giYG6qJ4PPLPEcC1wUw3wCXkww+DAUk0hq6cuIZ8Nw27xpSc61qtbCC4gOZ36tzODPqmy4PK5HqS
EwtaZfk7U+nGItV9Pv2mHZpidBEL9qpuC2HczV2BBNCsOggLGrC70HSXNiinuUZ0bNieoL52XbfV
HVuI49xeDSCeXtdYyikA6r3r/QTUwUMsCR4AIq24e7oFjYPUBXAHAwasSOpPjPiS5J8kee2soyn9
uq7Tqptb6DTrvHgEdINd23GDJSwyxUG46lXsVzjQfYa+pP9NEnfpNhKtY3l+8Rv0dwHyVUlx0uaJ
gp/qupz1XUITIigdUP/kC/SgDNDMhNjILKiaA9jfDQNwI2rS3XUxq7c5fPV/xXC7VOG06WaJO7Bk
qewFRUx2Yx+q/nUp67bwRwq3PTQG8a7VQhmjOYGEa6Oab12/L9kWhJCV9X5d2LotoGPMApwWmX7u
7GLy8GQHEuybWRKmzOE9iL4xFeRLEVUEgcqqXigQo1oLdBQe9ZdmVxkDUQMMkUJSEMRAxoNavZqD
5EwF2GCIS0RgszWvhLQ0cJ7gJEDxlF9GFfVoPYKrp7XupPVNDeq6orwfu7da+2uaj5kEGjk6wK3R
B8cDkqmGEB/8S8iIhETfdXWIOFpJ4i0t9bsMJFJP1/dszQxBK4Ii/4yt+TaUtKNFoeUsBM94nfi5
Et6M4bC5LgKJP+wGF7mCGAhjSTG5Dqz7PFVjUlj5qKdp41pIbh30JInezRDjYAnrARrKlDR9ooHU
+7IaFnspVvNPVliG26lB8diVVvQUAMl6H4608VMqYY5gEutI5FjSqVfr7qZlpKcOipNYplJNq8/B
ypu3NBtUV29I+QYeeStyB1JKbmAVw4csSfpDg570mzqzA8BX82hHunD4ilsjV2+GQIv2oTnHadkk
G7+NgRWNp2aRsi+nQfL7cMr2kxyZucfsVA+OWholJ71EPcHJh1zHfIyOKaM3DqOBCQqShhljqVHY
Cia5KeiaDaZci3yM3lKp08hmg2dEH/V+Jhudj5dk97trB7vBPOAEuGg7aW3VDfqJ7keiDseESPmp
yfL+yUqn8qWRqmewqt5BVLcbCoqe+lGeps5hpg2mr0jJAToLFHWDLvzsR2syy51ImT20qI/uwsYm
wJ8r4NmjAyrGoIiN69LXjLTv3DGXDdCIZapvJHKyJxlV/IzMXe7qYB5gSZJPu7rZS3VXHXTQVu1H
9Mx3qDkMEdouwF/9mQYtCQ9aNmUuvrq0DjUz4sKvtNoE72w0KG4+YckdhGwB/AWVMfUgq9OZEXos
H7U6ThC8pri90G//kpf16DDJtjdDF4DqszKN1rG0Rv4xoCEDDEZZMRqeZocD5tCgvWUDfEBSulXZ
hY/t1DDrMcuGdnQ7nSqvtGf5rtSGkrgGyCI3PSHjL9kMwRZUk7L0czDDPY829swjNDAKACI0yFRq
PXrVQC1sHbSwsp8Qeee7kbWNEjgY8qyeJzSi2Q74fQ1rR0nLToOCCamHBuUFjLOYeX9pJWOEX2Fb
ge6ALWjsnILa5uS0cYkMj9oX3aalVHuJ8zDFAIiM0oOUy/KuDNJ6N1TgxbHqCYhXdPJoeDalikmd
NAye9A5zLLpBZudWxSSyCJ7s0ES02gUSs09qn8UKZIdp4pkyC3cMMxQegMmf9mqPgirwrDHxi4DF
W22YQJhU2h34uHW9D70yM7t9V6cA4wzxgIEL4B74rcZdmDhNFyO86JQBczDDITipkpQ9ymbRf2Hq
W+yP9oSpbn3BdhZAaV+RNIDFb0is6ZjSJAAxk67eVw2R3DhHHtxRofNGrzoMmJmksP6B/vlYccy8
DN+VJEEtq4xLq78LKM0PdZCBqceSWXav9Y39yJQqvMtVOr73YzOaGzlV7e3UKwHdTabUnCKSmbgA
gVryc5Ya9yBFk1uvt6SMnJiclQ+6xOhRkYzkd6EjeEIHk40yoAbeYx99tRglaqRW1z+ynmKkBYhn
D8Zkjh7YuBMMxyTmKLi3V9o28DBGQz9Yy5FwRCfD5QXX22auWw2mXWMcouxJE3BJA8bEm7ZnG6aP
W+9Zr760rEYfIbxn66SHjzEsPFqcQXP8cd2Br4DfLj+Gi1UaWS6bMJ3vpAxU0N0TqHK8xPwxDKo3
teHvovqsQv0UBQjHGHNiIVhq9am1XA3u/s2IlFl0mBP4fXJIaOu1FWY0NIpb5xo63shOAwONkQEQ
h3Iu2rFfBQswRy78BYbNQLbCnuE139B/UpWANh8XmFF/pBEQ2U20UWnzo81eCxmd+XVXADldhF5W
Ro5dDoJLeiWwQgvrDDJAezyarzn1Mb9cHTKzgnhW3epoj8dROXT0QFGxFmg6l6G/aboQNX/KIp4v
pHYyWVtjLlBZebHty0nlI7/p1LI7di9GvB2iQ6sIYuGVaG4eVY7XJbCNGoLuS6Ep2o0DlPMQXuEe
1Kf+BS2Ru2mSMdCQmm5Zpw/S+PO6oisRHRq+wf0BHli8bDUuVo1CSZqyFiLjJnZ7rXJCJUJz/j7I
wP24vS5rJcYCNauF3DpBVI85epfqdTRqtFIdkShQP4FJd0zmXRewZh9LAfP6LjYNbhB4QgsCWlbF
mF2m5Te0D96yJB3xWsoqgbjZ3HgbQWcVSGCR90DNjtsuTU9whesTtqt7rPuXKHkNDUGGcHXJ/ojg
BydGozSWUg8Rgzp4xgDWLNH0X4ESBmcANJi03lAgoa0/rG7Xms//okYN9khUwABdh/NAL/HltqiT
pI9pShBbx1HuWC3uetAMSIS8UaU8dRG7n6LIKatehGhYO0/AeaPeCcpA9P5xG5SqGaiQZKVxu4Y4
Qf4h5z5iNilCj2H2NMiCfMPq9YB7ChTfc+LN4I+vlA+jhD4VuKcf1EMrTHZbv5IbRFH74lfFnFEg
b83a0SEFvhsTbRU4UZfLStuqbdT5akzJU1WAv/dDMo+DyBOuSUGzAVDz4NOH2+ektBEefLIK+0jo
bVO7YzA4lYoQ4u8BeCoQzn/kcGdXL23Wx6kMbTBtQS7MXTNlpwKBakZlQcF27VCB0wUjNcBGh2Qe
ZxaDVPd6EsEsEG6cMms6janIk6+dKrBSwSvMz2U8KC/3ZuxkDaECTAG926HTGRSt6EMcgNYFpffr
Tm9tugVw6DhbSEODOtzmVg7PjUrScxtRiT+84eEDmO+RbStfc6djiVlqxmOwMX3zGfV3Zyyc+kAF
SYhVZRcfwK1nb9dplpnzB2SgnB4OlH6lIsbttTz7Qkt0jlyuqA1+kiGdIETaIeyv/HPusw8McNtm
G2NffAZPzV3/ihHiAmDGWvEZckGbgb4l5Kj4vK9uam1NJdS4mtr5Me0wYyX+ERE33D9WsqPs8tQV
Qk9m4+DvlaVIbkNVDJbp0wCqym63J7uw9Yy7Dg2sPnGld2OnPSQH5Ua6k3eiCu5qtD1TPiC3Z6Nr
hS9IKXo5RioL0Nq5HU7KM1JIiRdvgx1wBVswiFcY/VVv++PLdQtePY8LqfPfF9f2SLK2spN56vtw
l8q6EyiCrpXZAL8v6B+1ZgNeCJisDm/jEALqE1j3umPym77EGxtdW7+ua7J6BSwXcPamC0mUGk0a
a1jAHBNTb9gbPcW+BGDlRt/aB7ZNX6/LWz95fxTj3EwYhXHHwEKB+Xu1ZxDd0UDFk/VP16WsUMio
OAN/xHAGifdxaZIOYpiX3+iO7Fb+G9qa5H3wKG9+NrtYoNZKc9ilQM6jaMYQdx3mYLvqJwC9+XmS
XaV32rfmCbOxVJF6a7E+Eox4V2j/TKHl3piaXpDErGAeQPCzt2arvAPOcrZu9YMuso+12xS0fljN
OcDHI+bSPpqkqewJjB8uMmsP6mPnAenITsmbtY8e0IfWHq0N+5lsRfOrVw/2Ui5nl+jfU9MQJVGX
fKZ+9EK9eAAzpDM8AJ+tu8qN9iORHBkjZUUjQlZtxwR/uAamLEDe+ZvQiOMqKjD2wW0Tudo1NEWy
Wmfj6ElRIu2joof6U4VCUKnqOfyqpSWPUyU3z0WPbrIgJ8OuUCd6LutSLvzrhq2t+IXlt3F2zSar
puBNgF+gnauAeK6Q+s11EaumjGQvpk7hZTcjGi93vJITTFa0TMQ1k4YcoPpIqvdeiXZp3rklBbog
/ypL+b7TI0G2Yl25/xfMD4uGuVtNPGLhg4RsejPaUJJtBcqtmvMf5fjJLJGBzN/cQu/2h/KETluk
X3BNys8Y1hh+naTz9DP7LTuqqDi65s8Xa2rPefaFl2VTEZHS0DGfmcovrFR2YdBsJxMYOFPDaNAq
dK3KuGtK7f26vmvudimXcxSZWgP5I2NJc4xjzz4q6WCWz9dFrK6ohlY4gvEiBESAl6rRahwsM8CK
5kAUIH+p3xrAk8tv16Ws2sZCCmf4bSxpGPo+71v8yyr3rQgSvxo1zW11eJygl/Bb3z5NMNo4DhE1
qZhpDBLYyjFv5LvKMz6rjb1vd4OoMrWqEZ6YiOvnnrN/MmcLk5gMijC8wI3RKS9Sf0plwTle3XpQ
YqK5bO7q5auhNXoJwJ4Ehdq6APh4AEnTfTf9PSE3HnNA5qIPEm86pNIud7/vI3hCkLO4Y/NQ9H41
3tWp4NW4qghAGniXIHMh8wYWEot1rMdlV43/vMVvAvQGJX3zb+x4IYazMGvK8bvzDV4lYOhMnTzY
acaLnAueHqvHZSGGWzA7k5Gan+/Tcdzl5Sk1963kpaJHwPyxfPw4A1v+s2Ya9/bo7ZiCCwJSFNOd
kpNc/8hMz8YE0sEnosHR6xcmno1g3QLJrMo34EqZ3ml9FTG3/Wm1ftX5w8GijrrNDrEHSvHEsToP
7AaqwLetH9mF3HmpFyeI0Bo0MvUs99BvzVvpAe+5c9G67Mx85rL3dnfdB61u3TyTEd1U6OPmiY41
uTUGFURvbkJO8aS7IJbcJ/WvVCoFleTVoHymwfiPJH77dJR3LNzD2L7RbcuNZRz18pWMrxHdp7RA
smHPkvu8dJpQhHRZj7sWornsmlqT3pRbKGljTKdjv0aP5AH0G6FDdwOoAdxUcqOzfMRIJtO5vryr
NruQzN2RGOmAY0FTBmY8wAsfcnZSW1Dj3eTJaahE3VZreGaMlIXvkgEtBAZg9joL45GTCHNGKujZ
mF5zBjEvimSHyR/vzG25Q8nxrJZOfqs8XNdxtR5igp4QtR4gQUGkeSlWLWiV6hNslnndK3y/EzyG
+/fobO+mO4Go1fX8I4o3oqS37DCYoGH51vrGtrrRP9Kv4jzeDrUzbrSNfpdu5B/he+QI8wFzWPHN
/SxE80Y09mrRzlp2HnFsJ99mR/OG7t6fAxf04CLDWbfZhTjOckgHAtT6n0Xd2A7Z3XVufO4c01Uf
Mid0zVN2zj9EQOY5rLmmIh9ZzQRbFB2W6Lq9raVjKt/VvSMZwAP51/dx9fqbM5loRAXBCT/XBe/j
JE8wPcGNbbRra8Tp7Y8u2l8XshqMLIRwrjQ1atbaCRyOpAcOGR5QpbwuYG25ZtQPBn7Jc+scZxGg
oMxzK8ThnlCtYWPkTmF2LgbbDcGOS81aUIVYc9VLcZxFhExFq14JcW0SOJkWbtr6LJWbXNQevZrk
WwrizECphySMFSzcsFH3SeFUO90ZvOEI9u36CHCd/qM9SrveofeD6HyLlnTe04UHKzH6HRl1iNa2
+icwAoUzealv+9ptXbr2vbbJtuF+8gOfil4zIsm877RqprY5Vte2fubRITOfxgzgh10rGkC/ZvvL
1eXM0m57vWcMgnTAEyvqFNFWwZCc66a5ehXYxELv3Izv+N4F3uStxeYYtqJ+KBUAwhzD7LXW9hj7
0iZHOcJYKEyGAFvBKVGewNoZRIJ039qCLr9gduWLrZRBNG72cxaT5bfZ+AgEgQMsC4qujp2IZkuv
rSnwPHAnc+HH4jOmppzmkzUgNIzHW0X6VeUbVVQ2FYngLFOqm06RZhFjQe5pggSYEWxA6OoKNm52
GrwPXqrC2WHaYcAvxhPjMsWE0+xnK/m14ofFb1U/A4HsRaOb27dDJwgDV+5VmAlIG8EZiRCCb0ya
hj5D3A2ppK4cQj46cAnluaORxyEAZLzdXNdyxZVdiONcWVfEWQbsGB6mYX1XUeppLNl0aJbF406w
oCu3wIUozplNeC1avTG/tLrcr1l6CBvD/9+04Uyj7iRTHRlEdPntRF5H8mhNj/RfPBmhiGGomKmN
jma+aaTqwQVVzAHB0D8ChKPHeyqixVlLky1l8G0iRGIBZSXu5dHKPHRKe3aYO+gtfWeg8VfCyp+H
uE7xsKvi8f76Iq69uC5kc7fpqCiDrfeQLWtvSen36SErd0X8MlV+Ez2H+o6pj2O170tPk+9VQ+Aw
V7zVhXTOIkEvr2kV5o2CCFpzI/lXbUdOGmH6QyG/FGUnsBiRNN4oMQg9S+dXV2vfEfVL6xLXoqCi
zY9AdArWdf5yzqEg54nQTUOTv4a0xqUfVkFK3VkBNNNHhMuVdJJR2u1ZeFclEcq8wXtBAThl5AHV
rltLi2favOufMLusa1/A3QRFbkk2SaFtMgCZZFk9AcCtJq5JKhEn0OrCLpTlniKGCnZwmULZNtaP
kRRuSk0/qHbnpEoGmqBf/0YxgE9ww2IsDJ+OksMpyiiBYnq11waMIAZocXtdxLpCf0RwviWLuyqQ
BoggwIUOplNivtNET2m3TdKX66LWTyDo7f+rzryPixubKBFIBQiCr/GAwllwJpvmbP1CJeYOpOj6
Qdtl96JbVVl1zzMW28AsagAMuVNvkyElXQyZ7Kn1Ew/DQnaAwUqhE7so8/rqNvcGP9+UTnQwbvCH
E2z3qN41IpDKCtEBbr/Fh3AOoEphln2GD9FvM/clPYLxJTdchXnWCU1U7rj7mXpl5UhP9FndR4LQ
fvX6XQjn/IEMxG9c69jlMdvVvSurRxa4muLH9KE0KoGrW4sNL1TlbKoY6tTui3nNN6UHgoPtGwj0
u13i2Q/kgfngmBu3geAaXjcuC6w9CrD98yiMS+PC6la9Ime4vgzDadBuVBgzHnpyMDf5nOkYeIKu
PMUIfSMO3Ywo4P5OvVb/RGed4F24eqQWX8LtdBSRoZm6+R2FHrL+rNkgKdXQKV17vWiQ0LpVLWRx
GxtbZVqSEVprB3o6oyrT3SV3bGc84SGVOoajuvGm/SV59wl6d68fZ5Ga3C7LSo/5ABFESyZQCwb6
UFjq1aB0T7qvqNdERrVSvgVx4J/95ZxHmdDY0kuIG6XXIdKdttrX5i4PwHGlPdnGHWg1nLgS6Lga
R1oYCwWGPZQb+KZHaVKMtqghNADN8oh0vWWU92CXIIWIDXv+/G932ELS/CUL36jrFTinNEgKUXiK
QWGBCSOyKXAD60LAtIIRWxY6U7jbK7YalupyztyeIRTGgOeksTaR3HjXLeO7GJCCoIcS4Cu0Ran/
NMgsdAnKIAmDDABeExOoANCcLL/GSC8n6nRBYWAlNQhRaDOYByEiq21w9p+TXopNtUYhjRnnOPxl
Z+1BkdutHKV+kv429cSVMH3ZVNp9IYsmgn6/W/4hPwF7EegX0dc9n5CFnhZJQClZQXg5Jps40R/S
bvrrOs6lCC60UZIhkYsJwN3WSDcmoN9ylnlFVArsfCUwv5TDWYZKsUv/AIST7KRGzz2QmoNx3yhe
Wh2MKHEz+U0KRVRr30/XLHSutRngGcF4pMv1o5UNPFvDgKRsgV/Lgw1N2q1ZKI5kiZIFIlGcT251
YxxDDaIiy/CHYcStMOPY7Vug0AU5pu937awVGucsAw7r2zh1NGLZXahjy6TMzZMXRje0a5zAfK7z
D90SxRXriv2RxvmNOkwbDVEF6v/kbFg1BpTs7Sh2Ul3gOr57+0utOFtHRkE2sxFajWEOVHzvxOVv
W24OQ/TaSaIBbyKlOKsvoqJSsgJKScyPMckjNT9Y0N82IrOfrfrS6V4qxVm9QmM2z8nBw3qMba8K
gxT4YXbPzP4tVPqbduyBLx+16ZgZCSAH173kqnAw/qLiOEenPK68Q7pJJjmE65jUI2EE4/ApNXs7
j52ieczK36EoMbgSl0HdPxJ5ZznpBPWitgdI5SfIsA+Kr4E99KH0xw19qBABw0Nv5aPoybRSabgU
ywUKIWoqulXOYl+AX448aReAtKh/0b7yLd2NYJFu3fo3rm9dcBJX7yG4lpmygKBuxPkXgKnjAoX2
uRHzbBOGWb/eaNaCy26l7gj1FlI41wIseKySBlKSequDKjpEBs10geb3ZLD+h4UfjtsqsR14Ubt7
um5DqwdlIZu7/mhudjE6B4AMZNpxzCBErk4YFratY2N3XdSqA1iI4nYxB0A7KUOIolK/lfJpq4wA
6OaWWxiZAxt/vi5OtHfz3xd361AGZZtRiCP2e0nuC8wmFTYOiFaP8516Zo91NM6rV2PmVnmfs11o
HqxJcNBXVcFQFdBBoxPyW4IE5LksAtsUXCc9ZpJXl5+RqI16/f6eux+UObj7xltRIVGcWwpCEZ29
Egu1/b7Ec2N6n6TmrNuK303lGyXIw4smJKzedgvBnKuOAfWjxXzbxeqmsSu3mOBIGAgfEJgbSLMl
hi5ghlo1xIVEzmmjURB4N2u+X+USdSPF3CTW+xB096SS3FyTBbiC2a6/3RF/xH3rzaFyFHXzBZsw
yS3bELN+JtHYKpEMzlHRGp3ZOVrCXA27hnA2cORRFkFOVq19oQjnp/BI1LV2bjtr29KLO1l3A8Xy
J5MgZsBYi+vHdwVnAq8IkIBpzTTIwEVent+qqciojFg2dEIU0zYu/o+0L9tuG8m2/JVa+Y5qRCAw
9bp5HzCRlKjBlixZfsHylJgCCIyBAL6+N5x5K0mITXRV2w9pJ2WeGE+cce/HPH6LuyNLnnuDgWv4
lZqHIX+s00OXvm0IX9br/Z79LXx1sYGqJKpsgHDG0a96y+hdYr2a+R58J5w/pc2RmKiv2XhtLr7n
S38EQ5YD5tBqxnNTg6kxg1DQ88BDJTv07QcjpWFtAlkfLDq1nft6uVk3cHGyJ3JXk1Vd6ihrMZbm
7DhPGbx+4D7HzhQq8WJ3pU+mlyodfOG8mIDe+E9W+kT4yiwcOm7Y82LC92A609idqO5t8/uUo6HA
vhnsXRMHSbuP7Q/X5V48yydiV1pHS+bETSXEajTscudDg756M24iYr9cF3RRd58IWikb9PyMLTCm
4TfY6WGCB+RoVcQKd+OJ2JjPL/V+8trlvZmr2lzEKDf2mlG9psaMVl/kyoatIozLPvPfc/r1+Ymw
tGBJXTQQltM/SB0qAC4khxgN7o3mApwh0odIdZ7EHbm+lpcNwaXJRl9KiED2e64TRIlaJTuBxduj
7CORsV+oJGC5tnOMEmRqYk852vBle2B6HjIstDbbTxwg8Nx9mYyfdTkcNkZ0+e78PaKVTqzbEgjc
rYQDgLAOAFnlg+R+1aQ3Jhi8bGOndSBI7kM32TCmfiW63mmok6VYGW4gd2Zm5WAp5uatTYxdb6FM
X1kP1sR8UdphjQg1yT/05XQjHQUIKv1gpiUAHZ+AzAHY//i5sb6NztvSFa4PFMckvZF2kXsoOt/1
gvzseBsmCYAjBAHHb1flHkik/LGxP15fwouv8clEVmYh+iML4ANiIlyie+mQ5N8bSjymB4maNnbr
soL9e7NWCraNQS8VLw5TQ297+tTFaqfXH0j/wOBTaLZH7efrc7t8+f8WuNKsSatzi404HTWLPVz6
facDQUOp8LqY/8uF/FvOWolWDBRPyIgvlQyOHTaOnwjw3Ov+2B6Kwi+HIZCzh/TBbkPwcsrOTyGY
hgEHs5S82gvK4vmFrF1QQFEdBnCdHbsYLWDsxsKJh/sy5N8KxGJU7svqqMqgRTtvPG4o1wsOKeQv
fTJAPruAM6tZgA82Fs8waRBC7hCUiQr9lgFXK24c8NRPvi0e0Yvfgqp77pDUMwKePuhTFV1fiPeH
+Hwcq+cEdMKAOGowjrSf6wgRgdHLVaoHrGofYuDseBW1pw2Z7w8XZIJ6CwEmwHojM3W+9uNM0aqz
4AkP7j1n+6R5LraQO5dhv9vepTjURJ/fwux4LkLOHXEAlYPYEFIhk0x2qJ0PBwegPCSlgRsfuxTV
4deX8tK0gHCNxn/ATwM/eHWkNNR/6CPDtNR0bwGvo5wiQA1dl/HeXMYLciJjdS+V5SY0WdpuURLn
aDg2Of//nMVq5bKp4bFaNqdMfYnA8nTf8M/XJ7EMcr05p5NYnbkBkQFX0yDCrkCzOHg8Dq3k2Hcb
VVJbYlYGzLjU4yzXzFfNnaF+iPE1Lj84xkYc/vKOuICYAMcbHveVlHKyxmTi2JGBjl6fREW/seWX
p/EvAWvWgjibHFBjQ0A9PbXtrrRf0viJyi3CqPdPDE4WtdBkjb4c4LqtLmViZyAUWFYrlokhPHDM
QfHOdWz+sPKhek1Mrfgxs7p/nuMcOaiOF/GGF3EhYY0hAOJfR6yA2e96yufcos40o1KqBSJ9s4sP
yRcz8TrTLw8hfzH9yrfub+cfxpMdjJ8dD5Fs9LsCDO766byQTl2GwRwwNyzvwxpE3mgAAgcyQiQW
eUBvVJB9sd6GCKTtXnkshFeF7rP273f3nMuk5/rK0SRLGxfFFXiOLPlMt2ghLuqmkzmtdrfttRxY
Wfj+1Di29d5yP7l5cH3dtkQsF+XEti4zd9SYAxGWc6+Zh8QpPLZFwnzxLoBNEew7xhLwWV026WTA
acsho2xatAR/hXupBOCpnOj6XC7JAYgL2pRA7bVcivO56MWgcMqXPLYEgbwzF/KJx046+oMz0G+q
SIXYOHWX3mGEasGaBMZI4D6vVg/hhMLoWxS6uRyQ38MfiYWmJYFTb0vPZOr1+vwuKS1G/8S4Ny20
F5zPD0mcZjQW6gCmxK50LHg9W1ndixOieIKBbYiDt24LtYHuapQWXmBCVVBZIXABvRYUBcZ31j9d
n82vbV8/KBYa8QDSCzSU99vV1TnnXb80Hbv7/jO9MwIFKuLP432B4luPfgcheDTfW96n6s56mB6n
hzcAfezdve0BExqwEtfHc2l1T4ezuszNCNrPtMZwlk1UMRpwppfrEi5AYgB582TGq/ucidKgcQ8R
RmTex3dipz/2gb2378ub4U0L5E19Z3l8B3S/fXkE2W+8vz6ASxfkVP7quPa0a5DDgfwFLY/zo5Pd
x0ILBBytf18QgDhxWHEtAMi5OqlVzkZdLB3MNEl9FD6UutehvKNkh+tyLmovEwKYuxQJ2Ksbr+ym
nLrZRhQ5/eJIoBvG3JusD9eFXLoTSJb/S8jqYFiprTX9IoRBqWSP8/jE5Qs8EW9ATfB1UZfO4Kmo
1QERSUz4zCDKiY+Wy8NqKDd2Zln59aU7lbA6AjFIcmpNQsLIPpfZXmUPsBVJ/akDgEf+WYwb5QCX
LHoo5KXNDWYWXTM+9qprRW4CM4SL58ooPI0aXpv+SOvvzP6SVRvH4eLynUhbTy52+YiYEPLz0x6N
0Fq9Ecm/uHig6YVyRHIErbXnCrgAWMGYSKh7U772ydHQ74sa8Rb3zUaF7uQ34/frx+Hi8T4xrZbP
Tx7nSupT6SymVS5Z2CDwDZUZAkZx493cErOojRMxrV265VhDDDcPQOgE7ygsxS0/69LenD7Oq1s0
N0aiJSVq7KrxVdY3uvvp+lpd0m2n37+6OnNB6lIuPTqk29fyjxF84e60k+VW6uOSNkB7E54txAEW
bLrzxZoIyXUgeAMFRwVkTD2T7qV+cMYODtGGur60L6eiVsdZSysA7zXYl9pAeHMuAiN9bZwsuL5w
W1KWz092X5NWD9xiSHH0m5KA/714tdAf858IAdoakK2A273mnZ4H6lq9u0yF/ogb32bU79OtHp+L
RwDdc/8jZOWhtgkqq4A9g6aXnnuzkQUWRWFJQbx0eL4+nYuS7IUjY0mRWu5KEdAa0e6cwNK0USfJ
4odc7WM9RPvzdTEXsqQL9hjad+DfWTYMzfO9UcWU0Qz5Cl/azG9M+yVntseMuUX9YufNiDJNpblD
6jKyOu3zdeGXLuyp7NXpc6beEGOMLDCtZn8w28fZJRte+CV9Cvwq9GQxxNjttbWZpHNa4bwsNToJ
VM5QyYB1CQ0AqowyOGHah76Ni4A67WvFxmEjUXrp4MNbxIExYFPDNzlfXGnT2J4zvBZ2DsshEf5Y
O8fY6Tcc5EtnZUFzY2jGAnD4Gjxh4BpASxVMaisOKUevqhRBD8o9t4mub9jF+fwtyNHP59NMYkzr
xXY39I6MHmnj/gm9U6OOIEeJG3Fd2uWzeSJuZXshRC8WbiXMC6A9RaZ7PAf0l8IjDyxUL8/AJe2m
ga0ehnrespMumRUIRC4cFAShQnu1dUZFYqJQHerHiMMy92NdA/B1aI5pQQNGfvRAA7w+20ta/9TR
Wwm03UGxvlq0vjkCSaZPEz8xs2pPG/qYS2RPm43bd6FKZ/EVAPpvL4i2eHLPdzPnqD/sRonuHwOl
jLjpxVQBapPdZBbA5UqYa0OfezTTw4b/RE1IoIthq97x4h4DdB5jQJQMcZWVnuMxmRv2CwyhGG5i
dFiVluPl7RANdPIU0Ibl9JinZUDSH9fX+9JZPhW8UuVIxjcI8SCao5IK4Nv7Smu8Xm2Yi5duJrAQ
TQIyTLTIvEMHqIEQaFkwGTR7N8c7Pd851jdz3trJ5WysTW5UFYCeF5w3FnoJz3eyGEbGhgXngSSP
FrpVxKT7WcH3knQHVN3vM3N6suq3goB5JAGhZENuaLXVUHFxrihqR0+Ho6N+dVHFp6+8RukCqbtU
UoO52gpzkXhlGwKz8PrGXbqZwMT+HznruKeq9A5MLRVM1ir/aGR52JD6yxzrgaQJsFR/TNlWud6l
RwRl9qCrQq8mqnJXM2NzySVRNUreMyMP8DiW+1bAD8xV/GgY4k6NYAqgQot9ACmKf7vKFDXjaHZC
9FOHW7VWRJMqu7ydBDx681s+Psry5zz6qosAOv3vr6tjAMEVDb1LoeVqlhlRWlJQuO6W81p3hzx/
67LvRf026N/jj9dFXUjvYVKMUZCbAocU/z0/K/lYDRPUHFYUIeVBRhNyWmNE0gdigvAnctDcX9NX
uuWaXgzhnspdWRyqKAxNl93S8Bj9UP4Hbd+1kfPlo/bitGHWhe3Lhpa5pNUd00bzzcLHiYTe+USt
mSMbQweYvnz2HfPIAApGvur5p1RtnJNL1+9U0kqfcXMUTrZIgp3nudSr9a9j4bN4w6C6UMWErTuZ
0eqYJMo2lLPIqXpUypK99LhX3RgfekTkg+axiX3z+fpp2ZjZryfkRLHEY/7XGmaIiPTxQyteBSgC
3HLrVF7cLLhcxDQdCiTjlb0xd7aQTKgFCcHyQeb3HAmfGZ7zQL4kT7Of75rHGs6lN79dn+ClpwjR
yX/JpeeHpOegaBDOiFPZfUtAtZDcJW50XQRdvmP9RJzKWN04qXNDFBpkyAg8TfSluYkDdXAOXRA/
iWcyBgBW8kFcEiRfuX+Lonn/P3FrT0ewuns8tzVD41jdmdLHYtajupx9CwUds/Mom/bwa8L/67v6
38lP8fjn1Lr//i/8/buopzZLUHJ0/tf/fqh/Vv945F+//+z+a/mH//rB1c/tfor7r+X7Hzr7N/jy
v4QHX/uvZ38Jqz7rpw/Dz3b6+LMbeP/r+zHM5Sf/Xz/8x89f3/I81T9//+27GKp++bYkE9Vvf310
+PH7byiiO9n45fv/+nCZwO+/Pcmv/NvXFkrqz2/71z/5+bXrf//NMP655NUBTIfWWXhDi0k4/lw+
Ifo/UXO/sAWDWhK4VEvLciVQx/X7b47+T8Sh2NIdBX7BhY3it390sPTwkc3+iV4VAxEE5jogxnWc
3/5n6mc79PeO/QPxxEeRVX33+2+L5vj7iALIeSGXQ5cIHHUK9qh1J7ymqWEuUE8SAp9vfCDAs589
W6PE8IQqXedImiZxoqFLtMkTGfoaj5osif16smB/jep0FCsolj+HAX/RRjyRIUFhr25jhbRI504l
htFmKfIESjH3IBx3jj2ZjfGXbJ4pvA+75p+HxqLKG0CANqGqF1U/+6Fu4gc85TZD+RiWzmdp0t1Y
RYvMoD41ADHLbVYlGw7g6l0DpirSzAtDB3TW0jthrJ6ZPIfnXFnCCJ0U2VkdNCi7LLb7ezAU1rcy
oWbYF3H6EamQPNSG3EK4HGm4vGHkNpHw89s8bmzPTmO0y2ws56I0T3d1GRrGtuSuYMBgUc+V26Bj
6YhGjNAcSXlrT5ZC1CzJQ5UaMur6+UM+Z8YBRVtdMAMZfw9EtDbgZGi23Mlzu/HPNUJOy3B1GMom
mDDPB1KMTTORJmUhm11Qx7Ayrn5OrcYf0aA/RqiuycCaO8+zN83TVivu+cvyl2yUE7kOGA11uFvn
sts4m4kT29gfywB2opIqYV4GYNioQC0bkO1qswBRZoOypn9/+UEYQkzCEBu3YJifS+6GNtZHpzbC
KgG3XKkpFw3VyM3tOye3c68fy/agVw46v8aBfRyHiXjToMoPNnC4t7jeV87esgwmaIeQPV1oN3DJ
V8fUAuysOaNUOKS11utRZmt5G+TEaECNDuR7GgC4TeQ3bU7R/zJbin+tyUwM36qb5OvGwrzfEiSP
dNQmA8IGA7NW13xkVjXHReeGTsOmFKQ2XRPZzI3vkqEAAsdo8fgtQ4+en4w1vwe09fRJalnzLE09
4haoqjwqp/qtZUo7KtCRBZOrpftm7uPX6yN9f25/6UWCYIRuLAxq5zvYo4syyfTRDbUpHQxPIWvg
N5aqj32b3FEe83s2MPY0TWDrvS55ZaZjv8BtqhuoggP0JxqG1vEr0cyxbJsOVNKzrkeEAiTdF4Or
oaZSq/W3rOzoKxn4/EfhpgrsY056q5jKosKx+42inV8uwZkewQjQDLycoV9QTivjbMgTUBMv3HRN
lnGASzTKwlUVUGvH3uDgVy3daroBvVz8ME/IPh9c2XSD12fKcYPeIfOHjjdGdls1GpGvJE4CUaF4
JeraGSxhsxhaGRn6RI6aaSRTKGip+h0iUDb3mM25i+iIAnTUxgovm3c+K8AsO0BhQOh1icGulFLO
wZaXkUJGzOz7vRzGYU8qMEyBDy4LZCOMyCgMcBdUNP+upNT2DlFyS0efG9jYZrAn2OCowm+8TPjD
+QmDSk4yS6gholatZq/rG8E9qefkzu3tT1XJ2e76tC9sJh5XUOYCiw59fuBkPpdoDK1Cj76Lqmo2
jW+6IQTqozh7BlpB5QRNNg9+3dXq2MyiPrq1qd9MQDu8MWlvf6hE+aOjir/IGTgN00Tzl1oAxMCW
gB8hk1hAR7pyb+o8kV5qloL5GUB2PMvQ7O/X57HCGlhWDvNAAxOsKigSqq8eN0Mz2OQUsYz6juks
aJkOFioxdJ+ZljS3gkhzH7ugisy0pN7XczIFHQKaT2NXf5hYW0dumixlbtT6yPDshWZmjl5TGM5D
XBgyqKFBN96DX2mQ8wOHHhDovEX3oY5pzcQ4uH2hTSg2j5ymzf4wKM9BZDkOD+bEpw9pnNI9xYU5
DCYtP9ra+N2thHukosuDLmmsLJzzSTsCV7R8BkFj/0CFMQS9ZpQaChrm6XUWCgzBc6WQsOg/2YlW
gDkuvtOMPLe90cYTC2paea/IXGzYQO8P8XKNCFTEr7LddWkO7Z0GtJlEgglZn45doQ2hNKR4gCU3
HWJQAW6c4ffyFlY23F5APcN3W3f0mwMCqnlsqogqVX02eu0HjI4MLnA7ftMTdNH618/aBXlLtYxr
4h1AqI+t3qsWyIe9iUhflHUm++SkZvFTm5V9C5gE4AeNjbmhcN/blAh7/0p1AfwZTdvrVnRUzldO
oidTVLfC9AfDTnSUzpdPIKtpFi4w+15L8e40gyZDBsh6GMJDhWIeV+jkcbD75Nnome73vdrqu1w7
CoDUhyFnoR7RhSmHi3WuPca+drUui1XkcqPYxZNLXpI4rTyXW8O96h03RIER+dn3oGowKDhDr+/E
JfFI0cOSw+3H3V8pL9GAvZN2YopmvVCfdK0mX5BF2IF0ywFgMHobA6X1P5zOrG+A9G9vPcrn0YJF
5+AMGPBNUL+MRt71wXOcvkKxkzlGnYDNAlYp13xuWd34vEEbXpDP3bMrK/uxT+xDlrrs0Oq2fDAm
0yn83DHAVDPUsYZORN7vMsDeffo3V8eEB4nKHITzYeji1/nmWHzIxlJvjMiCKbBvWU4fRCLSI6dN
83k0je/OWDYfU9yqCCS3+tN16e9NFmT58Btvqg64DVzRc/FZ14jZcDsjyrOWah81MYhPIwjjx/u8
w60KOFjbQbaAGpU+7ApUO/hZIto9IWmRgZqyAwjQ9REtp+FM4WJANtgPQAAHKCx37dUCOnfQy6Ji
0BMjyz3Za6UX66K/U1oxvtmkPw5atVW19O6IQijuCAx+QP/gMCxn6CRkVs4sVkCoZ1GRdEiX5a4k
f/SmOe+m0rJ3TI7ld9utyL53cvw/odGtutVVcgmnFCw6wPBGKebCzIQFOB8B4BAsmkrLivrYmEBN
0M9z7hfZiIqcierNTSv0vDxM2dCkQYEfOaaaFOOj0RPZBUDRr5bDG5dbJXhLuGS9HcBMxuWBmYNR
mevzYU20J3Swo7ho4gwJ7kaavmsP1ej3upxTYKWZQgGML59BMClAB7zLZIdaY5n11gHJB0n8XqIe
ee8SMbtRVUzwHgyp6XZQz6n5lGUjuiO0bEC+pxtpWXgVeE+3gvWrPpFlfcF3hdiHA9UC2lK2Wt9W
lJzUpEc8pOjyeL9ES7jn5A1CDqlMJ8OLq4RZKOvt+tyPXUcFAuTAum8XzCzCaeqnfjdmSfdAKvxL
vwZvcx0Y09RspWveH0WK1xHFc9BaAI5a+/+2sHqelVhwDcGfoOCTeegH/RVoFu4dzQC+5aAt9ptZ
i92EYoro+uV792jCwIGBhmIacNjCt14Gd3IPWJumcZFlduSOhgZm8EQ+WqmrHwsC50Fv42Yj4b+q
v1y2hQKdGOU5KOGiKBlcHS8EGDqLpIYN/t1q+FZrhtpx+LyBljP9GBsaE2HMzHGPN9XxncTVw0IV
4kA5FJGt9eW9mO0iMJO0uzVKs96VU9aAZ5kjGlIms/M5tVEOBoZb2FcTcpfXV2sV2/81ejz1DBES
2BkmJnG+XGmq5xpA23XAs1Dn3mhd95lURncLJvLkpVTwebnS0hJ5sKk/upMZI+E49UGtahvRIyOX
UWMVSbVhs5LlLJ+r0IVFB79sgJ2j5nPZ5ZNdbBEyEfVszFHcJrwLQJHcTV5D4/oTehNi8apYCij7
cSJ1CgQ3aYmwHFrr2M+GfdObsYk2XE1LMpR/5O2dO9EkjsZSm8bbsXElEjJtJs1jTcdNEPxLA3dh
bBO800irWauB4yTQypLaFKHpCPx0APcZq7AYLPexsq34reqbfgJKDa8QPjQGh4ATnIxfhq4CHhue
amPwTE2SFBSlFSk9zU7s/RArAVtbXyzujgwmejSZttnDvBiTqxXHkJHqRNMHbD979X6MdW+nqEOb
o6zRWeUlBum/mgUSIdxIPlRE9VGZONoX1nZgZadp9+wInvujrqr7vMfF3jiXF4azuKbg4TIA+viu
tqs3JLwOVAJHlj2ieSo2pDdQld0IUOHcxZ1Vl0GXAqZCjO6N0Hp1z8lc3uEPB5tOyUbB6QXVi6IJ
3A6UR2CFzPWLPnGR07JTsHAyseNGPBXoYa9HoDun8RKGoLdGUrRR3zf6MbHa4ZMqFA9QVS/DeZjA
p5e386NgBvfdTvINs/2CBoIH5BAs1tLi9itfcHpZaFUldqs3c9TGcuk+R/gapVxxVj9qqk2Fz8FF
ar9qk9bvTKqNeuRok6G+ZG4CA4iXpSaiVNmC3CFcj1hybFq1FTixo0++VsxpeTPTyhBBbTd9HTRm
nIqIo8aJHTJ4LVtLfWHjUXuzWJMIjkABrNQpIHIKIy8kiarKzb0spS3cUMuJgJaugZLY7OY7g8KO
GGXyrGFNHo02t/aGC1akguNhv34OfzV/rq4FVDpKrNBQsNRbrCx/C7uXDvAMotQq50OuV9V91WM3
AhB8zh7rDRL2E1qlKnRthbGaekSUOv3RKVUVpY3U930/NqVHoCvgmSQuC0VqtLpXtCYHVkEJOBdu
DNqzbUqK+tg0/9LQJhIonvyWCZW/8dK2Xq7P6YLOhwtLMRti4nqhqmKlXPNi0orWciPAqJCHlBTG
ndUmbeRWvPiKMu7cS4qmDqkOnG+mx+7PLBm/YSMAY9lN6cdeL6j3HwwJDpYJDbdExtYxihzJJ1og
3xIlCBQdW6urjxnOq4ew8hxQSaadxfnw2cWrdA+9MAUKRpwHeFsrnDGVh1mvtrAW31vxCNOB3wMb
Cb5jbND5KsnOaBT6guJITKb1OuVlht4Vcyn9YDJMNaF9Yp1d7q8vxIXzhpAvzhryYsgcwKQ4l1qY
uRxKB75D2iRsh8An3fcVt3d5V6odScvyFoiD4nPW5vltDX4u1CQXX1NTzrlnVabYFU4PvgLuFpVH
jerWpJ11r7lj4RUzYalXuW63E6UkoZZr/DBXdfwsUOH8jIfm2Glza2/t7K+gwekNYtjW5SIvrT8G
PJT1jHhLlydRD7usaV3fULM1gzHYtJ9zl04q0GTdzl6PjEQSQAnXqEhGYe9BlX1neGyCy+nxom/Q
gVgaY/1SUZEkAa3yaQ5VJ3V6P+mGNnq6LlX7RRGuQol0xG6uJgAByZyyJCgq69ks0ulzDCpGpF4q
YHApXXjJkEqgo5qARtca0tfh4HJY77nRVLUX45oUHtj7mgG2Gxsfi4EUiD+nNvDQrJSpL8Au6Gpv
LjKCqGYR8xuj65IxlEKSBkh+RYmaqEabUTyoNDeoWlPAILAY54eY6eO9TbmG3iPTiD9g6TLDz/O2
+NkOqDiKtEIN8FxlkshbCSsn3lPZjW1Q0r7rMEFtKA6wEIoPCOS0f2QUMKTehMkF5TjNPEB6YHT8
Bn0fYSa65p4BvAe1lHUnDF8oDUC0A4iepNfYZgPeU6UBTlEYk3Y7xH3zOY5ZbfkgkbTgLWnAsPVE
rAO/dRgAbJKXU+vC1bCGdt+ZjTx0fO7byHDywpvjxGahLlvjwe0mTb8hAjm2sJh5agVpAmKiIG1K
Pd6BmqEmO6Po+EcsHtRhWywLFRdo98dtLPqACMv+UTZVmW95J+9SUjiQUOd0qRhnC/HrKq1QN+jI
TqHSw5Jk5CbXC0Bs2GjSpqTJ7lDpha67SfE6AmiyugEoQXGA/0gO1y/6u1gbBNAl2LYkvuE2r1vE
ddbOnQOPMZzyuj+ghTa5qXJTDzn6p5JhrA5GYj05nZYhmpq0t6Vqzf1ku9oOSRE3TPrJQhwo635e
H9bae/pzVLBxHJQwo8dm5T3VDbR/Mydx2E7l+JMX4K5Qg90+yiHhn82Ei+i6vHe2CzQcPDU8sKi+
0SF15X/UhUwrq5V26LjKPeZjXNy0esrf0HhF/cxscDcSVt3PQ5kcurnMKk9P5eJmERQIWwUxkbbI
0/nFmtryIzC+8iezrLsR7IjWHVDKoSOaYrY9V45I6qCEeYvFDip5GeKZgoNhiGpP2Bpoo4T5tbKc
XabMmg7oXK/JMFuhYHbrHBreWKiJBDkOenmmNL2JORTaDjU581OD85d49jDrbjSaZLxTYA8cd8Wo
ZhEQCafWt3gm3rIuH22P2OWhT6vC8EnV6V+TooDdLausqL0GnJ4iyPS6f2krdqvFJmApY3s005um
69oKFaEiVR/S0hHAU6SDBaKX2q4+p9YMPi6A39TVDsE7h3hJrWf5vhuTvgsFihx5KAcpZrTu8qp/
dON4av28dABPDv/aDajeEjOs2kTIQzHL8ltd54DrzTktQBsDT+KbPTQV36suN4rAclsYjpy1aG2z
MgJu0HyOaesRp52Oc4HQWFAk2C8E7dofUBC8f0YQpv2WtpWFnRySFO5UWpLyppqrCjXCEmm9wCkN
8547Ro2LoGcoysjlPH5l6G6iEVN5XkKlWUALGawlwYRKlyo5IC2WKN9C2paFHBU+QGNsAJbr1eDg
zjysv1l7kmfOuCd1xqsbm7tsusvbcjCCapzr3aiP8R2lUO2TXs/LWtOPsXBhEE2d0RaejDn7DgXk
PKLMfKj9Ps/KwFAVMIVm+BBRqZfGHnGx5okZKP3ex2KGL2HkZmF6JgK1D6NW1gqFn0WXeoOrszxI
C52+OZnmPnZ5AvCslKAULsRT5AI9vurmZ0ARtmM4c5M/aqKXLYx2Ke9UNfYt8OgwRzFaVbfnKjdz
MC3YWhvGg2apsNP0ikb41HU9M0VgGJw1bOZPdltm97Dz7fRGOYnc2aRNqqdMo00Zzop3zTOaEobu
0bZFJXeo5R7bcBKp9qPI4bseEhNvZjjNHbNCK66aT8DMdWXkgoFEA6wP8PkiRMv5goTMECXrs6y9
FXU9ARZzQqkz/PkiRYGE6FzU/2cW2NAfDZlx4hvZVKFZHdGlo3KwCIEdFzqIknQA5pZw9Hsva5nT
7+o8H+VRyqX42SyKoUVULxFxlGuZk0fA5uMfKzyzMjCqbArMUhbVY0d6Cy+/MwCvVleEVgFOI7pE
xsFO7irUteZhPKvsI4qdMublgxODNLwz5vpJm2sLRNS4m+MhawGR7NF5nLSdqkxHeswZbKTHVAEu
unmy4z7EBS8xa6NWfAf4E57uAE0hgxEB/fJnAXDvzNNHPWU3ZS0tJFPw883eldxVPsm0wfBp1pDB
A+WtyUIN0OeDPyIgOz/g6KHyuhzZlHks5W2UaM1kR8DDRSFVR5x6XwJLC0odXgucvNH9MlLWWX5J
YhWkmd0esZEd8uxoeT8MhaaBndzJ3CfwBhP7EQpFTkHVE6BVyXlJxYDJQj7zkbZ4vYBEGCTJYBe+
JHg372piFiC2SWDKRoS1MfhMwLZeoCeHjcC9a7qa+5xyYoIaaXKfym5g5KYqJ/Op77Lxh9kOAupN
yNL1XcMxuoiOvEwBdM6QZdMQfey8pp3bN0Zrbvq15FUTyq4mlacRDtggPKdaC6PSJeNBp/kwhOPY
Zi/FODg/wVJovLCirRrf1Mwe3N4mygJuG16VzBvK0TEBVlpVMJkH9KP4LPs/lJ3Zjp1K1q2fCIk+
4BZYffbufYPsbZsIeggggKc/36qrsvevss5FSSVrZyaLFc2cY47Gi+fEE035nZgSMx12r9MfQ8a9
4wnyhtnB86x9z5YCz4NT3YlGHpy6mKoXyYrBN8Bv++lVSD7oEbILFePqVhCPS7GutyGu6n9KJ7Ka
wxR3QQnVIdj9V3vqp6vxcyq+2t8dw7Rt1OGj9Ev51WoqWDzurDgnukBSrTBYH6fDEITEGuhC6KSo
Z7Y6SLaJs2KZbOIW6mh6tYd5+rBrJDypRiNQPsZDiZvwBF7gfog97f/i7QbtraHBwlGOIumjtfnW
kEL42h+M0fqn540auHlfovrgiWmyL3cBAEWwkmP4VgSxlWdYPBn3tK5s/dNKRbwcynotPsxjTzgV
GSmtdwmLfL1YONbMl2oeunf67oudeCFOX4+rsvTMogzw+q4txyxJQYx4lQ1iokiLbO3WybBxzwRg
aRiELDIcka95k0B7EK0y84IuyKrKGoqzmmxXJnkxR3cbo4gFLHXhX73RbdqrRXWaBnEz8u7bvZ9O
m9v4Jgl7m6gu0Wn1LrcUV/lcm3i8dnLep3NLbUrFNs3v+7jub4yfi9etYo8etrB0XirZhJ8XYnzW
U2Xb2/y4dXp9Jzwt5UE3rrc/T9VuYBrvwi2TSvscsdLfQyvls2AzVQ/KiGyqRkntV3YjlKjBhplR
OlN+laFoDHe0cj/Jec7HxNtj5d1YBzo/dEE9vRly5CHYCmGiBBZePXLor444OKvXR6/MDtbuuDp9
/FOW8O2TyB2AKN3I7nViGX9XaSkdfkswdf1lXYL1ti+LmbPofnol415wC05UBC68xtEjIgSjj2sX
z2Dfm4FSl1Vm2IpjWUV5d5z4J+9cL/4SJzFxq9fRbYfu0BpZf9x6ry5vBtx7u4wRjtpp5TamyUwQ
hld0ltQ6Ue23wSUPd9gf1lyPaTy3yCIFr/WpglwYpQLfA4ofSqzbJu7OuEspZpnt9R7gldWEzq0L
LURic6HX9aHvI2aze43MqFfRPZ90BWC+5tXKRdgyCaEqUABent7DN2hH05KGQW3H75taGvupYWwm
b3Mxh9/hrsU9I293kokcx7YEiyjGJm3dYfomJ79Cvjt7/DW6/P2LsBrRH5YlHpc0wsM+yPzdoEbw
vB2bv2UdtrdyC/fpUO/W+mNehf1NOPVrwW7huYbZ2VJOFwCm2auXU9h31ZzYne295tvuzukd5YbS
xwTKebRKO1BJWFTWo4uqbEtEvJKfsKyx3ZyrhRD24+p3aJ5URKRvMyxbjgNpFF0nMVvWuWxr3o3t
NMUHBfqagG9W89n4WhaPumihHLigWjhp9l2sknKC1XIBkyFIvivc6W1f295KxD74P0UrV+dIzWfZ
r7s1ii5lv5Pj1nhyevVjBlGHpdKsVEoKqqN2l5TDWudlTKe+o5mUwxRfuVf9KYOm2rTZChN2Obd2
K5Yjp0aIbKNeQozR4li5qViA5M652aKCiArPfx0GD0Edz2+dp8AMczpwkGPlbwzwOqaDfZYHfeRf
RJs7BU8xWgwEo8k6z2O0T98APu3HDvGrlWwMLVFXRrvuXoomnBF09fckgMrx0CPowGmWxOtVS1st
rfioOmvdT1GtJgAIrWVwyns/bA7oocPywgcM87duLt0LBLR8fxzMZuSzHy3BCK3PsexTtbnOL0An
z1zXvrat1Ld767DUfuMexLQyoGx03H70lT2Jc6ucsGGPKu9bRdcxk9UNhyCb1nofn4y1UVl2vV8M
Z19XY4SbnCMI3wUEEIcuLsjgmlNva9C0SxJMvhVOIz7UcdSazA3n0E5cv0aIGLeaM505GmFAobWK
LxUm8NFL37fleOzzinMo6ku5nNUwh8VnfPbs4hyYVj5Pc+MON05wcBgh3fXJRE1cXT3j97DbGBHu
pL6TUXqs9sIJkrjYZ/NQ+mzUB28H5ng2va/qi2oKhciVScOLHAYqDNmPkZvM69gx11ZY8TzIePbl
bVDSlNCh4TedOj2HFBhaWdnQbZypyvOaN5Y8jBYFJRbOlV8LmjA1+N3R6bb65rg0mtkSbKE4+KI3
D66T00RwBzvOY2HsJQd98aJvE44/wSHf7O5HmddFR9HY9Je8dYYiq0sg9LNtV8Hb4A1ud5Y+hLED
DQuhFbKVTUs6C4FWSVevXpH6k+FJVhFWBs11uX+3VWXRhyhZXOGbxigV+5JXaA1c2eaeNZnaMJwG
dOitZR0UI+CDcTZFvTMVw8/CXxh8rbVlvKfSCr1z7u7Nd281dKWr6SOIUlNHHBnWvMPPdaR+uxAR
OHenQLaCRn9YlyIxXaf6g2XlRXOMraUFM/S3uTtGiB4TXw/aT5cq19Zb0077fK32Oy82aPzx/X03
mHRoApRCpSn6j8wrh3cYIDsqC3Z8ebBYXo3H2RytdloXtGKJHd0TayrHV0Faam/CtXNV6jBJmIHG
cYpfphpVdRvmodKMGz3vOtWiCQ+23/fqapWxMcdB1IGf+REMkJCTy81qQWv1wH6eXwrTRtFxauz2
m1PqSp16ha3qjbN3ejW0EuFhKpvgx9Aahxw+e/fsd/HiNzc1Fe0ZnBuF7Dw4HQNIzxbf4mC3n9RK
5Z009bgei46o5PfxBNcvi/aeeYW2aRUOIPq6+xWum24PWjv5eFJWX9R318H9/VLM/XJhopQ/NH04
hhjQOqOfSWiw+ug4A/0spgN1dMBsTSyJindBrkrBesjyqJXfZtEPQRo54xgT5MjPeJXLh25EJKGZ
RK7/Q82W+jj7zRIyQe7Xd+B28m0cOvsfVkVVHSQVUpuYIO/3C6X8JJ+KfmhVNgZL/UM7Up/9TdQe
pjcW9YHYZLdlvjB6fc2pLezMdbsJknQjmy4NUJa6JyQPc5dUFHDiQe6tGz0I/GObpNv0EqfKjcEM
cARZsW1zDX6sZUyZ+owpVIwl47SVC5XH5gTZCmz35sPpIuZt2SPOCTXkg4Urpps3L1RB1UPrR9b8
gH1OeI6p4zB42mYxUz03sXqxjDu5WbdYy4qK2TVvg60ADDy/0Nup42oRH5jytOMhho2IMKOw4ung
FevgPffVFpzWcu49+Ip5jIuN6eMvHjzQQw6dnEuAomW/xG4VgKC7VhymQy7H4oMsSI2I3bogMpEo
gqvET3/L7KEr/HTctJ0fKK+d7urLUYlshEHC8cQg7xyJdY+AhUGBvNpe/Cfd7V2XlgpmUtqV3m6O
vo7lzd4kwr5JRFY6U+lcYR7Z5rqtXe2ngA7q4Q5LYZRrlLNhm+rW4Vu8gfDXTmhgq/Qup34gej3d
AjtfutPee+EzNdZoHXzpmFsuwn08+N3s1EfcQe6oLyzKUKB9WYxAPuxHdgLdTxH+PVbRnJY10DPJ
peU2VJd+q+KakPnYBiaP2xnAWeX566hzKzrm0gSX0Yhxyso8X77KHXzhODDw37KZScDwLDtczt7H
w2zFT14tYgWXpRRg7fCvuSUj82WMWy4raiyqhpaZb4aPd0FfU9TLlMy9yNuXyKJgvoxlm7sXsfk1
jthby5UyOFoO53W/H5lWPXQt1Qf98iWq5mCUSdho++NKK7sdJkPlc1icvt+PfVnhdKD7Kv9WlhHH
4NrQTjFygHifWVFevuOOCcMzo2d3xta9sGfUK6BmNytQnv3MSxbfpdWGOe4MORY+49Cv5bOzIvjI
mn13/mkcQHnShLZ9eSUnSslDG7Rrey5rFZxE1XnlhazYe4+op/pa+i12Iw5zE52Ou7N+ViY2Y7p2
q+YarAuYA7Fksaa9I+PUtIAH2RxBf8F93B8/7aFU233IGIzJqgeOhi7o6V1niLXyOMKR42oK1nl6
muYd0ju8mgnH9s5Sj6tYSKPmio2Gi8D8Vj+3tV19XLuq/OYtVUBqKfGWxdktw2hJa2GHw2XRClG2
1EZ+ZjRF+p0XLvz5ONre721dMFeg6V6vNDozA7xuJmR67TwvA6iSVxX3i5WpWXoOBtRDnyeicEhh
KuyyfESpk99KMYqecM2Rvj0flt6/BtwbX+5uMyrppfG/xwB+xYHg87Z/9D1AkaPbK+JICAWpQY/3
agesA51cb3G8+vtrX8Ww0kWLTCXVAPKfTSPK8cbCNJzHuPOKL54em8/OJhlItmxR/1lZ5U5ywLTN
5uIUXfdYSauJPo6TW0L0COV4rVsi6SgKh6kh8EQDBWJIv8x8AyA8J730SF9W3dU/FxEKpFF+VP6i
r+/aU0/4ZP4UrBsj2LYz3velXe0RWrsTPcmYX5vwaG50IsuQ50EkWeWJWwfWKwxAfyTzy1cHBtQ5
RdtaG/vR2e1oy/hSqMM9BJmvLVgPcQemiH/ChZvJPTYNLhtlXzIbXBZRv8g+2DQwBW+SxtDM1Lv7
HNM+tcttbHbcTWshJffZFufTMXa2gQB7PtGWzl2laLgH2GEJk2/dJbUSzU+INvslqmfnO9ggNBYc
FJGg2buTWfRbuHd2uv287VXl0jVtKn/BNM/9Uo5rKLMQPiO5QLO2qnQmmGilwUfbQa1laX2VtvZV
1of6F1C3Ea+xp9bxGETGGt88LqfwMEIPaY/jLqKVMzL36gxMIvav9ry7uHqGM87isRU18tFrzUpe
SD0WVmaRlsn91fnmEuTcX5nooh5++bRTva006+/0Bp5xjaZhba69HGyCozv1zng9DZmOyEJrvC7e
0mm33NPojlGVCRVRYW5BbYEd9suaZz659hRYYpEvRS8aJNw6wocHGEM8+lGshivj6VAfpWe35glr
CTE+2WILgqSet4WWxhmq6dtsVZLBZGTGUydhite9bX1tQr9KIFya4kSF2E4gIn3/CDd1iy85tNSS
isHagmO8lHWX6boeB7b+tPh3zEJEKeDeHpwG6Nbi2W4rVDjT3m2Sn8JM+RMYZt8cBq9rgFpUMwxn
PnHZJxsMRn3I0Vkt16G2AutdmXv2fp1cB8MNVVdhfMEZp1yyIrLxY4yUjqwHpZexOgbGmC3JOdH2
G/ncw0+vDxYqbZSqA5VEM7sna+vcHLAibmr3uR+kfaGunEBTd3d8NlRNztk0d5fq3sGR/S0G+tRf
Bw1z5snUnqmva9D1n/2qFN9hA2M5INtJ2qewHpz3uTcWr0uOHiO1R1vTMoxVud0QeU7tSRdekI4j
d3oy2D3krW3opJ06JEltDxi/d59wI+VuMoVXupkOuojpcrjzCTnW/AoHiVF/ifch+iTa9U6Rz0Gg
soaGcAOx1Nuhohr+3lWN/I7lSvE1X0q9nSPLkAtuhY36AcQ3X7ArcsRxtHMMq7t42KtExuX8DrlQ
4SQUfKFKDd8MkK90I7gTBQGzIKHYLflDMF7c0hGfhsref1RqnMaL7oOOCIKqscsj+7kPT4UCIc+c
ZfIIn64qI25dfEc/AYaNfHRWl2RhyaeKTu0y2j8BWf38sxjKLvzK7HbLH+ge/YboeWd2jhWWHdFb
DyfJo9ET6/IzdLd4yVxVxB42Zz7E1ZKV6L3sw96MaeUpcHCKOe0fy1DUj7oilveV8XD1rYsldKNg
k21Wr7441cpELTikN3oJju7OiZfBnxmcnBbfDUaghLGPESiU+abHpOXLqZ+kCE133JlJf11WlBUv
KIWUxKhlqcSNUnLOQu6cw+i3yjoO4GwmSLwhz8NzIJfmR+/qAI99v2+nH7hzzBB8TEP80z4Wi51C
l6Kv39pGVwkwQBU/SoCr17ytwp4ZGXyPNGYM8skfSPV+yA2iuvNKrZVxRXEjGJA2/3vDgv2oc2fu
D7ZX1ue49GP3SogL431PFa4HtOvP5BGWuPL/WoO9rFIDPbM/BkEb7rdSxVLuKfi4n0NWGs1ZdQzL
MgPt/QfddLllm+Nav7iN6ad6i+QSQnCszX7X7qyepx2RX8kmjvuzUr4IH9rRg7K0DgD2qairLk6b
urH7bAon/V63LRu2aRU4qpJ9FB26qXTjrFS5W6azXPsiIQWXJZyTbTGfLMULSJx8MahiYUuLg90M
3tVqCiKTlB22VsKBPWbBRqTkqWxseKc2rEmRlaTpct+iZy0/m3GXLh1n4eUfmL91z7BFpgA7NmLn
b/PSe3bawOdWp3qq4mdkY2Ge7EXoWilx3ON8uNtmJQQyIUtAykRY2L7654rYpE9m4OBK8CioTMYZ
nee0XS6HGtiyjT4PRsdbIZk5J2AB3sWqTdClCEe9MJ21VzypqRnL47LpyZx8RiJrsuVOG3MZoLVj
g0Wgcx520vqSL+syp7W/AXTqsILnYmY1Q/31tzDMwA6tkjERlPisYw48Z3s4gs1hSDM0KQHGik5j
bLpX1I5Oc/SsfRHfVifU7weOvs+jU83qgIJwcBkYTd6jdAn9Teto3T9ucoicK3xggkHJdPBKmLCe
bR28Xkh9ieYe26WpryLnHKi9+weYgXfVy+m+nci2abLaVb05NU0dnbRkMpfaNalNpwkeM+1UpwqR
FERSfNSN6P7JdWCYpzK0FKmXi/xs4BePaUuTVzC7FmOZeSbybwsBxUxiLfCypECZTSEntAxP7PbZ
v1GtorPTSxD+pBMa1nSKti6g46hNdEWABYWEdALmbWIZOzDpsoAKszozppYagi2wqOs81z1LHlMx
aM2MFCUkg3sD9GjD3bYPvXEKSYnab0dZ5wuhn/wnr03jEIMiurqSF9PV8sEWapEPgYrHn2vlN0Oy
LLVVX6ncamAL5PhHvGa2+dg2MirPzQJ+A7LGGDWTuzHtsxQ2PCUsOXR4ElBY/WNUMwNkhqDGB8aH
4ITtlru/yqLCcTAR9Rq8q0cvV8c8nKAveH6znx01M01PLA/8Oh2tDROkkJ7VS/CGB4hxwtqjp8K1
4DBgXM1tuAb5Va+9XRz0ENrYoy7khYE7rsvfqGt/yv590oHh3KP+iCA74h7xO3WtqEhljZ05Jp4d
TEmDqWTTEsxX21IL+sGu+FHY+cqk2hH6CPDhHNcupNued++6hVGeSOIgrvO+h+eKuOG0XSb5oWfP
UsAXxRfHroODr7u4SZq81h/+NxHlT942lw0iOx4c734oKeEfJI662epwYVpy7JB/JrXrqosUImas
s3iXWtcMUVqxgpsyvPsLRe4/fk6/EUgE/uUI9n2H6TD//4+/zZBqj/yq249L4OrnOYCilk++4yZt
Hdv1MeTGWmGHM/0uTzqPTJ6NYbiF+P8bzzsibsDCQblNqM9j39oBTPcIaJ8uG4qc0ZXPsUORrW5c
dMWrNo15XwrX7E+OKqMyoV41FUV8D4F5dfIZk5ghbAoKPSC6g1/3y0gOcx5FicvwhwELQ5rgMOZr
0z8V9SY/qcC/a7SHXV1Wa4Eevg2T+aAQZ3tpu08/POhMKYBu+wkS7PzCoGM82FG5FtBalgDuiZ5E
2CZQS6eeLo1XzZcUqldKlH34Jss8jDJ7YgqXoGIov+3r7nZbQrFttZ8BnVGGaz+wRCqDrvrR7C38
dGfz7Jd5yaG9ML4tlzdZjMt+cnxoV5zQefc1WCMUx7oz1leYK7DL7UL6M1C2bzpA1toC0Paq3Dk2
yzB8KUM8Lf6mcfgXb+j+tYe4jdwNIu6yxt/3iw/WC/oukHfW1nTkjI0SopPlxeX1H7ypdjIj9uX7
GFdflnBQP/28Ece22B9DXzBubvzl2Sie+X9vhH+xg1GG312vMQEg61vAwf/9sSSYiQt0uB4hofRP
XGb2x1iW08nHnOVdx+j+NLAaEhCGEau+Ofc+BqHJUw/Sbuq6cqkS1zTeX+hyf5JxeSi2Bu/onpxi
Yy3y+0NNbj/MNiL9o1X3xXWMu/neKQzlRXIoJoam8xLAuPmbCuG+837fmQFSvhB2GmpYzKb/oAqG
YqJw8hlm6R5QW42ayrPyxye49NBJ0DszQaN7fmcNtboO/vKJX9M+11G7n4tQ2MfRcuIXAuf0YR8r
aqX//VX9X093991D7oSwnlD431+KAxm6YgrqHDlhn03VarLfq2Z47N16Xv5ChP+XypJqzw+huaEx
YGXA+Pj9j0mGzNKbCw5ta/K/z3rwC9S3mz5Mi61+uBu12qA696D8fntsOxtEvO4F0+l8P/z/fmyB
bRFyT1iTtsCm4vcnmcqpN74t12OuzPRW0boDN6k4TqNhL3/877/172shciFCOjY0TcTHfx7NgJMz
7Aq5Hz3R05gL6KFJu3jMBDssaDl4Kvl5juj4Z4qBv/ztf3ExYeiT6v4fYiTKffHH16vXKGfqxJqf
lS/fTMMAIHKXBncyXeuDEwhL/mVBue6f6x0tPYi2i+QK1QM+xL+/WvLT9sjtnfwwz2XNN4jBkeRQ
srvD5DXU9J6al8tMlsEC+a8aunRqne4EgEWLT0tkX9rIpyJp7bn7D6V7Cl5sq6pIfrB2YMqKcoBV
wyTAO+TUille17R8yp9GfYVGVlt/U5P8+Q4JlcbjmODNuwUNi+YPPutU4V3nDZIGHqrzd/qdvU1a
VIvvOf7b21AE5ssQDbAsm40zrRGyhTEWg2aMd4Es12+QzN4CGjwU9uM8W97XVRTlXxzg/6+HvBce
6BX5H1zv3986V/3aNIy5T3PXCee41WrePtidJVRqT6ujr4jf5unb/17Z/9rQvBqWqOtQ84T3cI77
9fRfEjvoS/bo4/hz6jvCFEB+eiozP3ijRssPOwPzRy/Ml/O4MTxJTHtvGA1W2GeG0X+T+/1HnPzf
52yIITXPENKYohNAbvH7sxSWqzqb8dMpd2zodR3swFuntfsYVMUuHvrQbdRtp+erntgRuXNCgVeK
y0jvhJZYMMVIYlTxXoaSMV4eILwyxIBDNjq3pccMOt1qzb/Yo+YYtyodPDFfqfdj6EV6uBiX4yzp
CmnLs6v7/CFWEDiScNfAxv3qqvGxgeQgrpXPOXfFo9vNH4IdgC3TBnwn2X2DP4ICmXOZM3ikFtKA
7h0FLT3WA+R7/TnASmb7UuylXT53Ywugu+ptv/WLisOb54++9+ROEJlUgBP8Q8FSq1N/lujxOmum
MYaOG34QaLzzzMRNYF6gtsk1Bb5EGTEihD39ZXn8eRSEXLf2XbCBpJ+S+M9TlqDcFrxxtU8ID+wc
j4G4Vwm4JzKzwibSBWQE7R/+4Xa0IHySngUhsI5MGudqrm/2Ghk4P4M9Ln8pBf689TiHXQxEw/hu
BQF9/o/6BJmnjfkaceIYz8psmooeYWrFbi3uStW/HCBcpCy9/16amG+gRcFghNaG+kP8ce91W2k1
Gjf7E8w1MdwJYE5HHN5Q/Wo8q98OHqIIqFwl7LDXOdbmYzxHKrrOAITF87YgSDlVcxHYX4topt9e
A8hGr+Bv8iluoNWlRVws/q2Ck+R86ay2Xt8PUg31YaBMXg99r0f7EETMOLLA2JT7esML6ZGElV4g
ZPnPC+8wAXva7bxYiNHLsccVqynqU14Zyy34saByPs6KKMqz1n69fxAO9O/EDL7HXA9DE+ccV3F7
8i0kbdl9PPo5dvLo59TloCiFIzCyK0DlKOzaabMO+LQ1X92mcE62E+bhtXY2WLiItHI7HSp0Swjt
cTSh9vf0MxTuMWB8Tm11YiLWyIy4vZlAGroCfZg9a8k/aIb2pxDcvU4D3L//WT17aY9wkMYIXnI/
vI9HF0HKMFjzr55c0KTfY1P/w60B4tPE3tx8ZkzjDrj/K+f9tqoyTymHvPFTXwXFpaB9ai7+HCxv
XteHXGt53uUXT+TrD4+TlSO+QyKfetU8v4+8NjYXw/TQy5hS68/3yypOBhimMg1K44xJ58uoTsKo
9n45tWsDxapp+9nCoiSWtBrFj6qKoKNbcgjbIZnzvCpRdpuiSJR2SoYQLJaHDUCySltt1jAREdrS
A3SbeoCAlc9HXzQt89VxBVdk+EMXA/VntlI3UjbuaVVTGdQ+3dDxFIHtcY3yxtGvRGVxCmlY99R2
5vZLtIIDJ4IEC/CssM+/ckHuWDTHtbTKU7eK4OCWUG/OxVpu7kfEsyiO3X1arr4zqotYrD06wOuL
0FEzruM8m8s+Ote4HTVZICP9cy0X5o6NU9BHDrg5WKSe+8wdIK5N5jZwAcnjWuC6lVj0v90ZXEK0
N0ns383gnThcwdgFgiwl5Jp0nlTfJyyee6TGBg84x1FNk1aj0zG9WHaxp5zZfA2yDXyoxMvW4uqv
3eLFVZDfwXWCusosz5T6YBGb2adeqJt3NlTnIHHaVd2ipfKRDwxh8HMvXYB+lClRn5ou354bfrzM
Oo7V6BmMHCJMsVsvayfGb3T/YXxHpjZWQKO/+9UeuEfKKHodgeKcZFR/rdPNb3rBgFguWB4tTkzG
QUP5ZGTuFody9NQ1dCqnOrTTAt3Oatr3cVhulxYawQ84JcMlrCLFWNitKv/Ye/ilXFqPbxADkxrO
JTqZqM8s+lh8af1uixImhd6DcoOYW3ppIQJPge5h6qCPpfjGW+G6WIP8CBw7j4/F1K9vtlMLPC2b
3nmA0mmN2TaJoX0AuMQvUuxC5G/G3WV8KxddBhnMFhZpNO7ul9axQdS0QkCYAKjxultoi2jKnILM
kpEydj2E1boyvMKpbmTmnVcvVl3LjbxxoC2IbKVLvGkB0oGEB51CUgf5xNsIdgXRKC44heI7nUfk
vn5oe7WZA66XygOJttpXWPvDZx+QTCTdHgRvalnDMfVIWLjtd/V8YlMieJmo4I4kw1qZTwY6QHeN
osXPWqQAnxtqUqItNqvds7Yvi/WylFH9GUzLXlPQF7/AprZpmxTZVomnUywP7AogAdO7eMs4rfpS
VwheznEzqC+IGJHQ5HFhhpNb7/3HooQXiGmbWDn5mCa2rIqatc2vjz4YpVTBQCgvP3UjNkP4nQVr
fdhh/hz3cm2Gg2iqAYWdG9v5sZWl2mFbuuX2OvnNGB9yInhf2r5gxNH6snvTeRi42Wi3d3rIDlc6
vc9ypqTBlEaB37v+P31F3X5Yml30F8ef9s8mlJQhnmalKty8wk81hHzoJlCWyCnvBlSJ7kRGi1wM
A/xu67ci7SrPPW45UGjqrHFwsPiHLhW9gJAr7WD4J5QBNdLaEZKSQZoXr6ZaOX5aOeVfm4ZZfTpj
UcTxE8UQHScToDHZyv3DjrNXk6z+6L6jbmvLNFxAIi44hd357DF6pXQPxi4jA6G2gK9ci2RomzTs
RLq2qG/MmtaP5cq0lHN8XeVbUOjqx2h257W2u0GewxYHTg4sayZDeM2d4JPDXKVPohGXoCv+Cxa6
yrDgOmK69smpWlT6C3y+7sCoM8zsjVFPUWMB/2nspbtkY9TCSueYYtrs40mIv8cW+/vL0NrF0Yoh
LqX7bit13iZKpQQit2Mfrd5raE6ZArinekHmZzDSDo/Sn2R4LDsnGlKp3e4nijcNIabuec9ygBMB
3aYOIyiJ4oCE6bqN+C+grpxRhu2uWu8Y9v9j70yW40a2bPsrZXcOPfRNmb0JgOiDDDYiJXECoyjR
0Tt6B/D1b0Vm3lcpZV2l3VkNaiiTKEbjcD9+zt5ry/bNZwir0/I1LRW5y+x4+8m1Evtj0/vWjN56
nIy72Vx99ylxWXoR3l8ONVBO9LaCiVh1z0GAEed5Ih7MHDMPDvBp3nVUDz0bOVatMEDUxicy0Pr0
mnEVdyVzv9ugRwAU89GOL9ZSaHDxC6FN3jZjl+BnlBHAwBNauem8GW+oPpt6z2nadslhyrQyO6WV
bTwZagmqA217/F+064e3Ap1WjfeiTfR7X6/sjTcC9okRI6Vk03B21qHRtJ8GJyvsTVojZtsaXorb
Y/EBYaFvLa4Oj6BieFYK8VCwK7+h/c4zPkTLdneqx8OBfLfOtks2j89eqidvjrEGBO3wlW7Sompe
Cy6K67bNKvndEz4iv44ns4oagf4Ky4KsxrjFW0z0p1XQC1Mq83TUHpxd+DCcYY0mjJ1jqFQ7nzyu
PEyDjXVSe03rwPIMXH65DQP0ujVLcD1P4HoTZrfa3HrbYZTu41DkFck7ds4+VrpWz8/rQfnkrcRx
cPwE63mSBXxOYED1oTS5EvDgjXxrQy1QtUrHPTcJLMlI9zE8bJPVxjNJrAlWP382kT5r+ZCD5m2G
Zb3HzNcAHew78k2nbLaJuC6qhTm7G+Q5021pf5s70RKwmjWmvcvnwiNPgvd31FfdQ9s5+KyDQDSP
RpWbAjna2D9NzVKuVIyOHVVk2feblOcsi8TSMA6v8mFGd0brrA7XoJ3bLSuFJ0hYXPmqYl2mM+Oc
9hXAFc4DY9Yn56IxVFaRny3G7Yqgjq1nNRqSJGsjS8/1UI9d6JZr8uJMwvnesp044aRyR57qZYI7
Pk0MeDA/D4V70mqrnuO8aef86GegPuOiYrM+w8VomiviNG82nAeZvTGVYSe3PPSrj25umjcB1HLv
RmMGf2M0S+2cxoZi/t6WQsPwkwLzPPo1X1J8vUojI0n9qYosHWXZ1sw750yVvC5xUOg2Opxc+p81
Qbo2mxMSiLAGDOPvU1GkOICXbNUoN4ABbRYNdW8deoxrgts04R4RG6ax+tGsina9FI5LuqVvJaO/
oaoe1j0FetKPcSpHfP+gH4w4N1E3bNBLNoRBziWFotAxq3xukJA423KSrcGxRQhz3Jv2cANSWquO
FQ3N11UfTdrAY5u9JS7fdYS7ZhzO0kAme2orq3QvII/c6b13kmnaFMj4p0Odr/a9lme2s6Oi6tn1
UbjNY7ig/ag2lDbBFyO16/2cZrof8r/YeJx6oDd3WZ/6jCAms9Y35FXwr3NNw91mOySJnTNbBPlD
6apU37rsXtNB+aVIP3qYMa92yMYSm6zI9eqSrehJbiposeUWd4hQn41JNFzH+8VPazTQoH+8Mk2m
HUM8KR5K8NjYA9rJMkaGPm6/bF23SnIkhnPpM5pNDWyXSDENqv4WlQpCfk3dwWftaGmVubwXQ4+M
3YN3pyJLMbs6C0W/9JOd2vIe9SNe9zVFGkB5mVWf9UUQEPU3rbu/9pCo9NGxGL7nWgEUjR87KLXI
HOQBYtwhVZO3QCBeGgx8BDbNmO6bbP47OO+1cfbjtdhnTgBHxAfYAXHrp854wOW7VMsy7vKlmJ57
K8siToL8QaXDuGVakYxRUKvPcGbGG+rdv/ON/3e/ngYAcDFaR3Qqf3q7o+/SYe6YSuiZQr40Sg3E
RW/b3ZOy0/45MHrxXg4S5ZTM+rNmae+/bo/8/PuvExv6I4i5QahgXL92T/7UPKN9unQdZqkd7Rrp
hzi46MJQjx2QPw0bKB7tZvXldFXjoamntmzjX7+An9sS1y4I8xmKHYOutGn/9AE0VBM6kPcFXBhq
ciTX4qhljf4p4K2ffXecvjicxX/Tef8LOuH6W2kFgQtzGVdS5v/4tgXWPLNLUlDzWvHMxCY7TopY
HhOtahbrOSYHkfv+KTeAa5TIvh9AS1R/0//5y0cPBc/5DZ4Awti0fo7m8X2FWZhvZpdShsqj4wJ1
O+lqnMjICax2PbWQo+qHtLW7b1Ug9AtIlaHf/vrj/61x/Of1T1EF1AR0AXNYlybZT58EXJZaGgYy
8XxxFpt7VEL5rXeNWr91TqumB2Qrphd1tFOcq0dueDepxLNtCaxpuBny3ihvSluZ2l1RB7J/V0NT
YgLOXE+chO0V654SYJnCKRggwEzNWm6SpPFmNu8UPZKdumy4WreMm6JFFhNpg1Hqp3X2EdTObSrV
trF1N9nnwKyqJ+wXtvyMTtw3b/18xHjhpMko9vSAG8AXLniqfemNyo4Kly7IdpSBXWIhx3EYzppd
6wrDsCM/MXhfjM04mtU3rKP6EKoO+SBx9Ibxkfa7wXUHakp5Kqo5cf6mS/6XwSQpNrj0rzx/2DiO
93N4mY6IdvEKhbMMrHM8o4zZJtJfY6c1s+ccIcjZKeV8HGUlQ0l1fYEm7+yK5jo7H5csknoj979e
BsZf1gGDMAZwPuRLjy4b5Lcfn4hhbWqhwaHbBr0P50nhNNOOQ50b2vOwVHAB/GTCGYmOso2EFaz1
ZvSojG47+mU8IzWs0OeZhIrugKxt0Xeod4w2tCeaHt/wVvfPPrZ5sV8SGkYbRWLZF4+YB9Se8+x8
bkbHd6ldvfaT1ndlfpxzFMAloNx2Kyp9TfbkMJV6OLYmJNjZrBFnwMlA8VIlC7WhoO23KbOkQTc4
FpN3wq6h6iPdD8e+V1Y+N9vShi776A+uaA+UnQMhPJ1M7S1Gd6WFZMn75wL+oR2Dsnc+me3alQh9
27mjWT4m9ZfG8IjHWAZ75KYLwKPbypz2SRhgheOKPNF6ioxhIL29NMwhv1soVL0j1x8G3oCn13yz
zHk3Xlyzq+kg1m33YOeNzoGKPGc5uICA3OfRgJsltNxCPIU+w30SfFHPapLWa685Y3PqZ9ovmzSF
14YE1kzSbb0yXkEh3aPLTU25rtsSeVl2q4ZOcUHuV/+jPdmLExWNWB96Hqw6kkBE3DinNki3VaLR
VfOcSmXc58YAD3GOTwExA8Mw5oTBdOtMeSBjMA10zOFDdhu+hTWJ8RguxbZ3/PG1KYVNTgfIleNs
CESxY5r323FecjeiiuMtpGPqomBS8DoRCNh9GCSVoW16sPLZZcpB3BylXrHMHQRFU+SJRqo3eKeo
90MWAGxmaKsDaB4GYZp1Fl1wvb8avcbvEm65Q7/qL3dN0etNmGle/5krGYUw0heUcH1hpvNF9EHr
PhijLI+ImQyU475bpth2snGH6Eka28QoRLqrtdlwTjgBedMZkLjsFqBB8hmrOwz0oPDtDiQDNKqq
M5LvdjrghyoXhWBMQW089uXs9cdF65AyaW6tnquiH8lk1yd9/JtT7OdSCcAhda9zDb+5hqdYPw05
IZ43epqtAroWcDwxB9392pHyQjmzHmoW2r85x73+PuqEK9SL78P4OauTYnQcJ5PfZ1Wa9Qi/+G3B
55JGKE6+pk6nvv56T/rLEJffByrbDwiOQLcAg/XHLcnTgqYEEoMbznMwznjdfElJl+rwQX7JK8gy
QK2m8jQGkwyDTNlGOATmvGPW7n8xXfFaeHrNBdm1Y7V6IGZhR+d+VCcqS+IApVxEPSTPRTPV5xRb
NH7TzP706/fw89j9+hZ4B6bpM3oxfP2nXZX7WZKOBdQ9MYN9wW1gbD18UbHrrfRchQkQTacNeB6x
Jex+/avN69zzzyc7ehyCGUg9YvIfwGL7aRor5YguckzcbZ1huUG+WADI7VWNgyzRnTG4rc0JPxFy
Y6SuvSvQemgqXz/PQ+uMsTlAAY8oGiE79dyxMepZo7nnkom3AfzW+uaWLmvNXWlM4PTkEhPh7wnS
re+MiJlFa2g3TeYFYHPoP03hr9/dX9Y+QwA+W1QjbEGG9XPZotVTImo5NbiTlzx26fe8ixyeq2Fg
NEWJruV/U6da13Hcjx8npEEg9qjQqBipmX9cjQLWIPgh0e7UotP1TgRxM/5YQanDeclBYHcqO3m0
I6qdKTrXDHMKKyvGAWSNG33IiiWypY7BBDpHwFzH7arnui/tAQVChmmA+xg+ZC+1MBmtDKuftWqc
n4TZZuKAlIhmfSbTqORWrO9x81XcWe18OBRoON4abocbdZ0es/v2z7991H8kgt39/h5/yh/76Y+/
xZE9Dt3378PNa/PLQLKb7K2TmEKHn//V/8BEMuNKJfw//4z9+ksi2Y0sv8kJOcJ/BZL99hN/BJLp
HwymrJDabeKhyOH5Zx6Z6X5AX2RTSemG5/yeVPZHHpntf7C57XG7pfTj2nElzPe/55HZzgebdAs/
YJGxsi12u3++sB++ov8+j+wakvTDevV05lAcCYiddLqrIKyvf/+nm91MwEBHZBTXGRf0Hjgm4Cs9
buEcQh1D0wmh+A6Pz51GVYi/xjPoOqC28hTRGIWtV/leZq7ebwEM+cjD/ZT63aFb/VC7y9FyS9h+
/vTN6hyCaoa83ep9SoACrcZY9LPzrBsMT2TXnMxm0T4LCC47TFb5wzrV1Fi1feO4WoAITfRHHX5c
2FXau9mo+cZwl0ewmd8S056sbabPDY9MMCjWdk8jGE9WC3grzdAqpbY5Pq2yErc2ZUPsCUvpd04m
izo2xJQVca4npr9FF6MNb2iJ9fQj9Mgy3aqxRpsLfCVyrLn6uFbqxZQNQveByTBsMRoFVRy0FKRb
Ywr0PUXD3DAo0sbIFM7VJYD7KOpcudwwrr0WyFq3M80leWhkL9bNhFh5jFLNs0M23+xgaKNNiksO
78HhmnPBDvlkVqn5yRejfUbHDxBGBQZ/KRZKL0a3Je/2OkexSGCpi44dlvg8nL2oQSSiJWx/3qWc
MG+H3py4tKPm5NLjn/jqF50KKzALdHGx8A+OllwEXd3p2InAeWLf8M295rWVtkkZHH8MNMO5Z5pO
BPbAbfUNhhD7KY7pIISY0x8R8DKr6Qq4UVBEJi8cCfp5dRDVnlNq0uNkC1sLHWw5qIxsEm39Znqj
GigOOZcvQFZd/VIkTkCGOIKD0Ok8QE2u5pymoSD0Ju80UDKNOx5UkEwnT1VEqJG8Q6efFz+6bjSI
vsO4sxTtBmuL+7AEd0CwxBI29QRnY3DyF0hc7IwK7AyV3k0xzYsTYi7Pzn3OxZbQIdIjCghsy8q4
1dFmKse6cqFhCHc/8TiGZPdgsu1BkiQI8LZDN/ehPRKT0VfjaZb+J+EOMi4XQfuP/IPQqdUWef+4
dTC8i3a5cYsF5XoAKEx6eawa5ewgCOFcTGr8g74X1WQxdW6+tUHuR35vwhfQ3PskMe9JMPLOLK8Y
E7gFIRQTZbEysZB+Dfybu0/s1OsXBjUmwy1WQ7ouy65B2xij09yugJvwrpvudiLYJl5XCAKI5LMD
auizArYTFPeqhECzJNzqdEgHodU7Tlwn1zYv2seNa41c9EzaTlkRPDrp0qGQRYGPUJmJbTAPeyZ8
zwYcGXswIc/TPdxA47A3OBNJBwJGHtKWaEQ8uwYhxtfkIo83wZe8nDRfXtB5XJY5OSNV8EM5DWqr
4xsT4N0cCb1GK58Cvc6ecCZkB0xUDMiNJ28p3POE7CCsOXJDwSWT2skZyATI3td8xT3iq68gAF36
vt2T2aEx71rvfvHSzwLE2I1sB1ZItdK/7hguAdmAHkjGwV3dLstBQGFirkyKm+u6X4eJIAlh0WKB
w8sAlny3PVoB/RnBBE9gXTtPnX/lo4jGi8y8zaKex+3dSZiYheB5mFaO00xpJHSpYpfsmUg55bSF
TwIJKMGMtPKok8HlJPjccojvG5+69WlZGyT4SLYaaFJgrC61D5bIKM6lnJKzu6gEQXgFw8sud7NV
QdcbzfsVLcO9tmp+lCnxfVSNPJYpUH4wku6u1F1NDxfTJbBJeAu6+FK9WonhnlrZ7nFnUfJ6jb8Z
TaJFbjJF+zusWfDPTkPabwxIt3gcvGymgKpnuAmwGqEgVQTWW61toGYv8nsWChKldTC/2PriHySL
GyZHa99XfZ/xrQ8NHJ6ya54brUyudir02UgMpsDfVFgcQ2z9xM8hLsCX65WGvlFdN+/UWkLV4NnY
Spkah9LORgync8lyX0zAf6V0UAX07qsQabIFfMdcA/XE3sNPBysCJ/TqyaRmy6pMCFWOMQLmqIBD
DElQ7XTmGJsSnyqHH7pNXHLmbQP86KxVcx+loKweBMDxM8K7ZBPobHLNpMRZFjC7RWfjeZa2Zj0A
H8cHjJ/ddjCEeNkLvgTv0s5jsNWdqrgRTpFgLmO18Rhi+us+q+Uwlbxyx+32llFvUulmN43r3qFU
lBusb9B5y2k9FZpZXnwF+lnrkg45gJyLuMQ+HYHZrWJ/ZPpmMpgftkwldoPdIEsYtE81vsWrcVje
lahftka+YDju2c8yq94QUxqb42Bj1ZLnrMWpVFX1pWJysukQeFyI+yTBUWMqqWIMLxx3mhY7DhKP
JZ0sfKHFfE6wxW9r2mQUCBj9NWM4un0pHhIEfnR/HrNZfEXwZUUYHsmj9oJu58y9FxqrQ35Rt+RB
uWHqfBdY14t22tziIriz9KA5WhS+h5GW3GNetu99YbzD25PnBu3NG1FAdewZDCvH/NZjVrNrZUGv
kJX30Gq86dDR1kfUy2MIly49C3iMW683zT06lOrsWVLHu14xGIMGANqJDx6VV3vJ6wqSfIlk0esr
4ytTazeUNQloupRhi0XxhuvKR6L45BeTtM2929usR7oXHVi80JYN5xfOQ/DmtsMjkSb7sehX9pam
vW/HTjyWay6el7l/R+hc0EwmsniWKrnNmqLF3nLlvVUjJl/XfZjm5vpfjgg1PT3bAYzDSph35dcJ
PFbYzFp3xHyCDs3u+5vaSc8Ir3ykCg1krzR9TbWuedT1KX/E3NqcXENCOTHr9aA3FEq1kasbyxkr
0CsVNprA/VJmPAd8SUkER8S4ArtM/5zYtEgafab14uVnMuQ1zjCMzS6IrYOEv/zWKxMVa7HoYWKo
p0Z6z7mot5i51HEyOoMnLajvvCmZNxmwOHA3tfekoDpcagrjS1rWT8Y1mxTPUgweDsMzx/oDZq9s
o4tJ7lEpyVPHtvLo+wJKW4PiCWsbjjDTbx10uquXfWktWzPigaeDSRzz25MWJPXjMAAOchYwf1Fl
ueapQWMl4wF3wokHqWxi15Xla+HQIYllF7yueC0+G0rPbnyUBOowlOm00dBhvarJKvwwX/rxpeqF
8+DOKw8fiLnnqnLsu2XEz4I8pD86jve0DJqztzjNTwyw2rBj8nkfkAIz4HhP04/jkoovCFSm92JG
AtAM/RrD5aMTSu5XcaX/tvvVn9U7hMfpYcKKdeJWnu0SLVgwJI/Vt8ob2yMq4/Qdr+f3vBqTqFbu
uO/Gyt0KEH1nXSj3YbCcYeOx80cgnsDaTMjqI3OxdRGVZCLtF3sarXB1fO0GjYbUYre8gsrL6xee
KzZB3brioWHTxRPQwi0hthYdPIcrQ5gANDwkjj+fMBdbRyyMt3MGJRs2hodlXSNuWw7gRabCul27
1nzDGezwimT1EZRS/84zUg8k6enpNms9QvoGJNxHt5s/oUKL8i4vvg9XcI8kQfJ5aCeoqbrX3Cl/
+Jrj7DrM6FzOyDign5iujFtNmiHF4vjUBLLcQhj/QgsbnaEB7gK8cixS/0lMy1ba+gFLHJOUiYAa
6SW7FBX0rmH+Xq/FGd893eRF7z/Wo3hsB2huMr3hvAuHPL+jKw/OR1ujce1v/RLbu5EO3k6YXoBg
BRPnXPd3tQ8cpvXWV+lrt1nZY8gesBI3sICobKsrBwF0m4LBG7UmaHqbPDMN7UsPiaSuOiY9eMtq
hrpdbjW7vJ/6Az3o4sg6ri61stS+Jag1Mvj3J23gqRNdaWy1xajjka7WfSrKerMkgbat1jy9kWmV
oGgI+u2y1sE+cycEUB0CDmdG3onG59lRNahJCtdwLqaz5lPSoTl4I7gHa95k3i+5U2+qlunLPFto
K4FhYmxsYVdsmZnf13pB78LDZgrm7t3Im2NLB+6QcImATGNVj+naJodFGT5aJwHVvZjKI1YjcPMq
CY4jbI5tkcMuk2lCSgSUfpr3SbIpQc/vHUM7kpuN46pImv3krPVZSCTntuNMETzcr0YK3vAqNHUK
C1CeU2O5X1VxbnEyREOXo5fhecbXu/gubVz1qhtGflOhALiwE39CidA91rmT7GApUWktRXkEqgO1
WALr1ywO9HJoeXLKGqXJ4oVdMFRHeuewOUsRIvm5G3s/2EtlfyxT02BFB/su8GJpQar15wPTiTRO
uhzPYBE84wFESqO5Z6ODW4upzQ1hhPD/gJPdNE5qHTpr7rdq1dhAYechPNXWK2noq9a6A5+ylsXe
XIO4Ne3k4vvLF99Nq73O9uwlKk47a8ORr6XpjUMgwD4DMrbltuRFarbkLiEwa3WtdONoSO07WwcX
RMkfd2YAPHNpnmwLm2CFKXkf9MMWFVv6VGpF+RKIm8wfWC7Af31+0zSdyAXD8er2ZpTk6RCVQfLA
GT9tF7s9G4r/uG8mTptkHwi+EoPu6+Rpm3aUfKX1k9PmHHGCGIAOmgYZtID0FbkCHYxwl3/H1Zrk
mWLZdoX1XOY5XVt8mwfRqvGkobblxom4zi1QUg9UGF6XASnsjzPwMBOHBOrOvGYOsVJ2B+VHhlYb
TafMT6oE8WiP4iwZCPxEh7IxRHPMVN7HGs3JWDc72KuLWW41bUx3K0J3dHu8ePb8A36/yEKBc4Rh
iehGz5z9WuOlYGQDLtKo75ay6fbAY7x9Wg1yv+R9smfIN7Bz4wI1F0m96VErrxsQk8sBgZEbZTkx
VxB2vmEquIMFgfw+v0P5ku9VCwO46IfPKCq0yKqsl5b3BnypcGPF1nAOqss4fVfcVXFIo36APXcI
cj2GC8Hp23wu3An8d/VS5IwCsZHuVano5ExNpNfuNzlUL5pnTvwIN2GzGp+Kq4lecocA1Qq45UbR
/s189xMyvq+JCLLN0kNQKB33hGzrSiCdbxS9HnhMoCdcmKSamTvcuDtkig1PJfoi1Es8EDHBWzNz
cmKVrjBz1KvokJm9cIUYR6R+wgYd7cgFlXNHVPFomjH32uqU6jpCQWe4H0hdjPJhujXW4QvknSwK
WvUIc9fecHhN3CrR2QYZitRr77RABRE5k3/Pt9Nv+RQEIlEGuWkhNiUayhVHL8oce+8xi6N/AAum
pwlGOZECh5KyumLgBm6x7vSZJ+I2Exjg5nE/mEyklRkQzjE3VtRQp9KuGdpNMtUw3ar+VA7PflAU
MaMfdWfSt2LHWztGUPJUEjQUtRBMYh2N6GGRgIFas5Ino5qDWCNiJTJ7ZLj8j30R1zB77hd26lrv
j0bbInjKiy6etfZuSvsLtNIL2GNufZybPrBS6QMjTABEHNlvRIyC6rd23WkqQZvCiNpkgu2XgLSP
mWXepPRrQtdJR+JImGuuSwu5JzX8DenC9t5HioXBoXq4EqJ5TmTUAxi3AYzuDSe5gMtAL9n7zdcG
TVBoTU12C7gxRfOXvyNtN+lHNc0BREkagxCkR6Hx3mam8aG1sGXWjg6pb65fphRMQJXz0WWDrR0N
TXePldXDnOm1NwO3RbTaGOs8mU5hjbwY0IhZ7SSIRaISVgvagAEzzOq5AWTDfElWPYgDZSL09Jzi
hjL+eiO1Hlm5974/bpciGW68ddVofUBpTjQGHdVMNDZmrY9ek9ww7twk0nm7mn6dHOQjN/J9O2QP
jkLiyD3soUsH64TI77BU4t6XNXLUqjouiD6FI55NV/+mV0Oxhcltxd0qu8hm4hjCgA/i1mQ7NEe/
OLjg4ryyokqdqaKq6t6E0Edph7omaMFkwUVNUz8MrCHnQuXf2GO5QXZJ3khTP+Rm9ZG5gcVYkpei
JLDJkjtCMdq7YJo/TUGrh80IZ2Wu5zXqBGhkr23j1CsvQZq5JG6T9ZLZWFKa2b5YaX4kx/bJU9Nu
1eREqA6a19QaDvbq6gxzgvdazPEEP2PC6kJ5MX2hW7vvEnVZ9elBF0gTNPm9qNRr740L3amMp1vo
E72K/MHP0sd89b/avafvKrkgbvWtZZ/hw9qOk3gtrXKrUj4F026PXWeBsjdBqtuTSf+u4CKTltAP
dFz8WcHx6WtfJr98cd3gjuY0YdReSYS4GLfMiGNouENoYstF8HmvDdMzbQkVOk2D9awGGWqjygyh
q9ihSTZkVBLEAH62viCPY2j4aZHyvUta9iLPKsMkre4Ct0bFacIHMwNX21pG2e5Sm27LisuILjFg
4gU0YpMBIIKwtXUXgzsGFV7aLSE49pOeDTdjSVSmUcAfNYdncY0CyM1XhBJ9aELQCRMbk4CTefuO
bkxs0Qgjaqdq4VNVKGsX/1Jm8wtDgK+pxKwCgxde4JC/TR5uqGpeGwBME3SMgBKz9OhfJu0yQWYe
tgy7UbHm/kEhOObIH+9h0dEm0VuxkRYLv8yHx5JWC7I1U26WxR1DbchZoTr84NmgMZxYuRF1CRJ5
eFFPmtJfCptiCpOU9bG0mmeubUHMUmNqXeS3rdQeMRW8DEP9BvMpFgaQG9cCTAmOC8g+DRlCSkjB
mCzvm6d7KvSHhqCwNN92qrq4y1DGs2Dd0rLOosyo7zV+kLggpceqMw+JXh9rZ6JF6uJ0ITdei2pC
kUJlz2KjL8h0yKNwqNULPbJWAKXrcvXxaID7MVJ9I0TRA5HpwK32Z4TtVs3bkjki+Jp2SmoOnwoC
zQxhcTFPRIT//h2BgRdpGadaWfp7wUOH2dEzI6GW+7ILTF6pvqPF9JjUkF2agLhf4A2w5nMgScsS
gCFqtHfoXwetLb77DfRX17hL5uLQeeOr8BcVmav1nHmmjGwrvSzovTst3Y/zgBLeqsJV+WtUDnyO
NLfHSyFlsgc3PHN45zqghrGKge8DcUEnuQnoYEUeftswNzhMvbl4oGcR6jLdQJVHttW5z3lanpZG
/8rtWu0y/QyWZ5cG3V0mbBL8Fsg0k7i2j5PjTIHdl98XI3tjUnpMnenzKPi22ldUbp98hPCTnbjP
jDVl7GGkOWKX2QgJhWlowUVjXIFWtYwFWPiFYAM89nHv1XvDX3fz4D4j8Ps6DMZzkffpnhlTzKfl
71eNckB+96mzmhQAKe6y2OyWF9zSnBe5+ZmrZMU7Mx3iq1ZExDk3cMC1XcTSj5WLqsJt3hqOxlj3
ivFYWh4vADnhwW6VGXLVcPauoS64zJvX/Nr0bavufhk1+vPlR19Z936jYRnxsBoVmtyY+sCgoqEc
Ilf4W6oP7Q1wL76H8cWXEr75NOoQfRMcImSwbtIM9xOIGncL55TUas3uTrTXT3MZnPABX0muRpR5
6xe5wsUxZRqE0uN0rPDC1GGltd+9Vc1wHjowla5zQQ3IID4p7mFVMptBt2CM4qNM7LtqtO/IB7yj
ECT9q9cjx1frHvfVZWDizvmatSEKFzu6QsNDqAEVEbTLGmp5n1EkUas5yrifRlw3WMBDS6U5TmKU
3AllEyYbAIUNA/m096xwxqiItr4PHqBmY7isIVCVbf+7iOPfGh7/y5Hw2/yfb7JZOtiOw69HzP8T
h8cmE99/PTw+fu/678sPs+PrD/w+O9bMDzo1g6XrLr2pAHce01n1vR/+7z/4KxK9CLIl0RBxD5Gh
//iPf06Pgw/AG64RdI4B0MS/usv/OT0OrsNolEAejADLpD/070yPry/sT1oHqBg2mX0IfND5kAal
W1f1xZ9mx3kyFtnSsdt0OHXprWuyJ7xOk+j4bR6ysJR1wWqX4x4zPC6hZcAJAqU2p6+k1PytJ0Dh
y9zl2F1SrfgIyw6AXzPm9adOl2WUyzL4YuOtvUPlaX7uDUX8X6u92kwk33770P93/f2D7e2X6++1
/o+bV+y6Py5BfuaPJeh9QFTlmAH6GQuNkG+iRfhjCQYfgMUYyK7QIVh2gA/9/69Bz2ChcYmjYwdY
A1YLevk/1qCnf4Bqw4L+fWn+G+qFn0BSjg2wwyawkiVIohqPyU+icCwSTc84gt6pu9YudKNFHPKJ
TPje9Yo9bDN2cgb8ctp0Wjfegr8YM/yDelwhc8pFyYUlgxVM2q5He6F1KN7SQQHYQTfZweJFtvZp
cjSCzTD8qZfSSMnZxuo30xLIdRrWM5AugT9UcBBYDpUYnkvKb7Ox7lw9m9+NE7QC4GxlT2oC6rOx
9zJCkAy3hTLf1BxCw+pFegLUcnCWePAW2nooCPUnZV+zzaAlVCfFdLeLrZSQ5X5tud1odQFRsGKa
fVSYeN9gWx18B+8vaPVZHKnr5yla3GZ8BnqAQgFid7vD0TxvaXviz0cmwfgiq7CLmGuMJyndc5gX
25qEmIyAZjJA11QzXpmXchSA4acp1vbmK3e84QWTVXPtdQHBH6o/4kD/9zH8h+Hw3PzrY+BG1q9v
8odn8PoDvz+D3offMCFIfvAqotO5ml1+fwT5Gz3Q2ehRA/2mFPqvJ9C2PpDiihDN+3/snUdvHMmW
Rv/KYPbZSG8Ws0lTjkUn0WqTICUxvff56+dkqec9slSPBb3VYDCNbkBqmUgTGXHj3u+eb+FG8Nn+
8wtcfokOCmWhCv39cf7BV8jn/mEbQOJGk8Si+JRRAIqqfCx5o60QwU+PeL+Sbyn/BW53cau5kzOv
Qid2+80l575OxGP7q+mIu8EDBLuO1sb1PNEM3Dhwoi4eAuwPweuvlXXr9YDXn+is3nUr+Izxiraa
DQoSD4sorDb0HfxxkhvN1UPjQQ3YZBvcFFdzvZ9q6id8GPpGzh7EaUM7Wgkx2i4cKDjZZa99AenR
c2F08K56FzNymEqDHXzT3M657biK286hsuum63Cre+EawbRdXIS3h37TfXcB6rmzHzobNuKVfJtu
Me/ckQZcybtyr6/ldelqzxeCm/KXCK74qG7gYnvyK0BDr9s8DI7wVbGxImME8o/GdcLJae+vUGpH
hi1+6Z/ly87p7FvfaTzU/Imt2Q+724cHy768WH4CWX2fbhvvm+oUNnnofb2nNrNLkKzaF5yT7afV
3V1gv45uuW/dzsu+FPzP5KGCcWrkDgXXC/Amqc3rwIuExvbuAWE46WT+bsP+Ftl3PCs73rZuy/8b
XeO7ZQu27rCKvtbPipt8aV2cTPZ0GF9NVuxE9/jGfYnIYK7jlrUvQCCOf4ZyW32f1+K23LQXi1CD
yqBC4yoIUzvYa7fRTeCU62bT2dJ1OyOXoGEy8+RrSvlds+Nf3bwejJv6CYm6a7rRPtgyDx5Gb7I1
V/+W7qqcxZQUi4uUi+PgcFO5aXoTRbYAVPO2fKV3EsVI97O8lhJH/amtqttu3a1Tt/3OGRvTwos8
4rUp2vbbmFMjdqTKpcOHZkF7/tlfQmlP1ood469tW485OSROUfcKd8ODu6QHXvbqb1SfUhdQJhSH
cHuTh9vnetyGbx0A3s7WMcxbBV57IW7hvO/r5+nbsODFOVEhy7LBLWFsxg7E2QUs8JqGNbyI6V3v
H+cA57Ir6za2Bbdcm4/lZbjH8eFrvcfX8V43boRX65UtxsVHxMFoiqMuPxB3yRWg3uuCn8fC5TB4
GEIl6BJs4Ij4+4omje1Ac8gY2DqejntjywEdoLsUevjn0NsrS5dKsyUnFOl294a4ZXGrtLDMWJV3
3Qt9/tq+vaZcUxfbYdp1HYWaDRiOXXgTb2N40Pwh/5a/0n2deVo3N/sd1w8s9WvlCiwBBYo5cg9P
pBLKO+RKCkoAMq5v+jf9khzvmlKRuUoRDnjKLlkJTDDS6RF12+8Nf9p0pbVLQj90MgejrQA2gt2S
qRroyLbHJ2Zdpdn0tN/A3dKe6VO3/a9Yf6xs6PV2v+426mWvOL1LMUr7zo1ZNiTjVbe6mTayZTtB
cgHejKejkptwgyvl2r8XVoA1+IJF5X56DMEe4X30ynWRwqCJ40lj3TCc/gmhyE1wMf7QTa/6KbxS
GeQsyAaNM0s1brR1HjxW5BKmOxn+8wZM3Ep1VpM3eT3FxO3sXsMxvngVbEr3SKQu4h/JlU5bm62/
oEy0k590jAhURRzzOX0lWVxv5Oeb4NJ6USKHkmJ8I39RbiLrHvuEXn6ep23rSLfKJe6Ze5S+NlY9
wKG/i1tpvjSvPdyH1uaTbwuX2R6Rll2+yjdb5cvacKSr8E25Mm96Bz3HV2V3VW1Rda6oRovBFyPZ
oj5RH9SaG6qvlszvJnFZlr2Xl3BDet/aivbXcFPc7GJPcR49uinsq8n1tFskNt8RpLj0Sf+Q9/zI
xpXuKX95VljMKdbm9rRqvc4dVri8uBQg+T+SM3qjl240B5bn/kpeSc4VaZEHuFfq9bzjFuyod7Jt
se/c1jOvi63Ib4FzYEPedXTEnbbF70EyCnPnStsNLhfEv497yUk5kGw4GlvKVsXo5lJ/Traqv2vf
NM3mh+nbs7E+XMVV+0Auj2T+Gibag+F1rIu9jbSr2Vf7YYXOpbdJUPRvMRp3N0eEWduzM610m9zZ
ck/Zlh/urTVkFEVjq2p3i7nkdQpQ2G6ldQfjzuXPUPpbpxqMR3fpcGZ6ipfq9wDhSamtFC+40dbP
wqXEPVj45dgUCcM1s9I11pJXuC/Kyz0M4t1XZ/MmbHOk+Bf6hbm6v6KTRYtAUNvaC+0825p907iU
rhbPpRucvN1uVbmVq6yX/1pPuMUKSfjGHsvlG2vyfsFd/oLha2OtG3xHHfMp50kOezRgOikpO8RG
8dvkO8IPMrBG6+pwftRr37u1QC+xfaVrlHx9sFFL9jntOeWSASqBgmrMVSlsFIAirtSKqNx3uiX8
0vv/UQB5h4CgyI515R+SCOufxdVL9rM5/k3/G/MHKh0E/zpw3L+0ffRRe778gV+Bo2z+RcMo6XB8
4UyRo9I/zm6y+BeBIT71BIB0M8P4/cfRTTP/Ek1JJ2qEAWlp1D7+cXTTtL90SGQq0ST6dM78fyQ+
Vw/ns3/2Shg0rQJaI4fAf9CIFWkJLN/lD+jRAqFixlQFwLm/ZVZrPVNxima3oLF74cr9THLqFUQW
o/nszykqAxP2w4KxrtSVZKXqg17PSbk0ctQGDvZ6QP+cglEx2T0EtHgtqqMDPsOgY76QpQaWVZrm
rm9VxTN6R63zYmJufWdh+k2um7alysuQpXII0/yJbQ0Z7woBvS9fKOAUBicZwuSOp9ayF6bz+B2D
wVpYo/8h/plLk30iKCRWbGFYWthMZQRGEZKOi72iigBmh6pITWL0yeP7WRo/KakJV1TVe0DxzVTV
paco2FVRUxOUF3L/1WjnlDbRmhdqLW5QVQo7X6L3Q2uG+aZH4fTWcFbb0fSBdVtfjV8MukJufQ1/
Bey95GZcYRuZvmRJYXaPE5SsxFY60bps5Wy60qiEJPYQq9PDBE8l9MauDLeWhcPFKkLM+gz2AQGu
Xqq9taro3Xyqw6CEQGjl5cuYNGTEWzSJAU5YoslKgNwfqnUvoPgy49aATyNAwZzbkK0VwpF2aXT6
DAq9StXAjfAkfgOnEz3gQ6f1mIiB34QQZoA2joeA9TUVB5a/0DJm6u11cD+Vaq3YVjbMj/gjY5ib
d6E2Qualz9KlvAnrMG2b4KEVgS07cAGsal33i0jZiPV6kS4UQ7tDEUGSXkUBLXp5CgMFxYcklo4/
5wbRTd52qI5j6UeHzHOnlHTz2FDQAspSfdJdNSlCxXUlczu8XgXRpjr4I3HS3He7KZMRgdYwpXkk
0FpVR5IzfPTahs40nK9axAF90UlPFiVbC2ErXZqUzOlNLIQJ4nbZZehy1aqwkCE03Z7OLHoUoiLn
GnqjCoYN1ZbpVRG0/EmtY/akxizGV7UUEQNKaovEoFNVlGy4sI++0wIr1pBXRjMmygiU9zVOXyHW
x011qwpG8hhLM3n6ItWSH4OfC+imI0O/zzLQTl5ixiKZ+yqIKf3R9G4PFAOf2j6JEnyOgYc7k7G8
+mKkimRjmlFX3lh0wqOKJBS9fNoFb6IJBHidk9ZDr6BQw7seRUpYeHnIeeXmYzmtw2rA81jy6dt1
aEUMH/w5sIj64PTV66AGY2/HrTI/lHVMIS2a6HNy2qmR2LPqeoCNhv1JuBJovk0dIDsKx5B4aFH0
Lzr/JBhqDjCV1X4bu0p59M269l1FmtXQoS7oN5eKmWD9ibmlka0TLNKyHby9XN0GQdHVW47VWbxq
0lg1QbuMWrumahbF19MgdOJmgCtIlNDMvHNJQEPmYPxcmU6dWsTWU2QQmdaVCqoSQRXxIhWiBSAp
N/NI+2vo3xlTwZcszsUQulEZ9be4YRTSLhLUVNuM9agOX9HoJxIQe1j4niHQ7u2MC6QJXNcMqo+J
QO2qGDi5ZLUCfkWeYqQMpMyo/KFOQDAA75xaYnkdJaHm3waDjI4t9IUGjVRbW8OeRnFFWmd024RX
iWJFb60+Um0PE4vjBerugHcboata99DPHhRygKZnJWX8PWlGA2URbY0yjRiFEryqlGS/1fiD/ei7
VvlRh5mYgi3q1GEPRne2nB7KxEPeyqpblKwjXq1LgraG+5A8IkzVKYTihWbZtakHj0YmN9W+A49q
eDmcocd86cV3O8ihVDTGMSm8YMzxv9a0mF5vFXvaxFN8+jlv5SnzTF0pUaw11fxq9RLymHpQ5tCh
mMHhpTQ1lOCYoSt3QE0DvGbBB9K3gbaqopOePhBOySKBYSHlHNdB+jzintm8KkPS+vgrVZyk4R8Q
1fiSWnCwBiM22XQ4mZiOjn4HfQYtZbTqkDa6dZdK8VYQBeONZOW4yH18RbJJUyoTfr/YIHoUY1iv
Ij9E9thgAiPaplqR07B6An2zLLFPD8IRE1ot1Id2U1NIeorYAKQ1PZnSK0wDv2bxANqOjgsiPcZV
PmicMEpqa9sXZfu9qatOsunYnO8EyffvMDwym01mms8Cenhbzeh6X6dhoO9mvx5eta4ILjq69Jdj
cEcVUZOp/BRjcVfjN3+JMXb21lV4H8H7yKdNK4SQ7H2G+F7GWvk2CqPY0N+OInALuJLMjqTP7GRD
GnMCrdJg/MbybRBuMkWfNHjAw52AKfgX0F3to4mLXeFAZ+puDAAnA20u/vCYREIRO77aiSzEFHrX
RsZ7sbF6S7czCjbBmcRwKlbQ+HQqYEY80qSDu6zskqemQYTGlLVap9rXosOc2836pPC9EMdjJN05
GV7q3qL13JdZiAeA5YcvtGNTYizKmMPhnICsWJm+KWEGWo4Kh6c6nt+4H0SpvkASbo2no6nu6fXA
xGTKw6FFv1TTiFyHU0C/FlgaJwhoVLbFOu+xOwQeStdDg9MdnUYhuKgQ6yPdOYSCfxQN/x+tqi1J
yE+iYkw8u5f8ODDmz/wdGOt/0TqpGlQ1dIXU6FIj+ZVRXQJjDdqSRQVNFnVR41f+rqtp+l8EqphW
SBLJzl8Nm3/XNDTlL/rPDZrPNfS1y1/3BwlVeQl734fFEsx5lYKfpLMg6qJE1P4+LFZ9LWXd1UrS
W36JxCJnlbHFXJVfBDQuiVtk/fRIHNLf1eP4LRUb3xFn9EGrOZpTyZskGlDchPT8BVRL6HAz7jQs
44VgIqvsgxYmR1T11k1OK3RzMY6SMLmU2MdfDcEcpE43lyrGcW+pqnILlI90+ktJDy/Hj/c3YsLl
M8D6knoZgGxu5qAKu7U5IwjcVUNNtcVI0uhHhDrqwsjE6mfEdq87SDwblkNMDEnLAMTka9NmJLQ9
tij3bVZHN4h4MsiAfMoXoywpS0t+0KJFaiPApxSqMObQJjPBeJM2H0cwAWfRy6iP1aaR26myUV6j
byDIRBEEtzh98ruBxHTWk3YyQVuRw6zjQb6x8Dp4UGHnGeD4cP4BxFaRYw7gdX8vsZ/tPXgOJALD
dPJp1RYLFDZ11NItH4+yia4+0GPNy/GBRro2IaByICKQVgFbKBmOih8Gyrc6KG8QXFFlx6szr+3G
6M1y1QT+QNM9L3nPPmvegt+N6HAzlKGnQhPRzdcDDCebQGdZs9GhD5KXwBFvn7Mwm/Qg5H65lhqZ
jU6n1+iHGRnVrpotiBV0ujlJHOf1NiW6f46NuFZpWAlgneO8XOFvHdJw4GCENm+quguetXloER22
SrdKoYP3LhtHf2XOBnuKiCAgdGVazXQP2CqtbkAwqI8JNEFioO1LMaTZXiF+tfL5h9/WJKaycFDe
KjYn1DdFOtxJadcLTqqE8s9gMdh0QkyQPchu8RXi+li+LsZc3leDPqh2lhZ8AQNXjNSqFpEUgUCz
NXGY7+hCU4Yvhh4g3IyabFJWI80h12IWYUwk0SMSkojuScUp0Ej3YAsk6JMQdQoXPQsMQqlWtYe8
kM3v0WEt1g/rMqg01mhCcNZr6bB2I21nHccXizUdGT3ru7Us9ZB6WfWFww4wH3YD4bAzjIddojps
GIe9wzrsI+JhT2Emsr+kh71G7YfwZTjsQCgCrOdJR/RqpypCdBuiK/tVIKGUR/mrqV9l9jOkA+xs
wmGXM0Z8K2281dj9CDvYCcXDrkh9E0DNYa8clm1TOOyg6WE3hSE4PHI4Z4+tM7O7oUGFnVfo2/bR
X7ZjCcfa4Q6b5vgJz0T264iWlG8qbOiRer2AoAmlbyc7Wo4F6HY67PoWsKo3YQkFukNUMC8BQlYW
prkOZjN9y7WpveSIXdzpxBRsskQX/SHSoJUmuBCX8CNbAhHtEJMEJuEJltbP7SFigSrn301LGIMB
KbNvWIIb7B9La2t1UzPzfS/xj3yIhVDAEBdBdpFep454ay00lflkASdpN+EhnrIOsZV1iLOaYDS8
9hB9xYdIDKXrEDid4BuKlxyitakuidzIPRDFBRIBXXOI7folzDN/RXyC0S7dTkskKNYQSMhMLBFi
KMp+aTeHyHGGsk0UuQSUdEo2j1pO37UNtsjfBX1eJevsEId2ikovcQ/YEzd59qq7Vjg4uR4i2BxX
Tj6TISSylQeOhIkvFzlY+tSLgeGSIlekJvEkItWEXMQSJ0fjEBdef4ifF87gRM6xRvXG0mo5iYwn
BeeCjgOKoIUGNuFRPygXopFlQJBHaxfwc872up88QiqmFA1sqkcdhEUbgm88LL+EFvJBB9tLYlmp
MfP8wkL7VZH+aH04WRWkdricvq852N+SQq31ESsBXZci6QaLAzWg2BeR7KE7IytWOmcMuMVdr8IJ
TaQMZrLWBlcRFkntRsDIAdK4MRjmPiNbkQJpooVV5vwI0LxREflBX/whd5Y6epgb9f1eZ0HPfugR
boEh37huAyxpSUhLMFjtlPaHeYcYgEbSBt6R6pZyPl1wWjJpzTXF8SUxE+kSqmBJcsAf1O+gP2TO
sSZyFvpsWLKAIJD86aCXfbUivb0YqnS6DyclTZnkDTznpjCv6ZCRb2Wfzj8OevLrgNNtvZioaQr8
1A7zYL9paABvwPvj0yeQTuGcgUuCl7Jwd2xYIUwAXLDQI0AWRsDN7LKTyg+kvUkP2Qsn/YTjElj+
BZLJyc6pyxImS9Qa7T3+hhyuxmYmOdz0hjZt6EmYRf6qqKtWtBq33zAYpXw1kVmIUdIm0ej5wPRp
09c08KO92UE9LxpIkSYZnLvIn/jdadb2tPJ2kxI4Kt/Hja5ko2hrAdbrdjVM2NAJckuTGRENVnMB
Uwxx+tCQq0FyRrkIcFGyl+vCuhnqtr0bsUGkC4rGoBvquRJWA0qYcoKo8tr0/j88bqftj//6T7BL
n4XHX4efPz4qfg5/4O/YWEW6A/gQAImCFQREtf+JjSViY5N4ytLIm4qy8i5prKMF0mCYkdNFl68R
7b1PGiv4SMhQDJF1myq2TX8QHC8h4z9jY508NkQpuCnoKYCq/BYbd0QJGBZYqsP2g4152Rm3sBAa
Vw1nWutBbb3JuLN6jajF/q/awr+MZ7mF34aG0QQSEmcsgClL2P4uW730BltNUmqoTU1Um7JaXka4
f7smTZq7d6/j5tf9/EfeZTdFlLfNf/3n6aFQe8B4Aeh4zJ2EwBdK8pxrjonQhnY5lPxRVVJM7VGO
fj7Uxxj91wNFQsJxY9lFKBd8vCspwMJBgS2Ad2ao7oYOGZJaqdPV56Ocem1QWlVp8eAROXd9HIXw
Koj9stCcEhLFplUmf9VPYkkpOa/gsJv0V40NrWt5F0P7/nzs5e8+njKYNGLnRaUDAODyBN69N2CA
UGjiSnMqAVM+fIPrfEtqqlj1OJosy5/h+IPZ/Tp7/9FsQR2JBEdiXKSYH0e10qEcavC5LL7p5ATi
NDpVF+Wbsk6a7ec3uLyioxuUoa3pHGYpyigHJNW7G6QtD1Q0/tdOtdiS4QOEbYqOO/OtXiejqy4R
Ow4eyE7Ae1/6ZaP8Wkf/5a2emEJMnGU9wNURreDRy82jkGgR9ILTo+W8kAurRYtXK612ZpxFTnp8
nzJEJPho8qJiPRqnFzu6R+MY55I5nbdlC5ZCMPVmX+Yh/I4iNDefP9cTX6GM3ZrIR6jqLF9HKC9T
GBO/iw0goYQJGz0YaGec9Oke6nl8Zo6eHIoSnUoYq+PCtCht373CVEWrW9J2Bee6+k7nHh3FZtre
hhpEzc9v6tRkURgIYZjImfx4XmK0TbOIFvEQQU96Bj0e1IQxt7k0LVqe2bop+Q5aGT6IuEHuq17M
3M8v4MTnCEsWERv1NZES49FbNASwA4Icag6W98Kd5XeRYxjhtK3abLzv+sbEr8ZKz7zKE+sPM1SC
cqchO8XD+ePzLcapHAOZ51tEEqX5AERaRoYI3t5A8awUEAjVFlWcLqrfPr/dU29WMRjbksgPSfLR
+poticyWKh/uKGBxUqnTMHJKNEIoSzjzZE/eJAg/2HNLRfd4vnJ4Yw2VfNVpdZiUEu6A21Efpdey
6dHZkOm/wefTAuBTquq5beTEbbL6kP+HJrZAso+WO9yz40AsQeBj5pFyDItorpWsxIskpEKfP9FD
WfhoHSBtZ+j4ptEzqB+vdw2ealTsGCuo8We1qpTWpXzuKNRy+BWndJ/6kYz7QaV/VbKC0m9s/BDw
YDmz7P5GhyYWUXSeM9A0VgekyB8nFV03Pf6lXEeojExnP7zvjdzyohDro7lE1hWH9BupVvyNs0e1
omb08/MncWJBJERjD5dNg96hJeh6v2pgyT4HELdVp6GJnb5BLbnA1CnETWHMV4lSh3++p1GnV+E6
LQEiyoKP45X5bPWqRlmzLTAyEPGRdUUKuF4gCuaZuXximVqSh0QK2iHgO7o1+EW1qPkZLSx+ii8L
OTEEWtI0fOX8W0MW0HQAC3350yiH9LruOYR+/mhPzGdk7QYVQ14xQtmj+YyRgtjkQsocg4/idKqg
b6BGcZYRp2r9+VAnbhV4GHExCnqFeXu0QnBC63NRoPsY/a94PakKiky/L5fjXrOCmCvj0IOddaK2
S19SWHmfD78sfUdf0/vh9aNdrqxplismnHYoEjFlA5G8aTMVZ97nx6l6iNR13iSxkGLwM+1o6ohw
qkqOwyUldxx7FDnTHw0jUNwCAyDPh8J9zsjuw139PR5NCewwQNPxMz2aqil1xg6Lcw9jnMa16oZa
bJnzOofoxQrN4MztfXyHh+FM+g9MGr7RW+PV+nE4UQ582IgdfIaSNABNrMFqnuWXpFT9VdOL0oVq
lQXO5V1A+T1Uz6yIH7fUv0dnd4PfpnPQOhQU3kUPZMLEJloQoXjbLfAzIHOJrDe7TtRqD7iXBBWj
UW4+nzenBl0OicxcugqNY4NcetEEcANx7Q1SnG3TfEg9sYHsZ4lz8oaqJ7k15m4481o/bnGHO8WD
VGSPW6ozNB59fM5+nFLtTcB0CZVG03NUaJuopG4mViCAbNhCI5ZbcrcK5lI585BPzGCLr1OUFskU
kvfl0t495M7H9S4b+9rLWpjAYIWCfUtJH/NsmJiAwMXt58/31K3S2rLEg4vThb58t+/GM8h8x7I8
UNkVERiM2MfuDG2onHLUddhvaYW7jiLUX8qklc+s8ydvFdgS5zXiUfi5H4dOQyEz/JBXOxlDfGHk
6GvDth0XU0UDk7Dx3KM9UOP/uQb9eq0STWn0CwG8R632cUCxl3Wo72rtlSWd4UAXNQ/fInojA0j+
96SekVWUCwHLnlUr/BnmpnWzZGm3iq9MntQPxrmA8SjI+HVJZEXIMiz1PHIeHy8pEQDu4/xDAjkb
7vm+zJUVkGcIYq114Ecn9kjL9p6qCUAusUb3PQzKylQhKnw+DT5uRL+ug+YK+LHsD0v0+vE6jAjH
GCxoG7RZwMJaa5p3yQA9VUJhcObjWmbU8VugfklmZ8HSov/7OJRg5WI49DHy1cCwLtVBLta9X7ZP
n9/QqcmlLRjyJU20HEM+joJSRg0nvWg9q6Y3SY6sdJWKk3Qvdjp9HbQ2/1lo+usJksbSqPSqJm4e
8scBWz+sjEisWm+s03wRZYw7mioxvVTicP3n90bRhX9olMMq5WgeVwpQl7jjZWFtWXmlSMvzjIco
gqnOwraqrVafj3dqcugk3JZOu0V6c7QmNfWUDShnGq+qe+p/htZuSt1CiyH7yZk14dRyRNSnY4KD
jo80ysenqI4i2ZMwbL22WDy+wDDdFZgJXCPlk8nR4tQWS/gT4dwJvvLzuzwUvI8npk50xLmff03x
6FtEWGmAmo0az4QotW2sWfXGSEZqbfTtCiun7i6aGv/7FIUNXX8zJF7AQjQStAU1P5BS/nUL/tDJ
QKiaF3oKcwUCZOhvValF3Zgak3nmSzoRDnAI0zS0txTwSYp+fFi+3PiVTLefN1A8vLTMcT9Cgb6x
8jy8BlvWXYsR+s6ombB9zUdrc+Z5LTP64/OCqk/CC4WvQvx6PC1SLZ5IZC7FrzAR7DSE7u71VYwG
kbqfTtVzblDugQi3Xspa0N0GBk+D6Cg211aa1/cxcJWHz6/p9yfC5sm5e4noCReOpb4QBKu+NZLS
802/XRlhZ8I4NdrdrA3yt0qclPtETs1bmhqn26mM9OfPh/999i57t84jIXdL8HAU5PZUJgY0PCQ8
NKNyNEBcDk9IWaOyFHZVUQAfSJsAVEWdn/lEj06Jy/IDxpvVW7RItpC4WtbDd/v4TB7FUDuBoS1D
35RaM6/ZsET092VQvhnCrG8bfaCNxPLL0FN6Xb6WInG4//wB/L5SWIvQSaVJW6Nv/CDFfncVdExL
cwGy0sPE2XDVVKbhdaQ4jwZx2v47Q7GEWvSs03p4tCjxFRdF6zNUMqvtK523muc3NKtCOwj1Mx/a
qfdKIzFhNwUByTgoUN7d1pAkmhIDIPJAr1NMin2Yjo7SwiTB337+PmMHioZ1xM5Rrixavz6/01OT
mu2SFRjrBoOY8OOrHQE+TVgZoGRMQvkCMR+4Xdg3jq9AWcQ0Hf4/kttNYuLTrebSGYOgZeIcfeUk
l4mBeanLZnoUGWBkXRmtnJZe3Jn5VQCLlvAo1OWLWROLjZQmfx4WWgTdFHN40gx3fFClw7OFSCDg
U6fXAY00Qg9Je9QkB7vM+QIBNt58nz/g388YjIiTgrGspLJuHq+jSgkBELCJ15NccvETDy8nCqDk
6Rr/Ii5JAPfAtv6NL1ZmKpFiZlzOdEfbDYrJ2MTruPCMtvXXCvLoy1FpgtWoWfUt/jrGrrL6VFrY
O9h8oke50ttw+PH5rZ/4YNnpkA6SqqWMcJzbaUw5t5qgBf+r9ggYpD5b4/yarWStrs+sDScmEvsz
FSBqa6QODxYB7z6iWaR7QhTQbyNwD342sgVpx8fRW2nF2tWaeK7OvNZTa+ISY3KuWXI8ir58WO9G
bFIZMruZVx454H6hubQ++GIfBAQceiTRqdp/q1hLSy8iB7RuNN1vXSXwjdT746esLFkm85fDlnX0
DfErvZDSnwG0WrJGGIY1NbBRlVwFJXfofj7YidnMrSI7pFWbXL9xtDDOpgK2qOsrL5la7bLLMuVm
1gdtk1jWLYt/4AH1FDefj7l8IUeLBLq8xUFM4avVjaNoW4PzOEDDrTxsXaSbodfwtDGV7Pvno5xY
hknrMMZyLCfHfXRndCIIkTbh39lZtQJjU0l2PhgDB81Viov5wK8hicPwdz2bYfxvTF/CX1YIqk9I
8o9uMVf0mjYQg3hb8Zt9hpDe6UNYw1hHj9JaDwtcbT6/3RMvkihiqWSSa2cGH99u2xtFrfilZxpZ
Z5dtXjlmaAzPaen/EJt+Eer1gvznU5VPEw8nlXwzJJijzSbtAVdkE+m/EvT6Nkss86od5vxLqWrm
0+f3d2JBYHYCEFWWecqz/fh5KiX9FQLWt5SH8sQpqwTHVD8TLqTIpIdbL/IzEcOJfRQtroRvBHQD
UulHXyHvysBGMW08OQ5Lej/4MDiMToYTKaEOYrQY9rVUF2w0sDc8jA2MM7ms0xdgcqpZOCb68Q2D
FQvZyLiAbvbzb7WfdnsZQ3fbpIa/L/EQo2fLDOwuN4qnuJYf//xxm0gZNIsiKoHK0eOOYcSBPm0a
jwiD1mbfBK7c4IlEx5E87ljws/XnA/6eb1nqmtAaFiEDPzCP1l/EtiItd6nlmgiGNhFaK3zBRskV
hfEuj3Nl24fdiA+GIGCHmMUPMLIiJx4tGk9wc7n+/Gp+W6K4GGq6BllaFWnJcQJaBAKEUKu13Kga
2st6jGFHmL66+vNROCayDKKt5cR8NMd8C8vzZNBNV6FDboUn9GyDlD5Xm9KOl1sZ5ThCZ5wyOXlh
cvHxy0F2J+J8RtfBmEMizDAf3Eo1YNYiRF37+Q39PhRNdWRQ2EjQ3IDZ+TgUzg0sbTB43Bq+7jMe
HuO9OTVwfiuIDH88FNGeSq2WSBv93dHSY40ZxHZzgnjnBzOOKkIEs1UB8b6A69UpPrPS/bb8kLCn
7LPUTPWFVXV0WNNqPE9pnoOgOemvQub3dMhM5aruDQog2SCceZC/ffyMRPVsOa2TQmEF+vggpWQK
lBmqHFWXkEasXK+uUEe31+Kg9ZciKusdwp8MhHMTzpu+rgX13Oe4jPBhk17uldeoLQ0ERLnLF/Iu
HILMXmogOWWokmbWoC319cnBdUd9DBfRHY1ttfJIi45KJSyr+gQxUEyTUw+mEal6UsNK+fyFLxvY
bxe09AcDeDqwXT5e0FDCbpXSTHHNRlC/mWBebazDqhs5SL9MQjN/RUXS/gxHSTsz0068ekJRkGIW
tqckCY8WJtDHjdBW1KHSIpp2A+R3t0LXfxHrirDCmVM/s/b8nuZlyaenA1NleemRPo5ErW5WupGu
VGjdOgkTHGIWvMBM85qTpl1D17pWcrwc/YE2zYkaDxzxXE0FB/ff+q0XZbJ7nz/7E981V4QSRKFy
pRItfnz29OjKWc4K7dKcG2+Livb8UpwAPPK5nRnq9zh8kdOwzS8cL046xzGFLOd0toom2Faqc/RC
wyYfiqS/mHo1X+F0E9q90OfePA+TG/UtDVgAoP/8lROdYnZmLeqs395AL4i50ecKvX14eWwLH7CL
7KuRV1YcrAeUxWdWlxOfO5lESvY0AJlLLP7x+UZNiuswhg+ugimnbWhhdSkJlbBDsiz8lBpFqTxV
sKpbhCLjQJMJji9nHvuJSY5oYQl3yEiTnlM+XkHsR2RTZyY5ObFkJ4vokEe/me/zUZ5/DoVVRGce
8YnPmb59MtI0NikAAI++qiGTE0zVfMlNBHEId0mghDslE8ClCrpWgc8kDoRIBvg7Qh5HM8yZGz7x
yDl6sIPgiYj8HAXoh/UtjDVUAmYouoI5xysxhXqGyjjV1xh6lYAxNKP+mpayT191D/EUc4wzS/yJ
b4oAQ+WB0036+wNQ07hGmVjPLjJrAKmdBNdJCkbPVMLhzCHvRGwFl45kEJox1hblOJYcgz5NrNLE
X6vL68BNylnxMG1T9+bClKOd2nhucqWmY0AwN0lqpSoxlqRdTbVRu4PWhpefrye/v/wFGUbeEUwk
0cJx6nMizSfRV6C5Gri8yyDSR9wEaMinJTfd5XlTOl1Y92ty0+cexe+BHZkp0r1sblTRfuEf3m1r
dA2P2miNmjs2arQx6DbaCXySZ7Syv39NhECL7HiZXbjOyh8nVzRR2i4XryU+K/mrGVTyOobl7sZK
pbpJwgJyZjb/PpkYjpAVwuZCRjwuzAqQz7nnAJT2nGQ4pI2zp9DcTrPWXK4+f3cnhyK3ZyFF0WUi
vY/3NqSdSe94rrtsxpJjdibfTRMajjka55bFk4+R6IMFCUdK4sqPQ81BHQk0pWtukSj7sYuDVaSk
itfj5+2UWBScWYVPzUpiO6TAFMuWrMHH4URZGGZd4nQnT1V5hyB4gRFiWNXSbfSlnIXQziTFXxd6
Hp9ZDE/eqEGui08Tpuqx/nCmmpor/cAzjaSadl4Fp/AhFC8Raqcb6iXnqjEnx6MeA6vyvzk70125
jWRbPxEBzsPfIqtqD5osyS3bfwhbtjnPTCbJpz9fChfnqFi8RewG3EYDghWVyczIGFasZVGv3TbT
DSaYloQ6WBTQ2nzyXFl9DRKHvK6M62c3a4/kl++dLYU1ddlB9TC0bG+cbV4lGbzA2JMuG2gmUEyk
iwOD2FrZlyQoYLEWrRv6fVA8j8hGHxzZveXS+KTMhb+nRrK5juPcVlZRsr1muwRPjPtYVyBNCUV5
xH3WOTnqj6srcBuq2rTYYBlwHQXY2nYA2kUWNiqBLhqKef++pIf9RRuggpblCNXDMHpQoSdH8fGu
UVI55hxgf6FkcXt6rRWlMsdvXJjNBvslSKwmTFECP7f+Ej8t2oT6bzuaBzu792E90kpydjI/ppZv
jRpzbqF5gRLTAOV0Hwoj6y8DmBTEb9LJ/RcV+2oKdSMrAMdkKBPYvZd+feyP9j4uAECF8SQTvOtv
j+kiYXOBf1tHfeWlma3pvBpaHLXaCuGgGI8yoz171KHIynhGKIZvvEQw+2VZUVqMNNNaviM2a1xA
eza/GyDrLfTam+KvxwvccbiUvcAJqBoBctjqB/38ZJV621TCsiI5GBYP45JdHELec+KJ748t7SyN
UgEcnNwTi4dk42/zsahKo1m9qAVmzZDpn+h7QwSZ5bC4dhDhvNkamGsQ10QlgLYM63ZdTVFq85rp
XqQLxq6FRUnCE5YRod7XRwOaRAdBx/3q8ECMyIDTV3WDYGOvR8+8ciH/Oc+LUV48HuhQMnUYVnku
wxn1oIMg4MdEzK0bcEHr0OEltieV0TcG23LykakkWejrxYSWKfO/+8y9/1LJSf+gr5b9R1W206c0
zZPnrBWMWcYeIuQMB8t3tCJ0Gg31EJZwPHwjgCXffbz/96EQLyrnirEpAnG+xO3+I/hET7xO48g1
S/eJm4m+ylLK58dW9nadm2Lj+3nIifdvrQzNNDOLscRRlsvm2g5N9uxV3tfKC4bnURu/P7Z27wRp
yfHABGCGDDBDm7ti0fsjchxQr52HKTSBlodBjMCgntTzJXW86sys1hGO9P6CUhIibuAr88Bxe26X
aFv5kKeQSJ1tvdRDA4EWNHsT+0KY8eZ2DaEdUTMhCkg4VWi7NdVMwWr4yPWd8zKdX8bE8yDqQo9z
LdviVEi9e12b4Ohl2VmfQ26I+2E4QgGCb43mczrTdXOhYV4csC16xcCp9MSXahzHg/7xnil6ix48
blwcf5uGdpWfpMwNpxTUDevfNnYZvnWZFeAq2HNxfXxY9i6owwuNHTJB/s/mBpD5uVLKOjsjDtL8
07pT/1HKFdamiR7VVa+gdE1cG9K22Tf779AKNOehTpo6ks0CVmHkqQmkLX5dEpm+78DXnB//wB8R
58aDOBRDANFyS3VKnbc735SlFSezBgnatKB52BtW9pKZrfYxz9DiCgeJCms2V+anVZrtB+bUs/eD
XWfXDmrs953VLB+DPEjAV4BJnXXIpU5QLIiPppbWv5sOTD0nogZ6mR0z249/+g/vvfnpqvnFMASl
dEWufvvTWxtUTxWP6RmW5S8NbGDPRgfZBGNSaVh7QIDSahivhWgRwfCK8arxqDKcIPwPZY2QK5iR
9mA37zwRvo5ZQnqBdNL59yZAUhgxeCFWGyY3SICSuhjQkrepIBbBYH129Li6PN6DPYNcFx4AGleq
sHO7BfFYN5rSiWW43LCfzHSwXlphwmFc1s1zi37RwXm+uzzMumEGfC7FMxd/e2vP61aBmDxjVHYm
5aVjXAV4AniEFcW/6PHS7lIl1fBTVhhHsEDAbfaSoFfLJ8a9w0kq+fSBKtG/hsFkIYVRQc++0J+C
SpNR3QTDgemdVcIQSRZBwgsedBt/aSRjQ9V2djhrwj8zplVGFn3r0LaF+Px4lXfRLRa4f4qwXPXH
t11ctK56SlEMXLgITp+1uENCnsZg1FbeCvecHKKyWprPKQQPkZ9UR8Dy+0Iw9j2FNSGo9+gTbQ5Q
ikVwQzn2GemJhliH9DUYpvyp9dwcTn/651nEPYqHS2ZI42swyOV94bXdU1LEMny8GcrYzYVWPwZQ
DyOVFDZoa9+erhYUhOElTL8kJqo+XWt4UT3Uw9svqZqL9ZECURNq25ktvUsnM/YaWApFMl0EpI4o
SQmAgO0UREVjHaWGu6siVzPVtKjKh29XhWQi8nnAmEOLjsKzhPfinYBM5GDv7sIStXckDQrkhkfc
hp6GrICJyMGGV8uK/7aQFI2szK3/KmiaaCFgefvTAuLoYMB5x/8AvyXDp7LAXJitjvdPiUNO8GfY
iwextTG6vw1mDdOZ47b6ZbUhMTiPVn9UG9q3yGWhtkcxewuz681uQt6BuZ1uWiVCok2BWHJXwouz
glBXQlRvPZNKh4ZcTLFjUfvavI/wLMI/UmPPFKaGPJ4/PtNudA78+P3Xwwo9RpAqCGZ520EaqNeS
lPI0w1BrUnw0ex9S6T5YPkg4RgBuLlqQnxp9cA5whPebSdBlkR1xE3BAWywdWRB3WnAVbMYJnwRq
rU8wtfrnzI/1V8cv54Nl3vt07NlUaDwTlQb4M26PC133ChHFAND0aNdnG0HXZxGgABwYMxEShKJR
4/jQ1Vb20WDbjqPDNEMlvvqU4PU2vmVJbHROK/DajlnEUTJKL0S/GVL7wauiBUzyKTGm/lKJWUYO
rJcXzUXUXnfA7j4+UPePi6W4hwl1Gfwgyt64gxH2Wvj/cHKaMRXnuOvSUDdG78VFuPYgQtr7vJwr
yvJEdxA4bEwNWSI1M4Y1IhGjE3mtNYe9sWhP0LxBnDqM8iA62LXnsLdq4lglprefdygtQ4IZ5Thx
sM6JVrGBwi3fCb4qE7LDcpD+7m0lwBFuJvpvEAFsvqlwpUu6AIlD4evoKuh5GS2pP52FYR415++d
uKVSE2D4xD+0ODamskErXAtGzrD3ECwOCOwiq/aPEFZ7Gwh2gQIiIS3V4c39SOSCXmDXO6Fkxhc1
RtjcUxvS8T7O//ImuJofH8U9rwMACXwVDSI2Uf2cn7x3TNPTbD3YHcdhgL5/zo1rWdQa05798DIw
2R0ORu0eHJL7iIcyHmvjFjAqQlfq1qjRLjR/vdEO4e8BHa3lgfg0L6jM6jD8QPnVzP0nX+tgoCu0
9mUu9Pm3x6tWn+o2yuAHKBZuprwY3d5O8MHmgsgmGDC4apcU+lPBULzosquhBcFX8l3IqDUkHjW3
lb88trz3eanVEuDwXHos/3bpCFzXjSvZb79su8tgj90py5rsGiTwaIvBmqLH9n5M2W+XSssXGgfD
5xXzN7l8XTp64eoJF3IIJHKjSY2WdpwI/2/pk/hGZlWacPNqsVtFrpU40DBXWf1Bn6fmNyOuERe3
q7a1Txacswhozq1HUpWNgzzNopmmU5CWEp0GkHnfhsw1/kVsMxnDujOr4QnEf4GsHrqrVElcN//H
8kYYpdwZsj96AEA4nHwV9QkK6fYA3rBzxNRsEJg2/AJh1+Zcj01K/3plQLybmQ9KC9c9WUE5ogWM
YHfaiRoNZrcLTap1p3JEQutg29W2brYdSB8VG7h6uFzbaxxYQ9A6sY9S8qpnvy+WjQxI5fb6d1ka
cDyKvEf4ygCUiviz4j6sMsv82hmLO5zWMbN/a2BHp02e9p1zLaCz/uTAVRWj41nrM7qGgsAbNFeV
oxVp+MwepRWSJY/XsONaaQ2DefpBbkBqcHtU82WtnLQnsPM0e44QxCq/SKWOSUK+nN9uyqFjDCqB
nh+4m1tTVina1uBCcm6AXfLpaNUYw8qrUY4H9dkdh6dmg/7X1OZBRHwMb5exKscRxutktuVvq0qN
TmSBMK+DaJ2fZqdZDzZz16zjMUBG7mwS392u0LYT6FQyVuh37lSfbHuw1eSkaLKT3or2tyBA9SW2
e//A7s5HpHtKoYvqE9HG3fSLP9Rzyu8J9d6qnlAHRyhq9Lt3sal/f/M35LWiHkBcp1CNG0dTVs0w
zktBxpx6NYDg2bsEdtejveO53R+Pbe08xTe2NlHGXDdTnQhi5XQo9S8TXDh/tKov/djK7t7BD0VN
haARpdbNN9MbX5YmYqJ4PkVs2gWfRWPWL8jEHs1K7Zky+Ehwo4ICAxB3ayprAreIQRSGVmszoNUz
7gBUp3gyRZU+P17VzkkkrqARQguPNHELOp0qCDPNNCabWXpAT3BZXDRfUtdtp+Ra5J3xeZkr5/fH
Rvc+GNg2dTBoapEDb9bni8BrJj5YucBfq2cTY7wmqPnHVvZ2kfSagIJRLz7a5oNRPhXu0rG0oe/N
35O+/qetTe+z2xX/xVlnKQQpkE9R4dp8LsubAKhOsxWiz569b5yOV8RMkjZa11g7+F57iyKcZpQO
X0z+srHVKsaIMpBWmJqwrDo6sLtRUNRsluVoiHfvKxFMQ+sC8SJJ18ZUuhjS6SS+0Rjy+bI2SXr1
xvjNSEdqeWpmVwn4+UyQbeLotnZ86cKIEXpj/xdRH8IjhbleTBYUTu4UPz0+FLuLUrVR4naVdm4W
5WrBYre+oD5BqRSS4IFsKy69WI8e29m7V0zw/68d9R1/iqTVi2NaGnYsyZyWYTjtybQ7AfonWKHE
CMqXkrt9UDtUYcwmzCDxIY2mtWDC0LAxylQLcuc1Khdwf7aw8scDup3ZMl661PPel6OPVsjjZe5t
J/kJ1R4ncAjh1S/6aZm5UQy50Dn6vdPWz+Pa/lknunmQ1e0b4ZCo6RaG/zev5eJPlTTdgQpPNY0v
QZcD1TeLOXy8lL0vpgbMdMpm1K3u2lxGXlfZaFohQKbsHcwzZTiWWR/VS4o4Sey/yiD+97HJ+4VR
aTEp7oB/hEBpO36QG6PZGpKzj0K3GQVO63424Ij++tjKfXqj6jkGKHzVGWbq9fYbDdVkpimDtkyR
eOVV5sP6auaZ/6Hu4jasJDFAA+9EWDe5OD+2fL+lWIYkk4IyzorJsVvLsEW0Elg5H86vq0+WZmXf
ADWL12bs+mfLjuuzA2H5m0tYFJJU5VFhaBnEUpv+05GkujmUKZeP8SupUhl0x/TS0yLbGX+reUUP
Qqr7O6fMAedkQuhH3ezWnJElLqw9ylzj9iHKIQGSY7KI5nz8vmjxEV5szxzeEiUrnCXwIvXnP61u
dHK6oitXvJgE01bA8iI3LdKTwaD/r4WotIN67t4RVd5EzUUSiGyR0ZkBrzg0GxYFQTcJ6WjKJz1F
4eHtBwU8BoWpH4WbbQks7yHDYwQRpEkwZB9IfOVVk3kOnb8cwyzr/IjRuTp6bHRnaXSRIBTxLDVc
sUUDA6MMRgay+XJaIl9Ls0zPwYSXeWzl/sEG+0XqCcrZwcY2EEbAxK3GEiuiWgDaKmHQzHaHjxB+
FW9OZohzVAmF/5Zq6rYXJylETW7FRTdzPY40a86hsPfXKFjbJjTsWoSzgxji4/XtHEiXNr3qVnFE
7hqAdbdmKDjz0KW2+N0oEv+Fplb9TdOkdvLjqjiIf5TLuH3i1LwsSAt6VPQ4tyhez6lo2q4LXGD+
Ij/ZuZzPDB17IcwwSVh2LZJjlVa9zElaffZT84i08f5rMhxB7KDTo2GEVWkT/3z9ynQq9WDxgOZX
ifzDd1EviWqG484rmtviYGt3jamiBR/UZfx6k9eg7zXrYq2ZCEYk4Npli/2uXxcEdtvSuD7+ivcT
EDDQ2P6PEXrKp9A03C6s1jyzbMSCSDZCNQz/TBCGcyXOQS4gAB/n4p0DcfrrnDoMBmvzO3vy+0+P
f8P9fcQu3Sr1SsEdswUegKLRXGuFCwcu3vlZz4z2nGRrevkvrKi3loCT8M9Wm/6TAyUb54yWis/c
FONTRpQLsoLa32Mr97dCBSqM0qjiHqsyb61YYz9rRU0RzRood1vZOj2b45S8ZK5cqpPRjMPBB9zb
PHwYNWkGhu7R34k9QJQMnCBaO6v/PBqF+35Ch+8get5blgcmBPyKqfgtN5tX5R78tkgZgJcr7KcU
tcCXcm1muM7m6jQayZG9+wCCHfzJnvo9P32spaGnzGQKTOmL9r4ED/UNYtblKXMauNdX/48xSIOD
S3e3REaK6X0pAB3lursZET2uRVslsL3OJuIaUy6CUNpe/2Qr5LmRNUew/btLjj1GAqhC+bCG3tGp
eWm9DggGcFK0NLukfUvjxwLewK8cDx68H+2dG+epbCFk+eOQMDu9iQRn3GMDkW8VDf20BKEt5+Q3
ztL80VvFBHVdVtU03RBsXCoRnLs2sP7Us9yESrnQ83fjmpq/rgjUvSuXHErcoqyoI83o+ll2Xf0J
6we/v6qabyT1w5Ph9ssvVLAnKNssRK+0pj8I9HZ3Dp9FA4YXlm7p7eFAkdpcZq5TlFWz+07qnjg7
E8mOPwz/T071/8vsfHcO1cZhBkCGYhnd4hDE7FmzJPWOSnf5w5F+/aeMKxT98jEFNd8NCD7YZXbE
fLdnVSHEAKXxv7shwDpAvsS15ipqNGM5Byt6d0bpaKcYxpxLNWo6MH3TOD/2XHu7SrGEAWTYGwH7
bTwX2n8i7lykeEsHHrI+N5dogICTOmF9BOTeNUXDB6wZXILkd7cfUK7D4iUgBKIRRBiibk4XFkjO
RCmV77f6Yz4gjHoQvIMRUIWnW1MQXUpb+jba57Lyrx5dtWhyxumsFWl6sYIq/s/jXbx/T5VBYIs2
IwhQQmzRF2jAkDYDXYmQtMsREbeb4ALQuXwRvda8k8k6vGpzjr59XjR/Z0Fvnj09bw5e1J0DhBWg
H8yt0XjYErgEFejBpvbR7Z4yL+ozq4nW2W5PDlQYHwLUX09ofNQHRne+Kq6TmJCyOg/fFt0yVCPD
ir5dRHAYZucYKqKvq+ENtF5ASjze5V1T1KcgHWa+g7js9qt2NcnlIjGV9HpyRQYquUy+iTip05dv
dzYgdhSrqBp3umvSwz442VatYWpCsbSJV/+CRtSMIFJ/VO64C3GJfhSXHbBeyJ1J4W5XlVS5ginF
BUQwFQKoCWpFLVzloTMFwXfX6ebzZECd2ivEAqRSR2nR3qYCzFZUXaQSFCZuzXdERK4eJ2XUpwba
3kKDubXVUR5pY3FQ2Nl5a4GZAnxQHQKcwMaDr16eIpsjkP22Jp0Jsr79UsYwVTVxXz8ZlVVeH5+X
vftA4ZTozwXaQunldmmWoEjiFgiVFYnZvlSe050bFG4u8P6sIeI61SlP8+7A9ahFbB5dCMH/z+jm
0c2Wap16WDSjOVbSpAINqi8MdbvXpi685wKd40tQeAbCD7ZZ/P54wbu2KWeBvQCsAGzydsG+MS/j
ZK6kK/Nova61jgBY4YKYHCxUoWvxJwrGxouYUXR+bHjvEFE5VnS4MLaCN7k1HCx17WtZVkb6uCZP
C7nvr7lOAQF3dQQL3TVFtPbjmVS0TbemqGyVdavXJSMFxi8rolFfmsljYFno8UGVYs+SFYCbJTdR
tP2bRbFpSNGubhGBrcvCdVi1s5xrpKZmr7883r+9D8fQKGPvBHsgEjc3o6YumLs67gaK0Pp5qXLk
9oKy+owsnXa1WiaWeSQ1mgD9/Otjy3svF7VI+i2Y95icU+7pp5gb2CkEhcgdRcmqGZEZ5Nal6/Xh
2V/cNBT9vKQnL/O/TV3a9CdTtdInamwHoereTaVZzoQVboFXe7P+JUarnLpJEY12HjwLM4Wrz67T
sCvrPw0fvmxaOUe0bncpFH5XIU0UMSB56LYr1WZoVCftgs2M8c/ZHsQv8P74BwW1vS/LUArURaqO
wczn7faOVbLMKcpWuFcxf6xtvqe/zPGF1/IPL3baNexGr/2wuNBZHGzq3sOiZB+YmwMs6W1RzLKe
oDHqqzKyJ7NvQ3vM5HkeiuTJcYr+Wz62/p9+kMxoN/rVEg6rrx8pM+w5fDWBDw4Deg+iks3iRdGl
kI8WkcsjF5I+gw1JRR5JnepNXttHA/97N1a9oETvAKqp7N/ay0rXSEYUviMnd5ChX4I1Mjo3v6To
pB3c2L2lMf5D0k91iGu7MZX3szdkjUXYE2TmKWh8l1H+eHgq3Xo5y2G1D87R/dLwr4rEk64Z1cVt
K9+1e2ONk6SIpll+TvpBvCD3roA0bvfmgA4IBiUZ5YvojWzjkVKRfAX2UERV3oqr1LnsQOWnS9VP
9sEJvScNUHAP/qEbrV7Mrd8LhtqmGFwRsWrZ/LuJDGF3skUG8RTM9euXhabe33Iu53AIREZT3BG/
TE3tnkzYOi6VlM2BN7z3Q/wYxZOKS2T6cgsoLJGrtse1wA8jive1qR1ZhKUz2E+upFx1iqt2+DUR
bZ0cvJ+7dqmwwDTsgzXYtnmFmVT9OOVFBA/q9xlFvjPQA++dcCiFk20vUSUc68tjz793opjmQJRA
kQDege2R7ENdvWuKyJZGyaygLC5eLvX3i4Wexn9hilcNrjy8AHnS7b1cpUj4S/nMPejGi+NnKzem
Q02y74/0p+7vpQlWgwPMi63A/RuXMwzp6AgbU9I2m9NUMOs+EuNGXZLoT+DNzOe3L029WiBsgIUC
3bxdWp+5wqzLjttSOx9Tv29C3vL64o/pemBpb2UkCpwOBda8e68WdNt9TbKy0s0UNxFjC2tXJYhL
ZsOXsZT1AYju/n1UEBGiZgYyyCq3H802lwSVdC+PXKPrLpOnDR87vzcPIJF7pxDYi6L7V7Ps2wa9
YTbU+Ks2j6A2nU5UPtyzU9DqEvic8+NPtbegn02pn/JTpFOj9VmnI6b8pjA+ommfXyHwnv6Lq0we
RSMSPD8T69atlZmn0EgQv4E0rJhfg3r038c91KLONMd/eXQkw3Y87MvvnA0lM6LYV/BbXOdbo8mA
Ti/PfYZIbv53HFO6qVbLQwOD+bOFmZ637+QPjm0gpST90MvcmothpfIbyE3gAeiGy5C68ydmpN6m
ewaDNGCyH4Uwon2aFdsD2AdmZacdVkTVTj1A4bgJu77N/5jRf/0AvPSoI7FzFplLoK5AJMpN29bC
YODzsYiuthjmPmQEzAndNIVTOT+kHdkzxYNHYYF6Jq/fxk0Jobcz7Y8s0q2sPSUxyixTYoz4YgpH
j4/93iOr6phMVBGrEO1uMiYrLZj2xulGpYz1E9Ilxncj1uz6FGeKXaVED81HnCBCG1i/JrAmhTCg
lNda1HUoK1f8+fj37C1dwRJ0jimp1bb1ZDNrLh2tzyBl17KPxlrG73F6cBTpyRH+cedZ9WiR0q2k
VcmI6OZaDIhfudXaZhFaKeXJ8jpkZ1sB1jrNUGcvWiM+NwVy329dIK8P4ADgRjAPwGh2eztSkzae
rxcMXfVZcDZn0Z+KGYfg5Fl+kKLe33uL0WLgYcy+0wneajwA6fdavciyqJolWutDN50BrKHV0jDV
Hxhw6z5e2r0LBb2nKqsU+1jkNk9jUhiU2Aih/gpV3DdqvdWZuUHt+tjK/QmBOskjV+Jy0GLeQjpE
Mbslc+1pNI/Siqou7+DKGpDYQfzl9NjU3oKYZSUxg7PqnrRd1pDN1YaWRETsGqA3JpUlZf7osRV1
m29rQligKoz+B6eQ03x7IuAcpS04pYgJQ0n1i94H+cV14J3qyQ2vBf/ZyUu0+pcBCfu3HxAecaqL
REOq5bRJU5g89+YA5diIFxgplzEQl8Ealn/qNUctoi6Wg7O/cyCJhtR0g+qgMHRwu1JEl+LBGbEX
99UChKopw0oXyXNgdsvVLZnpPfiA91ec5IFIj/6roVhiNjW+sh3hF6qIkIe8i68tQ7uQnK5mGGe9
80Kzyn6xMpEfBC17RplRxYeR2UMypg7wT5HEVFhE5vM8R0zO12ezEN7ZG9C4MlyhvXPNpPklQ9vs
ILDYuRWAg//PqNr6n4zqZg9GAgAEnVA3Dptu9V9pQsmwH1Ehf3xed9dHmA7JPzfjbih5LMpeTi3n
FXHc5S/DkMhm+JlWXzJz0aKh4ijVjffm6THyQAYRufLUoqF43XxKG1KhZk7LOSocplToui3RDCf5
CzFoQH3P8d/uZrBHiIaYgErkN1+xFWuAaFY9R7m3dCGhzni2YaAMpZd7B2/wjgMgtftBBEjfi7fo
9tvFsTZMjWjnaKB387rCt3DuY4shozzPDeMJLhztGht6/b6xZHxge8fF0d5T3TDKMBRFNuemMOdc
dMEqee/klwElpY9zZ+dfH5+YncOJjjKTx/AzEWtsyyFETUaNhquMRGopekWRXXne26jIlu4gL9k5
nAz70bNUjg0agk04E2RFsTQB3tOv6c73xYSYOmSaL5VDv69s8+E/WjWVB0Z31gfpASU85UcNHtzb
D7jo2kppJpORG8xo1NelHsG1PjzlnhxOj7dSfY/bx4JJbsbEGVCn/ALTwq0p1xliI5CM+3Misz80
gHChzYjUZ6p4VZRT+D+oLO3aA7UJEgfwEdWPW3sLiItW9sRD9uL4L1U5Z+/TMmmZN56T6q8uENWB
wfsDyQLpzSqeNpLmbcdp8NNOzsY6RUaPRkrSTeNrNszjwUu0YwXmOQUwUpRAUGTcLitN18IyO01E
HFhGm4FBvKBPVB845Z3No2jDKCNQHE7ltmC0TtYgDF7VaEotaRFRy+kay6T4pvUie12NPj6oAuws
S41JKaYI6lO8s7fLahzZZDR1RRQ0tn5tvUk7p8dD9vd3jLCVRgS05MrOFqm8+mbRBe4qotEZsk9J
P8YvWr9keGZpUE4W3ieoTfqDL7a3lzBQEKZA5qRSy9ulZZkmiFccAaap8v+C97cMk3yen9IF2u18
mo+ob+7vNBkYdUdF0sl4wBaqOQQdM19tNaEDVSGUk2bdS29zYKjeHsF4d74a/RWQTdTbGMXcTg8v
Ig/WYaw58vXUvXS5ZVyLlJTksefYWRC3GDiY4nZmTZsjvzq51vsGC5rjsvxk5v14zu0GdcH0iFz1
3hJ4EfDWDNQDk7G3PoNmVeqNeUMs4uv9R3vQna9BVa0mw4ldkB4s68fY+K1HxNqPrwRRMi5483pC
tzVliObNkcjSZoILvFYQ/TXzvRO8FqRXK12WJ5FUy3R1iGlg/1kyBwapOtdJYVvdKU8xysTfx1Vz
hrAIxuZXKZflu+YP2dcltafvxK0BQL0OJrSnhRKzdSqlaa3R4w90f62YAaTAAFWG4szYokQmBhsK
K8nGKEuo15zSuWp+LWgbJYzJ+dYJknWGsAJ5cK/uqQ8IyakOMVQAQStHfvN4BXjcoUrbMZoY8Po2
x6sG6/HkrMa5FWIZr5mQ7sVWGruXXjJ87i6x9a/m9a17WovUDg5c2P09h3ab3FFBOCxVgb6953Oa
lIOkwwD3+JC9DmTK5yUp0a+aivG1yLzk4L3Zs0dPGtQIrXHOrLqcPwXONlLvhZGPBF+VY4YV3Ljn
oGP2NgU7eRLoZx28CfeXnTI3euRkJTiYuwd1mGirlA1xZeZlHViHnhtYF0fR8p4V5Srp2NJzx1Xf
rgoBUGDagDGjqc6Da4ME7oWWVH9wYu8vuqIlUqSGPNjEI5vgYFp7o0mQl40S08/O1N36X+y4K046
d/DN6BBlihiVYXAawVsMQb4AZi+DjvAfebGTs1byj8pDjJWQfH5y4yb5z+PLuLc0aCqgX4LvUjGj
325gC/cak0zExa09+2EPKXl+MusG/jLLLb+/3ZYKRDh+FO8p2dzaGrRWcGAgq1oGO33l9YvPFJ+K
95O21EcqUztOhgNBrKq0mwgUNuvq57nGEyQkb7rQn7Q58E6w3TWnFhDSc7c4c2iSpp8fL1At4NZF
Q2ZCbAwdNe8CwPLbBcZGNwejrlz03AnAiln6pSqkUGIC/pcFxrDnNp68y7BMxm+PLau/eWsZ5mZw
RQD9aPpuTugcJMG6lnxG0VFUhW0N6hH8v/T/emxn77gQHcPVpUbSIMu7XaFfep6Aoou0Y6VCXNFH
PJWt36IX284Hm7nnsCAawg5vK7npxhQNhEVqSwy1GZfvlMMqd2lz6Atyv391Czn9/nhlO9+OUBKe
GBXtWeAHb1e2zkWGVqxKTmvHQCcUhKbIgrY7TetqPC0jesRpKoLTZK1HRGs7Z1UFXqQdXHtWvAn5
QGcYZtUXxBHJWjAnaZVIE2RgBSxz1H6jRVifZq+dr48XvPMpb6xu9tcqk2VdJYUGC/IfZArL5dVI
kjlsA3FE6LK/QFV+VpShHJvbvWXRWqcvOLVZT7LLbLsLUJaGmobgDUYzXb76hXGkb6H+0s2VUE0F
yIoV8bazxUl6cTNDxGHAAljoEEQnffIhluvb8dg8qXQiVURFhrClJC1nqUMgm/HMBclvY5l7n8vV
iy+9JcyjsdMfk4PbFVHfo9hNAIUgotrmn55wiAvidWxAyLiDX3100lI8T0lsAx3Omg/GPGt/j0s/
RubgDS/wQTefLVmMa4hzKD6vjoNnH0vXQWDD/TtJ7Tgk0hj+pddK9bV0FqThEnHUbdy7VUzSkaLR
+EbkaxPlxIlcm7Ll5TTTVRFMQQ1e9oArG0BGETzOzTkR9Xqmr68dPKT3Z44SMy5Rxx3T+dieOemO
zlh4HjRWepstp84v2l/0Wu/kiYJ99slYF994Foz7JAeG7+8V5Rid7I2SKEoQWxTDNFlARhaKv+Pi
upd17IJXsvvytE5x/GYXiSk1xwepM12kLWG1O+qxO8/4rHzRamZ4vamNtF66Hx2t6YZTMVhHtEW7
i1N5IuAQwDFbGnJd63ooWwTP6ujIKMsC91Iho3HKzN54euyf7o8Oi6OvCnMPkHIOz+a0x8LMbXiQ
omr07MtorsU/hVb7HxHsHc7txLCfMzIIquvFEUT//uXBMp6K5hzFE2ont5atxOo6N+BOL+06h0Ex
x++aipcujSUkB3XR9l8eL3XXIGJLtK6peAFZvTVI6NotQaZiZd/rXj1G+E5lkzdh1c/mJc0ABz+2
p96yW0fiwyVKB4smhcpgN1ub2AZCLy3+uEIG/SXrLfkSGDDwLCg/RfAzlV8awBzXZmrXk732f77Z
uu2perrFD6BDsklkE7PsBD1B8j/Xpq+cZBRtT1bl48OCfgwL5jsujJjV7/NMjGfD7I5QazuH+OYH
bN9b2WlGJb0xGjuaeLRHwJCM1fRucOajQaf7R4iggtYVvxdAK93n2y87G4UXVEEtIvSuhwg6SDvU
fYhbH+/o3oLwdlxIKolwxW4PrJSO206diDqXln284GiWWKAEnwdvFtCgCEEVndYE4YoiW79dUMYf
toYtRKQXSKbGhl2caglPYbtUephqhyxSe0tjlJDAgZUR823Csqnu59ZpdRE5RVI/+RqONB2b9X0L
UjN8vIvGzjVUNTe4OegDIkq1PReW6oL2pgDzx8gy0Rc97FOxaN5ftLSC9YQWsHNBdXmpr4vJmP85
hXvnoy9Sp6LTJmAYAi1hiDMV5uZLscTuO6/J8hQKAmc5on3e3Rel4AgJn0WNXP35T7EAfTeqQeUo
IjMb+ycxQU819+nXLCmDA+e0UzghTkQqjIl/MIGUqm9NzZOfBJ3BtuhNO1z6oUGkTqOk2/Z5e+76
9EvOvNQV2ZyZu6v7oR+s4wsjW/3B99n5PPwOggjqbSQE27enWxjDFRDVRY0oA1RWs9U5QdzmhqS2
FvOKiffmZId3zmWDyQYIXbdd1RQ1uLbKExnNaSaePX+iXjlNFN2cWDtY245HZnAA/Dnugrxx2+7Q
qwZQ3iKnqHYtlAiYEXte8yqPkBoZI0YLgciM+vTUrekaWVV2hLzcOU3UuanGYVtldZuTL1xGabPG
p9uSJfqLX1p/VYjv/GfqDy/ZjkMknQMEyS2jEryFY3dQtNR6FkPjXLfWWYxF+3WNu+yAFGB3PQDN
KTKjn0RH+PbIOl1pp+SmUwSL1PqSr1Ke0zIzKJpq7cGX2wlTqNVAhcG8CyDvbQzWeUFd0YGZIsdN
q1/FOtQvZRxYnw2zME9TizRVnRnzqRrtt1elAHlTSqEuZQC1CzYuwNM4USDOp6gqOyNi5IZYt2vy
85KO1kHAsOsDmAFRNDHAefD8txsKuTF8Sw6dv34MuotuVMm1qvPmPBfpl7Fxik+TY47v8EVVNLlr
cRKB31wFudHBbu/5AMJqBsyZVQYrufFFhvD9zm9KGTUL7Hinch3oN+lGOX9LaxvAdLpAlf74WdhJ
JP6HtPPakRvJ0vATEaA3tyQzs5xKriSVdEOoW60gg96bp9+PuthVsogipAVmGg1oRpHBcMf8BjQ0
/GFYlPR2jc3ZMGfdzhZJU9eru4SO/2BgTGU79+6Mzc6EA1mgROhFvT7o3jFZF5ZGOHKrJM7X33uG
StjrVs/3Jn/yM3tSPhhzKd+9PsreMSGyXjcQoRhM8utRHGkkltnggmd0wjpF0VD6y5zWj5NeHjHM
d78i+4ZnhMIRwIbroTwxyx5nryHE4RgBRS2CYpv0Q3lCC/K/bsqHT5lqHpUA9ubHewWSgh3j8nZd
D2rmmtXbZTmGCHNMbMq+LUO1t/XHPrOOHuS9CVLoVtmda5dh27fLmiXSx3jmytGG2L21rS5JPtQo
SFufjGl9pUSJWq6lj9lRZ2jvTIA+pSzAlcbrsYkxx2U2zQ6hhbBS0acXBPFhNbT9uU+08QSm8Eih
42i8TfweadFkVJLxkqqToVoP8Smrm/Kszp57FoNxpCq2t4oWzvJrpxxk71a8YtUTGvq5HEIFDNsX
LPdwyO4jsz/hCp4cdEmOxtpsU2OC/p/qwACAoOincba8u2KmHlbO8RFGf3coisW0lhGpooV4vTlF
Z9QoRAIAMKrc+tT1XRLEQ66eQMT+OYePDi+IDdpua069LUmkg6eMpc7eLJXGu6Bu5170BhSAx/E4
v36l7F1c6OFgkLhi32gsXM+KB8gtLH0YQohUpnYq+J7DykI4upX3NiHZALsdeSbA15urK04TSu2m
S1Bq2sl7U8lsugqWvKscU7SoCC9H53tvuVbjVriQ5K4Qnq4n5mISj2CNADBLhHZW7d481wV+bNHU
6weVj92hVnwDhq07RBE6u6LQl4hAV52LU4pp6BMbo6cmYMmDofaWC3QuLRKKpGSOm8/YRK6OB3Ay
hF40tLcFud1HRTl0K9idEFhym2eUru8WrIRC1+LGyAiFJSyKi7RzDLDsoS/9pKzSgzdt7x4GZfa/
Y23WqTNKw5UOAAbUBrILVCb33lEm93uXQexU1NgJJdSyv9j19OtQWQBeTr1zDRJ/y8YyWXV1L7mi
KG2U/+VaA4NLdG50EBXsfsdfNNyV2Azc5noYK8tkX4xsehjOUt5qmTDvYtG2zUVNwZi+fpJ3B4OH
tWI1Vgzy5llpgHiVYq7ICYbWjHyjsuK7uWsUUj2NW97/i9EABKBPiUYRltzXU9MQsFKHVP6CoZSP
djTiDjIZdyI71O7amxffDlsdME8rJeB6pEiTjqbAsQM7lIlQXaLmFkuQT/FQKgew473UgNyDFJIs
HROfTfhhL3VjFwlfsMLq6osyoSzglHq6Kl8np6HrVL+YlCxYpuzL6x9zr5KBTSMq1Oi3rM6jm0Mg
bE9J85EsCx3t5d4eMfkurbm8yH5A4b1XrEuWm9O7uhqSZ/STovsGccQlQK07PZVx2V5sKYxvatTn
9kNmx8V/vTHMP1//kbvrsPYGuMORCtluZvTHK6l5vH+eOlofZTyCrs0U8cMb5JF7yd5jQY8GlAWA
ybUXcb3kVgExtXZ4lIrIQ6CW++FstzMK/zrYB1y9jkjVe1NboS1EuiATgJxej9cVWsJTMvG0pzNq
YoUtv5irBnrZuX+TBMIopIW25p5IXl4PxdGNaVUyNbuWWDJgA9V8QVJ7sIOkwk7kL+6E9alwkQOC
3rVNv8rVYBAWBqGfJqMbRAi6m0JPjABjw/j0+vbYWzNQcGveBWoFvOn1xIbBiYU5UiUe1ga+0PGw
ngqTOlouUoy1vSH79vqAe4tGZZOqAXAtEobNfTeYdecaiexRLzOVW5HpCEIXQ7xwSLvo4JHae3aR
nkPlgMLBmppcT45k3ilnk7HKwRw+pKndKSHp4OAcrNfOOGvHFeoYFEZ6Upt3ydHbucgRqw2t0Yhv
rXyuT1lU519f/3K7o4AJAIZDnvWi0wqjJx8wHqYWmbdteR7KWL8ViT56l//fOJu9TgUHZCJPYAg0
a/Jnd6qAbsXJQf/upV0ECABk0H7tcRq623zDMr1k0DCCDSvdiOc7OysnzS+rjGtpqLP0We2S8vs4
l01/Y5SZRjLSx7DtTVAl3/G10o2TOlvtraYKJQ5zes69XySZw/WmO923ptA0xVeNOPnYJUWmh1FV
UFxoNARNH4cmLdZrcDYGf4gKYwl6eLQpZQZp3rotqcSpKdPlqZmz5kgkeufArXQ/VGJISKiabUo8
oz0CHTOx8hWui2xAnswfDbscbsxSFsj0z0f8pr1dQzjIvvkFJ992EtKoML0KPYgQcVyZ++OoNr7T
VdVRerwTEFKag1lLKE1BbFt50Ns6l0Ol0u1pGohoOqh/ojU1LKtcuyxNgYYfadHBVt25TFZWBQ1o
CpDkd5sXYKGzuBgdH1NF0+NmlFP6oWU8H36A+echPOVwb238oIhAFHp9l/QZVRVcsDu2a2pRAMvT
LwZ94YNYZm+11hbAqsu5svnW3fNbhFsp+qAroqBpV6vKM8jSUfoj1fHw9SO+V2hcwxZa96ueN4/o
9TiW16Vmq7sdCtRJr4a2O4l3Q4areVAUif1v3Y5wYeqmFeObsSm6j5i3z/9I21a0k6ml+Jy8/nv2
1pHwjbIObkfwEDaHAsRiJYGNcuUY1K4Woek3IGJ/Flp3BI7eGwk9OMBbK7cCjtz1xOtRndRowSHd
pSL2ddDodiExm05+hNHoQbC9dyTWtSSHoDQGu/h6rHQSadYaShtqreJob3ThOIAZB6mUgYm0bfrB
k4qb+Yj/Tf+8/j33LhlKqNwydFR4LDaB6dxmTavhchvGlorVyNxlWO7gz/NW84QdwEyf/2IBaYhC
snVojkKXv55qbCmuqSgDYUSmp77iKA7Syij7V7ZeHezd3bkRYK4EfqpxW9GFDM9rMx2tLiw7s7vF
xskOIiseLoNd9bfWqoH8+rfc3TEAeVGCAzlAq+N6ag1VYSJb7hizHaL7uFQMLHQ87c6ItaMmx97U
aDCv5ugUkYDTXA81oFXUDSgHQCFurUs/zDKIKyc5O23UfVYY/yBu+XWuNggFGL3UCtaSARHl+oN+
u26I/kZUTmFB5DR5gnzoXc/vpum+mopF+GPeTp+KxZz/NZSah5XGbfzBNtLi6KDsfeLff8bmUFKf
a01BHT4c+Cwo40PcRC/YQg0lFn/xYnDdgXT5JZuwxYDEsTFgiwOHBsG2PkjMQgPFKdtz3Uzm6fWN
s3eXIwW8nr/V+Gv70mvqKNFIIwOOZyUNUl0fHyi9qs+vj/LrxtquISbAVEUoqKyIqM0aumbTTsrU
w4ItHfskR20+G4lbh6D+oRrb7vhgGbJ8iAvweWU+mbdGKroLRNMm9yl/Td25SXsHTgNFlwvY7/Kp
iCzrtiN/PojHf6HfX/xWa5WXR/2Tjb55r3VUFAvkxnqoZU33Xyqc4dIuhabS7+lMCLUtnsl56rTD
RdfT5gl8vvccm0Z6xptXfk8qQ8vxp3TbKmyqsThYr71dSBOTdFJjuUgqrz9kUaEbpFEDB5raOElQ
j5F7A2bT+tZCtz24VHZqFgwACImOAvIPWzn1kppmK6KZg+cYJMhTLk4pXiXBkgDNQTDpRwc/+6aa
kqPbc2eS0J2AFSNQADHuxYlvymUhgKOgOzSiPHX1xEG3JEFdqBmTmx7cMDvzRDkaujc3DG3bLRfV
RO91HFy4SDJyTd/uEVcvzNHxx7oq3gD71c9Jqn7Vp7E9SC9257lKvFGH57XfYnWctoQ/mkFPokw5
gjSx8lONtOVFHdwjCYa9W5Qq/IqhJjlD4Hz9Lb/dogXMpdnQag56YSQ39dzrfuFUve9JrI6VznUC
LWrH90LhilHGBOsBY/5jWydGpoUJ6xfxNxKI7U0egYCKO1pfmNFV94vb1Q86nWu/6A/bffvzJWUD
sbHaUmx9eB1X1qDyKcMOi6a8tQphfYAD5t55I+4patyk/rLMTpgjJe87xuycXBkdPRk7sRVR1f/+
hi3i1YXAQTqCnHylt83zpNKUtvEc+YjeQXE3Ton3vpV5+uc5ALEpzWnODXnO9tS2kRcreQ58ZGiH
0UdxQ7+PCFsPRtmJAlZqAy0rigmrh8v1dhKItAIgZhQNV4cnEctSBrXZOY/LOKunKKZSc3Ab7bxU
cH/Xtiq1rbXffz2iqiZtH7UqH9OM58XPvUYtfT32zP9ef6v2DuXv42ziGyiDMYbK1CLpgFTnccqj
U12BvBnzsT5QAdudkg7KBzMTksNtQJppYhGq1XMeUEUMJRYKAZzrowrk3i5EfxV1GbYiJiObApNt
oF5ZSZaqNwnzhR6tsa85nfq5qcOYu/Ymn+0jMtbuV0TJZ9U445/bNo9rl6h19r8qumVxp84IWncW
VmSYKMQH1/fuVlwLB+CeEa/c5tfaAmyi6+hb2SVa6AVuypq/uNxvEO6yUBRt+/EvdsgqUWTARwHw
v9mJo4uOtJiImYzayFGWHcxA5lP3wcA+8/ZvhiI+I2EBgrylZGnz4irz2pPTWuzv4nkuw9qV7skp
jSPi9t6KYWCF0jr/pVS9vpK/PRBmg5K8pqyXVV3Wn/t6Ed+w9LAexkKLnl6f1d6+XyP5lSOOQMn2
wSWP75x+XNtJqnSfoFBnnxW0Cw72xe6EKIOR1SIOR95+PaFOVaCadLx4VPGUM+4etT+mTXUzFmp0
cDftbUHYJaCY0XpAv3GzIwQuJZPm8pBXWS/OaK0rN1kj06fF6JszMl3RwcWxd6SBCTCpVcOGz3g9
tQYqusCtgATBnOqw6lXvbSymyXepepyS2Ijx6l2if15ftb3vyXpRDQWFRMSyiYttqVTVhEdKKPLU
fYLmP2IQ3lf30Yii+utD7UVkvw21zUrIndM6rSi1qG6cT+ckTpTHrHSUyrfH2AuczsrfTE4BPJLr
zgtfH3xvMXk3kTIldqBkvtk3SyUTs1LAaa/eQW/INt9mVqOGqj4vbxI9PvJh3zsMgLpgGayVHvDt
12up45aIKuwILNxUIQuZ1nRWWvXPZZ0wWSO9W7ll3JTb8K+LBkL3UenCXsTareZWmNqkh7JOe/uS
/bhK01GGAEp2PZc4QsMJ7y/25dLPYHTm+SQzSsZdY+lnIzVw9YiRpn59vXY/IMA1OiXAngDNXg+a
6rkuRUuZEOheeqk6bCighBw11/ZG4Qpm21OSBPWx2RURAiCGnWQ0Nqa8AkaAv8zcRfnp9bnsnTHC
VTRLQJ+TKq9787dLeFrg4FoDG1+i0fklkcXkQ+qZhe+k9t8EVCtNDaYoL4v2AhiL+H7W2xQ0nMq1
ztIqc5g17hHra+80EYtyMxrQmAlArme0urrLuFchCCldh9K6uQYCVn6p8jS/dZxSHJzevaoxUQCI
mRWswJibd4x2ngrwAgYltslgNJPFu2RKYj+YyhKfxggYv7FU1rlepOJ3qV3gVmdGl0Wfj7zk92ZO
p3m190AijhbS9cy7cRj1zBnHkLZS/8MwMxnkQF1wP8OGQhPS/Prnewc9s9VJBIdj+ADX400OFht9
x3iF3pU3jhmXJ9usmi+DMY8HmOq9w0BndIVOoKDw0kU9iWbXG+G1xVPjnYXXpp9GTFQvfz4hRKiI
shAOJJDcTEjLstjQJqhQVaQrfqFJEc6KS/SqeH/BZYOaA5eNnbOKn2zukLIZY5B36HtJu4t8aUWl
X2vR8JTN43zQPdm5I2kh0DcHtoOM57bg3qYt5TFvlRKLLftsyLbw56waz6ikNdAZHDegLXskU7jz
oK7WnqRPqPavtgTXe2OI+iRztW5EfEGR33TpGjdlM/SB0Tbpz9loFpiiyXsv6o2DnbJzodHWA2lI
d5vUf9tJr4A/0M2DHzgoiX6mc/+jHRrrRpXiIDp5sSUpFq3kx5WtY65UvesZ2gOm6UkSU3SLszaY
W4ACJU3XD69vyRdneh2F142FA5pEM+h6lDitC6r3GaMM/Xhng6x5LLAKORMcfogH5Y81ztfhEGSA
g85+IX27Hk5kxtgMFfW1Mnbdi6L2TagMpsScVTP+9LDROCQ0QISKC4Q3YRuGzHQwo7Krwtqb+jvT
y5ewnWV+j9rWUWC+/lVXBVaGIvanUYkw7+olcz0rtRO5k4uqBuYwrl4SleU7jZ2e50LxbiIQvj7q
LfVtRfHbH73pj7X81uHJCRFBhUxGgfF6+Bx5rzJpAf/kCB6dqJTVH6p85ZYSioVNUdP4auajIOXF
OVgHpVm64vd5CrZzrtQGW7Fc1OHqdxS0MNLPpYK3p5FE4vz6Ht0dipwbQBuFcLbP9fzshSe3tYwq
dBZnubRS526xCdarxpkPHtsXdxmzInhAa5JS+WrKcz3U6l9lA+6oQtUTa8veiNqvelz0ky8qU3lf
Gp31HlpG/On1Ge6cdUBHK15gzSJBxl4PW/NTmlFoVThpJXIF80B0IcruL77jOi2SHZ5v4NLXo4xY
85L6sk+KoSsuhqXooZu4mt+Nwjv9xYRWjABXGCXSramtmB3FMyMmpKtO9cHIOaRU02zkhl4fZ29r
UG8Cw8ljh276dkodpe44MysEvpL85Nby59R7AFMG76ivtDfSSs5DtI8JUcu//njoDHsKZZIytLXF
vXEBrfi19NSHQVrVnz4xbEL6V6wRuIcVNHo9lGCTKKNDZcSqkhEr51G9uMvEW9qa2e3r32/n+qch
AuGdTQFHZsu0ZAskAyLmRShKu6/9ds5U+UYnxrtNaWEmQeW41dc/H5LmAIivVQL4RX8egzgjYYJ4
oLZjcoI+avqynRZfwzv7UrjuUZN870j/Pt4mUpiyiMUcsAe1es0MyqpTAjnp863bRwZ6DXF8qer0
SOloXaLti0Apg82v8eK9sCkpeK6tVq2LUFeK4kRNXA0yKir3TbY0CJ3q1YNAkSIwJls/OHkvpwuP
dLUPIX2EBe9spuskVmNXDTdYgdTYbSYWIxw7OB+DyLqPajrWt47OUXl9TV8ejpW8SomBFBke3Vb8
ztMBrtQDAg3806APUSh3E3mEr6MQ8ceXGLuV/1DOQGSJ4a4PR18SmbGXabRmk/W5HabZn6wo/5g3
TnVwOH6J3F+vIkKgcEvo2wGygIp8PZa07ExZmBmIzKVLsJpoXekXSpl+zaaihBGIUXBQt7nogn7S
2jfAzXlsU6hnOm+VSL7aUYqogmsCjT24+F6+GCTVhIVcFFBf3O3BrYeyzlPT5jMohvwoKc4FKlYr
n15f15fXA50msBEIW1MiQFPq+gPgF9llsUtgI1UdtniiWD7dY++pT6tnfezcg/bh3qQYkDydSgGw
6XWb/VYsWGa7MWsqnKFrd+a5gQJev8Wb3D7SNtyb1kqgheuJiMmL6ib17WJh49SQj2uEx7o4S31w
psIvvFY8tr1yVNF/qW8Ii4ckHo1usEFs3c2uRdZJpeTGrnVlLG4nMZWPZjmXNzbb6zSblpL6+qQr
b2CPmE/OHMEiREyrfRP1Xv81tb02jFKv/CIL175vO+Hed620f5p5aX2q6tjETVeKD1mlJbSv6kMw
zsvbjF+Pge5anEXmYcsAcSJSZsNMGni4XeH4ipeq7+tFz+4MzDcfPadTHwprNp5nTfEOksu9pQK4
sKLTCP6Qeb3eEjP6W5M7GITWnfmzn4T36C11cUpc83MD/veoqrg3HJAj6Ld0HFcA8/VwRpF4kdok
bTjjVPSjUKzppscFAy0Iw/X73Dwq7uxcnL9EzRxuTYKYbUk/KWyz6AalQahDHx7jrtF8qqfmbeWO
R6LDOw8DQ61ZHhkAudfmcKlm3KkpZjlhazXDcnbrvjoVKjnCnQAcfpcZrRu2IkkOKvs7ewd4DVVM
blFqmtsujDZScaBb24YyE9Gn1oSpd4Go1073ljG7FfXTNv2aNLK7aBUIwfPrF9i6XpsbnAiTGvHa
AOJd2BQ5izbK3LbUm1Ad+/5Z9iZi6m4+PTTaGKO41huf0SQo8IjQx+TDXKRH4+/NHt4C0DzKrPTW
1v32243mtUsE8bptw0bM6XOF34bvxEl8WzuKCNxELk9z1Y83VekcdRx2dtbquk46yqfnZd6kFBAI
La2b+jasXMUJa3sU73RVxPdAFrL3r3/k3aGoxtDEXiuUWwhPBzOavkmJBEyBg3G+CNPvge8FeQLG
+/Whds4ntZ5Vb8ZdS6Lb1mjZa3D0Ud8IexU7msuiNGPHi2wB8dS6OT+1enyU6L4+JACq6yV0pYEb
ExKfOCc7dEdtN0rIBi1bCZJFmR+G1pr+lKeLUt7/TRI0wvWItWPPUlGiBrD6soTCbugKdfPyYKXG
0aWwO7n1bNL1/aV8dT3UqLRaEpkpQq3pYHxJvD57WIZKwZp6TkBIZZ797vUF3DsQGItQzCYJ5Sba
zK2K7UpdEkRMY71P/KgsyltvSP5L9KR5BwV6vnNay3tEBeGI3bMTW1CqAEm6+nPQndrExWgctK2R
NE0Y9akNpTBvAsS1/jxLhJVGBWZFA62t9M0lO9d5b9ik2aFQq+9lkS1vDE2LoGvO3en1D7lz6HDv
o1VKhQt5jm0BtG2rchEDaZQd4TCJNl8djiNeEcjeHqF+di5Roh+mRS8PSvK2Z2/Omt6CqszDxjD6
Npg0Wd83PfQ/hIGU9s5FSetzPIzFXWEW6YPsAdi9PteX2Ke1RcX4FLjIiDn819t0cZ3BKVZsAn/5
hKXv+GMYqOLVSmleGoNCjRbb7kkQ//hFZ3sXovUjI8OdkwKdkpSVIITf8EJWTKrz1CVYt5v5mJ1t
aY5vx9oDnjydktzLbl6f8c5u/VW1hGzOUQEbeT1h5NDbKUqZMOIV8X1W2vGnoW+Tg1F2DiOj/Co6
qRaJ9uaNyHotdgg5mBMWwl8HNbV9z8jrN55TVfcpxgcfiFkqor7l6N7Z21KEdPDNuQyQvtqGdZM7
x2OjUgQQmnUTN5UbFpJWkkjkeNMmrUJPTdPDaTHKs+NO2efXP+/eYkI1ppm19tMoYF5/Xl2mWVSZ
1ASkZixcOc5zTVhxRsn2p6rE+kGutndUafdw3wFWJIzdLCZIHjMuEi6FhW0z+WVbtHd6kSaPC1X/
g6PycknpujMKHReduGtLji1dr5FDjRybN0bz+9i2oiDHSsMHtWddkG6vQpFEMKAifsjr31R7Oc01
oyKtNxELAne6WdM6Em0fi6oNHUtg9JfGVnLSe6XhosUHPPPVWTdvnGW0To4yuPVJdeb00g5FlJ7T
MjZ9tasb6St2bqAQqMD5Gcyx+37wI9dvfR0QgvulQIEROhVDwqPrlXdtIctkREi0mcR8ry/rS9Sn
pd93U4EAlts9LPYHWvqhJ8wx9tXJtm4So/ljCBsJBjgeJI5WDjqtkOufgbSEXQnRI39VGvZtpwxf
RYuV1zyY2VlDBvUko+WoVvpy00PVXtkiqz4VRJz1z3+LRcWil4mIWlhOONLIk7JMg+Zn6GiqF9Dr
KEJ6XTPLy+sf/OWmIPY1adMB66Frts3fAJU5RtaTavc4kAQ0H0UwDXb0tpWZdVA9+IVYuF5bh+TU
5LrkAaYTslnbfuZIeDlSVJHSmTgZ1VG++G1keLqvVfF41yWokl/wh6xL3xjBwgRDYU//LI0yGCfP
kIi7qIvlvnH7pskDxemHr6Pe4EyhuLP7GTXcaj5jPiw6vy3U9m05ZHj6vf65Xq4Ra2PxwRCSWDub
mygFZG8ZZZJN2ctMDczRdgJQUcpPUcYZdMkhf3p9vJ3lITshhKDIRd1lm53hnMxf76RN6EhT2Ohh
Vt77BcnDp8Ya+WwHg728nACtkQvSw+Hi5V+ud2CVSmnNjYPLeaaW9ZtUNyLr65iO+NcjoZG7j6Be
rNFX8OPtQiVTcJ608l5GZ4e+uTxn4ypUPTdZ9UWnf9j6ZWnrse+qZfxG5AkV8n6II8olyvJo9PmA
/YJXeZ/qCha3Tx0NE4ZodJ13cinip6VfKt1XHQToz5G04rdO5PYPo6uoIixL4iG/zmLayGlmIJcI
grAtT6CMLNyLI7B9waj0loV7ObZ/NwPMrzmYqnFOzktcSOweIdCKuzzNesNPS8TLAy+bVDhh6MF5
9/i7CIlZdiKHc6fUbn8/EOHFzw14T5wL9E7oaA96aN8aQo3eGVOqVTeolOGJUWhZ41AUs91vS4UI
0h/nV4AgKLWAtqZaRf/heoUAmOqxblO3Fk7i+QJf9sAaRI58suedsjl2Tgdbgr/v+sjCQEJJ+Bcg
YqUsXI+HYYqttcC7AQxn8XNr1tWpQ3jpXTGiLP/6UC+PFrkpOSo6SiQAZMTXQ+EDIGpInnWoj3V+
iVwtvndm/DjJHed7aCdHCfivHtf13Gjksau4+NaXZlvbMbrZAPsEgneOLNxMZ71ZvuiyT/pLyv/h
oTCM6J8WJV4REsFG4l02l2YelBRmlsCxIy/6VLrT+ImnOin9lO5vdG82jfajrOqm9nlc6i99Z8p3
yVRSR4kTsbiPSD6T6NeDGG9zRSIfR7alT0GT2rXqd3rixajaedZnpzXEs4XP9lOtNUXkW3ZuVadc
ZJPwl15an5s478sAUEz1b2GM+UdVFsrXbgAhh6bE6H6OqT/mfpOI9pbObbaESdE374VU1P/AmiPj
XXmRXHxnLgjY19X4ovdm/xnhN/sua1P9v3nAsiS0zSX5h/iuqU7ahMeLX2VY975dYjenOyJr5308
ZO1nLIoW6uhK1OZB1UItv89Tzf20QLATj0Ubq5afs0+rj0sfj/E7JzLMDoGDVi5ZqAu1sN5FOTri
gUfYxcFDL+Auc73ps9HFVhcoRj08K02etDCzmmQ+lxwBNDiRD0KXAavKNOwBk+VUNaL0fZauttOm
FvWPIzpNqt8XqNf52kCN9FxSm3jqFUn6WuAb0gV2ZM7S76H93C+9V47v+mlRTkLQBTvY39urfBVO
J5KlS87ZhaSx2d8jxww0MKCvyW6qO63zsgeYIdIJmpk/OBhsvQd+39vrYA5PLcEL1BegkdeHqevg
S8y9pWGAqmbBlPXO2Y36I5DPC+jb2tlYfft4mdYCnmVcD0P73axh86mBJotYORWumO6pNEUnS3Dv
+o3uTR8jYfX39lC3iOdmrjn6masqMtAKrT5CtuLtuo54PXHCNpxS+JqrRvgWm4mCoJ5Ms4P/REFY
9+T0mTKAF7O8Bp1yO7G+jAKPW7M1VyqgViOjIEarWG5QUpFInBb11AEl0BX83quuqT5PWL8b4KXG
GBCFKMY41L0mdfy26ht5E2HbQGWr6lQ9AFDSRe8rS6bGqWz1PPajKYm0U5rbuG60EC5OWhz175qh
Ffyvs3i9crys9d3RLcUZoOIyBNhJzoXfW4Pzc1STurh4xpBkJ6l42ntuCqc4Zd3kvW30dvqWR8Jc
/DqJrORSl6J7tpKqeuf2tfd9MBWOeBy1fPRR2O0UxHZpfq+rAVBnUrf9Y5TBqPdFa2j9UzOky1Ok
V8rXtBT2o4OomAorrRFjoFkC0dI6r9IHxfOQoUuzAn9ws9bLexnH0/Bgqr37XDa1OeNI0+S3bby0
IkiXuFbPauNOX2n8dbdzM0kAIWmkPfWm21m+0pdIPaaifEsTqZThJBbs4WrXTSO/793SCITuyDdQ
wdldNNPmJ8jwzh3WAYR36EvTQ8nLqHd9TJNwdOggtPQXUisUONNsXu5FlhdAxjFECRw0d75xHviF
OmCAu17tLQGfNsd2qMqUcjzXwpwhprmT/GjDj9HCIbVqcrIY20a/cZq0CqMhj9+JgqjlQ+/WzbdY
qqhBCxwJP9HhK1x/ivTxa4HUpAIccip+qGq72Dcl0sVLkCq5+zwlolGIeFqRBsAfrGeKtfPHIevc
x9jFBzaYlc77d+HHf5yaCgMHNDjsr12pyTxQFdP7pE5LFJ9aO46qcC4WzQE2FOnI9CZGhZ/BKKIu
mJ1IvO21ItaDqYNF5ONcLCSYHGNK/NyevfZzmbvtj0HJ1PkEIr56BF9G08FINOshX2o9Db2+zg2/
qSH/AkxUVCX02lKem1xBL6pBC8I401t0fhRdNv9HEu/wV9d6b3S3mWtBzl4yrf9JUlE0p9idlk8W
rJX5k2MILEwxY1faICmaUXkY58aqAyd2pQyHxLHfo9+SfOxhQ1r3VsrX88mfV9pc0ybIkBZ2kl84
R+JDYwwufmJFs3SSN7EbHtBmzr07S5jlGAzJZE+nlWsX+2Mns+JU1Da/PC7mwbgt2ql4xg63nfza
cZRLLDscBNCpif9JpiJ6LEe3zrA+qtRnC1ir4+eGId73I27LkB10M+RAkBYqo9W+MxUr0wM7no3/
hiZzOt/sYer4E2otj3rsNmzRdMg+CqjI+gWhqew+HSLXenC0CGCkmM1KvcUpw7QCKdPEkr4onEIP
LCxmHwyvxnxJmXTO65TKD0W0ltemdJmeIhzUIkC9wq78PErHIfAmcFeToVc1cYhmYpBTwil7tEmI
xE00JNVbWPn296oYncbvFuxcgtWtqjmjZdMPvtGwqe5MaaTvhGIKwnKjr5wvbSr0Sz4mJFGWyI0g
TmzRv+0jPUve6xj81kErmzJDmpYWrk9qpLmh0g3TB8fQGzdEgcbtkHStpo8OjYci6Iw4ApQj3Kz0
bUzNB1+bZJKdlaaIITS5Ubzct+bYZHf5Ysp/lYi09TaTopxPGP7E6rl20S8NADI7XhjxyRbfnSaB
W9SsjB/wP12Zu2aSPqJNDpJER9OmvoNyalfJRUZVGfulWLz8zSBs8ZNOheOcAPLPxlkxe4QFnGxW
v08jXV0fRZPRChstNX6QcRMLlbM0LktP2TFYhQzfoUiSR0FdRR2YHGd0gHjrMqPSaFqdeqcopSc4
iosxBnKBpvNGZ9tV/Knrfahi3Xk7OJr5TSTemNwsVTXa76AD99m5Lr04PxdZrb6fU2uZV+3K4q0z
xqwJ7kAxNilJtrCt9ay6lbqVf1dXeZkAh9L+vTnkbnzBzbaY7uZhKnpfKXPt85I3HVezPsV3AxKf
Fv0KvXymZmcOiEsV4+d0RtzcHxen6zCBwyh6bAyOSwkHpT7nZuq+HxoN+5ZJ6xwrBEi8uKesB5jj
Z4k1MXhbuD+bqbcasAd18ZljqQ4+vi9KdjvqkfqvNJe6+h/Ozms5TqZt10dEFakJuzDMjKIt2bJs
71CO5NBAA83R/xfvzvo8Vknl5V3LbgHd/aQ7XG+qsR5w1XBUUo6dd12hsNef+roeA15SNzymnkf2
aA62tz0sQ5ndGKSoZBYpnyUb0dK+8rO+/mgUhjkSEMfmW7HOnR31sje/w68t7ChN9XQ3pGzzw7Ki
73WNqNXYgfx3RXEUeRievXXeICzhVjtEY21ilpMv0xzGPcCfg2rhjxzAxQ3uTZgPE5LyZb9KEF6y
2ttjof4q5x0PHlrT9Aw+YHpX55YmVg4D+o6VSs3+urN6IiZOY8UXskwX43kr7LrYnwErXy/FnBex
ix94T3ZgGdekqQIaFbt+q09Y8HUVhN1CuegD6g6FeVH2LhbQk/NpGCR3YbGp4ie43cyODOnW2ZVU
hbajzpnr9n0qR/iA3Tbb8q4MkDd52ki9i9uOiUoeMV3ZQowv23IHv+TWu2qzmjDynCZVieZYz3E2
W7VDZTAF8HjrTQ+RN2uGP2qxuwQo2jbS7RhHfU7dUueH2u+aT2ZdlmlUya5/NxqV/025DT9WeplA
D2gd9Lu+hB0RZxk31bEvwjKMwBGUz4VR9g9MlN0pmSvLX4/oqS42ljXVVMYEpxTRe7+HLNJ5i13G
lOLDse4zTRMis3MzmoOV3TGMYrnrLbnNoHhWa7m1rJVKcaefuLHoZfqIaTdtcyvr00fDsFQbZyBq
vq1ZGTqHWZopOvC9yWfS5jDcW7Iz/dNSDMVw3QvIE89FUZDJ+aUSz2NpGlOMt6X/OdjofhxsUaMd
5dsqRaetqLM7tN7TIKKJrJY7kbvKjzb+VyCCHf2LcLKNOlo726HxkRWGqw+qCxbCSm+WFO+4dxJH
B548zhp7fecrXWL7lZreewqr4Gq01WLELav9xL00Q/Y4Q6FjdGqnPrqlzUmUBRbQpypTdnE06ZyH
UdoP6Q8gBJB9SeHM/INf9aOT9J7TP5eWXzdR6c7WbejNG5+lsZxPOQ0G5M2MyjgjSWQEB2XPrnPi
Lpe3/i6SEEltmb9oGAj8KVdFKrAE6UGuNWmT6aR5el6DpTDjUop8iHuxiPKAdoX1E4aCsX+NzGLr
Wk51qFInUEc0XdpHpxMZHqLa1n3khIXcIhvG+lcYscSNanRBR1s17gdEibbL4y4rg+XG4YIqb4K5
XDvO8gjWBAk9/3prQGJHepFDeuRIDjJuvGm7c9vRTg+BymodFYDkiKu+O9DYAGC2xPWs+vykoCkr
eBiSWXk5CnyEMxXM58I2LP9oda39LFrawCcEfzgEcjXNB8qjokp8qw3C27zCkzEy03q5qx1RVVe1
RbCKeqdAfTZlavLBHAdrSnK1md/wXBvMY5rZw3Aq60U+++bKKIkaInsvFgqpWOYIwUUiXHqMVUfN
yGAyMVrKvDa4JrN2IKPTKm1ONK4M7yCZmJqItTuc3TYn3hyZ1xh55O1ibRj84JlNMdd5eCtKe4xc
ag66VfghDCR5kFBirDXGj2koeD8jEkOfxwyFHzZnroPYVHlAQtmKr9VoTzKucQniMmJbE8ppn9wO
q0Q7bTRHQFo2wyqDLoUvdVTZ03jXrnU1R7LxNzB63lj3cTCwb2Nvq4VzdDM6CFEqQhDjfHuIW6yc
zVG/9Or7WBZey9XThJ9KTwUWGeTgpkWEb45XnlJvAfDHZKcPSMPw44wqYM1PJM4uiZrrzUEkl8z5
0bfoh0U2/lHjMTBkX34M2jVkooEimh8JMa8zDL6e1n4T+nWifKcakw5soYgAovd93EDj4ToLQ+xH
hs1oxlNdFO715qwlj4HelHVqRNW4sdOV2BZtTlttMczE1YqdVs3vxZYvqMyBt/gls8yrqQgK/3bo
JM4pdhu0PiEQSar3Kdf4FyUmIkjJvtyiavO2W24G0mqnG0hNcPi1f7VVnj4MTSs/j1tjNLdONWsD
dTmxJkvuIF2zM1bSuAz96smctZbxnC62x1QpCG/KTIsHvojlxANlwBHOhe0nRTuvn7JSg3OpQKxZ
sTunThmvIvNvbARXPA6X2d+JRRPchyJoC7hsTEYP6eK5NclWbxzKwVA6DsfB++2JTYQ3op/yTznG
I3x9Na+flWI6dagmY/jZuSFtLWt2/Surc2c7DkbHeb86lm7p+Mn6dq3METBnlfcf3S4jzZyzks+8
TJgnxZ7Egz4aHLuZ4nbt0xtbIkQXLxBMnUOx5k0dz5nMP8zoCEvwrgOQlyIsVH7T52pJ8a3xli6i
rzl9GLpVbMk85m53jba8+JX7hVsdiqmnHPesJfPPGiJYdxgLb1qioQqNp621hy4WNAy7k9306ujZ
qgki0XrQaPkJumKNSSUwzk2nos2f15JjF/bFge3pfif0pd9yo0Q8alh7hX0493mD2Xs6/RRyUvad
32z1mDjh5P1amZLgHLr1NZU0iWk0VmVRHpawpONW4QzUE7YbfmRzsCX7aRmb/UPJjG1sluUuTAAH
YGRCUuhfOi3y66ycvB55EmRg4pme2PNguMArcYNvOGhma3Axjsp9QiQy+O1bWuBrYU1BfijndfRv
l8adHlrl5V8Qa/PqQzGbYxXRuB236w2vvV94AUxXARlXiPOoWf+wzMpciL8FPQU1BOqD3S9Fdp5M
yHbnIHUWDqC5tr+bxV7KpCIxq2iEts7nta3nb8ovOyPG4sTsacI0IU2YehnW88516yPRb66MxOzO
MlaB8h+MQTAlQTHaBQibImZH5E6725q8isulG+wTLBbcWFuZOX6EBlHxu8ZSII9gCaDL3YI+/zlh
bPRdlWNeUUZVbX0ANKUqypmSWMT2x39uXfaKJ1/zWR7IyuqSvqKS94ufunwNjPDoCfmzzTiBV74c
TTmLz2Y/MyTwwnKeIqfo/C4quWfaZFhN8Vt6HvXEXOwjTzQXqLvLAlgz+4vfu2nH5RPEk6yIMxKo
D8baGxOJwWqcJQOaIILzNhCcZ8V0tkK0InLSBU/bkRT/k2ykg3X7OqufRpvJ+1oW2Y+m6tLnVRfF
V0W2TK8aFegnaSHXHKdttj1pPMx5PteAyVq7gY4cdEOy2K7BBvrUZkVkFZl9N2hqHMim0DYTvVrZ
acZz+XHQ3fSog4J2y9iPZUUxLQmLAw1odTByIkSMsnf/MfCxWI3crFsfuK/pIZSrsXzrDbf7Lful
66ErFf4Qz5tbtdGGdN8Dgl7Oh1Sl1RXVgPottsl5zDlBv9a+A7hX0zrpKPlNWrdh7njQg6TpLVGK
hm4QmdSg+Nq7OniSVIZzlNNu+GZZY5cfQLX4ZSJ7j/QbveORyYrYhvf0cXRNbj2Vc8xQph0eBCVo
ce2EG9yA0m6cL0Pute+Vbc/fwqqv5lup62BhNLn4IjKll/W3xZAHbUL5jR72Gi7doRhl2F1VjA5+
FrT6b0K8INtrRCX9B7TKdoE5xo59jPRXMCbkL839tvbzQ1rN5XdY5ssN2ndpHrtT7jwVUxXqqG1b
GsiKUe6dP25dhnuTh3QwAK5qjEbViuemWVXKDepx5Szam9/psKb7b7lGO5y5ivvj5Da5EXl2ymW+
Es8YkZmdYcYNd/bDZhG2YTZP9CZBxgk0nUyro1FaZu2j5Q1KX9PdcD9sZMtM/WYK52S1cFaKMlrw
Gx3Her2aG3qmcV2YI9tnMGjjNw0WeFE56NaK88AI60RPztrEg6rRPbMB2b2rBwfFrywMq+DeZYT4
u8YR96mTFLycxT2TznUVXGVps5SkbKZcHjgNNIewy1H3Y1a2A1rU3tLEdYhOblxVg/Mk3I7pxYRX
xD5/MVrrVubOdJ3TyEijZYCue9JDtskkLVq/pqS2Voaey9b/WPRaPAHK7eQBPb6sPKS5wElgHJRL
YsAc/Xe6LOutlvP2s664U+/Mzlo4oXC/pxOp8Hwtts4ez1rWxtnTZqYYDHkqPTZLGLankfzlW7iu
1LJOv9nHPnVkc2hcWT7gI2u8c/3e/TAySy0iJT3/AcZy80UWi1EkbeWLPhoNm/9y1fiSx56YW0rD
xU1pBaya0DFQN4rY4SKvDvmU7ljjcdpdJVs9fSWpLZ9zFRAY/dToM85/wBwL6K860xvZFBxXhwNS
VSXVlq/NHhlGs0Ugo5IkCqEofqTOLMZomgFooSu2ZjUTGXtsIjjr3RoBpbefSE+8R7de/TFWdbBe
Z11vhVHvC+OqnvXk3iyeXK5m1ajiXGs7f2o2Gkm3OTqP8pgh0VuQ68+UKK7Tiy8bhUueCBrdhIeS
htV58oM0jDWj/yfkgER5hH3WiYOqtcyPDHGzBxBTNb4qFs2pvrPCE9h59UXI1b8bVqNiyFbZ5hXg
/rJjwjRwEKomrG4t5llTZM9V8d6wLWL7oOaxTNqpTb9l4P/6SM4DFyNOznDCgnpzm8gknfqQ6tki
jazbakq8OR2ft7oFAzv03BoRkovDE8RF40fJBvgxgWzIY2YW6We3sst340QGEW+LdJiPI+pyUttA
jy8v+lYls5eNuB7OTX1dt8rIjpY5GtcBF5+XoJDitodx9tP2XI311sQe5glN1BcegWcchXXrupPy
E9QJyL2ogqEw236RH8PBzro4H6R1tdGoZ77QSXUqmYyJSOUrqavXzEtAk11OLf0zzyVQc9uSbWSg
+0KuH82wOCzv/KELSY/EZv9swGR871yEX+PKqi1ygglFizAruLQVyvEx47fRj8IuHd4tzVZYB05G
46PiobH6c0Ol3ZNn1WZGEZFvz5MjFjOutNc5h8mg50M2Yaky9rvVfe5qMN03OfZLdjQANLnThg6t
WIaN9W7e9jKTy0fkN2BNu48p1iA7qMS2HgWJ9BgxUmOs29TV9bwnPTGiY8YHXyIkglBWab+rqXba
h9Rutp8NoIfgqnNb9RQURfbek8GxyHpzPK+GlQ902webvoCrKxe4QRjeTaFePjOyCPozHKnmhoJI
/jTqjJthWG3+RdUY9vtt2caQ3HKewIpSDrzrCUU4VQUbvduUJIKmju/WlJyVkyd7wT0fsr4KDlys
WUjzZlHy3AH2onvU14hfaDzh69uhdnIuS3cp77Wbrl8kYfvR4eMUYLkm+3cX5GS9u1re7eSE3Xri
Gbt3bln2pLHlmtIpd/g7s8A8K0KKGPjXVoc15ajPNo+wunDhxTYzmEA+7IOzpPT2ae2Lr97qk0HY
Q1r8ABuB3NOE8mcZ+Uh0hHcMeGn6Ba1Lgwp/G2EeNDtUcH3XBoQmcCbDu7zNGjPqPDTDcH73pizp
Wjl9dEM8w24Ug40x0TX0OcphD3Zu7209jiE4Y38DTVL1R21QYyfmUhJs7CHPtlNI0/0JerSzt40F
lYueGTmdNV0rFU1jBZcsH6wMjFHmN25UlUFAD8ggdhAevKxN3K1FVJCkz6qPxVYBhUzMQIWmjBy5
aHGcnakx7ht6zxjb9lU99b/6fBjy+zULFrwLxqIi4cHH0tHcooVd2UldrwYAlDkD0jncq4LxtI69
0ZHqSSoptxMJTJ8ZUZk6YJvCFfAmwnR2bnywp9UNUKO3KyBSUdZ43IOJL622fHQyT85pZCIvWiMh
qqXz0cV8t72XrbGaNGIIOu55ND1oVdhq2mTZrWkYz2beLM1VuS7S3/9dU3Q3OXoV6oNnzRuplhFs
QfcLg1Gb1IaxH2tMfQiTIVKdIRbK/G0xrbNYK3u5ky5NdCYG/dz+Rsh63rqYcTKF2HHovSz9nYab
j3+0W471zdhij/tc4bwy/QwsYue9GXSpF68Iz6+fGLcM5sdm9siF4jT0GutLZ/TC9I51zYzwnFrz
zFB5dLZg+2ms3Q7oIZ3Lv7VAZ6sTywxME7PdjlsTEjEn+Oy4hsnhtvzMpl9WISmMQH4wuCNSTx0A
BTowTFRQeah4O5AnRuWL8yw2ZXxohN2RaailFwxL0nnQQJwnU3KkBLiL4LsnHc//rryg8qdTwZw0
yyN39cp+pANVuM3nPiDK/AwpXdNkDVanuFmLop7eCS0Rx47hvSH5nftr6t+sA5SNU+HMc3NrUqG7
pwCHjSWpaZ1vD17P799FZsCoAAl/HPx+ZkW21h+93DTWr6leCRvMSnR4HtjfPJpnVeGJtriar6xp
JmTmps0ohfbaMlxrQyHq7I1+NZ/HZsFLZGrrYiFUqrG8BxCVy2O3+Kq7HjZzK5NZNE71FWWPVFLn
jsGQ0PV0zfMA1GSLylZv1sExdOMzy6DZEmvhtsHnihPziCZgud6OWlDNbCbxNZnWCVkE9J71F5Wt
+a9h3azhyuMSqA6rW6VfjGzozCgz5uUJlc3MPq5mWD0WXeOoCPZ8jckS4c9NUDGruq/ZWKU+tZYT
rues54di4oZOrzKOy08lZCkOJlhnfQKYaT1BQKLHJOjZh5EK6cNFkGqM90xSs/pQBeX2VUu/e4QP
bX3UQWb6FExjkYwyL1qGCOSIUS6h20aMUPK7ltr7fYB6B0Bmd2xElHpp/nUas9GKZzFMc9T0vf7c
2JteSGRn0zxYypY/NKLknxdVrdcGyX4NLKbzrtSI4D1FmpcYDucCk8vqyilLCWZg2m4ZA8110mWz
e9NxepZosxXjm16nGPS6xVLd1j4mmQtlA2Wk0/dNNOd2j0cAg3Em8zSBvjebtX7su96nferXc3uQ
NfD2w5Yz+X0suRE/msYw0pNGwxRzCOHnmrmGAwihtjxAHzlv92MhBaDpqpuHz+COgse0aqzqmLWp
7z92OH8/SwwtAey4q/gZdnOlacaIUR9SLZo2FstaJUMWrru2Q+Wj1IxoWB0vKy64t+NkLch11LK5
ms0lPy+Ambs7AZWpoKQWhO9waOllICfHvAaxSXo/i23mt5DWRR33Ki0zes8j/r0E/pbBp0x9N5LC
H77KjNiUrLoBz1FSuhONqxDnW7Wl+kxbK3MPYzA2+Q1oKqPB2bBo6qRIN/W0ARMYE8pI/b3xrPwH
QvZBEC25WG8ahJ/mo5ay+DpMC3DlIM/L91PvFowu7aADt6i3iSnLZA831EuUr8jwh3c7vSGLrcbL
pxikD3MYhqtMe6e5xfmgb/BdjTAcHQlWc+0akUy36UOeUxlHeHEhnu+T6QwHd9Xr+6l05p5Xsgoz
yrmBtigb/JobzwoBXGXzyHUehkirnyxams8M9kE+zBWi1DHbksZ1uRX9TbaSYiUz1J2Zy203JRRb
Ib9U0nE/muGa1hHXPvvGHvVk3xr9MBSRySToc5aNXk2NNwLp7sahDI5cRkF+xEw1PyqzN1TsM7yy
jrUVjg9izLYd+yfsuy4bvPdI6yDz2nRc4pGxVYFO8kLr9wXQ3A9OIWVzM4RelyepO5dZLAEdTEkq
0ixg1kOScQwGpuJ7C4G2/ixU1tPLtIQ8WnZTNkfVuyH9HwpAmrDTOsdKW+prS+x149pCB+cZikW7
HaQJ9o2+W+5niZmHBSrpvjPeMEnR3Wer3IIi2Vwj+OZ3Y+DEUrbrnHC4UU8om7bB330dQ/dKmt10
N6+4XMUoIdFlD5qmvbY7gxZ2blHJHUkQ7E9SzMMv7lCGW1Vh7s0iOtsm5edqBfFQYgb9VJbDdi6B
UtT0YA1Gs8CDqqchH8RHa0WY+MYi3j1sjeWRD7wO0vwLVwZaHFmlANUjk5zuUvSorSetSKrow/bl
cGzWXFzN5ZurXFJhEflF7ggFcJTpQjSPLpDwFCnSa7Y2iPueHrRf8/VFZ4F9qsB0rNrJ4gI18jce
7S983r7of3BQGJl0FPe//x/4vcosIlGKLLWLy/ANOsndhw6LgVPDCP/fl8I1GbAu6lFElUvCFgo8
Vq2r3o97C1yBExTTKfMqdcot2b6hVXKJqt31kneX9v9MIVCiu0Do5UvfcuzmIE7Lvo2qFLeEym+K
ky5LL+rV9haJ4YUNsgOG8aRG3gxk4MWnq3S/pUBIQvAD2r6qt3m9CrhI33iBLz0ViGY4rTbyp39t
EMjsjV+tZRgD4cNwdgEB7qRWdahnwdi3HMQbcMoX9oaFj7tNIg9bgkn9n3vDBiE+jjD849CT3wvX
rA7ZAsa8UN1b8iAvvT+kEVGr4mJnN16gRKHIyV4aRRjTARk+AAjw72rS3jfe31+EvX1bhPD02BEe
+gqXPN1eDILqkM9kTDTxu6q370BtWIchMJx3swzmuKzz9FF6q/WJyaJKbDAyH/75LoHjA+bbJWbC
qNlfxf8cOEo7H5oGL3UcgM7HRQhUBZSW4/yrV4kFuWvfkgGdO9yfnYuF7DKHyY3hKSxdf3YjLAbA
ky1mbz9vS/+WbOffW8VBBJKZFtBb7snw4sAZuTUyOqGEN/Jq/c78hOGmRhPhM0S74i2P6UvCxv5k
O1fXc3bZeZ7wz1dYlqOVMuag4eVbwV3vt98kU+ojWc0Pul9NDL/CPVTZvLxB5fn7gmbdXaGD87dD
mi/W9dZgMEjoOQ9iFsceu65YKtc/NmHfH4zM07FpNdbx9f3y4sPiWMyeAWwMAefPhwVMsrqyYq40
0cyAyw7UHYyfPq4YDkaTW8nEtiRIUsT9//n487i7kcjOr/VhAP25cutKDIKaNYxTZ2s+1UbTPmqn
ppW6rEvz7vWn/PsCgMKL4vEe/4hHl8IxhTOW/SxD1mqz4GQuWp6sjTnC66u8tEsFFS3UIs6/dak+
QFme0kb1uUBXMcAY7phbqba50eDj34hAL+0VYcP8gkzq77OgP1/eVoWj9FFgikPQWvfrpNN7F+zP
Fws9BjPZWjddIpKAUiSvP+JLLxL9O1zQcFSERru/gv+5XozSpP+pqGy3xW6+1nYmmkMdTs5yeH2d
S6rsfgYhVvoQOgXaY85FbBgNC+8D7YVQCaAKIgHLiSsn68BEAvokAAbMZ5T4OQCCvF+c4F+tKvfl
ucaFz+QSXdRL63c124xnGS7HKSLZsYtYe1TaPoZzS4m2oTm9pcD30s5Bs3HXYnXo21/qa+aIcJQa
GmscKHM+4gHzkGIadMAfLXgjSL210sWLRUF0K7TkxWZeJ5K6sTB8KKv00MjevXr9G7641O7RaiNb
gdzYxQGnnZVmQ+qGsWsU7neEKnBCd4r+U1/kb3mU/5267Nba/2+pi2BEguEpBk1hPOchYtU2fqIZ
/bMEj28BIBNvydcf7fLWtAWJy67oYP6n8Cwu1qO4QcxNVSpZjMU6wT5agWbp8Fjt3gGOs85HP6OF
4+h6fOMmu3yp/62MMBCcwj3qXnIXS1vBabRtlQRjFfxuui68qpj+IoxvdW+cwZeWQjHR5G5GbVC4
F3eMh/B+rSdTQZqdg99A6t0YWsTHaR6Mt8qEy++3PxV0sV0feHdjuDxvda0Gu8hAsRrOesfExfo0
NMsQMZzwHuugfosVd3l7stxOzkUpBswigpcXT2ZNCuOTIJyT1SjASHrBSfxHmoBDwdC06/g9mN69
8eUur7R9Ua4T8jJ3L/TCiyS0ELOc/A5kZsCQc3fMqc4zUiRPA1zhIxmHSGjydNe5ksG3XK/Lh3/e
sqQ0fEXKI4dnvjj4c8YQbdDNlDR6mE5Tdey6R6fJ1PsmD0TCqLUDMtK99dAv7CGY+SHSZiG6h7Cm
/owXsyKZZ5EpqYaSOY1nG1tMhur9zoYCLMHrj/jSZ93Z+G6wC+Cymf5cTCqAIeRmE0Qpp4jDxlvu
uyEf36eWzo+TBGxm9J35xme1Xti7UKaQaUV+EHOPS6XyuvAzM6v6CST6YN/btG2ZugTe9L2euvAs
52X56OdbdV1Oo/1AhVc/0xR2EgljV+J/w6gsDZuCzhR0jSTtUieyMBd/K4N+8bcEobYLCIIxvdzy
K0U6rtIloGQTgp6cgi1il4jzUBvjefBE/eP1b/HSbvehukBIB7tgXmZ3kD3bxvEWlTigog0wiEad
Jg6IJsAya3uDl2pxgL2U3lRFPZ5TNC/m4+u/wX+qD//LWtsPHLmRh9M9oshAKP7cDgNNTnt3MEqq
3mtuaLs1Rx//87OfFdWhH/UWd+Mk7kZz6xNRd8C4+cKJVKpilALA6fVf56XNidVMQJ6NWIR7KcUD
gD9LO5sR87bkzU2jJ/0wm5ArjFx8r/rMZ8a0yjf25ktrIvlA7otILNHqIkwttWluxpJNCcygMna1
Pe+jqMl/KHUwVxHDO7oJTer6b0SOF9fFLGBXqgSWcOmIZjEF33LabJiXOx7zg6ndhWMVPqRMU3Jo
s4aZH8tKum988hfXRdxwv+Ugcl9+8W7K10KJdkpMu3bOfll5HrDiqbxJYX0f5k5bDEUgk71x7+yv
8XKjcbQIYQhiI+C4n4X/SYoX4L3KdmB6IJg5PxXFOh5s5Ymn1zfQCycKYx9o4xxg9CIvdQTAktZi
Crcx8YauTEJUh66gBQCiGLPf0JbneLRXOyY1cNDzV87V66u/8Gpha5oYeLoWqL3LvIM8QQ+VlbOV
6tK7KT1Q8wGeTCcy1DGZWhv9ADm+JZjzwqXFonRTyAp2FvvF/iWSoTQbErOUYoaMcgrRWdNUr/y0
iH2xzP9+RpE6svcgjeuyeRkjg3EXXPaCKXFrbdyM3jg85CB7u6MJN7KIzXrKjjr09ft/f7dU/qR0
vFgbK+Y/988EY0KApp8SQ23TSXdWc55EbyawbIP3Nnh1CIKDfvj/WNSlvWEjjbLnzn8u2jdjYdaC
yOxVeXezuvS9h0AYP7K+X09ma99jrKurN07KC+kAaQBb2OY92ijw/7moTkvfq910Srq0GWlyO+rD
hMdmTXwYoKC+/oQvJOkYW8CmZtey2GXRP08gCNW8kHBpuMUO9LFrsWzOB4M5ZjTB3o4dNLqPU7UN
n19f+S/zUUIPg1AcZHfhrN3y9s/nNNuNEK9D8ER0CphPaHkvGUL+hoChj3nvYI/q9IP4EfRpD3cd
jDJgDsM2r2uMv5+YxgBItJc2P4Bqgi/w+m/30qkiLnOwaFJSRFx8BDEvpsHNTVwMAKsFeKVDHsq8
OybjZpRm878q+/33Muhd04ElJ8Mr48+XofPA8qWkZMkVPWsxoV5g05w8FfZk/3sA2PWBwY2KXb34
0gyHWZEz5vDBkhSM+YmU91PLKT9xwVC7hIN4F9pNlfz768QQF907JPTx37k4SFDaOg8Qt0pE09Er
sFr1bilanYQpwBIXr7fH19d76SZGYy8IHZK5ABeoP19n0Jr4bup2TmY3Nc9rriw49OP0BPvRQnu6
Se+9rqve6hu8tGkQMsXHBcnLXTXxz1XnIg+XDE5B0irhxF4oQZbVhXEAGGjskgTOG1/yhZvCASHs
OnxPzEAu1+sDbmDGzksidFbd9aIYngfb1Sf6adWX11/oC49GpxwpOJ6Plq+3//3/hG+x0evctnJh
DAn80g+kD43Yg4BoKMDfSMVvb6RlLyzowrImiDPr27X9/lyw7VwYKJAlkkpm6bH1ll+NW9hnrNJ6
1I+6/o0N+sKrRE4TXV8mvGhKXJZFDNIVc19zSUYurQRkX3UC1+CCLvfeEg//T9XtIhXa8yAc0JD5
opt8cfF5OdAxr1jXZCpzfRYOqgWyMNRDqUrr4C3TSPlptu8LNZrXYw+/Rozh9s5cVPa1QAn7O6xu
F4UDZzjPuyGL74j0Q5YO6j6g6LtmP5TnFhLLOcuq6S15spcKBngKFKk0HcXfJleb5WChCf4tEcPY
ARFKIWIJexU3WNS1zx1IDrJYvWafQ+LxVScLdEeAChm/JqcrIIUgCDAeXt+bL8QwpgGMySxyHZ8B
1p9bxTQ6hFEHtorlTQZgoybY1ZdmVFlAdPWWW503IxwhV3bOGwXcSyvTm6eRzSwCpaLLa0Yo/ODz
bE1K0/+J4YRLwr5N9zDKRWJNdv3sjXMRLWOo3sg0X9iujECYK1GysV1t+89HzmB/tVNvrQmi6Dnw
Mq+K8Ah0EiHnt2y4X7hKUdne16EXjr7JxTM6U505hMMVzYZ0B+e7S3MCqbMyw10BN+ptOPvSnt94
wBeO/37TYEFBYmDalz10bQk1VB3E9l6jcGKCiAWrjVzHeVvWlhsAaY8+fn0b/fVO2c0kmGKfTdDO
u6xQGP131hoozekrxvvRytuT3bnLCSjlv84FbZZiw6JQQRYT/OVH15f17JU+Ohg76PIa7l0RVXMA
zoiO9huJzEtPhdKUwxcMEK25jPat1esy8AydQAWmQ98MrooFoJUcmNJSJ6+/wj2M/3GzISJIYxKV
dBqsAG8vTmIATQYkLLIJBXDpexDYjPq3rUOA5fV1Xngo7h4KHpv3x5/wz+1vZYgeZNLRST2jg+DC
+YL/gs9vFnby2+tL/bX9d11Ej9SYG5vS4z9ty/9j77ya60a2LP1XOup5oIY3E33vA4Dj6a3IFwRJ
UfA+gQTw6+eDVLdbYtWUpvppImbimpCCOjwOyNy591rf+mHjs3MPBMHaMMe22u7F0DebHndlKAZl
3tL6nh9VrZDbv37SP3t/tOeMFSfLSeBjGFYCIw+zqoboCPka3Aw9valmenaOQBz733kqgwiC9c1R
K/38Udr43jRUi6u+SZBSa/WoluDPIYn3nO/zuH9/m/5n/F5ffb8Q+n/+B39/q5sZxFciPvz1n5fN
e3Uruvd3cf7S/Mf60P/8pz8/8J/n6VtX9/VX8fFf/fQgfv/vzx++iJef/oIFAl/Q9fDezTfvPc6d
b0/AK13/5f/pD//t/dtvAbb+/o/f3uqhEutvi9O6+u33Hx2+/OM3QO4/fOrr7//9hxcvJY+7Lerx
JU+58r7/tv98yPtLL/7xm65/oulMPc5pg2Geum5g8n39iWZ/og+NvBdQO0UsDfnf/q2qO5H84zfT
+8SJnzE/c5u1d7XyqPp6+PYj5xMzAqYfqG9Yr+kt/favt/7Tl/RfX9q/gQ+6qtNK9Dwn/cCPtzW/
ZmXFfxv0Efmx/vyHe6Dv57wrimYM8ITpyRNbPo6AylNHdaOM2pIHjd5pvR97dpoGnWEVX0iYX3Fx
WuiMQ72XaT6D+PQirYccrru7BYfv8zym1QF3cPtUS4H3s9S8z3EZTQ9l1uMQVpc7q7Fq8G1Qo4GY
lHcw3a2dxFkbzIaTv6Ntz06jmSefJarDm6zLwsod47PSXZS92ubTxunG6o2COA0lyriHZuwt320t
5Toi6+cMqhN6TNfB3oMRvwTENScBY7/uaIrqtVMfqK78PH4uEmebZuabzKorL79KzIcmispraBft
xjLK8bDEfUDqmPmliY3y1uzT6VKq0PzCrtbFhdNo1ms8j/rN4NTLtZMl9udqVvMqxBVf7vTYm/dl
Ju1rYhBskOe2OGZqBwnIcsWxMVx6OB7G+klxMMNn7j6iMvaRBdvbLlbtjQfOai+lFX32EElerFi0
gLidvpzkbiRWYouDW/XZHJaLasnuB6dR0P8jOh03tppMZwaWx1Opy2WLJJbMXDNOzgYwP1jccdz0
1puWg8IQUpuuEBVP56NRVmdRrmvo5qFK1GZ65RoN66GhTlu1ibJrmXsP+moUnDrVPQ0lmBXSVwtc
Fn1/xGgDAVDrj3ZZkqXWmV8Ul7eddji1Xbu6UyzFOveSpkPPL6adY9nV2aRjhLeMLH6US4V+xkY4
0Nq9fZ+l1lOrxtaVIqIoUFrHOKvjpNlFtBd96c4e8tOqx1NXtW/fVGjkfht7+DbKUU8Iuzc6o34Z
ygebKjte1VvXHGf0c2nggBk98bXxdPqgRTNol+Uc5WFlI6SceF0bpSU/wa4W9bRM1rjwMYjixoXS
FUzo5PdOHle7cRmAe8wx3wfK8gdNOvKBMA/+ms/qo9HDp1KL8QRoND6NVd8e8VaNW91SIDQVNQpE
TF1lq6uBK1vTRzgl5oDupTxGsta3tpGYz40h212fzB7h9o16DvqMMk2kyw5Pgr4xKdQvM7CR543n
ZsIXLarQUMmmp9Vfure0YrisKyw9/oiJNhwFexkPCRaAYfGhxEmCoUE195yGnH2RIgweUSxfdt5k
1wH+z/qhMpcZ0J/ECeqW80Zf9CSMJ905Dp5iBwre8U2XptF92cRc0VmPyXjU2y1ew+4NEG+Nd0ND
5QqZ496Mje5AIiLeELTr2FLZ/w4ap5xtnOVP0hEqAPcKSS6Mok0RZzf4/rTRVxvpfeHqefEyknL6
hUDHRJLFho51BM9U9YEqTbzbzVLtEnPiTyrIu2mxnxcXyBr1q+JtsANr3CJZsi3Htj2VTuwdpJWr
oGHbEpLUAudxMR1WoJycIwln7rJCv3WLG3I8qrBomIfm2UZPx/HEgbY8RbqZoQDXvDs7k+3JWPlr
KgIfPiYFaI5NyOsB5gw9pbrR95UczJekWsCLGNXie1PcoQLuG8BBRXty9Ua/JVFU38SFeaYv6M5d
O32iBXvTkzelIMbeNHVOL9JUmrMkiZODkse3y7zMm8a2MTGVaeA6HY43bmlflxOgMDkOIbBNIB8t
adLdTEqGwhCE14MpOa4R7UdMogM1Np1XM5/n+6mfUtUvTeeWhjb8Kwydp2idx2aDlD4cLvusKz2T
e4LIS5y+rL51M6oHegRXsZa9cnQ3TQW/lKNvlQEEFSZUu0xCG6Kmj95+i0/klUxJs96WiTybQW/v
E4Ks1lStVLnRaUBeGi6QFtkYh1yh5eF4zcYbuwE6OJawPB2bDUaBaDs2sjt0BaQRr5ePSm5lGxUW
H5SzoFIjC3Pagpw5zq6Qtvkc0pXQ0PPxFGt6dWAgkQD8rvQ9M4Rb000vZ81Og9oa9U1vkIA6oHq+
kkMaP6qRaDaDrjz37SL8KcZvMZSZsSX8AMpT9Bm43aHVpdh3s+4dpQkByoSeYukCKFm21RJUt2T5
HRxy0ESsqLgS+VPE5KXZMNFPaa+09TaW5KUZ3lfsFleWnuNQaJXI53j9Qgxls1E0qV1kKZArgAJt
6JTW4Hedu7zRLs9Ct+c+zewG92jS+rFtgVLMVZH4esSYtzTQNrdz87XT86ekGeONqZT6Hb7seKti
r8vFJN9hvU0+SotkTyOt2C9M5J9SO3XP+gbir4JDwDdb8zQ2sUu7egRgN7BWTeloHWu28kPmOphn
l7w9c5vhfJo7YjxKjxpBu+Ym22p2gn9cT3NMbsuF5ubZ5YCNAq2r0Da1DjVvXmSV03DV4KeMbrEj
oWtQt3aTaH5a1MlXb4zGe0szmn1hSnxCi6FC0iue4WDCDlJj52D30jjYSfd1TFC6c47sGn/yavc2
byITFqulBj1ogpPi9squF04PncWJc1DhkXXTLpZ5EXtDc0UbgPGjqObd7CbljSVy4OilZx8ZR0Tn
peva25bgpMMyF1jWYIcdlFSCNJe94NCVKfcqrpfAqqXcznPGbieWFIC4CvrgHj8qnl/smf07zANY
Nd7c6mGHoQ+LQr+85pHl4AIU5tGraugWlSIesmUYrrIRPzZFsPxSNatDegGid8pUgFBllrsbG2pU
zADIYdK3NUt7bw2qimNNbQ/Is5otrqrQzJJbq6nNL7k0+WDZsg+FapRnoyHGDQlX0yZSK81HyF04
gA6w+KqGEl1O2WztW4qsMFF0d78Cz597ZaHUcw+cpU6TPp9smgS5qWztFchpMElocGbmanTM0+EA
DmzfedlpgPMawFBh0qoYyTbJinOrkQFACuNYj40J9p9RIaypMM3JoKkBfGzbHtjUMB0XL2qu59F2
rofILrfgh+utHc9viqocogbfN4HT6jRfzeKUitjX6nRnNBlE8/hpgm6/sab6XE2rC5hHS9Ar80lY
jIBrLuQdULlHLV/OSRfxMe1bvq12yGkh1S+dQPEmwC7MeqDko7JbjeZaDVBSLfalAjlwXqqQ1k2I
mPItIcEsTDIuYu6RbVpS9ynd4O1wxGyGXL62yrNoqiTlHtWmc5etLDSWDoCyN9/Ms3XjRsASJz7J
qdeMbZGZxKjk92PcYbMv6js3cQ2ei6orrk8u6dq7tLr0ZgBY9WLt+hjE8Fyjbs5gI/sCR25YxeOX
TtNlaEhaKEAIAF8VrT8bLmhvanDfqMqDokdv9eg9WPZx1ofzktLbr4w1G0Atb7rI5j2MJ6PN/FHw
OUeFMLhpWGgS6BOywMjWGIRlgNFbgtlMd2as3eWKs9egoIYL54nLKBFfEjmdpoRTJ/ZdeyOd5EGY
xiZXh2ejwgIhii+4s79GyGulmu2TKm/9Zux2XUrFMuezERpWeh1F8MCXpizPFNVuttgUm3AYh7N5
Fl6IQ/Ro4tNLBhu3VTLgl5PU12u0gW/nlnvr8X1zIhiDxjbwio2PidEofqNp7cMyx1uYeRcxQhl/
0pml1kAYa6O4r0hY9OemfYgd/ZhN4TixpmIiE9fA3cJIiw9igOmDJHi6VJZYPurr0gklyGteFWHc
YWTFEZ9o6Rm4xsCl2IFWwqI+7EHt3dHG12keupVfplZAoy8DlFp1R0WrrP2cxGaGAV33PjctRpQe
4/ZXbG3WczFFIN4A6M/lkYqfL7UWmzZGsUQXJSim5iLnUuR8MSWhVZgQuJIY67PVOt37CFdkGw8t
7MWWK53p69ZonQUZTIafKK2UC9mRzC1s7ZV3dywU5bwchQ29pB8v1TF374VLRAtnDvXC6ehGlymo
xlaxuwAmHDQZt7PwmA/9o5b1MiB09bLUBm2bLEW9o4OjnBSrU8HlwshcBc/3Ljwzn+KloQPnwNZs
UD1PvGyPxc4N4YcCANX9FCGhn4mXkbFs4bmh5CtcVHs+cyU8ihnEtqlf1FF6bNK2dmGcpsfexYAy
Zk/Iu+rLTFhQKvLxmFfr6jSPxI3IeCOke5HSET315thuVyDBOXUJvjMpNW6Cact9dw5z/zlXR3tr
Tst570VsenQXmdYWYt8vMjugULtiG4CWCBRASIGRvm6nR6KPOVu08r0asokTT6z6poiOZCRR7HeK
9GU8Ys5su2lXJ8Z5kvY3ol0xP1jMuZ0bk/sk/YyAmv2j7OPV6x9djqqwP8Npizmge6xvICs2iYK4
Kk1Bbxkx74usgq2HBLKf6juzKBn5Me4lxOvrqHm3ep3fsCMipU3xnCvOwbUxBHa6rd4XXOf+UMLn
mYt5DiJZsvFigPcXyetsvNWYLpbrUsq1A1286Ki8WMpgEeeZTRHhinSjppChaD3tKk7yIl1dlZXF
+Dw6VrR4Q0Uby03sEnISW035iJhh4zDWO/aWFVr5AAEZBGAAr/xBB+YETsU6YjWkxQ/3TsfayMB0
OjRaAz0EkPpuSZQbVNHJZrGs88J1NixgUdgriQ3HieAZETlPEVcf+41dnHe4+zdjqr8JHQa9Ki6H
klwFeIPXupWerMp80rPWDCFn7EGYEovtRmsmYKZhmVIfzdxx/cKsqM1dPdq0nQQa2NUPtbfAQkkS
9dyw0xizgF7sKDubdzct5yPWesmHOMwc6mBh4cUZvjD6wT3JbQpmv/cK9zBXSvYZP6c4t5x+2Dlt
gb96XOjbZs3svFTg2HadbY4VJ6K8OOpZGX1Gg2o8LnM/Q+1PlRNpLjKIE0uGkC5qcEIACBB4eYeu
W5p7feAeQ2FAxxmPZh6zgFNkwgxJ2K7mFK5KCb5HKaS5Hbz084orPhsWVmmfoQSEf9rX8wVGc6D4
amHf4dF/G6a+PBCjA067xqOQN64ejvhMqeFHMBZgmMG1OfUZUmfzUA3CCR1RO9c6QrLVPqoeWPXS
u8qySfRoVeXCW2Z2Xkc4oLYis78Qhr6yFlXlRUa5uB6EB9vXFPAgoQwd82XWzqF8TnctvPS9GheW
zwxrgWDLTYoLM2sf03FSYXYsOZOpabzkhtLh9c4g1OwGNb3fm2V0q1mRAp+H5uTGbqr2RqIleh56
W+X01Vl7K9EzrrJeuam9djm5HAcCvedc3zWVtTFK8pPsPHK3BHQQz531SihqYMPIlcGVNs2SXHt6
QfHY2Tn8ZK0+oS6cAoby9mvXGM5JG3oPWFqdZkHi4C8z+5EnXXpuxNEwgAS2C9v4VEEl2jTujBZS
IQqV71ifttIzum2LUfKU55MLRGmUPZWNg+03mZwhEBjML92kaTej4yqKX2HLO0HTtZ9spOfn6Esg
eY9WEUIeaY957ClhV2r9QV9xhWWaR1tyQLJ724xfWvp315Mzv1j4Y4PaBGndwq49YIIlPdvDKikT
lqu8rcz1KzQ3yJup/ohJj4cQpPR5SYUCO4Q2XbQcaizJo1gC7LFQM5dtXo682OQO5YgAf52EzTRo
X6zBcY8U+l6oONayTwEC7K2maXZJNagHcveMp6odgqwiyEoFre0rsUFlST9NuSIMQiCzn8rkCMc3
3UOf895qtW72oHCU12YgokXU+rCzu6RJNgIF+T0oW+u2cpZ3fK6sVs44QSyKjZtFxdI40qHBh9PF
VwCjiZyDIkbGrtvtW2car0DCttemDs2a1aV49EYrvYuTyLlQ1SnZQWIybohFYA0oAOfdZGiPDuBn
igeQ4Re6GSu8AhjJC2aOSN7mhUlF50LN8iivgLwHVpqVF9rUGI+GlWjnk8vAxU9jkxNYHWXqwaxa
7XIyTOlszHjOz/J66GA94n/ZOQTIX8XqVN/AQoCPhstveJK1qeRBmlrxZ8m2FYOLoImQ2JmVB7BQ
VY02Exz1jWHH4lQYzHW+NcT//2yA2QDTnX//VwP+D7OBs/T9LRHvVS/e0w8zBR73fUBAqx+rlIv8
mAkBTX+bIc33AYH3iVAPhgB0Rr5PDn4YEDifdEb/poruBocevssfBwTM6ZDHgJ1Cr8hs4e8MCKyP
06rVhKQyG2MArqNGWScRP44HBnA6nI5aXL16SdKSPfenRZiXtMTyUEZi2MZWYVwkFr0aYa4dymlx
QqOaQRuqg33n5IYIWSWG86WmWZtDvyTn6FUx089kvXSBboE3LW10SXYuYfc21Hz5GfgtX0nz7jG3
ped3hasf8DXT8GV7FD6p53LTrLrrNaaiZTZR1l8TnKehWY99OJVFFCC5WO6VsqbyynXnwFAW4goN
Zx/7W7V13cK8nFsKcxd+HDHnyRV0dZrU4Hwga0sYDkaW7kRVga4i9mAXtZlzY2JGDP/+nXFXl/z3
4yDsp+HZ/3Zc9tO/2r3X60iq//ir/q+cqXGV/8V9M0zv5SurVvzzVI0Hfb9p7E+UlDgZkWMh3sSH
xGX7/aaxGI8xzSJqDC0PwtlVXPD7VM1SP2lcyETM803rKD75df+aqnGvfbN84y/HcYfU5O/cNMzE
PwzVNO4U7hXubFoBLsO/n++aubESzDzgYfVewFoYpnlDUgtIjLro3tqm8dbYsHKfZNDrGZ0xAWkV
A6FJVoaJxi5JdAqpxqQSAcpzdShlnvtAYfFq9ehjF01ywGce5XuxeElLIhic6KHuzKcFzGHSchpw
rfQrGZh36lxJ306KNXVkbRV2RhOI6oz8I+/ozPENKO4vID8GaqOmPUwLorYmSRymV5ONkrpQTpUH
J6RNotcWzOST0NbEsyVJbyeJO7eJM0C08GrOhUapYttgdquY0nMsUTtWos55nytEr+qJHo81NQTm
Yl5SO2EitEEaeh0lTEyqVEgm2M4h0MOtoueYA+gx1/Nr4MvFWrsq7moJbnfkyOXHQWGyl6eODUVS
e0bZe60n2bQbmQM5yVQcPVEghaC+gxV5cvH30mE0XCis5auVSmOXCg/gfBe3WzZmyIw9FYm64Anh
y2kZvo19AG5uCGgMIYGz3RcpbJh6MhUhAExxRIMUn3rhPjd9Rw/Q6fTXWs2IiI06IE4my+QpyZYe
71atQ6p0IDsWhCIo5XyOm0xhnqpmQUZfOtBIyeTcshxKl9yStAdXQsbXhUSmHwoX9Miqgw1Jr7ph
ugGAavHI9a4oz/VUx7/fE4pSd7TvsBP6LeV5YDXdgzHrjh+1s8v/rZNXr703MoCjVAr4pwfrwR7q
O5XEkMC1piUskvGhaYTY5toMhxmEkKQau9CjlIwapMngQlh4i2TmaKjMeyATlA8RkV2JNj4KycHS
1NvbXmvpXPfjuTDpe4JNrTcqyVp+SnZiUxlba30FmVu8REDUQESeASQ2/UxjetG2ycUyRkXYR/qr
Osc2NXDGp9fU28ZUnwbbgFfNNEUrE3JxLeNUMC7w45iNoPK01w68LSkuyyUhb/cLjdqc1Fxfn2DZ
9tZjQUd9KyJ72s4W2aNi1IFUNVMXdDrnOtBO3Z1s1L1rJA5YP/BWEqJPXUm0XSbhITW9xqQnSaGg
1N943fDUGfFdk0zRraW0INzjzNgYSbJDQGaHs6kf9d7ds8nDMosabLuto0+88lTbpjVgQ68gEqBv
pv5A29XzaQg+9U5hMs5014RDJ9pnMIGCTjB5GodpPwrjoIKJ23uzsWusKmPqq5ePquhehQ0uQqtq
kgzWLyFODLnFTzVv09F9JonmzR3be+a5uj/RNQ3dQq2CnteE4WrxdqRp2RxAeJ3FWFw03pQEpNIy
6uydUz7QShr1ZjmbyHU99pW+hJVne2Fm1TQQwRP7tZY+syYkoPj4XpNJhzBl54+0ggDXmTnKgF7e
Glb2BLVyI5ZmCV36/TvFgBcXJXCMR20uDqyN+g7bncMMhlROr2zhAlGOuNDUxYXV0aMivjwQYHEZ
9TbGHq5YumU6XhIJotKbcHPzZiY5/M6pKhcggSwAKxUMDhdW/1DTZlBJ4kA3CS6RYuOYLuAU6Xlf
bQaON0g1TnrFjDVTCFSsXky5TDfMzg+R0dD8LRwSRUm1Bz6pOr5k2O/F82sXyXyniMV2AyuKviQx
zM624X+pc+952QAGjq6FTmiSn1KBDJXzOkblGap2blFisPw6a41tFLWPhfQYOsObqnIv3pSt+rrQ
Ft8Vjk0CTkH6JUF6YdEJkoMBRZ0yR7FCiUCC24fXo4mJDJ7Uec+7AQVAQfvUNcbzSZ++1LMC6RkW
hSH7+mDEmOockIX/jZr+/8nKxfnLygU/pXyZf6pa1gd8r1oM7ROOW0wAuE/xueCy+VfVYn5aTXro
haHp85Nvdv/fqxaHB4HZwfRE2ULI3/qg36sWy/mEhtKzKHM0ZzXr/62qhZf1g75vxSKs7i1icUEx
UQJ9s3n+IASKbKDVtDKXUEdf/GYrWnOFQx4xkKKvjStRivJsLQKCHyq73yVJP0qQePkfnpY9FHM1
R51vxdl6APnhaRfDQQTaLXZoFkp132CC2iV61f9CCfdN4/1f6sX13aEk5KNC7QQ/CFzVz0/jwbJt
6YpbxHKWw6PWm8qtNSvdJd0b5Cteaul3KEMc1NroUUWQlMK8RYTU05dp+5IlL1FFugMtzUiGbo4H
5hopQr/pBj1+U799QnbH/h4W04QwuyctKoexnkZwkNVSO0/Z5wVzX1jcG4oT9DSOHJO7vGuZ4sDa
S5pA00dkGDXNssW3psHMaaYX3MejEWvRxYSK/YtKbkwa6rJGoWKltfaSJUt25w0J62QNFT0+yb6S
t0kHQ34DPVB9EC47jy+IGaGFatdAyEtD5rqf2VY5ojZx8lujyGh+a5HMMr5l1UNNBoek3C20Zpw9
fGXVhnyea8cOdKMJXG7qi0055sYSaOTTHOa2SUnJZTR/ocwUc6yzVl0ERKjFZvA/4BRapRd1dqgW
rXlFADrVVNnK+pQvU0v/BtcNoR/qGj+gGoh7vh+xOPn8ucTt51L82xfP0RUkJtc3muOPUJlRJWtb
SxWDtlRNKk+EGgSNEYR9/INBqqbOL640c9VMf7jSuIHW9Nf1coMZ9/OVlkAWzR0ST8NiaSpBwH1d
OGdON40gpZlQ0pfUdUqRxVRuvJEcYD8G/5zsBGPOJBgMM03YTSbIgFU+Z5/pHyevhNg6ma+iQ5N7
TkPa13ym975luwfvRoNwlcqgQRthZK5fFV7aKu8Zgy0TcglyHLookFpUxIESZTXkXTKWPfaXJjkU
BP5q6ORA9WNBa+l8GVqtPPQjVQqFi+fRzmtFd8xLZrqB5ZDo5NdFnD4vVZ39PV/Wt68Ksy4dj/U8
AzDjQ6/BmzUmwGgp6YuNywbEdrxL4ddudbUU+7TxtF8wZD6YNb4/4arJXGXh+HT1D4uCljuDBWJB
C+PIcF7LWsnCBARBoHiNvOgx6FMfoVDauIhC7mrTiIl0KMp24+Kyf4gNxr1ObnX3UBElg1LNppyH
uCCZB2gFaKZocRLKmlrdSpdHeaZV/eLi/kaz+vli43zp4KThuOkgFv3wkRHthzANxWVYVrXLKSru
01NZwW/3h2n0EE0BxrkqUuC2GyuF9QuiEgLeJs1L7tPSZKqHw25CrZcBOiPYesFBTLDUenSNm4Si
vmr7AS1JM5K2GpukAI1NRIlPK1q/hJyvJr5wCQMI5kwp7M1fbw3r0v/hzWkYJdn1gAo5mGp+vpOo
wSvN7AorbHjr59Q91Qa9YrVf8kr9xQf5AV22XgouVCQTeBlaXc/7qMrOeRndGtIb6ggMhhDK1sIc
LHcARVo9INZgUCb5xWKE/NwSSHAia5rWVE4kz6/CuP+4D7swR+A36DAKUaZ/WD+wYpEECihghS23
m7jXLX9plXXNRFIKQ9NMAwFk7Vfb8Hqt//xh41aCZcbcFHwgwuKfP2xRxTnocJFszJGs9UCUJrbf
TDTNhREpyGrUTOZ5aCGGCWond3t6FMhtQEVa5hnH1iYNBn1Q8jBze8iGS1IgH+pAsTpBDiTp0kDf
55JjruLRG5Qqj87on1CYE59lpsCgjfhxbCtWOYjBGRj1uDB8F8orzzZo4+Xg5sxri55d69jVRvpI
RhStgaZesmXDtMpWQ0DzA4upp4D4nqCLPQAvq+oDGHySnYrFUVNc//D/Nfz+JBoVcXOIgcszZs2y
8rJsLGEhM52XXQ+9evDtwZtMPwFm+Cs72h92JEB8JnUMX7CK8tv88AWLBBCCB4N0o5ej956i3Ny3
iwalOUuirZqb9S9uoz9/PrALUCGxdVv0in+ssCa2BfBAK1iWlLGt06FC8u3WU4AFC3OTMDhtf3Ex
/eHG1VR99RzDbHQxH3z0pcyTHoOarYuNwUiG2zXRdjNK1pNi5vLur9eID2HR3Ljrc62NNlwp0Pic
9bX8UD+WWoFSkjpko4FNO5tEauwGcgTJTh8G8dh48C/ALVjTGYMjksIT7Po+4azEkqQjhuRfvBrz
413Eq0E+wK5PJxHOyB++Wztq9K4pNtyrGtG1iIwvZIMFCA10fgZpvQ5qbGRf8CIJZItdf7/ivzaL
QBRozFp8VndpuyOWtfjFV6L9bGf7/jlhPee1YTphpfuwmCoMPiWcu5wOfRqBEMtr7drVAHb6KYOw
zI+AbOLuI5KWPCL66qQYa0X5jDgojcDGeIsdRDPhHhtEzA7MrHFMr9Qkbdy9Y9XIQokeKZgezY7S
7f76Q/2Tq4mv16Yvi1t0PT/9/A1HU7tkhky9MFdmew+6uj1xD6s3qtL+ivj0x20AwD0sG5zCrBCU
ix+eyxY9zrUpVkI0pv09sVHVPjPj8mWOUw0LpoifE3uxDwzEl+3Y6+5ripn1FxCGP7lf1/MhFxFf
FzXkh6pkccyJTB07ot0YmykccrO+G+wy21l2j1tgiV3GI3/9EWt/WP3XhXfNWl99lmAlPqwRmWq0
udKUUVikSWPtRF+qWVioJtTmCl3DfWWU4jKO4FSFhQVd2WNiTToWEAmYrFU56b70RscOUQQRnyHJ
RdnOg84uRUyhc4+eceHgQCLl/ViVKLl+8erXKuenvYtXz0GYsht32soc+PkKqVFJriuOE9Z4BSbi
TOuSbBJcs0huSPRDQ9Y1Dkpm9PBjaIp0lSSoxqhxQCvtt56JLGQcVRqkKnhS/xWHZx3GfXx5FGcs
T/xSNPUfOQwm+aJp14xOyP64REfZdauEponkJfPfFMk4V+MV8Hr0c6MqlZMcXPKS2sXIu92Uuaih
ErJ4UJER8302ZSTE+HTDGcdZvZutGptEQVQpuuaimMmDJLCu6t6VSUMW2ShGPYVCX6wygMChjRvV
64sCGQqGhHu069MUDkOS3OEXaZKALb0fn2RM2N15utgcEpBW5xdoy+XdQLvuzSzd4qvXYBT3W+p4
RAeILIgNakpD3xaqV0C0bpScDRfRNAJrb7mN9HF6x0Cc9udWjMQtHFG7cr2MGckrZZyus8UObfx6
qXRXJlGVT0vmjDd91iZ2UC0WaQGZzfEVml75lDaK/SU3pv5ds6pIRf6d9OhnAUa9JNjqarrQFVub
E2OV8LE0FVzMwp3RoSuZoeywNE+fwR+ZN7YJ5+gXt9Gf3Lk2+953whjTxA97URwzsqVbgurcUvvz
NDKUwFIq28+TvkItL/W/XbVy9gbnqa3UXXbcj25zwi+yKp1LJRwjq7vt5GyGQ5OKLa4RQm87Ey5t
PDvGliNo/2YJZ9gCg/4VxvhP1g6bBZPaYl05qGp+vvuoZswMOSBJjVIzt8QSdH5XjdZBB3YYarP3
hUy45Ebrrdlv+yT5xWfwh3KZj2DdaCkEVlflRw+nWy0EKemExXaSaQJKqzqMKg2VvFXvTC2eD2Qm
y1+s0NwZf7ylV1y57Rj8hz98WC+tTmEKpfDBJ7EnmGmbo5PXwVC1yUS+XsGRiaPVgPJIFnJEGlsy
tSkJBL4bs5IIIlKGHRvrkqqciH9IIK7XlGghCP7J3KhLat4pmCSyUCyT+loTBYhBRpn7HqlQxKK2
QAkgoTRhcB10Ze6RW4UEbs+Hm+oBmafpDeFZcRLo4NyVoC3h+gCrUNHMWOXSksCg54SQksfZ32kW
DSe/Kib3UsZKTwiaa76TllxeC+bsV32egomP3Yxhu8imQts1XR1d44kk2NZRluWLxepZBJYl8wtz
UJLXoTDmbKPlU2KEg5ZRSUtR4M2RUaYjzqdBf65JlX3NTXPkPNR1CMlMFLSE93gLWdKjTOQzozQU
TOit1Gd615kakmYjaNoktXxVWyCeANs7FxF1NSHG67OFj9Buhpul1/I2mIy6valzJn2+3vbpc2Ob
tcYRtZGVP6DaO3fIWmS4l+VG6ztNal3WPVOngIHz0q0mJ43pwv/i7Ex740TCtf2LkIodvjZ0t+04
XmIncfIFZTP7vhTw69+LvNI5abrVaE5mRjOSNS6KKqqe5V6wv6JYNvWAo5DTV+hUddibYMgFNw5K
oJ7dO2XT9F5q2spbjAnmbwhUeQowVVgP6VRUbzDr4c9EKPT/EcOI5U9vjdVNE2DNqKZOVHhAP/Kn
Keqsz1Vfuk/Qt2mlKVDJJldH4R/wKCyDJEqLkQNbGvg/aIoEQ1Up4ddJ1XAwTAZE+r0Wb1e6YJS6
KFfGZfM1Uhqs9eIO3T4PySyl9XSsf16TAjDgbk4q5aOBtWSG0B5Rlx+XpThWeeKmd7RwhbgB5Zc8
praJaZsRFeottr4lShDpUqsMpQx72LD/091/+v839b814PNzE0UVtG5VY8nB6ZWdniBOTGVLdQsb
x6QkQq0uAM7Zl9MDbteUtlwp99fHO/96EY7hyEDxGT1tJEhOx8sjmI2tknMh55XFmaHPTybX7XOr
gj6+PtT51MSSdFmUZ4jkKAuuhhqy1CzB1vlN2jhfYidLHxwYaV7Y0M+mPuduXEHnU6O9QPkRZQX6
CQT6p+OpAy4Spdm6flm54IPzprjDzSYj0rGUw/WpXQqWaWUQM6IyBdpmLVSBYKmSlmbi+l3QBHyG
oHdxZXaUW5lM6t6OO+PzbOCUcyxkLD8Q1bbwR3GR3ZjyhRvAQduB8I8mCTnnKvrTS8PEPXRwaTKO
WBG1jSrnvZYqLUUbGAgBgPu+0GmxTeHwfxgauTKdCiJgDx7h9G3T71RzlLsCH7/I/E7mVn9oqf3d
jkh13M35VN9Eyphu5EMXMjnEXqgf4EYLyXedD2GWI81yzNhSo6bLY0QPgYtvTrADdmuTy8CtGusx
H3rXU90u3rj7Lmxo9jNz5QF4iL834z/5Np5BalOmpQKhBD34uIFOW/GCPadEE8/rgXt829hmzoUA
g84UMrzkXg4IudWehrsNOnWuA58GahofVOyhfoRp38pd38zNdDO4mL/4SHiGhe+OTqDCwEMK9nlo
9KjzXaOkcJdO9JlBi5c/ZlKu1ossobgHRywHOCxE7sB0mvFmy6SGdGoYztGTHTTJT2i75Ak4w1a4
r3NN+bHThW8x0X65l0bYhFhhggE5ABe23oStzeNOcyA14wSQwHRPCJIhkCXZuAux3f1aup3sfU5A
V/eUqMPjTlbotmMzuRCFbSoyewspS7TL46CDZaJPQMZxl+dklom4mZS/lpe5pE4XU+75VbRIyi0Y
d/ldFpZD/wy+DuBc1eyYUMR9B06q/GGDbm0XP2k195U2M5tdrGPBCrUxTQMa2E67QHcd+XmOpvqx
iKJseQInQDNTn9N+Fyqa8pphRgvuoxhxh8rrDsBP20fKD26QDitpuClYtY+zZuyaCaGcXSUaS6GJ
AUCylIP5CV5g8k4gG+Omi115+BInosNyOgqqd2eKA9vLWrxO/azU5YvVxamyH8cKl3FAKQZCsZAq
x13eRZEOSj6PFWhPsgnvKynEc45DFzbAQd/igmeZlCooFZIONmmUHefBbv+4OB9jHlSO4mtBy4Ty
pTEBzSqJLu6CGk3yHbKICzJhDjR6drVe1V/HrJa/OHkSQM5p1vZeHo3VLegAxySxmhp6gEQaDWgT
KHacOj17ySjg5osSs8dHfYrgrdJDtEIfQim/JY+Dxrin/zNDfw6T1vK6IAy0Q44ViNwZbgkdCsYr
1Vbaj47plVrMnM2wHr7LPMtxcrVjKBioW9pvYwzFYYcCGXZUAyE4MHpDz0wPR2HjedCbebyxpDL+
jJEgH31HUcdfSAKYv5AkAJhTgTZ+Jzgz7Tsn1cvyGDu9vXijCrO+iynz4NpbOuW7PmMzRCEiT+5N
DTFZz2yWSL8p0LXZFbMxfQNSM36oTFHEEFp0DdxUhOMrYH/jlzoHIN2SWuEkii3M4Tmfyqa/0XDz
6g6TMxkzfBbskXawB+cQn6xB2ddmA/vLCBrBvFq0Wz3aneWMKICqmJ4ZBrL1G1BLpu+mRfHKk2Ql
Zl/wPwF5zKMOr7wz4g9NQuUcBFEX/veEA41T9L00UnoHAO7qNJoSF70MR7H8uCkoj8BmnXKvos8a
LvaQyW0bltExLdut6/bSKYhaEgkW2oS2oa9KU2GGQoMzLaUpIii6dQsdzx4MuERdSWfPpFlg46zy
LPIBorMBvWQjlLkQWqBqhCjJUuIkwlg9gN0JbEvxEoZKZBZ35lCqH8NgNoCYRd+vH/nnNzpJna1D
LCeIoRm4/PyfO6arMLOzR8Px3TxaEg+wfXsVxu1vBdfSo1mZ+mGYsCK9Pur5/IhCF7FgGkA4ENir
+ZV1Wxqit21fOpAWuBomSgdj+Tw7It14ledXOEMtoRO4atAb67bdNOrwdAcKVtosyo+pFY54hVHt
6To9fcRIyWUBI6t/a5Ns4za9MEmdGAmwK7ht21qLJyYxegwJRGDftaCXi7IlH4gM58vMC93IzBcB
m1XdSyU5Rp5Ko3m3oEpOl9EshlD0BlRNBZ2x4Vs1xQL6ZhdO9Kiz7o/dJNBHMcO2kEQnT8YwiON4
z3N3kefMldLAKg6H0psiw2hv06hoNvKOCy+Dmif6bjRQkepeS7zZCCIM6LAFvkwT+VGDE3xT4Fvr
G2691V+7sKUN1EbRt0XhnOtktaWjxMTvfTYC325iidQpAHloG+WurqXyUHTasOcHMG2vb+nzM0NF
DRSYtEDIDk3f1ZaedCubJ7gw8IGhmB1zR6OenU25Sj6tGKMXOkoJPadXOWW1TjzbjYj/m/TaUpeh
xUUMgxItUeNZwEizIIfLIgJfJHX+XlBM+Qa7bJF+p1H4fH2+F97ygrtGcN0lv+NDPt1xDWU/w4JA
CM4YeP8hGt16wp9QgXSmGmPGrCPxxeyCeiMovjAu5WXOKgszH/5j+RL+ObCq0IT7MGmOD0UTSqsl
kveS1KegChSyxqHEqRXplv+e7HEPoR/1tz2OrPAqjx2tQLFq+qdcmqbqHO2JbUusBfoWWHS3gZa4
cGYxQ4pthKxgx/9i3v+ZIzqySlvxoewTCut7VFgdsCc4Y6FzN2W/oWQbt7opbWNnuQ3O8dcX9sKX
ikLpgqQn71gqKKcvGMvYSAWAEe1D/FFfiqHtb6nui49K1robQ11YS9L0v7wbRL05KU+HSh0nBf8E
WkedUaK+141K2QeZQx6ZU0jGnRx27R5b4WDjTjifosb0FhHdRS2Mu+F03NosMiTsadOqrW6/26Iu
vwrHSW7VAIrg9bd5fjCfDrWaIsJCXSI1eqZxSG7vZTnuojsT8NXGZ7H8ntO+jEZTCTIGgAKHU2jV
c6RM2QN2n9J9UkQFfqkO2jp0vO6VAlahDcjscH1e6vnaIXcNuG9hLOkIvq4G7Mm0QPumGeIxNXy+
MsnduNrVXDTV3p6N6iGIG/kCldEdDw6Ca88pVcOvNNeaI2JlAx69iorBZ0HNKAIwlhRIqcig9Ksp
S25NNaB9e/2JtUtP7HA/ksovxobm6uQg5UlI9mEERgNkfOClYfYZe8Woe6yps9GcDcAqe4FquN0e
GYjovbdzuLVKk8OWHdysSI8hvNs3AYAHeybkGCn71qX9HY0l+h063tMvQ65H34XW1s8jWKFk16RF
LpEKyYfP+Yy5nZ/nyOHsNMMELj7E7oS6g9ZRSLg+1wsbnCI2ZXM2n82WWG1w1c51cqEo3hsoLoDp
z52H0Ul/BIGhvV4f6ULksbgQchPgSgCedR1fgaK3c5zVQ8D5pTzIHGpFqqMlD6tCf6CWPT+Vopaf
elKmB6MExpKacdCS31WosqR4giLqAccBOjnNnOvPdmHBDaAfAHqBbVEmWL2FGUNlt4pjFlxtimMT
5fPBrRZG/pDMj2pH5BmbqEVdH/Qv6HD1JWILukAkXMI/wJCnh4sTD1MyVjB+1WEyTJoBqfYR+fu5
hlAiR7FLC7U2PB3sPjokSFDYryYeu7810dfux2BoxwwJfkkJJZgkCh3A2ew3R9Xj/Jj3Vugerz/u
edhCcsXRsRQxBYAVbfW0thpCaqfG0dpUNwycs9Dmr8cs9CGuxM4denHDDp1xvd0bhZs8kBu6f64/
woUjkkegrggWm7//7rB/bjuuePxo1RDMJkbVhwaS+x9Td+av10e5cECiEgsqFfonhE59dV7VUwum
YA4iLLZnyEeZVJX9nKJpaNt9hwPzIrhwfcTzT2OBuCEHSikNbM6ZWns+VVpZN7G5F/1UhmTOVfZq
znb9EYR0cFDKSH2KQAcdzalqbtHrSJudEyJmh1Ox3bzgBC/uUTdKj7FKH+v6s50tO7LqlDOBSNLM
NNB/PV32OunFUDeWuXfmltJRT+z/NhdTgz8ysgrqsRzxiPcINML3UTFk4Gu5BX7l+kOcfZ88BFBh
zYFFiyzyOoScwk7J83JA8gqKNjC4fL4FTg1Yp0OcKx8goIXJkOyvD6pfmDqGe1xewBgoq67ROZ2G
GBiiAMGiytRSRzOMuYYGgwrhTtOHtNy7BbbLhzAL9E9aGkR/QFu2v6wolz8ltB6qbbpTv08w+Dje
dQjtu9hxKHihWBX80EpRCbBts1Xvxi6T77YEIs95nzUoGSTB8CwHo3kmiMVKlJqkxHYhB9nsWZzR
Rycekxz1Cn38iXhDKfZtF6pP2SAy25uFDOfbwUhszYNgZu7U1DJxzeU5oyciZaTCMhsDw4345cIa
If4PJoivcAlJV2H+ZCgDpJum2cd2UvnFlDePnaWHB8MQCC500YGM2t3aGGcnAoEMtWeEicloltvl
dHdO7Wii2la1+1qN2puSqrHcVaMNruT6XjhvqywRk7aosgr+4g47HaiXFqoH6szsHF392NN38ZTR
DI9G0hj72ilqP3Hb6QY9BggFZj961PXUL9cf4tIbpvtIfZ8vgENwNVkgYnrt2Eazb1QRL9ox057z
QHrjhLRWahn1DZDiKN+Y+lmKwZeHNQr4V94vssWrUTE97wFtju1+LFr9tpgho+RCiVF4C7J9BH3h
ODXtj6ZoxX9yniVHZWAOHpBfFk2cs+sxUmqMqVIVZR2W4xsCj/hZ91Ot47Gb5LMftFriNWqibFnA
np3/y7hsKA5k/mATd7rUzZzktgmFfZ+rTfowQmo+DnoqbocuVz9I3Mp+Xl/Wc7TkMiDxB6/Xov6z
Rks0hhJ0+Ry3+9hNxeQ3SW7CckuCegFNOO84gyW+lTS57XWqXrdeZnfTQy1HuvOx1ogtAfNzWs7y
PBYVMGRlQFks4gf/Js6lAmWXO6XdK/iEFLHfBI2Ojlyd96GvJ0oCu3BuQNB0sEjcvYySBY9d5IYG
PbcOUA6iMvRBNOWQ3Tm1rqOh2MI93NncDhYhtZUpO05OtTo2maSbjfte9AfX7QRpv3FOHiWR4ncU
lZolxNYUak9ZI3YopTixX4+CcDgtEfG7b/s5+ab0IDF2MraHAdcP4IGpJid7lxiCh8r62HqM+ix4
Zdvob1hgph2qUnX0RSjpCIO2nQeV9oBaovsVItLXlkAMj1VYR28wLsyHWebT5CNSH6BPKfQUiC54
zT2UDD3wzTorx99BQ41wL4HyHjV6E2gbgBum64eRmBu/Nm4bH+0sRiO4iGVUQg/UJ8QAUWs5qHE7
5rc66cHnQsJHXUhAs34DqwBw0KB3tXZMh96+oaGLMmhg5tP75CJYtjfqGPjc9U24xJonsShrbpEC
cIBTGwSzc7rmVUg3ScZVuW+UabgBtIT4sZHMiL2ggn59KGoD54NR4aNQT/pJQ0ysIyzUDxMz1HKk
54TTvQ2KUXzLnMXleWgXrJwiFfsnKWoAN2iMx29ER7qGDirOnwdCI/ErMdsRdbc2KwWye0Pzrmpd
gO2LUObpQx+E3eeUgqp92yzYROTTxKjdy6LIAZM3SVXCArKHV7drSmzQrckyUJuYBRdllxYvCWqM
kVfhzC6xtiAt9dH+Gz+7rYVc64LAd56aCsj7fkSYH4I5gJ/Gr4UOTQet5+h26Nuq9wYBAQv2eoQn
OM09AFAG1sDmvdmgb3ZDwus+jujr/c7iYh5B4/eI32bAHZ/VaRK272JijJ5PZwA/NN1eeSk5CcTe
DqPynj5nCLqvxmz5zq7nvPP0jPISEgDqaHp4H5ffU6UDZdZjDQCPKEeMzzOlZd+4ZRsOh3SkE82Z
Y4aEtZE6eAUoQ8Nr6LdKf8oAhfhWTl54wJaQy21GgIDicCGLG2QNQrwh8k79HdtRnb8Z4aCb/tgJ
ysKUk8WtNVg4/0yjmVQ7oIqAYVIlUn4TzlTaHtOc8OOAZetX2VGp4neqsfGA0kqpewYonH6nGOYU
PE9hXaEW1qW2ihaJ230Df28M9HD0+E+rpbXzMqYBWtXRlLQWUB4kT3Z4tRpwq+iDmWh4S7ygs5An
OuC0GaS7Puxk9srWbtPHZujkcxbaarafEFAt/C5BPMzjPDAOWDjLwZ/UVpEfXTVMv4xQdY0jUIXK
9C3FmnxbNoXhEQMiqycCA5UtLaU6t1Mzi7q5i5zlvJvE1CbHNsiHyAuqCc28lj/msXFpRR3dKp3h
1ql5n/o57pzv9BwT54BGRo2GZGaaP+J0dEcq3yotziDS54cwsOdPbS3EWwOIo/WMIUSqWmqohJlK
mYS+Obbta6qOkIvUtOehWgSSODNSe3oA3hL+tGBPwJrug5wCTDuEv0N7SFxaVcCvdiVUKndnWGpX
Prdh1mTPem/N2s5MBrDUXZPqfpLJ6Q2FdfP1+llw4SRYCC7QW4DFEGNrp8eOXjfcBBqCylQY5Sfp
YlQ8BcVvB8IdKmXuFsboQiyzlPKWJiGtHi7b0+FCsy6mLMLRtwhwY97R5SCXG5U6pf6AbzKgmvoA
3zO7LUCsbfgrrceGJswcOffoN2BwtjYP19UBtXI6xgc3F+VTMXFe9fokdshXU7902mhvt7riu2Xj
bBy467PdpghN2kSATLUIjNXqbI+wDUZXq80PokrTL0NrS8/Uyv42jpH5u76eZ7EMNWxMT8gDltYN
Da1VtGh20DodtbBhKdnujUnN58GYgvlpwXbdZIMJnDspe+cgEx2/PTMAC5EiwpUVov18/VHWW2t5
kuWdL1k1ra61ezkVI7vKzcFGFi6JbkptfHVQ731GtBHK02Jgcn24s+V16TIsW9le6GGuWAVNWVLo
MtQRtZDOWH+i+nqPsp/xlso0vyGQDZ4MpHV+9ram3Fwf+HyeICDBHWkYitAXM5cH+6cowsuGWpPM
AhW60vzQJiX6uSCAHpHE/5EuOhH/fTiVVEBdvJ+orqwSoRiEgFYmlXroaDzsSi6qI4hu/bWXqKEM
faX8uj7eWea1UHa4c3AwBUEHvmmZ/z/zi90CJpkyqwfhNtaT4Uokq0MrPpaRG6ECmw31LkBo89ZI
0vwNtUWU/YRBg+f6Y5zRUpfHWAzLyDWo0sBdPn2MsFJMjBUacWihpxafW0BD1oOoEvUNXb6KA0ya
kfQLO0NDhfjQOUDmmap7AeYdje5Mn79oNh/9vg50dcYPQkgTcc+4jnYCRQ2xa9Gh67wCPEcOVCiA
nVQgC18Czk2AC16fzPletShsUeHmpVL2XLdYKRt0KNVI9VCiHTZ502Tbn6deVo+pYgU3upIl+5ha
rJ9ZyDRfH3r5/v+NMwGjE6hwl8CjJNZc4xU6p3d7CE6zl0pd80IUfu+Saig32mLrTHkZZek3sGIg
0M8WC66QZjSRmL1C1eZfiR1/L0Yre+hiV0Gjh2II6n5b5aK/d9V6anz3JK6khNgDro5Z6RgDyEaE
W0Oy1nqvEBt9KwOn9kcUkV/VhiJ7VlVC92I5xS9l5zq72Z2KB2wZGjSWh3rjYLj4EijemTDeFyGH
1YlkjHioAjsXcHwKzln7r4QC72vatYFDJpKj/lKjKbTxpZzRlnj5S8VwIQhTLeaWPf1SzDxoyiJA
WhIbe6w79dw9Kk3qvhZGGf5O6h7ztop4uB3EiFHvVLxOXR3eIrKIKpZZTA96ndcHfCrTW8Mu8hta
baFX5F32NoZgrsPMiTbux79UpNXKUdrhC+dY5npeE8ySsh0BBorRa4zOvrd0uDghDR3K6wpmIlDI
bbgzmSuI5CN5aIzU8lEAQMJFS5RXet4wrbpE2fhIz/pmy3u0DQoCNAdM+lCr/aQqZQ4BWBs9s+vk
dy1rB2D7Exrhci6duzIOFOHTrVdDFOH7OfQNigHKLq9EfzsiGW+iQ760EGehiEeFntSXyor1p1Fo
McpXJt5Eh+uf9jrMWJ6XTxsMHF0UxNZW6z6A7iw6rFa8wo7bJ0Bi8V0PoN6HkBZurdgSqK1XjPOD
8fjO6F2t3o3MLPjLWT2hCTJ3r5piY2SjoMKPy07/sw6FgSYS5Lxaq+L9pNjtYe6tLQzFMp/1M8Dc
pDT2N8RY+5jjrsPB1QHYKPX5t6LGJv0Q5DS8Jkmib2aRiq1JL2nxasC/gBi4dNxBGIOefliN0MIO
S7nZ0+ceFfUW9yRFOOJGr0fIXTBbwNuWqY1WUq4d85H7OB0x+aUMHcjn62t9Ye5LaZzcbNHsO4sC
BpfuJPZsM1rIQFubpJv9MDGKOyHaiT7orG9EHX+7S+u5A3AjFMBoXKALcTp3hbpzwHiz11EXu9XA
l44PAK5bRBKcFJy70yJL7y/CvqhnI/VteaHQjR+9CetiZ0CEoUKqJw25aaBMP4dEIYUu+oh+tK3P
ynHkuFGO5JDNdzRTjOcwG3M2TVh1t5hgm3LjaL70+qjjsnkpXXM2r4KocGpxZy9HZPuiQtkhkZ8+
TI7dgk/WVG9OA+Ph+nJduAp08h1b0IAnglrHiHUPewNQ2+TVdvqjdyUmVSrM+qyuc/o1GYdEVs+3
18c8Ow7ooxKOLhpKRN+Ul05XrJ5xIKI4W0A/NZwPw5yj4+GkIUUIbYu8fza9ZSistFX4HFSv9FUI
XIeznNEsZyitVe6BeksQbJgdR3xE1OVLa4/QabfxTi/Oj2RqadgtdLfl5//EpQF6I4aeuoVv6HH9
w6lo0LSNAFGxoOOuv8qzoIn50VvhJtdhFrKMp0NhZsKcKKj6dmmVbwnQBM+KAUxt3dwXxzHYKLRX
taXRezpOBRkEvMVQ+nkQzHdmW0wYt/Bi/XSOg1c9SAuPxLn6bg358BipU3irw6jzUD8kpQ462/zV
1YNxwMHR2ngDZx8Muj0UC+k+OBgwk8GfPlmj1VILgCL6KHi5LyR9WE9CvkOfb6I6T3Hsw/U3fmFx
zUXvBg6JQVV+7atJ2bW04hLlTFAbNkUkNNonaBteOLtbi3tpamzav9PjE12f6mmcYLkj+E6QcDH2
atLVuzZEeaor2+xYTaqy8SovTY38HMiBZtgcP6uTVAtEmpmjzb0MbfclyiE6FnZVf+htZ4t6uxxj
J4c2q2a6LBgaODYgw1Wd19EgdBjYkfoguxZPQLCGANVG/Scfi37fAtx/oPA5KIdaWUyj0q7zry/j
OtHhbuKapLVCaZtg9K/+wj/faNmJwA4KlHTwmh0/VqWmPBZNXmNqHciHeRrjO1zn8UJy8zE/XB/6
PHxbxiYEJtFy+ZzWtSZy2RKqX1Aw7a5E2N7ok+HowEZpEInXg5takHvdUYnAtC6iNGgfAyNHf3ZO
qHa+p3NRH2wVoObHes6Mz/UEwhK1USX6HtKlo/U9FO7GrXThGD154tVyhXmhhA25vQ8PoX2xrWm4
lVGRHFDDbH0HVNLLYBCaX39PlwbFcIEPbQEgnWULlg1Fily49Ac3iN+npqFcq6bZZydv5eMYL2LW
w6Zt7hngYtkYbEuEjDhUF6270/Okn/I5H5Gi9iMY89G32KWH74m2CxIsKGgj+0ECy9SvmgF3oahN
v7ezibEGLNNxfJJALOlFdjW0T30q4Big65m8XH8vl7Yu74NQZ8mmaOyfPmGZJXjmRcQ3g8ztA2TP
ce/QVLhVW+wXhn7UHkRt5AenyraUGy4dSA5gOhp/EMhZmNOR1SQWRoaxEWQyvaPlJXrLZyHML06r
KsgHbBn+XpjpornD+iM2uAA8Tser4X5lkcsp0aaYcAG+SaCclrgiZr3Y52P0uxR68kYDbwtUemGi
SFGDt6cMQZK87my7VhEnJsVYPw+hZapGl99ihtb7mqIYxxBs8sb9euF6hRSP4gRQUrCka7IIMNw6
KIOQF0vApx16xyyiW0CE+sbldZ7PQr0nPCcBdxbOxLrIUmG0FDiywMgFvevOm6fEOg590N5LaIqH
ZBxxjlCq1AsiFb0miTHIRwttw4iSU27tqFREO6lqyUbOcOFLx+FvSRH5F1t6tc7JhDK27FU6YVo9
PPQ4DKLp5hg3RRO0n1xT6vdNUn6+/hVdeuVEAwh0wiIhOlx9RXJOM60APo8MQlv4WZhZH20lqjdS
9bONtJAIYEHy+zlQyIBPd3BSGarM6W57fZgkD6rqJ/ZOSSIBfHNQ+42D4cJgOv4DLq9w0ehck0Xi
hLKg4rgOy1rEXjFA1+sC0PXj2Iu7PtC2GCOXxuMEWhCiwHipqp1Ozq6wWhGYlyCCqdQeAR5KxYT9
HwWgF6+OZb9xC/1FlJ1EDZD6oBlRTqBPA+ZplRzNNChsbdQYUFOwHlawA/41z8id7lv0B1CvwB4G
S625AvCD+5G+izDM1FDqhK6PmrNGfanUGn2PWUGNZRtn2QGR4qg4IAQQvY9icfTTZIgWpw4OalfF
VYrQd1wNRwj1aHEqoV0Vh+v78GzvMycSIYetSOHcWHcHdHCbRVEhnOaYiljsFnpwbHM9F/sC7N9R
pRN60E1pHq8PexbrMSzBDxUKWk4ckKtYL6OP5yj94HjqpLd4+I4WLLiu0GfiaOluJHxn39oyGEwt
2t5YY5jr4y2fBJgzk8GMhex24yQ2sOe2GMMtMNalgUBAU2CEhcY9vrq8K4XkvVZwtRyKQHpGZ8lP
ZWnmX66/u0v7nk7OoifCOcprPN330ip1gQMXfG3N7j6pctHY67EJnqsY36Qan+jr411YK0hBUHKo
HnNWrfPlJuoH2fZ54OVFSr2xL9oST4CB3nKplc3P64Nd2I+cH7y7v3vSXePm5KQNcQKzC8Fstf2o
6tP7rGOzYVRpf+sWGeLYbNmND/vCC13Ac4utCmQgyPKnL3RKbZvkxkSbyhm0B3Rm0eCZRy4ByN0/
50HrN76584I8/U5BvwYZAFodiCGcDjiaKRhuir4o8ivxUQboTwVEFl7d48ocYH+Fwe9i+9PQEBgb
GwlRYpGjJZvhZnTcLRzdxekTzC2Pw8EtVvspIWEvey0KcN0L+mM+lAkQBwq7OUQBYvl4Y/bLr1ud
opAZqfboBskHhabTyduAxLM54hRVisDU7oiz7YfUxZs0QRjj52zM4qZudQdgu9rrG2Nf2l1o8IBr
56Ki6LRaaaO30N+xVWjGKPvinFRl94jXZQBYm/YF0146/bEcjY3w6m8Lbj3lBSe8xHMAMNdyoS0d
BMh0GM1gJGFOOJAqaf8NOA2YrL5UxhZvXhMnhr3puNmz0zpoBMlB7X4pM360HurT9oj9Y1zkRweb
NKzTxsD5FAQaHqQx2U9xjCPa2zsX++PaA7fv4u0ZmBF042CMtJ9zLqLXZOgKyuu9BT7JGCwQGgZa
I/vKwvbOB3/hFh9SZVy8uedCJIdOc9r4ubD14aaIRSl3TZvnn63ABDA26U6QbTTGLn4ThNhElWwM
eIirpZlEELdlMroeTFoLs5LCat+tYDGQk8gKt9qcfx9d4HBh71a36py0uwT5tZdMoTWDfthUbeHL
L3wWdOqhVxFewLPSVuGF2jtT0rej5sVB0X+da2ktV2IyfECi2VxQOWG4ER6fVSWobiEoqHEjEopi
y3T6ZdRFVZfSTTSvG1vD62dr9OYAJPuUVy30dowEZi/B7DPbEYQ01PdifYtqfGHSpBxEwUTnqIWs
tXVS0EjNENaal/NWbio9nBiyRaptD4qpf+jzKd1KCs6vFx31Qg5CquguVMHVpVkC2ae5XOlIXZbz
vTRwVAUynfmu2W9Vfs9nB3KUUjODQA88A9BqkdaT2dDoRMOcvEoU08Huk5+I5sV7DfUp//pddmlm
C2oRhUguTtoDp+tpKRKJcv5BSUToewdN72PlZOUXlKun/3xHk7YRm7JfqVlAZz0dahq0Jiwr7F3h
XYC1Gsu4/9n3hYW5D59bdrw+sfONymgm6JWlcg84aj2aPcXkFZFO0JhSQS+T7CcCuKB+00QVxzlG
F9DvUgW5EzWtyp9aJnG5vf4I56EWnEcYcATjC2N8nT+5jWEjOy11LIMa8WHOZv2FTdNvTPTShln4
o+4CbYXmsfz8nzKdNCHAV1mIMsuI5tfOmtDOTnWh7LHLmz/PLofu9WmdwZS4hAWcRFVf+pSQklcj
iqYuhiLOdXrjrlMe1BFrpK5vYTGBF3wCviAUL7PSHJ22of4a0Ogg7SiCb2FWa0/Xn+XS9oVkqIFv
4UxAW/t08tjmDvUo8X/vrAj2bplHNzFk5eOC0t14zxeGQuZ4KQhYyPISbZ4ONU66rti9ZXhBomaP
RuK8kIkH9204vl6f01/I+ulVTJ6z1D7JG9H/01ZnLARA+DhJY3j22BSfKLVVrwHxT0VEMOGgTodA
ewKcYEzYVYYtXttxY6No00Iz3kVWC6snsot+vyiX4gNsTQA0cTNCIeb6c156IUtxAM0H+phcCacv
xEFXvM0GRfdorEIsSIAoHMYkxJd0sLRNHdvlbl2/FPYcXQyq4dy/q9ESs077ru11LwfErpu7slL7
GU6QOkefnHQyJi9NwuYbkl30ABxRyT+5Q0NyNvj/PGHIMtz6DJYFXz8RGwGxBQjylIxWT0T/qhF5
k2BbirrQvm+k/rsHl32ATaP86lJMJXaOsWjkgYaIgUcX4oC7bLtxgC9Xz+opwHJydBOuA3lYq1dF
xYz9kQiBcsthGnYjaeTtXFTJX+FwnBfQqci+0ZXNNzp4l3bpEgmB2kPxQ+eIPV3+ODBSJbBz4QVF
Ju+E0SUfUHVsPpvIYdxRBYV+laOSGNUzIWCmhNr3QYjyJhvj4Vg0bfYC0qf8LrHjvTPRXPtzfXNe
OHtRfWd3Uu4gLVwDGB1DZlFepsKzKnhHelYgO4V8U7SBSz0D2HEWQj9EwQOYCdzD9SaYnKBEhQ0y
WlVrFsRsqE5eg8tYsQvHqj6iejS+VmRuGrGCKx6T2UwO2CKHG6HphUuAhhTEMYg/1AjXRhPSQq7T
jnEln4M8etXSuP5qaHH8BV8c68MIXnVj81/addw3gIC5drhmV7erukhwVA5odbMpncfCscN9L7P8
TnNlddvpuJGM9Dlvr6/pxS1nLr0HxDdsmBHLU/171TGbaiZj8iyuvB9LH+yuQpn5tTLa4lg4cxbD
fgiCdzQfm7ecvoABQ2HB+5OfiwcjHK1p14UiByXgdM8yxxVi42u8tA4g2DRqEWgcU5k/fcJypt3E
3QEvRhHhoZ8q96klQM2QTe3qZ9uYm419fmlANh+dL7TzOBtXKUmcuj3iyLnqDVoZIkFQT/Ez+p2g
zsfcimtPGwYkPq+vw6VvCwQiOcCiSAJg6XSSSmuLyqgn1RPoXb3ATvwCzVp+uz7IhduFEPh/B1kd
L2kRYRNN38tDFRVpKpVeqLp33bBYvLy78f/yGgHIwg6k00q18XRKwdxw6xfwmaQV6fmeJLCXe/b/
5BkSTfahjfL99fktz78+txdNdIyiKNUSEJ+OqOBCpBQV6rZtrOW3VQ8Nd0xb89BD37iFD/ObkkeF
5bya3Vwf+NKLRbkTL3EKHGAiVgO7XYIJSOuoHohgcff/ODuPHceRbA0/EQF6s6VEKlNpytsNUa7p
bdA//f0i76ZECUnUoDGDBmqmQiQjThzzG9DoFpYX3fjsdkLsbJSbz8g5kMUiccnabJQMkIRiE/kP
wovn7ptWYsmE3DcaJAyWKwNFT7HEYWzAYTro2hz/qwCJDM4cCmIFBxKUyWYPYUpeTAlq4we9xXwx
Xmb4gVjGvG1VVP9ff6vXQ1HWQr8S1p8tyWBbjfuGWVkNq0c/rLY9zw/2mE3zGzTc0Ls1nYmXjKwN
YOZKzTvlKZ/NQb3vcCIEA7boCgh/Q/kZmYvWn3AsGT4naoeJyOs/8Vao8ABh2zbzdCr3TagAxITg
WB1BC4qLPmxwmDgaGMM/wnH5jcHCupMg3LoiyMwBupE2kx9tjhTuT3VuzVIYthiUYCmNzyPEv7to
KIqTO7XOMTKTfmdv3ypN6BEy9uBDUGd6m2esHCs1sGKEMLh2Q/XFRbT5bHYeNs4AUxtwnxluZ8u4
KoM/pJVinCeRIympJMAUEbvTkz2rklv7gkIUkCUVPdXvi9/RX3cWwAOtZvepB3RTa+WkxpbWh8Cb
2/wrgGbHC7vWwX2sb4wV5dMYMU6frD7j9YyF+RVDUX2kNgcf7atzFa/A3rV4b/PeCOjEAW4RJExg
69ubt9brWLmmmlBp47UaLRsEHBEEXMLX99+NwMPfjnqW9DEGUrLZEIxVhxHlH7jfFBP3c71an8th
eIeIlnL615UIrJIeyfTfJK3a3MIe5mxdH0shZHUqT2nstn5Po/xHhojth9eXut7lLMVMis8oV9ze
hQkABkNgn3coHS58N1XUkM2UIW4O/QBx0ymEZD/vvMmbi4IMlHM+AHRbPn27ms6CIZt94FrCEkGz
acTTA3BDLxf5Y1qa873XqvpONL+OHyQuUvmOcC41V+Sv+msnFynWoHqLS7GVevodd3B9KGbVOqUt
oikOdnyH11/tjdzapBVmvAAEUajcahFjAzYNOf2dQ7cs66ekbBiyA/YqPoztKvCRaqInrVfjIOt0
4ymaneWjqJe96/KKuyKxg/TDoUQwlZOIksvHTqAbT05S2WRYjebk0KV1TNDibB4rVJSspPXhzxrn
eHDm732d6G+KFWFYZkPwiHw9s9v/1Np2v+N12/RPVjm1XzQ0BPMwsWY8fcSozL/b1sW+Di9d95ya
VmecoZgon15/mzIjv8w3eAw6prxOQLNXk2gtWczeaNC7cbR2Uk92qaUulFG9piefQNEE6T3P4UAI
y4N8MFJsfehRmDsp/HWkoV1A+4/WhsqY/SXD/2sPdbot1MiILYT8u/wNwLX0nRiGfmenXkcaWQ87
WDUBnqM9If/8r1VWWMmNgg7UQZ0nrX7fjk2hHE2p99Gg5qvuXDo3V6MLRtUF4x8ZysvVILwPeWx7
5sGD3t6dmRxN2dOqazTAHFvMzs6xuLUcTSgN5Sk0yKxtsF7VWZK68LxY+9T9brsZ5r9Rkn6tdZRS
Xt8zN76WTl+DdgvamsTRTcurt5dB1RbhUER3yS80D7XPTZzu5Ak3wgqL8OZMNgZz9k1YAXzsgqpk
kVXF2yUc0OIOaeolEHzmDmei0p21768/163IcrHm5kwj2ZzF7lg5By+GQwWqIQkMu5zD3tDj93Q2
4w/rorkZJOVpPmVzoj4gGDV9ef1X3PiQFz9is2+sqFvN8UXE2x7WIEeYADWepvuieQhb/vtSaOgy
PwXOQGW6WQrsoCjpKboH+Cudfhh56WdlbQlQyrzu9QbkX7aJNOCfgd+R8cgacfNyG4aGjVc04CaU
sTBOTVIYb01LrMbJ08o2P3qpbjUHG9Pz6U63Jwi1wGqjcmdQdevt0hBm6/J0TIs220qNYrNjLs3e
zYX9G6Jn+YOifR59jOqnvYr41h7mgFB+g9mlL7JZbGRsjxlgzmIFRPZxNapnxLOVIMlVcdDdZdjh
y956OMlLBuggNeG243AzTtNs1DIHaIqjaEdDmRBY1/B+jYAAjvWP13fPSxNr+0Udpow0uKhXQY9c
RrgytgDnDxxRynX+25wmvN7aHvNyXy8K/UO6pgvqSzbh3IdNU53Qqaf1UgHALPoxeadECAO8/ptu
vQG0ksgjpVMoHZDLn7RalhInq+VA4jGHT2XcjYeGYTq0bEvbOTy3oiDyMrxqdjOac5u81fVWhCXp
gR7SbOq+Z3TVz021VnuKdvIlbl4ybX85XqWKBFe7ecmRs6zAnEDGJJZULZT+jr/jNs9pJyqG4XdK
qX7PkIjZifE3TisAPGALlGiyp7bJ/c3awG0J4OFhaky3CleRtGFCXmmGlVgxi18Wu8R8Qm3ij303
F+i+TL2j7fyIW0kW4QLPWsnFlkTsy8/ZrnM9oB/gHZooc6IzsunaeuwcYMM+fpXK+wQJs/Qw206M
0gfIlNhHgmOdsIzu048qFn9/lqKov4Gx5QUOyOOkB3NwnNhHxMEQB1cVEMwc/HLulRarxIBUCAWH
rAPi+e9HEwNHGx8Wwh96iPrlkyhpaoixBcg1z4Z3ZPyP8Emhrr/trNV2ms/XZ8CS9z/IfImIIZ+6
XEpMxlyPUZ8cmQz0j06qT0fB5J2rBCee14/bdYBjKZfIBlnegaC42Zxa7+TNEncgB8ehPeX2vPjo
DFanHGfVdyA19kAw12eOLqpMtumWAgvdAnAUaioP5K1yqDxboYOAOZQ7ZHsgp+sXiLkZQ0zpIUkv
TBrR/50nYntbFaKHJKIYekWrOOfGp0X1bDS998/bgqXoAsDDlyXUFqDmzaPb6t7MYLQG0dI1wwCI
JSoOwjXq8PVvdfOp5EK8PrAaW3h+NBpozngLNKfIjsKirFu0x2M10JtuL0HcxizOKqoYIFCA+TFi
33LHFr2fVeRcymCtqgT92WSl7in6u6rV6fv0s/61yIx1J1hs96KkO4DsoIqgwgebuckvrBZ5QBLE
OlDcEjusurGCHCBi6Jqz/jlpd3GgNx6S9ZDHgzrF7HqLhBsGcx6qGHWniv7LqbENpAjJjAMjE/29
E402mrvlniXOVSdLPiX0H2DKTPbkFr3cm4qmdqrRI9yq9ErvkJ5a03+L2eId7eSTkuNaVeXnpYEg
5KvG2MP5oEht77Bjsr+K3Jy6/+GtAyh30TiUxIZtyiHU0q4WO+0CR/GSzxTgiI9gynfsU7EGXT3v
idtsdzHPLxktMNIo4NjFm9ojF2OlZI45sG3r7H3b4lOCJ473iBFOenr9wLxEr7+vXtaSEiCyoqJD
RRl3+a7TJnEmY8imQG1U4w6zkOK+4X97jMg8gtEq+6BoUyXs+0xDJjymb1po7QdUiQDQZsxa/Lqy
l7C19cnwW8eFMbV0CMboEI530p6rykX+VCCJdHFlZxsV2MufOrz08AZzDBIhis/YW8dvsM5ePppN
uoKbn+LpW1snapAohvXBw5vgLh+ifu+FbZMG+St4Ty/uhMwutpshkorqENXHAOncPD+BIo7Lj2Vs
qEtQYL0mjm2+tB8STcB+ASurqYHW5OWnwVi1L/HY6MaxxQ7uecJH8VcGJPi8Zubk+K1WoBmLcMf4
BWBx9MGMtPXj69/6xmGm/chkjtKAKLydl9U0sUDtrcjneLPzMGAwF/RjOj6oDS2QDKvN87rme7Oe
7W3G66IaIrcBwUv1tX1dSoxrmdujMe+4mTjqVtV9rpvY2FXC3SISXtZh2A0TiA7dFfgfO5PMJmzi
uFQPxgJXxa2+dUKPn10xmdjfOUt3V7ZNHxaJ2Tah1M17jLSo+h/eMcAQiWjnmam+LveoV6I8abnI
urQejiPmpGoP3Zp0R3pT2SNZ5W8NQa1/TFDAPZGaAIJ8QWfSrrtcE+8UZoMFa6ZVVtwXQ7L8TNeI
ZBARxiQokmgPEngjQL+oS0juE+K+6lZaJytseyjVFfGaOS3omi+teUqStR6OvNLkrQZfO/LXXMc5
q+6tFKFaM9GeWwSgvwOt1f68vq9vBAZm8XSiuRGB3FOIXr4AxD3LCDGdKXDjJPmxxIQIY+rLO0pD
fJPEoB+rSh2fslyVnvdeiqewGX97/UdcpfHyK4Duk0UijX5vy7X2vLETi2JNwaAZQguaFd/Ng15W
3sPi2TmkjU7hh7hCtIrvmF33rl2XpfTrxTXfObGlL77ex2MEUqPrvkX23BZBpjXKzDBb674tShQn
vj3m3X2eDsV0N3Z5miNBmeji/vUnuZYXJ8bCiadzIPW6yXsvX+eIPmjKkGYK8AEuMd9YxV3popkP
3dfg3S3aTIjtsvscMeEAhLxmYCmGRaaPjTESxGpa+E2f1veOaMpzmqhNoI5Gs9N5vA7DsDBRCiPZ
I6wgJ3H5I5t+LvqkRBMG8RCB8nqR+H1V4ziFm917DDznt2PFnLHElizQx6zbOec3l0dBRPaVwT9t
S0fka7MZqPcS2MnYz/6YGd3sL87gRI+lUyvuQXTaumA9V1iTX5kzJm24wkXKXhkkz/bl9Q1NmWyB
LwX5icbo5WtYLbeQ7dIx4BZq3CdRAbB5TLVh0N5gEkenNEa0/i30Uxx7lCRRni19gqffp6V39qq+
yu8Y+hsoLNTTsPi56Y5rUGgrk8J2aefUHzXEJn1PqbzuMMv5yL0RWROuSqjhtfemkio/KgOKAsPd
lox0rswSF7yoBqiiTUp215Y547sCgaNAn4dRg3hvJQ/xVAyIjKQd9uJZ3MZ3+uqIKKymxe0Pjhdn
911RZWgmJ2rk+XWerOI89rb44fZz87mLRvN9bCd5/mkCiXVPccGUy15Ii0Hxm81pgU716Ix2BVod
DbSdDup1dgYjHZtgyk64dJD8L1/5uPQIy44mB91e0sfKpPFT1IJNrtd77K+r7hNBhUwY/ABwE5oE
W879JPFtI51Y0B96ywhItqSzY4OT0uBHmal3SFUYSfmsKXGLLibj5gIv8nl1fmmia9X7yh5E8pGt
uNsfv65E4KgzDQO9IRWltxxYXMOGVgi9D4Y1Vb5ZCXx1zELbn9MovgBL3lOPu5GnIsflmpR2KjOc
K6zf2Ebq0FdS+jU2lBbXwThlw0aT6mTHGpzfANtcrY1z1PdNefS4D7rjWNaFFs6TGMvAg00xQqAf
MairQboofrMa3UcCqhjfjtEcvR0xYvxXiLn0AdDownIyJf57i61xvHSysVHPUf+OkHHP+mGkyz9N
D41IIvv4euC+3pikowhEErzJUUlALjem4G6JF32tA01rnTM9hC5wnbJ+iCG07Cx148rlkiMJlgFQ
4ks2hajXUblZDt2x2krGR8Skmi8KBJvQLOy48XuWvZtIM0MuzRgj+jT5RA/Z3anLrhNaBqNSQUWS
hSSW6PKBncjTMazw1sAiu/6Ft4vzEQ6Kovtd0jiBgmneiCejVTs7d88VYUhOQxHk1CjGX/SUNjdk
UiPKGbUZxd+M4fN5iFX1uRNrnjPknNUmTDrRZKcEldRvWTIa38CMZx8tjQn1SS0m9w++C8nbJieV
C60cvwbueGzS/Gxo2tkvuhQs++gsCy6SEYFcMVDG97HAiiPgSkvf+MtaWpCGaxPTSDsarF+m0rtf
626JkR5A32U9p6U6v+/mFG0y1x4a0Jn8sj92JxxwstE4jD6awSilCeEkn17fhtd7gy0PJEDWy3if
XkEVOxoU+Fa7ZjAmFK1d7OnI1qpNpyEymaRRYJRLdae6uDNrk9mcs3RQkwcTn5yvr/+Qq+3BV+ID
0USDr+PAoL3cHhijJaYep2sg1XpzHxvP5r7rhVYHOXRyx+8nBdjCqNjqzumQm//iUpbDcmgPklki
m0SbfblUFmI32A8Gsz4l1XmO9I5rDUNbvDYHK//UJHYWHzCr0yacH+dl57mv4gDLw4jCMA3WPGAn
+ed/jYDzWJm1JBcUnkXBhetaM17hmRauLgK1r7/iG09KA0zir+lKgUzdpB/YxeNXVHVrELsIAyNH
gkWFH9vzFCTdZD8uJlXJ4mEu6yXR3mDvhRe8ec0AUDzEOGRVS7vv8jnTVKWgixstsOiJSUn/qUYz
2yvaR5BeFcR2XB2qo+JG1l2RjqXC8KZCU7ly0Fm746Kx0Hcu0QO7H6MYR2t1WZcjutt6FiSzGY2+
3RXmB4Wf7x6XZM36o+5kUVg6Wq0ee7XWl8CtJ71hGF03b1Z9sb6nVWJCUtDa+L8mGnPv0PJesGXp
yj2R2is8MCEIwSXZ/Jbv/4rjY01aYwyRBS7UHabmrCqa9ns2nKR7HpKYvrtX1nUcRpaz/oQkuupP
fQxP/MCQa26Crl2cUyk6M5ZOz+sdkm9ddOjoCFf/GqL5mSBGYapRHLkAoC6/0dCkVbQYUsNbJAw0
jLRbMSoTrjs/MfOwp1M8Dvhjuvoa7WH+rpMn1kayDJwu+RNzss3mnNAqIkr3egADR1lRK03dT+PY
L/8N2kBczJHT/OqaaGq3zPmfaeaK5mCNdv7NxJwY8US8Kl4/LTciIxazjMsccAVAMrdsfteI68xV
2bEGGv/v62pc7lduCv3oVJl3R+FYn3syhiMkhvydN676cRVkeTvf5AqXx94BuSwBuLLJyLzt8qNo
eefyMhY1yPHeU86NqqJQBZJvbI4gaKJfjRPTnjctHDTHqrPyu6RHJsNXh0bUDJ+S/i0hTTg+gpum
euiwbdij5F5ll0gVgvBClA3PUQm1v/yF+mCnblk7yFoBZH+uccpFHDLT3g8oH3wqiqb4+fqXubGe
iYwQGQ1ZGgmmLPf+DpkYs2G2NsICbM2oOsSmiB4yRcm/OfGYLL5T0d3a+QrXoRM3PRpW8jswfdyG
zqm20iSeczPoBi06COGlua+Wedf5xoKHapYteARk0RqiPg2x9J+fl6JZwvde5lrbOQK8oMZyU8sM
mgH1w97sox+CGrogsyiQmZhTfTV2Nv/1raQB2pFseqbp4IU2t9K4epNhtrEVzGjRn0GLDtWxLjrl
obNTIGH//Hy0OIE+SFg7o5Lt96yRp0XIk8Xcgb60qBV/LJD5XNLyNz4tzT9SUGBlcNODAEDbWoc6
L7/1X9vHc+JZG9I2DuGJK++9SWOMq5iLgPsXWecEs6m93bPNbV5WRJvXoOTminc2K1Z1TPS0YDoS
su1Hx7X7MO3b+p06ZirYcr1mujbsObnRaedB/r5y5bJwSqWoCyqqYLAuH3REj9yB5+YGbYqQFFms
14TF3M5ftQFvKr/xeuO3qUZKBj+ypjmT4y1x9nBn6NEOjhBliamr3yIBgPbVaAtDxWuizu8rPUve
Cf4PlPGVAUJmARz/vk2M6oONbUfmq2o+/EbloprCqI6ls3uViB99qg5fyrmf4TdZq+34xM4hPsSK
UAucxVJ8Wmu6kM+rW7d/1rJwYCYhvxtOWL+oZ5HNw1mvWkelr5Ym3xMI/HDr3GZcfFXUTnPwloke
fa10pA6uiJnDKs064tNiOSb/LsYfMT6bnfSxiMejzDb4q3Cj/MMuGdDjWEmuD2mNI8ZS4wV9SMy+
/pMnHWYyGVG09btombMgTzIevOuUyDxiH6S89fBjSIJocbLHxRoBPk+I7t57Kt86QOTNKw+2YmS/
KBDgt1RstMifPbv7FJH11UGEeC2GetaiDb4zoaXpT4ORPylqiuNqbUzJcFQKEOR+KkpMvoTWxbq/
CEWsz2sUoxI7QO6kSjANFFBjWpWPHX/2LipBZPiePirxYa4qme2VKUK6lBvGO9CqvR2OdTP+sYVL
MjZnpvhaY5Pwpx9rqheKXhebqT6uv+plt1S+MS3tA2bnqDtgITO5vp1pyX8UFVp1zGa70Q/DMHsL
To+wN/2lNNfm2FIzD4cMf48vDui8+C5DCuEu0p2pOiwa5lI+WUaDsVunUt8TVRb8heq6R7Z7zeXY
PiqSM5OR2GA1RoZ+mXuK9XnBqAIPlpHZjF+kM/x9L0ZWzM/0oUepctBstK48pXNQPRjBNDZWufxe
1Qj+9LSssYkrQFo8DTgofhyAs/2XRZH128W7pTjgbErLzc7TWXLgxuSRLm7+PbNyTq5WTnBsBopj
29fLxv5VL1aqBiisOI9t7WU/eXFei4lpSlx+PTxetXglfgoLaSbJMIi5hDatgkEOMLLJK0O0j5D7
1RZbwBRLRqqVFKyvRxc6Iomn9dr8p87xnHAVLeUvwB2xczTFVL4F+RyjbdnU7l3TSMe4xHVX21/G
Sld2fu11rAMRRC0siynq/e0Q2spFmRpR04QMALVD3WKdl+LU9mMo0i9jYn7lIdWPr7+gF7Ply0BH
GNdlee/Qc6LAuQx0tasQW5quCVUbFVrfqKP6bs5bFUWOTFCko+xpVwedUq8MTAUxLb5TCcem0nth
HcSit4gzxk7xEcGmSpcUODt6Y7ejjZzMTHh0mexi0+UU7qcU677yaM9a21Bn2EwQXRyi3qYYN/ZP
xuKtzDHmujsKmE3r+6FOjPSNnhgLxrsmAMI5SXG+LZV5AEUa5Z9T14z/xENsfbFwzElxyfbm5Zzr
RfNjZRw1HBMEtgEEuT2NXXVMmN+4WVw9p8rc/yzXMVZCGgs0+tVM65FYN83iVPGK39uF7Fd4YHvF
fSQqB7CmNY1nC8zjdBgYv34bppEOmpNN6ZNnYjbGcSyr/1CFQ9BsRPYFNbUYaVSAOjV9Qwx44YhW
EOaVaU3o4jnFAKy+lcpznOLxazNr83RMjHzo7rXOHhJsKqG70+r0ik/9Clj2NOHtBMFBi8q9Gv56
0yE2R57M3J++Ohfo5QawYFVXE5NaOSlUw1UrGWUJRuJWrwNLU4E6FrPZ/WOOxPXKa5CzUjleBmpw
uagpNAEax01D1aibkyuYLLiLsuDRqc7fXt/hcgNfbnCgmnRw0XMhc4FteLlUF8d5EScq7optpzCw
Ma3xUWnsdgfhfP0aURECRg1TA/QPh/dyGZdh0WoXfRwaoBg0vA3y6I3E7UiBNbAz49KmbzrN3oOQ
3MhTXIpi2Ml8OXLNTdkJO1phdpMmYY95TqDGq3aHLKfxTCNGPOtRAiLu9dd55X3Hp3MxfpWgNPq8
5ta/xjHapYpNI8J1TnfEz2Gd+29035ou8FIl8x7cNk7uSqNSYx/acP21HyNBwq918CX6NoqKz46w
8RkrGd4855Wn93dW7bXtYYzQTDvqsVCag+g17ZPmlXp/EMwTf6UALuqwauacniAQBBeGRmMZfpQq
NLyWCjEYhaMx+vBJlje0h83O9yLdqEJ3sdTHJG9Gl7lUYQKGxkJZObZqWYXk/mvml2U01liLYXvB
9auizGxkhfFpUHQq5qTohy82PP/Ir1vFUY7MEhsGhurY94wB41wPijk220O2NM2HwUKH4YQUqLeG
qZeg76QtjfYTRkaX+HMhOSXZkjk4f0VGKo6q2WoTBVCF1jCaCvFDl9sa1DCR2JWPFm/1HGnxPB4R
5EOLvK7KNQsYfUzLiQvT+915TEb81WIKclhjL/+1qEX1VDSeuqs4eL27pU4v835MXqlXt4fIaa05
0tQxD1cj0a0DESP7CMdMOQAbHpugsAr90A0RETWptXuxDsrBG3K054ratTIaTJO68gLT/g/o1+Xk
LM30FXRvel/26fLBiEznwXM7pA1stU6P87K6vtchd1LFcXXobHN+LmKcL45lF2GiW+9hBF8QIZdB
gluQmQLkOEZejBgvT29Xrobbj14WGpmeJMc81g0qDNUUfmS3eJqNc+v4azkWd8RLQ/e12bY+1TjT
VScknGdUUvDi/N4j9d88jkanl8+zvBJAbZHmU5GNtfWEVXuOwqBakusYy4Ilhp6XOJrzvUbSaTWq
6jfeGPdPXpIv09FtjGw5lLPjYiQcK86fviuUtyWE3t/QGJo9+57rQAJd2CRHYorDbGXbQ5pxW3cq
c8lDa66r84LsnJ/FdJAr5AhO9PXinRvgOiyzHmIlkk2Da8EWyoBicTeOTZuHOsoa2lNJOiyevKJY
T6/Hq201TgJIWKRFzWJ0gLbauZYWT2vFHgzHTPOeMqerw0LtxJul05fjPy/FdBoBejAutGu3WpI4
ztGes+YiFDBETxaSWYEpbPctfZg965OrljCPBVxdNnLo+TMQ31w3iJjiFe+maQjBdmgekFNLzjHT
f+95GmfmLjYxlcKixwbTzQabKq5AzByupLVgm77a2Z3HHVg8Rxmw0aNq9cZbLy8GovAAFO7ITumS
c9+3nXvsFA3vKHtEVFn3kOJ2tSGaj/Rxhs+tZUq/+XJlsrMwkO4PKiyCT0stDBvvZRqfj5GwU2dn
71zvVZuD8zKUBa3JAPDytLZKjQ1e05ehoipzBdPFG7wPkaMoD0rRUYEr7jhZOx/3peK/DBESLKJr
OAsjwcGs+nLRtCw0VUxTFWZK7nk+ItP6SWTCeigHBYo9tP67MsVarI7t4Y+pxNhGdW7aHTyjsu68
Qit8FBvqp65a9cGn+0qx55UFhoWaOlS+joLE3evb8Tpm25iQSc9cNAyYX29iWmKYqb2ObhHy7ZzT
1BumTxZ6bFqLkbDTlQ+9k/yrww1VlgVXA5QlOGje1WbNqHHzkhS3C6fFAYhc5Jb1CccvEGENo7DX
n08mbpcfBJ9zvIBhPLkEbX3zQUysvK2xFnWI9K0XkFEGXl2EpZtZZFul91zHKnpBkaF+e33dq4jC
HJgnQ4jHQh2LzvvlRoB22ObNPLVht7if6C9kdPXN3AyX0Wjfv77U1UZnKaa9Uoid7h5x8nIpBVZc
xoyrCddkyf8YpTBPNJPKn8z+6c448brDp7rq2wPrQmWEORPkLkaa216tSUhGIqJuwn6pwXZGpZBQ
5BlKoGinU2lp+JwmSc+fc2GcGTlWYYmd4Y5a9K2fARMR1Zn/l5Hbgo7KYmwGp0y6MMlS5VemSaYF
AiEBTFw8sFR1Mh9MrJsQXVtcvONU4FCo8TQ7R/767UuCB7od8HVIfrbwsIVhj7pa6xCqhbY8DZ2H
KDB81HskwSeVX6GA+nv9e19tabYzRYGngzkm0GwFjTQ4z2WUpiJEe3W9K3Qam3jYZqcyntcnCw+G
YzVU64ERXfGP1AX4HhDpXqA+9ABAH1/utHEwzG5tehGmNt5sGFfrw7m2KK5JgLI9OtJVZJKL4bvG
2WHD0da9XIwzqyztaovQFYbxA3iBdicEKvOtCbvFg1J2P4/LHn3v+tiyKEBOE4kStAm2+NxuhPaZ
mohiuDRwjjhFJQHSdvpd0eT9zv10aylJimRWQnsRnO7l81X5SjKveyI01MT2h2H8oafD+MUUTvz2
9Q1zY4uyNSHuIphE8vaC1fyrH2+0XVE2k04SmSjOeZnm/l02qD+TLEFiAvmAPQOc6w0KNklegkRc
A5neTUCyhlnBWr0H2qBMxS8nyhMp1uvavmsx+vX1uTQ6ODZdcVQWy/3wrw9rgLSw0DXhQPKPTCn/
etgkE14P4pAUVSvcU8Kx/2zUc3lWiBRvcSr/H5bj1EMd8iTw60p31QTpOGrY0a5iNZ/MVeD10zK7
smIn/zaN7Z5Ax/WpoB3AZ3wR0ZG0kMvHkxndmDQ2jyfg2diDPZ/VaoiO7TA0vgbr7aGajT0olfxg
F5eo1LeGYyPF/0H5bVOpkuxjBnbIvTksdoiYW+kvEyr2edc2B7pxFnWcZDCZdfFoN+OeTd31SZHy
2gj9IeAjvXDlfvvrkzZwmNzGFAXoIB2pgAYCZsQGO3oMUXai+a3X60nVcFJnWcLKP/9rqbhz9Im+
XRFOszY+Vjn1V1SU9lOZlO7PqnAngJSTtxPQr0bzAPgAA5B+MW9lHr5FbgHCcVZltYrQjqf6XZxV
9nzCWIVu9+ro99ZqzMceM1MGGOZcPKVFNvhN6Vk/Xdz7DqubqT/+7QzBtqFBJUVMsLDiLG82WTbg
kZcluXLQ9YLUPfOsJUiVaEF+2nlTquZ/ry931X9/Wc+RvSJa6NRGm1Cv0rEhTUKzfc2Bffp9C83W
7yOIHwwrqYQZJqm91HhM8HLEiazzBr/vLfWbS8cZGIVjLL3vic5qAdRmw/Q84Xmtn0i4gN34a92C
bdn5yXLk/veRkD8ZMwB68JSnELQ2LbUIVYChNxiFzVFtf7C7ef6Q1+nstwPIZ37aeIw9p76zM+Os
0/V5ilM6s6//hu2pfPkJNPSI6A4Ulq08eLJYk4lUEO2VyQYBX0u7kaTVw6wrazSNGv3egUMb0E/M
HguBM9bry19hbl7Wd+XkhFDP8HNzVpwEM3s0/ZkG5q7U88Zq6ZAxf/utGwqzZZrTwi/jrP6WLFr3
PjHXNOSEj78ZXnZYlhjDyaL5FdbFOEZB5oHYff0Hbs/yy+9DOZlUFRGQK1nKF32lTHWUQ9N6bmDm
UQ4kWEtAISXDCefg5aiJsttZdHv3yUVR+TW5bKm5KfIvA0iRAjQWjLWOSGZYX6KmriEbd+NRb5z+
uKj2ej+k6XLIlDHZyYe3UfJlZek2hFw08Nptr6TF2bFz2oK+lKZhU5vpztErI/dsWNWeEs6NpaTK
qOTIScznNgNVEj2tFpM3i2MlxHtnykFozPU0H6e6K/f22Y2jxmLQ7UF4AZ7xNvsMKljKf2AAx7qz
uN/Spu6PaE4OR3VY1Cwo9CL+Dwt0Lwonk0uQpM3y/GSu9u6GW08tKx6saXh6gL6Xn9bT1hwIJaaB
4F3T+OBpMyPlKImcB+Fa5en1zXtrMTrZwGEATSO5slmsFo4WDUMZH71icMAMqwBy/BEiB9LqdND3
JGxvLSdDGWdZmg1sAcxjratt3WG903oTusZKUX8tVfwVcBzuv/z7k0mOClQDXiTE5MvX2HX9EHuo
GB8UEwGSwnTKu0ykzPpnxkv/w1JoOcpLVdpFbOqVSEwNV6kRHeI585hpr0Z8ENlY/lEye48AfesN
knRCisW1npco//yvzAGH0r6EfRIdTBMQ37HCHbQ70b8Ff126ZT/unIpby3FjguQDpaWzTy6Xy42W
DzYp0UEHofmU2FN+qAuGq8gcGPHOa7x1P4Pu5lPRJKLpu71pUh2H9UGk0SEzkaV54D7sP0eWrXww
Gq36b43yVvgIEZnP6I44yJ7RzAIpqrnNIZ/W+dfAYCYiAsYzk2KSCdAotpG/GZiw/379g9/8pSQQ
nFJk+vhnc2zAbS4JdtLy2JQNprSFi7GmEjV9kLWO+R7c/KD58Zo0b5pWTZbjQrkXKIM2+mkkhmcr
pYROYZcRocFHB4DM1zsHTZo9ddgbdzfHmn8o4fFwf6EU/rVbYmHgp7FYMPNjRwmElzuP5N6e36mT
EdDoMY8ULRDJ2lFYfiGmPYmRbUnIZUFtBGifA8+b2rbg4rScPDNj2FyJcgi7QRnvWsG1GM3zMx5A
yt3r3+XmctJt2aZXwxNvQnhnLYhweYROuFBn3SqqA+xDUiRRTCdt/neHZ/l0ciEGkLT9tpdwuaq6
mFQgzlnf/x9n57XjNpKF4SciwBxuRUrq6HY72zfEeMfDnMliePr9qq8sihBhAwvsAIPpUhUrnPCH
5NQihnTEwCa+h+ir+42R1SUYD2v4tIi8/ho5Xnkfd8K+b8Xi7FRM5DFchYmU5Kg+onUGSOzKJKPT
xUChW/ENoS8PklhDKczsdpZ3YzeBmeTeJnTmoK4NZ4l9FC8K9TgYwGffZUscvVfAs5DzFrVf0G08
9fzow9wv2omG6p8iUthM5PtEPPKtQu90FQuXhjK4xoyCMshm7VTQZYS7prmHso3NwGoslcQ/3uPc
bFyAGHEB9pN3OwOvBu21SVq0o0PSaKFzROo/CwDCOsdw3L//NiIQ0LckZwjOc1rWuj8tl7jHSYwD
bWmXxEfI1/5iNuP00JpqfNS9bHoyp2Q5UA8Faz5meNT0UbJn3rsxYwjjNMOwOsHxZK2mlXReU+mT
HQXJMmrnviKgRAUn/zkQqO3d+DJMXe1bU1okU9ekXkT17fJ5ScCaOcizxpTA8uq+RhT0U2sr/blM
svxOFF3zLc96Tz6sJRxI3BjvzbbG9ie3wn+GBn/Lqcc7aCfh2bhFoLZK0Vr5kwC0Xv6oFh6DaaSo
4Spe8p/RIRVsRLF7tAuRniuvm3ZC+a31pg4IHJliABY/8tT9dkcvjYmcfa3TaZ5KdDxHMFfczw2O
RjE6l38xNyqP9DiBo8NZWw2GQFZHl2pgsKpTyVwn78nLU/e+KjFL9Fuj39NO2UrfkLqBsmkhWMjd
tIrDAOQrhYU9czAasXYWveGcHSwKkboIz6ApXjA0sCV6Kb+HsmQdahgFL10rtKBLRPOQGkZ/FFEd
HpvR/H77tdhaePIYgGYIVBKSrh7xFIbE7GZGElRq5Z7Sxf7aNjp6ZkMY7XxiOcf1NqcwSrQGpA5F
l1W2hkSUujgWlwhyJy923Bc/exg8FBSq/skrNfvVcrBu9Rwlf//HU6TGJLUzZKgICeJyb4WKbYZh
WEaBUmrNcZoWWoJdgoWqIf4iUkSWA74sSpvEi+tMAg1pb+jrJgoqUS5nCxboox3jQpV15Z4T7MZr
R30QDQR6XvC81lJsc0jbr5CzciMtfDbiyHiuqiX+89SIxgBNSy5ByQZebQ9Q53HeWHMUlImIQNm0
g9cc0xGea5eoe5JvG3cOx5LPzwpSPF+HvujpzPqYELkgQ2Y9eYXgRZtLqOBJg8RBECpmv7P7t0Yk
ZpBMFFrJ1OEut0ZWToVeGlzzc1OFZ6demgDEzX+xbUSPiEDvefhsDUfSh0Wy/GDQki6HayN1EY1j
RUHXNErQN5p55B7qD/ESu5+zzt2T2Nk43JAsQDNQK4cVaK5ysgVn9rCrzCiwR6LcLKQCY89QY8Ew
/UVSS7EYdoVKIEjKvlrJsgEsLUyJP2rqJUjCqvWdIrFeQx6n4I/PM3vkjTPDlYU/4+UqOkuPf1Zp
5MFg6MshCgflTo1oNMdghP68zkN5icEkXAW44mqoJkk8p1zMPJjHpnsx9MJ+gFk6PqWLMu48Shvf
CnaWTVKLtwtv0+qWKhrUauw4yQI9rjGBzfq49s2mLZtDJsS0s4Tyd6/uYmmfI3k4mMkQRl4uoSEG
d3FQOQwyS22+IFHcPHbRrlm1/CtXowAqpaqNNs6VqRo47UEqn2ZBh1vfeU5d+vKNAwlicUH+YhF6
cNAH8LNsKj7GrfOnSExCZfRQeOEJKLhM1gDQhs9Ze+mYBbMdj2csCF6HMCk+NcPU31dTGu7slWsL
a7pvVNURJCD7ohm2euAmhOVyQ2vSICtaggu7D01qw3Y4BlPoFc899cQ7pS+d42AmzQtgvfJjB4Ho
KSpNM/GrojH+MS1oH7dPy8anppoHgAymKgW99eunlbrXGkWVBksiVATmFbyC4mzPl2jjcZfdcXmr
wbW80kQJZ4KoAWwEn3pGwQMfFvC9OkkJzJwls8/T6NiP9khE405Os1cI3jg71NG4DEiNqAavQwvs
fWb0brM8yPM5/VU6SvQUjY39kLjlTkFta57gP8DkUUiAirS65vTBESUfGjndsrUfyEuye2IB9UjN
3jiONAafQqtPzwQB5t3t77jxdvD+0reRIF+4kHINfouQEdNQaytljjTSk/96y+qO42wIyExI890N
KEjsXEhbU6XiTHmHGYANl//+twH7eLGbZcSuIhtUcULEUxy6NMHrDMGbU5Y27msolvqgm1H1+hdT
BR9FAxS9QZBElyOT7CTYqrPIJipmh6yax8+dO/+Y1Wk6u6W3B17b2j2UDZD0JLcmn1xPdIZnbqYT
Xq/CKr9NrRX5lJvB4MW9/t+fz0zSAgk1ZITjrt6Tumxnr1zUPNDH0sYwrNT+Kfu8eC805DANO/d+
3B7v+vBTZaM8AwCMgj4P2OVKQnluO5EpcDySJfOB8FTvOrGYO0j76wW8HGUVZgCZzcoqx1q21XPt
syhLamtaCVV3pGVwe0LXp4ArhnBX9siB968rEZrSzl2cL9IDIHY+2rr6Q1kq+87DguQxL8UeX/n6
BWM4iawge4NHsC4dmqOlNZkalYErO/IVSWp3yHS7fqdOS4uNNwSpgzXK3G2C98JzhrDQzjHcnLFH
bYB2PGIHb8is345hHYItUnF3D+B3ucjYlWb9yZq64SE0POWcYzeu7CRqW59TOiDL3gv6KusoVZQm
fRaXEVW6acesTrTz4sYeDShzz9d2eyh0y7i5+aRvXKjfJteZdUt9pykDnMR7+sz0K5511nA45KHl
7ShWbR0GwEYymQG4R+J0eRiAIvdu5I1lMJq4F9IPKg/wy5K9MEA+AZdRjwMKWMZx3F607VanIWs9
FSP2rgySpjOpTdnikNvCpj0NqT41Ju80z3p+rPV+PrtxSLc/1MNft4/J9d3NK0AfDwAJhUqin8up
qk4Wu5WrF4GohAfhkUyqRNf3HvZr6ofmNN+z6edAnQuxU4Td2q5SB4jgiqQDuN7lyBBUFyesuQv6
zJ3fWen8X27pokBxK7V9EBbj8fZM5VuwXm1Mbek4SRwU+L/L8dIcw4lIZTzVWf4dtcUckAUdy6cp
7h1/KOlRDnEf75Cut5ZXCgq/oWrRYFsNWuE03eR9UgaeSVeoCwmn8LfFPbuwsudh0LJzlnjJF00Z
oj+v/zpgXC1g5lCoZDn2cr5lgr6dHkJlU+oh9g2l7N7NMSCkfkYVNi+tyrftdN5Jk69UFz35GNNp
pxvClqIeejmqUrq1LTyrCijOThny0Epu+kluGz+4IqL+GAEgKe8VGML9oXVCMEtQf1pIMGIyftbd
qO8pVctttPrswEFAZEq7ScBn62UgCBxSVauCxWq1Q5M5y4Pr0RCEnxTuvNmbk/fgVRHeSxmBtR+H
VUedZXZpFSDyOwZ1WkB5iiEq1wciWR5UKxFP1RgvXxHGIQojYRSvsxUN58ZMvZ27+QqIy5eQvR1e
PtRnEMdfTXxG9JgyWpEGhRNnftgvxXeAb9W7SQuTOxfmLFG3W9xb2EkHFfJHJ7g6exZBGxepzHAQ
CqbIJeOmy92g9aGxKAq/AbTAeIhyAe2rq+5uH+ytmQLUYqA3sgigtMtRuC0LJcxI8yOCP/W5ia3x
2XRnD6J8m7HOxMlxdbAIRNsnxU7iL2GetuO5pnYQ77zBG2EArWbURuXCY2yzWvQpVWYYaVEWLFpX
Pwyj7t5lcKgfygq9b8UIjYeqF8iWGJgiTBhP7lw315sdmXkpuGC7hACUcy5XYk5MCLoC7toyFxhb
gD32J0OJD2JQ2uD2ql9fp28OQXReUHODv7gKvfHJrlHuUnnsbTSERlurv4g6mxEHmIp7pc+tr+Zk
I3Fwe9SNb009BztjtGFI2fnHyxn2VatNDk0Xv9R6/a7DqCnIcBd9xolrDCBxcLUttv4RiPrdPLrV
ozZ1xc5vuPrGLKwt22q8nIBB1rhLJUfZuTdg/81aAqwsS1D4x9y1yjG/Eopz0NzF+hBXc9JTqG+n
8kj5dU/T6mr1+Q20qWldkoaQ0K4+9KhIjCDYHvxkregBvbXq7JgNolCp4ryOQ+4dvHmXtXH1Yr8N
Sl/WBCpPyWSV/nRah/hrXSOqrVQ1xtXxcBfWKIB3c/FViUJx3vnWchIXV7ccDyYBaAoPVMU6hMdu
Uxg2krm+khfelyq364fWi7sHRNXnwLCG5Q6Vy/GBgMF53w5p+Arhwrobem94qibV+NFE/WztfPyr
B13WEwHW0aKXccsaFMl1klWG2kp2pOKeSlRMoNCXvW+2+XSwPDR0MwfkrS7ge9xejquzLUdGSvat
PkOwvtr5FvQCbwAh4Pe5Fx2btmkDZFFTH7bOHoZxc5KyQEtgRmy/riAUdIgRFwqF79it8i4BFXDA
mVG7a4sUVWrPU06t1A5Q6fbuxMSbIzOkzOeJ8tcu4p69lIpXM0nXEgjutFOjPZegxn5Kzchzpbnt
K2j5FuHmQjV2ov6tBZbf9o2PzaRXz4je1X1rV4xN/CJav0oM438DxGPnWJlettfp2zjB8oFQiczA
IVAOvLzI8Mmdym7CFsct6uK8iBggZgKD5+M4duO5Morm1ZkH0Pi3d9HmsMQmZB606SlXXA6rKpnh
tVOGyijCmOfQGO07vZxgjaRLcvS6OfaVIml3tu7GV9V5/2XvGno9suOXg2KmAanD7oXfZW0Kr6sd
AuiqaB7hsYVFjAj/NZwxuu+XVJxuT3fjm+qyoCERJySp63uSFrkmsIMRvl6q5T32rdmLa4z5L63W
9J2tu3E7UsvlPcSKSHaI5E/5LUNFUN/oiXaFTwiIlKVAxCfo2rp7yiHoPCOG1H6+PbetTwmLn8Iv
8a0Etl4OqOsR5uZdI4Ddx+YxSuf8Pjc8zJHVElXiNjT9YUrKHZrZ1oK+oR0ogXFDrO9k7mNXw5NF
gMSKp1Mo9PZhrLvoEfvO+C++HZ1YLJeA/tO8WZWkVJbT5iAKv20GXELTVn12x7bwE3cIv99eyre1
Wj01FL/IxanU0ipdS1Sjh5LxdEfCV1JteBmULAU1y5ti+TgUov2XGNQaTrOpDfahUbzwuxeJ7ENu
euEI1zodsBNrMphuoQE1uQmn/L2h6Irll6MaOw993jkegkah+c0jJH9Oyzz60cDlm1BLoMtwmCkD
/zGYjHosQSgnDuVvHqrVdYaQa63GwuMqHVLzaTD67tx5IoNt6XWPwML3uvZXLFu6X+SbVL9AdnPS
11hLW5ujxWgIOVvQFO6hiyCp/qJolluHNA/H6GHpR8TqWEkp2VcUxWvazDniKb0+oaTkhMl7V4QI
dFt6iU8zJdh+/jrl04QpsYUJxWEZFvExF9q4EzVvnFxwJNIQj/PLTbxaKdqwuR2HyuSTsGEganlJ
9G87WE3/4qAEER0wZk6cnURB3rOrDSf3NTV6ckVidvmbfrsttMFFfLTTkHCs5/o18ryfvV7pO9t6
axBpAsKHAXVHreVykKJbEq3vdEKGOB8OcYk0TFuX2fH24dm4h6h6gm978+Cx1kCzpa7dRO0VYlFN
LHd8UnFvLigFj2o03y0FZPYs9vZk3jbuIYMGDuVASQsiHbicWmqicF4sxGGIEZb/iXmJl1OoOAb9
hoJ6zp/PEBAdFCD2CdHvqoqjiqUzUFQY/bpO8gbsnlm/9lqsfG0NwJqpCmnabSN7p7mx8WpSTwbT
TkMZkd412ivtRsRioZP4U6X2vR+VdvKazvpwFMNY6GBprexJNbPkOUckeOebbi2vlOyDoUF4Qr/x
cnlB6yVa6XF5yK7gcWhnNTrT8+gW6e6mjDuPytY+ZYMyVT7nNT2jVL0JzFI8+U5Z2t/55rqOspO9
V3HcmhRSIfABocty7FbHYfG8prXox/u1qGZYXXX3KKbaeMA52dkz2dwaC+0iulJg1OgJyI/72/me
eJ3VeQDmjOBCEcB9JtzpNLV9ShFz3wmvNseiCs3DRayDfMzlWCVcbHCNCBe2mpKcEc4mNaXT+zCr
WrpzEja+FOkYlzbdW4m9XB27YVxGmLecBENdvHNXm+FjVrb1zn7YuJApIMKOhVUpYXfyV/y2eIZZ
9uhvj+y+JqaTMdaaQ/fQ6gvEF+KqeZjxdtkJ/q9rd0gjgQcmQkUjk1r4ahEpnTQ8SYixq3OdIHwX
K+ovKFPmczJG8399GoKv0NKuBmXhoYQeZElUnNVG6XTYcFW/p9W08U1l9gvRRN6sBJaXSxAXEUCr
MuXqpoxySKcZ/XX0X88jQkQ7U98YSlK6mTiamRQKV980HSc9pc4h/FKv7LPV9fbnAf06qHJZvjPU
xpVmScVxOpscdiAXl7OyKbsNLe5YPhB+8+QNxb+9Zo3vFEefXqwlU+/cJq/8BPmg97dv8K058t6C
xEZ8RZqNXA6c9CxjaDBHy5rjdxgRoeq5JGOdI2drzH/a5ZQ8ddZR1kk4/290iN+27+DgMTnMyN6V
Tpd9ztIUqULsvp6A6ab3t+e1cVI4jkxIegeDT1vd02aD+KEqdGT1MmV8N3eafnpDj3bs8MBoxz1c
2sZbz3goTXCxcYOufUAzT++8WrMG3gVcIiIqZAdFNJ9tLTbunNyb7kv0zk+35yhP3ipU4lrj20kR
AGy6Vq+vraD5gzb64M+WmRWHiB5hdzAxLHoXYdCM5J0hiq85/619iOqm+qS7WVUfb/+Gjf1DtQ3o
CCcFUudaRGvwQg3qHuscWVnxv9hUsg+z6s3Pttsne4H71hpLMB6UQUlmXSeSdovqcWTG5HXurN8P
xmQdoUhhDeWgogXZiZwE9MrOxb61yL8PutpIvZZqS2STANV2Kfxsceb7fIlgGceZcwi9NHnER/Lf
guTXL4EK/PkLRiOUfiuda/y6rlLZDO2hWI6OU7sZVCOyKXinKgeMHbud3bT1JWF90JUga+ZpWT3M
yMlL/xFWd4rFfKeV5F05LJSgT21tZ6grPxgyIpDSJF8SiEP/Y3XrVHpUtv2Elxo+P91xaev0cVH0
9LHF+uBH5WBEe/DSpvnQDLpvpcPdUBd2cyjMNoHDkFtnGbwTQS/2vx0K+Ck592D9g3jCXkVbftz1
CYOKJxlHks+5loZwp0W3gXEL5OdL5V9niiHYl5nafOhq6N8YSWsf//g4wZbgyuJDsDTrMALMeNln
SNf6MNMS9Jbz7rmgpnxy2mj5+hdDwW2S0CRaMt5qYxsj9b5WqIOfpa3ywSgzcFDZXHBvNcLYSSQ3
njceF5D7rKIU+FrFELQLmqK05sFv3FIS7mg4dpzzT0OZKidUReu7GjDloZ36ZOd+2ojLGJmojIwS
+OQavqPPHQVvC3nV3LCVuzArbcSrYm3nkrjuvgCKoKYg4R60F4k1L59RrAlHZTHZ0EqhFw92m713
HDzYRjdSjmakhB9GhPgOkwrfKarN8qA4pbfz4m2cX/pauEx5rLSsoF7+BG82zI6F4DVQObVm5Jq4
Z5Dighv8U1E4ji9FQ0oneMRA4F47IXSRCk0qddml3uzexV2eBQZs4xO3yh+DE+RQtOlhERF+wkC8
nJWrRnm80BT0vdoJj4mgXNTHenSO4n7we/LnQx5Ve1Saa17m26gAo1VkPEgwV5HfEttqEZfG4Ish
0k9L4WTHKDGWd26l6Xc0j535hEVMc8rc1MgOdpVXgHFD8RRiEHQy9HQ8C2UUZeCgWH7MwXEEJeiC
cGfXybmvbicZmMuOE//Hwbpcm6Z1ozTKNU5VF4mXIUEwe8gq7wFeYPqxzl0PXWJbvbt9bWy8h1IQ
kDfd4WuACLgc1EQnASgV26wdJnEP36T9nqXL/KwuS3oWQ5FZBz0cwqe0RUZAiQcsU2//gK1Zc8ok
ah01ryus4ZQi+ubGRD2GMrnnvHOnR1yKEKc3kyFolNjwF13Zk5LaukbkPkCpgJoUe/Fy1kmvd3pF
eR7fn8p9RvIc7Xt88M63p7Z1hOm5U0aWNwn1yctRJlOvxzDksjKbpjtqdVn+rym6X2Ha9DuJ5JWG
izzC0l6BjsfbP64yyQGpepTOxsGvuxBdUmNUXuqy/2bbfflOV5Dd7WZTD9DonP0QoOWDUKsuUNrG
RGWmiL//xbwlRlAWyui/rEKPSoyxyHT5PFhhfzJ65afITfGJBki104vY2Dw8QcgtgUCgjbY2Zy67
TCc2D3s/8yrEfLtyUKR/QWceksxbXqSn4WsfVntgso0PK1H01JoN6jiMfPlhl9QbRLU0gz9Rnvuh
hY17mKzefpmKaZf9vjVFfFVArFJvlpqdl2MhkwW31uTLLoNqnuo6nj4jZkJhQh/tQZJcncBpyi48
jH3Xl/ghhO4pSxz8ICevPHtmNaNbXaYpDmDm4N17CR2oIFKQoxutZvqLLQ+8jmBQYuvJ3OVsfksJ
61xr62T0ej+JKcLmXpwEeRqmT7Zo97hRWx8BaWdZ5Xpr0q/O8KTM1aA0NQvTQJpLpjr8icxo8mg7
lbOzzTauC5njyoiATY1Q9+Ws2iRRiojh6JqwYh7a0Ect7PVPt4/NRnQK1AHdIyIcEObrHLeZx9xE
bqP3e1WfMXgdC+8JsV7zez317jskPdv/bg+4tYIkX5JhRtAEs/hyWuZsteNcGZyefHHuTLP/pClK
fIe4n3a4PdLm1KgQwufBIpYiy2qkOK+bZmSk0FoIDiGv+UkUoleU4/g1pGW886ptVblkdCjjYCoG
5pr5PsdmpDsNa0mHJQTwqMZfJ9v0HgxTRAmBqZMcXdx1vqmDZTzhTK68U3h970TWDHvuMFurDH6G
vgv0ItKxVWCOKGUrrFDrff6hecnDAjtXO6kwEB7SaWedN8cCm01sTkqGUtvlOgOaN0hpWee6iOLC
R3vAeugq0RoHQ8mmD7c/6tbNRI2Amj2gFfDuxuVgk4LY80LzysehYPmeZEP2rQGU8lrB2eqD0V5w
FtHpwu28LluH0ZPePrJsAANzdfmaTsdftswe3elwPll9Fp6UoVJPtye3ERdRtgMwTOgtuwOrs2Ek
g2MnLaOkXj8G4ZiqB+h8EJFndOEhmGZPYZ8nT7jX4LNtoS/+N8PTmCB7p824jv6VaFJCpL24C9C8
PpeTVUN6m42jsfT9/eL0y0NvGf0ZcxqFPq0Z7pyf608LqJNTQ6AOyO5KyKQdpybtTeAEmbYs3yeR
u8ewdzJ8ISaPynAROiMmTpWzZ/VxvX/Jdvgf5WCiMvC8l1uqdO0Km/R49CsEOnzWWn3f2e1La3FU
by/wGyTzMtqmYcipJMECSUil73KoWcknI+2oj4gybK3jiIrFey0xsTOK5zb7rra2fsbNRvkxLWn5
QhtTf/CSNH6UNfBvtSaUJ5G67sdSDaudrbe1+LQe8JEnHZP1sctfBoakNDInHCiVhLB9OqwTDq1w
3Orgql2M741rYRe07CG+rnc8h5nSqoTacYOsETM9rgKO2TqkZl5WNIdqcXFEzzq7+w7mEMcBZBbS
syFq8SNe6iXCDGiZup376/qd4DcgN0WBjNvySr9sKbragQ0n/LgSzRnnKPEuifr6i07j+hN9mj+W
8ZBFTv476Hng7qDgXy714sSVjvXa4I/4FmBC2GQBtpkE7F1t7xypja3NjMB3gPpit60ROoPjdU6b
87dznmO/iUUEnsW1kWoq9wgym0MhjgbvntyOCv3lrJS0L+3GpBSkejF+fe6g+YWnlY+2Pih7yhGb
Y3FNgQfSALGsI3D8kbBSrUmtqZRo7eNkjbV3V2XdeFK9cv5y+9BubA+YuZJRCgiafu3qZMSxl6jC
Y7C60TAfi813qSG9KuPRKQJtHrM9CvL1W4OaHuUsgkycQngMLleSVyAx+pb94QDgwJGLG1CruQlu
T2vjwMsNL/UE6GoCzrgcxWwzxeon0ol50TGnil10Lw513GR38+R4nxK71Y9pHVZ77f7N2SG9Ts1B
xuxXxf5It2e9Igu2QsXFjjSpkjMYDnUPZrm1R7hiKdlxqYF3lL/jt6RAHaDjUDmmwGO0oGg7QLwF
sh9+QuktuL2Um0PJv4YQooz/VkNldR7ieMQOMWq8romStAdsxv9nDqW7UwPdqBGiVUeXhISbk0bA
fjkrBX0IWUTksnC7xm/Nrvq3Khc3yBszu68WxX4ye/NDJEbtZ5oky1dcMfbIeFsfkCCFM4HqBffz
arZTlli9h1KfH8Oi8iN7WU6dK9KdNd14GGjx0UHAfEM2plaXZD3GRYWGMwhOnHd5BsbwXlhzcTQq
d3juG6/zqXJTh9Xz/NwYXrIz/NYnBTlKaxgMOuXtVbxn1K0RW4JmDeb26WlSsgaLFZvWqj31xz/f
PQA3Ac3L2IMn6PKTdvGkuEWJNf1YphiHNXMaCOzhSPObP6YU8teJPugDQUPnPlt9uqin89yogP4i
0q2fqujqz16cFvcx0LCdnbqxgFLHnL6Hw1tAFns5qwLbMCx3a/psZCGBWcTNUZmc8VCM3Z6W8MYF
jcqaTXCO+ih32mqrjGookEehmqguvACJ3ovEn6T+rUu9LfLrzJzub3+yjcqXpP2gVoLgGsDGNZ6h
LawclwXe1TLNMLAo8qWy3uOANmrHqpua/9m9mfSAx4fSgvaXOq8NptHQK7vQeZmwXoiOkV1qwz87
P0t+v1V4CVgVBp5UVgaGIw/Vb3deOlmRgncBz305NSdltLPmNPSjXtxzadS/bAs4iQ8BMda/dPFo
P2eFTg00zePynZmK3HiaLMwxjSkv1I+9gafUTjiycahl3QRzcnocxCOrU4VQzmSpCdYrC2DowKZA
5GMpaR69JntJGlHc80xpd1iCDRTADXOn1L21JdHzlhr3Hg/QGihdORYZuc2E6zjBjs6zlMck0n6q
g63tsC+3RkIaHZ4wfSopxLD6Dl4eKQ1JGnvPLc9VRdkT1E3sWwt2dre/+cYzLpNFllVydwFEXA5l
EG3FCD0RTMbN/Fi30UwY22L+gNlndG702QbnQxX99qjyr642mkHCxOPKg0fOsIqJHIqqHQQ3gRpZ
MvqjPuXfMdYpdwAtG9uFURyJCeRihKBxObcx0bVUmABaNG1YgmLp9ce4y4x/vDR1TkpvxidEq+wg
8bAvrdTO/HB7km8YwPUsNWy6OeVvXL9VSJsIPAwh1QsfB6zWvNNDCDm+MYfhDNFOi0M/bCDGHJ2h
VsxjGFeY9eGu3v1KYfbCtx3UH00ZN+dqMJKTCMP4fkT59XOnZIl9jLLRxAdhjDHLTPIY8010u3X1
mFSdXZ9mqmHwCK18zB8cSymPuRF51c78rrNRQgiJcZflBsop63JD1hnAkYiMfOikX5JanL3Qlg1c
mY56ikdnqsgO4zxDRypAYmnyqrOn+VuR2K8lxqiAxl5vL/nVbpY7ClW1N54/wdTq1UgtkSW0DCkl
RbP1iJ1xiENe46qPEXWnk9O7UKkJ+PY0Nq5ekLdhaYERzVBcX0uD1k6DuBAPhx/NnkdujkOF2QF0
XXDgBRCadTvvx9X98HZwAJMwFjCJ9aEtKFvVaJlTsG4c71w3YrzLw6Hwe1efdsL8raGgq0kBEZeY
ew3+ILnFHULQrAC4mwS9ZbYkEwP+aRy8w+2PJ2/vi+PCrIAC0NcjAZQg0MvjOpS61SWFgK7ltmEF
Vas3/ykyLfwKKbML0kpDVTFNp3fDjG3EXwyN+qmEuABFWLfODWusUtUc+YCLHaN7i1e9W6fi7E5j
9DRJ6eoCR5BDN9XR+fbIW+sLwZ6mHlVf5r26ozKli9GAAUGcQpyT9jAL2uD2eAzzdk/aeWuX4kYL
453jCiJV/pTfXvfMaK3U8ubexwoSh2LPmIPJQ4KzsKw8WISt7/T3NsejpGszGkH4uqNGJZKPTBvA
x9FHPRYp2PbGxMI1d+PuiSbfHp1/czwyQtYSjgj30eX8iLjSaVwS4G9NNn7oh8YLYEVW960dATDB
MnonHrju0LNhsTEiJobzCuZutaC6UjWUwwtpKI26xklVUuB1sQKnyTcGx3opUrtwA8NzBt4dT4le
KtXsx/dqPCysfxqP46HsjNI9uNngYoFQQtXkX+of4d9bf5yRyB/r0d+UQoPkw6vVIfecNHQq6Jvw
3B+9yU3fhQlZM4lt/u32nr7OMhkL4BAJOureJJqrkxzhNl4stULnBCO5b5zZ+ltmLuadM8zaz74t
YcBqRUvXi0vgg6m4yy9NbQd35/ts7QeSanYD5RdEc1a5bjjDQ0iRTffVPFwCXLLnZ7PX7a8qTlDf
alfNv9ye9tZ4FqK+MB9sKNdrxWakG3GyEy3l78EYXqYw69G6X0QXoYKSZkGf1HswhKswinXmwoIs
aFBxpdR5ueNxSa01p224MXF++gQNUnuN43AnitqaFsqmYDz5orJpfTmIN4llGR0sCEdvth+6pviY
dkDQrEwhAZiEvhPjb12Ivw8nf85vt5SmgSdV3arHtjYpgjjRPT9G1hVfxNQ+/vkH47qgikXvku7l
Klpwh0I4BQ1oX8Ei9YmapPpaEY5/q4nnqoMycwXvPHFba0k1QCpQcCECl7mcnBp6dkge3/uu24x3
ntt3B2oU9qGMLPuoAyvcOQLX1Dl2COKKRH5gRshwV1OEz2ZZk8GbGovJiI9W3xmvOjUd+0SXu/2o
jHWf+trcTMkxNPs5ORLhRM7Basv+s6aI2TmgO6HlfkwD3rrn+oAxX+q6iA9VXtvGIcHC7X0adwCh
sKrN7tNxUMyDMIr039HUEXYQSFfqO99ta4tQJ+MOw6JLirFfrmLHh7Eri1X0nEVHK0Q4p97I1LNH
u3knUdn8YIAQGQuVRaoRl0M5mN85pUVLq5yy+diKwvpJgSzzR9tSUAHW9zLcralJYg+dbe4RMsDL
8WJ1MRItXBhPp7hZKoPh98iEnE0z3NuLW0MhvAJ4DgU8OM6robQoNyk60uJ18jBBn3lsntJ5hgjT
lclOPrsR2VFUIJeE1AyodN1JF5ZiC3OOB38whPIrRM2+OtTmLHxbVZoHsJfFcazxqRutoYl2jtzG
NMnZAcQbdEs4e6s7su3cLKnqkpqBjgO73Vj9XQZM8uBoY3a6fZ9sDiVRguDCaUatPV4cbW6NpiTY
SJLoP9FXxkmvB0E7akx3RpLfZhUqw2LGtYbOF7KY6/JincXQsVUe2KhUqmMqmf+mVe+ZAmzNx+Le
oIzKa3aVZnD/ejCzmU9voV16iJt2/Nb0+ijINev8558vHs8YfVtQZ4CjVt9p9joV32qiNzTuEl8Z
xu4hx0rzHeLe2ufbQ8k/dbV6kp3IHQIfYU2TnhZYPWlOeUXzEkw29Mo7G4sYTlk2Wj760xql6V3H
so2bBO1qjoEMwemNr2trfdgu9cCgYFvCp4FnAOHbUT/NITxTAfBsJ3HbmiQpG7kMe1/mNZc3iR5D
cnGQmfIHu2+OozmMHzwvNO/YTk4Jj6qt7hP0d3cSqa1ZIlPIncIDJ5uTl6Muk9lZFOJ4b5rWOebl
6N57CM+cYgtFPYCo4nj7U25tUTonNKF4vikLrnZNliZRhax051fDUh4zZ1DvKmX8H0DuvYbCxnrC
2KbhiosRNcA14V12GfrOUTreOVDNcVjrXzMzR/y9UlWoAo7aKslh6nXzx+0ZbtydUvtW8ocYnVbb
5YpymYZNK2O8qcXTzk0V66BNefVcFeYizQOMQ1pZMQ2cotnJ366VcEkVSEvlM0SJ58rRoMUcx2uH
offttq8+ZFCgGyoOYnzpBRVoXFAM30nV4pQOfRXoS9u/dt6I2D360f+rZ7U9Rkpa/UWthSuJn4VT
pXxOVutRG5MxWBUJM/CX8ahYjX4fGUZ4KL1+vrcjSz3fXv9rVJZcBUxzZRcCksI6SjRaN6bmTG1A
UyjT+51SESBlepG4d4oYlg/aXHbmaUi96IH6bKUFo5KJ1Dfruf1PuILY4fYP2tjy/B5ONeq1MkSQ
//73ALlJ3EhX+T3xNBA+1qXlK6r+nVLFX8THUjOAFrmjSQTAaqkN0NzUWv7P2ZUsyY2y2yciQrPQ
VlJONbrK5XFD2G230AwICcTT3yPfjSsrozL6797aJoUQfJzvDA0AA5hW8IOTuF0i/DTUoHTGPX9o
srC7Rnu/sIGgKwnQAMJ41MfnzevU72MBkdxUQCgr98uM7KF1817ucVA9uw7GaO/P5sXxcIZujRgc
2+eiRxhvJtVKg6lI7Zh819qKQpMuQMOjQk/B9v/ZiR+raTM5BBwNc5A3LFyquZw7HU+weIlYHpnJ
K0JgPYdAk/9lKGzmGXJYNuXC+TFHXNrxWPoTlEkhWqCNrO/tmv2KMlM9//dJRHkMw3iw06ET3yb5
ryUZMNcZ5a8TTAYSfownGDdmNP5KkgmpUhp3gfeHu/QFYCPcNOkgZoLH8Xq4Gr6N64R7RWGreM6h
rsmKaKx1npir8NyFQguvamM4oACCHdDZJzCrLIaemQNQptFUoGD2j3B3V1d22kuLcCNbgtEF9hRO
mNcPJFyNTDwfHb9gCMJHSRBfEoBQlqdi9HJ0dYcr9fjFPQ31I7jg4Phv2tTXA2Z1PDUdxVcGMcuA
PQSgYD3qbEeUX5euNfN+1ZSUkLwNm8cKspaDfjog6jW68ksuPfkmyYJlG5rK4O29/iGaKqglkOhc
+HRoC+mG/kcgUpVbdKVKKeGO/f7SufQ+EX+BTw8TjdSzs/dZo9Gr6xrvU3aVv2+rNC5UliUf3h/l
0gLd6GgIBYQnBYq+109V427hU93qQrlw2AEO+yVoJZ8FWB5X5u9SdbA1QxElukUenvNKASsqE4ao
txL4Txd1NvXfmFHjHeCOHuBT7W6zFmYyqB2qj+8/48WZxEePrXNjbZ33YhPbwlxYA6fhS+9/GcZa
gMsBHcz7o2zv46xUx1V4k/jg/gGrjbN6Ui9gOSUCEA3UBOSI3n/9rQ4HAXtIY3ehmeAIAMOno9cv
XuHbub5SfF18kRvX7v+HP/eJV8LUSZ/hIftQJOh82/gDzBtUAZlbfXz/SS++yQStFpTqMKr6Y+Dz
1x7qB5wEPsHKVLg7lKNfeQesUXhVUsTED8yFBbptaq+pu6bDufgN4hlRR29xwufXVtLUs8PzTwUl
VQOC2uqVEffigqPCK1YJGf7/8KTbaOATbvv32c2kieWmy8J4Y8+7h4z37LAum/ST9p1td2yKyHPj
Zv3sfDpeOTr+UBjOFxQKORA2AdiDBrW98b+mOdEapAVaAV5Eq2U9GRkuPvzqXPsZzAcvOOEGmsJw
LSD8g2lmnuCc7tpdt3AGKwlkAiWFbqSXQegAMmTO2mwac2utZ/JJpgHZrdHkfaHNYlRO2BJGV+bu
0oJMgEFuvEWYiJ+LeMgahFODgNEC7v3zDhW5z3PrORibCfji/2e1CoqVv0c72y3XsfGHJtjWJOy3
9rZrPbSZ676+qV0aXcOjLi1DXP/hPIGIRURLnR2CBry3yWRAGwItXYFbWH/04I9a0G4d99kk+JVN
+tLWgjcKZQwOdxyGZyuhcn3TrwRNWxCkyW0Ij0gvj5J19aDmXBdRSLjgmXL2Z/656WL6j10jaFrf
/xQubaKQ2G3oMyjzUNm/Xo1tzTlJWgVgrOPerRMq/pgk/TX96lsiAt4jrnEbgRdiLGjeXw8T4O01
bKIQPYzctYca+ae/KmXggk+w8mH7m7CXfkBOEryXu76s/Y7/ThmVNZpFCLoEQlihjWKs7e/JEDJd
wj93WXNDQjfnVPXuu5iF7gsa9iLNm4kwuIolseV5QPxePNRT4ENJ3smhKw3V8j8zc7A20EMF1gHo
aMuDf/18qRSt6jdlpJ375HGhTECq67V7rb0r5+2F7w/H+qYTQ9MWkqfthf61fUgnkbcjgKq0Mo5y
GFrER5RYLA8asKLfXxtvDQo2pifSP/HOgIm9EVPDTRSFDMXNP2NNMxSpEFDvOtijfK+bgDyhudqk
edXAfvUEvdAcf9RiTLCG48r0eR0nCDVwa+PfU4BgKm88Mdd3alLmaVoxlXtRIRH6yt30AkiyVQQg
OW9tN+gUXk+PAyt4nRoAvRE4A/t6jcWOkmAoEhdMv9aRizoX/ZjEV3bFS/UsnBGA5m09/I3+8Xpc
kXaJrDmu2irsogcymbhEf4P3+QhYBDJhmEJD2W+WtqAtJPHLSrI8UXTc4RO/Fg5yYYngMhkAqgHw
tsVDv/4t4Ldrl7pMFrCFCH/WfAl2vqTgu07L2l47Sy9MONThIOzh7IZwMdg21b/WIyWAHHy64Cxl
crijrQ6LZVqqPa58sLnsgv47ssznK2/5whNiUGDc2E9QAZ43VhHxBG8X5UChNRL25PMcnKLZ8xDv
rf+HVs+WoAwkAMc1wPuz55NwdwsmqqZiipZ+RwVaqEtngx28Ua/hKpemcvuqQUkGAeUNudVRauO+
wy1vCWAIAd5LV0wQLR0SAYqwgNfgbRrxa7XXpancphC3BdyfIWl8/f6coUkVIJQMPpDSL6Km0ftI
p+AC1JO+UmBeHAoFHv7DafBGD9oZr46XepgK3gf8UGVDeNCZMOUwD9fofZcIAOiqQp8COQyECOc0
87r2RnT+AT0MNb60FjLhAv0fvrPBihCbDr6S8TwiYLoWtswydMg9005Xrg5/LC3PSj2gHqDf/TEr
A1/09dxGqfDEAhPWYvNbl/sRr/UFQEX1ySmRwuC/pdgnRUu66kinBdpG6wkh8l7rjmLHSqvb1Lfo
9QHqS05mUCjLFby+Pr2/zV8oe5BIjkL0Ty8fKOvrX7lwOcIWJFAFhZMy+jnc7cI5/DQpv7thWVxd
AegvrAKo5BBoAmQPNcE5tXT0VpBWEuBPYOd0SPRmI1SWrLoTwnnXDrBtgs9ewCaLgxHIJgNHpPzr
R0Oxt7DQAmUQ0rJkF67pXKLJHcLoa5HD0Q6IY899xhBoHa7k0CAPuc8TEpP9f55iyOa2GgGqB4Ru
nC0EAfwmrS3gFW9ZEUiMhPuSB/W6i7NZ3Y6DrD6/P97FOQZfbpPgwA3lnP4iPFwQrMOlPMzmBJQy
RAAC5tA3CyCB/1yP4C6Thdi34NiA/eOsaB7t6gc6CRFiVHXZEaEiyPnyubfvpb4WcPz2qbahMMjm
Lwis5myhTgiHR3RzoorZG+w+hjo49xY27zt2VQv29psA1A4SCLqOOElBVXu9cFaZthEbqw1PdHAy
jxZ+QhOc71wSyBxtAXl6/4X9gUJfr1RM4GYiiqJpa/Jsz/7XMQrz1XREhwzPBjA/LIaFxuN+IbiK
5wu+kcdmiEC/RrxtiwIm1tHt2EYZsgMiWk2wmDe4OoQGCRo5S4e+3cEpKrxperb8amgf7BmrdVsq
a/07zB2SDAX8mD9UcPDgu/cf5MLGC5QShxd41Wjt4379+kHYSNbEa4kq2igyvwHg96cRPnenoYfm
LE+J1rvWkuwgEeN7yijzvgBuV9WVL//S+9tSRTatM5bKuXq8hqdTK3mLTYYkwY5UKdl70xwfFhYE
yLO/Grhwof6DzQRwPZAaIfhB0fX6sTPFw5BsuxpyxOP7wRqgCaFuyFF0CKvsmj1PInPXYucrdGXT
UmPd+vFV+6O3JQR+Boz3AtDN8ezn+oloRXrqrHHEhlVkEC6Tzgfb8QVm1RMqdyCPxzZqrsH8FyYb
1Sao2AAA0Tc5t4URuBjZbopVkSkK1U86rncsrKcHk7XtDOn3Anfh91fZW6gKZo3gV0JCi0/mTdFi
Um8Y2ZacJjsCLoD01qIzAWzNJfpeNSExcuqMV6ZLIF/eH3mrnc++082bBqEm6J34KAtfv2fAgVYY
AQBu5TYqxDA299RdN2K4OAw0Vfgf1wqYwrweRs5T65jNVOFFErYSLFnHE53WNdcsaKdcwxiN7wis
DXfVCti1qUnzYvraL72s5U+aLt24V4zzveMhvbJXXXrd0ONucDlIp2jvvP5tZIJPZVDj23LNGLyE
EeQvyqTtPq3Acil9BoyvfH/SL63qzeEJ4hA4LiFb8fWIkiUeUDKMSDw97HoeRQXXNH3UWQv/OYLj
OwY6dmXQS4/596BnV/pYjq5PPI52+9wmaE40sswIKocoYcHjwux/dofDjG5lGFqdW/jo+cXe80xj
qhbJEsmarSeQy1QumSI7hBS5fE6t2QG0jA6Ifr6WAP7mSdGHgPwGKBCwUNTmZ08q6nRN0OCHFobU
6XSMIlXBBGOLwIC5X+e1h8HZ6lp8y7aCX31IuJeiIMIlDipJ0L/OcHXmeNOt6J4VM9TV/SGYw+ku
Vsy/HRKfXXOFe/M5bYNBArO5ewB7/VOo/3W6rlOrRTCOuAFXLnjsZxvsMzmkL+8v0ze7EkaBGB4G
PhuC/ra140HBhIIOBBuz8KdaoEEAqqUAgp26HHUEBJJAMMtpXK9Jkt8SJTA09kEgeLiixjCje/2F
bEaS40gAka2K+j/mYOS/UdUmK4xQQQ1AKRZugdNh/QvR3e4zPI+qLK+syB5Yo+J1JzqEZYIKztTz
+1Py5svdfhdOBICLoC1h7l//rpT2viUanlaq0VlYSMH8fWqWuqwW1GxqEjGgEB8pCe8Pe+F9wxsZ
vUxoCHANPK+m0o35nG1U86Rn7ZdhoNwHVhhdpT9feDzgHlvTGcgpSGrbl/XXukL1KRUWA8axXnPo
Ik7b3Ke2DgsjV/oJuDEudYTMy8/3n+/CSts6wgH0N8gzg6Tw9bgtDAchU8G4rkKTdpiU3tN6jPKR
+26XOT9D1hWNcmCS1yjmb2cWpr24tgGl2Crw80axtKBA4eyB022Tzvc+I+tHWevpCr7zdkdC8YhK
H/waFBRvquGZNyseHLf3qamyopmW6Ih0vB/O6eXILXDe96fz7WsEWwyLBSQu+FyDrf96OpEQms1h
hHZ+DR1zVyBYZ9q3ga6OTRizZxab4EaRRvzXi/DGUQMa8icKEOv07BztxYKbaQw+l4Mf274ae1uO
fVgXdWvFle/h7WaLobAjbZwl3IPPqY06WuKmpuDRzLD5/slHy37ZpvMfG8C/X/6HudzUF38gSNRK
r+eS+NxgqtGwjGGinX7qg6riu6SqcVkZvNakIP519QF5PMO1SMOLD4kCdOulwH3+vKu3klAqwL/4
GD3JDiKJ2lva9+khBDh7ZcG8/f5wMQTfD988GIYo+F8/JFzTYkICADtQ9dODiCD6O2TKLYcwlPR3
Wnkjzdc1Tu+jgSdXOsJvb1hYNxCpbQvVQwvgnBSFSgQZ9wTfXKVU0OY99XSLvtEs4fBfCfeljhLT
7yu3qJeYDu7fDGQVGAh3s/U/vv+uL2wGAEU32BC1w7bVvp4GwnhrLEMfte2nHrE4EJYWfjfQ8Mp0
XxoHfiKQ/223jDex7JUPJil42VhTUa9uq4DI/RrU16yfL206f4+y/Yq/NnMg+M0i4JsDItbcQrGL
hFs6MdDBRy30Hh7fy+/3p++tCH9jvoO58AdYRlcnfD3iCACQDDDVLNCCDl6QgRnxknVB+jCgyf5t
wR58A8DGh2UuNeEJtiP6rsvC+rlnQ3+T8hAiuvd/0cUpgNsBkhtwtcGOePaDYORQtxuZY2y76XNC
xu5mbVP/m6R9WlJERl+DvC99s6iBNqgK/CY4j7weMJ51r7QDMMZaUh8NutklE2u722yVrlxbLg61
gY4gqWB3etMZ0qkzCQVFTEIXtnfp0J1ANNBl45v4+P40Xtoe0OyE7BC4GDDos+8i6cnc6IpOAKrS
Li1j2sy/NWezhqt0tNnFIi3ZU7W3h9iiObw/9oXH/KPkxB6BSxo4u69n1G0KigEeH8UCt8r7eZXe
U2VSKEchnNm/PxS8dS98mcCtUAqg+MT17BzYjCZkYkgFznyKyCZ1S2xLEZQs0bNFEkw4PitO8JhV
wgN3UP48v0ACb4FiU0V0HvG0rfc+qLQfSZuQH+tq2cdRMZbk8Cbo/XL1mDTlRKWf5UjTXNfD6sfV
UtZdWnsHMcfil1RhJPZKzfqfZBiszZVTCc+npZ6eVg/itKJORPSLStv+8rVtxiOygKIul5OwHxAr
M485kLStSG/C7h/U9P7ngSqVoEcg6Fczpct0WN3YfN1ydEewjaMpgXKVtc91FKJuVQFyqRAzP/Em
h1zYu5+aJRNHQK4QVaHkBAuj8Zz6tSwq6R66BEAU2KS4naNqRbJXhpBrVtquVskBuZxwTwmRVLvn
maP1kWUsw92eDulSwtty4MU6rlO3Qx9lcCUZ/druYRDSHTPRGcBqgtAw7/tVVk9qqcavoMtWPwY1
zF+RxRmPIGv0YoLsE+57ZbS4+B5RtIjPhNp3eQA25JOSsHm2BckC69+yphdRjk2i+WeINSf3NOX+
M/hkEuFbdco++kqg0JxhsQRHSt6BfD55Q9o8LwiBaXZ0AZ0v7+Jh/QIZAK/zINDzij8im8/OuiXE
jQjOrDF8R4CULXy6HxxBuofzB/ymOfaZ3dRV9e9sSCtEp0G7XxWRbe30KDTkgHAAg4PWvoJxFrBG
UgcPBNkv9Q0c3oaHOk0ZnpRn7U0Vkz7e9xTLv8ABFX0dl4b/MBDCfgUBMUOKOZz9PfQDmvXQ40AN
d7UfozfQ2QYuciyqcAvuhgZ9ggFxhPeRF61mV42phDlk7dshr7hCxipItWt/0CJEWtdQsS9L7/wY
VAOY45TK+E20T+cx6yDMGUR7D1sCH6SHfuE30vdAXMNT+PtKxzy6IZEFxA2CUNTmU9hzkdMFNizH
eEk9Uup5CpCrCizohnBGf8MiCSlXggMtwoTqzJwgK2kQilN56Y/IZDLeJwzyn7xDahLNAx/W2M+z
Hdr1UGedpadhjf2mhFvlGB9CxvCPEWLXGxPVMYFhRDM+0UCOj8hEFjrvPDXdNYyHz8bUHvzV5958
TxK0+ovAgAl8QBpX14KQp5P4xqeMhaAm4YqJaHrQ+Pduos5HSE88gcVWUzxmly62O3kJ7FRvUWsP
YZ4iQeQ5JhWBX6RX6XHfrUrC7GSW7J85Sdf2GEmm/xlZMHyxMaIawHY3EYAx5A2P+7Va/X95kzR3
q2drbEUJl0se2VRBT59WUZoPUmUfp4pguY6rBJaGOW6PFmsRgstk7p5YJWBpbXEluLFwDE4PSAzG
TXIYg+HfqUF/A3TwRcN/AIGzbU5mOZ3StAvjXKHwHvYd4CjgNbzr56PpUlZmoOdHu5ZTFpzATRjb
7aNY/gFMHM65AV73nCFag5aL6s2piqn5pBYC1u0atexbYrFUygFJruq0VJb/xnV7/RZHMpHl0ocG
J+UaW1j64017paAZ6YuOztmzThYz7IKKt9WJcGcsLDEJfIyCQchqF1Lj+WUYz57LwceIvGMbosm9
06plMh9HyKILs8J6e6f8gSCJ03kO6cFMVLScvHHwcjXwBux4b5ybB85neL1P9bwu5doO/XKsWWPZ
bTaMRt3UHtT+OU+Ri1hU2i7LaaSkQzqUnoDorRaOFUeyWiHzlHvEfud1ZbsX3HCjXz41HCEjgqvx
HgyGAFB660blnib8HLOj4QpADL7ztr/zZZjaA1LMK3qLyYdBfbKCeU6KTHaNflypDetb5sjCdhJG
ceOvJFyS/mvFuwF74rpKUiEHO6HwfDgkscrSn0ldTfRn5a86qAG7LmqFmyfscdMvQRvDWjM3sZvJ
RxnFTfZ7RbkoStqugyIHjzPrkzxeGRqgufWDCSorImgrVuhslVm9YvTapD3AQn/iP2CR7HW5Dh11
v4i/LDJGsEki5JFVMXy6bxnNsGcVfp1p70Xb2befQUtksA7zR988wDex1r/aOeDBFxI1U3dLcKqE
BbwYK/avCpEoP+8F3Rg8B9yP1uYJzNnA3FvL10jiXpCBaJ1PvU/GplRAHMffdeaCYYAfuh7nj3A6
r8fb1hqZorVHHfK7Va+rr3Btiz2B5ePN1UNjpIgQ7lfZ8a4CYg+CzdzHU/hCA/jdAoiP5gUkUhOK
5pl0ydRWuzFowwbnldSMCvgygH76EfPmhSXoSMH0SNG/rEjuJrhbwq7GRVW0FrhexuPypQshfNo1
3kBXUVgA0rbO14oadtRJq/mD7rNF/O5rt7lEmhBL/yGSZo33Pr4NEHE8+N/C8cYDYtP8RstkqlS5
hIjkPnHcoKsyYEn/sARW66NCvN6IVn20iFs6wmG2yrMefj1hkUgxskdYAQpYDPqpWyOaD8JksPJp
eDSjTxeNnb6P3Cqye96laZWv/TwxEH/CFYZROdJKs+Sln2q8FHDTiGnbXNtsFgfbZo09tv0cBceR
xlN0akcbQyHujVmzFwnocXnUbcXsSMJuKFw/z16FoIGs4r9o6pbqQYDjGOQu7uFAV8lljXJvnuEa
NRGO/mIQruvjtNlwlI51KExFF44IhwqMQIoFHGr7/WzHMCqkgeOVRIiprrMScYI9+uNt7XtQWA/I
9xiQ7LSdko7xEtFjMJOP/bl7BAMcJs1u9pvPXIP5XYyLjskhBKPxMRuSKsyDkWRzuSyB/uI5Xy95
By0gsjq8ypzQo4Od9KBSi55VjeSZsm6T8HHt7PQV3XzjijkivspxF2L2ZhBZspaQtMzgedQyqHfw
vIC1UZLqDvwzFuDPe6arfvYxLFYKkS3VcFxj190harRvytCK8VYT3+P3DBqAdecWxh8X7HuYOFBq
P8UbtY7nLmgTigML/b9CD7JDNyLF3y36ZkZxkDYpWGYLB6ZaNAqGfDAAQgxFPnjT5H0X7dSjHacz
JXKUilTmGUtFuEeS3pIdKAww4txMg6BlqkfszEpI+FBLf54QPODNq34RvTbyUNe9Mz9ROgZRjg5f
1/zmxDRgjCAqwRzYBDmYfagMD9u9q5xxJDfZYORXOnTaS/cO8dkBvN5YrHZySky3k36VkZ/+orxv
QkG/H8D0Xq4nzyhD8wT8a3xXdVOnOw9J9SRfIefp0fehgb4dprg5eiyuh5sFuW009+GONj/5nvE8
1N/xKsrKY4PbJbjRqdtV29UerJWBRmGbzj2WeqOjEjl5CND1+wzgbNJbBxGNvxiYJcfUnZDvxF2Z
jUPs75ZaoS7LcZtW1QM2Y799CEzC26daD/7wuI7wB9o14ahG6Keo/QjDPtYdwdRLT7XsuCgEq4U7
RDVAtrsM7/EQdS7G2ohQ9e5gJmrbpzFZw3DHhaQ3U0Pc71SA5mjlVpcOXT08tHGvvnRIdZryVHoo
UaRFwwFEXdMnOQ1rkFFTF3Y/8dXonzE0GF4eSCeSO+G0mHej1yf/JnSupl2YGNnfhO2Y/rss0cTL
Cpvn3ahg8VZWSQvado8Cty/8eOzq0sqs/2iwTTxHk9QQOII6iHO6rwf2gLyCUOXT3MLpBR7AAS/h
bhI8W1E3Y47yePzgepxup4kHOGnF0Dh2g3NYwcmQD6hitao297F0xY+gMZf2PkPA2H0rNhMppcjS
5thS5VhwIgeEX9T99J2Kvn3CXk4dmtxD/9m2LUA9fAn8IxMx/tE5gSSzsGD0ojJbyKp2pqlhEbZU
iBncJXrF8BMck4+QHJg0R2sZWru2zYahVBPBdQzebFkxybiDFNoy74nXTdygrPKRWafpNN5WdvH6
L4Dnph+MyRGsw8UX6gbfZHogM6hH3xLeVRz97r5pcmSHsM/L0iwyB8nOTWVWdcrLUeDV33Ui9Z7I
bBB5sIDx/uIS2ru7KRKkLoACa33T2Vn8XMLM4QdDNAjSa8ipOeoIu0DfjNm8l6laupukTt2pVXhb
zyOj/M5fsDPuVhU4/wafJhtOQDvGPo8kMkXuzOzkdKARWgj7Vg6IeiBZnUgUDnoJdzpF0v3XKTDt
8NU3XjLksGIbms+mJ0lWEDdGTd42g4RFyRBmDBQnqX9UpAO/Azefpo6K3swiLWyG+g74dYACF2YS
gdsvTWfoDVdh2xa94J76ClPNleZVWrOvAfZWeG501fIpajT/5rXOfKEukp/lmg4Pay/cD7S3mu5E
sXXYvF6wksugj5f+wEY+fEq5ZoBAa0zeAL8f/YPMaWjyUIHibRJJP0ueZMux0lP2kzLtpkNcsSV6
zlQTxTu5BtE/jPg2KbNmiOkJ2zi21LhGpapc2/l3cTqOdzxBUZXjoKBguUrhPS89LuxH2N/44QM3
Sk9Hg/hzbDIpG4f7bnJzezSRaPxPvZuF+tD6qHfvxFLbQ9PbRoAwsJAbvEn7T+TkIg4RGc3woUdh
Gt5FczT/y0HNVKXqIAnOI7p5kbV0nMZiHhtk4OkYxJd7XncQnfuwS/QfWUBJC4e5mP7yPJu9dMiV
0yeAGXWQm6YbvPsZwVEnU7eUlTGJ6HJYppChFNNxd+jDwVTHevTqD2Tpjb1NhkCb40R9tueAZPTd
YJr4lCz+GBeVCZx322N2EDe+ue3B+t4fTmi+Js2pGsLwJaxkh+Ii1C0Y9YqGX3zPIVBNjwBuc6KB
JG6qnw4YwRQGLUYHETWHKhuXihGBpl9nw2SDYBqs0UZ4LNjJwBfP4I2GQ4Ezk9xKJVVTmjREaEIk
MXAOOw/1O+gJQ9XGdB2BD93VM0pbHX2LrW37U6AEvIpYosIbSDyatFhw9w0/2GmmexWklB1i1wdd
rpRr9G5ByKLJlx6LqcQOis0N9Z/9x494PZSjXIiX04rWv8dGrdVuThJ7Uxv4uNm886sQ2DEiW+1d
N7JR5dGsARWFdR3jQBmbYdx7KygVB1zyNJwnKXHcjLk/IHEI8Tt0fAhi0tojclOApHmwe8dmAlmW
2rKVu9vANfHt2vSpl3vAqv2nZpyk2wP0CuL9gtb6l9BmwVrIBradew9IQXUTNIN2Jbi3MCJhQd38
Hhgs8XMYBhL/gM868A8LapT+aCM4wZ6iyq31bbPaLbEGeqwo7zTMknEHJJwWFO9IHmXI08O8hhBQ
YtfxIa2Ac1K8r9jMZQEWv+/uYa656N2QjcH8WRPUiTuHn7NDzQr9egUOxVgsImw58DdcdPCNZlUM
MzMP2MmEoWVekzT9WPlsSPOaVz3Pq3EG0kJ5JSE3agdGigA2+I81QYZ93kKurR4jvqbH1usaVQK3
8j9gE+++guTAozyw0fCTk6i/oXMAEi7pa689CYM6EWaNsUnKpnXRcwPN1Hf82i1NokU+/aEBRvEN
FiDhS4+vbzl0gZTdDr448ZchW2uZh6FR9zrC4fSv0V70CQbX/rQDE795mKuFOtxIEmA/gNDW7xD6
REgMXWzAC9MEXn1HFCYr58toTmIMpxHWmIH/NDetR45cIYLtLkY3YC7h8JzcDlCftOU41JnYg88W
PtOeqAy846BReZIQpnDp+/NuncnIL6B0Qnx01BfTYxoh2XIn56gyuyiaaFfOyp8+xtgkfrsFlWoB
U7E+PoXdtHzyFFzOdwLM92xHcdz42P3pcmehTcTKx3dyaG3WkU/j0M4/XZCasdQdD+Xej0y3ybUi
96ilmLrTAqWjznF+hp97P3ZVSfuZs2O4RuzJBaPF5+QR1MiGeLIcFw4TJbiEQqXDJw5VQahtZfPZ
aRnitVZ4bTNz6SMYzcAOsXx0kHcSRJZyBb3yaBaY1eSBAF1+ZwfPU2XUQrSCamwe4N7QjuuPBYRb
UTSsM21ep2MN2LDX/BnG9KyFCRcK6CMciIHjtPHUPmkBUdseaK16UXELahnIiFoV0DGhv1lzRX/h
bmNPKcH9MQeWIA59HQB7yHQ3zj91FshpP05eKG6HuFLkh0Nm4L+ZqjUrpo5Hd0x14hcFMNzumtVE
n+aZ1ScXsKrboWSI6zw2HDmzFBDiv2EL8GzHZwXzayUnA3eKgaEbn+Ptt/OzGgPr9hoCpqV02ClO
EYrpbgdlYfSSsdGiYcfJ9DkLB/tsExw93QqcqJCV8l/GlS/RTW9F92RXw7znBEXBvCeeQXNzhVZA
HdDxnB47qBO6HFvr8EgcLo+7SKrhRNEEDArrUEPex7Z3BwMTQNwTnN/1u4A3+ksA7vN0gj1r9yC6
iQ15WsV6Ofhk6o7UjkF9028EElxy4n4E2NWNKJ1wRkAZzUz/awWYvgJyVn1QLDpEOW+YgdyqT5xm
5RpQ+4UirLXLW5qGH0hSc9wHLfXuJWIo9S4NMvsDtWnXFJ7G1a1MUeN3BSyN7FeRsfgDnA2b/lC1
afRJ0Qhg3fJ/HJ3Jdpw4FIafiHMAMW6BmjzPibPhxHECCBBiRjx9f9Xb7nTaVQbp3n8MArnT/WBi
YOAukr/npbr+qt3dPwTWpj6vtEeZ6l1JD7fgvD8rr2WFI8OC6N3dzsslGfeif8LiSmtpu4YzL4Ju
w2O0evn6sAR9XCCl2KfDLudgfJgji4mpiPr6nrHGVNlYVe6SbWGwOkkMdP7WFZSZfdR93fI1UYs0
vtosYJ8Ev0Z7qgXtyw/aVPOdRyCMz9uAuVxy5GlPJDV9Gf+aDprtZMygH3CMBTtsALUaj6IKeOAA
m3UiXXkdpou1706FGscDoxxyO1e0FN+6JHe/TijK1K1fVPl55EZ57Xbl3nXutb7MjeYOhXAb5/uz
FZculhxqnZINPJPgIdvS7n0xW/4X4KCvL+zx/v3ed0FxXvcemyXuL/ELmXz9lXNigWLjcbszTlN1
CQPX+NGIqrHgcKz1Plg7i1efYg6Shk3vidRro2rMorywJc6KlveTVzVeD6HFZwF43cI7ExWhd3AI
G0fcTG/yo+P74BMmnpsencIY2QmIk2clbhntb3rwmSx6Y9AR5JaAjxmtNSfc3tudtHC0LhJQD14e
Ni0wUGZOQn9DQR0L4wNExsWXRttgqLsrz4DUyyt3tOVktUGuegjKfanuAmfk3tmY2/oHEEoj75Yu
Zv0hd9jVl9YpSpH50jWPudzbX7IPscosPjWqIqIK8cEbJV8b2XSVldZ6avb7rRXtj8VnAvto2mD6
3SyV7780QoyUCk7+7NxFNMLemM2rlsNKUwxvVC4qDyxVBd9NHRdOAmnWlfelttf7aRzhUcYhnn+6
RRVKEEjC9GiB38NkwGByqwPg2qxty+2hy+Uyvw7LVEUHAiQGlXii0DA31NHcFFtdNu+xid35+msN
yOtf1+5ThH1bXhY2YesgSPB/67dt4Yml3if+EgNgHP1KdvGxrk30AzMqP3TVkhuYkCm45dncbXOX
BZvI9blvt3C7baJaPRseUHMjtM7fI3ruvDfVtWGfllDQ22eg5XBD6iACmN0WrZW2g7uBzy1DTLck
Z/7EvMRH4URpiOLHOWLF5xyY2Dqr0RLWfVOhQbi/Qom/AymCjYiIgLFk0aO7Z0bZw5qti7+Yg2VJ
8UvM02gljhWrMcm3pa+O/Qqblu2eGD6AdGLrPNVm+HIUdMaDFu3wHUy2fJyaReDcQ9rqppNrMHbW
zrbqNKzi/hkiHqdWWJTxxZAc5r7VfgWZ5AgitTLiLcL4xwaLVp9BlLflLqqC8bVpYc2+Rm+eZaqd
qeOgD1qTNWwBhv2PBTxZ9i3wb92Y9+lcLFR+31W79jWwI8bCiyGhu3kby3KoEoaYvoTg2YFTRxa8
OK3LRVR8i6EBzA7qh9VfPfUcr1P3j/Zwj1YsBF6cpm1hDecJnlCfaSvlA3Hvj3w1yMj8M/KT0KTd
4FdnY+Vel8WkW10ppDy/hfLx2QcqFd8ToRNU6M1iSRRC3Pf/hMfGkQk10voa7HOwX10o3TNGnO2x
l82wpZqSmpwbVNN6EUBRgX5zqM5ZEXXu+ar8Iv9fh3P1BOVKXhmkef7HZmMnpKMNLdjdKRj2NAqc
4aGiqnNISqfaf0P/QhFSHOrnCWmkTCroSZlZrwGUt12wdOI86lr+CKKYk6OVe/FnbLu8PbBz84dX
hL0E4eLN2xM9g54fZRvl33vQDn+9qmfYXmunYk5X/rNH2mP/0BOaMh9HLawD46RVHvuqV9Ozv6z6
7DDf7aCPjd8lZcnGdAR79/WJzxK6QF+teRULSumXnv27Py3ban3EzWQIG1r62DmR5d3rS01G/JjU
drk9RbAu8jC5e4fSusrNSlbJzsoCmjTZFJw5nIP7ODrmpzBbD5kYq43lNGowA2xUi2/pHm72y1xu
4e+5Lx2Z7v8/HwoTSJNtCKvhwPfVqcknd+Of9rCXDkzG2PxRTk4cdGd1WDvL1g5OSzTKKuOvlK9F
b/XOa6woGklWd2zGYzz0YiRMKDQgPLOARqjpYQuO0GWeBOa3MUasyLT2xO9yrW6gn0hFpEtsG46R
rjw7q4uuMPc5sZuPuzBIcTic7H9qDJu7BrH3fGpsSXtcHWzBQXKkXKHItm/QrPCalzFmq1QPqyvJ
JhNAWHqeorvaj7R1Edrp5IFKIKXvWT2LOWHfZ5EXbVBnsHmbvonrCPrZZTWFq47cpTssXAIAyIUF
MEeu3O9BiBrWN1KTPpTK7dlUZle3iVr09knqwsi9t4nmhOyz2DleW686x1UhxxsPfpPvwbk+sI3e
iiwoGL0uPurbKhXhCj42djmJReAopBCQKaY8stXcoCMTo4y3pO7KmD41LiiUJGLnpbcUzp9D08/6
oa8r+Ei0JWWUsJjoT+ZnaRIW9SZInJCRLFPoUV9URdftrVxDtiBr9OlzIIJbHDHhtEO2q3CVd77f
6/YQF3kEgOJvxW0cW7W5syiBvOvGFUfUMLlQeN5W4uAfi37uzlxT9nvntvZf3zVUVJRXhSpITtfS
BN44Nc+blW91+n++1mEsxHjMl1qpz001DPFL7dsP41S06N83hd3WcwcHfNUy45BE+LZNElIncyEp
BGbBW/3GS9Bslq915TXOcZpzuCzGm/kWKnstT6PjQdvtTsGfLkZ0OJcNEa+FuN6bdLKTAD3AcJrl
pYCMGtOmLWb+Qb7AxYudKETThrI6MjOvZOPadN0l7FnrJTa1H6bQbHV/zezYX5YaUX9W4AiKzk2J
A+NSkQn10cNP3qz7ZLq0g6svGJnmtTkarSwraVgmrqUWjn5vwVU+1G52ItTWq0RhiYJmyvJqJIII
F7nsbywI6teescl7Zxsc9ZMntj78C+5eIhMIK8ibFkBoy5q1dMB40CIy9RZr91XPw6jx2Y541vCz
5Je8lSTHjab2qotwttFk6Dg5q2HNc/MvsHb+4MIS9IpSo2FeF+MuEsQ/NqtRH8fHKir9kPO0Ne65
aXT9Kou++lXM8MhktXQFggUnXnacnUr+hdNwIBh2uLiK43yLxqPZ9eRmYAUIIZjHkS3CVQXkesZT
fKvMQDFeSAkICqnWR1O0dFp/sSkwCuxR2Pzp4M2WZKtAoQ5O6yz7ralrcTD0uy8YXdw+8xG96wu7
xjwemgJnQUYXYXDjelf1wVJylqfILww3nF9uMOXaV3badN4+PHaGcAiwMXrmkk5ztPUNmoPzMnec
19EQqCfUPL33bLv8nn4Fem/288xZHiWjvZTBq4y0G+I0k1DYG2kt5QO8B2cdzDIgnDt6bozVl6C1
pADm4m0NGgXM0joryFsjPmCOuPrbSRbDR7By7P9ovKphBb3e+dzvwqRzPI1vSP3z+nCNxCozvmb9
o1/ncL6vlO3KCygLrH/7/0fZ7ajx+AUz6zwXlUBssOld/jDalH1Stxueu1gXkszdqpICE/auL9vG
yHOVWtdR6vY50S4jwSs/PaAMnizEIW26Ufuhjk7rcVWF/Mvf/er7K6h6ZL8F3VZ926aURYLoxP7q
xjAob/Ohp2cO8i6Yjo7R+m0dTPs30s2wH0h1kuudnts5ptcs6skJFSWxvPtMMvCN44zFv9YaozIl
O5ogR8yM9gs7EPrzCby74LtnyVrcCCWW9J2J+3vkSE8VRSfrgUi44s+MNOptQkm/8gGkE2SR1wND
Dp5nudkQq2L9pcOxe6WqPkaktI9Fc6Sf2kVXUFZB1nbE05Mi0veEEtnOgH5g7+OJ8jxvL6u7sQnd
LZE1WVuZKEbA+x5o8m5HCICyyGz+vz5ciPkler1/p8dtIJxkiMxrG2jHSbh7BMx1TZzi3a45ErNw
nwJKSoGH8/t+GIH4x36zwoMm0XL9NS/K9tJFDrN9D/3u9AdPEd12cK28eYxG5W4gVQ23WD7O+/Ic
rFYQZMNg1v5GbhYjw1AP3n2Qi9kciLqaymzfZGwfON60nZSRTxdND11z6CI97NlUInG74rPmTkWj
ExwXszgeVqhem4OyZBDA85nmw1qQBwIRzHzn9YoC8DmvwpgDe9bBbc6c8JoLD8GXiJGtLuA0GE7y
PliPcTyEj4wh3SeElxgeorGW58l2t/Xc9fzVhGM09YPjdQsZZr3Wj5aqw3/B3jAlQLhG6ggP7z0O
jL6fkAWdn+CPQWBDEDhBob3ewijxSwQQl9wDYbIKIq3/1qLcTSJRh8COrnqrM6ZMpC/jDgWi29Gr
Dn2vFpvEWNK8fLuQEYSHzcqUoLthBrU10u8DRbfc1zTpTEyiDWTNQfltgQIMOv+lx2zkp9Mqxu/c
cIzdygl5RpY7jbNk+rpJssrKmcE6L6rHedza4a2q0fvdWTTwvV1FpXsSeWY/B6DK4yfr7PgFVduK
h6nJtzZDNZP7B4vJ9W7v4FFTZ7X2u2rcNi9BDxH7SQm+P98RDDW8lr5PlxhPMkeQmXyOPyp59UO3
B1SVor8wTbKspv0VtLNf33Cf+V9rPlcPhgCdt3jsA9LGjY/aHblE/U6+/5Knng3iipLJjp7A+L3p
vgy4eBI9lDFZfXOwfO+VByRPQk+xnxu3rO+NLStUUnD5ABvDiBwi6pvohiFdlFnpwIBkJijat3Wh
EPuIInqwH2W5cPKwSw7fymzysR1yi0dScdqnU97UR2eikQUCEST2h1HtNCaLRZczevjcPHTrvg5/
/G7fHmdXLNGJ4T53DlM+LTEaRiv+tevaZyEk7x9UCVWR8ycUaAUP9SK607UrA39aK0pGvzWOy5Sj
aB1vpSi2CfaAmLt0CSrxqC1//s21uxo6Y0S3HdzJ6X4Ucq/RH43ke55VbG/Fja7nEcazb+MHR8+B
l5o8glomCKxxz0U8qXd27xZKequKRw6BPsxKNL5f2oTyUywFYPwVHPvhtX35JvNOhGkBZsRnJruH
h7Guo2Me0TNxCHe7eG/ssiMtckJyhHqoyQtEch0HarGN/QvUR5zkK8XBKElHAfg0omplfIjKn81c
NeOhjmL9llc5hwKKAf8JcSxCLofP99yOfuxzVBSyTeah98b7ubWKTwBWSnftquoIFo01x2xQ1OON
8PbNpFtXkepIYN72F1QP4yaR/XuTzhKC+0AkGuGxTh/Ew3UXCe2Xem46F7na5pQEp1vtwx7X4ueM
v8K9WSJnvWFpc7nTuFWWk+vtYn+uAb9+y8hsVqrnkK2CNbMIjtW8hB87idHyYat2t2CDbdSnb6xw
PmwBXwlnbLWzlVRjZx9CE04AP2Uj57Oc4w4LbSGKC1i0VEflBPI2ECiP4cQbrtTGGFD+fW/c39bm
xdapaJqCjxP37r0EZLZ4StdBZ3sZCf4/xnV/mlE0wQld/3p2WQKu6/7QP0Wr5ZaH0fd5MiNEWJ+k
xAGLroVQSMeb8qUawqJI+3n2/7RBiOKopZrv3WmV81rV1mKhkgsI91ljqmXTPmT0OFrt5H+Gy9T8
qSpn+SAjA/d50PH1MqdZOwiWjJdk9sP934LUZD65QW+xtalZ3DVoBn9WqPj64wqNE6LuuNLOkHIz
Xka6szUCb6a2SnnapIizCsZipZvbKQ9XlQ6jK9+9XDgmXUmTsU57e6X86f5Znlu0UXAnedh8oODx
OtQIDl+UWwU+lDF7xFPlTwVVrlW8/l5syWlDglN0l9soLI+rWaM1AastPvN6tlHRWr5D2pRoWpNY
Euad4ZFYKV1UWh7ASNufLUJGpFmT09A35HUkzozXXJ0zAOnIKe+MLqihLJ5zHmvE5ZUFUDEOKkLS
4gWKjOtZuOdydmx17h1/ewygNGQ6IfYJE7JTNpkQNDMM1ziRcEkK30C62B7A61NY59YLcilEGcU4
yfdlgaNTycLWekNSQq3QV60VomcM3axMjIoQR5b2TkRZeyabhjDu+QsL5HToH7o96RART0k55PoI
+D9AGMam9NgllmL5FZNB9Ud6efgXPVB4S9sSQLKzMtej06mCOIviuZwOhdhc9xTyHbyFceV6B0Rw
82UmLWd6oGmr/rP2Vmk/IMbwl5ux25r5sXR09Azf2alUL4P7JFcyyG6Wzml/KUTfSK48m+641lrn
BwoMgzWpZ1HdITKZegrgW+sDhrBEd4xQPXV1wE3hrm3z3Gkr/FpJzo3/IDYU01GiOvfgM1d5j2Ae
8FHPXvzdLRGwkkBZdhiwlFL94dZdlUbL5Fnn2ixyR79qdnXjT/m2ndrRadtsQF3o3UGG5E9zBP9/
3AalgeFFkdvHbZSQ+1bf19QWiAo4iK311Ub/2hxZLILjYEp7O167SHCI7DpaUKzNEIs1pJs6bBFS
kJeln7fPYuyWxzmICn2c87mHIAiGPsdJaMOm177ngQQslhgIEHT922JF+pfYY9wR9t9w+nysyquH
L2LduedM20sr25G11fciMqp/8dtq3RJbMywg3F9qJ5nrbc6CniX3WoBTOUkwwWiT/o3u4oi9NoSJ
0X7zUETXdk9EcfaRthQXH8Q8mdtCLRz1JEIgDRu6tviuMEYHDN3AM7c8F+KgVsVZCAGrXXTHPVc4
4e+NIXXb779WN8JzlHfr4KUBhnVAn2iZS26Nvu7fnckF1mFRhV1cr14DpOT91J6orOvqc07j9UtB
9259N3jVrJip5XqLxkV/GELUb01TCAfAquJYs3sskVBSZt2czBNr5BwsHYfefTSvtjpNzryqs+4q
22RqYhIGaQIIThxakbiwcc+dex8ZNwZjUSPM6pz6i6XIw1w0OOt4cCq0L0jxS3pWUVqWt35jwQmV
YSl5EiKx3beKHLcDQjR1sKug61h3I82P0mzDpzca9D56abtL7GpYZZ4I+PCV38b4POoCIebQePo+
1twWSWGZMkgQjg75Y7Q4FYKh3HjxUxlTc3OoZ3oJ7sOFXSilvCMWl6kpWsW4ETRLVm4B22iNeOkO
urnrTmyw87M/e+jTCg/DdeLkkTtcOLbGiVWt6/5GIcAWovtp4iDf40ilPmqm/OhTaITupLE75zKD
TtD6EHGSLDSBvQ1VU3+HITzZgbI0Xt6wH+efFjC74DRk4UtQYRbm2CE1o5FOS7Ksamdp3t2qXMtj
WwvbIWeRy/VgldqHmO6XlZtGFbTDB1JHHzvKCQbyOChBP+SGtH9FN8A+0SHMrZDnApnlM/x/Gdl1
Zpa89dPVN8sjKQ96O+BOr4Z032cDQbBMqrlXkEc6qWJXdlm9Uwub7HzvG+91bbYM8hUtxmQF1mnh
VFuOI0U55bHcvavGYFvzB29bNOi0pcs86e11+UHE9fC8dsPE2kjRaZVqpPc+lCVGmcRv62pLRT23
+2XlaQbMbU3+0+d/+SREOL22I11RB8UXAWMYLgiNhyYc9I0AKbkHyZrJFPWuCQsuV8fjsO61PEal
DonxN9WGBQf145AWm23L7Orjhzbl1PwKMQ2IQ6CntSbI2ZWs4/NGX07UUTqbVF6HeDb2OBQQGfY5
K/aCKKpHgzMTN9PKV2upwuEy5759p9w5AlpzcDKO6B7BDvxOBLd2iAkLb8MqX+hsH2HYQjXebvUS
8lKDUn3Vud0FRwBo/l1ec6mmgBPT68TckSdiiqtHAAU/OlSbL+rH0Nfz66qEvf2Qoizcy0T1ZPyl
lmC7NKMYLMj6vLS/DUzZ8KAGIrEy1O8ekfdO3Uyn3N3qk4tYX/516KcK/tna3roEYQABqdIdHRrD
o95+ohIBoE7vo/+6D6JtPwLW5AE4thquj/p+fWS0aYHerSE68VMKc8YJMd80oi2CcyAaF5FtuLcH
B0RsO+DSbRu4J/IZLwU2p43PM8C254B2P4tCcbZYKOv/qcKzv8kcRHxEPm/wmONhAmo3BQ5GCdQU
n+YVWDudyaCZoGmbGRm5Lb0foGfOcNDEqW/QsIv/HU8aOwmySdTTDoLoz0lr+1c+DHFwPzTLPv9Y
ueh+co3sceYFxNalqDkKDanTBl84Y4Bph9UfqoeFjbU4SKdvTErltxXxa6nXs6ehi1BElXWQqb4H
91Cjtl+HEo7zxA+DEpKFRf9okASPGWiuOx5c2pjkgUWg+TtiV5T/rCBX37VCwXGSYyimrKMw+MWv
YNvksLP/C2ATf4JqLs2HzWNNYXBFhXMax/v+KJH5mhve7l5/VFuIiCtZl275BUzSTycPgnxjQfUm
qggx9kzvzVy48mXSPpn6sx+grff2uP2dt55zJ4YViKgOGVyzNiIZPi9W0GTH2I65RYLY7Kncm/ll
ChVGD+7O9UZ5iyKc32qRSMIY8q4OsceJLOaGs2eYp+CpDJoNKbtVRPej6Kbo+sBMMD12sMs6LcQQ
lz9baQqZMELSxgB745AvVPHbIAuquK2QFA6XaQl7tOxjwEKQR4o5lLKsgTFZt2bNLA+HShLNzmCY
WASzBT+E+7TBLk2npbK3N16uYTlLOUn7VHDxnWHKEFJN/eTeE3PqmK8F+iA/8CUjFPVIp0brNM/6
Lq4JNsmckH3osmE19FD8UGubbN3mohaTzr7/njxKCB9dKq7y0wJL593prY2OjVxc5+gSlfq94la/
B2pCjL2BAB18eWV6+HptSONw/f8olksJ1tzN/yY72t/rASlr4gxz9eqRd7VmdjMOj5bxTHdSQQP8
p6y1JY3XL8DoxM6LTos3eoGMLvpuS2vH89WXCsceDNLp83+ALDXmErdf6mM/4hhJ64qHjAmnLn6W
jQ2Jxsy6xmmrdvAWGYI7p0WHYOVmNeBEczuC0m6OtKEZNLg8e6Fsm7OEyxJPg7Xuj5gscJetU2Bu
G3Z0rmR7Krm1R7uckh2XNdOa12KmrEATg4dtweSB244DIepd+wVhxNZkDrdzeL/oQfUXQ4Ml1jKP
R/LAfrU9MpPKOpEVuDGLNW5EsF9yjtFwxWLO0N/aXkZyW+hm9VQsb5FkZL5x6pJFSaxWfqu5Ly+2
COYfeszh5AStI/j4ZYsAbYo4KY655do/1oERLWllP7/6uPKecMKDn6glbz6tacnfbCBkcDgz1V3a
90PxDbbHNlVPxJC828wEf2wBugp0xyQP5dqYp343Cw99jTnmFNnKDrKau+kZ2MUH3p6x756iKPff
jZDKeo+lyBmH2zD60XV6/9kxN6Ky2CumrsXfCO2wFQHL1mIjLRycdnxoeFCbQ1hggWQvW4PqrihG
A2fEzwQoQWHpDSiJbx+9ObLn98Zvw+JiN1Nx/f20JZaRchMMsEx2kCK+oMS5D6tXwMi8OpMqUX5i
j7E3cDg1wB/6WJaOnBFKParW9h/ozqnQjxJV+NbWyvrJr0aZFJlc+95dOd20E0X4d6Em+V832Iz3
s9DCz6Y9GprvWU3Sv56g7tpBGmv7fXAp4btB27yrV/h3v+DkmSKwG0k81ffAmwlTlwc9468sHQa1
2nZT4sgWBFnGojF+ier6Ng8Xsb0gvRU380BaI8FxKAvOSmmrP7sjQDzTazR7R1CECsX4imIIKlXG
MNKD9zXZouGeIS2LSLdynZ4IQMLlKbGlv42Vbf8RY2FuxsKpATUbuHMkgvv2hPVXPyNXKzpgDfJl
nr3S69+rzrU+5rYZRDozdzw6o23lZz1a1j0az3x6dxW+u4yg0uVM7z0gttUu8oUpUfT8+orFTTB4
27dR34XIcmOeoMQFfSIywN/sc9jOYXcSVWH6k2f6ZTsUckYeGunJl08xPaXVp+jiIX4EGNiW+2Fg
uMz0FpxiizSPaXZ/ebt0X6F17JGZezT+qcxttzqPGBu6K9nl/qNUIwdD1XJ6Bh6ryzOixuqxNvtS
PgE+RGVS7cH6l3x/jqcSt/pmJcT0VfPRq5ywA6dT1Z6OecgNrRTusFR7lReezAbQdPZbP9SHxgjv
1E6UpR/Lgj6NT5foyJKQLDnAOUu0Y+BbQAHZbCJc3igcWBEzs3ZlfWn03P/l6C7edjFZy8FpJFSV
FiM+GUk78z+LKfwW2bxZb7uQrTf1qpWQt9nZxWF1tV9nfRvJ6LgTAYmbYgOxb2q+VxpTuIF937QL
NG/rYHR1ckdccKpXP9CQRDUmywiukAEo798sY6kvPBvQPxpglGAAM2uBUWTA51l1XXfbFL1DStNE
oeFpHfFqf5DWvU5QYWDYcPddFTDE+x6DcmOQB7Ue7SkI7qY/Bej5xsquavTlmJaBx10LcSIeAyS5
vePyowxbVB0pJtA+yuslLsDKbHxajKPzT4jF5pfgEnB4wFioESHL4uj3xOJeFQLhGzRE+bBhyikT
1fRed4p8jfh2CXYB9R1p785hMv/nqtA4xz2CX0h6gmL+jKz35QVyrv7rVj6qxGJZli8OEb2hsWcM
PWKT635XThVG+Fw4dBI8bu6QmB1DbNawF+Lk8VUOsezF4S9ssi25IFUbOTBJbfcVhnimB/DWMJUM
fLd5MUVUog3e8IdRAA1Zt3p+TMqF6tRFoJR4UZTU81I22+aDU9bdv2W2o09vxvJAMBKkrltsvPex
5XEz6nHU0WkwNpLWIlDbF7S27M+I54IH/OeVedwnpCdnlnkIRkLn9xkX5WR/4zsDHMOnUNy0Nl4S
hJBO06RbKTbngIEVU2Y4BdGtA/rWHJs9xmpIAgEaP8+J3L96d8If86DnB3haIHIVqeV94j1uecuD
9hYzDGI3NeOSkq2As7BNXT2uI/3PRzMWHkdJMaC0LxF331g+N05GW9jwSEK4/ooqx/tndF/f7gY/
AHSZ18HoYXr8R7GbeBPspbCl1B5ZxyqcKN+qF1BGV6i9zZaZ/G/0igXiG35AdlskE/sTb/XwB8Uj
8f+jgok6144OzgwABCmozsKNZI0KHSJpkTIre+H6nzFr1JzJwldu6qm4NGcx7e5yWZta3Sjfrsq0
sFToneG+uzYtiBokPqKz9/GnTxuGc0FODu9OukGLeAnB3IgUhAc/WUO13bHlVfGNw4o03i9IkJ+7
zWsDkgjaivs8YrY9RDaRfImUi7kX6xWCceQah9k6eh5/iRWq+le142M5AYzzmEe1Yw0vZBJ5Xerl
Mr4tLesKuOWBfPTpU/xrIyKx+c+r8NYuo+IXm0C8J+GaN8GFqDbV3OoGNPvFqXqruqh9qPYsR9GP
wFUpB4gIm0sopa6fhnqVTgJM0/1q4xjayVMKFnF1aCA8TIWzlFmN2/wBEyh2RdZKD7N2sG53eCzh
3kMGDzfRbjsjSZ1DginHuvW2zHW22ufSpKw01eO83Ln5WH270eR1n2G5Ob83eCElM7vtc3XAe1Q+
RMBbzWntTIyqjwKEOJ04qB8RYwj3D+9Tm9+2Zec+cE6WHM6dv053HQcChsaGz+fcNUBr4qYmiEpe
fDjBx7Wclt8haqRvm13yZSJb0Ttsuxx/RmNVLIfSm9T6ohB8ZyW2W1z7Pa2LKprD+IayzOJsd+0K
61kM5aFyyQrOQhTVxVHkXtRewFxVT+t2zOnLzz9sjFtr/T7Hoz09NnUlb0OeHQNv1YM15Au1F6cZ
EJjAqKZuUgdFPZ48AuE/nPUqfESJHr+rCB9vEqxh/6tYSu/KQUtKx7qAGrw0hkWuEs+vi9+dgpJB
PQH2SZ8GdEXGpbK9djLg/aokdszE4lwbLrnMl58+8+pT4TQd04Pnrt++M6xvm6R8gyFzFscYi9Yv
OVRjmyEes862Guvf0TCxkNdCTQlslkuGOtJlkZWQ2Msx9/7j7EyW42ayLP0qZbVOWDsmh6Osuxcx
RzA4iaIoaQOTRBHz5Jjx9P0he/MzRCNNmVarzDKBQADu1+895ztxVG4IbxZfUTyVPww3aa54I2p2
xCjxPuVVLIIri+CDK7Amo30MFTTuHcpZLJFggrpP0JCreYNxD0NKBU8kuOL0hOTGyxn4ryYGD81K
W7KzOQeV7jeGcn50MHnt2QJTL/9CG6npzyHyvGwnCRrtwT2K4oXC3bUJKvAtwS5lQZ3H7aCcg+YE
hI2uqUssIdYYWuskWdRqZZyY+Rn6XD/sUr+1meAWWXmfM4WkNWQmCln/GLjzdZFQQlPPdNI+FrXl
l1QtVhrsJpdGxXbwTGsHs0txLmYGgTguyOt1it2X1M60nXB5TpZxHAYKlO3QMp5aCfojKAoIrAA0
0Q8lpy1ISfqq7RdBuGWx20CSbjzkVAE2MPSZyS2hssyy7GTUoGiGnqS0nITOHVzumb02g/uyAjmn
vw9Dk30OmmLKT9lUTLdNGnQ31MEMK23HmpBNNk59DtCNYrE2goYi3Da6Wwunv4Wvyu2vmqL05y+4
/+cbT7RVxNHfQjlNMatpuM0KIzmfxKfRA4S0M+QMC5inojwQL6xCp0Sx2+/dNs+GncGokc0WIV2y
hWOQ35L5y0fL1ud84qzsFIeggmoCg6suvuos8K5mk+V+RWGbf6ntJL/uwS6XmzAL2h2nMIWRjSbP
kUIXBVNalpD0SS9TO5cyXHLALSVja8+r5+eqdFBNVLNbb9o4CG4AmrThmVahGyVrnQuf26r7L0Ya
uqcKkzdPlRHafswmp982iAi7VUm7lMZ87Fn5szUQMHDVJRje+pURO2P5lIFY+ZXXNuoxozVHC087
yPuhd9xxVZR26e0o6Sh+EiAC6Qo2Yc24LJ3QJTKgN8Nt3gfiqjTlYhXC6JcgqDdsZAiL6nGdjsjO
8cBZDl3aFtLgSlfj5G68pQ1DY8YJ8M/hU59XNUqk9saY0IrcVqknf1ZtZaPRp0DQ29kZffHEDlep
00jw3szonMV3FY2lxh42SgM9hJvMJ5kyjylWxtC3xq6qqQg3rahZwQs0nWuBtz9c+8gXsQ+zN67H
WPU39Mt9Pqyaum6nU3yqC8F8tK+QUxEuTnOgRnIYJ/o5kF0bPqIcjZqdy3sUrNuyhi6kmG5h7k87
jfMWA2F01wVW9QkZUY8flrOgWsPq8H85Q6fSo1dG/XM+TtF1p3oJ1KfK3VvDdl3rRwoHCXV0hFJl
VTHd6DZL0c6hIEoxHup+kgPEgGFxkU2hvJeCKAA2daOiEWp1TXOfp7jnuViBbUzJMW62Kq6dT8Fi
haXiFk6+5Qzr4E5ukGbgYIpKcY+4AmlcL8LyZvEdHcccqQetlZwOR64j7E21H9cNR+/Ci/eUTfga
bDk9yAo+6vcpxAHW977K76bSiYpjFES6+D0YdP1XWCgY7pfMqZsD+lzvGj17y2SstvA2+LTVaAMF
Pl9+jnTwnuk/hY22Org/EiDPk/Zwj6zsyZ0+0wt37nWnx58xU9BvMpgr+8ZOkxmYDSdgmjNVkVMF
eNmLGYbTb8EMJ1i1c9c8pPxBS1eE6e8mjXAnchaLxdem9ALLXhHRovg0E+62Z2RW5T6D0rZ0Ee1T
JzG+BXe8TkBmMJGgk7E1Q8KDIkS77Q7nkDiFszTjcs+aoaMTS8mSCIeIWW4tdITsmsKef6Ip6ucN
AcxKndKUFuTacfR4VefsX9vUSsMaOJVV2g8yqyN9UkXQ/SiZfOCFAqjyZXG0xqAU4vGGFZF6y4vZ
nHc6ymk764bTOrQNdBZb1FZR/j0yKtbcTiTaPybNYN5HE9jFg8l3E67CKe1vjM6furUPeoFDhttQ
+Te17vo153qso8wEBqybJvBhtP5l8duMQA6ucj91261dkFUFyjvEF8adBLS/LBmeW0Rf3zwGGgwF
4gjyuNN6kb8JYaXE6yRNxruSxIAnI5/m5nNr84bwlvLFowqt8u6RA3zSPXkSaToW2Ll9NMD0PNHq
Wbz7dVTeBWHK3TAm7c6QOWpCdIgqq1Z+0boPcAlhEAxxMrMrcLhHD4nxQK39RKhb32w1BvARtW/P
3CAum7Pj2Qqlhhm2d3bgSb0zYVQ8EUYpf/C4bffgBLPgwN7gW90JnY7ygMQ2OZmkj5Zru3FNmmY0
BwBDtah91zMx8wzAOfaqaz8bOQ73peKfnaSc1FVdTsO5DMO6OQ1x4DFBU2Bi1jSRFK0ROg9YYPlv
aBExoy93+ABwCfVkT8VrLCAdLq5UzMOGChZ0RzRZfG1THwbOJm0iBLqdDpEA0EqlZK3AJqMVgJdm
bkf8QHvUFrXcGlj5KAro8okNBksrX82Fg5ncLi1xXzcBTmyWyHKL9zUy1l2HRmEdN/Ns4SNSiT4M
g2R9SbIyTH7lnK1amDtEzq76aai+RdPslwe0fY5cibYOP8eyDx97TPDMLl2/dbdhXOgftKp4XipK
m29NJgTTIUwl3gofkT4zlmcq0OoJEJdlj5Ha4y2sf6UdmGpgHmoKVl1c4PsIcIpOu67sh/uZjNlg
JQoUuzBP8vQBqsxs7sGzY0gLJD/DKQt6a8hY18SCN4Y+l6FLMtyTwh1cneLMA0FQUM03e07tycPU
sLyvQzRsLf8AreSth5V/2GUF0JWVioHBbezIDx66XCTmrVnm8ogaoIvXcHbCHQTmNDtMRdTGV4ju
2NAalKzi5AO1LVdMzlr8GT78QERJcs80UuuzCWDNXCvdl5+bwfE/m5ionZ3mw1lM76Wx76q4Dve8
nssq3xmaVbqr0h1T3Q710Gh5T43MkRk2o4GAqXf4Jv3OcvZD3aHXyGIrV/u+bDq5GbCU7pZxLT4X
7KdLh9KhFYrBUVS7sR3UJ0OXiD5ip2izjY9W/9sEucvbZGiFP6FEZ9oU4DhGik50o151leXmAFEi
NMyj1nh6DCYlPiJTbFmUXzEHtdFFQYi9aITLtogJo9qsk1ULju25Z099HMsZ1gACJKu+HbjWjTnj
n9gCzzBCrps1hwnLlHFFi9aW6xEX+oA0N3WPAQbVbpMVEQ1TVo7BX+Fe+/caXKv4Lk8sGp8106mV
yawxuBqmrhC7LrNgIsDHsZ3fjeeoG1W3emAcDz0HzVzSVOYK97In1nHgd/f8eH3GMKMof/rkAH+t
EPR4J88OEnEwfTH5lM2WVZztsZslX5trfcfe5X1hh0/NbYfik9NubPo/TW2YD8ABOP025UCfI0fZ
qzEuPvt1M1vrHJxMd5qD0Az3NLH935Wsquho2iIEfE4T3lgPdlfN25oAovEMdMKONxRU1MF52eun
WQdOtNKGKjEwG5GJgEW51OwpGoz+aMq85fPxs3zc2SUmgk0V0t3fSheqB7w9gneZ/geG9wCpAfOF
DFHf7mZaizT13NE5mrSAKwYxDuA1F5biqSPx213DG4NzMI7NSKifcBRLCILF+6QeE4d5dEefO0Im
fGUrjO3wYPlENwkTI8B9ljH+gLASPNrSKOIDbjLrJ8MiwJyUZwMYzs6ythO9N3MtVdOUzLlczMNp
n8Kbi/DJsJeLnsApt18Y1AiHKfg89N7FCgRw8eJg7ypPnktttk5ytv4taV/eQvGL8GnyXfkc+uGP
dI8UW/xKJYGN88aZPDP5JmrZjIjWKoAoYTTnd7ZPJOR+pArmDacvkH+C0VnSq5wdegkpy8JXI0Nz
fkAe28CTzD0aiqSPFOiwC0sGeI09wY8+mDzq20wzmjhSmJCczmlqTE+IdsSSGN2noEfdLFL4ehXg
BEzZjP/mvGYnZ7GY5ysv6wq8IvmcqRuss21xQwNafvNqRnKfDSgwajvRt+OCBrIuwBZzhTXKzpJ5
L3Go0ivr4rD+6SN7POWYt6YzMjcx7+0B3/C+V1r3t8xTg9uulOlPUbRN/AkROLpF3sGJFiVOY04R
tU2Mieh61/tu0/JPTjjm4mTT5CEVRcoPWGLwtJCC1U3ZGqfICsSXdCK+85B2Y/JZlC2Ig74sB2wE
aYhPSKk4u+LB9Hd+U5bxlu2nzH8mDTXPtjHiud53bjxdoycHPT6ZWn6NUuSFI983n22omwgJrBeO
t8WirqQDpT4J8FTYfS072dV0+wdGLgwQPhWhRHyBjyDtzqlvj95OGHmxnwUnIDy6ogZJwa9xZZpV
X6/hofly2ydOr3Y9LFX0+i60fmwXSVccB1vpb9A/K0YUNvOrQzFChtwODQebQwIUYjslflve+m5b
fHXjOX1SIAM5A5nB9Hmak6Q8WyNyui1ljbK2oYV+eROOcxhsWjWhwowAMvFthGi16CybTIo4CDLf
H5WFjDAnrDoCHzRfjQCEun3ph6mz5vmlPd7ecORlLXXxKTOSwXhEXkz6rp+Q1Xb2yMQMtqiPI5+Z
meCQZA5DkR04w6X6ujHq5k6MdtVv+3boY1QKSeRuTfCXX1OUWfHOa/y22zNciQi39TlwjZWFyoMh
Sc5GOBtJv+38ujrbdlk5cGS8Ods3wWjxFbuoeDl3GHn3o/VH1FeVCwMQC7qv9jNyxmjFecLiPDmb
uQ38MW3Lp5E9CbmHabT5CoNQwfSMnvyIy8pJcrAXXletkLTa4x31oFWtYULSyFVp6Z6sBIH3sdfl
EB8rfgvaBEhfqzNK0GHYzqiYrlPVh+7t0KZ+ej2M8cgwOm3GPfLR+HkwDE8Q2pXwo5nWbB3pngF7
smSxfOCN4b4UUV+PN8x+Pb1rsrzxT6OBE5DhwYAJnNFaG25NcJ+AsBpHfDFKt6MTMsuW7d+baPbA
zUmwjcpY4VZw88WjZhBNpNpCwAucmUbSebNC87ap/HCAUyY9d1vB+WZJaKm6dmZFzwhiEWC+2TaG
Z9Qa7ktaavzXKk+wHdtlOV3je4ueqUKqfLG9txt/GNH/LWv5hqPPyFQ2GsNPpU7o7yLeoCMotLAT
hmyF/g2vLP7JIYsBUkC9t/foAURn3GIN4duozzpSOdqse4iHknNdG9nBfVqb5fPQ4j+G5ICxcJua
DdGvUT7T1DCVCRPeo9vpw3KwwGwpFg02IuwNX6K8LtUpCMvuy1zM8wMQDfgLVOO/MUuVLD4e+cZA
GBr/YDeot4D1zNNnkdbuImaYUARK3q77xo6SA5Fa4R3HJgZQssU4f8rchnPSQh0r1+DBwCg42jSS
lWp70ztWbaqfu3rAImlpbPXwaGu8S4ruw3QQuBGqL1UGhHa3BIT9cNOx7U4F3+4et3LQXo1tkb7Q
UWwE4jJyz1xkGi34UTwoL36PW4pOHkpfvt+QwrtXuV1vgdKV/krbQb73Ez8kJiqnEXIakyQzGfrN
Fn1bF6cCqpkqvYFVFmY3QGpYiss+pcqVNi3fTZ1xZFwOsX1wUoLB4lZYs1duhfZh1roFPrqVA04W
fSbu9vam5Ev77mi/fa69MjgD/hGomocWPUhT1ebCkedkQ20v03k7q8i8hwON9En7WXWPOoIRd8PP
fGhAgTHA54z4XaB/TzfIeAE7Q44Fvz4HlZlujdSWL/xY2lwXMLijoxOPFt2aCgziOnCz1L1iq+vC
PTwiJ9rjouQn4P+zP6ikyNiZXNtrzgGS6Iax/BTwCjaFeoqoUfQhFGCszaIwfrsiSOfDXHSxtRuT
bi4XN01+j+KVXqwzGO0PASHIRqbRzi95DmbvGnyLtndRL9pfgOyj35xnxpsYaeO9M5TY/orMrL6k
yrQfWfT8m7jL268+PsluGxq+wiKfO7i1BusppJD84s7zMKxCOAgtx7Q5Id0cDvYxRdWEIi4WDtu5
mNpmk3LOwNWuFKr/turAMgdO4N5myOwNltCk+8V5mellNsTmjxiN5ve+s71vourJizATYEcctkP3
IbM6hFElGb5sU6kcruBjSXud0ZgoxTdGYnlwLMtQDductpezTjAv6x1dLuNhDuL5uyW01hsCqt1v
tMl5zQkl4qQEeFbfTXAMQBgAbGH0jRzp1glphK8oYixKpcKMb4waPebKb8Ny2PqGzOicMQvaNDpW
HQN1JhDIVa3htzMl2R3hvgEqZ7YwSFWB0yCcC0hcXrveMCZnWJzise2pC4w+CwiS7Udal0IxZxtc
rzDWgW/78kbNvgl1s3HFN4nP4R71ThStU+SoBJAWpMjDwgq6AxMRbPxFbagnklQ9c2NQA+5oZsIi
6rIe2AghT2O0K9jx0A2gxVvjjtLJFk8YfUw3B8X2Cbm9wCsHTQT3WdUxuR6XUUTBkBerRYa/aJgt
s91HyAoWIkCTceaKmQGvGpfZIOQwxGMn8IXW3ibAtb5tvATgA/Icw9pn5ki+UkAD0kYdXsn8SydB
Z6Fp5tr3WjYLOjfnL5pq3T6HMQAdBneDWZ2opcpzMrQmgI1xqH5P0hBnix4NrXwG5Nd2alXdTk0+
yuqUD9Y+0yack41rVz6rrs2OfWNOSCa2cx4b+a7KOvXE2YBYNqHBLa4YLLGXxtMMwq9OdAsshgpw
2OVqpuwObFXqZbYcxht3wNGwcRJrGfMabvA4ySl7aQuq9BfXpN7bQSI1u6u8BnCzAvIHI7+vmSKu
nGQu5bYgNnJgxkDrZBXFjvs4RFXJvEFZ9PaTOsZCzjyoep7knI/QGdNm2MSYXfsVNLLaJYfekr9z
NH5XemrEyyIsCldmz5mA1Yfuw6qDLrh4jpDsg4Sd/AczD/v0bjBUF13FTSUx8mHi53PUmF7rskyw
Remw3efEvgIUdfyM86cxzz9jWjrA70pt7spQtg4tHeWgD2wBKV8HNRydFentTXYYPJeOFn40oVdB
a7gPMbjg51bCRAbh4g+3qa+DcO3aDStsEPP97twIqcIu0+7kria7Km+g7TK/N+CzwI8dxZNs7OZn
C4YcRY1FGbpXshe/E9KMsht22/IGMxPR3U0gzG5r6EAglM4wKHIDYUL/E0r3SQ1t8hn8CfMokHn6
sXJqAjqxA/W/IHTV5aonoPG3dkoRbMBOMMiAeKbu2kxGVAestrDsaid58fkEof9afcLUyRnkeaAA
xqMUdd6vHIRtD28Kds4q4yjoraAwsQgUmRgGHPcaP53P2PU015QbHL1GKgPYPPJZNki8m0TrYG1l
AbtHaWvvGvU5BheUSP4TmvLoYOkYGo/OB6zIiQuQe8vvgSQEYHmLYGdU3jJmi1BbmHadFrcir6xf
JZqA6ugDjMxhlDfimWQPw15PYWFjGS1km+wFavUbR415u/etYO7XmWa2uZ1I0hF7VHfTjVRjh21l
DM1xk6du9SMLw/hbgJDx0ZH+COht1HxMz6QZinwP+6lrVjIXoUBs03X3MXkRwSHRaRof0TpQUyOy
a4/KKU0gUsjHn8YiVk8KtD71S9+PyF7yHsq0Ofc/4tymWp/bBvVe5nDkRBDpfp6V49HMBMuFDdEl
aoUZTJtGt4Zhuo+Gn+EFNlInW9I86XF3EAwkWolcS/TEtJyWMoB85/LBbWcWxarCace0s+mbnewL
91sXVhJ7uTXbn+WMoJDEhFBsE+bUKDVga1jMnh1Op3xDkQtvFKPFBjmyh+mywh+4EgxE4605ebSZ
nB7k7SrMWVo3ET2w7QCfqWO1YVK/7j1E3zfoQFp4ZQyBIFsLTBBWvOZafr0V3ZBmn0NIIwGY65Hh
I9pJv9/C28V3EMh0ZBwXqCk/sCHH4YZ2iJMdbBs13bayevsn7F8dHyoRIcaOvNY+Q7Pv002Hgp/V
3SEPgpfNsL+aOpSfA862amvn5pwhUcLetrE9tBwbVDuUqTgYy/NIXMqXHD3Ez67URsHoTzmPeTP1
UDLwXtOeCCvzK+z57JPq9cTto/K69kFRaHKUr9JsOtVCLiE6NOFfCtbWCcVbGSlgin1Fzx0ENrka
nhof874bv9YzYndDJSkS5Gbur3Q80mO2HRHDwkXf/Zihw7OuRjII8IVRYy1YAWxWezKZ9J3ZW7wg
A5K6z1Nll8QVljwlNEPYl4E0DuipYItjwZAoOY0dAiO4Ui0hiA/g50LruysbeuYD0V83Eav4L8cM
rWknE+DU1wbuEnrFk68SllcI7zQDc1vdOVmE/aDDwFFvZyvCVplEkz1tQiSYR3aULgNIWqKcbgzH
/dTlbsdOlrE5VXhIu1Vs1UZKPSn1Sfax72+SIvIoUiDE2FtvbPvvszfZX8xoKqxNw1SWjK6+VrzW
IYF2G570RPe4wFRjIzvKryZX2IImix+036IB+/aZemU64V+22p226emHLAlY7BnfwwPHzlveof3k
iMroNnrsyQpF8d2FdrJhHKRozAf0PDYcqdKvBryPeg2ycvJ2FTPer0XUyBH4jDGe/lVzMOE0xJTJ
y1x2GVEC6uh1DcT8X3XkD0NdZCTRKDsXZ02OyE/bjBK6wLlgdtIHeBNAc9f2r7DFdIoNDfkanIIh
/FS5THRIdUlo9xU5jAbaMKJF6NLBBfxOa7xTd7WOiu6aUbZFDV/qMPhsdqOYN1Y8O0e8RnGO06aO
itW//MG2p4LaboO2JrliruDDDedVT3f/Mis6FhUNwk3kBfKZWV37WNhJvBRQyLAEzuSnf80zZkbR
27h/ZWMFlLUCsaKBupVeSJXL3b8wT7a+8IJsW0orsteCzfMkUkJ4Dgka5umDWKg38oysJVeNf8UT
gCqWzKF/JGOZIgTuYlftGk3SBGnKReSyG4d2tA9jF2bnGY3d9ylIp6OicbD57//6X//3f/8a/yf8
Xd79/0jQ/yq6/K6M6Xz9n/9+K2LIYfZNMe84wjcvsg4HahqPtY6jD+4OpEsgaWnn+VfvX+Wt2CRQ
eQ6iRhQmvrqIAAyTSRMZxOnJsBiuQmF8MbpW33DOGE/vX2nJ0HoVfMo6gercETZnH5cH+vphDkkU
ljC1iJTVRnw1zJ21ZzMd1o5BLoSb2z+0HACcE7Bx1bjdr/cvvtzGxcWX39D0HKJeJVPp1xevoz5M
8eGTHVHo5FiJmLxKUB27JmxxCDp9BIMnzbbvX/SPZ8vUj8kflxMI6iz/4hecp2poIxfV29x01Rdh
A8Yuqtq4BYcf/22mIjfmu46tbPg+5Jdd/IwMy8aWfAMMZlXV7ArPLzZYVdvNGJCq9Ld35Zj0VEzX
cyATSnER8uUEVl/BwAc26ckH7SfZ9WjXL07e5zd/fyHOkg4p9CaPUVyEsmWmdBE2QQuAk9usRjoC
txar6o4ZOO7M96/1RwAcN+MoQiB9cvYUVt3X7wcOWwJXct9Ze9BGYUlP1iq1SwYWqIRXBGL0f/tx
L9fzl5+LdcXCK/f6eknVhoDOuJ5Gjb+H+WhsnW7O7//6rsj1tHyGFILWhnPxU+V1OLObKwpO4sjW
QZn4OwyjkHFbAfzEHuQHuYh/vvCgtT28vb7lMRG6/MRNAx9sLtDgZaJr1pYrGebW4ImcQc1f/vrW
cFdaLu+7xzN0Ln6wfmkN5DFxE3ORycek6hg4eJXz0gIo3KNXjf52nfQcks/R8tEe4AOzllv/x1Zg
kAfABomKzgDGe5jDkoocCdWa3fujPMY3niKvBRF2IJoc3DEXvxqMg3YxLgCcgQN6INCFL4DuzBrv
WvdBwOTbl4JEu/yfz5v/+q6sAGcKHqLlW3bqlWHF4hggINRG4nywQL3xgdmsGayFSG1Z/S9+r8pC
ZDhG3IpGx4BDlwP2EI7JPnIHiGtznfz9KsX1fOFI6fo8you1l6yPIet9XsWCFOT9ONjhxiEzbN82
ycv7b+Kbz9DybVAjSnhs2K+fISZ/snM8jOGpZiw/d2Gw1SUB9ckY6v/kpmzslIJHKF374lIhJb1j
xiOr1GDByYMUcHQDbBeAH7wPUiP/3K3JdwbryVwNgSKZtq/vCik5opsApDAsnAIx8wA1ZxdSjzOQ
Jy70ZdAauV5rGUxBZnTJp8m3OfD+B49WCeU7plK2ugxoLzm8F3qE82AFRk0GEm5zmpX6INSQfLAg
//vfel0h4F8WhFhIwfTXMi/KExHmbclAzF4XcxF9NTQTnFU7Em1UoTK7FVGW3sVaO1cMx5ozYXji
li133jJqV0ekON7vKa3638iyC8X5Hm0W0/30kMQmzV0D+8sHG9byZb735178PoaBTDWVyl6nzCvC
ImICG4xEHxB0sQXXLtb51MawhgGFvP+b/LvufO/K1us3AzIKFpeBKzfAGxE8QJbL1a2kcbauTdlf
+YskgCbBS6BtfRZxHh3qLvjgr3jro2Px5/eSy8Kllv/9H8sx5iEnsVH34PSDLRnEMMYb5P5HIOH1
B5daPqo/7heAAl84MmApLz46Wi5Jh3XPWQftdxeN5p6hTMFYF45sBUTo/af71sXsJVgUpQf2B+ui
5vGrtHUW/i1jxyI016XpVGfDS/TeHcaMXryD6+yD+zPfepaKTgEViSU96zLN2MdjTRVBBicAlwa2
L1kEKLCD6uhRrh8n0r4Qo1hyBy5wuKvYKZhwkQmwpTWSPBqWL68mVN/1Bv+M2NU0y/fvP5Nla7j4
ATAVm+BTFL0+tpDXv3WxPP4ShBaqOIyVqkZv7zB6275/lTeeAtuST0HLBmUJcfFaB/PI9BXswbqZ
BEhdB0CK51orvPfT7v0rvbG0snybbOwWT9yWF+9uNtg9ajtqP6ZD+jhHRXCsmO6saaMsIwhZ7PvG
jGBB+saZ5BD994sqBTVrnaTnzap68YrlI87PeIjctW+Uxn0rBd4KMVXlGct19vX9W33jdXaJOHY4
KfBimZcHaBSSeIBrroVQeEkBsMmppU+HmnquMZYRffbBs33jV5TsjPyEBHS7TPNevyuE6ADzdGnp
I1prTvWQwv6rWnXWlvI/uNTyT128llzKNy3KGk7OlxHOpPQ0BAMFbMaZxwgoa+IORGkcAQEnVG07
OMK6JhnL+GCFePMOlaWki+bGdc3la/nHyoeIUyfQmSCiYbrY0edERVLBRMfVUR7++tdjMgGPnG9Y
eeBGX19KGrDksZdS5M6BeHDqKmFugO74gKsy9dHh9bX1wWL05t35klMle77pqYu7c+3WZA3khRFh
2NZbA6jYNWQTN9nEWMv//rjCU+QnlEpaNhXw6/trOThBg+NRQlaRKI2oczzyure6Qt75/qN8675Y
uZRvOcTBevbFfaVgtEv0x+4aw5lLwBD0YSMjo7ZDfPjBC/LWBr18ARweaOng9by4Lbz6QnYdt0XI
kxeuK1X2LjIBrzwA1jdgGEcgh7PBLwbOadPwW+u6P5Llo09zZ1Kc//2dS/Yyhucsqq57sdw0GalQ
3gAnk9Bd79DhgNqNfvPYDZhi/4Mr+T48LPQ97BbLYvSPL4PTGwGl/AVUixaBAtjDQB1Z6F5JxPvg
Gb/17XvL+YxUNea+6mKzaEaNRKtBTlEh9z3CY2TKRnrVRjPDOQGONo5YE9V/8DlyvsB/y8pNj8J+
fX+hB+dxApyNojgLcdoiw8gjaX6bnPxQzX7wwYn3zXtkfOQ5lFjwLC9+uBKPg7ImuE1BXHb3Xuwk
azJ45gNEjfSMS5DICViFf39MZO22F2mVSVknL+5xBkGHvg50e4ZW1dwuplF0gq1n3fhc+6cbR/G3
99+at25TeYp3kzdUstq9fqqQ0JxghOOxlpPbPI4zoHFdImdNSCT9MkQqO3eDMT2/f9G3lgP6yhBF
fY5zjnuxHAhdeLUzQErACjNuysmY1jIzMAgwLd7/9aXoe9KToSu4NIEunigp24vTjNkB9l9zE9Gt
PNNWTndZHfQf7Ihv3BVtcmxOwuPMSI3z+lF22JcwZTWQYn0hdinKSmYhmQR/rV7ev6nlX7rYe7H5
8VJSP9GNERc/2iiCoEkrs1nbyEpuNKHVI17PgozO96+zvON/XMfmEIxVTnBLF0up8uoiTUDbonfR
/oFvpdzLsZHkjtsAp2bpPdo9moWK7ZAQBC/9+f7llxXr8vKekAhLGJRJmkKvH6jSReeGns0XL9zh
wQvE/AlVN8hS1Re7eiqMDzqub3wLHlmndMjpcdnqcgXt0CZ6UcpIUc0hzqO89H6XognXMeN9ACZL
PCUSyE9/fZOs2eBfbNsWgoPE65sEfQy0H632uveB05VQIm4l0+kdPEiYJpwoP/hN//3ULp4qmyLv
p7JdvkHvYvH2s2FiTNoAVuvS9Kcb5d6vZYn/KTwsnXinNHx2MxojLEwzpg/UXOHnnA6k3Lx/438+
bdeTPhWFTZVFsvjF54KZA3xTTKNUSMO6JzQxe2EkQQIqBoQrUAmut5ow2Dir9y/750vlenym3D+2
EKANy1f8j21SwheOFaFK5BeSOJYWC8qEmMkjfpbfvITxB3f55uVMtcyYfNNn03x9OZCFJtYlRE4L
A/AzOh7nqDN88aMxYsqOSjBzf31/yxMl5wsTvMk9vr6gkguVuBwa7D8GY8nEztuHuXPkMXGDgQDN
sv3gDt/4HQl045oe+whl68VGadd9nJOyhPXTz5tDbFfQ64l22BhBkB6iyAiOs2FYt+/f5bLyvH6J
6emznnPE4RTH8er1XdKgLRkj8amS6YG6SY+EDKZUPJ5ZVc8yquvnpG3ID8Bk9MH38+cqv1xZUhlw
HpfIr15f2YEsNOnaZcOEX7pl9Owdta2sM5yf8oOR4RvvDh1c06YrRyuXRfD1pYzASqrIcZA4VDAb
9TjNW7zViJ3n6qEMSPJ+/5m+eWf8gvSVUNc57sWukuZeZMwx0hMszsWupIJE5h8YO9A52QcP8a2f
z6TB40ufsZPwLl7SxBrxeOQLP2bGANhrI9w6cHcgfNtfGPxae4BGS0zCaHxQ1S2Lyuv3hvqKSyqf
MpInevGypsNEMlGuWywg9JcMUop2MY2PDz6JP384zh+0j3kvWWr++AZ7EyYJxu923TQJSB1MARsg
NNUOUifEIZJhPnic5vImXN6WtxzOmDxZVMcXn4MWFZDk1m4ZOtXOTZJxgoySglAzx65jUlsCvRdV
g1lAivxQ1zmo0thvt20f2mA9hvpaAFV7fP91+vM3lvD7LFp5TJ7ZQS5eJ5TXIRY8fuMmz6BD9Cyy
X8O0HfdwguRT2+LEPCQj7sINOm5Elu9f/Y2fwOecSdXHf/BtXCzzvidHfLk1g/1m/h6CP2bwQsj0
hKWJJXD3/sX+rJNYhUzGtHw3rm1djp+XUFyAiKRTCKTdBwK5gOx483AIciJzaax5xzLMgUl2bZts
XaQIf98P9viIuD5/hQTIfvE9ZbRIBYCnbq3S5JkDUXNNQnsASDZ17t+/1T8/IK5EQYaFlL2b+329
JnU10Xypi97GGgscx3XU7mPGnR+80G9chQqMA+ZSGjCTuPj1asMHoy0CHuj8/zg7ryW5cWxdv8qO
vudsehNxZl9kMk05dcm1zA1DUpfovQHJpz8fNHNOKJmM5K656+5qCQUQWFhY6zcetF/Mf+4VHanU
23O5DniOLEHK2UBvYbtczqVEsxYl6RF5VinnNUXGcGdryWdDzPPpPxjJJsMzeNlRNVtksgOiZbBX
BMaugJHxMw2d+xzxYfQ+jOzu9lAre5HaOY8QDZVqOuvLDxS52NLYUjsG38cWlkRvHc1RF0+aTr1+
lxtt+iGf4O21zlB/aoX9+koy6nNAhnQACjadzsW5R6CX+k4OjArzwuKRdvh8KAW6lKk6mofbc137
gL9AC96vz7dsCKIBM/ROrwvkeGpoUilkMrjvyTNqh1udCblslxEWd1xmJIEsKoLSix3pBphUaRNs
y9qYjffo3VWfKsXWP+kK+N7d0Lmen5dF+errilFBrvGg1KidLT8mcj3jmIXmsB+BUj5grFT5mvCs
/+AcYHBHHVDiCWjkXp4DMWEMrZpItMM4RBd0NtBqNeZmj5ff64tUTIX3JPGDxioVwcuhNB3GMiBr
YE8OliUOIq0HnPCsXWggx/L6zSFrKRJEQAfcWpw5vWkxBRqMYV8H7XSaPZSxIxrFx2wYv98eaS1a
0YjjmpHwKprTl5OyOyP35gy3jbqp+ruu4YVcuCD9b4+yttm5UA0Lbi2qmNYiWlVGQOkvgXtZu9iG
oMqPFHRj1ee5K4eNy/NqKCZBVs1LGJMvECaLLGlGZ6m1e7xdVWtwTtijTOda9NQYYCEdbs/q6lzJ
oVg5myIpma65uLkUjLzhFSF3lBZ5eAb+HCJB1EXPeLK1X7zBhJKa4NhRbsxwZVibLBd7IboIXDPL
KEkrm31Q4YXJFUBW3X3GNlE7ZXmqvyC56paIQFn1a88ZD4bfB11sfgspnDyMxhktuxJymo7BDqoc
3XGKxXC+vawrX5BOnscMDSA06hUUKeYJpKOZsK8Q3rwHsYwyp4OfGwBwc+OcXeV5clZAJ2nXspYA
Ji53fwC4JDbGVBpzZiPWbEi7mgYCPMAXlFM16PZX8rD0/ei0G8fu6qZbDLzYOmi6AKs3o3nfdZo4
8g5EvSi2oGpqc1Ldo7Ye+Sh5wcDHfPiRxnK+cSBX9xCXAQefDgqV6cuJI7I3d42H1YkaYUK1i1Vk
Lf0wyorHAImABIpGjTLIhMTFxhW/PrBhoTtFF42M83LgxtGQYMVpiy5fOvyF6kf9TceG6AQVxvFr
1ZlPKSaQrz+oskdONZDrDyDYYrVFpXhaEZRytoD495Ss2vyx74pC/JiHQnkeojZRqOCWzY/bW/kq
ugIr4hVM9ZYCigG87nK2djmb9YQCzh75BWWGTdKDisex2Pnw+nFIOg3STQ8w6bL3xnWh124Df9qm
DCUddaYmeIgieCsbn29tQoRWKhccOQwYFxOKu9kxsyBVpSYy5q0l/gtzO2z1Z1cigPP7KItjGaVo
tCP8oe6RA+lOjh2g4h55UoXIeXVJhC9Esk6PBHImDZrFdYGOVJ0PkQ7oxi71L5EyaW/13qHbBZ7I
v/2RVra+Q1KLa70te89LHB1GOa5XZIG6R/ENtT00K1EFF9NdM6juOcRZdzcgzr7xwVYiHPmKbdM+
0BDftBeZhOpEjoLJlobEXN78oPLyDUXE+Y0gJjxAwS98a5becp6DqPzt6a59RFtWuKgmUO9fbhXM
7sIuT9klfW5PJ2jpGDEmsPx0tHY2Lqe1XUnWDuyNyoh9BZb16PU0oYVECAXw8lSqZe07FBU2YqaM
EhdpNFuFYiEQPgf2orvsHDomkp/1jIsb8OoJ9UinvpN+t8da2l2KetI3GmprCygrIhLc6fA6XsRo
b8QyDpsvfd9YRX4oo3464vw1neA1btVBV4dyCCAq6brFc/IyTqk1TCiaTfq+hpR4IFoiTIhBGbqT
zhZEdnUVuf2oK1IapFVxOVQag9bPnUzft3hi3kFiMO8q3FPuR5iLfwrLCE+3t+HaqeOTERl1MjXa
W5fj4ZyQdJ3N1AyjeUmhK57jDtZcikOu32EYgXn1XG6MuTZHnjy/yubUVJaQgQrAe1iMhP3J69T9
rNVp4k+1yAs49PgwIkJdPN6e5XVnhM3pcbWBniG4wJe9nKZV2hgCTB6BOfH6eJfFvySvR087psgn
I1yHahhxzj3GkYUaHXxD7RiUKjSz27/IWrxh3jzhgX3RpFnE09TR8ImKYvBvias/KxiyqGA0bHGi
nCZ+FGVnQV1Cln5oG2MLDnc9NuefAIuRH+V8akmXa1ApoT0OU4BdV5nUfm+aY4pO3k73jnCTWr82
I3Ho8lY53J7ydfRhWEtjL5sSk7V86ELYp64lL3a81c2DMyXBU4r23fn2KNdHVA4A2puXNDeFupxc
6s4TRnIjWNrAIvCEmGkh93Icq/rTq0dyTKKAfFOToy2TCXzRKdKNjg470dAPXjpHJ+F69Umbhb0x
qevDSSNdAnddGzDGFcgstGNLKdoYaL6HrLpRlKiHqwqyVIUbHAHEKkgNtFtApevTSd8ZUCjvXR6j
tEEut0nvQObuLUB8cDfjs1njbdtgM3ceO5i3bQyO+LXrKctJPOd5J9JrWq5nMaRpi/8UMlnR3MP1
HRsiQ8nD4zEHX7OxGa/PwOVgchv91iKs+iASQiKInKZDiNpt0YoIe8NXZ0tg1Qtv3ykJ8Tmu3hv1
npUQpAP7QkwB7LlMdBaRtlStzgrpfdJxT5wnbAyHvRKZnwvFwq2oQvYUYVLsY0ckTOsGx2Mr14eN
MHj9aW0uTAhVkl1CAJD77bfZl7HnRp2qTf7UKN69IqbwNGVOcE7zekZhaNpK6a4PJePRh4bGwoBU
YC7Hy5BwRALIm3DS0b0nKs4jZmiR4Ydmv1VsuP6wjkqQ0TXd5lkMEeNyKNRkxhmtDOFbVTOgaji0
3cfYQ7Nd67u0hzI8Wl8xXmkeQtzYNzbV9bIyNh8VZLNJZWVJscomDT3VsRS+i1X4k4BBcy4oyKJ7
pbenSNX6jUz5elll3kgjmPTHBcNoXM4Vx5xRsWNHYIhYE7y9ZNwhp4HRqdp8vn02f7U8L5M6RwJc
uTpprcme1+VQWdR4VOzDycc6FplGkYMn2jUmVqlA/Yz+rwHNrGcbpZ0/QeVOaP0nNEd2UiAajwIM
dnciy+2N3un1heLoBGCVpFleZUsUIOJRvQqMGBWVQMV0EDmfaG+IYvp5e+7yKl5MHR6XJRMVSgBX
cRCeOK5bmom6QtiiIATVXd0D+qnjk4bvKNg0A4ADTCnXR66zM3b5hG7e7V9h5UNTdJGjU6xDDEJu
+t/Oq+kFaMemLpvaUtNHUoTurDaWeg9g3th4CK0ORT8NCg4xH+Tv5VBtYpCFtJrw9Vnp8EIrIs3c
R22L4rNjiH7j8bMSDCkW8+AyQMLJ995iZtHAl1CRLEEJSSjFvtc1+NJo6twbUFb3Q6fBWzem+ARL
2H3Tzk34HM7aFt9z7QtDY6VD5ALjhhG0nDMagrpWjvgLadrjpBv4xMRU7op8Rq8QN1iULnXFzzL4
/WQx/YfbX3d1eM4VwcNiPy8fvGbWBlFK4PA1LbXQoNRoKKcDtGg3sUb0EsHHA7LuUXmosIlVnFfj
rV2+AY1lSQqSr8PFN+hsoB392Ix+OOTV9wrHwpMR9NZO9HW/cWRXIiQXD3sZTihVkSWpJdR6t9Nn
MSKTkiKlgYPyWYyAvJG6iVG90bvT7aVd280Aj+jc0snUSJ4uv2yCKWZqOmyvevDGDzYD+DAcu4ek
ireQHGvRSBZHZLoE1mu5k7texTgyBuuYGpVe3kWFi9wSRmgYD9yekwy1i3hEjYJ7G84rDNsl5dXJ
pqEKS264sjbcB8xRrUNQIkNU9t38vrMQvUZuyzvcHnRlIbm4ZT1GIiv0X+iE3yIQOqeOCFME9eyw
EpiI4RXkV4Y0CWpaxL82wsIvRNxyjvTYgRvBIpH8g8vvNgE8zgt1wrIZ9LHQ0DsvPAz/5kJ1jnM9
aPNBBHFXorucT98RZbDQlkduFcHfWsrRCCqkYtepCXKgKa4Wb8Bnd9OJnqgWHkWPlPyM1sbXXnUw
mEW6jW+EbYw9v1W0UAl2VhMO7gGl9rG7T/S4fGLiYYYys/5qzih7xSDfIT3yYDroi7JTEZVN5lg9
onyoYr5XS3EfCuQW8dBy7jMTK4VXf0XocLw2AclaFEzkV/7tKyLsN7RZlpk8cXvvs9s54WOJQMEX
Qx/mjTR3ZcPAoHdhjAImgD6yGKoVNTpLUW/6tZG775GJyR861SrO9ojQ4e1ZrRwI2ciiKmOTnFxl
s30bwSfrGYpG+PhAcu36WjdH90lGgw7epf6oY360Mb+VSEZySZ+TlaSFZi6+nDHrjRMgSebnhV28
jZ34DhsLkrBGgIzvui2M4docfx9ucSCKTD6pqWv4M35X3rlzQwTX1BmzxJ3XclUNdEhxojEr9XB7
cde+IxKZaAbw+qREusgxY6RTkRukyCumUf2SUq35XKth/TFL8/n59lDynlkcejosvBBMYFWgehZz
bDVUT0JadH49zeqBIiJm3r3xE5MdTLxGRd+XGMD8rFsaFLcHXllcBnaAbvIxNUg5l8fCStDRGoJW
89POQYdH6MoHUFM/y14d3owduEp70oqNdV3ZPx6FHyq+9N2JcYvJCrdCOtlhzCFoXC4KBEqeckCA
ya7VcWkqJtc53p7lypeEJq5KwAjdFgq0l7NskQXz+hkBU4EW0hdN7do3k5lg4Usrb+N9ubagksTN
1ySIU+a6HErJoIflSD4gO9qpqIN2jXC7t05XOPRBOl3f643rPosKttDr5wi10TDQYCKTsuSq/xbg
4prSj0ES6TdBgIVQh0rqhzpTGuTVvLzZSGbWFpTNSkFRZstEgsvBGkfv0pjmul8UgfvJKKcSY4kY
0wjbjaeNHHHtbFjyOgShD1hkibhJse/rsIDRfMcLmhYfOG14GDLXQq2LhyjlGBkJaHrpB1QB+g3Q
/EqC6gH4IdegOszoiwSR2DondWNibWBVynA3OVl4dgK05vf1FIIT6zLdfJcHhv0hH6z+Z9FSn7r9
XdemT6VSoujpTPKLXC41vqCOJdra8O00R6Y9a61kPJllZn3L0ka9szAdP0Qg//x24pG2Mfja9KnX
gHaSjNIr/IKhj/1Y2sJALCwqssPkGGGN2KVev089oLRmGaQPGAbYPs/V4QAVfgvvtbbReN6iwCBV
hbhML2ef0nVvFFSHQHQaBUK4nbqLK888K8hz/AdBAoawRM+TH1wl6JGWJpGDXrmfiwg9x8jtTzke
r3d5hdPJ7W+6FgEZAtATD3gyy8Xx0cNCQ+YsMXz86o1wLyifvBQCSPIObxfxMGDX/PohkVrg/FBj
BJeMNs3lQoZWWaEV1szEJTE893AmD/h2Yl7Dfx2/VQG6ZbfneB0IXXStUJeQOklS4udyQATGGxuh
wNnPND35DF4DlatA0Xapip1Tjl/iDhnmcSP6/ro7Li9SyMYGXRwp9kBpZHFaRl3FAzodJhRAQ7X0
x2HUHoRpBd8ErPL3WTBFj13Yoog9VYV97vJEPKU4Hp+mwVP/vr0A11uXLJC0gZ4+dLervuqAyiki
EQqVP8wAPqjQiL8X4AWfqqIuPt0e6vqYkgVKMBNXKq+iZfqgG/SGkyaZ/R617cOY694hwq/2UOWt
9cEL+vygirjZcbs65zYfg8Pt4a+3s0xCiRB0WMmVlrDzEKa0TTkMVQxEFAtUG1Ik8hJQDSRnelM/
DoPXbHzold2lGRI5QRkMFLq7uO1cWNIDhoWTr0laxpDZzcHoFe+ATcv8HQ+k+pTqztvb07yOxCg4
U6V3uWXJNJelY0zKtLGvkShs2jj+mOX6cxu45TsioXLWRITmKI9/3yUZ3ggXazuJ4AdWGBQ2b9DF
ZMMc004vSlWsV9E/6kY9fFAysP1pl4YbF/s11t51yVyAVuD3w05aFlbbrm8yYWFwYQAKBVArEhTm
U4wE3SYo37B5xC7DYtZPdDHeOVo4vYvJuz4gt4oXapelT3rthOfbC7/2sWlaUq0HhkUGsDjUuIsl
mBkQSuIZsgGmoC5gdIybwn2AvQXmSggN3xWehe7b7YHXvjipFNUa+HIgqPXLGJaUmHklo5j9tqrE
I4ZB+l+4tWZ3bmvkf09jox5LBA+OWmqKjf29dqQIXyDEdd7HlLgvR9ZK9LGCGt1k6v3dm7HVSuaq
KZ/QxerumygMNiLI2hbjEHOmLLC4dL4ux8sB6gonxp4S+mh/HFGl3pP6YRQxuuXGxSC/1iJEE6tY
TTruxKtlRbfMMeKVDplI5I7dWxoUJoLznfj46k9HvUa+qahLkQ8vzkyNCODktsmEe2c+1nv8Cp27
ukAwR1PS6ojkJlWkNu5wF4XloWzsm5UNS6YG+5ccmafVEgdMObceWqpV/hzOFe5ZdX1nVUJ/02NN
9kC5vN+N2li+PgqTTnC3S7ASe2fxCS1a/lYcF1JBtcXT1TSx3MAX+qgO1kc3jfXT7QX+hRdYfkfQ
uuQvyB5Y3LqXW8ZAzVZPMXf0aZSme8Sf0wNWldNxFpb9tjL68quG8rM/4ZlyGFVcEQ9No9onPDTT
D3FfoVuPoqS592oeRRu/2spupt1OtKWKjxv7siBJKkcfs+0m3y4d/Tn1lPnOGfr6PdC34nuIK9xB
nZBTTUUTfa54Nf5IsPxREY00yyOOl/Fhxj/gsSMWndU0ERu7Y6XyT/GEvpV8BZtU/xfxDEJ4NTvG
MPrCKlukdSohMj9GZudLqxqKc3QUfFLvbVQyfgiw/+G+DAv1EW1mlAg2VmolznACNZXGHU1ZQESX
HzFPKA5HJfV/a8ClEne9NDz2KDw/yE77fEDNxbifsFs723gkI3juFT/6aariQ4lWmV87SvEELtY8
xU6VP6aNwISvTxVrY2uv5DdEQRIpNClls0D+/Pe37VA78L3U0U+CcqREP5vxgz6V+QN3pfcVaXfk
dUvU3lnKYqp2ajcFf91eqJUTLckDNAtA2xtE5MvfwEKsD8dIlcMVW1j7hdhl3+NrMHy0M5fmzdAh
vH3Arc99/T0A44ohJW0R4MriHki6Wh/o2OPVp/QVdqMNNtEvUWMoUKh14A8YvTu5fvfqydIf10zo
VqDYjOWj1wo0zLFiofo4DjXV11CZonNC17M+uXgFxLuwxS3qHqeb6dWVRaqJhG0qJwQxjtvlKgNC
NLFFKqgMNWlV44Pj4dRipHUGizlQ5jOO9Ua5FSxkXFzEMVBmUsmVHj1pz+KSh/6pQ5lO0a8vbVTv
tECkWAz21YM3TN8NMEjHRO2fRy8dTiM6K3sawP372wt+Ha8oT0Cw454HdYIc3uW8TSOZRUSl1gdp
pn+iWGTBprMQcGoLtLxvj7USfcC1qKSxEoVBc3dx5COP9446c1hmXbTlQ06AKnwji5wvZt+0zVM+
T5N79MxmMvGFh+S4bwM0uPGsycstOvd1LgAYxPlF6CK/RRfzcuIiNpA2gYyBNTthZdfWWnSasczZ
OL3XUe5yGPnz3+JHJyq4Ja7R+8Db3BBnUrd/aCucDfD0aL95yWAeby/y2oAcWCpH4AZoiC32VJfY
vTXm6YAXHZRJt8QxCCtTSFQ4IO4C4DYbGfLaOoKYl5+TggJqdpcTxGRTA5DQDr4xNOFTObfFB90a
t6786zBMqQK1DAPpJrJEbbGMYOY8UeT9gJVA3R4hY6b2zsOC5plOVfM8W17wXKeK8VRWYe7bg2o+
317VlWPC2GQ3JKiWxJtczpLSRmSKhPGjvC18vLdwGu/a9mmap/pwe6jrzJ+qlwHkg0BE5rRkPyBm
3eszJBofW6cUi5QqUT4lue7ch5qGtTfteJxACj144WWQblXdrkX7ZM2N0hD6Q/SrrtoBtYLVQKh3
TDTG3GKPI0jw4Ig2fSjUzq4RPkKx9pel4ucIr+R9YFb9X13d/8ijzvjQxnN2SKtoRGBwcB7pEXXv
bi/O2j6AjAtkVvJLYZtffocyGk0shfKBVnZfUdFGZOidYpfRaVIqw8A32nXQuxsEEkaJob5H1N3a
SD7X9jt5ACqpBDGeSYvfIHALM2g8fgNh4cC6i4IcwG7ithvV37VjDMcT6D98U/j0i/CUYq036LjM
+YqiDh/rUk1xmsSEdTp581wfB9rGd7eXdnViFM7sXxyN66593Jo4CRQcZC7mT+qoB28Mm0fK7VHW
DhICIWgwETRg+CzCBXTuoiwj4mGRdeqhUwLHj/MBc7BSeT1+h6IFqHgqJmjN8Xy/3CtBHBFtIwfB
jMFNTqUQnm9HanQIQq/ayJXWZoVwEDUSSlEMutgUfamVWWx4vQ+iFKXXvu8OeqRjbB5FWxWZtY3h
ENelyKJOAWq5gF3XuJVFfJ8wOHvQ1S7xMf4uMHtObOlyIV4N9CcrAOslcSqA75f3JI2NourxI/ID
SERofefNqRnr0NewcTve3hsrkU9XSbLBWPBAIQm8/GAAoIyEetrgd46L5Gwwe/uwUBLAI0N71kOP
R4JiAtcUabBxqFdelCgTEfLAIsn601KwOtLBN9EG6n1TidqPRTo5sY8pp7PTYoB557rytC/ITOOA
reKhNu0jQTmVV6hZSIN1TKnYzT1uZdxg57CCjOjfXpqVDSbxq1Q4qepK3ZLLpSknt2pppgnfxOng
NNfZlwp7IPTC7Y0AuxIFLgZaxJ024AkvItCUM7iB0UdFBMsSo7PajWrf9auGJyjcRtIGcFB0JC4n
1GPALXqFbazPs3ryhqHh5asph8ZESdBVC/WNgp7gxqBrtxtcSpvOAO8pKHeLHabTFuiNFqPSPrGj
cj8rE0bABpqhe1cU+nelylV0LNTO8BNemgKrF8N8WxhV9a6qJxSpiRx9ShYVhA8Jz84TJ2b8dPtL
ry0MKHrZdSOimEsBnhQ7QtusUE5JNMX+kGHKejDiXjmEqUdpJRkdHzNteyMqrw0qcYB0VanfXCly
oqqP/6oTDL7LZj4nUfk1A+Z06LAnvcM8DL/XAPrn7YnKmHj5+KEzwS1gEV40QvRipwVJO8O2Ucg0
vLD4YpfD5xSBzFNcdcWj0g3BXaw5SGVNTfmQBunL7cFXujVkxxxH8I/SB2VJrq1cEXSaLe9XKAWt
n7dN+SaenNDbTeVkneKyy/Z5oIrjGGuVODcZcCHRFoBdaaJvMZxWYrp8g9GvAfIqMZmXhwGfyywc
Mo1vnrfZHSF2fCNC/VvnNNO9Pdbt6fbk1+Is2hxYv8gMDwjUYrgU50Slxntinq3uJ04/8Je7vLIO
lqjxZcfBNH4IkYh7M1uVt3GdrE3Vpe5DS5uGEVnK5dizoSYlltqdr9WTd/IiFadoC52Tnec1+aGp
xUbnRM5lucvQAuYykVcLzJ/L8dK8ijSvZzxS0/GQ5XgeK3ZTHlPL6TfeCGvLCpmWsi8weP5hkW8k
xTylOWaqfuzoIj60roUPHcVQ7Lva9sxDpXtB9RkPU2Da+qfbn3TlAEseowT1AlK89mnRwzLNQ8bu
C8U+9konHciwD35y+a/13iyS7n60a/dwe9iVMwx4h6YnwUNWEBZfM7LqjKPdwIANY7s4p6oqsCxT
qCHEgTK+Gx1D1KdBV4z3E1h2dBVac+vFsrLqoEEoAtuyKYeM9+UHtjHzc2claH3F7dKjN2XvnWrA
3nrW+6NaedUd4vuR33J5b5yilZ0FLkJCXInyaAQtit5B7DSe6LLOV5LY/Yo3rXnKJr2iSVVsSRnq
q5OEJksKgKIwtKfLSRbq7Aaziu+OGB3re4OB8T2dKf3UDNlwN3d95EehHe0dLS7+6rFEtCFDANOY
VRMPpNQNhnAHPUHcDeNo+EUIHJHAWqDuDPK8/VxXRoRnUmH/KYI5NhBcn4evOWxuwXrO4r7P4npP
mLDcHUUpXPcSuz5HU7zlrbE6S3QTZfEPFusSl+m6EZa2rejwo1LKD8oo7jNU2SYopnqzo7c+KfhW
jvMTNdd64/GzEpZAL/H0ITQBXV5uZB13w6hx2s7vsKv6QuR8Xxtl2AJ+BZ1gRfrH2+dmJcuiAia5
HTLeX0mO9HXiRuSRnW+3Fa9o+Iq9vsuLLf2UtS0KgIh5wWNDLW2xRZ26DYYiUjpfrXsMNoo0jzGQ
q9rpvnJx97w9p7VYAKRW3mIofNKlvtyjuL4mVjbMvOwUc/rYuGZTvJ27AEp5L1rjSVCPmrA86ga8
LXldH0SKRd/tX2GFMAPuAiEFOpcIjFPUvPwdFLwWhsHQ4FdqVj0i7I9yLHoRVRs82nMB3qUJjeYv
VELM/MmJJl1agg8hiiGd9iOtpvRFi3Px4/YvtRKayXFpB5G4g3VcBqio9bI6M3AxBmopHvME++qh
s7pjHhbTIW5aPdqhprMlXLYyKnxiiV7yyK3oR12uRKSnHt6TSu0PVWt/8uCY4TlYB+Z7tdLNaUfT
xHtIo758/WTpGwNZpYBlcOcurtvGbQZwq+hiD4mrtvsUttBjWtLA2Xs4oRzQlgaqwU21cXzXZivl
AIE9Ux7kSrqcraHGWmQHM37lheV9smp95CFhBgm0gCasjmpX9Ed7DMeNYX+VHRfZBagTcijZa8Wm
cfGKUQutSV1dAZWfcraeDK3Fk34wvOz7RA39XeI1RrrLoHmf+8ks7J2W0lHwA5HUOkj3CKNZF2lc
X0P1G1VGaAtomHVYk+3mUglfbu/DlWDw6+0om998mmUmpFlpJCpPIHTVFDoOxGbmxdOzbaDMkWPb
2DdbAWFtQMI4bUYe1oTWxc0Mgq2iqI6ylupUYP1Jo7OHJqvi+7xDEGF/e3YrO4DDRZ1CbgG2/GIH
9KPbuhHXvR8EifWpbeyPZTXnTy6Owv5YD9UxrsOtDGDl0kDnjkzvV/WbDX+56yYalWZaObU/lQr2
MEnWOviJqxn6s3YtPtWe+A/K4FCSoZHLh4IsBVyOiDuyOXdd3lDIikQKfyKZu3PkjjRx09hDL23W
lOjJCU2R34u5NpVkVzS6/u32Wq98WFjeCGTT55Y59WKtY7oPQd7Uta/lAIwnpzF2SugQxyIM7Y63
x1pbY+R4aIKjf0KKt9hEXkZBgONc+1HSDO9CLZs+puqQ7xjaPRVzFW1U8lb2EdRJfCJQXCINWKrQ
OialDjAovAgzrX6L3B9OoaOaRCPyll3yZ10FZHjuMGyRb1YyAqlYA9GQRBodssXtaWRaYuktrbEY
9M0hQhPC11wex7dXc+XLIS1J+ZregoGc6SI8x6oXO15atX6W9iUUc3O6T3B930deWr9+Iel80UQg
p5JjLiY0l1OXD0bf+V5h1fUuTAF2pWXovmMFXuAUOUcYDuHh1fPzsHaEpkV/EdWzxfwATKul7qLE
HBTN/DxMuNwiFaqABdSSjdi/sjGRCJFKWf+62hdDuWmKnH9dkcL1XfRT5Hlz0BJVfYQC5LwrSn2L
DLw2Ht0Gnncyi6Byfnn0+6xoGiSvO78eTac7cLEm85k19h5IqfT3Y9tbW/HtmhBG8wHyGcRj2FK0
SBdzhBgZZ8M0UKTTM+QOhIPIw1FQB8+TXTxoZeLXrWp81GJnTu+0gaLuMZzq7hQOKommWauBgVhX
aenfG2t0mlOoWsmLG1jNdMzRsCQfEE2Sv505j1Iwwgiew7YI/466qsMOTvFK8Juz+ykr3Tzfe0Gh
hyc3oxG4kTZenXlOAjc4SCJw5lSfF1GVp9vYW3HDNMG9vE24ovzRaNRdVpnzObGGH6zDx9sb9XpI
CPmUJaS6G1yUpSJKNIOATIvS8uukdYcHQEk838wM7/odNYJmPiopac59D5RnKzO8ijR0T+m98HTl
BqGRtojebYLL3TSFlt8maEwcQul0HwdsgNeeRTkOgZT3AI12PDAuN2zrBngo1NjQoGwipt2ElPhe
KJnxOI1u/v32cl4dDsaC8QIiUZJ5vaW4CjodhdOjz+4nRhCcXKNyPjeN8dwrUXAo855r8NXjyUwT
DDDvRZVS7eXcdCdvMLVkDSko5Uq/q+3A+xlF8YD5dsYWfu8ZBboHtwe9eh5LDC6tfbrPIGSvKh0Y
VTca5lAMqoZoo6tJ689VkvtNE/f+BFxnb+E19KceGlsOMXJLXKS5jAwTRfLR2HAoB19Ot8RhuG/j
xPbbqFY+DiFAtXOCdMZeD6tNM8pfqdpyNL4lcqakVuzPxeK2ep+p+MFDO/HQZd21XWQ+1hiUix1Z
R/JWdSE57gI91Hme1zoy11aUKH9qpeW+w0wm/6nXOdIHjJgbPhyZWYI8iz66S5OGtNfDOuxJTSMN
mYogGu/7BNLUTu9U4JJO0JXJTlUQ4tvz/ZKvdplOX25/xevKMw0P1QbuQ91MQssWb1QzskjY8Ejz
qzBWH6EK6GLnjVZe8ms2SbMTo9tbB5521UNvNWhlOpPVJDtljJ0OXxLDyc+3f6Pr6pL8jSQVnmoW
T9VlU11tzaihPFkiG2bG4sBHTdtjbISzckCFUafhMc+8SYoWZMIOf/jsxeS9gzxkiH3efk5Uu903
eLU3OxUMfLGzEeUu/XlUTfUYQ0NI93GbJM9FrWZophv29IV6t1XtOtTq00OJycmHSXdQwcpSE3cM
DJq7u3gWXozNgKVB7oGo/+P2nK93NMIdSKjDX0WShUr05Y6eshrG1VRUPuw/ez+VenZu8g68wyy2
Ol3XsQkGEu0cnkK08q84q3UDLyREkcTX3ab/Eg2mDYHL1jDmQdtvp/IY3IgTqzuMLhdvBJkqIMhy
OTk86cJcomB9vUvEgRsejGzWpAcSIzidQ9H4Su2quyiZrcMMgONcTEGwj5wy/hfg678vvObbX97z
P8pqamL03hf/+j9/Vi/F+655eemevlX/R/7R//+/Xv7B/3mKfzRlW/7slv/XxR/i7//3+P637tvF
vxyKLu6mt/1LM717wXC6+zVA+FLK//N/+8P/evn1t3yYqpd//vGj7ItO/m1hXBZ//PtHd3//8w+M
HH/bcPLv//cP33zL+XPvyvxbEX+7+hMv39qOP+z9Q2rHsCdIi6G+SjEi8fLrJ+o/wG0hMgDYU/b2
Jd+gKJsu+ucfpsuPJC4SATWa47/wsi3qAvJHxj8QfIZkJS21QEhBwvl/M3/+V2D910dhJf797/9V
9PlzCY2//ecfXJgX4Z7dyu8gn7RocnDLacuyoVsqKVKaqr6vMAWqH5w5Zi9Vlext2wrqMs8DZY/J
2jntHObvKm697A1I3ETX8WUSAQXcGTaQ9ndEtSNHcyjwkjPUSc2DOaHl2DKHMaKZIkyiAF4JhfND
6baW922cslgaVoVa/aczw3l5BHg7K+cuyccs2fVhE0Yf0izolScuddMLd0aeleWjlZohdrGxo52H
pArtdjeUEvemi6h9p9bl9FC6ffEWGbR2vov71PzEkiuVP9LzCo9TKPI/naCtXb8PnbGednWhlfl3
q5s1BG46oxDBY+CAMFaxudJG9aM6GVnwhiM0VScwJoV9mGLEE3Y1F4rYu05rmb6Hdu0XM8oD+6hn
wzCeC6zlPGQPvCw4TDYZLjZBSNwQJutmJtmV0PxCg820dxVXCY+5LULlGIYIovtF24rwKes87yk3
xvx9lWK/cmzqVjyqmSjxlI/RFgDD6MZfu27u3k04AOk7TNZGvDgGnGynJrHdQy6UxjyaCRbMwC5d
DYNO+Fso8lEtGrInUy/F5yqxK3tnxI0TH7KwibWd1StGuwvh+r/EUzf9lYIIwGd0IvOgn8Owof02
G5vycbZzx9w1nR0G+zrWwr+L3EyTkxIo7/JMtSY/M9v2W5AF2d7jitgDEjIfI4xpP02EI6fmqrOc
sLo3gWLX+3aomwehxjBgY30OPnZFkNxVlZs9UZPp34I9Ho8g/T64ta1+ynB7+h4aM9KX8Zjth9zI
fgBgoMhd50U+7tM08f50UJoZdwESvrQftd56UJMx+Zq1DbvHScZg3Fc4wDAtruCfBrCXGnOh2fnQ
RxOa4EVsjXziQmW5G2fU/abMyvf5UEbqocFN/QQZgVhek4OxWuzcJ1znBm2H+6oa7qKhJhGpLLVX
jnWoW9nO0lMR78M2nA5zLTkJqtnhRl1oaXdurN7o95med/+XvTPprtRI1/VfOevM8YWgnwK71Vav
lJQ5YUmZSvougKD59ffB5bp2pqtc17MzOLU8qGVZYm8gIr7v/d7mYR4aCkxoKM3LOHTYOxVZsX6y
plKqcMoMUjQHSxWYdWD2ddNkmtADnQpi3Xupkk91l2XfPLQYAzmUuXqZUgyso6E1l6exd9wySGXs
GMHUdYN2XLLBhmAYy+QbWFL6SfLl00jEs2gO8ZyOeTRPS4sXQFJ6URVTi9Ug7kOQtL1239V2Trrd
bMVu4PUOocLxosrPk1JFH/h5w6MAKDWuqiHv06BOtOxb3IgBrUNaTCLwM9O5N/Ii+cScEfNZ5eTx
gUGi92ar0vcRvvXeczbUPVo35H0PupdoaqdrXX5bJm4sqUtk/V6lWiIDbeRnQU98KnfcVdMlgZX1
lJV58yBHdxwCy+3FCWEbboy2svoXDauA4eJ243JUjUWEA4bM/nVWlXYTwj3P50ivRqnvrK5QnKWV
o996Whv7+3woCkVg6dSOZ9Ftlo7uqPXf2kmbPggZX8tTPRCOeWe3XVUAzulLvPPJO+jeVzouGfa2
qL8kfIY1qJ3RXC/aWmlxOC+aNMLUrIqvHOXWvJekLznhmGnup2FWlRsKQcPDTKxhaN4po/hkONoS
R0M1Vi+zbyosddfc+yrrpb7zJsCloLS7JNkxIzfpUcY0rvFq7DQuHlvU0X7ZPrl4LlGQTJ5e7olI
Sr/jGFd3O0bozatDbGp/Hjw1VAQ1zPGlTtBn7VvbWLGsRtyS7vol1r394BSIOfre7DyclKYlDhxn
9j6ZAhPFIKEmxzPGUNVNahY4M6e2Esd4zgXhZMac33Wta0K7z8r4Pi41stsss+7uuqFLXh0xNGm4
wWfJkYuqOVx0K45PfWqKJbR5bEME8r5ku475ThpZXVy+VfpkuqGc2PeijsVtkbDHZHTvTlPchY7e
2nOErry/d1YjTwIVN46M5hSgILRISIP+1ZbaubWadt5CG9avCPC9T40Yh4+18tbrkkl/FfYojr/0
ULlxSG+cJkZVbfDZ8dZayQOqkuKxh2M3RlJYrYxWH24s0oJ2eZzGws4Pk01EG6JVl8KMZiTH+Eqq
zMYatI6rvQn4wRwDUe0zT03J0E6a+JuncKnima5MryRRREbo8ik/NV0tr8bMW6DKzeuCB8Tk5emh
7Qv9IVlrb955lSlrfFit8bRMrmgih7jdh5Wxq8TvB04OjbpKXmBkJLfuIqcSo3tBnSq9XnqhPjfr
rdVPPmJTTD45dI1p/VYmyXTO3Fxrg3HpjZmc+mUYw2WthnvqBdHiMG65r109m5+p7YlGsglCWIJ0
whY8APOwXkZ06A+ajjUt+EfG6+qq1j1OBn1b0Oa22UW6aBJnn2pO2YWTrxH1pNem/gbyIA0sWKZ6
DLy6cu7qBW+MYB07q7/gk9CagVlby51W8HFCiWZrhKwg+memVOJ+5V9oe041PcNPPjM+cXQ1xZn0
E8G5J9W6IxjUpA2SRdwGddWPetBzIrf7JpFLigTYGPkPMVV6XT2F2Ll1LO3GJ7Wiwq3P462punZa
IsbY3nfkmw1RGV2zaoG5jgOWR1o/fuVvxOWOTlh8TjBduWtHPTN35dTih8uIyDiTrJ12odembhzF
np09+uuQxrzyPJGdRREhIdHV/VUcL46JQsZHY54ubJrBaOjF+2rP+U03C4TRVtNZA+cFTzFqES3d
G7XVLGdoxerA9AKiyAJJBMKKtzgcyMxOm8DLhZxDZJ/Fq2HGcxZpjFYv5biMCPjddcjCatDYwBc6
yxcbz3W81LLe/NQUvrEeGJ2sdlAP2jru+2mWJbt3jxGttWZgQnPLlcIizZshGK2lXo+kzrlV6LBo
+ohiyn5ysrUxgy7l/uPQnfp3uW9maue2Y2ZdZuEk8w4ugRh3ttS8JZgcamb6VSXeidmoDWqM2Hvr
iyT5Msyj0Z3h/TClaStS0oLC67UHcoRlEaVe6iAcH5ZsRFObWx7DUjXek7Ink/PaVZp7qqzRURe5
ettSWowW4yMwmIuxYOUbjJnCoLDx5EL+z6KMByA284EhSvFlcit3CETT5wcb56x831YeJh5Z2/C2
4rBRUHDgllXvKzgIlLkYxQz2NRWrZ+1NZy6cy5qperk1rWJadxqaIfcdRX/GYcO0xxsfV5/6iJiE
GRjukiS9Sp8pmPPyEOtxPV0EHAb/bBEU3TxgpdhP+2zUJ+PUTcis92luGPFX0M8i3dvz6HlPtMV+
d7HNeLEezCU2RTgY+vqfcgZ/RCHpMTavTh4MDtQbEvmz3irG2s9pc5lEFT++tmSRRT56sv/Q5v+k
OPr1MphOM5ulYQPa/Zk448u27rWhK6LWmoko87NyfjTcgb2TkjM3wRpEe3EYT+bhYlIiQpLpotjN
5NOv7d/f6oT/bX/7Q0/8l/3y/8ROeBuR/Z9/9pt/6oQfy0Z9/NwKb7/yj1bYcH6Bb815CvF0s7rZ
gPB/tMKG+cuWSbEpVTEF2EY6v7fCzi8wDIjFJDoAw8wfWmH7FywvMOREOs+MC3z277TC+F/9CBTR
5G5sK+gzQPV8PjCcH7GUuS+Vs00HwkbTimcc4uKvI45xnNerzcy+NEHMwr6zfbT4edo96Klcp4M9
G90Q+MYM8SrVJjcNyNtJmdTag7FL+lTeytSthigda+e9T2pMCzV31W5aI1XLUS/jRERj23cCLFsA
Ty5GJpPQwuOCnDEidPs87oNRmAer9XtxqNMi+wT7z2h2VAFDup+qjtGLrTLvwXX6/FFgvE6YljSx
LBg7febPzE7mQDnKveu13lhhGUzZPIy7xhoonU0ZB8VcTT0Miri4HZNegzKG/75xhGhR04X4mXHT
tJrrRGJ0ZBjDmq7OIrUTTE9cWBA8PvFm5IpNOanzknKz9hv91BkWPh1x0q1eoJIZ0cdipf7FIknx
gkoYJe9siCUo+JZLmIm6ToB6Jz0P5rVveqzJlClubaSwQ1jieOXxid1i2M8AmK95khgap7GjkmPH
Kaiibs3nV9RU3YNZ8yiDbtRxcFsIMHzFqcqqIGn68rVKbOszhhL2s5vM05ei87vb2MkUXeLsUN/Z
0ky1fYtuBYcRDlOz9cNMjaDGBETF/npsrTIYWt9rwqHxnv2kv2rSPEBJVdHSZ3tf04Ou1QAZXqv5
joCkqxjtUrwkUJ+tI5+i7sAErezU5zLbQfNeMrFnp3rz0vpeNy6NglTirS9rWjhH0azDzZqzXeKH
JGwtHETlUj5U76smPnkxMKpdjWELhmIvFOvLeG3Yw8Gp1tt5HJ/02D+nmvFc9h95O911yXPpZB8W
eY55or9mY32pVBbUq3c7Dtst5pTJYmZ7mh5OlnmI0/61K0oV1NQU03KQVnfPRh+QSt8Hpl8fumoJ
DWIEJvfczAVz33EOZkfsKwk/wIvTw1C0l9VDRSLMAsdAv9vlsY9fcTKIJ+RW5qNTrs3XXO9PJlmm
2BjPc5S60NOh0RpPsXJLDAaMnZp095G5HHl8qClBUDQA7p0yFu0V2kTG8HH8Lgp57Xj5HRS89qq2
+zxUUz899YsXSrfYj/F4ThMlb1wFGyZxg0R1p8G/SJFFlMMPltB3qESj1fJffONNX3Bu8yB4RIZF
pIb+AiV0Z8QL2IO1qyQP0qVmj+8WUQYr7S/WgZSPYnh0KuJYx808vg1yvQmG9Ytjqft4HR5Nd9pr
ObnfdK2wMCMN09Qpvykde4+pfai7yW3va8AiVmT5M64r3T7znCsvxaSPOiHQ8qskG7F5AFTI7Quu
E5Hfp4Tc10fbLMadxWeh5zg2Q/M4ap/S8qsY4yuTiX+yvAonJ/K7++rScejZVRaXe5A8khSPYDdf
U4cyKUmJDBi0GuKu+pxa8ISAdtz0cfKNp26um0Nq+e+a5r/xql0pmG2iSVUA/6qKtOJ+8q0xzGT3
5HalCvVpxjKtMkPXa++rmfm/U2O27kxsVPWrMwwXhZUolacfFnO+r4ZWnAZno3StB0sb5mjO4l3e
27e0wQcnnj7scUkZmoxC3JPXhneyuaDFT4q7zPI2Q7ZLqdLrVTfjQ2wXZcTrWO3BS4qruRzhJvOn
p059dgElKHLV9ZI7N+ZavACMHhqYCyHmHIe+GE/26j2iTCYVYtqjuQ3W9VbPsjOO3Pum1MLG4u3F
4fOG6ca7n3pBb6xjAERnZ4HZlTUKIbUQ4+4650JJZ7/GLNf+lR79S1fNR7eu8scamrSFSNeqzPvW
zW716kKq6wX36UOryqe5cW/oDi07QJik2rDt5KObqwehTSfLG3ZGf6ct/RpmycO01ahdca6HN6Vq
zqB+lI9MZa4TNn0tSZ4XUz6I6exPcq8kcEJLbVTNQRWHNUbA81SY2JxN81WyXlyGYVKrksDIs1u4
FRdGPZfSXo6WxWqc+v3S3aekRDeOdrGxbPCBgQnQM+WFzBuoUE2VhX1dBZZKXGTWIFz54O4aV1+L
YMGeHFxISbHPuxaJUbuwqZQVsGhu7kcRf+9n+5R7xTGb3Piqrn35VtlOEenKO7otALFyKIAJcgwL
pcDD8BNLO+QmwWonDJUKh758QjYvD+vQXobSOthZHnCursMtONelj7/KUr8YNLFe3ewHVe3g8IV2
DnVwrBBBiMNajO9dZl/0xbmjSwiEue6tad7bbcnO+76Kk7/Wt+4MGJQEa3+nVyKa9CsLrzzH7COj
TY9+U8VFgDtd+mauA2RAbZIY6Bb9bRHTNZQAj4s+vWVtf7Fc63XtZWCt42uVGVfjgsbZtNZoYfa2
MLnphoG9dZZ7t6J4r3dj4jzhLSZevMlIQuFetBq73KK9Batis23M6tMo7c/eKoGmna84ZgAvDO+r
HPdTrzXvsH+i3n1W+kTBgkwBSxvAP88DyaHzKIHXY9m80gFtdjX63YLYLFrWO984VfR+vZ6zyJpI
A5UZ9H7nMZc0q5VdMHvLHPmGgSkPvL8lVOZaDPOxYzM3DBrPwbEAepNL4msA7pN/TFx9pyk/tPXs
VWouz6u4JFNn3Gslf3551jHN1MIZYfYN2meGjJ2d77Rhb0sf4pK1Qes2K9UuArWWx8V8RcTmXcl1
PjmTfQ3v5LvNsVYYawETUAQD0IG9TMdmO0sLBiberSFfrKoKOB+fGY+eE5wUV2/x74f4zkvclzkv
Tp3v76u4DOb53SNwnlZ6vur0dpfbY0ju5qEzs3PuJ0/52OYBNLiwWvP9aNEeU/h1wVJPO5nrL3BC
GIKRzJy3Ryn7m3EwgkxjJTXDCdcg3mjT3iMk/ZbgeBbadnbde+N5aguImqnTAUIzOFmMJ9vpWJsx
AV3mNrhlfHJJzPhkupwH9M+rPFJupTc5383RIzDIw2go/S4hoDs3xyAzdmv+rYlLh8PaiRKnAe+q
2HPnt8pxglLxBZdH5pZ7CBxhV3wxSW6MvPpzmzAB9pcHDy24uXwxhyzI1jlwVnXPjHdHejyD8892
rajXRJDPGWMSPErSSwkghEQkJE3MsY1vo0MmJRt8oYxL2VDQQtPMaMIgPoYY/4Zub+7trN7blbEz
mEcQ7XDnMxZHMByaRRoMnsO53Dw7JO/m2ee1fUnzfgEbzqrbTAMNA0+fHAs6EvhC0QRlCSRGC3wz
VaPrYdw7CB6Zc/ZSuATEOifHTHSnXOj4YPBFl6vMg0LS2Y+T0OMXu+U8TvMjVQnQvEFFaoSlo+0I
J9slNARWv+ArqPZt8k0JK1qXMZBUj/iWhNvhOpuwpvgg89rs6lgFuNnxeg6cdfr6ifHgbjUTa+/J
+4m6+z7LFydSmQq6tcUOnhFVMHTmdVuIZ9V9aBapIc2t0q8w59/BiYp8MiGm3NqX7bs3zwzLL656
w+Jp8b0o7m1eL+NQOeTXfMS2OhXVLZKDsz00Vz1M1Vf0AYceP6ASHwOm7+QoVDGbvtgNlvVY+hRb
Q3Jyhv5glNP4gXiWfWdoo44Yj8amgZ7XkpDZhnychA6joJ8JapW5tBCvZmdQA9d3GTZGNRT754wx
wwmSSeiLHI0HQQcpGG5UG6SQuoP5CHxH5RTVRXec4DrgPhymHZ8PYcGb2x9szQ+yPKxn8hkn91sP
VLto+pMNoO+vWBuCEg2c4mXLXjiAOQLXBavbv2egubMwvw2jmu5rcHiz4/yJLSZ/8dlyPyxv+dLJ
s7lQk2NzVKkr1BnXC7LfbBnt+3re0rKvmKx84FUW9I0WEZKzBjGlUO3TQuiCRc4KiuP1uOWSuTrZ
uzLfbfWOcNKgxy9vTMV+whY3m3lQdnVK5/epnI9lbl7nqTzAxj/0pX1Q8iPR652NCMeJvwKA3Q7m
tE/MKcxLK8SgPEya+ipxy70Dcpqn9d5QD717rKoHPqsfUCaHVWo/Oxw69Kr3wq9ozwj0EfU1HhLB
6LlHKyn2q/puZjQVYnmSvXOtEv3isVneWNV4ALGJxkneEYkb5lXeBZ6Z78iNMREwaPeLk74ZoxZ0
IOuRLY1CBKbKBkBogykC2t011h5NML/WtS8usS/zoqpjkrvHGe7sqXASrJJW7dZ3R0ofQEZywUv3
ofQUvqd6COUwcjWtQ2ZdyjdmcAFEjbs6AWUszkYu79CTuDuFhxX0PBQU57qUkZfU12YrA1LoktBw
Fjpx+X1NjEADARe4qto45mNieBNT/tR9hDgvMzdmUZdfQ3IJGanuOvDig0ppNDPhGkE+Tl9Sj/1c
1PK4UipWtMWJ/sYckW3ALBn5CWdk0kT5Y9ZPgpVe0X8s0vCjydA9AlPVuRR0gXQ3FyFZg0OWHTN7
7I++jXuItMvHijSuDutaFrBHkxpas4HTuCz3xnZu6P7yzS36IsA+VZ7B2Ycr4Y5mWCaN9kHYgMTz
TLswYv+KzOfAgMXm8c8HfzLTneOlS9R1qJTNzePOAhoN24KNxuvmi+Z1O1eW9UGBdTqTCkaMBOxV
P1mjHxW9dz1a8qVelmNV1MBkuC6tXZpwymnkufdvVaIObkcyx2J0/o4ZV7jkgNG13A1JXtx1Zo6X
rKBanwKiKkvmqbV0Dot3GWIL1xSHhHvqVKvWnVPW3rf9YUxbZ8foJfCbk7OM39fstD27cb96mwY7
tzIKGCHzZYUC4MzPqY9xD/bHXv856zqFSnuMh++xsGJxXKYpzwMkUTLeoz71qiAv1tFjiNnqDhyq
UaP6Wn1+aZnQ+RL7sVi3Y1PRS5UCMm1U1EYVVWnZ+Df6OPiSzcKYr0fhjdmpomZ9jWNjTo6JTSTg
wWkcIwuHrmtvVTW3WtSspXGJ647Th4AD2E6QZVttNxuLewfvm74ATw9u6EZRe51WOouDHGxNhbLx
mAfkFilKW7y73Cq/scEo18H6Bu2dJ+5qEDQ+juYWOl+zGL/9L0I5LBtXB+vmjdn87zHKU19+/Ffz
/b+u337g+Pz2e/8AKjXrF0TEcEwRTruYAwIM/hOp5EdQ95FSb2QrOIm/Ul1/Y+3Y1i+WgVsHYBcB
fJsq6r//6zfWDj/SiX3B5BNJB8j032PtbIS130mTcPd0HYXNRhxyEWDhG/ojTikbaCDrkGgB5s7x
cYjfZkmXAjvfCwYSt+/dJD9AO0x3DK/s4A93618xhjYx2U8Xh3q7yRZwnXQQWv94cZ3hbiUmNGxN
23EWithVx3rVGQ/mTnLq4f2ZgZyc4VyBt9xrI6aN2ZiRCq7Dtus9CrqwqYqe7ostKCRZobwaJv4l
XNhXtVAaptTQ+hV3V0Qttgn05kV8lxnV/JXRLhaCsd5YQdXrMXRme3iRHMkLTX01HCuwtG+Zocgm
bHpTpftMgclaWgZG5ZVLK6JCLheIO/49pQ/0GYIPmiDBqZODO5nmZxJd92zR9hvTyQzY1xzGLCwh
HiHb6zjtpXCb78tg2NeeDeDxj1v7v3OD/0YP+Ye37M9zg7ea9Yhnc/MDiW77pd8mB+IXnCMMiPsg
9CDD23zgt8mB+AUNCB5Wus7EZxNA/j45MH/ZtHqQ5WB/MijY7O5+J9HhEwDYj2nnb9S7fw41flsC
f0Wi+zUP6Pcl4fLtPJwVUBJbrE0Wxk+agiG3a+Fg/80ZyLlVO3N28L2FqLi696Jm6f2DSM1dDEB+
qyn7YHTZycoHpIqieCpzsRvr6ZEGCDBtTruLbOxns4ITYFbLuNO8vsRlGxMeqUx5csoY0bkVlxHO
Js0+LXL6Jy3+KKFpBwJ7bggasJ1n3f3utvRryq+OhD2/uEzHIzV7tG+j8agc/ajBvgo6DbW1qvhv
7J5+bzzV3ZexIdHTGBxgPSsmb+C3aeDfes2fmop/fuZ+/jAb+/+boB0+mo2F2f/8p/4nDs82hdK/
P5g+FfItqz9+WAHbb/xjBViQRX+VH2wCb50xGmfCbzRS8Qtudbij4cnH+4fC5P+tAFswVtv8Jlkb
/BBmwu8rgCNus/hG7MO0CxGt/3dmZ9uB84cFwMRVcCaAZ2CEgRe9+xPDmhSiLhcj2FFeCP+cuLl1
LhLgrT/cj39x9PzLq2zEdYyWdQq6n2TO+EZ7Fd7RU6TFGaN3PYc8h1vk8v7Xl9k4+T9+GRP/QcwX
NjN9bIt++jLQ4nCXczDlcVzoBV2qb57YiXb0YUme3bHuP5EUu15Bes3/k+rjJ8+ibXTNBdnpMKjC
h+tPMYRV3PWlzpQV2gob4nvZNd6aAQlgWBDA7QR3hbXQzoccUuEcwQ5OngdDGp9rwRBw8ysEo9FG
s5zDRHNFwqhCb+obxEEpiNlf36Y/Pw02XmoKLsIuSk30Yx0A8KkKZ9RVZKTm8CA2TtXJ0ZfS/FuC
re2WUOBsDHeeOJ3e9uL/0VQz74U3Tc46R7i+D32QEhZi31K+d/idNJMjgd9HteavOAtlw3/ySvrT
l/Rs4sHxx9v+Ae/f+P5/cPRkLJYbNDle5PYaIBTpm1dmN8j9X9/K7Vb98Mah76Gk4rFvtvu+/9NV
8PrPY3iCRpS7ef9ZOR7dum22z3a2vv71lba/9NOVCG1GEi5IRSNt5aeHZi9+C65BoE5GpwMz04nt
oFP48oEmaVclLg3L331N2Kp4lxEQU0mjLfzpbMzGkaGNQwaJzUCNebKawtlptL8lQOUl+fUqcAio
iiHG/2z/Z9e2Ja2cq5h6Gz9QiBb70s30CFDSPAm9eyY7qLz763v5o6zvz9f86cWsMqhmFgMMtB5d
HIgqXiODBh3plvOCmRYGlYnr/gdTsz9fky2J74qOxdU336Ef30dG1nKAfCi4phafFYrwO8Nc53Oh
kVwQ2Dls50ARyvb3oje274qtyK9KNPQKPtPMH6+b1JPm5d0gEKR25YOyZfpWrrETsP1CTVVOVdz+
9c3905JgB+R/BsWe6aPdET9esMHHpi8722Zq7LW3Bu4CbTTCl3Sijujf019fDDnmT5s+FCWPA2yz
EsEOdVMK/Xg9o+naBc9rFfVOXKrD2K95fcaNdVhf8kGWKTJXp4r3SbWK+iBw3WEqFC9rSeqV4x9t
Q3bG21zONDGonxn9nfu29JLzIt0FNoFcO5eg7YWgrnlumYRKohSbnSHt2NnVqqkVmM5sAFS4/Wwe
x9FtjFBJpmHBBkbIsJJL1d7KHlbr1aJco0bxD0r34q0zlgQD0Yn9ap78MvWNHUmAMedWnaziCIlu
Ht4tIrNK0B1gkMvUOJ1zVProG+fcibWvBpkaeoTXa/va1CQvn5xcgVf7duq6sEpGBYNjaJo6RL1G
OtaiCt52BQn+kJWScjcGmwZmLTHLu851H6YEqUCJOCSand9N+CIogFnhKViZU2ruO+G2r7ivaNo+
X3O73c9DZ3kMxNBYBghEvDY0pJ7ewtPZJCiJ3j/HOj13iIlNIdPArdsl+cruaM3WrkUYuKSAsT2E
34Dog2IiM3l1rU+DPmPX2DbLyi0caobfzRALsSO8SCSoMerheZmrOjn4ZcEobG7Klk5QuKW8Wukb
joL5kLazCjf2GNNY8b3fDpN+0BfD/xJ77rClgS6qc64YqEmXQV45e8bjxHFh3FvMrHqiMJeKsSIk
TMSM2toAm2t+MUzHefVXsU9npTRmp7OD3E+jyn5ym2qug2ZNEGBwTCTTrhkGBg94SpfQHAVs6zuB
6ch6Ut1gVaGhl/z/WDpWDoaLmmXn5bXxkueaV2A7UthXfc9zT+GfaowcCTj2n5JlYAKe5BBiUDyr
7tmLJSKCFJkUuDn4YXGD73y77Omp4hOi/YE3IU1LJupD6zxKiYoyiLFKb67Y1yk2qnaLrK5xttmY
nLX9JuuegqnzPLD3ojVb75VRpvUR1ylyn2pZlbHXtZJhsaj0DruFfO6e1WBqT0J0c7E3GSJM6Dlj
mhiYO1B8VJJDeIRYPUHb47X5zpvfZKHTYC8bmH0cPxej6mh5nFFCvaT5apHKCpZFFifZuSFunqmM
Gtr7ejSSeqeNZdzhBIj8lmXlj+bBrZvkpUFzzx8pNGDcpBfmRuNYunckM4Z/k+Fjl5Na4CxuOHvF
koIZqwrm8Zq6Uwi/3Pjma6Mkyril79vEPqYZcp3hK9HyK4aTbslhBHF5A2A1uTSEf5lMqHl2xXLM
UrTq+96stXa/mB6EI9sS63jbUlhNkYurirXTF9bNU6VNSfLAIZhnewiqxNNwvnU3S+zD2jayofrM
kFV/1RRKCVKjbOswZjPykyTviwwVcTnNeO9pwvskTFPHLqHVPw+TWpKdbDXxWPfJ6n8pxOIxC0wt
W0vxEzOk/wWCVpXemWAudh4oo175O5UOiKMC4r46JqLKqoag1if5YliV7O9Md5T9VVYa46MyEzs9
6Y0U5RTAhE7RiOJwrHd7bylFcjJFqSPagf2dX7BoKou9FCisoCtlbv8wuY1ghuwNUlPHamX0Slud
FfJbjo3//KR1WV4fWZvExk1Wb3kfCYno8b6kNs1DCDCpDk9dm+HcTRPwP5zjvn5wfQ0dl6yscj87
9TBDEUqqw5q5+pfM06w6XAykDSfd7ot7D8KzjIy4LR4oovXndLUGRghea0e+i0Y50qeyO3sQhD43
lTF/ONDbv9dUAebBll16285e1t5VetW951rdfrEbc7oXBVw+zKs77xPIs/2sgwwbwAcJ0fI++2Jo
aK73kJe+9q31m/W1n8wG6xlaxHzXDnYP4Sqeu4PB5qkioEpmHlK3K2hNZpKDg+UZA/q2bG+02sUE
bs3FGkIYmhCSLT0YmkBj4AZt5vfcwll4ZdB6cXsp/FQ+uUXCjqU6dka0yqu1S/R0Ak+37ep50ie2
1dId1vgw4FPeR15j2xJXRzV+IOLtDcYGUntOyOa6qzXEZIwHxjKJemmKj7kAKdmLrjFJ/UVpcPQS
pjgA/Q2rPR688tgUWSxP/Tg4b1PhaWkg0nl87Y0SYXKFw80AlX2Zb0arXe/LHn9yJu6J6wWJ7aRa
0Camvu4qPUbIZtSlwPWkzpsPpD35m1mQFBbwhVHSd2nLJy9tq5xCkhCkDjg5EsDQaLl3bxplJ58m
ffCZL42metse7deSOoUCa5jgypvaJlc2nGzKDotdjNeTiwqLIQUBJRUCPKaleZ/c6VbF4UOgSPq6
2Hz/yPPyvt5xCutpKGbZiSgtJOO+JK6LO9gtnYwG0mS8o6o2ZVfsWx0nuNsueTSsmfZOoMwEGU1r
fJIr0il1dgW2RF8G4cb+zTJj8xJ1FmfIk74odE2Vr8rrehoNY0dUdrur4UDHR7evs4+0hI8d1prb
J0hd7ParU8PQ2aOC15hNcke/514utSiGPTmxs9YWT9SUamej6IgPMyYdLYfvcht7kz0fOtdfsehf
ltQOILqXL2LOs36PrspWRDpODVSvos7WMB8omWHTGna6N+yp/b/Uncdy3Mp6x1/FLwAXUjeA7QCT
SDGIFCVKG5QiMtDIYe8n84v5B15XWRxOcXy88+LqLM656gHQ/fUX/qGAlzSGEEC8KrmniW3FPq5N
xvc20vNmY+gJAE6RZXLcmIvmfs/zMnyu9M6FlUcLXKFIP1lPy2hoM1/WgJ6IPGL1XdNKmQdCN4GY
TY05zJsumWBEyKadvrkmgNtd4yXNA4PKJQ6oXVSP95hXjfsSZKPuK6UcnGqEiYhoBsd7p7UmiAZO
SH0lseSatw1SV6DRSHl+JATFB5fLuWRsGIJNHFx4CbumXKlRHdlXt+0W1EE3Bv43zSZxG8fatTYO
Y0f8F+E/9G5mf2Uk2lpB1i8AhdrITPttG86QOiA3QKDjB+rLxsnM9jBlXfNpBp+gH8My710fpCuG
NV6yKB0d2brUgkRlfNWs6+IHh7xUC8YwUxlT8Qa3b6gUams1gPR3DPOHH6k7MAZnTBV1viZT6W1k
56FlGiYSvxk7XrzCn/FiIK1qsug2RS9+hN/bpzQgoZdZGzjlxjEpFWgKFo6ZaIXl9DWPbcnEvyji
4TBKp3sII8y3rmxbB43vjXb8WdGrXDbuZKtwo9EeRW2pL+29PspIHhyrSLutldYkwInRJl/GJRy+
N+aYultAtq4T2OAO/oRFClyktUIg1QNh+s8gSg9Mae9d6aOSUBhb1XweLD373KGUoYgmIfs5Xgom
tF67kjg81K14fCmVb/dz83msy547HoGRH1MVV48lI4QnmBQLOJJGqQN2uzx0oxIh/Uy4UEVxbffS
YEafkHmunXElZ9hVl9OQYt5qqbiDlWrUX9psUCYNXr28qqBVS+Dghr42dZTzWUPzYNhYc8ScNzcW
D1mGYuAXUe2t1CTaG7ovW7NWWxtFBWYRs2dUAW6IY7+JbNe5NlE2qDexNKybBVukKqC/1TibZTIE
UEaHUnjTkMaFmw70FqxlMSjvaoazOQBqlfKxdCY72ytDlDcC8dFnlOzqdMuonDRRbz0SOjNJbd1H
PXs8Ol1cfgnnEJRuURXFLZ8TpNWQukgqmGBxPoIgmb/FS9mUQTnkxWM3pPqjac7lEzcQoD9r7MLf
QzKBmo9AMtzjzA6Fqnaz1W2imN1bN+zayfeaKfrsLTV6pFHNjNYnxZ5+DnFR3trWtNYcfFh65kvS
tluku2IS4GgSPbli7BK1Or08KjfpKABEhTKkkpoFOAs27xfN7kWN9U1TQStfUl7+kFblUaSSoxOS
sH5ciJAwEvuhSneel4SPs91zieSIWQApt82agXyv/jBRZkJURVP9g1kZ0GIZW83dmIaUBIDYCndT
twtE4a7z1KNhFmrnVKENnKFfyECSqbUa1FxhpPnJJMevUSQUMN2yFjfaSGwPgKFWjykUV4KzStDT
tSNAhTCT7ai4gq4zRpuJUPQ0qDT+QZ9fATMpQvuuBB0XXxMii6/tbBXVvoPmjC8p1xiD8ar/1jWI
lYIRHa39CPiywJWoCj+7bITsCDW8+OLpA2DdLkyNDqMrW/ug6pkYipOp95AXVK+BLZMasBUKcdSD
5NNkTVmqc2CnyILZJPEU4YoRCM82sPyfJcZfRwGnAniGaipQJDkaE9uZYvF32lBpbfCKCvvtFOne
tE2NQraHxagUOY1W5yuUvKuCQaOU3QxOAopVYg9CFeRMhe6jYODs7ZyYy+TPnRJ/7IUT7xu4weGm
xI/wk2FXBGcxuuIreQs8c0Ok6q7Cg0qs+K0OMh3mX0zryQSu0RDUua3aMAUNPRpt+LFXuV74o+zH
rxBPy08ZxVJOZE3L274xZH1LW9AjwDSoUxIezIKMCktjte0pUQEpRG29sAsWEPJuVNXfEnMCWBhp
3pgQJrt+3g7p2EH47N3ikxEp+5Pe66A83M61HmP8IV2AuQMlVO2SNFKdt54Ettcn32MHdzxQEPny
vVi8VbuucAnpvWCnA+f3gBr0kPv+yEnEfLmkj3dIBGffapEMv5XZT+UOghlXE99DE/sJ7R9ESwVm
tpsKGckMjpou/8hUB4lWzhZ6ovWwzGju2ICOAjwiUKlPzdksduuT/o61dIj9OI3zvSFgUVyFJUkt
tJcRNAv1BdNge05/JxqQDCgppMCbwjBBXCNkmEmwgOT2G3Oc8w8r2PG57xGRilrd0fxCVxScsSvN
76ZRaB+GZuq+gmZKtI0DhxZospV2D3UHN2DjKj1Od6sSnB5kQgBbc2fQVDu0GMIfpAd96ZPsM6IL
MZSZcdJArHSjN5yHjUSX+dZxMudRE6X21Dt5/T0M84Wb3UqiTz0EkviIQVw/Qt0N5eNEEhX7XpHU
4U1RImWEwYHH30NyQNdipij5ZSK684wcgHoKHTOhn5+jiXGIMshIm65dDLXWT4AgTVcu3ZEilfSy
MZuM58jIOvZq7IpPGR+6AKQlxCGLUKO7GmwPWwMdBiEAwwjTKX0qrxlKCLU1Zz0ZD0TUZfRr0ASa
H5nKehhlVhvbpMsHQMYo9T1k2ViQztvWQkwRRUoiveAlGTi9DRx8xkzRPGiI330s8ecAqm+yCUjU
icPMJatEbQrmmdG+F626szXN/Op1nTn6psI4KCAuQ7N0+572kqKH8qEv0M7ch47T4yBs455I8lAC
nC8ax24OoRcm7veSOReQtKWY9c00VvaXoakqtUGe2u19wFYx+gWWSKG3uKLe0sTChKj2uikO6qLw
jrB7PRnAhB/w+sqn4XOH45fa2N1gfMf5K9aoguYF1zPF3rxCfsGIDoOXVNB7Bg2WCJoHua8lsyd9
E313dV2Mc8N/IahQXaYTz+OkkDNdh7XWUTQOv6G0tPh7DXwcznA2FN5103qVdmiqKS42lSfZWPbQ
swJyCi4no4ylOFjhwqvtZw/EvNV4AL6pCNsb9CDj4jh6rbVsWixYM5BFcI3gG8XoYaOEPS67Jukq
b2tHAnxE4VlREPH5hl1qA7peJabHbrtCUdSzTrMKakUZE5knberczVQIlAWQSnIAVdQGOM+0BQEM
vDgFB6pCE+xUMU5PnGBsz62Wnklc9SJFLiknYSyRgfAAsyl99Bshp98Z/rHPFBtYqlUoqPy0Oymu
TENOBtdeJJ+FPTtfGjjFPxE28HBphv2Vo1gxit90j3PSETtKmoBOjDND0zf7X6MzAYElUa+/IrVi
3LmdiqYVQ+Y+cWtVzsbO2Kf7YRiqj8w4dOfGbWz11FlFCJNNrz1ItmX2TF8jzMAWxh2JdN22fdAa
yJmBL1zvfW1ym2rFejUQyFQCaQNReffnEipaMiA0gcCrNJF+OIEaQ1cJR8bd4Eb2DyvVw0cw2hhD
FE6oi5vFbat8l4bG/A0tAz33jS6n2wSl3xoPWZPlyT3mr70KmiVuqsCCjmwekq6GPC8Js0E34iQp
MF7B6yOgZVnem4vJiegzqf6UVdsPB0taZBFcqXniIz+SxH6qL0PxpGVp9YQkmg6mfOmmT6rp7Njv
8XYsg05QhB4Gp3NqDpEQ2IhMqfpQTS3h3B4Hj6gwMGGg76cUr1vUJhkQ3c8PvQ3RjrZJrMIg0qbI
pdZPko+NpHMO+yaC8N0ZYfY9zkMk9wcO4bzTElEN/qSk+0UvvAnwoKk8ON5VNLBwhdYBjKJC3s0L
EjCH3KbzwSaKoy8eZEkQeghyVRt6erTc2sSxfzFraIwgJxqAwGmU3QRllafA/2L0T8wWvC5UPQPk
HyCozD0QmodntyhltNNnUZJ/67SeNlGBv+Qmn8oe6n1Yqy9VXVW/7VA3HtMS/N1W9vHIx6R9BYip
rZ+ImMOtOTiQDTsKTQDtBOg/Vt5mP8zZAnoOSU8Djw3009ra0L6fQxFNqd/3yCX4OP32NwKZoAhW
hldLFM/X1olWCfCyHUNLEOEvEhaCFjDdrgLNZyDHII/8GRO2Z2vVvvBeZDBoCYQf56xEHCNedTK8
F8kMzyvNQ2StQhr2qqmBxgHyGqlmhLiY2KH75KSrAEfzIsYBqorqU+9yZAWqF8EOWveId6ROj+ci
VVX4ATMOmC/iReojXVU/Qtqs9TZctUB0LzJzjD81JEKmVS3EZubKR0uF9i3sBHIiy4u0iKL1F22d
F8kRC8/WeyiY7s/xRZIkRszki/4iVKIGNEsQjkK+xHiRMmlfZE26VeFkgDfIrf8ifJJbRvaTYTNN
pBTxes1vGkQvPlRZJhZ2DOopAFUtcqREt+ofA4Kd4barHRrNREqEVypo+TiqrHosFkDxX8aLSAs3
TdNfJS/iLa02at4OLzvjzrYc5F0yY2z1rUDBagrq2kMCxlzVYBrihEZcRCPGWUUXPtjcz190Aw4W
ijCGebTGfugIHo39M7dW0426DunbatItv6R64iLeoM/uHfJK4mGm0/MTKSAU6Y3J0X7EbUWlhBlQ
4u4xnetocRiO+tPGjEVxgCui24kLA6Jca5kHhtq5Qm5GutfR3NdIfShFltrRuv3teQsqmGavFR80
TTmhj6GMqCjgl+wHeh3pxHmqgF2j/M5Ap4LdhBSJl5Bpj6lFmJ1JEdEV6kDXbqjbXFJAF9HZQ2VJ
52rV3viVCj1OiKPMDoiaYwL3EdMgY2fPmSj9kpY5tNQmNJLrmf6ZGYDVTr4abs1moWIbK58knlOM
4FZ3Zwtz/jbBu6bUszyOL6losmzo4mP4qjGsRYlHn5tPsTLt32aJDkKQqna6xZzIgEYRWpC3zKSy
PFSXNOPBiqGVbEJ7aTN4QzHSKFbEtvBR60IyAoATiepMoZ0embKJu9HqhpZS1Rrodox0FreycekQ
WLRszC25A0BJ6ByWy0+Jx8jXAQ5/QugX3L8Z0rhH2Qa6w7WSTSKC3gNwfuxaV9yOldLvjXVvk2Jx
4QZ1p/D2cXKLxnPEUHhkNKTEh3HKO0ZGpVi0O0srzHgLxiQsN2M2c6LzpoJ/isADp9ZqtNDdxzFj
yp3Xh0jX9OWUjVs8wWiNexicMMtyqybdh1jjImjAkSWNNLkebzL6ogCT6b4tQSGH8mvhSk3zlZfh
ohxSbH4kH9EqVIRssi8HzaanvKYu2KazgEXAT0IIDN36odq3y+Lk96NZIxLpFiCPfIdmsA6XQtEA
CXNaOztAH61NAwsZNhjFTRr6Lh842qwHBT6kBvjIL8ulZ+gx0vLy+X95fzxvlu6+czQsSpuqcY6h
tVbqA7XpjVEloMlDMEZELzQIAdqbg5XvS0YgTTB44XDdZ0r2xy42NbB0qqCjhsgPujhQPytMvpP4
t700RRskjARzeDbU1TsqTwhWejwhtISQMUInXdPMnzi3hbYFf8+l3C9EhZ1y9PAuged/q1dW9QNK
vbb4Ez0bjCbTTFHZhRPyPflCKuQbeSqrQHDmwk2O4zrc71BpMzFuDh8EQngNPitxtkbxtLI2TmRR
uuqDpx/IhqHEkspQReu5tmhXpMGOsYdMo8efEHx1u5+JTjq2Q7srZn8XoQtNImbV7K5SpWz2JPs0
6Su6nsX1GOtMP5HlhlJWmjnoWDVTlu3U2DbXbhcPX7gzO5OBQM19WyZSx1U1rfP0YFV5D2kMqZJb
yoSwfkArlXKoIm7JDXJ0wzMyl3SR4SytynHmi4yc9SIpl3NL27uEmYO7Xare2pHuI0An9RzqiSq1
7gHUUvKtrZKVs/wiXFfXaNjR4Sdb7YVXPBarxh2Qlzm6sSNbrfqcFtz7lqlAvCte5PG0uvT6zfwi
m2eJpYfVRwnX4aq0SusVLzJ7xovknvUivzdZS/FVc5xWD6rehBs2LIP82qihz5kcJHrnD2blKV8H
LtwcWTn/6kF3vx7qlvmsyvT0jzdX2TP6qyilqSXvf3qiV80vqhjAWLtYT4T9tSJaFfVmNGkgw0Lu
iiLf5tLjilhyW4sCrMoN5aODhqUXvbGq3zayZ4AYOiX0D+mBKNg4kyJCIMzHBmmsxB3+1EUcE9za
hsarlZVR+IlRRNxRU43Nd3QWiB9a7NTRxkxDae/HmLnMhlrT1fzaCxfh54AKDhGCaAadZC9xt3oD
eGmbclM+li6CFRu6Tv1x8hxE64Se5p8XpH5LuNRe1V67DPytrbeATvVrLojlcU4Ma9rbscuxhwmR
LgHCMvpMzx47i6uqYRYZdCRBMb1bGedBo9V6tsvy3tKOahTevUuyV2wdrTUkbHJctcWBvsyA07wZ
kWJ997yuXz6rCMGLYyVjBVWYop4XVTuIWOyG0IXgV6fQ6XWHs7G2qXNMSr0mpOM6LAWdsKYtLZNz
26MqFFuSa0WUlbbA/R577NvyRo5X49hjJDkUmbcLFZcZcyIbDkidSYqGqYtXEj3645XJjHDpj/xR
Mk92c9ik5QapobVVOBswKREzqtYwPSzLFa8L8mduRB0VTcXQ3GeK43L0lGx/dVxTj9oyrjpSmjUP
vhFPyvbz2RZYXY4Qo9Gp6ekvluFUBAa9XuwGoSGA+W2NDkWMjEa+X1TYRl+LsnHHa01AmvFHr1PL
3uiT1LsyGHLfLHNnbpzUyY1dWWNz6OMiXAM3TgsUPZFFgMGZxPncUUdiCobxtpnsQftI/nI7q5Yn
FWVJeogrCKcBiklI6PgR+3I6ovsgf1ZO5f1E3GRcNiOYhdGj86ZV8obaARZfB3ahxm9Hd4onQY8/
vkf3P1d/MM1t9lk7psXtmDMCOA70S3PagswEYBo68R0tprbb0keBSm1o9Osg5NC1Lz/PlK8VTfKl
dY4dSMvpITRhqR+xy+vsPbe5LndJA3wAlg12q37Xg5j27QTb8w9GZJHKI18a63uLiWJ8NzWJ7W1j
26nVs8mlWN5bmldrvpiAfvi0LugCWrh3/AsX9o/wzf878PL/N/kfB2Uc4FggVMGgAcQH9v4X0OoN
rP8//yP/Xv76Nxg3/KP9G9h89i/6F9DZNP4dgC8YWPp4K8Z39T74b6i/BysH1xdQmKBjESYHHP3f
zBup/7tA2ENIdHsMA/uQ/4H6Cw/9INDJQOawYwJIav0ToPMpfhIgnGGv6zuWizjvKX4S6araSAay
K/YTbRluhUPbyasavxJyUTldAIaeWw4JeN40cGRQaycouE4CjRJevASpZ8RbVTH4HHCh2zR6EW7b
1HQugDVXGN/f8ND18bBEwzmLqeeqrv8aBZe14MRrHBpJ+fljHI3uRsx5f6/n0xzMbYsleYjXx9GL
82jnkf4d/tof9/9a6W854lO47bo+FpU8Lr9gNT4+Wb+AKOTiy4rljZLHGoAQrCKR799f5RRbyCom
6DHTlo6+GjqdroJLlGEi9hpg4Ie/u9lWO3J7RYM5mbfvL3XmhcKQQt9ZCnaMu56Xv/HDjaJdYakZ
NxSkOw6dpwFPEDU6iHOVHwyAPz5YT5juqEdSiozVhSc1zq3PdIP03PLQCD913rXdirtMjAviSPUy
+KnMjQfJT7Jgb3PYNrFAnKdueu5NvVbpTUF1Ea7fuEd+QKvjR6ZSqKNkmZ0xZ0foyI8G/D6Cotei
+8W0519J2Ds/yT+TS3vxDRZ+/UyrIpeJiBPqceIE7p96ZCfg19n8gMyguqOyWfddtPVSV7svJshu
k67dhGVoQBlLm41EJvPI5i4P0LbzO85NcgA9mUMXCC8hRtctcnJQyIqwaACOiymMPPltU+J2pYID
jkAiJdtYO2of9S3ZZTigf+8gQJog4EjhP10AAJ+JCCwsjFXjzgMufoJTRX+mDGcHoSIymX7ndPNy
hBULAm+YfulD+/j+9n1zUng28MbmahUAb9E6ecy2qEZPyyZUDpJR0BBqvHtErlE3MofKf3+pN0d/
XQr9cYGSPYj700PJGLqlI73YQYUvcBm6yx2ovuLC85zCp18MfECJ808YMXDCXh9HOry2bOLQDoBl
hAitdQhS2c0vTzQJmqrN4lP09hdCwJsvxoNBIWU1HhCZ9/Xf/0Uh0IwewDats2CowvEenFp9M9hh
HHgZgohuabSf3n+RxvoQr/bmuqAgvOE3YTIyWt/0XwsWWT/ZtWTBpKC2yFWZ+UhsJihZuUnQzdnX
Fi22617W3WPBoToUZWttmXVlF4L5+R/C5oES98LZW3fXXz9EIKeG/YtmBzQ9lkOftvVNlFNjjLRo
GPqp4gqAWLfDoZT+r5jqY5OtSjcDl+r7r+TtZ8cSmHk2gq+uMDizr3+IBNATo8ksAlUXa+ddD/co
321dO7dRidQVPny4Db2/5gvl4PVnYFGU9ck9LZhbzsl3l6VVz5mDwJup9Qhyuyg959TWekkrWOYp
DSCgdKCk19/gItZcTARlYXs7K15aXzJZPgxjjQy9YzFcrptrT0ZWACu3u7BhzrwdEP0SgUX6O1CK
T0IK4rklmkW2HjBrfZAosn1EXaZ4yJX8iocEKoR17sYX1nxzL0kgrfDYXl6Oaa6p3N9bA+hAhIig
QZWe1fX10NL8I8omAfDM8BONmp+VthajECt2kV0VF2LNuW+DAxSRhj3BAOWUrwbPPkYbwuXl6ghq
DKNbP8H6shmQ2XbQ4uGIIp/GpBRUWBCChgg6AA/7WWdyIaWNd/bUmrsejGfQjFzkWaX6LXQysNJq
LIL3N9LZV0W3AdIrwF7MnF6/qnmuFMZcC1wWixnMqup/u1QwMYxhUJisJcc6ctfOL9ImyJ29v/ab
a279TLADyT1NKCCn5uFOgvDjiI110HVtf5uFDL7IBJsr1VK5RQDydwhRlp8mgZzd+yu/vXler3xy
elo192ZXI2fUj6uZiUV61pcDUlDl/P39lc5tfy45yX1A2klh8/r91hWyQ/XS68GkVx1aLop0YqKp
FRlGvIf4mFyFJnod7y967qP+vejJ43mj9DpE3cHMuVaxN2z0r8uw/Lno9r1USFrTFaqDiQHa9RKr
f5pC8FFhtemUVwgSoMj7+oEhl7RpBgiJmxadl5rQ8gF+dYlGvj3sShpcFzbRuU8JLxX6EBWMWJmm
r8763I6MEpjVBnZBHxUyf7YPM/nDIWW9UL6cuXF4tLU6hPJqcrxP6hdNsxc6ykIPygLB1SSLhqAs
B4DTrV3ssbfu/VpWzn5yhzKYMBzYpl7vAIyNzQvveKWqn1zC/BKHUhUSJyIS7skHFrZeVGUMKHLV
Ut9YgxI+iEWXdniWbxEVd++0flA+Gv72din1EExfDSYFvew7K6v0nY2M2lVFpXx8f+Ot6rtvfhhW
l3z3dZoB+ff114jn3qZ7ZIEgFhFsytg8Nkg0ohuNnwvWT5tkLsZjbDLlcARGQQyvGhTRCYGlYY3b
93/MuaMnHWFD6CeZhoD1+reYeS9jYxmMYHSMYUeyTQtWquSQzprzMS686C5cdZ3eX/Tc0VupvTi6
6UgE2uuX+ysroRELsWkwjAAyGRWFjcSgLOYbrfPoPCHruC0Fir99A/2H1le2f3/1VangzfsHKILI
MDxL7r+T9+8meL/kLqcBOJI8orOhPhi6JtEaRL9GC/N4C5Z+8su1RoucsbnqEGK/5T9bfKYnI5IY
CNIPKpdH2SJNSqcyvRCbzp3X1caPwyopbk5fUJHJZoqjHjZqiaZ678A1sbt02rWi8y6w/M69DEjO
2OqyGDHiJPaajpRtnlmcV7Sgfg9ervu5k3egE6oRGxtXXthwb+8zk7ggDRtZF0dAZHz97UeiP0KL
jhFMgGH9vNOZBDTlBIkKRzazNm48VOvy1og+v//V30YD1l0zA96oR922/q6/9hxiRbJewBpCgjWT
h2gF1A4us8b3V3m7s1kFCQwbei8a26fm4yawEmGHcPSAZTj3rkLU1bP6zI9zuzuG2Sw3dRUXByWw
lJhc90KYf/st19VX+Qub29Q6/ZbMN4qxggQceFrskbUC44ozN3rKS5KDqE61C+f4bfAwsUZ1aI/Q
yMGC/uQcj0YuPBW3gKAqkum6ZnYilhLjANCpAXOpaLu0iX2hkjj3Iek8rsUEDTl5WkngMN/g2cGi
emmPNxFZW9Ay8PjHJ5DQYOgUjZwNbs2TbdoLIAVt2ZsB0OpyC4zS2c5oOx9TPEOD9/fM28O+LgX/
kv8Rgk9vTCsdk9CseSCmGXNgFGrYM+Xtgr76581MLmZaUGK16iVvctYP+tchaBkhxnY+gxLQl2U3
5tmPeAhRgpQdDbCZAf7/4ck8eha0aek3n1L3FyziO/gAUJZTxKDbmhLU9JgUmxl/vL/UmbzDRNGe
z4XQOTnk6V40lxoij4CWDdwo241hNWxjVyOlNFBEn0eEnhfXc+4xgVVB5EXAxBUChF2s6cWFU3Hx
p5yGVE3VXtFVZtCOeh8MrnL9iOt7x5B9xm2sBGcWRWD+aAY8uyQKqyBw5RtN889M2gGVrl1ygyYi
TTyC0WmsZZ4fO26ZGQGA+/TgIhQ3mXdLDORVGANg2gio1vuf4VwE4mJHqIF6hfB+8uhaZDAapmmG
/4PQt1kqkVSzXAh6Kn4MMy25cJmcC0CeyZO53CSSj/96P7sz6vUJc9Ggn5PkaOkTA2n86vyiLz+K
DDvvSU/iC5/33AVGDk0zFOEx8ab9l0gjK+lfrRcJpE2t0sAGmfGwryy7+chwAstTg/mXhH97YeWz
L1c66+2CHy0DoNdPW8dWbzPlNAHlmJ5f9c28LbDsCfq4ird8zEtn6lxgwhOOHoABN9867f6O3ZTa
o8bbtUK0Zq2iF4ANSmhj8EEvxEDrzJekYCAjsHmtJn36189mhbo5QirlzLTadKM6lOH1FcDSJF5Q
1Kv0iqF2+VxCsDe8m1npq248zE1XgVYQqLxT47gfZYQEU8wVCOCDAesCt91apvQwwjjbI+qC0KuV
POlhZB10ERtPprbE1wnk+Z3omNOWujvuwwpnqjb3mBW0NIu0eR6PSRpjSGMuzTXshcWfHZC8kWX0
u/dPz5kXbiDTISlWcE9B0uX1S0BA3MyWia0Vj0UWSGW2H+lyVNu4jpYLJ8c4+8L/Z63TazRLwPJH
sUkR0lrah8Kbe38xsoWOpayPUMIb3GnbDvSLZu/CECDUgA3dLk2z/EgXsd6ktdXvAVRhHdcM5XU9
xz2/c5AXXsmZPc8rQUDJ4qUIRz95JWEOBl8paiVs0owrN18+NYB6P3cMz4jvC8o873+Cs+u5KOoY
lGa2/TLN+euGhP6LRsKawHn9EH4s9LE7tHAod2iUWzu7HrML3+HsJ6czidwF2QwZ/+tPrkWg7VEY
MGDnGtFNOqOmi3MbkqvtPF04Yy/B93U7lDkUIj5rS5TyS6yZ1V/PptnpqKVrm6XAexfgSYj7UbxY
2sMkBvB2FdTB+2xynHuv0x8Az0IczbIEoLwG/T5ngq+wc4xr83fat8ZNM3k4fBStLW0kNPOCbQKO
w7pSagKFGWIJR08OyeRMx/92AkHjU2JOAJGKiSlNGAJP8ScZDkh3auWC00cNDU/vJmjSdRyKq1Cr
JwcSNr5vUE/b8X6CMIoLAApMzJms/rF26JZs6Jg6txE5ub0rIVzd5Tlc9k0emfK7yK0JCoWwQAOO
osohaztlKXaxY0J55pbq3Y2YI8CrAk+Tr16YZ3/AEfbMJvoIQgighi9abLkIvnfjg0jNHlcAOT8X
UANxsNDNZqfArZrc6Z35paDqyXfeKJqegKlay08gS38b07p+BBVt7EYg3tgkGrl9q0pHfcU7z3jo
+hXRB7dySz9o0aFW4pvkd9KCEQ+Jrv0ViR4ZRPr1oe7bNnQjv6X42MOzhsP2/t4/FxKojXRqQdeC
f3VSFy/kEA74VlqNTGQOWSmf67xPtlaPLJIrEafFWtK6sOa5/Q9LgOOGs5D+RrcvMgEiFII1rWIZ
jyU7F/xNPG/bKWsv7P+zS6GXieKaTa/ROEnpBfhg1xy6FZZGKCmV3u7jsq+el4WP8/6bPNNiwBWJ
mIWRJUMnnu/1UTNXaHevBgQnvMwJLK/D/LSIzYOKvA9t5fR3ANawBdTdeufNkbFtrBkLRBp/VzMJ
og/ieNzWubUcEa3t9gD9vf37v/DctxYk5SvKgC7Iqd4VrIkJrOykB+HqHT5nTY66i5Qg6QDGpVB0
PwypcyE5PNORM1fYiE4gJ69gJPP6rYy9bU7O0BpBiRRAinQHVn+5PcO/LAf1s1jBnBsFtvFJuBFG
hBDpoydIrdNndFzCx7HORbdJsr66R3TBKC/8OnP9/ifhEYVKWlwAKpFXerkx/wqPhdl1tTJC2Gog
mCL8cFeCa2WAhgPWNrnX/WgYzxnVvA0k1gIXoeGSjLEmpiPo7ZjJcwmp8o+QZfEhSoDnoWFi67fL
BEGZSqzFz0V4H9USw9kKSVR+1FrrPE1QSn/11tzIC49z5iIzmT+C8wVDwvzgJNjDIUZlo0DhGi89
Z+ck87dW9bY/uTog2VaY/3w/wT+Bz28z7/ToXb3+tLxnrHmKhU/b6vYWK9jVcwImhgxjeZ9lsJ/N
kmP9/iY+c6LpnjLQhWJDR2AVHv37QsMbcKhLp6PaqJOIfm3V+gtgE3Brdn1hqTNNW4oo2hygoUjB
GdS9Xstx6mpYEh4QSEweRHOktmAjV+55t8rum2HgVC1usyMyeXiVXk+jXu60ek6/Oah9XPi4Z9pM
LxUdRR3cctQjX/+YtB0BYIqcRBHvQGIMKh1DES9XMKlgUupjeT2ALvZlPCaBEml3Yfm3uBDIRrbu
6LwJkBDCMl+vPzqpMLuYBq7VSOdXARrycbEX1I7QPNp7hbA+Zp1LazsrmifXzfpHtShGVuDyN9hq
QMzsSigXCdZDVavPF4LvuZ3P8X2B2wBnON2KC3SZMK3ofWlFbeyVnmJ3OO1NkP1XeQSx9v09eK7a
BxFncNQoyVCNPAlqXtFYujvTU5naEKMGufpVq6Xeg09u8dq0+QL0kTYO9GaNVkiJI1tANzK6cLut
5/kkegHUWQFj9FtAH5x8ElOoIrIZIQTResKT1Y8cNpV5eP9pz2w8BEYZWMGNcRxgMK8/PA7Wg9Hm
oxmIXBofq9mcAwUpBgeTDp8e1yyDTB+aY2kn0bGvx/zCQ55b3mBg4JGKoBx8OjRmUhTnw4xMxzLQ
lQuXaQlKvYL8HBbZzh7yVQ9ocDBvqD9h36rdv//w57b92lmiNLOY3gEpe/30cZ45etLTqUtCxFby
OpfXqG96wewaxa7Deu+wTgVoR04uYtdTvoN5n/s97oKbdJSrFnieAXcVD64a1YVXc+ZCp4RAwXLt
bpNInQTgxBvwZ4ksM5gdNQTxYhr3DenJ0WoZK2UWFnIzvOILgeDcokxRAECy/WkBnwTFqYeqhUMF
m27e9qiT3Fp9uewSx0oOyCs413N3aai3/o3/xd25NDmOHHf8qzB0sRRhrvgGGWEpYvicfs7sdM/I
uxcGuhsLgAABEg+SoMMRvvhD+OyTDr756Nt+E38S/wpszLJALNHdKO9KOxFSqGdaWYWqrKyszH/+
M6/muLnYPN5nTcLc8hYsKLjeANsXcdk2JF0DbzFt0SV5vF0G62tLs9oivQjtP7UIs31CW/LNYrC7
d+hm5Q7oi1KnXqxk4QvMTbvbBLWRksET9ZJn5FL2GPtriM3bOzu4o0FjPKMq5jO0J70ZHARlDLwF
dx7PYQhKoTxiBbQckMYBqT9vux4NJJvd5WSx6vJGivElewOYaEr0XcjKLzZ4XcIyUEFSySs+/cgj
6nLeXHPgtsekj6Mru7siZ2JFi9GW2k9YCEUV1DbsjqApIlq9pG5+ZfW8EmtepGJ4ZOA2WWCgF7k7
3ja7YehBaD/ew8nBuffB+u+1z16DXhFBc0Fl1cJ/OP/dhUOCVBK4FA5UPu61aNr+btfZYeT2VnRL
y20XNwZiu4FJUyZALXDPRRSIl+hRoXXBsgigKAhgwKryavsBjTec5hxFogfoxdp1VhNnF/eu1pBc
zvr0HB9SFNaftHsdCAXn0aI/3QOko5Ejfcx7NBGeNBag+7dtbU1zUzbo/KIUqTm3PYaPmx8Qekee
XeTu+51wabXHnaQJGmTgLt9rK6iSEiL8k85iNyg76UJgXvkArQluY4H3zuOTUAXq1Rxq0diF/gWN
b/aj3qLpTOd9fzWbt1eG3XNgXTWX5oeV44cX8yUGYbXpezferrsdDub0l19724vzy1B0/EgxQKRL
YkhkvuRl6K62MZxPNnBMQIv7OUykYOeoIhc13+dHKtJC/DtAphq4GPDg8kjmILRtG6zeeF03tWsN
ZhVivHttFnWoV1lH3caV2aZv0esHBclDrkZgszr5+30BRNmmMqcD7zwd1JKdOdtHASWPUI8Do/Dv
gSjdnx+xaEHBvWmYcg0seD4otaO2beEFiw5+hOaOtusO+e6QCisnpDL1/FAFmDM8FnJt9D8mJULW
W15Su21B6R2IRkpOo/19z9zY72E5v4oXZjwarCAr3C4H9sTiyTkLNLcFG+d+d+15SWPap5j5qrNw
92C066uLFY7txNs3aZ61ITad0JPv/FSLHB0cShD4gwaGPu/oLMwQCtswgrCuTu1+a23qMGcGl1YQ
rEfzjeNcxl14AJq+1ZwAjmuVjC7WIX/0AMsOOvBUc9fm49Ce3/EgBDQ7+JLJZupG2Nw4bGw+7eJw
NSO62LiBBvi+198lbzhdA95WqCCJFZKG8gZZW4Jd3bnLwFaXoEijb15pu/p2zMMhestQfdEsBo4q
1lmYn6O7reNDqAnNFFjDuUdLysZmOXStVjLpr5fR5PxmprnHk/UcENzli6h7yFt2q+9S7bAjrgg9
TnjbXMWwBNohDTzrzQer761vdtZgcQmv8yMZtRYeDJRh3f1gN3P3LXCF8aTh1xuzQRg61Ma3qSHA
7jYh6oV/qd8AH+Rur0yui5nZWzboyjWHFqe+7pR8RZE9opkH702qARqdNHxytGAJNV97c7HpiLz7
bmoFS+CzHhw4a20NBaQZUsZOcW/ZkS1wQQCpCpAUEUKBmJO3qV1PYscLtyzdOravHCwXrVPBjOw0
3x4HJFTHbbfzJV72zJnvR+7Vxoe2+fz2FVgojFNX41JmAlraeuTowy2yXXNHQ1NW9W0IIAkW6FVf
+87eLe0SCvVm4dd2BxhCEmEizSd/LZFdmCbmtDRsmhuwtxFJ+lV394MDKeK05/jRTIt3dMdbUuTe
FlXlu8GgVXIuigIdPO0JppA9ppVFXlm7EK7FjTn7TDGHcwEQhw7Cc5/u4d3t9j3a1x9RAWtPoc2t
X/sR4Xv6pAxA+w3mlzBGtEvcv+LpCJ2DMwrYUP7C9ZcwBtkOb2bLh3mzHUGXYDf9OpW/UXfs4QdA
kL3ZT9t4bJMtMdcLtw0/xQqK/1HC3VqyQwVeEBgDaN873CGiI4K8QXaTdntRgyaKNH2Jr/ZNDNQe
RqWbbn0TTBZ+swScVaR6gFBEKorSAAoY5OGoh+9CD7LkOiZzOuy36s4FdOI8KYkBlCx04VCk2US2
jTL1vJ8dmho9U1tBZxw05hgRyGGutO4GOmb605SomJh1zhymJYLZUGKRjw6Ut3UT8kMcqIU/sIZQ
fTcmrXC7Hp8/tmk8/2QYEZFJQS+NRu4waf25FvYhzBgnXhLpPQJBIxA/zjAEEngRbhysZLPpXTTM
tjfrtyEiG9QJNdsxaMswgm6+HzuLMnMmXuEnc0JvNJLqRMLztUPQH4TrnbjgemSLAP6CHLTaK0IG
rWA9bfWWwaM9h5412nv7G3gt/AsrCK0ZtHStyfnVKVJk4vkUY2BmOF65x0Y3od4r8MWxoi09OTla
M/Kidoc9WohxhTjdMndeGOqTL+fZ3sWhh/W6nRtw1e5C8wMfzxiyjk4bGuqut/verG+7szihgRIV
/DD5r7tOf2Kbi/XNNrAGU8gZnS+QQVklx6rw46nMATCSpiNyfuDK9rs0vQ9RwD3UkYN5b0830PV6
vA41f0oNfuyW7HvB3UkaiMSHKCAQL2lZ41eLqOtG6zWP2ADGAQ9ixmFIqf2o7vvfER2EXNjarEvG
LDrQKQCbbnwc6XzhQJ3GuquQxurjRts0L5eutx1TWEoDbPqOlAyV3kv5zaXMCQvNaSUUKuZydKK1
zt7c1pvwK5tEgScNqo5ICYe7CfaL3laeGY4h1oEpwYkGNOPCX3XjJQxDzrw+DeqN9ZiAtjlpOU2N
Rrmr1YXnrZfX/Q4FkNAXJFNRiQ/PIyTqlIt777dWNxm2TMgMk47rzyAjs2hS2+5Prbq2/gBzdDy1
bK8FVkUrC7IVOMYd0htUX4ss6cmbbN/pe4u4s6fFKb3Wxy1CzeOWZfVmawJMY4jTCTM7VnIRxPuo
xJoVqSy+OKWoEGqADMtpEGVLdCDtWB2ApbTmjVd++NHs1f1hDBMFr5NG4w1HpEMwu9EmRUgyODee
s4GGptVZYx9CLYH0Z0eTUd8E37mC0su327335+1R0coej5c7km3IPrsWcGrKj+DnjDZBexLUrWvA
ONEF3D8OFJ9teqw3k+D2/MCDArskYmn8R6MMKf/itegT4S0bADDABzs/9LteH150PNr+PtnCzTBw
bpZo08hea+Z0uxiUYbqKMsUUQBO2p7kSmOg8LrkeBPWlw8thvF/QULgx9+3v5rjhl7472F1AGr4d
RWGLvoq7zny67UAhs6aaQqf51upS84LrAVQjBPpDbbTdBu7txna8kp0pnKGosuWtRNCfZZIP9wKe
t7gDzR0hD1CEUBo9tXdrHkpaN5ytBQB+pcH1O08WSzBpu9a0D+cZT2K3cR22esFwm2iLm+161b5t
mD1YgnG0785vYVEKhp5kPFdJBTLRPM6xGdbXTY1RSa7UbU/0yO5M/CV9KPeiEzjM0WPAH/2/uKbT
m7brhIF7Ws/90JhbQcmtWqRMFHwOyPw3MIZ5OwixXDPadakM69CBdhgBFYTjwulc9Pdz87IX93qz
eNP5bo8HObUhwCjrB1Zk8o+HzzlWdKIOEnMAiG63CzufaZewpLCF8NkQ3/Lz+TVPwYZ5k099UGob
Gg0AibJW2BBK05/GB5jlwDq2bSXLSbxtUHDd6foXtN8GY99vhdet1d7Dz1kkMxptW5BBc+vtvHn3
E6+Zp2VrcTfgOXkJVrM77kLN9s/4hcB14Sy+JQWU6HUXckxYVSBW69CTpUVzpWsr3je/a3guneq9
0MWJ1HAmuo4/2w02oHZapnc9Jzs6hSwBoj1v2b7ukoq+7Mat9TR2W/EEesxtyRsxTa/ll6NPlJpC
f3AfJ8BX1qJDX3WwklxW8beWRbEvhXsaEGDoyyAFaF9vVrF22Vom6xua+6ymfWu1vdrTLm1ktzv7
D7622ExILwlSTE0bxytYedbbXuuDGa+8Gaw6Hsd8kRh7B0htd6OVJVaKVIcikKbwibjJ83BAYlFb
uLH7TdiEmHqypEk6eGtnRrFqUHK1CHtxslTkjqmRFh2E8kjtbsfe9OMNWbRk6ThTcjwQ20EwdLsi
kg8nU+yNE+p1S1rYFX4fFqJJBFBrafnCDKgKls1OTJamq7nxtL3p0khjq+lN4GIlT8SikYBdiD3t
FLzhm0tYvBp1RgqCbXQBZv2S1jCtj47WLvMJCkciz00mFLAZwC35CFLssqZOF8O8jdzVRWvp+RMq
ueaTlratl+h34VC9tiCfIVKLbZOH2q8J1wGkY886PvC73tqdaiEuEMxv65KXQoF6UKNDjpVqCErD
ernrZpl0iXJCqDcOQjO6iOimMus2ffpvDRJqrx0Sqkm9NNVV8H1wsFIO2uXwU7aTW0p4w8y+txq0
xr1tfzCBnMoFjUWfhI47KAvtFkUDSe6QwQOzAlNOP2c56ZWwHcwTMimbQeDNkh6gShvsyKRhNXo3
dbsdTHbUg0/r9WD7/cLyIJ3rC66CPix0lKqEs7rrEwQemMAZoQoZc2t3p/t1vX+twcT9CZr9FtDo
tg+xeER0wp17M/JG5swOV9+fvwOKPAPwMKTmSH/S5Td/3TVXLfuAtKDqyH9vU3MxXNVD8xrOL/Ny
AxvnuBVD366F7mK6dpJk1ts1nGso42nnuVosx40t3WTofda+CTce7W0GPf/L+SkWhBp6xLF44wLq
4uUpLuyjhwmRrKYotAVWngCh7mi74HJhNeavP/JHo5wcxP7GXmxhK4Q027fql/TqWow68Au8d6x6
WXFJgYeB3pBwFkwWaGzuGe1uibZFvOeBPEAfamrOZhauYTcOqUab2L3W/Fv82cWngddeXYDHXZYc
zoJzQjSFvDPgB4EzyOluI6YjSi+BBGEXBDafay8u6cX0SEOEcHZ+5wpHwi2HM4p8G5xS8s41ozYY
EoHisXzTv/Pb2nYWxBaB83Z7e3i+voot7O+NB6wldv7nOxl/0SP7kZbeIztKjlm/0v/b14bePO1g
KOFuF5CWHt7iM8tX6xtemphfET6gpTcW+Jnkq9P8BmwJnGO8AwQm/4jkK/0nXv/8PqgEgUR5DclX
RxjcIycB9CwJKAqI8OfZ/xPoQUQvNHO7azeHAxgWg/hbu/PtPKIJwBog1Tj03ieNmba7a/SGi8H7
D9Pl6tPA/tBqm5M50JBu2xnW6fPRpsgKtrlhP7j3aD+6+tJNPlvbz439rbX+GEeEHWAH9YaL3Qz/
MqF6xH/sgyXfXWuQhz4/Ul6lZPcVWm6LgR59CFdt04pojf48sGB8k36Y0CcwSr6NjSD5ZISxG53/
169N1oWgj77tRff+iYgX/VLWvb1YUM1I53WfrIw//e7Rj71IzM+E/FhST/G4lLQ6nVL6NeckuKh7
FD8hutP4hhQvdoPwTPqHQILre/QdTv+53oalLkV/E8FJ/2BXGPBoNX9uEc5/X7bW7JJp+FXWQBCE
VVuC3jcigg9JH4t59O2cahHKoTvv89Jwt/xtfbrIb1T69G7zG2pNaUVKECD9I69AE+XgkUZ1D8QD
4s8rNv8FGvL1mIws231KT5FthEdHsfQXMh07FfCs/RdPf/od4EN8RulXxbE6CP/pmP1ZOmWphh/9
4z+hqEc/Sr8bnvzy88en03oe6/ivpE+VJpb9S/aX720j0INHkN6pOXj+qlt9ydEd6Z7+pB+bAxGM
+2mSJ3bjq6qckzoLDMMT7JeZKLGEIkJUVfCNsbMf/UyOkEo+Jfux0M69aL53Oja49pF1Coya4O68
sdexwTHORKcq0FAw0mfPjoyn2l2kR0YoSRd8E1WXZ4QAQJW1d0sjwBXJBKazJ+vSyv6iYKWYzIuW
aqQH9sODoUtLg11vi6LVUvlFCvz1Ijg9gLKBf/2/Py/oQU94h2Qn4vhMnTmTJ0fyzO/+Suf3nRdx
tIXfma29+FhgBNmPBVt9fANJa/rL7AQAJ4LJVbfiWJP+36zjULcCTEO2lqkecbtVPqbJKoil0y/Q
XlWlzvS9jmEJ7FUmK52vQO9UFX0R5M67iEpUFhoGuuFmctK5Ck+0sthAX2dSUqGipLKqUFjdn3JL
IIg1qoqlfE23o0xOOlvBk1lV7LXxoHvy5QXRVHW5H5a5NRAcm1Un+y1voCATky6BYJSoKvVOj5/s
2rtAf7AlywgViwLhPAhlqSI1UXXKz66BmHNtsrSDEw9BBDWrDvIXI4xqQ91zMlFixVOcQlXJ3xlL
Q7KUsJFkg/zcJXR4uJ3zJG/9Gkr3D2Et700CeqgufeYjtnYXPzzZIYbzUTqKgEdUmOX72Hso4oIX
z2WAsArW6N1DXLuJQ0kjn6UrWKN/+TS5m3z6Mhn/a00ojxGwYHn9BykoKih6TbIiUBiDmSi1Nsf3
90S8S3i1/TL+B6EKCnhe4n8wLY9jUeIG+o94wyW/87fw1Hv3Q/5NAN1A/gw9f/ILHwPF3ifJnJPt
f6XcMGdfqfyoNlMq4fyVkclIrxkSaieH73XTvPWDyCp8bKXRgpyxfp3sdzEWSXdz68AjruJC3Plx
8ZxhrBKEBPI18Lo5fxAnQZ4xZQUgLlt9akxEyWK7d3q5v26Mj7gLUETmRhEUg6DjRSGu4B1tiIJA
+Uvin4KfL33qojN6ThGphiMJQ3UUKXSyiCB+z7kTLx1oqLu84AqCAiDBOEyk+gCEwfRH5ZOK4W6M
EBRrpC/lRcSIA57pg4Ela0cjCthJFSzijW5agfGQSRInj4o2QY0uuMFJkIEOECHByrv1NTBRuzUi
ywhOmq+ADRjAf0FVF9Ts9NSGT6x02F/vlhK2+SV31JFe/z3cQa5JZEryVBQ4te88E0cu20yhYidG
8miZXni3Df0o3BIdPRYrOB9+VlFfKtfw5IiCyOdVFhoHsfdkZ4LEEgjwWFWxI0t/yqQImacX5uvX
9ZOxih9czJ3/Q41zWhuRKJIiup1zx/KFizw2lv4jLyiGKR9PgQaOCKbTkFt6/5T7wOXPn5G/9AOf
e+Swk2IPRGV05X1FQBonTl1C7+saZZLTcc5dNS/chpG+MmpfjOBJ8rzOXs4vlDxe2A94MpLGCxLX
qiszMZOV9AoUUKjKQtexHvnYPbc2i3lSSDalp8CmTGh+HshitaaCeUeWTZcFabqiNK3qetxz7Gf6
MheaEVzxVSXP9Af5EArMfmWhVu4aOPXB45+8yxcq8KkikESpPtfRj/8dGbWnf7jY+HYgnTpawVUX
f2WkfSYOKyqsRMHD7PVrcW0/5L0C2Aeqz/YaRzeypMuFdgwK5NoPiXQoqBOsLvWGRKyph4+5aKiK
a+RGT+CQk9XhrPf7QiW+0V19K9ngpgD5Vj1wiM0JVXCKb7hIH3O5YxXxvRs9xvrCQJR9d3osBJi1
+jIIyfkXNTTPCkT7e2F/SXJnsg6zVqDGtzYuviRVxZWRSpVvIjC22TBvjy8fzHB9aIehHmfi0rU4
DYa83rB9+vGvsZeDW4GUycZ5+7Q/8TKRYRtUOlYXe2ckj5bhuoakzNBHKhB9iDudxCCpfVAg3PAM
U5dyiXCYKpArECF67drwPemgQOmrQLi/PInvqcir3sW5VCWhjuqzvQfxm0kR5wNexuzHt6vx3Y//
6dcAaP741xR18zH48b+8R1uO07ZE1XJVU0oSxs6F8mguq0Cu7u3zBjol6Ks64c+Qy+QOuIDrVhVL
/x7H9vTaVA/l3ewosKUgyuycTw8PavVJT4jDkImRXAIaTFUX/P3JG4SqbQVi7eWD/rCVLYaKVPkh
dn96vgVHXGXNsIPaPc6cZESJ11eX/O4hMaS9E905KdkbUFBNMY4gmy61T79eHJaaD6Jev8VILBgR
2aFSsdfek8+NmSmNuCgU+A5pLkyeq6DCq6zyhmva8TITlN5qCqImQz9kYdML7b0R7A3T32BypVEU
GNuh4eo5ENlpjjR+dVhiGLsmCE9puoIFr+pajw1vqQcS6kQFPOQiYBlkmHFPgcJNwiifYhScn1UX
YbQ3Hi15bVW8Yab2CdZaNJmqOtupHvhGEXLlbF7whZGDKYjCR+mGFCUYVac8sx8Ia+fwZAMFOzej
tMcLjSSborAVAwUO8MwIgDfJYlWsA/h7eXVVPDpHgY8fJpkG7u5sSd7+Cngfe9gcaRGaKl6FF48n
xoFmL9XnexHprjxbQXpZVXcvjSCnYJTNKxALwI3wnwzNoz9BdcnXerTJaYOKJ8q1HVlx3jWhpUf1
Cd+5/kZ38lNWsMbXNnY9MjzQcXJqF8b26tO+jnfGkmRXYGayhPWBtyb78e0n78Z3n1iTTFAqt6vA
rN34np4PtSo4IsSFI3myKp5rPwMXgZkoW5e3LzAIsa0u2woVV/NHgVt9yqaXbpsKIOlH8GxxLo5G
3Xs2ztuX4ROhrtxjAxrI6nLFiQZOIelES7BZVjXGd6nVDGxPjpKoeHXcrXIVJaCRFEx4o7sPeiDp
BH1/FAjeGk/y5dFSUVBxt7Wj/QGklc1RqHFLxZX32RFFO5JzCV4vG+btWvz5ULt3ZXvmky8/G1Vk
K8/TB4CSjJK3zx2LzAVl0PI0W4d0uVW8au6MIB/1UwE+uAhdQ2CEbnI1J/A5qzHMwGBv9EfjKf/S
EwwxCi6rKx+iR2m1aW5HI7RBtgFv38wf/12Y/6KnGU3WIAUSXIm09KalJ6wRZcP9eqE1iA4pSa0a
Wjuev1jSc1UE0lgTcaTSqoNyHBbRFnufsyhlC1sulUZLkV77lC/eVPAAnLi1O93d6ETjsmmK864p
uBpnYJkMMlfSpXsK+I9fHXp673tPAnF9PGHKWLIf335cblngQDdjacbNs9XQL4xifAQYtJTFlkcF
jhX2Jx0s+tsjFoNCzX3Rvz/7Qun2F8DJJcHP5wfN/cmBKqE0OJ53+fE7/u3s21/0FWWV4EdfiQP4
m6z0/sEEh0admnwfKvDO3+GIPej2Qhas4OX6LqAkUPbOFbi6VC+arv5khFZmGlJXRsFC3CS6iFJL
YlVM2Irzm6bAxEPA5Ml5NdHf+6dz+zbmDoDMD/6TvGcqojp3gV27puxUMpYqvGYIDOTkioqQC1eR
WbsS/3X37lO2qELL6AuQ/fj2++iCJJln5OAIkBIqkSxvHXRh1aVe6ivZNDRVlDtfJYGZ7PPmjLxw
9Qkf6vKu/Bwkmj4L1WUfcvAFshUoxhUMDo51uiQKzvW1LlcR8D6ovhY8n3T/5IiI3p9VzRDPVUp6
crqsAktCCPHJ3sj4NvoDKJgxHnGSP9MqigdujZWMbINSs/p0P+IRkx4pekM2+0rkOyeuCi3OFUwc
mi97RU9deQ/P1xC+0J2/I7KjrzAb2TRTx0L0DKyqz/eWbudDti1BFVdZsL6wT1cagI0K0TYo00zO
wcdSMWMgaMItzJu5lgqL9Hn/YBQsh4pcyRfbiHjtSeuhwtR9oM7b39Tojx3Eq9ofaxMqhfwofj6Z
x8M1aQGmYAOeB7yKPT20QH39sZb9T7toUC1tu11VT+9WVOO5SZG9ocRZhe9zYz89ETGc6GF0vGgH
tqmfP2eEG17Ee/a8aneWDUk+2YE/1r7+TyKVuWwMBAhUUJeG3sojRFxXeqKzQYHt/u+//UfoiJ9m
QUKpCDN4T7XTUs92jS857JI4qoTWYA5XEDy5t6lArFNJI5ePQFQ7oCl1NuTbneE7g0eBk6l7+Mex
rfsJ7yW79i0VrbocQIV8uaWimmDsO08+C3ivOzwjbTmEM4D4mEr4sk8rCmX8MgQmX9n2ftnYzUFb
R8c0m9kEzjH4vAviB+nVp8A9hHfEJp6XYuyGevAA4j3brvSeyn54u1pSUh7brhzkVOEIiNkSlZXO
qopsgyiphK2OaKQkWsVDbaQnZG+LLLeKa3WU0w4V9WNjGkF5uai6CqRAJre4YFrFKwLi1Dwfq4rE
PjH7J+hMY7myQkWF03v46+zsuImzR3/B7Me3n75L9Di3f2nLkqpeyI0eiEKCfNmbipJ6kWANRbWQ
5H00zxK2vND1+Aj4MPJFnki6DVsqGNAOzLdXdhSFqTW9NTa2bEFUuJyHUa7jR/lF31Ji+UBp2E/6
Uzr9e/8BdqBMAdO7QAXU7Z43y2F9RuilHxYZQzpQZeO+XfEPC/XFBhsLIbFI8gqKjINVOHnyqig6
Hora1dCqfbED0y408lC7Vf+uz3dnR1CQlhwCOctVvNPMpvrMR6QkiXJlglKVUuGC3umyV9QSzbCr
2jcCGFFtAnMYON1YPsYqgOYH7cSFiawf/+oayySbsVgVuqNkP1bQf/EBNzojyJgjqoVUxNIOH3C4
BWq/P2DQ/5DNWnxEG2ao0kfTr+f5C8TEbzK3WUR2pwLHRybgB991CuIaPXBEUJYPej1QOf0+hH2l
oZVfb98P3HzZayt9gokz9nfffeBdYAqTJyfwVASDhiQPcuB0FaixYaDv5QpJFVXQYj+lkLOKuM3I
d/08w46KcOXkkbeEjCpS0YFhysPn0RL0SDmuHRUo7KnuOj+LmFPgtdEtOzfr5llKwxf6/XdE/Yg4
S6qRdq6r6iaI5A/hE+n6bvYVpDk+GkF8fJ3SuDD78e0+wecgzk+WbszV5X4BD7uny4ccOiqn2/n1
roEiMtXf4KVwaF4CzbS+9KXNUeFhDqm4y4cLVTiuwtz6hQ8oFYiGkS9enb+/MsCheuYfit6fKl6D
KXBCMHzjIgtDXDSOivqgke9nPpn0SukqSFtO7YWdGQfh0qvIlk+pgRB8/FnjnhSXbj8GpzCesz1w
Xmj3n+9CinySE5iQCtTqs/wUySI2W4QZvjJ5C5TWk7QpKi4GApBS5vSUBTp+PV7YoN7lWUPTb7h5
pFE9+I4irYXGIVOKt99EVza9j3haZ5KEejVV0NOMrIB8OLH756nLAyiY+a2xrY10t6DYQUUFyK2d
4xFTUf/xRfdAmsvuhIoYyS18bbJUFWdWLPD3BtnaXFlev53t5dvV7qMdPRLbKrxc4CBXMIC+Ipkm
PqGAlVL0B6zucLp5djUFSs0lFVq6WwxiUlGRcAgXvTdckjL/WHsXEpQNYXM7RJrFiSUtRiJ+FHuW
5KdADV99ze59B99U0tSWClfiHmidPFsVsMj7mALE3GQVaOZf2F77EHmfxhGIlWxdhemFqT778e2H
68TJbJWn/stxGyOBURNZm+zQZhMV8+4SZNQ0uOi7VITRi76roiT4uTjxLm0sSP9Czw9qH2IgN/iL
RRcigzJyg7YtfaJgoj1r6UP4V3z4FPR3qPrwOf4aoT7n68aOf3vyXDimunClqLnEL/uVb4R4zAyf
7JF0NlVgSD/FYQ5QSxf07CC9/cTf//g/kOAlRiYpNSXlHEdFGvDL4H2KGnP8snpR9O2qtb+oK8hv
7yuLmpD8jX1lyWY/28lHl+fXn/8PAAD//w==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_xlchart.v2.15</cx:f>
      </cx:numDim>
    </cx:data>
  </cx:chartData>
  <cx:chart>
    <cx:title pos="t" align="ctr" overlay="0">
      <cx:tx>
        <cx:txData>
          <cx:v>Credit Score vs Churned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Credit Score vs Churned</a:t>
          </a:r>
        </a:p>
      </cx:txPr>
    </cx:title>
    <cx:plotArea>
      <cx:plotAreaRegion>
        <cx:series layoutId="funnel" uniqueId="{00000000-A647-4914-8710-29393CDE9A0A}">
          <cx:tx>
            <cx:txData>
              <cx:f>_xlchart.v2.14</cx:f>
              <cx:v>Churned</cx:v>
            </cx:txData>
          </cx:tx>
          <cx:spPr>
            <a:gradFill>
              <a:gsLst>
                <a:gs pos="100000">
                  <a:schemeClr val="accent1">
                    <a:lumMod val="5000"/>
                    <a:lumOff val="95000"/>
                  </a:schemeClr>
                </a:gs>
                <a:gs pos="92000">
                  <a:srgbClr val="6A869F"/>
                </a:gs>
                <a:gs pos="28000">
                  <a:schemeClr val="tx2">
                    <a:lumMod val="90000"/>
                    <a:lumOff val="10000"/>
                  </a:schemeClr>
                </a:gs>
                <a:gs pos="0">
                  <a:schemeClr val="accent1">
                    <a:lumMod val="5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5.xml"/><Relationship Id="rId7" Type="http://schemas.openxmlformats.org/officeDocument/2006/relationships/image" Target="../media/image2.png"/><Relationship Id="rId2" Type="http://schemas.openxmlformats.org/officeDocument/2006/relationships/chart" Target="../charts/chart4.xml"/><Relationship Id="rId1" Type="http://schemas.openxmlformats.org/officeDocument/2006/relationships/image" Target="../media/image1.emf"/><Relationship Id="rId6" Type="http://schemas.openxmlformats.org/officeDocument/2006/relationships/chart" Target="../charts/chart6.xml"/><Relationship Id="rId5" Type="http://schemas.microsoft.com/office/2014/relationships/chartEx" Target="../charts/chartEx3.xml"/><Relationship Id="rId4" Type="http://schemas.microsoft.com/office/2014/relationships/chartEx" Target="../charts/chartEx2.xml"/><Relationship Id="rId9"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44450</xdr:colOff>
      <xdr:row>29</xdr:row>
      <xdr:rowOff>76200</xdr:rowOff>
    </xdr:to>
    <xdr:sp macro="" textlink="">
      <xdr:nvSpPr>
        <xdr:cNvPr id="2" name="Rectangle 1">
          <a:extLst>
            <a:ext uri="{FF2B5EF4-FFF2-40B4-BE49-F238E27FC236}">
              <a16:creationId xmlns:a16="http://schemas.microsoft.com/office/drawing/2014/main" id="{CC11CC76-C872-F063-C799-4794AB22735B}"/>
            </a:ext>
          </a:extLst>
        </xdr:cNvPr>
        <xdr:cNvSpPr/>
      </xdr:nvSpPr>
      <xdr:spPr>
        <a:xfrm>
          <a:off x="0" y="0"/>
          <a:ext cx="1873250" cy="5416550"/>
        </a:xfrm>
        <a:prstGeom prst="rect">
          <a:avLst/>
        </a:prstGeom>
        <a:solidFill>
          <a:schemeClr val="accent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xdr:colOff>
      <xdr:row>0</xdr:row>
      <xdr:rowOff>0</xdr:rowOff>
    </xdr:from>
    <xdr:to>
      <xdr:col>21</xdr:col>
      <xdr:colOff>527050</xdr:colOff>
      <xdr:row>29</xdr:row>
      <xdr:rowOff>76200</xdr:rowOff>
    </xdr:to>
    <xdr:sp macro="" textlink="">
      <xdr:nvSpPr>
        <xdr:cNvPr id="3" name="Rectangle 2">
          <a:extLst>
            <a:ext uri="{FF2B5EF4-FFF2-40B4-BE49-F238E27FC236}">
              <a16:creationId xmlns:a16="http://schemas.microsoft.com/office/drawing/2014/main" id="{BC75F99F-D722-468B-AF0B-37955A8682EC}"/>
            </a:ext>
          </a:extLst>
        </xdr:cNvPr>
        <xdr:cNvSpPr/>
      </xdr:nvSpPr>
      <xdr:spPr>
        <a:xfrm>
          <a:off x="1847850" y="0"/>
          <a:ext cx="11480800" cy="5416550"/>
        </a:xfrm>
        <a:prstGeom prst="rect">
          <a:avLst/>
        </a:prstGeom>
        <a:solidFill>
          <a:schemeClr val="accent1">
            <a:alpha val="44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971550</xdr:colOff>
      <xdr:row>5</xdr:row>
      <xdr:rowOff>136525</xdr:rowOff>
    </xdr:from>
    <xdr:to>
      <xdr:col>9</xdr:col>
      <xdr:colOff>95250</xdr:colOff>
      <xdr:row>20</xdr:row>
      <xdr:rowOff>117475</xdr:rowOff>
    </xdr:to>
    <xdr:graphicFrame macro="">
      <xdr:nvGraphicFramePr>
        <xdr:cNvPr id="2" name="Chart 1">
          <a:extLst>
            <a:ext uri="{FF2B5EF4-FFF2-40B4-BE49-F238E27FC236}">
              <a16:creationId xmlns:a16="http://schemas.microsoft.com/office/drawing/2014/main" id="{CE9CBD8C-78FC-9A86-1AA9-F39E0755F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5</xdr:row>
      <xdr:rowOff>136525</xdr:rowOff>
    </xdr:from>
    <xdr:to>
      <xdr:col>9</xdr:col>
      <xdr:colOff>447675</xdr:colOff>
      <xdr:row>20</xdr:row>
      <xdr:rowOff>117475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A4798E-72E5-3203-C6B0-C8D32BBE4A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10572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438150</xdr:colOff>
      <xdr:row>2</xdr:row>
      <xdr:rowOff>114300</xdr:rowOff>
    </xdr:from>
    <xdr:to>
      <xdr:col>3</xdr:col>
      <xdr:colOff>1657350</xdr:colOff>
      <xdr:row>8</xdr:row>
      <xdr:rowOff>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96F3778-58B7-B162-0537-E70B41771D8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13050" y="482600"/>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19</xdr:row>
      <xdr:rowOff>69850</xdr:rowOff>
    </xdr:from>
    <xdr:to>
      <xdr:col>8</xdr:col>
      <xdr:colOff>457200</xdr:colOff>
      <xdr:row>26</xdr:row>
      <xdr:rowOff>107950</xdr:rowOff>
    </xdr:to>
    <mc:AlternateContent xmlns:mc="http://schemas.openxmlformats.org/markup-compatibility/2006" xmlns:a14="http://schemas.microsoft.com/office/drawing/2010/main">
      <mc:Choice Requires="a14">
        <xdr:graphicFrame macro="">
          <xdr:nvGraphicFramePr>
            <xdr:cNvPr id="4" name="Age Group 1">
              <a:extLst>
                <a:ext uri="{FF2B5EF4-FFF2-40B4-BE49-F238E27FC236}">
                  <a16:creationId xmlns:a16="http://schemas.microsoft.com/office/drawing/2014/main" id="{91ECAC1C-3675-EA94-3F11-3D3DFD85065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5727700" y="3568700"/>
              <a:ext cx="182880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254000</xdr:colOff>
      <xdr:row>20</xdr:row>
      <xdr:rowOff>101600</xdr:rowOff>
    </xdr:from>
    <xdr:to>
      <xdr:col>3</xdr:col>
      <xdr:colOff>1473200</xdr:colOff>
      <xdr:row>25</xdr:row>
      <xdr:rowOff>165100</xdr:rowOff>
    </xdr:to>
    <mc:AlternateContent xmlns:mc="http://schemas.openxmlformats.org/markup-compatibility/2006" xmlns:a14="http://schemas.microsoft.com/office/drawing/2010/main">
      <mc:Choice Requires="a14">
        <xdr:graphicFrame macro="">
          <xdr:nvGraphicFramePr>
            <xdr:cNvPr id="5" name="HasCreditCard">
              <a:extLst>
                <a:ext uri="{FF2B5EF4-FFF2-40B4-BE49-F238E27FC236}">
                  <a16:creationId xmlns:a16="http://schemas.microsoft.com/office/drawing/2014/main" id="{2DDFED10-642E-DE92-6DA0-2B9B3024DB8F}"/>
                </a:ext>
              </a:extLst>
            </xdr:cNvPr>
            <xdr:cNvGraphicFramePr/>
          </xdr:nvGraphicFramePr>
          <xdr:xfrm>
            <a:off x="0" y="0"/>
            <a:ext cx="0" cy="0"/>
          </xdr:xfrm>
          <a:graphic>
            <a:graphicData uri="http://schemas.microsoft.com/office/drawing/2010/slicer">
              <sle:slicer xmlns:sle="http://schemas.microsoft.com/office/drawing/2010/slicer" name="HasCreditCard"/>
            </a:graphicData>
          </a:graphic>
        </xdr:graphicFrame>
      </mc:Choice>
      <mc:Fallback xmlns="">
        <xdr:sp macro="" textlink="">
          <xdr:nvSpPr>
            <xdr:cNvPr id="0" name=""/>
            <xdr:cNvSpPr>
              <a:spLocks noTextEdit="1"/>
            </xdr:cNvSpPr>
          </xdr:nvSpPr>
          <xdr:spPr>
            <a:xfrm>
              <a:off x="2628900" y="3784600"/>
              <a:ext cx="1828800"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1320800</xdr:colOff>
      <xdr:row>14</xdr:row>
      <xdr:rowOff>76200</xdr:rowOff>
    </xdr:from>
    <xdr:to>
      <xdr:col>3</xdr:col>
      <xdr:colOff>165100</xdr:colOff>
      <xdr:row>19</xdr:row>
      <xdr:rowOff>171450</xdr:rowOff>
    </xdr:to>
    <mc:AlternateContent xmlns:mc="http://schemas.openxmlformats.org/markup-compatibility/2006" xmlns:a14="http://schemas.microsoft.com/office/drawing/2010/main">
      <mc:Choice Requires="a14">
        <xdr:graphicFrame macro="">
          <xdr:nvGraphicFramePr>
            <xdr:cNvPr id="6" name="IsActiveMember">
              <a:extLst>
                <a:ext uri="{FF2B5EF4-FFF2-40B4-BE49-F238E27FC236}">
                  <a16:creationId xmlns:a16="http://schemas.microsoft.com/office/drawing/2014/main" id="{8C859014-DA1F-C7F6-2DA0-11EAE3513EFC}"/>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1320800" y="2654300"/>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530225</xdr:colOff>
      <xdr:row>5</xdr:row>
      <xdr:rowOff>136525</xdr:rowOff>
    </xdr:from>
    <xdr:to>
      <xdr:col>9</xdr:col>
      <xdr:colOff>307975</xdr:colOff>
      <xdr:row>20</xdr:row>
      <xdr:rowOff>117475</xdr:rowOff>
    </xdr:to>
    <xdr:graphicFrame macro="">
      <xdr:nvGraphicFramePr>
        <xdr:cNvPr id="2" name="Chart 1">
          <a:extLst>
            <a:ext uri="{FF2B5EF4-FFF2-40B4-BE49-F238E27FC236}">
              <a16:creationId xmlns:a16="http://schemas.microsoft.com/office/drawing/2014/main" id="{F839EB5D-973E-DEC5-1389-BFA1363AA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1047750</xdr:colOff>
      <xdr:row>5</xdr:row>
      <xdr:rowOff>136525</xdr:rowOff>
    </xdr:from>
    <xdr:to>
      <xdr:col>9</xdr:col>
      <xdr:colOff>76200</xdr:colOff>
      <xdr:row>20</xdr:row>
      <xdr:rowOff>117475</xdr:rowOff>
    </xdr:to>
    <xdr:graphicFrame macro="">
      <xdr:nvGraphicFramePr>
        <xdr:cNvPr id="3" name="Chart 2">
          <a:extLst>
            <a:ext uri="{FF2B5EF4-FFF2-40B4-BE49-F238E27FC236}">
              <a16:creationId xmlns:a16="http://schemas.microsoft.com/office/drawing/2014/main" id="{680D5769-F5D4-41E4-A988-C2944D83F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17081</xdr:colOff>
      <xdr:row>0</xdr:row>
      <xdr:rowOff>360362</xdr:rowOff>
    </xdr:from>
    <xdr:to>
      <xdr:col>29</xdr:col>
      <xdr:colOff>8581</xdr:colOff>
      <xdr:row>43</xdr:row>
      <xdr:rowOff>10583</xdr:rowOff>
    </xdr:to>
    <xdr:sp macro="" textlink="">
      <xdr:nvSpPr>
        <xdr:cNvPr id="6" name="Rectangle 5">
          <a:extLst>
            <a:ext uri="{FF2B5EF4-FFF2-40B4-BE49-F238E27FC236}">
              <a16:creationId xmlns:a16="http://schemas.microsoft.com/office/drawing/2014/main" id="{8069973C-27B3-4047-AB1D-F53C535F41E6}"/>
            </a:ext>
          </a:extLst>
        </xdr:cNvPr>
        <xdr:cNvSpPr/>
      </xdr:nvSpPr>
      <xdr:spPr>
        <a:xfrm>
          <a:off x="2239581" y="360362"/>
          <a:ext cx="15951167" cy="7577138"/>
        </a:xfrm>
        <a:prstGeom prst="rect">
          <a:avLst/>
        </a:prstGeom>
        <a:gradFill>
          <a:gsLst>
            <a:gs pos="0">
              <a:schemeClr val="accent1">
                <a:lumMod val="20000"/>
                <a:lumOff val="80000"/>
              </a:schemeClr>
            </a:gs>
            <a:gs pos="100000">
              <a:schemeClr val="accent1">
                <a:lumMod val="60000"/>
              </a:schemeClr>
            </a:gs>
          </a:gsLst>
          <a:lin ang="2700000" scaled="1"/>
        </a:gradFill>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423332</xdr:colOff>
      <xdr:row>8</xdr:row>
      <xdr:rowOff>158082</xdr:rowOff>
    </xdr:from>
    <xdr:to>
      <xdr:col>11</xdr:col>
      <xdr:colOff>563033</xdr:colOff>
      <xdr:row>23</xdr:row>
      <xdr:rowOff>10115</xdr:rowOff>
    </xdr:to>
    <xdr:sp macro="" textlink="">
      <xdr:nvSpPr>
        <xdr:cNvPr id="21" name="Rectangle 20">
          <a:extLst>
            <a:ext uri="{FF2B5EF4-FFF2-40B4-BE49-F238E27FC236}">
              <a16:creationId xmlns:a16="http://schemas.microsoft.com/office/drawing/2014/main" id="{28740447-5E9B-BA45-6427-246D8E3014E1}"/>
            </a:ext>
          </a:extLst>
        </xdr:cNvPr>
        <xdr:cNvSpPr/>
      </xdr:nvSpPr>
      <xdr:spPr>
        <a:xfrm>
          <a:off x="2645832" y="1787915"/>
          <a:ext cx="5050368" cy="2550783"/>
        </a:xfrm>
        <a:prstGeom prst="rect">
          <a:avLst/>
        </a:prstGeom>
        <a:ln>
          <a:solidFill>
            <a:schemeClr val="bg1"/>
          </a:solidFill>
        </a:ln>
        <a:effectLst>
          <a:glow rad="1016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11981</xdr:colOff>
      <xdr:row>1</xdr:row>
      <xdr:rowOff>1587</xdr:rowOff>
    </xdr:from>
    <xdr:to>
      <xdr:col>3</xdr:col>
      <xdr:colOff>239623</xdr:colOff>
      <xdr:row>43</xdr:row>
      <xdr:rowOff>42333</xdr:rowOff>
    </xdr:to>
    <xdr:sp macro="" textlink="">
      <xdr:nvSpPr>
        <xdr:cNvPr id="3" name="Rectangle 2">
          <a:extLst>
            <a:ext uri="{FF2B5EF4-FFF2-40B4-BE49-F238E27FC236}">
              <a16:creationId xmlns:a16="http://schemas.microsoft.com/office/drawing/2014/main" id="{FABABECE-B50C-4D2D-A55C-947E1911F4F3}"/>
            </a:ext>
          </a:extLst>
        </xdr:cNvPr>
        <xdr:cNvSpPr/>
      </xdr:nvSpPr>
      <xdr:spPr>
        <a:xfrm>
          <a:off x="11981" y="372818"/>
          <a:ext cx="2435488" cy="7836592"/>
        </a:xfrm>
        <a:prstGeom prst="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lin ang="2700000" scaled="1"/>
          <a:tileRect/>
        </a:gradFill>
        <a:ln>
          <a:noFill/>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603250</xdr:colOff>
      <xdr:row>0</xdr:row>
      <xdr:rowOff>0</xdr:rowOff>
    </xdr:from>
    <xdr:to>
      <xdr:col>19</xdr:col>
      <xdr:colOff>592667</xdr:colOff>
      <xdr:row>1</xdr:row>
      <xdr:rowOff>52916</xdr:rowOff>
    </xdr:to>
    <xdr:sp macro="" textlink="">
      <xdr:nvSpPr>
        <xdr:cNvPr id="2" name="TextBox 1">
          <a:extLst>
            <a:ext uri="{FF2B5EF4-FFF2-40B4-BE49-F238E27FC236}">
              <a16:creationId xmlns:a16="http://schemas.microsoft.com/office/drawing/2014/main" id="{69ED3287-72D8-3560-173C-AE35AE0E03CF}"/>
            </a:ext>
          </a:extLst>
        </xdr:cNvPr>
        <xdr:cNvSpPr txBox="1"/>
      </xdr:nvSpPr>
      <xdr:spPr>
        <a:xfrm>
          <a:off x="5281083" y="0"/>
          <a:ext cx="7355417" cy="423333"/>
        </a:xfrm>
        <a:prstGeom prst="rect">
          <a:avLst/>
        </a:prstGeom>
        <a:solidFill>
          <a:schemeClr val="bg1"/>
        </a:solidFill>
        <a:ln w="9525" cmpd="sng">
          <a:noFill/>
        </a:ln>
        <a:effectLst>
          <a:glow rad="63500">
            <a:schemeClr val="accent1">
              <a:satMod val="175000"/>
              <a:alpha val="40000"/>
            </a:schemeClr>
          </a:glow>
          <a:outerShdw blurRad="107950" dist="12700" dir="5400000" algn="ctr">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300" b="0" cap="none" spc="0">
              <a:ln w="0"/>
              <a:solidFill>
                <a:schemeClr val="accent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Bank Customer Churn Prediction &amp; Retention Analysis</a:t>
          </a:r>
          <a:endParaRPr lang="en-IN" sz="2300" b="0" cap="none" spc="0">
            <a:ln w="0"/>
            <a:solidFill>
              <a:schemeClr val="accent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a:p>
          <a:pPr algn="ctr"/>
          <a:endParaRPr lang="en-IN" sz="2300" b="0" cap="none" spc="0">
            <a:ln w="0"/>
            <a:solidFill>
              <a:schemeClr val="accent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xdr:txBody>
    </xdr:sp>
    <xdr:clientData/>
  </xdr:twoCellAnchor>
  <xdr:twoCellAnchor>
    <xdr:from>
      <xdr:col>7</xdr:col>
      <xdr:colOff>121181</xdr:colOff>
      <xdr:row>2</xdr:row>
      <xdr:rowOff>33527</xdr:rowOff>
    </xdr:from>
    <xdr:to>
      <xdr:col>10</xdr:col>
      <xdr:colOff>192619</xdr:colOff>
      <xdr:row>7</xdr:row>
      <xdr:rowOff>134068</xdr:rowOff>
    </xdr:to>
    <xdr:grpSp>
      <xdr:nvGrpSpPr>
        <xdr:cNvPr id="10" name="Group 9">
          <a:extLst>
            <a:ext uri="{FF2B5EF4-FFF2-40B4-BE49-F238E27FC236}">
              <a16:creationId xmlns:a16="http://schemas.microsoft.com/office/drawing/2014/main" id="{3BC851F5-7394-47D3-B39C-562C124B39A4}"/>
            </a:ext>
          </a:extLst>
        </xdr:cNvPr>
        <xdr:cNvGrpSpPr/>
      </xdr:nvGrpSpPr>
      <xdr:grpSpPr>
        <a:xfrm>
          <a:off x="4799014" y="583860"/>
          <a:ext cx="1912938" cy="1000125"/>
          <a:chOff x="2230437" y="555625"/>
          <a:chExt cx="1905000" cy="1016000"/>
        </a:xfrm>
        <a:effectLst>
          <a:glow rad="101600">
            <a:schemeClr val="accent1">
              <a:satMod val="175000"/>
              <a:alpha val="40000"/>
            </a:schemeClr>
          </a:glow>
          <a:outerShdw blurRad="50800" dist="38100" dir="2700000" algn="tl" rotWithShape="0">
            <a:prstClr val="black">
              <a:alpha val="40000"/>
            </a:prstClr>
          </a:outerShdw>
        </a:effectLst>
      </xdr:grpSpPr>
      <xdr:sp macro="" textlink="">
        <xdr:nvSpPr>
          <xdr:cNvPr id="11" name="Rectangle 10">
            <a:extLst>
              <a:ext uri="{FF2B5EF4-FFF2-40B4-BE49-F238E27FC236}">
                <a16:creationId xmlns:a16="http://schemas.microsoft.com/office/drawing/2014/main" id="{D8629C98-6F1A-4C21-011B-DEA42A8D6ECB}"/>
              </a:ext>
            </a:extLst>
          </xdr:cNvPr>
          <xdr:cNvSpPr/>
        </xdr:nvSpPr>
        <xdr:spPr>
          <a:xfrm>
            <a:off x="2230437" y="555625"/>
            <a:ext cx="1905000" cy="1016000"/>
          </a:xfrm>
          <a:prstGeom prst="rect">
            <a:avLst/>
          </a:prstGeom>
          <a:ln>
            <a:solidFill>
              <a:srgbClr val="50008E"/>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F5D50454-BEE7-40C0-7614-04D29016790C}"/>
              </a:ext>
            </a:extLst>
          </xdr:cNvPr>
          <xdr:cNvSpPr txBox="1"/>
        </xdr:nvSpPr>
        <xdr:spPr>
          <a:xfrm>
            <a:off x="2285999" y="619125"/>
            <a:ext cx="1793875" cy="412750"/>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2">
                    <a:lumMod val="50000"/>
                  </a:schemeClr>
                </a:solidFill>
                <a:latin typeface="Arial" panose="020B0604020202020204" pitchFamily="34" charset="0"/>
                <a:cs typeface="Arial" panose="020B0604020202020204" pitchFamily="34" charset="0"/>
              </a:rPr>
              <a:t>Average Credit Score</a:t>
            </a:r>
          </a:p>
        </xdr:txBody>
      </xdr:sp>
      <xdr:sp macro="" textlink="Pivot!C6">
        <xdr:nvSpPr>
          <xdr:cNvPr id="13" name="TextBox 12">
            <a:extLst>
              <a:ext uri="{FF2B5EF4-FFF2-40B4-BE49-F238E27FC236}">
                <a16:creationId xmlns:a16="http://schemas.microsoft.com/office/drawing/2014/main" id="{2BBB22B8-BAD3-08BD-9340-4451DE68F001}"/>
              </a:ext>
            </a:extLst>
          </xdr:cNvPr>
          <xdr:cNvSpPr txBox="1"/>
        </xdr:nvSpPr>
        <xdr:spPr>
          <a:xfrm>
            <a:off x="2292349" y="1111251"/>
            <a:ext cx="1787527" cy="365125"/>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67F99B-7D80-4A7E-A509-812865A4E412}" type="TxLink">
              <a:rPr lang="en-US" sz="1400" b="1" i="0" u="none" strike="noStrike">
                <a:solidFill>
                  <a:srgbClr val="000000"/>
                </a:solidFill>
                <a:latin typeface="Arial" panose="020B0604020202020204" pitchFamily="34" charset="0"/>
                <a:cs typeface="Arial" panose="020B0604020202020204" pitchFamily="34" charset="0"/>
              </a:rPr>
              <a:pPr algn="ctr"/>
              <a:t>651</a:t>
            </a:fld>
            <a:endParaRPr lang="en-US" sz="1800" b="1" i="0" u="none" strike="noStrike">
              <a:solidFill>
                <a:schemeClr val="tx1"/>
              </a:solidFill>
              <a:latin typeface="Arial" panose="020B0604020202020204" pitchFamily="34" charset="0"/>
              <a:cs typeface="Arial" panose="020B0604020202020204" pitchFamily="34" charset="0"/>
            </a:endParaRPr>
          </a:p>
        </xdr:txBody>
      </xdr:sp>
    </xdr:grpSp>
    <xdr:clientData/>
  </xdr:twoCellAnchor>
  <xdr:twoCellAnchor>
    <xdr:from>
      <xdr:col>3</xdr:col>
      <xdr:colOff>431799</xdr:colOff>
      <xdr:row>2</xdr:row>
      <xdr:rowOff>33527</xdr:rowOff>
    </xdr:from>
    <xdr:to>
      <xdr:col>6</xdr:col>
      <xdr:colOff>503237</xdr:colOff>
      <xdr:row>7</xdr:row>
      <xdr:rowOff>134068</xdr:rowOff>
    </xdr:to>
    <xdr:grpSp>
      <xdr:nvGrpSpPr>
        <xdr:cNvPr id="38" name="Group 37">
          <a:extLst>
            <a:ext uri="{FF2B5EF4-FFF2-40B4-BE49-F238E27FC236}">
              <a16:creationId xmlns:a16="http://schemas.microsoft.com/office/drawing/2014/main" id="{8259DCDA-8553-4B9D-8974-1C7D9B6ADC5D}"/>
            </a:ext>
          </a:extLst>
        </xdr:cNvPr>
        <xdr:cNvGrpSpPr/>
      </xdr:nvGrpSpPr>
      <xdr:grpSpPr>
        <a:xfrm>
          <a:off x="2654299" y="583860"/>
          <a:ext cx="1912938" cy="1000125"/>
          <a:chOff x="2230437" y="555625"/>
          <a:chExt cx="1905000" cy="1016000"/>
        </a:xfrm>
        <a:effectLst>
          <a:glow rad="101600">
            <a:schemeClr val="accent1">
              <a:satMod val="175000"/>
              <a:alpha val="40000"/>
            </a:schemeClr>
          </a:glow>
          <a:outerShdw blurRad="50800" dist="38100" dir="2700000" algn="tl" rotWithShape="0">
            <a:prstClr val="black">
              <a:alpha val="40000"/>
            </a:prstClr>
          </a:outerShdw>
        </a:effectLst>
      </xdr:grpSpPr>
      <xdr:sp macro="" textlink="">
        <xdr:nvSpPr>
          <xdr:cNvPr id="39" name="Rectangle 38">
            <a:extLst>
              <a:ext uri="{FF2B5EF4-FFF2-40B4-BE49-F238E27FC236}">
                <a16:creationId xmlns:a16="http://schemas.microsoft.com/office/drawing/2014/main" id="{E391534A-330F-9B1C-737B-1CB50E1B36FF}"/>
              </a:ext>
            </a:extLst>
          </xdr:cNvPr>
          <xdr:cNvSpPr/>
        </xdr:nvSpPr>
        <xdr:spPr>
          <a:xfrm>
            <a:off x="2230437" y="555625"/>
            <a:ext cx="1905000" cy="1016000"/>
          </a:xfrm>
          <a:prstGeom prst="rect">
            <a:avLst/>
          </a:prstGeom>
          <a:ln>
            <a:solidFill>
              <a:srgbClr val="50008E"/>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TextBox 39">
            <a:extLst>
              <a:ext uri="{FF2B5EF4-FFF2-40B4-BE49-F238E27FC236}">
                <a16:creationId xmlns:a16="http://schemas.microsoft.com/office/drawing/2014/main" id="{010E05EA-3107-55AA-08FA-637E20E141B7}"/>
              </a:ext>
            </a:extLst>
          </xdr:cNvPr>
          <xdr:cNvSpPr txBox="1"/>
        </xdr:nvSpPr>
        <xdr:spPr>
          <a:xfrm>
            <a:off x="2285999" y="619125"/>
            <a:ext cx="1793875" cy="412750"/>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2">
                    <a:lumMod val="50000"/>
                  </a:schemeClr>
                </a:solidFill>
                <a:latin typeface="Arial" panose="020B0604020202020204" pitchFamily="34" charset="0"/>
                <a:cs typeface="Arial" panose="020B0604020202020204" pitchFamily="34" charset="0"/>
              </a:rPr>
              <a:t>Total No. of Customers</a:t>
            </a:r>
          </a:p>
        </xdr:txBody>
      </xdr:sp>
      <xdr:sp macro="" textlink="Pivot!A6">
        <xdr:nvSpPr>
          <xdr:cNvPr id="41" name="TextBox 40">
            <a:extLst>
              <a:ext uri="{FF2B5EF4-FFF2-40B4-BE49-F238E27FC236}">
                <a16:creationId xmlns:a16="http://schemas.microsoft.com/office/drawing/2014/main" id="{5BD13F5F-CEC5-11E4-C0BF-10C1189E5D43}"/>
              </a:ext>
            </a:extLst>
          </xdr:cNvPr>
          <xdr:cNvSpPr txBox="1"/>
        </xdr:nvSpPr>
        <xdr:spPr>
          <a:xfrm>
            <a:off x="2292349" y="1111251"/>
            <a:ext cx="1787527" cy="365125"/>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EB9131-499F-495C-BED2-7AD0AAD53C84}" type="TxLink">
              <a:rPr lang="en-US" sz="1400" b="1" i="0" u="none" strike="noStrike">
                <a:solidFill>
                  <a:srgbClr val="000000"/>
                </a:solidFill>
                <a:latin typeface="Arial" panose="020B0604020202020204" pitchFamily="34" charset="0"/>
                <a:cs typeface="Arial" panose="020B0604020202020204" pitchFamily="34" charset="0"/>
              </a:rPr>
              <a:pPr algn="ctr"/>
              <a:t>10000</a:t>
            </a:fld>
            <a:endParaRPr lang="en-US" sz="1800" b="1">
              <a:latin typeface="Arial" panose="020B0604020202020204" pitchFamily="34" charset="0"/>
              <a:cs typeface="Arial" panose="020B0604020202020204" pitchFamily="34" charset="0"/>
            </a:endParaRPr>
          </a:p>
        </xdr:txBody>
      </xdr:sp>
    </xdr:grpSp>
    <xdr:clientData/>
  </xdr:twoCellAnchor>
  <xdr:twoCellAnchor>
    <xdr:from>
      <xdr:col>10</xdr:col>
      <xdr:colOff>453350</xdr:colOff>
      <xdr:row>2</xdr:row>
      <xdr:rowOff>33527</xdr:rowOff>
    </xdr:from>
    <xdr:to>
      <xdr:col>13</xdr:col>
      <xdr:colOff>524787</xdr:colOff>
      <xdr:row>7</xdr:row>
      <xdr:rowOff>134068</xdr:rowOff>
    </xdr:to>
    <xdr:grpSp>
      <xdr:nvGrpSpPr>
        <xdr:cNvPr id="42" name="Group 41">
          <a:extLst>
            <a:ext uri="{FF2B5EF4-FFF2-40B4-BE49-F238E27FC236}">
              <a16:creationId xmlns:a16="http://schemas.microsoft.com/office/drawing/2014/main" id="{92F09903-88CE-4DAB-BAF4-22B82440073E}"/>
            </a:ext>
          </a:extLst>
        </xdr:cNvPr>
        <xdr:cNvGrpSpPr/>
      </xdr:nvGrpSpPr>
      <xdr:grpSpPr>
        <a:xfrm>
          <a:off x="6972683" y="583860"/>
          <a:ext cx="1912937" cy="1000125"/>
          <a:chOff x="2230437" y="555625"/>
          <a:chExt cx="1905000" cy="1016000"/>
        </a:xfrm>
        <a:effectLst>
          <a:glow rad="101600">
            <a:schemeClr val="accent1">
              <a:satMod val="175000"/>
              <a:alpha val="40000"/>
            </a:schemeClr>
          </a:glow>
          <a:outerShdw blurRad="50800" dist="38100" dir="2700000" algn="tl" rotWithShape="0">
            <a:prstClr val="black">
              <a:alpha val="40000"/>
            </a:prstClr>
          </a:outerShdw>
        </a:effectLst>
      </xdr:grpSpPr>
      <xdr:sp macro="" textlink="">
        <xdr:nvSpPr>
          <xdr:cNvPr id="43" name="Rectangle 42">
            <a:extLst>
              <a:ext uri="{FF2B5EF4-FFF2-40B4-BE49-F238E27FC236}">
                <a16:creationId xmlns:a16="http://schemas.microsoft.com/office/drawing/2014/main" id="{20C0D85D-43A7-2085-186E-68D771368954}"/>
              </a:ext>
            </a:extLst>
          </xdr:cNvPr>
          <xdr:cNvSpPr/>
        </xdr:nvSpPr>
        <xdr:spPr>
          <a:xfrm>
            <a:off x="2230437" y="555625"/>
            <a:ext cx="1905000" cy="1016000"/>
          </a:xfrm>
          <a:prstGeom prst="rect">
            <a:avLst/>
          </a:prstGeom>
          <a:ln>
            <a:solidFill>
              <a:srgbClr val="50008E"/>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CF56138E-F444-6DF4-7F4A-31C44D479802}"/>
              </a:ext>
            </a:extLst>
          </xdr:cNvPr>
          <xdr:cNvSpPr txBox="1"/>
        </xdr:nvSpPr>
        <xdr:spPr>
          <a:xfrm>
            <a:off x="2285999" y="619125"/>
            <a:ext cx="1793875" cy="412750"/>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2">
                    <a:lumMod val="50000"/>
                  </a:schemeClr>
                </a:solidFill>
                <a:latin typeface="Arial" panose="020B0604020202020204" pitchFamily="34" charset="0"/>
                <a:cs typeface="Arial" panose="020B0604020202020204" pitchFamily="34" charset="0"/>
              </a:rPr>
              <a:t>Churn Rate in %</a:t>
            </a:r>
          </a:p>
        </xdr:txBody>
      </xdr:sp>
      <xdr:sp macro="" textlink="'pivot 1'!B7">
        <xdr:nvSpPr>
          <xdr:cNvPr id="45" name="TextBox 44">
            <a:extLst>
              <a:ext uri="{FF2B5EF4-FFF2-40B4-BE49-F238E27FC236}">
                <a16:creationId xmlns:a16="http://schemas.microsoft.com/office/drawing/2014/main" id="{DF19A4C1-C044-520C-8839-B18B7264E7B2}"/>
              </a:ext>
            </a:extLst>
          </xdr:cNvPr>
          <xdr:cNvSpPr txBox="1"/>
        </xdr:nvSpPr>
        <xdr:spPr>
          <a:xfrm>
            <a:off x="2292349" y="1111251"/>
            <a:ext cx="1787527" cy="365125"/>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F39DD5-83B3-4A17-8646-F36F3BC06E92}" type="TxLink">
              <a:rPr lang="en-US" sz="1400" b="1" i="0" u="none" strike="noStrike" baseline="0">
                <a:solidFill>
                  <a:srgbClr val="000000"/>
                </a:solidFill>
                <a:latin typeface="Arial" panose="020B0604020202020204" pitchFamily="34" charset="0"/>
                <a:cs typeface="Arial" panose="020B0604020202020204" pitchFamily="34" charset="0"/>
              </a:rPr>
              <a:pPr algn="ctr"/>
              <a:t>20.4%</a:t>
            </a:fld>
            <a:endParaRPr lang="en-US" sz="1800" b="1" baseline="0">
              <a:solidFill>
                <a:schemeClr val="tx1"/>
              </a:solidFill>
              <a:latin typeface="Arial" panose="020B0604020202020204" pitchFamily="34" charset="0"/>
              <a:cs typeface="Arial" panose="020B0604020202020204" pitchFamily="34" charset="0"/>
            </a:endParaRPr>
          </a:p>
        </xdr:txBody>
      </xdr:sp>
    </xdr:grpSp>
    <xdr:clientData/>
  </xdr:twoCellAnchor>
  <xdr:twoCellAnchor>
    <xdr:from>
      <xdr:col>14</xdr:col>
      <xdr:colOff>174480</xdr:colOff>
      <xdr:row>2</xdr:row>
      <xdr:rowOff>33527</xdr:rowOff>
    </xdr:from>
    <xdr:to>
      <xdr:col>17</xdr:col>
      <xdr:colOff>245918</xdr:colOff>
      <xdr:row>7</xdr:row>
      <xdr:rowOff>134068</xdr:rowOff>
    </xdr:to>
    <xdr:grpSp>
      <xdr:nvGrpSpPr>
        <xdr:cNvPr id="46" name="Group 45">
          <a:extLst>
            <a:ext uri="{FF2B5EF4-FFF2-40B4-BE49-F238E27FC236}">
              <a16:creationId xmlns:a16="http://schemas.microsoft.com/office/drawing/2014/main" id="{0C78F53D-46F8-4037-99C8-E6B50652E76B}"/>
            </a:ext>
          </a:extLst>
        </xdr:cNvPr>
        <xdr:cNvGrpSpPr/>
      </xdr:nvGrpSpPr>
      <xdr:grpSpPr>
        <a:xfrm>
          <a:off x="9149147" y="583860"/>
          <a:ext cx="1912938" cy="1000125"/>
          <a:chOff x="2230437" y="555625"/>
          <a:chExt cx="1905000" cy="1016000"/>
        </a:xfrm>
        <a:effectLst>
          <a:glow rad="101600">
            <a:schemeClr val="accent1">
              <a:satMod val="175000"/>
              <a:alpha val="40000"/>
            </a:schemeClr>
          </a:glow>
          <a:outerShdw blurRad="50800" dist="38100" dir="2700000" algn="tl" rotWithShape="0">
            <a:prstClr val="black">
              <a:alpha val="40000"/>
            </a:prstClr>
          </a:outerShdw>
        </a:effectLst>
      </xdr:grpSpPr>
      <xdr:sp macro="" textlink="">
        <xdr:nvSpPr>
          <xdr:cNvPr id="47" name="Rectangle 46">
            <a:extLst>
              <a:ext uri="{FF2B5EF4-FFF2-40B4-BE49-F238E27FC236}">
                <a16:creationId xmlns:a16="http://schemas.microsoft.com/office/drawing/2014/main" id="{C05C7235-32DB-2950-F16B-8C8A197B9597}"/>
              </a:ext>
            </a:extLst>
          </xdr:cNvPr>
          <xdr:cNvSpPr/>
        </xdr:nvSpPr>
        <xdr:spPr>
          <a:xfrm>
            <a:off x="2230437" y="555625"/>
            <a:ext cx="1905000" cy="1016000"/>
          </a:xfrm>
          <a:prstGeom prst="rect">
            <a:avLst/>
          </a:prstGeom>
          <a:ln>
            <a:solidFill>
              <a:srgbClr val="50008E"/>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131442C2-4D0C-6074-F6CE-BD4DA87F97B5}"/>
              </a:ext>
            </a:extLst>
          </xdr:cNvPr>
          <xdr:cNvSpPr txBox="1"/>
        </xdr:nvSpPr>
        <xdr:spPr>
          <a:xfrm>
            <a:off x="2285999" y="619125"/>
            <a:ext cx="1793875" cy="412750"/>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2">
                    <a:lumMod val="50000"/>
                  </a:schemeClr>
                </a:solidFill>
                <a:latin typeface="Arial" panose="020B0604020202020204" pitchFamily="34" charset="0"/>
                <a:cs typeface="Arial" panose="020B0604020202020204" pitchFamily="34" charset="0"/>
              </a:rPr>
              <a:t>Average Balance</a:t>
            </a:r>
          </a:p>
        </xdr:txBody>
      </xdr:sp>
      <xdr:sp macro="" textlink="Pivot!B6">
        <xdr:nvSpPr>
          <xdr:cNvPr id="49" name="TextBox 48">
            <a:extLst>
              <a:ext uri="{FF2B5EF4-FFF2-40B4-BE49-F238E27FC236}">
                <a16:creationId xmlns:a16="http://schemas.microsoft.com/office/drawing/2014/main" id="{C94532D7-9090-C598-78C7-4210ADAD52B9}"/>
              </a:ext>
            </a:extLst>
          </xdr:cNvPr>
          <xdr:cNvSpPr txBox="1"/>
        </xdr:nvSpPr>
        <xdr:spPr>
          <a:xfrm>
            <a:off x="2292349" y="1111251"/>
            <a:ext cx="1787527" cy="365125"/>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39A5F-4768-48E5-8575-B05327992EB7}" type="TxLink">
              <a:rPr lang="en-US" sz="1400" b="1" i="0" u="none" strike="noStrike">
                <a:solidFill>
                  <a:srgbClr val="000000"/>
                </a:solidFill>
                <a:latin typeface="Arial" panose="020B0604020202020204" pitchFamily="34" charset="0"/>
                <a:cs typeface="Arial" panose="020B0604020202020204" pitchFamily="34" charset="0"/>
              </a:rPr>
              <a:pPr algn="ctr"/>
              <a:t> ₹ 76,485.89 </a:t>
            </a:fld>
            <a:endParaRPr lang="en-US" sz="1800" b="1">
              <a:latin typeface="Arial" panose="020B0604020202020204" pitchFamily="34" charset="0"/>
              <a:cs typeface="Arial" panose="020B0604020202020204" pitchFamily="34" charset="0"/>
            </a:endParaRPr>
          </a:p>
        </xdr:txBody>
      </xdr:sp>
    </xdr:grpSp>
    <xdr:clientData/>
  </xdr:twoCellAnchor>
  <xdr:twoCellAnchor>
    <xdr:from>
      <xdr:col>17</xdr:col>
      <xdr:colOff>506649</xdr:colOff>
      <xdr:row>2</xdr:row>
      <xdr:rowOff>33527</xdr:rowOff>
    </xdr:from>
    <xdr:to>
      <xdr:col>20</xdr:col>
      <xdr:colOff>578087</xdr:colOff>
      <xdr:row>7</xdr:row>
      <xdr:rowOff>134068</xdr:rowOff>
    </xdr:to>
    <xdr:grpSp>
      <xdr:nvGrpSpPr>
        <xdr:cNvPr id="50" name="Group 49">
          <a:extLst>
            <a:ext uri="{FF2B5EF4-FFF2-40B4-BE49-F238E27FC236}">
              <a16:creationId xmlns:a16="http://schemas.microsoft.com/office/drawing/2014/main" id="{F1569B55-2B43-45B3-9DDC-6F50C947B808}"/>
            </a:ext>
          </a:extLst>
        </xdr:cNvPr>
        <xdr:cNvGrpSpPr/>
      </xdr:nvGrpSpPr>
      <xdr:grpSpPr>
        <a:xfrm>
          <a:off x="11322816" y="583860"/>
          <a:ext cx="1912938" cy="1000125"/>
          <a:chOff x="2230437" y="555625"/>
          <a:chExt cx="1905000" cy="1016000"/>
        </a:xfrm>
        <a:effectLst>
          <a:glow rad="101600">
            <a:schemeClr val="accent1">
              <a:satMod val="175000"/>
              <a:alpha val="40000"/>
            </a:schemeClr>
          </a:glow>
          <a:outerShdw blurRad="50800" dist="38100" dir="2700000" algn="tl" rotWithShape="0">
            <a:prstClr val="black">
              <a:alpha val="40000"/>
            </a:prstClr>
          </a:outerShdw>
        </a:effectLst>
      </xdr:grpSpPr>
      <xdr:sp macro="" textlink="">
        <xdr:nvSpPr>
          <xdr:cNvPr id="51" name="Rectangle 50">
            <a:extLst>
              <a:ext uri="{FF2B5EF4-FFF2-40B4-BE49-F238E27FC236}">
                <a16:creationId xmlns:a16="http://schemas.microsoft.com/office/drawing/2014/main" id="{EF99B453-F71D-0679-18FC-29A824CCF349}"/>
              </a:ext>
            </a:extLst>
          </xdr:cNvPr>
          <xdr:cNvSpPr/>
        </xdr:nvSpPr>
        <xdr:spPr>
          <a:xfrm>
            <a:off x="2230437" y="555625"/>
            <a:ext cx="1905000" cy="1016000"/>
          </a:xfrm>
          <a:prstGeom prst="rect">
            <a:avLst/>
          </a:prstGeom>
          <a:ln>
            <a:solidFill>
              <a:srgbClr val="50008E"/>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1BBD7AD4-FAB1-FB76-97BB-BECA9A1B9B97}"/>
              </a:ext>
            </a:extLst>
          </xdr:cNvPr>
          <xdr:cNvSpPr txBox="1"/>
        </xdr:nvSpPr>
        <xdr:spPr>
          <a:xfrm>
            <a:off x="2285999" y="619125"/>
            <a:ext cx="1793875" cy="412750"/>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2">
                    <a:lumMod val="50000"/>
                  </a:schemeClr>
                </a:solidFill>
                <a:latin typeface="Arial" panose="020B0604020202020204" pitchFamily="34" charset="0"/>
                <a:cs typeface="Arial" panose="020B0604020202020204" pitchFamily="34" charset="0"/>
              </a:rPr>
              <a:t>Active Customers</a:t>
            </a:r>
          </a:p>
        </xdr:txBody>
      </xdr:sp>
      <xdr:sp macro="" textlink="'pivot 1'!B15">
        <xdr:nvSpPr>
          <xdr:cNvPr id="53" name="TextBox 52">
            <a:extLst>
              <a:ext uri="{FF2B5EF4-FFF2-40B4-BE49-F238E27FC236}">
                <a16:creationId xmlns:a16="http://schemas.microsoft.com/office/drawing/2014/main" id="{7EF79EBA-14AA-47A6-48C8-0FF21D82AA7D}"/>
              </a:ext>
            </a:extLst>
          </xdr:cNvPr>
          <xdr:cNvSpPr txBox="1"/>
        </xdr:nvSpPr>
        <xdr:spPr>
          <a:xfrm>
            <a:off x="2292349" y="1111251"/>
            <a:ext cx="1787527" cy="365125"/>
          </a:xfrm>
          <a:prstGeom prst="rect">
            <a:avLst/>
          </a:prstGeom>
          <a:solidFill>
            <a:schemeClr val="lt1"/>
          </a:solidFill>
          <a:ln w="9525" cmpd="sng">
            <a:solidFill>
              <a:srgbClr val="50008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6D0B89-6E71-4B07-A9D1-0E8EA2C06F5E}" type="TxLink">
              <a:rPr lang="en-US" sz="1400" b="1" i="0" u="none" strike="noStrike">
                <a:solidFill>
                  <a:srgbClr val="000000"/>
                </a:solidFill>
                <a:latin typeface="Arial" panose="020B0604020202020204" pitchFamily="34" charset="0"/>
                <a:cs typeface="Arial" panose="020B0604020202020204" pitchFamily="34" charset="0"/>
              </a:rPr>
              <a:pPr algn="ctr"/>
              <a:t>51.5%</a:t>
            </a:fld>
            <a:endParaRPr lang="en-US" sz="1800" b="1">
              <a:latin typeface="Arial" panose="020B0604020202020204" pitchFamily="34" charset="0"/>
              <a:cs typeface="Arial" panose="020B06040202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4</xdr:col>
          <xdr:colOff>52916</xdr:colOff>
          <xdr:row>9</xdr:row>
          <xdr:rowOff>169334</xdr:rowOff>
        </xdr:from>
        <xdr:to>
          <xdr:col>11</xdr:col>
          <xdr:colOff>304603</xdr:colOff>
          <xdr:row>18</xdr:row>
          <xdr:rowOff>158749</xdr:rowOff>
        </xdr:to>
        <xdr:pic>
          <xdr:nvPicPr>
            <xdr:cNvPr id="7" name="Picture 6">
              <a:extLst>
                <a:ext uri="{FF2B5EF4-FFF2-40B4-BE49-F238E27FC236}">
                  <a16:creationId xmlns:a16="http://schemas.microsoft.com/office/drawing/2014/main" id="{F7C3693A-8694-126A-DB20-6D3F02462A36}"/>
                </a:ext>
              </a:extLst>
            </xdr:cNvPr>
            <xdr:cNvPicPr>
              <a:picLocks noChangeAspect="1" noChangeArrowheads="1"/>
              <a:extLst>
                <a:ext uri="{84589F7E-364E-4C9E-8A38-B11213B215E9}">
                  <a14:cameraTool cellRange="'Pivot 4'!$H$3:$L$7" spid="_x0000_s1068"/>
                </a:ext>
              </a:extLst>
            </xdr:cNvPicPr>
          </xdr:nvPicPr>
          <xdr:blipFill>
            <a:blip xmlns:r="http://schemas.openxmlformats.org/officeDocument/2006/relationships" r:embed="rId1"/>
            <a:srcRect/>
            <a:stretch>
              <a:fillRect/>
            </a:stretch>
          </xdr:blipFill>
          <xdr:spPr bwMode="auto">
            <a:xfrm>
              <a:off x="2889249" y="1979084"/>
              <a:ext cx="4548521" cy="16086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433916</xdr:colOff>
      <xdr:row>24</xdr:row>
      <xdr:rowOff>42333</xdr:rowOff>
    </xdr:from>
    <xdr:to>
      <xdr:col>11</xdr:col>
      <xdr:colOff>582083</xdr:colOff>
      <xdr:row>42</xdr:row>
      <xdr:rowOff>57709</xdr:rowOff>
    </xdr:to>
    <xdr:graphicFrame macro="">
      <xdr:nvGraphicFramePr>
        <xdr:cNvPr id="9" name="Chart 8">
          <a:extLst>
            <a:ext uri="{FF2B5EF4-FFF2-40B4-BE49-F238E27FC236}">
              <a16:creationId xmlns:a16="http://schemas.microsoft.com/office/drawing/2014/main" id="{A15790AA-6A50-425D-ACA1-D0BBB2A66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191478</xdr:colOff>
      <xdr:row>24</xdr:row>
      <xdr:rowOff>63500</xdr:rowOff>
    </xdr:from>
    <xdr:to>
      <xdr:col>20</xdr:col>
      <xdr:colOff>150207</xdr:colOff>
      <xdr:row>42</xdr:row>
      <xdr:rowOff>57709</xdr:rowOff>
    </xdr:to>
    <xdr:graphicFrame macro="">
      <xdr:nvGraphicFramePr>
        <xdr:cNvPr id="16" name="Chart 15">
          <a:extLst>
            <a:ext uri="{FF2B5EF4-FFF2-40B4-BE49-F238E27FC236}">
              <a16:creationId xmlns:a16="http://schemas.microsoft.com/office/drawing/2014/main" id="{FDBF7717-183D-466E-A130-F48BDB73A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187245</xdr:colOff>
      <xdr:row>8</xdr:row>
      <xdr:rowOff>158750</xdr:rowOff>
    </xdr:from>
    <xdr:to>
      <xdr:col>20</xdr:col>
      <xdr:colOff>135389</xdr:colOff>
      <xdr:row>23</xdr:row>
      <xdr:rowOff>10115</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903C3623-9E15-4A23-AC10-2D13EC98A8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883445" y="1816100"/>
              <a:ext cx="4824944" cy="26136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373434</xdr:colOff>
      <xdr:row>24</xdr:row>
      <xdr:rowOff>74083</xdr:rowOff>
    </xdr:from>
    <xdr:to>
      <xdr:col>28</xdr:col>
      <xdr:colOff>447008</xdr:colOff>
      <xdr:row>42</xdr:row>
      <xdr:rowOff>57709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48C9892-8FED-4F80-B460-7B0055DE72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946434" y="4677833"/>
              <a:ext cx="4950374" cy="32983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373434</xdr:colOff>
      <xdr:row>8</xdr:row>
      <xdr:rowOff>158750</xdr:rowOff>
    </xdr:from>
    <xdr:to>
      <xdr:col>28</xdr:col>
      <xdr:colOff>443302</xdr:colOff>
      <xdr:row>23</xdr:row>
      <xdr:rowOff>10115</xdr:rowOff>
    </xdr:to>
    <xdr:graphicFrame macro="">
      <xdr:nvGraphicFramePr>
        <xdr:cNvPr id="8" name="Chart 7">
          <a:extLst>
            <a:ext uri="{FF2B5EF4-FFF2-40B4-BE49-F238E27FC236}">
              <a16:creationId xmlns:a16="http://schemas.microsoft.com/office/drawing/2014/main" id="{6636A215-BBDB-4B66-88D2-973527C95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235030</xdr:colOff>
      <xdr:row>8</xdr:row>
      <xdr:rowOff>2982</xdr:rowOff>
    </xdr:from>
    <xdr:to>
      <xdr:col>2</xdr:col>
      <xdr:colOff>674568</xdr:colOff>
      <xdr:row>14</xdr:row>
      <xdr:rowOff>66873</xdr:rowOff>
    </xdr:to>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BC1F56DF-8DEC-4798-8B83-E726E219D0B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35030" y="1632815"/>
              <a:ext cx="1952955" cy="1143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235030</xdr:colOff>
      <xdr:row>24</xdr:row>
      <xdr:rowOff>148367</xdr:rowOff>
    </xdr:from>
    <xdr:to>
      <xdr:col>2</xdr:col>
      <xdr:colOff>674568</xdr:colOff>
      <xdr:row>33</xdr:row>
      <xdr:rowOff>98256</xdr:rowOff>
    </xdr:to>
    <mc:AlternateContent xmlns:mc="http://schemas.openxmlformats.org/markup-compatibility/2006">
      <mc:Choice xmlns:a14="http://schemas.microsoft.com/office/drawing/2010/main" Requires="a14">
        <xdr:graphicFrame macro="">
          <xdr:nvGraphicFramePr>
            <xdr:cNvPr id="15" name="Age Group 2">
              <a:extLst>
                <a:ext uri="{FF2B5EF4-FFF2-40B4-BE49-F238E27FC236}">
                  <a16:creationId xmlns:a16="http://schemas.microsoft.com/office/drawing/2014/main" id="{B17FA315-711F-48FA-B0BC-4F9413B505C2}"/>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dr:sp macro="" textlink="">
          <xdr:nvSpPr>
            <xdr:cNvPr id="0" name=""/>
            <xdr:cNvSpPr>
              <a:spLocks noTextEdit="1"/>
            </xdr:cNvSpPr>
          </xdr:nvSpPr>
          <xdr:spPr>
            <a:xfrm>
              <a:off x="235030" y="4656867"/>
              <a:ext cx="1952955" cy="156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235030</xdr:colOff>
      <xdr:row>35</xdr:row>
      <xdr:rowOff>74551</xdr:rowOff>
    </xdr:from>
    <xdr:to>
      <xdr:col>2</xdr:col>
      <xdr:colOff>674568</xdr:colOff>
      <xdr:row>41</xdr:row>
      <xdr:rowOff>169333</xdr:rowOff>
    </xdr:to>
    <mc:AlternateContent xmlns:mc="http://schemas.openxmlformats.org/markup-compatibility/2006">
      <mc:Choice xmlns:a14="http://schemas.microsoft.com/office/drawing/2010/main" Requires="a14">
        <xdr:graphicFrame macro="">
          <xdr:nvGraphicFramePr>
            <xdr:cNvPr id="17" name="HasCreditCard 1">
              <a:extLst>
                <a:ext uri="{FF2B5EF4-FFF2-40B4-BE49-F238E27FC236}">
                  <a16:creationId xmlns:a16="http://schemas.microsoft.com/office/drawing/2014/main" id="{2D2D6D60-C022-4D6F-B1F3-C3040CCDDAF2}"/>
                </a:ext>
              </a:extLst>
            </xdr:cNvPr>
            <xdr:cNvGraphicFramePr/>
          </xdr:nvGraphicFramePr>
          <xdr:xfrm>
            <a:off x="0" y="0"/>
            <a:ext cx="0" cy="0"/>
          </xdr:xfrm>
          <a:graphic>
            <a:graphicData uri="http://schemas.microsoft.com/office/drawing/2010/slicer">
              <sle:slicer xmlns:sle="http://schemas.microsoft.com/office/drawing/2010/slicer" name="HasCreditCard 1"/>
            </a:graphicData>
          </a:graphic>
        </xdr:graphicFrame>
      </mc:Choice>
      <mc:Fallback>
        <xdr:sp macro="" textlink="">
          <xdr:nvSpPr>
            <xdr:cNvPr id="0" name=""/>
            <xdr:cNvSpPr>
              <a:spLocks noTextEdit="1"/>
            </xdr:cNvSpPr>
          </xdr:nvSpPr>
          <xdr:spPr>
            <a:xfrm>
              <a:off x="235030" y="6562134"/>
              <a:ext cx="1952955" cy="1174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235030</xdr:colOff>
      <xdr:row>16</xdr:row>
      <xdr:rowOff>43168</xdr:rowOff>
    </xdr:from>
    <xdr:to>
      <xdr:col>2</xdr:col>
      <xdr:colOff>674568</xdr:colOff>
      <xdr:row>22</xdr:row>
      <xdr:rowOff>172071</xdr:rowOff>
    </xdr:to>
    <mc:AlternateContent xmlns:mc="http://schemas.openxmlformats.org/markup-compatibility/2006">
      <mc:Choice xmlns:a14="http://schemas.microsoft.com/office/drawing/2010/main" Requires="a14">
        <xdr:graphicFrame macro="">
          <xdr:nvGraphicFramePr>
            <xdr:cNvPr id="19" name="IsActiveMember 1">
              <a:extLst>
                <a:ext uri="{FF2B5EF4-FFF2-40B4-BE49-F238E27FC236}">
                  <a16:creationId xmlns:a16="http://schemas.microsoft.com/office/drawing/2014/main" id="{3A8E995B-DE05-4347-ABB1-58E2FD97AE58}"/>
                </a:ext>
              </a:extLst>
            </xdr:cNvPr>
            <xdr:cNvGraphicFramePr/>
          </xdr:nvGraphicFramePr>
          <xdr:xfrm>
            <a:off x="0" y="0"/>
            <a:ext cx="0" cy="0"/>
          </xdr:xfrm>
          <a:graphic>
            <a:graphicData uri="http://schemas.microsoft.com/office/drawing/2010/slicer">
              <sle:slicer xmlns:sle="http://schemas.microsoft.com/office/drawing/2010/slicer" name="IsActiveMember 1"/>
            </a:graphicData>
          </a:graphic>
        </xdr:graphicFrame>
      </mc:Choice>
      <mc:Fallback>
        <xdr:sp macro="" textlink="">
          <xdr:nvSpPr>
            <xdr:cNvPr id="0" name=""/>
            <xdr:cNvSpPr>
              <a:spLocks noTextEdit="1"/>
            </xdr:cNvSpPr>
          </xdr:nvSpPr>
          <xdr:spPr>
            <a:xfrm>
              <a:off x="235030" y="3112335"/>
              <a:ext cx="1952955" cy="1208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507999</xdr:colOff>
      <xdr:row>1</xdr:row>
      <xdr:rowOff>58614</xdr:rowOff>
    </xdr:from>
    <xdr:to>
      <xdr:col>2</xdr:col>
      <xdr:colOff>166076</xdr:colOff>
      <xdr:row>7</xdr:row>
      <xdr:rowOff>107461</xdr:rowOff>
    </xdr:to>
    <xdr:pic>
      <xdr:nvPicPr>
        <xdr:cNvPr id="22" name="Graphic 21" descr="Bank with solid fill">
          <a:extLst>
            <a:ext uri="{FF2B5EF4-FFF2-40B4-BE49-F238E27FC236}">
              <a16:creationId xmlns:a16="http://schemas.microsoft.com/office/drawing/2014/main" id="{22588177-7791-EA64-80E5-0A19A3789F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7999" y="429845"/>
          <a:ext cx="1162539" cy="1162539"/>
        </a:xfrm>
        <a:prstGeom prst="rect">
          <a:avLst/>
        </a:prstGeom>
      </xdr:spPr>
    </xdr:pic>
    <xdr:clientData/>
  </xdr:twoCellAnchor>
  <xdr:twoCellAnchor>
    <xdr:from>
      <xdr:col>21</xdr:col>
      <xdr:colOff>137583</xdr:colOff>
      <xdr:row>1</xdr:row>
      <xdr:rowOff>134069</xdr:rowOff>
    </xdr:from>
    <xdr:to>
      <xdr:col>28</xdr:col>
      <xdr:colOff>63500</xdr:colOff>
      <xdr:row>7</xdr:row>
      <xdr:rowOff>134068</xdr:rowOff>
    </xdr:to>
    <xdr:graphicFrame macro="">
      <xdr:nvGraphicFramePr>
        <xdr:cNvPr id="24" name="Chart 23">
          <a:extLst>
            <a:ext uri="{FF2B5EF4-FFF2-40B4-BE49-F238E27FC236}">
              <a16:creationId xmlns:a16="http://schemas.microsoft.com/office/drawing/2014/main" id="{DE601AC9-0862-426E-8388-0435644A3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17</xdr:row>
      <xdr:rowOff>28657</xdr:rowOff>
    </xdr:from>
    <xdr:to>
      <xdr:col>7</xdr:col>
      <xdr:colOff>441786</xdr:colOff>
      <xdr:row>32</xdr:row>
      <xdr:rowOff>3908</xdr:rowOff>
    </xdr:to>
    <mc:AlternateContent xmlns:mc="http://schemas.openxmlformats.org/markup-compatibility/2006">
      <mc:Choice xmlns:cx4="http://schemas.microsoft.com/office/drawing/2016/5/10/chartex" Requires="cx4">
        <xdr:graphicFrame macro="">
          <xdr:nvGraphicFramePr>
            <xdr:cNvPr id="3" name="Chart 2" hidden="1">
              <a:extLst>
                <a:ext uri="{FF2B5EF4-FFF2-40B4-BE49-F238E27FC236}">
                  <a16:creationId xmlns:a16="http://schemas.microsoft.com/office/drawing/2014/main" id="{7ECDA334-DBE0-79C6-E2B3-B68F9FB97C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6600" y="3210007"/>
              <a:ext cx="4696286" cy="2737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16282</xdr:colOff>
      <xdr:row>8</xdr:row>
      <xdr:rowOff>137204</xdr:rowOff>
    </xdr:from>
    <xdr:to>
      <xdr:col>7</xdr:col>
      <xdr:colOff>458068</xdr:colOff>
      <xdr:row>23</xdr:row>
      <xdr:rowOff>112455</xdr:rowOff>
    </xdr:to>
    <xdr:graphicFrame macro="">
      <xdr:nvGraphicFramePr>
        <xdr:cNvPr id="4" name="Chart 3">
          <a:extLst>
            <a:ext uri="{FF2B5EF4-FFF2-40B4-BE49-F238E27FC236}">
              <a16:creationId xmlns:a16="http://schemas.microsoft.com/office/drawing/2014/main" id="{0481F4E5-018C-1586-562B-3C984983C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558800</xdr:colOff>
      <xdr:row>2</xdr:row>
      <xdr:rowOff>12700</xdr:rowOff>
    </xdr:from>
    <xdr:to>
      <xdr:col>18</xdr:col>
      <xdr:colOff>278632</xdr:colOff>
      <xdr:row>39</xdr:row>
      <xdr:rowOff>114300</xdr:rowOff>
    </xdr:to>
    <xdr:sp macro="" textlink="">
      <xdr:nvSpPr>
        <xdr:cNvPr id="26" name="Rectangle: Rounded Corners 25">
          <a:extLst>
            <a:ext uri="{FF2B5EF4-FFF2-40B4-BE49-F238E27FC236}">
              <a16:creationId xmlns:a16="http://schemas.microsoft.com/office/drawing/2014/main" id="{E6A802CF-7D4C-4F2B-B86E-62B5A00F5AD5}"/>
            </a:ext>
          </a:extLst>
        </xdr:cNvPr>
        <xdr:cNvSpPr/>
      </xdr:nvSpPr>
      <xdr:spPr>
        <a:xfrm>
          <a:off x="558800" y="381000"/>
          <a:ext cx="10692632" cy="6915150"/>
        </a:xfrm>
        <a:prstGeom prst="roundRect">
          <a:avLst/>
        </a:prstGeom>
        <a:solidFill>
          <a:schemeClr val="accent1"/>
        </a:solidFill>
        <a:ln>
          <a:noFill/>
        </a:ln>
        <a:scene3d>
          <a:camera prst="orthographicFront"/>
          <a:lightRig rig="threePt" dir="t"/>
        </a:scene3d>
        <a:sp3d extrusionH="19050" contourW="12700" prstMaterial="softEdge">
          <a:bevelT w="19050"/>
          <a:bevelB w="6350" h="82550"/>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260350</xdr:colOff>
      <xdr:row>4</xdr:row>
      <xdr:rowOff>115905</xdr:rowOff>
    </xdr:from>
    <xdr:to>
      <xdr:col>15</xdr:col>
      <xdr:colOff>285750</xdr:colOff>
      <xdr:row>7</xdr:row>
      <xdr:rowOff>103414</xdr:rowOff>
    </xdr:to>
    <xdr:sp macro="" textlink="">
      <xdr:nvSpPr>
        <xdr:cNvPr id="27" name="TextBox 26">
          <a:extLst>
            <a:ext uri="{FF2B5EF4-FFF2-40B4-BE49-F238E27FC236}">
              <a16:creationId xmlns:a16="http://schemas.microsoft.com/office/drawing/2014/main" id="{1ED8DF89-68BE-4DFC-B19E-89876474CA7F}"/>
            </a:ext>
          </a:extLst>
        </xdr:cNvPr>
        <xdr:cNvSpPr txBox="1"/>
      </xdr:nvSpPr>
      <xdr:spPr>
        <a:xfrm>
          <a:off x="2698750" y="852505"/>
          <a:ext cx="6731000" cy="539959"/>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800"/>
            <a:t>BANKING</a:t>
          </a:r>
          <a:r>
            <a:rPr lang="en-IN" sz="2800" baseline="0"/>
            <a:t> CUSTOMER CHURNING ANALYSIS</a:t>
          </a:r>
          <a:endParaRPr lang="en-IN" sz="2800"/>
        </a:p>
      </xdr:txBody>
    </xdr:sp>
    <xdr:clientData/>
  </xdr:twoCellAnchor>
  <xdr:twoCellAnchor>
    <xdr:from>
      <xdr:col>1</xdr:col>
      <xdr:colOff>451590</xdr:colOff>
      <xdr:row>8</xdr:row>
      <xdr:rowOff>175548</xdr:rowOff>
    </xdr:from>
    <xdr:to>
      <xdr:col>3</xdr:col>
      <xdr:colOff>287816</xdr:colOff>
      <xdr:row>14</xdr:row>
      <xdr:rowOff>60341</xdr:rowOff>
    </xdr:to>
    <xdr:sp macro="" textlink="">
      <xdr:nvSpPr>
        <xdr:cNvPr id="28" name="Rectangle 27">
          <a:extLst>
            <a:ext uri="{FF2B5EF4-FFF2-40B4-BE49-F238E27FC236}">
              <a16:creationId xmlns:a16="http://schemas.microsoft.com/office/drawing/2014/main" id="{333A23FA-9989-4B9E-B6A2-B4B489223C6B}"/>
            </a:ext>
          </a:extLst>
        </xdr:cNvPr>
        <xdr:cNvSpPr/>
      </xdr:nvSpPr>
      <xdr:spPr>
        <a:xfrm>
          <a:off x="1061190" y="1648748"/>
          <a:ext cx="1055426" cy="98969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508401</xdr:colOff>
      <xdr:row>9</xdr:row>
      <xdr:rowOff>47712</xdr:rowOff>
    </xdr:from>
    <xdr:to>
      <xdr:col>3</xdr:col>
      <xdr:colOff>234676</xdr:colOff>
      <xdr:row>11</xdr:row>
      <xdr:rowOff>130001</xdr:rowOff>
    </xdr:to>
    <xdr:sp macro="" textlink="">
      <xdr:nvSpPr>
        <xdr:cNvPr id="29" name="TextBox 28">
          <a:extLst>
            <a:ext uri="{FF2B5EF4-FFF2-40B4-BE49-F238E27FC236}">
              <a16:creationId xmlns:a16="http://schemas.microsoft.com/office/drawing/2014/main" id="{41A3E5C6-1B07-40CD-83F6-8BEBAD5A7AB2}"/>
            </a:ext>
          </a:extLst>
        </xdr:cNvPr>
        <xdr:cNvSpPr txBox="1"/>
      </xdr:nvSpPr>
      <xdr:spPr>
        <a:xfrm>
          <a:off x="1118001" y="1705062"/>
          <a:ext cx="945475" cy="450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No.</a:t>
          </a:r>
          <a:r>
            <a:rPr lang="en-IN" sz="1100" b="1" baseline="0"/>
            <a:t> of Customers       </a:t>
          </a:r>
          <a:endParaRPr lang="en-IN" sz="1100" b="1"/>
        </a:p>
      </xdr:txBody>
    </xdr:sp>
    <xdr:clientData/>
  </xdr:twoCellAnchor>
  <xdr:twoCellAnchor>
    <xdr:from>
      <xdr:col>1</xdr:col>
      <xdr:colOff>525026</xdr:colOff>
      <xdr:row>12</xdr:row>
      <xdr:rowOff>93506</xdr:rowOff>
    </xdr:from>
    <xdr:to>
      <xdr:col>3</xdr:col>
      <xdr:colOff>215900</xdr:colOff>
      <xdr:row>13</xdr:row>
      <xdr:rowOff>171450</xdr:rowOff>
    </xdr:to>
    <xdr:sp macro="" textlink="#REF!">
      <xdr:nvSpPr>
        <xdr:cNvPr id="30" name="TextBox 29">
          <a:extLst>
            <a:ext uri="{FF2B5EF4-FFF2-40B4-BE49-F238E27FC236}">
              <a16:creationId xmlns:a16="http://schemas.microsoft.com/office/drawing/2014/main" id="{230C15B9-861F-4F6C-B681-B5DFF6E5F246}"/>
            </a:ext>
          </a:extLst>
        </xdr:cNvPr>
        <xdr:cNvSpPr txBox="1"/>
      </xdr:nvSpPr>
      <xdr:spPr>
        <a:xfrm>
          <a:off x="1134626" y="2303306"/>
          <a:ext cx="910074" cy="262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A0A99E-4AE7-404C-94EC-EEACE3CBEC35}" type="TxLink">
            <a:rPr lang="en-US" sz="1100" b="0" i="0" u="none" strike="noStrike">
              <a:solidFill>
                <a:srgbClr val="000000"/>
              </a:solidFill>
              <a:latin typeface="Aptos Narrow"/>
            </a:rPr>
            <a:pPr algn="ctr"/>
            <a:t>10000</a:t>
          </a:fld>
          <a:endParaRPr lang="en-IN" sz="1100"/>
        </a:p>
      </xdr:txBody>
    </xdr:sp>
    <xdr:clientData/>
  </xdr:twoCellAnchor>
  <xdr:twoCellAnchor>
    <xdr:from>
      <xdr:col>3</xdr:col>
      <xdr:colOff>418402</xdr:colOff>
      <xdr:row>8</xdr:row>
      <xdr:rowOff>183328</xdr:rowOff>
    </xdr:from>
    <xdr:to>
      <xdr:col>5</xdr:col>
      <xdr:colOff>254628</xdr:colOff>
      <xdr:row>14</xdr:row>
      <xdr:rowOff>68121</xdr:rowOff>
    </xdr:to>
    <xdr:sp macro="" textlink="">
      <xdr:nvSpPr>
        <xdr:cNvPr id="31" name="Rectangle 30">
          <a:extLst>
            <a:ext uri="{FF2B5EF4-FFF2-40B4-BE49-F238E27FC236}">
              <a16:creationId xmlns:a16="http://schemas.microsoft.com/office/drawing/2014/main" id="{F409A3CD-72A2-4A50-9DF4-ECD23E2E6F5E}"/>
            </a:ext>
          </a:extLst>
        </xdr:cNvPr>
        <xdr:cNvSpPr/>
      </xdr:nvSpPr>
      <xdr:spPr>
        <a:xfrm>
          <a:off x="2247202" y="1656528"/>
          <a:ext cx="1055426" cy="98969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475213</xdr:colOff>
      <xdr:row>9</xdr:row>
      <xdr:rowOff>48514</xdr:rowOff>
    </xdr:from>
    <xdr:to>
      <xdr:col>5</xdr:col>
      <xdr:colOff>201488</xdr:colOff>
      <xdr:row>11</xdr:row>
      <xdr:rowOff>130803</xdr:rowOff>
    </xdr:to>
    <xdr:sp macro="" textlink="">
      <xdr:nvSpPr>
        <xdr:cNvPr id="32" name="TextBox 31">
          <a:extLst>
            <a:ext uri="{FF2B5EF4-FFF2-40B4-BE49-F238E27FC236}">
              <a16:creationId xmlns:a16="http://schemas.microsoft.com/office/drawing/2014/main" id="{CB504412-125D-40D0-9D7E-1CDD81C0FEC8}"/>
            </a:ext>
          </a:extLst>
        </xdr:cNvPr>
        <xdr:cNvSpPr txBox="1"/>
      </xdr:nvSpPr>
      <xdr:spPr>
        <a:xfrm>
          <a:off x="2304013" y="1705864"/>
          <a:ext cx="945475" cy="450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Average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Credit Score</a:t>
          </a:r>
          <a:endParaRPr lang="en-IN">
            <a:effectLst/>
          </a:endParaRPr>
        </a:p>
      </xdr:txBody>
    </xdr:sp>
    <xdr:clientData/>
  </xdr:twoCellAnchor>
  <xdr:twoCellAnchor>
    <xdr:from>
      <xdr:col>3</xdr:col>
      <xdr:colOff>479137</xdr:colOff>
      <xdr:row>12</xdr:row>
      <xdr:rowOff>107983</xdr:rowOff>
    </xdr:from>
    <xdr:to>
      <xdr:col>5</xdr:col>
      <xdr:colOff>195036</xdr:colOff>
      <xdr:row>13</xdr:row>
      <xdr:rowOff>169496</xdr:rowOff>
    </xdr:to>
    <xdr:sp macro="" textlink="Sheet4!A6">
      <xdr:nvSpPr>
        <xdr:cNvPr id="33" name="TextBox 32">
          <a:extLst>
            <a:ext uri="{FF2B5EF4-FFF2-40B4-BE49-F238E27FC236}">
              <a16:creationId xmlns:a16="http://schemas.microsoft.com/office/drawing/2014/main" id="{F52BB5F3-9F54-49A2-87F4-9398887D935C}"/>
            </a:ext>
          </a:extLst>
        </xdr:cNvPr>
        <xdr:cNvSpPr txBox="1"/>
      </xdr:nvSpPr>
      <xdr:spPr>
        <a:xfrm>
          <a:off x="2307937" y="2317783"/>
          <a:ext cx="935099" cy="2456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558100-4016-458C-B540-D1219D7CDD4D}" type="TxLink">
            <a:rPr lang="en-US" sz="1100" b="0" i="0" u="none" strike="noStrike">
              <a:solidFill>
                <a:srgbClr val="000000"/>
              </a:solidFill>
              <a:latin typeface="Aptos Narrow"/>
              <a:ea typeface="Calibri"/>
              <a:cs typeface="Calibri"/>
            </a:rPr>
            <a:pPr algn="ctr"/>
            <a:t>650.53</a:t>
          </a:fld>
          <a:endParaRPr lang="en-US" sz="1100" b="0" i="0" u="none" strike="noStrike">
            <a:solidFill>
              <a:srgbClr val="000000"/>
            </a:solidFill>
            <a:latin typeface="Calibri"/>
            <a:ea typeface="Calibri"/>
            <a:cs typeface="Calibri"/>
          </a:endParaRPr>
        </a:p>
      </xdr:txBody>
    </xdr:sp>
    <xdr:clientData/>
  </xdr:twoCellAnchor>
  <xdr:twoCellAnchor>
    <xdr:from>
      <xdr:col>5</xdr:col>
      <xdr:colOff>377371</xdr:colOff>
      <xdr:row>8</xdr:row>
      <xdr:rowOff>182211</xdr:rowOff>
    </xdr:from>
    <xdr:to>
      <xdr:col>7</xdr:col>
      <xdr:colOff>213597</xdr:colOff>
      <xdr:row>14</xdr:row>
      <xdr:rowOff>67004</xdr:rowOff>
    </xdr:to>
    <xdr:sp macro="" textlink="">
      <xdr:nvSpPr>
        <xdr:cNvPr id="34" name="Rectangle 33">
          <a:extLst>
            <a:ext uri="{FF2B5EF4-FFF2-40B4-BE49-F238E27FC236}">
              <a16:creationId xmlns:a16="http://schemas.microsoft.com/office/drawing/2014/main" id="{C9E1C6A0-D074-4A60-A4CE-E921FFB97A9B}"/>
            </a:ext>
          </a:extLst>
        </xdr:cNvPr>
        <xdr:cNvSpPr/>
      </xdr:nvSpPr>
      <xdr:spPr>
        <a:xfrm>
          <a:off x="3425371" y="1655411"/>
          <a:ext cx="1055426" cy="98969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434182</xdr:colOff>
      <xdr:row>9</xdr:row>
      <xdr:rowOff>54375</xdr:rowOff>
    </xdr:from>
    <xdr:to>
      <xdr:col>7</xdr:col>
      <xdr:colOff>160457</xdr:colOff>
      <xdr:row>11</xdr:row>
      <xdr:rowOff>136664</xdr:rowOff>
    </xdr:to>
    <xdr:sp macro="" textlink="">
      <xdr:nvSpPr>
        <xdr:cNvPr id="35" name="TextBox 34">
          <a:extLst>
            <a:ext uri="{FF2B5EF4-FFF2-40B4-BE49-F238E27FC236}">
              <a16:creationId xmlns:a16="http://schemas.microsoft.com/office/drawing/2014/main" id="{45E58B32-B67B-4AC0-B8CE-9B503E79ED16}"/>
            </a:ext>
          </a:extLst>
        </xdr:cNvPr>
        <xdr:cNvSpPr txBox="1"/>
      </xdr:nvSpPr>
      <xdr:spPr>
        <a:xfrm>
          <a:off x="3482182" y="1711725"/>
          <a:ext cx="945475" cy="450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dk1"/>
              </a:solidFill>
              <a:effectLst/>
              <a:latin typeface="+mn-lt"/>
              <a:ea typeface="+mn-ea"/>
              <a:cs typeface="+mn-cs"/>
            </a:rPr>
            <a:t>Churn</a:t>
          </a:r>
        </a:p>
        <a:p>
          <a:pPr algn="ctr"/>
          <a:r>
            <a:rPr lang="en-IN" sz="1100" b="1">
              <a:solidFill>
                <a:schemeClr val="dk1"/>
              </a:solidFill>
              <a:effectLst/>
              <a:latin typeface="+mn-lt"/>
              <a:ea typeface="+mn-ea"/>
              <a:cs typeface="+mn-cs"/>
            </a:rPr>
            <a:t>Rate %</a:t>
          </a:r>
          <a:endParaRPr lang="en-IN">
            <a:effectLst/>
          </a:endParaRPr>
        </a:p>
        <a:p>
          <a:pPr algn="ctr"/>
          <a:endParaRPr lang="en-IN" sz="1100" b="1"/>
        </a:p>
      </xdr:txBody>
    </xdr:sp>
    <xdr:clientData/>
  </xdr:twoCellAnchor>
  <xdr:twoCellAnchor>
    <xdr:from>
      <xdr:col>5</xdr:col>
      <xdr:colOff>439362</xdr:colOff>
      <xdr:row>12</xdr:row>
      <xdr:rowOff>109378</xdr:rowOff>
    </xdr:from>
    <xdr:to>
      <xdr:col>7</xdr:col>
      <xdr:colOff>155261</xdr:colOff>
      <xdr:row>13</xdr:row>
      <xdr:rowOff>170891</xdr:rowOff>
    </xdr:to>
    <xdr:sp macro="" textlink="#REF!">
      <xdr:nvSpPr>
        <xdr:cNvPr id="36" name="TextBox 35">
          <a:extLst>
            <a:ext uri="{FF2B5EF4-FFF2-40B4-BE49-F238E27FC236}">
              <a16:creationId xmlns:a16="http://schemas.microsoft.com/office/drawing/2014/main" id="{397A7BDA-55CC-47C0-AC79-42B1F83C9160}"/>
            </a:ext>
          </a:extLst>
        </xdr:cNvPr>
        <xdr:cNvSpPr txBox="1"/>
      </xdr:nvSpPr>
      <xdr:spPr>
        <a:xfrm>
          <a:off x="3487362" y="2319178"/>
          <a:ext cx="935099" cy="2456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84667C-2DD8-4919-927A-228AAB8AE03A}" type="TxLink">
            <a:rPr lang="en-US" sz="1100" b="0" i="0" u="none" strike="noStrike">
              <a:solidFill>
                <a:srgbClr val="000000"/>
              </a:solidFill>
              <a:latin typeface="Aptos Narrow"/>
              <a:ea typeface="Calibri"/>
              <a:cs typeface="Calibri"/>
            </a:rPr>
            <a:pPr algn="ctr"/>
            <a:t>20.4%</a:t>
          </a:fld>
          <a:endParaRPr lang="en-US" sz="1100" b="0" i="0" u="none" strike="noStrike">
            <a:solidFill>
              <a:srgbClr val="000000"/>
            </a:solidFill>
            <a:ea typeface="Calibri"/>
            <a:cs typeface="Calibri"/>
          </a:endParaRPr>
        </a:p>
      </xdr:txBody>
    </xdr:sp>
    <xdr:clientData/>
  </xdr:twoCellAnchor>
  <xdr:twoCellAnchor>
    <xdr:from>
      <xdr:col>7</xdr:col>
      <xdr:colOff>350296</xdr:colOff>
      <xdr:row>8</xdr:row>
      <xdr:rowOff>181095</xdr:rowOff>
    </xdr:from>
    <xdr:to>
      <xdr:col>9</xdr:col>
      <xdr:colOff>186522</xdr:colOff>
      <xdr:row>14</xdr:row>
      <xdr:rowOff>65888</xdr:rowOff>
    </xdr:to>
    <xdr:sp macro="" textlink="">
      <xdr:nvSpPr>
        <xdr:cNvPr id="37" name="Rectangle 36">
          <a:extLst>
            <a:ext uri="{FF2B5EF4-FFF2-40B4-BE49-F238E27FC236}">
              <a16:creationId xmlns:a16="http://schemas.microsoft.com/office/drawing/2014/main" id="{4C8AA514-8561-4E79-A1C8-77D43D2D2606}"/>
            </a:ext>
          </a:extLst>
        </xdr:cNvPr>
        <xdr:cNvSpPr/>
      </xdr:nvSpPr>
      <xdr:spPr>
        <a:xfrm>
          <a:off x="4617496" y="1654295"/>
          <a:ext cx="1055426" cy="98969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407107</xdr:colOff>
      <xdr:row>9</xdr:row>
      <xdr:rowOff>53259</xdr:rowOff>
    </xdr:from>
    <xdr:to>
      <xdr:col>9</xdr:col>
      <xdr:colOff>133382</xdr:colOff>
      <xdr:row>11</xdr:row>
      <xdr:rowOff>135548</xdr:rowOff>
    </xdr:to>
    <xdr:sp macro="" textlink="">
      <xdr:nvSpPr>
        <xdr:cNvPr id="38" name="TextBox 37">
          <a:extLst>
            <a:ext uri="{FF2B5EF4-FFF2-40B4-BE49-F238E27FC236}">
              <a16:creationId xmlns:a16="http://schemas.microsoft.com/office/drawing/2014/main" id="{2A11BB3F-838B-40ED-A7BE-B37F7E36592F}"/>
            </a:ext>
          </a:extLst>
        </xdr:cNvPr>
        <xdr:cNvSpPr txBox="1"/>
      </xdr:nvSpPr>
      <xdr:spPr>
        <a:xfrm>
          <a:off x="4674307" y="1710609"/>
          <a:ext cx="945475" cy="450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Average </a:t>
          </a:r>
        </a:p>
        <a:p>
          <a:pPr algn="ctr"/>
          <a:r>
            <a:rPr lang="en-IN" sz="1100" b="1"/>
            <a:t>Salary</a:t>
          </a:r>
        </a:p>
      </xdr:txBody>
    </xdr:sp>
    <xdr:clientData/>
  </xdr:twoCellAnchor>
  <xdr:twoCellAnchor>
    <xdr:from>
      <xdr:col>7</xdr:col>
      <xdr:colOff>393700</xdr:colOff>
      <xdr:row>12</xdr:row>
      <xdr:rowOff>95562</xdr:rowOff>
    </xdr:from>
    <xdr:to>
      <xdr:col>9</xdr:col>
      <xdr:colOff>146049</xdr:colOff>
      <xdr:row>13</xdr:row>
      <xdr:rowOff>177800</xdr:rowOff>
    </xdr:to>
    <xdr:sp macro="" textlink="Sheet1!A6">
      <xdr:nvSpPr>
        <xdr:cNvPr id="39" name="TextBox 38">
          <a:extLst>
            <a:ext uri="{FF2B5EF4-FFF2-40B4-BE49-F238E27FC236}">
              <a16:creationId xmlns:a16="http://schemas.microsoft.com/office/drawing/2014/main" id="{5D45B649-F3E5-4F91-8A7E-9971EF37311A}"/>
            </a:ext>
          </a:extLst>
        </xdr:cNvPr>
        <xdr:cNvSpPr txBox="1"/>
      </xdr:nvSpPr>
      <xdr:spPr>
        <a:xfrm>
          <a:off x="4660900" y="2305362"/>
          <a:ext cx="971549" cy="266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EB1386D-1FB5-48D8-8FAE-5512283C1DB1}" type="TxLink">
            <a:rPr lang="en-US" sz="1100" b="0" i="0" u="none" strike="noStrike">
              <a:solidFill>
                <a:srgbClr val="000000"/>
              </a:solidFill>
              <a:latin typeface="Aptos Narrow"/>
              <a:ea typeface="Calibri"/>
              <a:cs typeface="Calibri"/>
            </a:rPr>
            <a:pPr algn="l"/>
            <a:t> $76,485.89 </a:t>
          </a:fld>
          <a:endParaRPr lang="en-US" sz="1100" b="0" i="0" u="none" strike="noStrike">
            <a:solidFill>
              <a:srgbClr val="000000"/>
            </a:solidFill>
            <a:latin typeface="Calibri"/>
            <a:ea typeface="Calibri"/>
            <a:cs typeface="Calibri"/>
          </a:endParaRPr>
        </a:p>
      </xdr:txBody>
    </xdr:sp>
    <xdr:clientData/>
  </xdr:twoCellAnchor>
  <xdr:twoCellAnchor>
    <xdr:from>
      <xdr:col>9</xdr:col>
      <xdr:colOff>323221</xdr:colOff>
      <xdr:row>9</xdr:row>
      <xdr:rowOff>2806</xdr:rowOff>
    </xdr:from>
    <xdr:to>
      <xdr:col>11</xdr:col>
      <xdr:colOff>159447</xdr:colOff>
      <xdr:row>14</xdr:row>
      <xdr:rowOff>71749</xdr:rowOff>
    </xdr:to>
    <xdr:sp macro="" textlink="">
      <xdr:nvSpPr>
        <xdr:cNvPr id="40" name="Rectangle 39">
          <a:extLst>
            <a:ext uri="{FF2B5EF4-FFF2-40B4-BE49-F238E27FC236}">
              <a16:creationId xmlns:a16="http://schemas.microsoft.com/office/drawing/2014/main" id="{478797E2-EE1D-4388-B061-AD8B51699828}"/>
            </a:ext>
          </a:extLst>
        </xdr:cNvPr>
        <xdr:cNvSpPr/>
      </xdr:nvSpPr>
      <xdr:spPr>
        <a:xfrm>
          <a:off x="5809621" y="1660156"/>
          <a:ext cx="1055426" cy="98969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387010</xdr:colOff>
      <xdr:row>9</xdr:row>
      <xdr:rowOff>66098</xdr:rowOff>
    </xdr:from>
    <xdr:to>
      <xdr:col>11</xdr:col>
      <xdr:colOff>113285</xdr:colOff>
      <xdr:row>11</xdr:row>
      <xdr:rowOff>148387</xdr:rowOff>
    </xdr:to>
    <xdr:sp macro="" textlink="">
      <xdr:nvSpPr>
        <xdr:cNvPr id="41" name="TextBox 40">
          <a:extLst>
            <a:ext uri="{FF2B5EF4-FFF2-40B4-BE49-F238E27FC236}">
              <a16:creationId xmlns:a16="http://schemas.microsoft.com/office/drawing/2014/main" id="{BE7148AA-F17E-4DBE-96A7-13C1A40B8D5B}"/>
            </a:ext>
          </a:extLst>
        </xdr:cNvPr>
        <xdr:cNvSpPr txBox="1"/>
      </xdr:nvSpPr>
      <xdr:spPr>
        <a:xfrm>
          <a:off x="5873410" y="1723448"/>
          <a:ext cx="945475" cy="450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Active</a:t>
          </a:r>
        </a:p>
        <a:p>
          <a:pPr algn="ctr"/>
          <a:r>
            <a:rPr lang="en-IN" sz="1100" b="1"/>
            <a:t>Members %</a:t>
          </a:r>
        </a:p>
      </xdr:txBody>
    </xdr:sp>
    <xdr:clientData/>
  </xdr:twoCellAnchor>
  <xdr:twoCellAnchor>
    <xdr:from>
      <xdr:col>9</xdr:col>
      <xdr:colOff>378862</xdr:colOff>
      <xdr:row>12</xdr:row>
      <xdr:rowOff>89351</xdr:rowOff>
    </xdr:from>
    <xdr:to>
      <xdr:col>11</xdr:col>
      <xdr:colOff>94761</xdr:colOff>
      <xdr:row>13</xdr:row>
      <xdr:rowOff>150864</xdr:rowOff>
    </xdr:to>
    <xdr:sp macro="" textlink="#REF!">
      <xdr:nvSpPr>
        <xdr:cNvPr id="42" name="TextBox 41">
          <a:extLst>
            <a:ext uri="{FF2B5EF4-FFF2-40B4-BE49-F238E27FC236}">
              <a16:creationId xmlns:a16="http://schemas.microsoft.com/office/drawing/2014/main" id="{400592AC-741E-4681-B8B6-60709DEA9CBB}"/>
            </a:ext>
          </a:extLst>
        </xdr:cNvPr>
        <xdr:cNvSpPr txBox="1"/>
      </xdr:nvSpPr>
      <xdr:spPr>
        <a:xfrm>
          <a:off x="5865262" y="2299151"/>
          <a:ext cx="935099" cy="2456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127E77-106D-4322-BE18-C06B03E783CA}" type="TxLink">
            <a:rPr lang="en-US" sz="1100" b="0" i="0" u="none" strike="noStrike">
              <a:solidFill>
                <a:srgbClr val="000000"/>
              </a:solidFill>
              <a:latin typeface="Aptos Narrow"/>
              <a:ea typeface="Calibri"/>
              <a:cs typeface="Calibri"/>
            </a:rPr>
            <a:pPr algn="ctr"/>
            <a:t>51.5%</a:t>
          </a:fld>
          <a:endParaRPr lang="en-US" sz="1100" b="0" i="0" u="none" strike="noStrike">
            <a:solidFill>
              <a:srgbClr val="000000"/>
            </a:solidFill>
            <a:latin typeface="Calibri"/>
            <a:ea typeface="Calibri"/>
            <a:cs typeface="Calibri"/>
          </a:endParaRPr>
        </a:p>
      </xdr:txBody>
    </xdr:sp>
    <xdr:clientData/>
  </xdr:twoCellAnchor>
  <xdr:twoCellAnchor editAs="oneCell">
    <xdr:from>
      <xdr:col>13</xdr:col>
      <xdr:colOff>452034</xdr:colOff>
      <xdr:row>9</xdr:row>
      <xdr:rowOff>10762</xdr:rowOff>
    </xdr:from>
    <xdr:to>
      <xdr:col>17</xdr:col>
      <xdr:colOff>406400</xdr:colOff>
      <xdr:row>12</xdr:row>
      <xdr:rowOff>75339</xdr:rowOff>
    </xdr:to>
    <mc:AlternateContent xmlns:mc="http://schemas.openxmlformats.org/markup-compatibility/2006" xmlns:a14="http://schemas.microsoft.com/office/drawing/2010/main">
      <mc:Choice Requires="a14">
        <xdr:graphicFrame macro="">
          <xdr:nvGraphicFramePr>
            <xdr:cNvPr id="49" name="Customer Status">
              <a:extLst>
                <a:ext uri="{FF2B5EF4-FFF2-40B4-BE49-F238E27FC236}">
                  <a16:creationId xmlns:a16="http://schemas.microsoft.com/office/drawing/2014/main" id="{DF6FFCD5-BDF7-40F3-8D51-ABBE694F0F7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8376834" y="1668112"/>
              <a:ext cx="2205924" cy="617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457522</xdr:colOff>
      <xdr:row>12</xdr:row>
      <xdr:rowOff>99879</xdr:rowOff>
    </xdr:from>
    <xdr:to>
      <xdr:col>17</xdr:col>
      <xdr:colOff>412749</xdr:colOff>
      <xdr:row>15</xdr:row>
      <xdr:rowOff>174464</xdr:rowOff>
    </xdr:to>
    <mc:AlternateContent xmlns:mc="http://schemas.openxmlformats.org/markup-compatibility/2006" xmlns:a14="http://schemas.microsoft.com/office/drawing/2010/main">
      <mc:Choice Requires="a14">
        <xdr:graphicFrame macro="">
          <xdr:nvGraphicFramePr>
            <xdr:cNvPr id="2" name="Activity Status">
              <a:extLst>
                <a:ext uri="{FF2B5EF4-FFF2-40B4-BE49-F238E27FC236}">
                  <a16:creationId xmlns:a16="http://schemas.microsoft.com/office/drawing/2014/main" id="{B2ABA741-472C-49F2-889F-7D19A3E6DC9C}"/>
                </a:ext>
              </a:extLst>
            </xdr:cNvPr>
            <xdr:cNvGraphicFramePr/>
          </xdr:nvGraphicFramePr>
          <xdr:xfrm>
            <a:off x="0" y="0"/>
            <a:ext cx="0" cy="0"/>
          </xdr:xfrm>
          <a:graphic>
            <a:graphicData uri="http://schemas.microsoft.com/office/drawing/2010/slicer">
              <sle:slicer xmlns:sle="http://schemas.microsoft.com/office/drawing/2010/slicer" name="Activity Status"/>
            </a:graphicData>
          </a:graphic>
        </xdr:graphicFrame>
      </mc:Choice>
      <mc:Fallback xmlns="">
        <xdr:sp macro="" textlink="">
          <xdr:nvSpPr>
            <xdr:cNvPr id="0" name=""/>
            <xdr:cNvSpPr>
              <a:spLocks noTextEdit="1"/>
            </xdr:cNvSpPr>
          </xdr:nvSpPr>
          <xdr:spPr>
            <a:xfrm>
              <a:off x="8382323" y="2309679"/>
              <a:ext cx="2202480" cy="627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456985</xdr:colOff>
      <xdr:row>19</xdr:row>
      <xdr:rowOff>121080</xdr:rowOff>
    </xdr:from>
    <xdr:to>
      <xdr:col>17</xdr:col>
      <xdr:colOff>412750</xdr:colOff>
      <xdr:row>22</xdr:row>
      <xdr:rowOff>181352</xdr:rowOff>
    </xdr:to>
    <mc:AlternateContent xmlns:mc="http://schemas.openxmlformats.org/markup-compatibility/2006" xmlns:a14="http://schemas.microsoft.com/office/drawing/2010/main">
      <mc:Choice Requires="a14">
        <xdr:graphicFrame macro="">
          <xdr:nvGraphicFramePr>
            <xdr:cNvPr id="3" name="Geography">
              <a:extLst>
                <a:ext uri="{FF2B5EF4-FFF2-40B4-BE49-F238E27FC236}">
                  <a16:creationId xmlns:a16="http://schemas.microsoft.com/office/drawing/2014/main" id="{ECAF9DF6-7D1D-466A-82B1-8496D7C54D4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8381785" y="3619930"/>
              <a:ext cx="2210015" cy="612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452895</xdr:colOff>
      <xdr:row>16</xdr:row>
      <xdr:rowOff>17005</xdr:rowOff>
    </xdr:from>
    <xdr:to>
      <xdr:col>17</xdr:col>
      <xdr:colOff>412750</xdr:colOff>
      <xdr:row>19</xdr:row>
      <xdr:rowOff>96757</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8FA30823-0093-42AC-A455-F9AAFF4C714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8377695" y="2963405"/>
              <a:ext cx="2214105" cy="632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457200</xdr:colOff>
      <xdr:row>23</xdr:row>
      <xdr:rowOff>25400</xdr:rowOff>
    </xdr:from>
    <xdr:to>
      <xdr:col>17</xdr:col>
      <xdr:colOff>406400</xdr:colOff>
      <xdr:row>26</xdr:row>
      <xdr:rowOff>82550</xdr:rowOff>
    </xdr:to>
    <mc:AlternateContent xmlns:mc="http://schemas.openxmlformats.org/markup-compatibility/2006" xmlns:a14="http://schemas.microsoft.com/office/drawing/2010/main">
      <mc:Choice Requires="a14">
        <xdr:graphicFrame macro="">
          <xdr:nvGraphicFramePr>
            <xdr:cNvPr id="5" name="Balance_Category 1">
              <a:extLst>
                <a:ext uri="{FF2B5EF4-FFF2-40B4-BE49-F238E27FC236}">
                  <a16:creationId xmlns:a16="http://schemas.microsoft.com/office/drawing/2014/main" id="{D140C400-7F6D-43CF-9516-6FC28862AB28}"/>
                </a:ext>
              </a:extLst>
            </xdr:cNvPr>
            <xdr:cNvGraphicFramePr/>
          </xdr:nvGraphicFramePr>
          <xdr:xfrm>
            <a:off x="0" y="0"/>
            <a:ext cx="0" cy="0"/>
          </xdr:xfrm>
          <a:graphic>
            <a:graphicData uri="http://schemas.microsoft.com/office/drawing/2010/slicer">
              <sle:slicer xmlns:sle="http://schemas.microsoft.com/office/drawing/2010/slicer" name="Balance_Category 1"/>
            </a:graphicData>
          </a:graphic>
        </xdr:graphicFrame>
      </mc:Choice>
      <mc:Fallback xmlns="">
        <xdr:sp macro="" textlink="">
          <xdr:nvSpPr>
            <xdr:cNvPr id="0" name=""/>
            <xdr:cNvSpPr>
              <a:spLocks noTextEdit="1"/>
            </xdr:cNvSpPr>
          </xdr:nvSpPr>
          <xdr:spPr>
            <a:xfrm>
              <a:off x="8382000" y="4260850"/>
              <a:ext cx="2209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451603</xdr:colOff>
      <xdr:row>15</xdr:row>
      <xdr:rowOff>6457</xdr:rowOff>
    </xdr:from>
    <xdr:to>
      <xdr:col>7</xdr:col>
      <xdr:colOff>228600</xdr:colOff>
      <xdr:row>24</xdr:row>
      <xdr:rowOff>152400</xdr:rowOff>
    </xdr:to>
    <xdr:graphicFrame macro="">
      <xdr:nvGraphicFramePr>
        <xdr:cNvPr id="6" name="Chart 5">
          <a:extLst>
            <a:ext uri="{FF2B5EF4-FFF2-40B4-BE49-F238E27FC236}">
              <a16:creationId xmlns:a16="http://schemas.microsoft.com/office/drawing/2014/main" id="{8CC8A7D6-9D24-47F0-87AB-7326F5405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330200</xdr:colOff>
      <xdr:row>14</xdr:row>
      <xdr:rowOff>177800</xdr:rowOff>
    </xdr:from>
    <xdr:to>
      <xdr:col>13</xdr:col>
      <xdr:colOff>177800</xdr:colOff>
      <xdr:row>24</xdr:row>
      <xdr:rowOff>172300</xdr:rowOff>
    </xdr:to>
    <xdr:graphicFrame macro="">
      <xdr:nvGraphicFramePr>
        <xdr:cNvPr id="7" name="Chart 6">
          <a:extLst>
            <a:ext uri="{FF2B5EF4-FFF2-40B4-BE49-F238E27FC236}">
              <a16:creationId xmlns:a16="http://schemas.microsoft.com/office/drawing/2014/main" id="{B236C0D9-CA0C-4FA6-95AB-1843B4A46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330200</xdr:colOff>
      <xdr:row>25</xdr:row>
      <xdr:rowOff>120650</xdr:rowOff>
    </xdr:from>
    <xdr:to>
      <xdr:col>13</xdr:col>
      <xdr:colOff>190500</xdr:colOff>
      <xdr:row>37</xdr:row>
      <xdr:rowOff>114300</xdr:rowOff>
    </xdr:to>
    <xdr:graphicFrame macro="">
      <xdr:nvGraphicFramePr>
        <xdr:cNvPr id="8" name="Chart 7">
          <a:extLst>
            <a:ext uri="{FF2B5EF4-FFF2-40B4-BE49-F238E27FC236}">
              <a16:creationId xmlns:a16="http://schemas.microsoft.com/office/drawing/2014/main" id="{546FF1CC-D054-43EF-905C-DA41F6434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463550</xdr:colOff>
      <xdr:row>25</xdr:row>
      <xdr:rowOff>95250</xdr:rowOff>
    </xdr:from>
    <xdr:to>
      <xdr:col>7</xdr:col>
      <xdr:colOff>196850</xdr:colOff>
      <xdr:row>37</xdr:row>
      <xdr:rowOff>76200</xdr:rowOff>
    </xdr:to>
    <xdr:graphicFrame macro="">
      <xdr:nvGraphicFramePr>
        <xdr:cNvPr id="9" name="Chart 8">
          <a:extLst>
            <a:ext uri="{FF2B5EF4-FFF2-40B4-BE49-F238E27FC236}">
              <a16:creationId xmlns:a16="http://schemas.microsoft.com/office/drawing/2014/main" id="{C2E35F7E-03AD-4C3A-887F-C86FAD0D6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76200</xdr:colOff>
      <xdr:row>5</xdr:row>
      <xdr:rowOff>136525</xdr:rowOff>
    </xdr:from>
    <xdr:to>
      <xdr:col>9</xdr:col>
      <xdr:colOff>520700</xdr:colOff>
      <xdr:row>20</xdr:row>
      <xdr:rowOff>117475</xdr:rowOff>
    </xdr:to>
    <xdr:graphicFrame macro="">
      <xdr:nvGraphicFramePr>
        <xdr:cNvPr id="2" name="Chart 1">
          <a:extLst>
            <a:ext uri="{FF2B5EF4-FFF2-40B4-BE49-F238E27FC236}">
              <a16:creationId xmlns:a16="http://schemas.microsoft.com/office/drawing/2014/main" id="{43E58AC0-B772-7DEF-5489-6F5900D3F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790575</xdr:colOff>
      <xdr:row>5</xdr:row>
      <xdr:rowOff>136525</xdr:rowOff>
    </xdr:from>
    <xdr:to>
      <xdr:col>10</xdr:col>
      <xdr:colOff>403225</xdr:colOff>
      <xdr:row>20</xdr:row>
      <xdr:rowOff>117475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8BB9980-AE9E-9011-C7F1-45821F912F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10572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win Santhosh" refreshedDate="46193.788491203704" createdVersion="8" refreshedVersion="8" minRefreshableVersion="3" recordCount="10000" xr:uid="{DB15CF5B-8D2F-46B4-8F6E-DDB3E60D1ECC}">
  <cacheSource type="worksheet">
    <worksheetSource name="Churn_Modelling1"/>
  </cacheSource>
  <cacheFields count="19">
    <cacheField name="CustomerId" numFmtId="0">
      <sharedItems containsSemiMixedTypes="0" containsString="0" containsNumber="1" containsInteger="1" minValue="15565701" maxValue="15815690"/>
    </cacheField>
    <cacheField name="Surname" numFmtId="0">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Age Group" numFmtId="0">
      <sharedItems count="3">
        <s v="Middle Age"/>
        <s v="Young"/>
        <s v="Old"/>
      </sharedItems>
    </cacheField>
    <cacheField name="Tenure" numFmtId="0">
      <sharedItems containsSemiMixedTypes="0" containsString="0" containsNumber="1" containsInteger="1" minValue="0" maxValue="10" count="11">
        <n v="2"/>
        <n v="1"/>
        <n v="8"/>
        <n v="7"/>
        <n v="4"/>
        <n v="6"/>
        <n v="3"/>
        <n v="10"/>
        <n v="5"/>
        <n v="9"/>
        <n v="0"/>
      </sharedItems>
      <fieldGroup par="18"/>
    </cacheField>
    <cacheField name="Balance" numFmtId="164">
      <sharedItems containsSemiMixedTypes="0" containsString="0" containsNumber="1" minValue="0" maxValue="250898.09"/>
    </cacheField>
    <cacheField name="Balance_Category" numFmtId="0">
      <sharedItems count="3">
        <s v="Zero Balance"/>
        <s v="Low Balance"/>
        <s v="High Balance"/>
      </sharedItems>
    </cacheField>
    <cacheField name="NumOfProducts" numFmtId="0">
      <sharedItems containsSemiMixedTypes="0" containsString="0" containsNumber="1" containsInteger="1" minValue="1" maxValue="4" count="4">
        <n v="1"/>
        <n v="3"/>
        <n v="2"/>
        <n v="4"/>
      </sharedItems>
    </cacheField>
    <cacheField name="CreditScore" numFmtId="0">
      <sharedItems containsSemiMixedTypes="0" containsString="0" containsNumber="1" containsInteger="1" minValue="350" maxValue="850"/>
    </cacheField>
    <cacheField name="Credit_Score_Category" numFmtId="0">
      <sharedItems count="5">
        <s v="Fair"/>
        <s v="Poor"/>
        <s v="Good"/>
        <s v="Excellent"/>
        <s v="Very Poor"/>
      </sharedItems>
    </cacheField>
    <cacheField name="HasCreditCard" numFmtId="0">
      <sharedItems count="2">
        <s v="Yes"/>
        <s v="No"/>
      </sharedItems>
    </cacheField>
    <cacheField name="IsActiveMember" numFmtId="0">
      <sharedItems count="2">
        <s v="Active"/>
        <s v="Inactive"/>
      </sharedItems>
    </cacheField>
    <cacheField name="EstimatedSalary" numFmtId="164">
      <sharedItems containsSemiMixedTypes="0" containsString="0" containsNumber="1" minValue="11.58" maxValue="199992.48"/>
    </cacheField>
    <cacheField name="Exited" numFmtId="0">
      <sharedItems count="2">
        <s v="Churned"/>
        <s v="Retained"/>
      </sharedItems>
    </cacheField>
    <cacheField name="Salary Bracket" numFmtId="0">
      <sharedItems count="5">
        <s v="Middle ($90K-$130K)"/>
        <s v="Lower Middle ($50K-$90K)"/>
        <s v="Upper Middle ($130K-$170K)"/>
        <s v="Low Salary (&lt;$50K)"/>
        <s v="High Salary (&gt;$170K)"/>
      </sharedItems>
    </cacheField>
    <cacheField name="Tenure Category" numFmtId="0">
      <sharedItems count="4">
        <s v="New Customers (0-2Y)"/>
        <s v="Established Customers (6-8Y)"/>
        <s v="Growing Customers (3-5Y)"/>
        <s v="Loyal Customers (9-10Y)"/>
      </sharedItems>
    </cacheField>
    <cacheField name="Tenure2" numFmtId="0" databaseField="0">
      <fieldGroup base="6">
        <discretePr count="11">
          <x v="0"/>
          <x v="0"/>
          <x v="3"/>
          <x v="3"/>
          <x v="1"/>
          <x v="2"/>
          <x v="1"/>
          <x v="4"/>
          <x v="2"/>
          <x v="4"/>
          <x v="0"/>
        </discretePr>
        <groupItems count="5">
          <s v="Group1"/>
          <s v="Group2"/>
          <s v="Group3"/>
          <s v="Group4"/>
          <s v="Group5"/>
        </groupItems>
      </fieldGroup>
    </cacheField>
  </cacheFields>
  <extLst>
    <ext xmlns:x14="http://schemas.microsoft.com/office/spreadsheetml/2009/9/main" uri="{725AE2AE-9491-48be-B2B4-4EB974FC3084}">
      <x14:pivotCacheDefinition pivotCacheId="1392893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x v="0"/>
    <x v="0"/>
    <n v="42"/>
    <x v="0"/>
    <x v="0"/>
    <n v="0"/>
    <x v="0"/>
    <x v="0"/>
    <n v="619"/>
    <x v="0"/>
    <x v="0"/>
    <x v="0"/>
    <n v="101348.88"/>
    <x v="0"/>
    <x v="0"/>
    <x v="0"/>
  </r>
  <r>
    <n v="15647311"/>
    <s v="Hill"/>
    <x v="1"/>
    <x v="0"/>
    <n v="41"/>
    <x v="0"/>
    <x v="1"/>
    <n v="83807.86"/>
    <x v="1"/>
    <x v="0"/>
    <n v="608"/>
    <x v="0"/>
    <x v="1"/>
    <x v="0"/>
    <n v="112542.58"/>
    <x v="1"/>
    <x v="0"/>
    <x v="0"/>
  </r>
  <r>
    <n v="15619304"/>
    <s v="Onio"/>
    <x v="0"/>
    <x v="0"/>
    <n v="42"/>
    <x v="0"/>
    <x v="2"/>
    <n v="159660.79999999999"/>
    <x v="2"/>
    <x v="1"/>
    <n v="502"/>
    <x v="1"/>
    <x v="0"/>
    <x v="1"/>
    <n v="113931.57"/>
    <x v="0"/>
    <x v="0"/>
    <x v="1"/>
  </r>
  <r>
    <n v="15701354"/>
    <s v="`"/>
    <x v="0"/>
    <x v="0"/>
    <n v="39"/>
    <x v="0"/>
    <x v="1"/>
    <n v="0"/>
    <x v="0"/>
    <x v="2"/>
    <n v="699"/>
    <x v="2"/>
    <x v="1"/>
    <x v="1"/>
    <n v="93826.63"/>
    <x v="1"/>
    <x v="0"/>
    <x v="0"/>
  </r>
  <r>
    <n v="15737888"/>
    <s v="Mitchell"/>
    <x v="1"/>
    <x v="0"/>
    <n v="43"/>
    <x v="0"/>
    <x v="0"/>
    <n v="125510.82"/>
    <x v="2"/>
    <x v="0"/>
    <n v="850"/>
    <x v="3"/>
    <x v="0"/>
    <x v="0"/>
    <n v="79084.100000000006"/>
    <x v="1"/>
    <x v="1"/>
    <x v="0"/>
  </r>
  <r>
    <n v="15574012"/>
    <s v="Chu"/>
    <x v="1"/>
    <x v="1"/>
    <n v="44"/>
    <x v="0"/>
    <x v="2"/>
    <n v="113755.78"/>
    <x v="2"/>
    <x v="2"/>
    <n v="645"/>
    <x v="0"/>
    <x v="0"/>
    <x v="1"/>
    <n v="149756.71"/>
    <x v="0"/>
    <x v="2"/>
    <x v="1"/>
  </r>
  <r>
    <n v="15592531"/>
    <s v="Bartlett"/>
    <x v="0"/>
    <x v="1"/>
    <n v="50"/>
    <x v="0"/>
    <x v="3"/>
    <n v="0"/>
    <x v="0"/>
    <x v="2"/>
    <n v="822"/>
    <x v="3"/>
    <x v="0"/>
    <x v="0"/>
    <n v="10062.799999999999"/>
    <x v="1"/>
    <x v="3"/>
    <x v="1"/>
  </r>
  <r>
    <n v="15656148"/>
    <s v="Obinna"/>
    <x v="2"/>
    <x v="0"/>
    <n v="29"/>
    <x v="1"/>
    <x v="4"/>
    <n v="115046.74"/>
    <x v="2"/>
    <x v="3"/>
    <n v="376"/>
    <x v="4"/>
    <x v="0"/>
    <x v="1"/>
    <n v="119346.88"/>
    <x v="0"/>
    <x v="0"/>
    <x v="2"/>
  </r>
  <r>
    <n v="15792365"/>
    <s v="He"/>
    <x v="0"/>
    <x v="1"/>
    <n v="44"/>
    <x v="0"/>
    <x v="4"/>
    <n v="142051.07"/>
    <x v="2"/>
    <x v="2"/>
    <n v="501"/>
    <x v="1"/>
    <x v="1"/>
    <x v="0"/>
    <n v="74940.5"/>
    <x v="1"/>
    <x v="1"/>
    <x v="2"/>
  </r>
  <r>
    <n v="15592389"/>
    <s v="H?"/>
    <x v="0"/>
    <x v="1"/>
    <n v="27"/>
    <x v="1"/>
    <x v="0"/>
    <n v="134603.88"/>
    <x v="2"/>
    <x v="0"/>
    <n v="684"/>
    <x v="2"/>
    <x v="0"/>
    <x v="0"/>
    <n v="71725.73"/>
    <x v="1"/>
    <x v="1"/>
    <x v="0"/>
  </r>
  <r>
    <n v="15767821"/>
    <s v="Bearce"/>
    <x v="0"/>
    <x v="1"/>
    <n v="31"/>
    <x v="0"/>
    <x v="5"/>
    <n v="102016.72"/>
    <x v="2"/>
    <x v="2"/>
    <n v="528"/>
    <x v="1"/>
    <x v="1"/>
    <x v="1"/>
    <n v="80181.119999999995"/>
    <x v="1"/>
    <x v="1"/>
    <x v="1"/>
  </r>
  <r>
    <n v="15737173"/>
    <s v="Andrews"/>
    <x v="1"/>
    <x v="1"/>
    <n v="24"/>
    <x v="1"/>
    <x v="6"/>
    <n v="0"/>
    <x v="0"/>
    <x v="2"/>
    <n v="497"/>
    <x v="4"/>
    <x v="0"/>
    <x v="1"/>
    <n v="76390.009999999995"/>
    <x v="1"/>
    <x v="1"/>
    <x v="2"/>
  </r>
  <r>
    <n v="15632264"/>
    <s v="Kay"/>
    <x v="0"/>
    <x v="0"/>
    <n v="34"/>
    <x v="0"/>
    <x v="7"/>
    <n v="0"/>
    <x v="0"/>
    <x v="2"/>
    <n v="476"/>
    <x v="4"/>
    <x v="0"/>
    <x v="1"/>
    <n v="26260.98"/>
    <x v="1"/>
    <x v="3"/>
    <x v="3"/>
  </r>
  <r>
    <n v="15691483"/>
    <s v="Chin"/>
    <x v="0"/>
    <x v="0"/>
    <n v="25"/>
    <x v="1"/>
    <x v="8"/>
    <n v="0"/>
    <x v="0"/>
    <x v="2"/>
    <n v="549"/>
    <x v="1"/>
    <x v="1"/>
    <x v="1"/>
    <n v="190857.79"/>
    <x v="1"/>
    <x v="4"/>
    <x v="2"/>
  </r>
  <r>
    <n v="15600882"/>
    <s v="Scott"/>
    <x v="1"/>
    <x v="0"/>
    <n v="35"/>
    <x v="0"/>
    <x v="3"/>
    <n v="0"/>
    <x v="0"/>
    <x v="2"/>
    <n v="635"/>
    <x v="0"/>
    <x v="0"/>
    <x v="0"/>
    <n v="65951.649999999994"/>
    <x v="1"/>
    <x v="1"/>
    <x v="1"/>
  </r>
  <r>
    <n v="15643966"/>
    <s v="Goforth"/>
    <x v="2"/>
    <x v="1"/>
    <n v="45"/>
    <x v="0"/>
    <x v="6"/>
    <n v="143129.41"/>
    <x v="2"/>
    <x v="2"/>
    <n v="616"/>
    <x v="0"/>
    <x v="1"/>
    <x v="0"/>
    <n v="64327.26"/>
    <x v="1"/>
    <x v="1"/>
    <x v="2"/>
  </r>
  <r>
    <n v="15737452"/>
    <s v="Romeo"/>
    <x v="2"/>
    <x v="1"/>
    <n v="58"/>
    <x v="0"/>
    <x v="1"/>
    <n v="132602.88"/>
    <x v="2"/>
    <x v="0"/>
    <n v="653"/>
    <x v="0"/>
    <x v="0"/>
    <x v="1"/>
    <n v="5097.67"/>
    <x v="0"/>
    <x v="3"/>
    <x v="0"/>
  </r>
  <r>
    <n v="15788218"/>
    <s v="Henderson"/>
    <x v="1"/>
    <x v="0"/>
    <n v="24"/>
    <x v="1"/>
    <x v="9"/>
    <n v="0"/>
    <x v="0"/>
    <x v="2"/>
    <n v="549"/>
    <x v="1"/>
    <x v="0"/>
    <x v="0"/>
    <n v="14406.41"/>
    <x v="1"/>
    <x v="3"/>
    <x v="3"/>
  </r>
  <r>
    <n v="15661507"/>
    <s v="Muldrow"/>
    <x v="1"/>
    <x v="1"/>
    <n v="45"/>
    <x v="0"/>
    <x v="5"/>
    <n v="0"/>
    <x v="0"/>
    <x v="0"/>
    <n v="587"/>
    <x v="1"/>
    <x v="1"/>
    <x v="1"/>
    <n v="158684.81"/>
    <x v="1"/>
    <x v="2"/>
    <x v="1"/>
  </r>
  <r>
    <n v="15568982"/>
    <s v="Hao"/>
    <x v="0"/>
    <x v="0"/>
    <n v="24"/>
    <x v="1"/>
    <x v="5"/>
    <n v="0"/>
    <x v="0"/>
    <x v="2"/>
    <n v="726"/>
    <x v="2"/>
    <x v="0"/>
    <x v="0"/>
    <n v="54724.03"/>
    <x v="1"/>
    <x v="1"/>
    <x v="1"/>
  </r>
  <r>
    <n v="15577657"/>
    <s v="McDonald"/>
    <x v="0"/>
    <x v="1"/>
    <n v="41"/>
    <x v="0"/>
    <x v="2"/>
    <n v="0"/>
    <x v="0"/>
    <x v="2"/>
    <n v="732"/>
    <x v="2"/>
    <x v="0"/>
    <x v="0"/>
    <n v="170886.17"/>
    <x v="1"/>
    <x v="4"/>
    <x v="1"/>
  </r>
  <r>
    <n v="15597945"/>
    <s v="Dellucci"/>
    <x v="1"/>
    <x v="0"/>
    <n v="32"/>
    <x v="0"/>
    <x v="2"/>
    <n v="0"/>
    <x v="0"/>
    <x v="2"/>
    <n v="636"/>
    <x v="0"/>
    <x v="0"/>
    <x v="1"/>
    <n v="138555.46"/>
    <x v="1"/>
    <x v="2"/>
    <x v="1"/>
  </r>
  <r>
    <n v="15699309"/>
    <s v="Gerasimov"/>
    <x v="1"/>
    <x v="0"/>
    <n v="38"/>
    <x v="0"/>
    <x v="4"/>
    <n v="0"/>
    <x v="0"/>
    <x v="0"/>
    <n v="510"/>
    <x v="1"/>
    <x v="0"/>
    <x v="1"/>
    <n v="118913.53"/>
    <x v="0"/>
    <x v="0"/>
    <x v="2"/>
  </r>
  <r>
    <n v="15725737"/>
    <s v="Mosman"/>
    <x v="0"/>
    <x v="1"/>
    <n v="46"/>
    <x v="0"/>
    <x v="6"/>
    <n v="0"/>
    <x v="0"/>
    <x v="2"/>
    <n v="669"/>
    <x v="2"/>
    <x v="1"/>
    <x v="0"/>
    <n v="8487.75"/>
    <x v="1"/>
    <x v="3"/>
    <x v="2"/>
  </r>
  <r>
    <n v="15625047"/>
    <s v="Yen"/>
    <x v="0"/>
    <x v="0"/>
    <n v="38"/>
    <x v="0"/>
    <x v="8"/>
    <n v="0"/>
    <x v="0"/>
    <x v="0"/>
    <n v="846"/>
    <x v="3"/>
    <x v="0"/>
    <x v="0"/>
    <n v="187616.16"/>
    <x v="1"/>
    <x v="4"/>
    <x v="2"/>
  </r>
  <r>
    <n v="15738191"/>
    <s v="Maclean"/>
    <x v="0"/>
    <x v="1"/>
    <n v="25"/>
    <x v="1"/>
    <x v="6"/>
    <n v="0"/>
    <x v="0"/>
    <x v="2"/>
    <n v="577"/>
    <x v="1"/>
    <x v="1"/>
    <x v="0"/>
    <n v="124508.29"/>
    <x v="1"/>
    <x v="0"/>
    <x v="2"/>
  </r>
  <r>
    <n v="15736816"/>
    <s v="Young"/>
    <x v="2"/>
    <x v="1"/>
    <n v="36"/>
    <x v="0"/>
    <x v="0"/>
    <n v="136815.64000000001"/>
    <x v="2"/>
    <x v="0"/>
    <n v="756"/>
    <x v="2"/>
    <x v="0"/>
    <x v="0"/>
    <n v="170041.95"/>
    <x v="1"/>
    <x v="4"/>
    <x v="0"/>
  </r>
  <r>
    <n v="15700772"/>
    <s v="Nebechi"/>
    <x v="0"/>
    <x v="1"/>
    <n v="44"/>
    <x v="0"/>
    <x v="9"/>
    <n v="0"/>
    <x v="0"/>
    <x v="2"/>
    <n v="571"/>
    <x v="1"/>
    <x v="1"/>
    <x v="1"/>
    <n v="38433.35"/>
    <x v="1"/>
    <x v="3"/>
    <x v="3"/>
  </r>
  <r>
    <n v="15728693"/>
    <s v="McWilliams"/>
    <x v="2"/>
    <x v="0"/>
    <n v="43"/>
    <x v="0"/>
    <x v="6"/>
    <n v="141349.43"/>
    <x v="2"/>
    <x v="0"/>
    <n v="574"/>
    <x v="1"/>
    <x v="0"/>
    <x v="0"/>
    <n v="100187.43"/>
    <x v="1"/>
    <x v="0"/>
    <x v="2"/>
  </r>
  <r>
    <n v="15656300"/>
    <s v="Lucciano"/>
    <x v="0"/>
    <x v="1"/>
    <n v="29"/>
    <x v="1"/>
    <x v="10"/>
    <n v="59697.17"/>
    <x v="1"/>
    <x v="2"/>
    <n v="411"/>
    <x v="4"/>
    <x v="0"/>
    <x v="0"/>
    <n v="53483.21"/>
    <x v="1"/>
    <x v="1"/>
    <x v="0"/>
  </r>
  <r>
    <n v="15589475"/>
    <s v="Azikiwe"/>
    <x v="1"/>
    <x v="0"/>
    <n v="39"/>
    <x v="0"/>
    <x v="6"/>
    <n v="0"/>
    <x v="0"/>
    <x v="1"/>
    <n v="591"/>
    <x v="1"/>
    <x v="0"/>
    <x v="1"/>
    <n v="140469.38"/>
    <x v="0"/>
    <x v="2"/>
    <x v="2"/>
  </r>
  <r>
    <n v="15706552"/>
    <s v="Odinakachukwu"/>
    <x v="0"/>
    <x v="1"/>
    <n v="36"/>
    <x v="0"/>
    <x v="3"/>
    <n v="85311.7"/>
    <x v="1"/>
    <x v="0"/>
    <n v="533"/>
    <x v="1"/>
    <x v="1"/>
    <x v="0"/>
    <n v="156731.91"/>
    <x v="1"/>
    <x v="2"/>
    <x v="1"/>
  </r>
  <r>
    <n v="15750181"/>
    <s v="Sanderson"/>
    <x v="2"/>
    <x v="1"/>
    <n v="41"/>
    <x v="0"/>
    <x v="9"/>
    <n v="110112.54"/>
    <x v="2"/>
    <x v="2"/>
    <n v="553"/>
    <x v="1"/>
    <x v="1"/>
    <x v="1"/>
    <n v="81898.81"/>
    <x v="1"/>
    <x v="1"/>
    <x v="3"/>
  </r>
  <r>
    <n v="15659428"/>
    <s v="Maggard"/>
    <x v="1"/>
    <x v="0"/>
    <n v="42"/>
    <x v="0"/>
    <x v="5"/>
    <n v="0"/>
    <x v="0"/>
    <x v="2"/>
    <n v="520"/>
    <x v="1"/>
    <x v="0"/>
    <x v="0"/>
    <n v="34410.550000000003"/>
    <x v="1"/>
    <x v="3"/>
    <x v="1"/>
  </r>
  <r>
    <n v="15732963"/>
    <s v="Clements"/>
    <x v="1"/>
    <x v="0"/>
    <n v="29"/>
    <x v="1"/>
    <x v="9"/>
    <n v="0"/>
    <x v="0"/>
    <x v="2"/>
    <n v="722"/>
    <x v="2"/>
    <x v="0"/>
    <x v="0"/>
    <n v="142033.07"/>
    <x v="1"/>
    <x v="2"/>
    <x v="3"/>
  </r>
  <r>
    <n v="15794171"/>
    <s v="Lombardo"/>
    <x v="0"/>
    <x v="0"/>
    <n v="45"/>
    <x v="0"/>
    <x v="10"/>
    <n v="134264.04"/>
    <x v="2"/>
    <x v="0"/>
    <n v="475"/>
    <x v="4"/>
    <x v="0"/>
    <x v="1"/>
    <n v="27822.99"/>
    <x v="0"/>
    <x v="3"/>
    <x v="0"/>
  </r>
  <r>
    <n v="15788448"/>
    <s v="Watson"/>
    <x v="1"/>
    <x v="1"/>
    <n v="31"/>
    <x v="0"/>
    <x v="6"/>
    <n v="145260.23000000001"/>
    <x v="2"/>
    <x v="0"/>
    <n v="490"/>
    <x v="4"/>
    <x v="1"/>
    <x v="0"/>
    <n v="114066.77"/>
    <x v="1"/>
    <x v="0"/>
    <x v="2"/>
  </r>
  <r>
    <n v="15729599"/>
    <s v="Lorenzo"/>
    <x v="1"/>
    <x v="1"/>
    <n v="33"/>
    <x v="0"/>
    <x v="3"/>
    <n v="76548.600000000006"/>
    <x v="1"/>
    <x v="0"/>
    <n v="804"/>
    <x v="3"/>
    <x v="1"/>
    <x v="0"/>
    <n v="98453.45"/>
    <x v="1"/>
    <x v="0"/>
    <x v="1"/>
  </r>
  <r>
    <n v="15717426"/>
    <s v="Armstrong"/>
    <x v="0"/>
    <x v="1"/>
    <n v="36"/>
    <x v="0"/>
    <x v="3"/>
    <n v="0"/>
    <x v="0"/>
    <x v="0"/>
    <n v="850"/>
    <x v="3"/>
    <x v="0"/>
    <x v="0"/>
    <n v="40812.9"/>
    <x v="1"/>
    <x v="3"/>
    <x v="1"/>
  </r>
  <r>
    <n v="15585768"/>
    <s v="Cameron"/>
    <x v="2"/>
    <x v="1"/>
    <n v="41"/>
    <x v="0"/>
    <x v="5"/>
    <n v="70349.48"/>
    <x v="1"/>
    <x v="2"/>
    <n v="582"/>
    <x v="1"/>
    <x v="1"/>
    <x v="0"/>
    <n v="178074.04"/>
    <x v="1"/>
    <x v="4"/>
    <x v="1"/>
  </r>
  <r>
    <n v="15619360"/>
    <s v="Hsiao"/>
    <x v="1"/>
    <x v="1"/>
    <n v="40"/>
    <x v="0"/>
    <x v="4"/>
    <n v="0"/>
    <x v="0"/>
    <x v="0"/>
    <n v="472"/>
    <x v="4"/>
    <x v="0"/>
    <x v="1"/>
    <n v="70154.22"/>
    <x v="1"/>
    <x v="1"/>
    <x v="2"/>
  </r>
  <r>
    <n v="15738148"/>
    <s v="Clarke"/>
    <x v="0"/>
    <x v="0"/>
    <n v="51"/>
    <x v="0"/>
    <x v="2"/>
    <n v="122522.32"/>
    <x v="2"/>
    <x v="0"/>
    <n v="465"/>
    <x v="4"/>
    <x v="1"/>
    <x v="1"/>
    <n v="181297.65"/>
    <x v="0"/>
    <x v="4"/>
    <x v="1"/>
  </r>
  <r>
    <n v="15687946"/>
    <s v="Osborne"/>
    <x v="0"/>
    <x v="0"/>
    <n v="61"/>
    <x v="2"/>
    <x v="0"/>
    <n v="117419.35"/>
    <x v="2"/>
    <x v="0"/>
    <n v="556"/>
    <x v="1"/>
    <x v="0"/>
    <x v="0"/>
    <n v="94153.83"/>
    <x v="1"/>
    <x v="0"/>
    <x v="0"/>
  </r>
  <r>
    <n v="15755196"/>
    <s v="Lavine"/>
    <x v="0"/>
    <x v="0"/>
    <n v="49"/>
    <x v="0"/>
    <x v="0"/>
    <n v="131394.56"/>
    <x v="2"/>
    <x v="0"/>
    <n v="834"/>
    <x v="3"/>
    <x v="1"/>
    <x v="1"/>
    <n v="194365.76"/>
    <x v="0"/>
    <x v="4"/>
    <x v="0"/>
  </r>
  <r>
    <n v="15684171"/>
    <s v="Bianchi"/>
    <x v="1"/>
    <x v="0"/>
    <n v="61"/>
    <x v="2"/>
    <x v="8"/>
    <n v="155931.10999999999"/>
    <x v="2"/>
    <x v="0"/>
    <n v="660"/>
    <x v="2"/>
    <x v="0"/>
    <x v="0"/>
    <n v="158338.39000000001"/>
    <x v="1"/>
    <x v="2"/>
    <x v="2"/>
  </r>
  <r>
    <n v="15754849"/>
    <s v="Tyler"/>
    <x v="2"/>
    <x v="0"/>
    <n v="32"/>
    <x v="0"/>
    <x v="4"/>
    <n v="109421.13"/>
    <x v="2"/>
    <x v="2"/>
    <n v="776"/>
    <x v="2"/>
    <x v="0"/>
    <x v="0"/>
    <n v="126517.46"/>
    <x v="1"/>
    <x v="0"/>
    <x v="2"/>
  </r>
  <r>
    <n v="15602280"/>
    <s v="Martin"/>
    <x v="2"/>
    <x v="0"/>
    <n v="27"/>
    <x v="1"/>
    <x v="9"/>
    <n v="112045.67"/>
    <x v="2"/>
    <x v="0"/>
    <n v="829"/>
    <x v="3"/>
    <x v="0"/>
    <x v="0"/>
    <n v="119708.21"/>
    <x v="0"/>
    <x v="0"/>
    <x v="3"/>
  </r>
  <r>
    <n v="15771573"/>
    <s v="Okagbue"/>
    <x v="2"/>
    <x v="0"/>
    <n v="39"/>
    <x v="0"/>
    <x v="9"/>
    <n v="137843.79999999999"/>
    <x v="2"/>
    <x v="0"/>
    <n v="637"/>
    <x v="0"/>
    <x v="0"/>
    <x v="0"/>
    <n v="117622.8"/>
    <x v="0"/>
    <x v="0"/>
    <x v="3"/>
  </r>
  <r>
    <n v="15766205"/>
    <s v="Yin"/>
    <x v="2"/>
    <x v="1"/>
    <n v="38"/>
    <x v="0"/>
    <x v="0"/>
    <n v="103391.38"/>
    <x v="2"/>
    <x v="0"/>
    <n v="550"/>
    <x v="1"/>
    <x v="1"/>
    <x v="0"/>
    <n v="90878.13"/>
    <x v="1"/>
    <x v="0"/>
    <x v="0"/>
  </r>
  <r>
    <n v="15771873"/>
    <s v="Buccho"/>
    <x v="2"/>
    <x v="0"/>
    <n v="37"/>
    <x v="0"/>
    <x v="0"/>
    <n v="103769.22"/>
    <x v="2"/>
    <x v="2"/>
    <n v="776"/>
    <x v="2"/>
    <x v="0"/>
    <x v="1"/>
    <n v="194099.12"/>
    <x v="1"/>
    <x v="4"/>
    <x v="0"/>
  </r>
  <r>
    <n v="15616550"/>
    <s v="Chidiebele"/>
    <x v="2"/>
    <x v="1"/>
    <n v="44"/>
    <x v="0"/>
    <x v="7"/>
    <n v="116363.37"/>
    <x v="2"/>
    <x v="2"/>
    <n v="698"/>
    <x v="2"/>
    <x v="0"/>
    <x v="1"/>
    <n v="198059.16"/>
    <x v="1"/>
    <x v="4"/>
    <x v="3"/>
  </r>
  <r>
    <n v="15768193"/>
    <s v="Trevisani"/>
    <x v="2"/>
    <x v="1"/>
    <n v="36"/>
    <x v="0"/>
    <x v="8"/>
    <n v="146050.97"/>
    <x v="2"/>
    <x v="2"/>
    <n v="585"/>
    <x v="1"/>
    <x v="1"/>
    <x v="1"/>
    <n v="86424.57"/>
    <x v="1"/>
    <x v="1"/>
    <x v="2"/>
  </r>
  <r>
    <n v="15683553"/>
    <s v="O'Brien"/>
    <x v="0"/>
    <x v="0"/>
    <n v="33"/>
    <x v="0"/>
    <x v="8"/>
    <n v="0"/>
    <x v="0"/>
    <x v="2"/>
    <n v="788"/>
    <x v="3"/>
    <x v="1"/>
    <x v="1"/>
    <n v="116978.19"/>
    <x v="1"/>
    <x v="0"/>
    <x v="2"/>
  </r>
  <r>
    <n v="15702298"/>
    <s v="Parkhill"/>
    <x v="2"/>
    <x v="1"/>
    <n v="41"/>
    <x v="0"/>
    <x v="2"/>
    <n v="125561.97"/>
    <x v="2"/>
    <x v="0"/>
    <n v="655"/>
    <x v="0"/>
    <x v="1"/>
    <x v="1"/>
    <n v="164040.94"/>
    <x v="0"/>
    <x v="2"/>
    <x v="1"/>
  </r>
  <r>
    <n v="15569590"/>
    <s v="Yoo"/>
    <x v="2"/>
    <x v="1"/>
    <n v="42"/>
    <x v="0"/>
    <x v="1"/>
    <n v="98495.72"/>
    <x v="1"/>
    <x v="0"/>
    <n v="601"/>
    <x v="0"/>
    <x v="0"/>
    <x v="1"/>
    <n v="40014.76"/>
    <x v="0"/>
    <x v="3"/>
    <x v="0"/>
  </r>
  <r>
    <n v="15760861"/>
    <s v="Phillipps"/>
    <x v="0"/>
    <x v="1"/>
    <n v="43"/>
    <x v="0"/>
    <x v="1"/>
    <n v="125211.92"/>
    <x v="2"/>
    <x v="0"/>
    <n v="619"/>
    <x v="0"/>
    <x v="0"/>
    <x v="0"/>
    <n v="113410.49"/>
    <x v="1"/>
    <x v="0"/>
    <x v="0"/>
  </r>
  <r>
    <n v="15630053"/>
    <s v="Tsao"/>
    <x v="0"/>
    <x v="1"/>
    <n v="45"/>
    <x v="0"/>
    <x v="8"/>
    <n v="127864.4"/>
    <x v="2"/>
    <x v="0"/>
    <n v="656"/>
    <x v="0"/>
    <x v="0"/>
    <x v="1"/>
    <n v="87107.57"/>
    <x v="1"/>
    <x v="1"/>
    <x v="2"/>
  </r>
  <r>
    <n v="15647091"/>
    <s v="Endrizzi"/>
    <x v="2"/>
    <x v="1"/>
    <n v="19"/>
    <x v="1"/>
    <x v="10"/>
    <n v="75888.2"/>
    <x v="1"/>
    <x v="0"/>
    <n v="725"/>
    <x v="2"/>
    <x v="1"/>
    <x v="1"/>
    <n v="45613.75"/>
    <x v="1"/>
    <x v="3"/>
    <x v="0"/>
  </r>
  <r>
    <n v="15623944"/>
    <s v="T'ien"/>
    <x v="1"/>
    <x v="0"/>
    <n v="66"/>
    <x v="2"/>
    <x v="4"/>
    <n v="0"/>
    <x v="0"/>
    <x v="0"/>
    <n v="511"/>
    <x v="1"/>
    <x v="0"/>
    <x v="1"/>
    <n v="1643.11"/>
    <x v="0"/>
    <x v="3"/>
    <x v="2"/>
  </r>
  <r>
    <n v="15804771"/>
    <s v="Velazquez"/>
    <x v="0"/>
    <x v="1"/>
    <n v="51"/>
    <x v="0"/>
    <x v="4"/>
    <n v="40685.919999999998"/>
    <x v="1"/>
    <x v="0"/>
    <n v="614"/>
    <x v="0"/>
    <x v="0"/>
    <x v="0"/>
    <n v="46775.28"/>
    <x v="1"/>
    <x v="3"/>
    <x v="2"/>
  </r>
  <r>
    <n v="15651280"/>
    <s v="Hunter"/>
    <x v="2"/>
    <x v="1"/>
    <n v="35"/>
    <x v="0"/>
    <x v="8"/>
    <n v="136857"/>
    <x v="2"/>
    <x v="0"/>
    <n v="742"/>
    <x v="2"/>
    <x v="1"/>
    <x v="1"/>
    <n v="84509.57"/>
    <x v="1"/>
    <x v="1"/>
    <x v="2"/>
  </r>
  <r>
    <n v="15773469"/>
    <s v="Clark"/>
    <x v="2"/>
    <x v="0"/>
    <n v="27"/>
    <x v="1"/>
    <x v="9"/>
    <n v="152328.88"/>
    <x v="2"/>
    <x v="2"/>
    <n v="687"/>
    <x v="2"/>
    <x v="1"/>
    <x v="1"/>
    <n v="126494.82"/>
    <x v="1"/>
    <x v="0"/>
    <x v="3"/>
  </r>
  <r>
    <n v="15702014"/>
    <s v="Jeffrey"/>
    <x v="1"/>
    <x v="1"/>
    <n v="33"/>
    <x v="0"/>
    <x v="1"/>
    <n v="56084.69"/>
    <x v="1"/>
    <x v="2"/>
    <n v="555"/>
    <x v="1"/>
    <x v="1"/>
    <x v="1"/>
    <n v="178798.13"/>
    <x v="1"/>
    <x v="4"/>
    <x v="0"/>
  </r>
  <r>
    <n v="15751208"/>
    <s v="Pirozzi"/>
    <x v="1"/>
    <x v="1"/>
    <n v="56"/>
    <x v="0"/>
    <x v="2"/>
    <n v="78707.16"/>
    <x v="1"/>
    <x v="0"/>
    <n v="684"/>
    <x v="2"/>
    <x v="0"/>
    <x v="0"/>
    <n v="99398.36"/>
    <x v="1"/>
    <x v="0"/>
    <x v="1"/>
  </r>
  <r>
    <n v="15592461"/>
    <s v="Jackson"/>
    <x v="2"/>
    <x v="1"/>
    <n v="26"/>
    <x v="1"/>
    <x v="4"/>
    <n v="109166.37"/>
    <x v="2"/>
    <x v="0"/>
    <n v="603"/>
    <x v="0"/>
    <x v="0"/>
    <x v="0"/>
    <n v="92840.67"/>
    <x v="1"/>
    <x v="0"/>
    <x v="2"/>
  </r>
  <r>
    <n v="15789484"/>
    <s v="Hammond"/>
    <x v="2"/>
    <x v="0"/>
    <n v="36"/>
    <x v="0"/>
    <x v="5"/>
    <n v="169831.46"/>
    <x v="2"/>
    <x v="2"/>
    <n v="751"/>
    <x v="2"/>
    <x v="0"/>
    <x v="0"/>
    <n v="27758.36"/>
    <x v="1"/>
    <x v="3"/>
    <x v="1"/>
  </r>
  <r>
    <n v="15696061"/>
    <s v="Brownless"/>
    <x v="2"/>
    <x v="0"/>
    <n v="34"/>
    <x v="0"/>
    <x v="1"/>
    <n v="101633.04"/>
    <x v="2"/>
    <x v="0"/>
    <n v="581"/>
    <x v="1"/>
    <x v="0"/>
    <x v="1"/>
    <n v="110431.51"/>
    <x v="1"/>
    <x v="0"/>
    <x v="0"/>
  </r>
  <r>
    <n v="15641582"/>
    <s v="Chibugo"/>
    <x v="2"/>
    <x v="1"/>
    <n v="43"/>
    <x v="0"/>
    <x v="7"/>
    <n v="123180.01"/>
    <x v="2"/>
    <x v="2"/>
    <n v="735"/>
    <x v="2"/>
    <x v="0"/>
    <x v="0"/>
    <n v="196673.28"/>
    <x v="1"/>
    <x v="4"/>
    <x v="3"/>
  </r>
  <r>
    <n v="15638424"/>
    <s v="Glauert"/>
    <x v="2"/>
    <x v="0"/>
    <n v="35"/>
    <x v="0"/>
    <x v="8"/>
    <n v="150725.53"/>
    <x v="2"/>
    <x v="2"/>
    <n v="661"/>
    <x v="2"/>
    <x v="1"/>
    <x v="0"/>
    <n v="113656.85"/>
    <x v="1"/>
    <x v="0"/>
    <x v="2"/>
  </r>
  <r>
    <n v="15755648"/>
    <s v="Pisano"/>
    <x v="0"/>
    <x v="0"/>
    <n v="21"/>
    <x v="1"/>
    <x v="2"/>
    <n v="98373.26"/>
    <x v="1"/>
    <x v="0"/>
    <n v="675"/>
    <x v="2"/>
    <x v="0"/>
    <x v="1"/>
    <n v="18203"/>
    <x v="1"/>
    <x v="3"/>
    <x v="1"/>
  </r>
  <r>
    <n v="15703793"/>
    <s v="Konovalova"/>
    <x v="2"/>
    <x v="1"/>
    <n v="58"/>
    <x v="0"/>
    <x v="0"/>
    <n v="133745.44"/>
    <x v="2"/>
    <x v="3"/>
    <n v="738"/>
    <x v="2"/>
    <x v="0"/>
    <x v="1"/>
    <n v="28373.86"/>
    <x v="0"/>
    <x v="3"/>
    <x v="0"/>
  </r>
  <r>
    <n v="15620344"/>
    <s v="McKee"/>
    <x v="0"/>
    <x v="1"/>
    <n v="29"/>
    <x v="1"/>
    <x v="5"/>
    <n v="0"/>
    <x v="0"/>
    <x v="0"/>
    <n v="813"/>
    <x v="3"/>
    <x v="0"/>
    <x v="1"/>
    <n v="33953.870000000003"/>
    <x v="1"/>
    <x v="3"/>
    <x v="1"/>
  </r>
  <r>
    <n v="15812518"/>
    <s v="Palermo"/>
    <x v="1"/>
    <x v="0"/>
    <n v="37"/>
    <x v="0"/>
    <x v="10"/>
    <n v="163607.18"/>
    <x v="2"/>
    <x v="0"/>
    <n v="657"/>
    <x v="0"/>
    <x v="1"/>
    <x v="0"/>
    <n v="44203.55"/>
    <x v="1"/>
    <x v="3"/>
    <x v="0"/>
  </r>
  <r>
    <n v="15779052"/>
    <s v="Ballard"/>
    <x v="2"/>
    <x v="0"/>
    <n v="25"/>
    <x v="1"/>
    <x v="8"/>
    <n v="157780.84"/>
    <x v="2"/>
    <x v="2"/>
    <n v="604"/>
    <x v="0"/>
    <x v="0"/>
    <x v="0"/>
    <n v="58426.81"/>
    <x v="1"/>
    <x v="1"/>
    <x v="2"/>
  </r>
  <r>
    <n v="15770811"/>
    <s v="Wallace"/>
    <x v="0"/>
    <x v="1"/>
    <n v="36"/>
    <x v="0"/>
    <x v="9"/>
    <n v="0"/>
    <x v="0"/>
    <x v="2"/>
    <n v="519"/>
    <x v="1"/>
    <x v="1"/>
    <x v="0"/>
    <n v="145562.4"/>
    <x v="1"/>
    <x v="2"/>
    <x v="3"/>
  </r>
  <r>
    <n v="15780961"/>
    <s v="Cavenagh"/>
    <x v="0"/>
    <x v="0"/>
    <n v="21"/>
    <x v="1"/>
    <x v="1"/>
    <n v="178718.19"/>
    <x v="2"/>
    <x v="2"/>
    <n v="735"/>
    <x v="2"/>
    <x v="0"/>
    <x v="1"/>
    <n v="22388"/>
    <x v="1"/>
    <x v="3"/>
    <x v="0"/>
  </r>
  <r>
    <n v="15614049"/>
    <s v="Hu"/>
    <x v="0"/>
    <x v="1"/>
    <n v="55"/>
    <x v="0"/>
    <x v="2"/>
    <n v="0"/>
    <x v="0"/>
    <x v="2"/>
    <n v="664"/>
    <x v="2"/>
    <x v="0"/>
    <x v="0"/>
    <n v="139161.64000000001"/>
    <x v="1"/>
    <x v="2"/>
    <x v="1"/>
  </r>
  <r>
    <n v="15662085"/>
    <s v="Read"/>
    <x v="0"/>
    <x v="0"/>
    <n v="32"/>
    <x v="0"/>
    <x v="9"/>
    <n v="0"/>
    <x v="0"/>
    <x v="0"/>
    <n v="678"/>
    <x v="2"/>
    <x v="0"/>
    <x v="0"/>
    <n v="148210.64000000001"/>
    <x v="1"/>
    <x v="2"/>
    <x v="3"/>
  </r>
  <r>
    <n v="15575185"/>
    <s v="Bushell"/>
    <x v="1"/>
    <x v="1"/>
    <n v="33"/>
    <x v="0"/>
    <x v="8"/>
    <n v="77253.22"/>
    <x v="1"/>
    <x v="0"/>
    <n v="757"/>
    <x v="2"/>
    <x v="1"/>
    <x v="0"/>
    <n v="194239.63"/>
    <x v="1"/>
    <x v="4"/>
    <x v="2"/>
  </r>
  <r>
    <n v="15803136"/>
    <s v="Postle"/>
    <x v="2"/>
    <x v="0"/>
    <n v="41"/>
    <x v="0"/>
    <x v="7"/>
    <n v="122189.66"/>
    <x v="2"/>
    <x v="2"/>
    <n v="416"/>
    <x v="4"/>
    <x v="0"/>
    <x v="1"/>
    <n v="98301.61"/>
    <x v="1"/>
    <x v="0"/>
    <x v="3"/>
  </r>
  <r>
    <n v="15706021"/>
    <s v="Buley"/>
    <x v="0"/>
    <x v="0"/>
    <n v="34"/>
    <x v="0"/>
    <x v="1"/>
    <n v="96645.54"/>
    <x v="1"/>
    <x v="2"/>
    <n v="665"/>
    <x v="2"/>
    <x v="1"/>
    <x v="1"/>
    <n v="171413.66"/>
    <x v="1"/>
    <x v="4"/>
    <x v="0"/>
  </r>
  <r>
    <n v="15663706"/>
    <s v="Leonard"/>
    <x v="0"/>
    <x v="0"/>
    <n v="32"/>
    <x v="0"/>
    <x v="0"/>
    <n v="0"/>
    <x v="0"/>
    <x v="0"/>
    <n v="777"/>
    <x v="2"/>
    <x v="0"/>
    <x v="1"/>
    <n v="136458.19"/>
    <x v="0"/>
    <x v="2"/>
    <x v="0"/>
  </r>
  <r>
    <n v="15641732"/>
    <s v="Mills"/>
    <x v="0"/>
    <x v="0"/>
    <n v="36"/>
    <x v="0"/>
    <x v="6"/>
    <n v="0"/>
    <x v="0"/>
    <x v="2"/>
    <n v="543"/>
    <x v="1"/>
    <x v="1"/>
    <x v="1"/>
    <n v="26019.59"/>
    <x v="1"/>
    <x v="3"/>
    <x v="2"/>
  </r>
  <r>
    <n v="15701164"/>
    <s v="Onyeorulu"/>
    <x v="0"/>
    <x v="0"/>
    <n v="34"/>
    <x v="0"/>
    <x v="4"/>
    <n v="90307.62"/>
    <x v="1"/>
    <x v="0"/>
    <n v="506"/>
    <x v="1"/>
    <x v="0"/>
    <x v="0"/>
    <n v="159235.29"/>
    <x v="1"/>
    <x v="2"/>
    <x v="2"/>
  </r>
  <r>
    <n v="15738751"/>
    <s v="Beit"/>
    <x v="0"/>
    <x v="0"/>
    <n v="46"/>
    <x v="0"/>
    <x v="4"/>
    <n v="0"/>
    <x v="0"/>
    <x v="2"/>
    <n v="493"/>
    <x v="4"/>
    <x v="0"/>
    <x v="1"/>
    <n v="1907.66"/>
    <x v="1"/>
    <x v="3"/>
    <x v="2"/>
  </r>
  <r>
    <n v="15805254"/>
    <s v="Ndukaku"/>
    <x v="1"/>
    <x v="0"/>
    <n v="75"/>
    <x v="2"/>
    <x v="7"/>
    <n v="0"/>
    <x v="0"/>
    <x v="2"/>
    <n v="652"/>
    <x v="0"/>
    <x v="0"/>
    <x v="0"/>
    <n v="114675.75"/>
    <x v="1"/>
    <x v="0"/>
    <x v="3"/>
  </r>
  <r>
    <n v="15762418"/>
    <s v="Gant"/>
    <x v="1"/>
    <x v="1"/>
    <n v="22"/>
    <x v="1"/>
    <x v="6"/>
    <n v="121681.82"/>
    <x v="2"/>
    <x v="0"/>
    <n v="750"/>
    <x v="2"/>
    <x v="0"/>
    <x v="1"/>
    <n v="128643.35"/>
    <x v="0"/>
    <x v="0"/>
    <x v="2"/>
  </r>
  <r>
    <n v="15625759"/>
    <s v="Rowley"/>
    <x v="0"/>
    <x v="1"/>
    <n v="30"/>
    <x v="0"/>
    <x v="9"/>
    <n v="0"/>
    <x v="0"/>
    <x v="2"/>
    <n v="729"/>
    <x v="2"/>
    <x v="0"/>
    <x v="1"/>
    <n v="151869.35"/>
    <x v="1"/>
    <x v="2"/>
    <x v="3"/>
  </r>
  <r>
    <n v="15622897"/>
    <s v="Sharpe"/>
    <x v="0"/>
    <x v="0"/>
    <n v="46"/>
    <x v="0"/>
    <x v="4"/>
    <n v="0"/>
    <x v="0"/>
    <x v="1"/>
    <n v="646"/>
    <x v="0"/>
    <x v="0"/>
    <x v="1"/>
    <n v="93251.42"/>
    <x v="0"/>
    <x v="0"/>
    <x v="2"/>
  </r>
  <r>
    <n v="15767954"/>
    <s v="Osborne"/>
    <x v="2"/>
    <x v="0"/>
    <n v="28"/>
    <x v="1"/>
    <x v="6"/>
    <n v="81623.67"/>
    <x v="1"/>
    <x v="2"/>
    <n v="635"/>
    <x v="0"/>
    <x v="0"/>
    <x v="0"/>
    <n v="156791.35999999999"/>
    <x v="1"/>
    <x v="2"/>
    <x v="2"/>
  </r>
  <r>
    <n v="15757535"/>
    <s v="Heap"/>
    <x v="1"/>
    <x v="0"/>
    <n v="44"/>
    <x v="0"/>
    <x v="8"/>
    <n v="0"/>
    <x v="0"/>
    <x v="1"/>
    <n v="647"/>
    <x v="0"/>
    <x v="0"/>
    <x v="0"/>
    <n v="174205.22"/>
    <x v="0"/>
    <x v="4"/>
    <x v="2"/>
  </r>
  <r>
    <n v="15731511"/>
    <s v="Ritchie"/>
    <x v="0"/>
    <x v="1"/>
    <n v="45"/>
    <x v="0"/>
    <x v="3"/>
    <n v="118626.55"/>
    <x v="2"/>
    <x v="2"/>
    <n v="808"/>
    <x v="3"/>
    <x v="0"/>
    <x v="1"/>
    <n v="147132.46"/>
    <x v="1"/>
    <x v="2"/>
    <x v="1"/>
  </r>
  <r>
    <n v="15809248"/>
    <s v="Cole"/>
    <x v="0"/>
    <x v="0"/>
    <n v="36"/>
    <x v="0"/>
    <x v="7"/>
    <n v="0"/>
    <x v="0"/>
    <x v="2"/>
    <n v="524"/>
    <x v="1"/>
    <x v="0"/>
    <x v="1"/>
    <n v="109614.57"/>
    <x v="1"/>
    <x v="0"/>
    <x v="3"/>
  </r>
  <r>
    <n v="15640635"/>
    <s v="Capon"/>
    <x v="0"/>
    <x v="1"/>
    <n v="29"/>
    <x v="1"/>
    <x v="2"/>
    <n v="0"/>
    <x v="0"/>
    <x v="2"/>
    <n v="769"/>
    <x v="2"/>
    <x v="0"/>
    <x v="0"/>
    <n v="172290.61"/>
    <x v="1"/>
    <x v="4"/>
    <x v="1"/>
  </r>
  <r>
    <n v="15676966"/>
    <s v="Capon"/>
    <x v="1"/>
    <x v="1"/>
    <n v="42"/>
    <x v="0"/>
    <x v="4"/>
    <n v="0"/>
    <x v="0"/>
    <x v="2"/>
    <n v="730"/>
    <x v="2"/>
    <x v="1"/>
    <x v="0"/>
    <n v="85982.47"/>
    <x v="1"/>
    <x v="1"/>
    <x v="2"/>
  </r>
  <r>
    <n v="15699461"/>
    <s v="Fiorentini"/>
    <x v="1"/>
    <x v="1"/>
    <n v="35"/>
    <x v="0"/>
    <x v="7"/>
    <n v="176273.95"/>
    <x v="2"/>
    <x v="0"/>
    <n v="515"/>
    <x v="1"/>
    <x v="1"/>
    <x v="0"/>
    <n v="121277.78"/>
    <x v="1"/>
    <x v="0"/>
    <x v="3"/>
  </r>
  <r>
    <n v="15738721"/>
    <s v="Graham"/>
    <x v="1"/>
    <x v="1"/>
    <n v="41"/>
    <x v="0"/>
    <x v="9"/>
    <n v="102827.44"/>
    <x v="2"/>
    <x v="0"/>
    <n v="773"/>
    <x v="2"/>
    <x v="1"/>
    <x v="0"/>
    <n v="64595.25"/>
    <x v="1"/>
    <x v="1"/>
    <x v="3"/>
  </r>
  <r>
    <n v="15693683"/>
    <s v="Yuille"/>
    <x v="2"/>
    <x v="1"/>
    <n v="29"/>
    <x v="1"/>
    <x v="2"/>
    <n v="97086.399999999994"/>
    <x v="1"/>
    <x v="2"/>
    <n v="814"/>
    <x v="3"/>
    <x v="0"/>
    <x v="0"/>
    <n v="197276.13"/>
    <x v="1"/>
    <x v="4"/>
    <x v="1"/>
  </r>
  <r>
    <n v="15604348"/>
    <s v="Allard"/>
    <x v="1"/>
    <x v="1"/>
    <n v="22"/>
    <x v="1"/>
    <x v="2"/>
    <n v="0"/>
    <x v="0"/>
    <x v="2"/>
    <n v="710"/>
    <x v="2"/>
    <x v="1"/>
    <x v="1"/>
    <n v="99645.04"/>
    <x v="1"/>
    <x v="0"/>
    <x v="1"/>
  </r>
  <r>
    <n v="15633059"/>
    <s v="Fanucci"/>
    <x v="0"/>
    <x v="1"/>
    <n v="34"/>
    <x v="0"/>
    <x v="9"/>
    <n v="0"/>
    <x v="0"/>
    <x v="2"/>
    <n v="413"/>
    <x v="4"/>
    <x v="1"/>
    <x v="1"/>
    <n v="6534.18"/>
    <x v="1"/>
    <x v="3"/>
    <x v="3"/>
  </r>
  <r>
    <n v="15808582"/>
    <s v="Fu"/>
    <x v="0"/>
    <x v="0"/>
    <n v="40"/>
    <x v="0"/>
    <x v="5"/>
    <n v="0"/>
    <x v="0"/>
    <x v="0"/>
    <n v="665"/>
    <x v="2"/>
    <x v="0"/>
    <x v="0"/>
    <n v="161848.03"/>
    <x v="1"/>
    <x v="2"/>
    <x v="1"/>
  </r>
  <r>
    <n v="15743192"/>
    <s v="Hung"/>
    <x v="0"/>
    <x v="0"/>
    <n v="44"/>
    <x v="0"/>
    <x v="5"/>
    <n v="0"/>
    <x v="0"/>
    <x v="2"/>
    <n v="623"/>
    <x v="0"/>
    <x v="1"/>
    <x v="1"/>
    <n v="167162.43"/>
    <x v="1"/>
    <x v="2"/>
    <x v="1"/>
  </r>
  <r>
    <n v="15580146"/>
    <s v="Hung"/>
    <x v="0"/>
    <x v="1"/>
    <n v="31"/>
    <x v="0"/>
    <x v="9"/>
    <n v="82674.149999999994"/>
    <x v="1"/>
    <x v="0"/>
    <n v="738"/>
    <x v="2"/>
    <x v="0"/>
    <x v="1"/>
    <n v="41970.720000000001"/>
    <x v="1"/>
    <x v="3"/>
    <x v="3"/>
  </r>
  <r>
    <n v="15776605"/>
    <s v="Bradley"/>
    <x v="1"/>
    <x v="1"/>
    <n v="36"/>
    <x v="0"/>
    <x v="3"/>
    <n v="0"/>
    <x v="0"/>
    <x v="2"/>
    <n v="528"/>
    <x v="1"/>
    <x v="0"/>
    <x v="1"/>
    <n v="60536.56"/>
    <x v="1"/>
    <x v="1"/>
    <x v="1"/>
  </r>
  <r>
    <n v="15804919"/>
    <s v="Dunbabin"/>
    <x v="1"/>
    <x v="0"/>
    <n v="65"/>
    <x v="2"/>
    <x v="1"/>
    <n v="0"/>
    <x v="0"/>
    <x v="0"/>
    <n v="670"/>
    <x v="2"/>
    <x v="0"/>
    <x v="0"/>
    <n v="177655.67999999999"/>
    <x v="0"/>
    <x v="4"/>
    <x v="0"/>
  </r>
  <r>
    <n v="15613854"/>
    <s v="Mauldon"/>
    <x v="1"/>
    <x v="0"/>
    <n v="46"/>
    <x v="0"/>
    <x v="4"/>
    <n v="107073.27"/>
    <x v="2"/>
    <x v="2"/>
    <n v="622"/>
    <x v="0"/>
    <x v="0"/>
    <x v="0"/>
    <n v="30984.59"/>
    <x v="0"/>
    <x v="3"/>
    <x v="2"/>
  </r>
  <r>
    <n v="15599195"/>
    <s v="Stiger"/>
    <x v="2"/>
    <x v="1"/>
    <n v="32"/>
    <x v="0"/>
    <x v="1"/>
    <n v="88938.62"/>
    <x v="1"/>
    <x v="0"/>
    <n v="582"/>
    <x v="1"/>
    <x v="0"/>
    <x v="0"/>
    <n v="10054.530000000001"/>
    <x v="1"/>
    <x v="3"/>
    <x v="0"/>
  </r>
  <r>
    <n v="15812878"/>
    <s v="Parsons"/>
    <x v="2"/>
    <x v="0"/>
    <n v="36"/>
    <x v="0"/>
    <x v="0"/>
    <n v="99806.85"/>
    <x v="1"/>
    <x v="0"/>
    <n v="785"/>
    <x v="3"/>
    <x v="1"/>
    <x v="0"/>
    <n v="36976.519999999997"/>
    <x v="1"/>
    <x v="3"/>
    <x v="0"/>
  </r>
  <r>
    <n v="15602312"/>
    <s v="Walkom"/>
    <x v="1"/>
    <x v="1"/>
    <n v="33"/>
    <x v="0"/>
    <x v="8"/>
    <n v="150092.79999999999"/>
    <x v="2"/>
    <x v="0"/>
    <n v="605"/>
    <x v="0"/>
    <x v="1"/>
    <x v="1"/>
    <n v="71862.789999999994"/>
    <x v="1"/>
    <x v="1"/>
    <x v="2"/>
  </r>
  <r>
    <n v="15744689"/>
    <s v="T'ang"/>
    <x v="2"/>
    <x v="1"/>
    <n v="35"/>
    <x v="0"/>
    <x v="9"/>
    <n v="92833.89"/>
    <x v="1"/>
    <x v="0"/>
    <n v="479"/>
    <x v="4"/>
    <x v="0"/>
    <x v="1"/>
    <n v="99449.86"/>
    <x v="0"/>
    <x v="0"/>
    <x v="3"/>
  </r>
  <r>
    <n v="15803526"/>
    <s v="Eremenko"/>
    <x v="2"/>
    <x v="1"/>
    <n v="30"/>
    <x v="0"/>
    <x v="6"/>
    <n v="90536.81"/>
    <x v="1"/>
    <x v="0"/>
    <n v="685"/>
    <x v="2"/>
    <x v="1"/>
    <x v="0"/>
    <n v="63082.879999999997"/>
    <x v="1"/>
    <x v="1"/>
    <x v="2"/>
  </r>
  <r>
    <n v="15665790"/>
    <s v="Rowntree"/>
    <x v="2"/>
    <x v="1"/>
    <n v="39"/>
    <x v="0"/>
    <x v="3"/>
    <n v="108055.1"/>
    <x v="2"/>
    <x v="2"/>
    <n v="538"/>
    <x v="1"/>
    <x v="0"/>
    <x v="1"/>
    <n v="27231.26"/>
    <x v="1"/>
    <x v="3"/>
    <x v="1"/>
  </r>
  <r>
    <n v="15715951"/>
    <s v="Thorpe"/>
    <x v="0"/>
    <x v="1"/>
    <n v="42"/>
    <x v="0"/>
    <x v="0"/>
    <n v="100238.35"/>
    <x v="2"/>
    <x v="0"/>
    <n v="562"/>
    <x v="1"/>
    <x v="1"/>
    <x v="1"/>
    <n v="86797.41"/>
    <x v="1"/>
    <x v="1"/>
    <x v="0"/>
  </r>
  <r>
    <n v="15591100"/>
    <s v="Chiemela"/>
    <x v="1"/>
    <x v="1"/>
    <n v="36"/>
    <x v="0"/>
    <x v="9"/>
    <n v="106190.55"/>
    <x v="2"/>
    <x v="0"/>
    <n v="675"/>
    <x v="2"/>
    <x v="1"/>
    <x v="0"/>
    <n v="22994.32"/>
    <x v="1"/>
    <x v="3"/>
    <x v="3"/>
  </r>
  <r>
    <n v="15609618"/>
    <s v="Fanucci"/>
    <x v="2"/>
    <x v="1"/>
    <n v="28"/>
    <x v="1"/>
    <x v="9"/>
    <n v="154475.54"/>
    <x v="2"/>
    <x v="2"/>
    <n v="721"/>
    <x v="2"/>
    <x v="1"/>
    <x v="0"/>
    <n v="101300.94"/>
    <x v="0"/>
    <x v="0"/>
    <x v="3"/>
  </r>
  <r>
    <n v="15675522"/>
    <s v="Ko"/>
    <x v="2"/>
    <x v="0"/>
    <n v="30"/>
    <x v="0"/>
    <x v="9"/>
    <n v="132351.29"/>
    <x v="2"/>
    <x v="2"/>
    <n v="628"/>
    <x v="0"/>
    <x v="0"/>
    <x v="0"/>
    <n v="74169.13"/>
    <x v="1"/>
    <x v="1"/>
    <x v="3"/>
  </r>
  <r>
    <n v="15705512"/>
    <s v="Welch"/>
    <x v="2"/>
    <x v="0"/>
    <n v="37"/>
    <x v="0"/>
    <x v="5"/>
    <n v="167864.4"/>
    <x v="2"/>
    <x v="0"/>
    <n v="668"/>
    <x v="2"/>
    <x v="0"/>
    <x v="1"/>
    <n v="115638.29"/>
    <x v="1"/>
    <x v="0"/>
    <x v="1"/>
  </r>
  <r>
    <n v="15698028"/>
    <s v="Duncan"/>
    <x v="0"/>
    <x v="0"/>
    <n v="41"/>
    <x v="0"/>
    <x v="1"/>
    <n v="0"/>
    <x v="0"/>
    <x v="2"/>
    <n v="506"/>
    <x v="1"/>
    <x v="0"/>
    <x v="1"/>
    <n v="31766.3"/>
    <x v="1"/>
    <x v="3"/>
    <x v="0"/>
  </r>
  <r>
    <n v="15661670"/>
    <s v="Chidozie"/>
    <x v="2"/>
    <x v="0"/>
    <n v="31"/>
    <x v="0"/>
    <x v="2"/>
    <n v="107818.63"/>
    <x v="2"/>
    <x v="0"/>
    <n v="524"/>
    <x v="1"/>
    <x v="0"/>
    <x v="1"/>
    <n v="199725.39"/>
    <x v="0"/>
    <x v="4"/>
    <x v="1"/>
  </r>
  <r>
    <n v="15600781"/>
    <s v="Wu"/>
    <x v="2"/>
    <x v="1"/>
    <n v="34"/>
    <x v="0"/>
    <x v="4"/>
    <n v="185173.81"/>
    <x v="2"/>
    <x v="2"/>
    <n v="699"/>
    <x v="2"/>
    <x v="0"/>
    <x v="1"/>
    <n v="120834.48"/>
    <x v="1"/>
    <x v="0"/>
    <x v="2"/>
  </r>
  <r>
    <n v="15682472"/>
    <s v="Culbreth"/>
    <x v="0"/>
    <x v="1"/>
    <n v="34"/>
    <x v="0"/>
    <x v="2"/>
    <n v="129433.34"/>
    <x v="2"/>
    <x v="2"/>
    <n v="828"/>
    <x v="3"/>
    <x v="1"/>
    <x v="1"/>
    <n v="38131.769999999997"/>
    <x v="1"/>
    <x v="3"/>
    <x v="1"/>
  </r>
  <r>
    <n v="15580203"/>
    <s v="Kennedy"/>
    <x v="1"/>
    <x v="1"/>
    <n v="39"/>
    <x v="0"/>
    <x v="5"/>
    <n v="120193.42"/>
    <x v="2"/>
    <x v="0"/>
    <n v="674"/>
    <x v="2"/>
    <x v="1"/>
    <x v="1"/>
    <n v="100130.95"/>
    <x v="1"/>
    <x v="0"/>
    <x v="1"/>
  </r>
  <r>
    <n v="15690673"/>
    <s v="Cameron"/>
    <x v="0"/>
    <x v="0"/>
    <n v="39"/>
    <x v="0"/>
    <x v="5"/>
    <n v="0"/>
    <x v="0"/>
    <x v="2"/>
    <n v="656"/>
    <x v="0"/>
    <x v="0"/>
    <x v="1"/>
    <n v="141069.88"/>
    <x v="1"/>
    <x v="2"/>
    <x v="1"/>
  </r>
  <r>
    <n v="15760085"/>
    <s v="Calabresi"/>
    <x v="2"/>
    <x v="0"/>
    <n v="48"/>
    <x v="0"/>
    <x v="7"/>
    <n v="126384.42"/>
    <x v="2"/>
    <x v="0"/>
    <n v="684"/>
    <x v="2"/>
    <x v="0"/>
    <x v="0"/>
    <n v="198129.36"/>
    <x v="1"/>
    <x v="4"/>
    <x v="3"/>
  </r>
  <r>
    <n v="15779659"/>
    <s v="Zetticci"/>
    <x v="0"/>
    <x v="0"/>
    <n v="28"/>
    <x v="1"/>
    <x v="6"/>
    <n v="0"/>
    <x v="0"/>
    <x v="0"/>
    <n v="625"/>
    <x v="0"/>
    <x v="1"/>
    <x v="1"/>
    <n v="183646.41"/>
    <x v="1"/>
    <x v="4"/>
    <x v="2"/>
  </r>
  <r>
    <n v="15627360"/>
    <s v="Fuller"/>
    <x v="0"/>
    <x v="1"/>
    <n v="42"/>
    <x v="0"/>
    <x v="9"/>
    <n v="152603.45000000001"/>
    <x v="2"/>
    <x v="0"/>
    <n v="432"/>
    <x v="4"/>
    <x v="0"/>
    <x v="1"/>
    <n v="110265.24"/>
    <x v="0"/>
    <x v="0"/>
    <x v="3"/>
  </r>
  <r>
    <n v="15671137"/>
    <s v="MacDonald"/>
    <x v="0"/>
    <x v="0"/>
    <n v="52"/>
    <x v="0"/>
    <x v="1"/>
    <n v="0"/>
    <x v="0"/>
    <x v="0"/>
    <n v="549"/>
    <x v="1"/>
    <x v="1"/>
    <x v="0"/>
    <n v="8636.0499999999993"/>
    <x v="0"/>
    <x v="3"/>
    <x v="0"/>
  </r>
  <r>
    <n v="15782688"/>
    <s v="Piccio"/>
    <x v="2"/>
    <x v="1"/>
    <n v="56"/>
    <x v="0"/>
    <x v="10"/>
    <n v="148507.24"/>
    <x v="2"/>
    <x v="0"/>
    <n v="625"/>
    <x v="0"/>
    <x v="0"/>
    <x v="1"/>
    <n v="46824.08"/>
    <x v="0"/>
    <x v="3"/>
    <x v="0"/>
  </r>
  <r>
    <n v="15575492"/>
    <s v="Kennedy"/>
    <x v="0"/>
    <x v="0"/>
    <n v="41"/>
    <x v="0"/>
    <x v="3"/>
    <n v="0"/>
    <x v="0"/>
    <x v="2"/>
    <n v="828"/>
    <x v="3"/>
    <x v="0"/>
    <x v="1"/>
    <n v="171378.77"/>
    <x v="1"/>
    <x v="4"/>
    <x v="1"/>
  </r>
  <r>
    <n v="15591607"/>
    <s v="Fernie"/>
    <x v="0"/>
    <x v="1"/>
    <n v="24"/>
    <x v="1"/>
    <x v="9"/>
    <n v="101827.07"/>
    <x v="2"/>
    <x v="0"/>
    <n v="770"/>
    <x v="2"/>
    <x v="0"/>
    <x v="1"/>
    <n v="167256.35"/>
    <x v="1"/>
    <x v="2"/>
    <x v="3"/>
  </r>
  <r>
    <n v="15740404"/>
    <s v="He"/>
    <x v="0"/>
    <x v="0"/>
    <n v="34"/>
    <x v="0"/>
    <x v="6"/>
    <n v="0"/>
    <x v="0"/>
    <x v="2"/>
    <n v="758"/>
    <x v="2"/>
    <x v="0"/>
    <x v="0"/>
    <n v="124226.16"/>
    <x v="1"/>
    <x v="0"/>
    <x v="2"/>
  </r>
  <r>
    <n v="15718369"/>
    <s v="Kaodilinakachukwu"/>
    <x v="2"/>
    <x v="0"/>
    <n v="33"/>
    <x v="0"/>
    <x v="9"/>
    <n v="130862.43"/>
    <x v="2"/>
    <x v="0"/>
    <n v="795"/>
    <x v="3"/>
    <x v="0"/>
    <x v="0"/>
    <n v="114935.21"/>
    <x v="1"/>
    <x v="0"/>
    <x v="3"/>
  </r>
  <r>
    <n v="15677871"/>
    <s v="Cocci"/>
    <x v="0"/>
    <x v="1"/>
    <n v="38"/>
    <x v="0"/>
    <x v="9"/>
    <n v="122570.87"/>
    <x v="2"/>
    <x v="0"/>
    <n v="687"/>
    <x v="2"/>
    <x v="0"/>
    <x v="0"/>
    <n v="35608.879999999997"/>
    <x v="1"/>
    <x v="3"/>
    <x v="3"/>
  </r>
  <r>
    <n v="15642004"/>
    <s v="Alekseeva"/>
    <x v="0"/>
    <x v="1"/>
    <n v="25"/>
    <x v="1"/>
    <x v="1"/>
    <n v="0"/>
    <x v="0"/>
    <x v="2"/>
    <n v="686"/>
    <x v="2"/>
    <x v="1"/>
    <x v="0"/>
    <n v="16459.37"/>
    <x v="1"/>
    <x v="3"/>
    <x v="0"/>
  </r>
  <r>
    <n v="15712543"/>
    <s v="Chinweike"/>
    <x v="2"/>
    <x v="1"/>
    <n v="39"/>
    <x v="0"/>
    <x v="3"/>
    <n v="124828.46"/>
    <x v="2"/>
    <x v="2"/>
    <n v="789"/>
    <x v="3"/>
    <x v="0"/>
    <x v="0"/>
    <n v="124411.08"/>
    <x v="1"/>
    <x v="0"/>
    <x v="1"/>
  </r>
  <r>
    <n v="15584518"/>
    <s v="Arthur"/>
    <x v="2"/>
    <x v="0"/>
    <n v="50"/>
    <x v="0"/>
    <x v="8"/>
    <n v="144895.04999999999"/>
    <x v="2"/>
    <x v="2"/>
    <n v="589"/>
    <x v="1"/>
    <x v="0"/>
    <x v="0"/>
    <n v="34941.230000000003"/>
    <x v="1"/>
    <x v="3"/>
    <x v="2"/>
  </r>
  <r>
    <n v="15802381"/>
    <s v="Li"/>
    <x v="2"/>
    <x v="0"/>
    <n v="34"/>
    <x v="0"/>
    <x v="8"/>
    <n v="63663.93"/>
    <x v="1"/>
    <x v="0"/>
    <n v="461"/>
    <x v="4"/>
    <x v="1"/>
    <x v="0"/>
    <n v="167784.28"/>
    <x v="1"/>
    <x v="2"/>
    <x v="2"/>
  </r>
  <r>
    <n v="15610156"/>
    <s v="Ma"/>
    <x v="0"/>
    <x v="1"/>
    <n v="40"/>
    <x v="0"/>
    <x v="0"/>
    <n v="133463.1"/>
    <x v="2"/>
    <x v="0"/>
    <n v="637"/>
    <x v="0"/>
    <x v="1"/>
    <x v="0"/>
    <n v="93165.34"/>
    <x v="1"/>
    <x v="0"/>
    <x v="0"/>
  </r>
  <r>
    <n v="15594408"/>
    <s v="Chia"/>
    <x v="1"/>
    <x v="0"/>
    <n v="48"/>
    <x v="0"/>
    <x v="0"/>
    <n v="213146.2"/>
    <x v="2"/>
    <x v="0"/>
    <n v="584"/>
    <x v="1"/>
    <x v="0"/>
    <x v="1"/>
    <n v="75161.25"/>
    <x v="0"/>
    <x v="1"/>
    <x v="0"/>
  </r>
  <r>
    <n v="15640905"/>
    <s v="Vasin"/>
    <x v="1"/>
    <x v="0"/>
    <n v="35"/>
    <x v="0"/>
    <x v="1"/>
    <n v="129490.36"/>
    <x v="2"/>
    <x v="2"/>
    <n v="579"/>
    <x v="1"/>
    <x v="1"/>
    <x v="0"/>
    <n v="8590.83"/>
    <x v="0"/>
    <x v="3"/>
    <x v="0"/>
  </r>
  <r>
    <n v="15698932"/>
    <s v="Groves"/>
    <x v="2"/>
    <x v="1"/>
    <n v="44"/>
    <x v="0"/>
    <x v="7"/>
    <n v="137452.09"/>
    <x v="2"/>
    <x v="0"/>
    <n v="756"/>
    <x v="2"/>
    <x v="0"/>
    <x v="1"/>
    <n v="189543.9"/>
    <x v="1"/>
    <x v="4"/>
    <x v="3"/>
  </r>
  <r>
    <n v="15724944"/>
    <s v="Tien"/>
    <x v="0"/>
    <x v="1"/>
    <n v="34"/>
    <x v="0"/>
    <x v="3"/>
    <n v="0"/>
    <x v="0"/>
    <x v="2"/>
    <n v="663"/>
    <x v="2"/>
    <x v="0"/>
    <x v="0"/>
    <n v="180427.24"/>
    <x v="1"/>
    <x v="4"/>
    <x v="1"/>
  </r>
  <r>
    <n v="15628145"/>
    <s v="Forwood"/>
    <x v="0"/>
    <x v="0"/>
    <n v="43"/>
    <x v="0"/>
    <x v="8"/>
    <n v="125851.93"/>
    <x v="2"/>
    <x v="0"/>
    <n v="682"/>
    <x v="2"/>
    <x v="0"/>
    <x v="0"/>
    <n v="193318.33"/>
    <x v="1"/>
    <x v="4"/>
    <x v="2"/>
  </r>
  <r>
    <n v="15713483"/>
    <s v="Greeves"/>
    <x v="1"/>
    <x v="1"/>
    <n v="52"/>
    <x v="0"/>
    <x v="0"/>
    <n v="0"/>
    <x v="0"/>
    <x v="0"/>
    <n v="793"/>
    <x v="3"/>
    <x v="0"/>
    <x v="1"/>
    <n v="159123.82"/>
    <x v="0"/>
    <x v="2"/>
    <x v="0"/>
  </r>
  <r>
    <n v="15612350"/>
    <s v="Taylor"/>
    <x v="0"/>
    <x v="0"/>
    <n v="31"/>
    <x v="0"/>
    <x v="8"/>
    <n v="40915.550000000003"/>
    <x v="1"/>
    <x v="0"/>
    <n v="691"/>
    <x v="2"/>
    <x v="0"/>
    <x v="1"/>
    <n v="126213.84"/>
    <x v="0"/>
    <x v="0"/>
    <x v="2"/>
  </r>
  <r>
    <n v="15800703"/>
    <s v="Madukwe"/>
    <x v="1"/>
    <x v="0"/>
    <n v="21"/>
    <x v="1"/>
    <x v="8"/>
    <n v="113157.22"/>
    <x v="2"/>
    <x v="0"/>
    <n v="485"/>
    <x v="4"/>
    <x v="0"/>
    <x v="0"/>
    <n v="54141.5"/>
    <x v="1"/>
    <x v="1"/>
    <x v="2"/>
  </r>
  <r>
    <n v="15705707"/>
    <s v="Bennelong"/>
    <x v="1"/>
    <x v="0"/>
    <n v="29"/>
    <x v="1"/>
    <x v="2"/>
    <n v="138296.94"/>
    <x v="2"/>
    <x v="2"/>
    <n v="635"/>
    <x v="0"/>
    <x v="0"/>
    <x v="1"/>
    <n v="141075.51"/>
    <x v="1"/>
    <x v="2"/>
    <x v="1"/>
  </r>
  <r>
    <n v="15754105"/>
    <s v="Olisanugo"/>
    <x v="0"/>
    <x v="1"/>
    <n v="37"/>
    <x v="0"/>
    <x v="8"/>
    <n v="106967.18"/>
    <x v="2"/>
    <x v="0"/>
    <n v="650"/>
    <x v="0"/>
    <x v="1"/>
    <x v="1"/>
    <n v="24495.03"/>
    <x v="1"/>
    <x v="3"/>
    <x v="2"/>
  </r>
  <r>
    <n v="15703264"/>
    <s v="Chukwufumnanya"/>
    <x v="0"/>
    <x v="1"/>
    <n v="44"/>
    <x v="0"/>
    <x v="9"/>
    <n v="120681.63"/>
    <x v="2"/>
    <x v="0"/>
    <n v="735"/>
    <x v="2"/>
    <x v="0"/>
    <x v="1"/>
    <n v="74836.34"/>
    <x v="1"/>
    <x v="1"/>
    <x v="3"/>
  </r>
  <r>
    <n v="15794413"/>
    <s v="Harris"/>
    <x v="0"/>
    <x v="1"/>
    <n v="32"/>
    <x v="0"/>
    <x v="10"/>
    <n v="0"/>
    <x v="0"/>
    <x v="2"/>
    <n v="416"/>
    <x v="4"/>
    <x v="1"/>
    <x v="0"/>
    <n v="878.87"/>
    <x v="1"/>
    <x v="3"/>
    <x v="0"/>
  </r>
  <r>
    <n v="15650237"/>
    <s v="Morgan"/>
    <x v="1"/>
    <x v="0"/>
    <n v="32"/>
    <x v="0"/>
    <x v="3"/>
    <n v="0"/>
    <x v="0"/>
    <x v="2"/>
    <n v="754"/>
    <x v="2"/>
    <x v="0"/>
    <x v="1"/>
    <n v="89520.75"/>
    <x v="1"/>
    <x v="1"/>
    <x v="1"/>
  </r>
  <r>
    <n v="15759618"/>
    <s v="Alexeeva"/>
    <x v="0"/>
    <x v="0"/>
    <n v="48"/>
    <x v="0"/>
    <x v="9"/>
    <n v="0"/>
    <x v="0"/>
    <x v="0"/>
    <n v="535"/>
    <x v="1"/>
    <x v="0"/>
    <x v="1"/>
    <n v="149892.79"/>
    <x v="0"/>
    <x v="2"/>
    <x v="3"/>
  </r>
  <r>
    <n v="15811589"/>
    <s v="Metcalfe"/>
    <x v="1"/>
    <x v="1"/>
    <n v="42"/>
    <x v="0"/>
    <x v="2"/>
    <n v="0"/>
    <x v="0"/>
    <x v="2"/>
    <n v="716"/>
    <x v="2"/>
    <x v="0"/>
    <x v="1"/>
    <n v="180800.42"/>
    <x v="1"/>
    <x v="4"/>
    <x v="1"/>
  </r>
  <r>
    <n v="15689044"/>
    <s v="Humphries"/>
    <x v="0"/>
    <x v="1"/>
    <n v="37"/>
    <x v="0"/>
    <x v="0"/>
    <n v="127609.59"/>
    <x v="2"/>
    <x v="0"/>
    <n v="539"/>
    <x v="1"/>
    <x v="0"/>
    <x v="1"/>
    <n v="98646.22"/>
    <x v="1"/>
    <x v="0"/>
    <x v="0"/>
  </r>
  <r>
    <n v="15709368"/>
    <s v="Milne"/>
    <x v="0"/>
    <x v="0"/>
    <n v="43"/>
    <x v="0"/>
    <x v="5"/>
    <n v="0"/>
    <x v="0"/>
    <x v="2"/>
    <n v="614"/>
    <x v="0"/>
    <x v="0"/>
    <x v="0"/>
    <n v="109041.53"/>
    <x v="1"/>
    <x v="0"/>
    <x v="1"/>
  </r>
  <r>
    <n v="15679145"/>
    <s v="Chou"/>
    <x v="1"/>
    <x v="1"/>
    <n v="57"/>
    <x v="0"/>
    <x v="3"/>
    <n v="0"/>
    <x v="0"/>
    <x v="0"/>
    <n v="706"/>
    <x v="2"/>
    <x v="0"/>
    <x v="1"/>
    <n v="17941.16"/>
    <x v="0"/>
    <x v="3"/>
    <x v="1"/>
  </r>
  <r>
    <n v="15655007"/>
    <s v="Li"/>
    <x v="0"/>
    <x v="0"/>
    <n v="33"/>
    <x v="0"/>
    <x v="3"/>
    <n v="0"/>
    <x v="0"/>
    <x v="2"/>
    <n v="758"/>
    <x v="2"/>
    <x v="1"/>
    <x v="1"/>
    <n v="82996.47"/>
    <x v="1"/>
    <x v="1"/>
    <x v="1"/>
  </r>
  <r>
    <n v="15623595"/>
    <s v="Clayton"/>
    <x v="1"/>
    <x v="0"/>
    <n v="28"/>
    <x v="1"/>
    <x v="0"/>
    <n v="0"/>
    <x v="0"/>
    <x v="2"/>
    <n v="586"/>
    <x v="1"/>
    <x v="0"/>
    <x v="0"/>
    <n v="92067.35"/>
    <x v="1"/>
    <x v="0"/>
    <x v="0"/>
  </r>
  <r>
    <n v="15589975"/>
    <s v="Maclean"/>
    <x v="0"/>
    <x v="0"/>
    <n v="73"/>
    <x v="2"/>
    <x v="5"/>
    <n v="97259.25"/>
    <x v="1"/>
    <x v="0"/>
    <n v="646"/>
    <x v="0"/>
    <x v="1"/>
    <x v="0"/>
    <n v="104719.66"/>
    <x v="1"/>
    <x v="0"/>
    <x v="1"/>
  </r>
  <r>
    <n v="15804017"/>
    <s v="Chigolum"/>
    <x v="2"/>
    <x v="0"/>
    <n v="33"/>
    <x v="0"/>
    <x v="4"/>
    <n v="123246.7"/>
    <x v="2"/>
    <x v="0"/>
    <n v="631"/>
    <x v="0"/>
    <x v="1"/>
    <x v="1"/>
    <n v="112687.57"/>
    <x v="1"/>
    <x v="0"/>
    <x v="2"/>
  </r>
  <r>
    <n v="15692132"/>
    <s v="Wilkinson"/>
    <x v="1"/>
    <x v="0"/>
    <n v="22"/>
    <x v="1"/>
    <x v="5"/>
    <n v="101060.25"/>
    <x v="2"/>
    <x v="0"/>
    <n v="717"/>
    <x v="2"/>
    <x v="1"/>
    <x v="0"/>
    <n v="84699.56"/>
    <x v="1"/>
    <x v="1"/>
    <x v="1"/>
  </r>
  <r>
    <n v="15641122"/>
    <s v="Wei"/>
    <x v="0"/>
    <x v="1"/>
    <n v="30"/>
    <x v="0"/>
    <x v="0"/>
    <n v="0"/>
    <x v="0"/>
    <x v="2"/>
    <n v="684"/>
    <x v="2"/>
    <x v="0"/>
    <x v="1"/>
    <n v="83473.820000000007"/>
    <x v="1"/>
    <x v="1"/>
    <x v="0"/>
  </r>
  <r>
    <n v="15630910"/>
    <s v="Treacy"/>
    <x v="0"/>
    <x v="0"/>
    <n v="49"/>
    <x v="0"/>
    <x v="3"/>
    <n v="108007.36"/>
    <x v="2"/>
    <x v="0"/>
    <n v="800"/>
    <x v="3"/>
    <x v="1"/>
    <x v="1"/>
    <n v="47125.11"/>
    <x v="1"/>
    <x v="3"/>
    <x v="1"/>
  </r>
  <r>
    <n v="15680772"/>
    <s v="Hu"/>
    <x v="1"/>
    <x v="0"/>
    <n v="36"/>
    <x v="0"/>
    <x v="0"/>
    <n v="0"/>
    <x v="0"/>
    <x v="2"/>
    <n v="721"/>
    <x v="2"/>
    <x v="0"/>
    <x v="0"/>
    <n v="106977.8"/>
    <x v="1"/>
    <x v="0"/>
    <x v="0"/>
  </r>
  <r>
    <n v="15658929"/>
    <s v="Taverner"/>
    <x v="1"/>
    <x v="1"/>
    <n v="29"/>
    <x v="1"/>
    <x v="10"/>
    <n v="133702.89000000001"/>
    <x v="2"/>
    <x v="0"/>
    <n v="683"/>
    <x v="2"/>
    <x v="0"/>
    <x v="1"/>
    <n v="55582.54"/>
    <x v="0"/>
    <x v="1"/>
    <x v="0"/>
  </r>
  <r>
    <n v="15585388"/>
    <s v="Sherman"/>
    <x v="2"/>
    <x v="1"/>
    <n v="31"/>
    <x v="0"/>
    <x v="9"/>
    <n v="125189.75"/>
    <x v="2"/>
    <x v="2"/>
    <n v="660"/>
    <x v="2"/>
    <x v="0"/>
    <x v="0"/>
    <n v="139874.43"/>
    <x v="1"/>
    <x v="2"/>
    <x v="3"/>
  </r>
  <r>
    <n v="15724623"/>
    <s v="Taubman"/>
    <x v="2"/>
    <x v="0"/>
    <n v="24"/>
    <x v="1"/>
    <x v="3"/>
    <n v="113034.22"/>
    <x v="2"/>
    <x v="0"/>
    <n v="704"/>
    <x v="2"/>
    <x v="0"/>
    <x v="1"/>
    <n v="162503.48000000001"/>
    <x v="0"/>
    <x v="2"/>
    <x v="1"/>
  </r>
  <r>
    <n v="15588537"/>
    <s v="Robinson"/>
    <x v="1"/>
    <x v="0"/>
    <n v="41"/>
    <x v="0"/>
    <x v="9"/>
    <n v="109013.23"/>
    <x v="2"/>
    <x v="0"/>
    <n v="615"/>
    <x v="0"/>
    <x v="0"/>
    <x v="1"/>
    <n v="196499.96"/>
    <x v="1"/>
    <x v="4"/>
    <x v="3"/>
  </r>
  <r>
    <n v="15574692"/>
    <s v="Pinto"/>
    <x v="1"/>
    <x v="0"/>
    <n v="39"/>
    <x v="0"/>
    <x v="0"/>
    <n v="0"/>
    <x v="0"/>
    <x v="2"/>
    <n v="667"/>
    <x v="2"/>
    <x v="0"/>
    <x v="1"/>
    <n v="40721.24"/>
    <x v="0"/>
    <x v="3"/>
    <x v="0"/>
  </r>
  <r>
    <n v="15611325"/>
    <s v="Wood"/>
    <x v="2"/>
    <x v="1"/>
    <n v="24"/>
    <x v="1"/>
    <x v="9"/>
    <n v="57929.81"/>
    <x v="1"/>
    <x v="2"/>
    <n v="682"/>
    <x v="2"/>
    <x v="1"/>
    <x v="1"/>
    <n v="53134.3"/>
    <x v="1"/>
    <x v="1"/>
    <x v="3"/>
  </r>
  <r>
    <n v="15587562"/>
    <s v="Hawkins"/>
    <x v="0"/>
    <x v="0"/>
    <n v="29"/>
    <x v="1"/>
    <x v="4"/>
    <n v="130114.39"/>
    <x v="2"/>
    <x v="0"/>
    <n v="484"/>
    <x v="4"/>
    <x v="0"/>
    <x v="1"/>
    <n v="164017.89000000001"/>
    <x v="1"/>
    <x v="2"/>
    <x v="2"/>
  </r>
  <r>
    <n v="15613172"/>
    <s v="Sun"/>
    <x v="2"/>
    <x v="1"/>
    <n v="27"/>
    <x v="1"/>
    <x v="8"/>
    <n v="95826.49"/>
    <x v="1"/>
    <x v="2"/>
    <n v="628"/>
    <x v="0"/>
    <x v="0"/>
    <x v="1"/>
    <n v="155996.96"/>
    <x v="1"/>
    <x v="2"/>
    <x v="2"/>
  </r>
  <r>
    <n v="15651022"/>
    <s v="Yost"/>
    <x v="2"/>
    <x v="1"/>
    <n v="44"/>
    <x v="0"/>
    <x v="7"/>
    <n v="129608.57"/>
    <x v="2"/>
    <x v="0"/>
    <n v="480"/>
    <x v="4"/>
    <x v="0"/>
    <x v="1"/>
    <n v="5472.7"/>
    <x v="0"/>
    <x v="3"/>
    <x v="3"/>
  </r>
  <r>
    <n v="15586310"/>
    <s v="Ting"/>
    <x v="0"/>
    <x v="1"/>
    <n v="30"/>
    <x v="0"/>
    <x v="4"/>
    <n v="169462.09"/>
    <x v="2"/>
    <x v="0"/>
    <n v="578"/>
    <x v="1"/>
    <x v="0"/>
    <x v="1"/>
    <n v="112187.11"/>
    <x v="1"/>
    <x v="0"/>
    <x v="2"/>
  </r>
  <r>
    <n v="15625524"/>
    <s v="Rowe"/>
    <x v="0"/>
    <x v="1"/>
    <n v="40"/>
    <x v="0"/>
    <x v="8"/>
    <n v="0"/>
    <x v="0"/>
    <x v="2"/>
    <n v="512"/>
    <x v="1"/>
    <x v="0"/>
    <x v="0"/>
    <n v="146457.82999999999"/>
    <x v="1"/>
    <x v="2"/>
    <x v="2"/>
  </r>
  <r>
    <n v="15755209"/>
    <s v="Fu"/>
    <x v="1"/>
    <x v="0"/>
    <n v="35"/>
    <x v="0"/>
    <x v="3"/>
    <n v="133868.21"/>
    <x v="2"/>
    <x v="0"/>
    <n v="484"/>
    <x v="4"/>
    <x v="0"/>
    <x v="0"/>
    <n v="27286.1"/>
    <x v="1"/>
    <x v="3"/>
    <x v="1"/>
  </r>
  <r>
    <n v="15645248"/>
    <s v="Ho"/>
    <x v="0"/>
    <x v="0"/>
    <n v="30"/>
    <x v="0"/>
    <x v="10"/>
    <n v="0"/>
    <x v="0"/>
    <x v="2"/>
    <n v="510"/>
    <x v="1"/>
    <x v="0"/>
    <x v="0"/>
    <n v="130553.47"/>
    <x v="1"/>
    <x v="2"/>
    <x v="0"/>
  </r>
  <r>
    <n v="15790355"/>
    <s v="Okechukwu"/>
    <x v="2"/>
    <x v="1"/>
    <n v="36"/>
    <x v="0"/>
    <x v="8"/>
    <n v="190479.48"/>
    <x v="2"/>
    <x v="2"/>
    <n v="606"/>
    <x v="0"/>
    <x v="1"/>
    <x v="1"/>
    <n v="179351.89"/>
    <x v="1"/>
    <x v="4"/>
    <x v="2"/>
  </r>
  <r>
    <n v="15762615"/>
    <s v="Campbell"/>
    <x v="1"/>
    <x v="0"/>
    <n v="40"/>
    <x v="0"/>
    <x v="2"/>
    <n v="101993.12"/>
    <x v="2"/>
    <x v="0"/>
    <n v="597"/>
    <x v="1"/>
    <x v="1"/>
    <x v="0"/>
    <n v="94774.12"/>
    <x v="1"/>
    <x v="0"/>
    <x v="1"/>
  </r>
  <r>
    <n v="15625426"/>
    <s v="Ashbolt"/>
    <x v="2"/>
    <x v="0"/>
    <n v="55"/>
    <x v="0"/>
    <x v="6"/>
    <n v="161608.81"/>
    <x v="2"/>
    <x v="0"/>
    <n v="754"/>
    <x v="2"/>
    <x v="0"/>
    <x v="1"/>
    <n v="8080.85"/>
    <x v="0"/>
    <x v="3"/>
    <x v="2"/>
  </r>
  <r>
    <n v="15716334"/>
    <s v="Rozier"/>
    <x v="1"/>
    <x v="0"/>
    <n v="45"/>
    <x v="0"/>
    <x v="0"/>
    <n v="122311.21"/>
    <x v="2"/>
    <x v="0"/>
    <n v="850"/>
    <x v="3"/>
    <x v="0"/>
    <x v="0"/>
    <n v="19482.5"/>
    <x v="1"/>
    <x v="3"/>
    <x v="0"/>
  </r>
  <r>
    <n v="15789669"/>
    <s v="Hsia"/>
    <x v="0"/>
    <x v="1"/>
    <n v="65"/>
    <x v="2"/>
    <x v="0"/>
    <n v="0"/>
    <x v="0"/>
    <x v="2"/>
    <n v="510"/>
    <x v="1"/>
    <x v="0"/>
    <x v="0"/>
    <n v="48071.61"/>
    <x v="1"/>
    <x v="3"/>
    <x v="0"/>
  </r>
  <r>
    <n v="15621075"/>
    <s v="Ogbonnaya"/>
    <x v="2"/>
    <x v="0"/>
    <n v="45"/>
    <x v="0"/>
    <x v="1"/>
    <n v="162150.42000000001"/>
    <x v="2"/>
    <x v="2"/>
    <n v="778"/>
    <x v="2"/>
    <x v="0"/>
    <x v="1"/>
    <n v="174531.27"/>
    <x v="1"/>
    <x v="4"/>
    <x v="0"/>
  </r>
  <r>
    <n v="15810845"/>
    <s v="T'ang"/>
    <x v="0"/>
    <x v="1"/>
    <n v="42"/>
    <x v="0"/>
    <x v="0"/>
    <n v="0"/>
    <x v="0"/>
    <x v="2"/>
    <n v="636"/>
    <x v="0"/>
    <x v="0"/>
    <x v="0"/>
    <n v="55470.78"/>
    <x v="1"/>
    <x v="1"/>
    <x v="0"/>
  </r>
  <r>
    <n v="15719377"/>
    <s v="Cocci"/>
    <x v="0"/>
    <x v="0"/>
    <n v="50"/>
    <x v="0"/>
    <x v="4"/>
    <n v="0"/>
    <x v="0"/>
    <x v="0"/>
    <n v="804"/>
    <x v="3"/>
    <x v="0"/>
    <x v="0"/>
    <n v="8546.8700000000008"/>
    <x v="0"/>
    <x v="3"/>
    <x v="2"/>
  </r>
  <r>
    <n v="15654506"/>
    <s v="Chang"/>
    <x v="0"/>
    <x v="1"/>
    <n v="32"/>
    <x v="0"/>
    <x v="2"/>
    <n v="0"/>
    <x v="0"/>
    <x v="2"/>
    <n v="514"/>
    <x v="1"/>
    <x v="0"/>
    <x v="1"/>
    <n v="95857.18"/>
    <x v="1"/>
    <x v="0"/>
    <x v="1"/>
  </r>
  <r>
    <n v="15771977"/>
    <s v="T'ao"/>
    <x v="0"/>
    <x v="0"/>
    <n v="39"/>
    <x v="0"/>
    <x v="1"/>
    <n v="99010.67"/>
    <x v="1"/>
    <x v="0"/>
    <n v="730"/>
    <x v="2"/>
    <x v="0"/>
    <x v="1"/>
    <n v="194945.8"/>
    <x v="1"/>
    <x v="4"/>
    <x v="0"/>
  </r>
  <r>
    <n v="15708710"/>
    <s v="Ford"/>
    <x v="1"/>
    <x v="0"/>
    <n v="37"/>
    <x v="0"/>
    <x v="10"/>
    <n v="0"/>
    <x v="0"/>
    <x v="0"/>
    <n v="525"/>
    <x v="1"/>
    <x v="1"/>
    <x v="0"/>
    <n v="131521.72"/>
    <x v="1"/>
    <x v="2"/>
    <x v="0"/>
  </r>
  <r>
    <n v="15726676"/>
    <s v="Marshall"/>
    <x v="1"/>
    <x v="1"/>
    <n v="30"/>
    <x v="0"/>
    <x v="8"/>
    <n v="0"/>
    <x v="0"/>
    <x v="2"/>
    <n v="616"/>
    <x v="0"/>
    <x v="1"/>
    <x v="0"/>
    <n v="196108.51"/>
    <x v="1"/>
    <x v="4"/>
    <x v="2"/>
  </r>
  <r>
    <n v="15587421"/>
    <s v="Tsai"/>
    <x v="2"/>
    <x v="0"/>
    <n v="34"/>
    <x v="0"/>
    <x v="3"/>
    <n v="111388.18"/>
    <x v="2"/>
    <x v="2"/>
    <n v="687"/>
    <x v="2"/>
    <x v="0"/>
    <x v="1"/>
    <n v="148564.76"/>
    <x v="1"/>
    <x v="2"/>
    <x v="1"/>
  </r>
  <r>
    <n v="15726931"/>
    <s v="Onwumelu"/>
    <x v="0"/>
    <x v="0"/>
    <n v="41"/>
    <x v="0"/>
    <x v="2"/>
    <n v="56214.85"/>
    <x v="1"/>
    <x v="2"/>
    <n v="715"/>
    <x v="2"/>
    <x v="1"/>
    <x v="1"/>
    <n v="92982.61"/>
    <x v="0"/>
    <x v="0"/>
    <x v="1"/>
  </r>
  <r>
    <n v="15771086"/>
    <s v="Graham"/>
    <x v="0"/>
    <x v="0"/>
    <n v="36"/>
    <x v="0"/>
    <x v="6"/>
    <n v="84327.77"/>
    <x v="1"/>
    <x v="2"/>
    <n v="512"/>
    <x v="1"/>
    <x v="0"/>
    <x v="1"/>
    <n v="17675.36"/>
    <x v="1"/>
    <x v="3"/>
    <x v="2"/>
  </r>
  <r>
    <n v="15756850"/>
    <s v="Golovanov"/>
    <x v="0"/>
    <x v="1"/>
    <n v="40"/>
    <x v="0"/>
    <x v="1"/>
    <n v="0"/>
    <x v="0"/>
    <x v="2"/>
    <n v="479"/>
    <x v="4"/>
    <x v="1"/>
    <x v="1"/>
    <n v="114996.43"/>
    <x v="1"/>
    <x v="0"/>
    <x v="0"/>
  </r>
  <r>
    <n v="15702741"/>
    <s v="Potts"/>
    <x v="0"/>
    <x v="1"/>
    <n v="32"/>
    <x v="0"/>
    <x v="2"/>
    <n v="93012.89"/>
    <x v="1"/>
    <x v="0"/>
    <n v="601"/>
    <x v="0"/>
    <x v="0"/>
    <x v="1"/>
    <n v="86957.42"/>
    <x v="1"/>
    <x v="1"/>
    <x v="1"/>
  </r>
  <r>
    <n v="15679200"/>
    <s v="Crawford"/>
    <x v="1"/>
    <x v="1"/>
    <n v="29"/>
    <x v="1"/>
    <x v="9"/>
    <n v="61710.44"/>
    <x v="1"/>
    <x v="2"/>
    <n v="580"/>
    <x v="1"/>
    <x v="0"/>
    <x v="1"/>
    <n v="128077.8"/>
    <x v="1"/>
    <x v="0"/>
    <x v="3"/>
  </r>
  <r>
    <n v="15594815"/>
    <s v="Aleshire"/>
    <x v="0"/>
    <x v="1"/>
    <n v="35"/>
    <x v="0"/>
    <x v="6"/>
    <n v="174790.15"/>
    <x v="2"/>
    <x v="0"/>
    <n v="807"/>
    <x v="3"/>
    <x v="0"/>
    <x v="0"/>
    <n v="600.36"/>
    <x v="1"/>
    <x v="3"/>
    <x v="2"/>
  </r>
  <r>
    <n v="15635905"/>
    <s v="Moran"/>
    <x v="1"/>
    <x v="0"/>
    <n v="32"/>
    <x v="0"/>
    <x v="5"/>
    <n v="0"/>
    <x v="0"/>
    <x v="2"/>
    <n v="616"/>
    <x v="0"/>
    <x v="0"/>
    <x v="0"/>
    <n v="43001.46"/>
    <x v="1"/>
    <x v="3"/>
    <x v="1"/>
  </r>
  <r>
    <n v="15777892"/>
    <s v="Samsonova"/>
    <x v="2"/>
    <x v="1"/>
    <n v="37"/>
    <x v="0"/>
    <x v="6"/>
    <n v="107720.64"/>
    <x v="2"/>
    <x v="0"/>
    <n v="721"/>
    <x v="2"/>
    <x v="0"/>
    <x v="0"/>
    <n v="158591.12"/>
    <x v="1"/>
    <x v="2"/>
    <x v="2"/>
  </r>
  <r>
    <n v="15656176"/>
    <s v="Jenkins"/>
    <x v="0"/>
    <x v="1"/>
    <n v="57"/>
    <x v="0"/>
    <x v="7"/>
    <n v="0"/>
    <x v="0"/>
    <x v="2"/>
    <n v="501"/>
    <x v="1"/>
    <x v="0"/>
    <x v="0"/>
    <n v="47847.19"/>
    <x v="1"/>
    <x v="3"/>
    <x v="3"/>
  </r>
  <r>
    <n v="15811127"/>
    <s v="Volkov"/>
    <x v="0"/>
    <x v="1"/>
    <n v="35"/>
    <x v="0"/>
    <x v="5"/>
    <n v="96423.84"/>
    <x v="1"/>
    <x v="0"/>
    <n v="521"/>
    <x v="1"/>
    <x v="0"/>
    <x v="1"/>
    <n v="10488.44"/>
    <x v="1"/>
    <x v="3"/>
    <x v="1"/>
  </r>
  <r>
    <n v="15604482"/>
    <s v="Chiemezie"/>
    <x v="1"/>
    <x v="1"/>
    <n v="30"/>
    <x v="0"/>
    <x v="0"/>
    <n v="141040.01"/>
    <x v="2"/>
    <x v="0"/>
    <n v="850"/>
    <x v="3"/>
    <x v="0"/>
    <x v="0"/>
    <n v="5978.2"/>
    <x v="1"/>
    <x v="3"/>
    <x v="0"/>
  </r>
  <r>
    <n v="15622911"/>
    <s v="Jude"/>
    <x v="0"/>
    <x v="1"/>
    <n v="42"/>
    <x v="0"/>
    <x v="4"/>
    <n v="105420.18"/>
    <x v="2"/>
    <x v="0"/>
    <n v="759"/>
    <x v="2"/>
    <x v="1"/>
    <x v="0"/>
    <n v="121409.06"/>
    <x v="1"/>
    <x v="0"/>
    <x v="2"/>
  </r>
  <r>
    <n v="15600974"/>
    <s v="He"/>
    <x v="1"/>
    <x v="1"/>
    <n v="50"/>
    <x v="0"/>
    <x v="8"/>
    <n v="0"/>
    <x v="0"/>
    <x v="0"/>
    <n v="516"/>
    <x v="1"/>
    <x v="1"/>
    <x v="0"/>
    <n v="146145.93"/>
    <x v="0"/>
    <x v="2"/>
    <x v="2"/>
  </r>
  <r>
    <n v="15727868"/>
    <s v="Onuora"/>
    <x v="0"/>
    <x v="0"/>
    <n v="38"/>
    <x v="0"/>
    <x v="0"/>
    <n v="129022.06"/>
    <x v="2"/>
    <x v="2"/>
    <n v="711"/>
    <x v="2"/>
    <x v="0"/>
    <x v="0"/>
    <n v="14374.86"/>
    <x v="0"/>
    <x v="3"/>
    <x v="0"/>
  </r>
  <r>
    <n v="15627801"/>
    <s v="Ginikanwa"/>
    <x v="1"/>
    <x v="1"/>
    <n v="33"/>
    <x v="0"/>
    <x v="6"/>
    <n v="176666.62"/>
    <x v="2"/>
    <x v="0"/>
    <n v="512"/>
    <x v="1"/>
    <x v="0"/>
    <x v="1"/>
    <n v="94670.77"/>
    <x v="1"/>
    <x v="0"/>
    <x v="2"/>
  </r>
  <r>
    <n v="15773039"/>
    <s v="Ku"/>
    <x v="0"/>
    <x v="1"/>
    <n v="37"/>
    <x v="0"/>
    <x v="6"/>
    <n v="0"/>
    <x v="0"/>
    <x v="0"/>
    <n v="550"/>
    <x v="1"/>
    <x v="0"/>
    <x v="0"/>
    <n v="179670.31"/>
    <x v="1"/>
    <x v="4"/>
    <x v="2"/>
  </r>
  <r>
    <n v="15755262"/>
    <s v="McDonald"/>
    <x v="1"/>
    <x v="0"/>
    <n v="41"/>
    <x v="0"/>
    <x v="6"/>
    <n v="89763.839999999997"/>
    <x v="1"/>
    <x v="0"/>
    <n v="608"/>
    <x v="0"/>
    <x v="1"/>
    <x v="1"/>
    <n v="199304.74"/>
    <x v="0"/>
    <x v="4"/>
    <x v="2"/>
  </r>
  <r>
    <n v="15679531"/>
    <s v="Collins"/>
    <x v="0"/>
    <x v="1"/>
    <n v="34"/>
    <x v="0"/>
    <x v="8"/>
    <n v="134954.53"/>
    <x v="2"/>
    <x v="0"/>
    <n v="618"/>
    <x v="0"/>
    <x v="0"/>
    <x v="0"/>
    <n v="151954.39000000001"/>
    <x v="1"/>
    <x v="2"/>
    <x v="2"/>
  </r>
  <r>
    <n v="15684181"/>
    <s v="Hackett"/>
    <x v="0"/>
    <x v="1"/>
    <n v="45"/>
    <x v="0"/>
    <x v="8"/>
    <n v="0"/>
    <x v="0"/>
    <x v="0"/>
    <n v="643"/>
    <x v="0"/>
    <x v="0"/>
    <x v="1"/>
    <n v="142513.5"/>
    <x v="0"/>
    <x v="2"/>
    <x v="2"/>
  </r>
  <r>
    <n v="15612087"/>
    <s v="Dike"/>
    <x v="0"/>
    <x v="1"/>
    <n v="45"/>
    <x v="0"/>
    <x v="0"/>
    <n v="106376.85"/>
    <x v="2"/>
    <x v="0"/>
    <n v="671"/>
    <x v="2"/>
    <x v="1"/>
    <x v="0"/>
    <n v="158264.62"/>
    <x v="1"/>
    <x v="2"/>
    <x v="0"/>
  </r>
  <r>
    <n v="15752047"/>
    <s v="Trevisano"/>
    <x v="2"/>
    <x v="1"/>
    <n v="33"/>
    <x v="0"/>
    <x v="0"/>
    <n v="161814.64000000001"/>
    <x v="2"/>
    <x v="2"/>
    <n v="689"/>
    <x v="2"/>
    <x v="0"/>
    <x v="1"/>
    <n v="169381.9"/>
    <x v="1"/>
    <x v="2"/>
    <x v="0"/>
  </r>
  <r>
    <n v="15624592"/>
    <s v="Tan"/>
    <x v="0"/>
    <x v="1"/>
    <n v="31"/>
    <x v="0"/>
    <x v="2"/>
    <n v="0"/>
    <x v="0"/>
    <x v="2"/>
    <n v="603"/>
    <x v="0"/>
    <x v="0"/>
    <x v="0"/>
    <n v="169915.02"/>
    <x v="1"/>
    <x v="2"/>
    <x v="1"/>
  </r>
  <r>
    <n v="15573152"/>
    <s v="Glassman"/>
    <x v="0"/>
    <x v="0"/>
    <n v="41"/>
    <x v="0"/>
    <x v="9"/>
    <n v="0"/>
    <x v="0"/>
    <x v="2"/>
    <n v="620"/>
    <x v="0"/>
    <x v="1"/>
    <x v="1"/>
    <n v="88852.47"/>
    <x v="1"/>
    <x v="1"/>
    <x v="3"/>
  </r>
  <r>
    <n v="15594917"/>
    <s v="Miller"/>
    <x v="0"/>
    <x v="0"/>
    <n v="34"/>
    <x v="0"/>
    <x v="1"/>
    <n v="63095.01"/>
    <x v="1"/>
    <x v="0"/>
    <n v="676"/>
    <x v="2"/>
    <x v="0"/>
    <x v="0"/>
    <n v="40645.81"/>
    <x v="1"/>
    <x v="3"/>
    <x v="0"/>
  </r>
  <r>
    <n v="15785542"/>
    <s v="Kornilova"/>
    <x v="2"/>
    <x v="1"/>
    <n v="26"/>
    <x v="1"/>
    <x v="4"/>
    <n v="118287.01"/>
    <x v="2"/>
    <x v="2"/>
    <n v="572"/>
    <x v="1"/>
    <x v="1"/>
    <x v="1"/>
    <n v="60427.3"/>
    <x v="1"/>
    <x v="1"/>
    <x v="2"/>
  </r>
  <r>
    <n v="15723488"/>
    <s v="Watson"/>
    <x v="2"/>
    <x v="1"/>
    <n v="47"/>
    <x v="0"/>
    <x v="3"/>
    <n v="106854.21"/>
    <x v="2"/>
    <x v="0"/>
    <n v="668"/>
    <x v="2"/>
    <x v="1"/>
    <x v="0"/>
    <n v="157959.01999999999"/>
    <x v="0"/>
    <x v="2"/>
    <x v="1"/>
  </r>
  <r>
    <n v="15680920"/>
    <s v="Marchesi"/>
    <x v="0"/>
    <x v="1"/>
    <n v="46"/>
    <x v="0"/>
    <x v="3"/>
    <n v="49512.55"/>
    <x v="1"/>
    <x v="0"/>
    <n v="695"/>
    <x v="2"/>
    <x v="0"/>
    <x v="1"/>
    <n v="133007.34"/>
    <x v="1"/>
    <x v="2"/>
    <x v="1"/>
  </r>
  <r>
    <n v="15786308"/>
    <s v="Millar"/>
    <x v="1"/>
    <x v="0"/>
    <n v="33"/>
    <x v="0"/>
    <x v="9"/>
    <n v="0"/>
    <x v="0"/>
    <x v="2"/>
    <n v="730"/>
    <x v="2"/>
    <x v="1"/>
    <x v="1"/>
    <n v="176576.62"/>
    <x v="1"/>
    <x v="4"/>
    <x v="3"/>
  </r>
  <r>
    <n v="15659366"/>
    <s v="Shih"/>
    <x v="0"/>
    <x v="1"/>
    <n v="43"/>
    <x v="0"/>
    <x v="1"/>
    <n v="105799.32"/>
    <x v="2"/>
    <x v="2"/>
    <n v="807"/>
    <x v="3"/>
    <x v="0"/>
    <x v="1"/>
    <n v="34888.04"/>
    <x v="0"/>
    <x v="3"/>
    <x v="0"/>
  </r>
  <r>
    <n v="15774854"/>
    <s v="Fuller"/>
    <x v="0"/>
    <x v="1"/>
    <n v="54"/>
    <x v="0"/>
    <x v="2"/>
    <n v="0"/>
    <x v="0"/>
    <x v="0"/>
    <n v="592"/>
    <x v="1"/>
    <x v="0"/>
    <x v="0"/>
    <n v="28737.71"/>
    <x v="0"/>
    <x v="3"/>
    <x v="1"/>
  </r>
  <r>
    <n v="15725311"/>
    <s v="Hay"/>
    <x v="0"/>
    <x v="0"/>
    <n v="31"/>
    <x v="0"/>
    <x v="9"/>
    <n v="114722.05"/>
    <x v="2"/>
    <x v="2"/>
    <n v="726"/>
    <x v="2"/>
    <x v="0"/>
    <x v="0"/>
    <n v="98178.57"/>
    <x v="1"/>
    <x v="0"/>
    <x v="3"/>
  </r>
  <r>
    <n v="15787155"/>
    <s v="Yang"/>
    <x v="1"/>
    <x v="1"/>
    <n v="30"/>
    <x v="0"/>
    <x v="3"/>
    <n v="0"/>
    <x v="0"/>
    <x v="0"/>
    <n v="514"/>
    <x v="1"/>
    <x v="1"/>
    <x v="0"/>
    <n v="125010.24000000001"/>
    <x v="1"/>
    <x v="0"/>
    <x v="1"/>
  </r>
  <r>
    <n v="15727829"/>
    <s v="McIntyre"/>
    <x v="0"/>
    <x v="1"/>
    <n v="42"/>
    <x v="0"/>
    <x v="0"/>
    <n v="0"/>
    <x v="0"/>
    <x v="2"/>
    <n v="567"/>
    <x v="1"/>
    <x v="0"/>
    <x v="0"/>
    <n v="167984.61"/>
    <x v="1"/>
    <x v="2"/>
    <x v="0"/>
  </r>
  <r>
    <n v="15733247"/>
    <s v="Stevenson"/>
    <x v="0"/>
    <x v="1"/>
    <n v="33"/>
    <x v="0"/>
    <x v="7"/>
    <n v="0"/>
    <x v="0"/>
    <x v="0"/>
    <n v="850"/>
    <x v="3"/>
    <x v="0"/>
    <x v="1"/>
    <n v="4861.72"/>
    <x v="0"/>
    <x v="3"/>
    <x v="3"/>
  </r>
  <r>
    <n v="15568748"/>
    <s v="Poole"/>
    <x v="2"/>
    <x v="1"/>
    <n v="45"/>
    <x v="0"/>
    <x v="5"/>
    <n v="99564.22"/>
    <x v="1"/>
    <x v="0"/>
    <n v="671"/>
    <x v="2"/>
    <x v="0"/>
    <x v="0"/>
    <n v="108872.45"/>
    <x v="0"/>
    <x v="0"/>
    <x v="1"/>
  </r>
  <r>
    <n v="15699029"/>
    <s v="Bagley"/>
    <x v="0"/>
    <x v="1"/>
    <n v="37"/>
    <x v="0"/>
    <x v="4"/>
    <n v="170557.91"/>
    <x v="2"/>
    <x v="2"/>
    <n v="670"/>
    <x v="2"/>
    <x v="0"/>
    <x v="1"/>
    <n v="198252.88"/>
    <x v="1"/>
    <x v="4"/>
    <x v="2"/>
  </r>
  <r>
    <n v="15774393"/>
    <s v="Ch'ien"/>
    <x v="0"/>
    <x v="0"/>
    <n v="30"/>
    <x v="0"/>
    <x v="9"/>
    <n v="0"/>
    <x v="0"/>
    <x v="2"/>
    <n v="694"/>
    <x v="2"/>
    <x v="0"/>
    <x v="0"/>
    <n v="26960.31"/>
    <x v="1"/>
    <x v="3"/>
    <x v="3"/>
  </r>
  <r>
    <n v="15676895"/>
    <s v="Cattaneo"/>
    <x v="2"/>
    <x v="0"/>
    <n v="39"/>
    <x v="0"/>
    <x v="5"/>
    <n v="74596.149999999994"/>
    <x v="1"/>
    <x v="1"/>
    <n v="547"/>
    <x v="1"/>
    <x v="0"/>
    <x v="0"/>
    <n v="85746.52"/>
    <x v="0"/>
    <x v="1"/>
    <x v="1"/>
  </r>
  <r>
    <n v="15637753"/>
    <s v="O'Sullivan"/>
    <x v="2"/>
    <x v="1"/>
    <n v="50"/>
    <x v="0"/>
    <x v="0"/>
    <n v="96888.39"/>
    <x v="1"/>
    <x v="0"/>
    <n v="751"/>
    <x v="2"/>
    <x v="0"/>
    <x v="1"/>
    <n v="77206.25"/>
    <x v="0"/>
    <x v="1"/>
    <x v="0"/>
  </r>
  <r>
    <n v="15605461"/>
    <s v="Lucas"/>
    <x v="2"/>
    <x v="0"/>
    <n v="29"/>
    <x v="1"/>
    <x v="6"/>
    <n v="130830.22"/>
    <x v="2"/>
    <x v="0"/>
    <n v="594"/>
    <x v="1"/>
    <x v="0"/>
    <x v="1"/>
    <n v="61048.53"/>
    <x v="1"/>
    <x v="1"/>
    <x v="2"/>
  </r>
  <r>
    <n v="15808473"/>
    <s v="Ringrose"/>
    <x v="0"/>
    <x v="1"/>
    <n v="72"/>
    <x v="2"/>
    <x v="1"/>
    <n v="0"/>
    <x v="0"/>
    <x v="2"/>
    <n v="673"/>
    <x v="2"/>
    <x v="1"/>
    <x v="0"/>
    <n v="111981.19"/>
    <x v="1"/>
    <x v="0"/>
    <x v="0"/>
  </r>
  <r>
    <n v="15627000"/>
    <s v="Freeman"/>
    <x v="0"/>
    <x v="1"/>
    <n v="40"/>
    <x v="0"/>
    <x v="10"/>
    <n v="0"/>
    <x v="0"/>
    <x v="2"/>
    <n v="610"/>
    <x v="0"/>
    <x v="0"/>
    <x v="1"/>
    <n v="62232.6"/>
    <x v="1"/>
    <x v="1"/>
    <x v="0"/>
  </r>
  <r>
    <n v="15787174"/>
    <s v="Sergeyev"/>
    <x v="0"/>
    <x v="0"/>
    <n v="37"/>
    <x v="0"/>
    <x v="1"/>
    <n v="0"/>
    <x v="0"/>
    <x v="2"/>
    <n v="512"/>
    <x v="1"/>
    <x v="1"/>
    <x v="0"/>
    <n v="156105.03"/>
    <x v="1"/>
    <x v="2"/>
    <x v="0"/>
  </r>
  <r>
    <n v="15723886"/>
    <s v="Fiore"/>
    <x v="2"/>
    <x v="1"/>
    <n v="20"/>
    <x v="1"/>
    <x v="6"/>
    <n v="119714.25"/>
    <x v="2"/>
    <x v="2"/>
    <n v="767"/>
    <x v="2"/>
    <x v="1"/>
    <x v="0"/>
    <n v="150135.38"/>
    <x v="1"/>
    <x v="2"/>
    <x v="2"/>
  </r>
  <r>
    <n v="15704769"/>
    <s v="Smith"/>
    <x v="0"/>
    <x v="0"/>
    <n v="67"/>
    <x v="2"/>
    <x v="8"/>
    <n v="113978.97"/>
    <x v="2"/>
    <x v="2"/>
    <n v="585"/>
    <x v="1"/>
    <x v="1"/>
    <x v="0"/>
    <n v="93146.11"/>
    <x v="1"/>
    <x v="0"/>
    <x v="2"/>
  </r>
  <r>
    <n v="15772896"/>
    <s v="Dumetochukwu"/>
    <x v="2"/>
    <x v="1"/>
    <n v="42"/>
    <x v="0"/>
    <x v="5"/>
    <n v="100160.75"/>
    <x v="2"/>
    <x v="0"/>
    <n v="763"/>
    <x v="2"/>
    <x v="0"/>
    <x v="1"/>
    <n v="33462.94"/>
    <x v="0"/>
    <x v="3"/>
    <x v="1"/>
  </r>
  <r>
    <n v="15711540"/>
    <s v="Pacheco"/>
    <x v="0"/>
    <x v="0"/>
    <n v="29"/>
    <x v="1"/>
    <x v="0"/>
    <n v="0"/>
    <x v="0"/>
    <x v="0"/>
    <n v="712"/>
    <x v="2"/>
    <x v="0"/>
    <x v="0"/>
    <n v="144375"/>
    <x v="1"/>
    <x v="2"/>
    <x v="0"/>
  </r>
  <r>
    <n v="15764866"/>
    <s v="Synnot"/>
    <x v="2"/>
    <x v="0"/>
    <n v="43"/>
    <x v="0"/>
    <x v="6"/>
    <n v="116220.5"/>
    <x v="2"/>
    <x v="1"/>
    <n v="539"/>
    <x v="1"/>
    <x v="0"/>
    <x v="1"/>
    <n v="55803.96"/>
    <x v="0"/>
    <x v="1"/>
    <x v="2"/>
  </r>
  <r>
    <n v="15794056"/>
    <s v="Johnston"/>
    <x v="0"/>
    <x v="0"/>
    <n v="46"/>
    <x v="0"/>
    <x v="0"/>
    <n v="0"/>
    <x v="0"/>
    <x v="1"/>
    <n v="668"/>
    <x v="2"/>
    <x v="0"/>
    <x v="1"/>
    <n v="89048.46"/>
    <x v="0"/>
    <x v="1"/>
    <x v="0"/>
  </r>
  <r>
    <n v="15795149"/>
    <s v="Stevens"/>
    <x v="0"/>
    <x v="1"/>
    <n v="28"/>
    <x v="1"/>
    <x v="0"/>
    <n v="81173.83"/>
    <x v="1"/>
    <x v="2"/>
    <n v="703"/>
    <x v="2"/>
    <x v="1"/>
    <x v="0"/>
    <n v="162812.16"/>
    <x v="1"/>
    <x v="2"/>
    <x v="0"/>
  </r>
  <r>
    <n v="15812009"/>
    <s v="Grant"/>
    <x v="1"/>
    <x v="1"/>
    <n v="38"/>
    <x v="0"/>
    <x v="4"/>
    <n v="0"/>
    <x v="0"/>
    <x v="2"/>
    <n v="662"/>
    <x v="2"/>
    <x v="0"/>
    <x v="1"/>
    <n v="136259.65"/>
    <x v="1"/>
    <x v="2"/>
    <x v="2"/>
  </r>
  <r>
    <n v="15651001"/>
    <s v="Tsao"/>
    <x v="2"/>
    <x v="0"/>
    <n v="39"/>
    <x v="0"/>
    <x v="8"/>
    <n v="116803.8"/>
    <x v="2"/>
    <x v="0"/>
    <n v="725"/>
    <x v="2"/>
    <x v="0"/>
    <x v="1"/>
    <n v="124052.97"/>
    <x v="1"/>
    <x v="0"/>
    <x v="2"/>
  </r>
  <r>
    <n v="15813844"/>
    <s v="Barnes"/>
    <x v="0"/>
    <x v="1"/>
    <n v="37"/>
    <x v="0"/>
    <x v="2"/>
    <n v="105961.68"/>
    <x v="2"/>
    <x v="2"/>
    <n v="703"/>
    <x v="2"/>
    <x v="1"/>
    <x v="0"/>
    <n v="74158.8"/>
    <x v="1"/>
    <x v="1"/>
    <x v="1"/>
  </r>
  <r>
    <n v="15596175"/>
    <s v="McIntosh"/>
    <x v="2"/>
    <x v="1"/>
    <n v="67"/>
    <x v="2"/>
    <x v="5"/>
    <n v="117411.6"/>
    <x v="2"/>
    <x v="0"/>
    <n v="659"/>
    <x v="0"/>
    <x v="0"/>
    <x v="0"/>
    <n v="45071.09"/>
    <x v="0"/>
    <x v="3"/>
    <x v="1"/>
  </r>
  <r>
    <n v="15576269"/>
    <s v="Madison"/>
    <x v="1"/>
    <x v="1"/>
    <n v="34"/>
    <x v="0"/>
    <x v="3"/>
    <n v="0"/>
    <x v="0"/>
    <x v="2"/>
    <n v="523"/>
    <x v="1"/>
    <x v="0"/>
    <x v="1"/>
    <n v="62030.06"/>
    <x v="1"/>
    <x v="1"/>
    <x v="1"/>
  </r>
  <r>
    <n v="15797219"/>
    <s v="Ifesinachi"/>
    <x v="0"/>
    <x v="0"/>
    <n v="40"/>
    <x v="0"/>
    <x v="7"/>
    <n v="123497.58"/>
    <x v="2"/>
    <x v="0"/>
    <n v="635"/>
    <x v="0"/>
    <x v="0"/>
    <x v="1"/>
    <n v="131953.23000000001"/>
    <x v="0"/>
    <x v="2"/>
    <x v="3"/>
  </r>
  <r>
    <n v="15685500"/>
    <s v="Glazkov"/>
    <x v="2"/>
    <x v="1"/>
    <n v="26"/>
    <x v="1"/>
    <x v="3"/>
    <n v="152400.51"/>
    <x v="2"/>
    <x v="2"/>
    <n v="772"/>
    <x v="2"/>
    <x v="0"/>
    <x v="1"/>
    <n v="79414"/>
    <x v="1"/>
    <x v="1"/>
    <x v="1"/>
  </r>
  <r>
    <n v="15599792"/>
    <s v="Dimauro"/>
    <x v="0"/>
    <x v="0"/>
    <n v="26"/>
    <x v="1"/>
    <x v="1"/>
    <n v="0"/>
    <x v="0"/>
    <x v="2"/>
    <n v="545"/>
    <x v="1"/>
    <x v="0"/>
    <x v="0"/>
    <n v="199638.56"/>
    <x v="1"/>
    <x v="4"/>
    <x v="0"/>
  </r>
  <r>
    <n v="15657566"/>
    <s v="Wieck"/>
    <x v="2"/>
    <x v="1"/>
    <n v="24"/>
    <x v="1"/>
    <x v="2"/>
    <n v="103097.85"/>
    <x v="2"/>
    <x v="0"/>
    <n v="634"/>
    <x v="0"/>
    <x v="0"/>
    <x v="0"/>
    <n v="157577.29"/>
    <x v="1"/>
    <x v="2"/>
    <x v="1"/>
  </r>
  <r>
    <n v="15772423"/>
    <s v="Liao"/>
    <x v="2"/>
    <x v="1"/>
    <n v="54"/>
    <x v="0"/>
    <x v="2"/>
    <n v="126418.14"/>
    <x v="2"/>
    <x v="0"/>
    <n v="739"/>
    <x v="2"/>
    <x v="0"/>
    <x v="1"/>
    <n v="134420.75"/>
    <x v="0"/>
    <x v="2"/>
    <x v="1"/>
  </r>
  <r>
    <n v="15628112"/>
    <s v="Hughes"/>
    <x v="2"/>
    <x v="0"/>
    <n v="36"/>
    <x v="0"/>
    <x v="8"/>
    <n v="77846.899999999994"/>
    <x v="1"/>
    <x v="0"/>
    <n v="771"/>
    <x v="2"/>
    <x v="1"/>
    <x v="1"/>
    <n v="99805.99"/>
    <x v="1"/>
    <x v="0"/>
    <x v="2"/>
  </r>
  <r>
    <n v="15753754"/>
    <s v="Morrison"/>
    <x v="1"/>
    <x v="0"/>
    <n v="34"/>
    <x v="0"/>
    <x v="1"/>
    <n v="0"/>
    <x v="0"/>
    <x v="2"/>
    <n v="587"/>
    <x v="1"/>
    <x v="0"/>
    <x v="0"/>
    <n v="97932.68"/>
    <x v="1"/>
    <x v="0"/>
    <x v="0"/>
  </r>
  <r>
    <n v="15793726"/>
    <s v="Matveyeva"/>
    <x v="0"/>
    <x v="0"/>
    <n v="79"/>
    <x v="2"/>
    <x v="10"/>
    <n v="0"/>
    <x v="0"/>
    <x v="2"/>
    <n v="681"/>
    <x v="2"/>
    <x v="1"/>
    <x v="0"/>
    <n v="170968.99"/>
    <x v="1"/>
    <x v="4"/>
    <x v="0"/>
  </r>
  <r>
    <n v="15694717"/>
    <s v="Ku"/>
    <x v="2"/>
    <x v="1"/>
    <n v="37"/>
    <x v="0"/>
    <x v="0"/>
    <n v="79731.91"/>
    <x v="1"/>
    <x v="0"/>
    <n v="544"/>
    <x v="1"/>
    <x v="0"/>
    <x v="0"/>
    <n v="57558.95"/>
    <x v="1"/>
    <x v="1"/>
    <x v="0"/>
  </r>
  <r>
    <n v="15665834"/>
    <s v="Cheatham"/>
    <x v="1"/>
    <x v="1"/>
    <n v="28"/>
    <x v="1"/>
    <x v="2"/>
    <n v="0"/>
    <x v="0"/>
    <x v="0"/>
    <n v="696"/>
    <x v="2"/>
    <x v="1"/>
    <x v="1"/>
    <n v="176713.47"/>
    <x v="1"/>
    <x v="4"/>
    <x v="1"/>
  </r>
  <r>
    <n v="15765297"/>
    <s v="Yao"/>
    <x v="1"/>
    <x v="1"/>
    <n v="41"/>
    <x v="0"/>
    <x v="10"/>
    <n v="0"/>
    <x v="0"/>
    <x v="2"/>
    <n v="766"/>
    <x v="2"/>
    <x v="1"/>
    <x v="0"/>
    <n v="34283.230000000003"/>
    <x v="1"/>
    <x v="3"/>
    <x v="0"/>
  </r>
  <r>
    <n v="15636684"/>
    <s v="Kirkland"/>
    <x v="0"/>
    <x v="1"/>
    <n v="34"/>
    <x v="0"/>
    <x v="7"/>
    <n v="0"/>
    <x v="0"/>
    <x v="2"/>
    <n v="727"/>
    <x v="2"/>
    <x v="0"/>
    <x v="0"/>
    <n v="198637.34"/>
    <x v="1"/>
    <x v="4"/>
    <x v="3"/>
  </r>
  <r>
    <n v="15592979"/>
    <s v="Rose"/>
    <x v="2"/>
    <x v="0"/>
    <n v="34"/>
    <x v="0"/>
    <x v="5"/>
    <n v="37266.67"/>
    <x v="1"/>
    <x v="2"/>
    <n v="671"/>
    <x v="2"/>
    <x v="1"/>
    <x v="1"/>
    <n v="156917.12"/>
    <x v="1"/>
    <x v="2"/>
    <x v="1"/>
  </r>
  <r>
    <n v="15750803"/>
    <s v="Jess"/>
    <x v="0"/>
    <x v="0"/>
    <n v="30"/>
    <x v="0"/>
    <x v="5"/>
    <n v="127992.25"/>
    <x v="2"/>
    <x v="0"/>
    <n v="693"/>
    <x v="2"/>
    <x v="0"/>
    <x v="0"/>
    <n v="50457.2"/>
    <x v="1"/>
    <x v="1"/>
    <x v="1"/>
  </r>
  <r>
    <n v="15607178"/>
    <s v="Welch"/>
    <x v="2"/>
    <x v="1"/>
    <n v="38"/>
    <x v="0"/>
    <x v="6"/>
    <n v="54901.01"/>
    <x v="1"/>
    <x v="0"/>
    <n v="850"/>
    <x v="3"/>
    <x v="0"/>
    <x v="0"/>
    <n v="140075.54999999999"/>
    <x v="1"/>
    <x v="2"/>
    <x v="2"/>
  </r>
  <r>
    <n v="15713853"/>
    <s v="Ifeajuna"/>
    <x v="2"/>
    <x v="1"/>
    <n v="42"/>
    <x v="0"/>
    <x v="9"/>
    <n v="108748.08"/>
    <x v="2"/>
    <x v="2"/>
    <n v="732"/>
    <x v="2"/>
    <x v="0"/>
    <x v="0"/>
    <n v="65323.11"/>
    <x v="1"/>
    <x v="1"/>
    <x v="3"/>
  </r>
  <r>
    <n v="15673481"/>
    <s v="Morton"/>
    <x v="1"/>
    <x v="0"/>
    <n v="48"/>
    <x v="0"/>
    <x v="5"/>
    <n v="99906.19"/>
    <x v="1"/>
    <x v="0"/>
    <n v="726"/>
    <x v="2"/>
    <x v="0"/>
    <x v="1"/>
    <n v="64323.24"/>
    <x v="1"/>
    <x v="1"/>
    <x v="1"/>
  </r>
  <r>
    <n v="15686776"/>
    <s v="Rossi"/>
    <x v="0"/>
    <x v="0"/>
    <n v="32"/>
    <x v="0"/>
    <x v="5"/>
    <n v="184686.41"/>
    <x v="2"/>
    <x v="2"/>
    <n v="557"/>
    <x v="1"/>
    <x v="0"/>
    <x v="1"/>
    <n v="14956.44"/>
    <x v="1"/>
    <x v="3"/>
    <x v="1"/>
  </r>
  <r>
    <n v="15673693"/>
    <s v="Reppert"/>
    <x v="0"/>
    <x v="0"/>
    <n v="26"/>
    <x v="1"/>
    <x v="10"/>
    <n v="110654.02"/>
    <x v="2"/>
    <x v="0"/>
    <n v="682"/>
    <x v="2"/>
    <x v="1"/>
    <x v="0"/>
    <n v="111879.21"/>
    <x v="1"/>
    <x v="0"/>
    <x v="0"/>
  </r>
  <r>
    <n v="15700696"/>
    <s v="Kang"/>
    <x v="1"/>
    <x v="1"/>
    <n v="31"/>
    <x v="0"/>
    <x v="9"/>
    <n v="79019.8"/>
    <x v="1"/>
    <x v="0"/>
    <n v="738"/>
    <x v="2"/>
    <x v="0"/>
    <x v="0"/>
    <n v="18606.23"/>
    <x v="1"/>
    <x v="3"/>
    <x v="3"/>
  </r>
  <r>
    <n v="15813163"/>
    <s v="Ch'iu"/>
    <x v="1"/>
    <x v="0"/>
    <n v="36"/>
    <x v="0"/>
    <x v="9"/>
    <n v="99240.51"/>
    <x v="1"/>
    <x v="0"/>
    <n v="531"/>
    <x v="1"/>
    <x v="0"/>
    <x v="1"/>
    <n v="123137.01"/>
    <x v="1"/>
    <x v="0"/>
    <x v="3"/>
  </r>
  <r>
    <n v="15653857"/>
    <s v="Wallis"/>
    <x v="0"/>
    <x v="1"/>
    <n v="34"/>
    <x v="0"/>
    <x v="0"/>
    <n v="0"/>
    <x v="0"/>
    <x v="2"/>
    <n v="498"/>
    <x v="4"/>
    <x v="0"/>
    <x v="0"/>
    <n v="148528.24"/>
    <x v="1"/>
    <x v="2"/>
    <x v="0"/>
  </r>
  <r>
    <n v="15777076"/>
    <s v="Clark"/>
    <x v="0"/>
    <x v="1"/>
    <n v="36"/>
    <x v="0"/>
    <x v="3"/>
    <n v="0"/>
    <x v="0"/>
    <x v="2"/>
    <n v="651"/>
    <x v="0"/>
    <x v="0"/>
    <x v="1"/>
    <n v="13898.31"/>
    <x v="1"/>
    <x v="3"/>
    <x v="1"/>
  </r>
  <r>
    <n v="15717398"/>
    <s v="Fielding"/>
    <x v="1"/>
    <x v="0"/>
    <n v="39"/>
    <x v="0"/>
    <x v="3"/>
    <n v="0"/>
    <x v="0"/>
    <x v="0"/>
    <n v="549"/>
    <x v="1"/>
    <x v="1"/>
    <x v="1"/>
    <n v="81259.25"/>
    <x v="0"/>
    <x v="1"/>
    <x v="1"/>
  </r>
  <r>
    <n v="15799217"/>
    <s v="Zetticci"/>
    <x v="2"/>
    <x v="0"/>
    <n v="35"/>
    <x v="0"/>
    <x v="3"/>
    <n v="52436.2"/>
    <x v="1"/>
    <x v="0"/>
    <n v="791"/>
    <x v="3"/>
    <x v="0"/>
    <x v="1"/>
    <n v="161051.75"/>
    <x v="1"/>
    <x v="2"/>
    <x v="1"/>
  </r>
  <r>
    <n v="15787071"/>
    <s v="Dulhunty"/>
    <x v="1"/>
    <x v="1"/>
    <n v="41"/>
    <x v="0"/>
    <x v="9"/>
    <n v="0"/>
    <x v="0"/>
    <x v="2"/>
    <n v="650"/>
    <x v="0"/>
    <x v="1"/>
    <x v="0"/>
    <n v="191599.67"/>
    <x v="1"/>
    <x v="4"/>
    <x v="3"/>
  </r>
  <r>
    <n v="15619955"/>
    <s v="Bevington"/>
    <x v="2"/>
    <x v="1"/>
    <n v="34"/>
    <x v="0"/>
    <x v="6"/>
    <n v="100337.96"/>
    <x v="2"/>
    <x v="1"/>
    <n v="733"/>
    <x v="2"/>
    <x v="0"/>
    <x v="1"/>
    <n v="48559.19"/>
    <x v="0"/>
    <x v="3"/>
    <x v="2"/>
  </r>
  <r>
    <n v="15796505"/>
    <s v="Boyle"/>
    <x v="2"/>
    <x v="0"/>
    <n v="34"/>
    <x v="0"/>
    <x v="1"/>
    <n v="149297.19"/>
    <x v="2"/>
    <x v="2"/>
    <n v="811"/>
    <x v="3"/>
    <x v="0"/>
    <x v="0"/>
    <n v="186339.74"/>
    <x v="1"/>
    <x v="4"/>
    <x v="0"/>
  </r>
  <r>
    <n v="15725166"/>
    <s v="Newton"/>
    <x v="0"/>
    <x v="1"/>
    <n v="30"/>
    <x v="0"/>
    <x v="2"/>
    <n v="0"/>
    <x v="0"/>
    <x v="2"/>
    <n v="707"/>
    <x v="2"/>
    <x v="0"/>
    <x v="1"/>
    <n v="33159.370000000003"/>
    <x v="1"/>
    <x v="3"/>
    <x v="1"/>
  </r>
  <r>
    <n v="15800116"/>
    <s v="Bowman"/>
    <x v="2"/>
    <x v="1"/>
    <n v="28"/>
    <x v="1"/>
    <x v="4"/>
    <n v="145605.44"/>
    <x v="2"/>
    <x v="0"/>
    <n v="712"/>
    <x v="2"/>
    <x v="1"/>
    <x v="0"/>
    <n v="93883.53"/>
    <x v="1"/>
    <x v="0"/>
    <x v="2"/>
  </r>
  <r>
    <n v="15758685"/>
    <s v="Dubinina"/>
    <x v="1"/>
    <x v="0"/>
    <n v="37"/>
    <x v="0"/>
    <x v="3"/>
    <n v="0"/>
    <x v="0"/>
    <x v="2"/>
    <n v="706"/>
    <x v="2"/>
    <x v="0"/>
    <x v="0"/>
    <n v="110899.3"/>
    <x v="1"/>
    <x v="0"/>
    <x v="1"/>
  </r>
  <r>
    <n v="15694456"/>
    <s v="Toscani"/>
    <x v="0"/>
    <x v="1"/>
    <n v="62"/>
    <x v="2"/>
    <x v="6"/>
    <n v="0"/>
    <x v="0"/>
    <x v="0"/>
    <n v="756"/>
    <x v="2"/>
    <x v="0"/>
    <x v="0"/>
    <n v="11199.04"/>
    <x v="0"/>
    <x v="3"/>
    <x v="2"/>
  </r>
  <r>
    <n v="15767339"/>
    <s v="Chiazagomekpere"/>
    <x v="0"/>
    <x v="0"/>
    <n v="53"/>
    <x v="0"/>
    <x v="7"/>
    <n v="0"/>
    <x v="0"/>
    <x v="2"/>
    <n v="777"/>
    <x v="2"/>
    <x v="0"/>
    <x v="1"/>
    <n v="189992.97"/>
    <x v="1"/>
    <x v="4"/>
    <x v="3"/>
  </r>
  <r>
    <n v="15683562"/>
    <s v="Allen"/>
    <x v="0"/>
    <x v="1"/>
    <n v="35"/>
    <x v="0"/>
    <x v="5"/>
    <n v="84026.86"/>
    <x v="1"/>
    <x v="0"/>
    <n v="646"/>
    <x v="0"/>
    <x v="1"/>
    <x v="0"/>
    <n v="164255.69"/>
    <x v="1"/>
    <x v="2"/>
    <x v="1"/>
  </r>
  <r>
    <n v="15782210"/>
    <s v="K'ung"/>
    <x v="0"/>
    <x v="1"/>
    <n v="46"/>
    <x v="0"/>
    <x v="1"/>
    <n v="0"/>
    <x v="0"/>
    <x v="0"/>
    <n v="714"/>
    <x v="2"/>
    <x v="0"/>
    <x v="1"/>
    <n v="152167.79"/>
    <x v="0"/>
    <x v="2"/>
    <x v="0"/>
  </r>
  <r>
    <n v="15668893"/>
    <s v="Wilsmore"/>
    <x v="0"/>
    <x v="1"/>
    <n v="39"/>
    <x v="0"/>
    <x v="2"/>
    <n v="0"/>
    <x v="0"/>
    <x v="2"/>
    <n v="782"/>
    <x v="3"/>
    <x v="0"/>
    <x v="0"/>
    <n v="33949.67"/>
    <x v="1"/>
    <x v="3"/>
    <x v="1"/>
  </r>
  <r>
    <n v="15669169"/>
    <s v="Hargreaves"/>
    <x v="1"/>
    <x v="1"/>
    <n v="29"/>
    <x v="1"/>
    <x v="7"/>
    <n v="0"/>
    <x v="0"/>
    <x v="2"/>
    <n v="775"/>
    <x v="2"/>
    <x v="0"/>
    <x v="0"/>
    <n v="68143.929999999993"/>
    <x v="1"/>
    <x v="1"/>
    <x v="3"/>
  </r>
  <r>
    <n v="15643024"/>
    <s v="Huang"/>
    <x v="2"/>
    <x v="1"/>
    <n v="35"/>
    <x v="0"/>
    <x v="4"/>
    <n v="138718.92000000001"/>
    <x v="2"/>
    <x v="0"/>
    <n v="479"/>
    <x v="4"/>
    <x v="0"/>
    <x v="0"/>
    <n v="47251.79"/>
    <x v="0"/>
    <x v="3"/>
    <x v="2"/>
  </r>
  <r>
    <n v="15699389"/>
    <s v="Ch'ien"/>
    <x v="0"/>
    <x v="1"/>
    <n v="42"/>
    <x v="0"/>
    <x v="3"/>
    <n v="118274.71"/>
    <x v="2"/>
    <x v="0"/>
    <n v="807"/>
    <x v="3"/>
    <x v="0"/>
    <x v="0"/>
    <n v="25885.72"/>
    <x v="1"/>
    <x v="3"/>
    <x v="1"/>
  </r>
  <r>
    <n v="15708608"/>
    <s v="Wallwork"/>
    <x v="0"/>
    <x v="0"/>
    <n v="22"/>
    <x v="1"/>
    <x v="2"/>
    <n v="174185.98"/>
    <x v="2"/>
    <x v="2"/>
    <n v="799"/>
    <x v="3"/>
    <x v="1"/>
    <x v="0"/>
    <n v="192633.85"/>
    <x v="1"/>
    <x v="4"/>
    <x v="1"/>
  </r>
  <r>
    <n v="15626144"/>
    <s v="Chu"/>
    <x v="0"/>
    <x v="1"/>
    <n v="40"/>
    <x v="0"/>
    <x v="3"/>
    <n v="113208.86"/>
    <x v="2"/>
    <x v="2"/>
    <n v="675"/>
    <x v="2"/>
    <x v="0"/>
    <x v="1"/>
    <n v="34577.360000000001"/>
    <x v="1"/>
    <x v="3"/>
    <x v="1"/>
  </r>
  <r>
    <n v="15573112"/>
    <s v="Kang"/>
    <x v="1"/>
    <x v="1"/>
    <n v="29"/>
    <x v="1"/>
    <x v="8"/>
    <n v="103907.28"/>
    <x v="2"/>
    <x v="0"/>
    <n v="602"/>
    <x v="0"/>
    <x v="0"/>
    <x v="1"/>
    <n v="161229.84"/>
    <x v="1"/>
    <x v="2"/>
    <x v="2"/>
  </r>
  <r>
    <n v="15790678"/>
    <s v="Davidson"/>
    <x v="0"/>
    <x v="0"/>
    <n v="32"/>
    <x v="0"/>
    <x v="2"/>
    <n v="119023.28"/>
    <x v="2"/>
    <x v="0"/>
    <n v="475"/>
    <x v="4"/>
    <x v="0"/>
    <x v="1"/>
    <n v="100816.29"/>
    <x v="1"/>
    <x v="0"/>
    <x v="1"/>
  </r>
  <r>
    <n v="15727556"/>
    <s v="O'Donnell"/>
    <x v="1"/>
    <x v="0"/>
    <n v="26"/>
    <x v="1"/>
    <x v="8"/>
    <n v="166297.89000000001"/>
    <x v="2"/>
    <x v="0"/>
    <n v="744"/>
    <x v="2"/>
    <x v="0"/>
    <x v="0"/>
    <n v="181694.44"/>
    <x v="1"/>
    <x v="4"/>
    <x v="2"/>
  </r>
  <r>
    <n v="15697307"/>
    <s v="Nnachetam"/>
    <x v="1"/>
    <x v="1"/>
    <n v="34"/>
    <x v="0"/>
    <x v="7"/>
    <n v="0"/>
    <x v="0"/>
    <x v="2"/>
    <n v="588"/>
    <x v="1"/>
    <x v="0"/>
    <x v="1"/>
    <n v="79078.91"/>
    <x v="1"/>
    <x v="1"/>
    <x v="3"/>
  </r>
  <r>
    <n v="15652266"/>
    <s v="Chidiebele"/>
    <x v="2"/>
    <x v="1"/>
    <n v="42"/>
    <x v="0"/>
    <x v="9"/>
    <n v="63227"/>
    <x v="1"/>
    <x v="0"/>
    <n v="703"/>
    <x v="2"/>
    <x v="1"/>
    <x v="0"/>
    <n v="137316.32"/>
    <x v="1"/>
    <x v="2"/>
    <x v="3"/>
  </r>
  <r>
    <n v="15607098"/>
    <s v="Ahmed"/>
    <x v="1"/>
    <x v="0"/>
    <n v="41"/>
    <x v="0"/>
    <x v="8"/>
    <n v="94521.17"/>
    <x v="1"/>
    <x v="2"/>
    <n v="747"/>
    <x v="2"/>
    <x v="0"/>
    <x v="1"/>
    <n v="194926.86"/>
    <x v="1"/>
    <x v="4"/>
    <x v="2"/>
  </r>
  <r>
    <n v="15655774"/>
    <s v="Booth"/>
    <x v="0"/>
    <x v="1"/>
    <n v="27"/>
    <x v="1"/>
    <x v="3"/>
    <n v="0"/>
    <x v="0"/>
    <x v="2"/>
    <n v="583"/>
    <x v="1"/>
    <x v="0"/>
    <x v="1"/>
    <n v="51285.49"/>
    <x v="1"/>
    <x v="1"/>
    <x v="1"/>
  </r>
  <r>
    <n v="15590241"/>
    <s v="Chuang"/>
    <x v="1"/>
    <x v="0"/>
    <n v="34"/>
    <x v="0"/>
    <x v="9"/>
    <n v="112822.26"/>
    <x v="2"/>
    <x v="0"/>
    <n v="750"/>
    <x v="2"/>
    <x v="1"/>
    <x v="1"/>
    <n v="150401.53"/>
    <x v="0"/>
    <x v="2"/>
    <x v="3"/>
  </r>
  <r>
    <n v="15785819"/>
    <s v="Shao"/>
    <x v="0"/>
    <x v="1"/>
    <n v="38"/>
    <x v="0"/>
    <x v="6"/>
    <n v="0"/>
    <x v="0"/>
    <x v="2"/>
    <n v="681"/>
    <x v="2"/>
    <x v="0"/>
    <x v="0"/>
    <n v="112491.96"/>
    <x v="1"/>
    <x v="0"/>
    <x v="2"/>
  </r>
  <r>
    <n v="15723654"/>
    <s v="Tsao"/>
    <x v="0"/>
    <x v="1"/>
    <n v="25"/>
    <x v="1"/>
    <x v="0"/>
    <n v="135903.32999999999"/>
    <x v="2"/>
    <x v="0"/>
    <n v="773"/>
    <x v="2"/>
    <x v="0"/>
    <x v="1"/>
    <n v="73656.38"/>
    <x v="1"/>
    <x v="1"/>
    <x v="0"/>
  </r>
  <r>
    <n v="15774510"/>
    <s v="Tien"/>
    <x v="0"/>
    <x v="0"/>
    <n v="31"/>
    <x v="0"/>
    <x v="4"/>
    <n v="125169.26"/>
    <x v="2"/>
    <x v="0"/>
    <n v="714"/>
    <x v="2"/>
    <x v="0"/>
    <x v="0"/>
    <n v="106636.89"/>
    <x v="1"/>
    <x v="0"/>
    <x v="2"/>
  </r>
  <r>
    <n v="15684173"/>
    <s v="Chang"/>
    <x v="1"/>
    <x v="0"/>
    <n v="44"/>
    <x v="0"/>
    <x v="3"/>
    <n v="0"/>
    <x v="0"/>
    <x v="1"/>
    <n v="687"/>
    <x v="2"/>
    <x v="0"/>
    <x v="1"/>
    <n v="155853.51999999999"/>
    <x v="0"/>
    <x v="2"/>
    <x v="1"/>
  </r>
  <r>
    <n v="15650068"/>
    <s v="Johnson"/>
    <x v="0"/>
    <x v="1"/>
    <n v="58"/>
    <x v="0"/>
    <x v="10"/>
    <n v="149117.31"/>
    <x v="2"/>
    <x v="0"/>
    <n v="511"/>
    <x v="1"/>
    <x v="0"/>
    <x v="0"/>
    <n v="162599.51"/>
    <x v="1"/>
    <x v="2"/>
    <x v="0"/>
  </r>
  <r>
    <n v="15811490"/>
    <s v="French"/>
    <x v="0"/>
    <x v="1"/>
    <n v="33"/>
    <x v="0"/>
    <x v="8"/>
    <n v="0"/>
    <x v="0"/>
    <x v="2"/>
    <n v="627"/>
    <x v="0"/>
    <x v="0"/>
    <x v="0"/>
    <n v="103737.82"/>
    <x v="1"/>
    <x v="0"/>
    <x v="2"/>
  </r>
  <r>
    <n v="15803976"/>
    <s v="Efremov"/>
    <x v="0"/>
    <x v="0"/>
    <n v="31"/>
    <x v="0"/>
    <x v="7"/>
    <n v="0"/>
    <x v="0"/>
    <x v="2"/>
    <n v="694"/>
    <x v="2"/>
    <x v="0"/>
    <x v="1"/>
    <n v="160990.26999999999"/>
    <x v="1"/>
    <x v="2"/>
    <x v="3"/>
  </r>
  <r>
    <n v="15682541"/>
    <s v="Hartley"/>
    <x v="1"/>
    <x v="0"/>
    <n v="36"/>
    <x v="0"/>
    <x v="5"/>
    <n v="132311.71"/>
    <x v="2"/>
    <x v="0"/>
    <n v="616"/>
    <x v="0"/>
    <x v="1"/>
    <x v="1"/>
    <n v="15462.84"/>
    <x v="1"/>
    <x v="3"/>
    <x v="1"/>
  </r>
  <r>
    <n v="15695699"/>
    <s v="Calabrese"/>
    <x v="0"/>
    <x v="1"/>
    <n v="35"/>
    <x v="0"/>
    <x v="2"/>
    <n v="0"/>
    <x v="0"/>
    <x v="2"/>
    <n v="687"/>
    <x v="2"/>
    <x v="0"/>
    <x v="1"/>
    <n v="10334.049999999999"/>
    <x v="1"/>
    <x v="3"/>
    <x v="1"/>
  </r>
  <r>
    <n v="15624188"/>
    <s v="Chiu"/>
    <x v="0"/>
    <x v="0"/>
    <n v="33"/>
    <x v="0"/>
    <x v="5"/>
    <n v="0"/>
    <x v="0"/>
    <x v="2"/>
    <n v="712"/>
    <x v="2"/>
    <x v="0"/>
    <x v="0"/>
    <n v="190686.16"/>
    <x v="1"/>
    <x v="4"/>
    <x v="1"/>
  </r>
  <r>
    <n v="15812191"/>
    <s v="Brennan"/>
    <x v="0"/>
    <x v="1"/>
    <n v="33"/>
    <x v="0"/>
    <x v="4"/>
    <n v="118082.89"/>
    <x v="2"/>
    <x v="0"/>
    <n v="553"/>
    <x v="1"/>
    <x v="1"/>
    <x v="1"/>
    <n v="94440.45"/>
    <x v="1"/>
    <x v="0"/>
    <x v="2"/>
  </r>
  <r>
    <n v="15636673"/>
    <s v="Onwuatuegwu"/>
    <x v="0"/>
    <x v="1"/>
    <n v="31"/>
    <x v="0"/>
    <x v="1"/>
    <n v="119266.69"/>
    <x v="2"/>
    <x v="0"/>
    <n v="667"/>
    <x v="2"/>
    <x v="0"/>
    <x v="0"/>
    <n v="28257.63"/>
    <x v="1"/>
    <x v="3"/>
    <x v="0"/>
  </r>
  <r>
    <n v="15594898"/>
    <s v="Hewitt"/>
    <x v="0"/>
    <x v="1"/>
    <n v="43"/>
    <x v="0"/>
    <x v="0"/>
    <n v="0"/>
    <x v="0"/>
    <x v="0"/>
    <n v="731"/>
    <x v="2"/>
    <x v="0"/>
    <x v="0"/>
    <n v="170034.95"/>
    <x v="0"/>
    <x v="4"/>
    <x v="0"/>
  </r>
  <r>
    <n v="15660211"/>
    <s v="Shih"/>
    <x v="2"/>
    <x v="1"/>
    <n v="35"/>
    <x v="0"/>
    <x v="3"/>
    <n v="156847.29"/>
    <x v="2"/>
    <x v="2"/>
    <n v="629"/>
    <x v="0"/>
    <x v="0"/>
    <x v="1"/>
    <n v="31824.29"/>
    <x v="1"/>
    <x v="3"/>
    <x v="1"/>
  </r>
  <r>
    <n v="15773972"/>
    <s v="Balashov"/>
    <x v="0"/>
    <x v="1"/>
    <n v="50"/>
    <x v="0"/>
    <x v="4"/>
    <n v="137104.47"/>
    <x v="2"/>
    <x v="0"/>
    <n v="614"/>
    <x v="0"/>
    <x v="0"/>
    <x v="1"/>
    <n v="127166.49"/>
    <x v="0"/>
    <x v="0"/>
    <x v="2"/>
  </r>
  <r>
    <n v="15746726"/>
    <s v="Doyle"/>
    <x v="2"/>
    <x v="1"/>
    <n v="31"/>
    <x v="0"/>
    <x v="2"/>
    <n v="78398.69"/>
    <x v="1"/>
    <x v="0"/>
    <n v="438"/>
    <x v="4"/>
    <x v="0"/>
    <x v="1"/>
    <n v="44937.01"/>
    <x v="1"/>
    <x v="3"/>
    <x v="1"/>
  </r>
  <r>
    <n v="15712287"/>
    <s v="Pokrovskii"/>
    <x v="0"/>
    <x v="0"/>
    <n v="80"/>
    <x v="2"/>
    <x v="4"/>
    <n v="0"/>
    <x v="0"/>
    <x v="2"/>
    <n v="652"/>
    <x v="0"/>
    <x v="0"/>
    <x v="0"/>
    <n v="188603.07"/>
    <x v="1"/>
    <x v="4"/>
    <x v="2"/>
  </r>
  <r>
    <n v="15702919"/>
    <s v="Collins"/>
    <x v="2"/>
    <x v="1"/>
    <n v="30"/>
    <x v="0"/>
    <x v="5"/>
    <n v="63669.42"/>
    <x v="1"/>
    <x v="0"/>
    <n v="729"/>
    <x v="2"/>
    <x v="0"/>
    <x v="1"/>
    <n v="145111.37"/>
    <x v="1"/>
    <x v="2"/>
    <x v="1"/>
  </r>
  <r>
    <n v="15674398"/>
    <s v="Russo"/>
    <x v="0"/>
    <x v="1"/>
    <n v="38"/>
    <x v="0"/>
    <x v="6"/>
    <n v="0"/>
    <x v="0"/>
    <x v="2"/>
    <n v="642"/>
    <x v="0"/>
    <x v="1"/>
    <x v="1"/>
    <n v="171463.83"/>
    <x v="1"/>
    <x v="4"/>
    <x v="2"/>
  </r>
  <r>
    <n v="15797960"/>
    <s v="Skinner"/>
    <x v="2"/>
    <x v="0"/>
    <n v="59"/>
    <x v="0"/>
    <x v="10"/>
    <n v="135296.32999999999"/>
    <x v="2"/>
    <x v="0"/>
    <n v="806"/>
    <x v="3"/>
    <x v="0"/>
    <x v="1"/>
    <n v="182822.5"/>
    <x v="1"/>
    <x v="4"/>
    <x v="0"/>
  </r>
  <r>
    <n v="15631868"/>
    <s v="Robertson"/>
    <x v="1"/>
    <x v="1"/>
    <n v="36"/>
    <x v="0"/>
    <x v="0"/>
    <n v="153804.44"/>
    <x v="2"/>
    <x v="0"/>
    <n v="744"/>
    <x v="2"/>
    <x v="0"/>
    <x v="0"/>
    <n v="87213.33"/>
    <x v="1"/>
    <x v="1"/>
    <x v="0"/>
  </r>
  <r>
    <n v="15581539"/>
    <s v="Atkinson"/>
    <x v="1"/>
    <x v="1"/>
    <n v="37"/>
    <x v="0"/>
    <x v="6"/>
    <n v="0"/>
    <x v="0"/>
    <x v="2"/>
    <n v="474"/>
    <x v="4"/>
    <x v="1"/>
    <x v="1"/>
    <n v="57175.32"/>
    <x v="1"/>
    <x v="1"/>
    <x v="2"/>
  </r>
  <r>
    <n v="15662736"/>
    <s v="Doyle"/>
    <x v="0"/>
    <x v="1"/>
    <n v="49"/>
    <x v="0"/>
    <x v="0"/>
    <n v="147069.78"/>
    <x v="2"/>
    <x v="0"/>
    <n v="559"/>
    <x v="1"/>
    <x v="0"/>
    <x v="1"/>
    <n v="120540.83"/>
    <x v="0"/>
    <x v="0"/>
    <x v="0"/>
  </r>
  <r>
    <n v="15666252"/>
    <s v="Ritchie"/>
    <x v="1"/>
    <x v="1"/>
    <n v="42"/>
    <x v="0"/>
    <x v="9"/>
    <n v="0"/>
    <x v="0"/>
    <x v="2"/>
    <n v="706"/>
    <x v="2"/>
    <x v="0"/>
    <x v="0"/>
    <n v="28714.34"/>
    <x v="1"/>
    <x v="3"/>
    <x v="3"/>
  </r>
  <r>
    <n v="15677512"/>
    <s v="McEncroe"/>
    <x v="1"/>
    <x v="0"/>
    <n v="22"/>
    <x v="1"/>
    <x v="6"/>
    <n v="0"/>
    <x v="0"/>
    <x v="0"/>
    <n v="628"/>
    <x v="0"/>
    <x v="0"/>
    <x v="1"/>
    <n v="85426.28"/>
    <x v="1"/>
    <x v="1"/>
    <x v="2"/>
  </r>
  <r>
    <n v="15626114"/>
    <s v="Pearson"/>
    <x v="0"/>
    <x v="1"/>
    <n v="24"/>
    <x v="1"/>
    <x v="4"/>
    <n v="95741.75"/>
    <x v="1"/>
    <x v="0"/>
    <n v="429"/>
    <x v="4"/>
    <x v="0"/>
    <x v="1"/>
    <n v="46170.75"/>
    <x v="1"/>
    <x v="3"/>
    <x v="2"/>
  </r>
  <r>
    <n v="15810834"/>
    <s v="Gordon"/>
    <x v="1"/>
    <x v="0"/>
    <n v="57"/>
    <x v="0"/>
    <x v="0"/>
    <n v="145965.32999999999"/>
    <x v="2"/>
    <x v="0"/>
    <n v="525"/>
    <x v="1"/>
    <x v="0"/>
    <x v="0"/>
    <n v="64448.36"/>
    <x v="1"/>
    <x v="1"/>
    <x v="0"/>
  </r>
  <r>
    <n v="15678910"/>
    <s v="Ts'ai"/>
    <x v="0"/>
    <x v="0"/>
    <n v="30"/>
    <x v="0"/>
    <x v="2"/>
    <n v="141441.75"/>
    <x v="2"/>
    <x v="0"/>
    <n v="680"/>
    <x v="2"/>
    <x v="0"/>
    <x v="0"/>
    <n v="16278.97"/>
    <x v="1"/>
    <x v="3"/>
    <x v="1"/>
  </r>
  <r>
    <n v="15694408"/>
    <s v="Lung"/>
    <x v="0"/>
    <x v="1"/>
    <n v="40"/>
    <x v="0"/>
    <x v="1"/>
    <n v="139290.41"/>
    <x v="2"/>
    <x v="0"/>
    <n v="749"/>
    <x v="2"/>
    <x v="0"/>
    <x v="1"/>
    <n v="182855.42"/>
    <x v="0"/>
    <x v="4"/>
    <x v="0"/>
  </r>
  <r>
    <n v="15585215"/>
    <s v="Yuan"/>
    <x v="0"/>
    <x v="0"/>
    <n v="31"/>
    <x v="0"/>
    <x v="4"/>
    <n v="0"/>
    <x v="0"/>
    <x v="2"/>
    <n v="763"/>
    <x v="2"/>
    <x v="1"/>
    <x v="1"/>
    <n v="50404.72"/>
    <x v="1"/>
    <x v="1"/>
    <x v="2"/>
  </r>
  <r>
    <n v="15682757"/>
    <s v="Pardey"/>
    <x v="0"/>
    <x v="1"/>
    <n v="30"/>
    <x v="0"/>
    <x v="6"/>
    <n v="0"/>
    <x v="0"/>
    <x v="2"/>
    <n v="734"/>
    <x v="2"/>
    <x v="0"/>
    <x v="1"/>
    <n v="107640.25"/>
    <x v="1"/>
    <x v="0"/>
    <x v="2"/>
  </r>
  <r>
    <n v="15736601"/>
    <s v="Tai"/>
    <x v="0"/>
    <x v="1"/>
    <n v="35"/>
    <x v="0"/>
    <x v="4"/>
    <n v="144428.87"/>
    <x v="2"/>
    <x v="0"/>
    <n v="716"/>
    <x v="2"/>
    <x v="0"/>
    <x v="1"/>
    <n v="134132.65"/>
    <x v="1"/>
    <x v="2"/>
    <x v="2"/>
  </r>
  <r>
    <n v="15601848"/>
    <s v="Scott"/>
    <x v="0"/>
    <x v="1"/>
    <n v="35"/>
    <x v="0"/>
    <x v="0"/>
    <n v="0"/>
    <x v="0"/>
    <x v="2"/>
    <n v="594"/>
    <x v="1"/>
    <x v="0"/>
    <x v="1"/>
    <n v="103480.69"/>
    <x v="1"/>
    <x v="0"/>
    <x v="0"/>
  </r>
  <r>
    <n v="15736008"/>
    <s v="Hunter"/>
    <x v="0"/>
    <x v="0"/>
    <n v="46"/>
    <x v="0"/>
    <x v="9"/>
    <n v="95441.27"/>
    <x v="1"/>
    <x v="0"/>
    <n v="644"/>
    <x v="0"/>
    <x v="0"/>
    <x v="1"/>
    <n v="108761.05"/>
    <x v="0"/>
    <x v="0"/>
    <x v="3"/>
  </r>
  <r>
    <n v="15669064"/>
    <s v="Mazzanti"/>
    <x v="2"/>
    <x v="1"/>
    <n v="35"/>
    <x v="0"/>
    <x v="1"/>
    <n v="144848.74"/>
    <x v="2"/>
    <x v="0"/>
    <n v="671"/>
    <x v="2"/>
    <x v="0"/>
    <x v="0"/>
    <n v="179012.3"/>
    <x v="1"/>
    <x v="4"/>
    <x v="0"/>
  </r>
  <r>
    <n v="15624528"/>
    <s v="L?"/>
    <x v="2"/>
    <x v="1"/>
    <n v="26"/>
    <x v="1"/>
    <x v="3"/>
    <n v="116244.14"/>
    <x v="2"/>
    <x v="2"/>
    <n v="664"/>
    <x v="2"/>
    <x v="0"/>
    <x v="0"/>
    <n v="95145.14"/>
    <x v="1"/>
    <x v="0"/>
    <x v="1"/>
  </r>
  <r>
    <n v="15598493"/>
    <s v="Beach"/>
    <x v="0"/>
    <x v="1"/>
    <n v="50"/>
    <x v="0"/>
    <x v="3"/>
    <n v="0"/>
    <x v="0"/>
    <x v="2"/>
    <n v="656"/>
    <x v="0"/>
    <x v="1"/>
    <x v="0"/>
    <n v="72143.44"/>
    <x v="1"/>
    <x v="1"/>
    <x v="1"/>
  </r>
  <r>
    <n v="15601274"/>
    <s v="Hsieh"/>
    <x v="1"/>
    <x v="0"/>
    <n v="40"/>
    <x v="0"/>
    <x v="1"/>
    <n v="146502.07"/>
    <x v="2"/>
    <x v="0"/>
    <n v="667"/>
    <x v="2"/>
    <x v="0"/>
    <x v="1"/>
    <n v="19162.89"/>
    <x v="1"/>
    <x v="3"/>
    <x v="0"/>
  </r>
  <r>
    <n v="15702669"/>
    <s v="Faulkner"/>
    <x v="2"/>
    <x v="1"/>
    <n v="44"/>
    <x v="0"/>
    <x v="0"/>
    <n v="117028.6"/>
    <x v="2"/>
    <x v="2"/>
    <n v="663"/>
    <x v="2"/>
    <x v="1"/>
    <x v="0"/>
    <n v="144680.18"/>
    <x v="1"/>
    <x v="2"/>
    <x v="0"/>
  </r>
  <r>
    <n v="15728669"/>
    <s v="Knowles"/>
    <x v="2"/>
    <x v="0"/>
    <n v="30"/>
    <x v="0"/>
    <x v="2"/>
    <n v="112013.81"/>
    <x v="2"/>
    <x v="0"/>
    <n v="584"/>
    <x v="1"/>
    <x v="0"/>
    <x v="1"/>
    <n v="177772.03"/>
    <x v="0"/>
    <x v="4"/>
    <x v="1"/>
  </r>
  <r>
    <n v="15742668"/>
    <s v="Day"/>
    <x v="1"/>
    <x v="0"/>
    <n v="37"/>
    <x v="0"/>
    <x v="5"/>
    <n v="108269.37"/>
    <x v="2"/>
    <x v="0"/>
    <n v="626"/>
    <x v="0"/>
    <x v="0"/>
    <x v="1"/>
    <n v="5597.94"/>
    <x v="1"/>
    <x v="3"/>
    <x v="1"/>
  </r>
  <r>
    <n v="15697441"/>
    <s v="Hsueh"/>
    <x v="0"/>
    <x v="1"/>
    <n v="29"/>
    <x v="1"/>
    <x v="3"/>
    <n v="182123.79"/>
    <x v="2"/>
    <x v="0"/>
    <n v="485"/>
    <x v="4"/>
    <x v="0"/>
    <x v="1"/>
    <n v="116828.51"/>
    <x v="0"/>
    <x v="0"/>
    <x v="1"/>
  </r>
  <r>
    <n v="15740476"/>
    <s v="Tsao"/>
    <x v="2"/>
    <x v="0"/>
    <n v="32"/>
    <x v="0"/>
    <x v="6"/>
    <n v="150923.74"/>
    <x v="2"/>
    <x v="2"/>
    <n v="659"/>
    <x v="0"/>
    <x v="1"/>
    <x v="0"/>
    <n v="174652.51"/>
    <x v="1"/>
    <x v="4"/>
    <x v="2"/>
  </r>
  <r>
    <n v="15648064"/>
    <s v="Kennedy"/>
    <x v="0"/>
    <x v="1"/>
    <n v="33"/>
    <x v="0"/>
    <x v="0"/>
    <n v="0"/>
    <x v="0"/>
    <x v="2"/>
    <n v="649"/>
    <x v="0"/>
    <x v="0"/>
    <x v="1"/>
    <n v="2010.98"/>
    <x v="1"/>
    <x v="3"/>
    <x v="0"/>
  </r>
  <r>
    <n v="15636624"/>
    <s v="Nwabugwu"/>
    <x v="1"/>
    <x v="0"/>
    <n v="39"/>
    <x v="0"/>
    <x v="8"/>
    <n v="165272.13"/>
    <x v="2"/>
    <x v="0"/>
    <n v="805"/>
    <x v="3"/>
    <x v="0"/>
    <x v="1"/>
    <n v="14109.85"/>
    <x v="0"/>
    <x v="3"/>
    <x v="2"/>
  </r>
  <r>
    <n v="15807923"/>
    <s v="Young"/>
    <x v="2"/>
    <x v="0"/>
    <n v="39"/>
    <x v="0"/>
    <x v="7"/>
    <n v="115301.31"/>
    <x v="2"/>
    <x v="0"/>
    <n v="716"/>
    <x v="2"/>
    <x v="0"/>
    <x v="1"/>
    <n v="43527.4"/>
    <x v="0"/>
    <x v="3"/>
    <x v="3"/>
  </r>
  <r>
    <n v="15745844"/>
    <s v="Kerr"/>
    <x v="2"/>
    <x v="0"/>
    <n v="40"/>
    <x v="0"/>
    <x v="5"/>
    <n v="129502.49"/>
    <x v="2"/>
    <x v="2"/>
    <n v="642"/>
    <x v="0"/>
    <x v="1"/>
    <x v="0"/>
    <n v="86099.23"/>
    <x v="0"/>
    <x v="1"/>
    <x v="1"/>
  </r>
  <r>
    <n v="15786170"/>
    <s v="Tien"/>
    <x v="0"/>
    <x v="1"/>
    <n v="31"/>
    <x v="0"/>
    <x v="4"/>
    <n v="118342.26"/>
    <x v="2"/>
    <x v="0"/>
    <n v="659"/>
    <x v="0"/>
    <x v="1"/>
    <x v="1"/>
    <n v="161574.19"/>
    <x v="1"/>
    <x v="2"/>
    <x v="2"/>
  </r>
  <r>
    <n v="15681081"/>
    <s v="Marrero"/>
    <x v="1"/>
    <x v="0"/>
    <n v="47"/>
    <x v="0"/>
    <x v="8"/>
    <n v="0"/>
    <x v="0"/>
    <x v="2"/>
    <n v="545"/>
    <x v="1"/>
    <x v="0"/>
    <x v="0"/>
    <n v="38970.14"/>
    <x v="1"/>
    <x v="3"/>
    <x v="2"/>
  </r>
  <r>
    <n v="15684484"/>
    <s v="White"/>
    <x v="0"/>
    <x v="1"/>
    <n v="22"/>
    <x v="1"/>
    <x v="2"/>
    <n v="0"/>
    <x v="0"/>
    <x v="2"/>
    <n v="543"/>
    <x v="1"/>
    <x v="1"/>
    <x v="1"/>
    <n v="127587.22"/>
    <x v="1"/>
    <x v="0"/>
    <x v="1"/>
  </r>
  <r>
    <n v="15785869"/>
    <s v="Pisano"/>
    <x v="0"/>
    <x v="0"/>
    <n v="25"/>
    <x v="1"/>
    <x v="3"/>
    <n v="0"/>
    <x v="0"/>
    <x v="2"/>
    <n v="718"/>
    <x v="2"/>
    <x v="0"/>
    <x v="1"/>
    <n v="30380.12"/>
    <x v="1"/>
    <x v="3"/>
    <x v="1"/>
  </r>
  <r>
    <n v="15763859"/>
    <s v="Brown"/>
    <x v="0"/>
    <x v="0"/>
    <n v="43"/>
    <x v="0"/>
    <x v="3"/>
    <n v="0"/>
    <x v="0"/>
    <x v="2"/>
    <n v="840"/>
    <x v="3"/>
    <x v="0"/>
    <x v="1"/>
    <n v="90908.95"/>
    <x v="1"/>
    <x v="0"/>
    <x v="1"/>
  </r>
  <r>
    <n v="15658935"/>
    <s v="Freeman"/>
    <x v="2"/>
    <x v="0"/>
    <n v="34"/>
    <x v="0"/>
    <x v="9"/>
    <n v="106937.05"/>
    <x v="2"/>
    <x v="2"/>
    <n v="630"/>
    <x v="0"/>
    <x v="0"/>
    <x v="1"/>
    <n v="138275.01"/>
    <x v="1"/>
    <x v="2"/>
    <x v="3"/>
  </r>
  <r>
    <n v="15747358"/>
    <s v="Russell"/>
    <x v="2"/>
    <x v="1"/>
    <n v="59"/>
    <x v="0"/>
    <x v="6"/>
    <n v="170331.37"/>
    <x v="2"/>
    <x v="0"/>
    <n v="643"/>
    <x v="0"/>
    <x v="0"/>
    <x v="0"/>
    <n v="32171.79"/>
    <x v="1"/>
    <x v="3"/>
    <x v="2"/>
  </r>
  <r>
    <n v="15735203"/>
    <s v="Seleznyov"/>
    <x v="2"/>
    <x v="0"/>
    <n v="32"/>
    <x v="0"/>
    <x v="1"/>
    <n v="114510.85"/>
    <x v="2"/>
    <x v="0"/>
    <n v="654"/>
    <x v="0"/>
    <x v="0"/>
    <x v="0"/>
    <n v="126143.23"/>
    <x v="1"/>
    <x v="0"/>
    <x v="0"/>
  </r>
  <r>
    <n v="15576256"/>
    <s v="Yusupova"/>
    <x v="0"/>
    <x v="1"/>
    <n v="39"/>
    <x v="0"/>
    <x v="8"/>
    <n v="0"/>
    <x v="0"/>
    <x v="2"/>
    <n v="582"/>
    <x v="1"/>
    <x v="0"/>
    <x v="0"/>
    <n v="129892.93"/>
    <x v="1"/>
    <x v="0"/>
    <x v="2"/>
  </r>
  <r>
    <n v="15659420"/>
    <s v="Foley"/>
    <x v="1"/>
    <x v="1"/>
    <n v="32"/>
    <x v="0"/>
    <x v="6"/>
    <n v="107594.11"/>
    <x v="2"/>
    <x v="2"/>
    <n v="659"/>
    <x v="0"/>
    <x v="0"/>
    <x v="0"/>
    <n v="102416.84"/>
    <x v="1"/>
    <x v="0"/>
    <x v="2"/>
  </r>
  <r>
    <n v="15593365"/>
    <s v="Shih"/>
    <x v="1"/>
    <x v="1"/>
    <n v="39"/>
    <x v="0"/>
    <x v="0"/>
    <n v="81273.13"/>
    <x v="1"/>
    <x v="0"/>
    <n v="762"/>
    <x v="2"/>
    <x v="0"/>
    <x v="0"/>
    <n v="18719.669999999998"/>
    <x v="1"/>
    <x v="3"/>
    <x v="0"/>
  </r>
  <r>
    <n v="15777352"/>
    <s v="Ikedinachukwu"/>
    <x v="1"/>
    <x v="0"/>
    <n v="32"/>
    <x v="0"/>
    <x v="3"/>
    <n v="169399.6"/>
    <x v="2"/>
    <x v="0"/>
    <n v="568"/>
    <x v="1"/>
    <x v="0"/>
    <x v="1"/>
    <n v="61936.22"/>
    <x v="1"/>
    <x v="1"/>
    <x v="1"/>
  </r>
  <r>
    <n v="15812007"/>
    <s v="Power"/>
    <x v="1"/>
    <x v="1"/>
    <n v="25"/>
    <x v="1"/>
    <x v="5"/>
    <n v="0"/>
    <x v="0"/>
    <x v="2"/>
    <n v="670"/>
    <x v="2"/>
    <x v="0"/>
    <x v="0"/>
    <n v="78358.94"/>
    <x v="1"/>
    <x v="1"/>
    <x v="1"/>
  </r>
  <r>
    <n v="15625461"/>
    <s v="Amos"/>
    <x v="0"/>
    <x v="0"/>
    <n v="45"/>
    <x v="0"/>
    <x v="1"/>
    <n v="187841.99"/>
    <x v="2"/>
    <x v="2"/>
    <n v="613"/>
    <x v="0"/>
    <x v="0"/>
    <x v="0"/>
    <n v="147224.26999999999"/>
    <x v="1"/>
    <x v="2"/>
    <x v="0"/>
  </r>
  <r>
    <n v="15739438"/>
    <s v="Reed"/>
    <x v="0"/>
    <x v="1"/>
    <n v="30"/>
    <x v="0"/>
    <x v="10"/>
    <n v="0"/>
    <x v="0"/>
    <x v="2"/>
    <n v="539"/>
    <x v="1"/>
    <x v="0"/>
    <x v="1"/>
    <n v="160979.66"/>
    <x v="1"/>
    <x v="2"/>
    <x v="0"/>
  </r>
  <r>
    <n v="15611759"/>
    <s v="Simmons"/>
    <x v="1"/>
    <x v="0"/>
    <n v="57"/>
    <x v="0"/>
    <x v="2"/>
    <n v="126776.3"/>
    <x v="2"/>
    <x v="2"/>
    <n v="850"/>
    <x v="3"/>
    <x v="0"/>
    <x v="0"/>
    <n v="132298.49"/>
    <x v="1"/>
    <x v="2"/>
    <x v="1"/>
  </r>
  <r>
    <n v="15661629"/>
    <s v="Ricci"/>
    <x v="1"/>
    <x v="1"/>
    <n v="34"/>
    <x v="0"/>
    <x v="9"/>
    <n v="126436.29"/>
    <x v="2"/>
    <x v="0"/>
    <n v="522"/>
    <x v="1"/>
    <x v="0"/>
    <x v="1"/>
    <n v="174248.52"/>
    <x v="0"/>
    <x v="4"/>
    <x v="3"/>
  </r>
  <r>
    <n v="15633950"/>
    <s v="Yen"/>
    <x v="0"/>
    <x v="1"/>
    <n v="41"/>
    <x v="0"/>
    <x v="1"/>
    <n v="101960.74"/>
    <x v="2"/>
    <x v="0"/>
    <n v="737"/>
    <x v="2"/>
    <x v="0"/>
    <x v="0"/>
    <n v="123547.28"/>
    <x v="1"/>
    <x v="0"/>
    <x v="0"/>
  </r>
  <r>
    <n v="15592386"/>
    <s v="Campbell"/>
    <x v="0"/>
    <x v="1"/>
    <n v="58"/>
    <x v="0"/>
    <x v="6"/>
    <n v="0"/>
    <x v="0"/>
    <x v="2"/>
    <n v="520"/>
    <x v="1"/>
    <x v="1"/>
    <x v="0"/>
    <n v="32790.019999999997"/>
    <x v="1"/>
    <x v="3"/>
    <x v="2"/>
  </r>
  <r>
    <n v="15803716"/>
    <s v="West"/>
    <x v="1"/>
    <x v="1"/>
    <n v="28"/>
    <x v="1"/>
    <x v="6"/>
    <n v="0"/>
    <x v="0"/>
    <x v="2"/>
    <n v="706"/>
    <x v="2"/>
    <x v="1"/>
    <x v="0"/>
    <n v="181543.67"/>
    <x v="1"/>
    <x v="4"/>
    <x v="2"/>
  </r>
  <r>
    <n v="15696674"/>
    <s v="Robinson"/>
    <x v="2"/>
    <x v="0"/>
    <n v="45"/>
    <x v="0"/>
    <x v="0"/>
    <n v="150842.93"/>
    <x v="2"/>
    <x v="0"/>
    <n v="643"/>
    <x v="0"/>
    <x v="1"/>
    <x v="0"/>
    <n v="2319.96"/>
    <x v="0"/>
    <x v="3"/>
    <x v="0"/>
  </r>
  <r>
    <n v="15706365"/>
    <s v="Bianchi"/>
    <x v="0"/>
    <x v="0"/>
    <n v="50"/>
    <x v="0"/>
    <x v="9"/>
    <n v="102535.57"/>
    <x v="2"/>
    <x v="0"/>
    <n v="648"/>
    <x v="0"/>
    <x v="0"/>
    <x v="0"/>
    <n v="189543.19"/>
    <x v="1"/>
    <x v="4"/>
    <x v="3"/>
  </r>
  <r>
    <n v="15745088"/>
    <s v="Chen"/>
    <x v="2"/>
    <x v="0"/>
    <n v="29"/>
    <x v="1"/>
    <x v="9"/>
    <n v="99027.61"/>
    <x v="1"/>
    <x v="2"/>
    <n v="443"/>
    <x v="4"/>
    <x v="0"/>
    <x v="1"/>
    <n v="10940.4"/>
    <x v="1"/>
    <x v="3"/>
    <x v="3"/>
  </r>
  <r>
    <n v="15676715"/>
    <s v="Madukaego"/>
    <x v="0"/>
    <x v="1"/>
    <n v="68"/>
    <x v="2"/>
    <x v="9"/>
    <n v="0"/>
    <x v="0"/>
    <x v="2"/>
    <n v="640"/>
    <x v="0"/>
    <x v="0"/>
    <x v="0"/>
    <n v="199493.38"/>
    <x v="1"/>
    <x v="4"/>
    <x v="3"/>
  </r>
  <r>
    <n v="15613085"/>
    <s v="Ibrahimova"/>
    <x v="1"/>
    <x v="0"/>
    <n v="33"/>
    <x v="0"/>
    <x v="6"/>
    <n v="0"/>
    <x v="0"/>
    <x v="0"/>
    <n v="628"/>
    <x v="0"/>
    <x v="0"/>
    <x v="0"/>
    <n v="188193.25"/>
    <x v="1"/>
    <x v="4"/>
    <x v="2"/>
  </r>
  <r>
    <n v="15633537"/>
    <s v="Nolan"/>
    <x v="2"/>
    <x v="0"/>
    <n v="42"/>
    <x v="0"/>
    <x v="9"/>
    <n v="87271.41"/>
    <x v="1"/>
    <x v="2"/>
    <n v="540"/>
    <x v="1"/>
    <x v="0"/>
    <x v="1"/>
    <n v="172572.64"/>
    <x v="1"/>
    <x v="4"/>
    <x v="3"/>
  </r>
  <r>
    <n v="15594720"/>
    <s v="Scott"/>
    <x v="2"/>
    <x v="0"/>
    <n v="35"/>
    <x v="0"/>
    <x v="2"/>
    <n v="102742.91"/>
    <x v="2"/>
    <x v="2"/>
    <n v="460"/>
    <x v="4"/>
    <x v="0"/>
    <x v="0"/>
    <n v="189339.6"/>
    <x v="1"/>
    <x v="4"/>
    <x v="1"/>
  </r>
  <r>
    <n v="15684042"/>
    <s v="Blair"/>
    <x v="2"/>
    <x v="1"/>
    <n v="34"/>
    <x v="0"/>
    <x v="0"/>
    <n v="40105.51"/>
    <x v="1"/>
    <x v="2"/>
    <n v="636"/>
    <x v="0"/>
    <x v="1"/>
    <x v="0"/>
    <n v="53512.160000000003"/>
    <x v="1"/>
    <x v="1"/>
    <x v="0"/>
  </r>
  <r>
    <n v="15583303"/>
    <s v="Monaldo"/>
    <x v="0"/>
    <x v="0"/>
    <n v="29"/>
    <x v="1"/>
    <x v="0"/>
    <n v="152265.43"/>
    <x v="2"/>
    <x v="0"/>
    <n v="593"/>
    <x v="1"/>
    <x v="0"/>
    <x v="1"/>
    <n v="34004.44"/>
    <x v="1"/>
    <x v="3"/>
    <x v="0"/>
  </r>
  <r>
    <n v="15611579"/>
    <s v="Sutherland"/>
    <x v="1"/>
    <x v="1"/>
    <n v="42"/>
    <x v="0"/>
    <x v="4"/>
    <n v="141947.67000000001"/>
    <x v="2"/>
    <x v="0"/>
    <n v="801"/>
    <x v="3"/>
    <x v="0"/>
    <x v="0"/>
    <n v="10598.29"/>
    <x v="1"/>
    <x v="3"/>
    <x v="2"/>
  </r>
  <r>
    <n v="15774696"/>
    <s v="Cole"/>
    <x v="2"/>
    <x v="0"/>
    <n v="75"/>
    <x v="2"/>
    <x v="1"/>
    <n v="106307.91"/>
    <x v="2"/>
    <x v="2"/>
    <n v="640"/>
    <x v="0"/>
    <x v="1"/>
    <x v="0"/>
    <n v="113428.77"/>
    <x v="1"/>
    <x v="0"/>
    <x v="0"/>
  </r>
  <r>
    <n v="15694506"/>
    <s v="Briggs"/>
    <x v="2"/>
    <x v="1"/>
    <n v="31"/>
    <x v="0"/>
    <x v="10"/>
    <n v="107884.81"/>
    <x v="2"/>
    <x v="2"/>
    <n v="611"/>
    <x v="0"/>
    <x v="0"/>
    <x v="0"/>
    <n v="183487.98"/>
    <x v="1"/>
    <x v="4"/>
    <x v="0"/>
  </r>
  <r>
    <n v="15688074"/>
    <s v="Gregory"/>
    <x v="2"/>
    <x v="1"/>
    <n v="31"/>
    <x v="0"/>
    <x v="1"/>
    <n v="125013.72"/>
    <x v="2"/>
    <x v="0"/>
    <n v="802"/>
    <x v="3"/>
    <x v="0"/>
    <x v="0"/>
    <n v="187658.09"/>
    <x v="1"/>
    <x v="4"/>
    <x v="0"/>
  </r>
  <r>
    <n v="15759537"/>
    <s v="Bianchi"/>
    <x v="2"/>
    <x v="1"/>
    <n v="35"/>
    <x v="0"/>
    <x v="3"/>
    <n v="58469.37"/>
    <x v="1"/>
    <x v="2"/>
    <n v="717"/>
    <x v="2"/>
    <x v="0"/>
    <x v="0"/>
    <n v="172459.39"/>
    <x v="1"/>
    <x v="4"/>
    <x v="1"/>
  </r>
  <r>
    <n v="15758449"/>
    <s v="Angelo"/>
    <x v="0"/>
    <x v="0"/>
    <n v="39"/>
    <x v="0"/>
    <x v="2"/>
    <n v="0"/>
    <x v="0"/>
    <x v="0"/>
    <n v="769"/>
    <x v="2"/>
    <x v="1"/>
    <x v="0"/>
    <n v="21016"/>
    <x v="1"/>
    <x v="3"/>
    <x v="1"/>
  </r>
  <r>
    <n v="15583456"/>
    <s v="Gardiner"/>
    <x v="2"/>
    <x v="1"/>
    <n v="45"/>
    <x v="0"/>
    <x v="7"/>
    <n v="117231.63"/>
    <x v="2"/>
    <x v="1"/>
    <n v="745"/>
    <x v="2"/>
    <x v="0"/>
    <x v="0"/>
    <n v="122381.02"/>
    <x v="0"/>
    <x v="0"/>
    <x v="3"/>
  </r>
  <r>
    <n v="15667871"/>
    <s v="Kerr"/>
    <x v="1"/>
    <x v="1"/>
    <n v="35"/>
    <x v="0"/>
    <x v="4"/>
    <n v="152390.26"/>
    <x v="2"/>
    <x v="0"/>
    <n v="572"/>
    <x v="1"/>
    <x v="0"/>
    <x v="1"/>
    <n v="128123.66"/>
    <x v="1"/>
    <x v="0"/>
    <x v="2"/>
  </r>
  <r>
    <n v="15677371"/>
    <s v="Ko"/>
    <x v="1"/>
    <x v="0"/>
    <n v="30"/>
    <x v="0"/>
    <x v="0"/>
    <n v="34013.629999999997"/>
    <x v="1"/>
    <x v="0"/>
    <n v="629"/>
    <x v="0"/>
    <x v="0"/>
    <x v="1"/>
    <n v="19570.63"/>
    <x v="1"/>
    <x v="3"/>
    <x v="0"/>
  </r>
  <r>
    <n v="15629677"/>
    <s v="Distefano"/>
    <x v="1"/>
    <x v="0"/>
    <n v="39"/>
    <x v="0"/>
    <x v="0"/>
    <n v="0"/>
    <x v="0"/>
    <x v="1"/>
    <n v="687"/>
    <x v="2"/>
    <x v="1"/>
    <x v="1"/>
    <n v="188150.6"/>
    <x v="0"/>
    <x v="4"/>
    <x v="0"/>
  </r>
  <r>
    <n v="15713578"/>
    <s v="Farrell"/>
    <x v="0"/>
    <x v="0"/>
    <n v="50"/>
    <x v="0"/>
    <x v="9"/>
    <n v="0"/>
    <x v="0"/>
    <x v="2"/>
    <n v="483"/>
    <x v="4"/>
    <x v="0"/>
    <x v="0"/>
    <n v="111020.24"/>
    <x v="1"/>
    <x v="0"/>
    <x v="3"/>
  </r>
  <r>
    <n v="15591509"/>
    <s v="Milano"/>
    <x v="0"/>
    <x v="1"/>
    <n v="36"/>
    <x v="0"/>
    <x v="3"/>
    <n v="101583.11"/>
    <x v="2"/>
    <x v="2"/>
    <n v="690"/>
    <x v="2"/>
    <x v="0"/>
    <x v="1"/>
    <n v="123775.15"/>
    <x v="1"/>
    <x v="0"/>
    <x v="1"/>
  </r>
  <r>
    <n v="15568240"/>
    <s v="Ting"/>
    <x v="2"/>
    <x v="0"/>
    <n v="30"/>
    <x v="0"/>
    <x v="7"/>
    <n v="77168.87"/>
    <x v="1"/>
    <x v="2"/>
    <n v="492"/>
    <x v="4"/>
    <x v="1"/>
    <x v="0"/>
    <n v="146700.22"/>
    <x v="1"/>
    <x v="2"/>
    <x v="3"/>
  </r>
  <r>
    <n v="15622993"/>
    <s v="Boyd"/>
    <x v="2"/>
    <x v="1"/>
    <n v="28"/>
    <x v="1"/>
    <x v="2"/>
    <n v="124695.72"/>
    <x v="2"/>
    <x v="2"/>
    <n v="709"/>
    <x v="2"/>
    <x v="0"/>
    <x v="1"/>
    <n v="145251.35"/>
    <x v="1"/>
    <x v="2"/>
    <x v="1"/>
  </r>
  <r>
    <n v="15689294"/>
    <s v="Onyemaechi"/>
    <x v="2"/>
    <x v="1"/>
    <n v="44"/>
    <x v="0"/>
    <x v="6"/>
    <n v="105934.96"/>
    <x v="2"/>
    <x v="0"/>
    <n v="705"/>
    <x v="2"/>
    <x v="0"/>
    <x v="1"/>
    <n v="82463.69"/>
    <x v="1"/>
    <x v="1"/>
    <x v="2"/>
  </r>
  <r>
    <n v="15720910"/>
    <s v="Black"/>
    <x v="0"/>
    <x v="0"/>
    <n v="66"/>
    <x v="2"/>
    <x v="9"/>
    <n v="0"/>
    <x v="0"/>
    <x v="0"/>
    <n v="560"/>
    <x v="1"/>
    <x v="0"/>
    <x v="0"/>
    <n v="15928.49"/>
    <x v="1"/>
    <x v="3"/>
    <x v="3"/>
  </r>
  <r>
    <n v="15721181"/>
    <s v="Oliver"/>
    <x v="1"/>
    <x v="1"/>
    <n v="46"/>
    <x v="0"/>
    <x v="5"/>
    <n v="0"/>
    <x v="0"/>
    <x v="2"/>
    <n v="611"/>
    <x v="0"/>
    <x v="0"/>
    <x v="1"/>
    <n v="45886.33"/>
    <x v="1"/>
    <x v="3"/>
    <x v="1"/>
  </r>
  <r>
    <n v="15776433"/>
    <s v="Greco"/>
    <x v="1"/>
    <x v="1"/>
    <n v="62"/>
    <x v="2"/>
    <x v="0"/>
    <n v="0"/>
    <x v="0"/>
    <x v="2"/>
    <n v="730"/>
    <x v="2"/>
    <x v="0"/>
    <x v="0"/>
    <n v="186489.95"/>
    <x v="1"/>
    <x v="4"/>
    <x v="0"/>
  </r>
  <r>
    <n v="15748936"/>
    <s v="Whitehead"/>
    <x v="1"/>
    <x v="0"/>
    <n v="45"/>
    <x v="0"/>
    <x v="0"/>
    <n v="0"/>
    <x v="0"/>
    <x v="2"/>
    <n v="709"/>
    <x v="2"/>
    <x v="1"/>
    <x v="0"/>
    <n v="162922.65"/>
    <x v="1"/>
    <x v="2"/>
    <x v="0"/>
  </r>
  <r>
    <n v="15717225"/>
    <s v="Ikemefuna"/>
    <x v="0"/>
    <x v="0"/>
    <n v="21"/>
    <x v="1"/>
    <x v="7"/>
    <n v="161525.96"/>
    <x v="2"/>
    <x v="2"/>
    <n v="544"/>
    <x v="1"/>
    <x v="0"/>
    <x v="1"/>
    <n v="9262.77"/>
    <x v="1"/>
    <x v="3"/>
    <x v="3"/>
  </r>
  <r>
    <n v="15685226"/>
    <s v="Morrison"/>
    <x v="2"/>
    <x v="0"/>
    <n v="29"/>
    <x v="1"/>
    <x v="3"/>
    <n v="147199.07"/>
    <x v="2"/>
    <x v="0"/>
    <n v="712"/>
    <x v="2"/>
    <x v="0"/>
    <x v="0"/>
    <n v="84932.4"/>
    <x v="1"/>
    <x v="1"/>
    <x v="1"/>
  </r>
  <r>
    <n v="15785611"/>
    <s v="Onyeoruru"/>
    <x v="2"/>
    <x v="1"/>
    <n v="38"/>
    <x v="0"/>
    <x v="6"/>
    <n v="183102.29"/>
    <x v="2"/>
    <x v="0"/>
    <n v="752"/>
    <x v="2"/>
    <x v="0"/>
    <x v="0"/>
    <n v="71557.119999999995"/>
    <x v="1"/>
    <x v="1"/>
    <x v="2"/>
  </r>
  <r>
    <n v="15573456"/>
    <s v="Cunningham"/>
    <x v="1"/>
    <x v="1"/>
    <n v="46"/>
    <x v="0"/>
    <x v="9"/>
    <n v="127209"/>
    <x v="2"/>
    <x v="2"/>
    <n v="648"/>
    <x v="0"/>
    <x v="0"/>
    <x v="1"/>
    <n v="77405.95"/>
    <x v="0"/>
    <x v="1"/>
    <x v="3"/>
  </r>
  <r>
    <n v="15684548"/>
    <s v="Demidov"/>
    <x v="1"/>
    <x v="1"/>
    <n v="38"/>
    <x v="0"/>
    <x v="2"/>
    <n v="0"/>
    <x v="0"/>
    <x v="2"/>
    <n v="556"/>
    <x v="1"/>
    <x v="1"/>
    <x v="1"/>
    <n v="417.41"/>
    <x v="0"/>
    <x v="3"/>
    <x v="1"/>
  </r>
  <r>
    <n v="15620505"/>
    <s v="Celis"/>
    <x v="1"/>
    <x v="0"/>
    <n v="24"/>
    <x v="1"/>
    <x v="10"/>
    <n v="97378.54"/>
    <x v="1"/>
    <x v="0"/>
    <n v="594"/>
    <x v="1"/>
    <x v="0"/>
    <x v="0"/>
    <n v="71405.17"/>
    <x v="1"/>
    <x v="1"/>
    <x v="0"/>
  </r>
  <r>
    <n v="15807432"/>
    <s v="Cheng"/>
    <x v="2"/>
    <x v="0"/>
    <n v="37"/>
    <x v="0"/>
    <x v="0"/>
    <n v="136925.09"/>
    <x v="2"/>
    <x v="2"/>
    <n v="645"/>
    <x v="0"/>
    <x v="1"/>
    <x v="0"/>
    <n v="153400.24"/>
    <x v="1"/>
    <x v="2"/>
    <x v="0"/>
  </r>
  <r>
    <n v="15584766"/>
    <s v="Knight"/>
    <x v="0"/>
    <x v="1"/>
    <n v="33"/>
    <x v="0"/>
    <x v="6"/>
    <n v="54503.55"/>
    <x v="1"/>
    <x v="0"/>
    <n v="557"/>
    <x v="1"/>
    <x v="0"/>
    <x v="0"/>
    <n v="371.05"/>
    <x v="1"/>
    <x v="3"/>
    <x v="2"/>
  </r>
  <r>
    <n v="15612187"/>
    <s v="Morin"/>
    <x v="2"/>
    <x v="1"/>
    <n v="32"/>
    <x v="0"/>
    <x v="2"/>
    <n v="155726.85"/>
    <x v="2"/>
    <x v="0"/>
    <n v="547"/>
    <x v="1"/>
    <x v="0"/>
    <x v="1"/>
    <n v="67789.990000000005"/>
    <x v="1"/>
    <x v="1"/>
    <x v="1"/>
  </r>
  <r>
    <n v="15762218"/>
    <s v="Mills"/>
    <x v="0"/>
    <x v="0"/>
    <n v="39"/>
    <x v="0"/>
    <x v="9"/>
    <n v="0"/>
    <x v="0"/>
    <x v="2"/>
    <n v="701"/>
    <x v="2"/>
    <x v="1"/>
    <x v="0"/>
    <n v="145894.9"/>
    <x v="1"/>
    <x v="2"/>
    <x v="3"/>
  </r>
  <r>
    <n v="15646372"/>
    <s v="Outhwaite"/>
    <x v="0"/>
    <x v="0"/>
    <n v="66"/>
    <x v="2"/>
    <x v="1"/>
    <n v="135842.41"/>
    <x v="2"/>
    <x v="0"/>
    <n v="616"/>
    <x v="0"/>
    <x v="0"/>
    <x v="1"/>
    <n v="183840.51"/>
    <x v="0"/>
    <x v="4"/>
    <x v="0"/>
  </r>
  <r>
    <n v="15690452"/>
    <s v="Tung"/>
    <x v="0"/>
    <x v="1"/>
    <n v="52"/>
    <x v="0"/>
    <x v="1"/>
    <n v="63349.75"/>
    <x v="1"/>
    <x v="0"/>
    <n v="605"/>
    <x v="0"/>
    <x v="0"/>
    <x v="1"/>
    <n v="108887.44"/>
    <x v="1"/>
    <x v="0"/>
    <x v="0"/>
  </r>
  <r>
    <n v="15747795"/>
    <s v="Pai"/>
    <x v="2"/>
    <x v="0"/>
    <n v="38"/>
    <x v="0"/>
    <x v="4"/>
    <n v="129499.42"/>
    <x v="2"/>
    <x v="0"/>
    <n v="593"/>
    <x v="1"/>
    <x v="0"/>
    <x v="0"/>
    <n v="154071.26999999999"/>
    <x v="1"/>
    <x v="2"/>
    <x v="2"/>
  </r>
  <r>
    <n v="15781589"/>
    <s v="Carpenter"/>
    <x v="1"/>
    <x v="1"/>
    <n v="52"/>
    <x v="0"/>
    <x v="2"/>
    <n v="0"/>
    <x v="0"/>
    <x v="2"/>
    <n v="751"/>
    <x v="2"/>
    <x v="1"/>
    <x v="0"/>
    <n v="179291.85"/>
    <x v="1"/>
    <x v="4"/>
    <x v="1"/>
  </r>
  <r>
    <n v="15732674"/>
    <s v="Fennell"/>
    <x v="1"/>
    <x v="1"/>
    <n v="36"/>
    <x v="0"/>
    <x v="5"/>
    <n v="70438.009999999995"/>
    <x v="1"/>
    <x v="2"/>
    <n v="443"/>
    <x v="4"/>
    <x v="1"/>
    <x v="0"/>
    <n v="56937.43"/>
    <x v="1"/>
    <x v="1"/>
    <x v="1"/>
  </r>
  <r>
    <n v="15642291"/>
    <s v="Fontaine"/>
    <x v="0"/>
    <x v="1"/>
    <n v="23"/>
    <x v="1"/>
    <x v="2"/>
    <n v="0"/>
    <x v="0"/>
    <x v="2"/>
    <n v="685"/>
    <x v="2"/>
    <x v="0"/>
    <x v="0"/>
    <n v="112239.03"/>
    <x v="1"/>
    <x v="0"/>
    <x v="1"/>
  </r>
  <r>
    <n v="15692761"/>
    <s v="Pratt"/>
    <x v="0"/>
    <x v="1"/>
    <n v="36"/>
    <x v="0"/>
    <x v="9"/>
    <n v="0"/>
    <x v="0"/>
    <x v="0"/>
    <n v="718"/>
    <x v="2"/>
    <x v="0"/>
    <x v="1"/>
    <n v="45909.87"/>
    <x v="1"/>
    <x v="3"/>
    <x v="3"/>
  </r>
  <r>
    <n v="15578045"/>
    <s v="Mitchell"/>
    <x v="1"/>
    <x v="0"/>
    <n v="49"/>
    <x v="0"/>
    <x v="9"/>
    <n v="141434.04"/>
    <x v="2"/>
    <x v="0"/>
    <n v="538"/>
    <x v="1"/>
    <x v="1"/>
    <x v="1"/>
    <n v="173779.25"/>
    <x v="0"/>
    <x v="4"/>
    <x v="3"/>
  </r>
  <r>
    <n v="15745354"/>
    <s v="Franklin"/>
    <x v="1"/>
    <x v="0"/>
    <n v="37"/>
    <x v="0"/>
    <x v="4"/>
    <n v="0"/>
    <x v="0"/>
    <x v="2"/>
    <n v="611"/>
    <x v="0"/>
    <x v="0"/>
    <x v="1"/>
    <n v="125696.26"/>
    <x v="1"/>
    <x v="0"/>
    <x v="2"/>
  </r>
  <r>
    <n v="15701376"/>
    <s v="K'ung"/>
    <x v="2"/>
    <x v="1"/>
    <n v="37"/>
    <x v="0"/>
    <x v="7"/>
    <n v="152958.29"/>
    <x v="2"/>
    <x v="2"/>
    <n v="668"/>
    <x v="2"/>
    <x v="0"/>
    <x v="0"/>
    <n v="159585.60999999999"/>
    <x v="1"/>
    <x v="2"/>
    <x v="3"/>
  </r>
  <r>
    <n v="15691625"/>
    <s v="Ko"/>
    <x v="2"/>
    <x v="0"/>
    <n v="41"/>
    <x v="0"/>
    <x v="6"/>
    <n v="138306.34"/>
    <x v="2"/>
    <x v="0"/>
    <n v="537"/>
    <x v="1"/>
    <x v="0"/>
    <x v="1"/>
    <n v="106761.47"/>
    <x v="1"/>
    <x v="0"/>
    <x v="2"/>
  </r>
  <r>
    <n v="15566594"/>
    <s v="McKenzie"/>
    <x v="1"/>
    <x v="1"/>
    <n v="23"/>
    <x v="1"/>
    <x v="7"/>
    <n v="0"/>
    <x v="0"/>
    <x v="2"/>
    <n v="709"/>
    <x v="2"/>
    <x v="1"/>
    <x v="1"/>
    <n v="129590.18"/>
    <x v="1"/>
    <x v="0"/>
    <x v="3"/>
  </r>
  <r>
    <n v="15760431"/>
    <s v="Pino"/>
    <x v="0"/>
    <x v="1"/>
    <n v="38"/>
    <x v="0"/>
    <x v="1"/>
    <n v="0"/>
    <x v="0"/>
    <x v="2"/>
    <n v="850"/>
    <x v="3"/>
    <x v="0"/>
    <x v="0"/>
    <n v="80006.649999999994"/>
    <x v="1"/>
    <x v="1"/>
    <x v="0"/>
  </r>
  <r>
    <n v="15686302"/>
    <s v="Fisk"/>
    <x v="1"/>
    <x v="0"/>
    <n v="31"/>
    <x v="0"/>
    <x v="6"/>
    <n v="124328.84"/>
    <x v="2"/>
    <x v="0"/>
    <n v="745"/>
    <x v="2"/>
    <x v="0"/>
    <x v="0"/>
    <n v="140451.51999999999"/>
    <x v="1"/>
    <x v="2"/>
    <x v="2"/>
  </r>
  <r>
    <n v="15801559"/>
    <s v="Chiang"/>
    <x v="2"/>
    <x v="0"/>
    <n v="41"/>
    <x v="0"/>
    <x v="9"/>
    <n v="181461.48"/>
    <x v="2"/>
    <x v="1"/>
    <n v="693"/>
    <x v="2"/>
    <x v="0"/>
    <x v="0"/>
    <n v="187929.43"/>
    <x v="0"/>
    <x v="4"/>
    <x v="3"/>
  </r>
  <r>
    <n v="15810432"/>
    <s v="Moseley"/>
    <x v="1"/>
    <x v="1"/>
    <n v="35"/>
    <x v="0"/>
    <x v="2"/>
    <n v="0"/>
    <x v="0"/>
    <x v="2"/>
    <n v="795"/>
    <x v="3"/>
    <x v="0"/>
    <x v="1"/>
    <n v="167155.35999999999"/>
    <x v="1"/>
    <x v="2"/>
    <x v="1"/>
  </r>
  <r>
    <n v="15809616"/>
    <s v="Hsiung"/>
    <x v="1"/>
    <x v="1"/>
    <n v="26"/>
    <x v="1"/>
    <x v="2"/>
    <n v="0"/>
    <x v="0"/>
    <x v="2"/>
    <n v="626"/>
    <x v="0"/>
    <x v="1"/>
    <x v="1"/>
    <n v="191420.71"/>
    <x v="1"/>
    <x v="4"/>
    <x v="1"/>
  </r>
  <r>
    <n v="15720559"/>
    <s v="Heath"/>
    <x v="2"/>
    <x v="0"/>
    <n v="61"/>
    <x v="2"/>
    <x v="8"/>
    <n v="110368.03"/>
    <x v="2"/>
    <x v="0"/>
    <n v="487"/>
    <x v="4"/>
    <x v="1"/>
    <x v="1"/>
    <n v="11384.45"/>
    <x v="0"/>
    <x v="3"/>
    <x v="2"/>
  </r>
  <r>
    <n v="15695632"/>
    <s v="Dellucci"/>
    <x v="0"/>
    <x v="0"/>
    <n v="39"/>
    <x v="0"/>
    <x v="9"/>
    <n v="89588.35"/>
    <x v="1"/>
    <x v="0"/>
    <n v="556"/>
    <x v="1"/>
    <x v="0"/>
    <x v="0"/>
    <n v="94898.1"/>
    <x v="1"/>
    <x v="0"/>
    <x v="3"/>
  </r>
  <r>
    <n v="15659843"/>
    <s v="Li"/>
    <x v="0"/>
    <x v="0"/>
    <n v="46"/>
    <x v="0"/>
    <x v="5"/>
    <n v="0"/>
    <x v="0"/>
    <x v="2"/>
    <n v="643"/>
    <x v="0"/>
    <x v="1"/>
    <x v="1"/>
    <n v="106781.59"/>
    <x v="1"/>
    <x v="0"/>
    <x v="1"/>
  </r>
  <r>
    <n v="15615624"/>
    <s v="De Salis"/>
    <x v="0"/>
    <x v="0"/>
    <n v="28"/>
    <x v="1"/>
    <x v="5"/>
    <n v="0"/>
    <x v="0"/>
    <x v="2"/>
    <n v="605"/>
    <x v="0"/>
    <x v="1"/>
    <x v="1"/>
    <n v="159508.51999999999"/>
    <x v="1"/>
    <x v="2"/>
    <x v="1"/>
  </r>
  <r>
    <n v="15810418"/>
    <s v="T'ang"/>
    <x v="2"/>
    <x v="0"/>
    <n v="60"/>
    <x v="2"/>
    <x v="6"/>
    <n v="115924.89"/>
    <x v="2"/>
    <x v="0"/>
    <n v="756"/>
    <x v="2"/>
    <x v="0"/>
    <x v="1"/>
    <n v="93524.19"/>
    <x v="0"/>
    <x v="0"/>
    <x v="2"/>
  </r>
  <r>
    <n v="15716186"/>
    <s v="Richardson"/>
    <x v="0"/>
    <x v="0"/>
    <n v="38"/>
    <x v="0"/>
    <x v="0"/>
    <n v="0"/>
    <x v="0"/>
    <x v="2"/>
    <n v="586"/>
    <x v="1"/>
    <x v="0"/>
    <x v="1"/>
    <n v="87168.46"/>
    <x v="1"/>
    <x v="1"/>
    <x v="0"/>
  </r>
  <r>
    <n v="15674551"/>
    <s v="Fitch"/>
    <x v="2"/>
    <x v="1"/>
    <n v="40"/>
    <x v="0"/>
    <x v="3"/>
    <n v="111756.5"/>
    <x v="2"/>
    <x v="0"/>
    <n v="535"/>
    <x v="1"/>
    <x v="0"/>
    <x v="1"/>
    <n v="8128.32"/>
    <x v="0"/>
    <x v="3"/>
    <x v="1"/>
  </r>
  <r>
    <n v="15622834"/>
    <s v="Stevenson"/>
    <x v="0"/>
    <x v="0"/>
    <n v="35"/>
    <x v="0"/>
    <x v="4"/>
    <n v="0"/>
    <x v="0"/>
    <x v="0"/>
    <n v="678"/>
    <x v="2"/>
    <x v="0"/>
    <x v="1"/>
    <n v="125518.32"/>
    <x v="1"/>
    <x v="0"/>
    <x v="2"/>
  </r>
  <r>
    <n v="15566111"/>
    <s v="Estes"/>
    <x v="0"/>
    <x v="1"/>
    <n v="39"/>
    <x v="0"/>
    <x v="9"/>
    <n v="0"/>
    <x v="0"/>
    <x v="0"/>
    <n v="596"/>
    <x v="1"/>
    <x v="0"/>
    <x v="1"/>
    <n v="48963.59"/>
    <x v="1"/>
    <x v="3"/>
    <x v="3"/>
  </r>
  <r>
    <n v="15784597"/>
    <s v="Lattimore"/>
    <x v="0"/>
    <x v="1"/>
    <n v="26"/>
    <x v="1"/>
    <x v="9"/>
    <n v="162923.85"/>
    <x v="2"/>
    <x v="0"/>
    <n v="648"/>
    <x v="0"/>
    <x v="0"/>
    <x v="1"/>
    <n v="98368.24"/>
    <x v="1"/>
    <x v="0"/>
    <x v="3"/>
  </r>
  <r>
    <n v="15652883"/>
    <s v="Chung"/>
    <x v="2"/>
    <x v="1"/>
    <n v="39"/>
    <x v="0"/>
    <x v="7"/>
    <n v="124576.65"/>
    <x v="2"/>
    <x v="2"/>
    <n v="492"/>
    <x v="4"/>
    <x v="0"/>
    <x v="1"/>
    <n v="148584.60999999999"/>
    <x v="1"/>
    <x v="2"/>
    <x v="3"/>
  </r>
  <r>
    <n v="15806964"/>
    <s v="Utz"/>
    <x v="0"/>
    <x v="1"/>
    <n v="45"/>
    <x v="0"/>
    <x v="10"/>
    <n v="80793.58"/>
    <x v="1"/>
    <x v="0"/>
    <n v="702"/>
    <x v="2"/>
    <x v="0"/>
    <x v="0"/>
    <n v="27474.81"/>
    <x v="1"/>
    <x v="3"/>
    <x v="0"/>
  </r>
  <r>
    <n v="15576313"/>
    <s v="Wei"/>
    <x v="2"/>
    <x v="0"/>
    <n v="40"/>
    <x v="0"/>
    <x v="9"/>
    <n v="71340.09"/>
    <x v="1"/>
    <x v="0"/>
    <n v="486"/>
    <x v="4"/>
    <x v="0"/>
    <x v="1"/>
    <n v="76192.210000000006"/>
    <x v="1"/>
    <x v="1"/>
    <x v="3"/>
  </r>
  <r>
    <n v="15806467"/>
    <s v="Boyle"/>
    <x v="2"/>
    <x v="1"/>
    <n v="40"/>
    <x v="0"/>
    <x v="1"/>
    <n v="99282.63"/>
    <x v="1"/>
    <x v="0"/>
    <n v="568"/>
    <x v="1"/>
    <x v="1"/>
    <x v="1"/>
    <n v="134600.94"/>
    <x v="0"/>
    <x v="2"/>
    <x v="0"/>
  </r>
  <r>
    <n v="15597602"/>
    <s v="Nwachinemelu"/>
    <x v="2"/>
    <x v="1"/>
    <n v="57"/>
    <x v="0"/>
    <x v="6"/>
    <n v="137946.39000000001"/>
    <x v="2"/>
    <x v="0"/>
    <n v="619"/>
    <x v="0"/>
    <x v="0"/>
    <x v="0"/>
    <n v="72467.990000000005"/>
    <x v="0"/>
    <x v="1"/>
    <x v="2"/>
  </r>
  <r>
    <n v="15743040"/>
    <s v="Kuznetsova"/>
    <x v="2"/>
    <x v="1"/>
    <n v="41"/>
    <x v="0"/>
    <x v="0"/>
    <n v="127892.57"/>
    <x v="2"/>
    <x v="2"/>
    <n v="724"/>
    <x v="2"/>
    <x v="1"/>
    <x v="0"/>
    <n v="199645.45"/>
    <x v="1"/>
    <x v="4"/>
    <x v="0"/>
  </r>
  <r>
    <n v="15705521"/>
    <s v="Pisani"/>
    <x v="2"/>
    <x v="0"/>
    <n v="33"/>
    <x v="0"/>
    <x v="10"/>
    <n v="101084.36"/>
    <x v="2"/>
    <x v="0"/>
    <n v="548"/>
    <x v="1"/>
    <x v="0"/>
    <x v="1"/>
    <n v="42749.85"/>
    <x v="1"/>
    <x v="3"/>
    <x v="0"/>
  </r>
  <r>
    <n v="15595039"/>
    <s v="Manna"/>
    <x v="2"/>
    <x v="0"/>
    <n v="37"/>
    <x v="0"/>
    <x v="2"/>
    <n v="114754.08"/>
    <x v="2"/>
    <x v="0"/>
    <n v="545"/>
    <x v="1"/>
    <x v="0"/>
    <x v="1"/>
    <n v="136050.44"/>
    <x v="0"/>
    <x v="2"/>
    <x v="1"/>
  </r>
  <r>
    <n v="15799384"/>
    <s v="Collier"/>
    <x v="0"/>
    <x v="1"/>
    <n v="33"/>
    <x v="0"/>
    <x v="2"/>
    <n v="0"/>
    <x v="0"/>
    <x v="0"/>
    <n v="683"/>
    <x v="2"/>
    <x v="1"/>
    <x v="1"/>
    <n v="73564.44"/>
    <x v="1"/>
    <x v="1"/>
    <x v="1"/>
  </r>
  <r>
    <n v="15581197"/>
    <s v="Ricci"/>
    <x v="0"/>
    <x v="0"/>
    <n v="51"/>
    <x v="0"/>
    <x v="6"/>
    <n v="99286.98"/>
    <x v="1"/>
    <x v="0"/>
    <n v="762"/>
    <x v="2"/>
    <x v="1"/>
    <x v="0"/>
    <n v="85578.63"/>
    <x v="1"/>
    <x v="1"/>
    <x v="2"/>
  </r>
  <r>
    <n v="15693737"/>
    <s v="Carr"/>
    <x v="2"/>
    <x v="0"/>
    <n v="30"/>
    <x v="0"/>
    <x v="4"/>
    <n v="79871.02"/>
    <x v="1"/>
    <x v="2"/>
    <n v="627"/>
    <x v="0"/>
    <x v="0"/>
    <x v="1"/>
    <n v="129826.89"/>
    <x v="1"/>
    <x v="0"/>
    <x v="2"/>
  </r>
  <r>
    <n v="15624623"/>
    <s v="Hs?"/>
    <x v="0"/>
    <x v="1"/>
    <n v="35"/>
    <x v="0"/>
    <x v="7"/>
    <n v="104088.59"/>
    <x v="2"/>
    <x v="2"/>
    <n v="516"/>
    <x v="1"/>
    <x v="1"/>
    <x v="1"/>
    <n v="119666"/>
    <x v="1"/>
    <x v="0"/>
    <x v="3"/>
  </r>
  <r>
    <n v="15783501"/>
    <s v="Findlay"/>
    <x v="0"/>
    <x v="0"/>
    <n v="38"/>
    <x v="0"/>
    <x v="0"/>
    <n v="168190.33"/>
    <x v="2"/>
    <x v="2"/>
    <n v="800"/>
    <x v="3"/>
    <x v="0"/>
    <x v="1"/>
    <n v="68052.08"/>
    <x v="1"/>
    <x v="1"/>
    <x v="0"/>
  </r>
  <r>
    <n v="15690134"/>
    <s v="Hughes"/>
    <x v="2"/>
    <x v="0"/>
    <n v="42"/>
    <x v="0"/>
    <x v="6"/>
    <n v="85679.25"/>
    <x v="1"/>
    <x v="0"/>
    <n v="464"/>
    <x v="4"/>
    <x v="0"/>
    <x v="0"/>
    <n v="164104.74"/>
    <x v="1"/>
    <x v="2"/>
    <x v="2"/>
  </r>
  <r>
    <n v="15782735"/>
    <s v="Chukwuemeka"/>
    <x v="0"/>
    <x v="0"/>
    <n v="35"/>
    <x v="0"/>
    <x v="6"/>
    <n v="0"/>
    <x v="0"/>
    <x v="0"/>
    <n v="626"/>
    <x v="0"/>
    <x v="1"/>
    <x v="1"/>
    <n v="80190.36"/>
    <x v="1"/>
    <x v="1"/>
    <x v="2"/>
  </r>
  <r>
    <n v="15611088"/>
    <s v="Genovese"/>
    <x v="0"/>
    <x v="0"/>
    <n v="31"/>
    <x v="0"/>
    <x v="9"/>
    <n v="0"/>
    <x v="0"/>
    <x v="2"/>
    <n v="790"/>
    <x v="3"/>
    <x v="0"/>
    <x v="1"/>
    <n v="84126.75"/>
    <x v="1"/>
    <x v="1"/>
    <x v="3"/>
  </r>
  <r>
    <n v="15672145"/>
    <s v="Swift"/>
    <x v="0"/>
    <x v="0"/>
    <n v="34"/>
    <x v="0"/>
    <x v="3"/>
    <n v="121551.58"/>
    <x v="2"/>
    <x v="2"/>
    <n v="534"/>
    <x v="1"/>
    <x v="0"/>
    <x v="0"/>
    <n v="70179"/>
    <x v="1"/>
    <x v="1"/>
    <x v="1"/>
  </r>
  <r>
    <n v="15732628"/>
    <s v="Ugoji"/>
    <x v="0"/>
    <x v="1"/>
    <n v="46"/>
    <x v="0"/>
    <x v="0"/>
    <n v="122220.19"/>
    <x v="2"/>
    <x v="0"/>
    <n v="745"/>
    <x v="2"/>
    <x v="0"/>
    <x v="0"/>
    <n v="118024.1"/>
    <x v="1"/>
    <x v="0"/>
    <x v="0"/>
  </r>
  <r>
    <n v="15787470"/>
    <s v="Parkinson"/>
    <x v="1"/>
    <x v="1"/>
    <n v="47"/>
    <x v="0"/>
    <x v="6"/>
    <n v="116528.15"/>
    <x v="2"/>
    <x v="0"/>
    <n v="553"/>
    <x v="1"/>
    <x v="1"/>
    <x v="1"/>
    <n v="145704.19"/>
    <x v="0"/>
    <x v="2"/>
    <x v="2"/>
  </r>
  <r>
    <n v="15803406"/>
    <s v="Ross"/>
    <x v="0"/>
    <x v="0"/>
    <n v="26"/>
    <x v="1"/>
    <x v="1"/>
    <n v="77780.289999999994"/>
    <x v="1"/>
    <x v="0"/>
    <n v="748"/>
    <x v="2"/>
    <x v="1"/>
    <x v="0"/>
    <n v="183049.41"/>
    <x v="1"/>
    <x v="4"/>
    <x v="0"/>
  </r>
  <r>
    <n v="15730460"/>
    <s v="Oleary"/>
    <x v="0"/>
    <x v="1"/>
    <n v="37"/>
    <x v="0"/>
    <x v="0"/>
    <n v="0"/>
    <x v="0"/>
    <x v="0"/>
    <n v="722"/>
    <x v="2"/>
    <x v="1"/>
    <x v="1"/>
    <n v="120906.83"/>
    <x v="1"/>
    <x v="0"/>
    <x v="0"/>
  </r>
  <r>
    <n v="15644572"/>
    <s v="Turnbull"/>
    <x v="0"/>
    <x v="1"/>
    <n v="40"/>
    <x v="0"/>
    <x v="4"/>
    <n v="125832.2"/>
    <x v="2"/>
    <x v="0"/>
    <n v="501"/>
    <x v="1"/>
    <x v="0"/>
    <x v="0"/>
    <n v="100433.83"/>
    <x v="1"/>
    <x v="0"/>
    <x v="2"/>
  </r>
  <r>
    <n v="15694860"/>
    <s v="Uspensky"/>
    <x v="0"/>
    <x v="0"/>
    <n v="38"/>
    <x v="0"/>
    <x v="5"/>
    <n v="68065.8"/>
    <x v="1"/>
    <x v="0"/>
    <n v="675"/>
    <x v="2"/>
    <x v="1"/>
    <x v="1"/>
    <n v="138777"/>
    <x v="0"/>
    <x v="2"/>
    <x v="1"/>
  </r>
  <r>
    <n v="15658169"/>
    <s v="Cook"/>
    <x v="1"/>
    <x v="0"/>
    <n v="47"/>
    <x v="0"/>
    <x v="5"/>
    <n v="127299.34"/>
    <x v="2"/>
    <x v="2"/>
    <n v="778"/>
    <x v="2"/>
    <x v="0"/>
    <x v="1"/>
    <n v="124694.99"/>
    <x v="1"/>
    <x v="0"/>
    <x v="1"/>
  </r>
  <r>
    <n v="15794396"/>
    <s v="NewbOld"/>
    <x v="2"/>
    <x v="0"/>
    <n v="38"/>
    <x v="0"/>
    <x v="3"/>
    <n v="174937.64"/>
    <x v="2"/>
    <x v="0"/>
    <n v="494"/>
    <x v="4"/>
    <x v="0"/>
    <x v="1"/>
    <n v="40084.32"/>
    <x v="1"/>
    <x v="3"/>
    <x v="1"/>
  </r>
  <r>
    <n v="15785798"/>
    <s v="Uchechukwu"/>
    <x v="0"/>
    <x v="1"/>
    <n v="40"/>
    <x v="0"/>
    <x v="9"/>
    <n v="0"/>
    <x v="0"/>
    <x v="2"/>
    <n v="850"/>
    <x v="3"/>
    <x v="1"/>
    <x v="0"/>
    <n v="119232.33"/>
    <x v="1"/>
    <x v="0"/>
    <x v="3"/>
  </r>
  <r>
    <n v="15710825"/>
    <s v="Ch'en"/>
    <x v="1"/>
    <x v="1"/>
    <n v="31"/>
    <x v="0"/>
    <x v="3"/>
    <n v="110071.1"/>
    <x v="2"/>
    <x v="0"/>
    <n v="592"/>
    <x v="1"/>
    <x v="1"/>
    <x v="1"/>
    <n v="43921.36"/>
    <x v="1"/>
    <x v="3"/>
    <x v="1"/>
  </r>
  <r>
    <n v="15668444"/>
    <s v="He"/>
    <x v="1"/>
    <x v="0"/>
    <n v="44"/>
    <x v="0"/>
    <x v="6"/>
    <n v="139432.37"/>
    <x v="2"/>
    <x v="0"/>
    <n v="590"/>
    <x v="1"/>
    <x v="0"/>
    <x v="1"/>
    <n v="62222.81"/>
    <x v="1"/>
    <x v="1"/>
    <x v="2"/>
  </r>
  <r>
    <n v="15726631"/>
    <s v="Hilton"/>
    <x v="0"/>
    <x v="0"/>
    <n v="39"/>
    <x v="0"/>
    <x v="5"/>
    <n v="127357.75999999999"/>
    <x v="2"/>
    <x v="0"/>
    <n v="758"/>
    <x v="2"/>
    <x v="1"/>
    <x v="0"/>
    <n v="56577"/>
    <x v="1"/>
    <x v="1"/>
    <x v="1"/>
  </r>
  <r>
    <n v="15733797"/>
    <s v="Sal"/>
    <x v="0"/>
    <x v="1"/>
    <n v="36"/>
    <x v="0"/>
    <x v="8"/>
    <n v="0"/>
    <x v="0"/>
    <x v="2"/>
    <n v="506"/>
    <x v="1"/>
    <x v="0"/>
    <x v="1"/>
    <n v="164253.35"/>
    <x v="1"/>
    <x v="2"/>
    <x v="2"/>
  </r>
  <r>
    <n v="15747960"/>
    <s v="Eluemuno"/>
    <x v="0"/>
    <x v="1"/>
    <n v="33"/>
    <x v="0"/>
    <x v="6"/>
    <n v="0"/>
    <x v="0"/>
    <x v="0"/>
    <n v="733"/>
    <x v="2"/>
    <x v="0"/>
    <x v="0"/>
    <n v="7666.73"/>
    <x v="1"/>
    <x v="3"/>
    <x v="2"/>
  </r>
  <r>
    <n v="15634632"/>
    <s v="Titus"/>
    <x v="0"/>
    <x v="1"/>
    <n v="38"/>
    <x v="0"/>
    <x v="6"/>
    <n v="0"/>
    <x v="0"/>
    <x v="2"/>
    <n v="711"/>
    <x v="2"/>
    <x v="0"/>
    <x v="1"/>
    <n v="68487.509999999995"/>
    <x v="1"/>
    <x v="1"/>
    <x v="2"/>
  </r>
  <r>
    <n v="15707362"/>
    <s v="Yin"/>
    <x v="2"/>
    <x v="1"/>
    <n v="43"/>
    <x v="0"/>
    <x v="1"/>
    <n v="95556.31"/>
    <x v="1"/>
    <x v="0"/>
    <n v="514"/>
    <x v="1"/>
    <x v="1"/>
    <x v="0"/>
    <n v="199273.98"/>
    <x v="0"/>
    <x v="4"/>
    <x v="0"/>
  </r>
  <r>
    <n v="15662976"/>
    <s v="Lettiere"/>
    <x v="1"/>
    <x v="1"/>
    <n v="37"/>
    <x v="0"/>
    <x v="2"/>
    <n v="0"/>
    <x v="0"/>
    <x v="0"/>
    <n v="637"/>
    <x v="0"/>
    <x v="0"/>
    <x v="0"/>
    <n v="186062.36"/>
    <x v="1"/>
    <x v="4"/>
    <x v="1"/>
  </r>
  <r>
    <n v="15732778"/>
    <s v="Templeman"/>
    <x v="2"/>
    <x v="1"/>
    <n v="29"/>
    <x v="1"/>
    <x v="1"/>
    <n v="111681.98"/>
    <x v="2"/>
    <x v="2"/>
    <n v="468"/>
    <x v="4"/>
    <x v="0"/>
    <x v="0"/>
    <n v="195711.16"/>
    <x v="1"/>
    <x v="4"/>
    <x v="0"/>
  </r>
  <r>
    <n v="15718443"/>
    <s v="Chibuzo"/>
    <x v="0"/>
    <x v="1"/>
    <n v="39"/>
    <x v="0"/>
    <x v="6"/>
    <n v="0"/>
    <x v="0"/>
    <x v="2"/>
    <n v="539"/>
    <x v="1"/>
    <x v="0"/>
    <x v="1"/>
    <n v="36692.17"/>
    <x v="1"/>
    <x v="3"/>
    <x v="2"/>
  </r>
  <r>
    <n v="15670039"/>
    <s v="Sun"/>
    <x v="1"/>
    <x v="0"/>
    <n v="25"/>
    <x v="1"/>
    <x v="6"/>
    <n v="108738.71"/>
    <x v="2"/>
    <x v="2"/>
    <n v="509"/>
    <x v="1"/>
    <x v="0"/>
    <x v="1"/>
    <n v="106920.57"/>
    <x v="1"/>
    <x v="0"/>
    <x v="2"/>
  </r>
  <r>
    <n v="15773792"/>
    <s v="Evans"/>
    <x v="0"/>
    <x v="0"/>
    <n v="32"/>
    <x v="0"/>
    <x v="4"/>
    <n v="133950.37"/>
    <x v="2"/>
    <x v="0"/>
    <n v="662"/>
    <x v="2"/>
    <x v="0"/>
    <x v="0"/>
    <n v="48725.68"/>
    <x v="0"/>
    <x v="3"/>
    <x v="2"/>
  </r>
  <r>
    <n v="15613786"/>
    <s v="Ogbonnaya"/>
    <x v="1"/>
    <x v="1"/>
    <n v="26"/>
    <x v="1"/>
    <x v="4"/>
    <n v="0"/>
    <x v="0"/>
    <x v="2"/>
    <n v="818"/>
    <x v="3"/>
    <x v="0"/>
    <x v="0"/>
    <n v="167036.94"/>
    <x v="1"/>
    <x v="2"/>
    <x v="2"/>
  </r>
  <r>
    <n v="15726032"/>
    <s v="Enyinnaya"/>
    <x v="0"/>
    <x v="1"/>
    <n v="33"/>
    <x v="0"/>
    <x v="9"/>
    <n v="89968.69"/>
    <x v="1"/>
    <x v="0"/>
    <n v="608"/>
    <x v="0"/>
    <x v="0"/>
    <x v="1"/>
    <n v="68777.259999999995"/>
    <x v="1"/>
    <x v="1"/>
    <x v="3"/>
  </r>
  <r>
    <n v="15663252"/>
    <s v="Olisanugo"/>
    <x v="1"/>
    <x v="0"/>
    <n v="32"/>
    <x v="0"/>
    <x v="9"/>
    <n v="0"/>
    <x v="0"/>
    <x v="2"/>
    <n v="850"/>
    <x v="3"/>
    <x v="0"/>
    <x v="0"/>
    <n v="18924.919999999998"/>
    <x v="1"/>
    <x v="3"/>
    <x v="3"/>
  </r>
  <r>
    <n v="15593782"/>
    <s v="Brookes"/>
    <x v="2"/>
    <x v="0"/>
    <n v="38"/>
    <x v="0"/>
    <x v="8"/>
    <n v="130878.75"/>
    <x v="2"/>
    <x v="1"/>
    <n v="816"/>
    <x v="3"/>
    <x v="0"/>
    <x v="1"/>
    <n v="71905.77"/>
    <x v="0"/>
    <x v="1"/>
    <x v="2"/>
  </r>
  <r>
    <n v="15633283"/>
    <s v="Padovano"/>
    <x v="0"/>
    <x v="1"/>
    <n v="35"/>
    <x v="0"/>
    <x v="2"/>
    <n v="0"/>
    <x v="0"/>
    <x v="2"/>
    <n v="536"/>
    <x v="1"/>
    <x v="0"/>
    <x v="1"/>
    <n v="64833.279999999999"/>
    <x v="1"/>
    <x v="1"/>
    <x v="1"/>
  </r>
  <r>
    <n v="15749167"/>
    <s v="Fisk"/>
    <x v="0"/>
    <x v="1"/>
    <n v="35"/>
    <x v="0"/>
    <x v="6"/>
    <n v="0"/>
    <x v="0"/>
    <x v="2"/>
    <n v="753"/>
    <x v="2"/>
    <x v="0"/>
    <x v="0"/>
    <n v="184843.77"/>
    <x v="1"/>
    <x v="4"/>
    <x v="2"/>
  </r>
  <r>
    <n v="15759298"/>
    <s v="Shih"/>
    <x v="1"/>
    <x v="1"/>
    <n v="27"/>
    <x v="1"/>
    <x v="7"/>
    <n v="134169.62"/>
    <x v="2"/>
    <x v="0"/>
    <n v="631"/>
    <x v="0"/>
    <x v="0"/>
    <x v="0"/>
    <n v="176730.02"/>
    <x v="1"/>
    <x v="4"/>
    <x v="3"/>
  </r>
  <r>
    <n v="15683625"/>
    <s v="Hare"/>
    <x v="0"/>
    <x v="1"/>
    <n v="37"/>
    <x v="0"/>
    <x v="1"/>
    <n v="149762.07999999999"/>
    <x v="2"/>
    <x v="0"/>
    <n v="703"/>
    <x v="2"/>
    <x v="0"/>
    <x v="1"/>
    <n v="20629.400000000001"/>
    <x v="0"/>
    <x v="3"/>
    <x v="0"/>
  </r>
  <r>
    <n v="15635367"/>
    <s v="Muir"/>
    <x v="0"/>
    <x v="1"/>
    <n v="26"/>
    <x v="1"/>
    <x v="0"/>
    <n v="93844.69"/>
    <x v="1"/>
    <x v="0"/>
    <n v="774"/>
    <x v="2"/>
    <x v="0"/>
    <x v="1"/>
    <n v="28415.360000000001"/>
    <x v="1"/>
    <x v="3"/>
    <x v="0"/>
  </r>
  <r>
    <n v="15681705"/>
    <s v="Fanucci"/>
    <x v="0"/>
    <x v="1"/>
    <n v="28"/>
    <x v="1"/>
    <x v="2"/>
    <n v="0"/>
    <x v="0"/>
    <x v="2"/>
    <n v="785"/>
    <x v="3"/>
    <x v="0"/>
    <x v="1"/>
    <n v="77231.27"/>
    <x v="1"/>
    <x v="1"/>
    <x v="1"/>
  </r>
  <r>
    <n v="15603156"/>
    <s v="Elewechi"/>
    <x v="0"/>
    <x v="0"/>
    <n v="33"/>
    <x v="0"/>
    <x v="1"/>
    <n v="0"/>
    <x v="0"/>
    <x v="2"/>
    <n v="571"/>
    <x v="1"/>
    <x v="0"/>
    <x v="1"/>
    <n v="102750.7"/>
    <x v="1"/>
    <x v="0"/>
    <x v="0"/>
  </r>
  <r>
    <n v="15591986"/>
    <s v="Johnston"/>
    <x v="2"/>
    <x v="1"/>
    <n v="46"/>
    <x v="0"/>
    <x v="5"/>
    <n v="141078.37"/>
    <x v="2"/>
    <x v="0"/>
    <n v="621"/>
    <x v="0"/>
    <x v="1"/>
    <x v="1"/>
    <n v="34580.800000000003"/>
    <x v="0"/>
    <x v="3"/>
    <x v="1"/>
  </r>
  <r>
    <n v="15798888"/>
    <s v="Pisano"/>
    <x v="2"/>
    <x v="0"/>
    <n v="31"/>
    <x v="0"/>
    <x v="1"/>
    <n v="117992.59"/>
    <x v="2"/>
    <x v="0"/>
    <n v="605"/>
    <x v="0"/>
    <x v="0"/>
    <x v="0"/>
    <n v="183598.77"/>
    <x v="1"/>
    <x v="4"/>
    <x v="0"/>
  </r>
  <r>
    <n v="15809722"/>
    <s v="Ankudinov"/>
    <x v="0"/>
    <x v="0"/>
    <n v="40"/>
    <x v="0"/>
    <x v="2"/>
    <n v="100812.33"/>
    <x v="2"/>
    <x v="2"/>
    <n v="611"/>
    <x v="0"/>
    <x v="0"/>
    <x v="1"/>
    <n v="147358.26999999999"/>
    <x v="1"/>
    <x v="2"/>
    <x v="1"/>
  </r>
  <r>
    <n v="15677538"/>
    <s v="Nwokike"/>
    <x v="0"/>
    <x v="1"/>
    <n v="38"/>
    <x v="0"/>
    <x v="3"/>
    <n v="0"/>
    <x v="0"/>
    <x v="0"/>
    <n v="569"/>
    <x v="1"/>
    <x v="0"/>
    <x v="0"/>
    <n v="108469.2"/>
    <x v="1"/>
    <x v="0"/>
    <x v="1"/>
  </r>
  <r>
    <n v="15797736"/>
    <s v="Smith"/>
    <x v="0"/>
    <x v="1"/>
    <n v="29"/>
    <x v="1"/>
    <x v="4"/>
    <n v="80262.600000000006"/>
    <x v="1"/>
    <x v="0"/>
    <n v="658"/>
    <x v="0"/>
    <x v="0"/>
    <x v="0"/>
    <n v="20612.82"/>
    <x v="1"/>
    <x v="3"/>
    <x v="2"/>
  </r>
  <r>
    <n v="15695585"/>
    <s v="Atkins"/>
    <x v="1"/>
    <x v="1"/>
    <n v="34"/>
    <x v="0"/>
    <x v="5"/>
    <n v="156478.62"/>
    <x v="2"/>
    <x v="0"/>
    <n v="788"/>
    <x v="3"/>
    <x v="1"/>
    <x v="0"/>
    <n v="181196.76"/>
    <x v="1"/>
    <x v="4"/>
    <x v="1"/>
  </r>
  <r>
    <n v="15744398"/>
    <s v="Burns"/>
    <x v="0"/>
    <x v="0"/>
    <n v="23"/>
    <x v="1"/>
    <x v="8"/>
    <n v="0"/>
    <x v="0"/>
    <x v="2"/>
    <n v="525"/>
    <x v="1"/>
    <x v="0"/>
    <x v="1"/>
    <n v="160249.1"/>
    <x v="1"/>
    <x v="2"/>
    <x v="2"/>
  </r>
  <r>
    <n v="15750658"/>
    <s v="Obiuto"/>
    <x v="0"/>
    <x v="1"/>
    <n v="37"/>
    <x v="0"/>
    <x v="2"/>
    <n v="0"/>
    <x v="0"/>
    <x v="1"/>
    <n v="798"/>
    <x v="3"/>
    <x v="1"/>
    <x v="1"/>
    <n v="110783.28"/>
    <x v="1"/>
    <x v="0"/>
    <x v="1"/>
  </r>
  <r>
    <n v="15578186"/>
    <s v="Pirozzi"/>
    <x v="2"/>
    <x v="1"/>
    <n v="37"/>
    <x v="0"/>
    <x v="9"/>
    <n v="115217.99"/>
    <x v="2"/>
    <x v="2"/>
    <n v="486"/>
    <x v="4"/>
    <x v="0"/>
    <x v="1"/>
    <n v="144995.32999999999"/>
    <x v="1"/>
    <x v="2"/>
    <x v="3"/>
  </r>
  <r>
    <n v="15676519"/>
    <s v="George"/>
    <x v="1"/>
    <x v="1"/>
    <n v="61"/>
    <x v="2"/>
    <x v="9"/>
    <n v="0"/>
    <x v="0"/>
    <x v="2"/>
    <n v="615"/>
    <x v="0"/>
    <x v="0"/>
    <x v="1"/>
    <n v="150227.85"/>
    <x v="0"/>
    <x v="2"/>
    <x v="3"/>
  </r>
  <r>
    <n v="15637954"/>
    <s v="Lewis"/>
    <x v="0"/>
    <x v="0"/>
    <n v="35"/>
    <x v="0"/>
    <x v="10"/>
    <n v="155470.54999999999"/>
    <x v="2"/>
    <x v="0"/>
    <n v="730"/>
    <x v="2"/>
    <x v="0"/>
    <x v="0"/>
    <n v="53718.28"/>
    <x v="1"/>
    <x v="1"/>
    <x v="0"/>
  </r>
  <r>
    <n v="15758639"/>
    <s v="Moran"/>
    <x v="0"/>
    <x v="1"/>
    <n v="37"/>
    <x v="0"/>
    <x v="3"/>
    <n v="0"/>
    <x v="0"/>
    <x v="2"/>
    <n v="641"/>
    <x v="0"/>
    <x v="0"/>
    <x v="1"/>
    <n v="75248.3"/>
    <x v="1"/>
    <x v="1"/>
    <x v="1"/>
  </r>
  <r>
    <n v="15613772"/>
    <s v="Dalrymple"/>
    <x v="0"/>
    <x v="1"/>
    <n v="39"/>
    <x v="0"/>
    <x v="6"/>
    <n v="135096.76999999999"/>
    <x v="2"/>
    <x v="0"/>
    <n v="542"/>
    <x v="1"/>
    <x v="0"/>
    <x v="0"/>
    <n v="14353.43"/>
    <x v="0"/>
    <x v="3"/>
    <x v="2"/>
  </r>
  <r>
    <n v="15731744"/>
    <s v="Carslaw"/>
    <x v="0"/>
    <x v="1"/>
    <n v="30"/>
    <x v="0"/>
    <x v="0"/>
    <n v="0"/>
    <x v="0"/>
    <x v="2"/>
    <n v="692"/>
    <x v="2"/>
    <x v="1"/>
    <x v="0"/>
    <n v="130486.57"/>
    <x v="1"/>
    <x v="2"/>
    <x v="0"/>
  </r>
  <r>
    <n v="15807709"/>
    <s v="Kirby"/>
    <x v="2"/>
    <x v="0"/>
    <n v="55"/>
    <x v="0"/>
    <x v="9"/>
    <n v="180075.22"/>
    <x v="2"/>
    <x v="0"/>
    <n v="714"/>
    <x v="2"/>
    <x v="0"/>
    <x v="0"/>
    <n v="100127.71"/>
    <x v="1"/>
    <x v="0"/>
    <x v="3"/>
  </r>
  <r>
    <n v="15714689"/>
    <s v="Houghton"/>
    <x v="1"/>
    <x v="1"/>
    <n v="29"/>
    <x v="1"/>
    <x v="1"/>
    <n v="97541.24"/>
    <x v="1"/>
    <x v="0"/>
    <n v="591"/>
    <x v="1"/>
    <x v="0"/>
    <x v="0"/>
    <n v="196356.17"/>
    <x v="1"/>
    <x v="4"/>
    <x v="0"/>
  </r>
  <r>
    <n v="15699005"/>
    <s v="Martin"/>
    <x v="0"/>
    <x v="0"/>
    <n v="41"/>
    <x v="0"/>
    <x v="0"/>
    <n v="156067.04999999999"/>
    <x v="2"/>
    <x v="0"/>
    <n v="710"/>
    <x v="2"/>
    <x v="0"/>
    <x v="0"/>
    <n v="9983.8799999999992"/>
    <x v="1"/>
    <x v="3"/>
    <x v="0"/>
  </r>
  <r>
    <n v="15624170"/>
    <s v="Tan"/>
    <x v="0"/>
    <x v="0"/>
    <n v="38"/>
    <x v="0"/>
    <x v="4"/>
    <n v="81550.94"/>
    <x v="1"/>
    <x v="2"/>
    <n v="639"/>
    <x v="0"/>
    <x v="1"/>
    <x v="0"/>
    <n v="118974.77"/>
    <x v="1"/>
    <x v="0"/>
    <x v="2"/>
  </r>
  <r>
    <n v="15725679"/>
    <s v="Hsia"/>
    <x v="0"/>
    <x v="0"/>
    <n v="47"/>
    <x v="0"/>
    <x v="5"/>
    <n v="0"/>
    <x v="0"/>
    <x v="0"/>
    <n v="531"/>
    <x v="1"/>
    <x v="1"/>
    <x v="1"/>
    <n v="194998.34"/>
    <x v="0"/>
    <x v="4"/>
    <x v="1"/>
  </r>
  <r>
    <n v="15585865"/>
    <s v="Westerberg"/>
    <x v="0"/>
    <x v="0"/>
    <n v="38"/>
    <x v="0"/>
    <x v="0"/>
    <n v="170061.92"/>
    <x v="2"/>
    <x v="2"/>
    <n v="673"/>
    <x v="2"/>
    <x v="1"/>
    <x v="1"/>
    <n v="134901.34"/>
    <x v="0"/>
    <x v="2"/>
    <x v="0"/>
  </r>
  <r>
    <n v="15804256"/>
    <s v="Hale"/>
    <x v="2"/>
    <x v="1"/>
    <n v="36"/>
    <x v="0"/>
    <x v="2"/>
    <n v="92310.54"/>
    <x v="1"/>
    <x v="2"/>
    <n v="765"/>
    <x v="2"/>
    <x v="0"/>
    <x v="0"/>
    <n v="72924.56"/>
    <x v="1"/>
    <x v="1"/>
    <x v="1"/>
  </r>
  <r>
    <n v="15662403"/>
    <s v="Kryukova"/>
    <x v="0"/>
    <x v="0"/>
    <n v="32"/>
    <x v="0"/>
    <x v="5"/>
    <n v="169089.38"/>
    <x v="2"/>
    <x v="2"/>
    <n v="622"/>
    <x v="0"/>
    <x v="0"/>
    <x v="1"/>
    <n v="101057.95"/>
    <x v="1"/>
    <x v="0"/>
    <x v="1"/>
  </r>
  <r>
    <n v="15733616"/>
    <s v="Sopuluchukwu"/>
    <x v="0"/>
    <x v="1"/>
    <n v="40"/>
    <x v="0"/>
    <x v="8"/>
    <n v="80613.929999999993"/>
    <x v="1"/>
    <x v="0"/>
    <n v="806"/>
    <x v="3"/>
    <x v="0"/>
    <x v="0"/>
    <n v="142838.64000000001"/>
    <x v="1"/>
    <x v="2"/>
    <x v="2"/>
  </r>
  <r>
    <n v="15591995"/>
    <s v="Barry"/>
    <x v="2"/>
    <x v="1"/>
    <n v="26"/>
    <x v="1"/>
    <x v="2"/>
    <n v="121581.56"/>
    <x v="2"/>
    <x v="2"/>
    <n v="757"/>
    <x v="2"/>
    <x v="0"/>
    <x v="0"/>
    <n v="127059.04"/>
    <x v="1"/>
    <x v="0"/>
    <x v="1"/>
  </r>
  <r>
    <n v="15677020"/>
    <s v="Selezneva"/>
    <x v="0"/>
    <x v="0"/>
    <n v="58"/>
    <x v="0"/>
    <x v="2"/>
    <n v="0"/>
    <x v="0"/>
    <x v="0"/>
    <n v="570"/>
    <x v="1"/>
    <x v="1"/>
    <x v="0"/>
    <n v="116503.92"/>
    <x v="0"/>
    <x v="0"/>
    <x v="1"/>
  </r>
  <r>
    <n v="15727688"/>
    <s v="Chizuoke"/>
    <x v="1"/>
    <x v="1"/>
    <n v="32"/>
    <x v="0"/>
    <x v="4"/>
    <n v="0"/>
    <x v="0"/>
    <x v="2"/>
    <n v="555"/>
    <x v="1"/>
    <x v="0"/>
    <x v="0"/>
    <n v="54405.79"/>
    <x v="1"/>
    <x v="1"/>
    <x v="2"/>
  </r>
  <r>
    <n v="15715941"/>
    <s v="Lueck"/>
    <x v="0"/>
    <x v="1"/>
    <n v="54"/>
    <x v="0"/>
    <x v="8"/>
    <n v="0"/>
    <x v="0"/>
    <x v="2"/>
    <n v="692"/>
    <x v="2"/>
    <x v="0"/>
    <x v="0"/>
    <n v="88721.84"/>
    <x v="1"/>
    <x v="1"/>
    <x v="2"/>
  </r>
  <r>
    <n v="15714485"/>
    <s v="Udinese"/>
    <x v="0"/>
    <x v="1"/>
    <n v="60"/>
    <x v="2"/>
    <x v="8"/>
    <n v="85891.55"/>
    <x v="1"/>
    <x v="0"/>
    <n v="774"/>
    <x v="2"/>
    <x v="0"/>
    <x v="1"/>
    <n v="74135.48"/>
    <x v="0"/>
    <x v="1"/>
    <x v="2"/>
  </r>
  <r>
    <n v="15730059"/>
    <s v="Udobata"/>
    <x v="1"/>
    <x v="1"/>
    <n v="44"/>
    <x v="0"/>
    <x v="9"/>
    <n v="77637.350000000006"/>
    <x v="1"/>
    <x v="2"/>
    <n v="638"/>
    <x v="0"/>
    <x v="0"/>
    <x v="0"/>
    <n v="111346.22"/>
    <x v="1"/>
    <x v="0"/>
    <x v="3"/>
  </r>
  <r>
    <n v="15715527"/>
    <s v="Freeman"/>
    <x v="1"/>
    <x v="0"/>
    <n v="41"/>
    <x v="0"/>
    <x v="4"/>
    <n v="0"/>
    <x v="0"/>
    <x v="0"/>
    <n v="543"/>
    <x v="1"/>
    <x v="1"/>
    <x v="1"/>
    <n v="194902.16"/>
    <x v="1"/>
    <x v="4"/>
    <x v="2"/>
  </r>
  <r>
    <n v="15576623"/>
    <s v="Outlaw"/>
    <x v="0"/>
    <x v="1"/>
    <n v="31"/>
    <x v="0"/>
    <x v="8"/>
    <n v="0"/>
    <x v="0"/>
    <x v="2"/>
    <n v="584"/>
    <x v="1"/>
    <x v="0"/>
    <x v="1"/>
    <n v="31474.27"/>
    <x v="1"/>
    <x v="3"/>
    <x v="2"/>
  </r>
  <r>
    <n v="15805565"/>
    <s v="Obiuto"/>
    <x v="2"/>
    <x v="1"/>
    <n v="30"/>
    <x v="0"/>
    <x v="3"/>
    <n v="116927.89"/>
    <x v="2"/>
    <x v="0"/>
    <n v="691"/>
    <x v="2"/>
    <x v="0"/>
    <x v="1"/>
    <n v="21198.39"/>
    <x v="1"/>
    <x v="3"/>
    <x v="1"/>
  </r>
  <r>
    <n v="15677307"/>
    <s v="Lo"/>
    <x v="2"/>
    <x v="0"/>
    <n v="40"/>
    <x v="0"/>
    <x v="5"/>
    <n v="137326.65"/>
    <x v="2"/>
    <x v="0"/>
    <n v="684"/>
    <x v="2"/>
    <x v="0"/>
    <x v="1"/>
    <n v="186976.6"/>
    <x v="1"/>
    <x v="4"/>
    <x v="1"/>
  </r>
  <r>
    <n v="15773890"/>
    <s v="Okechukwu"/>
    <x v="0"/>
    <x v="1"/>
    <n v="22"/>
    <x v="1"/>
    <x v="8"/>
    <n v="0"/>
    <x v="0"/>
    <x v="2"/>
    <n v="733"/>
    <x v="2"/>
    <x v="0"/>
    <x v="0"/>
    <n v="117202.19"/>
    <x v="1"/>
    <x v="0"/>
    <x v="2"/>
  </r>
  <r>
    <n v="15598883"/>
    <s v="King"/>
    <x v="1"/>
    <x v="0"/>
    <n v="37"/>
    <x v="0"/>
    <x v="0"/>
    <n v="0"/>
    <x v="0"/>
    <x v="2"/>
    <n v="599"/>
    <x v="1"/>
    <x v="0"/>
    <x v="0"/>
    <n v="143739.29"/>
    <x v="1"/>
    <x v="2"/>
    <x v="0"/>
  </r>
  <r>
    <n v="15568506"/>
    <s v="Forbes"/>
    <x v="2"/>
    <x v="0"/>
    <n v="31"/>
    <x v="0"/>
    <x v="7"/>
    <n v="67238.98"/>
    <x v="1"/>
    <x v="2"/>
    <n v="524"/>
    <x v="1"/>
    <x v="0"/>
    <x v="0"/>
    <n v="161811.23000000001"/>
    <x v="1"/>
    <x v="2"/>
    <x v="3"/>
  </r>
  <r>
    <n v="15761043"/>
    <s v="Macleod"/>
    <x v="2"/>
    <x v="0"/>
    <n v="38"/>
    <x v="0"/>
    <x v="5"/>
    <n v="86569.76"/>
    <x v="1"/>
    <x v="2"/>
    <n v="632"/>
    <x v="0"/>
    <x v="0"/>
    <x v="1"/>
    <n v="98090.91"/>
    <x v="1"/>
    <x v="0"/>
    <x v="1"/>
  </r>
  <r>
    <n v="15782236"/>
    <s v="Gibbs"/>
    <x v="1"/>
    <x v="1"/>
    <n v="34"/>
    <x v="0"/>
    <x v="8"/>
    <n v="0"/>
    <x v="0"/>
    <x v="2"/>
    <n v="735"/>
    <x v="2"/>
    <x v="1"/>
    <x v="1"/>
    <n v="71095.41"/>
    <x v="1"/>
    <x v="1"/>
    <x v="2"/>
  </r>
  <r>
    <n v="15593601"/>
    <s v="Isayev"/>
    <x v="0"/>
    <x v="1"/>
    <n v="34"/>
    <x v="0"/>
    <x v="5"/>
    <n v="133598.39999999999"/>
    <x v="2"/>
    <x v="0"/>
    <n v="734"/>
    <x v="2"/>
    <x v="0"/>
    <x v="0"/>
    <n v="13107.24"/>
    <x v="1"/>
    <x v="3"/>
    <x v="1"/>
  </r>
  <r>
    <n v="15682048"/>
    <s v="Pisano"/>
    <x v="0"/>
    <x v="0"/>
    <n v="51"/>
    <x v="0"/>
    <x v="6"/>
    <n v="136188.78"/>
    <x v="2"/>
    <x v="0"/>
    <n v="605"/>
    <x v="0"/>
    <x v="0"/>
    <x v="0"/>
    <n v="67110.59"/>
    <x v="0"/>
    <x v="1"/>
    <x v="2"/>
  </r>
  <r>
    <n v="15746902"/>
    <s v="Belstead"/>
    <x v="1"/>
    <x v="1"/>
    <n v="38"/>
    <x v="0"/>
    <x v="9"/>
    <n v="0"/>
    <x v="0"/>
    <x v="2"/>
    <n v="793"/>
    <x v="3"/>
    <x v="0"/>
    <x v="1"/>
    <n v="88225.02"/>
    <x v="1"/>
    <x v="1"/>
    <x v="3"/>
  </r>
  <r>
    <n v="15752081"/>
    <s v="Vassiliev"/>
    <x v="0"/>
    <x v="0"/>
    <n v="56"/>
    <x v="0"/>
    <x v="7"/>
    <n v="0"/>
    <x v="0"/>
    <x v="1"/>
    <n v="468"/>
    <x v="4"/>
    <x v="1"/>
    <x v="0"/>
    <n v="62256.87"/>
    <x v="0"/>
    <x v="1"/>
    <x v="3"/>
  </r>
  <r>
    <n v="15781307"/>
    <s v="Schneider"/>
    <x v="2"/>
    <x v="1"/>
    <n v="37"/>
    <x v="0"/>
    <x v="3"/>
    <n v="120092.52"/>
    <x v="2"/>
    <x v="2"/>
    <n v="779"/>
    <x v="2"/>
    <x v="0"/>
    <x v="1"/>
    <n v="135925.72"/>
    <x v="1"/>
    <x v="2"/>
    <x v="1"/>
  </r>
  <r>
    <n v="15775912"/>
    <s v="Mazzanti"/>
    <x v="0"/>
    <x v="1"/>
    <n v="48"/>
    <x v="0"/>
    <x v="4"/>
    <n v="101238.24"/>
    <x v="2"/>
    <x v="2"/>
    <n v="698"/>
    <x v="2"/>
    <x v="1"/>
    <x v="0"/>
    <n v="177815.87"/>
    <x v="0"/>
    <x v="4"/>
    <x v="2"/>
  </r>
  <r>
    <n v="15745417"/>
    <s v="Knipe"/>
    <x v="0"/>
    <x v="1"/>
    <n v="58"/>
    <x v="0"/>
    <x v="5"/>
    <n v="89685.92"/>
    <x v="1"/>
    <x v="0"/>
    <n v="707"/>
    <x v="2"/>
    <x v="1"/>
    <x v="0"/>
    <n v="126471.13"/>
    <x v="1"/>
    <x v="0"/>
    <x v="1"/>
  </r>
  <r>
    <n v="15671256"/>
    <s v="Macartney"/>
    <x v="0"/>
    <x v="0"/>
    <n v="35"/>
    <x v="0"/>
    <x v="1"/>
    <n v="211774.31"/>
    <x v="2"/>
    <x v="0"/>
    <n v="850"/>
    <x v="3"/>
    <x v="0"/>
    <x v="1"/>
    <n v="188574.12"/>
    <x v="0"/>
    <x v="4"/>
    <x v="0"/>
  </r>
  <r>
    <n v="15653547"/>
    <s v="Madukwe"/>
    <x v="0"/>
    <x v="1"/>
    <n v="56"/>
    <x v="0"/>
    <x v="3"/>
    <n v="131317.48000000001"/>
    <x v="2"/>
    <x v="0"/>
    <n v="850"/>
    <x v="3"/>
    <x v="0"/>
    <x v="0"/>
    <n v="119175.45"/>
    <x v="1"/>
    <x v="0"/>
    <x v="1"/>
  </r>
  <r>
    <n v="15595766"/>
    <s v="Watts"/>
    <x v="1"/>
    <x v="1"/>
    <n v="37"/>
    <x v="0"/>
    <x v="8"/>
    <n v="93722.73"/>
    <x v="1"/>
    <x v="2"/>
    <n v="527"/>
    <x v="1"/>
    <x v="0"/>
    <x v="0"/>
    <n v="139093.73000000001"/>
    <x v="1"/>
    <x v="2"/>
    <x v="2"/>
  </r>
  <r>
    <n v="15742358"/>
    <s v="Humphreys"/>
    <x v="2"/>
    <x v="1"/>
    <n v="32"/>
    <x v="0"/>
    <x v="2"/>
    <n v="101160.99"/>
    <x v="2"/>
    <x v="0"/>
    <n v="696"/>
    <x v="2"/>
    <x v="0"/>
    <x v="0"/>
    <n v="115916.55"/>
    <x v="1"/>
    <x v="0"/>
    <x v="1"/>
  </r>
  <r>
    <n v="15763274"/>
    <s v="Wu"/>
    <x v="0"/>
    <x v="1"/>
    <n v="48"/>
    <x v="0"/>
    <x v="6"/>
    <n v="120320.54"/>
    <x v="2"/>
    <x v="0"/>
    <n v="661"/>
    <x v="2"/>
    <x v="1"/>
    <x v="1"/>
    <n v="96463.25"/>
    <x v="1"/>
    <x v="0"/>
    <x v="2"/>
  </r>
  <r>
    <n v="15786063"/>
    <s v="Chin"/>
    <x v="0"/>
    <x v="0"/>
    <n v="31"/>
    <x v="0"/>
    <x v="0"/>
    <n v="0"/>
    <x v="0"/>
    <x v="2"/>
    <n v="776"/>
    <x v="2"/>
    <x v="0"/>
    <x v="0"/>
    <n v="112349.51"/>
    <x v="1"/>
    <x v="0"/>
    <x v="0"/>
  </r>
  <r>
    <n v="15600258"/>
    <s v="Chesnokova"/>
    <x v="0"/>
    <x v="1"/>
    <n v="43"/>
    <x v="0"/>
    <x v="0"/>
    <n v="0"/>
    <x v="0"/>
    <x v="2"/>
    <n v="701"/>
    <x v="2"/>
    <x v="0"/>
    <x v="0"/>
    <n v="165303.79"/>
    <x v="1"/>
    <x v="2"/>
    <x v="0"/>
  </r>
  <r>
    <n v="15573318"/>
    <s v="Kung"/>
    <x v="0"/>
    <x v="1"/>
    <n v="26"/>
    <x v="1"/>
    <x v="2"/>
    <n v="0"/>
    <x v="0"/>
    <x v="2"/>
    <n v="610"/>
    <x v="0"/>
    <x v="0"/>
    <x v="1"/>
    <n v="166031.07999999999"/>
    <x v="1"/>
    <x v="2"/>
    <x v="1"/>
  </r>
  <r>
    <n v="15653849"/>
    <s v="Lu"/>
    <x v="2"/>
    <x v="0"/>
    <n v="48"/>
    <x v="0"/>
    <x v="6"/>
    <n v="152827.99"/>
    <x v="2"/>
    <x v="0"/>
    <n v="572"/>
    <x v="1"/>
    <x v="0"/>
    <x v="1"/>
    <n v="38411.79"/>
    <x v="0"/>
    <x v="3"/>
    <x v="2"/>
  </r>
  <r>
    <n v="15694272"/>
    <s v="Nkemakolam"/>
    <x v="0"/>
    <x v="1"/>
    <n v="30"/>
    <x v="0"/>
    <x v="1"/>
    <n v="64097.75"/>
    <x v="1"/>
    <x v="0"/>
    <n v="673"/>
    <x v="2"/>
    <x v="0"/>
    <x v="0"/>
    <n v="77783.350000000006"/>
    <x v="1"/>
    <x v="1"/>
    <x v="0"/>
  </r>
  <r>
    <n v="15736112"/>
    <s v="Walton"/>
    <x v="1"/>
    <x v="0"/>
    <n v="57"/>
    <x v="0"/>
    <x v="0"/>
    <n v="119035.35"/>
    <x v="2"/>
    <x v="2"/>
    <n v="519"/>
    <x v="1"/>
    <x v="0"/>
    <x v="0"/>
    <n v="29871.79"/>
    <x v="1"/>
    <x v="3"/>
    <x v="0"/>
  </r>
  <r>
    <n v="15749851"/>
    <s v="Brookes"/>
    <x v="1"/>
    <x v="0"/>
    <n v="26"/>
    <x v="1"/>
    <x v="4"/>
    <n v="135219.57"/>
    <x v="2"/>
    <x v="0"/>
    <n v="702"/>
    <x v="2"/>
    <x v="1"/>
    <x v="0"/>
    <n v="59747.63"/>
    <x v="1"/>
    <x v="1"/>
    <x v="2"/>
  </r>
  <r>
    <n v="15663478"/>
    <s v="Baldwin"/>
    <x v="0"/>
    <x v="1"/>
    <n v="32"/>
    <x v="0"/>
    <x v="5"/>
    <n v="93694.42"/>
    <x v="1"/>
    <x v="0"/>
    <n v="729"/>
    <x v="2"/>
    <x v="0"/>
    <x v="0"/>
    <n v="79919.13"/>
    <x v="1"/>
    <x v="1"/>
    <x v="1"/>
  </r>
  <r>
    <n v="15592300"/>
    <s v="Mai"/>
    <x v="1"/>
    <x v="1"/>
    <n v="35"/>
    <x v="0"/>
    <x v="7"/>
    <n v="59408.63"/>
    <x v="1"/>
    <x v="0"/>
    <n v="543"/>
    <x v="1"/>
    <x v="0"/>
    <x v="1"/>
    <n v="76773.53"/>
    <x v="1"/>
    <x v="1"/>
    <x v="3"/>
  </r>
  <r>
    <n v="15567832"/>
    <s v="Shih"/>
    <x v="0"/>
    <x v="0"/>
    <n v="40"/>
    <x v="0"/>
    <x v="3"/>
    <n v="114354.95"/>
    <x v="2"/>
    <x v="0"/>
    <n v="550"/>
    <x v="1"/>
    <x v="0"/>
    <x v="1"/>
    <n v="54018.93"/>
    <x v="1"/>
    <x v="1"/>
    <x v="1"/>
  </r>
  <r>
    <n v="15776780"/>
    <s v="He"/>
    <x v="0"/>
    <x v="1"/>
    <n v="59"/>
    <x v="0"/>
    <x v="1"/>
    <n v="0"/>
    <x v="0"/>
    <x v="0"/>
    <n v="608"/>
    <x v="0"/>
    <x v="0"/>
    <x v="1"/>
    <n v="70649.64"/>
    <x v="0"/>
    <x v="1"/>
    <x v="0"/>
  </r>
  <r>
    <n v="15592846"/>
    <s v="Fiorentini"/>
    <x v="2"/>
    <x v="1"/>
    <n v="35"/>
    <x v="0"/>
    <x v="7"/>
    <n v="128173.9"/>
    <x v="2"/>
    <x v="2"/>
    <n v="639"/>
    <x v="0"/>
    <x v="0"/>
    <x v="1"/>
    <n v="59093.39"/>
    <x v="1"/>
    <x v="1"/>
    <x v="3"/>
  </r>
  <r>
    <n v="15739803"/>
    <s v="Lucciano"/>
    <x v="1"/>
    <x v="1"/>
    <n v="34"/>
    <x v="0"/>
    <x v="9"/>
    <n v="0"/>
    <x v="0"/>
    <x v="2"/>
    <n v="686"/>
    <x v="2"/>
    <x v="0"/>
    <x v="1"/>
    <n v="127569.8"/>
    <x v="1"/>
    <x v="0"/>
    <x v="3"/>
  </r>
  <r>
    <n v="15794142"/>
    <s v="Ferreira"/>
    <x v="2"/>
    <x v="0"/>
    <n v="62"/>
    <x v="2"/>
    <x v="8"/>
    <n v="114931.35"/>
    <x v="2"/>
    <x v="1"/>
    <n v="564"/>
    <x v="1"/>
    <x v="1"/>
    <x v="0"/>
    <n v="18260.98"/>
    <x v="0"/>
    <x v="3"/>
    <x v="2"/>
  </r>
  <r>
    <n v="15762729"/>
    <s v="Ukaegbunam"/>
    <x v="2"/>
    <x v="0"/>
    <n v="28"/>
    <x v="1"/>
    <x v="1"/>
    <n v="111071.36"/>
    <x v="2"/>
    <x v="0"/>
    <n v="745"/>
    <x v="2"/>
    <x v="0"/>
    <x v="1"/>
    <n v="73275.960000000006"/>
    <x v="0"/>
    <x v="1"/>
    <x v="0"/>
  </r>
  <r>
    <n v="15667896"/>
    <s v="De Luca"/>
    <x v="0"/>
    <x v="1"/>
    <n v="37"/>
    <x v="0"/>
    <x v="2"/>
    <n v="151226.18"/>
    <x v="2"/>
    <x v="2"/>
    <n v="833"/>
    <x v="3"/>
    <x v="0"/>
    <x v="0"/>
    <n v="136129.49"/>
    <x v="1"/>
    <x v="2"/>
    <x v="1"/>
  </r>
  <r>
    <n v="15626578"/>
    <s v="Milne"/>
    <x v="0"/>
    <x v="1"/>
    <n v="26"/>
    <x v="1"/>
    <x v="9"/>
    <n v="0"/>
    <x v="0"/>
    <x v="2"/>
    <n v="622"/>
    <x v="0"/>
    <x v="0"/>
    <x v="0"/>
    <n v="153237.59"/>
    <x v="1"/>
    <x v="2"/>
    <x v="3"/>
  </r>
  <r>
    <n v="15776223"/>
    <s v="Davide"/>
    <x v="0"/>
    <x v="0"/>
    <n v="42"/>
    <x v="0"/>
    <x v="4"/>
    <n v="64740.12"/>
    <x v="1"/>
    <x v="0"/>
    <n v="597"/>
    <x v="1"/>
    <x v="0"/>
    <x v="0"/>
    <n v="106841.12"/>
    <x v="1"/>
    <x v="0"/>
    <x v="2"/>
  </r>
  <r>
    <n v="15705953"/>
    <s v="Kodilinyechukwu"/>
    <x v="1"/>
    <x v="1"/>
    <n v="51"/>
    <x v="0"/>
    <x v="10"/>
    <n v="169312.13"/>
    <x v="2"/>
    <x v="0"/>
    <n v="721"/>
    <x v="2"/>
    <x v="0"/>
    <x v="1"/>
    <n v="109078.35"/>
    <x v="0"/>
    <x v="0"/>
    <x v="0"/>
  </r>
  <r>
    <n v="15802593"/>
    <s v="Little"/>
    <x v="0"/>
    <x v="0"/>
    <n v="49"/>
    <x v="0"/>
    <x v="3"/>
    <n v="0"/>
    <x v="0"/>
    <x v="1"/>
    <n v="504"/>
    <x v="1"/>
    <x v="1"/>
    <x v="0"/>
    <n v="87822.14"/>
    <x v="0"/>
    <x v="1"/>
    <x v="1"/>
  </r>
  <r>
    <n v="15615457"/>
    <s v="Burns"/>
    <x v="1"/>
    <x v="0"/>
    <n v="44"/>
    <x v="0"/>
    <x v="0"/>
    <n v="112652.08"/>
    <x v="2"/>
    <x v="2"/>
    <n v="842"/>
    <x v="3"/>
    <x v="0"/>
    <x v="1"/>
    <n v="126644.98"/>
    <x v="1"/>
    <x v="0"/>
    <x v="0"/>
  </r>
  <r>
    <n v="15708916"/>
    <s v="Paterson"/>
    <x v="0"/>
    <x v="1"/>
    <n v="38"/>
    <x v="0"/>
    <x v="10"/>
    <n v="0"/>
    <x v="0"/>
    <x v="2"/>
    <n v="587"/>
    <x v="1"/>
    <x v="0"/>
    <x v="1"/>
    <n v="47414.15"/>
    <x v="1"/>
    <x v="3"/>
    <x v="0"/>
  </r>
  <r>
    <n v="15720187"/>
    <s v="Han"/>
    <x v="2"/>
    <x v="0"/>
    <n v="30"/>
    <x v="0"/>
    <x v="3"/>
    <n v="143964.35999999999"/>
    <x v="2"/>
    <x v="2"/>
    <n v="479"/>
    <x v="4"/>
    <x v="0"/>
    <x v="1"/>
    <n v="41879.99"/>
    <x v="1"/>
    <x v="3"/>
    <x v="1"/>
  </r>
  <r>
    <n v="15595440"/>
    <s v="Kryukova"/>
    <x v="0"/>
    <x v="1"/>
    <n v="49"/>
    <x v="0"/>
    <x v="3"/>
    <n v="122451.46"/>
    <x v="2"/>
    <x v="2"/>
    <n v="508"/>
    <x v="1"/>
    <x v="0"/>
    <x v="0"/>
    <n v="75808.100000000006"/>
    <x v="1"/>
    <x v="1"/>
    <x v="1"/>
  </r>
  <r>
    <n v="15600651"/>
    <s v="Ijendu"/>
    <x v="0"/>
    <x v="1"/>
    <n v="24"/>
    <x v="1"/>
    <x v="1"/>
    <n v="0"/>
    <x v="0"/>
    <x v="1"/>
    <n v="749"/>
    <x v="2"/>
    <x v="0"/>
    <x v="0"/>
    <n v="47911.03"/>
    <x v="1"/>
    <x v="3"/>
    <x v="0"/>
  </r>
  <r>
    <n v="15750141"/>
    <s v="Reichard"/>
    <x v="2"/>
    <x v="0"/>
    <n v="36"/>
    <x v="0"/>
    <x v="6"/>
    <n v="65253.07"/>
    <x v="1"/>
    <x v="2"/>
    <n v="721"/>
    <x v="2"/>
    <x v="0"/>
    <x v="1"/>
    <n v="28737.78"/>
    <x v="1"/>
    <x v="3"/>
    <x v="2"/>
  </r>
  <r>
    <n v="15657284"/>
    <s v="Day"/>
    <x v="2"/>
    <x v="1"/>
    <n v="47"/>
    <x v="0"/>
    <x v="5"/>
    <n v="106901.94"/>
    <x v="2"/>
    <x v="0"/>
    <n v="674"/>
    <x v="2"/>
    <x v="0"/>
    <x v="0"/>
    <n v="2079.1999999999998"/>
    <x v="0"/>
    <x v="3"/>
    <x v="1"/>
  </r>
  <r>
    <n v="15763063"/>
    <s v="Price"/>
    <x v="1"/>
    <x v="0"/>
    <n v="25"/>
    <x v="1"/>
    <x v="7"/>
    <n v="128509.63"/>
    <x v="2"/>
    <x v="0"/>
    <n v="685"/>
    <x v="2"/>
    <x v="0"/>
    <x v="1"/>
    <n v="121562.33"/>
    <x v="1"/>
    <x v="0"/>
    <x v="3"/>
  </r>
  <r>
    <n v="15709324"/>
    <s v="Bruce"/>
    <x v="0"/>
    <x v="1"/>
    <n v="34"/>
    <x v="0"/>
    <x v="3"/>
    <n v="0"/>
    <x v="0"/>
    <x v="2"/>
    <n v="417"/>
    <x v="4"/>
    <x v="0"/>
    <x v="1"/>
    <n v="55003.79"/>
    <x v="1"/>
    <x v="1"/>
    <x v="1"/>
  </r>
  <r>
    <n v="15711309"/>
    <s v="Sumrall"/>
    <x v="2"/>
    <x v="1"/>
    <n v="33"/>
    <x v="0"/>
    <x v="6"/>
    <n v="129834.67"/>
    <x v="2"/>
    <x v="0"/>
    <n v="574"/>
    <x v="1"/>
    <x v="0"/>
    <x v="1"/>
    <n v="193131.42"/>
    <x v="1"/>
    <x v="4"/>
    <x v="2"/>
  </r>
  <r>
    <n v="15775318"/>
    <s v="Lu"/>
    <x v="1"/>
    <x v="0"/>
    <n v="51"/>
    <x v="0"/>
    <x v="6"/>
    <n v="154962.99"/>
    <x v="2"/>
    <x v="1"/>
    <n v="590"/>
    <x v="1"/>
    <x v="1"/>
    <x v="0"/>
    <n v="191932.27"/>
    <x v="0"/>
    <x v="4"/>
    <x v="2"/>
  </r>
  <r>
    <n v="15705515"/>
    <s v="Lazarev"/>
    <x v="2"/>
    <x v="1"/>
    <n v="40"/>
    <x v="0"/>
    <x v="8"/>
    <n v="138241.9"/>
    <x v="2"/>
    <x v="2"/>
    <n v="587"/>
    <x v="1"/>
    <x v="0"/>
    <x v="1"/>
    <n v="159418.1"/>
    <x v="1"/>
    <x v="2"/>
    <x v="2"/>
  </r>
  <r>
    <n v="15634844"/>
    <s v="Miller"/>
    <x v="2"/>
    <x v="1"/>
    <n v="41"/>
    <x v="0"/>
    <x v="6"/>
    <n v="91536.93"/>
    <x v="1"/>
    <x v="0"/>
    <n v="598"/>
    <x v="1"/>
    <x v="0"/>
    <x v="1"/>
    <n v="191468.78"/>
    <x v="0"/>
    <x v="4"/>
    <x v="2"/>
  </r>
  <r>
    <n v="15717046"/>
    <s v="Wentworth-Shields"/>
    <x v="1"/>
    <x v="1"/>
    <n v="53"/>
    <x v="0"/>
    <x v="6"/>
    <n v="0"/>
    <x v="0"/>
    <x v="2"/>
    <n v="741"/>
    <x v="2"/>
    <x v="0"/>
    <x v="0"/>
    <n v="38913.68"/>
    <x v="1"/>
    <x v="3"/>
    <x v="2"/>
  </r>
  <r>
    <n v="15571816"/>
    <s v="Ritchie"/>
    <x v="1"/>
    <x v="0"/>
    <n v="70"/>
    <x v="2"/>
    <x v="8"/>
    <n v="0"/>
    <x v="0"/>
    <x v="0"/>
    <n v="850"/>
    <x v="3"/>
    <x v="0"/>
    <x v="0"/>
    <n v="705.18"/>
    <x v="1"/>
    <x v="3"/>
    <x v="2"/>
  </r>
  <r>
    <n v="15670080"/>
    <s v="Mackenzie"/>
    <x v="2"/>
    <x v="0"/>
    <n v="29"/>
    <x v="1"/>
    <x v="3"/>
    <n v="105204.01"/>
    <x v="2"/>
    <x v="0"/>
    <n v="584"/>
    <x v="1"/>
    <x v="1"/>
    <x v="0"/>
    <n v="138490.03"/>
    <x v="1"/>
    <x v="2"/>
    <x v="1"/>
  </r>
  <r>
    <n v="15800440"/>
    <s v="Power"/>
    <x v="1"/>
    <x v="1"/>
    <n v="61"/>
    <x v="2"/>
    <x v="1"/>
    <n v="152968.73000000001"/>
    <x v="2"/>
    <x v="0"/>
    <n v="650"/>
    <x v="0"/>
    <x v="1"/>
    <x v="0"/>
    <n v="82970.69"/>
    <x v="1"/>
    <x v="1"/>
    <x v="0"/>
  </r>
  <r>
    <n v="15665678"/>
    <s v="Tan"/>
    <x v="1"/>
    <x v="1"/>
    <n v="36"/>
    <x v="0"/>
    <x v="2"/>
    <n v="158261.68"/>
    <x v="2"/>
    <x v="0"/>
    <n v="607"/>
    <x v="0"/>
    <x v="0"/>
    <x v="0"/>
    <n v="76744.72"/>
    <x v="1"/>
    <x v="1"/>
    <x v="1"/>
  </r>
  <r>
    <n v="15665956"/>
    <s v="Pendergrass"/>
    <x v="0"/>
    <x v="0"/>
    <n v="46"/>
    <x v="0"/>
    <x v="1"/>
    <n v="0"/>
    <x v="0"/>
    <x v="0"/>
    <n v="509"/>
    <x v="1"/>
    <x v="0"/>
    <x v="1"/>
    <n v="71244.59"/>
    <x v="0"/>
    <x v="1"/>
    <x v="0"/>
  </r>
  <r>
    <n v="15788126"/>
    <s v="Evans"/>
    <x v="1"/>
    <x v="0"/>
    <n v="38"/>
    <x v="0"/>
    <x v="5"/>
    <n v="121021.05"/>
    <x v="2"/>
    <x v="0"/>
    <n v="689"/>
    <x v="2"/>
    <x v="0"/>
    <x v="0"/>
    <n v="12182.15"/>
    <x v="1"/>
    <x v="3"/>
    <x v="1"/>
  </r>
  <r>
    <n v="15811773"/>
    <s v="Hsia"/>
    <x v="0"/>
    <x v="1"/>
    <n v="36"/>
    <x v="0"/>
    <x v="4"/>
    <n v="0"/>
    <x v="0"/>
    <x v="2"/>
    <n v="543"/>
    <x v="1"/>
    <x v="0"/>
    <x v="0"/>
    <n v="141210.5"/>
    <x v="1"/>
    <x v="2"/>
    <x v="2"/>
  </r>
  <r>
    <n v="15651674"/>
    <s v="Billson"/>
    <x v="1"/>
    <x v="0"/>
    <n v="54"/>
    <x v="0"/>
    <x v="0"/>
    <n v="0"/>
    <x v="0"/>
    <x v="0"/>
    <n v="438"/>
    <x v="4"/>
    <x v="1"/>
    <x v="1"/>
    <n v="191763.07"/>
    <x v="0"/>
    <x v="4"/>
    <x v="0"/>
  </r>
  <r>
    <n v="15689614"/>
    <s v="Teng"/>
    <x v="1"/>
    <x v="0"/>
    <n v="63"/>
    <x v="2"/>
    <x v="1"/>
    <n v="137715.66"/>
    <x v="2"/>
    <x v="0"/>
    <n v="687"/>
    <x v="2"/>
    <x v="0"/>
    <x v="0"/>
    <n v="37938.74"/>
    <x v="1"/>
    <x v="3"/>
    <x v="0"/>
  </r>
  <r>
    <n v="15795564"/>
    <s v="Moretti"/>
    <x v="2"/>
    <x v="1"/>
    <n v="31"/>
    <x v="0"/>
    <x v="8"/>
    <n v="121192.22"/>
    <x v="2"/>
    <x v="2"/>
    <n v="737"/>
    <x v="2"/>
    <x v="0"/>
    <x v="0"/>
    <n v="74890.58"/>
    <x v="1"/>
    <x v="1"/>
    <x v="2"/>
  </r>
  <r>
    <n v="15706647"/>
    <s v="Jordan"/>
    <x v="0"/>
    <x v="1"/>
    <n v="31"/>
    <x v="0"/>
    <x v="3"/>
    <n v="0"/>
    <x v="0"/>
    <x v="1"/>
    <n v="761"/>
    <x v="2"/>
    <x v="0"/>
    <x v="0"/>
    <n v="166698.18"/>
    <x v="1"/>
    <x v="2"/>
    <x v="1"/>
  </r>
  <r>
    <n v="15728505"/>
    <s v="Ts'ao"/>
    <x v="0"/>
    <x v="1"/>
    <n v="44"/>
    <x v="0"/>
    <x v="1"/>
    <n v="100486.18"/>
    <x v="2"/>
    <x v="2"/>
    <n v="601"/>
    <x v="0"/>
    <x v="0"/>
    <x v="0"/>
    <n v="62678.53"/>
    <x v="1"/>
    <x v="1"/>
    <x v="0"/>
  </r>
  <r>
    <n v="15730076"/>
    <s v="Osborne"/>
    <x v="0"/>
    <x v="1"/>
    <n v="45"/>
    <x v="0"/>
    <x v="1"/>
    <n v="0"/>
    <x v="0"/>
    <x v="0"/>
    <n v="651"/>
    <x v="0"/>
    <x v="0"/>
    <x v="1"/>
    <n v="67740.08"/>
    <x v="0"/>
    <x v="1"/>
    <x v="0"/>
  </r>
  <r>
    <n v="15622003"/>
    <s v="Carslaw"/>
    <x v="0"/>
    <x v="1"/>
    <n v="35"/>
    <x v="0"/>
    <x v="9"/>
    <n v="92566.53"/>
    <x v="1"/>
    <x v="2"/>
    <n v="745"/>
    <x v="2"/>
    <x v="0"/>
    <x v="1"/>
    <n v="161519.76999999999"/>
    <x v="1"/>
    <x v="2"/>
    <x v="3"/>
  </r>
  <r>
    <n v="15607312"/>
    <s v="Ch'ang"/>
    <x v="1"/>
    <x v="0"/>
    <n v="49"/>
    <x v="0"/>
    <x v="7"/>
    <n v="0"/>
    <x v="0"/>
    <x v="2"/>
    <n v="648"/>
    <x v="0"/>
    <x v="0"/>
    <x v="0"/>
    <n v="159835.78"/>
    <x v="0"/>
    <x v="2"/>
    <x v="3"/>
  </r>
  <r>
    <n v="15644753"/>
    <s v="Hung"/>
    <x v="1"/>
    <x v="1"/>
    <n v="40"/>
    <x v="0"/>
    <x v="6"/>
    <n v="110929.96"/>
    <x v="2"/>
    <x v="0"/>
    <n v="848"/>
    <x v="3"/>
    <x v="0"/>
    <x v="0"/>
    <n v="30876.84"/>
    <x v="1"/>
    <x v="3"/>
    <x v="2"/>
  </r>
  <r>
    <n v="15653620"/>
    <s v="Gordon"/>
    <x v="0"/>
    <x v="0"/>
    <n v="27"/>
    <x v="1"/>
    <x v="2"/>
    <n v="0"/>
    <x v="0"/>
    <x v="2"/>
    <n v="546"/>
    <x v="1"/>
    <x v="0"/>
    <x v="0"/>
    <n v="14858.1"/>
    <x v="1"/>
    <x v="3"/>
    <x v="1"/>
  </r>
  <r>
    <n v="15761986"/>
    <s v="Obialo"/>
    <x v="1"/>
    <x v="0"/>
    <n v="32"/>
    <x v="0"/>
    <x v="6"/>
    <n v="138901.60999999999"/>
    <x v="2"/>
    <x v="0"/>
    <n v="439"/>
    <x v="4"/>
    <x v="0"/>
    <x v="1"/>
    <n v="75685.97"/>
    <x v="1"/>
    <x v="1"/>
    <x v="2"/>
  </r>
  <r>
    <n v="15633922"/>
    <s v="Gray"/>
    <x v="0"/>
    <x v="1"/>
    <n v="30"/>
    <x v="0"/>
    <x v="4"/>
    <n v="123217.66"/>
    <x v="2"/>
    <x v="2"/>
    <n v="755"/>
    <x v="2"/>
    <x v="1"/>
    <x v="0"/>
    <n v="144183.1"/>
    <x v="1"/>
    <x v="2"/>
    <x v="2"/>
  </r>
  <r>
    <n v="15734674"/>
    <s v="Lin"/>
    <x v="0"/>
    <x v="0"/>
    <n v="41"/>
    <x v="0"/>
    <x v="5"/>
    <n v="0"/>
    <x v="0"/>
    <x v="0"/>
    <n v="593"/>
    <x v="1"/>
    <x v="0"/>
    <x v="1"/>
    <n v="65170.66"/>
    <x v="1"/>
    <x v="1"/>
    <x v="1"/>
  </r>
  <r>
    <n v="15658032"/>
    <s v="Hopkins"/>
    <x v="0"/>
    <x v="1"/>
    <n v="39"/>
    <x v="0"/>
    <x v="0"/>
    <n v="0"/>
    <x v="0"/>
    <x v="2"/>
    <n v="701"/>
    <x v="2"/>
    <x v="0"/>
    <x v="0"/>
    <n v="82526.92"/>
    <x v="1"/>
    <x v="1"/>
    <x v="0"/>
  </r>
  <r>
    <n v="15692671"/>
    <s v="Dobson"/>
    <x v="1"/>
    <x v="1"/>
    <n v="36"/>
    <x v="0"/>
    <x v="2"/>
    <n v="0"/>
    <x v="0"/>
    <x v="2"/>
    <n v="701"/>
    <x v="2"/>
    <x v="0"/>
    <x v="1"/>
    <n v="169161.46"/>
    <x v="1"/>
    <x v="2"/>
    <x v="1"/>
  </r>
  <r>
    <n v="15737741"/>
    <s v="McKay"/>
    <x v="1"/>
    <x v="0"/>
    <n v="33"/>
    <x v="0"/>
    <x v="0"/>
    <n v="108431.87"/>
    <x v="2"/>
    <x v="2"/>
    <n v="607"/>
    <x v="0"/>
    <x v="1"/>
    <x v="0"/>
    <n v="109291.39"/>
    <x v="0"/>
    <x v="0"/>
    <x v="0"/>
  </r>
  <r>
    <n v="15576352"/>
    <s v="Revell"/>
    <x v="1"/>
    <x v="0"/>
    <n v="57"/>
    <x v="0"/>
    <x v="6"/>
    <n v="0"/>
    <x v="0"/>
    <x v="2"/>
    <n v="586"/>
    <x v="1"/>
    <x v="1"/>
    <x v="0"/>
    <n v="6057.81"/>
    <x v="1"/>
    <x v="3"/>
    <x v="2"/>
  </r>
  <r>
    <n v="15753719"/>
    <s v="Rickards"/>
    <x v="2"/>
    <x v="0"/>
    <n v="30"/>
    <x v="0"/>
    <x v="9"/>
    <n v="72392.41"/>
    <x v="1"/>
    <x v="0"/>
    <n v="547"/>
    <x v="1"/>
    <x v="0"/>
    <x v="1"/>
    <n v="77077.14"/>
    <x v="1"/>
    <x v="1"/>
    <x v="3"/>
  </r>
  <r>
    <n v="15803689"/>
    <s v="Begum"/>
    <x v="2"/>
    <x v="0"/>
    <n v="51"/>
    <x v="0"/>
    <x v="1"/>
    <n v="119741.77"/>
    <x v="2"/>
    <x v="2"/>
    <n v="647"/>
    <x v="0"/>
    <x v="1"/>
    <x v="1"/>
    <n v="54954.51"/>
    <x v="0"/>
    <x v="1"/>
    <x v="0"/>
  </r>
  <r>
    <n v="15718057"/>
    <s v="Onyinyechukwuka"/>
    <x v="0"/>
    <x v="0"/>
    <n v="51"/>
    <x v="0"/>
    <x v="0"/>
    <n v="100946.71"/>
    <x v="2"/>
    <x v="0"/>
    <n v="760"/>
    <x v="2"/>
    <x v="1"/>
    <x v="1"/>
    <n v="179614.8"/>
    <x v="0"/>
    <x v="4"/>
    <x v="0"/>
  </r>
  <r>
    <n v="15722010"/>
    <s v="Zuyev"/>
    <x v="1"/>
    <x v="1"/>
    <n v="53"/>
    <x v="0"/>
    <x v="9"/>
    <n v="170491.84"/>
    <x v="2"/>
    <x v="0"/>
    <n v="621"/>
    <x v="0"/>
    <x v="0"/>
    <x v="1"/>
    <n v="35588.07"/>
    <x v="0"/>
    <x v="3"/>
    <x v="3"/>
  </r>
  <r>
    <n v="15680998"/>
    <s v="Nwankwo"/>
    <x v="0"/>
    <x v="1"/>
    <n v="44"/>
    <x v="0"/>
    <x v="8"/>
    <n v="0"/>
    <x v="0"/>
    <x v="0"/>
    <n v="725"/>
    <x v="2"/>
    <x v="0"/>
    <x v="0"/>
    <n v="117356.14"/>
    <x v="1"/>
    <x v="0"/>
    <x v="2"/>
  </r>
  <r>
    <n v="15614782"/>
    <s v="Hao"/>
    <x v="0"/>
    <x v="1"/>
    <n v="36"/>
    <x v="0"/>
    <x v="1"/>
    <n v="0"/>
    <x v="0"/>
    <x v="0"/>
    <n v="526"/>
    <x v="1"/>
    <x v="0"/>
    <x v="1"/>
    <n v="160696.72"/>
    <x v="1"/>
    <x v="2"/>
    <x v="0"/>
  </r>
  <r>
    <n v="15591047"/>
    <s v="Ma"/>
    <x v="1"/>
    <x v="0"/>
    <n v="47"/>
    <x v="0"/>
    <x v="5"/>
    <n v="157296.01999999999"/>
    <x v="2"/>
    <x v="2"/>
    <n v="519"/>
    <x v="1"/>
    <x v="1"/>
    <x v="1"/>
    <n v="147278.43"/>
    <x v="0"/>
    <x v="2"/>
    <x v="1"/>
  </r>
  <r>
    <n v="15788291"/>
    <s v="Okwuadigbo"/>
    <x v="2"/>
    <x v="0"/>
    <n v="38"/>
    <x v="0"/>
    <x v="3"/>
    <n v="144606.22"/>
    <x v="2"/>
    <x v="0"/>
    <n v="713"/>
    <x v="2"/>
    <x v="0"/>
    <x v="0"/>
    <n v="56594.36"/>
    <x v="0"/>
    <x v="1"/>
    <x v="1"/>
  </r>
  <r>
    <n v="15604044"/>
    <s v="Mitchell"/>
    <x v="0"/>
    <x v="1"/>
    <n v="38"/>
    <x v="0"/>
    <x v="2"/>
    <n v="134811.29999999999"/>
    <x v="2"/>
    <x v="0"/>
    <n v="700"/>
    <x v="2"/>
    <x v="0"/>
    <x v="1"/>
    <n v="1299.75"/>
    <x v="1"/>
    <x v="3"/>
    <x v="1"/>
  </r>
  <r>
    <n v="15679587"/>
    <s v="Chan"/>
    <x v="0"/>
    <x v="0"/>
    <n v="34"/>
    <x v="0"/>
    <x v="9"/>
    <n v="115897.12"/>
    <x v="2"/>
    <x v="0"/>
    <n v="666"/>
    <x v="2"/>
    <x v="0"/>
    <x v="0"/>
    <n v="25095.03"/>
    <x v="1"/>
    <x v="3"/>
    <x v="3"/>
  </r>
  <r>
    <n v="15775153"/>
    <s v="Buchi"/>
    <x v="1"/>
    <x v="1"/>
    <n v="32"/>
    <x v="0"/>
    <x v="4"/>
    <n v="82034"/>
    <x v="1"/>
    <x v="0"/>
    <n v="630"/>
    <x v="0"/>
    <x v="1"/>
    <x v="1"/>
    <n v="146326.45000000001"/>
    <x v="1"/>
    <x v="2"/>
    <x v="2"/>
  </r>
  <r>
    <n v="15603925"/>
    <s v="Greco"/>
    <x v="1"/>
    <x v="0"/>
    <n v="26"/>
    <x v="1"/>
    <x v="4"/>
    <n v="174318.13"/>
    <x v="2"/>
    <x v="2"/>
    <n v="779"/>
    <x v="2"/>
    <x v="1"/>
    <x v="0"/>
    <n v="38296.21"/>
    <x v="1"/>
    <x v="3"/>
    <x v="2"/>
  </r>
  <r>
    <n v="15680970"/>
    <s v="Lombardi"/>
    <x v="2"/>
    <x v="0"/>
    <n v="41"/>
    <x v="0"/>
    <x v="0"/>
    <n v="114206.84"/>
    <x v="2"/>
    <x v="0"/>
    <n v="611"/>
    <x v="0"/>
    <x v="0"/>
    <x v="1"/>
    <n v="164061.6"/>
    <x v="1"/>
    <x v="2"/>
    <x v="0"/>
  </r>
  <r>
    <n v="15697183"/>
    <s v="Uchenna"/>
    <x v="1"/>
    <x v="1"/>
    <n v="43"/>
    <x v="0"/>
    <x v="9"/>
    <n v="0"/>
    <x v="0"/>
    <x v="2"/>
    <n v="685"/>
    <x v="2"/>
    <x v="0"/>
    <x v="1"/>
    <n v="107811.28"/>
    <x v="1"/>
    <x v="0"/>
    <x v="3"/>
  </r>
  <r>
    <n v="15567446"/>
    <s v="Coffman"/>
    <x v="2"/>
    <x v="1"/>
    <n v="39"/>
    <x v="0"/>
    <x v="9"/>
    <n v="111574.41"/>
    <x v="2"/>
    <x v="0"/>
    <n v="646"/>
    <x v="0"/>
    <x v="0"/>
    <x v="0"/>
    <n v="30838.51"/>
    <x v="1"/>
    <x v="3"/>
    <x v="3"/>
  </r>
  <r>
    <n v="15637476"/>
    <s v="Alexandrova"/>
    <x v="2"/>
    <x v="0"/>
    <n v="57"/>
    <x v="0"/>
    <x v="8"/>
    <n v="162448.69"/>
    <x v="2"/>
    <x v="0"/>
    <n v="683"/>
    <x v="2"/>
    <x v="1"/>
    <x v="1"/>
    <n v="9221.7800000000007"/>
    <x v="0"/>
    <x v="3"/>
    <x v="2"/>
  </r>
  <r>
    <n v="15714939"/>
    <s v="Fallaci"/>
    <x v="2"/>
    <x v="0"/>
    <n v="34"/>
    <x v="0"/>
    <x v="4"/>
    <n v="148249.54"/>
    <x v="2"/>
    <x v="0"/>
    <n v="484"/>
    <x v="4"/>
    <x v="1"/>
    <x v="0"/>
    <n v="33738.269999999997"/>
    <x v="1"/>
    <x v="3"/>
    <x v="2"/>
  </r>
  <r>
    <n v="15683503"/>
    <s v="Hudson"/>
    <x v="0"/>
    <x v="0"/>
    <n v="43"/>
    <x v="0"/>
    <x v="2"/>
    <n v="0"/>
    <x v="0"/>
    <x v="1"/>
    <n v="601"/>
    <x v="0"/>
    <x v="1"/>
    <x v="0"/>
    <n v="110916.15"/>
    <x v="0"/>
    <x v="0"/>
    <x v="1"/>
  </r>
  <r>
    <n v="15645569"/>
    <s v="Mai"/>
    <x v="1"/>
    <x v="0"/>
    <n v="26"/>
    <x v="1"/>
    <x v="3"/>
    <n v="123709.46"/>
    <x v="2"/>
    <x v="2"/>
    <n v="762"/>
    <x v="2"/>
    <x v="0"/>
    <x v="0"/>
    <n v="169654.57"/>
    <x v="1"/>
    <x v="2"/>
    <x v="1"/>
  </r>
  <r>
    <n v="15782569"/>
    <s v="Stout"/>
    <x v="0"/>
    <x v="0"/>
    <n v="72"/>
    <x v="2"/>
    <x v="9"/>
    <n v="0"/>
    <x v="0"/>
    <x v="0"/>
    <n v="687"/>
    <x v="2"/>
    <x v="1"/>
    <x v="0"/>
    <n v="69829.399999999994"/>
    <x v="1"/>
    <x v="1"/>
    <x v="3"/>
  </r>
  <r>
    <n v="15592387"/>
    <s v="Burke"/>
    <x v="0"/>
    <x v="1"/>
    <n v="30"/>
    <x v="0"/>
    <x v="8"/>
    <n v="0"/>
    <x v="0"/>
    <x v="0"/>
    <n v="566"/>
    <x v="1"/>
    <x v="0"/>
    <x v="1"/>
    <n v="54926.51"/>
    <x v="0"/>
    <x v="1"/>
    <x v="2"/>
  </r>
  <r>
    <n v="15609286"/>
    <s v="Chadwick"/>
    <x v="0"/>
    <x v="1"/>
    <n v="37"/>
    <x v="0"/>
    <x v="7"/>
    <n v="150525.79999999999"/>
    <x v="2"/>
    <x v="0"/>
    <n v="702"/>
    <x v="2"/>
    <x v="0"/>
    <x v="0"/>
    <n v="94728.49"/>
    <x v="1"/>
    <x v="0"/>
    <x v="3"/>
  </r>
  <r>
    <n v="15814035"/>
    <s v="Lawrence"/>
    <x v="0"/>
    <x v="1"/>
    <n v="29"/>
    <x v="1"/>
    <x v="9"/>
    <n v="0"/>
    <x v="0"/>
    <x v="0"/>
    <n v="601"/>
    <x v="0"/>
    <x v="0"/>
    <x v="0"/>
    <n v="80393.27"/>
    <x v="1"/>
    <x v="1"/>
    <x v="3"/>
  </r>
  <r>
    <n v="15661249"/>
    <s v="Bellucci"/>
    <x v="0"/>
    <x v="1"/>
    <n v="53"/>
    <x v="0"/>
    <x v="4"/>
    <n v="0"/>
    <x v="0"/>
    <x v="2"/>
    <n v="699"/>
    <x v="2"/>
    <x v="1"/>
    <x v="0"/>
    <n v="111307.98"/>
    <x v="1"/>
    <x v="0"/>
    <x v="2"/>
  </r>
  <r>
    <n v="15629117"/>
    <s v="Harper"/>
    <x v="0"/>
    <x v="1"/>
    <n v="28"/>
    <x v="1"/>
    <x v="7"/>
    <n v="0"/>
    <x v="0"/>
    <x v="2"/>
    <n v="584"/>
    <x v="1"/>
    <x v="0"/>
    <x v="1"/>
    <n v="19834.32"/>
    <x v="1"/>
    <x v="3"/>
    <x v="3"/>
  </r>
  <r>
    <n v="15607170"/>
    <s v="Boyle"/>
    <x v="0"/>
    <x v="1"/>
    <n v="35"/>
    <x v="0"/>
    <x v="8"/>
    <n v="0"/>
    <x v="0"/>
    <x v="2"/>
    <n v="699"/>
    <x v="2"/>
    <x v="0"/>
    <x v="0"/>
    <n v="78397.240000000005"/>
    <x v="1"/>
    <x v="1"/>
    <x v="2"/>
  </r>
  <r>
    <n v="15586585"/>
    <s v="Duncan"/>
    <x v="2"/>
    <x v="0"/>
    <n v="51"/>
    <x v="0"/>
    <x v="0"/>
    <n v="111018.98"/>
    <x v="2"/>
    <x v="0"/>
    <n v="698"/>
    <x v="2"/>
    <x v="0"/>
    <x v="1"/>
    <n v="86410.28"/>
    <x v="1"/>
    <x v="1"/>
    <x v="0"/>
  </r>
  <r>
    <n v="15686611"/>
    <s v="Moss"/>
    <x v="0"/>
    <x v="1"/>
    <n v="30"/>
    <x v="0"/>
    <x v="7"/>
    <n v="129755.99"/>
    <x v="2"/>
    <x v="0"/>
    <n v="495"/>
    <x v="4"/>
    <x v="1"/>
    <x v="1"/>
    <n v="172749.65"/>
    <x v="1"/>
    <x v="4"/>
    <x v="3"/>
  </r>
  <r>
    <n v="15603203"/>
    <s v="Avdeyeva"/>
    <x v="0"/>
    <x v="0"/>
    <n v="27"/>
    <x v="1"/>
    <x v="5"/>
    <n v="0"/>
    <x v="0"/>
    <x v="2"/>
    <n v="650"/>
    <x v="0"/>
    <x v="0"/>
    <x v="1"/>
    <n v="1002.39"/>
    <x v="1"/>
    <x v="3"/>
    <x v="1"/>
  </r>
  <r>
    <n v="15619857"/>
    <s v="Crawford"/>
    <x v="0"/>
    <x v="0"/>
    <n v="64"/>
    <x v="2"/>
    <x v="0"/>
    <n v="129555.7"/>
    <x v="2"/>
    <x v="0"/>
    <n v="605"/>
    <x v="0"/>
    <x v="0"/>
    <x v="0"/>
    <n v="13601.79"/>
    <x v="1"/>
    <x v="3"/>
    <x v="0"/>
  </r>
  <r>
    <n v="15805062"/>
    <s v="Lynton"/>
    <x v="1"/>
    <x v="1"/>
    <n v="38"/>
    <x v="0"/>
    <x v="1"/>
    <n v="87202.38"/>
    <x v="1"/>
    <x v="0"/>
    <n v="667"/>
    <x v="2"/>
    <x v="0"/>
    <x v="0"/>
    <n v="77866.91"/>
    <x v="1"/>
    <x v="1"/>
    <x v="0"/>
  </r>
  <r>
    <n v="15660271"/>
    <s v="Duncan"/>
    <x v="2"/>
    <x v="1"/>
    <n v="26"/>
    <x v="1"/>
    <x v="2"/>
    <n v="146133.39000000001"/>
    <x v="2"/>
    <x v="0"/>
    <n v="688"/>
    <x v="2"/>
    <x v="0"/>
    <x v="0"/>
    <n v="175296.76"/>
    <x v="1"/>
    <x v="4"/>
    <x v="1"/>
  </r>
  <r>
    <n v="15745295"/>
    <s v="Gether"/>
    <x v="1"/>
    <x v="0"/>
    <n v="31"/>
    <x v="0"/>
    <x v="10"/>
    <n v="0"/>
    <x v="0"/>
    <x v="0"/>
    <n v="727"/>
    <x v="2"/>
    <x v="0"/>
    <x v="1"/>
    <n v="121751.03999999999"/>
    <x v="0"/>
    <x v="0"/>
    <x v="0"/>
  </r>
  <r>
    <n v="15719352"/>
    <s v="Davidson"/>
    <x v="1"/>
    <x v="1"/>
    <n v="39"/>
    <x v="0"/>
    <x v="5"/>
    <n v="170184.99"/>
    <x v="2"/>
    <x v="2"/>
    <n v="754"/>
    <x v="2"/>
    <x v="0"/>
    <x v="1"/>
    <n v="89593.26"/>
    <x v="1"/>
    <x v="1"/>
    <x v="1"/>
  </r>
  <r>
    <n v="15766575"/>
    <s v="Larionova"/>
    <x v="2"/>
    <x v="0"/>
    <n v="62"/>
    <x v="2"/>
    <x v="2"/>
    <n v="140745.32999999999"/>
    <x v="2"/>
    <x v="0"/>
    <n v="612"/>
    <x v="0"/>
    <x v="0"/>
    <x v="1"/>
    <n v="193437.89"/>
    <x v="0"/>
    <x v="4"/>
    <x v="1"/>
  </r>
  <r>
    <n v="15594594"/>
    <s v="Loggia"/>
    <x v="1"/>
    <x v="1"/>
    <n v="42"/>
    <x v="0"/>
    <x v="3"/>
    <n v="139070.51"/>
    <x v="2"/>
    <x v="0"/>
    <n v="546"/>
    <x v="1"/>
    <x v="0"/>
    <x v="0"/>
    <n v="86945"/>
    <x v="1"/>
    <x v="1"/>
    <x v="1"/>
  </r>
  <r>
    <n v="15646161"/>
    <s v="Steinhoff"/>
    <x v="1"/>
    <x v="0"/>
    <n v="37"/>
    <x v="0"/>
    <x v="2"/>
    <n v="0"/>
    <x v="0"/>
    <x v="2"/>
    <n v="673"/>
    <x v="2"/>
    <x v="0"/>
    <x v="0"/>
    <n v="183318.79"/>
    <x v="1"/>
    <x v="4"/>
    <x v="1"/>
  </r>
  <r>
    <n v="15682585"/>
    <s v="Guerra"/>
    <x v="0"/>
    <x v="1"/>
    <n v="35"/>
    <x v="0"/>
    <x v="9"/>
    <n v="114193.24"/>
    <x v="2"/>
    <x v="0"/>
    <n v="593"/>
    <x v="1"/>
    <x v="0"/>
    <x v="1"/>
    <n v="71154.100000000006"/>
    <x v="1"/>
    <x v="1"/>
    <x v="3"/>
  </r>
  <r>
    <n v="15603134"/>
    <s v="Pai"/>
    <x v="1"/>
    <x v="0"/>
    <n v="40"/>
    <x v="0"/>
    <x v="7"/>
    <n v="167878.5"/>
    <x v="2"/>
    <x v="0"/>
    <n v="656"/>
    <x v="0"/>
    <x v="1"/>
    <x v="0"/>
    <n v="151887.16"/>
    <x v="1"/>
    <x v="2"/>
    <x v="3"/>
  </r>
  <r>
    <n v="15636444"/>
    <s v="Craig"/>
    <x v="2"/>
    <x v="0"/>
    <n v="53"/>
    <x v="0"/>
    <x v="8"/>
    <n v="141616.54999999999"/>
    <x v="2"/>
    <x v="2"/>
    <n v="535"/>
    <x v="1"/>
    <x v="0"/>
    <x v="0"/>
    <n v="75888.649999999994"/>
    <x v="1"/>
    <x v="1"/>
    <x v="2"/>
  </r>
  <r>
    <n v="15773456"/>
    <s v="Lazareva"/>
    <x v="2"/>
    <x v="1"/>
    <n v="36"/>
    <x v="0"/>
    <x v="6"/>
    <n v="145747.67000000001"/>
    <x v="2"/>
    <x v="2"/>
    <n v="678"/>
    <x v="2"/>
    <x v="1"/>
    <x v="0"/>
    <n v="89566.74"/>
    <x v="1"/>
    <x v="1"/>
    <x v="2"/>
  </r>
  <r>
    <n v="15745307"/>
    <s v="Ch'iu"/>
    <x v="1"/>
    <x v="0"/>
    <n v="48"/>
    <x v="0"/>
    <x v="0"/>
    <n v="129120.64"/>
    <x v="2"/>
    <x v="0"/>
    <n v="477"/>
    <x v="4"/>
    <x v="1"/>
    <x v="0"/>
    <n v="26475.79"/>
    <x v="1"/>
    <x v="3"/>
    <x v="0"/>
  </r>
  <r>
    <n v="15604119"/>
    <s v="Alderete"/>
    <x v="1"/>
    <x v="1"/>
    <n v="35"/>
    <x v="0"/>
    <x v="3"/>
    <n v="110349.82"/>
    <x v="2"/>
    <x v="0"/>
    <n v="850"/>
    <x v="3"/>
    <x v="1"/>
    <x v="1"/>
    <n v="126355.8"/>
    <x v="1"/>
    <x v="0"/>
    <x v="1"/>
  </r>
  <r>
    <n v="15626900"/>
    <s v="Kung"/>
    <x v="0"/>
    <x v="1"/>
    <n v="29"/>
    <x v="1"/>
    <x v="1"/>
    <n v="141325.56"/>
    <x v="2"/>
    <x v="0"/>
    <n v="427"/>
    <x v="4"/>
    <x v="0"/>
    <x v="0"/>
    <n v="93839.3"/>
    <x v="1"/>
    <x v="0"/>
    <x v="0"/>
  </r>
  <r>
    <n v="15605447"/>
    <s v="Palermo"/>
    <x v="0"/>
    <x v="1"/>
    <n v="49"/>
    <x v="0"/>
    <x v="0"/>
    <n v="78653.84"/>
    <x v="1"/>
    <x v="0"/>
    <n v="752"/>
    <x v="2"/>
    <x v="0"/>
    <x v="1"/>
    <n v="7698.6"/>
    <x v="1"/>
    <x v="3"/>
    <x v="0"/>
  </r>
  <r>
    <n v="15589030"/>
    <s v="Ts'ai"/>
    <x v="0"/>
    <x v="1"/>
    <n v="47"/>
    <x v="0"/>
    <x v="1"/>
    <n v="0"/>
    <x v="0"/>
    <x v="2"/>
    <n v="649"/>
    <x v="0"/>
    <x v="0"/>
    <x v="0"/>
    <n v="145593.85"/>
    <x v="1"/>
    <x v="2"/>
    <x v="0"/>
  </r>
  <r>
    <n v="15692463"/>
    <s v="Rahman"/>
    <x v="1"/>
    <x v="0"/>
    <n v="28"/>
    <x v="1"/>
    <x v="6"/>
    <n v="142253.65"/>
    <x v="2"/>
    <x v="0"/>
    <n v="799"/>
    <x v="3"/>
    <x v="0"/>
    <x v="1"/>
    <n v="45042.559999999998"/>
    <x v="1"/>
    <x v="3"/>
    <x v="2"/>
  </r>
  <r>
    <n v="15712403"/>
    <s v="McMillan"/>
    <x v="0"/>
    <x v="0"/>
    <n v="61"/>
    <x v="2"/>
    <x v="1"/>
    <n v="0"/>
    <x v="0"/>
    <x v="0"/>
    <n v="589"/>
    <x v="1"/>
    <x v="0"/>
    <x v="1"/>
    <n v="61108.56"/>
    <x v="0"/>
    <x v="1"/>
    <x v="0"/>
  </r>
  <r>
    <n v="15811762"/>
    <s v="Pickering"/>
    <x v="2"/>
    <x v="0"/>
    <n v="54"/>
    <x v="0"/>
    <x v="5"/>
    <n v="115988.86"/>
    <x v="2"/>
    <x v="0"/>
    <n v="583"/>
    <x v="1"/>
    <x v="0"/>
    <x v="1"/>
    <n v="57553.98"/>
    <x v="0"/>
    <x v="1"/>
    <x v="1"/>
  </r>
  <r>
    <n v="15718673"/>
    <s v="Mirams"/>
    <x v="1"/>
    <x v="0"/>
    <n v="33"/>
    <x v="0"/>
    <x v="7"/>
    <n v="75592.429999999993"/>
    <x v="1"/>
    <x v="0"/>
    <n v="839"/>
    <x v="3"/>
    <x v="0"/>
    <x v="1"/>
    <n v="62674.42"/>
    <x v="1"/>
    <x v="1"/>
    <x v="3"/>
  </r>
  <r>
    <n v="15724282"/>
    <s v="Tsao"/>
    <x v="2"/>
    <x v="1"/>
    <n v="44"/>
    <x v="0"/>
    <x v="6"/>
    <n v="164113.04"/>
    <x v="2"/>
    <x v="2"/>
    <n v="540"/>
    <x v="1"/>
    <x v="0"/>
    <x v="0"/>
    <n v="12120.79"/>
    <x v="1"/>
    <x v="3"/>
    <x v="2"/>
  </r>
  <r>
    <n v="15738181"/>
    <s v="Douglas"/>
    <x v="0"/>
    <x v="1"/>
    <n v="31"/>
    <x v="0"/>
    <x v="5"/>
    <n v="67996.23"/>
    <x v="1"/>
    <x v="2"/>
    <n v="850"/>
    <x v="3"/>
    <x v="1"/>
    <x v="1"/>
    <n v="50129.87"/>
    <x v="0"/>
    <x v="1"/>
    <x v="1"/>
  </r>
  <r>
    <n v="15633648"/>
    <s v="Jideofor"/>
    <x v="1"/>
    <x v="0"/>
    <n v="51"/>
    <x v="0"/>
    <x v="8"/>
    <n v="0"/>
    <x v="0"/>
    <x v="2"/>
    <n v="696"/>
    <x v="2"/>
    <x v="0"/>
    <x v="1"/>
    <n v="55022.43"/>
    <x v="1"/>
    <x v="1"/>
    <x v="2"/>
  </r>
  <r>
    <n v="15603323"/>
    <s v="Bell"/>
    <x v="1"/>
    <x v="0"/>
    <n v="33"/>
    <x v="0"/>
    <x v="1"/>
    <n v="0"/>
    <x v="0"/>
    <x v="2"/>
    <n v="660"/>
    <x v="2"/>
    <x v="1"/>
    <x v="1"/>
    <n v="117834.91"/>
    <x v="1"/>
    <x v="0"/>
    <x v="0"/>
  </r>
  <r>
    <n v="15583725"/>
    <s v="Mairinger"/>
    <x v="0"/>
    <x v="1"/>
    <n v="48"/>
    <x v="0"/>
    <x v="1"/>
    <n v="138778.15"/>
    <x v="2"/>
    <x v="0"/>
    <n v="682"/>
    <x v="2"/>
    <x v="1"/>
    <x v="0"/>
    <n v="168840.23"/>
    <x v="1"/>
    <x v="2"/>
    <x v="0"/>
  </r>
  <r>
    <n v="15588350"/>
    <s v="McIntyre"/>
    <x v="0"/>
    <x v="0"/>
    <n v="43"/>
    <x v="0"/>
    <x v="7"/>
    <n v="147832.15"/>
    <x v="2"/>
    <x v="0"/>
    <n v="744"/>
    <x v="2"/>
    <x v="1"/>
    <x v="0"/>
    <n v="24234.11"/>
    <x v="1"/>
    <x v="3"/>
    <x v="3"/>
  </r>
  <r>
    <n v="15798398"/>
    <s v="Pagnotto"/>
    <x v="0"/>
    <x v="0"/>
    <n v="36"/>
    <x v="0"/>
    <x v="4"/>
    <n v="135438.39999999999"/>
    <x v="2"/>
    <x v="0"/>
    <n v="785"/>
    <x v="3"/>
    <x v="1"/>
    <x v="1"/>
    <n v="190627.01"/>
    <x v="1"/>
    <x v="4"/>
    <x v="2"/>
  </r>
  <r>
    <n v="15784844"/>
    <s v="K'ung"/>
    <x v="1"/>
    <x v="1"/>
    <n v="48"/>
    <x v="0"/>
    <x v="8"/>
    <n v="116060.08"/>
    <x v="2"/>
    <x v="0"/>
    <n v="752"/>
    <x v="2"/>
    <x v="0"/>
    <x v="1"/>
    <n v="156618.38"/>
    <x v="0"/>
    <x v="2"/>
    <x v="2"/>
  </r>
  <r>
    <n v="15580684"/>
    <s v="Feng"/>
    <x v="0"/>
    <x v="0"/>
    <n v="29"/>
    <x v="1"/>
    <x v="8"/>
    <n v="112564.62"/>
    <x v="2"/>
    <x v="0"/>
    <n v="706"/>
    <x v="2"/>
    <x v="0"/>
    <x v="1"/>
    <n v="42334.38"/>
    <x v="1"/>
    <x v="3"/>
    <x v="2"/>
  </r>
  <r>
    <n v="15809663"/>
    <s v="Donaldson"/>
    <x v="0"/>
    <x v="0"/>
    <n v="27"/>
    <x v="1"/>
    <x v="1"/>
    <n v="125406.58"/>
    <x v="2"/>
    <x v="0"/>
    <n v="583"/>
    <x v="1"/>
    <x v="0"/>
    <x v="0"/>
    <n v="110784.42"/>
    <x v="1"/>
    <x v="0"/>
    <x v="0"/>
  </r>
  <r>
    <n v="15640078"/>
    <s v="Chambers"/>
    <x v="2"/>
    <x v="0"/>
    <n v="39"/>
    <x v="0"/>
    <x v="8"/>
    <n v="135134.99"/>
    <x v="2"/>
    <x v="0"/>
    <n v="660"/>
    <x v="2"/>
    <x v="0"/>
    <x v="1"/>
    <n v="173683"/>
    <x v="0"/>
    <x v="4"/>
    <x v="2"/>
  </r>
  <r>
    <n v="15698786"/>
    <s v="Marcelo"/>
    <x v="0"/>
    <x v="0"/>
    <n v="39"/>
    <x v="0"/>
    <x v="9"/>
    <n v="133102.92000000001"/>
    <x v="2"/>
    <x v="0"/>
    <n v="819"/>
    <x v="3"/>
    <x v="0"/>
    <x v="1"/>
    <n v="27046.46"/>
    <x v="0"/>
    <x v="3"/>
    <x v="3"/>
  </r>
  <r>
    <n v="15569807"/>
    <s v="Ejimofor"/>
    <x v="0"/>
    <x v="0"/>
    <n v="34"/>
    <x v="0"/>
    <x v="2"/>
    <n v="42157.08"/>
    <x v="1"/>
    <x v="0"/>
    <n v="673"/>
    <x v="2"/>
    <x v="0"/>
    <x v="1"/>
    <n v="20598.59"/>
    <x v="0"/>
    <x v="3"/>
    <x v="1"/>
  </r>
  <r>
    <n v="15730830"/>
    <s v="Dale"/>
    <x v="0"/>
    <x v="0"/>
    <n v="30"/>
    <x v="0"/>
    <x v="6"/>
    <n v="0"/>
    <x v="0"/>
    <x v="2"/>
    <n v="752"/>
    <x v="2"/>
    <x v="0"/>
    <x v="0"/>
    <n v="104991.28"/>
    <x v="1"/>
    <x v="0"/>
    <x v="2"/>
  </r>
  <r>
    <n v="15805112"/>
    <s v="Pokrovsky"/>
    <x v="0"/>
    <x v="1"/>
    <n v="38"/>
    <x v="0"/>
    <x v="3"/>
    <n v="82259.289999999994"/>
    <x v="1"/>
    <x v="0"/>
    <n v="578"/>
    <x v="1"/>
    <x v="0"/>
    <x v="1"/>
    <n v="8996.9699999999993"/>
    <x v="1"/>
    <x v="3"/>
    <x v="1"/>
  </r>
  <r>
    <n v="15633064"/>
    <s v="Stonebraker"/>
    <x v="0"/>
    <x v="0"/>
    <n v="36"/>
    <x v="0"/>
    <x v="4"/>
    <n v="0"/>
    <x v="0"/>
    <x v="2"/>
    <n v="438"/>
    <x v="4"/>
    <x v="0"/>
    <x v="1"/>
    <n v="64420.5"/>
    <x v="1"/>
    <x v="1"/>
    <x v="2"/>
  </r>
  <r>
    <n v="15703119"/>
    <s v="Liang"/>
    <x v="0"/>
    <x v="1"/>
    <n v="38"/>
    <x v="0"/>
    <x v="5"/>
    <n v="0"/>
    <x v="0"/>
    <x v="2"/>
    <n v="652"/>
    <x v="0"/>
    <x v="0"/>
    <x v="0"/>
    <n v="145700.22"/>
    <x v="1"/>
    <x v="2"/>
    <x v="1"/>
  </r>
  <r>
    <n v="15730447"/>
    <s v="Anderson"/>
    <x v="0"/>
    <x v="0"/>
    <n v="49"/>
    <x v="0"/>
    <x v="4"/>
    <n v="0"/>
    <x v="0"/>
    <x v="2"/>
    <n v="629"/>
    <x v="0"/>
    <x v="0"/>
    <x v="0"/>
    <n v="196335.48"/>
    <x v="1"/>
    <x v="4"/>
    <x v="2"/>
  </r>
  <r>
    <n v="15813850"/>
    <s v="Christian"/>
    <x v="0"/>
    <x v="1"/>
    <n v="52"/>
    <x v="0"/>
    <x v="3"/>
    <n v="0"/>
    <x v="0"/>
    <x v="0"/>
    <n v="720"/>
    <x v="2"/>
    <x v="0"/>
    <x v="0"/>
    <n v="14781.12"/>
    <x v="1"/>
    <x v="3"/>
    <x v="1"/>
  </r>
  <r>
    <n v="15711889"/>
    <s v="Mao"/>
    <x v="0"/>
    <x v="1"/>
    <n v="42"/>
    <x v="0"/>
    <x v="6"/>
    <n v="150461.07"/>
    <x v="2"/>
    <x v="0"/>
    <n v="668"/>
    <x v="2"/>
    <x v="0"/>
    <x v="1"/>
    <n v="108139.23"/>
    <x v="1"/>
    <x v="0"/>
    <x v="2"/>
  </r>
  <r>
    <n v="15664610"/>
    <s v="Campbell"/>
    <x v="2"/>
    <x v="1"/>
    <n v="48"/>
    <x v="0"/>
    <x v="4"/>
    <n v="133994.51999999999"/>
    <x v="2"/>
    <x v="0"/>
    <n v="459"/>
    <x v="4"/>
    <x v="0"/>
    <x v="0"/>
    <n v="19287.060000000001"/>
    <x v="0"/>
    <x v="3"/>
    <x v="2"/>
  </r>
  <r>
    <n v="15751710"/>
    <s v="Ginikanwa"/>
    <x v="1"/>
    <x v="1"/>
    <n v="31"/>
    <x v="0"/>
    <x v="2"/>
    <n v="164870.81"/>
    <x v="2"/>
    <x v="2"/>
    <n v="729"/>
    <x v="2"/>
    <x v="0"/>
    <x v="0"/>
    <n v="9567.39"/>
    <x v="1"/>
    <x v="3"/>
    <x v="1"/>
  </r>
  <r>
    <n v="15692926"/>
    <s v="Toscani"/>
    <x v="2"/>
    <x v="1"/>
    <n v="25"/>
    <x v="1"/>
    <x v="2"/>
    <n v="121702.73"/>
    <x v="2"/>
    <x v="0"/>
    <n v="498"/>
    <x v="4"/>
    <x v="0"/>
    <x v="0"/>
    <n v="132210.49"/>
    <x v="1"/>
    <x v="2"/>
    <x v="1"/>
  </r>
  <r>
    <n v="15813741"/>
    <s v="Nnachetam"/>
    <x v="1"/>
    <x v="1"/>
    <n v="25"/>
    <x v="1"/>
    <x v="5"/>
    <n v="193858.2"/>
    <x v="2"/>
    <x v="0"/>
    <n v="549"/>
    <x v="1"/>
    <x v="1"/>
    <x v="0"/>
    <n v="21600.11"/>
    <x v="1"/>
    <x v="3"/>
    <x v="1"/>
  </r>
  <r>
    <n v="15698474"/>
    <s v="Sagese"/>
    <x v="2"/>
    <x v="0"/>
    <n v="54"/>
    <x v="0"/>
    <x v="1"/>
    <n v="131039.97"/>
    <x v="2"/>
    <x v="2"/>
    <n v="601"/>
    <x v="0"/>
    <x v="0"/>
    <x v="0"/>
    <n v="199661.5"/>
    <x v="1"/>
    <x v="4"/>
    <x v="0"/>
  </r>
  <r>
    <n v="15568595"/>
    <s v="Fleming"/>
    <x v="0"/>
    <x v="1"/>
    <n v="64"/>
    <x v="2"/>
    <x v="9"/>
    <n v="113829.45"/>
    <x v="2"/>
    <x v="0"/>
    <n v="544"/>
    <x v="1"/>
    <x v="0"/>
    <x v="0"/>
    <n v="124341.49"/>
    <x v="1"/>
    <x v="0"/>
    <x v="3"/>
  </r>
  <r>
    <n v="15603065"/>
    <s v="Grubb"/>
    <x v="0"/>
    <x v="0"/>
    <n v="30"/>
    <x v="0"/>
    <x v="5"/>
    <n v="0"/>
    <x v="0"/>
    <x v="2"/>
    <n v="751"/>
    <x v="2"/>
    <x v="0"/>
    <x v="1"/>
    <n v="15766.1"/>
    <x v="1"/>
    <x v="3"/>
    <x v="1"/>
  </r>
  <r>
    <n v="15592937"/>
    <s v="Napolitani"/>
    <x v="2"/>
    <x v="0"/>
    <n v="41"/>
    <x v="0"/>
    <x v="6"/>
    <n v="81877.38"/>
    <x v="1"/>
    <x v="0"/>
    <n v="632"/>
    <x v="0"/>
    <x v="0"/>
    <x v="0"/>
    <n v="33642.21"/>
    <x v="1"/>
    <x v="3"/>
    <x v="2"/>
  </r>
  <r>
    <n v="15699637"/>
    <s v="Anenechi"/>
    <x v="1"/>
    <x v="1"/>
    <n v="57"/>
    <x v="0"/>
    <x v="2"/>
    <n v="116326.07"/>
    <x v="2"/>
    <x v="0"/>
    <n v="694"/>
    <x v="2"/>
    <x v="0"/>
    <x v="0"/>
    <n v="117704.65"/>
    <x v="1"/>
    <x v="0"/>
    <x v="1"/>
  </r>
  <r>
    <n v="15667215"/>
    <s v="Chandler"/>
    <x v="0"/>
    <x v="1"/>
    <n v="31"/>
    <x v="0"/>
    <x v="0"/>
    <n v="0"/>
    <x v="0"/>
    <x v="2"/>
    <n v="678"/>
    <x v="2"/>
    <x v="0"/>
    <x v="0"/>
    <n v="58803.28"/>
    <x v="1"/>
    <x v="1"/>
    <x v="0"/>
  </r>
  <r>
    <n v="15788659"/>
    <s v="Howells"/>
    <x v="0"/>
    <x v="1"/>
    <n v="46"/>
    <x v="0"/>
    <x v="4"/>
    <n v="0"/>
    <x v="0"/>
    <x v="2"/>
    <n v="695"/>
    <x v="2"/>
    <x v="0"/>
    <x v="0"/>
    <n v="137537.22"/>
    <x v="1"/>
    <x v="2"/>
    <x v="2"/>
  </r>
  <r>
    <n v="15763218"/>
    <s v="Akeroyd"/>
    <x v="0"/>
    <x v="0"/>
    <n v="41"/>
    <x v="0"/>
    <x v="1"/>
    <n v="0"/>
    <x v="0"/>
    <x v="2"/>
    <n v="661"/>
    <x v="2"/>
    <x v="1"/>
    <x v="0"/>
    <n v="131300.68"/>
    <x v="1"/>
    <x v="2"/>
    <x v="0"/>
  </r>
  <r>
    <n v="15645772"/>
    <s v="Onwumelu"/>
    <x v="0"/>
    <x v="1"/>
    <n v="33"/>
    <x v="0"/>
    <x v="9"/>
    <n v="0"/>
    <x v="0"/>
    <x v="2"/>
    <n v="661"/>
    <x v="2"/>
    <x v="0"/>
    <x v="0"/>
    <n v="84174.81"/>
    <x v="1"/>
    <x v="1"/>
    <x v="3"/>
  </r>
  <r>
    <n v="15725511"/>
    <s v="Wallace"/>
    <x v="0"/>
    <x v="0"/>
    <n v="31"/>
    <x v="0"/>
    <x v="6"/>
    <n v="127070.73"/>
    <x v="2"/>
    <x v="0"/>
    <n v="559"/>
    <x v="1"/>
    <x v="1"/>
    <x v="0"/>
    <n v="160941.78"/>
    <x v="1"/>
    <x v="2"/>
    <x v="2"/>
  </r>
  <r>
    <n v="15575024"/>
    <s v="Uwaezuoke"/>
    <x v="0"/>
    <x v="1"/>
    <n v="29"/>
    <x v="1"/>
    <x v="6"/>
    <n v="0"/>
    <x v="0"/>
    <x v="2"/>
    <n v="503"/>
    <x v="1"/>
    <x v="0"/>
    <x v="0"/>
    <n v="143954.99"/>
    <x v="1"/>
    <x v="2"/>
    <x v="2"/>
  </r>
  <r>
    <n v="15640825"/>
    <s v="Loyau"/>
    <x v="1"/>
    <x v="1"/>
    <n v="46"/>
    <x v="0"/>
    <x v="6"/>
    <n v="122549.64"/>
    <x v="2"/>
    <x v="0"/>
    <n v="695"/>
    <x v="2"/>
    <x v="0"/>
    <x v="0"/>
    <n v="56297.85"/>
    <x v="1"/>
    <x v="1"/>
    <x v="2"/>
  </r>
  <r>
    <n v="15662397"/>
    <s v="Small"/>
    <x v="0"/>
    <x v="0"/>
    <n v="42"/>
    <x v="0"/>
    <x v="8"/>
    <n v="176099.13"/>
    <x v="2"/>
    <x v="0"/>
    <n v="640"/>
    <x v="0"/>
    <x v="0"/>
    <x v="0"/>
    <n v="8404.73"/>
    <x v="1"/>
    <x v="3"/>
    <x v="2"/>
  </r>
  <r>
    <n v="15576368"/>
    <s v="Bledsoe"/>
    <x v="2"/>
    <x v="0"/>
    <n v="48"/>
    <x v="0"/>
    <x v="6"/>
    <n v="122388.38"/>
    <x v="2"/>
    <x v="2"/>
    <n v="624"/>
    <x v="0"/>
    <x v="1"/>
    <x v="1"/>
    <n v="30020.09"/>
    <x v="1"/>
    <x v="3"/>
    <x v="2"/>
  </r>
  <r>
    <n v="15674991"/>
    <s v="Kao"/>
    <x v="0"/>
    <x v="1"/>
    <n v="42"/>
    <x v="0"/>
    <x v="9"/>
    <n v="0"/>
    <x v="0"/>
    <x v="2"/>
    <n v="667"/>
    <x v="2"/>
    <x v="1"/>
    <x v="0"/>
    <n v="58137.42"/>
    <x v="1"/>
    <x v="1"/>
    <x v="3"/>
  </r>
  <r>
    <n v="15721024"/>
    <s v="Wickens"/>
    <x v="0"/>
    <x v="1"/>
    <n v="26"/>
    <x v="1"/>
    <x v="10"/>
    <n v="0"/>
    <x v="0"/>
    <x v="0"/>
    <n v="642"/>
    <x v="0"/>
    <x v="1"/>
    <x v="1"/>
    <n v="47472.68"/>
    <x v="1"/>
    <x v="3"/>
    <x v="0"/>
  </r>
  <r>
    <n v="15745621"/>
    <s v="Wertheim"/>
    <x v="1"/>
    <x v="0"/>
    <n v="32"/>
    <x v="0"/>
    <x v="5"/>
    <n v="118879.35"/>
    <x v="2"/>
    <x v="2"/>
    <n v="640"/>
    <x v="0"/>
    <x v="0"/>
    <x v="0"/>
    <n v="19131.71"/>
    <x v="1"/>
    <x v="3"/>
    <x v="1"/>
  </r>
  <r>
    <n v="15642394"/>
    <s v="He"/>
    <x v="1"/>
    <x v="1"/>
    <n v="35"/>
    <x v="0"/>
    <x v="8"/>
    <n v="0"/>
    <x v="0"/>
    <x v="2"/>
    <n v="529"/>
    <x v="1"/>
    <x v="0"/>
    <x v="0"/>
    <n v="187288.5"/>
    <x v="1"/>
    <x v="4"/>
    <x v="2"/>
  </r>
  <r>
    <n v="15754605"/>
    <s v="Jarvis"/>
    <x v="0"/>
    <x v="0"/>
    <n v="39"/>
    <x v="0"/>
    <x v="8"/>
    <n v="0"/>
    <x v="0"/>
    <x v="2"/>
    <n v="563"/>
    <x v="1"/>
    <x v="0"/>
    <x v="0"/>
    <n v="17603.810000000001"/>
    <x v="1"/>
    <x v="3"/>
    <x v="2"/>
  </r>
  <r>
    <n v="15607040"/>
    <s v="P'an"/>
    <x v="1"/>
    <x v="0"/>
    <n v="38"/>
    <x v="0"/>
    <x v="4"/>
    <n v="88736.44"/>
    <x v="1"/>
    <x v="2"/>
    <n v="593"/>
    <x v="1"/>
    <x v="0"/>
    <x v="1"/>
    <n v="67020.03"/>
    <x v="1"/>
    <x v="1"/>
    <x v="2"/>
  </r>
  <r>
    <n v="15715142"/>
    <s v="Repina"/>
    <x v="2"/>
    <x v="1"/>
    <n v="45"/>
    <x v="0"/>
    <x v="3"/>
    <n v="102703.62"/>
    <x v="2"/>
    <x v="0"/>
    <n v="739"/>
    <x v="2"/>
    <x v="1"/>
    <x v="0"/>
    <n v="147802.94"/>
    <x v="0"/>
    <x v="2"/>
    <x v="1"/>
  </r>
  <r>
    <n v="15810978"/>
    <s v="Pugliesi"/>
    <x v="1"/>
    <x v="0"/>
    <n v="70"/>
    <x v="2"/>
    <x v="1"/>
    <n v="0"/>
    <x v="0"/>
    <x v="2"/>
    <n v="788"/>
    <x v="3"/>
    <x v="0"/>
    <x v="0"/>
    <n v="41610.620000000003"/>
    <x v="1"/>
    <x v="3"/>
    <x v="0"/>
  </r>
  <r>
    <n v="15668886"/>
    <s v="Blakey"/>
    <x v="1"/>
    <x v="0"/>
    <n v="38"/>
    <x v="0"/>
    <x v="6"/>
    <n v="0"/>
    <x v="0"/>
    <x v="2"/>
    <n v="684"/>
    <x v="2"/>
    <x v="0"/>
    <x v="1"/>
    <n v="44255.65"/>
    <x v="1"/>
    <x v="3"/>
    <x v="2"/>
  </r>
  <r>
    <n v="15780804"/>
    <s v="Nucci"/>
    <x v="0"/>
    <x v="1"/>
    <n v="55"/>
    <x v="0"/>
    <x v="8"/>
    <n v="97318.25"/>
    <x v="1"/>
    <x v="0"/>
    <n v="482"/>
    <x v="4"/>
    <x v="1"/>
    <x v="0"/>
    <n v="78416.14"/>
    <x v="1"/>
    <x v="1"/>
    <x v="2"/>
  </r>
  <r>
    <n v="15613880"/>
    <s v="Higinbotham"/>
    <x v="1"/>
    <x v="1"/>
    <n v="58"/>
    <x v="0"/>
    <x v="8"/>
    <n v="128468.69"/>
    <x v="2"/>
    <x v="0"/>
    <n v="591"/>
    <x v="1"/>
    <x v="1"/>
    <x v="0"/>
    <n v="137254.54999999999"/>
    <x v="1"/>
    <x v="2"/>
    <x v="2"/>
  </r>
  <r>
    <n v="15775238"/>
    <s v="Achebe"/>
    <x v="2"/>
    <x v="0"/>
    <n v="41"/>
    <x v="0"/>
    <x v="4"/>
    <n v="133432.59"/>
    <x v="2"/>
    <x v="0"/>
    <n v="651"/>
    <x v="0"/>
    <x v="1"/>
    <x v="0"/>
    <n v="151303.48000000001"/>
    <x v="1"/>
    <x v="2"/>
    <x v="2"/>
  </r>
  <r>
    <n v="15786905"/>
    <s v="Russo"/>
    <x v="2"/>
    <x v="0"/>
    <n v="40"/>
    <x v="0"/>
    <x v="2"/>
    <n v="141782.57"/>
    <x v="2"/>
    <x v="2"/>
    <n v="749"/>
    <x v="2"/>
    <x v="1"/>
    <x v="1"/>
    <n v="86333.63"/>
    <x v="1"/>
    <x v="1"/>
    <x v="1"/>
  </r>
  <r>
    <n v="15747867"/>
    <s v="Trevisani"/>
    <x v="0"/>
    <x v="1"/>
    <n v="24"/>
    <x v="1"/>
    <x v="9"/>
    <n v="135125.28"/>
    <x v="2"/>
    <x v="0"/>
    <n v="583"/>
    <x v="1"/>
    <x v="1"/>
    <x v="1"/>
    <n v="89801.9"/>
    <x v="1"/>
    <x v="1"/>
    <x v="3"/>
  </r>
  <r>
    <n v="15600337"/>
    <s v="Dobie"/>
    <x v="1"/>
    <x v="1"/>
    <n v="42"/>
    <x v="0"/>
    <x v="0"/>
    <n v="178820.91"/>
    <x v="2"/>
    <x v="0"/>
    <n v="661"/>
    <x v="2"/>
    <x v="1"/>
    <x v="1"/>
    <n v="29358.57"/>
    <x v="0"/>
    <x v="3"/>
    <x v="0"/>
  </r>
  <r>
    <n v="15801277"/>
    <s v="Maccallum"/>
    <x v="0"/>
    <x v="0"/>
    <n v="31"/>
    <x v="0"/>
    <x v="0"/>
    <n v="112212.14"/>
    <x v="2"/>
    <x v="2"/>
    <n v="715"/>
    <x v="2"/>
    <x v="0"/>
    <x v="0"/>
    <n v="181600.72"/>
    <x v="1"/>
    <x v="4"/>
    <x v="0"/>
  </r>
  <r>
    <n v="15579334"/>
    <s v="Watkins"/>
    <x v="2"/>
    <x v="0"/>
    <n v="45"/>
    <x v="0"/>
    <x v="8"/>
    <n v="126674.81"/>
    <x v="2"/>
    <x v="0"/>
    <n v="769"/>
    <x v="2"/>
    <x v="0"/>
    <x v="1"/>
    <n v="124118.71"/>
    <x v="0"/>
    <x v="0"/>
    <x v="2"/>
  </r>
  <r>
    <n v="15802741"/>
    <s v="Mitchel"/>
    <x v="0"/>
    <x v="0"/>
    <n v="51"/>
    <x v="0"/>
    <x v="3"/>
    <n v="136294.97"/>
    <x v="2"/>
    <x v="0"/>
    <n v="625"/>
    <x v="0"/>
    <x v="0"/>
    <x v="1"/>
    <n v="38867.46"/>
    <x v="0"/>
    <x v="3"/>
    <x v="1"/>
  </r>
  <r>
    <n v="15720649"/>
    <s v="Ferdinand"/>
    <x v="0"/>
    <x v="0"/>
    <n v="36"/>
    <x v="0"/>
    <x v="8"/>
    <n v="66392.639999999999"/>
    <x v="1"/>
    <x v="0"/>
    <n v="641"/>
    <x v="0"/>
    <x v="0"/>
    <x v="1"/>
    <n v="31106.67"/>
    <x v="1"/>
    <x v="3"/>
    <x v="2"/>
  </r>
  <r>
    <n v="15589493"/>
    <s v="Otitodilinna"/>
    <x v="2"/>
    <x v="1"/>
    <n v="27"/>
    <x v="1"/>
    <x v="1"/>
    <n v="122552.34"/>
    <x v="2"/>
    <x v="2"/>
    <n v="716"/>
    <x v="2"/>
    <x v="0"/>
    <x v="1"/>
    <n v="67611.360000000001"/>
    <x v="1"/>
    <x v="1"/>
    <x v="0"/>
  </r>
  <r>
    <n v="15688251"/>
    <s v="Mamelu"/>
    <x v="0"/>
    <x v="1"/>
    <n v="43"/>
    <x v="0"/>
    <x v="1"/>
    <n v="76408.850000000006"/>
    <x v="1"/>
    <x v="2"/>
    <n v="767"/>
    <x v="2"/>
    <x v="0"/>
    <x v="1"/>
    <n v="77837.63"/>
    <x v="1"/>
    <x v="1"/>
    <x v="0"/>
  </r>
  <r>
    <n v="15665238"/>
    <s v="Beneventi"/>
    <x v="2"/>
    <x v="1"/>
    <n v="36"/>
    <x v="0"/>
    <x v="2"/>
    <n v="145071.24"/>
    <x v="2"/>
    <x v="0"/>
    <n v="745"/>
    <x v="2"/>
    <x v="1"/>
    <x v="1"/>
    <n v="6078.46"/>
    <x v="1"/>
    <x v="3"/>
    <x v="1"/>
  </r>
  <r>
    <n v="15740900"/>
    <s v="Perrodin"/>
    <x v="0"/>
    <x v="1"/>
    <n v="34"/>
    <x v="0"/>
    <x v="5"/>
    <n v="0"/>
    <x v="0"/>
    <x v="2"/>
    <n v="589"/>
    <x v="1"/>
    <x v="0"/>
    <x v="0"/>
    <n v="177896.92"/>
    <x v="1"/>
    <x v="4"/>
    <x v="1"/>
  </r>
  <r>
    <n v="15681068"/>
    <s v="Chinagorom"/>
    <x v="0"/>
    <x v="0"/>
    <n v="45"/>
    <x v="0"/>
    <x v="0"/>
    <n v="109730.22"/>
    <x v="2"/>
    <x v="0"/>
    <n v="796"/>
    <x v="3"/>
    <x v="0"/>
    <x v="0"/>
    <n v="123882.73"/>
    <x v="1"/>
    <x v="0"/>
    <x v="0"/>
  </r>
  <r>
    <n v="15748625"/>
    <s v="Napolitano"/>
    <x v="0"/>
    <x v="1"/>
    <n v="57"/>
    <x v="0"/>
    <x v="5"/>
    <n v="0"/>
    <x v="0"/>
    <x v="2"/>
    <n v="664"/>
    <x v="2"/>
    <x v="0"/>
    <x v="0"/>
    <n v="15304.08"/>
    <x v="1"/>
    <x v="3"/>
    <x v="1"/>
  </r>
  <r>
    <n v="15727299"/>
    <s v="Edgar"/>
    <x v="1"/>
    <x v="1"/>
    <n v="62"/>
    <x v="2"/>
    <x v="1"/>
    <n v="64119.38"/>
    <x v="1"/>
    <x v="0"/>
    <n v="445"/>
    <x v="4"/>
    <x v="0"/>
    <x v="0"/>
    <n v="76569.64"/>
    <x v="0"/>
    <x v="1"/>
    <x v="0"/>
  </r>
  <r>
    <n v="15620204"/>
    <s v="Walker"/>
    <x v="2"/>
    <x v="0"/>
    <n v="57"/>
    <x v="0"/>
    <x v="1"/>
    <n v="106138.33"/>
    <x v="2"/>
    <x v="2"/>
    <n v="543"/>
    <x v="1"/>
    <x v="0"/>
    <x v="0"/>
    <n v="120657.32"/>
    <x v="0"/>
    <x v="0"/>
    <x v="0"/>
  </r>
  <r>
    <n v="15669516"/>
    <s v="Steele"/>
    <x v="1"/>
    <x v="1"/>
    <n v="36"/>
    <x v="0"/>
    <x v="0"/>
    <n v="0"/>
    <x v="0"/>
    <x v="2"/>
    <n v="746"/>
    <x v="2"/>
    <x v="0"/>
    <x v="0"/>
    <n v="16436.560000000001"/>
    <x v="1"/>
    <x v="3"/>
    <x v="0"/>
  </r>
  <r>
    <n v="15736534"/>
    <s v="Elkins"/>
    <x v="2"/>
    <x v="1"/>
    <n v="33"/>
    <x v="0"/>
    <x v="10"/>
    <n v="181656.51"/>
    <x v="2"/>
    <x v="0"/>
    <n v="742"/>
    <x v="2"/>
    <x v="0"/>
    <x v="0"/>
    <n v="107667.91"/>
    <x v="1"/>
    <x v="0"/>
    <x v="0"/>
  </r>
  <r>
    <n v="15803457"/>
    <s v="Hao"/>
    <x v="0"/>
    <x v="0"/>
    <n v="32"/>
    <x v="0"/>
    <x v="8"/>
    <n v="0"/>
    <x v="0"/>
    <x v="2"/>
    <n v="750"/>
    <x v="2"/>
    <x v="0"/>
    <x v="1"/>
    <n v="95611.47"/>
    <x v="1"/>
    <x v="0"/>
    <x v="2"/>
  </r>
  <r>
    <n v="15659098"/>
    <s v="Toscano"/>
    <x v="0"/>
    <x v="1"/>
    <n v="30"/>
    <x v="0"/>
    <x v="3"/>
    <n v="95128.86"/>
    <x v="1"/>
    <x v="0"/>
    <n v="669"/>
    <x v="2"/>
    <x v="1"/>
    <x v="1"/>
    <n v="19799.259999999998"/>
    <x v="1"/>
    <x v="3"/>
    <x v="1"/>
  </r>
  <r>
    <n v="15603436"/>
    <s v="Savage"/>
    <x v="1"/>
    <x v="0"/>
    <n v="49"/>
    <x v="0"/>
    <x v="0"/>
    <n v="126615.94"/>
    <x v="2"/>
    <x v="2"/>
    <n v="594"/>
    <x v="1"/>
    <x v="1"/>
    <x v="0"/>
    <n v="123214.74"/>
    <x v="1"/>
    <x v="0"/>
    <x v="0"/>
  </r>
  <r>
    <n v="15566292"/>
    <s v="Okwuadigbo"/>
    <x v="1"/>
    <x v="1"/>
    <n v="36"/>
    <x v="0"/>
    <x v="1"/>
    <n v="0"/>
    <x v="0"/>
    <x v="2"/>
    <n v="574"/>
    <x v="1"/>
    <x v="1"/>
    <x v="0"/>
    <n v="71709.119999999995"/>
    <x v="1"/>
    <x v="1"/>
    <x v="0"/>
  </r>
  <r>
    <n v="15808621"/>
    <s v="Mordvinova"/>
    <x v="2"/>
    <x v="1"/>
    <n v="36"/>
    <x v="0"/>
    <x v="0"/>
    <n v="76190.48"/>
    <x v="1"/>
    <x v="2"/>
    <n v="659"/>
    <x v="0"/>
    <x v="0"/>
    <x v="0"/>
    <n v="149066.14000000001"/>
    <x v="1"/>
    <x v="2"/>
    <x v="0"/>
  </r>
  <r>
    <n v="15580148"/>
    <s v="Welch"/>
    <x v="2"/>
    <x v="1"/>
    <n v="40"/>
    <x v="0"/>
    <x v="8"/>
    <n v="168286.81"/>
    <x v="2"/>
    <x v="1"/>
    <n v="750"/>
    <x v="2"/>
    <x v="0"/>
    <x v="1"/>
    <n v="20451.990000000002"/>
    <x v="0"/>
    <x v="3"/>
    <x v="2"/>
  </r>
  <r>
    <n v="15776231"/>
    <s v="Kent"/>
    <x v="2"/>
    <x v="1"/>
    <n v="35"/>
    <x v="0"/>
    <x v="4"/>
    <n v="88109.81"/>
    <x v="1"/>
    <x v="0"/>
    <n v="626"/>
    <x v="0"/>
    <x v="0"/>
    <x v="0"/>
    <n v="32825.5"/>
    <x v="1"/>
    <x v="3"/>
    <x v="2"/>
  </r>
  <r>
    <n v="15773809"/>
    <s v="Campbell"/>
    <x v="0"/>
    <x v="1"/>
    <n v="42"/>
    <x v="0"/>
    <x v="4"/>
    <n v="0"/>
    <x v="0"/>
    <x v="2"/>
    <n v="620"/>
    <x v="0"/>
    <x v="0"/>
    <x v="1"/>
    <n v="6232.31"/>
    <x v="1"/>
    <x v="3"/>
    <x v="2"/>
  </r>
  <r>
    <n v="15649423"/>
    <s v="Cooper"/>
    <x v="0"/>
    <x v="0"/>
    <n v="35"/>
    <x v="0"/>
    <x v="2"/>
    <n v="0"/>
    <x v="0"/>
    <x v="2"/>
    <n v="580"/>
    <x v="1"/>
    <x v="1"/>
    <x v="0"/>
    <n v="10357.030000000001"/>
    <x v="1"/>
    <x v="3"/>
    <x v="1"/>
  </r>
  <r>
    <n v="15734886"/>
    <s v="Mazzi"/>
    <x v="0"/>
    <x v="0"/>
    <n v="34"/>
    <x v="0"/>
    <x v="6"/>
    <n v="123971.51"/>
    <x v="2"/>
    <x v="2"/>
    <n v="686"/>
    <x v="2"/>
    <x v="0"/>
    <x v="1"/>
    <n v="147794.63"/>
    <x v="1"/>
    <x v="2"/>
    <x v="2"/>
  </r>
  <r>
    <n v="15722548"/>
    <s v="Fisher"/>
    <x v="0"/>
    <x v="1"/>
    <n v="48"/>
    <x v="0"/>
    <x v="10"/>
    <n v="148116.48000000001"/>
    <x v="2"/>
    <x v="0"/>
    <n v="540"/>
    <x v="1"/>
    <x v="1"/>
    <x v="1"/>
    <n v="116973.48"/>
    <x v="1"/>
    <x v="0"/>
    <x v="0"/>
  </r>
  <r>
    <n v="15650288"/>
    <s v="Summers"/>
    <x v="2"/>
    <x v="1"/>
    <n v="35"/>
    <x v="0"/>
    <x v="5"/>
    <n v="116269.01"/>
    <x v="2"/>
    <x v="0"/>
    <n v="634"/>
    <x v="0"/>
    <x v="0"/>
    <x v="1"/>
    <n v="129964.94"/>
    <x v="1"/>
    <x v="0"/>
    <x v="1"/>
  </r>
  <r>
    <n v="15629448"/>
    <s v="Brady"/>
    <x v="1"/>
    <x v="1"/>
    <n v="38"/>
    <x v="0"/>
    <x v="1"/>
    <n v="120599.21"/>
    <x v="2"/>
    <x v="0"/>
    <n v="632"/>
    <x v="0"/>
    <x v="0"/>
    <x v="1"/>
    <n v="92816.86"/>
    <x v="1"/>
    <x v="0"/>
    <x v="0"/>
  </r>
  <r>
    <n v="15716164"/>
    <s v="Nicholls"/>
    <x v="0"/>
    <x v="0"/>
    <n v="41"/>
    <x v="0"/>
    <x v="6"/>
    <n v="144260.5"/>
    <x v="2"/>
    <x v="0"/>
    <n v="501"/>
    <x v="1"/>
    <x v="0"/>
    <x v="1"/>
    <n v="172114.67"/>
    <x v="1"/>
    <x v="4"/>
    <x v="2"/>
  </r>
  <r>
    <n v="15807609"/>
    <s v="Yuan"/>
    <x v="1"/>
    <x v="0"/>
    <n v="25"/>
    <x v="1"/>
    <x v="6"/>
    <n v="86605.5"/>
    <x v="1"/>
    <x v="1"/>
    <n v="650"/>
    <x v="0"/>
    <x v="0"/>
    <x v="1"/>
    <n v="16649.310000000001"/>
    <x v="0"/>
    <x v="3"/>
    <x v="2"/>
  </r>
  <r>
    <n v="15578977"/>
    <s v="Robinson"/>
    <x v="0"/>
    <x v="1"/>
    <n v="34"/>
    <x v="0"/>
    <x v="9"/>
    <n v="0"/>
    <x v="0"/>
    <x v="2"/>
    <n v="786"/>
    <x v="3"/>
    <x v="0"/>
    <x v="1"/>
    <n v="144517.19"/>
    <x v="1"/>
    <x v="2"/>
    <x v="3"/>
  </r>
  <r>
    <n v="15677369"/>
    <s v="Golubov"/>
    <x v="2"/>
    <x v="0"/>
    <n v="37"/>
    <x v="0"/>
    <x v="4"/>
    <n v="58629.97"/>
    <x v="1"/>
    <x v="0"/>
    <n v="554"/>
    <x v="1"/>
    <x v="1"/>
    <x v="1"/>
    <n v="182038.6"/>
    <x v="1"/>
    <x v="4"/>
    <x v="2"/>
  </r>
  <r>
    <n v="15804072"/>
    <s v="Chen"/>
    <x v="1"/>
    <x v="0"/>
    <n v="42"/>
    <x v="0"/>
    <x v="8"/>
    <n v="0"/>
    <x v="0"/>
    <x v="2"/>
    <n v="701"/>
    <x v="2"/>
    <x v="1"/>
    <x v="1"/>
    <n v="24210.560000000001"/>
    <x v="1"/>
    <x v="3"/>
    <x v="2"/>
  </r>
  <r>
    <n v="15696859"/>
    <s v="Oldham"/>
    <x v="0"/>
    <x v="1"/>
    <n v="45"/>
    <x v="0"/>
    <x v="7"/>
    <n v="0"/>
    <x v="0"/>
    <x v="2"/>
    <n v="474"/>
    <x v="4"/>
    <x v="1"/>
    <x v="1"/>
    <n v="172175.9"/>
    <x v="1"/>
    <x v="4"/>
    <x v="3"/>
  </r>
  <r>
    <n v="15653780"/>
    <s v="Kambinachi"/>
    <x v="0"/>
    <x v="0"/>
    <n v="43"/>
    <x v="0"/>
    <x v="8"/>
    <n v="0"/>
    <x v="0"/>
    <x v="0"/>
    <n v="621"/>
    <x v="0"/>
    <x v="0"/>
    <x v="0"/>
    <n v="47578.45"/>
    <x v="1"/>
    <x v="3"/>
    <x v="2"/>
  </r>
  <r>
    <n v="15721658"/>
    <s v="Fleming"/>
    <x v="1"/>
    <x v="0"/>
    <n v="56"/>
    <x v="0"/>
    <x v="0"/>
    <n v="209767.31"/>
    <x v="2"/>
    <x v="2"/>
    <n v="672"/>
    <x v="2"/>
    <x v="0"/>
    <x v="0"/>
    <n v="150694.42000000001"/>
    <x v="0"/>
    <x v="2"/>
    <x v="0"/>
  </r>
  <r>
    <n v="15578761"/>
    <s v="Cunningham"/>
    <x v="1"/>
    <x v="0"/>
    <n v="42"/>
    <x v="0"/>
    <x v="5"/>
    <n v="129634.25"/>
    <x v="2"/>
    <x v="2"/>
    <n v="459"/>
    <x v="4"/>
    <x v="0"/>
    <x v="0"/>
    <n v="177683.02"/>
    <x v="0"/>
    <x v="4"/>
    <x v="1"/>
  </r>
  <r>
    <n v="15736879"/>
    <s v="Obinna"/>
    <x v="0"/>
    <x v="1"/>
    <n v="23"/>
    <x v="1"/>
    <x v="1"/>
    <n v="0"/>
    <x v="0"/>
    <x v="2"/>
    <n v="669"/>
    <x v="2"/>
    <x v="1"/>
    <x v="1"/>
    <n v="66088.83"/>
    <x v="1"/>
    <x v="1"/>
    <x v="0"/>
  </r>
  <r>
    <n v="15571973"/>
    <s v="Chinwemma"/>
    <x v="0"/>
    <x v="0"/>
    <n v="38"/>
    <x v="0"/>
    <x v="0"/>
    <n v="169824.46"/>
    <x v="2"/>
    <x v="0"/>
    <n v="776"/>
    <x v="2"/>
    <x v="0"/>
    <x v="1"/>
    <n v="169291.7"/>
    <x v="1"/>
    <x v="2"/>
    <x v="0"/>
  </r>
  <r>
    <n v="15626742"/>
    <s v="Carpenter"/>
    <x v="0"/>
    <x v="1"/>
    <n v="36"/>
    <x v="0"/>
    <x v="6"/>
    <n v="97530.25"/>
    <x v="1"/>
    <x v="0"/>
    <n v="694"/>
    <x v="2"/>
    <x v="0"/>
    <x v="0"/>
    <n v="117140.41"/>
    <x v="1"/>
    <x v="0"/>
    <x v="2"/>
  </r>
  <r>
    <n v="15672692"/>
    <s v="Yin"/>
    <x v="0"/>
    <x v="0"/>
    <n v="42"/>
    <x v="0"/>
    <x v="7"/>
    <n v="145988.65"/>
    <x v="2"/>
    <x v="2"/>
    <n v="787"/>
    <x v="3"/>
    <x v="0"/>
    <x v="0"/>
    <n v="79510.37"/>
    <x v="1"/>
    <x v="1"/>
    <x v="3"/>
  </r>
  <r>
    <n v="15673570"/>
    <s v="Olsen"/>
    <x v="0"/>
    <x v="1"/>
    <n v="37"/>
    <x v="0"/>
    <x v="9"/>
    <n v="0"/>
    <x v="0"/>
    <x v="2"/>
    <n v="580"/>
    <x v="1"/>
    <x v="1"/>
    <x v="0"/>
    <n v="77108.66"/>
    <x v="1"/>
    <x v="1"/>
    <x v="3"/>
  </r>
  <r>
    <n v="15767432"/>
    <s v="Ts'ai"/>
    <x v="0"/>
    <x v="0"/>
    <n v="25"/>
    <x v="1"/>
    <x v="3"/>
    <n v="0"/>
    <x v="0"/>
    <x v="1"/>
    <n v="711"/>
    <x v="2"/>
    <x v="0"/>
    <x v="0"/>
    <n v="9679.2800000000007"/>
    <x v="1"/>
    <x v="3"/>
    <x v="1"/>
  </r>
  <r>
    <n v="15654238"/>
    <s v="Jen"/>
    <x v="0"/>
    <x v="0"/>
    <n v="40"/>
    <x v="0"/>
    <x v="8"/>
    <n v="137494.28"/>
    <x v="2"/>
    <x v="0"/>
    <n v="673"/>
    <x v="2"/>
    <x v="0"/>
    <x v="1"/>
    <n v="81753.919999999998"/>
    <x v="1"/>
    <x v="1"/>
    <x v="2"/>
  </r>
  <r>
    <n v="15612525"/>
    <s v="Preston"/>
    <x v="0"/>
    <x v="0"/>
    <n v="57"/>
    <x v="0"/>
    <x v="1"/>
    <n v="0"/>
    <x v="0"/>
    <x v="0"/>
    <n v="499"/>
    <x v="4"/>
    <x v="1"/>
    <x v="1"/>
    <n v="131372.38"/>
    <x v="0"/>
    <x v="2"/>
    <x v="0"/>
  </r>
  <r>
    <n v="15812750"/>
    <s v="Ozioma"/>
    <x v="0"/>
    <x v="1"/>
    <n v="24"/>
    <x v="1"/>
    <x v="5"/>
    <n v="147360"/>
    <x v="2"/>
    <x v="0"/>
    <n v="591"/>
    <x v="1"/>
    <x v="0"/>
    <x v="0"/>
    <n v="25310.82"/>
    <x v="1"/>
    <x v="3"/>
    <x v="1"/>
  </r>
  <r>
    <n v="15790757"/>
    <s v="Cody"/>
    <x v="0"/>
    <x v="0"/>
    <n v="25"/>
    <x v="1"/>
    <x v="7"/>
    <n v="0"/>
    <x v="0"/>
    <x v="2"/>
    <n v="769"/>
    <x v="2"/>
    <x v="1"/>
    <x v="1"/>
    <n v="187925.75"/>
    <x v="1"/>
    <x v="4"/>
    <x v="3"/>
  </r>
  <r>
    <n v="15723873"/>
    <s v="Ponomarev"/>
    <x v="1"/>
    <x v="1"/>
    <n v="31"/>
    <x v="0"/>
    <x v="6"/>
    <n v="125167.02"/>
    <x v="2"/>
    <x v="0"/>
    <n v="657"/>
    <x v="0"/>
    <x v="1"/>
    <x v="1"/>
    <n v="98820.39"/>
    <x v="1"/>
    <x v="0"/>
    <x v="2"/>
  </r>
  <r>
    <n v="15744607"/>
    <s v="Martin"/>
    <x v="2"/>
    <x v="1"/>
    <n v="43"/>
    <x v="0"/>
    <x v="9"/>
    <n v="121152.05"/>
    <x v="2"/>
    <x v="2"/>
    <n v="738"/>
    <x v="2"/>
    <x v="0"/>
    <x v="1"/>
    <n v="64166.7"/>
    <x v="0"/>
    <x v="1"/>
    <x v="3"/>
  </r>
  <r>
    <n v="15612966"/>
    <s v="Milani"/>
    <x v="2"/>
    <x v="0"/>
    <n v="60"/>
    <x v="2"/>
    <x v="3"/>
    <n v="128981.07"/>
    <x v="2"/>
    <x v="0"/>
    <n v="545"/>
    <x v="1"/>
    <x v="1"/>
    <x v="0"/>
    <n v="176924.21"/>
    <x v="0"/>
    <x v="4"/>
    <x v="1"/>
  </r>
  <r>
    <n v="15784209"/>
    <s v="Tang"/>
    <x v="0"/>
    <x v="1"/>
    <n v="47"/>
    <x v="0"/>
    <x v="5"/>
    <n v="0"/>
    <x v="0"/>
    <x v="0"/>
    <n v="497"/>
    <x v="4"/>
    <x v="0"/>
    <x v="0"/>
    <n v="90055.08"/>
    <x v="1"/>
    <x v="0"/>
    <x v="1"/>
  </r>
  <r>
    <n v="15794278"/>
    <s v="Romani"/>
    <x v="1"/>
    <x v="1"/>
    <n v="67"/>
    <x v="2"/>
    <x v="5"/>
    <n v="151858.98000000001"/>
    <x v="2"/>
    <x v="0"/>
    <n v="816"/>
    <x v="3"/>
    <x v="0"/>
    <x v="0"/>
    <n v="72814.31"/>
    <x v="1"/>
    <x v="1"/>
    <x v="1"/>
  </r>
  <r>
    <n v="15766741"/>
    <s v="McIntyre"/>
    <x v="0"/>
    <x v="1"/>
    <n v="36"/>
    <x v="0"/>
    <x v="0"/>
    <n v="114628.4"/>
    <x v="2"/>
    <x v="0"/>
    <n v="525"/>
    <x v="1"/>
    <x v="1"/>
    <x v="0"/>
    <n v="168290.06"/>
    <x v="1"/>
    <x v="2"/>
    <x v="0"/>
  </r>
  <r>
    <n v="15661036"/>
    <s v="Davis"/>
    <x v="0"/>
    <x v="1"/>
    <n v="46"/>
    <x v="0"/>
    <x v="5"/>
    <n v="0"/>
    <x v="0"/>
    <x v="2"/>
    <n v="725"/>
    <x v="2"/>
    <x v="0"/>
    <x v="1"/>
    <n v="161767.38"/>
    <x v="1"/>
    <x v="2"/>
    <x v="1"/>
  </r>
  <r>
    <n v="15705639"/>
    <s v="Onyemauchechukwu"/>
    <x v="0"/>
    <x v="0"/>
    <n v="28"/>
    <x v="1"/>
    <x v="2"/>
    <n v="95059.02"/>
    <x v="1"/>
    <x v="2"/>
    <n v="692"/>
    <x v="2"/>
    <x v="0"/>
    <x v="1"/>
    <n v="44420.18"/>
    <x v="1"/>
    <x v="3"/>
    <x v="1"/>
  </r>
  <r>
    <n v="15637414"/>
    <s v="Gell"/>
    <x v="0"/>
    <x v="0"/>
    <n v="24"/>
    <x v="1"/>
    <x v="3"/>
    <n v="128736.39"/>
    <x v="2"/>
    <x v="0"/>
    <n v="618"/>
    <x v="0"/>
    <x v="1"/>
    <x v="0"/>
    <n v="37147.61"/>
    <x v="1"/>
    <x v="3"/>
    <x v="1"/>
  </r>
  <r>
    <n v="15716835"/>
    <s v="Rossi"/>
    <x v="0"/>
    <x v="1"/>
    <n v="24"/>
    <x v="1"/>
    <x v="2"/>
    <n v="156325.38"/>
    <x v="2"/>
    <x v="0"/>
    <n v="546"/>
    <x v="1"/>
    <x v="0"/>
    <x v="0"/>
    <n v="125381.02"/>
    <x v="1"/>
    <x v="0"/>
    <x v="1"/>
  </r>
  <r>
    <n v="15696231"/>
    <s v="Chiwetelu"/>
    <x v="0"/>
    <x v="1"/>
    <n v="29"/>
    <x v="1"/>
    <x v="3"/>
    <n v="105405.97"/>
    <x v="2"/>
    <x v="0"/>
    <n v="635"/>
    <x v="0"/>
    <x v="0"/>
    <x v="0"/>
    <n v="149853.89000000001"/>
    <x v="1"/>
    <x v="2"/>
    <x v="1"/>
  </r>
  <r>
    <n v="15641675"/>
    <s v="Kirillova"/>
    <x v="0"/>
    <x v="0"/>
    <n v="49"/>
    <x v="0"/>
    <x v="0"/>
    <n v="88915.37"/>
    <x v="1"/>
    <x v="1"/>
    <n v="611"/>
    <x v="0"/>
    <x v="1"/>
    <x v="1"/>
    <n v="161435.01999999999"/>
    <x v="0"/>
    <x v="2"/>
    <x v="0"/>
  </r>
  <r>
    <n v="15670755"/>
    <s v="Shaw"/>
    <x v="0"/>
    <x v="1"/>
    <n v="60"/>
    <x v="2"/>
    <x v="2"/>
    <n v="0"/>
    <x v="0"/>
    <x v="2"/>
    <n v="650"/>
    <x v="0"/>
    <x v="0"/>
    <x v="0"/>
    <n v="102925.75999999999"/>
    <x v="1"/>
    <x v="0"/>
    <x v="1"/>
  </r>
  <r>
    <n v="15640059"/>
    <s v="Smith"/>
    <x v="0"/>
    <x v="1"/>
    <n v="40"/>
    <x v="0"/>
    <x v="8"/>
    <n v="0"/>
    <x v="0"/>
    <x v="2"/>
    <n v="606"/>
    <x v="0"/>
    <x v="0"/>
    <x v="0"/>
    <n v="70899.27"/>
    <x v="1"/>
    <x v="1"/>
    <x v="2"/>
  </r>
  <r>
    <n v="15787619"/>
    <s v="Hsieh"/>
    <x v="0"/>
    <x v="1"/>
    <n v="18"/>
    <x v="1"/>
    <x v="0"/>
    <n v="160980.03"/>
    <x v="2"/>
    <x v="0"/>
    <n v="844"/>
    <x v="3"/>
    <x v="1"/>
    <x v="1"/>
    <n v="145936.28"/>
    <x v="1"/>
    <x v="2"/>
    <x v="0"/>
  </r>
  <r>
    <n v="15587535"/>
    <s v="Onyemauchechukwu"/>
    <x v="1"/>
    <x v="0"/>
    <n v="46"/>
    <x v="0"/>
    <x v="8"/>
    <n v="177619.71"/>
    <x v="2"/>
    <x v="0"/>
    <n v="450"/>
    <x v="4"/>
    <x v="0"/>
    <x v="1"/>
    <n v="54227.06"/>
    <x v="1"/>
    <x v="1"/>
    <x v="2"/>
  </r>
  <r>
    <n v="15813034"/>
    <s v="Martin"/>
    <x v="1"/>
    <x v="1"/>
    <n v="38"/>
    <x v="0"/>
    <x v="0"/>
    <n v="62276.99"/>
    <x v="1"/>
    <x v="0"/>
    <n v="727"/>
    <x v="2"/>
    <x v="0"/>
    <x v="0"/>
    <n v="59280.79"/>
    <x v="1"/>
    <x v="1"/>
    <x v="0"/>
  </r>
  <r>
    <n v="15698839"/>
    <s v="Okwudilichukwu"/>
    <x v="2"/>
    <x v="1"/>
    <n v="46"/>
    <x v="0"/>
    <x v="4"/>
    <n v="127559.97"/>
    <x v="2"/>
    <x v="2"/>
    <n v="460"/>
    <x v="4"/>
    <x v="0"/>
    <x v="0"/>
    <n v="126952.5"/>
    <x v="1"/>
    <x v="0"/>
    <x v="2"/>
  </r>
  <r>
    <n v="15790314"/>
    <s v="Onuoha"/>
    <x v="0"/>
    <x v="1"/>
    <n v="41"/>
    <x v="0"/>
    <x v="10"/>
    <n v="0"/>
    <x v="0"/>
    <x v="2"/>
    <n v="649"/>
    <x v="0"/>
    <x v="1"/>
    <x v="0"/>
    <n v="130567.02"/>
    <x v="1"/>
    <x v="2"/>
    <x v="0"/>
  </r>
  <r>
    <n v="15634245"/>
    <s v="Muecke"/>
    <x v="2"/>
    <x v="0"/>
    <n v="47"/>
    <x v="0"/>
    <x v="9"/>
    <n v="95523.16"/>
    <x v="1"/>
    <x v="0"/>
    <n v="758"/>
    <x v="2"/>
    <x v="0"/>
    <x v="1"/>
    <n v="73294.48"/>
    <x v="1"/>
    <x v="1"/>
    <x v="3"/>
  </r>
  <r>
    <n v="15677305"/>
    <s v="Hsieh"/>
    <x v="0"/>
    <x v="0"/>
    <n v="35"/>
    <x v="0"/>
    <x v="3"/>
    <n v="107749.03"/>
    <x v="2"/>
    <x v="0"/>
    <n v="490"/>
    <x v="4"/>
    <x v="0"/>
    <x v="0"/>
    <n v="3937.37"/>
    <x v="1"/>
    <x v="3"/>
    <x v="1"/>
  </r>
  <r>
    <n v="15661526"/>
    <s v="Anderson"/>
    <x v="2"/>
    <x v="1"/>
    <n v="37"/>
    <x v="0"/>
    <x v="0"/>
    <n v="110777.26"/>
    <x v="2"/>
    <x v="2"/>
    <n v="815"/>
    <x v="3"/>
    <x v="0"/>
    <x v="1"/>
    <n v="2383.59"/>
    <x v="1"/>
    <x v="3"/>
    <x v="0"/>
  </r>
  <r>
    <n v="15685997"/>
    <s v="Azubuike"/>
    <x v="1"/>
    <x v="0"/>
    <n v="39"/>
    <x v="0"/>
    <x v="8"/>
    <n v="166733.92000000001"/>
    <x v="2"/>
    <x v="2"/>
    <n v="838"/>
    <x v="3"/>
    <x v="0"/>
    <x v="1"/>
    <n v="14279.44"/>
    <x v="1"/>
    <x v="3"/>
    <x v="2"/>
  </r>
  <r>
    <n v="15660101"/>
    <s v="Nnonso"/>
    <x v="0"/>
    <x v="1"/>
    <n v="31"/>
    <x v="0"/>
    <x v="9"/>
    <n v="157120.85999999999"/>
    <x v="2"/>
    <x v="2"/>
    <n v="803"/>
    <x v="3"/>
    <x v="0"/>
    <x v="1"/>
    <n v="141300.53"/>
    <x v="1"/>
    <x v="2"/>
    <x v="3"/>
  </r>
  <r>
    <n v="15637979"/>
    <s v="Fuller"/>
    <x v="2"/>
    <x v="0"/>
    <n v="36"/>
    <x v="0"/>
    <x v="0"/>
    <n v="127160.78"/>
    <x v="2"/>
    <x v="2"/>
    <n v="664"/>
    <x v="2"/>
    <x v="0"/>
    <x v="1"/>
    <n v="78140.75"/>
    <x v="1"/>
    <x v="1"/>
    <x v="0"/>
  </r>
  <r>
    <n v="15815364"/>
    <s v="Ashley"/>
    <x v="1"/>
    <x v="0"/>
    <n v="28"/>
    <x v="1"/>
    <x v="0"/>
    <n v="0"/>
    <x v="0"/>
    <x v="2"/>
    <n v="736"/>
    <x v="2"/>
    <x v="0"/>
    <x v="0"/>
    <n v="117431.1"/>
    <x v="1"/>
    <x v="0"/>
    <x v="0"/>
  </r>
  <r>
    <n v="15647099"/>
    <s v="Ts'ui"/>
    <x v="0"/>
    <x v="0"/>
    <n v="37"/>
    <x v="0"/>
    <x v="9"/>
    <n v="156091.97"/>
    <x v="2"/>
    <x v="0"/>
    <n v="633"/>
    <x v="0"/>
    <x v="0"/>
    <x v="1"/>
    <n v="72008.61"/>
    <x v="1"/>
    <x v="1"/>
    <x v="3"/>
  </r>
  <r>
    <n v="15625944"/>
    <s v="Buccho"/>
    <x v="0"/>
    <x v="1"/>
    <n v="58"/>
    <x v="0"/>
    <x v="8"/>
    <n v="98668.18"/>
    <x v="1"/>
    <x v="0"/>
    <n v="664"/>
    <x v="2"/>
    <x v="0"/>
    <x v="0"/>
    <n v="60887.58"/>
    <x v="1"/>
    <x v="1"/>
    <x v="2"/>
  </r>
  <r>
    <n v="15583212"/>
    <s v="Chidozie"/>
    <x v="0"/>
    <x v="0"/>
    <n v="43"/>
    <x v="0"/>
    <x v="8"/>
    <n v="134022.06"/>
    <x v="2"/>
    <x v="0"/>
    <n v="600"/>
    <x v="0"/>
    <x v="0"/>
    <x v="1"/>
    <n v="194764.83"/>
    <x v="1"/>
    <x v="4"/>
    <x v="2"/>
  </r>
  <r>
    <n v="15582741"/>
    <s v="Maclean"/>
    <x v="0"/>
    <x v="0"/>
    <n v="35"/>
    <x v="0"/>
    <x v="8"/>
    <n v="124151.09"/>
    <x v="2"/>
    <x v="0"/>
    <n v="693"/>
    <x v="2"/>
    <x v="0"/>
    <x v="1"/>
    <n v="88705.14"/>
    <x v="0"/>
    <x v="1"/>
    <x v="2"/>
  </r>
  <r>
    <n v="15637876"/>
    <s v="Burns"/>
    <x v="2"/>
    <x v="0"/>
    <n v="36"/>
    <x v="0"/>
    <x v="5"/>
    <n v="77253.5"/>
    <x v="1"/>
    <x v="0"/>
    <n v="663"/>
    <x v="2"/>
    <x v="1"/>
    <x v="1"/>
    <n v="35817.97"/>
    <x v="0"/>
    <x v="3"/>
    <x v="1"/>
  </r>
  <r>
    <n v="15622750"/>
    <s v="Chu"/>
    <x v="2"/>
    <x v="0"/>
    <n v="21"/>
    <x v="1"/>
    <x v="1"/>
    <n v="114292.48"/>
    <x v="2"/>
    <x v="0"/>
    <n v="742"/>
    <x v="2"/>
    <x v="0"/>
    <x v="1"/>
    <n v="31520.400000000001"/>
    <x v="1"/>
    <x v="3"/>
    <x v="0"/>
  </r>
  <r>
    <n v="15672056"/>
    <s v="Kenenna"/>
    <x v="2"/>
    <x v="1"/>
    <n v="43"/>
    <x v="0"/>
    <x v="0"/>
    <n v="140080.32000000001"/>
    <x v="2"/>
    <x v="1"/>
    <n v="710"/>
    <x v="2"/>
    <x v="0"/>
    <x v="0"/>
    <n v="157908.19"/>
    <x v="0"/>
    <x v="2"/>
    <x v="0"/>
  </r>
  <r>
    <n v="15812351"/>
    <s v="Beluchi"/>
    <x v="1"/>
    <x v="0"/>
    <n v="27"/>
    <x v="1"/>
    <x v="0"/>
    <n v="135277.96"/>
    <x v="2"/>
    <x v="0"/>
    <n v="710"/>
    <x v="2"/>
    <x v="0"/>
    <x v="1"/>
    <n v="142200.15"/>
    <x v="1"/>
    <x v="2"/>
    <x v="0"/>
  </r>
  <r>
    <n v="15810864"/>
    <s v="Williamson"/>
    <x v="0"/>
    <x v="0"/>
    <n v="82"/>
    <x v="2"/>
    <x v="0"/>
    <n v="0"/>
    <x v="0"/>
    <x v="2"/>
    <n v="700"/>
    <x v="2"/>
    <x v="1"/>
    <x v="0"/>
    <n v="182055.36"/>
    <x v="1"/>
    <x v="4"/>
    <x v="0"/>
  </r>
  <r>
    <n v="15677921"/>
    <s v="Bobrov"/>
    <x v="2"/>
    <x v="1"/>
    <n v="60"/>
    <x v="2"/>
    <x v="9"/>
    <n v="115920.62"/>
    <x v="2"/>
    <x v="2"/>
    <n v="720"/>
    <x v="2"/>
    <x v="1"/>
    <x v="1"/>
    <n v="157552.07999999999"/>
    <x v="0"/>
    <x v="2"/>
    <x v="3"/>
  </r>
  <r>
    <n v="15724296"/>
    <s v="Kerr"/>
    <x v="1"/>
    <x v="1"/>
    <n v="41"/>
    <x v="0"/>
    <x v="0"/>
    <n v="119782.72"/>
    <x v="2"/>
    <x v="2"/>
    <n v="684"/>
    <x v="2"/>
    <x v="1"/>
    <x v="1"/>
    <n v="120284.67"/>
    <x v="1"/>
    <x v="0"/>
    <x v="0"/>
  </r>
  <r>
    <n v="15685329"/>
    <s v="McKenzie"/>
    <x v="0"/>
    <x v="0"/>
    <n v="63"/>
    <x v="2"/>
    <x v="1"/>
    <n v="114715.71"/>
    <x v="2"/>
    <x v="0"/>
    <n v="531"/>
    <x v="1"/>
    <x v="1"/>
    <x v="0"/>
    <n v="24506.95"/>
    <x v="0"/>
    <x v="3"/>
    <x v="0"/>
  </r>
  <r>
    <n v="15584091"/>
    <s v="Pitts"/>
    <x v="2"/>
    <x v="0"/>
    <n v="36"/>
    <x v="0"/>
    <x v="0"/>
    <n v="129748.54"/>
    <x v="2"/>
    <x v="2"/>
    <n v="742"/>
    <x v="2"/>
    <x v="1"/>
    <x v="1"/>
    <n v="47271.61"/>
    <x v="0"/>
    <x v="3"/>
    <x v="0"/>
  </r>
  <r>
    <n v="15640442"/>
    <s v="Standish"/>
    <x v="0"/>
    <x v="1"/>
    <n v="31"/>
    <x v="0"/>
    <x v="4"/>
    <n v="129722.57"/>
    <x v="2"/>
    <x v="0"/>
    <n v="717"/>
    <x v="2"/>
    <x v="1"/>
    <x v="1"/>
    <n v="41176.6"/>
    <x v="1"/>
    <x v="3"/>
    <x v="2"/>
  </r>
  <r>
    <n v="15639314"/>
    <s v="Cartwright"/>
    <x v="0"/>
    <x v="1"/>
    <n v="32"/>
    <x v="0"/>
    <x v="0"/>
    <n v="0"/>
    <x v="0"/>
    <x v="2"/>
    <n v="589"/>
    <x v="1"/>
    <x v="1"/>
    <x v="0"/>
    <n v="9468.64"/>
    <x v="1"/>
    <x v="3"/>
    <x v="0"/>
  </r>
  <r>
    <n v="15685320"/>
    <s v="Johnstone"/>
    <x v="0"/>
    <x v="1"/>
    <n v="36"/>
    <x v="0"/>
    <x v="6"/>
    <n v="139180.20000000001"/>
    <x v="2"/>
    <x v="0"/>
    <n v="767"/>
    <x v="2"/>
    <x v="1"/>
    <x v="1"/>
    <n v="123880.19"/>
    <x v="1"/>
    <x v="0"/>
    <x v="2"/>
  </r>
  <r>
    <n v="15789158"/>
    <s v="Nikitina"/>
    <x v="2"/>
    <x v="1"/>
    <n v="49"/>
    <x v="0"/>
    <x v="5"/>
    <n v="113599.74"/>
    <x v="2"/>
    <x v="2"/>
    <n v="636"/>
    <x v="0"/>
    <x v="0"/>
    <x v="1"/>
    <n v="158887.09"/>
    <x v="0"/>
    <x v="2"/>
    <x v="1"/>
  </r>
  <r>
    <n v="15752137"/>
    <s v="McElroy"/>
    <x v="0"/>
    <x v="1"/>
    <n v="33"/>
    <x v="0"/>
    <x v="3"/>
    <n v="134944"/>
    <x v="2"/>
    <x v="0"/>
    <n v="648"/>
    <x v="0"/>
    <x v="0"/>
    <x v="0"/>
    <n v="117036.38"/>
    <x v="1"/>
    <x v="0"/>
    <x v="1"/>
  </r>
  <r>
    <n v="15712551"/>
    <s v="Shen"/>
    <x v="2"/>
    <x v="0"/>
    <n v="58"/>
    <x v="0"/>
    <x v="3"/>
    <n v="116922.25"/>
    <x v="2"/>
    <x v="0"/>
    <n v="622"/>
    <x v="0"/>
    <x v="0"/>
    <x v="1"/>
    <n v="120415.61"/>
    <x v="0"/>
    <x v="0"/>
    <x v="1"/>
  </r>
  <r>
    <n v="15628936"/>
    <s v="Archer"/>
    <x v="1"/>
    <x v="1"/>
    <n v="28"/>
    <x v="1"/>
    <x v="9"/>
    <n v="118945.09"/>
    <x v="2"/>
    <x v="0"/>
    <n v="692"/>
    <x v="2"/>
    <x v="1"/>
    <x v="1"/>
    <n v="16064.25"/>
    <x v="0"/>
    <x v="3"/>
    <x v="3"/>
  </r>
  <r>
    <n v="15797227"/>
    <s v="Otutodilinna"/>
    <x v="0"/>
    <x v="1"/>
    <n v="28"/>
    <x v="1"/>
    <x v="2"/>
    <n v="0"/>
    <x v="0"/>
    <x v="2"/>
    <n v="754"/>
    <x v="2"/>
    <x v="0"/>
    <x v="0"/>
    <n v="52615.62"/>
    <x v="1"/>
    <x v="1"/>
    <x v="1"/>
  </r>
  <r>
    <n v="15769974"/>
    <s v="Shih"/>
    <x v="1"/>
    <x v="0"/>
    <n v="35"/>
    <x v="0"/>
    <x v="2"/>
    <n v="119182.73"/>
    <x v="2"/>
    <x v="0"/>
    <n v="679"/>
    <x v="2"/>
    <x v="1"/>
    <x v="1"/>
    <n v="121210.09"/>
    <x v="1"/>
    <x v="0"/>
    <x v="1"/>
  </r>
  <r>
    <n v="15737051"/>
    <s v="Denisov"/>
    <x v="0"/>
    <x v="1"/>
    <n v="27"/>
    <x v="1"/>
    <x v="2"/>
    <n v="0"/>
    <x v="0"/>
    <x v="2"/>
    <n v="639"/>
    <x v="0"/>
    <x v="0"/>
    <x v="1"/>
    <n v="192247.35"/>
    <x v="1"/>
    <x v="4"/>
    <x v="1"/>
  </r>
  <r>
    <n v="15585595"/>
    <s v="Owens"/>
    <x v="0"/>
    <x v="0"/>
    <n v="28"/>
    <x v="1"/>
    <x v="1"/>
    <n v="71264.02"/>
    <x v="1"/>
    <x v="2"/>
    <n v="774"/>
    <x v="2"/>
    <x v="1"/>
    <x v="0"/>
    <n v="68759.570000000007"/>
    <x v="1"/>
    <x v="1"/>
    <x v="0"/>
  </r>
  <r>
    <n v="15654060"/>
    <s v="P'eng"/>
    <x v="0"/>
    <x v="1"/>
    <n v="41"/>
    <x v="0"/>
    <x v="0"/>
    <n v="0"/>
    <x v="0"/>
    <x v="2"/>
    <n v="517"/>
    <x v="1"/>
    <x v="1"/>
    <x v="0"/>
    <n v="75937.47"/>
    <x v="1"/>
    <x v="1"/>
    <x v="0"/>
  </r>
  <r>
    <n v="15745196"/>
    <s v="Verco"/>
    <x v="0"/>
    <x v="0"/>
    <n v="35"/>
    <x v="0"/>
    <x v="2"/>
    <n v="0"/>
    <x v="0"/>
    <x v="2"/>
    <n v="571"/>
    <x v="1"/>
    <x v="1"/>
    <x v="1"/>
    <n v="84569.13"/>
    <x v="1"/>
    <x v="1"/>
    <x v="1"/>
  </r>
  <r>
    <n v="15571221"/>
    <s v="Bergamaschi"/>
    <x v="2"/>
    <x v="1"/>
    <n v="58"/>
    <x v="0"/>
    <x v="3"/>
    <n v="116313.57"/>
    <x v="2"/>
    <x v="0"/>
    <n v="747"/>
    <x v="2"/>
    <x v="0"/>
    <x v="0"/>
    <n v="190696.35"/>
    <x v="0"/>
    <x v="4"/>
    <x v="1"/>
  </r>
  <r>
    <n v="15660155"/>
    <s v="Lorenzo"/>
    <x v="1"/>
    <x v="1"/>
    <n v="36"/>
    <x v="0"/>
    <x v="8"/>
    <n v="92140.15"/>
    <x v="1"/>
    <x v="0"/>
    <n v="792"/>
    <x v="3"/>
    <x v="1"/>
    <x v="0"/>
    <n v="67468.67"/>
    <x v="1"/>
    <x v="1"/>
    <x v="2"/>
  </r>
  <r>
    <n v="15605284"/>
    <s v="Outtrim"/>
    <x v="0"/>
    <x v="1"/>
    <n v="26"/>
    <x v="1"/>
    <x v="1"/>
    <n v="0"/>
    <x v="0"/>
    <x v="2"/>
    <n v="688"/>
    <x v="2"/>
    <x v="0"/>
    <x v="0"/>
    <n v="104435.94"/>
    <x v="1"/>
    <x v="0"/>
    <x v="0"/>
  </r>
  <r>
    <n v="15694366"/>
    <s v="Hou"/>
    <x v="2"/>
    <x v="1"/>
    <n v="42"/>
    <x v="0"/>
    <x v="0"/>
    <n v="177640.09"/>
    <x v="2"/>
    <x v="0"/>
    <n v="714"/>
    <x v="2"/>
    <x v="1"/>
    <x v="0"/>
    <n v="47166.55"/>
    <x v="1"/>
    <x v="3"/>
    <x v="0"/>
  </r>
  <r>
    <n v="15600739"/>
    <s v="Galkin"/>
    <x v="1"/>
    <x v="0"/>
    <n v="35"/>
    <x v="0"/>
    <x v="10"/>
    <n v="0"/>
    <x v="0"/>
    <x v="2"/>
    <n v="562"/>
    <x v="1"/>
    <x v="0"/>
    <x v="1"/>
    <n v="119899.52"/>
    <x v="1"/>
    <x v="0"/>
    <x v="0"/>
  </r>
  <r>
    <n v="15653253"/>
    <s v="Pagnotto"/>
    <x v="1"/>
    <x v="1"/>
    <n v="48"/>
    <x v="0"/>
    <x v="2"/>
    <n v="167997.6"/>
    <x v="2"/>
    <x v="0"/>
    <n v="704"/>
    <x v="2"/>
    <x v="0"/>
    <x v="0"/>
    <n v="173498.45"/>
    <x v="1"/>
    <x v="4"/>
    <x v="1"/>
  </r>
  <r>
    <n v="15763431"/>
    <s v="Echezonachukwu"/>
    <x v="0"/>
    <x v="1"/>
    <n v="36"/>
    <x v="0"/>
    <x v="0"/>
    <n v="82275.350000000006"/>
    <x v="1"/>
    <x v="2"/>
    <n v="698"/>
    <x v="2"/>
    <x v="0"/>
    <x v="0"/>
    <n v="93249.26"/>
    <x v="1"/>
    <x v="0"/>
    <x v="0"/>
  </r>
  <r>
    <n v="15643696"/>
    <s v="Young"/>
    <x v="0"/>
    <x v="1"/>
    <n v="49"/>
    <x v="0"/>
    <x v="6"/>
    <n v="0"/>
    <x v="0"/>
    <x v="2"/>
    <n v="611"/>
    <x v="0"/>
    <x v="0"/>
    <x v="0"/>
    <n v="142917.54"/>
    <x v="1"/>
    <x v="2"/>
    <x v="2"/>
  </r>
  <r>
    <n v="15707473"/>
    <s v="Summers"/>
    <x v="2"/>
    <x v="0"/>
    <n v="48"/>
    <x v="0"/>
    <x v="5"/>
    <n v="111962.99"/>
    <x v="2"/>
    <x v="0"/>
    <n v="850"/>
    <x v="3"/>
    <x v="0"/>
    <x v="1"/>
    <n v="111755.8"/>
    <x v="1"/>
    <x v="0"/>
    <x v="1"/>
  </r>
  <r>
    <n v="15769504"/>
    <s v="Munro"/>
    <x v="2"/>
    <x v="0"/>
    <n v="34"/>
    <x v="0"/>
    <x v="1"/>
    <n v="131736.88"/>
    <x v="2"/>
    <x v="0"/>
    <n v="743"/>
    <x v="2"/>
    <x v="0"/>
    <x v="0"/>
    <n v="108543.21"/>
    <x v="1"/>
    <x v="0"/>
    <x v="0"/>
  </r>
  <r>
    <n v="15776807"/>
    <s v="Brennan"/>
    <x v="0"/>
    <x v="1"/>
    <n v="29"/>
    <x v="1"/>
    <x v="1"/>
    <n v="0"/>
    <x v="0"/>
    <x v="0"/>
    <n v="654"/>
    <x v="0"/>
    <x v="0"/>
    <x v="1"/>
    <n v="180345.44"/>
    <x v="1"/>
    <x v="4"/>
    <x v="0"/>
  </r>
  <r>
    <n v="15686870"/>
    <s v="Ball"/>
    <x v="2"/>
    <x v="1"/>
    <n v="36"/>
    <x v="0"/>
    <x v="2"/>
    <n v="108239.11"/>
    <x v="2"/>
    <x v="2"/>
    <n v="761"/>
    <x v="2"/>
    <x v="1"/>
    <x v="1"/>
    <n v="99444.02"/>
    <x v="1"/>
    <x v="0"/>
    <x v="1"/>
  </r>
  <r>
    <n v="15668747"/>
    <s v="Virgo"/>
    <x v="0"/>
    <x v="0"/>
    <n v="46"/>
    <x v="0"/>
    <x v="9"/>
    <n v="98444.19"/>
    <x v="1"/>
    <x v="0"/>
    <n v="702"/>
    <x v="2"/>
    <x v="1"/>
    <x v="0"/>
    <n v="109563.28"/>
    <x v="1"/>
    <x v="0"/>
    <x v="3"/>
  </r>
  <r>
    <n v="15766908"/>
    <s v="Trevisani"/>
    <x v="2"/>
    <x v="1"/>
    <n v="32"/>
    <x v="0"/>
    <x v="6"/>
    <n v="114540.38"/>
    <x v="2"/>
    <x v="0"/>
    <n v="488"/>
    <x v="4"/>
    <x v="0"/>
    <x v="1"/>
    <n v="92568.07"/>
    <x v="1"/>
    <x v="0"/>
    <x v="2"/>
  </r>
  <r>
    <n v="15570134"/>
    <s v="Padovano"/>
    <x v="0"/>
    <x v="0"/>
    <n v="35"/>
    <x v="0"/>
    <x v="5"/>
    <n v="187530.66"/>
    <x v="2"/>
    <x v="2"/>
    <n v="683"/>
    <x v="2"/>
    <x v="0"/>
    <x v="0"/>
    <n v="37976.36"/>
    <x v="1"/>
    <x v="3"/>
    <x v="1"/>
  </r>
  <r>
    <n v="15567367"/>
    <s v="Tao"/>
    <x v="2"/>
    <x v="0"/>
    <n v="42"/>
    <x v="0"/>
    <x v="9"/>
    <n v="133636.16"/>
    <x v="2"/>
    <x v="0"/>
    <n v="601"/>
    <x v="0"/>
    <x v="1"/>
    <x v="0"/>
    <n v="103315.74"/>
    <x v="1"/>
    <x v="0"/>
    <x v="3"/>
  </r>
  <r>
    <n v="15747542"/>
    <s v="Perez"/>
    <x v="0"/>
    <x v="1"/>
    <n v="52"/>
    <x v="0"/>
    <x v="3"/>
    <n v="0"/>
    <x v="0"/>
    <x v="2"/>
    <n v="605"/>
    <x v="0"/>
    <x v="0"/>
    <x v="0"/>
    <n v="173952.5"/>
    <x v="1"/>
    <x v="4"/>
    <x v="1"/>
  </r>
  <r>
    <n v="15762238"/>
    <s v="Fraser"/>
    <x v="2"/>
    <x v="0"/>
    <n v="44"/>
    <x v="0"/>
    <x v="10"/>
    <n v="84745.03"/>
    <x v="1"/>
    <x v="2"/>
    <n v="671"/>
    <x v="2"/>
    <x v="1"/>
    <x v="0"/>
    <n v="34673.980000000003"/>
    <x v="1"/>
    <x v="3"/>
    <x v="0"/>
  </r>
  <r>
    <n v="15681554"/>
    <s v="Alley"/>
    <x v="2"/>
    <x v="0"/>
    <n v="31"/>
    <x v="0"/>
    <x v="3"/>
    <n v="120599.38"/>
    <x v="2"/>
    <x v="2"/>
    <n v="614"/>
    <x v="0"/>
    <x v="0"/>
    <x v="0"/>
    <n v="46163.44"/>
    <x v="1"/>
    <x v="3"/>
    <x v="1"/>
  </r>
  <r>
    <n v="15712825"/>
    <s v="Howells"/>
    <x v="1"/>
    <x v="0"/>
    <n v="29"/>
    <x v="1"/>
    <x v="9"/>
    <n v="0"/>
    <x v="0"/>
    <x v="2"/>
    <n v="511"/>
    <x v="1"/>
    <x v="1"/>
    <x v="0"/>
    <n v="140676.98000000001"/>
    <x v="1"/>
    <x v="2"/>
    <x v="3"/>
  </r>
  <r>
    <n v="15640280"/>
    <s v="Cameron"/>
    <x v="0"/>
    <x v="1"/>
    <n v="39"/>
    <x v="0"/>
    <x v="4"/>
    <n v="127771.35"/>
    <x v="2"/>
    <x v="2"/>
    <n v="850"/>
    <x v="3"/>
    <x v="1"/>
    <x v="0"/>
    <n v="151738.54"/>
    <x v="1"/>
    <x v="2"/>
    <x v="2"/>
  </r>
  <r>
    <n v="15756026"/>
    <s v="Hooper"/>
    <x v="1"/>
    <x v="0"/>
    <n v="46"/>
    <x v="0"/>
    <x v="9"/>
    <n v="0"/>
    <x v="0"/>
    <x v="0"/>
    <n v="790"/>
    <x v="3"/>
    <x v="1"/>
    <x v="1"/>
    <n v="14679.81"/>
    <x v="0"/>
    <x v="3"/>
    <x v="3"/>
  </r>
  <r>
    <n v="15613319"/>
    <s v="Rice"/>
    <x v="0"/>
    <x v="0"/>
    <n v="33"/>
    <x v="0"/>
    <x v="10"/>
    <n v="0"/>
    <x v="0"/>
    <x v="0"/>
    <n v="793"/>
    <x v="3"/>
    <x v="1"/>
    <x v="1"/>
    <n v="175544.02"/>
    <x v="1"/>
    <x v="4"/>
    <x v="0"/>
  </r>
  <r>
    <n v="15798906"/>
    <s v="Cox"/>
    <x v="0"/>
    <x v="1"/>
    <n v="69"/>
    <x v="2"/>
    <x v="8"/>
    <n v="0"/>
    <x v="0"/>
    <x v="2"/>
    <n v="628"/>
    <x v="0"/>
    <x v="0"/>
    <x v="0"/>
    <n v="181964.6"/>
    <x v="1"/>
    <x v="4"/>
    <x v="2"/>
  </r>
  <r>
    <n v="15708917"/>
    <s v="Martin"/>
    <x v="2"/>
    <x v="1"/>
    <n v="53"/>
    <x v="0"/>
    <x v="7"/>
    <n v="167772.96"/>
    <x v="2"/>
    <x v="0"/>
    <n v="598"/>
    <x v="1"/>
    <x v="0"/>
    <x v="0"/>
    <n v="136886.85999999999"/>
    <x v="1"/>
    <x v="2"/>
    <x v="3"/>
  </r>
  <r>
    <n v="15778463"/>
    <s v="Ikenna"/>
    <x v="0"/>
    <x v="0"/>
    <n v="37"/>
    <x v="0"/>
    <x v="5"/>
    <n v="95845.6"/>
    <x v="1"/>
    <x v="0"/>
    <n v="657"/>
    <x v="0"/>
    <x v="0"/>
    <x v="1"/>
    <n v="122218.23"/>
    <x v="1"/>
    <x v="0"/>
    <x v="1"/>
  </r>
  <r>
    <n v="15699430"/>
    <s v="Davide"/>
    <x v="0"/>
    <x v="0"/>
    <n v="35"/>
    <x v="0"/>
    <x v="7"/>
    <n v="0"/>
    <x v="0"/>
    <x v="2"/>
    <n v="618"/>
    <x v="0"/>
    <x v="0"/>
    <x v="1"/>
    <n v="180439.75"/>
    <x v="1"/>
    <x v="4"/>
    <x v="3"/>
  </r>
  <r>
    <n v="15649992"/>
    <s v="Alexander"/>
    <x v="1"/>
    <x v="1"/>
    <n v="65"/>
    <x v="2"/>
    <x v="3"/>
    <n v="134714.70000000001"/>
    <x v="2"/>
    <x v="2"/>
    <n v="681"/>
    <x v="2"/>
    <x v="1"/>
    <x v="0"/>
    <n v="190419.81"/>
    <x v="1"/>
    <x v="4"/>
    <x v="1"/>
  </r>
  <r>
    <n v="15578980"/>
    <s v="Piazza"/>
    <x v="1"/>
    <x v="0"/>
    <n v="33"/>
    <x v="0"/>
    <x v="6"/>
    <n v="0"/>
    <x v="0"/>
    <x v="2"/>
    <n v="516"/>
    <x v="1"/>
    <x v="0"/>
    <x v="0"/>
    <n v="58685.59"/>
    <x v="1"/>
    <x v="1"/>
    <x v="2"/>
  </r>
  <r>
    <n v="15775306"/>
    <s v="Ni"/>
    <x v="2"/>
    <x v="1"/>
    <n v="28"/>
    <x v="1"/>
    <x v="2"/>
    <n v="122384.22"/>
    <x v="2"/>
    <x v="1"/>
    <n v="421"/>
    <x v="4"/>
    <x v="0"/>
    <x v="0"/>
    <n v="89017.38"/>
    <x v="0"/>
    <x v="1"/>
    <x v="1"/>
  </r>
  <r>
    <n v="15641655"/>
    <s v="Black"/>
    <x v="0"/>
    <x v="0"/>
    <n v="26"/>
    <x v="1"/>
    <x v="0"/>
    <n v="0"/>
    <x v="0"/>
    <x v="2"/>
    <n v="700"/>
    <x v="2"/>
    <x v="1"/>
    <x v="1"/>
    <n v="50051.42"/>
    <x v="1"/>
    <x v="1"/>
    <x v="0"/>
  </r>
  <r>
    <n v="15619708"/>
    <s v="Harker"/>
    <x v="0"/>
    <x v="1"/>
    <n v="25"/>
    <x v="1"/>
    <x v="8"/>
    <n v="157993.15"/>
    <x v="2"/>
    <x v="2"/>
    <n v="745"/>
    <x v="2"/>
    <x v="0"/>
    <x v="1"/>
    <n v="146041.45000000001"/>
    <x v="1"/>
    <x v="2"/>
    <x v="2"/>
  </r>
  <r>
    <n v="15734565"/>
    <s v="Hughes"/>
    <x v="0"/>
    <x v="1"/>
    <n v="29"/>
    <x v="1"/>
    <x v="2"/>
    <n v="0"/>
    <x v="0"/>
    <x v="2"/>
    <n v="696"/>
    <x v="2"/>
    <x v="0"/>
    <x v="1"/>
    <n v="191166.09"/>
    <x v="1"/>
    <x v="4"/>
    <x v="1"/>
  </r>
  <r>
    <n v="15806438"/>
    <s v="Chiabuotu"/>
    <x v="2"/>
    <x v="0"/>
    <n v="42"/>
    <x v="0"/>
    <x v="0"/>
    <n v="123331.36"/>
    <x v="2"/>
    <x v="0"/>
    <n v="580"/>
    <x v="1"/>
    <x v="1"/>
    <x v="1"/>
    <n v="103516.08"/>
    <x v="0"/>
    <x v="0"/>
    <x v="0"/>
  </r>
  <r>
    <n v="15591969"/>
    <s v="Kuo"/>
    <x v="1"/>
    <x v="1"/>
    <n v="27"/>
    <x v="1"/>
    <x v="9"/>
    <n v="75263.16"/>
    <x v="1"/>
    <x v="0"/>
    <n v="497"/>
    <x v="4"/>
    <x v="0"/>
    <x v="0"/>
    <n v="164825.04"/>
    <x v="1"/>
    <x v="2"/>
    <x v="3"/>
  </r>
  <r>
    <n v="15747807"/>
    <s v="Gallagher"/>
    <x v="0"/>
    <x v="0"/>
    <n v="43"/>
    <x v="0"/>
    <x v="5"/>
    <n v="137824.03"/>
    <x v="2"/>
    <x v="2"/>
    <n v="720"/>
    <x v="2"/>
    <x v="0"/>
    <x v="1"/>
    <n v="172557.77"/>
    <x v="1"/>
    <x v="4"/>
    <x v="1"/>
  </r>
  <r>
    <n v="15596939"/>
    <s v="Calabresi"/>
    <x v="2"/>
    <x v="1"/>
    <n v="36"/>
    <x v="0"/>
    <x v="4"/>
    <n v="132578.92000000001"/>
    <x v="2"/>
    <x v="2"/>
    <n v="659"/>
    <x v="0"/>
    <x v="0"/>
    <x v="1"/>
    <n v="84320.94"/>
    <x v="1"/>
    <x v="1"/>
    <x v="2"/>
  </r>
  <r>
    <n v="15716155"/>
    <s v="Shaw"/>
    <x v="0"/>
    <x v="0"/>
    <n v="36"/>
    <x v="0"/>
    <x v="8"/>
    <n v="156021.31"/>
    <x v="2"/>
    <x v="0"/>
    <n v="841"/>
    <x v="3"/>
    <x v="1"/>
    <x v="1"/>
    <n v="122662.98"/>
    <x v="1"/>
    <x v="0"/>
    <x v="2"/>
  </r>
  <r>
    <n v="15765311"/>
    <s v="Zhirov"/>
    <x v="1"/>
    <x v="1"/>
    <n v="34"/>
    <x v="0"/>
    <x v="2"/>
    <n v="0"/>
    <x v="0"/>
    <x v="0"/>
    <n v="642"/>
    <x v="0"/>
    <x v="0"/>
    <x v="1"/>
    <n v="72085.100000000006"/>
    <x v="1"/>
    <x v="1"/>
    <x v="1"/>
  </r>
  <r>
    <n v="15757811"/>
    <s v="Lloyd"/>
    <x v="1"/>
    <x v="0"/>
    <n v="69"/>
    <x v="2"/>
    <x v="9"/>
    <n v="137453.43"/>
    <x v="2"/>
    <x v="0"/>
    <n v="732"/>
    <x v="2"/>
    <x v="1"/>
    <x v="0"/>
    <n v="110932.24"/>
    <x v="0"/>
    <x v="0"/>
    <x v="3"/>
  </r>
  <r>
    <n v="15603830"/>
    <s v="Palmer"/>
    <x v="1"/>
    <x v="1"/>
    <n v="36"/>
    <x v="0"/>
    <x v="4"/>
    <n v="0"/>
    <x v="0"/>
    <x v="2"/>
    <n v="600"/>
    <x v="0"/>
    <x v="0"/>
    <x v="1"/>
    <n v="143635.35999999999"/>
    <x v="1"/>
    <x v="2"/>
    <x v="2"/>
  </r>
  <r>
    <n v="15660602"/>
    <s v="Ch'eng"/>
    <x v="2"/>
    <x v="1"/>
    <n v="33"/>
    <x v="0"/>
    <x v="2"/>
    <n v="164284.72"/>
    <x v="2"/>
    <x v="2"/>
    <n v="464"/>
    <x v="4"/>
    <x v="0"/>
    <x v="0"/>
    <n v="3710.34"/>
    <x v="1"/>
    <x v="3"/>
    <x v="1"/>
  </r>
  <r>
    <n v="15660535"/>
    <s v="Avent"/>
    <x v="0"/>
    <x v="0"/>
    <n v="47"/>
    <x v="0"/>
    <x v="8"/>
    <n v="0"/>
    <x v="0"/>
    <x v="2"/>
    <n v="680"/>
    <x v="2"/>
    <x v="0"/>
    <x v="0"/>
    <n v="179843.33"/>
    <x v="1"/>
    <x v="4"/>
    <x v="2"/>
  </r>
  <r>
    <n v="15666633"/>
    <s v="Huang"/>
    <x v="1"/>
    <x v="1"/>
    <n v="56"/>
    <x v="0"/>
    <x v="1"/>
    <n v="0"/>
    <x v="0"/>
    <x v="2"/>
    <n v="758"/>
    <x v="2"/>
    <x v="0"/>
    <x v="0"/>
    <n v="10643.38"/>
    <x v="1"/>
    <x v="3"/>
    <x v="0"/>
  </r>
  <r>
    <n v="15596914"/>
    <s v="Shaw"/>
    <x v="2"/>
    <x v="0"/>
    <n v="31"/>
    <x v="0"/>
    <x v="0"/>
    <n v="112373.49"/>
    <x v="2"/>
    <x v="2"/>
    <n v="630"/>
    <x v="0"/>
    <x v="0"/>
    <x v="0"/>
    <n v="131167.98000000001"/>
    <x v="1"/>
    <x v="2"/>
    <x v="0"/>
  </r>
  <r>
    <n v="15639788"/>
    <s v="Yuan"/>
    <x v="0"/>
    <x v="0"/>
    <n v="39"/>
    <x v="0"/>
    <x v="7"/>
    <n v="0"/>
    <x v="0"/>
    <x v="2"/>
    <n v="577"/>
    <x v="1"/>
    <x v="0"/>
    <x v="1"/>
    <n v="10553.31"/>
    <x v="1"/>
    <x v="3"/>
    <x v="3"/>
  </r>
  <r>
    <n v="15695846"/>
    <s v="Hawkins"/>
    <x v="0"/>
    <x v="0"/>
    <n v="34"/>
    <x v="0"/>
    <x v="5"/>
    <n v="0"/>
    <x v="0"/>
    <x v="2"/>
    <n v="684"/>
    <x v="2"/>
    <x v="0"/>
    <x v="0"/>
    <n v="130928.22"/>
    <x v="1"/>
    <x v="2"/>
    <x v="1"/>
  </r>
  <r>
    <n v="15726234"/>
    <s v="Trentini"/>
    <x v="1"/>
    <x v="0"/>
    <n v="41"/>
    <x v="0"/>
    <x v="8"/>
    <n v="0"/>
    <x v="0"/>
    <x v="0"/>
    <n v="708"/>
    <x v="2"/>
    <x v="1"/>
    <x v="0"/>
    <n v="157003.99"/>
    <x v="1"/>
    <x v="2"/>
    <x v="2"/>
  </r>
  <r>
    <n v="15797964"/>
    <s v="Cameron"/>
    <x v="2"/>
    <x v="0"/>
    <n v="29"/>
    <x v="1"/>
    <x v="1"/>
    <n v="154333.82"/>
    <x v="2"/>
    <x v="0"/>
    <n v="732"/>
    <x v="2"/>
    <x v="0"/>
    <x v="0"/>
    <n v="138527.56"/>
    <x v="1"/>
    <x v="2"/>
    <x v="0"/>
  </r>
  <r>
    <n v="15625881"/>
    <s v="Koehler"/>
    <x v="2"/>
    <x v="1"/>
    <n v="37"/>
    <x v="0"/>
    <x v="6"/>
    <n v="111432.77"/>
    <x v="2"/>
    <x v="2"/>
    <n v="634"/>
    <x v="0"/>
    <x v="0"/>
    <x v="0"/>
    <n v="167032.49"/>
    <x v="1"/>
    <x v="2"/>
    <x v="2"/>
  </r>
  <r>
    <n v="15780628"/>
    <s v="Wu"/>
    <x v="0"/>
    <x v="0"/>
    <n v="30"/>
    <x v="0"/>
    <x v="5"/>
    <n v="0"/>
    <x v="0"/>
    <x v="2"/>
    <n v="633"/>
    <x v="0"/>
    <x v="1"/>
    <x v="1"/>
    <n v="41642.29"/>
    <x v="1"/>
    <x v="3"/>
    <x v="1"/>
  </r>
  <r>
    <n v="15575883"/>
    <s v="Manna"/>
    <x v="0"/>
    <x v="1"/>
    <n v="34"/>
    <x v="0"/>
    <x v="0"/>
    <n v="137390.10999999999"/>
    <x v="2"/>
    <x v="2"/>
    <n v="559"/>
    <x v="1"/>
    <x v="0"/>
    <x v="1"/>
    <n v="9677"/>
    <x v="1"/>
    <x v="3"/>
    <x v="0"/>
  </r>
  <r>
    <n v="15585036"/>
    <s v="Okoli"/>
    <x v="1"/>
    <x v="0"/>
    <n v="37"/>
    <x v="0"/>
    <x v="6"/>
    <n v="0"/>
    <x v="0"/>
    <x v="2"/>
    <n v="694"/>
    <x v="2"/>
    <x v="0"/>
    <x v="0"/>
    <n v="147012.22"/>
    <x v="1"/>
    <x v="2"/>
    <x v="2"/>
  </r>
  <r>
    <n v="15589488"/>
    <s v="Ch'eng"/>
    <x v="2"/>
    <x v="0"/>
    <n v="56"/>
    <x v="0"/>
    <x v="8"/>
    <n v="111642.08"/>
    <x v="2"/>
    <x v="0"/>
    <n v="686"/>
    <x v="2"/>
    <x v="0"/>
    <x v="0"/>
    <n v="80553.87"/>
    <x v="1"/>
    <x v="1"/>
    <x v="2"/>
  </r>
  <r>
    <n v="15585888"/>
    <s v="Nwokezuike"/>
    <x v="1"/>
    <x v="0"/>
    <n v="48"/>
    <x v="0"/>
    <x v="6"/>
    <n v="0"/>
    <x v="0"/>
    <x v="0"/>
    <n v="553"/>
    <x v="1"/>
    <x v="1"/>
    <x v="0"/>
    <n v="30730.95"/>
    <x v="0"/>
    <x v="3"/>
    <x v="2"/>
  </r>
  <r>
    <n v="15727915"/>
    <s v="Artemiev"/>
    <x v="0"/>
    <x v="1"/>
    <n v="36"/>
    <x v="0"/>
    <x v="4"/>
    <n v="83543.37"/>
    <x v="1"/>
    <x v="0"/>
    <n v="507"/>
    <x v="1"/>
    <x v="1"/>
    <x v="1"/>
    <n v="140134.43"/>
    <x v="1"/>
    <x v="2"/>
    <x v="2"/>
  </r>
  <r>
    <n v="15707567"/>
    <s v="Esposito"/>
    <x v="2"/>
    <x v="1"/>
    <n v="50"/>
    <x v="0"/>
    <x v="5"/>
    <n v="145338.76"/>
    <x v="2"/>
    <x v="0"/>
    <n v="732"/>
    <x v="2"/>
    <x v="1"/>
    <x v="1"/>
    <n v="91936.1"/>
    <x v="0"/>
    <x v="0"/>
    <x v="1"/>
  </r>
  <r>
    <n v="15737792"/>
    <s v="Abbie"/>
    <x v="0"/>
    <x v="0"/>
    <n v="31"/>
    <x v="0"/>
    <x v="1"/>
    <n v="186796.37"/>
    <x v="2"/>
    <x v="0"/>
    <n v="818"/>
    <x v="3"/>
    <x v="1"/>
    <x v="1"/>
    <n v="178252.63"/>
    <x v="1"/>
    <x v="4"/>
    <x v="0"/>
  </r>
  <r>
    <n v="15599433"/>
    <s v="Fanucci"/>
    <x v="2"/>
    <x v="1"/>
    <n v="35"/>
    <x v="0"/>
    <x v="2"/>
    <n v="58641.43"/>
    <x v="1"/>
    <x v="0"/>
    <n v="660"/>
    <x v="2"/>
    <x v="1"/>
    <x v="0"/>
    <n v="198674.08"/>
    <x v="1"/>
    <x v="4"/>
    <x v="1"/>
  </r>
  <r>
    <n v="15672012"/>
    <s v="Jen"/>
    <x v="1"/>
    <x v="0"/>
    <n v="41"/>
    <x v="0"/>
    <x v="8"/>
    <n v="0"/>
    <x v="0"/>
    <x v="0"/>
    <n v="773"/>
    <x v="2"/>
    <x v="0"/>
    <x v="1"/>
    <n v="28266.9"/>
    <x v="0"/>
    <x v="3"/>
    <x v="2"/>
  </r>
  <r>
    <n v="15806983"/>
    <s v="Moss"/>
    <x v="0"/>
    <x v="1"/>
    <n v="44"/>
    <x v="0"/>
    <x v="6"/>
    <n v="137148.68"/>
    <x v="2"/>
    <x v="0"/>
    <n v="640"/>
    <x v="0"/>
    <x v="0"/>
    <x v="1"/>
    <n v="92381.01"/>
    <x v="1"/>
    <x v="0"/>
    <x v="2"/>
  </r>
  <r>
    <n v="15592222"/>
    <s v="Lo"/>
    <x v="0"/>
    <x v="1"/>
    <n v="49"/>
    <x v="0"/>
    <x v="3"/>
    <n v="80001.23"/>
    <x v="1"/>
    <x v="0"/>
    <n v="505"/>
    <x v="1"/>
    <x v="1"/>
    <x v="1"/>
    <n v="135180.10999999999"/>
    <x v="1"/>
    <x v="2"/>
    <x v="1"/>
  </r>
  <r>
    <n v="15608968"/>
    <s v="Averyanov"/>
    <x v="2"/>
    <x v="1"/>
    <n v="21"/>
    <x v="1"/>
    <x v="5"/>
    <n v="86402.52"/>
    <x v="1"/>
    <x v="2"/>
    <n v="714"/>
    <x v="2"/>
    <x v="1"/>
    <x v="1"/>
    <n v="27330.59"/>
    <x v="1"/>
    <x v="3"/>
    <x v="1"/>
  </r>
  <r>
    <n v="15586959"/>
    <s v="Unaipon"/>
    <x v="0"/>
    <x v="0"/>
    <n v="42"/>
    <x v="0"/>
    <x v="8"/>
    <n v="0"/>
    <x v="0"/>
    <x v="2"/>
    <n v="468"/>
    <x v="4"/>
    <x v="0"/>
    <x v="1"/>
    <n v="125305.34"/>
    <x v="1"/>
    <x v="0"/>
    <x v="2"/>
  </r>
  <r>
    <n v="15646558"/>
    <s v="Clamp"/>
    <x v="1"/>
    <x v="1"/>
    <n v="51"/>
    <x v="0"/>
    <x v="1"/>
    <n v="122874.74"/>
    <x v="2"/>
    <x v="0"/>
    <n v="611"/>
    <x v="0"/>
    <x v="0"/>
    <x v="0"/>
    <n v="149648.45000000001"/>
    <x v="1"/>
    <x v="2"/>
    <x v="0"/>
  </r>
  <r>
    <n v="15725811"/>
    <s v="Lim"/>
    <x v="0"/>
    <x v="1"/>
    <n v="25"/>
    <x v="1"/>
    <x v="10"/>
    <n v="97544.29"/>
    <x v="1"/>
    <x v="0"/>
    <n v="705"/>
    <x v="2"/>
    <x v="1"/>
    <x v="0"/>
    <n v="59887.15"/>
    <x v="1"/>
    <x v="1"/>
    <x v="0"/>
  </r>
  <r>
    <n v="15572265"/>
    <s v="Wu"/>
    <x v="2"/>
    <x v="1"/>
    <n v="46"/>
    <x v="0"/>
    <x v="1"/>
    <n v="170826.55"/>
    <x v="2"/>
    <x v="2"/>
    <n v="646"/>
    <x v="0"/>
    <x v="0"/>
    <x v="1"/>
    <n v="45041.32"/>
    <x v="1"/>
    <x v="3"/>
    <x v="0"/>
  </r>
  <r>
    <n v="15794048"/>
    <s v="Wan"/>
    <x v="2"/>
    <x v="0"/>
    <n v="48"/>
    <x v="0"/>
    <x v="1"/>
    <n v="97133.92"/>
    <x v="1"/>
    <x v="2"/>
    <n v="667"/>
    <x v="2"/>
    <x v="1"/>
    <x v="1"/>
    <n v="113316.77"/>
    <x v="0"/>
    <x v="0"/>
    <x v="0"/>
  </r>
  <r>
    <n v="15677610"/>
    <s v="Chambers"/>
    <x v="2"/>
    <x v="0"/>
    <n v="41"/>
    <x v="0"/>
    <x v="2"/>
    <n v="153895.65"/>
    <x v="2"/>
    <x v="0"/>
    <n v="511"/>
    <x v="1"/>
    <x v="0"/>
    <x v="0"/>
    <n v="39087.42"/>
    <x v="1"/>
    <x v="3"/>
    <x v="1"/>
  </r>
  <r>
    <n v="15745012"/>
    <s v="Pettit"/>
    <x v="0"/>
    <x v="0"/>
    <n v="43"/>
    <x v="0"/>
    <x v="5"/>
    <n v="0"/>
    <x v="0"/>
    <x v="2"/>
    <n v="653"/>
    <x v="0"/>
    <x v="0"/>
    <x v="0"/>
    <n v="7330.59"/>
    <x v="1"/>
    <x v="3"/>
    <x v="1"/>
  </r>
  <r>
    <n v="15601589"/>
    <s v="Baresi"/>
    <x v="0"/>
    <x v="0"/>
    <n v="57"/>
    <x v="0"/>
    <x v="2"/>
    <n v="0"/>
    <x v="0"/>
    <x v="2"/>
    <n v="675"/>
    <x v="2"/>
    <x v="1"/>
    <x v="0"/>
    <n v="95463.29"/>
    <x v="1"/>
    <x v="0"/>
    <x v="1"/>
  </r>
  <r>
    <n v="15686436"/>
    <s v="Newbery"/>
    <x v="1"/>
    <x v="1"/>
    <n v="32"/>
    <x v="0"/>
    <x v="4"/>
    <n v="0"/>
    <x v="0"/>
    <x v="2"/>
    <n v="523"/>
    <x v="1"/>
    <x v="0"/>
    <x v="1"/>
    <n v="167848.02"/>
    <x v="1"/>
    <x v="2"/>
    <x v="2"/>
  </r>
  <r>
    <n v="15693864"/>
    <s v="Iheanacho"/>
    <x v="2"/>
    <x v="0"/>
    <n v="49"/>
    <x v="0"/>
    <x v="8"/>
    <n v="134956.01999999999"/>
    <x v="2"/>
    <x v="0"/>
    <n v="567"/>
    <x v="1"/>
    <x v="0"/>
    <x v="1"/>
    <n v="93953.84"/>
    <x v="0"/>
    <x v="0"/>
    <x v="2"/>
  </r>
  <r>
    <n v="15760550"/>
    <s v="Duncan"/>
    <x v="1"/>
    <x v="1"/>
    <n v="39"/>
    <x v="0"/>
    <x v="3"/>
    <n v="143637.57999999999"/>
    <x v="2"/>
    <x v="2"/>
    <n v="741"/>
    <x v="2"/>
    <x v="1"/>
    <x v="0"/>
    <n v="174227.66"/>
    <x v="1"/>
    <x v="4"/>
    <x v="1"/>
  </r>
  <r>
    <n v="15686137"/>
    <s v="Barry"/>
    <x v="1"/>
    <x v="1"/>
    <n v="32"/>
    <x v="0"/>
    <x v="9"/>
    <n v="147506.25"/>
    <x v="2"/>
    <x v="0"/>
    <n v="456"/>
    <x v="4"/>
    <x v="0"/>
    <x v="0"/>
    <n v="135399.21"/>
    <x v="1"/>
    <x v="2"/>
    <x v="3"/>
  </r>
  <r>
    <n v="15809087"/>
    <s v="Landry"/>
    <x v="0"/>
    <x v="1"/>
    <n v="64"/>
    <x v="2"/>
    <x v="1"/>
    <n v="0"/>
    <x v="0"/>
    <x v="2"/>
    <n v="598"/>
    <x v="1"/>
    <x v="0"/>
    <x v="1"/>
    <n v="195635.3"/>
    <x v="0"/>
    <x v="4"/>
    <x v="0"/>
  </r>
  <r>
    <n v="15807663"/>
    <s v="McGregor"/>
    <x v="0"/>
    <x v="1"/>
    <n v="43"/>
    <x v="0"/>
    <x v="2"/>
    <n v="190227.46"/>
    <x v="2"/>
    <x v="0"/>
    <n v="667"/>
    <x v="2"/>
    <x v="0"/>
    <x v="1"/>
    <n v="97508.04"/>
    <x v="0"/>
    <x v="0"/>
    <x v="1"/>
  </r>
  <r>
    <n v="15809100"/>
    <s v="Nucci"/>
    <x v="0"/>
    <x v="0"/>
    <n v="32"/>
    <x v="0"/>
    <x v="0"/>
    <n v="172448.77"/>
    <x v="2"/>
    <x v="0"/>
    <n v="548"/>
    <x v="1"/>
    <x v="0"/>
    <x v="1"/>
    <n v="188083.77"/>
    <x v="0"/>
    <x v="4"/>
    <x v="0"/>
  </r>
  <r>
    <n v="15794916"/>
    <s v="Pirogov"/>
    <x v="0"/>
    <x v="1"/>
    <n v="41"/>
    <x v="0"/>
    <x v="3"/>
    <n v="113980.21"/>
    <x v="2"/>
    <x v="0"/>
    <n v="725"/>
    <x v="2"/>
    <x v="0"/>
    <x v="0"/>
    <n v="116704.25"/>
    <x v="1"/>
    <x v="0"/>
    <x v="1"/>
  </r>
  <r>
    <n v="15614215"/>
    <s v="Oguejiofor"/>
    <x v="0"/>
    <x v="1"/>
    <n v="53"/>
    <x v="0"/>
    <x v="5"/>
    <n v="0"/>
    <x v="0"/>
    <x v="2"/>
    <n v="717"/>
    <x v="2"/>
    <x v="1"/>
    <x v="0"/>
    <n v="97614.87"/>
    <x v="1"/>
    <x v="0"/>
    <x v="1"/>
  </r>
  <r>
    <n v="15805449"/>
    <s v="Ugochukwu"/>
    <x v="0"/>
    <x v="1"/>
    <n v="38"/>
    <x v="0"/>
    <x v="4"/>
    <n v="0"/>
    <x v="0"/>
    <x v="2"/>
    <n v="594"/>
    <x v="1"/>
    <x v="1"/>
    <x v="1"/>
    <n v="186884.04"/>
    <x v="1"/>
    <x v="4"/>
    <x v="2"/>
  </r>
  <r>
    <n v="15686983"/>
    <s v="Rohu"/>
    <x v="2"/>
    <x v="0"/>
    <n v="25"/>
    <x v="1"/>
    <x v="7"/>
    <n v="76968.12"/>
    <x v="1"/>
    <x v="2"/>
    <n v="678"/>
    <x v="2"/>
    <x v="1"/>
    <x v="0"/>
    <n v="131501.72"/>
    <x v="1"/>
    <x v="2"/>
    <x v="3"/>
  </r>
  <r>
    <n v="15808017"/>
    <s v="Cary"/>
    <x v="0"/>
    <x v="1"/>
    <n v="38"/>
    <x v="0"/>
    <x v="1"/>
    <n v="88293.13"/>
    <x v="1"/>
    <x v="2"/>
    <n v="545"/>
    <x v="1"/>
    <x v="0"/>
    <x v="0"/>
    <n v="24302.95"/>
    <x v="1"/>
    <x v="3"/>
    <x v="0"/>
  </r>
  <r>
    <n v="15756804"/>
    <s v="O'Loghlen"/>
    <x v="0"/>
    <x v="0"/>
    <n v="48"/>
    <x v="0"/>
    <x v="1"/>
    <n v="170833.46"/>
    <x v="2"/>
    <x v="0"/>
    <n v="636"/>
    <x v="0"/>
    <x v="0"/>
    <x v="1"/>
    <n v="110510.28"/>
    <x v="0"/>
    <x v="0"/>
    <x v="0"/>
  </r>
  <r>
    <n v="15646810"/>
    <s v="Quinn"/>
    <x v="2"/>
    <x v="1"/>
    <n v="44"/>
    <x v="0"/>
    <x v="5"/>
    <n v="108122.39"/>
    <x v="2"/>
    <x v="2"/>
    <n v="603"/>
    <x v="0"/>
    <x v="0"/>
    <x v="1"/>
    <n v="108488.33"/>
    <x v="0"/>
    <x v="0"/>
    <x v="1"/>
  </r>
  <r>
    <n v="15710424"/>
    <s v="Page"/>
    <x v="0"/>
    <x v="1"/>
    <n v="36"/>
    <x v="0"/>
    <x v="4"/>
    <n v="0"/>
    <x v="0"/>
    <x v="0"/>
    <n v="435"/>
    <x v="4"/>
    <x v="0"/>
    <x v="0"/>
    <n v="197015.2"/>
    <x v="1"/>
    <x v="4"/>
    <x v="2"/>
  </r>
  <r>
    <n v="15799422"/>
    <s v="Evans"/>
    <x v="0"/>
    <x v="0"/>
    <n v="40"/>
    <x v="0"/>
    <x v="2"/>
    <n v="0"/>
    <x v="0"/>
    <x v="0"/>
    <n v="535"/>
    <x v="1"/>
    <x v="0"/>
    <x v="0"/>
    <n v="27689.77"/>
    <x v="1"/>
    <x v="3"/>
    <x v="1"/>
  </r>
  <r>
    <n v="15692750"/>
    <s v="McGregor"/>
    <x v="2"/>
    <x v="0"/>
    <n v="45"/>
    <x v="0"/>
    <x v="3"/>
    <n v="129818.39"/>
    <x v="2"/>
    <x v="1"/>
    <n v="629"/>
    <x v="0"/>
    <x v="0"/>
    <x v="1"/>
    <n v="9217.5499999999993"/>
    <x v="0"/>
    <x v="3"/>
    <x v="1"/>
  </r>
  <r>
    <n v="15794549"/>
    <s v="Andrews"/>
    <x v="0"/>
    <x v="0"/>
    <n v="35"/>
    <x v="0"/>
    <x v="0"/>
    <n v="163943.89000000001"/>
    <x v="2"/>
    <x v="2"/>
    <n v="722"/>
    <x v="2"/>
    <x v="0"/>
    <x v="0"/>
    <n v="15068.18"/>
    <x v="1"/>
    <x v="3"/>
    <x v="0"/>
  </r>
  <r>
    <n v="15803764"/>
    <s v="Stanley"/>
    <x v="0"/>
    <x v="1"/>
    <n v="28"/>
    <x v="1"/>
    <x v="3"/>
    <n v="0"/>
    <x v="0"/>
    <x v="2"/>
    <n v="561"/>
    <x v="1"/>
    <x v="0"/>
    <x v="1"/>
    <n v="7797.01"/>
    <x v="1"/>
    <x v="3"/>
    <x v="1"/>
  </r>
  <r>
    <n v="15674840"/>
    <s v="Chiazagomekpere"/>
    <x v="0"/>
    <x v="0"/>
    <n v="38"/>
    <x v="0"/>
    <x v="8"/>
    <n v="101430.3"/>
    <x v="2"/>
    <x v="2"/>
    <n v="645"/>
    <x v="0"/>
    <x v="1"/>
    <x v="0"/>
    <n v="4400.32"/>
    <x v="1"/>
    <x v="3"/>
    <x v="2"/>
  </r>
  <r>
    <n v="15653762"/>
    <s v="Chidiebele"/>
    <x v="0"/>
    <x v="0"/>
    <n v="39"/>
    <x v="0"/>
    <x v="9"/>
    <n v="117301.66"/>
    <x v="2"/>
    <x v="0"/>
    <n v="501"/>
    <x v="1"/>
    <x v="1"/>
    <x v="1"/>
    <n v="182025.95"/>
    <x v="1"/>
    <x v="4"/>
    <x v="3"/>
  </r>
  <r>
    <n v="15581229"/>
    <s v="Gregory"/>
    <x v="2"/>
    <x v="0"/>
    <n v="32"/>
    <x v="0"/>
    <x v="1"/>
    <n v="173340.83"/>
    <x v="2"/>
    <x v="0"/>
    <n v="502"/>
    <x v="1"/>
    <x v="1"/>
    <x v="0"/>
    <n v="122763.95"/>
    <x v="1"/>
    <x v="0"/>
    <x v="0"/>
  </r>
  <r>
    <n v="15800228"/>
    <s v="Bednall"/>
    <x v="1"/>
    <x v="0"/>
    <n v="42"/>
    <x v="0"/>
    <x v="4"/>
    <n v="0"/>
    <x v="0"/>
    <x v="2"/>
    <n v="652"/>
    <x v="0"/>
    <x v="0"/>
    <x v="0"/>
    <n v="38152.01"/>
    <x v="1"/>
    <x v="3"/>
    <x v="2"/>
  </r>
  <r>
    <n v="15656333"/>
    <s v="Jen"/>
    <x v="0"/>
    <x v="0"/>
    <n v="33"/>
    <x v="0"/>
    <x v="6"/>
    <n v="134348.57"/>
    <x v="2"/>
    <x v="0"/>
    <n v="574"/>
    <x v="1"/>
    <x v="0"/>
    <x v="1"/>
    <n v="63163.99"/>
    <x v="1"/>
    <x v="1"/>
    <x v="2"/>
  </r>
  <r>
    <n v="15697497"/>
    <s v="She"/>
    <x v="0"/>
    <x v="0"/>
    <n v="45"/>
    <x v="0"/>
    <x v="9"/>
    <n v="105525.65"/>
    <x v="2"/>
    <x v="2"/>
    <n v="518"/>
    <x v="1"/>
    <x v="0"/>
    <x v="0"/>
    <n v="73418.289999999994"/>
    <x v="1"/>
    <x v="1"/>
    <x v="3"/>
  </r>
  <r>
    <n v="15585362"/>
    <s v="Simmons"/>
    <x v="0"/>
    <x v="0"/>
    <n v="60"/>
    <x v="2"/>
    <x v="5"/>
    <n v="0"/>
    <x v="0"/>
    <x v="0"/>
    <n v="749"/>
    <x v="2"/>
    <x v="0"/>
    <x v="1"/>
    <n v="17978.68"/>
    <x v="0"/>
    <x v="3"/>
    <x v="1"/>
  </r>
  <r>
    <n v="15571928"/>
    <s v="Fraser"/>
    <x v="0"/>
    <x v="0"/>
    <n v="43"/>
    <x v="0"/>
    <x v="4"/>
    <n v="0"/>
    <x v="0"/>
    <x v="1"/>
    <n v="679"/>
    <x v="2"/>
    <x v="0"/>
    <x v="1"/>
    <n v="115136.51"/>
    <x v="0"/>
    <x v="0"/>
    <x v="2"/>
  </r>
  <r>
    <n v="15785519"/>
    <s v="May"/>
    <x v="0"/>
    <x v="1"/>
    <n v="36"/>
    <x v="0"/>
    <x v="5"/>
    <n v="106192.1"/>
    <x v="2"/>
    <x v="0"/>
    <n v="565"/>
    <x v="1"/>
    <x v="0"/>
    <x v="1"/>
    <n v="149575.59"/>
    <x v="1"/>
    <x v="2"/>
    <x v="1"/>
  </r>
  <r>
    <n v="15743007"/>
    <s v="Seabrook"/>
    <x v="0"/>
    <x v="0"/>
    <n v="45"/>
    <x v="0"/>
    <x v="4"/>
    <n v="45144.43"/>
    <x v="1"/>
    <x v="0"/>
    <n v="643"/>
    <x v="0"/>
    <x v="0"/>
    <x v="1"/>
    <n v="60917.24"/>
    <x v="0"/>
    <x v="1"/>
    <x v="2"/>
  </r>
  <r>
    <n v="15777211"/>
    <s v="Herrera"/>
    <x v="0"/>
    <x v="1"/>
    <n v="65"/>
    <x v="2"/>
    <x v="3"/>
    <n v="92113.61"/>
    <x v="1"/>
    <x v="0"/>
    <n v="515"/>
    <x v="1"/>
    <x v="0"/>
    <x v="0"/>
    <n v="142548.32999999999"/>
    <x v="1"/>
    <x v="2"/>
    <x v="1"/>
  </r>
  <r>
    <n v="15721935"/>
    <s v="Kincaid"/>
    <x v="0"/>
    <x v="1"/>
    <n v="25"/>
    <x v="1"/>
    <x v="3"/>
    <n v="0"/>
    <x v="0"/>
    <x v="2"/>
    <n v="521"/>
    <x v="1"/>
    <x v="0"/>
    <x v="0"/>
    <n v="157878.67000000001"/>
    <x v="1"/>
    <x v="2"/>
    <x v="1"/>
  </r>
  <r>
    <n v="15591711"/>
    <s v="Sleeman"/>
    <x v="1"/>
    <x v="1"/>
    <n v="38"/>
    <x v="0"/>
    <x v="10"/>
    <n v="128366.44"/>
    <x v="2"/>
    <x v="0"/>
    <n v="739"/>
    <x v="2"/>
    <x v="0"/>
    <x v="1"/>
    <n v="12796.43"/>
    <x v="1"/>
    <x v="3"/>
    <x v="0"/>
  </r>
  <r>
    <n v="15625021"/>
    <s v="Hung"/>
    <x v="0"/>
    <x v="1"/>
    <n v="42"/>
    <x v="0"/>
    <x v="0"/>
    <n v="0"/>
    <x v="0"/>
    <x v="2"/>
    <n v="585"/>
    <x v="1"/>
    <x v="0"/>
    <x v="0"/>
    <n v="18657.77"/>
    <x v="1"/>
    <x v="3"/>
    <x v="0"/>
  </r>
  <r>
    <n v="15702968"/>
    <s v="Artemieva"/>
    <x v="2"/>
    <x v="1"/>
    <n v="74"/>
    <x v="2"/>
    <x v="6"/>
    <n v="106545.53"/>
    <x v="2"/>
    <x v="0"/>
    <n v="733"/>
    <x v="2"/>
    <x v="0"/>
    <x v="0"/>
    <n v="134589.57999999999"/>
    <x v="1"/>
    <x v="2"/>
    <x v="2"/>
  </r>
  <r>
    <n v="15600462"/>
    <s v="Barwell"/>
    <x v="0"/>
    <x v="0"/>
    <n v="43"/>
    <x v="0"/>
    <x v="2"/>
    <n v="145618.37"/>
    <x v="2"/>
    <x v="0"/>
    <n v="542"/>
    <x v="1"/>
    <x v="1"/>
    <x v="0"/>
    <n v="10350.74"/>
    <x v="1"/>
    <x v="3"/>
    <x v="1"/>
  </r>
  <r>
    <n v="15768104"/>
    <s v="Wright"/>
    <x v="1"/>
    <x v="1"/>
    <n v="37"/>
    <x v="0"/>
    <x v="2"/>
    <n v="141541.25"/>
    <x v="2"/>
    <x v="0"/>
    <n v="788"/>
    <x v="3"/>
    <x v="1"/>
    <x v="1"/>
    <n v="66013.27"/>
    <x v="1"/>
    <x v="1"/>
    <x v="1"/>
  </r>
  <r>
    <n v="15780140"/>
    <s v="Bellucci"/>
    <x v="2"/>
    <x v="1"/>
    <n v="32"/>
    <x v="0"/>
    <x v="0"/>
    <n v="57017.06"/>
    <x v="1"/>
    <x v="2"/>
    <n v="435"/>
    <x v="4"/>
    <x v="0"/>
    <x v="0"/>
    <n v="5907.11"/>
    <x v="1"/>
    <x v="3"/>
    <x v="0"/>
  </r>
  <r>
    <n v="15585255"/>
    <s v="Moore"/>
    <x v="0"/>
    <x v="1"/>
    <n v="42"/>
    <x v="0"/>
    <x v="9"/>
    <n v="0"/>
    <x v="0"/>
    <x v="0"/>
    <n v="577"/>
    <x v="1"/>
    <x v="0"/>
    <x v="1"/>
    <n v="74077.91"/>
    <x v="1"/>
    <x v="1"/>
    <x v="3"/>
  </r>
  <r>
    <n v="15772781"/>
    <s v="Ball"/>
    <x v="0"/>
    <x v="0"/>
    <n v="51"/>
    <x v="0"/>
    <x v="6"/>
    <n v="0"/>
    <x v="0"/>
    <x v="1"/>
    <n v="703"/>
    <x v="2"/>
    <x v="0"/>
    <x v="0"/>
    <n v="77294.559999999998"/>
    <x v="0"/>
    <x v="1"/>
    <x v="2"/>
  </r>
  <r>
    <n v="15669987"/>
    <s v="Sung"/>
    <x v="2"/>
    <x v="0"/>
    <n v="35"/>
    <x v="0"/>
    <x v="2"/>
    <n v="125884.95"/>
    <x v="2"/>
    <x v="2"/>
    <n v="728"/>
    <x v="2"/>
    <x v="0"/>
    <x v="1"/>
    <n v="54359.02"/>
    <x v="0"/>
    <x v="1"/>
    <x v="1"/>
  </r>
  <r>
    <n v="15697000"/>
    <s v="Mello"/>
    <x v="2"/>
    <x v="1"/>
    <n v="32"/>
    <x v="0"/>
    <x v="8"/>
    <n v="61825.5"/>
    <x v="1"/>
    <x v="0"/>
    <n v="728"/>
    <x v="2"/>
    <x v="0"/>
    <x v="0"/>
    <n v="156124.93"/>
    <x v="1"/>
    <x v="2"/>
    <x v="2"/>
  </r>
  <r>
    <n v="15733119"/>
    <s v="Mistry"/>
    <x v="0"/>
    <x v="1"/>
    <n v="35"/>
    <x v="0"/>
    <x v="2"/>
    <n v="0"/>
    <x v="0"/>
    <x v="2"/>
    <n v="718"/>
    <x v="2"/>
    <x v="0"/>
    <x v="1"/>
    <n v="94820.85"/>
    <x v="1"/>
    <x v="0"/>
    <x v="1"/>
  </r>
  <r>
    <n v="15782390"/>
    <s v="T'ien"/>
    <x v="0"/>
    <x v="0"/>
    <n v="40"/>
    <x v="0"/>
    <x v="5"/>
    <n v="0"/>
    <x v="0"/>
    <x v="0"/>
    <n v="621"/>
    <x v="0"/>
    <x v="0"/>
    <x v="1"/>
    <n v="155155.25"/>
    <x v="1"/>
    <x v="2"/>
    <x v="1"/>
  </r>
  <r>
    <n v="15654700"/>
    <s v="Fallaci"/>
    <x v="0"/>
    <x v="0"/>
    <n v="40"/>
    <x v="0"/>
    <x v="0"/>
    <n v="102967.41"/>
    <x v="2"/>
    <x v="0"/>
    <n v="523"/>
    <x v="1"/>
    <x v="0"/>
    <x v="1"/>
    <n v="128702.1"/>
    <x v="0"/>
    <x v="0"/>
    <x v="0"/>
  </r>
  <r>
    <n v="15632210"/>
    <s v="Hill"/>
    <x v="2"/>
    <x v="1"/>
    <n v="25"/>
    <x v="1"/>
    <x v="0"/>
    <n v="171770.55"/>
    <x v="2"/>
    <x v="0"/>
    <n v="657"/>
    <x v="0"/>
    <x v="0"/>
    <x v="1"/>
    <n v="22745.5"/>
    <x v="1"/>
    <x v="3"/>
    <x v="0"/>
  </r>
  <r>
    <n v="15642041"/>
    <s v="Burns"/>
    <x v="2"/>
    <x v="1"/>
    <n v="40"/>
    <x v="0"/>
    <x v="1"/>
    <n v="93051.64"/>
    <x v="1"/>
    <x v="2"/>
    <n v="727"/>
    <x v="2"/>
    <x v="0"/>
    <x v="1"/>
    <n v="71865.31"/>
    <x v="0"/>
    <x v="1"/>
    <x v="0"/>
  </r>
  <r>
    <n v="15709737"/>
    <s v="Hunter"/>
    <x v="0"/>
    <x v="1"/>
    <n v="36"/>
    <x v="0"/>
    <x v="3"/>
    <n v="161064.64000000001"/>
    <x v="2"/>
    <x v="2"/>
    <n v="643"/>
    <x v="0"/>
    <x v="1"/>
    <x v="0"/>
    <n v="84294.82"/>
    <x v="1"/>
    <x v="1"/>
    <x v="1"/>
  </r>
  <r>
    <n v="15792388"/>
    <s v="Li"/>
    <x v="0"/>
    <x v="0"/>
    <n v="48"/>
    <x v="0"/>
    <x v="3"/>
    <n v="90612.34"/>
    <x v="1"/>
    <x v="0"/>
    <n v="645"/>
    <x v="0"/>
    <x v="0"/>
    <x v="0"/>
    <n v="149139.13"/>
    <x v="1"/>
    <x v="2"/>
    <x v="1"/>
  </r>
  <r>
    <n v="15786014"/>
    <s v="Ku"/>
    <x v="0"/>
    <x v="1"/>
    <n v="28"/>
    <x v="1"/>
    <x v="8"/>
    <n v="145105.64000000001"/>
    <x v="2"/>
    <x v="2"/>
    <n v="568"/>
    <x v="1"/>
    <x v="0"/>
    <x v="1"/>
    <n v="185489.11"/>
    <x v="1"/>
    <x v="4"/>
    <x v="2"/>
  </r>
  <r>
    <n v="15794580"/>
    <s v="Ch'en"/>
    <x v="0"/>
    <x v="1"/>
    <n v="58"/>
    <x v="0"/>
    <x v="4"/>
    <n v="0"/>
    <x v="0"/>
    <x v="0"/>
    <n v="599"/>
    <x v="1"/>
    <x v="1"/>
    <x v="1"/>
    <n v="176407.15"/>
    <x v="0"/>
    <x v="4"/>
    <x v="2"/>
  </r>
  <r>
    <n v="15675964"/>
    <s v="Chukwukadibia"/>
    <x v="0"/>
    <x v="0"/>
    <n v="45"/>
    <x v="0"/>
    <x v="9"/>
    <n v="0"/>
    <x v="0"/>
    <x v="0"/>
    <n v="672"/>
    <x v="2"/>
    <x v="0"/>
    <x v="0"/>
    <n v="92027.69"/>
    <x v="0"/>
    <x v="0"/>
    <x v="3"/>
  </r>
  <r>
    <n v="15814275"/>
    <s v="Zikoranachidimma"/>
    <x v="0"/>
    <x v="1"/>
    <n v="33"/>
    <x v="0"/>
    <x v="5"/>
    <n v="174912.72"/>
    <x v="2"/>
    <x v="0"/>
    <n v="685"/>
    <x v="2"/>
    <x v="0"/>
    <x v="0"/>
    <n v="43932.54"/>
    <x v="1"/>
    <x v="3"/>
    <x v="1"/>
  </r>
  <r>
    <n v="15724848"/>
    <s v="Oluchukwu"/>
    <x v="0"/>
    <x v="0"/>
    <n v="46"/>
    <x v="0"/>
    <x v="1"/>
    <n v="104947.72"/>
    <x v="2"/>
    <x v="0"/>
    <n v="516"/>
    <x v="1"/>
    <x v="0"/>
    <x v="1"/>
    <n v="115789.25"/>
    <x v="0"/>
    <x v="0"/>
    <x v="0"/>
  </r>
  <r>
    <n v="15754713"/>
    <s v="Rivera"/>
    <x v="1"/>
    <x v="1"/>
    <n v="31"/>
    <x v="0"/>
    <x v="7"/>
    <n v="135213.71"/>
    <x v="2"/>
    <x v="0"/>
    <n v="685"/>
    <x v="2"/>
    <x v="0"/>
    <x v="0"/>
    <n v="125777.28"/>
    <x v="1"/>
    <x v="0"/>
    <x v="3"/>
  </r>
  <r>
    <n v="15693814"/>
    <s v="Niu"/>
    <x v="1"/>
    <x v="1"/>
    <n v="25"/>
    <x v="1"/>
    <x v="3"/>
    <n v="0"/>
    <x v="0"/>
    <x v="2"/>
    <n v="806"/>
    <x v="3"/>
    <x v="0"/>
    <x v="1"/>
    <n v="18461.900000000001"/>
    <x v="1"/>
    <x v="3"/>
    <x v="1"/>
  </r>
  <r>
    <n v="15599660"/>
    <s v="Bennett"/>
    <x v="0"/>
    <x v="1"/>
    <n v="36"/>
    <x v="0"/>
    <x v="5"/>
    <n v="116229.85"/>
    <x v="2"/>
    <x v="2"/>
    <n v="604"/>
    <x v="0"/>
    <x v="0"/>
    <x v="0"/>
    <n v="79633.38"/>
    <x v="1"/>
    <x v="1"/>
    <x v="1"/>
  </r>
  <r>
    <n v="15746490"/>
    <s v="Wollstonecraft"/>
    <x v="1"/>
    <x v="0"/>
    <n v="53"/>
    <x v="0"/>
    <x v="5"/>
    <n v="111201.41"/>
    <x v="2"/>
    <x v="0"/>
    <n v="648"/>
    <x v="0"/>
    <x v="0"/>
    <x v="0"/>
    <n v="121542.29"/>
    <x v="1"/>
    <x v="0"/>
    <x v="1"/>
  </r>
  <r>
    <n v="15566091"/>
    <s v="Thomsen"/>
    <x v="1"/>
    <x v="0"/>
    <n v="32"/>
    <x v="0"/>
    <x v="4"/>
    <n v="0"/>
    <x v="0"/>
    <x v="0"/>
    <n v="545"/>
    <x v="1"/>
    <x v="0"/>
    <x v="1"/>
    <n v="94739.199999999997"/>
    <x v="1"/>
    <x v="0"/>
    <x v="2"/>
  </r>
  <r>
    <n v="15655961"/>
    <s v="Palermo"/>
    <x v="2"/>
    <x v="1"/>
    <n v="27"/>
    <x v="1"/>
    <x v="1"/>
    <n v="131899"/>
    <x v="2"/>
    <x v="0"/>
    <n v="756"/>
    <x v="2"/>
    <x v="0"/>
    <x v="1"/>
    <n v="93302.29"/>
    <x v="1"/>
    <x v="0"/>
    <x v="0"/>
  </r>
  <r>
    <n v="15710404"/>
    <s v="Chinwendu"/>
    <x v="0"/>
    <x v="1"/>
    <n v="35"/>
    <x v="0"/>
    <x v="7"/>
    <n v="124525.52"/>
    <x v="2"/>
    <x v="0"/>
    <n v="569"/>
    <x v="1"/>
    <x v="0"/>
    <x v="0"/>
    <n v="193793.78"/>
    <x v="1"/>
    <x v="4"/>
    <x v="3"/>
  </r>
  <r>
    <n v="15775625"/>
    <s v="McKenzie"/>
    <x v="0"/>
    <x v="1"/>
    <n v="47"/>
    <x v="0"/>
    <x v="5"/>
    <n v="0"/>
    <x v="0"/>
    <x v="0"/>
    <n v="596"/>
    <x v="1"/>
    <x v="0"/>
    <x v="1"/>
    <n v="74835.649999999994"/>
    <x v="1"/>
    <x v="1"/>
    <x v="1"/>
  </r>
  <r>
    <n v="15792328"/>
    <s v="James"/>
    <x v="0"/>
    <x v="1"/>
    <n v="39"/>
    <x v="0"/>
    <x v="5"/>
    <n v="0"/>
    <x v="0"/>
    <x v="0"/>
    <n v="475"/>
    <x v="4"/>
    <x v="0"/>
    <x v="0"/>
    <n v="56999.9"/>
    <x v="0"/>
    <x v="1"/>
    <x v="1"/>
  </r>
  <r>
    <n v="15719856"/>
    <s v="Lamb"/>
    <x v="0"/>
    <x v="0"/>
    <n v="45"/>
    <x v="0"/>
    <x v="6"/>
    <n v="47134.75"/>
    <x v="1"/>
    <x v="0"/>
    <n v="646"/>
    <x v="0"/>
    <x v="0"/>
    <x v="0"/>
    <n v="57236.44"/>
    <x v="1"/>
    <x v="1"/>
    <x v="2"/>
  </r>
  <r>
    <n v="15593773"/>
    <s v="Olejuru"/>
    <x v="1"/>
    <x v="1"/>
    <n v="35"/>
    <x v="0"/>
    <x v="6"/>
    <n v="0"/>
    <x v="0"/>
    <x v="2"/>
    <n v="784"/>
    <x v="3"/>
    <x v="1"/>
    <x v="1"/>
    <n v="81483.64"/>
    <x v="1"/>
    <x v="1"/>
    <x v="2"/>
  </r>
  <r>
    <n v="15733114"/>
    <s v="Hay"/>
    <x v="1"/>
    <x v="1"/>
    <n v="45"/>
    <x v="0"/>
    <x v="9"/>
    <n v="0"/>
    <x v="0"/>
    <x v="2"/>
    <n v="552"/>
    <x v="1"/>
    <x v="0"/>
    <x v="1"/>
    <n v="26752.560000000001"/>
    <x v="1"/>
    <x v="3"/>
    <x v="3"/>
  </r>
  <r>
    <n v="15797748"/>
    <s v="Lu"/>
    <x v="0"/>
    <x v="1"/>
    <n v="44"/>
    <x v="0"/>
    <x v="8"/>
    <n v="0"/>
    <x v="0"/>
    <x v="2"/>
    <n v="729"/>
    <x v="2"/>
    <x v="1"/>
    <x v="0"/>
    <n v="9200.5400000000009"/>
    <x v="1"/>
    <x v="3"/>
    <x v="2"/>
  </r>
  <r>
    <n v="15743411"/>
    <s v="Chiawuotu"/>
    <x v="1"/>
    <x v="1"/>
    <n v="61"/>
    <x v="2"/>
    <x v="1"/>
    <n v="0"/>
    <x v="0"/>
    <x v="0"/>
    <n v="609"/>
    <x v="0"/>
    <x v="0"/>
    <x v="1"/>
    <n v="22447.85"/>
    <x v="0"/>
    <x v="3"/>
    <x v="0"/>
  </r>
  <r>
    <n v="15753337"/>
    <s v="Yeates"/>
    <x v="0"/>
    <x v="1"/>
    <n v="51"/>
    <x v="0"/>
    <x v="8"/>
    <n v="0"/>
    <x v="0"/>
    <x v="1"/>
    <n v="555"/>
    <x v="1"/>
    <x v="0"/>
    <x v="1"/>
    <n v="189122.89"/>
    <x v="0"/>
    <x v="4"/>
    <x v="2"/>
  </r>
  <r>
    <n v="15601026"/>
    <s v="Gallagher"/>
    <x v="2"/>
    <x v="0"/>
    <n v="19"/>
    <x v="1"/>
    <x v="1"/>
    <n v="138657.07999999999"/>
    <x v="2"/>
    <x v="0"/>
    <n v="572"/>
    <x v="1"/>
    <x v="0"/>
    <x v="0"/>
    <n v="16161.82"/>
    <x v="1"/>
    <x v="3"/>
    <x v="0"/>
  </r>
  <r>
    <n v="15658485"/>
    <s v="Heath"/>
    <x v="0"/>
    <x v="0"/>
    <n v="34"/>
    <x v="0"/>
    <x v="9"/>
    <n v="70302.48"/>
    <x v="1"/>
    <x v="0"/>
    <n v="785"/>
    <x v="3"/>
    <x v="0"/>
    <x v="0"/>
    <n v="68600.36"/>
    <x v="1"/>
    <x v="1"/>
    <x v="3"/>
  </r>
  <r>
    <n v="15636731"/>
    <s v="Ts'ai"/>
    <x v="2"/>
    <x v="0"/>
    <n v="36"/>
    <x v="0"/>
    <x v="1"/>
    <n v="101609.01"/>
    <x v="2"/>
    <x v="2"/>
    <n v="714"/>
    <x v="2"/>
    <x v="0"/>
    <x v="0"/>
    <n v="447.73"/>
    <x v="1"/>
    <x v="3"/>
    <x v="0"/>
  </r>
  <r>
    <n v="15628303"/>
    <s v="Thurgood"/>
    <x v="1"/>
    <x v="1"/>
    <n v="35"/>
    <x v="0"/>
    <x v="6"/>
    <n v="0"/>
    <x v="0"/>
    <x v="0"/>
    <n v="738"/>
    <x v="2"/>
    <x v="0"/>
    <x v="0"/>
    <n v="15650.73"/>
    <x v="1"/>
    <x v="3"/>
    <x v="2"/>
  </r>
  <r>
    <n v="15633461"/>
    <s v="Pai"/>
    <x v="2"/>
    <x v="1"/>
    <n v="38"/>
    <x v="0"/>
    <x v="8"/>
    <n v="130170.82"/>
    <x v="2"/>
    <x v="0"/>
    <n v="639"/>
    <x v="0"/>
    <x v="0"/>
    <x v="0"/>
    <n v="149599.62"/>
    <x v="1"/>
    <x v="2"/>
    <x v="2"/>
  </r>
  <r>
    <n v="15677135"/>
    <s v="Lorenzo"/>
    <x v="2"/>
    <x v="1"/>
    <n v="61"/>
    <x v="2"/>
    <x v="2"/>
    <n v="133802.29"/>
    <x v="2"/>
    <x v="2"/>
    <n v="520"/>
    <x v="1"/>
    <x v="0"/>
    <x v="0"/>
    <n v="90304.01"/>
    <x v="1"/>
    <x v="0"/>
    <x v="1"/>
  </r>
  <r>
    <n v="15590876"/>
    <s v="Knupp"/>
    <x v="0"/>
    <x v="0"/>
    <n v="24"/>
    <x v="1"/>
    <x v="3"/>
    <n v="106234.02"/>
    <x v="2"/>
    <x v="0"/>
    <n v="764"/>
    <x v="2"/>
    <x v="1"/>
    <x v="1"/>
    <n v="115676.38"/>
    <x v="1"/>
    <x v="0"/>
    <x v="1"/>
  </r>
  <r>
    <n v="15790782"/>
    <s v="Baryshnikov"/>
    <x v="1"/>
    <x v="1"/>
    <n v="39"/>
    <x v="0"/>
    <x v="5"/>
    <n v="132628.98000000001"/>
    <x v="2"/>
    <x v="0"/>
    <n v="661"/>
    <x v="2"/>
    <x v="1"/>
    <x v="1"/>
    <n v="38812.67"/>
    <x v="1"/>
    <x v="3"/>
    <x v="1"/>
  </r>
  <r>
    <n v="15700476"/>
    <s v="Azubuike"/>
    <x v="2"/>
    <x v="1"/>
    <n v="41"/>
    <x v="0"/>
    <x v="9"/>
    <n v="103522.75"/>
    <x v="2"/>
    <x v="2"/>
    <n v="564"/>
    <x v="1"/>
    <x v="0"/>
    <x v="0"/>
    <n v="34338.21"/>
    <x v="1"/>
    <x v="3"/>
    <x v="3"/>
  </r>
  <r>
    <n v="15634141"/>
    <s v="Shephard"/>
    <x v="2"/>
    <x v="0"/>
    <n v="42"/>
    <x v="0"/>
    <x v="2"/>
    <n v="192390.52"/>
    <x v="2"/>
    <x v="2"/>
    <n v="708"/>
    <x v="2"/>
    <x v="0"/>
    <x v="1"/>
    <n v="823.36"/>
    <x v="1"/>
    <x v="3"/>
    <x v="1"/>
  </r>
  <r>
    <n v="15737795"/>
    <s v="Scott"/>
    <x v="1"/>
    <x v="1"/>
    <n v="36"/>
    <x v="0"/>
    <x v="1"/>
    <n v="0"/>
    <x v="0"/>
    <x v="0"/>
    <n v="512"/>
    <x v="1"/>
    <x v="1"/>
    <x v="0"/>
    <n v="135482.26"/>
    <x v="0"/>
    <x v="2"/>
    <x v="0"/>
  </r>
  <r>
    <n v="15790299"/>
    <s v="Williamson"/>
    <x v="1"/>
    <x v="1"/>
    <n v="37"/>
    <x v="0"/>
    <x v="9"/>
    <n v="0"/>
    <x v="0"/>
    <x v="1"/>
    <n v="592"/>
    <x v="1"/>
    <x v="0"/>
    <x v="0"/>
    <n v="10656.89"/>
    <x v="1"/>
    <x v="3"/>
    <x v="3"/>
  </r>
  <r>
    <n v="15675316"/>
    <s v="Avdeeva"/>
    <x v="0"/>
    <x v="0"/>
    <n v="38"/>
    <x v="0"/>
    <x v="6"/>
    <n v="0"/>
    <x v="0"/>
    <x v="2"/>
    <n v="619"/>
    <x v="0"/>
    <x v="1"/>
    <x v="0"/>
    <n v="116467.35"/>
    <x v="1"/>
    <x v="0"/>
    <x v="2"/>
  </r>
  <r>
    <n v="15613630"/>
    <s v="Tang"/>
    <x v="0"/>
    <x v="1"/>
    <n v="52"/>
    <x v="0"/>
    <x v="2"/>
    <n v="109922.61"/>
    <x v="2"/>
    <x v="0"/>
    <n v="775"/>
    <x v="2"/>
    <x v="0"/>
    <x v="0"/>
    <n v="96823.32"/>
    <x v="0"/>
    <x v="0"/>
    <x v="1"/>
  </r>
  <r>
    <n v="15662100"/>
    <s v="Hsu"/>
    <x v="2"/>
    <x v="0"/>
    <n v="44"/>
    <x v="0"/>
    <x v="8"/>
    <n v="128605.32"/>
    <x v="2"/>
    <x v="0"/>
    <n v="850"/>
    <x v="3"/>
    <x v="1"/>
    <x v="0"/>
    <n v="171096.2"/>
    <x v="1"/>
    <x v="4"/>
    <x v="2"/>
  </r>
  <r>
    <n v="15668032"/>
    <s v="Buchanan"/>
    <x v="0"/>
    <x v="0"/>
    <n v="37"/>
    <x v="0"/>
    <x v="4"/>
    <n v="0"/>
    <x v="0"/>
    <x v="0"/>
    <n v="577"/>
    <x v="1"/>
    <x v="0"/>
    <x v="0"/>
    <n v="79881.39"/>
    <x v="1"/>
    <x v="1"/>
    <x v="2"/>
  </r>
  <r>
    <n v="15599289"/>
    <s v="Yeh"/>
    <x v="0"/>
    <x v="0"/>
    <n v="37"/>
    <x v="0"/>
    <x v="7"/>
    <n v="68598.559999999998"/>
    <x v="1"/>
    <x v="0"/>
    <n v="724"/>
    <x v="2"/>
    <x v="0"/>
    <x v="1"/>
    <n v="157862.82"/>
    <x v="1"/>
    <x v="2"/>
    <x v="3"/>
  </r>
  <r>
    <n v="15754084"/>
    <s v="Palazzi"/>
    <x v="1"/>
    <x v="1"/>
    <n v="35"/>
    <x v="0"/>
    <x v="1"/>
    <n v="106518.52"/>
    <x v="2"/>
    <x v="0"/>
    <n v="710"/>
    <x v="2"/>
    <x v="0"/>
    <x v="0"/>
    <n v="127951.81"/>
    <x v="1"/>
    <x v="0"/>
    <x v="0"/>
  </r>
  <r>
    <n v="15676521"/>
    <s v="Y?an"/>
    <x v="0"/>
    <x v="0"/>
    <n v="31"/>
    <x v="0"/>
    <x v="2"/>
    <n v="0"/>
    <x v="0"/>
    <x v="2"/>
    <n v="696"/>
    <x v="2"/>
    <x v="1"/>
    <x v="1"/>
    <n v="191074.11"/>
    <x v="1"/>
    <x v="4"/>
    <x v="1"/>
  </r>
  <r>
    <n v="15804586"/>
    <s v="Lin"/>
    <x v="0"/>
    <x v="0"/>
    <n v="46"/>
    <x v="0"/>
    <x v="5"/>
    <n v="0"/>
    <x v="0"/>
    <x v="0"/>
    <n v="376"/>
    <x v="4"/>
    <x v="0"/>
    <x v="1"/>
    <n v="157333.69"/>
    <x v="0"/>
    <x v="2"/>
    <x v="1"/>
  </r>
  <r>
    <n v="15781465"/>
    <s v="Schofield"/>
    <x v="2"/>
    <x v="0"/>
    <n v="29"/>
    <x v="1"/>
    <x v="2"/>
    <n v="121326.42"/>
    <x v="2"/>
    <x v="0"/>
    <n v="675"/>
    <x v="2"/>
    <x v="0"/>
    <x v="1"/>
    <n v="133457.51999999999"/>
    <x v="1"/>
    <x v="2"/>
    <x v="1"/>
  </r>
  <r>
    <n v="15729362"/>
    <s v="Lombardi"/>
    <x v="0"/>
    <x v="1"/>
    <n v="36"/>
    <x v="0"/>
    <x v="2"/>
    <n v="67226.37"/>
    <x v="1"/>
    <x v="0"/>
    <n v="745"/>
    <x v="2"/>
    <x v="0"/>
    <x v="1"/>
    <n v="130789.6"/>
    <x v="1"/>
    <x v="2"/>
    <x v="1"/>
  </r>
  <r>
    <n v="15709295"/>
    <s v="Wall"/>
    <x v="1"/>
    <x v="0"/>
    <n v="25"/>
    <x v="1"/>
    <x v="8"/>
    <n v="82931.850000000006"/>
    <x v="1"/>
    <x v="2"/>
    <n v="697"/>
    <x v="2"/>
    <x v="0"/>
    <x v="0"/>
    <n v="128373.88"/>
    <x v="1"/>
    <x v="0"/>
    <x v="2"/>
  </r>
  <r>
    <n v="15745324"/>
    <s v="Milani"/>
    <x v="1"/>
    <x v="0"/>
    <n v="39"/>
    <x v="0"/>
    <x v="4"/>
    <n v="0"/>
    <x v="0"/>
    <x v="0"/>
    <n v="599"/>
    <x v="1"/>
    <x v="0"/>
    <x v="1"/>
    <n v="194273.2"/>
    <x v="0"/>
    <x v="4"/>
    <x v="2"/>
  </r>
  <r>
    <n v="15741336"/>
    <s v="Ejimofor"/>
    <x v="0"/>
    <x v="0"/>
    <n v="38"/>
    <x v="0"/>
    <x v="8"/>
    <n v="118590.41"/>
    <x v="2"/>
    <x v="0"/>
    <n v="715"/>
    <x v="2"/>
    <x v="0"/>
    <x v="0"/>
    <n v="5684.17"/>
    <x v="0"/>
    <x v="3"/>
    <x v="2"/>
  </r>
  <r>
    <n v="15783659"/>
    <s v="Blackburn"/>
    <x v="0"/>
    <x v="1"/>
    <n v="67"/>
    <x v="2"/>
    <x v="4"/>
    <n v="145981.87"/>
    <x v="2"/>
    <x v="0"/>
    <n v="659"/>
    <x v="0"/>
    <x v="0"/>
    <x v="0"/>
    <n v="131043.2"/>
    <x v="1"/>
    <x v="2"/>
    <x v="2"/>
  </r>
  <r>
    <n v="15620981"/>
    <s v="Wickham"/>
    <x v="0"/>
    <x v="0"/>
    <n v="48"/>
    <x v="0"/>
    <x v="6"/>
    <n v="73309.38"/>
    <x v="1"/>
    <x v="0"/>
    <n v="684"/>
    <x v="2"/>
    <x v="1"/>
    <x v="1"/>
    <n v="21228.34"/>
    <x v="0"/>
    <x v="3"/>
    <x v="2"/>
  </r>
  <r>
    <n v="15630328"/>
    <s v="Bird"/>
    <x v="0"/>
    <x v="0"/>
    <n v="48"/>
    <x v="0"/>
    <x v="2"/>
    <n v="130796.33"/>
    <x v="2"/>
    <x v="2"/>
    <n v="635"/>
    <x v="0"/>
    <x v="0"/>
    <x v="0"/>
    <n v="43250.3"/>
    <x v="1"/>
    <x v="3"/>
    <x v="1"/>
  </r>
  <r>
    <n v="15785899"/>
    <s v="Ch'en"/>
    <x v="2"/>
    <x v="1"/>
    <n v="33"/>
    <x v="0"/>
    <x v="2"/>
    <n v="151607.56"/>
    <x v="2"/>
    <x v="0"/>
    <n v="789"/>
    <x v="3"/>
    <x v="0"/>
    <x v="1"/>
    <n v="4389.3999999999996"/>
    <x v="1"/>
    <x v="3"/>
    <x v="1"/>
  </r>
  <r>
    <n v="15606149"/>
    <s v="Wood"/>
    <x v="2"/>
    <x v="0"/>
    <n v="66"/>
    <x v="2"/>
    <x v="9"/>
    <n v="111577.01"/>
    <x v="2"/>
    <x v="0"/>
    <n v="571"/>
    <x v="1"/>
    <x v="1"/>
    <x v="0"/>
    <n v="189271.9"/>
    <x v="1"/>
    <x v="4"/>
    <x v="3"/>
  </r>
  <r>
    <n v="15671139"/>
    <s v="Brizendine"/>
    <x v="1"/>
    <x v="1"/>
    <n v="39"/>
    <x v="0"/>
    <x v="10"/>
    <n v="107042.74"/>
    <x v="2"/>
    <x v="0"/>
    <n v="694"/>
    <x v="2"/>
    <x v="0"/>
    <x v="0"/>
    <n v="102284.2"/>
    <x v="1"/>
    <x v="0"/>
    <x v="0"/>
  </r>
  <r>
    <n v="15660429"/>
    <s v="Ch'in"/>
    <x v="1"/>
    <x v="0"/>
    <n v="42"/>
    <x v="0"/>
    <x v="0"/>
    <n v="156371.60999999999"/>
    <x v="2"/>
    <x v="2"/>
    <n v="665"/>
    <x v="2"/>
    <x v="1"/>
    <x v="0"/>
    <n v="156774.94"/>
    <x v="0"/>
    <x v="2"/>
    <x v="0"/>
  </r>
  <r>
    <n v="15571002"/>
    <s v="Yusupov"/>
    <x v="0"/>
    <x v="0"/>
    <n v="44"/>
    <x v="0"/>
    <x v="4"/>
    <n v="129605.99"/>
    <x v="2"/>
    <x v="0"/>
    <n v="706"/>
    <x v="2"/>
    <x v="1"/>
    <x v="1"/>
    <n v="69865.490000000005"/>
    <x v="1"/>
    <x v="1"/>
    <x v="2"/>
  </r>
  <r>
    <n v="15631681"/>
    <s v="Jibunoh"/>
    <x v="1"/>
    <x v="0"/>
    <n v="43"/>
    <x v="0"/>
    <x v="10"/>
    <n v="0"/>
    <x v="0"/>
    <x v="2"/>
    <n v="807"/>
    <x v="3"/>
    <x v="1"/>
    <x v="0"/>
    <n v="85523.24"/>
    <x v="1"/>
    <x v="1"/>
    <x v="0"/>
  </r>
  <r>
    <n v="15731522"/>
    <s v="Ts'ui"/>
    <x v="1"/>
    <x v="0"/>
    <n v="67"/>
    <x v="2"/>
    <x v="2"/>
    <n v="0"/>
    <x v="0"/>
    <x v="2"/>
    <n v="771"/>
    <x v="2"/>
    <x v="0"/>
    <x v="0"/>
    <n v="51219.8"/>
    <x v="1"/>
    <x v="1"/>
    <x v="1"/>
  </r>
  <r>
    <n v="15619529"/>
    <s v="Ndukaku"/>
    <x v="1"/>
    <x v="1"/>
    <n v="27"/>
    <x v="1"/>
    <x v="2"/>
    <n v="132576.25"/>
    <x v="2"/>
    <x v="0"/>
    <n v="531"/>
    <x v="1"/>
    <x v="1"/>
    <x v="1"/>
    <n v="7222.92"/>
    <x v="1"/>
    <x v="3"/>
    <x v="1"/>
  </r>
  <r>
    <n v="15628034"/>
    <s v="Wilder"/>
    <x v="0"/>
    <x v="0"/>
    <n v="37"/>
    <x v="0"/>
    <x v="5"/>
    <n v="129101.3"/>
    <x v="2"/>
    <x v="0"/>
    <n v="629"/>
    <x v="0"/>
    <x v="0"/>
    <x v="0"/>
    <n v="23971.33"/>
    <x v="1"/>
    <x v="3"/>
    <x v="1"/>
  </r>
  <r>
    <n v="15686164"/>
    <s v="Maclean"/>
    <x v="2"/>
    <x v="0"/>
    <n v="31"/>
    <x v="0"/>
    <x v="1"/>
    <n v="108822.39999999999"/>
    <x v="2"/>
    <x v="0"/>
    <n v="850"/>
    <x v="3"/>
    <x v="0"/>
    <x v="0"/>
    <n v="132173.31"/>
    <x v="1"/>
    <x v="2"/>
    <x v="0"/>
  </r>
  <r>
    <n v="15582797"/>
    <s v="Ch'iu"/>
    <x v="1"/>
    <x v="1"/>
    <n v="35"/>
    <x v="0"/>
    <x v="4"/>
    <n v="137948.51"/>
    <x v="2"/>
    <x v="0"/>
    <n v="685"/>
    <x v="2"/>
    <x v="0"/>
    <x v="1"/>
    <n v="113639.64"/>
    <x v="1"/>
    <x v="0"/>
    <x v="2"/>
  </r>
  <r>
    <n v="15753831"/>
    <s v="Cox"/>
    <x v="1"/>
    <x v="1"/>
    <n v="32"/>
    <x v="0"/>
    <x v="3"/>
    <n v="100433.8"/>
    <x v="2"/>
    <x v="0"/>
    <n v="642"/>
    <x v="0"/>
    <x v="0"/>
    <x v="0"/>
    <n v="39768.589999999997"/>
    <x v="1"/>
    <x v="3"/>
    <x v="1"/>
  </r>
  <r>
    <n v="15731815"/>
    <s v="Nepean"/>
    <x v="1"/>
    <x v="1"/>
    <n v="63"/>
    <x v="2"/>
    <x v="4"/>
    <n v="96134.11"/>
    <x v="1"/>
    <x v="1"/>
    <n v="529"/>
    <x v="1"/>
    <x v="0"/>
    <x v="1"/>
    <n v="108732.96"/>
    <x v="0"/>
    <x v="0"/>
    <x v="2"/>
  </r>
  <r>
    <n v="15580956"/>
    <s v="McNess"/>
    <x v="2"/>
    <x v="0"/>
    <n v="43"/>
    <x v="0"/>
    <x v="4"/>
    <n v="115888.04"/>
    <x v="2"/>
    <x v="0"/>
    <n v="683"/>
    <x v="2"/>
    <x v="0"/>
    <x v="0"/>
    <n v="117349.19"/>
    <x v="0"/>
    <x v="0"/>
    <x v="2"/>
  </r>
  <r>
    <n v="15602084"/>
    <s v="Coles"/>
    <x v="0"/>
    <x v="0"/>
    <n v="42"/>
    <x v="0"/>
    <x v="8"/>
    <n v="124626.07"/>
    <x v="2"/>
    <x v="0"/>
    <n v="663"/>
    <x v="2"/>
    <x v="0"/>
    <x v="0"/>
    <n v="78004.5"/>
    <x v="1"/>
    <x v="1"/>
    <x v="2"/>
  </r>
  <r>
    <n v="15589805"/>
    <s v="Benson"/>
    <x v="0"/>
    <x v="0"/>
    <n v="34"/>
    <x v="0"/>
    <x v="5"/>
    <n v="139810.34"/>
    <x v="2"/>
    <x v="0"/>
    <n v="563"/>
    <x v="1"/>
    <x v="0"/>
    <x v="0"/>
    <n v="152417.79"/>
    <x v="1"/>
    <x v="2"/>
    <x v="1"/>
  </r>
  <r>
    <n v="15720893"/>
    <s v="Gilbert"/>
    <x v="1"/>
    <x v="0"/>
    <n v="34"/>
    <x v="0"/>
    <x v="9"/>
    <n v="0"/>
    <x v="0"/>
    <x v="2"/>
    <n v="637"/>
    <x v="0"/>
    <x v="1"/>
    <x v="1"/>
    <n v="26057.08"/>
    <x v="1"/>
    <x v="3"/>
    <x v="3"/>
  </r>
  <r>
    <n v="15641009"/>
    <s v="Wilhelm"/>
    <x v="0"/>
    <x v="1"/>
    <n v="37"/>
    <x v="0"/>
    <x v="6"/>
    <n v="84496.71"/>
    <x v="1"/>
    <x v="0"/>
    <n v="544"/>
    <x v="1"/>
    <x v="1"/>
    <x v="1"/>
    <n v="79972.09"/>
    <x v="1"/>
    <x v="1"/>
    <x v="2"/>
  </r>
  <r>
    <n v="15605926"/>
    <s v="Sinclair"/>
    <x v="2"/>
    <x v="1"/>
    <n v="70"/>
    <x v="2"/>
    <x v="9"/>
    <n v="116854.71"/>
    <x v="2"/>
    <x v="2"/>
    <n v="649"/>
    <x v="0"/>
    <x v="1"/>
    <x v="0"/>
    <n v="107125.79"/>
    <x v="1"/>
    <x v="0"/>
    <x v="3"/>
  </r>
  <r>
    <n v="15805955"/>
    <s v="L?"/>
    <x v="0"/>
    <x v="0"/>
    <n v="48"/>
    <x v="0"/>
    <x v="7"/>
    <n v="138333.03"/>
    <x v="2"/>
    <x v="0"/>
    <n v="638"/>
    <x v="0"/>
    <x v="0"/>
    <x v="0"/>
    <n v="47679.14"/>
    <x v="1"/>
    <x v="3"/>
    <x v="3"/>
  </r>
  <r>
    <n v="15801488"/>
    <s v="Buckner"/>
    <x v="0"/>
    <x v="1"/>
    <n v="25"/>
    <x v="1"/>
    <x v="6"/>
    <n v="0"/>
    <x v="0"/>
    <x v="2"/>
    <n v="723"/>
    <x v="2"/>
    <x v="0"/>
    <x v="0"/>
    <n v="134509.47"/>
    <x v="1"/>
    <x v="2"/>
    <x v="2"/>
  </r>
  <r>
    <n v="15605918"/>
    <s v="Padovesi"/>
    <x v="2"/>
    <x v="1"/>
    <n v="43"/>
    <x v="0"/>
    <x v="8"/>
    <n v="78992.75"/>
    <x v="1"/>
    <x v="2"/>
    <n v="635"/>
    <x v="0"/>
    <x v="1"/>
    <x v="1"/>
    <n v="153265.31"/>
    <x v="1"/>
    <x v="2"/>
    <x v="2"/>
  </r>
  <r>
    <n v="15779711"/>
    <s v="Gray"/>
    <x v="1"/>
    <x v="0"/>
    <n v="38"/>
    <x v="0"/>
    <x v="3"/>
    <n v="97257.41"/>
    <x v="1"/>
    <x v="2"/>
    <n v="750"/>
    <x v="2"/>
    <x v="1"/>
    <x v="0"/>
    <n v="179883.04"/>
    <x v="1"/>
    <x v="4"/>
    <x v="1"/>
  </r>
  <r>
    <n v="15705620"/>
    <s v="Lu"/>
    <x v="0"/>
    <x v="1"/>
    <n v="34"/>
    <x v="0"/>
    <x v="8"/>
    <n v="122453.37"/>
    <x v="2"/>
    <x v="2"/>
    <n v="730"/>
    <x v="2"/>
    <x v="0"/>
    <x v="1"/>
    <n v="138882.98000000001"/>
    <x v="1"/>
    <x v="2"/>
    <x v="2"/>
  </r>
  <r>
    <n v="15685357"/>
    <s v="Wright"/>
    <x v="1"/>
    <x v="0"/>
    <n v="36"/>
    <x v="0"/>
    <x v="2"/>
    <n v="112940.07"/>
    <x v="2"/>
    <x v="0"/>
    <n v="750"/>
    <x v="2"/>
    <x v="1"/>
    <x v="0"/>
    <n v="9855.81"/>
    <x v="1"/>
    <x v="3"/>
    <x v="1"/>
  </r>
  <r>
    <n v="15570060"/>
    <s v="Palerma"/>
    <x v="0"/>
    <x v="0"/>
    <n v="43"/>
    <x v="0"/>
    <x v="2"/>
    <n v="132558.26"/>
    <x v="2"/>
    <x v="0"/>
    <n v="586"/>
    <x v="1"/>
    <x v="0"/>
    <x v="1"/>
    <n v="67046.83"/>
    <x v="0"/>
    <x v="1"/>
    <x v="1"/>
  </r>
  <r>
    <n v="15582616"/>
    <s v="Y?an"/>
    <x v="0"/>
    <x v="0"/>
    <n v="38"/>
    <x v="0"/>
    <x v="4"/>
    <n v="0"/>
    <x v="0"/>
    <x v="2"/>
    <n v="520"/>
    <x v="1"/>
    <x v="0"/>
    <x v="1"/>
    <n v="56388.63"/>
    <x v="1"/>
    <x v="1"/>
    <x v="2"/>
  </r>
  <r>
    <n v="15799515"/>
    <s v="Wei"/>
    <x v="0"/>
    <x v="0"/>
    <n v="48"/>
    <x v="0"/>
    <x v="2"/>
    <n v="133297.24"/>
    <x v="2"/>
    <x v="0"/>
    <n v="652"/>
    <x v="0"/>
    <x v="0"/>
    <x v="1"/>
    <n v="77764.37"/>
    <x v="1"/>
    <x v="1"/>
    <x v="1"/>
  </r>
  <r>
    <n v="15642937"/>
    <s v="Padovesi"/>
    <x v="0"/>
    <x v="0"/>
    <n v="46"/>
    <x v="0"/>
    <x v="3"/>
    <n v="0"/>
    <x v="0"/>
    <x v="2"/>
    <n v="550"/>
    <x v="1"/>
    <x v="0"/>
    <x v="1"/>
    <n v="130590.35"/>
    <x v="1"/>
    <x v="2"/>
    <x v="1"/>
  </r>
  <r>
    <n v="15624729"/>
    <s v="Tsao"/>
    <x v="0"/>
    <x v="1"/>
    <n v="27"/>
    <x v="1"/>
    <x v="10"/>
    <n v="197041.8"/>
    <x v="2"/>
    <x v="0"/>
    <n v="594"/>
    <x v="1"/>
    <x v="1"/>
    <x v="1"/>
    <n v="151912.49"/>
    <x v="1"/>
    <x v="2"/>
    <x v="0"/>
  </r>
  <r>
    <n v="15566156"/>
    <s v="Franklin"/>
    <x v="2"/>
    <x v="0"/>
    <n v="44"/>
    <x v="0"/>
    <x v="10"/>
    <n v="71497.789999999994"/>
    <x v="1"/>
    <x v="2"/>
    <n v="749"/>
    <x v="2"/>
    <x v="1"/>
    <x v="1"/>
    <n v="151083.79999999999"/>
    <x v="1"/>
    <x v="2"/>
    <x v="0"/>
  </r>
  <r>
    <n v="15792360"/>
    <s v="Clark"/>
    <x v="0"/>
    <x v="1"/>
    <n v="32"/>
    <x v="0"/>
    <x v="3"/>
    <n v="0"/>
    <x v="0"/>
    <x v="2"/>
    <n v="668"/>
    <x v="2"/>
    <x v="0"/>
    <x v="0"/>
    <n v="777.37"/>
    <x v="1"/>
    <x v="3"/>
    <x v="1"/>
  </r>
  <r>
    <n v="15807008"/>
    <s v="McGregor"/>
    <x v="2"/>
    <x v="0"/>
    <n v="35"/>
    <x v="0"/>
    <x v="5"/>
    <n v="128100.28"/>
    <x v="2"/>
    <x v="0"/>
    <n v="614"/>
    <x v="0"/>
    <x v="1"/>
    <x v="1"/>
    <n v="69454.240000000005"/>
    <x v="0"/>
    <x v="1"/>
    <x v="1"/>
  </r>
  <r>
    <n v="15704770"/>
    <s v="Pan"/>
    <x v="0"/>
    <x v="1"/>
    <n v="25"/>
    <x v="1"/>
    <x v="1"/>
    <n v="124532.78"/>
    <x v="2"/>
    <x v="2"/>
    <n v="773"/>
    <x v="2"/>
    <x v="1"/>
    <x v="0"/>
    <n v="11723.57"/>
    <x v="1"/>
    <x v="3"/>
    <x v="0"/>
  </r>
  <r>
    <n v="15756475"/>
    <s v="Kenniff"/>
    <x v="2"/>
    <x v="1"/>
    <n v="31"/>
    <x v="0"/>
    <x v="9"/>
    <n v="82293.820000000007"/>
    <x v="1"/>
    <x v="2"/>
    <n v="551"/>
    <x v="1"/>
    <x v="0"/>
    <x v="0"/>
    <n v="91565.25"/>
    <x v="1"/>
    <x v="0"/>
    <x v="3"/>
  </r>
  <r>
    <n v="15655339"/>
    <s v="Spencer"/>
    <x v="0"/>
    <x v="1"/>
    <n v="36"/>
    <x v="0"/>
    <x v="1"/>
    <n v="142120.91"/>
    <x v="2"/>
    <x v="0"/>
    <n v="566"/>
    <x v="1"/>
    <x v="0"/>
    <x v="1"/>
    <n v="79616.37"/>
    <x v="1"/>
    <x v="1"/>
    <x v="0"/>
  </r>
  <r>
    <n v="15613749"/>
    <s v="Lees"/>
    <x v="1"/>
    <x v="1"/>
    <n v="34"/>
    <x v="0"/>
    <x v="10"/>
    <n v="151839.26"/>
    <x v="2"/>
    <x v="0"/>
    <n v="569"/>
    <x v="1"/>
    <x v="0"/>
    <x v="1"/>
    <n v="102299.81"/>
    <x v="0"/>
    <x v="0"/>
    <x v="0"/>
  </r>
  <r>
    <n v="15664521"/>
    <s v="David"/>
    <x v="1"/>
    <x v="1"/>
    <n v="31"/>
    <x v="0"/>
    <x v="3"/>
    <n v="149620.88"/>
    <x v="2"/>
    <x v="2"/>
    <n v="659"/>
    <x v="0"/>
    <x v="0"/>
    <x v="0"/>
    <n v="104533.51"/>
    <x v="1"/>
    <x v="0"/>
    <x v="1"/>
  </r>
  <r>
    <n v="15681206"/>
    <s v="Hsing"/>
    <x v="0"/>
    <x v="0"/>
    <n v="49"/>
    <x v="0"/>
    <x v="6"/>
    <n v="168197.66"/>
    <x v="2"/>
    <x v="0"/>
    <n v="722"/>
    <x v="2"/>
    <x v="0"/>
    <x v="1"/>
    <n v="140765.57"/>
    <x v="0"/>
    <x v="2"/>
    <x v="2"/>
  </r>
  <r>
    <n v="15745527"/>
    <s v="Burke"/>
    <x v="0"/>
    <x v="1"/>
    <n v="37"/>
    <x v="0"/>
    <x v="8"/>
    <n v="93147"/>
    <x v="1"/>
    <x v="2"/>
    <n v="655"/>
    <x v="0"/>
    <x v="0"/>
    <x v="1"/>
    <n v="66214.13"/>
    <x v="1"/>
    <x v="1"/>
    <x v="2"/>
  </r>
  <r>
    <n v="15806926"/>
    <s v="Watson"/>
    <x v="0"/>
    <x v="0"/>
    <n v="35"/>
    <x v="0"/>
    <x v="0"/>
    <n v="97440.02"/>
    <x v="1"/>
    <x v="2"/>
    <n v="615"/>
    <x v="0"/>
    <x v="0"/>
    <x v="0"/>
    <n v="139816.1"/>
    <x v="1"/>
    <x v="2"/>
    <x v="0"/>
  </r>
  <r>
    <n v="15724563"/>
    <s v="Hawkins"/>
    <x v="2"/>
    <x v="0"/>
    <n v="42"/>
    <x v="0"/>
    <x v="6"/>
    <n v="65046.080000000002"/>
    <x v="1"/>
    <x v="2"/>
    <n v="752"/>
    <x v="2"/>
    <x v="1"/>
    <x v="0"/>
    <n v="140139.28"/>
    <x v="1"/>
    <x v="2"/>
    <x v="2"/>
  </r>
  <r>
    <n v="15782899"/>
    <s v="Ginn"/>
    <x v="1"/>
    <x v="0"/>
    <n v="28"/>
    <x v="1"/>
    <x v="3"/>
    <n v="95357.49"/>
    <x v="1"/>
    <x v="0"/>
    <n v="661"/>
    <x v="2"/>
    <x v="1"/>
    <x v="1"/>
    <n v="102297.15"/>
    <x v="1"/>
    <x v="0"/>
    <x v="1"/>
  </r>
  <r>
    <n v="15623521"/>
    <s v="Sozonov"/>
    <x v="1"/>
    <x v="1"/>
    <n v="43"/>
    <x v="0"/>
    <x v="9"/>
    <n v="123105.88"/>
    <x v="2"/>
    <x v="2"/>
    <n v="838"/>
    <x v="3"/>
    <x v="0"/>
    <x v="1"/>
    <n v="145765.82999999999"/>
    <x v="1"/>
    <x v="2"/>
    <x v="3"/>
  </r>
  <r>
    <n v="15810218"/>
    <s v="Sun"/>
    <x v="1"/>
    <x v="1"/>
    <n v="29"/>
    <x v="1"/>
    <x v="9"/>
    <n v="0"/>
    <x v="0"/>
    <x v="1"/>
    <n v="610"/>
    <x v="0"/>
    <x v="1"/>
    <x v="0"/>
    <n v="83912.24"/>
    <x v="1"/>
    <x v="1"/>
    <x v="3"/>
  </r>
  <r>
    <n v="15645621"/>
    <s v="Hunter"/>
    <x v="1"/>
    <x v="1"/>
    <n v="44"/>
    <x v="0"/>
    <x v="6"/>
    <n v="0"/>
    <x v="0"/>
    <x v="2"/>
    <n v="811"/>
    <x v="3"/>
    <x v="1"/>
    <x v="0"/>
    <n v="78439.73"/>
    <x v="1"/>
    <x v="1"/>
    <x v="2"/>
  </r>
  <r>
    <n v="15608114"/>
    <s v="Manfrin"/>
    <x v="1"/>
    <x v="1"/>
    <n v="62"/>
    <x v="2"/>
    <x v="3"/>
    <n v="121286.27"/>
    <x v="2"/>
    <x v="0"/>
    <n v="587"/>
    <x v="1"/>
    <x v="1"/>
    <x v="0"/>
    <n v="6776.92"/>
    <x v="1"/>
    <x v="3"/>
    <x v="1"/>
  </r>
  <r>
    <n v="15659557"/>
    <s v="Artamonova"/>
    <x v="2"/>
    <x v="0"/>
    <n v="28"/>
    <x v="1"/>
    <x v="4"/>
    <n v="167738.82"/>
    <x v="2"/>
    <x v="2"/>
    <n v="811"/>
    <x v="3"/>
    <x v="0"/>
    <x v="0"/>
    <n v="9903.42"/>
    <x v="1"/>
    <x v="3"/>
    <x v="2"/>
  </r>
  <r>
    <n v="15787772"/>
    <s v="Hansen"/>
    <x v="0"/>
    <x v="0"/>
    <n v="38"/>
    <x v="0"/>
    <x v="1"/>
    <n v="104091.29"/>
    <x v="2"/>
    <x v="0"/>
    <n v="759"/>
    <x v="2"/>
    <x v="1"/>
    <x v="1"/>
    <n v="91561.91"/>
    <x v="1"/>
    <x v="0"/>
    <x v="0"/>
  </r>
  <r>
    <n v="15691111"/>
    <s v="Pai"/>
    <x v="2"/>
    <x v="0"/>
    <n v="42"/>
    <x v="0"/>
    <x v="2"/>
    <n v="121980.56"/>
    <x v="2"/>
    <x v="2"/>
    <n v="648"/>
    <x v="0"/>
    <x v="0"/>
    <x v="1"/>
    <n v="4027.02"/>
    <x v="1"/>
    <x v="3"/>
    <x v="1"/>
  </r>
  <r>
    <n v="15592089"/>
    <s v="Larsen"/>
    <x v="0"/>
    <x v="0"/>
    <n v="43"/>
    <x v="0"/>
    <x v="7"/>
    <n v="0"/>
    <x v="0"/>
    <x v="2"/>
    <n v="788"/>
    <x v="3"/>
    <x v="0"/>
    <x v="0"/>
    <n v="116111.51"/>
    <x v="1"/>
    <x v="0"/>
    <x v="3"/>
  </r>
  <r>
    <n v="15633897"/>
    <s v="Owen"/>
    <x v="2"/>
    <x v="1"/>
    <n v="39"/>
    <x v="0"/>
    <x v="1"/>
    <n v="50880.98"/>
    <x v="1"/>
    <x v="2"/>
    <n v="725"/>
    <x v="2"/>
    <x v="0"/>
    <x v="0"/>
    <n v="184023.54"/>
    <x v="1"/>
    <x v="4"/>
    <x v="0"/>
  </r>
  <r>
    <n v="15701301"/>
    <s v="Murphy"/>
    <x v="0"/>
    <x v="0"/>
    <n v="42"/>
    <x v="0"/>
    <x v="6"/>
    <n v="175159.9"/>
    <x v="2"/>
    <x v="2"/>
    <n v="646"/>
    <x v="0"/>
    <x v="1"/>
    <x v="1"/>
    <n v="67124.479999999996"/>
    <x v="0"/>
    <x v="1"/>
    <x v="2"/>
  </r>
  <r>
    <n v="15723685"/>
    <s v="Ekechukwu"/>
    <x v="2"/>
    <x v="0"/>
    <n v="26"/>
    <x v="1"/>
    <x v="3"/>
    <n v="105514.69"/>
    <x v="2"/>
    <x v="2"/>
    <n v="601"/>
    <x v="0"/>
    <x v="0"/>
    <x v="1"/>
    <n v="50070.59"/>
    <x v="1"/>
    <x v="1"/>
    <x v="1"/>
  </r>
  <r>
    <n v="15701602"/>
    <s v="Ayers"/>
    <x v="2"/>
    <x v="1"/>
    <n v="52"/>
    <x v="0"/>
    <x v="8"/>
    <n v="116497.31"/>
    <x v="2"/>
    <x v="1"/>
    <n v="521"/>
    <x v="1"/>
    <x v="1"/>
    <x v="1"/>
    <n v="53793.1"/>
    <x v="0"/>
    <x v="1"/>
    <x v="2"/>
  </r>
  <r>
    <n v="15739189"/>
    <s v="Johnson"/>
    <x v="1"/>
    <x v="0"/>
    <n v="33"/>
    <x v="0"/>
    <x v="5"/>
    <n v="0"/>
    <x v="0"/>
    <x v="2"/>
    <n v="561"/>
    <x v="1"/>
    <x v="0"/>
    <x v="1"/>
    <n v="45261.47"/>
    <x v="1"/>
    <x v="3"/>
    <x v="1"/>
  </r>
  <r>
    <n v="15573086"/>
    <s v="Millar"/>
    <x v="0"/>
    <x v="1"/>
    <n v="42"/>
    <x v="0"/>
    <x v="3"/>
    <n v="99824.45"/>
    <x v="1"/>
    <x v="0"/>
    <n v="564"/>
    <x v="1"/>
    <x v="0"/>
    <x v="0"/>
    <n v="36721.4"/>
    <x v="1"/>
    <x v="3"/>
    <x v="1"/>
  </r>
  <r>
    <n v="15569050"/>
    <s v="Farrell"/>
    <x v="0"/>
    <x v="1"/>
    <n v="45"/>
    <x v="0"/>
    <x v="5"/>
    <n v="0"/>
    <x v="0"/>
    <x v="0"/>
    <n v="444"/>
    <x v="4"/>
    <x v="0"/>
    <x v="1"/>
    <n v="130009.85"/>
    <x v="0"/>
    <x v="2"/>
    <x v="1"/>
  </r>
  <r>
    <n v="15750765"/>
    <s v="Sanders"/>
    <x v="1"/>
    <x v="1"/>
    <n v="71"/>
    <x v="2"/>
    <x v="10"/>
    <n v="0"/>
    <x v="0"/>
    <x v="0"/>
    <n v="650"/>
    <x v="0"/>
    <x v="0"/>
    <x v="0"/>
    <n v="175380.77"/>
    <x v="1"/>
    <x v="4"/>
    <x v="0"/>
  </r>
  <r>
    <n v="15799811"/>
    <s v="Herrera"/>
    <x v="0"/>
    <x v="1"/>
    <n v="40"/>
    <x v="0"/>
    <x v="7"/>
    <n v="0"/>
    <x v="0"/>
    <x v="0"/>
    <n v="724"/>
    <x v="2"/>
    <x v="0"/>
    <x v="1"/>
    <n v="127847.25"/>
    <x v="0"/>
    <x v="0"/>
    <x v="3"/>
  </r>
  <r>
    <n v="15698442"/>
    <s v="Eberechukwu"/>
    <x v="1"/>
    <x v="1"/>
    <n v="35"/>
    <x v="0"/>
    <x v="6"/>
    <n v="122964.88"/>
    <x v="2"/>
    <x v="0"/>
    <n v="719"/>
    <x v="2"/>
    <x v="0"/>
    <x v="0"/>
    <n v="138231.70000000001"/>
    <x v="1"/>
    <x v="2"/>
    <x v="2"/>
  </r>
  <r>
    <n v="15655274"/>
    <s v="Bardin"/>
    <x v="0"/>
    <x v="0"/>
    <n v="29"/>
    <x v="1"/>
    <x v="4"/>
    <n v="0"/>
    <x v="0"/>
    <x v="2"/>
    <n v="548"/>
    <x v="1"/>
    <x v="1"/>
    <x v="0"/>
    <n v="48673.18"/>
    <x v="1"/>
    <x v="3"/>
    <x v="2"/>
  </r>
  <r>
    <n v="15603594"/>
    <s v="Nwankwo"/>
    <x v="1"/>
    <x v="1"/>
    <n v="24"/>
    <x v="1"/>
    <x v="4"/>
    <n v="0"/>
    <x v="0"/>
    <x v="2"/>
    <n v="635"/>
    <x v="0"/>
    <x v="0"/>
    <x v="0"/>
    <n v="70668.77"/>
    <x v="1"/>
    <x v="1"/>
    <x v="2"/>
  </r>
  <r>
    <n v="15585961"/>
    <s v="Talbot"/>
    <x v="1"/>
    <x v="0"/>
    <n v="43"/>
    <x v="0"/>
    <x v="6"/>
    <n v="0"/>
    <x v="0"/>
    <x v="2"/>
    <n v="496"/>
    <x v="4"/>
    <x v="1"/>
    <x v="0"/>
    <n v="199505.53"/>
    <x v="1"/>
    <x v="4"/>
    <x v="2"/>
  </r>
  <r>
    <n v="15686936"/>
    <s v="McGregor"/>
    <x v="0"/>
    <x v="0"/>
    <n v="37"/>
    <x v="0"/>
    <x v="8"/>
    <n v="89634.69"/>
    <x v="1"/>
    <x v="0"/>
    <n v="676"/>
    <x v="2"/>
    <x v="0"/>
    <x v="0"/>
    <n v="169583.18"/>
    <x v="0"/>
    <x v="2"/>
    <x v="2"/>
  </r>
  <r>
    <n v="15770424"/>
    <s v="Onyeorulu"/>
    <x v="2"/>
    <x v="1"/>
    <n v="40"/>
    <x v="0"/>
    <x v="3"/>
    <n v="95710.11"/>
    <x v="1"/>
    <x v="2"/>
    <n v="541"/>
    <x v="1"/>
    <x v="0"/>
    <x v="1"/>
    <n v="49063.42"/>
    <x v="1"/>
    <x v="3"/>
    <x v="1"/>
  </r>
  <r>
    <n v="15587451"/>
    <s v="GoOld"/>
    <x v="2"/>
    <x v="1"/>
    <n v="41"/>
    <x v="0"/>
    <x v="3"/>
    <n v="139706.31"/>
    <x v="2"/>
    <x v="0"/>
    <n v="778"/>
    <x v="2"/>
    <x v="0"/>
    <x v="1"/>
    <n v="63337.19"/>
    <x v="1"/>
    <x v="1"/>
    <x v="1"/>
  </r>
  <r>
    <n v="15602010"/>
    <s v="Zikoranaudodimma"/>
    <x v="2"/>
    <x v="0"/>
    <n v="45"/>
    <x v="0"/>
    <x v="8"/>
    <n v="103909.86"/>
    <x v="2"/>
    <x v="0"/>
    <n v="850"/>
    <x v="3"/>
    <x v="0"/>
    <x v="1"/>
    <n v="60083.11"/>
    <x v="0"/>
    <x v="1"/>
    <x v="2"/>
  </r>
  <r>
    <n v="15600583"/>
    <s v="Garner"/>
    <x v="0"/>
    <x v="1"/>
    <n v="31"/>
    <x v="0"/>
    <x v="1"/>
    <n v="0"/>
    <x v="0"/>
    <x v="0"/>
    <n v="633"/>
    <x v="0"/>
    <x v="0"/>
    <x v="1"/>
    <n v="48606.71"/>
    <x v="1"/>
    <x v="3"/>
    <x v="0"/>
  </r>
  <r>
    <n v="15654673"/>
    <s v="Onyinyechukwuka"/>
    <x v="0"/>
    <x v="1"/>
    <n v="49"/>
    <x v="0"/>
    <x v="5"/>
    <n v="173434.9"/>
    <x v="2"/>
    <x v="0"/>
    <n v="625"/>
    <x v="0"/>
    <x v="0"/>
    <x v="1"/>
    <n v="165580.93"/>
    <x v="0"/>
    <x v="2"/>
    <x v="1"/>
  </r>
  <r>
    <n v="15717164"/>
    <s v="Genovese"/>
    <x v="1"/>
    <x v="1"/>
    <n v="32"/>
    <x v="0"/>
    <x v="5"/>
    <n v="102238.01"/>
    <x v="2"/>
    <x v="2"/>
    <n v="485"/>
    <x v="4"/>
    <x v="0"/>
    <x v="0"/>
    <n v="194010.12"/>
    <x v="1"/>
    <x v="4"/>
    <x v="1"/>
  </r>
  <r>
    <n v="15765014"/>
    <s v="Mai"/>
    <x v="0"/>
    <x v="0"/>
    <n v="48"/>
    <x v="0"/>
    <x v="1"/>
    <n v="179380.74"/>
    <x v="2"/>
    <x v="2"/>
    <n v="547"/>
    <x v="1"/>
    <x v="1"/>
    <x v="0"/>
    <n v="69263.100000000006"/>
    <x v="1"/>
    <x v="1"/>
    <x v="0"/>
  </r>
  <r>
    <n v="15682639"/>
    <s v="Marshall"/>
    <x v="0"/>
    <x v="1"/>
    <n v="32"/>
    <x v="0"/>
    <x v="6"/>
    <n v="0"/>
    <x v="0"/>
    <x v="2"/>
    <n v="642"/>
    <x v="0"/>
    <x v="0"/>
    <x v="0"/>
    <n v="88698.83"/>
    <x v="1"/>
    <x v="1"/>
    <x v="2"/>
  </r>
  <r>
    <n v="15729279"/>
    <s v="Naylor"/>
    <x v="0"/>
    <x v="0"/>
    <n v="25"/>
    <x v="1"/>
    <x v="4"/>
    <n v="108691.95"/>
    <x v="2"/>
    <x v="0"/>
    <n v="718"/>
    <x v="2"/>
    <x v="0"/>
    <x v="1"/>
    <n v="63030.97"/>
    <x v="1"/>
    <x v="1"/>
    <x v="2"/>
  </r>
  <r>
    <n v="15759805"/>
    <s v="Pinto"/>
    <x v="0"/>
    <x v="0"/>
    <n v="32"/>
    <x v="0"/>
    <x v="4"/>
    <n v="0"/>
    <x v="0"/>
    <x v="2"/>
    <n v="582"/>
    <x v="1"/>
    <x v="0"/>
    <x v="1"/>
    <n v="59668.81"/>
    <x v="1"/>
    <x v="1"/>
    <x v="2"/>
  </r>
  <r>
    <n v="15767864"/>
    <s v="Fulton"/>
    <x v="0"/>
    <x v="1"/>
    <n v="33"/>
    <x v="0"/>
    <x v="5"/>
    <n v="0"/>
    <x v="0"/>
    <x v="2"/>
    <n v="628"/>
    <x v="0"/>
    <x v="1"/>
    <x v="1"/>
    <n v="184230.23"/>
    <x v="1"/>
    <x v="4"/>
    <x v="1"/>
  </r>
  <r>
    <n v="15769948"/>
    <s v="Palerma"/>
    <x v="2"/>
    <x v="1"/>
    <n v="35"/>
    <x v="0"/>
    <x v="10"/>
    <n v="133377.79999999999"/>
    <x v="2"/>
    <x v="0"/>
    <n v="737"/>
    <x v="2"/>
    <x v="1"/>
    <x v="0"/>
    <n v="64050.19"/>
    <x v="1"/>
    <x v="1"/>
    <x v="0"/>
  </r>
  <r>
    <n v="15686345"/>
    <s v="McCaffrey"/>
    <x v="1"/>
    <x v="1"/>
    <n v="34"/>
    <x v="0"/>
    <x v="9"/>
    <n v="0"/>
    <x v="0"/>
    <x v="2"/>
    <n v="828"/>
    <x v="3"/>
    <x v="0"/>
    <x v="0"/>
    <n v="81853.98"/>
    <x v="1"/>
    <x v="1"/>
    <x v="3"/>
  </r>
  <r>
    <n v="15688071"/>
    <s v="Collins"/>
    <x v="1"/>
    <x v="1"/>
    <n v="53"/>
    <x v="0"/>
    <x v="7"/>
    <n v="0"/>
    <x v="0"/>
    <x v="0"/>
    <n v="609"/>
    <x v="0"/>
    <x v="0"/>
    <x v="0"/>
    <n v="154642.91"/>
    <x v="1"/>
    <x v="2"/>
    <x v="3"/>
  </r>
  <r>
    <n v="15681174"/>
    <s v="Zuev"/>
    <x v="0"/>
    <x v="1"/>
    <n v="39"/>
    <x v="0"/>
    <x v="1"/>
    <n v="116537.60000000001"/>
    <x v="2"/>
    <x v="0"/>
    <n v="730"/>
    <x v="2"/>
    <x v="1"/>
    <x v="1"/>
    <n v="145679.6"/>
    <x v="1"/>
    <x v="2"/>
    <x v="0"/>
  </r>
  <r>
    <n v="15667521"/>
    <s v="Crawford"/>
    <x v="0"/>
    <x v="0"/>
    <n v="22"/>
    <x v="1"/>
    <x v="6"/>
    <n v="0"/>
    <x v="0"/>
    <x v="2"/>
    <n v="631"/>
    <x v="0"/>
    <x v="1"/>
    <x v="1"/>
    <n v="30781.77"/>
    <x v="1"/>
    <x v="3"/>
    <x v="2"/>
  </r>
  <r>
    <n v="15750243"/>
    <s v="Genovese"/>
    <x v="1"/>
    <x v="1"/>
    <n v="40"/>
    <x v="0"/>
    <x v="4"/>
    <n v="0"/>
    <x v="0"/>
    <x v="2"/>
    <n v="830"/>
    <x v="3"/>
    <x v="1"/>
    <x v="0"/>
    <n v="81622.52"/>
    <x v="1"/>
    <x v="1"/>
    <x v="2"/>
  </r>
  <r>
    <n v="15695475"/>
    <s v="Maclean"/>
    <x v="0"/>
    <x v="1"/>
    <n v="29"/>
    <x v="1"/>
    <x v="1"/>
    <n v="130131.08"/>
    <x v="2"/>
    <x v="2"/>
    <n v="645"/>
    <x v="0"/>
    <x v="1"/>
    <x v="0"/>
    <n v="196474.35"/>
    <x v="1"/>
    <x v="4"/>
    <x v="0"/>
  </r>
  <r>
    <n v="15689176"/>
    <s v="Fabro"/>
    <x v="0"/>
    <x v="1"/>
    <n v="46"/>
    <x v="0"/>
    <x v="6"/>
    <n v="0"/>
    <x v="0"/>
    <x v="2"/>
    <n v="663"/>
    <x v="2"/>
    <x v="1"/>
    <x v="0"/>
    <n v="176276.1"/>
    <x v="1"/>
    <x v="4"/>
    <x v="2"/>
  </r>
  <r>
    <n v="15652955"/>
    <s v="Price"/>
    <x v="1"/>
    <x v="1"/>
    <n v="30"/>
    <x v="0"/>
    <x v="10"/>
    <n v="0"/>
    <x v="0"/>
    <x v="0"/>
    <n v="678"/>
    <x v="2"/>
    <x v="0"/>
    <x v="1"/>
    <n v="35113.08"/>
    <x v="1"/>
    <x v="3"/>
    <x v="0"/>
  </r>
  <r>
    <n v="15668958"/>
    <s v="Chatfield"/>
    <x v="0"/>
    <x v="1"/>
    <n v="30"/>
    <x v="0"/>
    <x v="0"/>
    <n v="107316.09"/>
    <x v="2"/>
    <x v="0"/>
    <n v="521"/>
    <x v="1"/>
    <x v="0"/>
    <x v="1"/>
    <n v="64299.82"/>
    <x v="1"/>
    <x v="1"/>
    <x v="0"/>
  </r>
  <r>
    <n v="15631054"/>
    <s v="Volkova"/>
    <x v="0"/>
    <x v="0"/>
    <n v="24"/>
    <x v="1"/>
    <x v="1"/>
    <n v="0"/>
    <x v="0"/>
    <x v="2"/>
    <n v="625"/>
    <x v="0"/>
    <x v="0"/>
    <x v="0"/>
    <n v="180969.55"/>
    <x v="1"/>
    <x v="4"/>
    <x v="0"/>
  </r>
  <r>
    <n v="15581479"/>
    <s v="Archer"/>
    <x v="0"/>
    <x v="1"/>
    <n v="30"/>
    <x v="0"/>
    <x v="1"/>
    <n v="83181.289999999994"/>
    <x v="1"/>
    <x v="0"/>
    <n v="523"/>
    <x v="1"/>
    <x v="0"/>
    <x v="0"/>
    <n v="138176.78"/>
    <x v="1"/>
    <x v="2"/>
    <x v="0"/>
  </r>
  <r>
    <n v="15577478"/>
    <s v="Ch'iu"/>
    <x v="0"/>
    <x v="0"/>
    <n v="72"/>
    <x v="2"/>
    <x v="6"/>
    <n v="0"/>
    <x v="0"/>
    <x v="0"/>
    <n v="714"/>
    <x v="2"/>
    <x v="0"/>
    <x v="0"/>
    <n v="86733.61"/>
    <x v="1"/>
    <x v="1"/>
    <x v="2"/>
  </r>
  <r>
    <n v="15780870"/>
    <s v="McKay"/>
    <x v="1"/>
    <x v="1"/>
    <n v="67"/>
    <x v="2"/>
    <x v="6"/>
    <n v="153946.14000000001"/>
    <x v="2"/>
    <x v="0"/>
    <n v="580"/>
    <x v="1"/>
    <x v="0"/>
    <x v="0"/>
    <n v="7418.92"/>
    <x v="1"/>
    <x v="3"/>
    <x v="2"/>
  </r>
  <r>
    <n v="15692317"/>
    <s v="Craig"/>
    <x v="0"/>
    <x v="1"/>
    <n v="30"/>
    <x v="0"/>
    <x v="8"/>
    <n v="0"/>
    <x v="0"/>
    <x v="2"/>
    <n v="722"/>
    <x v="2"/>
    <x v="0"/>
    <x v="1"/>
    <n v="166376.54"/>
    <x v="1"/>
    <x v="2"/>
    <x v="2"/>
  </r>
  <r>
    <n v="15593969"/>
    <s v="Abramovich"/>
    <x v="1"/>
    <x v="0"/>
    <n v="39"/>
    <x v="0"/>
    <x v="3"/>
    <n v="135483.17000000001"/>
    <x v="2"/>
    <x v="0"/>
    <n v="630"/>
    <x v="0"/>
    <x v="0"/>
    <x v="1"/>
    <n v="140881.20000000001"/>
    <x v="0"/>
    <x v="2"/>
    <x v="1"/>
  </r>
  <r>
    <n v="15570417"/>
    <s v="Chien"/>
    <x v="0"/>
    <x v="1"/>
    <n v="35"/>
    <x v="0"/>
    <x v="1"/>
    <n v="0"/>
    <x v="0"/>
    <x v="2"/>
    <n v="579"/>
    <x v="1"/>
    <x v="0"/>
    <x v="1"/>
    <n v="4460.2"/>
    <x v="1"/>
    <x v="3"/>
    <x v="0"/>
  </r>
  <r>
    <n v="15779059"/>
    <s v="Timms"/>
    <x v="0"/>
    <x v="0"/>
    <n v="38"/>
    <x v="0"/>
    <x v="4"/>
    <n v="119624.54"/>
    <x v="2"/>
    <x v="2"/>
    <n v="670"/>
    <x v="2"/>
    <x v="0"/>
    <x v="0"/>
    <n v="110472.12"/>
    <x v="1"/>
    <x v="0"/>
    <x v="2"/>
  </r>
  <r>
    <n v="15785980"/>
    <s v="Williford"/>
    <x v="1"/>
    <x v="1"/>
    <n v="34"/>
    <x v="0"/>
    <x v="5"/>
    <n v="121132.26"/>
    <x v="2"/>
    <x v="2"/>
    <n v="588"/>
    <x v="1"/>
    <x v="0"/>
    <x v="1"/>
    <n v="86460.28"/>
    <x v="1"/>
    <x v="1"/>
    <x v="1"/>
  </r>
  <r>
    <n v="15644200"/>
    <s v="Hamilton"/>
    <x v="1"/>
    <x v="0"/>
    <n v="42"/>
    <x v="0"/>
    <x v="1"/>
    <n v="0"/>
    <x v="0"/>
    <x v="0"/>
    <n v="807"/>
    <x v="3"/>
    <x v="0"/>
    <x v="1"/>
    <n v="16500.66"/>
    <x v="0"/>
    <x v="3"/>
    <x v="0"/>
  </r>
  <r>
    <n v="15793949"/>
    <s v="Cheng"/>
    <x v="0"/>
    <x v="0"/>
    <n v="48"/>
    <x v="0"/>
    <x v="4"/>
    <n v="0"/>
    <x v="0"/>
    <x v="0"/>
    <n v="726"/>
    <x v="2"/>
    <x v="0"/>
    <x v="1"/>
    <n v="114020.06"/>
    <x v="0"/>
    <x v="0"/>
    <x v="2"/>
  </r>
  <r>
    <n v="15645103"/>
    <s v="Su"/>
    <x v="2"/>
    <x v="1"/>
    <n v="25"/>
    <x v="1"/>
    <x v="8"/>
    <n v="54817.55"/>
    <x v="1"/>
    <x v="0"/>
    <n v="812"/>
    <x v="3"/>
    <x v="0"/>
    <x v="1"/>
    <n v="131660.31"/>
    <x v="1"/>
    <x v="2"/>
    <x v="2"/>
  </r>
  <r>
    <n v="15705860"/>
    <s v="McKenzie"/>
    <x v="2"/>
    <x v="1"/>
    <n v="40"/>
    <x v="0"/>
    <x v="6"/>
    <n v="107949.45"/>
    <x v="2"/>
    <x v="0"/>
    <n v="631"/>
    <x v="0"/>
    <x v="0"/>
    <x v="1"/>
    <n v="52449.62"/>
    <x v="0"/>
    <x v="1"/>
    <x v="2"/>
  </r>
  <r>
    <n v="15623828"/>
    <s v="Akobundu"/>
    <x v="0"/>
    <x v="1"/>
    <n v="30"/>
    <x v="0"/>
    <x v="4"/>
    <n v="0"/>
    <x v="0"/>
    <x v="0"/>
    <n v="682"/>
    <x v="2"/>
    <x v="1"/>
    <x v="0"/>
    <n v="161465.31"/>
    <x v="1"/>
    <x v="2"/>
    <x v="2"/>
  </r>
  <r>
    <n v="15715003"/>
    <s v="Ko"/>
    <x v="1"/>
    <x v="0"/>
    <n v="49"/>
    <x v="0"/>
    <x v="0"/>
    <n v="80816.45"/>
    <x v="1"/>
    <x v="0"/>
    <n v="625"/>
    <x v="0"/>
    <x v="0"/>
    <x v="0"/>
    <n v="20018.79"/>
    <x v="1"/>
    <x v="3"/>
    <x v="0"/>
  </r>
  <r>
    <n v="15623471"/>
    <s v="Marcelo"/>
    <x v="2"/>
    <x v="1"/>
    <n v="38"/>
    <x v="0"/>
    <x v="6"/>
    <n v="98205.77"/>
    <x v="1"/>
    <x v="0"/>
    <n v="607"/>
    <x v="0"/>
    <x v="0"/>
    <x v="1"/>
    <n v="176318.27"/>
    <x v="1"/>
    <x v="4"/>
    <x v="2"/>
  </r>
  <r>
    <n v="15798348"/>
    <s v="Chukwuebuka"/>
    <x v="1"/>
    <x v="0"/>
    <n v="50"/>
    <x v="0"/>
    <x v="5"/>
    <n v="94684.27"/>
    <x v="1"/>
    <x v="0"/>
    <n v="600"/>
    <x v="0"/>
    <x v="0"/>
    <x v="0"/>
    <n v="50488.91"/>
    <x v="1"/>
    <x v="1"/>
    <x v="1"/>
  </r>
  <r>
    <n v="15743016"/>
    <s v="MacDonald"/>
    <x v="1"/>
    <x v="0"/>
    <n v="22"/>
    <x v="1"/>
    <x v="3"/>
    <n v="141604.76"/>
    <x v="2"/>
    <x v="0"/>
    <n v="602"/>
    <x v="0"/>
    <x v="0"/>
    <x v="1"/>
    <n v="30379.599999999999"/>
    <x v="1"/>
    <x v="3"/>
    <x v="1"/>
  </r>
  <r>
    <n v="15769499"/>
    <s v="Lampungmeiua"/>
    <x v="1"/>
    <x v="0"/>
    <n v="74"/>
    <x v="2"/>
    <x v="6"/>
    <n v="0"/>
    <x v="0"/>
    <x v="2"/>
    <n v="545"/>
    <x v="1"/>
    <x v="0"/>
    <x v="0"/>
    <n v="161326.73000000001"/>
    <x v="1"/>
    <x v="2"/>
    <x v="2"/>
  </r>
  <r>
    <n v="15798521"/>
    <s v="Tai"/>
    <x v="1"/>
    <x v="1"/>
    <n v="33"/>
    <x v="0"/>
    <x v="6"/>
    <n v="0"/>
    <x v="0"/>
    <x v="2"/>
    <n v="675"/>
    <x v="2"/>
    <x v="0"/>
    <x v="1"/>
    <n v="45348.08"/>
    <x v="1"/>
    <x v="3"/>
    <x v="2"/>
  </r>
  <r>
    <n v="15706534"/>
    <s v="Enyinnaya"/>
    <x v="0"/>
    <x v="0"/>
    <n v="47"/>
    <x v="0"/>
    <x v="1"/>
    <n v="122949.14"/>
    <x v="2"/>
    <x v="0"/>
    <n v="581"/>
    <x v="1"/>
    <x v="1"/>
    <x v="1"/>
    <n v="180251.68"/>
    <x v="0"/>
    <x v="4"/>
    <x v="0"/>
  </r>
  <r>
    <n v="15706186"/>
    <s v="McKenzie"/>
    <x v="2"/>
    <x v="1"/>
    <n v="33"/>
    <x v="0"/>
    <x v="2"/>
    <n v="81677.22"/>
    <x v="1"/>
    <x v="2"/>
    <n v="640"/>
    <x v="0"/>
    <x v="1"/>
    <x v="1"/>
    <n v="34925.56"/>
    <x v="1"/>
    <x v="3"/>
    <x v="1"/>
  </r>
  <r>
    <n v="15812197"/>
    <s v="Kline"/>
    <x v="0"/>
    <x v="1"/>
    <n v="38"/>
    <x v="0"/>
    <x v="3"/>
    <n v="80293.98"/>
    <x v="1"/>
    <x v="0"/>
    <n v="850"/>
    <x v="3"/>
    <x v="1"/>
    <x v="1"/>
    <n v="126555.74"/>
    <x v="1"/>
    <x v="0"/>
    <x v="1"/>
  </r>
  <r>
    <n v="15650933"/>
    <s v="Ma"/>
    <x v="1"/>
    <x v="0"/>
    <n v="48"/>
    <x v="0"/>
    <x v="2"/>
    <n v="155413.06"/>
    <x v="2"/>
    <x v="0"/>
    <n v="490"/>
    <x v="4"/>
    <x v="0"/>
    <x v="1"/>
    <n v="187921.3"/>
    <x v="1"/>
    <x v="4"/>
    <x v="1"/>
  </r>
  <r>
    <n v="15692991"/>
    <s v="Wood"/>
    <x v="1"/>
    <x v="0"/>
    <n v="38"/>
    <x v="0"/>
    <x v="4"/>
    <n v="0"/>
    <x v="0"/>
    <x v="2"/>
    <n v="710"/>
    <x v="2"/>
    <x v="0"/>
    <x v="0"/>
    <n v="136390.88"/>
    <x v="1"/>
    <x v="2"/>
    <x v="2"/>
  </r>
  <r>
    <n v="15631189"/>
    <s v="Riggs"/>
    <x v="2"/>
    <x v="1"/>
    <n v="38"/>
    <x v="0"/>
    <x v="9"/>
    <n v="67111.649999999994"/>
    <x v="1"/>
    <x v="0"/>
    <n v="613"/>
    <x v="0"/>
    <x v="0"/>
    <x v="1"/>
    <n v="78566.64"/>
    <x v="0"/>
    <x v="1"/>
    <x v="3"/>
  </r>
  <r>
    <n v="15762198"/>
    <s v="Capon"/>
    <x v="0"/>
    <x v="1"/>
    <n v="34"/>
    <x v="0"/>
    <x v="8"/>
    <n v="103818.43"/>
    <x v="2"/>
    <x v="0"/>
    <n v="812"/>
    <x v="3"/>
    <x v="0"/>
    <x v="0"/>
    <n v="166038.26999999999"/>
    <x v="1"/>
    <x v="2"/>
    <x v="2"/>
  </r>
  <r>
    <n v="15699598"/>
    <s v="Smith"/>
    <x v="0"/>
    <x v="0"/>
    <n v="20"/>
    <x v="1"/>
    <x v="4"/>
    <n v="0"/>
    <x v="0"/>
    <x v="2"/>
    <n v="723"/>
    <x v="2"/>
    <x v="0"/>
    <x v="0"/>
    <n v="140385.32999999999"/>
    <x v="1"/>
    <x v="2"/>
    <x v="2"/>
  </r>
  <r>
    <n v="15692744"/>
    <s v="Davison"/>
    <x v="0"/>
    <x v="1"/>
    <n v="36"/>
    <x v="0"/>
    <x v="4"/>
    <n v="152169.12"/>
    <x v="2"/>
    <x v="2"/>
    <n v="512"/>
    <x v="1"/>
    <x v="1"/>
    <x v="1"/>
    <n v="38629.300000000003"/>
    <x v="0"/>
    <x v="3"/>
    <x v="2"/>
  </r>
  <r>
    <n v="15688963"/>
    <s v="Ingram"/>
    <x v="0"/>
    <x v="0"/>
    <n v="52"/>
    <x v="0"/>
    <x v="7"/>
    <n v="0"/>
    <x v="0"/>
    <x v="0"/>
    <n v="731"/>
    <x v="2"/>
    <x v="0"/>
    <x v="0"/>
    <n v="24998.75"/>
    <x v="0"/>
    <x v="3"/>
    <x v="3"/>
  </r>
  <r>
    <n v="15599131"/>
    <s v="Dilke"/>
    <x v="2"/>
    <x v="1"/>
    <n v="26"/>
    <x v="1"/>
    <x v="4"/>
    <n v="214346.96"/>
    <x v="2"/>
    <x v="2"/>
    <n v="650"/>
    <x v="0"/>
    <x v="0"/>
    <x v="1"/>
    <n v="128815.33"/>
    <x v="1"/>
    <x v="0"/>
    <x v="2"/>
  </r>
  <r>
    <n v="15680303"/>
    <s v="Gibson"/>
    <x v="0"/>
    <x v="1"/>
    <n v="57"/>
    <x v="0"/>
    <x v="5"/>
    <n v="0"/>
    <x v="0"/>
    <x v="0"/>
    <n v="594"/>
    <x v="1"/>
    <x v="0"/>
    <x v="1"/>
    <n v="19376.560000000001"/>
    <x v="0"/>
    <x v="3"/>
    <x v="1"/>
  </r>
  <r>
    <n v="15628674"/>
    <s v="Iadanza"/>
    <x v="0"/>
    <x v="1"/>
    <n v="40"/>
    <x v="0"/>
    <x v="3"/>
    <n v="113348.14"/>
    <x v="2"/>
    <x v="0"/>
    <n v="844"/>
    <x v="3"/>
    <x v="0"/>
    <x v="1"/>
    <n v="31904.31"/>
    <x v="0"/>
    <x v="3"/>
    <x v="1"/>
  </r>
  <r>
    <n v="15648075"/>
    <s v="Hebert"/>
    <x v="2"/>
    <x v="0"/>
    <n v="47"/>
    <x v="0"/>
    <x v="8"/>
    <n v="170935.94"/>
    <x v="2"/>
    <x v="0"/>
    <n v="686"/>
    <x v="2"/>
    <x v="0"/>
    <x v="1"/>
    <n v="173179.79"/>
    <x v="0"/>
    <x v="4"/>
    <x v="2"/>
  </r>
  <r>
    <n v="15586970"/>
    <s v="Pinto"/>
    <x v="2"/>
    <x v="1"/>
    <n v="52"/>
    <x v="0"/>
    <x v="2"/>
    <n v="103023.26"/>
    <x v="2"/>
    <x v="0"/>
    <n v="695"/>
    <x v="2"/>
    <x v="0"/>
    <x v="0"/>
    <n v="22485.64"/>
    <x v="1"/>
    <x v="3"/>
    <x v="1"/>
  </r>
  <r>
    <n v="15625698"/>
    <s v="Dumetochukwu"/>
    <x v="1"/>
    <x v="0"/>
    <n v="23"/>
    <x v="1"/>
    <x v="5"/>
    <n v="0"/>
    <x v="0"/>
    <x v="2"/>
    <n v="624"/>
    <x v="0"/>
    <x v="1"/>
    <x v="0"/>
    <n v="196668.51"/>
    <x v="1"/>
    <x v="4"/>
    <x v="1"/>
  </r>
  <r>
    <n v="15790497"/>
    <s v="Ross"/>
    <x v="1"/>
    <x v="1"/>
    <n v="37"/>
    <x v="0"/>
    <x v="5"/>
    <n v="0"/>
    <x v="0"/>
    <x v="2"/>
    <n v="503"/>
    <x v="1"/>
    <x v="1"/>
    <x v="1"/>
    <n v="136506.85999999999"/>
    <x v="1"/>
    <x v="2"/>
    <x v="1"/>
  </r>
  <r>
    <n v="15682618"/>
    <s v="Jamieson"/>
    <x v="0"/>
    <x v="0"/>
    <n v="31"/>
    <x v="0"/>
    <x v="3"/>
    <n v="111855.03999999999"/>
    <x v="2"/>
    <x v="2"/>
    <n v="535"/>
    <x v="1"/>
    <x v="0"/>
    <x v="0"/>
    <n v="36278.89"/>
    <x v="1"/>
    <x v="3"/>
    <x v="1"/>
  </r>
  <r>
    <n v="15762937"/>
    <s v="Chiganu"/>
    <x v="2"/>
    <x v="0"/>
    <n v="32"/>
    <x v="0"/>
    <x v="5"/>
    <n v="140348.56"/>
    <x v="2"/>
    <x v="2"/>
    <n v="743"/>
    <x v="2"/>
    <x v="0"/>
    <x v="0"/>
    <n v="163254.39000000001"/>
    <x v="1"/>
    <x v="2"/>
    <x v="1"/>
  </r>
  <r>
    <n v="15750929"/>
    <s v="Burgess"/>
    <x v="1"/>
    <x v="1"/>
    <n v="39"/>
    <x v="0"/>
    <x v="2"/>
    <n v="0"/>
    <x v="0"/>
    <x v="2"/>
    <n v="702"/>
    <x v="2"/>
    <x v="0"/>
    <x v="1"/>
    <n v="99654.13"/>
    <x v="1"/>
    <x v="0"/>
    <x v="1"/>
  </r>
  <r>
    <n v="15729832"/>
    <s v="Cheng"/>
    <x v="0"/>
    <x v="1"/>
    <n v="29"/>
    <x v="1"/>
    <x v="6"/>
    <n v="145512.84"/>
    <x v="2"/>
    <x v="0"/>
    <n v="658"/>
    <x v="0"/>
    <x v="0"/>
    <x v="1"/>
    <n v="20207.02"/>
    <x v="1"/>
    <x v="3"/>
    <x v="2"/>
  </r>
  <r>
    <n v="15633650"/>
    <s v="Woods"/>
    <x v="2"/>
    <x v="0"/>
    <n v="41"/>
    <x v="0"/>
    <x v="2"/>
    <n v="146720.98000000001"/>
    <x v="2"/>
    <x v="2"/>
    <n v="677"/>
    <x v="2"/>
    <x v="0"/>
    <x v="0"/>
    <n v="4195.84"/>
    <x v="1"/>
    <x v="3"/>
    <x v="1"/>
  </r>
  <r>
    <n v="15748856"/>
    <s v="Liang"/>
    <x v="0"/>
    <x v="1"/>
    <n v="32"/>
    <x v="0"/>
    <x v="7"/>
    <n v="107209.73"/>
    <x v="2"/>
    <x v="0"/>
    <n v="664"/>
    <x v="2"/>
    <x v="0"/>
    <x v="0"/>
    <n v="112340.2"/>
    <x v="1"/>
    <x v="0"/>
    <x v="3"/>
  </r>
  <r>
    <n v="15589195"/>
    <s v="Bluett"/>
    <x v="2"/>
    <x v="0"/>
    <n v="38"/>
    <x v="0"/>
    <x v="3"/>
    <n v="130933.74"/>
    <x v="2"/>
    <x v="0"/>
    <n v="766"/>
    <x v="2"/>
    <x v="1"/>
    <x v="0"/>
    <n v="2035.94"/>
    <x v="1"/>
    <x v="3"/>
    <x v="1"/>
  </r>
  <r>
    <n v="15699911"/>
    <s v="Chapman"/>
    <x v="1"/>
    <x v="0"/>
    <n v="35"/>
    <x v="0"/>
    <x v="2"/>
    <n v="0"/>
    <x v="0"/>
    <x v="0"/>
    <n v="461"/>
    <x v="4"/>
    <x v="0"/>
    <x v="1"/>
    <n v="132295.95000000001"/>
    <x v="1"/>
    <x v="2"/>
    <x v="1"/>
  </r>
  <r>
    <n v="15663438"/>
    <s v="Andrejew"/>
    <x v="1"/>
    <x v="1"/>
    <n v="36"/>
    <x v="0"/>
    <x v="10"/>
    <n v="89772.3"/>
    <x v="1"/>
    <x v="0"/>
    <n v="688"/>
    <x v="2"/>
    <x v="0"/>
    <x v="1"/>
    <n v="177383.67999999999"/>
    <x v="0"/>
    <x v="4"/>
    <x v="0"/>
  </r>
  <r>
    <n v="15692583"/>
    <s v="Udobata"/>
    <x v="0"/>
    <x v="0"/>
    <n v="32"/>
    <x v="0"/>
    <x v="8"/>
    <n v="0"/>
    <x v="0"/>
    <x v="2"/>
    <n v="678"/>
    <x v="2"/>
    <x v="0"/>
    <x v="1"/>
    <n v="90284.47"/>
    <x v="1"/>
    <x v="0"/>
    <x v="2"/>
  </r>
  <r>
    <n v="15591257"/>
    <s v="Ejimofor"/>
    <x v="0"/>
    <x v="1"/>
    <n v="24"/>
    <x v="1"/>
    <x v="2"/>
    <n v="0"/>
    <x v="0"/>
    <x v="2"/>
    <n v="796"/>
    <x v="3"/>
    <x v="0"/>
    <x v="1"/>
    <n v="61349.37"/>
    <x v="1"/>
    <x v="1"/>
    <x v="1"/>
  </r>
  <r>
    <n v="15646513"/>
    <s v="Spyer"/>
    <x v="0"/>
    <x v="1"/>
    <n v="42"/>
    <x v="0"/>
    <x v="8"/>
    <n v="0"/>
    <x v="0"/>
    <x v="0"/>
    <n v="803"/>
    <x v="3"/>
    <x v="0"/>
    <x v="1"/>
    <n v="196466.83"/>
    <x v="0"/>
    <x v="4"/>
    <x v="2"/>
  </r>
  <r>
    <n v="15708063"/>
    <s v="Walker"/>
    <x v="0"/>
    <x v="1"/>
    <n v="36"/>
    <x v="0"/>
    <x v="0"/>
    <n v="100749.5"/>
    <x v="2"/>
    <x v="1"/>
    <n v="712"/>
    <x v="2"/>
    <x v="1"/>
    <x v="1"/>
    <n v="70758.37"/>
    <x v="0"/>
    <x v="1"/>
    <x v="0"/>
  </r>
  <r>
    <n v="15696098"/>
    <s v="Palermo"/>
    <x v="0"/>
    <x v="0"/>
    <n v="31"/>
    <x v="0"/>
    <x v="7"/>
    <n v="0"/>
    <x v="0"/>
    <x v="2"/>
    <n v="498"/>
    <x v="4"/>
    <x v="0"/>
    <x v="1"/>
    <n v="13892.57"/>
    <x v="1"/>
    <x v="3"/>
    <x v="3"/>
  </r>
  <r>
    <n v="15645517"/>
    <s v="Philip"/>
    <x v="1"/>
    <x v="1"/>
    <n v="22"/>
    <x v="1"/>
    <x v="0"/>
    <n v="0"/>
    <x v="0"/>
    <x v="2"/>
    <n v="850"/>
    <x v="3"/>
    <x v="0"/>
    <x v="0"/>
    <n v="9684.52"/>
    <x v="1"/>
    <x v="3"/>
    <x v="0"/>
  </r>
  <r>
    <n v="15649744"/>
    <s v="Fallaci"/>
    <x v="0"/>
    <x v="0"/>
    <n v="51"/>
    <x v="0"/>
    <x v="6"/>
    <n v="123981.31"/>
    <x v="2"/>
    <x v="2"/>
    <n v="628"/>
    <x v="0"/>
    <x v="0"/>
    <x v="0"/>
    <n v="40546.15"/>
    <x v="1"/>
    <x v="3"/>
    <x v="2"/>
  </r>
  <r>
    <n v="15604304"/>
    <s v="Perry"/>
    <x v="2"/>
    <x v="0"/>
    <n v="34"/>
    <x v="0"/>
    <x v="4"/>
    <n v="91622.42"/>
    <x v="1"/>
    <x v="0"/>
    <n v="539"/>
    <x v="1"/>
    <x v="0"/>
    <x v="0"/>
    <n v="136603.42000000001"/>
    <x v="1"/>
    <x v="2"/>
    <x v="2"/>
  </r>
  <r>
    <n v="15784092"/>
    <s v="Henderson"/>
    <x v="0"/>
    <x v="1"/>
    <n v="36"/>
    <x v="0"/>
    <x v="3"/>
    <n v="126195.81"/>
    <x v="2"/>
    <x v="0"/>
    <n v="732"/>
    <x v="2"/>
    <x v="0"/>
    <x v="0"/>
    <n v="133172.48000000001"/>
    <x v="1"/>
    <x v="2"/>
    <x v="1"/>
  </r>
  <r>
    <n v="15585198"/>
    <s v="Bergamaschi"/>
    <x v="0"/>
    <x v="1"/>
    <n v="41"/>
    <x v="0"/>
    <x v="4"/>
    <n v="94267.9"/>
    <x v="1"/>
    <x v="0"/>
    <n v="715"/>
    <x v="2"/>
    <x v="1"/>
    <x v="0"/>
    <n v="152821.12"/>
    <x v="0"/>
    <x v="2"/>
    <x v="2"/>
  </r>
  <r>
    <n v="15624347"/>
    <s v="Fokine"/>
    <x v="0"/>
    <x v="1"/>
    <n v="40"/>
    <x v="0"/>
    <x v="4"/>
    <n v="0"/>
    <x v="0"/>
    <x v="2"/>
    <n v="651"/>
    <x v="0"/>
    <x v="0"/>
    <x v="0"/>
    <n v="147715.82999999999"/>
    <x v="1"/>
    <x v="2"/>
    <x v="2"/>
  </r>
  <r>
    <n v="15621687"/>
    <s v="Mackay"/>
    <x v="0"/>
    <x v="1"/>
    <n v="34"/>
    <x v="0"/>
    <x v="10"/>
    <n v="0"/>
    <x v="0"/>
    <x v="2"/>
    <n v="813"/>
    <x v="3"/>
    <x v="0"/>
    <x v="1"/>
    <n v="43169.15"/>
    <x v="1"/>
    <x v="3"/>
    <x v="0"/>
  </r>
  <r>
    <n v="15689081"/>
    <s v="Wu"/>
    <x v="0"/>
    <x v="1"/>
    <n v="29"/>
    <x v="1"/>
    <x v="4"/>
    <n v="0"/>
    <x v="0"/>
    <x v="0"/>
    <n v="692"/>
    <x v="2"/>
    <x v="0"/>
    <x v="1"/>
    <n v="76755.990000000005"/>
    <x v="0"/>
    <x v="1"/>
    <x v="2"/>
  </r>
  <r>
    <n v="15813168"/>
    <s v="Maslova"/>
    <x v="2"/>
    <x v="0"/>
    <n v="39"/>
    <x v="0"/>
    <x v="6"/>
    <n v="100717.85"/>
    <x v="2"/>
    <x v="1"/>
    <n v="756"/>
    <x v="2"/>
    <x v="0"/>
    <x v="0"/>
    <n v="73406.039999999994"/>
    <x v="0"/>
    <x v="1"/>
    <x v="2"/>
  </r>
  <r>
    <n v="15604295"/>
    <s v="Wei"/>
    <x v="0"/>
    <x v="1"/>
    <n v="36"/>
    <x v="0"/>
    <x v="5"/>
    <n v="0"/>
    <x v="0"/>
    <x v="2"/>
    <n v="543"/>
    <x v="1"/>
    <x v="0"/>
    <x v="1"/>
    <n v="176728.28"/>
    <x v="1"/>
    <x v="4"/>
    <x v="1"/>
  </r>
  <r>
    <n v="15724127"/>
    <s v="McLean"/>
    <x v="0"/>
    <x v="0"/>
    <n v="26"/>
    <x v="1"/>
    <x v="4"/>
    <n v="141581.71"/>
    <x v="2"/>
    <x v="2"/>
    <n v="790"/>
    <x v="3"/>
    <x v="1"/>
    <x v="1"/>
    <n v="98309.27"/>
    <x v="1"/>
    <x v="0"/>
    <x v="2"/>
  </r>
  <r>
    <n v="15673055"/>
    <s v="Sung"/>
    <x v="1"/>
    <x v="1"/>
    <n v="38"/>
    <x v="0"/>
    <x v="3"/>
    <n v="0"/>
    <x v="0"/>
    <x v="2"/>
    <n v="494"/>
    <x v="4"/>
    <x v="0"/>
    <x v="0"/>
    <n v="6203.66"/>
    <x v="1"/>
    <x v="3"/>
    <x v="1"/>
  </r>
  <r>
    <n v="15768201"/>
    <s v="Paterson"/>
    <x v="0"/>
    <x v="0"/>
    <n v="39"/>
    <x v="0"/>
    <x v="0"/>
    <n v="148586.64000000001"/>
    <x v="2"/>
    <x v="0"/>
    <n v="850"/>
    <x v="3"/>
    <x v="0"/>
    <x v="0"/>
    <n v="176791.27"/>
    <x v="1"/>
    <x v="4"/>
    <x v="0"/>
  </r>
  <r>
    <n v="15782219"/>
    <s v="Fanucci"/>
    <x v="1"/>
    <x v="1"/>
    <n v="29"/>
    <x v="1"/>
    <x v="9"/>
    <n v="0"/>
    <x v="0"/>
    <x v="2"/>
    <n v="703"/>
    <x v="2"/>
    <x v="0"/>
    <x v="1"/>
    <n v="50679.48"/>
    <x v="1"/>
    <x v="1"/>
    <x v="3"/>
  </r>
  <r>
    <n v="15746410"/>
    <s v="Thompson"/>
    <x v="1"/>
    <x v="1"/>
    <n v="38"/>
    <x v="0"/>
    <x v="3"/>
    <n v="0"/>
    <x v="0"/>
    <x v="2"/>
    <n v="432"/>
    <x v="4"/>
    <x v="0"/>
    <x v="1"/>
    <n v="150580.88"/>
    <x v="1"/>
    <x v="2"/>
    <x v="1"/>
  </r>
  <r>
    <n v="15780144"/>
    <s v="Tisdall"/>
    <x v="2"/>
    <x v="0"/>
    <n v="32"/>
    <x v="0"/>
    <x v="0"/>
    <n v="123403.85"/>
    <x v="2"/>
    <x v="2"/>
    <n v="512"/>
    <x v="1"/>
    <x v="0"/>
    <x v="1"/>
    <n v="80120.19"/>
    <x v="1"/>
    <x v="1"/>
    <x v="0"/>
  </r>
  <r>
    <n v="15590476"/>
    <s v="Onochie"/>
    <x v="0"/>
    <x v="1"/>
    <n v="28"/>
    <x v="1"/>
    <x v="3"/>
    <n v="0"/>
    <x v="0"/>
    <x v="2"/>
    <n v="589"/>
    <x v="1"/>
    <x v="0"/>
    <x v="1"/>
    <n v="151645.96"/>
    <x v="1"/>
    <x v="2"/>
    <x v="1"/>
  </r>
  <r>
    <n v="15624293"/>
    <s v="Mironova"/>
    <x v="0"/>
    <x v="0"/>
    <n v="46"/>
    <x v="0"/>
    <x v="6"/>
    <n v="106511.85"/>
    <x v="2"/>
    <x v="0"/>
    <n v="514"/>
    <x v="1"/>
    <x v="0"/>
    <x v="1"/>
    <n v="55072.32"/>
    <x v="1"/>
    <x v="1"/>
    <x v="2"/>
  </r>
  <r>
    <n v="15618182"/>
    <s v="Ndubueze"/>
    <x v="0"/>
    <x v="0"/>
    <n v="38"/>
    <x v="0"/>
    <x v="0"/>
    <n v="0"/>
    <x v="0"/>
    <x v="2"/>
    <n v="678"/>
    <x v="2"/>
    <x v="1"/>
    <x v="1"/>
    <n v="115068.99"/>
    <x v="1"/>
    <x v="0"/>
    <x v="0"/>
  </r>
  <r>
    <n v="15660316"/>
    <s v="Stephenson"/>
    <x v="2"/>
    <x v="0"/>
    <n v="34"/>
    <x v="0"/>
    <x v="1"/>
    <n v="135549.9"/>
    <x v="2"/>
    <x v="0"/>
    <n v="420"/>
    <x v="4"/>
    <x v="1"/>
    <x v="1"/>
    <n v="149471.13"/>
    <x v="0"/>
    <x v="2"/>
    <x v="0"/>
  </r>
  <r>
    <n v="15678886"/>
    <s v="Golubev"/>
    <x v="2"/>
    <x v="1"/>
    <n v="38"/>
    <x v="0"/>
    <x v="3"/>
    <n v="110555.37"/>
    <x v="2"/>
    <x v="2"/>
    <n v="679"/>
    <x v="2"/>
    <x v="0"/>
    <x v="1"/>
    <n v="46522.68"/>
    <x v="1"/>
    <x v="3"/>
    <x v="1"/>
  </r>
  <r>
    <n v="15616330"/>
    <s v="Liao"/>
    <x v="0"/>
    <x v="1"/>
    <n v="31"/>
    <x v="0"/>
    <x v="4"/>
    <n v="0"/>
    <x v="0"/>
    <x v="2"/>
    <n v="595"/>
    <x v="1"/>
    <x v="0"/>
    <x v="1"/>
    <n v="189995.86"/>
    <x v="1"/>
    <x v="4"/>
    <x v="2"/>
  </r>
  <r>
    <n v="15592229"/>
    <s v="Mullan"/>
    <x v="0"/>
    <x v="0"/>
    <n v="52"/>
    <x v="0"/>
    <x v="10"/>
    <n v="185891.54"/>
    <x v="2"/>
    <x v="0"/>
    <n v="713"/>
    <x v="2"/>
    <x v="0"/>
    <x v="0"/>
    <n v="46369.57"/>
    <x v="0"/>
    <x v="3"/>
    <x v="0"/>
  </r>
  <r>
    <n v="15798424"/>
    <s v="Glover"/>
    <x v="2"/>
    <x v="1"/>
    <n v="59"/>
    <x v="0"/>
    <x v="1"/>
    <n v="130854.59"/>
    <x v="2"/>
    <x v="0"/>
    <n v="833"/>
    <x v="3"/>
    <x v="0"/>
    <x v="0"/>
    <n v="30722.52"/>
    <x v="0"/>
    <x v="3"/>
    <x v="0"/>
  </r>
  <r>
    <n v="15714750"/>
    <s v="Northey"/>
    <x v="0"/>
    <x v="0"/>
    <n v="42"/>
    <x v="0"/>
    <x v="6"/>
    <n v="92578.14"/>
    <x v="1"/>
    <x v="2"/>
    <n v="690"/>
    <x v="2"/>
    <x v="1"/>
    <x v="1"/>
    <n v="70810.600000000006"/>
    <x v="1"/>
    <x v="1"/>
    <x v="2"/>
  </r>
  <r>
    <n v="15648800"/>
    <s v="Paterson"/>
    <x v="2"/>
    <x v="0"/>
    <n v="21"/>
    <x v="1"/>
    <x v="2"/>
    <n v="132312.06"/>
    <x v="2"/>
    <x v="0"/>
    <n v="731"/>
    <x v="2"/>
    <x v="0"/>
    <x v="1"/>
    <n v="106663.46"/>
    <x v="0"/>
    <x v="0"/>
    <x v="1"/>
  </r>
  <r>
    <n v="15626147"/>
    <s v="Maclean"/>
    <x v="0"/>
    <x v="0"/>
    <n v="62"/>
    <x v="2"/>
    <x v="2"/>
    <n v="144976.5"/>
    <x v="2"/>
    <x v="0"/>
    <n v="608"/>
    <x v="0"/>
    <x v="1"/>
    <x v="1"/>
    <n v="175836.03"/>
    <x v="0"/>
    <x v="4"/>
    <x v="1"/>
  </r>
  <r>
    <n v="15626608"/>
    <s v="Howarde"/>
    <x v="1"/>
    <x v="1"/>
    <n v="48"/>
    <x v="0"/>
    <x v="8"/>
    <n v="87070.23"/>
    <x v="1"/>
    <x v="0"/>
    <n v="479"/>
    <x v="4"/>
    <x v="1"/>
    <x v="0"/>
    <n v="85646.41"/>
    <x v="1"/>
    <x v="1"/>
    <x v="2"/>
  </r>
  <r>
    <n v="15723250"/>
    <s v="Teng"/>
    <x v="0"/>
    <x v="1"/>
    <n v="42"/>
    <x v="0"/>
    <x v="2"/>
    <n v="0"/>
    <x v="0"/>
    <x v="2"/>
    <n v="519"/>
    <x v="1"/>
    <x v="0"/>
    <x v="0"/>
    <n v="101485.72"/>
    <x v="1"/>
    <x v="0"/>
    <x v="1"/>
  </r>
  <r>
    <n v="15592583"/>
    <s v="Colman"/>
    <x v="0"/>
    <x v="0"/>
    <n v="47"/>
    <x v="0"/>
    <x v="1"/>
    <n v="115414.19"/>
    <x v="2"/>
    <x v="1"/>
    <n v="731"/>
    <x v="2"/>
    <x v="1"/>
    <x v="1"/>
    <n v="191734.67"/>
    <x v="0"/>
    <x v="4"/>
    <x v="0"/>
  </r>
  <r>
    <n v="15759381"/>
    <s v="Johnson"/>
    <x v="1"/>
    <x v="1"/>
    <n v="61"/>
    <x v="2"/>
    <x v="3"/>
    <n v="91070.43"/>
    <x v="1"/>
    <x v="0"/>
    <n v="617"/>
    <x v="0"/>
    <x v="0"/>
    <x v="0"/>
    <n v="101839.77"/>
    <x v="1"/>
    <x v="0"/>
    <x v="1"/>
  </r>
  <r>
    <n v="15585241"/>
    <s v="Butcher"/>
    <x v="1"/>
    <x v="1"/>
    <n v="29"/>
    <x v="1"/>
    <x v="0"/>
    <n v="117412.19"/>
    <x v="2"/>
    <x v="2"/>
    <n v="756"/>
    <x v="2"/>
    <x v="0"/>
    <x v="1"/>
    <n v="4888.91"/>
    <x v="1"/>
    <x v="3"/>
    <x v="0"/>
  </r>
  <r>
    <n v="15589358"/>
    <s v="Stanley"/>
    <x v="2"/>
    <x v="1"/>
    <n v="31"/>
    <x v="0"/>
    <x v="4"/>
    <n v="90018.45"/>
    <x v="1"/>
    <x v="2"/>
    <n v="848"/>
    <x v="3"/>
    <x v="0"/>
    <x v="1"/>
    <n v="193132.98"/>
    <x v="1"/>
    <x v="4"/>
    <x v="2"/>
  </r>
  <r>
    <n v="15672704"/>
    <s v="Jackson"/>
    <x v="0"/>
    <x v="0"/>
    <n v="24"/>
    <x v="1"/>
    <x v="4"/>
    <n v="0"/>
    <x v="0"/>
    <x v="2"/>
    <n v="809"/>
    <x v="3"/>
    <x v="0"/>
    <x v="1"/>
    <n v="193518.76"/>
    <x v="1"/>
    <x v="4"/>
    <x v="2"/>
  </r>
  <r>
    <n v="15789955"/>
    <s v="Hu"/>
    <x v="2"/>
    <x v="1"/>
    <n v="56"/>
    <x v="0"/>
    <x v="1"/>
    <n v="112414.81"/>
    <x v="2"/>
    <x v="2"/>
    <n v="698"/>
    <x v="2"/>
    <x v="1"/>
    <x v="1"/>
    <n v="93982.02"/>
    <x v="0"/>
    <x v="0"/>
    <x v="0"/>
  </r>
  <r>
    <n v="15596800"/>
    <s v="Hill"/>
    <x v="2"/>
    <x v="1"/>
    <n v="33"/>
    <x v="0"/>
    <x v="1"/>
    <n v="158456.76"/>
    <x v="2"/>
    <x v="0"/>
    <n v="779"/>
    <x v="2"/>
    <x v="0"/>
    <x v="0"/>
    <n v="197000.92"/>
    <x v="0"/>
    <x v="4"/>
    <x v="0"/>
  </r>
  <r>
    <n v="15627305"/>
    <s v="Pan"/>
    <x v="1"/>
    <x v="1"/>
    <n v="35"/>
    <x v="0"/>
    <x v="3"/>
    <n v="0"/>
    <x v="0"/>
    <x v="0"/>
    <n v="606"/>
    <x v="0"/>
    <x v="0"/>
    <x v="1"/>
    <n v="106837.06"/>
    <x v="0"/>
    <x v="0"/>
    <x v="1"/>
  </r>
  <r>
    <n v="15645316"/>
    <s v="Han"/>
    <x v="2"/>
    <x v="0"/>
    <n v="58"/>
    <x v="0"/>
    <x v="1"/>
    <n v="149641.53"/>
    <x v="2"/>
    <x v="0"/>
    <n v="612"/>
    <x v="0"/>
    <x v="0"/>
    <x v="0"/>
    <n v="115161.28"/>
    <x v="1"/>
    <x v="0"/>
    <x v="0"/>
  </r>
  <r>
    <n v="15593973"/>
    <s v="Wilkie"/>
    <x v="1"/>
    <x v="0"/>
    <n v="33"/>
    <x v="0"/>
    <x v="2"/>
    <n v="122528.18"/>
    <x v="2"/>
    <x v="0"/>
    <n v="663"/>
    <x v="2"/>
    <x v="0"/>
    <x v="1"/>
    <n v="196260.3"/>
    <x v="1"/>
    <x v="4"/>
    <x v="1"/>
  </r>
  <r>
    <n v="15647301"/>
    <s v="Bray"/>
    <x v="2"/>
    <x v="0"/>
    <n v="45"/>
    <x v="0"/>
    <x v="6"/>
    <n v="143734.01"/>
    <x v="2"/>
    <x v="2"/>
    <n v="549"/>
    <x v="1"/>
    <x v="0"/>
    <x v="0"/>
    <n v="96404.38"/>
    <x v="1"/>
    <x v="0"/>
    <x v="2"/>
  </r>
  <r>
    <n v="15750258"/>
    <s v="Ann"/>
    <x v="0"/>
    <x v="0"/>
    <n v="32"/>
    <x v="0"/>
    <x v="0"/>
    <n v="155663.31"/>
    <x v="2"/>
    <x v="0"/>
    <n v="675"/>
    <x v="2"/>
    <x v="0"/>
    <x v="1"/>
    <n v="97658.66"/>
    <x v="1"/>
    <x v="0"/>
    <x v="0"/>
  </r>
  <r>
    <n v="15685309"/>
    <s v="Souter"/>
    <x v="0"/>
    <x v="0"/>
    <n v="35"/>
    <x v="0"/>
    <x v="3"/>
    <n v="0"/>
    <x v="0"/>
    <x v="0"/>
    <n v="669"/>
    <x v="2"/>
    <x v="0"/>
    <x v="0"/>
    <n v="49108.23"/>
    <x v="0"/>
    <x v="3"/>
    <x v="1"/>
  </r>
  <r>
    <n v="15628205"/>
    <s v="Greco"/>
    <x v="2"/>
    <x v="0"/>
    <n v="34"/>
    <x v="0"/>
    <x v="1"/>
    <n v="101736.66"/>
    <x v="2"/>
    <x v="0"/>
    <n v="571"/>
    <x v="1"/>
    <x v="1"/>
    <x v="0"/>
    <n v="195651.66"/>
    <x v="1"/>
    <x v="4"/>
    <x v="0"/>
  </r>
  <r>
    <n v="15733974"/>
    <s v="Mao"/>
    <x v="1"/>
    <x v="1"/>
    <n v="37"/>
    <x v="0"/>
    <x v="9"/>
    <n v="125822.21"/>
    <x v="2"/>
    <x v="0"/>
    <n v="500"/>
    <x v="1"/>
    <x v="0"/>
    <x v="1"/>
    <n v="111698"/>
    <x v="1"/>
    <x v="0"/>
    <x v="3"/>
  </r>
  <r>
    <n v="15762110"/>
    <s v="Anderson"/>
    <x v="0"/>
    <x v="1"/>
    <n v="37"/>
    <x v="0"/>
    <x v="10"/>
    <n v="0"/>
    <x v="0"/>
    <x v="2"/>
    <n v="628"/>
    <x v="0"/>
    <x v="0"/>
    <x v="0"/>
    <n v="171707.93"/>
    <x v="1"/>
    <x v="4"/>
    <x v="0"/>
  </r>
  <r>
    <n v="15706899"/>
    <s v="Ma"/>
    <x v="0"/>
    <x v="1"/>
    <n v="34"/>
    <x v="0"/>
    <x v="4"/>
    <n v="0"/>
    <x v="0"/>
    <x v="2"/>
    <n v="559"/>
    <x v="1"/>
    <x v="0"/>
    <x v="0"/>
    <n v="66721.98"/>
    <x v="1"/>
    <x v="1"/>
    <x v="2"/>
  </r>
  <r>
    <n v="15732660"/>
    <s v="Black"/>
    <x v="0"/>
    <x v="0"/>
    <n v="27"/>
    <x v="1"/>
    <x v="0"/>
    <n v="0"/>
    <x v="0"/>
    <x v="0"/>
    <n v="769"/>
    <x v="2"/>
    <x v="0"/>
    <x v="0"/>
    <n v="57876.05"/>
    <x v="1"/>
    <x v="1"/>
    <x v="0"/>
  </r>
  <r>
    <n v="15656121"/>
    <s v="Medvedeva"/>
    <x v="2"/>
    <x v="1"/>
    <n v="31"/>
    <x v="0"/>
    <x v="5"/>
    <n v="157791.07"/>
    <x v="2"/>
    <x v="2"/>
    <n v="733"/>
    <x v="2"/>
    <x v="1"/>
    <x v="1"/>
    <n v="177994.81"/>
    <x v="1"/>
    <x v="4"/>
    <x v="1"/>
  </r>
  <r>
    <n v="15614220"/>
    <s v="Benson"/>
    <x v="0"/>
    <x v="1"/>
    <n v="22"/>
    <x v="1"/>
    <x v="8"/>
    <n v="0"/>
    <x v="0"/>
    <x v="2"/>
    <n v="750"/>
    <x v="2"/>
    <x v="1"/>
    <x v="0"/>
    <n v="105125.65"/>
    <x v="1"/>
    <x v="0"/>
    <x v="2"/>
  </r>
  <r>
    <n v="15645269"/>
    <s v="Duncan"/>
    <x v="0"/>
    <x v="0"/>
    <n v="42"/>
    <x v="0"/>
    <x v="4"/>
    <n v="0"/>
    <x v="0"/>
    <x v="2"/>
    <n v="583"/>
    <x v="1"/>
    <x v="0"/>
    <x v="1"/>
    <n v="17439.66"/>
    <x v="1"/>
    <x v="3"/>
    <x v="2"/>
  </r>
  <r>
    <n v="15698510"/>
    <s v="Onwudiwe"/>
    <x v="2"/>
    <x v="1"/>
    <n v="42"/>
    <x v="0"/>
    <x v="9"/>
    <n v="181627.14"/>
    <x v="2"/>
    <x v="2"/>
    <n v="468"/>
    <x v="4"/>
    <x v="0"/>
    <x v="1"/>
    <n v="172668.39"/>
    <x v="1"/>
    <x v="4"/>
    <x v="3"/>
  </r>
  <r>
    <n v="15569247"/>
    <s v="Mitchell"/>
    <x v="1"/>
    <x v="0"/>
    <n v="57"/>
    <x v="0"/>
    <x v="1"/>
    <n v="109679.72"/>
    <x v="2"/>
    <x v="0"/>
    <n v="727"/>
    <x v="2"/>
    <x v="1"/>
    <x v="0"/>
    <n v="753.37"/>
    <x v="1"/>
    <x v="3"/>
    <x v="0"/>
  </r>
  <r>
    <n v="15566251"/>
    <s v="Ferrari"/>
    <x v="0"/>
    <x v="0"/>
    <n v="37"/>
    <x v="0"/>
    <x v="8"/>
    <n v="96652.86"/>
    <x v="1"/>
    <x v="0"/>
    <n v="618"/>
    <x v="0"/>
    <x v="0"/>
    <x v="1"/>
    <n v="98686.399999999994"/>
    <x v="0"/>
    <x v="0"/>
    <x v="2"/>
  </r>
  <r>
    <n v="15716134"/>
    <s v="Russo"/>
    <x v="0"/>
    <x v="1"/>
    <n v="40"/>
    <x v="0"/>
    <x v="8"/>
    <n v="190008.32000000001"/>
    <x v="2"/>
    <x v="2"/>
    <n v="617"/>
    <x v="0"/>
    <x v="0"/>
    <x v="0"/>
    <n v="107047.92"/>
    <x v="1"/>
    <x v="0"/>
    <x v="2"/>
  </r>
  <r>
    <n v="15763625"/>
    <s v="Hazon"/>
    <x v="1"/>
    <x v="1"/>
    <n v="41"/>
    <x v="0"/>
    <x v="9"/>
    <n v="0"/>
    <x v="0"/>
    <x v="2"/>
    <n v="793"/>
    <x v="3"/>
    <x v="0"/>
    <x v="1"/>
    <n v="152153.74"/>
    <x v="1"/>
    <x v="2"/>
    <x v="3"/>
  </r>
  <r>
    <n v="15605965"/>
    <s v="Henderson"/>
    <x v="0"/>
    <x v="1"/>
    <n v="43"/>
    <x v="0"/>
    <x v="9"/>
    <n v="0"/>
    <x v="0"/>
    <x v="2"/>
    <n v="630"/>
    <x v="0"/>
    <x v="0"/>
    <x v="0"/>
    <n v="34338.04"/>
    <x v="1"/>
    <x v="3"/>
    <x v="3"/>
  </r>
  <r>
    <n v="15694821"/>
    <s v="Hardy"/>
    <x v="2"/>
    <x v="1"/>
    <n v="43"/>
    <x v="0"/>
    <x v="4"/>
    <n v="148962.76"/>
    <x v="2"/>
    <x v="0"/>
    <n v="765"/>
    <x v="2"/>
    <x v="1"/>
    <x v="0"/>
    <n v="173878.87"/>
    <x v="0"/>
    <x v="4"/>
    <x v="2"/>
  </r>
  <r>
    <n v="15601688"/>
    <s v="Piccio"/>
    <x v="0"/>
    <x v="1"/>
    <n v="28"/>
    <x v="1"/>
    <x v="2"/>
    <n v="0"/>
    <x v="0"/>
    <x v="0"/>
    <n v="546"/>
    <x v="1"/>
    <x v="0"/>
    <x v="1"/>
    <n v="159254.29"/>
    <x v="1"/>
    <x v="2"/>
    <x v="1"/>
  </r>
  <r>
    <n v="15575581"/>
    <s v="Dickson"/>
    <x v="2"/>
    <x v="0"/>
    <n v="30"/>
    <x v="0"/>
    <x v="6"/>
    <n v="131344.51999999999"/>
    <x v="2"/>
    <x v="2"/>
    <n v="614"/>
    <x v="0"/>
    <x v="0"/>
    <x v="1"/>
    <n v="54776.639999999999"/>
    <x v="1"/>
    <x v="1"/>
    <x v="2"/>
  </r>
  <r>
    <n v="15671209"/>
    <s v="HOlden"/>
    <x v="2"/>
    <x v="0"/>
    <n v="29"/>
    <x v="1"/>
    <x v="8"/>
    <n v="101713.84"/>
    <x v="2"/>
    <x v="1"/>
    <n v="593"/>
    <x v="1"/>
    <x v="0"/>
    <x v="1"/>
    <n v="134594.99"/>
    <x v="1"/>
    <x v="2"/>
    <x v="2"/>
  </r>
  <r>
    <n v="15616529"/>
    <s v="Hsieh"/>
    <x v="1"/>
    <x v="1"/>
    <n v="34"/>
    <x v="0"/>
    <x v="6"/>
    <n v="0"/>
    <x v="0"/>
    <x v="0"/>
    <n v="613"/>
    <x v="0"/>
    <x v="0"/>
    <x v="0"/>
    <n v="41724.720000000001"/>
    <x v="1"/>
    <x v="3"/>
    <x v="2"/>
  </r>
  <r>
    <n v="15773906"/>
    <s v="Doherty"/>
    <x v="0"/>
    <x v="1"/>
    <n v="38"/>
    <x v="0"/>
    <x v="4"/>
    <n v="0"/>
    <x v="0"/>
    <x v="2"/>
    <n v="655"/>
    <x v="0"/>
    <x v="1"/>
    <x v="1"/>
    <n v="110527.71"/>
    <x v="1"/>
    <x v="0"/>
    <x v="2"/>
  </r>
  <r>
    <n v="15722993"/>
    <s v="Page"/>
    <x v="0"/>
    <x v="0"/>
    <n v="27"/>
    <x v="1"/>
    <x v="5"/>
    <n v="137963.07"/>
    <x v="2"/>
    <x v="0"/>
    <n v="700"/>
    <x v="2"/>
    <x v="1"/>
    <x v="1"/>
    <n v="8996.7900000000009"/>
    <x v="1"/>
    <x v="3"/>
    <x v="1"/>
  </r>
  <r>
    <n v="15752463"/>
    <s v="Samuel"/>
    <x v="1"/>
    <x v="0"/>
    <n v="29"/>
    <x v="1"/>
    <x v="4"/>
    <n v="129938.07"/>
    <x v="2"/>
    <x v="0"/>
    <n v="826"/>
    <x v="3"/>
    <x v="1"/>
    <x v="0"/>
    <n v="190200.53"/>
    <x v="1"/>
    <x v="4"/>
    <x v="2"/>
  </r>
  <r>
    <n v="15589754"/>
    <s v="Malloy"/>
    <x v="2"/>
    <x v="1"/>
    <n v="45"/>
    <x v="0"/>
    <x v="0"/>
    <n v="151421.44"/>
    <x v="2"/>
    <x v="0"/>
    <n v="652"/>
    <x v="0"/>
    <x v="1"/>
    <x v="0"/>
    <n v="115333.43"/>
    <x v="1"/>
    <x v="0"/>
    <x v="0"/>
  </r>
  <r>
    <n v="15669899"/>
    <s v="Fitts"/>
    <x v="2"/>
    <x v="0"/>
    <n v="45"/>
    <x v="0"/>
    <x v="3"/>
    <n v="135643"/>
    <x v="2"/>
    <x v="0"/>
    <n v="755"/>
    <x v="2"/>
    <x v="1"/>
    <x v="1"/>
    <n v="143619.51999999999"/>
    <x v="0"/>
    <x v="2"/>
    <x v="1"/>
  </r>
  <r>
    <n v="15766887"/>
    <s v="Iadanza"/>
    <x v="1"/>
    <x v="1"/>
    <n v="39"/>
    <x v="0"/>
    <x v="0"/>
    <n v="122773.5"/>
    <x v="2"/>
    <x v="2"/>
    <n v="538"/>
    <x v="1"/>
    <x v="0"/>
    <x v="0"/>
    <n v="58467.08"/>
    <x v="1"/>
    <x v="1"/>
    <x v="0"/>
  </r>
  <r>
    <n v="15768006"/>
    <s v="Wu"/>
    <x v="0"/>
    <x v="1"/>
    <n v="34"/>
    <x v="0"/>
    <x v="6"/>
    <n v="152303.79999999999"/>
    <x v="2"/>
    <x v="0"/>
    <n v="729"/>
    <x v="2"/>
    <x v="0"/>
    <x v="1"/>
    <n v="12128.69"/>
    <x v="1"/>
    <x v="3"/>
    <x v="2"/>
  </r>
  <r>
    <n v="15741295"/>
    <s v="Yefimova"/>
    <x v="0"/>
    <x v="1"/>
    <n v="49"/>
    <x v="0"/>
    <x v="6"/>
    <n v="0"/>
    <x v="0"/>
    <x v="2"/>
    <n v="615"/>
    <x v="0"/>
    <x v="0"/>
    <x v="0"/>
    <n v="49872.33"/>
    <x v="1"/>
    <x v="3"/>
    <x v="2"/>
  </r>
  <r>
    <n v="15811327"/>
    <s v="Pan"/>
    <x v="1"/>
    <x v="1"/>
    <n v="54"/>
    <x v="0"/>
    <x v="1"/>
    <n v="79415.67"/>
    <x v="1"/>
    <x v="0"/>
    <n v="700"/>
    <x v="2"/>
    <x v="1"/>
    <x v="0"/>
    <n v="139735.54"/>
    <x v="1"/>
    <x v="2"/>
    <x v="0"/>
  </r>
  <r>
    <n v="15690007"/>
    <s v="Ts'ui"/>
    <x v="2"/>
    <x v="0"/>
    <n v="58"/>
    <x v="0"/>
    <x v="9"/>
    <n v="125801.03"/>
    <x v="2"/>
    <x v="2"/>
    <n v="434"/>
    <x v="4"/>
    <x v="0"/>
    <x v="1"/>
    <n v="60891.8"/>
    <x v="0"/>
    <x v="1"/>
    <x v="3"/>
  </r>
  <r>
    <n v="15690664"/>
    <s v="Liang"/>
    <x v="1"/>
    <x v="1"/>
    <n v="37"/>
    <x v="0"/>
    <x v="7"/>
    <n v="0"/>
    <x v="0"/>
    <x v="2"/>
    <n v="729"/>
    <x v="2"/>
    <x v="0"/>
    <x v="1"/>
    <n v="100862.54"/>
    <x v="1"/>
    <x v="0"/>
    <x v="3"/>
  </r>
  <r>
    <n v="15719348"/>
    <s v="Tsao"/>
    <x v="0"/>
    <x v="1"/>
    <n v="35"/>
    <x v="0"/>
    <x v="2"/>
    <n v="0"/>
    <x v="0"/>
    <x v="0"/>
    <n v="513"/>
    <x v="1"/>
    <x v="0"/>
    <x v="1"/>
    <n v="76640.289999999994"/>
    <x v="0"/>
    <x v="1"/>
    <x v="1"/>
  </r>
  <r>
    <n v="15781802"/>
    <s v="Abramov"/>
    <x v="0"/>
    <x v="1"/>
    <n v="41"/>
    <x v="0"/>
    <x v="5"/>
    <n v="104817.41"/>
    <x v="2"/>
    <x v="0"/>
    <n v="755"/>
    <x v="2"/>
    <x v="0"/>
    <x v="1"/>
    <n v="126013.58"/>
    <x v="0"/>
    <x v="0"/>
    <x v="1"/>
  </r>
  <r>
    <n v="15752731"/>
    <s v="Millar"/>
    <x v="0"/>
    <x v="0"/>
    <n v="30"/>
    <x v="0"/>
    <x v="9"/>
    <n v="0"/>
    <x v="0"/>
    <x v="0"/>
    <n v="615"/>
    <x v="0"/>
    <x v="0"/>
    <x v="1"/>
    <n v="87347.82"/>
    <x v="1"/>
    <x v="1"/>
    <x v="3"/>
  </r>
  <r>
    <n v="15600997"/>
    <s v="Demuth"/>
    <x v="2"/>
    <x v="0"/>
    <n v="32"/>
    <x v="0"/>
    <x v="8"/>
    <n v="67495.039999999994"/>
    <x v="1"/>
    <x v="2"/>
    <n v="747"/>
    <x v="2"/>
    <x v="1"/>
    <x v="0"/>
    <n v="77370.37"/>
    <x v="1"/>
    <x v="1"/>
    <x v="2"/>
  </r>
  <r>
    <n v="15750776"/>
    <s v="Genovese"/>
    <x v="0"/>
    <x v="0"/>
    <n v="36"/>
    <x v="0"/>
    <x v="10"/>
    <n v="164850.54"/>
    <x v="2"/>
    <x v="0"/>
    <n v="850"/>
    <x v="3"/>
    <x v="0"/>
    <x v="0"/>
    <n v="62722.44"/>
    <x v="1"/>
    <x v="1"/>
    <x v="0"/>
  </r>
  <r>
    <n v="15723907"/>
    <s v="Lawless"/>
    <x v="2"/>
    <x v="0"/>
    <n v="49"/>
    <x v="0"/>
    <x v="8"/>
    <n v="154776.42000000001"/>
    <x v="2"/>
    <x v="2"/>
    <n v="712"/>
    <x v="2"/>
    <x v="1"/>
    <x v="1"/>
    <n v="196257.68"/>
    <x v="1"/>
    <x v="4"/>
    <x v="2"/>
  </r>
  <r>
    <n v="15633419"/>
    <s v="Brooks"/>
    <x v="2"/>
    <x v="0"/>
    <n v="28"/>
    <x v="1"/>
    <x v="1"/>
    <n v="143124.63"/>
    <x v="2"/>
    <x v="2"/>
    <n v="622"/>
    <x v="0"/>
    <x v="0"/>
    <x v="1"/>
    <n v="81723.8"/>
    <x v="1"/>
    <x v="1"/>
    <x v="0"/>
  </r>
  <r>
    <n v="15702430"/>
    <s v="Ignatyeva"/>
    <x v="0"/>
    <x v="0"/>
    <n v="35"/>
    <x v="0"/>
    <x v="7"/>
    <n v="0"/>
    <x v="0"/>
    <x v="0"/>
    <n v="548"/>
    <x v="1"/>
    <x v="0"/>
    <x v="0"/>
    <n v="31299.71"/>
    <x v="1"/>
    <x v="3"/>
    <x v="3"/>
  </r>
  <r>
    <n v="15710456"/>
    <s v="Balmain"/>
    <x v="0"/>
    <x v="0"/>
    <n v="27"/>
    <x v="1"/>
    <x v="0"/>
    <n v="0"/>
    <x v="0"/>
    <x v="2"/>
    <n v="607"/>
    <x v="0"/>
    <x v="0"/>
    <x v="1"/>
    <n v="63495.86"/>
    <x v="1"/>
    <x v="1"/>
    <x v="0"/>
  </r>
  <r>
    <n v="15650351"/>
    <s v="Millar"/>
    <x v="0"/>
    <x v="0"/>
    <n v="38"/>
    <x v="0"/>
    <x v="2"/>
    <n v="102133.38"/>
    <x v="2"/>
    <x v="0"/>
    <n v="653"/>
    <x v="0"/>
    <x v="0"/>
    <x v="0"/>
    <n v="166520.95999999999"/>
    <x v="1"/>
    <x v="2"/>
    <x v="1"/>
  </r>
  <r>
    <n v="15590820"/>
    <s v="Ecuyer"/>
    <x v="1"/>
    <x v="1"/>
    <n v="26"/>
    <x v="1"/>
    <x v="5"/>
    <n v="79932.41"/>
    <x v="1"/>
    <x v="0"/>
    <n v="699"/>
    <x v="2"/>
    <x v="1"/>
    <x v="1"/>
    <n v="150242.44"/>
    <x v="1"/>
    <x v="2"/>
    <x v="1"/>
  </r>
  <r>
    <n v="15640454"/>
    <s v="Parkhill"/>
    <x v="2"/>
    <x v="1"/>
    <n v="40"/>
    <x v="0"/>
    <x v="10"/>
    <n v="120711.73"/>
    <x v="2"/>
    <x v="0"/>
    <n v="693"/>
    <x v="2"/>
    <x v="1"/>
    <x v="1"/>
    <n v="27345.18"/>
    <x v="0"/>
    <x v="3"/>
    <x v="0"/>
  </r>
  <r>
    <n v="15697789"/>
    <s v="Li Fonti"/>
    <x v="2"/>
    <x v="0"/>
    <n v="43"/>
    <x v="0"/>
    <x v="6"/>
    <n v="122717.53"/>
    <x v="2"/>
    <x v="2"/>
    <n v="647"/>
    <x v="0"/>
    <x v="0"/>
    <x v="0"/>
    <n v="87000.39"/>
    <x v="1"/>
    <x v="1"/>
    <x v="2"/>
  </r>
  <r>
    <n v="15808182"/>
    <s v="Beneventi"/>
    <x v="1"/>
    <x v="0"/>
    <n v="36"/>
    <x v="0"/>
    <x v="6"/>
    <n v="92363.3"/>
    <x v="1"/>
    <x v="2"/>
    <n v="478"/>
    <x v="4"/>
    <x v="0"/>
    <x v="1"/>
    <n v="44912.7"/>
    <x v="1"/>
    <x v="3"/>
    <x v="2"/>
  </r>
  <r>
    <n v="15588670"/>
    <s v="Despeissis"/>
    <x v="1"/>
    <x v="0"/>
    <n v="40"/>
    <x v="0"/>
    <x v="8"/>
    <n v="203715.15"/>
    <x v="2"/>
    <x v="0"/>
    <n v="705"/>
    <x v="2"/>
    <x v="0"/>
    <x v="1"/>
    <n v="179978.68"/>
    <x v="0"/>
    <x v="4"/>
    <x v="2"/>
  </r>
  <r>
    <n v="15721292"/>
    <s v="Atkins"/>
    <x v="1"/>
    <x v="1"/>
    <n v="39"/>
    <x v="0"/>
    <x v="8"/>
    <n v="0"/>
    <x v="0"/>
    <x v="2"/>
    <n v="719"/>
    <x v="2"/>
    <x v="0"/>
    <x v="1"/>
    <n v="145759.70000000001"/>
    <x v="1"/>
    <x v="2"/>
    <x v="2"/>
  </r>
  <r>
    <n v="15604217"/>
    <s v="Williams"/>
    <x v="0"/>
    <x v="1"/>
    <n v="34"/>
    <x v="0"/>
    <x v="9"/>
    <n v="0"/>
    <x v="0"/>
    <x v="2"/>
    <n v="726"/>
    <x v="2"/>
    <x v="1"/>
    <x v="1"/>
    <n v="14121.61"/>
    <x v="1"/>
    <x v="3"/>
    <x v="3"/>
  </r>
  <r>
    <n v="15651369"/>
    <s v="Wright"/>
    <x v="0"/>
    <x v="1"/>
    <n v="21"/>
    <x v="1"/>
    <x v="1"/>
    <n v="0"/>
    <x v="0"/>
    <x v="2"/>
    <n v="626"/>
    <x v="0"/>
    <x v="0"/>
    <x v="1"/>
    <n v="66232.23"/>
    <x v="1"/>
    <x v="1"/>
    <x v="0"/>
  </r>
  <r>
    <n v="15782454"/>
    <s v="Hancock"/>
    <x v="0"/>
    <x v="1"/>
    <n v="49"/>
    <x v="0"/>
    <x v="4"/>
    <n v="0"/>
    <x v="0"/>
    <x v="0"/>
    <n v="552"/>
    <x v="1"/>
    <x v="0"/>
    <x v="0"/>
    <n v="190296.76"/>
    <x v="0"/>
    <x v="4"/>
    <x v="2"/>
  </r>
  <r>
    <n v="15814032"/>
    <s v="Hsieh"/>
    <x v="2"/>
    <x v="0"/>
    <n v="31"/>
    <x v="0"/>
    <x v="1"/>
    <n v="93460.47"/>
    <x v="1"/>
    <x v="2"/>
    <n v="807"/>
    <x v="3"/>
    <x v="1"/>
    <x v="1"/>
    <n v="172782.69"/>
    <x v="1"/>
    <x v="4"/>
    <x v="0"/>
  </r>
  <r>
    <n v="15570326"/>
    <s v="Wilkins"/>
    <x v="0"/>
    <x v="1"/>
    <n v="34"/>
    <x v="0"/>
    <x v="5"/>
    <n v="0"/>
    <x v="0"/>
    <x v="2"/>
    <n v="621"/>
    <x v="0"/>
    <x v="0"/>
    <x v="0"/>
    <n v="99128.13"/>
    <x v="1"/>
    <x v="0"/>
    <x v="1"/>
  </r>
  <r>
    <n v="15624428"/>
    <s v="Longo"/>
    <x v="2"/>
    <x v="0"/>
    <n v="24"/>
    <x v="1"/>
    <x v="3"/>
    <n v="40224.699999999997"/>
    <x v="1"/>
    <x v="0"/>
    <n v="651"/>
    <x v="0"/>
    <x v="0"/>
    <x v="0"/>
    <n v="178341.33"/>
    <x v="1"/>
    <x v="4"/>
    <x v="1"/>
  </r>
  <r>
    <n v="15755638"/>
    <s v="Mancini"/>
    <x v="0"/>
    <x v="0"/>
    <n v="43"/>
    <x v="0"/>
    <x v="8"/>
    <n v="168069.73"/>
    <x v="2"/>
    <x v="0"/>
    <n v="673"/>
    <x v="2"/>
    <x v="0"/>
    <x v="0"/>
    <n v="146992.24"/>
    <x v="0"/>
    <x v="2"/>
    <x v="2"/>
  </r>
  <r>
    <n v="15600992"/>
    <s v="Madukaego"/>
    <x v="0"/>
    <x v="1"/>
    <n v="36"/>
    <x v="0"/>
    <x v="1"/>
    <n v="0"/>
    <x v="0"/>
    <x v="2"/>
    <n v="652"/>
    <x v="0"/>
    <x v="0"/>
    <x v="0"/>
    <n v="151314.98000000001"/>
    <x v="1"/>
    <x v="2"/>
    <x v="0"/>
  </r>
  <r>
    <n v="15755649"/>
    <s v="Winter-Irving"/>
    <x v="2"/>
    <x v="1"/>
    <n v="47"/>
    <x v="0"/>
    <x v="3"/>
    <n v="130538.77"/>
    <x v="2"/>
    <x v="0"/>
    <n v="584"/>
    <x v="1"/>
    <x v="0"/>
    <x v="1"/>
    <n v="92915.839999999997"/>
    <x v="1"/>
    <x v="0"/>
    <x v="1"/>
  </r>
  <r>
    <n v="15795228"/>
    <s v="Stewart"/>
    <x v="0"/>
    <x v="1"/>
    <n v="37"/>
    <x v="0"/>
    <x v="6"/>
    <n v="132623.6"/>
    <x v="2"/>
    <x v="0"/>
    <n v="756"/>
    <x v="2"/>
    <x v="0"/>
    <x v="0"/>
    <n v="58974"/>
    <x v="1"/>
    <x v="1"/>
    <x v="2"/>
  </r>
  <r>
    <n v="15589257"/>
    <s v="Grant"/>
    <x v="0"/>
    <x v="0"/>
    <n v="35"/>
    <x v="0"/>
    <x v="6"/>
    <n v="103465.02"/>
    <x v="2"/>
    <x v="2"/>
    <n v="670"/>
    <x v="2"/>
    <x v="0"/>
    <x v="0"/>
    <n v="174627.06"/>
    <x v="1"/>
    <x v="4"/>
    <x v="2"/>
  </r>
  <r>
    <n v="15719302"/>
    <s v="Brennan"/>
    <x v="0"/>
    <x v="0"/>
    <n v="50"/>
    <x v="0"/>
    <x v="9"/>
    <n v="126547.8"/>
    <x v="2"/>
    <x v="0"/>
    <n v="765"/>
    <x v="2"/>
    <x v="0"/>
    <x v="0"/>
    <n v="79579.94"/>
    <x v="0"/>
    <x v="1"/>
    <x v="3"/>
  </r>
  <r>
    <n v="15639882"/>
    <s v="She"/>
    <x v="0"/>
    <x v="1"/>
    <n v="30"/>
    <x v="0"/>
    <x v="0"/>
    <n v="128262.72"/>
    <x v="2"/>
    <x v="2"/>
    <n v="528"/>
    <x v="1"/>
    <x v="0"/>
    <x v="1"/>
    <n v="50771.16"/>
    <x v="1"/>
    <x v="1"/>
    <x v="0"/>
  </r>
  <r>
    <n v="15791279"/>
    <s v="Murray"/>
    <x v="0"/>
    <x v="1"/>
    <n v="40"/>
    <x v="0"/>
    <x v="8"/>
    <n v="169742.64"/>
    <x v="2"/>
    <x v="0"/>
    <n v="701"/>
    <x v="2"/>
    <x v="0"/>
    <x v="0"/>
    <n v="153537.54999999999"/>
    <x v="0"/>
    <x v="2"/>
    <x v="2"/>
  </r>
  <r>
    <n v="15636935"/>
    <s v="Rischbieth"/>
    <x v="0"/>
    <x v="0"/>
    <n v="29"/>
    <x v="1"/>
    <x v="1"/>
    <n v="0"/>
    <x v="0"/>
    <x v="2"/>
    <n v="797"/>
    <x v="3"/>
    <x v="0"/>
    <x v="0"/>
    <n v="132975.39000000001"/>
    <x v="1"/>
    <x v="2"/>
    <x v="0"/>
  </r>
  <r>
    <n v="15686909"/>
    <s v="Lung"/>
    <x v="2"/>
    <x v="1"/>
    <n v="27"/>
    <x v="1"/>
    <x v="6"/>
    <n v="150795.81"/>
    <x v="2"/>
    <x v="0"/>
    <n v="639"/>
    <x v="0"/>
    <x v="1"/>
    <x v="0"/>
    <n v="85208.93"/>
    <x v="1"/>
    <x v="1"/>
    <x v="2"/>
  </r>
  <r>
    <n v="15589572"/>
    <s v="Otutodilichukwu"/>
    <x v="1"/>
    <x v="0"/>
    <n v="61"/>
    <x v="2"/>
    <x v="4"/>
    <n v="129855.72"/>
    <x v="2"/>
    <x v="2"/>
    <n v="785"/>
    <x v="3"/>
    <x v="0"/>
    <x v="1"/>
    <n v="170214.82"/>
    <x v="0"/>
    <x v="4"/>
    <x v="2"/>
  </r>
  <r>
    <n v="15779947"/>
    <s v="Thomas"/>
    <x v="1"/>
    <x v="0"/>
    <n v="28"/>
    <x v="1"/>
    <x v="5"/>
    <n v="146098.43"/>
    <x v="2"/>
    <x v="1"/>
    <n v="363"/>
    <x v="4"/>
    <x v="0"/>
    <x v="1"/>
    <n v="100615.14"/>
    <x v="0"/>
    <x v="0"/>
    <x v="1"/>
  </r>
  <r>
    <n v="15573769"/>
    <s v="Fiorentini"/>
    <x v="0"/>
    <x v="0"/>
    <n v="24"/>
    <x v="1"/>
    <x v="3"/>
    <n v="0"/>
    <x v="0"/>
    <x v="2"/>
    <n v="764"/>
    <x v="2"/>
    <x v="0"/>
    <x v="1"/>
    <n v="186105.99"/>
    <x v="1"/>
    <x v="4"/>
    <x v="1"/>
  </r>
  <r>
    <n v="15578866"/>
    <s v="Hughes"/>
    <x v="0"/>
    <x v="0"/>
    <n v="43"/>
    <x v="0"/>
    <x v="0"/>
    <n v="0"/>
    <x v="0"/>
    <x v="0"/>
    <n v="676"/>
    <x v="2"/>
    <x v="0"/>
    <x v="0"/>
    <n v="55119.53"/>
    <x v="1"/>
    <x v="1"/>
    <x v="0"/>
  </r>
  <r>
    <n v="15739131"/>
    <s v="Whitworth"/>
    <x v="2"/>
    <x v="1"/>
    <n v="28"/>
    <x v="1"/>
    <x v="4"/>
    <n v="65643.3"/>
    <x v="1"/>
    <x v="0"/>
    <n v="718"/>
    <x v="2"/>
    <x v="0"/>
    <x v="1"/>
    <n v="28760.99"/>
    <x v="1"/>
    <x v="3"/>
    <x v="2"/>
  </r>
  <r>
    <n v="15813444"/>
    <s v="McIntosh"/>
    <x v="1"/>
    <x v="0"/>
    <n v="34"/>
    <x v="0"/>
    <x v="5"/>
    <n v="0"/>
    <x v="0"/>
    <x v="2"/>
    <n v="590"/>
    <x v="1"/>
    <x v="0"/>
    <x v="1"/>
    <n v="171021.44"/>
    <x v="1"/>
    <x v="4"/>
    <x v="1"/>
  </r>
  <r>
    <n v="15678058"/>
    <s v="Ayers"/>
    <x v="0"/>
    <x v="1"/>
    <n v="38"/>
    <x v="0"/>
    <x v="9"/>
    <n v="104584.16"/>
    <x v="2"/>
    <x v="0"/>
    <n v="584"/>
    <x v="1"/>
    <x v="0"/>
    <x v="1"/>
    <n v="176678.72"/>
    <x v="1"/>
    <x v="4"/>
    <x v="3"/>
  </r>
  <r>
    <n v="15769169"/>
    <s v="Trentino"/>
    <x v="0"/>
    <x v="1"/>
    <n v="41"/>
    <x v="0"/>
    <x v="3"/>
    <n v="0"/>
    <x v="0"/>
    <x v="0"/>
    <n v="645"/>
    <x v="0"/>
    <x v="1"/>
    <x v="0"/>
    <n v="28667.56"/>
    <x v="1"/>
    <x v="3"/>
    <x v="1"/>
  </r>
  <r>
    <n v="15804602"/>
    <s v="Boyd"/>
    <x v="2"/>
    <x v="1"/>
    <n v="30"/>
    <x v="0"/>
    <x v="5"/>
    <n v="99785.279999999999"/>
    <x v="1"/>
    <x v="2"/>
    <n v="772"/>
    <x v="2"/>
    <x v="1"/>
    <x v="1"/>
    <n v="197238.03"/>
    <x v="1"/>
    <x v="4"/>
    <x v="1"/>
  </r>
  <r>
    <n v="15651052"/>
    <s v="McMasters"/>
    <x v="2"/>
    <x v="1"/>
    <n v="46"/>
    <x v="0"/>
    <x v="0"/>
    <n v="127655.22"/>
    <x v="2"/>
    <x v="0"/>
    <n v="399"/>
    <x v="4"/>
    <x v="0"/>
    <x v="1"/>
    <n v="139994.68"/>
    <x v="0"/>
    <x v="2"/>
    <x v="0"/>
  </r>
  <r>
    <n v="15724334"/>
    <s v="Alekseyeva"/>
    <x v="0"/>
    <x v="1"/>
    <n v="22"/>
    <x v="1"/>
    <x v="8"/>
    <n v="0"/>
    <x v="0"/>
    <x v="0"/>
    <n v="529"/>
    <x v="1"/>
    <x v="0"/>
    <x v="1"/>
    <n v="151169.82999999999"/>
    <x v="1"/>
    <x v="2"/>
    <x v="2"/>
  </r>
  <r>
    <n v="15569451"/>
    <s v="Miller"/>
    <x v="0"/>
    <x v="1"/>
    <n v="35"/>
    <x v="0"/>
    <x v="0"/>
    <n v="101257.16"/>
    <x v="2"/>
    <x v="0"/>
    <n v="463"/>
    <x v="4"/>
    <x v="0"/>
    <x v="0"/>
    <n v="118113.64"/>
    <x v="1"/>
    <x v="0"/>
    <x v="0"/>
  </r>
  <r>
    <n v="15650098"/>
    <s v="Baranova"/>
    <x v="0"/>
    <x v="0"/>
    <n v="40"/>
    <x v="0"/>
    <x v="3"/>
    <n v="0"/>
    <x v="0"/>
    <x v="2"/>
    <n v="630"/>
    <x v="0"/>
    <x v="0"/>
    <x v="0"/>
    <n v="34453.17"/>
    <x v="1"/>
    <x v="3"/>
    <x v="1"/>
  </r>
  <r>
    <n v="15724307"/>
    <s v="Mitchell"/>
    <x v="0"/>
    <x v="1"/>
    <n v="76"/>
    <x v="2"/>
    <x v="7"/>
    <n v="121313.88"/>
    <x v="2"/>
    <x v="0"/>
    <n v="780"/>
    <x v="3"/>
    <x v="1"/>
    <x v="0"/>
    <n v="64872.33"/>
    <x v="1"/>
    <x v="1"/>
    <x v="3"/>
  </r>
  <r>
    <n v="15599268"/>
    <s v="Yobachi"/>
    <x v="1"/>
    <x v="1"/>
    <n v="32"/>
    <x v="0"/>
    <x v="8"/>
    <n v="0"/>
    <x v="0"/>
    <x v="2"/>
    <n v="584"/>
    <x v="1"/>
    <x v="0"/>
    <x v="1"/>
    <n v="10956.82"/>
    <x v="1"/>
    <x v="3"/>
    <x v="2"/>
  </r>
  <r>
    <n v="15594864"/>
    <s v="Huang"/>
    <x v="2"/>
    <x v="1"/>
    <n v="30"/>
    <x v="0"/>
    <x v="4"/>
    <n v="81523.38"/>
    <x v="1"/>
    <x v="0"/>
    <n v="752"/>
    <x v="2"/>
    <x v="0"/>
    <x v="0"/>
    <n v="36885.85"/>
    <x v="1"/>
    <x v="3"/>
    <x v="2"/>
  </r>
  <r>
    <n v="15616451"/>
    <s v="Genovese"/>
    <x v="0"/>
    <x v="0"/>
    <n v="47"/>
    <x v="0"/>
    <x v="5"/>
    <n v="128252.66"/>
    <x v="2"/>
    <x v="0"/>
    <n v="697"/>
    <x v="2"/>
    <x v="0"/>
    <x v="0"/>
    <n v="168053.4"/>
    <x v="1"/>
    <x v="2"/>
    <x v="1"/>
  </r>
  <r>
    <n v="15715667"/>
    <s v="Sorokina"/>
    <x v="0"/>
    <x v="0"/>
    <n v="32"/>
    <x v="0"/>
    <x v="3"/>
    <n v="0"/>
    <x v="0"/>
    <x v="2"/>
    <n v="850"/>
    <x v="3"/>
    <x v="1"/>
    <x v="1"/>
    <n v="155227"/>
    <x v="1"/>
    <x v="2"/>
    <x v="1"/>
  </r>
  <r>
    <n v="15658969"/>
    <s v="Gray"/>
    <x v="0"/>
    <x v="1"/>
    <n v="51"/>
    <x v="0"/>
    <x v="3"/>
    <n v="0"/>
    <x v="0"/>
    <x v="1"/>
    <n v="711"/>
    <x v="2"/>
    <x v="0"/>
    <x v="1"/>
    <n v="38409.79"/>
    <x v="0"/>
    <x v="3"/>
    <x v="1"/>
  </r>
  <r>
    <n v="15738174"/>
    <s v="Ervin"/>
    <x v="0"/>
    <x v="0"/>
    <n v="32"/>
    <x v="0"/>
    <x v="8"/>
    <n v="0"/>
    <x v="0"/>
    <x v="2"/>
    <n v="452"/>
    <x v="4"/>
    <x v="1"/>
    <x v="0"/>
    <n v="75279.39"/>
    <x v="1"/>
    <x v="1"/>
    <x v="2"/>
  </r>
  <r>
    <n v="15813590"/>
    <s v="Vance"/>
    <x v="1"/>
    <x v="1"/>
    <n v="42"/>
    <x v="0"/>
    <x v="5"/>
    <n v="0"/>
    <x v="0"/>
    <x v="2"/>
    <n v="610"/>
    <x v="0"/>
    <x v="0"/>
    <x v="1"/>
    <n v="158302.59"/>
    <x v="0"/>
    <x v="2"/>
    <x v="1"/>
  </r>
  <r>
    <n v="15624229"/>
    <s v="Noble"/>
    <x v="0"/>
    <x v="0"/>
    <n v="22"/>
    <x v="1"/>
    <x v="4"/>
    <n v="0"/>
    <x v="0"/>
    <x v="2"/>
    <n v="694"/>
    <x v="2"/>
    <x v="0"/>
    <x v="0"/>
    <n v="11525.72"/>
    <x v="1"/>
    <x v="3"/>
    <x v="2"/>
  </r>
  <r>
    <n v="15674148"/>
    <s v="Milanesi"/>
    <x v="1"/>
    <x v="1"/>
    <n v="33"/>
    <x v="0"/>
    <x v="5"/>
    <n v="0"/>
    <x v="0"/>
    <x v="0"/>
    <n v="579"/>
    <x v="1"/>
    <x v="0"/>
    <x v="1"/>
    <n v="94993.04"/>
    <x v="0"/>
    <x v="0"/>
    <x v="1"/>
  </r>
  <r>
    <n v="15625080"/>
    <s v="Parkin"/>
    <x v="1"/>
    <x v="0"/>
    <n v="54"/>
    <x v="0"/>
    <x v="2"/>
    <n v="0"/>
    <x v="0"/>
    <x v="0"/>
    <n v="745"/>
    <x v="2"/>
    <x v="0"/>
    <x v="1"/>
    <n v="173912.29"/>
    <x v="0"/>
    <x v="4"/>
    <x v="1"/>
  </r>
  <r>
    <n v="15682528"/>
    <s v="Cremonesi"/>
    <x v="0"/>
    <x v="1"/>
    <n v="33"/>
    <x v="0"/>
    <x v="8"/>
    <n v="0"/>
    <x v="0"/>
    <x v="0"/>
    <n v="572"/>
    <x v="1"/>
    <x v="1"/>
    <x v="0"/>
    <n v="41139.050000000003"/>
    <x v="1"/>
    <x v="3"/>
    <x v="2"/>
  </r>
  <r>
    <n v="15696900"/>
    <s v="Burns"/>
    <x v="2"/>
    <x v="1"/>
    <n v="29"/>
    <x v="1"/>
    <x v="6"/>
    <n v="145541.56"/>
    <x v="2"/>
    <x v="2"/>
    <n v="505"/>
    <x v="1"/>
    <x v="0"/>
    <x v="0"/>
    <n v="58019.95"/>
    <x v="1"/>
    <x v="1"/>
    <x v="2"/>
  </r>
  <r>
    <n v="15730038"/>
    <s v="Docherty"/>
    <x v="0"/>
    <x v="0"/>
    <n v="23"/>
    <x v="1"/>
    <x v="8"/>
    <n v="0"/>
    <x v="0"/>
    <x v="0"/>
    <n v="706"/>
    <x v="2"/>
    <x v="1"/>
    <x v="1"/>
    <n v="164128.41"/>
    <x v="0"/>
    <x v="2"/>
    <x v="2"/>
  </r>
  <r>
    <n v="15812272"/>
    <s v="Ugonna"/>
    <x v="2"/>
    <x v="1"/>
    <n v="44"/>
    <x v="0"/>
    <x v="8"/>
    <n v="124601.58"/>
    <x v="2"/>
    <x v="2"/>
    <n v="693"/>
    <x v="2"/>
    <x v="0"/>
    <x v="0"/>
    <n v="46998.13"/>
    <x v="0"/>
    <x v="3"/>
    <x v="2"/>
  </r>
  <r>
    <n v="15654654"/>
    <s v="L?"/>
    <x v="2"/>
    <x v="0"/>
    <n v="33"/>
    <x v="0"/>
    <x v="3"/>
    <n v="115182.84"/>
    <x v="2"/>
    <x v="2"/>
    <n v="725"/>
    <x v="2"/>
    <x v="0"/>
    <x v="0"/>
    <n v="177279.41"/>
    <x v="1"/>
    <x v="4"/>
    <x v="1"/>
  </r>
  <r>
    <n v="15697625"/>
    <s v="Bevan"/>
    <x v="0"/>
    <x v="1"/>
    <n v="37"/>
    <x v="0"/>
    <x v="0"/>
    <n v="163789.49"/>
    <x v="2"/>
    <x v="2"/>
    <n v="791"/>
    <x v="3"/>
    <x v="0"/>
    <x v="1"/>
    <n v="75832.53"/>
    <x v="1"/>
    <x v="1"/>
    <x v="0"/>
  </r>
  <r>
    <n v="15616280"/>
    <s v="Hsia"/>
    <x v="0"/>
    <x v="1"/>
    <n v="46"/>
    <x v="0"/>
    <x v="1"/>
    <n v="65733.41"/>
    <x v="1"/>
    <x v="0"/>
    <n v="536"/>
    <x v="1"/>
    <x v="0"/>
    <x v="1"/>
    <n v="61094.53"/>
    <x v="1"/>
    <x v="1"/>
    <x v="0"/>
  </r>
  <r>
    <n v="15654229"/>
    <s v="O'Neill"/>
    <x v="1"/>
    <x v="1"/>
    <n v="47"/>
    <x v="0"/>
    <x v="1"/>
    <n v="0"/>
    <x v="0"/>
    <x v="2"/>
    <n v="699"/>
    <x v="2"/>
    <x v="1"/>
    <x v="0"/>
    <n v="30117.439999999999"/>
    <x v="1"/>
    <x v="3"/>
    <x v="0"/>
  </r>
  <r>
    <n v="15628298"/>
    <s v="Johnstone"/>
    <x v="1"/>
    <x v="0"/>
    <n v="47"/>
    <x v="0"/>
    <x v="2"/>
    <n v="128486.11"/>
    <x v="2"/>
    <x v="0"/>
    <n v="500"/>
    <x v="1"/>
    <x v="0"/>
    <x v="1"/>
    <n v="179227.12"/>
    <x v="1"/>
    <x v="4"/>
    <x v="1"/>
  </r>
  <r>
    <n v="15733387"/>
    <s v="Pham"/>
    <x v="1"/>
    <x v="0"/>
    <n v="53"/>
    <x v="0"/>
    <x v="5"/>
    <n v="109663.47"/>
    <x v="2"/>
    <x v="0"/>
    <n v="707"/>
    <x v="2"/>
    <x v="0"/>
    <x v="0"/>
    <n v="52110.45"/>
    <x v="1"/>
    <x v="1"/>
    <x v="1"/>
  </r>
  <r>
    <n v="15775572"/>
    <s v="Bergamaschi"/>
    <x v="2"/>
    <x v="0"/>
    <n v="42"/>
    <x v="0"/>
    <x v="5"/>
    <n v="88324.31"/>
    <x v="1"/>
    <x v="2"/>
    <n v="531"/>
    <x v="1"/>
    <x v="0"/>
    <x v="1"/>
    <n v="75248.75"/>
    <x v="1"/>
    <x v="1"/>
    <x v="1"/>
  </r>
  <r>
    <n v="15613844"/>
    <s v="Murphy"/>
    <x v="0"/>
    <x v="0"/>
    <n v="28"/>
    <x v="1"/>
    <x v="3"/>
    <n v="146445.24"/>
    <x v="2"/>
    <x v="2"/>
    <n v="557"/>
    <x v="1"/>
    <x v="0"/>
    <x v="1"/>
    <n v="184317.74"/>
    <x v="1"/>
    <x v="4"/>
    <x v="1"/>
  </r>
  <r>
    <n v="15578515"/>
    <s v="Osinachi"/>
    <x v="0"/>
    <x v="0"/>
    <n v="38"/>
    <x v="0"/>
    <x v="6"/>
    <n v="0"/>
    <x v="0"/>
    <x v="2"/>
    <n v="659"/>
    <x v="0"/>
    <x v="0"/>
    <x v="1"/>
    <n v="158553.1"/>
    <x v="1"/>
    <x v="2"/>
    <x v="2"/>
  </r>
  <r>
    <n v="15607598"/>
    <s v="Muravyov"/>
    <x v="1"/>
    <x v="0"/>
    <n v="31"/>
    <x v="0"/>
    <x v="5"/>
    <n v="0"/>
    <x v="0"/>
    <x v="2"/>
    <n v="575"/>
    <x v="1"/>
    <x v="0"/>
    <x v="0"/>
    <n v="95686.42"/>
    <x v="1"/>
    <x v="0"/>
    <x v="1"/>
  </r>
  <r>
    <n v="15742480"/>
    <s v="Igwebuike"/>
    <x v="2"/>
    <x v="1"/>
    <n v="36"/>
    <x v="0"/>
    <x v="0"/>
    <n v="109949.05"/>
    <x v="2"/>
    <x v="2"/>
    <n v="775"/>
    <x v="2"/>
    <x v="1"/>
    <x v="0"/>
    <n v="71682.539999999994"/>
    <x v="1"/>
    <x v="1"/>
    <x v="0"/>
  </r>
  <r>
    <n v="15749482"/>
    <s v="Zack"/>
    <x v="1"/>
    <x v="1"/>
    <n v="30"/>
    <x v="0"/>
    <x v="4"/>
    <n v="78653.05"/>
    <x v="1"/>
    <x v="0"/>
    <n v="772"/>
    <x v="2"/>
    <x v="0"/>
    <x v="1"/>
    <n v="1790.48"/>
    <x v="1"/>
    <x v="3"/>
    <x v="2"/>
  </r>
  <r>
    <n v="15607537"/>
    <s v="Crawford"/>
    <x v="2"/>
    <x v="1"/>
    <n v="46"/>
    <x v="0"/>
    <x v="9"/>
    <n v="107850.82"/>
    <x v="2"/>
    <x v="0"/>
    <n v="587"/>
    <x v="1"/>
    <x v="0"/>
    <x v="1"/>
    <n v="139431"/>
    <x v="0"/>
    <x v="2"/>
    <x v="3"/>
  </r>
  <r>
    <n v="15575410"/>
    <s v="Chidiegwu"/>
    <x v="2"/>
    <x v="0"/>
    <n v="39"/>
    <x v="0"/>
    <x v="4"/>
    <n v="83765.350000000006"/>
    <x v="1"/>
    <x v="2"/>
    <n v="667"/>
    <x v="2"/>
    <x v="0"/>
    <x v="1"/>
    <n v="118358.54"/>
    <x v="1"/>
    <x v="0"/>
    <x v="2"/>
  </r>
  <r>
    <n v="15684865"/>
    <s v="Lucchesi"/>
    <x v="0"/>
    <x v="0"/>
    <n v="66"/>
    <x v="2"/>
    <x v="3"/>
    <n v="143773.07"/>
    <x v="2"/>
    <x v="0"/>
    <n v="771"/>
    <x v="2"/>
    <x v="0"/>
    <x v="0"/>
    <n v="130827.88"/>
    <x v="1"/>
    <x v="2"/>
    <x v="1"/>
  </r>
  <r>
    <n v="15600700"/>
    <s v="Pan"/>
    <x v="2"/>
    <x v="1"/>
    <n v="63"/>
    <x v="2"/>
    <x v="5"/>
    <n v="116227.27"/>
    <x v="2"/>
    <x v="0"/>
    <n v="523"/>
    <x v="1"/>
    <x v="0"/>
    <x v="0"/>
    <n v="119404.63"/>
    <x v="1"/>
    <x v="0"/>
    <x v="1"/>
  </r>
  <r>
    <n v="15774155"/>
    <s v="Trevisani"/>
    <x v="2"/>
    <x v="1"/>
    <n v="33"/>
    <x v="0"/>
    <x v="10"/>
    <n v="103471.52"/>
    <x v="2"/>
    <x v="0"/>
    <n v="662"/>
    <x v="2"/>
    <x v="0"/>
    <x v="0"/>
    <n v="162703"/>
    <x v="1"/>
    <x v="2"/>
    <x v="0"/>
  </r>
  <r>
    <n v="15634267"/>
    <s v="Yudin"/>
    <x v="0"/>
    <x v="1"/>
    <n v="42"/>
    <x v="0"/>
    <x v="8"/>
    <n v="0"/>
    <x v="0"/>
    <x v="2"/>
    <n v="717"/>
    <x v="2"/>
    <x v="0"/>
    <x v="1"/>
    <n v="172665.21"/>
    <x v="1"/>
    <x v="4"/>
    <x v="2"/>
  </r>
  <r>
    <n v="15619626"/>
    <s v="Wade"/>
    <x v="0"/>
    <x v="1"/>
    <n v="24"/>
    <x v="1"/>
    <x v="6"/>
    <n v="137492.35"/>
    <x v="2"/>
    <x v="2"/>
    <n v="746"/>
    <x v="2"/>
    <x v="1"/>
    <x v="0"/>
    <n v="170142.09"/>
    <x v="1"/>
    <x v="4"/>
    <x v="2"/>
  </r>
  <r>
    <n v="15660422"/>
    <s v="Chung"/>
    <x v="0"/>
    <x v="1"/>
    <n v="28"/>
    <x v="1"/>
    <x v="3"/>
    <n v="0"/>
    <x v="0"/>
    <x v="2"/>
    <n v="569"/>
    <x v="1"/>
    <x v="0"/>
    <x v="1"/>
    <n v="73977.23"/>
    <x v="1"/>
    <x v="1"/>
    <x v="1"/>
  </r>
  <r>
    <n v="15617934"/>
    <s v="Septimus"/>
    <x v="0"/>
    <x v="1"/>
    <n v="36"/>
    <x v="0"/>
    <x v="9"/>
    <n v="129829.59"/>
    <x v="2"/>
    <x v="0"/>
    <n v="579"/>
    <x v="1"/>
    <x v="0"/>
    <x v="0"/>
    <n v="60906.12"/>
    <x v="1"/>
    <x v="1"/>
    <x v="3"/>
  </r>
  <r>
    <n v="15760774"/>
    <s v="Hargraves"/>
    <x v="0"/>
    <x v="0"/>
    <n v="21"/>
    <x v="1"/>
    <x v="1"/>
    <n v="146329.57"/>
    <x v="2"/>
    <x v="2"/>
    <n v="519"/>
    <x v="1"/>
    <x v="0"/>
    <x v="0"/>
    <n v="194867.27"/>
    <x v="1"/>
    <x v="4"/>
    <x v="0"/>
  </r>
  <r>
    <n v="15813132"/>
    <s v="Chukwukadibia"/>
    <x v="2"/>
    <x v="1"/>
    <n v="30"/>
    <x v="0"/>
    <x v="4"/>
    <n v="114027.7"/>
    <x v="2"/>
    <x v="0"/>
    <n v="696"/>
    <x v="2"/>
    <x v="0"/>
    <x v="0"/>
    <n v="193716.56"/>
    <x v="1"/>
    <x v="4"/>
    <x v="2"/>
  </r>
  <r>
    <n v="15593331"/>
    <s v="Sidorov"/>
    <x v="2"/>
    <x v="1"/>
    <n v="25"/>
    <x v="1"/>
    <x v="5"/>
    <n v="146580.69"/>
    <x v="2"/>
    <x v="0"/>
    <n v="693"/>
    <x v="2"/>
    <x v="1"/>
    <x v="0"/>
    <n v="14633.35"/>
    <x v="1"/>
    <x v="3"/>
    <x v="1"/>
  </r>
  <r>
    <n v="15616709"/>
    <s v="Bunton"/>
    <x v="2"/>
    <x v="0"/>
    <n v="38"/>
    <x v="0"/>
    <x v="10"/>
    <n v="132122.42000000001"/>
    <x v="2"/>
    <x v="2"/>
    <n v="587"/>
    <x v="1"/>
    <x v="1"/>
    <x v="1"/>
    <n v="31730.32"/>
    <x v="1"/>
    <x v="3"/>
    <x v="0"/>
  </r>
  <r>
    <n v="15658052"/>
    <s v="Cameron"/>
    <x v="0"/>
    <x v="0"/>
    <n v="44"/>
    <x v="0"/>
    <x v="7"/>
    <n v="81553.929999999993"/>
    <x v="1"/>
    <x v="0"/>
    <n v="626"/>
    <x v="0"/>
    <x v="0"/>
    <x v="1"/>
    <n v="20063.63"/>
    <x v="0"/>
    <x v="3"/>
    <x v="3"/>
  </r>
  <r>
    <n v="15721189"/>
    <s v="Kung"/>
    <x v="0"/>
    <x v="0"/>
    <n v="66"/>
    <x v="2"/>
    <x v="3"/>
    <n v="0"/>
    <x v="0"/>
    <x v="2"/>
    <n v="666"/>
    <x v="2"/>
    <x v="0"/>
    <x v="0"/>
    <n v="99792.82"/>
    <x v="1"/>
    <x v="0"/>
    <x v="1"/>
  </r>
  <r>
    <n v="15711288"/>
    <s v="Hay"/>
    <x v="0"/>
    <x v="1"/>
    <n v="24"/>
    <x v="1"/>
    <x v="5"/>
    <n v="0"/>
    <x v="0"/>
    <x v="2"/>
    <n v="512"/>
    <x v="1"/>
    <x v="0"/>
    <x v="1"/>
    <n v="37654.31"/>
    <x v="1"/>
    <x v="3"/>
    <x v="1"/>
  </r>
  <r>
    <n v="15770030"/>
    <s v="Conti"/>
    <x v="1"/>
    <x v="0"/>
    <n v="28"/>
    <x v="1"/>
    <x v="6"/>
    <n v="0"/>
    <x v="0"/>
    <x v="2"/>
    <n v="689"/>
    <x v="2"/>
    <x v="0"/>
    <x v="0"/>
    <n v="192449.02"/>
    <x v="1"/>
    <x v="4"/>
    <x v="2"/>
  </r>
  <r>
    <n v="15803681"/>
    <s v="Sims"/>
    <x v="0"/>
    <x v="0"/>
    <n v="26"/>
    <x v="1"/>
    <x v="4"/>
    <n v="0"/>
    <x v="0"/>
    <x v="2"/>
    <n v="803"/>
    <x v="3"/>
    <x v="0"/>
    <x v="0"/>
    <n v="181208.47"/>
    <x v="1"/>
    <x v="4"/>
    <x v="2"/>
  </r>
  <r>
    <n v="15702789"/>
    <s v="Carter"/>
    <x v="2"/>
    <x v="1"/>
    <n v="32"/>
    <x v="0"/>
    <x v="8"/>
    <n v="175214.71"/>
    <x v="2"/>
    <x v="0"/>
    <n v="548"/>
    <x v="1"/>
    <x v="0"/>
    <x v="0"/>
    <n v="155165.60999999999"/>
    <x v="1"/>
    <x v="2"/>
    <x v="2"/>
  </r>
  <r>
    <n v="15814930"/>
    <s v="McGregor"/>
    <x v="2"/>
    <x v="0"/>
    <n v="40"/>
    <x v="0"/>
    <x v="7"/>
    <n v="125534.51"/>
    <x v="2"/>
    <x v="0"/>
    <n v="588"/>
    <x v="1"/>
    <x v="0"/>
    <x v="1"/>
    <n v="121504.18"/>
    <x v="0"/>
    <x v="0"/>
    <x v="3"/>
  </r>
  <r>
    <n v="15658306"/>
    <s v="Lo"/>
    <x v="0"/>
    <x v="1"/>
    <n v="68"/>
    <x v="2"/>
    <x v="4"/>
    <n v="97705.99"/>
    <x v="1"/>
    <x v="0"/>
    <n v="693"/>
    <x v="2"/>
    <x v="0"/>
    <x v="0"/>
    <n v="61569.07"/>
    <x v="1"/>
    <x v="1"/>
    <x v="2"/>
  </r>
  <r>
    <n v="15699523"/>
    <s v="Chu"/>
    <x v="2"/>
    <x v="0"/>
    <n v="55"/>
    <x v="0"/>
    <x v="4"/>
    <n v="126817.65"/>
    <x v="2"/>
    <x v="2"/>
    <n v="499"/>
    <x v="4"/>
    <x v="0"/>
    <x v="1"/>
    <n v="123269.71"/>
    <x v="1"/>
    <x v="0"/>
    <x v="2"/>
  </r>
  <r>
    <n v="15610383"/>
    <s v="Dumetolisa"/>
    <x v="0"/>
    <x v="0"/>
    <n v="46"/>
    <x v="0"/>
    <x v="1"/>
    <n v="46870.43"/>
    <x v="1"/>
    <x v="3"/>
    <n v="628"/>
    <x v="0"/>
    <x v="0"/>
    <x v="1"/>
    <n v="31272.14"/>
    <x v="0"/>
    <x v="3"/>
    <x v="0"/>
  </r>
  <r>
    <n v="15615032"/>
    <s v="Peng"/>
    <x v="1"/>
    <x v="1"/>
    <n v="46"/>
    <x v="0"/>
    <x v="6"/>
    <n v="0"/>
    <x v="0"/>
    <x v="2"/>
    <n v="624"/>
    <x v="0"/>
    <x v="0"/>
    <x v="0"/>
    <n v="62825.03"/>
    <x v="1"/>
    <x v="1"/>
    <x v="2"/>
  </r>
  <r>
    <n v="15781989"/>
    <s v="Drake-Brockman"/>
    <x v="0"/>
    <x v="1"/>
    <n v="42"/>
    <x v="0"/>
    <x v="9"/>
    <n v="120094.93"/>
    <x v="2"/>
    <x v="0"/>
    <n v="733"/>
    <x v="2"/>
    <x v="0"/>
    <x v="1"/>
    <n v="184056.45"/>
    <x v="1"/>
    <x v="4"/>
    <x v="3"/>
  </r>
  <r>
    <n v="15647402"/>
    <s v="Wan"/>
    <x v="0"/>
    <x v="0"/>
    <n v="38"/>
    <x v="0"/>
    <x v="6"/>
    <n v="0"/>
    <x v="0"/>
    <x v="2"/>
    <n v="628"/>
    <x v="0"/>
    <x v="0"/>
    <x v="0"/>
    <n v="48924.73"/>
    <x v="1"/>
    <x v="3"/>
    <x v="2"/>
  </r>
  <r>
    <n v="15740494"/>
    <s v="Cameron"/>
    <x v="0"/>
    <x v="0"/>
    <n v="33"/>
    <x v="0"/>
    <x v="6"/>
    <n v="0"/>
    <x v="0"/>
    <x v="2"/>
    <n v="633"/>
    <x v="0"/>
    <x v="0"/>
    <x v="1"/>
    <n v="191111.02"/>
    <x v="1"/>
    <x v="4"/>
    <x v="2"/>
  </r>
  <r>
    <n v="15701265"/>
    <s v="Tretiakov"/>
    <x v="2"/>
    <x v="0"/>
    <n v="36"/>
    <x v="0"/>
    <x v="1"/>
    <n v="104356.94"/>
    <x v="2"/>
    <x v="2"/>
    <n v="559"/>
    <x v="1"/>
    <x v="1"/>
    <x v="0"/>
    <n v="54184.06"/>
    <x v="1"/>
    <x v="1"/>
    <x v="0"/>
  </r>
  <r>
    <n v="15743532"/>
    <s v="Ball"/>
    <x v="2"/>
    <x v="1"/>
    <n v="27"/>
    <x v="1"/>
    <x v="8"/>
    <n v="147004.34"/>
    <x v="2"/>
    <x v="0"/>
    <n v="704"/>
    <x v="2"/>
    <x v="0"/>
    <x v="1"/>
    <n v="64381.33"/>
    <x v="0"/>
    <x v="1"/>
    <x v="2"/>
  </r>
  <r>
    <n v="15794870"/>
    <s v="Sal"/>
    <x v="2"/>
    <x v="1"/>
    <n v="38"/>
    <x v="0"/>
    <x v="5"/>
    <n v="73023.17"/>
    <x v="1"/>
    <x v="2"/>
    <n v="744"/>
    <x v="2"/>
    <x v="0"/>
    <x v="1"/>
    <n v="78770.86"/>
    <x v="1"/>
    <x v="1"/>
    <x v="1"/>
  </r>
  <r>
    <n v="15747591"/>
    <s v="Chung"/>
    <x v="1"/>
    <x v="0"/>
    <n v="40"/>
    <x v="0"/>
    <x v="1"/>
    <n v="173432.55"/>
    <x v="2"/>
    <x v="0"/>
    <n v="665"/>
    <x v="2"/>
    <x v="1"/>
    <x v="0"/>
    <n v="116766.79"/>
    <x v="1"/>
    <x v="0"/>
    <x v="0"/>
  </r>
  <r>
    <n v="15726557"/>
    <s v="Lai"/>
    <x v="0"/>
    <x v="0"/>
    <n v="42"/>
    <x v="0"/>
    <x v="3"/>
    <n v="165679.92000000001"/>
    <x v="2"/>
    <x v="0"/>
    <n v="638"/>
    <x v="0"/>
    <x v="1"/>
    <x v="1"/>
    <n v="32916.29"/>
    <x v="1"/>
    <x v="3"/>
    <x v="1"/>
  </r>
  <r>
    <n v="15732199"/>
    <s v="Gether"/>
    <x v="1"/>
    <x v="1"/>
    <n v="31"/>
    <x v="0"/>
    <x v="9"/>
    <n v="104678.62"/>
    <x v="2"/>
    <x v="0"/>
    <n v="837"/>
    <x v="3"/>
    <x v="1"/>
    <x v="0"/>
    <n v="50972.6"/>
    <x v="1"/>
    <x v="1"/>
    <x v="3"/>
  </r>
  <r>
    <n v="15662291"/>
    <s v="Davidson"/>
    <x v="0"/>
    <x v="0"/>
    <n v="55"/>
    <x v="0"/>
    <x v="2"/>
    <n v="116973.26"/>
    <x v="2"/>
    <x v="1"/>
    <n v="534"/>
    <x v="1"/>
    <x v="0"/>
    <x v="1"/>
    <n v="122066.5"/>
    <x v="0"/>
    <x v="0"/>
    <x v="1"/>
  </r>
  <r>
    <n v="15749050"/>
    <s v="Justice"/>
    <x v="0"/>
    <x v="0"/>
    <n v="36"/>
    <x v="0"/>
    <x v="6"/>
    <n v="0"/>
    <x v="0"/>
    <x v="0"/>
    <n v="548"/>
    <x v="1"/>
    <x v="0"/>
    <x v="1"/>
    <n v="65996.899999999994"/>
    <x v="1"/>
    <x v="1"/>
    <x v="2"/>
  </r>
  <r>
    <n v="15781586"/>
    <s v="Osonduagwuike"/>
    <x v="2"/>
    <x v="1"/>
    <n v="38"/>
    <x v="0"/>
    <x v="0"/>
    <n v="126732.85"/>
    <x v="2"/>
    <x v="0"/>
    <n v="837"/>
    <x v="3"/>
    <x v="0"/>
    <x v="0"/>
    <n v="79577.38"/>
    <x v="1"/>
    <x v="1"/>
    <x v="0"/>
  </r>
  <r>
    <n v="15617078"/>
    <s v="Ewing"/>
    <x v="0"/>
    <x v="0"/>
    <n v="44"/>
    <x v="0"/>
    <x v="5"/>
    <n v="148481.09"/>
    <x v="2"/>
    <x v="0"/>
    <n v="658"/>
    <x v="0"/>
    <x v="0"/>
    <x v="1"/>
    <n v="130529.13"/>
    <x v="1"/>
    <x v="2"/>
    <x v="1"/>
  </r>
  <r>
    <n v="15723339"/>
    <s v="Chin"/>
    <x v="0"/>
    <x v="0"/>
    <n v="38"/>
    <x v="0"/>
    <x v="4"/>
    <n v="137654.04999999999"/>
    <x v="2"/>
    <x v="2"/>
    <n v="554"/>
    <x v="1"/>
    <x v="0"/>
    <x v="0"/>
    <n v="172629.67"/>
    <x v="1"/>
    <x v="4"/>
    <x v="2"/>
  </r>
  <r>
    <n v="15671322"/>
    <s v="Chiang"/>
    <x v="2"/>
    <x v="1"/>
    <n v="30"/>
    <x v="0"/>
    <x v="3"/>
    <n v="115315.04"/>
    <x v="2"/>
    <x v="0"/>
    <n v="724"/>
    <x v="2"/>
    <x v="0"/>
    <x v="1"/>
    <n v="15216.53"/>
    <x v="1"/>
    <x v="3"/>
    <x v="1"/>
  </r>
  <r>
    <n v="15793854"/>
    <s v="Ahmed"/>
    <x v="0"/>
    <x v="1"/>
    <n v="42"/>
    <x v="0"/>
    <x v="0"/>
    <n v="99095.73"/>
    <x v="1"/>
    <x v="0"/>
    <n v="723"/>
    <x v="2"/>
    <x v="0"/>
    <x v="0"/>
    <n v="17512.53"/>
    <x v="1"/>
    <x v="3"/>
    <x v="0"/>
  </r>
  <r>
    <n v="15756539"/>
    <s v="Marshall"/>
    <x v="2"/>
    <x v="0"/>
    <n v="39"/>
    <x v="0"/>
    <x v="3"/>
    <n v="165610.41"/>
    <x v="2"/>
    <x v="2"/>
    <n v="585"/>
    <x v="1"/>
    <x v="1"/>
    <x v="1"/>
    <n v="131852.01"/>
    <x v="1"/>
    <x v="2"/>
    <x v="1"/>
  </r>
  <r>
    <n v="15612064"/>
    <s v="Tsou"/>
    <x v="0"/>
    <x v="1"/>
    <n v="33"/>
    <x v="0"/>
    <x v="8"/>
    <n v="0"/>
    <x v="0"/>
    <x v="2"/>
    <n v="474"/>
    <x v="4"/>
    <x v="0"/>
    <x v="1"/>
    <n v="181945.52"/>
    <x v="0"/>
    <x v="4"/>
    <x v="2"/>
  </r>
  <r>
    <n v="15625916"/>
    <s v="Chien"/>
    <x v="1"/>
    <x v="1"/>
    <n v="32"/>
    <x v="0"/>
    <x v="5"/>
    <n v="161628.66"/>
    <x v="2"/>
    <x v="0"/>
    <n v="562"/>
    <x v="1"/>
    <x v="0"/>
    <x v="1"/>
    <n v="91482.5"/>
    <x v="1"/>
    <x v="0"/>
    <x v="1"/>
  </r>
  <r>
    <n v="15683195"/>
    <s v="Ubanwa"/>
    <x v="0"/>
    <x v="1"/>
    <n v="32"/>
    <x v="0"/>
    <x v="9"/>
    <n v="146605.26999999999"/>
    <x v="2"/>
    <x v="0"/>
    <n v="719"/>
    <x v="2"/>
    <x v="0"/>
    <x v="0"/>
    <n v="77119.45"/>
    <x v="1"/>
    <x v="1"/>
    <x v="3"/>
  </r>
  <r>
    <n v="15690182"/>
    <s v="Kapustin"/>
    <x v="2"/>
    <x v="1"/>
    <n v="37"/>
    <x v="0"/>
    <x v="8"/>
    <n v="113488.68"/>
    <x v="2"/>
    <x v="0"/>
    <n v="635"/>
    <x v="0"/>
    <x v="0"/>
    <x v="1"/>
    <n v="95611.74"/>
    <x v="0"/>
    <x v="0"/>
    <x v="2"/>
  </r>
  <r>
    <n v="15721719"/>
    <s v="Calabresi"/>
    <x v="0"/>
    <x v="1"/>
    <n v="42"/>
    <x v="0"/>
    <x v="3"/>
    <n v="77002.2"/>
    <x v="1"/>
    <x v="2"/>
    <n v="743"/>
    <x v="2"/>
    <x v="0"/>
    <x v="0"/>
    <n v="80428.42"/>
    <x v="1"/>
    <x v="1"/>
    <x v="1"/>
  </r>
  <r>
    <n v="15641690"/>
    <s v="Hsiao"/>
    <x v="1"/>
    <x v="1"/>
    <n v="67"/>
    <x v="2"/>
    <x v="3"/>
    <n v="0"/>
    <x v="0"/>
    <x v="2"/>
    <n v="681"/>
    <x v="2"/>
    <x v="1"/>
    <x v="0"/>
    <n v="163714.92000000001"/>
    <x v="1"/>
    <x v="2"/>
    <x v="1"/>
  </r>
  <r>
    <n v="15634896"/>
    <s v="Grant"/>
    <x v="0"/>
    <x v="0"/>
    <n v="39"/>
    <x v="0"/>
    <x v="5"/>
    <n v="0"/>
    <x v="0"/>
    <x v="2"/>
    <n v="521"/>
    <x v="1"/>
    <x v="1"/>
    <x v="0"/>
    <n v="27375.15"/>
    <x v="1"/>
    <x v="3"/>
    <x v="1"/>
  </r>
  <r>
    <n v="15671590"/>
    <s v="H?"/>
    <x v="1"/>
    <x v="1"/>
    <n v="25"/>
    <x v="1"/>
    <x v="4"/>
    <n v="0"/>
    <x v="0"/>
    <x v="2"/>
    <n v="741"/>
    <x v="2"/>
    <x v="0"/>
    <x v="0"/>
    <n v="73873.649999999994"/>
    <x v="1"/>
    <x v="1"/>
    <x v="2"/>
  </r>
  <r>
    <n v="15779182"/>
    <s v="Chia"/>
    <x v="1"/>
    <x v="1"/>
    <n v="46"/>
    <x v="0"/>
    <x v="2"/>
    <n v="182364.53"/>
    <x v="2"/>
    <x v="0"/>
    <n v="790"/>
    <x v="3"/>
    <x v="1"/>
    <x v="1"/>
    <n v="139266.48000000001"/>
    <x v="0"/>
    <x v="2"/>
    <x v="1"/>
  </r>
  <r>
    <n v="15778287"/>
    <s v="Ugoji"/>
    <x v="0"/>
    <x v="1"/>
    <n v="35"/>
    <x v="0"/>
    <x v="2"/>
    <n v="0"/>
    <x v="0"/>
    <x v="2"/>
    <n v="622"/>
    <x v="0"/>
    <x v="0"/>
    <x v="0"/>
    <n v="131772.51"/>
    <x v="1"/>
    <x v="2"/>
    <x v="1"/>
  </r>
  <r>
    <n v="15609510"/>
    <s v="Gregory"/>
    <x v="0"/>
    <x v="1"/>
    <n v="45"/>
    <x v="0"/>
    <x v="3"/>
    <n v="149364.57999999999"/>
    <x v="2"/>
    <x v="0"/>
    <n v="669"/>
    <x v="2"/>
    <x v="1"/>
    <x v="0"/>
    <n v="173454.07"/>
    <x v="1"/>
    <x v="4"/>
    <x v="1"/>
  </r>
  <r>
    <n v="15742229"/>
    <s v="Mackay"/>
    <x v="0"/>
    <x v="1"/>
    <n v="59"/>
    <x v="0"/>
    <x v="3"/>
    <n v="127450.14"/>
    <x v="2"/>
    <x v="0"/>
    <n v="583"/>
    <x v="1"/>
    <x v="1"/>
    <x v="0"/>
    <n v="67552.710000000006"/>
    <x v="1"/>
    <x v="1"/>
    <x v="1"/>
  </r>
  <r>
    <n v="15658532"/>
    <s v="Nnamutaezinwa"/>
    <x v="1"/>
    <x v="0"/>
    <n v="63"/>
    <x v="2"/>
    <x v="8"/>
    <n v="162278.32"/>
    <x v="2"/>
    <x v="0"/>
    <n v="520"/>
    <x v="1"/>
    <x v="0"/>
    <x v="0"/>
    <n v="34765.33"/>
    <x v="1"/>
    <x v="3"/>
    <x v="2"/>
  </r>
  <r>
    <n v="15590993"/>
    <s v="Findlay"/>
    <x v="1"/>
    <x v="1"/>
    <n v="37"/>
    <x v="0"/>
    <x v="8"/>
    <n v="152212.88"/>
    <x v="2"/>
    <x v="2"/>
    <n v="579"/>
    <x v="1"/>
    <x v="1"/>
    <x v="1"/>
    <n v="120219.14"/>
    <x v="1"/>
    <x v="0"/>
    <x v="2"/>
  </r>
  <r>
    <n v="15565701"/>
    <s v="Ferri"/>
    <x v="1"/>
    <x v="0"/>
    <n v="39"/>
    <x v="0"/>
    <x v="9"/>
    <n v="161993.89000000001"/>
    <x v="2"/>
    <x v="0"/>
    <n v="698"/>
    <x v="2"/>
    <x v="1"/>
    <x v="1"/>
    <n v="90212.38"/>
    <x v="1"/>
    <x v="0"/>
    <x v="3"/>
  </r>
  <r>
    <n v="15597239"/>
    <s v="Ku"/>
    <x v="1"/>
    <x v="1"/>
    <n v="39"/>
    <x v="0"/>
    <x v="3"/>
    <n v="131468.44"/>
    <x v="2"/>
    <x v="0"/>
    <n v="548"/>
    <x v="1"/>
    <x v="0"/>
    <x v="1"/>
    <n v="164975.82"/>
    <x v="1"/>
    <x v="2"/>
    <x v="1"/>
  </r>
  <r>
    <n v="15688880"/>
    <s v="Amechi"/>
    <x v="2"/>
    <x v="1"/>
    <n v="40"/>
    <x v="0"/>
    <x v="7"/>
    <n v="102980.44"/>
    <x v="2"/>
    <x v="0"/>
    <n v="672"/>
    <x v="2"/>
    <x v="0"/>
    <x v="1"/>
    <n v="1285.81"/>
    <x v="0"/>
    <x v="3"/>
    <x v="3"/>
  </r>
  <r>
    <n v="15813917"/>
    <s v="Kirk"/>
    <x v="2"/>
    <x v="1"/>
    <n v="31"/>
    <x v="0"/>
    <x v="9"/>
    <n v="143321.97"/>
    <x v="2"/>
    <x v="0"/>
    <n v="653"/>
    <x v="0"/>
    <x v="0"/>
    <x v="1"/>
    <n v="83679.460000000006"/>
    <x v="1"/>
    <x v="1"/>
    <x v="3"/>
  </r>
  <r>
    <n v="15679611"/>
    <s v="Andrews"/>
    <x v="1"/>
    <x v="0"/>
    <n v="37"/>
    <x v="0"/>
    <x v="0"/>
    <n v="130404.92"/>
    <x v="2"/>
    <x v="0"/>
    <n v="734"/>
    <x v="2"/>
    <x v="1"/>
    <x v="1"/>
    <n v="34548.74"/>
    <x v="1"/>
    <x v="3"/>
    <x v="0"/>
  </r>
  <r>
    <n v="15636589"/>
    <s v="Murray"/>
    <x v="0"/>
    <x v="0"/>
    <n v="41"/>
    <x v="0"/>
    <x v="3"/>
    <n v="0"/>
    <x v="0"/>
    <x v="2"/>
    <n v="794"/>
    <x v="3"/>
    <x v="0"/>
    <x v="0"/>
    <n v="74275.08"/>
    <x v="1"/>
    <x v="1"/>
    <x v="1"/>
  </r>
  <r>
    <n v="15687752"/>
    <s v="Griffin"/>
    <x v="0"/>
    <x v="1"/>
    <n v="30"/>
    <x v="0"/>
    <x v="0"/>
    <n v="87505.47"/>
    <x v="1"/>
    <x v="2"/>
    <n v="641"/>
    <x v="0"/>
    <x v="1"/>
    <x v="0"/>
    <n v="7278.57"/>
    <x v="1"/>
    <x v="3"/>
    <x v="0"/>
  </r>
  <r>
    <n v="15584363"/>
    <s v="Longstaff"/>
    <x v="0"/>
    <x v="1"/>
    <n v="30"/>
    <x v="0"/>
    <x v="10"/>
    <n v="133634.01999999999"/>
    <x v="2"/>
    <x v="0"/>
    <n v="824"/>
    <x v="3"/>
    <x v="0"/>
    <x v="0"/>
    <n v="162053.92000000001"/>
    <x v="1"/>
    <x v="2"/>
    <x v="0"/>
  </r>
  <r>
    <n v="15737748"/>
    <s v="McWilliam"/>
    <x v="1"/>
    <x v="0"/>
    <n v="33"/>
    <x v="0"/>
    <x v="6"/>
    <n v="151233.62"/>
    <x v="2"/>
    <x v="0"/>
    <n v="534"/>
    <x v="1"/>
    <x v="1"/>
    <x v="1"/>
    <n v="199336.63"/>
    <x v="1"/>
    <x v="4"/>
    <x v="2"/>
  </r>
  <r>
    <n v="15803365"/>
    <s v="Coffee"/>
    <x v="1"/>
    <x v="1"/>
    <n v="55"/>
    <x v="0"/>
    <x v="0"/>
    <n v="70263.83"/>
    <x v="1"/>
    <x v="0"/>
    <n v="653"/>
    <x v="0"/>
    <x v="1"/>
    <x v="0"/>
    <n v="62347.71"/>
    <x v="1"/>
    <x v="1"/>
    <x v="0"/>
  </r>
  <r>
    <n v="15793247"/>
    <s v="Hancock"/>
    <x v="0"/>
    <x v="1"/>
    <n v="34"/>
    <x v="0"/>
    <x v="8"/>
    <n v="0"/>
    <x v="0"/>
    <x v="2"/>
    <n v="498"/>
    <x v="4"/>
    <x v="0"/>
    <x v="0"/>
    <n v="91711.66"/>
    <x v="1"/>
    <x v="0"/>
    <x v="2"/>
  </r>
  <r>
    <n v="15572360"/>
    <s v="Clark"/>
    <x v="0"/>
    <x v="1"/>
    <n v="30"/>
    <x v="0"/>
    <x v="7"/>
    <n v="57657.49"/>
    <x v="1"/>
    <x v="0"/>
    <n v="683"/>
    <x v="2"/>
    <x v="1"/>
    <x v="1"/>
    <n v="79240.899999999994"/>
    <x v="1"/>
    <x v="1"/>
    <x v="3"/>
  </r>
  <r>
    <n v="15795166"/>
    <s v="Creswell"/>
    <x v="2"/>
    <x v="1"/>
    <n v="42"/>
    <x v="0"/>
    <x v="2"/>
    <n v="153572.31"/>
    <x v="2"/>
    <x v="2"/>
    <n v="618"/>
    <x v="0"/>
    <x v="0"/>
    <x v="0"/>
    <n v="76679.600000000006"/>
    <x v="1"/>
    <x v="1"/>
    <x v="1"/>
  </r>
  <r>
    <n v="15724620"/>
    <s v="Dodds"/>
    <x v="0"/>
    <x v="1"/>
    <n v="37"/>
    <x v="0"/>
    <x v="1"/>
    <n v="134752.07999999999"/>
    <x v="2"/>
    <x v="0"/>
    <n v="538"/>
    <x v="1"/>
    <x v="0"/>
    <x v="1"/>
    <n v="162511.54999999999"/>
    <x v="1"/>
    <x v="2"/>
    <x v="0"/>
  </r>
  <r>
    <n v="15800856"/>
    <s v="Ewen"/>
    <x v="1"/>
    <x v="1"/>
    <n v="34"/>
    <x v="0"/>
    <x v="6"/>
    <n v="83132.09"/>
    <x v="1"/>
    <x v="0"/>
    <n v="643"/>
    <x v="0"/>
    <x v="0"/>
    <x v="0"/>
    <n v="21360.880000000001"/>
    <x v="1"/>
    <x v="3"/>
    <x v="2"/>
  </r>
  <r>
    <n v="15671097"/>
    <s v="Carter"/>
    <x v="0"/>
    <x v="0"/>
    <n v="31"/>
    <x v="0"/>
    <x v="0"/>
    <n v="0"/>
    <x v="0"/>
    <x v="2"/>
    <n v="428"/>
    <x v="4"/>
    <x v="0"/>
    <x v="1"/>
    <n v="54487.43"/>
    <x v="1"/>
    <x v="1"/>
    <x v="0"/>
  </r>
  <r>
    <n v="15683930"/>
    <s v="Ch'iu"/>
    <x v="2"/>
    <x v="0"/>
    <n v="32"/>
    <x v="0"/>
    <x v="9"/>
    <n v="134096.53"/>
    <x v="2"/>
    <x v="2"/>
    <n v="593"/>
    <x v="1"/>
    <x v="0"/>
    <x v="1"/>
    <n v="53931.05"/>
    <x v="0"/>
    <x v="1"/>
    <x v="3"/>
  </r>
  <r>
    <n v="15749004"/>
    <s v="Tsao"/>
    <x v="0"/>
    <x v="0"/>
    <n v="31"/>
    <x v="0"/>
    <x v="10"/>
    <n v="118100.59"/>
    <x v="2"/>
    <x v="2"/>
    <n v="718"/>
    <x v="2"/>
    <x v="0"/>
    <x v="1"/>
    <n v="103165.15"/>
    <x v="1"/>
    <x v="0"/>
    <x v="0"/>
  </r>
  <r>
    <n v="15800434"/>
    <s v="Burgess"/>
    <x v="2"/>
    <x v="1"/>
    <n v="52"/>
    <x v="0"/>
    <x v="7"/>
    <n v="76915.399999999994"/>
    <x v="1"/>
    <x v="0"/>
    <n v="811"/>
    <x v="3"/>
    <x v="1"/>
    <x v="1"/>
    <n v="146359.81"/>
    <x v="0"/>
    <x v="2"/>
    <x v="3"/>
  </r>
  <r>
    <n v="15709117"/>
    <s v="Fanucci"/>
    <x v="1"/>
    <x v="0"/>
    <n v="46"/>
    <x v="0"/>
    <x v="6"/>
    <n v="81576.75"/>
    <x v="1"/>
    <x v="0"/>
    <n v="823"/>
    <x v="3"/>
    <x v="0"/>
    <x v="0"/>
    <n v="28370.95"/>
    <x v="0"/>
    <x v="3"/>
    <x v="2"/>
  </r>
  <r>
    <n v="15638806"/>
    <s v="Blackburn"/>
    <x v="1"/>
    <x v="1"/>
    <n v="49"/>
    <x v="0"/>
    <x v="0"/>
    <n v="0"/>
    <x v="0"/>
    <x v="2"/>
    <n v="645"/>
    <x v="0"/>
    <x v="1"/>
    <x v="1"/>
    <n v="10023.15"/>
    <x v="1"/>
    <x v="3"/>
    <x v="0"/>
  </r>
  <r>
    <n v="15662294"/>
    <s v="Bennett"/>
    <x v="0"/>
    <x v="1"/>
    <n v="33"/>
    <x v="0"/>
    <x v="7"/>
    <n v="118327.17"/>
    <x v="2"/>
    <x v="2"/>
    <n v="710"/>
    <x v="2"/>
    <x v="0"/>
    <x v="0"/>
    <n v="192928.82"/>
    <x v="1"/>
    <x v="4"/>
    <x v="3"/>
  </r>
  <r>
    <n v="15690079"/>
    <s v="Boniwell"/>
    <x v="1"/>
    <x v="1"/>
    <n v="30"/>
    <x v="0"/>
    <x v="2"/>
    <n v="124857.69"/>
    <x v="2"/>
    <x v="2"/>
    <n v="591"/>
    <x v="1"/>
    <x v="1"/>
    <x v="1"/>
    <n v="50485.7"/>
    <x v="1"/>
    <x v="1"/>
    <x v="1"/>
  </r>
  <r>
    <n v="15759317"/>
    <s v="Vasilieva"/>
    <x v="2"/>
    <x v="0"/>
    <n v="27"/>
    <x v="1"/>
    <x v="0"/>
    <n v="90971.85"/>
    <x v="1"/>
    <x v="0"/>
    <n v="748"/>
    <x v="2"/>
    <x v="0"/>
    <x v="0"/>
    <n v="131662.47"/>
    <x v="1"/>
    <x v="2"/>
    <x v="0"/>
  </r>
  <r>
    <n v="15750497"/>
    <s v="Longo"/>
    <x v="0"/>
    <x v="0"/>
    <n v="37"/>
    <x v="0"/>
    <x v="3"/>
    <n v="153147.75"/>
    <x v="2"/>
    <x v="0"/>
    <n v="850"/>
    <x v="3"/>
    <x v="0"/>
    <x v="0"/>
    <n v="152235.29999999999"/>
    <x v="1"/>
    <x v="2"/>
    <x v="1"/>
  </r>
  <r>
    <n v="15596181"/>
    <s v="Kwemto"/>
    <x v="0"/>
    <x v="1"/>
    <n v="38"/>
    <x v="0"/>
    <x v="2"/>
    <n v="65942.259999999995"/>
    <x v="1"/>
    <x v="0"/>
    <n v="542"/>
    <x v="1"/>
    <x v="0"/>
    <x v="0"/>
    <n v="68093.23"/>
    <x v="0"/>
    <x v="1"/>
    <x v="1"/>
  </r>
  <r>
    <n v="15576602"/>
    <s v="Lawrence"/>
    <x v="0"/>
    <x v="1"/>
    <n v="38"/>
    <x v="0"/>
    <x v="6"/>
    <n v="0"/>
    <x v="0"/>
    <x v="2"/>
    <n v="809"/>
    <x v="3"/>
    <x v="0"/>
    <x v="0"/>
    <n v="80061.31"/>
    <x v="1"/>
    <x v="1"/>
    <x v="2"/>
  </r>
  <r>
    <n v="15644833"/>
    <s v="Duncan"/>
    <x v="0"/>
    <x v="1"/>
    <n v="54"/>
    <x v="0"/>
    <x v="0"/>
    <n v="0"/>
    <x v="0"/>
    <x v="0"/>
    <n v="675"/>
    <x v="2"/>
    <x v="0"/>
    <x v="1"/>
    <n v="149583.67000000001"/>
    <x v="0"/>
    <x v="2"/>
    <x v="0"/>
  </r>
  <r>
    <n v="15734634"/>
    <s v="Bocharova"/>
    <x v="1"/>
    <x v="0"/>
    <n v="27"/>
    <x v="1"/>
    <x v="8"/>
    <n v="100912.19"/>
    <x v="2"/>
    <x v="0"/>
    <n v="607"/>
    <x v="0"/>
    <x v="1"/>
    <x v="1"/>
    <n v="7631.27"/>
    <x v="1"/>
    <x v="3"/>
    <x v="2"/>
  </r>
  <r>
    <n v="15808689"/>
    <s v="Morres"/>
    <x v="0"/>
    <x v="0"/>
    <n v="31"/>
    <x v="0"/>
    <x v="4"/>
    <n v="0"/>
    <x v="0"/>
    <x v="2"/>
    <n v="850"/>
    <x v="3"/>
    <x v="0"/>
    <x v="0"/>
    <n v="33082.81"/>
    <x v="1"/>
    <x v="3"/>
    <x v="2"/>
  </r>
  <r>
    <n v="15720702"/>
    <s v="Shih"/>
    <x v="0"/>
    <x v="1"/>
    <n v="37"/>
    <x v="0"/>
    <x v="6"/>
    <n v="0"/>
    <x v="0"/>
    <x v="0"/>
    <n v="789"/>
    <x v="3"/>
    <x v="0"/>
    <x v="1"/>
    <n v="121883.87"/>
    <x v="0"/>
    <x v="0"/>
    <x v="2"/>
  </r>
  <r>
    <n v="15665077"/>
    <s v="Vogel"/>
    <x v="0"/>
    <x v="0"/>
    <n v="43"/>
    <x v="0"/>
    <x v="8"/>
    <n v="0"/>
    <x v="0"/>
    <x v="1"/>
    <n v="598"/>
    <x v="1"/>
    <x v="0"/>
    <x v="0"/>
    <n v="100722.72"/>
    <x v="0"/>
    <x v="0"/>
    <x v="2"/>
  </r>
  <r>
    <n v="15763612"/>
    <s v="T'an"/>
    <x v="2"/>
    <x v="1"/>
    <n v="41"/>
    <x v="0"/>
    <x v="0"/>
    <n v="124439.49"/>
    <x v="2"/>
    <x v="2"/>
    <n v="756"/>
    <x v="2"/>
    <x v="1"/>
    <x v="0"/>
    <n v="47093.11"/>
    <x v="1"/>
    <x v="3"/>
    <x v="0"/>
  </r>
  <r>
    <n v="15596493"/>
    <s v="Wisdom"/>
    <x v="0"/>
    <x v="0"/>
    <n v="47"/>
    <x v="0"/>
    <x v="3"/>
    <n v="0"/>
    <x v="0"/>
    <x v="2"/>
    <n v="687"/>
    <x v="2"/>
    <x v="0"/>
    <x v="0"/>
    <n v="177624.01"/>
    <x v="1"/>
    <x v="4"/>
    <x v="1"/>
  </r>
  <r>
    <n v="15704483"/>
    <s v="Lorenzo"/>
    <x v="0"/>
    <x v="1"/>
    <n v="40"/>
    <x v="0"/>
    <x v="5"/>
    <n v="0"/>
    <x v="0"/>
    <x v="2"/>
    <n v="724"/>
    <x v="2"/>
    <x v="1"/>
    <x v="1"/>
    <n v="106149.48"/>
    <x v="1"/>
    <x v="0"/>
    <x v="1"/>
  </r>
  <r>
    <n v="15598846"/>
    <s v="Shahan"/>
    <x v="0"/>
    <x v="0"/>
    <n v="44"/>
    <x v="0"/>
    <x v="0"/>
    <n v="58781.760000000002"/>
    <x v="1"/>
    <x v="0"/>
    <n v="700"/>
    <x v="2"/>
    <x v="0"/>
    <x v="1"/>
    <n v="16874.919999999998"/>
    <x v="1"/>
    <x v="3"/>
    <x v="0"/>
  </r>
  <r>
    <n v="15629244"/>
    <s v="Bryant"/>
    <x v="1"/>
    <x v="1"/>
    <n v="50"/>
    <x v="0"/>
    <x v="3"/>
    <n v="159453.64000000001"/>
    <x v="2"/>
    <x v="2"/>
    <n v="635"/>
    <x v="0"/>
    <x v="1"/>
    <x v="1"/>
    <n v="54560.79"/>
    <x v="0"/>
    <x v="1"/>
    <x v="1"/>
  </r>
  <r>
    <n v="15765537"/>
    <s v="Liang"/>
    <x v="2"/>
    <x v="1"/>
    <n v="26"/>
    <x v="1"/>
    <x v="0"/>
    <n v="142721.51999999999"/>
    <x v="2"/>
    <x v="0"/>
    <n v="687"/>
    <x v="2"/>
    <x v="0"/>
    <x v="0"/>
    <n v="153605.75"/>
    <x v="1"/>
    <x v="2"/>
    <x v="0"/>
  </r>
  <r>
    <n v="15729975"/>
    <s v="Chidozie"/>
    <x v="0"/>
    <x v="0"/>
    <n v="46"/>
    <x v="0"/>
    <x v="2"/>
    <n v="167795.6"/>
    <x v="2"/>
    <x v="0"/>
    <n v="613"/>
    <x v="0"/>
    <x v="1"/>
    <x v="0"/>
    <n v="44390.38"/>
    <x v="1"/>
    <x v="3"/>
    <x v="1"/>
  </r>
  <r>
    <n v="15682773"/>
    <s v="Hayward"/>
    <x v="0"/>
    <x v="0"/>
    <n v="38"/>
    <x v="0"/>
    <x v="6"/>
    <n v="128345.69"/>
    <x v="2"/>
    <x v="2"/>
    <n v="781"/>
    <x v="3"/>
    <x v="0"/>
    <x v="1"/>
    <n v="63218.85"/>
    <x v="1"/>
    <x v="1"/>
    <x v="2"/>
  </r>
  <r>
    <n v="15688007"/>
    <s v="Liu"/>
    <x v="1"/>
    <x v="1"/>
    <n v="20"/>
    <x v="1"/>
    <x v="6"/>
    <n v="165260.98000000001"/>
    <x v="2"/>
    <x v="0"/>
    <n v="703"/>
    <x v="2"/>
    <x v="0"/>
    <x v="0"/>
    <n v="41626.78"/>
    <x v="1"/>
    <x v="3"/>
    <x v="2"/>
  </r>
  <r>
    <n v="15574331"/>
    <s v="Alexeeva"/>
    <x v="2"/>
    <x v="0"/>
    <n v="62"/>
    <x v="2"/>
    <x v="6"/>
    <n v="118233.81"/>
    <x v="2"/>
    <x v="0"/>
    <n v="593"/>
    <x v="1"/>
    <x v="1"/>
    <x v="0"/>
    <n v="24765.53"/>
    <x v="0"/>
    <x v="3"/>
    <x v="2"/>
  </r>
  <r>
    <n v="15645572"/>
    <s v="Calabresi"/>
    <x v="0"/>
    <x v="0"/>
    <n v="40"/>
    <x v="0"/>
    <x v="5"/>
    <n v="0"/>
    <x v="0"/>
    <x v="0"/>
    <n v="743"/>
    <x v="2"/>
    <x v="0"/>
    <x v="1"/>
    <n v="28280.799999999999"/>
    <x v="0"/>
    <x v="3"/>
    <x v="1"/>
  </r>
  <r>
    <n v="15742854"/>
    <s v="Lettiere"/>
    <x v="1"/>
    <x v="0"/>
    <n v="46"/>
    <x v="0"/>
    <x v="2"/>
    <n v="0"/>
    <x v="0"/>
    <x v="2"/>
    <n v="640"/>
    <x v="0"/>
    <x v="0"/>
    <x v="1"/>
    <n v="89043.19"/>
    <x v="1"/>
    <x v="1"/>
    <x v="1"/>
  </r>
  <r>
    <n v="15575417"/>
    <s v="Chou"/>
    <x v="2"/>
    <x v="1"/>
    <n v="37"/>
    <x v="0"/>
    <x v="3"/>
    <n v="143452.74"/>
    <x v="2"/>
    <x v="2"/>
    <n v="849"/>
    <x v="3"/>
    <x v="0"/>
    <x v="0"/>
    <n v="17294.12"/>
    <x v="1"/>
    <x v="3"/>
    <x v="1"/>
  </r>
  <r>
    <n v="15796721"/>
    <s v="Nnamutaezinwa"/>
    <x v="0"/>
    <x v="1"/>
    <n v="38"/>
    <x v="0"/>
    <x v="6"/>
    <n v="145018.49"/>
    <x v="2"/>
    <x v="2"/>
    <n v="778"/>
    <x v="2"/>
    <x v="0"/>
    <x v="0"/>
    <n v="126702.41"/>
    <x v="1"/>
    <x v="0"/>
    <x v="2"/>
  </r>
  <r>
    <n v="15734942"/>
    <s v="Nnamutaezinwa"/>
    <x v="2"/>
    <x v="0"/>
    <n v="38"/>
    <x v="0"/>
    <x v="2"/>
    <n v="82407.509999999995"/>
    <x v="1"/>
    <x v="0"/>
    <n v="539"/>
    <x v="1"/>
    <x v="0"/>
    <x v="1"/>
    <n v="13123.41"/>
    <x v="1"/>
    <x v="3"/>
    <x v="1"/>
  </r>
  <r>
    <n v="15664772"/>
    <s v="Greece"/>
    <x v="2"/>
    <x v="1"/>
    <n v="28"/>
    <x v="1"/>
    <x v="1"/>
    <n v="79460.98"/>
    <x v="1"/>
    <x v="2"/>
    <n v="489"/>
    <x v="4"/>
    <x v="0"/>
    <x v="0"/>
    <n v="167973.63"/>
    <x v="1"/>
    <x v="2"/>
    <x v="0"/>
  </r>
  <r>
    <n v="15576683"/>
    <s v="Yin"/>
    <x v="1"/>
    <x v="0"/>
    <n v="43"/>
    <x v="0"/>
    <x v="9"/>
    <n v="0"/>
    <x v="0"/>
    <x v="0"/>
    <n v="568"/>
    <x v="1"/>
    <x v="0"/>
    <x v="1"/>
    <n v="125870.79"/>
    <x v="0"/>
    <x v="0"/>
    <x v="3"/>
  </r>
  <r>
    <n v="15682563"/>
    <s v="Larionova"/>
    <x v="1"/>
    <x v="1"/>
    <n v="38"/>
    <x v="0"/>
    <x v="8"/>
    <n v="126473.99"/>
    <x v="2"/>
    <x v="0"/>
    <n v="618"/>
    <x v="0"/>
    <x v="0"/>
    <x v="1"/>
    <n v="91972.49"/>
    <x v="1"/>
    <x v="0"/>
    <x v="2"/>
  </r>
  <r>
    <n v="15650889"/>
    <s v="Golubev"/>
    <x v="2"/>
    <x v="0"/>
    <n v="30"/>
    <x v="0"/>
    <x v="7"/>
    <n v="133537.1"/>
    <x v="2"/>
    <x v="2"/>
    <n v="710"/>
    <x v="2"/>
    <x v="0"/>
    <x v="1"/>
    <n v="155593.74"/>
    <x v="1"/>
    <x v="2"/>
    <x v="3"/>
  </r>
  <r>
    <n v="15612108"/>
    <s v="Norman"/>
    <x v="0"/>
    <x v="1"/>
    <n v="52"/>
    <x v="0"/>
    <x v="8"/>
    <n v="164978.01"/>
    <x v="2"/>
    <x v="0"/>
    <n v="625"/>
    <x v="0"/>
    <x v="0"/>
    <x v="0"/>
    <n v="67788.490000000005"/>
    <x v="1"/>
    <x v="1"/>
    <x v="2"/>
  </r>
  <r>
    <n v="15761132"/>
    <s v="Capon"/>
    <x v="1"/>
    <x v="1"/>
    <n v="46"/>
    <x v="0"/>
    <x v="3"/>
    <n v="128029.72"/>
    <x v="2"/>
    <x v="0"/>
    <n v="682"/>
    <x v="2"/>
    <x v="0"/>
    <x v="0"/>
    <n v="62615.35"/>
    <x v="1"/>
    <x v="1"/>
    <x v="1"/>
  </r>
  <r>
    <n v="15645511"/>
    <s v="Chukwudi"/>
    <x v="1"/>
    <x v="1"/>
    <n v="43"/>
    <x v="0"/>
    <x v="0"/>
    <n v="97403.18"/>
    <x v="1"/>
    <x v="0"/>
    <n v="727"/>
    <x v="2"/>
    <x v="0"/>
    <x v="0"/>
    <n v="107415.02"/>
    <x v="0"/>
    <x v="0"/>
    <x v="0"/>
  </r>
  <r>
    <n v="15609824"/>
    <s v="Fedorov"/>
    <x v="0"/>
    <x v="0"/>
    <n v="41"/>
    <x v="0"/>
    <x v="3"/>
    <n v="176845.41"/>
    <x v="2"/>
    <x v="1"/>
    <n v="794"/>
    <x v="3"/>
    <x v="0"/>
    <x v="1"/>
    <n v="166526.26"/>
    <x v="0"/>
    <x v="2"/>
    <x v="1"/>
  </r>
  <r>
    <n v="15640268"/>
    <s v="Avdeeva"/>
    <x v="1"/>
    <x v="1"/>
    <n v="71"/>
    <x v="2"/>
    <x v="4"/>
    <n v="0"/>
    <x v="0"/>
    <x v="0"/>
    <n v="652"/>
    <x v="0"/>
    <x v="0"/>
    <x v="0"/>
    <n v="120107.1"/>
    <x v="1"/>
    <x v="0"/>
    <x v="2"/>
  </r>
  <r>
    <n v="15645778"/>
    <s v="Reid"/>
    <x v="1"/>
    <x v="1"/>
    <n v="42"/>
    <x v="0"/>
    <x v="6"/>
    <n v="81589.039999999994"/>
    <x v="1"/>
    <x v="0"/>
    <n v="670"/>
    <x v="2"/>
    <x v="0"/>
    <x v="1"/>
    <n v="188227.8"/>
    <x v="1"/>
    <x v="4"/>
    <x v="2"/>
  </r>
  <r>
    <n v="15691104"/>
    <s v="Kennedy"/>
    <x v="2"/>
    <x v="0"/>
    <n v="40"/>
    <x v="0"/>
    <x v="5"/>
    <n v="119507.58"/>
    <x v="2"/>
    <x v="2"/>
    <n v="460"/>
    <x v="4"/>
    <x v="0"/>
    <x v="1"/>
    <n v="91560.63"/>
    <x v="0"/>
    <x v="0"/>
    <x v="1"/>
  </r>
  <r>
    <n v="15714567"/>
    <s v="Chan"/>
    <x v="1"/>
    <x v="0"/>
    <n v="26"/>
    <x v="1"/>
    <x v="5"/>
    <n v="0"/>
    <x v="0"/>
    <x v="2"/>
    <n v="568"/>
    <x v="1"/>
    <x v="1"/>
    <x v="1"/>
    <n v="166495.20000000001"/>
    <x v="1"/>
    <x v="2"/>
    <x v="1"/>
  </r>
  <r>
    <n v="15777826"/>
    <s v="Wofford"/>
    <x v="0"/>
    <x v="1"/>
    <n v="30"/>
    <x v="0"/>
    <x v="8"/>
    <n v="94443.77"/>
    <x v="1"/>
    <x v="0"/>
    <n v="643"/>
    <x v="0"/>
    <x v="0"/>
    <x v="0"/>
    <n v="165614.39999999999"/>
    <x v="1"/>
    <x v="2"/>
    <x v="2"/>
  </r>
  <r>
    <n v="15668445"/>
    <s v="Mai"/>
    <x v="0"/>
    <x v="1"/>
    <n v="37"/>
    <x v="0"/>
    <x v="0"/>
    <n v="0"/>
    <x v="0"/>
    <x v="2"/>
    <n v="521"/>
    <x v="1"/>
    <x v="0"/>
    <x v="0"/>
    <n v="86372.24"/>
    <x v="1"/>
    <x v="1"/>
    <x v="0"/>
  </r>
  <r>
    <n v="15576162"/>
    <s v="King"/>
    <x v="0"/>
    <x v="1"/>
    <n v="32"/>
    <x v="0"/>
    <x v="3"/>
    <n v="92199.84"/>
    <x v="1"/>
    <x v="0"/>
    <n v="615"/>
    <x v="0"/>
    <x v="0"/>
    <x v="0"/>
    <n v="2755.53"/>
    <x v="1"/>
    <x v="3"/>
    <x v="1"/>
  </r>
  <r>
    <n v="15778135"/>
    <s v="T'ao"/>
    <x v="1"/>
    <x v="1"/>
    <n v="43"/>
    <x v="0"/>
    <x v="6"/>
    <n v="0"/>
    <x v="0"/>
    <x v="0"/>
    <n v="575"/>
    <x v="1"/>
    <x v="0"/>
    <x v="1"/>
    <n v="83594.509999999995"/>
    <x v="1"/>
    <x v="1"/>
    <x v="2"/>
  </r>
  <r>
    <n v="15613141"/>
    <s v="Hsu"/>
    <x v="0"/>
    <x v="0"/>
    <n v="41"/>
    <x v="0"/>
    <x v="6"/>
    <n v="135756.96"/>
    <x v="2"/>
    <x v="0"/>
    <n v="717"/>
    <x v="2"/>
    <x v="0"/>
    <x v="0"/>
    <n v="103706.41"/>
    <x v="1"/>
    <x v="0"/>
    <x v="2"/>
  </r>
  <r>
    <n v="15635435"/>
    <s v="White"/>
    <x v="0"/>
    <x v="0"/>
    <n v="54"/>
    <x v="0"/>
    <x v="9"/>
    <n v="120633.42"/>
    <x v="2"/>
    <x v="0"/>
    <n v="648"/>
    <x v="0"/>
    <x v="1"/>
    <x v="1"/>
    <n v="5924.38"/>
    <x v="0"/>
    <x v="3"/>
    <x v="3"/>
  </r>
  <r>
    <n v="15596552"/>
    <s v="Stephens"/>
    <x v="2"/>
    <x v="1"/>
    <n v="48"/>
    <x v="0"/>
    <x v="8"/>
    <n v="134542.73000000001"/>
    <x v="2"/>
    <x v="0"/>
    <n v="535"/>
    <x v="1"/>
    <x v="0"/>
    <x v="0"/>
    <n v="58203.67"/>
    <x v="0"/>
    <x v="1"/>
    <x v="2"/>
  </r>
  <r>
    <n v="15623644"/>
    <s v="Frolov"/>
    <x v="1"/>
    <x v="1"/>
    <n v="29"/>
    <x v="1"/>
    <x v="3"/>
    <n v="0"/>
    <x v="0"/>
    <x v="2"/>
    <n v="626"/>
    <x v="0"/>
    <x v="0"/>
    <x v="1"/>
    <n v="49361.84"/>
    <x v="1"/>
    <x v="3"/>
    <x v="1"/>
  </r>
  <r>
    <n v="15683403"/>
    <s v="Lombardi"/>
    <x v="1"/>
    <x v="1"/>
    <n v="52"/>
    <x v="0"/>
    <x v="3"/>
    <n v="0"/>
    <x v="0"/>
    <x v="0"/>
    <n v="611"/>
    <x v="0"/>
    <x v="1"/>
    <x v="0"/>
    <n v="73585.179999999993"/>
    <x v="0"/>
    <x v="1"/>
    <x v="1"/>
  </r>
  <r>
    <n v="15615029"/>
    <s v="Munro"/>
    <x v="1"/>
    <x v="1"/>
    <n v="39"/>
    <x v="0"/>
    <x v="5"/>
    <n v="0"/>
    <x v="0"/>
    <x v="0"/>
    <n v="734"/>
    <x v="2"/>
    <x v="0"/>
    <x v="0"/>
    <n v="95135.27"/>
    <x v="1"/>
    <x v="0"/>
    <x v="1"/>
  </r>
  <r>
    <n v="15769005"/>
    <s v="Hayward"/>
    <x v="0"/>
    <x v="1"/>
    <n v="49"/>
    <x v="0"/>
    <x v="4"/>
    <n v="154344.49"/>
    <x v="2"/>
    <x v="2"/>
    <n v="709"/>
    <x v="2"/>
    <x v="0"/>
    <x v="0"/>
    <n v="38794.57"/>
    <x v="1"/>
    <x v="3"/>
    <x v="2"/>
  </r>
  <r>
    <n v="15746326"/>
    <s v="Fields"/>
    <x v="0"/>
    <x v="1"/>
    <n v="43"/>
    <x v="0"/>
    <x v="6"/>
    <n v="0"/>
    <x v="0"/>
    <x v="2"/>
    <n v="591"/>
    <x v="1"/>
    <x v="1"/>
    <x v="0"/>
    <n v="198926.36"/>
    <x v="1"/>
    <x v="4"/>
    <x v="2"/>
  </r>
  <r>
    <n v="15722364"/>
    <s v="Onwumelu"/>
    <x v="0"/>
    <x v="1"/>
    <n v="43"/>
    <x v="0"/>
    <x v="9"/>
    <n v="189026.53"/>
    <x v="2"/>
    <x v="2"/>
    <n v="664"/>
    <x v="2"/>
    <x v="0"/>
    <x v="0"/>
    <n v="56099.86"/>
    <x v="1"/>
    <x v="1"/>
    <x v="3"/>
  </r>
  <r>
    <n v="15704954"/>
    <s v="Suffolk"/>
    <x v="0"/>
    <x v="1"/>
    <n v="37"/>
    <x v="0"/>
    <x v="10"/>
    <n v="120764.08"/>
    <x v="2"/>
    <x v="0"/>
    <n v="431"/>
    <x v="4"/>
    <x v="0"/>
    <x v="0"/>
    <n v="117023.08"/>
    <x v="1"/>
    <x v="0"/>
    <x v="0"/>
  </r>
  <r>
    <n v="15694409"/>
    <s v="Tsao"/>
    <x v="2"/>
    <x v="0"/>
    <n v="22"/>
    <x v="1"/>
    <x v="6"/>
    <n v="97975.82"/>
    <x v="1"/>
    <x v="2"/>
    <n v="647"/>
    <x v="0"/>
    <x v="1"/>
    <x v="0"/>
    <n v="62083"/>
    <x v="1"/>
    <x v="1"/>
    <x v="2"/>
  </r>
  <r>
    <n v="15754068"/>
    <s v="Judd"/>
    <x v="0"/>
    <x v="1"/>
    <n v="32"/>
    <x v="0"/>
    <x v="4"/>
    <n v="0"/>
    <x v="0"/>
    <x v="2"/>
    <n v="578"/>
    <x v="1"/>
    <x v="0"/>
    <x v="0"/>
    <n v="141822.79999999999"/>
    <x v="1"/>
    <x v="2"/>
    <x v="2"/>
  </r>
  <r>
    <n v="15683841"/>
    <s v="Hamilton"/>
    <x v="2"/>
    <x v="1"/>
    <n v="41"/>
    <x v="0"/>
    <x v="7"/>
    <n v="113270.2"/>
    <x v="2"/>
    <x v="2"/>
    <n v="555"/>
    <x v="1"/>
    <x v="0"/>
    <x v="0"/>
    <n v="185387.14"/>
    <x v="1"/>
    <x v="4"/>
    <x v="3"/>
  </r>
  <r>
    <n v="15789095"/>
    <s v="T'ang"/>
    <x v="1"/>
    <x v="1"/>
    <n v="30"/>
    <x v="0"/>
    <x v="4"/>
    <n v="0"/>
    <x v="0"/>
    <x v="2"/>
    <n v="775"/>
    <x v="2"/>
    <x v="1"/>
    <x v="0"/>
    <n v="57461.13"/>
    <x v="1"/>
    <x v="1"/>
    <x v="2"/>
  </r>
  <r>
    <n v="15719958"/>
    <s v="Degtyarev"/>
    <x v="2"/>
    <x v="1"/>
    <n v="39"/>
    <x v="0"/>
    <x v="6"/>
    <n v="124548.99"/>
    <x v="2"/>
    <x v="2"/>
    <n v="850"/>
    <x v="3"/>
    <x v="0"/>
    <x v="0"/>
    <n v="120380.12"/>
    <x v="1"/>
    <x v="0"/>
    <x v="2"/>
  </r>
  <r>
    <n v="15689514"/>
    <s v="Kang"/>
    <x v="0"/>
    <x v="1"/>
    <n v="43"/>
    <x v="0"/>
    <x v="2"/>
    <n v="201696.07"/>
    <x v="2"/>
    <x v="0"/>
    <n v="625"/>
    <x v="0"/>
    <x v="0"/>
    <x v="1"/>
    <n v="133020.9"/>
    <x v="0"/>
    <x v="2"/>
    <x v="1"/>
  </r>
  <r>
    <n v="15621353"/>
    <s v="Hudson"/>
    <x v="1"/>
    <x v="0"/>
    <n v="37"/>
    <x v="0"/>
    <x v="3"/>
    <n v="0"/>
    <x v="0"/>
    <x v="2"/>
    <n v="645"/>
    <x v="0"/>
    <x v="0"/>
    <x v="1"/>
    <n v="13589.93"/>
    <x v="1"/>
    <x v="3"/>
    <x v="1"/>
  </r>
  <r>
    <n v="15627232"/>
    <s v="Jibunoh"/>
    <x v="2"/>
    <x v="1"/>
    <n v="44"/>
    <x v="0"/>
    <x v="3"/>
    <n v="114203.47"/>
    <x v="2"/>
    <x v="0"/>
    <n v="608"/>
    <x v="0"/>
    <x v="0"/>
    <x v="0"/>
    <n v="77830.36"/>
    <x v="0"/>
    <x v="1"/>
    <x v="1"/>
  </r>
  <r>
    <n v="15745843"/>
    <s v="Kinlaw"/>
    <x v="1"/>
    <x v="0"/>
    <n v="31"/>
    <x v="0"/>
    <x v="4"/>
    <n v="0"/>
    <x v="0"/>
    <x v="2"/>
    <n v="689"/>
    <x v="2"/>
    <x v="0"/>
    <x v="0"/>
    <n v="136610.01999999999"/>
    <x v="1"/>
    <x v="2"/>
    <x v="2"/>
  </r>
  <r>
    <n v="15722902"/>
    <s v="Chizuoke"/>
    <x v="2"/>
    <x v="1"/>
    <n v="50"/>
    <x v="0"/>
    <x v="2"/>
    <n v="125437.64"/>
    <x v="2"/>
    <x v="0"/>
    <n v="652"/>
    <x v="0"/>
    <x v="0"/>
    <x v="0"/>
    <n v="17160.939999999999"/>
    <x v="0"/>
    <x v="3"/>
    <x v="1"/>
  </r>
  <r>
    <n v="15791767"/>
    <s v="Lucciano"/>
    <x v="0"/>
    <x v="0"/>
    <n v="26"/>
    <x v="1"/>
    <x v="3"/>
    <n v="0"/>
    <x v="0"/>
    <x v="2"/>
    <n v="769"/>
    <x v="2"/>
    <x v="0"/>
    <x v="1"/>
    <n v="176843.53"/>
    <x v="1"/>
    <x v="4"/>
    <x v="1"/>
  </r>
  <r>
    <n v="15792722"/>
    <s v="Omeokachie"/>
    <x v="0"/>
    <x v="0"/>
    <n v="43"/>
    <x v="0"/>
    <x v="2"/>
    <n v="64897.75"/>
    <x v="1"/>
    <x v="0"/>
    <n v="611"/>
    <x v="0"/>
    <x v="0"/>
    <x v="1"/>
    <n v="114996.33"/>
    <x v="1"/>
    <x v="0"/>
    <x v="1"/>
  </r>
  <r>
    <n v="15723006"/>
    <s v="Gorbunova"/>
    <x v="0"/>
    <x v="1"/>
    <n v="38"/>
    <x v="0"/>
    <x v="2"/>
    <n v="0"/>
    <x v="0"/>
    <x v="2"/>
    <n v="489"/>
    <x v="4"/>
    <x v="1"/>
    <x v="0"/>
    <n v="196990.79"/>
    <x v="1"/>
    <x v="4"/>
    <x v="1"/>
  </r>
  <r>
    <n v="15771942"/>
    <s v="Tikhonov"/>
    <x v="2"/>
    <x v="0"/>
    <n v="46"/>
    <x v="0"/>
    <x v="9"/>
    <n v="135555.66"/>
    <x v="2"/>
    <x v="0"/>
    <n v="528"/>
    <x v="1"/>
    <x v="0"/>
    <x v="1"/>
    <n v="133146.03"/>
    <x v="0"/>
    <x v="2"/>
    <x v="3"/>
  </r>
  <r>
    <n v="15774738"/>
    <s v="Campa"/>
    <x v="0"/>
    <x v="1"/>
    <n v="44"/>
    <x v="0"/>
    <x v="6"/>
    <n v="107764.75"/>
    <x v="2"/>
    <x v="0"/>
    <n v="632"/>
    <x v="0"/>
    <x v="0"/>
    <x v="1"/>
    <n v="185667.72"/>
    <x v="1"/>
    <x v="4"/>
    <x v="2"/>
  </r>
  <r>
    <n v="15574004"/>
    <s v="Mancini"/>
    <x v="0"/>
    <x v="0"/>
    <n v="27"/>
    <x v="1"/>
    <x v="5"/>
    <n v="117307.44"/>
    <x v="2"/>
    <x v="2"/>
    <n v="429"/>
    <x v="4"/>
    <x v="0"/>
    <x v="0"/>
    <n v="24020.49"/>
    <x v="1"/>
    <x v="3"/>
    <x v="1"/>
  </r>
  <r>
    <n v="15587233"/>
    <s v="Donoghue"/>
    <x v="0"/>
    <x v="1"/>
    <n v="41"/>
    <x v="0"/>
    <x v="2"/>
    <n v="73700.12"/>
    <x v="1"/>
    <x v="1"/>
    <n v="457"/>
    <x v="4"/>
    <x v="0"/>
    <x v="0"/>
    <n v="185750.02"/>
    <x v="0"/>
    <x v="4"/>
    <x v="1"/>
  </r>
  <r>
    <n v="15808228"/>
    <s v="Tuan"/>
    <x v="1"/>
    <x v="0"/>
    <n v="44"/>
    <x v="0"/>
    <x v="5"/>
    <n v="60603.4"/>
    <x v="1"/>
    <x v="0"/>
    <n v="768"/>
    <x v="2"/>
    <x v="0"/>
    <x v="0"/>
    <n v="178045.97"/>
    <x v="1"/>
    <x v="4"/>
    <x v="1"/>
  </r>
  <r>
    <n v="15682834"/>
    <s v="Johnstone"/>
    <x v="1"/>
    <x v="0"/>
    <n v="35"/>
    <x v="0"/>
    <x v="4"/>
    <n v="40169.879999999997"/>
    <x v="1"/>
    <x v="2"/>
    <n v="715"/>
    <x v="2"/>
    <x v="0"/>
    <x v="0"/>
    <n v="199857.47"/>
    <x v="1"/>
    <x v="4"/>
    <x v="2"/>
  </r>
  <r>
    <n v="15571752"/>
    <s v="Romani"/>
    <x v="2"/>
    <x v="0"/>
    <n v="32"/>
    <x v="0"/>
    <x v="7"/>
    <n v="92041.87"/>
    <x v="1"/>
    <x v="0"/>
    <n v="668"/>
    <x v="2"/>
    <x v="0"/>
    <x v="0"/>
    <n v="43595.9"/>
    <x v="1"/>
    <x v="3"/>
    <x v="3"/>
  </r>
  <r>
    <n v="15743067"/>
    <s v="Fuller"/>
    <x v="2"/>
    <x v="1"/>
    <n v="26"/>
    <x v="1"/>
    <x v="6"/>
    <n v="130483.95"/>
    <x v="2"/>
    <x v="0"/>
    <n v="625"/>
    <x v="0"/>
    <x v="0"/>
    <x v="1"/>
    <n v="122810.53"/>
    <x v="1"/>
    <x v="0"/>
    <x v="2"/>
  </r>
  <r>
    <n v="15714466"/>
    <s v="Baxter"/>
    <x v="0"/>
    <x v="0"/>
    <n v="41"/>
    <x v="0"/>
    <x v="8"/>
    <n v="0"/>
    <x v="0"/>
    <x v="1"/>
    <n v="846"/>
    <x v="3"/>
    <x v="0"/>
    <x v="1"/>
    <n v="3440.47"/>
    <x v="0"/>
    <x v="3"/>
    <x v="2"/>
  </r>
  <r>
    <n v="15617982"/>
    <s v="Pirozzi"/>
    <x v="1"/>
    <x v="0"/>
    <n v="42"/>
    <x v="0"/>
    <x v="6"/>
    <n v="0"/>
    <x v="0"/>
    <x v="2"/>
    <n v="661"/>
    <x v="2"/>
    <x v="0"/>
    <x v="1"/>
    <n v="35989.410000000003"/>
    <x v="1"/>
    <x v="3"/>
    <x v="2"/>
  </r>
  <r>
    <n v="15696637"/>
    <s v="Sung"/>
    <x v="0"/>
    <x v="0"/>
    <n v="23"/>
    <x v="1"/>
    <x v="7"/>
    <n v="151097.28"/>
    <x v="2"/>
    <x v="0"/>
    <n v="571"/>
    <x v="1"/>
    <x v="1"/>
    <x v="0"/>
    <n v="17163.75"/>
    <x v="1"/>
    <x v="3"/>
    <x v="3"/>
  </r>
  <r>
    <n v="15690647"/>
    <s v="Rogers"/>
    <x v="1"/>
    <x v="0"/>
    <n v="46"/>
    <x v="0"/>
    <x v="2"/>
    <n v="67563.31"/>
    <x v="1"/>
    <x v="0"/>
    <n v="582"/>
    <x v="1"/>
    <x v="0"/>
    <x v="1"/>
    <n v="44506.09"/>
    <x v="0"/>
    <x v="3"/>
    <x v="1"/>
  </r>
  <r>
    <n v="15672756"/>
    <s v="Mills"/>
    <x v="0"/>
    <x v="0"/>
    <n v="35"/>
    <x v="0"/>
    <x v="2"/>
    <n v="112808.18"/>
    <x v="2"/>
    <x v="0"/>
    <n v="716"/>
    <x v="2"/>
    <x v="1"/>
    <x v="0"/>
    <n v="17848.3"/>
    <x v="1"/>
    <x v="3"/>
    <x v="1"/>
  </r>
  <r>
    <n v="15704586"/>
    <s v="Osonduagwuike"/>
    <x v="0"/>
    <x v="0"/>
    <n v="42"/>
    <x v="0"/>
    <x v="3"/>
    <n v="0"/>
    <x v="0"/>
    <x v="2"/>
    <n v="758"/>
    <x v="2"/>
    <x v="1"/>
    <x v="0"/>
    <n v="76209.56"/>
    <x v="1"/>
    <x v="1"/>
    <x v="1"/>
  </r>
  <r>
    <n v="15674526"/>
    <s v="Byrne"/>
    <x v="0"/>
    <x v="1"/>
    <n v="66"/>
    <x v="2"/>
    <x v="4"/>
    <n v="86459.8"/>
    <x v="1"/>
    <x v="0"/>
    <n v="725"/>
    <x v="2"/>
    <x v="0"/>
    <x v="0"/>
    <n v="141476.56"/>
    <x v="1"/>
    <x v="2"/>
    <x v="2"/>
  </r>
  <r>
    <n v="15775295"/>
    <s v="McIntyre"/>
    <x v="0"/>
    <x v="0"/>
    <n v="40"/>
    <x v="0"/>
    <x v="10"/>
    <n v="118633.08"/>
    <x v="2"/>
    <x v="0"/>
    <n v="630"/>
    <x v="0"/>
    <x v="1"/>
    <x v="0"/>
    <n v="60032.46"/>
    <x v="0"/>
    <x v="1"/>
    <x v="0"/>
  </r>
  <r>
    <n v="15684196"/>
    <s v="Aitken"/>
    <x v="0"/>
    <x v="0"/>
    <n v="55"/>
    <x v="0"/>
    <x v="0"/>
    <n v="159441.26999999999"/>
    <x v="2"/>
    <x v="0"/>
    <n v="627"/>
    <x v="0"/>
    <x v="0"/>
    <x v="1"/>
    <n v="100686.11"/>
    <x v="0"/>
    <x v="0"/>
    <x v="0"/>
  </r>
  <r>
    <n v="15727281"/>
    <s v="Macintyre"/>
    <x v="0"/>
    <x v="0"/>
    <n v="27"/>
    <x v="1"/>
    <x v="9"/>
    <n v="0"/>
    <x v="0"/>
    <x v="2"/>
    <n v="653"/>
    <x v="0"/>
    <x v="0"/>
    <x v="1"/>
    <n v="96429.29"/>
    <x v="1"/>
    <x v="0"/>
    <x v="3"/>
  </r>
  <r>
    <n v="15787835"/>
    <s v="Simpson"/>
    <x v="2"/>
    <x v="0"/>
    <n v="38"/>
    <x v="0"/>
    <x v="4"/>
    <n v="125212.65"/>
    <x v="2"/>
    <x v="2"/>
    <n v="775"/>
    <x v="2"/>
    <x v="0"/>
    <x v="0"/>
    <n v="15795.88"/>
    <x v="0"/>
    <x v="3"/>
    <x v="2"/>
  </r>
  <r>
    <n v="15730540"/>
    <s v="Simpson"/>
    <x v="1"/>
    <x v="1"/>
    <n v="45"/>
    <x v="0"/>
    <x v="2"/>
    <n v="88656.37"/>
    <x v="1"/>
    <x v="2"/>
    <n v="794"/>
    <x v="3"/>
    <x v="0"/>
    <x v="1"/>
    <n v="116547.31"/>
    <x v="1"/>
    <x v="0"/>
    <x v="1"/>
  </r>
  <r>
    <n v="15646276"/>
    <s v="Metcalfe"/>
    <x v="0"/>
    <x v="0"/>
    <n v="32"/>
    <x v="0"/>
    <x v="0"/>
    <n v="146033.62"/>
    <x v="2"/>
    <x v="0"/>
    <n v="831"/>
    <x v="3"/>
    <x v="0"/>
    <x v="1"/>
    <n v="191260.74"/>
    <x v="1"/>
    <x v="4"/>
    <x v="0"/>
  </r>
  <r>
    <n v="15582180"/>
    <s v="Lees"/>
    <x v="0"/>
    <x v="1"/>
    <n v="29"/>
    <x v="1"/>
    <x v="9"/>
    <n v="120268.13"/>
    <x v="2"/>
    <x v="0"/>
    <n v="561"/>
    <x v="1"/>
    <x v="0"/>
    <x v="0"/>
    <n v="173870.39"/>
    <x v="1"/>
    <x v="4"/>
    <x v="3"/>
  </r>
  <r>
    <n v="15697095"/>
    <s v="Zetticci"/>
    <x v="1"/>
    <x v="1"/>
    <n v="46"/>
    <x v="0"/>
    <x v="3"/>
    <n v="0"/>
    <x v="0"/>
    <x v="2"/>
    <n v="705"/>
    <x v="2"/>
    <x v="0"/>
    <x v="1"/>
    <n v="117273.35"/>
    <x v="1"/>
    <x v="0"/>
    <x v="1"/>
  </r>
  <r>
    <n v="15748797"/>
    <s v="Dale"/>
    <x v="1"/>
    <x v="0"/>
    <n v="33"/>
    <x v="0"/>
    <x v="10"/>
    <n v="0"/>
    <x v="0"/>
    <x v="0"/>
    <n v="636"/>
    <x v="0"/>
    <x v="0"/>
    <x v="1"/>
    <n v="92277.47"/>
    <x v="0"/>
    <x v="0"/>
    <x v="0"/>
  </r>
  <r>
    <n v="15754796"/>
    <s v="Byrne"/>
    <x v="2"/>
    <x v="0"/>
    <n v="46"/>
    <x v="0"/>
    <x v="4"/>
    <n v="135070.57999999999"/>
    <x v="2"/>
    <x v="2"/>
    <n v="487"/>
    <x v="4"/>
    <x v="0"/>
    <x v="0"/>
    <n v="44244.49"/>
    <x v="0"/>
    <x v="3"/>
    <x v="2"/>
  </r>
  <r>
    <n v="15628947"/>
    <s v="Praed"/>
    <x v="0"/>
    <x v="0"/>
    <n v="38"/>
    <x v="0"/>
    <x v="6"/>
    <n v="0"/>
    <x v="0"/>
    <x v="2"/>
    <n v="693"/>
    <x v="2"/>
    <x v="1"/>
    <x v="1"/>
    <n v="78133.48"/>
    <x v="0"/>
    <x v="1"/>
    <x v="2"/>
  </r>
  <r>
    <n v="15775546"/>
    <s v="Laurens"/>
    <x v="1"/>
    <x v="0"/>
    <n v="29"/>
    <x v="1"/>
    <x v="8"/>
    <n v="0"/>
    <x v="0"/>
    <x v="2"/>
    <n v="517"/>
    <x v="1"/>
    <x v="0"/>
    <x v="1"/>
    <n v="103402.88"/>
    <x v="1"/>
    <x v="0"/>
    <x v="2"/>
  </r>
  <r>
    <n v="15670481"/>
    <s v="Woods"/>
    <x v="0"/>
    <x v="0"/>
    <n v="27"/>
    <x v="1"/>
    <x v="9"/>
    <n v="122550.05"/>
    <x v="2"/>
    <x v="2"/>
    <n v="684"/>
    <x v="2"/>
    <x v="1"/>
    <x v="0"/>
    <n v="137835.82"/>
    <x v="1"/>
    <x v="2"/>
    <x v="3"/>
  </r>
  <r>
    <n v="15619029"/>
    <s v="Bykov"/>
    <x v="1"/>
    <x v="0"/>
    <n v="43"/>
    <x v="0"/>
    <x v="0"/>
    <n v="0"/>
    <x v="0"/>
    <x v="2"/>
    <n v="620"/>
    <x v="0"/>
    <x v="0"/>
    <x v="1"/>
    <n v="20670.099999999999"/>
    <x v="1"/>
    <x v="3"/>
    <x v="0"/>
  </r>
  <r>
    <n v="15613282"/>
    <s v="Vorobyova"/>
    <x v="0"/>
    <x v="1"/>
    <n v="29"/>
    <x v="1"/>
    <x v="2"/>
    <n v="130306.49"/>
    <x v="2"/>
    <x v="0"/>
    <n v="757"/>
    <x v="2"/>
    <x v="0"/>
    <x v="1"/>
    <n v="77469.38"/>
    <x v="1"/>
    <x v="1"/>
    <x v="1"/>
  </r>
  <r>
    <n v="15721487"/>
    <s v="Pirogova"/>
    <x v="0"/>
    <x v="0"/>
    <n v="27"/>
    <x v="1"/>
    <x v="5"/>
    <n v="0"/>
    <x v="0"/>
    <x v="0"/>
    <n v="739"/>
    <x v="2"/>
    <x v="0"/>
    <x v="0"/>
    <n v="57572.38"/>
    <x v="1"/>
    <x v="1"/>
    <x v="1"/>
  </r>
  <r>
    <n v="15797276"/>
    <s v="Sturt"/>
    <x v="1"/>
    <x v="0"/>
    <n v="41"/>
    <x v="0"/>
    <x v="4"/>
    <n v="90350.77"/>
    <x v="1"/>
    <x v="0"/>
    <n v="662"/>
    <x v="2"/>
    <x v="0"/>
    <x v="1"/>
    <n v="75884.649999999994"/>
    <x v="0"/>
    <x v="1"/>
    <x v="2"/>
  </r>
  <r>
    <n v="15612494"/>
    <s v="Panicucci"/>
    <x v="0"/>
    <x v="0"/>
    <n v="44"/>
    <x v="0"/>
    <x v="5"/>
    <n v="128747.69"/>
    <x v="2"/>
    <x v="0"/>
    <n v="359"/>
    <x v="4"/>
    <x v="0"/>
    <x v="1"/>
    <n v="146955.71"/>
    <x v="0"/>
    <x v="2"/>
    <x v="1"/>
  </r>
  <r>
    <n v="15629617"/>
    <s v="Cook"/>
    <x v="1"/>
    <x v="1"/>
    <n v="23"/>
    <x v="1"/>
    <x v="0"/>
    <n v="126873.52"/>
    <x v="2"/>
    <x v="0"/>
    <n v="572"/>
    <x v="1"/>
    <x v="1"/>
    <x v="0"/>
    <n v="67040.12"/>
    <x v="1"/>
    <x v="1"/>
    <x v="0"/>
  </r>
  <r>
    <n v="15600821"/>
    <s v="Hardy"/>
    <x v="0"/>
    <x v="1"/>
    <n v="69"/>
    <x v="2"/>
    <x v="0"/>
    <n v="108424.19"/>
    <x v="2"/>
    <x v="0"/>
    <n v="721"/>
    <x v="2"/>
    <x v="0"/>
    <x v="0"/>
    <n v="178418.35"/>
    <x v="1"/>
    <x v="4"/>
    <x v="0"/>
  </r>
  <r>
    <n v="15579062"/>
    <s v="Chu"/>
    <x v="0"/>
    <x v="1"/>
    <n v="32"/>
    <x v="0"/>
    <x v="9"/>
    <n v="0"/>
    <x v="0"/>
    <x v="2"/>
    <n v="707"/>
    <x v="2"/>
    <x v="1"/>
    <x v="1"/>
    <n v="30807.02"/>
    <x v="1"/>
    <x v="3"/>
    <x v="3"/>
  </r>
  <r>
    <n v="15814268"/>
    <s v="Franklin"/>
    <x v="0"/>
    <x v="0"/>
    <n v="40"/>
    <x v="0"/>
    <x v="8"/>
    <n v="84350.07"/>
    <x v="1"/>
    <x v="0"/>
    <n v="444"/>
    <x v="4"/>
    <x v="0"/>
    <x v="1"/>
    <n v="143835.76"/>
    <x v="1"/>
    <x v="2"/>
    <x v="2"/>
  </r>
  <r>
    <n v="15710164"/>
    <s v="P'eng"/>
    <x v="0"/>
    <x v="0"/>
    <n v="73"/>
    <x v="2"/>
    <x v="3"/>
    <n v="0"/>
    <x v="0"/>
    <x v="2"/>
    <n v="523"/>
    <x v="1"/>
    <x v="1"/>
    <x v="1"/>
    <n v="130883.9"/>
    <x v="0"/>
    <x v="2"/>
    <x v="1"/>
  </r>
  <r>
    <n v="15693904"/>
    <s v="Chiang"/>
    <x v="2"/>
    <x v="0"/>
    <n v="30"/>
    <x v="0"/>
    <x v="4"/>
    <n v="84958.6"/>
    <x v="1"/>
    <x v="2"/>
    <n v="685"/>
    <x v="2"/>
    <x v="1"/>
    <x v="0"/>
    <n v="194343.72"/>
    <x v="1"/>
    <x v="4"/>
    <x v="2"/>
  </r>
  <r>
    <n v="15588986"/>
    <s v="Grant"/>
    <x v="2"/>
    <x v="0"/>
    <n v="29"/>
    <x v="1"/>
    <x v="4"/>
    <n v="99097.36"/>
    <x v="1"/>
    <x v="0"/>
    <n v="673"/>
    <x v="2"/>
    <x v="0"/>
    <x v="0"/>
    <n v="9796.69"/>
    <x v="1"/>
    <x v="3"/>
    <x v="2"/>
  </r>
  <r>
    <n v="15797733"/>
    <s v="Udobata"/>
    <x v="2"/>
    <x v="1"/>
    <n v="30"/>
    <x v="0"/>
    <x v="7"/>
    <n v="136622.54999999999"/>
    <x v="2"/>
    <x v="2"/>
    <n v="503"/>
    <x v="1"/>
    <x v="1"/>
    <x v="1"/>
    <n v="47310.239999999998"/>
    <x v="1"/>
    <x v="3"/>
    <x v="3"/>
  </r>
  <r>
    <n v="15620507"/>
    <s v="Siciliani"/>
    <x v="2"/>
    <x v="0"/>
    <n v="30"/>
    <x v="0"/>
    <x v="8"/>
    <n v="156771.68"/>
    <x v="2"/>
    <x v="0"/>
    <n v="485"/>
    <x v="4"/>
    <x v="0"/>
    <x v="0"/>
    <n v="141148.21"/>
    <x v="1"/>
    <x v="2"/>
    <x v="2"/>
  </r>
  <r>
    <n v="15685150"/>
    <s v="Evans"/>
    <x v="2"/>
    <x v="1"/>
    <n v="28"/>
    <x v="1"/>
    <x v="3"/>
    <n v="167658.32999999999"/>
    <x v="2"/>
    <x v="2"/>
    <n v="799"/>
    <x v="3"/>
    <x v="0"/>
    <x v="0"/>
    <n v="111138.25"/>
    <x v="1"/>
    <x v="0"/>
    <x v="1"/>
  </r>
  <r>
    <n v="15667651"/>
    <s v="Young"/>
    <x v="1"/>
    <x v="0"/>
    <n v="33"/>
    <x v="0"/>
    <x v="2"/>
    <n v="0"/>
    <x v="0"/>
    <x v="2"/>
    <n v="585"/>
    <x v="1"/>
    <x v="0"/>
    <x v="1"/>
    <n v="114182.07"/>
    <x v="1"/>
    <x v="0"/>
    <x v="1"/>
  </r>
  <r>
    <n v="15774166"/>
    <s v="Mitchell"/>
    <x v="2"/>
    <x v="0"/>
    <n v="24"/>
    <x v="1"/>
    <x v="0"/>
    <n v="109483.54"/>
    <x v="2"/>
    <x v="2"/>
    <n v="607"/>
    <x v="0"/>
    <x v="1"/>
    <x v="0"/>
    <n v="127560.77"/>
    <x v="1"/>
    <x v="0"/>
    <x v="0"/>
  </r>
  <r>
    <n v="15649280"/>
    <s v="Lucchese"/>
    <x v="2"/>
    <x v="0"/>
    <n v="40"/>
    <x v="0"/>
    <x v="9"/>
    <n v="134504.78"/>
    <x v="2"/>
    <x v="0"/>
    <n v="521"/>
    <x v="1"/>
    <x v="0"/>
    <x v="1"/>
    <n v="18082.060000000001"/>
    <x v="1"/>
    <x v="3"/>
    <x v="3"/>
  </r>
  <r>
    <n v="15705657"/>
    <s v="Hewitt"/>
    <x v="0"/>
    <x v="0"/>
    <n v="44"/>
    <x v="0"/>
    <x v="0"/>
    <n v="114427.86"/>
    <x v="2"/>
    <x v="0"/>
    <n v="535"/>
    <x v="1"/>
    <x v="0"/>
    <x v="0"/>
    <n v="136330.26"/>
    <x v="1"/>
    <x v="2"/>
    <x v="0"/>
  </r>
  <r>
    <n v="15753969"/>
    <s v="K'ung"/>
    <x v="1"/>
    <x v="1"/>
    <n v="45"/>
    <x v="0"/>
    <x v="8"/>
    <n v="83888.54"/>
    <x v="1"/>
    <x v="0"/>
    <n v="724"/>
    <x v="2"/>
    <x v="1"/>
    <x v="0"/>
    <n v="34121.81"/>
    <x v="1"/>
    <x v="3"/>
    <x v="2"/>
  </r>
  <r>
    <n v="15742378"/>
    <s v="Swaim"/>
    <x v="2"/>
    <x v="1"/>
    <n v="32"/>
    <x v="0"/>
    <x v="8"/>
    <n v="110029.77"/>
    <x v="2"/>
    <x v="0"/>
    <n v="520"/>
    <x v="1"/>
    <x v="0"/>
    <x v="1"/>
    <n v="56246.69"/>
    <x v="1"/>
    <x v="1"/>
    <x v="2"/>
  </r>
  <r>
    <n v="15794874"/>
    <s v="Quinones"/>
    <x v="1"/>
    <x v="1"/>
    <n v="41"/>
    <x v="0"/>
    <x v="9"/>
    <n v="127523.75"/>
    <x v="2"/>
    <x v="0"/>
    <n v="696"/>
    <x v="2"/>
    <x v="1"/>
    <x v="0"/>
    <n v="191417.42"/>
    <x v="1"/>
    <x v="4"/>
    <x v="3"/>
  </r>
  <r>
    <n v="15589221"/>
    <s v="Kennedy"/>
    <x v="2"/>
    <x v="1"/>
    <n v="30"/>
    <x v="0"/>
    <x v="1"/>
    <n v="139762.13"/>
    <x v="2"/>
    <x v="2"/>
    <n v="657"/>
    <x v="0"/>
    <x v="0"/>
    <x v="0"/>
    <n v="23317.88"/>
    <x v="1"/>
    <x v="3"/>
    <x v="0"/>
  </r>
  <r>
    <n v="15596671"/>
    <s v="Endrizzi"/>
    <x v="1"/>
    <x v="0"/>
    <n v="42"/>
    <x v="0"/>
    <x v="2"/>
    <n v="91611.12"/>
    <x v="1"/>
    <x v="0"/>
    <n v="603"/>
    <x v="0"/>
    <x v="1"/>
    <x v="1"/>
    <n v="144675.29999999999"/>
    <x v="0"/>
    <x v="2"/>
    <x v="1"/>
  </r>
  <r>
    <n v="15583668"/>
    <s v="Ludowici"/>
    <x v="0"/>
    <x v="0"/>
    <n v="42"/>
    <x v="0"/>
    <x v="0"/>
    <n v="109471.79"/>
    <x v="2"/>
    <x v="0"/>
    <n v="726"/>
    <x v="2"/>
    <x v="1"/>
    <x v="0"/>
    <n v="175161.05"/>
    <x v="1"/>
    <x v="4"/>
    <x v="0"/>
  </r>
  <r>
    <n v="15710206"/>
    <s v="Larson"/>
    <x v="0"/>
    <x v="0"/>
    <n v="39"/>
    <x v="0"/>
    <x v="4"/>
    <n v="150500.64000000001"/>
    <x v="2"/>
    <x v="0"/>
    <n v="591"/>
    <x v="1"/>
    <x v="0"/>
    <x v="1"/>
    <n v="14928.8"/>
    <x v="1"/>
    <x v="3"/>
    <x v="2"/>
  </r>
  <r>
    <n v="15799966"/>
    <s v="Chigolum"/>
    <x v="2"/>
    <x v="0"/>
    <n v="59"/>
    <x v="0"/>
    <x v="9"/>
    <n v="101609.77"/>
    <x v="2"/>
    <x v="0"/>
    <n v="792"/>
    <x v="3"/>
    <x v="1"/>
    <x v="1"/>
    <n v="161479.19"/>
    <x v="0"/>
    <x v="2"/>
    <x v="3"/>
  </r>
  <r>
    <n v="15794560"/>
    <s v="Maclean"/>
    <x v="0"/>
    <x v="1"/>
    <n v="57"/>
    <x v="0"/>
    <x v="8"/>
    <n v="0"/>
    <x v="0"/>
    <x v="0"/>
    <n v="550"/>
    <x v="1"/>
    <x v="0"/>
    <x v="0"/>
    <n v="133501.94"/>
    <x v="1"/>
    <x v="2"/>
    <x v="2"/>
  </r>
  <r>
    <n v="15626485"/>
    <s v="Lu"/>
    <x v="0"/>
    <x v="0"/>
    <n v="26"/>
    <x v="1"/>
    <x v="2"/>
    <n v="78892.23"/>
    <x v="1"/>
    <x v="0"/>
    <n v="601"/>
    <x v="0"/>
    <x v="0"/>
    <x v="0"/>
    <n v="23703.52"/>
    <x v="1"/>
    <x v="3"/>
    <x v="1"/>
  </r>
  <r>
    <n v="15703143"/>
    <s v="Tuan"/>
    <x v="0"/>
    <x v="0"/>
    <n v="29"/>
    <x v="1"/>
    <x v="6"/>
    <n v="82344.84"/>
    <x v="1"/>
    <x v="0"/>
    <n v="820"/>
    <x v="3"/>
    <x v="1"/>
    <x v="0"/>
    <n v="115985.38"/>
    <x v="1"/>
    <x v="0"/>
    <x v="2"/>
  </r>
  <r>
    <n v="15809772"/>
    <s v="Glover"/>
    <x v="0"/>
    <x v="1"/>
    <n v="48"/>
    <x v="0"/>
    <x v="0"/>
    <n v="0"/>
    <x v="0"/>
    <x v="0"/>
    <n v="667"/>
    <x v="2"/>
    <x v="0"/>
    <x v="1"/>
    <n v="43229.2"/>
    <x v="1"/>
    <x v="3"/>
    <x v="0"/>
  </r>
  <r>
    <n v="15687959"/>
    <s v="Landman"/>
    <x v="1"/>
    <x v="0"/>
    <n v="44"/>
    <x v="0"/>
    <x v="4"/>
    <n v="0"/>
    <x v="0"/>
    <x v="0"/>
    <n v="573"/>
    <x v="1"/>
    <x v="0"/>
    <x v="0"/>
    <n v="94862.93"/>
    <x v="1"/>
    <x v="0"/>
    <x v="2"/>
  </r>
  <r>
    <n v="15585282"/>
    <s v="Trevisano"/>
    <x v="0"/>
    <x v="1"/>
    <n v="62"/>
    <x v="2"/>
    <x v="1"/>
    <n v="127706.33"/>
    <x v="2"/>
    <x v="2"/>
    <n v="755"/>
    <x v="2"/>
    <x v="1"/>
    <x v="0"/>
    <n v="142377.69"/>
    <x v="1"/>
    <x v="2"/>
    <x v="0"/>
  </r>
  <r>
    <n v="15714993"/>
    <s v="Longo"/>
    <x v="0"/>
    <x v="0"/>
    <n v="41"/>
    <x v="0"/>
    <x v="9"/>
    <n v="124349.34"/>
    <x v="2"/>
    <x v="0"/>
    <n v="552"/>
    <x v="1"/>
    <x v="0"/>
    <x v="1"/>
    <n v="135635.25"/>
    <x v="1"/>
    <x v="2"/>
    <x v="3"/>
  </r>
  <r>
    <n v="15596021"/>
    <s v="K?"/>
    <x v="1"/>
    <x v="1"/>
    <n v="44"/>
    <x v="0"/>
    <x v="2"/>
    <n v="0"/>
    <x v="0"/>
    <x v="2"/>
    <n v="598"/>
    <x v="1"/>
    <x v="0"/>
    <x v="1"/>
    <n v="148487.9"/>
    <x v="1"/>
    <x v="2"/>
    <x v="1"/>
  </r>
  <r>
    <n v="15646615"/>
    <s v="Muir"/>
    <x v="2"/>
    <x v="1"/>
    <n v="28"/>
    <x v="1"/>
    <x v="1"/>
    <n v="119336.29"/>
    <x v="2"/>
    <x v="2"/>
    <n v="576"/>
    <x v="1"/>
    <x v="1"/>
    <x v="0"/>
    <n v="58976.85"/>
    <x v="1"/>
    <x v="1"/>
    <x v="0"/>
  </r>
  <r>
    <n v="15742632"/>
    <s v="Alexeyeva"/>
    <x v="0"/>
    <x v="0"/>
    <n v="31"/>
    <x v="0"/>
    <x v="9"/>
    <n v="0"/>
    <x v="0"/>
    <x v="0"/>
    <n v="670"/>
    <x v="2"/>
    <x v="1"/>
    <x v="0"/>
    <n v="76254.83"/>
    <x v="1"/>
    <x v="1"/>
    <x v="3"/>
  </r>
  <r>
    <n v="15574068"/>
    <s v="Norman"/>
    <x v="2"/>
    <x v="1"/>
    <n v="56"/>
    <x v="0"/>
    <x v="9"/>
    <n v="104217.3"/>
    <x v="2"/>
    <x v="0"/>
    <n v="504"/>
    <x v="1"/>
    <x v="1"/>
    <x v="1"/>
    <n v="55857.48"/>
    <x v="0"/>
    <x v="1"/>
    <x v="3"/>
  </r>
  <r>
    <n v="15806967"/>
    <s v="Simmons"/>
    <x v="0"/>
    <x v="0"/>
    <n v="65"/>
    <x v="2"/>
    <x v="3"/>
    <n v="0"/>
    <x v="0"/>
    <x v="0"/>
    <n v="778"/>
    <x v="2"/>
    <x v="0"/>
    <x v="0"/>
    <n v="77867.23"/>
    <x v="1"/>
    <x v="1"/>
    <x v="1"/>
  </r>
  <r>
    <n v="15796334"/>
    <s v="Chukwualuka"/>
    <x v="2"/>
    <x v="1"/>
    <n v="39"/>
    <x v="0"/>
    <x v="7"/>
    <n v="144757.01999999999"/>
    <x v="2"/>
    <x v="0"/>
    <n v="558"/>
    <x v="1"/>
    <x v="0"/>
    <x v="1"/>
    <n v="22878.16"/>
    <x v="0"/>
    <x v="3"/>
    <x v="3"/>
  </r>
  <r>
    <n v="15688713"/>
    <s v="McCall"/>
    <x v="1"/>
    <x v="1"/>
    <n v="44"/>
    <x v="0"/>
    <x v="5"/>
    <n v="0"/>
    <x v="0"/>
    <x v="0"/>
    <n v="627"/>
    <x v="0"/>
    <x v="0"/>
    <x v="0"/>
    <n v="114469.55"/>
    <x v="1"/>
    <x v="0"/>
    <x v="1"/>
  </r>
  <r>
    <n v="15796179"/>
    <s v="Moore"/>
    <x v="0"/>
    <x v="1"/>
    <n v="43"/>
    <x v="0"/>
    <x v="2"/>
    <n v="0"/>
    <x v="0"/>
    <x v="0"/>
    <n v="683"/>
    <x v="2"/>
    <x v="0"/>
    <x v="1"/>
    <n v="96754.8"/>
    <x v="1"/>
    <x v="0"/>
    <x v="1"/>
  </r>
  <r>
    <n v="15598751"/>
    <s v="Ingram"/>
    <x v="0"/>
    <x v="0"/>
    <n v="43"/>
    <x v="0"/>
    <x v="5"/>
    <n v="0"/>
    <x v="0"/>
    <x v="1"/>
    <n v="556"/>
    <x v="1"/>
    <x v="1"/>
    <x v="1"/>
    <n v="125154.57"/>
    <x v="0"/>
    <x v="0"/>
    <x v="1"/>
  </r>
  <r>
    <n v="15703019"/>
    <s v="Okeke"/>
    <x v="0"/>
    <x v="0"/>
    <n v="38"/>
    <x v="0"/>
    <x v="7"/>
    <n v="0"/>
    <x v="0"/>
    <x v="2"/>
    <n v="583"/>
    <x v="1"/>
    <x v="1"/>
    <x v="0"/>
    <n v="113597.64"/>
    <x v="1"/>
    <x v="0"/>
    <x v="3"/>
  </r>
  <r>
    <n v="15646302"/>
    <s v="Shao"/>
    <x v="0"/>
    <x v="0"/>
    <n v="24"/>
    <x v="1"/>
    <x v="3"/>
    <n v="100169.51"/>
    <x v="2"/>
    <x v="0"/>
    <n v="705"/>
    <x v="2"/>
    <x v="0"/>
    <x v="1"/>
    <n v="121408.55"/>
    <x v="1"/>
    <x v="0"/>
    <x v="1"/>
  </r>
  <r>
    <n v="15680855"/>
    <s v="Iloabuchi"/>
    <x v="0"/>
    <x v="1"/>
    <n v="33"/>
    <x v="0"/>
    <x v="0"/>
    <n v="145731.82999999999"/>
    <x v="2"/>
    <x v="0"/>
    <n v="637"/>
    <x v="0"/>
    <x v="1"/>
    <x v="0"/>
    <n v="109219.43"/>
    <x v="1"/>
    <x v="0"/>
    <x v="0"/>
  </r>
  <r>
    <n v="15697311"/>
    <s v="Nebechukwu"/>
    <x v="1"/>
    <x v="1"/>
    <n v="56"/>
    <x v="0"/>
    <x v="8"/>
    <n v="110802.03"/>
    <x v="2"/>
    <x v="0"/>
    <n v="697"/>
    <x v="2"/>
    <x v="0"/>
    <x v="0"/>
    <n v="50230.31"/>
    <x v="0"/>
    <x v="1"/>
    <x v="2"/>
  </r>
  <r>
    <n v="15585367"/>
    <s v="Diribe"/>
    <x v="2"/>
    <x v="0"/>
    <n v="46"/>
    <x v="0"/>
    <x v="4"/>
    <n v="120392.99"/>
    <x v="2"/>
    <x v="0"/>
    <n v="555"/>
    <x v="1"/>
    <x v="0"/>
    <x v="1"/>
    <n v="177719.88"/>
    <x v="0"/>
    <x v="4"/>
    <x v="2"/>
  </r>
  <r>
    <n v="15726556"/>
    <s v="Macgroarty"/>
    <x v="2"/>
    <x v="0"/>
    <n v="26"/>
    <x v="1"/>
    <x v="5"/>
    <n v="135067.51999999999"/>
    <x v="2"/>
    <x v="2"/>
    <n v="594"/>
    <x v="1"/>
    <x v="1"/>
    <x v="1"/>
    <n v="131211.85999999999"/>
    <x v="1"/>
    <x v="2"/>
    <x v="1"/>
  </r>
  <r>
    <n v="15676242"/>
    <s v="Artemova"/>
    <x v="1"/>
    <x v="1"/>
    <n v="31"/>
    <x v="0"/>
    <x v="6"/>
    <n v="136556.44"/>
    <x v="2"/>
    <x v="0"/>
    <n v="632"/>
    <x v="0"/>
    <x v="0"/>
    <x v="1"/>
    <n v="82152.83"/>
    <x v="0"/>
    <x v="1"/>
    <x v="2"/>
  </r>
  <r>
    <n v="15684198"/>
    <s v="McDonald"/>
    <x v="0"/>
    <x v="0"/>
    <n v="38"/>
    <x v="0"/>
    <x v="7"/>
    <n v="0"/>
    <x v="0"/>
    <x v="2"/>
    <n v="551"/>
    <x v="1"/>
    <x v="0"/>
    <x v="0"/>
    <n v="216.27"/>
    <x v="1"/>
    <x v="3"/>
    <x v="3"/>
  </r>
  <r>
    <n v="15774882"/>
    <s v="Mazzanti"/>
    <x v="0"/>
    <x v="0"/>
    <n v="35"/>
    <x v="0"/>
    <x v="6"/>
    <n v="99587.43"/>
    <x v="1"/>
    <x v="0"/>
    <n v="687"/>
    <x v="2"/>
    <x v="0"/>
    <x v="0"/>
    <n v="1713.1"/>
    <x v="0"/>
    <x v="3"/>
    <x v="2"/>
  </r>
  <r>
    <n v="15714227"/>
    <s v="Kelly"/>
    <x v="0"/>
    <x v="0"/>
    <n v="53"/>
    <x v="0"/>
    <x v="3"/>
    <n v="0"/>
    <x v="0"/>
    <x v="0"/>
    <n v="672"/>
    <x v="2"/>
    <x v="0"/>
    <x v="0"/>
    <n v="136910.18"/>
    <x v="1"/>
    <x v="2"/>
    <x v="1"/>
  </r>
  <r>
    <n v="15608653"/>
    <s v="Davison"/>
    <x v="1"/>
    <x v="0"/>
    <n v="34"/>
    <x v="0"/>
    <x v="3"/>
    <n v="70731.070000000007"/>
    <x v="1"/>
    <x v="0"/>
    <n v="521"/>
    <x v="1"/>
    <x v="0"/>
    <x v="0"/>
    <n v="20243.97"/>
    <x v="0"/>
    <x v="3"/>
    <x v="1"/>
  </r>
  <r>
    <n v="15784280"/>
    <s v="Reilly"/>
    <x v="2"/>
    <x v="1"/>
    <n v="35"/>
    <x v="0"/>
    <x v="0"/>
    <n v="109342.82"/>
    <x v="2"/>
    <x v="2"/>
    <n v="686"/>
    <x v="2"/>
    <x v="1"/>
    <x v="0"/>
    <n v="86043.27"/>
    <x v="1"/>
    <x v="1"/>
    <x v="0"/>
  </r>
  <r>
    <n v="15789546"/>
    <s v="Ojiofor"/>
    <x v="1"/>
    <x v="1"/>
    <n v="28"/>
    <x v="1"/>
    <x v="2"/>
    <n v="0"/>
    <x v="0"/>
    <x v="2"/>
    <n v="639"/>
    <x v="0"/>
    <x v="0"/>
    <x v="1"/>
    <n v="126561.07"/>
    <x v="1"/>
    <x v="0"/>
    <x v="1"/>
  </r>
  <r>
    <n v="15590320"/>
    <s v="Shelton"/>
    <x v="0"/>
    <x v="1"/>
    <n v="66"/>
    <x v="2"/>
    <x v="4"/>
    <n v="0"/>
    <x v="0"/>
    <x v="2"/>
    <n v="850"/>
    <x v="3"/>
    <x v="1"/>
    <x v="0"/>
    <n v="64350.8"/>
    <x v="1"/>
    <x v="1"/>
    <x v="2"/>
  </r>
  <r>
    <n v="15678385"/>
    <s v="Lange"/>
    <x v="0"/>
    <x v="1"/>
    <n v="25"/>
    <x v="1"/>
    <x v="0"/>
    <n v="78247.31"/>
    <x v="1"/>
    <x v="2"/>
    <n v="465"/>
    <x v="4"/>
    <x v="0"/>
    <x v="0"/>
    <n v="10472.31"/>
    <x v="1"/>
    <x v="3"/>
    <x v="0"/>
  </r>
  <r>
    <n v="15571778"/>
    <s v="Trentini"/>
    <x v="0"/>
    <x v="0"/>
    <n v="55"/>
    <x v="0"/>
    <x v="7"/>
    <n v="117561.49"/>
    <x v="2"/>
    <x v="0"/>
    <n v="817"/>
    <x v="3"/>
    <x v="0"/>
    <x v="1"/>
    <n v="95941.55"/>
    <x v="0"/>
    <x v="0"/>
    <x v="3"/>
  </r>
  <r>
    <n v="15657085"/>
    <s v="Gardiner"/>
    <x v="0"/>
    <x v="1"/>
    <n v="23"/>
    <x v="1"/>
    <x v="7"/>
    <n v="88980.32"/>
    <x v="1"/>
    <x v="0"/>
    <n v="578"/>
    <x v="1"/>
    <x v="0"/>
    <x v="0"/>
    <n v="125222.36"/>
    <x v="1"/>
    <x v="0"/>
    <x v="3"/>
  </r>
  <r>
    <n v="15640627"/>
    <s v="Wan"/>
    <x v="1"/>
    <x v="1"/>
    <n v="34"/>
    <x v="0"/>
    <x v="4"/>
    <n v="0"/>
    <x v="0"/>
    <x v="2"/>
    <n v="611"/>
    <x v="0"/>
    <x v="0"/>
    <x v="1"/>
    <n v="170950.58"/>
    <x v="1"/>
    <x v="4"/>
    <x v="2"/>
  </r>
  <r>
    <n v="15566211"/>
    <s v="Hsu"/>
    <x v="2"/>
    <x v="0"/>
    <n v="41"/>
    <x v="0"/>
    <x v="1"/>
    <n v="103560.57"/>
    <x v="2"/>
    <x v="0"/>
    <n v="616"/>
    <x v="0"/>
    <x v="0"/>
    <x v="1"/>
    <n v="236.45"/>
    <x v="0"/>
    <x v="3"/>
    <x v="0"/>
  </r>
  <r>
    <n v="15669293"/>
    <s v="Hovell"/>
    <x v="0"/>
    <x v="1"/>
    <n v="37"/>
    <x v="0"/>
    <x v="8"/>
    <n v="113308.84"/>
    <x v="2"/>
    <x v="0"/>
    <n v="517"/>
    <x v="1"/>
    <x v="1"/>
    <x v="0"/>
    <n v="31517.16"/>
    <x v="1"/>
    <x v="3"/>
    <x v="2"/>
  </r>
  <r>
    <n v="15595067"/>
    <s v="Zhirov"/>
    <x v="1"/>
    <x v="0"/>
    <n v="40"/>
    <x v="0"/>
    <x v="5"/>
    <n v="0"/>
    <x v="0"/>
    <x v="2"/>
    <n v="637"/>
    <x v="0"/>
    <x v="0"/>
    <x v="0"/>
    <n v="181610.6"/>
    <x v="1"/>
    <x v="4"/>
    <x v="1"/>
  </r>
  <r>
    <n v="15753566"/>
    <s v="Espinosa"/>
    <x v="0"/>
    <x v="0"/>
    <n v="32"/>
    <x v="0"/>
    <x v="6"/>
    <n v="63763.49"/>
    <x v="1"/>
    <x v="0"/>
    <n v="806"/>
    <x v="3"/>
    <x v="0"/>
    <x v="1"/>
    <n v="156593.09"/>
    <x v="1"/>
    <x v="2"/>
    <x v="2"/>
  </r>
  <r>
    <n v="15650391"/>
    <s v="Wallace"/>
    <x v="0"/>
    <x v="0"/>
    <n v="29"/>
    <x v="1"/>
    <x v="3"/>
    <n v="169988.35"/>
    <x v="2"/>
    <x v="0"/>
    <n v="633"/>
    <x v="0"/>
    <x v="0"/>
    <x v="1"/>
    <n v="4272"/>
    <x v="1"/>
    <x v="3"/>
    <x v="1"/>
  </r>
  <r>
    <n v="15681843"/>
    <s v="Barbour"/>
    <x v="2"/>
    <x v="0"/>
    <n v="35"/>
    <x v="0"/>
    <x v="10"/>
    <n v="180303.24"/>
    <x v="2"/>
    <x v="2"/>
    <n v="624"/>
    <x v="0"/>
    <x v="0"/>
    <x v="1"/>
    <n v="163587.9"/>
    <x v="1"/>
    <x v="2"/>
    <x v="0"/>
  </r>
  <r>
    <n v="15814846"/>
    <s v="Ozerova"/>
    <x v="0"/>
    <x v="1"/>
    <n v="52"/>
    <x v="0"/>
    <x v="6"/>
    <n v="0"/>
    <x v="0"/>
    <x v="0"/>
    <n v="691"/>
    <x v="2"/>
    <x v="0"/>
    <x v="1"/>
    <n v="175843.68"/>
    <x v="0"/>
    <x v="4"/>
    <x v="2"/>
  </r>
  <r>
    <n v="15670374"/>
    <s v="Wright"/>
    <x v="2"/>
    <x v="0"/>
    <n v="49"/>
    <x v="0"/>
    <x v="1"/>
    <n v="120656.86"/>
    <x v="2"/>
    <x v="3"/>
    <n v="819"/>
    <x v="3"/>
    <x v="1"/>
    <x v="1"/>
    <n v="166164.29999999999"/>
    <x v="0"/>
    <x v="2"/>
    <x v="0"/>
  </r>
  <r>
    <n v="15762332"/>
    <s v="Ulyanova"/>
    <x v="2"/>
    <x v="0"/>
    <n v="31"/>
    <x v="0"/>
    <x v="1"/>
    <n v="61592.14"/>
    <x v="1"/>
    <x v="2"/>
    <n v="568"/>
    <x v="1"/>
    <x v="0"/>
    <x v="0"/>
    <n v="61796.639999999999"/>
    <x v="1"/>
    <x v="1"/>
    <x v="0"/>
  </r>
  <r>
    <n v="15700223"/>
    <s v="Steiner"/>
    <x v="0"/>
    <x v="1"/>
    <n v="48"/>
    <x v="0"/>
    <x v="4"/>
    <n v="164701.68"/>
    <x v="2"/>
    <x v="0"/>
    <n v="806"/>
    <x v="3"/>
    <x v="0"/>
    <x v="0"/>
    <n v="21439.49"/>
    <x v="1"/>
    <x v="3"/>
    <x v="2"/>
  </r>
  <r>
    <n v="15729956"/>
    <s v="Akabueze"/>
    <x v="1"/>
    <x v="0"/>
    <n v="26"/>
    <x v="1"/>
    <x v="1"/>
    <n v="80780.160000000003"/>
    <x v="1"/>
    <x v="0"/>
    <n v="726"/>
    <x v="2"/>
    <x v="0"/>
    <x v="0"/>
    <n v="19225.849999999999"/>
    <x v="1"/>
    <x v="3"/>
    <x v="0"/>
  </r>
  <r>
    <n v="15594862"/>
    <s v="Aleksandrova"/>
    <x v="0"/>
    <x v="1"/>
    <n v="36"/>
    <x v="0"/>
    <x v="2"/>
    <n v="0"/>
    <x v="0"/>
    <x v="2"/>
    <n v="552"/>
    <x v="1"/>
    <x v="1"/>
    <x v="1"/>
    <n v="132547.01999999999"/>
    <x v="1"/>
    <x v="2"/>
    <x v="1"/>
  </r>
  <r>
    <n v="15598782"/>
    <s v="Pinto"/>
    <x v="2"/>
    <x v="0"/>
    <n v="30"/>
    <x v="0"/>
    <x v="5"/>
    <n v="154221.37"/>
    <x v="2"/>
    <x v="2"/>
    <n v="755"/>
    <x v="2"/>
    <x v="1"/>
    <x v="0"/>
    <n v="62688.55"/>
    <x v="1"/>
    <x v="1"/>
    <x v="1"/>
  </r>
  <r>
    <n v="15745080"/>
    <s v="Griffiths"/>
    <x v="0"/>
    <x v="1"/>
    <n v="26"/>
    <x v="1"/>
    <x v="2"/>
    <n v="0"/>
    <x v="0"/>
    <x v="0"/>
    <n v="634"/>
    <x v="0"/>
    <x v="0"/>
    <x v="1"/>
    <n v="21760.959999999999"/>
    <x v="1"/>
    <x v="3"/>
    <x v="1"/>
  </r>
  <r>
    <n v="15703399"/>
    <s v="McNeil"/>
    <x v="0"/>
    <x v="0"/>
    <n v="26"/>
    <x v="1"/>
    <x v="8"/>
    <n v="101641.14"/>
    <x v="2"/>
    <x v="2"/>
    <n v="756"/>
    <x v="2"/>
    <x v="1"/>
    <x v="0"/>
    <n v="154460.68"/>
    <x v="1"/>
    <x v="2"/>
    <x v="2"/>
  </r>
  <r>
    <n v="15732175"/>
    <s v="Bruno"/>
    <x v="0"/>
    <x v="1"/>
    <n v="37"/>
    <x v="0"/>
    <x v="0"/>
    <n v="0"/>
    <x v="0"/>
    <x v="0"/>
    <n v="776"/>
    <x v="2"/>
    <x v="1"/>
    <x v="0"/>
    <n v="8065"/>
    <x v="1"/>
    <x v="3"/>
    <x v="0"/>
  </r>
  <r>
    <n v="15630725"/>
    <s v="Johnson"/>
    <x v="0"/>
    <x v="0"/>
    <n v="45"/>
    <x v="0"/>
    <x v="8"/>
    <n v="92786.66"/>
    <x v="1"/>
    <x v="0"/>
    <n v="649"/>
    <x v="0"/>
    <x v="0"/>
    <x v="1"/>
    <n v="173365.9"/>
    <x v="0"/>
    <x v="4"/>
    <x v="2"/>
  </r>
  <r>
    <n v="15640260"/>
    <s v="Okorie"/>
    <x v="2"/>
    <x v="1"/>
    <n v="32"/>
    <x v="0"/>
    <x v="2"/>
    <n v="131081.66"/>
    <x v="2"/>
    <x v="2"/>
    <n v="595"/>
    <x v="1"/>
    <x v="0"/>
    <x v="0"/>
    <n v="69428.789999999994"/>
    <x v="1"/>
    <x v="1"/>
    <x v="1"/>
  </r>
  <r>
    <n v="15716822"/>
    <s v="Moen"/>
    <x v="0"/>
    <x v="1"/>
    <n v="30"/>
    <x v="0"/>
    <x v="8"/>
    <n v="98014.74"/>
    <x v="1"/>
    <x v="0"/>
    <n v="646"/>
    <x v="0"/>
    <x v="0"/>
    <x v="0"/>
    <n v="12757.14"/>
    <x v="1"/>
    <x v="3"/>
    <x v="2"/>
  </r>
  <r>
    <n v="15583748"/>
    <s v="McGuigan"/>
    <x v="1"/>
    <x v="1"/>
    <n v="38"/>
    <x v="0"/>
    <x v="2"/>
    <n v="0"/>
    <x v="0"/>
    <x v="2"/>
    <n v="592"/>
    <x v="1"/>
    <x v="0"/>
    <x v="1"/>
    <n v="180426.2"/>
    <x v="1"/>
    <x v="4"/>
    <x v="1"/>
  </r>
  <r>
    <n v="15605968"/>
    <s v="Fancher"/>
    <x v="0"/>
    <x v="1"/>
    <n v="26"/>
    <x v="1"/>
    <x v="2"/>
    <n v="97460.1"/>
    <x v="1"/>
    <x v="0"/>
    <n v="574"/>
    <x v="1"/>
    <x v="0"/>
    <x v="0"/>
    <n v="43093.67"/>
    <x v="1"/>
    <x v="3"/>
    <x v="1"/>
  </r>
  <r>
    <n v="15790683"/>
    <s v="Matthews"/>
    <x v="0"/>
    <x v="1"/>
    <n v="36"/>
    <x v="0"/>
    <x v="1"/>
    <n v="104077.19"/>
    <x v="2"/>
    <x v="2"/>
    <n v="850"/>
    <x v="3"/>
    <x v="1"/>
    <x v="0"/>
    <n v="68594"/>
    <x v="1"/>
    <x v="1"/>
    <x v="0"/>
  </r>
  <r>
    <n v="15607713"/>
    <s v="Kaeppel"/>
    <x v="1"/>
    <x v="0"/>
    <n v="29"/>
    <x v="1"/>
    <x v="1"/>
    <n v="0"/>
    <x v="0"/>
    <x v="2"/>
    <n v="850"/>
    <x v="3"/>
    <x v="0"/>
    <x v="0"/>
    <n v="197996.65"/>
    <x v="1"/>
    <x v="4"/>
    <x v="0"/>
  </r>
  <r>
    <n v="15700212"/>
    <s v="Shih"/>
    <x v="0"/>
    <x v="0"/>
    <n v="46"/>
    <x v="0"/>
    <x v="7"/>
    <n v="0"/>
    <x v="0"/>
    <x v="2"/>
    <n v="475"/>
    <x v="4"/>
    <x v="1"/>
    <x v="1"/>
    <n v="122953"/>
    <x v="0"/>
    <x v="0"/>
    <x v="3"/>
  </r>
  <r>
    <n v="15626710"/>
    <s v="Yudina"/>
    <x v="0"/>
    <x v="0"/>
    <n v="39"/>
    <x v="0"/>
    <x v="4"/>
    <n v="0"/>
    <x v="0"/>
    <x v="0"/>
    <n v="642"/>
    <x v="0"/>
    <x v="0"/>
    <x v="0"/>
    <n v="76821.240000000005"/>
    <x v="1"/>
    <x v="1"/>
    <x v="2"/>
  </r>
  <r>
    <n v="15716491"/>
    <s v="Akabueze"/>
    <x v="1"/>
    <x v="0"/>
    <n v="51"/>
    <x v="0"/>
    <x v="4"/>
    <n v="93656.95"/>
    <x v="1"/>
    <x v="0"/>
    <n v="710"/>
    <x v="2"/>
    <x v="1"/>
    <x v="0"/>
    <n v="141400.51"/>
    <x v="0"/>
    <x v="2"/>
    <x v="2"/>
  </r>
  <r>
    <n v="15625824"/>
    <s v="Kornilova"/>
    <x v="1"/>
    <x v="1"/>
    <n v="30"/>
    <x v="0"/>
    <x v="5"/>
    <n v="121345.88"/>
    <x v="2"/>
    <x v="3"/>
    <n v="596"/>
    <x v="1"/>
    <x v="0"/>
    <x v="1"/>
    <n v="41921.75"/>
    <x v="0"/>
    <x v="3"/>
    <x v="1"/>
  </r>
  <r>
    <n v="15617705"/>
    <s v="Ozioma"/>
    <x v="0"/>
    <x v="0"/>
    <n v="39"/>
    <x v="0"/>
    <x v="2"/>
    <n v="141675.23000000001"/>
    <x v="2"/>
    <x v="0"/>
    <n v="609"/>
    <x v="0"/>
    <x v="1"/>
    <x v="0"/>
    <n v="175664.25"/>
    <x v="1"/>
    <x v="4"/>
    <x v="1"/>
  </r>
  <r>
    <n v="15761976"/>
    <s v="Su"/>
    <x v="1"/>
    <x v="0"/>
    <n v="31"/>
    <x v="0"/>
    <x v="2"/>
    <n v="0"/>
    <x v="0"/>
    <x v="2"/>
    <n v="797"/>
    <x v="3"/>
    <x v="0"/>
    <x v="1"/>
    <n v="117916.63"/>
    <x v="1"/>
    <x v="0"/>
    <x v="1"/>
  </r>
  <r>
    <n v="15634891"/>
    <s v="Jamison"/>
    <x v="2"/>
    <x v="0"/>
    <n v="43"/>
    <x v="0"/>
    <x v="3"/>
    <n v="102365.49"/>
    <x v="2"/>
    <x v="0"/>
    <n v="504"/>
    <x v="1"/>
    <x v="0"/>
    <x v="1"/>
    <n v="194690.77"/>
    <x v="0"/>
    <x v="4"/>
    <x v="1"/>
  </r>
  <r>
    <n v="15744517"/>
    <s v="Esposito"/>
    <x v="1"/>
    <x v="1"/>
    <n v="50"/>
    <x v="0"/>
    <x v="9"/>
    <n v="0"/>
    <x v="0"/>
    <x v="0"/>
    <n v="735"/>
    <x v="2"/>
    <x v="1"/>
    <x v="1"/>
    <n v="166677.35"/>
    <x v="0"/>
    <x v="2"/>
    <x v="3"/>
  </r>
  <r>
    <n v="15686963"/>
    <s v="Hardiman"/>
    <x v="1"/>
    <x v="0"/>
    <n v="30"/>
    <x v="0"/>
    <x v="6"/>
    <n v="0"/>
    <x v="0"/>
    <x v="0"/>
    <n v="680"/>
    <x v="2"/>
    <x v="0"/>
    <x v="1"/>
    <n v="160131.57999999999"/>
    <x v="1"/>
    <x v="2"/>
    <x v="2"/>
  </r>
  <r>
    <n v="15808189"/>
    <s v="Woodard"/>
    <x v="0"/>
    <x v="1"/>
    <n v="52"/>
    <x v="0"/>
    <x v="5"/>
    <n v="0"/>
    <x v="0"/>
    <x v="2"/>
    <n v="449"/>
    <x v="4"/>
    <x v="1"/>
    <x v="0"/>
    <n v="123622"/>
    <x v="1"/>
    <x v="0"/>
    <x v="1"/>
  </r>
  <r>
    <n v="15580845"/>
    <s v="Chienezie"/>
    <x v="2"/>
    <x v="1"/>
    <n v="57"/>
    <x v="0"/>
    <x v="3"/>
    <n v="101868.51"/>
    <x v="2"/>
    <x v="0"/>
    <n v="685"/>
    <x v="2"/>
    <x v="1"/>
    <x v="0"/>
    <n v="113483.96"/>
    <x v="1"/>
    <x v="0"/>
    <x v="1"/>
  </r>
  <r>
    <n v="15799156"/>
    <s v="Okwuadigbo"/>
    <x v="1"/>
    <x v="1"/>
    <n v="38"/>
    <x v="0"/>
    <x v="2"/>
    <n v="0"/>
    <x v="0"/>
    <x v="2"/>
    <n v="569"/>
    <x v="1"/>
    <x v="1"/>
    <x v="1"/>
    <n v="79618.789999999994"/>
    <x v="1"/>
    <x v="1"/>
    <x v="1"/>
  </r>
  <r>
    <n v="15694296"/>
    <s v="Chineze"/>
    <x v="0"/>
    <x v="1"/>
    <n v="35"/>
    <x v="0"/>
    <x v="9"/>
    <n v="112392.45"/>
    <x v="2"/>
    <x v="2"/>
    <n v="631"/>
    <x v="0"/>
    <x v="0"/>
    <x v="1"/>
    <n v="24472.23"/>
    <x v="1"/>
    <x v="3"/>
    <x v="3"/>
  </r>
  <r>
    <n v="15677049"/>
    <s v="O'Brien"/>
    <x v="2"/>
    <x v="0"/>
    <n v="25"/>
    <x v="1"/>
    <x v="3"/>
    <n v="106570.34"/>
    <x v="2"/>
    <x v="2"/>
    <n v="595"/>
    <x v="1"/>
    <x v="1"/>
    <x v="0"/>
    <n v="177025.79"/>
    <x v="1"/>
    <x v="4"/>
    <x v="1"/>
  </r>
  <r>
    <n v="15583595"/>
    <s v="Tao"/>
    <x v="0"/>
    <x v="0"/>
    <n v="28"/>
    <x v="1"/>
    <x v="2"/>
    <n v="0"/>
    <x v="0"/>
    <x v="0"/>
    <n v="461"/>
    <x v="4"/>
    <x v="0"/>
    <x v="0"/>
    <n v="103349.74"/>
    <x v="1"/>
    <x v="0"/>
    <x v="1"/>
  </r>
  <r>
    <n v="15590146"/>
    <s v="Mao"/>
    <x v="0"/>
    <x v="1"/>
    <n v="50"/>
    <x v="0"/>
    <x v="1"/>
    <n v="81947.759999999995"/>
    <x v="1"/>
    <x v="0"/>
    <n v="630"/>
    <x v="0"/>
    <x v="1"/>
    <x v="0"/>
    <n v="63606.22"/>
    <x v="0"/>
    <x v="1"/>
    <x v="0"/>
  </r>
  <r>
    <n v="15801548"/>
    <s v="Buckland"/>
    <x v="0"/>
    <x v="0"/>
    <n v="31"/>
    <x v="0"/>
    <x v="3"/>
    <n v="144162.29999999999"/>
    <x v="2"/>
    <x v="2"/>
    <n v="661"/>
    <x v="2"/>
    <x v="0"/>
    <x v="0"/>
    <n v="14490.79"/>
    <x v="1"/>
    <x v="3"/>
    <x v="1"/>
  </r>
  <r>
    <n v="15660833"/>
    <s v="Flannery"/>
    <x v="2"/>
    <x v="1"/>
    <n v="39"/>
    <x v="0"/>
    <x v="8"/>
    <n v="86350.87"/>
    <x v="1"/>
    <x v="2"/>
    <n v="796"/>
    <x v="3"/>
    <x v="1"/>
    <x v="1"/>
    <n v="105080.53"/>
    <x v="1"/>
    <x v="0"/>
    <x v="2"/>
  </r>
  <r>
    <n v="15762277"/>
    <s v="Jamieson"/>
    <x v="0"/>
    <x v="1"/>
    <n v="47"/>
    <x v="0"/>
    <x v="8"/>
    <n v="158623.14000000001"/>
    <x v="2"/>
    <x v="0"/>
    <n v="710"/>
    <x v="2"/>
    <x v="1"/>
    <x v="1"/>
    <n v="83499.89"/>
    <x v="0"/>
    <x v="1"/>
    <x v="2"/>
  </r>
  <r>
    <n v="15791302"/>
    <s v="Swift"/>
    <x v="0"/>
    <x v="1"/>
    <n v="32"/>
    <x v="0"/>
    <x v="2"/>
    <n v="0"/>
    <x v="0"/>
    <x v="2"/>
    <n v="741"/>
    <x v="2"/>
    <x v="0"/>
    <x v="1"/>
    <n v="143598.70000000001"/>
    <x v="1"/>
    <x v="2"/>
    <x v="1"/>
  </r>
  <r>
    <n v="15798975"/>
    <s v="Doherty"/>
    <x v="2"/>
    <x v="1"/>
    <n v="48"/>
    <x v="0"/>
    <x v="4"/>
    <n v="132403.56"/>
    <x v="2"/>
    <x v="0"/>
    <n v="606"/>
    <x v="0"/>
    <x v="1"/>
    <x v="1"/>
    <n v="36091.910000000003"/>
    <x v="0"/>
    <x v="3"/>
    <x v="2"/>
  </r>
  <r>
    <n v="15599956"/>
    <s v="Payne"/>
    <x v="0"/>
    <x v="1"/>
    <n v="27"/>
    <x v="1"/>
    <x v="7"/>
    <n v="0"/>
    <x v="0"/>
    <x v="2"/>
    <n v="747"/>
    <x v="2"/>
    <x v="1"/>
    <x v="1"/>
    <n v="13007.89"/>
    <x v="1"/>
    <x v="3"/>
    <x v="3"/>
  </r>
  <r>
    <n v="15577274"/>
    <s v="Genovese"/>
    <x v="2"/>
    <x v="0"/>
    <n v="43"/>
    <x v="0"/>
    <x v="6"/>
    <n v="134985.66"/>
    <x v="2"/>
    <x v="0"/>
    <n v="549"/>
    <x v="1"/>
    <x v="0"/>
    <x v="1"/>
    <n v="6101.41"/>
    <x v="1"/>
    <x v="3"/>
    <x v="2"/>
  </r>
  <r>
    <n v="15701200"/>
    <s v="Lucciano"/>
    <x v="0"/>
    <x v="1"/>
    <n v="36"/>
    <x v="0"/>
    <x v="5"/>
    <n v="0"/>
    <x v="0"/>
    <x v="2"/>
    <n v="576"/>
    <x v="1"/>
    <x v="0"/>
    <x v="0"/>
    <n v="48314"/>
    <x v="1"/>
    <x v="3"/>
    <x v="1"/>
  </r>
  <r>
    <n v="15638149"/>
    <s v="Rowley"/>
    <x v="0"/>
    <x v="1"/>
    <n v="37"/>
    <x v="0"/>
    <x v="5"/>
    <n v="103772.45"/>
    <x v="2"/>
    <x v="0"/>
    <n v="528"/>
    <x v="1"/>
    <x v="0"/>
    <x v="1"/>
    <n v="197111.99"/>
    <x v="1"/>
    <x v="4"/>
    <x v="1"/>
  </r>
  <r>
    <n v="15786199"/>
    <s v="Hsing"/>
    <x v="0"/>
    <x v="1"/>
    <n v="33"/>
    <x v="0"/>
    <x v="0"/>
    <n v="133040.32000000001"/>
    <x v="2"/>
    <x v="0"/>
    <n v="535"/>
    <x v="1"/>
    <x v="0"/>
    <x v="0"/>
    <n v="110299.78"/>
    <x v="1"/>
    <x v="0"/>
    <x v="0"/>
  </r>
  <r>
    <n v="15701765"/>
    <s v="Vincent"/>
    <x v="1"/>
    <x v="0"/>
    <n v="37"/>
    <x v="0"/>
    <x v="10"/>
    <n v="0"/>
    <x v="0"/>
    <x v="2"/>
    <n v="575"/>
    <x v="1"/>
    <x v="1"/>
    <x v="1"/>
    <n v="30114.32"/>
    <x v="1"/>
    <x v="3"/>
    <x v="0"/>
  </r>
  <r>
    <n v="15586974"/>
    <s v="Pearce"/>
    <x v="0"/>
    <x v="1"/>
    <n v="39"/>
    <x v="0"/>
    <x v="7"/>
    <n v="0"/>
    <x v="0"/>
    <x v="2"/>
    <n v="656"/>
    <x v="0"/>
    <x v="0"/>
    <x v="0"/>
    <n v="98894.64"/>
    <x v="1"/>
    <x v="0"/>
    <x v="3"/>
  </r>
  <r>
    <n v="15729040"/>
    <s v="Lamb"/>
    <x v="0"/>
    <x v="1"/>
    <n v="42"/>
    <x v="0"/>
    <x v="0"/>
    <n v="0"/>
    <x v="0"/>
    <x v="2"/>
    <n v="440"/>
    <x v="4"/>
    <x v="0"/>
    <x v="1"/>
    <n v="49826.68"/>
    <x v="1"/>
    <x v="3"/>
    <x v="0"/>
  </r>
  <r>
    <n v="15788676"/>
    <s v="Riley"/>
    <x v="1"/>
    <x v="1"/>
    <n v="38"/>
    <x v="0"/>
    <x v="2"/>
    <n v="71460.67"/>
    <x v="1"/>
    <x v="2"/>
    <n v="539"/>
    <x v="1"/>
    <x v="0"/>
    <x v="0"/>
    <n v="10074.049999999999"/>
    <x v="1"/>
    <x v="3"/>
    <x v="1"/>
  </r>
  <r>
    <n v="15602497"/>
    <s v="Honore"/>
    <x v="1"/>
    <x v="1"/>
    <n v="39"/>
    <x v="0"/>
    <x v="5"/>
    <n v="133214.13"/>
    <x v="2"/>
    <x v="0"/>
    <n v="850"/>
    <x v="3"/>
    <x v="1"/>
    <x v="0"/>
    <n v="20769.88"/>
    <x v="1"/>
    <x v="3"/>
    <x v="1"/>
  </r>
  <r>
    <n v="15701333"/>
    <s v="Blackburn"/>
    <x v="0"/>
    <x v="0"/>
    <n v="37"/>
    <x v="0"/>
    <x v="3"/>
    <n v="96558.66"/>
    <x v="1"/>
    <x v="0"/>
    <n v="646"/>
    <x v="0"/>
    <x v="1"/>
    <x v="1"/>
    <n v="163427.18"/>
    <x v="1"/>
    <x v="2"/>
    <x v="1"/>
  </r>
  <r>
    <n v="15812071"/>
    <s v="Endrizzi"/>
    <x v="0"/>
    <x v="1"/>
    <n v="54"/>
    <x v="0"/>
    <x v="5"/>
    <n v="93806.31"/>
    <x v="1"/>
    <x v="2"/>
    <n v="744"/>
    <x v="2"/>
    <x v="1"/>
    <x v="0"/>
    <n v="140068.76999999999"/>
    <x v="1"/>
    <x v="2"/>
    <x v="1"/>
  </r>
  <r>
    <n v="15634375"/>
    <s v="Duncan"/>
    <x v="1"/>
    <x v="0"/>
    <n v="36"/>
    <x v="0"/>
    <x v="2"/>
    <n v="0"/>
    <x v="0"/>
    <x v="2"/>
    <n v="710"/>
    <x v="2"/>
    <x v="1"/>
    <x v="1"/>
    <n v="83206.19"/>
    <x v="1"/>
    <x v="1"/>
    <x v="1"/>
  </r>
  <r>
    <n v="15738267"/>
    <s v="Macarthur"/>
    <x v="0"/>
    <x v="0"/>
    <n v="64"/>
    <x v="2"/>
    <x v="6"/>
    <n v="124043.8"/>
    <x v="2"/>
    <x v="0"/>
    <n v="544"/>
    <x v="1"/>
    <x v="0"/>
    <x v="0"/>
    <n v="111402.97"/>
    <x v="0"/>
    <x v="0"/>
    <x v="2"/>
  </r>
  <r>
    <n v="15786800"/>
    <s v="Gould"/>
    <x v="2"/>
    <x v="1"/>
    <n v="52"/>
    <x v="0"/>
    <x v="8"/>
    <n v="131694.97"/>
    <x v="2"/>
    <x v="0"/>
    <n v="723"/>
    <x v="2"/>
    <x v="1"/>
    <x v="0"/>
    <n v="92873.5"/>
    <x v="0"/>
    <x v="0"/>
    <x v="2"/>
  </r>
  <r>
    <n v="15591130"/>
    <s v="Medvedev"/>
    <x v="1"/>
    <x v="0"/>
    <n v="29"/>
    <x v="1"/>
    <x v="5"/>
    <n v="0"/>
    <x v="0"/>
    <x v="2"/>
    <n v="507"/>
    <x v="1"/>
    <x v="1"/>
    <x v="0"/>
    <n v="94780.9"/>
    <x v="1"/>
    <x v="0"/>
    <x v="1"/>
  </r>
  <r>
    <n v="15720662"/>
    <s v="Sholes"/>
    <x v="0"/>
    <x v="0"/>
    <n v="35"/>
    <x v="0"/>
    <x v="1"/>
    <n v="106266.8"/>
    <x v="2"/>
    <x v="0"/>
    <n v="787"/>
    <x v="3"/>
    <x v="0"/>
    <x v="0"/>
    <n v="16607.150000000001"/>
    <x v="1"/>
    <x v="3"/>
    <x v="0"/>
  </r>
  <r>
    <n v="15751531"/>
    <s v="Shaw"/>
    <x v="1"/>
    <x v="1"/>
    <n v="41"/>
    <x v="0"/>
    <x v="2"/>
    <n v="0"/>
    <x v="0"/>
    <x v="2"/>
    <n v="598"/>
    <x v="1"/>
    <x v="0"/>
    <x v="0"/>
    <n v="161954.43"/>
    <x v="1"/>
    <x v="2"/>
    <x v="1"/>
  </r>
  <r>
    <n v="15653595"/>
    <s v="Ts'ai"/>
    <x v="0"/>
    <x v="1"/>
    <n v="51"/>
    <x v="0"/>
    <x v="5"/>
    <n v="0"/>
    <x v="0"/>
    <x v="2"/>
    <n v="796"/>
    <x v="3"/>
    <x v="1"/>
    <x v="0"/>
    <n v="194733.28"/>
    <x v="1"/>
    <x v="4"/>
    <x v="1"/>
  </r>
  <r>
    <n v="15568360"/>
    <s v="Rolon"/>
    <x v="1"/>
    <x v="0"/>
    <n v="41"/>
    <x v="0"/>
    <x v="4"/>
    <n v="139840.35999999999"/>
    <x v="2"/>
    <x v="0"/>
    <n v="569"/>
    <x v="1"/>
    <x v="0"/>
    <x v="0"/>
    <n v="163524.70000000001"/>
    <x v="1"/>
    <x v="2"/>
    <x v="2"/>
  </r>
  <r>
    <n v="15781210"/>
    <s v="Reid"/>
    <x v="0"/>
    <x v="1"/>
    <n v="34"/>
    <x v="0"/>
    <x v="2"/>
    <n v="0"/>
    <x v="0"/>
    <x v="2"/>
    <n v="711"/>
    <x v="2"/>
    <x v="1"/>
    <x v="1"/>
    <n v="48260.19"/>
    <x v="1"/>
    <x v="3"/>
    <x v="1"/>
  </r>
  <r>
    <n v="15668058"/>
    <s v="Chinwendu"/>
    <x v="2"/>
    <x v="1"/>
    <n v="35"/>
    <x v="0"/>
    <x v="2"/>
    <n v="124098.54"/>
    <x v="2"/>
    <x v="0"/>
    <n v="661"/>
    <x v="2"/>
    <x v="0"/>
    <x v="1"/>
    <n v="86678.48"/>
    <x v="1"/>
    <x v="1"/>
    <x v="1"/>
  </r>
  <r>
    <n v="15597131"/>
    <s v="Fu"/>
    <x v="0"/>
    <x v="1"/>
    <n v="32"/>
    <x v="0"/>
    <x v="8"/>
    <n v="145807.59"/>
    <x v="2"/>
    <x v="0"/>
    <n v="415"/>
    <x v="4"/>
    <x v="0"/>
    <x v="0"/>
    <n v="3064.65"/>
    <x v="1"/>
    <x v="3"/>
    <x v="2"/>
  </r>
  <r>
    <n v="15697283"/>
    <s v="Mackenzie"/>
    <x v="1"/>
    <x v="1"/>
    <n v="23"/>
    <x v="1"/>
    <x v="2"/>
    <n v="0"/>
    <x v="0"/>
    <x v="2"/>
    <n v="578"/>
    <x v="1"/>
    <x v="0"/>
    <x v="1"/>
    <n v="112124.98"/>
    <x v="1"/>
    <x v="0"/>
    <x v="1"/>
  </r>
  <r>
    <n v="15640953"/>
    <s v="Bligh"/>
    <x v="0"/>
    <x v="0"/>
    <n v="26"/>
    <x v="1"/>
    <x v="0"/>
    <n v="107508.93"/>
    <x v="2"/>
    <x v="2"/>
    <n v="611"/>
    <x v="0"/>
    <x v="0"/>
    <x v="0"/>
    <n v="120801.65"/>
    <x v="1"/>
    <x v="0"/>
    <x v="0"/>
  </r>
  <r>
    <n v="15715031"/>
    <s v="Davidson"/>
    <x v="0"/>
    <x v="0"/>
    <n v="28"/>
    <x v="1"/>
    <x v="5"/>
    <n v="0"/>
    <x v="0"/>
    <x v="2"/>
    <n v="600"/>
    <x v="0"/>
    <x v="1"/>
    <x v="0"/>
    <n v="52193.23"/>
    <x v="1"/>
    <x v="1"/>
    <x v="1"/>
  </r>
  <r>
    <n v="15589660"/>
    <s v="Lamble"/>
    <x v="2"/>
    <x v="0"/>
    <n v="32"/>
    <x v="0"/>
    <x v="1"/>
    <n v="145980.23000000001"/>
    <x v="2"/>
    <x v="0"/>
    <n v="661"/>
    <x v="2"/>
    <x v="1"/>
    <x v="0"/>
    <n v="56636.28"/>
    <x v="1"/>
    <x v="1"/>
    <x v="0"/>
  </r>
  <r>
    <n v="15769818"/>
    <s v="Moore"/>
    <x v="0"/>
    <x v="0"/>
    <n v="37"/>
    <x v="0"/>
    <x v="6"/>
    <n v="212778.2"/>
    <x v="2"/>
    <x v="0"/>
    <n v="850"/>
    <x v="3"/>
    <x v="1"/>
    <x v="0"/>
    <n v="69372.88"/>
    <x v="1"/>
    <x v="1"/>
    <x v="2"/>
  </r>
  <r>
    <n v="15782736"/>
    <s v="Jose"/>
    <x v="2"/>
    <x v="0"/>
    <n v="47"/>
    <x v="0"/>
    <x v="4"/>
    <n v="152522.47"/>
    <x v="2"/>
    <x v="0"/>
    <n v="573"/>
    <x v="1"/>
    <x v="1"/>
    <x v="0"/>
    <n v="164038.07"/>
    <x v="0"/>
    <x v="2"/>
    <x v="2"/>
  </r>
  <r>
    <n v="15614818"/>
    <s v="Trevisani"/>
    <x v="1"/>
    <x v="0"/>
    <n v="33"/>
    <x v="0"/>
    <x v="9"/>
    <n v="168964.77"/>
    <x v="2"/>
    <x v="0"/>
    <n v="764"/>
    <x v="2"/>
    <x v="1"/>
    <x v="0"/>
    <n v="118982.51"/>
    <x v="1"/>
    <x v="0"/>
    <x v="3"/>
  </r>
  <r>
    <n v="15794014"/>
    <s v="Schofield"/>
    <x v="0"/>
    <x v="0"/>
    <n v="34"/>
    <x v="0"/>
    <x v="2"/>
    <n v="0"/>
    <x v="0"/>
    <x v="2"/>
    <n v="838"/>
    <x v="3"/>
    <x v="0"/>
    <x v="1"/>
    <n v="27472.07"/>
    <x v="1"/>
    <x v="3"/>
    <x v="1"/>
  </r>
  <r>
    <n v="15732448"/>
    <s v="Stewart"/>
    <x v="0"/>
    <x v="0"/>
    <n v="28"/>
    <x v="1"/>
    <x v="2"/>
    <n v="0"/>
    <x v="0"/>
    <x v="0"/>
    <n v="821"/>
    <x v="3"/>
    <x v="0"/>
    <x v="0"/>
    <n v="36754.129999999997"/>
    <x v="1"/>
    <x v="3"/>
    <x v="1"/>
  </r>
  <r>
    <n v="15723411"/>
    <s v="Jamieson"/>
    <x v="1"/>
    <x v="0"/>
    <n v="36"/>
    <x v="0"/>
    <x v="4"/>
    <n v="98266.3"/>
    <x v="1"/>
    <x v="0"/>
    <n v="607"/>
    <x v="0"/>
    <x v="0"/>
    <x v="0"/>
    <n v="46416.36"/>
    <x v="1"/>
    <x v="3"/>
    <x v="2"/>
  </r>
  <r>
    <n v="15797686"/>
    <s v="Howard"/>
    <x v="0"/>
    <x v="1"/>
    <n v="38"/>
    <x v="0"/>
    <x v="2"/>
    <n v="113000.92"/>
    <x v="2"/>
    <x v="0"/>
    <n v="558"/>
    <x v="1"/>
    <x v="0"/>
    <x v="0"/>
    <n v="152872.39000000001"/>
    <x v="1"/>
    <x v="2"/>
    <x v="1"/>
  </r>
  <r>
    <n v="15605950"/>
    <s v="Onwuamaeze"/>
    <x v="2"/>
    <x v="1"/>
    <n v="23"/>
    <x v="1"/>
    <x v="1"/>
    <n v="137060.88"/>
    <x v="2"/>
    <x v="2"/>
    <n v="530"/>
    <x v="1"/>
    <x v="0"/>
    <x v="0"/>
    <n v="165227.23000000001"/>
    <x v="1"/>
    <x v="2"/>
    <x v="0"/>
  </r>
  <r>
    <n v="15812497"/>
    <s v="D'Albertis"/>
    <x v="2"/>
    <x v="1"/>
    <n v="37"/>
    <x v="0"/>
    <x v="8"/>
    <n v="112146.12"/>
    <x v="2"/>
    <x v="0"/>
    <n v="654"/>
    <x v="0"/>
    <x v="0"/>
    <x v="1"/>
    <n v="75927.350000000006"/>
    <x v="1"/>
    <x v="1"/>
    <x v="2"/>
  </r>
  <r>
    <n v="15690678"/>
    <s v="Brooks"/>
    <x v="0"/>
    <x v="0"/>
    <n v="33"/>
    <x v="0"/>
    <x v="4"/>
    <n v="129307.32"/>
    <x v="2"/>
    <x v="0"/>
    <n v="530"/>
    <x v="1"/>
    <x v="0"/>
    <x v="0"/>
    <n v="172930.28"/>
    <x v="1"/>
    <x v="4"/>
    <x v="2"/>
  </r>
  <r>
    <n v="15747677"/>
    <s v="Gordon"/>
    <x v="1"/>
    <x v="1"/>
    <n v="69"/>
    <x v="2"/>
    <x v="5"/>
    <n v="163975.09"/>
    <x v="2"/>
    <x v="0"/>
    <n v="656"/>
    <x v="0"/>
    <x v="0"/>
    <x v="0"/>
    <n v="36108.5"/>
    <x v="1"/>
    <x v="3"/>
    <x v="1"/>
  </r>
  <r>
    <n v="15618926"/>
    <s v="Nwachukwu"/>
    <x v="1"/>
    <x v="1"/>
    <n v="43"/>
    <x v="0"/>
    <x v="3"/>
    <n v="0"/>
    <x v="0"/>
    <x v="2"/>
    <n v="520"/>
    <x v="1"/>
    <x v="0"/>
    <x v="0"/>
    <n v="36202.74"/>
    <x v="1"/>
    <x v="3"/>
    <x v="1"/>
  </r>
  <r>
    <n v="15673908"/>
    <s v="Chinweike"/>
    <x v="2"/>
    <x v="0"/>
    <n v="42"/>
    <x v="0"/>
    <x v="5"/>
    <n v="158414.85"/>
    <x v="2"/>
    <x v="0"/>
    <n v="602"/>
    <x v="0"/>
    <x v="0"/>
    <x v="0"/>
    <n v="131886.46"/>
    <x v="1"/>
    <x v="2"/>
    <x v="1"/>
  </r>
  <r>
    <n v="15727944"/>
    <s v="Simpkinson"/>
    <x v="2"/>
    <x v="0"/>
    <n v="48"/>
    <x v="0"/>
    <x v="1"/>
    <n v="92072.68"/>
    <x v="1"/>
    <x v="0"/>
    <n v="701"/>
    <x v="2"/>
    <x v="0"/>
    <x v="0"/>
    <n v="133992.35999999999"/>
    <x v="1"/>
    <x v="2"/>
    <x v="0"/>
  </r>
  <r>
    <n v="15807294"/>
    <s v="Walker"/>
    <x v="1"/>
    <x v="0"/>
    <n v="30"/>
    <x v="0"/>
    <x v="0"/>
    <n v="88243.29"/>
    <x v="1"/>
    <x v="2"/>
    <n v="653"/>
    <x v="0"/>
    <x v="0"/>
    <x v="0"/>
    <n v="96658.26"/>
    <x v="1"/>
    <x v="0"/>
    <x v="0"/>
  </r>
  <r>
    <n v="15618581"/>
    <s v="Diribe"/>
    <x v="1"/>
    <x v="1"/>
    <n v="25"/>
    <x v="1"/>
    <x v="2"/>
    <n v="0"/>
    <x v="0"/>
    <x v="2"/>
    <n v="668"/>
    <x v="2"/>
    <x v="0"/>
    <x v="0"/>
    <n v="135112.09"/>
    <x v="1"/>
    <x v="2"/>
    <x v="1"/>
  </r>
  <r>
    <n v="15584364"/>
    <s v="Trentini"/>
    <x v="0"/>
    <x v="1"/>
    <n v="48"/>
    <x v="0"/>
    <x v="4"/>
    <n v="59486.31"/>
    <x v="1"/>
    <x v="0"/>
    <n v="652"/>
    <x v="0"/>
    <x v="0"/>
    <x v="1"/>
    <n v="163944.18"/>
    <x v="0"/>
    <x v="2"/>
    <x v="2"/>
  </r>
  <r>
    <n v="15599552"/>
    <s v="Conway"/>
    <x v="1"/>
    <x v="0"/>
    <n v="54"/>
    <x v="0"/>
    <x v="0"/>
    <n v="0"/>
    <x v="0"/>
    <x v="2"/>
    <n v="639"/>
    <x v="0"/>
    <x v="0"/>
    <x v="0"/>
    <n v="53843.71"/>
    <x v="1"/>
    <x v="1"/>
    <x v="0"/>
  </r>
  <r>
    <n v="15749177"/>
    <s v="Maslow"/>
    <x v="1"/>
    <x v="0"/>
    <n v="52"/>
    <x v="0"/>
    <x v="3"/>
    <n v="0"/>
    <x v="0"/>
    <x v="2"/>
    <n v="730"/>
    <x v="2"/>
    <x v="1"/>
    <x v="0"/>
    <n v="122398.84"/>
    <x v="1"/>
    <x v="0"/>
    <x v="1"/>
  </r>
  <r>
    <n v="15718779"/>
    <s v="Clark"/>
    <x v="0"/>
    <x v="1"/>
    <n v="34"/>
    <x v="0"/>
    <x v="1"/>
    <n v="0"/>
    <x v="0"/>
    <x v="0"/>
    <n v="780"/>
    <x v="3"/>
    <x v="0"/>
    <x v="0"/>
    <n v="64804.04"/>
    <x v="1"/>
    <x v="1"/>
    <x v="0"/>
  </r>
  <r>
    <n v="15568106"/>
    <s v="L?"/>
    <x v="0"/>
    <x v="0"/>
    <n v="38"/>
    <x v="0"/>
    <x v="2"/>
    <n v="119278.01"/>
    <x v="2"/>
    <x v="2"/>
    <n v="592"/>
    <x v="1"/>
    <x v="1"/>
    <x v="0"/>
    <n v="19370.73"/>
    <x v="1"/>
    <x v="3"/>
    <x v="1"/>
  </r>
  <r>
    <n v="15779481"/>
    <s v="Swadling"/>
    <x v="0"/>
    <x v="1"/>
    <n v="34"/>
    <x v="0"/>
    <x v="4"/>
    <n v="158741.43"/>
    <x v="2"/>
    <x v="2"/>
    <n v="628"/>
    <x v="0"/>
    <x v="0"/>
    <x v="0"/>
    <n v="126192.54"/>
    <x v="1"/>
    <x v="0"/>
    <x v="2"/>
  </r>
  <r>
    <n v="15709994"/>
    <s v="Gallo"/>
    <x v="0"/>
    <x v="0"/>
    <n v="40"/>
    <x v="0"/>
    <x v="3"/>
    <n v="140596.95000000001"/>
    <x v="2"/>
    <x v="0"/>
    <n v="658"/>
    <x v="0"/>
    <x v="1"/>
    <x v="0"/>
    <n v="135459.01999999999"/>
    <x v="0"/>
    <x v="2"/>
    <x v="1"/>
  </r>
  <r>
    <n v="15772777"/>
    <s v="Onyemachukwu"/>
    <x v="1"/>
    <x v="0"/>
    <n v="29"/>
    <x v="1"/>
    <x v="7"/>
    <n v="0"/>
    <x v="0"/>
    <x v="2"/>
    <n v="850"/>
    <x v="3"/>
    <x v="0"/>
    <x v="0"/>
    <n v="94815.039999999994"/>
    <x v="1"/>
    <x v="0"/>
    <x v="3"/>
  </r>
  <r>
    <n v="15706815"/>
    <s v="Samoylova"/>
    <x v="2"/>
    <x v="1"/>
    <n v="37"/>
    <x v="0"/>
    <x v="0"/>
    <n v="90432.92"/>
    <x v="1"/>
    <x v="0"/>
    <n v="515"/>
    <x v="1"/>
    <x v="0"/>
    <x v="0"/>
    <n v="188366.04"/>
    <x v="0"/>
    <x v="4"/>
    <x v="0"/>
  </r>
  <r>
    <n v="15618018"/>
    <s v="Dickson"/>
    <x v="0"/>
    <x v="0"/>
    <n v="35"/>
    <x v="0"/>
    <x v="1"/>
    <n v="104783.81"/>
    <x v="2"/>
    <x v="2"/>
    <n v="571"/>
    <x v="1"/>
    <x v="1"/>
    <x v="0"/>
    <n v="178512.52"/>
    <x v="1"/>
    <x v="4"/>
    <x v="0"/>
  </r>
  <r>
    <n v="15671032"/>
    <s v="He"/>
    <x v="2"/>
    <x v="1"/>
    <n v="42"/>
    <x v="0"/>
    <x v="10"/>
    <n v="77992.97"/>
    <x v="1"/>
    <x v="2"/>
    <n v="760"/>
    <x v="2"/>
    <x v="0"/>
    <x v="0"/>
    <n v="97906.38"/>
    <x v="1"/>
    <x v="0"/>
    <x v="0"/>
  </r>
  <r>
    <n v="15634281"/>
    <s v="P'an"/>
    <x v="2"/>
    <x v="0"/>
    <n v="43"/>
    <x v="0"/>
    <x v="7"/>
    <n v="110822.9"/>
    <x v="2"/>
    <x v="0"/>
    <n v="720"/>
    <x v="2"/>
    <x v="1"/>
    <x v="1"/>
    <n v="72861.94"/>
    <x v="1"/>
    <x v="1"/>
    <x v="3"/>
  </r>
  <r>
    <n v="15766374"/>
    <s v="Leak"/>
    <x v="2"/>
    <x v="1"/>
    <n v="42"/>
    <x v="0"/>
    <x v="4"/>
    <n v="119624.6"/>
    <x v="2"/>
    <x v="2"/>
    <n v="632"/>
    <x v="0"/>
    <x v="0"/>
    <x v="0"/>
    <n v="195978.86"/>
    <x v="1"/>
    <x v="4"/>
    <x v="2"/>
  </r>
  <r>
    <n v="15600991"/>
    <s v="Artemieva"/>
    <x v="2"/>
    <x v="1"/>
    <n v="31"/>
    <x v="0"/>
    <x v="5"/>
    <n v="109052.59"/>
    <x v="2"/>
    <x v="2"/>
    <n v="694"/>
    <x v="2"/>
    <x v="0"/>
    <x v="0"/>
    <n v="19448.93"/>
    <x v="0"/>
    <x v="3"/>
    <x v="1"/>
  </r>
  <r>
    <n v="15777576"/>
    <s v="Frost"/>
    <x v="1"/>
    <x v="0"/>
    <n v="40"/>
    <x v="0"/>
    <x v="8"/>
    <n v="139129.44"/>
    <x v="2"/>
    <x v="0"/>
    <n v="559"/>
    <x v="1"/>
    <x v="1"/>
    <x v="0"/>
    <n v="32635.54"/>
    <x v="1"/>
    <x v="3"/>
    <x v="2"/>
  </r>
  <r>
    <n v="15742613"/>
    <s v="Warner"/>
    <x v="2"/>
    <x v="0"/>
    <n v="42"/>
    <x v="0"/>
    <x v="2"/>
    <n v="152324.66"/>
    <x v="2"/>
    <x v="2"/>
    <n v="773"/>
    <x v="2"/>
    <x v="0"/>
    <x v="1"/>
    <n v="171733.22"/>
    <x v="1"/>
    <x v="4"/>
    <x v="1"/>
  </r>
  <r>
    <n v="15649523"/>
    <s v="Kennedy"/>
    <x v="0"/>
    <x v="1"/>
    <n v="38"/>
    <x v="0"/>
    <x v="1"/>
    <n v="0"/>
    <x v="0"/>
    <x v="2"/>
    <n v="581"/>
    <x v="1"/>
    <x v="0"/>
    <x v="1"/>
    <n v="46176.22"/>
    <x v="1"/>
    <x v="3"/>
    <x v="0"/>
  </r>
  <r>
    <n v="15651063"/>
    <s v="Ifeatu"/>
    <x v="2"/>
    <x v="0"/>
    <n v="37"/>
    <x v="0"/>
    <x v="9"/>
    <n v="127480.58"/>
    <x v="2"/>
    <x v="2"/>
    <n v="524"/>
    <x v="1"/>
    <x v="0"/>
    <x v="1"/>
    <n v="179634.69"/>
    <x v="1"/>
    <x v="4"/>
    <x v="3"/>
  </r>
  <r>
    <n v="15683124"/>
    <s v="Evans"/>
    <x v="0"/>
    <x v="1"/>
    <n v="53"/>
    <x v="0"/>
    <x v="5"/>
    <n v="115029.4"/>
    <x v="2"/>
    <x v="0"/>
    <n v="713"/>
    <x v="2"/>
    <x v="1"/>
    <x v="1"/>
    <n v="191521.32"/>
    <x v="0"/>
    <x v="4"/>
    <x v="1"/>
  </r>
  <r>
    <n v="15618314"/>
    <s v="Chu"/>
    <x v="0"/>
    <x v="1"/>
    <n v="40"/>
    <x v="0"/>
    <x v="2"/>
    <n v="114005.78"/>
    <x v="2"/>
    <x v="0"/>
    <n v="676"/>
    <x v="2"/>
    <x v="0"/>
    <x v="0"/>
    <n v="67998.45"/>
    <x v="1"/>
    <x v="1"/>
    <x v="1"/>
  </r>
  <r>
    <n v="15670823"/>
    <s v="Hsueh"/>
    <x v="2"/>
    <x v="0"/>
    <n v="42"/>
    <x v="0"/>
    <x v="1"/>
    <n v="116646.76"/>
    <x v="2"/>
    <x v="0"/>
    <n v="651"/>
    <x v="0"/>
    <x v="0"/>
    <x v="1"/>
    <n v="44731.8"/>
    <x v="0"/>
    <x v="3"/>
    <x v="0"/>
  </r>
  <r>
    <n v="15607133"/>
    <s v="Shih"/>
    <x v="1"/>
    <x v="0"/>
    <n v="49"/>
    <x v="0"/>
    <x v="1"/>
    <n v="110864.38"/>
    <x v="2"/>
    <x v="2"/>
    <n v="717"/>
    <x v="2"/>
    <x v="0"/>
    <x v="0"/>
    <n v="124532.9"/>
    <x v="0"/>
    <x v="0"/>
    <x v="0"/>
  </r>
  <r>
    <n v="15615012"/>
    <s v="Fan"/>
    <x v="0"/>
    <x v="1"/>
    <n v="23"/>
    <x v="1"/>
    <x v="8"/>
    <n v="156267.59"/>
    <x v="2"/>
    <x v="0"/>
    <n v="594"/>
    <x v="1"/>
    <x v="0"/>
    <x v="1"/>
    <n v="160968.44"/>
    <x v="1"/>
    <x v="2"/>
    <x v="2"/>
  </r>
  <r>
    <n v="15725141"/>
    <s v="Whiddon"/>
    <x v="0"/>
    <x v="0"/>
    <n v="44"/>
    <x v="0"/>
    <x v="6"/>
    <n v="109528.28"/>
    <x v="2"/>
    <x v="0"/>
    <n v="716"/>
    <x v="2"/>
    <x v="0"/>
    <x v="1"/>
    <n v="27341.63"/>
    <x v="0"/>
    <x v="3"/>
    <x v="2"/>
  </r>
  <r>
    <n v="15623560"/>
    <s v="Onyekachukwu"/>
    <x v="0"/>
    <x v="0"/>
    <n v="35"/>
    <x v="0"/>
    <x v="5"/>
    <n v="102482.76"/>
    <x v="2"/>
    <x v="0"/>
    <n v="668"/>
    <x v="2"/>
    <x v="0"/>
    <x v="0"/>
    <n v="53994.64"/>
    <x v="1"/>
    <x v="1"/>
    <x v="1"/>
  </r>
  <r>
    <n v="15693018"/>
    <s v="Ermakova"/>
    <x v="2"/>
    <x v="1"/>
    <n v="23"/>
    <x v="1"/>
    <x v="7"/>
    <n v="115563.71"/>
    <x v="2"/>
    <x v="0"/>
    <n v="678"/>
    <x v="2"/>
    <x v="0"/>
    <x v="0"/>
    <n v="91633.53"/>
    <x v="1"/>
    <x v="0"/>
    <x v="3"/>
  </r>
  <r>
    <n v="15636756"/>
    <s v="Marino"/>
    <x v="0"/>
    <x v="1"/>
    <n v="23"/>
    <x v="1"/>
    <x v="0"/>
    <n v="0"/>
    <x v="0"/>
    <x v="2"/>
    <n v="545"/>
    <x v="1"/>
    <x v="0"/>
    <x v="1"/>
    <n v="189613.12"/>
    <x v="1"/>
    <x v="4"/>
    <x v="0"/>
  </r>
  <r>
    <n v="15647474"/>
    <s v="Niu"/>
    <x v="0"/>
    <x v="0"/>
    <n v="40"/>
    <x v="0"/>
    <x v="9"/>
    <n v="95624.36"/>
    <x v="1"/>
    <x v="2"/>
    <n v="613"/>
    <x v="0"/>
    <x v="0"/>
    <x v="0"/>
    <n v="60706.33"/>
    <x v="1"/>
    <x v="1"/>
    <x v="3"/>
  </r>
  <r>
    <n v="15576714"/>
    <s v="Manna"/>
    <x v="1"/>
    <x v="0"/>
    <n v="21"/>
    <x v="1"/>
    <x v="2"/>
    <n v="0"/>
    <x v="0"/>
    <x v="2"/>
    <n v="687"/>
    <x v="2"/>
    <x v="0"/>
    <x v="0"/>
    <n v="154767.34"/>
    <x v="1"/>
    <x v="2"/>
    <x v="1"/>
  </r>
  <r>
    <n v="15585047"/>
    <s v="Onyemere"/>
    <x v="0"/>
    <x v="1"/>
    <n v="28"/>
    <x v="1"/>
    <x v="3"/>
    <n v="160376.60999999999"/>
    <x v="2"/>
    <x v="0"/>
    <n v="715"/>
    <x v="2"/>
    <x v="1"/>
    <x v="1"/>
    <n v="196853.11"/>
    <x v="1"/>
    <x v="4"/>
    <x v="1"/>
  </r>
  <r>
    <n v="15743976"/>
    <s v="Archer"/>
    <x v="2"/>
    <x v="1"/>
    <n v="41"/>
    <x v="0"/>
    <x v="2"/>
    <n v="37702.79"/>
    <x v="1"/>
    <x v="0"/>
    <n v="618"/>
    <x v="0"/>
    <x v="0"/>
    <x v="0"/>
    <n v="195775.48"/>
    <x v="1"/>
    <x v="4"/>
    <x v="1"/>
  </r>
  <r>
    <n v="15793881"/>
    <s v="Mitchell"/>
    <x v="0"/>
    <x v="0"/>
    <n v="35"/>
    <x v="0"/>
    <x v="5"/>
    <n v="118273.83"/>
    <x v="2"/>
    <x v="0"/>
    <n v="721"/>
    <x v="2"/>
    <x v="1"/>
    <x v="0"/>
    <n v="3086.89"/>
    <x v="1"/>
    <x v="3"/>
    <x v="1"/>
  </r>
  <r>
    <n v="15576517"/>
    <s v="Everingham"/>
    <x v="2"/>
    <x v="0"/>
    <n v="34"/>
    <x v="0"/>
    <x v="3"/>
    <n v="131082.17000000001"/>
    <x v="2"/>
    <x v="2"/>
    <n v="445"/>
    <x v="4"/>
    <x v="0"/>
    <x v="0"/>
    <n v="70618"/>
    <x v="1"/>
    <x v="1"/>
    <x v="1"/>
  </r>
  <r>
    <n v="15631072"/>
    <s v="Huie"/>
    <x v="0"/>
    <x v="1"/>
    <n v="38"/>
    <x v="0"/>
    <x v="1"/>
    <n v="94456"/>
    <x v="1"/>
    <x v="2"/>
    <n v="690"/>
    <x v="2"/>
    <x v="1"/>
    <x v="0"/>
    <n v="55034.02"/>
    <x v="1"/>
    <x v="1"/>
    <x v="0"/>
  </r>
  <r>
    <n v="15730394"/>
    <s v="Crowther"/>
    <x v="0"/>
    <x v="0"/>
    <n v="43"/>
    <x v="0"/>
    <x v="2"/>
    <n v="0"/>
    <x v="0"/>
    <x v="2"/>
    <n v="709"/>
    <x v="2"/>
    <x v="1"/>
    <x v="1"/>
    <n v="168035.62"/>
    <x v="0"/>
    <x v="2"/>
    <x v="1"/>
  </r>
  <r>
    <n v="15631460"/>
    <s v="Swift"/>
    <x v="1"/>
    <x v="0"/>
    <n v="42"/>
    <x v="0"/>
    <x v="6"/>
    <n v="0"/>
    <x v="0"/>
    <x v="2"/>
    <n v="671"/>
    <x v="2"/>
    <x v="0"/>
    <x v="0"/>
    <n v="128449.33"/>
    <x v="1"/>
    <x v="0"/>
    <x v="2"/>
  </r>
  <r>
    <n v="15692002"/>
    <s v="Skelton"/>
    <x v="0"/>
    <x v="1"/>
    <n v="33"/>
    <x v="0"/>
    <x v="5"/>
    <n v="93791.38"/>
    <x v="1"/>
    <x v="0"/>
    <n v="538"/>
    <x v="1"/>
    <x v="0"/>
    <x v="0"/>
    <n v="199249.29"/>
    <x v="1"/>
    <x v="4"/>
    <x v="1"/>
  </r>
  <r>
    <n v="15595282"/>
    <s v="White"/>
    <x v="0"/>
    <x v="0"/>
    <n v="33"/>
    <x v="0"/>
    <x v="4"/>
    <n v="0"/>
    <x v="0"/>
    <x v="2"/>
    <n v="735"/>
    <x v="2"/>
    <x v="0"/>
    <x v="1"/>
    <n v="149474.69"/>
    <x v="1"/>
    <x v="2"/>
    <x v="2"/>
  </r>
  <r>
    <n v="15789548"/>
    <s v="Giordano"/>
    <x v="0"/>
    <x v="0"/>
    <n v="37"/>
    <x v="0"/>
    <x v="3"/>
    <n v="0"/>
    <x v="0"/>
    <x v="2"/>
    <n v="592"/>
    <x v="1"/>
    <x v="0"/>
    <x v="0"/>
    <n v="126726.33"/>
    <x v="1"/>
    <x v="0"/>
    <x v="1"/>
  </r>
  <r>
    <n v="15758035"/>
    <s v="Bateson"/>
    <x v="0"/>
    <x v="1"/>
    <n v="61"/>
    <x v="2"/>
    <x v="3"/>
    <n v="155973.13"/>
    <x v="2"/>
    <x v="0"/>
    <n v="747"/>
    <x v="2"/>
    <x v="1"/>
    <x v="0"/>
    <n v="147554.26"/>
    <x v="1"/>
    <x v="2"/>
    <x v="1"/>
  </r>
  <r>
    <n v="15617518"/>
    <s v="Hu"/>
    <x v="2"/>
    <x v="1"/>
    <n v="36"/>
    <x v="0"/>
    <x v="3"/>
    <n v="89409.95"/>
    <x v="1"/>
    <x v="0"/>
    <n v="675"/>
    <x v="2"/>
    <x v="0"/>
    <x v="0"/>
    <n v="149399.70000000001"/>
    <x v="1"/>
    <x v="2"/>
    <x v="1"/>
  </r>
  <r>
    <n v="15651802"/>
    <s v="Day"/>
    <x v="1"/>
    <x v="0"/>
    <n v="39"/>
    <x v="0"/>
    <x v="8"/>
    <n v="97854.37"/>
    <x v="1"/>
    <x v="2"/>
    <n v="632"/>
    <x v="0"/>
    <x v="0"/>
    <x v="1"/>
    <n v="93536.38"/>
    <x v="1"/>
    <x v="0"/>
    <x v="2"/>
  </r>
  <r>
    <n v="15631813"/>
    <s v="Beneventi"/>
    <x v="0"/>
    <x v="1"/>
    <n v="39"/>
    <x v="0"/>
    <x v="5"/>
    <n v="0"/>
    <x v="0"/>
    <x v="2"/>
    <n v="621"/>
    <x v="0"/>
    <x v="0"/>
    <x v="0"/>
    <n v="58883.91"/>
    <x v="1"/>
    <x v="1"/>
    <x v="1"/>
  </r>
  <r>
    <n v="15729668"/>
    <s v="Elizabeth"/>
    <x v="1"/>
    <x v="1"/>
    <n v="29"/>
    <x v="1"/>
    <x v="6"/>
    <n v="60280.62"/>
    <x v="1"/>
    <x v="0"/>
    <n v="521"/>
    <x v="1"/>
    <x v="0"/>
    <x v="1"/>
    <n v="154271.41"/>
    <x v="1"/>
    <x v="2"/>
    <x v="2"/>
  </r>
  <r>
    <n v="15741728"/>
    <s v="Atkins"/>
    <x v="1"/>
    <x v="1"/>
    <n v="36"/>
    <x v="0"/>
    <x v="3"/>
    <n v="135216.79999999999"/>
    <x v="2"/>
    <x v="0"/>
    <n v="591"/>
    <x v="1"/>
    <x v="0"/>
    <x v="0"/>
    <n v="122022.89"/>
    <x v="1"/>
    <x v="0"/>
    <x v="1"/>
  </r>
  <r>
    <n v="15576676"/>
    <s v="Serrano"/>
    <x v="2"/>
    <x v="0"/>
    <n v="28"/>
    <x v="1"/>
    <x v="5"/>
    <n v="124923.35"/>
    <x v="2"/>
    <x v="2"/>
    <n v="706"/>
    <x v="2"/>
    <x v="0"/>
    <x v="0"/>
    <n v="50299.14"/>
    <x v="1"/>
    <x v="1"/>
    <x v="1"/>
  </r>
  <r>
    <n v="15711378"/>
    <s v="Willis"/>
    <x v="0"/>
    <x v="1"/>
    <n v="38"/>
    <x v="0"/>
    <x v="4"/>
    <n v="0"/>
    <x v="0"/>
    <x v="2"/>
    <n v="677"/>
    <x v="2"/>
    <x v="0"/>
    <x v="1"/>
    <n v="187800.63"/>
    <x v="1"/>
    <x v="4"/>
    <x v="2"/>
  </r>
  <r>
    <n v="15765520"/>
    <s v="Stevenson"/>
    <x v="2"/>
    <x v="1"/>
    <n v="27"/>
    <x v="1"/>
    <x v="3"/>
    <n v="188614.07"/>
    <x v="2"/>
    <x v="0"/>
    <n v="769"/>
    <x v="2"/>
    <x v="0"/>
    <x v="1"/>
    <n v="171344.09"/>
    <x v="1"/>
    <x v="4"/>
    <x v="1"/>
  </r>
  <r>
    <n v="15656726"/>
    <s v="Ch'ien"/>
    <x v="0"/>
    <x v="1"/>
    <n v="32"/>
    <x v="0"/>
    <x v="8"/>
    <n v="62321.62"/>
    <x v="1"/>
    <x v="0"/>
    <n v="771"/>
    <x v="2"/>
    <x v="0"/>
    <x v="0"/>
    <n v="40920.589999999997"/>
    <x v="1"/>
    <x v="3"/>
    <x v="2"/>
  </r>
  <r>
    <n v="15647842"/>
    <s v="Cunningham"/>
    <x v="2"/>
    <x v="0"/>
    <n v="48"/>
    <x v="0"/>
    <x v="2"/>
    <n v="120782.7"/>
    <x v="2"/>
    <x v="0"/>
    <n v="601"/>
    <x v="0"/>
    <x v="0"/>
    <x v="1"/>
    <n v="63940.68"/>
    <x v="0"/>
    <x v="1"/>
    <x v="1"/>
  </r>
  <r>
    <n v="15719309"/>
    <s v="Stephens"/>
    <x v="0"/>
    <x v="0"/>
    <n v="42"/>
    <x v="0"/>
    <x v="1"/>
    <n v="115961.58"/>
    <x v="2"/>
    <x v="2"/>
    <n v="670"/>
    <x v="2"/>
    <x v="1"/>
    <x v="0"/>
    <n v="29483.87"/>
    <x v="1"/>
    <x v="3"/>
    <x v="0"/>
  </r>
  <r>
    <n v="15748718"/>
    <s v="Gordon"/>
    <x v="0"/>
    <x v="1"/>
    <n v="28"/>
    <x v="1"/>
    <x v="0"/>
    <n v="115062.61"/>
    <x v="2"/>
    <x v="0"/>
    <n v="517"/>
    <x v="1"/>
    <x v="0"/>
    <x v="1"/>
    <n v="179056.23"/>
    <x v="1"/>
    <x v="4"/>
    <x v="0"/>
  </r>
  <r>
    <n v="15594404"/>
    <s v="Bevan"/>
    <x v="0"/>
    <x v="0"/>
    <n v="49"/>
    <x v="0"/>
    <x v="2"/>
    <n v="160602.25"/>
    <x v="2"/>
    <x v="2"/>
    <n v="834"/>
    <x v="3"/>
    <x v="0"/>
    <x v="1"/>
    <n v="129273.94"/>
    <x v="1"/>
    <x v="0"/>
    <x v="1"/>
  </r>
  <r>
    <n v="15751158"/>
    <s v="Mashman"/>
    <x v="0"/>
    <x v="0"/>
    <n v="42"/>
    <x v="0"/>
    <x v="4"/>
    <n v="108825.34"/>
    <x v="2"/>
    <x v="1"/>
    <n v="571"/>
    <x v="1"/>
    <x v="0"/>
    <x v="1"/>
    <n v="55558.51"/>
    <x v="0"/>
    <x v="1"/>
    <x v="2"/>
  </r>
  <r>
    <n v="15593470"/>
    <s v="Tu"/>
    <x v="2"/>
    <x v="0"/>
    <n v="36"/>
    <x v="0"/>
    <x v="2"/>
    <n v="166287.85"/>
    <x v="2"/>
    <x v="0"/>
    <n v="576"/>
    <x v="1"/>
    <x v="0"/>
    <x v="0"/>
    <n v="23305.85"/>
    <x v="1"/>
    <x v="3"/>
    <x v="1"/>
  </r>
  <r>
    <n v="15695129"/>
    <s v="Milanesi"/>
    <x v="0"/>
    <x v="0"/>
    <n v="31"/>
    <x v="0"/>
    <x v="1"/>
    <n v="152663.76999999999"/>
    <x v="2"/>
    <x v="0"/>
    <n v="718"/>
    <x v="2"/>
    <x v="1"/>
    <x v="0"/>
    <n v="17128.64"/>
    <x v="1"/>
    <x v="3"/>
    <x v="0"/>
  </r>
  <r>
    <n v="15640865"/>
    <s v="Romano"/>
    <x v="2"/>
    <x v="0"/>
    <n v="31"/>
    <x v="0"/>
    <x v="9"/>
    <n v="80844.69"/>
    <x v="1"/>
    <x v="2"/>
    <n v="636"/>
    <x v="0"/>
    <x v="0"/>
    <x v="0"/>
    <n v="74641.899999999994"/>
    <x v="1"/>
    <x v="1"/>
    <x v="3"/>
  </r>
  <r>
    <n v="15714080"/>
    <s v="Goliwe"/>
    <x v="2"/>
    <x v="0"/>
    <n v="40"/>
    <x v="0"/>
    <x v="0"/>
    <n v="97001.36"/>
    <x v="1"/>
    <x v="2"/>
    <n v="566"/>
    <x v="1"/>
    <x v="0"/>
    <x v="1"/>
    <n v="154486.01"/>
    <x v="1"/>
    <x v="2"/>
    <x v="0"/>
  </r>
  <r>
    <n v="15648721"/>
    <s v="Hsueh"/>
    <x v="0"/>
    <x v="1"/>
    <n v="64"/>
    <x v="2"/>
    <x v="4"/>
    <n v="0"/>
    <x v="0"/>
    <x v="2"/>
    <n v="711"/>
    <x v="2"/>
    <x v="0"/>
    <x v="0"/>
    <n v="3185.67"/>
    <x v="1"/>
    <x v="3"/>
    <x v="2"/>
  </r>
  <r>
    <n v="15801466"/>
    <s v="Gray"/>
    <x v="0"/>
    <x v="0"/>
    <n v="39"/>
    <x v="0"/>
    <x v="0"/>
    <n v="122524.61"/>
    <x v="2"/>
    <x v="2"/>
    <n v="574"/>
    <x v="1"/>
    <x v="0"/>
    <x v="1"/>
    <n v="88463.63"/>
    <x v="1"/>
    <x v="1"/>
    <x v="0"/>
  </r>
  <r>
    <n v="15750248"/>
    <s v="Wright"/>
    <x v="0"/>
    <x v="0"/>
    <n v="35"/>
    <x v="0"/>
    <x v="2"/>
    <n v="132292.63"/>
    <x v="2"/>
    <x v="0"/>
    <n v="619"/>
    <x v="0"/>
    <x v="0"/>
    <x v="1"/>
    <n v="65682.929999999993"/>
    <x v="1"/>
    <x v="1"/>
    <x v="1"/>
  </r>
  <r>
    <n v="15758726"/>
    <s v="Chiemeka"/>
    <x v="0"/>
    <x v="0"/>
    <n v="24"/>
    <x v="1"/>
    <x v="10"/>
    <n v="0"/>
    <x v="0"/>
    <x v="2"/>
    <n v="588"/>
    <x v="1"/>
    <x v="0"/>
    <x v="0"/>
    <n v="140586.07999999999"/>
    <x v="1"/>
    <x v="2"/>
    <x v="0"/>
  </r>
  <r>
    <n v="15781553"/>
    <s v="Chung"/>
    <x v="2"/>
    <x v="0"/>
    <n v="49"/>
    <x v="0"/>
    <x v="9"/>
    <n v="91502.99"/>
    <x v="1"/>
    <x v="0"/>
    <n v="760"/>
    <x v="2"/>
    <x v="0"/>
    <x v="1"/>
    <n v="117232.9"/>
    <x v="0"/>
    <x v="0"/>
    <x v="3"/>
  </r>
  <r>
    <n v="15649121"/>
    <s v="Pinto"/>
    <x v="0"/>
    <x v="1"/>
    <n v="52"/>
    <x v="0"/>
    <x v="6"/>
    <n v="0"/>
    <x v="0"/>
    <x v="0"/>
    <n v="665"/>
    <x v="2"/>
    <x v="0"/>
    <x v="1"/>
    <n v="116137.01"/>
    <x v="0"/>
    <x v="0"/>
    <x v="2"/>
  </r>
  <r>
    <n v="15674811"/>
    <s v="Kellway"/>
    <x v="2"/>
    <x v="1"/>
    <n v="29"/>
    <x v="1"/>
    <x v="6"/>
    <n v="59385.98"/>
    <x v="1"/>
    <x v="2"/>
    <n v="739"/>
    <x v="2"/>
    <x v="0"/>
    <x v="0"/>
    <n v="105533.96"/>
    <x v="1"/>
    <x v="0"/>
    <x v="2"/>
  </r>
  <r>
    <n v="15646037"/>
    <s v="Sopuluchi"/>
    <x v="0"/>
    <x v="1"/>
    <n v="77"/>
    <x v="2"/>
    <x v="9"/>
    <n v="0"/>
    <x v="0"/>
    <x v="1"/>
    <n v="641"/>
    <x v="0"/>
    <x v="0"/>
    <x v="0"/>
    <n v="81514.06"/>
    <x v="1"/>
    <x v="1"/>
    <x v="3"/>
  </r>
  <r>
    <n v="15722578"/>
    <s v="Spitzer"/>
    <x v="2"/>
    <x v="0"/>
    <n v="21"/>
    <x v="1"/>
    <x v="5"/>
    <n v="97956.5"/>
    <x v="1"/>
    <x v="0"/>
    <n v="685"/>
    <x v="2"/>
    <x v="0"/>
    <x v="0"/>
    <n v="164966.26999999999"/>
    <x v="1"/>
    <x v="2"/>
    <x v="1"/>
  </r>
  <r>
    <n v="15665695"/>
    <s v="Potter"/>
    <x v="0"/>
    <x v="0"/>
    <n v="49"/>
    <x v="0"/>
    <x v="4"/>
    <n v="0"/>
    <x v="0"/>
    <x v="2"/>
    <n v="594"/>
    <x v="1"/>
    <x v="0"/>
    <x v="0"/>
    <n v="23631.55"/>
    <x v="1"/>
    <x v="3"/>
    <x v="2"/>
  </r>
  <r>
    <n v="15801062"/>
    <s v="Matthews"/>
    <x v="1"/>
    <x v="0"/>
    <n v="40"/>
    <x v="0"/>
    <x v="4"/>
    <n v="0"/>
    <x v="0"/>
    <x v="2"/>
    <n v="557"/>
    <x v="1"/>
    <x v="1"/>
    <x v="0"/>
    <n v="105433.53"/>
    <x v="1"/>
    <x v="0"/>
    <x v="2"/>
  </r>
  <r>
    <n v="15662955"/>
    <s v="Nicholls"/>
    <x v="0"/>
    <x v="1"/>
    <n v="27"/>
    <x v="1"/>
    <x v="2"/>
    <n v="141223.67999999999"/>
    <x v="2"/>
    <x v="2"/>
    <n v="697"/>
    <x v="2"/>
    <x v="0"/>
    <x v="1"/>
    <n v="90591.15"/>
    <x v="1"/>
    <x v="0"/>
    <x v="1"/>
  </r>
  <r>
    <n v="15770309"/>
    <s v="McDonald"/>
    <x v="0"/>
    <x v="1"/>
    <n v="18"/>
    <x v="1"/>
    <x v="7"/>
    <n v="151762.74"/>
    <x v="2"/>
    <x v="0"/>
    <n v="656"/>
    <x v="0"/>
    <x v="1"/>
    <x v="0"/>
    <n v="127014.32"/>
    <x v="1"/>
    <x v="0"/>
    <x v="3"/>
  </r>
  <r>
    <n v="15657386"/>
    <s v="Fiorentini"/>
    <x v="2"/>
    <x v="1"/>
    <n v="43"/>
    <x v="0"/>
    <x v="1"/>
    <n v="141749.74"/>
    <x v="2"/>
    <x v="2"/>
    <n v="712"/>
    <x v="2"/>
    <x v="1"/>
    <x v="0"/>
    <n v="90905.26"/>
    <x v="1"/>
    <x v="0"/>
    <x v="0"/>
  </r>
  <r>
    <n v="15777797"/>
    <s v="Kovalyova"/>
    <x v="1"/>
    <x v="1"/>
    <n v="38"/>
    <x v="0"/>
    <x v="8"/>
    <n v="75075.14"/>
    <x v="1"/>
    <x v="0"/>
    <n v="689"/>
    <x v="2"/>
    <x v="0"/>
    <x v="0"/>
    <n v="8651.92"/>
    <x v="0"/>
    <x v="3"/>
    <x v="2"/>
  </r>
  <r>
    <n v="15783955"/>
    <s v="Miah"/>
    <x v="0"/>
    <x v="0"/>
    <n v="25"/>
    <x v="1"/>
    <x v="4"/>
    <n v="165686.10999999999"/>
    <x v="2"/>
    <x v="2"/>
    <n v="697"/>
    <x v="2"/>
    <x v="0"/>
    <x v="1"/>
    <n v="15467.98"/>
    <x v="1"/>
    <x v="3"/>
    <x v="2"/>
  </r>
  <r>
    <n v="15804516"/>
    <s v="Builder"/>
    <x v="0"/>
    <x v="1"/>
    <n v="38"/>
    <x v="0"/>
    <x v="0"/>
    <n v="0"/>
    <x v="0"/>
    <x v="0"/>
    <n v="589"/>
    <x v="1"/>
    <x v="0"/>
    <x v="1"/>
    <n v="79915.28"/>
    <x v="1"/>
    <x v="1"/>
    <x v="0"/>
  </r>
  <r>
    <n v="15681758"/>
    <s v="Baddeley"/>
    <x v="1"/>
    <x v="0"/>
    <n v="25"/>
    <x v="1"/>
    <x v="7"/>
    <n v="0"/>
    <x v="0"/>
    <x v="2"/>
    <n v="525"/>
    <x v="1"/>
    <x v="0"/>
    <x v="1"/>
    <n v="69361.95"/>
    <x v="1"/>
    <x v="1"/>
    <x v="3"/>
  </r>
  <r>
    <n v="15630321"/>
    <s v="Hu"/>
    <x v="0"/>
    <x v="1"/>
    <n v="44"/>
    <x v="0"/>
    <x v="6"/>
    <n v="0"/>
    <x v="0"/>
    <x v="2"/>
    <n v="680"/>
    <x v="2"/>
    <x v="0"/>
    <x v="1"/>
    <n v="86935.08"/>
    <x v="1"/>
    <x v="1"/>
    <x v="2"/>
  </r>
  <r>
    <n v="15588248"/>
    <s v="Hs?"/>
    <x v="0"/>
    <x v="0"/>
    <n v="28"/>
    <x v="1"/>
    <x v="10"/>
    <n v="0"/>
    <x v="0"/>
    <x v="2"/>
    <n v="617"/>
    <x v="0"/>
    <x v="0"/>
    <x v="0"/>
    <n v="7597.83"/>
    <x v="0"/>
    <x v="3"/>
    <x v="0"/>
  </r>
  <r>
    <n v="15591932"/>
    <s v="Ford"/>
    <x v="0"/>
    <x v="1"/>
    <n v="32"/>
    <x v="0"/>
    <x v="8"/>
    <n v="92961.61"/>
    <x v="1"/>
    <x v="0"/>
    <n v="680"/>
    <x v="2"/>
    <x v="0"/>
    <x v="1"/>
    <n v="116957.6"/>
    <x v="1"/>
    <x v="0"/>
    <x v="2"/>
  </r>
  <r>
    <n v="15810347"/>
    <s v="Todd"/>
    <x v="1"/>
    <x v="0"/>
    <n v="30"/>
    <x v="0"/>
    <x v="9"/>
    <n v="0"/>
    <x v="0"/>
    <x v="2"/>
    <n v="662"/>
    <x v="2"/>
    <x v="1"/>
    <x v="0"/>
    <n v="157884.82999999999"/>
    <x v="1"/>
    <x v="2"/>
    <x v="3"/>
  </r>
  <r>
    <n v="15595303"/>
    <s v="Johnston"/>
    <x v="2"/>
    <x v="1"/>
    <n v="46"/>
    <x v="0"/>
    <x v="8"/>
    <n v="130812.91"/>
    <x v="2"/>
    <x v="0"/>
    <n v="736"/>
    <x v="2"/>
    <x v="0"/>
    <x v="0"/>
    <n v="77981.539999999994"/>
    <x v="0"/>
    <x v="1"/>
    <x v="2"/>
  </r>
  <r>
    <n v="15634950"/>
    <s v="Obiajulu"/>
    <x v="2"/>
    <x v="1"/>
    <n v="57"/>
    <x v="0"/>
    <x v="2"/>
    <n v="107174.58"/>
    <x v="2"/>
    <x v="0"/>
    <n v="657"/>
    <x v="0"/>
    <x v="0"/>
    <x v="0"/>
    <n v="126369.55"/>
    <x v="0"/>
    <x v="0"/>
    <x v="1"/>
  </r>
  <r>
    <n v="15685372"/>
    <s v="Azubuike"/>
    <x v="1"/>
    <x v="1"/>
    <n v="54"/>
    <x v="0"/>
    <x v="1"/>
    <n v="152677.48000000001"/>
    <x v="2"/>
    <x v="0"/>
    <n v="350"/>
    <x v="4"/>
    <x v="0"/>
    <x v="0"/>
    <n v="191973.49"/>
    <x v="0"/>
    <x v="4"/>
    <x v="0"/>
  </r>
  <r>
    <n v="15745827"/>
    <s v="Padovesi"/>
    <x v="0"/>
    <x v="1"/>
    <n v="30"/>
    <x v="0"/>
    <x v="6"/>
    <n v="132005.76999999999"/>
    <x v="2"/>
    <x v="0"/>
    <n v="617"/>
    <x v="0"/>
    <x v="0"/>
    <x v="1"/>
    <n v="142940.39000000001"/>
    <x v="1"/>
    <x v="2"/>
    <x v="2"/>
  </r>
  <r>
    <n v="15755868"/>
    <s v="Farmer"/>
    <x v="0"/>
    <x v="1"/>
    <n v="35"/>
    <x v="0"/>
    <x v="3"/>
    <n v="0"/>
    <x v="0"/>
    <x v="0"/>
    <n v="562"/>
    <x v="1"/>
    <x v="1"/>
    <x v="1"/>
    <n v="48869.67"/>
    <x v="1"/>
    <x v="3"/>
    <x v="1"/>
  </r>
  <r>
    <n v="15735222"/>
    <s v="Ignatieff"/>
    <x v="1"/>
    <x v="0"/>
    <n v="23"/>
    <x v="1"/>
    <x v="8"/>
    <n v="0"/>
    <x v="0"/>
    <x v="2"/>
    <n v="705"/>
    <x v="2"/>
    <x v="0"/>
    <x v="0"/>
    <n v="73131.73"/>
    <x v="1"/>
    <x v="1"/>
    <x v="2"/>
  </r>
  <r>
    <n v="15604804"/>
    <s v="Lu"/>
    <x v="0"/>
    <x v="0"/>
    <n v="33"/>
    <x v="0"/>
    <x v="3"/>
    <n v="127305.5"/>
    <x v="2"/>
    <x v="0"/>
    <n v="516"/>
    <x v="1"/>
    <x v="0"/>
    <x v="0"/>
    <n v="120037.36"/>
    <x v="1"/>
    <x v="0"/>
    <x v="1"/>
  </r>
  <r>
    <n v="15718944"/>
    <s v="Artemiev"/>
    <x v="0"/>
    <x v="0"/>
    <n v="37"/>
    <x v="0"/>
    <x v="5"/>
    <n v="0"/>
    <x v="0"/>
    <x v="2"/>
    <n v="573"/>
    <x v="1"/>
    <x v="0"/>
    <x v="1"/>
    <n v="193995.37"/>
    <x v="1"/>
    <x v="4"/>
    <x v="1"/>
  </r>
  <r>
    <n v="15678626"/>
    <s v="Okonkwo"/>
    <x v="1"/>
    <x v="0"/>
    <n v="31"/>
    <x v="0"/>
    <x v="10"/>
    <n v="0"/>
    <x v="0"/>
    <x v="2"/>
    <n v="538"/>
    <x v="1"/>
    <x v="1"/>
    <x v="1"/>
    <n v="179453.66"/>
    <x v="1"/>
    <x v="4"/>
    <x v="0"/>
  </r>
  <r>
    <n v="15571550"/>
    <s v="Dore"/>
    <x v="0"/>
    <x v="1"/>
    <n v="39"/>
    <x v="0"/>
    <x v="9"/>
    <n v="0"/>
    <x v="0"/>
    <x v="0"/>
    <n v="699"/>
    <x v="2"/>
    <x v="0"/>
    <x v="1"/>
    <n v="80963.92"/>
    <x v="1"/>
    <x v="1"/>
    <x v="3"/>
  </r>
  <r>
    <n v="15723053"/>
    <s v="T'ang"/>
    <x v="2"/>
    <x v="1"/>
    <n v="32"/>
    <x v="0"/>
    <x v="2"/>
    <n v="170291.22"/>
    <x v="2"/>
    <x v="2"/>
    <n v="504"/>
    <x v="1"/>
    <x v="1"/>
    <x v="0"/>
    <n v="15658.99"/>
    <x v="1"/>
    <x v="3"/>
    <x v="1"/>
  </r>
  <r>
    <n v="15661528"/>
    <s v="Ashbolt"/>
    <x v="1"/>
    <x v="1"/>
    <n v="47"/>
    <x v="0"/>
    <x v="8"/>
    <n v="102562.23"/>
    <x v="2"/>
    <x v="0"/>
    <n v="583"/>
    <x v="1"/>
    <x v="0"/>
    <x v="1"/>
    <n v="92708.1"/>
    <x v="1"/>
    <x v="0"/>
    <x v="2"/>
  </r>
  <r>
    <n v="15754177"/>
    <s v="Bazarova"/>
    <x v="1"/>
    <x v="1"/>
    <n v="53"/>
    <x v="0"/>
    <x v="0"/>
    <n v="111061.01"/>
    <x v="2"/>
    <x v="2"/>
    <n v="712"/>
    <x v="2"/>
    <x v="1"/>
    <x v="1"/>
    <n v="26542.17"/>
    <x v="1"/>
    <x v="3"/>
    <x v="0"/>
  </r>
  <r>
    <n v="15683544"/>
    <s v="Buccho"/>
    <x v="1"/>
    <x v="1"/>
    <n v="62"/>
    <x v="2"/>
    <x v="6"/>
    <n v="0"/>
    <x v="0"/>
    <x v="0"/>
    <n v="626"/>
    <x v="0"/>
    <x v="0"/>
    <x v="0"/>
    <n v="65010.74"/>
    <x v="1"/>
    <x v="1"/>
    <x v="2"/>
  </r>
  <r>
    <n v="15708048"/>
    <s v="Burn"/>
    <x v="0"/>
    <x v="0"/>
    <n v="34"/>
    <x v="0"/>
    <x v="4"/>
    <n v="124379.14"/>
    <x v="2"/>
    <x v="0"/>
    <n v="631"/>
    <x v="0"/>
    <x v="0"/>
    <x v="1"/>
    <n v="106892.91"/>
    <x v="1"/>
    <x v="0"/>
    <x v="2"/>
  </r>
  <r>
    <n v="15701109"/>
    <s v="Andreyev"/>
    <x v="0"/>
    <x v="0"/>
    <n v="37"/>
    <x v="0"/>
    <x v="3"/>
    <n v="0"/>
    <x v="0"/>
    <x v="0"/>
    <n v="663"/>
    <x v="2"/>
    <x v="0"/>
    <x v="0"/>
    <n v="185210.63"/>
    <x v="1"/>
    <x v="4"/>
    <x v="1"/>
  </r>
  <r>
    <n v="15600110"/>
    <s v="Endrizzi"/>
    <x v="2"/>
    <x v="0"/>
    <n v="41"/>
    <x v="0"/>
    <x v="6"/>
    <n v="57745.760000000002"/>
    <x v="1"/>
    <x v="0"/>
    <n v="506"/>
    <x v="1"/>
    <x v="0"/>
    <x v="1"/>
    <n v="4035.46"/>
    <x v="1"/>
    <x v="3"/>
    <x v="2"/>
  </r>
  <r>
    <n v="15651533"/>
    <s v="Brown"/>
    <x v="2"/>
    <x v="0"/>
    <n v="50"/>
    <x v="0"/>
    <x v="8"/>
    <n v="129293.74"/>
    <x v="2"/>
    <x v="0"/>
    <n v="570"/>
    <x v="1"/>
    <x v="0"/>
    <x v="1"/>
    <n v="177805.44"/>
    <x v="0"/>
    <x v="4"/>
    <x v="2"/>
  </r>
  <r>
    <n v="15777904"/>
    <s v="Nock"/>
    <x v="0"/>
    <x v="0"/>
    <n v="45"/>
    <x v="0"/>
    <x v="3"/>
    <n v="0"/>
    <x v="0"/>
    <x v="2"/>
    <n v="703"/>
    <x v="2"/>
    <x v="0"/>
    <x v="0"/>
    <n v="68831.72"/>
    <x v="1"/>
    <x v="1"/>
    <x v="1"/>
  </r>
  <r>
    <n v="15655574"/>
    <s v="Okeke"/>
    <x v="2"/>
    <x v="0"/>
    <n v="40"/>
    <x v="0"/>
    <x v="2"/>
    <n v="150777.1"/>
    <x v="2"/>
    <x v="0"/>
    <n v="698"/>
    <x v="2"/>
    <x v="0"/>
    <x v="1"/>
    <n v="114732.62"/>
    <x v="1"/>
    <x v="0"/>
    <x v="1"/>
  </r>
  <r>
    <n v="15569423"/>
    <s v="Cunningham"/>
    <x v="1"/>
    <x v="1"/>
    <n v="41"/>
    <x v="0"/>
    <x v="4"/>
    <n v="0"/>
    <x v="0"/>
    <x v="2"/>
    <n v="731"/>
    <x v="2"/>
    <x v="0"/>
    <x v="1"/>
    <n v="22299.27"/>
    <x v="1"/>
    <x v="3"/>
    <x v="2"/>
  </r>
  <r>
    <n v="15718106"/>
    <s v="Kelley"/>
    <x v="0"/>
    <x v="1"/>
    <n v="34"/>
    <x v="0"/>
    <x v="5"/>
    <n v="0"/>
    <x v="0"/>
    <x v="2"/>
    <n v="625"/>
    <x v="0"/>
    <x v="1"/>
    <x v="1"/>
    <n v="197283.20000000001"/>
    <x v="1"/>
    <x v="4"/>
    <x v="1"/>
  </r>
  <r>
    <n v="15585067"/>
    <s v="Wilson"/>
    <x v="1"/>
    <x v="1"/>
    <n v="31"/>
    <x v="0"/>
    <x v="9"/>
    <n v="108632.48"/>
    <x v="2"/>
    <x v="0"/>
    <n v="634"/>
    <x v="0"/>
    <x v="0"/>
    <x v="0"/>
    <n v="179485.96"/>
    <x v="0"/>
    <x v="4"/>
    <x v="3"/>
  </r>
  <r>
    <n v="15675501"/>
    <s v="Woods"/>
    <x v="0"/>
    <x v="1"/>
    <n v="59"/>
    <x v="0"/>
    <x v="8"/>
    <n v="153861.1"/>
    <x v="2"/>
    <x v="0"/>
    <n v="616"/>
    <x v="0"/>
    <x v="0"/>
    <x v="0"/>
    <n v="17699.48"/>
    <x v="1"/>
    <x v="3"/>
    <x v="2"/>
  </r>
  <r>
    <n v="15633233"/>
    <s v="McFarland"/>
    <x v="0"/>
    <x v="1"/>
    <n v="56"/>
    <x v="0"/>
    <x v="1"/>
    <n v="100374.58"/>
    <x v="2"/>
    <x v="0"/>
    <n v="500"/>
    <x v="1"/>
    <x v="0"/>
    <x v="1"/>
    <n v="118490.8"/>
    <x v="0"/>
    <x v="0"/>
    <x v="0"/>
  </r>
  <r>
    <n v="15667134"/>
    <s v="Cisneros"/>
    <x v="0"/>
    <x v="1"/>
    <n v="32"/>
    <x v="0"/>
    <x v="2"/>
    <n v="0"/>
    <x v="0"/>
    <x v="2"/>
    <n v="446"/>
    <x v="4"/>
    <x v="1"/>
    <x v="1"/>
    <n v="133292.94"/>
    <x v="1"/>
    <x v="2"/>
    <x v="1"/>
  </r>
  <r>
    <n v="15659105"/>
    <s v="Borchgrevink"/>
    <x v="0"/>
    <x v="0"/>
    <n v="47"/>
    <x v="0"/>
    <x v="9"/>
    <n v="61196.54"/>
    <x v="1"/>
    <x v="0"/>
    <n v="669"/>
    <x v="2"/>
    <x v="0"/>
    <x v="1"/>
    <n v="58170.239999999998"/>
    <x v="1"/>
    <x v="1"/>
    <x v="3"/>
  </r>
  <r>
    <n v="15575409"/>
    <s v="Rozhkova"/>
    <x v="2"/>
    <x v="1"/>
    <n v="31"/>
    <x v="0"/>
    <x v="5"/>
    <n v="116891.72"/>
    <x v="2"/>
    <x v="0"/>
    <n v="581"/>
    <x v="1"/>
    <x v="0"/>
    <x v="1"/>
    <n v="107137.3"/>
    <x v="1"/>
    <x v="0"/>
    <x v="1"/>
  </r>
  <r>
    <n v="15752342"/>
    <s v="Bradley"/>
    <x v="2"/>
    <x v="0"/>
    <n v="54"/>
    <x v="0"/>
    <x v="5"/>
    <n v="133656.91"/>
    <x v="2"/>
    <x v="1"/>
    <n v="704"/>
    <x v="2"/>
    <x v="0"/>
    <x v="1"/>
    <n v="145071.32999999999"/>
    <x v="0"/>
    <x v="2"/>
    <x v="1"/>
  </r>
  <r>
    <n v="15654851"/>
    <s v="Obialo"/>
    <x v="0"/>
    <x v="1"/>
    <n v="44"/>
    <x v="0"/>
    <x v="0"/>
    <n v="92911.52"/>
    <x v="1"/>
    <x v="0"/>
    <n v="748"/>
    <x v="2"/>
    <x v="1"/>
    <x v="0"/>
    <n v="85495.24"/>
    <x v="1"/>
    <x v="1"/>
    <x v="0"/>
  </r>
  <r>
    <n v="15741429"/>
    <s v="Hudson"/>
    <x v="1"/>
    <x v="0"/>
    <n v="31"/>
    <x v="0"/>
    <x v="9"/>
    <n v="119825.75"/>
    <x v="2"/>
    <x v="2"/>
    <n v="680"/>
    <x v="2"/>
    <x v="0"/>
    <x v="0"/>
    <n v="101139.3"/>
    <x v="1"/>
    <x v="0"/>
    <x v="3"/>
  </r>
  <r>
    <n v="15682356"/>
    <s v="Veltri"/>
    <x v="0"/>
    <x v="0"/>
    <n v="37"/>
    <x v="0"/>
    <x v="3"/>
    <n v="111852.84"/>
    <x v="2"/>
    <x v="2"/>
    <n v="655"/>
    <x v="0"/>
    <x v="0"/>
    <x v="1"/>
    <n v="10511.13"/>
    <x v="1"/>
    <x v="3"/>
    <x v="1"/>
  </r>
  <r>
    <n v="15806447"/>
    <s v="Mazzanti"/>
    <x v="2"/>
    <x v="1"/>
    <n v="32"/>
    <x v="0"/>
    <x v="10"/>
    <n v="106683.52"/>
    <x v="2"/>
    <x v="2"/>
    <n v="690"/>
    <x v="2"/>
    <x v="0"/>
    <x v="0"/>
    <n v="137916.49"/>
    <x v="1"/>
    <x v="2"/>
    <x v="0"/>
  </r>
  <r>
    <n v="15800229"/>
    <s v="Thorpe"/>
    <x v="2"/>
    <x v="1"/>
    <n v="40"/>
    <x v="0"/>
    <x v="3"/>
    <n v="139022.24"/>
    <x v="2"/>
    <x v="0"/>
    <n v="695"/>
    <x v="2"/>
    <x v="1"/>
    <x v="0"/>
    <n v="193383.13"/>
    <x v="1"/>
    <x v="4"/>
    <x v="1"/>
  </r>
  <r>
    <n v="15663441"/>
    <s v="Golibe"/>
    <x v="2"/>
    <x v="0"/>
    <n v="40"/>
    <x v="0"/>
    <x v="4"/>
    <n v="148571.07"/>
    <x v="2"/>
    <x v="0"/>
    <n v="700"/>
    <x v="2"/>
    <x v="0"/>
    <x v="1"/>
    <n v="189826.96"/>
    <x v="0"/>
    <x v="4"/>
    <x v="2"/>
  </r>
  <r>
    <n v="15791991"/>
    <s v="Udinesi"/>
    <x v="0"/>
    <x v="1"/>
    <n v="52"/>
    <x v="0"/>
    <x v="4"/>
    <n v="0"/>
    <x v="0"/>
    <x v="0"/>
    <n v="773"/>
    <x v="2"/>
    <x v="1"/>
    <x v="0"/>
    <n v="144113.42000000001"/>
    <x v="1"/>
    <x v="2"/>
    <x v="2"/>
  </r>
  <r>
    <n v="15775082"/>
    <s v="Stewart"/>
    <x v="0"/>
    <x v="1"/>
    <n v="42"/>
    <x v="0"/>
    <x v="1"/>
    <n v="129776.72"/>
    <x v="2"/>
    <x v="2"/>
    <n v="749"/>
    <x v="2"/>
    <x v="1"/>
    <x v="0"/>
    <n v="143538.51"/>
    <x v="1"/>
    <x v="2"/>
    <x v="0"/>
  </r>
  <r>
    <n v="15579706"/>
    <s v="Curtis"/>
    <x v="0"/>
    <x v="0"/>
    <n v="46"/>
    <x v="0"/>
    <x v="8"/>
    <n v="0"/>
    <x v="0"/>
    <x v="0"/>
    <n v="611"/>
    <x v="0"/>
    <x v="0"/>
    <x v="1"/>
    <n v="77677.14"/>
    <x v="0"/>
    <x v="1"/>
    <x v="2"/>
  </r>
  <r>
    <n v="15718247"/>
    <s v="Hayden"/>
    <x v="1"/>
    <x v="0"/>
    <n v="46"/>
    <x v="0"/>
    <x v="2"/>
    <n v="0"/>
    <x v="0"/>
    <x v="2"/>
    <n v="606"/>
    <x v="0"/>
    <x v="0"/>
    <x v="0"/>
    <n v="183717.94"/>
    <x v="1"/>
    <x v="4"/>
    <x v="1"/>
  </r>
  <r>
    <n v="15755722"/>
    <s v="H?"/>
    <x v="0"/>
    <x v="1"/>
    <n v="24"/>
    <x v="1"/>
    <x v="7"/>
    <n v="0"/>
    <x v="0"/>
    <x v="0"/>
    <n v="554"/>
    <x v="1"/>
    <x v="1"/>
    <x v="1"/>
    <n v="92180.62"/>
    <x v="1"/>
    <x v="0"/>
    <x v="3"/>
  </r>
  <r>
    <n v="15582259"/>
    <s v="Campbell"/>
    <x v="0"/>
    <x v="0"/>
    <n v="37"/>
    <x v="0"/>
    <x v="3"/>
    <n v="0"/>
    <x v="0"/>
    <x v="2"/>
    <n v="567"/>
    <x v="1"/>
    <x v="0"/>
    <x v="0"/>
    <n v="28690.9"/>
    <x v="1"/>
    <x v="3"/>
    <x v="1"/>
  </r>
  <r>
    <n v="15716994"/>
    <s v="Green"/>
    <x v="1"/>
    <x v="1"/>
    <n v="24"/>
    <x v="1"/>
    <x v="6"/>
    <n v="114739.92"/>
    <x v="2"/>
    <x v="0"/>
    <n v="559"/>
    <x v="1"/>
    <x v="0"/>
    <x v="1"/>
    <n v="85891.02"/>
    <x v="0"/>
    <x v="1"/>
    <x v="2"/>
  </r>
  <r>
    <n v="15586880"/>
    <s v="P'eng"/>
    <x v="2"/>
    <x v="1"/>
    <n v="41"/>
    <x v="0"/>
    <x v="0"/>
    <n v="122545.65"/>
    <x v="2"/>
    <x v="2"/>
    <n v="594"/>
    <x v="1"/>
    <x v="0"/>
    <x v="0"/>
    <n v="42050.239999999998"/>
    <x v="1"/>
    <x v="3"/>
    <x v="0"/>
  </r>
  <r>
    <n v="15713854"/>
    <s v="Cremonesi"/>
    <x v="0"/>
    <x v="0"/>
    <n v="37"/>
    <x v="0"/>
    <x v="5"/>
    <n v="0"/>
    <x v="0"/>
    <x v="2"/>
    <n v="513"/>
    <x v="1"/>
    <x v="0"/>
    <x v="1"/>
    <n v="110142.34"/>
    <x v="1"/>
    <x v="0"/>
    <x v="1"/>
  </r>
  <r>
    <n v="15780835"/>
    <s v="Liang"/>
    <x v="2"/>
    <x v="0"/>
    <n v="26"/>
    <x v="1"/>
    <x v="1"/>
    <n v="131908.35"/>
    <x v="2"/>
    <x v="0"/>
    <n v="652"/>
    <x v="0"/>
    <x v="0"/>
    <x v="0"/>
    <n v="179269.79"/>
    <x v="1"/>
    <x v="4"/>
    <x v="0"/>
  </r>
  <r>
    <n v="15675896"/>
    <s v="Gough"/>
    <x v="2"/>
    <x v="0"/>
    <n v="42"/>
    <x v="0"/>
    <x v="3"/>
    <n v="105722.69"/>
    <x v="2"/>
    <x v="0"/>
    <n v="680"/>
    <x v="2"/>
    <x v="0"/>
    <x v="0"/>
    <n v="90558.24"/>
    <x v="0"/>
    <x v="0"/>
    <x v="1"/>
  </r>
  <r>
    <n v="15658459"/>
    <s v="Bates"/>
    <x v="1"/>
    <x v="1"/>
    <n v="33"/>
    <x v="0"/>
    <x v="7"/>
    <n v="0"/>
    <x v="0"/>
    <x v="2"/>
    <n v="784"/>
    <x v="3"/>
    <x v="0"/>
    <x v="1"/>
    <n v="162022.47"/>
    <x v="1"/>
    <x v="2"/>
    <x v="3"/>
  </r>
  <r>
    <n v="15658057"/>
    <s v="Padovesi"/>
    <x v="1"/>
    <x v="0"/>
    <n v="44"/>
    <x v="0"/>
    <x v="2"/>
    <n v="0"/>
    <x v="0"/>
    <x v="1"/>
    <n v="812"/>
    <x v="3"/>
    <x v="0"/>
    <x v="1"/>
    <n v="66926.83"/>
    <x v="0"/>
    <x v="1"/>
    <x v="1"/>
  </r>
  <r>
    <n v="15801767"/>
    <s v="Yin"/>
    <x v="1"/>
    <x v="0"/>
    <n v="40"/>
    <x v="0"/>
    <x v="2"/>
    <n v="0"/>
    <x v="0"/>
    <x v="2"/>
    <n v="784"/>
    <x v="3"/>
    <x v="0"/>
    <x v="1"/>
    <n v="108891.3"/>
    <x v="1"/>
    <x v="0"/>
    <x v="1"/>
  </r>
  <r>
    <n v="15569178"/>
    <s v="Kharlamov"/>
    <x v="0"/>
    <x v="0"/>
    <n v="18"/>
    <x v="1"/>
    <x v="4"/>
    <n v="82767.42"/>
    <x v="1"/>
    <x v="0"/>
    <n v="570"/>
    <x v="1"/>
    <x v="0"/>
    <x v="1"/>
    <n v="71811.899999999994"/>
    <x v="1"/>
    <x v="1"/>
    <x v="2"/>
  </r>
  <r>
    <n v="15731478"/>
    <s v="Nicholls"/>
    <x v="0"/>
    <x v="0"/>
    <n v="42"/>
    <x v="0"/>
    <x v="1"/>
    <n v="87842.98"/>
    <x v="1"/>
    <x v="0"/>
    <n v="712"/>
    <x v="2"/>
    <x v="1"/>
    <x v="1"/>
    <n v="92223.59"/>
    <x v="1"/>
    <x v="0"/>
    <x v="0"/>
  </r>
  <r>
    <n v="15811236"/>
    <s v="Burns"/>
    <x v="1"/>
    <x v="1"/>
    <n v="39"/>
    <x v="0"/>
    <x v="5"/>
    <n v="133261.13"/>
    <x v="2"/>
    <x v="0"/>
    <n v="705"/>
    <x v="2"/>
    <x v="0"/>
    <x v="0"/>
    <n v="78065.899999999994"/>
    <x v="1"/>
    <x v="1"/>
    <x v="1"/>
  </r>
  <r>
    <n v="15746749"/>
    <s v="Fleming"/>
    <x v="1"/>
    <x v="0"/>
    <n v="32"/>
    <x v="0"/>
    <x v="6"/>
    <n v="0"/>
    <x v="0"/>
    <x v="2"/>
    <n v="681"/>
    <x v="2"/>
    <x v="0"/>
    <x v="0"/>
    <n v="59679.9"/>
    <x v="1"/>
    <x v="1"/>
    <x v="2"/>
  </r>
  <r>
    <n v="15662758"/>
    <s v="Watson"/>
    <x v="0"/>
    <x v="1"/>
    <n v="41"/>
    <x v="0"/>
    <x v="10"/>
    <n v="97925.11"/>
    <x v="1"/>
    <x v="0"/>
    <n v="620"/>
    <x v="0"/>
    <x v="0"/>
    <x v="1"/>
    <n v="85000.320000000007"/>
    <x v="1"/>
    <x v="1"/>
    <x v="0"/>
  </r>
  <r>
    <n v="15709387"/>
    <s v="Obiajulu"/>
    <x v="0"/>
    <x v="1"/>
    <n v="52"/>
    <x v="0"/>
    <x v="8"/>
    <n v="0"/>
    <x v="0"/>
    <x v="0"/>
    <n v="711"/>
    <x v="2"/>
    <x v="0"/>
    <x v="0"/>
    <n v="159808.95000000001"/>
    <x v="1"/>
    <x v="2"/>
    <x v="2"/>
  </r>
  <r>
    <n v="15572093"/>
    <s v="Han"/>
    <x v="0"/>
    <x v="0"/>
    <n v="24"/>
    <x v="1"/>
    <x v="3"/>
    <n v="140453.91"/>
    <x v="2"/>
    <x v="0"/>
    <n v="613"/>
    <x v="0"/>
    <x v="0"/>
    <x v="1"/>
    <n v="129001.3"/>
    <x v="1"/>
    <x v="0"/>
    <x v="1"/>
  </r>
  <r>
    <n v="15713826"/>
    <s v="Ferguson"/>
    <x v="2"/>
    <x v="0"/>
    <n v="20"/>
    <x v="1"/>
    <x v="10"/>
    <n v="117356.19"/>
    <x v="2"/>
    <x v="0"/>
    <n v="613"/>
    <x v="0"/>
    <x v="1"/>
    <x v="1"/>
    <n v="113557.7"/>
    <x v="0"/>
    <x v="0"/>
    <x v="0"/>
  </r>
  <r>
    <n v="15570205"/>
    <s v="Tao"/>
    <x v="1"/>
    <x v="1"/>
    <n v="36"/>
    <x v="0"/>
    <x v="8"/>
    <n v="0"/>
    <x v="0"/>
    <x v="2"/>
    <n v="682"/>
    <x v="2"/>
    <x v="0"/>
    <x v="0"/>
    <n v="147758.51"/>
    <x v="1"/>
    <x v="2"/>
    <x v="2"/>
  </r>
  <r>
    <n v="15589348"/>
    <s v="Le Grand"/>
    <x v="1"/>
    <x v="1"/>
    <n v="37"/>
    <x v="0"/>
    <x v="4"/>
    <n v="137204.76999999999"/>
    <x v="2"/>
    <x v="0"/>
    <n v="850"/>
    <x v="3"/>
    <x v="0"/>
    <x v="0"/>
    <n v="28865.59"/>
    <x v="1"/>
    <x v="3"/>
    <x v="2"/>
  </r>
  <r>
    <n v="15804610"/>
    <s v="Valdez"/>
    <x v="0"/>
    <x v="0"/>
    <n v="41"/>
    <x v="0"/>
    <x v="1"/>
    <n v="0"/>
    <x v="0"/>
    <x v="2"/>
    <n v="601"/>
    <x v="0"/>
    <x v="1"/>
    <x v="0"/>
    <n v="160607.06"/>
    <x v="1"/>
    <x v="2"/>
    <x v="0"/>
  </r>
  <r>
    <n v="15700854"/>
    <s v="Cunningham"/>
    <x v="1"/>
    <x v="1"/>
    <n v="35"/>
    <x v="0"/>
    <x v="2"/>
    <n v="0"/>
    <x v="0"/>
    <x v="0"/>
    <n v="595"/>
    <x v="1"/>
    <x v="0"/>
    <x v="1"/>
    <n v="100015.79"/>
    <x v="0"/>
    <x v="0"/>
    <x v="1"/>
  </r>
  <r>
    <n v="15758836"/>
    <s v="Godfrey"/>
    <x v="1"/>
    <x v="1"/>
    <n v="36"/>
    <x v="0"/>
    <x v="6"/>
    <n v="54098.18"/>
    <x v="1"/>
    <x v="2"/>
    <n v="675"/>
    <x v="2"/>
    <x v="1"/>
    <x v="0"/>
    <n v="54478.52"/>
    <x v="1"/>
    <x v="1"/>
    <x v="2"/>
  </r>
  <r>
    <n v="15772933"/>
    <s v="Mai"/>
    <x v="1"/>
    <x v="1"/>
    <n v="31"/>
    <x v="0"/>
    <x v="2"/>
    <n v="0"/>
    <x v="0"/>
    <x v="0"/>
    <n v="591"/>
    <x v="1"/>
    <x v="0"/>
    <x v="0"/>
    <n v="141677.32999999999"/>
    <x v="1"/>
    <x v="2"/>
    <x v="1"/>
  </r>
  <r>
    <n v="15809006"/>
    <s v="Walker"/>
    <x v="0"/>
    <x v="1"/>
    <n v="23"/>
    <x v="1"/>
    <x v="3"/>
    <n v="113758.48"/>
    <x v="2"/>
    <x v="2"/>
    <n v="602"/>
    <x v="0"/>
    <x v="1"/>
    <x v="1"/>
    <n v="84077.6"/>
    <x v="1"/>
    <x v="1"/>
    <x v="1"/>
  </r>
  <r>
    <n v="15689612"/>
    <s v="Pirozzi"/>
    <x v="1"/>
    <x v="0"/>
    <n v="34"/>
    <x v="0"/>
    <x v="2"/>
    <n v="0"/>
    <x v="0"/>
    <x v="0"/>
    <n v="554"/>
    <x v="1"/>
    <x v="1"/>
    <x v="0"/>
    <n v="106981.03"/>
    <x v="1"/>
    <x v="0"/>
    <x v="1"/>
  </r>
  <r>
    <n v="15744614"/>
    <s v="Feng"/>
    <x v="0"/>
    <x v="1"/>
    <n v="37"/>
    <x v="0"/>
    <x v="9"/>
    <n v="118636.92"/>
    <x v="2"/>
    <x v="0"/>
    <n v="541"/>
    <x v="1"/>
    <x v="0"/>
    <x v="0"/>
    <n v="73551.44"/>
    <x v="1"/>
    <x v="1"/>
    <x v="3"/>
  </r>
  <r>
    <n v="15704250"/>
    <s v="Akabueze"/>
    <x v="0"/>
    <x v="1"/>
    <n v="34"/>
    <x v="0"/>
    <x v="3"/>
    <n v="0"/>
    <x v="0"/>
    <x v="2"/>
    <n v="506"/>
    <x v="1"/>
    <x v="1"/>
    <x v="1"/>
    <n v="115842.1"/>
    <x v="1"/>
    <x v="0"/>
    <x v="1"/>
  </r>
  <r>
    <n v="15700255"/>
    <s v="Robson"/>
    <x v="2"/>
    <x v="1"/>
    <n v="44"/>
    <x v="0"/>
    <x v="2"/>
    <n v="95488.82"/>
    <x v="1"/>
    <x v="2"/>
    <n v="814"/>
    <x v="3"/>
    <x v="1"/>
    <x v="1"/>
    <n v="107013.59"/>
    <x v="1"/>
    <x v="0"/>
    <x v="1"/>
  </r>
  <r>
    <n v="15669410"/>
    <s v="Yevdokimova"/>
    <x v="0"/>
    <x v="1"/>
    <n v="30"/>
    <x v="0"/>
    <x v="2"/>
    <n v="110829.52"/>
    <x v="2"/>
    <x v="2"/>
    <n v="683"/>
    <x v="2"/>
    <x v="1"/>
    <x v="1"/>
    <n v="24938.84"/>
    <x v="1"/>
    <x v="3"/>
    <x v="1"/>
  </r>
  <r>
    <n v="15807595"/>
    <s v="Ijendu"/>
    <x v="2"/>
    <x v="1"/>
    <n v="51"/>
    <x v="0"/>
    <x v="3"/>
    <n v="144244.59"/>
    <x v="2"/>
    <x v="2"/>
    <n v="485"/>
    <x v="4"/>
    <x v="0"/>
    <x v="1"/>
    <n v="51113.14"/>
    <x v="1"/>
    <x v="1"/>
    <x v="1"/>
  </r>
  <r>
    <n v="15664523"/>
    <s v="Colombo"/>
    <x v="2"/>
    <x v="0"/>
    <n v="31"/>
    <x v="0"/>
    <x v="2"/>
    <n v="122021.92"/>
    <x v="2"/>
    <x v="2"/>
    <n v="696"/>
    <x v="2"/>
    <x v="0"/>
    <x v="1"/>
    <n v="33828.639999999999"/>
    <x v="1"/>
    <x v="3"/>
    <x v="1"/>
  </r>
  <r>
    <n v="15642833"/>
    <s v="Akubundu"/>
    <x v="0"/>
    <x v="0"/>
    <n v="30"/>
    <x v="0"/>
    <x v="2"/>
    <n v="0"/>
    <x v="0"/>
    <x v="2"/>
    <n v="608"/>
    <x v="0"/>
    <x v="0"/>
    <x v="1"/>
    <n v="128875.86"/>
    <x v="1"/>
    <x v="0"/>
    <x v="1"/>
  </r>
  <r>
    <n v="15605279"/>
    <s v="Francis"/>
    <x v="0"/>
    <x v="1"/>
    <n v="50"/>
    <x v="0"/>
    <x v="9"/>
    <n v="0"/>
    <x v="0"/>
    <x v="3"/>
    <n v="792"/>
    <x v="3"/>
    <x v="0"/>
    <x v="0"/>
    <n v="194700.81"/>
    <x v="0"/>
    <x v="4"/>
    <x v="3"/>
  </r>
  <r>
    <n v="15713644"/>
    <s v="Marshall"/>
    <x v="1"/>
    <x v="1"/>
    <n v="22"/>
    <x v="1"/>
    <x v="8"/>
    <n v="0"/>
    <x v="0"/>
    <x v="2"/>
    <n v="686"/>
    <x v="2"/>
    <x v="0"/>
    <x v="1"/>
    <n v="158974.45000000001"/>
    <x v="1"/>
    <x v="2"/>
    <x v="2"/>
  </r>
  <r>
    <n v="15750466"/>
    <s v="Rhodes"/>
    <x v="2"/>
    <x v="1"/>
    <n v="42"/>
    <x v="0"/>
    <x v="1"/>
    <n v="85839.62"/>
    <x v="1"/>
    <x v="0"/>
    <n v="790"/>
    <x v="3"/>
    <x v="0"/>
    <x v="1"/>
    <n v="198182.73"/>
    <x v="1"/>
    <x v="4"/>
    <x v="0"/>
  </r>
  <r>
    <n v="15739054"/>
    <s v="Y?"/>
    <x v="0"/>
    <x v="0"/>
    <n v="29"/>
    <x v="1"/>
    <x v="4"/>
    <n v="96974.97"/>
    <x v="1"/>
    <x v="0"/>
    <n v="654"/>
    <x v="0"/>
    <x v="1"/>
    <x v="0"/>
    <n v="141404.07"/>
    <x v="1"/>
    <x v="2"/>
    <x v="2"/>
  </r>
  <r>
    <n v="15612771"/>
    <s v="Bell"/>
    <x v="0"/>
    <x v="1"/>
    <n v="35"/>
    <x v="0"/>
    <x v="4"/>
    <n v="148172.44"/>
    <x v="2"/>
    <x v="0"/>
    <n v="452"/>
    <x v="4"/>
    <x v="0"/>
    <x v="0"/>
    <n v="4175.68"/>
    <x v="1"/>
    <x v="3"/>
    <x v="2"/>
  </r>
  <r>
    <n v="15788483"/>
    <s v="Kerr"/>
    <x v="1"/>
    <x v="1"/>
    <n v="38"/>
    <x v="0"/>
    <x v="10"/>
    <n v="0"/>
    <x v="0"/>
    <x v="0"/>
    <n v="719"/>
    <x v="2"/>
    <x v="0"/>
    <x v="1"/>
    <n v="126876.47"/>
    <x v="1"/>
    <x v="0"/>
    <x v="0"/>
  </r>
  <r>
    <n v="15732832"/>
    <s v="Jideofor"/>
    <x v="0"/>
    <x v="0"/>
    <n v="40"/>
    <x v="0"/>
    <x v="8"/>
    <n v="0"/>
    <x v="0"/>
    <x v="2"/>
    <n v="707"/>
    <x v="2"/>
    <x v="0"/>
    <x v="1"/>
    <n v="41052.82"/>
    <x v="1"/>
    <x v="3"/>
    <x v="2"/>
  </r>
  <r>
    <n v="15772892"/>
    <s v="Robertson"/>
    <x v="0"/>
    <x v="0"/>
    <n v="49"/>
    <x v="0"/>
    <x v="0"/>
    <n v="0"/>
    <x v="0"/>
    <x v="0"/>
    <n v="699"/>
    <x v="2"/>
    <x v="1"/>
    <x v="1"/>
    <n v="105760.01"/>
    <x v="1"/>
    <x v="0"/>
    <x v="0"/>
  </r>
  <r>
    <n v="15713843"/>
    <s v="Kao"/>
    <x v="1"/>
    <x v="1"/>
    <n v="30"/>
    <x v="0"/>
    <x v="0"/>
    <n v="0"/>
    <x v="0"/>
    <x v="2"/>
    <n v="850"/>
    <x v="3"/>
    <x v="1"/>
    <x v="0"/>
    <n v="27937.119999999999"/>
    <x v="1"/>
    <x v="3"/>
    <x v="0"/>
  </r>
  <r>
    <n v="15567993"/>
    <s v="Palmer"/>
    <x v="1"/>
    <x v="1"/>
    <n v="28"/>
    <x v="1"/>
    <x v="2"/>
    <n v="134766.85"/>
    <x v="2"/>
    <x v="0"/>
    <n v="828"/>
    <x v="3"/>
    <x v="0"/>
    <x v="1"/>
    <n v="79355.87"/>
    <x v="1"/>
    <x v="1"/>
    <x v="1"/>
  </r>
  <r>
    <n v="15617603"/>
    <s v="Mackay"/>
    <x v="2"/>
    <x v="1"/>
    <n v="30"/>
    <x v="0"/>
    <x v="8"/>
    <n v="123210.56"/>
    <x v="2"/>
    <x v="2"/>
    <n v="850"/>
    <x v="3"/>
    <x v="0"/>
    <x v="0"/>
    <n v="102180.27"/>
    <x v="1"/>
    <x v="0"/>
    <x v="2"/>
  </r>
  <r>
    <n v="15744983"/>
    <s v="Burgmann"/>
    <x v="1"/>
    <x v="1"/>
    <n v="47"/>
    <x v="0"/>
    <x v="1"/>
    <n v="139887.01"/>
    <x v="2"/>
    <x v="0"/>
    <n v="712"/>
    <x v="2"/>
    <x v="0"/>
    <x v="0"/>
    <n v="95719.73"/>
    <x v="1"/>
    <x v="0"/>
    <x v="0"/>
  </r>
  <r>
    <n v="15630419"/>
    <s v="Davis"/>
    <x v="0"/>
    <x v="1"/>
    <n v="44"/>
    <x v="0"/>
    <x v="9"/>
    <n v="149961.10999999999"/>
    <x v="2"/>
    <x v="0"/>
    <n v="634"/>
    <x v="0"/>
    <x v="0"/>
    <x v="1"/>
    <n v="57121.51"/>
    <x v="1"/>
    <x v="1"/>
    <x v="3"/>
  </r>
  <r>
    <n v="15738828"/>
    <s v="Milano"/>
    <x v="2"/>
    <x v="1"/>
    <n v="45"/>
    <x v="0"/>
    <x v="5"/>
    <n v="152880.97"/>
    <x v="2"/>
    <x v="0"/>
    <n v="730"/>
    <x v="2"/>
    <x v="1"/>
    <x v="1"/>
    <n v="162478.10999999999"/>
    <x v="1"/>
    <x v="2"/>
    <x v="1"/>
  </r>
  <r>
    <n v="15778025"/>
    <s v="Dellucci"/>
    <x v="2"/>
    <x v="1"/>
    <n v="43"/>
    <x v="0"/>
    <x v="9"/>
    <n v="108589.47"/>
    <x v="2"/>
    <x v="2"/>
    <n v="685"/>
    <x v="2"/>
    <x v="1"/>
    <x v="0"/>
    <n v="194808.51"/>
    <x v="1"/>
    <x v="4"/>
    <x v="3"/>
  </r>
  <r>
    <n v="15799479"/>
    <s v="Coles"/>
    <x v="1"/>
    <x v="1"/>
    <n v="33"/>
    <x v="0"/>
    <x v="9"/>
    <n v="0"/>
    <x v="0"/>
    <x v="0"/>
    <n v="809"/>
    <x v="3"/>
    <x v="0"/>
    <x v="0"/>
    <n v="124045.65"/>
    <x v="1"/>
    <x v="0"/>
    <x v="3"/>
  </r>
  <r>
    <n v="15684269"/>
    <s v="Gray"/>
    <x v="1"/>
    <x v="0"/>
    <n v="35"/>
    <x v="0"/>
    <x v="6"/>
    <n v="56674.48"/>
    <x v="1"/>
    <x v="0"/>
    <n v="707"/>
    <x v="2"/>
    <x v="0"/>
    <x v="1"/>
    <n v="17987.400000000001"/>
    <x v="0"/>
    <x v="3"/>
    <x v="2"/>
  </r>
  <r>
    <n v="15762745"/>
    <s v="Macvitie"/>
    <x v="1"/>
    <x v="1"/>
    <n v="32"/>
    <x v="0"/>
    <x v="2"/>
    <n v="0"/>
    <x v="0"/>
    <x v="0"/>
    <n v="648"/>
    <x v="0"/>
    <x v="0"/>
    <x v="1"/>
    <n v="133653.38"/>
    <x v="1"/>
    <x v="2"/>
    <x v="1"/>
  </r>
  <r>
    <n v="15746970"/>
    <s v="Townsend"/>
    <x v="1"/>
    <x v="0"/>
    <n v="57"/>
    <x v="0"/>
    <x v="1"/>
    <n v="0"/>
    <x v="0"/>
    <x v="2"/>
    <n v="760"/>
    <x v="2"/>
    <x v="0"/>
    <x v="0"/>
    <n v="25101.17"/>
    <x v="1"/>
    <x v="3"/>
    <x v="0"/>
  </r>
  <r>
    <n v="15725024"/>
    <s v="Pope"/>
    <x v="2"/>
    <x v="0"/>
    <n v="33"/>
    <x v="0"/>
    <x v="6"/>
    <n v="105663.56"/>
    <x v="2"/>
    <x v="2"/>
    <n v="805"/>
    <x v="3"/>
    <x v="1"/>
    <x v="0"/>
    <n v="33330.89"/>
    <x v="1"/>
    <x v="3"/>
    <x v="2"/>
  </r>
  <r>
    <n v="15592116"/>
    <s v="Jensen"/>
    <x v="0"/>
    <x v="0"/>
    <n v="39"/>
    <x v="0"/>
    <x v="3"/>
    <n v="0"/>
    <x v="0"/>
    <x v="2"/>
    <n v="585"/>
    <x v="1"/>
    <x v="0"/>
    <x v="1"/>
    <n v="2401.2600000000002"/>
    <x v="1"/>
    <x v="3"/>
    <x v="1"/>
  </r>
  <r>
    <n v="15624391"/>
    <s v="Thomson"/>
    <x v="1"/>
    <x v="0"/>
    <n v="30"/>
    <x v="0"/>
    <x v="8"/>
    <n v="100683.54"/>
    <x v="2"/>
    <x v="0"/>
    <n v="595"/>
    <x v="1"/>
    <x v="0"/>
    <x v="0"/>
    <n v="178361.04"/>
    <x v="1"/>
    <x v="4"/>
    <x v="2"/>
  </r>
  <r>
    <n v="15567422"/>
    <s v="Chiazagomekpele"/>
    <x v="0"/>
    <x v="1"/>
    <n v="42"/>
    <x v="0"/>
    <x v="5"/>
    <n v="0"/>
    <x v="0"/>
    <x v="2"/>
    <n v="630"/>
    <x v="0"/>
    <x v="0"/>
    <x v="1"/>
    <n v="162697.93"/>
    <x v="1"/>
    <x v="2"/>
    <x v="1"/>
  </r>
  <r>
    <n v="15612627"/>
    <s v="Ozuluonye"/>
    <x v="2"/>
    <x v="1"/>
    <n v="29"/>
    <x v="1"/>
    <x v="8"/>
    <n v="139541.57999999999"/>
    <x v="2"/>
    <x v="2"/>
    <n v="627"/>
    <x v="0"/>
    <x v="0"/>
    <x v="1"/>
    <n v="80607.33"/>
    <x v="1"/>
    <x v="1"/>
    <x v="2"/>
  </r>
  <r>
    <n v="15574879"/>
    <s v="Wright"/>
    <x v="2"/>
    <x v="0"/>
    <n v="37"/>
    <x v="0"/>
    <x v="0"/>
    <n v="121801.72"/>
    <x v="2"/>
    <x v="2"/>
    <n v="631"/>
    <x v="0"/>
    <x v="1"/>
    <x v="0"/>
    <n v="23146.62"/>
    <x v="1"/>
    <x v="3"/>
    <x v="0"/>
  </r>
  <r>
    <n v="15745107"/>
    <s v="Lung"/>
    <x v="2"/>
    <x v="1"/>
    <n v="38"/>
    <x v="0"/>
    <x v="8"/>
    <n v="112281.7"/>
    <x v="2"/>
    <x v="0"/>
    <n v="776"/>
    <x v="2"/>
    <x v="1"/>
    <x v="0"/>
    <n v="89893.6"/>
    <x v="1"/>
    <x v="1"/>
    <x v="2"/>
  </r>
  <r>
    <n v="15734491"/>
    <s v="Lombardo"/>
    <x v="1"/>
    <x v="0"/>
    <n v="36"/>
    <x v="0"/>
    <x v="4"/>
    <n v="0"/>
    <x v="0"/>
    <x v="2"/>
    <n v="676"/>
    <x v="2"/>
    <x v="0"/>
    <x v="0"/>
    <n v="3173.31"/>
    <x v="1"/>
    <x v="3"/>
    <x v="2"/>
  </r>
  <r>
    <n v="15675320"/>
    <s v="Leonard"/>
    <x v="1"/>
    <x v="0"/>
    <n v="40"/>
    <x v="0"/>
    <x v="8"/>
    <n v="93499.82"/>
    <x v="1"/>
    <x v="2"/>
    <n v="758"/>
    <x v="2"/>
    <x v="1"/>
    <x v="1"/>
    <n v="123218.81"/>
    <x v="1"/>
    <x v="0"/>
    <x v="2"/>
  </r>
  <r>
    <n v="15643824"/>
    <s v="Johnston"/>
    <x v="0"/>
    <x v="1"/>
    <n v="33"/>
    <x v="0"/>
    <x v="10"/>
    <n v="132255.99"/>
    <x v="2"/>
    <x v="2"/>
    <n v="637"/>
    <x v="0"/>
    <x v="1"/>
    <x v="0"/>
    <n v="74588.41"/>
    <x v="1"/>
    <x v="1"/>
    <x v="0"/>
  </r>
  <r>
    <n v="15643438"/>
    <s v="P'eng"/>
    <x v="0"/>
    <x v="1"/>
    <n v="20"/>
    <x v="1"/>
    <x v="3"/>
    <n v="0"/>
    <x v="0"/>
    <x v="2"/>
    <n v="850"/>
    <x v="3"/>
    <x v="0"/>
    <x v="1"/>
    <n v="31288.77"/>
    <x v="1"/>
    <x v="3"/>
    <x v="1"/>
  </r>
  <r>
    <n v="15721730"/>
    <s v="Amechi"/>
    <x v="1"/>
    <x v="0"/>
    <n v="44"/>
    <x v="0"/>
    <x v="4"/>
    <n v="0"/>
    <x v="0"/>
    <x v="2"/>
    <n v="601"/>
    <x v="0"/>
    <x v="0"/>
    <x v="1"/>
    <n v="58561.31"/>
    <x v="1"/>
    <x v="1"/>
    <x v="2"/>
  </r>
  <r>
    <n v="15680727"/>
    <s v="Fang"/>
    <x v="0"/>
    <x v="1"/>
    <n v="49"/>
    <x v="0"/>
    <x v="8"/>
    <n v="121973.28"/>
    <x v="2"/>
    <x v="0"/>
    <n v="735"/>
    <x v="2"/>
    <x v="0"/>
    <x v="1"/>
    <n v="148804.35999999999"/>
    <x v="1"/>
    <x v="2"/>
    <x v="2"/>
  </r>
  <r>
    <n v="15752508"/>
    <s v="Docherty"/>
    <x v="2"/>
    <x v="1"/>
    <n v="32"/>
    <x v="0"/>
    <x v="3"/>
    <n v="99462.8"/>
    <x v="1"/>
    <x v="2"/>
    <n v="614"/>
    <x v="0"/>
    <x v="0"/>
    <x v="0"/>
    <n v="51117.06"/>
    <x v="1"/>
    <x v="1"/>
    <x v="1"/>
  </r>
  <r>
    <n v="15808846"/>
    <s v="Horton"/>
    <x v="2"/>
    <x v="0"/>
    <n v="21"/>
    <x v="1"/>
    <x v="6"/>
    <n v="165878.76"/>
    <x v="2"/>
    <x v="2"/>
    <n v="672"/>
    <x v="2"/>
    <x v="0"/>
    <x v="0"/>
    <n v="164537.17000000001"/>
    <x v="1"/>
    <x v="2"/>
    <x v="2"/>
  </r>
  <r>
    <n v="15727251"/>
    <s v="Vincent"/>
    <x v="0"/>
    <x v="1"/>
    <n v="30"/>
    <x v="0"/>
    <x v="2"/>
    <n v="117494.27"/>
    <x v="2"/>
    <x v="0"/>
    <n v="642"/>
    <x v="0"/>
    <x v="1"/>
    <x v="1"/>
    <n v="61977.82"/>
    <x v="1"/>
    <x v="1"/>
    <x v="1"/>
  </r>
  <r>
    <n v="15663489"/>
    <s v="Onio"/>
    <x v="2"/>
    <x v="0"/>
    <n v="29"/>
    <x v="1"/>
    <x v="10"/>
    <n v="138577.34"/>
    <x v="2"/>
    <x v="0"/>
    <n v="633"/>
    <x v="0"/>
    <x v="0"/>
    <x v="1"/>
    <n v="193362.99"/>
    <x v="1"/>
    <x v="4"/>
    <x v="0"/>
  </r>
  <r>
    <n v="15683677"/>
    <s v="Schiavone"/>
    <x v="1"/>
    <x v="1"/>
    <n v="39"/>
    <x v="0"/>
    <x v="9"/>
    <n v="0"/>
    <x v="0"/>
    <x v="0"/>
    <n v="769"/>
    <x v="2"/>
    <x v="0"/>
    <x v="0"/>
    <n v="47722.79"/>
    <x v="1"/>
    <x v="3"/>
    <x v="3"/>
  </r>
  <r>
    <n v="15596414"/>
    <s v="Chandler"/>
    <x v="1"/>
    <x v="1"/>
    <n v="41"/>
    <x v="0"/>
    <x v="2"/>
    <n v="107525.07"/>
    <x v="2"/>
    <x v="0"/>
    <n v="796"/>
    <x v="3"/>
    <x v="0"/>
    <x v="1"/>
    <n v="18510.41"/>
    <x v="1"/>
    <x v="3"/>
    <x v="1"/>
  </r>
  <r>
    <n v="15730639"/>
    <s v="Fiorentino"/>
    <x v="0"/>
    <x v="1"/>
    <n v="23"/>
    <x v="1"/>
    <x v="3"/>
    <n v="139224.92000000001"/>
    <x v="2"/>
    <x v="2"/>
    <n v="715"/>
    <x v="2"/>
    <x v="0"/>
    <x v="1"/>
    <n v="65057.71"/>
    <x v="1"/>
    <x v="1"/>
    <x v="1"/>
  </r>
  <r>
    <n v="15672132"/>
    <s v="Butusov"/>
    <x v="0"/>
    <x v="0"/>
    <n v="42"/>
    <x v="0"/>
    <x v="3"/>
    <n v="121453.63"/>
    <x v="2"/>
    <x v="0"/>
    <n v="695"/>
    <x v="2"/>
    <x v="1"/>
    <x v="1"/>
    <n v="46374.64"/>
    <x v="1"/>
    <x v="3"/>
    <x v="1"/>
  </r>
  <r>
    <n v="15742638"/>
    <s v="Wang"/>
    <x v="0"/>
    <x v="0"/>
    <n v="25"/>
    <x v="1"/>
    <x v="4"/>
    <n v="0"/>
    <x v="0"/>
    <x v="2"/>
    <n v="747"/>
    <x v="2"/>
    <x v="1"/>
    <x v="0"/>
    <n v="42039.67"/>
    <x v="1"/>
    <x v="3"/>
    <x v="2"/>
  </r>
  <r>
    <n v="15578603"/>
    <s v="Alexeieva"/>
    <x v="2"/>
    <x v="0"/>
    <n v="54"/>
    <x v="0"/>
    <x v="1"/>
    <n v="77354.37"/>
    <x v="1"/>
    <x v="0"/>
    <n v="584"/>
    <x v="1"/>
    <x v="1"/>
    <x v="1"/>
    <n v="138192.98000000001"/>
    <x v="0"/>
    <x v="2"/>
    <x v="0"/>
  </r>
  <r>
    <n v="15726088"/>
    <s v="Vinogradova"/>
    <x v="0"/>
    <x v="1"/>
    <n v="40"/>
    <x v="0"/>
    <x v="5"/>
    <n v="0"/>
    <x v="0"/>
    <x v="0"/>
    <n v="476"/>
    <x v="4"/>
    <x v="0"/>
    <x v="0"/>
    <n v="22735.45"/>
    <x v="1"/>
    <x v="3"/>
    <x v="1"/>
  </r>
  <r>
    <n v="15682533"/>
    <s v="Hughes"/>
    <x v="0"/>
    <x v="0"/>
    <n v="39"/>
    <x v="0"/>
    <x v="3"/>
    <n v="79259.990000000005"/>
    <x v="1"/>
    <x v="0"/>
    <n v="850"/>
    <x v="3"/>
    <x v="1"/>
    <x v="0"/>
    <n v="186910.74"/>
    <x v="1"/>
    <x v="4"/>
    <x v="1"/>
  </r>
  <r>
    <n v="15772995"/>
    <s v="Ts'ao"/>
    <x v="0"/>
    <x v="1"/>
    <n v="30"/>
    <x v="0"/>
    <x v="0"/>
    <n v="116295.29"/>
    <x v="2"/>
    <x v="0"/>
    <n v="529"/>
    <x v="1"/>
    <x v="0"/>
    <x v="1"/>
    <n v="75285.47"/>
    <x v="1"/>
    <x v="1"/>
    <x v="0"/>
  </r>
  <r>
    <n v="15765694"/>
    <s v="Bage"/>
    <x v="1"/>
    <x v="0"/>
    <n v="59"/>
    <x v="0"/>
    <x v="1"/>
    <n v="0"/>
    <x v="0"/>
    <x v="0"/>
    <n v="584"/>
    <x v="1"/>
    <x v="1"/>
    <x v="0"/>
    <n v="130260.11"/>
    <x v="0"/>
    <x v="2"/>
    <x v="0"/>
  </r>
  <r>
    <n v="15659486"/>
    <s v="Yudina"/>
    <x v="2"/>
    <x v="1"/>
    <n v="34"/>
    <x v="0"/>
    <x v="9"/>
    <n v="74309.81"/>
    <x v="1"/>
    <x v="0"/>
    <n v="586"/>
    <x v="1"/>
    <x v="0"/>
    <x v="1"/>
    <n v="15034.93"/>
    <x v="1"/>
    <x v="3"/>
    <x v="3"/>
  </r>
  <r>
    <n v="15568963"/>
    <s v="Naquin"/>
    <x v="2"/>
    <x v="1"/>
    <n v="34"/>
    <x v="0"/>
    <x v="0"/>
    <n v="152797.9"/>
    <x v="2"/>
    <x v="0"/>
    <n v="674"/>
    <x v="2"/>
    <x v="0"/>
    <x v="1"/>
    <n v="175709.4"/>
    <x v="0"/>
    <x v="4"/>
    <x v="0"/>
  </r>
  <r>
    <n v="15703820"/>
    <s v="Endrizzi"/>
    <x v="0"/>
    <x v="1"/>
    <n v="42"/>
    <x v="0"/>
    <x v="9"/>
    <n v="133701.07"/>
    <x v="2"/>
    <x v="2"/>
    <n v="552"/>
    <x v="1"/>
    <x v="0"/>
    <x v="1"/>
    <n v="101069.71"/>
    <x v="0"/>
    <x v="0"/>
    <x v="3"/>
  </r>
  <r>
    <n v="15569410"/>
    <s v="Tang"/>
    <x v="2"/>
    <x v="0"/>
    <n v="33"/>
    <x v="0"/>
    <x v="3"/>
    <n v="114430.18"/>
    <x v="2"/>
    <x v="2"/>
    <n v="601"/>
    <x v="0"/>
    <x v="0"/>
    <x v="0"/>
    <n v="153012.13"/>
    <x v="1"/>
    <x v="2"/>
    <x v="1"/>
  </r>
  <r>
    <n v="15632256"/>
    <s v="Schroeder"/>
    <x v="0"/>
    <x v="1"/>
    <n v="29"/>
    <x v="1"/>
    <x v="3"/>
    <n v="127504.57"/>
    <x v="2"/>
    <x v="0"/>
    <n v="541"/>
    <x v="1"/>
    <x v="1"/>
    <x v="1"/>
    <n v="86173.92"/>
    <x v="1"/>
    <x v="1"/>
    <x v="1"/>
  </r>
  <r>
    <n v="15724466"/>
    <s v="Swearingen"/>
    <x v="2"/>
    <x v="0"/>
    <n v="41"/>
    <x v="0"/>
    <x v="0"/>
    <n v="84113.41"/>
    <x v="1"/>
    <x v="0"/>
    <n v="744"/>
    <x v="2"/>
    <x v="0"/>
    <x v="1"/>
    <n v="197548.63"/>
    <x v="1"/>
    <x v="4"/>
    <x v="0"/>
  </r>
  <r>
    <n v="15777639"/>
    <s v="McGregor"/>
    <x v="1"/>
    <x v="0"/>
    <n v="23"/>
    <x v="1"/>
    <x v="7"/>
    <n v="101126.66"/>
    <x v="2"/>
    <x v="2"/>
    <n v="595"/>
    <x v="1"/>
    <x v="1"/>
    <x v="1"/>
    <n v="37042.800000000003"/>
    <x v="1"/>
    <x v="3"/>
    <x v="3"/>
  </r>
  <r>
    <n v="15802501"/>
    <s v="Onyeorulu"/>
    <x v="2"/>
    <x v="1"/>
    <n v="33"/>
    <x v="0"/>
    <x v="8"/>
    <n v="103564.83"/>
    <x v="2"/>
    <x v="2"/>
    <n v="724"/>
    <x v="2"/>
    <x v="0"/>
    <x v="1"/>
    <n v="121085.72"/>
    <x v="1"/>
    <x v="0"/>
    <x v="2"/>
  </r>
  <r>
    <n v="15778410"/>
    <s v="Clarke"/>
    <x v="1"/>
    <x v="0"/>
    <n v="52"/>
    <x v="0"/>
    <x v="3"/>
    <n v="0"/>
    <x v="0"/>
    <x v="0"/>
    <n v="533"/>
    <x v="1"/>
    <x v="1"/>
    <x v="0"/>
    <n v="194113.99"/>
    <x v="0"/>
    <x v="4"/>
    <x v="1"/>
  </r>
  <r>
    <n v="15670702"/>
    <s v="Smith"/>
    <x v="0"/>
    <x v="1"/>
    <n v="37"/>
    <x v="0"/>
    <x v="0"/>
    <n v="168178.21"/>
    <x v="2"/>
    <x v="2"/>
    <n v="618"/>
    <x v="0"/>
    <x v="1"/>
    <x v="0"/>
    <n v="101273.23"/>
    <x v="1"/>
    <x v="0"/>
    <x v="0"/>
  </r>
  <r>
    <n v="15704763"/>
    <s v="Kozlova"/>
    <x v="2"/>
    <x v="0"/>
    <n v="39"/>
    <x v="0"/>
    <x v="1"/>
    <n v="143903.10999999999"/>
    <x v="2"/>
    <x v="0"/>
    <n v="523"/>
    <x v="1"/>
    <x v="0"/>
    <x v="0"/>
    <n v="118711.75"/>
    <x v="0"/>
    <x v="0"/>
    <x v="0"/>
  </r>
  <r>
    <n v="15645544"/>
    <s v="Nekrasov"/>
    <x v="2"/>
    <x v="0"/>
    <n v="30"/>
    <x v="0"/>
    <x v="8"/>
    <n v="129753.69"/>
    <x v="2"/>
    <x v="0"/>
    <n v="642"/>
    <x v="0"/>
    <x v="0"/>
    <x v="1"/>
    <n v="582.53"/>
    <x v="1"/>
    <x v="3"/>
    <x v="2"/>
  </r>
  <r>
    <n v="15757646"/>
    <s v="Olague"/>
    <x v="0"/>
    <x v="1"/>
    <n v="35"/>
    <x v="0"/>
    <x v="9"/>
    <n v="0"/>
    <x v="0"/>
    <x v="2"/>
    <n v="584"/>
    <x v="1"/>
    <x v="0"/>
    <x v="1"/>
    <n v="192381.21"/>
    <x v="1"/>
    <x v="4"/>
    <x v="3"/>
  </r>
  <r>
    <n v="15701121"/>
    <s v="Holt"/>
    <x v="0"/>
    <x v="1"/>
    <n v="38"/>
    <x v="0"/>
    <x v="8"/>
    <n v="110641.18"/>
    <x v="2"/>
    <x v="0"/>
    <n v="521"/>
    <x v="1"/>
    <x v="1"/>
    <x v="0"/>
    <n v="136507.69"/>
    <x v="0"/>
    <x v="2"/>
    <x v="2"/>
  </r>
  <r>
    <n v="15796313"/>
    <s v="Olsen"/>
    <x v="0"/>
    <x v="0"/>
    <n v="36"/>
    <x v="0"/>
    <x v="4"/>
    <n v="166909.20000000001"/>
    <x v="2"/>
    <x v="2"/>
    <n v="662"/>
    <x v="2"/>
    <x v="0"/>
    <x v="1"/>
    <n v="138871.12"/>
    <x v="0"/>
    <x v="2"/>
    <x v="2"/>
  </r>
  <r>
    <n v="15815660"/>
    <s v="Mazzi"/>
    <x v="0"/>
    <x v="0"/>
    <n v="34"/>
    <x v="0"/>
    <x v="1"/>
    <n v="154139.45000000001"/>
    <x v="2"/>
    <x v="0"/>
    <n v="758"/>
    <x v="2"/>
    <x v="0"/>
    <x v="0"/>
    <n v="60728.89"/>
    <x v="1"/>
    <x v="1"/>
    <x v="0"/>
  </r>
  <r>
    <n v="15602844"/>
    <s v="Niu"/>
    <x v="0"/>
    <x v="1"/>
    <n v="38"/>
    <x v="0"/>
    <x v="3"/>
    <n v="97459.06"/>
    <x v="1"/>
    <x v="0"/>
    <n v="717"/>
    <x v="2"/>
    <x v="1"/>
    <x v="1"/>
    <n v="189175.71"/>
    <x v="1"/>
    <x v="4"/>
    <x v="1"/>
  </r>
  <r>
    <n v="15636238"/>
    <s v="Graham"/>
    <x v="0"/>
    <x v="1"/>
    <n v="40"/>
    <x v="0"/>
    <x v="1"/>
    <n v="0"/>
    <x v="0"/>
    <x v="2"/>
    <n v="611"/>
    <x v="0"/>
    <x v="0"/>
    <x v="0"/>
    <n v="102547.56"/>
    <x v="1"/>
    <x v="0"/>
    <x v="0"/>
  </r>
  <r>
    <n v="15770101"/>
    <s v="Millar"/>
    <x v="2"/>
    <x v="1"/>
    <n v="43"/>
    <x v="0"/>
    <x v="5"/>
    <n v="112088.04"/>
    <x v="2"/>
    <x v="2"/>
    <n v="766"/>
    <x v="2"/>
    <x v="0"/>
    <x v="0"/>
    <n v="36706.559999999998"/>
    <x v="1"/>
    <x v="3"/>
    <x v="1"/>
  </r>
  <r>
    <n v="15645543"/>
    <s v="Bell"/>
    <x v="0"/>
    <x v="0"/>
    <n v="34"/>
    <x v="0"/>
    <x v="6"/>
    <n v="0"/>
    <x v="0"/>
    <x v="2"/>
    <n v="636"/>
    <x v="0"/>
    <x v="0"/>
    <x v="0"/>
    <n v="44756.25"/>
    <x v="1"/>
    <x v="3"/>
    <x v="2"/>
  </r>
  <r>
    <n v="15596397"/>
    <s v="Kelly"/>
    <x v="0"/>
    <x v="0"/>
    <n v="48"/>
    <x v="0"/>
    <x v="3"/>
    <n v="0"/>
    <x v="0"/>
    <x v="2"/>
    <n v="814"/>
    <x v="3"/>
    <x v="0"/>
    <x v="0"/>
    <n v="132870.15"/>
    <x v="1"/>
    <x v="2"/>
    <x v="1"/>
  </r>
  <r>
    <n v="15770525"/>
    <s v="T'an"/>
    <x v="1"/>
    <x v="1"/>
    <n v="28"/>
    <x v="1"/>
    <x v="1"/>
    <n v="141038.57"/>
    <x v="2"/>
    <x v="2"/>
    <n v="760"/>
    <x v="2"/>
    <x v="1"/>
    <x v="1"/>
    <n v="16287.38"/>
    <x v="1"/>
    <x v="3"/>
    <x v="0"/>
  </r>
  <r>
    <n v="15684267"/>
    <s v="Davila"/>
    <x v="2"/>
    <x v="1"/>
    <n v="39"/>
    <x v="0"/>
    <x v="0"/>
    <n v="84468.67"/>
    <x v="1"/>
    <x v="2"/>
    <n v="607"/>
    <x v="0"/>
    <x v="0"/>
    <x v="0"/>
    <n v="121945.42"/>
    <x v="1"/>
    <x v="0"/>
    <x v="0"/>
  </r>
  <r>
    <n v="15689980"/>
    <s v="Willis"/>
    <x v="1"/>
    <x v="0"/>
    <n v="36"/>
    <x v="0"/>
    <x v="4"/>
    <n v="118520.26"/>
    <x v="2"/>
    <x v="0"/>
    <n v="725"/>
    <x v="2"/>
    <x v="1"/>
    <x v="1"/>
    <n v="131173.9"/>
    <x v="0"/>
    <x v="2"/>
    <x v="2"/>
  </r>
  <r>
    <n v="15633260"/>
    <s v="Dumetochukwu"/>
    <x v="0"/>
    <x v="1"/>
    <n v="37"/>
    <x v="0"/>
    <x v="1"/>
    <n v="142663.46"/>
    <x v="2"/>
    <x v="0"/>
    <n v="600"/>
    <x v="0"/>
    <x v="1"/>
    <x v="0"/>
    <n v="88669.89"/>
    <x v="1"/>
    <x v="1"/>
    <x v="0"/>
  </r>
  <r>
    <n v="15756471"/>
    <s v="Giles"/>
    <x v="2"/>
    <x v="1"/>
    <n v="27"/>
    <x v="1"/>
    <x v="4"/>
    <n v="118627.16"/>
    <x v="2"/>
    <x v="2"/>
    <n v="656"/>
    <x v="0"/>
    <x v="0"/>
    <x v="0"/>
    <n v="160835.29999999999"/>
    <x v="1"/>
    <x v="2"/>
    <x v="2"/>
  </r>
  <r>
    <n v="15721303"/>
    <s v="O'Meara"/>
    <x v="1"/>
    <x v="1"/>
    <n v="34"/>
    <x v="0"/>
    <x v="1"/>
    <n v="137523.01999999999"/>
    <x v="2"/>
    <x v="0"/>
    <n v="640"/>
    <x v="0"/>
    <x v="1"/>
    <x v="1"/>
    <n v="24761.360000000001"/>
    <x v="1"/>
    <x v="3"/>
    <x v="0"/>
  </r>
  <r>
    <n v="15802256"/>
    <s v="Yao"/>
    <x v="0"/>
    <x v="1"/>
    <n v="28"/>
    <x v="1"/>
    <x v="3"/>
    <n v="110976.23"/>
    <x v="2"/>
    <x v="2"/>
    <n v="439"/>
    <x v="4"/>
    <x v="0"/>
    <x v="1"/>
    <n v="138526.96"/>
    <x v="1"/>
    <x v="2"/>
    <x v="1"/>
  </r>
  <r>
    <n v="15725664"/>
    <s v="Wallace"/>
    <x v="0"/>
    <x v="0"/>
    <n v="38"/>
    <x v="0"/>
    <x v="2"/>
    <n v="107283.4"/>
    <x v="2"/>
    <x v="0"/>
    <n v="549"/>
    <x v="1"/>
    <x v="1"/>
    <x v="1"/>
    <n v="157442.75"/>
    <x v="1"/>
    <x v="2"/>
    <x v="1"/>
  </r>
  <r>
    <n v="15674851"/>
    <s v="T'ien"/>
    <x v="0"/>
    <x v="1"/>
    <n v="38"/>
    <x v="0"/>
    <x v="8"/>
    <n v="0"/>
    <x v="0"/>
    <x v="2"/>
    <n v="622"/>
    <x v="0"/>
    <x v="1"/>
    <x v="1"/>
    <n v="105295.77"/>
    <x v="1"/>
    <x v="0"/>
    <x v="2"/>
  </r>
  <r>
    <n v="15701946"/>
    <s v="Ndubueze"/>
    <x v="0"/>
    <x v="1"/>
    <n v="34"/>
    <x v="0"/>
    <x v="4"/>
    <n v="124314.45"/>
    <x v="2"/>
    <x v="0"/>
    <n v="715"/>
    <x v="2"/>
    <x v="1"/>
    <x v="1"/>
    <n v="97782.92"/>
    <x v="1"/>
    <x v="0"/>
    <x v="2"/>
  </r>
  <r>
    <n v="15748947"/>
    <s v="Chukwuraenye"/>
    <x v="0"/>
    <x v="0"/>
    <n v="41"/>
    <x v="0"/>
    <x v="8"/>
    <n v="95858.37"/>
    <x v="1"/>
    <x v="0"/>
    <n v="657"/>
    <x v="0"/>
    <x v="0"/>
    <x v="0"/>
    <n v="68255.88"/>
    <x v="1"/>
    <x v="1"/>
    <x v="2"/>
  </r>
  <r>
    <n v="15673342"/>
    <s v="K'ung"/>
    <x v="0"/>
    <x v="1"/>
    <n v="36"/>
    <x v="0"/>
    <x v="0"/>
    <n v="0"/>
    <x v="0"/>
    <x v="2"/>
    <n v="703"/>
    <x v="2"/>
    <x v="0"/>
    <x v="1"/>
    <n v="108790.95"/>
    <x v="1"/>
    <x v="0"/>
    <x v="0"/>
  </r>
  <r>
    <n v="15601008"/>
    <s v="Stevenson"/>
    <x v="0"/>
    <x v="1"/>
    <n v="33"/>
    <x v="0"/>
    <x v="2"/>
    <n v="0"/>
    <x v="0"/>
    <x v="2"/>
    <n v="802"/>
    <x v="3"/>
    <x v="0"/>
    <x v="1"/>
    <n v="143706.18"/>
    <x v="1"/>
    <x v="2"/>
    <x v="1"/>
  </r>
  <r>
    <n v="15771636"/>
    <s v="Marshall"/>
    <x v="1"/>
    <x v="0"/>
    <n v="36"/>
    <x v="0"/>
    <x v="10"/>
    <n v="0"/>
    <x v="0"/>
    <x v="0"/>
    <n v="793"/>
    <x v="3"/>
    <x v="1"/>
    <x v="1"/>
    <n v="148993.47"/>
    <x v="1"/>
    <x v="2"/>
    <x v="0"/>
  </r>
  <r>
    <n v="15642002"/>
    <s v="Hayward"/>
    <x v="0"/>
    <x v="0"/>
    <n v="35"/>
    <x v="0"/>
    <x v="5"/>
    <n v="117707.18"/>
    <x v="2"/>
    <x v="2"/>
    <n v="554"/>
    <x v="1"/>
    <x v="1"/>
    <x v="1"/>
    <n v="95277.15"/>
    <x v="0"/>
    <x v="0"/>
    <x v="1"/>
  </r>
  <r>
    <n v="15693381"/>
    <s v="Tipton"/>
    <x v="1"/>
    <x v="1"/>
    <n v="38"/>
    <x v="0"/>
    <x v="1"/>
    <n v="135289.32999999999"/>
    <x v="2"/>
    <x v="2"/>
    <n v="533"/>
    <x v="1"/>
    <x v="1"/>
    <x v="0"/>
    <n v="152956.32999999999"/>
    <x v="1"/>
    <x v="2"/>
    <x v="0"/>
  </r>
  <r>
    <n v="15607691"/>
    <s v="Gibson"/>
    <x v="0"/>
    <x v="1"/>
    <n v="36"/>
    <x v="0"/>
    <x v="2"/>
    <n v="174060.46"/>
    <x v="2"/>
    <x v="0"/>
    <n v="658"/>
    <x v="0"/>
    <x v="0"/>
    <x v="0"/>
    <n v="94925.62"/>
    <x v="1"/>
    <x v="0"/>
    <x v="1"/>
  </r>
  <r>
    <n v="15589380"/>
    <s v="Fraser"/>
    <x v="2"/>
    <x v="1"/>
    <n v="40"/>
    <x v="0"/>
    <x v="6"/>
    <n v="114446.84"/>
    <x v="2"/>
    <x v="2"/>
    <n v="713"/>
    <x v="2"/>
    <x v="0"/>
    <x v="0"/>
    <n v="87308.18"/>
    <x v="1"/>
    <x v="1"/>
    <x v="2"/>
  </r>
  <r>
    <n v="15603846"/>
    <s v="Fang"/>
    <x v="1"/>
    <x v="1"/>
    <n v="37"/>
    <x v="0"/>
    <x v="0"/>
    <n v="0"/>
    <x v="0"/>
    <x v="2"/>
    <n v="711"/>
    <x v="2"/>
    <x v="0"/>
    <x v="1"/>
    <n v="83978.86"/>
    <x v="0"/>
    <x v="1"/>
    <x v="0"/>
  </r>
  <r>
    <n v="15753549"/>
    <s v="Dubinina"/>
    <x v="0"/>
    <x v="1"/>
    <n v="25"/>
    <x v="1"/>
    <x v="1"/>
    <n v="157848.53"/>
    <x v="2"/>
    <x v="0"/>
    <n v="669"/>
    <x v="2"/>
    <x v="1"/>
    <x v="1"/>
    <n v="37543.93"/>
    <x v="0"/>
    <x v="3"/>
    <x v="0"/>
  </r>
  <r>
    <n v="15725355"/>
    <s v="Morey"/>
    <x v="0"/>
    <x v="0"/>
    <n v="43"/>
    <x v="0"/>
    <x v="2"/>
    <n v="0"/>
    <x v="0"/>
    <x v="0"/>
    <n v="439"/>
    <x v="4"/>
    <x v="1"/>
    <x v="0"/>
    <n v="104889.3"/>
    <x v="1"/>
    <x v="0"/>
    <x v="1"/>
  </r>
  <r>
    <n v="15773017"/>
    <s v="Todd"/>
    <x v="1"/>
    <x v="0"/>
    <n v="37"/>
    <x v="0"/>
    <x v="5"/>
    <n v="0"/>
    <x v="0"/>
    <x v="2"/>
    <n v="763"/>
    <x v="2"/>
    <x v="0"/>
    <x v="0"/>
    <n v="149705.25"/>
    <x v="1"/>
    <x v="2"/>
    <x v="1"/>
  </r>
  <r>
    <n v="15625641"/>
    <s v="Forbes"/>
    <x v="2"/>
    <x v="0"/>
    <n v="74"/>
    <x v="2"/>
    <x v="6"/>
    <n v="108071.36"/>
    <x v="2"/>
    <x v="2"/>
    <n v="697"/>
    <x v="2"/>
    <x v="0"/>
    <x v="0"/>
    <n v="16445.79"/>
    <x v="1"/>
    <x v="3"/>
    <x v="2"/>
  </r>
  <r>
    <n v="15776467"/>
    <s v="De Salis"/>
    <x v="1"/>
    <x v="0"/>
    <n v="35"/>
    <x v="0"/>
    <x v="2"/>
    <n v="14262.8"/>
    <x v="1"/>
    <x v="2"/>
    <n v="702"/>
    <x v="2"/>
    <x v="0"/>
    <x v="1"/>
    <n v="54689.16"/>
    <x v="1"/>
    <x v="1"/>
    <x v="1"/>
  </r>
  <r>
    <n v="15746451"/>
    <s v="Barry"/>
    <x v="1"/>
    <x v="1"/>
    <n v="41"/>
    <x v="0"/>
    <x v="3"/>
    <n v="102749.72"/>
    <x v="2"/>
    <x v="0"/>
    <n v="686"/>
    <x v="2"/>
    <x v="1"/>
    <x v="0"/>
    <n v="194913.86"/>
    <x v="1"/>
    <x v="4"/>
    <x v="1"/>
  </r>
  <r>
    <n v="15777922"/>
    <s v="Afamefuna"/>
    <x v="1"/>
    <x v="1"/>
    <n v="36"/>
    <x v="0"/>
    <x v="1"/>
    <n v="161757.87"/>
    <x v="2"/>
    <x v="2"/>
    <n v="629"/>
    <x v="0"/>
    <x v="0"/>
    <x v="0"/>
    <n v="146371.72"/>
    <x v="1"/>
    <x v="2"/>
    <x v="0"/>
  </r>
  <r>
    <n v="15606841"/>
    <s v="Ibbott"/>
    <x v="0"/>
    <x v="1"/>
    <n v="38"/>
    <x v="0"/>
    <x v="1"/>
    <n v="0"/>
    <x v="0"/>
    <x v="2"/>
    <n v="823"/>
    <x v="3"/>
    <x v="0"/>
    <x v="1"/>
    <n v="156603.70000000001"/>
    <x v="1"/>
    <x v="2"/>
    <x v="0"/>
  </r>
  <r>
    <n v="15757648"/>
    <s v="Marshall"/>
    <x v="2"/>
    <x v="0"/>
    <n v="35"/>
    <x v="0"/>
    <x v="8"/>
    <n v="95698.79"/>
    <x v="1"/>
    <x v="0"/>
    <n v="683"/>
    <x v="2"/>
    <x v="1"/>
    <x v="0"/>
    <n v="182566.76"/>
    <x v="1"/>
    <x v="4"/>
    <x v="2"/>
  </r>
  <r>
    <n v="15677173"/>
    <s v="Law"/>
    <x v="0"/>
    <x v="1"/>
    <n v="37"/>
    <x v="0"/>
    <x v="9"/>
    <n v="124969.13"/>
    <x v="2"/>
    <x v="0"/>
    <n v="555"/>
    <x v="1"/>
    <x v="0"/>
    <x v="1"/>
    <n v="60194.05"/>
    <x v="1"/>
    <x v="1"/>
    <x v="3"/>
  </r>
  <r>
    <n v="15764170"/>
    <s v="Pinto"/>
    <x v="2"/>
    <x v="1"/>
    <n v="44"/>
    <x v="0"/>
    <x v="4"/>
    <n v="93960.35"/>
    <x v="1"/>
    <x v="0"/>
    <n v="647"/>
    <x v="0"/>
    <x v="0"/>
    <x v="1"/>
    <n v="36579.53"/>
    <x v="0"/>
    <x v="3"/>
    <x v="2"/>
  </r>
  <r>
    <n v="15610446"/>
    <s v="Chinedum"/>
    <x v="0"/>
    <x v="0"/>
    <n v="51"/>
    <x v="0"/>
    <x v="4"/>
    <n v="88308.87"/>
    <x v="1"/>
    <x v="1"/>
    <n v="714"/>
    <x v="2"/>
    <x v="1"/>
    <x v="1"/>
    <n v="5862.53"/>
    <x v="0"/>
    <x v="3"/>
    <x v="2"/>
  </r>
  <r>
    <n v="15612776"/>
    <s v="McKay"/>
    <x v="1"/>
    <x v="0"/>
    <n v="39"/>
    <x v="0"/>
    <x v="7"/>
    <n v="0"/>
    <x v="0"/>
    <x v="2"/>
    <n v="850"/>
    <x v="3"/>
    <x v="0"/>
    <x v="0"/>
    <n v="143030.09"/>
    <x v="1"/>
    <x v="2"/>
    <x v="3"/>
  </r>
  <r>
    <n v="15794122"/>
    <s v="Otutodilinna"/>
    <x v="0"/>
    <x v="0"/>
    <n v="59"/>
    <x v="0"/>
    <x v="6"/>
    <n v="0"/>
    <x v="0"/>
    <x v="2"/>
    <n v="713"/>
    <x v="2"/>
    <x v="0"/>
    <x v="0"/>
    <n v="62700.08"/>
    <x v="1"/>
    <x v="1"/>
    <x v="2"/>
  </r>
  <r>
    <n v="15774931"/>
    <s v="She"/>
    <x v="0"/>
    <x v="1"/>
    <n v="30"/>
    <x v="0"/>
    <x v="3"/>
    <n v="112935.87"/>
    <x v="2"/>
    <x v="0"/>
    <n v="452"/>
    <x v="4"/>
    <x v="0"/>
    <x v="0"/>
    <n v="99017.34"/>
    <x v="1"/>
    <x v="0"/>
    <x v="1"/>
  </r>
  <r>
    <n v="15779247"/>
    <s v="Pai"/>
    <x v="1"/>
    <x v="0"/>
    <n v="24"/>
    <x v="1"/>
    <x v="2"/>
    <n v="98567.1"/>
    <x v="1"/>
    <x v="0"/>
    <n v="683"/>
    <x v="2"/>
    <x v="0"/>
    <x v="1"/>
    <n v="187987.01"/>
    <x v="1"/>
    <x v="4"/>
    <x v="1"/>
  </r>
  <r>
    <n v="15707078"/>
    <s v="Kruglov"/>
    <x v="0"/>
    <x v="0"/>
    <n v="26"/>
    <x v="1"/>
    <x v="1"/>
    <n v="180530.51"/>
    <x v="2"/>
    <x v="0"/>
    <n v="577"/>
    <x v="1"/>
    <x v="1"/>
    <x v="1"/>
    <n v="123454.62"/>
    <x v="1"/>
    <x v="0"/>
    <x v="0"/>
  </r>
  <r>
    <n v="15605263"/>
    <s v="Chin"/>
    <x v="0"/>
    <x v="1"/>
    <n v="33"/>
    <x v="0"/>
    <x v="8"/>
    <n v="140931.57"/>
    <x v="2"/>
    <x v="0"/>
    <n v="552"/>
    <x v="1"/>
    <x v="1"/>
    <x v="0"/>
    <n v="10921.5"/>
    <x v="1"/>
    <x v="3"/>
    <x v="2"/>
  </r>
  <r>
    <n v="15607381"/>
    <s v="King"/>
    <x v="2"/>
    <x v="0"/>
    <n v="31"/>
    <x v="0"/>
    <x v="3"/>
    <n v="148913.72"/>
    <x v="2"/>
    <x v="2"/>
    <n v="769"/>
    <x v="2"/>
    <x v="0"/>
    <x v="1"/>
    <n v="53817.23"/>
    <x v="1"/>
    <x v="1"/>
    <x v="1"/>
  </r>
  <r>
    <n v="15683471"/>
    <s v="Hansen"/>
    <x v="0"/>
    <x v="1"/>
    <n v="38"/>
    <x v="0"/>
    <x v="3"/>
    <n v="0"/>
    <x v="0"/>
    <x v="2"/>
    <n v="691"/>
    <x v="2"/>
    <x v="1"/>
    <x v="1"/>
    <n v="81617.399999999994"/>
    <x v="1"/>
    <x v="1"/>
    <x v="1"/>
  </r>
  <r>
    <n v="15605037"/>
    <s v="Ting"/>
    <x v="0"/>
    <x v="0"/>
    <n v="49"/>
    <x v="0"/>
    <x v="0"/>
    <n v="0"/>
    <x v="0"/>
    <x v="0"/>
    <n v="818"/>
    <x v="3"/>
    <x v="1"/>
    <x v="0"/>
    <n v="192298.84"/>
    <x v="0"/>
    <x v="4"/>
    <x v="0"/>
  </r>
  <r>
    <n v="15576085"/>
    <s v="Stone"/>
    <x v="0"/>
    <x v="1"/>
    <n v="41"/>
    <x v="0"/>
    <x v="8"/>
    <n v="0"/>
    <x v="0"/>
    <x v="2"/>
    <n v="739"/>
    <x v="2"/>
    <x v="1"/>
    <x v="1"/>
    <n v="143882.25"/>
    <x v="1"/>
    <x v="2"/>
    <x v="2"/>
  </r>
  <r>
    <n v="15770435"/>
    <s v="McLean"/>
    <x v="0"/>
    <x v="0"/>
    <n v="50"/>
    <x v="0"/>
    <x v="5"/>
    <n v="115335.32"/>
    <x v="2"/>
    <x v="2"/>
    <n v="639"/>
    <x v="0"/>
    <x v="0"/>
    <x v="0"/>
    <n v="53130.41"/>
    <x v="1"/>
    <x v="1"/>
    <x v="1"/>
  </r>
  <r>
    <n v="15592994"/>
    <s v="Zikoranachidimma"/>
    <x v="0"/>
    <x v="0"/>
    <n v="65"/>
    <x v="2"/>
    <x v="10"/>
    <n v="0"/>
    <x v="0"/>
    <x v="2"/>
    <n v="651"/>
    <x v="0"/>
    <x v="0"/>
    <x v="0"/>
    <n v="190454.04"/>
    <x v="1"/>
    <x v="4"/>
    <x v="0"/>
  </r>
  <r>
    <n v="15624068"/>
    <s v="Fu"/>
    <x v="0"/>
    <x v="0"/>
    <n v="26"/>
    <x v="1"/>
    <x v="10"/>
    <n v="0"/>
    <x v="0"/>
    <x v="2"/>
    <n v="779"/>
    <x v="2"/>
    <x v="1"/>
    <x v="0"/>
    <n v="111906"/>
    <x v="1"/>
    <x v="0"/>
    <x v="0"/>
  </r>
  <r>
    <n v="15595221"/>
    <s v="Trevisano"/>
    <x v="2"/>
    <x v="0"/>
    <n v="33"/>
    <x v="0"/>
    <x v="3"/>
    <n v="134678.13"/>
    <x v="2"/>
    <x v="0"/>
    <n v="850"/>
    <x v="3"/>
    <x v="0"/>
    <x v="1"/>
    <n v="113177.95"/>
    <x v="1"/>
    <x v="0"/>
    <x v="1"/>
  </r>
  <r>
    <n v="15637131"/>
    <s v="Fallaci"/>
    <x v="0"/>
    <x v="1"/>
    <n v="38"/>
    <x v="0"/>
    <x v="9"/>
    <n v="0"/>
    <x v="0"/>
    <x v="2"/>
    <n v="829"/>
    <x v="3"/>
    <x v="0"/>
    <x v="1"/>
    <n v="30529.88"/>
    <x v="1"/>
    <x v="3"/>
    <x v="3"/>
  </r>
  <r>
    <n v="15613471"/>
    <s v="Wiley"/>
    <x v="2"/>
    <x v="1"/>
    <n v="31"/>
    <x v="0"/>
    <x v="0"/>
    <n v="90547.48"/>
    <x v="1"/>
    <x v="2"/>
    <n v="579"/>
    <x v="1"/>
    <x v="0"/>
    <x v="0"/>
    <n v="18800.13"/>
    <x v="1"/>
    <x v="3"/>
    <x v="0"/>
  </r>
  <r>
    <n v="15583499"/>
    <s v="Chiagoziem"/>
    <x v="0"/>
    <x v="1"/>
    <n v="32"/>
    <x v="0"/>
    <x v="9"/>
    <n v="103324.78"/>
    <x v="2"/>
    <x v="0"/>
    <n v="510"/>
    <x v="1"/>
    <x v="0"/>
    <x v="0"/>
    <n v="46127.7"/>
    <x v="1"/>
    <x v="3"/>
    <x v="3"/>
  </r>
  <r>
    <n v="15752816"/>
    <s v="Murray"/>
    <x v="0"/>
    <x v="1"/>
    <n v="29"/>
    <x v="1"/>
    <x v="6"/>
    <n v="114590.58"/>
    <x v="2"/>
    <x v="0"/>
    <n v="531"/>
    <x v="1"/>
    <x v="1"/>
    <x v="1"/>
    <n v="75585.48"/>
    <x v="1"/>
    <x v="1"/>
    <x v="2"/>
  </r>
  <r>
    <n v="15804075"/>
    <s v="Chuang"/>
    <x v="2"/>
    <x v="0"/>
    <n v="36"/>
    <x v="0"/>
    <x v="6"/>
    <n v="91286.51"/>
    <x v="1"/>
    <x v="0"/>
    <n v="628"/>
    <x v="0"/>
    <x v="0"/>
    <x v="1"/>
    <n v="63085.94"/>
    <x v="1"/>
    <x v="1"/>
    <x v="2"/>
  </r>
  <r>
    <n v="15800517"/>
    <s v="Huang"/>
    <x v="1"/>
    <x v="1"/>
    <n v="32"/>
    <x v="0"/>
    <x v="8"/>
    <n v="163340.12"/>
    <x v="2"/>
    <x v="2"/>
    <n v="633"/>
    <x v="0"/>
    <x v="0"/>
    <x v="0"/>
    <n v="74415.199999999997"/>
    <x v="1"/>
    <x v="1"/>
    <x v="2"/>
  </r>
  <r>
    <n v="15712319"/>
    <s v="Chukwukere"/>
    <x v="1"/>
    <x v="1"/>
    <n v="45"/>
    <x v="0"/>
    <x v="2"/>
    <n v="150900.29"/>
    <x v="2"/>
    <x v="2"/>
    <n v="714"/>
    <x v="2"/>
    <x v="1"/>
    <x v="0"/>
    <n v="139889.15"/>
    <x v="1"/>
    <x v="2"/>
    <x v="1"/>
  </r>
  <r>
    <n v="15797389"/>
    <s v="Hsia"/>
    <x v="1"/>
    <x v="1"/>
    <n v="23"/>
    <x v="1"/>
    <x v="9"/>
    <n v="124577.33"/>
    <x v="2"/>
    <x v="0"/>
    <n v="604"/>
    <x v="0"/>
    <x v="0"/>
    <x v="0"/>
    <n v="7267.25"/>
    <x v="1"/>
    <x v="3"/>
    <x v="3"/>
  </r>
  <r>
    <n v="15621432"/>
    <s v="Lee"/>
    <x v="1"/>
    <x v="1"/>
    <n v="35"/>
    <x v="0"/>
    <x v="1"/>
    <n v="0"/>
    <x v="0"/>
    <x v="2"/>
    <n v="630"/>
    <x v="0"/>
    <x v="1"/>
    <x v="1"/>
    <n v="186826.22"/>
    <x v="1"/>
    <x v="4"/>
    <x v="0"/>
  </r>
  <r>
    <n v="15779390"/>
    <s v="Theus"/>
    <x v="1"/>
    <x v="0"/>
    <n v="31"/>
    <x v="0"/>
    <x v="4"/>
    <n v="91292.7"/>
    <x v="1"/>
    <x v="0"/>
    <n v="850"/>
    <x v="3"/>
    <x v="0"/>
    <x v="0"/>
    <n v="162149.07"/>
    <x v="1"/>
    <x v="2"/>
    <x v="2"/>
  </r>
  <r>
    <n v="15711219"/>
    <s v="Jennings"/>
    <x v="2"/>
    <x v="0"/>
    <n v="57"/>
    <x v="0"/>
    <x v="2"/>
    <n v="93716.72"/>
    <x v="1"/>
    <x v="0"/>
    <n v="788"/>
    <x v="3"/>
    <x v="0"/>
    <x v="0"/>
    <n v="180150.49"/>
    <x v="0"/>
    <x v="4"/>
    <x v="1"/>
  </r>
  <r>
    <n v="15770498"/>
    <s v="Parker"/>
    <x v="0"/>
    <x v="0"/>
    <n v="37"/>
    <x v="0"/>
    <x v="4"/>
    <n v="111723.08"/>
    <x v="2"/>
    <x v="0"/>
    <n v="798"/>
    <x v="3"/>
    <x v="0"/>
    <x v="0"/>
    <n v="83478.12"/>
    <x v="1"/>
    <x v="1"/>
    <x v="2"/>
  </r>
  <r>
    <n v="15678727"/>
    <s v="Tan"/>
    <x v="2"/>
    <x v="1"/>
    <n v="45"/>
    <x v="0"/>
    <x v="4"/>
    <n v="110765.68"/>
    <x v="2"/>
    <x v="0"/>
    <n v="770"/>
    <x v="2"/>
    <x v="0"/>
    <x v="1"/>
    <n v="26163.74"/>
    <x v="0"/>
    <x v="3"/>
    <x v="2"/>
  </r>
  <r>
    <n v="15573893"/>
    <s v="Barry"/>
    <x v="2"/>
    <x v="1"/>
    <n v="25"/>
    <x v="1"/>
    <x v="9"/>
    <n v="173459.45"/>
    <x v="2"/>
    <x v="2"/>
    <n v="569"/>
    <x v="1"/>
    <x v="0"/>
    <x v="0"/>
    <n v="44381.06"/>
    <x v="1"/>
    <x v="3"/>
    <x v="3"/>
  </r>
  <r>
    <n v="15740104"/>
    <s v="Tuan"/>
    <x v="1"/>
    <x v="0"/>
    <n v="22"/>
    <x v="1"/>
    <x v="3"/>
    <n v="169649.73"/>
    <x v="2"/>
    <x v="2"/>
    <n v="425"/>
    <x v="4"/>
    <x v="1"/>
    <x v="0"/>
    <n v="136365"/>
    <x v="0"/>
    <x v="2"/>
    <x v="1"/>
  </r>
  <r>
    <n v="15792649"/>
    <s v="Patterson"/>
    <x v="1"/>
    <x v="0"/>
    <n v="31"/>
    <x v="0"/>
    <x v="9"/>
    <n v="0"/>
    <x v="0"/>
    <x v="2"/>
    <n v="547"/>
    <x v="1"/>
    <x v="1"/>
    <x v="1"/>
    <n v="99294.22"/>
    <x v="1"/>
    <x v="0"/>
    <x v="3"/>
  </r>
  <r>
    <n v="15605275"/>
    <s v="Ofodile"/>
    <x v="2"/>
    <x v="1"/>
    <n v="45"/>
    <x v="0"/>
    <x v="2"/>
    <n v="116917.07"/>
    <x v="2"/>
    <x v="0"/>
    <n v="725"/>
    <x v="2"/>
    <x v="1"/>
    <x v="1"/>
    <n v="173464.43"/>
    <x v="0"/>
    <x v="4"/>
    <x v="1"/>
  </r>
  <r>
    <n v="15572467"/>
    <s v="Chandler"/>
    <x v="0"/>
    <x v="1"/>
    <n v="37"/>
    <x v="0"/>
    <x v="8"/>
    <n v="0"/>
    <x v="0"/>
    <x v="2"/>
    <n v="506"/>
    <x v="1"/>
    <x v="0"/>
    <x v="0"/>
    <n v="127543.81"/>
    <x v="1"/>
    <x v="0"/>
    <x v="2"/>
  </r>
  <r>
    <n v="15738219"/>
    <s v="Nash"/>
    <x v="0"/>
    <x v="0"/>
    <n v="36"/>
    <x v="0"/>
    <x v="3"/>
    <n v="0"/>
    <x v="0"/>
    <x v="2"/>
    <n v="632"/>
    <x v="0"/>
    <x v="0"/>
    <x v="0"/>
    <n v="52526.65"/>
    <x v="1"/>
    <x v="1"/>
    <x v="1"/>
  </r>
  <r>
    <n v="15600710"/>
    <s v="Atkinson"/>
    <x v="0"/>
    <x v="1"/>
    <n v="22"/>
    <x v="1"/>
    <x v="10"/>
    <n v="0"/>
    <x v="0"/>
    <x v="0"/>
    <n v="620"/>
    <x v="0"/>
    <x v="0"/>
    <x v="1"/>
    <n v="32589.45"/>
    <x v="1"/>
    <x v="3"/>
    <x v="0"/>
  </r>
  <r>
    <n v="15804394"/>
    <s v="Brenan"/>
    <x v="2"/>
    <x v="1"/>
    <n v="32"/>
    <x v="0"/>
    <x v="2"/>
    <n v="130627.66"/>
    <x v="2"/>
    <x v="0"/>
    <n v="663"/>
    <x v="2"/>
    <x v="0"/>
    <x v="1"/>
    <n v="47161.25"/>
    <x v="0"/>
    <x v="3"/>
    <x v="1"/>
  </r>
  <r>
    <n v="15694188"/>
    <s v="Obidimkpa"/>
    <x v="1"/>
    <x v="0"/>
    <n v="46"/>
    <x v="0"/>
    <x v="8"/>
    <n v="56580.95"/>
    <x v="1"/>
    <x v="2"/>
    <n v="700"/>
    <x v="2"/>
    <x v="1"/>
    <x v="0"/>
    <n v="45424.13"/>
    <x v="1"/>
    <x v="3"/>
    <x v="2"/>
  </r>
  <r>
    <n v="15583718"/>
    <s v="Terry"/>
    <x v="2"/>
    <x v="1"/>
    <n v="38"/>
    <x v="0"/>
    <x v="5"/>
    <n v="142316.14000000001"/>
    <x v="2"/>
    <x v="0"/>
    <n v="696"/>
    <x v="2"/>
    <x v="0"/>
    <x v="0"/>
    <n v="8018.49"/>
    <x v="1"/>
    <x v="3"/>
    <x v="1"/>
  </r>
  <r>
    <n v="15802478"/>
    <s v="Spring"/>
    <x v="1"/>
    <x v="1"/>
    <n v="31"/>
    <x v="0"/>
    <x v="5"/>
    <n v="0"/>
    <x v="0"/>
    <x v="2"/>
    <n v="767"/>
    <x v="2"/>
    <x v="0"/>
    <x v="0"/>
    <n v="195668"/>
    <x v="1"/>
    <x v="4"/>
    <x v="1"/>
  </r>
  <r>
    <n v="15619343"/>
    <s v="Mahmood"/>
    <x v="0"/>
    <x v="1"/>
    <n v="56"/>
    <x v="0"/>
    <x v="3"/>
    <n v="152759"/>
    <x v="2"/>
    <x v="2"/>
    <n v="561"/>
    <x v="1"/>
    <x v="0"/>
    <x v="1"/>
    <n v="133167.10999999999"/>
    <x v="0"/>
    <x v="2"/>
    <x v="1"/>
  </r>
  <r>
    <n v="15758813"/>
    <s v="Campbell"/>
    <x v="2"/>
    <x v="1"/>
    <n v="39"/>
    <x v="0"/>
    <x v="10"/>
    <n v="109733.2"/>
    <x v="2"/>
    <x v="2"/>
    <n v="350"/>
    <x v="4"/>
    <x v="1"/>
    <x v="1"/>
    <n v="123602.11"/>
    <x v="0"/>
    <x v="0"/>
    <x v="0"/>
  </r>
  <r>
    <n v="15761374"/>
    <s v="Bellucci"/>
    <x v="0"/>
    <x v="1"/>
    <n v="54"/>
    <x v="0"/>
    <x v="9"/>
    <n v="117444.51"/>
    <x v="2"/>
    <x v="0"/>
    <n v="706"/>
    <x v="2"/>
    <x v="0"/>
    <x v="0"/>
    <n v="186238.85"/>
    <x v="1"/>
    <x v="4"/>
    <x v="3"/>
  </r>
  <r>
    <n v="15569209"/>
    <s v="Amaechi"/>
    <x v="1"/>
    <x v="0"/>
    <n v="34"/>
    <x v="0"/>
    <x v="8"/>
    <n v="76001.570000000007"/>
    <x v="1"/>
    <x v="0"/>
    <n v="464"/>
    <x v="4"/>
    <x v="0"/>
    <x v="0"/>
    <n v="158668.87"/>
    <x v="1"/>
    <x v="2"/>
    <x v="2"/>
  </r>
  <r>
    <n v="15788539"/>
    <s v="Foxall"/>
    <x v="0"/>
    <x v="0"/>
    <n v="34"/>
    <x v="0"/>
    <x v="6"/>
    <n v="107747.57"/>
    <x v="2"/>
    <x v="0"/>
    <n v="501"/>
    <x v="1"/>
    <x v="0"/>
    <x v="1"/>
    <n v="9249.36"/>
    <x v="1"/>
    <x v="3"/>
    <x v="2"/>
  </r>
  <r>
    <n v="15747222"/>
    <s v="Bentley"/>
    <x v="1"/>
    <x v="0"/>
    <n v="35"/>
    <x v="0"/>
    <x v="2"/>
    <n v="0"/>
    <x v="0"/>
    <x v="2"/>
    <n v="745"/>
    <x v="2"/>
    <x v="0"/>
    <x v="0"/>
    <n v="116581.1"/>
    <x v="1"/>
    <x v="0"/>
    <x v="1"/>
  </r>
  <r>
    <n v="15769346"/>
    <s v="Baird"/>
    <x v="0"/>
    <x v="0"/>
    <n v="36"/>
    <x v="0"/>
    <x v="1"/>
    <n v="134997.49"/>
    <x v="2"/>
    <x v="2"/>
    <n v="587"/>
    <x v="1"/>
    <x v="0"/>
    <x v="1"/>
    <n v="44688.08"/>
    <x v="1"/>
    <x v="3"/>
    <x v="0"/>
  </r>
  <r>
    <n v="15699634"/>
    <s v="Howard"/>
    <x v="0"/>
    <x v="0"/>
    <n v="48"/>
    <x v="0"/>
    <x v="0"/>
    <n v="0"/>
    <x v="0"/>
    <x v="2"/>
    <n v="667"/>
    <x v="2"/>
    <x v="0"/>
    <x v="0"/>
    <n v="148608.39000000001"/>
    <x v="1"/>
    <x v="2"/>
    <x v="0"/>
  </r>
  <r>
    <n v="15589076"/>
    <s v="Henry"/>
    <x v="0"/>
    <x v="1"/>
    <n v="36"/>
    <x v="0"/>
    <x v="9"/>
    <n v="0"/>
    <x v="0"/>
    <x v="0"/>
    <n v="737"/>
    <x v="2"/>
    <x v="1"/>
    <x v="0"/>
    <n v="188670.9"/>
    <x v="0"/>
    <x v="4"/>
    <x v="3"/>
  </r>
  <r>
    <n v="15812338"/>
    <s v="Sopuluchukwu"/>
    <x v="1"/>
    <x v="0"/>
    <n v="30"/>
    <x v="0"/>
    <x v="3"/>
    <n v="0"/>
    <x v="0"/>
    <x v="0"/>
    <n v="485"/>
    <x v="4"/>
    <x v="0"/>
    <x v="1"/>
    <n v="107067.37"/>
    <x v="1"/>
    <x v="0"/>
    <x v="1"/>
  </r>
  <r>
    <n v="15758845"/>
    <s v="Rocher"/>
    <x v="1"/>
    <x v="0"/>
    <n v="37"/>
    <x v="0"/>
    <x v="10"/>
    <n v="64345.21"/>
    <x v="1"/>
    <x v="0"/>
    <n v="590"/>
    <x v="1"/>
    <x v="1"/>
    <x v="0"/>
    <n v="61759.33"/>
    <x v="0"/>
    <x v="1"/>
    <x v="0"/>
  </r>
  <r>
    <n v="15685844"/>
    <s v="White"/>
    <x v="2"/>
    <x v="0"/>
    <n v="35"/>
    <x v="0"/>
    <x v="2"/>
    <n v="141665.63"/>
    <x v="2"/>
    <x v="0"/>
    <n v="518"/>
    <x v="1"/>
    <x v="1"/>
    <x v="0"/>
    <n v="192776.64"/>
    <x v="1"/>
    <x v="4"/>
    <x v="1"/>
  </r>
  <r>
    <n v="15583090"/>
    <s v="Komar"/>
    <x v="1"/>
    <x v="0"/>
    <n v="29"/>
    <x v="1"/>
    <x v="2"/>
    <n v="0"/>
    <x v="0"/>
    <x v="2"/>
    <n v="581"/>
    <x v="1"/>
    <x v="0"/>
    <x v="1"/>
    <n v="46735.19"/>
    <x v="1"/>
    <x v="3"/>
    <x v="1"/>
  </r>
  <r>
    <n v="15587581"/>
    <s v="Russo"/>
    <x v="2"/>
    <x v="0"/>
    <n v="33"/>
    <x v="0"/>
    <x v="8"/>
    <n v="136624.6"/>
    <x v="2"/>
    <x v="2"/>
    <n v="785"/>
    <x v="3"/>
    <x v="0"/>
    <x v="0"/>
    <n v="169117.74"/>
    <x v="1"/>
    <x v="2"/>
    <x v="2"/>
  </r>
  <r>
    <n v="15633640"/>
    <s v="Loewenthal"/>
    <x v="0"/>
    <x v="0"/>
    <n v="52"/>
    <x v="0"/>
    <x v="4"/>
    <n v="161209.66"/>
    <x v="2"/>
    <x v="0"/>
    <n v="799"/>
    <x v="3"/>
    <x v="0"/>
    <x v="0"/>
    <n v="89081.41"/>
    <x v="1"/>
    <x v="1"/>
    <x v="2"/>
  </r>
  <r>
    <n v="15573741"/>
    <s v="Aliyeva"/>
    <x v="1"/>
    <x v="1"/>
    <n v="38"/>
    <x v="0"/>
    <x v="7"/>
    <n v="95010.92"/>
    <x v="1"/>
    <x v="0"/>
    <n v="698"/>
    <x v="2"/>
    <x v="0"/>
    <x v="0"/>
    <n v="105227.86"/>
    <x v="1"/>
    <x v="0"/>
    <x v="3"/>
  </r>
  <r>
    <n v="15633574"/>
    <s v="Montes"/>
    <x v="0"/>
    <x v="0"/>
    <n v="41"/>
    <x v="0"/>
    <x v="4"/>
    <n v="167545.32"/>
    <x v="2"/>
    <x v="0"/>
    <n v="730"/>
    <x v="2"/>
    <x v="0"/>
    <x v="1"/>
    <n v="128246.81"/>
    <x v="1"/>
    <x v="0"/>
    <x v="2"/>
  </r>
  <r>
    <n v="15711455"/>
    <s v="Kuo"/>
    <x v="2"/>
    <x v="0"/>
    <n v="36"/>
    <x v="0"/>
    <x v="4"/>
    <n v="109044.6"/>
    <x v="2"/>
    <x v="0"/>
    <n v="740"/>
    <x v="2"/>
    <x v="1"/>
    <x v="1"/>
    <n v="94554.74"/>
    <x v="0"/>
    <x v="0"/>
    <x v="2"/>
  </r>
  <r>
    <n v="15570601"/>
    <s v="Cheng"/>
    <x v="0"/>
    <x v="0"/>
    <n v="47"/>
    <x v="0"/>
    <x v="9"/>
    <n v="122031.55"/>
    <x v="2"/>
    <x v="0"/>
    <n v="785"/>
    <x v="3"/>
    <x v="0"/>
    <x v="0"/>
    <n v="33823.5"/>
    <x v="0"/>
    <x v="3"/>
    <x v="3"/>
  </r>
  <r>
    <n v="15690925"/>
    <s v="McIntosh"/>
    <x v="1"/>
    <x v="0"/>
    <n v="29"/>
    <x v="1"/>
    <x v="0"/>
    <n v="27755.97"/>
    <x v="1"/>
    <x v="0"/>
    <n v="527"/>
    <x v="1"/>
    <x v="0"/>
    <x v="1"/>
    <n v="97468.44"/>
    <x v="0"/>
    <x v="0"/>
    <x v="0"/>
  </r>
  <r>
    <n v="15709338"/>
    <s v="T'ao"/>
    <x v="0"/>
    <x v="0"/>
    <n v="29"/>
    <x v="1"/>
    <x v="1"/>
    <n v="118560.55"/>
    <x v="2"/>
    <x v="0"/>
    <n v="544"/>
    <x v="1"/>
    <x v="0"/>
    <x v="0"/>
    <n v="164137.35999999999"/>
    <x v="1"/>
    <x v="2"/>
    <x v="0"/>
  </r>
  <r>
    <n v="15780746"/>
    <s v="Tyndall"/>
    <x v="0"/>
    <x v="1"/>
    <n v="61"/>
    <x v="2"/>
    <x v="4"/>
    <n v="0"/>
    <x v="0"/>
    <x v="2"/>
    <n v="705"/>
    <x v="2"/>
    <x v="0"/>
    <x v="0"/>
    <n v="191313.7"/>
    <x v="1"/>
    <x v="4"/>
    <x v="2"/>
  </r>
  <r>
    <n v="15681956"/>
    <s v="Bailey"/>
    <x v="0"/>
    <x v="1"/>
    <n v="34"/>
    <x v="0"/>
    <x v="9"/>
    <n v="0"/>
    <x v="0"/>
    <x v="2"/>
    <n v="684"/>
    <x v="2"/>
    <x v="0"/>
    <x v="0"/>
    <n v="65257.57"/>
    <x v="1"/>
    <x v="1"/>
    <x v="3"/>
  </r>
  <r>
    <n v="15778190"/>
    <s v="Onyekaozulu"/>
    <x v="1"/>
    <x v="0"/>
    <n v="28"/>
    <x v="1"/>
    <x v="2"/>
    <n v="97840.72"/>
    <x v="1"/>
    <x v="0"/>
    <n v="639"/>
    <x v="0"/>
    <x v="0"/>
    <x v="0"/>
    <n v="178222.77"/>
    <x v="1"/>
    <x v="4"/>
    <x v="1"/>
  </r>
  <r>
    <n v="15786852"/>
    <s v="Nwachukwu"/>
    <x v="2"/>
    <x v="0"/>
    <n v="38"/>
    <x v="0"/>
    <x v="0"/>
    <n v="158651.29"/>
    <x v="2"/>
    <x v="2"/>
    <n v="565"/>
    <x v="1"/>
    <x v="0"/>
    <x v="0"/>
    <n v="179445.28"/>
    <x v="1"/>
    <x v="4"/>
    <x v="0"/>
  </r>
  <r>
    <n v="15726494"/>
    <s v="Romani"/>
    <x v="0"/>
    <x v="1"/>
    <n v="44"/>
    <x v="0"/>
    <x v="9"/>
    <n v="175303.06"/>
    <x v="2"/>
    <x v="0"/>
    <n v="481"/>
    <x v="4"/>
    <x v="0"/>
    <x v="1"/>
    <n v="65500.53"/>
    <x v="0"/>
    <x v="1"/>
    <x v="3"/>
  </r>
  <r>
    <n v="15641183"/>
    <s v="Chin"/>
    <x v="1"/>
    <x v="1"/>
    <n v="25"/>
    <x v="1"/>
    <x v="2"/>
    <n v="96950.21"/>
    <x v="1"/>
    <x v="0"/>
    <n v="731"/>
    <x v="2"/>
    <x v="0"/>
    <x v="1"/>
    <n v="97877.92"/>
    <x v="1"/>
    <x v="0"/>
    <x v="1"/>
  </r>
  <r>
    <n v="15805312"/>
    <s v="Bellucci"/>
    <x v="0"/>
    <x v="1"/>
    <n v="45"/>
    <x v="0"/>
    <x v="3"/>
    <n v="123859.6"/>
    <x v="2"/>
    <x v="0"/>
    <n v="607"/>
    <x v="0"/>
    <x v="1"/>
    <x v="0"/>
    <n v="113051.57"/>
    <x v="1"/>
    <x v="0"/>
    <x v="1"/>
  </r>
  <r>
    <n v="15636572"/>
    <s v="Christmas"/>
    <x v="0"/>
    <x v="0"/>
    <n v="32"/>
    <x v="0"/>
    <x v="3"/>
    <n v="0"/>
    <x v="0"/>
    <x v="2"/>
    <n v="760"/>
    <x v="2"/>
    <x v="0"/>
    <x v="0"/>
    <n v="105969.05"/>
    <x v="1"/>
    <x v="0"/>
    <x v="1"/>
  </r>
  <r>
    <n v="15632575"/>
    <s v="Moore"/>
    <x v="0"/>
    <x v="0"/>
    <n v="70"/>
    <x v="2"/>
    <x v="9"/>
    <n v="0"/>
    <x v="0"/>
    <x v="0"/>
    <n v="559"/>
    <x v="1"/>
    <x v="0"/>
    <x v="0"/>
    <n v="122996.76"/>
    <x v="1"/>
    <x v="0"/>
    <x v="3"/>
  </r>
  <r>
    <n v="15740164"/>
    <s v="Genovesi"/>
    <x v="0"/>
    <x v="0"/>
    <n v="33"/>
    <x v="0"/>
    <x v="6"/>
    <n v="85227.839999999997"/>
    <x v="1"/>
    <x v="0"/>
    <n v="715"/>
    <x v="2"/>
    <x v="0"/>
    <x v="0"/>
    <n v="68087.149999999994"/>
    <x v="1"/>
    <x v="1"/>
    <x v="2"/>
  </r>
  <r>
    <n v="15574947"/>
    <s v="Cartwright"/>
    <x v="0"/>
    <x v="1"/>
    <n v="36"/>
    <x v="0"/>
    <x v="2"/>
    <n v="97786.08"/>
    <x v="1"/>
    <x v="2"/>
    <n v="656"/>
    <x v="0"/>
    <x v="1"/>
    <x v="0"/>
    <n v="21478.36"/>
    <x v="1"/>
    <x v="3"/>
    <x v="1"/>
  </r>
  <r>
    <n v="15597909"/>
    <s v="Johnstone"/>
    <x v="2"/>
    <x v="1"/>
    <n v="33"/>
    <x v="0"/>
    <x v="3"/>
    <n v="128135.99"/>
    <x v="2"/>
    <x v="0"/>
    <n v="652"/>
    <x v="0"/>
    <x v="0"/>
    <x v="1"/>
    <n v="158437.73000000001"/>
    <x v="1"/>
    <x v="2"/>
    <x v="1"/>
  </r>
  <r>
    <n v="15782574"/>
    <s v="Warner"/>
    <x v="1"/>
    <x v="1"/>
    <n v="33"/>
    <x v="0"/>
    <x v="5"/>
    <n v="0"/>
    <x v="0"/>
    <x v="2"/>
    <n v="624"/>
    <x v="0"/>
    <x v="1"/>
    <x v="1"/>
    <n v="76551.7"/>
    <x v="1"/>
    <x v="1"/>
    <x v="1"/>
  </r>
  <r>
    <n v="15734999"/>
    <s v="Stephenson"/>
    <x v="1"/>
    <x v="1"/>
    <n v="36"/>
    <x v="0"/>
    <x v="0"/>
    <n v="85996.19"/>
    <x v="1"/>
    <x v="0"/>
    <n v="634"/>
    <x v="0"/>
    <x v="0"/>
    <x v="1"/>
    <n v="15887.68"/>
    <x v="1"/>
    <x v="3"/>
    <x v="0"/>
  </r>
  <r>
    <n v="15706593"/>
    <s v="Ellis"/>
    <x v="1"/>
    <x v="0"/>
    <n v="50"/>
    <x v="0"/>
    <x v="7"/>
    <n v="0"/>
    <x v="0"/>
    <x v="2"/>
    <n v="850"/>
    <x v="3"/>
    <x v="0"/>
    <x v="0"/>
    <n v="33741.839999999997"/>
    <x v="1"/>
    <x v="3"/>
    <x v="3"/>
  </r>
  <r>
    <n v="15766686"/>
    <s v="Nebechi"/>
    <x v="2"/>
    <x v="0"/>
    <n v="39"/>
    <x v="0"/>
    <x v="1"/>
    <n v="104502.11"/>
    <x v="2"/>
    <x v="0"/>
    <n v="659"/>
    <x v="0"/>
    <x v="0"/>
    <x v="1"/>
    <n v="20652.689999999999"/>
    <x v="1"/>
    <x v="3"/>
    <x v="0"/>
  </r>
  <r>
    <n v="15590268"/>
    <s v="Chu"/>
    <x v="1"/>
    <x v="1"/>
    <n v="35"/>
    <x v="0"/>
    <x v="8"/>
    <n v="95772.97"/>
    <x v="1"/>
    <x v="0"/>
    <n v="529"/>
    <x v="1"/>
    <x v="0"/>
    <x v="0"/>
    <n v="112781.5"/>
    <x v="1"/>
    <x v="0"/>
    <x v="2"/>
  </r>
  <r>
    <n v="15763055"/>
    <s v="Onuchukwu"/>
    <x v="1"/>
    <x v="1"/>
    <n v="31"/>
    <x v="0"/>
    <x v="8"/>
    <n v="98108.79"/>
    <x v="1"/>
    <x v="0"/>
    <n v="572"/>
    <x v="1"/>
    <x v="1"/>
    <x v="0"/>
    <n v="119996.95"/>
    <x v="1"/>
    <x v="0"/>
    <x v="2"/>
  </r>
  <r>
    <n v="15664754"/>
    <s v="Steele"/>
    <x v="2"/>
    <x v="1"/>
    <n v="39"/>
    <x v="0"/>
    <x v="9"/>
    <n v="131607.28"/>
    <x v="2"/>
    <x v="3"/>
    <n v="640"/>
    <x v="0"/>
    <x v="1"/>
    <x v="0"/>
    <n v="6981.43"/>
    <x v="0"/>
    <x v="3"/>
    <x v="3"/>
  </r>
  <r>
    <n v="15643630"/>
    <s v="Quaife"/>
    <x v="1"/>
    <x v="1"/>
    <n v="55"/>
    <x v="0"/>
    <x v="9"/>
    <n v="63127.41"/>
    <x v="1"/>
    <x v="2"/>
    <n v="770"/>
    <x v="2"/>
    <x v="0"/>
    <x v="1"/>
    <n v="185211.28"/>
    <x v="0"/>
    <x v="4"/>
    <x v="3"/>
  </r>
  <r>
    <n v="15641043"/>
    <s v="Scott"/>
    <x v="1"/>
    <x v="1"/>
    <n v="35"/>
    <x v="0"/>
    <x v="3"/>
    <n v="0"/>
    <x v="0"/>
    <x v="2"/>
    <n v="648"/>
    <x v="0"/>
    <x v="0"/>
    <x v="0"/>
    <n v="78436.36"/>
    <x v="1"/>
    <x v="1"/>
    <x v="1"/>
  </r>
  <r>
    <n v="15768095"/>
    <s v="Yeh"/>
    <x v="0"/>
    <x v="1"/>
    <n v="31"/>
    <x v="0"/>
    <x v="9"/>
    <n v="0"/>
    <x v="0"/>
    <x v="0"/>
    <n v="579"/>
    <x v="1"/>
    <x v="1"/>
    <x v="0"/>
    <n v="139048"/>
    <x v="1"/>
    <x v="2"/>
    <x v="3"/>
  </r>
  <r>
    <n v="15811314"/>
    <s v="Y?"/>
    <x v="2"/>
    <x v="0"/>
    <n v="36"/>
    <x v="0"/>
    <x v="9"/>
    <n v="140355.56"/>
    <x v="2"/>
    <x v="2"/>
    <n v="589"/>
    <x v="1"/>
    <x v="0"/>
    <x v="1"/>
    <n v="136329.96"/>
    <x v="1"/>
    <x v="2"/>
    <x v="3"/>
  </r>
  <r>
    <n v="15669922"/>
    <s v="Conti"/>
    <x v="1"/>
    <x v="0"/>
    <n v="36"/>
    <x v="0"/>
    <x v="0"/>
    <n v="0"/>
    <x v="0"/>
    <x v="2"/>
    <n v="530"/>
    <x v="1"/>
    <x v="0"/>
    <x v="0"/>
    <n v="14721.8"/>
    <x v="1"/>
    <x v="3"/>
    <x v="0"/>
  </r>
  <r>
    <n v="15707114"/>
    <s v="HOlder"/>
    <x v="0"/>
    <x v="1"/>
    <n v="30"/>
    <x v="0"/>
    <x v="0"/>
    <n v="0"/>
    <x v="0"/>
    <x v="2"/>
    <n v="831"/>
    <x v="3"/>
    <x v="1"/>
    <x v="0"/>
    <n v="3430.38"/>
    <x v="1"/>
    <x v="3"/>
    <x v="0"/>
  </r>
  <r>
    <n v="15670602"/>
    <s v="Burgess"/>
    <x v="2"/>
    <x v="1"/>
    <n v="24"/>
    <x v="1"/>
    <x v="3"/>
    <n v="107418.27"/>
    <x v="2"/>
    <x v="0"/>
    <n v="790"/>
    <x v="3"/>
    <x v="1"/>
    <x v="0"/>
    <n v="160450.21"/>
    <x v="1"/>
    <x v="2"/>
    <x v="1"/>
  </r>
  <r>
    <n v="15713479"/>
    <s v="Ozuluonye"/>
    <x v="0"/>
    <x v="1"/>
    <n v="35"/>
    <x v="0"/>
    <x v="5"/>
    <n v="0"/>
    <x v="0"/>
    <x v="2"/>
    <n v="656"/>
    <x v="0"/>
    <x v="0"/>
    <x v="1"/>
    <n v="1485.27"/>
    <x v="1"/>
    <x v="3"/>
    <x v="1"/>
  </r>
  <r>
    <n v="15663830"/>
    <s v="De Luca"/>
    <x v="1"/>
    <x v="1"/>
    <n v="32"/>
    <x v="0"/>
    <x v="5"/>
    <n v="0"/>
    <x v="0"/>
    <x v="2"/>
    <n v="563"/>
    <x v="1"/>
    <x v="0"/>
    <x v="0"/>
    <n v="19720.080000000002"/>
    <x v="1"/>
    <x v="3"/>
    <x v="1"/>
  </r>
  <r>
    <n v="15566958"/>
    <s v="Li Fonti"/>
    <x v="1"/>
    <x v="1"/>
    <n v="39"/>
    <x v="0"/>
    <x v="3"/>
    <n v="167557.12"/>
    <x v="2"/>
    <x v="0"/>
    <n v="667"/>
    <x v="2"/>
    <x v="0"/>
    <x v="0"/>
    <n v="41183.019999999997"/>
    <x v="1"/>
    <x v="3"/>
    <x v="1"/>
  </r>
  <r>
    <n v="15680918"/>
    <s v="Freeman"/>
    <x v="1"/>
    <x v="1"/>
    <n v="34"/>
    <x v="0"/>
    <x v="2"/>
    <n v="117300.02"/>
    <x v="2"/>
    <x v="0"/>
    <n v="613"/>
    <x v="0"/>
    <x v="0"/>
    <x v="1"/>
    <n v="139410.07999999999"/>
    <x v="1"/>
    <x v="2"/>
    <x v="1"/>
  </r>
  <r>
    <n v="15663921"/>
    <s v="Pisani"/>
    <x v="0"/>
    <x v="1"/>
    <n v="60"/>
    <x v="2"/>
    <x v="3"/>
    <n v="0"/>
    <x v="0"/>
    <x v="2"/>
    <n v="429"/>
    <x v="4"/>
    <x v="0"/>
    <x v="0"/>
    <n v="163691.48000000001"/>
    <x v="1"/>
    <x v="2"/>
    <x v="1"/>
  </r>
  <r>
    <n v="15716324"/>
    <s v="Ignatieff"/>
    <x v="0"/>
    <x v="0"/>
    <n v="23"/>
    <x v="1"/>
    <x v="9"/>
    <n v="143672.9"/>
    <x v="2"/>
    <x v="0"/>
    <n v="665"/>
    <x v="2"/>
    <x v="0"/>
    <x v="0"/>
    <n v="115147.33"/>
    <x v="1"/>
    <x v="0"/>
    <x v="3"/>
  </r>
  <r>
    <n v="15796969"/>
    <s v="Lahti"/>
    <x v="0"/>
    <x v="1"/>
    <n v="33"/>
    <x v="0"/>
    <x v="4"/>
    <n v="0"/>
    <x v="0"/>
    <x v="2"/>
    <n v="731"/>
    <x v="2"/>
    <x v="0"/>
    <x v="0"/>
    <n v="74945.11"/>
    <x v="1"/>
    <x v="1"/>
    <x v="2"/>
  </r>
  <r>
    <n v="15574783"/>
    <s v="Perkins"/>
    <x v="0"/>
    <x v="0"/>
    <n v="37"/>
    <x v="0"/>
    <x v="1"/>
    <n v="0"/>
    <x v="0"/>
    <x v="2"/>
    <n v="584"/>
    <x v="1"/>
    <x v="0"/>
    <x v="0"/>
    <n v="180363.56"/>
    <x v="1"/>
    <x v="4"/>
    <x v="0"/>
  </r>
  <r>
    <n v="15773487"/>
    <s v="Conway"/>
    <x v="2"/>
    <x v="0"/>
    <n v="31"/>
    <x v="0"/>
    <x v="2"/>
    <n v="76798.92"/>
    <x v="1"/>
    <x v="0"/>
    <n v="634"/>
    <x v="0"/>
    <x v="1"/>
    <x v="1"/>
    <n v="196021.73"/>
    <x v="1"/>
    <x v="4"/>
    <x v="1"/>
  </r>
  <r>
    <n v="15802486"/>
    <s v="Hayes"/>
    <x v="0"/>
    <x v="1"/>
    <n v="34"/>
    <x v="0"/>
    <x v="6"/>
    <n v="0"/>
    <x v="0"/>
    <x v="2"/>
    <n v="488"/>
    <x v="4"/>
    <x v="0"/>
    <x v="0"/>
    <n v="125979.36"/>
    <x v="1"/>
    <x v="0"/>
    <x v="2"/>
  </r>
  <r>
    <n v="15783398"/>
    <s v="Rizzo"/>
    <x v="1"/>
    <x v="0"/>
    <n v="49"/>
    <x v="0"/>
    <x v="3"/>
    <n v="115309.75"/>
    <x v="2"/>
    <x v="0"/>
    <n v="535"/>
    <x v="1"/>
    <x v="0"/>
    <x v="1"/>
    <n v="111421.77"/>
    <x v="1"/>
    <x v="0"/>
    <x v="1"/>
  </r>
  <r>
    <n v="15649418"/>
    <s v="Krylov"/>
    <x v="0"/>
    <x v="0"/>
    <n v="29"/>
    <x v="1"/>
    <x v="3"/>
    <n v="178171.04"/>
    <x v="2"/>
    <x v="2"/>
    <n v="776"/>
    <x v="2"/>
    <x v="0"/>
    <x v="0"/>
    <n v="115818.51"/>
    <x v="1"/>
    <x v="0"/>
    <x v="1"/>
  </r>
  <r>
    <n v="15604588"/>
    <s v="Li Fonti"/>
    <x v="1"/>
    <x v="0"/>
    <n v="38"/>
    <x v="0"/>
    <x v="6"/>
    <n v="0"/>
    <x v="0"/>
    <x v="2"/>
    <n v="850"/>
    <x v="3"/>
    <x v="1"/>
    <x v="0"/>
    <n v="179360.76"/>
    <x v="1"/>
    <x v="4"/>
    <x v="2"/>
  </r>
  <r>
    <n v="15735428"/>
    <s v="Talbot"/>
    <x v="1"/>
    <x v="0"/>
    <n v="37"/>
    <x v="0"/>
    <x v="10"/>
    <n v="0"/>
    <x v="0"/>
    <x v="2"/>
    <n v="673"/>
    <x v="2"/>
    <x v="1"/>
    <x v="1"/>
    <n v="82351.06"/>
    <x v="1"/>
    <x v="1"/>
    <x v="0"/>
  </r>
  <r>
    <n v="15629078"/>
    <s v="Matthias"/>
    <x v="2"/>
    <x v="0"/>
    <n v="45"/>
    <x v="0"/>
    <x v="8"/>
    <n v="127258.79"/>
    <x v="2"/>
    <x v="0"/>
    <n v="850"/>
    <x v="3"/>
    <x v="0"/>
    <x v="0"/>
    <n v="192744.23"/>
    <x v="0"/>
    <x v="4"/>
    <x v="2"/>
  </r>
  <r>
    <n v="15806880"/>
    <s v="Boyle"/>
    <x v="1"/>
    <x v="0"/>
    <n v="30"/>
    <x v="0"/>
    <x v="5"/>
    <n v="0"/>
    <x v="0"/>
    <x v="0"/>
    <n v="627"/>
    <x v="0"/>
    <x v="0"/>
    <x v="0"/>
    <n v="113408.47"/>
    <x v="1"/>
    <x v="0"/>
    <x v="1"/>
  </r>
  <r>
    <n v="15754999"/>
    <s v="Ch'eng"/>
    <x v="0"/>
    <x v="0"/>
    <n v="33"/>
    <x v="0"/>
    <x v="2"/>
    <n v="0"/>
    <x v="0"/>
    <x v="0"/>
    <n v="570"/>
    <x v="1"/>
    <x v="0"/>
    <x v="0"/>
    <n v="124641.42"/>
    <x v="1"/>
    <x v="0"/>
    <x v="1"/>
  </r>
  <r>
    <n v="15781034"/>
    <s v="Mason"/>
    <x v="1"/>
    <x v="1"/>
    <n v="67"/>
    <x v="2"/>
    <x v="8"/>
    <n v="0"/>
    <x v="0"/>
    <x v="2"/>
    <n v="796"/>
    <x v="3"/>
    <x v="1"/>
    <x v="0"/>
    <n v="54871.02"/>
    <x v="1"/>
    <x v="1"/>
    <x v="2"/>
  </r>
  <r>
    <n v="15622017"/>
    <s v="Bruno"/>
    <x v="1"/>
    <x v="0"/>
    <n v="33"/>
    <x v="0"/>
    <x v="7"/>
    <n v="0"/>
    <x v="0"/>
    <x v="0"/>
    <n v="773"/>
    <x v="2"/>
    <x v="0"/>
    <x v="0"/>
    <n v="98820.09"/>
    <x v="1"/>
    <x v="0"/>
    <x v="3"/>
  </r>
  <r>
    <n v="15705885"/>
    <s v="Smeaton"/>
    <x v="1"/>
    <x v="1"/>
    <n v="36"/>
    <x v="0"/>
    <x v="0"/>
    <n v="0"/>
    <x v="0"/>
    <x v="2"/>
    <n v="752"/>
    <x v="2"/>
    <x v="0"/>
    <x v="0"/>
    <n v="45570.84"/>
    <x v="1"/>
    <x v="3"/>
    <x v="0"/>
  </r>
  <r>
    <n v="15677382"/>
    <s v="Miller"/>
    <x v="1"/>
    <x v="0"/>
    <n v="69"/>
    <x v="2"/>
    <x v="1"/>
    <n v="107569.96"/>
    <x v="2"/>
    <x v="0"/>
    <n v="625"/>
    <x v="0"/>
    <x v="0"/>
    <x v="0"/>
    <n v="182336.45"/>
    <x v="1"/>
    <x v="4"/>
    <x v="0"/>
  </r>
  <r>
    <n v="15566843"/>
    <s v="Gotch"/>
    <x v="2"/>
    <x v="1"/>
    <n v="20"/>
    <x v="1"/>
    <x v="9"/>
    <n v="134874.4"/>
    <x v="2"/>
    <x v="0"/>
    <n v="535"/>
    <x v="1"/>
    <x v="0"/>
    <x v="0"/>
    <n v="118825.56"/>
    <x v="1"/>
    <x v="0"/>
    <x v="3"/>
  </r>
  <r>
    <n v="15608387"/>
    <s v="Fu"/>
    <x v="0"/>
    <x v="0"/>
    <n v="29"/>
    <x v="1"/>
    <x v="4"/>
    <n v="0"/>
    <x v="0"/>
    <x v="2"/>
    <n v="786"/>
    <x v="3"/>
    <x v="0"/>
    <x v="1"/>
    <n v="103372.79"/>
    <x v="1"/>
    <x v="0"/>
    <x v="2"/>
  </r>
  <r>
    <n v="15810786"/>
    <s v="O'Toole"/>
    <x v="0"/>
    <x v="0"/>
    <n v="67"/>
    <x v="2"/>
    <x v="6"/>
    <n v="0"/>
    <x v="0"/>
    <x v="2"/>
    <n v="620"/>
    <x v="0"/>
    <x v="0"/>
    <x v="0"/>
    <n v="43486.73"/>
    <x v="1"/>
    <x v="3"/>
    <x v="2"/>
  </r>
  <r>
    <n v="15626983"/>
    <s v="Ledford"/>
    <x v="1"/>
    <x v="0"/>
    <n v="48"/>
    <x v="0"/>
    <x v="5"/>
    <n v="0"/>
    <x v="0"/>
    <x v="2"/>
    <n v="605"/>
    <x v="0"/>
    <x v="0"/>
    <x v="0"/>
    <n v="40062.99"/>
    <x v="1"/>
    <x v="3"/>
    <x v="1"/>
  </r>
  <r>
    <n v="15773605"/>
    <s v="Iadanza"/>
    <x v="1"/>
    <x v="0"/>
    <n v="32"/>
    <x v="0"/>
    <x v="6"/>
    <n v="0"/>
    <x v="0"/>
    <x v="2"/>
    <n v="670"/>
    <x v="2"/>
    <x v="0"/>
    <x v="1"/>
    <n v="46175.7"/>
    <x v="1"/>
    <x v="3"/>
    <x v="2"/>
  </r>
  <r>
    <n v="15811261"/>
    <s v="Alaniz"/>
    <x v="1"/>
    <x v="1"/>
    <n v="42"/>
    <x v="0"/>
    <x v="10"/>
    <n v="70105.87"/>
    <x v="1"/>
    <x v="0"/>
    <n v="617"/>
    <x v="0"/>
    <x v="0"/>
    <x v="0"/>
    <n v="120830.73"/>
    <x v="1"/>
    <x v="0"/>
    <x v="0"/>
  </r>
  <r>
    <n v="15590606"/>
    <s v="Saunders"/>
    <x v="0"/>
    <x v="1"/>
    <n v="41"/>
    <x v="0"/>
    <x v="9"/>
    <n v="0"/>
    <x v="0"/>
    <x v="2"/>
    <n v="595"/>
    <x v="1"/>
    <x v="0"/>
    <x v="1"/>
    <n v="5967.09"/>
    <x v="1"/>
    <x v="3"/>
    <x v="3"/>
  </r>
  <r>
    <n v="15576644"/>
    <s v="Lin"/>
    <x v="2"/>
    <x v="0"/>
    <n v="29"/>
    <x v="1"/>
    <x v="4"/>
    <n v="78939.149999999994"/>
    <x v="1"/>
    <x v="0"/>
    <n v="687"/>
    <x v="2"/>
    <x v="0"/>
    <x v="1"/>
    <n v="122134.56"/>
    <x v="0"/>
    <x v="0"/>
    <x v="2"/>
  </r>
  <r>
    <n v="15750264"/>
    <s v="Pinto"/>
    <x v="2"/>
    <x v="1"/>
    <n v="30"/>
    <x v="0"/>
    <x v="5"/>
    <n v="105128.85"/>
    <x v="2"/>
    <x v="2"/>
    <n v="757"/>
    <x v="2"/>
    <x v="0"/>
    <x v="0"/>
    <n v="62972.13"/>
    <x v="1"/>
    <x v="1"/>
    <x v="1"/>
  </r>
  <r>
    <n v="15741554"/>
    <s v="Streeter"/>
    <x v="1"/>
    <x v="1"/>
    <n v="31"/>
    <x v="0"/>
    <x v="0"/>
    <n v="113836.27"/>
    <x v="2"/>
    <x v="0"/>
    <n v="746"/>
    <x v="2"/>
    <x v="0"/>
    <x v="0"/>
    <n v="174815.54"/>
    <x v="1"/>
    <x v="4"/>
    <x v="0"/>
  </r>
  <r>
    <n v="15769051"/>
    <s v="Shaw"/>
    <x v="1"/>
    <x v="1"/>
    <n v="25"/>
    <x v="1"/>
    <x v="3"/>
    <n v="0"/>
    <x v="0"/>
    <x v="0"/>
    <n v="503"/>
    <x v="1"/>
    <x v="1"/>
    <x v="0"/>
    <n v="192841.13"/>
    <x v="1"/>
    <x v="4"/>
    <x v="1"/>
  </r>
  <r>
    <n v="15812198"/>
    <s v="Chen"/>
    <x v="2"/>
    <x v="1"/>
    <n v="48"/>
    <x v="0"/>
    <x v="1"/>
    <n v="100900.5"/>
    <x v="2"/>
    <x v="0"/>
    <n v="543"/>
    <x v="1"/>
    <x v="1"/>
    <x v="1"/>
    <n v="33310.720000000001"/>
    <x v="0"/>
    <x v="3"/>
    <x v="0"/>
  </r>
  <r>
    <n v="15699772"/>
    <s v="Barclay"/>
    <x v="2"/>
    <x v="0"/>
    <n v="40"/>
    <x v="0"/>
    <x v="6"/>
    <n v="129248.11"/>
    <x v="2"/>
    <x v="2"/>
    <n v="428"/>
    <x v="4"/>
    <x v="0"/>
    <x v="1"/>
    <n v="72876.429999999993"/>
    <x v="0"/>
    <x v="1"/>
    <x v="2"/>
  </r>
  <r>
    <n v="15744105"/>
    <s v="Kodilinyechukwu"/>
    <x v="0"/>
    <x v="0"/>
    <n v="28"/>
    <x v="1"/>
    <x v="6"/>
    <n v="109118.05"/>
    <x v="2"/>
    <x v="2"/>
    <n v="768"/>
    <x v="2"/>
    <x v="1"/>
    <x v="0"/>
    <n v="50911.41"/>
    <x v="1"/>
    <x v="1"/>
    <x v="2"/>
  </r>
  <r>
    <n v="15739858"/>
    <s v="Otitodilichukwu"/>
    <x v="0"/>
    <x v="1"/>
    <n v="56"/>
    <x v="0"/>
    <x v="3"/>
    <n v="0"/>
    <x v="0"/>
    <x v="0"/>
    <n v="618"/>
    <x v="0"/>
    <x v="0"/>
    <x v="0"/>
    <n v="142400.26999999999"/>
    <x v="0"/>
    <x v="2"/>
    <x v="1"/>
  </r>
  <r>
    <n v="15723720"/>
    <s v="McKenzie"/>
    <x v="0"/>
    <x v="0"/>
    <n v="31"/>
    <x v="0"/>
    <x v="3"/>
    <n v="0"/>
    <x v="0"/>
    <x v="2"/>
    <n v="591"/>
    <x v="1"/>
    <x v="1"/>
    <x v="0"/>
    <n v="48778.46"/>
    <x v="1"/>
    <x v="3"/>
    <x v="1"/>
  </r>
  <r>
    <n v="15638355"/>
    <s v="Woods"/>
    <x v="0"/>
    <x v="0"/>
    <n v="35"/>
    <x v="0"/>
    <x v="8"/>
    <n v="126397.66"/>
    <x v="2"/>
    <x v="0"/>
    <n v="658"/>
    <x v="0"/>
    <x v="1"/>
    <x v="1"/>
    <n v="156361.57999999999"/>
    <x v="0"/>
    <x v="2"/>
    <x v="2"/>
  </r>
  <r>
    <n v="15805637"/>
    <s v="Hsing"/>
    <x v="0"/>
    <x v="1"/>
    <n v="36"/>
    <x v="0"/>
    <x v="9"/>
    <n v="108546.16"/>
    <x v="2"/>
    <x v="1"/>
    <n v="625"/>
    <x v="0"/>
    <x v="0"/>
    <x v="1"/>
    <n v="133807.76999999999"/>
    <x v="0"/>
    <x v="2"/>
    <x v="3"/>
  </r>
  <r>
    <n v="15629575"/>
    <s v="Wheare"/>
    <x v="0"/>
    <x v="1"/>
    <n v="36"/>
    <x v="0"/>
    <x v="0"/>
    <n v="148061.89000000001"/>
    <x v="2"/>
    <x v="0"/>
    <n v="717"/>
    <x v="2"/>
    <x v="0"/>
    <x v="1"/>
    <n v="179128.69"/>
    <x v="0"/>
    <x v="4"/>
    <x v="0"/>
  </r>
  <r>
    <n v="15586243"/>
    <s v="Yobachi"/>
    <x v="0"/>
    <x v="1"/>
    <n v="44"/>
    <x v="0"/>
    <x v="2"/>
    <n v="122277.87"/>
    <x v="2"/>
    <x v="0"/>
    <n v="667"/>
    <x v="2"/>
    <x v="0"/>
    <x v="0"/>
    <n v="91810.71"/>
    <x v="1"/>
    <x v="0"/>
    <x v="1"/>
  </r>
  <r>
    <n v="15757931"/>
    <s v="Fang"/>
    <x v="0"/>
    <x v="1"/>
    <n v="24"/>
    <x v="1"/>
    <x v="6"/>
    <n v="0"/>
    <x v="0"/>
    <x v="2"/>
    <n v="804"/>
    <x v="3"/>
    <x v="0"/>
    <x v="1"/>
    <n v="173195.33"/>
    <x v="1"/>
    <x v="4"/>
    <x v="2"/>
  </r>
  <r>
    <n v="15716023"/>
    <s v="Pearson"/>
    <x v="0"/>
    <x v="1"/>
    <n v="31"/>
    <x v="0"/>
    <x v="1"/>
    <n v="0"/>
    <x v="0"/>
    <x v="2"/>
    <n v="693"/>
    <x v="2"/>
    <x v="1"/>
    <x v="0"/>
    <n v="182270.88"/>
    <x v="1"/>
    <x v="4"/>
    <x v="0"/>
  </r>
  <r>
    <n v="15647782"/>
    <s v="Brown"/>
    <x v="2"/>
    <x v="1"/>
    <n v="36"/>
    <x v="0"/>
    <x v="2"/>
    <n v="152899.24"/>
    <x v="2"/>
    <x v="2"/>
    <n v="729"/>
    <x v="2"/>
    <x v="0"/>
    <x v="1"/>
    <n v="177130.33"/>
    <x v="1"/>
    <x v="4"/>
    <x v="1"/>
  </r>
  <r>
    <n v="15716609"/>
    <s v="L?"/>
    <x v="2"/>
    <x v="1"/>
    <n v="54"/>
    <x v="0"/>
    <x v="6"/>
    <n v="134388.10999999999"/>
    <x v="2"/>
    <x v="0"/>
    <n v="484"/>
    <x v="4"/>
    <x v="1"/>
    <x v="1"/>
    <n v="49954.79"/>
    <x v="0"/>
    <x v="3"/>
    <x v="2"/>
  </r>
  <r>
    <n v="15623791"/>
    <s v="Padovesi"/>
    <x v="1"/>
    <x v="0"/>
    <n v="40"/>
    <x v="0"/>
    <x v="6"/>
    <n v="109740.62"/>
    <x v="2"/>
    <x v="0"/>
    <n v="632"/>
    <x v="0"/>
    <x v="0"/>
    <x v="1"/>
    <n v="141896.74"/>
    <x v="1"/>
    <x v="2"/>
    <x v="2"/>
  </r>
  <r>
    <n v="15627262"/>
    <s v="Soto"/>
    <x v="2"/>
    <x v="1"/>
    <n v="23"/>
    <x v="1"/>
    <x v="5"/>
    <n v="92366.720000000001"/>
    <x v="1"/>
    <x v="2"/>
    <n v="536"/>
    <x v="1"/>
    <x v="0"/>
    <x v="1"/>
    <n v="120661.71"/>
    <x v="1"/>
    <x v="0"/>
    <x v="1"/>
  </r>
  <r>
    <n v="15652693"/>
    <s v="Greco"/>
    <x v="0"/>
    <x v="0"/>
    <n v="26"/>
    <x v="1"/>
    <x v="4"/>
    <n v="129109.02"/>
    <x v="2"/>
    <x v="0"/>
    <n v="573"/>
    <x v="1"/>
    <x v="1"/>
    <x v="1"/>
    <n v="149814.68"/>
    <x v="0"/>
    <x v="2"/>
    <x v="2"/>
  </r>
  <r>
    <n v="15586993"/>
    <s v="Giordano"/>
    <x v="1"/>
    <x v="0"/>
    <n v="56"/>
    <x v="0"/>
    <x v="8"/>
    <n v="0"/>
    <x v="0"/>
    <x v="2"/>
    <n v="655"/>
    <x v="0"/>
    <x v="0"/>
    <x v="0"/>
    <n v="41782.699999999997"/>
    <x v="1"/>
    <x v="3"/>
    <x v="2"/>
  </r>
  <r>
    <n v="15815560"/>
    <s v="Bogle"/>
    <x v="2"/>
    <x v="1"/>
    <n v="74"/>
    <x v="2"/>
    <x v="3"/>
    <n v="105102.5"/>
    <x v="2"/>
    <x v="0"/>
    <n v="666"/>
    <x v="2"/>
    <x v="0"/>
    <x v="0"/>
    <n v="46172.47"/>
    <x v="1"/>
    <x v="3"/>
    <x v="1"/>
  </r>
  <r>
    <n v="15584930"/>
    <s v="Grimmett"/>
    <x v="2"/>
    <x v="1"/>
    <n v="30"/>
    <x v="0"/>
    <x v="8"/>
    <n v="111375.32"/>
    <x v="2"/>
    <x v="2"/>
    <n v="726"/>
    <x v="2"/>
    <x v="0"/>
    <x v="1"/>
    <n v="2704.09"/>
    <x v="1"/>
    <x v="3"/>
    <x v="2"/>
  </r>
  <r>
    <n v="15799031"/>
    <s v="Ayers"/>
    <x v="0"/>
    <x v="1"/>
    <n v="39"/>
    <x v="0"/>
    <x v="6"/>
    <n v="0"/>
    <x v="0"/>
    <x v="2"/>
    <n v="523"/>
    <x v="1"/>
    <x v="0"/>
    <x v="1"/>
    <n v="6726.53"/>
    <x v="1"/>
    <x v="3"/>
    <x v="2"/>
  </r>
  <r>
    <n v="15810457"/>
    <s v="Miller"/>
    <x v="2"/>
    <x v="0"/>
    <n v="33"/>
    <x v="0"/>
    <x v="9"/>
    <n v="150412.14000000001"/>
    <x v="2"/>
    <x v="2"/>
    <n v="728"/>
    <x v="2"/>
    <x v="0"/>
    <x v="1"/>
    <n v="170764.08"/>
    <x v="1"/>
    <x v="4"/>
    <x v="3"/>
  </r>
  <r>
    <n v="15697879"/>
    <s v="Webb"/>
    <x v="0"/>
    <x v="1"/>
    <n v="30"/>
    <x v="0"/>
    <x v="6"/>
    <n v="156660.72"/>
    <x v="2"/>
    <x v="2"/>
    <n v="701"/>
    <x v="2"/>
    <x v="0"/>
    <x v="1"/>
    <n v="45742.42"/>
    <x v="1"/>
    <x v="3"/>
    <x v="2"/>
  </r>
  <r>
    <n v="15594902"/>
    <s v="Lombardi"/>
    <x v="0"/>
    <x v="1"/>
    <n v="38"/>
    <x v="0"/>
    <x v="6"/>
    <n v="90957.81"/>
    <x v="1"/>
    <x v="0"/>
    <n v="518"/>
    <x v="1"/>
    <x v="1"/>
    <x v="0"/>
    <n v="162304.59"/>
    <x v="1"/>
    <x v="2"/>
    <x v="2"/>
  </r>
  <r>
    <n v="15799710"/>
    <s v="Wei"/>
    <x v="0"/>
    <x v="1"/>
    <n v="37"/>
    <x v="0"/>
    <x v="3"/>
    <n v="104960.46"/>
    <x v="2"/>
    <x v="0"/>
    <n v="739"/>
    <x v="2"/>
    <x v="1"/>
    <x v="0"/>
    <n v="80883.820000000007"/>
    <x v="1"/>
    <x v="1"/>
    <x v="1"/>
  </r>
  <r>
    <n v="15659651"/>
    <s v="Ross"/>
    <x v="2"/>
    <x v="0"/>
    <n v="31"/>
    <x v="0"/>
    <x v="3"/>
    <n v="117052.82"/>
    <x v="2"/>
    <x v="0"/>
    <n v="531"/>
    <x v="1"/>
    <x v="0"/>
    <x v="1"/>
    <n v="118508.09"/>
    <x v="0"/>
    <x v="0"/>
    <x v="1"/>
  </r>
  <r>
    <n v="15645956"/>
    <s v="Jideofor"/>
    <x v="1"/>
    <x v="1"/>
    <n v="44"/>
    <x v="0"/>
    <x v="6"/>
    <n v="88915.85"/>
    <x v="1"/>
    <x v="0"/>
    <n v="452"/>
    <x v="4"/>
    <x v="0"/>
    <x v="1"/>
    <n v="69697.740000000005"/>
    <x v="1"/>
    <x v="1"/>
    <x v="2"/>
  </r>
  <r>
    <n v="15651713"/>
    <s v="King"/>
    <x v="0"/>
    <x v="1"/>
    <n v="45"/>
    <x v="0"/>
    <x v="5"/>
    <n v="148071.39000000001"/>
    <x v="2"/>
    <x v="0"/>
    <n v="684"/>
    <x v="2"/>
    <x v="0"/>
    <x v="1"/>
    <n v="183575.01"/>
    <x v="1"/>
    <x v="4"/>
    <x v="1"/>
  </r>
  <r>
    <n v="15737265"/>
    <s v="Nwokeocha"/>
    <x v="2"/>
    <x v="1"/>
    <n v="39"/>
    <x v="0"/>
    <x v="5"/>
    <n v="152182.82999999999"/>
    <x v="2"/>
    <x v="0"/>
    <n v="728"/>
    <x v="2"/>
    <x v="1"/>
    <x v="1"/>
    <n v="161203.6"/>
    <x v="1"/>
    <x v="2"/>
    <x v="1"/>
  </r>
  <r>
    <n v="15687310"/>
    <s v="Humphries"/>
    <x v="1"/>
    <x v="1"/>
    <n v="39"/>
    <x v="0"/>
    <x v="9"/>
    <n v="0"/>
    <x v="0"/>
    <x v="2"/>
    <n v="783"/>
    <x v="3"/>
    <x v="0"/>
    <x v="1"/>
    <n v="143752.76999999999"/>
    <x v="1"/>
    <x v="2"/>
    <x v="3"/>
  </r>
  <r>
    <n v="15607347"/>
    <s v="Olisaemeka"/>
    <x v="0"/>
    <x v="1"/>
    <n v="22"/>
    <x v="1"/>
    <x v="8"/>
    <n v="130056.23"/>
    <x v="2"/>
    <x v="0"/>
    <n v="734"/>
    <x v="2"/>
    <x v="1"/>
    <x v="1"/>
    <n v="121894.31"/>
    <x v="0"/>
    <x v="0"/>
    <x v="2"/>
  </r>
  <r>
    <n v="15698321"/>
    <s v="Yobanna"/>
    <x v="2"/>
    <x v="1"/>
    <n v="34"/>
    <x v="0"/>
    <x v="6"/>
    <n v="95039.73"/>
    <x v="1"/>
    <x v="2"/>
    <n v="648"/>
    <x v="0"/>
    <x v="0"/>
    <x v="0"/>
    <n v="147055.87"/>
    <x v="1"/>
    <x v="2"/>
    <x v="2"/>
  </r>
  <r>
    <n v="15657812"/>
    <s v="Ch'iu"/>
    <x v="0"/>
    <x v="1"/>
    <n v="52"/>
    <x v="0"/>
    <x v="1"/>
    <n v="0"/>
    <x v="0"/>
    <x v="2"/>
    <n v="688"/>
    <x v="2"/>
    <x v="0"/>
    <x v="0"/>
    <n v="172033.57"/>
    <x v="1"/>
    <x v="4"/>
    <x v="0"/>
  </r>
  <r>
    <n v="15569187"/>
    <s v="Fleming"/>
    <x v="1"/>
    <x v="1"/>
    <n v="35"/>
    <x v="0"/>
    <x v="9"/>
    <n v="0"/>
    <x v="0"/>
    <x v="2"/>
    <n v="680"/>
    <x v="2"/>
    <x v="1"/>
    <x v="1"/>
    <n v="143774.06"/>
    <x v="1"/>
    <x v="2"/>
    <x v="3"/>
  </r>
  <r>
    <n v="15681562"/>
    <s v="Trevisan"/>
    <x v="0"/>
    <x v="0"/>
    <n v="43"/>
    <x v="0"/>
    <x v="0"/>
    <n v="112773.73"/>
    <x v="2"/>
    <x v="2"/>
    <n v="516"/>
    <x v="1"/>
    <x v="0"/>
    <x v="0"/>
    <n v="139366.57999999999"/>
    <x v="1"/>
    <x v="2"/>
    <x v="0"/>
  </r>
  <r>
    <n v="15615456"/>
    <s v="Aleksandrova"/>
    <x v="0"/>
    <x v="0"/>
    <n v="37"/>
    <x v="0"/>
    <x v="7"/>
    <n v="123806.28"/>
    <x v="2"/>
    <x v="0"/>
    <n v="680"/>
    <x v="2"/>
    <x v="0"/>
    <x v="1"/>
    <n v="81776.84"/>
    <x v="0"/>
    <x v="1"/>
    <x v="3"/>
  </r>
  <r>
    <n v="15589793"/>
    <s v="Onwuamaeze"/>
    <x v="0"/>
    <x v="1"/>
    <n v="53"/>
    <x v="0"/>
    <x v="2"/>
    <n v="144453.75"/>
    <x v="2"/>
    <x v="0"/>
    <n v="604"/>
    <x v="0"/>
    <x v="0"/>
    <x v="1"/>
    <n v="190998.96"/>
    <x v="0"/>
    <x v="4"/>
    <x v="1"/>
  </r>
  <r>
    <n v="15781884"/>
    <s v="Knox"/>
    <x v="2"/>
    <x v="1"/>
    <n v="27"/>
    <x v="1"/>
    <x v="9"/>
    <n v="94667.29"/>
    <x v="1"/>
    <x v="2"/>
    <n v="624"/>
    <x v="0"/>
    <x v="1"/>
    <x v="0"/>
    <n v="4470.5200000000004"/>
    <x v="1"/>
    <x v="3"/>
    <x v="3"/>
  </r>
  <r>
    <n v="15675190"/>
    <s v="Chia"/>
    <x v="0"/>
    <x v="1"/>
    <n v="21"/>
    <x v="1"/>
    <x v="7"/>
    <n v="0"/>
    <x v="0"/>
    <x v="2"/>
    <n v="623"/>
    <x v="0"/>
    <x v="1"/>
    <x v="0"/>
    <n v="135851.29999999999"/>
    <x v="1"/>
    <x v="2"/>
    <x v="3"/>
  </r>
  <r>
    <n v="15600734"/>
    <s v="Townsend"/>
    <x v="1"/>
    <x v="1"/>
    <n v="51"/>
    <x v="0"/>
    <x v="8"/>
    <n v="174397.21"/>
    <x v="2"/>
    <x v="2"/>
    <n v="624"/>
    <x v="0"/>
    <x v="0"/>
    <x v="0"/>
    <n v="172372.63"/>
    <x v="1"/>
    <x v="4"/>
    <x v="2"/>
  </r>
  <r>
    <n v="15779176"/>
    <s v="Dike"/>
    <x v="2"/>
    <x v="0"/>
    <n v="58"/>
    <x v="0"/>
    <x v="6"/>
    <n v="108888.24"/>
    <x v="2"/>
    <x v="1"/>
    <n v="565"/>
    <x v="1"/>
    <x v="1"/>
    <x v="0"/>
    <n v="135875.51"/>
    <x v="0"/>
    <x v="2"/>
    <x v="2"/>
  </r>
  <r>
    <n v="15605286"/>
    <s v="Moyes"/>
    <x v="0"/>
    <x v="1"/>
    <n v="55"/>
    <x v="0"/>
    <x v="4"/>
    <n v="118803.35"/>
    <x v="2"/>
    <x v="2"/>
    <n v="565"/>
    <x v="1"/>
    <x v="0"/>
    <x v="0"/>
    <n v="128124.7"/>
    <x v="0"/>
    <x v="0"/>
    <x v="2"/>
  </r>
  <r>
    <n v="15674922"/>
    <s v="Beavers"/>
    <x v="0"/>
    <x v="1"/>
    <n v="54"/>
    <x v="0"/>
    <x v="5"/>
    <n v="171137.62"/>
    <x v="2"/>
    <x v="0"/>
    <n v="710"/>
    <x v="2"/>
    <x v="0"/>
    <x v="0"/>
    <n v="167023.95000000001"/>
    <x v="0"/>
    <x v="2"/>
    <x v="1"/>
  </r>
  <r>
    <n v="15737506"/>
    <s v="Tretiakova"/>
    <x v="0"/>
    <x v="1"/>
    <n v="42"/>
    <x v="0"/>
    <x v="5"/>
    <n v="0"/>
    <x v="0"/>
    <x v="0"/>
    <n v="645"/>
    <x v="0"/>
    <x v="1"/>
    <x v="1"/>
    <n v="149807.01"/>
    <x v="1"/>
    <x v="2"/>
    <x v="1"/>
  </r>
  <r>
    <n v="15780514"/>
    <s v="Fuller"/>
    <x v="0"/>
    <x v="1"/>
    <n v="33"/>
    <x v="0"/>
    <x v="2"/>
    <n v="136678.51999999999"/>
    <x v="2"/>
    <x v="0"/>
    <n v="707"/>
    <x v="2"/>
    <x v="0"/>
    <x v="1"/>
    <n v="54290.62"/>
    <x v="1"/>
    <x v="1"/>
    <x v="1"/>
  </r>
  <r>
    <n v="15623647"/>
    <s v="Dellucci"/>
    <x v="1"/>
    <x v="0"/>
    <n v="36"/>
    <x v="0"/>
    <x v="1"/>
    <n v="135515.76"/>
    <x v="2"/>
    <x v="0"/>
    <n v="655"/>
    <x v="0"/>
    <x v="0"/>
    <x v="1"/>
    <n v="86013.96"/>
    <x v="1"/>
    <x v="1"/>
    <x v="0"/>
  </r>
  <r>
    <n v="15668472"/>
    <s v="Ritchie"/>
    <x v="1"/>
    <x v="0"/>
    <n v="24"/>
    <x v="1"/>
    <x v="8"/>
    <n v="177799.83"/>
    <x v="2"/>
    <x v="2"/>
    <n v="705"/>
    <x v="2"/>
    <x v="1"/>
    <x v="1"/>
    <n v="79886.06"/>
    <x v="1"/>
    <x v="1"/>
    <x v="2"/>
  </r>
  <r>
    <n v="15692416"/>
    <s v="Aikenhead"/>
    <x v="1"/>
    <x v="0"/>
    <n v="52"/>
    <x v="0"/>
    <x v="2"/>
    <n v="143542.35999999999"/>
    <x v="2"/>
    <x v="1"/>
    <n v="358"/>
    <x v="4"/>
    <x v="0"/>
    <x v="1"/>
    <n v="141959.10999999999"/>
    <x v="0"/>
    <x v="2"/>
    <x v="1"/>
  </r>
  <r>
    <n v="15771139"/>
    <s v="Douglas"/>
    <x v="2"/>
    <x v="1"/>
    <n v="34"/>
    <x v="0"/>
    <x v="2"/>
    <n v="147487.23000000001"/>
    <x v="2"/>
    <x v="2"/>
    <n v="578"/>
    <x v="1"/>
    <x v="0"/>
    <x v="1"/>
    <n v="66680.77"/>
    <x v="1"/>
    <x v="1"/>
    <x v="1"/>
  </r>
  <r>
    <n v="15738318"/>
    <s v="Kung"/>
    <x v="0"/>
    <x v="0"/>
    <n v="40"/>
    <x v="0"/>
    <x v="8"/>
    <n v="97764.41"/>
    <x v="1"/>
    <x v="0"/>
    <n v="800"/>
    <x v="3"/>
    <x v="0"/>
    <x v="1"/>
    <n v="98640.15"/>
    <x v="0"/>
    <x v="0"/>
    <x v="2"/>
  </r>
  <r>
    <n v="15772243"/>
    <s v="MacDonald"/>
    <x v="0"/>
    <x v="0"/>
    <n v="33"/>
    <x v="0"/>
    <x v="9"/>
    <n v="0"/>
    <x v="0"/>
    <x v="0"/>
    <n v="612"/>
    <x v="0"/>
    <x v="1"/>
    <x v="1"/>
    <n v="142797.5"/>
    <x v="0"/>
    <x v="2"/>
    <x v="3"/>
  </r>
  <r>
    <n v="15638463"/>
    <s v="Okwudilichukwu"/>
    <x v="2"/>
    <x v="0"/>
    <n v="48"/>
    <x v="0"/>
    <x v="2"/>
    <n v="139480.18"/>
    <x v="2"/>
    <x v="0"/>
    <n v="681"/>
    <x v="2"/>
    <x v="0"/>
    <x v="0"/>
    <n v="163581.67000000001"/>
    <x v="1"/>
    <x v="2"/>
    <x v="1"/>
  </r>
  <r>
    <n v="15598088"/>
    <s v="Ni"/>
    <x v="1"/>
    <x v="1"/>
    <n v="25"/>
    <x v="1"/>
    <x v="8"/>
    <n v="0"/>
    <x v="0"/>
    <x v="2"/>
    <n v="559"/>
    <x v="1"/>
    <x v="0"/>
    <x v="0"/>
    <n v="163221.22"/>
    <x v="1"/>
    <x v="2"/>
    <x v="2"/>
  </r>
  <r>
    <n v="15693468"/>
    <s v="Simmons"/>
    <x v="1"/>
    <x v="0"/>
    <n v="39"/>
    <x v="0"/>
    <x v="9"/>
    <n v="140553.46"/>
    <x v="2"/>
    <x v="0"/>
    <n v="488"/>
    <x v="4"/>
    <x v="1"/>
    <x v="1"/>
    <n v="12440.44"/>
    <x v="1"/>
    <x v="3"/>
    <x v="3"/>
  </r>
  <r>
    <n v="15671930"/>
    <s v="H?"/>
    <x v="0"/>
    <x v="0"/>
    <n v="36"/>
    <x v="0"/>
    <x v="8"/>
    <n v="0"/>
    <x v="0"/>
    <x v="2"/>
    <n v="717"/>
    <x v="2"/>
    <x v="0"/>
    <x v="0"/>
    <n v="145551.6"/>
    <x v="1"/>
    <x v="2"/>
    <x v="2"/>
  </r>
  <r>
    <n v="15762268"/>
    <s v="Hancock"/>
    <x v="0"/>
    <x v="0"/>
    <n v="41"/>
    <x v="0"/>
    <x v="7"/>
    <n v="141162.07999999999"/>
    <x v="2"/>
    <x v="0"/>
    <n v="666"/>
    <x v="2"/>
    <x v="0"/>
    <x v="1"/>
    <n v="50908.480000000003"/>
    <x v="1"/>
    <x v="1"/>
    <x v="3"/>
  </r>
  <r>
    <n v="15780954"/>
    <s v="Cran"/>
    <x v="1"/>
    <x v="1"/>
    <n v="26"/>
    <x v="1"/>
    <x v="4"/>
    <n v="65848.36"/>
    <x v="1"/>
    <x v="2"/>
    <n v="582"/>
    <x v="1"/>
    <x v="0"/>
    <x v="1"/>
    <n v="30149.21"/>
    <x v="1"/>
    <x v="3"/>
    <x v="2"/>
  </r>
  <r>
    <n v="15700174"/>
    <s v="McKay"/>
    <x v="1"/>
    <x v="0"/>
    <n v="30"/>
    <x v="0"/>
    <x v="10"/>
    <n v="83319.28"/>
    <x v="1"/>
    <x v="0"/>
    <n v="733"/>
    <x v="2"/>
    <x v="1"/>
    <x v="1"/>
    <n v="57769.2"/>
    <x v="1"/>
    <x v="1"/>
    <x v="0"/>
  </r>
  <r>
    <n v="15635728"/>
    <s v="P'an"/>
    <x v="0"/>
    <x v="1"/>
    <n v="41"/>
    <x v="0"/>
    <x v="4"/>
    <n v="0"/>
    <x v="0"/>
    <x v="2"/>
    <n v="693"/>
    <x v="2"/>
    <x v="1"/>
    <x v="1"/>
    <n v="156381.47"/>
    <x v="1"/>
    <x v="2"/>
    <x v="2"/>
  </r>
  <r>
    <n v="15679283"/>
    <s v="Parkhill"/>
    <x v="0"/>
    <x v="0"/>
    <n v="33"/>
    <x v="0"/>
    <x v="4"/>
    <n v="129731.64"/>
    <x v="2"/>
    <x v="2"/>
    <n v="694"/>
    <x v="2"/>
    <x v="0"/>
    <x v="1"/>
    <n v="178123.86"/>
    <x v="1"/>
    <x v="4"/>
    <x v="2"/>
  </r>
  <r>
    <n v="15591386"/>
    <s v="Golubova"/>
    <x v="0"/>
    <x v="0"/>
    <n v="35"/>
    <x v="0"/>
    <x v="8"/>
    <n v="0"/>
    <x v="0"/>
    <x v="2"/>
    <n v="622"/>
    <x v="0"/>
    <x v="0"/>
    <x v="1"/>
    <n v="51112.800000000003"/>
    <x v="1"/>
    <x v="1"/>
    <x v="2"/>
  </r>
  <r>
    <n v="15694192"/>
    <s v="Nwankwo"/>
    <x v="1"/>
    <x v="0"/>
    <n v="38"/>
    <x v="0"/>
    <x v="5"/>
    <n v="0"/>
    <x v="0"/>
    <x v="2"/>
    <n v="598"/>
    <x v="1"/>
    <x v="1"/>
    <x v="1"/>
    <n v="173783.38"/>
    <x v="1"/>
    <x v="4"/>
    <x v="1"/>
  </r>
  <r>
    <n v="15585901"/>
    <s v="Johnson"/>
    <x v="1"/>
    <x v="1"/>
    <n v="35"/>
    <x v="0"/>
    <x v="1"/>
    <n v="0"/>
    <x v="0"/>
    <x v="1"/>
    <n v="717"/>
    <x v="2"/>
    <x v="1"/>
    <x v="1"/>
    <n v="174770.14"/>
    <x v="0"/>
    <x v="4"/>
    <x v="0"/>
  </r>
  <r>
    <n v="15792329"/>
    <s v="Mao"/>
    <x v="2"/>
    <x v="1"/>
    <n v="37"/>
    <x v="0"/>
    <x v="8"/>
    <n v="107106.33"/>
    <x v="2"/>
    <x v="2"/>
    <n v="494"/>
    <x v="4"/>
    <x v="0"/>
    <x v="1"/>
    <n v="172063.09"/>
    <x v="1"/>
    <x v="4"/>
    <x v="2"/>
  </r>
  <r>
    <n v="15635597"/>
    <s v="Echezonachukwu"/>
    <x v="0"/>
    <x v="1"/>
    <n v="33"/>
    <x v="0"/>
    <x v="2"/>
    <n v="0"/>
    <x v="0"/>
    <x v="2"/>
    <n v="644"/>
    <x v="0"/>
    <x v="0"/>
    <x v="0"/>
    <n v="155294.17000000001"/>
    <x v="1"/>
    <x v="2"/>
    <x v="1"/>
  </r>
  <r>
    <n v="15775880"/>
    <s v="McElyea"/>
    <x v="0"/>
    <x v="0"/>
    <n v="30"/>
    <x v="0"/>
    <x v="9"/>
    <n v="0"/>
    <x v="0"/>
    <x v="2"/>
    <n v="554"/>
    <x v="1"/>
    <x v="0"/>
    <x v="0"/>
    <n v="40320.300000000003"/>
    <x v="1"/>
    <x v="3"/>
    <x v="3"/>
  </r>
  <r>
    <n v="15630913"/>
    <s v="Rosas"/>
    <x v="1"/>
    <x v="0"/>
    <n v="69"/>
    <x v="2"/>
    <x v="1"/>
    <n v="105303.73"/>
    <x v="2"/>
    <x v="0"/>
    <n v="476"/>
    <x v="4"/>
    <x v="1"/>
    <x v="0"/>
    <n v="134260.34"/>
    <x v="1"/>
    <x v="2"/>
    <x v="0"/>
  </r>
  <r>
    <n v="15756680"/>
    <s v="Phillips"/>
    <x v="0"/>
    <x v="1"/>
    <n v="28"/>
    <x v="1"/>
    <x v="5"/>
    <n v="165798.1"/>
    <x v="2"/>
    <x v="0"/>
    <n v="667"/>
    <x v="2"/>
    <x v="0"/>
    <x v="1"/>
    <n v="147090.9"/>
    <x v="1"/>
    <x v="2"/>
    <x v="1"/>
  </r>
  <r>
    <n v="15587913"/>
    <s v="Palerma"/>
    <x v="1"/>
    <x v="0"/>
    <n v="40"/>
    <x v="0"/>
    <x v="4"/>
    <n v="0"/>
    <x v="0"/>
    <x v="2"/>
    <n v="748"/>
    <x v="2"/>
    <x v="0"/>
    <x v="1"/>
    <n v="132368.47"/>
    <x v="1"/>
    <x v="2"/>
    <x v="2"/>
  </r>
  <r>
    <n v="15737605"/>
    <s v="Morris"/>
    <x v="1"/>
    <x v="0"/>
    <n v="45"/>
    <x v="0"/>
    <x v="1"/>
    <n v="126495.57"/>
    <x v="2"/>
    <x v="2"/>
    <n v="531"/>
    <x v="1"/>
    <x v="0"/>
    <x v="0"/>
    <n v="164741.5"/>
    <x v="1"/>
    <x v="2"/>
    <x v="0"/>
  </r>
  <r>
    <n v="15627876"/>
    <s v="Pavlova"/>
    <x v="1"/>
    <x v="0"/>
    <n v="47"/>
    <x v="0"/>
    <x v="9"/>
    <n v="116393.59"/>
    <x v="2"/>
    <x v="0"/>
    <n v="719"/>
    <x v="2"/>
    <x v="0"/>
    <x v="1"/>
    <n v="63051.32"/>
    <x v="0"/>
    <x v="1"/>
    <x v="3"/>
  </r>
  <r>
    <n v="15772601"/>
    <s v="Lu"/>
    <x v="2"/>
    <x v="0"/>
    <n v="41"/>
    <x v="0"/>
    <x v="0"/>
    <n v="81733.740000000005"/>
    <x v="1"/>
    <x v="2"/>
    <n v="845"/>
    <x v="3"/>
    <x v="1"/>
    <x v="1"/>
    <n v="199761.29"/>
    <x v="1"/>
    <x v="4"/>
    <x v="0"/>
  </r>
  <r>
    <n v="15758606"/>
    <s v="Yamamoto"/>
    <x v="0"/>
    <x v="1"/>
    <n v="54"/>
    <x v="0"/>
    <x v="4"/>
    <n v="0"/>
    <x v="0"/>
    <x v="0"/>
    <n v="738"/>
    <x v="2"/>
    <x v="1"/>
    <x v="0"/>
    <n v="55725.04"/>
    <x v="0"/>
    <x v="1"/>
    <x v="2"/>
  </r>
  <r>
    <n v="15657107"/>
    <s v="Angelo"/>
    <x v="1"/>
    <x v="0"/>
    <n v="46"/>
    <x v="0"/>
    <x v="2"/>
    <n v="106171.68"/>
    <x v="2"/>
    <x v="0"/>
    <n v="563"/>
    <x v="1"/>
    <x v="0"/>
    <x v="1"/>
    <n v="163145.5"/>
    <x v="0"/>
    <x v="2"/>
    <x v="1"/>
  </r>
  <r>
    <n v="15622454"/>
    <s v="Zaitsev"/>
    <x v="1"/>
    <x v="1"/>
    <n v="28"/>
    <x v="1"/>
    <x v="10"/>
    <n v="96020.86"/>
    <x v="1"/>
    <x v="0"/>
    <n v="695"/>
    <x v="2"/>
    <x v="0"/>
    <x v="0"/>
    <n v="57992.49"/>
    <x v="1"/>
    <x v="1"/>
    <x v="0"/>
  </r>
  <r>
    <n v="15775803"/>
    <s v="Cawker"/>
    <x v="1"/>
    <x v="1"/>
    <n v="41"/>
    <x v="0"/>
    <x v="1"/>
    <n v="0"/>
    <x v="0"/>
    <x v="2"/>
    <n v="841"/>
    <x v="3"/>
    <x v="1"/>
    <x v="0"/>
    <n v="193093.77"/>
    <x v="1"/>
    <x v="4"/>
    <x v="0"/>
  </r>
  <r>
    <n v="15570859"/>
    <s v="Froggatt"/>
    <x v="2"/>
    <x v="1"/>
    <n v="36"/>
    <x v="0"/>
    <x v="0"/>
    <n v="181671.16"/>
    <x v="2"/>
    <x v="2"/>
    <n v="626"/>
    <x v="0"/>
    <x v="0"/>
    <x v="0"/>
    <n v="57531.14"/>
    <x v="1"/>
    <x v="1"/>
    <x v="0"/>
  </r>
  <r>
    <n v="15748381"/>
    <s v="Gorbunov"/>
    <x v="0"/>
    <x v="0"/>
    <n v="29"/>
    <x v="1"/>
    <x v="5"/>
    <n v="185709.28"/>
    <x v="2"/>
    <x v="2"/>
    <n v="613"/>
    <x v="0"/>
    <x v="0"/>
    <x v="0"/>
    <n v="77242.19"/>
    <x v="1"/>
    <x v="1"/>
    <x v="1"/>
  </r>
  <r>
    <n v="15787189"/>
    <s v="Tai"/>
    <x v="2"/>
    <x v="1"/>
    <n v="60"/>
    <x v="2"/>
    <x v="2"/>
    <n v="134250.17000000001"/>
    <x v="2"/>
    <x v="1"/>
    <n v="824"/>
    <x v="3"/>
    <x v="1"/>
    <x v="1"/>
    <n v="153046.16"/>
    <x v="0"/>
    <x v="2"/>
    <x v="1"/>
  </r>
  <r>
    <n v="15666055"/>
    <s v="Rowe"/>
    <x v="0"/>
    <x v="0"/>
    <n v="49"/>
    <x v="0"/>
    <x v="3"/>
    <n v="0"/>
    <x v="0"/>
    <x v="0"/>
    <n v="705"/>
    <x v="2"/>
    <x v="0"/>
    <x v="1"/>
    <n v="63405.2"/>
    <x v="0"/>
    <x v="1"/>
    <x v="1"/>
  </r>
  <r>
    <n v="15617648"/>
    <s v="Mikkelsen"/>
    <x v="0"/>
    <x v="0"/>
    <n v="44"/>
    <x v="0"/>
    <x v="8"/>
    <n v="95671.75"/>
    <x v="1"/>
    <x v="2"/>
    <n v="584"/>
    <x v="1"/>
    <x v="0"/>
    <x v="0"/>
    <n v="106564.88"/>
    <x v="1"/>
    <x v="0"/>
    <x v="2"/>
  </r>
  <r>
    <n v="15755678"/>
    <s v="Kovalyov"/>
    <x v="0"/>
    <x v="1"/>
    <n v="62"/>
    <x v="2"/>
    <x v="0"/>
    <n v="0"/>
    <x v="0"/>
    <x v="2"/>
    <n v="534"/>
    <x v="1"/>
    <x v="1"/>
    <x v="1"/>
    <n v="42763.12"/>
    <x v="0"/>
    <x v="3"/>
    <x v="0"/>
  </r>
  <r>
    <n v="15624781"/>
    <s v="Mbanefo"/>
    <x v="0"/>
    <x v="0"/>
    <n v="34"/>
    <x v="0"/>
    <x v="1"/>
    <n v="142151.75"/>
    <x v="2"/>
    <x v="2"/>
    <n v="672"/>
    <x v="2"/>
    <x v="0"/>
    <x v="0"/>
    <n v="168753.34"/>
    <x v="1"/>
    <x v="2"/>
    <x v="0"/>
  </r>
  <r>
    <n v="15779497"/>
    <s v="Ts'ai"/>
    <x v="0"/>
    <x v="1"/>
    <n v="43"/>
    <x v="0"/>
    <x v="8"/>
    <n v="127823.93"/>
    <x v="2"/>
    <x v="0"/>
    <n v="603"/>
    <x v="0"/>
    <x v="0"/>
    <x v="0"/>
    <n v="19483.349999999999"/>
    <x v="1"/>
    <x v="3"/>
    <x v="2"/>
  </r>
  <r>
    <n v="15567399"/>
    <s v="Enderby"/>
    <x v="2"/>
    <x v="1"/>
    <n v="43"/>
    <x v="0"/>
    <x v="6"/>
    <n v="144164.29"/>
    <x v="2"/>
    <x v="0"/>
    <n v="633"/>
    <x v="0"/>
    <x v="0"/>
    <x v="0"/>
    <n v="158646.46"/>
    <x v="1"/>
    <x v="2"/>
    <x v="2"/>
  </r>
  <r>
    <n v="15613656"/>
    <s v="Lombardi"/>
    <x v="0"/>
    <x v="1"/>
    <n v="58"/>
    <x v="0"/>
    <x v="1"/>
    <n v="63492.94"/>
    <x v="1"/>
    <x v="0"/>
    <n v="842"/>
    <x v="3"/>
    <x v="0"/>
    <x v="0"/>
    <n v="83172.19"/>
    <x v="1"/>
    <x v="1"/>
    <x v="0"/>
  </r>
  <r>
    <n v="15734311"/>
    <s v="Hamilton"/>
    <x v="0"/>
    <x v="0"/>
    <n v="27"/>
    <x v="1"/>
    <x v="6"/>
    <n v="0"/>
    <x v="0"/>
    <x v="2"/>
    <n v="661"/>
    <x v="2"/>
    <x v="0"/>
    <x v="0"/>
    <n v="76889.789999999994"/>
    <x v="1"/>
    <x v="1"/>
    <x v="2"/>
  </r>
  <r>
    <n v="15657214"/>
    <s v="Hsia"/>
    <x v="0"/>
    <x v="1"/>
    <n v="74"/>
    <x v="2"/>
    <x v="0"/>
    <n v="0"/>
    <x v="0"/>
    <x v="2"/>
    <n v="601"/>
    <x v="0"/>
    <x v="1"/>
    <x v="0"/>
    <n v="51554.58"/>
    <x v="1"/>
    <x v="1"/>
    <x v="0"/>
  </r>
  <r>
    <n v="15799350"/>
    <s v="Mao"/>
    <x v="0"/>
    <x v="1"/>
    <n v="41"/>
    <x v="0"/>
    <x v="10"/>
    <n v="106134.46"/>
    <x v="2"/>
    <x v="0"/>
    <n v="632"/>
    <x v="0"/>
    <x v="1"/>
    <x v="0"/>
    <n v="105570.39"/>
    <x v="1"/>
    <x v="0"/>
    <x v="0"/>
  </r>
  <r>
    <n v="15729970"/>
    <s v="Ugochukwu"/>
    <x v="2"/>
    <x v="1"/>
    <n v="29"/>
    <x v="1"/>
    <x v="2"/>
    <n v="127269.75"/>
    <x v="2"/>
    <x v="0"/>
    <n v="684"/>
    <x v="2"/>
    <x v="1"/>
    <x v="0"/>
    <n v="79495.009999999995"/>
    <x v="1"/>
    <x v="1"/>
    <x v="1"/>
  </r>
  <r>
    <n v="15725835"/>
    <s v="West"/>
    <x v="2"/>
    <x v="0"/>
    <n v="32"/>
    <x v="0"/>
    <x v="6"/>
    <n v="124493.03"/>
    <x v="2"/>
    <x v="2"/>
    <n v="785"/>
    <x v="3"/>
    <x v="1"/>
    <x v="0"/>
    <n v="52583.79"/>
    <x v="0"/>
    <x v="1"/>
    <x v="2"/>
  </r>
  <r>
    <n v="15745543"/>
    <s v="Hughes"/>
    <x v="0"/>
    <x v="1"/>
    <n v="39"/>
    <x v="0"/>
    <x v="3"/>
    <n v="0"/>
    <x v="0"/>
    <x v="2"/>
    <n v="687"/>
    <x v="2"/>
    <x v="0"/>
    <x v="1"/>
    <n v="26848.25"/>
    <x v="1"/>
    <x v="3"/>
    <x v="1"/>
  </r>
  <r>
    <n v="15727384"/>
    <s v="Chukwuemeka"/>
    <x v="2"/>
    <x v="0"/>
    <n v="43"/>
    <x v="0"/>
    <x v="7"/>
    <n v="146547.78"/>
    <x v="2"/>
    <x v="0"/>
    <n v="705"/>
    <x v="2"/>
    <x v="1"/>
    <x v="0"/>
    <n v="10072.549999999999"/>
    <x v="0"/>
    <x v="3"/>
    <x v="3"/>
  </r>
  <r>
    <n v="15666916"/>
    <s v="Lira"/>
    <x v="0"/>
    <x v="1"/>
    <n v="43"/>
    <x v="0"/>
    <x v="5"/>
    <n v="99610.92"/>
    <x v="1"/>
    <x v="2"/>
    <n v="639"/>
    <x v="0"/>
    <x v="0"/>
    <x v="1"/>
    <n v="187296.78"/>
    <x v="1"/>
    <x v="4"/>
    <x v="1"/>
  </r>
  <r>
    <n v="15732917"/>
    <s v="Li"/>
    <x v="2"/>
    <x v="1"/>
    <n v="46"/>
    <x v="0"/>
    <x v="8"/>
    <n v="117837.43"/>
    <x v="2"/>
    <x v="0"/>
    <n v="729"/>
    <x v="2"/>
    <x v="0"/>
    <x v="1"/>
    <n v="104016.61"/>
    <x v="0"/>
    <x v="0"/>
    <x v="2"/>
  </r>
  <r>
    <n v="15612050"/>
    <s v="Castiglione"/>
    <x v="1"/>
    <x v="0"/>
    <n v="48"/>
    <x v="0"/>
    <x v="2"/>
    <n v="168522.37"/>
    <x v="2"/>
    <x v="0"/>
    <n v="556"/>
    <x v="1"/>
    <x v="0"/>
    <x v="0"/>
    <n v="151310.16"/>
    <x v="1"/>
    <x v="2"/>
    <x v="1"/>
  </r>
  <r>
    <n v="15726267"/>
    <s v="Paterson"/>
    <x v="0"/>
    <x v="1"/>
    <n v="32"/>
    <x v="0"/>
    <x v="9"/>
    <n v="117337.54"/>
    <x v="2"/>
    <x v="2"/>
    <n v="570"/>
    <x v="1"/>
    <x v="1"/>
    <x v="0"/>
    <n v="62810.91"/>
    <x v="1"/>
    <x v="1"/>
    <x v="3"/>
  </r>
  <r>
    <n v="15780124"/>
    <s v="Blair"/>
    <x v="0"/>
    <x v="1"/>
    <n v="74"/>
    <x v="2"/>
    <x v="9"/>
    <n v="108131.53"/>
    <x v="2"/>
    <x v="0"/>
    <n v="841"/>
    <x v="3"/>
    <x v="1"/>
    <x v="0"/>
    <n v="60830.38"/>
    <x v="1"/>
    <x v="1"/>
    <x v="3"/>
  </r>
  <r>
    <n v="15742238"/>
    <s v="Dellucci"/>
    <x v="2"/>
    <x v="1"/>
    <n v="35"/>
    <x v="0"/>
    <x v="4"/>
    <n v="136496.12"/>
    <x v="2"/>
    <x v="2"/>
    <n v="705"/>
    <x v="2"/>
    <x v="0"/>
    <x v="1"/>
    <n v="116672.02"/>
    <x v="1"/>
    <x v="0"/>
    <x v="2"/>
  </r>
  <r>
    <n v="15679024"/>
    <s v="Udinesi"/>
    <x v="0"/>
    <x v="1"/>
    <n v="32"/>
    <x v="0"/>
    <x v="6"/>
    <n v="116324.53"/>
    <x v="2"/>
    <x v="0"/>
    <n v="553"/>
    <x v="1"/>
    <x v="0"/>
    <x v="1"/>
    <n v="77304.490000000005"/>
    <x v="1"/>
    <x v="1"/>
    <x v="2"/>
  </r>
  <r>
    <n v="15715297"/>
    <s v="Yuan"/>
    <x v="2"/>
    <x v="0"/>
    <n v="40"/>
    <x v="0"/>
    <x v="0"/>
    <n v="75470.23"/>
    <x v="1"/>
    <x v="0"/>
    <n v="779"/>
    <x v="2"/>
    <x v="0"/>
    <x v="0"/>
    <n v="52894.01"/>
    <x v="1"/>
    <x v="1"/>
    <x v="0"/>
  </r>
  <r>
    <n v="15633612"/>
    <s v="Yuryeva"/>
    <x v="0"/>
    <x v="1"/>
    <n v="28"/>
    <x v="1"/>
    <x v="4"/>
    <n v="172646.82"/>
    <x v="2"/>
    <x v="0"/>
    <n v="696"/>
    <x v="2"/>
    <x v="0"/>
    <x v="0"/>
    <n v="116471.43"/>
    <x v="1"/>
    <x v="0"/>
    <x v="2"/>
  </r>
  <r>
    <n v="15602929"/>
    <s v="Wilson"/>
    <x v="1"/>
    <x v="0"/>
    <n v="37"/>
    <x v="0"/>
    <x v="4"/>
    <n v="0"/>
    <x v="0"/>
    <x v="0"/>
    <n v="728"/>
    <x v="2"/>
    <x v="1"/>
    <x v="1"/>
    <n v="4539.38"/>
    <x v="1"/>
    <x v="3"/>
    <x v="2"/>
  </r>
  <r>
    <n v="15696703"/>
    <s v="Dean"/>
    <x v="2"/>
    <x v="1"/>
    <n v="27"/>
    <x v="1"/>
    <x v="6"/>
    <n v="160358.68"/>
    <x v="2"/>
    <x v="2"/>
    <n v="691"/>
    <x v="2"/>
    <x v="0"/>
    <x v="1"/>
    <n v="142367.72"/>
    <x v="1"/>
    <x v="2"/>
    <x v="2"/>
  </r>
  <r>
    <n v="15756668"/>
    <s v="Ross"/>
    <x v="0"/>
    <x v="1"/>
    <n v="30"/>
    <x v="0"/>
    <x v="6"/>
    <n v="98415.37"/>
    <x v="1"/>
    <x v="0"/>
    <n v="706"/>
    <x v="2"/>
    <x v="0"/>
    <x v="0"/>
    <n v="110520.48"/>
    <x v="1"/>
    <x v="0"/>
    <x v="2"/>
  </r>
  <r>
    <n v="15565779"/>
    <s v="Kent"/>
    <x v="2"/>
    <x v="0"/>
    <n v="30"/>
    <x v="0"/>
    <x v="5"/>
    <n v="57809.32"/>
    <x v="1"/>
    <x v="0"/>
    <n v="627"/>
    <x v="0"/>
    <x v="0"/>
    <x v="1"/>
    <n v="188258.49"/>
    <x v="1"/>
    <x v="4"/>
    <x v="1"/>
  </r>
  <r>
    <n v="15795519"/>
    <s v="Vasiliev"/>
    <x v="2"/>
    <x v="0"/>
    <n v="18"/>
    <x v="1"/>
    <x v="6"/>
    <n v="128743.8"/>
    <x v="2"/>
    <x v="0"/>
    <n v="716"/>
    <x v="2"/>
    <x v="1"/>
    <x v="1"/>
    <n v="197322.13"/>
    <x v="1"/>
    <x v="4"/>
    <x v="2"/>
  </r>
  <r>
    <n v="15761477"/>
    <s v="Golibe"/>
    <x v="2"/>
    <x v="1"/>
    <n v="24"/>
    <x v="1"/>
    <x v="4"/>
    <n v="130806.42"/>
    <x v="2"/>
    <x v="2"/>
    <n v="501"/>
    <x v="1"/>
    <x v="0"/>
    <x v="1"/>
    <n v="80241.14"/>
    <x v="1"/>
    <x v="1"/>
    <x v="2"/>
  </r>
  <r>
    <n v="15731890"/>
    <s v="Chukwukere"/>
    <x v="0"/>
    <x v="1"/>
    <n v="41"/>
    <x v="0"/>
    <x v="1"/>
    <n v="123971.16"/>
    <x v="2"/>
    <x v="0"/>
    <n v="601"/>
    <x v="0"/>
    <x v="1"/>
    <x v="0"/>
    <n v="172814.99"/>
    <x v="1"/>
    <x v="4"/>
    <x v="0"/>
  </r>
  <r>
    <n v="15633043"/>
    <s v="Fedorova"/>
    <x v="1"/>
    <x v="0"/>
    <n v="39"/>
    <x v="0"/>
    <x v="5"/>
    <n v="0"/>
    <x v="0"/>
    <x v="0"/>
    <n v="545"/>
    <x v="1"/>
    <x v="1"/>
    <x v="1"/>
    <n v="38410.74"/>
    <x v="0"/>
    <x v="3"/>
    <x v="1"/>
  </r>
  <r>
    <n v="15752953"/>
    <s v="Chien"/>
    <x v="0"/>
    <x v="1"/>
    <n v="45"/>
    <x v="0"/>
    <x v="9"/>
    <n v="0"/>
    <x v="0"/>
    <x v="2"/>
    <n v="634"/>
    <x v="0"/>
    <x v="1"/>
    <x v="1"/>
    <n v="17622.82"/>
    <x v="1"/>
    <x v="3"/>
    <x v="3"/>
  </r>
  <r>
    <n v="15603088"/>
    <s v="Rossi"/>
    <x v="1"/>
    <x v="0"/>
    <n v="23"/>
    <x v="1"/>
    <x v="9"/>
    <n v="0"/>
    <x v="0"/>
    <x v="2"/>
    <n v="451"/>
    <x v="4"/>
    <x v="1"/>
    <x v="0"/>
    <n v="48021.71"/>
    <x v="1"/>
    <x v="3"/>
    <x v="3"/>
  </r>
  <r>
    <n v="15606613"/>
    <s v="Samson"/>
    <x v="0"/>
    <x v="0"/>
    <n v="59"/>
    <x v="0"/>
    <x v="3"/>
    <n v="0"/>
    <x v="0"/>
    <x v="0"/>
    <n v="655"/>
    <x v="0"/>
    <x v="0"/>
    <x v="1"/>
    <n v="88958.49"/>
    <x v="0"/>
    <x v="1"/>
    <x v="1"/>
  </r>
  <r>
    <n v="15635939"/>
    <s v="Fenton"/>
    <x v="0"/>
    <x v="0"/>
    <n v="39"/>
    <x v="0"/>
    <x v="9"/>
    <n v="0"/>
    <x v="0"/>
    <x v="2"/>
    <n v="458"/>
    <x v="4"/>
    <x v="0"/>
    <x v="1"/>
    <n v="116343.09"/>
    <x v="1"/>
    <x v="0"/>
    <x v="3"/>
  </r>
  <r>
    <n v="15666043"/>
    <s v="Mackey"/>
    <x v="0"/>
    <x v="1"/>
    <n v="33"/>
    <x v="0"/>
    <x v="4"/>
    <n v="156297.57999999999"/>
    <x v="2"/>
    <x v="2"/>
    <n v="520"/>
    <x v="1"/>
    <x v="0"/>
    <x v="0"/>
    <n v="166102.60999999999"/>
    <x v="1"/>
    <x v="2"/>
    <x v="2"/>
  </r>
  <r>
    <n v="15746190"/>
    <s v="Payton"/>
    <x v="1"/>
    <x v="0"/>
    <n v="28"/>
    <x v="1"/>
    <x v="0"/>
    <n v="0"/>
    <x v="0"/>
    <x v="2"/>
    <n v="624"/>
    <x v="0"/>
    <x v="1"/>
    <x v="0"/>
    <n v="104353.26"/>
    <x v="1"/>
    <x v="0"/>
    <x v="0"/>
  </r>
  <r>
    <n v="15591357"/>
    <s v="Cowger"/>
    <x v="0"/>
    <x v="1"/>
    <n v="51"/>
    <x v="0"/>
    <x v="6"/>
    <n v="123372.3"/>
    <x v="2"/>
    <x v="0"/>
    <n v="765"/>
    <x v="2"/>
    <x v="0"/>
    <x v="0"/>
    <n v="115429.32"/>
    <x v="1"/>
    <x v="0"/>
    <x v="2"/>
  </r>
  <r>
    <n v="15658716"/>
    <s v="Banks"/>
    <x v="2"/>
    <x v="0"/>
    <n v="37"/>
    <x v="0"/>
    <x v="8"/>
    <n v="92171.35"/>
    <x v="1"/>
    <x v="1"/>
    <n v="667"/>
    <x v="2"/>
    <x v="0"/>
    <x v="1"/>
    <n v="178106.34"/>
    <x v="0"/>
    <x v="4"/>
    <x v="2"/>
  </r>
  <r>
    <n v="15679909"/>
    <s v="Pugliesi"/>
    <x v="1"/>
    <x v="1"/>
    <n v="41"/>
    <x v="0"/>
    <x v="2"/>
    <n v="0"/>
    <x v="0"/>
    <x v="2"/>
    <n v="665"/>
    <x v="2"/>
    <x v="0"/>
    <x v="1"/>
    <n v="132152.32000000001"/>
    <x v="1"/>
    <x v="2"/>
    <x v="1"/>
  </r>
  <r>
    <n v="15634262"/>
    <s v="Fantin"/>
    <x v="2"/>
    <x v="1"/>
    <n v="34"/>
    <x v="0"/>
    <x v="4"/>
    <n v="148375.19"/>
    <x v="2"/>
    <x v="2"/>
    <n v="709"/>
    <x v="2"/>
    <x v="0"/>
    <x v="0"/>
    <n v="21521.38"/>
    <x v="1"/>
    <x v="3"/>
    <x v="2"/>
  </r>
  <r>
    <n v="15799825"/>
    <s v="Bentley"/>
    <x v="0"/>
    <x v="0"/>
    <n v="44"/>
    <x v="0"/>
    <x v="2"/>
    <n v="0"/>
    <x v="0"/>
    <x v="2"/>
    <n v="583"/>
    <x v="1"/>
    <x v="0"/>
    <x v="0"/>
    <n v="27431.62"/>
    <x v="1"/>
    <x v="3"/>
    <x v="1"/>
  </r>
  <r>
    <n v="15756875"/>
    <s v="Freeman"/>
    <x v="1"/>
    <x v="1"/>
    <n v="34"/>
    <x v="0"/>
    <x v="5"/>
    <n v="147422.44"/>
    <x v="2"/>
    <x v="0"/>
    <n v="782"/>
    <x v="3"/>
    <x v="1"/>
    <x v="0"/>
    <n v="42143.61"/>
    <x v="1"/>
    <x v="3"/>
    <x v="1"/>
  </r>
  <r>
    <n v="15678146"/>
    <s v="Wong"/>
    <x v="1"/>
    <x v="0"/>
    <n v="24"/>
    <x v="1"/>
    <x v="3"/>
    <n v="173962.32"/>
    <x v="2"/>
    <x v="0"/>
    <n v="668"/>
    <x v="2"/>
    <x v="1"/>
    <x v="1"/>
    <n v="106457.11"/>
    <x v="0"/>
    <x v="0"/>
    <x v="1"/>
  </r>
  <r>
    <n v="15710743"/>
    <s v="Onwuamaeze"/>
    <x v="0"/>
    <x v="1"/>
    <n v="47"/>
    <x v="0"/>
    <x v="10"/>
    <n v="0"/>
    <x v="0"/>
    <x v="0"/>
    <n v="621"/>
    <x v="0"/>
    <x v="0"/>
    <x v="0"/>
    <n v="133831.37"/>
    <x v="0"/>
    <x v="2"/>
    <x v="0"/>
  </r>
  <r>
    <n v="15595831"/>
    <s v="Shen"/>
    <x v="2"/>
    <x v="0"/>
    <n v="64"/>
    <x v="2"/>
    <x v="5"/>
    <n v="145215.43"/>
    <x v="2"/>
    <x v="0"/>
    <n v="579"/>
    <x v="1"/>
    <x v="0"/>
    <x v="0"/>
    <n v="164083.72"/>
    <x v="1"/>
    <x v="2"/>
    <x v="1"/>
  </r>
  <r>
    <n v="15626684"/>
    <s v="Huang"/>
    <x v="0"/>
    <x v="0"/>
    <n v="38"/>
    <x v="0"/>
    <x v="8"/>
    <n v="167539.97"/>
    <x v="2"/>
    <x v="0"/>
    <n v="547"/>
    <x v="1"/>
    <x v="1"/>
    <x v="0"/>
    <n v="159207.34"/>
    <x v="1"/>
    <x v="2"/>
    <x v="2"/>
  </r>
  <r>
    <n v="15709846"/>
    <s v="Yeh"/>
    <x v="0"/>
    <x v="0"/>
    <n v="39"/>
    <x v="0"/>
    <x v="1"/>
    <n v="94968.97"/>
    <x v="1"/>
    <x v="0"/>
    <n v="840"/>
    <x v="3"/>
    <x v="0"/>
    <x v="1"/>
    <n v="84487.62"/>
    <x v="1"/>
    <x v="1"/>
    <x v="0"/>
  </r>
  <r>
    <n v="15635459"/>
    <s v="Shih"/>
    <x v="2"/>
    <x v="0"/>
    <n v="27"/>
    <x v="1"/>
    <x v="6"/>
    <n v="106116.5"/>
    <x v="2"/>
    <x v="2"/>
    <n v="667"/>
    <x v="2"/>
    <x v="0"/>
    <x v="1"/>
    <n v="3674.71"/>
    <x v="1"/>
    <x v="3"/>
    <x v="2"/>
  </r>
  <r>
    <n v="15642544"/>
    <s v="Henderson"/>
    <x v="0"/>
    <x v="1"/>
    <n v="34"/>
    <x v="0"/>
    <x v="8"/>
    <n v="0"/>
    <x v="0"/>
    <x v="2"/>
    <n v="723"/>
    <x v="2"/>
    <x v="1"/>
    <x v="0"/>
    <n v="12092.03"/>
    <x v="1"/>
    <x v="3"/>
    <x v="2"/>
  </r>
  <r>
    <n v="15566494"/>
    <s v="Fang"/>
    <x v="0"/>
    <x v="1"/>
    <n v="45"/>
    <x v="0"/>
    <x v="0"/>
    <n v="0"/>
    <x v="0"/>
    <x v="2"/>
    <n v="487"/>
    <x v="4"/>
    <x v="0"/>
    <x v="1"/>
    <n v="77475.73"/>
    <x v="1"/>
    <x v="1"/>
    <x v="0"/>
  </r>
  <r>
    <n v="15655238"/>
    <s v="Dellucci"/>
    <x v="0"/>
    <x v="0"/>
    <n v="31"/>
    <x v="0"/>
    <x v="9"/>
    <n v="0"/>
    <x v="0"/>
    <x v="2"/>
    <n v="668"/>
    <x v="2"/>
    <x v="1"/>
    <x v="1"/>
    <n v="41291.730000000003"/>
    <x v="1"/>
    <x v="3"/>
    <x v="3"/>
  </r>
  <r>
    <n v="15733429"/>
    <s v="Chou"/>
    <x v="2"/>
    <x v="1"/>
    <n v="34"/>
    <x v="0"/>
    <x v="2"/>
    <n v="120018.86"/>
    <x v="2"/>
    <x v="2"/>
    <n v="520"/>
    <x v="1"/>
    <x v="0"/>
    <x v="0"/>
    <n v="343.38"/>
    <x v="1"/>
    <x v="3"/>
    <x v="1"/>
  </r>
  <r>
    <n v="15814536"/>
    <s v="Conti"/>
    <x v="0"/>
    <x v="1"/>
    <n v="37"/>
    <x v="0"/>
    <x v="0"/>
    <n v="112541.54"/>
    <x v="2"/>
    <x v="2"/>
    <n v="549"/>
    <x v="1"/>
    <x v="1"/>
    <x v="1"/>
    <n v="47432.43"/>
    <x v="1"/>
    <x v="3"/>
    <x v="0"/>
  </r>
  <r>
    <n v="15771702"/>
    <s v="Roberts"/>
    <x v="0"/>
    <x v="0"/>
    <n v="35"/>
    <x v="0"/>
    <x v="8"/>
    <n v="166118.45000000001"/>
    <x v="2"/>
    <x v="2"/>
    <n v="567"/>
    <x v="1"/>
    <x v="0"/>
    <x v="1"/>
    <n v="127827.18"/>
    <x v="1"/>
    <x v="0"/>
    <x v="2"/>
  </r>
  <r>
    <n v="15723008"/>
    <s v="Lo Duca"/>
    <x v="0"/>
    <x v="0"/>
    <n v="45"/>
    <x v="0"/>
    <x v="1"/>
    <n v="102882.4"/>
    <x v="2"/>
    <x v="2"/>
    <n v="720"/>
    <x v="2"/>
    <x v="0"/>
    <x v="0"/>
    <n v="35633.15"/>
    <x v="0"/>
    <x v="3"/>
    <x v="0"/>
  </r>
  <r>
    <n v="15797160"/>
    <s v="Glover"/>
    <x v="0"/>
    <x v="0"/>
    <n v="49"/>
    <x v="0"/>
    <x v="2"/>
    <n v="0"/>
    <x v="0"/>
    <x v="0"/>
    <n v="492"/>
    <x v="4"/>
    <x v="0"/>
    <x v="0"/>
    <n v="182865.09"/>
    <x v="0"/>
    <x v="4"/>
    <x v="1"/>
  </r>
  <r>
    <n v="15792222"/>
    <s v="Johnstone"/>
    <x v="0"/>
    <x v="0"/>
    <n v="37"/>
    <x v="0"/>
    <x v="1"/>
    <n v="106881.5"/>
    <x v="2"/>
    <x v="2"/>
    <n v="712"/>
    <x v="2"/>
    <x v="1"/>
    <x v="1"/>
    <n v="169386.81"/>
    <x v="1"/>
    <x v="2"/>
    <x v="0"/>
  </r>
  <r>
    <n v="15644765"/>
    <s v="Ashton"/>
    <x v="2"/>
    <x v="1"/>
    <n v="26"/>
    <x v="1"/>
    <x v="4"/>
    <n v="120727.97"/>
    <x v="2"/>
    <x v="0"/>
    <n v="689"/>
    <x v="2"/>
    <x v="1"/>
    <x v="0"/>
    <n v="149073.88"/>
    <x v="1"/>
    <x v="2"/>
    <x v="2"/>
  </r>
  <r>
    <n v="15610686"/>
    <s v="Melton"/>
    <x v="0"/>
    <x v="1"/>
    <n v="63"/>
    <x v="2"/>
    <x v="2"/>
    <n v="169832.57"/>
    <x v="2"/>
    <x v="0"/>
    <n v="850"/>
    <x v="3"/>
    <x v="1"/>
    <x v="1"/>
    <n v="184107.26"/>
    <x v="0"/>
    <x v="4"/>
    <x v="1"/>
  </r>
  <r>
    <n v="15730868"/>
    <s v="Marshall"/>
    <x v="0"/>
    <x v="1"/>
    <n v="41"/>
    <x v="0"/>
    <x v="8"/>
    <n v="0"/>
    <x v="0"/>
    <x v="2"/>
    <n v="747"/>
    <x v="2"/>
    <x v="0"/>
    <x v="0"/>
    <n v="22750.17"/>
    <x v="1"/>
    <x v="3"/>
    <x v="2"/>
  </r>
  <r>
    <n v="15705991"/>
    <s v="Kenenna"/>
    <x v="2"/>
    <x v="1"/>
    <n v="38"/>
    <x v="0"/>
    <x v="9"/>
    <n v="113599.42"/>
    <x v="2"/>
    <x v="0"/>
    <n v="469"/>
    <x v="4"/>
    <x v="1"/>
    <x v="1"/>
    <n v="11950.29"/>
    <x v="1"/>
    <x v="3"/>
    <x v="3"/>
  </r>
  <r>
    <n v="15577078"/>
    <s v="Zakharov"/>
    <x v="1"/>
    <x v="1"/>
    <n v="38"/>
    <x v="0"/>
    <x v="5"/>
    <n v="0"/>
    <x v="0"/>
    <x v="0"/>
    <n v="539"/>
    <x v="1"/>
    <x v="0"/>
    <x v="0"/>
    <n v="152880.07"/>
    <x v="0"/>
    <x v="2"/>
    <x v="1"/>
  </r>
  <r>
    <n v="15679550"/>
    <s v="Chukwualuka"/>
    <x v="0"/>
    <x v="1"/>
    <n v="32"/>
    <x v="0"/>
    <x v="9"/>
    <n v="0"/>
    <x v="0"/>
    <x v="2"/>
    <n v="743"/>
    <x v="2"/>
    <x v="0"/>
    <x v="1"/>
    <n v="175252.78"/>
    <x v="1"/>
    <x v="4"/>
    <x v="3"/>
  </r>
  <r>
    <n v="15787655"/>
    <s v="Chu"/>
    <x v="0"/>
    <x v="1"/>
    <n v="47"/>
    <x v="0"/>
    <x v="6"/>
    <n v="0"/>
    <x v="0"/>
    <x v="2"/>
    <n v="707"/>
    <x v="2"/>
    <x v="0"/>
    <x v="1"/>
    <n v="174303.29"/>
    <x v="1"/>
    <x v="4"/>
    <x v="2"/>
  </r>
  <r>
    <n v="15668081"/>
    <s v="Capon"/>
    <x v="1"/>
    <x v="0"/>
    <n v="50"/>
    <x v="0"/>
    <x v="4"/>
    <n v="0"/>
    <x v="0"/>
    <x v="2"/>
    <n v="581"/>
    <x v="1"/>
    <x v="0"/>
    <x v="0"/>
    <n v="80701.72"/>
    <x v="1"/>
    <x v="1"/>
    <x v="2"/>
  </r>
  <r>
    <n v="15747980"/>
    <s v="Cattaneo"/>
    <x v="1"/>
    <x v="1"/>
    <n v="38"/>
    <x v="0"/>
    <x v="5"/>
    <n v="146282.79"/>
    <x v="2"/>
    <x v="2"/>
    <n v="737"/>
    <x v="2"/>
    <x v="0"/>
    <x v="1"/>
    <n v="198516.2"/>
    <x v="1"/>
    <x v="4"/>
    <x v="1"/>
  </r>
  <r>
    <n v="15710295"/>
    <s v="Patrick"/>
    <x v="2"/>
    <x v="0"/>
    <n v="38"/>
    <x v="0"/>
    <x v="5"/>
    <n v="119413.62"/>
    <x v="2"/>
    <x v="2"/>
    <n v="445"/>
    <x v="4"/>
    <x v="0"/>
    <x v="1"/>
    <n v="175756.36"/>
    <x v="1"/>
    <x v="4"/>
    <x v="1"/>
  </r>
  <r>
    <n v="15724443"/>
    <s v="Taylor"/>
    <x v="2"/>
    <x v="0"/>
    <n v="29"/>
    <x v="1"/>
    <x v="6"/>
    <n v="122084.63"/>
    <x v="2"/>
    <x v="0"/>
    <n v="703"/>
    <x v="2"/>
    <x v="1"/>
    <x v="0"/>
    <n v="82824.08"/>
    <x v="1"/>
    <x v="1"/>
    <x v="2"/>
  </r>
  <r>
    <n v="15571305"/>
    <s v="Stephenson"/>
    <x v="2"/>
    <x v="0"/>
    <n v="35"/>
    <x v="0"/>
    <x v="1"/>
    <n v="103060.63"/>
    <x v="2"/>
    <x v="0"/>
    <n v="588"/>
    <x v="1"/>
    <x v="0"/>
    <x v="1"/>
    <n v="179866.01"/>
    <x v="0"/>
    <x v="4"/>
    <x v="0"/>
  </r>
  <r>
    <n v="15569503"/>
    <s v="Yeh"/>
    <x v="0"/>
    <x v="1"/>
    <n v="44"/>
    <x v="0"/>
    <x v="5"/>
    <n v="0"/>
    <x v="0"/>
    <x v="2"/>
    <n v="765"/>
    <x v="2"/>
    <x v="0"/>
    <x v="0"/>
    <n v="159899.97"/>
    <x v="1"/>
    <x v="2"/>
    <x v="1"/>
  </r>
  <r>
    <n v="15581840"/>
    <s v="DeRose"/>
    <x v="0"/>
    <x v="1"/>
    <n v="33"/>
    <x v="0"/>
    <x v="2"/>
    <n v="0"/>
    <x v="0"/>
    <x v="2"/>
    <n v="626"/>
    <x v="0"/>
    <x v="0"/>
    <x v="1"/>
    <n v="138504.28"/>
    <x v="1"/>
    <x v="2"/>
    <x v="1"/>
  </r>
  <r>
    <n v="15772262"/>
    <s v="Vavilov"/>
    <x v="2"/>
    <x v="1"/>
    <n v="37"/>
    <x v="0"/>
    <x v="9"/>
    <n v="110483.86"/>
    <x v="2"/>
    <x v="0"/>
    <n v="545"/>
    <x v="1"/>
    <x v="0"/>
    <x v="0"/>
    <n v="127394.67"/>
    <x v="1"/>
    <x v="0"/>
    <x v="3"/>
  </r>
  <r>
    <n v="15767794"/>
    <s v="Browne"/>
    <x v="0"/>
    <x v="1"/>
    <n v="31"/>
    <x v="0"/>
    <x v="9"/>
    <n v="120718.28"/>
    <x v="2"/>
    <x v="0"/>
    <n v="744"/>
    <x v="2"/>
    <x v="0"/>
    <x v="0"/>
    <n v="58961.49"/>
    <x v="1"/>
    <x v="1"/>
    <x v="3"/>
  </r>
  <r>
    <n v="15629338"/>
    <s v="Collingridge de Tourcey"/>
    <x v="1"/>
    <x v="0"/>
    <n v="31"/>
    <x v="0"/>
    <x v="0"/>
    <n v="36566.959999999999"/>
    <x v="1"/>
    <x v="0"/>
    <n v="658"/>
    <x v="0"/>
    <x v="0"/>
    <x v="1"/>
    <n v="103644.98"/>
    <x v="0"/>
    <x v="0"/>
    <x v="0"/>
  </r>
  <r>
    <n v="15790379"/>
    <s v="Rowe"/>
    <x v="2"/>
    <x v="1"/>
    <n v="28"/>
    <x v="1"/>
    <x v="2"/>
    <n v="108601"/>
    <x v="2"/>
    <x v="0"/>
    <n v="629"/>
    <x v="0"/>
    <x v="0"/>
    <x v="0"/>
    <n v="119647.7"/>
    <x v="1"/>
    <x v="0"/>
    <x v="1"/>
  </r>
  <r>
    <n v="15750684"/>
    <s v="Jibunoh"/>
    <x v="0"/>
    <x v="0"/>
    <n v="42"/>
    <x v="0"/>
    <x v="4"/>
    <n v="0"/>
    <x v="0"/>
    <x v="0"/>
    <n v="719"/>
    <x v="2"/>
    <x v="0"/>
    <x v="1"/>
    <n v="28465.86"/>
    <x v="0"/>
    <x v="3"/>
    <x v="2"/>
  </r>
  <r>
    <n v="15697214"/>
    <s v="Korovin"/>
    <x v="1"/>
    <x v="0"/>
    <n v="36"/>
    <x v="0"/>
    <x v="8"/>
    <n v="0"/>
    <x v="0"/>
    <x v="2"/>
    <n v="686"/>
    <x v="2"/>
    <x v="0"/>
    <x v="0"/>
    <n v="152979.14000000001"/>
    <x v="1"/>
    <x v="2"/>
    <x v="2"/>
  </r>
  <r>
    <n v="15711015"/>
    <s v="Hammonds"/>
    <x v="0"/>
    <x v="1"/>
    <n v="36"/>
    <x v="0"/>
    <x v="4"/>
    <n v="0"/>
    <x v="0"/>
    <x v="2"/>
    <n v="743"/>
    <x v="2"/>
    <x v="0"/>
    <x v="0"/>
    <n v="190911.02"/>
    <x v="1"/>
    <x v="4"/>
    <x v="2"/>
  </r>
  <r>
    <n v="15573309"/>
    <s v="Ward"/>
    <x v="1"/>
    <x v="0"/>
    <n v="48"/>
    <x v="0"/>
    <x v="0"/>
    <n v="0"/>
    <x v="0"/>
    <x v="2"/>
    <n v="626"/>
    <x v="0"/>
    <x v="0"/>
    <x v="0"/>
    <n v="95794.98"/>
    <x v="1"/>
    <x v="0"/>
    <x v="0"/>
  </r>
  <r>
    <n v="15805303"/>
    <s v="Olisanugo"/>
    <x v="2"/>
    <x v="1"/>
    <n v="44"/>
    <x v="0"/>
    <x v="1"/>
    <n v="141136.62"/>
    <x v="2"/>
    <x v="0"/>
    <n v="661"/>
    <x v="2"/>
    <x v="0"/>
    <x v="1"/>
    <n v="189742.78"/>
    <x v="0"/>
    <x v="4"/>
    <x v="0"/>
  </r>
  <r>
    <n v="15741385"/>
    <s v="Gallop"/>
    <x v="2"/>
    <x v="1"/>
    <n v="45"/>
    <x v="0"/>
    <x v="9"/>
    <n v="108231.37"/>
    <x v="2"/>
    <x v="0"/>
    <n v="710"/>
    <x v="2"/>
    <x v="0"/>
    <x v="0"/>
    <n v="188574.07999999999"/>
    <x v="1"/>
    <x v="4"/>
    <x v="3"/>
  </r>
  <r>
    <n v="15780254"/>
    <s v="Gartrell"/>
    <x v="0"/>
    <x v="1"/>
    <n v="40"/>
    <x v="0"/>
    <x v="5"/>
    <n v="0"/>
    <x v="0"/>
    <x v="0"/>
    <n v="654"/>
    <x v="0"/>
    <x v="1"/>
    <x v="1"/>
    <n v="183872.88"/>
    <x v="0"/>
    <x v="4"/>
    <x v="1"/>
  </r>
  <r>
    <n v="15744843"/>
    <s v="K'ung"/>
    <x v="1"/>
    <x v="0"/>
    <n v="34"/>
    <x v="0"/>
    <x v="5"/>
    <n v="144855.34"/>
    <x v="2"/>
    <x v="0"/>
    <n v="569"/>
    <x v="1"/>
    <x v="1"/>
    <x v="1"/>
    <n v="196555.32"/>
    <x v="1"/>
    <x v="4"/>
    <x v="1"/>
  </r>
  <r>
    <n v="15815626"/>
    <s v="Oluchi"/>
    <x v="0"/>
    <x v="1"/>
    <n v="63"/>
    <x v="2"/>
    <x v="0"/>
    <n v="68432.45"/>
    <x v="1"/>
    <x v="2"/>
    <n v="640"/>
    <x v="0"/>
    <x v="0"/>
    <x v="0"/>
    <n v="112503.24"/>
    <x v="0"/>
    <x v="0"/>
    <x v="0"/>
  </r>
  <r>
    <n v="15784736"/>
    <s v="Jamieson"/>
    <x v="0"/>
    <x v="1"/>
    <n v="45"/>
    <x v="0"/>
    <x v="5"/>
    <n v="136855.24"/>
    <x v="2"/>
    <x v="0"/>
    <n v="562"/>
    <x v="1"/>
    <x v="0"/>
    <x v="1"/>
    <n v="46864"/>
    <x v="1"/>
    <x v="3"/>
    <x v="1"/>
  </r>
  <r>
    <n v="15813412"/>
    <s v="Barlow"/>
    <x v="0"/>
    <x v="0"/>
    <n v="55"/>
    <x v="0"/>
    <x v="6"/>
    <n v="44020.89"/>
    <x v="1"/>
    <x v="0"/>
    <n v="721"/>
    <x v="2"/>
    <x v="0"/>
    <x v="1"/>
    <n v="65864.399999999994"/>
    <x v="0"/>
    <x v="1"/>
    <x v="2"/>
  </r>
  <r>
    <n v="15809143"/>
    <s v="White"/>
    <x v="2"/>
    <x v="1"/>
    <n v="32"/>
    <x v="0"/>
    <x v="9"/>
    <n v="133060.63"/>
    <x v="2"/>
    <x v="0"/>
    <n v="456"/>
    <x v="4"/>
    <x v="0"/>
    <x v="0"/>
    <n v="125167.92"/>
    <x v="1"/>
    <x v="0"/>
    <x v="3"/>
  </r>
  <r>
    <n v="15617617"/>
    <s v="Stewart"/>
    <x v="1"/>
    <x v="1"/>
    <n v="39"/>
    <x v="0"/>
    <x v="3"/>
    <n v="0"/>
    <x v="0"/>
    <x v="2"/>
    <n v="811"/>
    <x v="3"/>
    <x v="0"/>
    <x v="0"/>
    <n v="177519.39"/>
    <x v="1"/>
    <x v="4"/>
    <x v="1"/>
  </r>
  <r>
    <n v="15779738"/>
    <s v="Buccho"/>
    <x v="0"/>
    <x v="1"/>
    <n v="24"/>
    <x v="1"/>
    <x v="1"/>
    <n v="0"/>
    <x v="0"/>
    <x v="0"/>
    <n v="534"/>
    <x v="1"/>
    <x v="0"/>
    <x v="0"/>
    <n v="169653.32"/>
    <x v="1"/>
    <x v="2"/>
    <x v="0"/>
  </r>
  <r>
    <n v="15668669"/>
    <s v="Benson"/>
    <x v="0"/>
    <x v="0"/>
    <n v="36"/>
    <x v="0"/>
    <x v="8"/>
    <n v="97665.61"/>
    <x v="1"/>
    <x v="0"/>
    <n v="423"/>
    <x v="4"/>
    <x v="0"/>
    <x v="1"/>
    <n v="118372.55"/>
    <x v="0"/>
    <x v="0"/>
    <x v="2"/>
  </r>
  <r>
    <n v="15687477"/>
    <s v="Thompson"/>
    <x v="2"/>
    <x v="1"/>
    <n v="28"/>
    <x v="1"/>
    <x v="8"/>
    <n v="185013.02"/>
    <x v="2"/>
    <x v="0"/>
    <n v="594"/>
    <x v="1"/>
    <x v="0"/>
    <x v="1"/>
    <n v="16481.12"/>
    <x v="1"/>
    <x v="3"/>
    <x v="2"/>
  </r>
  <r>
    <n v="15578908"/>
    <s v="Todd"/>
    <x v="1"/>
    <x v="0"/>
    <n v="32"/>
    <x v="0"/>
    <x v="10"/>
    <n v="0"/>
    <x v="0"/>
    <x v="2"/>
    <n v="725"/>
    <x v="2"/>
    <x v="0"/>
    <x v="0"/>
    <n v="138525.19"/>
    <x v="1"/>
    <x v="2"/>
    <x v="0"/>
  </r>
  <r>
    <n v="15687658"/>
    <s v="Burgin"/>
    <x v="0"/>
    <x v="0"/>
    <n v="52"/>
    <x v="0"/>
    <x v="3"/>
    <n v="65971.61"/>
    <x v="1"/>
    <x v="2"/>
    <n v="716"/>
    <x v="2"/>
    <x v="0"/>
    <x v="1"/>
    <n v="14608"/>
    <x v="0"/>
    <x v="3"/>
    <x v="1"/>
  </r>
  <r>
    <n v="15615020"/>
    <s v="Nnaife"/>
    <x v="2"/>
    <x v="0"/>
    <n v="41"/>
    <x v="0"/>
    <x v="9"/>
    <n v="150463.10999999999"/>
    <x v="2"/>
    <x v="2"/>
    <n v="595"/>
    <x v="1"/>
    <x v="1"/>
    <x v="0"/>
    <n v="81548.38"/>
    <x v="1"/>
    <x v="1"/>
    <x v="3"/>
  </r>
  <r>
    <n v="15608886"/>
    <s v="Okwudiliolisa"/>
    <x v="0"/>
    <x v="0"/>
    <n v="33"/>
    <x v="0"/>
    <x v="1"/>
    <n v="0"/>
    <x v="0"/>
    <x v="2"/>
    <n v="679"/>
    <x v="2"/>
    <x v="1"/>
    <x v="1"/>
    <n v="69608.479999999996"/>
    <x v="1"/>
    <x v="1"/>
    <x v="0"/>
  </r>
  <r>
    <n v="15602551"/>
    <s v="Johnson"/>
    <x v="1"/>
    <x v="1"/>
    <n v="39"/>
    <x v="0"/>
    <x v="9"/>
    <n v="0"/>
    <x v="0"/>
    <x v="2"/>
    <n v="667"/>
    <x v="2"/>
    <x v="0"/>
    <x v="1"/>
    <n v="68873.8"/>
    <x v="1"/>
    <x v="1"/>
    <x v="3"/>
  </r>
  <r>
    <n v="15672945"/>
    <s v="Parkes"/>
    <x v="0"/>
    <x v="0"/>
    <n v="37"/>
    <x v="0"/>
    <x v="8"/>
    <n v="136425.18"/>
    <x v="2"/>
    <x v="0"/>
    <n v="661"/>
    <x v="2"/>
    <x v="0"/>
    <x v="1"/>
    <n v="81102.81"/>
    <x v="1"/>
    <x v="1"/>
    <x v="2"/>
  </r>
  <r>
    <n v="15757408"/>
    <s v="Lo"/>
    <x v="1"/>
    <x v="1"/>
    <n v="38"/>
    <x v="0"/>
    <x v="6"/>
    <n v="250898.09"/>
    <x v="2"/>
    <x v="1"/>
    <n v="655"/>
    <x v="0"/>
    <x v="1"/>
    <x v="0"/>
    <n v="81054"/>
    <x v="0"/>
    <x v="1"/>
    <x v="2"/>
  </r>
  <r>
    <n v="15806132"/>
    <s v="Martin"/>
    <x v="0"/>
    <x v="1"/>
    <n v="55"/>
    <x v="0"/>
    <x v="4"/>
    <n v="146798.81"/>
    <x v="2"/>
    <x v="0"/>
    <n v="555"/>
    <x v="1"/>
    <x v="0"/>
    <x v="0"/>
    <n v="74149.77"/>
    <x v="1"/>
    <x v="1"/>
    <x v="2"/>
  </r>
  <r>
    <n v="15813022"/>
    <s v="Kapustina"/>
    <x v="1"/>
    <x v="1"/>
    <n v="70"/>
    <x v="2"/>
    <x v="1"/>
    <n v="0"/>
    <x v="0"/>
    <x v="2"/>
    <n v="531"/>
    <x v="1"/>
    <x v="1"/>
    <x v="1"/>
    <n v="99503.19"/>
    <x v="1"/>
    <x v="0"/>
    <x v="0"/>
  </r>
  <r>
    <n v="15673578"/>
    <s v="Page"/>
    <x v="2"/>
    <x v="0"/>
    <n v="40"/>
    <x v="0"/>
    <x v="3"/>
    <n v="128486.91"/>
    <x v="2"/>
    <x v="2"/>
    <n v="611"/>
    <x v="0"/>
    <x v="0"/>
    <x v="1"/>
    <n v="10109.469999999999"/>
    <x v="1"/>
    <x v="3"/>
    <x v="1"/>
  </r>
  <r>
    <n v="15757916"/>
    <s v="Amaechi"/>
    <x v="0"/>
    <x v="0"/>
    <n v="38"/>
    <x v="0"/>
    <x v="9"/>
    <n v="0"/>
    <x v="0"/>
    <x v="2"/>
    <n v="600"/>
    <x v="0"/>
    <x v="0"/>
    <x v="0"/>
    <n v="58855.85"/>
    <x v="1"/>
    <x v="1"/>
    <x v="3"/>
  </r>
  <r>
    <n v="15689168"/>
    <s v="Munro"/>
    <x v="1"/>
    <x v="1"/>
    <n v="37"/>
    <x v="0"/>
    <x v="1"/>
    <n v="143407.29"/>
    <x v="2"/>
    <x v="2"/>
    <n v="531"/>
    <x v="1"/>
    <x v="1"/>
    <x v="0"/>
    <n v="84402.46"/>
    <x v="1"/>
    <x v="1"/>
    <x v="0"/>
  </r>
  <r>
    <n v="15769216"/>
    <s v="Panicucci"/>
    <x v="0"/>
    <x v="0"/>
    <n v="43"/>
    <x v="0"/>
    <x v="0"/>
    <n v="0"/>
    <x v="0"/>
    <x v="0"/>
    <n v="601"/>
    <x v="0"/>
    <x v="0"/>
    <x v="1"/>
    <n v="49713.87"/>
    <x v="0"/>
    <x v="3"/>
    <x v="0"/>
  </r>
  <r>
    <n v="15593295"/>
    <s v="Greathouse"/>
    <x v="0"/>
    <x v="1"/>
    <n v="57"/>
    <x v="0"/>
    <x v="5"/>
    <n v="76165.649999999994"/>
    <x v="1"/>
    <x v="0"/>
    <n v="548"/>
    <x v="1"/>
    <x v="0"/>
    <x v="0"/>
    <n v="133537.53"/>
    <x v="1"/>
    <x v="2"/>
    <x v="1"/>
  </r>
  <r>
    <n v="15804814"/>
    <s v="Ts'ui"/>
    <x v="0"/>
    <x v="1"/>
    <n v="40"/>
    <x v="0"/>
    <x v="4"/>
    <n v="0"/>
    <x v="0"/>
    <x v="2"/>
    <n v="759"/>
    <x v="2"/>
    <x v="0"/>
    <x v="1"/>
    <n v="124615.59"/>
    <x v="1"/>
    <x v="0"/>
    <x v="2"/>
  </r>
  <r>
    <n v="15778934"/>
    <s v="Napolitani"/>
    <x v="1"/>
    <x v="0"/>
    <n v="49"/>
    <x v="0"/>
    <x v="2"/>
    <n v="0"/>
    <x v="0"/>
    <x v="2"/>
    <n v="678"/>
    <x v="2"/>
    <x v="1"/>
    <x v="0"/>
    <n v="98090.69"/>
    <x v="1"/>
    <x v="0"/>
    <x v="1"/>
  </r>
  <r>
    <n v="15802351"/>
    <s v="Beers"/>
    <x v="2"/>
    <x v="0"/>
    <n v="33"/>
    <x v="0"/>
    <x v="5"/>
    <n v="90560.3"/>
    <x v="1"/>
    <x v="2"/>
    <n v="755"/>
    <x v="2"/>
    <x v="0"/>
    <x v="0"/>
    <n v="42607.69"/>
    <x v="1"/>
    <x v="3"/>
    <x v="1"/>
  </r>
  <r>
    <n v="15630241"/>
    <s v="Tretyakova"/>
    <x v="0"/>
    <x v="1"/>
    <n v="61"/>
    <x v="2"/>
    <x v="6"/>
    <n v="62391.22"/>
    <x v="1"/>
    <x v="0"/>
    <n v="594"/>
    <x v="1"/>
    <x v="0"/>
    <x v="0"/>
    <n v="192434.11"/>
    <x v="1"/>
    <x v="4"/>
    <x v="2"/>
  </r>
  <r>
    <n v="15719561"/>
    <s v="Lin"/>
    <x v="0"/>
    <x v="1"/>
    <n v="42"/>
    <x v="0"/>
    <x v="8"/>
    <n v="0"/>
    <x v="0"/>
    <x v="1"/>
    <n v="768"/>
    <x v="2"/>
    <x v="1"/>
    <x v="1"/>
    <n v="60686.400000000001"/>
    <x v="1"/>
    <x v="1"/>
    <x v="2"/>
  </r>
  <r>
    <n v="15615096"/>
    <s v="Costa"/>
    <x v="0"/>
    <x v="0"/>
    <n v="31"/>
    <x v="0"/>
    <x v="3"/>
    <n v="0"/>
    <x v="0"/>
    <x v="2"/>
    <n v="492"/>
    <x v="4"/>
    <x v="0"/>
    <x v="0"/>
    <n v="49463.44"/>
    <x v="1"/>
    <x v="3"/>
    <x v="1"/>
  </r>
  <r>
    <n v="15659931"/>
    <s v="Ibezimako"/>
    <x v="2"/>
    <x v="0"/>
    <n v="55"/>
    <x v="0"/>
    <x v="1"/>
    <n v="123378.2"/>
    <x v="2"/>
    <x v="0"/>
    <n v="637"/>
    <x v="0"/>
    <x v="0"/>
    <x v="1"/>
    <n v="81431.990000000005"/>
    <x v="0"/>
    <x v="1"/>
    <x v="0"/>
  </r>
  <r>
    <n v="15714586"/>
    <s v="Marcelo"/>
    <x v="1"/>
    <x v="0"/>
    <n v="42"/>
    <x v="0"/>
    <x v="6"/>
    <n v="99836.47"/>
    <x v="1"/>
    <x v="0"/>
    <n v="646"/>
    <x v="0"/>
    <x v="1"/>
    <x v="0"/>
    <n v="22909.56"/>
    <x v="1"/>
    <x v="3"/>
    <x v="2"/>
  </r>
  <r>
    <n v="15634949"/>
    <s v="Hay"/>
    <x v="2"/>
    <x v="1"/>
    <n v="74"/>
    <x v="2"/>
    <x v="8"/>
    <n v="161434.35999999999"/>
    <x v="2"/>
    <x v="2"/>
    <n v="593"/>
    <x v="1"/>
    <x v="0"/>
    <x v="0"/>
    <n v="65532.17"/>
    <x v="1"/>
    <x v="1"/>
    <x v="2"/>
  </r>
  <r>
    <n v="15589224"/>
    <s v="Moore"/>
    <x v="1"/>
    <x v="1"/>
    <n v="41"/>
    <x v="0"/>
    <x v="8"/>
    <n v="0"/>
    <x v="0"/>
    <x v="2"/>
    <n v="596"/>
    <x v="1"/>
    <x v="1"/>
    <x v="0"/>
    <n v="141053.85"/>
    <x v="1"/>
    <x v="2"/>
    <x v="2"/>
  </r>
  <r>
    <n v="15795990"/>
    <s v="Lumholtz"/>
    <x v="2"/>
    <x v="0"/>
    <n v="48"/>
    <x v="0"/>
    <x v="7"/>
    <n v="138311.76"/>
    <x v="2"/>
    <x v="0"/>
    <n v="722"/>
    <x v="2"/>
    <x v="0"/>
    <x v="0"/>
    <n v="3472.63"/>
    <x v="0"/>
    <x v="3"/>
    <x v="3"/>
  </r>
  <r>
    <n v="15603216"/>
    <s v="Simpson"/>
    <x v="0"/>
    <x v="1"/>
    <n v="25"/>
    <x v="1"/>
    <x v="3"/>
    <n v="0"/>
    <x v="0"/>
    <x v="2"/>
    <n v="642"/>
    <x v="0"/>
    <x v="0"/>
    <x v="1"/>
    <n v="102083.78"/>
    <x v="1"/>
    <x v="0"/>
    <x v="1"/>
  </r>
  <r>
    <n v="15631201"/>
    <s v="Hill"/>
    <x v="1"/>
    <x v="0"/>
    <n v="28"/>
    <x v="1"/>
    <x v="4"/>
    <n v="0"/>
    <x v="0"/>
    <x v="2"/>
    <n v="472"/>
    <x v="4"/>
    <x v="0"/>
    <x v="1"/>
    <n v="1801.77"/>
    <x v="1"/>
    <x v="3"/>
    <x v="2"/>
  </r>
  <r>
    <n v="15686255"/>
    <s v="Mouzon"/>
    <x v="2"/>
    <x v="1"/>
    <n v="35"/>
    <x v="0"/>
    <x v="5"/>
    <n v="101744.84"/>
    <x v="2"/>
    <x v="0"/>
    <n v="738"/>
    <x v="2"/>
    <x v="1"/>
    <x v="1"/>
    <n v="85185.44"/>
    <x v="1"/>
    <x v="1"/>
    <x v="1"/>
  </r>
  <r>
    <n v="15746594"/>
    <s v="Wu"/>
    <x v="1"/>
    <x v="1"/>
    <n v="33"/>
    <x v="0"/>
    <x v="2"/>
    <n v="0"/>
    <x v="0"/>
    <x v="0"/>
    <n v="732"/>
    <x v="2"/>
    <x v="0"/>
    <x v="1"/>
    <n v="119882.7"/>
    <x v="1"/>
    <x v="0"/>
    <x v="1"/>
  </r>
  <r>
    <n v="15718893"/>
    <s v="Pirozzi"/>
    <x v="2"/>
    <x v="0"/>
    <n v="54"/>
    <x v="0"/>
    <x v="4"/>
    <n v="125456.07"/>
    <x v="2"/>
    <x v="0"/>
    <n v="404"/>
    <x v="4"/>
    <x v="0"/>
    <x v="1"/>
    <n v="83715.66"/>
    <x v="0"/>
    <x v="1"/>
    <x v="2"/>
  </r>
  <r>
    <n v="15671609"/>
    <s v="Ibeabuchi"/>
    <x v="0"/>
    <x v="1"/>
    <n v="44"/>
    <x v="0"/>
    <x v="3"/>
    <n v="0"/>
    <x v="0"/>
    <x v="2"/>
    <n v="701"/>
    <x v="2"/>
    <x v="0"/>
    <x v="1"/>
    <n v="23425.78"/>
    <x v="1"/>
    <x v="3"/>
    <x v="1"/>
  </r>
  <r>
    <n v="15652540"/>
    <s v="Garnsey"/>
    <x v="0"/>
    <x v="1"/>
    <n v="31"/>
    <x v="0"/>
    <x v="0"/>
    <n v="0"/>
    <x v="0"/>
    <x v="2"/>
    <n v="683"/>
    <x v="2"/>
    <x v="1"/>
    <x v="0"/>
    <n v="77326.78"/>
    <x v="1"/>
    <x v="1"/>
    <x v="0"/>
  </r>
  <r>
    <n v="15774857"/>
    <s v="Synnot"/>
    <x v="0"/>
    <x v="0"/>
    <n v="27"/>
    <x v="1"/>
    <x v="3"/>
    <n v="0"/>
    <x v="0"/>
    <x v="2"/>
    <n v="460"/>
    <x v="4"/>
    <x v="0"/>
    <x v="1"/>
    <n v="156150.07999999999"/>
    <x v="0"/>
    <x v="2"/>
    <x v="1"/>
  </r>
  <r>
    <n v="15791836"/>
    <s v="Wildman"/>
    <x v="0"/>
    <x v="1"/>
    <n v="29"/>
    <x v="1"/>
    <x v="8"/>
    <n v="0"/>
    <x v="0"/>
    <x v="2"/>
    <n v="690"/>
    <x v="2"/>
    <x v="0"/>
    <x v="1"/>
    <n v="108577.97"/>
    <x v="1"/>
    <x v="0"/>
    <x v="2"/>
  </r>
  <r>
    <n v="15651554"/>
    <s v="Anenechukwu"/>
    <x v="2"/>
    <x v="0"/>
    <n v="54"/>
    <x v="0"/>
    <x v="4"/>
    <n v="118449.21"/>
    <x v="2"/>
    <x v="0"/>
    <n v="618"/>
    <x v="0"/>
    <x v="0"/>
    <x v="0"/>
    <n v="133573.29"/>
    <x v="0"/>
    <x v="2"/>
    <x v="2"/>
  </r>
  <r>
    <n v="15583576"/>
    <s v="Tai"/>
    <x v="0"/>
    <x v="1"/>
    <n v="30"/>
    <x v="0"/>
    <x v="0"/>
    <n v="0"/>
    <x v="0"/>
    <x v="0"/>
    <n v="671"/>
    <x v="2"/>
    <x v="1"/>
    <x v="0"/>
    <n v="102057.86"/>
    <x v="1"/>
    <x v="0"/>
    <x v="0"/>
  </r>
  <r>
    <n v="15732740"/>
    <s v="Plant"/>
    <x v="1"/>
    <x v="0"/>
    <n v="32"/>
    <x v="0"/>
    <x v="9"/>
    <n v="178095.55"/>
    <x v="2"/>
    <x v="0"/>
    <n v="765"/>
    <x v="2"/>
    <x v="1"/>
    <x v="1"/>
    <n v="47247.56"/>
    <x v="1"/>
    <x v="3"/>
    <x v="3"/>
  </r>
  <r>
    <n v="15723320"/>
    <s v="Azubuike"/>
    <x v="2"/>
    <x v="0"/>
    <n v="25"/>
    <x v="1"/>
    <x v="0"/>
    <n v="109175.14"/>
    <x v="2"/>
    <x v="2"/>
    <n v="651"/>
    <x v="0"/>
    <x v="0"/>
    <x v="1"/>
    <n v="114566.47"/>
    <x v="1"/>
    <x v="0"/>
    <x v="0"/>
  </r>
  <r>
    <n v="15603851"/>
    <s v="Galkin"/>
    <x v="0"/>
    <x v="1"/>
    <n v="32"/>
    <x v="0"/>
    <x v="3"/>
    <n v="127785.17"/>
    <x v="2"/>
    <x v="3"/>
    <n v="704"/>
    <x v="2"/>
    <x v="1"/>
    <x v="1"/>
    <n v="184464.7"/>
    <x v="0"/>
    <x v="4"/>
    <x v="1"/>
  </r>
  <r>
    <n v="15777923"/>
    <s v="Johnston"/>
    <x v="0"/>
    <x v="0"/>
    <n v="45"/>
    <x v="0"/>
    <x v="5"/>
    <n v="0"/>
    <x v="0"/>
    <x v="2"/>
    <n v="544"/>
    <x v="1"/>
    <x v="1"/>
    <x v="0"/>
    <n v="151401.32999999999"/>
    <x v="1"/>
    <x v="2"/>
    <x v="1"/>
  </r>
  <r>
    <n v="15735719"/>
    <s v="Babbage"/>
    <x v="0"/>
    <x v="0"/>
    <n v="40"/>
    <x v="0"/>
    <x v="9"/>
    <n v="0"/>
    <x v="0"/>
    <x v="2"/>
    <n v="790"/>
    <x v="3"/>
    <x v="0"/>
    <x v="0"/>
    <n v="70607.100000000006"/>
    <x v="1"/>
    <x v="1"/>
    <x v="3"/>
  </r>
  <r>
    <n v="15703482"/>
    <s v="Walker"/>
    <x v="2"/>
    <x v="1"/>
    <n v="34"/>
    <x v="0"/>
    <x v="9"/>
    <n v="134260.35999999999"/>
    <x v="2"/>
    <x v="2"/>
    <n v="710"/>
    <x v="2"/>
    <x v="0"/>
    <x v="1"/>
    <n v="147074.67000000001"/>
    <x v="1"/>
    <x v="2"/>
    <x v="3"/>
  </r>
  <r>
    <n v="15605835"/>
    <s v="Rice"/>
    <x v="0"/>
    <x v="1"/>
    <n v="37"/>
    <x v="0"/>
    <x v="2"/>
    <n v="69143.91"/>
    <x v="1"/>
    <x v="2"/>
    <n v="743"/>
    <x v="2"/>
    <x v="1"/>
    <x v="0"/>
    <n v="105780.18"/>
    <x v="1"/>
    <x v="0"/>
    <x v="1"/>
  </r>
  <r>
    <n v="15664881"/>
    <s v="Norton"/>
    <x v="0"/>
    <x v="1"/>
    <n v="34"/>
    <x v="0"/>
    <x v="4"/>
    <n v="100054.77"/>
    <x v="2"/>
    <x v="0"/>
    <n v="702"/>
    <x v="2"/>
    <x v="0"/>
    <x v="1"/>
    <n v="109496.45"/>
    <x v="1"/>
    <x v="0"/>
    <x v="2"/>
  </r>
  <r>
    <n v="15757568"/>
    <s v="Bogolyubov"/>
    <x v="0"/>
    <x v="0"/>
    <n v="45"/>
    <x v="0"/>
    <x v="5"/>
    <n v="0"/>
    <x v="0"/>
    <x v="0"/>
    <n v="704"/>
    <x v="2"/>
    <x v="0"/>
    <x v="0"/>
    <n v="137739.45000000001"/>
    <x v="1"/>
    <x v="2"/>
    <x v="1"/>
  </r>
  <r>
    <n v="15792660"/>
    <s v="Gibbons"/>
    <x v="0"/>
    <x v="1"/>
    <n v="38"/>
    <x v="0"/>
    <x v="0"/>
    <n v="116248.88"/>
    <x v="2"/>
    <x v="0"/>
    <n v="614"/>
    <x v="0"/>
    <x v="0"/>
    <x v="1"/>
    <n v="105140.92"/>
    <x v="1"/>
    <x v="0"/>
    <x v="0"/>
  </r>
  <r>
    <n v="15599722"/>
    <s v="Chia"/>
    <x v="1"/>
    <x v="0"/>
    <n v="43"/>
    <x v="0"/>
    <x v="5"/>
    <n v="86053.52"/>
    <x v="1"/>
    <x v="2"/>
    <n v="609"/>
    <x v="0"/>
    <x v="0"/>
    <x v="0"/>
    <n v="113276.46"/>
    <x v="0"/>
    <x v="0"/>
    <x v="1"/>
  </r>
  <r>
    <n v="15726354"/>
    <s v="Smith"/>
    <x v="0"/>
    <x v="0"/>
    <n v="32"/>
    <x v="0"/>
    <x v="5"/>
    <n v="123157.95"/>
    <x v="2"/>
    <x v="0"/>
    <n v="688"/>
    <x v="2"/>
    <x v="0"/>
    <x v="1"/>
    <n v="172531.23"/>
    <x v="1"/>
    <x v="4"/>
    <x v="1"/>
  </r>
  <r>
    <n v="15610355"/>
    <s v="Hunter"/>
    <x v="0"/>
    <x v="1"/>
    <n v="44"/>
    <x v="0"/>
    <x v="1"/>
    <n v="63438.91"/>
    <x v="1"/>
    <x v="0"/>
    <n v="713"/>
    <x v="2"/>
    <x v="0"/>
    <x v="1"/>
    <n v="64375.4"/>
    <x v="1"/>
    <x v="1"/>
    <x v="0"/>
  </r>
  <r>
    <n v="15704284"/>
    <s v="Ekechukwu"/>
    <x v="2"/>
    <x v="1"/>
    <n v="57"/>
    <x v="0"/>
    <x v="9"/>
    <n v="95295.39"/>
    <x v="1"/>
    <x v="0"/>
    <n v="736"/>
    <x v="2"/>
    <x v="0"/>
    <x v="1"/>
    <n v="28434.44"/>
    <x v="0"/>
    <x v="3"/>
    <x v="3"/>
  </r>
  <r>
    <n v="15621893"/>
    <s v="Bellucci"/>
    <x v="0"/>
    <x v="1"/>
    <n v="18"/>
    <x v="1"/>
    <x v="4"/>
    <n v="133550.67000000001"/>
    <x v="2"/>
    <x v="0"/>
    <n v="727"/>
    <x v="2"/>
    <x v="0"/>
    <x v="0"/>
    <n v="46941.41"/>
    <x v="1"/>
    <x v="3"/>
    <x v="2"/>
  </r>
  <r>
    <n v="15588219"/>
    <s v="Ford"/>
    <x v="0"/>
    <x v="0"/>
    <n v="38"/>
    <x v="0"/>
    <x v="1"/>
    <n v="106871.81"/>
    <x v="2"/>
    <x v="2"/>
    <n v="850"/>
    <x v="3"/>
    <x v="0"/>
    <x v="1"/>
    <n v="29333.01"/>
    <x v="1"/>
    <x v="3"/>
    <x v="0"/>
  </r>
  <r>
    <n v="15688619"/>
    <s v="Scott"/>
    <x v="1"/>
    <x v="1"/>
    <n v="45"/>
    <x v="0"/>
    <x v="6"/>
    <n v="105266.32"/>
    <x v="2"/>
    <x v="2"/>
    <n v="718"/>
    <x v="2"/>
    <x v="0"/>
    <x v="0"/>
    <n v="193724.51"/>
    <x v="1"/>
    <x v="4"/>
    <x v="2"/>
  </r>
  <r>
    <n v="15765518"/>
    <s v="Gregson"/>
    <x v="0"/>
    <x v="0"/>
    <n v="51"/>
    <x v="0"/>
    <x v="0"/>
    <n v="105229.53"/>
    <x v="2"/>
    <x v="0"/>
    <n v="643"/>
    <x v="0"/>
    <x v="0"/>
    <x v="1"/>
    <n v="34967.75"/>
    <x v="0"/>
    <x v="3"/>
    <x v="0"/>
  </r>
  <r>
    <n v="15616931"/>
    <s v="Moore"/>
    <x v="0"/>
    <x v="1"/>
    <n v="41"/>
    <x v="0"/>
    <x v="2"/>
    <n v="102768.42"/>
    <x v="2"/>
    <x v="0"/>
    <n v="653"/>
    <x v="0"/>
    <x v="0"/>
    <x v="1"/>
    <n v="55663.85"/>
    <x v="1"/>
    <x v="1"/>
    <x v="1"/>
  </r>
  <r>
    <n v="15758372"/>
    <s v="Wallace"/>
    <x v="0"/>
    <x v="1"/>
    <n v="18"/>
    <x v="1"/>
    <x v="3"/>
    <n v="0"/>
    <x v="0"/>
    <x v="2"/>
    <n v="674"/>
    <x v="2"/>
    <x v="0"/>
    <x v="0"/>
    <n v="55753.120000000003"/>
    <x v="0"/>
    <x v="1"/>
    <x v="1"/>
  </r>
  <r>
    <n v="15782591"/>
    <s v="Cook"/>
    <x v="0"/>
    <x v="1"/>
    <n v="35"/>
    <x v="0"/>
    <x v="5"/>
    <n v="112689.95"/>
    <x v="2"/>
    <x v="0"/>
    <n v="690"/>
    <x v="2"/>
    <x v="0"/>
    <x v="1"/>
    <n v="176962.31"/>
    <x v="1"/>
    <x v="4"/>
    <x v="1"/>
  </r>
  <r>
    <n v="15612109"/>
    <s v="Speth"/>
    <x v="0"/>
    <x v="1"/>
    <n v="38"/>
    <x v="0"/>
    <x v="9"/>
    <n v="122334.26"/>
    <x v="2"/>
    <x v="2"/>
    <n v="819"/>
    <x v="3"/>
    <x v="0"/>
    <x v="0"/>
    <n v="181507.44"/>
    <x v="1"/>
    <x v="4"/>
    <x v="3"/>
  </r>
  <r>
    <n v="15613712"/>
    <s v="Boag"/>
    <x v="1"/>
    <x v="1"/>
    <n v="34"/>
    <x v="0"/>
    <x v="1"/>
    <n v="0"/>
    <x v="0"/>
    <x v="2"/>
    <n v="634"/>
    <x v="0"/>
    <x v="0"/>
    <x v="1"/>
    <n v="61995.57"/>
    <x v="1"/>
    <x v="1"/>
    <x v="0"/>
  </r>
  <r>
    <n v="15639322"/>
    <s v="Grave"/>
    <x v="1"/>
    <x v="1"/>
    <n v="33"/>
    <x v="0"/>
    <x v="4"/>
    <n v="137847.41"/>
    <x v="2"/>
    <x v="2"/>
    <n v="633"/>
    <x v="0"/>
    <x v="0"/>
    <x v="1"/>
    <n v="98349.13"/>
    <x v="1"/>
    <x v="0"/>
    <x v="2"/>
  </r>
  <r>
    <n v="15594349"/>
    <s v="Streeten"/>
    <x v="0"/>
    <x v="1"/>
    <n v="49"/>
    <x v="0"/>
    <x v="8"/>
    <n v="122486.47"/>
    <x v="2"/>
    <x v="0"/>
    <n v="850"/>
    <x v="3"/>
    <x v="1"/>
    <x v="0"/>
    <n v="59748.19"/>
    <x v="1"/>
    <x v="1"/>
    <x v="2"/>
  </r>
  <r>
    <n v="15574167"/>
    <s v="Fox"/>
    <x v="0"/>
    <x v="1"/>
    <n v="33"/>
    <x v="0"/>
    <x v="0"/>
    <n v="101286.11"/>
    <x v="2"/>
    <x v="0"/>
    <n v="665"/>
    <x v="2"/>
    <x v="0"/>
    <x v="0"/>
    <n v="159840.51"/>
    <x v="1"/>
    <x v="2"/>
    <x v="0"/>
  </r>
  <r>
    <n v="15811842"/>
    <s v="Artemyeva"/>
    <x v="1"/>
    <x v="1"/>
    <n v="26"/>
    <x v="1"/>
    <x v="3"/>
    <n v="0"/>
    <x v="0"/>
    <x v="2"/>
    <n v="630"/>
    <x v="0"/>
    <x v="0"/>
    <x v="0"/>
    <n v="6656.64"/>
    <x v="1"/>
    <x v="3"/>
    <x v="1"/>
  </r>
  <r>
    <n v="15648794"/>
    <s v="Giordano"/>
    <x v="1"/>
    <x v="1"/>
    <n v="57"/>
    <x v="0"/>
    <x v="4"/>
    <n v="101247.06"/>
    <x v="2"/>
    <x v="0"/>
    <n v="836"/>
    <x v="3"/>
    <x v="0"/>
    <x v="1"/>
    <n v="37141.620000000003"/>
    <x v="0"/>
    <x v="3"/>
    <x v="2"/>
  </r>
  <r>
    <n v="15771211"/>
    <s v="Perkins"/>
    <x v="0"/>
    <x v="1"/>
    <n v="38"/>
    <x v="0"/>
    <x v="7"/>
    <n v="86977.96"/>
    <x v="1"/>
    <x v="0"/>
    <n v="668"/>
    <x v="2"/>
    <x v="1"/>
    <x v="0"/>
    <n v="37094.75"/>
    <x v="1"/>
    <x v="3"/>
    <x v="3"/>
  </r>
  <r>
    <n v="15588614"/>
    <s v="Walton"/>
    <x v="0"/>
    <x v="1"/>
    <n v="57"/>
    <x v="0"/>
    <x v="3"/>
    <n v="0"/>
    <x v="0"/>
    <x v="0"/>
    <n v="753"/>
    <x v="2"/>
    <x v="0"/>
    <x v="1"/>
    <n v="159475.07999999999"/>
    <x v="0"/>
    <x v="2"/>
    <x v="1"/>
  </r>
  <r>
    <n v="15630698"/>
    <s v="Hay"/>
    <x v="0"/>
    <x v="0"/>
    <n v="55"/>
    <x v="0"/>
    <x v="9"/>
    <n v="110123.59"/>
    <x v="2"/>
    <x v="0"/>
    <n v="745"/>
    <x v="2"/>
    <x v="1"/>
    <x v="0"/>
    <n v="51548.14"/>
    <x v="0"/>
    <x v="1"/>
    <x v="3"/>
  </r>
  <r>
    <n v="15694200"/>
    <s v="Gardner"/>
    <x v="0"/>
    <x v="1"/>
    <n v="36"/>
    <x v="0"/>
    <x v="2"/>
    <n v="178111.82"/>
    <x v="2"/>
    <x v="0"/>
    <n v="693"/>
    <x v="2"/>
    <x v="1"/>
    <x v="1"/>
    <n v="58719.63"/>
    <x v="0"/>
    <x v="1"/>
    <x v="1"/>
  </r>
  <r>
    <n v="15721426"/>
    <s v="Milne"/>
    <x v="2"/>
    <x v="1"/>
    <n v="65"/>
    <x v="2"/>
    <x v="7"/>
    <n v="126306.64"/>
    <x v="2"/>
    <x v="1"/>
    <n v="606"/>
    <x v="0"/>
    <x v="1"/>
    <x v="1"/>
    <n v="7861.68"/>
    <x v="0"/>
    <x v="3"/>
    <x v="3"/>
  </r>
  <r>
    <n v="15725997"/>
    <s v="She"/>
    <x v="0"/>
    <x v="0"/>
    <n v="35"/>
    <x v="0"/>
    <x v="5"/>
    <n v="100768.77"/>
    <x v="2"/>
    <x v="0"/>
    <n v="660"/>
    <x v="2"/>
    <x v="0"/>
    <x v="1"/>
    <n v="19199.61"/>
    <x v="1"/>
    <x v="3"/>
    <x v="1"/>
  </r>
  <r>
    <n v="15762138"/>
    <s v="Hu"/>
    <x v="0"/>
    <x v="1"/>
    <n v="42"/>
    <x v="0"/>
    <x v="8"/>
    <n v="0"/>
    <x v="0"/>
    <x v="2"/>
    <n v="608"/>
    <x v="0"/>
    <x v="0"/>
    <x v="1"/>
    <n v="178504.29"/>
    <x v="1"/>
    <x v="4"/>
    <x v="2"/>
  </r>
  <r>
    <n v="15750649"/>
    <s v="Uwakwe"/>
    <x v="0"/>
    <x v="0"/>
    <n v="44"/>
    <x v="0"/>
    <x v="6"/>
    <n v="0"/>
    <x v="0"/>
    <x v="2"/>
    <n v="744"/>
    <x v="2"/>
    <x v="0"/>
    <x v="0"/>
    <n v="189016.14"/>
    <x v="1"/>
    <x v="4"/>
    <x v="2"/>
  </r>
  <r>
    <n v="15685706"/>
    <s v="Bird"/>
    <x v="0"/>
    <x v="0"/>
    <n v="40"/>
    <x v="0"/>
    <x v="3"/>
    <n v="118991.79"/>
    <x v="2"/>
    <x v="0"/>
    <n v="731"/>
    <x v="2"/>
    <x v="0"/>
    <x v="0"/>
    <n v="156048.64000000001"/>
    <x v="1"/>
    <x v="2"/>
    <x v="1"/>
  </r>
  <r>
    <n v="15641835"/>
    <s v="Anderson"/>
    <x v="0"/>
    <x v="1"/>
    <n v="72"/>
    <x v="2"/>
    <x v="6"/>
    <n v="140997.26"/>
    <x v="2"/>
    <x v="0"/>
    <n v="683"/>
    <x v="2"/>
    <x v="1"/>
    <x v="0"/>
    <n v="52876.41"/>
    <x v="1"/>
    <x v="1"/>
    <x v="2"/>
  </r>
  <r>
    <n v="15586821"/>
    <s v="Bellew"/>
    <x v="0"/>
    <x v="1"/>
    <n v="28"/>
    <x v="1"/>
    <x v="8"/>
    <n v="0"/>
    <x v="0"/>
    <x v="2"/>
    <n v="727"/>
    <x v="2"/>
    <x v="1"/>
    <x v="0"/>
    <n v="19653.080000000002"/>
    <x v="1"/>
    <x v="3"/>
    <x v="2"/>
  </r>
  <r>
    <n v="15569678"/>
    <s v="Cocci"/>
    <x v="2"/>
    <x v="1"/>
    <n v="32"/>
    <x v="0"/>
    <x v="5"/>
    <n v="166824.59"/>
    <x v="2"/>
    <x v="0"/>
    <n v="561"/>
    <x v="1"/>
    <x v="0"/>
    <x v="1"/>
    <n v="139451.98000000001"/>
    <x v="1"/>
    <x v="2"/>
    <x v="1"/>
  </r>
  <r>
    <n v="15793842"/>
    <s v="Krichauff"/>
    <x v="0"/>
    <x v="0"/>
    <n v="34"/>
    <x v="0"/>
    <x v="0"/>
    <n v="76322.69"/>
    <x v="1"/>
    <x v="0"/>
    <n v="700"/>
    <x v="2"/>
    <x v="0"/>
    <x v="1"/>
    <n v="128136.29"/>
    <x v="1"/>
    <x v="0"/>
    <x v="0"/>
  </r>
  <r>
    <n v="15667554"/>
    <s v="Cameron"/>
    <x v="0"/>
    <x v="1"/>
    <n v="35"/>
    <x v="0"/>
    <x v="5"/>
    <n v="0"/>
    <x v="0"/>
    <x v="2"/>
    <n v="605"/>
    <x v="0"/>
    <x v="0"/>
    <x v="0"/>
    <n v="45206.57"/>
    <x v="1"/>
    <x v="3"/>
    <x v="1"/>
  </r>
  <r>
    <n v="15794479"/>
    <s v="Becker"/>
    <x v="1"/>
    <x v="1"/>
    <n v="77"/>
    <x v="2"/>
    <x v="2"/>
    <n v="149083.70000000001"/>
    <x v="2"/>
    <x v="0"/>
    <n v="767"/>
    <x v="2"/>
    <x v="0"/>
    <x v="0"/>
    <n v="190146.83"/>
    <x v="1"/>
    <x v="4"/>
    <x v="1"/>
  </r>
  <r>
    <n v="15585041"/>
    <s v="Ainsworth"/>
    <x v="0"/>
    <x v="1"/>
    <n v="33"/>
    <x v="0"/>
    <x v="3"/>
    <n v="0"/>
    <x v="0"/>
    <x v="2"/>
    <n v="511"/>
    <x v="1"/>
    <x v="1"/>
    <x v="0"/>
    <n v="158313.87"/>
    <x v="1"/>
    <x v="2"/>
    <x v="1"/>
  </r>
  <r>
    <n v="15780650"/>
    <s v="Biryukov"/>
    <x v="0"/>
    <x v="1"/>
    <n v="40"/>
    <x v="0"/>
    <x v="9"/>
    <n v="0"/>
    <x v="0"/>
    <x v="0"/>
    <n v="667"/>
    <x v="2"/>
    <x v="0"/>
    <x v="0"/>
    <n v="96670.2"/>
    <x v="1"/>
    <x v="0"/>
    <x v="3"/>
  </r>
  <r>
    <n v="15780846"/>
    <s v="Redding"/>
    <x v="0"/>
    <x v="1"/>
    <n v="33"/>
    <x v="0"/>
    <x v="1"/>
    <n v="126588.81"/>
    <x v="2"/>
    <x v="2"/>
    <n v="787"/>
    <x v="3"/>
    <x v="1"/>
    <x v="0"/>
    <n v="62163.53"/>
    <x v="1"/>
    <x v="1"/>
    <x v="0"/>
  </r>
  <r>
    <n v="15805260"/>
    <s v="Wood"/>
    <x v="2"/>
    <x v="0"/>
    <n v="56"/>
    <x v="0"/>
    <x v="0"/>
    <n v="143249.67000000001"/>
    <x v="2"/>
    <x v="0"/>
    <n v="705"/>
    <x v="2"/>
    <x v="0"/>
    <x v="1"/>
    <n v="88428.41"/>
    <x v="0"/>
    <x v="1"/>
    <x v="0"/>
  </r>
  <r>
    <n v="15621629"/>
    <s v="Scott"/>
    <x v="2"/>
    <x v="1"/>
    <n v="43"/>
    <x v="0"/>
    <x v="2"/>
    <n v="81844.91"/>
    <x v="1"/>
    <x v="2"/>
    <n v="773"/>
    <x v="2"/>
    <x v="0"/>
    <x v="0"/>
    <n v="35908.46"/>
    <x v="1"/>
    <x v="3"/>
    <x v="1"/>
  </r>
  <r>
    <n v="15662151"/>
    <s v="Gould"/>
    <x v="0"/>
    <x v="1"/>
    <n v="40"/>
    <x v="0"/>
    <x v="4"/>
    <n v="0"/>
    <x v="0"/>
    <x v="0"/>
    <n v="554"/>
    <x v="1"/>
    <x v="1"/>
    <x v="0"/>
    <n v="168780.04"/>
    <x v="1"/>
    <x v="2"/>
    <x v="2"/>
  </r>
  <r>
    <n v="15747174"/>
    <s v="Hao"/>
    <x v="2"/>
    <x v="1"/>
    <n v="58"/>
    <x v="0"/>
    <x v="9"/>
    <n v="190298.89"/>
    <x v="2"/>
    <x v="2"/>
    <n v="526"/>
    <x v="1"/>
    <x v="0"/>
    <x v="0"/>
    <n v="191263.76"/>
    <x v="1"/>
    <x v="4"/>
    <x v="3"/>
  </r>
  <r>
    <n v="15651585"/>
    <s v="Power"/>
    <x v="2"/>
    <x v="1"/>
    <n v="35"/>
    <x v="0"/>
    <x v="0"/>
    <n v="117212.18"/>
    <x v="2"/>
    <x v="0"/>
    <n v="661"/>
    <x v="2"/>
    <x v="0"/>
    <x v="0"/>
    <n v="83052.03"/>
    <x v="1"/>
    <x v="1"/>
    <x v="0"/>
  </r>
  <r>
    <n v="15649738"/>
    <s v="White"/>
    <x v="0"/>
    <x v="0"/>
    <n v="46"/>
    <x v="0"/>
    <x v="10"/>
    <n v="0"/>
    <x v="0"/>
    <x v="2"/>
    <n v="698"/>
    <x v="2"/>
    <x v="0"/>
    <x v="0"/>
    <n v="125962.02"/>
    <x v="1"/>
    <x v="0"/>
    <x v="0"/>
  </r>
  <r>
    <n v="15633108"/>
    <s v="Thorpe"/>
    <x v="0"/>
    <x v="1"/>
    <n v="26"/>
    <x v="1"/>
    <x v="4"/>
    <n v="139848.17000000001"/>
    <x v="2"/>
    <x v="0"/>
    <n v="646"/>
    <x v="0"/>
    <x v="0"/>
    <x v="1"/>
    <n v="164696.26999999999"/>
    <x v="1"/>
    <x v="2"/>
    <x v="2"/>
  </r>
  <r>
    <n v="15769254"/>
    <s v="Tuan"/>
    <x v="2"/>
    <x v="0"/>
    <n v="34"/>
    <x v="0"/>
    <x v="9"/>
    <n v="101861.36"/>
    <x v="2"/>
    <x v="2"/>
    <n v="757"/>
    <x v="2"/>
    <x v="1"/>
    <x v="1"/>
    <n v="187011.96"/>
    <x v="1"/>
    <x v="4"/>
    <x v="3"/>
  </r>
  <r>
    <n v="15704746"/>
    <s v="Inman"/>
    <x v="1"/>
    <x v="1"/>
    <n v="35"/>
    <x v="0"/>
    <x v="0"/>
    <n v="167455.66"/>
    <x v="2"/>
    <x v="2"/>
    <n v="699"/>
    <x v="2"/>
    <x v="0"/>
    <x v="0"/>
    <n v="55324.49"/>
    <x v="1"/>
    <x v="1"/>
    <x v="0"/>
  </r>
  <r>
    <n v="15637644"/>
    <s v="Hanson"/>
    <x v="0"/>
    <x v="0"/>
    <n v="24"/>
    <x v="1"/>
    <x v="4"/>
    <n v="0"/>
    <x v="0"/>
    <x v="2"/>
    <n v="667"/>
    <x v="2"/>
    <x v="1"/>
    <x v="0"/>
    <n v="34335.550000000003"/>
    <x v="1"/>
    <x v="3"/>
    <x v="2"/>
  </r>
  <r>
    <n v="15609562"/>
    <s v="MacDonald"/>
    <x v="1"/>
    <x v="0"/>
    <n v="43"/>
    <x v="0"/>
    <x v="1"/>
    <n v="116360.07"/>
    <x v="2"/>
    <x v="0"/>
    <n v="774"/>
    <x v="2"/>
    <x v="0"/>
    <x v="1"/>
    <n v="17004.14"/>
    <x v="1"/>
    <x v="3"/>
    <x v="0"/>
  </r>
  <r>
    <n v="15787459"/>
    <s v="Parkes"/>
    <x v="1"/>
    <x v="1"/>
    <n v="40"/>
    <x v="0"/>
    <x v="6"/>
    <n v="88466.82"/>
    <x v="1"/>
    <x v="0"/>
    <n v="745"/>
    <x v="2"/>
    <x v="1"/>
    <x v="1"/>
    <n v="116331.42"/>
    <x v="1"/>
    <x v="0"/>
    <x v="2"/>
  </r>
  <r>
    <n v="15762902"/>
    <s v="Stanley"/>
    <x v="0"/>
    <x v="0"/>
    <n v="42"/>
    <x v="0"/>
    <x v="3"/>
    <n v="0"/>
    <x v="0"/>
    <x v="2"/>
    <n v="649"/>
    <x v="0"/>
    <x v="1"/>
    <x v="0"/>
    <n v="22974.01"/>
    <x v="1"/>
    <x v="3"/>
    <x v="1"/>
  </r>
  <r>
    <n v="15738605"/>
    <s v="Fischer"/>
    <x v="2"/>
    <x v="0"/>
    <n v="46"/>
    <x v="0"/>
    <x v="8"/>
    <n v="123642.36"/>
    <x v="2"/>
    <x v="0"/>
    <n v="634"/>
    <x v="0"/>
    <x v="0"/>
    <x v="0"/>
    <n v="49725.16"/>
    <x v="0"/>
    <x v="3"/>
    <x v="2"/>
  </r>
  <r>
    <n v="15724889"/>
    <s v="Chinweuba"/>
    <x v="1"/>
    <x v="1"/>
    <n v="38"/>
    <x v="0"/>
    <x v="9"/>
    <n v="0"/>
    <x v="0"/>
    <x v="0"/>
    <n v="665"/>
    <x v="2"/>
    <x v="1"/>
    <x v="0"/>
    <n v="87412.74"/>
    <x v="1"/>
    <x v="1"/>
    <x v="3"/>
  </r>
  <r>
    <n v="15730735"/>
    <s v="Henning"/>
    <x v="0"/>
    <x v="1"/>
    <n v="38"/>
    <x v="0"/>
    <x v="9"/>
    <n v="72286.84"/>
    <x v="1"/>
    <x v="2"/>
    <n v="713"/>
    <x v="2"/>
    <x v="0"/>
    <x v="0"/>
    <n v="26136.89"/>
    <x v="1"/>
    <x v="3"/>
    <x v="3"/>
  </r>
  <r>
    <n v="15689147"/>
    <s v="Ogochukwu"/>
    <x v="0"/>
    <x v="0"/>
    <n v="40"/>
    <x v="0"/>
    <x v="1"/>
    <n v="0"/>
    <x v="0"/>
    <x v="2"/>
    <n v="652"/>
    <x v="0"/>
    <x v="0"/>
    <x v="1"/>
    <n v="126554.96"/>
    <x v="1"/>
    <x v="0"/>
    <x v="0"/>
  </r>
  <r>
    <n v="15730397"/>
    <s v="Narelle"/>
    <x v="1"/>
    <x v="1"/>
    <n v="40"/>
    <x v="0"/>
    <x v="1"/>
    <n v="109681.61"/>
    <x v="2"/>
    <x v="0"/>
    <n v="739"/>
    <x v="2"/>
    <x v="0"/>
    <x v="0"/>
    <n v="193321.3"/>
    <x v="1"/>
    <x v="4"/>
    <x v="0"/>
  </r>
  <r>
    <n v="15762169"/>
    <s v="Bergman"/>
    <x v="2"/>
    <x v="1"/>
    <n v="37"/>
    <x v="0"/>
    <x v="9"/>
    <n v="145018.64000000001"/>
    <x v="2"/>
    <x v="2"/>
    <n v="556"/>
    <x v="1"/>
    <x v="0"/>
    <x v="1"/>
    <n v="90928.02"/>
    <x v="0"/>
    <x v="0"/>
    <x v="3"/>
  </r>
  <r>
    <n v="15589320"/>
    <s v="Sagese"/>
    <x v="1"/>
    <x v="1"/>
    <n v="34"/>
    <x v="0"/>
    <x v="2"/>
    <n v="0"/>
    <x v="0"/>
    <x v="0"/>
    <n v="699"/>
    <x v="2"/>
    <x v="0"/>
    <x v="0"/>
    <n v="76510.460000000006"/>
    <x v="1"/>
    <x v="1"/>
    <x v="1"/>
  </r>
  <r>
    <n v="15799211"/>
    <s v="Anenechi"/>
    <x v="1"/>
    <x v="0"/>
    <n v="32"/>
    <x v="0"/>
    <x v="2"/>
    <n v="187487.63"/>
    <x v="2"/>
    <x v="0"/>
    <n v="708"/>
    <x v="2"/>
    <x v="0"/>
    <x v="0"/>
    <n v="120115.5"/>
    <x v="1"/>
    <x v="0"/>
    <x v="1"/>
  </r>
  <r>
    <n v="15798310"/>
    <s v="Palerma"/>
    <x v="0"/>
    <x v="1"/>
    <n v="35"/>
    <x v="0"/>
    <x v="0"/>
    <n v="165692.91"/>
    <x v="2"/>
    <x v="0"/>
    <n v="480"/>
    <x v="4"/>
    <x v="0"/>
    <x v="0"/>
    <n v="197984.58"/>
    <x v="1"/>
    <x v="4"/>
    <x v="0"/>
  </r>
  <r>
    <n v="15609998"/>
    <s v="Okwudilichukwu"/>
    <x v="2"/>
    <x v="0"/>
    <n v="59"/>
    <x v="0"/>
    <x v="8"/>
    <n v="137648.41"/>
    <x v="2"/>
    <x v="0"/>
    <n v="700"/>
    <x v="2"/>
    <x v="0"/>
    <x v="1"/>
    <n v="142977.04999999999"/>
    <x v="0"/>
    <x v="2"/>
    <x v="2"/>
  </r>
  <r>
    <n v="15583548"/>
    <s v="Harrison"/>
    <x v="1"/>
    <x v="0"/>
    <n v="47"/>
    <x v="0"/>
    <x v="5"/>
    <n v="118560"/>
    <x v="2"/>
    <x v="0"/>
    <n v="525"/>
    <x v="1"/>
    <x v="0"/>
    <x v="1"/>
    <n v="82522.61"/>
    <x v="0"/>
    <x v="1"/>
    <x v="1"/>
  </r>
  <r>
    <n v="15761763"/>
    <s v="Jamieson"/>
    <x v="0"/>
    <x v="1"/>
    <n v="33"/>
    <x v="0"/>
    <x v="2"/>
    <n v="164385.53"/>
    <x v="2"/>
    <x v="0"/>
    <n v="845"/>
    <x v="3"/>
    <x v="0"/>
    <x v="1"/>
    <n v="150664.97"/>
    <x v="1"/>
    <x v="2"/>
    <x v="1"/>
  </r>
  <r>
    <n v="15764409"/>
    <s v="Goodman"/>
    <x v="0"/>
    <x v="1"/>
    <n v="37"/>
    <x v="0"/>
    <x v="9"/>
    <n v="108286.5"/>
    <x v="2"/>
    <x v="0"/>
    <n v="613"/>
    <x v="0"/>
    <x v="0"/>
    <x v="0"/>
    <n v="114153.44"/>
    <x v="1"/>
    <x v="0"/>
    <x v="3"/>
  </r>
  <r>
    <n v="15710161"/>
    <s v="Ko"/>
    <x v="0"/>
    <x v="0"/>
    <n v="34"/>
    <x v="0"/>
    <x v="0"/>
    <n v="0"/>
    <x v="0"/>
    <x v="2"/>
    <n v="850"/>
    <x v="3"/>
    <x v="0"/>
    <x v="0"/>
    <n v="171706.66"/>
    <x v="1"/>
    <x v="4"/>
    <x v="0"/>
  </r>
  <r>
    <n v="15735246"/>
    <s v="Norman"/>
    <x v="1"/>
    <x v="0"/>
    <n v="58"/>
    <x v="0"/>
    <x v="9"/>
    <n v="0"/>
    <x v="0"/>
    <x v="2"/>
    <n v="798"/>
    <x v="3"/>
    <x v="1"/>
    <x v="1"/>
    <n v="119071.56"/>
    <x v="0"/>
    <x v="0"/>
    <x v="3"/>
  </r>
  <r>
    <n v="15791700"/>
    <s v="Ugochukwutubelum"/>
    <x v="2"/>
    <x v="1"/>
    <n v="47"/>
    <x v="0"/>
    <x v="0"/>
    <n v="118079.47"/>
    <x v="2"/>
    <x v="3"/>
    <n v="773"/>
    <x v="2"/>
    <x v="0"/>
    <x v="0"/>
    <n v="143007.49"/>
    <x v="0"/>
    <x v="2"/>
    <x v="0"/>
  </r>
  <r>
    <n v="15670753"/>
    <s v="Uvarova"/>
    <x v="1"/>
    <x v="1"/>
    <n v="35"/>
    <x v="0"/>
    <x v="0"/>
    <n v="127283.78"/>
    <x v="2"/>
    <x v="0"/>
    <n v="614"/>
    <x v="0"/>
    <x v="0"/>
    <x v="0"/>
    <n v="31302.35"/>
    <x v="1"/>
    <x v="3"/>
    <x v="0"/>
  </r>
  <r>
    <n v="15573876"/>
    <s v="Chia"/>
    <x v="1"/>
    <x v="1"/>
    <n v="48"/>
    <x v="0"/>
    <x v="2"/>
    <n v="0"/>
    <x v="0"/>
    <x v="2"/>
    <n v="473"/>
    <x v="4"/>
    <x v="0"/>
    <x v="1"/>
    <n v="71139.8"/>
    <x v="1"/>
    <x v="1"/>
    <x v="1"/>
  </r>
  <r>
    <n v="15770174"/>
    <s v="Piazza"/>
    <x v="0"/>
    <x v="1"/>
    <n v="29"/>
    <x v="1"/>
    <x v="5"/>
    <n v="141389.06"/>
    <x v="2"/>
    <x v="0"/>
    <n v="762"/>
    <x v="2"/>
    <x v="0"/>
    <x v="1"/>
    <n v="54122.89"/>
    <x v="1"/>
    <x v="1"/>
    <x v="1"/>
  </r>
  <r>
    <n v="15641114"/>
    <s v="Power"/>
    <x v="0"/>
    <x v="1"/>
    <n v="37"/>
    <x v="0"/>
    <x v="2"/>
    <n v="130091.5"/>
    <x v="2"/>
    <x v="0"/>
    <n v="701"/>
    <x v="2"/>
    <x v="0"/>
    <x v="0"/>
    <n v="120031.29"/>
    <x v="1"/>
    <x v="0"/>
    <x v="1"/>
  </r>
  <r>
    <n v="15682435"/>
    <s v="P'eng"/>
    <x v="0"/>
    <x v="1"/>
    <n v="35"/>
    <x v="0"/>
    <x v="4"/>
    <n v="143744.76999999999"/>
    <x v="2"/>
    <x v="2"/>
    <n v="600"/>
    <x v="0"/>
    <x v="0"/>
    <x v="1"/>
    <n v="104076.51"/>
    <x v="1"/>
    <x v="0"/>
    <x v="2"/>
  </r>
  <r>
    <n v="15751788"/>
    <s v="Johnson"/>
    <x v="1"/>
    <x v="1"/>
    <n v="28"/>
    <x v="1"/>
    <x v="9"/>
    <n v="97408.03"/>
    <x v="1"/>
    <x v="0"/>
    <n v="850"/>
    <x v="3"/>
    <x v="0"/>
    <x v="0"/>
    <n v="175853.64"/>
    <x v="1"/>
    <x v="4"/>
    <x v="3"/>
  </r>
  <r>
    <n v="15672598"/>
    <s v="Walker"/>
    <x v="1"/>
    <x v="1"/>
    <n v="30"/>
    <x v="0"/>
    <x v="9"/>
    <n v="111927.45"/>
    <x v="2"/>
    <x v="0"/>
    <n v="613"/>
    <x v="0"/>
    <x v="0"/>
    <x v="0"/>
    <n v="175795.87"/>
    <x v="1"/>
    <x v="4"/>
    <x v="3"/>
  </r>
  <r>
    <n v="15762803"/>
    <s v="Innes"/>
    <x v="0"/>
    <x v="1"/>
    <n v="31"/>
    <x v="0"/>
    <x v="6"/>
    <n v="0"/>
    <x v="0"/>
    <x v="2"/>
    <n v="509"/>
    <x v="1"/>
    <x v="0"/>
    <x v="1"/>
    <n v="15360.91"/>
    <x v="1"/>
    <x v="3"/>
    <x v="2"/>
  </r>
  <r>
    <n v="15812982"/>
    <s v="Francis"/>
    <x v="1"/>
    <x v="1"/>
    <n v="38"/>
    <x v="0"/>
    <x v="0"/>
    <n v="0"/>
    <x v="0"/>
    <x v="0"/>
    <n v="509"/>
    <x v="1"/>
    <x v="1"/>
    <x v="1"/>
    <n v="168460.12"/>
    <x v="1"/>
    <x v="2"/>
    <x v="0"/>
  </r>
  <r>
    <n v="15597901"/>
    <s v="Chidozie"/>
    <x v="0"/>
    <x v="1"/>
    <n v="34"/>
    <x v="0"/>
    <x v="1"/>
    <n v="0"/>
    <x v="0"/>
    <x v="0"/>
    <n v="609"/>
    <x v="0"/>
    <x v="0"/>
    <x v="0"/>
    <n v="181177.9"/>
    <x v="1"/>
    <x v="4"/>
    <x v="0"/>
  </r>
  <r>
    <n v="15731507"/>
    <s v="Mackenzie"/>
    <x v="0"/>
    <x v="0"/>
    <n v="33"/>
    <x v="0"/>
    <x v="1"/>
    <n v="188285.68"/>
    <x v="2"/>
    <x v="0"/>
    <n v="456"/>
    <x v="4"/>
    <x v="1"/>
    <x v="1"/>
    <n v="58363.94"/>
    <x v="1"/>
    <x v="1"/>
    <x v="0"/>
  </r>
  <r>
    <n v="15809826"/>
    <s v="Craigie"/>
    <x v="0"/>
    <x v="0"/>
    <n v="46"/>
    <x v="0"/>
    <x v="0"/>
    <n v="109705.52"/>
    <x v="2"/>
    <x v="0"/>
    <n v="728"/>
    <x v="2"/>
    <x v="0"/>
    <x v="1"/>
    <n v="20276.87"/>
    <x v="0"/>
    <x v="3"/>
    <x v="0"/>
  </r>
  <r>
    <n v="15764237"/>
    <s v="Manfrin"/>
    <x v="1"/>
    <x v="1"/>
    <n v="33"/>
    <x v="0"/>
    <x v="9"/>
    <n v="0"/>
    <x v="0"/>
    <x v="2"/>
    <n v="663"/>
    <x v="2"/>
    <x v="1"/>
    <x v="1"/>
    <n v="91514.62"/>
    <x v="1"/>
    <x v="0"/>
    <x v="3"/>
  </r>
  <r>
    <n v="15769917"/>
    <s v="Onyekachi"/>
    <x v="2"/>
    <x v="0"/>
    <n v="34"/>
    <x v="0"/>
    <x v="1"/>
    <n v="127122.79"/>
    <x v="2"/>
    <x v="1"/>
    <n v="673"/>
    <x v="2"/>
    <x v="1"/>
    <x v="0"/>
    <n v="76703.100000000006"/>
    <x v="1"/>
    <x v="1"/>
    <x v="0"/>
  </r>
  <r>
    <n v="15641850"/>
    <s v="Pethard"/>
    <x v="0"/>
    <x v="1"/>
    <n v="40"/>
    <x v="0"/>
    <x v="10"/>
    <n v="98241.04"/>
    <x v="1"/>
    <x v="0"/>
    <n v="717"/>
    <x v="2"/>
    <x v="0"/>
    <x v="1"/>
    <n v="110887.14"/>
    <x v="1"/>
    <x v="0"/>
    <x v="0"/>
  </r>
  <r>
    <n v="15770974"/>
    <s v="Nwabugwu"/>
    <x v="2"/>
    <x v="0"/>
    <n v="37"/>
    <x v="0"/>
    <x v="2"/>
    <n v="170840.08"/>
    <x v="2"/>
    <x v="2"/>
    <n v="741"/>
    <x v="2"/>
    <x v="1"/>
    <x v="1"/>
    <n v="109843.16"/>
    <x v="1"/>
    <x v="0"/>
    <x v="1"/>
  </r>
  <r>
    <n v="15803749"/>
    <s v="DeRose"/>
    <x v="2"/>
    <x v="0"/>
    <n v="41"/>
    <x v="0"/>
    <x v="4"/>
    <n v="87541.06"/>
    <x v="1"/>
    <x v="2"/>
    <n v="498"/>
    <x v="4"/>
    <x v="0"/>
    <x v="0"/>
    <n v="12577.21"/>
    <x v="0"/>
    <x v="3"/>
    <x v="2"/>
  </r>
  <r>
    <n v="15684999"/>
    <s v="Ch'eng"/>
    <x v="0"/>
    <x v="0"/>
    <n v="26"/>
    <x v="1"/>
    <x v="4"/>
    <n v="62610.96"/>
    <x v="1"/>
    <x v="2"/>
    <n v="850"/>
    <x v="3"/>
    <x v="1"/>
    <x v="0"/>
    <n v="179365.1"/>
    <x v="1"/>
    <x v="4"/>
    <x v="2"/>
  </r>
  <r>
    <n v="15770225"/>
    <s v="Padovesi"/>
    <x v="0"/>
    <x v="1"/>
    <n v="36"/>
    <x v="0"/>
    <x v="9"/>
    <n v="0"/>
    <x v="0"/>
    <x v="2"/>
    <n v="493"/>
    <x v="4"/>
    <x v="0"/>
    <x v="0"/>
    <n v="65816.53"/>
    <x v="1"/>
    <x v="1"/>
    <x v="3"/>
  </r>
  <r>
    <n v="15627484"/>
    <s v="Obielumani"/>
    <x v="0"/>
    <x v="0"/>
    <n v="47"/>
    <x v="0"/>
    <x v="8"/>
    <n v="113328.93"/>
    <x v="2"/>
    <x v="0"/>
    <n v="686"/>
    <x v="2"/>
    <x v="0"/>
    <x v="1"/>
    <n v="124170.9"/>
    <x v="1"/>
    <x v="0"/>
    <x v="2"/>
  </r>
  <r>
    <n v="15610337"/>
    <s v="Stephens"/>
    <x v="1"/>
    <x v="1"/>
    <n v="35"/>
    <x v="0"/>
    <x v="0"/>
    <n v="104832.49"/>
    <x v="2"/>
    <x v="0"/>
    <n v="666"/>
    <x v="2"/>
    <x v="0"/>
    <x v="1"/>
    <n v="175015.12"/>
    <x v="1"/>
    <x v="4"/>
    <x v="0"/>
  </r>
  <r>
    <n v="15752488"/>
    <s v="Emery"/>
    <x v="1"/>
    <x v="0"/>
    <n v="31"/>
    <x v="0"/>
    <x v="9"/>
    <n v="102289.85"/>
    <x v="2"/>
    <x v="0"/>
    <n v="733"/>
    <x v="2"/>
    <x v="0"/>
    <x v="0"/>
    <n v="115441.66"/>
    <x v="1"/>
    <x v="0"/>
    <x v="3"/>
  </r>
  <r>
    <n v="15610056"/>
    <s v="Dufresne"/>
    <x v="2"/>
    <x v="0"/>
    <n v="34"/>
    <x v="0"/>
    <x v="5"/>
    <n v="125227.82"/>
    <x v="2"/>
    <x v="2"/>
    <n v="631"/>
    <x v="0"/>
    <x v="1"/>
    <x v="0"/>
    <n v="128247.03"/>
    <x v="1"/>
    <x v="0"/>
    <x v="1"/>
  </r>
  <r>
    <n v="15806049"/>
    <s v="Lee"/>
    <x v="2"/>
    <x v="0"/>
    <n v="49"/>
    <x v="0"/>
    <x v="8"/>
    <n v="140510.89000000001"/>
    <x v="2"/>
    <x v="0"/>
    <n v="714"/>
    <x v="2"/>
    <x v="0"/>
    <x v="1"/>
    <n v="141914.94"/>
    <x v="1"/>
    <x v="2"/>
    <x v="2"/>
  </r>
  <r>
    <n v="15736069"/>
    <s v="Hsing"/>
    <x v="2"/>
    <x v="0"/>
    <n v="35"/>
    <x v="0"/>
    <x v="5"/>
    <n v="132253.22"/>
    <x v="2"/>
    <x v="0"/>
    <n v="767"/>
    <x v="2"/>
    <x v="0"/>
    <x v="1"/>
    <n v="115566.57"/>
    <x v="0"/>
    <x v="0"/>
    <x v="1"/>
  </r>
  <r>
    <n v="15763662"/>
    <s v="Longo"/>
    <x v="2"/>
    <x v="1"/>
    <n v="43"/>
    <x v="0"/>
    <x v="0"/>
    <n v="39043.29"/>
    <x v="1"/>
    <x v="2"/>
    <n v="711"/>
    <x v="2"/>
    <x v="0"/>
    <x v="0"/>
    <n v="175423.69"/>
    <x v="1"/>
    <x v="4"/>
    <x v="0"/>
  </r>
  <r>
    <n v="15615575"/>
    <s v="Vial"/>
    <x v="0"/>
    <x v="1"/>
    <n v="34"/>
    <x v="0"/>
    <x v="2"/>
    <n v="0"/>
    <x v="0"/>
    <x v="2"/>
    <n v="722"/>
    <x v="2"/>
    <x v="0"/>
    <x v="0"/>
    <n v="133447.49"/>
    <x v="1"/>
    <x v="2"/>
    <x v="1"/>
  </r>
  <r>
    <n v="15691723"/>
    <s v="Chukwudi"/>
    <x v="1"/>
    <x v="1"/>
    <n v="55"/>
    <x v="0"/>
    <x v="9"/>
    <n v="99685.06"/>
    <x v="1"/>
    <x v="0"/>
    <n v="631"/>
    <x v="0"/>
    <x v="0"/>
    <x v="1"/>
    <n v="114474.98"/>
    <x v="1"/>
    <x v="0"/>
    <x v="3"/>
  </r>
  <r>
    <n v="15774098"/>
    <s v="Grant"/>
    <x v="2"/>
    <x v="1"/>
    <n v="38"/>
    <x v="0"/>
    <x v="6"/>
    <n v="125385.49"/>
    <x v="2"/>
    <x v="2"/>
    <n v="701"/>
    <x v="2"/>
    <x v="1"/>
    <x v="0"/>
    <n v="52044.66"/>
    <x v="1"/>
    <x v="1"/>
    <x v="2"/>
  </r>
  <r>
    <n v="15750808"/>
    <s v="Ma"/>
    <x v="1"/>
    <x v="1"/>
    <n v="46"/>
    <x v="0"/>
    <x v="0"/>
    <n v="131365.37"/>
    <x v="2"/>
    <x v="2"/>
    <n v="790"/>
    <x v="3"/>
    <x v="0"/>
    <x v="0"/>
    <n v="180290.68"/>
    <x v="1"/>
    <x v="4"/>
    <x v="0"/>
  </r>
  <r>
    <n v="15744368"/>
    <s v="Sun"/>
    <x v="1"/>
    <x v="1"/>
    <n v="58"/>
    <x v="0"/>
    <x v="5"/>
    <n v="98308.51"/>
    <x v="1"/>
    <x v="0"/>
    <n v="633"/>
    <x v="0"/>
    <x v="0"/>
    <x v="0"/>
    <n v="132034.13"/>
    <x v="1"/>
    <x v="2"/>
    <x v="1"/>
  </r>
  <r>
    <n v="15610594"/>
    <s v="Moss"/>
    <x v="0"/>
    <x v="0"/>
    <n v="37"/>
    <x v="0"/>
    <x v="2"/>
    <n v="0"/>
    <x v="0"/>
    <x v="2"/>
    <n v="644"/>
    <x v="0"/>
    <x v="0"/>
    <x v="1"/>
    <n v="20968.88"/>
    <x v="1"/>
    <x v="3"/>
    <x v="1"/>
  </r>
  <r>
    <n v="15756125"/>
    <s v="Booth"/>
    <x v="1"/>
    <x v="1"/>
    <n v="44"/>
    <x v="0"/>
    <x v="8"/>
    <n v="140856.16"/>
    <x v="2"/>
    <x v="2"/>
    <n v="757"/>
    <x v="2"/>
    <x v="0"/>
    <x v="1"/>
    <n v="158735.1"/>
    <x v="1"/>
    <x v="2"/>
    <x v="2"/>
  </r>
  <r>
    <n v="15623277"/>
    <s v="Ross"/>
    <x v="0"/>
    <x v="0"/>
    <n v="30"/>
    <x v="0"/>
    <x v="2"/>
    <n v="0"/>
    <x v="0"/>
    <x v="2"/>
    <n v="696"/>
    <x v="2"/>
    <x v="0"/>
    <x v="0"/>
    <n v="196134.44"/>
    <x v="1"/>
    <x v="4"/>
    <x v="1"/>
  </r>
  <r>
    <n v="15795954"/>
    <s v="Ndukaku"/>
    <x v="0"/>
    <x v="1"/>
    <n v="35"/>
    <x v="0"/>
    <x v="0"/>
    <n v="172274.01"/>
    <x v="2"/>
    <x v="0"/>
    <n v="746"/>
    <x v="2"/>
    <x v="0"/>
    <x v="1"/>
    <n v="22374.97"/>
    <x v="1"/>
    <x v="3"/>
    <x v="0"/>
  </r>
  <r>
    <n v="15671969"/>
    <s v="Pruneda"/>
    <x v="1"/>
    <x v="1"/>
    <n v="36"/>
    <x v="0"/>
    <x v="2"/>
    <n v="0"/>
    <x v="0"/>
    <x v="2"/>
    <n v="649"/>
    <x v="0"/>
    <x v="0"/>
    <x v="1"/>
    <n v="161668.15"/>
    <x v="1"/>
    <x v="2"/>
    <x v="1"/>
  </r>
  <r>
    <n v="15791268"/>
    <s v="Neumann"/>
    <x v="1"/>
    <x v="1"/>
    <n v="38"/>
    <x v="0"/>
    <x v="10"/>
    <n v="122447.76"/>
    <x v="2"/>
    <x v="0"/>
    <n v="565"/>
    <x v="1"/>
    <x v="1"/>
    <x v="1"/>
    <n v="67339.34"/>
    <x v="1"/>
    <x v="1"/>
    <x v="0"/>
  </r>
  <r>
    <n v="15713655"/>
    <s v="Calabrese"/>
    <x v="0"/>
    <x v="0"/>
    <n v="38"/>
    <x v="0"/>
    <x v="7"/>
    <n v="0"/>
    <x v="0"/>
    <x v="2"/>
    <n v="720"/>
    <x v="2"/>
    <x v="0"/>
    <x v="0"/>
    <n v="56229.72"/>
    <x v="0"/>
    <x v="1"/>
    <x v="3"/>
  </r>
  <r>
    <n v="15633930"/>
    <s v="Yobachukwu"/>
    <x v="1"/>
    <x v="0"/>
    <n v="56"/>
    <x v="0"/>
    <x v="5"/>
    <n v="157559.59"/>
    <x v="2"/>
    <x v="2"/>
    <n v="648"/>
    <x v="0"/>
    <x v="0"/>
    <x v="1"/>
    <n v="140991.23000000001"/>
    <x v="0"/>
    <x v="2"/>
    <x v="1"/>
  </r>
  <r>
    <n v="15712849"/>
    <s v="Tung"/>
    <x v="2"/>
    <x v="1"/>
    <n v="41"/>
    <x v="0"/>
    <x v="6"/>
    <n v="126550.7"/>
    <x v="2"/>
    <x v="0"/>
    <n v="632"/>
    <x v="0"/>
    <x v="1"/>
    <x v="1"/>
    <n v="177644.52"/>
    <x v="0"/>
    <x v="4"/>
    <x v="2"/>
  </r>
  <r>
    <n v="15639077"/>
    <s v="Marchesi"/>
    <x v="0"/>
    <x v="0"/>
    <n v="30"/>
    <x v="0"/>
    <x v="0"/>
    <n v="158584.82"/>
    <x v="2"/>
    <x v="1"/>
    <n v="622"/>
    <x v="0"/>
    <x v="0"/>
    <x v="1"/>
    <n v="142342.54999999999"/>
    <x v="0"/>
    <x v="2"/>
    <x v="0"/>
  </r>
  <r>
    <n v="15808784"/>
    <s v="Hess"/>
    <x v="0"/>
    <x v="1"/>
    <n v="28"/>
    <x v="1"/>
    <x v="0"/>
    <n v="163569.60999999999"/>
    <x v="2"/>
    <x v="2"/>
    <n v="835"/>
    <x v="3"/>
    <x v="0"/>
    <x v="0"/>
    <n v="154559.28"/>
    <x v="1"/>
    <x v="2"/>
    <x v="0"/>
  </r>
  <r>
    <n v="15648577"/>
    <s v="Pickering"/>
    <x v="0"/>
    <x v="0"/>
    <n v="31"/>
    <x v="0"/>
    <x v="6"/>
    <n v="0"/>
    <x v="0"/>
    <x v="0"/>
    <n v="493"/>
    <x v="4"/>
    <x v="0"/>
    <x v="0"/>
    <n v="176570.28"/>
    <x v="0"/>
    <x v="4"/>
    <x v="2"/>
  </r>
  <r>
    <n v="15670345"/>
    <s v="Mazzi"/>
    <x v="2"/>
    <x v="0"/>
    <n v="33"/>
    <x v="0"/>
    <x v="5"/>
    <n v="127211.45"/>
    <x v="2"/>
    <x v="0"/>
    <n v="785"/>
    <x v="3"/>
    <x v="1"/>
    <x v="1"/>
    <n v="191961.83"/>
    <x v="1"/>
    <x v="4"/>
    <x v="1"/>
  </r>
  <r>
    <n v="15633112"/>
    <s v="Madukaego"/>
    <x v="2"/>
    <x v="1"/>
    <n v="42"/>
    <x v="0"/>
    <x v="6"/>
    <n v="118199.97"/>
    <x v="2"/>
    <x v="2"/>
    <n v="681"/>
    <x v="2"/>
    <x v="0"/>
    <x v="1"/>
    <n v="9452.8799999999992"/>
    <x v="0"/>
    <x v="3"/>
    <x v="2"/>
  </r>
  <r>
    <n v="15714397"/>
    <s v="Trentino"/>
    <x v="2"/>
    <x v="0"/>
    <n v="30"/>
    <x v="0"/>
    <x v="0"/>
    <n v="101014.08"/>
    <x v="2"/>
    <x v="2"/>
    <n v="621"/>
    <x v="0"/>
    <x v="0"/>
    <x v="0"/>
    <n v="165257.31"/>
    <x v="1"/>
    <x v="2"/>
    <x v="0"/>
  </r>
  <r>
    <n v="15780038"/>
    <s v="Paterson"/>
    <x v="1"/>
    <x v="1"/>
    <n v="38"/>
    <x v="0"/>
    <x v="5"/>
    <n v="119208.85"/>
    <x v="2"/>
    <x v="0"/>
    <n v="756"/>
    <x v="2"/>
    <x v="0"/>
    <x v="1"/>
    <n v="169763.89"/>
    <x v="0"/>
    <x v="2"/>
    <x v="1"/>
  </r>
  <r>
    <n v="15756305"/>
    <s v="Marchesi"/>
    <x v="0"/>
    <x v="0"/>
    <n v="66"/>
    <x v="2"/>
    <x v="5"/>
    <n v="0"/>
    <x v="0"/>
    <x v="2"/>
    <n v="515"/>
    <x v="1"/>
    <x v="0"/>
    <x v="0"/>
    <n v="160663.10999999999"/>
    <x v="1"/>
    <x v="2"/>
    <x v="1"/>
  </r>
  <r>
    <n v="15578799"/>
    <s v="Anayolisa"/>
    <x v="0"/>
    <x v="0"/>
    <n v="58"/>
    <x v="0"/>
    <x v="7"/>
    <n v="53772.73"/>
    <x v="1"/>
    <x v="0"/>
    <n v="625"/>
    <x v="0"/>
    <x v="0"/>
    <x v="0"/>
    <n v="192072.1"/>
    <x v="0"/>
    <x v="4"/>
    <x v="3"/>
  </r>
  <r>
    <n v="15800326"/>
    <s v="Poole"/>
    <x v="1"/>
    <x v="0"/>
    <n v="39"/>
    <x v="0"/>
    <x v="5"/>
    <n v="0"/>
    <x v="0"/>
    <x v="2"/>
    <n v="717"/>
    <x v="2"/>
    <x v="0"/>
    <x v="1"/>
    <n v="93275.61"/>
    <x v="1"/>
    <x v="0"/>
    <x v="1"/>
  </r>
  <r>
    <n v="15785485"/>
    <s v="Zhou"/>
    <x v="2"/>
    <x v="0"/>
    <n v="41"/>
    <x v="0"/>
    <x v="0"/>
    <n v="138878.81"/>
    <x v="2"/>
    <x v="0"/>
    <n v="595"/>
    <x v="1"/>
    <x v="1"/>
    <x v="0"/>
    <n v="112269.67"/>
    <x v="1"/>
    <x v="0"/>
    <x v="0"/>
  </r>
  <r>
    <n v="15783958"/>
    <s v="Bates"/>
    <x v="1"/>
    <x v="0"/>
    <n v="37"/>
    <x v="0"/>
    <x v="1"/>
    <n v="130922.81"/>
    <x v="2"/>
    <x v="2"/>
    <n v="539"/>
    <x v="1"/>
    <x v="1"/>
    <x v="1"/>
    <n v="2186.83"/>
    <x v="1"/>
    <x v="3"/>
    <x v="0"/>
  </r>
  <r>
    <n v="15727546"/>
    <s v="Olejuru"/>
    <x v="0"/>
    <x v="1"/>
    <n v="35"/>
    <x v="0"/>
    <x v="9"/>
    <n v="0"/>
    <x v="0"/>
    <x v="2"/>
    <n v="762"/>
    <x v="2"/>
    <x v="0"/>
    <x v="0"/>
    <n v="43075.7"/>
    <x v="1"/>
    <x v="3"/>
    <x v="3"/>
  </r>
  <r>
    <n v="15739576"/>
    <s v="Bustard"/>
    <x v="1"/>
    <x v="1"/>
    <n v="20"/>
    <x v="1"/>
    <x v="2"/>
    <n v="0"/>
    <x v="0"/>
    <x v="2"/>
    <n v="706"/>
    <x v="2"/>
    <x v="0"/>
    <x v="0"/>
    <n v="12368.11"/>
    <x v="1"/>
    <x v="3"/>
    <x v="1"/>
  </r>
  <r>
    <n v="15631333"/>
    <s v="Wade"/>
    <x v="1"/>
    <x v="0"/>
    <n v="25"/>
    <x v="1"/>
    <x v="2"/>
    <n v="130866.19"/>
    <x v="2"/>
    <x v="0"/>
    <n v="677"/>
    <x v="2"/>
    <x v="0"/>
    <x v="1"/>
    <n v="42410.21"/>
    <x v="1"/>
    <x v="3"/>
    <x v="1"/>
  </r>
  <r>
    <n v="15604782"/>
    <s v="Tan"/>
    <x v="2"/>
    <x v="0"/>
    <n v="33"/>
    <x v="0"/>
    <x v="3"/>
    <n v="187257.94"/>
    <x v="2"/>
    <x v="0"/>
    <n v="733"/>
    <x v="2"/>
    <x v="1"/>
    <x v="0"/>
    <n v="190430.81"/>
    <x v="1"/>
    <x v="4"/>
    <x v="1"/>
  </r>
  <r>
    <n v="15589643"/>
    <s v="Ngozichukwuka"/>
    <x v="1"/>
    <x v="0"/>
    <n v="41"/>
    <x v="0"/>
    <x v="3"/>
    <n v="0"/>
    <x v="0"/>
    <x v="0"/>
    <n v="684"/>
    <x v="2"/>
    <x v="0"/>
    <x v="0"/>
    <n v="138394.37"/>
    <x v="1"/>
    <x v="2"/>
    <x v="1"/>
  </r>
  <r>
    <n v="15585533"/>
    <s v="Calabrese"/>
    <x v="0"/>
    <x v="1"/>
    <n v="36"/>
    <x v="0"/>
    <x v="5"/>
    <n v="147733.64000000001"/>
    <x v="2"/>
    <x v="0"/>
    <n v="679"/>
    <x v="2"/>
    <x v="1"/>
    <x v="0"/>
    <n v="172501.38"/>
    <x v="1"/>
    <x v="4"/>
    <x v="1"/>
  </r>
  <r>
    <n v="15681506"/>
    <s v="Lane"/>
    <x v="1"/>
    <x v="1"/>
    <n v="43"/>
    <x v="0"/>
    <x v="1"/>
    <n v="0"/>
    <x v="0"/>
    <x v="2"/>
    <n v="478"/>
    <x v="4"/>
    <x v="0"/>
    <x v="0"/>
    <n v="197916.43"/>
    <x v="1"/>
    <x v="4"/>
    <x v="0"/>
  </r>
  <r>
    <n v="15630551"/>
    <s v="Forbes"/>
    <x v="0"/>
    <x v="1"/>
    <n v="33"/>
    <x v="0"/>
    <x v="0"/>
    <n v="163139.26999999999"/>
    <x v="2"/>
    <x v="0"/>
    <n v="696"/>
    <x v="2"/>
    <x v="0"/>
    <x v="0"/>
    <n v="7035.36"/>
    <x v="1"/>
    <x v="3"/>
    <x v="0"/>
  </r>
  <r>
    <n v="15698349"/>
    <s v="Davy"/>
    <x v="1"/>
    <x v="0"/>
    <n v="35"/>
    <x v="0"/>
    <x v="4"/>
    <n v="0"/>
    <x v="0"/>
    <x v="2"/>
    <n v="686"/>
    <x v="2"/>
    <x v="0"/>
    <x v="0"/>
    <n v="159676.54999999999"/>
    <x v="1"/>
    <x v="2"/>
    <x v="2"/>
  </r>
  <r>
    <n v="15776631"/>
    <s v="Ma"/>
    <x v="0"/>
    <x v="0"/>
    <n v="36"/>
    <x v="0"/>
    <x v="8"/>
    <n v="119540.15"/>
    <x v="2"/>
    <x v="0"/>
    <n v="466"/>
    <x v="4"/>
    <x v="1"/>
    <x v="0"/>
    <n v="80603.990000000005"/>
    <x v="1"/>
    <x v="1"/>
    <x v="2"/>
  </r>
  <r>
    <n v="15762216"/>
    <s v="Barrera"/>
    <x v="0"/>
    <x v="0"/>
    <n v="41"/>
    <x v="0"/>
    <x v="4"/>
    <n v="129553.76"/>
    <x v="2"/>
    <x v="2"/>
    <n v="686"/>
    <x v="2"/>
    <x v="0"/>
    <x v="1"/>
    <n v="187599.8"/>
    <x v="1"/>
    <x v="4"/>
    <x v="2"/>
  </r>
  <r>
    <n v="15623927"/>
    <s v="Alexander"/>
    <x v="0"/>
    <x v="1"/>
    <n v="55"/>
    <x v="0"/>
    <x v="9"/>
    <n v="0"/>
    <x v="0"/>
    <x v="2"/>
    <n v="576"/>
    <x v="1"/>
    <x v="0"/>
    <x v="0"/>
    <n v="94450.97"/>
    <x v="1"/>
    <x v="0"/>
    <x v="3"/>
  </r>
  <r>
    <n v="15681402"/>
    <s v="Ngozichukwuka"/>
    <x v="2"/>
    <x v="0"/>
    <n v="61"/>
    <x v="2"/>
    <x v="1"/>
    <n v="66101.89"/>
    <x v="1"/>
    <x v="0"/>
    <n v="763"/>
    <x v="2"/>
    <x v="0"/>
    <x v="0"/>
    <n v="143981.26999999999"/>
    <x v="1"/>
    <x v="2"/>
    <x v="0"/>
  </r>
  <r>
    <n v="15586264"/>
    <s v="Murray"/>
    <x v="0"/>
    <x v="1"/>
    <n v="43"/>
    <x v="0"/>
    <x v="0"/>
    <n v="140431.98000000001"/>
    <x v="2"/>
    <x v="0"/>
    <n v="572"/>
    <x v="1"/>
    <x v="0"/>
    <x v="1"/>
    <n v="26450.57"/>
    <x v="0"/>
    <x v="3"/>
    <x v="0"/>
  </r>
  <r>
    <n v="15594685"/>
    <s v="Hall"/>
    <x v="0"/>
    <x v="0"/>
    <n v="49"/>
    <x v="0"/>
    <x v="0"/>
    <n v="0"/>
    <x v="0"/>
    <x v="2"/>
    <n v="757"/>
    <x v="2"/>
    <x v="1"/>
    <x v="1"/>
    <n v="164482.92000000001"/>
    <x v="1"/>
    <x v="2"/>
    <x v="0"/>
  </r>
  <r>
    <n v="15812945"/>
    <s v="Padovesi"/>
    <x v="0"/>
    <x v="0"/>
    <n v="29"/>
    <x v="1"/>
    <x v="10"/>
    <n v="0"/>
    <x v="0"/>
    <x v="0"/>
    <n v="582"/>
    <x v="1"/>
    <x v="0"/>
    <x v="0"/>
    <n v="84012.81"/>
    <x v="1"/>
    <x v="1"/>
    <x v="0"/>
  </r>
  <r>
    <n v="15734628"/>
    <s v="Lysaght"/>
    <x v="0"/>
    <x v="0"/>
    <n v="35"/>
    <x v="0"/>
    <x v="8"/>
    <n v="0"/>
    <x v="0"/>
    <x v="2"/>
    <n v="623"/>
    <x v="0"/>
    <x v="0"/>
    <x v="1"/>
    <n v="101192.08"/>
    <x v="1"/>
    <x v="0"/>
    <x v="2"/>
  </r>
  <r>
    <n v="15629323"/>
    <s v="Kelechi"/>
    <x v="2"/>
    <x v="0"/>
    <n v="37"/>
    <x v="0"/>
    <x v="4"/>
    <n v="116471.43"/>
    <x v="2"/>
    <x v="2"/>
    <n v="617"/>
    <x v="0"/>
    <x v="0"/>
    <x v="1"/>
    <n v="175324.74"/>
    <x v="0"/>
    <x v="4"/>
    <x v="2"/>
  </r>
  <r>
    <n v="15666823"/>
    <s v="Nebechi"/>
    <x v="0"/>
    <x v="1"/>
    <n v="39"/>
    <x v="0"/>
    <x v="4"/>
    <n v="0"/>
    <x v="0"/>
    <x v="2"/>
    <n v="425"/>
    <x v="4"/>
    <x v="0"/>
    <x v="1"/>
    <n v="197226.32"/>
    <x v="1"/>
    <x v="4"/>
    <x v="2"/>
  </r>
  <r>
    <n v="15777553"/>
    <s v="Hanson"/>
    <x v="0"/>
    <x v="0"/>
    <n v="56"/>
    <x v="0"/>
    <x v="9"/>
    <n v="123785.24"/>
    <x v="2"/>
    <x v="0"/>
    <n v="659"/>
    <x v="0"/>
    <x v="0"/>
    <x v="1"/>
    <n v="99504.03"/>
    <x v="0"/>
    <x v="0"/>
    <x v="3"/>
  </r>
  <r>
    <n v="15613097"/>
    <s v="Kao"/>
    <x v="0"/>
    <x v="0"/>
    <n v="33"/>
    <x v="0"/>
    <x v="4"/>
    <n v="0"/>
    <x v="0"/>
    <x v="2"/>
    <n v="605"/>
    <x v="0"/>
    <x v="1"/>
    <x v="0"/>
    <n v="83700.66"/>
    <x v="1"/>
    <x v="1"/>
    <x v="2"/>
  </r>
  <r>
    <n v="15622217"/>
    <s v="Tu"/>
    <x v="0"/>
    <x v="0"/>
    <n v="38"/>
    <x v="0"/>
    <x v="2"/>
    <n v="88758.95"/>
    <x v="1"/>
    <x v="2"/>
    <n v="538"/>
    <x v="1"/>
    <x v="1"/>
    <x v="1"/>
    <n v="28226.15"/>
    <x v="0"/>
    <x v="3"/>
    <x v="1"/>
  </r>
  <r>
    <n v="15703588"/>
    <s v="Palerma"/>
    <x v="2"/>
    <x v="1"/>
    <n v="25"/>
    <x v="1"/>
    <x v="8"/>
    <n v="153611.82999999999"/>
    <x v="2"/>
    <x v="2"/>
    <n v="665"/>
    <x v="2"/>
    <x v="0"/>
    <x v="1"/>
    <n v="35321.65"/>
    <x v="1"/>
    <x v="3"/>
    <x v="2"/>
  </r>
  <r>
    <n v="15570835"/>
    <s v="Fallaci"/>
    <x v="2"/>
    <x v="0"/>
    <n v="57"/>
    <x v="0"/>
    <x v="4"/>
    <n v="112044.72"/>
    <x v="2"/>
    <x v="0"/>
    <n v="491"/>
    <x v="4"/>
    <x v="0"/>
    <x v="0"/>
    <n v="41229.730000000003"/>
    <x v="0"/>
    <x v="3"/>
    <x v="2"/>
  </r>
  <r>
    <n v="15679299"/>
    <s v="Shen"/>
    <x v="1"/>
    <x v="0"/>
    <n v="27"/>
    <x v="1"/>
    <x v="3"/>
    <n v="123826.07"/>
    <x v="2"/>
    <x v="0"/>
    <n v="726"/>
    <x v="2"/>
    <x v="1"/>
    <x v="0"/>
    <n v="78970.58"/>
    <x v="1"/>
    <x v="1"/>
    <x v="1"/>
  </r>
  <r>
    <n v="15808044"/>
    <s v="Ts'ui"/>
    <x v="0"/>
    <x v="0"/>
    <n v="65"/>
    <x v="2"/>
    <x v="9"/>
    <n v="106804.26"/>
    <x v="2"/>
    <x v="1"/>
    <n v="580"/>
    <x v="1"/>
    <x v="0"/>
    <x v="1"/>
    <n v="107890.69"/>
    <x v="0"/>
    <x v="0"/>
    <x v="3"/>
  </r>
  <r>
    <n v="15579208"/>
    <s v="Chikezie"/>
    <x v="0"/>
    <x v="0"/>
    <n v="48"/>
    <x v="0"/>
    <x v="5"/>
    <n v="0"/>
    <x v="0"/>
    <x v="2"/>
    <n v="550"/>
    <x v="1"/>
    <x v="0"/>
    <x v="0"/>
    <n v="191870.28"/>
    <x v="1"/>
    <x v="4"/>
    <x v="1"/>
  </r>
  <r>
    <n v="15684951"/>
    <s v="He"/>
    <x v="0"/>
    <x v="0"/>
    <n v="59"/>
    <x v="0"/>
    <x v="0"/>
    <n v="68892.77"/>
    <x v="1"/>
    <x v="2"/>
    <n v="542"/>
    <x v="1"/>
    <x v="0"/>
    <x v="1"/>
    <n v="7905.06"/>
    <x v="0"/>
    <x v="3"/>
    <x v="0"/>
  </r>
  <r>
    <n v="15667620"/>
    <s v="Dreyer"/>
    <x v="0"/>
    <x v="0"/>
    <n v="43"/>
    <x v="0"/>
    <x v="5"/>
    <n v="0"/>
    <x v="0"/>
    <x v="2"/>
    <n v="732"/>
    <x v="2"/>
    <x v="0"/>
    <x v="1"/>
    <n v="65731.53"/>
    <x v="1"/>
    <x v="1"/>
    <x v="1"/>
  </r>
  <r>
    <n v="15582960"/>
    <s v="Short"/>
    <x v="0"/>
    <x v="0"/>
    <n v="33"/>
    <x v="0"/>
    <x v="8"/>
    <n v="125827.43"/>
    <x v="2"/>
    <x v="0"/>
    <n v="473"/>
    <x v="4"/>
    <x v="1"/>
    <x v="0"/>
    <n v="145698.73000000001"/>
    <x v="1"/>
    <x v="2"/>
    <x v="2"/>
  </r>
  <r>
    <n v="15590730"/>
    <s v="Hunt"/>
    <x v="1"/>
    <x v="1"/>
    <n v="34"/>
    <x v="0"/>
    <x v="9"/>
    <n v="0"/>
    <x v="0"/>
    <x v="2"/>
    <n v="745"/>
    <x v="2"/>
    <x v="0"/>
    <x v="1"/>
    <n v="50046.25"/>
    <x v="1"/>
    <x v="1"/>
    <x v="3"/>
  </r>
  <r>
    <n v="15763747"/>
    <s v="Ricci"/>
    <x v="0"/>
    <x v="1"/>
    <n v="36"/>
    <x v="0"/>
    <x v="3"/>
    <n v="0"/>
    <x v="0"/>
    <x v="2"/>
    <n v="732"/>
    <x v="2"/>
    <x v="0"/>
    <x v="0"/>
    <n v="60830.239999999998"/>
    <x v="1"/>
    <x v="1"/>
    <x v="1"/>
  </r>
  <r>
    <n v="15778320"/>
    <s v="Teng"/>
    <x v="2"/>
    <x v="0"/>
    <n v="40"/>
    <x v="0"/>
    <x v="8"/>
    <n v="148495.64000000001"/>
    <x v="2"/>
    <x v="0"/>
    <n v="848"/>
    <x v="3"/>
    <x v="1"/>
    <x v="1"/>
    <n v="158853.98000000001"/>
    <x v="1"/>
    <x v="2"/>
    <x v="2"/>
  </r>
  <r>
    <n v="15642787"/>
    <s v="Ijendu"/>
    <x v="0"/>
    <x v="1"/>
    <n v="37"/>
    <x v="0"/>
    <x v="1"/>
    <n v="133043.66"/>
    <x v="2"/>
    <x v="0"/>
    <n v="572"/>
    <x v="1"/>
    <x v="1"/>
    <x v="1"/>
    <n v="111243.09"/>
    <x v="1"/>
    <x v="0"/>
    <x v="0"/>
  </r>
  <r>
    <n v="15624633"/>
    <s v="Kibby"/>
    <x v="0"/>
    <x v="1"/>
    <n v="45"/>
    <x v="0"/>
    <x v="9"/>
    <n v="74989.58"/>
    <x v="1"/>
    <x v="0"/>
    <n v="702"/>
    <x v="2"/>
    <x v="0"/>
    <x v="0"/>
    <n v="171014.69"/>
    <x v="1"/>
    <x v="4"/>
    <x v="3"/>
  </r>
  <r>
    <n v="15766765"/>
    <s v="Obiuto"/>
    <x v="2"/>
    <x v="1"/>
    <n v="39"/>
    <x v="0"/>
    <x v="3"/>
    <n v="60263.23"/>
    <x v="1"/>
    <x v="0"/>
    <n v="664"/>
    <x v="2"/>
    <x v="0"/>
    <x v="1"/>
    <n v="170835.32"/>
    <x v="1"/>
    <x v="4"/>
    <x v="1"/>
  </r>
  <r>
    <n v="15783615"/>
    <s v="Ramos"/>
    <x v="2"/>
    <x v="1"/>
    <n v="50"/>
    <x v="0"/>
    <x v="6"/>
    <n v="129370.91"/>
    <x v="2"/>
    <x v="3"/>
    <n v="630"/>
    <x v="0"/>
    <x v="0"/>
    <x v="0"/>
    <n v="47775.34"/>
    <x v="0"/>
    <x v="3"/>
    <x v="2"/>
  </r>
  <r>
    <n v="15640161"/>
    <s v="Calabrese"/>
    <x v="2"/>
    <x v="1"/>
    <n v="44"/>
    <x v="0"/>
    <x v="8"/>
    <n v="157955.82999999999"/>
    <x v="2"/>
    <x v="2"/>
    <n v="618"/>
    <x v="0"/>
    <x v="1"/>
    <x v="1"/>
    <n v="139297.71"/>
    <x v="1"/>
    <x v="2"/>
    <x v="2"/>
  </r>
  <r>
    <n v="15619889"/>
    <s v="Vasin"/>
    <x v="0"/>
    <x v="1"/>
    <n v="26"/>
    <x v="1"/>
    <x v="4"/>
    <n v="0"/>
    <x v="0"/>
    <x v="0"/>
    <n v="556"/>
    <x v="1"/>
    <x v="0"/>
    <x v="1"/>
    <n v="195167.38"/>
    <x v="1"/>
    <x v="4"/>
    <x v="2"/>
  </r>
  <r>
    <n v="15579166"/>
    <s v="Munro"/>
    <x v="0"/>
    <x v="0"/>
    <n v="30"/>
    <x v="0"/>
    <x v="3"/>
    <n v="70729.17"/>
    <x v="1"/>
    <x v="0"/>
    <n v="619"/>
    <x v="0"/>
    <x v="0"/>
    <x v="0"/>
    <n v="160948.87"/>
    <x v="1"/>
    <x v="2"/>
    <x v="1"/>
  </r>
  <r>
    <n v="15789097"/>
    <s v="Keeley"/>
    <x v="0"/>
    <x v="1"/>
    <n v="48"/>
    <x v="0"/>
    <x v="2"/>
    <n v="0"/>
    <x v="0"/>
    <x v="2"/>
    <n v="644"/>
    <x v="0"/>
    <x v="1"/>
    <x v="0"/>
    <n v="44965.54"/>
    <x v="0"/>
    <x v="3"/>
    <x v="1"/>
  </r>
  <r>
    <n v="15674880"/>
    <s v="Archer"/>
    <x v="1"/>
    <x v="1"/>
    <n v="50"/>
    <x v="0"/>
    <x v="0"/>
    <n v="0"/>
    <x v="0"/>
    <x v="2"/>
    <n v="658"/>
    <x v="0"/>
    <x v="0"/>
    <x v="1"/>
    <n v="52137.73"/>
    <x v="1"/>
    <x v="1"/>
    <x v="0"/>
  </r>
  <r>
    <n v="15778157"/>
    <s v="Murray"/>
    <x v="1"/>
    <x v="1"/>
    <n v="27"/>
    <x v="1"/>
    <x v="2"/>
    <n v="90721.52"/>
    <x v="1"/>
    <x v="2"/>
    <n v="598"/>
    <x v="1"/>
    <x v="0"/>
    <x v="1"/>
    <n v="109296.18"/>
    <x v="1"/>
    <x v="0"/>
    <x v="1"/>
  </r>
  <r>
    <n v="15779064"/>
    <s v="Chidiegwu"/>
    <x v="0"/>
    <x v="1"/>
    <n v="27"/>
    <x v="1"/>
    <x v="0"/>
    <n v="0"/>
    <x v="0"/>
    <x v="2"/>
    <n v="677"/>
    <x v="2"/>
    <x v="0"/>
    <x v="0"/>
    <n v="20092.89"/>
    <x v="1"/>
    <x v="3"/>
    <x v="0"/>
  </r>
  <r>
    <n v="15801265"/>
    <s v="Tang"/>
    <x v="1"/>
    <x v="0"/>
    <n v="45"/>
    <x v="0"/>
    <x v="10"/>
    <n v="57784.22"/>
    <x v="1"/>
    <x v="0"/>
    <n v="689"/>
    <x v="2"/>
    <x v="0"/>
    <x v="1"/>
    <n v="197804"/>
    <x v="0"/>
    <x v="4"/>
    <x v="0"/>
  </r>
  <r>
    <n v="15589204"/>
    <s v="Farrar"/>
    <x v="0"/>
    <x v="1"/>
    <n v="33"/>
    <x v="0"/>
    <x v="9"/>
    <n v="131765.72"/>
    <x v="2"/>
    <x v="0"/>
    <n v="591"/>
    <x v="1"/>
    <x v="0"/>
    <x v="1"/>
    <n v="118782.06"/>
    <x v="1"/>
    <x v="0"/>
    <x v="3"/>
  </r>
  <r>
    <n v="15664543"/>
    <s v="Shaw"/>
    <x v="0"/>
    <x v="1"/>
    <n v="40"/>
    <x v="0"/>
    <x v="3"/>
    <n v="0"/>
    <x v="0"/>
    <x v="0"/>
    <n v="699"/>
    <x v="2"/>
    <x v="1"/>
    <x v="0"/>
    <n v="152876.13"/>
    <x v="0"/>
    <x v="2"/>
    <x v="1"/>
  </r>
  <r>
    <n v="15582714"/>
    <s v="Napolitani"/>
    <x v="2"/>
    <x v="1"/>
    <n v="47"/>
    <x v="0"/>
    <x v="9"/>
    <n v="110022.74"/>
    <x v="2"/>
    <x v="0"/>
    <n v="749"/>
    <x v="2"/>
    <x v="1"/>
    <x v="0"/>
    <n v="135655.29"/>
    <x v="0"/>
    <x v="2"/>
    <x v="3"/>
  </r>
  <r>
    <n v="15797595"/>
    <s v="Greenhalgh"/>
    <x v="0"/>
    <x v="0"/>
    <n v="40"/>
    <x v="0"/>
    <x v="9"/>
    <n v="131569.63"/>
    <x v="2"/>
    <x v="0"/>
    <n v="709"/>
    <x v="2"/>
    <x v="0"/>
    <x v="0"/>
    <n v="103970.58"/>
    <x v="1"/>
    <x v="0"/>
    <x v="3"/>
  </r>
  <r>
    <n v="15614034"/>
    <s v="Martin"/>
    <x v="2"/>
    <x v="1"/>
    <n v="61"/>
    <x v="2"/>
    <x v="0"/>
    <n v="164523.5"/>
    <x v="2"/>
    <x v="2"/>
    <n v="607"/>
    <x v="0"/>
    <x v="0"/>
    <x v="0"/>
    <n v="35786.76"/>
    <x v="1"/>
    <x v="3"/>
    <x v="0"/>
  </r>
  <r>
    <n v="15763171"/>
    <s v="Hu"/>
    <x v="2"/>
    <x v="0"/>
    <n v="25"/>
    <x v="1"/>
    <x v="0"/>
    <n v="114330.95"/>
    <x v="2"/>
    <x v="0"/>
    <n v="650"/>
    <x v="0"/>
    <x v="0"/>
    <x v="0"/>
    <n v="25325.07"/>
    <x v="1"/>
    <x v="3"/>
    <x v="0"/>
  </r>
  <r>
    <n v="15647266"/>
    <s v="Y?an"/>
    <x v="1"/>
    <x v="0"/>
    <n v="45"/>
    <x v="0"/>
    <x v="7"/>
    <n v="135923.16"/>
    <x v="2"/>
    <x v="0"/>
    <n v="651"/>
    <x v="0"/>
    <x v="0"/>
    <x v="1"/>
    <n v="18732.84"/>
    <x v="1"/>
    <x v="3"/>
    <x v="3"/>
  </r>
  <r>
    <n v="15757577"/>
    <s v="Odili"/>
    <x v="0"/>
    <x v="0"/>
    <n v="61"/>
    <x v="2"/>
    <x v="2"/>
    <n v="0"/>
    <x v="0"/>
    <x v="2"/>
    <n v="676"/>
    <x v="2"/>
    <x v="0"/>
    <x v="0"/>
    <n v="118522.73"/>
    <x v="1"/>
    <x v="0"/>
    <x v="1"/>
  </r>
  <r>
    <n v="15736656"/>
    <s v="H?"/>
    <x v="0"/>
    <x v="0"/>
    <n v="49"/>
    <x v="0"/>
    <x v="4"/>
    <n v="0"/>
    <x v="0"/>
    <x v="2"/>
    <n v="723"/>
    <x v="2"/>
    <x v="1"/>
    <x v="0"/>
    <n v="89972.25"/>
    <x v="1"/>
    <x v="1"/>
    <x v="2"/>
  </r>
  <r>
    <n v="15635078"/>
    <s v="Chiemela"/>
    <x v="1"/>
    <x v="1"/>
    <n v="45"/>
    <x v="0"/>
    <x v="10"/>
    <n v="124693.48"/>
    <x v="2"/>
    <x v="0"/>
    <n v="714"/>
    <x v="2"/>
    <x v="1"/>
    <x v="0"/>
    <n v="187194.15"/>
    <x v="1"/>
    <x v="4"/>
    <x v="0"/>
  </r>
  <r>
    <n v="15680141"/>
    <s v="Yuan"/>
    <x v="1"/>
    <x v="0"/>
    <n v="35"/>
    <x v="0"/>
    <x v="3"/>
    <n v="147936.42000000001"/>
    <x v="2"/>
    <x v="0"/>
    <n v="759"/>
    <x v="2"/>
    <x v="0"/>
    <x v="0"/>
    <n v="106785.7"/>
    <x v="1"/>
    <x v="0"/>
    <x v="1"/>
  </r>
  <r>
    <n v="15576945"/>
    <s v="Clements"/>
    <x v="0"/>
    <x v="1"/>
    <n v="29"/>
    <x v="1"/>
    <x v="10"/>
    <n v="0"/>
    <x v="0"/>
    <x v="0"/>
    <n v="582"/>
    <x v="1"/>
    <x v="0"/>
    <x v="1"/>
    <n v="142516.35"/>
    <x v="1"/>
    <x v="2"/>
    <x v="0"/>
  </r>
  <r>
    <n v="15602034"/>
    <s v="Kolesnikov"/>
    <x v="0"/>
    <x v="0"/>
    <n v="34"/>
    <x v="0"/>
    <x v="0"/>
    <n v="126558.92"/>
    <x v="2"/>
    <x v="0"/>
    <n v="697"/>
    <x v="2"/>
    <x v="0"/>
    <x v="1"/>
    <n v="73334.429999999993"/>
    <x v="1"/>
    <x v="1"/>
    <x v="0"/>
  </r>
  <r>
    <n v="15732020"/>
    <s v="Rutherford"/>
    <x v="2"/>
    <x v="1"/>
    <n v="57"/>
    <x v="0"/>
    <x v="5"/>
    <n v="106938.11"/>
    <x v="2"/>
    <x v="2"/>
    <n v="610"/>
    <x v="0"/>
    <x v="1"/>
    <x v="0"/>
    <n v="186612.47"/>
    <x v="1"/>
    <x v="4"/>
    <x v="1"/>
  </r>
  <r>
    <n v="15611029"/>
    <s v="Hsiung"/>
    <x v="2"/>
    <x v="0"/>
    <n v="33"/>
    <x v="0"/>
    <x v="4"/>
    <n v="140002.35"/>
    <x v="2"/>
    <x v="0"/>
    <n v="488"/>
    <x v="4"/>
    <x v="0"/>
    <x v="1"/>
    <n v="123613.81"/>
    <x v="1"/>
    <x v="0"/>
    <x v="2"/>
  </r>
  <r>
    <n v="15621210"/>
    <s v="Angelo"/>
    <x v="2"/>
    <x v="1"/>
    <n v="46"/>
    <x v="0"/>
    <x v="9"/>
    <n v="123444.72"/>
    <x v="2"/>
    <x v="0"/>
    <n v="599"/>
    <x v="1"/>
    <x v="0"/>
    <x v="0"/>
    <n v="31368.080000000002"/>
    <x v="0"/>
    <x v="3"/>
    <x v="3"/>
  </r>
  <r>
    <n v="15569222"/>
    <s v="Mendes"/>
    <x v="0"/>
    <x v="1"/>
    <n v="32"/>
    <x v="0"/>
    <x v="5"/>
    <n v="147107.91"/>
    <x v="2"/>
    <x v="0"/>
    <n v="781"/>
    <x v="3"/>
    <x v="0"/>
    <x v="0"/>
    <n v="40066.949999999997"/>
    <x v="1"/>
    <x v="3"/>
    <x v="1"/>
  </r>
  <r>
    <n v="15664639"/>
    <s v="McGregor"/>
    <x v="0"/>
    <x v="1"/>
    <n v="19"/>
    <x v="1"/>
    <x v="9"/>
    <n v="128514.84"/>
    <x v="2"/>
    <x v="0"/>
    <n v="645"/>
    <x v="0"/>
    <x v="1"/>
    <x v="1"/>
    <n v="175969.19"/>
    <x v="1"/>
    <x v="4"/>
    <x v="3"/>
  </r>
  <r>
    <n v="15724223"/>
    <s v="Bronner"/>
    <x v="0"/>
    <x v="0"/>
    <n v="55"/>
    <x v="0"/>
    <x v="8"/>
    <n v="0"/>
    <x v="0"/>
    <x v="0"/>
    <n v="545"/>
    <x v="1"/>
    <x v="1"/>
    <x v="1"/>
    <n v="10034.77"/>
    <x v="0"/>
    <x v="3"/>
    <x v="2"/>
  </r>
  <r>
    <n v="15644621"/>
    <s v="Mironova"/>
    <x v="2"/>
    <x v="0"/>
    <n v="40"/>
    <x v="0"/>
    <x v="9"/>
    <n v="106756.01"/>
    <x v="2"/>
    <x v="2"/>
    <n v="597"/>
    <x v="1"/>
    <x v="0"/>
    <x v="1"/>
    <n v="151167.94"/>
    <x v="1"/>
    <x v="2"/>
    <x v="3"/>
  </r>
  <r>
    <n v="15756056"/>
    <s v="Ku"/>
    <x v="1"/>
    <x v="0"/>
    <n v="28"/>
    <x v="1"/>
    <x v="6"/>
    <n v="0"/>
    <x v="0"/>
    <x v="2"/>
    <n v="561"/>
    <x v="1"/>
    <x v="0"/>
    <x v="1"/>
    <n v="191387.76"/>
    <x v="1"/>
    <x v="4"/>
    <x v="2"/>
  </r>
  <r>
    <n v="15700353"/>
    <s v="Evans"/>
    <x v="0"/>
    <x v="0"/>
    <n v="37"/>
    <x v="0"/>
    <x v="5"/>
    <n v="0"/>
    <x v="0"/>
    <x v="2"/>
    <n v="662"/>
    <x v="2"/>
    <x v="0"/>
    <x v="1"/>
    <n v="51229.17"/>
    <x v="1"/>
    <x v="1"/>
    <x v="1"/>
  </r>
  <r>
    <n v="15624388"/>
    <s v="Henderson"/>
    <x v="2"/>
    <x v="0"/>
    <n v="50"/>
    <x v="0"/>
    <x v="8"/>
    <n v="155393.32"/>
    <x v="2"/>
    <x v="0"/>
    <n v="649"/>
    <x v="0"/>
    <x v="0"/>
    <x v="0"/>
    <n v="87351.42"/>
    <x v="0"/>
    <x v="1"/>
    <x v="2"/>
  </r>
  <r>
    <n v="15627212"/>
    <s v="Smith"/>
    <x v="0"/>
    <x v="0"/>
    <n v="36"/>
    <x v="0"/>
    <x v="0"/>
    <n v="110414.48"/>
    <x v="2"/>
    <x v="0"/>
    <n v="630"/>
    <x v="0"/>
    <x v="0"/>
    <x v="0"/>
    <n v="48984.95"/>
    <x v="1"/>
    <x v="3"/>
    <x v="0"/>
  </r>
  <r>
    <n v="15648005"/>
    <s v="Russell"/>
    <x v="1"/>
    <x v="1"/>
    <n v="33"/>
    <x v="0"/>
    <x v="0"/>
    <n v="0"/>
    <x v="0"/>
    <x v="2"/>
    <n v="672"/>
    <x v="2"/>
    <x v="0"/>
    <x v="0"/>
    <n v="182738"/>
    <x v="1"/>
    <x v="4"/>
    <x v="0"/>
  </r>
  <r>
    <n v="15681446"/>
    <s v="Sun"/>
    <x v="2"/>
    <x v="0"/>
    <n v="37"/>
    <x v="0"/>
    <x v="9"/>
    <n v="157098.51999999999"/>
    <x v="2"/>
    <x v="0"/>
    <n v="636"/>
    <x v="0"/>
    <x v="0"/>
    <x v="0"/>
    <n v="153535.26999999999"/>
    <x v="1"/>
    <x v="2"/>
    <x v="3"/>
  </r>
  <r>
    <n v="15775888"/>
    <s v="McDonald"/>
    <x v="2"/>
    <x v="0"/>
    <n v="38"/>
    <x v="0"/>
    <x v="8"/>
    <n v="85626.6"/>
    <x v="1"/>
    <x v="0"/>
    <n v="593"/>
    <x v="1"/>
    <x v="0"/>
    <x v="0"/>
    <n v="125079.65"/>
    <x v="1"/>
    <x v="0"/>
    <x v="2"/>
  </r>
  <r>
    <n v="15749019"/>
    <s v="Wong"/>
    <x v="2"/>
    <x v="1"/>
    <n v="45"/>
    <x v="0"/>
    <x v="5"/>
    <n v="93796.42"/>
    <x v="1"/>
    <x v="2"/>
    <n v="545"/>
    <x v="1"/>
    <x v="0"/>
    <x v="0"/>
    <n v="162321.26"/>
    <x v="1"/>
    <x v="2"/>
    <x v="1"/>
  </r>
  <r>
    <n v="15709928"/>
    <s v="Niu"/>
    <x v="1"/>
    <x v="0"/>
    <n v="41"/>
    <x v="0"/>
    <x v="1"/>
    <n v="0"/>
    <x v="0"/>
    <x v="2"/>
    <n v="567"/>
    <x v="1"/>
    <x v="0"/>
    <x v="1"/>
    <n v="3414.72"/>
    <x v="1"/>
    <x v="3"/>
    <x v="0"/>
  </r>
  <r>
    <n v="15784676"/>
    <s v="Fanucci"/>
    <x v="0"/>
    <x v="1"/>
    <n v="51"/>
    <x v="0"/>
    <x v="5"/>
    <n v="125268.03"/>
    <x v="2"/>
    <x v="2"/>
    <n v="583"/>
    <x v="1"/>
    <x v="0"/>
    <x v="1"/>
    <n v="165082.25"/>
    <x v="1"/>
    <x v="2"/>
    <x v="1"/>
  </r>
  <r>
    <n v="15748116"/>
    <s v="Zetticci"/>
    <x v="0"/>
    <x v="0"/>
    <n v="29"/>
    <x v="1"/>
    <x v="0"/>
    <n v="148143.84"/>
    <x v="2"/>
    <x v="0"/>
    <n v="681"/>
    <x v="2"/>
    <x v="0"/>
    <x v="0"/>
    <n v="52021.39"/>
    <x v="1"/>
    <x v="1"/>
    <x v="0"/>
  </r>
  <r>
    <n v="15612193"/>
    <s v="Hsia"/>
    <x v="1"/>
    <x v="1"/>
    <n v="29"/>
    <x v="1"/>
    <x v="7"/>
    <n v="115545.33"/>
    <x v="2"/>
    <x v="2"/>
    <n v="762"/>
    <x v="2"/>
    <x v="0"/>
    <x v="1"/>
    <n v="148256.43"/>
    <x v="1"/>
    <x v="2"/>
    <x v="3"/>
  </r>
  <r>
    <n v="15762984"/>
    <s v="McIntosh"/>
    <x v="1"/>
    <x v="1"/>
    <n v="35"/>
    <x v="0"/>
    <x v="3"/>
    <n v="0"/>
    <x v="0"/>
    <x v="2"/>
    <n v="648"/>
    <x v="0"/>
    <x v="1"/>
    <x v="1"/>
    <n v="122899.01"/>
    <x v="1"/>
    <x v="0"/>
    <x v="1"/>
  </r>
  <r>
    <n v="15613713"/>
    <s v="Kozlova"/>
    <x v="0"/>
    <x v="1"/>
    <n v="30"/>
    <x v="0"/>
    <x v="8"/>
    <n v="44928.88"/>
    <x v="1"/>
    <x v="0"/>
    <n v="644"/>
    <x v="0"/>
    <x v="0"/>
    <x v="0"/>
    <n v="10771.46"/>
    <x v="1"/>
    <x v="3"/>
    <x v="2"/>
  </r>
  <r>
    <n v="15664204"/>
    <s v="Meany"/>
    <x v="1"/>
    <x v="1"/>
    <n v="29"/>
    <x v="1"/>
    <x v="0"/>
    <n v="0"/>
    <x v="0"/>
    <x v="2"/>
    <n v="706"/>
    <x v="2"/>
    <x v="0"/>
    <x v="0"/>
    <n v="18255.509999999998"/>
    <x v="1"/>
    <x v="3"/>
    <x v="0"/>
  </r>
  <r>
    <n v="15639415"/>
    <s v="Thompson"/>
    <x v="0"/>
    <x v="1"/>
    <n v="35"/>
    <x v="0"/>
    <x v="6"/>
    <n v="162442.35"/>
    <x v="2"/>
    <x v="0"/>
    <n v="850"/>
    <x v="3"/>
    <x v="0"/>
    <x v="1"/>
    <n v="183566.78"/>
    <x v="1"/>
    <x v="4"/>
    <x v="2"/>
  </r>
  <r>
    <n v="15806332"/>
    <s v="Le Gallienne"/>
    <x v="1"/>
    <x v="0"/>
    <n v="39"/>
    <x v="0"/>
    <x v="8"/>
    <n v="0"/>
    <x v="0"/>
    <x v="2"/>
    <n v="484"/>
    <x v="4"/>
    <x v="0"/>
    <x v="0"/>
    <n v="175224.12"/>
    <x v="1"/>
    <x v="4"/>
    <x v="2"/>
  </r>
  <r>
    <n v="15614929"/>
    <s v="Cheng"/>
    <x v="2"/>
    <x v="1"/>
    <n v="28"/>
    <x v="1"/>
    <x v="10"/>
    <n v="96213.82"/>
    <x v="1"/>
    <x v="2"/>
    <n v="508"/>
    <x v="1"/>
    <x v="0"/>
    <x v="1"/>
    <n v="147913.56"/>
    <x v="1"/>
    <x v="2"/>
    <x v="0"/>
  </r>
  <r>
    <n v="15695492"/>
    <s v="P'eng"/>
    <x v="0"/>
    <x v="0"/>
    <n v="29"/>
    <x v="1"/>
    <x v="5"/>
    <n v="156569.43"/>
    <x v="2"/>
    <x v="0"/>
    <n v="439"/>
    <x v="4"/>
    <x v="0"/>
    <x v="1"/>
    <n v="180598.66"/>
    <x v="1"/>
    <x v="4"/>
    <x v="1"/>
  </r>
  <r>
    <n v="15635972"/>
    <s v="Lloyd"/>
    <x v="1"/>
    <x v="1"/>
    <n v="36"/>
    <x v="0"/>
    <x v="2"/>
    <n v="0"/>
    <x v="0"/>
    <x v="2"/>
    <n v="484"/>
    <x v="4"/>
    <x v="0"/>
    <x v="1"/>
    <n v="186136.48"/>
    <x v="1"/>
    <x v="4"/>
    <x v="1"/>
  </r>
  <r>
    <n v="15616380"/>
    <s v="Wheeler"/>
    <x v="1"/>
    <x v="0"/>
    <n v="37"/>
    <x v="0"/>
    <x v="1"/>
    <n v="0"/>
    <x v="0"/>
    <x v="2"/>
    <n v="803"/>
    <x v="3"/>
    <x v="1"/>
    <x v="1"/>
    <n v="7455.2"/>
    <x v="1"/>
    <x v="3"/>
    <x v="0"/>
  </r>
  <r>
    <n v="15581440"/>
    <s v="Christie"/>
    <x v="2"/>
    <x v="0"/>
    <n v="48"/>
    <x v="0"/>
    <x v="5"/>
    <n v="110463.25"/>
    <x v="2"/>
    <x v="2"/>
    <n v="724"/>
    <x v="2"/>
    <x v="0"/>
    <x v="0"/>
    <n v="80552.11"/>
    <x v="0"/>
    <x v="1"/>
    <x v="1"/>
  </r>
  <r>
    <n v="15654390"/>
    <s v="He"/>
    <x v="0"/>
    <x v="1"/>
    <n v="33"/>
    <x v="0"/>
    <x v="3"/>
    <n v="154575.76"/>
    <x v="2"/>
    <x v="0"/>
    <n v="640"/>
    <x v="0"/>
    <x v="0"/>
    <x v="1"/>
    <n v="25722.28"/>
    <x v="0"/>
    <x v="3"/>
    <x v="1"/>
  </r>
  <r>
    <n v="15660688"/>
    <s v="King"/>
    <x v="1"/>
    <x v="0"/>
    <n v="35"/>
    <x v="0"/>
    <x v="9"/>
    <n v="0"/>
    <x v="0"/>
    <x v="2"/>
    <n v="701"/>
    <x v="2"/>
    <x v="1"/>
    <x v="1"/>
    <n v="170996.86"/>
    <x v="1"/>
    <x v="4"/>
    <x v="3"/>
  </r>
  <r>
    <n v="15806307"/>
    <s v="Favors"/>
    <x v="0"/>
    <x v="1"/>
    <n v="37"/>
    <x v="0"/>
    <x v="6"/>
    <n v="0"/>
    <x v="0"/>
    <x v="2"/>
    <n v="537"/>
    <x v="1"/>
    <x v="0"/>
    <x v="0"/>
    <n v="20603.32"/>
    <x v="1"/>
    <x v="3"/>
    <x v="2"/>
  </r>
  <r>
    <n v="15647975"/>
    <s v="Vida"/>
    <x v="2"/>
    <x v="1"/>
    <n v="26"/>
    <x v="1"/>
    <x v="8"/>
    <n v="147037.32"/>
    <x v="2"/>
    <x v="0"/>
    <n v="651"/>
    <x v="0"/>
    <x v="1"/>
    <x v="1"/>
    <n v="141763.26"/>
    <x v="1"/>
    <x v="2"/>
    <x v="2"/>
  </r>
  <r>
    <n v="15595728"/>
    <s v="Thomas"/>
    <x v="2"/>
    <x v="1"/>
    <n v="41"/>
    <x v="0"/>
    <x v="10"/>
    <n v="119276.31"/>
    <x v="2"/>
    <x v="0"/>
    <n v="523"/>
    <x v="1"/>
    <x v="1"/>
    <x v="1"/>
    <n v="122284.38"/>
    <x v="0"/>
    <x v="0"/>
    <x v="0"/>
  </r>
  <r>
    <n v="15735388"/>
    <s v="Wayn"/>
    <x v="0"/>
    <x v="0"/>
    <n v="25"/>
    <x v="1"/>
    <x v="3"/>
    <n v="108664.85"/>
    <x v="2"/>
    <x v="2"/>
    <n v="717"/>
    <x v="2"/>
    <x v="0"/>
    <x v="1"/>
    <n v="190011.85"/>
    <x v="1"/>
    <x v="4"/>
    <x v="1"/>
  </r>
  <r>
    <n v="15788535"/>
    <s v="Tan"/>
    <x v="1"/>
    <x v="1"/>
    <n v="44"/>
    <x v="0"/>
    <x v="8"/>
    <n v="0"/>
    <x v="0"/>
    <x v="0"/>
    <n v="593"/>
    <x v="1"/>
    <x v="0"/>
    <x v="1"/>
    <n v="128046.98"/>
    <x v="1"/>
    <x v="0"/>
    <x v="2"/>
  </r>
  <r>
    <n v="15765902"/>
    <s v="Gibson"/>
    <x v="2"/>
    <x v="1"/>
    <n v="38"/>
    <x v="0"/>
    <x v="8"/>
    <n v="163034.82"/>
    <x v="2"/>
    <x v="2"/>
    <n v="706"/>
    <x v="2"/>
    <x v="0"/>
    <x v="0"/>
    <n v="135662.17000000001"/>
    <x v="1"/>
    <x v="2"/>
    <x v="2"/>
  </r>
  <r>
    <n v="15642345"/>
    <s v="Y?"/>
    <x v="2"/>
    <x v="0"/>
    <n v="49"/>
    <x v="0"/>
    <x v="4"/>
    <n v="93059.34"/>
    <x v="1"/>
    <x v="0"/>
    <n v="714"/>
    <x v="2"/>
    <x v="0"/>
    <x v="1"/>
    <n v="7571.51"/>
    <x v="0"/>
    <x v="3"/>
    <x v="2"/>
  </r>
  <r>
    <n v="15641250"/>
    <s v="Calabresi"/>
    <x v="1"/>
    <x v="1"/>
    <n v="38"/>
    <x v="0"/>
    <x v="9"/>
    <n v="179581.31"/>
    <x v="2"/>
    <x v="0"/>
    <n v="794"/>
    <x v="3"/>
    <x v="0"/>
    <x v="1"/>
    <n v="23596.240000000002"/>
    <x v="1"/>
    <x v="3"/>
    <x v="3"/>
  </r>
  <r>
    <n v="15706163"/>
    <s v="Enyinnaya"/>
    <x v="2"/>
    <x v="1"/>
    <n v="46"/>
    <x v="0"/>
    <x v="4"/>
    <n v="113625.93"/>
    <x v="2"/>
    <x v="0"/>
    <n v="518"/>
    <x v="1"/>
    <x v="1"/>
    <x v="1"/>
    <n v="92727.42"/>
    <x v="0"/>
    <x v="0"/>
    <x v="2"/>
  </r>
  <r>
    <n v="15746708"/>
    <s v="Ritchie"/>
    <x v="2"/>
    <x v="1"/>
    <n v="55"/>
    <x v="0"/>
    <x v="3"/>
    <n v="119961.48"/>
    <x v="2"/>
    <x v="0"/>
    <n v="589"/>
    <x v="1"/>
    <x v="0"/>
    <x v="1"/>
    <n v="65156.83"/>
    <x v="0"/>
    <x v="1"/>
    <x v="1"/>
  </r>
  <r>
    <n v="15775203"/>
    <s v="Chia"/>
    <x v="0"/>
    <x v="1"/>
    <n v="45"/>
    <x v="0"/>
    <x v="6"/>
    <n v="129209.48"/>
    <x v="2"/>
    <x v="0"/>
    <n v="824"/>
    <x v="3"/>
    <x v="1"/>
    <x v="1"/>
    <n v="60151.77"/>
    <x v="1"/>
    <x v="1"/>
    <x v="2"/>
  </r>
  <r>
    <n v="15787907"/>
    <s v="Wang"/>
    <x v="2"/>
    <x v="0"/>
    <n v="42"/>
    <x v="0"/>
    <x v="8"/>
    <n v="137227.04"/>
    <x v="2"/>
    <x v="1"/>
    <n v="719"/>
    <x v="2"/>
    <x v="0"/>
    <x v="1"/>
    <n v="149097.38"/>
    <x v="0"/>
    <x v="2"/>
    <x v="2"/>
  </r>
  <r>
    <n v="15646764"/>
    <s v="Lorenzo"/>
    <x v="2"/>
    <x v="0"/>
    <n v="58"/>
    <x v="0"/>
    <x v="6"/>
    <n v="119024.75"/>
    <x v="2"/>
    <x v="2"/>
    <n v="617"/>
    <x v="0"/>
    <x v="0"/>
    <x v="1"/>
    <n v="35199.24"/>
    <x v="0"/>
    <x v="3"/>
    <x v="2"/>
  </r>
  <r>
    <n v="15678284"/>
    <s v="Pai"/>
    <x v="0"/>
    <x v="1"/>
    <n v="35"/>
    <x v="0"/>
    <x v="3"/>
    <n v="74623.5"/>
    <x v="1"/>
    <x v="1"/>
    <n v="651"/>
    <x v="0"/>
    <x v="0"/>
    <x v="1"/>
    <n v="129451.29"/>
    <x v="0"/>
    <x v="0"/>
    <x v="1"/>
  </r>
  <r>
    <n v="15726791"/>
    <s v="Nuttall"/>
    <x v="1"/>
    <x v="0"/>
    <n v="45"/>
    <x v="0"/>
    <x v="0"/>
    <n v="157929.45000000001"/>
    <x v="2"/>
    <x v="0"/>
    <n v="637"/>
    <x v="0"/>
    <x v="0"/>
    <x v="0"/>
    <n v="145134.49"/>
    <x v="0"/>
    <x v="2"/>
    <x v="0"/>
  </r>
  <r>
    <n v="15813144"/>
    <s v="Osborne"/>
    <x v="0"/>
    <x v="0"/>
    <n v="26"/>
    <x v="1"/>
    <x v="3"/>
    <n v="92606.86"/>
    <x v="1"/>
    <x v="2"/>
    <n v="554"/>
    <x v="1"/>
    <x v="0"/>
    <x v="1"/>
    <n v="192709.69"/>
    <x v="1"/>
    <x v="4"/>
    <x v="1"/>
  </r>
  <r>
    <n v="15669342"/>
    <s v="Ferri"/>
    <x v="2"/>
    <x v="1"/>
    <n v="35"/>
    <x v="0"/>
    <x v="0"/>
    <n v="127862.93"/>
    <x v="2"/>
    <x v="2"/>
    <n v="731"/>
    <x v="2"/>
    <x v="0"/>
    <x v="1"/>
    <n v="139083.70000000001"/>
    <x v="1"/>
    <x v="2"/>
    <x v="0"/>
  </r>
  <r>
    <n v="15710366"/>
    <s v="Hamilton"/>
    <x v="1"/>
    <x v="0"/>
    <n v="42"/>
    <x v="0"/>
    <x v="1"/>
    <n v="0"/>
    <x v="0"/>
    <x v="0"/>
    <n v="569"/>
    <x v="1"/>
    <x v="0"/>
    <x v="0"/>
    <n v="83629.600000000006"/>
    <x v="0"/>
    <x v="1"/>
    <x v="0"/>
  </r>
  <r>
    <n v="15614934"/>
    <s v="McEwan"/>
    <x v="2"/>
    <x v="0"/>
    <n v="37"/>
    <x v="0"/>
    <x v="4"/>
    <n v="142711.81"/>
    <x v="2"/>
    <x v="0"/>
    <n v="625"/>
    <x v="0"/>
    <x v="0"/>
    <x v="1"/>
    <n v="35625.410000000003"/>
    <x v="1"/>
    <x v="3"/>
    <x v="2"/>
  </r>
  <r>
    <n v="15588701"/>
    <s v="Lai"/>
    <x v="0"/>
    <x v="0"/>
    <n v="38"/>
    <x v="0"/>
    <x v="4"/>
    <n v="0"/>
    <x v="0"/>
    <x v="2"/>
    <n v="592"/>
    <x v="1"/>
    <x v="0"/>
    <x v="1"/>
    <n v="35338.959999999999"/>
    <x v="1"/>
    <x v="3"/>
    <x v="2"/>
  </r>
  <r>
    <n v="15665438"/>
    <s v="Hs?"/>
    <x v="0"/>
    <x v="1"/>
    <n v="43"/>
    <x v="0"/>
    <x v="1"/>
    <n v="163159.85"/>
    <x v="2"/>
    <x v="0"/>
    <n v="669"/>
    <x v="2"/>
    <x v="1"/>
    <x v="0"/>
    <n v="15602.8"/>
    <x v="1"/>
    <x v="3"/>
    <x v="0"/>
  </r>
  <r>
    <n v="15644896"/>
    <s v="Thompson"/>
    <x v="2"/>
    <x v="1"/>
    <n v="32"/>
    <x v="0"/>
    <x v="6"/>
    <n v="108586.86"/>
    <x v="2"/>
    <x v="0"/>
    <n v="663"/>
    <x v="2"/>
    <x v="0"/>
    <x v="0"/>
    <n v="182355.21"/>
    <x v="1"/>
    <x v="4"/>
    <x v="2"/>
  </r>
  <r>
    <n v="15670205"/>
    <s v="Boyd"/>
    <x v="2"/>
    <x v="0"/>
    <n v="41"/>
    <x v="0"/>
    <x v="8"/>
    <n v="110624.99"/>
    <x v="2"/>
    <x v="0"/>
    <n v="518"/>
    <x v="1"/>
    <x v="0"/>
    <x v="1"/>
    <n v="89327.67"/>
    <x v="1"/>
    <x v="1"/>
    <x v="2"/>
  </r>
  <r>
    <n v="15635776"/>
    <s v="Trevisani"/>
    <x v="2"/>
    <x v="0"/>
    <n v="43"/>
    <x v="0"/>
    <x v="8"/>
    <n v="154846.24"/>
    <x v="2"/>
    <x v="2"/>
    <n v="686"/>
    <x v="2"/>
    <x v="0"/>
    <x v="0"/>
    <n v="151903.6"/>
    <x v="1"/>
    <x v="2"/>
    <x v="2"/>
  </r>
  <r>
    <n v="15791053"/>
    <s v="Lucciano"/>
    <x v="2"/>
    <x v="1"/>
    <n v="45"/>
    <x v="0"/>
    <x v="4"/>
    <n v="122917.71"/>
    <x v="2"/>
    <x v="0"/>
    <n v="709"/>
    <x v="2"/>
    <x v="0"/>
    <x v="0"/>
    <n v="11.58"/>
    <x v="0"/>
    <x v="3"/>
    <x v="2"/>
  </r>
  <r>
    <n v="15644005"/>
    <s v="Holman"/>
    <x v="0"/>
    <x v="0"/>
    <n v="33"/>
    <x v="0"/>
    <x v="9"/>
    <n v="0"/>
    <x v="0"/>
    <x v="2"/>
    <n v="571"/>
    <x v="1"/>
    <x v="1"/>
    <x v="0"/>
    <n v="77519.62"/>
    <x v="1"/>
    <x v="1"/>
    <x v="3"/>
  </r>
  <r>
    <n v="15796343"/>
    <s v="Bazhenov"/>
    <x v="0"/>
    <x v="0"/>
    <n v="31"/>
    <x v="0"/>
    <x v="0"/>
    <n v="82787.929999999993"/>
    <x v="1"/>
    <x v="2"/>
    <n v="707"/>
    <x v="2"/>
    <x v="1"/>
    <x v="1"/>
    <n v="91423.69"/>
    <x v="1"/>
    <x v="0"/>
    <x v="0"/>
  </r>
  <r>
    <n v="15751057"/>
    <s v="Douglas"/>
    <x v="2"/>
    <x v="1"/>
    <n v="32"/>
    <x v="0"/>
    <x v="8"/>
    <n v="102500.34"/>
    <x v="2"/>
    <x v="0"/>
    <n v="701"/>
    <x v="2"/>
    <x v="1"/>
    <x v="1"/>
    <n v="106287.77"/>
    <x v="1"/>
    <x v="0"/>
    <x v="2"/>
  </r>
  <r>
    <n v="15623430"/>
    <s v="Hill"/>
    <x v="0"/>
    <x v="1"/>
    <n v="34"/>
    <x v="0"/>
    <x v="9"/>
    <n v="0"/>
    <x v="0"/>
    <x v="2"/>
    <n v="672"/>
    <x v="2"/>
    <x v="0"/>
    <x v="1"/>
    <n v="161800.76999999999"/>
    <x v="1"/>
    <x v="2"/>
    <x v="3"/>
  </r>
  <r>
    <n v="15682600"/>
    <s v="Lo"/>
    <x v="2"/>
    <x v="1"/>
    <n v="39"/>
    <x v="0"/>
    <x v="9"/>
    <n v="159492.79"/>
    <x v="2"/>
    <x v="0"/>
    <n v="620"/>
    <x v="0"/>
    <x v="0"/>
    <x v="1"/>
    <n v="80582.34"/>
    <x v="0"/>
    <x v="1"/>
    <x v="3"/>
  </r>
  <r>
    <n v="15769312"/>
    <s v="Forbes"/>
    <x v="1"/>
    <x v="1"/>
    <n v="48"/>
    <x v="0"/>
    <x v="7"/>
    <n v="0"/>
    <x v="0"/>
    <x v="2"/>
    <n v="557"/>
    <x v="1"/>
    <x v="0"/>
    <x v="0"/>
    <n v="185094.48"/>
    <x v="1"/>
    <x v="4"/>
    <x v="3"/>
  </r>
  <r>
    <n v="15708212"/>
    <s v="Lin"/>
    <x v="1"/>
    <x v="0"/>
    <n v="54"/>
    <x v="0"/>
    <x v="3"/>
    <n v="118241.02"/>
    <x v="2"/>
    <x v="0"/>
    <n v="648"/>
    <x v="0"/>
    <x v="0"/>
    <x v="1"/>
    <n v="172586.89"/>
    <x v="0"/>
    <x v="4"/>
    <x v="1"/>
  </r>
  <r>
    <n v="15650258"/>
    <s v="Sinclair"/>
    <x v="0"/>
    <x v="0"/>
    <n v="35"/>
    <x v="0"/>
    <x v="0"/>
    <n v="113090.4"/>
    <x v="2"/>
    <x v="0"/>
    <n v="479"/>
    <x v="4"/>
    <x v="0"/>
    <x v="1"/>
    <n v="195649.79"/>
    <x v="1"/>
    <x v="4"/>
    <x v="0"/>
  </r>
  <r>
    <n v="15604345"/>
    <s v="Kemp"/>
    <x v="0"/>
    <x v="0"/>
    <n v="22"/>
    <x v="1"/>
    <x v="9"/>
    <n v="65763.570000000007"/>
    <x v="1"/>
    <x v="0"/>
    <n v="730"/>
    <x v="2"/>
    <x v="0"/>
    <x v="0"/>
    <n v="145792.01"/>
    <x v="1"/>
    <x v="2"/>
    <x v="3"/>
  </r>
  <r>
    <n v="15578297"/>
    <s v="Ebelegbulam"/>
    <x v="2"/>
    <x v="0"/>
    <n v="43"/>
    <x v="0"/>
    <x v="1"/>
    <n v="125537.38"/>
    <x v="2"/>
    <x v="0"/>
    <n v="737"/>
    <x v="2"/>
    <x v="0"/>
    <x v="1"/>
    <n v="138510.01"/>
    <x v="0"/>
    <x v="2"/>
    <x v="0"/>
  </r>
  <r>
    <n v="15671789"/>
    <s v="Woods"/>
    <x v="0"/>
    <x v="1"/>
    <n v="31"/>
    <x v="0"/>
    <x v="6"/>
    <n v="94263.91"/>
    <x v="1"/>
    <x v="2"/>
    <n v="616"/>
    <x v="0"/>
    <x v="0"/>
    <x v="1"/>
    <n v="168895.06"/>
    <x v="1"/>
    <x v="2"/>
    <x v="2"/>
  </r>
  <r>
    <n v="15726186"/>
    <s v="Genovese"/>
    <x v="1"/>
    <x v="1"/>
    <n v="29"/>
    <x v="1"/>
    <x v="4"/>
    <n v="133434.57"/>
    <x v="2"/>
    <x v="2"/>
    <n v="639"/>
    <x v="0"/>
    <x v="0"/>
    <x v="1"/>
    <n v="97983.44"/>
    <x v="1"/>
    <x v="0"/>
    <x v="2"/>
  </r>
  <r>
    <n v="15764618"/>
    <s v="Tseng"/>
    <x v="1"/>
    <x v="0"/>
    <n v="39"/>
    <x v="0"/>
    <x v="5"/>
    <n v="0"/>
    <x v="0"/>
    <x v="0"/>
    <n v="815"/>
    <x v="3"/>
    <x v="0"/>
    <x v="0"/>
    <n v="85167.88"/>
    <x v="1"/>
    <x v="1"/>
    <x v="1"/>
  </r>
  <r>
    <n v="15730738"/>
    <s v="Chiang"/>
    <x v="1"/>
    <x v="1"/>
    <n v="31"/>
    <x v="0"/>
    <x v="9"/>
    <n v="0"/>
    <x v="0"/>
    <x v="2"/>
    <n v="786"/>
    <x v="3"/>
    <x v="0"/>
    <x v="0"/>
    <n v="18210.36"/>
    <x v="1"/>
    <x v="3"/>
    <x v="3"/>
  </r>
  <r>
    <n v="15637650"/>
    <s v="Williams"/>
    <x v="0"/>
    <x v="1"/>
    <n v="50"/>
    <x v="0"/>
    <x v="9"/>
    <n v="94748.76"/>
    <x v="1"/>
    <x v="2"/>
    <n v="549"/>
    <x v="1"/>
    <x v="1"/>
    <x v="0"/>
    <n v="13608.18"/>
    <x v="1"/>
    <x v="3"/>
    <x v="3"/>
  </r>
  <r>
    <n v="15606267"/>
    <s v="Wilson"/>
    <x v="0"/>
    <x v="0"/>
    <n v="38"/>
    <x v="0"/>
    <x v="4"/>
    <n v="98640.74"/>
    <x v="1"/>
    <x v="0"/>
    <n v="622"/>
    <x v="0"/>
    <x v="0"/>
    <x v="0"/>
    <n v="110457.99"/>
    <x v="1"/>
    <x v="0"/>
    <x v="2"/>
  </r>
  <r>
    <n v="15625904"/>
    <s v="Wang"/>
    <x v="0"/>
    <x v="1"/>
    <n v="26"/>
    <x v="1"/>
    <x v="9"/>
    <n v="74681.899999999994"/>
    <x v="1"/>
    <x v="2"/>
    <n v="624"/>
    <x v="0"/>
    <x v="1"/>
    <x v="1"/>
    <n v="31231.35"/>
    <x v="1"/>
    <x v="3"/>
    <x v="3"/>
  </r>
  <r>
    <n v="15654463"/>
    <s v="Moore"/>
    <x v="0"/>
    <x v="1"/>
    <n v="34"/>
    <x v="0"/>
    <x v="4"/>
    <n v="0"/>
    <x v="0"/>
    <x v="2"/>
    <n v="841"/>
    <x v="3"/>
    <x v="0"/>
    <x v="1"/>
    <n v="141582.66"/>
    <x v="1"/>
    <x v="2"/>
    <x v="2"/>
  </r>
  <r>
    <n v="15774151"/>
    <s v="Iadanza"/>
    <x v="1"/>
    <x v="0"/>
    <n v="41"/>
    <x v="0"/>
    <x v="3"/>
    <n v="179915.85"/>
    <x v="2"/>
    <x v="0"/>
    <n v="614"/>
    <x v="0"/>
    <x v="1"/>
    <x v="1"/>
    <n v="14666.35"/>
    <x v="0"/>
    <x v="3"/>
    <x v="1"/>
  </r>
  <r>
    <n v="15693259"/>
    <s v="Wallace"/>
    <x v="0"/>
    <x v="1"/>
    <n v="30"/>
    <x v="0"/>
    <x v="1"/>
    <n v="128207.23"/>
    <x v="2"/>
    <x v="0"/>
    <n v="676"/>
    <x v="2"/>
    <x v="0"/>
    <x v="0"/>
    <n v="55400.17"/>
    <x v="1"/>
    <x v="1"/>
    <x v="0"/>
  </r>
  <r>
    <n v="15642468"/>
    <s v="Clark"/>
    <x v="0"/>
    <x v="1"/>
    <n v="42"/>
    <x v="0"/>
    <x v="9"/>
    <n v="132739.26"/>
    <x v="2"/>
    <x v="2"/>
    <n v="697"/>
    <x v="2"/>
    <x v="1"/>
    <x v="1"/>
    <n v="174667.65"/>
    <x v="1"/>
    <x v="4"/>
    <x v="3"/>
  </r>
  <r>
    <n v="15758531"/>
    <s v="Y?"/>
    <x v="0"/>
    <x v="0"/>
    <n v="40"/>
    <x v="0"/>
    <x v="7"/>
    <n v="0"/>
    <x v="0"/>
    <x v="2"/>
    <n v="732"/>
    <x v="2"/>
    <x v="0"/>
    <x v="1"/>
    <n v="154189.07999999999"/>
    <x v="1"/>
    <x v="2"/>
    <x v="3"/>
  </r>
  <r>
    <n v="15728352"/>
    <s v="Yermakov"/>
    <x v="0"/>
    <x v="1"/>
    <n v="27"/>
    <x v="1"/>
    <x v="4"/>
    <n v="120509.81"/>
    <x v="2"/>
    <x v="0"/>
    <n v="623"/>
    <x v="0"/>
    <x v="1"/>
    <x v="1"/>
    <n v="142170.44"/>
    <x v="1"/>
    <x v="2"/>
    <x v="2"/>
  </r>
  <r>
    <n v="15637240"/>
    <s v="Wei"/>
    <x v="0"/>
    <x v="1"/>
    <n v="46"/>
    <x v="0"/>
    <x v="4"/>
    <n v="124547.13"/>
    <x v="2"/>
    <x v="2"/>
    <n v="541"/>
    <x v="1"/>
    <x v="0"/>
    <x v="1"/>
    <n v="94499.06"/>
    <x v="1"/>
    <x v="0"/>
    <x v="2"/>
  </r>
  <r>
    <n v="15595588"/>
    <s v="Chukwunonso"/>
    <x v="1"/>
    <x v="0"/>
    <n v="39"/>
    <x v="0"/>
    <x v="4"/>
    <n v="0"/>
    <x v="0"/>
    <x v="2"/>
    <n v="773"/>
    <x v="2"/>
    <x v="1"/>
    <x v="0"/>
    <n v="182081.45"/>
    <x v="1"/>
    <x v="4"/>
    <x v="2"/>
  </r>
  <r>
    <n v="15778395"/>
    <s v="McIntyre"/>
    <x v="2"/>
    <x v="1"/>
    <n v="34"/>
    <x v="0"/>
    <x v="4"/>
    <n v="88815.56"/>
    <x v="1"/>
    <x v="2"/>
    <n v="762"/>
    <x v="2"/>
    <x v="0"/>
    <x v="1"/>
    <n v="68562.259999999995"/>
    <x v="0"/>
    <x v="1"/>
    <x v="2"/>
  </r>
  <r>
    <n v="15711825"/>
    <s v="Ts'ai"/>
    <x v="1"/>
    <x v="0"/>
    <n v="35"/>
    <x v="0"/>
    <x v="1"/>
    <n v="82231.509999999995"/>
    <x v="1"/>
    <x v="2"/>
    <n v="655"/>
    <x v="0"/>
    <x v="0"/>
    <x v="1"/>
    <n v="88798.02"/>
    <x v="1"/>
    <x v="1"/>
    <x v="0"/>
  </r>
  <r>
    <n v="15599251"/>
    <s v="Chung"/>
    <x v="2"/>
    <x v="1"/>
    <n v="32"/>
    <x v="0"/>
    <x v="3"/>
    <n v="184715.86"/>
    <x v="2"/>
    <x v="2"/>
    <n v="602"/>
    <x v="0"/>
    <x v="0"/>
    <x v="1"/>
    <n v="113781.99"/>
    <x v="1"/>
    <x v="0"/>
    <x v="1"/>
  </r>
  <r>
    <n v="15570004"/>
    <s v="Tsou"/>
    <x v="0"/>
    <x v="1"/>
    <n v="31"/>
    <x v="0"/>
    <x v="6"/>
    <n v="0"/>
    <x v="0"/>
    <x v="2"/>
    <n v="850"/>
    <x v="3"/>
    <x v="0"/>
    <x v="1"/>
    <n v="121866.87"/>
    <x v="1"/>
    <x v="0"/>
    <x v="2"/>
  </r>
  <r>
    <n v="15656912"/>
    <s v="Aitken"/>
    <x v="1"/>
    <x v="1"/>
    <n v="51"/>
    <x v="0"/>
    <x v="4"/>
    <n v="0"/>
    <x v="0"/>
    <x v="0"/>
    <n v="649"/>
    <x v="0"/>
    <x v="0"/>
    <x v="0"/>
    <n v="150390.57"/>
    <x v="1"/>
    <x v="2"/>
    <x v="2"/>
  </r>
  <r>
    <n v="15657342"/>
    <s v="Dawson"/>
    <x v="2"/>
    <x v="1"/>
    <n v="28"/>
    <x v="1"/>
    <x v="4"/>
    <n v="147972.19"/>
    <x v="2"/>
    <x v="0"/>
    <n v="850"/>
    <x v="3"/>
    <x v="0"/>
    <x v="1"/>
    <n v="60708.72"/>
    <x v="0"/>
    <x v="1"/>
    <x v="2"/>
  </r>
  <r>
    <n v="15716284"/>
    <s v="Ward"/>
    <x v="0"/>
    <x v="1"/>
    <n v="43"/>
    <x v="0"/>
    <x v="9"/>
    <n v="0"/>
    <x v="0"/>
    <x v="2"/>
    <n v="543"/>
    <x v="1"/>
    <x v="0"/>
    <x v="0"/>
    <n v="78858.070000000007"/>
    <x v="1"/>
    <x v="1"/>
    <x v="3"/>
  </r>
  <r>
    <n v="15672374"/>
    <s v="Pai"/>
    <x v="0"/>
    <x v="1"/>
    <n v="52"/>
    <x v="0"/>
    <x v="2"/>
    <n v="170008.84"/>
    <x v="2"/>
    <x v="0"/>
    <n v="672"/>
    <x v="2"/>
    <x v="1"/>
    <x v="1"/>
    <n v="56407.42"/>
    <x v="0"/>
    <x v="1"/>
    <x v="1"/>
  </r>
  <r>
    <n v="15732476"/>
    <s v="Ifeanyichukwu"/>
    <x v="0"/>
    <x v="0"/>
    <n v="27"/>
    <x v="1"/>
    <x v="6"/>
    <n v="0"/>
    <x v="0"/>
    <x v="2"/>
    <n v="600"/>
    <x v="0"/>
    <x v="1"/>
    <x v="0"/>
    <n v="125698.97"/>
    <x v="1"/>
    <x v="0"/>
    <x v="2"/>
  </r>
  <r>
    <n v="15747724"/>
    <s v="Briggs"/>
    <x v="1"/>
    <x v="0"/>
    <n v="34"/>
    <x v="0"/>
    <x v="7"/>
    <n v="0"/>
    <x v="0"/>
    <x v="0"/>
    <n v="671"/>
    <x v="2"/>
    <x v="0"/>
    <x v="1"/>
    <n v="23235.38"/>
    <x v="1"/>
    <x v="3"/>
    <x v="3"/>
  </r>
  <r>
    <n v="15633877"/>
    <s v="Morrison"/>
    <x v="1"/>
    <x v="0"/>
    <n v="42"/>
    <x v="0"/>
    <x v="2"/>
    <n v="95386.82"/>
    <x v="1"/>
    <x v="0"/>
    <n v="706"/>
    <x v="2"/>
    <x v="0"/>
    <x v="0"/>
    <n v="75732.25"/>
    <x v="1"/>
    <x v="1"/>
    <x v="1"/>
  </r>
  <r>
    <n v="15672516"/>
    <s v="Wall"/>
    <x v="2"/>
    <x v="1"/>
    <n v="51"/>
    <x v="0"/>
    <x v="3"/>
    <n v="90373.28"/>
    <x v="1"/>
    <x v="2"/>
    <n v="541"/>
    <x v="1"/>
    <x v="0"/>
    <x v="1"/>
    <n v="179861.79"/>
    <x v="1"/>
    <x v="4"/>
    <x v="1"/>
  </r>
  <r>
    <n v="15607827"/>
    <s v="Nebechukwu"/>
    <x v="2"/>
    <x v="1"/>
    <n v="34"/>
    <x v="0"/>
    <x v="4"/>
    <n v="133467.76999999999"/>
    <x v="2"/>
    <x v="2"/>
    <n v="711"/>
    <x v="2"/>
    <x v="0"/>
    <x v="0"/>
    <n v="42976.639999999999"/>
    <x v="1"/>
    <x v="3"/>
    <x v="2"/>
  </r>
  <r>
    <n v="15751336"/>
    <s v="Yao"/>
    <x v="1"/>
    <x v="1"/>
    <n v="30"/>
    <x v="0"/>
    <x v="6"/>
    <n v="0"/>
    <x v="0"/>
    <x v="2"/>
    <n v="630"/>
    <x v="0"/>
    <x v="1"/>
    <x v="0"/>
    <n v="10486.69"/>
    <x v="1"/>
    <x v="3"/>
    <x v="2"/>
  </r>
  <r>
    <n v="15646539"/>
    <s v="Liao"/>
    <x v="0"/>
    <x v="1"/>
    <n v="31"/>
    <x v="0"/>
    <x v="6"/>
    <n v="96288.26"/>
    <x v="1"/>
    <x v="0"/>
    <n v="531"/>
    <x v="1"/>
    <x v="0"/>
    <x v="1"/>
    <n v="56794.73"/>
    <x v="1"/>
    <x v="1"/>
    <x v="2"/>
  </r>
  <r>
    <n v="15756901"/>
    <s v="Ch'ang"/>
    <x v="0"/>
    <x v="0"/>
    <n v="26"/>
    <x v="1"/>
    <x v="4"/>
    <n v="91547.839999999997"/>
    <x v="1"/>
    <x v="2"/>
    <n v="641"/>
    <x v="0"/>
    <x v="1"/>
    <x v="0"/>
    <n v="28157.34"/>
    <x v="1"/>
    <x v="3"/>
    <x v="2"/>
  </r>
  <r>
    <n v="15809286"/>
    <s v="Burke"/>
    <x v="2"/>
    <x v="1"/>
    <n v="37"/>
    <x v="0"/>
    <x v="2"/>
    <n v="138292.64000000001"/>
    <x v="2"/>
    <x v="2"/>
    <n v="631"/>
    <x v="0"/>
    <x v="1"/>
    <x v="1"/>
    <n v="152422.91"/>
    <x v="0"/>
    <x v="2"/>
    <x v="1"/>
  </r>
  <r>
    <n v="15759021"/>
    <s v="Kay"/>
    <x v="0"/>
    <x v="1"/>
    <n v="35"/>
    <x v="0"/>
    <x v="9"/>
    <n v="0"/>
    <x v="0"/>
    <x v="0"/>
    <n v="685"/>
    <x v="2"/>
    <x v="0"/>
    <x v="1"/>
    <n v="167033.82999999999"/>
    <x v="1"/>
    <x v="2"/>
    <x v="3"/>
  </r>
  <r>
    <n v="15725039"/>
    <s v="McIntyre"/>
    <x v="1"/>
    <x v="1"/>
    <n v="32"/>
    <x v="0"/>
    <x v="2"/>
    <n v="71667.740000000005"/>
    <x v="1"/>
    <x v="0"/>
    <n v="702"/>
    <x v="2"/>
    <x v="0"/>
    <x v="0"/>
    <n v="126082.18"/>
    <x v="1"/>
    <x v="0"/>
    <x v="1"/>
  </r>
  <r>
    <n v="15579130"/>
    <s v="Chidiegwu"/>
    <x v="2"/>
    <x v="0"/>
    <n v="43"/>
    <x v="0"/>
    <x v="10"/>
    <n v="118994.84"/>
    <x v="2"/>
    <x v="0"/>
    <n v="708"/>
    <x v="2"/>
    <x v="0"/>
    <x v="1"/>
    <n v="181499.77"/>
    <x v="0"/>
    <x v="4"/>
    <x v="0"/>
  </r>
  <r>
    <n v="15754112"/>
    <s v="Musgrove"/>
    <x v="1"/>
    <x v="1"/>
    <n v="55"/>
    <x v="0"/>
    <x v="3"/>
    <n v="0"/>
    <x v="0"/>
    <x v="2"/>
    <n v="653"/>
    <x v="0"/>
    <x v="0"/>
    <x v="0"/>
    <n v="41967.03"/>
    <x v="1"/>
    <x v="3"/>
    <x v="1"/>
  </r>
  <r>
    <n v="15735522"/>
    <s v="Boulger"/>
    <x v="2"/>
    <x v="1"/>
    <n v="37"/>
    <x v="0"/>
    <x v="0"/>
    <n v="145610.07"/>
    <x v="2"/>
    <x v="2"/>
    <n v="654"/>
    <x v="0"/>
    <x v="1"/>
    <x v="1"/>
    <n v="186300.59"/>
    <x v="1"/>
    <x v="4"/>
    <x v="0"/>
  </r>
  <r>
    <n v="15613326"/>
    <s v="Gow"/>
    <x v="0"/>
    <x v="0"/>
    <n v="33"/>
    <x v="0"/>
    <x v="1"/>
    <n v="138162.81"/>
    <x v="2"/>
    <x v="0"/>
    <n v="596"/>
    <x v="1"/>
    <x v="0"/>
    <x v="1"/>
    <n v="85412.54"/>
    <x v="1"/>
    <x v="1"/>
    <x v="0"/>
  </r>
  <r>
    <n v="15739502"/>
    <s v="Amaechi"/>
    <x v="2"/>
    <x v="0"/>
    <n v="31"/>
    <x v="0"/>
    <x v="9"/>
    <n v="135020.21"/>
    <x v="2"/>
    <x v="2"/>
    <n v="549"/>
    <x v="1"/>
    <x v="0"/>
    <x v="0"/>
    <n v="23343.18"/>
    <x v="1"/>
    <x v="3"/>
    <x v="3"/>
  </r>
  <r>
    <n v="15670914"/>
    <s v="Robe"/>
    <x v="0"/>
    <x v="1"/>
    <n v="38"/>
    <x v="0"/>
    <x v="0"/>
    <n v="0"/>
    <x v="0"/>
    <x v="2"/>
    <n v="754"/>
    <x v="2"/>
    <x v="0"/>
    <x v="1"/>
    <n v="180698.32"/>
    <x v="1"/>
    <x v="4"/>
    <x v="0"/>
  </r>
  <r>
    <n v="15604073"/>
    <s v="Bibi"/>
    <x v="2"/>
    <x v="0"/>
    <n v="25"/>
    <x v="1"/>
    <x v="2"/>
    <n v="135161.67000000001"/>
    <x v="2"/>
    <x v="0"/>
    <n v="815"/>
    <x v="3"/>
    <x v="0"/>
    <x v="0"/>
    <n v="136071.04999999999"/>
    <x v="1"/>
    <x v="2"/>
    <x v="1"/>
  </r>
  <r>
    <n v="15806027"/>
    <s v="Niu"/>
    <x v="0"/>
    <x v="0"/>
    <n v="52"/>
    <x v="0"/>
    <x v="9"/>
    <n v="0"/>
    <x v="0"/>
    <x v="0"/>
    <n v="556"/>
    <x v="1"/>
    <x v="0"/>
    <x v="1"/>
    <n v="175149.2"/>
    <x v="0"/>
    <x v="4"/>
    <x v="3"/>
  </r>
  <r>
    <n v="15574886"/>
    <s v="Palerma"/>
    <x v="0"/>
    <x v="1"/>
    <n v="32"/>
    <x v="0"/>
    <x v="5"/>
    <n v="94486.47"/>
    <x v="1"/>
    <x v="0"/>
    <n v="706"/>
    <x v="2"/>
    <x v="0"/>
    <x v="0"/>
    <n v="146949.74"/>
    <x v="1"/>
    <x v="2"/>
    <x v="1"/>
  </r>
  <r>
    <n v="15707120"/>
    <s v="Cocci"/>
    <x v="0"/>
    <x v="1"/>
    <n v="46"/>
    <x v="0"/>
    <x v="9"/>
    <n v="117640.39"/>
    <x v="2"/>
    <x v="0"/>
    <n v="850"/>
    <x v="3"/>
    <x v="0"/>
    <x v="1"/>
    <n v="88920.68"/>
    <x v="1"/>
    <x v="1"/>
    <x v="3"/>
  </r>
  <r>
    <n v="15800845"/>
    <s v="Artemieva"/>
    <x v="1"/>
    <x v="0"/>
    <n v="33"/>
    <x v="0"/>
    <x v="2"/>
    <n v="111379.55"/>
    <x v="2"/>
    <x v="0"/>
    <n v="732"/>
    <x v="2"/>
    <x v="0"/>
    <x v="0"/>
    <n v="45098.62"/>
    <x v="1"/>
    <x v="3"/>
    <x v="1"/>
  </r>
  <r>
    <n v="15603914"/>
    <s v="Arcuri"/>
    <x v="0"/>
    <x v="1"/>
    <n v="40"/>
    <x v="0"/>
    <x v="5"/>
    <n v="0"/>
    <x v="0"/>
    <x v="0"/>
    <n v="614"/>
    <x v="0"/>
    <x v="0"/>
    <x v="0"/>
    <n v="20339.79"/>
    <x v="0"/>
    <x v="3"/>
    <x v="1"/>
  </r>
  <r>
    <n v="15722765"/>
    <s v="Owen"/>
    <x v="1"/>
    <x v="0"/>
    <n v="57"/>
    <x v="0"/>
    <x v="10"/>
    <n v="136820.99"/>
    <x v="2"/>
    <x v="0"/>
    <n v="580"/>
    <x v="1"/>
    <x v="1"/>
    <x v="0"/>
    <n v="108528.74"/>
    <x v="1"/>
    <x v="0"/>
    <x v="0"/>
  </r>
  <r>
    <n v="15783305"/>
    <s v="Franklin"/>
    <x v="0"/>
    <x v="0"/>
    <n v="46"/>
    <x v="0"/>
    <x v="3"/>
    <n v="98752.51"/>
    <x v="1"/>
    <x v="0"/>
    <n v="593"/>
    <x v="1"/>
    <x v="0"/>
    <x v="1"/>
    <n v="145560.38"/>
    <x v="1"/>
    <x v="2"/>
    <x v="1"/>
  </r>
  <r>
    <n v="15574842"/>
    <s v="Lorenzo"/>
    <x v="2"/>
    <x v="0"/>
    <n v="25"/>
    <x v="1"/>
    <x v="0"/>
    <n v="158266.42000000001"/>
    <x v="2"/>
    <x v="1"/>
    <n v="653"/>
    <x v="0"/>
    <x v="0"/>
    <x v="0"/>
    <n v="199357.24"/>
    <x v="1"/>
    <x v="4"/>
    <x v="0"/>
  </r>
  <r>
    <n v="15607837"/>
    <s v="Muriel"/>
    <x v="0"/>
    <x v="0"/>
    <n v="29"/>
    <x v="1"/>
    <x v="4"/>
    <n v="105599.67"/>
    <x v="2"/>
    <x v="0"/>
    <n v="746"/>
    <x v="2"/>
    <x v="0"/>
    <x v="0"/>
    <n v="43106.17"/>
    <x v="1"/>
    <x v="3"/>
    <x v="2"/>
  </r>
  <r>
    <n v="15714877"/>
    <s v="MacDevitt"/>
    <x v="0"/>
    <x v="0"/>
    <n v="29"/>
    <x v="1"/>
    <x v="7"/>
    <n v="0"/>
    <x v="0"/>
    <x v="2"/>
    <n v="662"/>
    <x v="2"/>
    <x v="0"/>
    <x v="1"/>
    <n v="137508.31"/>
    <x v="1"/>
    <x v="2"/>
    <x v="3"/>
  </r>
  <r>
    <n v="15782941"/>
    <s v="Chijindum"/>
    <x v="0"/>
    <x v="1"/>
    <n v="31"/>
    <x v="0"/>
    <x v="0"/>
    <n v="0"/>
    <x v="0"/>
    <x v="2"/>
    <n v="573"/>
    <x v="1"/>
    <x v="0"/>
    <x v="0"/>
    <n v="91957.39"/>
    <x v="1"/>
    <x v="0"/>
    <x v="0"/>
  </r>
  <r>
    <n v="15630167"/>
    <s v="Gibson"/>
    <x v="1"/>
    <x v="0"/>
    <n v="39"/>
    <x v="0"/>
    <x v="4"/>
    <n v="139723.9"/>
    <x v="2"/>
    <x v="0"/>
    <n v="684"/>
    <x v="2"/>
    <x v="0"/>
    <x v="0"/>
    <n v="120612.11"/>
    <x v="1"/>
    <x v="0"/>
    <x v="2"/>
  </r>
  <r>
    <n v="15759038"/>
    <s v="Whitehead"/>
    <x v="0"/>
    <x v="0"/>
    <n v="41"/>
    <x v="0"/>
    <x v="6"/>
    <n v="141806.46"/>
    <x v="2"/>
    <x v="0"/>
    <n v="793"/>
    <x v="3"/>
    <x v="0"/>
    <x v="1"/>
    <n v="102921.17"/>
    <x v="1"/>
    <x v="0"/>
    <x v="2"/>
  </r>
  <r>
    <n v="15661821"/>
    <s v="Johnstone"/>
    <x v="2"/>
    <x v="0"/>
    <n v="49"/>
    <x v="0"/>
    <x v="8"/>
    <n v="132571.67000000001"/>
    <x v="2"/>
    <x v="0"/>
    <n v="798"/>
    <x v="3"/>
    <x v="0"/>
    <x v="0"/>
    <n v="31686.33"/>
    <x v="0"/>
    <x v="3"/>
    <x v="2"/>
  </r>
  <r>
    <n v="15728006"/>
    <s v="Endrizzi"/>
    <x v="0"/>
    <x v="1"/>
    <n v="40"/>
    <x v="0"/>
    <x v="0"/>
    <n v="180516.9"/>
    <x v="2"/>
    <x v="0"/>
    <n v="524"/>
    <x v="1"/>
    <x v="0"/>
    <x v="1"/>
    <n v="180002.42"/>
    <x v="1"/>
    <x v="4"/>
    <x v="0"/>
  </r>
  <r>
    <n v="15712176"/>
    <s v="Burke"/>
    <x v="0"/>
    <x v="1"/>
    <n v="31"/>
    <x v="0"/>
    <x v="2"/>
    <n v="0"/>
    <x v="0"/>
    <x v="2"/>
    <n v="816"/>
    <x v="3"/>
    <x v="0"/>
    <x v="0"/>
    <n v="28407.4"/>
    <x v="1"/>
    <x v="3"/>
    <x v="1"/>
  </r>
  <r>
    <n v="15689351"/>
    <s v="Johnson"/>
    <x v="2"/>
    <x v="0"/>
    <n v="41"/>
    <x v="0"/>
    <x v="4"/>
    <n v="92805.72"/>
    <x v="1"/>
    <x v="0"/>
    <n v="742"/>
    <x v="2"/>
    <x v="1"/>
    <x v="0"/>
    <n v="73743.95"/>
    <x v="0"/>
    <x v="1"/>
    <x v="2"/>
  </r>
  <r>
    <n v="15782247"/>
    <s v="Yeh"/>
    <x v="0"/>
    <x v="1"/>
    <n v="22"/>
    <x v="1"/>
    <x v="4"/>
    <n v="0"/>
    <x v="0"/>
    <x v="1"/>
    <n v="540"/>
    <x v="1"/>
    <x v="0"/>
    <x v="0"/>
    <n v="186233.26"/>
    <x v="0"/>
    <x v="4"/>
    <x v="2"/>
  </r>
  <r>
    <n v="15769064"/>
    <s v="Marshall"/>
    <x v="2"/>
    <x v="1"/>
    <n v="39"/>
    <x v="0"/>
    <x v="6"/>
    <n v="135309.35999999999"/>
    <x v="2"/>
    <x v="0"/>
    <n v="537"/>
    <x v="1"/>
    <x v="0"/>
    <x v="1"/>
    <n v="31728.86"/>
    <x v="0"/>
    <x v="3"/>
    <x v="2"/>
  </r>
  <r>
    <n v="15718153"/>
    <s v="Kao"/>
    <x v="1"/>
    <x v="0"/>
    <n v="74"/>
    <x v="2"/>
    <x v="5"/>
    <n v="128917.84"/>
    <x v="2"/>
    <x v="0"/>
    <n v="759"/>
    <x v="2"/>
    <x v="0"/>
    <x v="0"/>
    <n v="48244.639999999999"/>
    <x v="1"/>
    <x v="3"/>
    <x v="1"/>
  </r>
  <r>
    <n v="15613189"/>
    <s v="Browne"/>
    <x v="0"/>
    <x v="0"/>
    <n v="52"/>
    <x v="0"/>
    <x v="0"/>
    <n v="56580.93"/>
    <x v="1"/>
    <x v="0"/>
    <n v="774"/>
    <x v="2"/>
    <x v="0"/>
    <x v="1"/>
    <n v="113266.28"/>
    <x v="0"/>
    <x v="0"/>
    <x v="0"/>
  </r>
  <r>
    <n v="15661734"/>
    <s v="Taylor"/>
    <x v="2"/>
    <x v="1"/>
    <n v="42"/>
    <x v="0"/>
    <x v="2"/>
    <n v="131390.75"/>
    <x v="2"/>
    <x v="2"/>
    <n v="608"/>
    <x v="0"/>
    <x v="0"/>
    <x v="1"/>
    <n v="71178.09"/>
    <x v="1"/>
    <x v="1"/>
    <x v="1"/>
  </r>
  <r>
    <n v="15592645"/>
    <s v="Gibbons"/>
    <x v="1"/>
    <x v="1"/>
    <n v="37"/>
    <x v="0"/>
    <x v="4"/>
    <n v="0"/>
    <x v="0"/>
    <x v="2"/>
    <n v="704"/>
    <x v="2"/>
    <x v="1"/>
    <x v="1"/>
    <n v="25684.93"/>
    <x v="1"/>
    <x v="3"/>
    <x v="2"/>
  </r>
  <r>
    <n v="15768387"/>
    <s v="Nott"/>
    <x v="0"/>
    <x v="1"/>
    <n v="41"/>
    <x v="0"/>
    <x v="2"/>
    <n v="0"/>
    <x v="0"/>
    <x v="2"/>
    <n v="581"/>
    <x v="1"/>
    <x v="1"/>
    <x v="1"/>
    <n v="29737.14"/>
    <x v="1"/>
    <x v="3"/>
    <x v="1"/>
  </r>
  <r>
    <n v="15792525"/>
    <s v="Lei"/>
    <x v="2"/>
    <x v="0"/>
    <n v="61"/>
    <x v="2"/>
    <x v="1"/>
    <n v="97361.66"/>
    <x v="1"/>
    <x v="0"/>
    <n v="628"/>
    <x v="0"/>
    <x v="0"/>
    <x v="0"/>
    <n v="149922.38"/>
    <x v="0"/>
    <x v="2"/>
    <x v="0"/>
  </r>
  <r>
    <n v="15586976"/>
    <s v="Alexeeva"/>
    <x v="0"/>
    <x v="0"/>
    <n v="42"/>
    <x v="0"/>
    <x v="5"/>
    <n v="0"/>
    <x v="0"/>
    <x v="0"/>
    <n v="566"/>
    <x v="1"/>
    <x v="0"/>
    <x v="1"/>
    <n v="180702.12"/>
    <x v="0"/>
    <x v="4"/>
    <x v="1"/>
  </r>
  <r>
    <n v="15790659"/>
    <s v="Sheets"/>
    <x v="1"/>
    <x v="1"/>
    <n v="59"/>
    <x v="0"/>
    <x v="3"/>
    <n v="0"/>
    <x v="0"/>
    <x v="2"/>
    <n v="701"/>
    <x v="2"/>
    <x v="1"/>
    <x v="0"/>
    <n v="27597.59"/>
    <x v="1"/>
    <x v="3"/>
    <x v="1"/>
  </r>
  <r>
    <n v="15691446"/>
    <s v="Tokaryev"/>
    <x v="1"/>
    <x v="1"/>
    <n v="29"/>
    <x v="1"/>
    <x v="7"/>
    <n v="0"/>
    <x v="0"/>
    <x v="2"/>
    <n v="735"/>
    <x v="2"/>
    <x v="0"/>
    <x v="0"/>
    <n v="95025.27"/>
    <x v="1"/>
    <x v="0"/>
    <x v="3"/>
  </r>
  <r>
    <n v="15772632"/>
    <s v="Ts'ui"/>
    <x v="0"/>
    <x v="0"/>
    <n v="34"/>
    <x v="0"/>
    <x v="1"/>
    <n v="0"/>
    <x v="0"/>
    <x v="2"/>
    <n v="680"/>
    <x v="2"/>
    <x v="0"/>
    <x v="1"/>
    <n v="167035.07"/>
    <x v="1"/>
    <x v="2"/>
    <x v="0"/>
  </r>
  <r>
    <n v="15706587"/>
    <s v="Johnston"/>
    <x v="0"/>
    <x v="1"/>
    <n v="57"/>
    <x v="0"/>
    <x v="10"/>
    <n v="0"/>
    <x v="0"/>
    <x v="2"/>
    <n v="560"/>
    <x v="1"/>
    <x v="1"/>
    <x v="0"/>
    <n v="116781.71"/>
    <x v="1"/>
    <x v="0"/>
    <x v="0"/>
  </r>
  <r>
    <n v="15572461"/>
    <s v="Kung"/>
    <x v="2"/>
    <x v="0"/>
    <n v="29"/>
    <x v="1"/>
    <x v="4"/>
    <n v="102714.65"/>
    <x v="2"/>
    <x v="2"/>
    <n v="663"/>
    <x v="2"/>
    <x v="1"/>
    <x v="1"/>
    <n v="21170.81"/>
    <x v="1"/>
    <x v="3"/>
    <x v="2"/>
  </r>
  <r>
    <n v="15654409"/>
    <s v="Unwin"/>
    <x v="0"/>
    <x v="0"/>
    <n v="34"/>
    <x v="0"/>
    <x v="8"/>
    <n v="67816.72"/>
    <x v="1"/>
    <x v="0"/>
    <n v="665"/>
    <x v="2"/>
    <x v="0"/>
    <x v="0"/>
    <n v="29641.58"/>
    <x v="1"/>
    <x v="3"/>
    <x v="2"/>
  </r>
  <r>
    <n v="15568025"/>
    <s v="Hsueh"/>
    <x v="0"/>
    <x v="1"/>
    <n v="51"/>
    <x v="0"/>
    <x v="2"/>
    <n v="81710.460000000006"/>
    <x v="1"/>
    <x v="0"/>
    <n v="758"/>
    <x v="2"/>
    <x v="0"/>
    <x v="0"/>
    <n v="116520.07"/>
    <x v="1"/>
    <x v="0"/>
    <x v="1"/>
  </r>
  <r>
    <n v="15715769"/>
    <s v="Hao"/>
    <x v="0"/>
    <x v="1"/>
    <n v="26"/>
    <x v="1"/>
    <x v="0"/>
    <n v="75237.539999999994"/>
    <x v="1"/>
    <x v="0"/>
    <n v="621"/>
    <x v="0"/>
    <x v="1"/>
    <x v="0"/>
    <n v="44220.4"/>
    <x v="1"/>
    <x v="3"/>
    <x v="0"/>
  </r>
  <r>
    <n v="15667458"/>
    <s v="L?"/>
    <x v="2"/>
    <x v="1"/>
    <n v="28"/>
    <x v="1"/>
    <x v="7"/>
    <n v="124023.18"/>
    <x v="2"/>
    <x v="0"/>
    <n v="764"/>
    <x v="2"/>
    <x v="0"/>
    <x v="1"/>
    <n v="166188.28"/>
    <x v="1"/>
    <x v="2"/>
    <x v="3"/>
  </r>
  <r>
    <n v="15567980"/>
    <s v="Frater"/>
    <x v="2"/>
    <x v="0"/>
    <n v="46"/>
    <x v="0"/>
    <x v="8"/>
    <n v="100727.5"/>
    <x v="2"/>
    <x v="0"/>
    <n v="537"/>
    <x v="1"/>
    <x v="1"/>
    <x v="0"/>
    <n v="140857.76"/>
    <x v="0"/>
    <x v="2"/>
    <x v="2"/>
  </r>
  <r>
    <n v="15679294"/>
    <s v="Brennan"/>
    <x v="0"/>
    <x v="0"/>
    <n v="46"/>
    <x v="0"/>
    <x v="7"/>
    <n v="107238.85"/>
    <x v="2"/>
    <x v="2"/>
    <n v="589"/>
    <x v="1"/>
    <x v="0"/>
    <x v="1"/>
    <n v="37024.28"/>
    <x v="1"/>
    <x v="3"/>
    <x v="3"/>
  </r>
  <r>
    <n v="15606507"/>
    <s v="Pisani"/>
    <x v="0"/>
    <x v="1"/>
    <n v="24"/>
    <x v="1"/>
    <x v="8"/>
    <n v="0"/>
    <x v="0"/>
    <x v="2"/>
    <n v="555"/>
    <x v="1"/>
    <x v="0"/>
    <x v="1"/>
    <n v="27513.47"/>
    <x v="1"/>
    <x v="3"/>
    <x v="2"/>
  </r>
  <r>
    <n v="15578825"/>
    <s v="Golubev"/>
    <x v="0"/>
    <x v="0"/>
    <n v="29"/>
    <x v="1"/>
    <x v="10"/>
    <n v="139994.66"/>
    <x v="2"/>
    <x v="0"/>
    <n v="734"/>
    <x v="2"/>
    <x v="0"/>
    <x v="1"/>
    <n v="17744.72"/>
    <x v="1"/>
    <x v="3"/>
    <x v="0"/>
  </r>
  <r>
    <n v="15619935"/>
    <s v="Vanmeter"/>
    <x v="1"/>
    <x v="0"/>
    <n v="59"/>
    <x v="0"/>
    <x v="9"/>
    <n v="126224.87"/>
    <x v="2"/>
    <x v="0"/>
    <n v="783"/>
    <x v="3"/>
    <x v="0"/>
    <x v="0"/>
    <n v="4423.63"/>
    <x v="1"/>
    <x v="3"/>
    <x v="3"/>
  </r>
  <r>
    <n v="15636089"/>
    <s v="Hs?"/>
    <x v="2"/>
    <x v="0"/>
    <n v="51"/>
    <x v="0"/>
    <x v="1"/>
    <n v="145751.03"/>
    <x v="2"/>
    <x v="0"/>
    <n v="678"/>
    <x v="2"/>
    <x v="1"/>
    <x v="1"/>
    <n v="109718.44"/>
    <x v="0"/>
    <x v="0"/>
    <x v="0"/>
  </r>
  <r>
    <n v="15727490"/>
    <s v="Scott"/>
    <x v="0"/>
    <x v="1"/>
    <n v="47"/>
    <x v="0"/>
    <x v="8"/>
    <n v="0"/>
    <x v="0"/>
    <x v="0"/>
    <n v="661"/>
    <x v="2"/>
    <x v="1"/>
    <x v="0"/>
    <n v="107243.31"/>
    <x v="0"/>
    <x v="0"/>
    <x v="2"/>
  </r>
  <r>
    <n v="15591766"/>
    <s v="Crawford"/>
    <x v="1"/>
    <x v="0"/>
    <n v="25"/>
    <x v="1"/>
    <x v="4"/>
    <n v="121166.89"/>
    <x v="2"/>
    <x v="0"/>
    <n v="607"/>
    <x v="0"/>
    <x v="1"/>
    <x v="0"/>
    <n v="115288.24"/>
    <x v="1"/>
    <x v="0"/>
    <x v="2"/>
  </r>
  <r>
    <n v="15641629"/>
    <s v="P'eng"/>
    <x v="1"/>
    <x v="0"/>
    <n v="38"/>
    <x v="0"/>
    <x v="1"/>
    <n v="0"/>
    <x v="0"/>
    <x v="2"/>
    <n v="537"/>
    <x v="1"/>
    <x v="1"/>
    <x v="0"/>
    <n v="41233.97"/>
    <x v="1"/>
    <x v="3"/>
    <x v="0"/>
  </r>
  <r>
    <n v="15813303"/>
    <s v="Rearick"/>
    <x v="1"/>
    <x v="1"/>
    <n v="88"/>
    <x v="2"/>
    <x v="7"/>
    <n v="0"/>
    <x v="0"/>
    <x v="2"/>
    <n v="513"/>
    <x v="1"/>
    <x v="0"/>
    <x v="0"/>
    <n v="52952.24"/>
    <x v="1"/>
    <x v="1"/>
    <x v="3"/>
  </r>
  <r>
    <n v="15756920"/>
    <s v="Genovesi"/>
    <x v="0"/>
    <x v="1"/>
    <n v="63"/>
    <x v="2"/>
    <x v="9"/>
    <n v="70655.48"/>
    <x v="1"/>
    <x v="0"/>
    <n v="576"/>
    <x v="1"/>
    <x v="1"/>
    <x v="1"/>
    <n v="78955.8"/>
    <x v="0"/>
    <x v="1"/>
    <x v="3"/>
  </r>
  <r>
    <n v="15726403"/>
    <s v="Glenny"/>
    <x v="2"/>
    <x v="1"/>
    <n v="41"/>
    <x v="0"/>
    <x v="1"/>
    <n v="129901.21"/>
    <x v="2"/>
    <x v="0"/>
    <n v="660"/>
    <x v="2"/>
    <x v="0"/>
    <x v="1"/>
    <n v="26025.599999999999"/>
    <x v="0"/>
    <x v="3"/>
    <x v="0"/>
  </r>
  <r>
    <n v="15592765"/>
    <s v="Marks"/>
    <x v="0"/>
    <x v="1"/>
    <n v="40"/>
    <x v="0"/>
    <x v="2"/>
    <n v="125470.81"/>
    <x v="2"/>
    <x v="0"/>
    <n v="637"/>
    <x v="0"/>
    <x v="0"/>
    <x v="0"/>
    <n v="174536.17"/>
    <x v="1"/>
    <x v="4"/>
    <x v="1"/>
  </r>
  <r>
    <n v="15704442"/>
    <s v="Fleming"/>
    <x v="0"/>
    <x v="0"/>
    <n v="53"/>
    <x v="0"/>
    <x v="9"/>
    <n v="169406.33"/>
    <x v="2"/>
    <x v="3"/>
    <n v="672"/>
    <x v="2"/>
    <x v="0"/>
    <x v="0"/>
    <n v="147311.47"/>
    <x v="0"/>
    <x v="2"/>
    <x v="3"/>
  </r>
  <r>
    <n v="15641136"/>
    <s v="Davison"/>
    <x v="0"/>
    <x v="1"/>
    <n v="32"/>
    <x v="0"/>
    <x v="0"/>
    <n v="0"/>
    <x v="0"/>
    <x v="2"/>
    <n v="629"/>
    <x v="0"/>
    <x v="1"/>
    <x v="0"/>
    <n v="77965.440000000002"/>
    <x v="1"/>
    <x v="1"/>
    <x v="0"/>
  </r>
  <r>
    <n v="15725818"/>
    <s v="Chibuzo"/>
    <x v="2"/>
    <x v="1"/>
    <n v="40"/>
    <x v="0"/>
    <x v="4"/>
    <n v="107041.3"/>
    <x v="2"/>
    <x v="0"/>
    <n v="583"/>
    <x v="1"/>
    <x v="0"/>
    <x v="0"/>
    <n v="5635.63"/>
    <x v="1"/>
    <x v="3"/>
    <x v="2"/>
  </r>
  <r>
    <n v="15612071"/>
    <s v="Wilson"/>
    <x v="1"/>
    <x v="0"/>
    <n v="32"/>
    <x v="0"/>
    <x v="7"/>
    <n v="95153.77"/>
    <x v="1"/>
    <x v="0"/>
    <n v="763"/>
    <x v="2"/>
    <x v="1"/>
    <x v="0"/>
    <n v="81310.100000000006"/>
    <x v="1"/>
    <x v="1"/>
    <x v="3"/>
  </r>
  <r>
    <n v="15719809"/>
    <s v="Endrizzi"/>
    <x v="2"/>
    <x v="1"/>
    <n v="32"/>
    <x v="0"/>
    <x v="6"/>
    <n v="145166.09"/>
    <x v="2"/>
    <x v="2"/>
    <n v="516"/>
    <x v="1"/>
    <x v="1"/>
    <x v="1"/>
    <n v="111421.45"/>
    <x v="1"/>
    <x v="0"/>
    <x v="2"/>
  </r>
  <r>
    <n v="15716518"/>
    <s v="Yuryeva"/>
    <x v="0"/>
    <x v="0"/>
    <n v="27"/>
    <x v="1"/>
    <x v="4"/>
    <n v="0"/>
    <x v="0"/>
    <x v="2"/>
    <n v="617"/>
    <x v="0"/>
    <x v="1"/>
    <x v="1"/>
    <n v="190269.21"/>
    <x v="1"/>
    <x v="4"/>
    <x v="2"/>
  </r>
  <r>
    <n v="15742210"/>
    <s v="Ugochukwu"/>
    <x v="0"/>
    <x v="1"/>
    <n v="38"/>
    <x v="0"/>
    <x v="9"/>
    <n v="65962.63"/>
    <x v="1"/>
    <x v="0"/>
    <n v="700"/>
    <x v="2"/>
    <x v="0"/>
    <x v="0"/>
    <n v="100950.48"/>
    <x v="1"/>
    <x v="0"/>
    <x v="3"/>
  </r>
  <r>
    <n v="15630617"/>
    <s v="Lo Duca"/>
    <x v="2"/>
    <x v="1"/>
    <n v="36"/>
    <x v="0"/>
    <x v="5"/>
    <n v="140418.81"/>
    <x v="2"/>
    <x v="0"/>
    <n v="727"/>
    <x v="2"/>
    <x v="0"/>
    <x v="0"/>
    <n v="113033.73"/>
    <x v="0"/>
    <x v="0"/>
    <x v="1"/>
  </r>
  <r>
    <n v="15720838"/>
    <s v="Gallo"/>
    <x v="1"/>
    <x v="0"/>
    <n v="31"/>
    <x v="0"/>
    <x v="6"/>
    <n v="139799.63"/>
    <x v="2"/>
    <x v="0"/>
    <n v="689"/>
    <x v="2"/>
    <x v="1"/>
    <x v="0"/>
    <n v="120663.57"/>
    <x v="1"/>
    <x v="0"/>
    <x v="2"/>
  </r>
  <r>
    <n v="15595537"/>
    <s v="Trout"/>
    <x v="2"/>
    <x v="1"/>
    <n v="49"/>
    <x v="0"/>
    <x v="9"/>
    <n v="171787.84"/>
    <x v="2"/>
    <x v="2"/>
    <n v="626"/>
    <x v="0"/>
    <x v="0"/>
    <x v="1"/>
    <n v="187192.23"/>
    <x v="1"/>
    <x v="4"/>
    <x v="3"/>
  </r>
  <r>
    <n v="15623196"/>
    <s v="Morley"/>
    <x v="0"/>
    <x v="1"/>
    <n v="38"/>
    <x v="0"/>
    <x v="5"/>
    <n v="149238.97"/>
    <x v="2"/>
    <x v="0"/>
    <n v="686"/>
    <x v="2"/>
    <x v="0"/>
    <x v="0"/>
    <n v="97825.23"/>
    <x v="1"/>
    <x v="0"/>
    <x v="1"/>
  </r>
  <r>
    <n v="15679249"/>
    <s v="Chou"/>
    <x v="2"/>
    <x v="0"/>
    <n v="57"/>
    <x v="0"/>
    <x v="4"/>
    <n v="163146.46"/>
    <x v="2"/>
    <x v="0"/>
    <n v="351"/>
    <x v="4"/>
    <x v="0"/>
    <x v="1"/>
    <n v="169621.69"/>
    <x v="0"/>
    <x v="2"/>
    <x v="2"/>
  </r>
  <r>
    <n v="15693199"/>
    <s v="Shao"/>
    <x v="0"/>
    <x v="0"/>
    <n v="37"/>
    <x v="0"/>
    <x v="2"/>
    <n v="0"/>
    <x v="0"/>
    <x v="2"/>
    <n v="739"/>
    <x v="2"/>
    <x v="0"/>
    <x v="1"/>
    <n v="191557.1"/>
    <x v="0"/>
    <x v="4"/>
    <x v="1"/>
  </r>
  <r>
    <n v="15661219"/>
    <s v="Trentino"/>
    <x v="0"/>
    <x v="1"/>
    <n v="32"/>
    <x v="0"/>
    <x v="7"/>
    <n v="0"/>
    <x v="0"/>
    <x v="2"/>
    <n v="627"/>
    <x v="0"/>
    <x v="0"/>
    <x v="1"/>
    <n v="103287.62"/>
    <x v="1"/>
    <x v="0"/>
    <x v="3"/>
  </r>
  <r>
    <n v="15617136"/>
    <s v="Mazzanti"/>
    <x v="2"/>
    <x v="0"/>
    <n v="38"/>
    <x v="0"/>
    <x v="9"/>
    <n v="61482.47"/>
    <x v="1"/>
    <x v="0"/>
    <n v="451"/>
    <x v="4"/>
    <x v="0"/>
    <x v="0"/>
    <n v="167538.66"/>
    <x v="1"/>
    <x v="2"/>
    <x v="3"/>
  </r>
  <r>
    <n v="15760294"/>
    <s v="Endrizzi"/>
    <x v="0"/>
    <x v="0"/>
    <n v="41"/>
    <x v="0"/>
    <x v="2"/>
    <n v="145150.28"/>
    <x v="2"/>
    <x v="0"/>
    <n v="512"/>
    <x v="1"/>
    <x v="0"/>
    <x v="1"/>
    <n v="64869.32"/>
    <x v="0"/>
    <x v="1"/>
    <x v="1"/>
  </r>
  <r>
    <n v="15652808"/>
    <s v="Monaldo"/>
    <x v="0"/>
    <x v="0"/>
    <n v="41"/>
    <x v="0"/>
    <x v="8"/>
    <n v="126670.37"/>
    <x v="2"/>
    <x v="0"/>
    <n v="774"/>
    <x v="2"/>
    <x v="0"/>
    <x v="1"/>
    <n v="102426.06"/>
    <x v="1"/>
    <x v="0"/>
    <x v="2"/>
  </r>
  <r>
    <n v="15657139"/>
    <s v="Otutodilinna"/>
    <x v="0"/>
    <x v="0"/>
    <n v="40"/>
    <x v="0"/>
    <x v="2"/>
    <n v="84390.8"/>
    <x v="1"/>
    <x v="2"/>
    <n v="652"/>
    <x v="0"/>
    <x v="1"/>
    <x v="0"/>
    <n v="107876.2"/>
    <x v="1"/>
    <x v="0"/>
    <x v="1"/>
  </r>
  <r>
    <n v="15803790"/>
    <s v="Allen"/>
    <x v="2"/>
    <x v="1"/>
    <n v="37"/>
    <x v="0"/>
    <x v="0"/>
    <n v="89728.86"/>
    <x v="1"/>
    <x v="2"/>
    <n v="638"/>
    <x v="0"/>
    <x v="0"/>
    <x v="0"/>
    <n v="37294.879999999997"/>
    <x v="1"/>
    <x v="3"/>
    <x v="0"/>
  </r>
  <r>
    <n v="15764105"/>
    <s v="Milne"/>
    <x v="0"/>
    <x v="0"/>
    <n v="57"/>
    <x v="0"/>
    <x v="1"/>
    <n v="0"/>
    <x v="0"/>
    <x v="2"/>
    <n v="475"/>
    <x v="4"/>
    <x v="0"/>
    <x v="1"/>
    <n v="89248.99"/>
    <x v="1"/>
    <x v="1"/>
    <x v="0"/>
  </r>
  <r>
    <n v="15672610"/>
    <s v="Somadina"/>
    <x v="1"/>
    <x v="1"/>
    <n v="40"/>
    <x v="0"/>
    <x v="4"/>
    <n v="118628.8"/>
    <x v="2"/>
    <x v="0"/>
    <n v="567"/>
    <x v="1"/>
    <x v="1"/>
    <x v="1"/>
    <n v="91973.63"/>
    <x v="1"/>
    <x v="0"/>
    <x v="2"/>
  </r>
  <r>
    <n v="15766896"/>
    <s v="Chieloka"/>
    <x v="0"/>
    <x v="1"/>
    <n v="37"/>
    <x v="0"/>
    <x v="6"/>
    <n v="0"/>
    <x v="0"/>
    <x v="2"/>
    <n v="750"/>
    <x v="2"/>
    <x v="0"/>
    <x v="1"/>
    <n v="16870.2"/>
    <x v="1"/>
    <x v="3"/>
    <x v="2"/>
  </r>
  <r>
    <n v="15587735"/>
    <s v="Chukwuebuka"/>
    <x v="0"/>
    <x v="1"/>
    <n v="39"/>
    <x v="0"/>
    <x v="5"/>
    <n v="96863.13"/>
    <x v="1"/>
    <x v="0"/>
    <n v="850"/>
    <x v="3"/>
    <x v="0"/>
    <x v="0"/>
    <n v="121681.19"/>
    <x v="1"/>
    <x v="0"/>
    <x v="1"/>
  </r>
  <r>
    <n v="15659501"/>
    <s v="Chioke"/>
    <x v="0"/>
    <x v="0"/>
    <n v="38"/>
    <x v="0"/>
    <x v="5"/>
    <n v="142263.45000000001"/>
    <x v="2"/>
    <x v="0"/>
    <n v="753"/>
    <x v="2"/>
    <x v="1"/>
    <x v="0"/>
    <n v="33730.43"/>
    <x v="1"/>
    <x v="3"/>
    <x v="1"/>
  </r>
  <r>
    <n v="15745001"/>
    <s v="Kovalev"/>
    <x v="1"/>
    <x v="0"/>
    <n v="36"/>
    <x v="0"/>
    <x v="3"/>
    <n v="0"/>
    <x v="0"/>
    <x v="2"/>
    <n v="683"/>
    <x v="2"/>
    <x v="0"/>
    <x v="1"/>
    <n v="104786.59"/>
    <x v="1"/>
    <x v="0"/>
    <x v="1"/>
  </r>
  <r>
    <n v="15651140"/>
    <s v="Doherty"/>
    <x v="0"/>
    <x v="0"/>
    <n v="32"/>
    <x v="0"/>
    <x v="6"/>
    <n v="0"/>
    <x v="0"/>
    <x v="0"/>
    <n v="710"/>
    <x v="2"/>
    <x v="0"/>
    <x v="1"/>
    <n v="94790.34"/>
    <x v="1"/>
    <x v="0"/>
    <x v="2"/>
  </r>
  <r>
    <n v="15571148"/>
    <s v="Baranov"/>
    <x v="1"/>
    <x v="0"/>
    <n v="21"/>
    <x v="1"/>
    <x v="1"/>
    <n v="0"/>
    <x v="0"/>
    <x v="2"/>
    <n v="645"/>
    <x v="0"/>
    <x v="1"/>
    <x v="1"/>
    <n v="28726.07"/>
    <x v="1"/>
    <x v="3"/>
    <x v="0"/>
  </r>
  <r>
    <n v="15776824"/>
    <s v="Rossi"/>
    <x v="0"/>
    <x v="1"/>
    <n v="28"/>
    <x v="1"/>
    <x v="5"/>
    <n v="122724.37"/>
    <x v="2"/>
    <x v="0"/>
    <n v="714"/>
    <x v="2"/>
    <x v="0"/>
    <x v="0"/>
    <n v="67057.27"/>
    <x v="1"/>
    <x v="1"/>
    <x v="1"/>
  </r>
  <r>
    <n v="15633141"/>
    <s v="Robinson"/>
    <x v="2"/>
    <x v="0"/>
    <n v="35"/>
    <x v="0"/>
    <x v="4"/>
    <n v="174902.26"/>
    <x v="2"/>
    <x v="0"/>
    <n v="696"/>
    <x v="2"/>
    <x v="0"/>
    <x v="1"/>
    <n v="69079.850000000006"/>
    <x v="1"/>
    <x v="1"/>
    <x v="2"/>
  </r>
  <r>
    <n v="15764174"/>
    <s v="Bidencope"/>
    <x v="1"/>
    <x v="0"/>
    <n v="26"/>
    <x v="1"/>
    <x v="4"/>
    <n v="0"/>
    <x v="0"/>
    <x v="2"/>
    <n v="612"/>
    <x v="0"/>
    <x v="0"/>
    <x v="0"/>
    <n v="179780.74"/>
    <x v="1"/>
    <x v="4"/>
    <x v="2"/>
  </r>
  <r>
    <n v="15778155"/>
    <s v="T'ien"/>
    <x v="2"/>
    <x v="0"/>
    <n v="31"/>
    <x v="0"/>
    <x v="6"/>
    <n v="108914.17"/>
    <x v="2"/>
    <x v="0"/>
    <n v="520"/>
    <x v="1"/>
    <x v="0"/>
    <x v="0"/>
    <n v="183572.39"/>
    <x v="0"/>
    <x v="4"/>
    <x v="2"/>
  </r>
  <r>
    <n v="15715920"/>
    <s v="De Bernales"/>
    <x v="1"/>
    <x v="1"/>
    <n v="23"/>
    <x v="1"/>
    <x v="7"/>
    <n v="98052.66"/>
    <x v="1"/>
    <x v="0"/>
    <n v="782"/>
    <x v="3"/>
    <x v="0"/>
    <x v="0"/>
    <n v="142587.32"/>
    <x v="1"/>
    <x v="2"/>
    <x v="3"/>
  </r>
  <r>
    <n v="15671917"/>
    <s v="Wade"/>
    <x v="0"/>
    <x v="1"/>
    <n v="46"/>
    <x v="0"/>
    <x v="8"/>
    <n v="123873.19"/>
    <x v="2"/>
    <x v="0"/>
    <n v="666"/>
    <x v="2"/>
    <x v="0"/>
    <x v="0"/>
    <n v="177844.06"/>
    <x v="1"/>
    <x v="4"/>
    <x v="2"/>
  </r>
  <r>
    <n v="15666548"/>
    <s v="Chung"/>
    <x v="2"/>
    <x v="0"/>
    <n v="56"/>
    <x v="0"/>
    <x v="0"/>
    <n v="111920.13"/>
    <x v="2"/>
    <x v="1"/>
    <n v="466"/>
    <x v="4"/>
    <x v="0"/>
    <x v="1"/>
    <n v="197634.11"/>
    <x v="0"/>
    <x v="4"/>
    <x v="0"/>
  </r>
  <r>
    <n v="15625623"/>
    <s v="Stevenson"/>
    <x v="0"/>
    <x v="0"/>
    <n v="45"/>
    <x v="0"/>
    <x v="4"/>
    <n v="0"/>
    <x v="0"/>
    <x v="2"/>
    <n v="567"/>
    <x v="1"/>
    <x v="1"/>
    <x v="0"/>
    <n v="121053.19"/>
    <x v="1"/>
    <x v="0"/>
    <x v="2"/>
  </r>
  <r>
    <n v="15748123"/>
    <s v="Chienezie"/>
    <x v="0"/>
    <x v="1"/>
    <n v="20"/>
    <x v="1"/>
    <x v="6"/>
    <n v="0"/>
    <x v="0"/>
    <x v="2"/>
    <n v="613"/>
    <x v="0"/>
    <x v="0"/>
    <x v="0"/>
    <n v="149613.76999999999"/>
    <x v="1"/>
    <x v="2"/>
    <x v="2"/>
  </r>
  <r>
    <n v="15648735"/>
    <s v="Cashin"/>
    <x v="0"/>
    <x v="1"/>
    <n v="37"/>
    <x v="0"/>
    <x v="2"/>
    <n v="0"/>
    <x v="0"/>
    <x v="2"/>
    <n v="718"/>
    <x v="2"/>
    <x v="0"/>
    <x v="0"/>
    <n v="142.81"/>
    <x v="1"/>
    <x v="3"/>
    <x v="1"/>
  </r>
  <r>
    <n v="15634974"/>
    <s v="Seppelt"/>
    <x v="0"/>
    <x v="0"/>
    <n v="37"/>
    <x v="0"/>
    <x v="2"/>
    <n v="75150.34"/>
    <x v="1"/>
    <x v="3"/>
    <n v="614"/>
    <x v="0"/>
    <x v="1"/>
    <x v="0"/>
    <n v="131766.67000000001"/>
    <x v="0"/>
    <x v="2"/>
    <x v="1"/>
  </r>
  <r>
    <n v="15713378"/>
    <s v="Brownless"/>
    <x v="0"/>
    <x v="1"/>
    <n v="38"/>
    <x v="0"/>
    <x v="7"/>
    <n v="0"/>
    <x v="0"/>
    <x v="2"/>
    <n v="711"/>
    <x v="2"/>
    <x v="1"/>
    <x v="1"/>
    <n v="53311.78"/>
    <x v="1"/>
    <x v="1"/>
    <x v="3"/>
  </r>
  <r>
    <n v="15753370"/>
    <s v="McDonald"/>
    <x v="2"/>
    <x v="0"/>
    <n v="38"/>
    <x v="0"/>
    <x v="8"/>
    <n v="114753.76"/>
    <x v="2"/>
    <x v="0"/>
    <n v="691"/>
    <x v="2"/>
    <x v="0"/>
    <x v="1"/>
    <n v="107665.02"/>
    <x v="1"/>
    <x v="0"/>
    <x v="2"/>
  </r>
  <r>
    <n v="15782659"/>
    <s v="Mamelu"/>
    <x v="0"/>
    <x v="1"/>
    <n v="32"/>
    <x v="0"/>
    <x v="10"/>
    <n v="0"/>
    <x v="0"/>
    <x v="0"/>
    <n v="527"/>
    <x v="1"/>
    <x v="0"/>
    <x v="1"/>
    <n v="109523.88"/>
    <x v="1"/>
    <x v="0"/>
    <x v="0"/>
  </r>
  <r>
    <n v="15583364"/>
    <s v="McGregor"/>
    <x v="0"/>
    <x v="0"/>
    <n v="32"/>
    <x v="0"/>
    <x v="5"/>
    <n v="111871.93"/>
    <x v="2"/>
    <x v="0"/>
    <n v="476"/>
    <x v="4"/>
    <x v="1"/>
    <x v="1"/>
    <n v="112132.86"/>
    <x v="1"/>
    <x v="0"/>
    <x v="1"/>
  </r>
  <r>
    <n v="15625942"/>
    <s v="McDonald"/>
    <x v="1"/>
    <x v="0"/>
    <n v="45"/>
    <x v="0"/>
    <x v="10"/>
    <n v="0"/>
    <x v="0"/>
    <x v="2"/>
    <n v="619"/>
    <x v="0"/>
    <x v="1"/>
    <x v="1"/>
    <n v="113645.4"/>
    <x v="1"/>
    <x v="0"/>
    <x v="0"/>
  </r>
  <r>
    <n v="15720284"/>
    <s v="Crawford"/>
    <x v="2"/>
    <x v="0"/>
    <n v="37"/>
    <x v="0"/>
    <x v="4"/>
    <n v="135927.06"/>
    <x v="2"/>
    <x v="0"/>
    <n v="607"/>
    <x v="0"/>
    <x v="1"/>
    <x v="1"/>
    <n v="180890.4"/>
    <x v="1"/>
    <x v="4"/>
    <x v="2"/>
  </r>
  <r>
    <n v="15679642"/>
    <s v="Feng"/>
    <x v="1"/>
    <x v="1"/>
    <n v="44"/>
    <x v="0"/>
    <x v="2"/>
    <n v="0"/>
    <x v="0"/>
    <x v="2"/>
    <n v="695"/>
    <x v="2"/>
    <x v="0"/>
    <x v="0"/>
    <n v="70974.13"/>
    <x v="1"/>
    <x v="1"/>
    <x v="1"/>
  </r>
  <r>
    <n v="15628007"/>
    <s v="Genovese"/>
    <x v="0"/>
    <x v="1"/>
    <n v="33"/>
    <x v="0"/>
    <x v="1"/>
    <n v="0"/>
    <x v="0"/>
    <x v="2"/>
    <n v="653"/>
    <x v="0"/>
    <x v="1"/>
    <x v="1"/>
    <n v="53379.519999999997"/>
    <x v="1"/>
    <x v="1"/>
    <x v="0"/>
  </r>
  <r>
    <n v="15661974"/>
    <s v="Pirozzi"/>
    <x v="0"/>
    <x v="1"/>
    <n v="46"/>
    <x v="0"/>
    <x v="0"/>
    <n v="57037.74"/>
    <x v="1"/>
    <x v="0"/>
    <n v="677"/>
    <x v="2"/>
    <x v="0"/>
    <x v="0"/>
    <n v="158531.01"/>
    <x v="1"/>
    <x v="2"/>
    <x v="0"/>
  </r>
  <r>
    <n v="15689341"/>
    <s v="Gibbs"/>
    <x v="0"/>
    <x v="0"/>
    <n v="50"/>
    <x v="0"/>
    <x v="7"/>
    <n v="0"/>
    <x v="0"/>
    <x v="3"/>
    <n v="655"/>
    <x v="0"/>
    <x v="0"/>
    <x v="1"/>
    <n v="179267.94"/>
    <x v="0"/>
    <x v="4"/>
    <x v="3"/>
  </r>
  <r>
    <n v="15607993"/>
    <s v="Milne"/>
    <x v="0"/>
    <x v="0"/>
    <n v="52"/>
    <x v="0"/>
    <x v="0"/>
    <n v="79468.960000000006"/>
    <x v="1"/>
    <x v="0"/>
    <n v="625"/>
    <x v="0"/>
    <x v="0"/>
    <x v="0"/>
    <n v="84606.03"/>
    <x v="1"/>
    <x v="1"/>
    <x v="0"/>
  </r>
  <r>
    <n v="15693267"/>
    <s v="Dickson"/>
    <x v="2"/>
    <x v="0"/>
    <n v="34"/>
    <x v="0"/>
    <x v="3"/>
    <n v="121063.85"/>
    <x v="2"/>
    <x v="0"/>
    <n v="679"/>
    <x v="2"/>
    <x v="0"/>
    <x v="1"/>
    <n v="56984.58"/>
    <x v="1"/>
    <x v="1"/>
    <x v="1"/>
  </r>
  <r>
    <n v="15769522"/>
    <s v="O'Connor"/>
    <x v="0"/>
    <x v="1"/>
    <n v="51"/>
    <x v="0"/>
    <x v="1"/>
    <n v="118537.47"/>
    <x v="2"/>
    <x v="0"/>
    <n v="734"/>
    <x v="2"/>
    <x v="0"/>
    <x v="0"/>
    <n v="116912.45"/>
    <x v="1"/>
    <x v="0"/>
    <x v="0"/>
  </r>
  <r>
    <n v="15755825"/>
    <s v="McGuirk"/>
    <x v="0"/>
    <x v="1"/>
    <n v="39"/>
    <x v="0"/>
    <x v="7"/>
    <n v="0"/>
    <x v="0"/>
    <x v="2"/>
    <n v="666"/>
    <x v="2"/>
    <x v="0"/>
    <x v="1"/>
    <n v="102999.33"/>
    <x v="1"/>
    <x v="0"/>
    <x v="3"/>
  </r>
  <r>
    <n v="15598175"/>
    <s v="Toscani"/>
    <x v="2"/>
    <x v="0"/>
    <n v="26"/>
    <x v="1"/>
    <x v="4"/>
    <n v="105082.07"/>
    <x v="2"/>
    <x v="2"/>
    <n v="592"/>
    <x v="1"/>
    <x v="0"/>
    <x v="1"/>
    <n v="132801.57"/>
    <x v="1"/>
    <x v="2"/>
    <x v="2"/>
  </r>
  <r>
    <n v="15744327"/>
    <s v="Ruth"/>
    <x v="0"/>
    <x v="1"/>
    <n v="40"/>
    <x v="0"/>
    <x v="4"/>
    <n v="0"/>
    <x v="0"/>
    <x v="0"/>
    <n v="564"/>
    <x v="1"/>
    <x v="0"/>
    <x v="1"/>
    <n v="85455.62"/>
    <x v="0"/>
    <x v="1"/>
    <x v="2"/>
  </r>
  <r>
    <n v="15798666"/>
    <s v="Hughes"/>
    <x v="0"/>
    <x v="0"/>
    <n v="36"/>
    <x v="0"/>
    <x v="5"/>
    <n v="0"/>
    <x v="0"/>
    <x v="2"/>
    <n v="814"/>
    <x v="3"/>
    <x v="0"/>
    <x v="0"/>
    <n v="98657.01"/>
    <x v="1"/>
    <x v="0"/>
    <x v="1"/>
  </r>
  <r>
    <n v="15577064"/>
    <s v="Onyekaozulu"/>
    <x v="2"/>
    <x v="1"/>
    <n v="36"/>
    <x v="0"/>
    <x v="0"/>
    <n v="104702.65"/>
    <x v="2"/>
    <x v="2"/>
    <n v="592"/>
    <x v="1"/>
    <x v="0"/>
    <x v="1"/>
    <n v="107948.72"/>
    <x v="1"/>
    <x v="0"/>
    <x v="0"/>
  </r>
  <r>
    <n v="15759436"/>
    <s v="Aksenov"/>
    <x v="0"/>
    <x v="0"/>
    <n v="50"/>
    <x v="0"/>
    <x v="0"/>
    <n v="95813.759999999995"/>
    <x v="1"/>
    <x v="1"/>
    <n v="758"/>
    <x v="2"/>
    <x v="0"/>
    <x v="0"/>
    <n v="67944.09"/>
    <x v="0"/>
    <x v="1"/>
    <x v="0"/>
  </r>
  <r>
    <n v="15690231"/>
    <s v="K'ung"/>
    <x v="1"/>
    <x v="0"/>
    <n v="62"/>
    <x v="2"/>
    <x v="10"/>
    <n v="167026.60999999999"/>
    <x v="2"/>
    <x v="2"/>
    <n v="612"/>
    <x v="0"/>
    <x v="0"/>
    <x v="0"/>
    <n v="192892.05"/>
    <x v="1"/>
    <x v="4"/>
    <x v="0"/>
  </r>
  <r>
    <n v="15751561"/>
    <s v="Meng"/>
    <x v="2"/>
    <x v="1"/>
    <n v="61"/>
    <x v="2"/>
    <x v="3"/>
    <n v="102453.26"/>
    <x v="2"/>
    <x v="0"/>
    <n v="498"/>
    <x v="4"/>
    <x v="0"/>
    <x v="1"/>
    <n v="187247.56"/>
    <x v="0"/>
    <x v="4"/>
    <x v="1"/>
  </r>
  <r>
    <n v="15739068"/>
    <s v="Nwoye"/>
    <x v="2"/>
    <x v="1"/>
    <n v="25"/>
    <x v="1"/>
    <x v="4"/>
    <n v="148045.45000000001"/>
    <x v="2"/>
    <x v="2"/>
    <n v="638"/>
    <x v="0"/>
    <x v="0"/>
    <x v="0"/>
    <n v="114722.42"/>
    <x v="1"/>
    <x v="0"/>
    <x v="2"/>
  </r>
  <r>
    <n v="15758056"/>
    <s v="Calabresi"/>
    <x v="0"/>
    <x v="1"/>
    <n v="35"/>
    <x v="0"/>
    <x v="1"/>
    <n v="0"/>
    <x v="0"/>
    <x v="2"/>
    <n v="558"/>
    <x v="1"/>
    <x v="1"/>
    <x v="1"/>
    <n v="111687.57"/>
    <x v="1"/>
    <x v="0"/>
    <x v="0"/>
  </r>
  <r>
    <n v="15742269"/>
    <s v="Milano"/>
    <x v="0"/>
    <x v="0"/>
    <n v="24"/>
    <x v="1"/>
    <x v="1"/>
    <n v="0"/>
    <x v="0"/>
    <x v="2"/>
    <n v="756"/>
    <x v="2"/>
    <x v="0"/>
    <x v="1"/>
    <n v="184182.25"/>
    <x v="1"/>
    <x v="4"/>
    <x v="0"/>
  </r>
  <r>
    <n v="15726490"/>
    <s v="Kirby"/>
    <x v="1"/>
    <x v="1"/>
    <n v="52"/>
    <x v="0"/>
    <x v="4"/>
    <n v="0"/>
    <x v="0"/>
    <x v="0"/>
    <n v="782"/>
    <x v="3"/>
    <x v="0"/>
    <x v="0"/>
    <n v="52759.82"/>
    <x v="0"/>
    <x v="1"/>
    <x v="2"/>
  </r>
  <r>
    <n v="15738411"/>
    <s v="Ho"/>
    <x v="0"/>
    <x v="1"/>
    <n v="34"/>
    <x v="0"/>
    <x v="7"/>
    <n v="104498.79"/>
    <x v="2"/>
    <x v="0"/>
    <n v="505"/>
    <x v="1"/>
    <x v="1"/>
    <x v="0"/>
    <n v="126451.14"/>
    <x v="1"/>
    <x v="0"/>
    <x v="3"/>
  </r>
  <r>
    <n v="15727919"/>
    <s v="Chukwuemeka"/>
    <x v="1"/>
    <x v="0"/>
    <n v="29"/>
    <x v="1"/>
    <x v="5"/>
    <n v="0"/>
    <x v="0"/>
    <x v="2"/>
    <n v="671"/>
    <x v="2"/>
    <x v="1"/>
    <x v="1"/>
    <n v="12048.67"/>
    <x v="1"/>
    <x v="3"/>
    <x v="1"/>
  </r>
  <r>
    <n v="15709396"/>
    <s v="Hale"/>
    <x v="0"/>
    <x v="1"/>
    <n v="42"/>
    <x v="0"/>
    <x v="5"/>
    <n v="0"/>
    <x v="0"/>
    <x v="2"/>
    <n v="801"/>
    <x v="3"/>
    <x v="0"/>
    <x v="0"/>
    <n v="95804.33"/>
    <x v="1"/>
    <x v="0"/>
    <x v="1"/>
  </r>
  <r>
    <n v="15654106"/>
    <s v="K?"/>
    <x v="0"/>
    <x v="1"/>
    <n v="26"/>
    <x v="1"/>
    <x v="2"/>
    <n v="149542.51999999999"/>
    <x v="2"/>
    <x v="2"/>
    <n v="604"/>
    <x v="0"/>
    <x v="1"/>
    <x v="0"/>
    <n v="197911.52"/>
    <x v="1"/>
    <x v="4"/>
    <x v="1"/>
  </r>
  <r>
    <n v="15621653"/>
    <s v="Rice"/>
    <x v="0"/>
    <x v="0"/>
    <n v="29"/>
    <x v="1"/>
    <x v="7"/>
    <n v="87946.39"/>
    <x v="1"/>
    <x v="0"/>
    <n v="716"/>
    <x v="2"/>
    <x v="0"/>
    <x v="0"/>
    <n v="182531.74"/>
    <x v="1"/>
    <x v="4"/>
    <x v="3"/>
  </r>
  <r>
    <n v="15598086"/>
    <s v="Brown"/>
    <x v="0"/>
    <x v="0"/>
    <n v="45"/>
    <x v="0"/>
    <x v="6"/>
    <n v="68639.570000000007"/>
    <x v="1"/>
    <x v="0"/>
    <n v="624"/>
    <x v="0"/>
    <x v="0"/>
    <x v="1"/>
    <n v="168002.31"/>
    <x v="0"/>
    <x v="2"/>
    <x v="2"/>
  </r>
  <r>
    <n v="15752300"/>
    <s v="Sagese"/>
    <x v="2"/>
    <x v="1"/>
    <n v="47"/>
    <x v="0"/>
    <x v="4"/>
    <n v="148826.32"/>
    <x v="2"/>
    <x v="0"/>
    <n v="607"/>
    <x v="0"/>
    <x v="0"/>
    <x v="0"/>
    <n v="79450.61"/>
    <x v="1"/>
    <x v="1"/>
    <x v="2"/>
  </r>
  <r>
    <n v="15658693"/>
    <s v="Aksyonova"/>
    <x v="0"/>
    <x v="0"/>
    <n v="60"/>
    <x v="2"/>
    <x v="0"/>
    <n v="0"/>
    <x v="0"/>
    <x v="2"/>
    <n v="827"/>
    <x v="3"/>
    <x v="1"/>
    <x v="0"/>
    <n v="60615.83"/>
    <x v="1"/>
    <x v="1"/>
    <x v="0"/>
  </r>
  <r>
    <n v="15631838"/>
    <s v="Findlay"/>
    <x v="0"/>
    <x v="1"/>
    <n v="61"/>
    <x v="2"/>
    <x v="8"/>
    <n v="108166.09"/>
    <x v="2"/>
    <x v="2"/>
    <n v="606"/>
    <x v="0"/>
    <x v="1"/>
    <x v="0"/>
    <n v="8643.2099999999991"/>
    <x v="1"/>
    <x v="3"/>
    <x v="2"/>
  </r>
  <r>
    <n v="15803804"/>
    <s v="Walker"/>
    <x v="2"/>
    <x v="0"/>
    <n v="35"/>
    <x v="0"/>
    <x v="8"/>
    <n v="103214.71"/>
    <x v="2"/>
    <x v="0"/>
    <n v="717"/>
    <x v="2"/>
    <x v="0"/>
    <x v="1"/>
    <n v="172172.7"/>
    <x v="1"/>
    <x v="4"/>
    <x v="2"/>
  </r>
  <r>
    <n v="15578809"/>
    <s v="Hao"/>
    <x v="2"/>
    <x v="1"/>
    <n v="40"/>
    <x v="0"/>
    <x v="1"/>
    <n v="134760.21"/>
    <x v="2"/>
    <x v="2"/>
    <n v="651"/>
    <x v="0"/>
    <x v="1"/>
    <x v="1"/>
    <n v="174434.06"/>
    <x v="0"/>
    <x v="4"/>
    <x v="0"/>
  </r>
  <r>
    <n v="15752026"/>
    <s v="Hammer"/>
    <x v="0"/>
    <x v="1"/>
    <n v="58"/>
    <x v="0"/>
    <x v="6"/>
    <n v="0"/>
    <x v="0"/>
    <x v="0"/>
    <n v="691"/>
    <x v="2"/>
    <x v="1"/>
    <x v="0"/>
    <n v="194930.3"/>
    <x v="0"/>
    <x v="4"/>
    <x v="2"/>
  </r>
  <r>
    <n v="15723706"/>
    <s v="Abbott"/>
    <x v="0"/>
    <x v="0"/>
    <n v="33"/>
    <x v="0"/>
    <x v="10"/>
    <n v="90124.64"/>
    <x v="1"/>
    <x v="0"/>
    <n v="573"/>
    <x v="1"/>
    <x v="0"/>
    <x v="1"/>
    <n v="137476.71"/>
    <x v="1"/>
    <x v="2"/>
    <x v="0"/>
  </r>
  <r>
    <n v="15752838"/>
    <s v="Lucas"/>
    <x v="1"/>
    <x v="1"/>
    <n v="38"/>
    <x v="0"/>
    <x v="5"/>
    <n v="0"/>
    <x v="0"/>
    <x v="2"/>
    <n v="723"/>
    <x v="2"/>
    <x v="0"/>
    <x v="0"/>
    <n v="94415.6"/>
    <x v="1"/>
    <x v="0"/>
    <x v="1"/>
  </r>
  <r>
    <n v="15569571"/>
    <s v="Davydova"/>
    <x v="2"/>
    <x v="0"/>
    <n v="46"/>
    <x v="0"/>
    <x v="5"/>
    <n v="87361.02"/>
    <x v="1"/>
    <x v="2"/>
    <n v="584"/>
    <x v="1"/>
    <x v="0"/>
    <x v="1"/>
    <n v="120376.87"/>
    <x v="0"/>
    <x v="0"/>
    <x v="1"/>
  </r>
  <r>
    <n v="15769703"/>
    <s v="West"/>
    <x v="2"/>
    <x v="0"/>
    <n v="45"/>
    <x v="0"/>
    <x v="2"/>
    <n v="111257.59"/>
    <x v="2"/>
    <x v="0"/>
    <n v="550"/>
    <x v="1"/>
    <x v="1"/>
    <x v="1"/>
    <n v="97623.42"/>
    <x v="0"/>
    <x v="0"/>
    <x v="1"/>
  </r>
  <r>
    <n v="15679770"/>
    <s v="Smith"/>
    <x v="0"/>
    <x v="0"/>
    <n v="61"/>
    <x v="2"/>
    <x v="6"/>
    <n v="131583.59"/>
    <x v="2"/>
    <x v="3"/>
    <n v="611"/>
    <x v="0"/>
    <x v="1"/>
    <x v="0"/>
    <n v="66238.23"/>
    <x v="0"/>
    <x v="1"/>
    <x v="2"/>
  </r>
  <r>
    <n v="15791102"/>
    <s v="Mai"/>
    <x v="2"/>
    <x v="1"/>
    <n v="41"/>
    <x v="0"/>
    <x v="9"/>
    <n v="95020.800000000003"/>
    <x v="1"/>
    <x v="1"/>
    <n v="549"/>
    <x v="1"/>
    <x v="0"/>
    <x v="0"/>
    <n v="131710.59"/>
    <x v="0"/>
    <x v="2"/>
    <x v="3"/>
  </r>
  <r>
    <n v="15655192"/>
    <s v="Fiorentino"/>
    <x v="1"/>
    <x v="0"/>
    <n v="24"/>
    <x v="1"/>
    <x v="1"/>
    <n v="0"/>
    <x v="0"/>
    <x v="2"/>
    <n v="850"/>
    <x v="3"/>
    <x v="1"/>
    <x v="0"/>
    <n v="69052.87"/>
    <x v="1"/>
    <x v="1"/>
    <x v="0"/>
  </r>
  <r>
    <n v="15709487"/>
    <s v="Freeman"/>
    <x v="2"/>
    <x v="1"/>
    <n v="34"/>
    <x v="0"/>
    <x v="8"/>
    <n v="80242.37"/>
    <x v="1"/>
    <x v="2"/>
    <n v="668"/>
    <x v="2"/>
    <x v="1"/>
    <x v="1"/>
    <n v="56780.97"/>
    <x v="1"/>
    <x v="1"/>
    <x v="2"/>
  </r>
  <r>
    <n v="15687130"/>
    <s v="Nkemjika"/>
    <x v="0"/>
    <x v="0"/>
    <n v="43"/>
    <x v="0"/>
    <x v="10"/>
    <n v="0"/>
    <x v="0"/>
    <x v="0"/>
    <n v="686"/>
    <x v="2"/>
    <x v="0"/>
    <x v="0"/>
    <n v="170072.9"/>
    <x v="1"/>
    <x v="4"/>
    <x v="0"/>
  </r>
  <r>
    <n v="15755178"/>
    <s v="Ramos"/>
    <x v="0"/>
    <x v="1"/>
    <n v="50"/>
    <x v="0"/>
    <x v="1"/>
    <n v="0"/>
    <x v="0"/>
    <x v="1"/>
    <n v="660"/>
    <x v="2"/>
    <x v="0"/>
    <x v="0"/>
    <n v="191849.15"/>
    <x v="0"/>
    <x v="4"/>
    <x v="0"/>
  </r>
  <r>
    <n v="15634772"/>
    <s v="Mario"/>
    <x v="1"/>
    <x v="0"/>
    <n v="59"/>
    <x v="0"/>
    <x v="10"/>
    <n v="122661.39"/>
    <x v="2"/>
    <x v="0"/>
    <n v="682"/>
    <x v="2"/>
    <x v="1"/>
    <x v="0"/>
    <n v="84803.76"/>
    <x v="1"/>
    <x v="1"/>
    <x v="0"/>
  </r>
  <r>
    <n v="15617197"/>
    <s v="Chien"/>
    <x v="0"/>
    <x v="1"/>
    <n v="50"/>
    <x v="0"/>
    <x v="4"/>
    <n v="0"/>
    <x v="0"/>
    <x v="2"/>
    <n v="524"/>
    <x v="1"/>
    <x v="0"/>
    <x v="0"/>
    <n v="31840.59"/>
    <x v="0"/>
    <x v="3"/>
    <x v="2"/>
  </r>
  <r>
    <n v="15631240"/>
    <s v="Dubinina"/>
    <x v="0"/>
    <x v="0"/>
    <n v="36"/>
    <x v="0"/>
    <x v="2"/>
    <n v="0"/>
    <x v="0"/>
    <x v="2"/>
    <n v="645"/>
    <x v="0"/>
    <x v="0"/>
    <x v="0"/>
    <n v="12096.61"/>
    <x v="0"/>
    <x v="3"/>
    <x v="1"/>
  </r>
  <r>
    <n v="15784301"/>
    <s v="Wang"/>
    <x v="0"/>
    <x v="1"/>
    <n v="42"/>
    <x v="0"/>
    <x v="10"/>
    <n v="0"/>
    <x v="0"/>
    <x v="2"/>
    <n v="850"/>
    <x v="3"/>
    <x v="0"/>
    <x v="1"/>
    <n v="44165.84"/>
    <x v="1"/>
    <x v="3"/>
    <x v="0"/>
  </r>
  <r>
    <n v="15631310"/>
    <s v="Hsieh"/>
    <x v="0"/>
    <x v="0"/>
    <n v="53"/>
    <x v="0"/>
    <x v="6"/>
    <n v="0"/>
    <x v="0"/>
    <x v="0"/>
    <n v="537"/>
    <x v="1"/>
    <x v="0"/>
    <x v="0"/>
    <n v="91406.62"/>
    <x v="1"/>
    <x v="0"/>
    <x v="2"/>
  </r>
  <r>
    <n v="15756560"/>
    <s v="Moran"/>
    <x v="1"/>
    <x v="0"/>
    <n v="46"/>
    <x v="0"/>
    <x v="3"/>
    <n v="81742.84"/>
    <x v="1"/>
    <x v="2"/>
    <n v="599"/>
    <x v="1"/>
    <x v="0"/>
    <x v="1"/>
    <n v="83282.210000000006"/>
    <x v="1"/>
    <x v="1"/>
    <x v="1"/>
  </r>
  <r>
    <n v="15732270"/>
    <s v="Hung"/>
    <x v="1"/>
    <x v="1"/>
    <n v="71"/>
    <x v="2"/>
    <x v="2"/>
    <n v="0"/>
    <x v="0"/>
    <x v="0"/>
    <n v="727"/>
    <x v="2"/>
    <x v="0"/>
    <x v="0"/>
    <n v="198446.91"/>
    <x v="0"/>
    <x v="4"/>
    <x v="1"/>
  </r>
  <r>
    <n v="15739357"/>
    <s v="Moss"/>
    <x v="1"/>
    <x v="1"/>
    <n v="30"/>
    <x v="0"/>
    <x v="0"/>
    <n v="145127.85"/>
    <x v="2"/>
    <x v="0"/>
    <n v="756"/>
    <x v="2"/>
    <x v="1"/>
    <x v="1"/>
    <n v="7554.68"/>
    <x v="1"/>
    <x v="3"/>
    <x v="0"/>
  </r>
  <r>
    <n v="15771540"/>
    <s v="Fedorova"/>
    <x v="0"/>
    <x v="1"/>
    <n v="38"/>
    <x v="0"/>
    <x v="9"/>
    <n v="148912.44"/>
    <x v="2"/>
    <x v="0"/>
    <n v="755"/>
    <x v="2"/>
    <x v="0"/>
    <x v="1"/>
    <n v="80416.160000000003"/>
    <x v="1"/>
    <x v="1"/>
    <x v="3"/>
  </r>
  <r>
    <n v="15567486"/>
    <s v="Li"/>
    <x v="1"/>
    <x v="0"/>
    <n v="41"/>
    <x v="0"/>
    <x v="4"/>
    <n v="0"/>
    <x v="0"/>
    <x v="2"/>
    <n v="634"/>
    <x v="0"/>
    <x v="0"/>
    <x v="0"/>
    <n v="164549.74"/>
    <x v="1"/>
    <x v="2"/>
    <x v="2"/>
  </r>
  <r>
    <n v="15714634"/>
    <s v="Nebechi"/>
    <x v="0"/>
    <x v="1"/>
    <n v="26"/>
    <x v="1"/>
    <x v="4"/>
    <n v="89900.24"/>
    <x v="1"/>
    <x v="2"/>
    <n v="837"/>
    <x v="3"/>
    <x v="0"/>
    <x v="1"/>
    <n v="175477.03"/>
    <x v="1"/>
    <x v="4"/>
    <x v="2"/>
  </r>
  <r>
    <n v="15727021"/>
    <s v="Obialo"/>
    <x v="2"/>
    <x v="0"/>
    <n v="30"/>
    <x v="0"/>
    <x v="2"/>
    <n v="119027.28"/>
    <x v="2"/>
    <x v="2"/>
    <n v="727"/>
    <x v="2"/>
    <x v="0"/>
    <x v="0"/>
    <n v="137903.54"/>
    <x v="1"/>
    <x v="2"/>
    <x v="1"/>
  </r>
  <r>
    <n v="15650670"/>
    <s v="Bateson"/>
    <x v="2"/>
    <x v="0"/>
    <n v="40"/>
    <x v="0"/>
    <x v="0"/>
    <n v="105222.86"/>
    <x v="2"/>
    <x v="2"/>
    <n v="567"/>
    <x v="1"/>
    <x v="0"/>
    <x v="1"/>
    <n v="93795.86"/>
    <x v="1"/>
    <x v="0"/>
    <x v="0"/>
  </r>
  <r>
    <n v="15711834"/>
    <s v="Long"/>
    <x v="1"/>
    <x v="0"/>
    <n v="30"/>
    <x v="0"/>
    <x v="5"/>
    <n v="0"/>
    <x v="0"/>
    <x v="0"/>
    <n v="650"/>
    <x v="0"/>
    <x v="1"/>
    <x v="1"/>
    <n v="67997.13"/>
    <x v="0"/>
    <x v="1"/>
    <x v="1"/>
  </r>
  <r>
    <n v="15729763"/>
    <s v="Nelson"/>
    <x v="1"/>
    <x v="1"/>
    <n v="34"/>
    <x v="0"/>
    <x v="1"/>
    <n v="116114.93"/>
    <x v="2"/>
    <x v="0"/>
    <n v="655"/>
    <x v="0"/>
    <x v="0"/>
    <x v="0"/>
    <n v="49492.15"/>
    <x v="1"/>
    <x v="3"/>
    <x v="0"/>
  </r>
  <r>
    <n v="15646566"/>
    <s v="Bell"/>
    <x v="0"/>
    <x v="0"/>
    <n v="58"/>
    <x v="0"/>
    <x v="9"/>
    <n v="187911.55"/>
    <x v="2"/>
    <x v="0"/>
    <n v="763"/>
    <x v="2"/>
    <x v="1"/>
    <x v="0"/>
    <n v="35825.18"/>
    <x v="1"/>
    <x v="3"/>
    <x v="3"/>
  </r>
  <r>
    <n v="15645463"/>
    <s v="Udinese"/>
    <x v="0"/>
    <x v="0"/>
    <n v="27"/>
    <x v="1"/>
    <x v="8"/>
    <n v="0"/>
    <x v="0"/>
    <x v="2"/>
    <n v="843"/>
    <x v="3"/>
    <x v="0"/>
    <x v="0"/>
    <n v="67494.23"/>
    <x v="1"/>
    <x v="1"/>
    <x v="2"/>
  </r>
  <r>
    <n v="15672144"/>
    <s v="Mao"/>
    <x v="0"/>
    <x v="0"/>
    <n v="38"/>
    <x v="0"/>
    <x v="5"/>
    <n v="144432.04"/>
    <x v="2"/>
    <x v="0"/>
    <n v="667"/>
    <x v="2"/>
    <x v="0"/>
    <x v="0"/>
    <n v="73963.17"/>
    <x v="0"/>
    <x v="1"/>
    <x v="1"/>
  </r>
  <r>
    <n v="15596088"/>
    <s v="Fanucci"/>
    <x v="0"/>
    <x v="0"/>
    <n v="50"/>
    <x v="0"/>
    <x v="4"/>
    <n v="77065.899999999994"/>
    <x v="1"/>
    <x v="2"/>
    <n v="705"/>
    <x v="2"/>
    <x v="1"/>
    <x v="0"/>
    <n v="145159.26"/>
    <x v="1"/>
    <x v="2"/>
    <x v="2"/>
  </r>
  <r>
    <n v="15614878"/>
    <s v="Yeh"/>
    <x v="2"/>
    <x v="0"/>
    <n v="29"/>
    <x v="1"/>
    <x v="5"/>
    <n v="180520.29"/>
    <x v="2"/>
    <x v="0"/>
    <n v="660"/>
    <x v="2"/>
    <x v="0"/>
    <x v="0"/>
    <n v="123850.58"/>
    <x v="1"/>
    <x v="0"/>
    <x v="1"/>
  </r>
  <r>
    <n v="15635240"/>
    <s v="Onuoha"/>
    <x v="0"/>
    <x v="1"/>
    <n v="42"/>
    <x v="0"/>
    <x v="1"/>
    <n v="0"/>
    <x v="0"/>
    <x v="2"/>
    <n v="553"/>
    <x v="1"/>
    <x v="1"/>
    <x v="1"/>
    <n v="23822.04"/>
    <x v="1"/>
    <x v="3"/>
    <x v="0"/>
  </r>
  <r>
    <n v="15775905"/>
    <s v="Moore"/>
    <x v="2"/>
    <x v="0"/>
    <n v="47"/>
    <x v="0"/>
    <x v="5"/>
    <n v="130024.87"/>
    <x v="2"/>
    <x v="0"/>
    <n v="612"/>
    <x v="0"/>
    <x v="0"/>
    <x v="0"/>
    <n v="45750.21"/>
    <x v="0"/>
    <x v="3"/>
    <x v="1"/>
  </r>
  <r>
    <n v="15700657"/>
    <s v="Thornton"/>
    <x v="2"/>
    <x v="0"/>
    <n v="40"/>
    <x v="0"/>
    <x v="0"/>
    <n v="110086.69"/>
    <x v="2"/>
    <x v="0"/>
    <n v="641"/>
    <x v="0"/>
    <x v="0"/>
    <x v="1"/>
    <n v="159773.14000000001"/>
    <x v="1"/>
    <x v="2"/>
    <x v="0"/>
  </r>
  <r>
    <n v="15611905"/>
    <s v="Warlow-Davies"/>
    <x v="1"/>
    <x v="0"/>
    <n v="31"/>
    <x v="0"/>
    <x v="8"/>
    <n v="174853.46"/>
    <x v="2"/>
    <x v="0"/>
    <n v="513"/>
    <x v="1"/>
    <x v="0"/>
    <x v="1"/>
    <n v="84238.63"/>
    <x v="1"/>
    <x v="1"/>
    <x v="2"/>
  </r>
  <r>
    <n v="15652527"/>
    <s v="Champion"/>
    <x v="0"/>
    <x v="1"/>
    <n v="44"/>
    <x v="0"/>
    <x v="3"/>
    <n v="108724.98"/>
    <x v="2"/>
    <x v="0"/>
    <n v="680"/>
    <x v="2"/>
    <x v="1"/>
    <x v="0"/>
    <n v="72330.460000000006"/>
    <x v="1"/>
    <x v="1"/>
    <x v="1"/>
  </r>
  <r>
    <n v="15785865"/>
    <s v="Mazzanti"/>
    <x v="0"/>
    <x v="1"/>
    <n v="58"/>
    <x v="0"/>
    <x v="9"/>
    <n v="91285.13"/>
    <x v="1"/>
    <x v="2"/>
    <n v="711"/>
    <x v="2"/>
    <x v="0"/>
    <x v="0"/>
    <n v="26767.85"/>
    <x v="1"/>
    <x v="3"/>
    <x v="3"/>
  </r>
  <r>
    <n v="15645942"/>
    <s v="Macleod"/>
    <x v="1"/>
    <x v="1"/>
    <n v="40"/>
    <x v="0"/>
    <x v="0"/>
    <n v="0"/>
    <x v="0"/>
    <x v="2"/>
    <n v="689"/>
    <x v="2"/>
    <x v="0"/>
    <x v="0"/>
    <n v="164768.82"/>
    <x v="1"/>
    <x v="2"/>
    <x v="0"/>
  </r>
  <r>
    <n v="15688691"/>
    <s v="Lei"/>
    <x v="2"/>
    <x v="0"/>
    <n v="51"/>
    <x v="0"/>
    <x v="9"/>
    <n v="110610.41"/>
    <x v="2"/>
    <x v="2"/>
    <n v="665"/>
    <x v="2"/>
    <x v="1"/>
    <x v="0"/>
    <n v="1112.76"/>
    <x v="0"/>
    <x v="3"/>
    <x v="3"/>
  </r>
  <r>
    <n v="15592736"/>
    <s v="Lucchese"/>
    <x v="2"/>
    <x v="1"/>
    <n v="54"/>
    <x v="0"/>
    <x v="8"/>
    <n v="102994.04"/>
    <x v="2"/>
    <x v="0"/>
    <n v="551"/>
    <x v="1"/>
    <x v="0"/>
    <x v="1"/>
    <n v="176680.16"/>
    <x v="0"/>
    <x v="4"/>
    <x v="2"/>
  </r>
  <r>
    <n v="15673529"/>
    <s v="Lombardo"/>
    <x v="1"/>
    <x v="1"/>
    <n v="36"/>
    <x v="0"/>
    <x v="4"/>
    <n v="59893.85"/>
    <x v="1"/>
    <x v="2"/>
    <n v="645"/>
    <x v="0"/>
    <x v="0"/>
    <x v="1"/>
    <n v="43999.64"/>
    <x v="1"/>
    <x v="3"/>
    <x v="2"/>
  </r>
  <r>
    <n v="15724145"/>
    <s v="William"/>
    <x v="2"/>
    <x v="1"/>
    <n v="29"/>
    <x v="1"/>
    <x v="2"/>
    <n v="149318.54999999999"/>
    <x v="2"/>
    <x v="0"/>
    <n v="616"/>
    <x v="0"/>
    <x v="0"/>
    <x v="1"/>
    <n v="140746.13"/>
    <x v="1"/>
    <x v="2"/>
    <x v="1"/>
  </r>
  <r>
    <n v="15704629"/>
    <s v="Wright"/>
    <x v="0"/>
    <x v="0"/>
    <n v="32"/>
    <x v="0"/>
    <x v="1"/>
    <n v="116409.55"/>
    <x v="2"/>
    <x v="0"/>
    <n v="582"/>
    <x v="1"/>
    <x v="1"/>
    <x v="0"/>
    <n v="152790.92000000001"/>
    <x v="1"/>
    <x v="2"/>
    <x v="0"/>
  </r>
  <r>
    <n v="15597896"/>
    <s v="Ozoemena"/>
    <x v="2"/>
    <x v="1"/>
    <n v="30"/>
    <x v="0"/>
    <x v="10"/>
    <n v="127760.07"/>
    <x v="2"/>
    <x v="0"/>
    <n v="365"/>
    <x v="4"/>
    <x v="0"/>
    <x v="1"/>
    <n v="81537.850000000006"/>
    <x v="0"/>
    <x v="1"/>
    <x v="0"/>
  </r>
  <r>
    <n v="15731790"/>
    <s v="Boyle"/>
    <x v="2"/>
    <x v="0"/>
    <n v="38"/>
    <x v="0"/>
    <x v="5"/>
    <n v="132591.35999999999"/>
    <x v="2"/>
    <x v="0"/>
    <n v="697"/>
    <x v="2"/>
    <x v="0"/>
    <x v="0"/>
    <n v="7387.8"/>
    <x v="0"/>
    <x v="3"/>
    <x v="1"/>
  </r>
  <r>
    <n v="15634719"/>
    <s v="Chinwendu"/>
    <x v="0"/>
    <x v="1"/>
    <n v="31"/>
    <x v="0"/>
    <x v="10"/>
    <n v="0"/>
    <x v="0"/>
    <x v="2"/>
    <n v="704"/>
    <x v="2"/>
    <x v="0"/>
    <x v="1"/>
    <n v="183038.33"/>
    <x v="1"/>
    <x v="4"/>
    <x v="0"/>
  </r>
  <r>
    <n v="15703205"/>
    <s v="Uwaezuoke"/>
    <x v="0"/>
    <x v="0"/>
    <n v="46"/>
    <x v="0"/>
    <x v="8"/>
    <n v="113402.14"/>
    <x v="2"/>
    <x v="2"/>
    <n v="656"/>
    <x v="0"/>
    <x v="0"/>
    <x v="0"/>
    <n v="138849.06"/>
    <x v="1"/>
    <x v="2"/>
    <x v="2"/>
  </r>
  <r>
    <n v="15567333"/>
    <s v="Archambault"/>
    <x v="0"/>
    <x v="0"/>
    <n v="31"/>
    <x v="0"/>
    <x v="3"/>
    <n v="0"/>
    <x v="0"/>
    <x v="2"/>
    <n v="712"/>
    <x v="2"/>
    <x v="0"/>
    <x v="1"/>
    <n v="170333.38"/>
    <x v="1"/>
    <x v="4"/>
    <x v="1"/>
  </r>
  <r>
    <n v="15754537"/>
    <s v="Ko"/>
    <x v="0"/>
    <x v="1"/>
    <n v="40"/>
    <x v="0"/>
    <x v="10"/>
    <n v="0"/>
    <x v="0"/>
    <x v="0"/>
    <n v="748"/>
    <x v="2"/>
    <x v="1"/>
    <x v="1"/>
    <n v="60416.76"/>
    <x v="1"/>
    <x v="1"/>
    <x v="0"/>
  </r>
  <r>
    <n v="15612030"/>
    <s v="Udegbulam"/>
    <x v="0"/>
    <x v="1"/>
    <n v="28"/>
    <x v="1"/>
    <x v="9"/>
    <n v="0"/>
    <x v="0"/>
    <x v="2"/>
    <n v="724"/>
    <x v="2"/>
    <x v="0"/>
    <x v="0"/>
    <n v="100240.2"/>
    <x v="1"/>
    <x v="0"/>
    <x v="3"/>
  </r>
  <r>
    <n v="15573242"/>
    <s v="Greene"/>
    <x v="0"/>
    <x v="1"/>
    <n v="50"/>
    <x v="0"/>
    <x v="5"/>
    <n v="136953.47"/>
    <x v="2"/>
    <x v="0"/>
    <n v="691"/>
    <x v="2"/>
    <x v="0"/>
    <x v="0"/>
    <n v="2704.98"/>
    <x v="1"/>
    <x v="3"/>
    <x v="1"/>
  </r>
  <r>
    <n v="15601892"/>
    <s v="Hunter"/>
    <x v="0"/>
    <x v="1"/>
    <n v="33"/>
    <x v="0"/>
    <x v="2"/>
    <n v="0"/>
    <x v="0"/>
    <x v="2"/>
    <n v="563"/>
    <x v="1"/>
    <x v="1"/>
    <x v="0"/>
    <n v="68815.05"/>
    <x v="1"/>
    <x v="1"/>
    <x v="1"/>
  </r>
  <r>
    <n v="15663885"/>
    <s v="Blinova"/>
    <x v="0"/>
    <x v="1"/>
    <n v="32"/>
    <x v="0"/>
    <x v="8"/>
    <n v="0"/>
    <x v="0"/>
    <x v="0"/>
    <n v="741"/>
    <x v="2"/>
    <x v="0"/>
    <x v="0"/>
    <n v="64839.23"/>
    <x v="1"/>
    <x v="1"/>
    <x v="2"/>
  </r>
  <r>
    <n v="15701096"/>
    <s v="De Garis"/>
    <x v="0"/>
    <x v="1"/>
    <n v="44"/>
    <x v="0"/>
    <x v="2"/>
    <n v="123863.64"/>
    <x v="2"/>
    <x v="0"/>
    <n v="778"/>
    <x v="2"/>
    <x v="0"/>
    <x v="1"/>
    <n v="144494.94"/>
    <x v="1"/>
    <x v="2"/>
    <x v="1"/>
  </r>
  <r>
    <n v="15710450"/>
    <s v="Okwudiliolisa"/>
    <x v="1"/>
    <x v="1"/>
    <n v="22"/>
    <x v="1"/>
    <x v="3"/>
    <n v="120811.89"/>
    <x v="2"/>
    <x v="0"/>
    <n v="848"/>
    <x v="3"/>
    <x v="0"/>
    <x v="0"/>
    <n v="185510.34"/>
    <x v="1"/>
    <x v="4"/>
    <x v="1"/>
  </r>
  <r>
    <n v="15790846"/>
    <s v="Ts'ai"/>
    <x v="2"/>
    <x v="1"/>
    <n v="38"/>
    <x v="0"/>
    <x v="0"/>
    <n v="148430.54999999999"/>
    <x v="2"/>
    <x v="0"/>
    <n v="634"/>
    <x v="0"/>
    <x v="0"/>
    <x v="0"/>
    <n v="56055.72"/>
    <x v="1"/>
    <x v="1"/>
    <x v="0"/>
  </r>
  <r>
    <n v="15658956"/>
    <s v="Tuan"/>
    <x v="2"/>
    <x v="1"/>
    <n v="40"/>
    <x v="0"/>
    <x v="5"/>
    <n v="47869.69"/>
    <x v="1"/>
    <x v="2"/>
    <n v="505"/>
    <x v="1"/>
    <x v="0"/>
    <x v="0"/>
    <n v="155061.97"/>
    <x v="1"/>
    <x v="2"/>
    <x v="1"/>
  </r>
  <r>
    <n v="15755223"/>
    <s v="Tseng"/>
    <x v="2"/>
    <x v="1"/>
    <n v="53"/>
    <x v="0"/>
    <x v="3"/>
    <n v="150926.99"/>
    <x v="2"/>
    <x v="2"/>
    <n v="692"/>
    <x v="2"/>
    <x v="1"/>
    <x v="1"/>
    <n v="119817.19"/>
    <x v="1"/>
    <x v="0"/>
    <x v="1"/>
  </r>
  <r>
    <n v="15787318"/>
    <s v="Holmwood"/>
    <x v="2"/>
    <x v="0"/>
    <n v="47"/>
    <x v="0"/>
    <x v="5"/>
    <n v="103163.35"/>
    <x v="2"/>
    <x v="0"/>
    <n v="537"/>
    <x v="1"/>
    <x v="0"/>
    <x v="1"/>
    <n v="16259.64"/>
    <x v="0"/>
    <x v="3"/>
    <x v="1"/>
  </r>
  <r>
    <n v="15737310"/>
    <s v="Thompson"/>
    <x v="0"/>
    <x v="1"/>
    <n v="29"/>
    <x v="1"/>
    <x v="7"/>
    <n v="130206.28"/>
    <x v="2"/>
    <x v="0"/>
    <n v="633"/>
    <x v="0"/>
    <x v="0"/>
    <x v="1"/>
    <n v="184654.87"/>
    <x v="1"/>
    <x v="4"/>
    <x v="3"/>
  </r>
  <r>
    <n v="15763665"/>
    <s v="Y?"/>
    <x v="0"/>
    <x v="0"/>
    <n v="28"/>
    <x v="1"/>
    <x v="4"/>
    <n v="136674.51"/>
    <x v="2"/>
    <x v="2"/>
    <n v="833"/>
    <x v="3"/>
    <x v="1"/>
    <x v="1"/>
    <n v="5278.78"/>
    <x v="1"/>
    <x v="3"/>
    <x v="2"/>
  </r>
  <r>
    <n v="15668818"/>
    <s v="Chidubem"/>
    <x v="1"/>
    <x v="0"/>
    <n v="40"/>
    <x v="0"/>
    <x v="0"/>
    <n v="200322.45"/>
    <x v="2"/>
    <x v="0"/>
    <n v="592"/>
    <x v="1"/>
    <x v="0"/>
    <x v="0"/>
    <n v="113244.73"/>
    <x v="1"/>
    <x v="0"/>
    <x v="0"/>
  </r>
  <r>
    <n v="15765812"/>
    <s v="Trevisani"/>
    <x v="1"/>
    <x v="1"/>
    <n v="48"/>
    <x v="0"/>
    <x v="1"/>
    <n v="0"/>
    <x v="0"/>
    <x v="2"/>
    <n v="587"/>
    <x v="1"/>
    <x v="0"/>
    <x v="0"/>
    <n v="8908"/>
    <x v="1"/>
    <x v="3"/>
    <x v="0"/>
  </r>
  <r>
    <n v="15704844"/>
    <s v="Hsiung"/>
    <x v="1"/>
    <x v="1"/>
    <n v="62"/>
    <x v="2"/>
    <x v="3"/>
    <n v="80927.56"/>
    <x v="1"/>
    <x v="0"/>
    <n v="550"/>
    <x v="1"/>
    <x v="1"/>
    <x v="0"/>
    <n v="64490.67"/>
    <x v="1"/>
    <x v="1"/>
    <x v="1"/>
  </r>
  <r>
    <n v="15744582"/>
    <s v="Randall"/>
    <x v="0"/>
    <x v="0"/>
    <n v="24"/>
    <x v="1"/>
    <x v="7"/>
    <n v="0"/>
    <x v="0"/>
    <x v="1"/>
    <n v="680"/>
    <x v="2"/>
    <x v="0"/>
    <x v="1"/>
    <n v="154971.63"/>
    <x v="0"/>
    <x v="2"/>
    <x v="3"/>
  </r>
  <r>
    <n v="15616700"/>
    <s v="Leach"/>
    <x v="1"/>
    <x v="0"/>
    <n v="41"/>
    <x v="0"/>
    <x v="9"/>
    <n v="0"/>
    <x v="0"/>
    <x v="2"/>
    <n v="622"/>
    <x v="0"/>
    <x v="0"/>
    <x v="0"/>
    <n v="155786.39000000001"/>
    <x v="1"/>
    <x v="2"/>
    <x v="3"/>
  </r>
  <r>
    <n v="15683521"/>
    <s v="Godfrey"/>
    <x v="2"/>
    <x v="1"/>
    <n v="28"/>
    <x v="1"/>
    <x v="10"/>
    <n v="142574.71"/>
    <x v="2"/>
    <x v="2"/>
    <n v="594"/>
    <x v="1"/>
    <x v="0"/>
    <x v="1"/>
    <n v="129084.82"/>
    <x v="1"/>
    <x v="0"/>
    <x v="0"/>
  </r>
  <r>
    <n v="15583049"/>
    <s v="Wallace"/>
    <x v="2"/>
    <x v="0"/>
    <n v="34"/>
    <x v="0"/>
    <x v="3"/>
    <n v="160426.07"/>
    <x v="2"/>
    <x v="0"/>
    <n v="643"/>
    <x v="0"/>
    <x v="1"/>
    <x v="0"/>
    <n v="188533.11"/>
    <x v="1"/>
    <x v="4"/>
    <x v="1"/>
  </r>
  <r>
    <n v="15643752"/>
    <s v="Wei"/>
    <x v="0"/>
    <x v="1"/>
    <n v="25"/>
    <x v="1"/>
    <x v="8"/>
    <n v="116160.23"/>
    <x v="2"/>
    <x v="0"/>
    <n v="540"/>
    <x v="1"/>
    <x v="0"/>
    <x v="1"/>
    <n v="13411.67"/>
    <x v="1"/>
    <x v="3"/>
    <x v="2"/>
  </r>
  <r>
    <n v="15620398"/>
    <s v="Mitchell"/>
    <x v="1"/>
    <x v="0"/>
    <n v="34"/>
    <x v="0"/>
    <x v="8"/>
    <n v="98683.47"/>
    <x v="1"/>
    <x v="2"/>
    <n v="635"/>
    <x v="0"/>
    <x v="0"/>
    <x v="1"/>
    <n v="15733.19"/>
    <x v="1"/>
    <x v="3"/>
    <x v="2"/>
  </r>
  <r>
    <n v="15715707"/>
    <s v="Light"/>
    <x v="0"/>
    <x v="1"/>
    <n v="32"/>
    <x v="0"/>
    <x v="6"/>
    <n v="118829.03"/>
    <x v="2"/>
    <x v="2"/>
    <n v="657"/>
    <x v="0"/>
    <x v="0"/>
    <x v="0"/>
    <n v="73127.61"/>
    <x v="1"/>
    <x v="1"/>
    <x v="2"/>
  </r>
  <r>
    <n v="15814209"/>
    <s v="Capon"/>
    <x v="0"/>
    <x v="1"/>
    <n v="31"/>
    <x v="0"/>
    <x v="1"/>
    <n v="118870.92"/>
    <x v="2"/>
    <x v="0"/>
    <n v="814"/>
    <x v="3"/>
    <x v="0"/>
    <x v="1"/>
    <n v="101704.19"/>
    <x v="1"/>
    <x v="0"/>
    <x v="0"/>
  </r>
  <r>
    <n v="15733768"/>
    <s v="Hou"/>
    <x v="0"/>
    <x v="1"/>
    <n v="32"/>
    <x v="0"/>
    <x v="1"/>
    <n v="0"/>
    <x v="0"/>
    <x v="0"/>
    <n v="600"/>
    <x v="0"/>
    <x v="0"/>
    <x v="0"/>
    <n v="101986.16"/>
    <x v="1"/>
    <x v="0"/>
    <x v="0"/>
  </r>
  <r>
    <n v="15755242"/>
    <s v="Rowe"/>
    <x v="0"/>
    <x v="0"/>
    <n v="46"/>
    <x v="0"/>
    <x v="0"/>
    <n v="0"/>
    <x v="0"/>
    <x v="0"/>
    <n v="682"/>
    <x v="2"/>
    <x v="0"/>
    <x v="0"/>
    <n v="114442.66"/>
    <x v="1"/>
    <x v="0"/>
    <x v="0"/>
  </r>
  <r>
    <n v="15729412"/>
    <s v="Holloway"/>
    <x v="0"/>
    <x v="1"/>
    <n v="38"/>
    <x v="0"/>
    <x v="4"/>
    <n v="107192.38"/>
    <x v="2"/>
    <x v="0"/>
    <n v="682"/>
    <x v="2"/>
    <x v="0"/>
    <x v="0"/>
    <n v="15669.17"/>
    <x v="1"/>
    <x v="3"/>
    <x v="2"/>
  </r>
  <r>
    <n v="15746564"/>
    <s v="O'Sullivan"/>
    <x v="0"/>
    <x v="1"/>
    <n v="42"/>
    <x v="0"/>
    <x v="6"/>
    <n v="108010.78"/>
    <x v="2"/>
    <x v="0"/>
    <n v="566"/>
    <x v="1"/>
    <x v="0"/>
    <x v="0"/>
    <n v="157486.1"/>
    <x v="1"/>
    <x v="2"/>
    <x v="2"/>
  </r>
  <r>
    <n v="15588446"/>
    <s v="Udinesi"/>
    <x v="1"/>
    <x v="1"/>
    <n v="34"/>
    <x v="0"/>
    <x v="6"/>
    <n v="0"/>
    <x v="0"/>
    <x v="2"/>
    <n v="550"/>
    <x v="1"/>
    <x v="1"/>
    <x v="1"/>
    <n v="131281.28"/>
    <x v="1"/>
    <x v="2"/>
    <x v="2"/>
  </r>
  <r>
    <n v="15665221"/>
    <s v="Nwebube"/>
    <x v="0"/>
    <x v="1"/>
    <n v="26"/>
    <x v="1"/>
    <x v="3"/>
    <n v="129837.72"/>
    <x v="2"/>
    <x v="2"/>
    <n v="630"/>
    <x v="0"/>
    <x v="1"/>
    <x v="0"/>
    <n v="197001.15"/>
    <x v="1"/>
    <x v="4"/>
    <x v="1"/>
  </r>
  <r>
    <n v="15640846"/>
    <s v="Chibueze"/>
    <x v="2"/>
    <x v="0"/>
    <n v="58"/>
    <x v="0"/>
    <x v="6"/>
    <n v="106458.31"/>
    <x v="2"/>
    <x v="3"/>
    <n v="546"/>
    <x v="1"/>
    <x v="0"/>
    <x v="1"/>
    <n v="128881.87"/>
    <x v="0"/>
    <x v="0"/>
    <x v="2"/>
  </r>
  <r>
    <n v="15700209"/>
    <s v="Walker"/>
    <x v="0"/>
    <x v="1"/>
    <n v="63"/>
    <x v="2"/>
    <x v="9"/>
    <n v="97009.15"/>
    <x v="1"/>
    <x v="0"/>
    <n v="486"/>
    <x v="4"/>
    <x v="0"/>
    <x v="0"/>
    <n v="85101"/>
    <x v="1"/>
    <x v="1"/>
    <x v="3"/>
  </r>
  <r>
    <n v="15658360"/>
    <s v="Gregory"/>
    <x v="1"/>
    <x v="1"/>
    <n v="35"/>
    <x v="0"/>
    <x v="9"/>
    <n v="122929.42"/>
    <x v="2"/>
    <x v="2"/>
    <n v="762"/>
    <x v="2"/>
    <x v="1"/>
    <x v="1"/>
    <n v="149822.04"/>
    <x v="1"/>
    <x v="2"/>
    <x v="3"/>
  </r>
  <r>
    <n v="15602735"/>
    <s v="Kuo"/>
    <x v="2"/>
    <x v="1"/>
    <n v="45"/>
    <x v="0"/>
    <x v="5"/>
    <n v="152296.82999999999"/>
    <x v="2"/>
    <x v="3"/>
    <n v="692"/>
    <x v="2"/>
    <x v="1"/>
    <x v="0"/>
    <n v="108040.86"/>
    <x v="0"/>
    <x v="0"/>
    <x v="1"/>
  </r>
  <r>
    <n v="15724834"/>
    <s v="Wilson"/>
    <x v="0"/>
    <x v="0"/>
    <n v="30"/>
    <x v="0"/>
    <x v="1"/>
    <n v="0"/>
    <x v="0"/>
    <x v="2"/>
    <n v="498"/>
    <x v="4"/>
    <x v="1"/>
    <x v="1"/>
    <n v="135795.53"/>
    <x v="1"/>
    <x v="2"/>
    <x v="0"/>
  </r>
  <r>
    <n v="15800062"/>
    <s v="Lanford"/>
    <x v="1"/>
    <x v="1"/>
    <n v="49"/>
    <x v="0"/>
    <x v="2"/>
    <n v="0"/>
    <x v="0"/>
    <x v="0"/>
    <n v="850"/>
    <x v="3"/>
    <x v="1"/>
    <x v="1"/>
    <n v="25867.67"/>
    <x v="0"/>
    <x v="3"/>
    <x v="1"/>
  </r>
  <r>
    <n v="15685300"/>
    <s v="Meng"/>
    <x v="0"/>
    <x v="1"/>
    <n v="35"/>
    <x v="0"/>
    <x v="5"/>
    <n v="128993.76"/>
    <x v="2"/>
    <x v="2"/>
    <n v="603"/>
    <x v="0"/>
    <x v="0"/>
    <x v="1"/>
    <n v="130483.56"/>
    <x v="1"/>
    <x v="2"/>
    <x v="1"/>
  </r>
  <r>
    <n v="15760102"/>
    <s v="Yeh"/>
    <x v="0"/>
    <x v="0"/>
    <n v="36"/>
    <x v="0"/>
    <x v="8"/>
    <n v="0"/>
    <x v="0"/>
    <x v="0"/>
    <n v="551"/>
    <x v="1"/>
    <x v="0"/>
    <x v="1"/>
    <n v="183479.12"/>
    <x v="1"/>
    <x v="4"/>
    <x v="2"/>
  </r>
  <r>
    <n v="15787026"/>
    <s v="Onwuatuegwu"/>
    <x v="2"/>
    <x v="1"/>
    <n v="27"/>
    <x v="1"/>
    <x v="10"/>
    <n v="185267.45"/>
    <x v="2"/>
    <x v="2"/>
    <n v="627"/>
    <x v="0"/>
    <x v="0"/>
    <x v="0"/>
    <n v="77027.34"/>
    <x v="1"/>
    <x v="1"/>
    <x v="0"/>
  </r>
  <r>
    <n v="15653696"/>
    <s v="Goliwe"/>
    <x v="0"/>
    <x v="0"/>
    <n v="28"/>
    <x v="1"/>
    <x v="9"/>
    <n v="0"/>
    <x v="0"/>
    <x v="2"/>
    <n v="515"/>
    <x v="1"/>
    <x v="1"/>
    <x v="1"/>
    <n v="94141.75"/>
    <x v="1"/>
    <x v="0"/>
    <x v="3"/>
  </r>
  <r>
    <n v="15788946"/>
    <s v="Anthony"/>
    <x v="1"/>
    <x v="0"/>
    <n v="29"/>
    <x v="1"/>
    <x v="6"/>
    <n v="116805.82"/>
    <x v="2"/>
    <x v="0"/>
    <n v="605"/>
    <x v="0"/>
    <x v="1"/>
    <x v="1"/>
    <n v="4092.75"/>
    <x v="1"/>
    <x v="3"/>
    <x v="2"/>
  </r>
  <r>
    <n v="15600724"/>
    <s v="Scott"/>
    <x v="2"/>
    <x v="1"/>
    <n v="29"/>
    <x v="1"/>
    <x v="8"/>
    <n v="129750.68"/>
    <x v="2"/>
    <x v="0"/>
    <n v="567"/>
    <x v="1"/>
    <x v="0"/>
    <x v="1"/>
    <n v="109257.59"/>
    <x v="1"/>
    <x v="0"/>
    <x v="2"/>
  </r>
  <r>
    <n v="15574324"/>
    <s v="Genovese"/>
    <x v="2"/>
    <x v="0"/>
    <n v="29"/>
    <x v="1"/>
    <x v="0"/>
    <n v="129177.01"/>
    <x v="2"/>
    <x v="2"/>
    <n v="568"/>
    <x v="1"/>
    <x v="1"/>
    <x v="0"/>
    <n v="104617.99"/>
    <x v="1"/>
    <x v="0"/>
    <x v="0"/>
  </r>
  <r>
    <n v="15707144"/>
    <s v="Onyeorulu"/>
    <x v="2"/>
    <x v="1"/>
    <n v="25"/>
    <x v="1"/>
    <x v="5"/>
    <n v="82506.720000000001"/>
    <x v="1"/>
    <x v="2"/>
    <n v="571"/>
    <x v="1"/>
    <x v="0"/>
    <x v="1"/>
    <n v="167705.07"/>
    <x v="1"/>
    <x v="2"/>
    <x v="1"/>
  </r>
  <r>
    <n v="15775891"/>
    <s v="Myers"/>
    <x v="2"/>
    <x v="1"/>
    <n v="48"/>
    <x v="0"/>
    <x v="0"/>
    <n v="107247.69"/>
    <x v="2"/>
    <x v="0"/>
    <n v="634"/>
    <x v="0"/>
    <x v="0"/>
    <x v="0"/>
    <n v="103712.05"/>
    <x v="0"/>
    <x v="0"/>
    <x v="0"/>
  </r>
  <r>
    <n v="15711789"/>
    <s v="Davey"/>
    <x v="1"/>
    <x v="0"/>
    <n v="42"/>
    <x v="0"/>
    <x v="6"/>
    <n v="0"/>
    <x v="0"/>
    <x v="0"/>
    <n v="768"/>
    <x v="2"/>
    <x v="1"/>
    <x v="1"/>
    <n v="161242.99"/>
    <x v="0"/>
    <x v="2"/>
    <x v="2"/>
  </r>
  <r>
    <n v="15600879"/>
    <s v="Parsons"/>
    <x v="2"/>
    <x v="0"/>
    <n v="36"/>
    <x v="0"/>
    <x v="6"/>
    <n v="157780.93"/>
    <x v="2"/>
    <x v="2"/>
    <n v="554"/>
    <x v="1"/>
    <x v="0"/>
    <x v="1"/>
    <n v="6089.13"/>
    <x v="1"/>
    <x v="3"/>
    <x v="2"/>
  </r>
  <r>
    <n v="15681196"/>
    <s v="Chikere"/>
    <x v="0"/>
    <x v="1"/>
    <n v="35"/>
    <x v="0"/>
    <x v="1"/>
    <n v="172170.36"/>
    <x v="2"/>
    <x v="0"/>
    <n v="629"/>
    <x v="0"/>
    <x v="0"/>
    <x v="0"/>
    <n v="159777.37"/>
    <x v="1"/>
    <x v="2"/>
    <x v="0"/>
  </r>
  <r>
    <n v="15716000"/>
    <s v="Hs?eh"/>
    <x v="1"/>
    <x v="1"/>
    <n v="48"/>
    <x v="0"/>
    <x v="0"/>
    <n v="0"/>
    <x v="0"/>
    <x v="2"/>
    <n v="638"/>
    <x v="0"/>
    <x v="0"/>
    <x v="0"/>
    <n v="7919.08"/>
    <x v="1"/>
    <x v="3"/>
    <x v="0"/>
  </r>
  <r>
    <n v="15766776"/>
    <s v="Sal"/>
    <x v="0"/>
    <x v="1"/>
    <n v="41"/>
    <x v="0"/>
    <x v="1"/>
    <n v="0"/>
    <x v="0"/>
    <x v="0"/>
    <n v="576"/>
    <x v="1"/>
    <x v="0"/>
    <x v="0"/>
    <n v="188274.6"/>
    <x v="1"/>
    <x v="4"/>
    <x v="0"/>
  </r>
  <r>
    <n v="15680278"/>
    <s v="Ts'ai"/>
    <x v="1"/>
    <x v="0"/>
    <n v="42"/>
    <x v="0"/>
    <x v="9"/>
    <n v="75361.440000000002"/>
    <x v="1"/>
    <x v="0"/>
    <n v="661"/>
    <x v="2"/>
    <x v="0"/>
    <x v="1"/>
    <n v="27608.12"/>
    <x v="0"/>
    <x v="3"/>
    <x v="3"/>
  </r>
  <r>
    <n v="15688637"/>
    <s v="Witt"/>
    <x v="0"/>
    <x v="0"/>
    <n v="27"/>
    <x v="1"/>
    <x v="4"/>
    <n v="0"/>
    <x v="0"/>
    <x v="2"/>
    <n v="592"/>
    <x v="1"/>
    <x v="0"/>
    <x v="0"/>
    <n v="183569.25"/>
    <x v="1"/>
    <x v="4"/>
    <x v="2"/>
  </r>
  <r>
    <n v="15591179"/>
    <s v="Skelton"/>
    <x v="1"/>
    <x v="1"/>
    <n v="30"/>
    <x v="0"/>
    <x v="0"/>
    <n v="0"/>
    <x v="0"/>
    <x v="2"/>
    <n v="702"/>
    <x v="2"/>
    <x v="0"/>
    <x v="0"/>
    <n v="145537.32"/>
    <x v="1"/>
    <x v="2"/>
    <x v="0"/>
  </r>
  <r>
    <n v="15677435"/>
    <s v="Kazantseva"/>
    <x v="0"/>
    <x v="0"/>
    <n v="29"/>
    <x v="1"/>
    <x v="10"/>
    <n v="98263.46"/>
    <x v="1"/>
    <x v="2"/>
    <n v="647"/>
    <x v="0"/>
    <x v="0"/>
    <x v="1"/>
    <n v="164717.95000000001"/>
    <x v="1"/>
    <x v="2"/>
    <x v="0"/>
  </r>
  <r>
    <n v="15698619"/>
    <s v="Bowhay"/>
    <x v="0"/>
    <x v="1"/>
    <n v="43"/>
    <x v="0"/>
    <x v="9"/>
    <n v="0"/>
    <x v="0"/>
    <x v="2"/>
    <n v="593"/>
    <x v="1"/>
    <x v="0"/>
    <x v="0"/>
    <n v="76357.429999999993"/>
    <x v="1"/>
    <x v="1"/>
    <x v="3"/>
  </r>
  <r>
    <n v="15581036"/>
    <s v="Beyer"/>
    <x v="2"/>
    <x v="0"/>
    <n v="40"/>
    <x v="0"/>
    <x v="6"/>
    <n v="109308.79"/>
    <x v="2"/>
    <x v="2"/>
    <n v="712"/>
    <x v="2"/>
    <x v="0"/>
    <x v="1"/>
    <n v="120158.72"/>
    <x v="0"/>
    <x v="0"/>
    <x v="2"/>
  </r>
  <r>
    <n v="15622117"/>
    <s v="Fries"/>
    <x v="1"/>
    <x v="0"/>
    <n v="31"/>
    <x v="0"/>
    <x v="2"/>
    <n v="0"/>
    <x v="0"/>
    <x v="2"/>
    <n v="625"/>
    <x v="0"/>
    <x v="0"/>
    <x v="1"/>
    <n v="151843.54"/>
    <x v="1"/>
    <x v="2"/>
    <x v="1"/>
  </r>
  <r>
    <n v="15599301"/>
    <s v="Tao"/>
    <x v="2"/>
    <x v="0"/>
    <n v="28"/>
    <x v="1"/>
    <x v="5"/>
    <n v="164365.44"/>
    <x v="2"/>
    <x v="0"/>
    <n v="538"/>
    <x v="1"/>
    <x v="1"/>
    <x v="0"/>
    <n v="5698.97"/>
    <x v="1"/>
    <x v="3"/>
    <x v="1"/>
  </r>
  <r>
    <n v="15581548"/>
    <s v="Kaodilinakachukwu"/>
    <x v="1"/>
    <x v="0"/>
    <n v="22"/>
    <x v="1"/>
    <x v="8"/>
    <n v="98800"/>
    <x v="1"/>
    <x v="0"/>
    <n v="637"/>
    <x v="0"/>
    <x v="0"/>
    <x v="1"/>
    <n v="122865.55"/>
    <x v="1"/>
    <x v="0"/>
    <x v="2"/>
  </r>
  <r>
    <n v="15586870"/>
    <s v="Ni"/>
    <x v="0"/>
    <x v="1"/>
    <n v="27"/>
    <x v="1"/>
    <x v="4"/>
    <n v="193125.85"/>
    <x v="2"/>
    <x v="0"/>
    <n v="632"/>
    <x v="0"/>
    <x v="0"/>
    <x v="0"/>
    <n v="152665.85"/>
    <x v="1"/>
    <x v="2"/>
    <x v="2"/>
  </r>
  <r>
    <n v="15735263"/>
    <s v="Hsueh"/>
    <x v="0"/>
    <x v="1"/>
    <n v="27"/>
    <x v="1"/>
    <x v="8"/>
    <n v="51522.75"/>
    <x v="1"/>
    <x v="0"/>
    <n v="736"/>
    <x v="2"/>
    <x v="1"/>
    <x v="0"/>
    <n v="192131.77"/>
    <x v="1"/>
    <x v="4"/>
    <x v="2"/>
  </r>
  <r>
    <n v="15765322"/>
    <s v="Connely"/>
    <x v="0"/>
    <x v="1"/>
    <n v="23"/>
    <x v="1"/>
    <x v="8"/>
    <n v="84284.479999999996"/>
    <x v="1"/>
    <x v="2"/>
    <n v="755"/>
    <x v="2"/>
    <x v="0"/>
    <x v="0"/>
    <n v="62851.6"/>
    <x v="1"/>
    <x v="1"/>
    <x v="2"/>
  </r>
  <r>
    <n v="15582944"/>
    <s v="Becker"/>
    <x v="1"/>
    <x v="0"/>
    <n v="39"/>
    <x v="0"/>
    <x v="8"/>
    <n v="0"/>
    <x v="0"/>
    <x v="2"/>
    <n v="425"/>
    <x v="4"/>
    <x v="0"/>
    <x v="1"/>
    <n v="140941.47"/>
    <x v="1"/>
    <x v="2"/>
    <x v="2"/>
  </r>
  <r>
    <n v="15687162"/>
    <s v="Clayton"/>
    <x v="0"/>
    <x v="1"/>
    <n v="51"/>
    <x v="0"/>
    <x v="9"/>
    <n v="119889.84"/>
    <x v="2"/>
    <x v="0"/>
    <n v="461"/>
    <x v="4"/>
    <x v="1"/>
    <x v="1"/>
    <n v="56767.67"/>
    <x v="0"/>
    <x v="1"/>
    <x v="3"/>
  </r>
  <r>
    <n v="15644962"/>
    <s v="Connolly"/>
    <x v="0"/>
    <x v="1"/>
    <n v="21"/>
    <x v="1"/>
    <x v="4"/>
    <n v="137910.45000000001"/>
    <x v="2"/>
    <x v="0"/>
    <n v="745"/>
    <x v="2"/>
    <x v="0"/>
    <x v="0"/>
    <n v="177235.23"/>
    <x v="1"/>
    <x v="4"/>
    <x v="2"/>
  </r>
  <r>
    <n v="15612615"/>
    <s v="Graham"/>
    <x v="0"/>
    <x v="0"/>
    <n v="37"/>
    <x v="0"/>
    <x v="5"/>
    <n v="0"/>
    <x v="0"/>
    <x v="2"/>
    <n v="616"/>
    <x v="0"/>
    <x v="0"/>
    <x v="1"/>
    <n v="86242.18"/>
    <x v="1"/>
    <x v="1"/>
    <x v="1"/>
  </r>
  <r>
    <n v="15813439"/>
    <s v="Ch'ien"/>
    <x v="0"/>
    <x v="1"/>
    <n v="33"/>
    <x v="0"/>
    <x v="8"/>
    <n v="100116.82"/>
    <x v="2"/>
    <x v="0"/>
    <n v="587"/>
    <x v="1"/>
    <x v="0"/>
    <x v="1"/>
    <n v="34215.58"/>
    <x v="1"/>
    <x v="3"/>
    <x v="2"/>
  </r>
  <r>
    <n v="15604544"/>
    <s v="Manfrin"/>
    <x v="2"/>
    <x v="1"/>
    <n v="40"/>
    <x v="0"/>
    <x v="4"/>
    <n v="166082.15"/>
    <x v="2"/>
    <x v="2"/>
    <n v="850"/>
    <x v="3"/>
    <x v="1"/>
    <x v="0"/>
    <n v="44406.17"/>
    <x v="1"/>
    <x v="3"/>
    <x v="2"/>
  </r>
  <r>
    <n v="15761348"/>
    <s v="Kuo"/>
    <x v="0"/>
    <x v="0"/>
    <n v="38"/>
    <x v="0"/>
    <x v="10"/>
    <n v="0"/>
    <x v="0"/>
    <x v="2"/>
    <n v="601"/>
    <x v="0"/>
    <x v="0"/>
    <x v="1"/>
    <n v="165196.65"/>
    <x v="1"/>
    <x v="2"/>
    <x v="0"/>
  </r>
  <r>
    <n v="15785078"/>
    <s v="Fomin"/>
    <x v="1"/>
    <x v="1"/>
    <n v="26"/>
    <x v="1"/>
    <x v="6"/>
    <n v="0"/>
    <x v="0"/>
    <x v="0"/>
    <n v="730"/>
    <x v="2"/>
    <x v="0"/>
    <x v="1"/>
    <n v="34542.410000000003"/>
    <x v="1"/>
    <x v="3"/>
    <x v="2"/>
  </r>
  <r>
    <n v="15759874"/>
    <s v="Chamberlain"/>
    <x v="0"/>
    <x v="1"/>
    <n v="44"/>
    <x v="0"/>
    <x v="6"/>
    <n v="148595.54999999999"/>
    <x v="2"/>
    <x v="0"/>
    <n v="532"/>
    <x v="1"/>
    <x v="0"/>
    <x v="1"/>
    <n v="74838.64"/>
    <x v="0"/>
    <x v="1"/>
    <x v="2"/>
  </r>
  <r>
    <n v="15643658"/>
    <s v="Barber"/>
    <x v="2"/>
    <x v="1"/>
    <n v="53"/>
    <x v="0"/>
    <x v="0"/>
    <n v="94078.97"/>
    <x v="1"/>
    <x v="2"/>
    <n v="850"/>
    <x v="3"/>
    <x v="0"/>
    <x v="1"/>
    <n v="36980.54"/>
    <x v="1"/>
    <x v="3"/>
    <x v="0"/>
  </r>
  <r>
    <n v="15713267"/>
    <s v="Zimmer"/>
    <x v="1"/>
    <x v="0"/>
    <n v="34"/>
    <x v="0"/>
    <x v="8"/>
    <n v="0"/>
    <x v="0"/>
    <x v="2"/>
    <n v="779"/>
    <x v="2"/>
    <x v="1"/>
    <x v="0"/>
    <n v="111676.63"/>
    <x v="1"/>
    <x v="0"/>
    <x v="2"/>
  </r>
  <r>
    <n v="15737782"/>
    <s v="Brazenor"/>
    <x v="0"/>
    <x v="1"/>
    <n v="29"/>
    <x v="1"/>
    <x v="9"/>
    <n v="0"/>
    <x v="0"/>
    <x v="0"/>
    <n v="562"/>
    <x v="1"/>
    <x v="0"/>
    <x v="0"/>
    <n v="25858.68"/>
    <x v="1"/>
    <x v="3"/>
    <x v="3"/>
  </r>
  <r>
    <n v="15815490"/>
    <s v="Cocci"/>
    <x v="2"/>
    <x v="1"/>
    <n v="40"/>
    <x v="0"/>
    <x v="0"/>
    <n v="164948.98000000001"/>
    <x v="2"/>
    <x v="1"/>
    <n v="670"/>
    <x v="2"/>
    <x v="1"/>
    <x v="1"/>
    <n v="177028"/>
    <x v="0"/>
    <x v="4"/>
    <x v="0"/>
  </r>
  <r>
    <n v="15679410"/>
    <s v="Caldwell"/>
    <x v="0"/>
    <x v="0"/>
    <n v="62"/>
    <x v="2"/>
    <x v="4"/>
    <n v="140549.4"/>
    <x v="2"/>
    <x v="0"/>
    <n v="729"/>
    <x v="2"/>
    <x v="0"/>
    <x v="1"/>
    <n v="30990.16"/>
    <x v="0"/>
    <x v="3"/>
    <x v="2"/>
  </r>
  <r>
    <n v="15756241"/>
    <s v="Yirawala"/>
    <x v="0"/>
    <x v="0"/>
    <n v="44"/>
    <x v="0"/>
    <x v="0"/>
    <n v="152509.25"/>
    <x v="2"/>
    <x v="0"/>
    <n v="767"/>
    <x v="2"/>
    <x v="0"/>
    <x v="0"/>
    <n v="136915.15"/>
    <x v="1"/>
    <x v="2"/>
    <x v="0"/>
  </r>
  <r>
    <n v="15688409"/>
    <s v="Donaldson"/>
    <x v="0"/>
    <x v="0"/>
    <n v="28"/>
    <x v="1"/>
    <x v="0"/>
    <n v="191864.51"/>
    <x v="2"/>
    <x v="0"/>
    <n v="742"/>
    <x v="2"/>
    <x v="0"/>
    <x v="1"/>
    <n v="108457.99"/>
    <x v="0"/>
    <x v="0"/>
    <x v="0"/>
  </r>
  <r>
    <n v="15742272"/>
    <s v="Ozerova"/>
    <x v="0"/>
    <x v="0"/>
    <n v="44"/>
    <x v="0"/>
    <x v="2"/>
    <n v="96418.09"/>
    <x v="1"/>
    <x v="0"/>
    <n v="669"/>
    <x v="2"/>
    <x v="1"/>
    <x v="1"/>
    <n v="131609.48000000001"/>
    <x v="0"/>
    <x v="2"/>
    <x v="1"/>
  </r>
  <r>
    <n v="15717898"/>
    <s v="Bruce"/>
    <x v="1"/>
    <x v="1"/>
    <n v="32"/>
    <x v="0"/>
    <x v="0"/>
    <n v="131945.94"/>
    <x v="2"/>
    <x v="0"/>
    <n v="542"/>
    <x v="1"/>
    <x v="1"/>
    <x v="0"/>
    <n v="159737.56"/>
    <x v="1"/>
    <x v="2"/>
    <x v="0"/>
  </r>
  <r>
    <n v="15769582"/>
    <s v="Kang"/>
    <x v="0"/>
    <x v="1"/>
    <n v="29"/>
    <x v="1"/>
    <x v="6"/>
    <n v="0"/>
    <x v="0"/>
    <x v="2"/>
    <n v="586"/>
    <x v="1"/>
    <x v="0"/>
    <x v="0"/>
    <n v="142238.54"/>
    <x v="1"/>
    <x v="2"/>
    <x v="2"/>
  </r>
  <r>
    <n v="15635660"/>
    <s v="Rossi"/>
    <x v="2"/>
    <x v="1"/>
    <n v="30"/>
    <x v="0"/>
    <x v="9"/>
    <n v="142910.15"/>
    <x v="2"/>
    <x v="0"/>
    <n v="612"/>
    <x v="0"/>
    <x v="0"/>
    <x v="1"/>
    <n v="105890.55"/>
    <x v="0"/>
    <x v="0"/>
    <x v="3"/>
  </r>
  <r>
    <n v="15576723"/>
    <s v="Ts'ai"/>
    <x v="0"/>
    <x v="0"/>
    <n v="37"/>
    <x v="0"/>
    <x v="3"/>
    <n v="0"/>
    <x v="0"/>
    <x v="2"/>
    <n v="740"/>
    <x v="2"/>
    <x v="0"/>
    <x v="0"/>
    <n v="194270.91"/>
    <x v="1"/>
    <x v="4"/>
    <x v="1"/>
  </r>
  <r>
    <n v="15591577"/>
    <s v="Moran"/>
    <x v="0"/>
    <x v="1"/>
    <n v="35"/>
    <x v="0"/>
    <x v="6"/>
    <n v="146311.57999999999"/>
    <x v="2"/>
    <x v="0"/>
    <n v="584"/>
    <x v="1"/>
    <x v="0"/>
    <x v="0"/>
    <n v="105443.47"/>
    <x v="1"/>
    <x v="0"/>
    <x v="2"/>
  </r>
  <r>
    <n v="15582325"/>
    <s v="Jennings"/>
    <x v="0"/>
    <x v="1"/>
    <n v="52"/>
    <x v="0"/>
    <x v="0"/>
    <n v="87894.26"/>
    <x v="1"/>
    <x v="0"/>
    <n v="524"/>
    <x v="1"/>
    <x v="0"/>
    <x v="1"/>
    <n v="173899.42"/>
    <x v="0"/>
    <x v="4"/>
    <x v="0"/>
  </r>
  <r>
    <n v="15693947"/>
    <s v="Tokareva"/>
    <x v="0"/>
    <x v="0"/>
    <n v="19"/>
    <x v="1"/>
    <x v="8"/>
    <n v="97445.49"/>
    <x v="1"/>
    <x v="2"/>
    <n v="614"/>
    <x v="0"/>
    <x v="0"/>
    <x v="1"/>
    <n v="122823.34"/>
    <x v="1"/>
    <x v="0"/>
    <x v="2"/>
  </r>
  <r>
    <n v="15760446"/>
    <s v="Pagnotto"/>
    <x v="0"/>
    <x v="0"/>
    <n v="64"/>
    <x v="2"/>
    <x v="9"/>
    <n v="0"/>
    <x v="0"/>
    <x v="0"/>
    <n v="598"/>
    <x v="1"/>
    <x v="1"/>
    <x v="0"/>
    <n v="13181.37"/>
    <x v="0"/>
    <x v="3"/>
    <x v="3"/>
  </r>
  <r>
    <n v="15611105"/>
    <s v="Castella"/>
    <x v="1"/>
    <x v="1"/>
    <n v="35"/>
    <x v="0"/>
    <x v="3"/>
    <n v="0"/>
    <x v="0"/>
    <x v="2"/>
    <n v="799"/>
    <x v="3"/>
    <x v="1"/>
    <x v="0"/>
    <n v="140780.79999999999"/>
    <x v="1"/>
    <x v="2"/>
    <x v="1"/>
  </r>
  <r>
    <n v="15630920"/>
    <s v="Du Cane"/>
    <x v="0"/>
    <x v="1"/>
    <n v="34"/>
    <x v="0"/>
    <x v="0"/>
    <n v="154485.74"/>
    <x v="2"/>
    <x v="2"/>
    <n v="724"/>
    <x v="2"/>
    <x v="1"/>
    <x v="1"/>
    <n v="78560.639999999999"/>
    <x v="1"/>
    <x v="1"/>
    <x v="0"/>
  </r>
  <r>
    <n v="15574910"/>
    <s v="Ferguson"/>
    <x v="0"/>
    <x v="1"/>
    <n v="50"/>
    <x v="0"/>
    <x v="0"/>
    <n v="115625.07"/>
    <x v="2"/>
    <x v="0"/>
    <n v="601"/>
    <x v="0"/>
    <x v="0"/>
    <x v="1"/>
    <n v="185855.21"/>
    <x v="1"/>
    <x v="4"/>
    <x v="0"/>
  </r>
  <r>
    <n v="15756472"/>
    <s v="Odinakachukwu"/>
    <x v="0"/>
    <x v="1"/>
    <n v="25"/>
    <x v="1"/>
    <x v="3"/>
    <n v="108396.67"/>
    <x v="2"/>
    <x v="0"/>
    <n v="804"/>
    <x v="3"/>
    <x v="0"/>
    <x v="1"/>
    <n v="128276.95"/>
    <x v="1"/>
    <x v="0"/>
    <x v="1"/>
  </r>
  <r>
    <n v="15682890"/>
    <s v="Woronoff"/>
    <x v="2"/>
    <x v="1"/>
    <n v="38"/>
    <x v="0"/>
    <x v="8"/>
    <n v="65095.41"/>
    <x v="1"/>
    <x v="2"/>
    <n v="745"/>
    <x v="2"/>
    <x v="0"/>
    <x v="0"/>
    <n v="140197.42000000001"/>
    <x v="1"/>
    <x v="2"/>
    <x v="2"/>
  </r>
  <r>
    <n v="15641994"/>
    <s v="Meng"/>
    <x v="2"/>
    <x v="1"/>
    <n v="43"/>
    <x v="0"/>
    <x v="1"/>
    <n v="103018.45"/>
    <x v="2"/>
    <x v="0"/>
    <n v="667"/>
    <x v="2"/>
    <x v="0"/>
    <x v="1"/>
    <n v="32462.39"/>
    <x v="0"/>
    <x v="3"/>
    <x v="0"/>
  </r>
  <r>
    <n v="15733297"/>
    <s v="Sinclair"/>
    <x v="0"/>
    <x v="0"/>
    <n v="38"/>
    <x v="0"/>
    <x v="7"/>
    <n v="84764.79"/>
    <x v="1"/>
    <x v="0"/>
    <n v="518"/>
    <x v="1"/>
    <x v="0"/>
    <x v="0"/>
    <n v="162253.9"/>
    <x v="1"/>
    <x v="2"/>
    <x v="3"/>
  </r>
  <r>
    <n v="15767793"/>
    <s v="Hsu"/>
    <x v="0"/>
    <x v="0"/>
    <n v="38"/>
    <x v="0"/>
    <x v="7"/>
    <n v="0"/>
    <x v="0"/>
    <x v="2"/>
    <n v="819"/>
    <x v="3"/>
    <x v="0"/>
    <x v="1"/>
    <n v="30498.7"/>
    <x v="1"/>
    <x v="3"/>
    <x v="3"/>
  </r>
  <r>
    <n v="15725698"/>
    <s v="Panicucci"/>
    <x v="1"/>
    <x v="0"/>
    <n v="35"/>
    <x v="0"/>
    <x v="4"/>
    <n v="115680.81"/>
    <x v="2"/>
    <x v="0"/>
    <n v="520"/>
    <x v="1"/>
    <x v="0"/>
    <x v="0"/>
    <n v="90280.7"/>
    <x v="1"/>
    <x v="0"/>
    <x v="2"/>
  </r>
  <r>
    <n v="15813532"/>
    <s v="Burns"/>
    <x v="0"/>
    <x v="0"/>
    <n v="39"/>
    <x v="0"/>
    <x v="8"/>
    <n v="0"/>
    <x v="0"/>
    <x v="2"/>
    <n v="625"/>
    <x v="0"/>
    <x v="0"/>
    <x v="1"/>
    <n v="32615.21"/>
    <x v="1"/>
    <x v="3"/>
    <x v="2"/>
  </r>
  <r>
    <n v="15576760"/>
    <s v="Onodugoadiegbemma"/>
    <x v="2"/>
    <x v="1"/>
    <n v="36"/>
    <x v="0"/>
    <x v="8"/>
    <n v="73088.06"/>
    <x v="1"/>
    <x v="2"/>
    <n v="673"/>
    <x v="2"/>
    <x v="1"/>
    <x v="1"/>
    <n v="196142.26"/>
    <x v="1"/>
    <x v="4"/>
    <x v="2"/>
  </r>
  <r>
    <n v="15732102"/>
    <s v="Darling"/>
    <x v="2"/>
    <x v="0"/>
    <n v="27"/>
    <x v="1"/>
    <x v="6"/>
    <n v="150905.03"/>
    <x v="2"/>
    <x v="2"/>
    <n v="656"/>
    <x v="0"/>
    <x v="0"/>
    <x v="1"/>
    <n v="16998.72"/>
    <x v="1"/>
    <x v="3"/>
    <x v="2"/>
  </r>
  <r>
    <n v="15739046"/>
    <s v="Maggard"/>
    <x v="1"/>
    <x v="0"/>
    <n v="23"/>
    <x v="1"/>
    <x v="9"/>
    <n v="143054.85"/>
    <x v="2"/>
    <x v="0"/>
    <n v="850"/>
    <x v="3"/>
    <x v="1"/>
    <x v="0"/>
    <n v="62980.959999999999"/>
    <x v="1"/>
    <x v="1"/>
    <x v="3"/>
  </r>
  <r>
    <n v="15631927"/>
    <s v="Thomas"/>
    <x v="1"/>
    <x v="0"/>
    <n v="28"/>
    <x v="1"/>
    <x v="3"/>
    <n v="0"/>
    <x v="0"/>
    <x v="2"/>
    <n v="574"/>
    <x v="1"/>
    <x v="1"/>
    <x v="1"/>
    <n v="185660.3"/>
    <x v="1"/>
    <x v="4"/>
    <x v="1"/>
  </r>
  <r>
    <n v="15672115"/>
    <s v="Lettiere"/>
    <x v="0"/>
    <x v="1"/>
    <n v="60"/>
    <x v="2"/>
    <x v="5"/>
    <n v="0"/>
    <x v="0"/>
    <x v="2"/>
    <n v="679"/>
    <x v="2"/>
    <x v="0"/>
    <x v="0"/>
    <n v="77331.77"/>
    <x v="1"/>
    <x v="1"/>
    <x v="1"/>
  </r>
  <r>
    <n v="15618765"/>
    <s v="Ponomaryov"/>
    <x v="2"/>
    <x v="0"/>
    <n v="42"/>
    <x v="0"/>
    <x v="10"/>
    <n v="99948.45"/>
    <x v="1"/>
    <x v="0"/>
    <n v="530"/>
    <x v="1"/>
    <x v="1"/>
    <x v="0"/>
    <n v="97338.62"/>
    <x v="1"/>
    <x v="0"/>
    <x v="0"/>
  </r>
  <r>
    <n v="15679148"/>
    <s v="Oliver"/>
    <x v="0"/>
    <x v="1"/>
    <n v="44"/>
    <x v="0"/>
    <x v="6"/>
    <n v="115451.05"/>
    <x v="2"/>
    <x v="2"/>
    <n v="508"/>
    <x v="1"/>
    <x v="1"/>
    <x v="1"/>
    <n v="67234.33"/>
    <x v="1"/>
    <x v="1"/>
    <x v="2"/>
  </r>
  <r>
    <n v="15728474"/>
    <s v="Chienezie"/>
    <x v="2"/>
    <x v="1"/>
    <n v="32"/>
    <x v="0"/>
    <x v="4"/>
    <n v="108235.91"/>
    <x v="2"/>
    <x v="0"/>
    <n v="558"/>
    <x v="1"/>
    <x v="0"/>
    <x v="0"/>
    <n v="143783.28"/>
    <x v="1"/>
    <x v="2"/>
    <x v="2"/>
  </r>
  <r>
    <n v="15636999"/>
    <s v="Mao"/>
    <x v="0"/>
    <x v="1"/>
    <n v="38"/>
    <x v="0"/>
    <x v="2"/>
    <n v="0"/>
    <x v="0"/>
    <x v="0"/>
    <n v="414"/>
    <x v="4"/>
    <x v="1"/>
    <x v="0"/>
    <n v="77661.119999999995"/>
    <x v="0"/>
    <x v="1"/>
    <x v="1"/>
  </r>
  <r>
    <n v="15754261"/>
    <s v="Ho"/>
    <x v="1"/>
    <x v="1"/>
    <n v="42"/>
    <x v="0"/>
    <x v="0"/>
    <n v="98795.61"/>
    <x v="1"/>
    <x v="2"/>
    <n v="648"/>
    <x v="0"/>
    <x v="0"/>
    <x v="1"/>
    <n v="89123.99"/>
    <x v="1"/>
    <x v="1"/>
    <x v="0"/>
  </r>
  <r>
    <n v="15629150"/>
    <s v="Lucchese"/>
    <x v="0"/>
    <x v="0"/>
    <n v="37"/>
    <x v="0"/>
    <x v="1"/>
    <n v="0"/>
    <x v="0"/>
    <x v="2"/>
    <n v="721"/>
    <x v="2"/>
    <x v="0"/>
    <x v="1"/>
    <n v="70810.8"/>
    <x v="1"/>
    <x v="1"/>
    <x v="0"/>
  </r>
  <r>
    <n v="15736274"/>
    <s v="Prokhorova"/>
    <x v="0"/>
    <x v="1"/>
    <n v="31"/>
    <x v="0"/>
    <x v="2"/>
    <n v="0"/>
    <x v="0"/>
    <x v="2"/>
    <n v="751"/>
    <x v="2"/>
    <x v="1"/>
    <x v="1"/>
    <n v="17550.490000000002"/>
    <x v="1"/>
    <x v="3"/>
    <x v="1"/>
  </r>
  <r>
    <n v="15627697"/>
    <s v="Alekseyeva"/>
    <x v="0"/>
    <x v="1"/>
    <n v="34"/>
    <x v="0"/>
    <x v="0"/>
    <n v="0"/>
    <x v="0"/>
    <x v="2"/>
    <n v="662"/>
    <x v="2"/>
    <x v="1"/>
    <x v="0"/>
    <n v="21497.27"/>
    <x v="1"/>
    <x v="3"/>
    <x v="0"/>
  </r>
  <r>
    <n v="15721585"/>
    <s v="Blacklock"/>
    <x v="2"/>
    <x v="1"/>
    <n v="29"/>
    <x v="1"/>
    <x v="6"/>
    <n v="113146.98"/>
    <x v="2"/>
    <x v="2"/>
    <n v="628"/>
    <x v="0"/>
    <x v="1"/>
    <x v="0"/>
    <n v="124749.08"/>
    <x v="1"/>
    <x v="0"/>
    <x v="2"/>
  </r>
  <r>
    <n v="15639946"/>
    <s v="Sazonova"/>
    <x v="2"/>
    <x v="0"/>
    <n v="39"/>
    <x v="0"/>
    <x v="2"/>
    <n v="162532.14000000001"/>
    <x v="2"/>
    <x v="1"/>
    <n v="597"/>
    <x v="1"/>
    <x v="0"/>
    <x v="1"/>
    <n v="36051.46"/>
    <x v="0"/>
    <x v="3"/>
    <x v="1"/>
  </r>
  <r>
    <n v="15792176"/>
    <s v="Henty"/>
    <x v="1"/>
    <x v="0"/>
    <n v="40"/>
    <x v="0"/>
    <x v="10"/>
    <n v="92053.440000000002"/>
    <x v="1"/>
    <x v="0"/>
    <n v="698"/>
    <x v="2"/>
    <x v="0"/>
    <x v="0"/>
    <n v="143681.82999999999"/>
    <x v="1"/>
    <x v="2"/>
    <x v="0"/>
  </r>
  <r>
    <n v="15699450"/>
    <s v="Li"/>
    <x v="0"/>
    <x v="1"/>
    <n v="48"/>
    <x v="0"/>
    <x v="3"/>
    <n v="0"/>
    <x v="0"/>
    <x v="2"/>
    <n v="723"/>
    <x v="2"/>
    <x v="0"/>
    <x v="0"/>
    <n v="150694.57999999999"/>
    <x v="1"/>
    <x v="2"/>
    <x v="1"/>
  </r>
  <r>
    <n v="15729954"/>
    <s v="Azuka"/>
    <x v="0"/>
    <x v="0"/>
    <n v="28"/>
    <x v="1"/>
    <x v="8"/>
    <n v="0"/>
    <x v="0"/>
    <x v="1"/>
    <n v="586"/>
    <x v="1"/>
    <x v="0"/>
    <x v="1"/>
    <n v="170487.4"/>
    <x v="0"/>
    <x v="4"/>
    <x v="2"/>
  </r>
  <r>
    <n v="15600103"/>
    <s v="Alexander"/>
    <x v="2"/>
    <x v="0"/>
    <n v="29"/>
    <x v="1"/>
    <x v="2"/>
    <n v="104944.1"/>
    <x v="2"/>
    <x v="0"/>
    <n v="633"/>
    <x v="0"/>
    <x v="0"/>
    <x v="0"/>
    <n v="97684.46"/>
    <x v="1"/>
    <x v="0"/>
    <x v="1"/>
  </r>
  <r>
    <n v="15786200"/>
    <s v="Brock"/>
    <x v="0"/>
    <x v="1"/>
    <n v="31"/>
    <x v="0"/>
    <x v="4"/>
    <n v="0"/>
    <x v="0"/>
    <x v="2"/>
    <n v="564"/>
    <x v="1"/>
    <x v="0"/>
    <x v="1"/>
    <n v="53520.03"/>
    <x v="1"/>
    <x v="1"/>
    <x v="2"/>
  </r>
  <r>
    <n v="15797010"/>
    <s v="Shen"/>
    <x v="0"/>
    <x v="0"/>
    <n v="31"/>
    <x v="0"/>
    <x v="0"/>
    <n v="0"/>
    <x v="0"/>
    <x v="2"/>
    <n v="649"/>
    <x v="0"/>
    <x v="0"/>
    <x v="1"/>
    <n v="15200.61"/>
    <x v="1"/>
    <x v="3"/>
    <x v="0"/>
  </r>
  <r>
    <n v="15670172"/>
    <s v="Padovesi"/>
    <x v="0"/>
    <x v="0"/>
    <n v="30"/>
    <x v="0"/>
    <x v="4"/>
    <n v="107879.03999999999"/>
    <x v="2"/>
    <x v="0"/>
    <n v="622"/>
    <x v="0"/>
    <x v="1"/>
    <x v="0"/>
    <n v="196894.62"/>
    <x v="1"/>
    <x v="4"/>
    <x v="2"/>
  </r>
  <r>
    <n v="15627352"/>
    <s v="Bulgakov"/>
    <x v="2"/>
    <x v="1"/>
    <n v="46"/>
    <x v="0"/>
    <x v="3"/>
    <n v="110356.42"/>
    <x v="2"/>
    <x v="0"/>
    <n v="459"/>
    <x v="4"/>
    <x v="0"/>
    <x v="1"/>
    <n v="4969.13"/>
    <x v="0"/>
    <x v="3"/>
    <x v="1"/>
  </r>
  <r>
    <n v="15622494"/>
    <s v="Mazzanti"/>
    <x v="0"/>
    <x v="1"/>
    <n v="27"/>
    <x v="1"/>
    <x v="0"/>
    <n v="0"/>
    <x v="0"/>
    <x v="2"/>
    <n v="718"/>
    <x v="2"/>
    <x v="1"/>
    <x v="1"/>
    <n v="26229.24"/>
    <x v="1"/>
    <x v="3"/>
    <x v="0"/>
  </r>
  <r>
    <n v="15585835"/>
    <s v="Lord"/>
    <x v="1"/>
    <x v="0"/>
    <n v="34"/>
    <x v="0"/>
    <x v="4"/>
    <n v="109783.69"/>
    <x v="2"/>
    <x v="2"/>
    <n v="655"/>
    <x v="0"/>
    <x v="0"/>
    <x v="1"/>
    <n v="134034.32"/>
    <x v="1"/>
    <x v="2"/>
    <x v="2"/>
  </r>
  <r>
    <n v="15595071"/>
    <s v="Ramos"/>
    <x v="0"/>
    <x v="1"/>
    <n v="22"/>
    <x v="1"/>
    <x v="9"/>
    <n v="149777"/>
    <x v="2"/>
    <x v="0"/>
    <n v="696"/>
    <x v="2"/>
    <x v="0"/>
    <x v="0"/>
    <n v="198032.93"/>
    <x v="1"/>
    <x v="4"/>
    <x v="3"/>
  </r>
  <r>
    <n v="15628203"/>
    <s v="Pai"/>
    <x v="0"/>
    <x v="0"/>
    <n v="38"/>
    <x v="0"/>
    <x v="6"/>
    <n v="104339.56"/>
    <x v="2"/>
    <x v="0"/>
    <n v="637"/>
    <x v="0"/>
    <x v="1"/>
    <x v="1"/>
    <n v="119882.86"/>
    <x v="1"/>
    <x v="0"/>
    <x v="2"/>
  </r>
  <r>
    <n v="15667190"/>
    <s v="Yuan"/>
    <x v="1"/>
    <x v="0"/>
    <n v="21"/>
    <x v="1"/>
    <x v="1"/>
    <n v="85818.18"/>
    <x v="1"/>
    <x v="0"/>
    <n v="630"/>
    <x v="0"/>
    <x v="0"/>
    <x v="0"/>
    <n v="133102.29999999999"/>
    <x v="1"/>
    <x v="2"/>
    <x v="0"/>
  </r>
  <r>
    <n v="15780212"/>
    <s v="Mao"/>
    <x v="0"/>
    <x v="1"/>
    <n v="37"/>
    <x v="0"/>
    <x v="4"/>
    <n v="212692.97"/>
    <x v="2"/>
    <x v="0"/>
    <n v="592"/>
    <x v="1"/>
    <x v="1"/>
    <x v="1"/>
    <n v="176395.02"/>
    <x v="1"/>
    <x v="4"/>
    <x v="2"/>
  </r>
  <r>
    <n v="15766869"/>
    <s v="Uspenskaya"/>
    <x v="2"/>
    <x v="1"/>
    <n v="37"/>
    <x v="0"/>
    <x v="1"/>
    <n v="89696.84"/>
    <x v="1"/>
    <x v="2"/>
    <n v="634"/>
    <x v="0"/>
    <x v="0"/>
    <x v="0"/>
    <n v="193179.88"/>
    <x v="1"/>
    <x v="4"/>
    <x v="0"/>
  </r>
  <r>
    <n v="15775741"/>
    <s v="Powell"/>
    <x v="0"/>
    <x v="0"/>
    <n v="28"/>
    <x v="1"/>
    <x v="9"/>
    <n v="0"/>
    <x v="0"/>
    <x v="2"/>
    <n v="608"/>
    <x v="0"/>
    <x v="0"/>
    <x v="0"/>
    <n v="125062.02"/>
    <x v="1"/>
    <x v="0"/>
    <x v="3"/>
  </r>
  <r>
    <n v="15628170"/>
    <s v="Brown"/>
    <x v="2"/>
    <x v="0"/>
    <n v="32"/>
    <x v="0"/>
    <x v="9"/>
    <n v="68067.240000000005"/>
    <x v="1"/>
    <x v="0"/>
    <n v="565"/>
    <x v="1"/>
    <x v="0"/>
    <x v="1"/>
    <n v="143287.57999999999"/>
    <x v="1"/>
    <x v="2"/>
    <x v="3"/>
  </r>
  <r>
    <n v="15701318"/>
    <s v="Poole"/>
    <x v="1"/>
    <x v="1"/>
    <n v="67"/>
    <x v="2"/>
    <x v="9"/>
    <n v="148564.66"/>
    <x v="2"/>
    <x v="0"/>
    <n v="763"/>
    <x v="2"/>
    <x v="1"/>
    <x v="0"/>
    <n v="87236.4"/>
    <x v="1"/>
    <x v="1"/>
    <x v="3"/>
  </r>
  <r>
    <n v="15710928"/>
    <s v="McChesney"/>
    <x v="0"/>
    <x v="0"/>
    <n v="55"/>
    <x v="0"/>
    <x v="2"/>
    <n v="136354.16"/>
    <x v="2"/>
    <x v="0"/>
    <n v="665"/>
    <x v="2"/>
    <x v="0"/>
    <x v="0"/>
    <n v="93769.89"/>
    <x v="1"/>
    <x v="0"/>
    <x v="1"/>
  </r>
  <r>
    <n v="15682547"/>
    <s v="Lucchese"/>
    <x v="0"/>
    <x v="1"/>
    <n v="38"/>
    <x v="0"/>
    <x v="1"/>
    <n v="122214"/>
    <x v="2"/>
    <x v="0"/>
    <n v="649"/>
    <x v="0"/>
    <x v="1"/>
    <x v="0"/>
    <n v="88965.46"/>
    <x v="1"/>
    <x v="1"/>
    <x v="0"/>
  </r>
  <r>
    <n v="15631170"/>
    <s v="Clements"/>
    <x v="0"/>
    <x v="1"/>
    <n v="45"/>
    <x v="0"/>
    <x v="6"/>
    <n v="0"/>
    <x v="0"/>
    <x v="2"/>
    <n v="695"/>
    <x v="2"/>
    <x v="0"/>
    <x v="0"/>
    <n v="30793.61"/>
    <x v="1"/>
    <x v="3"/>
    <x v="2"/>
  </r>
  <r>
    <n v="15648702"/>
    <s v="Yuriev"/>
    <x v="2"/>
    <x v="1"/>
    <n v="70"/>
    <x v="2"/>
    <x v="5"/>
    <n v="119684.88"/>
    <x v="2"/>
    <x v="2"/>
    <n v="775"/>
    <x v="2"/>
    <x v="0"/>
    <x v="0"/>
    <n v="74532.02"/>
    <x v="1"/>
    <x v="1"/>
    <x v="1"/>
  </r>
  <r>
    <n v="15783444"/>
    <s v="Endrizzi"/>
    <x v="0"/>
    <x v="0"/>
    <n v="39"/>
    <x v="0"/>
    <x v="6"/>
    <n v="135139.32999999999"/>
    <x v="2"/>
    <x v="0"/>
    <n v="788"/>
    <x v="3"/>
    <x v="1"/>
    <x v="0"/>
    <n v="113086.08"/>
    <x v="1"/>
    <x v="0"/>
    <x v="2"/>
  </r>
  <r>
    <n v="15809178"/>
    <s v="Pan"/>
    <x v="2"/>
    <x v="0"/>
    <n v="42"/>
    <x v="0"/>
    <x v="9"/>
    <n v="146100.75"/>
    <x v="2"/>
    <x v="0"/>
    <n v="569"/>
    <x v="1"/>
    <x v="0"/>
    <x v="1"/>
    <n v="32574.01"/>
    <x v="0"/>
    <x v="3"/>
    <x v="3"/>
  </r>
  <r>
    <n v="15806688"/>
    <s v="Manfrin"/>
    <x v="1"/>
    <x v="0"/>
    <n v="56"/>
    <x v="0"/>
    <x v="2"/>
    <n v="123110.9"/>
    <x v="2"/>
    <x v="1"/>
    <n v="726"/>
    <x v="2"/>
    <x v="1"/>
    <x v="0"/>
    <n v="130113.78"/>
    <x v="0"/>
    <x v="2"/>
    <x v="1"/>
  </r>
  <r>
    <n v="15576824"/>
    <s v="Kennedy"/>
    <x v="2"/>
    <x v="0"/>
    <n v="44"/>
    <x v="0"/>
    <x v="6"/>
    <n v="111760.4"/>
    <x v="2"/>
    <x v="1"/>
    <n v="564"/>
    <x v="1"/>
    <x v="0"/>
    <x v="0"/>
    <n v="104722.47"/>
    <x v="0"/>
    <x v="0"/>
    <x v="2"/>
  </r>
  <r>
    <n v="15675422"/>
    <s v="Conway"/>
    <x v="0"/>
    <x v="0"/>
    <n v="32"/>
    <x v="0"/>
    <x v="9"/>
    <n v="110728.39"/>
    <x v="2"/>
    <x v="0"/>
    <n v="544"/>
    <x v="1"/>
    <x v="0"/>
    <x v="0"/>
    <n v="14559.62"/>
    <x v="1"/>
    <x v="3"/>
    <x v="3"/>
  </r>
  <r>
    <n v="15681550"/>
    <s v="Lablanc"/>
    <x v="0"/>
    <x v="0"/>
    <n v="41"/>
    <x v="0"/>
    <x v="2"/>
    <n v="121558.46"/>
    <x v="2"/>
    <x v="0"/>
    <n v="614"/>
    <x v="0"/>
    <x v="0"/>
    <x v="0"/>
    <n v="598.79999999999995"/>
    <x v="1"/>
    <x v="3"/>
    <x v="1"/>
  </r>
  <r>
    <n v="15812628"/>
    <s v="Dodd"/>
    <x v="2"/>
    <x v="0"/>
    <n v="38"/>
    <x v="0"/>
    <x v="2"/>
    <n v="120623.21"/>
    <x v="2"/>
    <x v="0"/>
    <n v="453"/>
    <x v="4"/>
    <x v="0"/>
    <x v="1"/>
    <n v="129697.99"/>
    <x v="1"/>
    <x v="0"/>
    <x v="1"/>
  </r>
  <r>
    <n v="15597951"/>
    <s v="Muir"/>
    <x v="0"/>
    <x v="0"/>
    <n v="58"/>
    <x v="0"/>
    <x v="4"/>
    <n v="114713.57"/>
    <x v="2"/>
    <x v="0"/>
    <n v="471"/>
    <x v="4"/>
    <x v="0"/>
    <x v="0"/>
    <n v="36315.03"/>
    <x v="1"/>
    <x v="3"/>
    <x v="2"/>
  </r>
  <r>
    <n v="15807045"/>
    <s v="Milanesi"/>
    <x v="2"/>
    <x v="0"/>
    <n v="37"/>
    <x v="0"/>
    <x v="6"/>
    <n v="103457.76"/>
    <x v="2"/>
    <x v="0"/>
    <n v="829"/>
    <x v="3"/>
    <x v="1"/>
    <x v="1"/>
    <n v="1114.1199999999999"/>
    <x v="1"/>
    <x v="3"/>
    <x v="2"/>
  </r>
  <r>
    <n v="15581748"/>
    <s v="Shen"/>
    <x v="2"/>
    <x v="1"/>
    <n v="57"/>
    <x v="0"/>
    <x v="0"/>
    <n v="101134.87"/>
    <x v="2"/>
    <x v="2"/>
    <n v="754"/>
    <x v="2"/>
    <x v="0"/>
    <x v="0"/>
    <n v="70954.41"/>
    <x v="1"/>
    <x v="1"/>
    <x v="0"/>
  </r>
  <r>
    <n v="15770420"/>
    <s v="Dillon"/>
    <x v="2"/>
    <x v="1"/>
    <n v="46"/>
    <x v="0"/>
    <x v="7"/>
    <n v="78136.36"/>
    <x v="1"/>
    <x v="2"/>
    <n v="749"/>
    <x v="2"/>
    <x v="0"/>
    <x v="0"/>
    <n v="73470.98"/>
    <x v="1"/>
    <x v="1"/>
    <x v="3"/>
  </r>
  <r>
    <n v="15608230"/>
    <s v="Hoelscher"/>
    <x v="0"/>
    <x v="1"/>
    <n v="23"/>
    <x v="1"/>
    <x v="1"/>
    <n v="0"/>
    <x v="0"/>
    <x v="2"/>
    <n v="667"/>
    <x v="2"/>
    <x v="0"/>
    <x v="1"/>
    <n v="91573.19"/>
    <x v="1"/>
    <x v="0"/>
    <x v="0"/>
  </r>
  <r>
    <n v="15730339"/>
    <s v="Bell"/>
    <x v="1"/>
    <x v="1"/>
    <n v="30"/>
    <x v="0"/>
    <x v="6"/>
    <n v="133446.34"/>
    <x v="2"/>
    <x v="0"/>
    <n v="670"/>
    <x v="2"/>
    <x v="1"/>
    <x v="1"/>
    <n v="3154.95"/>
    <x v="1"/>
    <x v="3"/>
    <x v="2"/>
  </r>
  <r>
    <n v="15712584"/>
    <s v="Liao"/>
    <x v="0"/>
    <x v="0"/>
    <n v="33"/>
    <x v="0"/>
    <x v="3"/>
    <n v="0"/>
    <x v="0"/>
    <x v="2"/>
    <n v="670"/>
    <x v="2"/>
    <x v="0"/>
    <x v="0"/>
    <n v="88187.81"/>
    <x v="1"/>
    <x v="1"/>
    <x v="1"/>
  </r>
  <r>
    <n v="15592816"/>
    <s v="Udokamma"/>
    <x v="2"/>
    <x v="0"/>
    <n v="48"/>
    <x v="0"/>
    <x v="1"/>
    <n v="108076.33"/>
    <x v="2"/>
    <x v="0"/>
    <n v="623"/>
    <x v="0"/>
    <x v="0"/>
    <x v="1"/>
    <n v="118855.26"/>
    <x v="0"/>
    <x v="0"/>
    <x v="0"/>
  </r>
  <r>
    <n v="15641480"/>
    <s v="Sinnett"/>
    <x v="0"/>
    <x v="1"/>
    <n v="32"/>
    <x v="0"/>
    <x v="8"/>
    <n v="131354.25"/>
    <x v="2"/>
    <x v="0"/>
    <n v="571"/>
    <x v="1"/>
    <x v="0"/>
    <x v="1"/>
    <n v="125256.53"/>
    <x v="1"/>
    <x v="0"/>
    <x v="2"/>
  </r>
  <r>
    <n v="15708505"/>
    <s v="Palerma"/>
    <x v="2"/>
    <x v="0"/>
    <n v="37"/>
    <x v="0"/>
    <x v="3"/>
    <n v="62974.64"/>
    <x v="1"/>
    <x v="2"/>
    <n v="641"/>
    <x v="0"/>
    <x v="1"/>
    <x v="0"/>
    <n v="39016.43"/>
    <x v="1"/>
    <x v="3"/>
    <x v="1"/>
  </r>
  <r>
    <n v="15791131"/>
    <s v="Chimaijem"/>
    <x v="2"/>
    <x v="0"/>
    <n v="30"/>
    <x v="0"/>
    <x v="0"/>
    <n v="143340.44"/>
    <x v="2"/>
    <x v="0"/>
    <n v="551"/>
    <x v="1"/>
    <x v="0"/>
    <x v="1"/>
    <n v="145796.49"/>
    <x v="1"/>
    <x v="2"/>
    <x v="0"/>
  </r>
  <r>
    <n v="15618225"/>
    <s v="Porter"/>
    <x v="2"/>
    <x v="1"/>
    <n v="36"/>
    <x v="0"/>
    <x v="2"/>
    <n v="116993.43"/>
    <x v="2"/>
    <x v="2"/>
    <n v="741"/>
    <x v="2"/>
    <x v="0"/>
    <x v="1"/>
    <n v="168816.22"/>
    <x v="1"/>
    <x v="2"/>
    <x v="1"/>
  </r>
  <r>
    <n v="15644724"/>
    <s v="Fan"/>
    <x v="0"/>
    <x v="1"/>
    <n v="31"/>
    <x v="0"/>
    <x v="4"/>
    <n v="58662.92"/>
    <x v="1"/>
    <x v="2"/>
    <n v="472"/>
    <x v="4"/>
    <x v="1"/>
    <x v="0"/>
    <n v="73322"/>
    <x v="1"/>
    <x v="1"/>
    <x v="2"/>
  </r>
  <r>
    <n v="15662098"/>
    <s v="Palmer"/>
    <x v="1"/>
    <x v="1"/>
    <n v="41"/>
    <x v="0"/>
    <x v="6"/>
    <n v="128808.65"/>
    <x v="2"/>
    <x v="1"/>
    <n v="650"/>
    <x v="0"/>
    <x v="1"/>
    <x v="1"/>
    <n v="113677.53"/>
    <x v="0"/>
    <x v="0"/>
    <x v="2"/>
  </r>
  <r>
    <n v="15723894"/>
    <s v="Younger"/>
    <x v="0"/>
    <x v="1"/>
    <n v="45"/>
    <x v="0"/>
    <x v="3"/>
    <n v="137555.44"/>
    <x v="2"/>
    <x v="0"/>
    <n v="625"/>
    <x v="0"/>
    <x v="1"/>
    <x v="1"/>
    <n v="124607.7"/>
    <x v="1"/>
    <x v="0"/>
    <x v="1"/>
  </r>
  <r>
    <n v="15787699"/>
    <s v="Burke"/>
    <x v="2"/>
    <x v="1"/>
    <n v="34"/>
    <x v="0"/>
    <x v="4"/>
    <n v="142393.10999999999"/>
    <x v="2"/>
    <x v="0"/>
    <n v="650"/>
    <x v="0"/>
    <x v="0"/>
    <x v="0"/>
    <n v="11276.48"/>
    <x v="1"/>
    <x v="3"/>
    <x v="2"/>
  </r>
  <r>
    <n v="15687738"/>
    <s v="Nwagugheuzo"/>
    <x v="0"/>
    <x v="0"/>
    <n v="38"/>
    <x v="0"/>
    <x v="2"/>
    <n v="0"/>
    <x v="0"/>
    <x v="2"/>
    <n v="535"/>
    <x v="1"/>
    <x v="0"/>
    <x v="1"/>
    <n v="136620.64000000001"/>
    <x v="1"/>
    <x v="2"/>
    <x v="1"/>
  </r>
  <r>
    <n v="15576126"/>
    <s v="Young"/>
    <x v="0"/>
    <x v="0"/>
    <n v="41"/>
    <x v="0"/>
    <x v="0"/>
    <n v="125785.23"/>
    <x v="2"/>
    <x v="0"/>
    <n v="649"/>
    <x v="0"/>
    <x v="0"/>
    <x v="0"/>
    <n v="70523.92"/>
    <x v="1"/>
    <x v="1"/>
    <x v="0"/>
  </r>
  <r>
    <n v="15658889"/>
    <s v="Watson"/>
    <x v="0"/>
    <x v="1"/>
    <n v="22"/>
    <x v="1"/>
    <x v="4"/>
    <n v="136444.25"/>
    <x v="2"/>
    <x v="0"/>
    <n v="689"/>
    <x v="2"/>
    <x v="0"/>
    <x v="1"/>
    <n v="51980.25"/>
    <x v="0"/>
    <x v="1"/>
    <x v="2"/>
  </r>
  <r>
    <n v="15667046"/>
    <s v="Tseng"/>
    <x v="1"/>
    <x v="1"/>
    <n v="38"/>
    <x v="0"/>
    <x v="3"/>
    <n v="121527.4"/>
    <x v="2"/>
    <x v="0"/>
    <n v="694"/>
    <x v="2"/>
    <x v="0"/>
    <x v="1"/>
    <n v="113481.02"/>
    <x v="1"/>
    <x v="0"/>
    <x v="1"/>
  </r>
  <r>
    <n v="15669957"/>
    <s v="Drake"/>
    <x v="2"/>
    <x v="1"/>
    <n v="52"/>
    <x v="0"/>
    <x v="9"/>
    <n v="144696.75"/>
    <x v="2"/>
    <x v="0"/>
    <n v="655"/>
    <x v="0"/>
    <x v="0"/>
    <x v="0"/>
    <n v="49025.79"/>
    <x v="1"/>
    <x v="3"/>
    <x v="3"/>
  </r>
  <r>
    <n v="15655794"/>
    <s v="Hanna"/>
    <x v="0"/>
    <x v="1"/>
    <n v="36"/>
    <x v="0"/>
    <x v="2"/>
    <n v="0"/>
    <x v="0"/>
    <x v="2"/>
    <n v="620"/>
    <x v="0"/>
    <x v="0"/>
    <x v="0"/>
    <n v="145937.99"/>
    <x v="1"/>
    <x v="2"/>
    <x v="1"/>
  </r>
  <r>
    <n v="15599829"/>
    <s v="Padovesi"/>
    <x v="0"/>
    <x v="0"/>
    <n v="35"/>
    <x v="0"/>
    <x v="7"/>
    <n v="0"/>
    <x v="0"/>
    <x v="2"/>
    <n v="577"/>
    <x v="1"/>
    <x v="0"/>
    <x v="0"/>
    <n v="25161.61"/>
    <x v="1"/>
    <x v="3"/>
    <x v="3"/>
  </r>
  <r>
    <n v="15753332"/>
    <s v="Loftus"/>
    <x v="2"/>
    <x v="1"/>
    <n v="48"/>
    <x v="0"/>
    <x v="2"/>
    <n v="128140.17"/>
    <x v="2"/>
    <x v="0"/>
    <n v="401"/>
    <x v="4"/>
    <x v="0"/>
    <x v="1"/>
    <n v="175753.55"/>
    <x v="0"/>
    <x v="4"/>
    <x v="1"/>
  </r>
  <r>
    <n v="15671124"/>
    <s v="Buccho"/>
    <x v="0"/>
    <x v="1"/>
    <n v="25"/>
    <x v="1"/>
    <x v="5"/>
    <n v="120383.41"/>
    <x v="2"/>
    <x v="0"/>
    <n v="599"/>
    <x v="1"/>
    <x v="0"/>
    <x v="0"/>
    <n v="24903.09"/>
    <x v="1"/>
    <x v="3"/>
    <x v="1"/>
  </r>
  <r>
    <n v="15767474"/>
    <s v="Lorenzo"/>
    <x v="0"/>
    <x v="0"/>
    <n v="57"/>
    <x v="0"/>
    <x v="9"/>
    <n v="0"/>
    <x v="0"/>
    <x v="1"/>
    <n v="481"/>
    <x v="4"/>
    <x v="0"/>
    <x v="0"/>
    <n v="169719.35"/>
    <x v="0"/>
    <x v="2"/>
    <x v="3"/>
  </r>
  <r>
    <n v="15720671"/>
    <s v="Ibezimako"/>
    <x v="0"/>
    <x v="1"/>
    <n v="42"/>
    <x v="0"/>
    <x v="2"/>
    <n v="129735.3"/>
    <x v="2"/>
    <x v="2"/>
    <n v="704"/>
    <x v="2"/>
    <x v="0"/>
    <x v="0"/>
    <n v="179565.57"/>
    <x v="1"/>
    <x v="4"/>
    <x v="1"/>
  </r>
  <r>
    <n v="15626787"/>
    <s v="Wei"/>
    <x v="1"/>
    <x v="0"/>
    <n v="31"/>
    <x v="0"/>
    <x v="2"/>
    <n v="185078.26"/>
    <x v="2"/>
    <x v="0"/>
    <n v="698"/>
    <x v="2"/>
    <x v="1"/>
    <x v="1"/>
    <n v="115337.74"/>
    <x v="0"/>
    <x v="0"/>
    <x v="1"/>
  </r>
  <r>
    <n v="15774491"/>
    <s v="Ross"/>
    <x v="0"/>
    <x v="0"/>
    <n v="28"/>
    <x v="1"/>
    <x v="5"/>
    <n v="0"/>
    <x v="0"/>
    <x v="2"/>
    <n v="480"/>
    <x v="4"/>
    <x v="1"/>
    <x v="1"/>
    <n v="48131.92"/>
    <x v="1"/>
    <x v="3"/>
    <x v="1"/>
  </r>
  <r>
    <n v="15579647"/>
    <s v="Oluchukwu"/>
    <x v="0"/>
    <x v="1"/>
    <n v="42"/>
    <x v="0"/>
    <x v="10"/>
    <n v="0"/>
    <x v="0"/>
    <x v="0"/>
    <n v="682"/>
    <x v="2"/>
    <x v="0"/>
    <x v="0"/>
    <n v="160828.98000000001"/>
    <x v="1"/>
    <x v="2"/>
    <x v="0"/>
  </r>
  <r>
    <n v="15625522"/>
    <s v="Walker"/>
    <x v="1"/>
    <x v="1"/>
    <n v="31"/>
    <x v="0"/>
    <x v="3"/>
    <n v="0"/>
    <x v="0"/>
    <x v="2"/>
    <n v="700"/>
    <x v="2"/>
    <x v="1"/>
    <x v="0"/>
    <n v="145151.96"/>
    <x v="1"/>
    <x v="2"/>
    <x v="1"/>
  </r>
  <r>
    <n v="15765806"/>
    <s v="Wu"/>
    <x v="0"/>
    <x v="1"/>
    <n v="29"/>
    <x v="1"/>
    <x v="1"/>
    <n v="144591.96"/>
    <x v="2"/>
    <x v="0"/>
    <n v="492"/>
    <x v="4"/>
    <x v="0"/>
    <x v="0"/>
    <n v="196293.76000000001"/>
    <x v="1"/>
    <x v="4"/>
    <x v="0"/>
  </r>
  <r>
    <n v="15566708"/>
    <s v="Chidalu"/>
    <x v="0"/>
    <x v="0"/>
    <n v="45"/>
    <x v="0"/>
    <x v="4"/>
    <n v="0"/>
    <x v="0"/>
    <x v="2"/>
    <n v="444"/>
    <x v="4"/>
    <x v="0"/>
    <x v="1"/>
    <n v="161653.5"/>
    <x v="0"/>
    <x v="2"/>
    <x v="2"/>
  </r>
  <r>
    <n v="15668347"/>
    <s v="Ingram"/>
    <x v="0"/>
    <x v="1"/>
    <n v="36"/>
    <x v="0"/>
    <x v="5"/>
    <n v="0"/>
    <x v="0"/>
    <x v="2"/>
    <n v="624"/>
    <x v="0"/>
    <x v="1"/>
    <x v="1"/>
    <n v="84635.64"/>
    <x v="1"/>
    <x v="1"/>
    <x v="1"/>
  </r>
  <r>
    <n v="15575214"/>
    <s v="Ch'en"/>
    <x v="0"/>
    <x v="1"/>
    <n v="37"/>
    <x v="0"/>
    <x v="3"/>
    <n v="0"/>
    <x v="0"/>
    <x v="0"/>
    <n v="709"/>
    <x v="2"/>
    <x v="0"/>
    <x v="1"/>
    <n v="159486.76"/>
    <x v="1"/>
    <x v="2"/>
    <x v="1"/>
  </r>
  <r>
    <n v="15591123"/>
    <s v="Iredale"/>
    <x v="2"/>
    <x v="1"/>
    <n v="68"/>
    <x v="2"/>
    <x v="0"/>
    <n v="100194.44"/>
    <x v="2"/>
    <x v="0"/>
    <n v="557"/>
    <x v="1"/>
    <x v="0"/>
    <x v="0"/>
    <n v="38596.339999999997"/>
    <x v="1"/>
    <x v="3"/>
    <x v="0"/>
  </r>
  <r>
    <n v="15573280"/>
    <s v="Gallagher"/>
    <x v="2"/>
    <x v="1"/>
    <n v="50"/>
    <x v="0"/>
    <x v="5"/>
    <n v="145295.31"/>
    <x v="2"/>
    <x v="2"/>
    <n v="646"/>
    <x v="0"/>
    <x v="0"/>
    <x v="0"/>
    <n v="27814.74"/>
    <x v="1"/>
    <x v="3"/>
    <x v="1"/>
  </r>
  <r>
    <n v="15589018"/>
    <s v="Padilla"/>
    <x v="2"/>
    <x v="1"/>
    <n v="28"/>
    <x v="1"/>
    <x v="6"/>
    <n v="106070.29"/>
    <x v="2"/>
    <x v="2"/>
    <n v="719"/>
    <x v="2"/>
    <x v="0"/>
    <x v="0"/>
    <n v="183893.31"/>
    <x v="1"/>
    <x v="4"/>
    <x v="2"/>
  </r>
  <r>
    <n v="15654495"/>
    <s v="Potter"/>
    <x v="2"/>
    <x v="0"/>
    <n v="47"/>
    <x v="0"/>
    <x v="5"/>
    <n v="120621.89"/>
    <x v="2"/>
    <x v="0"/>
    <n v="706"/>
    <x v="2"/>
    <x v="0"/>
    <x v="0"/>
    <n v="140803.70000000001"/>
    <x v="1"/>
    <x v="2"/>
    <x v="1"/>
  </r>
  <r>
    <n v="15597265"/>
    <s v="Mao"/>
    <x v="0"/>
    <x v="1"/>
    <n v="38"/>
    <x v="0"/>
    <x v="3"/>
    <n v="0"/>
    <x v="0"/>
    <x v="2"/>
    <n v="660"/>
    <x v="2"/>
    <x v="1"/>
    <x v="0"/>
    <n v="146585.53"/>
    <x v="1"/>
    <x v="2"/>
    <x v="1"/>
  </r>
  <r>
    <n v="15733876"/>
    <s v="Schneider"/>
    <x v="0"/>
    <x v="1"/>
    <n v="36"/>
    <x v="0"/>
    <x v="9"/>
    <n v="0"/>
    <x v="0"/>
    <x v="2"/>
    <n v="667"/>
    <x v="2"/>
    <x v="0"/>
    <x v="0"/>
    <n v="40062.29"/>
    <x v="1"/>
    <x v="3"/>
    <x v="3"/>
  </r>
  <r>
    <n v="15677217"/>
    <s v="Ibragimova"/>
    <x v="0"/>
    <x v="1"/>
    <n v="30"/>
    <x v="0"/>
    <x v="1"/>
    <n v="0"/>
    <x v="0"/>
    <x v="0"/>
    <n v="705"/>
    <x v="2"/>
    <x v="0"/>
    <x v="0"/>
    <n v="181300.32"/>
    <x v="1"/>
    <x v="4"/>
    <x v="0"/>
  </r>
  <r>
    <n v="15747265"/>
    <s v="Huang"/>
    <x v="2"/>
    <x v="0"/>
    <n v="27"/>
    <x v="1"/>
    <x v="7"/>
    <n v="171283.91"/>
    <x v="2"/>
    <x v="0"/>
    <n v="598"/>
    <x v="1"/>
    <x v="0"/>
    <x v="0"/>
    <n v="84136.12"/>
    <x v="1"/>
    <x v="1"/>
    <x v="3"/>
  </r>
  <r>
    <n v="15713379"/>
    <s v="Anderson"/>
    <x v="0"/>
    <x v="1"/>
    <n v="26"/>
    <x v="1"/>
    <x v="4"/>
    <n v="0"/>
    <x v="0"/>
    <x v="2"/>
    <n v="669"/>
    <x v="2"/>
    <x v="0"/>
    <x v="0"/>
    <n v="197594.34"/>
    <x v="1"/>
    <x v="4"/>
    <x v="2"/>
  </r>
  <r>
    <n v="15730433"/>
    <s v="Nakayama"/>
    <x v="2"/>
    <x v="0"/>
    <n v="38"/>
    <x v="0"/>
    <x v="1"/>
    <n v="128218.47"/>
    <x v="2"/>
    <x v="0"/>
    <n v="580"/>
    <x v="1"/>
    <x v="0"/>
    <x v="1"/>
    <n v="125953.83"/>
    <x v="0"/>
    <x v="0"/>
    <x v="0"/>
  </r>
  <r>
    <n v="15693347"/>
    <s v="Gardener"/>
    <x v="0"/>
    <x v="0"/>
    <n v="32"/>
    <x v="0"/>
    <x v="8"/>
    <n v="0"/>
    <x v="0"/>
    <x v="2"/>
    <n v="676"/>
    <x v="2"/>
    <x v="0"/>
    <x v="0"/>
    <n v="75465.41"/>
    <x v="1"/>
    <x v="1"/>
    <x v="2"/>
  </r>
  <r>
    <n v="15715465"/>
    <s v="Aksenova"/>
    <x v="2"/>
    <x v="1"/>
    <n v="28"/>
    <x v="1"/>
    <x v="3"/>
    <n v="77776.39"/>
    <x v="1"/>
    <x v="0"/>
    <n v="714"/>
    <x v="2"/>
    <x v="0"/>
    <x v="1"/>
    <n v="177737.07"/>
    <x v="1"/>
    <x v="4"/>
    <x v="1"/>
  </r>
  <r>
    <n v="15680736"/>
    <s v="Milne"/>
    <x v="2"/>
    <x v="0"/>
    <n v="72"/>
    <x v="2"/>
    <x v="5"/>
    <n v="124978.19"/>
    <x v="2"/>
    <x v="2"/>
    <n v="597"/>
    <x v="1"/>
    <x v="0"/>
    <x v="0"/>
    <n v="7144.46"/>
    <x v="1"/>
    <x v="3"/>
    <x v="1"/>
  </r>
  <r>
    <n v="15610765"/>
    <s v="Onwumelu"/>
    <x v="0"/>
    <x v="1"/>
    <n v="29"/>
    <x v="1"/>
    <x v="1"/>
    <n v="0"/>
    <x v="0"/>
    <x v="2"/>
    <n v="559"/>
    <x v="1"/>
    <x v="1"/>
    <x v="1"/>
    <n v="155639.76"/>
    <x v="1"/>
    <x v="2"/>
    <x v="0"/>
  </r>
  <r>
    <n v="15650034"/>
    <s v="Kudryashova"/>
    <x v="0"/>
    <x v="0"/>
    <n v="28"/>
    <x v="1"/>
    <x v="1"/>
    <n v="0"/>
    <x v="0"/>
    <x v="0"/>
    <n v="564"/>
    <x v="1"/>
    <x v="0"/>
    <x v="0"/>
    <n v="162428.04999999999"/>
    <x v="1"/>
    <x v="2"/>
    <x v="0"/>
  </r>
  <r>
    <n v="15782468"/>
    <s v="Hart"/>
    <x v="1"/>
    <x v="1"/>
    <n v="51"/>
    <x v="0"/>
    <x v="6"/>
    <n v="109799.55"/>
    <x v="2"/>
    <x v="2"/>
    <n v="850"/>
    <x v="3"/>
    <x v="0"/>
    <x v="0"/>
    <n v="12457.76"/>
    <x v="0"/>
    <x v="3"/>
    <x v="2"/>
  </r>
  <r>
    <n v="15685109"/>
    <s v="Teng"/>
    <x v="0"/>
    <x v="1"/>
    <n v="39"/>
    <x v="0"/>
    <x v="3"/>
    <n v="0"/>
    <x v="0"/>
    <x v="2"/>
    <n v="689"/>
    <x v="2"/>
    <x v="1"/>
    <x v="1"/>
    <n v="14917.09"/>
    <x v="1"/>
    <x v="3"/>
    <x v="1"/>
  </r>
  <r>
    <n v="15776233"/>
    <s v="Kruglova"/>
    <x v="2"/>
    <x v="0"/>
    <n v="61"/>
    <x v="2"/>
    <x v="2"/>
    <n v="125397.21"/>
    <x v="2"/>
    <x v="0"/>
    <n v="758"/>
    <x v="2"/>
    <x v="0"/>
    <x v="1"/>
    <n v="182184.09"/>
    <x v="0"/>
    <x v="4"/>
    <x v="1"/>
  </r>
  <r>
    <n v="15761141"/>
    <s v="Palerma"/>
    <x v="1"/>
    <x v="0"/>
    <n v="71"/>
    <x v="2"/>
    <x v="7"/>
    <n v="0"/>
    <x v="0"/>
    <x v="2"/>
    <n v="604"/>
    <x v="0"/>
    <x v="0"/>
    <x v="0"/>
    <n v="129984.2"/>
    <x v="1"/>
    <x v="0"/>
    <x v="3"/>
  </r>
  <r>
    <n v="15781702"/>
    <s v="Brookes"/>
    <x v="2"/>
    <x v="1"/>
    <n v="38"/>
    <x v="0"/>
    <x v="9"/>
    <n v="111347.37"/>
    <x v="2"/>
    <x v="2"/>
    <n v="733"/>
    <x v="2"/>
    <x v="1"/>
    <x v="0"/>
    <n v="194872.97"/>
    <x v="1"/>
    <x v="4"/>
    <x v="3"/>
  </r>
  <r>
    <n v="15790235"/>
    <s v="Hsing"/>
    <x v="1"/>
    <x v="1"/>
    <n v="40"/>
    <x v="0"/>
    <x v="2"/>
    <n v="104291.41"/>
    <x v="2"/>
    <x v="2"/>
    <n v="778"/>
    <x v="2"/>
    <x v="0"/>
    <x v="0"/>
    <n v="117507.11"/>
    <x v="1"/>
    <x v="0"/>
    <x v="1"/>
  </r>
  <r>
    <n v="15641416"/>
    <s v="Shaffer"/>
    <x v="2"/>
    <x v="0"/>
    <n v="61"/>
    <x v="2"/>
    <x v="9"/>
    <n v="94867.18"/>
    <x v="1"/>
    <x v="2"/>
    <n v="732"/>
    <x v="2"/>
    <x v="0"/>
    <x v="0"/>
    <n v="157527.6"/>
    <x v="0"/>
    <x v="2"/>
    <x v="3"/>
  </r>
  <r>
    <n v="15775234"/>
    <s v="Laurie"/>
    <x v="0"/>
    <x v="1"/>
    <n v="24"/>
    <x v="1"/>
    <x v="2"/>
    <n v="0"/>
    <x v="0"/>
    <x v="2"/>
    <n v="646"/>
    <x v="0"/>
    <x v="1"/>
    <x v="1"/>
    <n v="92612.88"/>
    <x v="1"/>
    <x v="0"/>
    <x v="1"/>
  </r>
  <r>
    <n v="15659475"/>
    <s v="Chung"/>
    <x v="0"/>
    <x v="0"/>
    <n v="33"/>
    <x v="0"/>
    <x v="5"/>
    <n v="135703.59"/>
    <x v="2"/>
    <x v="2"/>
    <n v="597"/>
    <x v="1"/>
    <x v="1"/>
    <x v="1"/>
    <n v="74850.84"/>
    <x v="1"/>
    <x v="1"/>
    <x v="1"/>
  </r>
  <r>
    <n v="15642202"/>
    <s v="Whitfield"/>
    <x v="2"/>
    <x v="0"/>
    <n v="37"/>
    <x v="0"/>
    <x v="8"/>
    <n v="106453.53"/>
    <x v="2"/>
    <x v="2"/>
    <n v="821"/>
    <x v="3"/>
    <x v="1"/>
    <x v="0"/>
    <n v="127413"/>
    <x v="1"/>
    <x v="0"/>
    <x v="2"/>
  </r>
  <r>
    <n v="15771417"/>
    <s v="Thomas"/>
    <x v="0"/>
    <x v="1"/>
    <n v="43"/>
    <x v="0"/>
    <x v="3"/>
    <n v="132412.38"/>
    <x v="2"/>
    <x v="0"/>
    <n v="640"/>
    <x v="0"/>
    <x v="1"/>
    <x v="1"/>
    <n v="69584.3"/>
    <x v="0"/>
    <x v="1"/>
    <x v="1"/>
  </r>
  <r>
    <n v="15585100"/>
    <s v="Rioux"/>
    <x v="2"/>
    <x v="0"/>
    <n v="40"/>
    <x v="0"/>
    <x v="9"/>
    <n v="124401.60000000001"/>
    <x v="2"/>
    <x v="0"/>
    <n v="511"/>
    <x v="1"/>
    <x v="0"/>
    <x v="1"/>
    <n v="198814.24"/>
    <x v="0"/>
    <x v="4"/>
    <x v="3"/>
  </r>
  <r>
    <n v="15700487"/>
    <s v="Osonduagwuike"/>
    <x v="0"/>
    <x v="1"/>
    <n v="46"/>
    <x v="0"/>
    <x v="5"/>
    <n v="118022.06"/>
    <x v="2"/>
    <x v="1"/>
    <n v="805"/>
    <x v="3"/>
    <x v="0"/>
    <x v="1"/>
    <n v="162643.15"/>
    <x v="0"/>
    <x v="2"/>
    <x v="1"/>
  </r>
  <r>
    <n v="15726589"/>
    <s v="Matveyev"/>
    <x v="2"/>
    <x v="1"/>
    <n v="39"/>
    <x v="0"/>
    <x v="1"/>
    <n v="82531.11"/>
    <x v="1"/>
    <x v="0"/>
    <n v="540"/>
    <x v="1"/>
    <x v="0"/>
    <x v="1"/>
    <n v="114092.52"/>
    <x v="1"/>
    <x v="0"/>
    <x v="0"/>
  </r>
  <r>
    <n v="15747503"/>
    <s v="Hayward"/>
    <x v="1"/>
    <x v="1"/>
    <n v="44"/>
    <x v="0"/>
    <x v="10"/>
    <n v="184552.12"/>
    <x v="2"/>
    <x v="0"/>
    <n v="705"/>
    <x v="2"/>
    <x v="0"/>
    <x v="1"/>
    <n v="68860.3"/>
    <x v="0"/>
    <x v="1"/>
    <x v="0"/>
  </r>
  <r>
    <n v="15595883"/>
    <s v="Nkemdirim"/>
    <x v="2"/>
    <x v="1"/>
    <n v="39"/>
    <x v="0"/>
    <x v="4"/>
    <n v="127278.31"/>
    <x v="2"/>
    <x v="0"/>
    <n v="540"/>
    <x v="1"/>
    <x v="0"/>
    <x v="0"/>
    <n v="16150.34"/>
    <x v="1"/>
    <x v="3"/>
    <x v="2"/>
  </r>
  <r>
    <n v="15663826"/>
    <s v="Brim"/>
    <x v="1"/>
    <x v="0"/>
    <n v="66"/>
    <x v="2"/>
    <x v="6"/>
    <n v="0"/>
    <x v="0"/>
    <x v="0"/>
    <n v="532"/>
    <x v="1"/>
    <x v="0"/>
    <x v="0"/>
    <n v="115227.02"/>
    <x v="1"/>
    <x v="0"/>
    <x v="2"/>
  </r>
  <r>
    <n v="15742820"/>
    <s v="Trevisano"/>
    <x v="0"/>
    <x v="0"/>
    <n v="45"/>
    <x v="0"/>
    <x v="0"/>
    <n v="0"/>
    <x v="0"/>
    <x v="2"/>
    <n v="535"/>
    <x v="1"/>
    <x v="1"/>
    <x v="0"/>
    <n v="170621.55"/>
    <x v="1"/>
    <x v="4"/>
    <x v="0"/>
  </r>
  <r>
    <n v="15624793"/>
    <s v="Soubeiran"/>
    <x v="2"/>
    <x v="1"/>
    <n v="23"/>
    <x v="1"/>
    <x v="8"/>
    <n v="184244.86"/>
    <x v="2"/>
    <x v="0"/>
    <n v="627"/>
    <x v="0"/>
    <x v="0"/>
    <x v="1"/>
    <n v="103099.22"/>
    <x v="1"/>
    <x v="0"/>
    <x v="2"/>
  </r>
  <r>
    <n v="15597930"/>
    <s v="Wilson"/>
    <x v="0"/>
    <x v="1"/>
    <n v="52"/>
    <x v="0"/>
    <x v="2"/>
    <n v="59669.43"/>
    <x v="1"/>
    <x v="0"/>
    <n v="646"/>
    <x v="0"/>
    <x v="1"/>
    <x v="1"/>
    <n v="172495.81"/>
    <x v="0"/>
    <x v="4"/>
    <x v="1"/>
  </r>
  <r>
    <n v="15665110"/>
    <s v="Helena"/>
    <x v="0"/>
    <x v="0"/>
    <n v="25"/>
    <x v="1"/>
    <x v="3"/>
    <n v="79543.59"/>
    <x v="1"/>
    <x v="0"/>
    <n v="515"/>
    <x v="1"/>
    <x v="1"/>
    <x v="0"/>
    <n v="38772.82"/>
    <x v="1"/>
    <x v="3"/>
    <x v="1"/>
  </r>
  <r>
    <n v="15770719"/>
    <s v="Duncan"/>
    <x v="0"/>
    <x v="0"/>
    <n v="39"/>
    <x v="0"/>
    <x v="5"/>
    <n v="151553.19"/>
    <x v="2"/>
    <x v="0"/>
    <n v="697"/>
    <x v="2"/>
    <x v="0"/>
    <x v="0"/>
    <n v="44946.29"/>
    <x v="1"/>
    <x v="3"/>
    <x v="1"/>
  </r>
  <r>
    <n v="15731327"/>
    <s v="Hale"/>
    <x v="2"/>
    <x v="1"/>
    <n v="27"/>
    <x v="1"/>
    <x v="0"/>
    <n v="166527.88"/>
    <x v="2"/>
    <x v="2"/>
    <n v="652"/>
    <x v="0"/>
    <x v="1"/>
    <x v="0"/>
    <n v="146007.70000000001"/>
    <x v="1"/>
    <x v="2"/>
    <x v="0"/>
  </r>
  <r>
    <n v="15576044"/>
    <s v="Macdonald"/>
    <x v="2"/>
    <x v="1"/>
    <n v="28"/>
    <x v="1"/>
    <x v="5"/>
    <n v="150329.15"/>
    <x v="2"/>
    <x v="0"/>
    <n v="579"/>
    <x v="1"/>
    <x v="0"/>
    <x v="1"/>
    <n v="145558.42000000001"/>
    <x v="1"/>
    <x v="2"/>
    <x v="1"/>
  </r>
  <r>
    <n v="15775662"/>
    <s v="McKay"/>
    <x v="0"/>
    <x v="1"/>
    <n v="43"/>
    <x v="0"/>
    <x v="2"/>
    <n v="121911.59"/>
    <x v="2"/>
    <x v="0"/>
    <n v="760"/>
    <x v="2"/>
    <x v="0"/>
    <x v="1"/>
    <n v="193312.33"/>
    <x v="1"/>
    <x v="4"/>
    <x v="1"/>
  </r>
  <r>
    <n v="15646817"/>
    <s v="Chiekwugo"/>
    <x v="0"/>
    <x v="1"/>
    <n v="51"/>
    <x v="0"/>
    <x v="9"/>
    <n v="156773.78"/>
    <x v="2"/>
    <x v="2"/>
    <n v="769"/>
    <x v="2"/>
    <x v="0"/>
    <x v="1"/>
    <n v="40257.79"/>
    <x v="1"/>
    <x v="3"/>
    <x v="3"/>
  </r>
  <r>
    <n v="15596060"/>
    <s v="Skinner"/>
    <x v="1"/>
    <x v="1"/>
    <n v="29"/>
    <x v="1"/>
    <x v="2"/>
    <n v="127864.26"/>
    <x v="2"/>
    <x v="0"/>
    <n v="498"/>
    <x v="4"/>
    <x v="0"/>
    <x v="0"/>
    <n v="46677.9"/>
    <x v="1"/>
    <x v="3"/>
    <x v="1"/>
  </r>
  <r>
    <n v="15723299"/>
    <s v="Sorokina"/>
    <x v="0"/>
    <x v="1"/>
    <n v="53"/>
    <x v="0"/>
    <x v="4"/>
    <n v="113709.28"/>
    <x v="2"/>
    <x v="0"/>
    <n v="774"/>
    <x v="2"/>
    <x v="0"/>
    <x v="0"/>
    <n v="153887.93"/>
    <x v="0"/>
    <x v="2"/>
    <x v="2"/>
  </r>
  <r>
    <n v="15636982"/>
    <s v="Weller"/>
    <x v="2"/>
    <x v="0"/>
    <n v="43"/>
    <x v="0"/>
    <x v="3"/>
    <n v="79974.55"/>
    <x v="1"/>
    <x v="0"/>
    <n v="705"/>
    <x v="2"/>
    <x v="0"/>
    <x v="0"/>
    <n v="103108.33"/>
    <x v="1"/>
    <x v="0"/>
    <x v="1"/>
  </r>
  <r>
    <n v="15751175"/>
    <s v="Bess"/>
    <x v="0"/>
    <x v="0"/>
    <n v="44"/>
    <x v="0"/>
    <x v="0"/>
    <n v="0"/>
    <x v="0"/>
    <x v="2"/>
    <n v="648"/>
    <x v="0"/>
    <x v="0"/>
    <x v="0"/>
    <n v="58652.23"/>
    <x v="1"/>
    <x v="1"/>
    <x v="0"/>
  </r>
  <r>
    <n v="15618936"/>
    <s v="MacDonald"/>
    <x v="0"/>
    <x v="0"/>
    <n v="51"/>
    <x v="0"/>
    <x v="8"/>
    <n v="0"/>
    <x v="0"/>
    <x v="0"/>
    <n v="688"/>
    <x v="2"/>
    <x v="0"/>
    <x v="1"/>
    <n v="91624.11"/>
    <x v="0"/>
    <x v="0"/>
    <x v="2"/>
  </r>
  <r>
    <n v="15787529"/>
    <s v="Gray"/>
    <x v="1"/>
    <x v="1"/>
    <n v="38"/>
    <x v="0"/>
    <x v="10"/>
    <n v="0"/>
    <x v="0"/>
    <x v="0"/>
    <n v="592"/>
    <x v="1"/>
    <x v="0"/>
    <x v="1"/>
    <n v="65986.48"/>
    <x v="0"/>
    <x v="1"/>
    <x v="0"/>
  </r>
  <r>
    <n v="15780128"/>
    <s v="Ogbonnaya"/>
    <x v="0"/>
    <x v="1"/>
    <n v="33"/>
    <x v="0"/>
    <x v="6"/>
    <n v="144427.96"/>
    <x v="2"/>
    <x v="2"/>
    <n v="705"/>
    <x v="2"/>
    <x v="0"/>
    <x v="1"/>
    <n v="113845.19"/>
    <x v="1"/>
    <x v="0"/>
    <x v="2"/>
  </r>
  <r>
    <n v="15615991"/>
    <s v="Udegbulam"/>
    <x v="0"/>
    <x v="1"/>
    <n v="42"/>
    <x v="0"/>
    <x v="3"/>
    <n v="99263.09"/>
    <x v="1"/>
    <x v="0"/>
    <n v="654"/>
    <x v="0"/>
    <x v="0"/>
    <x v="0"/>
    <n v="67607.899999999994"/>
    <x v="1"/>
    <x v="1"/>
    <x v="1"/>
  </r>
  <r>
    <n v="15757001"/>
    <s v="Mai"/>
    <x v="0"/>
    <x v="0"/>
    <n v="32"/>
    <x v="0"/>
    <x v="0"/>
    <n v="79368.87"/>
    <x v="1"/>
    <x v="2"/>
    <n v="624"/>
    <x v="0"/>
    <x v="0"/>
    <x v="0"/>
    <n v="145471.94"/>
    <x v="1"/>
    <x v="2"/>
    <x v="0"/>
  </r>
  <r>
    <n v="15595388"/>
    <s v="Yeh"/>
    <x v="0"/>
    <x v="0"/>
    <n v="30"/>
    <x v="0"/>
    <x v="7"/>
    <n v="0"/>
    <x v="0"/>
    <x v="2"/>
    <n v="594"/>
    <x v="1"/>
    <x v="0"/>
    <x v="0"/>
    <n v="124071.71"/>
    <x v="1"/>
    <x v="0"/>
    <x v="3"/>
  </r>
  <r>
    <n v="15699550"/>
    <s v="Babbage"/>
    <x v="1"/>
    <x v="0"/>
    <n v="34"/>
    <x v="0"/>
    <x v="9"/>
    <n v="0"/>
    <x v="0"/>
    <x v="2"/>
    <n v="695"/>
    <x v="2"/>
    <x v="0"/>
    <x v="0"/>
    <n v="67502.12"/>
    <x v="1"/>
    <x v="1"/>
    <x v="3"/>
  </r>
  <r>
    <n v="15581620"/>
    <s v="Franklin"/>
    <x v="0"/>
    <x v="1"/>
    <n v="28"/>
    <x v="1"/>
    <x v="0"/>
    <n v="0"/>
    <x v="0"/>
    <x v="1"/>
    <n v="597"/>
    <x v="1"/>
    <x v="0"/>
    <x v="0"/>
    <n v="78707.97"/>
    <x v="1"/>
    <x v="1"/>
    <x v="0"/>
  </r>
  <r>
    <n v="15600934"/>
    <s v="Randell"/>
    <x v="0"/>
    <x v="0"/>
    <n v="52"/>
    <x v="0"/>
    <x v="3"/>
    <n v="125095.94"/>
    <x v="2"/>
    <x v="0"/>
    <n v="758"/>
    <x v="2"/>
    <x v="0"/>
    <x v="1"/>
    <n v="171189.83"/>
    <x v="0"/>
    <x v="4"/>
    <x v="1"/>
  </r>
  <r>
    <n v="15738672"/>
    <s v="Paterson"/>
    <x v="2"/>
    <x v="0"/>
    <n v="40"/>
    <x v="0"/>
    <x v="0"/>
    <n v="162485.79999999999"/>
    <x v="2"/>
    <x v="2"/>
    <n v="737"/>
    <x v="2"/>
    <x v="0"/>
    <x v="1"/>
    <n v="149381.32"/>
    <x v="1"/>
    <x v="2"/>
    <x v="0"/>
  </r>
  <r>
    <n v="15721307"/>
    <s v="Pickering"/>
    <x v="2"/>
    <x v="1"/>
    <n v="37"/>
    <x v="0"/>
    <x v="1"/>
    <n v="95668.82"/>
    <x v="1"/>
    <x v="2"/>
    <n v="694"/>
    <x v="2"/>
    <x v="0"/>
    <x v="1"/>
    <n v="100335.55"/>
    <x v="1"/>
    <x v="0"/>
    <x v="0"/>
  </r>
  <r>
    <n v="15619280"/>
    <s v="Uspensky"/>
    <x v="0"/>
    <x v="1"/>
    <n v="25"/>
    <x v="1"/>
    <x v="4"/>
    <n v="0"/>
    <x v="0"/>
    <x v="2"/>
    <n v="683"/>
    <x v="2"/>
    <x v="0"/>
    <x v="1"/>
    <n v="152698.23999999999"/>
    <x v="1"/>
    <x v="2"/>
    <x v="2"/>
  </r>
  <r>
    <n v="15768244"/>
    <s v="Macleod"/>
    <x v="1"/>
    <x v="0"/>
    <n v="30"/>
    <x v="0"/>
    <x v="2"/>
    <n v="0"/>
    <x v="0"/>
    <x v="2"/>
    <n v="538"/>
    <x v="1"/>
    <x v="0"/>
    <x v="0"/>
    <n v="41192.949999999997"/>
    <x v="1"/>
    <x v="3"/>
    <x v="1"/>
  </r>
  <r>
    <n v="15806837"/>
    <s v="Nnaife"/>
    <x v="0"/>
    <x v="1"/>
    <n v="37"/>
    <x v="0"/>
    <x v="4"/>
    <n v="0"/>
    <x v="0"/>
    <x v="0"/>
    <n v="669"/>
    <x v="2"/>
    <x v="0"/>
    <x v="1"/>
    <n v="132540.32999999999"/>
    <x v="1"/>
    <x v="2"/>
    <x v="2"/>
  </r>
  <r>
    <n v="15643496"/>
    <s v="Randolph"/>
    <x v="0"/>
    <x v="0"/>
    <n v="34"/>
    <x v="0"/>
    <x v="8"/>
    <n v="74197.38"/>
    <x v="1"/>
    <x v="2"/>
    <n v="730"/>
    <x v="2"/>
    <x v="0"/>
    <x v="1"/>
    <n v="96875.520000000004"/>
    <x v="1"/>
    <x v="0"/>
    <x v="2"/>
  </r>
  <r>
    <n v="15813916"/>
    <s v="Kudryashova"/>
    <x v="0"/>
    <x v="0"/>
    <n v="31"/>
    <x v="0"/>
    <x v="1"/>
    <n v="89688.94"/>
    <x v="1"/>
    <x v="0"/>
    <n v="622"/>
    <x v="0"/>
    <x v="0"/>
    <x v="0"/>
    <n v="152305.47"/>
    <x v="1"/>
    <x v="2"/>
    <x v="0"/>
  </r>
  <r>
    <n v="15626385"/>
    <s v="George"/>
    <x v="1"/>
    <x v="0"/>
    <n v="33"/>
    <x v="0"/>
    <x v="7"/>
    <n v="103121.33"/>
    <x v="2"/>
    <x v="2"/>
    <n v="714"/>
    <x v="2"/>
    <x v="0"/>
    <x v="0"/>
    <n v="49672.01"/>
    <x v="1"/>
    <x v="3"/>
    <x v="3"/>
  </r>
  <r>
    <n v="15603582"/>
    <s v="Robertson"/>
    <x v="1"/>
    <x v="0"/>
    <n v="34"/>
    <x v="0"/>
    <x v="6"/>
    <n v="0"/>
    <x v="0"/>
    <x v="0"/>
    <n v="569"/>
    <x v="1"/>
    <x v="0"/>
    <x v="1"/>
    <n v="133997.53"/>
    <x v="1"/>
    <x v="2"/>
    <x v="2"/>
  </r>
  <r>
    <n v="15764351"/>
    <s v="Yuryeva"/>
    <x v="2"/>
    <x v="0"/>
    <n v="59"/>
    <x v="0"/>
    <x v="8"/>
    <n v="120170.07"/>
    <x v="2"/>
    <x v="0"/>
    <n v="668"/>
    <x v="2"/>
    <x v="1"/>
    <x v="0"/>
    <n v="50454.8"/>
    <x v="1"/>
    <x v="1"/>
    <x v="2"/>
  </r>
  <r>
    <n v="15667938"/>
    <s v="Hurst"/>
    <x v="0"/>
    <x v="1"/>
    <n v="32"/>
    <x v="0"/>
    <x v="9"/>
    <n v="149136.31"/>
    <x v="2"/>
    <x v="2"/>
    <n v="628"/>
    <x v="0"/>
    <x v="0"/>
    <x v="0"/>
    <n v="16402.11"/>
    <x v="1"/>
    <x v="3"/>
    <x v="3"/>
  </r>
  <r>
    <n v="15576360"/>
    <s v="Ch'iu"/>
    <x v="0"/>
    <x v="1"/>
    <n v="40"/>
    <x v="0"/>
    <x v="1"/>
    <n v="141136.79"/>
    <x v="2"/>
    <x v="0"/>
    <n v="600"/>
    <x v="0"/>
    <x v="0"/>
    <x v="0"/>
    <n v="67803.83"/>
    <x v="1"/>
    <x v="1"/>
    <x v="0"/>
  </r>
  <r>
    <n v="15628813"/>
    <s v="King"/>
    <x v="0"/>
    <x v="0"/>
    <n v="43"/>
    <x v="0"/>
    <x v="4"/>
    <n v="152341.54999999999"/>
    <x v="2"/>
    <x v="0"/>
    <n v="693"/>
    <x v="2"/>
    <x v="0"/>
    <x v="1"/>
    <n v="9241.7800000000007"/>
    <x v="1"/>
    <x v="3"/>
    <x v="2"/>
  </r>
  <r>
    <n v="15584190"/>
    <s v="Esposito"/>
    <x v="0"/>
    <x v="1"/>
    <n v="36"/>
    <x v="0"/>
    <x v="3"/>
    <n v="120026.98"/>
    <x v="2"/>
    <x v="2"/>
    <n v="704"/>
    <x v="2"/>
    <x v="1"/>
    <x v="0"/>
    <n v="100601.73"/>
    <x v="1"/>
    <x v="0"/>
    <x v="1"/>
  </r>
  <r>
    <n v="15716449"/>
    <s v="Fraser"/>
    <x v="1"/>
    <x v="1"/>
    <n v="33"/>
    <x v="0"/>
    <x v="9"/>
    <n v="132168.28"/>
    <x v="2"/>
    <x v="0"/>
    <n v="527"/>
    <x v="1"/>
    <x v="1"/>
    <x v="1"/>
    <n v="98734.15"/>
    <x v="1"/>
    <x v="0"/>
    <x v="3"/>
  </r>
  <r>
    <n v="15759913"/>
    <s v="Trentini"/>
    <x v="2"/>
    <x v="1"/>
    <n v="43"/>
    <x v="0"/>
    <x v="5"/>
    <n v="85200.82"/>
    <x v="1"/>
    <x v="2"/>
    <n v="553"/>
    <x v="1"/>
    <x v="0"/>
    <x v="0"/>
    <n v="160574.09"/>
    <x v="1"/>
    <x v="2"/>
    <x v="1"/>
  </r>
  <r>
    <n v="15701555"/>
    <s v="Nicholls"/>
    <x v="1"/>
    <x v="1"/>
    <n v="53"/>
    <x v="0"/>
    <x v="1"/>
    <n v="84903.33"/>
    <x v="1"/>
    <x v="2"/>
    <n v="575"/>
    <x v="1"/>
    <x v="1"/>
    <x v="0"/>
    <n v="26015.8"/>
    <x v="1"/>
    <x v="3"/>
    <x v="0"/>
  </r>
  <r>
    <n v="15758482"/>
    <s v="Montalvo"/>
    <x v="0"/>
    <x v="0"/>
    <n v="32"/>
    <x v="0"/>
    <x v="10"/>
    <n v="0"/>
    <x v="0"/>
    <x v="2"/>
    <n v="626"/>
    <x v="0"/>
    <x v="1"/>
    <x v="1"/>
    <n v="187172.54"/>
    <x v="1"/>
    <x v="4"/>
    <x v="0"/>
  </r>
  <r>
    <n v="15758171"/>
    <s v="Tien"/>
    <x v="0"/>
    <x v="1"/>
    <n v="20"/>
    <x v="1"/>
    <x v="4"/>
    <n v="0"/>
    <x v="0"/>
    <x v="0"/>
    <n v="582"/>
    <x v="1"/>
    <x v="0"/>
    <x v="0"/>
    <n v="55763.66"/>
    <x v="1"/>
    <x v="1"/>
    <x v="2"/>
  </r>
  <r>
    <n v="15680346"/>
    <s v="Chuang"/>
    <x v="1"/>
    <x v="1"/>
    <n v="40"/>
    <x v="0"/>
    <x v="2"/>
    <n v="0"/>
    <x v="0"/>
    <x v="0"/>
    <n v="683"/>
    <x v="2"/>
    <x v="0"/>
    <x v="1"/>
    <n v="75848.22"/>
    <x v="1"/>
    <x v="1"/>
    <x v="1"/>
  </r>
  <r>
    <n v="15649124"/>
    <s v="Fang"/>
    <x v="0"/>
    <x v="1"/>
    <n v="30"/>
    <x v="0"/>
    <x v="9"/>
    <n v="121535.18"/>
    <x v="2"/>
    <x v="0"/>
    <n v="850"/>
    <x v="3"/>
    <x v="1"/>
    <x v="1"/>
    <n v="40313.47"/>
    <x v="1"/>
    <x v="3"/>
    <x v="3"/>
  </r>
  <r>
    <n v="15812917"/>
    <s v="Kosisochukwu"/>
    <x v="1"/>
    <x v="1"/>
    <n v="35"/>
    <x v="0"/>
    <x v="5"/>
    <n v="116662.96"/>
    <x v="2"/>
    <x v="2"/>
    <n v="653"/>
    <x v="0"/>
    <x v="0"/>
    <x v="0"/>
    <n v="23864.21"/>
    <x v="1"/>
    <x v="3"/>
    <x v="1"/>
  </r>
  <r>
    <n v="15768455"/>
    <s v="Young"/>
    <x v="0"/>
    <x v="1"/>
    <n v="60"/>
    <x v="2"/>
    <x v="2"/>
    <n v="0"/>
    <x v="0"/>
    <x v="2"/>
    <n v="679"/>
    <x v="2"/>
    <x v="0"/>
    <x v="0"/>
    <n v="51380.9"/>
    <x v="1"/>
    <x v="1"/>
    <x v="1"/>
  </r>
  <r>
    <n v="15703059"/>
    <s v="Scott"/>
    <x v="2"/>
    <x v="0"/>
    <n v="49"/>
    <x v="0"/>
    <x v="5"/>
    <n v="124829.16"/>
    <x v="2"/>
    <x v="0"/>
    <n v="549"/>
    <x v="1"/>
    <x v="1"/>
    <x v="0"/>
    <n v="93551.360000000001"/>
    <x v="1"/>
    <x v="0"/>
    <x v="1"/>
  </r>
  <r>
    <n v="15646196"/>
    <s v="Yeh"/>
    <x v="1"/>
    <x v="0"/>
    <n v="36"/>
    <x v="0"/>
    <x v="0"/>
    <n v="155180.56"/>
    <x v="2"/>
    <x v="2"/>
    <n v="850"/>
    <x v="3"/>
    <x v="1"/>
    <x v="1"/>
    <n v="169415.54"/>
    <x v="1"/>
    <x v="2"/>
    <x v="0"/>
  </r>
  <r>
    <n v="15585451"/>
    <s v="Vigano"/>
    <x v="2"/>
    <x v="0"/>
    <n v="32"/>
    <x v="0"/>
    <x v="1"/>
    <n v="108262.87"/>
    <x v="2"/>
    <x v="0"/>
    <n v="558"/>
    <x v="1"/>
    <x v="0"/>
    <x v="0"/>
    <n v="6935.31"/>
    <x v="1"/>
    <x v="3"/>
    <x v="0"/>
  </r>
  <r>
    <n v="15714057"/>
    <s v="Windradyne"/>
    <x v="1"/>
    <x v="1"/>
    <n v="40"/>
    <x v="0"/>
    <x v="4"/>
    <n v="0"/>
    <x v="0"/>
    <x v="2"/>
    <n v="528"/>
    <x v="1"/>
    <x v="0"/>
    <x v="1"/>
    <n v="25399.7"/>
    <x v="1"/>
    <x v="3"/>
    <x v="2"/>
  </r>
  <r>
    <n v="15748473"/>
    <s v="Curnow"/>
    <x v="0"/>
    <x v="1"/>
    <n v="38"/>
    <x v="0"/>
    <x v="8"/>
    <n v="0"/>
    <x v="0"/>
    <x v="2"/>
    <n v="801"/>
    <x v="3"/>
    <x v="0"/>
    <x v="1"/>
    <n v="66256.27"/>
    <x v="1"/>
    <x v="1"/>
    <x v="2"/>
  </r>
  <r>
    <n v="15785782"/>
    <s v="Ugonna"/>
    <x v="1"/>
    <x v="1"/>
    <n v="48"/>
    <x v="0"/>
    <x v="0"/>
    <n v="0"/>
    <x v="0"/>
    <x v="0"/>
    <n v="513"/>
    <x v="1"/>
    <x v="0"/>
    <x v="0"/>
    <n v="114709.13"/>
    <x v="0"/>
    <x v="0"/>
    <x v="0"/>
  </r>
  <r>
    <n v="15693233"/>
    <s v="De Neeve"/>
    <x v="2"/>
    <x v="1"/>
    <n v="38"/>
    <x v="0"/>
    <x v="5"/>
    <n v="99812.88"/>
    <x v="1"/>
    <x v="2"/>
    <n v="666"/>
    <x v="2"/>
    <x v="0"/>
    <x v="0"/>
    <n v="158357.97"/>
    <x v="1"/>
    <x v="2"/>
    <x v="1"/>
  </r>
  <r>
    <n v="15757521"/>
    <s v="Ricci"/>
    <x v="0"/>
    <x v="1"/>
    <n v="35"/>
    <x v="0"/>
    <x v="0"/>
    <n v="132164.26"/>
    <x v="2"/>
    <x v="0"/>
    <n v="606"/>
    <x v="0"/>
    <x v="1"/>
    <x v="0"/>
    <n v="164815.59"/>
    <x v="1"/>
    <x v="2"/>
    <x v="0"/>
  </r>
  <r>
    <n v="15812513"/>
    <s v="Nnaife"/>
    <x v="2"/>
    <x v="1"/>
    <n v="45"/>
    <x v="0"/>
    <x v="7"/>
    <n v="103583.05"/>
    <x v="2"/>
    <x v="0"/>
    <n v="599"/>
    <x v="1"/>
    <x v="0"/>
    <x v="1"/>
    <n v="132127.69"/>
    <x v="0"/>
    <x v="2"/>
    <x v="3"/>
  </r>
  <r>
    <n v="15674950"/>
    <s v="Ebelechukwu"/>
    <x v="2"/>
    <x v="1"/>
    <n v="39"/>
    <x v="0"/>
    <x v="4"/>
    <n v="142406.43"/>
    <x v="2"/>
    <x v="2"/>
    <n v="544"/>
    <x v="1"/>
    <x v="0"/>
    <x v="1"/>
    <n v="146637.45000000001"/>
    <x v="1"/>
    <x v="2"/>
    <x v="2"/>
  </r>
  <r>
    <n v="15678572"/>
    <s v="Keating"/>
    <x v="1"/>
    <x v="1"/>
    <n v="38"/>
    <x v="0"/>
    <x v="3"/>
    <n v="99842.5"/>
    <x v="1"/>
    <x v="2"/>
    <n v="529"/>
    <x v="1"/>
    <x v="0"/>
    <x v="1"/>
    <n v="90256.06"/>
    <x v="0"/>
    <x v="0"/>
    <x v="1"/>
  </r>
  <r>
    <n v="15713608"/>
    <s v="Tuan"/>
    <x v="0"/>
    <x v="0"/>
    <n v="41"/>
    <x v="0"/>
    <x v="8"/>
    <n v="0"/>
    <x v="0"/>
    <x v="2"/>
    <n v="850"/>
    <x v="3"/>
    <x v="0"/>
    <x v="0"/>
    <n v="34827.43"/>
    <x v="1"/>
    <x v="3"/>
    <x v="2"/>
  </r>
  <r>
    <n v="15579262"/>
    <s v="Shearston"/>
    <x v="0"/>
    <x v="1"/>
    <n v="41"/>
    <x v="0"/>
    <x v="9"/>
    <n v="0"/>
    <x v="0"/>
    <x v="0"/>
    <n v="497"/>
    <x v="4"/>
    <x v="1"/>
    <x v="1"/>
    <n v="22074.48"/>
    <x v="1"/>
    <x v="3"/>
    <x v="3"/>
  </r>
  <r>
    <n v="15610426"/>
    <s v="Tien"/>
    <x v="0"/>
    <x v="0"/>
    <n v="39"/>
    <x v="0"/>
    <x v="8"/>
    <n v="81042.42"/>
    <x v="1"/>
    <x v="0"/>
    <n v="764"/>
    <x v="2"/>
    <x v="1"/>
    <x v="0"/>
    <n v="109805.17"/>
    <x v="1"/>
    <x v="0"/>
    <x v="2"/>
  </r>
  <r>
    <n v="15776454"/>
    <s v="Hamilton"/>
    <x v="0"/>
    <x v="0"/>
    <n v="48"/>
    <x v="0"/>
    <x v="8"/>
    <n v="0"/>
    <x v="0"/>
    <x v="0"/>
    <n v="603"/>
    <x v="0"/>
    <x v="0"/>
    <x v="1"/>
    <n v="100478.6"/>
    <x v="0"/>
    <x v="0"/>
    <x v="2"/>
  </r>
  <r>
    <n v="15771483"/>
    <s v="ArnOld"/>
    <x v="0"/>
    <x v="1"/>
    <n v="40"/>
    <x v="0"/>
    <x v="5"/>
    <n v="0"/>
    <x v="0"/>
    <x v="2"/>
    <n v="609"/>
    <x v="0"/>
    <x v="0"/>
    <x v="0"/>
    <n v="97416.34"/>
    <x v="1"/>
    <x v="0"/>
    <x v="1"/>
  </r>
  <r>
    <n v="15648489"/>
    <s v="Ting"/>
    <x v="0"/>
    <x v="1"/>
    <n v="53"/>
    <x v="0"/>
    <x v="4"/>
    <n v="199689.49"/>
    <x v="2"/>
    <x v="0"/>
    <n v="487"/>
    <x v="4"/>
    <x v="0"/>
    <x v="0"/>
    <n v="24207.86"/>
    <x v="0"/>
    <x v="3"/>
    <x v="2"/>
  </r>
  <r>
    <n v="15646609"/>
    <s v="Chao"/>
    <x v="0"/>
    <x v="1"/>
    <n v="33"/>
    <x v="0"/>
    <x v="1"/>
    <n v="142645.43"/>
    <x v="2"/>
    <x v="0"/>
    <n v="748"/>
    <x v="2"/>
    <x v="1"/>
    <x v="1"/>
    <n v="69132.66"/>
    <x v="1"/>
    <x v="1"/>
    <x v="0"/>
  </r>
  <r>
    <n v="15693203"/>
    <s v="Powell"/>
    <x v="1"/>
    <x v="0"/>
    <n v="75"/>
    <x v="2"/>
    <x v="8"/>
    <n v="0"/>
    <x v="0"/>
    <x v="2"/>
    <n v="710"/>
    <x v="2"/>
    <x v="0"/>
    <x v="0"/>
    <n v="9376.89"/>
    <x v="1"/>
    <x v="3"/>
    <x v="2"/>
  </r>
  <r>
    <n v="15813067"/>
    <s v="Williams"/>
    <x v="2"/>
    <x v="0"/>
    <n v="45"/>
    <x v="0"/>
    <x v="6"/>
    <n v="110219.14"/>
    <x v="2"/>
    <x v="0"/>
    <n v="432"/>
    <x v="4"/>
    <x v="0"/>
    <x v="1"/>
    <n v="43046.7"/>
    <x v="0"/>
    <x v="3"/>
    <x v="2"/>
  </r>
  <r>
    <n v="15769829"/>
    <s v="Cheng"/>
    <x v="1"/>
    <x v="1"/>
    <n v="51"/>
    <x v="0"/>
    <x v="6"/>
    <n v="0"/>
    <x v="0"/>
    <x v="2"/>
    <n v="534"/>
    <x v="1"/>
    <x v="1"/>
    <x v="0"/>
    <n v="20856.310000000001"/>
    <x v="1"/>
    <x v="3"/>
    <x v="2"/>
  </r>
  <r>
    <n v="15662434"/>
    <s v="Zhdanova"/>
    <x v="0"/>
    <x v="1"/>
    <n v="25"/>
    <x v="1"/>
    <x v="6"/>
    <n v="0"/>
    <x v="0"/>
    <x v="2"/>
    <n v="607"/>
    <x v="0"/>
    <x v="1"/>
    <x v="1"/>
    <n v="187048.72"/>
    <x v="1"/>
    <x v="4"/>
    <x v="2"/>
  </r>
  <r>
    <n v="15773503"/>
    <s v="Tsai"/>
    <x v="1"/>
    <x v="1"/>
    <n v="32"/>
    <x v="0"/>
    <x v="4"/>
    <n v="0"/>
    <x v="0"/>
    <x v="2"/>
    <n v="551"/>
    <x v="1"/>
    <x v="0"/>
    <x v="1"/>
    <n v="53420.53"/>
    <x v="1"/>
    <x v="1"/>
    <x v="2"/>
  </r>
  <r>
    <n v="15705890"/>
    <s v="Nebechukwu"/>
    <x v="0"/>
    <x v="1"/>
    <n v="45"/>
    <x v="0"/>
    <x v="3"/>
    <n v="142072.01999999999"/>
    <x v="2"/>
    <x v="0"/>
    <n v="674"/>
    <x v="2"/>
    <x v="0"/>
    <x v="1"/>
    <n v="37013.29"/>
    <x v="1"/>
    <x v="3"/>
    <x v="1"/>
  </r>
  <r>
    <n v="15711398"/>
    <s v="Fetherstonhaugh"/>
    <x v="0"/>
    <x v="0"/>
    <n v="25"/>
    <x v="1"/>
    <x v="5"/>
    <n v="0"/>
    <x v="0"/>
    <x v="2"/>
    <n v="525"/>
    <x v="1"/>
    <x v="0"/>
    <x v="1"/>
    <n v="89566.64"/>
    <x v="1"/>
    <x v="1"/>
    <x v="1"/>
  </r>
  <r>
    <n v="15752375"/>
    <s v="Ojiofor"/>
    <x v="2"/>
    <x v="1"/>
    <n v="33"/>
    <x v="0"/>
    <x v="2"/>
    <n v="149564.60999999999"/>
    <x v="2"/>
    <x v="0"/>
    <n v="645"/>
    <x v="0"/>
    <x v="1"/>
    <x v="1"/>
    <n v="149913.84"/>
    <x v="1"/>
    <x v="2"/>
    <x v="1"/>
  </r>
  <r>
    <n v="15659175"/>
    <s v="Severson"/>
    <x v="0"/>
    <x v="0"/>
    <n v="43"/>
    <x v="0"/>
    <x v="9"/>
    <n v="0"/>
    <x v="0"/>
    <x v="2"/>
    <n v="755"/>
    <x v="2"/>
    <x v="0"/>
    <x v="1"/>
    <n v="18066.689999999999"/>
    <x v="1"/>
    <x v="3"/>
    <x v="3"/>
  </r>
  <r>
    <n v="15597033"/>
    <s v="Speight"/>
    <x v="2"/>
    <x v="1"/>
    <n v="37"/>
    <x v="0"/>
    <x v="2"/>
    <n v="153366.13"/>
    <x v="2"/>
    <x v="0"/>
    <n v="708"/>
    <x v="2"/>
    <x v="0"/>
    <x v="0"/>
    <n v="26912.34"/>
    <x v="1"/>
    <x v="3"/>
    <x v="1"/>
  </r>
  <r>
    <n v="15590228"/>
    <s v="Greenwalt"/>
    <x v="0"/>
    <x v="1"/>
    <n v="21"/>
    <x v="1"/>
    <x v="5"/>
    <n v="76467.16"/>
    <x v="1"/>
    <x v="0"/>
    <n v="715"/>
    <x v="2"/>
    <x v="0"/>
    <x v="0"/>
    <n v="173511.72"/>
    <x v="1"/>
    <x v="4"/>
    <x v="1"/>
  </r>
  <r>
    <n v="15631848"/>
    <s v="Grover"/>
    <x v="0"/>
    <x v="0"/>
    <n v="26"/>
    <x v="1"/>
    <x v="9"/>
    <n v="121508.28"/>
    <x v="2"/>
    <x v="0"/>
    <n v="727"/>
    <x v="2"/>
    <x v="0"/>
    <x v="0"/>
    <n v="146785.44"/>
    <x v="1"/>
    <x v="2"/>
    <x v="3"/>
  </r>
  <r>
    <n v="15654211"/>
    <s v="Milani"/>
    <x v="1"/>
    <x v="0"/>
    <n v="27"/>
    <x v="1"/>
    <x v="1"/>
    <n v="0"/>
    <x v="0"/>
    <x v="0"/>
    <n v="559"/>
    <x v="1"/>
    <x v="1"/>
    <x v="0"/>
    <n v="1050.33"/>
    <x v="1"/>
    <x v="3"/>
    <x v="0"/>
  </r>
  <r>
    <n v="15707968"/>
    <s v="Akobundu"/>
    <x v="1"/>
    <x v="1"/>
    <n v="36"/>
    <x v="0"/>
    <x v="2"/>
    <n v="73211.12"/>
    <x v="1"/>
    <x v="2"/>
    <n v="545"/>
    <x v="1"/>
    <x v="0"/>
    <x v="1"/>
    <n v="89587.34"/>
    <x v="0"/>
    <x v="1"/>
    <x v="1"/>
  </r>
  <r>
    <n v="15594084"/>
    <s v="Anderson"/>
    <x v="0"/>
    <x v="1"/>
    <n v="22"/>
    <x v="1"/>
    <x v="9"/>
    <n v="0"/>
    <x v="0"/>
    <x v="2"/>
    <n v="524"/>
    <x v="1"/>
    <x v="0"/>
    <x v="1"/>
    <n v="74405.34"/>
    <x v="1"/>
    <x v="1"/>
    <x v="3"/>
  </r>
  <r>
    <n v="15651093"/>
    <s v="Chien"/>
    <x v="0"/>
    <x v="0"/>
    <n v="55"/>
    <x v="0"/>
    <x v="1"/>
    <n v="0"/>
    <x v="0"/>
    <x v="2"/>
    <n v="707"/>
    <x v="2"/>
    <x v="1"/>
    <x v="0"/>
    <n v="54409.48"/>
    <x v="1"/>
    <x v="1"/>
    <x v="0"/>
  </r>
  <r>
    <n v="15798824"/>
    <s v="Kennedy"/>
    <x v="1"/>
    <x v="1"/>
    <n v="38"/>
    <x v="0"/>
    <x v="10"/>
    <n v="92674.94"/>
    <x v="1"/>
    <x v="2"/>
    <n v="671"/>
    <x v="2"/>
    <x v="0"/>
    <x v="1"/>
    <n v="3647.57"/>
    <x v="1"/>
    <x v="3"/>
    <x v="0"/>
  </r>
  <r>
    <n v="15671591"/>
    <s v="Castiglione"/>
    <x v="1"/>
    <x v="1"/>
    <n v="52"/>
    <x v="0"/>
    <x v="6"/>
    <n v="96196.24"/>
    <x v="1"/>
    <x v="3"/>
    <n v="439"/>
    <x v="4"/>
    <x v="0"/>
    <x v="1"/>
    <n v="198874.52"/>
    <x v="0"/>
    <x v="4"/>
    <x v="2"/>
  </r>
  <r>
    <n v="15707189"/>
    <s v="Marshall"/>
    <x v="2"/>
    <x v="0"/>
    <n v="36"/>
    <x v="0"/>
    <x v="1"/>
    <n v="114391.62"/>
    <x v="2"/>
    <x v="0"/>
    <n v="667"/>
    <x v="2"/>
    <x v="0"/>
    <x v="0"/>
    <n v="53412.54"/>
    <x v="1"/>
    <x v="1"/>
    <x v="0"/>
  </r>
  <r>
    <n v="15733581"/>
    <s v="Duncan"/>
    <x v="2"/>
    <x v="1"/>
    <n v="32"/>
    <x v="0"/>
    <x v="9"/>
    <n v="80262.66"/>
    <x v="1"/>
    <x v="0"/>
    <n v="831"/>
    <x v="3"/>
    <x v="0"/>
    <x v="1"/>
    <n v="194867.78"/>
    <x v="1"/>
    <x v="4"/>
    <x v="3"/>
  </r>
  <r>
    <n v="15641640"/>
    <s v="Uspenskaya"/>
    <x v="1"/>
    <x v="0"/>
    <n v="33"/>
    <x v="0"/>
    <x v="3"/>
    <n v="173331.52"/>
    <x v="2"/>
    <x v="0"/>
    <n v="545"/>
    <x v="1"/>
    <x v="0"/>
    <x v="1"/>
    <n v="150452.88"/>
    <x v="1"/>
    <x v="2"/>
    <x v="1"/>
  </r>
  <r>
    <n v="15585284"/>
    <s v="Thomson"/>
    <x v="1"/>
    <x v="0"/>
    <n v="35"/>
    <x v="0"/>
    <x v="3"/>
    <n v="147285.51999999999"/>
    <x v="2"/>
    <x v="0"/>
    <n v="604"/>
    <x v="0"/>
    <x v="0"/>
    <x v="0"/>
    <n v="57807.05"/>
    <x v="1"/>
    <x v="1"/>
    <x v="1"/>
  </r>
  <r>
    <n v="15617866"/>
    <s v="Calabrese"/>
    <x v="1"/>
    <x v="1"/>
    <n v="67"/>
    <x v="2"/>
    <x v="8"/>
    <n v="119785.47"/>
    <x v="2"/>
    <x v="2"/>
    <n v="657"/>
    <x v="0"/>
    <x v="0"/>
    <x v="0"/>
    <n v="107534.32"/>
    <x v="1"/>
    <x v="0"/>
    <x v="2"/>
  </r>
  <r>
    <n v="15667751"/>
    <s v="Herrera"/>
    <x v="1"/>
    <x v="0"/>
    <n v="36"/>
    <x v="0"/>
    <x v="1"/>
    <n v="140137.15"/>
    <x v="2"/>
    <x v="0"/>
    <n v="487"/>
    <x v="4"/>
    <x v="0"/>
    <x v="1"/>
    <n v="194073.33"/>
    <x v="1"/>
    <x v="4"/>
    <x v="0"/>
  </r>
  <r>
    <n v="15669411"/>
    <s v="Muse"/>
    <x v="2"/>
    <x v="0"/>
    <n v="52"/>
    <x v="0"/>
    <x v="5"/>
    <n v="107467.56"/>
    <x v="2"/>
    <x v="0"/>
    <n v="750"/>
    <x v="2"/>
    <x v="0"/>
    <x v="1"/>
    <n v="126233.18"/>
    <x v="0"/>
    <x v="0"/>
    <x v="1"/>
  </r>
  <r>
    <n v="15789425"/>
    <s v="Marsden"/>
    <x v="2"/>
    <x v="0"/>
    <n v="37"/>
    <x v="0"/>
    <x v="2"/>
    <n v="98218.04"/>
    <x v="1"/>
    <x v="2"/>
    <n v="694"/>
    <x v="2"/>
    <x v="0"/>
    <x v="1"/>
    <n v="182354.46"/>
    <x v="0"/>
    <x v="4"/>
    <x v="1"/>
  </r>
  <r>
    <n v="15570943"/>
    <s v="Artemyeva"/>
    <x v="2"/>
    <x v="0"/>
    <n v="35"/>
    <x v="0"/>
    <x v="0"/>
    <n v="133607.75"/>
    <x v="2"/>
    <x v="0"/>
    <n v="711"/>
    <x v="2"/>
    <x v="0"/>
    <x v="0"/>
    <n v="120586.32"/>
    <x v="1"/>
    <x v="0"/>
    <x v="0"/>
  </r>
  <r>
    <n v="15685829"/>
    <s v="McKay"/>
    <x v="0"/>
    <x v="1"/>
    <n v="37"/>
    <x v="0"/>
    <x v="6"/>
    <n v="0"/>
    <x v="0"/>
    <x v="2"/>
    <n v="551"/>
    <x v="1"/>
    <x v="0"/>
    <x v="0"/>
    <n v="50578.400000000001"/>
    <x v="1"/>
    <x v="1"/>
    <x v="2"/>
  </r>
  <r>
    <n v="15721917"/>
    <s v="Chuang"/>
    <x v="0"/>
    <x v="0"/>
    <n v="38"/>
    <x v="0"/>
    <x v="2"/>
    <n v="95139.41"/>
    <x v="1"/>
    <x v="0"/>
    <n v="559"/>
    <x v="1"/>
    <x v="0"/>
    <x v="0"/>
    <n v="86575.46"/>
    <x v="1"/>
    <x v="1"/>
    <x v="1"/>
  </r>
  <r>
    <n v="15776047"/>
    <s v="Nicholls"/>
    <x v="0"/>
    <x v="0"/>
    <n v="29"/>
    <x v="1"/>
    <x v="6"/>
    <n v="0"/>
    <x v="0"/>
    <x v="2"/>
    <n v="620"/>
    <x v="0"/>
    <x v="1"/>
    <x v="0"/>
    <n v="153392.28"/>
    <x v="1"/>
    <x v="2"/>
    <x v="2"/>
  </r>
  <r>
    <n v="15716024"/>
    <s v="Dennis"/>
    <x v="1"/>
    <x v="1"/>
    <n v="42"/>
    <x v="0"/>
    <x v="8"/>
    <n v="0"/>
    <x v="0"/>
    <x v="2"/>
    <n v="660"/>
    <x v="2"/>
    <x v="0"/>
    <x v="1"/>
    <n v="115509.59"/>
    <x v="1"/>
    <x v="0"/>
    <x v="2"/>
  </r>
  <r>
    <n v="15675328"/>
    <s v="Knight"/>
    <x v="0"/>
    <x v="0"/>
    <n v="37"/>
    <x v="0"/>
    <x v="5"/>
    <n v="0"/>
    <x v="0"/>
    <x v="2"/>
    <n v="449"/>
    <x v="4"/>
    <x v="0"/>
    <x v="1"/>
    <n v="82176.479999999996"/>
    <x v="1"/>
    <x v="1"/>
    <x v="1"/>
  </r>
  <r>
    <n v="15604314"/>
    <s v="Webb"/>
    <x v="2"/>
    <x v="0"/>
    <n v="26"/>
    <x v="1"/>
    <x v="1"/>
    <n v="97331.19"/>
    <x v="1"/>
    <x v="0"/>
    <n v="703"/>
    <x v="2"/>
    <x v="0"/>
    <x v="1"/>
    <n v="63717.49"/>
    <x v="1"/>
    <x v="1"/>
    <x v="0"/>
  </r>
  <r>
    <n v="15658339"/>
    <s v="Pugliesi"/>
    <x v="2"/>
    <x v="1"/>
    <n v="37"/>
    <x v="0"/>
    <x v="0"/>
    <n v="139265.63"/>
    <x v="2"/>
    <x v="2"/>
    <n v="795"/>
    <x v="3"/>
    <x v="0"/>
    <x v="0"/>
    <n v="198745.94"/>
    <x v="1"/>
    <x v="4"/>
    <x v="0"/>
  </r>
  <r>
    <n v="15630402"/>
    <s v="Nebechukwu"/>
    <x v="0"/>
    <x v="0"/>
    <n v="31"/>
    <x v="0"/>
    <x v="9"/>
    <n v="0"/>
    <x v="0"/>
    <x v="0"/>
    <n v="594"/>
    <x v="1"/>
    <x v="1"/>
    <x v="0"/>
    <n v="5719.11"/>
    <x v="1"/>
    <x v="3"/>
    <x v="3"/>
  </r>
  <r>
    <n v="15689616"/>
    <s v="Ward"/>
    <x v="1"/>
    <x v="1"/>
    <n v="34"/>
    <x v="0"/>
    <x v="8"/>
    <n v="168094.01"/>
    <x v="2"/>
    <x v="0"/>
    <n v="586"/>
    <x v="1"/>
    <x v="1"/>
    <x v="1"/>
    <n v="20058.61"/>
    <x v="1"/>
    <x v="3"/>
    <x v="2"/>
  </r>
  <r>
    <n v="15774224"/>
    <s v="Nixon"/>
    <x v="2"/>
    <x v="0"/>
    <n v="30"/>
    <x v="0"/>
    <x v="8"/>
    <n v="131563.88"/>
    <x v="2"/>
    <x v="2"/>
    <n v="613"/>
    <x v="0"/>
    <x v="0"/>
    <x v="1"/>
    <n v="170638.98"/>
    <x v="1"/>
    <x v="4"/>
    <x v="2"/>
  </r>
  <r>
    <n v="15701291"/>
    <s v="Chidubem"/>
    <x v="0"/>
    <x v="1"/>
    <n v="44"/>
    <x v="0"/>
    <x v="6"/>
    <n v="0"/>
    <x v="0"/>
    <x v="2"/>
    <n v="601"/>
    <x v="0"/>
    <x v="0"/>
    <x v="1"/>
    <n v="30607.11"/>
    <x v="1"/>
    <x v="3"/>
    <x v="2"/>
  </r>
  <r>
    <n v="15719606"/>
    <s v="Rivers"/>
    <x v="0"/>
    <x v="1"/>
    <n v="50"/>
    <x v="0"/>
    <x v="9"/>
    <n v="0"/>
    <x v="0"/>
    <x v="2"/>
    <n v="657"/>
    <x v="0"/>
    <x v="1"/>
    <x v="1"/>
    <n v="37171.46"/>
    <x v="1"/>
    <x v="3"/>
    <x v="3"/>
  </r>
  <r>
    <n v="15644119"/>
    <s v="Sochima"/>
    <x v="0"/>
    <x v="1"/>
    <n v="31"/>
    <x v="0"/>
    <x v="6"/>
    <n v="0"/>
    <x v="0"/>
    <x v="0"/>
    <n v="531"/>
    <x v="1"/>
    <x v="0"/>
    <x v="0"/>
    <n v="42589.33"/>
    <x v="1"/>
    <x v="3"/>
    <x v="2"/>
  </r>
  <r>
    <n v="15646859"/>
    <s v="Heydon"/>
    <x v="2"/>
    <x v="1"/>
    <n v="47"/>
    <x v="0"/>
    <x v="3"/>
    <n v="107363.29"/>
    <x v="2"/>
    <x v="0"/>
    <n v="621"/>
    <x v="0"/>
    <x v="0"/>
    <x v="0"/>
    <n v="66799.28"/>
    <x v="1"/>
    <x v="1"/>
    <x v="1"/>
  </r>
  <r>
    <n v="15606836"/>
    <s v="Lombardo"/>
    <x v="0"/>
    <x v="0"/>
    <n v="33"/>
    <x v="0"/>
    <x v="0"/>
    <n v="94493.03"/>
    <x v="1"/>
    <x v="0"/>
    <n v="782"/>
    <x v="3"/>
    <x v="1"/>
    <x v="0"/>
    <n v="101866.39"/>
    <x v="1"/>
    <x v="0"/>
    <x v="0"/>
  </r>
  <r>
    <n v="15664150"/>
    <s v="Holland"/>
    <x v="2"/>
    <x v="0"/>
    <n v="29"/>
    <x v="1"/>
    <x v="9"/>
    <n v="170214.23"/>
    <x v="2"/>
    <x v="2"/>
    <n v="528"/>
    <x v="1"/>
    <x v="0"/>
    <x v="1"/>
    <n v="49284"/>
    <x v="1"/>
    <x v="3"/>
    <x v="3"/>
  </r>
  <r>
    <n v="15624510"/>
    <s v="Tien"/>
    <x v="0"/>
    <x v="1"/>
    <n v="52"/>
    <x v="0"/>
    <x v="5"/>
    <n v="139781.06"/>
    <x v="2"/>
    <x v="0"/>
    <n v="696"/>
    <x v="2"/>
    <x v="0"/>
    <x v="1"/>
    <n v="27445.4"/>
    <x v="0"/>
    <x v="3"/>
    <x v="1"/>
  </r>
  <r>
    <n v="15810944"/>
    <s v="Bryant"/>
    <x v="0"/>
    <x v="0"/>
    <n v="35"/>
    <x v="0"/>
    <x v="3"/>
    <n v="0"/>
    <x v="0"/>
    <x v="2"/>
    <n v="586"/>
    <x v="1"/>
    <x v="0"/>
    <x v="1"/>
    <n v="70760.69"/>
    <x v="1"/>
    <x v="1"/>
    <x v="1"/>
  </r>
  <r>
    <n v="15668575"/>
    <s v="Hao"/>
    <x v="1"/>
    <x v="0"/>
    <n v="26"/>
    <x v="1"/>
    <x v="2"/>
    <n v="148610.41"/>
    <x v="2"/>
    <x v="1"/>
    <n v="626"/>
    <x v="0"/>
    <x v="1"/>
    <x v="0"/>
    <n v="104502.02"/>
    <x v="0"/>
    <x v="0"/>
    <x v="1"/>
  </r>
  <r>
    <n v="15603246"/>
    <s v="Genovesi"/>
    <x v="0"/>
    <x v="1"/>
    <n v="73"/>
    <x v="2"/>
    <x v="0"/>
    <n v="170241.7"/>
    <x v="2"/>
    <x v="2"/>
    <n v="498"/>
    <x v="4"/>
    <x v="0"/>
    <x v="0"/>
    <n v="165407.96"/>
    <x v="1"/>
    <x v="2"/>
    <x v="0"/>
  </r>
  <r>
    <n v="15804002"/>
    <s v="Kovalev"/>
    <x v="0"/>
    <x v="0"/>
    <n v="33"/>
    <x v="0"/>
    <x v="1"/>
    <n v="128306.83"/>
    <x v="2"/>
    <x v="0"/>
    <n v="691"/>
    <x v="2"/>
    <x v="0"/>
    <x v="0"/>
    <n v="113580.79"/>
    <x v="1"/>
    <x v="0"/>
    <x v="0"/>
  </r>
  <r>
    <n v="15728773"/>
    <s v="Hsieh"/>
    <x v="0"/>
    <x v="0"/>
    <n v="47"/>
    <x v="0"/>
    <x v="3"/>
    <n v="0"/>
    <x v="0"/>
    <x v="2"/>
    <n v="568"/>
    <x v="1"/>
    <x v="0"/>
    <x v="0"/>
    <n v="45978.39"/>
    <x v="1"/>
    <x v="3"/>
    <x v="1"/>
  </r>
  <r>
    <n v="15598044"/>
    <s v="Debellis"/>
    <x v="0"/>
    <x v="0"/>
    <n v="35"/>
    <x v="0"/>
    <x v="6"/>
    <n v="0"/>
    <x v="0"/>
    <x v="0"/>
    <n v="715"/>
    <x v="2"/>
    <x v="0"/>
    <x v="0"/>
    <n v="152012.35999999999"/>
    <x v="1"/>
    <x v="2"/>
    <x v="2"/>
  </r>
  <r>
    <n v="15694829"/>
    <s v="Chibueze"/>
    <x v="2"/>
    <x v="1"/>
    <n v="32"/>
    <x v="0"/>
    <x v="3"/>
    <n v="175454"/>
    <x v="2"/>
    <x v="0"/>
    <n v="680"/>
    <x v="2"/>
    <x v="1"/>
    <x v="0"/>
    <n v="77349.919999999998"/>
    <x v="1"/>
    <x v="1"/>
    <x v="1"/>
  </r>
  <r>
    <n v="15600575"/>
    <s v="Padovano"/>
    <x v="1"/>
    <x v="1"/>
    <n v="41"/>
    <x v="0"/>
    <x v="5"/>
    <n v="0"/>
    <x v="0"/>
    <x v="2"/>
    <n v="802"/>
    <x v="3"/>
    <x v="0"/>
    <x v="1"/>
    <n v="47322.05"/>
    <x v="1"/>
    <x v="3"/>
    <x v="1"/>
  </r>
  <r>
    <n v="15727311"/>
    <s v="Yen"/>
    <x v="0"/>
    <x v="0"/>
    <n v="22"/>
    <x v="1"/>
    <x v="10"/>
    <n v="100885.93"/>
    <x v="2"/>
    <x v="2"/>
    <n v="539"/>
    <x v="1"/>
    <x v="0"/>
    <x v="0"/>
    <n v="38772.65"/>
    <x v="1"/>
    <x v="3"/>
    <x v="0"/>
  </r>
  <r>
    <n v="15570769"/>
    <s v="Kibble"/>
    <x v="0"/>
    <x v="1"/>
    <n v="69"/>
    <x v="2"/>
    <x v="9"/>
    <n v="93320.8"/>
    <x v="1"/>
    <x v="0"/>
    <n v="494"/>
    <x v="4"/>
    <x v="0"/>
    <x v="0"/>
    <n v="24489.439999999999"/>
    <x v="1"/>
    <x v="3"/>
    <x v="3"/>
  </r>
  <r>
    <n v="15606274"/>
    <s v="Lori"/>
    <x v="2"/>
    <x v="1"/>
    <n v="38"/>
    <x v="0"/>
    <x v="5"/>
    <n v="63176.44"/>
    <x v="1"/>
    <x v="2"/>
    <n v="594"/>
    <x v="1"/>
    <x v="0"/>
    <x v="0"/>
    <n v="14466.08"/>
    <x v="1"/>
    <x v="3"/>
    <x v="1"/>
  </r>
  <r>
    <n v="15746139"/>
    <s v="Enemuo"/>
    <x v="0"/>
    <x v="1"/>
    <n v="33"/>
    <x v="0"/>
    <x v="0"/>
    <n v="139451.67000000001"/>
    <x v="2"/>
    <x v="0"/>
    <n v="596"/>
    <x v="1"/>
    <x v="1"/>
    <x v="1"/>
    <n v="63142.12"/>
    <x v="1"/>
    <x v="1"/>
    <x v="0"/>
  </r>
  <r>
    <n v="15704987"/>
    <s v="Lu"/>
    <x v="0"/>
    <x v="0"/>
    <n v="52"/>
    <x v="0"/>
    <x v="2"/>
    <n v="49113.75"/>
    <x v="1"/>
    <x v="0"/>
    <n v="649"/>
    <x v="0"/>
    <x v="0"/>
    <x v="1"/>
    <n v="41858.43"/>
    <x v="1"/>
    <x v="3"/>
    <x v="1"/>
  </r>
  <r>
    <n v="15628972"/>
    <s v="Nebeolisa"/>
    <x v="2"/>
    <x v="1"/>
    <n v="32"/>
    <x v="0"/>
    <x v="1"/>
    <n v="123906.22"/>
    <x v="2"/>
    <x v="1"/>
    <n v="699"/>
    <x v="2"/>
    <x v="0"/>
    <x v="0"/>
    <n v="127443.82"/>
    <x v="0"/>
    <x v="0"/>
    <x v="0"/>
  </r>
  <r>
    <n v="15697686"/>
    <s v="Stewart"/>
    <x v="0"/>
    <x v="0"/>
    <n v="40"/>
    <x v="0"/>
    <x v="5"/>
    <n v="0"/>
    <x v="0"/>
    <x v="2"/>
    <n v="787"/>
    <x v="3"/>
    <x v="0"/>
    <x v="0"/>
    <n v="84151.98"/>
    <x v="1"/>
    <x v="1"/>
    <x v="1"/>
  </r>
  <r>
    <n v="15733883"/>
    <s v="Ward"/>
    <x v="0"/>
    <x v="1"/>
    <n v="28"/>
    <x v="1"/>
    <x v="3"/>
    <n v="0"/>
    <x v="0"/>
    <x v="2"/>
    <n v="604"/>
    <x v="0"/>
    <x v="1"/>
    <x v="1"/>
    <n v="58595.64"/>
    <x v="1"/>
    <x v="1"/>
    <x v="1"/>
  </r>
  <r>
    <n v="15617482"/>
    <s v="Milanesi"/>
    <x v="2"/>
    <x v="0"/>
    <n v="52"/>
    <x v="0"/>
    <x v="1"/>
    <n v="131441.51"/>
    <x v="2"/>
    <x v="0"/>
    <n v="489"/>
    <x v="4"/>
    <x v="0"/>
    <x v="1"/>
    <n v="37240.11"/>
    <x v="0"/>
    <x v="3"/>
    <x v="0"/>
  </r>
  <r>
    <n v="15704583"/>
    <s v="Chikwado"/>
    <x v="0"/>
    <x v="1"/>
    <n v="56"/>
    <x v="0"/>
    <x v="0"/>
    <n v="0"/>
    <x v="0"/>
    <x v="0"/>
    <n v="651"/>
    <x v="0"/>
    <x v="0"/>
    <x v="1"/>
    <n v="114522.68"/>
    <x v="0"/>
    <x v="0"/>
    <x v="0"/>
  </r>
  <r>
    <n v="15621083"/>
    <s v="Douglas"/>
    <x v="0"/>
    <x v="1"/>
    <n v="57"/>
    <x v="0"/>
    <x v="5"/>
    <n v="136325.48000000001"/>
    <x v="2"/>
    <x v="2"/>
    <n v="698"/>
    <x v="2"/>
    <x v="0"/>
    <x v="0"/>
    <n v="72549.27"/>
    <x v="0"/>
    <x v="1"/>
    <x v="1"/>
  </r>
  <r>
    <n v="15649487"/>
    <s v="Sal"/>
    <x v="2"/>
    <x v="0"/>
    <n v="38"/>
    <x v="0"/>
    <x v="4"/>
    <n v="113150.44"/>
    <x v="2"/>
    <x v="2"/>
    <n v="578"/>
    <x v="1"/>
    <x v="0"/>
    <x v="1"/>
    <n v="176712.59"/>
    <x v="0"/>
    <x v="4"/>
    <x v="2"/>
  </r>
  <r>
    <n v="15736760"/>
    <s v="Douglas"/>
    <x v="1"/>
    <x v="0"/>
    <n v="42"/>
    <x v="0"/>
    <x v="9"/>
    <n v="0"/>
    <x v="0"/>
    <x v="0"/>
    <n v="538"/>
    <x v="1"/>
    <x v="1"/>
    <x v="1"/>
    <n v="152855.96"/>
    <x v="1"/>
    <x v="2"/>
    <x v="3"/>
  </r>
  <r>
    <n v="15714658"/>
    <s v="Yates"/>
    <x v="0"/>
    <x v="0"/>
    <n v="33"/>
    <x v="0"/>
    <x v="4"/>
    <n v="0"/>
    <x v="0"/>
    <x v="2"/>
    <n v="696"/>
    <x v="2"/>
    <x v="0"/>
    <x v="0"/>
    <n v="73371.649999999994"/>
    <x v="1"/>
    <x v="1"/>
    <x v="2"/>
  </r>
  <r>
    <n v="15599081"/>
    <s v="Watt"/>
    <x v="2"/>
    <x v="0"/>
    <n v="46"/>
    <x v="0"/>
    <x v="2"/>
    <n v="102785.16"/>
    <x v="2"/>
    <x v="0"/>
    <n v="507"/>
    <x v="1"/>
    <x v="0"/>
    <x v="0"/>
    <n v="70323.679999999993"/>
    <x v="1"/>
    <x v="1"/>
    <x v="1"/>
  </r>
  <r>
    <n v="15705113"/>
    <s v="P'an"/>
    <x v="1"/>
    <x v="1"/>
    <n v="34"/>
    <x v="0"/>
    <x v="5"/>
    <n v="83264.28"/>
    <x v="1"/>
    <x v="0"/>
    <n v="685"/>
    <x v="2"/>
    <x v="1"/>
    <x v="1"/>
    <n v="9663.2800000000007"/>
    <x v="1"/>
    <x v="3"/>
    <x v="1"/>
  </r>
  <r>
    <n v="15631159"/>
    <s v="H?"/>
    <x v="2"/>
    <x v="1"/>
    <n v="41"/>
    <x v="0"/>
    <x v="4"/>
    <n v="72252.639999999999"/>
    <x v="1"/>
    <x v="2"/>
    <n v="705"/>
    <x v="2"/>
    <x v="0"/>
    <x v="0"/>
    <n v="142514.66"/>
    <x v="1"/>
    <x v="2"/>
    <x v="2"/>
  </r>
  <r>
    <n v="15792818"/>
    <s v="Perry"/>
    <x v="2"/>
    <x v="0"/>
    <n v="29"/>
    <x v="1"/>
    <x v="5"/>
    <n v="148051.51999999999"/>
    <x v="2"/>
    <x v="0"/>
    <n v="499"/>
    <x v="4"/>
    <x v="0"/>
    <x v="1"/>
    <n v="118623.94"/>
    <x v="1"/>
    <x v="0"/>
    <x v="1"/>
  </r>
  <r>
    <n v="15633531"/>
    <s v="Lavrov"/>
    <x v="0"/>
    <x v="0"/>
    <n v="76"/>
    <x v="2"/>
    <x v="9"/>
    <n v="138489.66"/>
    <x v="2"/>
    <x v="0"/>
    <n v="717"/>
    <x v="2"/>
    <x v="0"/>
    <x v="0"/>
    <n v="68400.14"/>
    <x v="1"/>
    <x v="1"/>
    <x v="3"/>
  </r>
  <r>
    <n v="15744529"/>
    <s v="Chiekwugo"/>
    <x v="0"/>
    <x v="1"/>
    <n v="63"/>
    <x v="2"/>
    <x v="2"/>
    <n v="0"/>
    <x v="0"/>
    <x v="2"/>
    <n v="510"/>
    <x v="1"/>
    <x v="0"/>
    <x v="0"/>
    <n v="115291.86"/>
    <x v="1"/>
    <x v="0"/>
    <x v="1"/>
  </r>
  <r>
    <n v="15669656"/>
    <s v="Macdonald"/>
    <x v="0"/>
    <x v="1"/>
    <n v="32"/>
    <x v="0"/>
    <x v="5"/>
    <n v="111589.33"/>
    <x v="2"/>
    <x v="0"/>
    <n v="632"/>
    <x v="0"/>
    <x v="0"/>
    <x v="0"/>
    <n v="170382.99"/>
    <x v="1"/>
    <x v="4"/>
    <x v="1"/>
  </r>
  <r>
    <n v="15581198"/>
    <s v="Jenkins"/>
    <x v="2"/>
    <x v="0"/>
    <n v="39"/>
    <x v="0"/>
    <x v="10"/>
    <n v="122104.79"/>
    <x v="2"/>
    <x v="0"/>
    <n v="668"/>
    <x v="2"/>
    <x v="0"/>
    <x v="1"/>
    <n v="112946.67"/>
    <x v="0"/>
    <x v="0"/>
    <x v="0"/>
  </r>
  <r>
    <n v="15729054"/>
    <s v="Korovina"/>
    <x v="2"/>
    <x v="1"/>
    <n v="32"/>
    <x v="0"/>
    <x v="4"/>
    <n v="96106.83"/>
    <x v="1"/>
    <x v="0"/>
    <n v="744"/>
    <x v="2"/>
    <x v="0"/>
    <x v="0"/>
    <n v="79812.77"/>
    <x v="1"/>
    <x v="1"/>
    <x v="2"/>
  </r>
  <r>
    <n v="15573452"/>
    <s v="Manning"/>
    <x v="2"/>
    <x v="1"/>
    <n v="42"/>
    <x v="0"/>
    <x v="3"/>
    <n v="115930.87"/>
    <x v="2"/>
    <x v="0"/>
    <n v="663"/>
    <x v="2"/>
    <x v="0"/>
    <x v="1"/>
    <n v="19862.78"/>
    <x v="1"/>
    <x v="3"/>
    <x v="1"/>
  </r>
  <r>
    <n v="15776733"/>
    <s v="Wilson"/>
    <x v="2"/>
    <x v="0"/>
    <n v="37"/>
    <x v="0"/>
    <x v="3"/>
    <n v="124513.66"/>
    <x v="2"/>
    <x v="2"/>
    <n v="638"/>
    <x v="0"/>
    <x v="0"/>
    <x v="1"/>
    <n v="158610.89000000001"/>
    <x v="1"/>
    <x v="2"/>
    <x v="1"/>
  </r>
  <r>
    <n v="15724858"/>
    <s v="Begum"/>
    <x v="0"/>
    <x v="0"/>
    <n v="54"/>
    <x v="0"/>
    <x v="9"/>
    <n v="0"/>
    <x v="0"/>
    <x v="0"/>
    <n v="688"/>
    <x v="2"/>
    <x v="0"/>
    <x v="1"/>
    <n v="191212.63"/>
    <x v="0"/>
    <x v="4"/>
    <x v="3"/>
  </r>
  <r>
    <n v="15713144"/>
    <s v="Ingrassia"/>
    <x v="1"/>
    <x v="1"/>
    <n v="46"/>
    <x v="0"/>
    <x v="2"/>
    <n v="0"/>
    <x v="0"/>
    <x v="0"/>
    <n v="588"/>
    <x v="1"/>
    <x v="0"/>
    <x v="1"/>
    <n v="61931.21"/>
    <x v="1"/>
    <x v="1"/>
    <x v="1"/>
  </r>
  <r>
    <n v="15690188"/>
    <s v="Maclean"/>
    <x v="0"/>
    <x v="1"/>
    <n v="33"/>
    <x v="0"/>
    <x v="3"/>
    <n v="0"/>
    <x v="0"/>
    <x v="0"/>
    <n v="631"/>
    <x v="0"/>
    <x v="0"/>
    <x v="0"/>
    <n v="58043.02"/>
    <x v="0"/>
    <x v="1"/>
    <x v="1"/>
  </r>
  <r>
    <n v="15689425"/>
    <s v="Olejuru"/>
    <x v="1"/>
    <x v="1"/>
    <n v="35"/>
    <x v="0"/>
    <x v="2"/>
    <n v="100988.39"/>
    <x v="2"/>
    <x v="2"/>
    <n v="687"/>
    <x v="2"/>
    <x v="0"/>
    <x v="1"/>
    <n v="22247.27"/>
    <x v="1"/>
    <x v="3"/>
    <x v="1"/>
  </r>
  <r>
    <n v="15671766"/>
    <s v="Enyinnaya"/>
    <x v="0"/>
    <x v="1"/>
    <n v="44"/>
    <x v="0"/>
    <x v="7"/>
    <n v="118577.24"/>
    <x v="2"/>
    <x v="0"/>
    <n v="599"/>
    <x v="1"/>
    <x v="0"/>
    <x v="0"/>
    <n v="31448.52"/>
    <x v="1"/>
    <x v="3"/>
    <x v="3"/>
  </r>
  <r>
    <n v="15782806"/>
    <s v="Watson"/>
    <x v="1"/>
    <x v="1"/>
    <n v="28"/>
    <x v="1"/>
    <x v="5"/>
    <n v="0"/>
    <x v="0"/>
    <x v="2"/>
    <n v="718"/>
    <x v="2"/>
    <x v="0"/>
    <x v="1"/>
    <n v="146875.85999999999"/>
    <x v="1"/>
    <x v="2"/>
    <x v="1"/>
  </r>
  <r>
    <n v="15764419"/>
    <s v="Langdon"/>
    <x v="0"/>
    <x v="1"/>
    <n v="27"/>
    <x v="1"/>
    <x v="8"/>
    <n v="0"/>
    <x v="0"/>
    <x v="2"/>
    <n v="730"/>
    <x v="2"/>
    <x v="0"/>
    <x v="0"/>
    <n v="116081.93"/>
    <x v="1"/>
    <x v="0"/>
    <x v="2"/>
  </r>
  <r>
    <n v="15591915"/>
    <s v="Frolov"/>
    <x v="0"/>
    <x v="0"/>
    <n v="39"/>
    <x v="0"/>
    <x v="0"/>
    <n v="0"/>
    <x v="0"/>
    <x v="0"/>
    <n v="533"/>
    <x v="1"/>
    <x v="1"/>
    <x v="0"/>
    <n v="73669.94"/>
    <x v="0"/>
    <x v="1"/>
    <x v="0"/>
  </r>
  <r>
    <n v="15772798"/>
    <s v="Chikezie"/>
    <x v="1"/>
    <x v="0"/>
    <n v="28"/>
    <x v="1"/>
    <x v="8"/>
    <n v="0"/>
    <x v="0"/>
    <x v="2"/>
    <n v="711"/>
    <x v="2"/>
    <x v="0"/>
    <x v="0"/>
    <n v="93959.96"/>
    <x v="1"/>
    <x v="0"/>
    <x v="2"/>
  </r>
  <r>
    <n v="15792008"/>
    <s v="Zetticci"/>
    <x v="1"/>
    <x v="0"/>
    <n v="26"/>
    <x v="1"/>
    <x v="9"/>
    <n v="0"/>
    <x v="0"/>
    <x v="2"/>
    <n v="555"/>
    <x v="1"/>
    <x v="1"/>
    <x v="0"/>
    <n v="158918.03"/>
    <x v="1"/>
    <x v="2"/>
    <x v="3"/>
  </r>
  <r>
    <n v="15715541"/>
    <s v="Yang"/>
    <x v="0"/>
    <x v="0"/>
    <n v="42"/>
    <x v="0"/>
    <x v="9"/>
    <n v="113311.11"/>
    <x v="2"/>
    <x v="0"/>
    <n v="850"/>
    <x v="3"/>
    <x v="0"/>
    <x v="0"/>
    <n v="198193.75"/>
    <x v="1"/>
    <x v="4"/>
    <x v="3"/>
  </r>
  <r>
    <n v="15639277"/>
    <s v="Lin"/>
    <x v="0"/>
    <x v="0"/>
    <n v="41"/>
    <x v="0"/>
    <x v="9"/>
    <n v="0"/>
    <x v="0"/>
    <x v="0"/>
    <n v="678"/>
    <x v="2"/>
    <x v="1"/>
    <x v="1"/>
    <n v="13160.03"/>
    <x v="1"/>
    <x v="3"/>
    <x v="3"/>
  </r>
  <r>
    <n v="15798850"/>
    <s v="Goddard"/>
    <x v="0"/>
    <x v="1"/>
    <n v="32"/>
    <x v="0"/>
    <x v="3"/>
    <n v="0"/>
    <x v="0"/>
    <x v="2"/>
    <n v="576"/>
    <x v="1"/>
    <x v="0"/>
    <x v="1"/>
    <n v="4660.91"/>
    <x v="1"/>
    <x v="3"/>
    <x v="1"/>
  </r>
  <r>
    <n v="15776348"/>
    <s v="Rogers"/>
    <x v="2"/>
    <x v="1"/>
    <n v="20"/>
    <x v="1"/>
    <x v="4"/>
    <n v="124365.42"/>
    <x v="2"/>
    <x v="0"/>
    <n v="835"/>
    <x v="3"/>
    <x v="1"/>
    <x v="1"/>
    <n v="180197.74"/>
    <x v="0"/>
    <x v="4"/>
    <x v="2"/>
  </r>
  <r>
    <n v="15727696"/>
    <s v="Zubareva"/>
    <x v="0"/>
    <x v="1"/>
    <n v="42"/>
    <x v="0"/>
    <x v="1"/>
    <n v="147249.29"/>
    <x v="2"/>
    <x v="2"/>
    <n v="592"/>
    <x v="1"/>
    <x v="0"/>
    <x v="0"/>
    <n v="63023.02"/>
    <x v="1"/>
    <x v="1"/>
    <x v="0"/>
  </r>
  <r>
    <n v="15793813"/>
    <s v="Onochie"/>
    <x v="0"/>
    <x v="1"/>
    <n v="36"/>
    <x v="0"/>
    <x v="3"/>
    <n v="103688.19"/>
    <x v="2"/>
    <x v="0"/>
    <n v="774"/>
    <x v="2"/>
    <x v="1"/>
    <x v="0"/>
    <n v="118971.74"/>
    <x v="1"/>
    <x v="0"/>
    <x v="1"/>
  </r>
  <r>
    <n v="15694395"/>
    <s v="Ts'ui"/>
    <x v="0"/>
    <x v="0"/>
    <n v="29"/>
    <x v="1"/>
    <x v="1"/>
    <n v="138740.24"/>
    <x v="2"/>
    <x v="2"/>
    <n v="620"/>
    <x v="0"/>
    <x v="1"/>
    <x v="1"/>
    <n v="154700.60999999999"/>
    <x v="1"/>
    <x v="2"/>
    <x v="0"/>
  </r>
  <r>
    <n v="15764195"/>
    <s v="Newsom"/>
    <x v="1"/>
    <x v="1"/>
    <n v="39"/>
    <x v="0"/>
    <x v="4"/>
    <n v="111900.14"/>
    <x v="2"/>
    <x v="0"/>
    <n v="519"/>
    <x v="1"/>
    <x v="0"/>
    <x v="0"/>
    <n v="97577.17"/>
    <x v="1"/>
    <x v="0"/>
    <x v="2"/>
  </r>
  <r>
    <n v="15744919"/>
    <s v="Genovese"/>
    <x v="1"/>
    <x v="0"/>
    <n v="37"/>
    <x v="0"/>
    <x v="10"/>
    <n v="152760.24"/>
    <x v="2"/>
    <x v="0"/>
    <n v="734"/>
    <x v="2"/>
    <x v="0"/>
    <x v="0"/>
    <n v="48990.5"/>
    <x v="1"/>
    <x v="3"/>
    <x v="0"/>
  </r>
  <r>
    <n v="15671655"/>
    <s v="Thorpe"/>
    <x v="2"/>
    <x v="1"/>
    <n v="31"/>
    <x v="0"/>
    <x v="3"/>
    <n v="143966.29999999999"/>
    <x v="2"/>
    <x v="2"/>
    <n v="763"/>
    <x v="2"/>
    <x v="0"/>
    <x v="0"/>
    <n v="140262.96"/>
    <x v="0"/>
    <x v="2"/>
    <x v="1"/>
  </r>
  <r>
    <n v="15654901"/>
    <s v="Horton"/>
    <x v="0"/>
    <x v="1"/>
    <n v="51"/>
    <x v="0"/>
    <x v="7"/>
    <n v="141556.96"/>
    <x v="2"/>
    <x v="0"/>
    <n v="733"/>
    <x v="2"/>
    <x v="0"/>
    <x v="1"/>
    <n v="130189.53"/>
    <x v="1"/>
    <x v="2"/>
    <x v="3"/>
  </r>
  <r>
    <n v="15649136"/>
    <s v="Williamson"/>
    <x v="0"/>
    <x v="0"/>
    <n v="43"/>
    <x v="0"/>
    <x v="5"/>
    <n v="0"/>
    <x v="0"/>
    <x v="2"/>
    <n v="650"/>
    <x v="0"/>
    <x v="0"/>
    <x v="0"/>
    <n v="16301.91"/>
    <x v="1"/>
    <x v="3"/>
    <x v="1"/>
  </r>
  <r>
    <n v="15775562"/>
    <s v="Shoobridge"/>
    <x v="0"/>
    <x v="0"/>
    <n v="33"/>
    <x v="0"/>
    <x v="8"/>
    <n v="0"/>
    <x v="0"/>
    <x v="2"/>
    <n v="538"/>
    <x v="1"/>
    <x v="0"/>
    <x v="1"/>
    <n v="126962.41"/>
    <x v="1"/>
    <x v="0"/>
    <x v="2"/>
  </r>
  <r>
    <n v="15807481"/>
    <s v="Peng"/>
    <x v="0"/>
    <x v="0"/>
    <n v="46"/>
    <x v="0"/>
    <x v="1"/>
    <n v="0"/>
    <x v="0"/>
    <x v="0"/>
    <n v="577"/>
    <x v="1"/>
    <x v="0"/>
    <x v="0"/>
    <n v="158750.53"/>
    <x v="1"/>
    <x v="2"/>
    <x v="0"/>
  </r>
  <r>
    <n v="15642885"/>
    <s v="Gray"/>
    <x v="0"/>
    <x v="1"/>
    <n v="30"/>
    <x v="0"/>
    <x v="2"/>
    <n v="0"/>
    <x v="0"/>
    <x v="2"/>
    <n v="792"/>
    <x v="3"/>
    <x v="0"/>
    <x v="1"/>
    <n v="199644.2"/>
    <x v="1"/>
    <x v="4"/>
    <x v="1"/>
  </r>
  <r>
    <n v="15789109"/>
    <s v="Watson"/>
    <x v="0"/>
    <x v="0"/>
    <n v="41"/>
    <x v="0"/>
    <x v="7"/>
    <n v="0"/>
    <x v="0"/>
    <x v="0"/>
    <n v="686"/>
    <x v="2"/>
    <x v="0"/>
    <x v="0"/>
    <n v="144272.71"/>
    <x v="0"/>
    <x v="2"/>
    <x v="3"/>
  </r>
  <r>
    <n v="15814004"/>
    <s v="Fyodorova"/>
    <x v="0"/>
    <x v="1"/>
    <n v="29"/>
    <x v="1"/>
    <x v="0"/>
    <n v="0"/>
    <x v="0"/>
    <x v="2"/>
    <n v="589"/>
    <x v="1"/>
    <x v="1"/>
    <x v="0"/>
    <n v="98320.27"/>
    <x v="1"/>
    <x v="0"/>
    <x v="0"/>
  </r>
  <r>
    <n v="15673619"/>
    <s v="Bazhenov"/>
    <x v="0"/>
    <x v="1"/>
    <n v="25"/>
    <x v="1"/>
    <x v="9"/>
    <n v="162560.32000000001"/>
    <x v="2"/>
    <x v="0"/>
    <n v="530"/>
    <x v="1"/>
    <x v="0"/>
    <x v="1"/>
    <n v="64129.03"/>
    <x v="1"/>
    <x v="1"/>
    <x v="3"/>
  </r>
  <r>
    <n v="15595135"/>
    <s v="Solomon"/>
    <x v="2"/>
    <x v="0"/>
    <n v="29"/>
    <x v="1"/>
    <x v="3"/>
    <n v="123229.46"/>
    <x v="2"/>
    <x v="0"/>
    <n v="778"/>
    <x v="2"/>
    <x v="0"/>
    <x v="1"/>
    <n v="181221.09"/>
    <x v="1"/>
    <x v="4"/>
    <x v="1"/>
  </r>
  <r>
    <n v="15583681"/>
    <s v="Layh"/>
    <x v="1"/>
    <x v="1"/>
    <n v="31"/>
    <x v="0"/>
    <x v="3"/>
    <n v="76665.710000000006"/>
    <x v="1"/>
    <x v="2"/>
    <n v="616"/>
    <x v="0"/>
    <x v="0"/>
    <x v="0"/>
    <n v="163809.07999999999"/>
    <x v="1"/>
    <x v="2"/>
    <x v="1"/>
  </r>
  <r>
    <n v="15605000"/>
    <s v="John"/>
    <x v="0"/>
    <x v="1"/>
    <n v="38"/>
    <x v="0"/>
    <x v="9"/>
    <n v="140278.99"/>
    <x v="2"/>
    <x v="1"/>
    <n v="550"/>
    <x v="1"/>
    <x v="0"/>
    <x v="0"/>
    <n v="171457.06"/>
    <x v="0"/>
    <x v="4"/>
    <x v="3"/>
  </r>
  <r>
    <n v="15718071"/>
    <s v="Tuan"/>
    <x v="0"/>
    <x v="0"/>
    <n v="51"/>
    <x v="0"/>
    <x v="6"/>
    <n v="0"/>
    <x v="0"/>
    <x v="2"/>
    <n v="655"/>
    <x v="0"/>
    <x v="1"/>
    <x v="0"/>
    <n v="15801.02"/>
    <x v="1"/>
    <x v="3"/>
    <x v="2"/>
  </r>
  <r>
    <n v="15679760"/>
    <s v="Slattery"/>
    <x v="0"/>
    <x v="1"/>
    <n v="46"/>
    <x v="0"/>
    <x v="1"/>
    <n v="115764.32"/>
    <x v="2"/>
    <x v="2"/>
    <n v="721"/>
    <x v="2"/>
    <x v="1"/>
    <x v="1"/>
    <n v="102950.79"/>
    <x v="1"/>
    <x v="0"/>
    <x v="0"/>
  </r>
  <r>
    <n v="15654574"/>
    <s v="Onyekachi"/>
    <x v="2"/>
    <x v="1"/>
    <n v="36"/>
    <x v="0"/>
    <x v="8"/>
    <n v="131142.53"/>
    <x v="2"/>
    <x v="2"/>
    <n v="499"/>
    <x v="4"/>
    <x v="0"/>
    <x v="1"/>
    <n v="174918.46"/>
    <x v="1"/>
    <x v="4"/>
    <x v="2"/>
  </r>
  <r>
    <n v="15577178"/>
    <s v="Genovese"/>
    <x v="0"/>
    <x v="1"/>
    <n v="45"/>
    <x v="0"/>
    <x v="8"/>
    <n v="68375.27"/>
    <x v="1"/>
    <x v="0"/>
    <n v="511"/>
    <x v="1"/>
    <x v="0"/>
    <x v="1"/>
    <n v="193160.25"/>
    <x v="0"/>
    <x v="4"/>
    <x v="2"/>
  </r>
  <r>
    <n v="15595324"/>
    <s v="Daniels"/>
    <x v="2"/>
    <x v="0"/>
    <n v="39"/>
    <x v="0"/>
    <x v="8"/>
    <n v="117833.3"/>
    <x v="2"/>
    <x v="1"/>
    <n v="579"/>
    <x v="1"/>
    <x v="1"/>
    <x v="1"/>
    <n v="5831"/>
    <x v="0"/>
    <x v="3"/>
    <x v="2"/>
  </r>
  <r>
    <n v="15756932"/>
    <s v="Caldwell"/>
    <x v="1"/>
    <x v="0"/>
    <n v="36"/>
    <x v="0"/>
    <x v="3"/>
    <n v="0"/>
    <x v="0"/>
    <x v="2"/>
    <n v="696"/>
    <x v="2"/>
    <x v="0"/>
    <x v="0"/>
    <n v="82298.59"/>
    <x v="1"/>
    <x v="1"/>
    <x v="1"/>
  </r>
  <r>
    <n v="15726358"/>
    <s v="Chiemenam"/>
    <x v="0"/>
    <x v="1"/>
    <n v="34"/>
    <x v="0"/>
    <x v="3"/>
    <n v="0"/>
    <x v="0"/>
    <x v="2"/>
    <n v="681"/>
    <x v="2"/>
    <x v="1"/>
    <x v="1"/>
    <n v="130686.59"/>
    <x v="1"/>
    <x v="2"/>
    <x v="1"/>
  </r>
  <r>
    <n v="15595228"/>
    <s v="Wanliss"/>
    <x v="0"/>
    <x v="1"/>
    <n v="45"/>
    <x v="0"/>
    <x v="3"/>
    <n v="0"/>
    <x v="0"/>
    <x v="0"/>
    <n v="815"/>
    <x v="3"/>
    <x v="1"/>
    <x v="0"/>
    <n v="52885.23"/>
    <x v="0"/>
    <x v="1"/>
    <x v="1"/>
  </r>
  <r>
    <n v="15782530"/>
    <s v="Bruce"/>
    <x v="1"/>
    <x v="1"/>
    <n v="30"/>
    <x v="0"/>
    <x v="0"/>
    <n v="111093.01"/>
    <x v="2"/>
    <x v="0"/>
    <n v="681"/>
    <x v="2"/>
    <x v="0"/>
    <x v="1"/>
    <n v="68985.990000000005"/>
    <x v="1"/>
    <x v="1"/>
    <x v="0"/>
  </r>
  <r>
    <n v="15592877"/>
    <s v="Wright"/>
    <x v="1"/>
    <x v="1"/>
    <n v="42"/>
    <x v="0"/>
    <x v="9"/>
    <n v="132657.54999999999"/>
    <x v="2"/>
    <x v="0"/>
    <n v="641"/>
    <x v="0"/>
    <x v="0"/>
    <x v="1"/>
    <n v="35367.19"/>
    <x v="1"/>
    <x v="3"/>
    <x v="3"/>
  </r>
  <r>
    <n v="15651983"/>
    <s v="Fang"/>
    <x v="0"/>
    <x v="0"/>
    <n v="56"/>
    <x v="0"/>
    <x v="9"/>
    <n v="128882.49"/>
    <x v="2"/>
    <x v="0"/>
    <n v="591"/>
    <x v="1"/>
    <x v="0"/>
    <x v="0"/>
    <n v="196241.94"/>
    <x v="0"/>
    <x v="4"/>
    <x v="3"/>
  </r>
  <r>
    <n v="15746737"/>
    <s v="Eames"/>
    <x v="2"/>
    <x v="1"/>
    <n v="59"/>
    <x v="0"/>
    <x v="9"/>
    <n v="69129.59"/>
    <x v="1"/>
    <x v="0"/>
    <n v="565"/>
    <x v="1"/>
    <x v="0"/>
    <x v="0"/>
    <n v="170705.53"/>
    <x v="1"/>
    <x v="4"/>
    <x v="3"/>
  </r>
  <r>
    <n v="15774179"/>
    <s v="Sutherland"/>
    <x v="0"/>
    <x v="1"/>
    <n v="37"/>
    <x v="0"/>
    <x v="5"/>
    <n v="0"/>
    <x v="0"/>
    <x v="2"/>
    <n v="487"/>
    <x v="4"/>
    <x v="0"/>
    <x v="0"/>
    <n v="126477.41"/>
    <x v="1"/>
    <x v="0"/>
    <x v="1"/>
  </r>
  <r>
    <n v="15667265"/>
    <s v="Cavenagh"/>
    <x v="0"/>
    <x v="1"/>
    <n v="39"/>
    <x v="0"/>
    <x v="4"/>
    <n v="121404.64"/>
    <x v="2"/>
    <x v="0"/>
    <n v="729"/>
    <x v="2"/>
    <x v="0"/>
    <x v="0"/>
    <n v="159618.17000000001"/>
    <x v="1"/>
    <x v="2"/>
    <x v="2"/>
  </r>
  <r>
    <n v="15655123"/>
    <s v="Dumetolisa"/>
    <x v="1"/>
    <x v="0"/>
    <n v="45"/>
    <x v="0"/>
    <x v="9"/>
    <n v="131355.29999999999"/>
    <x v="2"/>
    <x v="1"/>
    <n v="505"/>
    <x v="1"/>
    <x v="0"/>
    <x v="1"/>
    <n v="195395.33"/>
    <x v="0"/>
    <x v="4"/>
    <x v="3"/>
  </r>
  <r>
    <n v="15595917"/>
    <s v="Mackay"/>
    <x v="0"/>
    <x v="0"/>
    <n v="35"/>
    <x v="0"/>
    <x v="1"/>
    <n v="102097.33"/>
    <x v="2"/>
    <x v="0"/>
    <n v="580"/>
    <x v="1"/>
    <x v="1"/>
    <x v="0"/>
    <n v="168285.85"/>
    <x v="1"/>
    <x v="2"/>
    <x v="0"/>
  </r>
  <r>
    <n v="15668385"/>
    <s v="Dellucci"/>
    <x v="0"/>
    <x v="1"/>
    <n v="40"/>
    <x v="0"/>
    <x v="1"/>
    <n v="154863.15"/>
    <x v="2"/>
    <x v="0"/>
    <n v="642"/>
    <x v="0"/>
    <x v="0"/>
    <x v="0"/>
    <n v="138052.51"/>
    <x v="1"/>
    <x v="2"/>
    <x v="0"/>
  </r>
  <r>
    <n v="15709476"/>
    <s v="Kenyon"/>
    <x v="1"/>
    <x v="0"/>
    <n v="41"/>
    <x v="0"/>
    <x v="6"/>
    <n v="99945.93"/>
    <x v="1"/>
    <x v="2"/>
    <n v="850"/>
    <x v="3"/>
    <x v="0"/>
    <x v="1"/>
    <n v="71179.31"/>
    <x v="1"/>
    <x v="1"/>
    <x v="2"/>
  </r>
  <r>
    <n v="15711218"/>
    <s v="Parry"/>
    <x v="2"/>
    <x v="1"/>
    <n v="39"/>
    <x v="0"/>
    <x v="0"/>
    <n v="121704.32000000001"/>
    <x v="2"/>
    <x v="2"/>
    <n v="616"/>
    <x v="0"/>
    <x v="0"/>
    <x v="1"/>
    <n v="55556.3"/>
    <x v="1"/>
    <x v="1"/>
    <x v="0"/>
  </r>
  <r>
    <n v="15798659"/>
    <s v="Kennedy"/>
    <x v="1"/>
    <x v="0"/>
    <n v="43"/>
    <x v="0"/>
    <x v="6"/>
    <n v="0"/>
    <x v="0"/>
    <x v="2"/>
    <n v="526"/>
    <x v="1"/>
    <x v="0"/>
    <x v="1"/>
    <n v="31705.19"/>
    <x v="1"/>
    <x v="3"/>
    <x v="2"/>
  </r>
  <r>
    <n v="15663939"/>
    <s v="Arnott"/>
    <x v="2"/>
    <x v="1"/>
    <n v="35"/>
    <x v="0"/>
    <x v="2"/>
    <n v="138782.76"/>
    <x v="2"/>
    <x v="0"/>
    <n v="523"/>
    <x v="1"/>
    <x v="0"/>
    <x v="0"/>
    <n v="186118.93"/>
    <x v="1"/>
    <x v="4"/>
    <x v="1"/>
  </r>
  <r>
    <n v="15694946"/>
    <s v="Hanson"/>
    <x v="0"/>
    <x v="1"/>
    <n v="35"/>
    <x v="0"/>
    <x v="9"/>
    <n v="0"/>
    <x v="0"/>
    <x v="2"/>
    <n v="663"/>
    <x v="2"/>
    <x v="0"/>
    <x v="0"/>
    <n v="195580.28"/>
    <x v="1"/>
    <x v="4"/>
    <x v="3"/>
  </r>
  <r>
    <n v="15631912"/>
    <s v="T'ao"/>
    <x v="0"/>
    <x v="1"/>
    <n v="30"/>
    <x v="0"/>
    <x v="2"/>
    <n v="136291.71"/>
    <x v="2"/>
    <x v="0"/>
    <n v="840"/>
    <x v="3"/>
    <x v="0"/>
    <x v="1"/>
    <n v="54113.38"/>
    <x v="1"/>
    <x v="1"/>
    <x v="1"/>
  </r>
  <r>
    <n v="15768816"/>
    <s v="Shen"/>
    <x v="2"/>
    <x v="1"/>
    <n v="42"/>
    <x v="0"/>
    <x v="10"/>
    <n v="107856.57"/>
    <x v="2"/>
    <x v="2"/>
    <n v="570"/>
    <x v="1"/>
    <x v="0"/>
    <x v="1"/>
    <n v="127528.84"/>
    <x v="1"/>
    <x v="0"/>
    <x v="0"/>
  </r>
  <r>
    <n v="15682268"/>
    <s v="Steere"/>
    <x v="2"/>
    <x v="0"/>
    <n v="26"/>
    <x v="1"/>
    <x v="1"/>
    <n v="108348.66"/>
    <x v="2"/>
    <x v="0"/>
    <n v="676"/>
    <x v="2"/>
    <x v="1"/>
    <x v="1"/>
    <n v="60231.74"/>
    <x v="0"/>
    <x v="1"/>
    <x v="0"/>
  </r>
  <r>
    <n v="15684801"/>
    <s v="Abbott"/>
    <x v="0"/>
    <x v="1"/>
    <n v="47"/>
    <x v="0"/>
    <x v="1"/>
    <n v="93871.95"/>
    <x v="1"/>
    <x v="1"/>
    <n v="689"/>
    <x v="2"/>
    <x v="0"/>
    <x v="1"/>
    <n v="156878.42000000001"/>
    <x v="0"/>
    <x v="2"/>
    <x v="0"/>
  </r>
  <r>
    <n v="15636428"/>
    <s v="Sutherland"/>
    <x v="1"/>
    <x v="0"/>
    <n v="45"/>
    <x v="0"/>
    <x v="1"/>
    <n v="0"/>
    <x v="0"/>
    <x v="0"/>
    <n v="703"/>
    <x v="2"/>
    <x v="0"/>
    <x v="1"/>
    <n v="182784.11"/>
    <x v="0"/>
    <x v="4"/>
    <x v="0"/>
  </r>
  <r>
    <n v="15809823"/>
    <s v="Thurgood"/>
    <x v="2"/>
    <x v="1"/>
    <n v="19"/>
    <x v="1"/>
    <x v="0"/>
    <n v="125860.2"/>
    <x v="2"/>
    <x v="0"/>
    <n v="491"/>
    <x v="4"/>
    <x v="1"/>
    <x v="1"/>
    <n v="129690.5"/>
    <x v="1"/>
    <x v="0"/>
    <x v="0"/>
  </r>
  <r>
    <n v="15699284"/>
    <s v="Johnson"/>
    <x v="0"/>
    <x v="1"/>
    <n v="49"/>
    <x v="0"/>
    <x v="2"/>
    <n v="172713.44"/>
    <x v="2"/>
    <x v="0"/>
    <n v="584"/>
    <x v="1"/>
    <x v="0"/>
    <x v="1"/>
    <n v="113860.81"/>
    <x v="1"/>
    <x v="0"/>
    <x v="1"/>
  </r>
  <r>
    <n v="15786993"/>
    <s v="Lung"/>
    <x v="0"/>
    <x v="0"/>
    <n v="51"/>
    <x v="0"/>
    <x v="8"/>
    <n v="0"/>
    <x v="0"/>
    <x v="2"/>
    <n v="810"/>
    <x v="3"/>
    <x v="1"/>
    <x v="0"/>
    <n v="184524.74"/>
    <x v="1"/>
    <x v="4"/>
    <x v="2"/>
  </r>
  <r>
    <n v="15709441"/>
    <s v="Cocci"/>
    <x v="1"/>
    <x v="0"/>
    <n v="59"/>
    <x v="0"/>
    <x v="2"/>
    <n v="0"/>
    <x v="0"/>
    <x v="0"/>
    <n v="745"/>
    <x v="2"/>
    <x v="0"/>
    <x v="0"/>
    <n v="36124.980000000003"/>
    <x v="1"/>
    <x v="3"/>
    <x v="1"/>
  </r>
  <r>
    <n v="15710257"/>
    <s v="Matveyeva"/>
    <x v="0"/>
    <x v="0"/>
    <n v="39"/>
    <x v="0"/>
    <x v="6"/>
    <n v="130786.92"/>
    <x v="2"/>
    <x v="0"/>
    <n v="625"/>
    <x v="0"/>
    <x v="1"/>
    <x v="0"/>
    <n v="121316.07"/>
    <x v="1"/>
    <x v="0"/>
    <x v="2"/>
  </r>
  <r>
    <n v="15582492"/>
    <s v="Moore"/>
    <x v="0"/>
    <x v="0"/>
    <n v="29"/>
    <x v="1"/>
    <x v="0"/>
    <n v="112367.34"/>
    <x v="2"/>
    <x v="0"/>
    <n v="535"/>
    <x v="1"/>
    <x v="0"/>
    <x v="1"/>
    <n v="185630.76"/>
    <x v="1"/>
    <x v="4"/>
    <x v="0"/>
  </r>
  <r>
    <n v="15575694"/>
    <s v="Yobachukwu"/>
    <x v="1"/>
    <x v="0"/>
    <n v="45"/>
    <x v="0"/>
    <x v="3"/>
    <n v="91091.06"/>
    <x v="1"/>
    <x v="2"/>
    <n v="729"/>
    <x v="2"/>
    <x v="0"/>
    <x v="1"/>
    <n v="71133.119999999995"/>
    <x v="1"/>
    <x v="1"/>
    <x v="1"/>
  </r>
  <r>
    <n v="15756820"/>
    <s v="Fleming"/>
    <x v="0"/>
    <x v="0"/>
    <n v="26"/>
    <x v="1"/>
    <x v="3"/>
    <n v="106198.5"/>
    <x v="2"/>
    <x v="0"/>
    <n v="655"/>
    <x v="0"/>
    <x v="1"/>
    <x v="0"/>
    <n v="32020.42"/>
    <x v="1"/>
    <x v="3"/>
    <x v="1"/>
  </r>
  <r>
    <n v="15766289"/>
    <s v="Dickinson"/>
    <x v="0"/>
    <x v="1"/>
    <n v="47"/>
    <x v="0"/>
    <x v="8"/>
    <n v="142669.93"/>
    <x v="2"/>
    <x v="2"/>
    <n v="751"/>
    <x v="2"/>
    <x v="0"/>
    <x v="1"/>
    <n v="162760.95999999999"/>
    <x v="1"/>
    <x v="2"/>
    <x v="2"/>
  </r>
  <r>
    <n v="15593014"/>
    <s v="Evseyev"/>
    <x v="0"/>
    <x v="1"/>
    <n v="33"/>
    <x v="0"/>
    <x v="1"/>
    <n v="112833.35"/>
    <x v="2"/>
    <x v="0"/>
    <n v="525"/>
    <x v="1"/>
    <x v="1"/>
    <x v="0"/>
    <n v="175178.56"/>
    <x v="1"/>
    <x v="4"/>
    <x v="0"/>
  </r>
  <r>
    <n v="15584545"/>
    <s v="Aksenov"/>
    <x v="0"/>
    <x v="0"/>
    <n v="40"/>
    <x v="0"/>
    <x v="8"/>
    <n v="0"/>
    <x v="0"/>
    <x v="2"/>
    <n v="532"/>
    <x v="1"/>
    <x v="1"/>
    <x v="0"/>
    <n v="177099.71"/>
    <x v="1"/>
    <x v="4"/>
    <x v="2"/>
  </r>
  <r>
    <n v="15675949"/>
    <s v="Fleming"/>
    <x v="1"/>
    <x v="0"/>
    <n v="43"/>
    <x v="0"/>
    <x v="4"/>
    <n v="0"/>
    <x v="0"/>
    <x v="2"/>
    <n v="696"/>
    <x v="2"/>
    <x v="0"/>
    <x v="0"/>
    <n v="66406.37"/>
    <x v="1"/>
    <x v="1"/>
    <x v="2"/>
  </r>
  <r>
    <n v="15672091"/>
    <s v="Ulyanov"/>
    <x v="2"/>
    <x v="0"/>
    <n v="32"/>
    <x v="0"/>
    <x v="0"/>
    <n v="104336.43"/>
    <x v="2"/>
    <x v="2"/>
    <n v="786"/>
    <x v="3"/>
    <x v="1"/>
    <x v="1"/>
    <n v="59559.81"/>
    <x v="1"/>
    <x v="1"/>
    <x v="0"/>
  </r>
  <r>
    <n v="15801658"/>
    <s v="Summers"/>
    <x v="0"/>
    <x v="1"/>
    <n v="55"/>
    <x v="0"/>
    <x v="5"/>
    <n v="104305.74"/>
    <x v="2"/>
    <x v="0"/>
    <n v="580"/>
    <x v="1"/>
    <x v="1"/>
    <x v="0"/>
    <n v="175750.21"/>
    <x v="1"/>
    <x v="4"/>
    <x v="1"/>
  </r>
  <r>
    <n v="15706185"/>
    <s v="Clements"/>
    <x v="2"/>
    <x v="1"/>
    <n v="47"/>
    <x v="0"/>
    <x v="8"/>
    <n v="140187.1"/>
    <x v="2"/>
    <x v="2"/>
    <n v="596"/>
    <x v="1"/>
    <x v="0"/>
    <x v="0"/>
    <n v="174311.3"/>
    <x v="1"/>
    <x v="4"/>
    <x v="2"/>
  </r>
  <r>
    <n v="15789863"/>
    <s v="Kazakova"/>
    <x v="0"/>
    <x v="1"/>
    <n v="39"/>
    <x v="0"/>
    <x v="4"/>
    <n v="0"/>
    <x v="0"/>
    <x v="2"/>
    <n v="683"/>
    <x v="2"/>
    <x v="0"/>
    <x v="1"/>
    <n v="171716.81"/>
    <x v="1"/>
    <x v="4"/>
    <x v="2"/>
  </r>
  <r>
    <n v="15720943"/>
    <s v="Pirozzi"/>
    <x v="0"/>
    <x v="0"/>
    <n v="45"/>
    <x v="0"/>
    <x v="1"/>
    <n v="114959.12"/>
    <x v="2"/>
    <x v="0"/>
    <n v="747"/>
    <x v="2"/>
    <x v="0"/>
    <x v="1"/>
    <n v="189362.39"/>
    <x v="0"/>
    <x v="4"/>
    <x v="0"/>
  </r>
  <r>
    <n v="15697997"/>
    <s v="Jamieson"/>
    <x v="0"/>
    <x v="1"/>
    <n v="33"/>
    <x v="0"/>
    <x v="8"/>
    <n v="164704.38"/>
    <x v="2"/>
    <x v="0"/>
    <n v="602"/>
    <x v="0"/>
    <x v="1"/>
    <x v="0"/>
    <n v="180716.1"/>
    <x v="0"/>
    <x v="4"/>
    <x v="2"/>
  </r>
  <r>
    <n v="15665416"/>
    <s v="Ferri"/>
    <x v="0"/>
    <x v="1"/>
    <n v="62"/>
    <x v="2"/>
    <x v="7"/>
    <n v="119096.55"/>
    <x v="2"/>
    <x v="0"/>
    <n v="779"/>
    <x v="2"/>
    <x v="1"/>
    <x v="0"/>
    <n v="116977.89"/>
    <x v="1"/>
    <x v="0"/>
    <x v="3"/>
  </r>
  <r>
    <n v="15660200"/>
    <s v="Mai"/>
    <x v="0"/>
    <x v="1"/>
    <n v="31"/>
    <x v="0"/>
    <x v="1"/>
    <n v="0"/>
    <x v="0"/>
    <x v="2"/>
    <n v="551"/>
    <x v="1"/>
    <x v="0"/>
    <x v="0"/>
    <n v="185105.44"/>
    <x v="1"/>
    <x v="4"/>
    <x v="0"/>
  </r>
  <r>
    <n v="15619653"/>
    <s v="Hannaford"/>
    <x v="0"/>
    <x v="1"/>
    <n v="47"/>
    <x v="0"/>
    <x v="0"/>
    <n v="0"/>
    <x v="0"/>
    <x v="0"/>
    <n v="666"/>
    <x v="2"/>
    <x v="0"/>
    <x v="1"/>
    <n v="35046.97"/>
    <x v="0"/>
    <x v="3"/>
    <x v="0"/>
  </r>
  <r>
    <n v="15773447"/>
    <s v="Fomin"/>
    <x v="1"/>
    <x v="1"/>
    <n v="30"/>
    <x v="0"/>
    <x v="2"/>
    <n v="0"/>
    <x v="0"/>
    <x v="0"/>
    <n v="526"/>
    <x v="1"/>
    <x v="0"/>
    <x v="1"/>
    <n v="36251"/>
    <x v="1"/>
    <x v="3"/>
    <x v="1"/>
  </r>
  <r>
    <n v="15739160"/>
    <s v="Mahon"/>
    <x v="0"/>
    <x v="0"/>
    <n v="41"/>
    <x v="0"/>
    <x v="9"/>
    <n v="115465.28"/>
    <x v="2"/>
    <x v="0"/>
    <n v="849"/>
    <x v="3"/>
    <x v="0"/>
    <x v="1"/>
    <n v="103174.5"/>
    <x v="1"/>
    <x v="0"/>
    <x v="3"/>
  </r>
  <r>
    <n v="15689237"/>
    <s v="Shaw"/>
    <x v="0"/>
    <x v="0"/>
    <n v="27"/>
    <x v="1"/>
    <x v="4"/>
    <n v="0"/>
    <x v="0"/>
    <x v="2"/>
    <n v="471"/>
    <x v="4"/>
    <x v="0"/>
    <x v="1"/>
    <n v="122642.09"/>
    <x v="1"/>
    <x v="0"/>
    <x v="2"/>
  </r>
  <r>
    <n v="15679297"/>
    <s v="Volkova"/>
    <x v="1"/>
    <x v="1"/>
    <n v="43"/>
    <x v="0"/>
    <x v="6"/>
    <n v="184926.61"/>
    <x v="2"/>
    <x v="0"/>
    <n v="628"/>
    <x v="0"/>
    <x v="0"/>
    <x v="1"/>
    <n v="122937.57"/>
    <x v="1"/>
    <x v="0"/>
    <x v="2"/>
  </r>
  <r>
    <n v="15591433"/>
    <s v="Miles"/>
    <x v="2"/>
    <x v="1"/>
    <n v="43"/>
    <x v="0"/>
    <x v="2"/>
    <n v="85957.88"/>
    <x v="1"/>
    <x v="2"/>
    <n v="674"/>
    <x v="2"/>
    <x v="0"/>
    <x v="1"/>
    <n v="8757.39"/>
    <x v="1"/>
    <x v="3"/>
    <x v="1"/>
  </r>
  <r>
    <n v="15642725"/>
    <s v="Madison"/>
    <x v="0"/>
    <x v="1"/>
    <n v="32"/>
    <x v="0"/>
    <x v="7"/>
    <n v="114084.6"/>
    <x v="2"/>
    <x v="0"/>
    <n v="797"/>
    <x v="3"/>
    <x v="1"/>
    <x v="0"/>
    <n v="125782.29"/>
    <x v="1"/>
    <x v="0"/>
    <x v="3"/>
  </r>
  <r>
    <n v="15701962"/>
    <s v="Scott"/>
    <x v="1"/>
    <x v="0"/>
    <n v="29"/>
    <x v="1"/>
    <x v="0"/>
    <n v="166930.76"/>
    <x v="2"/>
    <x v="2"/>
    <n v="590"/>
    <x v="1"/>
    <x v="0"/>
    <x v="1"/>
    <n v="122487.73"/>
    <x v="1"/>
    <x v="0"/>
    <x v="0"/>
  </r>
  <r>
    <n v="15811613"/>
    <s v="Voss"/>
    <x v="0"/>
    <x v="0"/>
    <n v="27"/>
    <x v="1"/>
    <x v="2"/>
    <n v="0"/>
    <x v="0"/>
    <x v="0"/>
    <n v="588"/>
    <x v="1"/>
    <x v="0"/>
    <x v="1"/>
    <n v="20066.38"/>
    <x v="1"/>
    <x v="3"/>
    <x v="1"/>
  </r>
  <r>
    <n v="15741049"/>
    <s v="Colebatch"/>
    <x v="0"/>
    <x v="1"/>
    <n v="29"/>
    <x v="1"/>
    <x v="3"/>
    <n v="0"/>
    <x v="0"/>
    <x v="2"/>
    <n v="577"/>
    <x v="1"/>
    <x v="0"/>
    <x v="0"/>
    <n v="55473.15"/>
    <x v="1"/>
    <x v="1"/>
    <x v="1"/>
  </r>
  <r>
    <n v="15724423"/>
    <s v="Wilson"/>
    <x v="0"/>
    <x v="0"/>
    <n v="38"/>
    <x v="0"/>
    <x v="5"/>
    <n v="107193.82"/>
    <x v="2"/>
    <x v="2"/>
    <n v="571"/>
    <x v="1"/>
    <x v="1"/>
    <x v="1"/>
    <n v="38962.94"/>
    <x v="1"/>
    <x v="3"/>
    <x v="1"/>
  </r>
  <r>
    <n v="15574305"/>
    <s v="T'ang"/>
    <x v="0"/>
    <x v="1"/>
    <n v="36"/>
    <x v="0"/>
    <x v="6"/>
    <n v="116275.12"/>
    <x v="2"/>
    <x v="0"/>
    <n v="680"/>
    <x v="2"/>
    <x v="0"/>
    <x v="0"/>
    <n v="63795.8"/>
    <x v="1"/>
    <x v="1"/>
    <x v="2"/>
  </r>
  <r>
    <n v="15678168"/>
    <s v="Gibson"/>
    <x v="1"/>
    <x v="0"/>
    <n v="27"/>
    <x v="1"/>
    <x v="3"/>
    <n v="0"/>
    <x v="0"/>
    <x v="2"/>
    <n v="648"/>
    <x v="0"/>
    <x v="0"/>
    <x v="0"/>
    <n v="163060.43"/>
    <x v="1"/>
    <x v="2"/>
    <x v="1"/>
  </r>
  <r>
    <n v="15697020"/>
    <s v="Hs?eh"/>
    <x v="0"/>
    <x v="1"/>
    <n v="39"/>
    <x v="0"/>
    <x v="0"/>
    <n v="91068.56"/>
    <x v="1"/>
    <x v="0"/>
    <n v="618"/>
    <x v="0"/>
    <x v="0"/>
    <x v="1"/>
    <n v="26578.69"/>
    <x v="1"/>
    <x v="3"/>
    <x v="0"/>
  </r>
  <r>
    <n v="15610801"/>
    <s v="Pan"/>
    <x v="2"/>
    <x v="1"/>
    <n v="41"/>
    <x v="0"/>
    <x v="8"/>
    <n v="123049.21"/>
    <x v="2"/>
    <x v="0"/>
    <n v="648"/>
    <x v="0"/>
    <x v="1"/>
    <x v="0"/>
    <n v="5066.76"/>
    <x v="1"/>
    <x v="3"/>
    <x v="2"/>
  </r>
  <r>
    <n v="15745232"/>
    <s v="Chikelu"/>
    <x v="0"/>
    <x v="0"/>
    <n v="39"/>
    <x v="0"/>
    <x v="5"/>
    <n v="0"/>
    <x v="0"/>
    <x v="2"/>
    <n v="759"/>
    <x v="2"/>
    <x v="0"/>
    <x v="0"/>
    <n v="140497.67000000001"/>
    <x v="1"/>
    <x v="2"/>
    <x v="1"/>
  </r>
  <r>
    <n v="15722758"/>
    <s v="Allan"/>
    <x v="0"/>
    <x v="1"/>
    <n v="40"/>
    <x v="0"/>
    <x v="3"/>
    <n v="0"/>
    <x v="0"/>
    <x v="2"/>
    <n v="585"/>
    <x v="1"/>
    <x v="1"/>
    <x v="1"/>
    <n v="146156.98000000001"/>
    <x v="1"/>
    <x v="2"/>
    <x v="1"/>
  </r>
  <r>
    <n v="15792102"/>
    <s v="Yefremova"/>
    <x v="0"/>
    <x v="0"/>
    <n v="42"/>
    <x v="0"/>
    <x v="6"/>
    <n v="137781.65"/>
    <x v="2"/>
    <x v="0"/>
    <n v="774"/>
    <x v="2"/>
    <x v="1"/>
    <x v="1"/>
    <n v="199316.19"/>
    <x v="1"/>
    <x v="4"/>
    <x v="2"/>
  </r>
  <r>
    <n v="15675185"/>
    <s v="Chuang"/>
    <x v="2"/>
    <x v="0"/>
    <n v="48"/>
    <x v="0"/>
    <x v="0"/>
    <n v="108128.96000000001"/>
    <x v="2"/>
    <x v="2"/>
    <n v="697"/>
    <x v="2"/>
    <x v="0"/>
    <x v="0"/>
    <n v="103944.37"/>
    <x v="1"/>
    <x v="0"/>
    <x v="0"/>
  </r>
  <r>
    <n v="15801247"/>
    <s v="Fan"/>
    <x v="1"/>
    <x v="1"/>
    <n v="39"/>
    <x v="0"/>
    <x v="7"/>
    <n v="105317.73"/>
    <x v="2"/>
    <x v="2"/>
    <n v="605"/>
    <x v="0"/>
    <x v="0"/>
    <x v="1"/>
    <n v="138021.35999999999"/>
    <x v="1"/>
    <x v="2"/>
    <x v="3"/>
  </r>
  <r>
    <n v="15725660"/>
    <s v="Dellucci"/>
    <x v="0"/>
    <x v="1"/>
    <n v="20"/>
    <x v="1"/>
    <x v="1"/>
    <n v="80569.73"/>
    <x v="1"/>
    <x v="0"/>
    <n v="676"/>
    <x v="2"/>
    <x v="1"/>
    <x v="1"/>
    <n v="68621.98"/>
    <x v="1"/>
    <x v="1"/>
    <x v="0"/>
  </r>
  <r>
    <n v="15638963"/>
    <s v="Garran"/>
    <x v="0"/>
    <x v="0"/>
    <n v="22"/>
    <x v="1"/>
    <x v="4"/>
    <n v="174852.89"/>
    <x v="2"/>
    <x v="0"/>
    <n v="678"/>
    <x v="2"/>
    <x v="0"/>
    <x v="0"/>
    <n v="28149.06"/>
    <x v="1"/>
    <x v="3"/>
    <x v="2"/>
  </r>
  <r>
    <n v="15800061"/>
    <s v="Moretti"/>
    <x v="1"/>
    <x v="0"/>
    <n v="45"/>
    <x v="0"/>
    <x v="6"/>
    <n v="89158.94"/>
    <x v="1"/>
    <x v="1"/>
    <n v="495"/>
    <x v="4"/>
    <x v="0"/>
    <x v="1"/>
    <n v="135169.76"/>
    <x v="0"/>
    <x v="2"/>
    <x v="2"/>
  </r>
  <r>
    <n v="15578006"/>
    <s v="Yao"/>
    <x v="0"/>
    <x v="0"/>
    <n v="85"/>
    <x v="2"/>
    <x v="7"/>
    <n v="0"/>
    <x v="0"/>
    <x v="2"/>
    <n v="787"/>
    <x v="3"/>
    <x v="0"/>
    <x v="0"/>
    <n v="116537.96"/>
    <x v="1"/>
    <x v="0"/>
    <x v="3"/>
  </r>
  <r>
    <n v="15668504"/>
    <s v="Lucchesi"/>
    <x v="0"/>
    <x v="1"/>
    <n v="36"/>
    <x v="0"/>
    <x v="0"/>
    <n v="89800.14"/>
    <x v="1"/>
    <x v="0"/>
    <n v="770"/>
    <x v="2"/>
    <x v="0"/>
    <x v="0"/>
    <n v="105922.69"/>
    <x v="1"/>
    <x v="0"/>
    <x v="0"/>
  </r>
  <r>
    <n v="15687491"/>
    <s v="Nkemdilim"/>
    <x v="2"/>
    <x v="1"/>
    <n v="45"/>
    <x v="0"/>
    <x v="9"/>
    <n v="101207.75"/>
    <x v="2"/>
    <x v="0"/>
    <n v="817"/>
    <x v="3"/>
    <x v="1"/>
    <x v="1"/>
    <n v="88211.12"/>
    <x v="0"/>
    <x v="1"/>
    <x v="3"/>
  </r>
  <r>
    <n v="15610403"/>
    <s v="Anderson"/>
    <x v="0"/>
    <x v="1"/>
    <n v="43"/>
    <x v="0"/>
    <x v="1"/>
    <n v="106086.42"/>
    <x v="2"/>
    <x v="2"/>
    <n v="659"/>
    <x v="0"/>
    <x v="0"/>
    <x v="1"/>
    <n v="26900.63"/>
    <x v="1"/>
    <x v="3"/>
    <x v="0"/>
  </r>
  <r>
    <n v="15741094"/>
    <s v="Sagese"/>
    <x v="0"/>
    <x v="1"/>
    <n v="21"/>
    <x v="1"/>
    <x v="1"/>
    <n v="0"/>
    <x v="0"/>
    <x v="2"/>
    <n v="693"/>
    <x v="2"/>
    <x v="0"/>
    <x v="0"/>
    <n v="3494.02"/>
    <x v="1"/>
    <x v="3"/>
    <x v="0"/>
  </r>
  <r>
    <n v="15807909"/>
    <s v="Rubensohn"/>
    <x v="0"/>
    <x v="1"/>
    <n v="47"/>
    <x v="0"/>
    <x v="9"/>
    <n v="0"/>
    <x v="0"/>
    <x v="2"/>
    <n v="744"/>
    <x v="2"/>
    <x v="0"/>
    <x v="1"/>
    <n v="113163.17"/>
    <x v="1"/>
    <x v="0"/>
    <x v="3"/>
  </r>
  <r>
    <n v="15666141"/>
    <s v="Baldwin"/>
    <x v="1"/>
    <x v="0"/>
    <n v="26"/>
    <x v="1"/>
    <x v="2"/>
    <n v="101440.36"/>
    <x v="2"/>
    <x v="2"/>
    <n v="829"/>
    <x v="3"/>
    <x v="0"/>
    <x v="0"/>
    <n v="19324.5"/>
    <x v="1"/>
    <x v="3"/>
    <x v="1"/>
  </r>
  <r>
    <n v="15617134"/>
    <s v="Iqbal"/>
    <x v="0"/>
    <x v="1"/>
    <n v="38"/>
    <x v="0"/>
    <x v="4"/>
    <n v="0"/>
    <x v="0"/>
    <x v="2"/>
    <n v="716"/>
    <x v="2"/>
    <x v="0"/>
    <x v="1"/>
    <n v="189678.7"/>
    <x v="1"/>
    <x v="4"/>
    <x v="2"/>
  </r>
  <r>
    <n v="15783029"/>
    <s v="Monaldo"/>
    <x v="0"/>
    <x v="1"/>
    <n v="34"/>
    <x v="0"/>
    <x v="3"/>
    <n v="106603.74"/>
    <x v="2"/>
    <x v="2"/>
    <n v="671"/>
    <x v="2"/>
    <x v="0"/>
    <x v="0"/>
    <n v="26387.71"/>
    <x v="1"/>
    <x v="3"/>
    <x v="1"/>
  </r>
  <r>
    <n v="15622833"/>
    <s v="Mahon"/>
    <x v="2"/>
    <x v="0"/>
    <n v="29"/>
    <x v="1"/>
    <x v="7"/>
    <n v="130420.2"/>
    <x v="2"/>
    <x v="2"/>
    <n v="835"/>
    <x v="3"/>
    <x v="1"/>
    <x v="1"/>
    <n v="106276.55"/>
    <x v="1"/>
    <x v="0"/>
    <x v="3"/>
  </r>
  <r>
    <n v="15746422"/>
    <s v="Muir"/>
    <x v="0"/>
    <x v="0"/>
    <n v="38"/>
    <x v="0"/>
    <x v="1"/>
    <n v="0"/>
    <x v="0"/>
    <x v="0"/>
    <n v="636"/>
    <x v="0"/>
    <x v="0"/>
    <x v="1"/>
    <n v="45015.38"/>
    <x v="1"/>
    <x v="3"/>
    <x v="0"/>
  </r>
  <r>
    <n v="15750839"/>
    <s v="Burns"/>
    <x v="1"/>
    <x v="1"/>
    <n v="29"/>
    <x v="1"/>
    <x v="0"/>
    <n v="45022.23"/>
    <x v="1"/>
    <x v="0"/>
    <n v="649"/>
    <x v="0"/>
    <x v="0"/>
    <x v="0"/>
    <n v="173495.77"/>
    <x v="1"/>
    <x v="4"/>
    <x v="0"/>
  </r>
  <r>
    <n v="15749130"/>
    <s v="Dyer"/>
    <x v="2"/>
    <x v="1"/>
    <n v="27"/>
    <x v="1"/>
    <x v="1"/>
    <n v="74298.429999999993"/>
    <x v="1"/>
    <x v="0"/>
    <n v="621"/>
    <x v="0"/>
    <x v="0"/>
    <x v="0"/>
    <n v="52581.96"/>
    <x v="1"/>
    <x v="1"/>
    <x v="0"/>
  </r>
  <r>
    <n v="15779862"/>
    <s v="Lyons"/>
    <x v="2"/>
    <x v="0"/>
    <n v="31"/>
    <x v="0"/>
    <x v="6"/>
    <n v="133003.03"/>
    <x v="2"/>
    <x v="0"/>
    <n v="658"/>
    <x v="0"/>
    <x v="1"/>
    <x v="0"/>
    <n v="146339.26999999999"/>
    <x v="0"/>
    <x v="2"/>
    <x v="2"/>
  </r>
  <r>
    <n v="15767871"/>
    <s v="H?"/>
    <x v="1"/>
    <x v="1"/>
    <n v="48"/>
    <x v="0"/>
    <x v="3"/>
    <n v="0"/>
    <x v="0"/>
    <x v="2"/>
    <n v="784"/>
    <x v="3"/>
    <x v="0"/>
    <x v="0"/>
    <n v="182609.97"/>
    <x v="1"/>
    <x v="4"/>
    <x v="1"/>
  </r>
  <r>
    <n v="15679651"/>
    <s v="Gardiner"/>
    <x v="1"/>
    <x v="0"/>
    <n v="37"/>
    <x v="0"/>
    <x v="1"/>
    <n v="136689.66"/>
    <x v="2"/>
    <x v="0"/>
    <n v="783"/>
    <x v="3"/>
    <x v="0"/>
    <x v="1"/>
    <n v="197890.65"/>
    <x v="1"/>
    <x v="4"/>
    <x v="0"/>
  </r>
  <r>
    <n v="15576219"/>
    <s v="Cameron"/>
    <x v="0"/>
    <x v="1"/>
    <n v="32"/>
    <x v="0"/>
    <x v="4"/>
    <n v="0"/>
    <x v="0"/>
    <x v="2"/>
    <n v="615"/>
    <x v="0"/>
    <x v="0"/>
    <x v="0"/>
    <n v="6225.63"/>
    <x v="1"/>
    <x v="3"/>
    <x v="2"/>
  </r>
  <r>
    <n v="15699247"/>
    <s v="Chapman"/>
    <x v="0"/>
    <x v="0"/>
    <n v="44"/>
    <x v="0"/>
    <x v="8"/>
    <n v="0"/>
    <x v="0"/>
    <x v="2"/>
    <n v="791"/>
    <x v="3"/>
    <x v="0"/>
    <x v="0"/>
    <n v="123977.86"/>
    <x v="0"/>
    <x v="0"/>
    <x v="2"/>
  </r>
  <r>
    <n v="15619087"/>
    <s v="Taylor"/>
    <x v="0"/>
    <x v="1"/>
    <n v="53"/>
    <x v="0"/>
    <x v="1"/>
    <n v="102520.37"/>
    <x v="2"/>
    <x v="0"/>
    <n v="762"/>
    <x v="2"/>
    <x v="0"/>
    <x v="0"/>
    <n v="170195.4"/>
    <x v="1"/>
    <x v="4"/>
    <x v="0"/>
  </r>
  <r>
    <n v="15605327"/>
    <s v="Namatjira"/>
    <x v="0"/>
    <x v="1"/>
    <n v="35"/>
    <x v="0"/>
    <x v="0"/>
    <n v="0"/>
    <x v="0"/>
    <x v="2"/>
    <n v="607"/>
    <x v="0"/>
    <x v="0"/>
    <x v="0"/>
    <n v="114190.3"/>
    <x v="1"/>
    <x v="0"/>
    <x v="0"/>
  </r>
  <r>
    <n v="15610140"/>
    <s v="He"/>
    <x v="0"/>
    <x v="0"/>
    <n v="34"/>
    <x v="0"/>
    <x v="8"/>
    <n v="0"/>
    <x v="0"/>
    <x v="2"/>
    <n v="601"/>
    <x v="0"/>
    <x v="0"/>
    <x v="1"/>
    <n v="27022.57"/>
    <x v="1"/>
    <x v="3"/>
    <x v="2"/>
  </r>
  <r>
    <n v="15791174"/>
    <s v="Leibius"/>
    <x v="1"/>
    <x v="1"/>
    <n v="67"/>
    <x v="2"/>
    <x v="1"/>
    <n v="88382.01"/>
    <x v="1"/>
    <x v="0"/>
    <n v="540"/>
    <x v="1"/>
    <x v="1"/>
    <x v="0"/>
    <n v="59457"/>
    <x v="1"/>
    <x v="1"/>
    <x v="0"/>
  </r>
  <r>
    <n v="15602373"/>
    <s v="White"/>
    <x v="0"/>
    <x v="1"/>
    <n v="44"/>
    <x v="0"/>
    <x v="4"/>
    <n v="115049.15"/>
    <x v="2"/>
    <x v="2"/>
    <n v="812"/>
    <x v="3"/>
    <x v="0"/>
    <x v="1"/>
    <n v="165038.41"/>
    <x v="1"/>
    <x v="2"/>
    <x v="2"/>
  </r>
  <r>
    <n v="15762605"/>
    <s v="Wall"/>
    <x v="0"/>
    <x v="1"/>
    <n v="58"/>
    <x v="0"/>
    <x v="1"/>
    <n v="104796.54"/>
    <x v="2"/>
    <x v="0"/>
    <n v="685"/>
    <x v="2"/>
    <x v="0"/>
    <x v="0"/>
    <n v="154181.41"/>
    <x v="1"/>
    <x v="2"/>
    <x v="0"/>
  </r>
  <r>
    <n v="15598840"/>
    <s v="Moretti"/>
    <x v="0"/>
    <x v="1"/>
    <n v="33"/>
    <x v="0"/>
    <x v="1"/>
    <n v="123082.08"/>
    <x v="2"/>
    <x v="0"/>
    <n v="680"/>
    <x v="2"/>
    <x v="0"/>
    <x v="1"/>
    <n v="134960.98000000001"/>
    <x v="1"/>
    <x v="2"/>
    <x v="0"/>
  </r>
  <r>
    <n v="15744279"/>
    <s v="Patterson"/>
    <x v="1"/>
    <x v="0"/>
    <n v="58"/>
    <x v="0"/>
    <x v="2"/>
    <n v="0"/>
    <x v="0"/>
    <x v="2"/>
    <n v="680"/>
    <x v="2"/>
    <x v="0"/>
    <x v="0"/>
    <n v="65708.5"/>
    <x v="1"/>
    <x v="1"/>
    <x v="1"/>
  </r>
  <r>
    <n v="15670619"/>
    <s v="Coppin"/>
    <x v="0"/>
    <x v="0"/>
    <n v="33"/>
    <x v="0"/>
    <x v="2"/>
    <n v="0"/>
    <x v="0"/>
    <x v="2"/>
    <n v="631"/>
    <x v="0"/>
    <x v="1"/>
    <x v="1"/>
    <n v="117374.22"/>
    <x v="1"/>
    <x v="0"/>
    <x v="1"/>
  </r>
  <r>
    <n v="15599533"/>
    <s v="Tsao"/>
    <x v="0"/>
    <x v="0"/>
    <n v="43"/>
    <x v="0"/>
    <x v="3"/>
    <n v="0"/>
    <x v="0"/>
    <x v="2"/>
    <n v="569"/>
    <x v="1"/>
    <x v="0"/>
    <x v="0"/>
    <n v="77703.19"/>
    <x v="1"/>
    <x v="1"/>
    <x v="1"/>
  </r>
  <r>
    <n v="15757837"/>
    <s v="Kao"/>
    <x v="2"/>
    <x v="1"/>
    <n v="33"/>
    <x v="0"/>
    <x v="6"/>
    <n v="88311.48"/>
    <x v="1"/>
    <x v="2"/>
    <n v="584"/>
    <x v="1"/>
    <x v="0"/>
    <x v="0"/>
    <n v="177651.38"/>
    <x v="1"/>
    <x v="4"/>
    <x v="2"/>
  </r>
  <r>
    <n v="15697574"/>
    <s v="Stewart"/>
    <x v="0"/>
    <x v="0"/>
    <n v="40"/>
    <x v="0"/>
    <x v="9"/>
    <n v="0"/>
    <x v="0"/>
    <x v="1"/>
    <n v="582"/>
    <x v="1"/>
    <x v="0"/>
    <x v="0"/>
    <n v="60954.45"/>
    <x v="1"/>
    <x v="1"/>
    <x v="3"/>
  </r>
  <r>
    <n v="15578738"/>
    <s v="Tuan"/>
    <x v="0"/>
    <x v="1"/>
    <n v="32"/>
    <x v="0"/>
    <x v="3"/>
    <n v="71872.19"/>
    <x v="1"/>
    <x v="0"/>
    <n v="609"/>
    <x v="0"/>
    <x v="0"/>
    <x v="0"/>
    <n v="151924.9"/>
    <x v="1"/>
    <x v="2"/>
    <x v="1"/>
  </r>
  <r>
    <n v="15762228"/>
    <s v="Barnes"/>
    <x v="1"/>
    <x v="1"/>
    <n v="35"/>
    <x v="0"/>
    <x v="5"/>
    <n v="110046.93"/>
    <x v="2"/>
    <x v="2"/>
    <n v="506"/>
    <x v="1"/>
    <x v="0"/>
    <x v="1"/>
    <n v="26318.73"/>
    <x v="1"/>
    <x v="3"/>
    <x v="1"/>
  </r>
  <r>
    <n v="15614827"/>
    <s v="Sun"/>
    <x v="0"/>
    <x v="1"/>
    <n v="42"/>
    <x v="0"/>
    <x v="2"/>
    <n v="104430.08"/>
    <x v="2"/>
    <x v="0"/>
    <n v="503"/>
    <x v="1"/>
    <x v="0"/>
    <x v="0"/>
    <n v="147557.71"/>
    <x v="1"/>
    <x v="2"/>
    <x v="1"/>
  </r>
  <r>
    <n v="15789815"/>
    <s v="Fallaci"/>
    <x v="0"/>
    <x v="0"/>
    <n v="28"/>
    <x v="1"/>
    <x v="8"/>
    <n v="0"/>
    <x v="0"/>
    <x v="2"/>
    <n v="503"/>
    <x v="1"/>
    <x v="0"/>
    <x v="1"/>
    <n v="125918.17"/>
    <x v="1"/>
    <x v="0"/>
    <x v="2"/>
  </r>
  <r>
    <n v="15579781"/>
    <s v="Buccho"/>
    <x v="2"/>
    <x v="1"/>
    <n v="31"/>
    <x v="0"/>
    <x v="7"/>
    <n v="138653.51"/>
    <x v="2"/>
    <x v="0"/>
    <n v="806"/>
    <x v="3"/>
    <x v="0"/>
    <x v="1"/>
    <n v="190803.37"/>
    <x v="1"/>
    <x v="4"/>
    <x v="3"/>
  </r>
  <r>
    <n v="15587013"/>
    <s v="Tien"/>
    <x v="0"/>
    <x v="0"/>
    <n v="31"/>
    <x v="0"/>
    <x v="3"/>
    <n v="102575.03999999999"/>
    <x v="2"/>
    <x v="0"/>
    <n v="653"/>
    <x v="0"/>
    <x v="0"/>
    <x v="0"/>
    <n v="11043.54"/>
    <x v="1"/>
    <x v="3"/>
    <x v="1"/>
  </r>
  <r>
    <n v="15570932"/>
    <s v="Pirozzi"/>
    <x v="0"/>
    <x v="1"/>
    <n v="43"/>
    <x v="0"/>
    <x v="3"/>
    <n v="137780.74"/>
    <x v="2"/>
    <x v="2"/>
    <n v="666"/>
    <x v="2"/>
    <x v="0"/>
    <x v="0"/>
    <n v="119100.05"/>
    <x v="0"/>
    <x v="0"/>
    <x v="1"/>
  </r>
  <r>
    <n v="15794661"/>
    <s v="Liu"/>
    <x v="1"/>
    <x v="1"/>
    <n v="32"/>
    <x v="0"/>
    <x v="0"/>
    <n v="0"/>
    <x v="0"/>
    <x v="2"/>
    <n v="674"/>
    <x v="2"/>
    <x v="0"/>
    <x v="1"/>
    <n v="140579.17000000001"/>
    <x v="1"/>
    <x v="2"/>
    <x v="0"/>
  </r>
  <r>
    <n v="15581654"/>
    <s v="Long"/>
    <x v="0"/>
    <x v="1"/>
    <n v="32"/>
    <x v="0"/>
    <x v="3"/>
    <n v="0"/>
    <x v="0"/>
    <x v="2"/>
    <n v="798"/>
    <x v="3"/>
    <x v="1"/>
    <x v="0"/>
    <n v="37731.949999999997"/>
    <x v="1"/>
    <x v="3"/>
    <x v="1"/>
  </r>
  <r>
    <n v="15644296"/>
    <s v="Scott"/>
    <x v="0"/>
    <x v="0"/>
    <n v="30"/>
    <x v="0"/>
    <x v="2"/>
    <n v="105209.54"/>
    <x v="2"/>
    <x v="0"/>
    <n v="740"/>
    <x v="2"/>
    <x v="0"/>
    <x v="1"/>
    <n v="1852.58"/>
    <x v="1"/>
    <x v="3"/>
    <x v="1"/>
  </r>
  <r>
    <n v="15614420"/>
    <s v="Gerasimova"/>
    <x v="2"/>
    <x v="0"/>
    <n v="32"/>
    <x v="0"/>
    <x v="10"/>
    <n v="109570.21"/>
    <x v="2"/>
    <x v="2"/>
    <n v="531"/>
    <x v="1"/>
    <x v="0"/>
    <x v="0"/>
    <n v="172049.84"/>
    <x v="1"/>
    <x v="4"/>
    <x v="0"/>
  </r>
  <r>
    <n v="15609653"/>
    <s v="Ifeatu"/>
    <x v="2"/>
    <x v="0"/>
    <n v="44"/>
    <x v="0"/>
    <x v="5"/>
    <n v="118715.86"/>
    <x v="2"/>
    <x v="0"/>
    <n v="614"/>
    <x v="0"/>
    <x v="0"/>
    <x v="1"/>
    <n v="133591.10999999999"/>
    <x v="0"/>
    <x v="2"/>
    <x v="1"/>
  </r>
  <r>
    <n v="15594577"/>
    <s v="De Luca"/>
    <x v="0"/>
    <x v="1"/>
    <n v="35"/>
    <x v="0"/>
    <x v="7"/>
    <n v="0"/>
    <x v="0"/>
    <x v="2"/>
    <n v="556"/>
    <x v="1"/>
    <x v="0"/>
    <x v="0"/>
    <n v="192751.18"/>
    <x v="1"/>
    <x v="4"/>
    <x v="3"/>
  </r>
  <r>
    <n v="15584114"/>
    <s v="Ogbonnaya"/>
    <x v="2"/>
    <x v="0"/>
    <n v="43"/>
    <x v="0"/>
    <x v="0"/>
    <n v="153393.18"/>
    <x v="2"/>
    <x v="2"/>
    <n v="678"/>
    <x v="2"/>
    <x v="0"/>
    <x v="0"/>
    <n v="193828.27"/>
    <x v="1"/>
    <x v="4"/>
    <x v="0"/>
  </r>
  <r>
    <n v="15673367"/>
    <s v="Humffray"/>
    <x v="2"/>
    <x v="1"/>
    <n v="33"/>
    <x v="0"/>
    <x v="5"/>
    <n v="132603.35999999999"/>
    <x v="2"/>
    <x v="0"/>
    <n v="587"/>
    <x v="1"/>
    <x v="0"/>
    <x v="1"/>
    <n v="55775.72"/>
    <x v="1"/>
    <x v="1"/>
    <x v="1"/>
  </r>
  <r>
    <n v="15685576"/>
    <s v="Degtyaryov"/>
    <x v="1"/>
    <x v="0"/>
    <n v="36"/>
    <x v="0"/>
    <x v="5"/>
    <n v="0"/>
    <x v="0"/>
    <x v="2"/>
    <n v="527"/>
    <x v="1"/>
    <x v="0"/>
    <x v="0"/>
    <n v="102280.29"/>
    <x v="1"/>
    <x v="0"/>
    <x v="1"/>
  </r>
  <r>
    <n v="15774727"/>
    <s v="Monaldo"/>
    <x v="2"/>
    <x v="0"/>
    <n v="34"/>
    <x v="0"/>
    <x v="1"/>
    <n v="129398.01"/>
    <x v="2"/>
    <x v="2"/>
    <n v="757"/>
    <x v="2"/>
    <x v="1"/>
    <x v="1"/>
    <n v="44965.440000000002"/>
    <x v="1"/>
    <x v="3"/>
    <x v="0"/>
  </r>
  <r>
    <n v="15694288"/>
    <s v="Cawthorne"/>
    <x v="1"/>
    <x v="1"/>
    <n v="28"/>
    <x v="1"/>
    <x v="6"/>
    <n v="0"/>
    <x v="0"/>
    <x v="2"/>
    <n v="468"/>
    <x v="4"/>
    <x v="0"/>
    <x v="1"/>
    <n v="170661.02"/>
    <x v="1"/>
    <x v="4"/>
    <x v="2"/>
  </r>
  <r>
    <n v="15603319"/>
    <s v="Graham"/>
    <x v="0"/>
    <x v="1"/>
    <n v="29"/>
    <x v="1"/>
    <x v="0"/>
    <n v="151352.74"/>
    <x v="2"/>
    <x v="0"/>
    <n v="693"/>
    <x v="2"/>
    <x v="1"/>
    <x v="1"/>
    <n v="197145.89"/>
    <x v="1"/>
    <x v="4"/>
    <x v="0"/>
  </r>
  <r>
    <n v="15759066"/>
    <s v="Carpenter"/>
    <x v="0"/>
    <x v="0"/>
    <n v="44"/>
    <x v="0"/>
    <x v="8"/>
    <n v="136836.49"/>
    <x v="2"/>
    <x v="0"/>
    <n v="483"/>
    <x v="4"/>
    <x v="0"/>
    <x v="1"/>
    <n v="192359.9"/>
    <x v="0"/>
    <x v="4"/>
    <x v="2"/>
  </r>
  <r>
    <n v="15814816"/>
    <s v="Kambinachi"/>
    <x v="0"/>
    <x v="1"/>
    <n v="40"/>
    <x v="0"/>
    <x v="4"/>
    <n v="91592.06"/>
    <x v="1"/>
    <x v="0"/>
    <n v="466"/>
    <x v="4"/>
    <x v="0"/>
    <x v="1"/>
    <n v="141210.18"/>
    <x v="0"/>
    <x v="2"/>
    <x v="2"/>
  </r>
  <r>
    <n v="15724402"/>
    <s v="Tyler"/>
    <x v="0"/>
    <x v="0"/>
    <n v="30"/>
    <x v="0"/>
    <x v="2"/>
    <n v="0"/>
    <x v="0"/>
    <x v="2"/>
    <n v="770"/>
    <x v="2"/>
    <x v="0"/>
    <x v="1"/>
    <n v="100557.03"/>
    <x v="1"/>
    <x v="0"/>
    <x v="1"/>
  </r>
  <r>
    <n v="15571059"/>
    <s v="Martin"/>
    <x v="0"/>
    <x v="0"/>
    <n v="54"/>
    <x v="0"/>
    <x v="6"/>
    <n v="0"/>
    <x v="0"/>
    <x v="0"/>
    <n v="734"/>
    <x v="2"/>
    <x v="0"/>
    <x v="1"/>
    <n v="130805.54"/>
    <x v="0"/>
    <x v="2"/>
    <x v="2"/>
  </r>
  <r>
    <n v="15674206"/>
    <s v="Walker"/>
    <x v="0"/>
    <x v="0"/>
    <n v="22"/>
    <x v="1"/>
    <x v="2"/>
    <n v="0"/>
    <x v="0"/>
    <x v="2"/>
    <n v="716"/>
    <x v="2"/>
    <x v="0"/>
    <x v="0"/>
    <n v="92606.98"/>
    <x v="1"/>
    <x v="0"/>
    <x v="1"/>
  </r>
  <r>
    <n v="15715160"/>
    <s v="Khan"/>
    <x v="0"/>
    <x v="1"/>
    <n v="36"/>
    <x v="0"/>
    <x v="0"/>
    <n v="165536.28"/>
    <x v="2"/>
    <x v="2"/>
    <n v="439"/>
    <x v="4"/>
    <x v="0"/>
    <x v="0"/>
    <n v="123956.83"/>
    <x v="1"/>
    <x v="0"/>
    <x v="0"/>
  </r>
  <r>
    <n v="15730448"/>
    <s v="Iroawuchi"/>
    <x v="2"/>
    <x v="1"/>
    <n v="25"/>
    <x v="1"/>
    <x v="8"/>
    <n v="62482.95"/>
    <x v="1"/>
    <x v="0"/>
    <n v="538"/>
    <x v="1"/>
    <x v="0"/>
    <x v="0"/>
    <n v="102758.43"/>
    <x v="1"/>
    <x v="0"/>
    <x v="2"/>
  </r>
  <r>
    <n v="15662067"/>
    <s v="Summers"/>
    <x v="0"/>
    <x v="1"/>
    <n v="40"/>
    <x v="0"/>
    <x v="2"/>
    <n v="68155.59"/>
    <x v="1"/>
    <x v="0"/>
    <n v="743"/>
    <x v="2"/>
    <x v="0"/>
    <x v="1"/>
    <n v="94876.65"/>
    <x v="1"/>
    <x v="0"/>
    <x v="1"/>
  </r>
  <r>
    <n v="15779581"/>
    <s v="Bottrill"/>
    <x v="1"/>
    <x v="0"/>
    <n v="43"/>
    <x v="0"/>
    <x v="6"/>
    <n v="55853.33"/>
    <x v="1"/>
    <x v="2"/>
    <n v="734"/>
    <x v="2"/>
    <x v="1"/>
    <x v="0"/>
    <n v="94811.85"/>
    <x v="0"/>
    <x v="0"/>
    <x v="2"/>
  </r>
  <r>
    <n v="15662901"/>
    <s v="Hu"/>
    <x v="0"/>
    <x v="1"/>
    <n v="37"/>
    <x v="0"/>
    <x v="0"/>
    <n v="0"/>
    <x v="0"/>
    <x v="2"/>
    <n v="656"/>
    <x v="0"/>
    <x v="1"/>
    <x v="0"/>
    <n v="67840.81"/>
    <x v="1"/>
    <x v="1"/>
    <x v="0"/>
  </r>
  <r>
    <n v="15689751"/>
    <s v="Jones"/>
    <x v="0"/>
    <x v="0"/>
    <n v="31"/>
    <x v="0"/>
    <x v="0"/>
    <n v="79589.429999999993"/>
    <x v="1"/>
    <x v="0"/>
    <n v="666"/>
    <x v="2"/>
    <x v="1"/>
    <x v="1"/>
    <n v="4050.57"/>
    <x v="1"/>
    <x v="3"/>
    <x v="0"/>
  </r>
  <r>
    <n v="15667742"/>
    <s v="Vincent"/>
    <x v="1"/>
    <x v="1"/>
    <n v="41"/>
    <x v="0"/>
    <x v="8"/>
    <n v="100880.76"/>
    <x v="2"/>
    <x v="0"/>
    <n v="627"/>
    <x v="0"/>
    <x v="1"/>
    <x v="0"/>
    <n v="134665.25"/>
    <x v="1"/>
    <x v="2"/>
    <x v="2"/>
  </r>
  <r>
    <n v="15738448"/>
    <s v="Sanford"/>
    <x v="2"/>
    <x v="0"/>
    <n v="25"/>
    <x v="1"/>
    <x v="6"/>
    <n v="174330.35"/>
    <x v="2"/>
    <x v="2"/>
    <n v="480"/>
    <x v="4"/>
    <x v="1"/>
    <x v="1"/>
    <n v="181647.13"/>
    <x v="1"/>
    <x v="4"/>
    <x v="2"/>
  </r>
  <r>
    <n v="15680243"/>
    <s v="Brown"/>
    <x v="0"/>
    <x v="1"/>
    <n v="19"/>
    <x v="1"/>
    <x v="3"/>
    <n v="143390.51"/>
    <x v="2"/>
    <x v="0"/>
    <n v="792"/>
    <x v="3"/>
    <x v="0"/>
    <x v="1"/>
    <n v="33282.839999999997"/>
    <x v="1"/>
    <x v="3"/>
    <x v="1"/>
  </r>
  <r>
    <n v="15745083"/>
    <s v="Lei"/>
    <x v="2"/>
    <x v="1"/>
    <n v="59"/>
    <x v="0"/>
    <x v="2"/>
    <n v="91415.76"/>
    <x v="1"/>
    <x v="0"/>
    <n v="613"/>
    <x v="0"/>
    <x v="1"/>
    <x v="1"/>
    <n v="27965"/>
    <x v="0"/>
    <x v="3"/>
    <x v="1"/>
  </r>
  <r>
    <n v="15708228"/>
    <s v="Toscani"/>
    <x v="2"/>
    <x v="1"/>
    <n v="30"/>
    <x v="0"/>
    <x v="6"/>
    <n v="134366.42000000001"/>
    <x v="2"/>
    <x v="0"/>
    <n v="476"/>
    <x v="4"/>
    <x v="0"/>
    <x v="1"/>
    <n v="68343.53"/>
    <x v="1"/>
    <x v="1"/>
    <x v="2"/>
  </r>
  <r>
    <n v="15628523"/>
    <s v="Chien"/>
    <x v="0"/>
    <x v="0"/>
    <n v="24"/>
    <x v="1"/>
    <x v="6"/>
    <n v="0"/>
    <x v="0"/>
    <x v="2"/>
    <n v="539"/>
    <x v="1"/>
    <x v="0"/>
    <x v="0"/>
    <n v="198161.07"/>
    <x v="1"/>
    <x v="4"/>
    <x v="2"/>
  </r>
  <r>
    <n v="15708196"/>
    <s v="Uchenna"/>
    <x v="1"/>
    <x v="1"/>
    <n v="60"/>
    <x v="2"/>
    <x v="2"/>
    <n v="88786.81"/>
    <x v="1"/>
    <x v="0"/>
    <n v="696"/>
    <x v="2"/>
    <x v="0"/>
    <x v="0"/>
    <n v="196858.4"/>
    <x v="1"/>
    <x v="4"/>
    <x v="1"/>
  </r>
  <r>
    <n v="15735549"/>
    <s v="Lori"/>
    <x v="2"/>
    <x v="1"/>
    <n v="35"/>
    <x v="0"/>
    <x v="6"/>
    <n v="96814.46"/>
    <x v="1"/>
    <x v="2"/>
    <n v="810"/>
    <x v="3"/>
    <x v="0"/>
    <x v="0"/>
    <n v="120511.03"/>
    <x v="1"/>
    <x v="0"/>
    <x v="2"/>
  </r>
  <r>
    <n v="15809347"/>
    <s v="Fanucci"/>
    <x v="2"/>
    <x v="1"/>
    <n v="32"/>
    <x v="0"/>
    <x v="9"/>
    <n v="160680.41"/>
    <x v="2"/>
    <x v="0"/>
    <n v="763"/>
    <x v="2"/>
    <x v="0"/>
    <x v="1"/>
    <n v="30886.35"/>
    <x v="1"/>
    <x v="3"/>
    <x v="3"/>
  </r>
  <r>
    <n v="15660866"/>
    <s v="Chimaobim"/>
    <x v="0"/>
    <x v="0"/>
    <n v="29"/>
    <x v="1"/>
    <x v="6"/>
    <n v="0"/>
    <x v="0"/>
    <x v="2"/>
    <n v="640"/>
    <x v="0"/>
    <x v="0"/>
    <x v="1"/>
    <n v="2743.69"/>
    <x v="1"/>
    <x v="3"/>
    <x v="2"/>
  </r>
  <r>
    <n v="15766609"/>
    <s v="Jowers"/>
    <x v="0"/>
    <x v="0"/>
    <n v="47"/>
    <x v="0"/>
    <x v="7"/>
    <n v="0"/>
    <x v="0"/>
    <x v="2"/>
    <n v="655"/>
    <x v="0"/>
    <x v="0"/>
    <x v="1"/>
    <n v="167778.62"/>
    <x v="1"/>
    <x v="2"/>
    <x v="3"/>
  </r>
  <r>
    <n v="15654230"/>
    <s v="Miller"/>
    <x v="2"/>
    <x v="1"/>
    <n v="31"/>
    <x v="0"/>
    <x v="8"/>
    <n v="145537.21"/>
    <x v="2"/>
    <x v="0"/>
    <n v="526"/>
    <x v="1"/>
    <x v="0"/>
    <x v="1"/>
    <n v="132404.64000000001"/>
    <x v="1"/>
    <x v="2"/>
    <x v="2"/>
  </r>
  <r>
    <n v="15794566"/>
    <s v="Kirsova"/>
    <x v="0"/>
    <x v="0"/>
    <n v="28"/>
    <x v="1"/>
    <x v="4"/>
    <n v="0"/>
    <x v="0"/>
    <x v="2"/>
    <n v="678"/>
    <x v="2"/>
    <x v="0"/>
    <x v="0"/>
    <n v="144423.17000000001"/>
    <x v="0"/>
    <x v="2"/>
    <x v="2"/>
  </r>
  <r>
    <n v="15800890"/>
    <s v="T'ien"/>
    <x v="0"/>
    <x v="0"/>
    <n v="45"/>
    <x v="0"/>
    <x v="5"/>
    <n v="0"/>
    <x v="0"/>
    <x v="2"/>
    <n v="554"/>
    <x v="1"/>
    <x v="0"/>
    <x v="0"/>
    <n v="181204.5"/>
    <x v="1"/>
    <x v="4"/>
    <x v="1"/>
  </r>
  <r>
    <n v="15697424"/>
    <s v="Ku"/>
    <x v="1"/>
    <x v="0"/>
    <n v="30"/>
    <x v="0"/>
    <x v="0"/>
    <n v="119370.11"/>
    <x v="2"/>
    <x v="0"/>
    <n v="597"/>
    <x v="1"/>
    <x v="0"/>
    <x v="0"/>
    <n v="182726.22"/>
    <x v="0"/>
    <x v="4"/>
    <x v="0"/>
  </r>
  <r>
    <n v="15724536"/>
    <s v="Chin"/>
    <x v="1"/>
    <x v="0"/>
    <n v="28"/>
    <x v="1"/>
    <x v="1"/>
    <n v="0"/>
    <x v="0"/>
    <x v="2"/>
    <n v="560"/>
    <x v="1"/>
    <x v="0"/>
    <x v="0"/>
    <n v="120880.72"/>
    <x v="1"/>
    <x v="0"/>
    <x v="0"/>
  </r>
  <r>
    <n v="15735878"/>
    <s v="Law"/>
    <x v="2"/>
    <x v="0"/>
    <n v="47"/>
    <x v="0"/>
    <x v="7"/>
    <n v="134381.51999999999"/>
    <x v="2"/>
    <x v="0"/>
    <n v="850"/>
    <x v="3"/>
    <x v="1"/>
    <x v="1"/>
    <n v="26812.89"/>
    <x v="0"/>
    <x v="3"/>
    <x v="3"/>
  </r>
  <r>
    <n v="15707596"/>
    <s v="Chung"/>
    <x v="2"/>
    <x v="0"/>
    <n v="74"/>
    <x v="2"/>
    <x v="2"/>
    <n v="114888.74"/>
    <x v="2"/>
    <x v="2"/>
    <n v="546"/>
    <x v="1"/>
    <x v="0"/>
    <x v="0"/>
    <n v="66732.63"/>
    <x v="0"/>
    <x v="1"/>
    <x v="1"/>
  </r>
  <r>
    <n v="15657163"/>
    <s v="Cockrum"/>
    <x v="2"/>
    <x v="1"/>
    <n v="42"/>
    <x v="0"/>
    <x v="1"/>
    <n v="149332.48000000001"/>
    <x v="2"/>
    <x v="2"/>
    <n v="623"/>
    <x v="0"/>
    <x v="0"/>
    <x v="1"/>
    <n v="100834.22"/>
    <x v="1"/>
    <x v="0"/>
    <x v="0"/>
  </r>
  <r>
    <n v="15622478"/>
    <s v="Greaves"/>
    <x v="0"/>
    <x v="0"/>
    <n v="40"/>
    <x v="0"/>
    <x v="3"/>
    <n v="105061.74"/>
    <x v="2"/>
    <x v="1"/>
    <n v="698"/>
    <x v="2"/>
    <x v="0"/>
    <x v="1"/>
    <n v="107815.31"/>
    <x v="0"/>
    <x v="0"/>
    <x v="1"/>
  </r>
  <r>
    <n v="15779529"/>
    <s v="Grant"/>
    <x v="0"/>
    <x v="1"/>
    <n v="32"/>
    <x v="0"/>
    <x v="3"/>
    <n v="0"/>
    <x v="0"/>
    <x v="2"/>
    <n v="620"/>
    <x v="0"/>
    <x v="0"/>
    <x v="0"/>
    <n v="34665.79"/>
    <x v="1"/>
    <x v="3"/>
    <x v="1"/>
  </r>
  <r>
    <n v="15636023"/>
    <s v="O'Donnell"/>
    <x v="0"/>
    <x v="0"/>
    <n v="40"/>
    <x v="0"/>
    <x v="7"/>
    <n v="0"/>
    <x v="0"/>
    <x v="0"/>
    <n v="619"/>
    <x v="0"/>
    <x v="0"/>
    <x v="0"/>
    <n v="147093.84"/>
    <x v="0"/>
    <x v="2"/>
    <x v="3"/>
  </r>
  <r>
    <n v="15582066"/>
    <s v="Maclean"/>
    <x v="0"/>
    <x v="1"/>
    <n v="21"/>
    <x v="1"/>
    <x v="4"/>
    <n v="0"/>
    <x v="0"/>
    <x v="0"/>
    <n v="561"/>
    <x v="1"/>
    <x v="0"/>
    <x v="0"/>
    <n v="36942.35"/>
    <x v="1"/>
    <x v="3"/>
    <x v="2"/>
  </r>
  <r>
    <n v="15666675"/>
    <s v="Hsieh"/>
    <x v="0"/>
    <x v="0"/>
    <n v="39"/>
    <x v="0"/>
    <x v="3"/>
    <n v="155062.79999999999"/>
    <x v="2"/>
    <x v="0"/>
    <n v="753"/>
    <x v="2"/>
    <x v="0"/>
    <x v="0"/>
    <n v="16460.77"/>
    <x v="1"/>
    <x v="3"/>
    <x v="1"/>
  </r>
  <r>
    <n v="15732987"/>
    <s v="Hs?"/>
    <x v="1"/>
    <x v="1"/>
    <n v="43"/>
    <x v="0"/>
    <x v="6"/>
    <n v="88798.34"/>
    <x v="1"/>
    <x v="0"/>
    <n v="721"/>
    <x v="2"/>
    <x v="1"/>
    <x v="1"/>
    <n v="45610.63"/>
    <x v="1"/>
    <x v="3"/>
    <x v="2"/>
  </r>
  <r>
    <n v="15789432"/>
    <s v="Mazzanti"/>
    <x v="0"/>
    <x v="1"/>
    <n v="33"/>
    <x v="0"/>
    <x v="5"/>
    <n v="0"/>
    <x v="0"/>
    <x v="2"/>
    <n v="451"/>
    <x v="4"/>
    <x v="0"/>
    <x v="1"/>
    <n v="184954.11"/>
    <x v="1"/>
    <x v="4"/>
    <x v="1"/>
  </r>
  <r>
    <n v="15663161"/>
    <s v="Chiu"/>
    <x v="2"/>
    <x v="0"/>
    <n v="51"/>
    <x v="0"/>
    <x v="8"/>
    <n v="143139.87"/>
    <x v="2"/>
    <x v="0"/>
    <n v="680"/>
    <x v="2"/>
    <x v="1"/>
    <x v="1"/>
    <n v="47795.43"/>
    <x v="0"/>
    <x v="3"/>
    <x v="2"/>
  </r>
  <r>
    <n v="15694879"/>
    <s v="Reeves"/>
    <x v="1"/>
    <x v="0"/>
    <n v="23"/>
    <x v="1"/>
    <x v="3"/>
    <n v="0"/>
    <x v="0"/>
    <x v="2"/>
    <n v="590"/>
    <x v="1"/>
    <x v="0"/>
    <x v="1"/>
    <n v="196789.9"/>
    <x v="1"/>
    <x v="4"/>
    <x v="1"/>
  </r>
  <r>
    <n v="15593715"/>
    <s v="Castiglione"/>
    <x v="2"/>
    <x v="1"/>
    <n v="27"/>
    <x v="1"/>
    <x v="6"/>
    <n v="107027.52"/>
    <x v="2"/>
    <x v="0"/>
    <n v="634"/>
    <x v="0"/>
    <x v="0"/>
    <x v="1"/>
    <n v="173425.68"/>
    <x v="1"/>
    <x v="4"/>
    <x v="2"/>
  </r>
  <r>
    <n v="15575002"/>
    <s v="Ferguson"/>
    <x v="0"/>
    <x v="1"/>
    <n v="29"/>
    <x v="1"/>
    <x v="4"/>
    <n v="140720.93"/>
    <x v="2"/>
    <x v="0"/>
    <n v="676"/>
    <x v="2"/>
    <x v="0"/>
    <x v="1"/>
    <n v="36221.18"/>
    <x v="1"/>
    <x v="3"/>
    <x v="2"/>
  </r>
  <r>
    <n v="15622171"/>
    <s v="Nnamdi"/>
    <x v="0"/>
    <x v="1"/>
    <n v="30"/>
    <x v="0"/>
    <x v="2"/>
    <n v="80964.570000000007"/>
    <x v="1"/>
    <x v="2"/>
    <n v="642"/>
    <x v="0"/>
    <x v="0"/>
    <x v="1"/>
    <n v="174738.2"/>
    <x v="1"/>
    <x v="4"/>
    <x v="1"/>
  </r>
  <r>
    <n v="15795224"/>
    <s v="Wu"/>
    <x v="0"/>
    <x v="1"/>
    <n v="39"/>
    <x v="0"/>
    <x v="5"/>
    <n v="178585.46"/>
    <x v="2"/>
    <x v="0"/>
    <n v="760"/>
    <x v="2"/>
    <x v="0"/>
    <x v="1"/>
    <n v="67131.3"/>
    <x v="0"/>
    <x v="1"/>
    <x v="1"/>
  </r>
  <r>
    <n v="15685346"/>
    <s v="Chu"/>
    <x v="1"/>
    <x v="0"/>
    <n v="26"/>
    <x v="1"/>
    <x v="4"/>
    <n v="135889.13"/>
    <x v="2"/>
    <x v="0"/>
    <n v="736"/>
    <x v="2"/>
    <x v="0"/>
    <x v="0"/>
    <n v="165692.03"/>
    <x v="1"/>
    <x v="2"/>
    <x v="2"/>
  </r>
  <r>
    <n v="15691808"/>
    <s v="King"/>
    <x v="0"/>
    <x v="1"/>
    <n v="43"/>
    <x v="0"/>
    <x v="3"/>
    <n v="134919.85"/>
    <x v="2"/>
    <x v="0"/>
    <n v="656"/>
    <x v="0"/>
    <x v="0"/>
    <x v="1"/>
    <n v="194691.95"/>
    <x v="1"/>
    <x v="4"/>
    <x v="1"/>
  </r>
  <r>
    <n v="15721007"/>
    <s v="Charlton"/>
    <x v="2"/>
    <x v="1"/>
    <n v="33"/>
    <x v="0"/>
    <x v="2"/>
    <n v="115130.34"/>
    <x v="2"/>
    <x v="0"/>
    <n v="776"/>
    <x v="2"/>
    <x v="1"/>
    <x v="1"/>
    <n v="129525.5"/>
    <x v="0"/>
    <x v="0"/>
    <x v="1"/>
  </r>
  <r>
    <n v="15794253"/>
    <s v="Marsh"/>
    <x v="1"/>
    <x v="0"/>
    <n v="34"/>
    <x v="0"/>
    <x v="5"/>
    <n v="138190.13"/>
    <x v="2"/>
    <x v="2"/>
    <n v="832"/>
    <x v="3"/>
    <x v="1"/>
    <x v="0"/>
    <n v="146511.20000000001"/>
    <x v="1"/>
    <x v="2"/>
    <x v="1"/>
  </r>
  <r>
    <n v="15694453"/>
    <s v="Walker"/>
    <x v="2"/>
    <x v="1"/>
    <n v="37"/>
    <x v="0"/>
    <x v="9"/>
    <n v="131519.49"/>
    <x v="2"/>
    <x v="2"/>
    <n v="631"/>
    <x v="0"/>
    <x v="0"/>
    <x v="0"/>
    <n v="51752.18"/>
    <x v="1"/>
    <x v="1"/>
    <x v="3"/>
  </r>
  <r>
    <n v="15813113"/>
    <s v="Chang"/>
    <x v="1"/>
    <x v="0"/>
    <n v="56"/>
    <x v="0"/>
    <x v="8"/>
    <n v="0"/>
    <x v="0"/>
    <x v="0"/>
    <n v="795"/>
    <x v="3"/>
    <x v="0"/>
    <x v="1"/>
    <n v="35418.69"/>
    <x v="0"/>
    <x v="3"/>
    <x v="2"/>
  </r>
  <r>
    <n v="15614187"/>
    <s v="Pottinger"/>
    <x v="2"/>
    <x v="0"/>
    <n v="39"/>
    <x v="0"/>
    <x v="6"/>
    <n v="126935.98"/>
    <x v="2"/>
    <x v="2"/>
    <n v="648"/>
    <x v="0"/>
    <x v="1"/>
    <x v="0"/>
    <n v="57995.74"/>
    <x v="1"/>
    <x v="1"/>
    <x v="2"/>
  </r>
  <r>
    <n v="15619407"/>
    <s v="Buckley"/>
    <x v="0"/>
    <x v="1"/>
    <n v="39"/>
    <x v="0"/>
    <x v="4"/>
    <n v="133707.09"/>
    <x v="2"/>
    <x v="0"/>
    <n v="615"/>
    <x v="0"/>
    <x v="0"/>
    <x v="0"/>
    <n v="108152.75"/>
    <x v="1"/>
    <x v="0"/>
    <x v="2"/>
  </r>
  <r>
    <n v="15646227"/>
    <s v="Folliero"/>
    <x v="0"/>
    <x v="0"/>
    <n v="27"/>
    <x v="1"/>
    <x v="1"/>
    <n v="97893.2"/>
    <x v="1"/>
    <x v="0"/>
    <n v="682"/>
    <x v="2"/>
    <x v="0"/>
    <x v="1"/>
    <n v="166144.98000000001"/>
    <x v="1"/>
    <x v="2"/>
    <x v="0"/>
  </r>
  <r>
    <n v="15660541"/>
    <s v="Olisanugo"/>
    <x v="0"/>
    <x v="1"/>
    <n v="34"/>
    <x v="0"/>
    <x v="8"/>
    <n v="127900.03"/>
    <x v="2"/>
    <x v="0"/>
    <n v="694"/>
    <x v="2"/>
    <x v="0"/>
    <x v="1"/>
    <n v="101737.8"/>
    <x v="1"/>
    <x v="0"/>
    <x v="2"/>
  </r>
  <r>
    <n v="15753874"/>
    <s v="Kent"/>
    <x v="0"/>
    <x v="1"/>
    <n v="37"/>
    <x v="0"/>
    <x v="7"/>
    <n v="143835.47"/>
    <x v="2"/>
    <x v="0"/>
    <n v="694"/>
    <x v="2"/>
    <x v="1"/>
    <x v="0"/>
    <n v="33326.71"/>
    <x v="1"/>
    <x v="3"/>
    <x v="3"/>
  </r>
  <r>
    <n v="15617877"/>
    <s v="Jessop"/>
    <x v="0"/>
    <x v="1"/>
    <n v="44"/>
    <x v="0"/>
    <x v="10"/>
    <n v="0"/>
    <x v="0"/>
    <x v="2"/>
    <n v="607"/>
    <x v="0"/>
    <x v="0"/>
    <x v="0"/>
    <n v="81140.09"/>
    <x v="1"/>
    <x v="1"/>
    <x v="0"/>
  </r>
  <r>
    <n v="15772073"/>
    <s v="Hodge"/>
    <x v="0"/>
    <x v="1"/>
    <n v="48"/>
    <x v="0"/>
    <x v="7"/>
    <n v="0"/>
    <x v="0"/>
    <x v="0"/>
    <n v="664"/>
    <x v="2"/>
    <x v="0"/>
    <x v="1"/>
    <n v="140173.17000000001"/>
    <x v="0"/>
    <x v="2"/>
    <x v="3"/>
  </r>
  <r>
    <n v="15701537"/>
    <s v="Ignatiev"/>
    <x v="0"/>
    <x v="1"/>
    <n v="60"/>
    <x v="2"/>
    <x v="0"/>
    <n v="0"/>
    <x v="0"/>
    <x v="0"/>
    <n v="756"/>
    <x v="2"/>
    <x v="0"/>
    <x v="0"/>
    <n v="166513.49"/>
    <x v="0"/>
    <x v="2"/>
    <x v="0"/>
  </r>
  <r>
    <n v="15736228"/>
    <s v="Chambers"/>
    <x v="0"/>
    <x v="0"/>
    <n v="40"/>
    <x v="0"/>
    <x v="6"/>
    <n v="129596.77"/>
    <x v="2"/>
    <x v="0"/>
    <n v="645"/>
    <x v="0"/>
    <x v="0"/>
    <x v="0"/>
    <n v="103232.6"/>
    <x v="1"/>
    <x v="0"/>
    <x v="2"/>
  </r>
  <r>
    <n v="15780572"/>
    <s v="Mansom"/>
    <x v="1"/>
    <x v="1"/>
    <n v="30"/>
    <x v="0"/>
    <x v="4"/>
    <n v="0"/>
    <x v="0"/>
    <x v="2"/>
    <n v="653"/>
    <x v="0"/>
    <x v="0"/>
    <x v="1"/>
    <n v="120736.04"/>
    <x v="1"/>
    <x v="0"/>
    <x v="2"/>
  </r>
  <r>
    <n v="15769596"/>
    <s v="Yen"/>
    <x v="2"/>
    <x v="0"/>
    <n v="24"/>
    <x v="1"/>
    <x v="0"/>
    <n v="110407.44"/>
    <x v="2"/>
    <x v="2"/>
    <n v="710"/>
    <x v="2"/>
    <x v="1"/>
    <x v="1"/>
    <n v="15832.43"/>
    <x v="0"/>
    <x v="3"/>
    <x v="0"/>
  </r>
  <r>
    <n v="15586996"/>
    <s v="Azikiwe"/>
    <x v="0"/>
    <x v="0"/>
    <n v="76"/>
    <x v="2"/>
    <x v="3"/>
    <n v="0"/>
    <x v="0"/>
    <x v="2"/>
    <n v="697"/>
    <x v="2"/>
    <x v="1"/>
    <x v="0"/>
    <n v="188772.45"/>
    <x v="1"/>
    <x v="4"/>
    <x v="1"/>
  </r>
  <r>
    <n v="15722061"/>
    <s v="Allen"/>
    <x v="2"/>
    <x v="0"/>
    <n v="41"/>
    <x v="0"/>
    <x v="2"/>
    <n v="142015.76"/>
    <x v="2"/>
    <x v="2"/>
    <n v="619"/>
    <x v="0"/>
    <x v="0"/>
    <x v="1"/>
    <n v="114323.66"/>
    <x v="1"/>
    <x v="0"/>
    <x v="1"/>
  </r>
  <r>
    <n v="15638003"/>
    <s v="Komarova"/>
    <x v="1"/>
    <x v="1"/>
    <n v="55"/>
    <x v="0"/>
    <x v="1"/>
    <n v="81370.070000000007"/>
    <x v="1"/>
    <x v="0"/>
    <n v="648"/>
    <x v="0"/>
    <x v="1"/>
    <x v="0"/>
    <n v="181534.04"/>
    <x v="1"/>
    <x v="4"/>
    <x v="0"/>
  </r>
  <r>
    <n v="15775590"/>
    <s v="Mackay"/>
    <x v="2"/>
    <x v="0"/>
    <n v="48"/>
    <x v="0"/>
    <x v="0"/>
    <n v="69329.47"/>
    <x v="1"/>
    <x v="0"/>
    <n v="482"/>
    <x v="4"/>
    <x v="1"/>
    <x v="1"/>
    <n v="102640.52"/>
    <x v="0"/>
    <x v="0"/>
    <x v="0"/>
  </r>
  <r>
    <n v="15730688"/>
    <s v="Yu"/>
    <x v="0"/>
    <x v="0"/>
    <n v="28"/>
    <x v="1"/>
    <x v="2"/>
    <n v="116755.5"/>
    <x v="2"/>
    <x v="2"/>
    <n v="548"/>
    <x v="1"/>
    <x v="0"/>
    <x v="0"/>
    <n v="158585.17000000001"/>
    <x v="0"/>
    <x v="2"/>
    <x v="1"/>
  </r>
  <r>
    <n v="15753102"/>
    <s v="Curtis"/>
    <x v="1"/>
    <x v="1"/>
    <n v="44"/>
    <x v="0"/>
    <x v="5"/>
    <n v="83870.33"/>
    <x v="1"/>
    <x v="0"/>
    <n v="752"/>
    <x v="2"/>
    <x v="0"/>
    <x v="1"/>
    <n v="178722.24"/>
    <x v="1"/>
    <x v="4"/>
    <x v="1"/>
  </r>
  <r>
    <n v="15810075"/>
    <s v="Fang"/>
    <x v="0"/>
    <x v="0"/>
    <n v="39"/>
    <x v="0"/>
    <x v="5"/>
    <n v="130694.89"/>
    <x v="2"/>
    <x v="2"/>
    <n v="648"/>
    <x v="0"/>
    <x v="0"/>
    <x v="0"/>
    <n v="153955.38"/>
    <x v="0"/>
    <x v="2"/>
    <x v="1"/>
  </r>
  <r>
    <n v="15723373"/>
    <s v="Page"/>
    <x v="1"/>
    <x v="0"/>
    <n v="34"/>
    <x v="0"/>
    <x v="2"/>
    <n v="117451.47"/>
    <x v="2"/>
    <x v="0"/>
    <n v="643"/>
    <x v="0"/>
    <x v="0"/>
    <x v="1"/>
    <n v="65374.86"/>
    <x v="1"/>
    <x v="1"/>
    <x v="1"/>
  </r>
  <r>
    <n v="15795298"/>
    <s v="Olisaemeka"/>
    <x v="2"/>
    <x v="0"/>
    <n v="35"/>
    <x v="0"/>
    <x v="9"/>
    <n v="206868.78"/>
    <x v="2"/>
    <x v="2"/>
    <n v="573"/>
    <x v="1"/>
    <x v="1"/>
    <x v="0"/>
    <n v="102986.15"/>
    <x v="1"/>
    <x v="0"/>
    <x v="3"/>
  </r>
  <r>
    <n v="15584320"/>
    <s v="Brennan"/>
    <x v="0"/>
    <x v="0"/>
    <n v="39"/>
    <x v="0"/>
    <x v="6"/>
    <n v="111695.62"/>
    <x v="2"/>
    <x v="0"/>
    <n v="686"/>
    <x v="2"/>
    <x v="1"/>
    <x v="1"/>
    <n v="136643.84"/>
    <x v="1"/>
    <x v="2"/>
    <x v="2"/>
  </r>
  <r>
    <n v="15724161"/>
    <s v="Sutton"/>
    <x v="0"/>
    <x v="0"/>
    <n v="40"/>
    <x v="0"/>
    <x v="9"/>
    <n v="137285.26"/>
    <x v="2"/>
    <x v="3"/>
    <n v="644"/>
    <x v="0"/>
    <x v="0"/>
    <x v="1"/>
    <n v="77063.63"/>
    <x v="0"/>
    <x v="1"/>
    <x v="3"/>
  </r>
  <r>
    <n v="15750056"/>
    <s v="Hyde"/>
    <x v="0"/>
    <x v="0"/>
    <n v="29"/>
    <x v="1"/>
    <x v="5"/>
    <n v="149218.39000000001"/>
    <x v="2"/>
    <x v="0"/>
    <n v="702"/>
    <x v="2"/>
    <x v="0"/>
    <x v="0"/>
    <n v="9633.01"/>
    <x v="1"/>
    <x v="3"/>
    <x v="1"/>
  </r>
  <r>
    <n v="15609637"/>
    <s v="Nkemakolam"/>
    <x v="0"/>
    <x v="1"/>
    <n v="51"/>
    <x v="0"/>
    <x v="3"/>
    <n v="0"/>
    <x v="0"/>
    <x v="2"/>
    <n v="652"/>
    <x v="0"/>
    <x v="1"/>
    <x v="0"/>
    <n v="43496.36"/>
    <x v="1"/>
    <x v="3"/>
    <x v="1"/>
  </r>
  <r>
    <n v="15794493"/>
    <s v="Chimaijem"/>
    <x v="1"/>
    <x v="1"/>
    <n v="32"/>
    <x v="0"/>
    <x v="3"/>
    <n v="0"/>
    <x v="0"/>
    <x v="2"/>
    <n v="641"/>
    <x v="0"/>
    <x v="0"/>
    <x v="0"/>
    <n v="24267.279999999999"/>
    <x v="1"/>
    <x v="3"/>
    <x v="1"/>
  </r>
  <r>
    <n v="15569641"/>
    <s v="Sung"/>
    <x v="2"/>
    <x v="0"/>
    <n v="41"/>
    <x v="0"/>
    <x v="2"/>
    <n v="130701.29"/>
    <x v="2"/>
    <x v="0"/>
    <n v="692"/>
    <x v="2"/>
    <x v="0"/>
    <x v="1"/>
    <n v="59354.239999999998"/>
    <x v="0"/>
    <x v="1"/>
    <x v="1"/>
  </r>
  <r>
    <n v="15815236"/>
    <s v="Chiganu"/>
    <x v="1"/>
    <x v="1"/>
    <n v="34"/>
    <x v="0"/>
    <x v="8"/>
    <n v="0"/>
    <x v="0"/>
    <x v="2"/>
    <n v="574"/>
    <x v="1"/>
    <x v="1"/>
    <x v="1"/>
    <n v="28269.86"/>
    <x v="1"/>
    <x v="3"/>
    <x v="2"/>
  </r>
  <r>
    <n v="15811177"/>
    <s v="Beneventi"/>
    <x v="0"/>
    <x v="0"/>
    <n v="31"/>
    <x v="0"/>
    <x v="6"/>
    <n v="167949.48"/>
    <x v="2"/>
    <x v="0"/>
    <n v="643"/>
    <x v="0"/>
    <x v="0"/>
    <x v="1"/>
    <n v="143162.34"/>
    <x v="1"/>
    <x v="2"/>
    <x v="2"/>
  </r>
  <r>
    <n v="15680587"/>
    <s v="Esposito"/>
    <x v="0"/>
    <x v="1"/>
    <n v="23"/>
    <x v="1"/>
    <x v="4"/>
    <n v="131254.81"/>
    <x v="2"/>
    <x v="0"/>
    <n v="834"/>
    <x v="3"/>
    <x v="0"/>
    <x v="1"/>
    <n v="20199.3"/>
    <x v="1"/>
    <x v="3"/>
    <x v="2"/>
  </r>
  <r>
    <n v="15672821"/>
    <s v="Owen"/>
    <x v="0"/>
    <x v="1"/>
    <n v="28"/>
    <x v="1"/>
    <x v="8"/>
    <n v="0"/>
    <x v="0"/>
    <x v="2"/>
    <n v="591"/>
    <x v="1"/>
    <x v="0"/>
    <x v="0"/>
    <n v="48606.92"/>
    <x v="1"/>
    <x v="3"/>
    <x v="2"/>
  </r>
  <r>
    <n v="15767681"/>
    <s v="Smalley"/>
    <x v="1"/>
    <x v="1"/>
    <n v="34"/>
    <x v="0"/>
    <x v="9"/>
    <n v="0"/>
    <x v="0"/>
    <x v="2"/>
    <n v="470"/>
    <x v="4"/>
    <x v="1"/>
    <x v="0"/>
    <n v="89013.67"/>
    <x v="1"/>
    <x v="1"/>
    <x v="3"/>
  </r>
  <r>
    <n v="15600379"/>
    <s v="Hsiung"/>
    <x v="1"/>
    <x v="1"/>
    <n v="34"/>
    <x v="0"/>
    <x v="3"/>
    <n v="86656.13"/>
    <x v="1"/>
    <x v="0"/>
    <n v="608"/>
    <x v="0"/>
    <x v="1"/>
    <x v="0"/>
    <n v="59890.29"/>
    <x v="1"/>
    <x v="1"/>
    <x v="1"/>
  </r>
  <r>
    <n v="15801336"/>
    <s v="Ch'ang"/>
    <x v="2"/>
    <x v="0"/>
    <n v="37"/>
    <x v="0"/>
    <x v="2"/>
    <n v="114737.26"/>
    <x v="2"/>
    <x v="0"/>
    <n v="649"/>
    <x v="0"/>
    <x v="0"/>
    <x v="0"/>
    <n v="106655.88"/>
    <x v="0"/>
    <x v="0"/>
    <x v="1"/>
  </r>
  <r>
    <n v="15721592"/>
    <s v="Barton"/>
    <x v="0"/>
    <x v="0"/>
    <n v="38"/>
    <x v="0"/>
    <x v="8"/>
    <n v="0"/>
    <x v="0"/>
    <x v="2"/>
    <n v="665"/>
    <x v="2"/>
    <x v="0"/>
    <x v="1"/>
    <n v="156439.56"/>
    <x v="1"/>
    <x v="2"/>
    <x v="2"/>
  </r>
  <r>
    <n v="15581282"/>
    <s v="Lucchese"/>
    <x v="0"/>
    <x v="0"/>
    <n v="39"/>
    <x v="0"/>
    <x v="5"/>
    <n v="0"/>
    <x v="0"/>
    <x v="0"/>
    <n v="651"/>
    <x v="0"/>
    <x v="0"/>
    <x v="1"/>
    <n v="24176.44"/>
    <x v="1"/>
    <x v="3"/>
    <x v="1"/>
  </r>
  <r>
    <n v="15746203"/>
    <s v="Hsia"/>
    <x v="2"/>
    <x v="1"/>
    <n v="62"/>
    <x v="2"/>
    <x v="4"/>
    <n v="119817.33"/>
    <x v="2"/>
    <x v="0"/>
    <n v="555"/>
    <x v="1"/>
    <x v="1"/>
    <x v="0"/>
    <n v="43507.1"/>
    <x v="0"/>
    <x v="3"/>
    <x v="2"/>
  </r>
  <r>
    <n v="15583137"/>
    <s v="Pope"/>
    <x v="0"/>
    <x v="0"/>
    <n v="48"/>
    <x v="0"/>
    <x v="3"/>
    <n v="130806.99"/>
    <x v="2"/>
    <x v="2"/>
    <n v="637"/>
    <x v="0"/>
    <x v="0"/>
    <x v="0"/>
    <n v="132005.85"/>
    <x v="0"/>
    <x v="2"/>
    <x v="1"/>
  </r>
  <r>
    <n v="15680752"/>
    <s v="Horrocks"/>
    <x v="0"/>
    <x v="0"/>
    <n v="49"/>
    <x v="0"/>
    <x v="10"/>
    <n v="0"/>
    <x v="0"/>
    <x v="0"/>
    <n v="675"/>
    <x v="2"/>
    <x v="0"/>
    <x v="0"/>
    <n v="80496.710000000006"/>
    <x v="0"/>
    <x v="1"/>
    <x v="0"/>
  </r>
  <r>
    <n v="15688172"/>
    <s v="Tai"/>
    <x v="1"/>
    <x v="1"/>
    <n v="40"/>
    <x v="0"/>
    <x v="8"/>
    <n v="0"/>
    <x v="0"/>
    <x v="2"/>
    <n v="677"/>
    <x v="2"/>
    <x v="0"/>
    <x v="1"/>
    <n v="88947.56"/>
    <x v="1"/>
    <x v="1"/>
    <x v="2"/>
  </r>
  <r>
    <n v="15791373"/>
    <s v="Chikezie"/>
    <x v="2"/>
    <x v="0"/>
    <n v="35"/>
    <x v="0"/>
    <x v="0"/>
    <n v="80931.75"/>
    <x v="1"/>
    <x v="0"/>
    <n v="850"/>
    <x v="3"/>
    <x v="1"/>
    <x v="1"/>
    <n v="12639.67"/>
    <x v="0"/>
    <x v="3"/>
    <x v="0"/>
  </r>
  <r>
    <n v="15589449"/>
    <s v="Frye"/>
    <x v="0"/>
    <x v="0"/>
    <n v="56"/>
    <x v="0"/>
    <x v="6"/>
    <n v="0"/>
    <x v="0"/>
    <x v="1"/>
    <n v="815"/>
    <x v="3"/>
    <x v="0"/>
    <x v="0"/>
    <n v="94248.16"/>
    <x v="0"/>
    <x v="0"/>
    <x v="2"/>
  </r>
  <r>
    <n v="15692819"/>
    <s v="Toscani"/>
    <x v="2"/>
    <x v="1"/>
    <n v="32"/>
    <x v="0"/>
    <x v="1"/>
    <n v="132178.67000000001"/>
    <x v="2"/>
    <x v="0"/>
    <n v="665"/>
    <x v="2"/>
    <x v="1"/>
    <x v="1"/>
    <n v="11865.76"/>
    <x v="1"/>
    <x v="3"/>
    <x v="0"/>
  </r>
  <r>
    <n v="15727467"/>
    <s v="Mellor"/>
    <x v="0"/>
    <x v="0"/>
    <n v="27"/>
    <x v="1"/>
    <x v="6"/>
    <n v="0"/>
    <x v="0"/>
    <x v="2"/>
    <n v="485"/>
    <x v="4"/>
    <x v="0"/>
    <x v="1"/>
    <n v="141449.85999999999"/>
    <x v="1"/>
    <x v="2"/>
    <x v="2"/>
  </r>
  <r>
    <n v="15734312"/>
    <s v="Kang"/>
    <x v="1"/>
    <x v="1"/>
    <n v="43"/>
    <x v="0"/>
    <x v="5"/>
    <n v="0"/>
    <x v="0"/>
    <x v="2"/>
    <n v="577"/>
    <x v="1"/>
    <x v="0"/>
    <x v="0"/>
    <n v="149457.81"/>
    <x v="1"/>
    <x v="2"/>
    <x v="1"/>
  </r>
  <r>
    <n v="15764604"/>
    <s v="Sutherland"/>
    <x v="0"/>
    <x v="0"/>
    <n v="35"/>
    <x v="0"/>
    <x v="3"/>
    <n v="164769.01999999999"/>
    <x v="2"/>
    <x v="1"/>
    <n v="586"/>
    <x v="1"/>
    <x v="0"/>
    <x v="1"/>
    <n v="119814.25"/>
    <x v="0"/>
    <x v="0"/>
    <x v="1"/>
  </r>
  <r>
    <n v="15613014"/>
    <s v="Hs?"/>
    <x v="2"/>
    <x v="1"/>
    <n v="29"/>
    <x v="1"/>
    <x v="1"/>
    <n v="107233.85"/>
    <x v="2"/>
    <x v="2"/>
    <n v="722"/>
    <x v="2"/>
    <x v="0"/>
    <x v="1"/>
    <n v="24924.92"/>
    <x v="1"/>
    <x v="3"/>
    <x v="0"/>
  </r>
  <r>
    <n v="15759684"/>
    <s v="Ting"/>
    <x v="0"/>
    <x v="0"/>
    <n v="27"/>
    <x v="1"/>
    <x v="3"/>
    <n v="176227.07"/>
    <x v="2"/>
    <x v="2"/>
    <n v="528"/>
    <x v="1"/>
    <x v="1"/>
    <x v="0"/>
    <n v="139481.53"/>
    <x v="1"/>
    <x v="2"/>
    <x v="1"/>
  </r>
  <r>
    <n v="15609669"/>
    <s v="Chuang"/>
    <x v="0"/>
    <x v="0"/>
    <n v="39"/>
    <x v="0"/>
    <x v="4"/>
    <n v="109949.39"/>
    <x v="2"/>
    <x v="2"/>
    <n v="542"/>
    <x v="1"/>
    <x v="0"/>
    <x v="0"/>
    <n v="41268.65"/>
    <x v="1"/>
    <x v="3"/>
    <x v="2"/>
  </r>
  <r>
    <n v="15685536"/>
    <s v="Chu"/>
    <x v="0"/>
    <x v="0"/>
    <n v="34"/>
    <x v="0"/>
    <x v="8"/>
    <n v="0"/>
    <x v="0"/>
    <x v="2"/>
    <n v="552"/>
    <x v="1"/>
    <x v="0"/>
    <x v="0"/>
    <n v="1351.41"/>
    <x v="1"/>
    <x v="3"/>
    <x v="2"/>
  </r>
  <r>
    <n v="15750447"/>
    <s v="Ozoemena"/>
    <x v="0"/>
    <x v="0"/>
    <n v="60"/>
    <x v="2"/>
    <x v="7"/>
    <n v="117738.81"/>
    <x v="2"/>
    <x v="0"/>
    <n v="678"/>
    <x v="2"/>
    <x v="0"/>
    <x v="1"/>
    <n v="147489.76"/>
    <x v="0"/>
    <x v="2"/>
    <x v="3"/>
  </r>
  <r>
    <n v="15663249"/>
    <s v="Howells"/>
    <x v="1"/>
    <x v="0"/>
    <n v="37"/>
    <x v="0"/>
    <x v="9"/>
    <n v="133292.45000000001"/>
    <x v="2"/>
    <x v="0"/>
    <n v="575"/>
    <x v="1"/>
    <x v="0"/>
    <x v="1"/>
    <n v="111175.09"/>
    <x v="1"/>
    <x v="0"/>
    <x v="3"/>
  </r>
  <r>
    <n v="15638646"/>
    <s v="Lucchese"/>
    <x v="0"/>
    <x v="0"/>
    <n v="43"/>
    <x v="0"/>
    <x v="1"/>
    <n v="160474.59"/>
    <x v="2"/>
    <x v="0"/>
    <n v="669"/>
    <x v="2"/>
    <x v="0"/>
    <x v="0"/>
    <n v="95963.14"/>
    <x v="1"/>
    <x v="0"/>
    <x v="0"/>
  </r>
  <r>
    <n v="15734161"/>
    <s v="Nnonso"/>
    <x v="0"/>
    <x v="1"/>
    <n v="43"/>
    <x v="0"/>
    <x v="5"/>
    <n v="0"/>
    <x v="0"/>
    <x v="2"/>
    <n v="636"/>
    <x v="0"/>
    <x v="0"/>
    <x v="1"/>
    <n v="43128.95"/>
    <x v="1"/>
    <x v="3"/>
    <x v="1"/>
  </r>
  <r>
    <n v="15631070"/>
    <s v="Gerasimova"/>
    <x v="2"/>
    <x v="1"/>
    <n v="55"/>
    <x v="0"/>
    <x v="9"/>
    <n v="154393.43"/>
    <x v="2"/>
    <x v="0"/>
    <n v="667"/>
    <x v="2"/>
    <x v="0"/>
    <x v="0"/>
    <n v="137674.96"/>
    <x v="0"/>
    <x v="2"/>
    <x v="3"/>
  </r>
  <r>
    <n v="15761950"/>
    <s v="Woronoff"/>
    <x v="2"/>
    <x v="0"/>
    <n v="45"/>
    <x v="0"/>
    <x v="9"/>
    <n v="110827.49"/>
    <x v="2"/>
    <x v="0"/>
    <n v="652"/>
    <x v="0"/>
    <x v="0"/>
    <x v="0"/>
    <n v="153383.54"/>
    <x v="0"/>
    <x v="2"/>
    <x v="3"/>
  </r>
  <r>
    <n v="15649668"/>
    <s v="Wilhelm"/>
    <x v="2"/>
    <x v="0"/>
    <n v="36"/>
    <x v="0"/>
    <x v="7"/>
    <n v="145750.45000000001"/>
    <x v="2"/>
    <x v="2"/>
    <n v="637"/>
    <x v="0"/>
    <x v="0"/>
    <x v="0"/>
    <n v="96660.76"/>
    <x v="1"/>
    <x v="0"/>
    <x v="3"/>
  </r>
  <r>
    <n v="15713912"/>
    <s v="Nebechukwu"/>
    <x v="1"/>
    <x v="0"/>
    <n v="45"/>
    <x v="0"/>
    <x v="2"/>
    <n v="109044.3"/>
    <x v="2"/>
    <x v="0"/>
    <n v="516"/>
    <x v="1"/>
    <x v="1"/>
    <x v="0"/>
    <n v="115818.16"/>
    <x v="1"/>
    <x v="0"/>
    <x v="1"/>
  </r>
  <r>
    <n v="15586757"/>
    <s v="Anenechukwu"/>
    <x v="0"/>
    <x v="0"/>
    <n v="32"/>
    <x v="0"/>
    <x v="4"/>
    <n v="75170.539999999994"/>
    <x v="1"/>
    <x v="0"/>
    <n v="801"/>
    <x v="3"/>
    <x v="0"/>
    <x v="0"/>
    <n v="37898.5"/>
    <x v="1"/>
    <x v="3"/>
    <x v="2"/>
  </r>
  <r>
    <n v="15596522"/>
    <s v="Meredith"/>
    <x v="0"/>
    <x v="0"/>
    <n v="42"/>
    <x v="0"/>
    <x v="0"/>
    <n v="0"/>
    <x v="0"/>
    <x v="2"/>
    <n v="692"/>
    <x v="2"/>
    <x v="0"/>
    <x v="1"/>
    <n v="145222.93"/>
    <x v="1"/>
    <x v="2"/>
    <x v="0"/>
  </r>
  <r>
    <n v="15625395"/>
    <s v="Chinomso"/>
    <x v="0"/>
    <x v="0"/>
    <n v="28"/>
    <x v="1"/>
    <x v="5"/>
    <n v="105795.9"/>
    <x v="2"/>
    <x v="0"/>
    <n v="585"/>
    <x v="1"/>
    <x v="0"/>
    <x v="0"/>
    <n v="41219.089999999997"/>
    <x v="1"/>
    <x v="3"/>
    <x v="1"/>
  </r>
  <r>
    <n v="15760570"/>
    <s v="Stephenson"/>
    <x v="0"/>
    <x v="1"/>
    <n v="32"/>
    <x v="0"/>
    <x v="8"/>
    <n v="0"/>
    <x v="0"/>
    <x v="2"/>
    <n v="590"/>
    <x v="1"/>
    <x v="0"/>
    <x v="1"/>
    <n v="59249.83"/>
    <x v="1"/>
    <x v="1"/>
    <x v="2"/>
  </r>
  <r>
    <n v="15566689"/>
    <s v="Chimaoke"/>
    <x v="1"/>
    <x v="1"/>
    <n v="66"/>
    <x v="2"/>
    <x v="2"/>
    <n v="0"/>
    <x v="0"/>
    <x v="2"/>
    <n v="554"/>
    <x v="1"/>
    <x v="0"/>
    <x v="0"/>
    <n v="116747.62"/>
    <x v="1"/>
    <x v="0"/>
    <x v="1"/>
  </r>
  <r>
    <n v="15725794"/>
    <s v="Winters"/>
    <x v="0"/>
    <x v="0"/>
    <n v="49"/>
    <x v="0"/>
    <x v="1"/>
    <n v="0"/>
    <x v="0"/>
    <x v="0"/>
    <n v="659"/>
    <x v="0"/>
    <x v="0"/>
    <x v="1"/>
    <n v="116249.72"/>
    <x v="0"/>
    <x v="0"/>
    <x v="0"/>
  </r>
  <r>
    <n v="15673539"/>
    <s v="Napolitani"/>
    <x v="0"/>
    <x v="0"/>
    <n v="26"/>
    <x v="1"/>
    <x v="6"/>
    <n v="118097.87"/>
    <x v="2"/>
    <x v="0"/>
    <n v="690"/>
    <x v="2"/>
    <x v="0"/>
    <x v="1"/>
    <n v="61257.83"/>
    <x v="1"/>
    <x v="1"/>
    <x v="2"/>
  </r>
  <r>
    <n v="15705298"/>
    <s v="L?"/>
    <x v="2"/>
    <x v="1"/>
    <n v="29"/>
    <x v="1"/>
    <x v="10"/>
    <n v="172693.54"/>
    <x v="2"/>
    <x v="0"/>
    <n v="697"/>
    <x v="2"/>
    <x v="1"/>
    <x v="1"/>
    <n v="141798.98000000001"/>
    <x v="1"/>
    <x v="2"/>
    <x v="0"/>
  </r>
  <r>
    <n v="15675791"/>
    <s v="Williams"/>
    <x v="0"/>
    <x v="1"/>
    <n v="36"/>
    <x v="0"/>
    <x v="4"/>
    <n v="129440.3"/>
    <x v="2"/>
    <x v="2"/>
    <n v="610"/>
    <x v="0"/>
    <x v="0"/>
    <x v="1"/>
    <n v="102638.35"/>
    <x v="1"/>
    <x v="0"/>
    <x v="2"/>
  </r>
  <r>
    <n v="15747043"/>
    <s v="Giles"/>
    <x v="1"/>
    <x v="1"/>
    <n v="36"/>
    <x v="0"/>
    <x v="4"/>
    <n v="0"/>
    <x v="0"/>
    <x v="2"/>
    <n v="599"/>
    <x v="1"/>
    <x v="1"/>
    <x v="1"/>
    <n v="13210.56"/>
    <x v="1"/>
    <x v="3"/>
    <x v="2"/>
  </r>
  <r>
    <n v="15736397"/>
    <s v="Wang"/>
    <x v="0"/>
    <x v="1"/>
    <n v="23"/>
    <x v="1"/>
    <x v="1"/>
    <n v="96471.2"/>
    <x v="1"/>
    <x v="0"/>
    <n v="544"/>
    <x v="1"/>
    <x v="0"/>
    <x v="1"/>
    <n v="35550.97"/>
    <x v="1"/>
    <x v="3"/>
    <x v="0"/>
  </r>
  <r>
    <n v="15678201"/>
    <s v="Robertson"/>
    <x v="0"/>
    <x v="0"/>
    <n v="46"/>
    <x v="0"/>
    <x v="1"/>
    <n v="0"/>
    <x v="0"/>
    <x v="0"/>
    <n v="548"/>
    <x v="1"/>
    <x v="0"/>
    <x v="0"/>
    <n v="104469.06"/>
    <x v="0"/>
    <x v="0"/>
    <x v="0"/>
  </r>
  <r>
    <n v="15720745"/>
    <s v="Murray"/>
    <x v="1"/>
    <x v="1"/>
    <n v="24"/>
    <x v="1"/>
    <x v="4"/>
    <n v="140197.18"/>
    <x v="2"/>
    <x v="0"/>
    <n v="635"/>
    <x v="0"/>
    <x v="0"/>
    <x v="0"/>
    <n v="142935.82999999999"/>
    <x v="1"/>
    <x v="2"/>
    <x v="2"/>
  </r>
  <r>
    <n v="15637593"/>
    <s v="Greco"/>
    <x v="0"/>
    <x v="1"/>
    <n v="20"/>
    <x v="1"/>
    <x v="5"/>
    <n v="0"/>
    <x v="0"/>
    <x v="2"/>
    <n v="722"/>
    <x v="2"/>
    <x v="0"/>
    <x v="1"/>
    <n v="195486.28"/>
    <x v="1"/>
    <x v="4"/>
    <x v="1"/>
  </r>
  <r>
    <n v="15598070"/>
    <s v="Marchesi"/>
    <x v="0"/>
    <x v="0"/>
    <n v="33"/>
    <x v="0"/>
    <x v="4"/>
    <n v="135946.26"/>
    <x v="2"/>
    <x v="0"/>
    <n v="564"/>
    <x v="1"/>
    <x v="0"/>
    <x v="1"/>
    <n v="63170"/>
    <x v="1"/>
    <x v="1"/>
    <x v="2"/>
  </r>
  <r>
    <n v="15787550"/>
    <s v="Chao"/>
    <x v="0"/>
    <x v="1"/>
    <n v="69"/>
    <x v="2"/>
    <x v="6"/>
    <n v="0"/>
    <x v="0"/>
    <x v="2"/>
    <n v="719"/>
    <x v="2"/>
    <x v="0"/>
    <x v="0"/>
    <n v="58320.06"/>
    <x v="1"/>
    <x v="1"/>
    <x v="2"/>
  </r>
  <r>
    <n v="15603942"/>
    <s v="Hawthorn"/>
    <x v="2"/>
    <x v="1"/>
    <n v="50"/>
    <x v="0"/>
    <x v="6"/>
    <n v="81290.02"/>
    <x v="1"/>
    <x v="1"/>
    <n v="547"/>
    <x v="1"/>
    <x v="1"/>
    <x v="0"/>
    <n v="177747.03"/>
    <x v="0"/>
    <x v="4"/>
    <x v="2"/>
  </r>
  <r>
    <n v="15733973"/>
    <s v="Bibi"/>
    <x v="0"/>
    <x v="0"/>
    <n v="42"/>
    <x v="0"/>
    <x v="2"/>
    <n v="0"/>
    <x v="0"/>
    <x v="0"/>
    <n v="850"/>
    <x v="3"/>
    <x v="0"/>
    <x v="1"/>
    <n v="19632.64"/>
    <x v="0"/>
    <x v="3"/>
    <x v="1"/>
  </r>
  <r>
    <n v="15596761"/>
    <s v="Hawdon"/>
    <x v="2"/>
    <x v="1"/>
    <n v="60"/>
    <x v="2"/>
    <x v="9"/>
    <n v="113715.36"/>
    <x v="2"/>
    <x v="0"/>
    <n v="515"/>
    <x v="1"/>
    <x v="0"/>
    <x v="1"/>
    <n v="18424.240000000002"/>
    <x v="0"/>
    <x v="3"/>
    <x v="3"/>
  </r>
  <r>
    <n v="15652400"/>
    <s v="Moss"/>
    <x v="1"/>
    <x v="1"/>
    <n v="56"/>
    <x v="0"/>
    <x v="0"/>
    <n v="168883.08"/>
    <x v="2"/>
    <x v="0"/>
    <n v="667"/>
    <x v="2"/>
    <x v="1"/>
    <x v="0"/>
    <n v="18897.78"/>
    <x v="1"/>
    <x v="3"/>
    <x v="0"/>
  </r>
  <r>
    <n v="15717893"/>
    <s v="Briggs"/>
    <x v="2"/>
    <x v="1"/>
    <n v="36"/>
    <x v="0"/>
    <x v="2"/>
    <n v="143421.74"/>
    <x v="2"/>
    <x v="0"/>
    <n v="607"/>
    <x v="0"/>
    <x v="0"/>
    <x v="1"/>
    <n v="97879.02"/>
    <x v="1"/>
    <x v="0"/>
    <x v="1"/>
  </r>
  <r>
    <n v="15622585"/>
    <s v="McIntyre"/>
    <x v="0"/>
    <x v="1"/>
    <n v="26"/>
    <x v="1"/>
    <x v="3"/>
    <n v="153644.39000000001"/>
    <x v="2"/>
    <x v="0"/>
    <n v="525"/>
    <x v="1"/>
    <x v="0"/>
    <x v="0"/>
    <n v="63197.88"/>
    <x v="1"/>
    <x v="1"/>
    <x v="1"/>
  </r>
  <r>
    <n v="15733964"/>
    <s v="Russo"/>
    <x v="1"/>
    <x v="0"/>
    <n v="53"/>
    <x v="0"/>
    <x v="1"/>
    <n v="109330.06"/>
    <x v="2"/>
    <x v="0"/>
    <n v="606"/>
    <x v="0"/>
    <x v="0"/>
    <x v="0"/>
    <n v="75860.009999999995"/>
    <x v="1"/>
    <x v="1"/>
    <x v="0"/>
  </r>
  <r>
    <n v="15753861"/>
    <s v="Ballard"/>
    <x v="2"/>
    <x v="0"/>
    <n v="27"/>
    <x v="1"/>
    <x v="1"/>
    <n v="115095.88"/>
    <x v="2"/>
    <x v="2"/>
    <n v="686"/>
    <x v="2"/>
    <x v="1"/>
    <x v="1"/>
    <n v="78622.460000000006"/>
    <x v="1"/>
    <x v="1"/>
    <x v="0"/>
  </r>
  <r>
    <n v="15747097"/>
    <s v="Hs?"/>
    <x v="0"/>
    <x v="1"/>
    <n v="35"/>
    <x v="0"/>
    <x v="7"/>
    <n v="0"/>
    <x v="0"/>
    <x v="0"/>
    <n v="611"/>
    <x v="0"/>
    <x v="0"/>
    <x v="0"/>
    <n v="23598.23"/>
    <x v="0"/>
    <x v="3"/>
    <x v="3"/>
  </r>
  <r>
    <n v="15594762"/>
    <s v="Pisani"/>
    <x v="1"/>
    <x v="1"/>
    <n v="46"/>
    <x v="0"/>
    <x v="1"/>
    <n v="183276.32"/>
    <x v="2"/>
    <x v="0"/>
    <n v="827"/>
    <x v="3"/>
    <x v="0"/>
    <x v="0"/>
    <n v="13460.27"/>
    <x v="1"/>
    <x v="3"/>
    <x v="0"/>
  </r>
  <r>
    <n v="15667417"/>
    <s v="Tao"/>
    <x v="0"/>
    <x v="1"/>
    <n v="33"/>
    <x v="0"/>
    <x v="9"/>
    <n v="68193.72"/>
    <x v="1"/>
    <x v="0"/>
    <n v="572"/>
    <x v="1"/>
    <x v="0"/>
    <x v="1"/>
    <n v="19998.310000000001"/>
    <x v="1"/>
    <x v="3"/>
    <x v="3"/>
  </r>
  <r>
    <n v="15684861"/>
    <s v="Thomson"/>
    <x v="0"/>
    <x v="0"/>
    <n v="32"/>
    <x v="0"/>
    <x v="2"/>
    <n v="0"/>
    <x v="0"/>
    <x v="2"/>
    <n v="726"/>
    <x v="2"/>
    <x v="1"/>
    <x v="1"/>
    <n v="185075.63"/>
    <x v="1"/>
    <x v="4"/>
    <x v="1"/>
  </r>
  <r>
    <n v="15742204"/>
    <s v="Hsu"/>
    <x v="2"/>
    <x v="1"/>
    <n v="31"/>
    <x v="0"/>
    <x v="5"/>
    <n v="139729.54"/>
    <x v="2"/>
    <x v="0"/>
    <n v="579"/>
    <x v="1"/>
    <x v="1"/>
    <x v="0"/>
    <n v="135815.38"/>
    <x v="1"/>
    <x v="2"/>
    <x v="1"/>
  </r>
  <r>
    <n v="15623502"/>
    <s v="Morrison"/>
    <x v="1"/>
    <x v="0"/>
    <n v="56"/>
    <x v="0"/>
    <x v="4"/>
    <n v="98365.33"/>
    <x v="1"/>
    <x v="0"/>
    <n v="598"/>
    <x v="1"/>
    <x v="0"/>
    <x v="0"/>
    <n v="44251.33"/>
    <x v="1"/>
    <x v="3"/>
    <x v="2"/>
  </r>
  <r>
    <n v="15774872"/>
    <s v="Joslin"/>
    <x v="0"/>
    <x v="1"/>
    <n v="36"/>
    <x v="0"/>
    <x v="7"/>
    <n v="0"/>
    <x v="0"/>
    <x v="2"/>
    <n v="663"/>
    <x v="2"/>
    <x v="0"/>
    <x v="1"/>
    <n v="136349.54999999999"/>
    <x v="1"/>
    <x v="2"/>
    <x v="3"/>
  </r>
  <r>
    <n v="15611191"/>
    <s v="Scott"/>
    <x v="2"/>
    <x v="0"/>
    <n v="37"/>
    <x v="0"/>
    <x v="7"/>
    <n v="122453.97"/>
    <x v="2"/>
    <x v="2"/>
    <n v="505"/>
    <x v="1"/>
    <x v="0"/>
    <x v="0"/>
    <n v="52693.99"/>
    <x v="1"/>
    <x v="1"/>
    <x v="3"/>
  </r>
  <r>
    <n v="15674331"/>
    <s v="Bidwill"/>
    <x v="2"/>
    <x v="1"/>
    <n v="30"/>
    <x v="0"/>
    <x v="3"/>
    <n v="132174.41"/>
    <x v="2"/>
    <x v="2"/>
    <n v="576"/>
    <x v="1"/>
    <x v="1"/>
    <x v="1"/>
    <n v="93767.03"/>
    <x v="1"/>
    <x v="0"/>
    <x v="1"/>
  </r>
  <r>
    <n v="15619465"/>
    <s v="Cameron"/>
    <x v="1"/>
    <x v="0"/>
    <n v="24"/>
    <x v="1"/>
    <x v="0"/>
    <n v="0"/>
    <x v="0"/>
    <x v="2"/>
    <n v="555"/>
    <x v="1"/>
    <x v="1"/>
    <x v="0"/>
    <n v="197866.55"/>
    <x v="1"/>
    <x v="4"/>
    <x v="0"/>
  </r>
  <r>
    <n v="15575247"/>
    <s v="Cartwright"/>
    <x v="0"/>
    <x v="1"/>
    <n v="30"/>
    <x v="0"/>
    <x v="1"/>
    <n v="0"/>
    <x v="0"/>
    <x v="2"/>
    <n v="524"/>
    <x v="1"/>
    <x v="0"/>
    <x v="1"/>
    <n v="126812.85"/>
    <x v="1"/>
    <x v="0"/>
    <x v="0"/>
  </r>
  <r>
    <n v="15695679"/>
    <s v="Yao"/>
    <x v="1"/>
    <x v="1"/>
    <n v="39"/>
    <x v="0"/>
    <x v="0"/>
    <n v="104349.45"/>
    <x v="2"/>
    <x v="0"/>
    <n v="776"/>
    <x v="2"/>
    <x v="1"/>
    <x v="1"/>
    <n v="79503.05"/>
    <x v="1"/>
    <x v="1"/>
    <x v="0"/>
  </r>
  <r>
    <n v="15713463"/>
    <s v="Tate"/>
    <x v="2"/>
    <x v="0"/>
    <n v="41"/>
    <x v="0"/>
    <x v="0"/>
    <n v="138881.04"/>
    <x v="2"/>
    <x v="0"/>
    <n v="645"/>
    <x v="0"/>
    <x v="0"/>
    <x v="1"/>
    <n v="129936.53"/>
    <x v="0"/>
    <x v="0"/>
    <x v="0"/>
  </r>
  <r>
    <n v="15785170"/>
    <s v="Neal"/>
    <x v="2"/>
    <x v="0"/>
    <n v="32"/>
    <x v="0"/>
    <x v="10"/>
    <n v="116968.91"/>
    <x v="2"/>
    <x v="0"/>
    <n v="850"/>
    <x v="3"/>
    <x v="1"/>
    <x v="1"/>
    <n v="175094.62"/>
    <x v="1"/>
    <x v="4"/>
    <x v="0"/>
  </r>
  <r>
    <n v="15796351"/>
    <s v="Yao"/>
    <x v="2"/>
    <x v="1"/>
    <n v="35"/>
    <x v="0"/>
    <x v="1"/>
    <n v="105346.03"/>
    <x v="2"/>
    <x v="2"/>
    <n v="603"/>
    <x v="0"/>
    <x v="0"/>
    <x v="0"/>
    <n v="130379.5"/>
    <x v="1"/>
    <x v="2"/>
    <x v="0"/>
  </r>
  <r>
    <n v="15639576"/>
    <s v="Burns"/>
    <x v="0"/>
    <x v="1"/>
    <n v="26"/>
    <x v="1"/>
    <x v="9"/>
    <n v="136623.19"/>
    <x v="2"/>
    <x v="0"/>
    <n v="691"/>
    <x v="2"/>
    <x v="0"/>
    <x v="1"/>
    <n v="153228"/>
    <x v="1"/>
    <x v="2"/>
    <x v="3"/>
  </r>
  <r>
    <n v="15693264"/>
    <s v="Onyinyechukwuka"/>
    <x v="0"/>
    <x v="0"/>
    <n v="29"/>
    <x v="1"/>
    <x v="7"/>
    <n v="0"/>
    <x v="0"/>
    <x v="2"/>
    <n v="583"/>
    <x v="1"/>
    <x v="0"/>
    <x v="0"/>
    <n v="111285.85"/>
    <x v="1"/>
    <x v="0"/>
    <x v="3"/>
  </r>
  <r>
    <n v="15589715"/>
    <s v="Fulks"/>
    <x v="0"/>
    <x v="0"/>
    <n v="66"/>
    <x v="2"/>
    <x v="8"/>
    <n v="0"/>
    <x v="0"/>
    <x v="0"/>
    <n v="584"/>
    <x v="1"/>
    <x v="0"/>
    <x v="1"/>
    <n v="49553.38"/>
    <x v="0"/>
    <x v="3"/>
    <x v="2"/>
  </r>
  <r>
    <n v="15769902"/>
    <s v="Christie"/>
    <x v="0"/>
    <x v="0"/>
    <n v="33"/>
    <x v="0"/>
    <x v="5"/>
    <n v="0"/>
    <x v="0"/>
    <x v="2"/>
    <n v="679"/>
    <x v="2"/>
    <x v="0"/>
    <x v="0"/>
    <n v="98015.85"/>
    <x v="1"/>
    <x v="0"/>
    <x v="1"/>
  </r>
  <r>
    <n v="15587177"/>
    <s v="Lloyd"/>
    <x v="0"/>
    <x v="1"/>
    <n v="36"/>
    <x v="0"/>
    <x v="5"/>
    <n v="124445.52"/>
    <x v="2"/>
    <x v="0"/>
    <n v="646"/>
    <x v="0"/>
    <x v="0"/>
    <x v="1"/>
    <n v="88481.32"/>
    <x v="1"/>
    <x v="1"/>
    <x v="1"/>
  </r>
  <r>
    <n v="15814553"/>
    <s v="Ball"/>
    <x v="0"/>
    <x v="0"/>
    <n v="34"/>
    <x v="0"/>
    <x v="8"/>
    <n v="68999.66"/>
    <x v="1"/>
    <x v="2"/>
    <n v="559"/>
    <x v="1"/>
    <x v="0"/>
    <x v="0"/>
    <n v="66879.27"/>
    <x v="1"/>
    <x v="1"/>
    <x v="2"/>
  </r>
  <r>
    <n v="15601550"/>
    <s v="Genovesi"/>
    <x v="1"/>
    <x v="1"/>
    <n v="36"/>
    <x v="0"/>
    <x v="5"/>
    <n v="85768.42"/>
    <x v="1"/>
    <x v="0"/>
    <n v="595"/>
    <x v="1"/>
    <x v="0"/>
    <x v="0"/>
    <n v="24802.77"/>
    <x v="1"/>
    <x v="3"/>
    <x v="1"/>
  </r>
  <r>
    <n v="15664907"/>
    <s v="Alexander"/>
    <x v="0"/>
    <x v="1"/>
    <n v="47"/>
    <x v="0"/>
    <x v="1"/>
    <n v="0"/>
    <x v="0"/>
    <x v="0"/>
    <n v="527"/>
    <x v="1"/>
    <x v="0"/>
    <x v="1"/>
    <n v="21312.16"/>
    <x v="0"/>
    <x v="3"/>
    <x v="0"/>
  </r>
  <r>
    <n v="15612465"/>
    <s v="Siciliano"/>
    <x v="1"/>
    <x v="1"/>
    <n v="34"/>
    <x v="0"/>
    <x v="9"/>
    <n v="100628"/>
    <x v="2"/>
    <x v="2"/>
    <n v="684"/>
    <x v="2"/>
    <x v="0"/>
    <x v="0"/>
    <n v="190263.78"/>
    <x v="1"/>
    <x v="4"/>
    <x v="3"/>
  </r>
  <r>
    <n v="15810800"/>
    <s v="Ositadimma"/>
    <x v="1"/>
    <x v="0"/>
    <n v="32"/>
    <x v="0"/>
    <x v="10"/>
    <n v="0"/>
    <x v="0"/>
    <x v="0"/>
    <n v="673"/>
    <x v="2"/>
    <x v="0"/>
    <x v="0"/>
    <n v="72873.33"/>
    <x v="1"/>
    <x v="1"/>
    <x v="0"/>
  </r>
  <r>
    <n v="15665760"/>
    <s v="Kazantsev"/>
    <x v="1"/>
    <x v="1"/>
    <n v="38"/>
    <x v="0"/>
    <x v="3"/>
    <n v="0"/>
    <x v="0"/>
    <x v="2"/>
    <n v="802"/>
    <x v="3"/>
    <x v="1"/>
    <x v="0"/>
    <n v="57764.65"/>
    <x v="1"/>
    <x v="1"/>
    <x v="1"/>
  </r>
  <r>
    <n v="15588080"/>
    <s v="Giles"/>
    <x v="0"/>
    <x v="1"/>
    <n v="54"/>
    <x v="0"/>
    <x v="5"/>
    <n v="0"/>
    <x v="0"/>
    <x v="0"/>
    <n v="675"/>
    <x v="2"/>
    <x v="0"/>
    <x v="1"/>
    <n v="110273.84"/>
    <x v="0"/>
    <x v="0"/>
    <x v="1"/>
  </r>
  <r>
    <n v="15776844"/>
    <s v="Hao"/>
    <x v="1"/>
    <x v="0"/>
    <n v="19"/>
    <x v="1"/>
    <x v="5"/>
    <n v="0"/>
    <x v="0"/>
    <x v="2"/>
    <n v="762"/>
    <x v="2"/>
    <x v="0"/>
    <x v="1"/>
    <n v="55500.17"/>
    <x v="1"/>
    <x v="1"/>
    <x v="1"/>
  </r>
  <r>
    <n v="15717560"/>
    <s v="Martin"/>
    <x v="0"/>
    <x v="1"/>
    <n v="50"/>
    <x v="0"/>
    <x v="10"/>
    <n v="125647.36"/>
    <x v="2"/>
    <x v="0"/>
    <n v="580"/>
    <x v="1"/>
    <x v="0"/>
    <x v="1"/>
    <n v="57541.08"/>
    <x v="0"/>
    <x v="1"/>
    <x v="0"/>
  </r>
  <r>
    <n v="15629739"/>
    <s v="Hartley"/>
    <x v="2"/>
    <x v="0"/>
    <n v="31"/>
    <x v="0"/>
    <x v="2"/>
    <n v="100375.39"/>
    <x v="2"/>
    <x v="0"/>
    <n v="621"/>
    <x v="0"/>
    <x v="0"/>
    <x v="0"/>
    <n v="90384.26"/>
    <x v="1"/>
    <x v="0"/>
    <x v="1"/>
  </r>
  <r>
    <n v="15729908"/>
    <s v="Allan"/>
    <x v="0"/>
    <x v="0"/>
    <n v="36"/>
    <x v="0"/>
    <x v="7"/>
    <n v="0"/>
    <x v="0"/>
    <x v="0"/>
    <n v="411"/>
    <x v="4"/>
    <x v="1"/>
    <x v="1"/>
    <n v="120694.35"/>
    <x v="1"/>
    <x v="0"/>
    <x v="3"/>
  </r>
  <r>
    <n v="15716781"/>
    <s v="Dolgorukova"/>
    <x v="0"/>
    <x v="1"/>
    <n v="24"/>
    <x v="1"/>
    <x v="3"/>
    <n v="171922.72"/>
    <x v="2"/>
    <x v="0"/>
    <n v="815"/>
    <x v="3"/>
    <x v="1"/>
    <x v="0"/>
    <n v="178028.96"/>
    <x v="1"/>
    <x v="4"/>
    <x v="1"/>
  </r>
  <r>
    <n v="15646936"/>
    <s v="Nnamdi"/>
    <x v="2"/>
    <x v="0"/>
    <n v="32"/>
    <x v="0"/>
    <x v="0"/>
    <n v="146810.99"/>
    <x v="2"/>
    <x v="2"/>
    <n v="631"/>
    <x v="0"/>
    <x v="0"/>
    <x v="0"/>
    <n v="180990.29"/>
    <x v="1"/>
    <x v="4"/>
    <x v="0"/>
  </r>
  <r>
    <n v="15768151"/>
    <s v="Romano"/>
    <x v="2"/>
    <x v="0"/>
    <n v="45"/>
    <x v="0"/>
    <x v="6"/>
    <n v="109032.23"/>
    <x v="2"/>
    <x v="0"/>
    <n v="514"/>
    <x v="1"/>
    <x v="1"/>
    <x v="0"/>
    <n v="155407.21"/>
    <x v="0"/>
    <x v="2"/>
    <x v="2"/>
  </r>
  <r>
    <n v="15579212"/>
    <s v="Chuang"/>
    <x v="0"/>
    <x v="1"/>
    <n v="57"/>
    <x v="0"/>
    <x v="5"/>
    <n v="0"/>
    <x v="0"/>
    <x v="0"/>
    <n v="638"/>
    <x v="0"/>
    <x v="0"/>
    <x v="1"/>
    <n v="33676.480000000003"/>
    <x v="0"/>
    <x v="3"/>
    <x v="1"/>
  </r>
  <r>
    <n v="15721835"/>
    <s v="Owen"/>
    <x v="1"/>
    <x v="1"/>
    <n v="25"/>
    <x v="1"/>
    <x v="3"/>
    <n v="0"/>
    <x v="0"/>
    <x v="0"/>
    <n v="791"/>
    <x v="3"/>
    <x v="0"/>
    <x v="1"/>
    <n v="89666.28"/>
    <x v="1"/>
    <x v="1"/>
    <x v="1"/>
  </r>
  <r>
    <n v="15800515"/>
    <s v="Singh"/>
    <x v="0"/>
    <x v="1"/>
    <n v="35"/>
    <x v="0"/>
    <x v="8"/>
    <n v="128653.59"/>
    <x v="2"/>
    <x v="0"/>
    <n v="516"/>
    <x v="1"/>
    <x v="0"/>
    <x v="1"/>
    <n v="127558.26"/>
    <x v="1"/>
    <x v="0"/>
    <x v="2"/>
  </r>
  <r>
    <n v="15591279"/>
    <s v="Nwagugheuzo"/>
    <x v="0"/>
    <x v="1"/>
    <n v="37"/>
    <x v="0"/>
    <x v="6"/>
    <n v="80387.81"/>
    <x v="1"/>
    <x v="0"/>
    <n v="734"/>
    <x v="2"/>
    <x v="1"/>
    <x v="0"/>
    <n v="77272.62"/>
    <x v="1"/>
    <x v="1"/>
    <x v="2"/>
  </r>
  <r>
    <n v="15587419"/>
    <s v="Shipton"/>
    <x v="0"/>
    <x v="1"/>
    <n v="58"/>
    <x v="0"/>
    <x v="2"/>
    <n v="0"/>
    <x v="0"/>
    <x v="2"/>
    <n v="611"/>
    <x v="0"/>
    <x v="1"/>
    <x v="0"/>
    <n v="107665.68"/>
    <x v="0"/>
    <x v="0"/>
    <x v="1"/>
  </r>
  <r>
    <n v="15750335"/>
    <s v="Paterson"/>
    <x v="2"/>
    <x v="1"/>
    <n v="43"/>
    <x v="0"/>
    <x v="10"/>
    <n v="108508.82"/>
    <x v="2"/>
    <x v="1"/>
    <n v="850"/>
    <x v="3"/>
    <x v="0"/>
    <x v="1"/>
    <n v="184044.79999999999"/>
    <x v="0"/>
    <x v="4"/>
    <x v="0"/>
  </r>
  <r>
    <n v="15699619"/>
    <s v="Rivas"/>
    <x v="0"/>
    <x v="1"/>
    <n v="31"/>
    <x v="0"/>
    <x v="7"/>
    <n v="155978.17000000001"/>
    <x v="2"/>
    <x v="0"/>
    <n v="641"/>
    <x v="0"/>
    <x v="0"/>
    <x v="1"/>
    <n v="91510.71"/>
    <x v="1"/>
    <x v="0"/>
    <x v="3"/>
  </r>
  <r>
    <n v="15606472"/>
    <s v="Lung"/>
    <x v="0"/>
    <x v="0"/>
    <n v="38"/>
    <x v="0"/>
    <x v="8"/>
    <n v="0"/>
    <x v="0"/>
    <x v="0"/>
    <n v="585"/>
    <x v="1"/>
    <x v="0"/>
    <x v="0"/>
    <n v="87363.56"/>
    <x v="1"/>
    <x v="1"/>
    <x v="2"/>
  </r>
  <r>
    <n v="15778368"/>
    <s v="Allan"/>
    <x v="2"/>
    <x v="1"/>
    <n v="50"/>
    <x v="0"/>
    <x v="4"/>
    <n v="121175.56"/>
    <x v="2"/>
    <x v="0"/>
    <n v="552"/>
    <x v="1"/>
    <x v="0"/>
    <x v="1"/>
    <n v="117505.07"/>
    <x v="0"/>
    <x v="0"/>
    <x v="2"/>
  </r>
  <r>
    <n v="15671387"/>
    <s v="Fetherstonhaugh"/>
    <x v="0"/>
    <x v="0"/>
    <n v="29"/>
    <x v="1"/>
    <x v="4"/>
    <n v="89349.47"/>
    <x v="1"/>
    <x v="2"/>
    <n v="507"/>
    <x v="1"/>
    <x v="1"/>
    <x v="1"/>
    <n v="180626.68"/>
    <x v="1"/>
    <x v="4"/>
    <x v="2"/>
  </r>
  <r>
    <n v="15573926"/>
    <s v="Lung"/>
    <x v="1"/>
    <x v="1"/>
    <n v="38"/>
    <x v="0"/>
    <x v="3"/>
    <n v="86131.71"/>
    <x v="1"/>
    <x v="2"/>
    <n v="735"/>
    <x v="2"/>
    <x v="1"/>
    <x v="1"/>
    <n v="93478.96"/>
    <x v="1"/>
    <x v="0"/>
    <x v="1"/>
  </r>
  <r>
    <n v="15709183"/>
    <s v="Davidson"/>
    <x v="0"/>
    <x v="0"/>
    <n v="58"/>
    <x v="0"/>
    <x v="6"/>
    <n v="102346.86"/>
    <x v="2"/>
    <x v="0"/>
    <n v="707"/>
    <x v="2"/>
    <x v="0"/>
    <x v="0"/>
    <n v="114672.64"/>
    <x v="1"/>
    <x v="0"/>
    <x v="2"/>
  </r>
  <r>
    <n v="15577514"/>
    <s v="Mai"/>
    <x v="2"/>
    <x v="0"/>
    <n v="36"/>
    <x v="0"/>
    <x v="3"/>
    <n v="121263.62"/>
    <x v="2"/>
    <x v="0"/>
    <n v="698"/>
    <x v="2"/>
    <x v="0"/>
    <x v="0"/>
    <n v="13387.88"/>
    <x v="1"/>
    <x v="3"/>
    <x v="1"/>
  </r>
  <r>
    <n v="15778830"/>
    <s v="Dellucci"/>
    <x v="0"/>
    <x v="1"/>
    <n v="31"/>
    <x v="0"/>
    <x v="0"/>
    <n v="0"/>
    <x v="0"/>
    <x v="2"/>
    <n v="841"/>
    <x v="3"/>
    <x v="0"/>
    <x v="1"/>
    <n v="173240.52"/>
    <x v="1"/>
    <x v="4"/>
    <x v="0"/>
  </r>
  <r>
    <n v="15768072"/>
    <s v="Mitchell"/>
    <x v="1"/>
    <x v="0"/>
    <n v="33"/>
    <x v="0"/>
    <x v="0"/>
    <n v="0"/>
    <x v="0"/>
    <x v="0"/>
    <n v="688"/>
    <x v="2"/>
    <x v="1"/>
    <x v="1"/>
    <n v="27557.18"/>
    <x v="0"/>
    <x v="3"/>
    <x v="0"/>
  </r>
  <r>
    <n v="15768293"/>
    <s v="Sun"/>
    <x v="0"/>
    <x v="1"/>
    <n v="51"/>
    <x v="0"/>
    <x v="6"/>
    <n v="0"/>
    <x v="0"/>
    <x v="2"/>
    <n v="614"/>
    <x v="0"/>
    <x v="0"/>
    <x v="0"/>
    <n v="5552.37"/>
    <x v="1"/>
    <x v="3"/>
    <x v="2"/>
  </r>
  <r>
    <n v="15654456"/>
    <s v="Napolitano"/>
    <x v="2"/>
    <x v="1"/>
    <n v="48"/>
    <x v="0"/>
    <x v="5"/>
    <n v="149726.07999999999"/>
    <x v="2"/>
    <x v="0"/>
    <n v="511"/>
    <x v="1"/>
    <x v="1"/>
    <x v="1"/>
    <n v="88307.87"/>
    <x v="0"/>
    <x v="1"/>
    <x v="1"/>
  </r>
  <r>
    <n v="15807525"/>
    <s v="Bailey"/>
    <x v="0"/>
    <x v="1"/>
    <n v="43"/>
    <x v="0"/>
    <x v="0"/>
    <n v="0"/>
    <x v="0"/>
    <x v="2"/>
    <n v="447"/>
    <x v="4"/>
    <x v="0"/>
    <x v="1"/>
    <n v="33879.26"/>
    <x v="0"/>
    <x v="3"/>
    <x v="0"/>
  </r>
  <r>
    <n v="15574372"/>
    <s v="Hoolan"/>
    <x v="0"/>
    <x v="1"/>
    <n v="35"/>
    <x v="0"/>
    <x v="8"/>
    <n v="161274.04999999999"/>
    <x v="2"/>
    <x v="2"/>
    <n v="738"/>
    <x v="2"/>
    <x v="0"/>
    <x v="1"/>
    <n v="181429.87"/>
    <x v="1"/>
    <x v="4"/>
    <x v="2"/>
  </r>
  <r>
    <n v="15671249"/>
    <s v="Kent"/>
    <x v="0"/>
    <x v="0"/>
    <n v="33"/>
    <x v="0"/>
    <x v="0"/>
    <n v="0"/>
    <x v="0"/>
    <x v="2"/>
    <n v="422"/>
    <x v="4"/>
    <x v="0"/>
    <x v="1"/>
    <n v="102655.31"/>
    <x v="1"/>
    <x v="0"/>
    <x v="0"/>
  </r>
  <r>
    <n v="15779744"/>
    <s v="Chou"/>
    <x v="1"/>
    <x v="1"/>
    <n v="30"/>
    <x v="0"/>
    <x v="1"/>
    <n v="103138.17"/>
    <x v="2"/>
    <x v="0"/>
    <n v="537"/>
    <x v="1"/>
    <x v="0"/>
    <x v="0"/>
    <n v="96555.42"/>
    <x v="1"/>
    <x v="0"/>
    <x v="0"/>
  </r>
  <r>
    <n v="15624755"/>
    <s v="Pepper"/>
    <x v="2"/>
    <x v="0"/>
    <n v="40"/>
    <x v="0"/>
    <x v="6"/>
    <n v="109628.44"/>
    <x v="2"/>
    <x v="0"/>
    <n v="707"/>
    <x v="2"/>
    <x v="0"/>
    <x v="1"/>
    <n v="189366.03"/>
    <x v="1"/>
    <x v="4"/>
    <x v="2"/>
  </r>
  <r>
    <n v="15611430"/>
    <s v="Abramowitz"/>
    <x v="0"/>
    <x v="1"/>
    <n v="54"/>
    <x v="0"/>
    <x v="8"/>
    <n v="0"/>
    <x v="0"/>
    <x v="0"/>
    <n v="690"/>
    <x v="2"/>
    <x v="0"/>
    <x v="1"/>
    <n v="12847.61"/>
    <x v="0"/>
    <x v="3"/>
    <x v="2"/>
  </r>
  <r>
    <n v="15774744"/>
    <s v="Lord"/>
    <x v="2"/>
    <x v="1"/>
    <n v="33"/>
    <x v="0"/>
    <x v="3"/>
    <n v="97286.16"/>
    <x v="1"/>
    <x v="2"/>
    <n v="664"/>
    <x v="2"/>
    <x v="0"/>
    <x v="1"/>
    <n v="143433.32999999999"/>
    <x v="1"/>
    <x v="2"/>
    <x v="1"/>
  </r>
  <r>
    <n v="15629885"/>
    <s v="Wilson"/>
    <x v="0"/>
    <x v="0"/>
    <n v="33"/>
    <x v="0"/>
    <x v="3"/>
    <n v="118004.26"/>
    <x v="2"/>
    <x v="0"/>
    <n v="850"/>
    <x v="3"/>
    <x v="0"/>
    <x v="1"/>
    <n v="183983.82"/>
    <x v="1"/>
    <x v="4"/>
    <x v="1"/>
  </r>
  <r>
    <n v="15708791"/>
    <s v="Abazu"/>
    <x v="1"/>
    <x v="1"/>
    <n v="32"/>
    <x v="0"/>
    <x v="9"/>
    <n v="85534.83"/>
    <x v="1"/>
    <x v="0"/>
    <n v="584"/>
    <x v="1"/>
    <x v="1"/>
    <x v="1"/>
    <n v="169137.24"/>
    <x v="1"/>
    <x v="2"/>
    <x v="3"/>
  </r>
  <r>
    <n v="15793890"/>
    <s v="Harriman"/>
    <x v="0"/>
    <x v="0"/>
    <n v="59"/>
    <x v="0"/>
    <x v="4"/>
    <n v="0"/>
    <x v="0"/>
    <x v="0"/>
    <n v="728"/>
    <x v="2"/>
    <x v="0"/>
    <x v="0"/>
    <n v="163365.85"/>
    <x v="0"/>
    <x v="2"/>
    <x v="2"/>
  </r>
  <r>
    <n v="15646091"/>
    <s v="Frankland"/>
    <x v="1"/>
    <x v="0"/>
    <n v="43"/>
    <x v="0"/>
    <x v="4"/>
    <n v="95140.44"/>
    <x v="1"/>
    <x v="2"/>
    <n v="560"/>
    <x v="1"/>
    <x v="0"/>
    <x v="1"/>
    <n v="123181.44"/>
    <x v="0"/>
    <x v="0"/>
    <x v="2"/>
  </r>
  <r>
    <n v="15596984"/>
    <s v="Pinto"/>
    <x v="0"/>
    <x v="0"/>
    <n v="31"/>
    <x v="0"/>
    <x v="5"/>
    <n v="0"/>
    <x v="0"/>
    <x v="0"/>
    <n v="629"/>
    <x v="0"/>
    <x v="0"/>
    <x v="0"/>
    <n v="16447.599999999999"/>
    <x v="0"/>
    <x v="3"/>
    <x v="1"/>
  </r>
  <r>
    <n v="15800215"/>
    <s v="Kwemtochukwu"/>
    <x v="0"/>
    <x v="1"/>
    <n v="25"/>
    <x v="1"/>
    <x v="6"/>
    <n v="0"/>
    <x v="0"/>
    <x v="2"/>
    <n v="658"/>
    <x v="0"/>
    <x v="1"/>
    <x v="0"/>
    <n v="173948.4"/>
    <x v="1"/>
    <x v="4"/>
    <x v="2"/>
  </r>
  <r>
    <n v="15577806"/>
    <s v="Chiu"/>
    <x v="2"/>
    <x v="0"/>
    <n v="54"/>
    <x v="0"/>
    <x v="1"/>
    <n v="75900.84"/>
    <x v="1"/>
    <x v="0"/>
    <n v="794"/>
    <x v="3"/>
    <x v="0"/>
    <x v="0"/>
    <n v="192154.66"/>
    <x v="1"/>
    <x v="4"/>
    <x v="0"/>
  </r>
  <r>
    <n v="15749381"/>
    <s v="Yu"/>
    <x v="0"/>
    <x v="0"/>
    <n v="41"/>
    <x v="0"/>
    <x v="0"/>
    <n v="126619.27"/>
    <x v="2"/>
    <x v="0"/>
    <n v="790"/>
    <x v="3"/>
    <x v="0"/>
    <x v="1"/>
    <n v="198224.38"/>
    <x v="1"/>
    <x v="4"/>
    <x v="0"/>
  </r>
  <r>
    <n v="15683758"/>
    <s v="Onyekachukwu"/>
    <x v="0"/>
    <x v="1"/>
    <n v="44"/>
    <x v="0"/>
    <x v="3"/>
    <n v="111833.47"/>
    <x v="2"/>
    <x v="0"/>
    <n v="640"/>
    <x v="0"/>
    <x v="0"/>
    <x v="1"/>
    <n v="67202.740000000005"/>
    <x v="1"/>
    <x v="1"/>
    <x v="1"/>
  </r>
  <r>
    <n v="15670615"/>
    <s v="Castiglione"/>
    <x v="1"/>
    <x v="1"/>
    <n v="37"/>
    <x v="0"/>
    <x v="3"/>
    <n v="0"/>
    <x v="0"/>
    <x v="2"/>
    <n v="652"/>
    <x v="0"/>
    <x v="0"/>
    <x v="1"/>
    <n v="68789.929999999993"/>
    <x v="1"/>
    <x v="1"/>
    <x v="1"/>
  </r>
  <r>
    <n v="15715622"/>
    <s v="To Rot"/>
    <x v="0"/>
    <x v="0"/>
    <n v="57"/>
    <x v="0"/>
    <x v="6"/>
    <n v="238387.56"/>
    <x v="2"/>
    <x v="0"/>
    <n v="583"/>
    <x v="1"/>
    <x v="1"/>
    <x v="0"/>
    <n v="147964.99"/>
    <x v="0"/>
    <x v="2"/>
    <x v="2"/>
  </r>
  <r>
    <n v="15707634"/>
    <s v="Anenechukwu"/>
    <x v="0"/>
    <x v="0"/>
    <n v="32"/>
    <x v="0"/>
    <x v="0"/>
    <n v="108698.96"/>
    <x v="2"/>
    <x v="2"/>
    <n v="775"/>
    <x v="2"/>
    <x v="0"/>
    <x v="0"/>
    <n v="161069.73000000001"/>
    <x v="1"/>
    <x v="2"/>
    <x v="0"/>
  </r>
  <r>
    <n v="15806901"/>
    <s v="Henderson"/>
    <x v="0"/>
    <x v="0"/>
    <n v="39"/>
    <x v="0"/>
    <x v="0"/>
    <n v="112687.69"/>
    <x v="2"/>
    <x v="0"/>
    <n v="584"/>
    <x v="1"/>
    <x v="0"/>
    <x v="0"/>
    <n v="127749.61"/>
    <x v="1"/>
    <x v="0"/>
    <x v="0"/>
  </r>
  <r>
    <n v="15775335"/>
    <s v="Ellis"/>
    <x v="2"/>
    <x v="0"/>
    <n v="48"/>
    <x v="0"/>
    <x v="4"/>
    <n v="81556.89"/>
    <x v="1"/>
    <x v="2"/>
    <n v="635"/>
    <x v="0"/>
    <x v="0"/>
    <x v="1"/>
    <n v="191914.37"/>
    <x v="1"/>
    <x v="4"/>
    <x v="2"/>
  </r>
  <r>
    <n v="15724150"/>
    <s v="Nkemdirim"/>
    <x v="0"/>
    <x v="1"/>
    <n v="48"/>
    <x v="0"/>
    <x v="9"/>
    <n v="136596.85"/>
    <x v="2"/>
    <x v="0"/>
    <n v="814"/>
    <x v="3"/>
    <x v="0"/>
    <x v="0"/>
    <n v="185791.9"/>
    <x v="1"/>
    <x v="4"/>
    <x v="3"/>
  </r>
  <r>
    <n v="15627220"/>
    <s v="Kang"/>
    <x v="2"/>
    <x v="0"/>
    <n v="43"/>
    <x v="0"/>
    <x v="9"/>
    <n v="98807.45"/>
    <x v="1"/>
    <x v="0"/>
    <n v="735"/>
    <x v="2"/>
    <x v="1"/>
    <x v="1"/>
    <n v="184570.04"/>
    <x v="0"/>
    <x v="4"/>
    <x v="3"/>
  </r>
  <r>
    <n v="15672330"/>
    <s v="Lear"/>
    <x v="0"/>
    <x v="0"/>
    <n v="31"/>
    <x v="0"/>
    <x v="1"/>
    <n v="0"/>
    <x v="0"/>
    <x v="2"/>
    <n v="678"/>
    <x v="2"/>
    <x v="1"/>
    <x v="0"/>
    <n v="130446.65"/>
    <x v="1"/>
    <x v="2"/>
    <x v="0"/>
  </r>
  <r>
    <n v="15668521"/>
    <s v="Jamieson"/>
    <x v="0"/>
    <x v="1"/>
    <n v="37"/>
    <x v="0"/>
    <x v="1"/>
    <n v="0"/>
    <x v="0"/>
    <x v="2"/>
    <n v="693"/>
    <x v="2"/>
    <x v="0"/>
    <x v="0"/>
    <n v="82867.55"/>
    <x v="1"/>
    <x v="1"/>
    <x v="0"/>
  </r>
  <r>
    <n v="15807837"/>
    <s v="Mazzanti"/>
    <x v="0"/>
    <x v="0"/>
    <n v="30"/>
    <x v="0"/>
    <x v="5"/>
    <n v="107499.7"/>
    <x v="2"/>
    <x v="0"/>
    <n v="640"/>
    <x v="0"/>
    <x v="0"/>
    <x v="0"/>
    <n v="187632.22"/>
    <x v="1"/>
    <x v="4"/>
    <x v="1"/>
  </r>
  <r>
    <n v="15592570"/>
    <s v="Marino"/>
    <x v="1"/>
    <x v="0"/>
    <n v="23"/>
    <x v="1"/>
    <x v="2"/>
    <n v="0"/>
    <x v="0"/>
    <x v="2"/>
    <n v="773"/>
    <x v="2"/>
    <x v="0"/>
    <x v="1"/>
    <n v="56759.79"/>
    <x v="1"/>
    <x v="1"/>
    <x v="1"/>
  </r>
  <r>
    <n v="15748589"/>
    <s v="Winter"/>
    <x v="0"/>
    <x v="0"/>
    <n v="30"/>
    <x v="0"/>
    <x v="9"/>
    <n v="0"/>
    <x v="0"/>
    <x v="2"/>
    <n v="736"/>
    <x v="2"/>
    <x v="0"/>
    <x v="1"/>
    <n v="34180.33"/>
    <x v="1"/>
    <x v="3"/>
    <x v="3"/>
  </r>
  <r>
    <n v="15635893"/>
    <s v="T'ien"/>
    <x v="0"/>
    <x v="0"/>
    <n v="28"/>
    <x v="1"/>
    <x v="2"/>
    <n v="0"/>
    <x v="0"/>
    <x v="2"/>
    <n v="693"/>
    <x v="2"/>
    <x v="0"/>
    <x v="0"/>
    <n v="158545.25"/>
    <x v="1"/>
    <x v="2"/>
    <x v="1"/>
  </r>
  <r>
    <n v="15757632"/>
    <s v="Hughes-Jones"/>
    <x v="0"/>
    <x v="0"/>
    <n v="41"/>
    <x v="0"/>
    <x v="1"/>
    <n v="176024.05"/>
    <x v="2"/>
    <x v="2"/>
    <n v="496"/>
    <x v="4"/>
    <x v="0"/>
    <x v="1"/>
    <n v="182337.98"/>
    <x v="1"/>
    <x v="4"/>
    <x v="0"/>
  </r>
  <r>
    <n v="15691863"/>
    <s v="Cody"/>
    <x v="0"/>
    <x v="0"/>
    <n v="39"/>
    <x v="0"/>
    <x v="6"/>
    <n v="0"/>
    <x v="0"/>
    <x v="2"/>
    <n v="751"/>
    <x v="2"/>
    <x v="0"/>
    <x v="0"/>
    <n v="84175.34"/>
    <x v="1"/>
    <x v="1"/>
    <x v="2"/>
  </r>
  <r>
    <n v="15706071"/>
    <s v="Hunt"/>
    <x v="2"/>
    <x v="1"/>
    <n v="39"/>
    <x v="0"/>
    <x v="10"/>
    <n v="127631.62"/>
    <x v="2"/>
    <x v="0"/>
    <n v="528"/>
    <x v="1"/>
    <x v="1"/>
    <x v="0"/>
    <n v="22197.8"/>
    <x v="0"/>
    <x v="3"/>
    <x v="0"/>
  </r>
  <r>
    <n v="15654296"/>
    <s v="Estrada"/>
    <x v="1"/>
    <x v="0"/>
    <n v="19"/>
    <x v="1"/>
    <x v="9"/>
    <n v="0"/>
    <x v="0"/>
    <x v="0"/>
    <n v="754"/>
    <x v="2"/>
    <x v="0"/>
    <x v="1"/>
    <n v="189641.11"/>
    <x v="1"/>
    <x v="4"/>
    <x v="3"/>
  </r>
  <r>
    <n v="15755018"/>
    <s v="Dickinson"/>
    <x v="2"/>
    <x v="0"/>
    <n v="26"/>
    <x v="1"/>
    <x v="7"/>
    <n v="109819.16"/>
    <x v="2"/>
    <x v="2"/>
    <n v="568"/>
    <x v="1"/>
    <x v="0"/>
    <x v="1"/>
    <n v="154491.39000000001"/>
    <x v="1"/>
    <x v="2"/>
    <x v="3"/>
  </r>
  <r>
    <n v="15594041"/>
    <s v="Fanucci"/>
    <x v="1"/>
    <x v="0"/>
    <n v="41"/>
    <x v="0"/>
    <x v="0"/>
    <n v="138734.94"/>
    <x v="2"/>
    <x v="0"/>
    <n v="592"/>
    <x v="1"/>
    <x v="0"/>
    <x v="1"/>
    <n v="90020.74"/>
    <x v="1"/>
    <x v="0"/>
    <x v="0"/>
  </r>
  <r>
    <n v="15670587"/>
    <s v="Yang"/>
    <x v="2"/>
    <x v="1"/>
    <n v="25"/>
    <x v="1"/>
    <x v="7"/>
    <n v="111363.1"/>
    <x v="2"/>
    <x v="2"/>
    <n v="558"/>
    <x v="1"/>
    <x v="0"/>
    <x v="1"/>
    <n v="197264.35"/>
    <x v="1"/>
    <x v="4"/>
    <x v="3"/>
  </r>
  <r>
    <n v="15724527"/>
    <s v="Forbes"/>
    <x v="0"/>
    <x v="1"/>
    <n v="34"/>
    <x v="0"/>
    <x v="9"/>
    <n v="0"/>
    <x v="0"/>
    <x v="2"/>
    <n v="825"/>
    <x v="3"/>
    <x v="0"/>
    <x v="0"/>
    <n v="31933.06"/>
    <x v="1"/>
    <x v="3"/>
    <x v="3"/>
  </r>
  <r>
    <n v="15801904"/>
    <s v="Heard"/>
    <x v="2"/>
    <x v="1"/>
    <n v="28"/>
    <x v="1"/>
    <x v="10"/>
    <n v="143988"/>
    <x v="2"/>
    <x v="2"/>
    <n v="677"/>
    <x v="2"/>
    <x v="0"/>
    <x v="1"/>
    <n v="8755.69"/>
    <x v="0"/>
    <x v="3"/>
    <x v="0"/>
  </r>
  <r>
    <n v="15658195"/>
    <s v="Efremova"/>
    <x v="0"/>
    <x v="1"/>
    <n v="34"/>
    <x v="0"/>
    <x v="8"/>
    <n v="118838.75"/>
    <x v="2"/>
    <x v="0"/>
    <n v="653"/>
    <x v="0"/>
    <x v="0"/>
    <x v="0"/>
    <n v="52820.13"/>
    <x v="1"/>
    <x v="1"/>
    <x v="2"/>
  </r>
  <r>
    <n v="15630113"/>
    <s v="Morphett"/>
    <x v="1"/>
    <x v="1"/>
    <n v="35"/>
    <x v="0"/>
    <x v="4"/>
    <n v="161637.75"/>
    <x v="2"/>
    <x v="0"/>
    <n v="593"/>
    <x v="1"/>
    <x v="0"/>
    <x v="0"/>
    <n v="20008.46"/>
    <x v="1"/>
    <x v="3"/>
    <x v="2"/>
  </r>
  <r>
    <n v="15784320"/>
    <s v="Lenhardt"/>
    <x v="0"/>
    <x v="0"/>
    <n v="44"/>
    <x v="0"/>
    <x v="6"/>
    <n v="133793.89000000001"/>
    <x v="2"/>
    <x v="0"/>
    <n v="632"/>
    <x v="0"/>
    <x v="0"/>
    <x v="0"/>
    <n v="34607.14"/>
    <x v="0"/>
    <x v="3"/>
    <x v="2"/>
  </r>
  <r>
    <n v="15676513"/>
    <s v="Burns"/>
    <x v="2"/>
    <x v="1"/>
    <n v="35"/>
    <x v="0"/>
    <x v="2"/>
    <n v="71553.83"/>
    <x v="1"/>
    <x v="0"/>
    <n v="601"/>
    <x v="0"/>
    <x v="0"/>
    <x v="1"/>
    <n v="177384.45"/>
    <x v="1"/>
    <x v="4"/>
    <x v="1"/>
  </r>
  <r>
    <n v="15574072"/>
    <s v="Ch'ien"/>
    <x v="0"/>
    <x v="0"/>
    <n v="62"/>
    <x v="2"/>
    <x v="2"/>
    <n v="0"/>
    <x v="0"/>
    <x v="0"/>
    <n v="786"/>
    <x v="3"/>
    <x v="0"/>
    <x v="0"/>
    <n v="165702.64000000001"/>
    <x v="1"/>
    <x v="2"/>
    <x v="1"/>
  </r>
  <r>
    <n v="15633854"/>
    <s v="Sun"/>
    <x v="0"/>
    <x v="0"/>
    <n v="40"/>
    <x v="0"/>
    <x v="6"/>
    <n v="0"/>
    <x v="0"/>
    <x v="2"/>
    <n v="654"/>
    <x v="0"/>
    <x v="0"/>
    <x v="1"/>
    <n v="167889.1"/>
    <x v="1"/>
    <x v="2"/>
    <x v="2"/>
  </r>
  <r>
    <n v="15618566"/>
    <s v="Jamieson"/>
    <x v="0"/>
    <x v="0"/>
    <n v="38"/>
    <x v="0"/>
    <x v="3"/>
    <n v="0"/>
    <x v="0"/>
    <x v="2"/>
    <n v="572"/>
    <x v="1"/>
    <x v="0"/>
    <x v="0"/>
    <n v="133122.62"/>
    <x v="1"/>
    <x v="2"/>
    <x v="1"/>
  </r>
  <r>
    <n v="15733014"/>
    <s v="Nolan"/>
    <x v="0"/>
    <x v="0"/>
    <n v="62"/>
    <x v="2"/>
    <x v="7"/>
    <n v="64667.95"/>
    <x v="1"/>
    <x v="2"/>
    <n v="813"/>
    <x v="3"/>
    <x v="1"/>
    <x v="0"/>
    <n v="140454.14000000001"/>
    <x v="1"/>
    <x v="2"/>
    <x v="3"/>
  </r>
  <r>
    <n v="15753343"/>
    <s v="Barry"/>
    <x v="0"/>
    <x v="0"/>
    <n v="28"/>
    <x v="1"/>
    <x v="0"/>
    <n v="121164.11"/>
    <x v="2"/>
    <x v="0"/>
    <n v="523"/>
    <x v="1"/>
    <x v="0"/>
    <x v="0"/>
    <n v="59938.81"/>
    <x v="1"/>
    <x v="1"/>
    <x v="0"/>
  </r>
  <r>
    <n v="15746076"/>
    <s v="Saunders"/>
    <x v="1"/>
    <x v="1"/>
    <n v="50"/>
    <x v="0"/>
    <x v="6"/>
    <n v="0"/>
    <x v="0"/>
    <x v="2"/>
    <n v="506"/>
    <x v="1"/>
    <x v="0"/>
    <x v="1"/>
    <n v="12016.79"/>
    <x v="1"/>
    <x v="3"/>
    <x v="2"/>
  </r>
  <r>
    <n v="15608226"/>
    <s v="McMorran"/>
    <x v="1"/>
    <x v="1"/>
    <n v="72"/>
    <x v="2"/>
    <x v="6"/>
    <n v="98903.06"/>
    <x v="1"/>
    <x v="0"/>
    <n v="513"/>
    <x v="1"/>
    <x v="0"/>
    <x v="0"/>
    <n v="81251.240000000005"/>
    <x v="1"/>
    <x v="1"/>
    <x v="2"/>
  </r>
  <r>
    <n v="15605684"/>
    <s v="Phelan"/>
    <x v="0"/>
    <x v="0"/>
    <n v="31"/>
    <x v="0"/>
    <x v="3"/>
    <n v="104158.84"/>
    <x v="2"/>
    <x v="0"/>
    <n v="664"/>
    <x v="2"/>
    <x v="0"/>
    <x v="1"/>
    <n v="134169.85"/>
    <x v="1"/>
    <x v="2"/>
    <x v="1"/>
  </r>
  <r>
    <n v="15638988"/>
    <s v="Fu"/>
    <x v="0"/>
    <x v="1"/>
    <n v="54"/>
    <x v="0"/>
    <x v="5"/>
    <n v="0"/>
    <x v="0"/>
    <x v="2"/>
    <n v="684"/>
    <x v="2"/>
    <x v="0"/>
    <x v="0"/>
    <n v="94888.6"/>
    <x v="1"/>
    <x v="0"/>
    <x v="1"/>
  </r>
  <r>
    <n v="15628767"/>
    <s v="Hotchin"/>
    <x v="1"/>
    <x v="0"/>
    <n v="63"/>
    <x v="2"/>
    <x v="6"/>
    <n v="139529.93"/>
    <x v="2"/>
    <x v="2"/>
    <n v="608"/>
    <x v="0"/>
    <x v="0"/>
    <x v="0"/>
    <n v="175696.16"/>
    <x v="0"/>
    <x v="4"/>
    <x v="2"/>
  </r>
  <r>
    <n v="15737977"/>
    <s v="Aksyonov"/>
    <x v="0"/>
    <x v="0"/>
    <n v="25"/>
    <x v="1"/>
    <x v="5"/>
    <n v="0"/>
    <x v="0"/>
    <x v="2"/>
    <n v="527"/>
    <x v="1"/>
    <x v="1"/>
    <x v="0"/>
    <n v="96758.58"/>
    <x v="1"/>
    <x v="0"/>
    <x v="1"/>
  </r>
  <r>
    <n v="15758116"/>
    <s v="Rossi"/>
    <x v="0"/>
    <x v="1"/>
    <n v="53"/>
    <x v="0"/>
    <x v="8"/>
    <n v="64646.7"/>
    <x v="1"/>
    <x v="0"/>
    <n v="666"/>
    <x v="2"/>
    <x v="0"/>
    <x v="1"/>
    <n v="128019.48"/>
    <x v="0"/>
    <x v="0"/>
    <x v="2"/>
  </r>
  <r>
    <n v="15575119"/>
    <s v="Hughes"/>
    <x v="0"/>
    <x v="1"/>
    <n v="71"/>
    <x v="2"/>
    <x v="6"/>
    <n v="0"/>
    <x v="0"/>
    <x v="2"/>
    <n v="779"/>
    <x v="2"/>
    <x v="0"/>
    <x v="0"/>
    <n v="146895.35999999999"/>
    <x v="0"/>
    <x v="2"/>
    <x v="2"/>
  </r>
  <r>
    <n v="15625126"/>
    <s v="Duncan"/>
    <x v="0"/>
    <x v="0"/>
    <n v="40"/>
    <x v="0"/>
    <x v="5"/>
    <n v="0"/>
    <x v="0"/>
    <x v="2"/>
    <n v="629"/>
    <x v="0"/>
    <x v="0"/>
    <x v="0"/>
    <n v="139356.29999999999"/>
    <x v="1"/>
    <x v="2"/>
    <x v="1"/>
  </r>
  <r>
    <n v="15567114"/>
    <s v="McGarry"/>
    <x v="0"/>
    <x v="1"/>
    <n v="35"/>
    <x v="0"/>
    <x v="1"/>
    <n v="118894.22"/>
    <x v="2"/>
    <x v="0"/>
    <n v="430"/>
    <x v="4"/>
    <x v="1"/>
    <x v="1"/>
    <n v="2923.61"/>
    <x v="1"/>
    <x v="3"/>
    <x v="0"/>
  </r>
  <r>
    <n v="15672242"/>
    <s v="Aksenov"/>
    <x v="0"/>
    <x v="1"/>
    <n v="24"/>
    <x v="1"/>
    <x v="0"/>
    <n v="0"/>
    <x v="0"/>
    <x v="0"/>
    <n v="712"/>
    <x v="2"/>
    <x v="1"/>
    <x v="0"/>
    <n v="121232.51"/>
    <x v="1"/>
    <x v="0"/>
    <x v="0"/>
  </r>
  <r>
    <n v="15681327"/>
    <s v="Akhtar"/>
    <x v="0"/>
    <x v="1"/>
    <n v="30"/>
    <x v="0"/>
    <x v="9"/>
    <n v="0"/>
    <x v="0"/>
    <x v="2"/>
    <n v="682"/>
    <x v="2"/>
    <x v="0"/>
    <x v="0"/>
    <n v="2053.42"/>
    <x v="1"/>
    <x v="3"/>
    <x v="3"/>
  </r>
  <r>
    <n v="15802585"/>
    <s v="Pisani"/>
    <x v="0"/>
    <x v="0"/>
    <n v="41"/>
    <x v="0"/>
    <x v="2"/>
    <n v="68213.990000000005"/>
    <x v="1"/>
    <x v="0"/>
    <n v="634"/>
    <x v="0"/>
    <x v="0"/>
    <x v="0"/>
    <n v="6382.46"/>
    <x v="1"/>
    <x v="3"/>
    <x v="1"/>
  </r>
  <r>
    <n v="15740630"/>
    <s v="Pisano"/>
    <x v="1"/>
    <x v="0"/>
    <n v="31"/>
    <x v="0"/>
    <x v="1"/>
    <n v="0"/>
    <x v="0"/>
    <x v="2"/>
    <n v="487"/>
    <x v="4"/>
    <x v="0"/>
    <x v="1"/>
    <n v="158750.13"/>
    <x v="1"/>
    <x v="2"/>
    <x v="0"/>
  </r>
  <r>
    <n v="15815420"/>
    <s v="McDaniels"/>
    <x v="1"/>
    <x v="1"/>
    <n v="47"/>
    <x v="0"/>
    <x v="2"/>
    <n v="139196"/>
    <x v="2"/>
    <x v="0"/>
    <n v="808"/>
    <x v="3"/>
    <x v="1"/>
    <x v="0"/>
    <n v="74028.36"/>
    <x v="1"/>
    <x v="1"/>
    <x v="1"/>
  </r>
  <r>
    <n v="15711468"/>
    <s v="Tennant"/>
    <x v="0"/>
    <x v="0"/>
    <n v="32"/>
    <x v="0"/>
    <x v="3"/>
    <n v="0"/>
    <x v="0"/>
    <x v="2"/>
    <n v="527"/>
    <x v="1"/>
    <x v="0"/>
    <x v="0"/>
    <n v="44099.75"/>
    <x v="1"/>
    <x v="3"/>
    <x v="1"/>
  </r>
  <r>
    <n v="15799626"/>
    <s v="Donaghy"/>
    <x v="2"/>
    <x v="1"/>
    <n v="50"/>
    <x v="0"/>
    <x v="4"/>
    <n v="126345.55"/>
    <x v="2"/>
    <x v="0"/>
    <n v="637"/>
    <x v="0"/>
    <x v="1"/>
    <x v="0"/>
    <n v="17323"/>
    <x v="0"/>
    <x v="3"/>
    <x v="2"/>
  </r>
  <r>
    <n v="15659325"/>
    <s v="Todd"/>
    <x v="1"/>
    <x v="1"/>
    <n v="40"/>
    <x v="0"/>
    <x v="8"/>
    <n v="0"/>
    <x v="0"/>
    <x v="2"/>
    <n v="802"/>
    <x v="3"/>
    <x v="0"/>
    <x v="0"/>
    <n v="175043.69"/>
    <x v="1"/>
    <x v="4"/>
    <x v="2"/>
  </r>
  <r>
    <n v="15651352"/>
    <s v="Tobenna"/>
    <x v="0"/>
    <x v="0"/>
    <n v="38"/>
    <x v="0"/>
    <x v="0"/>
    <n v="0"/>
    <x v="0"/>
    <x v="0"/>
    <n v="529"/>
    <x v="1"/>
    <x v="0"/>
    <x v="1"/>
    <n v="146388.85"/>
    <x v="0"/>
    <x v="2"/>
    <x v="0"/>
  </r>
  <r>
    <n v="15684925"/>
    <s v="Vicars"/>
    <x v="0"/>
    <x v="0"/>
    <n v="43"/>
    <x v="0"/>
    <x v="6"/>
    <n v="0"/>
    <x v="0"/>
    <x v="2"/>
    <n v="850"/>
    <x v="3"/>
    <x v="1"/>
    <x v="1"/>
    <n v="2465.8000000000002"/>
    <x v="1"/>
    <x v="3"/>
    <x v="2"/>
  </r>
  <r>
    <n v="15657439"/>
    <s v="Chao"/>
    <x v="0"/>
    <x v="1"/>
    <n v="18"/>
    <x v="1"/>
    <x v="4"/>
    <n v="0"/>
    <x v="0"/>
    <x v="2"/>
    <n v="738"/>
    <x v="2"/>
    <x v="0"/>
    <x v="0"/>
    <n v="47799.15"/>
    <x v="1"/>
    <x v="3"/>
    <x v="2"/>
  </r>
  <r>
    <n v="15574122"/>
    <s v="Tien"/>
    <x v="0"/>
    <x v="1"/>
    <n v="34"/>
    <x v="0"/>
    <x v="8"/>
    <n v="129278.43"/>
    <x v="2"/>
    <x v="0"/>
    <n v="817"/>
    <x v="3"/>
    <x v="1"/>
    <x v="1"/>
    <n v="165562.84"/>
    <x v="1"/>
    <x v="2"/>
    <x v="2"/>
  </r>
  <r>
    <n v="15720508"/>
    <s v="Hsing"/>
    <x v="0"/>
    <x v="1"/>
    <n v="31"/>
    <x v="0"/>
    <x v="6"/>
    <n v="119558.35"/>
    <x v="2"/>
    <x v="0"/>
    <n v="735"/>
    <x v="2"/>
    <x v="1"/>
    <x v="1"/>
    <n v="72927.679999999993"/>
    <x v="1"/>
    <x v="1"/>
    <x v="2"/>
  </r>
  <r>
    <n v="15599078"/>
    <s v="Yang"/>
    <x v="2"/>
    <x v="0"/>
    <n v="41"/>
    <x v="0"/>
    <x v="8"/>
    <n v="92467.58"/>
    <x v="1"/>
    <x v="0"/>
    <n v="619"/>
    <x v="0"/>
    <x v="0"/>
    <x v="1"/>
    <n v="38270.47"/>
    <x v="1"/>
    <x v="3"/>
    <x v="2"/>
  </r>
  <r>
    <n v="15702300"/>
    <s v="Walker"/>
    <x v="0"/>
    <x v="1"/>
    <n v="27"/>
    <x v="1"/>
    <x v="8"/>
    <n v="0"/>
    <x v="0"/>
    <x v="2"/>
    <n v="671"/>
    <x v="2"/>
    <x v="1"/>
    <x v="1"/>
    <n v="120893.07"/>
    <x v="1"/>
    <x v="0"/>
    <x v="2"/>
  </r>
  <r>
    <n v="15660735"/>
    <s v="T'ang"/>
    <x v="1"/>
    <x v="0"/>
    <n v="31"/>
    <x v="0"/>
    <x v="5"/>
    <n v="0"/>
    <x v="0"/>
    <x v="2"/>
    <n v="581"/>
    <x v="1"/>
    <x v="0"/>
    <x v="1"/>
    <n v="188377.21"/>
    <x v="1"/>
    <x v="4"/>
    <x v="1"/>
  </r>
  <r>
    <n v="15671390"/>
    <s v="Chukwukere"/>
    <x v="1"/>
    <x v="1"/>
    <n v="36"/>
    <x v="0"/>
    <x v="7"/>
    <n v="0"/>
    <x v="0"/>
    <x v="2"/>
    <n v="690"/>
    <x v="2"/>
    <x v="0"/>
    <x v="1"/>
    <n v="55902.93"/>
    <x v="1"/>
    <x v="1"/>
    <x v="3"/>
  </r>
  <r>
    <n v="15647385"/>
    <s v="Ch'iu"/>
    <x v="1"/>
    <x v="1"/>
    <n v="56"/>
    <x v="0"/>
    <x v="4"/>
    <n v="99340.83"/>
    <x v="1"/>
    <x v="0"/>
    <n v="579"/>
    <x v="1"/>
    <x v="1"/>
    <x v="1"/>
    <n v="4523.74"/>
    <x v="0"/>
    <x v="3"/>
    <x v="2"/>
  </r>
  <r>
    <n v="15739223"/>
    <s v="Pai"/>
    <x v="1"/>
    <x v="0"/>
    <n v="24"/>
    <x v="1"/>
    <x v="6"/>
    <n v="0"/>
    <x v="0"/>
    <x v="2"/>
    <n v="688"/>
    <x v="2"/>
    <x v="0"/>
    <x v="0"/>
    <n v="102195.16"/>
    <x v="1"/>
    <x v="0"/>
    <x v="2"/>
  </r>
  <r>
    <n v="15631305"/>
    <s v="Franklin"/>
    <x v="1"/>
    <x v="0"/>
    <n v="28"/>
    <x v="1"/>
    <x v="4"/>
    <n v="126833.79"/>
    <x v="2"/>
    <x v="2"/>
    <n v="599"/>
    <x v="1"/>
    <x v="0"/>
    <x v="1"/>
    <n v="60843.09"/>
    <x v="0"/>
    <x v="1"/>
    <x v="2"/>
  </r>
  <r>
    <n v="15809263"/>
    <s v="Y?"/>
    <x v="2"/>
    <x v="1"/>
    <n v="29"/>
    <x v="1"/>
    <x v="8"/>
    <n v="109676.52"/>
    <x v="2"/>
    <x v="0"/>
    <n v="729"/>
    <x v="2"/>
    <x v="0"/>
    <x v="0"/>
    <n v="25548.47"/>
    <x v="1"/>
    <x v="3"/>
    <x v="2"/>
  </r>
  <r>
    <n v="15640866"/>
    <s v="Peng"/>
    <x v="0"/>
    <x v="0"/>
    <n v="29"/>
    <x v="1"/>
    <x v="6"/>
    <n v="0"/>
    <x v="0"/>
    <x v="0"/>
    <n v="718"/>
    <x v="2"/>
    <x v="1"/>
    <x v="0"/>
    <n v="134462.29"/>
    <x v="1"/>
    <x v="2"/>
    <x v="2"/>
  </r>
  <r>
    <n v="15775663"/>
    <s v="Otitodilichukwu"/>
    <x v="2"/>
    <x v="1"/>
    <n v="53"/>
    <x v="0"/>
    <x v="5"/>
    <n v="134729.99"/>
    <x v="2"/>
    <x v="2"/>
    <n v="712"/>
    <x v="2"/>
    <x v="0"/>
    <x v="0"/>
    <n v="132702.64000000001"/>
    <x v="1"/>
    <x v="2"/>
    <x v="1"/>
  </r>
  <r>
    <n v="15631800"/>
    <s v="Pagnotto"/>
    <x v="0"/>
    <x v="1"/>
    <n v="37"/>
    <x v="0"/>
    <x v="6"/>
    <n v="98431.37"/>
    <x v="1"/>
    <x v="0"/>
    <n v="474"/>
    <x v="4"/>
    <x v="1"/>
    <x v="1"/>
    <n v="75698.44"/>
    <x v="1"/>
    <x v="1"/>
    <x v="2"/>
  </r>
  <r>
    <n v="15654292"/>
    <s v="Vessels"/>
    <x v="2"/>
    <x v="1"/>
    <n v="33"/>
    <x v="0"/>
    <x v="2"/>
    <n v="130368.31"/>
    <x v="2"/>
    <x v="2"/>
    <n v="565"/>
    <x v="1"/>
    <x v="0"/>
    <x v="1"/>
    <n v="105642.43"/>
    <x v="1"/>
    <x v="0"/>
    <x v="1"/>
  </r>
  <r>
    <n v="15648320"/>
    <s v="Heller"/>
    <x v="0"/>
    <x v="0"/>
    <n v="31"/>
    <x v="0"/>
    <x v="3"/>
    <n v="123974.96"/>
    <x v="2"/>
    <x v="0"/>
    <n v="658"/>
    <x v="0"/>
    <x v="0"/>
    <x v="1"/>
    <n v="102153.75"/>
    <x v="1"/>
    <x v="0"/>
    <x v="1"/>
  </r>
  <r>
    <n v="15726747"/>
    <s v="Donaldson"/>
    <x v="0"/>
    <x v="1"/>
    <n v="63"/>
    <x v="2"/>
    <x v="4"/>
    <n v="138082.16"/>
    <x v="2"/>
    <x v="0"/>
    <n v="714"/>
    <x v="2"/>
    <x v="1"/>
    <x v="0"/>
    <n v="166677.54"/>
    <x v="1"/>
    <x v="2"/>
    <x v="2"/>
  </r>
  <r>
    <n v="15694510"/>
    <s v="Ifeanyichukwu"/>
    <x v="0"/>
    <x v="1"/>
    <n v="45"/>
    <x v="0"/>
    <x v="1"/>
    <n v="129855.32"/>
    <x v="2"/>
    <x v="0"/>
    <n v="725"/>
    <x v="2"/>
    <x v="1"/>
    <x v="1"/>
    <n v="24218.65"/>
    <x v="1"/>
    <x v="3"/>
    <x v="0"/>
  </r>
  <r>
    <n v="15572291"/>
    <s v="Kao"/>
    <x v="0"/>
    <x v="1"/>
    <n v="40"/>
    <x v="0"/>
    <x v="5"/>
    <n v="132308.22"/>
    <x v="2"/>
    <x v="0"/>
    <n v="825"/>
    <x v="3"/>
    <x v="1"/>
    <x v="1"/>
    <n v="117122.5"/>
    <x v="1"/>
    <x v="0"/>
    <x v="1"/>
  </r>
  <r>
    <n v="15603465"/>
    <s v="Dunn"/>
    <x v="2"/>
    <x v="0"/>
    <n v="45"/>
    <x v="0"/>
    <x v="8"/>
    <n v="155447.65"/>
    <x v="2"/>
    <x v="2"/>
    <n v="665"/>
    <x v="2"/>
    <x v="0"/>
    <x v="1"/>
    <n v="51871.95"/>
    <x v="0"/>
    <x v="1"/>
    <x v="2"/>
  </r>
  <r>
    <n v="15685628"/>
    <s v="Calabresi"/>
    <x v="1"/>
    <x v="1"/>
    <n v="35"/>
    <x v="0"/>
    <x v="0"/>
    <n v="124268.64"/>
    <x v="2"/>
    <x v="2"/>
    <n v="670"/>
    <x v="2"/>
    <x v="1"/>
    <x v="0"/>
    <n v="84321.03"/>
    <x v="1"/>
    <x v="1"/>
    <x v="0"/>
  </r>
  <r>
    <n v="15792729"/>
    <s v="Holland"/>
    <x v="2"/>
    <x v="0"/>
    <n v="34"/>
    <x v="0"/>
    <x v="9"/>
    <n v="176311.36"/>
    <x v="2"/>
    <x v="0"/>
    <n v="474"/>
    <x v="4"/>
    <x v="0"/>
    <x v="1"/>
    <n v="160213.26999999999"/>
    <x v="1"/>
    <x v="2"/>
    <x v="3"/>
  </r>
  <r>
    <n v="15767414"/>
    <s v="Calabresi"/>
    <x v="0"/>
    <x v="1"/>
    <n v="40"/>
    <x v="0"/>
    <x v="0"/>
    <n v="99886.42"/>
    <x v="1"/>
    <x v="2"/>
    <n v="591"/>
    <x v="1"/>
    <x v="0"/>
    <x v="0"/>
    <n v="88695.19"/>
    <x v="1"/>
    <x v="1"/>
    <x v="0"/>
  </r>
  <r>
    <n v="15568044"/>
    <s v="Butusov"/>
    <x v="0"/>
    <x v="0"/>
    <n v="31"/>
    <x v="0"/>
    <x v="3"/>
    <n v="0"/>
    <x v="0"/>
    <x v="2"/>
    <n v="508"/>
    <x v="1"/>
    <x v="0"/>
    <x v="0"/>
    <n v="6123.15"/>
    <x v="1"/>
    <x v="3"/>
    <x v="1"/>
  </r>
  <r>
    <n v="15751333"/>
    <s v="Atkinson"/>
    <x v="0"/>
    <x v="0"/>
    <n v="36"/>
    <x v="0"/>
    <x v="0"/>
    <n v="0"/>
    <x v="0"/>
    <x v="2"/>
    <n v="695"/>
    <x v="2"/>
    <x v="1"/>
    <x v="0"/>
    <n v="167749.54"/>
    <x v="1"/>
    <x v="2"/>
    <x v="0"/>
  </r>
  <r>
    <n v="15623062"/>
    <s v="Vasilyeva"/>
    <x v="2"/>
    <x v="1"/>
    <n v="24"/>
    <x v="1"/>
    <x v="8"/>
    <n v="85089.3"/>
    <x v="1"/>
    <x v="0"/>
    <n v="660"/>
    <x v="2"/>
    <x v="0"/>
    <x v="0"/>
    <n v="71638"/>
    <x v="1"/>
    <x v="1"/>
    <x v="2"/>
  </r>
  <r>
    <n v="15713621"/>
    <s v="Mollison"/>
    <x v="2"/>
    <x v="1"/>
    <n v="41"/>
    <x v="0"/>
    <x v="7"/>
    <n v="134318.21"/>
    <x v="2"/>
    <x v="2"/>
    <n v="687"/>
    <x v="2"/>
    <x v="0"/>
    <x v="0"/>
    <n v="198064.52"/>
    <x v="1"/>
    <x v="4"/>
    <x v="3"/>
  </r>
  <r>
    <n v="15670668"/>
    <s v="Webb"/>
    <x v="2"/>
    <x v="1"/>
    <n v="29"/>
    <x v="1"/>
    <x v="8"/>
    <n v="75395.53"/>
    <x v="1"/>
    <x v="2"/>
    <n v="658"/>
    <x v="0"/>
    <x v="1"/>
    <x v="0"/>
    <n v="54914.92"/>
    <x v="1"/>
    <x v="1"/>
    <x v="2"/>
  </r>
  <r>
    <n v="15750638"/>
    <s v="Obiajulu"/>
    <x v="2"/>
    <x v="0"/>
    <n v="33"/>
    <x v="0"/>
    <x v="8"/>
    <n v="116765.7"/>
    <x v="2"/>
    <x v="0"/>
    <n v="705"/>
    <x v="2"/>
    <x v="1"/>
    <x v="1"/>
    <n v="190659.17"/>
    <x v="0"/>
    <x v="4"/>
    <x v="2"/>
  </r>
  <r>
    <n v="15747878"/>
    <s v="Aiken"/>
    <x v="1"/>
    <x v="1"/>
    <n v="60"/>
    <x v="2"/>
    <x v="4"/>
    <n v="0"/>
    <x v="0"/>
    <x v="0"/>
    <n v="739"/>
    <x v="2"/>
    <x v="0"/>
    <x v="0"/>
    <n v="51637.67"/>
    <x v="1"/>
    <x v="1"/>
    <x v="2"/>
  </r>
  <r>
    <n v="15726796"/>
    <s v="Brabyn"/>
    <x v="0"/>
    <x v="1"/>
    <n v="38"/>
    <x v="0"/>
    <x v="3"/>
    <n v="111501.66"/>
    <x v="2"/>
    <x v="0"/>
    <n v="844"/>
    <x v="3"/>
    <x v="0"/>
    <x v="0"/>
    <n v="119333.38"/>
    <x v="1"/>
    <x v="0"/>
    <x v="1"/>
  </r>
  <r>
    <n v="15754952"/>
    <s v="Su"/>
    <x v="2"/>
    <x v="0"/>
    <n v="48"/>
    <x v="0"/>
    <x v="3"/>
    <n v="76595.08"/>
    <x v="1"/>
    <x v="2"/>
    <n v="602"/>
    <x v="0"/>
    <x v="1"/>
    <x v="1"/>
    <n v="127095.14"/>
    <x v="1"/>
    <x v="0"/>
    <x v="1"/>
  </r>
  <r>
    <n v="15652192"/>
    <s v="Traeger"/>
    <x v="0"/>
    <x v="0"/>
    <n v="33"/>
    <x v="0"/>
    <x v="9"/>
    <n v="160541.35999999999"/>
    <x v="2"/>
    <x v="2"/>
    <n v="759"/>
    <x v="2"/>
    <x v="1"/>
    <x v="1"/>
    <n v="93541.14"/>
    <x v="1"/>
    <x v="0"/>
    <x v="3"/>
  </r>
  <r>
    <n v="15681924"/>
    <s v="Ekwueme"/>
    <x v="2"/>
    <x v="1"/>
    <n v="38"/>
    <x v="0"/>
    <x v="0"/>
    <n v="129728.6"/>
    <x v="2"/>
    <x v="0"/>
    <n v="747"/>
    <x v="2"/>
    <x v="0"/>
    <x v="1"/>
    <n v="89289.54"/>
    <x v="1"/>
    <x v="1"/>
    <x v="0"/>
  </r>
  <r>
    <n v="15763544"/>
    <s v="Thompson"/>
    <x v="0"/>
    <x v="1"/>
    <n v="47"/>
    <x v="0"/>
    <x v="1"/>
    <n v="0"/>
    <x v="0"/>
    <x v="2"/>
    <n v="673"/>
    <x v="2"/>
    <x v="1"/>
    <x v="1"/>
    <n v="108762.16"/>
    <x v="1"/>
    <x v="0"/>
    <x v="0"/>
  </r>
  <r>
    <n v="15764431"/>
    <s v="Chinwenma"/>
    <x v="1"/>
    <x v="0"/>
    <n v="34"/>
    <x v="0"/>
    <x v="8"/>
    <n v="130929.02"/>
    <x v="2"/>
    <x v="3"/>
    <n v="671"/>
    <x v="2"/>
    <x v="0"/>
    <x v="0"/>
    <n v="28238.25"/>
    <x v="0"/>
    <x v="3"/>
    <x v="2"/>
  </r>
  <r>
    <n v="15684010"/>
    <s v="Tuan"/>
    <x v="2"/>
    <x v="0"/>
    <n v="74"/>
    <x v="2"/>
    <x v="0"/>
    <n v="116800.25"/>
    <x v="2"/>
    <x v="0"/>
    <n v="640"/>
    <x v="0"/>
    <x v="0"/>
    <x v="0"/>
    <n v="34130.43"/>
    <x v="1"/>
    <x v="3"/>
    <x v="0"/>
  </r>
  <r>
    <n v="15648881"/>
    <s v="Tsai"/>
    <x v="2"/>
    <x v="1"/>
    <n v="40"/>
    <x v="0"/>
    <x v="10"/>
    <n v="101016.53"/>
    <x v="2"/>
    <x v="0"/>
    <n v="581"/>
    <x v="1"/>
    <x v="1"/>
    <x v="0"/>
    <n v="7926.35"/>
    <x v="0"/>
    <x v="3"/>
    <x v="0"/>
  </r>
  <r>
    <n v="15733303"/>
    <s v="Liu"/>
    <x v="0"/>
    <x v="1"/>
    <n v="67"/>
    <x v="2"/>
    <x v="8"/>
    <n v="0"/>
    <x v="0"/>
    <x v="2"/>
    <n v="630"/>
    <x v="0"/>
    <x v="0"/>
    <x v="0"/>
    <n v="27330.27"/>
    <x v="1"/>
    <x v="3"/>
    <x v="2"/>
  </r>
  <r>
    <n v="15643294"/>
    <s v="Robinson"/>
    <x v="0"/>
    <x v="0"/>
    <n v="33"/>
    <x v="0"/>
    <x v="2"/>
    <n v="190566.65"/>
    <x v="2"/>
    <x v="0"/>
    <n v="703"/>
    <x v="2"/>
    <x v="0"/>
    <x v="0"/>
    <n v="79997.14"/>
    <x v="1"/>
    <x v="1"/>
    <x v="1"/>
  </r>
  <r>
    <n v="15749905"/>
    <s v="Carr"/>
    <x v="1"/>
    <x v="0"/>
    <n v="47"/>
    <x v="0"/>
    <x v="5"/>
    <n v="0"/>
    <x v="0"/>
    <x v="0"/>
    <n v="698"/>
    <x v="2"/>
    <x v="0"/>
    <x v="1"/>
    <n v="50213.81"/>
    <x v="0"/>
    <x v="1"/>
    <x v="1"/>
  </r>
  <r>
    <n v="15625175"/>
    <s v="Palerma"/>
    <x v="2"/>
    <x v="0"/>
    <n v="43"/>
    <x v="0"/>
    <x v="5"/>
    <n v="97067.69"/>
    <x v="1"/>
    <x v="0"/>
    <n v="742"/>
    <x v="2"/>
    <x v="1"/>
    <x v="0"/>
    <n v="60920.03"/>
    <x v="0"/>
    <x v="1"/>
    <x v="1"/>
  </r>
  <r>
    <n v="15643967"/>
    <s v="Chineze"/>
    <x v="0"/>
    <x v="0"/>
    <n v="37"/>
    <x v="0"/>
    <x v="4"/>
    <n v="92208.54"/>
    <x v="1"/>
    <x v="0"/>
    <n v="652"/>
    <x v="0"/>
    <x v="1"/>
    <x v="0"/>
    <n v="197699.8"/>
    <x v="0"/>
    <x v="4"/>
    <x v="2"/>
  </r>
  <r>
    <n v="15578251"/>
    <s v="Fang"/>
    <x v="0"/>
    <x v="1"/>
    <n v="37"/>
    <x v="0"/>
    <x v="0"/>
    <n v="186347.97"/>
    <x v="2"/>
    <x v="2"/>
    <n v="644"/>
    <x v="0"/>
    <x v="0"/>
    <x v="1"/>
    <n v="92809.73"/>
    <x v="1"/>
    <x v="0"/>
    <x v="0"/>
  </r>
  <r>
    <n v="15772573"/>
    <s v="Simpson"/>
    <x v="1"/>
    <x v="1"/>
    <n v="55"/>
    <x v="0"/>
    <x v="0"/>
    <n v="103176.62"/>
    <x v="2"/>
    <x v="0"/>
    <n v="735"/>
    <x v="2"/>
    <x v="1"/>
    <x v="0"/>
    <n v="163516.16"/>
    <x v="1"/>
    <x v="2"/>
    <x v="0"/>
  </r>
  <r>
    <n v="15733234"/>
    <s v="Moretti"/>
    <x v="0"/>
    <x v="0"/>
    <n v="58"/>
    <x v="0"/>
    <x v="4"/>
    <n v="0"/>
    <x v="0"/>
    <x v="0"/>
    <n v="777"/>
    <x v="2"/>
    <x v="0"/>
    <x v="0"/>
    <n v="62449.07"/>
    <x v="0"/>
    <x v="1"/>
    <x v="2"/>
  </r>
  <r>
    <n v="15721582"/>
    <s v="Hale"/>
    <x v="2"/>
    <x v="0"/>
    <n v="40"/>
    <x v="0"/>
    <x v="4"/>
    <n v="77270.080000000002"/>
    <x v="1"/>
    <x v="2"/>
    <n v="644"/>
    <x v="0"/>
    <x v="0"/>
    <x v="0"/>
    <n v="115800.1"/>
    <x v="0"/>
    <x v="0"/>
    <x v="2"/>
  </r>
  <r>
    <n v="15628219"/>
    <s v="Benson"/>
    <x v="2"/>
    <x v="0"/>
    <n v="37"/>
    <x v="0"/>
    <x v="6"/>
    <n v="111911.63"/>
    <x v="2"/>
    <x v="0"/>
    <n v="665"/>
    <x v="2"/>
    <x v="0"/>
    <x v="0"/>
    <n v="110359.67999999999"/>
    <x v="0"/>
    <x v="0"/>
    <x v="2"/>
  </r>
  <r>
    <n v="15571302"/>
    <s v="Estep"/>
    <x v="2"/>
    <x v="1"/>
    <n v="72"/>
    <x v="2"/>
    <x v="8"/>
    <n v="94216.05"/>
    <x v="1"/>
    <x v="0"/>
    <n v="529"/>
    <x v="1"/>
    <x v="0"/>
    <x v="0"/>
    <n v="78695.679999999993"/>
    <x v="1"/>
    <x v="1"/>
    <x v="2"/>
  </r>
  <r>
    <n v="15637178"/>
    <s v="Mishina"/>
    <x v="1"/>
    <x v="0"/>
    <n v="45"/>
    <x v="0"/>
    <x v="3"/>
    <n v="0"/>
    <x v="0"/>
    <x v="2"/>
    <n v="803"/>
    <x v="3"/>
    <x v="0"/>
    <x v="0"/>
    <n v="128378.04"/>
    <x v="1"/>
    <x v="0"/>
    <x v="1"/>
  </r>
  <r>
    <n v="15601184"/>
    <s v="Abramovich"/>
    <x v="1"/>
    <x v="0"/>
    <n v="26"/>
    <x v="1"/>
    <x v="6"/>
    <n v="0"/>
    <x v="0"/>
    <x v="2"/>
    <n v="604"/>
    <x v="0"/>
    <x v="0"/>
    <x v="1"/>
    <n v="155248.62"/>
    <x v="1"/>
    <x v="2"/>
    <x v="2"/>
  </r>
  <r>
    <n v="15629511"/>
    <s v="Lavrentiev"/>
    <x v="0"/>
    <x v="1"/>
    <n v="49"/>
    <x v="0"/>
    <x v="5"/>
    <n v="106770.82"/>
    <x v="2"/>
    <x v="0"/>
    <n v="738"/>
    <x v="2"/>
    <x v="0"/>
    <x v="1"/>
    <n v="123499.27"/>
    <x v="1"/>
    <x v="0"/>
    <x v="1"/>
  </r>
  <r>
    <n v="15570629"/>
    <s v="Alexeyeva"/>
    <x v="2"/>
    <x v="0"/>
    <n v="72"/>
    <x v="2"/>
    <x v="8"/>
    <n v="138089.97"/>
    <x v="2"/>
    <x v="2"/>
    <n v="655"/>
    <x v="0"/>
    <x v="0"/>
    <x v="0"/>
    <n v="99920.41"/>
    <x v="1"/>
    <x v="0"/>
    <x v="2"/>
  </r>
  <r>
    <n v="15665766"/>
    <s v="T'ang"/>
    <x v="2"/>
    <x v="1"/>
    <n v="39"/>
    <x v="0"/>
    <x v="9"/>
    <n v="133191.19"/>
    <x v="2"/>
    <x v="2"/>
    <n v="698"/>
    <x v="2"/>
    <x v="1"/>
    <x v="0"/>
    <n v="53289.49"/>
    <x v="1"/>
    <x v="1"/>
    <x v="3"/>
  </r>
  <r>
    <n v="15693732"/>
    <s v="Kilgour"/>
    <x v="0"/>
    <x v="0"/>
    <n v="66"/>
    <x v="2"/>
    <x v="9"/>
    <n v="0"/>
    <x v="0"/>
    <x v="2"/>
    <n v="775"/>
    <x v="2"/>
    <x v="0"/>
    <x v="0"/>
    <n v="67622.34"/>
    <x v="1"/>
    <x v="1"/>
    <x v="3"/>
  </r>
  <r>
    <n v="15765982"/>
    <s v="Chin"/>
    <x v="0"/>
    <x v="1"/>
    <n v="41"/>
    <x v="0"/>
    <x v="3"/>
    <n v="74135.850000000006"/>
    <x v="1"/>
    <x v="0"/>
    <n v="735"/>
    <x v="2"/>
    <x v="0"/>
    <x v="0"/>
    <n v="11783.1"/>
    <x v="0"/>
    <x v="3"/>
    <x v="1"/>
  </r>
  <r>
    <n v="15582016"/>
    <s v="Fiorentini"/>
    <x v="1"/>
    <x v="1"/>
    <n v="41"/>
    <x v="0"/>
    <x v="5"/>
    <n v="99208.46"/>
    <x v="1"/>
    <x v="2"/>
    <n v="766"/>
    <x v="2"/>
    <x v="0"/>
    <x v="1"/>
    <n v="62402.38"/>
    <x v="1"/>
    <x v="1"/>
    <x v="1"/>
  </r>
  <r>
    <n v="15798024"/>
    <s v="Lori"/>
    <x v="2"/>
    <x v="1"/>
    <n v="84"/>
    <x v="2"/>
    <x v="2"/>
    <n v="92242.34"/>
    <x v="1"/>
    <x v="0"/>
    <n v="537"/>
    <x v="1"/>
    <x v="0"/>
    <x v="0"/>
    <n v="186235.98"/>
    <x v="1"/>
    <x v="4"/>
    <x v="1"/>
  </r>
  <r>
    <n v="15588622"/>
    <s v="Marchesi"/>
    <x v="2"/>
    <x v="1"/>
    <n v="25"/>
    <x v="1"/>
    <x v="3"/>
    <n v="108380.72"/>
    <x v="2"/>
    <x v="0"/>
    <n v="599"/>
    <x v="1"/>
    <x v="0"/>
    <x v="0"/>
    <n v="79005.95"/>
    <x v="1"/>
    <x v="1"/>
    <x v="1"/>
  </r>
  <r>
    <n v="15724863"/>
    <s v="Sheppard"/>
    <x v="1"/>
    <x v="0"/>
    <n v="55"/>
    <x v="0"/>
    <x v="4"/>
    <n v="91893.32"/>
    <x v="1"/>
    <x v="0"/>
    <n v="420"/>
    <x v="4"/>
    <x v="0"/>
    <x v="1"/>
    <n v="144870.28"/>
    <x v="0"/>
    <x v="2"/>
    <x v="2"/>
  </r>
  <r>
    <n v="15618213"/>
    <s v="Nnanna"/>
    <x v="0"/>
    <x v="0"/>
    <n v="32"/>
    <x v="0"/>
    <x v="3"/>
    <n v="85757.93"/>
    <x v="1"/>
    <x v="0"/>
    <n v="674"/>
    <x v="2"/>
    <x v="0"/>
    <x v="0"/>
    <n v="95481"/>
    <x v="1"/>
    <x v="0"/>
    <x v="1"/>
  </r>
  <r>
    <n v="15780411"/>
    <s v="Norris"/>
    <x v="0"/>
    <x v="0"/>
    <n v="46"/>
    <x v="0"/>
    <x v="6"/>
    <n v="0"/>
    <x v="0"/>
    <x v="2"/>
    <n v="570"/>
    <x v="1"/>
    <x v="1"/>
    <x v="1"/>
    <n v="820.46"/>
    <x v="1"/>
    <x v="3"/>
    <x v="2"/>
  </r>
  <r>
    <n v="15725429"/>
    <s v="Vincent"/>
    <x v="2"/>
    <x v="1"/>
    <n v="33"/>
    <x v="0"/>
    <x v="2"/>
    <n v="96759.42"/>
    <x v="1"/>
    <x v="0"/>
    <n v="623"/>
    <x v="0"/>
    <x v="0"/>
    <x v="0"/>
    <n v="174777.98"/>
    <x v="1"/>
    <x v="4"/>
    <x v="1"/>
  </r>
  <r>
    <n v="15600626"/>
    <s v="Bradley"/>
    <x v="0"/>
    <x v="1"/>
    <n v="30"/>
    <x v="0"/>
    <x v="5"/>
    <n v="0"/>
    <x v="0"/>
    <x v="2"/>
    <n v="710"/>
    <x v="2"/>
    <x v="0"/>
    <x v="0"/>
    <n v="8991.17"/>
    <x v="1"/>
    <x v="3"/>
    <x v="1"/>
  </r>
  <r>
    <n v="15668460"/>
    <s v="Bellucci"/>
    <x v="0"/>
    <x v="1"/>
    <n v="29"/>
    <x v="1"/>
    <x v="5"/>
    <n v="0"/>
    <x v="0"/>
    <x v="2"/>
    <n v="466"/>
    <x v="4"/>
    <x v="0"/>
    <x v="0"/>
    <n v="2797.27"/>
    <x v="1"/>
    <x v="3"/>
    <x v="1"/>
  </r>
  <r>
    <n v="15576263"/>
    <s v="Clements"/>
    <x v="0"/>
    <x v="0"/>
    <n v="22"/>
    <x v="1"/>
    <x v="8"/>
    <n v="0"/>
    <x v="0"/>
    <x v="0"/>
    <n v="759"/>
    <x v="2"/>
    <x v="0"/>
    <x v="1"/>
    <n v="22303.17"/>
    <x v="1"/>
    <x v="3"/>
    <x v="2"/>
  </r>
  <r>
    <n v="15720354"/>
    <s v="Knowles"/>
    <x v="0"/>
    <x v="1"/>
    <n v="71"/>
    <x v="2"/>
    <x v="4"/>
    <n v="0"/>
    <x v="0"/>
    <x v="2"/>
    <n v="581"/>
    <x v="1"/>
    <x v="0"/>
    <x v="0"/>
    <n v="197562.08"/>
    <x v="1"/>
    <x v="4"/>
    <x v="2"/>
  </r>
  <r>
    <n v="15691624"/>
    <s v="Chidiebere"/>
    <x v="0"/>
    <x v="1"/>
    <n v="33"/>
    <x v="0"/>
    <x v="0"/>
    <n v="132150.26"/>
    <x v="2"/>
    <x v="2"/>
    <n v="820"/>
    <x v="3"/>
    <x v="0"/>
    <x v="1"/>
    <n v="23067.97"/>
    <x v="1"/>
    <x v="3"/>
    <x v="0"/>
  </r>
  <r>
    <n v="15793196"/>
    <s v="Kelly"/>
    <x v="0"/>
    <x v="1"/>
    <n v="41"/>
    <x v="0"/>
    <x v="9"/>
    <n v="0"/>
    <x v="0"/>
    <x v="2"/>
    <n v="759"/>
    <x v="2"/>
    <x v="1"/>
    <x v="0"/>
    <n v="190294.12"/>
    <x v="1"/>
    <x v="4"/>
    <x v="3"/>
  </r>
  <r>
    <n v="15633352"/>
    <s v="Okwukwe"/>
    <x v="0"/>
    <x v="0"/>
    <n v="31"/>
    <x v="0"/>
    <x v="5"/>
    <n v="175443.75"/>
    <x v="2"/>
    <x v="0"/>
    <n v="628"/>
    <x v="0"/>
    <x v="0"/>
    <x v="1"/>
    <n v="113167.17"/>
    <x v="0"/>
    <x v="0"/>
    <x v="1"/>
  </r>
  <r>
    <n v="15750874"/>
    <s v="Onyemere"/>
    <x v="0"/>
    <x v="1"/>
    <n v="31"/>
    <x v="0"/>
    <x v="6"/>
    <n v="78990.149999999994"/>
    <x v="1"/>
    <x v="0"/>
    <n v="676"/>
    <x v="2"/>
    <x v="0"/>
    <x v="0"/>
    <n v="124777.14"/>
    <x v="1"/>
    <x v="0"/>
    <x v="2"/>
  </r>
  <r>
    <n v="15588923"/>
    <s v="Murphy"/>
    <x v="0"/>
    <x v="0"/>
    <n v="33"/>
    <x v="0"/>
    <x v="4"/>
    <n v="113743.37"/>
    <x v="2"/>
    <x v="0"/>
    <n v="591"/>
    <x v="1"/>
    <x v="0"/>
    <x v="1"/>
    <n v="124625.08"/>
    <x v="1"/>
    <x v="0"/>
    <x v="2"/>
  </r>
  <r>
    <n v="15715745"/>
    <s v="Elliott"/>
    <x v="0"/>
    <x v="0"/>
    <n v="26"/>
    <x v="1"/>
    <x v="8"/>
    <n v="157624.84"/>
    <x v="2"/>
    <x v="0"/>
    <n v="690"/>
    <x v="2"/>
    <x v="0"/>
    <x v="0"/>
    <n v="49599.27"/>
    <x v="1"/>
    <x v="3"/>
    <x v="2"/>
  </r>
  <r>
    <n v="15611800"/>
    <s v="Loggia"/>
    <x v="0"/>
    <x v="0"/>
    <n v="62"/>
    <x v="2"/>
    <x v="3"/>
    <n v="125163.62"/>
    <x v="2"/>
    <x v="2"/>
    <n v="624"/>
    <x v="0"/>
    <x v="0"/>
    <x v="0"/>
    <n v="151411.5"/>
    <x v="1"/>
    <x v="2"/>
    <x v="1"/>
  </r>
  <r>
    <n v="15576928"/>
    <s v="Walsh"/>
    <x v="0"/>
    <x v="0"/>
    <n v="23"/>
    <x v="1"/>
    <x v="0"/>
    <n v="0"/>
    <x v="0"/>
    <x v="0"/>
    <n v="573"/>
    <x v="1"/>
    <x v="0"/>
    <x v="1"/>
    <n v="122964.18"/>
    <x v="1"/>
    <x v="0"/>
    <x v="0"/>
  </r>
  <r>
    <n v="15793693"/>
    <s v="Mahomed"/>
    <x v="0"/>
    <x v="1"/>
    <n v="60"/>
    <x v="2"/>
    <x v="9"/>
    <n v="0"/>
    <x v="0"/>
    <x v="0"/>
    <n v="694"/>
    <x v="2"/>
    <x v="0"/>
    <x v="0"/>
    <n v="57088.97"/>
    <x v="1"/>
    <x v="1"/>
    <x v="3"/>
  </r>
  <r>
    <n v="15581252"/>
    <s v="Dolgorukova"/>
    <x v="1"/>
    <x v="0"/>
    <n v="29"/>
    <x v="1"/>
    <x v="3"/>
    <n v="80922.75"/>
    <x v="1"/>
    <x v="0"/>
    <n v="632"/>
    <x v="0"/>
    <x v="0"/>
    <x v="1"/>
    <n v="7820.78"/>
    <x v="1"/>
    <x v="3"/>
    <x v="1"/>
  </r>
  <r>
    <n v="15797760"/>
    <s v="Bogdanov"/>
    <x v="0"/>
    <x v="1"/>
    <n v="40"/>
    <x v="0"/>
    <x v="6"/>
    <n v="193354.86"/>
    <x v="2"/>
    <x v="2"/>
    <n v="632"/>
    <x v="0"/>
    <x v="0"/>
    <x v="1"/>
    <n v="149188.41"/>
    <x v="1"/>
    <x v="2"/>
    <x v="2"/>
  </r>
  <r>
    <n v="15790564"/>
    <s v="She"/>
    <x v="2"/>
    <x v="0"/>
    <n v="40"/>
    <x v="0"/>
    <x v="9"/>
    <n v="107648.94"/>
    <x v="2"/>
    <x v="2"/>
    <n v="832"/>
    <x v="3"/>
    <x v="0"/>
    <x v="0"/>
    <n v="134638.97"/>
    <x v="1"/>
    <x v="2"/>
    <x v="3"/>
  </r>
  <r>
    <n v="15593736"/>
    <s v="Cook"/>
    <x v="2"/>
    <x v="0"/>
    <n v="46"/>
    <x v="0"/>
    <x v="3"/>
    <n v="131769.04"/>
    <x v="2"/>
    <x v="0"/>
    <n v="598"/>
    <x v="1"/>
    <x v="1"/>
    <x v="1"/>
    <n v="184980.23"/>
    <x v="0"/>
    <x v="4"/>
    <x v="1"/>
  </r>
  <r>
    <n v="15595937"/>
    <s v="Bruno"/>
    <x v="2"/>
    <x v="1"/>
    <n v="36"/>
    <x v="0"/>
    <x v="1"/>
    <n v="138992.48000000001"/>
    <x v="2"/>
    <x v="2"/>
    <n v="430"/>
    <x v="4"/>
    <x v="1"/>
    <x v="1"/>
    <n v="122373.42"/>
    <x v="1"/>
    <x v="0"/>
    <x v="0"/>
  </r>
  <r>
    <n v="15815628"/>
    <s v="Moysey"/>
    <x v="0"/>
    <x v="0"/>
    <n v="37"/>
    <x v="0"/>
    <x v="2"/>
    <n v="113899.92"/>
    <x v="2"/>
    <x v="0"/>
    <n v="711"/>
    <x v="2"/>
    <x v="1"/>
    <x v="1"/>
    <n v="80215.199999999997"/>
    <x v="1"/>
    <x v="1"/>
    <x v="1"/>
  </r>
  <r>
    <n v="15782802"/>
    <s v="Beneventi"/>
    <x v="2"/>
    <x v="1"/>
    <n v="26"/>
    <x v="1"/>
    <x v="5"/>
    <n v="114450.32"/>
    <x v="2"/>
    <x v="0"/>
    <n v="582"/>
    <x v="1"/>
    <x v="0"/>
    <x v="0"/>
    <n v="14081.64"/>
    <x v="1"/>
    <x v="3"/>
    <x v="1"/>
  </r>
  <r>
    <n v="15627412"/>
    <s v="Ferri"/>
    <x v="0"/>
    <x v="1"/>
    <n v="39"/>
    <x v="0"/>
    <x v="6"/>
    <n v="0"/>
    <x v="0"/>
    <x v="2"/>
    <n v="605"/>
    <x v="0"/>
    <x v="0"/>
    <x v="1"/>
    <n v="199390.45"/>
    <x v="1"/>
    <x v="4"/>
    <x v="2"/>
  </r>
  <r>
    <n v="15734609"/>
    <s v="Skinner"/>
    <x v="0"/>
    <x v="0"/>
    <n v="37"/>
    <x v="0"/>
    <x v="0"/>
    <n v="0"/>
    <x v="0"/>
    <x v="2"/>
    <n v="657"/>
    <x v="0"/>
    <x v="0"/>
    <x v="0"/>
    <n v="7667.48"/>
    <x v="1"/>
    <x v="3"/>
    <x v="0"/>
  </r>
  <r>
    <n v="15710689"/>
    <s v="Angel"/>
    <x v="1"/>
    <x v="1"/>
    <n v="40"/>
    <x v="0"/>
    <x v="5"/>
    <n v="63609.919999999998"/>
    <x v="1"/>
    <x v="0"/>
    <n v="578"/>
    <x v="1"/>
    <x v="1"/>
    <x v="1"/>
    <n v="74965.61"/>
    <x v="0"/>
    <x v="1"/>
    <x v="1"/>
  </r>
  <r>
    <n v="15565806"/>
    <s v="Toosey"/>
    <x v="0"/>
    <x v="1"/>
    <n v="38"/>
    <x v="0"/>
    <x v="9"/>
    <n v="0"/>
    <x v="0"/>
    <x v="2"/>
    <n v="532"/>
    <x v="1"/>
    <x v="1"/>
    <x v="1"/>
    <n v="30583.95"/>
    <x v="1"/>
    <x v="3"/>
    <x v="3"/>
  </r>
  <r>
    <n v="15815530"/>
    <s v="Chin"/>
    <x v="0"/>
    <x v="0"/>
    <n v="42"/>
    <x v="0"/>
    <x v="7"/>
    <n v="75497.509999999995"/>
    <x v="1"/>
    <x v="0"/>
    <n v="612"/>
    <x v="0"/>
    <x v="1"/>
    <x v="1"/>
    <n v="149682.78"/>
    <x v="1"/>
    <x v="2"/>
    <x v="3"/>
  </r>
  <r>
    <n v="15632272"/>
    <s v="Lung"/>
    <x v="0"/>
    <x v="0"/>
    <n v="42"/>
    <x v="0"/>
    <x v="0"/>
    <n v="0"/>
    <x v="0"/>
    <x v="2"/>
    <n v="792"/>
    <x v="3"/>
    <x v="0"/>
    <x v="1"/>
    <n v="92664.09"/>
    <x v="1"/>
    <x v="0"/>
    <x v="0"/>
  </r>
  <r>
    <n v="15684103"/>
    <s v="Mellor"/>
    <x v="0"/>
    <x v="0"/>
    <n v="26"/>
    <x v="1"/>
    <x v="7"/>
    <n v="0"/>
    <x v="0"/>
    <x v="2"/>
    <n v="674"/>
    <x v="2"/>
    <x v="0"/>
    <x v="0"/>
    <n v="138423.1"/>
    <x v="1"/>
    <x v="2"/>
    <x v="3"/>
  </r>
  <r>
    <n v="15654519"/>
    <s v="Hassall"/>
    <x v="0"/>
    <x v="1"/>
    <n v="31"/>
    <x v="0"/>
    <x v="1"/>
    <n v="0"/>
    <x v="0"/>
    <x v="2"/>
    <n v="680"/>
    <x v="2"/>
    <x v="0"/>
    <x v="0"/>
    <n v="3148.2"/>
    <x v="1"/>
    <x v="3"/>
    <x v="0"/>
  </r>
  <r>
    <n v="15767722"/>
    <s v="Richardson"/>
    <x v="0"/>
    <x v="0"/>
    <n v="39"/>
    <x v="0"/>
    <x v="10"/>
    <n v="117704.73"/>
    <x v="2"/>
    <x v="0"/>
    <n v="593"/>
    <x v="1"/>
    <x v="0"/>
    <x v="1"/>
    <n v="197933.5"/>
    <x v="1"/>
    <x v="4"/>
    <x v="0"/>
  </r>
  <r>
    <n v="15654346"/>
    <s v="Poninski"/>
    <x v="2"/>
    <x v="1"/>
    <n v="35"/>
    <x v="0"/>
    <x v="1"/>
    <n v="130463.55"/>
    <x v="2"/>
    <x v="2"/>
    <n v="679"/>
    <x v="2"/>
    <x v="0"/>
    <x v="0"/>
    <n v="37341.17"/>
    <x v="1"/>
    <x v="3"/>
    <x v="0"/>
  </r>
  <r>
    <n v="15660147"/>
    <s v="Dore"/>
    <x v="1"/>
    <x v="1"/>
    <n v="32"/>
    <x v="0"/>
    <x v="2"/>
    <n v="46161.18"/>
    <x v="1"/>
    <x v="0"/>
    <n v="493"/>
    <x v="4"/>
    <x v="0"/>
    <x v="0"/>
    <n v="79577.399999999994"/>
    <x v="1"/>
    <x v="1"/>
    <x v="1"/>
  </r>
  <r>
    <n v="15814998"/>
    <s v="Bonham"/>
    <x v="1"/>
    <x v="1"/>
    <n v="42"/>
    <x v="0"/>
    <x v="8"/>
    <n v="0"/>
    <x v="0"/>
    <x v="2"/>
    <n v="688"/>
    <x v="2"/>
    <x v="1"/>
    <x v="1"/>
    <n v="197602.29"/>
    <x v="1"/>
    <x v="4"/>
    <x v="2"/>
  </r>
  <r>
    <n v="15802207"/>
    <s v="Ibezimako"/>
    <x v="2"/>
    <x v="1"/>
    <n v="43"/>
    <x v="0"/>
    <x v="4"/>
    <n v="110182.54"/>
    <x v="2"/>
    <x v="2"/>
    <n v="769"/>
    <x v="2"/>
    <x v="0"/>
    <x v="0"/>
    <n v="87537.32"/>
    <x v="1"/>
    <x v="1"/>
    <x v="2"/>
  </r>
  <r>
    <n v="15658668"/>
    <s v="Hunter"/>
    <x v="1"/>
    <x v="1"/>
    <n v="49"/>
    <x v="0"/>
    <x v="7"/>
    <n v="0"/>
    <x v="0"/>
    <x v="2"/>
    <n v="581"/>
    <x v="1"/>
    <x v="1"/>
    <x v="1"/>
    <n v="41623.589999999997"/>
    <x v="1"/>
    <x v="3"/>
    <x v="3"/>
  </r>
  <r>
    <n v="15715079"/>
    <s v="BOld"/>
    <x v="0"/>
    <x v="1"/>
    <n v="41"/>
    <x v="0"/>
    <x v="9"/>
    <n v="117221.15"/>
    <x v="2"/>
    <x v="0"/>
    <n v="465"/>
    <x v="4"/>
    <x v="0"/>
    <x v="1"/>
    <n v="168280.95"/>
    <x v="1"/>
    <x v="2"/>
    <x v="3"/>
  </r>
  <r>
    <n v="15570360"/>
    <s v="Wan"/>
    <x v="0"/>
    <x v="0"/>
    <n v="35"/>
    <x v="0"/>
    <x v="4"/>
    <n v="0"/>
    <x v="0"/>
    <x v="2"/>
    <n v="641"/>
    <x v="0"/>
    <x v="1"/>
    <x v="1"/>
    <n v="125986.18"/>
    <x v="1"/>
    <x v="0"/>
    <x v="2"/>
  </r>
  <r>
    <n v="15674678"/>
    <s v="Bradley"/>
    <x v="2"/>
    <x v="0"/>
    <n v="43"/>
    <x v="0"/>
    <x v="9"/>
    <n v="79120.27"/>
    <x v="1"/>
    <x v="0"/>
    <n v="731"/>
    <x v="2"/>
    <x v="1"/>
    <x v="1"/>
    <n v="548.52"/>
    <x v="0"/>
    <x v="3"/>
    <x v="3"/>
  </r>
  <r>
    <n v="15780925"/>
    <s v="Tretyakova"/>
    <x v="0"/>
    <x v="1"/>
    <n v="37"/>
    <x v="0"/>
    <x v="1"/>
    <n v="177069.24"/>
    <x v="2"/>
    <x v="2"/>
    <n v="625"/>
    <x v="0"/>
    <x v="0"/>
    <x v="0"/>
    <n v="96088.54"/>
    <x v="1"/>
    <x v="0"/>
    <x v="0"/>
  </r>
  <r>
    <n v="15688193"/>
    <s v="Graham"/>
    <x v="0"/>
    <x v="1"/>
    <n v="36"/>
    <x v="0"/>
    <x v="6"/>
    <n v="61636.97"/>
    <x v="1"/>
    <x v="0"/>
    <n v="468"/>
    <x v="4"/>
    <x v="1"/>
    <x v="1"/>
    <n v="107787.42"/>
    <x v="1"/>
    <x v="0"/>
    <x v="2"/>
  </r>
  <r>
    <n v="15778219"/>
    <s v="Izmailov"/>
    <x v="0"/>
    <x v="1"/>
    <n v="26"/>
    <x v="1"/>
    <x v="8"/>
    <n v="0"/>
    <x v="0"/>
    <x v="0"/>
    <n v="790"/>
    <x v="3"/>
    <x v="0"/>
    <x v="1"/>
    <n v="20510.79"/>
    <x v="1"/>
    <x v="3"/>
    <x v="2"/>
  </r>
  <r>
    <n v="15696514"/>
    <s v="Calabrese"/>
    <x v="2"/>
    <x v="0"/>
    <n v="37"/>
    <x v="0"/>
    <x v="5"/>
    <n v="104414.03"/>
    <x v="2"/>
    <x v="0"/>
    <n v="587"/>
    <x v="1"/>
    <x v="0"/>
    <x v="1"/>
    <n v="192026.02"/>
    <x v="1"/>
    <x v="4"/>
    <x v="1"/>
  </r>
  <r>
    <n v="15712303"/>
    <s v="Valentin"/>
    <x v="0"/>
    <x v="1"/>
    <n v="66"/>
    <x v="2"/>
    <x v="4"/>
    <n v="159732.01999999999"/>
    <x v="2"/>
    <x v="0"/>
    <n v="692"/>
    <x v="2"/>
    <x v="0"/>
    <x v="0"/>
    <n v="118188.15"/>
    <x v="1"/>
    <x v="0"/>
    <x v="2"/>
  </r>
  <r>
    <n v="15719090"/>
    <s v="Osonduagwuike"/>
    <x v="2"/>
    <x v="0"/>
    <n v="34"/>
    <x v="0"/>
    <x v="4"/>
    <n v="89437.03"/>
    <x v="1"/>
    <x v="0"/>
    <n v="676"/>
    <x v="2"/>
    <x v="0"/>
    <x v="0"/>
    <n v="189540.95"/>
    <x v="1"/>
    <x v="4"/>
    <x v="2"/>
  </r>
  <r>
    <n v="15735632"/>
    <s v="Williamson"/>
    <x v="0"/>
    <x v="1"/>
    <n v="41"/>
    <x v="0"/>
    <x v="2"/>
    <n v="0"/>
    <x v="0"/>
    <x v="0"/>
    <n v="571"/>
    <x v="1"/>
    <x v="0"/>
    <x v="0"/>
    <n v="63736.17"/>
    <x v="1"/>
    <x v="1"/>
    <x v="1"/>
  </r>
  <r>
    <n v="15619436"/>
    <s v="Pan"/>
    <x v="0"/>
    <x v="0"/>
    <n v="32"/>
    <x v="0"/>
    <x v="6"/>
    <n v="0"/>
    <x v="0"/>
    <x v="0"/>
    <n v="700"/>
    <x v="2"/>
    <x v="1"/>
    <x v="1"/>
    <n v="95740.37"/>
    <x v="1"/>
    <x v="0"/>
    <x v="2"/>
  </r>
  <r>
    <n v="15722404"/>
    <s v="Carpenter"/>
    <x v="0"/>
    <x v="0"/>
    <n v="30"/>
    <x v="0"/>
    <x v="6"/>
    <n v="0"/>
    <x v="0"/>
    <x v="2"/>
    <n v="445"/>
    <x v="4"/>
    <x v="0"/>
    <x v="0"/>
    <n v="127939.19"/>
    <x v="1"/>
    <x v="0"/>
    <x v="2"/>
  </r>
  <r>
    <n v="15662063"/>
    <s v="McIver"/>
    <x v="0"/>
    <x v="1"/>
    <n v="36"/>
    <x v="0"/>
    <x v="3"/>
    <n v="142400.76999999999"/>
    <x v="2"/>
    <x v="0"/>
    <n v="746"/>
    <x v="2"/>
    <x v="0"/>
    <x v="0"/>
    <n v="193438.69"/>
    <x v="1"/>
    <x v="4"/>
    <x v="1"/>
  </r>
  <r>
    <n v="15745605"/>
    <s v="Trevisan"/>
    <x v="0"/>
    <x v="0"/>
    <n v="47"/>
    <x v="0"/>
    <x v="0"/>
    <n v="88011.4"/>
    <x v="1"/>
    <x v="0"/>
    <n v="722"/>
    <x v="2"/>
    <x v="0"/>
    <x v="0"/>
    <n v="90655.94"/>
    <x v="0"/>
    <x v="0"/>
    <x v="0"/>
  </r>
  <r>
    <n v="15636658"/>
    <s v="Rozhkova"/>
    <x v="0"/>
    <x v="1"/>
    <n v="36"/>
    <x v="0"/>
    <x v="0"/>
    <n v="0"/>
    <x v="0"/>
    <x v="2"/>
    <n v="596"/>
    <x v="1"/>
    <x v="0"/>
    <x v="0"/>
    <n v="12067.39"/>
    <x v="1"/>
    <x v="3"/>
    <x v="0"/>
  </r>
  <r>
    <n v="15784130"/>
    <s v="He"/>
    <x v="2"/>
    <x v="0"/>
    <n v="30"/>
    <x v="0"/>
    <x v="2"/>
    <n v="154870.28"/>
    <x v="2"/>
    <x v="0"/>
    <n v="850"/>
    <x v="3"/>
    <x v="0"/>
    <x v="0"/>
    <n v="54191.38"/>
    <x v="1"/>
    <x v="1"/>
    <x v="1"/>
  </r>
  <r>
    <n v="15606755"/>
    <s v="Moretti"/>
    <x v="1"/>
    <x v="0"/>
    <n v="46"/>
    <x v="0"/>
    <x v="4"/>
    <n v="0"/>
    <x v="0"/>
    <x v="2"/>
    <n v="597"/>
    <x v="1"/>
    <x v="0"/>
    <x v="1"/>
    <n v="58667.16"/>
    <x v="0"/>
    <x v="1"/>
    <x v="2"/>
  </r>
  <r>
    <n v="15801699"/>
    <s v="Fishbourne"/>
    <x v="1"/>
    <x v="1"/>
    <n v="43"/>
    <x v="0"/>
    <x v="8"/>
    <n v="0"/>
    <x v="0"/>
    <x v="2"/>
    <n v="436"/>
    <x v="4"/>
    <x v="0"/>
    <x v="0"/>
    <n v="35687.43"/>
    <x v="1"/>
    <x v="3"/>
    <x v="2"/>
  </r>
  <r>
    <n v="15784097"/>
    <s v="Gibson"/>
    <x v="2"/>
    <x v="1"/>
    <n v="28"/>
    <x v="1"/>
    <x v="1"/>
    <n v="118402.25"/>
    <x v="2"/>
    <x v="2"/>
    <n v="660"/>
    <x v="2"/>
    <x v="0"/>
    <x v="1"/>
    <n v="14288.93"/>
    <x v="1"/>
    <x v="3"/>
    <x v="0"/>
  </r>
  <r>
    <n v="15764654"/>
    <s v="Zikoranachidimma"/>
    <x v="0"/>
    <x v="1"/>
    <n v="37"/>
    <x v="0"/>
    <x v="9"/>
    <n v="87374.88"/>
    <x v="1"/>
    <x v="2"/>
    <n v="649"/>
    <x v="0"/>
    <x v="0"/>
    <x v="0"/>
    <n v="247.36"/>
    <x v="1"/>
    <x v="3"/>
    <x v="3"/>
  </r>
  <r>
    <n v="15612092"/>
    <s v="Palmer"/>
    <x v="2"/>
    <x v="1"/>
    <n v="32"/>
    <x v="0"/>
    <x v="2"/>
    <n v="105397.8"/>
    <x v="2"/>
    <x v="0"/>
    <n v="646"/>
    <x v="0"/>
    <x v="0"/>
    <x v="1"/>
    <n v="78111.839999999997"/>
    <x v="0"/>
    <x v="1"/>
    <x v="1"/>
  </r>
  <r>
    <n v="15610903"/>
    <s v="Chukwueloka"/>
    <x v="1"/>
    <x v="0"/>
    <n v="31"/>
    <x v="0"/>
    <x v="8"/>
    <n v="125341.69"/>
    <x v="2"/>
    <x v="0"/>
    <n v="560"/>
    <x v="1"/>
    <x v="0"/>
    <x v="1"/>
    <n v="79547.39"/>
    <x v="1"/>
    <x v="1"/>
    <x v="2"/>
  </r>
  <r>
    <n v="15705777"/>
    <s v="Real"/>
    <x v="2"/>
    <x v="1"/>
    <n v="49"/>
    <x v="0"/>
    <x v="7"/>
    <n v="129164.88"/>
    <x v="2"/>
    <x v="0"/>
    <n v="710"/>
    <x v="2"/>
    <x v="0"/>
    <x v="0"/>
    <n v="193266.72"/>
    <x v="1"/>
    <x v="4"/>
    <x v="3"/>
  </r>
  <r>
    <n v="15661936"/>
    <s v="Chikelu"/>
    <x v="0"/>
    <x v="1"/>
    <n v="40"/>
    <x v="0"/>
    <x v="6"/>
    <n v="141004.46"/>
    <x v="2"/>
    <x v="0"/>
    <n v="513"/>
    <x v="1"/>
    <x v="0"/>
    <x v="1"/>
    <n v="105028.46"/>
    <x v="1"/>
    <x v="0"/>
    <x v="2"/>
  </r>
  <r>
    <n v="15700864"/>
    <s v="Fiorentini"/>
    <x v="0"/>
    <x v="0"/>
    <n v="21"/>
    <x v="1"/>
    <x v="10"/>
    <n v="0"/>
    <x v="0"/>
    <x v="2"/>
    <n v="607"/>
    <x v="0"/>
    <x v="0"/>
    <x v="1"/>
    <n v="116106.52"/>
    <x v="1"/>
    <x v="0"/>
    <x v="0"/>
  </r>
  <r>
    <n v="15722965"/>
    <s v="Yefimova"/>
    <x v="0"/>
    <x v="1"/>
    <n v="57"/>
    <x v="0"/>
    <x v="6"/>
    <n v="89079.41"/>
    <x v="1"/>
    <x v="0"/>
    <n v="757"/>
    <x v="2"/>
    <x v="0"/>
    <x v="0"/>
    <n v="53179.21"/>
    <x v="0"/>
    <x v="1"/>
    <x v="2"/>
  </r>
  <r>
    <n v="15737521"/>
    <s v="Ball"/>
    <x v="2"/>
    <x v="1"/>
    <n v="40"/>
    <x v="0"/>
    <x v="9"/>
    <n v="103604.31"/>
    <x v="2"/>
    <x v="2"/>
    <n v="619"/>
    <x v="0"/>
    <x v="1"/>
    <x v="1"/>
    <n v="140947.04999999999"/>
    <x v="1"/>
    <x v="2"/>
    <x v="3"/>
  </r>
  <r>
    <n v="15814465"/>
    <s v="Ch'in"/>
    <x v="0"/>
    <x v="1"/>
    <n v="24"/>
    <x v="1"/>
    <x v="1"/>
    <n v="182705.05"/>
    <x v="2"/>
    <x v="0"/>
    <n v="612"/>
    <x v="0"/>
    <x v="0"/>
    <x v="0"/>
    <n v="171837.06"/>
    <x v="1"/>
    <x v="4"/>
    <x v="0"/>
  </r>
  <r>
    <n v="15580988"/>
    <s v="Odell"/>
    <x v="0"/>
    <x v="1"/>
    <n v="29"/>
    <x v="1"/>
    <x v="2"/>
    <n v="0"/>
    <x v="0"/>
    <x v="2"/>
    <n v="842"/>
    <x v="3"/>
    <x v="0"/>
    <x v="0"/>
    <n v="123437.05"/>
    <x v="1"/>
    <x v="0"/>
    <x v="1"/>
  </r>
  <r>
    <n v="15789974"/>
    <s v="Enemuo"/>
    <x v="0"/>
    <x v="1"/>
    <n v="33"/>
    <x v="0"/>
    <x v="5"/>
    <n v="94598.48"/>
    <x v="1"/>
    <x v="0"/>
    <n v="713"/>
    <x v="2"/>
    <x v="1"/>
    <x v="1"/>
    <n v="197519.66"/>
    <x v="0"/>
    <x v="4"/>
    <x v="1"/>
  </r>
  <r>
    <n v="15713370"/>
    <s v="Hunter"/>
    <x v="1"/>
    <x v="1"/>
    <n v="36"/>
    <x v="0"/>
    <x v="2"/>
    <n v="188241.05"/>
    <x v="2"/>
    <x v="2"/>
    <n v="657"/>
    <x v="0"/>
    <x v="1"/>
    <x v="1"/>
    <n v="183058.51"/>
    <x v="0"/>
    <x v="4"/>
    <x v="1"/>
  </r>
  <r>
    <n v="15748673"/>
    <s v="Nepean"/>
    <x v="0"/>
    <x v="0"/>
    <n v="37"/>
    <x v="0"/>
    <x v="9"/>
    <n v="0"/>
    <x v="0"/>
    <x v="2"/>
    <n v="770"/>
    <x v="2"/>
    <x v="1"/>
    <x v="1"/>
    <n v="22710.720000000001"/>
    <x v="1"/>
    <x v="3"/>
    <x v="3"/>
  </r>
  <r>
    <n v="15754919"/>
    <s v="Nwebube"/>
    <x v="0"/>
    <x v="0"/>
    <n v="40"/>
    <x v="0"/>
    <x v="7"/>
    <n v="0"/>
    <x v="0"/>
    <x v="2"/>
    <n v="773"/>
    <x v="2"/>
    <x v="1"/>
    <x v="0"/>
    <n v="69303.149999999994"/>
    <x v="1"/>
    <x v="1"/>
    <x v="3"/>
  </r>
  <r>
    <n v="15641662"/>
    <s v="Enticknap"/>
    <x v="2"/>
    <x v="1"/>
    <n v="39"/>
    <x v="0"/>
    <x v="8"/>
    <n v="117469.91"/>
    <x v="2"/>
    <x v="2"/>
    <n v="470"/>
    <x v="4"/>
    <x v="1"/>
    <x v="1"/>
    <n v="63705.9"/>
    <x v="1"/>
    <x v="1"/>
    <x v="2"/>
  </r>
  <r>
    <n v="15813422"/>
    <s v="Lu"/>
    <x v="1"/>
    <x v="1"/>
    <n v="35"/>
    <x v="0"/>
    <x v="4"/>
    <n v="80790.740000000005"/>
    <x v="1"/>
    <x v="0"/>
    <n v="781"/>
    <x v="3"/>
    <x v="0"/>
    <x v="1"/>
    <n v="116429.51"/>
    <x v="1"/>
    <x v="0"/>
    <x v="2"/>
  </r>
  <r>
    <n v="15713596"/>
    <s v="Ugochukwu"/>
    <x v="0"/>
    <x v="0"/>
    <n v="62"/>
    <x v="2"/>
    <x v="1"/>
    <n v="107735.93"/>
    <x v="2"/>
    <x v="0"/>
    <n v="428"/>
    <x v="4"/>
    <x v="1"/>
    <x v="0"/>
    <n v="58381.77"/>
    <x v="1"/>
    <x v="1"/>
    <x v="0"/>
  </r>
  <r>
    <n v="15791216"/>
    <s v="Mann"/>
    <x v="2"/>
    <x v="1"/>
    <n v="43"/>
    <x v="0"/>
    <x v="2"/>
    <n v="133379.41"/>
    <x v="2"/>
    <x v="0"/>
    <n v="600"/>
    <x v="0"/>
    <x v="0"/>
    <x v="1"/>
    <n v="177378.66"/>
    <x v="0"/>
    <x v="4"/>
    <x v="1"/>
  </r>
  <r>
    <n v="15689031"/>
    <s v="Murphy"/>
    <x v="1"/>
    <x v="0"/>
    <n v="37"/>
    <x v="0"/>
    <x v="3"/>
    <n v="168066.87"/>
    <x v="2"/>
    <x v="0"/>
    <n v="697"/>
    <x v="2"/>
    <x v="0"/>
    <x v="1"/>
    <n v="35450.53"/>
    <x v="1"/>
    <x v="3"/>
    <x v="1"/>
  </r>
  <r>
    <n v="15763704"/>
    <s v="Docherty"/>
    <x v="2"/>
    <x v="0"/>
    <n v="43"/>
    <x v="0"/>
    <x v="0"/>
    <n v="69014.490000000005"/>
    <x v="1"/>
    <x v="2"/>
    <n v="692"/>
    <x v="2"/>
    <x v="1"/>
    <x v="1"/>
    <n v="164621.43"/>
    <x v="1"/>
    <x v="2"/>
    <x v="0"/>
  </r>
  <r>
    <n v="15631339"/>
    <s v="Adams"/>
    <x v="0"/>
    <x v="1"/>
    <n v="28"/>
    <x v="1"/>
    <x v="4"/>
    <n v="0"/>
    <x v="0"/>
    <x v="0"/>
    <n v="791"/>
    <x v="3"/>
    <x v="0"/>
    <x v="1"/>
    <n v="174435.48"/>
    <x v="1"/>
    <x v="4"/>
    <x v="2"/>
  </r>
  <r>
    <n v="15771509"/>
    <s v="Hirst"/>
    <x v="2"/>
    <x v="0"/>
    <n v="42"/>
    <x v="0"/>
    <x v="1"/>
    <n v="98548.62"/>
    <x v="1"/>
    <x v="2"/>
    <n v="538"/>
    <x v="1"/>
    <x v="1"/>
    <x v="0"/>
    <n v="94047.75"/>
    <x v="1"/>
    <x v="0"/>
    <x v="0"/>
  </r>
  <r>
    <n v="15769586"/>
    <s v="Horan"/>
    <x v="0"/>
    <x v="0"/>
    <n v="49"/>
    <x v="0"/>
    <x v="1"/>
    <n v="0"/>
    <x v="0"/>
    <x v="2"/>
    <n v="820"/>
    <x v="3"/>
    <x v="0"/>
    <x v="0"/>
    <n v="119087.25"/>
    <x v="1"/>
    <x v="0"/>
    <x v="0"/>
  </r>
  <r>
    <n v="15656096"/>
    <s v="Cumbrae-Stewart"/>
    <x v="1"/>
    <x v="0"/>
    <n v="26"/>
    <x v="1"/>
    <x v="6"/>
    <n v="76554.06"/>
    <x v="1"/>
    <x v="0"/>
    <n v="679"/>
    <x v="2"/>
    <x v="0"/>
    <x v="0"/>
    <n v="184800.27"/>
    <x v="1"/>
    <x v="4"/>
    <x v="2"/>
  </r>
  <r>
    <n v="15585280"/>
    <s v="Kinney"/>
    <x v="0"/>
    <x v="0"/>
    <n v="36"/>
    <x v="0"/>
    <x v="0"/>
    <n v="0"/>
    <x v="0"/>
    <x v="2"/>
    <n v="649"/>
    <x v="0"/>
    <x v="1"/>
    <x v="0"/>
    <n v="75035.48"/>
    <x v="1"/>
    <x v="1"/>
    <x v="0"/>
  </r>
  <r>
    <n v="15743582"/>
    <s v="T'ang"/>
    <x v="0"/>
    <x v="0"/>
    <n v="27"/>
    <x v="1"/>
    <x v="6"/>
    <n v="107375.82"/>
    <x v="2"/>
    <x v="0"/>
    <n v="632"/>
    <x v="0"/>
    <x v="0"/>
    <x v="0"/>
    <n v="62703.38"/>
    <x v="1"/>
    <x v="1"/>
    <x v="2"/>
  </r>
  <r>
    <n v="15761692"/>
    <s v="Muir"/>
    <x v="0"/>
    <x v="1"/>
    <n v="40"/>
    <x v="0"/>
    <x v="9"/>
    <n v="122417.17"/>
    <x v="2"/>
    <x v="2"/>
    <n v="594"/>
    <x v="1"/>
    <x v="1"/>
    <x v="0"/>
    <n v="190882.69"/>
    <x v="1"/>
    <x v="4"/>
    <x v="3"/>
  </r>
  <r>
    <n v="15627840"/>
    <s v="Toscano"/>
    <x v="0"/>
    <x v="0"/>
    <n v="42"/>
    <x v="0"/>
    <x v="10"/>
    <n v="0"/>
    <x v="0"/>
    <x v="0"/>
    <n v="682"/>
    <x v="2"/>
    <x v="1"/>
    <x v="0"/>
    <n v="91981.85"/>
    <x v="0"/>
    <x v="0"/>
    <x v="0"/>
  </r>
  <r>
    <n v="15778861"/>
    <s v="Wallace"/>
    <x v="1"/>
    <x v="1"/>
    <n v="33"/>
    <x v="0"/>
    <x v="5"/>
    <n v="97188.62"/>
    <x v="1"/>
    <x v="0"/>
    <n v="720"/>
    <x v="2"/>
    <x v="1"/>
    <x v="1"/>
    <n v="91881.29"/>
    <x v="1"/>
    <x v="0"/>
    <x v="1"/>
  </r>
  <r>
    <n v="15770554"/>
    <s v="Fraser"/>
    <x v="0"/>
    <x v="1"/>
    <n v="31"/>
    <x v="0"/>
    <x v="4"/>
    <n v="61297.05"/>
    <x v="1"/>
    <x v="2"/>
    <n v="769"/>
    <x v="2"/>
    <x v="0"/>
    <x v="0"/>
    <n v="7118.02"/>
    <x v="1"/>
    <x v="3"/>
    <x v="2"/>
  </r>
  <r>
    <n v="15806956"/>
    <s v="Iqbal"/>
    <x v="1"/>
    <x v="1"/>
    <n v="30"/>
    <x v="0"/>
    <x v="1"/>
    <n v="112666.67"/>
    <x v="2"/>
    <x v="0"/>
    <n v="746"/>
    <x v="2"/>
    <x v="1"/>
    <x v="1"/>
    <n v="11710.4"/>
    <x v="0"/>
    <x v="3"/>
    <x v="0"/>
  </r>
  <r>
    <n v="15701908"/>
    <s v="Nina"/>
    <x v="1"/>
    <x v="0"/>
    <n v="40"/>
    <x v="0"/>
    <x v="3"/>
    <n v="0"/>
    <x v="0"/>
    <x v="0"/>
    <n v="623"/>
    <x v="0"/>
    <x v="0"/>
    <x v="0"/>
    <n v="25904.12"/>
    <x v="1"/>
    <x v="3"/>
    <x v="1"/>
  </r>
  <r>
    <n v="15736990"/>
    <s v="Chuang"/>
    <x v="0"/>
    <x v="1"/>
    <n v="28"/>
    <x v="1"/>
    <x v="6"/>
    <n v="157842.07"/>
    <x v="2"/>
    <x v="0"/>
    <n v="537"/>
    <x v="1"/>
    <x v="0"/>
    <x v="1"/>
    <n v="86911.49"/>
    <x v="1"/>
    <x v="1"/>
    <x v="2"/>
  </r>
  <r>
    <n v="15743714"/>
    <s v="Ch'ien"/>
    <x v="0"/>
    <x v="1"/>
    <n v="46"/>
    <x v="0"/>
    <x v="3"/>
    <n v="91443.75"/>
    <x v="1"/>
    <x v="0"/>
    <n v="468"/>
    <x v="4"/>
    <x v="0"/>
    <x v="1"/>
    <n v="10958.18"/>
    <x v="1"/>
    <x v="3"/>
    <x v="1"/>
  </r>
  <r>
    <n v="15807993"/>
    <s v="Bruno"/>
    <x v="2"/>
    <x v="0"/>
    <n v="30"/>
    <x v="0"/>
    <x v="10"/>
    <n v="110148.49"/>
    <x v="2"/>
    <x v="0"/>
    <n v="588"/>
    <x v="1"/>
    <x v="0"/>
    <x v="1"/>
    <n v="5790.9"/>
    <x v="0"/>
    <x v="3"/>
    <x v="0"/>
  </r>
  <r>
    <n v="15644686"/>
    <s v="Kennedy"/>
    <x v="1"/>
    <x v="0"/>
    <n v="34"/>
    <x v="0"/>
    <x v="9"/>
    <n v="53299.96"/>
    <x v="1"/>
    <x v="2"/>
    <n v="729"/>
    <x v="2"/>
    <x v="0"/>
    <x v="0"/>
    <n v="42855.97"/>
    <x v="1"/>
    <x v="3"/>
    <x v="3"/>
  </r>
  <r>
    <n v="15677377"/>
    <s v="Lawrence"/>
    <x v="1"/>
    <x v="1"/>
    <n v="37"/>
    <x v="0"/>
    <x v="6"/>
    <n v="0"/>
    <x v="0"/>
    <x v="2"/>
    <n v="543"/>
    <x v="1"/>
    <x v="0"/>
    <x v="0"/>
    <n v="78915.679999999993"/>
    <x v="1"/>
    <x v="1"/>
    <x v="2"/>
  </r>
  <r>
    <n v="15626412"/>
    <s v="Mort"/>
    <x v="1"/>
    <x v="1"/>
    <n v="39"/>
    <x v="0"/>
    <x v="5"/>
    <n v="0"/>
    <x v="0"/>
    <x v="2"/>
    <n v="499"/>
    <x v="4"/>
    <x v="0"/>
    <x v="0"/>
    <n v="81409"/>
    <x v="1"/>
    <x v="1"/>
    <x v="1"/>
  </r>
  <r>
    <n v="15643679"/>
    <s v="Goliwe"/>
    <x v="2"/>
    <x v="1"/>
    <n v="28"/>
    <x v="1"/>
    <x v="0"/>
    <n v="70233.740000000005"/>
    <x v="1"/>
    <x v="2"/>
    <n v="784"/>
    <x v="3"/>
    <x v="0"/>
    <x v="0"/>
    <n v="179252.73"/>
    <x v="1"/>
    <x v="4"/>
    <x v="0"/>
  </r>
  <r>
    <n v="15728456"/>
    <s v="Martinez"/>
    <x v="0"/>
    <x v="1"/>
    <n v="33"/>
    <x v="0"/>
    <x v="6"/>
    <n v="0"/>
    <x v="0"/>
    <x v="0"/>
    <n v="604"/>
    <x v="0"/>
    <x v="0"/>
    <x v="1"/>
    <n v="42171.13"/>
    <x v="0"/>
    <x v="3"/>
    <x v="2"/>
  </r>
  <r>
    <n v="15630661"/>
    <s v="Vasilyev"/>
    <x v="1"/>
    <x v="0"/>
    <n v="25"/>
    <x v="1"/>
    <x v="7"/>
    <n v="75212.28"/>
    <x v="1"/>
    <x v="0"/>
    <n v="614"/>
    <x v="0"/>
    <x v="0"/>
    <x v="1"/>
    <n v="58965.04"/>
    <x v="1"/>
    <x v="1"/>
    <x v="3"/>
  </r>
  <r>
    <n v="15734044"/>
    <s v="Black"/>
    <x v="0"/>
    <x v="0"/>
    <n v="31"/>
    <x v="0"/>
    <x v="3"/>
    <n v="41299.03"/>
    <x v="1"/>
    <x v="0"/>
    <n v="671"/>
    <x v="2"/>
    <x v="1"/>
    <x v="0"/>
    <n v="102681.32"/>
    <x v="1"/>
    <x v="0"/>
    <x v="1"/>
  </r>
  <r>
    <n v="15705001"/>
    <s v="Napolitani"/>
    <x v="1"/>
    <x v="0"/>
    <n v="35"/>
    <x v="0"/>
    <x v="6"/>
    <n v="83286.559999999998"/>
    <x v="1"/>
    <x v="0"/>
    <n v="587"/>
    <x v="1"/>
    <x v="0"/>
    <x v="1"/>
    <n v="125553.52"/>
    <x v="1"/>
    <x v="0"/>
    <x v="2"/>
  </r>
  <r>
    <n v="15809817"/>
    <s v="Ch'en"/>
    <x v="1"/>
    <x v="1"/>
    <n v="43"/>
    <x v="0"/>
    <x v="7"/>
    <n v="0"/>
    <x v="0"/>
    <x v="2"/>
    <n v="593"/>
    <x v="1"/>
    <x v="1"/>
    <x v="1"/>
    <n v="53478.02"/>
    <x v="1"/>
    <x v="1"/>
    <x v="3"/>
  </r>
  <r>
    <n v="15809137"/>
    <s v="Sagese"/>
    <x v="0"/>
    <x v="1"/>
    <n v="29"/>
    <x v="1"/>
    <x v="5"/>
    <n v="0"/>
    <x v="0"/>
    <x v="0"/>
    <n v="453"/>
    <x v="4"/>
    <x v="1"/>
    <x v="1"/>
    <n v="198376.02"/>
    <x v="0"/>
    <x v="4"/>
    <x v="1"/>
  </r>
  <r>
    <n v="15751593"/>
    <s v="Fraser"/>
    <x v="2"/>
    <x v="1"/>
    <n v="35"/>
    <x v="0"/>
    <x v="5"/>
    <n v="85668.59"/>
    <x v="1"/>
    <x v="0"/>
    <n v="570"/>
    <x v="1"/>
    <x v="0"/>
    <x v="1"/>
    <n v="105525.36"/>
    <x v="1"/>
    <x v="0"/>
    <x v="1"/>
  </r>
  <r>
    <n v="15626491"/>
    <s v="Hughes"/>
    <x v="0"/>
    <x v="0"/>
    <n v="45"/>
    <x v="0"/>
    <x v="3"/>
    <n v="57327.040000000001"/>
    <x v="1"/>
    <x v="0"/>
    <n v="655"/>
    <x v="0"/>
    <x v="1"/>
    <x v="0"/>
    <n v="47349"/>
    <x v="1"/>
    <x v="3"/>
    <x v="1"/>
  </r>
  <r>
    <n v="15765461"/>
    <s v="Giles"/>
    <x v="1"/>
    <x v="1"/>
    <n v="47"/>
    <x v="0"/>
    <x v="6"/>
    <n v="0"/>
    <x v="0"/>
    <x v="2"/>
    <n v="632"/>
    <x v="0"/>
    <x v="0"/>
    <x v="1"/>
    <n v="178822.32"/>
    <x v="1"/>
    <x v="4"/>
    <x v="2"/>
  </r>
  <r>
    <n v="15568120"/>
    <s v="Lacross"/>
    <x v="0"/>
    <x v="0"/>
    <n v="37"/>
    <x v="0"/>
    <x v="3"/>
    <n v="69609.850000000006"/>
    <x v="1"/>
    <x v="0"/>
    <n v="681"/>
    <x v="2"/>
    <x v="0"/>
    <x v="0"/>
    <n v="72127.83"/>
    <x v="1"/>
    <x v="1"/>
    <x v="1"/>
  </r>
  <r>
    <n v="15787161"/>
    <s v="Pisani"/>
    <x v="2"/>
    <x v="1"/>
    <n v="46"/>
    <x v="0"/>
    <x v="4"/>
    <n v="129269.27"/>
    <x v="2"/>
    <x v="0"/>
    <n v="591"/>
    <x v="1"/>
    <x v="0"/>
    <x v="1"/>
    <n v="163504.32999999999"/>
    <x v="1"/>
    <x v="2"/>
    <x v="2"/>
  </r>
  <r>
    <n v="15812324"/>
    <s v="King"/>
    <x v="0"/>
    <x v="1"/>
    <n v="27"/>
    <x v="1"/>
    <x v="1"/>
    <n v="0"/>
    <x v="0"/>
    <x v="2"/>
    <n v="779"/>
    <x v="2"/>
    <x v="0"/>
    <x v="0"/>
    <n v="190623.02"/>
    <x v="1"/>
    <x v="4"/>
    <x v="0"/>
  </r>
  <r>
    <n v="15588944"/>
    <s v="Maughan"/>
    <x v="0"/>
    <x v="0"/>
    <n v="63"/>
    <x v="2"/>
    <x v="1"/>
    <n v="165350.60999999999"/>
    <x v="2"/>
    <x v="2"/>
    <n v="456"/>
    <x v="4"/>
    <x v="1"/>
    <x v="1"/>
    <n v="140758.07"/>
    <x v="0"/>
    <x v="2"/>
    <x v="0"/>
  </r>
  <r>
    <n v="15694253"/>
    <s v="Palerma"/>
    <x v="0"/>
    <x v="0"/>
    <n v="41"/>
    <x v="0"/>
    <x v="3"/>
    <n v="152105.57"/>
    <x v="2"/>
    <x v="2"/>
    <n v="686"/>
    <x v="2"/>
    <x v="1"/>
    <x v="0"/>
    <n v="132374.41"/>
    <x v="1"/>
    <x v="2"/>
    <x v="1"/>
  </r>
  <r>
    <n v="15759566"/>
    <s v="Tochukwu"/>
    <x v="0"/>
    <x v="1"/>
    <n v="74"/>
    <x v="2"/>
    <x v="7"/>
    <n v="0"/>
    <x v="0"/>
    <x v="2"/>
    <n v="617"/>
    <x v="0"/>
    <x v="0"/>
    <x v="0"/>
    <n v="53949.98"/>
    <x v="1"/>
    <x v="1"/>
    <x v="3"/>
  </r>
  <r>
    <n v="15675675"/>
    <s v="Slate"/>
    <x v="0"/>
    <x v="0"/>
    <n v="32"/>
    <x v="0"/>
    <x v="8"/>
    <n v="106290.64"/>
    <x v="2"/>
    <x v="0"/>
    <n v="850"/>
    <x v="3"/>
    <x v="0"/>
    <x v="1"/>
    <n v="121982.73"/>
    <x v="1"/>
    <x v="0"/>
    <x v="2"/>
  </r>
  <r>
    <n v="15802060"/>
    <s v="Ch'ang"/>
    <x v="2"/>
    <x v="0"/>
    <n v="30"/>
    <x v="0"/>
    <x v="7"/>
    <n v="100548.67"/>
    <x v="2"/>
    <x v="2"/>
    <n v="646"/>
    <x v="0"/>
    <x v="1"/>
    <x v="1"/>
    <n v="136983.76999999999"/>
    <x v="1"/>
    <x v="2"/>
    <x v="3"/>
  </r>
  <r>
    <n v="15660505"/>
    <s v="Romani"/>
    <x v="2"/>
    <x v="1"/>
    <n v="46"/>
    <x v="0"/>
    <x v="0"/>
    <n v="106344.95"/>
    <x v="2"/>
    <x v="0"/>
    <n v="735"/>
    <x v="2"/>
    <x v="0"/>
    <x v="1"/>
    <n v="114371.33"/>
    <x v="0"/>
    <x v="0"/>
    <x v="0"/>
  </r>
  <r>
    <n v="15782630"/>
    <s v="Genovese"/>
    <x v="0"/>
    <x v="1"/>
    <n v="35"/>
    <x v="0"/>
    <x v="8"/>
    <n v="137482.19"/>
    <x v="2"/>
    <x v="0"/>
    <n v="543"/>
    <x v="1"/>
    <x v="1"/>
    <x v="1"/>
    <n v="62389.35"/>
    <x v="1"/>
    <x v="1"/>
    <x v="2"/>
  </r>
  <r>
    <n v="15700710"/>
    <s v="Chiebuka"/>
    <x v="0"/>
    <x v="0"/>
    <n v="37"/>
    <x v="0"/>
    <x v="6"/>
    <n v="116465.53"/>
    <x v="2"/>
    <x v="0"/>
    <n v="490"/>
    <x v="4"/>
    <x v="1"/>
    <x v="0"/>
    <n v="24435.77"/>
    <x v="1"/>
    <x v="3"/>
    <x v="2"/>
  </r>
  <r>
    <n v="15742834"/>
    <s v="Liao"/>
    <x v="0"/>
    <x v="1"/>
    <n v="45"/>
    <x v="0"/>
    <x v="1"/>
    <n v="0"/>
    <x v="0"/>
    <x v="0"/>
    <n v="640"/>
    <x v="0"/>
    <x v="0"/>
    <x v="0"/>
    <n v="10908.33"/>
    <x v="1"/>
    <x v="3"/>
    <x v="0"/>
  </r>
  <r>
    <n v="15806511"/>
    <s v="Berry"/>
    <x v="1"/>
    <x v="1"/>
    <n v="45"/>
    <x v="0"/>
    <x v="7"/>
    <n v="0"/>
    <x v="0"/>
    <x v="2"/>
    <n v="445"/>
    <x v="4"/>
    <x v="1"/>
    <x v="0"/>
    <n v="90977.48"/>
    <x v="1"/>
    <x v="0"/>
    <x v="3"/>
  </r>
  <r>
    <n v="15608166"/>
    <s v="Fallaci"/>
    <x v="0"/>
    <x v="1"/>
    <n v="36"/>
    <x v="0"/>
    <x v="9"/>
    <n v="127637.92"/>
    <x v="2"/>
    <x v="0"/>
    <n v="761"/>
    <x v="2"/>
    <x v="0"/>
    <x v="0"/>
    <n v="81062.929999999993"/>
    <x v="1"/>
    <x v="1"/>
    <x v="3"/>
  </r>
  <r>
    <n v="15614230"/>
    <s v="T'an"/>
    <x v="0"/>
    <x v="0"/>
    <n v="34"/>
    <x v="0"/>
    <x v="6"/>
    <n v="0"/>
    <x v="0"/>
    <x v="2"/>
    <n v="426"/>
    <x v="4"/>
    <x v="0"/>
    <x v="0"/>
    <n v="61230.83"/>
    <x v="1"/>
    <x v="1"/>
    <x v="2"/>
  </r>
  <r>
    <n v="15729958"/>
    <s v="Wilkinson"/>
    <x v="0"/>
    <x v="1"/>
    <n v="37"/>
    <x v="0"/>
    <x v="1"/>
    <n v="0"/>
    <x v="0"/>
    <x v="0"/>
    <n v="777"/>
    <x v="2"/>
    <x v="0"/>
    <x v="0"/>
    <n v="126837.72"/>
    <x v="1"/>
    <x v="0"/>
    <x v="0"/>
  </r>
  <r>
    <n v="15800814"/>
    <s v="Palerma"/>
    <x v="0"/>
    <x v="1"/>
    <n v="35"/>
    <x v="0"/>
    <x v="0"/>
    <n v="81951.740000000005"/>
    <x v="1"/>
    <x v="2"/>
    <n v="534"/>
    <x v="1"/>
    <x v="0"/>
    <x v="1"/>
    <n v="115668.53"/>
    <x v="1"/>
    <x v="0"/>
    <x v="0"/>
  </r>
  <r>
    <n v="15674727"/>
    <s v="Lazarev"/>
    <x v="0"/>
    <x v="0"/>
    <n v="42"/>
    <x v="0"/>
    <x v="8"/>
    <n v="147531.82"/>
    <x v="2"/>
    <x v="0"/>
    <n v="777"/>
    <x v="2"/>
    <x v="0"/>
    <x v="0"/>
    <n v="38819.449999999997"/>
    <x v="1"/>
    <x v="3"/>
    <x v="2"/>
  </r>
  <r>
    <n v="15657779"/>
    <s v="Boylan"/>
    <x v="1"/>
    <x v="1"/>
    <n v="18"/>
    <x v="1"/>
    <x v="6"/>
    <n v="0"/>
    <x v="0"/>
    <x v="2"/>
    <n v="806"/>
    <x v="3"/>
    <x v="0"/>
    <x v="0"/>
    <n v="86994.54"/>
    <x v="1"/>
    <x v="1"/>
    <x v="2"/>
  </r>
  <r>
    <n v="15801395"/>
    <s v="Warren"/>
    <x v="0"/>
    <x v="0"/>
    <n v="33"/>
    <x v="0"/>
    <x v="7"/>
    <n v="135120.72"/>
    <x v="2"/>
    <x v="0"/>
    <n v="790"/>
    <x v="3"/>
    <x v="1"/>
    <x v="1"/>
    <n v="195204.99"/>
    <x v="1"/>
    <x v="4"/>
    <x v="3"/>
  </r>
  <r>
    <n v="15757911"/>
    <s v="Trevisani"/>
    <x v="1"/>
    <x v="0"/>
    <n v="32"/>
    <x v="0"/>
    <x v="0"/>
    <n v="0"/>
    <x v="0"/>
    <x v="0"/>
    <n v="643"/>
    <x v="0"/>
    <x v="1"/>
    <x v="1"/>
    <n v="131301.74"/>
    <x v="1"/>
    <x v="2"/>
    <x v="0"/>
  </r>
  <r>
    <n v="15665340"/>
    <s v="Trevisano"/>
    <x v="1"/>
    <x v="0"/>
    <n v="37"/>
    <x v="0"/>
    <x v="2"/>
    <n v="0"/>
    <x v="0"/>
    <x v="2"/>
    <n v="584"/>
    <x v="1"/>
    <x v="1"/>
    <x v="0"/>
    <n v="100835.19"/>
    <x v="1"/>
    <x v="0"/>
    <x v="1"/>
  </r>
  <r>
    <n v="15787151"/>
    <s v="Liao"/>
    <x v="0"/>
    <x v="0"/>
    <n v="34"/>
    <x v="0"/>
    <x v="3"/>
    <n v="0"/>
    <x v="0"/>
    <x v="2"/>
    <n v="638"/>
    <x v="0"/>
    <x v="0"/>
    <x v="0"/>
    <n v="198969.78"/>
    <x v="1"/>
    <x v="4"/>
    <x v="1"/>
  </r>
  <r>
    <n v="15757821"/>
    <s v="Burgess"/>
    <x v="1"/>
    <x v="1"/>
    <n v="18"/>
    <x v="1"/>
    <x v="1"/>
    <n v="0"/>
    <x v="0"/>
    <x v="2"/>
    <n v="771"/>
    <x v="2"/>
    <x v="1"/>
    <x v="1"/>
    <n v="41542.949999999997"/>
    <x v="1"/>
    <x v="3"/>
    <x v="0"/>
  </r>
  <r>
    <n v="15600688"/>
    <s v="Liston"/>
    <x v="0"/>
    <x v="0"/>
    <n v="39"/>
    <x v="0"/>
    <x v="8"/>
    <n v="0"/>
    <x v="0"/>
    <x v="2"/>
    <n v="600"/>
    <x v="0"/>
    <x v="1"/>
    <x v="1"/>
    <n v="118272.07"/>
    <x v="1"/>
    <x v="0"/>
    <x v="2"/>
  </r>
  <r>
    <n v="15594878"/>
    <s v="Thompson"/>
    <x v="1"/>
    <x v="0"/>
    <n v="41"/>
    <x v="0"/>
    <x v="8"/>
    <n v="28082.95"/>
    <x v="1"/>
    <x v="0"/>
    <n v="661"/>
    <x v="2"/>
    <x v="0"/>
    <x v="1"/>
    <n v="69586.27"/>
    <x v="0"/>
    <x v="1"/>
    <x v="2"/>
  </r>
  <r>
    <n v="15569248"/>
    <s v="Milanesi"/>
    <x v="0"/>
    <x v="0"/>
    <n v="43"/>
    <x v="0"/>
    <x v="7"/>
    <n v="0"/>
    <x v="0"/>
    <x v="2"/>
    <n v="554"/>
    <x v="1"/>
    <x v="0"/>
    <x v="1"/>
    <n v="149629.13"/>
    <x v="0"/>
    <x v="2"/>
    <x v="3"/>
  </r>
  <r>
    <n v="15812706"/>
    <s v="Mazure"/>
    <x v="1"/>
    <x v="1"/>
    <n v="49"/>
    <x v="0"/>
    <x v="4"/>
    <n v="111087.5"/>
    <x v="2"/>
    <x v="0"/>
    <n v="627"/>
    <x v="0"/>
    <x v="1"/>
    <x v="0"/>
    <n v="146680.25"/>
    <x v="1"/>
    <x v="2"/>
    <x v="2"/>
  </r>
  <r>
    <n v="15645045"/>
    <s v="Rudduck"/>
    <x v="0"/>
    <x v="0"/>
    <n v="38"/>
    <x v="0"/>
    <x v="9"/>
    <n v="0"/>
    <x v="0"/>
    <x v="2"/>
    <n v="659"/>
    <x v="0"/>
    <x v="0"/>
    <x v="0"/>
    <n v="132809.18"/>
    <x v="1"/>
    <x v="2"/>
    <x v="3"/>
  </r>
  <r>
    <n v="15766746"/>
    <s v="Darwin"/>
    <x v="0"/>
    <x v="1"/>
    <n v="35"/>
    <x v="0"/>
    <x v="5"/>
    <n v="127120.07"/>
    <x v="2"/>
    <x v="0"/>
    <n v="835"/>
    <x v="3"/>
    <x v="0"/>
    <x v="1"/>
    <n v="28707.69"/>
    <x v="1"/>
    <x v="3"/>
    <x v="1"/>
  </r>
  <r>
    <n v="15700383"/>
    <s v="Uvarova"/>
    <x v="0"/>
    <x v="0"/>
    <n v="35"/>
    <x v="0"/>
    <x v="3"/>
    <n v="115651.6"/>
    <x v="2"/>
    <x v="2"/>
    <n v="763"/>
    <x v="2"/>
    <x v="0"/>
    <x v="0"/>
    <n v="104706.29"/>
    <x v="1"/>
    <x v="0"/>
    <x v="1"/>
  </r>
  <r>
    <n v="15632551"/>
    <s v="Buccho"/>
    <x v="2"/>
    <x v="1"/>
    <n v="31"/>
    <x v="0"/>
    <x v="4"/>
    <n v="77743.009999999995"/>
    <x v="1"/>
    <x v="2"/>
    <n v="625"/>
    <x v="0"/>
    <x v="0"/>
    <x v="1"/>
    <n v="75335.679999999993"/>
    <x v="1"/>
    <x v="1"/>
    <x v="2"/>
  </r>
  <r>
    <n v="15795129"/>
    <s v="Gallo"/>
    <x v="0"/>
    <x v="0"/>
    <n v="30"/>
    <x v="0"/>
    <x v="9"/>
    <n v="0"/>
    <x v="0"/>
    <x v="2"/>
    <n v="799"/>
    <x v="3"/>
    <x v="0"/>
    <x v="1"/>
    <n v="136827.96"/>
    <x v="1"/>
    <x v="2"/>
    <x v="3"/>
  </r>
  <r>
    <n v="15650545"/>
    <s v="Tomlinson"/>
    <x v="0"/>
    <x v="1"/>
    <n v="69"/>
    <x v="2"/>
    <x v="3"/>
    <n v="71996.09"/>
    <x v="1"/>
    <x v="0"/>
    <n v="849"/>
    <x v="3"/>
    <x v="0"/>
    <x v="0"/>
    <n v="139065.94"/>
    <x v="1"/>
    <x v="2"/>
    <x v="1"/>
  </r>
  <r>
    <n v="15612769"/>
    <s v="Carr"/>
    <x v="0"/>
    <x v="1"/>
    <n v="28"/>
    <x v="1"/>
    <x v="8"/>
    <n v="61581.97"/>
    <x v="1"/>
    <x v="0"/>
    <n v="692"/>
    <x v="2"/>
    <x v="0"/>
    <x v="0"/>
    <n v="70179.91"/>
    <x v="1"/>
    <x v="1"/>
    <x v="2"/>
  </r>
  <r>
    <n v="15710853"/>
    <s v="Ts'ui"/>
    <x v="0"/>
    <x v="0"/>
    <n v="24"/>
    <x v="1"/>
    <x v="8"/>
    <n v="0"/>
    <x v="0"/>
    <x v="2"/>
    <n v="623"/>
    <x v="0"/>
    <x v="0"/>
    <x v="1"/>
    <n v="116160.04"/>
    <x v="1"/>
    <x v="0"/>
    <x v="2"/>
  </r>
  <r>
    <n v="15623712"/>
    <s v="Coates"/>
    <x v="1"/>
    <x v="0"/>
    <n v="42"/>
    <x v="0"/>
    <x v="8"/>
    <n v="0"/>
    <x v="0"/>
    <x v="1"/>
    <n v="453"/>
    <x v="4"/>
    <x v="0"/>
    <x v="1"/>
    <n v="83008.490000000005"/>
    <x v="0"/>
    <x v="1"/>
    <x v="2"/>
  </r>
  <r>
    <n v="15653251"/>
    <s v="Hickey"/>
    <x v="0"/>
    <x v="0"/>
    <n v="84"/>
    <x v="2"/>
    <x v="2"/>
    <n v="87873.39"/>
    <x v="1"/>
    <x v="0"/>
    <n v="408"/>
    <x v="4"/>
    <x v="1"/>
    <x v="1"/>
    <n v="188484.52"/>
    <x v="0"/>
    <x v="4"/>
    <x v="1"/>
  </r>
  <r>
    <n v="15755077"/>
    <s v="Norton"/>
    <x v="2"/>
    <x v="0"/>
    <n v="37"/>
    <x v="0"/>
    <x v="10"/>
    <n v="105617.73"/>
    <x v="2"/>
    <x v="2"/>
    <n v="778"/>
    <x v="2"/>
    <x v="0"/>
    <x v="0"/>
    <n v="133699.82"/>
    <x v="0"/>
    <x v="2"/>
    <x v="0"/>
  </r>
  <r>
    <n v="15808557"/>
    <s v="Mancini"/>
    <x v="0"/>
    <x v="0"/>
    <n v="42"/>
    <x v="0"/>
    <x v="8"/>
    <n v="0"/>
    <x v="0"/>
    <x v="0"/>
    <n v="695"/>
    <x v="2"/>
    <x v="1"/>
    <x v="0"/>
    <n v="72172.13"/>
    <x v="0"/>
    <x v="1"/>
    <x v="2"/>
  </r>
  <r>
    <n v="15614687"/>
    <s v="Tien"/>
    <x v="2"/>
    <x v="0"/>
    <n v="44"/>
    <x v="0"/>
    <x v="4"/>
    <n v="148770.60999999999"/>
    <x v="2"/>
    <x v="2"/>
    <n v="677"/>
    <x v="2"/>
    <x v="0"/>
    <x v="0"/>
    <n v="191057.76"/>
    <x v="1"/>
    <x v="4"/>
    <x v="2"/>
  </r>
  <r>
    <n v="15626882"/>
    <s v="Stobie"/>
    <x v="1"/>
    <x v="1"/>
    <n v="37"/>
    <x v="0"/>
    <x v="8"/>
    <n v="94901.09"/>
    <x v="1"/>
    <x v="0"/>
    <n v="662"/>
    <x v="2"/>
    <x v="0"/>
    <x v="0"/>
    <n v="48233.75"/>
    <x v="1"/>
    <x v="3"/>
    <x v="2"/>
  </r>
  <r>
    <n v="15748034"/>
    <s v="Drakeford"/>
    <x v="0"/>
    <x v="1"/>
    <n v="29"/>
    <x v="1"/>
    <x v="3"/>
    <n v="174851.9"/>
    <x v="2"/>
    <x v="0"/>
    <n v="534"/>
    <x v="1"/>
    <x v="0"/>
    <x v="0"/>
    <n v="79178.31"/>
    <x v="1"/>
    <x v="1"/>
    <x v="1"/>
  </r>
  <r>
    <n v="15632324"/>
    <s v="Pisani"/>
    <x v="0"/>
    <x v="1"/>
    <n v="59"/>
    <x v="0"/>
    <x v="3"/>
    <n v="0"/>
    <x v="0"/>
    <x v="2"/>
    <n v="602"/>
    <x v="0"/>
    <x v="0"/>
    <x v="0"/>
    <n v="162347.04999999999"/>
    <x v="1"/>
    <x v="2"/>
    <x v="1"/>
  </r>
  <r>
    <n v="15761023"/>
    <s v="Murphy"/>
    <x v="2"/>
    <x v="0"/>
    <n v="43"/>
    <x v="0"/>
    <x v="0"/>
    <n v="120847.11"/>
    <x v="2"/>
    <x v="0"/>
    <n v="554"/>
    <x v="1"/>
    <x v="0"/>
    <x v="1"/>
    <n v="7611.61"/>
    <x v="0"/>
    <x v="3"/>
    <x v="0"/>
  </r>
  <r>
    <n v="15761453"/>
    <s v="Kovalev"/>
    <x v="0"/>
    <x v="1"/>
    <n v="42"/>
    <x v="0"/>
    <x v="5"/>
    <n v="0"/>
    <x v="0"/>
    <x v="0"/>
    <n v="667"/>
    <x v="2"/>
    <x v="0"/>
    <x v="1"/>
    <n v="88890.05"/>
    <x v="1"/>
    <x v="1"/>
    <x v="1"/>
  </r>
  <r>
    <n v="15646726"/>
    <s v="Crawford"/>
    <x v="0"/>
    <x v="1"/>
    <n v="43"/>
    <x v="0"/>
    <x v="8"/>
    <n v="0"/>
    <x v="0"/>
    <x v="0"/>
    <n v="672"/>
    <x v="2"/>
    <x v="1"/>
    <x v="1"/>
    <n v="63833.09"/>
    <x v="1"/>
    <x v="1"/>
    <x v="2"/>
  </r>
  <r>
    <n v="15637169"/>
    <s v="Maclean"/>
    <x v="1"/>
    <x v="0"/>
    <n v="67"/>
    <x v="2"/>
    <x v="4"/>
    <n v="103267.8"/>
    <x v="2"/>
    <x v="0"/>
    <n v="838"/>
    <x v="3"/>
    <x v="0"/>
    <x v="0"/>
    <n v="78310.039999999994"/>
    <x v="1"/>
    <x v="1"/>
    <x v="2"/>
  </r>
  <r>
    <n v="15636024"/>
    <s v="Blackburn"/>
    <x v="1"/>
    <x v="0"/>
    <n v="34"/>
    <x v="0"/>
    <x v="4"/>
    <n v="109699.08"/>
    <x v="2"/>
    <x v="0"/>
    <n v="692"/>
    <x v="2"/>
    <x v="0"/>
    <x v="0"/>
    <n v="37898.910000000003"/>
    <x v="1"/>
    <x v="3"/>
    <x v="2"/>
  </r>
  <r>
    <n v="15801218"/>
    <s v="Bermudez"/>
    <x v="0"/>
    <x v="1"/>
    <n v="49"/>
    <x v="0"/>
    <x v="2"/>
    <n v="135133.39000000001"/>
    <x v="2"/>
    <x v="0"/>
    <n v="675"/>
    <x v="2"/>
    <x v="1"/>
    <x v="0"/>
    <n v="179521.24"/>
    <x v="0"/>
    <x v="4"/>
    <x v="1"/>
  </r>
  <r>
    <n v="15642655"/>
    <s v="Savage"/>
    <x v="1"/>
    <x v="1"/>
    <n v="33"/>
    <x v="0"/>
    <x v="1"/>
    <n v="0"/>
    <x v="0"/>
    <x v="0"/>
    <n v="731"/>
    <x v="2"/>
    <x v="0"/>
    <x v="1"/>
    <n v="130726.96"/>
    <x v="1"/>
    <x v="2"/>
    <x v="0"/>
  </r>
  <r>
    <n v="15690130"/>
    <s v="Wyatt"/>
    <x v="0"/>
    <x v="0"/>
    <n v="32"/>
    <x v="0"/>
    <x v="2"/>
    <n v="137649.47"/>
    <x v="2"/>
    <x v="0"/>
    <n v="468"/>
    <x v="4"/>
    <x v="1"/>
    <x v="1"/>
    <n v="198714.29"/>
    <x v="1"/>
    <x v="4"/>
    <x v="1"/>
  </r>
  <r>
    <n v="15653753"/>
    <s v="Chiemenam"/>
    <x v="1"/>
    <x v="1"/>
    <n v="43"/>
    <x v="0"/>
    <x v="5"/>
    <n v="113567.94"/>
    <x v="2"/>
    <x v="0"/>
    <n v="542"/>
    <x v="1"/>
    <x v="0"/>
    <x v="1"/>
    <n v="89543.25"/>
    <x v="1"/>
    <x v="1"/>
    <x v="1"/>
  </r>
  <r>
    <n v="15641359"/>
    <s v="Shao"/>
    <x v="1"/>
    <x v="0"/>
    <n v="35"/>
    <x v="0"/>
    <x v="5"/>
    <n v="0"/>
    <x v="0"/>
    <x v="2"/>
    <n v="662"/>
    <x v="2"/>
    <x v="1"/>
    <x v="1"/>
    <n v="2423.9"/>
    <x v="0"/>
    <x v="3"/>
    <x v="1"/>
  </r>
  <r>
    <n v="15776827"/>
    <s v="Langdon"/>
    <x v="2"/>
    <x v="1"/>
    <n v="37"/>
    <x v="0"/>
    <x v="8"/>
    <n v="141547.26"/>
    <x v="2"/>
    <x v="2"/>
    <n v="770"/>
    <x v="2"/>
    <x v="1"/>
    <x v="0"/>
    <n v="180326.83"/>
    <x v="1"/>
    <x v="4"/>
    <x v="2"/>
  </r>
  <r>
    <n v="15647725"/>
    <s v="Napolitano"/>
    <x v="0"/>
    <x v="0"/>
    <n v="61"/>
    <x v="2"/>
    <x v="8"/>
    <n v="62055.17"/>
    <x v="1"/>
    <x v="1"/>
    <n v="675"/>
    <x v="2"/>
    <x v="0"/>
    <x v="1"/>
    <n v="166305.16"/>
    <x v="0"/>
    <x v="2"/>
    <x v="2"/>
  </r>
  <r>
    <n v="15648455"/>
    <s v="Kung"/>
    <x v="2"/>
    <x v="1"/>
    <n v="51"/>
    <x v="0"/>
    <x v="4"/>
    <n v="131156.76"/>
    <x v="2"/>
    <x v="0"/>
    <n v="647"/>
    <x v="0"/>
    <x v="0"/>
    <x v="1"/>
    <n v="29883.63"/>
    <x v="1"/>
    <x v="3"/>
    <x v="2"/>
  </r>
  <r>
    <n v="15580629"/>
    <s v="Blackwood"/>
    <x v="0"/>
    <x v="1"/>
    <n v="31"/>
    <x v="0"/>
    <x v="5"/>
    <n v="134837.57999999999"/>
    <x v="2"/>
    <x v="0"/>
    <n v="604"/>
    <x v="0"/>
    <x v="0"/>
    <x v="1"/>
    <n v="192029.19"/>
    <x v="1"/>
    <x v="4"/>
    <x v="1"/>
  </r>
  <r>
    <n v="15730161"/>
    <s v="Marcelo"/>
    <x v="0"/>
    <x v="0"/>
    <n v="39"/>
    <x v="0"/>
    <x v="6"/>
    <n v="0"/>
    <x v="0"/>
    <x v="2"/>
    <n v="833"/>
    <x v="3"/>
    <x v="0"/>
    <x v="1"/>
    <n v="1710.89"/>
    <x v="1"/>
    <x v="3"/>
    <x v="2"/>
  </r>
  <r>
    <n v="15626612"/>
    <s v="Yin"/>
    <x v="1"/>
    <x v="1"/>
    <n v="40"/>
    <x v="0"/>
    <x v="4"/>
    <n v="104784.23"/>
    <x v="2"/>
    <x v="0"/>
    <n v="741"/>
    <x v="2"/>
    <x v="0"/>
    <x v="1"/>
    <n v="135163.76"/>
    <x v="0"/>
    <x v="2"/>
    <x v="2"/>
  </r>
  <r>
    <n v="15662865"/>
    <s v="Storey"/>
    <x v="1"/>
    <x v="1"/>
    <n v="36"/>
    <x v="0"/>
    <x v="1"/>
    <n v="0"/>
    <x v="0"/>
    <x v="2"/>
    <n v="658"/>
    <x v="0"/>
    <x v="1"/>
    <x v="0"/>
    <n v="84927.42"/>
    <x v="1"/>
    <x v="1"/>
    <x v="0"/>
  </r>
  <r>
    <n v="15629094"/>
    <s v="Fomin"/>
    <x v="0"/>
    <x v="0"/>
    <n v="36"/>
    <x v="0"/>
    <x v="1"/>
    <n v="156948.41"/>
    <x v="2"/>
    <x v="0"/>
    <n v="528"/>
    <x v="1"/>
    <x v="0"/>
    <x v="0"/>
    <n v="149912.28"/>
    <x v="0"/>
    <x v="2"/>
    <x v="0"/>
  </r>
  <r>
    <n v="15651823"/>
    <s v="Nkemjika"/>
    <x v="0"/>
    <x v="0"/>
    <n v="60"/>
    <x v="2"/>
    <x v="5"/>
    <n v="147751.75"/>
    <x v="2"/>
    <x v="0"/>
    <n v="590"/>
    <x v="1"/>
    <x v="0"/>
    <x v="1"/>
    <n v="88206.04"/>
    <x v="0"/>
    <x v="1"/>
    <x v="1"/>
  </r>
  <r>
    <n v="15594827"/>
    <s v="Glasgow"/>
    <x v="0"/>
    <x v="1"/>
    <n v="34"/>
    <x v="0"/>
    <x v="1"/>
    <n v="124619.33"/>
    <x v="2"/>
    <x v="2"/>
    <n v="675"/>
    <x v="2"/>
    <x v="1"/>
    <x v="0"/>
    <n v="163667.56"/>
    <x v="1"/>
    <x v="2"/>
    <x v="0"/>
  </r>
  <r>
    <n v="15786392"/>
    <s v="Chen"/>
    <x v="0"/>
    <x v="1"/>
    <n v="41"/>
    <x v="0"/>
    <x v="4"/>
    <n v="124182.21"/>
    <x v="2"/>
    <x v="0"/>
    <n v="765"/>
    <x v="2"/>
    <x v="1"/>
    <x v="1"/>
    <n v="100153.43"/>
    <x v="1"/>
    <x v="0"/>
    <x v="2"/>
  </r>
  <r>
    <n v="15727353"/>
    <s v="Ch'ang"/>
    <x v="0"/>
    <x v="0"/>
    <n v="64"/>
    <x v="2"/>
    <x v="3"/>
    <n v="142028.35999999999"/>
    <x v="2"/>
    <x v="0"/>
    <n v="650"/>
    <x v="0"/>
    <x v="0"/>
    <x v="1"/>
    <n v="32275.09"/>
    <x v="0"/>
    <x v="3"/>
    <x v="1"/>
  </r>
  <r>
    <n v="15733777"/>
    <s v="Evans"/>
    <x v="0"/>
    <x v="1"/>
    <n v="44"/>
    <x v="0"/>
    <x v="2"/>
    <n v="0"/>
    <x v="0"/>
    <x v="0"/>
    <n v="817"/>
    <x v="3"/>
    <x v="1"/>
    <x v="1"/>
    <n v="65501.91"/>
    <x v="0"/>
    <x v="1"/>
    <x v="1"/>
  </r>
  <r>
    <n v="15614302"/>
    <s v="Crotty"/>
    <x v="2"/>
    <x v="0"/>
    <n v="31"/>
    <x v="0"/>
    <x v="7"/>
    <n v="125837.86"/>
    <x v="2"/>
    <x v="2"/>
    <n v="699"/>
    <x v="2"/>
    <x v="0"/>
    <x v="1"/>
    <n v="189392.66"/>
    <x v="1"/>
    <x v="4"/>
    <x v="3"/>
  </r>
  <r>
    <n v="15723263"/>
    <s v="Cocci"/>
    <x v="2"/>
    <x v="0"/>
    <n v="34"/>
    <x v="0"/>
    <x v="9"/>
    <n v="117160.32000000001"/>
    <x v="2"/>
    <x v="0"/>
    <n v="495"/>
    <x v="4"/>
    <x v="0"/>
    <x v="0"/>
    <n v="116069.24"/>
    <x v="0"/>
    <x v="0"/>
    <x v="3"/>
  </r>
  <r>
    <n v="15687270"/>
    <s v="Iroawuchi"/>
    <x v="1"/>
    <x v="0"/>
    <n v="61"/>
    <x v="2"/>
    <x v="2"/>
    <n v="0"/>
    <x v="0"/>
    <x v="2"/>
    <n v="491"/>
    <x v="4"/>
    <x v="1"/>
    <x v="0"/>
    <n v="139861.53"/>
    <x v="1"/>
    <x v="2"/>
    <x v="1"/>
  </r>
  <r>
    <n v="15803121"/>
    <s v="Chia"/>
    <x v="0"/>
    <x v="1"/>
    <n v="51"/>
    <x v="0"/>
    <x v="8"/>
    <n v="97565.74"/>
    <x v="1"/>
    <x v="0"/>
    <n v="847"/>
    <x v="3"/>
    <x v="1"/>
    <x v="1"/>
    <n v="144184.06"/>
    <x v="0"/>
    <x v="2"/>
    <x v="2"/>
  </r>
  <r>
    <n v="15598700"/>
    <s v="Hysell"/>
    <x v="1"/>
    <x v="0"/>
    <n v="30"/>
    <x v="0"/>
    <x v="8"/>
    <n v="0"/>
    <x v="0"/>
    <x v="2"/>
    <n v="676"/>
    <x v="2"/>
    <x v="1"/>
    <x v="0"/>
    <n v="157888.5"/>
    <x v="1"/>
    <x v="2"/>
    <x v="2"/>
  </r>
  <r>
    <n v="15741875"/>
    <s v="Williamson"/>
    <x v="1"/>
    <x v="0"/>
    <n v="25"/>
    <x v="1"/>
    <x v="6"/>
    <n v="104833.79"/>
    <x v="2"/>
    <x v="0"/>
    <n v="746"/>
    <x v="2"/>
    <x v="1"/>
    <x v="1"/>
    <n v="71911.3"/>
    <x v="1"/>
    <x v="1"/>
    <x v="2"/>
  </r>
  <r>
    <n v="15631709"/>
    <s v="Ginikanwa"/>
    <x v="1"/>
    <x v="0"/>
    <n v="31"/>
    <x v="0"/>
    <x v="0"/>
    <n v="101675.22"/>
    <x v="2"/>
    <x v="2"/>
    <n v="470"/>
    <x v="4"/>
    <x v="0"/>
    <x v="1"/>
    <n v="45033.75"/>
    <x v="1"/>
    <x v="3"/>
    <x v="0"/>
  </r>
  <r>
    <n v="15672970"/>
    <s v="Chigolum"/>
    <x v="1"/>
    <x v="1"/>
    <n v="20"/>
    <x v="1"/>
    <x v="6"/>
    <n v="0"/>
    <x v="0"/>
    <x v="2"/>
    <n v="714"/>
    <x v="2"/>
    <x v="1"/>
    <x v="0"/>
    <n v="150465.93"/>
    <x v="1"/>
    <x v="2"/>
    <x v="2"/>
  </r>
  <r>
    <n v="15761670"/>
    <s v="Morley"/>
    <x v="0"/>
    <x v="0"/>
    <n v="50"/>
    <x v="0"/>
    <x v="2"/>
    <n v="0"/>
    <x v="0"/>
    <x v="0"/>
    <n v="695"/>
    <x v="2"/>
    <x v="0"/>
    <x v="1"/>
    <n v="126381.6"/>
    <x v="0"/>
    <x v="0"/>
    <x v="1"/>
  </r>
  <r>
    <n v="15706005"/>
    <s v="Roberts"/>
    <x v="0"/>
    <x v="1"/>
    <n v="46"/>
    <x v="0"/>
    <x v="0"/>
    <n v="174701.05"/>
    <x v="2"/>
    <x v="0"/>
    <n v="674"/>
    <x v="2"/>
    <x v="0"/>
    <x v="1"/>
    <n v="90189.72"/>
    <x v="0"/>
    <x v="0"/>
    <x v="0"/>
  </r>
  <r>
    <n v="15790336"/>
    <s v="Tokareva"/>
    <x v="2"/>
    <x v="1"/>
    <n v="36"/>
    <x v="0"/>
    <x v="5"/>
    <n v="71142.77"/>
    <x v="1"/>
    <x v="2"/>
    <n v="664"/>
    <x v="2"/>
    <x v="0"/>
    <x v="1"/>
    <n v="122433.09"/>
    <x v="1"/>
    <x v="0"/>
    <x v="1"/>
  </r>
  <r>
    <n v="15754267"/>
    <s v="Fleming"/>
    <x v="2"/>
    <x v="1"/>
    <n v="31"/>
    <x v="0"/>
    <x v="6"/>
    <n v="108805.42"/>
    <x v="2"/>
    <x v="2"/>
    <n v="697"/>
    <x v="2"/>
    <x v="1"/>
    <x v="0"/>
    <n v="123825.83"/>
    <x v="1"/>
    <x v="0"/>
    <x v="2"/>
  </r>
  <r>
    <n v="15791988"/>
    <s v="Chinomso"/>
    <x v="0"/>
    <x v="1"/>
    <n v="68"/>
    <x v="2"/>
    <x v="4"/>
    <n v="0"/>
    <x v="0"/>
    <x v="2"/>
    <n v="670"/>
    <x v="2"/>
    <x v="0"/>
    <x v="0"/>
    <n v="11426.7"/>
    <x v="1"/>
    <x v="3"/>
    <x v="2"/>
  </r>
  <r>
    <n v="15683375"/>
    <s v="Compton"/>
    <x v="0"/>
    <x v="0"/>
    <n v="32"/>
    <x v="0"/>
    <x v="4"/>
    <n v="0"/>
    <x v="0"/>
    <x v="0"/>
    <n v="541"/>
    <x v="1"/>
    <x v="0"/>
    <x v="0"/>
    <n v="114951.42"/>
    <x v="1"/>
    <x v="0"/>
    <x v="2"/>
  </r>
  <r>
    <n v="15625151"/>
    <s v="Wan"/>
    <x v="0"/>
    <x v="0"/>
    <n v="66"/>
    <x v="2"/>
    <x v="9"/>
    <n v="116037.75999999999"/>
    <x v="2"/>
    <x v="0"/>
    <n v="640"/>
    <x v="0"/>
    <x v="1"/>
    <x v="0"/>
    <n v="184636.05"/>
    <x v="1"/>
    <x v="4"/>
    <x v="3"/>
  </r>
  <r>
    <n v="15635285"/>
    <s v="Taylor"/>
    <x v="0"/>
    <x v="1"/>
    <n v="28"/>
    <x v="1"/>
    <x v="2"/>
    <n v="0"/>
    <x v="0"/>
    <x v="2"/>
    <n v="647"/>
    <x v="0"/>
    <x v="0"/>
    <x v="0"/>
    <n v="91055.27"/>
    <x v="1"/>
    <x v="0"/>
    <x v="1"/>
  </r>
  <r>
    <n v="15574296"/>
    <s v="Kambinachi"/>
    <x v="0"/>
    <x v="1"/>
    <n v="23"/>
    <x v="1"/>
    <x v="0"/>
    <n v="80673.960000000006"/>
    <x v="1"/>
    <x v="2"/>
    <n v="757"/>
    <x v="2"/>
    <x v="0"/>
    <x v="1"/>
    <n v="93991.65"/>
    <x v="1"/>
    <x v="0"/>
    <x v="0"/>
  </r>
  <r>
    <n v="15711618"/>
    <s v="Chang"/>
    <x v="2"/>
    <x v="0"/>
    <n v="39"/>
    <x v="0"/>
    <x v="1"/>
    <n v="124640.51"/>
    <x v="2"/>
    <x v="0"/>
    <n v="704"/>
    <x v="2"/>
    <x v="0"/>
    <x v="1"/>
    <n v="116511.12"/>
    <x v="0"/>
    <x v="0"/>
    <x v="0"/>
  </r>
  <r>
    <n v="15670943"/>
    <s v="See"/>
    <x v="2"/>
    <x v="1"/>
    <n v="31"/>
    <x v="0"/>
    <x v="9"/>
    <n v="182275.23"/>
    <x v="2"/>
    <x v="2"/>
    <n v="778"/>
    <x v="2"/>
    <x v="0"/>
    <x v="1"/>
    <n v="190631.23"/>
    <x v="1"/>
    <x v="4"/>
    <x v="3"/>
  </r>
  <r>
    <n v="15634359"/>
    <s v="Dyer"/>
    <x v="2"/>
    <x v="0"/>
    <n v="41"/>
    <x v="0"/>
    <x v="8"/>
    <n v="98635.77"/>
    <x v="1"/>
    <x v="0"/>
    <n v="639"/>
    <x v="0"/>
    <x v="0"/>
    <x v="1"/>
    <n v="199970.74"/>
    <x v="1"/>
    <x v="4"/>
    <x v="2"/>
  </r>
  <r>
    <n v="15586629"/>
    <s v="Campbell"/>
    <x v="0"/>
    <x v="1"/>
    <n v="33"/>
    <x v="0"/>
    <x v="8"/>
    <n v="0"/>
    <x v="0"/>
    <x v="2"/>
    <n v="637"/>
    <x v="0"/>
    <x v="0"/>
    <x v="1"/>
    <n v="139947.17000000001"/>
    <x v="1"/>
    <x v="2"/>
    <x v="2"/>
  </r>
  <r>
    <n v="15588461"/>
    <s v="Cremonesi"/>
    <x v="0"/>
    <x v="1"/>
    <n v="35"/>
    <x v="0"/>
    <x v="4"/>
    <n v="0"/>
    <x v="0"/>
    <x v="0"/>
    <n v="686"/>
    <x v="2"/>
    <x v="0"/>
    <x v="1"/>
    <n v="8816.3700000000008"/>
    <x v="1"/>
    <x v="3"/>
    <x v="2"/>
  </r>
  <r>
    <n v="15773221"/>
    <s v="Harris"/>
    <x v="1"/>
    <x v="1"/>
    <n v="43"/>
    <x v="0"/>
    <x v="2"/>
    <n v="79757.210000000006"/>
    <x v="1"/>
    <x v="0"/>
    <n v="577"/>
    <x v="1"/>
    <x v="0"/>
    <x v="1"/>
    <n v="135650.72"/>
    <x v="0"/>
    <x v="2"/>
    <x v="1"/>
  </r>
  <r>
    <n v="15664227"/>
    <s v="Threatt"/>
    <x v="2"/>
    <x v="1"/>
    <n v="28"/>
    <x v="1"/>
    <x v="2"/>
    <n v="53053.760000000002"/>
    <x v="1"/>
    <x v="0"/>
    <n v="506"/>
    <x v="1"/>
    <x v="1"/>
    <x v="0"/>
    <n v="24577.34"/>
    <x v="1"/>
    <x v="3"/>
    <x v="1"/>
  </r>
  <r>
    <n v="15741745"/>
    <s v="Lane"/>
    <x v="0"/>
    <x v="1"/>
    <n v="28"/>
    <x v="1"/>
    <x v="3"/>
    <n v="120911.75"/>
    <x v="2"/>
    <x v="2"/>
    <n v="757"/>
    <x v="2"/>
    <x v="0"/>
    <x v="0"/>
    <n v="131249.46"/>
    <x v="1"/>
    <x v="2"/>
    <x v="1"/>
  </r>
  <r>
    <n v="15652626"/>
    <s v="Grave"/>
    <x v="0"/>
    <x v="1"/>
    <n v="55"/>
    <x v="0"/>
    <x v="4"/>
    <n v="115285.85"/>
    <x v="2"/>
    <x v="0"/>
    <n v="826"/>
    <x v="3"/>
    <x v="0"/>
    <x v="1"/>
    <n v="140126.17000000001"/>
    <x v="1"/>
    <x v="2"/>
    <x v="2"/>
  </r>
  <r>
    <n v="15599410"/>
    <s v="Stanley"/>
    <x v="0"/>
    <x v="1"/>
    <n v="41"/>
    <x v="0"/>
    <x v="0"/>
    <n v="0"/>
    <x v="0"/>
    <x v="2"/>
    <n v="721"/>
    <x v="2"/>
    <x v="0"/>
    <x v="1"/>
    <n v="168219.75"/>
    <x v="1"/>
    <x v="2"/>
    <x v="0"/>
  </r>
  <r>
    <n v="15571958"/>
    <s v="McIntosh"/>
    <x v="1"/>
    <x v="1"/>
    <n v="40"/>
    <x v="0"/>
    <x v="6"/>
    <n v="221532.79999999999"/>
    <x v="2"/>
    <x v="0"/>
    <n v="489"/>
    <x v="4"/>
    <x v="0"/>
    <x v="1"/>
    <n v="171867.08"/>
    <x v="1"/>
    <x v="4"/>
    <x v="2"/>
  </r>
  <r>
    <n v="15785406"/>
    <s v="Watts"/>
    <x v="0"/>
    <x v="0"/>
    <n v="51"/>
    <x v="0"/>
    <x v="4"/>
    <n v="105056.13"/>
    <x v="2"/>
    <x v="0"/>
    <n v="446"/>
    <x v="4"/>
    <x v="1"/>
    <x v="1"/>
    <n v="70613.52"/>
    <x v="1"/>
    <x v="1"/>
    <x v="2"/>
  </r>
  <r>
    <n v="15687884"/>
    <s v="Alekseyeva"/>
    <x v="0"/>
    <x v="1"/>
    <n v="37"/>
    <x v="0"/>
    <x v="6"/>
    <n v="88363.03"/>
    <x v="1"/>
    <x v="0"/>
    <n v="677"/>
    <x v="2"/>
    <x v="1"/>
    <x v="0"/>
    <n v="117946.3"/>
    <x v="1"/>
    <x v="0"/>
    <x v="2"/>
  </r>
  <r>
    <n v="15621685"/>
    <s v="Davies"/>
    <x v="0"/>
    <x v="1"/>
    <n v="29"/>
    <x v="1"/>
    <x v="0"/>
    <n v="123757.52"/>
    <x v="2"/>
    <x v="2"/>
    <n v="769"/>
    <x v="2"/>
    <x v="0"/>
    <x v="1"/>
    <n v="84872.66"/>
    <x v="1"/>
    <x v="1"/>
    <x v="0"/>
  </r>
  <r>
    <n v="15628886"/>
    <s v="Matlock"/>
    <x v="1"/>
    <x v="1"/>
    <n v="56"/>
    <x v="0"/>
    <x v="8"/>
    <n v="123959.97"/>
    <x v="2"/>
    <x v="0"/>
    <n v="677"/>
    <x v="2"/>
    <x v="0"/>
    <x v="0"/>
    <n v="60590.720000000001"/>
    <x v="0"/>
    <x v="1"/>
    <x v="2"/>
  </r>
  <r>
    <n v="15699325"/>
    <s v="Fedorova"/>
    <x v="2"/>
    <x v="0"/>
    <n v="62"/>
    <x v="2"/>
    <x v="7"/>
    <n v="114822.64"/>
    <x v="2"/>
    <x v="0"/>
    <n v="555"/>
    <x v="1"/>
    <x v="1"/>
    <x v="0"/>
    <n v="8444.5"/>
    <x v="1"/>
    <x v="3"/>
    <x v="3"/>
  </r>
  <r>
    <n v="15578369"/>
    <s v="Chiedozie"/>
    <x v="2"/>
    <x v="0"/>
    <n v="37"/>
    <x v="0"/>
    <x v="9"/>
    <n v="145219.29999999999"/>
    <x v="2"/>
    <x v="0"/>
    <n v="652"/>
    <x v="0"/>
    <x v="0"/>
    <x v="1"/>
    <n v="159132.82999999999"/>
    <x v="1"/>
    <x v="2"/>
    <x v="3"/>
  </r>
  <r>
    <n v="15654156"/>
    <s v="Marcelo"/>
    <x v="2"/>
    <x v="0"/>
    <n v="32"/>
    <x v="0"/>
    <x v="8"/>
    <n v="106807.64"/>
    <x v="2"/>
    <x v="0"/>
    <n v="722"/>
    <x v="2"/>
    <x v="0"/>
    <x v="0"/>
    <n v="76998.69"/>
    <x v="1"/>
    <x v="1"/>
    <x v="2"/>
  </r>
  <r>
    <n v="15707199"/>
    <s v="Cooper"/>
    <x v="0"/>
    <x v="1"/>
    <n v="36"/>
    <x v="0"/>
    <x v="10"/>
    <n v="148159.71"/>
    <x v="2"/>
    <x v="0"/>
    <n v="643"/>
    <x v="0"/>
    <x v="1"/>
    <x v="1"/>
    <n v="55835.66"/>
    <x v="1"/>
    <x v="1"/>
    <x v="0"/>
  </r>
  <r>
    <n v="15671630"/>
    <s v="McMillan"/>
    <x v="2"/>
    <x v="0"/>
    <n v="40"/>
    <x v="0"/>
    <x v="1"/>
    <n v="99745.95"/>
    <x v="1"/>
    <x v="0"/>
    <n v="796"/>
    <x v="3"/>
    <x v="0"/>
    <x v="1"/>
    <n v="177524.19"/>
    <x v="1"/>
    <x v="4"/>
    <x v="0"/>
  </r>
  <r>
    <n v="15632079"/>
    <s v="Hardy"/>
    <x v="2"/>
    <x v="0"/>
    <n v="37"/>
    <x v="0"/>
    <x v="2"/>
    <n v="156282.79"/>
    <x v="2"/>
    <x v="0"/>
    <n v="720"/>
    <x v="2"/>
    <x v="0"/>
    <x v="1"/>
    <n v="45985.52"/>
    <x v="1"/>
    <x v="3"/>
    <x v="1"/>
  </r>
  <r>
    <n v="15767921"/>
    <s v="Madukwe"/>
    <x v="0"/>
    <x v="1"/>
    <n v="41"/>
    <x v="0"/>
    <x v="3"/>
    <n v="0"/>
    <x v="0"/>
    <x v="2"/>
    <n v="613"/>
    <x v="0"/>
    <x v="0"/>
    <x v="1"/>
    <n v="60297.72"/>
    <x v="1"/>
    <x v="1"/>
    <x v="1"/>
  </r>
  <r>
    <n v="15573599"/>
    <s v="Adamson"/>
    <x v="0"/>
    <x v="0"/>
    <n v="57"/>
    <x v="0"/>
    <x v="5"/>
    <n v="0"/>
    <x v="0"/>
    <x v="2"/>
    <n v="506"/>
    <x v="1"/>
    <x v="1"/>
    <x v="0"/>
    <n v="194421.12"/>
    <x v="0"/>
    <x v="4"/>
    <x v="1"/>
  </r>
  <r>
    <n v="15747208"/>
    <s v="Watt"/>
    <x v="0"/>
    <x v="1"/>
    <n v="50"/>
    <x v="0"/>
    <x v="5"/>
    <n v="0"/>
    <x v="0"/>
    <x v="0"/>
    <n v="608"/>
    <x v="0"/>
    <x v="0"/>
    <x v="1"/>
    <n v="93568.77"/>
    <x v="0"/>
    <x v="0"/>
    <x v="1"/>
  </r>
  <r>
    <n v="15582762"/>
    <s v="Mazzanti"/>
    <x v="1"/>
    <x v="1"/>
    <n v="77"/>
    <x v="2"/>
    <x v="0"/>
    <n v="0"/>
    <x v="0"/>
    <x v="0"/>
    <n v="667"/>
    <x v="2"/>
    <x v="0"/>
    <x v="0"/>
    <n v="34702.92"/>
    <x v="1"/>
    <x v="3"/>
    <x v="0"/>
  </r>
  <r>
    <n v="15772528"/>
    <s v="Mishin"/>
    <x v="0"/>
    <x v="0"/>
    <n v="47"/>
    <x v="0"/>
    <x v="3"/>
    <n v="121376.15"/>
    <x v="2"/>
    <x v="2"/>
    <n v="750"/>
    <x v="2"/>
    <x v="0"/>
    <x v="1"/>
    <n v="54473.599999999999"/>
    <x v="0"/>
    <x v="1"/>
    <x v="1"/>
  </r>
  <r>
    <n v="15755798"/>
    <s v="Feng"/>
    <x v="0"/>
    <x v="1"/>
    <n v="33"/>
    <x v="0"/>
    <x v="4"/>
    <n v="111582.11"/>
    <x v="2"/>
    <x v="0"/>
    <n v="610"/>
    <x v="0"/>
    <x v="1"/>
    <x v="1"/>
    <n v="113943.17"/>
    <x v="1"/>
    <x v="0"/>
    <x v="2"/>
  </r>
  <r>
    <n v="15788683"/>
    <s v="Kang"/>
    <x v="2"/>
    <x v="0"/>
    <n v="34"/>
    <x v="0"/>
    <x v="7"/>
    <n v="129417.82"/>
    <x v="2"/>
    <x v="0"/>
    <n v="588"/>
    <x v="1"/>
    <x v="0"/>
    <x v="1"/>
    <n v="153727.32"/>
    <x v="1"/>
    <x v="2"/>
    <x v="3"/>
  </r>
  <r>
    <n v="15616922"/>
    <s v="Kelly"/>
    <x v="0"/>
    <x v="0"/>
    <n v="26"/>
    <x v="1"/>
    <x v="1"/>
    <n v="0"/>
    <x v="0"/>
    <x v="2"/>
    <n v="479"/>
    <x v="4"/>
    <x v="0"/>
    <x v="0"/>
    <n v="19116.97"/>
    <x v="1"/>
    <x v="3"/>
    <x v="0"/>
  </r>
  <r>
    <n v="15771855"/>
    <s v="Yu"/>
    <x v="0"/>
    <x v="1"/>
    <n v="37"/>
    <x v="0"/>
    <x v="8"/>
    <n v="0"/>
    <x v="0"/>
    <x v="2"/>
    <n v="682"/>
    <x v="2"/>
    <x v="1"/>
    <x v="0"/>
    <n v="112554.68"/>
    <x v="1"/>
    <x v="0"/>
    <x v="2"/>
  </r>
  <r>
    <n v="15601873"/>
    <s v="Bull"/>
    <x v="0"/>
    <x v="0"/>
    <n v="36"/>
    <x v="0"/>
    <x v="3"/>
    <n v="0"/>
    <x v="0"/>
    <x v="0"/>
    <n v="677"/>
    <x v="2"/>
    <x v="0"/>
    <x v="1"/>
    <n v="47318.75"/>
    <x v="1"/>
    <x v="3"/>
    <x v="1"/>
  </r>
  <r>
    <n v="15657868"/>
    <s v="Serra"/>
    <x v="2"/>
    <x v="1"/>
    <n v="40"/>
    <x v="0"/>
    <x v="5"/>
    <n v="94607.08"/>
    <x v="1"/>
    <x v="0"/>
    <n v="850"/>
    <x v="3"/>
    <x v="0"/>
    <x v="1"/>
    <n v="36690.49"/>
    <x v="1"/>
    <x v="3"/>
    <x v="1"/>
  </r>
  <r>
    <n v="15711716"/>
    <s v="Ferguson"/>
    <x v="0"/>
    <x v="0"/>
    <n v="56"/>
    <x v="0"/>
    <x v="1"/>
    <n v="131368.29999999999"/>
    <x v="2"/>
    <x v="0"/>
    <n v="580"/>
    <x v="1"/>
    <x v="0"/>
    <x v="1"/>
    <n v="106918.67"/>
    <x v="0"/>
    <x v="0"/>
    <x v="0"/>
  </r>
  <r>
    <n v="15734246"/>
    <s v="She"/>
    <x v="0"/>
    <x v="0"/>
    <n v="21"/>
    <x v="1"/>
    <x v="2"/>
    <n v="166883.07"/>
    <x v="2"/>
    <x v="2"/>
    <n v="746"/>
    <x v="2"/>
    <x v="1"/>
    <x v="0"/>
    <n v="194563.65"/>
    <x v="1"/>
    <x v="4"/>
    <x v="1"/>
  </r>
  <r>
    <n v="15792151"/>
    <s v="Hamilton"/>
    <x v="1"/>
    <x v="0"/>
    <n v="37"/>
    <x v="0"/>
    <x v="6"/>
    <n v="0"/>
    <x v="0"/>
    <x v="2"/>
    <n v="635"/>
    <x v="0"/>
    <x v="0"/>
    <x v="1"/>
    <n v="91086.73"/>
    <x v="1"/>
    <x v="0"/>
    <x v="2"/>
  </r>
  <r>
    <n v="15770159"/>
    <s v="Nnanna"/>
    <x v="2"/>
    <x v="1"/>
    <n v="25"/>
    <x v="1"/>
    <x v="5"/>
    <n v="172812.72"/>
    <x v="2"/>
    <x v="2"/>
    <n v="664"/>
    <x v="2"/>
    <x v="0"/>
    <x v="0"/>
    <n v="108008.65"/>
    <x v="1"/>
    <x v="0"/>
    <x v="1"/>
  </r>
  <r>
    <n v="15747649"/>
    <s v="Summerville"/>
    <x v="2"/>
    <x v="0"/>
    <n v="36"/>
    <x v="0"/>
    <x v="10"/>
    <n v="126606.63"/>
    <x v="2"/>
    <x v="2"/>
    <n v="558"/>
    <x v="1"/>
    <x v="0"/>
    <x v="0"/>
    <n v="172363.51999999999"/>
    <x v="1"/>
    <x v="4"/>
    <x v="0"/>
  </r>
  <r>
    <n v="15639357"/>
    <s v="Allan"/>
    <x v="0"/>
    <x v="1"/>
    <n v="46"/>
    <x v="0"/>
    <x v="9"/>
    <n v="134950.19"/>
    <x v="2"/>
    <x v="1"/>
    <n v="415"/>
    <x v="4"/>
    <x v="1"/>
    <x v="1"/>
    <n v="178587.36"/>
    <x v="0"/>
    <x v="4"/>
    <x v="3"/>
  </r>
  <r>
    <n v="15738907"/>
    <s v="Tobenna"/>
    <x v="0"/>
    <x v="0"/>
    <n v="60"/>
    <x v="2"/>
    <x v="5"/>
    <n v="96956.1"/>
    <x v="1"/>
    <x v="0"/>
    <n v="798"/>
    <x v="3"/>
    <x v="0"/>
    <x v="1"/>
    <n v="31907.439999999999"/>
    <x v="0"/>
    <x v="3"/>
    <x v="1"/>
  </r>
  <r>
    <n v="15663446"/>
    <s v="Volkova"/>
    <x v="2"/>
    <x v="0"/>
    <n v="29"/>
    <x v="1"/>
    <x v="4"/>
    <n v="107601.79"/>
    <x v="2"/>
    <x v="0"/>
    <n v="792"/>
    <x v="3"/>
    <x v="0"/>
    <x v="1"/>
    <n v="18922.18"/>
    <x v="0"/>
    <x v="3"/>
    <x v="2"/>
  </r>
  <r>
    <n v="15750867"/>
    <s v="Nucci"/>
    <x v="2"/>
    <x v="0"/>
    <n v="46"/>
    <x v="0"/>
    <x v="2"/>
    <n v="92060.06"/>
    <x v="1"/>
    <x v="0"/>
    <n v="489"/>
    <x v="4"/>
    <x v="0"/>
    <x v="1"/>
    <n v="147222.95000000001"/>
    <x v="0"/>
    <x v="2"/>
    <x v="1"/>
  </r>
  <r>
    <n v="15715939"/>
    <s v="Wright"/>
    <x v="0"/>
    <x v="1"/>
    <n v="33"/>
    <x v="0"/>
    <x v="10"/>
    <n v="0"/>
    <x v="0"/>
    <x v="2"/>
    <n v="730"/>
    <x v="2"/>
    <x v="0"/>
    <x v="1"/>
    <n v="1474.79"/>
    <x v="1"/>
    <x v="3"/>
    <x v="0"/>
  </r>
  <r>
    <n v="15763806"/>
    <s v="Astorga"/>
    <x v="0"/>
    <x v="1"/>
    <n v="41"/>
    <x v="0"/>
    <x v="4"/>
    <n v="0"/>
    <x v="0"/>
    <x v="2"/>
    <n v="773"/>
    <x v="2"/>
    <x v="0"/>
    <x v="0"/>
    <n v="24924.92"/>
    <x v="1"/>
    <x v="3"/>
    <x v="2"/>
  </r>
  <r>
    <n v="15637993"/>
    <s v="Pokrovsky"/>
    <x v="0"/>
    <x v="1"/>
    <n v="36"/>
    <x v="0"/>
    <x v="9"/>
    <n v="137688.71"/>
    <x v="2"/>
    <x v="0"/>
    <n v="711"/>
    <x v="2"/>
    <x v="0"/>
    <x v="0"/>
    <n v="46884.1"/>
    <x v="1"/>
    <x v="3"/>
    <x v="3"/>
  </r>
  <r>
    <n v="15720338"/>
    <s v="Mazzanti"/>
    <x v="1"/>
    <x v="1"/>
    <n v="55"/>
    <x v="0"/>
    <x v="2"/>
    <n v="85845.43"/>
    <x v="1"/>
    <x v="2"/>
    <n v="592"/>
    <x v="1"/>
    <x v="0"/>
    <x v="0"/>
    <n v="128918.42"/>
    <x v="1"/>
    <x v="0"/>
    <x v="1"/>
  </r>
  <r>
    <n v="15627162"/>
    <s v="Blesing"/>
    <x v="2"/>
    <x v="1"/>
    <n v="27"/>
    <x v="1"/>
    <x v="5"/>
    <n v="125552.96000000001"/>
    <x v="2"/>
    <x v="0"/>
    <n v="695"/>
    <x v="2"/>
    <x v="0"/>
    <x v="1"/>
    <n v="105291.26"/>
    <x v="1"/>
    <x v="0"/>
    <x v="1"/>
  </r>
  <r>
    <n v="15596710"/>
    <s v="Ku"/>
    <x v="0"/>
    <x v="0"/>
    <n v="33"/>
    <x v="0"/>
    <x v="1"/>
    <n v="167298.42000000001"/>
    <x v="2"/>
    <x v="0"/>
    <n v="640"/>
    <x v="0"/>
    <x v="1"/>
    <x v="0"/>
    <n v="145381.65"/>
    <x v="1"/>
    <x v="2"/>
    <x v="0"/>
  </r>
  <r>
    <n v="15781678"/>
    <s v="Pisani"/>
    <x v="1"/>
    <x v="1"/>
    <n v="31"/>
    <x v="0"/>
    <x v="4"/>
    <n v="55732.92"/>
    <x v="1"/>
    <x v="2"/>
    <n v="470"/>
    <x v="4"/>
    <x v="0"/>
    <x v="0"/>
    <n v="103792.53"/>
    <x v="1"/>
    <x v="0"/>
    <x v="2"/>
  </r>
  <r>
    <n v="15634968"/>
    <s v="Hsueh"/>
    <x v="2"/>
    <x v="0"/>
    <n v="37"/>
    <x v="0"/>
    <x v="5"/>
    <n v="110689.07"/>
    <x v="2"/>
    <x v="0"/>
    <n v="789"/>
    <x v="3"/>
    <x v="0"/>
    <x v="0"/>
    <n v="71121.039999999994"/>
    <x v="0"/>
    <x v="1"/>
    <x v="1"/>
  </r>
  <r>
    <n v="15609475"/>
    <s v="Ricci"/>
    <x v="1"/>
    <x v="0"/>
    <n v="39"/>
    <x v="0"/>
    <x v="3"/>
    <n v="98544.11"/>
    <x v="1"/>
    <x v="0"/>
    <n v="604"/>
    <x v="0"/>
    <x v="0"/>
    <x v="0"/>
    <n v="52327.57"/>
    <x v="1"/>
    <x v="1"/>
    <x v="1"/>
  </r>
  <r>
    <n v="15573319"/>
    <s v="Azubuike"/>
    <x v="2"/>
    <x v="0"/>
    <n v="35"/>
    <x v="0"/>
    <x v="2"/>
    <n v="178317.6"/>
    <x v="2"/>
    <x v="0"/>
    <n v="493"/>
    <x v="4"/>
    <x v="1"/>
    <x v="1"/>
    <n v="197428.64"/>
    <x v="1"/>
    <x v="4"/>
    <x v="1"/>
  </r>
  <r>
    <n v="15738291"/>
    <s v="Nevzorova"/>
    <x v="0"/>
    <x v="0"/>
    <n v="48"/>
    <x v="0"/>
    <x v="2"/>
    <n v="115713.84"/>
    <x v="2"/>
    <x v="2"/>
    <n v="671"/>
    <x v="2"/>
    <x v="1"/>
    <x v="1"/>
    <n v="83210.84"/>
    <x v="1"/>
    <x v="1"/>
    <x v="1"/>
  </r>
  <r>
    <n v="15782456"/>
    <s v="Odili"/>
    <x v="0"/>
    <x v="1"/>
    <n v="46"/>
    <x v="0"/>
    <x v="9"/>
    <n v="143267.14000000001"/>
    <x v="2"/>
    <x v="2"/>
    <n v="656"/>
    <x v="0"/>
    <x v="1"/>
    <x v="1"/>
    <n v="193099.43"/>
    <x v="1"/>
    <x v="4"/>
    <x v="3"/>
  </r>
  <r>
    <n v="15794841"/>
    <s v="Kung"/>
    <x v="1"/>
    <x v="1"/>
    <n v="19"/>
    <x v="1"/>
    <x v="8"/>
    <n v="89750.21"/>
    <x v="1"/>
    <x v="0"/>
    <n v="739"/>
    <x v="2"/>
    <x v="0"/>
    <x v="1"/>
    <n v="193008.52"/>
    <x v="1"/>
    <x v="4"/>
    <x v="2"/>
  </r>
  <r>
    <n v="15684696"/>
    <s v="Lei"/>
    <x v="1"/>
    <x v="0"/>
    <n v="26"/>
    <x v="1"/>
    <x v="6"/>
    <n v="116576.45"/>
    <x v="2"/>
    <x v="0"/>
    <n v="560"/>
    <x v="1"/>
    <x v="0"/>
    <x v="1"/>
    <n v="157567.37"/>
    <x v="1"/>
    <x v="2"/>
    <x v="2"/>
  </r>
  <r>
    <n v="15629846"/>
    <s v="Sheehan"/>
    <x v="2"/>
    <x v="0"/>
    <n v="47"/>
    <x v="0"/>
    <x v="2"/>
    <n v="143001.5"/>
    <x v="2"/>
    <x v="2"/>
    <n v="827"/>
    <x v="3"/>
    <x v="0"/>
    <x v="1"/>
    <n v="108977.5"/>
    <x v="1"/>
    <x v="0"/>
    <x v="1"/>
  </r>
  <r>
    <n v="15674442"/>
    <s v="Kung"/>
    <x v="0"/>
    <x v="1"/>
    <n v="23"/>
    <x v="1"/>
    <x v="3"/>
    <n v="157761.56"/>
    <x v="2"/>
    <x v="0"/>
    <n v="681"/>
    <x v="2"/>
    <x v="1"/>
    <x v="1"/>
    <n v="147759.84"/>
    <x v="1"/>
    <x v="2"/>
    <x v="1"/>
  </r>
  <r>
    <n v="15571689"/>
    <s v="Kelechi"/>
    <x v="0"/>
    <x v="0"/>
    <n v="37"/>
    <x v="0"/>
    <x v="8"/>
    <n v="0"/>
    <x v="0"/>
    <x v="2"/>
    <n v="740"/>
    <x v="2"/>
    <x v="0"/>
    <x v="0"/>
    <n v="27528.400000000001"/>
    <x v="1"/>
    <x v="3"/>
    <x v="2"/>
  </r>
  <r>
    <n v="15730469"/>
    <s v="Anenechi"/>
    <x v="1"/>
    <x v="1"/>
    <n v="31"/>
    <x v="0"/>
    <x v="4"/>
    <n v="103430.11"/>
    <x v="2"/>
    <x v="2"/>
    <n v="663"/>
    <x v="2"/>
    <x v="1"/>
    <x v="0"/>
    <n v="36479.269999999997"/>
    <x v="1"/>
    <x v="3"/>
    <x v="2"/>
  </r>
  <r>
    <n v="15809320"/>
    <s v="McElhone"/>
    <x v="1"/>
    <x v="0"/>
    <n v="52"/>
    <x v="0"/>
    <x v="10"/>
    <n v="0"/>
    <x v="0"/>
    <x v="0"/>
    <n v="845"/>
    <x v="3"/>
    <x v="0"/>
    <x v="1"/>
    <n v="31726.76"/>
    <x v="0"/>
    <x v="3"/>
    <x v="0"/>
  </r>
  <r>
    <n v="15684367"/>
    <s v="Chigbogu"/>
    <x v="1"/>
    <x v="1"/>
    <n v="27"/>
    <x v="1"/>
    <x v="8"/>
    <n v="0"/>
    <x v="0"/>
    <x v="2"/>
    <n v="555"/>
    <x v="1"/>
    <x v="1"/>
    <x v="1"/>
    <n v="96398.51"/>
    <x v="1"/>
    <x v="0"/>
    <x v="2"/>
  </r>
  <r>
    <n v="15793049"/>
    <s v="Atkins"/>
    <x v="2"/>
    <x v="0"/>
    <n v="48"/>
    <x v="0"/>
    <x v="2"/>
    <n v="115115.38"/>
    <x v="2"/>
    <x v="0"/>
    <n v="680"/>
    <x v="2"/>
    <x v="0"/>
    <x v="1"/>
    <n v="139558.6"/>
    <x v="0"/>
    <x v="2"/>
    <x v="1"/>
  </r>
  <r>
    <n v="15603665"/>
    <s v="Colombo"/>
    <x v="2"/>
    <x v="0"/>
    <n v="39"/>
    <x v="0"/>
    <x v="10"/>
    <n v="122501.28"/>
    <x v="2"/>
    <x v="2"/>
    <n v="638"/>
    <x v="0"/>
    <x v="0"/>
    <x v="0"/>
    <n v="95007.8"/>
    <x v="1"/>
    <x v="0"/>
    <x v="0"/>
  </r>
  <r>
    <n v="15613623"/>
    <s v="Tilley"/>
    <x v="1"/>
    <x v="1"/>
    <n v="62"/>
    <x v="2"/>
    <x v="6"/>
    <n v="0"/>
    <x v="0"/>
    <x v="0"/>
    <n v="640"/>
    <x v="0"/>
    <x v="0"/>
    <x v="0"/>
    <n v="101663.47"/>
    <x v="1"/>
    <x v="0"/>
    <x v="2"/>
  </r>
  <r>
    <n v="15569572"/>
    <s v="Sopuluchi"/>
    <x v="0"/>
    <x v="1"/>
    <n v="42"/>
    <x v="0"/>
    <x v="5"/>
    <n v="0"/>
    <x v="0"/>
    <x v="2"/>
    <n v="778"/>
    <x v="2"/>
    <x v="0"/>
    <x v="0"/>
    <n v="106197.44"/>
    <x v="1"/>
    <x v="0"/>
    <x v="1"/>
  </r>
  <r>
    <n v="15698791"/>
    <s v="Udinesi"/>
    <x v="0"/>
    <x v="1"/>
    <n v="45"/>
    <x v="0"/>
    <x v="6"/>
    <n v="146758.24"/>
    <x v="2"/>
    <x v="0"/>
    <n v="679"/>
    <x v="2"/>
    <x v="0"/>
    <x v="1"/>
    <n v="48466.89"/>
    <x v="1"/>
    <x v="3"/>
    <x v="2"/>
  </r>
  <r>
    <n v="15626233"/>
    <s v="Onyekachi"/>
    <x v="0"/>
    <x v="0"/>
    <n v="32"/>
    <x v="0"/>
    <x v="6"/>
    <n v="0"/>
    <x v="0"/>
    <x v="2"/>
    <n v="593"/>
    <x v="1"/>
    <x v="0"/>
    <x v="0"/>
    <n v="151978.35999999999"/>
    <x v="1"/>
    <x v="2"/>
    <x v="2"/>
  </r>
  <r>
    <n v="15607263"/>
    <s v="McCartney"/>
    <x v="0"/>
    <x v="1"/>
    <n v="55"/>
    <x v="0"/>
    <x v="6"/>
    <n v="0"/>
    <x v="0"/>
    <x v="0"/>
    <n v="788"/>
    <x v="3"/>
    <x v="1"/>
    <x v="0"/>
    <n v="13288.46"/>
    <x v="0"/>
    <x v="3"/>
    <x v="2"/>
  </r>
  <r>
    <n v="15610900"/>
    <s v="Thompson"/>
    <x v="0"/>
    <x v="0"/>
    <n v="70"/>
    <x v="2"/>
    <x v="9"/>
    <n v="110738.89"/>
    <x v="2"/>
    <x v="0"/>
    <n v="770"/>
    <x v="2"/>
    <x v="0"/>
    <x v="1"/>
    <n v="22666.77"/>
    <x v="0"/>
    <x v="3"/>
    <x v="3"/>
  </r>
  <r>
    <n v="15624775"/>
    <s v="Onyeoruru"/>
    <x v="0"/>
    <x v="1"/>
    <n v="67"/>
    <x v="2"/>
    <x v="0"/>
    <n v="94203.8"/>
    <x v="1"/>
    <x v="0"/>
    <n v="729"/>
    <x v="2"/>
    <x v="1"/>
    <x v="0"/>
    <n v="102391.06"/>
    <x v="1"/>
    <x v="0"/>
    <x v="0"/>
  </r>
  <r>
    <n v="15691703"/>
    <s v="Shih"/>
    <x v="0"/>
    <x v="1"/>
    <n v="47"/>
    <x v="0"/>
    <x v="2"/>
    <n v="105792.49"/>
    <x v="2"/>
    <x v="0"/>
    <n v="545"/>
    <x v="1"/>
    <x v="1"/>
    <x v="0"/>
    <n v="67830.2"/>
    <x v="0"/>
    <x v="1"/>
    <x v="1"/>
  </r>
  <r>
    <n v="15745355"/>
    <s v="Golibe"/>
    <x v="0"/>
    <x v="1"/>
    <n v="41"/>
    <x v="0"/>
    <x v="4"/>
    <n v="153198.23000000001"/>
    <x v="2"/>
    <x v="0"/>
    <n v="597"/>
    <x v="1"/>
    <x v="0"/>
    <x v="0"/>
    <n v="92090.36"/>
    <x v="1"/>
    <x v="0"/>
    <x v="2"/>
  </r>
  <r>
    <n v="15724955"/>
    <s v="Lucchesi"/>
    <x v="0"/>
    <x v="1"/>
    <n v="38"/>
    <x v="0"/>
    <x v="6"/>
    <n v="0"/>
    <x v="0"/>
    <x v="2"/>
    <n v="537"/>
    <x v="1"/>
    <x v="1"/>
    <x v="1"/>
    <n v="141023.01"/>
    <x v="1"/>
    <x v="2"/>
    <x v="2"/>
  </r>
  <r>
    <n v="15628999"/>
    <s v="Townsend"/>
    <x v="0"/>
    <x v="1"/>
    <n v="79"/>
    <x v="2"/>
    <x v="7"/>
    <n v="61811.23"/>
    <x v="1"/>
    <x v="0"/>
    <n v="732"/>
    <x v="2"/>
    <x v="0"/>
    <x v="0"/>
    <n v="104222.8"/>
    <x v="1"/>
    <x v="0"/>
    <x v="3"/>
  </r>
  <r>
    <n v="15654341"/>
    <s v="Chao"/>
    <x v="0"/>
    <x v="1"/>
    <n v="34"/>
    <x v="0"/>
    <x v="2"/>
    <n v="101116.06"/>
    <x v="2"/>
    <x v="0"/>
    <n v="542"/>
    <x v="1"/>
    <x v="0"/>
    <x v="1"/>
    <n v="196395.05"/>
    <x v="1"/>
    <x v="4"/>
    <x v="1"/>
  </r>
  <r>
    <n v="15744240"/>
    <s v="Shen"/>
    <x v="2"/>
    <x v="0"/>
    <n v="46"/>
    <x v="0"/>
    <x v="10"/>
    <n v="74458.25"/>
    <x v="1"/>
    <x v="0"/>
    <n v="688"/>
    <x v="2"/>
    <x v="1"/>
    <x v="0"/>
    <n v="6866.31"/>
    <x v="1"/>
    <x v="3"/>
    <x v="0"/>
  </r>
  <r>
    <n v="15632365"/>
    <s v="Booth"/>
    <x v="2"/>
    <x v="1"/>
    <n v="33"/>
    <x v="0"/>
    <x v="2"/>
    <n v="142871.26999999999"/>
    <x v="2"/>
    <x v="2"/>
    <n v="542"/>
    <x v="1"/>
    <x v="1"/>
    <x v="1"/>
    <n v="77737.86"/>
    <x v="1"/>
    <x v="1"/>
    <x v="1"/>
  </r>
  <r>
    <n v="15729689"/>
    <s v="Chan"/>
    <x v="2"/>
    <x v="1"/>
    <n v="35"/>
    <x v="0"/>
    <x v="5"/>
    <n v="98585.94"/>
    <x v="1"/>
    <x v="2"/>
    <n v="754"/>
    <x v="2"/>
    <x v="1"/>
    <x v="0"/>
    <n v="106116.84"/>
    <x v="1"/>
    <x v="0"/>
    <x v="1"/>
  </r>
  <r>
    <n v="15759284"/>
    <s v="Yeh"/>
    <x v="0"/>
    <x v="0"/>
    <n v="37"/>
    <x v="0"/>
    <x v="5"/>
    <n v="0"/>
    <x v="0"/>
    <x v="0"/>
    <n v="750"/>
    <x v="2"/>
    <x v="0"/>
    <x v="0"/>
    <n v="117948"/>
    <x v="0"/>
    <x v="0"/>
    <x v="1"/>
  </r>
  <r>
    <n v="15602124"/>
    <s v="Badgery"/>
    <x v="0"/>
    <x v="1"/>
    <n v="30"/>
    <x v="0"/>
    <x v="3"/>
    <n v="0"/>
    <x v="0"/>
    <x v="2"/>
    <n v="731"/>
    <x v="2"/>
    <x v="0"/>
    <x v="0"/>
    <n v="184581.68"/>
    <x v="1"/>
    <x v="4"/>
    <x v="1"/>
  </r>
  <r>
    <n v="15661903"/>
    <s v="Hsia"/>
    <x v="0"/>
    <x v="0"/>
    <n v="43"/>
    <x v="0"/>
    <x v="6"/>
    <n v="80764.03"/>
    <x v="1"/>
    <x v="0"/>
    <n v="699"/>
    <x v="2"/>
    <x v="0"/>
    <x v="1"/>
    <n v="199378.58"/>
    <x v="0"/>
    <x v="4"/>
    <x v="2"/>
  </r>
  <r>
    <n v="15664668"/>
    <s v="Zarate"/>
    <x v="0"/>
    <x v="0"/>
    <n v="42"/>
    <x v="0"/>
    <x v="9"/>
    <n v="144801.97"/>
    <x v="2"/>
    <x v="0"/>
    <n v="534"/>
    <x v="1"/>
    <x v="1"/>
    <x v="0"/>
    <n v="12483.39"/>
    <x v="0"/>
    <x v="3"/>
    <x v="3"/>
  </r>
  <r>
    <n v="15736431"/>
    <s v="Congreve"/>
    <x v="1"/>
    <x v="1"/>
    <n v="27"/>
    <x v="1"/>
    <x v="0"/>
    <n v="0"/>
    <x v="0"/>
    <x v="2"/>
    <n v="494"/>
    <x v="4"/>
    <x v="0"/>
    <x v="1"/>
    <n v="22404.639999999999"/>
    <x v="1"/>
    <x v="3"/>
    <x v="0"/>
  </r>
  <r>
    <n v="15748639"/>
    <s v="Hayslett"/>
    <x v="2"/>
    <x v="1"/>
    <n v="35"/>
    <x v="0"/>
    <x v="3"/>
    <n v="110053.62"/>
    <x v="2"/>
    <x v="2"/>
    <n v="497"/>
    <x v="4"/>
    <x v="0"/>
    <x v="0"/>
    <n v="92887.06"/>
    <x v="1"/>
    <x v="0"/>
    <x v="1"/>
  </r>
  <r>
    <n v="15628123"/>
    <s v="Robinson"/>
    <x v="0"/>
    <x v="0"/>
    <n v="28"/>
    <x v="1"/>
    <x v="8"/>
    <n v="118890.81"/>
    <x v="2"/>
    <x v="0"/>
    <n v="632"/>
    <x v="0"/>
    <x v="1"/>
    <x v="0"/>
    <n v="145157.97"/>
    <x v="1"/>
    <x v="2"/>
    <x v="2"/>
  </r>
  <r>
    <n v="15602731"/>
    <s v="Wong"/>
    <x v="0"/>
    <x v="1"/>
    <n v="31"/>
    <x v="0"/>
    <x v="8"/>
    <n v="0"/>
    <x v="0"/>
    <x v="0"/>
    <n v="724"/>
    <x v="2"/>
    <x v="0"/>
    <x v="1"/>
    <n v="134889.95000000001"/>
    <x v="0"/>
    <x v="2"/>
    <x v="2"/>
  </r>
  <r>
    <n v="15794137"/>
    <s v="Nevzorova"/>
    <x v="2"/>
    <x v="0"/>
    <n v="37"/>
    <x v="0"/>
    <x v="10"/>
    <n v="151218.98000000001"/>
    <x v="2"/>
    <x v="0"/>
    <n v="751"/>
    <x v="2"/>
    <x v="0"/>
    <x v="0"/>
    <n v="109309.29"/>
    <x v="1"/>
    <x v="0"/>
    <x v="0"/>
  </r>
  <r>
    <n v="15748696"/>
    <s v="Page"/>
    <x v="0"/>
    <x v="1"/>
    <n v="42"/>
    <x v="0"/>
    <x v="9"/>
    <n v="150507.21"/>
    <x v="2"/>
    <x v="0"/>
    <n v="733"/>
    <x v="2"/>
    <x v="1"/>
    <x v="0"/>
    <n v="169964.12"/>
    <x v="1"/>
    <x v="2"/>
    <x v="3"/>
  </r>
  <r>
    <n v="15725068"/>
    <s v="Quinn"/>
    <x v="1"/>
    <x v="0"/>
    <n v="21"/>
    <x v="1"/>
    <x v="9"/>
    <n v="0"/>
    <x v="0"/>
    <x v="2"/>
    <n v="701"/>
    <x v="2"/>
    <x v="0"/>
    <x v="0"/>
    <n v="26327.42"/>
    <x v="1"/>
    <x v="3"/>
    <x v="3"/>
  </r>
  <r>
    <n v="15807340"/>
    <s v="O'Donnell"/>
    <x v="2"/>
    <x v="1"/>
    <n v="33"/>
    <x v="0"/>
    <x v="4"/>
    <n v="131023.76"/>
    <x v="2"/>
    <x v="2"/>
    <n v="525"/>
    <x v="1"/>
    <x v="1"/>
    <x v="1"/>
    <n v="55072.93"/>
    <x v="1"/>
    <x v="1"/>
    <x v="2"/>
  </r>
  <r>
    <n v="15586133"/>
    <s v="Pisano"/>
    <x v="2"/>
    <x v="0"/>
    <n v="44"/>
    <x v="0"/>
    <x v="0"/>
    <n v="122314.5"/>
    <x v="2"/>
    <x v="0"/>
    <n v="666"/>
    <x v="2"/>
    <x v="1"/>
    <x v="1"/>
    <n v="68574.880000000005"/>
    <x v="0"/>
    <x v="1"/>
    <x v="0"/>
  </r>
  <r>
    <n v="15576185"/>
    <s v="Sinclair"/>
    <x v="0"/>
    <x v="1"/>
    <n v="29"/>
    <x v="1"/>
    <x v="0"/>
    <n v="0"/>
    <x v="0"/>
    <x v="2"/>
    <n v="653"/>
    <x v="0"/>
    <x v="0"/>
    <x v="0"/>
    <n v="41671.81"/>
    <x v="1"/>
    <x v="3"/>
    <x v="0"/>
  </r>
  <r>
    <n v="15660809"/>
    <s v="Loving"/>
    <x v="0"/>
    <x v="1"/>
    <n v="28"/>
    <x v="1"/>
    <x v="4"/>
    <n v="0"/>
    <x v="0"/>
    <x v="2"/>
    <n v="850"/>
    <x v="3"/>
    <x v="0"/>
    <x v="0"/>
    <n v="12409.01"/>
    <x v="1"/>
    <x v="3"/>
    <x v="2"/>
  </r>
  <r>
    <n v="15616666"/>
    <s v="Artemova"/>
    <x v="2"/>
    <x v="0"/>
    <n v="52"/>
    <x v="0"/>
    <x v="5"/>
    <n v="111739.4"/>
    <x v="2"/>
    <x v="2"/>
    <n v="646"/>
    <x v="0"/>
    <x v="1"/>
    <x v="0"/>
    <n v="68367.179999999993"/>
    <x v="1"/>
    <x v="1"/>
    <x v="1"/>
  </r>
  <r>
    <n v="15706904"/>
    <s v="Robertson"/>
    <x v="0"/>
    <x v="1"/>
    <n v="43"/>
    <x v="0"/>
    <x v="5"/>
    <n v="113882.31"/>
    <x v="2"/>
    <x v="0"/>
    <n v="750"/>
    <x v="2"/>
    <x v="0"/>
    <x v="0"/>
    <n v="74564.41"/>
    <x v="1"/>
    <x v="1"/>
    <x v="1"/>
  </r>
  <r>
    <n v="15606915"/>
    <s v="Genovese"/>
    <x v="0"/>
    <x v="1"/>
    <n v="24"/>
    <x v="1"/>
    <x v="3"/>
    <n v="98148.61"/>
    <x v="1"/>
    <x v="0"/>
    <n v="764"/>
    <x v="2"/>
    <x v="0"/>
    <x v="1"/>
    <n v="26843.759999999998"/>
    <x v="1"/>
    <x v="3"/>
    <x v="1"/>
  </r>
  <r>
    <n v="15749693"/>
    <s v="Ugonnatubelum"/>
    <x v="0"/>
    <x v="0"/>
    <n v="32"/>
    <x v="0"/>
    <x v="9"/>
    <n v="0"/>
    <x v="0"/>
    <x v="2"/>
    <n v="658"/>
    <x v="0"/>
    <x v="0"/>
    <x v="1"/>
    <n v="156774.75"/>
    <x v="1"/>
    <x v="2"/>
    <x v="3"/>
  </r>
  <r>
    <n v="15791743"/>
    <s v="Corbett"/>
    <x v="0"/>
    <x v="1"/>
    <n v="32"/>
    <x v="0"/>
    <x v="1"/>
    <n v="59271.82"/>
    <x v="1"/>
    <x v="0"/>
    <n v="727"/>
    <x v="2"/>
    <x v="0"/>
    <x v="0"/>
    <n v="46019.43"/>
    <x v="1"/>
    <x v="3"/>
    <x v="0"/>
  </r>
  <r>
    <n v="15796480"/>
    <s v="Reilly"/>
    <x v="0"/>
    <x v="0"/>
    <n v="31"/>
    <x v="0"/>
    <x v="0"/>
    <n v="0"/>
    <x v="0"/>
    <x v="2"/>
    <n v="687"/>
    <x v="2"/>
    <x v="1"/>
    <x v="0"/>
    <n v="145411.39000000001"/>
    <x v="1"/>
    <x v="2"/>
    <x v="0"/>
  </r>
  <r>
    <n v="15790442"/>
    <s v="Wright"/>
    <x v="1"/>
    <x v="1"/>
    <n v="33"/>
    <x v="0"/>
    <x v="0"/>
    <n v="0"/>
    <x v="0"/>
    <x v="2"/>
    <n v="631"/>
    <x v="0"/>
    <x v="0"/>
    <x v="0"/>
    <n v="158268.84"/>
    <x v="1"/>
    <x v="2"/>
    <x v="0"/>
  </r>
  <r>
    <n v="15609458"/>
    <s v="Vincent"/>
    <x v="0"/>
    <x v="1"/>
    <n v="30"/>
    <x v="0"/>
    <x v="7"/>
    <n v="69413.440000000002"/>
    <x v="1"/>
    <x v="0"/>
    <n v="797"/>
    <x v="3"/>
    <x v="0"/>
    <x v="0"/>
    <n v="74637.570000000007"/>
    <x v="1"/>
    <x v="1"/>
    <x v="3"/>
  </r>
  <r>
    <n v="15593897"/>
    <s v="Carr"/>
    <x v="1"/>
    <x v="1"/>
    <n v="25"/>
    <x v="1"/>
    <x v="3"/>
    <n v="160599.06"/>
    <x v="2"/>
    <x v="2"/>
    <n v="650"/>
    <x v="0"/>
    <x v="0"/>
    <x v="0"/>
    <n v="28391.52"/>
    <x v="1"/>
    <x v="3"/>
    <x v="1"/>
  </r>
  <r>
    <n v="15604576"/>
    <s v="Eiland"/>
    <x v="1"/>
    <x v="1"/>
    <n v="22"/>
    <x v="1"/>
    <x v="6"/>
    <n v="0"/>
    <x v="0"/>
    <x v="0"/>
    <n v="850"/>
    <x v="3"/>
    <x v="0"/>
    <x v="0"/>
    <n v="144385.54"/>
    <x v="1"/>
    <x v="2"/>
    <x v="2"/>
  </r>
  <r>
    <n v="15666270"/>
    <s v="Omeokachie"/>
    <x v="0"/>
    <x v="0"/>
    <n v="40"/>
    <x v="0"/>
    <x v="0"/>
    <n v="147803.48000000001"/>
    <x v="2"/>
    <x v="0"/>
    <n v="676"/>
    <x v="2"/>
    <x v="0"/>
    <x v="1"/>
    <n v="95181.06"/>
    <x v="0"/>
    <x v="0"/>
    <x v="0"/>
  </r>
  <r>
    <n v="15572626"/>
    <s v="Mackenzie"/>
    <x v="1"/>
    <x v="1"/>
    <n v="44"/>
    <x v="0"/>
    <x v="2"/>
    <n v="0"/>
    <x v="0"/>
    <x v="2"/>
    <n v="620"/>
    <x v="0"/>
    <x v="0"/>
    <x v="0"/>
    <n v="15627.51"/>
    <x v="1"/>
    <x v="3"/>
    <x v="1"/>
  </r>
  <r>
    <n v="15727197"/>
    <s v="Pinto"/>
    <x v="0"/>
    <x v="0"/>
    <n v="52"/>
    <x v="0"/>
    <x v="9"/>
    <n v="170228.59"/>
    <x v="2"/>
    <x v="2"/>
    <n v="576"/>
    <x v="1"/>
    <x v="1"/>
    <x v="1"/>
    <n v="148477.57"/>
    <x v="0"/>
    <x v="2"/>
    <x v="3"/>
  </r>
  <r>
    <n v="15714006"/>
    <s v="Gardener"/>
    <x v="0"/>
    <x v="0"/>
    <n v="35"/>
    <x v="0"/>
    <x v="0"/>
    <n v="133111.73000000001"/>
    <x v="2"/>
    <x v="0"/>
    <n v="482"/>
    <x v="4"/>
    <x v="1"/>
    <x v="0"/>
    <n v="79957.95"/>
    <x v="1"/>
    <x v="1"/>
    <x v="0"/>
  </r>
  <r>
    <n v="15642137"/>
    <s v="Fang"/>
    <x v="1"/>
    <x v="0"/>
    <n v="39"/>
    <x v="0"/>
    <x v="8"/>
    <n v="0"/>
    <x v="0"/>
    <x v="2"/>
    <n v="695"/>
    <x v="2"/>
    <x v="1"/>
    <x v="1"/>
    <n v="102763.69"/>
    <x v="1"/>
    <x v="0"/>
    <x v="2"/>
  </r>
  <r>
    <n v="15665327"/>
    <s v="Cattaneo"/>
    <x v="0"/>
    <x v="1"/>
    <n v="18"/>
    <x v="1"/>
    <x v="0"/>
    <n v="176139.5"/>
    <x v="2"/>
    <x v="2"/>
    <n v="706"/>
    <x v="2"/>
    <x v="0"/>
    <x v="1"/>
    <n v="129654.22"/>
    <x v="1"/>
    <x v="0"/>
    <x v="0"/>
  </r>
  <r>
    <n v="15626806"/>
    <s v="Labrador"/>
    <x v="0"/>
    <x v="0"/>
    <n v="32"/>
    <x v="0"/>
    <x v="0"/>
    <n v="0"/>
    <x v="0"/>
    <x v="2"/>
    <n v="668"/>
    <x v="2"/>
    <x v="0"/>
    <x v="0"/>
    <n v="40652.33"/>
    <x v="1"/>
    <x v="3"/>
    <x v="0"/>
  </r>
  <r>
    <n v="15662578"/>
    <s v="Dettmann"/>
    <x v="2"/>
    <x v="1"/>
    <n v="35"/>
    <x v="0"/>
    <x v="1"/>
    <n v="110245.13"/>
    <x v="2"/>
    <x v="0"/>
    <n v="679"/>
    <x v="2"/>
    <x v="0"/>
    <x v="0"/>
    <n v="178291.09"/>
    <x v="1"/>
    <x v="4"/>
    <x v="0"/>
  </r>
  <r>
    <n v="15790829"/>
    <s v="Gibson"/>
    <x v="0"/>
    <x v="0"/>
    <n v="45"/>
    <x v="0"/>
    <x v="8"/>
    <n v="0"/>
    <x v="0"/>
    <x v="2"/>
    <n v="703"/>
    <x v="2"/>
    <x v="0"/>
    <x v="1"/>
    <n v="131906.44"/>
    <x v="1"/>
    <x v="2"/>
    <x v="2"/>
  </r>
  <r>
    <n v="15654959"/>
    <s v="Hope"/>
    <x v="1"/>
    <x v="1"/>
    <n v="67"/>
    <x v="2"/>
    <x v="5"/>
    <n v="158719.57"/>
    <x v="2"/>
    <x v="0"/>
    <n v="670"/>
    <x v="2"/>
    <x v="0"/>
    <x v="0"/>
    <n v="118607.4"/>
    <x v="1"/>
    <x v="0"/>
    <x v="1"/>
  </r>
  <r>
    <n v="15760244"/>
    <s v="Ives"/>
    <x v="0"/>
    <x v="0"/>
    <n v="76"/>
    <x v="2"/>
    <x v="8"/>
    <n v="160979.68"/>
    <x v="2"/>
    <x v="0"/>
    <n v="590"/>
    <x v="1"/>
    <x v="1"/>
    <x v="0"/>
    <n v="13848.58"/>
    <x v="1"/>
    <x v="3"/>
    <x v="2"/>
  </r>
  <r>
    <n v="15715394"/>
    <s v="Greece"/>
    <x v="1"/>
    <x v="1"/>
    <n v="35"/>
    <x v="0"/>
    <x v="4"/>
    <n v="123557.65"/>
    <x v="2"/>
    <x v="2"/>
    <n v="613"/>
    <x v="0"/>
    <x v="1"/>
    <x v="0"/>
    <n v="170903.4"/>
    <x v="1"/>
    <x v="4"/>
    <x v="2"/>
  </r>
  <r>
    <n v="15722246"/>
    <s v="Omeokachie"/>
    <x v="0"/>
    <x v="0"/>
    <n v="60"/>
    <x v="2"/>
    <x v="4"/>
    <n v="0"/>
    <x v="0"/>
    <x v="0"/>
    <n v="742"/>
    <x v="2"/>
    <x v="0"/>
    <x v="0"/>
    <n v="13161.66"/>
    <x v="0"/>
    <x v="3"/>
    <x v="2"/>
  </r>
  <r>
    <n v="15609704"/>
    <s v="Mao"/>
    <x v="0"/>
    <x v="0"/>
    <n v="33"/>
    <x v="0"/>
    <x v="4"/>
    <n v="0"/>
    <x v="0"/>
    <x v="0"/>
    <n v="608"/>
    <x v="0"/>
    <x v="0"/>
    <x v="1"/>
    <n v="79304.38"/>
    <x v="0"/>
    <x v="1"/>
    <x v="2"/>
  </r>
  <r>
    <n v="15757628"/>
    <s v="Savage"/>
    <x v="0"/>
    <x v="1"/>
    <n v="40"/>
    <x v="0"/>
    <x v="7"/>
    <n v="112896.86"/>
    <x v="2"/>
    <x v="0"/>
    <n v="571"/>
    <x v="1"/>
    <x v="0"/>
    <x v="0"/>
    <n v="121402.53"/>
    <x v="1"/>
    <x v="0"/>
    <x v="3"/>
  </r>
  <r>
    <n v="15633586"/>
    <s v="Brierly"/>
    <x v="0"/>
    <x v="0"/>
    <n v="39"/>
    <x v="0"/>
    <x v="3"/>
    <n v="120962.13"/>
    <x v="2"/>
    <x v="0"/>
    <n v="595"/>
    <x v="1"/>
    <x v="1"/>
    <x v="1"/>
    <n v="23305.01"/>
    <x v="1"/>
    <x v="3"/>
    <x v="1"/>
  </r>
  <r>
    <n v="15565796"/>
    <s v="Docherty"/>
    <x v="2"/>
    <x v="1"/>
    <n v="48"/>
    <x v="0"/>
    <x v="7"/>
    <n v="96048.55"/>
    <x v="1"/>
    <x v="0"/>
    <n v="745"/>
    <x v="2"/>
    <x v="0"/>
    <x v="1"/>
    <n v="74510.649999999994"/>
    <x v="1"/>
    <x v="1"/>
    <x v="3"/>
  </r>
  <r>
    <n v="15717935"/>
    <s v="McDonald"/>
    <x v="0"/>
    <x v="0"/>
    <n v="21"/>
    <x v="1"/>
    <x v="6"/>
    <n v="0"/>
    <x v="0"/>
    <x v="2"/>
    <n v="589"/>
    <x v="1"/>
    <x v="1"/>
    <x v="0"/>
    <n v="55601.440000000002"/>
    <x v="1"/>
    <x v="1"/>
    <x v="2"/>
  </r>
  <r>
    <n v="15577700"/>
    <s v="Rapuokwu"/>
    <x v="0"/>
    <x v="1"/>
    <n v="37"/>
    <x v="0"/>
    <x v="7"/>
    <n v="185063.7"/>
    <x v="2"/>
    <x v="2"/>
    <n v="749"/>
    <x v="2"/>
    <x v="0"/>
    <x v="0"/>
    <n v="134526.87"/>
    <x v="1"/>
    <x v="2"/>
    <x v="3"/>
  </r>
  <r>
    <n v="15747345"/>
    <s v="Bergamaschi"/>
    <x v="0"/>
    <x v="0"/>
    <n v="22"/>
    <x v="1"/>
    <x v="5"/>
    <n v="118064.93"/>
    <x v="2"/>
    <x v="2"/>
    <n v="678"/>
    <x v="2"/>
    <x v="0"/>
    <x v="0"/>
    <n v="195424.01"/>
    <x v="1"/>
    <x v="4"/>
    <x v="1"/>
  </r>
  <r>
    <n v="15678317"/>
    <s v="Manfrin"/>
    <x v="0"/>
    <x v="1"/>
    <n v="46"/>
    <x v="0"/>
    <x v="0"/>
    <n v="0"/>
    <x v="0"/>
    <x v="2"/>
    <n v="603"/>
    <x v="0"/>
    <x v="0"/>
    <x v="0"/>
    <n v="59563.49"/>
    <x v="1"/>
    <x v="1"/>
    <x v="0"/>
  </r>
  <r>
    <n v="15698335"/>
    <s v="Bergamaschi"/>
    <x v="0"/>
    <x v="0"/>
    <n v="73"/>
    <x v="2"/>
    <x v="2"/>
    <n v="0"/>
    <x v="0"/>
    <x v="0"/>
    <n v="504"/>
    <x v="1"/>
    <x v="0"/>
    <x v="0"/>
    <n v="34595.58"/>
    <x v="1"/>
    <x v="3"/>
    <x v="1"/>
  </r>
  <r>
    <n v="15768451"/>
    <s v="MacDonald"/>
    <x v="2"/>
    <x v="1"/>
    <n v="40"/>
    <x v="0"/>
    <x v="8"/>
    <n v="149131.03"/>
    <x v="2"/>
    <x v="1"/>
    <n v="739"/>
    <x v="2"/>
    <x v="0"/>
    <x v="0"/>
    <n v="60036.99"/>
    <x v="0"/>
    <x v="1"/>
    <x v="2"/>
  </r>
  <r>
    <n v="15753213"/>
    <s v="Lees"/>
    <x v="0"/>
    <x v="0"/>
    <n v="34"/>
    <x v="0"/>
    <x v="3"/>
    <n v="0"/>
    <x v="0"/>
    <x v="2"/>
    <n v="604"/>
    <x v="0"/>
    <x v="0"/>
    <x v="1"/>
    <n v="193021.49"/>
    <x v="1"/>
    <x v="4"/>
    <x v="1"/>
  </r>
  <r>
    <n v="15769645"/>
    <s v="Senior"/>
    <x v="0"/>
    <x v="0"/>
    <n v="35"/>
    <x v="0"/>
    <x v="6"/>
    <n v="0"/>
    <x v="0"/>
    <x v="0"/>
    <n v="612"/>
    <x v="0"/>
    <x v="0"/>
    <x v="0"/>
    <n v="48108.72"/>
    <x v="1"/>
    <x v="3"/>
    <x v="2"/>
  </r>
  <r>
    <n v="15657565"/>
    <s v="Nwokezuike"/>
    <x v="1"/>
    <x v="0"/>
    <n v="44"/>
    <x v="0"/>
    <x v="5"/>
    <n v="125512.98"/>
    <x v="2"/>
    <x v="2"/>
    <n v="629"/>
    <x v="0"/>
    <x v="1"/>
    <x v="1"/>
    <n v="79082.759999999995"/>
    <x v="1"/>
    <x v="1"/>
    <x v="1"/>
  </r>
  <r>
    <n v="15620323"/>
    <s v="Ekwueme"/>
    <x v="1"/>
    <x v="0"/>
    <n v="42"/>
    <x v="0"/>
    <x v="6"/>
    <n v="83492.070000000007"/>
    <x v="1"/>
    <x v="2"/>
    <n v="652"/>
    <x v="0"/>
    <x v="0"/>
    <x v="1"/>
    <n v="37914.120000000003"/>
    <x v="1"/>
    <x v="3"/>
    <x v="2"/>
  </r>
  <r>
    <n v="15679983"/>
    <s v="Garmon"/>
    <x v="0"/>
    <x v="1"/>
    <n v="34"/>
    <x v="0"/>
    <x v="3"/>
    <n v="0"/>
    <x v="0"/>
    <x v="0"/>
    <n v="565"/>
    <x v="1"/>
    <x v="1"/>
    <x v="1"/>
    <n v="74593.84"/>
    <x v="1"/>
    <x v="1"/>
    <x v="1"/>
  </r>
  <r>
    <n v="15812616"/>
    <s v="Enyinnaya"/>
    <x v="0"/>
    <x v="0"/>
    <n v="49"/>
    <x v="0"/>
    <x v="7"/>
    <n v="0"/>
    <x v="0"/>
    <x v="0"/>
    <n v="707"/>
    <x v="2"/>
    <x v="0"/>
    <x v="1"/>
    <n v="82967.97"/>
    <x v="0"/>
    <x v="1"/>
    <x v="3"/>
  </r>
  <r>
    <n v="15601796"/>
    <s v="Chizuoke"/>
    <x v="0"/>
    <x v="1"/>
    <n v="30"/>
    <x v="0"/>
    <x v="1"/>
    <n v="125739.26"/>
    <x v="2"/>
    <x v="0"/>
    <n v="645"/>
    <x v="0"/>
    <x v="0"/>
    <x v="0"/>
    <n v="193441.23"/>
    <x v="1"/>
    <x v="4"/>
    <x v="0"/>
  </r>
  <r>
    <n v="15729489"/>
    <s v="Hyde"/>
    <x v="2"/>
    <x v="0"/>
    <n v="34"/>
    <x v="0"/>
    <x v="2"/>
    <n v="98592.88"/>
    <x v="1"/>
    <x v="0"/>
    <n v="762"/>
    <x v="2"/>
    <x v="1"/>
    <x v="0"/>
    <n v="191790.29"/>
    <x v="0"/>
    <x v="4"/>
    <x v="1"/>
  </r>
  <r>
    <n v="15613216"/>
    <s v="Cameron"/>
    <x v="1"/>
    <x v="0"/>
    <n v="39"/>
    <x v="0"/>
    <x v="1"/>
    <n v="141789.15"/>
    <x v="2"/>
    <x v="0"/>
    <n v="639"/>
    <x v="0"/>
    <x v="0"/>
    <x v="1"/>
    <n v="92455.96"/>
    <x v="1"/>
    <x v="0"/>
    <x v="0"/>
  </r>
  <r>
    <n v="15657937"/>
    <s v="Lord"/>
    <x v="2"/>
    <x v="1"/>
    <n v="22"/>
    <x v="1"/>
    <x v="10"/>
    <n v="112949.71"/>
    <x v="2"/>
    <x v="0"/>
    <n v="709"/>
    <x v="2"/>
    <x v="1"/>
    <x v="1"/>
    <n v="155231.54999999999"/>
    <x v="1"/>
    <x v="2"/>
    <x v="0"/>
  </r>
  <r>
    <n v="15815428"/>
    <s v="Biryukova"/>
    <x v="0"/>
    <x v="1"/>
    <n v="34"/>
    <x v="0"/>
    <x v="6"/>
    <n v="105057.33"/>
    <x v="2"/>
    <x v="0"/>
    <n v="823"/>
    <x v="3"/>
    <x v="0"/>
    <x v="1"/>
    <n v="9217.92"/>
    <x v="1"/>
    <x v="3"/>
    <x v="2"/>
  </r>
  <r>
    <n v="15640409"/>
    <s v="Carpenter"/>
    <x v="2"/>
    <x v="0"/>
    <n v="46"/>
    <x v="0"/>
    <x v="10"/>
    <n v="89087.89"/>
    <x v="1"/>
    <x v="0"/>
    <n v="817"/>
    <x v="3"/>
    <x v="1"/>
    <x v="0"/>
    <n v="87941.85"/>
    <x v="0"/>
    <x v="1"/>
    <x v="0"/>
  </r>
  <r>
    <n v="15699492"/>
    <s v="Lorenzo"/>
    <x v="2"/>
    <x v="0"/>
    <n v="27"/>
    <x v="1"/>
    <x v="0"/>
    <n v="147435.96"/>
    <x v="2"/>
    <x v="0"/>
    <n v="665"/>
    <x v="2"/>
    <x v="1"/>
    <x v="1"/>
    <n v="187508.06"/>
    <x v="1"/>
    <x v="4"/>
    <x v="0"/>
  </r>
  <r>
    <n v="15623536"/>
    <s v="Madukwe"/>
    <x v="2"/>
    <x v="1"/>
    <n v="39"/>
    <x v="0"/>
    <x v="10"/>
    <n v="154439.85999999999"/>
    <x v="2"/>
    <x v="0"/>
    <n v="646"/>
    <x v="0"/>
    <x v="0"/>
    <x v="1"/>
    <n v="171519.06"/>
    <x v="1"/>
    <x v="4"/>
    <x v="0"/>
  </r>
  <r>
    <n v="15707551"/>
    <s v="Hutcheon"/>
    <x v="0"/>
    <x v="1"/>
    <n v="30"/>
    <x v="0"/>
    <x v="2"/>
    <n v="73054.37"/>
    <x v="1"/>
    <x v="2"/>
    <n v="568"/>
    <x v="1"/>
    <x v="0"/>
    <x v="0"/>
    <n v="27012"/>
    <x v="1"/>
    <x v="3"/>
    <x v="1"/>
  </r>
  <r>
    <n v="15577999"/>
    <s v="Sleeman"/>
    <x v="0"/>
    <x v="0"/>
    <n v="62"/>
    <x v="2"/>
    <x v="1"/>
    <n v="124678.35"/>
    <x v="2"/>
    <x v="0"/>
    <n v="850"/>
    <x v="3"/>
    <x v="0"/>
    <x v="1"/>
    <n v="70916"/>
    <x v="0"/>
    <x v="1"/>
    <x v="0"/>
  </r>
  <r>
    <n v="15788775"/>
    <s v="Milne"/>
    <x v="2"/>
    <x v="1"/>
    <n v="40"/>
    <x v="0"/>
    <x v="2"/>
    <n v="152576.25"/>
    <x v="2"/>
    <x v="2"/>
    <n v="473"/>
    <x v="4"/>
    <x v="0"/>
    <x v="1"/>
    <n v="73073.679999999993"/>
    <x v="1"/>
    <x v="1"/>
    <x v="1"/>
  </r>
  <r>
    <n v="15758362"/>
    <s v="Williamson"/>
    <x v="0"/>
    <x v="0"/>
    <n v="41"/>
    <x v="0"/>
    <x v="9"/>
    <n v="152243.57"/>
    <x v="2"/>
    <x v="0"/>
    <n v="731"/>
    <x v="2"/>
    <x v="0"/>
    <x v="0"/>
    <n v="88783.59"/>
    <x v="1"/>
    <x v="1"/>
    <x v="3"/>
  </r>
  <r>
    <n v="15807961"/>
    <s v="Bruno"/>
    <x v="0"/>
    <x v="1"/>
    <n v="25"/>
    <x v="1"/>
    <x v="4"/>
    <n v="0"/>
    <x v="0"/>
    <x v="0"/>
    <n v="619"/>
    <x v="0"/>
    <x v="0"/>
    <x v="1"/>
    <n v="145524.35999999999"/>
    <x v="1"/>
    <x v="2"/>
    <x v="2"/>
  </r>
  <r>
    <n v="15710978"/>
    <s v="Palerma"/>
    <x v="2"/>
    <x v="1"/>
    <n v="42"/>
    <x v="0"/>
    <x v="0"/>
    <n v="88120.97"/>
    <x v="1"/>
    <x v="2"/>
    <n v="715"/>
    <x v="2"/>
    <x v="0"/>
    <x v="0"/>
    <n v="21333.22"/>
    <x v="1"/>
    <x v="3"/>
    <x v="0"/>
  </r>
  <r>
    <n v="15703541"/>
    <s v="Wang"/>
    <x v="2"/>
    <x v="0"/>
    <n v="51"/>
    <x v="0"/>
    <x v="9"/>
    <n v="143930.92000000001"/>
    <x v="2"/>
    <x v="0"/>
    <n v="772"/>
    <x v="2"/>
    <x v="1"/>
    <x v="0"/>
    <n v="46675.51"/>
    <x v="0"/>
    <x v="3"/>
    <x v="3"/>
  </r>
  <r>
    <n v="15626474"/>
    <s v="Onyemere"/>
    <x v="0"/>
    <x v="0"/>
    <n v="31"/>
    <x v="0"/>
    <x v="1"/>
    <n v="0"/>
    <x v="0"/>
    <x v="2"/>
    <n v="686"/>
    <x v="2"/>
    <x v="0"/>
    <x v="1"/>
    <n v="4802.25"/>
    <x v="1"/>
    <x v="3"/>
    <x v="0"/>
  </r>
  <r>
    <n v="15608344"/>
    <s v="Dawson"/>
    <x v="2"/>
    <x v="0"/>
    <n v="29"/>
    <x v="1"/>
    <x v="3"/>
    <n v="137059.04999999999"/>
    <x v="2"/>
    <x v="1"/>
    <n v="749"/>
    <x v="2"/>
    <x v="0"/>
    <x v="1"/>
    <n v="102975.72"/>
    <x v="0"/>
    <x v="0"/>
    <x v="1"/>
  </r>
  <r>
    <n v="15768367"/>
    <s v="Nebechukwu"/>
    <x v="0"/>
    <x v="0"/>
    <n v="27"/>
    <x v="1"/>
    <x v="3"/>
    <n v="186558.55"/>
    <x v="2"/>
    <x v="0"/>
    <n v="781"/>
    <x v="3"/>
    <x v="0"/>
    <x v="0"/>
    <n v="175071.29"/>
    <x v="0"/>
    <x v="4"/>
    <x v="1"/>
  </r>
  <r>
    <n v="15806210"/>
    <s v="Bateman"/>
    <x v="1"/>
    <x v="1"/>
    <n v="66"/>
    <x v="2"/>
    <x v="8"/>
    <n v="115654.47"/>
    <x v="2"/>
    <x v="2"/>
    <n v="675"/>
    <x v="2"/>
    <x v="0"/>
    <x v="0"/>
    <n v="131970.85999999999"/>
    <x v="1"/>
    <x v="2"/>
    <x v="2"/>
  </r>
  <r>
    <n v="15697702"/>
    <s v="Lord"/>
    <x v="1"/>
    <x v="1"/>
    <n v="29"/>
    <x v="1"/>
    <x v="0"/>
    <n v="0"/>
    <x v="0"/>
    <x v="2"/>
    <n v="730"/>
    <x v="2"/>
    <x v="0"/>
    <x v="1"/>
    <n v="14174.09"/>
    <x v="1"/>
    <x v="3"/>
    <x v="0"/>
  </r>
  <r>
    <n v="15689152"/>
    <s v="Loggia"/>
    <x v="1"/>
    <x v="1"/>
    <n v="38"/>
    <x v="0"/>
    <x v="6"/>
    <n v="126152.84"/>
    <x v="2"/>
    <x v="0"/>
    <n v="683"/>
    <x v="2"/>
    <x v="1"/>
    <x v="1"/>
    <n v="15378.75"/>
    <x v="1"/>
    <x v="3"/>
    <x v="2"/>
  </r>
  <r>
    <n v="15568573"/>
    <s v="Graham"/>
    <x v="2"/>
    <x v="0"/>
    <n v="51"/>
    <x v="0"/>
    <x v="3"/>
    <n v="105701.91"/>
    <x v="2"/>
    <x v="0"/>
    <n v="554"/>
    <x v="1"/>
    <x v="1"/>
    <x v="0"/>
    <n v="179797.79"/>
    <x v="0"/>
    <x v="4"/>
    <x v="1"/>
  </r>
  <r>
    <n v="15689598"/>
    <s v="Dean"/>
    <x v="0"/>
    <x v="1"/>
    <n v="46"/>
    <x v="0"/>
    <x v="5"/>
    <n v="0"/>
    <x v="0"/>
    <x v="0"/>
    <n v="722"/>
    <x v="2"/>
    <x v="0"/>
    <x v="0"/>
    <n v="93917.68"/>
    <x v="0"/>
    <x v="0"/>
    <x v="1"/>
  </r>
  <r>
    <n v="15713374"/>
    <s v="Jarvis"/>
    <x v="2"/>
    <x v="1"/>
    <n v="67"/>
    <x v="2"/>
    <x v="9"/>
    <n v="157094.78"/>
    <x v="2"/>
    <x v="0"/>
    <n v="689"/>
    <x v="2"/>
    <x v="0"/>
    <x v="0"/>
    <n v="99490.01"/>
    <x v="1"/>
    <x v="0"/>
    <x v="3"/>
  </r>
  <r>
    <n v="15679733"/>
    <s v="Haugh"/>
    <x v="2"/>
    <x v="1"/>
    <n v="40"/>
    <x v="0"/>
    <x v="0"/>
    <n v="113228.38"/>
    <x v="2"/>
    <x v="2"/>
    <n v="796"/>
    <x v="3"/>
    <x v="0"/>
    <x v="0"/>
    <n v="46415.09"/>
    <x v="1"/>
    <x v="3"/>
    <x v="0"/>
  </r>
  <r>
    <n v="15759274"/>
    <s v="Micklem"/>
    <x v="0"/>
    <x v="0"/>
    <n v="32"/>
    <x v="0"/>
    <x v="7"/>
    <n v="0"/>
    <x v="0"/>
    <x v="0"/>
    <n v="447"/>
    <x v="4"/>
    <x v="0"/>
    <x v="0"/>
    <n v="151815.76"/>
    <x v="1"/>
    <x v="2"/>
    <x v="3"/>
  </r>
  <r>
    <n v="15607748"/>
    <s v="Bennett"/>
    <x v="2"/>
    <x v="1"/>
    <n v="37"/>
    <x v="0"/>
    <x v="2"/>
    <n v="108432.88"/>
    <x v="2"/>
    <x v="2"/>
    <n v="498"/>
    <x v="4"/>
    <x v="0"/>
    <x v="0"/>
    <n v="14865.05"/>
    <x v="1"/>
    <x v="3"/>
    <x v="1"/>
  </r>
  <r>
    <n v="15607577"/>
    <s v="Roberts"/>
    <x v="1"/>
    <x v="1"/>
    <n v="27"/>
    <x v="1"/>
    <x v="2"/>
    <n v="0"/>
    <x v="0"/>
    <x v="0"/>
    <n v="663"/>
    <x v="2"/>
    <x v="0"/>
    <x v="0"/>
    <n v="188007.99"/>
    <x v="1"/>
    <x v="4"/>
    <x v="1"/>
  </r>
  <r>
    <n v="15813697"/>
    <s v="Onyekaozulu"/>
    <x v="2"/>
    <x v="0"/>
    <n v="44"/>
    <x v="0"/>
    <x v="0"/>
    <n v="120702.67"/>
    <x v="2"/>
    <x v="2"/>
    <n v="498"/>
    <x v="4"/>
    <x v="0"/>
    <x v="0"/>
    <n v="98175.74"/>
    <x v="1"/>
    <x v="0"/>
    <x v="0"/>
  </r>
  <r>
    <n v="15801125"/>
    <s v="Kegley"/>
    <x v="0"/>
    <x v="0"/>
    <n v="32"/>
    <x v="0"/>
    <x v="1"/>
    <n v="0"/>
    <x v="0"/>
    <x v="0"/>
    <n v="627"/>
    <x v="0"/>
    <x v="0"/>
    <x v="1"/>
    <n v="106851.7"/>
    <x v="1"/>
    <x v="0"/>
    <x v="0"/>
  </r>
  <r>
    <n v="15777855"/>
    <s v="Manna"/>
    <x v="0"/>
    <x v="1"/>
    <n v="45"/>
    <x v="0"/>
    <x v="3"/>
    <n v="0"/>
    <x v="0"/>
    <x v="2"/>
    <n v="649"/>
    <x v="0"/>
    <x v="1"/>
    <x v="0"/>
    <n v="75204.210000000006"/>
    <x v="1"/>
    <x v="1"/>
    <x v="1"/>
  </r>
  <r>
    <n v="15635396"/>
    <s v="Thompson"/>
    <x v="2"/>
    <x v="0"/>
    <n v="29"/>
    <x v="1"/>
    <x v="9"/>
    <n v="139106.19"/>
    <x v="2"/>
    <x v="0"/>
    <n v="738"/>
    <x v="2"/>
    <x v="0"/>
    <x v="1"/>
    <n v="141872.04999999999"/>
    <x v="0"/>
    <x v="2"/>
    <x v="3"/>
  </r>
  <r>
    <n v="15698031"/>
    <s v="Romano"/>
    <x v="2"/>
    <x v="0"/>
    <n v="39"/>
    <x v="0"/>
    <x v="5"/>
    <n v="101851.8"/>
    <x v="2"/>
    <x v="2"/>
    <n v="587"/>
    <x v="1"/>
    <x v="0"/>
    <x v="1"/>
    <n v="7103.71"/>
    <x v="1"/>
    <x v="3"/>
    <x v="1"/>
  </r>
  <r>
    <n v="15678944"/>
    <s v="Brown"/>
    <x v="2"/>
    <x v="0"/>
    <n v="32"/>
    <x v="0"/>
    <x v="5"/>
    <n v="130935.56"/>
    <x v="2"/>
    <x v="0"/>
    <n v="655"/>
    <x v="0"/>
    <x v="0"/>
    <x v="1"/>
    <n v="9241.83"/>
    <x v="0"/>
    <x v="3"/>
    <x v="1"/>
  </r>
  <r>
    <n v="15718507"/>
    <s v="Su"/>
    <x v="2"/>
    <x v="1"/>
    <n v="37"/>
    <x v="0"/>
    <x v="6"/>
    <n v="116509.99"/>
    <x v="2"/>
    <x v="0"/>
    <n v="647"/>
    <x v="0"/>
    <x v="0"/>
    <x v="0"/>
    <n v="149517.71"/>
    <x v="0"/>
    <x v="2"/>
    <x v="2"/>
  </r>
  <r>
    <n v="15808334"/>
    <s v="Mackay"/>
    <x v="2"/>
    <x v="0"/>
    <n v="37"/>
    <x v="0"/>
    <x v="1"/>
    <n v="93124.04"/>
    <x v="1"/>
    <x v="2"/>
    <n v="776"/>
    <x v="2"/>
    <x v="0"/>
    <x v="0"/>
    <n v="196079.32"/>
    <x v="1"/>
    <x v="4"/>
    <x v="0"/>
  </r>
  <r>
    <n v="15804709"/>
    <s v="Watt"/>
    <x v="2"/>
    <x v="1"/>
    <n v="35"/>
    <x v="0"/>
    <x v="8"/>
    <n v="111578.18"/>
    <x v="2"/>
    <x v="0"/>
    <n v="688"/>
    <x v="2"/>
    <x v="1"/>
    <x v="1"/>
    <n v="166165.93"/>
    <x v="0"/>
    <x v="2"/>
    <x v="2"/>
  </r>
  <r>
    <n v="15645835"/>
    <s v="Milani"/>
    <x v="0"/>
    <x v="1"/>
    <n v="32"/>
    <x v="0"/>
    <x v="9"/>
    <n v="0"/>
    <x v="0"/>
    <x v="2"/>
    <n v="605"/>
    <x v="0"/>
    <x v="0"/>
    <x v="0"/>
    <n v="55724.24"/>
    <x v="1"/>
    <x v="1"/>
    <x v="3"/>
  </r>
  <r>
    <n v="15738166"/>
    <s v="Hsu"/>
    <x v="0"/>
    <x v="0"/>
    <n v="39"/>
    <x v="0"/>
    <x v="7"/>
    <n v="86546.29"/>
    <x v="1"/>
    <x v="0"/>
    <n v="596"/>
    <x v="1"/>
    <x v="1"/>
    <x v="0"/>
    <n v="131768.98000000001"/>
    <x v="1"/>
    <x v="2"/>
    <x v="3"/>
  </r>
  <r>
    <n v="15675360"/>
    <s v="Valenzuela"/>
    <x v="0"/>
    <x v="1"/>
    <n v="33"/>
    <x v="0"/>
    <x v="2"/>
    <n v="0"/>
    <x v="0"/>
    <x v="0"/>
    <n v="427"/>
    <x v="4"/>
    <x v="0"/>
    <x v="0"/>
    <n v="13858.95"/>
    <x v="1"/>
    <x v="3"/>
    <x v="1"/>
  </r>
  <r>
    <n v="15793042"/>
    <s v="Sung"/>
    <x v="0"/>
    <x v="1"/>
    <n v="39"/>
    <x v="0"/>
    <x v="0"/>
    <n v="129669.32"/>
    <x v="2"/>
    <x v="2"/>
    <n v="629"/>
    <x v="0"/>
    <x v="0"/>
    <x v="1"/>
    <n v="82774.070000000007"/>
    <x v="1"/>
    <x v="1"/>
    <x v="0"/>
  </r>
  <r>
    <n v="15630106"/>
    <s v="Lo"/>
    <x v="1"/>
    <x v="1"/>
    <n v="29"/>
    <x v="1"/>
    <x v="0"/>
    <n v="0"/>
    <x v="0"/>
    <x v="2"/>
    <n v="496"/>
    <x v="4"/>
    <x v="0"/>
    <x v="1"/>
    <n v="55389.59"/>
    <x v="1"/>
    <x v="1"/>
    <x v="0"/>
  </r>
  <r>
    <n v="15810385"/>
    <s v="Giordano"/>
    <x v="1"/>
    <x v="0"/>
    <n v="36"/>
    <x v="0"/>
    <x v="0"/>
    <n v="164557.95000000001"/>
    <x v="2"/>
    <x v="0"/>
    <n v="717"/>
    <x v="2"/>
    <x v="1"/>
    <x v="0"/>
    <n v="82336.73"/>
    <x v="1"/>
    <x v="1"/>
    <x v="0"/>
  </r>
  <r>
    <n v="15578211"/>
    <s v="Connolly"/>
    <x v="0"/>
    <x v="1"/>
    <n v="23"/>
    <x v="1"/>
    <x v="5"/>
    <n v="0"/>
    <x v="0"/>
    <x v="2"/>
    <n v="777"/>
    <x v="2"/>
    <x v="0"/>
    <x v="0"/>
    <n v="163225.48000000001"/>
    <x v="1"/>
    <x v="2"/>
    <x v="1"/>
  </r>
  <r>
    <n v="15572792"/>
    <s v="Bellucci"/>
    <x v="1"/>
    <x v="1"/>
    <n v="35"/>
    <x v="0"/>
    <x v="2"/>
    <n v="118989.92"/>
    <x v="2"/>
    <x v="0"/>
    <n v="535"/>
    <x v="1"/>
    <x v="0"/>
    <x v="0"/>
    <n v="135536.72"/>
    <x v="1"/>
    <x v="2"/>
    <x v="1"/>
  </r>
  <r>
    <n v="15620030"/>
    <s v="Jamieson"/>
    <x v="0"/>
    <x v="1"/>
    <n v="29"/>
    <x v="1"/>
    <x v="1"/>
    <n v="0"/>
    <x v="0"/>
    <x v="0"/>
    <n v="744"/>
    <x v="2"/>
    <x v="1"/>
    <x v="1"/>
    <n v="82422.97"/>
    <x v="1"/>
    <x v="1"/>
    <x v="0"/>
  </r>
  <r>
    <n v="15783541"/>
    <s v="Fomina"/>
    <x v="0"/>
    <x v="1"/>
    <n v="31"/>
    <x v="0"/>
    <x v="8"/>
    <n v="0"/>
    <x v="0"/>
    <x v="2"/>
    <n v="755"/>
    <x v="2"/>
    <x v="1"/>
    <x v="0"/>
    <n v="194660.78"/>
    <x v="1"/>
    <x v="4"/>
    <x v="2"/>
  </r>
  <r>
    <n v="15679284"/>
    <s v="Aksenov"/>
    <x v="1"/>
    <x v="0"/>
    <n v="45"/>
    <x v="0"/>
    <x v="5"/>
    <n v="79259.75"/>
    <x v="1"/>
    <x v="0"/>
    <n v="593"/>
    <x v="1"/>
    <x v="0"/>
    <x v="1"/>
    <n v="55347.28"/>
    <x v="1"/>
    <x v="1"/>
    <x v="1"/>
  </r>
  <r>
    <n v="15582910"/>
    <s v="Turnbull"/>
    <x v="0"/>
    <x v="1"/>
    <n v="38"/>
    <x v="0"/>
    <x v="4"/>
    <n v="112230.38"/>
    <x v="2"/>
    <x v="0"/>
    <n v="514"/>
    <x v="1"/>
    <x v="0"/>
    <x v="1"/>
    <n v="16717.11"/>
    <x v="0"/>
    <x v="3"/>
    <x v="2"/>
  </r>
  <r>
    <n v="15688337"/>
    <s v="Dixon"/>
    <x v="0"/>
    <x v="1"/>
    <n v="40"/>
    <x v="0"/>
    <x v="9"/>
    <n v="118129.87"/>
    <x v="2"/>
    <x v="0"/>
    <n v="721"/>
    <x v="2"/>
    <x v="0"/>
    <x v="0"/>
    <n v="160277.65"/>
    <x v="1"/>
    <x v="2"/>
    <x v="3"/>
  </r>
  <r>
    <n v="15734970"/>
    <s v="White"/>
    <x v="1"/>
    <x v="1"/>
    <n v="38"/>
    <x v="0"/>
    <x v="3"/>
    <n v="86824.09"/>
    <x v="1"/>
    <x v="0"/>
    <n v="835"/>
    <x v="3"/>
    <x v="1"/>
    <x v="1"/>
    <n v="175905.97"/>
    <x v="1"/>
    <x v="4"/>
    <x v="1"/>
  </r>
  <r>
    <n v="15759140"/>
    <s v="Long"/>
    <x v="0"/>
    <x v="0"/>
    <n v="64"/>
    <x v="2"/>
    <x v="7"/>
    <n v="128306.7"/>
    <x v="2"/>
    <x v="0"/>
    <n v="682"/>
    <x v="2"/>
    <x v="1"/>
    <x v="0"/>
    <n v="66040.83"/>
    <x v="1"/>
    <x v="1"/>
    <x v="3"/>
  </r>
  <r>
    <n v="15643042"/>
    <s v="Han"/>
    <x v="2"/>
    <x v="0"/>
    <n v="40"/>
    <x v="0"/>
    <x v="0"/>
    <n v="117641.43"/>
    <x v="2"/>
    <x v="2"/>
    <n v="590"/>
    <x v="1"/>
    <x v="1"/>
    <x v="1"/>
    <n v="92198.05"/>
    <x v="1"/>
    <x v="0"/>
    <x v="0"/>
  </r>
  <r>
    <n v="15773868"/>
    <s v="Belov"/>
    <x v="2"/>
    <x v="0"/>
    <n v="37"/>
    <x v="0"/>
    <x v="6"/>
    <n v="125734.2"/>
    <x v="2"/>
    <x v="2"/>
    <n v="653"/>
    <x v="0"/>
    <x v="0"/>
    <x v="1"/>
    <n v="134625.09"/>
    <x v="0"/>
    <x v="2"/>
    <x v="2"/>
  </r>
  <r>
    <n v="15615820"/>
    <s v="MacDonald"/>
    <x v="0"/>
    <x v="1"/>
    <n v="49"/>
    <x v="0"/>
    <x v="2"/>
    <n v="103302.37"/>
    <x v="2"/>
    <x v="0"/>
    <n v="837"/>
    <x v="3"/>
    <x v="0"/>
    <x v="0"/>
    <n v="50974.57"/>
    <x v="1"/>
    <x v="1"/>
    <x v="1"/>
  </r>
  <r>
    <n v="15730273"/>
    <s v="Parsons"/>
    <x v="0"/>
    <x v="1"/>
    <n v="27"/>
    <x v="1"/>
    <x v="2"/>
    <n v="0"/>
    <x v="0"/>
    <x v="0"/>
    <n v="841"/>
    <x v="3"/>
    <x v="0"/>
    <x v="1"/>
    <n v="171922.72"/>
    <x v="1"/>
    <x v="4"/>
    <x v="1"/>
  </r>
  <r>
    <n v="15724890"/>
    <s v="Cross"/>
    <x v="1"/>
    <x v="1"/>
    <n v="36"/>
    <x v="0"/>
    <x v="4"/>
    <n v="82696.09"/>
    <x v="1"/>
    <x v="2"/>
    <n v="584"/>
    <x v="1"/>
    <x v="1"/>
    <x v="1"/>
    <n v="83058.14"/>
    <x v="1"/>
    <x v="1"/>
    <x v="2"/>
  </r>
  <r>
    <n v="15765952"/>
    <s v="Milanesi"/>
    <x v="0"/>
    <x v="1"/>
    <n v="29"/>
    <x v="1"/>
    <x v="4"/>
    <n v="145471.37"/>
    <x v="2"/>
    <x v="0"/>
    <n v="769"/>
    <x v="2"/>
    <x v="0"/>
    <x v="1"/>
    <n v="188382.77"/>
    <x v="1"/>
    <x v="4"/>
    <x v="2"/>
  </r>
  <r>
    <n v="15685920"/>
    <s v="Lombardo"/>
    <x v="1"/>
    <x v="1"/>
    <n v="34"/>
    <x v="0"/>
    <x v="0"/>
    <n v="101506.66"/>
    <x v="2"/>
    <x v="0"/>
    <n v="599"/>
    <x v="1"/>
    <x v="1"/>
    <x v="1"/>
    <n v="198030.24"/>
    <x v="1"/>
    <x v="4"/>
    <x v="0"/>
  </r>
  <r>
    <n v="15663263"/>
    <s v="Collins"/>
    <x v="0"/>
    <x v="1"/>
    <n v="47"/>
    <x v="0"/>
    <x v="8"/>
    <n v="156265.31"/>
    <x v="2"/>
    <x v="2"/>
    <n v="698"/>
    <x v="2"/>
    <x v="1"/>
    <x v="1"/>
    <n v="1055.6600000000001"/>
    <x v="1"/>
    <x v="3"/>
    <x v="2"/>
  </r>
  <r>
    <n v="15568953"/>
    <s v="Alexeieva"/>
    <x v="0"/>
    <x v="1"/>
    <n v="27"/>
    <x v="1"/>
    <x v="1"/>
    <n v="128554.98"/>
    <x v="2"/>
    <x v="0"/>
    <n v="477"/>
    <x v="4"/>
    <x v="0"/>
    <x v="0"/>
    <n v="133173.19"/>
    <x v="1"/>
    <x v="2"/>
    <x v="0"/>
  </r>
  <r>
    <n v="15643361"/>
    <s v="Cullen"/>
    <x v="2"/>
    <x v="1"/>
    <n v="34"/>
    <x v="0"/>
    <x v="2"/>
    <n v="139959.54999999999"/>
    <x v="2"/>
    <x v="2"/>
    <n v="477"/>
    <x v="4"/>
    <x v="0"/>
    <x v="0"/>
    <n v="189875.83"/>
    <x v="1"/>
    <x v="4"/>
    <x v="1"/>
  </r>
  <r>
    <n v="15699486"/>
    <s v="Johnson"/>
    <x v="1"/>
    <x v="1"/>
    <n v="34"/>
    <x v="0"/>
    <x v="3"/>
    <n v="132944.53"/>
    <x v="2"/>
    <x v="0"/>
    <n v="745"/>
    <x v="2"/>
    <x v="0"/>
    <x v="0"/>
    <n v="31802.92"/>
    <x v="1"/>
    <x v="3"/>
    <x v="1"/>
  </r>
  <r>
    <n v="15747854"/>
    <s v="Rudd"/>
    <x v="0"/>
    <x v="0"/>
    <n v="35"/>
    <x v="0"/>
    <x v="6"/>
    <n v="0"/>
    <x v="0"/>
    <x v="1"/>
    <n v="749"/>
    <x v="2"/>
    <x v="0"/>
    <x v="0"/>
    <n v="132649.85"/>
    <x v="1"/>
    <x v="2"/>
    <x v="2"/>
  </r>
  <r>
    <n v="15691785"/>
    <s v="Findlay"/>
    <x v="0"/>
    <x v="1"/>
    <n v="61"/>
    <x v="2"/>
    <x v="1"/>
    <n v="0"/>
    <x v="0"/>
    <x v="0"/>
    <n v="850"/>
    <x v="3"/>
    <x v="0"/>
    <x v="1"/>
    <n v="53067.83"/>
    <x v="0"/>
    <x v="1"/>
    <x v="0"/>
  </r>
  <r>
    <n v="15709004"/>
    <s v="Mai"/>
    <x v="2"/>
    <x v="1"/>
    <n v="22"/>
    <x v="1"/>
    <x v="8"/>
    <n v="93547.23"/>
    <x v="1"/>
    <x v="2"/>
    <n v="528"/>
    <x v="1"/>
    <x v="1"/>
    <x v="0"/>
    <n v="961.57"/>
    <x v="1"/>
    <x v="3"/>
    <x v="2"/>
  </r>
  <r>
    <n v="15652218"/>
    <s v="Morrison"/>
    <x v="0"/>
    <x v="1"/>
    <n v="33"/>
    <x v="0"/>
    <x v="0"/>
    <n v="152302.72"/>
    <x v="2"/>
    <x v="0"/>
    <n v="750"/>
    <x v="2"/>
    <x v="0"/>
    <x v="1"/>
    <n v="71333.440000000002"/>
    <x v="1"/>
    <x v="1"/>
    <x v="0"/>
  </r>
  <r>
    <n v="15697127"/>
    <s v="Monaldo"/>
    <x v="0"/>
    <x v="0"/>
    <n v="31"/>
    <x v="0"/>
    <x v="0"/>
    <n v="147674.26"/>
    <x v="2"/>
    <x v="0"/>
    <n v="543"/>
    <x v="1"/>
    <x v="0"/>
    <x v="0"/>
    <n v="16658.759999999998"/>
    <x v="1"/>
    <x v="3"/>
    <x v="0"/>
  </r>
  <r>
    <n v="15658486"/>
    <s v="Gidney"/>
    <x v="1"/>
    <x v="0"/>
    <n v="59"/>
    <x v="0"/>
    <x v="6"/>
    <n v="148021.12"/>
    <x v="2"/>
    <x v="0"/>
    <n v="579"/>
    <x v="1"/>
    <x v="0"/>
    <x v="0"/>
    <n v="74878.22"/>
    <x v="1"/>
    <x v="1"/>
    <x v="2"/>
  </r>
  <r>
    <n v="15694160"/>
    <s v="Sagese"/>
    <x v="0"/>
    <x v="1"/>
    <n v="37"/>
    <x v="0"/>
    <x v="10"/>
    <n v="0"/>
    <x v="0"/>
    <x v="2"/>
    <n v="624"/>
    <x v="0"/>
    <x v="1"/>
    <x v="1"/>
    <n v="112104.55"/>
    <x v="1"/>
    <x v="0"/>
    <x v="0"/>
  </r>
  <r>
    <n v="15685290"/>
    <s v="Wall"/>
    <x v="2"/>
    <x v="1"/>
    <n v="46"/>
    <x v="0"/>
    <x v="8"/>
    <n v="142360.62"/>
    <x v="2"/>
    <x v="2"/>
    <n v="595"/>
    <x v="1"/>
    <x v="0"/>
    <x v="1"/>
    <n v="48421.4"/>
    <x v="0"/>
    <x v="3"/>
    <x v="2"/>
  </r>
  <r>
    <n v="15701042"/>
    <s v="Dalton"/>
    <x v="2"/>
    <x v="0"/>
    <n v="27"/>
    <x v="1"/>
    <x v="0"/>
    <n v="151027.56"/>
    <x v="2"/>
    <x v="0"/>
    <n v="596"/>
    <x v="1"/>
    <x v="0"/>
    <x v="1"/>
    <n v="170320.58"/>
    <x v="1"/>
    <x v="4"/>
    <x v="0"/>
  </r>
  <r>
    <n v="15680449"/>
    <s v="Hsing"/>
    <x v="2"/>
    <x v="0"/>
    <n v="44"/>
    <x v="0"/>
    <x v="0"/>
    <n v="138843.70000000001"/>
    <x v="2"/>
    <x v="0"/>
    <n v="431"/>
    <x v="4"/>
    <x v="0"/>
    <x v="1"/>
    <n v="37688.31"/>
    <x v="0"/>
    <x v="3"/>
    <x v="0"/>
  </r>
  <r>
    <n v="15599860"/>
    <s v="Warner"/>
    <x v="1"/>
    <x v="0"/>
    <n v="26"/>
    <x v="1"/>
    <x v="2"/>
    <n v="109958.15"/>
    <x v="2"/>
    <x v="0"/>
    <n v="647"/>
    <x v="0"/>
    <x v="0"/>
    <x v="0"/>
    <n v="136592.24"/>
    <x v="0"/>
    <x v="2"/>
    <x v="1"/>
  </r>
  <r>
    <n v="15723169"/>
    <s v="Williams"/>
    <x v="0"/>
    <x v="0"/>
    <n v="31"/>
    <x v="0"/>
    <x v="9"/>
    <n v="138857.59"/>
    <x v="2"/>
    <x v="0"/>
    <n v="640"/>
    <x v="0"/>
    <x v="0"/>
    <x v="1"/>
    <n v="48640.77"/>
    <x v="1"/>
    <x v="3"/>
    <x v="3"/>
  </r>
  <r>
    <n v="15803842"/>
    <s v="Dunn"/>
    <x v="2"/>
    <x v="0"/>
    <n v="45"/>
    <x v="0"/>
    <x v="6"/>
    <n v="105426.5"/>
    <x v="2"/>
    <x v="2"/>
    <n v="752"/>
    <x v="2"/>
    <x v="1"/>
    <x v="0"/>
    <n v="89773.45"/>
    <x v="1"/>
    <x v="1"/>
    <x v="2"/>
  </r>
  <r>
    <n v="15728224"/>
    <s v="Kerr"/>
    <x v="2"/>
    <x v="0"/>
    <n v="41"/>
    <x v="0"/>
    <x v="9"/>
    <n v="149155.53"/>
    <x v="2"/>
    <x v="2"/>
    <n v="710"/>
    <x v="2"/>
    <x v="0"/>
    <x v="1"/>
    <n v="42131.26"/>
    <x v="0"/>
    <x v="3"/>
    <x v="3"/>
  </r>
  <r>
    <n v="15644174"/>
    <s v="Marchesi"/>
    <x v="2"/>
    <x v="1"/>
    <n v="27"/>
    <x v="1"/>
    <x v="4"/>
    <n v="135096.04999999999"/>
    <x v="2"/>
    <x v="0"/>
    <n v="638"/>
    <x v="0"/>
    <x v="0"/>
    <x v="0"/>
    <n v="186523.72"/>
    <x v="0"/>
    <x v="4"/>
    <x v="2"/>
  </r>
  <r>
    <n v="15707110"/>
    <s v="Endrizzi"/>
    <x v="2"/>
    <x v="1"/>
    <n v="28"/>
    <x v="1"/>
    <x v="0"/>
    <n v="170890.05"/>
    <x v="2"/>
    <x v="2"/>
    <n v="660"/>
    <x v="2"/>
    <x v="0"/>
    <x v="1"/>
    <n v="41758.9"/>
    <x v="1"/>
    <x v="3"/>
    <x v="0"/>
  </r>
  <r>
    <n v="15765415"/>
    <s v="King"/>
    <x v="1"/>
    <x v="0"/>
    <n v="45"/>
    <x v="0"/>
    <x v="4"/>
    <n v="89122.3"/>
    <x v="1"/>
    <x v="0"/>
    <n v="609"/>
    <x v="0"/>
    <x v="0"/>
    <x v="0"/>
    <n v="199256.98"/>
    <x v="1"/>
    <x v="4"/>
    <x v="2"/>
  </r>
  <r>
    <n v="15756751"/>
    <s v="Griffiths"/>
    <x v="1"/>
    <x v="0"/>
    <n v="54"/>
    <x v="0"/>
    <x v="10"/>
    <n v="78126.28"/>
    <x v="1"/>
    <x v="0"/>
    <n v="596"/>
    <x v="1"/>
    <x v="0"/>
    <x v="0"/>
    <n v="153482.91"/>
    <x v="0"/>
    <x v="2"/>
    <x v="0"/>
  </r>
  <r>
    <n v="15795151"/>
    <s v="Hartzler"/>
    <x v="0"/>
    <x v="0"/>
    <n v="38"/>
    <x v="0"/>
    <x v="6"/>
    <n v="123894.43"/>
    <x v="2"/>
    <x v="0"/>
    <n v="705"/>
    <x v="2"/>
    <x v="0"/>
    <x v="1"/>
    <n v="21177.1"/>
    <x v="1"/>
    <x v="3"/>
    <x v="2"/>
  </r>
  <r>
    <n v="15632859"/>
    <s v="Chukwudi"/>
    <x v="0"/>
    <x v="1"/>
    <n v="36"/>
    <x v="0"/>
    <x v="3"/>
    <n v="0"/>
    <x v="0"/>
    <x v="2"/>
    <n v="444"/>
    <x v="4"/>
    <x v="1"/>
    <x v="0"/>
    <n v="138743.85999999999"/>
    <x v="1"/>
    <x v="2"/>
    <x v="1"/>
  </r>
  <r>
    <n v="15584037"/>
    <s v="Denisov"/>
    <x v="2"/>
    <x v="1"/>
    <n v="58"/>
    <x v="0"/>
    <x v="8"/>
    <n v="106913.43"/>
    <x v="2"/>
    <x v="0"/>
    <n v="727"/>
    <x v="2"/>
    <x v="0"/>
    <x v="1"/>
    <n v="25881"/>
    <x v="0"/>
    <x v="3"/>
    <x v="2"/>
  </r>
  <r>
    <n v="15621409"/>
    <s v="Endrizzi"/>
    <x v="0"/>
    <x v="1"/>
    <n v="32"/>
    <x v="0"/>
    <x v="4"/>
    <n v="127845.83"/>
    <x v="2"/>
    <x v="0"/>
    <n v="496"/>
    <x v="4"/>
    <x v="0"/>
    <x v="1"/>
    <n v="66469.2"/>
    <x v="1"/>
    <x v="1"/>
    <x v="2"/>
  </r>
  <r>
    <n v="15581102"/>
    <s v="Baresi"/>
    <x v="0"/>
    <x v="0"/>
    <n v="22"/>
    <x v="1"/>
    <x v="2"/>
    <n v="0"/>
    <x v="0"/>
    <x v="2"/>
    <n v="554"/>
    <x v="1"/>
    <x v="1"/>
    <x v="0"/>
    <n v="142670.60999999999"/>
    <x v="1"/>
    <x v="2"/>
    <x v="1"/>
  </r>
  <r>
    <n v="15578096"/>
    <s v="Nnachetam"/>
    <x v="0"/>
    <x v="1"/>
    <n v="26"/>
    <x v="1"/>
    <x v="3"/>
    <n v="106397.75"/>
    <x v="2"/>
    <x v="0"/>
    <n v="537"/>
    <x v="1"/>
    <x v="1"/>
    <x v="1"/>
    <n v="103563.23"/>
    <x v="1"/>
    <x v="0"/>
    <x v="1"/>
  </r>
  <r>
    <n v="15669887"/>
    <s v="Lambert"/>
    <x v="0"/>
    <x v="0"/>
    <n v="51"/>
    <x v="0"/>
    <x v="6"/>
    <n v="0"/>
    <x v="0"/>
    <x v="0"/>
    <n v="839"/>
    <x v="3"/>
    <x v="0"/>
    <x v="0"/>
    <n v="69101.23"/>
    <x v="0"/>
    <x v="1"/>
    <x v="2"/>
  </r>
  <r>
    <n v="15621834"/>
    <s v="Game"/>
    <x v="1"/>
    <x v="0"/>
    <n v="43"/>
    <x v="0"/>
    <x v="10"/>
    <n v="0"/>
    <x v="0"/>
    <x v="2"/>
    <n v="700"/>
    <x v="2"/>
    <x v="0"/>
    <x v="1"/>
    <n v="59475.35"/>
    <x v="1"/>
    <x v="1"/>
    <x v="0"/>
  </r>
  <r>
    <n v="15655341"/>
    <s v="Chinagorom"/>
    <x v="1"/>
    <x v="0"/>
    <n v="35"/>
    <x v="0"/>
    <x v="8"/>
    <n v="166492.48000000001"/>
    <x v="2"/>
    <x v="0"/>
    <n v="458"/>
    <x v="4"/>
    <x v="0"/>
    <x v="1"/>
    <n v="135287.74"/>
    <x v="1"/>
    <x v="2"/>
    <x v="2"/>
  </r>
  <r>
    <n v="15685314"/>
    <s v="Noble"/>
    <x v="0"/>
    <x v="0"/>
    <n v="28"/>
    <x v="1"/>
    <x v="0"/>
    <n v="0"/>
    <x v="0"/>
    <x v="2"/>
    <n v="850"/>
    <x v="3"/>
    <x v="0"/>
    <x v="0"/>
    <n v="38773.74"/>
    <x v="1"/>
    <x v="3"/>
    <x v="0"/>
  </r>
  <r>
    <n v="15653997"/>
    <s v="Haynes"/>
    <x v="1"/>
    <x v="1"/>
    <n v="31"/>
    <x v="0"/>
    <x v="5"/>
    <n v="114493.68"/>
    <x v="2"/>
    <x v="0"/>
    <n v="699"/>
    <x v="2"/>
    <x v="1"/>
    <x v="1"/>
    <n v="138396.32"/>
    <x v="1"/>
    <x v="2"/>
    <x v="1"/>
  </r>
  <r>
    <n v="15629551"/>
    <s v="Cattaneo"/>
    <x v="2"/>
    <x v="0"/>
    <n v="44"/>
    <x v="0"/>
    <x v="9"/>
    <n v="126104.98"/>
    <x v="2"/>
    <x v="2"/>
    <n v="615"/>
    <x v="0"/>
    <x v="1"/>
    <x v="0"/>
    <n v="110718.02"/>
    <x v="1"/>
    <x v="0"/>
    <x v="3"/>
  </r>
  <r>
    <n v="15651264"/>
    <s v="Yobanna"/>
    <x v="2"/>
    <x v="1"/>
    <n v="51"/>
    <x v="0"/>
    <x v="4"/>
    <n v="124425.99"/>
    <x v="2"/>
    <x v="0"/>
    <n v="850"/>
    <x v="3"/>
    <x v="1"/>
    <x v="1"/>
    <n v="118545.49"/>
    <x v="0"/>
    <x v="0"/>
    <x v="2"/>
  </r>
  <r>
    <n v="15760825"/>
    <s v="Fraser"/>
    <x v="0"/>
    <x v="0"/>
    <n v="40"/>
    <x v="0"/>
    <x v="1"/>
    <n v="0"/>
    <x v="0"/>
    <x v="2"/>
    <n v="604"/>
    <x v="0"/>
    <x v="0"/>
    <x v="1"/>
    <n v="123207.17"/>
    <x v="1"/>
    <x v="0"/>
    <x v="0"/>
  </r>
  <r>
    <n v="15597394"/>
    <s v="Rhodes"/>
    <x v="1"/>
    <x v="1"/>
    <n v="34"/>
    <x v="0"/>
    <x v="10"/>
    <n v="0"/>
    <x v="0"/>
    <x v="0"/>
    <n v="668"/>
    <x v="2"/>
    <x v="1"/>
    <x v="1"/>
    <n v="99984.86"/>
    <x v="1"/>
    <x v="0"/>
    <x v="0"/>
  </r>
  <r>
    <n v="15740383"/>
    <s v="Jimenez"/>
    <x v="1"/>
    <x v="0"/>
    <n v="38"/>
    <x v="0"/>
    <x v="7"/>
    <n v="0"/>
    <x v="0"/>
    <x v="2"/>
    <n v="594"/>
    <x v="1"/>
    <x v="0"/>
    <x v="1"/>
    <n v="58332.91"/>
    <x v="1"/>
    <x v="1"/>
    <x v="3"/>
  </r>
  <r>
    <n v="15670562"/>
    <s v="Pharr"/>
    <x v="0"/>
    <x v="1"/>
    <n v="30"/>
    <x v="0"/>
    <x v="6"/>
    <n v="101140.76"/>
    <x v="2"/>
    <x v="0"/>
    <n v="470"/>
    <x v="4"/>
    <x v="0"/>
    <x v="0"/>
    <n v="50906.65"/>
    <x v="1"/>
    <x v="1"/>
    <x v="2"/>
  </r>
  <r>
    <n v="15698117"/>
    <s v="Jerger"/>
    <x v="2"/>
    <x v="1"/>
    <n v="41"/>
    <x v="0"/>
    <x v="10"/>
    <n v="150844.94"/>
    <x v="2"/>
    <x v="0"/>
    <n v="701"/>
    <x v="2"/>
    <x v="1"/>
    <x v="0"/>
    <n v="127623.36"/>
    <x v="1"/>
    <x v="0"/>
    <x v="0"/>
  </r>
  <r>
    <n v="15694805"/>
    <s v="McIntyre"/>
    <x v="1"/>
    <x v="1"/>
    <n v="35"/>
    <x v="0"/>
    <x v="1"/>
    <n v="115024.5"/>
    <x v="2"/>
    <x v="0"/>
    <n v="664"/>
    <x v="2"/>
    <x v="1"/>
    <x v="0"/>
    <n v="169665.79"/>
    <x v="1"/>
    <x v="2"/>
    <x v="0"/>
  </r>
  <r>
    <n v="15746802"/>
    <s v="Onio"/>
    <x v="0"/>
    <x v="0"/>
    <n v="30"/>
    <x v="0"/>
    <x v="5"/>
    <n v="131286.46"/>
    <x v="2"/>
    <x v="0"/>
    <n v="477"/>
    <x v="4"/>
    <x v="0"/>
    <x v="1"/>
    <n v="194144.45"/>
    <x v="1"/>
    <x v="4"/>
    <x v="1"/>
  </r>
  <r>
    <n v="15589428"/>
    <s v="Tomlinson"/>
    <x v="0"/>
    <x v="0"/>
    <n v="42"/>
    <x v="0"/>
    <x v="9"/>
    <n v="0"/>
    <x v="0"/>
    <x v="2"/>
    <n v="756"/>
    <x v="2"/>
    <x v="0"/>
    <x v="1"/>
    <n v="35673.42"/>
    <x v="1"/>
    <x v="3"/>
    <x v="3"/>
  </r>
  <r>
    <n v="15790267"/>
    <s v="Onuoha"/>
    <x v="0"/>
    <x v="0"/>
    <n v="40"/>
    <x v="0"/>
    <x v="3"/>
    <n v="141267.67000000001"/>
    <x v="2"/>
    <x v="0"/>
    <n v="625"/>
    <x v="0"/>
    <x v="1"/>
    <x v="0"/>
    <n v="177397.49"/>
    <x v="1"/>
    <x v="4"/>
    <x v="1"/>
  </r>
  <r>
    <n v="15665402"/>
    <s v="Panicucci"/>
    <x v="1"/>
    <x v="1"/>
    <n v="73"/>
    <x v="2"/>
    <x v="8"/>
    <n v="137761.54999999999"/>
    <x v="2"/>
    <x v="0"/>
    <n v="703"/>
    <x v="2"/>
    <x v="0"/>
    <x v="0"/>
    <n v="159677.46"/>
    <x v="1"/>
    <x v="2"/>
    <x v="2"/>
  </r>
  <r>
    <n v="15642093"/>
    <s v="Piccio"/>
    <x v="0"/>
    <x v="1"/>
    <n v="30"/>
    <x v="0"/>
    <x v="3"/>
    <n v="0"/>
    <x v="0"/>
    <x v="2"/>
    <n v="646"/>
    <x v="0"/>
    <x v="0"/>
    <x v="1"/>
    <n v="153566.97"/>
    <x v="1"/>
    <x v="2"/>
    <x v="1"/>
  </r>
  <r>
    <n v="15666181"/>
    <s v="Ramsden"/>
    <x v="0"/>
    <x v="1"/>
    <n v="33"/>
    <x v="0"/>
    <x v="10"/>
    <n v="98064.97"/>
    <x v="1"/>
    <x v="0"/>
    <n v="650"/>
    <x v="0"/>
    <x v="0"/>
    <x v="1"/>
    <n v="52411.99"/>
    <x v="1"/>
    <x v="1"/>
    <x v="0"/>
  </r>
  <r>
    <n v="15602554"/>
    <s v="Vorobyova"/>
    <x v="0"/>
    <x v="0"/>
    <n v="31"/>
    <x v="0"/>
    <x v="9"/>
    <n v="114519.57"/>
    <x v="2"/>
    <x v="2"/>
    <n v="664"/>
    <x v="2"/>
    <x v="1"/>
    <x v="0"/>
    <n v="79222.02"/>
    <x v="1"/>
    <x v="1"/>
    <x v="3"/>
  </r>
  <r>
    <n v="15724251"/>
    <s v="Todd"/>
    <x v="2"/>
    <x v="0"/>
    <n v="29"/>
    <x v="1"/>
    <x v="5"/>
    <n v="101012.77"/>
    <x v="2"/>
    <x v="0"/>
    <n v="682"/>
    <x v="2"/>
    <x v="1"/>
    <x v="1"/>
    <n v="32589.89"/>
    <x v="0"/>
    <x v="3"/>
    <x v="1"/>
  </r>
  <r>
    <n v="15740147"/>
    <s v="Cremonesi"/>
    <x v="0"/>
    <x v="0"/>
    <n v="44"/>
    <x v="0"/>
    <x v="7"/>
    <n v="0"/>
    <x v="0"/>
    <x v="0"/>
    <n v="725"/>
    <x v="2"/>
    <x v="1"/>
    <x v="0"/>
    <n v="93777.61"/>
    <x v="1"/>
    <x v="0"/>
    <x v="3"/>
  </r>
  <r>
    <n v="15718289"/>
    <s v="Bradley"/>
    <x v="2"/>
    <x v="1"/>
    <n v="46"/>
    <x v="0"/>
    <x v="6"/>
    <n v="82291.100000000006"/>
    <x v="1"/>
    <x v="0"/>
    <n v="553"/>
    <x v="1"/>
    <x v="0"/>
    <x v="1"/>
    <n v="112549.99"/>
    <x v="0"/>
    <x v="0"/>
    <x v="2"/>
  </r>
  <r>
    <n v="15763148"/>
    <s v="Stanley"/>
    <x v="0"/>
    <x v="1"/>
    <n v="39"/>
    <x v="0"/>
    <x v="9"/>
    <n v="84719.98"/>
    <x v="1"/>
    <x v="0"/>
    <n v="576"/>
    <x v="1"/>
    <x v="1"/>
    <x v="1"/>
    <n v="191063.36"/>
    <x v="1"/>
    <x v="4"/>
    <x v="3"/>
  </r>
  <r>
    <n v="15685245"/>
    <s v="Jowett"/>
    <x v="1"/>
    <x v="0"/>
    <n v="56"/>
    <x v="0"/>
    <x v="8"/>
    <n v="0"/>
    <x v="0"/>
    <x v="2"/>
    <n v="608"/>
    <x v="0"/>
    <x v="1"/>
    <x v="0"/>
    <n v="153810.41"/>
    <x v="1"/>
    <x v="2"/>
    <x v="2"/>
  </r>
  <r>
    <n v="15626985"/>
    <s v="Yefremova"/>
    <x v="0"/>
    <x v="0"/>
    <n v="39"/>
    <x v="0"/>
    <x v="10"/>
    <n v="104386.53"/>
    <x v="2"/>
    <x v="0"/>
    <n v="850"/>
    <x v="3"/>
    <x v="0"/>
    <x v="1"/>
    <n v="105886.77"/>
    <x v="1"/>
    <x v="0"/>
    <x v="0"/>
  </r>
  <r>
    <n v="15585823"/>
    <s v="Wilson"/>
    <x v="0"/>
    <x v="1"/>
    <n v="31"/>
    <x v="0"/>
    <x v="2"/>
    <n v="128131.73"/>
    <x v="2"/>
    <x v="0"/>
    <n v="627"/>
    <x v="0"/>
    <x v="0"/>
    <x v="1"/>
    <n v="96131.47"/>
    <x v="1"/>
    <x v="0"/>
    <x v="1"/>
  </r>
  <r>
    <n v="15728167"/>
    <s v="Abramovich"/>
    <x v="0"/>
    <x v="1"/>
    <n v="44"/>
    <x v="0"/>
    <x v="0"/>
    <n v="122806.95"/>
    <x v="2"/>
    <x v="0"/>
    <n v="667"/>
    <x v="2"/>
    <x v="1"/>
    <x v="1"/>
    <n v="15120.86"/>
    <x v="1"/>
    <x v="3"/>
    <x v="0"/>
  </r>
  <r>
    <n v="15762928"/>
    <s v="Venables"/>
    <x v="1"/>
    <x v="1"/>
    <n v="44"/>
    <x v="0"/>
    <x v="2"/>
    <n v="0"/>
    <x v="0"/>
    <x v="0"/>
    <n v="548"/>
    <x v="1"/>
    <x v="0"/>
    <x v="1"/>
    <n v="16989.77"/>
    <x v="1"/>
    <x v="3"/>
    <x v="1"/>
  </r>
  <r>
    <n v="15751774"/>
    <s v="Monnier"/>
    <x v="0"/>
    <x v="1"/>
    <n v="76"/>
    <x v="2"/>
    <x v="4"/>
    <n v="112510.89"/>
    <x v="2"/>
    <x v="0"/>
    <n v="774"/>
    <x v="2"/>
    <x v="0"/>
    <x v="0"/>
    <n v="143133.18"/>
    <x v="1"/>
    <x v="2"/>
    <x v="2"/>
  </r>
  <r>
    <n v="15654733"/>
    <s v="Hsieh"/>
    <x v="2"/>
    <x v="1"/>
    <n v="57"/>
    <x v="0"/>
    <x v="6"/>
    <n v="117056.46"/>
    <x v="2"/>
    <x v="0"/>
    <n v="794"/>
    <x v="3"/>
    <x v="0"/>
    <x v="1"/>
    <n v="93336.93"/>
    <x v="0"/>
    <x v="0"/>
    <x v="2"/>
  </r>
  <r>
    <n v="15809777"/>
    <s v="Gadsden"/>
    <x v="2"/>
    <x v="0"/>
    <n v="55"/>
    <x v="0"/>
    <x v="3"/>
    <n v="131778.66"/>
    <x v="2"/>
    <x v="0"/>
    <n v="497"/>
    <x v="4"/>
    <x v="0"/>
    <x v="0"/>
    <n v="9972.64"/>
    <x v="1"/>
    <x v="3"/>
    <x v="1"/>
  </r>
  <r>
    <n v="15744200"/>
    <s v="Ni"/>
    <x v="0"/>
    <x v="0"/>
    <n v="36"/>
    <x v="0"/>
    <x v="1"/>
    <n v="70784.27"/>
    <x v="1"/>
    <x v="0"/>
    <n v="587"/>
    <x v="1"/>
    <x v="0"/>
    <x v="1"/>
    <n v="30579.82"/>
    <x v="1"/>
    <x v="3"/>
    <x v="0"/>
  </r>
  <r>
    <n v="15720713"/>
    <s v="Chibueze"/>
    <x v="0"/>
    <x v="0"/>
    <n v="29"/>
    <x v="1"/>
    <x v="7"/>
    <n v="0"/>
    <x v="0"/>
    <x v="2"/>
    <n v="850"/>
    <x v="3"/>
    <x v="0"/>
    <x v="0"/>
    <n v="199775.67"/>
    <x v="1"/>
    <x v="4"/>
    <x v="3"/>
  </r>
  <r>
    <n v="15695356"/>
    <s v="Chinwemma"/>
    <x v="0"/>
    <x v="1"/>
    <n v="46"/>
    <x v="0"/>
    <x v="8"/>
    <n v="0"/>
    <x v="0"/>
    <x v="2"/>
    <n v="722"/>
    <x v="2"/>
    <x v="0"/>
    <x v="1"/>
    <n v="179908.71"/>
    <x v="1"/>
    <x v="4"/>
    <x v="2"/>
  </r>
  <r>
    <n v="15653315"/>
    <s v="Kang"/>
    <x v="1"/>
    <x v="0"/>
    <n v="35"/>
    <x v="0"/>
    <x v="1"/>
    <n v="0"/>
    <x v="0"/>
    <x v="2"/>
    <n v="555"/>
    <x v="1"/>
    <x v="0"/>
    <x v="1"/>
    <n v="101667"/>
    <x v="1"/>
    <x v="0"/>
    <x v="0"/>
  </r>
  <r>
    <n v="15604792"/>
    <s v="Kuo"/>
    <x v="2"/>
    <x v="1"/>
    <n v="38"/>
    <x v="0"/>
    <x v="5"/>
    <n v="140752.06"/>
    <x v="2"/>
    <x v="2"/>
    <n v="609"/>
    <x v="0"/>
    <x v="1"/>
    <x v="0"/>
    <n v="171430.16"/>
    <x v="1"/>
    <x v="4"/>
    <x v="1"/>
  </r>
  <r>
    <n v="15704819"/>
    <s v="Ositadimma"/>
    <x v="1"/>
    <x v="0"/>
    <n v="39"/>
    <x v="0"/>
    <x v="5"/>
    <n v="92126.26"/>
    <x v="1"/>
    <x v="2"/>
    <n v="734"/>
    <x v="2"/>
    <x v="1"/>
    <x v="1"/>
    <n v="112973.34"/>
    <x v="1"/>
    <x v="0"/>
    <x v="1"/>
  </r>
  <r>
    <n v="15670859"/>
    <s v="Smith"/>
    <x v="2"/>
    <x v="0"/>
    <n v="39"/>
    <x v="0"/>
    <x v="3"/>
    <n v="93148.74"/>
    <x v="1"/>
    <x v="2"/>
    <n v="718"/>
    <x v="2"/>
    <x v="0"/>
    <x v="0"/>
    <n v="190746.38"/>
    <x v="1"/>
    <x v="4"/>
    <x v="1"/>
  </r>
  <r>
    <n v="15602797"/>
    <s v="Okwudilichukwu"/>
    <x v="1"/>
    <x v="0"/>
    <n v="49"/>
    <x v="0"/>
    <x v="8"/>
    <n v="110132.55"/>
    <x v="2"/>
    <x v="1"/>
    <n v="645"/>
    <x v="0"/>
    <x v="1"/>
    <x v="0"/>
    <n v="187689.91"/>
    <x v="0"/>
    <x v="4"/>
    <x v="2"/>
  </r>
  <r>
    <n v="15662533"/>
    <s v="Porter"/>
    <x v="1"/>
    <x v="0"/>
    <n v="23"/>
    <x v="1"/>
    <x v="5"/>
    <n v="0"/>
    <x v="0"/>
    <x v="2"/>
    <n v="598"/>
    <x v="1"/>
    <x v="0"/>
    <x v="1"/>
    <n v="153229.19"/>
    <x v="1"/>
    <x v="2"/>
    <x v="1"/>
  </r>
  <r>
    <n v="15778154"/>
    <s v="Kung"/>
    <x v="2"/>
    <x v="1"/>
    <n v="50"/>
    <x v="0"/>
    <x v="4"/>
    <n v="122227.71"/>
    <x v="2"/>
    <x v="0"/>
    <n v="628"/>
    <x v="0"/>
    <x v="1"/>
    <x v="0"/>
    <n v="14217.77"/>
    <x v="0"/>
    <x v="3"/>
    <x v="2"/>
  </r>
  <r>
    <n v="15806230"/>
    <s v="Trevisano"/>
    <x v="2"/>
    <x v="1"/>
    <n v="40"/>
    <x v="0"/>
    <x v="0"/>
    <n v="121647.54"/>
    <x v="2"/>
    <x v="2"/>
    <n v="629"/>
    <x v="0"/>
    <x v="0"/>
    <x v="0"/>
    <n v="64849.74"/>
    <x v="0"/>
    <x v="1"/>
    <x v="0"/>
  </r>
  <r>
    <n v="15662884"/>
    <s v="Naylor"/>
    <x v="2"/>
    <x v="1"/>
    <n v="58"/>
    <x v="0"/>
    <x v="1"/>
    <n v="110597.75999999999"/>
    <x v="2"/>
    <x v="0"/>
    <n v="739"/>
    <x v="2"/>
    <x v="1"/>
    <x v="0"/>
    <n v="160122.66"/>
    <x v="0"/>
    <x v="2"/>
    <x v="0"/>
  </r>
  <r>
    <n v="15750778"/>
    <s v="Ponomarev"/>
    <x v="0"/>
    <x v="0"/>
    <n v="60"/>
    <x v="2"/>
    <x v="0"/>
    <n v="120731.39"/>
    <x v="2"/>
    <x v="3"/>
    <n v="653"/>
    <x v="0"/>
    <x v="0"/>
    <x v="0"/>
    <n v="138160.10999999999"/>
    <x v="0"/>
    <x v="2"/>
    <x v="0"/>
  </r>
  <r>
    <n v="15717185"/>
    <s v="Udinese"/>
    <x v="0"/>
    <x v="1"/>
    <n v="28"/>
    <x v="1"/>
    <x v="2"/>
    <n v="0"/>
    <x v="0"/>
    <x v="2"/>
    <n v="711"/>
    <x v="2"/>
    <x v="0"/>
    <x v="0"/>
    <n v="64286.39"/>
    <x v="1"/>
    <x v="1"/>
    <x v="1"/>
  </r>
  <r>
    <n v="15677804"/>
    <s v="Aliyeva"/>
    <x v="1"/>
    <x v="1"/>
    <n v="38"/>
    <x v="0"/>
    <x v="1"/>
    <n v="0"/>
    <x v="0"/>
    <x v="1"/>
    <n v="783"/>
    <x v="3"/>
    <x v="0"/>
    <x v="0"/>
    <n v="80178.539999999994"/>
    <x v="0"/>
    <x v="1"/>
    <x v="0"/>
  </r>
  <r>
    <n v="15568915"/>
    <s v="Bailey"/>
    <x v="0"/>
    <x v="1"/>
    <n v="38"/>
    <x v="0"/>
    <x v="5"/>
    <n v="153722.47"/>
    <x v="2"/>
    <x v="0"/>
    <n v="681"/>
    <x v="2"/>
    <x v="0"/>
    <x v="1"/>
    <n v="101319.76"/>
    <x v="1"/>
    <x v="0"/>
    <x v="1"/>
  </r>
  <r>
    <n v="15736495"/>
    <s v="Jackson"/>
    <x v="0"/>
    <x v="1"/>
    <n v="34"/>
    <x v="0"/>
    <x v="2"/>
    <n v="114088.32000000001"/>
    <x v="2"/>
    <x v="0"/>
    <n v="712"/>
    <x v="2"/>
    <x v="0"/>
    <x v="1"/>
    <n v="92794.61"/>
    <x v="1"/>
    <x v="0"/>
    <x v="1"/>
  </r>
  <r>
    <n v="15737354"/>
    <s v="Yin"/>
    <x v="0"/>
    <x v="0"/>
    <n v="48"/>
    <x v="0"/>
    <x v="3"/>
    <n v="0"/>
    <x v="0"/>
    <x v="2"/>
    <n v="554"/>
    <x v="1"/>
    <x v="0"/>
    <x v="0"/>
    <n v="63708.07"/>
    <x v="1"/>
    <x v="1"/>
    <x v="1"/>
  </r>
  <r>
    <n v="15667889"/>
    <s v="Akobundu"/>
    <x v="0"/>
    <x v="0"/>
    <n v="37"/>
    <x v="0"/>
    <x v="5"/>
    <n v="0"/>
    <x v="0"/>
    <x v="2"/>
    <n v="611"/>
    <x v="0"/>
    <x v="0"/>
    <x v="1"/>
    <n v="110782.88"/>
    <x v="1"/>
    <x v="0"/>
    <x v="1"/>
  </r>
  <r>
    <n v="15577831"/>
    <s v="Byrne"/>
    <x v="2"/>
    <x v="1"/>
    <n v="41"/>
    <x v="0"/>
    <x v="4"/>
    <n v="152532.29999999999"/>
    <x v="2"/>
    <x v="0"/>
    <n v="560"/>
    <x v="1"/>
    <x v="1"/>
    <x v="1"/>
    <n v="10779.69"/>
    <x v="1"/>
    <x v="3"/>
    <x v="2"/>
  </r>
  <r>
    <n v="15729836"/>
    <s v="Robinson"/>
    <x v="1"/>
    <x v="1"/>
    <n v="32"/>
    <x v="0"/>
    <x v="1"/>
    <n v="0"/>
    <x v="0"/>
    <x v="2"/>
    <n v="646"/>
    <x v="0"/>
    <x v="0"/>
    <x v="1"/>
    <n v="183289.22"/>
    <x v="1"/>
    <x v="4"/>
    <x v="0"/>
  </r>
  <r>
    <n v="15775293"/>
    <s v="Stephenson"/>
    <x v="0"/>
    <x v="1"/>
    <n v="34"/>
    <x v="0"/>
    <x v="6"/>
    <n v="143292.95000000001"/>
    <x v="2"/>
    <x v="0"/>
    <n v="680"/>
    <x v="2"/>
    <x v="0"/>
    <x v="1"/>
    <n v="66526.009999999995"/>
    <x v="1"/>
    <x v="1"/>
    <x v="2"/>
  </r>
  <r>
    <n v="15697597"/>
    <s v="Chiemenam"/>
    <x v="0"/>
    <x v="1"/>
    <n v="26"/>
    <x v="1"/>
    <x v="1"/>
    <n v="149144.60999999999"/>
    <x v="2"/>
    <x v="0"/>
    <n v="631"/>
    <x v="0"/>
    <x v="1"/>
    <x v="0"/>
    <n v="123697.95"/>
    <x v="1"/>
    <x v="0"/>
    <x v="0"/>
  </r>
  <r>
    <n v="15639669"/>
    <s v="Forbes"/>
    <x v="0"/>
    <x v="1"/>
    <n v="36"/>
    <x v="0"/>
    <x v="9"/>
    <n v="127157.04"/>
    <x v="2"/>
    <x v="0"/>
    <n v="746"/>
    <x v="2"/>
    <x v="0"/>
    <x v="0"/>
    <n v="155700.15"/>
    <x v="1"/>
    <x v="2"/>
    <x v="3"/>
  </r>
  <r>
    <n v="15631392"/>
    <s v="Douglas"/>
    <x v="2"/>
    <x v="1"/>
    <n v="43"/>
    <x v="0"/>
    <x v="9"/>
    <n v="84673.17"/>
    <x v="1"/>
    <x v="2"/>
    <n v="654"/>
    <x v="0"/>
    <x v="1"/>
    <x v="0"/>
    <n v="82081.350000000006"/>
    <x v="1"/>
    <x v="1"/>
    <x v="3"/>
  </r>
  <r>
    <n v="15580935"/>
    <s v="Okechukwu"/>
    <x v="2"/>
    <x v="1"/>
    <n v="33"/>
    <x v="0"/>
    <x v="9"/>
    <n v="135962.4"/>
    <x v="2"/>
    <x v="2"/>
    <n v="687"/>
    <x v="2"/>
    <x v="0"/>
    <x v="1"/>
    <n v="121747.96"/>
    <x v="1"/>
    <x v="0"/>
    <x v="3"/>
  </r>
  <r>
    <n v="15590344"/>
    <s v="Russell"/>
    <x v="2"/>
    <x v="1"/>
    <n v="32"/>
    <x v="0"/>
    <x v="6"/>
    <n v="151691.44"/>
    <x v="2"/>
    <x v="2"/>
    <n v="708"/>
    <x v="2"/>
    <x v="0"/>
    <x v="0"/>
    <n v="172810.51"/>
    <x v="1"/>
    <x v="4"/>
    <x v="2"/>
  </r>
  <r>
    <n v="15653306"/>
    <s v="Ermakova"/>
    <x v="2"/>
    <x v="0"/>
    <n v="32"/>
    <x v="0"/>
    <x v="10"/>
    <n v="88335.05"/>
    <x v="1"/>
    <x v="0"/>
    <n v="679"/>
    <x v="2"/>
    <x v="1"/>
    <x v="1"/>
    <n v="159584.81"/>
    <x v="1"/>
    <x v="2"/>
    <x v="0"/>
  </r>
  <r>
    <n v="15805025"/>
    <s v="Oster"/>
    <x v="0"/>
    <x v="0"/>
    <n v="45"/>
    <x v="0"/>
    <x v="3"/>
    <n v="139859.23000000001"/>
    <x v="2"/>
    <x v="0"/>
    <n v="636"/>
    <x v="0"/>
    <x v="0"/>
    <x v="0"/>
    <n v="108402.54"/>
    <x v="1"/>
    <x v="0"/>
    <x v="1"/>
  </r>
  <r>
    <n v="15658449"/>
    <s v="Chizoba"/>
    <x v="0"/>
    <x v="1"/>
    <n v="45"/>
    <x v="0"/>
    <x v="9"/>
    <n v="43134.65"/>
    <x v="1"/>
    <x v="0"/>
    <n v="695"/>
    <x v="2"/>
    <x v="1"/>
    <x v="0"/>
    <n v="77330.350000000006"/>
    <x v="1"/>
    <x v="1"/>
    <x v="3"/>
  </r>
  <r>
    <n v="15694450"/>
    <s v="Bianchi"/>
    <x v="0"/>
    <x v="1"/>
    <n v="42"/>
    <x v="0"/>
    <x v="8"/>
    <n v="99580.13"/>
    <x v="1"/>
    <x v="0"/>
    <n v="677"/>
    <x v="2"/>
    <x v="0"/>
    <x v="1"/>
    <n v="21007.96"/>
    <x v="1"/>
    <x v="3"/>
    <x v="2"/>
  </r>
  <r>
    <n v="15605666"/>
    <s v="Peyser"/>
    <x v="0"/>
    <x v="0"/>
    <n v="34"/>
    <x v="0"/>
    <x v="5"/>
    <n v="110717.38"/>
    <x v="2"/>
    <x v="0"/>
    <n v="720"/>
    <x v="2"/>
    <x v="0"/>
    <x v="0"/>
    <n v="9398.4500000000007"/>
    <x v="1"/>
    <x v="3"/>
    <x v="1"/>
  </r>
  <r>
    <n v="15615126"/>
    <s v="Cocci"/>
    <x v="0"/>
    <x v="0"/>
    <n v="37"/>
    <x v="0"/>
    <x v="6"/>
    <n v="0"/>
    <x v="0"/>
    <x v="2"/>
    <n v="780"/>
    <x v="3"/>
    <x v="1"/>
    <x v="1"/>
    <n v="182156.81"/>
    <x v="0"/>
    <x v="4"/>
    <x v="2"/>
  </r>
  <r>
    <n v="15726588"/>
    <s v="Seleznev"/>
    <x v="1"/>
    <x v="0"/>
    <n v="36"/>
    <x v="0"/>
    <x v="6"/>
    <n v="0"/>
    <x v="0"/>
    <x v="2"/>
    <n v="653"/>
    <x v="0"/>
    <x v="1"/>
    <x v="1"/>
    <n v="110525.6"/>
    <x v="1"/>
    <x v="0"/>
    <x v="2"/>
  </r>
  <r>
    <n v="15645095"/>
    <s v="Huang"/>
    <x v="0"/>
    <x v="0"/>
    <n v="28"/>
    <x v="1"/>
    <x v="6"/>
    <n v="0"/>
    <x v="0"/>
    <x v="0"/>
    <n v="674"/>
    <x v="2"/>
    <x v="0"/>
    <x v="1"/>
    <n v="51536.99"/>
    <x v="1"/>
    <x v="1"/>
    <x v="2"/>
  </r>
  <r>
    <n v="15808960"/>
    <s v="Alleyne"/>
    <x v="2"/>
    <x v="1"/>
    <n v="40"/>
    <x v="0"/>
    <x v="8"/>
    <n v="108197.11"/>
    <x v="2"/>
    <x v="2"/>
    <n v="620"/>
    <x v="0"/>
    <x v="0"/>
    <x v="1"/>
    <n v="49722.34"/>
    <x v="1"/>
    <x v="3"/>
    <x v="2"/>
  </r>
  <r>
    <n v="15729435"/>
    <s v="McKenzie"/>
    <x v="0"/>
    <x v="1"/>
    <n v="40"/>
    <x v="0"/>
    <x v="5"/>
    <n v="0"/>
    <x v="0"/>
    <x v="2"/>
    <n v="623"/>
    <x v="0"/>
    <x v="0"/>
    <x v="0"/>
    <n v="66119.070000000007"/>
    <x v="1"/>
    <x v="1"/>
    <x v="1"/>
  </r>
  <r>
    <n v="15656840"/>
    <s v="Zikoranachukwudimma"/>
    <x v="0"/>
    <x v="0"/>
    <n v="29"/>
    <x v="1"/>
    <x v="5"/>
    <n v="104450.86"/>
    <x v="2"/>
    <x v="0"/>
    <n v="547"/>
    <x v="1"/>
    <x v="0"/>
    <x v="0"/>
    <n v="37160.28"/>
    <x v="1"/>
    <x v="3"/>
    <x v="1"/>
  </r>
  <r>
    <n v="15659149"/>
    <s v="King"/>
    <x v="0"/>
    <x v="1"/>
    <n v="39"/>
    <x v="0"/>
    <x v="0"/>
    <n v="0"/>
    <x v="0"/>
    <x v="2"/>
    <n v="530"/>
    <x v="1"/>
    <x v="0"/>
    <x v="1"/>
    <n v="197923.05"/>
    <x v="1"/>
    <x v="4"/>
    <x v="0"/>
  </r>
  <r>
    <n v="15585490"/>
    <s v="Nkemdilim"/>
    <x v="0"/>
    <x v="0"/>
    <n v="34"/>
    <x v="0"/>
    <x v="4"/>
    <n v="0"/>
    <x v="0"/>
    <x v="0"/>
    <n v="746"/>
    <x v="2"/>
    <x v="1"/>
    <x v="0"/>
    <n v="65166.6"/>
    <x v="1"/>
    <x v="1"/>
    <x v="2"/>
  </r>
  <r>
    <n v="15674929"/>
    <s v="Anderson"/>
    <x v="0"/>
    <x v="0"/>
    <n v="31"/>
    <x v="0"/>
    <x v="3"/>
    <n v="0"/>
    <x v="0"/>
    <x v="2"/>
    <n v="512"/>
    <x v="1"/>
    <x v="1"/>
    <x v="1"/>
    <n v="49326.07"/>
    <x v="1"/>
    <x v="3"/>
    <x v="1"/>
  </r>
  <r>
    <n v="15746341"/>
    <s v="Ejikemeifeuwa"/>
    <x v="0"/>
    <x v="1"/>
    <n v="40"/>
    <x v="0"/>
    <x v="2"/>
    <n v="0"/>
    <x v="0"/>
    <x v="2"/>
    <n v="630"/>
    <x v="0"/>
    <x v="0"/>
    <x v="0"/>
    <n v="42495.81"/>
    <x v="1"/>
    <x v="3"/>
    <x v="1"/>
  </r>
  <r>
    <n v="15662091"/>
    <s v="Adams"/>
    <x v="1"/>
    <x v="1"/>
    <n v="21"/>
    <x v="1"/>
    <x v="3"/>
    <n v="116099.82"/>
    <x v="2"/>
    <x v="0"/>
    <n v="570"/>
    <x v="1"/>
    <x v="0"/>
    <x v="0"/>
    <n v="148087.62"/>
    <x v="1"/>
    <x v="2"/>
    <x v="1"/>
  </r>
  <r>
    <n v="15620123"/>
    <s v="Christie"/>
    <x v="0"/>
    <x v="1"/>
    <n v="39"/>
    <x v="0"/>
    <x v="5"/>
    <n v="111169.91"/>
    <x v="2"/>
    <x v="0"/>
    <n v="605"/>
    <x v="0"/>
    <x v="1"/>
    <x v="1"/>
    <n v="9641.4"/>
    <x v="1"/>
    <x v="3"/>
    <x v="1"/>
  </r>
  <r>
    <n v="15616240"/>
    <s v="Yeh"/>
    <x v="1"/>
    <x v="1"/>
    <n v="37"/>
    <x v="0"/>
    <x v="4"/>
    <n v="0"/>
    <x v="0"/>
    <x v="2"/>
    <n v="530"/>
    <x v="1"/>
    <x v="0"/>
    <x v="0"/>
    <n v="164844.37"/>
    <x v="1"/>
    <x v="2"/>
    <x v="2"/>
  </r>
  <r>
    <n v="15624186"/>
    <s v="McGregor"/>
    <x v="2"/>
    <x v="0"/>
    <n v="25"/>
    <x v="1"/>
    <x v="8"/>
    <n v="123616.43"/>
    <x v="2"/>
    <x v="0"/>
    <n v="813"/>
    <x v="3"/>
    <x v="1"/>
    <x v="0"/>
    <n v="132959.32999999999"/>
    <x v="1"/>
    <x v="2"/>
    <x v="2"/>
  </r>
  <r>
    <n v="15605036"/>
    <s v="Pisano"/>
    <x v="1"/>
    <x v="0"/>
    <n v="37"/>
    <x v="0"/>
    <x v="9"/>
    <n v="155619.57999999999"/>
    <x v="2"/>
    <x v="0"/>
    <n v="704"/>
    <x v="2"/>
    <x v="0"/>
    <x v="0"/>
    <n v="135088.57999999999"/>
    <x v="1"/>
    <x v="2"/>
    <x v="3"/>
  </r>
  <r>
    <n v="15805151"/>
    <s v="Ginikanwa"/>
    <x v="2"/>
    <x v="1"/>
    <n v="31"/>
    <x v="0"/>
    <x v="0"/>
    <n v="89558.39"/>
    <x v="1"/>
    <x v="2"/>
    <n v="565"/>
    <x v="1"/>
    <x v="0"/>
    <x v="0"/>
    <n v="4441.54"/>
    <x v="1"/>
    <x v="3"/>
    <x v="0"/>
  </r>
  <r>
    <n v="15753847"/>
    <s v="Hawkins"/>
    <x v="1"/>
    <x v="1"/>
    <n v="45"/>
    <x v="0"/>
    <x v="4"/>
    <n v="0"/>
    <x v="0"/>
    <x v="0"/>
    <n v="645"/>
    <x v="0"/>
    <x v="1"/>
    <x v="0"/>
    <n v="174916.85"/>
    <x v="0"/>
    <x v="4"/>
    <x v="2"/>
  </r>
  <r>
    <n v="15653222"/>
    <s v="Otutodilichukwu"/>
    <x v="2"/>
    <x v="0"/>
    <n v="32"/>
    <x v="0"/>
    <x v="5"/>
    <n v="131938.92000000001"/>
    <x v="2"/>
    <x v="2"/>
    <n v="526"/>
    <x v="1"/>
    <x v="0"/>
    <x v="0"/>
    <n v="1795.93"/>
    <x v="1"/>
    <x v="3"/>
    <x v="1"/>
  </r>
  <r>
    <n v="15757541"/>
    <s v="Rickard"/>
    <x v="0"/>
    <x v="0"/>
    <n v="33"/>
    <x v="0"/>
    <x v="9"/>
    <n v="151772.63"/>
    <x v="2"/>
    <x v="2"/>
    <n v="778"/>
    <x v="2"/>
    <x v="1"/>
    <x v="1"/>
    <n v="180249.94"/>
    <x v="0"/>
    <x v="4"/>
    <x v="3"/>
  </r>
  <r>
    <n v="15726945"/>
    <s v="Andreev"/>
    <x v="0"/>
    <x v="0"/>
    <n v="72"/>
    <x v="2"/>
    <x v="2"/>
    <n v="0"/>
    <x v="0"/>
    <x v="2"/>
    <n v="677"/>
    <x v="2"/>
    <x v="0"/>
    <x v="0"/>
    <n v="153604.44"/>
    <x v="1"/>
    <x v="2"/>
    <x v="1"/>
  </r>
  <r>
    <n v="15794276"/>
    <s v="Steele"/>
    <x v="0"/>
    <x v="0"/>
    <n v="64"/>
    <x v="2"/>
    <x v="6"/>
    <n v="0"/>
    <x v="0"/>
    <x v="0"/>
    <n v="588"/>
    <x v="1"/>
    <x v="0"/>
    <x v="0"/>
    <n v="189703.65"/>
    <x v="1"/>
    <x v="4"/>
    <x v="2"/>
  </r>
  <r>
    <n v="15568328"/>
    <s v="Black"/>
    <x v="0"/>
    <x v="0"/>
    <n v="22"/>
    <x v="1"/>
    <x v="5"/>
    <n v="0"/>
    <x v="0"/>
    <x v="2"/>
    <n v="488"/>
    <x v="4"/>
    <x v="0"/>
    <x v="0"/>
    <n v="66393.89"/>
    <x v="1"/>
    <x v="1"/>
    <x v="1"/>
  </r>
  <r>
    <n v="15604355"/>
    <s v="Shand"/>
    <x v="0"/>
    <x v="1"/>
    <n v="39"/>
    <x v="0"/>
    <x v="1"/>
    <n v="97700.02"/>
    <x v="1"/>
    <x v="0"/>
    <n v="519"/>
    <x v="1"/>
    <x v="0"/>
    <x v="0"/>
    <n v="30709.03"/>
    <x v="1"/>
    <x v="3"/>
    <x v="0"/>
  </r>
  <r>
    <n v="15735788"/>
    <s v="Chiagoziem"/>
    <x v="0"/>
    <x v="1"/>
    <n v="31"/>
    <x v="0"/>
    <x v="5"/>
    <n v="0"/>
    <x v="0"/>
    <x v="2"/>
    <n v="709"/>
    <x v="2"/>
    <x v="0"/>
    <x v="0"/>
    <n v="71009.84"/>
    <x v="1"/>
    <x v="1"/>
    <x v="1"/>
  </r>
  <r>
    <n v="15618255"/>
    <s v="Fedorov"/>
    <x v="2"/>
    <x v="0"/>
    <n v="56"/>
    <x v="0"/>
    <x v="5"/>
    <n v="103244.86"/>
    <x v="2"/>
    <x v="2"/>
    <n v="642"/>
    <x v="0"/>
    <x v="0"/>
    <x v="1"/>
    <n v="143049.72"/>
    <x v="0"/>
    <x v="2"/>
    <x v="1"/>
  </r>
  <r>
    <n v="15720941"/>
    <s v="Tien"/>
    <x v="2"/>
    <x v="1"/>
    <n v="34"/>
    <x v="0"/>
    <x v="2"/>
    <n v="147833.29999999999"/>
    <x v="2"/>
    <x v="2"/>
    <n v="710"/>
    <x v="2"/>
    <x v="1"/>
    <x v="0"/>
    <n v="1561.58"/>
    <x v="1"/>
    <x v="3"/>
    <x v="1"/>
  </r>
  <r>
    <n v="15769110"/>
    <s v="Stehle"/>
    <x v="0"/>
    <x v="0"/>
    <n v="46"/>
    <x v="0"/>
    <x v="8"/>
    <n v="0"/>
    <x v="0"/>
    <x v="2"/>
    <n v="653"/>
    <x v="0"/>
    <x v="0"/>
    <x v="1"/>
    <n v="49707.85"/>
    <x v="1"/>
    <x v="3"/>
    <x v="2"/>
  </r>
  <r>
    <n v="15576094"/>
    <s v="Sung"/>
    <x v="0"/>
    <x v="1"/>
    <n v="71"/>
    <x v="2"/>
    <x v="10"/>
    <n v="0"/>
    <x v="0"/>
    <x v="2"/>
    <n v="743"/>
    <x v="2"/>
    <x v="1"/>
    <x v="0"/>
    <n v="29837.65"/>
    <x v="1"/>
    <x v="3"/>
    <x v="0"/>
  </r>
  <r>
    <n v="15756150"/>
    <s v="Alexander"/>
    <x v="0"/>
    <x v="0"/>
    <n v="39"/>
    <x v="0"/>
    <x v="0"/>
    <n v="0"/>
    <x v="0"/>
    <x v="2"/>
    <n v="418"/>
    <x v="4"/>
    <x v="1"/>
    <x v="1"/>
    <n v="9041.7099999999991"/>
    <x v="1"/>
    <x v="3"/>
    <x v="0"/>
  </r>
  <r>
    <n v="15719579"/>
    <s v="McIntosh"/>
    <x v="2"/>
    <x v="0"/>
    <n v="33"/>
    <x v="0"/>
    <x v="9"/>
    <n v="84521.48"/>
    <x v="1"/>
    <x v="2"/>
    <n v="670"/>
    <x v="2"/>
    <x v="1"/>
    <x v="0"/>
    <n v="198017.05"/>
    <x v="1"/>
    <x v="4"/>
    <x v="3"/>
  </r>
  <r>
    <n v="15748854"/>
    <s v="Sung"/>
    <x v="2"/>
    <x v="0"/>
    <n v="28"/>
    <x v="1"/>
    <x v="8"/>
    <n v="91938.31"/>
    <x v="1"/>
    <x v="0"/>
    <n v="723"/>
    <x v="2"/>
    <x v="0"/>
    <x v="1"/>
    <n v="143481.85"/>
    <x v="1"/>
    <x v="2"/>
    <x v="2"/>
  </r>
  <r>
    <n v="15612455"/>
    <s v="Yao"/>
    <x v="2"/>
    <x v="1"/>
    <n v="45"/>
    <x v="0"/>
    <x v="5"/>
    <n v="124240.93"/>
    <x v="2"/>
    <x v="0"/>
    <n v="549"/>
    <x v="1"/>
    <x v="0"/>
    <x v="0"/>
    <n v="146372.51"/>
    <x v="1"/>
    <x v="2"/>
    <x v="1"/>
  </r>
  <r>
    <n v="15664802"/>
    <s v="Chinweuba"/>
    <x v="0"/>
    <x v="0"/>
    <n v="42"/>
    <x v="0"/>
    <x v="8"/>
    <n v="0"/>
    <x v="0"/>
    <x v="2"/>
    <n v="543"/>
    <x v="1"/>
    <x v="1"/>
    <x v="1"/>
    <n v="101905.34"/>
    <x v="1"/>
    <x v="0"/>
    <x v="2"/>
  </r>
  <r>
    <n v="15735687"/>
    <s v="Chinweuba"/>
    <x v="1"/>
    <x v="1"/>
    <n v="37"/>
    <x v="0"/>
    <x v="0"/>
    <n v="157084.99"/>
    <x v="2"/>
    <x v="0"/>
    <n v="595"/>
    <x v="1"/>
    <x v="0"/>
    <x v="1"/>
    <n v="134767.13"/>
    <x v="1"/>
    <x v="2"/>
    <x v="0"/>
  </r>
  <r>
    <n v="15664734"/>
    <s v="T'ao"/>
    <x v="2"/>
    <x v="0"/>
    <n v="25"/>
    <x v="1"/>
    <x v="6"/>
    <n v="108244.82"/>
    <x v="2"/>
    <x v="2"/>
    <n v="673"/>
    <x v="2"/>
    <x v="0"/>
    <x v="0"/>
    <n v="103573.96"/>
    <x v="1"/>
    <x v="0"/>
    <x v="2"/>
  </r>
  <r>
    <n v="15767894"/>
    <s v="Ch'ien"/>
    <x v="0"/>
    <x v="0"/>
    <n v="21"/>
    <x v="1"/>
    <x v="9"/>
    <n v="0"/>
    <x v="0"/>
    <x v="2"/>
    <n v="741"/>
    <x v="2"/>
    <x v="1"/>
    <x v="0"/>
    <n v="139259.54"/>
    <x v="1"/>
    <x v="2"/>
    <x v="3"/>
  </r>
  <r>
    <n v="15666884"/>
    <s v="Su"/>
    <x v="2"/>
    <x v="0"/>
    <n v="41"/>
    <x v="0"/>
    <x v="8"/>
    <n v="82161.7"/>
    <x v="1"/>
    <x v="2"/>
    <n v="508"/>
    <x v="1"/>
    <x v="0"/>
    <x v="1"/>
    <n v="187776.49"/>
    <x v="1"/>
    <x v="4"/>
    <x v="2"/>
  </r>
  <r>
    <n v="15750156"/>
    <s v="Yu"/>
    <x v="2"/>
    <x v="1"/>
    <n v="59"/>
    <x v="0"/>
    <x v="0"/>
    <n v="104568.41"/>
    <x v="2"/>
    <x v="0"/>
    <n v="662"/>
    <x v="2"/>
    <x v="0"/>
    <x v="1"/>
    <n v="8059.44"/>
    <x v="0"/>
    <x v="3"/>
    <x v="0"/>
  </r>
  <r>
    <n v="15751120"/>
    <s v="Loyau"/>
    <x v="0"/>
    <x v="0"/>
    <n v="36"/>
    <x v="0"/>
    <x v="0"/>
    <n v="119912.46"/>
    <x v="2"/>
    <x v="0"/>
    <n v="752"/>
    <x v="2"/>
    <x v="0"/>
    <x v="1"/>
    <n v="124354.92"/>
    <x v="1"/>
    <x v="0"/>
    <x v="0"/>
  </r>
  <r>
    <n v="15575748"/>
    <s v="Conti"/>
    <x v="0"/>
    <x v="1"/>
    <n v="36"/>
    <x v="0"/>
    <x v="9"/>
    <n v="68881.59"/>
    <x v="1"/>
    <x v="2"/>
    <n v="809"/>
    <x v="3"/>
    <x v="1"/>
    <x v="0"/>
    <n v="109135.11"/>
    <x v="1"/>
    <x v="0"/>
    <x v="3"/>
  </r>
  <r>
    <n v="15714610"/>
    <s v="Alexeeva"/>
    <x v="1"/>
    <x v="1"/>
    <n v="30"/>
    <x v="0"/>
    <x v="0"/>
    <n v="0"/>
    <x v="0"/>
    <x v="2"/>
    <n v="575"/>
    <x v="1"/>
    <x v="0"/>
    <x v="0"/>
    <n v="82222.86"/>
    <x v="1"/>
    <x v="1"/>
    <x v="0"/>
  </r>
  <r>
    <n v="15720305"/>
    <s v="Power"/>
    <x v="1"/>
    <x v="0"/>
    <n v="40"/>
    <x v="0"/>
    <x v="1"/>
    <n v="86376.29"/>
    <x v="1"/>
    <x v="0"/>
    <n v="591"/>
    <x v="1"/>
    <x v="1"/>
    <x v="0"/>
    <n v="136767.16"/>
    <x v="0"/>
    <x v="2"/>
    <x v="0"/>
  </r>
  <r>
    <n v="15678129"/>
    <s v="Hill"/>
    <x v="1"/>
    <x v="0"/>
    <n v="45"/>
    <x v="0"/>
    <x v="9"/>
    <n v="150840.03"/>
    <x v="2"/>
    <x v="2"/>
    <n v="643"/>
    <x v="0"/>
    <x v="0"/>
    <x v="1"/>
    <n v="155516.35"/>
    <x v="1"/>
    <x v="2"/>
    <x v="3"/>
  </r>
  <r>
    <n v="15566633"/>
    <s v="Freeman"/>
    <x v="2"/>
    <x v="1"/>
    <n v="55"/>
    <x v="0"/>
    <x v="2"/>
    <n v="155059.1"/>
    <x v="2"/>
    <x v="2"/>
    <n v="698"/>
    <x v="2"/>
    <x v="0"/>
    <x v="0"/>
    <n v="144584.29"/>
    <x v="1"/>
    <x v="2"/>
    <x v="1"/>
  </r>
  <r>
    <n v="15680436"/>
    <s v="Hsing"/>
    <x v="0"/>
    <x v="0"/>
    <n v="29"/>
    <x v="1"/>
    <x v="4"/>
    <n v="0"/>
    <x v="0"/>
    <x v="2"/>
    <n v="496"/>
    <x v="4"/>
    <x v="0"/>
    <x v="1"/>
    <n v="164806.89000000001"/>
    <x v="1"/>
    <x v="2"/>
    <x v="2"/>
  </r>
  <r>
    <n v="15674343"/>
    <s v="Esposito"/>
    <x v="0"/>
    <x v="1"/>
    <n v="44"/>
    <x v="0"/>
    <x v="2"/>
    <n v="78128.13"/>
    <x v="1"/>
    <x v="2"/>
    <n v="597"/>
    <x v="1"/>
    <x v="1"/>
    <x v="0"/>
    <n v="109153.04"/>
    <x v="1"/>
    <x v="0"/>
    <x v="1"/>
  </r>
  <r>
    <n v="15658890"/>
    <s v="Belonwu"/>
    <x v="2"/>
    <x v="1"/>
    <n v="46"/>
    <x v="0"/>
    <x v="4"/>
    <n v="98899.76"/>
    <x v="1"/>
    <x v="2"/>
    <n v="603"/>
    <x v="0"/>
    <x v="0"/>
    <x v="0"/>
    <n v="86190.34"/>
    <x v="1"/>
    <x v="1"/>
    <x v="2"/>
  </r>
  <r>
    <n v="15599004"/>
    <s v="Tsao"/>
    <x v="1"/>
    <x v="1"/>
    <n v="37"/>
    <x v="0"/>
    <x v="1"/>
    <n v="0"/>
    <x v="0"/>
    <x v="0"/>
    <n v="655"/>
    <x v="0"/>
    <x v="0"/>
    <x v="0"/>
    <n v="106040.97"/>
    <x v="1"/>
    <x v="0"/>
    <x v="0"/>
  </r>
  <r>
    <n v="15726487"/>
    <s v="P'eng"/>
    <x v="0"/>
    <x v="1"/>
    <n v="63"/>
    <x v="2"/>
    <x v="5"/>
    <n v="160982.89000000001"/>
    <x v="2"/>
    <x v="0"/>
    <n v="431"/>
    <x v="4"/>
    <x v="0"/>
    <x v="0"/>
    <n v="168008.17"/>
    <x v="1"/>
    <x v="2"/>
    <x v="1"/>
  </r>
  <r>
    <n v="15698716"/>
    <s v="Baker"/>
    <x v="0"/>
    <x v="0"/>
    <n v="70"/>
    <x v="2"/>
    <x v="6"/>
    <n v="87926.24"/>
    <x v="1"/>
    <x v="2"/>
    <n v="620"/>
    <x v="0"/>
    <x v="0"/>
    <x v="1"/>
    <n v="33350.26"/>
    <x v="0"/>
    <x v="3"/>
    <x v="2"/>
  </r>
  <r>
    <n v="15710527"/>
    <s v="Matthews"/>
    <x v="0"/>
    <x v="0"/>
    <n v="35"/>
    <x v="0"/>
    <x v="4"/>
    <n v="0"/>
    <x v="0"/>
    <x v="0"/>
    <n v="782"/>
    <x v="3"/>
    <x v="0"/>
    <x v="0"/>
    <n v="119565.34"/>
    <x v="1"/>
    <x v="0"/>
    <x v="2"/>
  </r>
  <r>
    <n v="15655590"/>
    <s v="Garcia"/>
    <x v="1"/>
    <x v="1"/>
    <n v="46"/>
    <x v="0"/>
    <x v="0"/>
    <n v="79385.210000000006"/>
    <x v="1"/>
    <x v="2"/>
    <n v="581"/>
    <x v="1"/>
    <x v="1"/>
    <x v="1"/>
    <n v="188492.82"/>
    <x v="1"/>
    <x v="4"/>
    <x v="0"/>
  </r>
  <r>
    <n v="15732266"/>
    <s v="Field"/>
    <x v="2"/>
    <x v="1"/>
    <n v="53"/>
    <x v="0"/>
    <x v="8"/>
    <n v="127997.83"/>
    <x v="2"/>
    <x v="0"/>
    <n v="553"/>
    <x v="1"/>
    <x v="0"/>
    <x v="1"/>
    <n v="165378.66"/>
    <x v="0"/>
    <x v="2"/>
    <x v="2"/>
  </r>
  <r>
    <n v="15669326"/>
    <s v="Gordon"/>
    <x v="0"/>
    <x v="1"/>
    <n v="44"/>
    <x v="0"/>
    <x v="0"/>
    <n v="168396.34"/>
    <x v="2"/>
    <x v="0"/>
    <n v="658"/>
    <x v="0"/>
    <x v="0"/>
    <x v="0"/>
    <n v="14178.73"/>
    <x v="1"/>
    <x v="3"/>
    <x v="0"/>
  </r>
  <r>
    <n v="15672246"/>
    <s v="Jefferies"/>
    <x v="2"/>
    <x v="1"/>
    <n v="43"/>
    <x v="0"/>
    <x v="0"/>
    <n v="134896.03"/>
    <x v="2"/>
    <x v="0"/>
    <n v="686"/>
    <x v="2"/>
    <x v="0"/>
    <x v="0"/>
    <n v="97847.05"/>
    <x v="1"/>
    <x v="0"/>
    <x v="0"/>
  </r>
  <r>
    <n v="15620276"/>
    <s v="Palermo"/>
    <x v="1"/>
    <x v="1"/>
    <n v="36"/>
    <x v="0"/>
    <x v="5"/>
    <n v="0"/>
    <x v="0"/>
    <x v="1"/>
    <n v="539"/>
    <x v="1"/>
    <x v="0"/>
    <x v="0"/>
    <n v="118959.64"/>
    <x v="1"/>
    <x v="0"/>
    <x v="1"/>
  </r>
  <r>
    <n v="15640258"/>
    <s v="Chou"/>
    <x v="0"/>
    <x v="0"/>
    <n v="50"/>
    <x v="0"/>
    <x v="5"/>
    <n v="94238.75"/>
    <x v="1"/>
    <x v="2"/>
    <n v="685"/>
    <x v="2"/>
    <x v="0"/>
    <x v="0"/>
    <n v="50664.07"/>
    <x v="0"/>
    <x v="1"/>
    <x v="1"/>
  </r>
  <r>
    <n v="15740283"/>
    <s v="Ewing"/>
    <x v="0"/>
    <x v="1"/>
    <n v="29"/>
    <x v="1"/>
    <x v="1"/>
    <n v="0"/>
    <x v="0"/>
    <x v="2"/>
    <n v="850"/>
    <x v="3"/>
    <x v="1"/>
    <x v="1"/>
    <n v="152996.89000000001"/>
    <x v="1"/>
    <x v="2"/>
    <x v="0"/>
  </r>
  <r>
    <n v="15759717"/>
    <s v="Mazzi"/>
    <x v="1"/>
    <x v="0"/>
    <n v="39"/>
    <x v="0"/>
    <x v="3"/>
    <n v="0"/>
    <x v="0"/>
    <x v="2"/>
    <n v="763"/>
    <x v="2"/>
    <x v="0"/>
    <x v="1"/>
    <n v="19458.75"/>
    <x v="1"/>
    <x v="3"/>
    <x v="1"/>
  </r>
  <r>
    <n v="15620268"/>
    <s v="Thomson"/>
    <x v="2"/>
    <x v="1"/>
    <n v="43"/>
    <x v="0"/>
    <x v="6"/>
    <n v="212696.32000000001"/>
    <x v="2"/>
    <x v="0"/>
    <n v="634"/>
    <x v="0"/>
    <x v="0"/>
    <x v="1"/>
    <n v="115268.86"/>
    <x v="1"/>
    <x v="0"/>
    <x v="2"/>
  </r>
  <r>
    <n v="15743871"/>
    <s v="Nkemdirim"/>
    <x v="0"/>
    <x v="1"/>
    <n v="59"/>
    <x v="0"/>
    <x v="6"/>
    <n v="0"/>
    <x v="0"/>
    <x v="2"/>
    <n v="567"/>
    <x v="1"/>
    <x v="0"/>
    <x v="1"/>
    <n v="25843.7"/>
    <x v="0"/>
    <x v="3"/>
    <x v="2"/>
  </r>
  <r>
    <n v="15614491"/>
    <s v="Lockyer"/>
    <x v="0"/>
    <x v="1"/>
    <n v="39"/>
    <x v="0"/>
    <x v="6"/>
    <n v="139153.68"/>
    <x v="2"/>
    <x v="2"/>
    <n v="539"/>
    <x v="1"/>
    <x v="0"/>
    <x v="1"/>
    <n v="147662.32999999999"/>
    <x v="1"/>
    <x v="2"/>
    <x v="2"/>
  </r>
  <r>
    <n v="15595047"/>
    <s v="Murray"/>
    <x v="0"/>
    <x v="1"/>
    <n v="41"/>
    <x v="0"/>
    <x v="3"/>
    <n v="0"/>
    <x v="0"/>
    <x v="2"/>
    <n v="764"/>
    <x v="2"/>
    <x v="1"/>
    <x v="1"/>
    <n v="134878.34"/>
    <x v="1"/>
    <x v="2"/>
    <x v="1"/>
  </r>
  <r>
    <n v="15732334"/>
    <s v="Black"/>
    <x v="0"/>
    <x v="0"/>
    <n v="40"/>
    <x v="0"/>
    <x v="10"/>
    <n v="0"/>
    <x v="0"/>
    <x v="2"/>
    <n v="653"/>
    <x v="0"/>
    <x v="0"/>
    <x v="1"/>
    <n v="35795.85"/>
    <x v="1"/>
    <x v="3"/>
    <x v="0"/>
  </r>
  <r>
    <n v="15701206"/>
    <s v="Torreggiani"/>
    <x v="1"/>
    <x v="1"/>
    <n v="44"/>
    <x v="0"/>
    <x v="8"/>
    <n v="0"/>
    <x v="0"/>
    <x v="2"/>
    <n v="566"/>
    <x v="1"/>
    <x v="0"/>
    <x v="1"/>
    <n v="66462.789999999994"/>
    <x v="1"/>
    <x v="1"/>
    <x v="2"/>
  </r>
  <r>
    <n v="15581280"/>
    <s v="Atkinson"/>
    <x v="2"/>
    <x v="1"/>
    <n v="29"/>
    <x v="1"/>
    <x v="5"/>
    <n v="92887.13"/>
    <x v="1"/>
    <x v="0"/>
    <n v="714"/>
    <x v="2"/>
    <x v="0"/>
    <x v="0"/>
    <n v="69578.490000000005"/>
    <x v="1"/>
    <x v="1"/>
    <x v="1"/>
  </r>
  <r>
    <n v="15651943"/>
    <s v="Richards"/>
    <x v="1"/>
    <x v="0"/>
    <n v="65"/>
    <x v="2"/>
    <x v="1"/>
    <n v="0"/>
    <x v="0"/>
    <x v="2"/>
    <n v="580"/>
    <x v="1"/>
    <x v="1"/>
    <x v="0"/>
    <n v="103182.46"/>
    <x v="1"/>
    <x v="0"/>
    <x v="0"/>
  </r>
  <r>
    <n v="15609545"/>
    <s v="Azubuike"/>
    <x v="0"/>
    <x v="1"/>
    <n v="29"/>
    <x v="1"/>
    <x v="8"/>
    <n v="83442.98"/>
    <x v="1"/>
    <x v="0"/>
    <n v="548"/>
    <x v="1"/>
    <x v="1"/>
    <x v="0"/>
    <n v="177017.39"/>
    <x v="1"/>
    <x v="4"/>
    <x v="2"/>
  </r>
  <r>
    <n v="15658548"/>
    <s v="Ignatiev"/>
    <x v="2"/>
    <x v="0"/>
    <n v="36"/>
    <x v="0"/>
    <x v="5"/>
    <n v="144773.29"/>
    <x v="2"/>
    <x v="2"/>
    <n v="646"/>
    <x v="0"/>
    <x v="0"/>
    <x v="1"/>
    <n v="53217.3"/>
    <x v="1"/>
    <x v="1"/>
    <x v="1"/>
  </r>
  <r>
    <n v="15626008"/>
    <s v="Miller"/>
    <x v="2"/>
    <x v="0"/>
    <n v="52"/>
    <x v="0"/>
    <x v="9"/>
    <n v="111973.97"/>
    <x v="2"/>
    <x v="0"/>
    <n v="622"/>
    <x v="0"/>
    <x v="0"/>
    <x v="0"/>
    <n v="162756.29"/>
    <x v="0"/>
    <x v="2"/>
    <x v="3"/>
  </r>
  <r>
    <n v="15774133"/>
    <s v="Cox"/>
    <x v="0"/>
    <x v="0"/>
    <n v="35"/>
    <x v="0"/>
    <x v="2"/>
    <n v="178032.53"/>
    <x v="2"/>
    <x v="0"/>
    <n v="706"/>
    <x v="2"/>
    <x v="1"/>
    <x v="0"/>
    <n v="42181.68"/>
    <x v="1"/>
    <x v="3"/>
    <x v="1"/>
  </r>
  <r>
    <n v="15763798"/>
    <s v="McMillan"/>
    <x v="0"/>
    <x v="1"/>
    <n v="23"/>
    <x v="1"/>
    <x v="8"/>
    <n v="140007.19"/>
    <x v="2"/>
    <x v="0"/>
    <n v="680"/>
    <x v="2"/>
    <x v="1"/>
    <x v="0"/>
    <n v="31714.080000000002"/>
    <x v="1"/>
    <x v="3"/>
    <x v="2"/>
  </r>
  <r>
    <n v="15758013"/>
    <s v="Napolitano"/>
    <x v="0"/>
    <x v="1"/>
    <n v="37"/>
    <x v="0"/>
    <x v="8"/>
    <n v="98400.61"/>
    <x v="1"/>
    <x v="2"/>
    <n v="698"/>
    <x v="2"/>
    <x v="1"/>
    <x v="1"/>
    <n v="25017.279999999999"/>
    <x v="1"/>
    <x v="3"/>
    <x v="2"/>
  </r>
  <r>
    <n v="15705765"/>
    <s v="Lane"/>
    <x v="1"/>
    <x v="0"/>
    <n v="46"/>
    <x v="0"/>
    <x v="1"/>
    <n v="0"/>
    <x v="0"/>
    <x v="2"/>
    <n v="581"/>
    <x v="1"/>
    <x v="0"/>
    <x v="1"/>
    <n v="104272.04"/>
    <x v="1"/>
    <x v="0"/>
    <x v="0"/>
  </r>
  <r>
    <n v="15648362"/>
    <s v="Kennedy"/>
    <x v="2"/>
    <x v="1"/>
    <n v="45"/>
    <x v="0"/>
    <x v="6"/>
    <n v="108924.33"/>
    <x v="2"/>
    <x v="2"/>
    <n v="728"/>
    <x v="2"/>
    <x v="0"/>
    <x v="1"/>
    <n v="84300.4"/>
    <x v="0"/>
    <x v="1"/>
    <x v="2"/>
  </r>
  <r>
    <n v="15761102"/>
    <s v="T'ao"/>
    <x v="1"/>
    <x v="0"/>
    <n v="32"/>
    <x v="0"/>
    <x v="4"/>
    <n v="132835.56"/>
    <x v="2"/>
    <x v="0"/>
    <n v="707"/>
    <x v="2"/>
    <x v="1"/>
    <x v="1"/>
    <n v="136877.24"/>
    <x v="1"/>
    <x v="2"/>
    <x v="2"/>
  </r>
  <r>
    <n v="15610165"/>
    <s v="Hsiung"/>
    <x v="0"/>
    <x v="0"/>
    <n v="26"/>
    <x v="1"/>
    <x v="1"/>
    <n v="0"/>
    <x v="0"/>
    <x v="2"/>
    <n v="761"/>
    <x v="2"/>
    <x v="0"/>
    <x v="0"/>
    <n v="199409.19"/>
    <x v="1"/>
    <x v="4"/>
    <x v="0"/>
  </r>
  <r>
    <n v="15723717"/>
    <s v="Heath"/>
    <x v="2"/>
    <x v="1"/>
    <n v="41"/>
    <x v="0"/>
    <x v="1"/>
    <n v="118334.44"/>
    <x v="2"/>
    <x v="0"/>
    <n v="483"/>
    <x v="4"/>
    <x v="1"/>
    <x v="1"/>
    <n v="163147.99"/>
    <x v="0"/>
    <x v="2"/>
    <x v="0"/>
  </r>
  <r>
    <n v="15654611"/>
    <s v="Parry"/>
    <x v="2"/>
    <x v="0"/>
    <n v="25"/>
    <x v="1"/>
    <x v="9"/>
    <n v="81732.88"/>
    <x v="1"/>
    <x v="2"/>
    <n v="736"/>
    <x v="2"/>
    <x v="0"/>
    <x v="1"/>
    <n v="136497.28"/>
    <x v="1"/>
    <x v="2"/>
    <x v="3"/>
  </r>
  <r>
    <n v="15659736"/>
    <s v="Herbert"/>
    <x v="2"/>
    <x v="1"/>
    <n v="66"/>
    <x v="2"/>
    <x v="8"/>
    <n v="121411.9"/>
    <x v="2"/>
    <x v="0"/>
    <n v="716"/>
    <x v="2"/>
    <x v="1"/>
    <x v="1"/>
    <n v="10070.4"/>
    <x v="0"/>
    <x v="3"/>
    <x v="2"/>
  </r>
  <r>
    <n v="15603170"/>
    <s v="Kang"/>
    <x v="0"/>
    <x v="1"/>
    <n v="32"/>
    <x v="0"/>
    <x v="9"/>
    <n v="121455.65"/>
    <x v="2"/>
    <x v="0"/>
    <n v="654"/>
    <x v="0"/>
    <x v="0"/>
    <x v="1"/>
    <n v="190068.53"/>
    <x v="0"/>
    <x v="4"/>
    <x v="3"/>
  </r>
  <r>
    <n v="15786167"/>
    <s v="Andreyeva"/>
    <x v="1"/>
    <x v="1"/>
    <n v="20"/>
    <x v="1"/>
    <x v="8"/>
    <n v="0"/>
    <x v="0"/>
    <x v="2"/>
    <n v="649"/>
    <x v="0"/>
    <x v="0"/>
    <x v="0"/>
    <n v="58309.54"/>
    <x v="1"/>
    <x v="1"/>
    <x v="2"/>
  </r>
  <r>
    <n v="15671915"/>
    <s v="Bowen"/>
    <x v="0"/>
    <x v="1"/>
    <n v="46"/>
    <x v="0"/>
    <x v="8"/>
    <n v="0"/>
    <x v="0"/>
    <x v="2"/>
    <n v="649"/>
    <x v="0"/>
    <x v="0"/>
    <x v="0"/>
    <n v="76946.600000000006"/>
    <x v="1"/>
    <x v="1"/>
    <x v="2"/>
  </r>
  <r>
    <n v="15794792"/>
    <s v="Golubev"/>
    <x v="0"/>
    <x v="0"/>
    <n v="31"/>
    <x v="0"/>
    <x v="2"/>
    <n v="117989.75999999999"/>
    <x v="2"/>
    <x v="0"/>
    <n v="612"/>
    <x v="0"/>
    <x v="0"/>
    <x v="0"/>
    <n v="54129.86"/>
    <x v="1"/>
    <x v="1"/>
    <x v="1"/>
  </r>
  <r>
    <n v="15652789"/>
    <s v="Hancock"/>
    <x v="1"/>
    <x v="1"/>
    <n v="40"/>
    <x v="0"/>
    <x v="7"/>
    <n v="0"/>
    <x v="0"/>
    <x v="2"/>
    <n v="657"/>
    <x v="0"/>
    <x v="0"/>
    <x v="0"/>
    <n v="52990.7"/>
    <x v="1"/>
    <x v="1"/>
    <x v="3"/>
  </r>
  <r>
    <n v="15739168"/>
    <s v="Fowler"/>
    <x v="0"/>
    <x v="0"/>
    <n v="31"/>
    <x v="0"/>
    <x v="8"/>
    <n v="137411.29"/>
    <x v="2"/>
    <x v="0"/>
    <n v="511"/>
    <x v="1"/>
    <x v="1"/>
    <x v="0"/>
    <n v="161854.98000000001"/>
    <x v="1"/>
    <x v="2"/>
    <x v="2"/>
  </r>
  <r>
    <n v="15719950"/>
    <s v="Sutherland"/>
    <x v="0"/>
    <x v="1"/>
    <n v="61"/>
    <x v="2"/>
    <x v="7"/>
    <n v="73688.2"/>
    <x v="1"/>
    <x v="0"/>
    <n v="682"/>
    <x v="2"/>
    <x v="0"/>
    <x v="0"/>
    <n v="172141.33"/>
    <x v="1"/>
    <x v="4"/>
    <x v="3"/>
  </r>
  <r>
    <n v="15743818"/>
    <s v="Rowley"/>
    <x v="1"/>
    <x v="1"/>
    <n v="58"/>
    <x v="0"/>
    <x v="9"/>
    <n v="122330.7"/>
    <x v="2"/>
    <x v="2"/>
    <n v="748"/>
    <x v="2"/>
    <x v="1"/>
    <x v="0"/>
    <n v="124429.19"/>
    <x v="1"/>
    <x v="0"/>
    <x v="3"/>
  </r>
  <r>
    <n v="15717937"/>
    <s v="Gibbons"/>
    <x v="2"/>
    <x v="1"/>
    <n v="43"/>
    <x v="0"/>
    <x v="8"/>
    <n v="99906.89"/>
    <x v="1"/>
    <x v="0"/>
    <n v="554"/>
    <x v="1"/>
    <x v="1"/>
    <x v="1"/>
    <n v="24983.39"/>
    <x v="1"/>
    <x v="3"/>
    <x v="2"/>
  </r>
  <r>
    <n v="15602841"/>
    <s v="Lockett"/>
    <x v="1"/>
    <x v="0"/>
    <n v="28"/>
    <x v="1"/>
    <x v="8"/>
    <n v="0"/>
    <x v="0"/>
    <x v="2"/>
    <n v="794"/>
    <x v="3"/>
    <x v="1"/>
    <x v="0"/>
    <n v="86699.98"/>
    <x v="1"/>
    <x v="1"/>
    <x v="2"/>
  </r>
  <r>
    <n v="15619972"/>
    <s v="Akabueze"/>
    <x v="0"/>
    <x v="0"/>
    <n v="47"/>
    <x v="0"/>
    <x v="9"/>
    <n v="167664.82999999999"/>
    <x v="2"/>
    <x v="0"/>
    <n v="807"/>
    <x v="3"/>
    <x v="1"/>
    <x v="1"/>
    <n v="125440.11"/>
    <x v="0"/>
    <x v="0"/>
    <x v="3"/>
  </r>
  <r>
    <n v="15796114"/>
    <s v="Phelps"/>
    <x v="0"/>
    <x v="0"/>
    <n v="34"/>
    <x v="0"/>
    <x v="3"/>
    <n v="141525.54999999999"/>
    <x v="2"/>
    <x v="0"/>
    <n v="594"/>
    <x v="1"/>
    <x v="1"/>
    <x v="1"/>
    <n v="9443.15"/>
    <x v="1"/>
    <x v="3"/>
    <x v="1"/>
  </r>
  <r>
    <n v="15633546"/>
    <s v="Frederick"/>
    <x v="1"/>
    <x v="0"/>
    <n v="33"/>
    <x v="0"/>
    <x v="6"/>
    <n v="124832.51"/>
    <x v="2"/>
    <x v="0"/>
    <n v="652"/>
    <x v="0"/>
    <x v="0"/>
    <x v="1"/>
    <n v="195877.06"/>
    <x v="1"/>
    <x v="4"/>
    <x v="2"/>
  </r>
  <r>
    <n v="15758755"/>
    <s v="Beneventi"/>
    <x v="0"/>
    <x v="0"/>
    <n v="34"/>
    <x v="0"/>
    <x v="9"/>
    <n v="132121.71"/>
    <x v="2"/>
    <x v="0"/>
    <n v="729"/>
    <x v="2"/>
    <x v="1"/>
    <x v="0"/>
    <n v="105409.31"/>
    <x v="1"/>
    <x v="0"/>
    <x v="3"/>
  </r>
  <r>
    <n v="15695168"/>
    <s v="Bruce"/>
    <x v="0"/>
    <x v="1"/>
    <n v="39"/>
    <x v="0"/>
    <x v="0"/>
    <n v="0"/>
    <x v="0"/>
    <x v="2"/>
    <n v="625"/>
    <x v="0"/>
    <x v="0"/>
    <x v="1"/>
    <n v="100403.05"/>
    <x v="1"/>
    <x v="0"/>
    <x v="0"/>
  </r>
  <r>
    <n v="15754342"/>
    <s v="Green"/>
    <x v="2"/>
    <x v="0"/>
    <n v="60"/>
    <x v="2"/>
    <x v="10"/>
    <n v="78539.839999999997"/>
    <x v="1"/>
    <x v="0"/>
    <n v="597"/>
    <x v="1"/>
    <x v="1"/>
    <x v="0"/>
    <n v="48502.879999999997"/>
    <x v="1"/>
    <x v="3"/>
    <x v="0"/>
  </r>
  <r>
    <n v="15756610"/>
    <s v="Carlson"/>
    <x v="2"/>
    <x v="0"/>
    <n v="38"/>
    <x v="0"/>
    <x v="8"/>
    <n v="123770.46"/>
    <x v="2"/>
    <x v="0"/>
    <n v="657"/>
    <x v="0"/>
    <x v="1"/>
    <x v="1"/>
    <n v="47019.66"/>
    <x v="0"/>
    <x v="3"/>
    <x v="2"/>
  </r>
  <r>
    <n v="15640917"/>
    <s v="Tang"/>
    <x v="0"/>
    <x v="1"/>
    <n v="43"/>
    <x v="0"/>
    <x v="8"/>
    <n v="0"/>
    <x v="0"/>
    <x v="2"/>
    <n v="633"/>
    <x v="0"/>
    <x v="0"/>
    <x v="0"/>
    <n v="48249.88"/>
    <x v="1"/>
    <x v="3"/>
    <x v="2"/>
  </r>
  <r>
    <n v="15663164"/>
    <s v="Yudin"/>
    <x v="2"/>
    <x v="1"/>
    <n v="49"/>
    <x v="0"/>
    <x v="3"/>
    <n v="116150.65"/>
    <x v="2"/>
    <x v="1"/>
    <n v="663"/>
    <x v="2"/>
    <x v="0"/>
    <x v="0"/>
    <n v="84358.71"/>
    <x v="0"/>
    <x v="1"/>
    <x v="1"/>
  </r>
  <r>
    <n v="15616811"/>
    <s v="MacDonald"/>
    <x v="0"/>
    <x v="1"/>
    <n v="47"/>
    <x v="0"/>
    <x v="10"/>
    <n v="160729.1"/>
    <x v="2"/>
    <x v="0"/>
    <n v="535"/>
    <x v="1"/>
    <x v="1"/>
    <x v="0"/>
    <n v="145986.35"/>
    <x v="1"/>
    <x v="2"/>
    <x v="0"/>
  </r>
  <r>
    <n v="15610781"/>
    <s v="Watt"/>
    <x v="0"/>
    <x v="0"/>
    <n v="29"/>
    <x v="1"/>
    <x v="7"/>
    <n v="88378.6"/>
    <x v="1"/>
    <x v="0"/>
    <n v="702"/>
    <x v="2"/>
    <x v="0"/>
    <x v="1"/>
    <n v="88550.28"/>
    <x v="1"/>
    <x v="1"/>
    <x v="3"/>
  </r>
  <r>
    <n v="15600911"/>
    <s v="Mbadiwe"/>
    <x v="0"/>
    <x v="1"/>
    <n v="33"/>
    <x v="0"/>
    <x v="0"/>
    <n v="182888.08"/>
    <x v="2"/>
    <x v="0"/>
    <n v="712"/>
    <x v="2"/>
    <x v="0"/>
    <x v="1"/>
    <n v="3061"/>
    <x v="1"/>
    <x v="3"/>
    <x v="0"/>
  </r>
  <r>
    <n v="15629603"/>
    <s v="Chuang"/>
    <x v="0"/>
    <x v="1"/>
    <n v="31"/>
    <x v="0"/>
    <x v="2"/>
    <n v="0"/>
    <x v="0"/>
    <x v="2"/>
    <n v="607"/>
    <x v="0"/>
    <x v="0"/>
    <x v="0"/>
    <n v="43196.5"/>
    <x v="1"/>
    <x v="3"/>
    <x v="1"/>
  </r>
  <r>
    <n v="15714981"/>
    <s v="Sabbatini"/>
    <x v="0"/>
    <x v="1"/>
    <n v="37"/>
    <x v="0"/>
    <x v="4"/>
    <n v="0"/>
    <x v="0"/>
    <x v="0"/>
    <n v="476"/>
    <x v="4"/>
    <x v="0"/>
    <x v="0"/>
    <n v="55775.839999999997"/>
    <x v="0"/>
    <x v="1"/>
    <x v="2"/>
  </r>
  <r>
    <n v="15775892"/>
    <s v="Caldwell"/>
    <x v="1"/>
    <x v="0"/>
    <n v="23"/>
    <x v="1"/>
    <x v="2"/>
    <n v="85600.08"/>
    <x v="1"/>
    <x v="0"/>
    <n v="748"/>
    <x v="2"/>
    <x v="1"/>
    <x v="1"/>
    <n v="134077.71"/>
    <x v="1"/>
    <x v="2"/>
    <x v="1"/>
  </r>
  <r>
    <n v="15782778"/>
    <s v="Ewers"/>
    <x v="0"/>
    <x v="1"/>
    <n v="35"/>
    <x v="0"/>
    <x v="4"/>
    <n v="0"/>
    <x v="0"/>
    <x v="2"/>
    <n v="815"/>
    <x v="3"/>
    <x v="1"/>
    <x v="0"/>
    <n v="198490.33"/>
    <x v="1"/>
    <x v="4"/>
    <x v="2"/>
  </r>
  <r>
    <n v="15786643"/>
    <s v="Tsao"/>
    <x v="0"/>
    <x v="1"/>
    <n v="32"/>
    <x v="0"/>
    <x v="7"/>
    <n v="0"/>
    <x v="0"/>
    <x v="2"/>
    <n v="602"/>
    <x v="0"/>
    <x v="0"/>
    <x v="0"/>
    <n v="116052.92"/>
    <x v="1"/>
    <x v="0"/>
    <x v="3"/>
  </r>
  <r>
    <n v="15595657"/>
    <s v="Hannam"/>
    <x v="2"/>
    <x v="1"/>
    <n v="40"/>
    <x v="0"/>
    <x v="4"/>
    <n v="95001.33"/>
    <x v="1"/>
    <x v="0"/>
    <n v="649"/>
    <x v="0"/>
    <x v="1"/>
    <x v="0"/>
    <n v="123202.99"/>
    <x v="1"/>
    <x v="0"/>
    <x v="2"/>
  </r>
  <r>
    <n v="15743673"/>
    <s v="Wood"/>
    <x v="1"/>
    <x v="1"/>
    <n v="27"/>
    <x v="1"/>
    <x v="0"/>
    <n v="113873.22"/>
    <x v="2"/>
    <x v="0"/>
    <n v="551"/>
    <x v="1"/>
    <x v="0"/>
    <x v="0"/>
    <n v="85129.77"/>
    <x v="0"/>
    <x v="1"/>
    <x v="0"/>
  </r>
  <r>
    <n v="15634310"/>
    <s v="Ko"/>
    <x v="0"/>
    <x v="1"/>
    <n v="30"/>
    <x v="0"/>
    <x v="5"/>
    <n v="0"/>
    <x v="0"/>
    <x v="2"/>
    <n v="509"/>
    <x v="1"/>
    <x v="0"/>
    <x v="1"/>
    <n v="180598.86"/>
    <x v="1"/>
    <x v="4"/>
    <x v="1"/>
  </r>
  <r>
    <n v="15790809"/>
    <s v="Lo Duca"/>
    <x v="1"/>
    <x v="1"/>
    <n v="40"/>
    <x v="0"/>
    <x v="3"/>
    <n v="74896.92"/>
    <x v="1"/>
    <x v="0"/>
    <n v="685"/>
    <x v="2"/>
    <x v="0"/>
    <x v="1"/>
    <n v="198694.2"/>
    <x v="1"/>
    <x v="4"/>
    <x v="1"/>
  </r>
  <r>
    <n v="15668695"/>
    <s v="Endrizzi"/>
    <x v="0"/>
    <x v="0"/>
    <n v="22"/>
    <x v="1"/>
    <x v="8"/>
    <n v="89492.62"/>
    <x v="1"/>
    <x v="0"/>
    <n v="536"/>
    <x v="1"/>
    <x v="1"/>
    <x v="1"/>
    <n v="42934.43"/>
    <x v="1"/>
    <x v="3"/>
    <x v="2"/>
  </r>
  <r>
    <n v="15669281"/>
    <s v="Ch'iu"/>
    <x v="1"/>
    <x v="1"/>
    <n v="38"/>
    <x v="0"/>
    <x v="6"/>
    <n v="128718.78"/>
    <x v="2"/>
    <x v="0"/>
    <n v="711"/>
    <x v="2"/>
    <x v="1"/>
    <x v="1"/>
    <n v="114793.45"/>
    <x v="1"/>
    <x v="0"/>
    <x v="2"/>
  </r>
  <r>
    <n v="15621031"/>
    <s v="Mofflin"/>
    <x v="1"/>
    <x v="1"/>
    <n v="27"/>
    <x v="1"/>
    <x v="2"/>
    <n v="0"/>
    <x v="0"/>
    <x v="2"/>
    <n v="761"/>
    <x v="2"/>
    <x v="0"/>
    <x v="1"/>
    <n v="63297.7"/>
    <x v="1"/>
    <x v="1"/>
    <x v="1"/>
  </r>
  <r>
    <n v="15720071"/>
    <s v="Fiorentini"/>
    <x v="0"/>
    <x v="0"/>
    <n v="49"/>
    <x v="0"/>
    <x v="6"/>
    <n v="0"/>
    <x v="0"/>
    <x v="0"/>
    <n v="535"/>
    <x v="1"/>
    <x v="1"/>
    <x v="1"/>
    <n v="61820.41"/>
    <x v="0"/>
    <x v="1"/>
    <x v="2"/>
  </r>
  <r>
    <n v="15792180"/>
    <s v="Chiekwugo"/>
    <x v="2"/>
    <x v="1"/>
    <n v="22"/>
    <x v="1"/>
    <x v="3"/>
    <n v="144954.75"/>
    <x v="2"/>
    <x v="2"/>
    <n v="566"/>
    <x v="1"/>
    <x v="0"/>
    <x v="1"/>
    <n v="102246"/>
    <x v="1"/>
    <x v="0"/>
    <x v="1"/>
  </r>
  <r>
    <n v="15813894"/>
    <s v="Bogle"/>
    <x v="1"/>
    <x v="1"/>
    <n v="21"/>
    <x v="1"/>
    <x v="9"/>
    <n v="0"/>
    <x v="0"/>
    <x v="2"/>
    <n v="620"/>
    <x v="0"/>
    <x v="1"/>
    <x v="1"/>
    <n v="154882.79"/>
    <x v="1"/>
    <x v="2"/>
    <x v="3"/>
  </r>
  <r>
    <n v="15669490"/>
    <s v="Ifeanacho"/>
    <x v="2"/>
    <x v="1"/>
    <n v="37"/>
    <x v="0"/>
    <x v="5"/>
    <n v="94001.61"/>
    <x v="1"/>
    <x v="2"/>
    <n v="837"/>
    <x v="3"/>
    <x v="0"/>
    <x v="1"/>
    <n v="140723.04999999999"/>
    <x v="1"/>
    <x v="2"/>
    <x v="1"/>
  </r>
  <r>
    <n v="15783030"/>
    <s v="Owens"/>
    <x v="0"/>
    <x v="0"/>
    <n v="40"/>
    <x v="0"/>
    <x v="3"/>
    <n v="0"/>
    <x v="0"/>
    <x v="0"/>
    <n v="685"/>
    <x v="2"/>
    <x v="0"/>
    <x v="1"/>
    <n v="72852.740000000005"/>
    <x v="0"/>
    <x v="1"/>
    <x v="1"/>
  </r>
  <r>
    <n v="15695792"/>
    <s v="Ch'ien"/>
    <x v="0"/>
    <x v="1"/>
    <n v="65"/>
    <x v="2"/>
    <x v="10"/>
    <n v="0"/>
    <x v="0"/>
    <x v="0"/>
    <n v="673"/>
    <x v="2"/>
    <x v="0"/>
    <x v="0"/>
    <n v="85733.33"/>
    <x v="1"/>
    <x v="1"/>
    <x v="0"/>
  </r>
  <r>
    <n v="15575676"/>
    <s v="Chung"/>
    <x v="0"/>
    <x v="1"/>
    <n v="24"/>
    <x v="1"/>
    <x v="1"/>
    <n v="0"/>
    <x v="0"/>
    <x v="2"/>
    <n v="638"/>
    <x v="0"/>
    <x v="1"/>
    <x v="0"/>
    <n v="162597.15"/>
    <x v="1"/>
    <x v="2"/>
    <x v="0"/>
  </r>
  <r>
    <n v="15627665"/>
    <s v="Sung"/>
    <x v="0"/>
    <x v="1"/>
    <n v="46"/>
    <x v="0"/>
    <x v="4"/>
    <n v="0"/>
    <x v="0"/>
    <x v="0"/>
    <n v="614"/>
    <x v="0"/>
    <x v="0"/>
    <x v="1"/>
    <n v="74379.570000000007"/>
    <x v="0"/>
    <x v="1"/>
    <x v="2"/>
  </r>
  <r>
    <n v="15814092"/>
    <s v="Wang"/>
    <x v="0"/>
    <x v="0"/>
    <n v="44"/>
    <x v="0"/>
    <x v="0"/>
    <n v="0"/>
    <x v="0"/>
    <x v="0"/>
    <n v="626"/>
    <x v="0"/>
    <x v="1"/>
    <x v="0"/>
    <n v="173117.22"/>
    <x v="0"/>
    <x v="4"/>
    <x v="0"/>
  </r>
  <r>
    <n v="15695225"/>
    <s v="Sun"/>
    <x v="1"/>
    <x v="1"/>
    <n v="38"/>
    <x v="0"/>
    <x v="2"/>
    <n v="0"/>
    <x v="0"/>
    <x v="2"/>
    <n v="834"/>
    <x v="3"/>
    <x v="0"/>
    <x v="0"/>
    <n v="66485.259999999995"/>
    <x v="1"/>
    <x v="1"/>
    <x v="1"/>
  </r>
  <r>
    <n v="15615091"/>
    <s v="Maitland"/>
    <x v="0"/>
    <x v="1"/>
    <n v="24"/>
    <x v="1"/>
    <x v="5"/>
    <n v="0"/>
    <x v="0"/>
    <x v="2"/>
    <n v="691"/>
    <x v="2"/>
    <x v="0"/>
    <x v="0"/>
    <n v="92811.199999999997"/>
    <x v="1"/>
    <x v="0"/>
    <x v="1"/>
  </r>
  <r>
    <n v="15794345"/>
    <s v="Ma"/>
    <x v="1"/>
    <x v="1"/>
    <n v="38"/>
    <x v="0"/>
    <x v="2"/>
    <n v="0"/>
    <x v="0"/>
    <x v="2"/>
    <n v="706"/>
    <x v="2"/>
    <x v="1"/>
    <x v="0"/>
    <n v="46635.11"/>
    <x v="1"/>
    <x v="3"/>
    <x v="1"/>
  </r>
  <r>
    <n v="15726484"/>
    <s v="Pollard"/>
    <x v="0"/>
    <x v="1"/>
    <n v="37"/>
    <x v="0"/>
    <x v="3"/>
    <n v="141546.35"/>
    <x v="2"/>
    <x v="0"/>
    <n v="633"/>
    <x v="0"/>
    <x v="0"/>
    <x v="0"/>
    <n v="124830.11"/>
    <x v="1"/>
    <x v="0"/>
    <x v="1"/>
  </r>
  <r>
    <n v="15650442"/>
    <s v="Hsieh"/>
    <x v="2"/>
    <x v="0"/>
    <n v="32"/>
    <x v="0"/>
    <x v="2"/>
    <n v="141528.88"/>
    <x v="2"/>
    <x v="0"/>
    <n v="644"/>
    <x v="0"/>
    <x v="0"/>
    <x v="0"/>
    <n v="167087.34"/>
    <x v="0"/>
    <x v="2"/>
    <x v="1"/>
  </r>
  <r>
    <n v="15714256"/>
    <s v="Gerasimov"/>
    <x v="0"/>
    <x v="1"/>
    <n v="30"/>
    <x v="0"/>
    <x v="3"/>
    <n v="109805.3"/>
    <x v="2"/>
    <x v="0"/>
    <n v="666"/>
    <x v="2"/>
    <x v="1"/>
    <x v="0"/>
    <n v="163625.56"/>
    <x v="1"/>
    <x v="2"/>
    <x v="1"/>
  </r>
  <r>
    <n v="15778752"/>
    <s v="Johnson"/>
    <x v="0"/>
    <x v="1"/>
    <n v="32"/>
    <x v="0"/>
    <x v="7"/>
    <n v="86614.06"/>
    <x v="1"/>
    <x v="2"/>
    <n v="708"/>
    <x v="2"/>
    <x v="0"/>
    <x v="0"/>
    <n v="172129.26"/>
    <x v="1"/>
    <x v="4"/>
    <x v="3"/>
  </r>
  <r>
    <n v="15601659"/>
    <s v="Fiorentino"/>
    <x v="2"/>
    <x v="0"/>
    <n v="59"/>
    <x v="0"/>
    <x v="3"/>
    <n v="91680.1"/>
    <x v="1"/>
    <x v="2"/>
    <n v="496"/>
    <x v="4"/>
    <x v="0"/>
    <x v="1"/>
    <n v="163141.18"/>
    <x v="0"/>
    <x v="2"/>
    <x v="1"/>
  </r>
  <r>
    <n v="15602811"/>
    <s v="Chioke"/>
    <x v="2"/>
    <x v="1"/>
    <n v="38"/>
    <x v="0"/>
    <x v="10"/>
    <n v="38848.19"/>
    <x v="1"/>
    <x v="2"/>
    <n v="730"/>
    <x v="2"/>
    <x v="1"/>
    <x v="1"/>
    <n v="94003.11"/>
    <x v="1"/>
    <x v="0"/>
    <x v="0"/>
  </r>
  <r>
    <n v="15779414"/>
    <s v="Rossi"/>
    <x v="1"/>
    <x v="1"/>
    <n v="40"/>
    <x v="0"/>
    <x v="6"/>
    <n v="153639.10999999999"/>
    <x v="2"/>
    <x v="0"/>
    <n v="696"/>
    <x v="2"/>
    <x v="0"/>
    <x v="0"/>
    <n v="138351.67999999999"/>
    <x v="1"/>
    <x v="2"/>
    <x v="2"/>
  </r>
  <r>
    <n v="15763097"/>
    <s v="Siciliano"/>
    <x v="1"/>
    <x v="1"/>
    <n v="80"/>
    <x v="2"/>
    <x v="2"/>
    <n v="0"/>
    <x v="0"/>
    <x v="2"/>
    <n v="809"/>
    <x v="3"/>
    <x v="1"/>
    <x v="0"/>
    <n v="34164.050000000003"/>
    <x v="1"/>
    <x v="3"/>
    <x v="1"/>
  </r>
  <r>
    <n v="15633666"/>
    <s v="Efremov"/>
    <x v="1"/>
    <x v="0"/>
    <n v="33"/>
    <x v="0"/>
    <x v="3"/>
    <n v="123870.07"/>
    <x v="2"/>
    <x v="0"/>
    <n v="701"/>
    <x v="2"/>
    <x v="0"/>
    <x v="1"/>
    <n v="97794.71"/>
    <x v="1"/>
    <x v="0"/>
    <x v="1"/>
  </r>
  <r>
    <n v="15718789"/>
    <s v="Brigstocke"/>
    <x v="0"/>
    <x v="1"/>
    <n v="30"/>
    <x v="0"/>
    <x v="8"/>
    <n v="0"/>
    <x v="0"/>
    <x v="2"/>
    <n v="604"/>
    <x v="0"/>
    <x v="0"/>
    <x v="1"/>
    <n v="75786.55"/>
    <x v="1"/>
    <x v="1"/>
    <x v="2"/>
  </r>
  <r>
    <n v="15690620"/>
    <s v="Olisaemeka"/>
    <x v="0"/>
    <x v="1"/>
    <n v="39"/>
    <x v="0"/>
    <x v="7"/>
    <n v="46323.57"/>
    <x v="1"/>
    <x v="0"/>
    <n v="665"/>
    <x v="2"/>
    <x v="0"/>
    <x v="1"/>
    <n v="136812.01999999999"/>
    <x v="1"/>
    <x v="2"/>
    <x v="3"/>
  </r>
  <r>
    <n v="15737071"/>
    <s v="Tang"/>
    <x v="0"/>
    <x v="0"/>
    <n v="60"/>
    <x v="2"/>
    <x v="8"/>
    <n v="162039.78"/>
    <x v="2"/>
    <x v="0"/>
    <n v="639"/>
    <x v="0"/>
    <x v="0"/>
    <x v="0"/>
    <n v="84361.72"/>
    <x v="0"/>
    <x v="1"/>
    <x v="2"/>
  </r>
  <r>
    <n v="15665062"/>
    <s v="Lucchese"/>
    <x v="0"/>
    <x v="1"/>
    <n v="19"/>
    <x v="1"/>
    <x v="1"/>
    <n v="110928.51"/>
    <x v="2"/>
    <x v="0"/>
    <n v="696"/>
    <x v="2"/>
    <x v="0"/>
    <x v="0"/>
    <n v="2766.63"/>
    <x v="1"/>
    <x v="3"/>
    <x v="0"/>
  </r>
  <r>
    <n v="15600692"/>
    <s v="West"/>
    <x v="0"/>
    <x v="1"/>
    <n v="38"/>
    <x v="0"/>
    <x v="8"/>
    <n v="0"/>
    <x v="0"/>
    <x v="2"/>
    <n v="520"/>
    <x v="1"/>
    <x v="0"/>
    <x v="1"/>
    <n v="163185.76"/>
    <x v="1"/>
    <x v="2"/>
    <x v="2"/>
  </r>
  <r>
    <n v="15792064"/>
    <s v="Pai"/>
    <x v="2"/>
    <x v="1"/>
    <n v="53"/>
    <x v="0"/>
    <x v="8"/>
    <n v="114421.55"/>
    <x v="2"/>
    <x v="0"/>
    <n v="545"/>
    <x v="1"/>
    <x v="0"/>
    <x v="1"/>
    <n v="180598.28"/>
    <x v="0"/>
    <x v="4"/>
    <x v="2"/>
  </r>
  <r>
    <n v="15811486"/>
    <s v="Tang"/>
    <x v="2"/>
    <x v="0"/>
    <n v="29"/>
    <x v="1"/>
    <x v="2"/>
    <n v="130036.21"/>
    <x v="2"/>
    <x v="2"/>
    <n v="634"/>
    <x v="0"/>
    <x v="1"/>
    <x v="0"/>
    <n v="69849.55"/>
    <x v="1"/>
    <x v="1"/>
    <x v="1"/>
  </r>
  <r>
    <n v="15626141"/>
    <s v="Fedorov"/>
    <x v="0"/>
    <x v="0"/>
    <n v="26"/>
    <x v="1"/>
    <x v="1"/>
    <n v="151510.17000000001"/>
    <x v="2"/>
    <x v="2"/>
    <n v="750"/>
    <x v="2"/>
    <x v="0"/>
    <x v="0"/>
    <n v="19921.72"/>
    <x v="1"/>
    <x v="3"/>
    <x v="0"/>
  </r>
  <r>
    <n v="15738546"/>
    <s v="Gboliwe"/>
    <x v="1"/>
    <x v="0"/>
    <n v="41"/>
    <x v="0"/>
    <x v="4"/>
    <n v="0"/>
    <x v="0"/>
    <x v="2"/>
    <n v="530"/>
    <x v="1"/>
    <x v="1"/>
    <x v="0"/>
    <n v="147606.71"/>
    <x v="1"/>
    <x v="2"/>
    <x v="2"/>
  </r>
  <r>
    <n v="15677052"/>
    <s v="Ko"/>
    <x v="0"/>
    <x v="0"/>
    <n v="59"/>
    <x v="0"/>
    <x v="0"/>
    <n v="0"/>
    <x v="0"/>
    <x v="2"/>
    <n v="589"/>
    <x v="1"/>
    <x v="0"/>
    <x v="0"/>
    <n v="126160.24"/>
    <x v="0"/>
    <x v="0"/>
    <x v="0"/>
  </r>
  <r>
    <n v="15656454"/>
    <s v="Le Gallienne"/>
    <x v="0"/>
    <x v="1"/>
    <n v="37"/>
    <x v="0"/>
    <x v="5"/>
    <n v="83568.55"/>
    <x v="1"/>
    <x v="0"/>
    <n v="654"/>
    <x v="0"/>
    <x v="0"/>
    <x v="1"/>
    <n v="47046.720000000001"/>
    <x v="1"/>
    <x v="3"/>
    <x v="1"/>
  </r>
  <r>
    <n v="15645496"/>
    <s v="Seleznyova"/>
    <x v="0"/>
    <x v="0"/>
    <n v="43"/>
    <x v="0"/>
    <x v="3"/>
    <n v="139972.18"/>
    <x v="2"/>
    <x v="0"/>
    <n v="648"/>
    <x v="0"/>
    <x v="0"/>
    <x v="1"/>
    <n v="143668.57999999999"/>
    <x v="1"/>
    <x v="2"/>
    <x v="1"/>
  </r>
  <r>
    <n v="15612505"/>
    <s v="Joseph"/>
    <x v="1"/>
    <x v="1"/>
    <n v="45"/>
    <x v="0"/>
    <x v="6"/>
    <n v="100212.13"/>
    <x v="2"/>
    <x v="0"/>
    <n v="835"/>
    <x v="3"/>
    <x v="0"/>
    <x v="1"/>
    <n v="152577.62"/>
    <x v="1"/>
    <x v="2"/>
    <x v="2"/>
  </r>
  <r>
    <n v="15708513"/>
    <s v="Bevan"/>
    <x v="0"/>
    <x v="0"/>
    <n v="39"/>
    <x v="0"/>
    <x v="1"/>
    <n v="90217.07"/>
    <x v="1"/>
    <x v="0"/>
    <n v="446"/>
    <x v="4"/>
    <x v="0"/>
    <x v="1"/>
    <n v="191350.48"/>
    <x v="1"/>
    <x v="4"/>
    <x v="0"/>
  </r>
  <r>
    <n v="15685654"/>
    <s v="Allan"/>
    <x v="1"/>
    <x v="1"/>
    <n v="66"/>
    <x v="2"/>
    <x v="9"/>
    <n v="0"/>
    <x v="0"/>
    <x v="2"/>
    <n v="514"/>
    <x v="1"/>
    <x v="0"/>
    <x v="0"/>
    <n v="14234.31"/>
    <x v="1"/>
    <x v="3"/>
    <x v="3"/>
  </r>
  <r>
    <n v="15732307"/>
    <s v="Lavrentiev"/>
    <x v="2"/>
    <x v="1"/>
    <n v="33"/>
    <x v="0"/>
    <x v="4"/>
    <n v="124067.32"/>
    <x v="2"/>
    <x v="0"/>
    <n v="694"/>
    <x v="2"/>
    <x v="0"/>
    <x v="0"/>
    <n v="77906.87"/>
    <x v="1"/>
    <x v="1"/>
    <x v="2"/>
  </r>
  <r>
    <n v="15726814"/>
    <s v="Walton"/>
    <x v="1"/>
    <x v="1"/>
    <n v="46"/>
    <x v="0"/>
    <x v="4"/>
    <n v="0"/>
    <x v="0"/>
    <x v="2"/>
    <n v="554"/>
    <x v="1"/>
    <x v="1"/>
    <x v="0"/>
    <n v="57320.92"/>
    <x v="1"/>
    <x v="1"/>
    <x v="2"/>
  </r>
  <r>
    <n v="15653776"/>
    <s v="Salier"/>
    <x v="2"/>
    <x v="0"/>
    <n v="57"/>
    <x v="0"/>
    <x v="1"/>
    <n v="162082.31"/>
    <x v="2"/>
    <x v="3"/>
    <n v="720"/>
    <x v="2"/>
    <x v="1"/>
    <x v="1"/>
    <n v="27145.73"/>
    <x v="0"/>
    <x v="3"/>
    <x v="0"/>
  </r>
  <r>
    <n v="15597914"/>
    <s v="Evdokimov"/>
    <x v="2"/>
    <x v="0"/>
    <n v="51"/>
    <x v="0"/>
    <x v="0"/>
    <n v="117306.69"/>
    <x v="2"/>
    <x v="3"/>
    <n v="641"/>
    <x v="0"/>
    <x v="0"/>
    <x v="0"/>
    <n v="26912.720000000001"/>
    <x v="0"/>
    <x v="3"/>
    <x v="0"/>
  </r>
  <r>
    <n v="15631603"/>
    <s v="Ponomaryova"/>
    <x v="0"/>
    <x v="1"/>
    <n v="32"/>
    <x v="0"/>
    <x v="1"/>
    <n v="122889.88"/>
    <x v="2"/>
    <x v="0"/>
    <n v="813"/>
    <x v="3"/>
    <x v="0"/>
    <x v="0"/>
    <n v="26476.18"/>
    <x v="1"/>
    <x v="3"/>
    <x v="0"/>
  </r>
  <r>
    <n v="15789753"/>
    <s v="Millar"/>
    <x v="0"/>
    <x v="1"/>
    <n v="40"/>
    <x v="0"/>
    <x v="5"/>
    <n v="148790.60999999999"/>
    <x v="2"/>
    <x v="0"/>
    <n v="480"/>
    <x v="4"/>
    <x v="1"/>
    <x v="0"/>
    <n v="79329.7"/>
    <x v="1"/>
    <x v="1"/>
    <x v="1"/>
  </r>
  <r>
    <n v="15678034"/>
    <s v="Grosse"/>
    <x v="0"/>
    <x v="1"/>
    <n v="46"/>
    <x v="0"/>
    <x v="9"/>
    <n v="180226.24"/>
    <x v="2"/>
    <x v="0"/>
    <n v="811"/>
    <x v="3"/>
    <x v="0"/>
    <x v="1"/>
    <n v="13464.64"/>
    <x v="0"/>
    <x v="3"/>
    <x v="3"/>
  </r>
  <r>
    <n v="15690209"/>
    <s v="Hsiao"/>
    <x v="2"/>
    <x v="0"/>
    <n v="32"/>
    <x v="0"/>
    <x v="6"/>
    <n v="104857.19"/>
    <x v="2"/>
    <x v="2"/>
    <n v="715"/>
    <x v="2"/>
    <x v="0"/>
    <x v="1"/>
    <n v="114149.8"/>
    <x v="1"/>
    <x v="0"/>
    <x v="2"/>
  </r>
  <r>
    <n v="15592091"/>
    <s v="Belbin"/>
    <x v="1"/>
    <x v="1"/>
    <n v="31"/>
    <x v="0"/>
    <x v="0"/>
    <n v="166833.85999999999"/>
    <x v="2"/>
    <x v="2"/>
    <n v="620"/>
    <x v="0"/>
    <x v="0"/>
    <x v="0"/>
    <n v="135171.6"/>
    <x v="1"/>
    <x v="2"/>
    <x v="0"/>
  </r>
  <r>
    <n v="15647453"/>
    <s v="Ifeajuna"/>
    <x v="0"/>
    <x v="1"/>
    <n v="42"/>
    <x v="0"/>
    <x v="4"/>
    <n v="102936.72"/>
    <x v="2"/>
    <x v="0"/>
    <n v="721"/>
    <x v="2"/>
    <x v="1"/>
    <x v="1"/>
    <n v="1187.8800000000001"/>
    <x v="1"/>
    <x v="3"/>
    <x v="2"/>
  </r>
  <r>
    <n v="15697100"/>
    <s v="Wright"/>
    <x v="2"/>
    <x v="0"/>
    <n v="48"/>
    <x v="0"/>
    <x v="5"/>
    <n v="108736.52"/>
    <x v="2"/>
    <x v="0"/>
    <n v="772"/>
    <x v="2"/>
    <x v="0"/>
    <x v="1"/>
    <n v="184564.67"/>
    <x v="0"/>
    <x v="4"/>
    <x v="1"/>
  </r>
  <r>
    <n v="15811290"/>
    <s v="Komarova"/>
    <x v="2"/>
    <x v="1"/>
    <n v="44"/>
    <x v="0"/>
    <x v="10"/>
    <n v="129974.79"/>
    <x v="2"/>
    <x v="2"/>
    <n v="680"/>
    <x v="2"/>
    <x v="0"/>
    <x v="0"/>
    <n v="33391.379999999997"/>
    <x v="1"/>
    <x v="3"/>
    <x v="0"/>
  </r>
  <r>
    <n v="15629187"/>
    <s v="Titheradge"/>
    <x v="0"/>
    <x v="1"/>
    <n v="38"/>
    <x v="0"/>
    <x v="2"/>
    <n v="85982.07"/>
    <x v="1"/>
    <x v="0"/>
    <n v="535"/>
    <x v="1"/>
    <x v="0"/>
    <x v="1"/>
    <n v="9238.35"/>
    <x v="1"/>
    <x v="3"/>
    <x v="1"/>
  </r>
  <r>
    <n v="15758073"/>
    <s v="Dellucci"/>
    <x v="0"/>
    <x v="0"/>
    <n v="20"/>
    <x v="1"/>
    <x v="3"/>
    <n v="134397.60999999999"/>
    <x v="2"/>
    <x v="0"/>
    <n v="655"/>
    <x v="0"/>
    <x v="1"/>
    <x v="1"/>
    <n v="28029.54"/>
    <x v="1"/>
    <x v="3"/>
    <x v="1"/>
  </r>
  <r>
    <n v="15640769"/>
    <s v="Hobbs"/>
    <x v="0"/>
    <x v="1"/>
    <n v="63"/>
    <x v="2"/>
    <x v="2"/>
    <n v="137841.53"/>
    <x v="2"/>
    <x v="0"/>
    <n v="660"/>
    <x v="2"/>
    <x v="0"/>
    <x v="0"/>
    <n v="42790.29"/>
    <x v="1"/>
    <x v="3"/>
    <x v="1"/>
  </r>
  <r>
    <n v="15606641"/>
    <s v="Beggs"/>
    <x v="2"/>
    <x v="1"/>
    <n v="56"/>
    <x v="0"/>
    <x v="7"/>
    <n v="100260.88"/>
    <x v="2"/>
    <x v="1"/>
    <n v="762"/>
    <x v="2"/>
    <x v="0"/>
    <x v="0"/>
    <n v="77142.42"/>
    <x v="0"/>
    <x v="1"/>
    <x v="3"/>
  </r>
  <r>
    <n v="15718280"/>
    <s v="Luffman"/>
    <x v="2"/>
    <x v="1"/>
    <n v="39"/>
    <x v="0"/>
    <x v="8"/>
    <n v="139822.10999999999"/>
    <x v="2"/>
    <x v="2"/>
    <n v="662"/>
    <x v="2"/>
    <x v="0"/>
    <x v="0"/>
    <n v="146219.9"/>
    <x v="1"/>
    <x v="2"/>
    <x v="2"/>
  </r>
  <r>
    <n v="15764335"/>
    <s v="Caldwell"/>
    <x v="2"/>
    <x v="0"/>
    <n v="41"/>
    <x v="0"/>
    <x v="2"/>
    <n v="123151.51"/>
    <x v="2"/>
    <x v="2"/>
    <n v="463"/>
    <x v="4"/>
    <x v="0"/>
    <x v="1"/>
    <n v="70127.929999999993"/>
    <x v="1"/>
    <x v="1"/>
    <x v="1"/>
  </r>
  <r>
    <n v="15634218"/>
    <s v="Mancini"/>
    <x v="2"/>
    <x v="1"/>
    <n v="27"/>
    <x v="1"/>
    <x v="4"/>
    <n v="95331.83"/>
    <x v="1"/>
    <x v="2"/>
    <n v="501"/>
    <x v="1"/>
    <x v="0"/>
    <x v="1"/>
    <n v="132104.76"/>
    <x v="1"/>
    <x v="2"/>
    <x v="2"/>
  </r>
  <r>
    <n v="15808760"/>
    <s v="Evseev"/>
    <x v="1"/>
    <x v="0"/>
    <n v="42"/>
    <x v="0"/>
    <x v="5"/>
    <n v="0"/>
    <x v="0"/>
    <x v="0"/>
    <n v="603"/>
    <x v="0"/>
    <x v="0"/>
    <x v="0"/>
    <n v="90437.87"/>
    <x v="1"/>
    <x v="0"/>
    <x v="1"/>
  </r>
  <r>
    <n v="15648461"/>
    <s v="Hs?eh"/>
    <x v="1"/>
    <x v="1"/>
    <n v="37"/>
    <x v="0"/>
    <x v="3"/>
    <n v="138162.41"/>
    <x v="2"/>
    <x v="2"/>
    <n v="688"/>
    <x v="2"/>
    <x v="0"/>
    <x v="0"/>
    <n v="113926.31"/>
    <x v="1"/>
    <x v="0"/>
    <x v="1"/>
  </r>
  <r>
    <n v="15593555"/>
    <s v="Chinedum"/>
    <x v="0"/>
    <x v="1"/>
    <n v="38"/>
    <x v="0"/>
    <x v="9"/>
    <n v="0"/>
    <x v="0"/>
    <x v="2"/>
    <n v="430"/>
    <x v="4"/>
    <x v="0"/>
    <x v="0"/>
    <n v="12050.77"/>
    <x v="1"/>
    <x v="3"/>
    <x v="3"/>
  </r>
  <r>
    <n v="15569079"/>
    <s v="Hagins"/>
    <x v="2"/>
    <x v="1"/>
    <n v="48"/>
    <x v="0"/>
    <x v="5"/>
    <n v="126066.26"/>
    <x v="2"/>
    <x v="0"/>
    <n v="632"/>
    <x v="0"/>
    <x v="0"/>
    <x v="1"/>
    <n v="64345.61"/>
    <x v="0"/>
    <x v="1"/>
    <x v="1"/>
  </r>
  <r>
    <n v="15800736"/>
    <s v="Kirwan"/>
    <x v="1"/>
    <x v="0"/>
    <n v="42"/>
    <x v="0"/>
    <x v="4"/>
    <n v="96763.89"/>
    <x v="1"/>
    <x v="0"/>
    <n v="601"/>
    <x v="0"/>
    <x v="0"/>
    <x v="0"/>
    <n v="199242.65"/>
    <x v="1"/>
    <x v="4"/>
    <x v="2"/>
  </r>
  <r>
    <n v="15792607"/>
    <s v="Little"/>
    <x v="0"/>
    <x v="0"/>
    <n v="38"/>
    <x v="0"/>
    <x v="0"/>
    <n v="0"/>
    <x v="0"/>
    <x v="2"/>
    <n v="769"/>
    <x v="2"/>
    <x v="1"/>
    <x v="1"/>
    <n v="75578.67"/>
    <x v="1"/>
    <x v="1"/>
    <x v="0"/>
  </r>
  <r>
    <n v="15640034"/>
    <s v="Milligan"/>
    <x v="0"/>
    <x v="1"/>
    <n v="42"/>
    <x v="0"/>
    <x v="0"/>
    <n v="139561.46"/>
    <x v="2"/>
    <x v="0"/>
    <n v="551"/>
    <x v="1"/>
    <x v="0"/>
    <x v="1"/>
    <n v="43435.43"/>
    <x v="0"/>
    <x v="3"/>
    <x v="0"/>
  </r>
  <r>
    <n v="15807563"/>
    <s v="Ch'iu"/>
    <x v="0"/>
    <x v="0"/>
    <n v="52"/>
    <x v="0"/>
    <x v="8"/>
    <n v="0"/>
    <x v="0"/>
    <x v="0"/>
    <n v="841"/>
    <x v="3"/>
    <x v="1"/>
    <x v="1"/>
    <n v="183239.71"/>
    <x v="0"/>
    <x v="4"/>
    <x v="2"/>
  </r>
  <r>
    <n v="15684461"/>
    <s v="McKay"/>
    <x v="1"/>
    <x v="0"/>
    <n v="31"/>
    <x v="0"/>
    <x v="5"/>
    <n v="0"/>
    <x v="0"/>
    <x v="0"/>
    <n v="469"/>
    <x v="4"/>
    <x v="0"/>
    <x v="1"/>
    <n v="146213.75"/>
    <x v="0"/>
    <x v="2"/>
    <x v="1"/>
  </r>
  <r>
    <n v="15580134"/>
    <s v="Crawford"/>
    <x v="1"/>
    <x v="1"/>
    <n v="27"/>
    <x v="1"/>
    <x v="0"/>
    <n v="172463.45"/>
    <x v="2"/>
    <x v="0"/>
    <n v="479"/>
    <x v="4"/>
    <x v="0"/>
    <x v="0"/>
    <n v="40315.269999999997"/>
    <x v="1"/>
    <x v="3"/>
    <x v="0"/>
  </r>
  <r>
    <n v="15679075"/>
    <s v="Onyemere"/>
    <x v="0"/>
    <x v="1"/>
    <n v="37"/>
    <x v="0"/>
    <x v="2"/>
    <n v="107798.85"/>
    <x v="2"/>
    <x v="0"/>
    <n v="701"/>
    <x v="2"/>
    <x v="0"/>
    <x v="1"/>
    <n v="16966.73"/>
    <x v="1"/>
    <x v="3"/>
    <x v="1"/>
  </r>
  <r>
    <n v="15742504"/>
    <s v="Azuka"/>
    <x v="0"/>
    <x v="1"/>
    <n v="36"/>
    <x v="0"/>
    <x v="0"/>
    <n v="70181.48"/>
    <x v="1"/>
    <x v="2"/>
    <n v="593"/>
    <x v="1"/>
    <x v="0"/>
    <x v="1"/>
    <n v="80608.12"/>
    <x v="1"/>
    <x v="1"/>
    <x v="0"/>
  </r>
  <r>
    <n v="15567328"/>
    <s v="Ch'en"/>
    <x v="1"/>
    <x v="1"/>
    <n v="38"/>
    <x v="0"/>
    <x v="8"/>
    <n v="177997.07"/>
    <x v="2"/>
    <x v="0"/>
    <n v="738"/>
    <x v="2"/>
    <x v="1"/>
    <x v="0"/>
    <n v="19233.41"/>
    <x v="1"/>
    <x v="3"/>
    <x v="2"/>
  </r>
  <r>
    <n v="15698294"/>
    <s v="Royster"/>
    <x v="1"/>
    <x v="1"/>
    <n v="31"/>
    <x v="0"/>
    <x v="1"/>
    <n v="0"/>
    <x v="0"/>
    <x v="2"/>
    <n v="635"/>
    <x v="0"/>
    <x v="0"/>
    <x v="1"/>
    <n v="135382.23000000001"/>
    <x v="1"/>
    <x v="2"/>
    <x v="0"/>
  </r>
  <r>
    <n v="15607142"/>
    <s v="Parkin"/>
    <x v="0"/>
    <x v="1"/>
    <n v="32"/>
    <x v="0"/>
    <x v="2"/>
    <n v="0"/>
    <x v="0"/>
    <x v="0"/>
    <n v="658"/>
    <x v="0"/>
    <x v="0"/>
    <x v="0"/>
    <n v="80410.679999999993"/>
    <x v="1"/>
    <x v="1"/>
    <x v="1"/>
  </r>
  <r>
    <n v="15738516"/>
    <s v="Kozlova"/>
    <x v="1"/>
    <x v="0"/>
    <n v="36"/>
    <x v="0"/>
    <x v="8"/>
    <n v="0"/>
    <x v="0"/>
    <x v="0"/>
    <n v="687"/>
    <x v="2"/>
    <x v="0"/>
    <x v="1"/>
    <n v="17696.22"/>
    <x v="1"/>
    <x v="3"/>
    <x v="2"/>
  </r>
  <r>
    <n v="15806403"/>
    <s v="Hu"/>
    <x v="0"/>
    <x v="1"/>
    <n v="37"/>
    <x v="0"/>
    <x v="9"/>
    <n v="0"/>
    <x v="0"/>
    <x v="2"/>
    <n v="650"/>
    <x v="0"/>
    <x v="0"/>
    <x v="1"/>
    <n v="17974.080000000002"/>
    <x v="1"/>
    <x v="3"/>
    <x v="3"/>
  </r>
  <r>
    <n v="15656707"/>
    <s v="Ma"/>
    <x v="1"/>
    <x v="1"/>
    <n v="21"/>
    <x v="1"/>
    <x v="0"/>
    <n v="123200.78"/>
    <x v="2"/>
    <x v="0"/>
    <n v="720"/>
    <x v="2"/>
    <x v="0"/>
    <x v="0"/>
    <n v="180712.28"/>
    <x v="1"/>
    <x v="4"/>
    <x v="0"/>
  </r>
  <r>
    <n v="15653715"/>
    <s v="Coates"/>
    <x v="0"/>
    <x v="0"/>
    <n v="63"/>
    <x v="2"/>
    <x v="3"/>
    <n v="0"/>
    <x v="0"/>
    <x v="2"/>
    <n v="602"/>
    <x v="0"/>
    <x v="0"/>
    <x v="0"/>
    <n v="56323.21"/>
    <x v="1"/>
    <x v="1"/>
    <x v="1"/>
  </r>
  <r>
    <n v="15806184"/>
    <s v="Burns"/>
    <x v="1"/>
    <x v="1"/>
    <n v="33"/>
    <x v="0"/>
    <x v="4"/>
    <n v="0"/>
    <x v="0"/>
    <x v="2"/>
    <n v="618"/>
    <x v="0"/>
    <x v="0"/>
    <x v="0"/>
    <n v="77550.179999999993"/>
    <x v="1"/>
    <x v="1"/>
    <x v="2"/>
  </r>
  <r>
    <n v="15585734"/>
    <s v="Gouger"/>
    <x v="2"/>
    <x v="1"/>
    <n v="41"/>
    <x v="0"/>
    <x v="9"/>
    <n v="137742.9"/>
    <x v="2"/>
    <x v="2"/>
    <n v="803"/>
    <x v="3"/>
    <x v="0"/>
    <x v="0"/>
    <n v="166957.82"/>
    <x v="1"/>
    <x v="2"/>
    <x v="3"/>
  </r>
  <r>
    <n v="15725639"/>
    <s v="Ignatyev"/>
    <x v="0"/>
    <x v="0"/>
    <n v="63"/>
    <x v="2"/>
    <x v="9"/>
    <n v="116270.72"/>
    <x v="2"/>
    <x v="0"/>
    <n v="793"/>
    <x v="3"/>
    <x v="0"/>
    <x v="0"/>
    <n v="184243.25"/>
    <x v="1"/>
    <x v="4"/>
    <x v="3"/>
  </r>
  <r>
    <n v="15618401"/>
    <s v="Douglas"/>
    <x v="2"/>
    <x v="1"/>
    <n v="41"/>
    <x v="0"/>
    <x v="7"/>
    <n v="113220.2"/>
    <x v="2"/>
    <x v="2"/>
    <n v="616"/>
    <x v="0"/>
    <x v="0"/>
    <x v="0"/>
    <n v="114072.91"/>
    <x v="1"/>
    <x v="0"/>
    <x v="3"/>
  </r>
  <r>
    <n v="15785385"/>
    <s v="Fiorentino"/>
    <x v="1"/>
    <x v="1"/>
    <n v="51"/>
    <x v="0"/>
    <x v="8"/>
    <n v="0"/>
    <x v="0"/>
    <x v="2"/>
    <n v="550"/>
    <x v="1"/>
    <x v="0"/>
    <x v="1"/>
    <n v="153917.41"/>
    <x v="1"/>
    <x v="2"/>
    <x v="2"/>
  </r>
  <r>
    <n v="15734762"/>
    <s v="Ignatiev"/>
    <x v="0"/>
    <x v="0"/>
    <n v="56"/>
    <x v="0"/>
    <x v="6"/>
    <n v="115895.22"/>
    <x v="2"/>
    <x v="1"/>
    <n v="602"/>
    <x v="0"/>
    <x v="0"/>
    <x v="1"/>
    <n v="4176.17"/>
    <x v="0"/>
    <x v="3"/>
    <x v="2"/>
  </r>
  <r>
    <n v="15767129"/>
    <s v="Munz"/>
    <x v="0"/>
    <x v="0"/>
    <n v="60"/>
    <x v="2"/>
    <x v="5"/>
    <n v="121730.49"/>
    <x v="2"/>
    <x v="0"/>
    <n v="452"/>
    <x v="4"/>
    <x v="0"/>
    <x v="0"/>
    <n v="142963.29"/>
    <x v="1"/>
    <x v="2"/>
    <x v="1"/>
  </r>
  <r>
    <n v="15797204"/>
    <s v="Paling"/>
    <x v="1"/>
    <x v="0"/>
    <n v="28"/>
    <x v="1"/>
    <x v="6"/>
    <n v="113811.85"/>
    <x v="2"/>
    <x v="2"/>
    <n v="655"/>
    <x v="0"/>
    <x v="1"/>
    <x v="0"/>
    <n v="76844.23"/>
    <x v="1"/>
    <x v="1"/>
    <x v="2"/>
  </r>
  <r>
    <n v="15769272"/>
    <s v="Clark"/>
    <x v="0"/>
    <x v="0"/>
    <n v="26"/>
    <x v="1"/>
    <x v="5"/>
    <n v="136214.07999999999"/>
    <x v="2"/>
    <x v="0"/>
    <n v="510"/>
    <x v="1"/>
    <x v="1"/>
    <x v="1"/>
    <n v="159742.32999999999"/>
    <x v="1"/>
    <x v="2"/>
    <x v="1"/>
  </r>
  <r>
    <n v="15771966"/>
    <s v="Akobundu"/>
    <x v="0"/>
    <x v="1"/>
    <n v="39"/>
    <x v="0"/>
    <x v="2"/>
    <n v="146200.01"/>
    <x v="2"/>
    <x v="0"/>
    <n v="557"/>
    <x v="1"/>
    <x v="0"/>
    <x v="1"/>
    <n v="177944.64"/>
    <x v="1"/>
    <x v="4"/>
    <x v="1"/>
  </r>
  <r>
    <n v="15691952"/>
    <s v="Fanucci"/>
    <x v="0"/>
    <x v="1"/>
    <n v="37"/>
    <x v="0"/>
    <x v="7"/>
    <n v="106242.67"/>
    <x v="2"/>
    <x v="0"/>
    <n v="676"/>
    <x v="2"/>
    <x v="0"/>
    <x v="0"/>
    <n v="166678.28"/>
    <x v="1"/>
    <x v="2"/>
    <x v="3"/>
  </r>
  <r>
    <n v="15593250"/>
    <s v="Hsiao"/>
    <x v="0"/>
    <x v="0"/>
    <n v="29"/>
    <x v="1"/>
    <x v="4"/>
    <n v="0"/>
    <x v="0"/>
    <x v="2"/>
    <n v="640"/>
    <x v="0"/>
    <x v="0"/>
    <x v="1"/>
    <n v="44904.26"/>
    <x v="1"/>
    <x v="3"/>
    <x v="2"/>
  </r>
  <r>
    <n v="15605333"/>
    <s v="Clancy"/>
    <x v="1"/>
    <x v="1"/>
    <n v="31"/>
    <x v="0"/>
    <x v="5"/>
    <n v="0"/>
    <x v="0"/>
    <x v="0"/>
    <n v="529"/>
    <x v="1"/>
    <x v="0"/>
    <x v="1"/>
    <n v="10625.91"/>
    <x v="1"/>
    <x v="3"/>
    <x v="1"/>
  </r>
  <r>
    <n v="15800083"/>
    <s v="Macdonald"/>
    <x v="0"/>
    <x v="1"/>
    <n v="45"/>
    <x v="0"/>
    <x v="2"/>
    <n v="24043.45"/>
    <x v="1"/>
    <x v="0"/>
    <n v="559"/>
    <x v="1"/>
    <x v="1"/>
    <x v="0"/>
    <n v="169781.45"/>
    <x v="0"/>
    <x v="2"/>
    <x v="1"/>
  </r>
  <r>
    <n v="15575691"/>
    <s v="Palerma"/>
    <x v="0"/>
    <x v="0"/>
    <n v="58"/>
    <x v="0"/>
    <x v="8"/>
    <n v="0"/>
    <x v="0"/>
    <x v="2"/>
    <n v="689"/>
    <x v="2"/>
    <x v="1"/>
    <x v="0"/>
    <n v="49848.86"/>
    <x v="1"/>
    <x v="3"/>
    <x v="2"/>
  </r>
  <r>
    <n v="15689886"/>
    <s v="HOlden"/>
    <x v="2"/>
    <x v="1"/>
    <n v="39"/>
    <x v="0"/>
    <x v="7"/>
    <n v="132287.92000000001"/>
    <x v="2"/>
    <x v="1"/>
    <n v="626"/>
    <x v="0"/>
    <x v="0"/>
    <x v="0"/>
    <n v="51467.92"/>
    <x v="0"/>
    <x v="1"/>
    <x v="3"/>
  </r>
  <r>
    <n v="15809838"/>
    <s v="Moore"/>
    <x v="1"/>
    <x v="1"/>
    <n v="30"/>
    <x v="0"/>
    <x v="1"/>
    <n v="0"/>
    <x v="0"/>
    <x v="2"/>
    <n v="697"/>
    <x v="2"/>
    <x v="1"/>
    <x v="1"/>
    <n v="735.79"/>
    <x v="1"/>
    <x v="3"/>
    <x v="0"/>
  </r>
  <r>
    <n v="15736154"/>
    <s v="Gallo"/>
    <x v="0"/>
    <x v="0"/>
    <n v="44"/>
    <x v="0"/>
    <x v="1"/>
    <n v="0"/>
    <x v="0"/>
    <x v="2"/>
    <n v="823"/>
    <x v="3"/>
    <x v="1"/>
    <x v="0"/>
    <n v="182495.7"/>
    <x v="1"/>
    <x v="4"/>
    <x v="0"/>
  </r>
  <r>
    <n v="15767391"/>
    <s v="Otutodilinna"/>
    <x v="2"/>
    <x v="0"/>
    <n v="32"/>
    <x v="0"/>
    <x v="4"/>
    <n v="90322.99"/>
    <x v="1"/>
    <x v="2"/>
    <n v="565"/>
    <x v="1"/>
    <x v="1"/>
    <x v="0"/>
    <n v="118740.37"/>
    <x v="1"/>
    <x v="0"/>
    <x v="2"/>
  </r>
  <r>
    <n v="15704910"/>
    <s v="Rios"/>
    <x v="1"/>
    <x v="1"/>
    <n v="23"/>
    <x v="1"/>
    <x v="6"/>
    <n v="0"/>
    <x v="0"/>
    <x v="2"/>
    <n v="631"/>
    <x v="0"/>
    <x v="0"/>
    <x v="1"/>
    <n v="13813.24"/>
    <x v="1"/>
    <x v="3"/>
    <x v="2"/>
  </r>
  <r>
    <n v="15656613"/>
    <s v="McGregor"/>
    <x v="0"/>
    <x v="0"/>
    <n v="34"/>
    <x v="0"/>
    <x v="6"/>
    <n v="131283.10999999999"/>
    <x v="2"/>
    <x v="0"/>
    <n v="646"/>
    <x v="0"/>
    <x v="1"/>
    <x v="1"/>
    <n v="130500.65"/>
    <x v="1"/>
    <x v="2"/>
    <x v="2"/>
  </r>
  <r>
    <n v="15611551"/>
    <s v="Hill"/>
    <x v="1"/>
    <x v="1"/>
    <n v="48"/>
    <x v="0"/>
    <x v="1"/>
    <n v="131659.59"/>
    <x v="2"/>
    <x v="2"/>
    <n v="676"/>
    <x v="2"/>
    <x v="1"/>
    <x v="0"/>
    <n v="14152.15"/>
    <x v="1"/>
    <x v="3"/>
    <x v="0"/>
  </r>
  <r>
    <n v="15732430"/>
    <s v="H?"/>
    <x v="1"/>
    <x v="0"/>
    <n v="54"/>
    <x v="0"/>
    <x v="4"/>
    <n v="120952.74"/>
    <x v="2"/>
    <x v="0"/>
    <n v="850"/>
    <x v="3"/>
    <x v="0"/>
    <x v="1"/>
    <n v="66963.149999999994"/>
    <x v="1"/>
    <x v="1"/>
    <x v="2"/>
  </r>
  <r>
    <n v="15741865"/>
    <s v="Ferrari"/>
    <x v="0"/>
    <x v="0"/>
    <n v="38"/>
    <x v="0"/>
    <x v="9"/>
    <n v="153166.17000000001"/>
    <x v="2"/>
    <x v="0"/>
    <n v="810"/>
    <x v="3"/>
    <x v="0"/>
    <x v="0"/>
    <n v="93261.69"/>
    <x v="1"/>
    <x v="0"/>
    <x v="3"/>
  </r>
  <r>
    <n v="15634143"/>
    <s v="Onyemauchechi"/>
    <x v="1"/>
    <x v="1"/>
    <n v="30"/>
    <x v="0"/>
    <x v="10"/>
    <n v="53291.86"/>
    <x v="1"/>
    <x v="0"/>
    <n v="581"/>
    <x v="1"/>
    <x v="1"/>
    <x v="1"/>
    <n v="196582.28"/>
    <x v="1"/>
    <x v="4"/>
    <x v="0"/>
  </r>
  <r>
    <n v="15609676"/>
    <s v="Nkemakonam"/>
    <x v="0"/>
    <x v="0"/>
    <n v="35"/>
    <x v="0"/>
    <x v="0"/>
    <n v="167924.95"/>
    <x v="2"/>
    <x v="0"/>
    <n v="718"/>
    <x v="2"/>
    <x v="0"/>
    <x v="1"/>
    <n v="43024.639999999999"/>
    <x v="1"/>
    <x v="3"/>
    <x v="0"/>
  </r>
  <r>
    <n v="15761600"/>
    <s v="White"/>
    <x v="0"/>
    <x v="1"/>
    <n v="43"/>
    <x v="0"/>
    <x v="8"/>
    <n v="86394.14"/>
    <x v="1"/>
    <x v="0"/>
    <n v="713"/>
    <x v="2"/>
    <x v="0"/>
    <x v="0"/>
    <n v="130001.13"/>
    <x v="1"/>
    <x v="2"/>
    <x v="2"/>
  </r>
  <r>
    <n v="15676404"/>
    <s v="Kirillov"/>
    <x v="0"/>
    <x v="0"/>
    <n v="50"/>
    <x v="0"/>
    <x v="1"/>
    <n v="0"/>
    <x v="0"/>
    <x v="0"/>
    <n v="672"/>
    <x v="2"/>
    <x v="0"/>
    <x v="1"/>
    <n v="12106.82"/>
    <x v="0"/>
    <x v="3"/>
    <x v="0"/>
  </r>
  <r>
    <n v="15659236"/>
    <s v="Iadanza"/>
    <x v="1"/>
    <x v="1"/>
    <n v="33"/>
    <x v="0"/>
    <x v="6"/>
    <n v="0"/>
    <x v="0"/>
    <x v="2"/>
    <n v="781"/>
    <x v="3"/>
    <x v="0"/>
    <x v="0"/>
    <n v="42556.33"/>
    <x v="1"/>
    <x v="3"/>
    <x v="2"/>
  </r>
  <r>
    <n v="15690440"/>
    <s v="Stiles"/>
    <x v="1"/>
    <x v="1"/>
    <n v="47"/>
    <x v="0"/>
    <x v="1"/>
    <n v="0"/>
    <x v="0"/>
    <x v="2"/>
    <n v="656"/>
    <x v="0"/>
    <x v="0"/>
    <x v="0"/>
    <n v="197961.93"/>
    <x v="1"/>
    <x v="4"/>
    <x v="0"/>
  </r>
  <r>
    <n v="15694601"/>
    <s v="Ankudinov"/>
    <x v="0"/>
    <x v="0"/>
    <n v="31"/>
    <x v="0"/>
    <x v="4"/>
    <n v="158978.79"/>
    <x v="2"/>
    <x v="0"/>
    <n v="583"/>
    <x v="1"/>
    <x v="0"/>
    <x v="1"/>
    <n v="12538.92"/>
    <x v="1"/>
    <x v="3"/>
    <x v="2"/>
  </r>
  <r>
    <n v="15812262"/>
    <s v="Gaffney"/>
    <x v="2"/>
    <x v="0"/>
    <n v="37"/>
    <x v="0"/>
    <x v="0"/>
    <n v="100431.84"/>
    <x v="2"/>
    <x v="0"/>
    <n v="808"/>
    <x v="3"/>
    <x v="0"/>
    <x v="1"/>
    <n v="35140.49"/>
    <x v="0"/>
    <x v="3"/>
    <x v="0"/>
  </r>
  <r>
    <n v="15762821"/>
    <s v="Udinese"/>
    <x v="1"/>
    <x v="1"/>
    <n v="33"/>
    <x v="0"/>
    <x v="8"/>
    <n v="0"/>
    <x v="0"/>
    <x v="2"/>
    <n v="721"/>
    <x v="2"/>
    <x v="1"/>
    <x v="0"/>
    <n v="117626.9"/>
    <x v="1"/>
    <x v="0"/>
    <x v="2"/>
  </r>
  <r>
    <n v="15669301"/>
    <s v="Romani"/>
    <x v="2"/>
    <x v="0"/>
    <n v="29"/>
    <x v="1"/>
    <x v="5"/>
    <n v="150358.97"/>
    <x v="2"/>
    <x v="0"/>
    <n v="778"/>
    <x v="2"/>
    <x v="0"/>
    <x v="1"/>
    <n v="62454.01"/>
    <x v="0"/>
    <x v="1"/>
    <x v="1"/>
  </r>
  <r>
    <n v="15672640"/>
    <s v="Kambinachi"/>
    <x v="1"/>
    <x v="0"/>
    <n v="45"/>
    <x v="0"/>
    <x v="4"/>
    <n v="114347.85"/>
    <x v="2"/>
    <x v="2"/>
    <n v="850"/>
    <x v="3"/>
    <x v="0"/>
    <x v="0"/>
    <n v="109089.04"/>
    <x v="1"/>
    <x v="0"/>
    <x v="2"/>
  </r>
  <r>
    <n v="15750458"/>
    <s v="Hawkins"/>
    <x v="0"/>
    <x v="0"/>
    <n v="39"/>
    <x v="0"/>
    <x v="4"/>
    <n v="0"/>
    <x v="0"/>
    <x v="2"/>
    <n v="693"/>
    <x v="2"/>
    <x v="1"/>
    <x v="0"/>
    <n v="142331.39000000001"/>
    <x v="1"/>
    <x v="2"/>
    <x v="2"/>
  </r>
  <r>
    <n v="15627251"/>
    <s v="Tsui"/>
    <x v="0"/>
    <x v="1"/>
    <n v="34"/>
    <x v="0"/>
    <x v="4"/>
    <n v="134007.9"/>
    <x v="2"/>
    <x v="0"/>
    <n v="520"/>
    <x v="1"/>
    <x v="0"/>
    <x v="0"/>
    <n v="193209.11"/>
    <x v="1"/>
    <x v="4"/>
    <x v="2"/>
  </r>
  <r>
    <n v="15764294"/>
    <s v="Ifeatu"/>
    <x v="2"/>
    <x v="1"/>
    <n v="31"/>
    <x v="0"/>
    <x v="4"/>
    <n v="98899.91"/>
    <x v="1"/>
    <x v="0"/>
    <n v="759"/>
    <x v="2"/>
    <x v="0"/>
    <x v="0"/>
    <n v="47832.82"/>
    <x v="1"/>
    <x v="3"/>
    <x v="2"/>
  </r>
  <r>
    <n v="15659962"/>
    <s v="McIntosh"/>
    <x v="0"/>
    <x v="1"/>
    <n v="60"/>
    <x v="2"/>
    <x v="6"/>
    <n v="0"/>
    <x v="0"/>
    <x v="2"/>
    <n v="637"/>
    <x v="0"/>
    <x v="0"/>
    <x v="0"/>
    <n v="70174.03"/>
    <x v="1"/>
    <x v="1"/>
    <x v="2"/>
  </r>
  <r>
    <n v="15788536"/>
    <s v="Armit"/>
    <x v="2"/>
    <x v="1"/>
    <n v="40"/>
    <x v="0"/>
    <x v="0"/>
    <n v="137430.82"/>
    <x v="2"/>
    <x v="2"/>
    <n v="755"/>
    <x v="2"/>
    <x v="1"/>
    <x v="1"/>
    <n v="176768.59"/>
    <x v="1"/>
    <x v="4"/>
    <x v="0"/>
  </r>
  <r>
    <n v="15596979"/>
    <s v="Fang"/>
    <x v="0"/>
    <x v="0"/>
    <n v="47"/>
    <x v="0"/>
    <x v="5"/>
    <n v="0"/>
    <x v="0"/>
    <x v="2"/>
    <n v="662"/>
    <x v="2"/>
    <x v="0"/>
    <x v="0"/>
    <n v="129392.75"/>
    <x v="1"/>
    <x v="0"/>
    <x v="1"/>
  </r>
  <r>
    <n v="15681220"/>
    <s v="Chou"/>
    <x v="0"/>
    <x v="0"/>
    <n v="37"/>
    <x v="0"/>
    <x v="2"/>
    <n v="0"/>
    <x v="0"/>
    <x v="2"/>
    <n v="503"/>
    <x v="1"/>
    <x v="0"/>
    <x v="0"/>
    <n v="97893.32"/>
    <x v="1"/>
    <x v="0"/>
    <x v="1"/>
  </r>
  <r>
    <n v="15635097"/>
    <s v="Okeke"/>
    <x v="2"/>
    <x v="1"/>
    <n v="39"/>
    <x v="0"/>
    <x v="0"/>
    <n v="188976.89"/>
    <x v="2"/>
    <x v="2"/>
    <n v="599"/>
    <x v="1"/>
    <x v="1"/>
    <x v="0"/>
    <n v="176142.09"/>
    <x v="1"/>
    <x v="4"/>
    <x v="0"/>
  </r>
  <r>
    <n v="15780779"/>
    <s v="Ramsbotham"/>
    <x v="1"/>
    <x v="0"/>
    <n v="40"/>
    <x v="0"/>
    <x v="4"/>
    <n v="0"/>
    <x v="0"/>
    <x v="2"/>
    <n v="583"/>
    <x v="1"/>
    <x v="0"/>
    <x v="1"/>
    <n v="114093.73"/>
    <x v="1"/>
    <x v="0"/>
    <x v="2"/>
  </r>
  <r>
    <n v="15798470"/>
    <s v="Scannell"/>
    <x v="1"/>
    <x v="0"/>
    <n v="48"/>
    <x v="0"/>
    <x v="1"/>
    <n v="75990.97"/>
    <x v="1"/>
    <x v="0"/>
    <n v="764"/>
    <x v="2"/>
    <x v="0"/>
    <x v="1"/>
    <n v="158323.81"/>
    <x v="0"/>
    <x v="2"/>
    <x v="0"/>
  </r>
  <r>
    <n v="15760880"/>
    <s v="Edman"/>
    <x v="0"/>
    <x v="1"/>
    <n v="29"/>
    <x v="1"/>
    <x v="7"/>
    <n v="0"/>
    <x v="0"/>
    <x v="2"/>
    <n v="513"/>
    <x v="1"/>
    <x v="1"/>
    <x v="0"/>
    <n v="25514.77"/>
    <x v="1"/>
    <x v="3"/>
    <x v="3"/>
  </r>
  <r>
    <n v="15616929"/>
    <s v="De Luca"/>
    <x v="1"/>
    <x v="1"/>
    <n v="62"/>
    <x v="2"/>
    <x v="8"/>
    <n v="112181.08"/>
    <x v="2"/>
    <x v="0"/>
    <n v="730"/>
    <x v="2"/>
    <x v="1"/>
    <x v="0"/>
    <n v="61513.87"/>
    <x v="1"/>
    <x v="1"/>
    <x v="2"/>
  </r>
  <r>
    <n v="15758775"/>
    <s v="Vasilyeva"/>
    <x v="1"/>
    <x v="1"/>
    <n v="34"/>
    <x v="0"/>
    <x v="7"/>
    <n v="97208.46"/>
    <x v="1"/>
    <x v="0"/>
    <n v="820"/>
    <x v="3"/>
    <x v="0"/>
    <x v="0"/>
    <n v="59553.34"/>
    <x v="1"/>
    <x v="1"/>
    <x v="3"/>
  </r>
  <r>
    <n v="15663386"/>
    <s v="Tuan"/>
    <x v="1"/>
    <x v="0"/>
    <n v="26"/>
    <x v="1"/>
    <x v="3"/>
    <n v="0"/>
    <x v="0"/>
    <x v="2"/>
    <n v="597"/>
    <x v="1"/>
    <x v="0"/>
    <x v="1"/>
    <n v="110253.2"/>
    <x v="1"/>
    <x v="0"/>
    <x v="1"/>
  </r>
  <r>
    <n v="15621267"/>
    <s v="Ejimofor"/>
    <x v="0"/>
    <x v="1"/>
    <n v="32"/>
    <x v="0"/>
    <x v="8"/>
    <n v="0"/>
    <x v="0"/>
    <x v="0"/>
    <n v="637"/>
    <x v="0"/>
    <x v="1"/>
    <x v="1"/>
    <n v="148769.07999999999"/>
    <x v="1"/>
    <x v="2"/>
    <x v="2"/>
  </r>
  <r>
    <n v="15720509"/>
    <s v="Hs?"/>
    <x v="0"/>
    <x v="1"/>
    <n v="34"/>
    <x v="0"/>
    <x v="9"/>
    <n v="150856.79"/>
    <x v="2"/>
    <x v="0"/>
    <n v="696"/>
    <x v="2"/>
    <x v="1"/>
    <x v="0"/>
    <n v="8236.7800000000007"/>
    <x v="1"/>
    <x v="3"/>
    <x v="3"/>
  </r>
  <r>
    <n v="15693322"/>
    <s v="Shaver"/>
    <x v="2"/>
    <x v="0"/>
    <n v="37"/>
    <x v="0"/>
    <x v="9"/>
    <n v="146748.07"/>
    <x v="2"/>
    <x v="0"/>
    <n v="635"/>
    <x v="0"/>
    <x v="1"/>
    <x v="0"/>
    <n v="11407.58"/>
    <x v="1"/>
    <x v="3"/>
    <x v="3"/>
  </r>
  <r>
    <n v="15589544"/>
    <s v="Wallis"/>
    <x v="1"/>
    <x v="0"/>
    <n v="57"/>
    <x v="0"/>
    <x v="4"/>
    <n v="0"/>
    <x v="0"/>
    <x v="2"/>
    <n v="673"/>
    <x v="2"/>
    <x v="0"/>
    <x v="0"/>
    <n v="49684.09"/>
    <x v="1"/>
    <x v="3"/>
    <x v="2"/>
  </r>
  <r>
    <n v="15772030"/>
    <s v="Coupp"/>
    <x v="1"/>
    <x v="1"/>
    <n v="33"/>
    <x v="0"/>
    <x v="6"/>
    <n v="0"/>
    <x v="0"/>
    <x v="2"/>
    <n v="662"/>
    <x v="2"/>
    <x v="1"/>
    <x v="0"/>
    <n v="68064.83"/>
    <x v="1"/>
    <x v="1"/>
    <x v="2"/>
  </r>
  <r>
    <n v="15693337"/>
    <s v="Perry"/>
    <x v="1"/>
    <x v="1"/>
    <n v="41"/>
    <x v="0"/>
    <x v="10"/>
    <n v="148863.17000000001"/>
    <x v="2"/>
    <x v="0"/>
    <n v="683"/>
    <x v="2"/>
    <x v="0"/>
    <x v="0"/>
    <n v="163911.32"/>
    <x v="1"/>
    <x v="2"/>
    <x v="0"/>
  </r>
  <r>
    <n v="15676571"/>
    <s v="Bezrukova"/>
    <x v="0"/>
    <x v="1"/>
    <n v="55"/>
    <x v="0"/>
    <x v="5"/>
    <n v="0"/>
    <x v="0"/>
    <x v="0"/>
    <n v="850"/>
    <x v="3"/>
    <x v="0"/>
    <x v="1"/>
    <n v="944.41"/>
    <x v="0"/>
    <x v="3"/>
    <x v="1"/>
  </r>
  <r>
    <n v="15701392"/>
    <s v="Lucciano"/>
    <x v="1"/>
    <x v="1"/>
    <n v="28"/>
    <x v="1"/>
    <x v="5"/>
    <n v="0"/>
    <x v="0"/>
    <x v="2"/>
    <n v="815"/>
    <x v="3"/>
    <x v="1"/>
    <x v="0"/>
    <n v="185547.71"/>
    <x v="1"/>
    <x v="4"/>
    <x v="1"/>
  </r>
  <r>
    <n v="15741092"/>
    <s v="Ingram"/>
    <x v="1"/>
    <x v="1"/>
    <n v="34"/>
    <x v="0"/>
    <x v="7"/>
    <n v="153360.01999999999"/>
    <x v="2"/>
    <x v="0"/>
    <n v="671"/>
    <x v="2"/>
    <x v="0"/>
    <x v="1"/>
    <n v="140509.85999999999"/>
    <x v="1"/>
    <x v="2"/>
    <x v="3"/>
  </r>
  <r>
    <n v="15643865"/>
    <s v="Lo Duca"/>
    <x v="0"/>
    <x v="0"/>
    <n v="40"/>
    <x v="0"/>
    <x v="6"/>
    <n v="92055.360000000001"/>
    <x v="1"/>
    <x v="0"/>
    <n v="601"/>
    <x v="0"/>
    <x v="1"/>
    <x v="0"/>
    <n v="164652.01999999999"/>
    <x v="0"/>
    <x v="2"/>
    <x v="2"/>
  </r>
  <r>
    <n v="15769389"/>
    <s v="Wan"/>
    <x v="2"/>
    <x v="0"/>
    <n v="39"/>
    <x v="0"/>
    <x v="9"/>
    <n v="124723.92"/>
    <x v="2"/>
    <x v="0"/>
    <n v="709"/>
    <x v="2"/>
    <x v="0"/>
    <x v="1"/>
    <n v="73641.86"/>
    <x v="1"/>
    <x v="1"/>
    <x v="3"/>
  </r>
  <r>
    <n v="15807768"/>
    <s v="Cohn"/>
    <x v="2"/>
    <x v="1"/>
    <n v="28"/>
    <x v="1"/>
    <x v="1"/>
    <n v="103033.83"/>
    <x v="2"/>
    <x v="0"/>
    <n v="702"/>
    <x v="2"/>
    <x v="0"/>
    <x v="0"/>
    <n v="40321.870000000003"/>
    <x v="1"/>
    <x v="3"/>
    <x v="0"/>
  </r>
  <r>
    <n v="15801630"/>
    <s v="Yen"/>
    <x v="0"/>
    <x v="1"/>
    <n v="40"/>
    <x v="0"/>
    <x v="5"/>
    <n v="0"/>
    <x v="0"/>
    <x v="2"/>
    <n v="558"/>
    <x v="1"/>
    <x v="0"/>
    <x v="1"/>
    <n v="173844.89"/>
    <x v="1"/>
    <x v="4"/>
    <x v="1"/>
  </r>
  <r>
    <n v="15705034"/>
    <s v="Peng"/>
    <x v="1"/>
    <x v="1"/>
    <n v="40"/>
    <x v="0"/>
    <x v="1"/>
    <n v="0"/>
    <x v="0"/>
    <x v="2"/>
    <n v="691"/>
    <x v="2"/>
    <x v="0"/>
    <x v="0"/>
    <n v="145613.17000000001"/>
    <x v="1"/>
    <x v="2"/>
    <x v="0"/>
  </r>
  <r>
    <n v="15763107"/>
    <s v="Little"/>
    <x v="0"/>
    <x v="0"/>
    <n v="30"/>
    <x v="0"/>
    <x v="9"/>
    <n v="0"/>
    <x v="0"/>
    <x v="0"/>
    <n v="700"/>
    <x v="2"/>
    <x v="0"/>
    <x v="0"/>
    <n v="174971.64"/>
    <x v="1"/>
    <x v="4"/>
    <x v="3"/>
  </r>
  <r>
    <n v="15667085"/>
    <s v="Meng"/>
    <x v="0"/>
    <x v="1"/>
    <n v="33"/>
    <x v="0"/>
    <x v="4"/>
    <n v="0"/>
    <x v="0"/>
    <x v="2"/>
    <n v="667"/>
    <x v="2"/>
    <x v="0"/>
    <x v="0"/>
    <n v="131834.75"/>
    <x v="1"/>
    <x v="2"/>
    <x v="2"/>
  </r>
  <r>
    <n v="15647008"/>
    <s v="Adams"/>
    <x v="2"/>
    <x v="1"/>
    <n v="54"/>
    <x v="0"/>
    <x v="6"/>
    <n v="116726.22"/>
    <x v="2"/>
    <x v="0"/>
    <n v="624"/>
    <x v="0"/>
    <x v="0"/>
    <x v="1"/>
    <n v="110498.1"/>
    <x v="0"/>
    <x v="0"/>
    <x v="2"/>
  </r>
  <r>
    <n v="15584505"/>
    <s v="Hill"/>
    <x v="0"/>
    <x v="0"/>
    <n v="23"/>
    <x v="1"/>
    <x v="8"/>
    <n v="113923.81"/>
    <x v="2"/>
    <x v="2"/>
    <n v="580"/>
    <x v="1"/>
    <x v="1"/>
    <x v="1"/>
    <n v="196241.43"/>
    <x v="1"/>
    <x v="4"/>
    <x v="2"/>
  </r>
  <r>
    <n v="15748068"/>
    <s v="Boyle"/>
    <x v="1"/>
    <x v="0"/>
    <n v="31"/>
    <x v="0"/>
    <x v="6"/>
    <n v="0"/>
    <x v="0"/>
    <x v="2"/>
    <n v="571"/>
    <x v="1"/>
    <x v="0"/>
    <x v="0"/>
    <n v="194667.92"/>
    <x v="1"/>
    <x v="4"/>
    <x v="2"/>
  </r>
  <r>
    <n v="15663964"/>
    <s v="Pagnotto"/>
    <x v="0"/>
    <x v="1"/>
    <n v="37"/>
    <x v="0"/>
    <x v="8"/>
    <n v="0"/>
    <x v="0"/>
    <x v="2"/>
    <n v="561"/>
    <x v="1"/>
    <x v="0"/>
    <x v="1"/>
    <n v="83093.25"/>
    <x v="1"/>
    <x v="1"/>
    <x v="2"/>
  </r>
  <r>
    <n v="15782311"/>
    <s v="Feng"/>
    <x v="0"/>
    <x v="1"/>
    <n v="28"/>
    <x v="1"/>
    <x v="9"/>
    <n v="0"/>
    <x v="0"/>
    <x v="2"/>
    <n v="529"/>
    <x v="1"/>
    <x v="0"/>
    <x v="0"/>
    <n v="52545.24"/>
    <x v="1"/>
    <x v="1"/>
    <x v="3"/>
  </r>
  <r>
    <n v="15588197"/>
    <s v="Endrizzi"/>
    <x v="0"/>
    <x v="1"/>
    <n v="36"/>
    <x v="0"/>
    <x v="3"/>
    <n v="0"/>
    <x v="0"/>
    <x v="2"/>
    <n v="670"/>
    <x v="2"/>
    <x v="1"/>
    <x v="1"/>
    <n v="59571.5"/>
    <x v="1"/>
    <x v="1"/>
    <x v="1"/>
  </r>
  <r>
    <n v="15610105"/>
    <s v="Shen"/>
    <x v="2"/>
    <x v="0"/>
    <n v="21"/>
    <x v="1"/>
    <x v="1"/>
    <n v="121827.43"/>
    <x v="2"/>
    <x v="2"/>
    <n v="666"/>
    <x v="2"/>
    <x v="0"/>
    <x v="0"/>
    <n v="99818.31"/>
    <x v="1"/>
    <x v="0"/>
    <x v="0"/>
  </r>
  <r>
    <n v="15606133"/>
    <s v="Lay"/>
    <x v="1"/>
    <x v="1"/>
    <n v="42"/>
    <x v="0"/>
    <x v="3"/>
    <n v="0"/>
    <x v="0"/>
    <x v="2"/>
    <n v="628"/>
    <x v="0"/>
    <x v="1"/>
    <x v="0"/>
    <n v="172967.87"/>
    <x v="1"/>
    <x v="4"/>
    <x v="1"/>
  </r>
  <r>
    <n v="15599403"/>
    <s v="Wu"/>
    <x v="0"/>
    <x v="1"/>
    <n v="60"/>
    <x v="2"/>
    <x v="7"/>
    <n v="125389.7"/>
    <x v="2"/>
    <x v="2"/>
    <n v="577"/>
    <x v="1"/>
    <x v="0"/>
    <x v="0"/>
    <n v="178616.73"/>
    <x v="1"/>
    <x v="4"/>
    <x v="3"/>
  </r>
  <r>
    <n v="15648225"/>
    <s v="Shephard"/>
    <x v="1"/>
    <x v="0"/>
    <n v="38"/>
    <x v="0"/>
    <x v="1"/>
    <n v="103895.31"/>
    <x v="2"/>
    <x v="0"/>
    <n v="652"/>
    <x v="0"/>
    <x v="1"/>
    <x v="0"/>
    <n v="159649.44"/>
    <x v="1"/>
    <x v="2"/>
    <x v="0"/>
  </r>
  <r>
    <n v="15608406"/>
    <s v="Schmidt"/>
    <x v="0"/>
    <x v="1"/>
    <n v="26"/>
    <x v="1"/>
    <x v="8"/>
    <n v="111128.04"/>
    <x v="2"/>
    <x v="0"/>
    <n v="678"/>
    <x v="2"/>
    <x v="0"/>
    <x v="1"/>
    <n v="60941.27"/>
    <x v="0"/>
    <x v="1"/>
    <x v="2"/>
  </r>
  <r>
    <n v="15633378"/>
    <s v="Davidson"/>
    <x v="1"/>
    <x v="0"/>
    <n v="49"/>
    <x v="0"/>
    <x v="9"/>
    <n v="0"/>
    <x v="0"/>
    <x v="2"/>
    <n v="692"/>
    <x v="2"/>
    <x v="0"/>
    <x v="1"/>
    <n v="178342.63"/>
    <x v="1"/>
    <x v="4"/>
    <x v="3"/>
  </r>
  <r>
    <n v="15664759"/>
    <s v="Lamb"/>
    <x v="1"/>
    <x v="1"/>
    <n v="32"/>
    <x v="0"/>
    <x v="7"/>
    <n v="0"/>
    <x v="0"/>
    <x v="2"/>
    <n v="675"/>
    <x v="2"/>
    <x v="0"/>
    <x v="1"/>
    <n v="191545.65"/>
    <x v="1"/>
    <x v="4"/>
    <x v="3"/>
  </r>
  <r>
    <n v="15625545"/>
    <s v="Hussey"/>
    <x v="1"/>
    <x v="1"/>
    <n v="52"/>
    <x v="0"/>
    <x v="9"/>
    <n v="0"/>
    <x v="0"/>
    <x v="0"/>
    <n v="712"/>
    <x v="2"/>
    <x v="0"/>
    <x v="0"/>
    <n v="117977.45"/>
    <x v="0"/>
    <x v="0"/>
    <x v="3"/>
  </r>
  <r>
    <n v="15772148"/>
    <s v="Ferrari"/>
    <x v="2"/>
    <x v="0"/>
    <n v="37"/>
    <x v="0"/>
    <x v="8"/>
    <n v="151242.48000000001"/>
    <x v="2"/>
    <x v="0"/>
    <n v="639"/>
    <x v="0"/>
    <x v="1"/>
    <x v="0"/>
    <n v="49637.65"/>
    <x v="1"/>
    <x v="3"/>
    <x v="2"/>
  </r>
  <r>
    <n v="15810829"/>
    <s v="Macfarlan"/>
    <x v="0"/>
    <x v="1"/>
    <n v="48"/>
    <x v="0"/>
    <x v="3"/>
    <n v="0"/>
    <x v="0"/>
    <x v="0"/>
    <n v="618"/>
    <x v="0"/>
    <x v="0"/>
    <x v="1"/>
    <n v="13921.82"/>
    <x v="0"/>
    <x v="3"/>
    <x v="1"/>
  </r>
  <r>
    <n v="15731669"/>
    <s v="Szabados"/>
    <x v="0"/>
    <x v="1"/>
    <n v="39"/>
    <x v="0"/>
    <x v="0"/>
    <n v="129709.62"/>
    <x v="2"/>
    <x v="0"/>
    <n v="554"/>
    <x v="1"/>
    <x v="0"/>
    <x v="1"/>
    <n v="173197.12"/>
    <x v="1"/>
    <x v="4"/>
    <x v="0"/>
  </r>
  <r>
    <n v="15738634"/>
    <s v="Yuan"/>
    <x v="0"/>
    <x v="1"/>
    <n v="47"/>
    <x v="0"/>
    <x v="9"/>
    <n v="83347.25"/>
    <x v="1"/>
    <x v="0"/>
    <n v="533"/>
    <x v="1"/>
    <x v="0"/>
    <x v="0"/>
    <n v="137696.25"/>
    <x v="1"/>
    <x v="2"/>
    <x v="3"/>
  </r>
  <r>
    <n v="15737571"/>
    <s v="Matveyev"/>
    <x v="1"/>
    <x v="0"/>
    <n v="28"/>
    <x v="1"/>
    <x v="5"/>
    <n v="84121.04"/>
    <x v="1"/>
    <x v="0"/>
    <n v="540"/>
    <x v="1"/>
    <x v="1"/>
    <x v="0"/>
    <n v="80698.539999999994"/>
    <x v="1"/>
    <x v="1"/>
    <x v="1"/>
  </r>
  <r>
    <n v="15667602"/>
    <s v="Cheng"/>
    <x v="1"/>
    <x v="1"/>
    <n v="33"/>
    <x v="0"/>
    <x v="6"/>
    <n v="0"/>
    <x v="0"/>
    <x v="2"/>
    <n v="704"/>
    <x v="2"/>
    <x v="0"/>
    <x v="1"/>
    <n v="73018.740000000005"/>
    <x v="1"/>
    <x v="1"/>
    <x v="2"/>
  </r>
  <r>
    <n v="15684147"/>
    <s v="Palerma"/>
    <x v="0"/>
    <x v="1"/>
    <n v="43"/>
    <x v="0"/>
    <x v="8"/>
    <n v="102338.19"/>
    <x v="2"/>
    <x v="0"/>
    <n v="678"/>
    <x v="2"/>
    <x v="0"/>
    <x v="0"/>
    <n v="79649.62"/>
    <x v="1"/>
    <x v="1"/>
    <x v="2"/>
  </r>
  <r>
    <n v="15789874"/>
    <s v="Wang"/>
    <x v="0"/>
    <x v="0"/>
    <n v="29"/>
    <x v="1"/>
    <x v="6"/>
    <n v="87375.78"/>
    <x v="1"/>
    <x v="2"/>
    <n v="712"/>
    <x v="2"/>
    <x v="1"/>
    <x v="1"/>
    <n v="166194.53"/>
    <x v="1"/>
    <x v="2"/>
    <x v="2"/>
  </r>
  <r>
    <n v="15757952"/>
    <s v="Teng"/>
    <x v="0"/>
    <x v="1"/>
    <n v="44"/>
    <x v="0"/>
    <x v="0"/>
    <n v="0"/>
    <x v="0"/>
    <x v="1"/>
    <n v="651"/>
    <x v="0"/>
    <x v="0"/>
    <x v="1"/>
    <n v="102530.35"/>
    <x v="0"/>
    <x v="0"/>
    <x v="0"/>
  </r>
  <r>
    <n v="15698732"/>
    <s v="K'ung"/>
    <x v="2"/>
    <x v="1"/>
    <n v="51"/>
    <x v="0"/>
    <x v="6"/>
    <n v="104677.09"/>
    <x v="2"/>
    <x v="0"/>
    <n v="789"/>
    <x v="3"/>
    <x v="0"/>
    <x v="1"/>
    <n v="74265.38"/>
    <x v="1"/>
    <x v="1"/>
    <x v="2"/>
  </r>
  <r>
    <n v="15714355"/>
    <s v="Sinclair"/>
    <x v="2"/>
    <x v="1"/>
    <n v="32"/>
    <x v="0"/>
    <x v="2"/>
    <n v="121669.23"/>
    <x v="2"/>
    <x v="0"/>
    <n v="775"/>
    <x v="2"/>
    <x v="1"/>
    <x v="0"/>
    <n v="125898.39"/>
    <x v="1"/>
    <x v="0"/>
    <x v="1"/>
  </r>
  <r>
    <n v="15599090"/>
    <s v="McKelvey"/>
    <x v="2"/>
    <x v="1"/>
    <n v="40"/>
    <x v="0"/>
    <x v="3"/>
    <n v="108407.34"/>
    <x v="2"/>
    <x v="0"/>
    <n v="564"/>
    <x v="1"/>
    <x v="0"/>
    <x v="0"/>
    <n v="83681.2"/>
    <x v="1"/>
    <x v="1"/>
    <x v="1"/>
  </r>
  <r>
    <n v="15762048"/>
    <s v="Yuan"/>
    <x v="2"/>
    <x v="0"/>
    <n v="33"/>
    <x v="0"/>
    <x v="3"/>
    <n v="154969.79"/>
    <x v="2"/>
    <x v="2"/>
    <n v="841"/>
    <x v="3"/>
    <x v="0"/>
    <x v="0"/>
    <n v="99505.75"/>
    <x v="1"/>
    <x v="0"/>
    <x v="1"/>
  </r>
  <r>
    <n v="15790596"/>
    <s v="Moran"/>
    <x v="1"/>
    <x v="1"/>
    <n v="39"/>
    <x v="0"/>
    <x v="10"/>
    <n v="141829.67000000001"/>
    <x v="2"/>
    <x v="0"/>
    <n v="850"/>
    <x v="3"/>
    <x v="0"/>
    <x v="0"/>
    <n v="92748.160000000003"/>
    <x v="1"/>
    <x v="0"/>
    <x v="0"/>
  </r>
  <r>
    <n v="15609623"/>
    <s v="McConnell"/>
    <x v="0"/>
    <x v="0"/>
    <n v="63"/>
    <x v="2"/>
    <x v="8"/>
    <n v="0"/>
    <x v="0"/>
    <x v="0"/>
    <n v="637"/>
    <x v="0"/>
    <x v="0"/>
    <x v="1"/>
    <n v="28092.77"/>
    <x v="0"/>
    <x v="3"/>
    <x v="2"/>
  </r>
  <r>
    <n v="15711901"/>
    <s v="Iheatu"/>
    <x v="0"/>
    <x v="1"/>
    <n v="45"/>
    <x v="0"/>
    <x v="0"/>
    <n v="109162.82"/>
    <x v="2"/>
    <x v="0"/>
    <n v="500"/>
    <x v="1"/>
    <x v="0"/>
    <x v="0"/>
    <n v="126145.08"/>
    <x v="1"/>
    <x v="0"/>
    <x v="0"/>
  </r>
  <r>
    <n v="15779809"/>
    <s v="Giordano"/>
    <x v="0"/>
    <x v="1"/>
    <n v="44"/>
    <x v="0"/>
    <x v="2"/>
    <n v="87471.63"/>
    <x v="1"/>
    <x v="0"/>
    <n v="655"/>
    <x v="0"/>
    <x v="1"/>
    <x v="0"/>
    <n v="188593.98"/>
    <x v="1"/>
    <x v="4"/>
    <x v="1"/>
  </r>
  <r>
    <n v="15729018"/>
    <s v="Alexander"/>
    <x v="0"/>
    <x v="0"/>
    <n v="33"/>
    <x v="0"/>
    <x v="0"/>
    <n v="147229.65"/>
    <x v="2"/>
    <x v="0"/>
    <n v="666"/>
    <x v="2"/>
    <x v="0"/>
    <x v="0"/>
    <n v="56410.17"/>
    <x v="1"/>
    <x v="1"/>
    <x v="0"/>
  </r>
  <r>
    <n v="15698246"/>
    <s v="Gordon"/>
    <x v="0"/>
    <x v="0"/>
    <n v="24"/>
    <x v="1"/>
    <x v="0"/>
    <n v="0"/>
    <x v="0"/>
    <x v="2"/>
    <n v="658"/>
    <x v="0"/>
    <x v="0"/>
    <x v="0"/>
    <n v="84694.49"/>
    <x v="1"/>
    <x v="1"/>
    <x v="0"/>
  </r>
  <r>
    <n v="15712409"/>
    <s v="Tang"/>
    <x v="2"/>
    <x v="1"/>
    <n v="66"/>
    <x v="2"/>
    <x v="5"/>
    <n v="182532.23"/>
    <x v="2"/>
    <x v="2"/>
    <n v="749"/>
    <x v="2"/>
    <x v="0"/>
    <x v="0"/>
    <n v="195429.92"/>
    <x v="1"/>
    <x v="4"/>
    <x v="1"/>
  </r>
  <r>
    <n v="15758306"/>
    <s v="T'an"/>
    <x v="0"/>
    <x v="1"/>
    <n v="32"/>
    <x v="0"/>
    <x v="5"/>
    <n v="0"/>
    <x v="0"/>
    <x v="2"/>
    <n v="654"/>
    <x v="0"/>
    <x v="0"/>
    <x v="0"/>
    <n v="137898.57"/>
    <x v="1"/>
    <x v="2"/>
    <x v="1"/>
  </r>
  <r>
    <n v="15621435"/>
    <s v="Davies"/>
    <x v="0"/>
    <x v="0"/>
    <n v="39"/>
    <x v="0"/>
    <x v="1"/>
    <n v="160903.20000000001"/>
    <x v="2"/>
    <x v="0"/>
    <n v="623"/>
    <x v="0"/>
    <x v="1"/>
    <x v="1"/>
    <n v="78774.36"/>
    <x v="1"/>
    <x v="1"/>
    <x v="0"/>
  </r>
  <r>
    <n v="15566295"/>
    <s v="Sanders"/>
    <x v="0"/>
    <x v="0"/>
    <n v="33"/>
    <x v="0"/>
    <x v="5"/>
    <n v="138053.79"/>
    <x v="2"/>
    <x v="2"/>
    <n v="761"/>
    <x v="2"/>
    <x v="0"/>
    <x v="1"/>
    <n v="148779.41"/>
    <x v="1"/>
    <x v="2"/>
    <x v="1"/>
  </r>
  <r>
    <n v="15569098"/>
    <s v="Winifred"/>
    <x v="0"/>
    <x v="1"/>
    <n v="44"/>
    <x v="0"/>
    <x v="5"/>
    <n v="153548.12"/>
    <x v="2"/>
    <x v="0"/>
    <n v="627"/>
    <x v="0"/>
    <x v="1"/>
    <x v="1"/>
    <n v="35300.080000000002"/>
    <x v="0"/>
    <x v="3"/>
    <x v="1"/>
  </r>
  <r>
    <n v="15662532"/>
    <s v="Holmes"/>
    <x v="2"/>
    <x v="1"/>
    <n v="31"/>
    <x v="0"/>
    <x v="2"/>
    <n v="149085.9"/>
    <x v="2"/>
    <x v="2"/>
    <n v="757"/>
    <x v="2"/>
    <x v="0"/>
    <x v="0"/>
    <n v="197077.36"/>
    <x v="1"/>
    <x v="4"/>
    <x v="1"/>
  </r>
  <r>
    <n v="15664001"/>
    <s v="Riddle"/>
    <x v="2"/>
    <x v="0"/>
    <n v="53"/>
    <x v="0"/>
    <x v="2"/>
    <n v="95231.91"/>
    <x v="1"/>
    <x v="0"/>
    <n v="695"/>
    <x v="2"/>
    <x v="1"/>
    <x v="1"/>
    <n v="70140.800000000003"/>
    <x v="0"/>
    <x v="1"/>
    <x v="1"/>
  </r>
  <r>
    <n v="15703437"/>
    <s v="Chinedum"/>
    <x v="0"/>
    <x v="1"/>
    <n v="34"/>
    <x v="0"/>
    <x v="6"/>
    <n v="0"/>
    <x v="0"/>
    <x v="2"/>
    <n v="726"/>
    <x v="2"/>
    <x v="0"/>
    <x v="1"/>
    <n v="196288.46"/>
    <x v="1"/>
    <x v="4"/>
    <x v="2"/>
  </r>
  <r>
    <n v="15708003"/>
    <s v="Aleksandrova"/>
    <x v="1"/>
    <x v="1"/>
    <n v="41"/>
    <x v="0"/>
    <x v="2"/>
    <n v="85109.21"/>
    <x v="1"/>
    <x v="0"/>
    <n v="587"/>
    <x v="1"/>
    <x v="0"/>
    <x v="1"/>
    <n v="1557.82"/>
    <x v="1"/>
    <x v="3"/>
    <x v="1"/>
  </r>
  <r>
    <n v="15599452"/>
    <s v="Conti"/>
    <x v="2"/>
    <x v="0"/>
    <n v="43"/>
    <x v="0"/>
    <x v="2"/>
    <n v="125338.8"/>
    <x v="2"/>
    <x v="2"/>
    <n v="605"/>
    <x v="0"/>
    <x v="0"/>
    <x v="1"/>
    <n v="23970.13"/>
    <x v="1"/>
    <x v="3"/>
    <x v="1"/>
  </r>
  <r>
    <n v="15719793"/>
    <s v="Watson"/>
    <x v="1"/>
    <x v="1"/>
    <n v="62"/>
    <x v="2"/>
    <x v="8"/>
    <n v="0"/>
    <x v="0"/>
    <x v="2"/>
    <n v="850"/>
    <x v="3"/>
    <x v="0"/>
    <x v="0"/>
    <n v="180243.56"/>
    <x v="1"/>
    <x v="4"/>
    <x v="2"/>
  </r>
  <r>
    <n v="15771580"/>
    <s v="Davison"/>
    <x v="0"/>
    <x v="0"/>
    <n v="38"/>
    <x v="0"/>
    <x v="10"/>
    <n v="106831.69"/>
    <x v="2"/>
    <x v="0"/>
    <n v="850"/>
    <x v="3"/>
    <x v="1"/>
    <x v="0"/>
    <n v="148977.72"/>
    <x v="1"/>
    <x v="2"/>
    <x v="0"/>
  </r>
  <r>
    <n v="15732268"/>
    <s v="Cook"/>
    <x v="0"/>
    <x v="1"/>
    <n v="29"/>
    <x v="1"/>
    <x v="6"/>
    <n v="159597.45000000001"/>
    <x v="2"/>
    <x v="0"/>
    <n v="751"/>
    <x v="2"/>
    <x v="0"/>
    <x v="1"/>
    <n v="39934.410000000003"/>
    <x v="1"/>
    <x v="3"/>
    <x v="2"/>
  </r>
  <r>
    <n v="15722350"/>
    <s v="Udinesi"/>
    <x v="2"/>
    <x v="0"/>
    <n v="37"/>
    <x v="0"/>
    <x v="3"/>
    <n v="147361.57"/>
    <x v="2"/>
    <x v="0"/>
    <n v="627"/>
    <x v="0"/>
    <x v="0"/>
    <x v="0"/>
    <n v="133031.96"/>
    <x v="1"/>
    <x v="2"/>
    <x v="1"/>
  </r>
  <r>
    <n v="15611371"/>
    <s v="Siciliani"/>
    <x v="0"/>
    <x v="1"/>
    <n v="43"/>
    <x v="0"/>
    <x v="4"/>
    <n v="176134.54"/>
    <x v="2"/>
    <x v="0"/>
    <n v="736"/>
    <x v="2"/>
    <x v="0"/>
    <x v="0"/>
    <n v="52856.88"/>
    <x v="1"/>
    <x v="1"/>
    <x v="2"/>
  </r>
  <r>
    <n v="15673584"/>
    <s v="Bell"/>
    <x v="0"/>
    <x v="0"/>
    <n v="74"/>
    <x v="2"/>
    <x v="8"/>
    <n v="0"/>
    <x v="0"/>
    <x v="2"/>
    <n v="652"/>
    <x v="0"/>
    <x v="0"/>
    <x v="0"/>
    <n v="937.15"/>
    <x v="1"/>
    <x v="3"/>
    <x v="2"/>
  </r>
  <r>
    <n v="15636396"/>
    <s v="Jackson"/>
    <x v="0"/>
    <x v="0"/>
    <n v="35"/>
    <x v="0"/>
    <x v="3"/>
    <n v="0"/>
    <x v="0"/>
    <x v="2"/>
    <n v="627"/>
    <x v="0"/>
    <x v="1"/>
    <x v="0"/>
    <n v="193022.44"/>
    <x v="1"/>
    <x v="4"/>
    <x v="1"/>
  </r>
  <r>
    <n v="15706170"/>
    <s v="Onyemere"/>
    <x v="0"/>
    <x v="1"/>
    <n v="34"/>
    <x v="0"/>
    <x v="1"/>
    <n v="84055.43"/>
    <x v="1"/>
    <x v="0"/>
    <n v="636"/>
    <x v="0"/>
    <x v="1"/>
    <x v="1"/>
    <n v="37490.839999999997"/>
    <x v="1"/>
    <x v="3"/>
    <x v="0"/>
  </r>
  <r>
    <n v="15725478"/>
    <s v="McClemans"/>
    <x v="0"/>
    <x v="1"/>
    <n v="60"/>
    <x v="2"/>
    <x v="3"/>
    <n v="0"/>
    <x v="0"/>
    <x v="2"/>
    <n v="775"/>
    <x v="2"/>
    <x v="0"/>
    <x v="0"/>
    <n v="111558.7"/>
    <x v="1"/>
    <x v="0"/>
    <x v="1"/>
  </r>
  <r>
    <n v="15654562"/>
    <s v="Ma"/>
    <x v="1"/>
    <x v="0"/>
    <n v="45"/>
    <x v="0"/>
    <x v="8"/>
    <n v="174088.3"/>
    <x v="2"/>
    <x v="3"/>
    <n v="850"/>
    <x v="3"/>
    <x v="0"/>
    <x v="1"/>
    <n v="5669.31"/>
    <x v="0"/>
    <x v="3"/>
    <x v="2"/>
  </r>
  <r>
    <n v="15737509"/>
    <s v="Morrison"/>
    <x v="1"/>
    <x v="1"/>
    <n v="34"/>
    <x v="0"/>
    <x v="2"/>
    <n v="199229.14"/>
    <x v="2"/>
    <x v="0"/>
    <n v="850"/>
    <x v="3"/>
    <x v="1"/>
    <x v="1"/>
    <n v="68106.289999999994"/>
    <x v="1"/>
    <x v="1"/>
    <x v="1"/>
  </r>
  <r>
    <n v="15690796"/>
    <s v="Chambers"/>
    <x v="0"/>
    <x v="1"/>
    <n v="37"/>
    <x v="0"/>
    <x v="2"/>
    <n v="0"/>
    <x v="0"/>
    <x v="0"/>
    <n v="516"/>
    <x v="1"/>
    <x v="0"/>
    <x v="1"/>
    <n v="101834.58"/>
    <x v="1"/>
    <x v="0"/>
    <x v="1"/>
  </r>
  <r>
    <n v="15716728"/>
    <s v="Basedow"/>
    <x v="1"/>
    <x v="0"/>
    <n v="42"/>
    <x v="0"/>
    <x v="7"/>
    <n v="0"/>
    <x v="0"/>
    <x v="2"/>
    <n v="513"/>
    <x v="1"/>
    <x v="1"/>
    <x v="0"/>
    <n v="73151.25"/>
    <x v="1"/>
    <x v="1"/>
    <x v="3"/>
  </r>
  <r>
    <n v="15605665"/>
    <s v="Nwora"/>
    <x v="2"/>
    <x v="0"/>
    <n v="69"/>
    <x v="2"/>
    <x v="6"/>
    <n v="78833.149999999994"/>
    <x v="1"/>
    <x v="2"/>
    <n v="673"/>
    <x v="2"/>
    <x v="0"/>
    <x v="0"/>
    <n v="37196.15"/>
    <x v="1"/>
    <x v="3"/>
    <x v="2"/>
  </r>
  <r>
    <n v="15748481"/>
    <s v="Howey"/>
    <x v="0"/>
    <x v="0"/>
    <n v="27"/>
    <x v="1"/>
    <x v="5"/>
    <n v="0"/>
    <x v="0"/>
    <x v="0"/>
    <n v="564"/>
    <x v="1"/>
    <x v="1"/>
    <x v="1"/>
    <n v="7819.76"/>
    <x v="1"/>
    <x v="3"/>
    <x v="1"/>
  </r>
  <r>
    <n v="15757777"/>
    <s v="Pai"/>
    <x v="0"/>
    <x v="0"/>
    <n v="35"/>
    <x v="0"/>
    <x v="0"/>
    <n v="0"/>
    <x v="0"/>
    <x v="2"/>
    <n v="636"/>
    <x v="0"/>
    <x v="0"/>
    <x v="0"/>
    <n v="23129.46"/>
    <x v="1"/>
    <x v="3"/>
    <x v="0"/>
  </r>
  <r>
    <n v="15747808"/>
    <s v="Ni"/>
    <x v="0"/>
    <x v="1"/>
    <n v="29"/>
    <x v="1"/>
    <x v="6"/>
    <n v="102540.61"/>
    <x v="2"/>
    <x v="0"/>
    <n v="712"/>
    <x v="2"/>
    <x v="0"/>
    <x v="0"/>
    <n v="189680.79"/>
    <x v="1"/>
    <x v="4"/>
    <x v="2"/>
  </r>
  <r>
    <n v="15810593"/>
    <s v="Forbes"/>
    <x v="0"/>
    <x v="1"/>
    <n v="51"/>
    <x v="0"/>
    <x v="4"/>
    <n v="0"/>
    <x v="0"/>
    <x v="1"/>
    <n v="568"/>
    <x v="1"/>
    <x v="0"/>
    <x v="0"/>
    <n v="66586.559999999998"/>
    <x v="1"/>
    <x v="1"/>
    <x v="2"/>
  </r>
  <r>
    <n v="15693376"/>
    <s v="Baryshnikov"/>
    <x v="1"/>
    <x v="1"/>
    <n v="43"/>
    <x v="0"/>
    <x v="10"/>
    <n v="0"/>
    <x v="0"/>
    <x v="2"/>
    <n v="741"/>
    <x v="2"/>
    <x v="0"/>
    <x v="0"/>
    <n v="2920.63"/>
    <x v="0"/>
    <x v="3"/>
    <x v="0"/>
  </r>
  <r>
    <n v="15579808"/>
    <s v="Kramer"/>
    <x v="2"/>
    <x v="0"/>
    <n v="39"/>
    <x v="0"/>
    <x v="2"/>
    <n v="129401.87"/>
    <x v="2"/>
    <x v="0"/>
    <n v="754"/>
    <x v="2"/>
    <x v="0"/>
    <x v="0"/>
    <n v="87684.93"/>
    <x v="1"/>
    <x v="1"/>
    <x v="1"/>
  </r>
  <r>
    <n v="15598275"/>
    <s v="Sochima"/>
    <x v="0"/>
    <x v="0"/>
    <n v="32"/>
    <x v="0"/>
    <x v="3"/>
    <n v="0"/>
    <x v="0"/>
    <x v="2"/>
    <n v="709"/>
    <x v="2"/>
    <x v="0"/>
    <x v="0"/>
    <n v="199418.02"/>
    <x v="1"/>
    <x v="4"/>
    <x v="1"/>
  </r>
  <r>
    <n v="15737080"/>
    <s v="Marchesi"/>
    <x v="0"/>
    <x v="0"/>
    <n v="32"/>
    <x v="0"/>
    <x v="1"/>
    <n v="0"/>
    <x v="0"/>
    <x v="2"/>
    <n v="510"/>
    <x v="1"/>
    <x v="1"/>
    <x v="0"/>
    <n v="28515.17"/>
    <x v="1"/>
    <x v="3"/>
    <x v="0"/>
  </r>
  <r>
    <n v="15668580"/>
    <s v="Todd"/>
    <x v="1"/>
    <x v="1"/>
    <n v="33"/>
    <x v="0"/>
    <x v="0"/>
    <n v="0"/>
    <x v="0"/>
    <x v="2"/>
    <n v="716"/>
    <x v="2"/>
    <x v="0"/>
    <x v="0"/>
    <n v="92916.53"/>
    <x v="1"/>
    <x v="0"/>
    <x v="0"/>
  </r>
  <r>
    <n v="15569438"/>
    <s v="Mai"/>
    <x v="2"/>
    <x v="1"/>
    <n v="36"/>
    <x v="0"/>
    <x v="7"/>
    <n v="106702.94"/>
    <x v="2"/>
    <x v="2"/>
    <n v="607"/>
    <x v="0"/>
    <x v="1"/>
    <x v="1"/>
    <n v="198313.69"/>
    <x v="1"/>
    <x v="4"/>
    <x v="3"/>
  </r>
  <r>
    <n v="15675842"/>
    <s v="Pinto"/>
    <x v="1"/>
    <x v="1"/>
    <n v="26"/>
    <x v="1"/>
    <x v="4"/>
    <n v="139584.57"/>
    <x v="2"/>
    <x v="0"/>
    <n v="656"/>
    <x v="0"/>
    <x v="0"/>
    <x v="1"/>
    <n v="36308.93"/>
    <x v="1"/>
    <x v="3"/>
    <x v="2"/>
  </r>
  <r>
    <n v="15577587"/>
    <s v="ReynOlds"/>
    <x v="2"/>
    <x v="1"/>
    <n v="52"/>
    <x v="0"/>
    <x v="8"/>
    <n v="121016.23"/>
    <x v="2"/>
    <x v="0"/>
    <n v="550"/>
    <x v="1"/>
    <x v="0"/>
    <x v="0"/>
    <n v="41730.370000000003"/>
    <x v="0"/>
    <x v="3"/>
    <x v="2"/>
  </r>
  <r>
    <n v="15625592"/>
    <s v="Sal"/>
    <x v="0"/>
    <x v="1"/>
    <n v="26"/>
    <x v="1"/>
    <x v="0"/>
    <n v="0"/>
    <x v="0"/>
    <x v="2"/>
    <n v="486"/>
    <x v="4"/>
    <x v="0"/>
    <x v="0"/>
    <n v="31399.4"/>
    <x v="1"/>
    <x v="3"/>
    <x v="0"/>
  </r>
  <r>
    <n v="15635141"/>
    <s v="Miller"/>
    <x v="2"/>
    <x v="1"/>
    <n v="59"/>
    <x v="0"/>
    <x v="2"/>
    <n v="118210.42"/>
    <x v="2"/>
    <x v="2"/>
    <n v="598"/>
    <x v="1"/>
    <x v="1"/>
    <x v="1"/>
    <n v="60192.14"/>
    <x v="0"/>
    <x v="1"/>
    <x v="1"/>
  </r>
  <r>
    <n v="15642570"/>
    <s v="Scott"/>
    <x v="1"/>
    <x v="1"/>
    <n v="35"/>
    <x v="0"/>
    <x v="2"/>
    <n v="0"/>
    <x v="0"/>
    <x v="2"/>
    <n v="675"/>
    <x v="2"/>
    <x v="0"/>
    <x v="1"/>
    <n v="29062.25"/>
    <x v="1"/>
    <x v="3"/>
    <x v="1"/>
  </r>
  <r>
    <n v="15702175"/>
    <s v="Herrin"/>
    <x v="0"/>
    <x v="0"/>
    <n v="29"/>
    <x v="1"/>
    <x v="4"/>
    <n v="148654.84"/>
    <x v="2"/>
    <x v="2"/>
    <n v="755"/>
    <x v="2"/>
    <x v="0"/>
    <x v="0"/>
    <n v="28805.09"/>
    <x v="1"/>
    <x v="3"/>
    <x v="2"/>
  </r>
  <r>
    <n v="15677785"/>
    <s v="Stevenson"/>
    <x v="1"/>
    <x v="1"/>
    <n v="32"/>
    <x v="0"/>
    <x v="8"/>
    <n v="136963.12"/>
    <x v="2"/>
    <x v="0"/>
    <n v="656"/>
    <x v="0"/>
    <x v="0"/>
    <x v="1"/>
    <n v="133814.28"/>
    <x v="1"/>
    <x v="2"/>
    <x v="2"/>
  </r>
  <r>
    <n v="15786153"/>
    <s v="McKenzie"/>
    <x v="2"/>
    <x v="1"/>
    <n v="47"/>
    <x v="0"/>
    <x v="9"/>
    <n v="137774.10999999999"/>
    <x v="2"/>
    <x v="2"/>
    <n v="644"/>
    <x v="0"/>
    <x v="0"/>
    <x v="1"/>
    <n v="151902.78"/>
    <x v="1"/>
    <x v="2"/>
    <x v="3"/>
  </r>
  <r>
    <n v="15759499"/>
    <s v="Gardiner"/>
    <x v="0"/>
    <x v="0"/>
    <n v="32"/>
    <x v="0"/>
    <x v="4"/>
    <n v="111156.52"/>
    <x v="2"/>
    <x v="0"/>
    <n v="598"/>
    <x v="1"/>
    <x v="0"/>
    <x v="0"/>
    <n v="167376.26"/>
    <x v="1"/>
    <x v="2"/>
    <x v="2"/>
  </r>
  <r>
    <n v="15659568"/>
    <s v="Atkinson"/>
    <x v="1"/>
    <x v="0"/>
    <n v="31"/>
    <x v="0"/>
    <x v="6"/>
    <n v="121237.65"/>
    <x v="2"/>
    <x v="0"/>
    <n v="850"/>
    <x v="3"/>
    <x v="0"/>
    <x v="0"/>
    <n v="31022.560000000001"/>
    <x v="1"/>
    <x v="3"/>
    <x v="2"/>
  </r>
  <r>
    <n v="15715597"/>
    <s v="Onyemauchechi"/>
    <x v="0"/>
    <x v="1"/>
    <n v="36"/>
    <x v="0"/>
    <x v="1"/>
    <n v="97234.58"/>
    <x v="1"/>
    <x v="0"/>
    <n v="679"/>
    <x v="2"/>
    <x v="0"/>
    <x v="1"/>
    <n v="188997.08"/>
    <x v="1"/>
    <x v="4"/>
    <x v="0"/>
  </r>
  <r>
    <n v="15610147"/>
    <s v="Ross"/>
    <x v="0"/>
    <x v="1"/>
    <n v="60"/>
    <x v="2"/>
    <x v="0"/>
    <n v="0"/>
    <x v="0"/>
    <x v="2"/>
    <n v="632"/>
    <x v="0"/>
    <x v="1"/>
    <x v="0"/>
    <n v="2085.3200000000002"/>
    <x v="1"/>
    <x v="3"/>
    <x v="0"/>
  </r>
  <r>
    <n v="15802362"/>
    <s v="Newland"/>
    <x v="1"/>
    <x v="1"/>
    <n v="45"/>
    <x v="0"/>
    <x v="10"/>
    <n v="0"/>
    <x v="0"/>
    <x v="2"/>
    <n v="550"/>
    <x v="1"/>
    <x v="1"/>
    <x v="0"/>
    <n v="70399.710000000006"/>
    <x v="1"/>
    <x v="1"/>
    <x v="0"/>
  </r>
  <r>
    <n v="15660524"/>
    <s v="Hu"/>
    <x v="2"/>
    <x v="0"/>
    <n v="54"/>
    <x v="0"/>
    <x v="9"/>
    <n v="97382.53"/>
    <x v="1"/>
    <x v="0"/>
    <n v="572"/>
    <x v="1"/>
    <x v="0"/>
    <x v="0"/>
    <n v="195771.95"/>
    <x v="1"/>
    <x v="4"/>
    <x v="3"/>
  </r>
  <r>
    <n v="15747168"/>
    <s v="Sanders"/>
    <x v="2"/>
    <x v="0"/>
    <n v="47"/>
    <x v="0"/>
    <x v="0"/>
    <n v="103108.8"/>
    <x v="2"/>
    <x v="0"/>
    <n v="626"/>
    <x v="0"/>
    <x v="1"/>
    <x v="0"/>
    <n v="166475.44"/>
    <x v="0"/>
    <x v="2"/>
    <x v="0"/>
  </r>
  <r>
    <n v="15796910"/>
    <s v="Tsui"/>
    <x v="1"/>
    <x v="0"/>
    <n v="57"/>
    <x v="0"/>
    <x v="3"/>
    <n v="0"/>
    <x v="0"/>
    <x v="0"/>
    <n v="625"/>
    <x v="0"/>
    <x v="1"/>
    <x v="1"/>
    <n v="84106.17"/>
    <x v="0"/>
    <x v="1"/>
    <x v="1"/>
  </r>
  <r>
    <n v="15707674"/>
    <s v="Marino"/>
    <x v="0"/>
    <x v="0"/>
    <n v="58"/>
    <x v="0"/>
    <x v="0"/>
    <n v="131852.81"/>
    <x v="2"/>
    <x v="0"/>
    <n v="515"/>
    <x v="1"/>
    <x v="0"/>
    <x v="1"/>
    <n v="81436.679999999993"/>
    <x v="0"/>
    <x v="1"/>
    <x v="0"/>
  </r>
  <r>
    <n v="15565706"/>
    <s v="Akobundu"/>
    <x v="1"/>
    <x v="1"/>
    <n v="35"/>
    <x v="0"/>
    <x v="1"/>
    <n v="0"/>
    <x v="0"/>
    <x v="0"/>
    <n v="612"/>
    <x v="0"/>
    <x v="0"/>
    <x v="0"/>
    <n v="83256.259999999995"/>
    <x v="0"/>
    <x v="1"/>
    <x v="0"/>
  </r>
  <r>
    <n v="15587596"/>
    <s v="Morrison"/>
    <x v="1"/>
    <x v="0"/>
    <n v="39"/>
    <x v="0"/>
    <x v="2"/>
    <n v="107553.33"/>
    <x v="2"/>
    <x v="0"/>
    <n v="628"/>
    <x v="0"/>
    <x v="0"/>
    <x v="1"/>
    <n v="117523.41"/>
    <x v="1"/>
    <x v="0"/>
    <x v="1"/>
  </r>
  <r>
    <n v="15751943"/>
    <s v="Mai"/>
    <x v="1"/>
    <x v="0"/>
    <n v="43"/>
    <x v="0"/>
    <x v="8"/>
    <n v="0"/>
    <x v="0"/>
    <x v="2"/>
    <n v="529"/>
    <x v="1"/>
    <x v="1"/>
    <x v="1"/>
    <n v="79476.63"/>
    <x v="1"/>
    <x v="1"/>
    <x v="2"/>
  </r>
  <r>
    <n v="15621227"/>
    <s v="Hs?eh"/>
    <x v="2"/>
    <x v="0"/>
    <n v="46"/>
    <x v="0"/>
    <x v="3"/>
    <n v="161806.09"/>
    <x v="2"/>
    <x v="0"/>
    <n v="668"/>
    <x v="2"/>
    <x v="0"/>
    <x v="0"/>
    <n v="173052.19"/>
    <x v="1"/>
    <x v="4"/>
    <x v="1"/>
  </r>
  <r>
    <n v="15757588"/>
    <s v="Wright"/>
    <x v="0"/>
    <x v="1"/>
    <n v="30"/>
    <x v="0"/>
    <x v="9"/>
    <n v="0"/>
    <x v="0"/>
    <x v="2"/>
    <n v="526"/>
    <x v="1"/>
    <x v="1"/>
    <x v="1"/>
    <n v="100995.68"/>
    <x v="1"/>
    <x v="0"/>
    <x v="3"/>
  </r>
  <r>
    <n v="15640922"/>
    <s v="Demaine"/>
    <x v="0"/>
    <x v="0"/>
    <n v="52"/>
    <x v="0"/>
    <x v="3"/>
    <n v="0"/>
    <x v="0"/>
    <x v="0"/>
    <n v="791"/>
    <x v="3"/>
    <x v="0"/>
    <x v="0"/>
    <n v="122782.5"/>
    <x v="1"/>
    <x v="0"/>
    <x v="1"/>
  </r>
  <r>
    <n v="15567557"/>
    <s v="Chien"/>
    <x v="0"/>
    <x v="1"/>
    <n v="27"/>
    <x v="1"/>
    <x v="0"/>
    <n v="128243.03"/>
    <x v="2"/>
    <x v="0"/>
    <n v="573"/>
    <x v="1"/>
    <x v="0"/>
    <x v="0"/>
    <n v="11631.34"/>
    <x v="1"/>
    <x v="3"/>
    <x v="0"/>
  </r>
  <r>
    <n v="15670103"/>
    <s v="Dickinson"/>
    <x v="0"/>
    <x v="0"/>
    <n v="38"/>
    <x v="0"/>
    <x v="8"/>
    <n v="126645.13"/>
    <x v="2"/>
    <x v="0"/>
    <n v="565"/>
    <x v="1"/>
    <x v="0"/>
    <x v="0"/>
    <n v="168303.55"/>
    <x v="1"/>
    <x v="2"/>
    <x v="2"/>
  </r>
  <r>
    <n v="15720929"/>
    <s v="Kazantseva"/>
    <x v="0"/>
    <x v="0"/>
    <n v="47"/>
    <x v="0"/>
    <x v="2"/>
    <n v="62094.71"/>
    <x v="1"/>
    <x v="1"/>
    <n v="604"/>
    <x v="0"/>
    <x v="1"/>
    <x v="1"/>
    <n v="9308.1"/>
    <x v="0"/>
    <x v="3"/>
    <x v="1"/>
  </r>
  <r>
    <n v="15732774"/>
    <s v="Marchesi"/>
    <x v="0"/>
    <x v="1"/>
    <n v="37"/>
    <x v="0"/>
    <x v="3"/>
    <n v="112291.34"/>
    <x v="2"/>
    <x v="0"/>
    <n v="656"/>
    <x v="0"/>
    <x v="0"/>
    <x v="1"/>
    <n v="153157.97"/>
    <x v="1"/>
    <x v="2"/>
    <x v="1"/>
  </r>
  <r>
    <n v="15628558"/>
    <s v="Pan"/>
    <x v="0"/>
    <x v="0"/>
    <n v="44"/>
    <x v="0"/>
    <x v="8"/>
    <n v="89188.83"/>
    <x v="1"/>
    <x v="0"/>
    <n v="447"/>
    <x v="4"/>
    <x v="0"/>
    <x v="0"/>
    <n v="75408.240000000005"/>
    <x v="1"/>
    <x v="1"/>
    <x v="2"/>
  </r>
  <r>
    <n v="15729201"/>
    <s v="Harewood"/>
    <x v="0"/>
    <x v="1"/>
    <n v="55"/>
    <x v="0"/>
    <x v="9"/>
    <n v="0"/>
    <x v="0"/>
    <x v="0"/>
    <n v="682"/>
    <x v="2"/>
    <x v="0"/>
    <x v="1"/>
    <n v="153356.79999999999"/>
    <x v="0"/>
    <x v="2"/>
    <x v="3"/>
  </r>
  <r>
    <n v="15731117"/>
    <s v="Kao"/>
    <x v="1"/>
    <x v="1"/>
    <n v="28"/>
    <x v="1"/>
    <x v="0"/>
    <n v="109161.25"/>
    <x v="2"/>
    <x v="0"/>
    <n v="437"/>
    <x v="4"/>
    <x v="0"/>
    <x v="1"/>
    <n v="152987.42000000001"/>
    <x v="1"/>
    <x v="2"/>
    <x v="0"/>
  </r>
  <r>
    <n v="15615207"/>
    <s v="Yeh"/>
    <x v="1"/>
    <x v="1"/>
    <n v="47"/>
    <x v="0"/>
    <x v="10"/>
    <n v="0"/>
    <x v="0"/>
    <x v="0"/>
    <n v="792"/>
    <x v="3"/>
    <x v="0"/>
    <x v="0"/>
    <n v="5557.88"/>
    <x v="0"/>
    <x v="3"/>
    <x v="0"/>
  </r>
  <r>
    <n v="15773512"/>
    <s v="Bischof"/>
    <x v="1"/>
    <x v="0"/>
    <n v="25"/>
    <x v="1"/>
    <x v="4"/>
    <n v="0"/>
    <x v="0"/>
    <x v="0"/>
    <n v="627"/>
    <x v="0"/>
    <x v="0"/>
    <x v="0"/>
    <n v="194313.93"/>
    <x v="1"/>
    <x v="4"/>
    <x v="2"/>
  </r>
  <r>
    <n v="15572145"/>
    <s v="Ashton"/>
    <x v="0"/>
    <x v="0"/>
    <n v="34"/>
    <x v="0"/>
    <x v="2"/>
    <n v="0"/>
    <x v="0"/>
    <x v="2"/>
    <n v="767"/>
    <x v="2"/>
    <x v="0"/>
    <x v="1"/>
    <n v="94767.77"/>
    <x v="1"/>
    <x v="0"/>
    <x v="1"/>
  </r>
  <r>
    <n v="15642710"/>
    <s v="Napolitani"/>
    <x v="0"/>
    <x v="1"/>
    <n v="26"/>
    <x v="1"/>
    <x v="3"/>
    <n v="0"/>
    <x v="0"/>
    <x v="2"/>
    <n v="686"/>
    <x v="2"/>
    <x v="0"/>
    <x v="1"/>
    <n v="1540.89"/>
    <x v="1"/>
    <x v="3"/>
    <x v="1"/>
  </r>
  <r>
    <n v="15574213"/>
    <s v="Wilson"/>
    <x v="0"/>
    <x v="0"/>
    <n v="53"/>
    <x v="0"/>
    <x v="1"/>
    <n v="158271.74"/>
    <x v="2"/>
    <x v="0"/>
    <n v="789"/>
    <x v="3"/>
    <x v="0"/>
    <x v="0"/>
    <n v="5036.3900000000003"/>
    <x v="0"/>
    <x v="3"/>
    <x v="0"/>
  </r>
  <r>
    <n v="15718852"/>
    <s v="Uren"/>
    <x v="0"/>
    <x v="1"/>
    <n v="56"/>
    <x v="0"/>
    <x v="9"/>
    <n v="96951.21"/>
    <x v="1"/>
    <x v="0"/>
    <n v="794"/>
    <x v="3"/>
    <x v="0"/>
    <x v="0"/>
    <n v="71776.759999999995"/>
    <x v="1"/>
    <x v="1"/>
    <x v="3"/>
  </r>
  <r>
    <n v="15583840"/>
    <s v="Okechukwu"/>
    <x v="2"/>
    <x v="1"/>
    <n v="35"/>
    <x v="0"/>
    <x v="8"/>
    <n v="121863.61"/>
    <x v="2"/>
    <x v="0"/>
    <n v="587"/>
    <x v="1"/>
    <x v="0"/>
    <x v="0"/>
    <n v="23481.69"/>
    <x v="0"/>
    <x v="3"/>
    <x v="2"/>
  </r>
  <r>
    <n v="15782418"/>
    <s v="Ku"/>
    <x v="2"/>
    <x v="0"/>
    <n v="19"/>
    <x v="1"/>
    <x v="9"/>
    <n v="83495.11"/>
    <x v="1"/>
    <x v="0"/>
    <n v="589"/>
    <x v="1"/>
    <x v="0"/>
    <x v="0"/>
    <n v="143022.31"/>
    <x v="0"/>
    <x v="2"/>
    <x v="3"/>
  </r>
  <r>
    <n v="15813504"/>
    <s v="Onyemachukwu"/>
    <x v="2"/>
    <x v="0"/>
    <n v="25"/>
    <x v="1"/>
    <x v="1"/>
    <n v="146566.01"/>
    <x v="2"/>
    <x v="0"/>
    <n v="543"/>
    <x v="1"/>
    <x v="1"/>
    <x v="0"/>
    <n v="161407.48000000001"/>
    <x v="1"/>
    <x v="2"/>
    <x v="0"/>
  </r>
  <r>
    <n v="15711314"/>
    <s v="Kao"/>
    <x v="1"/>
    <x v="0"/>
    <n v="45"/>
    <x v="0"/>
    <x v="1"/>
    <n v="0"/>
    <x v="0"/>
    <x v="0"/>
    <n v="589"/>
    <x v="1"/>
    <x v="1"/>
    <x v="1"/>
    <n v="125939.22"/>
    <x v="0"/>
    <x v="0"/>
    <x v="0"/>
  </r>
  <r>
    <n v="15621064"/>
    <s v="Russell"/>
    <x v="2"/>
    <x v="1"/>
    <n v="23"/>
    <x v="1"/>
    <x v="8"/>
    <n v="186101.18"/>
    <x v="2"/>
    <x v="2"/>
    <n v="701"/>
    <x v="2"/>
    <x v="0"/>
    <x v="0"/>
    <n v="76611.33"/>
    <x v="1"/>
    <x v="1"/>
    <x v="2"/>
  </r>
  <r>
    <n v="15627847"/>
    <s v="Woronoff"/>
    <x v="0"/>
    <x v="1"/>
    <n v="40"/>
    <x v="0"/>
    <x v="5"/>
    <n v="0"/>
    <x v="0"/>
    <x v="0"/>
    <n v="850"/>
    <x v="3"/>
    <x v="0"/>
    <x v="1"/>
    <n v="136985.07999999999"/>
    <x v="0"/>
    <x v="2"/>
    <x v="1"/>
  </r>
  <r>
    <n v="15588090"/>
    <s v="Ferri"/>
    <x v="2"/>
    <x v="0"/>
    <n v="51"/>
    <x v="0"/>
    <x v="2"/>
    <n v="107494.86"/>
    <x v="2"/>
    <x v="2"/>
    <n v="726"/>
    <x v="2"/>
    <x v="0"/>
    <x v="1"/>
    <n v="140937.91"/>
    <x v="0"/>
    <x v="2"/>
    <x v="1"/>
  </r>
  <r>
    <n v="15735270"/>
    <s v="Ruggiero"/>
    <x v="1"/>
    <x v="1"/>
    <n v="47"/>
    <x v="0"/>
    <x v="0"/>
    <n v="0"/>
    <x v="0"/>
    <x v="0"/>
    <n v="767"/>
    <x v="2"/>
    <x v="0"/>
    <x v="1"/>
    <n v="48161.18"/>
    <x v="0"/>
    <x v="3"/>
    <x v="0"/>
  </r>
  <r>
    <n v="15671804"/>
    <s v="Wilding"/>
    <x v="1"/>
    <x v="1"/>
    <n v="36"/>
    <x v="0"/>
    <x v="2"/>
    <n v="146943.38"/>
    <x v="2"/>
    <x v="2"/>
    <n v="648"/>
    <x v="0"/>
    <x v="0"/>
    <x v="0"/>
    <n v="130041.45"/>
    <x v="1"/>
    <x v="2"/>
    <x v="1"/>
  </r>
  <r>
    <n v="15753215"/>
    <s v="Yashina"/>
    <x v="1"/>
    <x v="0"/>
    <n v="36"/>
    <x v="0"/>
    <x v="2"/>
    <n v="0"/>
    <x v="0"/>
    <x v="2"/>
    <n v="651"/>
    <x v="0"/>
    <x v="0"/>
    <x v="1"/>
    <n v="91652.43"/>
    <x v="1"/>
    <x v="0"/>
    <x v="1"/>
  </r>
  <r>
    <n v="15789941"/>
    <s v="Yevseyev"/>
    <x v="0"/>
    <x v="0"/>
    <n v="36"/>
    <x v="0"/>
    <x v="5"/>
    <n v="125130.28"/>
    <x v="2"/>
    <x v="0"/>
    <n v="633"/>
    <x v="0"/>
    <x v="1"/>
    <x v="1"/>
    <n v="125961.48"/>
    <x v="1"/>
    <x v="0"/>
    <x v="1"/>
  </r>
  <r>
    <n v="15691061"/>
    <s v="Rapuokwu"/>
    <x v="0"/>
    <x v="0"/>
    <n v="37"/>
    <x v="0"/>
    <x v="9"/>
    <n v="0"/>
    <x v="0"/>
    <x v="2"/>
    <n v="740"/>
    <x v="2"/>
    <x v="0"/>
    <x v="0"/>
    <n v="73225.31"/>
    <x v="1"/>
    <x v="1"/>
    <x v="3"/>
  </r>
  <r>
    <n v="15808326"/>
    <s v="Maslov"/>
    <x v="0"/>
    <x v="0"/>
    <n v="34"/>
    <x v="0"/>
    <x v="9"/>
    <n v="0"/>
    <x v="0"/>
    <x v="2"/>
    <n v="592"/>
    <x v="1"/>
    <x v="0"/>
    <x v="0"/>
    <n v="20460.2"/>
    <x v="1"/>
    <x v="3"/>
    <x v="3"/>
  </r>
  <r>
    <n v="15566660"/>
    <s v="Cole"/>
    <x v="0"/>
    <x v="0"/>
    <n v="41"/>
    <x v="0"/>
    <x v="7"/>
    <n v="0"/>
    <x v="0"/>
    <x v="1"/>
    <n v="670"/>
    <x v="2"/>
    <x v="0"/>
    <x v="1"/>
    <n v="81602.02"/>
    <x v="1"/>
    <x v="1"/>
    <x v="3"/>
  </r>
  <r>
    <n v="15778947"/>
    <s v="Sullivan"/>
    <x v="0"/>
    <x v="1"/>
    <n v="36"/>
    <x v="0"/>
    <x v="6"/>
    <n v="0"/>
    <x v="0"/>
    <x v="2"/>
    <n v="628"/>
    <x v="0"/>
    <x v="0"/>
    <x v="0"/>
    <n v="8742.91"/>
    <x v="1"/>
    <x v="3"/>
    <x v="2"/>
  </r>
  <r>
    <n v="15632977"/>
    <s v="Hsiao"/>
    <x v="0"/>
    <x v="1"/>
    <n v="47"/>
    <x v="0"/>
    <x v="8"/>
    <n v="0"/>
    <x v="0"/>
    <x v="2"/>
    <n v="745"/>
    <x v="2"/>
    <x v="1"/>
    <x v="1"/>
    <n v="145789.71"/>
    <x v="1"/>
    <x v="2"/>
    <x v="2"/>
  </r>
  <r>
    <n v="15591747"/>
    <s v="Rossi"/>
    <x v="0"/>
    <x v="1"/>
    <n v="32"/>
    <x v="0"/>
    <x v="6"/>
    <n v="0"/>
    <x v="0"/>
    <x v="2"/>
    <n v="705"/>
    <x v="2"/>
    <x v="1"/>
    <x v="1"/>
    <n v="129576.99"/>
    <x v="1"/>
    <x v="0"/>
    <x v="2"/>
  </r>
  <r>
    <n v="15567335"/>
    <s v="Allsop"/>
    <x v="0"/>
    <x v="0"/>
    <n v="42"/>
    <x v="0"/>
    <x v="3"/>
    <n v="0"/>
    <x v="0"/>
    <x v="2"/>
    <n v="559"/>
    <x v="1"/>
    <x v="0"/>
    <x v="0"/>
    <n v="190040.29"/>
    <x v="1"/>
    <x v="4"/>
    <x v="1"/>
  </r>
  <r>
    <n v="15609299"/>
    <s v="Chamberlain"/>
    <x v="0"/>
    <x v="1"/>
    <n v="29"/>
    <x v="1"/>
    <x v="5"/>
    <n v="150685.79"/>
    <x v="2"/>
    <x v="0"/>
    <n v="595"/>
    <x v="1"/>
    <x v="0"/>
    <x v="1"/>
    <n v="87771.06"/>
    <x v="1"/>
    <x v="1"/>
    <x v="1"/>
  </r>
  <r>
    <n v="15669945"/>
    <s v="Jackson"/>
    <x v="0"/>
    <x v="1"/>
    <n v="35"/>
    <x v="0"/>
    <x v="4"/>
    <n v="141359.37"/>
    <x v="2"/>
    <x v="2"/>
    <n v="492"/>
    <x v="4"/>
    <x v="0"/>
    <x v="1"/>
    <n v="39519.53"/>
    <x v="1"/>
    <x v="3"/>
    <x v="2"/>
  </r>
  <r>
    <n v="15736271"/>
    <s v="Dumetochukwu"/>
    <x v="0"/>
    <x v="0"/>
    <n v="29"/>
    <x v="1"/>
    <x v="9"/>
    <n v="0"/>
    <x v="0"/>
    <x v="0"/>
    <n v="498"/>
    <x v="4"/>
    <x v="0"/>
    <x v="1"/>
    <n v="190035.83"/>
    <x v="1"/>
    <x v="4"/>
    <x v="3"/>
  </r>
  <r>
    <n v="15710390"/>
    <s v="Uspensky"/>
    <x v="0"/>
    <x v="0"/>
    <n v="39"/>
    <x v="0"/>
    <x v="5"/>
    <n v="94631.26"/>
    <x v="1"/>
    <x v="2"/>
    <n v="655"/>
    <x v="0"/>
    <x v="0"/>
    <x v="0"/>
    <n v="148948.51999999999"/>
    <x v="1"/>
    <x v="2"/>
    <x v="1"/>
  </r>
  <r>
    <n v="15756481"/>
    <s v="Garcia"/>
    <x v="0"/>
    <x v="0"/>
    <n v="39"/>
    <x v="0"/>
    <x v="6"/>
    <n v="118336.14"/>
    <x v="2"/>
    <x v="0"/>
    <n v="636"/>
    <x v="0"/>
    <x v="0"/>
    <x v="1"/>
    <n v="184691.77"/>
    <x v="1"/>
    <x v="4"/>
    <x v="2"/>
  </r>
  <r>
    <n v="15736730"/>
    <s v="Soto"/>
    <x v="0"/>
    <x v="0"/>
    <n v="45"/>
    <x v="0"/>
    <x v="0"/>
    <n v="0"/>
    <x v="0"/>
    <x v="0"/>
    <n v="634"/>
    <x v="0"/>
    <x v="0"/>
    <x v="0"/>
    <n v="143458.31"/>
    <x v="1"/>
    <x v="2"/>
    <x v="0"/>
  </r>
  <r>
    <n v="15626040"/>
    <s v="McDonald"/>
    <x v="1"/>
    <x v="1"/>
    <n v="63"/>
    <x v="2"/>
    <x v="10"/>
    <n v="0"/>
    <x v="0"/>
    <x v="2"/>
    <n v="793"/>
    <x v="3"/>
    <x v="1"/>
    <x v="0"/>
    <n v="27166.75"/>
    <x v="1"/>
    <x v="3"/>
    <x v="0"/>
  </r>
  <r>
    <n v="15746553"/>
    <s v="Castles"/>
    <x v="2"/>
    <x v="1"/>
    <n v="50"/>
    <x v="0"/>
    <x v="8"/>
    <n v="124233.24"/>
    <x v="2"/>
    <x v="0"/>
    <n v="526"/>
    <x v="1"/>
    <x v="1"/>
    <x v="0"/>
    <n v="159456.87"/>
    <x v="0"/>
    <x v="2"/>
    <x v="2"/>
  </r>
  <r>
    <n v="15622518"/>
    <s v="Stephenson"/>
    <x v="0"/>
    <x v="0"/>
    <n v="26"/>
    <x v="1"/>
    <x v="8"/>
    <n v="51116.26"/>
    <x v="1"/>
    <x v="0"/>
    <n v="768"/>
    <x v="2"/>
    <x v="0"/>
    <x v="0"/>
    <n v="70454.789999999994"/>
    <x v="0"/>
    <x v="1"/>
    <x v="2"/>
  </r>
  <r>
    <n v="15684908"/>
    <s v="Davidson"/>
    <x v="2"/>
    <x v="1"/>
    <n v="64"/>
    <x v="2"/>
    <x v="1"/>
    <n v="91869.69"/>
    <x v="1"/>
    <x v="0"/>
    <n v="540"/>
    <x v="1"/>
    <x v="1"/>
    <x v="0"/>
    <n v="95421"/>
    <x v="1"/>
    <x v="0"/>
    <x v="0"/>
  </r>
  <r>
    <n v="15569446"/>
    <s v="Tu"/>
    <x v="0"/>
    <x v="0"/>
    <n v="34"/>
    <x v="0"/>
    <x v="2"/>
    <n v="122338.43"/>
    <x v="2"/>
    <x v="2"/>
    <n v="732"/>
    <x v="2"/>
    <x v="0"/>
    <x v="1"/>
    <n v="187985.85"/>
    <x v="1"/>
    <x v="4"/>
    <x v="1"/>
  </r>
  <r>
    <n v="15777504"/>
    <s v="Colbert"/>
    <x v="0"/>
    <x v="0"/>
    <n v="30"/>
    <x v="0"/>
    <x v="2"/>
    <n v="0"/>
    <x v="0"/>
    <x v="0"/>
    <n v="617"/>
    <x v="0"/>
    <x v="0"/>
    <x v="0"/>
    <n v="92621.9"/>
    <x v="1"/>
    <x v="0"/>
    <x v="1"/>
  </r>
  <r>
    <n v="15677906"/>
    <s v="Owens"/>
    <x v="1"/>
    <x v="0"/>
    <n v="54"/>
    <x v="0"/>
    <x v="8"/>
    <n v="0"/>
    <x v="0"/>
    <x v="0"/>
    <n v="637"/>
    <x v="0"/>
    <x v="1"/>
    <x v="0"/>
    <n v="150836.98000000001"/>
    <x v="1"/>
    <x v="2"/>
    <x v="2"/>
  </r>
  <r>
    <n v="15703292"/>
    <s v="Chimezie"/>
    <x v="0"/>
    <x v="1"/>
    <n v="26"/>
    <x v="1"/>
    <x v="2"/>
    <n v="86270.93"/>
    <x v="1"/>
    <x v="2"/>
    <n v="573"/>
    <x v="1"/>
    <x v="0"/>
    <x v="0"/>
    <n v="90177.3"/>
    <x v="1"/>
    <x v="0"/>
    <x v="1"/>
  </r>
  <r>
    <n v="15712938"/>
    <s v="Genovese"/>
    <x v="0"/>
    <x v="1"/>
    <n v="44"/>
    <x v="0"/>
    <x v="6"/>
    <n v="0"/>
    <x v="0"/>
    <x v="2"/>
    <n v="531"/>
    <x v="1"/>
    <x v="0"/>
    <x v="0"/>
    <n v="34416.79"/>
    <x v="1"/>
    <x v="3"/>
    <x v="2"/>
  </r>
  <r>
    <n v="15631359"/>
    <s v="Daluchi"/>
    <x v="0"/>
    <x v="0"/>
    <n v="38"/>
    <x v="0"/>
    <x v="8"/>
    <n v="117289.92"/>
    <x v="2"/>
    <x v="0"/>
    <n v="489"/>
    <x v="4"/>
    <x v="1"/>
    <x v="1"/>
    <n v="85231.88"/>
    <x v="1"/>
    <x v="1"/>
    <x v="2"/>
  </r>
  <r>
    <n v="15720847"/>
    <s v="Sheffield"/>
    <x v="0"/>
    <x v="1"/>
    <n v="35"/>
    <x v="0"/>
    <x v="0"/>
    <n v="0"/>
    <x v="0"/>
    <x v="2"/>
    <n v="601"/>
    <x v="0"/>
    <x v="0"/>
    <x v="0"/>
    <n v="118983.18"/>
    <x v="1"/>
    <x v="0"/>
    <x v="0"/>
  </r>
  <r>
    <n v="15787830"/>
    <s v="Bailey"/>
    <x v="2"/>
    <x v="1"/>
    <n v="33"/>
    <x v="0"/>
    <x v="3"/>
    <n v="153663.26999999999"/>
    <x v="2"/>
    <x v="0"/>
    <n v="452"/>
    <x v="4"/>
    <x v="0"/>
    <x v="1"/>
    <n v="111868.23"/>
    <x v="1"/>
    <x v="0"/>
    <x v="1"/>
  </r>
  <r>
    <n v="15599869"/>
    <s v="Dyson"/>
    <x v="1"/>
    <x v="0"/>
    <n v="29"/>
    <x v="1"/>
    <x v="1"/>
    <n v="0"/>
    <x v="0"/>
    <x v="0"/>
    <n v="728"/>
    <x v="2"/>
    <x v="0"/>
    <x v="0"/>
    <n v="83056.22"/>
    <x v="1"/>
    <x v="1"/>
    <x v="0"/>
  </r>
  <r>
    <n v="15592078"/>
    <s v="Davide"/>
    <x v="2"/>
    <x v="0"/>
    <n v="27"/>
    <x v="1"/>
    <x v="2"/>
    <n v="123599.49"/>
    <x v="2"/>
    <x v="2"/>
    <n v="590"/>
    <x v="1"/>
    <x v="0"/>
    <x v="1"/>
    <n v="1676.92"/>
    <x v="1"/>
    <x v="3"/>
    <x v="1"/>
  </r>
  <r>
    <n v="15596228"/>
    <s v="Uwaezuoke"/>
    <x v="0"/>
    <x v="1"/>
    <n v="29"/>
    <x v="1"/>
    <x v="4"/>
    <n v="0"/>
    <x v="0"/>
    <x v="2"/>
    <n v="490"/>
    <x v="4"/>
    <x v="0"/>
    <x v="1"/>
    <n v="32089.57"/>
    <x v="1"/>
    <x v="3"/>
    <x v="2"/>
  </r>
  <r>
    <n v="15578462"/>
    <s v="Hs?"/>
    <x v="1"/>
    <x v="0"/>
    <n v="76"/>
    <x v="2"/>
    <x v="9"/>
    <n v="134208.25"/>
    <x v="2"/>
    <x v="0"/>
    <n v="596"/>
    <x v="1"/>
    <x v="0"/>
    <x v="0"/>
    <n v="13455.43"/>
    <x v="1"/>
    <x v="3"/>
    <x v="3"/>
  </r>
  <r>
    <n v="15756894"/>
    <s v="Onwuka"/>
    <x v="0"/>
    <x v="1"/>
    <n v="29"/>
    <x v="1"/>
    <x v="1"/>
    <n v="0"/>
    <x v="0"/>
    <x v="0"/>
    <n v="635"/>
    <x v="0"/>
    <x v="1"/>
    <x v="0"/>
    <n v="24865.54"/>
    <x v="1"/>
    <x v="3"/>
    <x v="0"/>
  </r>
  <r>
    <n v="15796167"/>
    <s v="Flores"/>
    <x v="2"/>
    <x v="1"/>
    <n v="35"/>
    <x v="0"/>
    <x v="3"/>
    <n v="98556.89"/>
    <x v="1"/>
    <x v="2"/>
    <n v="782"/>
    <x v="3"/>
    <x v="0"/>
    <x v="1"/>
    <n v="117644.36"/>
    <x v="1"/>
    <x v="0"/>
    <x v="1"/>
  </r>
  <r>
    <n v="15664808"/>
    <s v="Nicoll"/>
    <x v="1"/>
    <x v="0"/>
    <n v="37"/>
    <x v="0"/>
    <x v="6"/>
    <n v="0"/>
    <x v="0"/>
    <x v="1"/>
    <n v="790"/>
    <x v="3"/>
    <x v="1"/>
    <x v="1"/>
    <n v="98897.32"/>
    <x v="1"/>
    <x v="0"/>
    <x v="2"/>
  </r>
  <r>
    <n v="15664555"/>
    <s v="Hughes"/>
    <x v="0"/>
    <x v="1"/>
    <n v="40"/>
    <x v="0"/>
    <x v="0"/>
    <n v="0"/>
    <x v="0"/>
    <x v="3"/>
    <n v="587"/>
    <x v="1"/>
    <x v="1"/>
    <x v="0"/>
    <n v="106174.7"/>
    <x v="0"/>
    <x v="0"/>
    <x v="0"/>
  </r>
  <r>
    <n v="15607278"/>
    <s v="Romano"/>
    <x v="1"/>
    <x v="0"/>
    <n v="46"/>
    <x v="0"/>
    <x v="2"/>
    <n v="134593.79"/>
    <x v="2"/>
    <x v="0"/>
    <n v="794"/>
    <x v="3"/>
    <x v="0"/>
    <x v="0"/>
    <n v="46386.37"/>
    <x v="1"/>
    <x v="3"/>
    <x v="1"/>
  </r>
  <r>
    <n v="15585222"/>
    <s v="Norman"/>
    <x v="0"/>
    <x v="1"/>
    <n v="41"/>
    <x v="0"/>
    <x v="2"/>
    <n v="0"/>
    <x v="0"/>
    <x v="2"/>
    <n v="515"/>
    <x v="1"/>
    <x v="0"/>
    <x v="0"/>
    <n v="185054.14"/>
    <x v="1"/>
    <x v="4"/>
    <x v="1"/>
  </r>
  <r>
    <n v="15750299"/>
    <s v="Davison"/>
    <x v="1"/>
    <x v="1"/>
    <n v="24"/>
    <x v="1"/>
    <x v="7"/>
    <n v="68781.820000000007"/>
    <x v="1"/>
    <x v="0"/>
    <n v="746"/>
    <x v="2"/>
    <x v="1"/>
    <x v="0"/>
    <n v="47997.39"/>
    <x v="1"/>
    <x v="3"/>
    <x v="3"/>
  </r>
  <r>
    <n v="15761294"/>
    <s v="Manna"/>
    <x v="2"/>
    <x v="0"/>
    <n v="56"/>
    <x v="0"/>
    <x v="2"/>
    <n v="137464.04"/>
    <x v="2"/>
    <x v="0"/>
    <n v="667"/>
    <x v="2"/>
    <x v="0"/>
    <x v="1"/>
    <n v="130846.79"/>
    <x v="0"/>
    <x v="2"/>
    <x v="1"/>
  </r>
  <r>
    <n v="15810454"/>
    <s v="Reed"/>
    <x v="0"/>
    <x v="1"/>
    <n v="32"/>
    <x v="0"/>
    <x v="4"/>
    <n v="147307.91"/>
    <x v="2"/>
    <x v="0"/>
    <n v="709"/>
    <x v="2"/>
    <x v="1"/>
    <x v="0"/>
    <n v="40861.550000000003"/>
    <x v="1"/>
    <x v="3"/>
    <x v="2"/>
  </r>
  <r>
    <n v="15673984"/>
    <s v="Daniels"/>
    <x v="0"/>
    <x v="0"/>
    <n v="35"/>
    <x v="0"/>
    <x v="2"/>
    <n v="0"/>
    <x v="0"/>
    <x v="0"/>
    <n v="536"/>
    <x v="1"/>
    <x v="0"/>
    <x v="1"/>
    <n v="171840.24"/>
    <x v="0"/>
    <x v="4"/>
    <x v="1"/>
  </r>
  <r>
    <n v="15609319"/>
    <s v="Hunt"/>
    <x v="0"/>
    <x v="0"/>
    <n v="41"/>
    <x v="0"/>
    <x v="6"/>
    <n v="145754.91"/>
    <x v="2"/>
    <x v="0"/>
    <n v="711"/>
    <x v="2"/>
    <x v="0"/>
    <x v="0"/>
    <n v="101455.07"/>
    <x v="1"/>
    <x v="0"/>
    <x v="2"/>
  </r>
  <r>
    <n v="15709941"/>
    <s v="Feng"/>
    <x v="0"/>
    <x v="1"/>
    <n v="46"/>
    <x v="0"/>
    <x v="2"/>
    <n v="0"/>
    <x v="0"/>
    <x v="1"/>
    <n v="753"/>
    <x v="2"/>
    <x v="0"/>
    <x v="1"/>
    <n v="90747.94"/>
    <x v="0"/>
    <x v="0"/>
    <x v="1"/>
  </r>
  <r>
    <n v="15580252"/>
    <s v="Waters"/>
    <x v="0"/>
    <x v="1"/>
    <n v="44"/>
    <x v="0"/>
    <x v="4"/>
    <n v="112610.77"/>
    <x v="2"/>
    <x v="0"/>
    <n v="748"/>
    <x v="2"/>
    <x v="1"/>
    <x v="0"/>
    <n v="2048.5500000000002"/>
    <x v="1"/>
    <x v="3"/>
    <x v="2"/>
  </r>
  <r>
    <n v="15741275"/>
    <s v="Yuan"/>
    <x v="0"/>
    <x v="0"/>
    <n v="57"/>
    <x v="0"/>
    <x v="3"/>
    <n v="71481.789999999994"/>
    <x v="1"/>
    <x v="2"/>
    <n v="623"/>
    <x v="0"/>
    <x v="0"/>
    <x v="0"/>
    <n v="84421.34"/>
    <x v="1"/>
    <x v="1"/>
    <x v="1"/>
  </r>
  <r>
    <n v="15707132"/>
    <s v="Yudin"/>
    <x v="0"/>
    <x v="1"/>
    <n v="33"/>
    <x v="0"/>
    <x v="8"/>
    <n v="0"/>
    <x v="0"/>
    <x v="2"/>
    <n v="465"/>
    <x v="4"/>
    <x v="1"/>
    <x v="0"/>
    <n v="78698.09"/>
    <x v="1"/>
    <x v="1"/>
    <x v="2"/>
  </r>
  <r>
    <n v="15600708"/>
    <s v="Calabresi"/>
    <x v="1"/>
    <x v="0"/>
    <n v="34"/>
    <x v="0"/>
    <x v="6"/>
    <n v="77826.8"/>
    <x v="1"/>
    <x v="0"/>
    <n v="640"/>
    <x v="0"/>
    <x v="0"/>
    <x v="0"/>
    <n v="168544.85"/>
    <x v="1"/>
    <x v="2"/>
    <x v="2"/>
  </r>
  <r>
    <n v="15804787"/>
    <s v="Onyemauchechukwu"/>
    <x v="0"/>
    <x v="1"/>
    <n v="75"/>
    <x v="2"/>
    <x v="8"/>
    <n v="87140.85"/>
    <x v="1"/>
    <x v="0"/>
    <n v="562"/>
    <x v="1"/>
    <x v="0"/>
    <x v="0"/>
    <n v="39351.64"/>
    <x v="1"/>
    <x v="3"/>
    <x v="2"/>
  </r>
  <r>
    <n v="15690021"/>
    <s v="Martin"/>
    <x v="2"/>
    <x v="0"/>
    <n v="42"/>
    <x v="0"/>
    <x v="10"/>
    <n v="132002.70000000001"/>
    <x v="2"/>
    <x v="0"/>
    <n v="502"/>
    <x v="1"/>
    <x v="1"/>
    <x v="0"/>
    <n v="28204.98"/>
    <x v="0"/>
    <x v="3"/>
    <x v="0"/>
  </r>
  <r>
    <n v="15763895"/>
    <s v="Hung"/>
    <x v="0"/>
    <x v="1"/>
    <n v="32"/>
    <x v="0"/>
    <x v="3"/>
    <n v="178011.5"/>
    <x v="2"/>
    <x v="2"/>
    <n v="536"/>
    <x v="1"/>
    <x v="0"/>
    <x v="1"/>
    <n v="22375.14"/>
    <x v="1"/>
    <x v="3"/>
    <x v="1"/>
  </r>
  <r>
    <n v="15623478"/>
    <s v="Maslova"/>
    <x v="2"/>
    <x v="0"/>
    <n v="32"/>
    <x v="0"/>
    <x v="4"/>
    <n v="102954.68"/>
    <x v="2"/>
    <x v="2"/>
    <n v="670"/>
    <x v="2"/>
    <x v="1"/>
    <x v="0"/>
    <n v="134942.45000000001"/>
    <x v="1"/>
    <x v="2"/>
    <x v="2"/>
  </r>
  <r>
    <n v="15797910"/>
    <s v="Zetticci"/>
    <x v="2"/>
    <x v="1"/>
    <n v="51"/>
    <x v="0"/>
    <x v="0"/>
    <n v="123783.25"/>
    <x v="2"/>
    <x v="0"/>
    <n v="775"/>
    <x v="2"/>
    <x v="0"/>
    <x v="0"/>
    <n v="134901.57"/>
    <x v="1"/>
    <x v="2"/>
    <x v="0"/>
  </r>
  <r>
    <n v="15577751"/>
    <s v="Pisano"/>
    <x v="2"/>
    <x v="1"/>
    <n v="30"/>
    <x v="0"/>
    <x v="4"/>
    <n v="101802.67"/>
    <x v="2"/>
    <x v="0"/>
    <n v="759"/>
    <x v="2"/>
    <x v="1"/>
    <x v="1"/>
    <n v="8693.7999999999993"/>
    <x v="1"/>
    <x v="3"/>
    <x v="2"/>
  </r>
  <r>
    <n v="15781777"/>
    <s v="Sutherland"/>
    <x v="0"/>
    <x v="1"/>
    <n v="33"/>
    <x v="0"/>
    <x v="6"/>
    <n v="148659.48000000001"/>
    <x v="2"/>
    <x v="0"/>
    <n v="604"/>
    <x v="0"/>
    <x v="1"/>
    <x v="1"/>
    <n v="42437.75"/>
    <x v="1"/>
    <x v="3"/>
    <x v="2"/>
  </r>
  <r>
    <n v="15740527"/>
    <s v="Lai"/>
    <x v="2"/>
    <x v="0"/>
    <n v="62"/>
    <x v="2"/>
    <x v="3"/>
    <n v="142724.48000000001"/>
    <x v="2"/>
    <x v="0"/>
    <n v="766"/>
    <x v="2"/>
    <x v="1"/>
    <x v="0"/>
    <n v="5893.23"/>
    <x v="0"/>
    <x v="3"/>
    <x v="1"/>
  </r>
  <r>
    <n v="15721251"/>
    <s v="Watson"/>
    <x v="1"/>
    <x v="0"/>
    <n v="41"/>
    <x v="0"/>
    <x v="4"/>
    <n v="112152.89"/>
    <x v="2"/>
    <x v="0"/>
    <n v="554"/>
    <x v="1"/>
    <x v="1"/>
    <x v="0"/>
    <n v="36242.19"/>
    <x v="1"/>
    <x v="3"/>
    <x v="2"/>
  </r>
  <r>
    <n v="15602994"/>
    <s v="Gorbunov"/>
    <x v="0"/>
    <x v="0"/>
    <n v="53"/>
    <x v="0"/>
    <x v="7"/>
    <n v="89550.85"/>
    <x v="1"/>
    <x v="0"/>
    <n v="487"/>
    <x v="4"/>
    <x v="1"/>
    <x v="0"/>
    <n v="90076.85"/>
    <x v="1"/>
    <x v="0"/>
    <x v="3"/>
  </r>
  <r>
    <n v="15750769"/>
    <s v="Padovano"/>
    <x v="0"/>
    <x v="1"/>
    <n v="35"/>
    <x v="0"/>
    <x v="3"/>
    <n v="75915.75"/>
    <x v="1"/>
    <x v="0"/>
    <n v="725"/>
    <x v="2"/>
    <x v="0"/>
    <x v="1"/>
    <n v="150507.43"/>
    <x v="1"/>
    <x v="2"/>
    <x v="1"/>
  </r>
  <r>
    <n v="15740175"/>
    <s v="Raynor"/>
    <x v="2"/>
    <x v="0"/>
    <n v="42"/>
    <x v="0"/>
    <x v="0"/>
    <n v="118889.66"/>
    <x v="2"/>
    <x v="2"/>
    <n v="732"/>
    <x v="2"/>
    <x v="1"/>
    <x v="1"/>
    <n v="87422.15"/>
    <x v="1"/>
    <x v="1"/>
    <x v="0"/>
  </r>
  <r>
    <n v="15679968"/>
    <s v="Ting"/>
    <x v="0"/>
    <x v="1"/>
    <n v="40"/>
    <x v="0"/>
    <x v="8"/>
    <n v="118788.57"/>
    <x v="2"/>
    <x v="0"/>
    <n v="623"/>
    <x v="0"/>
    <x v="0"/>
    <x v="1"/>
    <n v="192867.4"/>
    <x v="1"/>
    <x v="4"/>
    <x v="2"/>
  </r>
  <r>
    <n v="15694404"/>
    <s v="Eberegbulam"/>
    <x v="0"/>
    <x v="0"/>
    <n v="42"/>
    <x v="0"/>
    <x v="6"/>
    <n v="156555.54"/>
    <x v="2"/>
    <x v="0"/>
    <n v="781"/>
    <x v="3"/>
    <x v="0"/>
    <x v="0"/>
    <n v="175674.01"/>
    <x v="1"/>
    <x v="4"/>
    <x v="2"/>
  </r>
  <r>
    <n v="15657529"/>
    <s v="Chin"/>
    <x v="2"/>
    <x v="1"/>
    <n v="53"/>
    <x v="0"/>
    <x v="1"/>
    <n v="99141.86"/>
    <x v="1"/>
    <x v="0"/>
    <n v="714"/>
    <x v="2"/>
    <x v="0"/>
    <x v="0"/>
    <n v="72496.05"/>
    <x v="0"/>
    <x v="1"/>
    <x v="0"/>
  </r>
  <r>
    <n v="15762882"/>
    <s v="Manna"/>
    <x v="2"/>
    <x v="0"/>
    <n v="31"/>
    <x v="0"/>
    <x v="4"/>
    <n v="61211.18"/>
    <x v="1"/>
    <x v="0"/>
    <n v="577"/>
    <x v="1"/>
    <x v="0"/>
    <x v="0"/>
    <n v="145250.43"/>
    <x v="1"/>
    <x v="2"/>
    <x v="2"/>
  </r>
  <r>
    <n v="15642579"/>
    <s v="Chang"/>
    <x v="1"/>
    <x v="0"/>
    <n v="37"/>
    <x v="0"/>
    <x v="1"/>
    <n v="128932.4"/>
    <x v="2"/>
    <x v="0"/>
    <n v="731"/>
    <x v="2"/>
    <x v="0"/>
    <x v="0"/>
    <n v="180712.52"/>
    <x v="1"/>
    <x v="4"/>
    <x v="0"/>
  </r>
  <r>
    <n v="15598884"/>
    <s v="Kent"/>
    <x v="1"/>
    <x v="0"/>
    <n v="23"/>
    <x v="1"/>
    <x v="8"/>
    <n v="0"/>
    <x v="0"/>
    <x v="0"/>
    <n v="650"/>
    <x v="0"/>
    <x v="0"/>
    <x v="0"/>
    <n v="180622.43"/>
    <x v="1"/>
    <x v="4"/>
    <x v="2"/>
  </r>
  <r>
    <n v="15770185"/>
    <s v="Buckley"/>
    <x v="0"/>
    <x v="1"/>
    <n v="32"/>
    <x v="0"/>
    <x v="7"/>
    <n v="80728.149999999994"/>
    <x v="1"/>
    <x v="0"/>
    <n v="779"/>
    <x v="2"/>
    <x v="0"/>
    <x v="1"/>
    <n v="86306.75"/>
    <x v="1"/>
    <x v="1"/>
    <x v="3"/>
  </r>
  <r>
    <n v="15800287"/>
    <s v="Micco"/>
    <x v="1"/>
    <x v="0"/>
    <n v="46"/>
    <x v="0"/>
    <x v="0"/>
    <n v="127660.46"/>
    <x v="2"/>
    <x v="2"/>
    <n v="706"/>
    <x v="2"/>
    <x v="0"/>
    <x v="1"/>
    <n v="150156.82"/>
    <x v="0"/>
    <x v="2"/>
    <x v="0"/>
  </r>
  <r>
    <n v="15665861"/>
    <s v="Avdeev"/>
    <x v="1"/>
    <x v="1"/>
    <n v="44"/>
    <x v="0"/>
    <x v="6"/>
    <n v="106070.89"/>
    <x v="2"/>
    <x v="0"/>
    <n v="733"/>
    <x v="2"/>
    <x v="1"/>
    <x v="0"/>
    <n v="101617.43"/>
    <x v="1"/>
    <x v="0"/>
    <x v="2"/>
  </r>
  <r>
    <n v="15662203"/>
    <s v="Bremer"/>
    <x v="2"/>
    <x v="0"/>
    <n v="42"/>
    <x v="0"/>
    <x v="6"/>
    <n v="137560.38"/>
    <x v="2"/>
    <x v="2"/>
    <n v="579"/>
    <x v="1"/>
    <x v="0"/>
    <x v="0"/>
    <n v="85424.34"/>
    <x v="1"/>
    <x v="1"/>
    <x v="2"/>
  </r>
  <r>
    <n v="15616454"/>
    <s v="Davidson"/>
    <x v="2"/>
    <x v="0"/>
    <n v="34"/>
    <x v="0"/>
    <x v="2"/>
    <n v="111905.43"/>
    <x v="2"/>
    <x v="0"/>
    <n v="476"/>
    <x v="4"/>
    <x v="1"/>
    <x v="0"/>
    <n v="197221.81"/>
    <x v="0"/>
    <x v="4"/>
    <x v="1"/>
  </r>
  <r>
    <n v="15702788"/>
    <s v="Gadsdon"/>
    <x v="0"/>
    <x v="1"/>
    <n v="40"/>
    <x v="0"/>
    <x v="9"/>
    <n v="126212.64"/>
    <x v="2"/>
    <x v="0"/>
    <n v="775"/>
    <x v="2"/>
    <x v="0"/>
    <x v="1"/>
    <n v="70196.570000000007"/>
    <x v="1"/>
    <x v="1"/>
    <x v="3"/>
  </r>
  <r>
    <n v="15778149"/>
    <s v="Connolly"/>
    <x v="1"/>
    <x v="1"/>
    <n v="68"/>
    <x v="2"/>
    <x v="9"/>
    <n v="0"/>
    <x v="0"/>
    <x v="2"/>
    <n v="538"/>
    <x v="1"/>
    <x v="0"/>
    <x v="1"/>
    <n v="110440.5"/>
    <x v="0"/>
    <x v="0"/>
    <x v="3"/>
  </r>
  <r>
    <n v="15680001"/>
    <s v="McDonald"/>
    <x v="0"/>
    <x v="1"/>
    <n v="38"/>
    <x v="0"/>
    <x v="3"/>
    <n v="111835.94"/>
    <x v="2"/>
    <x v="2"/>
    <n v="602"/>
    <x v="0"/>
    <x v="0"/>
    <x v="1"/>
    <n v="124389.61"/>
    <x v="1"/>
    <x v="0"/>
    <x v="1"/>
  </r>
  <r>
    <n v="15711991"/>
    <s v="Chiawuotu"/>
    <x v="0"/>
    <x v="1"/>
    <n v="30"/>
    <x v="0"/>
    <x v="2"/>
    <n v="0"/>
    <x v="0"/>
    <x v="2"/>
    <n v="615"/>
    <x v="0"/>
    <x v="1"/>
    <x v="1"/>
    <n v="3183.15"/>
    <x v="1"/>
    <x v="3"/>
    <x v="1"/>
  </r>
  <r>
    <n v="15633834"/>
    <s v="Milne"/>
    <x v="2"/>
    <x v="0"/>
    <n v="28"/>
    <x v="1"/>
    <x v="6"/>
    <n v="99705.69"/>
    <x v="1"/>
    <x v="2"/>
    <n v="700"/>
    <x v="2"/>
    <x v="1"/>
    <x v="1"/>
    <n v="146723.72"/>
    <x v="1"/>
    <x v="2"/>
    <x v="2"/>
  </r>
  <r>
    <n v="15765266"/>
    <s v="Fleming"/>
    <x v="0"/>
    <x v="1"/>
    <n v="32"/>
    <x v="0"/>
    <x v="1"/>
    <n v="0"/>
    <x v="0"/>
    <x v="2"/>
    <n v="615"/>
    <x v="0"/>
    <x v="1"/>
    <x v="1"/>
    <n v="2139.25"/>
    <x v="1"/>
    <x v="3"/>
    <x v="0"/>
  </r>
  <r>
    <n v="15791867"/>
    <s v="Hicks"/>
    <x v="2"/>
    <x v="1"/>
    <n v="44"/>
    <x v="0"/>
    <x v="0"/>
    <n v="108895.93"/>
    <x v="2"/>
    <x v="0"/>
    <n v="544"/>
    <x v="1"/>
    <x v="1"/>
    <x v="1"/>
    <n v="69228.2"/>
    <x v="0"/>
    <x v="1"/>
    <x v="0"/>
  </r>
  <r>
    <n v="15675380"/>
    <s v="Logan"/>
    <x v="1"/>
    <x v="1"/>
    <n v="56"/>
    <x v="0"/>
    <x v="6"/>
    <n v="154669.76999999999"/>
    <x v="2"/>
    <x v="0"/>
    <n v="573"/>
    <x v="1"/>
    <x v="1"/>
    <x v="0"/>
    <n v="115462.27"/>
    <x v="0"/>
    <x v="0"/>
    <x v="2"/>
  </r>
  <r>
    <n v="15770576"/>
    <s v="Hammond"/>
    <x v="1"/>
    <x v="1"/>
    <n v="50"/>
    <x v="0"/>
    <x v="3"/>
    <n v="128061"/>
    <x v="2"/>
    <x v="2"/>
    <n v="555"/>
    <x v="1"/>
    <x v="0"/>
    <x v="0"/>
    <n v="62375.1"/>
    <x v="1"/>
    <x v="1"/>
    <x v="1"/>
  </r>
  <r>
    <n v="15775294"/>
    <s v="Weber"/>
    <x v="0"/>
    <x v="0"/>
    <n v="31"/>
    <x v="0"/>
    <x v="0"/>
    <n v="0"/>
    <x v="0"/>
    <x v="2"/>
    <n v="692"/>
    <x v="2"/>
    <x v="0"/>
    <x v="1"/>
    <n v="91829.17"/>
    <x v="0"/>
    <x v="0"/>
    <x v="0"/>
  </r>
  <r>
    <n v="15727059"/>
    <s v="Lettiere"/>
    <x v="0"/>
    <x v="0"/>
    <n v="40"/>
    <x v="0"/>
    <x v="4"/>
    <n v="0"/>
    <x v="0"/>
    <x v="2"/>
    <n v="476"/>
    <x v="4"/>
    <x v="1"/>
    <x v="1"/>
    <n v="182547.04"/>
    <x v="1"/>
    <x v="4"/>
    <x v="2"/>
  </r>
  <r>
    <n v="15702499"/>
    <s v="Schnaars"/>
    <x v="1"/>
    <x v="1"/>
    <n v="46"/>
    <x v="0"/>
    <x v="9"/>
    <n v="190678.02"/>
    <x v="2"/>
    <x v="0"/>
    <n v="770"/>
    <x v="2"/>
    <x v="0"/>
    <x v="0"/>
    <n v="14725.36"/>
    <x v="1"/>
    <x v="3"/>
    <x v="3"/>
  </r>
  <r>
    <n v="15611699"/>
    <s v="Tao"/>
    <x v="0"/>
    <x v="0"/>
    <n v="40"/>
    <x v="0"/>
    <x v="3"/>
    <n v="0"/>
    <x v="0"/>
    <x v="0"/>
    <n v="641"/>
    <x v="0"/>
    <x v="0"/>
    <x v="1"/>
    <n v="126996.67"/>
    <x v="1"/>
    <x v="0"/>
    <x v="1"/>
  </r>
  <r>
    <n v="15654000"/>
    <s v="Algarin"/>
    <x v="0"/>
    <x v="0"/>
    <n v="35"/>
    <x v="0"/>
    <x v="8"/>
    <n v="0"/>
    <x v="0"/>
    <x v="0"/>
    <n v="705"/>
    <x v="2"/>
    <x v="0"/>
    <x v="1"/>
    <n v="133991.10999999999"/>
    <x v="0"/>
    <x v="2"/>
    <x v="2"/>
  </r>
  <r>
    <n v="15657881"/>
    <s v="Onyemere"/>
    <x v="0"/>
    <x v="1"/>
    <n v="38"/>
    <x v="0"/>
    <x v="8"/>
    <n v="136712.91"/>
    <x v="2"/>
    <x v="0"/>
    <n v="784"/>
    <x v="3"/>
    <x v="1"/>
    <x v="0"/>
    <n v="169920.92"/>
    <x v="1"/>
    <x v="2"/>
    <x v="2"/>
  </r>
  <r>
    <n v="15719991"/>
    <s v="Korovina"/>
    <x v="1"/>
    <x v="0"/>
    <n v="52"/>
    <x v="0"/>
    <x v="1"/>
    <n v="154733.97"/>
    <x v="2"/>
    <x v="0"/>
    <n v="727"/>
    <x v="2"/>
    <x v="0"/>
    <x v="1"/>
    <n v="80259.67"/>
    <x v="0"/>
    <x v="1"/>
    <x v="0"/>
  </r>
  <r>
    <n v="15720687"/>
    <s v="Chidubem"/>
    <x v="0"/>
    <x v="0"/>
    <n v="41"/>
    <x v="0"/>
    <x v="4"/>
    <n v="112609.91"/>
    <x v="2"/>
    <x v="0"/>
    <n v="576"/>
    <x v="1"/>
    <x v="1"/>
    <x v="1"/>
    <n v="191035.18"/>
    <x v="0"/>
    <x v="4"/>
    <x v="2"/>
  </r>
  <r>
    <n v="15687079"/>
    <s v="King"/>
    <x v="1"/>
    <x v="1"/>
    <n v="69"/>
    <x v="2"/>
    <x v="7"/>
    <n v="115462.44"/>
    <x v="2"/>
    <x v="0"/>
    <n v="646"/>
    <x v="0"/>
    <x v="0"/>
    <x v="1"/>
    <n v="40421.870000000003"/>
    <x v="1"/>
    <x v="3"/>
    <x v="3"/>
  </r>
  <r>
    <n v="15582276"/>
    <s v="Greco"/>
    <x v="0"/>
    <x v="1"/>
    <n v="34"/>
    <x v="0"/>
    <x v="8"/>
    <n v="133501.35999999999"/>
    <x v="2"/>
    <x v="0"/>
    <n v="638"/>
    <x v="0"/>
    <x v="1"/>
    <x v="0"/>
    <n v="155643.04"/>
    <x v="1"/>
    <x v="2"/>
    <x v="2"/>
  </r>
  <r>
    <n v="15763980"/>
    <s v="Beneventi"/>
    <x v="2"/>
    <x v="1"/>
    <n v="30"/>
    <x v="0"/>
    <x v="1"/>
    <n v="58668.02"/>
    <x v="1"/>
    <x v="0"/>
    <n v="632"/>
    <x v="0"/>
    <x v="0"/>
    <x v="0"/>
    <n v="78670.52"/>
    <x v="1"/>
    <x v="1"/>
    <x v="0"/>
  </r>
  <r>
    <n v="15720774"/>
    <s v="P'eng"/>
    <x v="1"/>
    <x v="1"/>
    <n v="44"/>
    <x v="0"/>
    <x v="3"/>
    <n v="89118.26"/>
    <x v="1"/>
    <x v="0"/>
    <n v="850"/>
    <x v="3"/>
    <x v="0"/>
    <x v="1"/>
    <n v="104240.77"/>
    <x v="0"/>
    <x v="0"/>
    <x v="1"/>
  </r>
  <r>
    <n v="15592194"/>
    <s v="Metcalf"/>
    <x v="0"/>
    <x v="0"/>
    <n v="28"/>
    <x v="1"/>
    <x v="9"/>
    <n v="0"/>
    <x v="0"/>
    <x v="2"/>
    <n v="492"/>
    <x v="4"/>
    <x v="0"/>
    <x v="1"/>
    <n v="95957.09"/>
    <x v="1"/>
    <x v="0"/>
    <x v="3"/>
  </r>
  <r>
    <n v="15803685"/>
    <s v="Greco"/>
    <x v="2"/>
    <x v="0"/>
    <n v="77"/>
    <x v="2"/>
    <x v="7"/>
    <n v="76510.52"/>
    <x v="1"/>
    <x v="2"/>
    <n v="673"/>
    <x v="2"/>
    <x v="1"/>
    <x v="0"/>
    <n v="59595.66"/>
    <x v="1"/>
    <x v="1"/>
    <x v="3"/>
  </r>
  <r>
    <n v="15759456"/>
    <s v="Lupton"/>
    <x v="1"/>
    <x v="1"/>
    <n v="34"/>
    <x v="0"/>
    <x v="3"/>
    <n v="140694.78"/>
    <x v="2"/>
    <x v="2"/>
    <n v="609"/>
    <x v="0"/>
    <x v="0"/>
    <x v="1"/>
    <n v="46266.63"/>
    <x v="1"/>
    <x v="3"/>
    <x v="1"/>
  </r>
  <r>
    <n v="15611544"/>
    <s v="Ibeamaka"/>
    <x v="2"/>
    <x v="1"/>
    <n v="36"/>
    <x v="0"/>
    <x v="3"/>
    <n v="95448.320000000007"/>
    <x v="1"/>
    <x v="2"/>
    <n v="701"/>
    <x v="2"/>
    <x v="0"/>
    <x v="1"/>
    <n v="189085.07"/>
    <x v="1"/>
    <x v="4"/>
    <x v="1"/>
  </r>
  <r>
    <n v="15794257"/>
    <s v="Hsiung"/>
    <x v="0"/>
    <x v="1"/>
    <n v="34"/>
    <x v="0"/>
    <x v="4"/>
    <n v="91562.99"/>
    <x v="1"/>
    <x v="0"/>
    <n v="651"/>
    <x v="0"/>
    <x v="0"/>
    <x v="0"/>
    <n v="123954.15"/>
    <x v="1"/>
    <x v="0"/>
    <x v="2"/>
  </r>
  <r>
    <n v="15681697"/>
    <s v="Rueda"/>
    <x v="0"/>
    <x v="1"/>
    <n v="31"/>
    <x v="0"/>
    <x v="2"/>
    <n v="72541.48"/>
    <x v="1"/>
    <x v="0"/>
    <n v="508"/>
    <x v="1"/>
    <x v="0"/>
    <x v="1"/>
    <n v="129803.08"/>
    <x v="1"/>
    <x v="0"/>
    <x v="1"/>
  </r>
  <r>
    <n v="15579566"/>
    <s v="Li Fonti"/>
    <x v="1"/>
    <x v="0"/>
    <n v="43"/>
    <x v="0"/>
    <x v="6"/>
    <n v="120867.18"/>
    <x v="2"/>
    <x v="0"/>
    <n v="616"/>
    <x v="0"/>
    <x v="0"/>
    <x v="1"/>
    <n v="18761.919999999998"/>
    <x v="0"/>
    <x v="3"/>
    <x v="2"/>
  </r>
  <r>
    <n v="15577970"/>
    <s v="Alexeeva"/>
    <x v="0"/>
    <x v="1"/>
    <n v="34"/>
    <x v="0"/>
    <x v="8"/>
    <n v="0"/>
    <x v="0"/>
    <x v="0"/>
    <n v="489"/>
    <x v="4"/>
    <x v="1"/>
    <x v="1"/>
    <n v="43540.59"/>
    <x v="1"/>
    <x v="3"/>
    <x v="2"/>
  </r>
  <r>
    <n v="15727489"/>
    <s v="Madueke"/>
    <x v="1"/>
    <x v="0"/>
    <n v="45"/>
    <x v="0"/>
    <x v="1"/>
    <n v="157320.51"/>
    <x v="2"/>
    <x v="0"/>
    <n v="567"/>
    <x v="1"/>
    <x v="0"/>
    <x v="1"/>
    <n v="62193.919999999998"/>
    <x v="1"/>
    <x v="1"/>
    <x v="0"/>
  </r>
  <r>
    <n v="15764284"/>
    <s v="Torres"/>
    <x v="1"/>
    <x v="1"/>
    <n v="27"/>
    <x v="1"/>
    <x v="6"/>
    <n v="0"/>
    <x v="0"/>
    <x v="1"/>
    <n v="714"/>
    <x v="2"/>
    <x v="0"/>
    <x v="0"/>
    <n v="129130.09"/>
    <x v="1"/>
    <x v="0"/>
    <x v="2"/>
  </r>
  <r>
    <n v="15581811"/>
    <s v="Chukwubuikem"/>
    <x v="2"/>
    <x v="0"/>
    <n v="30"/>
    <x v="0"/>
    <x v="1"/>
    <n v="139676.95000000001"/>
    <x v="2"/>
    <x v="2"/>
    <n v="678"/>
    <x v="2"/>
    <x v="1"/>
    <x v="0"/>
    <n v="16146"/>
    <x v="1"/>
    <x v="3"/>
    <x v="0"/>
  </r>
  <r>
    <n v="15622527"/>
    <s v="Holloway"/>
    <x v="0"/>
    <x v="0"/>
    <n v="55"/>
    <x v="0"/>
    <x v="5"/>
    <n v="0"/>
    <x v="0"/>
    <x v="0"/>
    <n v="581"/>
    <x v="1"/>
    <x v="0"/>
    <x v="0"/>
    <n v="22442.13"/>
    <x v="1"/>
    <x v="3"/>
    <x v="1"/>
  </r>
  <r>
    <n v="15753362"/>
    <s v="Evdokimov"/>
    <x v="1"/>
    <x v="1"/>
    <n v="60"/>
    <x v="2"/>
    <x v="6"/>
    <n v="0"/>
    <x v="0"/>
    <x v="2"/>
    <n v="748"/>
    <x v="2"/>
    <x v="0"/>
    <x v="0"/>
    <n v="78194.37"/>
    <x v="1"/>
    <x v="1"/>
    <x v="2"/>
  </r>
  <r>
    <n v="15666652"/>
    <s v="Anayolisa"/>
    <x v="0"/>
    <x v="0"/>
    <n v="19"/>
    <x v="1"/>
    <x v="6"/>
    <n v="0"/>
    <x v="0"/>
    <x v="2"/>
    <n v="781"/>
    <x v="3"/>
    <x v="0"/>
    <x v="0"/>
    <n v="124297.32"/>
    <x v="1"/>
    <x v="0"/>
    <x v="2"/>
  </r>
  <r>
    <n v="15789714"/>
    <s v="Semmens"/>
    <x v="1"/>
    <x v="1"/>
    <n v="21"/>
    <x v="1"/>
    <x v="6"/>
    <n v="103000.94"/>
    <x v="2"/>
    <x v="0"/>
    <n v="691"/>
    <x v="2"/>
    <x v="0"/>
    <x v="0"/>
    <n v="104648.58"/>
    <x v="1"/>
    <x v="0"/>
    <x v="2"/>
  </r>
  <r>
    <n v="15771543"/>
    <s v="Tu"/>
    <x v="2"/>
    <x v="1"/>
    <n v="31"/>
    <x v="0"/>
    <x v="0"/>
    <n v="134237.07"/>
    <x v="2"/>
    <x v="0"/>
    <n v="507"/>
    <x v="1"/>
    <x v="0"/>
    <x v="0"/>
    <n v="166423.66"/>
    <x v="0"/>
    <x v="2"/>
    <x v="0"/>
  </r>
  <r>
    <n v="15748327"/>
    <s v="Anderson"/>
    <x v="2"/>
    <x v="1"/>
    <n v="34"/>
    <x v="0"/>
    <x v="5"/>
    <n v="118235.7"/>
    <x v="2"/>
    <x v="2"/>
    <n v="724"/>
    <x v="2"/>
    <x v="1"/>
    <x v="1"/>
    <n v="157137.23000000001"/>
    <x v="1"/>
    <x v="2"/>
    <x v="1"/>
  </r>
  <r>
    <n v="15754649"/>
    <s v="Fang"/>
    <x v="1"/>
    <x v="0"/>
    <n v="57"/>
    <x v="0"/>
    <x v="6"/>
    <n v="0"/>
    <x v="0"/>
    <x v="2"/>
    <n v="705"/>
    <x v="2"/>
    <x v="0"/>
    <x v="0"/>
    <n v="34134.14"/>
    <x v="1"/>
    <x v="3"/>
    <x v="2"/>
  </r>
  <r>
    <n v="15810460"/>
    <s v="Fanucci"/>
    <x v="1"/>
    <x v="0"/>
    <n v="64"/>
    <x v="2"/>
    <x v="8"/>
    <n v="0"/>
    <x v="0"/>
    <x v="1"/>
    <n v="708"/>
    <x v="2"/>
    <x v="1"/>
    <x v="0"/>
    <n v="112520.07"/>
    <x v="0"/>
    <x v="0"/>
    <x v="2"/>
  </r>
  <r>
    <n v="15771742"/>
    <s v="Boyle"/>
    <x v="2"/>
    <x v="1"/>
    <n v="38"/>
    <x v="0"/>
    <x v="9"/>
    <n v="115442.19"/>
    <x v="2"/>
    <x v="2"/>
    <n v="580"/>
    <x v="1"/>
    <x v="0"/>
    <x v="1"/>
    <n v="128481.5"/>
    <x v="0"/>
    <x v="0"/>
    <x v="3"/>
  </r>
  <r>
    <n v="15642160"/>
    <s v="Milanesi"/>
    <x v="0"/>
    <x v="1"/>
    <n v="38"/>
    <x v="0"/>
    <x v="8"/>
    <n v="0"/>
    <x v="0"/>
    <x v="2"/>
    <n v="850"/>
    <x v="3"/>
    <x v="0"/>
    <x v="1"/>
    <n v="16491.64"/>
    <x v="1"/>
    <x v="3"/>
    <x v="2"/>
  </r>
  <r>
    <n v="15798439"/>
    <s v="Davidson"/>
    <x v="1"/>
    <x v="1"/>
    <n v="25"/>
    <x v="1"/>
    <x v="0"/>
    <n v="0"/>
    <x v="0"/>
    <x v="0"/>
    <n v="714"/>
    <x v="2"/>
    <x v="0"/>
    <x v="0"/>
    <n v="132979.43"/>
    <x v="1"/>
    <x v="2"/>
    <x v="0"/>
  </r>
  <r>
    <n v="15605293"/>
    <s v="McKay"/>
    <x v="0"/>
    <x v="0"/>
    <n v="43"/>
    <x v="0"/>
    <x v="1"/>
    <n v="0"/>
    <x v="0"/>
    <x v="2"/>
    <n v="559"/>
    <x v="1"/>
    <x v="0"/>
    <x v="0"/>
    <n v="196645.87"/>
    <x v="1"/>
    <x v="4"/>
    <x v="0"/>
  </r>
  <r>
    <n v="15692631"/>
    <s v="Bogdanova"/>
    <x v="1"/>
    <x v="0"/>
    <n v="44"/>
    <x v="0"/>
    <x v="2"/>
    <n v="115557"/>
    <x v="2"/>
    <x v="0"/>
    <n v="577"/>
    <x v="1"/>
    <x v="1"/>
    <x v="0"/>
    <n v="127506.76"/>
    <x v="1"/>
    <x v="0"/>
    <x v="1"/>
  </r>
  <r>
    <n v="15665376"/>
    <s v="Lavrentiev"/>
    <x v="2"/>
    <x v="0"/>
    <n v="35"/>
    <x v="0"/>
    <x v="6"/>
    <n v="166518.63"/>
    <x v="2"/>
    <x v="2"/>
    <n v="647"/>
    <x v="0"/>
    <x v="0"/>
    <x v="1"/>
    <n v="147930.46"/>
    <x v="1"/>
    <x v="2"/>
    <x v="2"/>
  </r>
  <r>
    <n v="15772412"/>
    <s v="Corser"/>
    <x v="1"/>
    <x v="1"/>
    <n v="30"/>
    <x v="0"/>
    <x v="5"/>
    <n v="135370.12"/>
    <x v="2"/>
    <x v="0"/>
    <n v="554"/>
    <x v="1"/>
    <x v="0"/>
    <x v="0"/>
    <n v="179689.05"/>
    <x v="0"/>
    <x v="4"/>
    <x v="1"/>
  </r>
  <r>
    <n v="15654577"/>
    <s v="Alexeeva"/>
    <x v="2"/>
    <x v="1"/>
    <n v="54"/>
    <x v="0"/>
    <x v="8"/>
    <n v="92877.33"/>
    <x v="1"/>
    <x v="0"/>
    <n v="549"/>
    <x v="1"/>
    <x v="0"/>
    <x v="1"/>
    <n v="2619.64"/>
    <x v="0"/>
    <x v="3"/>
    <x v="2"/>
  </r>
  <r>
    <n v="15585427"/>
    <s v="Madueke"/>
    <x v="0"/>
    <x v="0"/>
    <n v="26"/>
    <x v="1"/>
    <x v="7"/>
    <n v="102073.67"/>
    <x v="2"/>
    <x v="2"/>
    <n v="528"/>
    <x v="1"/>
    <x v="1"/>
    <x v="1"/>
    <n v="166799.93"/>
    <x v="1"/>
    <x v="2"/>
    <x v="3"/>
  </r>
  <r>
    <n v="15584536"/>
    <s v="Barber"/>
    <x v="2"/>
    <x v="1"/>
    <n v="46"/>
    <x v="0"/>
    <x v="6"/>
    <n v="97042.6"/>
    <x v="1"/>
    <x v="0"/>
    <n v="720"/>
    <x v="2"/>
    <x v="0"/>
    <x v="0"/>
    <n v="133516.51"/>
    <x v="0"/>
    <x v="2"/>
    <x v="2"/>
  </r>
  <r>
    <n v="15585853"/>
    <s v="McCardle"/>
    <x v="1"/>
    <x v="1"/>
    <n v="41"/>
    <x v="0"/>
    <x v="3"/>
    <n v="0"/>
    <x v="0"/>
    <x v="0"/>
    <n v="743"/>
    <x v="2"/>
    <x v="0"/>
    <x v="1"/>
    <n v="163736.09"/>
    <x v="0"/>
    <x v="2"/>
    <x v="1"/>
  </r>
  <r>
    <n v="15645271"/>
    <s v="Radcliffe-Brown"/>
    <x v="2"/>
    <x v="1"/>
    <n v="24"/>
    <x v="1"/>
    <x v="2"/>
    <n v="108528.07"/>
    <x v="2"/>
    <x v="2"/>
    <n v="615"/>
    <x v="0"/>
    <x v="1"/>
    <x v="1"/>
    <n v="179488.41"/>
    <x v="0"/>
    <x v="4"/>
    <x v="1"/>
  </r>
  <r>
    <n v="15579387"/>
    <s v="Ni"/>
    <x v="2"/>
    <x v="0"/>
    <n v="44"/>
    <x v="0"/>
    <x v="0"/>
    <n v="79064.850000000006"/>
    <x v="1"/>
    <x v="2"/>
    <n v="635"/>
    <x v="0"/>
    <x v="1"/>
    <x v="0"/>
    <n v="113291.75"/>
    <x v="1"/>
    <x v="0"/>
    <x v="0"/>
  </r>
  <r>
    <n v="15623107"/>
    <s v="Chukwumaobim"/>
    <x v="1"/>
    <x v="1"/>
    <n v="45"/>
    <x v="0"/>
    <x v="6"/>
    <n v="74274.87"/>
    <x v="1"/>
    <x v="1"/>
    <n v="686"/>
    <x v="2"/>
    <x v="0"/>
    <x v="1"/>
    <n v="64907.48"/>
    <x v="0"/>
    <x v="1"/>
    <x v="2"/>
  </r>
  <r>
    <n v="15754072"/>
    <s v="Dennis"/>
    <x v="1"/>
    <x v="0"/>
    <n v="36"/>
    <x v="0"/>
    <x v="5"/>
    <n v="0"/>
    <x v="0"/>
    <x v="2"/>
    <n v="840"/>
    <x v="3"/>
    <x v="0"/>
    <x v="1"/>
    <n v="141364.26999999999"/>
    <x v="1"/>
    <x v="2"/>
    <x v="1"/>
  </r>
  <r>
    <n v="15666163"/>
    <s v="Hayward"/>
    <x v="0"/>
    <x v="1"/>
    <n v="43"/>
    <x v="0"/>
    <x v="1"/>
    <n v="100421.1"/>
    <x v="2"/>
    <x v="0"/>
    <n v="695"/>
    <x v="2"/>
    <x v="0"/>
    <x v="0"/>
    <n v="101141.28"/>
    <x v="1"/>
    <x v="0"/>
    <x v="0"/>
  </r>
  <r>
    <n v="15765192"/>
    <s v="Jones"/>
    <x v="0"/>
    <x v="1"/>
    <n v="26"/>
    <x v="1"/>
    <x v="3"/>
    <n v="84006.88"/>
    <x v="1"/>
    <x v="2"/>
    <n v="564"/>
    <x v="1"/>
    <x v="1"/>
    <x v="1"/>
    <n v="183490.99"/>
    <x v="1"/>
    <x v="4"/>
    <x v="1"/>
  </r>
  <r>
    <n v="15804822"/>
    <s v="L?"/>
    <x v="0"/>
    <x v="0"/>
    <n v="31"/>
    <x v="0"/>
    <x v="4"/>
    <n v="0"/>
    <x v="0"/>
    <x v="2"/>
    <n v="805"/>
    <x v="3"/>
    <x v="0"/>
    <x v="1"/>
    <n v="4798.12"/>
    <x v="1"/>
    <x v="3"/>
    <x v="2"/>
  </r>
  <r>
    <n v="15612893"/>
    <s v="Nelson"/>
    <x v="1"/>
    <x v="1"/>
    <n v="45"/>
    <x v="0"/>
    <x v="4"/>
    <n v="0"/>
    <x v="0"/>
    <x v="0"/>
    <n v="558"/>
    <x v="1"/>
    <x v="0"/>
    <x v="1"/>
    <n v="131807.14000000001"/>
    <x v="1"/>
    <x v="2"/>
    <x v="2"/>
  </r>
  <r>
    <n v="15593636"/>
    <s v="Cardus"/>
    <x v="0"/>
    <x v="0"/>
    <n v="39"/>
    <x v="0"/>
    <x v="4"/>
    <n v="80293.81"/>
    <x v="1"/>
    <x v="0"/>
    <n v="657"/>
    <x v="0"/>
    <x v="0"/>
    <x v="1"/>
    <n v="97192.76"/>
    <x v="1"/>
    <x v="0"/>
    <x v="2"/>
  </r>
  <r>
    <n v="15693326"/>
    <s v="Whitehouse"/>
    <x v="0"/>
    <x v="0"/>
    <n v="42"/>
    <x v="0"/>
    <x v="3"/>
    <n v="125437.14"/>
    <x v="2"/>
    <x v="2"/>
    <n v="641"/>
    <x v="0"/>
    <x v="1"/>
    <x v="1"/>
    <n v="164128.57999999999"/>
    <x v="1"/>
    <x v="2"/>
    <x v="1"/>
  </r>
  <r>
    <n v="15809901"/>
    <s v="Johnstone"/>
    <x v="0"/>
    <x v="1"/>
    <n v="36"/>
    <x v="0"/>
    <x v="2"/>
    <n v="0"/>
    <x v="0"/>
    <x v="2"/>
    <n v="755"/>
    <x v="2"/>
    <x v="0"/>
    <x v="1"/>
    <n v="176809.87"/>
    <x v="1"/>
    <x v="4"/>
    <x v="1"/>
  </r>
  <r>
    <n v="15759751"/>
    <s v="Tsui"/>
    <x v="0"/>
    <x v="1"/>
    <n v="48"/>
    <x v="0"/>
    <x v="1"/>
    <n v="0"/>
    <x v="0"/>
    <x v="2"/>
    <n v="483"/>
    <x v="4"/>
    <x v="0"/>
    <x v="0"/>
    <n v="110059.38"/>
    <x v="1"/>
    <x v="0"/>
    <x v="0"/>
  </r>
  <r>
    <n v="15605425"/>
    <s v="Chia"/>
    <x v="2"/>
    <x v="0"/>
    <n v="44"/>
    <x v="0"/>
    <x v="0"/>
    <n v="127536.44"/>
    <x v="2"/>
    <x v="0"/>
    <n v="545"/>
    <x v="1"/>
    <x v="0"/>
    <x v="1"/>
    <n v="108398.63"/>
    <x v="1"/>
    <x v="0"/>
    <x v="0"/>
  </r>
  <r>
    <n v="15801934"/>
    <s v="Su"/>
    <x v="0"/>
    <x v="1"/>
    <n v="66"/>
    <x v="2"/>
    <x v="2"/>
    <n v="0"/>
    <x v="0"/>
    <x v="2"/>
    <n v="678"/>
    <x v="2"/>
    <x v="0"/>
    <x v="0"/>
    <n v="47117.03"/>
    <x v="1"/>
    <x v="3"/>
    <x v="1"/>
  </r>
  <r>
    <n v="15592000"/>
    <s v="Calabresi"/>
    <x v="2"/>
    <x v="0"/>
    <n v="48"/>
    <x v="0"/>
    <x v="9"/>
    <n v="82794.179999999993"/>
    <x v="1"/>
    <x v="0"/>
    <n v="781"/>
    <x v="3"/>
    <x v="0"/>
    <x v="1"/>
    <n v="124720.68"/>
    <x v="0"/>
    <x v="0"/>
    <x v="3"/>
  </r>
  <r>
    <n v="15618695"/>
    <s v="Ts'ui"/>
    <x v="1"/>
    <x v="0"/>
    <n v="22"/>
    <x v="1"/>
    <x v="6"/>
    <n v="108117.1"/>
    <x v="2"/>
    <x v="0"/>
    <n v="571"/>
    <x v="1"/>
    <x v="1"/>
    <x v="0"/>
    <n v="53328.7"/>
    <x v="1"/>
    <x v="1"/>
    <x v="2"/>
  </r>
  <r>
    <n v="15637110"/>
    <s v="McCulloch"/>
    <x v="1"/>
    <x v="0"/>
    <n v="35"/>
    <x v="0"/>
    <x v="7"/>
    <n v="0"/>
    <x v="0"/>
    <x v="0"/>
    <n v="634"/>
    <x v="0"/>
    <x v="0"/>
    <x v="1"/>
    <n v="82634.41"/>
    <x v="1"/>
    <x v="1"/>
    <x v="3"/>
  </r>
  <r>
    <n v="15727408"/>
    <s v="Koo"/>
    <x v="2"/>
    <x v="1"/>
    <n v="27"/>
    <x v="1"/>
    <x v="2"/>
    <n v="61688.61"/>
    <x v="1"/>
    <x v="2"/>
    <n v="523"/>
    <x v="1"/>
    <x v="0"/>
    <x v="1"/>
    <n v="147059.16"/>
    <x v="1"/>
    <x v="2"/>
    <x v="1"/>
  </r>
  <r>
    <n v="15716328"/>
    <s v="Miller"/>
    <x v="0"/>
    <x v="0"/>
    <n v="40"/>
    <x v="0"/>
    <x v="0"/>
    <n v="0"/>
    <x v="0"/>
    <x v="2"/>
    <n v="501"/>
    <x v="1"/>
    <x v="1"/>
    <x v="1"/>
    <n v="141946.92000000001"/>
    <x v="1"/>
    <x v="2"/>
    <x v="0"/>
  </r>
  <r>
    <n v="15669060"/>
    <s v="Woolnough"/>
    <x v="0"/>
    <x v="1"/>
    <n v="74"/>
    <x v="2"/>
    <x v="5"/>
    <n v="0"/>
    <x v="0"/>
    <x v="2"/>
    <n v="662"/>
    <x v="2"/>
    <x v="0"/>
    <x v="1"/>
    <n v="123583.85"/>
    <x v="1"/>
    <x v="0"/>
    <x v="1"/>
  </r>
  <r>
    <n v="15675854"/>
    <s v="Douglas"/>
    <x v="1"/>
    <x v="1"/>
    <n v="50"/>
    <x v="0"/>
    <x v="10"/>
    <n v="159304.07"/>
    <x v="2"/>
    <x v="0"/>
    <n v="573"/>
    <x v="1"/>
    <x v="1"/>
    <x v="0"/>
    <n v="155915.24"/>
    <x v="0"/>
    <x v="2"/>
    <x v="0"/>
  </r>
  <r>
    <n v="15621116"/>
    <s v="Fang"/>
    <x v="2"/>
    <x v="1"/>
    <n v="33"/>
    <x v="0"/>
    <x v="8"/>
    <n v="138664.24"/>
    <x v="2"/>
    <x v="0"/>
    <n v="648"/>
    <x v="0"/>
    <x v="0"/>
    <x v="1"/>
    <n v="29076.27"/>
    <x v="1"/>
    <x v="3"/>
    <x v="2"/>
  </r>
  <r>
    <n v="15781495"/>
    <s v="Munro"/>
    <x v="0"/>
    <x v="0"/>
    <n v="22"/>
    <x v="1"/>
    <x v="0"/>
    <n v="126362.57"/>
    <x v="2"/>
    <x v="2"/>
    <n v="662"/>
    <x v="2"/>
    <x v="0"/>
    <x v="0"/>
    <n v="97382.8"/>
    <x v="1"/>
    <x v="0"/>
    <x v="0"/>
  </r>
  <r>
    <n v="15740470"/>
    <s v="Vinogradov"/>
    <x v="0"/>
    <x v="1"/>
    <n v="39"/>
    <x v="0"/>
    <x v="4"/>
    <n v="160652.45000000001"/>
    <x v="2"/>
    <x v="2"/>
    <n v="725"/>
    <x v="2"/>
    <x v="0"/>
    <x v="1"/>
    <n v="57643.55"/>
    <x v="1"/>
    <x v="1"/>
    <x v="2"/>
  </r>
  <r>
    <n v="15714391"/>
    <s v="Lai"/>
    <x v="0"/>
    <x v="0"/>
    <n v="35"/>
    <x v="0"/>
    <x v="0"/>
    <n v="183572.84"/>
    <x v="2"/>
    <x v="0"/>
    <n v="563"/>
    <x v="1"/>
    <x v="0"/>
    <x v="0"/>
    <n v="66006.75"/>
    <x v="0"/>
    <x v="1"/>
    <x v="0"/>
  </r>
  <r>
    <n v="15730137"/>
    <s v="Udegbulam"/>
    <x v="0"/>
    <x v="1"/>
    <n v="31"/>
    <x v="0"/>
    <x v="10"/>
    <n v="88421.81"/>
    <x v="1"/>
    <x v="0"/>
    <n v="628"/>
    <x v="0"/>
    <x v="1"/>
    <x v="1"/>
    <n v="72350.47"/>
    <x v="1"/>
    <x v="1"/>
    <x v="0"/>
  </r>
  <r>
    <n v="15596455"/>
    <s v="Mao"/>
    <x v="1"/>
    <x v="0"/>
    <n v="45"/>
    <x v="0"/>
    <x v="0"/>
    <n v="0"/>
    <x v="0"/>
    <x v="0"/>
    <n v="546"/>
    <x v="1"/>
    <x v="1"/>
    <x v="1"/>
    <n v="197789.83"/>
    <x v="0"/>
    <x v="4"/>
    <x v="0"/>
  </r>
  <r>
    <n v="15717290"/>
    <s v="Onyekaozulu"/>
    <x v="2"/>
    <x v="1"/>
    <n v="41"/>
    <x v="0"/>
    <x v="0"/>
    <n v="112871.19"/>
    <x v="2"/>
    <x v="2"/>
    <n v="688"/>
    <x v="2"/>
    <x v="1"/>
    <x v="0"/>
    <n v="65520.74"/>
    <x v="1"/>
    <x v="1"/>
    <x v="0"/>
  </r>
  <r>
    <n v="15616555"/>
    <s v="Fu"/>
    <x v="2"/>
    <x v="1"/>
    <n v="41"/>
    <x v="0"/>
    <x v="2"/>
    <n v="60880.68"/>
    <x v="1"/>
    <x v="0"/>
    <n v="850"/>
    <x v="3"/>
    <x v="0"/>
    <x v="1"/>
    <n v="31825.84"/>
    <x v="1"/>
    <x v="3"/>
    <x v="1"/>
  </r>
  <r>
    <n v="15659820"/>
    <s v="Cross"/>
    <x v="0"/>
    <x v="0"/>
    <n v="34"/>
    <x v="0"/>
    <x v="8"/>
    <n v="0"/>
    <x v="0"/>
    <x v="2"/>
    <n v="614"/>
    <x v="0"/>
    <x v="0"/>
    <x v="1"/>
    <n v="185561.89"/>
    <x v="1"/>
    <x v="4"/>
    <x v="2"/>
  </r>
  <r>
    <n v="15696301"/>
    <s v="Snider"/>
    <x v="0"/>
    <x v="0"/>
    <n v="37"/>
    <x v="0"/>
    <x v="9"/>
    <n v="101455.7"/>
    <x v="2"/>
    <x v="0"/>
    <n v="719"/>
    <x v="2"/>
    <x v="0"/>
    <x v="1"/>
    <n v="25803.59"/>
    <x v="0"/>
    <x v="3"/>
    <x v="3"/>
  </r>
  <r>
    <n v="15771087"/>
    <s v="Harrison"/>
    <x v="0"/>
    <x v="0"/>
    <n v="71"/>
    <x v="2"/>
    <x v="10"/>
    <n v="88084.13"/>
    <x v="1"/>
    <x v="2"/>
    <n v="757"/>
    <x v="2"/>
    <x v="0"/>
    <x v="0"/>
    <n v="154337.47"/>
    <x v="1"/>
    <x v="2"/>
    <x v="0"/>
  </r>
  <r>
    <n v="15808831"/>
    <s v="Dale"/>
    <x v="0"/>
    <x v="1"/>
    <n v="29"/>
    <x v="1"/>
    <x v="3"/>
    <n v="0"/>
    <x v="0"/>
    <x v="2"/>
    <n v="669"/>
    <x v="2"/>
    <x v="0"/>
    <x v="0"/>
    <n v="138145.62"/>
    <x v="1"/>
    <x v="2"/>
    <x v="1"/>
  </r>
  <r>
    <n v="15812241"/>
    <s v="Udinese"/>
    <x v="2"/>
    <x v="1"/>
    <n v="59"/>
    <x v="0"/>
    <x v="3"/>
    <n v="127197.14"/>
    <x v="2"/>
    <x v="0"/>
    <n v="438"/>
    <x v="4"/>
    <x v="0"/>
    <x v="1"/>
    <n v="51565.98"/>
    <x v="0"/>
    <x v="1"/>
    <x v="1"/>
  </r>
  <r>
    <n v="15680370"/>
    <s v="DeRose"/>
    <x v="0"/>
    <x v="1"/>
    <n v="39"/>
    <x v="0"/>
    <x v="3"/>
    <n v="0"/>
    <x v="0"/>
    <x v="2"/>
    <n v="492"/>
    <x v="4"/>
    <x v="1"/>
    <x v="0"/>
    <n v="71323.23"/>
    <x v="1"/>
    <x v="1"/>
    <x v="1"/>
  </r>
  <r>
    <n v="15780561"/>
    <s v="Hay"/>
    <x v="0"/>
    <x v="0"/>
    <n v="39"/>
    <x v="0"/>
    <x v="9"/>
    <n v="83456.789999999994"/>
    <x v="1"/>
    <x v="2"/>
    <n v="622"/>
    <x v="0"/>
    <x v="1"/>
    <x v="1"/>
    <n v="38882.339999999997"/>
    <x v="1"/>
    <x v="3"/>
    <x v="3"/>
  </r>
  <r>
    <n v="15800784"/>
    <s v="Bruce"/>
    <x v="0"/>
    <x v="1"/>
    <n v="42"/>
    <x v="0"/>
    <x v="4"/>
    <n v="98298.18"/>
    <x v="1"/>
    <x v="0"/>
    <n v="645"/>
    <x v="0"/>
    <x v="0"/>
    <x v="0"/>
    <n v="676.06"/>
    <x v="1"/>
    <x v="3"/>
    <x v="2"/>
  </r>
  <r>
    <n v="15715796"/>
    <s v="Romani"/>
    <x v="0"/>
    <x v="1"/>
    <n v="37"/>
    <x v="0"/>
    <x v="10"/>
    <n v="0"/>
    <x v="0"/>
    <x v="2"/>
    <n v="728"/>
    <x v="2"/>
    <x v="0"/>
    <x v="0"/>
    <n v="72203.8"/>
    <x v="1"/>
    <x v="1"/>
    <x v="0"/>
  </r>
  <r>
    <n v="15605375"/>
    <s v="Tseng"/>
    <x v="0"/>
    <x v="1"/>
    <n v="35"/>
    <x v="0"/>
    <x v="0"/>
    <n v="86911.8"/>
    <x v="1"/>
    <x v="0"/>
    <n v="651"/>
    <x v="0"/>
    <x v="0"/>
    <x v="1"/>
    <n v="174094.24"/>
    <x v="1"/>
    <x v="4"/>
    <x v="0"/>
  </r>
  <r>
    <n v="15621520"/>
    <s v="Tang"/>
    <x v="2"/>
    <x v="0"/>
    <n v="42"/>
    <x v="0"/>
    <x v="0"/>
    <n v="139707.28"/>
    <x v="2"/>
    <x v="0"/>
    <n v="783"/>
    <x v="3"/>
    <x v="0"/>
    <x v="1"/>
    <n v="2150.2199999999998"/>
    <x v="1"/>
    <x v="3"/>
    <x v="0"/>
  </r>
  <r>
    <n v="15665460"/>
    <s v="Isayeva"/>
    <x v="1"/>
    <x v="0"/>
    <n v="67"/>
    <x v="2"/>
    <x v="1"/>
    <n v="0"/>
    <x v="0"/>
    <x v="2"/>
    <n v="732"/>
    <x v="2"/>
    <x v="0"/>
    <x v="0"/>
    <n v="177783.04000000001"/>
    <x v="1"/>
    <x v="4"/>
    <x v="0"/>
  </r>
  <r>
    <n v="15801152"/>
    <s v="Hill"/>
    <x v="1"/>
    <x v="0"/>
    <n v="39"/>
    <x v="0"/>
    <x v="1"/>
    <n v="142876.98000000001"/>
    <x v="2"/>
    <x v="2"/>
    <n v="553"/>
    <x v="1"/>
    <x v="0"/>
    <x v="1"/>
    <n v="44363.42"/>
    <x v="1"/>
    <x v="3"/>
    <x v="0"/>
  </r>
  <r>
    <n v="15756425"/>
    <s v="Barnes"/>
    <x v="0"/>
    <x v="1"/>
    <n v="30"/>
    <x v="0"/>
    <x v="3"/>
    <n v="146301.31"/>
    <x v="2"/>
    <x v="0"/>
    <n v="660"/>
    <x v="2"/>
    <x v="1"/>
    <x v="1"/>
    <n v="96847.91"/>
    <x v="1"/>
    <x v="0"/>
    <x v="1"/>
  </r>
  <r>
    <n v="15674328"/>
    <s v="Moreno"/>
    <x v="0"/>
    <x v="0"/>
    <n v="40"/>
    <x v="0"/>
    <x v="6"/>
    <n v="47364.45"/>
    <x v="1"/>
    <x v="0"/>
    <n v="670"/>
    <x v="2"/>
    <x v="0"/>
    <x v="0"/>
    <n v="148579.43"/>
    <x v="0"/>
    <x v="2"/>
    <x v="2"/>
  </r>
  <r>
    <n v="15742404"/>
    <s v="McGregor"/>
    <x v="0"/>
    <x v="1"/>
    <n v="38"/>
    <x v="0"/>
    <x v="3"/>
    <n v="0"/>
    <x v="0"/>
    <x v="2"/>
    <n v="718"/>
    <x v="2"/>
    <x v="0"/>
    <x v="1"/>
    <n v="38308.339999999997"/>
    <x v="1"/>
    <x v="3"/>
    <x v="1"/>
  </r>
  <r>
    <n v="15757140"/>
    <s v="Genovese"/>
    <x v="0"/>
    <x v="1"/>
    <n v="51"/>
    <x v="0"/>
    <x v="10"/>
    <n v="58137.08"/>
    <x v="1"/>
    <x v="0"/>
    <n v="787"/>
    <x v="3"/>
    <x v="1"/>
    <x v="0"/>
    <n v="142538.31"/>
    <x v="1"/>
    <x v="2"/>
    <x v="0"/>
  </r>
  <r>
    <n v="15570051"/>
    <s v="Gill"/>
    <x v="2"/>
    <x v="0"/>
    <n v="38"/>
    <x v="0"/>
    <x v="5"/>
    <n v="179886.41"/>
    <x v="2"/>
    <x v="2"/>
    <n v="775"/>
    <x v="2"/>
    <x v="1"/>
    <x v="1"/>
    <n v="153122.57999999999"/>
    <x v="1"/>
    <x v="2"/>
    <x v="1"/>
  </r>
  <r>
    <n v="15669175"/>
    <s v="Ts'ai"/>
    <x v="2"/>
    <x v="1"/>
    <n v="24"/>
    <x v="1"/>
    <x v="5"/>
    <n v="107637.97"/>
    <x v="2"/>
    <x v="2"/>
    <n v="479"/>
    <x v="4"/>
    <x v="1"/>
    <x v="0"/>
    <n v="169505.83"/>
    <x v="1"/>
    <x v="2"/>
    <x v="1"/>
  </r>
  <r>
    <n v="15790324"/>
    <s v="Green"/>
    <x v="0"/>
    <x v="0"/>
    <n v="20"/>
    <x v="1"/>
    <x v="5"/>
    <n v="167685.56"/>
    <x v="2"/>
    <x v="0"/>
    <n v="660"/>
    <x v="2"/>
    <x v="0"/>
    <x v="1"/>
    <n v="57929.9"/>
    <x v="1"/>
    <x v="1"/>
    <x v="1"/>
  </r>
  <r>
    <n v="15691119"/>
    <s v="Martin"/>
    <x v="2"/>
    <x v="1"/>
    <n v="68"/>
    <x v="2"/>
    <x v="4"/>
    <n v="136525.99"/>
    <x v="2"/>
    <x v="0"/>
    <n v="721"/>
    <x v="2"/>
    <x v="1"/>
    <x v="1"/>
    <n v="175399.14"/>
    <x v="1"/>
    <x v="4"/>
    <x v="2"/>
  </r>
  <r>
    <n v="15743478"/>
    <s v="Johnson"/>
    <x v="2"/>
    <x v="1"/>
    <n v="39"/>
    <x v="0"/>
    <x v="2"/>
    <n v="52106.33"/>
    <x v="1"/>
    <x v="2"/>
    <n v="659"/>
    <x v="0"/>
    <x v="0"/>
    <x v="0"/>
    <n v="107964.36"/>
    <x v="1"/>
    <x v="0"/>
    <x v="1"/>
  </r>
  <r>
    <n v="15707007"/>
    <s v="Onio"/>
    <x v="0"/>
    <x v="0"/>
    <n v="39"/>
    <x v="0"/>
    <x v="2"/>
    <n v="0"/>
    <x v="0"/>
    <x v="0"/>
    <n v="743"/>
    <x v="2"/>
    <x v="0"/>
    <x v="1"/>
    <n v="94263.44"/>
    <x v="1"/>
    <x v="0"/>
    <x v="1"/>
  </r>
  <r>
    <n v="15572547"/>
    <s v="Vaguine"/>
    <x v="0"/>
    <x v="0"/>
    <n v="45"/>
    <x v="0"/>
    <x v="9"/>
    <n v="104930.38"/>
    <x v="2"/>
    <x v="0"/>
    <n v="670"/>
    <x v="2"/>
    <x v="0"/>
    <x v="1"/>
    <n v="155921.81"/>
    <x v="0"/>
    <x v="2"/>
    <x v="3"/>
  </r>
  <r>
    <n v="15567063"/>
    <s v="Manna"/>
    <x v="2"/>
    <x v="0"/>
    <n v="34"/>
    <x v="0"/>
    <x v="5"/>
    <n v="106434.94"/>
    <x v="2"/>
    <x v="0"/>
    <n v="766"/>
    <x v="2"/>
    <x v="1"/>
    <x v="0"/>
    <n v="137995.66"/>
    <x v="0"/>
    <x v="2"/>
    <x v="1"/>
  </r>
  <r>
    <n v="15689633"/>
    <s v="Toomey"/>
    <x v="1"/>
    <x v="0"/>
    <n v="38"/>
    <x v="0"/>
    <x v="0"/>
    <n v="112803.92"/>
    <x v="2"/>
    <x v="0"/>
    <n v="845"/>
    <x v="3"/>
    <x v="0"/>
    <x v="1"/>
    <n v="179631.85"/>
    <x v="1"/>
    <x v="4"/>
    <x v="0"/>
  </r>
  <r>
    <n v="15720637"/>
    <s v="Bell"/>
    <x v="2"/>
    <x v="0"/>
    <n v="46"/>
    <x v="0"/>
    <x v="7"/>
    <n v="120530.34"/>
    <x v="2"/>
    <x v="0"/>
    <n v="710"/>
    <x v="2"/>
    <x v="0"/>
    <x v="1"/>
    <n v="166586.99"/>
    <x v="0"/>
    <x v="2"/>
    <x v="3"/>
  </r>
  <r>
    <n v="15616859"/>
    <s v="Bonwick"/>
    <x v="2"/>
    <x v="0"/>
    <n v="43"/>
    <x v="0"/>
    <x v="0"/>
    <n v="113641.49"/>
    <x v="2"/>
    <x v="3"/>
    <n v="602"/>
    <x v="0"/>
    <x v="0"/>
    <x v="1"/>
    <n v="115116.35"/>
    <x v="0"/>
    <x v="0"/>
    <x v="0"/>
  </r>
  <r>
    <n v="15766166"/>
    <s v="Folliero"/>
    <x v="1"/>
    <x v="1"/>
    <n v="43"/>
    <x v="0"/>
    <x v="0"/>
    <n v="145081.72"/>
    <x v="2"/>
    <x v="0"/>
    <n v="604"/>
    <x v="0"/>
    <x v="0"/>
    <x v="0"/>
    <n v="23881.62"/>
    <x v="1"/>
    <x v="3"/>
    <x v="0"/>
  </r>
  <r>
    <n v="15617655"/>
    <s v="Holt"/>
    <x v="1"/>
    <x v="0"/>
    <n v="35"/>
    <x v="0"/>
    <x v="9"/>
    <n v="0"/>
    <x v="0"/>
    <x v="2"/>
    <n v="564"/>
    <x v="1"/>
    <x v="0"/>
    <x v="0"/>
    <n v="105837.38"/>
    <x v="1"/>
    <x v="0"/>
    <x v="3"/>
  </r>
  <r>
    <n v="15623450"/>
    <s v="Brown"/>
    <x v="2"/>
    <x v="0"/>
    <n v="27"/>
    <x v="1"/>
    <x v="3"/>
    <n v="135842.89000000001"/>
    <x v="2"/>
    <x v="0"/>
    <n v="637"/>
    <x v="0"/>
    <x v="0"/>
    <x v="0"/>
    <n v="101418.05"/>
    <x v="1"/>
    <x v="0"/>
    <x v="1"/>
  </r>
  <r>
    <n v="15796612"/>
    <s v="Ch'ang"/>
    <x v="0"/>
    <x v="0"/>
    <n v="31"/>
    <x v="0"/>
    <x v="1"/>
    <n v="112203.25"/>
    <x v="2"/>
    <x v="0"/>
    <n v="527"/>
    <x v="1"/>
    <x v="0"/>
    <x v="1"/>
    <n v="182266.01"/>
    <x v="1"/>
    <x v="4"/>
    <x v="0"/>
  </r>
  <r>
    <n v="15795963"/>
    <s v="Fiorentini"/>
    <x v="0"/>
    <x v="1"/>
    <n v="34"/>
    <x v="0"/>
    <x v="3"/>
    <n v="129895.19"/>
    <x v="2"/>
    <x v="0"/>
    <n v="687"/>
    <x v="2"/>
    <x v="1"/>
    <x v="0"/>
    <n v="28698.17"/>
    <x v="1"/>
    <x v="3"/>
    <x v="1"/>
  </r>
  <r>
    <n v="15781598"/>
    <s v="Middleton"/>
    <x v="2"/>
    <x v="1"/>
    <n v="41"/>
    <x v="0"/>
    <x v="5"/>
    <n v="149049.92000000001"/>
    <x v="2"/>
    <x v="0"/>
    <n v="756"/>
    <x v="2"/>
    <x v="1"/>
    <x v="0"/>
    <n v="50422.36"/>
    <x v="0"/>
    <x v="1"/>
    <x v="1"/>
  </r>
  <r>
    <n v="15691871"/>
    <s v="Millar"/>
    <x v="2"/>
    <x v="1"/>
    <n v="42"/>
    <x v="0"/>
    <x v="9"/>
    <n v="153279.39000000001"/>
    <x v="2"/>
    <x v="0"/>
    <n v="503"/>
    <x v="1"/>
    <x v="0"/>
    <x v="0"/>
    <n v="151336.95999999999"/>
    <x v="1"/>
    <x v="2"/>
    <x v="3"/>
  </r>
  <r>
    <n v="15740345"/>
    <s v="Osborne"/>
    <x v="1"/>
    <x v="1"/>
    <n v="42"/>
    <x v="0"/>
    <x v="8"/>
    <n v="41473.33"/>
    <x v="1"/>
    <x v="0"/>
    <n v="657"/>
    <x v="0"/>
    <x v="0"/>
    <x v="1"/>
    <n v="112979.6"/>
    <x v="0"/>
    <x v="0"/>
    <x v="2"/>
  </r>
  <r>
    <n v="15662626"/>
    <s v="Feng"/>
    <x v="0"/>
    <x v="0"/>
    <n v="40"/>
    <x v="0"/>
    <x v="0"/>
    <n v="0"/>
    <x v="0"/>
    <x v="2"/>
    <n v="666"/>
    <x v="2"/>
    <x v="1"/>
    <x v="1"/>
    <n v="36371.269999999997"/>
    <x v="1"/>
    <x v="3"/>
    <x v="0"/>
  </r>
  <r>
    <n v="15596575"/>
    <s v="Vale"/>
    <x v="2"/>
    <x v="1"/>
    <n v="39"/>
    <x v="0"/>
    <x v="8"/>
    <n v="113193.51"/>
    <x v="2"/>
    <x v="2"/>
    <n v="615"/>
    <x v="0"/>
    <x v="0"/>
    <x v="0"/>
    <n v="52166.25"/>
    <x v="1"/>
    <x v="1"/>
    <x v="2"/>
  </r>
  <r>
    <n v="15657321"/>
    <s v="Arkwookerum"/>
    <x v="2"/>
    <x v="1"/>
    <n v="27"/>
    <x v="1"/>
    <x v="2"/>
    <n v="113174.21"/>
    <x v="2"/>
    <x v="2"/>
    <n v="712"/>
    <x v="2"/>
    <x v="0"/>
    <x v="1"/>
    <n v="147261.57999999999"/>
    <x v="1"/>
    <x v="2"/>
    <x v="1"/>
  </r>
  <r>
    <n v="15575955"/>
    <s v="Lujan"/>
    <x v="0"/>
    <x v="0"/>
    <n v="24"/>
    <x v="1"/>
    <x v="10"/>
    <n v="0"/>
    <x v="0"/>
    <x v="2"/>
    <n v="764"/>
    <x v="2"/>
    <x v="0"/>
    <x v="1"/>
    <n v="88724.49"/>
    <x v="1"/>
    <x v="1"/>
    <x v="0"/>
  </r>
  <r>
    <n v="15743893"/>
    <s v="Alexeyeva"/>
    <x v="0"/>
    <x v="1"/>
    <n v="42"/>
    <x v="0"/>
    <x v="6"/>
    <n v="164951.56"/>
    <x v="2"/>
    <x v="0"/>
    <n v="471"/>
    <x v="4"/>
    <x v="0"/>
    <x v="1"/>
    <n v="190531.77"/>
    <x v="1"/>
    <x v="4"/>
    <x v="2"/>
  </r>
  <r>
    <n v="15697270"/>
    <s v="Gannon"/>
    <x v="1"/>
    <x v="1"/>
    <n v="27"/>
    <x v="1"/>
    <x v="4"/>
    <n v="153325.1"/>
    <x v="2"/>
    <x v="0"/>
    <n v="608"/>
    <x v="0"/>
    <x v="0"/>
    <x v="0"/>
    <n v="199953.33"/>
    <x v="1"/>
    <x v="4"/>
    <x v="2"/>
  </r>
  <r>
    <n v="15644356"/>
    <s v="Prokhorova"/>
    <x v="1"/>
    <x v="0"/>
    <n v="47"/>
    <x v="0"/>
    <x v="7"/>
    <n v="134032.01"/>
    <x v="2"/>
    <x v="0"/>
    <n v="682"/>
    <x v="2"/>
    <x v="0"/>
    <x v="1"/>
    <n v="144290.97"/>
    <x v="1"/>
    <x v="2"/>
    <x v="3"/>
  </r>
  <r>
    <n v="15677586"/>
    <s v="Romero"/>
    <x v="2"/>
    <x v="0"/>
    <n v="32"/>
    <x v="0"/>
    <x v="6"/>
    <n v="125445.04"/>
    <x v="2"/>
    <x v="2"/>
    <n v="587"/>
    <x v="1"/>
    <x v="0"/>
    <x v="0"/>
    <n v="130514.78"/>
    <x v="1"/>
    <x v="2"/>
    <x v="2"/>
  </r>
  <r>
    <n v="15571261"/>
    <s v="Toscani"/>
    <x v="2"/>
    <x v="0"/>
    <n v="35"/>
    <x v="0"/>
    <x v="5"/>
    <n v="126077.43"/>
    <x v="2"/>
    <x v="2"/>
    <n v="714"/>
    <x v="2"/>
    <x v="0"/>
    <x v="0"/>
    <n v="53954.239999999998"/>
    <x v="1"/>
    <x v="1"/>
    <x v="1"/>
  </r>
  <r>
    <n v="15698758"/>
    <s v="Onwuamaegbu"/>
    <x v="1"/>
    <x v="0"/>
    <n v="31"/>
    <x v="0"/>
    <x v="1"/>
    <n v="0"/>
    <x v="0"/>
    <x v="2"/>
    <n v="630"/>
    <x v="0"/>
    <x v="0"/>
    <x v="0"/>
    <n v="169802.73"/>
    <x v="1"/>
    <x v="2"/>
    <x v="0"/>
  </r>
  <r>
    <n v="15787014"/>
    <s v="King"/>
    <x v="2"/>
    <x v="0"/>
    <n v="28"/>
    <x v="1"/>
    <x v="2"/>
    <n v="90371.09"/>
    <x v="1"/>
    <x v="0"/>
    <n v="648"/>
    <x v="0"/>
    <x v="0"/>
    <x v="0"/>
    <n v="146851.73000000001"/>
    <x v="1"/>
    <x v="2"/>
    <x v="1"/>
  </r>
  <r>
    <n v="15739857"/>
    <s v="Trentino"/>
    <x v="0"/>
    <x v="0"/>
    <n v="40"/>
    <x v="0"/>
    <x v="6"/>
    <n v="0"/>
    <x v="0"/>
    <x v="2"/>
    <n v="785"/>
    <x v="3"/>
    <x v="0"/>
    <x v="0"/>
    <n v="96832.82"/>
    <x v="1"/>
    <x v="0"/>
    <x v="2"/>
  </r>
  <r>
    <n v="15774630"/>
    <s v="Peacock"/>
    <x v="2"/>
    <x v="0"/>
    <n v="47"/>
    <x v="0"/>
    <x v="1"/>
    <n v="142802.01999999999"/>
    <x v="2"/>
    <x v="0"/>
    <n v="601"/>
    <x v="0"/>
    <x v="0"/>
    <x v="0"/>
    <n v="57553.02"/>
    <x v="1"/>
    <x v="1"/>
    <x v="0"/>
  </r>
  <r>
    <n v="15805523"/>
    <s v="Nnaife"/>
    <x v="0"/>
    <x v="0"/>
    <n v="28"/>
    <x v="1"/>
    <x v="1"/>
    <n v="90537.16"/>
    <x v="1"/>
    <x v="0"/>
    <n v="717"/>
    <x v="2"/>
    <x v="1"/>
    <x v="0"/>
    <n v="74800.990000000005"/>
    <x v="1"/>
    <x v="1"/>
    <x v="0"/>
  </r>
  <r>
    <n v="15749557"/>
    <s v="Chao"/>
    <x v="0"/>
    <x v="0"/>
    <n v="44"/>
    <x v="0"/>
    <x v="5"/>
    <n v="0"/>
    <x v="0"/>
    <x v="2"/>
    <n v="707"/>
    <x v="2"/>
    <x v="0"/>
    <x v="0"/>
    <n v="192542.17"/>
    <x v="1"/>
    <x v="4"/>
    <x v="1"/>
  </r>
  <r>
    <n v="15681180"/>
    <s v="Barese"/>
    <x v="0"/>
    <x v="0"/>
    <n v="23"/>
    <x v="1"/>
    <x v="3"/>
    <n v="156123.73000000001"/>
    <x v="2"/>
    <x v="0"/>
    <n v="771"/>
    <x v="2"/>
    <x v="0"/>
    <x v="1"/>
    <n v="72990.62"/>
    <x v="1"/>
    <x v="1"/>
    <x v="1"/>
  </r>
  <r>
    <n v="15742028"/>
    <s v="Udegbulam"/>
    <x v="0"/>
    <x v="0"/>
    <n v="35"/>
    <x v="0"/>
    <x v="8"/>
    <n v="0"/>
    <x v="0"/>
    <x v="2"/>
    <n v="602"/>
    <x v="0"/>
    <x v="0"/>
    <x v="1"/>
    <n v="31050.02"/>
    <x v="1"/>
    <x v="3"/>
    <x v="2"/>
  </r>
  <r>
    <n v="15686463"/>
    <s v="Fu"/>
    <x v="0"/>
    <x v="1"/>
    <n v="38"/>
    <x v="0"/>
    <x v="3"/>
    <n v="141074.59"/>
    <x v="2"/>
    <x v="0"/>
    <n v="626"/>
    <x v="0"/>
    <x v="0"/>
    <x v="1"/>
    <n v="52795.56"/>
    <x v="0"/>
    <x v="1"/>
    <x v="1"/>
  </r>
  <r>
    <n v="15654379"/>
    <s v="Onwuatuegwu"/>
    <x v="1"/>
    <x v="1"/>
    <n v="59"/>
    <x v="0"/>
    <x v="4"/>
    <n v="0"/>
    <x v="0"/>
    <x v="2"/>
    <n v="588"/>
    <x v="1"/>
    <x v="0"/>
    <x v="0"/>
    <n v="27435.41"/>
    <x v="1"/>
    <x v="3"/>
    <x v="2"/>
  </r>
  <r>
    <n v="15783629"/>
    <s v="Degtyaryov"/>
    <x v="2"/>
    <x v="0"/>
    <n v="42"/>
    <x v="0"/>
    <x v="5"/>
    <n v="117899.95"/>
    <x v="2"/>
    <x v="2"/>
    <n v="616"/>
    <x v="0"/>
    <x v="1"/>
    <x v="1"/>
    <n v="150266.81"/>
    <x v="1"/>
    <x v="2"/>
    <x v="1"/>
  </r>
  <r>
    <n v="15751193"/>
    <s v="Nnaemeka"/>
    <x v="1"/>
    <x v="1"/>
    <n v="33"/>
    <x v="0"/>
    <x v="4"/>
    <n v="0"/>
    <x v="0"/>
    <x v="2"/>
    <n v="621"/>
    <x v="0"/>
    <x v="0"/>
    <x v="0"/>
    <n v="40299.230000000003"/>
    <x v="1"/>
    <x v="3"/>
    <x v="2"/>
  </r>
  <r>
    <n v="15724099"/>
    <s v="Udinese"/>
    <x v="0"/>
    <x v="1"/>
    <n v="26"/>
    <x v="1"/>
    <x v="5"/>
    <n v="166257.96"/>
    <x v="2"/>
    <x v="0"/>
    <n v="674"/>
    <x v="2"/>
    <x v="0"/>
    <x v="0"/>
    <n v="149369.41"/>
    <x v="1"/>
    <x v="2"/>
    <x v="1"/>
  </r>
  <r>
    <n v="15568429"/>
    <s v="Mitchell"/>
    <x v="1"/>
    <x v="0"/>
    <n v="46"/>
    <x v="0"/>
    <x v="6"/>
    <n v="0"/>
    <x v="0"/>
    <x v="2"/>
    <n v="633"/>
    <x v="0"/>
    <x v="0"/>
    <x v="1"/>
    <n v="120250.58"/>
    <x v="1"/>
    <x v="0"/>
    <x v="2"/>
  </r>
  <r>
    <n v="15648967"/>
    <s v="Ch'en"/>
    <x v="2"/>
    <x v="0"/>
    <n v="64"/>
    <x v="2"/>
    <x v="1"/>
    <n v="169362.43"/>
    <x v="2"/>
    <x v="0"/>
    <n v="698"/>
    <x v="2"/>
    <x v="0"/>
    <x v="1"/>
    <n v="84760.320000000007"/>
    <x v="0"/>
    <x v="1"/>
    <x v="0"/>
  </r>
  <r>
    <n v="15664498"/>
    <s v="Golovanov"/>
    <x v="0"/>
    <x v="1"/>
    <n v="26"/>
    <x v="1"/>
    <x v="3"/>
    <n v="205962"/>
    <x v="2"/>
    <x v="0"/>
    <n v="508"/>
    <x v="1"/>
    <x v="0"/>
    <x v="1"/>
    <n v="156424.4"/>
    <x v="1"/>
    <x v="2"/>
    <x v="1"/>
  </r>
  <r>
    <n v="15779522"/>
    <s v="Efimov"/>
    <x v="0"/>
    <x v="0"/>
    <n v="24"/>
    <x v="1"/>
    <x v="10"/>
    <n v="0"/>
    <x v="0"/>
    <x v="2"/>
    <n v="736"/>
    <x v="2"/>
    <x v="0"/>
    <x v="1"/>
    <n v="109355.73"/>
    <x v="0"/>
    <x v="0"/>
    <x v="0"/>
  </r>
  <r>
    <n v="15583850"/>
    <s v="Davidson"/>
    <x v="2"/>
    <x v="1"/>
    <n v="68"/>
    <x v="2"/>
    <x v="10"/>
    <n v="126061.51"/>
    <x v="2"/>
    <x v="2"/>
    <n v="672"/>
    <x v="2"/>
    <x v="0"/>
    <x v="0"/>
    <n v="184936.77"/>
    <x v="1"/>
    <x v="4"/>
    <x v="0"/>
  </r>
  <r>
    <n v="15696539"/>
    <s v="Wade"/>
    <x v="0"/>
    <x v="0"/>
    <n v="21"/>
    <x v="1"/>
    <x v="3"/>
    <n v="105627.95"/>
    <x v="2"/>
    <x v="0"/>
    <n v="613"/>
    <x v="0"/>
    <x v="0"/>
    <x v="0"/>
    <n v="36560.51"/>
    <x v="1"/>
    <x v="3"/>
    <x v="1"/>
  </r>
  <r>
    <n v="15760121"/>
    <s v="Maynard"/>
    <x v="0"/>
    <x v="1"/>
    <n v="32"/>
    <x v="0"/>
    <x v="9"/>
    <n v="100606.02"/>
    <x v="2"/>
    <x v="0"/>
    <n v="712"/>
    <x v="2"/>
    <x v="0"/>
    <x v="1"/>
    <n v="165693.06"/>
    <x v="1"/>
    <x v="2"/>
    <x v="3"/>
  </r>
  <r>
    <n v="15628279"/>
    <s v="Murphy"/>
    <x v="0"/>
    <x v="0"/>
    <n v="38"/>
    <x v="0"/>
    <x v="6"/>
    <n v="0"/>
    <x v="0"/>
    <x v="2"/>
    <n v="624"/>
    <x v="0"/>
    <x v="0"/>
    <x v="0"/>
    <n v="163666.85"/>
    <x v="1"/>
    <x v="2"/>
    <x v="2"/>
  </r>
  <r>
    <n v="15766163"/>
    <s v="Zotova"/>
    <x v="0"/>
    <x v="1"/>
    <n v="38"/>
    <x v="0"/>
    <x v="1"/>
    <n v="0"/>
    <x v="0"/>
    <x v="2"/>
    <n v="676"/>
    <x v="2"/>
    <x v="1"/>
    <x v="0"/>
    <n v="35644.79"/>
    <x v="1"/>
    <x v="3"/>
    <x v="0"/>
  </r>
  <r>
    <n v="15566467"/>
    <s v="Hannah"/>
    <x v="2"/>
    <x v="0"/>
    <n v="32"/>
    <x v="0"/>
    <x v="10"/>
    <n v="138171.1"/>
    <x v="2"/>
    <x v="2"/>
    <n v="683"/>
    <x v="2"/>
    <x v="0"/>
    <x v="0"/>
    <n v="188203.58"/>
    <x v="1"/>
    <x v="4"/>
    <x v="0"/>
  </r>
  <r>
    <n v="15639049"/>
    <s v="Cartagena"/>
    <x v="0"/>
    <x v="0"/>
    <n v="31"/>
    <x v="0"/>
    <x v="3"/>
    <n v="139395.07999999999"/>
    <x v="2"/>
    <x v="0"/>
    <n v="489"/>
    <x v="4"/>
    <x v="1"/>
    <x v="0"/>
    <n v="6120.84"/>
    <x v="1"/>
    <x v="3"/>
    <x v="1"/>
  </r>
  <r>
    <n v="15736413"/>
    <s v="Hall"/>
    <x v="0"/>
    <x v="1"/>
    <n v="29"/>
    <x v="1"/>
    <x v="1"/>
    <n v="0"/>
    <x v="0"/>
    <x v="2"/>
    <n v="739"/>
    <x v="2"/>
    <x v="0"/>
    <x v="0"/>
    <n v="164484.78"/>
    <x v="1"/>
    <x v="2"/>
    <x v="0"/>
  </r>
  <r>
    <n v="15634815"/>
    <s v="Hunt"/>
    <x v="0"/>
    <x v="0"/>
    <n v="37"/>
    <x v="0"/>
    <x v="6"/>
    <n v="0"/>
    <x v="0"/>
    <x v="2"/>
    <n v="701"/>
    <x v="2"/>
    <x v="0"/>
    <x v="0"/>
    <n v="164268.28"/>
    <x v="1"/>
    <x v="2"/>
    <x v="2"/>
  </r>
  <r>
    <n v="15716381"/>
    <s v="Greece"/>
    <x v="2"/>
    <x v="0"/>
    <n v="50"/>
    <x v="0"/>
    <x v="3"/>
    <n v="109062.28"/>
    <x v="2"/>
    <x v="0"/>
    <n v="666"/>
    <x v="2"/>
    <x v="0"/>
    <x v="0"/>
    <n v="140136.1"/>
    <x v="0"/>
    <x v="2"/>
    <x v="1"/>
  </r>
  <r>
    <n v="15708162"/>
    <s v="Thomson"/>
    <x v="2"/>
    <x v="0"/>
    <n v="40"/>
    <x v="0"/>
    <x v="1"/>
    <n v="89994.71"/>
    <x v="1"/>
    <x v="2"/>
    <n v="565"/>
    <x v="1"/>
    <x v="1"/>
    <x v="0"/>
    <n v="121084.27"/>
    <x v="1"/>
    <x v="0"/>
    <x v="0"/>
  </r>
  <r>
    <n v="15569364"/>
    <s v="Victor"/>
    <x v="0"/>
    <x v="1"/>
    <n v="36"/>
    <x v="0"/>
    <x v="6"/>
    <n v="0"/>
    <x v="0"/>
    <x v="2"/>
    <n v="666"/>
    <x v="2"/>
    <x v="0"/>
    <x v="1"/>
    <n v="35156.54"/>
    <x v="1"/>
    <x v="3"/>
    <x v="2"/>
  </r>
  <r>
    <n v="15791191"/>
    <s v="Mitchell"/>
    <x v="0"/>
    <x v="1"/>
    <n v="59"/>
    <x v="0"/>
    <x v="0"/>
    <n v="103996.74"/>
    <x v="2"/>
    <x v="0"/>
    <n v="633"/>
    <x v="0"/>
    <x v="0"/>
    <x v="0"/>
    <n v="103159.11"/>
    <x v="1"/>
    <x v="0"/>
    <x v="0"/>
  </r>
  <r>
    <n v="15621205"/>
    <s v="Olisaemeka"/>
    <x v="0"/>
    <x v="1"/>
    <n v="34"/>
    <x v="0"/>
    <x v="4"/>
    <n v="175111.11"/>
    <x v="2"/>
    <x v="0"/>
    <n v="578"/>
    <x v="1"/>
    <x v="0"/>
    <x v="0"/>
    <n v="74858.3"/>
    <x v="1"/>
    <x v="1"/>
    <x v="2"/>
  </r>
  <r>
    <n v="15704788"/>
    <s v="Krawczyk"/>
    <x v="1"/>
    <x v="0"/>
    <n v="49"/>
    <x v="0"/>
    <x v="2"/>
    <n v="66079.45"/>
    <x v="1"/>
    <x v="2"/>
    <n v="812"/>
    <x v="3"/>
    <x v="1"/>
    <x v="1"/>
    <n v="91556.57"/>
    <x v="0"/>
    <x v="0"/>
    <x v="1"/>
  </r>
  <r>
    <n v="15775756"/>
    <s v="Alexandrova"/>
    <x v="2"/>
    <x v="1"/>
    <n v="33"/>
    <x v="0"/>
    <x v="2"/>
    <n v="148055.74"/>
    <x v="2"/>
    <x v="0"/>
    <n v="809"/>
    <x v="3"/>
    <x v="1"/>
    <x v="1"/>
    <n v="199203.21"/>
    <x v="1"/>
    <x v="4"/>
    <x v="1"/>
  </r>
  <r>
    <n v="15641312"/>
    <s v="Paterson"/>
    <x v="0"/>
    <x v="1"/>
    <n v="36"/>
    <x v="0"/>
    <x v="5"/>
    <n v="0"/>
    <x v="0"/>
    <x v="0"/>
    <n v="615"/>
    <x v="0"/>
    <x v="0"/>
    <x v="0"/>
    <n v="27011.8"/>
    <x v="0"/>
    <x v="3"/>
    <x v="1"/>
  </r>
  <r>
    <n v="15782531"/>
    <s v="Chou"/>
    <x v="1"/>
    <x v="0"/>
    <n v="31"/>
    <x v="0"/>
    <x v="2"/>
    <n v="0"/>
    <x v="0"/>
    <x v="2"/>
    <n v="684"/>
    <x v="2"/>
    <x v="0"/>
    <x v="1"/>
    <n v="188637.05"/>
    <x v="1"/>
    <x v="4"/>
    <x v="1"/>
  </r>
  <r>
    <n v="15724428"/>
    <s v="Abel"/>
    <x v="0"/>
    <x v="1"/>
    <n v="40"/>
    <x v="0"/>
    <x v="2"/>
    <n v="0"/>
    <x v="0"/>
    <x v="2"/>
    <n v="544"/>
    <x v="1"/>
    <x v="0"/>
    <x v="1"/>
    <n v="61581.2"/>
    <x v="1"/>
    <x v="1"/>
    <x v="1"/>
  </r>
  <r>
    <n v="15743617"/>
    <s v="Chesnokova"/>
    <x v="2"/>
    <x v="1"/>
    <n v="47"/>
    <x v="0"/>
    <x v="1"/>
    <n v="95994.98"/>
    <x v="1"/>
    <x v="0"/>
    <n v="713"/>
    <x v="2"/>
    <x v="0"/>
    <x v="1"/>
    <n v="197529.23"/>
    <x v="1"/>
    <x v="4"/>
    <x v="0"/>
  </r>
  <r>
    <n v="15585839"/>
    <s v="Niu"/>
    <x v="0"/>
    <x v="1"/>
    <n v="37"/>
    <x v="0"/>
    <x v="0"/>
    <n v="0"/>
    <x v="0"/>
    <x v="2"/>
    <n v="633"/>
    <x v="0"/>
    <x v="0"/>
    <x v="1"/>
    <n v="182258.17"/>
    <x v="1"/>
    <x v="4"/>
    <x v="0"/>
  </r>
  <r>
    <n v="15658158"/>
    <s v="Sullivan"/>
    <x v="2"/>
    <x v="0"/>
    <n v="23"/>
    <x v="1"/>
    <x v="7"/>
    <n v="110741.56"/>
    <x v="2"/>
    <x v="0"/>
    <n v="672"/>
    <x v="2"/>
    <x v="0"/>
    <x v="1"/>
    <n v="80778.5"/>
    <x v="1"/>
    <x v="1"/>
    <x v="3"/>
  </r>
  <r>
    <n v="15637678"/>
    <s v="Ma"/>
    <x v="0"/>
    <x v="1"/>
    <n v="35"/>
    <x v="0"/>
    <x v="8"/>
    <n v="0"/>
    <x v="0"/>
    <x v="0"/>
    <n v="661"/>
    <x v="2"/>
    <x v="0"/>
    <x v="1"/>
    <n v="155394.51999999999"/>
    <x v="1"/>
    <x v="2"/>
    <x v="2"/>
  </r>
  <r>
    <n v="15701809"/>
    <s v="Cavill"/>
    <x v="1"/>
    <x v="0"/>
    <n v="28"/>
    <x v="1"/>
    <x v="6"/>
    <n v="0"/>
    <x v="0"/>
    <x v="0"/>
    <n v="749"/>
    <x v="2"/>
    <x v="0"/>
    <x v="1"/>
    <n v="3408.7"/>
    <x v="1"/>
    <x v="3"/>
    <x v="2"/>
  </r>
  <r>
    <n v="15676937"/>
    <s v="Nicholls"/>
    <x v="1"/>
    <x v="0"/>
    <n v="32"/>
    <x v="0"/>
    <x v="2"/>
    <n v="0"/>
    <x v="0"/>
    <x v="2"/>
    <n v="635"/>
    <x v="0"/>
    <x v="0"/>
    <x v="0"/>
    <n v="19367.98"/>
    <x v="0"/>
    <x v="3"/>
    <x v="1"/>
  </r>
  <r>
    <n v="15778975"/>
    <s v="Nnonso"/>
    <x v="2"/>
    <x v="0"/>
    <n v="70"/>
    <x v="2"/>
    <x v="1"/>
    <n v="96947.58"/>
    <x v="1"/>
    <x v="1"/>
    <n v="850"/>
    <x v="3"/>
    <x v="0"/>
    <x v="1"/>
    <n v="62282.99"/>
    <x v="0"/>
    <x v="1"/>
    <x v="0"/>
  </r>
  <r>
    <n v="15710375"/>
    <s v="Gibson"/>
    <x v="0"/>
    <x v="1"/>
    <n v="41"/>
    <x v="0"/>
    <x v="5"/>
    <n v="0"/>
    <x v="0"/>
    <x v="2"/>
    <n v="641"/>
    <x v="0"/>
    <x v="0"/>
    <x v="1"/>
    <n v="65396.79"/>
    <x v="1"/>
    <x v="1"/>
    <x v="1"/>
  </r>
  <r>
    <n v="15579914"/>
    <s v="Garcia"/>
    <x v="2"/>
    <x v="1"/>
    <n v="30"/>
    <x v="0"/>
    <x v="0"/>
    <n v="109786.82"/>
    <x v="2"/>
    <x v="2"/>
    <n v="633"/>
    <x v="0"/>
    <x v="0"/>
    <x v="0"/>
    <n v="139712.81"/>
    <x v="1"/>
    <x v="2"/>
    <x v="0"/>
  </r>
  <r>
    <n v="15595160"/>
    <s v="Renwick"/>
    <x v="1"/>
    <x v="1"/>
    <n v="35"/>
    <x v="0"/>
    <x v="0"/>
    <n v="0"/>
    <x v="0"/>
    <x v="2"/>
    <n v="413"/>
    <x v="4"/>
    <x v="0"/>
    <x v="0"/>
    <n v="60972.84"/>
    <x v="1"/>
    <x v="1"/>
    <x v="0"/>
  </r>
  <r>
    <n v="15595391"/>
    <s v="Norris"/>
    <x v="0"/>
    <x v="1"/>
    <n v="31"/>
    <x v="0"/>
    <x v="1"/>
    <n v="0"/>
    <x v="0"/>
    <x v="2"/>
    <n v="538"/>
    <x v="1"/>
    <x v="0"/>
    <x v="1"/>
    <n v="1375.46"/>
    <x v="1"/>
    <x v="3"/>
    <x v="0"/>
  </r>
  <r>
    <n v="15630363"/>
    <s v="Nkemakonam"/>
    <x v="0"/>
    <x v="0"/>
    <n v="39"/>
    <x v="0"/>
    <x v="10"/>
    <n v="102721.49"/>
    <x v="2"/>
    <x v="0"/>
    <n v="437"/>
    <x v="4"/>
    <x v="1"/>
    <x v="1"/>
    <n v="22191.82"/>
    <x v="1"/>
    <x v="3"/>
    <x v="0"/>
  </r>
  <r>
    <n v="15692443"/>
    <s v="Piccio"/>
    <x v="1"/>
    <x v="1"/>
    <n v="33"/>
    <x v="0"/>
    <x v="8"/>
    <n v="69478.570000000007"/>
    <x v="1"/>
    <x v="0"/>
    <n v="612"/>
    <x v="0"/>
    <x v="0"/>
    <x v="1"/>
    <n v="8973.67"/>
    <x v="0"/>
    <x v="3"/>
    <x v="2"/>
  </r>
  <r>
    <n v="15593795"/>
    <s v="Linton"/>
    <x v="2"/>
    <x v="0"/>
    <n v="53"/>
    <x v="0"/>
    <x v="1"/>
    <n v="156674.20000000001"/>
    <x v="2"/>
    <x v="0"/>
    <n v="516"/>
    <x v="1"/>
    <x v="0"/>
    <x v="1"/>
    <n v="118502.34"/>
    <x v="0"/>
    <x v="0"/>
    <x v="0"/>
  </r>
  <r>
    <n v="15642824"/>
    <s v="Onyekaozulu"/>
    <x v="1"/>
    <x v="0"/>
    <n v="56"/>
    <x v="0"/>
    <x v="2"/>
    <n v="174506.1"/>
    <x v="2"/>
    <x v="2"/>
    <n v="826"/>
    <x v="3"/>
    <x v="1"/>
    <x v="0"/>
    <n v="161802.82"/>
    <x v="0"/>
    <x v="2"/>
    <x v="1"/>
  </r>
  <r>
    <n v="15683524"/>
    <s v="Tobenna"/>
    <x v="2"/>
    <x v="0"/>
    <n v="23"/>
    <x v="1"/>
    <x v="5"/>
    <n v="166070.48000000001"/>
    <x v="2"/>
    <x v="2"/>
    <n v="660"/>
    <x v="2"/>
    <x v="1"/>
    <x v="1"/>
    <n v="90494.720000000001"/>
    <x v="1"/>
    <x v="0"/>
    <x v="1"/>
  </r>
  <r>
    <n v="15713532"/>
    <s v="Wang"/>
    <x v="2"/>
    <x v="0"/>
    <n v="29"/>
    <x v="1"/>
    <x v="4"/>
    <n v="105957.44"/>
    <x v="2"/>
    <x v="0"/>
    <n v="646"/>
    <x v="0"/>
    <x v="0"/>
    <x v="1"/>
    <n v="15470.91"/>
    <x v="1"/>
    <x v="3"/>
    <x v="2"/>
  </r>
  <r>
    <n v="15719827"/>
    <s v="O'Donnell"/>
    <x v="0"/>
    <x v="1"/>
    <n v="36"/>
    <x v="0"/>
    <x v="6"/>
    <n v="0"/>
    <x v="0"/>
    <x v="0"/>
    <n v="767"/>
    <x v="2"/>
    <x v="1"/>
    <x v="1"/>
    <n v="65147.27"/>
    <x v="1"/>
    <x v="1"/>
    <x v="2"/>
  </r>
  <r>
    <n v="15578435"/>
    <s v="Langlands"/>
    <x v="0"/>
    <x v="1"/>
    <n v="40"/>
    <x v="0"/>
    <x v="2"/>
    <n v="110340.68"/>
    <x v="2"/>
    <x v="0"/>
    <n v="640"/>
    <x v="0"/>
    <x v="0"/>
    <x v="0"/>
    <n v="157886.6"/>
    <x v="1"/>
    <x v="2"/>
    <x v="1"/>
  </r>
  <r>
    <n v="15723028"/>
    <s v="Smith"/>
    <x v="0"/>
    <x v="1"/>
    <n v="33"/>
    <x v="0"/>
    <x v="1"/>
    <n v="0"/>
    <x v="0"/>
    <x v="2"/>
    <n v="778"/>
    <x v="2"/>
    <x v="0"/>
    <x v="1"/>
    <n v="85439.73"/>
    <x v="1"/>
    <x v="1"/>
    <x v="0"/>
  </r>
  <r>
    <n v="15595609"/>
    <s v="Sykes"/>
    <x v="2"/>
    <x v="1"/>
    <n v="52"/>
    <x v="0"/>
    <x v="9"/>
    <n v="135870.01"/>
    <x v="2"/>
    <x v="2"/>
    <n v="679"/>
    <x v="2"/>
    <x v="1"/>
    <x v="1"/>
    <n v="54038.62"/>
    <x v="1"/>
    <x v="1"/>
    <x v="3"/>
  </r>
  <r>
    <n v="15622443"/>
    <s v="Marshall"/>
    <x v="0"/>
    <x v="1"/>
    <n v="31"/>
    <x v="0"/>
    <x v="4"/>
    <n v="0"/>
    <x v="0"/>
    <x v="2"/>
    <n v="549"/>
    <x v="1"/>
    <x v="1"/>
    <x v="0"/>
    <n v="25684.85"/>
    <x v="1"/>
    <x v="3"/>
    <x v="2"/>
  </r>
  <r>
    <n v="15579112"/>
    <s v="Gibson"/>
    <x v="0"/>
    <x v="1"/>
    <n v="47"/>
    <x v="0"/>
    <x v="0"/>
    <n v="0"/>
    <x v="0"/>
    <x v="2"/>
    <n v="598"/>
    <x v="1"/>
    <x v="0"/>
    <x v="0"/>
    <n v="186116.54"/>
    <x v="1"/>
    <x v="4"/>
    <x v="0"/>
  </r>
  <r>
    <n v="15648479"/>
    <s v="Stephenson"/>
    <x v="0"/>
    <x v="0"/>
    <n v="45"/>
    <x v="0"/>
    <x v="10"/>
    <n v="0"/>
    <x v="0"/>
    <x v="2"/>
    <n v="655"/>
    <x v="0"/>
    <x v="0"/>
    <x v="1"/>
    <n v="166830.71"/>
    <x v="1"/>
    <x v="2"/>
    <x v="0"/>
  </r>
  <r>
    <n v="15659234"/>
    <s v="Y?"/>
    <x v="0"/>
    <x v="1"/>
    <n v="30"/>
    <x v="0"/>
    <x v="6"/>
    <n v="85704.95"/>
    <x v="1"/>
    <x v="0"/>
    <n v="494"/>
    <x v="4"/>
    <x v="1"/>
    <x v="0"/>
    <n v="27886.06"/>
    <x v="1"/>
    <x v="3"/>
    <x v="2"/>
  </r>
  <r>
    <n v="15811970"/>
    <s v="Kang"/>
    <x v="0"/>
    <x v="0"/>
    <n v="42"/>
    <x v="0"/>
    <x v="1"/>
    <n v="0"/>
    <x v="0"/>
    <x v="2"/>
    <n v="653"/>
    <x v="0"/>
    <x v="0"/>
    <x v="0"/>
    <n v="5768.32"/>
    <x v="1"/>
    <x v="3"/>
    <x v="0"/>
  </r>
  <r>
    <n v="15774192"/>
    <s v="Miller"/>
    <x v="2"/>
    <x v="0"/>
    <n v="38"/>
    <x v="0"/>
    <x v="2"/>
    <n v="105435.74"/>
    <x v="2"/>
    <x v="0"/>
    <n v="539"/>
    <x v="1"/>
    <x v="1"/>
    <x v="1"/>
    <n v="80575.44"/>
    <x v="0"/>
    <x v="1"/>
    <x v="1"/>
  </r>
  <r>
    <n v="15595136"/>
    <s v="Kryukov"/>
    <x v="0"/>
    <x v="0"/>
    <n v="37"/>
    <x v="0"/>
    <x v="1"/>
    <n v="0"/>
    <x v="0"/>
    <x v="2"/>
    <n v="645"/>
    <x v="0"/>
    <x v="0"/>
    <x v="0"/>
    <n v="68987.55"/>
    <x v="1"/>
    <x v="1"/>
    <x v="0"/>
  </r>
  <r>
    <n v="15630580"/>
    <s v="Y?"/>
    <x v="2"/>
    <x v="1"/>
    <n v="34"/>
    <x v="0"/>
    <x v="9"/>
    <n v="108513.25"/>
    <x v="2"/>
    <x v="2"/>
    <n v="751"/>
    <x v="2"/>
    <x v="0"/>
    <x v="0"/>
    <n v="27097.82"/>
    <x v="1"/>
    <x v="3"/>
    <x v="3"/>
  </r>
  <r>
    <n v="15660646"/>
    <s v="Fanucci"/>
    <x v="0"/>
    <x v="1"/>
    <n v="35"/>
    <x v="0"/>
    <x v="6"/>
    <n v="156687.1"/>
    <x v="2"/>
    <x v="0"/>
    <n v="528"/>
    <x v="1"/>
    <x v="0"/>
    <x v="1"/>
    <n v="199320.77"/>
    <x v="1"/>
    <x v="4"/>
    <x v="2"/>
  </r>
  <r>
    <n v="15614365"/>
    <s v="Lombardi"/>
    <x v="2"/>
    <x v="1"/>
    <n v="31"/>
    <x v="0"/>
    <x v="6"/>
    <n v="150604.51999999999"/>
    <x v="2"/>
    <x v="0"/>
    <n v="696"/>
    <x v="2"/>
    <x v="1"/>
    <x v="1"/>
    <n v="5566.6"/>
    <x v="1"/>
    <x v="3"/>
    <x v="2"/>
  </r>
  <r>
    <n v="15776128"/>
    <s v="Hs?"/>
    <x v="0"/>
    <x v="0"/>
    <n v="44"/>
    <x v="0"/>
    <x v="5"/>
    <n v="155114.9"/>
    <x v="2"/>
    <x v="0"/>
    <n v="716"/>
    <x v="2"/>
    <x v="1"/>
    <x v="1"/>
    <n v="133871.82999999999"/>
    <x v="1"/>
    <x v="2"/>
    <x v="1"/>
  </r>
  <r>
    <n v="15787035"/>
    <s v="Anderson"/>
    <x v="0"/>
    <x v="0"/>
    <n v="35"/>
    <x v="0"/>
    <x v="2"/>
    <n v="0"/>
    <x v="0"/>
    <x v="2"/>
    <n v="602"/>
    <x v="0"/>
    <x v="0"/>
    <x v="0"/>
    <n v="152843.53"/>
    <x v="1"/>
    <x v="2"/>
    <x v="1"/>
  </r>
  <r>
    <n v="15792646"/>
    <s v="Trentino"/>
    <x v="1"/>
    <x v="0"/>
    <n v="64"/>
    <x v="2"/>
    <x v="1"/>
    <n v="91216"/>
    <x v="1"/>
    <x v="0"/>
    <n v="647"/>
    <x v="0"/>
    <x v="0"/>
    <x v="0"/>
    <n v="41800.18"/>
    <x v="1"/>
    <x v="3"/>
    <x v="0"/>
  </r>
  <r>
    <n v="15726832"/>
    <s v="Donnelly"/>
    <x v="2"/>
    <x v="1"/>
    <n v="61"/>
    <x v="2"/>
    <x v="6"/>
    <n v="141784.01999999999"/>
    <x v="2"/>
    <x v="0"/>
    <n v="850"/>
    <x v="3"/>
    <x v="0"/>
    <x v="0"/>
    <n v="92053.75"/>
    <x v="1"/>
    <x v="0"/>
    <x v="2"/>
  </r>
  <r>
    <n v="15773260"/>
    <s v="Tsou"/>
    <x v="0"/>
    <x v="0"/>
    <n v="32"/>
    <x v="0"/>
    <x v="10"/>
    <n v="127763.24"/>
    <x v="2"/>
    <x v="0"/>
    <n v="590"/>
    <x v="1"/>
    <x v="0"/>
    <x v="1"/>
    <n v="100717.54"/>
    <x v="1"/>
    <x v="0"/>
    <x v="0"/>
  </r>
  <r>
    <n v="15624437"/>
    <s v="Johnson"/>
    <x v="1"/>
    <x v="0"/>
    <n v="32"/>
    <x v="0"/>
    <x v="1"/>
    <n v="0"/>
    <x v="0"/>
    <x v="2"/>
    <n v="825"/>
    <x v="3"/>
    <x v="0"/>
    <x v="0"/>
    <n v="42935.15"/>
    <x v="1"/>
    <x v="3"/>
    <x v="0"/>
  </r>
  <r>
    <n v="15717138"/>
    <s v="Watson"/>
    <x v="1"/>
    <x v="1"/>
    <n v="31"/>
    <x v="0"/>
    <x v="5"/>
    <n v="82613.56"/>
    <x v="1"/>
    <x v="2"/>
    <n v="850"/>
    <x v="3"/>
    <x v="0"/>
    <x v="1"/>
    <n v="149170.92000000001"/>
    <x v="1"/>
    <x v="2"/>
    <x v="1"/>
  </r>
  <r>
    <n v="15657317"/>
    <s v="Allan"/>
    <x v="0"/>
    <x v="0"/>
    <n v="32"/>
    <x v="0"/>
    <x v="3"/>
    <n v="69423.520000000004"/>
    <x v="1"/>
    <x v="0"/>
    <n v="789"/>
    <x v="3"/>
    <x v="0"/>
    <x v="1"/>
    <n v="107499.39"/>
    <x v="1"/>
    <x v="0"/>
    <x v="1"/>
  </r>
  <r>
    <n v="15626948"/>
    <s v="Butcher"/>
    <x v="0"/>
    <x v="0"/>
    <n v="42"/>
    <x v="0"/>
    <x v="5"/>
    <n v="86167.82"/>
    <x v="1"/>
    <x v="0"/>
    <n v="701"/>
    <x v="2"/>
    <x v="0"/>
    <x v="1"/>
    <n v="153342.38"/>
    <x v="1"/>
    <x v="2"/>
    <x v="1"/>
  </r>
  <r>
    <n v="15758901"/>
    <s v="Henderson"/>
    <x v="1"/>
    <x v="0"/>
    <n v="47"/>
    <x v="0"/>
    <x v="1"/>
    <n v="0"/>
    <x v="0"/>
    <x v="0"/>
    <n v="713"/>
    <x v="2"/>
    <x v="0"/>
    <x v="1"/>
    <n v="107825.08"/>
    <x v="0"/>
    <x v="0"/>
    <x v="0"/>
  </r>
  <r>
    <n v="15777759"/>
    <s v="Boucaut"/>
    <x v="0"/>
    <x v="1"/>
    <n v="30"/>
    <x v="0"/>
    <x v="0"/>
    <n v="131406.56"/>
    <x v="2"/>
    <x v="0"/>
    <n v="570"/>
    <x v="1"/>
    <x v="0"/>
    <x v="0"/>
    <n v="47952.45"/>
    <x v="1"/>
    <x v="3"/>
    <x v="0"/>
  </r>
  <r>
    <n v="15773322"/>
    <s v="Obiajulu"/>
    <x v="2"/>
    <x v="0"/>
    <n v="44"/>
    <x v="0"/>
    <x v="4"/>
    <n v="121898.82"/>
    <x v="2"/>
    <x v="0"/>
    <n v="536"/>
    <x v="1"/>
    <x v="1"/>
    <x v="1"/>
    <n v="131007.18"/>
    <x v="1"/>
    <x v="2"/>
    <x v="2"/>
  </r>
  <r>
    <n v="15697318"/>
    <s v="Ifeatu"/>
    <x v="2"/>
    <x v="1"/>
    <n v="32"/>
    <x v="0"/>
    <x v="9"/>
    <n v="77487.199999999997"/>
    <x v="1"/>
    <x v="0"/>
    <n v="771"/>
    <x v="2"/>
    <x v="1"/>
    <x v="1"/>
    <n v="33143.040000000001"/>
    <x v="1"/>
    <x v="3"/>
    <x v="3"/>
  </r>
  <r>
    <n v="15678916"/>
    <s v="Kelly"/>
    <x v="0"/>
    <x v="0"/>
    <n v="75"/>
    <x v="2"/>
    <x v="0"/>
    <n v="0"/>
    <x v="0"/>
    <x v="0"/>
    <n v="512"/>
    <x v="1"/>
    <x v="0"/>
    <x v="1"/>
    <n v="123304.62"/>
    <x v="1"/>
    <x v="0"/>
    <x v="0"/>
  </r>
  <r>
    <n v="15632118"/>
    <s v="Pirozzi"/>
    <x v="1"/>
    <x v="1"/>
    <n v="45"/>
    <x v="0"/>
    <x v="8"/>
    <n v="164450.94"/>
    <x v="2"/>
    <x v="0"/>
    <n v="698"/>
    <x v="2"/>
    <x v="0"/>
    <x v="1"/>
    <n v="141970.01999999999"/>
    <x v="0"/>
    <x v="2"/>
    <x v="2"/>
  </r>
  <r>
    <n v="15788118"/>
    <s v="Siciliano"/>
    <x v="0"/>
    <x v="1"/>
    <n v="33"/>
    <x v="0"/>
    <x v="3"/>
    <n v="138705.01999999999"/>
    <x v="2"/>
    <x v="2"/>
    <n v="656"/>
    <x v="0"/>
    <x v="0"/>
    <x v="1"/>
    <n v="37136.15"/>
    <x v="1"/>
    <x v="3"/>
    <x v="1"/>
  </r>
  <r>
    <n v="15788930"/>
    <s v="Silva"/>
    <x v="1"/>
    <x v="1"/>
    <n v="37"/>
    <x v="0"/>
    <x v="3"/>
    <n v="132730.17000000001"/>
    <x v="2"/>
    <x v="0"/>
    <n v="761"/>
    <x v="2"/>
    <x v="0"/>
    <x v="1"/>
    <n v="199293.01"/>
    <x v="1"/>
    <x v="4"/>
    <x v="1"/>
  </r>
  <r>
    <n v="15628583"/>
    <s v="Iweobiegbunam"/>
    <x v="0"/>
    <x v="0"/>
    <n v="30"/>
    <x v="0"/>
    <x v="8"/>
    <n v="0"/>
    <x v="0"/>
    <x v="2"/>
    <n v="709"/>
    <x v="2"/>
    <x v="1"/>
    <x v="0"/>
    <n v="161388.22"/>
    <x v="1"/>
    <x v="2"/>
    <x v="2"/>
  </r>
  <r>
    <n v="15635177"/>
    <s v="Williamson"/>
    <x v="1"/>
    <x v="0"/>
    <n v="66"/>
    <x v="2"/>
    <x v="6"/>
    <n v="0"/>
    <x v="0"/>
    <x v="0"/>
    <n v="597"/>
    <x v="1"/>
    <x v="0"/>
    <x v="0"/>
    <n v="70532.53"/>
    <x v="1"/>
    <x v="1"/>
    <x v="2"/>
  </r>
  <r>
    <n v="15587690"/>
    <s v="Madueke"/>
    <x v="0"/>
    <x v="1"/>
    <n v="28"/>
    <x v="1"/>
    <x v="0"/>
    <n v="116498.22"/>
    <x v="2"/>
    <x v="0"/>
    <n v="592"/>
    <x v="1"/>
    <x v="0"/>
    <x v="1"/>
    <n v="144290.25"/>
    <x v="1"/>
    <x v="2"/>
    <x v="0"/>
  </r>
  <r>
    <n v="15627630"/>
    <s v="Chiagoziem"/>
    <x v="0"/>
    <x v="0"/>
    <n v="41"/>
    <x v="0"/>
    <x v="1"/>
    <n v="0"/>
    <x v="0"/>
    <x v="2"/>
    <n v="599"/>
    <x v="1"/>
    <x v="0"/>
    <x v="1"/>
    <n v="96069.82"/>
    <x v="1"/>
    <x v="0"/>
    <x v="0"/>
  </r>
  <r>
    <n v="15610930"/>
    <s v="Kwemto"/>
    <x v="2"/>
    <x v="0"/>
    <n v="35"/>
    <x v="0"/>
    <x v="1"/>
    <n v="139979.07"/>
    <x v="2"/>
    <x v="0"/>
    <n v="572"/>
    <x v="1"/>
    <x v="0"/>
    <x v="1"/>
    <n v="185662.84"/>
    <x v="1"/>
    <x v="4"/>
    <x v="0"/>
  </r>
  <r>
    <n v="15657747"/>
    <s v="Zito"/>
    <x v="2"/>
    <x v="0"/>
    <n v="43"/>
    <x v="0"/>
    <x v="9"/>
    <n v="127216.31"/>
    <x v="2"/>
    <x v="2"/>
    <n v="611"/>
    <x v="0"/>
    <x v="1"/>
    <x v="0"/>
    <n v="17913.25"/>
    <x v="1"/>
    <x v="3"/>
    <x v="3"/>
  </r>
  <r>
    <n v="15568006"/>
    <s v="Ukaegbunam"/>
    <x v="0"/>
    <x v="0"/>
    <n v="45"/>
    <x v="0"/>
    <x v="0"/>
    <n v="0"/>
    <x v="0"/>
    <x v="3"/>
    <n v="634"/>
    <x v="0"/>
    <x v="0"/>
    <x v="1"/>
    <n v="101039.53"/>
    <x v="0"/>
    <x v="0"/>
    <x v="0"/>
  </r>
  <r>
    <n v="15751748"/>
    <s v="Trevisani"/>
    <x v="0"/>
    <x v="1"/>
    <n v="51"/>
    <x v="0"/>
    <x v="0"/>
    <n v="148222.65"/>
    <x v="2"/>
    <x v="0"/>
    <n v="666"/>
    <x v="2"/>
    <x v="1"/>
    <x v="1"/>
    <n v="156953.54"/>
    <x v="0"/>
    <x v="2"/>
    <x v="0"/>
  </r>
  <r>
    <n v="15722212"/>
    <s v="Edmondstone"/>
    <x v="0"/>
    <x v="0"/>
    <n v="41"/>
    <x v="0"/>
    <x v="2"/>
    <n v="0"/>
    <x v="0"/>
    <x v="2"/>
    <n v="696"/>
    <x v="2"/>
    <x v="1"/>
    <x v="1"/>
    <n v="28276.83"/>
    <x v="1"/>
    <x v="3"/>
    <x v="1"/>
  </r>
  <r>
    <n v="15658670"/>
    <s v="Chien"/>
    <x v="0"/>
    <x v="0"/>
    <n v="38"/>
    <x v="0"/>
    <x v="2"/>
    <n v="0"/>
    <x v="0"/>
    <x v="2"/>
    <n v="669"/>
    <x v="2"/>
    <x v="0"/>
    <x v="1"/>
    <n v="84049.16"/>
    <x v="1"/>
    <x v="1"/>
    <x v="1"/>
  </r>
  <r>
    <n v="15761654"/>
    <s v="Boni"/>
    <x v="1"/>
    <x v="1"/>
    <n v="30"/>
    <x v="0"/>
    <x v="2"/>
    <n v="134152.29"/>
    <x v="2"/>
    <x v="0"/>
    <n v="726"/>
    <x v="2"/>
    <x v="0"/>
    <x v="0"/>
    <n v="147822.44"/>
    <x v="1"/>
    <x v="2"/>
    <x v="1"/>
  </r>
  <r>
    <n v="15812210"/>
    <s v="Yashina"/>
    <x v="2"/>
    <x v="0"/>
    <n v="32"/>
    <x v="0"/>
    <x v="2"/>
    <n v="111537.23"/>
    <x v="2"/>
    <x v="3"/>
    <n v="497"/>
    <x v="4"/>
    <x v="0"/>
    <x v="0"/>
    <n v="9497.99"/>
    <x v="0"/>
    <x v="3"/>
    <x v="1"/>
  </r>
  <r>
    <n v="15787051"/>
    <s v="Georg"/>
    <x v="1"/>
    <x v="0"/>
    <n v="39"/>
    <x v="0"/>
    <x v="3"/>
    <n v="119565.92"/>
    <x v="2"/>
    <x v="0"/>
    <n v="750"/>
    <x v="2"/>
    <x v="0"/>
    <x v="1"/>
    <n v="87067.73"/>
    <x v="1"/>
    <x v="1"/>
    <x v="1"/>
  </r>
  <r>
    <n v="15642991"/>
    <s v="Tung"/>
    <x v="1"/>
    <x v="0"/>
    <n v="29"/>
    <x v="1"/>
    <x v="3"/>
    <n v="0"/>
    <x v="0"/>
    <x v="2"/>
    <n v="850"/>
    <x v="3"/>
    <x v="0"/>
    <x v="1"/>
    <n v="23237.25"/>
    <x v="1"/>
    <x v="3"/>
    <x v="1"/>
  </r>
  <r>
    <n v="15713769"/>
    <s v="Michelides"/>
    <x v="1"/>
    <x v="1"/>
    <n v="38"/>
    <x v="0"/>
    <x v="3"/>
    <n v="0"/>
    <x v="0"/>
    <x v="0"/>
    <n v="617"/>
    <x v="0"/>
    <x v="0"/>
    <x v="0"/>
    <n v="27239.279999999999"/>
    <x v="1"/>
    <x v="3"/>
    <x v="1"/>
  </r>
  <r>
    <n v="15605826"/>
    <s v="Korovina"/>
    <x v="2"/>
    <x v="1"/>
    <n v="46"/>
    <x v="0"/>
    <x v="7"/>
    <n v="121063.8"/>
    <x v="2"/>
    <x v="1"/>
    <n v="652"/>
    <x v="0"/>
    <x v="0"/>
    <x v="1"/>
    <n v="151481.85999999999"/>
    <x v="0"/>
    <x v="2"/>
    <x v="3"/>
  </r>
  <r>
    <n v="15648898"/>
    <s v="Chuang"/>
    <x v="1"/>
    <x v="0"/>
    <n v="27"/>
    <x v="1"/>
    <x v="3"/>
    <n v="124995.98"/>
    <x v="2"/>
    <x v="0"/>
    <n v="560"/>
    <x v="1"/>
    <x v="0"/>
    <x v="0"/>
    <n v="114669.79"/>
    <x v="1"/>
    <x v="0"/>
    <x v="1"/>
  </r>
  <r>
    <n v="15705309"/>
    <s v="Yuriev"/>
    <x v="1"/>
    <x v="1"/>
    <n v="39"/>
    <x v="0"/>
    <x v="8"/>
    <n v="0"/>
    <x v="0"/>
    <x v="2"/>
    <n v="629"/>
    <x v="0"/>
    <x v="1"/>
    <x v="1"/>
    <n v="116748.14"/>
    <x v="1"/>
    <x v="0"/>
    <x v="2"/>
  </r>
  <r>
    <n v="15734202"/>
    <s v="Chidimma"/>
    <x v="2"/>
    <x v="0"/>
    <n v="52"/>
    <x v="0"/>
    <x v="4"/>
    <n v="86891.839999999997"/>
    <x v="1"/>
    <x v="0"/>
    <n v="660"/>
    <x v="2"/>
    <x v="0"/>
    <x v="1"/>
    <n v="90877.759999999995"/>
    <x v="1"/>
    <x v="0"/>
    <x v="2"/>
  </r>
  <r>
    <n v="15658852"/>
    <s v="Stevens"/>
    <x v="0"/>
    <x v="1"/>
    <n v="38"/>
    <x v="0"/>
    <x v="2"/>
    <n v="0"/>
    <x v="0"/>
    <x v="2"/>
    <n v="676"/>
    <x v="2"/>
    <x v="0"/>
    <x v="0"/>
    <n v="133692.88"/>
    <x v="1"/>
    <x v="2"/>
    <x v="1"/>
  </r>
  <r>
    <n v="15612633"/>
    <s v="Kao"/>
    <x v="1"/>
    <x v="1"/>
    <n v="43"/>
    <x v="0"/>
    <x v="9"/>
    <n v="78022.61"/>
    <x v="1"/>
    <x v="0"/>
    <n v="581"/>
    <x v="1"/>
    <x v="1"/>
    <x v="0"/>
    <n v="30662.91"/>
    <x v="1"/>
    <x v="3"/>
    <x v="3"/>
  </r>
  <r>
    <n v="15604818"/>
    <s v="Edmund la Touche"/>
    <x v="0"/>
    <x v="1"/>
    <n v="34"/>
    <x v="0"/>
    <x v="9"/>
    <n v="154495.79"/>
    <x v="2"/>
    <x v="0"/>
    <n v="798"/>
    <x v="3"/>
    <x v="0"/>
    <x v="1"/>
    <n v="191395.88"/>
    <x v="1"/>
    <x v="4"/>
    <x v="3"/>
  </r>
  <r>
    <n v="15593900"/>
    <s v="Belousov"/>
    <x v="0"/>
    <x v="1"/>
    <n v="38"/>
    <x v="0"/>
    <x v="1"/>
    <n v="189443.72"/>
    <x v="2"/>
    <x v="0"/>
    <n v="705"/>
    <x v="2"/>
    <x v="1"/>
    <x v="0"/>
    <n v="106648.58"/>
    <x v="1"/>
    <x v="0"/>
    <x v="0"/>
  </r>
  <r>
    <n v="15624995"/>
    <s v="McCane"/>
    <x v="1"/>
    <x v="0"/>
    <n v="31"/>
    <x v="0"/>
    <x v="5"/>
    <n v="152926.6"/>
    <x v="2"/>
    <x v="0"/>
    <n v="714"/>
    <x v="2"/>
    <x v="0"/>
    <x v="0"/>
    <n v="50899.91"/>
    <x v="1"/>
    <x v="1"/>
    <x v="1"/>
  </r>
  <r>
    <n v="15570087"/>
    <s v="Parry-Okeden"/>
    <x v="0"/>
    <x v="0"/>
    <n v="44"/>
    <x v="0"/>
    <x v="2"/>
    <n v="142989.69"/>
    <x v="2"/>
    <x v="0"/>
    <n v="664"/>
    <x v="2"/>
    <x v="0"/>
    <x v="0"/>
    <n v="115452.51"/>
    <x v="0"/>
    <x v="0"/>
    <x v="1"/>
  </r>
  <r>
    <n v="15802617"/>
    <s v="Hudson"/>
    <x v="2"/>
    <x v="1"/>
    <n v="43"/>
    <x v="0"/>
    <x v="3"/>
    <n v="115371.94"/>
    <x v="2"/>
    <x v="2"/>
    <n v="697"/>
    <x v="2"/>
    <x v="0"/>
    <x v="1"/>
    <n v="64139.1"/>
    <x v="1"/>
    <x v="1"/>
    <x v="1"/>
  </r>
  <r>
    <n v="15656029"/>
    <s v="Marsden"/>
    <x v="0"/>
    <x v="1"/>
    <n v="37"/>
    <x v="0"/>
    <x v="5"/>
    <n v="0"/>
    <x v="0"/>
    <x v="2"/>
    <n v="609"/>
    <x v="0"/>
    <x v="1"/>
    <x v="0"/>
    <n v="22030.720000000001"/>
    <x v="1"/>
    <x v="3"/>
    <x v="1"/>
  </r>
  <r>
    <n v="15739194"/>
    <s v="Manfrin"/>
    <x v="1"/>
    <x v="1"/>
    <n v="38"/>
    <x v="0"/>
    <x v="10"/>
    <n v="178056.54"/>
    <x v="2"/>
    <x v="2"/>
    <n v="548"/>
    <x v="1"/>
    <x v="0"/>
    <x v="1"/>
    <n v="38434.730000000003"/>
    <x v="1"/>
    <x v="3"/>
    <x v="0"/>
  </r>
  <r>
    <n v="15607275"/>
    <s v="Ch'ang"/>
    <x v="1"/>
    <x v="1"/>
    <n v="39"/>
    <x v="0"/>
    <x v="5"/>
    <n v="206014.94"/>
    <x v="2"/>
    <x v="2"/>
    <n v="850"/>
    <x v="3"/>
    <x v="1"/>
    <x v="0"/>
    <n v="42774.84"/>
    <x v="0"/>
    <x v="3"/>
    <x v="1"/>
  </r>
  <r>
    <n v="15629475"/>
    <s v="Clark"/>
    <x v="0"/>
    <x v="1"/>
    <n v="41"/>
    <x v="0"/>
    <x v="0"/>
    <n v="0"/>
    <x v="0"/>
    <x v="2"/>
    <n v="656"/>
    <x v="0"/>
    <x v="0"/>
    <x v="1"/>
    <n v="158973.76999999999"/>
    <x v="1"/>
    <x v="2"/>
    <x v="0"/>
  </r>
  <r>
    <n v="15635034"/>
    <s v="Aldrich"/>
    <x v="2"/>
    <x v="1"/>
    <n v="37"/>
    <x v="0"/>
    <x v="9"/>
    <n v="101191.83"/>
    <x v="2"/>
    <x v="0"/>
    <n v="727"/>
    <x v="2"/>
    <x v="0"/>
    <x v="0"/>
    <n v="34551.35"/>
    <x v="0"/>
    <x v="3"/>
    <x v="3"/>
  </r>
  <r>
    <n v="15756333"/>
    <s v="Khan"/>
    <x v="0"/>
    <x v="0"/>
    <n v="55"/>
    <x v="0"/>
    <x v="3"/>
    <n v="0"/>
    <x v="0"/>
    <x v="2"/>
    <n v="642"/>
    <x v="0"/>
    <x v="0"/>
    <x v="0"/>
    <n v="101515.76"/>
    <x v="1"/>
    <x v="0"/>
    <x v="1"/>
  </r>
  <r>
    <n v="15777436"/>
    <s v="Murray"/>
    <x v="1"/>
    <x v="0"/>
    <n v="31"/>
    <x v="0"/>
    <x v="8"/>
    <n v="0"/>
    <x v="0"/>
    <x v="2"/>
    <n v="710"/>
    <x v="2"/>
    <x v="0"/>
    <x v="1"/>
    <n v="9561.73"/>
    <x v="1"/>
    <x v="3"/>
    <x v="2"/>
  </r>
  <r>
    <n v="15676835"/>
    <s v="Anayolisa"/>
    <x v="1"/>
    <x v="1"/>
    <n v="33"/>
    <x v="0"/>
    <x v="1"/>
    <n v="0"/>
    <x v="0"/>
    <x v="2"/>
    <n v="710"/>
    <x v="2"/>
    <x v="0"/>
    <x v="1"/>
    <n v="168313.17"/>
    <x v="1"/>
    <x v="2"/>
    <x v="0"/>
  </r>
  <r>
    <n v="15574206"/>
    <s v="Shillito"/>
    <x v="0"/>
    <x v="0"/>
    <n v="37"/>
    <x v="0"/>
    <x v="3"/>
    <n v="0"/>
    <x v="0"/>
    <x v="2"/>
    <n v="718"/>
    <x v="2"/>
    <x v="0"/>
    <x v="0"/>
    <n v="55100.09"/>
    <x v="1"/>
    <x v="1"/>
    <x v="1"/>
  </r>
  <r>
    <n v="15613017"/>
    <s v="McMillan"/>
    <x v="2"/>
    <x v="1"/>
    <n v="32"/>
    <x v="0"/>
    <x v="1"/>
    <n v="149814.54"/>
    <x v="2"/>
    <x v="0"/>
    <n v="586"/>
    <x v="1"/>
    <x v="0"/>
    <x v="1"/>
    <n v="31830.06"/>
    <x v="1"/>
    <x v="3"/>
    <x v="0"/>
  </r>
  <r>
    <n v="15815131"/>
    <s v="Howells"/>
    <x v="1"/>
    <x v="0"/>
    <n v="36"/>
    <x v="0"/>
    <x v="3"/>
    <n v="115617.24"/>
    <x v="2"/>
    <x v="0"/>
    <n v="617"/>
    <x v="0"/>
    <x v="0"/>
    <x v="0"/>
    <n v="71519.399999999994"/>
    <x v="1"/>
    <x v="1"/>
    <x v="1"/>
  </r>
  <r>
    <n v="15585455"/>
    <s v="Stewart"/>
    <x v="0"/>
    <x v="1"/>
    <n v="28"/>
    <x v="1"/>
    <x v="9"/>
    <n v="0"/>
    <x v="0"/>
    <x v="2"/>
    <n v="630"/>
    <x v="0"/>
    <x v="1"/>
    <x v="1"/>
    <n v="32599.35"/>
    <x v="1"/>
    <x v="3"/>
    <x v="3"/>
  </r>
  <r>
    <n v="15692929"/>
    <s v="Ikechukwu"/>
    <x v="2"/>
    <x v="0"/>
    <n v="42"/>
    <x v="0"/>
    <x v="7"/>
    <n v="113657.41"/>
    <x v="2"/>
    <x v="2"/>
    <n v="791"/>
    <x v="3"/>
    <x v="1"/>
    <x v="0"/>
    <n v="139946.68"/>
    <x v="0"/>
    <x v="2"/>
    <x v="3"/>
  </r>
  <r>
    <n v="15758081"/>
    <s v="Repina"/>
    <x v="1"/>
    <x v="1"/>
    <n v="39"/>
    <x v="0"/>
    <x v="2"/>
    <n v="138160"/>
    <x v="2"/>
    <x v="0"/>
    <n v="673"/>
    <x v="2"/>
    <x v="0"/>
    <x v="0"/>
    <n v="110468.51"/>
    <x v="1"/>
    <x v="0"/>
    <x v="1"/>
  </r>
  <r>
    <n v="15667476"/>
    <s v="Cox"/>
    <x v="2"/>
    <x v="0"/>
    <n v="36"/>
    <x v="0"/>
    <x v="6"/>
    <n v="117700.86"/>
    <x v="2"/>
    <x v="0"/>
    <n v="477"/>
    <x v="4"/>
    <x v="1"/>
    <x v="1"/>
    <n v="74042"/>
    <x v="1"/>
    <x v="1"/>
    <x v="2"/>
  </r>
  <r>
    <n v="15738248"/>
    <s v="Lo"/>
    <x v="0"/>
    <x v="0"/>
    <n v="37"/>
    <x v="0"/>
    <x v="8"/>
    <n v="0"/>
    <x v="0"/>
    <x v="2"/>
    <n v="662"/>
    <x v="2"/>
    <x v="0"/>
    <x v="1"/>
    <n v="151871.84"/>
    <x v="1"/>
    <x v="2"/>
    <x v="2"/>
  </r>
  <r>
    <n v="15672152"/>
    <s v="Grant"/>
    <x v="2"/>
    <x v="1"/>
    <n v="37"/>
    <x v="0"/>
    <x v="9"/>
    <n v="122506.38"/>
    <x v="2"/>
    <x v="0"/>
    <n v="850"/>
    <x v="3"/>
    <x v="1"/>
    <x v="0"/>
    <n v="199693.84"/>
    <x v="0"/>
    <x v="4"/>
    <x v="3"/>
  </r>
  <r>
    <n v="15673372"/>
    <s v="Stevenson"/>
    <x v="0"/>
    <x v="0"/>
    <n v="58"/>
    <x v="0"/>
    <x v="1"/>
    <n v="0"/>
    <x v="0"/>
    <x v="0"/>
    <n v="635"/>
    <x v="0"/>
    <x v="0"/>
    <x v="0"/>
    <n v="58907.08"/>
    <x v="0"/>
    <x v="1"/>
    <x v="0"/>
  </r>
  <r>
    <n v="15587611"/>
    <s v="Kauffmann"/>
    <x v="0"/>
    <x v="1"/>
    <n v="59"/>
    <x v="0"/>
    <x v="9"/>
    <n v="0"/>
    <x v="0"/>
    <x v="2"/>
    <n v="537"/>
    <x v="1"/>
    <x v="1"/>
    <x v="1"/>
    <n v="103799.77"/>
    <x v="0"/>
    <x v="0"/>
    <x v="3"/>
  </r>
  <r>
    <n v="15803415"/>
    <s v="Samsonova"/>
    <x v="0"/>
    <x v="0"/>
    <n v="39"/>
    <x v="0"/>
    <x v="6"/>
    <n v="166501.17000000001"/>
    <x v="2"/>
    <x v="2"/>
    <n v="579"/>
    <x v="1"/>
    <x v="0"/>
    <x v="1"/>
    <n v="93835.64"/>
    <x v="1"/>
    <x v="0"/>
    <x v="2"/>
  </r>
  <r>
    <n v="15715673"/>
    <s v="Niu"/>
    <x v="1"/>
    <x v="0"/>
    <n v="46"/>
    <x v="0"/>
    <x v="4"/>
    <n v="89743.05"/>
    <x v="1"/>
    <x v="0"/>
    <n v="651"/>
    <x v="0"/>
    <x v="0"/>
    <x v="1"/>
    <n v="156425.57"/>
    <x v="0"/>
    <x v="2"/>
    <x v="2"/>
  </r>
  <r>
    <n v="15655648"/>
    <s v="Bock"/>
    <x v="0"/>
    <x v="0"/>
    <n v="25"/>
    <x v="1"/>
    <x v="0"/>
    <n v="0"/>
    <x v="0"/>
    <x v="2"/>
    <n v="610"/>
    <x v="0"/>
    <x v="0"/>
    <x v="1"/>
    <n v="123723.83"/>
    <x v="1"/>
    <x v="0"/>
    <x v="0"/>
  </r>
  <r>
    <n v="15763613"/>
    <s v="Barlow"/>
    <x v="0"/>
    <x v="1"/>
    <n v="30"/>
    <x v="0"/>
    <x v="1"/>
    <n v="0"/>
    <x v="0"/>
    <x v="2"/>
    <n v="581"/>
    <x v="1"/>
    <x v="0"/>
    <x v="1"/>
    <n v="199464.08"/>
    <x v="1"/>
    <x v="4"/>
    <x v="0"/>
  </r>
  <r>
    <n v="15660385"/>
    <s v="Stevenson"/>
    <x v="0"/>
    <x v="1"/>
    <n v="39"/>
    <x v="0"/>
    <x v="3"/>
    <n v="0"/>
    <x v="0"/>
    <x v="2"/>
    <n v="592"/>
    <x v="1"/>
    <x v="0"/>
    <x v="1"/>
    <n v="83084.33"/>
    <x v="1"/>
    <x v="1"/>
    <x v="1"/>
  </r>
  <r>
    <n v="15733261"/>
    <s v="Kung"/>
    <x v="1"/>
    <x v="0"/>
    <n v="35"/>
    <x v="0"/>
    <x v="5"/>
    <n v="0"/>
    <x v="0"/>
    <x v="0"/>
    <n v="688"/>
    <x v="2"/>
    <x v="0"/>
    <x v="1"/>
    <n v="25488.43"/>
    <x v="0"/>
    <x v="3"/>
    <x v="1"/>
  </r>
  <r>
    <n v="15796231"/>
    <s v="Nwankwo"/>
    <x v="0"/>
    <x v="0"/>
    <n v="18"/>
    <x v="1"/>
    <x v="1"/>
    <n v="98894.39"/>
    <x v="1"/>
    <x v="0"/>
    <n v="681"/>
    <x v="2"/>
    <x v="0"/>
    <x v="0"/>
    <n v="9596.4"/>
    <x v="1"/>
    <x v="3"/>
    <x v="0"/>
  </r>
  <r>
    <n v="15624866"/>
    <s v="Brewer"/>
    <x v="2"/>
    <x v="1"/>
    <n v="37"/>
    <x v="0"/>
    <x v="6"/>
    <n v="168735.74"/>
    <x v="2"/>
    <x v="2"/>
    <n v="658"/>
    <x v="0"/>
    <x v="1"/>
    <x v="1"/>
    <n v="70370.240000000005"/>
    <x v="1"/>
    <x v="1"/>
    <x v="2"/>
  </r>
  <r>
    <n v="15623730"/>
    <s v="Ch'iu"/>
    <x v="0"/>
    <x v="1"/>
    <n v="34"/>
    <x v="0"/>
    <x v="1"/>
    <n v="0"/>
    <x v="0"/>
    <x v="0"/>
    <n v="792"/>
    <x v="3"/>
    <x v="1"/>
    <x v="0"/>
    <n v="86330.32"/>
    <x v="1"/>
    <x v="1"/>
    <x v="0"/>
  </r>
  <r>
    <n v="15668248"/>
    <s v="Quinn"/>
    <x v="2"/>
    <x v="0"/>
    <n v="62"/>
    <x v="2"/>
    <x v="3"/>
    <n v="133201.17000000001"/>
    <x v="2"/>
    <x v="0"/>
    <n v="528"/>
    <x v="1"/>
    <x v="1"/>
    <x v="1"/>
    <n v="168507.68"/>
    <x v="0"/>
    <x v="2"/>
    <x v="1"/>
  </r>
  <r>
    <n v="15694518"/>
    <s v="Kodilinyechukwu"/>
    <x v="1"/>
    <x v="0"/>
    <n v="36"/>
    <x v="0"/>
    <x v="10"/>
    <n v="0"/>
    <x v="0"/>
    <x v="2"/>
    <n v="624"/>
    <x v="0"/>
    <x v="0"/>
    <x v="1"/>
    <n v="111605.9"/>
    <x v="1"/>
    <x v="0"/>
    <x v="0"/>
  </r>
  <r>
    <n v="15638028"/>
    <s v="Ifeanyichukwu"/>
    <x v="2"/>
    <x v="1"/>
    <n v="31"/>
    <x v="0"/>
    <x v="4"/>
    <n v="127237.25"/>
    <x v="2"/>
    <x v="2"/>
    <n v="562"/>
    <x v="1"/>
    <x v="1"/>
    <x v="0"/>
    <n v="143317.42000000001"/>
    <x v="1"/>
    <x v="2"/>
    <x v="2"/>
  </r>
  <r>
    <n v="15795895"/>
    <s v="Yermakova"/>
    <x v="2"/>
    <x v="1"/>
    <n v="36"/>
    <x v="0"/>
    <x v="1"/>
    <n v="117864.85"/>
    <x v="2"/>
    <x v="2"/>
    <n v="678"/>
    <x v="2"/>
    <x v="0"/>
    <x v="1"/>
    <n v="27619.06"/>
    <x v="1"/>
    <x v="3"/>
    <x v="0"/>
  </r>
  <r>
    <n v="15694376"/>
    <s v="Sullivan"/>
    <x v="2"/>
    <x v="0"/>
    <n v="64"/>
    <x v="2"/>
    <x v="6"/>
    <n v="153469.26"/>
    <x v="2"/>
    <x v="1"/>
    <n v="705"/>
    <x v="2"/>
    <x v="1"/>
    <x v="1"/>
    <n v="146573.66"/>
    <x v="0"/>
    <x v="2"/>
    <x v="2"/>
  </r>
  <r>
    <n v="15669204"/>
    <s v="Grant"/>
    <x v="2"/>
    <x v="1"/>
    <n v="23"/>
    <x v="1"/>
    <x v="4"/>
    <n v="93911.3"/>
    <x v="1"/>
    <x v="2"/>
    <n v="650"/>
    <x v="0"/>
    <x v="0"/>
    <x v="1"/>
    <n v="69055.45"/>
    <x v="1"/>
    <x v="1"/>
    <x v="2"/>
  </r>
  <r>
    <n v="15773779"/>
    <s v="Jacka"/>
    <x v="1"/>
    <x v="0"/>
    <n v="46"/>
    <x v="0"/>
    <x v="0"/>
    <n v="76597.789999999994"/>
    <x v="1"/>
    <x v="0"/>
    <n v="593"/>
    <x v="1"/>
    <x v="0"/>
    <x v="0"/>
    <n v="54453.72"/>
    <x v="1"/>
    <x v="1"/>
    <x v="0"/>
  </r>
  <r>
    <n v="15580682"/>
    <s v="Tsai"/>
    <x v="0"/>
    <x v="0"/>
    <n v="40"/>
    <x v="0"/>
    <x v="4"/>
    <n v="79927.360000000001"/>
    <x v="1"/>
    <x v="2"/>
    <n v="652"/>
    <x v="0"/>
    <x v="0"/>
    <x v="0"/>
    <n v="33524.6"/>
    <x v="1"/>
    <x v="3"/>
    <x v="2"/>
  </r>
  <r>
    <n v="15768530"/>
    <s v="Emery"/>
    <x v="1"/>
    <x v="0"/>
    <n v="27"/>
    <x v="1"/>
    <x v="4"/>
    <n v="0"/>
    <x v="0"/>
    <x v="2"/>
    <n v="554"/>
    <x v="1"/>
    <x v="0"/>
    <x v="0"/>
    <n v="135083.73000000001"/>
    <x v="1"/>
    <x v="2"/>
    <x v="2"/>
  </r>
  <r>
    <n v="15672875"/>
    <s v="Piccio"/>
    <x v="2"/>
    <x v="1"/>
    <n v="32"/>
    <x v="0"/>
    <x v="2"/>
    <n v="40172.910000000003"/>
    <x v="1"/>
    <x v="0"/>
    <n v="584"/>
    <x v="1"/>
    <x v="0"/>
    <x v="0"/>
    <n v="137439.34"/>
    <x v="1"/>
    <x v="2"/>
    <x v="1"/>
  </r>
  <r>
    <n v="15617082"/>
    <s v="Sanders"/>
    <x v="0"/>
    <x v="1"/>
    <n v="33"/>
    <x v="0"/>
    <x v="3"/>
    <n v="115195.58"/>
    <x v="2"/>
    <x v="0"/>
    <n v="516"/>
    <x v="1"/>
    <x v="0"/>
    <x v="0"/>
    <n v="11205.5"/>
    <x v="1"/>
    <x v="3"/>
    <x v="1"/>
  </r>
  <r>
    <n v="15760514"/>
    <s v="Sharp"/>
    <x v="2"/>
    <x v="0"/>
    <n v="43"/>
    <x v="0"/>
    <x v="9"/>
    <n v="116644.29"/>
    <x v="2"/>
    <x v="2"/>
    <n v="789"/>
    <x v="3"/>
    <x v="0"/>
    <x v="0"/>
    <n v="60176.1"/>
    <x v="1"/>
    <x v="1"/>
    <x v="3"/>
  </r>
  <r>
    <n v="15761775"/>
    <s v="Myers"/>
    <x v="2"/>
    <x v="1"/>
    <n v="20"/>
    <x v="1"/>
    <x v="2"/>
    <n v="180293.84"/>
    <x v="2"/>
    <x v="2"/>
    <n v="598"/>
    <x v="1"/>
    <x v="0"/>
    <x v="0"/>
    <n v="29552.7"/>
    <x v="1"/>
    <x v="3"/>
    <x v="1"/>
  </r>
  <r>
    <n v="15799964"/>
    <s v="Campbell"/>
    <x v="2"/>
    <x v="0"/>
    <n v="30"/>
    <x v="0"/>
    <x v="3"/>
    <n v="139872.81"/>
    <x v="2"/>
    <x v="0"/>
    <n v="669"/>
    <x v="2"/>
    <x v="0"/>
    <x v="1"/>
    <n v="188795.85"/>
    <x v="1"/>
    <x v="4"/>
    <x v="1"/>
  </r>
  <r>
    <n v="15693906"/>
    <s v="Abbott"/>
    <x v="0"/>
    <x v="0"/>
    <n v="24"/>
    <x v="1"/>
    <x v="6"/>
    <n v="34547.82"/>
    <x v="1"/>
    <x v="0"/>
    <n v="645"/>
    <x v="0"/>
    <x v="0"/>
    <x v="0"/>
    <n v="11638.17"/>
    <x v="1"/>
    <x v="3"/>
    <x v="2"/>
  </r>
  <r>
    <n v="15739514"/>
    <s v="Preston"/>
    <x v="0"/>
    <x v="0"/>
    <n v="32"/>
    <x v="0"/>
    <x v="9"/>
    <n v="0"/>
    <x v="0"/>
    <x v="2"/>
    <n v="659"/>
    <x v="0"/>
    <x v="0"/>
    <x v="0"/>
    <n v="93155.75"/>
    <x v="1"/>
    <x v="0"/>
    <x v="3"/>
  </r>
  <r>
    <n v="15756926"/>
    <s v="Atherton"/>
    <x v="2"/>
    <x v="1"/>
    <n v="29"/>
    <x v="1"/>
    <x v="1"/>
    <n v="96462.25"/>
    <x v="1"/>
    <x v="2"/>
    <n v="833"/>
    <x v="3"/>
    <x v="1"/>
    <x v="0"/>
    <n v="48986.18"/>
    <x v="1"/>
    <x v="3"/>
    <x v="0"/>
  </r>
  <r>
    <n v="15770984"/>
    <s v="Fanucci"/>
    <x v="1"/>
    <x v="0"/>
    <n v="40"/>
    <x v="0"/>
    <x v="3"/>
    <n v="130334.35"/>
    <x v="2"/>
    <x v="2"/>
    <n v="697"/>
    <x v="2"/>
    <x v="1"/>
    <x v="0"/>
    <n v="116951.1"/>
    <x v="1"/>
    <x v="0"/>
    <x v="1"/>
  </r>
  <r>
    <n v="15703979"/>
    <s v="Evans"/>
    <x v="2"/>
    <x v="1"/>
    <n v="39"/>
    <x v="0"/>
    <x v="6"/>
    <n v="119688.81"/>
    <x v="2"/>
    <x v="0"/>
    <n v="580"/>
    <x v="1"/>
    <x v="0"/>
    <x v="1"/>
    <n v="137041.26"/>
    <x v="1"/>
    <x v="2"/>
    <x v="2"/>
  </r>
  <r>
    <n v="15801821"/>
    <s v="Cookson"/>
    <x v="0"/>
    <x v="1"/>
    <n v="38"/>
    <x v="0"/>
    <x v="1"/>
    <n v="0"/>
    <x v="0"/>
    <x v="2"/>
    <n v="691"/>
    <x v="2"/>
    <x v="1"/>
    <x v="1"/>
    <n v="44653.5"/>
    <x v="1"/>
    <x v="3"/>
    <x v="0"/>
  </r>
  <r>
    <n v="15711028"/>
    <s v="Nnachetam"/>
    <x v="0"/>
    <x v="1"/>
    <n v="52"/>
    <x v="0"/>
    <x v="1"/>
    <n v="0"/>
    <x v="0"/>
    <x v="1"/>
    <n v="534"/>
    <x v="1"/>
    <x v="0"/>
    <x v="0"/>
    <n v="104035.41"/>
    <x v="0"/>
    <x v="0"/>
    <x v="0"/>
  </r>
  <r>
    <n v="15791842"/>
    <s v="Johnstone"/>
    <x v="0"/>
    <x v="0"/>
    <n v="32"/>
    <x v="0"/>
    <x v="5"/>
    <n v="71187.240000000005"/>
    <x v="1"/>
    <x v="0"/>
    <n v="478"/>
    <x v="4"/>
    <x v="0"/>
    <x v="0"/>
    <n v="110593.62"/>
    <x v="1"/>
    <x v="0"/>
    <x v="1"/>
  </r>
  <r>
    <n v="15746127"/>
    <s v="Hort"/>
    <x v="0"/>
    <x v="0"/>
    <n v="47"/>
    <x v="0"/>
    <x v="0"/>
    <n v="0"/>
    <x v="0"/>
    <x v="2"/>
    <n v="572"/>
    <x v="1"/>
    <x v="0"/>
    <x v="1"/>
    <n v="36099.699999999997"/>
    <x v="1"/>
    <x v="3"/>
    <x v="0"/>
  </r>
  <r>
    <n v="15663625"/>
    <s v="Johnson"/>
    <x v="0"/>
    <x v="1"/>
    <n v="37"/>
    <x v="0"/>
    <x v="4"/>
    <n v="0"/>
    <x v="0"/>
    <x v="2"/>
    <n v="501"/>
    <x v="1"/>
    <x v="1"/>
    <x v="1"/>
    <n v="12470.3"/>
    <x v="1"/>
    <x v="3"/>
    <x v="2"/>
  </r>
  <r>
    <n v="15604891"/>
    <s v="Zaytseva"/>
    <x v="1"/>
    <x v="0"/>
    <n v="38"/>
    <x v="0"/>
    <x v="2"/>
    <n v="0"/>
    <x v="0"/>
    <x v="2"/>
    <n v="624"/>
    <x v="0"/>
    <x v="0"/>
    <x v="1"/>
    <n v="95403.41"/>
    <x v="1"/>
    <x v="0"/>
    <x v="1"/>
  </r>
  <r>
    <n v="15589666"/>
    <s v="Sorokina"/>
    <x v="0"/>
    <x v="0"/>
    <n v="39"/>
    <x v="0"/>
    <x v="9"/>
    <n v="136422.41"/>
    <x v="2"/>
    <x v="0"/>
    <n v="595"/>
    <x v="1"/>
    <x v="0"/>
    <x v="0"/>
    <n v="151757.81"/>
    <x v="1"/>
    <x v="2"/>
    <x v="3"/>
  </r>
  <r>
    <n v="15627881"/>
    <s v="Diehl"/>
    <x v="0"/>
    <x v="1"/>
    <n v="30"/>
    <x v="0"/>
    <x v="2"/>
    <n v="0"/>
    <x v="0"/>
    <x v="2"/>
    <n v="603"/>
    <x v="0"/>
    <x v="0"/>
    <x v="0"/>
    <n v="47536.46"/>
    <x v="1"/>
    <x v="3"/>
    <x v="1"/>
  </r>
  <r>
    <n v="15664895"/>
    <s v="Onuchukwu"/>
    <x v="0"/>
    <x v="0"/>
    <n v="25"/>
    <x v="1"/>
    <x v="10"/>
    <n v="0"/>
    <x v="0"/>
    <x v="2"/>
    <n v="602"/>
    <x v="0"/>
    <x v="0"/>
    <x v="0"/>
    <n v="101274.17"/>
    <x v="1"/>
    <x v="0"/>
    <x v="0"/>
  </r>
  <r>
    <n v="15676094"/>
    <s v="Osonduagwuike"/>
    <x v="0"/>
    <x v="0"/>
    <n v="34"/>
    <x v="0"/>
    <x v="5"/>
    <n v="0"/>
    <x v="0"/>
    <x v="0"/>
    <n v="500"/>
    <x v="1"/>
    <x v="0"/>
    <x v="0"/>
    <n v="140268.45000000001"/>
    <x v="1"/>
    <x v="2"/>
    <x v="1"/>
  </r>
  <r>
    <n v="15761720"/>
    <s v="Mead"/>
    <x v="0"/>
    <x v="1"/>
    <n v="41"/>
    <x v="0"/>
    <x v="5"/>
    <n v="153238.88"/>
    <x v="2"/>
    <x v="0"/>
    <n v="422"/>
    <x v="4"/>
    <x v="0"/>
    <x v="1"/>
    <n v="11663.09"/>
    <x v="1"/>
    <x v="3"/>
    <x v="1"/>
  </r>
  <r>
    <n v="15611961"/>
    <s v="Stewart"/>
    <x v="0"/>
    <x v="1"/>
    <n v="35"/>
    <x v="0"/>
    <x v="3"/>
    <n v="0"/>
    <x v="0"/>
    <x v="2"/>
    <n v="615"/>
    <x v="0"/>
    <x v="0"/>
    <x v="1"/>
    <n v="150784.29"/>
    <x v="1"/>
    <x v="2"/>
    <x v="1"/>
  </r>
  <r>
    <n v="15680167"/>
    <s v="Thomson"/>
    <x v="0"/>
    <x v="0"/>
    <n v="78"/>
    <x v="2"/>
    <x v="5"/>
    <n v="47536.4"/>
    <x v="1"/>
    <x v="0"/>
    <n v="635"/>
    <x v="0"/>
    <x v="0"/>
    <x v="0"/>
    <n v="119400.08"/>
    <x v="1"/>
    <x v="0"/>
    <x v="1"/>
  </r>
  <r>
    <n v="15762543"/>
    <s v="Goliwe"/>
    <x v="0"/>
    <x v="0"/>
    <n v="32"/>
    <x v="0"/>
    <x v="1"/>
    <n v="0"/>
    <x v="0"/>
    <x v="2"/>
    <n v="711"/>
    <x v="2"/>
    <x v="0"/>
    <x v="1"/>
    <n v="126188.42"/>
    <x v="1"/>
    <x v="0"/>
    <x v="0"/>
  </r>
  <r>
    <n v="15658475"/>
    <s v="Lori"/>
    <x v="0"/>
    <x v="1"/>
    <n v="36"/>
    <x v="0"/>
    <x v="2"/>
    <n v="142882.49"/>
    <x v="2"/>
    <x v="0"/>
    <n v="834"/>
    <x v="3"/>
    <x v="0"/>
    <x v="1"/>
    <n v="89983.02"/>
    <x v="0"/>
    <x v="1"/>
    <x v="1"/>
  </r>
  <r>
    <n v="15779743"/>
    <s v="Onwuamaeze"/>
    <x v="0"/>
    <x v="0"/>
    <n v="44"/>
    <x v="0"/>
    <x v="3"/>
    <n v="0"/>
    <x v="0"/>
    <x v="2"/>
    <n v="633"/>
    <x v="0"/>
    <x v="0"/>
    <x v="1"/>
    <n v="29761.29"/>
    <x v="1"/>
    <x v="3"/>
    <x v="1"/>
  </r>
  <r>
    <n v="15661532"/>
    <s v="Butusov"/>
    <x v="0"/>
    <x v="0"/>
    <n v="31"/>
    <x v="0"/>
    <x v="1"/>
    <n v="160566.10999999999"/>
    <x v="2"/>
    <x v="2"/>
    <n v="650"/>
    <x v="0"/>
    <x v="1"/>
    <x v="1"/>
    <n v="27073.81"/>
    <x v="1"/>
    <x v="3"/>
    <x v="0"/>
  </r>
  <r>
    <n v="15782360"/>
    <s v="Rogers"/>
    <x v="2"/>
    <x v="1"/>
    <n v="65"/>
    <x v="2"/>
    <x v="0"/>
    <n v="131935.51"/>
    <x v="2"/>
    <x v="0"/>
    <n v="743"/>
    <x v="2"/>
    <x v="0"/>
    <x v="0"/>
    <n v="96399.67"/>
    <x v="0"/>
    <x v="0"/>
    <x v="0"/>
  </r>
  <r>
    <n v="15767908"/>
    <s v="Nicholson"/>
    <x v="0"/>
    <x v="1"/>
    <n v="38"/>
    <x v="0"/>
    <x v="5"/>
    <n v="127678.8"/>
    <x v="2"/>
    <x v="2"/>
    <n v="567"/>
    <x v="1"/>
    <x v="1"/>
    <x v="1"/>
    <n v="45422.89"/>
    <x v="1"/>
    <x v="3"/>
    <x v="1"/>
  </r>
  <r>
    <n v="15677105"/>
    <s v="Rossi"/>
    <x v="2"/>
    <x v="0"/>
    <n v="46"/>
    <x v="0"/>
    <x v="4"/>
    <n v="105214.58"/>
    <x v="2"/>
    <x v="0"/>
    <n v="706"/>
    <x v="2"/>
    <x v="0"/>
    <x v="1"/>
    <n v="108699.59"/>
    <x v="0"/>
    <x v="0"/>
    <x v="2"/>
  </r>
  <r>
    <n v="15641474"/>
    <s v="Hall"/>
    <x v="0"/>
    <x v="1"/>
    <n v="46"/>
    <x v="0"/>
    <x v="9"/>
    <n v="139859.54"/>
    <x v="2"/>
    <x v="0"/>
    <n v="638"/>
    <x v="0"/>
    <x v="0"/>
    <x v="1"/>
    <n v="38967.29"/>
    <x v="1"/>
    <x v="3"/>
    <x v="3"/>
  </r>
  <r>
    <n v="15624451"/>
    <s v="Huddart"/>
    <x v="0"/>
    <x v="0"/>
    <n v="38"/>
    <x v="0"/>
    <x v="6"/>
    <n v="0"/>
    <x v="0"/>
    <x v="2"/>
    <n v="641"/>
    <x v="0"/>
    <x v="0"/>
    <x v="1"/>
    <n v="116466.19"/>
    <x v="1"/>
    <x v="0"/>
    <x v="2"/>
  </r>
  <r>
    <n v="15577985"/>
    <s v="Chinomso"/>
    <x v="0"/>
    <x v="0"/>
    <n v="34"/>
    <x v="0"/>
    <x v="8"/>
    <n v="112324.45"/>
    <x v="2"/>
    <x v="2"/>
    <n v="574"/>
    <x v="1"/>
    <x v="0"/>
    <x v="0"/>
    <n v="17993.43"/>
    <x v="1"/>
    <x v="3"/>
    <x v="2"/>
  </r>
  <r>
    <n v="15571666"/>
    <s v="Shaw"/>
    <x v="2"/>
    <x v="1"/>
    <n v="30"/>
    <x v="0"/>
    <x v="2"/>
    <n v="134497.26999999999"/>
    <x v="2"/>
    <x v="0"/>
    <n v="642"/>
    <x v="0"/>
    <x v="1"/>
    <x v="1"/>
    <n v="43250.54"/>
    <x v="1"/>
    <x v="3"/>
    <x v="1"/>
  </r>
  <r>
    <n v="15783691"/>
    <s v="Hargreaves"/>
    <x v="1"/>
    <x v="0"/>
    <n v="35"/>
    <x v="0"/>
    <x v="1"/>
    <n v="120171.58"/>
    <x v="2"/>
    <x v="0"/>
    <n v="722"/>
    <x v="2"/>
    <x v="0"/>
    <x v="1"/>
    <n v="125240.8"/>
    <x v="1"/>
    <x v="0"/>
    <x v="0"/>
  </r>
  <r>
    <n v="15671172"/>
    <s v="Swain"/>
    <x v="0"/>
    <x v="1"/>
    <n v="23"/>
    <x v="1"/>
    <x v="1"/>
    <n v="106012.2"/>
    <x v="2"/>
    <x v="2"/>
    <n v="623"/>
    <x v="0"/>
    <x v="1"/>
    <x v="0"/>
    <n v="191415.94"/>
    <x v="1"/>
    <x v="4"/>
    <x v="0"/>
  </r>
  <r>
    <n v="15731760"/>
    <s v="Butcher"/>
    <x v="0"/>
    <x v="1"/>
    <n v="25"/>
    <x v="1"/>
    <x v="8"/>
    <n v="0"/>
    <x v="0"/>
    <x v="0"/>
    <n v="681"/>
    <x v="2"/>
    <x v="1"/>
    <x v="0"/>
    <n v="90860.97"/>
    <x v="1"/>
    <x v="0"/>
    <x v="2"/>
  </r>
  <r>
    <n v="15585599"/>
    <s v="Stone"/>
    <x v="0"/>
    <x v="0"/>
    <n v="34"/>
    <x v="0"/>
    <x v="2"/>
    <n v="0"/>
    <x v="0"/>
    <x v="2"/>
    <n v="530"/>
    <x v="1"/>
    <x v="1"/>
    <x v="0"/>
    <n v="141872.51999999999"/>
    <x v="1"/>
    <x v="2"/>
    <x v="1"/>
  </r>
  <r>
    <n v="15784958"/>
    <s v="Allan"/>
    <x v="0"/>
    <x v="0"/>
    <n v="55"/>
    <x v="0"/>
    <x v="7"/>
    <n v="0"/>
    <x v="0"/>
    <x v="3"/>
    <n v="797"/>
    <x v="3"/>
    <x v="0"/>
    <x v="0"/>
    <n v="49418.87"/>
    <x v="0"/>
    <x v="3"/>
    <x v="3"/>
  </r>
  <r>
    <n v="15734524"/>
    <s v="Wang"/>
    <x v="0"/>
    <x v="1"/>
    <n v="51"/>
    <x v="0"/>
    <x v="6"/>
    <n v="0"/>
    <x v="0"/>
    <x v="0"/>
    <n v="653"/>
    <x v="0"/>
    <x v="0"/>
    <x v="1"/>
    <n v="170426.65"/>
    <x v="0"/>
    <x v="4"/>
    <x v="2"/>
  </r>
  <r>
    <n v="15614103"/>
    <s v="Colombo"/>
    <x v="2"/>
    <x v="1"/>
    <n v="42"/>
    <x v="0"/>
    <x v="2"/>
    <n v="119839.69"/>
    <x v="2"/>
    <x v="0"/>
    <n v="850"/>
    <x v="3"/>
    <x v="1"/>
    <x v="0"/>
    <n v="51016.02"/>
    <x v="0"/>
    <x v="1"/>
    <x v="1"/>
  </r>
  <r>
    <n v="15794895"/>
    <s v="McKay"/>
    <x v="1"/>
    <x v="1"/>
    <n v="34"/>
    <x v="0"/>
    <x v="1"/>
    <n v="0"/>
    <x v="0"/>
    <x v="2"/>
    <n v="581"/>
    <x v="1"/>
    <x v="1"/>
    <x v="0"/>
    <n v="81175.25"/>
    <x v="1"/>
    <x v="1"/>
    <x v="0"/>
  </r>
  <r>
    <n v="15772381"/>
    <s v="Brient"/>
    <x v="2"/>
    <x v="1"/>
    <n v="38"/>
    <x v="0"/>
    <x v="2"/>
    <n v="92219.21"/>
    <x v="1"/>
    <x v="0"/>
    <n v="589"/>
    <x v="1"/>
    <x v="0"/>
    <x v="1"/>
    <n v="99106.97"/>
    <x v="1"/>
    <x v="0"/>
    <x v="1"/>
  </r>
  <r>
    <n v="15710553"/>
    <s v="Yin"/>
    <x v="2"/>
    <x v="1"/>
    <n v="48"/>
    <x v="0"/>
    <x v="6"/>
    <n v="142055.41"/>
    <x v="2"/>
    <x v="2"/>
    <n v="555"/>
    <x v="1"/>
    <x v="1"/>
    <x v="0"/>
    <n v="79134.78"/>
    <x v="1"/>
    <x v="1"/>
    <x v="2"/>
  </r>
  <r>
    <n v="15649292"/>
    <s v="Bellucci"/>
    <x v="0"/>
    <x v="0"/>
    <n v="49"/>
    <x v="0"/>
    <x v="3"/>
    <n v="29602.080000000002"/>
    <x v="1"/>
    <x v="0"/>
    <n v="748"/>
    <x v="2"/>
    <x v="1"/>
    <x v="1"/>
    <n v="163550.57999999999"/>
    <x v="0"/>
    <x v="2"/>
    <x v="1"/>
  </r>
  <r>
    <n v="15792565"/>
    <s v="Duncan"/>
    <x v="0"/>
    <x v="0"/>
    <n v="46"/>
    <x v="0"/>
    <x v="3"/>
    <n v="0"/>
    <x v="0"/>
    <x v="2"/>
    <n v="745"/>
    <x v="2"/>
    <x v="0"/>
    <x v="0"/>
    <n v="67769.94"/>
    <x v="1"/>
    <x v="1"/>
    <x v="1"/>
  </r>
  <r>
    <n v="15718245"/>
    <s v="Pirozzi"/>
    <x v="0"/>
    <x v="1"/>
    <n v="34"/>
    <x v="0"/>
    <x v="1"/>
    <n v="0"/>
    <x v="0"/>
    <x v="2"/>
    <n v="730"/>
    <x v="2"/>
    <x v="0"/>
    <x v="0"/>
    <n v="126592.01"/>
    <x v="1"/>
    <x v="0"/>
    <x v="0"/>
  </r>
  <r>
    <n v="15703117"/>
    <s v="Findlay"/>
    <x v="0"/>
    <x v="0"/>
    <n v="44"/>
    <x v="0"/>
    <x v="1"/>
    <n v="0"/>
    <x v="0"/>
    <x v="2"/>
    <n v="565"/>
    <x v="1"/>
    <x v="1"/>
    <x v="0"/>
    <n v="89602.81"/>
    <x v="1"/>
    <x v="1"/>
    <x v="0"/>
  </r>
  <r>
    <n v="15758136"/>
    <s v="King"/>
    <x v="0"/>
    <x v="1"/>
    <n v="37"/>
    <x v="0"/>
    <x v="6"/>
    <n v="141803.76999999999"/>
    <x v="2"/>
    <x v="0"/>
    <n v="778"/>
    <x v="2"/>
    <x v="1"/>
    <x v="0"/>
    <n v="179421.84"/>
    <x v="1"/>
    <x v="4"/>
    <x v="2"/>
  </r>
  <r>
    <n v="15799932"/>
    <s v="Iweobiegbunam"/>
    <x v="0"/>
    <x v="1"/>
    <n v="24"/>
    <x v="1"/>
    <x v="7"/>
    <n v="0"/>
    <x v="0"/>
    <x v="2"/>
    <n v="812"/>
    <x v="3"/>
    <x v="0"/>
    <x v="0"/>
    <n v="156906.15"/>
    <x v="1"/>
    <x v="2"/>
    <x v="3"/>
  </r>
  <r>
    <n v="15633516"/>
    <s v="Tucker"/>
    <x v="0"/>
    <x v="1"/>
    <n v="42"/>
    <x v="0"/>
    <x v="1"/>
    <n v="0"/>
    <x v="0"/>
    <x v="0"/>
    <n v="526"/>
    <x v="1"/>
    <x v="1"/>
    <x v="0"/>
    <n v="168486.02"/>
    <x v="1"/>
    <x v="2"/>
    <x v="0"/>
  </r>
  <r>
    <n v="15622532"/>
    <s v="Izmailova"/>
    <x v="0"/>
    <x v="0"/>
    <n v="47"/>
    <x v="0"/>
    <x v="10"/>
    <n v="126589.12"/>
    <x v="2"/>
    <x v="2"/>
    <n v="708"/>
    <x v="2"/>
    <x v="1"/>
    <x v="0"/>
    <n v="132730.07"/>
    <x v="0"/>
    <x v="2"/>
    <x v="0"/>
  </r>
  <r>
    <n v="15798960"/>
    <s v="Meng"/>
    <x v="0"/>
    <x v="1"/>
    <n v="33"/>
    <x v="0"/>
    <x v="0"/>
    <n v="108393.35"/>
    <x v="2"/>
    <x v="0"/>
    <n v="680"/>
    <x v="2"/>
    <x v="1"/>
    <x v="0"/>
    <n v="39057.67"/>
    <x v="1"/>
    <x v="3"/>
    <x v="0"/>
  </r>
  <r>
    <n v="15698664"/>
    <s v="Liang"/>
    <x v="1"/>
    <x v="1"/>
    <n v="43"/>
    <x v="0"/>
    <x v="0"/>
    <n v="115643.58"/>
    <x v="2"/>
    <x v="2"/>
    <n v="567"/>
    <x v="1"/>
    <x v="1"/>
    <x v="1"/>
    <n v="174606.35"/>
    <x v="1"/>
    <x v="4"/>
    <x v="0"/>
  </r>
  <r>
    <n v="15703614"/>
    <s v="Hutchinson"/>
    <x v="1"/>
    <x v="1"/>
    <n v="48"/>
    <x v="0"/>
    <x v="8"/>
    <n v="132876.23000000001"/>
    <x v="2"/>
    <x v="0"/>
    <n v="564"/>
    <x v="1"/>
    <x v="0"/>
    <x v="1"/>
    <n v="79259.77"/>
    <x v="1"/>
    <x v="1"/>
    <x v="2"/>
  </r>
  <r>
    <n v="15699195"/>
    <s v="Shen"/>
    <x v="0"/>
    <x v="0"/>
    <n v="24"/>
    <x v="1"/>
    <x v="6"/>
    <n v="110949.41"/>
    <x v="2"/>
    <x v="0"/>
    <n v="709"/>
    <x v="2"/>
    <x v="0"/>
    <x v="0"/>
    <n v="168515.61"/>
    <x v="1"/>
    <x v="2"/>
    <x v="2"/>
  </r>
  <r>
    <n v="15710543"/>
    <s v="Okwuoma"/>
    <x v="0"/>
    <x v="1"/>
    <n v="46"/>
    <x v="0"/>
    <x v="1"/>
    <n v="130666.2"/>
    <x v="2"/>
    <x v="0"/>
    <n v="629"/>
    <x v="0"/>
    <x v="0"/>
    <x v="0"/>
    <n v="161125.67000000001"/>
    <x v="0"/>
    <x v="2"/>
    <x v="0"/>
  </r>
  <r>
    <n v="15695499"/>
    <s v="Chinwemma"/>
    <x v="0"/>
    <x v="0"/>
    <n v="45"/>
    <x v="0"/>
    <x v="7"/>
    <n v="103821.47"/>
    <x v="2"/>
    <x v="2"/>
    <n v="510"/>
    <x v="1"/>
    <x v="1"/>
    <x v="0"/>
    <n v="77878.62"/>
    <x v="1"/>
    <x v="1"/>
    <x v="3"/>
  </r>
  <r>
    <n v="15622321"/>
    <s v="Golubova"/>
    <x v="0"/>
    <x v="0"/>
    <n v="32"/>
    <x v="0"/>
    <x v="6"/>
    <n v="0"/>
    <x v="0"/>
    <x v="0"/>
    <n v="506"/>
    <x v="1"/>
    <x v="0"/>
    <x v="0"/>
    <n v="80823.02"/>
    <x v="1"/>
    <x v="1"/>
    <x v="2"/>
  </r>
  <r>
    <n v="15715744"/>
    <s v="Schiavone"/>
    <x v="0"/>
    <x v="1"/>
    <n v="39"/>
    <x v="0"/>
    <x v="3"/>
    <n v="0"/>
    <x v="0"/>
    <x v="0"/>
    <n v="605"/>
    <x v="0"/>
    <x v="1"/>
    <x v="0"/>
    <n v="119348.28"/>
    <x v="1"/>
    <x v="0"/>
    <x v="1"/>
  </r>
  <r>
    <n v="15788151"/>
    <s v="Moore"/>
    <x v="1"/>
    <x v="1"/>
    <n v="32"/>
    <x v="0"/>
    <x v="1"/>
    <n v="132187.73000000001"/>
    <x v="2"/>
    <x v="2"/>
    <n v="650"/>
    <x v="0"/>
    <x v="0"/>
    <x v="0"/>
    <n v="178331.36"/>
    <x v="1"/>
    <x v="4"/>
    <x v="0"/>
  </r>
  <r>
    <n v="15687153"/>
    <s v="Graham"/>
    <x v="2"/>
    <x v="1"/>
    <n v="49"/>
    <x v="0"/>
    <x v="2"/>
    <n v="98649.55"/>
    <x v="1"/>
    <x v="0"/>
    <n v="850"/>
    <x v="3"/>
    <x v="0"/>
    <x v="1"/>
    <n v="119174.88"/>
    <x v="0"/>
    <x v="0"/>
    <x v="1"/>
  </r>
  <r>
    <n v="15684958"/>
    <s v="Amadi"/>
    <x v="2"/>
    <x v="1"/>
    <n v="38"/>
    <x v="0"/>
    <x v="0"/>
    <n v="126444.08"/>
    <x v="2"/>
    <x v="2"/>
    <n v="489"/>
    <x v="4"/>
    <x v="0"/>
    <x v="0"/>
    <n v="82662.73"/>
    <x v="1"/>
    <x v="1"/>
    <x v="0"/>
  </r>
  <r>
    <n v="15706116"/>
    <s v="McKay"/>
    <x v="2"/>
    <x v="0"/>
    <n v="30"/>
    <x v="0"/>
    <x v="2"/>
    <n v="154159.51"/>
    <x v="2"/>
    <x v="0"/>
    <n v="659"/>
    <x v="0"/>
    <x v="0"/>
    <x v="1"/>
    <n v="40441.1"/>
    <x v="1"/>
    <x v="3"/>
    <x v="1"/>
  </r>
  <r>
    <n v="15740557"/>
    <s v="Fedorova"/>
    <x v="0"/>
    <x v="0"/>
    <n v="43"/>
    <x v="0"/>
    <x v="8"/>
    <n v="0"/>
    <x v="0"/>
    <x v="2"/>
    <n v="753"/>
    <x v="2"/>
    <x v="0"/>
    <x v="1"/>
    <n v="109881.71"/>
    <x v="1"/>
    <x v="0"/>
    <x v="2"/>
  </r>
  <r>
    <n v="15707291"/>
    <s v="Percy"/>
    <x v="2"/>
    <x v="1"/>
    <n v="48"/>
    <x v="0"/>
    <x v="2"/>
    <n v="129250"/>
    <x v="2"/>
    <x v="2"/>
    <n v="477"/>
    <x v="4"/>
    <x v="0"/>
    <x v="0"/>
    <n v="157937.35"/>
    <x v="1"/>
    <x v="2"/>
    <x v="1"/>
  </r>
  <r>
    <n v="15583353"/>
    <s v="Floyd"/>
    <x v="1"/>
    <x v="0"/>
    <n v="45"/>
    <x v="0"/>
    <x v="6"/>
    <n v="0"/>
    <x v="0"/>
    <x v="0"/>
    <n v="610"/>
    <x v="0"/>
    <x v="0"/>
    <x v="1"/>
    <n v="38276.839999999997"/>
    <x v="0"/>
    <x v="3"/>
    <x v="2"/>
  </r>
  <r>
    <n v="15761024"/>
    <s v="Long"/>
    <x v="0"/>
    <x v="0"/>
    <n v="33"/>
    <x v="0"/>
    <x v="0"/>
    <n v="167733.51"/>
    <x v="2"/>
    <x v="2"/>
    <n v="619"/>
    <x v="0"/>
    <x v="0"/>
    <x v="0"/>
    <n v="65222.48"/>
    <x v="1"/>
    <x v="1"/>
    <x v="0"/>
  </r>
  <r>
    <n v="15630709"/>
    <s v="Castiglione"/>
    <x v="2"/>
    <x v="0"/>
    <n v="31"/>
    <x v="0"/>
    <x v="0"/>
    <n v="56116.3"/>
    <x v="1"/>
    <x v="2"/>
    <n v="619"/>
    <x v="0"/>
    <x v="1"/>
    <x v="1"/>
    <n v="2181.94"/>
    <x v="1"/>
    <x v="3"/>
    <x v="0"/>
  </r>
  <r>
    <n v="15639590"/>
    <s v="Melendez"/>
    <x v="0"/>
    <x v="0"/>
    <n v="30"/>
    <x v="0"/>
    <x v="6"/>
    <n v="141581.07999999999"/>
    <x v="2"/>
    <x v="0"/>
    <n v="758"/>
    <x v="2"/>
    <x v="0"/>
    <x v="1"/>
    <n v="156249.06"/>
    <x v="1"/>
    <x v="2"/>
    <x v="2"/>
  </r>
  <r>
    <n v="15659399"/>
    <s v="Mazzi"/>
    <x v="2"/>
    <x v="1"/>
    <n v="50"/>
    <x v="0"/>
    <x v="3"/>
    <n v="139675.07"/>
    <x v="2"/>
    <x v="2"/>
    <n v="516"/>
    <x v="1"/>
    <x v="0"/>
    <x v="1"/>
    <n v="45591.23"/>
    <x v="1"/>
    <x v="3"/>
    <x v="1"/>
  </r>
  <r>
    <n v="15567078"/>
    <s v="Kovaleva"/>
    <x v="0"/>
    <x v="0"/>
    <n v="27"/>
    <x v="1"/>
    <x v="2"/>
    <n v="66201.960000000006"/>
    <x v="1"/>
    <x v="0"/>
    <n v="789"/>
    <x v="3"/>
    <x v="0"/>
    <x v="0"/>
    <n v="79458.12"/>
    <x v="1"/>
    <x v="1"/>
    <x v="1"/>
  </r>
  <r>
    <n v="15696373"/>
    <s v="Gill"/>
    <x v="0"/>
    <x v="0"/>
    <n v="44"/>
    <x v="0"/>
    <x v="9"/>
    <n v="0"/>
    <x v="0"/>
    <x v="2"/>
    <n v="687"/>
    <x v="2"/>
    <x v="1"/>
    <x v="1"/>
    <n v="103042.2"/>
    <x v="0"/>
    <x v="0"/>
    <x v="3"/>
  </r>
  <r>
    <n v="15786617"/>
    <s v="Arcuri"/>
    <x v="2"/>
    <x v="1"/>
    <n v="34"/>
    <x v="0"/>
    <x v="6"/>
    <n v="133658.23999999999"/>
    <x v="2"/>
    <x v="0"/>
    <n v="485"/>
    <x v="4"/>
    <x v="0"/>
    <x v="1"/>
    <n v="70209.83"/>
    <x v="1"/>
    <x v="1"/>
    <x v="2"/>
  </r>
  <r>
    <n v="15657449"/>
    <s v="Chukwuma"/>
    <x v="2"/>
    <x v="1"/>
    <n v="25"/>
    <x v="1"/>
    <x v="6"/>
    <n v="136202.78"/>
    <x v="2"/>
    <x v="0"/>
    <n v="446"/>
    <x v="4"/>
    <x v="0"/>
    <x v="1"/>
    <n v="176743.51"/>
    <x v="1"/>
    <x v="4"/>
    <x v="2"/>
  </r>
  <r>
    <n v="15672594"/>
    <s v="Stevenson"/>
    <x v="0"/>
    <x v="0"/>
    <n v="60"/>
    <x v="2"/>
    <x v="10"/>
    <n v="131778.07999999999"/>
    <x v="2"/>
    <x v="0"/>
    <n v="597"/>
    <x v="1"/>
    <x v="1"/>
    <x v="1"/>
    <n v="10703.53"/>
    <x v="0"/>
    <x v="3"/>
    <x v="0"/>
  </r>
  <r>
    <n v="15714240"/>
    <s v="Ponomarev"/>
    <x v="1"/>
    <x v="1"/>
    <n v="74"/>
    <x v="2"/>
    <x v="8"/>
    <n v="0"/>
    <x v="0"/>
    <x v="2"/>
    <n v="712"/>
    <x v="2"/>
    <x v="1"/>
    <x v="1"/>
    <n v="151425.82"/>
    <x v="1"/>
    <x v="2"/>
    <x v="2"/>
  </r>
  <r>
    <n v="15782144"/>
    <s v="Gilroy"/>
    <x v="0"/>
    <x v="0"/>
    <n v="34"/>
    <x v="0"/>
    <x v="6"/>
    <n v="0"/>
    <x v="0"/>
    <x v="2"/>
    <n v="522"/>
    <x v="1"/>
    <x v="0"/>
    <x v="0"/>
    <n v="3894.34"/>
    <x v="1"/>
    <x v="3"/>
    <x v="2"/>
  </r>
  <r>
    <n v="15665008"/>
    <s v="Sidorov"/>
    <x v="2"/>
    <x v="0"/>
    <n v="26"/>
    <x v="1"/>
    <x v="2"/>
    <n v="42712.87"/>
    <x v="1"/>
    <x v="2"/>
    <n v="805"/>
    <x v="3"/>
    <x v="0"/>
    <x v="0"/>
    <n v="28861.69"/>
    <x v="1"/>
    <x v="3"/>
    <x v="1"/>
  </r>
  <r>
    <n v="15581733"/>
    <s v="Bates"/>
    <x v="0"/>
    <x v="0"/>
    <n v="28"/>
    <x v="1"/>
    <x v="4"/>
    <n v="0"/>
    <x v="0"/>
    <x v="2"/>
    <n v="781"/>
    <x v="3"/>
    <x v="0"/>
    <x v="1"/>
    <n v="177703.15"/>
    <x v="1"/>
    <x v="4"/>
    <x v="2"/>
  </r>
  <r>
    <n v="15751392"/>
    <s v="Fanucci"/>
    <x v="1"/>
    <x v="0"/>
    <n v="57"/>
    <x v="0"/>
    <x v="4"/>
    <n v="0"/>
    <x v="0"/>
    <x v="2"/>
    <n v="689"/>
    <x v="2"/>
    <x v="0"/>
    <x v="1"/>
    <n v="136649.79999999999"/>
    <x v="0"/>
    <x v="2"/>
    <x v="2"/>
  </r>
  <r>
    <n v="15785815"/>
    <s v="Toscano"/>
    <x v="2"/>
    <x v="1"/>
    <n v="31"/>
    <x v="0"/>
    <x v="1"/>
    <n v="142631.54"/>
    <x v="2"/>
    <x v="2"/>
    <n v="670"/>
    <x v="2"/>
    <x v="0"/>
    <x v="0"/>
    <n v="175894.24"/>
    <x v="1"/>
    <x v="4"/>
    <x v="0"/>
  </r>
  <r>
    <n v="15664214"/>
    <s v="Hearn"/>
    <x v="0"/>
    <x v="1"/>
    <n v="33"/>
    <x v="0"/>
    <x v="0"/>
    <n v="141204.65"/>
    <x v="2"/>
    <x v="2"/>
    <n v="670"/>
    <x v="2"/>
    <x v="0"/>
    <x v="1"/>
    <n v="76257.460000000006"/>
    <x v="1"/>
    <x v="1"/>
    <x v="0"/>
  </r>
  <r>
    <n v="15579996"/>
    <s v="Iroawuchi"/>
    <x v="2"/>
    <x v="0"/>
    <n v="25"/>
    <x v="1"/>
    <x v="3"/>
    <n v="131402.21"/>
    <x v="2"/>
    <x v="0"/>
    <n v="524"/>
    <x v="1"/>
    <x v="1"/>
    <x v="1"/>
    <n v="193668.49"/>
    <x v="1"/>
    <x v="4"/>
    <x v="1"/>
  </r>
  <r>
    <n v="15675252"/>
    <s v="Martin"/>
    <x v="1"/>
    <x v="0"/>
    <n v="39"/>
    <x v="0"/>
    <x v="6"/>
    <n v="92636.96"/>
    <x v="1"/>
    <x v="2"/>
    <n v="734"/>
    <x v="2"/>
    <x v="0"/>
    <x v="0"/>
    <n v="125671.29"/>
    <x v="1"/>
    <x v="0"/>
    <x v="2"/>
  </r>
  <r>
    <n v="15579617"/>
    <s v="Sinclair"/>
    <x v="0"/>
    <x v="0"/>
    <n v="51"/>
    <x v="0"/>
    <x v="6"/>
    <n v="0"/>
    <x v="0"/>
    <x v="2"/>
    <n v="489"/>
    <x v="4"/>
    <x v="1"/>
    <x v="0"/>
    <n v="174098.28"/>
    <x v="0"/>
    <x v="4"/>
    <x v="2"/>
  </r>
  <r>
    <n v="15593976"/>
    <s v="Swanson"/>
    <x v="2"/>
    <x v="0"/>
    <n v="31"/>
    <x v="0"/>
    <x v="8"/>
    <n v="102088.68"/>
    <x v="2"/>
    <x v="3"/>
    <n v="578"/>
    <x v="1"/>
    <x v="1"/>
    <x v="1"/>
    <n v="187866.21"/>
    <x v="0"/>
    <x v="4"/>
    <x v="2"/>
  </r>
  <r>
    <n v="15716041"/>
    <s v="Chinomso"/>
    <x v="1"/>
    <x v="1"/>
    <n v="39"/>
    <x v="0"/>
    <x v="9"/>
    <n v="0"/>
    <x v="0"/>
    <x v="2"/>
    <n v="622"/>
    <x v="0"/>
    <x v="1"/>
    <x v="0"/>
    <n v="100862.36"/>
    <x v="1"/>
    <x v="0"/>
    <x v="3"/>
  </r>
  <r>
    <n v="15654489"/>
    <s v="Fomin"/>
    <x v="0"/>
    <x v="0"/>
    <n v="38"/>
    <x v="0"/>
    <x v="2"/>
    <n v="134887.53"/>
    <x v="2"/>
    <x v="0"/>
    <n v="843"/>
    <x v="3"/>
    <x v="0"/>
    <x v="0"/>
    <n v="10804.04"/>
    <x v="1"/>
    <x v="3"/>
    <x v="1"/>
  </r>
  <r>
    <n v="15736302"/>
    <s v="McKay"/>
    <x v="0"/>
    <x v="1"/>
    <n v="48"/>
    <x v="0"/>
    <x v="4"/>
    <n v="0"/>
    <x v="0"/>
    <x v="2"/>
    <n v="687"/>
    <x v="2"/>
    <x v="0"/>
    <x v="0"/>
    <n v="170893.85"/>
    <x v="1"/>
    <x v="4"/>
    <x v="2"/>
  </r>
  <r>
    <n v="15805909"/>
    <s v="Bergamaschi"/>
    <x v="1"/>
    <x v="1"/>
    <n v="28"/>
    <x v="1"/>
    <x v="2"/>
    <n v="159900.38"/>
    <x v="2"/>
    <x v="0"/>
    <n v="700"/>
    <x v="2"/>
    <x v="1"/>
    <x v="1"/>
    <n v="22698.560000000001"/>
    <x v="1"/>
    <x v="3"/>
    <x v="1"/>
  </r>
  <r>
    <n v="15572762"/>
    <s v="Matveyeva"/>
    <x v="2"/>
    <x v="0"/>
    <n v="50"/>
    <x v="0"/>
    <x v="0"/>
    <n v="102278.79"/>
    <x v="2"/>
    <x v="2"/>
    <n v="410"/>
    <x v="4"/>
    <x v="0"/>
    <x v="1"/>
    <n v="89822.48"/>
    <x v="1"/>
    <x v="1"/>
    <x v="0"/>
  </r>
  <r>
    <n v="15724632"/>
    <s v="Madukaego"/>
    <x v="0"/>
    <x v="0"/>
    <n v="41"/>
    <x v="0"/>
    <x v="10"/>
    <n v="0"/>
    <x v="0"/>
    <x v="2"/>
    <n v="537"/>
    <x v="1"/>
    <x v="1"/>
    <x v="0"/>
    <n v="175262.49"/>
    <x v="1"/>
    <x v="4"/>
    <x v="0"/>
  </r>
  <r>
    <n v="15670416"/>
    <s v="Ferri"/>
    <x v="0"/>
    <x v="0"/>
    <n v="43"/>
    <x v="0"/>
    <x v="10"/>
    <n v="0"/>
    <x v="0"/>
    <x v="0"/>
    <n v="780"/>
    <x v="3"/>
    <x v="1"/>
    <x v="0"/>
    <n v="15705.27"/>
    <x v="1"/>
    <x v="3"/>
    <x v="0"/>
  </r>
  <r>
    <n v="15749528"/>
    <s v="Achebe"/>
    <x v="1"/>
    <x v="1"/>
    <n v="58"/>
    <x v="0"/>
    <x v="5"/>
    <n v="0"/>
    <x v="0"/>
    <x v="2"/>
    <n v="652"/>
    <x v="0"/>
    <x v="1"/>
    <x v="0"/>
    <n v="170025.43"/>
    <x v="1"/>
    <x v="4"/>
    <x v="1"/>
  </r>
  <r>
    <n v="15578783"/>
    <s v="Mai"/>
    <x v="2"/>
    <x v="1"/>
    <n v="35"/>
    <x v="0"/>
    <x v="10"/>
    <n v="76989.97"/>
    <x v="1"/>
    <x v="0"/>
    <n v="620"/>
    <x v="0"/>
    <x v="0"/>
    <x v="0"/>
    <n v="17242.79"/>
    <x v="1"/>
    <x v="3"/>
    <x v="0"/>
  </r>
  <r>
    <n v="15580719"/>
    <s v="Davis"/>
    <x v="0"/>
    <x v="0"/>
    <n v="23"/>
    <x v="1"/>
    <x v="7"/>
    <n v="0"/>
    <x v="0"/>
    <x v="2"/>
    <n v="697"/>
    <x v="2"/>
    <x v="0"/>
    <x v="0"/>
    <n v="79734.23"/>
    <x v="1"/>
    <x v="1"/>
    <x v="3"/>
  </r>
  <r>
    <n v="15656293"/>
    <s v="Davey"/>
    <x v="0"/>
    <x v="1"/>
    <n v="35"/>
    <x v="0"/>
    <x v="6"/>
    <n v="0"/>
    <x v="0"/>
    <x v="2"/>
    <n v="786"/>
    <x v="3"/>
    <x v="0"/>
    <x v="1"/>
    <n v="92712.97"/>
    <x v="1"/>
    <x v="0"/>
    <x v="2"/>
  </r>
  <r>
    <n v="15691875"/>
    <s v="Tsou"/>
    <x v="2"/>
    <x v="0"/>
    <n v="39"/>
    <x v="0"/>
    <x v="8"/>
    <n v="114491.82"/>
    <x v="2"/>
    <x v="0"/>
    <n v="850"/>
    <x v="3"/>
    <x v="0"/>
    <x v="1"/>
    <n v="99689.48"/>
    <x v="1"/>
    <x v="0"/>
    <x v="2"/>
  </r>
  <r>
    <n v="15596870"/>
    <s v="Marino"/>
    <x v="2"/>
    <x v="1"/>
    <n v="54"/>
    <x v="0"/>
    <x v="6"/>
    <n v="144768.94"/>
    <x v="2"/>
    <x v="0"/>
    <n v="749"/>
    <x v="2"/>
    <x v="0"/>
    <x v="1"/>
    <n v="93336.3"/>
    <x v="0"/>
    <x v="0"/>
    <x v="2"/>
  </r>
  <r>
    <n v="15780770"/>
    <s v="Kerr"/>
    <x v="0"/>
    <x v="1"/>
    <n v="31"/>
    <x v="0"/>
    <x v="3"/>
    <n v="145056.59"/>
    <x v="2"/>
    <x v="0"/>
    <n v="445"/>
    <x v="4"/>
    <x v="0"/>
    <x v="0"/>
    <n v="175893.53"/>
    <x v="1"/>
    <x v="4"/>
    <x v="1"/>
  </r>
  <r>
    <n v="15751491"/>
    <s v="Hsiao"/>
    <x v="2"/>
    <x v="1"/>
    <n v="50"/>
    <x v="0"/>
    <x v="6"/>
    <n v="117206.3"/>
    <x v="2"/>
    <x v="0"/>
    <n v="443"/>
    <x v="4"/>
    <x v="0"/>
    <x v="1"/>
    <n v="42840.18"/>
    <x v="0"/>
    <x v="3"/>
    <x v="2"/>
  </r>
  <r>
    <n v="15706200"/>
    <s v="Graham"/>
    <x v="2"/>
    <x v="1"/>
    <n v="41"/>
    <x v="0"/>
    <x v="0"/>
    <n v="138014.39999999999"/>
    <x v="2"/>
    <x v="2"/>
    <n v="637"/>
    <x v="0"/>
    <x v="0"/>
    <x v="1"/>
    <n v="140298.23999999999"/>
    <x v="1"/>
    <x v="2"/>
    <x v="0"/>
  </r>
  <r>
    <n v="15808674"/>
    <s v="Ejikemeifeuwa"/>
    <x v="2"/>
    <x v="0"/>
    <n v="45"/>
    <x v="0"/>
    <x v="5"/>
    <n v="128352.59"/>
    <x v="2"/>
    <x v="1"/>
    <n v="616"/>
    <x v="0"/>
    <x v="0"/>
    <x v="0"/>
    <n v="144000.59"/>
    <x v="0"/>
    <x v="2"/>
    <x v="1"/>
  </r>
  <r>
    <n v="15641411"/>
    <s v="Volkova"/>
    <x v="0"/>
    <x v="0"/>
    <n v="23"/>
    <x v="1"/>
    <x v="1"/>
    <n v="112568.31"/>
    <x v="2"/>
    <x v="0"/>
    <n v="756"/>
    <x v="2"/>
    <x v="0"/>
    <x v="0"/>
    <n v="113408.11"/>
    <x v="1"/>
    <x v="0"/>
    <x v="0"/>
  </r>
  <r>
    <n v="15764661"/>
    <s v="Wang"/>
    <x v="0"/>
    <x v="1"/>
    <n v="33"/>
    <x v="0"/>
    <x v="0"/>
    <n v="0"/>
    <x v="0"/>
    <x v="0"/>
    <n v="644"/>
    <x v="0"/>
    <x v="0"/>
    <x v="1"/>
    <n v="96420.58"/>
    <x v="1"/>
    <x v="0"/>
    <x v="0"/>
  </r>
  <r>
    <n v="15689492"/>
    <s v="Benjamin"/>
    <x v="2"/>
    <x v="1"/>
    <n v="41"/>
    <x v="0"/>
    <x v="1"/>
    <n v="176958.46"/>
    <x v="2"/>
    <x v="2"/>
    <n v="850"/>
    <x v="3"/>
    <x v="1"/>
    <x v="0"/>
    <n v="125806.3"/>
    <x v="1"/>
    <x v="0"/>
    <x v="0"/>
  </r>
  <r>
    <n v="15602405"/>
    <s v="Ryrie"/>
    <x v="2"/>
    <x v="0"/>
    <n v="38"/>
    <x v="0"/>
    <x v="9"/>
    <n v="99167.54"/>
    <x v="1"/>
    <x v="0"/>
    <n v="703"/>
    <x v="2"/>
    <x v="0"/>
    <x v="1"/>
    <n v="65720.92"/>
    <x v="1"/>
    <x v="1"/>
    <x v="3"/>
  </r>
  <r>
    <n v="15610271"/>
    <s v="Andreev"/>
    <x v="1"/>
    <x v="0"/>
    <n v="42"/>
    <x v="0"/>
    <x v="6"/>
    <n v="103210.27"/>
    <x v="2"/>
    <x v="0"/>
    <n v="684"/>
    <x v="2"/>
    <x v="0"/>
    <x v="1"/>
    <n v="31002.03"/>
    <x v="1"/>
    <x v="3"/>
    <x v="2"/>
  </r>
  <r>
    <n v="15791780"/>
    <s v="Ts'ao"/>
    <x v="2"/>
    <x v="0"/>
    <n v="48"/>
    <x v="0"/>
    <x v="7"/>
    <n v="104478.12"/>
    <x v="2"/>
    <x v="1"/>
    <n v="706"/>
    <x v="2"/>
    <x v="1"/>
    <x v="0"/>
    <n v="158248.71"/>
    <x v="0"/>
    <x v="2"/>
    <x v="3"/>
  </r>
  <r>
    <n v="15589147"/>
    <s v="Frolov"/>
    <x v="1"/>
    <x v="1"/>
    <n v="61"/>
    <x v="2"/>
    <x v="2"/>
    <n v="125921.37"/>
    <x v="2"/>
    <x v="0"/>
    <n v="580"/>
    <x v="1"/>
    <x v="0"/>
    <x v="0"/>
    <n v="94677.83"/>
    <x v="1"/>
    <x v="0"/>
    <x v="1"/>
  </r>
  <r>
    <n v="15756975"/>
    <s v="Montemayor"/>
    <x v="1"/>
    <x v="0"/>
    <n v="35"/>
    <x v="0"/>
    <x v="6"/>
    <n v="0"/>
    <x v="0"/>
    <x v="2"/>
    <n v="777"/>
    <x v="2"/>
    <x v="0"/>
    <x v="0"/>
    <n v="17257.72"/>
    <x v="1"/>
    <x v="3"/>
    <x v="2"/>
  </r>
  <r>
    <n v="15729582"/>
    <s v="Fu"/>
    <x v="2"/>
    <x v="1"/>
    <n v="48"/>
    <x v="0"/>
    <x v="6"/>
    <n v="80697.440000000002"/>
    <x v="1"/>
    <x v="0"/>
    <n v="676"/>
    <x v="2"/>
    <x v="1"/>
    <x v="1"/>
    <n v="101397.86"/>
    <x v="1"/>
    <x v="0"/>
    <x v="2"/>
  </r>
  <r>
    <n v="15742971"/>
    <s v="Whitehead"/>
    <x v="0"/>
    <x v="0"/>
    <n v="44"/>
    <x v="0"/>
    <x v="0"/>
    <n v="161887.81"/>
    <x v="2"/>
    <x v="2"/>
    <n v="708"/>
    <x v="2"/>
    <x v="0"/>
    <x v="1"/>
    <n v="84870.23"/>
    <x v="1"/>
    <x v="1"/>
    <x v="0"/>
  </r>
  <r>
    <n v="15568046"/>
    <s v="Izuchukwu"/>
    <x v="0"/>
    <x v="1"/>
    <n v="24"/>
    <x v="1"/>
    <x v="3"/>
    <n v="109558.36"/>
    <x v="2"/>
    <x v="0"/>
    <n v="809"/>
    <x v="3"/>
    <x v="0"/>
    <x v="1"/>
    <n v="183515.13"/>
    <x v="1"/>
    <x v="4"/>
    <x v="1"/>
  </r>
  <r>
    <n v="15694890"/>
    <s v="Lai"/>
    <x v="0"/>
    <x v="1"/>
    <n v="38"/>
    <x v="0"/>
    <x v="1"/>
    <n v="124271.26"/>
    <x v="2"/>
    <x v="0"/>
    <n v="588"/>
    <x v="1"/>
    <x v="0"/>
    <x v="1"/>
    <n v="75969.19"/>
    <x v="1"/>
    <x v="1"/>
    <x v="0"/>
  </r>
  <r>
    <n v="15736963"/>
    <s v="Herring"/>
    <x v="0"/>
    <x v="1"/>
    <n v="43"/>
    <x v="0"/>
    <x v="1"/>
    <n v="0"/>
    <x v="0"/>
    <x v="2"/>
    <n v="623"/>
    <x v="0"/>
    <x v="0"/>
    <x v="0"/>
    <n v="146379.29999999999"/>
    <x v="1"/>
    <x v="2"/>
    <x v="0"/>
  </r>
  <r>
    <n v="15646490"/>
    <s v="Duffy"/>
    <x v="1"/>
    <x v="1"/>
    <n v="42"/>
    <x v="0"/>
    <x v="1"/>
    <n v="190569.23"/>
    <x v="2"/>
    <x v="0"/>
    <n v="537"/>
    <x v="1"/>
    <x v="1"/>
    <x v="0"/>
    <n v="127154.8"/>
    <x v="1"/>
    <x v="0"/>
    <x v="0"/>
  </r>
  <r>
    <n v="15607314"/>
    <s v="Chiefo"/>
    <x v="1"/>
    <x v="1"/>
    <n v="53"/>
    <x v="0"/>
    <x v="0"/>
    <n v="143923.96"/>
    <x v="2"/>
    <x v="0"/>
    <n v="536"/>
    <x v="1"/>
    <x v="0"/>
    <x v="1"/>
    <n v="2019.78"/>
    <x v="0"/>
    <x v="3"/>
    <x v="0"/>
  </r>
  <r>
    <n v="15576745"/>
    <s v="Fyodorov"/>
    <x v="0"/>
    <x v="1"/>
    <n v="48"/>
    <x v="0"/>
    <x v="0"/>
    <n v="96542.16"/>
    <x v="1"/>
    <x v="2"/>
    <n v="769"/>
    <x v="2"/>
    <x v="1"/>
    <x v="0"/>
    <n v="197885.72"/>
    <x v="1"/>
    <x v="4"/>
    <x v="0"/>
  </r>
  <r>
    <n v="15669606"/>
    <s v="Chu"/>
    <x v="0"/>
    <x v="1"/>
    <n v="33"/>
    <x v="0"/>
    <x v="8"/>
    <n v="0"/>
    <x v="0"/>
    <x v="2"/>
    <n v="690"/>
    <x v="2"/>
    <x v="0"/>
    <x v="1"/>
    <n v="138017.68"/>
    <x v="1"/>
    <x v="2"/>
    <x v="2"/>
  </r>
  <r>
    <n v="15737832"/>
    <s v="Robertson"/>
    <x v="1"/>
    <x v="1"/>
    <n v="45"/>
    <x v="0"/>
    <x v="10"/>
    <n v="139825.56"/>
    <x v="2"/>
    <x v="0"/>
    <n v="771"/>
    <x v="2"/>
    <x v="1"/>
    <x v="1"/>
    <n v="170984.97"/>
    <x v="0"/>
    <x v="4"/>
    <x v="0"/>
  </r>
  <r>
    <n v="15681990"/>
    <s v="Palmerston"/>
    <x v="2"/>
    <x v="1"/>
    <n v="24"/>
    <x v="1"/>
    <x v="5"/>
    <n v="111769.14"/>
    <x v="2"/>
    <x v="2"/>
    <n v="497"/>
    <x v="4"/>
    <x v="0"/>
    <x v="1"/>
    <n v="55859.27"/>
    <x v="1"/>
    <x v="1"/>
    <x v="1"/>
  </r>
  <r>
    <n v="15758050"/>
    <s v="Madukwe"/>
    <x v="1"/>
    <x v="1"/>
    <n v="37"/>
    <x v="0"/>
    <x v="4"/>
    <n v="0"/>
    <x v="0"/>
    <x v="2"/>
    <n v="622"/>
    <x v="0"/>
    <x v="0"/>
    <x v="1"/>
    <n v="4459.5"/>
    <x v="1"/>
    <x v="3"/>
    <x v="2"/>
  </r>
  <r>
    <n v="15787848"/>
    <s v="Chinedum"/>
    <x v="1"/>
    <x v="1"/>
    <n v="30"/>
    <x v="0"/>
    <x v="9"/>
    <n v="113672.18"/>
    <x v="2"/>
    <x v="2"/>
    <n v="602"/>
    <x v="0"/>
    <x v="1"/>
    <x v="1"/>
    <n v="102135.92"/>
    <x v="1"/>
    <x v="0"/>
    <x v="3"/>
  </r>
  <r>
    <n v="15713594"/>
    <s v="French"/>
    <x v="0"/>
    <x v="0"/>
    <n v="32"/>
    <x v="0"/>
    <x v="3"/>
    <n v="147256.85999999999"/>
    <x v="2"/>
    <x v="0"/>
    <n v="543"/>
    <x v="1"/>
    <x v="0"/>
    <x v="1"/>
    <n v="112771.95"/>
    <x v="1"/>
    <x v="0"/>
    <x v="1"/>
  </r>
  <r>
    <n v="15588186"/>
    <s v="Polyakov"/>
    <x v="1"/>
    <x v="1"/>
    <n v="45"/>
    <x v="0"/>
    <x v="3"/>
    <n v="107023.03"/>
    <x v="2"/>
    <x v="0"/>
    <n v="520"/>
    <x v="1"/>
    <x v="0"/>
    <x v="1"/>
    <n v="32903.93"/>
    <x v="1"/>
    <x v="3"/>
    <x v="1"/>
  </r>
  <r>
    <n v="15786739"/>
    <s v="Clements"/>
    <x v="0"/>
    <x v="1"/>
    <n v="37"/>
    <x v="0"/>
    <x v="1"/>
    <n v="125529.55"/>
    <x v="2"/>
    <x v="0"/>
    <n v="669"/>
    <x v="2"/>
    <x v="0"/>
    <x v="0"/>
    <n v="162260.93"/>
    <x v="1"/>
    <x v="2"/>
    <x v="0"/>
  </r>
  <r>
    <n v="15699467"/>
    <s v="Connor"/>
    <x v="1"/>
    <x v="0"/>
    <n v="41"/>
    <x v="0"/>
    <x v="10"/>
    <n v="0"/>
    <x v="0"/>
    <x v="0"/>
    <n v="631"/>
    <x v="0"/>
    <x v="1"/>
    <x v="1"/>
    <n v="87959.83"/>
    <x v="1"/>
    <x v="1"/>
    <x v="0"/>
  </r>
  <r>
    <n v="15680706"/>
    <s v="Balashov"/>
    <x v="2"/>
    <x v="1"/>
    <n v="48"/>
    <x v="0"/>
    <x v="4"/>
    <n v="131834.79999999999"/>
    <x v="2"/>
    <x v="0"/>
    <n v="537"/>
    <x v="1"/>
    <x v="0"/>
    <x v="1"/>
    <n v="166476.95000000001"/>
    <x v="0"/>
    <x v="2"/>
    <x v="2"/>
  </r>
  <r>
    <n v="15645717"/>
    <s v="Avdeeva"/>
    <x v="0"/>
    <x v="1"/>
    <n v="62"/>
    <x v="2"/>
    <x v="0"/>
    <n v="0"/>
    <x v="0"/>
    <x v="2"/>
    <n v="732"/>
    <x v="2"/>
    <x v="0"/>
    <x v="0"/>
    <n v="25438.87"/>
    <x v="1"/>
    <x v="3"/>
    <x v="0"/>
  </r>
  <r>
    <n v="15748597"/>
    <s v="Chester"/>
    <x v="1"/>
    <x v="1"/>
    <n v="56"/>
    <x v="0"/>
    <x v="8"/>
    <n v="99529.7"/>
    <x v="1"/>
    <x v="0"/>
    <n v="844"/>
    <x v="3"/>
    <x v="1"/>
    <x v="0"/>
    <n v="157230.06"/>
    <x v="0"/>
    <x v="2"/>
    <x v="2"/>
  </r>
  <r>
    <n v="15773709"/>
    <s v="Hung"/>
    <x v="1"/>
    <x v="1"/>
    <n v="35"/>
    <x v="0"/>
    <x v="10"/>
    <n v="0"/>
    <x v="0"/>
    <x v="2"/>
    <n v="838"/>
    <x v="3"/>
    <x v="1"/>
    <x v="0"/>
    <n v="197305.91"/>
    <x v="1"/>
    <x v="4"/>
    <x v="0"/>
  </r>
  <r>
    <n v="15629787"/>
    <s v="Tu"/>
    <x v="0"/>
    <x v="1"/>
    <n v="27"/>
    <x v="1"/>
    <x v="7"/>
    <n v="107303.72"/>
    <x v="2"/>
    <x v="2"/>
    <n v="652"/>
    <x v="0"/>
    <x v="1"/>
    <x v="1"/>
    <n v="44435.76"/>
    <x v="1"/>
    <x v="3"/>
    <x v="3"/>
  </r>
  <r>
    <n v="15661007"/>
    <s v="Thompson"/>
    <x v="0"/>
    <x v="1"/>
    <n v="33"/>
    <x v="0"/>
    <x v="10"/>
    <n v="72783.42"/>
    <x v="1"/>
    <x v="0"/>
    <n v="660"/>
    <x v="2"/>
    <x v="1"/>
    <x v="1"/>
    <n v="181051.99"/>
    <x v="1"/>
    <x v="4"/>
    <x v="0"/>
  </r>
  <r>
    <n v="15686812"/>
    <s v="Jones"/>
    <x v="1"/>
    <x v="0"/>
    <n v="44"/>
    <x v="0"/>
    <x v="2"/>
    <n v="0"/>
    <x v="0"/>
    <x v="0"/>
    <n v="692"/>
    <x v="2"/>
    <x v="1"/>
    <x v="0"/>
    <n v="159069.37"/>
    <x v="1"/>
    <x v="2"/>
    <x v="1"/>
  </r>
  <r>
    <n v="15754113"/>
    <s v="Li"/>
    <x v="0"/>
    <x v="0"/>
    <n v="35"/>
    <x v="0"/>
    <x v="10"/>
    <n v="0"/>
    <x v="0"/>
    <x v="2"/>
    <n v="588"/>
    <x v="1"/>
    <x v="0"/>
    <x v="0"/>
    <n v="155485.24"/>
    <x v="1"/>
    <x v="2"/>
    <x v="0"/>
  </r>
  <r>
    <n v="15749489"/>
    <s v="Denisova"/>
    <x v="2"/>
    <x v="0"/>
    <n v="22"/>
    <x v="1"/>
    <x v="7"/>
    <n v="115743.6"/>
    <x v="2"/>
    <x v="0"/>
    <n v="533"/>
    <x v="1"/>
    <x v="1"/>
    <x v="1"/>
    <n v="43852.05"/>
    <x v="1"/>
    <x v="3"/>
    <x v="3"/>
  </r>
  <r>
    <n v="15574352"/>
    <s v="Clogstoun"/>
    <x v="0"/>
    <x v="1"/>
    <n v="43"/>
    <x v="0"/>
    <x v="4"/>
    <n v="161256.53"/>
    <x v="2"/>
    <x v="0"/>
    <n v="850"/>
    <x v="3"/>
    <x v="0"/>
    <x v="0"/>
    <n v="140071.57"/>
    <x v="1"/>
    <x v="2"/>
    <x v="2"/>
  </r>
  <r>
    <n v="15701281"/>
    <s v="Tan"/>
    <x v="0"/>
    <x v="1"/>
    <n v="27"/>
    <x v="1"/>
    <x v="2"/>
    <n v="0"/>
    <x v="0"/>
    <x v="2"/>
    <n v="511"/>
    <x v="1"/>
    <x v="0"/>
    <x v="0"/>
    <n v="49089.36"/>
    <x v="1"/>
    <x v="3"/>
    <x v="1"/>
  </r>
  <r>
    <n v="15811985"/>
    <s v="Power"/>
    <x v="1"/>
    <x v="1"/>
    <n v="44"/>
    <x v="0"/>
    <x v="5"/>
    <n v="0"/>
    <x v="0"/>
    <x v="2"/>
    <n v="530"/>
    <x v="1"/>
    <x v="1"/>
    <x v="1"/>
    <n v="55893.37"/>
    <x v="1"/>
    <x v="1"/>
    <x v="1"/>
  </r>
  <r>
    <n v="15713505"/>
    <s v="Harriman"/>
    <x v="0"/>
    <x v="1"/>
    <n v="31"/>
    <x v="0"/>
    <x v="1"/>
    <n v="0"/>
    <x v="0"/>
    <x v="2"/>
    <n v="554"/>
    <x v="1"/>
    <x v="1"/>
    <x v="0"/>
    <n v="192660.55"/>
    <x v="1"/>
    <x v="4"/>
    <x v="0"/>
  </r>
  <r>
    <n v="15685653"/>
    <s v="Benson"/>
    <x v="2"/>
    <x v="0"/>
    <n v="40"/>
    <x v="0"/>
    <x v="6"/>
    <n v="162261.01"/>
    <x v="2"/>
    <x v="2"/>
    <n v="585"/>
    <x v="1"/>
    <x v="0"/>
    <x v="1"/>
    <n v="137028.51"/>
    <x v="1"/>
    <x v="2"/>
    <x v="2"/>
  </r>
  <r>
    <n v="15758831"/>
    <s v="Thornton"/>
    <x v="0"/>
    <x v="1"/>
    <n v="39"/>
    <x v="0"/>
    <x v="6"/>
    <n v="74896.33"/>
    <x v="1"/>
    <x v="0"/>
    <n v="754"/>
    <x v="2"/>
    <x v="1"/>
    <x v="1"/>
    <n v="34430.160000000003"/>
    <x v="1"/>
    <x v="3"/>
    <x v="2"/>
  </r>
  <r>
    <n v="15618774"/>
    <s v="White"/>
    <x v="0"/>
    <x v="1"/>
    <n v="54"/>
    <x v="0"/>
    <x v="6"/>
    <n v="0"/>
    <x v="0"/>
    <x v="0"/>
    <n v="474"/>
    <x v="4"/>
    <x v="0"/>
    <x v="1"/>
    <n v="108409.17"/>
    <x v="0"/>
    <x v="0"/>
    <x v="2"/>
  </r>
  <r>
    <n v="15764448"/>
    <s v="Mackenzie"/>
    <x v="2"/>
    <x v="1"/>
    <n v="35"/>
    <x v="0"/>
    <x v="10"/>
    <n v="144037.6"/>
    <x v="2"/>
    <x v="0"/>
    <n v="837"/>
    <x v="3"/>
    <x v="0"/>
    <x v="1"/>
    <n v="145325.32"/>
    <x v="1"/>
    <x v="2"/>
    <x v="0"/>
  </r>
  <r>
    <n v="15611024"/>
    <s v="Kalinina"/>
    <x v="0"/>
    <x v="0"/>
    <n v="23"/>
    <x v="1"/>
    <x v="9"/>
    <n v="93522.2"/>
    <x v="1"/>
    <x v="0"/>
    <n v="567"/>
    <x v="1"/>
    <x v="1"/>
    <x v="0"/>
    <n v="81425.61"/>
    <x v="1"/>
    <x v="1"/>
    <x v="3"/>
  </r>
  <r>
    <n v="15738220"/>
    <s v="Bennet"/>
    <x v="1"/>
    <x v="1"/>
    <n v="38"/>
    <x v="0"/>
    <x v="1"/>
    <n v="0"/>
    <x v="0"/>
    <x v="2"/>
    <n v="800"/>
    <x v="3"/>
    <x v="0"/>
    <x v="1"/>
    <n v="51553.43"/>
    <x v="1"/>
    <x v="1"/>
    <x v="0"/>
  </r>
  <r>
    <n v="15805764"/>
    <s v="Hallahan"/>
    <x v="0"/>
    <x v="1"/>
    <n v="18"/>
    <x v="1"/>
    <x v="7"/>
    <n v="0"/>
    <x v="0"/>
    <x v="2"/>
    <n v="646"/>
    <x v="0"/>
    <x v="1"/>
    <x v="0"/>
    <n v="52795.15"/>
    <x v="1"/>
    <x v="1"/>
    <x v="3"/>
  </r>
  <r>
    <n v="15580487"/>
    <s v="Martin"/>
    <x v="2"/>
    <x v="1"/>
    <n v="38"/>
    <x v="0"/>
    <x v="2"/>
    <n v="106922.92"/>
    <x v="2"/>
    <x v="2"/>
    <n v="627"/>
    <x v="0"/>
    <x v="1"/>
    <x v="0"/>
    <n v="84270.09"/>
    <x v="1"/>
    <x v="1"/>
    <x v="1"/>
  </r>
  <r>
    <n v="15675787"/>
    <s v="Rivera"/>
    <x v="0"/>
    <x v="1"/>
    <n v="26"/>
    <x v="1"/>
    <x v="2"/>
    <n v="112972.57"/>
    <x v="2"/>
    <x v="0"/>
    <n v="505"/>
    <x v="1"/>
    <x v="0"/>
    <x v="1"/>
    <n v="145011.62"/>
    <x v="1"/>
    <x v="2"/>
    <x v="1"/>
  </r>
  <r>
    <n v="15583580"/>
    <s v="Chiawuotu"/>
    <x v="2"/>
    <x v="0"/>
    <n v="35"/>
    <x v="0"/>
    <x v="1"/>
    <n v="123042"/>
    <x v="2"/>
    <x v="0"/>
    <n v="566"/>
    <x v="1"/>
    <x v="0"/>
    <x v="1"/>
    <n v="66245.440000000002"/>
    <x v="0"/>
    <x v="1"/>
    <x v="0"/>
  </r>
  <r>
    <n v="15780654"/>
    <s v="Sergeyev"/>
    <x v="2"/>
    <x v="0"/>
    <n v="33"/>
    <x v="0"/>
    <x v="6"/>
    <n v="100488.92"/>
    <x v="2"/>
    <x v="2"/>
    <n v="619"/>
    <x v="0"/>
    <x v="1"/>
    <x v="0"/>
    <n v="36446.74"/>
    <x v="1"/>
    <x v="3"/>
    <x v="2"/>
  </r>
  <r>
    <n v="15695034"/>
    <s v="Christie"/>
    <x v="0"/>
    <x v="0"/>
    <n v="44"/>
    <x v="0"/>
    <x v="4"/>
    <n v="123322.15"/>
    <x v="2"/>
    <x v="0"/>
    <n v="757"/>
    <x v="2"/>
    <x v="0"/>
    <x v="1"/>
    <n v="137136.29"/>
    <x v="1"/>
    <x v="2"/>
    <x v="2"/>
  </r>
  <r>
    <n v="15805671"/>
    <s v="Louis"/>
    <x v="0"/>
    <x v="1"/>
    <n v="32"/>
    <x v="0"/>
    <x v="10"/>
    <n v="0"/>
    <x v="0"/>
    <x v="0"/>
    <n v="648"/>
    <x v="0"/>
    <x v="1"/>
    <x v="0"/>
    <n v="117323.31"/>
    <x v="1"/>
    <x v="0"/>
    <x v="0"/>
  </r>
  <r>
    <n v="15790658"/>
    <s v="Iqbal"/>
    <x v="1"/>
    <x v="1"/>
    <n v="42"/>
    <x v="0"/>
    <x v="2"/>
    <n v="68683.679999999993"/>
    <x v="1"/>
    <x v="0"/>
    <n v="621"/>
    <x v="0"/>
    <x v="0"/>
    <x v="0"/>
    <n v="74157.710000000006"/>
    <x v="1"/>
    <x v="1"/>
    <x v="1"/>
  </r>
  <r>
    <n v="15578648"/>
    <s v="Marino"/>
    <x v="2"/>
    <x v="1"/>
    <n v="49"/>
    <x v="0"/>
    <x v="5"/>
    <n v="59532.18"/>
    <x v="1"/>
    <x v="0"/>
    <n v="543"/>
    <x v="1"/>
    <x v="0"/>
    <x v="1"/>
    <n v="104253.56"/>
    <x v="1"/>
    <x v="0"/>
    <x v="1"/>
  </r>
  <r>
    <n v="15734987"/>
    <s v="Robertson"/>
    <x v="0"/>
    <x v="0"/>
    <n v="43"/>
    <x v="0"/>
    <x v="3"/>
    <n v="140260.35999999999"/>
    <x v="2"/>
    <x v="2"/>
    <n v="658"/>
    <x v="0"/>
    <x v="0"/>
    <x v="1"/>
    <n v="2748.72"/>
    <x v="1"/>
    <x v="3"/>
    <x v="1"/>
  </r>
  <r>
    <n v="15721740"/>
    <s v="Pai"/>
    <x v="2"/>
    <x v="1"/>
    <n v="50"/>
    <x v="0"/>
    <x v="3"/>
    <n v="88302.65"/>
    <x v="1"/>
    <x v="0"/>
    <n v="633"/>
    <x v="0"/>
    <x v="0"/>
    <x v="0"/>
    <n v="195937.16"/>
    <x v="1"/>
    <x v="4"/>
    <x v="1"/>
  </r>
  <r>
    <n v="15641822"/>
    <s v="Barese"/>
    <x v="0"/>
    <x v="0"/>
    <n v="19"/>
    <x v="1"/>
    <x v="1"/>
    <n v="0"/>
    <x v="0"/>
    <x v="2"/>
    <n v="648"/>
    <x v="0"/>
    <x v="1"/>
    <x v="0"/>
    <n v="22101.86"/>
    <x v="1"/>
    <x v="3"/>
    <x v="0"/>
  </r>
  <r>
    <n v="15765650"/>
    <s v="Chigolum"/>
    <x v="2"/>
    <x v="1"/>
    <n v="40"/>
    <x v="0"/>
    <x v="8"/>
    <n v="114655.58"/>
    <x v="2"/>
    <x v="0"/>
    <n v="501"/>
    <x v="1"/>
    <x v="1"/>
    <x v="1"/>
    <n v="126535.92"/>
    <x v="1"/>
    <x v="0"/>
    <x v="2"/>
  </r>
  <r>
    <n v="15788556"/>
    <s v="Trouette"/>
    <x v="0"/>
    <x v="0"/>
    <n v="42"/>
    <x v="0"/>
    <x v="4"/>
    <n v="148283.94"/>
    <x v="2"/>
    <x v="0"/>
    <n v="683"/>
    <x v="2"/>
    <x v="0"/>
    <x v="0"/>
    <n v="44692.63"/>
    <x v="0"/>
    <x v="3"/>
    <x v="2"/>
  </r>
  <r>
    <n v="15576550"/>
    <s v="Ugochukwu"/>
    <x v="1"/>
    <x v="0"/>
    <n v="38"/>
    <x v="0"/>
    <x v="1"/>
    <n v="0"/>
    <x v="0"/>
    <x v="0"/>
    <n v="619"/>
    <x v="0"/>
    <x v="0"/>
    <x v="1"/>
    <n v="112442.63"/>
    <x v="0"/>
    <x v="0"/>
    <x v="0"/>
  </r>
  <r>
    <n v="15622230"/>
    <s v="Cribb"/>
    <x v="0"/>
    <x v="0"/>
    <n v="35"/>
    <x v="0"/>
    <x v="6"/>
    <n v="0"/>
    <x v="0"/>
    <x v="2"/>
    <n v="705"/>
    <x v="2"/>
    <x v="1"/>
    <x v="0"/>
    <n v="66331.009999999995"/>
    <x v="1"/>
    <x v="1"/>
    <x v="2"/>
  </r>
  <r>
    <n v="15653937"/>
    <s v="McIntyre"/>
    <x v="2"/>
    <x v="0"/>
    <n v="53"/>
    <x v="0"/>
    <x v="1"/>
    <n v="123916.67"/>
    <x v="2"/>
    <x v="0"/>
    <n v="638"/>
    <x v="0"/>
    <x v="0"/>
    <x v="1"/>
    <n v="16657.68"/>
    <x v="0"/>
    <x v="3"/>
    <x v="0"/>
  </r>
  <r>
    <n v="15743538"/>
    <s v="Pickering"/>
    <x v="0"/>
    <x v="0"/>
    <n v="31"/>
    <x v="0"/>
    <x v="1"/>
    <n v="0"/>
    <x v="0"/>
    <x v="2"/>
    <n v="710"/>
    <x v="2"/>
    <x v="0"/>
    <x v="1"/>
    <n v="20081.3"/>
    <x v="1"/>
    <x v="3"/>
    <x v="0"/>
  </r>
  <r>
    <n v="15591740"/>
    <s v="Fletcher"/>
    <x v="0"/>
    <x v="0"/>
    <n v="54"/>
    <x v="0"/>
    <x v="4"/>
    <n v="0"/>
    <x v="0"/>
    <x v="2"/>
    <n v="590"/>
    <x v="1"/>
    <x v="0"/>
    <x v="0"/>
    <n v="93820.49"/>
    <x v="0"/>
    <x v="0"/>
    <x v="2"/>
  </r>
  <r>
    <n v="15650086"/>
    <s v="Uchenna"/>
    <x v="0"/>
    <x v="1"/>
    <n v="43"/>
    <x v="0"/>
    <x v="0"/>
    <n v="165896"/>
    <x v="2"/>
    <x v="2"/>
    <n v="725"/>
    <x v="2"/>
    <x v="0"/>
    <x v="1"/>
    <n v="130795.52"/>
    <x v="1"/>
    <x v="2"/>
    <x v="0"/>
  </r>
  <r>
    <n v="15718773"/>
    <s v="Pisano"/>
    <x v="0"/>
    <x v="0"/>
    <n v="32"/>
    <x v="0"/>
    <x v="10"/>
    <n v="0"/>
    <x v="0"/>
    <x v="2"/>
    <n v="638"/>
    <x v="0"/>
    <x v="0"/>
    <x v="1"/>
    <n v="160129.99"/>
    <x v="1"/>
    <x v="2"/>
    <x v="0"/>
  </r>
  <r>
    <n v="15615140"/>
    <s v="Corson"/>
    <x v="0"/>
    <x v="1"/>
    <n v="36"/>
    <x v="0"/>
    <x v="5"/>
    <n v="111168.97"/>
    <x v="2"/>
    <x v="0"/>
    <n v="791"/>
    <x v="3"/>
    <x v="0"/>
    <x v="0"/>
    <n v="189969.91"/>
    <x v="1"/>
    <x v="4"/>
    <x v="1"/>
  </r>
  <r>
    <n v="15644361"/>
    <s v="Hooper"/>
    <x v="0"/>
    <x v="0"/>
    <n v="40"/>
    <x v="0"/>
    <x v="1"/>
    <n v="103549.24"/>
    <x v="2"/>
    <x v="0"/>
    <n v="702"/>
    <x v="2"/>
    <x v="1"/>
    <x v="1"/>
    <n v="9712.52"/>
    <x v="0"/>
    <x v="3"/>
    <x v="0"/>
  </r>
  <r>
    <n v="15774536"/>
    <s v="He"/>
    <x v="0"/>
    <x v="0"/>
    <n v="32"/>
    <x v="0"/>
    <x v="5"/>
    <n v="0"/>
    <x v="0"/>
    <x v="2"/>
    <n v="607"/>
    <x v="0"/>
    <x v="1"/>
    <x v="1"/>
    <n v="196062.01"/>
    <x v="1"/>
    <x v="4"/>
    <x v="1"/>
  </r>
  <r>
    <n v="15618661"/>
    <s v="Chidubem"/>
    <x v="0"/>
    <x v="1"/>
    <n v="30"/>
    <x v="0"/>
    <x v="5"/>
    <n v="103804.97"/>
    <x v="2"/>
    <x v="0"/>
    <n v="535"/>
    <x v="1"/>
    <x v="0"/>
    <x v="0"/>
    <n v="125710.53"/>
    <x v="1"/>
    <x v="0"/>
    <x v="1"/>
  </r>
  <r>
    <n v="15605020"/>
    <s v="Schofield"/>
    <x v="0"/>
    <x v="1"/>
    <n v="45"/>
    <x v="0"/>
    <x v="0"/>
    <n v="165901.59"/>
    <x v="2"/>
    <x v="2"/>
    <n v="651"/>
    <x v="0"/>
    <x v="0"/>
    <x v="1"/>
    <n v="23054.51"/>
    <x v="0"/>
    <x v="3"/>
    <x v="0"/>
  </r>
  <r>
    <n v="15762134"/>
    <s v="Liang"/>
    <x v="2"/>
    <x v="1"/>
    <n v="59"/>
    <x v="0"/>
    <x v="2"/>
    <n v="119152.1"/>
    <x v="2"/>
    <x v="2"/>
    <n v="506"/>
    <x v="1"/>
    <x v="0"/>
    <x v="0"/>
    <n v="170679.74"/>
    <x v="1"/>
    <x v="4"/>
    <x v="1"/>
  </r>
  <r>
    <n v="15685279"/>
    <s v="Somadina"/>
    <x v="1"/>
    <x v="0"/>
    <n v="57"/>
    <x v="0"/>
    <x v="2"/>
    <n v="122950.31"/>
    <x v="2"/>
    <x v="0"/>
    <n v="511"/>
    <x v="1"/>
    <x v="0"/>
    <x v="0"/>
    <n v="181258.76"/>
    <x v="1"/>
    <x v="4"/>
    <x v="1"/>
  </r>
  <r>
    <n v="15582849"/>
    <s v="McIntosh"/>
    <x v="0"/>
    <x v="0"/>
    <n v="51"/>
    <x v="0"/>
    <x v="1"/>
    <n v="0"/>
    <x v="0"/>
    <x v="0"/>
    <n v="757"/>
    <x v="2"/>
    <x v="0"/>
    <x v="0"/>
    <n v="22835.13"/>
    <x v="0"/>
    <x v="3"/>
    <x v="0"/>
  </r>
  <r>
    <n v="15655410"/>
    <s v="Hinton"/>
    <x v="2"/>
    <x v="1"/>
    <n v="49"/>
    <x v="0"/>
    <x v="1"/>
    <n v="133384.66"/>
    <x v="2"/>
    <x v="0"/>
    <n v="768"/>
    <x v="2"/>
    <x v="0"/>
    <x v="1"/>
    <n v="102397.22"/>
    <x v="0"/>
    <x v="0"/>
    <x v="0"/>
  </r>
  <r>
    <n v="15649129"/>
    <s v="Sal"/>
    <x v="0"/>
    <x v="1"/>
    <n v="32"/>
    <x v="0"/>
    <x v="9"/>
    <n v="0"/>
    <x v="0"/>
    <x v="2"/>
    <n v="757"/>
    <x v="2"/>
    <x v="0"/>
    <x v="1"/>
    <n v="115950.96"/>
    <x v="1"/>
    <x v="0"/>
    <x v="3"/>
  </r>
  <r>
    <n v="15702380"/>
    <s v="De Luca"/>
    <x v="1"/>
    <x v="1"/>
    <n v="64"/>
    <x v="2"/>
    <x v="5"/>
    <n v="0"/>
    <x v="0"/>
    <x v="2"/>
    <n v="663"/>
    <x v="2"/>
    <x v="1"/>
    <x v="0"/>
    <n v="15876.52"/>
    <x v="1"/>
    <x v="3"/>
    <x v="1"/>
  </r>
  <r>
    <n v="15759067"/>
    <s v="Bromby"/>
    <x v="2"/>
    <x v="0"/>
    <n v="37"/>
    <x v="0"/>
    <x v="3"/>
    <n v="158411.95000000001"/>
    <x v="2"/>
    <x v="3"/>
    <n v="537"/>
    <x v="1"/>
    <x v="0"/>
    <x v="0"/>
    <n v="117690.58"/>
    <x v="0"/>
    <x v="0"/>
    <x v="1"/>
  </r>
  <r>
    <n v="15683027"/>
    <s v="Chang"/>
    <x v="2"/>
    <x v="1"/>
    <n v="29"/>
    <x v="1"/>
    <x v="4"/>
    <n v="122028.65"/>
    <x v="2"/>
    <x v="2"/>
    <n v="570"/>
    <x v="1"/>
    <x v="0"/>
    <x v="0"/>
    <n v="173792.77"/>
    <x v="1"/>
    <x v="4"/>
    <x v="2"/>
  </r>
  <r>
    <n v="15597487"/>
    <s v="Hunter"/>
    <x v="0"/>
    <x v="0"/>
    <n v="35"/>
    <x v="0"/>
    <x v="8"/>
    <n v="0"/>
    <x v="0"/>
    <x v="0"/>
    <n v="850"/>
    <x v="3"/>
    <x v="0"/>
    <x v="0"/>
    <n v="80992.800000000003"/>
    <x v="1"/>
    <x v="1"/>
    <x v="2"/>
  </r>
  <r>
    <n v="15763256"/>
    <s v="Sheppard"/>
    <x v="2"/>
    <x v="0"/>
    <n v="64"/>
    <x v="2"/>
    <x v="2"/>
    <n v="128751.65"/>
    <x v="2"/>
    <x v="2"/>
    <n v="661"/>
    <x v="2"/>
    <x v="0"/>
    <x v="1"/>
    <n v="189398.18"/>
    <x v="0"/>
    <x v="4"/>
    <x v="1"/>
  </r>
  <r>
    <n v="15620111"/>
    <s v="Fan"/>
    <x v="0"/>
    <x v="1"/>
    <n v="54"/>
    <x v="0"/>
    <x v="2"/>
    <n v="133436.51999999999"/>
    <x v="2"/>
    <x v="0"/>
    <n v="659"/>
    <x v="0"/>
    <x v="0"/>
    <x v="1"/>
    <n v="56787.8"/>
    <x v="1"/>
    <x v="1"/>
    <x v="1"/>
  </r>
  <r>
    <n v="15623053"/>
    <s v="Muir"/>
    <x v="1"/>
    <x v="1"/>
    <n v="40"/>
    <x v="0"/>
    <x v="0"/>
    <n v="123177.01"/>
    <x v="2"/>
    <x v="0"/>
    <n v="454"/>
    <x v="4"/>
    <x v="0"/>
    <x v="1"/>
    <n v="148309.98000000001"/>
    <x v="1"/>
    <x v="2"/>
    <x v="0"/>
  </r>
  <r>
    <n v="15595592"/>
    <s v="Lai"/>
    <x v="0"/>
    <x v="0"/>
    <n v="59"/>
    <x v="0"/>
    <x v="0"/>
    <n v="0"/>
    <x v="0"/>
    <x v="0"/>
    <n v="708"/>
    <x v="2"/>
    <x v="0"/>
    <x v="1"/>
    <n v="179673.11"/>
    <x v="0"/>
    <x v="4"/>
    <x v="0"/>
  </r>
  <r>
    <n v="15740072"/>
    <s v="Padovesi"/>
    <x v="0"/>
    <x v="0"/>
    <n v="37"/>
    <x v="0"/>
    <x v="0"/>
    <n v="120328.88"/>
    <x v="2"/>
    <x v="2"/>
    <n v="720"/>
    <x v="2"/>
    <x v="0"/>
    <x v="0"/>
    <n v="138470.21"/>
    <x v="1"/>
    <x v="2"/>
    <x v="0"/>
  </r>
  <r>
    <n v="15778005"/>
    <s v="Kemp"/>
    <x v="0"/>
    <x v="0"/>
    <n v="39"/>
    <x v="0"/>
    <x v="1"/>
    <n v="130147.98"/>
    <x v="2"/>
    <x v="0"/>
    <n v="785"/>
    <x v="3"/>
    <x v="0"/>
    <x v="1"/>
    <n v="163798.41"/>
    <x v="0"/>
    <x v="2"/>
    <x v="0"/>
  </r>
  <r>
    <n v="15583278"/>
    <s v="Greece"/>
    <x v="1"/>
    <x v="0"/>
    <n v="36"/>
    <x v="0"/>
    <x v="2"/>
    <n v="92716.96"/>
    <x v="1"/>
    <x v="0"/>
    <n v="743"/>
    <x v="2"/>
    <x v="0"/>
    <x v="0"/>
    <n v="33693.78"/>
    <x v="1"/>
    <x v="3"/>
    <x v="1"/>
  </r>
  <r>
    <n v="15601263"/>
    <s v="Young"/>
    <x v="1"/>
    <x v="0"/>
    <n v="48"/>
    <x v="0"/>
    <x v="3"/>
    <n v="0"/>
    <x v="0"/>
    <x v="2"/>
    <n v="493"/>
    <x v="4"/>
    <x v="0"/>
    <x v="1"/>
    <n v="48545.1"/>
    <x v="1"/>
    <x v="3"/>
    <x v="1"/>
  </r>
  <r>
    <n v="15709222"/>
    <s v="Chukwueloka"/>
    <x v="1"/>
    <x v="1"/>
    <n v="34"/>
    <x v="0"/>
    <x v="6"/>
    <n v="0"/>
    <x v="0"/>
    <x v="0"/>
    <n v="557"/>
    <x v="1"/>
    <x v="1"/>
    <x v="0"/>
    <n v="123427.98"/>
    <x v="1"/>
    <x v="0"/>
    <x v="2"/>
  </r>
  <r>
    <n v="15713949"/>
    <s v="Woods"/>
    <x v="0"/>
    <x v="1"/>
    <n v="40"/>
    <x v="0"/>
    <x v="1"/>
    <n v="76914.210000000006"/>
    <x v="1"/>
    <x v="0"/>
    <n v="850"/>
    <x v="3"/>
    <x v="0"/>
    <x v="1"/>
    <n v="174183.44"/>
    <x v="1"/>
    <x v="4"/>
    <x v="0"/>
  </r>
  <r>
    <n v="15717706"/>
    <s v="Forbes"/>
    <x v="0"/>
    <x v="0"/>
    <n v="32"/>
    <x v="0"/>
    <x v="6"/>
    <n v="106045.92"/>
    <x v="2"/>
    <x v="2"/>
    <n v="799"/>
    <x v="3"/>
    <x v="0"/>
    <x v="0"/>
    <n v="17938"/>
    <x v="1"/>
    <x v="3"/>
    <x v="2"/>
  </r>
  <r>
    <n v="15756071"/>
    <s v="Kang"/>
    <x v="0"/>
    <x v="1"/>
    <n v="34"/>
    <x v="0"/>
    <x v="1"/>
    <n v="103133.26"/>
    <x v="2"/>
    <x v="0"/>
    <n v="756"/>
    <x v="2"/>
    <x v="0"/>
    <x v="0"/>
    <n v="90059.04"/>
    <x v="1"/>
    <x v="0"/>
    <x v="0"/>
  </r>
  <r>
    <n v="15696564"/>
    <s v="Nweke"/>
    <x v="0"/>
    <x v="1"/>
    <n v="38"/>
    <x v="0"/>
    <x v="10"/>
    <n v="145974.79"/>
    <x v="2"/>
    <x v="2"/>
    <n v="752"/>
    <x v="2"/>
    <x v="0"/>
    <x v="0"/>
    <n v="137694.23000000001"/>
    <x v="1"/>
    <x v="2"/>
    <x v="0"/>
  </r>
  <r>
    <n v="15657637"/>
    <s v="Ts'ui"/>
    <x v="1"/>
    <x v="0"/>
    <n v="36"/>
    <x v="0"/>
    <x v="6"/>
    <n v="0"/>
    <x v="0"/>
    <x v="1"/>
    <n v="696"/>
    <x v="2"/>
    <x v="0"/>
    <x v="1"/>
    <n v="65039.9"/>
    <x v="1"/>
    <x v="1"/>
    <x v="2"/>
  </r>
  <r>
    <n v="15755863"/>
    <s v="Milano"/>
    <x v="1"/>
    <x v="0"/>
    <n v="49"/>
    <x v="0"/>
    <x v="1"/>
    <n v="0"/>
    <x v="0"/>
    <x v="2"/>
    <n v="630"/>
    <x v="0"/>
    <x v="1"/>
    <x v="0"/>
    <n v="162858.29"/>
    <x v="1"/>
    <x v="2"/>
    <x v="0"/>
  </r>
  <r>
    <n v="15719858"/>
    <s v="Chao"/>
    <x v="1"/>
    <x v="0"/>
    <n v="38"/>
    <x v="0"/>
    <x v="9"/>
    <n v="0"/>
    <x v="0"/>
    <x v="2"/>
    <n v="659"/>
    <x v="0"/>
    <x v="0"/>
    <x v="0"/>
    <n v="35701.06"/>
    <x v="1"/>
    <x v="3"/>
    <x v="3"/>
  </r>
  <r>
    <n v="15688876"/>
    <s v="Wan"/>
    <x v="1"/>
    <x v="1"/>
    <n v="39"/>
    <x v="0"/>
    <x v="9"/>
    <n v="0"/>
    <x v="0"/>
    <x v="2"/>
    <n v="685"/>
    <x v="2"/>
    <x v="0"/>
    <x v="0"/>
    <n v="18826.060000000001"/>
    <x v="1"/>
    <x v="3"/>
    <x v="3"/>
  </r>
  <r>
    <n v="15698528"/>
    <s v="Napolitani"/>
    <x v="1"/>
    <x v="0"/>
    <n v="31"/>
    <x v="0"/>
    <x v="6"/>
    <n v="0"/>
    <x v="0"/>
    <x v="0"/>
    <n v="599"/>
    <x v="1"/>
    <x v="0"/>
    <x v="0"/>
    <n v="130086.47"/>
    <x v="0"/>
    <x v="2"/>
    <x v="2"/>
  </r>
  <r>
    <n v="15770345"/>
    <s v="Kovaleva"/>
    <x v="1"/>
    <x v="0"/>
    <n v="31"/>
    <x v="0"/>
    <x v="1"/>
    <n v="139183.06"/>
    <x v="2"/>
    <x v="0"/>
    <n v="559"/>
    <x v="1"/>
    <x v="1"/>
    <x v="0"/>
    <n v="143360.56"/>
    <x v="1"/>
    <x v="2"/>
    <x v="0"/>
  </r>
  <r>
    <n v="15761506"/>
    <s v="Russell"/>
    <x v="1"/>
    <x v="1"/>
    <n v="19"/>
    <x v="1"/>
    <x v="8"/>
    <n v="0"/>
    <x v="0"/>
    <x v="2"/>
    <n v="615"/>
    <x v="0"/>
    <x v="0"/>
    <x v="1"/>
    <n v="159920.92000000001"/>
    <x v="1"/>
    <x v="2"/>
    <x v="2"/>
  </r>
  <r>
    <n v="15716619"/>
    <s v="Chiebuka"/>
    <x v="2"/>
    <x v="0"/>
    <n v="36"/>
    <x v="0"/>
    <x v="6"/>
    <n v="74974.89"/>
    <x v="1"/>
    <x v="0"/>
    <n v="580"/>
    <x v="1"/>
    <x v="0"/>
    <x v="0"/>
    <n v="12099.67"/>
    <x v="1"/>
    <x v="3"/>
    <x v="2"/>
  </r>
  <r>
    <n v="15788367"/>
    <s v="Ellis"/>
    <x v="1"/>
    <x v="1"/>
    <n v="44"/>
    <x v="0"/>
    <x v="5"/>
    <n v="61691.45"/>
    <x v="1"/>
    <x v="0"/>
    <n v="487"/>
    <x v="4"/>
    <x v="0"/>
    <x v="0"/>
    <n v="53087.98"/>
    <x v="1"/>
    <x v="1"/>
    <x v="1"/>
  </r>
  <r>
    <n v="15709451"/>
    <s v="Gordon"/>
    <x v="2"/>
    <x v="0"/>
    <n v="35"/>
    <x v="0"/>
    <x v="1"/>
    <n v="121952.75"/>
    <x v="2"/>
    <x v="2"/>
    <n v="646"/>
    <x v="0"/>
    <x v="0"/>
    <x v="0"/>
    <n v="142839.82"/>
    <x v="1"/>
    <x v="2"/>
    <x v="0"/>
  </r>
  <r>
    <n v="15640421"/>
    <s v="Conway"/>
    <x v="0"/>
    <x v="0"/>
    <n v="35"/>
    <x v="0"/>
    <x v="3"/>
    <n v="0"/>
    <x v="0"/>
    <x v="0"/>
    <n v="811"/>
    <x v="3"/>
    <x v="0"/>
    <x v="0"/>
    <n v="178.19"/>
    <x v="1"/>
    <x v="3"/>
    <x v="1"/>
  </r>
  <r>
    <n v="15580068"/>
    <s v="Buccho"/>
    <x v="1"/>
    <x v="1"/>
    <n v="35"/>
    <x v="0"/>
    <x v="8"/>
    <n v="0"/>
    <x v="0"/>
    <x v="2"/>
    <n v="526"/>
    <x v="1"/>
    <x v="0"/>
    <x v="0"/>
    <n v="105618.14"/>
    <x v="1"/>
    <x v="0"/>
    <x v="2"/>
  </r>
  <r>
    <n v="15677123"/>
    <s v="Aksyonova"/>
    <x v="1"/>
    <x v="1"/>
    <n v="37"/>
    <x v="0"/>
    <x v="3"/>
    <n v="0"/>
    <x v="0"/>
    <x v="2"/>
    <n v="767"/>
    <x v="2"/>
    <x v="0"/>
    <x v="0"/>
    <n v="24734.25"/>
    <x v="1"/>
    <x v="3"/>
    <x v="1"/>
  </r>
  <r>
    <n v="15619801"/>
    <s v="Batty"/>
    <x v="0"/>
    <x v="0"/>
    <n v="33"/>
    <x v="0"/>
    <x v="1"/>
    <n v="80107.83"/>
    <x v="1"/>
    <x v="2"/>
    <n v="548"/>
    <x v="1"/>
    <x v="1"/>
    <x v="0"/>
    <n v="82245.67"/>
    <x v="1"/>
    <x v="1"/>
    <x v="0"/>
  </r>
  <r>
    <n v="15582246"/>
    <s v="Rowe"/>
    <x v="1"/>
    <x v="0"/>
    <n v="45"/>
    <x v="0"/>
    <x v="0"/>
    <n v="0"/>
    <x v="0"/>
    <x v="2"/>
    <n v="737"/>
    <x v="2"/>
    <x v="1"/>
    <x v="0"/>
    <n v="177695.67"/>
    <x v="1"/>
    <x v="4"/>
    <x v="0"/>
  </r>
  <r>
    <n v="15711843"/>
    <s v="Pisani"/>
    <x v="2"/>
    <x v="1"/>
    <n v="40"/>
    <x v="0"/>
    <x v="1"/>
    <n v="147856.82"/>
    <x v="2"/>
    <x v="1"/>
    <n v="613"/>
    <x v="0"/>
    <x v="1"/>
    <x v="1"/>
    <n v="107961.11"/>
    <x v="0"/>
    <x v="0"/>
    <x v="0"/>
  </r>
  <r>
    <n v="15680046"/>
    <s v="Onochie"/>
    <x v="1"/>
    <x v="1"/>
    <n v="36"/>
    <x v="0"/>
    <x v="2"/>
    <n v="0"/>
    <x v="0"/>
    <x v="2"/>
    <n v="711"/>
    <x v="2"/>
    <x v="0"/>
    <x v="1"/>
    <n v="55207.41"/>
    <x v="1"/>
    <x v="1"/>
    <x v="1"/>
  </r>
  <r>
    <n v="15804131"/>
    <s v="Farmer"/>
    <x v="1"/>
    <x v="0"/>
    <n v="53"/>
    <x v="0"/>
    <x v="3"/>
    <n v="65407.16"/>
    <x v="1"/>
    <x v="2"/>
    <n v="850"/>
    <x v="3"/>
    <x v="1"/>
    <x v="1"/>
    <n v="182633.63"/>
    <x v="0"/>
    <x v="4"/>
    <x v="1"/>
  </r>
  <r>
    <n v="15722611"/>
    <s v="Cameron"/>
    <x v="0"/>
    <x v="0"/>
    <n v="53"/>
    <x v="0"/>
    <x v="2"/>
    <n v="114233.18"/>
    <x v="2"/>
    <x v="0"/>
    <n v="752"/>
    <x v="2"/>
    <x v="0"/>
    <x v="0"/>
    <n v="51587.040000000001"/>
    <x v="1"/>
    <x v="1"/>
    <x v="1"/>
  </r>
  <r>
    <n v="15729224"/>
    <s v="Jennings"/>
    <x v="0"/>
    <x v="0"/>
    <n v="37"/>
    <x v="0"/>
    <x v="8"/>
    <n v="0"/>
    <x v="0"/>
    <x v="2"/>
    <n v="710"/>
    <x v="2"/>
    <x v="0"/>
    <x v="1"/>
    <n v="115403.31"/>
    <x v="1"/>
    <x v="0"/>
    <x v="2"/>
  </r>
  <r>
    <n v="15811588"/>
    <s v="Eluemuno"/>
    <x v="1"/>
    <x v="0"/>
    <n v="53"/>
    <x v="0"/>
    <x v="3"/>
    <n v="187602.18"/>
    <x v="2"/>
    <x v="0"/>
    <n v="664"/>
    <x v="2"/>
    <x v="0"/>
    <x v="1"/>
    <n v="186392.99"/>
    <x v="0"/>
    <x v="4"/>
    <x v="1"/>
  </r>
  <r>
    <n v="15702138"/>
    <s v="Swift"/>
    <x v="0"/>
    <x v="0"/>
    <n v="22"/>
    <x v="1"/>
    <x v="6"/>
    <n v="156834.34"/>
    <x v="2"/>
    <x v="0"/>
    <n v="510"/>
    <x v="1"/>
    <x v="1"/>
    <x v="1"/>
    <n v="44374.44"/>
    <x v="1"/>
    <x v="3"/>
    <x v="2"/>
  </r>
  <r>
    <n v="15749799"/>
    <s v="Pisani"/>
    <x v="0"/>
    <x v="0"/>
    <n v="34"/>
    <x v="0"/>
    <x v="0"/>
    <n v="0"/>
    <x v="0"/>
    <x v="2"/>
    <n v="577"/>
    <x v="1"/>
    <x v="0"/>
    <x v="0"/>
    <n v="84033.35"/>
    <x v="1"/>
    <x v="1"/>
    <x v="0"/>
  </r>
  <r>
    <n v="15752885"/>
    <s v="Nnonso"/>
    <x v="0"/>
    <x v="1"/>
    <n v="42"/>
    <x v="0"/>
    <x v="1"/>
    <n v="157498.9"/>
    <x v="2"/>
    <x v="0"/>
    <n v="529"/>
    <x v="1"/>
    <x v="0"/>
    <x v="0"/>
    <n v="82276.62"/>
    <x v="1"/>
    <x v="1"/>
    <x v="0"/>
  </r>
  <r>
    <n v="15674932"/>
    <s v="Cameron"/>
    <x v="1"/>
    <x v="0"/>
    <n v="44"/>
    <x v="0"/>
    <x v="9"/>
    <n v="0"/>
    <x v="0"/>
    <x v="2"/>
    <n v="757"/>
    <x v="2"/>
    <x v="0"/>
    <x v="1"/>
    <n v="177528.92"/>
    <x v="1"/>
    <x v="4"/>
    <x v="3"/>
  </r>
  <r>
    <n v="15743828"/>
    <s v="Stevens"/>
    <x v="0"/>
    <x v="1"/>
    <n v="41"/>
    <x v="0"/>
    <x v="0"/>
    <n v="0"/>
    <x v="0"/>
    <x v="0"/>
    <n v="691"/>
    <x v="2"/>
    <x v="0"/>
    <x v="0"/>
    <n v="56850.92"/>
    <x v="0"/>
    <x v="1"/>
    <x v="0"/>
  </r>
  <r>
    <n v="15642022"/>
    <s v="Zito"/>
    <x v="1"/>
    <x v="1"/>
    <n v="34"/>
    <x v="0"/>
    <x v="2"/>
    <n v="0"/>
    <x v="0"/>
    <x v="0"/>
    <n v="621"/>
    <x v="0"/>
    <x v="1"/>
    <x v="1"/>
    <n v="47972.65"/>
    <x v="1"/>
    <x v="3"/>
    <x v="1"/>
  </r>
  <r>
    <n v="15746461"/>
    <s v="Taylor"/>
    <x v="1"/>
    <x v="1"/>
    <n v="35"/>
    <x v="0"/>
    <x v="0"/>
    <n v="0"/>
    <x v="0"/>
    <x v="2"/>
    <n v="709"/>
    <x v="2"/>
    <x v="0"/>
    <x v="1"/>
    <n v="104982.39"/>
    <x v="1"/>
    <x v="0"/>
    <x v="0"/>
  </r>
  <r>
    <n v="15809991"/>
    <s v="Ferrari"/>
    <x v="1"/>
    <x v="1"/>
    <n v="19"/>
    <x v="1"/>
    <x v="4"/>
    <n v="130274.22"/>
    <x v="2"/>
    <x v="0"/>
    <n v="756"/>
    <x v="2"/>
    <x v="0"/>
    <x v="0"/>
    <n v="133535.29"/>
    <x v="1"/>
    <x v="2"/>
    <x v="2"/>
  </r>
  <r>
    <n v="15787322"/>
    <s v="Yeh"/>
    <x v="0"/>
    <x v="0"/>
    <n v="41"/>
    <x v="0"/>
    <x v="5"/>
    <n v="0"/>
    <x v="0"/>
    <x v="0"/>
    <n v="788"/>
    <x v="3"/>
    <x v="0"/>
    <x v="0"/>
    <n v="25571.37"/>
    <x v="1"/>
    <x v="3"/>
    <x v="1"/>
  </r>
  <r>
    <n v="15575498"/>
    <s v="Gould"/>
    <x v="0"/>
    <x v="0"/>
    <n v="39"/>
    <x v="0"/>
    <x v="8"/>
    <n v="149379.66"/>
    <x v="2"/>
    <x v="2"/>
    <n v="705"/>
    <x v="2"/>
    <x v="0"/>
    <x v="1"/>
    <n v="96075.55"/>
    <x v="1"/>
    <x v="0"/>
    <x v="2"/>
  </r>
  <r>
    <n v="15691387"/>
    <s v="Agafonova"/>
    <x v="0"/>
    <x v="1"/>
    <n v="29"/>
    <x v="1"/>
    <x v="9"/>
    <n v="0"/>
    <x v="0"/>
    <x v="0"/>
    <n v="483"/>
    <x v="4"/>
    <x v="0"/>
    <x v="0"/>
    <n v="81634.45"/>
    <x v="1"/>
    <x v="1"/>
    <x v="3"/>
  </r>
  <r>
    <n v="15765457"/>
    <s v="Fowler"/>
    <x v="1"/>
    <x v="1"/>
    <n v="35"/>
    <x v="0"/>
    <x v="1"/>
    <n v="100829.94"/>
    <x v="2"/>
    <x v="0"/>
    <n v="719"/>
    <x v="2"/>
    <x v="0"/>
    <x v="0"/>
    <n v="165008.97"/>
    <x v="1"/>
    <x v="2"/>
    <x v="0"/>
  </r>
  <r>
    <n v="15666173"/>
    <s v="Chidumaga"/>
    <x v="2"/>
    <x v="0"/>
    <n v="32"/>
    <x v="0"/>
    <x v="1"/>
    <n v="96408.98"/>
    <x v="1"/>
    <x v="0"/>
    <n v="793"/>
    <x v="3"/>
    <x v="0"/>
    <x v="0"/>
    <n v="138191.81"/>
    <x v="1"/>
    <x v="2"/>
    <x v="0"/>
  </r>
  <r>
    <n v="15627377"/>
    <s v="Sabbatini"/>
    <x v="0"/>
    <x v="1"/>
    <n v="41"/>
    <x v="0"/>
    <x v="5"/>
    <n v="0"/>
    <x v="0"/>
    <x v="2"/>
    <n v="593"/>
    <x v="1"/>
    <x v="0"/>
    <x v="0"/>
    <n v="99136.49"/>
    <x v="1"/>
    <x v="0"/>
    <x v="1"/>
  </r>
  <r>
    <n v="15656683"/>
    <s v="Johnson"/>
    <x v="0"/>
    <x v="1"/>
    <n v="52"/>
    <x v="0"/>
    <x v="1"/>
    <n v="0"/>
    <x v="0"/>
    <x v="0"/>
    <n v="551"/>
    <x v="1"/>
    <x v="1"/>
    <x v="1"/>
    <n v="63584.55"/>
    <x v="0"/>
    <x v="1"/>
    <x v="0"/>
  </r>
  <r>
    <n v="15679810"/>
    <s v="Chapman"/>
    <x v="0"/>
    <x v="1"/>
    <n v="39"/>
    <x v="0"/>
    <x v="5"/>
    <n v="0"/>
    <x v="0"/>
    <x v="2"/>
    <n v="690"/>
    <x v="2"/>
    <x v="0"/>
    <x v="1"/>
    <n v="160532.88"/>
    <x v="1"/>
    <x v="2"/>
    <x v="1"/>
  </r>
  <r>
    <n v="15606310"/>
    <s v="Birk"/>
    <x v="0"/>
    <x v="1"/>
    <n v="71"/>
    <x v="2"/>
    <x v="8"/>
    <n v="149105.07999999999"/>
    <x v="2"/>
    <x v="0"/>
    <n v="823"/>
    <x v="3"/>
    <x v="1"/>
    <x v="0"/>
    <n v="162683.06"/>
    <x v="1"/>
    <x v="2"/>
    <x v="2"/>
  </r>
  <r>
    <n v="15756871"/>
    <s v="Capon"/>
    <x v="1"/>
    <x v="1"/>
    <n v="39"/>
    <x v="0"/>
    <x v="6"/>
    <n v="0"/>
    <x v="0"/>
    <x v="0"/>
    <n v="512"/>
    <x v="1"/>
    <x v="0"/>
    <x v="1"/>
    <n v="134878.19"/>
    <x v="1"/>
    <x v="2"/>
    <x v="2"/>
  </r>
  <r>
    <n v="15610002"/>
    <s v="Chidubem"/>
    <x v="1"/>
    <x v="1"/>
    <n v="41"/>
    <x v="0"/>
    <x v="8"/>
    <n v="0"/>
    <x v="0"/>
    <x v="2"/>
    <n v="802"/>
    <x v="3"/>
    <x v="0"/>
    <x v="0"/>
    <n v="134626.29999999999"/>
    <x v="1"/>
    <x v="2"/>
    <x v="2"/>
  </r>
  <r>
    <n v="15567802"/>
    <s v="Childs"/>
    <x v="1"/>
    <x v="0"/>
    <n v="34"/>
    <x v="0"/>
    <x v="0"/>
    <n v="0"/>
    <x v="0"/>
    <x v="2"/>
    <n v="450"/>
    <x v="4"/>
    <x v="0"/>
    <x v="1"/>
    <n v="175480.93"/>
    <x v="1"/>
    <x v="4"/>
    <x v="0"/>
  </r>
  <r>
    <n v="15745452"/>
    <s v="Sun"/>
    <x v="2"/>
    <x v="1"/>
    <n v="41"/>
    <x v="0"/>
    <x v="1"/>
    <n v="90218.11"/>
    <x v="1"/>
    <x v="0"/>
    <n v="651"/>
    <x v="0"/>
    <x v="0"/>
    <x v="1"/>
    <n v="174337.68"/>
    <x v="1"/>
    <x v="4"/>
    <x v="0"/>
  </r>
  <r>
    <n v="15617252"/>
    <s v="Lung"/>
    <x v="0"/>
    <x v="0"/>
    <n v="33"/>
    <x v="0"/>
    <x v="1"/>
    <n v="87347.7"/>
    <x v="1"/>
    <x v="0"/>
    <n v="697"/>
    <x v="2"/>
    <x v="0"/>
    <x v="1"/>
    <n v="172524.51"/>
    <x v="1"/>
    <x v="4"/>
    <x v="0"/>
  </r>
  <r>
    <n v="15753248"/>
    <s v="Tao"/>
    <x v="0"/>
    <x v="1"/>
    <n v="28"/>
    <x v="1"/>
    <x v="0"/>
    <n v="0"/>
    <x v="0"/>
    <x v="2"/>
    <n v="611"/>
    <x v="0"/>
    <x v="1"/>
    <x v="1"/>
    <n v="25395.83"/>
    <x v="1"/>
    <x v="3"/>
    <x v="0"/>
  </r>
  <r>
    <n v="15610755"/>
    <s v="Napolitano"/>
    <x v="0"/>
    <x v="0"/>
    <n v="33"/>
    <x v="0"/>
    <x v="10"/>
    <n v="137811.75"/>
    <x v="2"/>
    <x v="0"/>
    <n v="643"/>
    <x v="0"/>
    <x v="0"/>
    <x v="0"/>
    <n v="184856.89"/>
    <x v="1"/>
    <x v="4"/>
    <x v="0"/>
  </r>
  <r>
    <n v="15662238"/>
    <s v="Davis"/>
    <x v="0"/>
    <x v="1"/>
    <n v="37"/>
    <x v="0"/>
    <x v="6"/>
    <n v="105563"/>
    <x v="2"/>
    <x v="0"/>
    <n v="822"/>
    <x v="3"/>
    <x v="0"/>
    <x v="1"/>
    <n v="182624.93"/>
    <x v="1"/>
    <x v="4"/>
    <x v="2"/>
  </r>
  <r>
    <n v="15799186"/>
    <s v="Sagese"/>
    <x v="0"/>
    <x v="1"/>
    <n v="38"/>
    <x v="0"/>
    <x v="4"/>
    <n v="0"/>
    <x v="0"/>
    <x v="2"/>
    <n v="632"/>
    <x v="0"/>
    <x v="1"/>
    <x v="1"/>
    <n v="192505.62"/>
    <x v="1"/>
    <x v="4"/>
    <x v="2"/>
  </r>
  <r>
    <n v="15686941"/>
    <s v="Hutchinson"/>
    <x v="1"/>
    <x v="0"/>
    <n v="26"/>
    <x v="1"/>
    <x v="3"/>
    <n v="0"/>
    <x v="0"/>
    <x v="2"/>
    <n v="575"/>
    <x v="1"/>
    <x v="0"/>
    <x v="1"/>
    <n v="112507.63"/>
    <x v="1"/>
    <x v="0"/>
    <x v="1"/>
  </r>
  <r>
    <n v="15601172"/>
    <s v="Nelson"/>
    <x v="0"/>
    <x v="1"/>
    <n v="31"/>
    <x v="0"/>
    <x v="5"/>
    <n v="91125.75"/>
    <x v="1"/>
    <x v="0"/>
    <n v="672"/>
    <x v="2"/>
    <x v="0"/>
    <x v="1"/>
    <n v="177295.92"/>
    <x v="1"/>
    <x v="4"/>
    <x v="1"/>
  </r>
  <r>
    <n v="15723858"/>
    <s v="Schiavone"/>
    <x v="1"/>
    <x v="1"/>
    <n v="39"/>
    <x v="0"/>
    <x v="6"/>
    <n v="0"/>
    <x v="0"/>
    <x v="2"/>
    <n v="517"/>
    <x v="1"/>
    <x v="1"/>
    <x v="0"/>
    <n v="12465.51"/>
    <x v="1"/>
    <x v="3"/>
    <x v="2"/>
  </r>
  <r>
    <n v="15615896"/>
    <s v="Chienezie"/>
    <x v="1"/>
    <x v="1"/>
    <n v="39"/>
    <x v="0"/>
    <x v="2"/>
    <n v="0"/>
    <x v="0"/>
    <x v="2"/>
    <n v="621"/>
    <x v="0"/>
    <x v="0"/>
    <x v="1"/>
    <n v="36122.959999999999"/>
    <x v="1"/>
    <x v="3"/>
    <x v="1"/>
  </r>
  <r>
    <n v="15737647"/>
    <s v="Obioma"/>
    <x v="2"/>
    <x v="0"/>
    <n v="77"/>
    <x v="2"/>
    <x v="5"/>
    <n v="135120.56"/>
    <x v="2"/>
    <x v="0"/>
    <n v="775"/>
    <x v="2"/>
    <x v="0"/>
    <x v="1"/>
    <n v="37836.639999999999"/>
    <x v="1"/>
    <x v="3"/>
    <x v="1"/>
  </r>
  <r>
    <n v="15582841"/>
    <s v="Butusov"/>
    <x v="0"/>
    <x v="1"/>
    <n v="29"/>
    <x v="1"/>
    <x v="2"/>
    <n v="0"/>
    <x v="0"/>
    <x v="2"/>
    <n v="600"/>
    <x v="0"/>
    <x v="1"/>
    <x v="0"/>
    <n v="34747.43"/>
    <x v="1"/>
    <x v="3"/>
    <x v="1"/>
  </r>
  <r>
    <n v="15760090"/>
    <s v="Pisano"/>
    <x v="0"/>
    <x v="1"/>
    <n v="28"/>
    <x v="1"/>
    <x v="3"/>
    <n v="0"/>
    <x v="0"/>
    <x v="2"/>
    <n v="640"/>
    <x v="0"/>
    <x v="0"/>
    <x v="0"/>
    <n v="131097.9"/>
    <x v="1"/>
    <x v="2"/>
    <x v="1"/>
  </r>
  <r>
    <n v="15588587"/>
    <s v="Stetson"/>
    <x v="0"/>
    <x v="0"/>
    <n v="36"/>
    <x v="0"/>
    <x v="1"/>
    <n v="86837.95"/>
    <x v="1"/>
    <x v="0"/>
    <n v="752"/>
    <x v="2"/>
    <x v="0"/>
    <x v="0"/>
    <n v="105280.55"/>
    <x v="1"/>
    <x v="0"/>
    <x v="0"/>
  </r>
  <r>
    <n v="15683157"/>
    <s v="Waring"/>
    <x v="0"/>
    <x v="1"/>
    <n v="26"/>
    <x v="1"/>
    <x v="4"/>
    <n v="100446.57"/>
    <x v="2"/>
    <x v="0"/>
    <n v="613"/>
    <x v="0"/>
    <x v="1"/>
    <x v="0"/>
    <n v="149653.81"/>
    <x v="1"/>
    <x v="2"/>
    <x v="2"/>
  </r>
  <r>
    <n v="15694209"/>
    <s v="Fanucci"/>
    <x v="0"/>
    <x v="0"/>
    <n v="32"/>
    <x v="0"/>
    <x v="6"/>
    <n v="0"/>
    <x v="0"/>
    <x v="2"/>
    <n v="484"/>
    <x v="4"/>
    <x v="0"/>
    <x v="0"/>
    <n v="139390.99"/>
    <x v="1"/>
    <x v="2"/>
    <x v="2"/>
  </r>
  <r>
    <n v="15655875"/>
    <s v="Thao"/>
    <x v="0"/>
    <x v="0"/>
    <n v="33"/>
    <x v="0"/>
    <x v="6"/>
    <n v="0"/>
    <x v="0"/>
    <x v="2"/>
    <n v="511"/>
    <x v="1"/>
    <x v="0"/>
    <x v="1"/>
    <n v="132436.71"/>
    <x v="1"/>
    <x v="2"/>
    <x v="2"/>
  </r>
  <r>
    <n v="15805704"/>
    <s v="Murphy"/>
    <x v="0"/>
    <x v="0"/>
    <n v="32"/>
    <x v="0"/>
    <x v="0"/>
    <n v="0"/>
    <x v="0"/>
    <x v="3"/>
    <n v="745"/>
    <x v="2"/>
    <x v="1"/>
    <x v="0"/>
    <n v="179705.13"/>
    <x v="0"/>
    <x v="4"/>
    <x v="0"/>
  </r>
  <r>
    <n v="15744789"/>
    <s v="McConnell"/>
    <x v="1"/>
    <x v="0"/>
    <n v="32"/>
    <x v="0"/>
    <x v="5"/>
    <n v="114512.59"/>
    <x v="2"/>
    <x v="0"/>
    <n v="786"/>
    <x v="3"/>
    <x v="0"/>
    <x v="1"/>
    <n v="15796.66"/>
    <x v="1"/>
    <x v="3"/>
    <x v="1"/>
  </r>
  <r>
    <n v="15799357"/>
    <s v="Armfield"/>
    <x v="0"/>
    <x v="1"/>
    <n v="35"/>
    <x v="0"/>
    <x v="8"/>
    <n v="136364.46"/>
    <x v="2"/>
    <x v="0"/>
    <n v="727"/>
    <x v="2"/>
    <x v="1"/>
    <x v="1"/>
    <n v="142754.71"/>
    <x v="1"/>
    <x v="2"/>
    <x v="2"/>
  </r>
  <r>
    <n v="15726153"/>
    <s v="Fanucci"/>
    <x v="0"/>
    <x v="1"/>
    <n v="31"/>
    <x v="0"/>
    <x v="8"/>
    <n v="106260.67"/>
    <x v="2"/>
    <x v="0"/>
    <n v="622"/>
    <x v="0"/>
    <x v="0"/>
    <x v="0"/>
    <n v="2578.4299999999998"/>
    <x v="1"/>
    <x v="3"/>
    <x v="2"/>
  </r>
  <r>
    <n v="15713346"/>
    <s v="Panina"/>
    <x v="0"/>
    <x v="1"/>
    <n v="24"/>
    <x v="1"/>
    <x v="7"/>
    <n v="146126.75"/>
    <x v="2"/>
    <x v="0"/>
    <n v="794"/>
    <x v="3"/>
    <x v="0"/>
    <x v="0"/>
    <n v="88992.05"/>
    <x v="1"/>
    <x v="1"/>
    <x v="3"/>
  </r>
  <r>
    <n v="15665053"/>
    <s v="Nixon"/>
    <x v="1"/>
    <x v="1"/>
    <n v="52"/>
    <x v="0"/>
    <x v="4"/>
    <n v="111284.53"/>
    <x v="2"/>
    <x v="0"/>
    <n v="636"/>
    <x v="0"/>
    <x v="1"/>
    <x v="0"/>
    <n v="32936.44"/>
    <x v="0"/>
    <x v="3"/>
    <x v="2"/>
  </r>
  <r>
    <n v="15592379"/>
    <s v="Walker"/>
    <x v="1"/>
    <x v="0"/>
    <n v="42"/>
    <x v="0"/>
    <x v="9"/>
    <n v="121056.63"/>
    <x v="2"/>
    <x v="2"/>
    <n v="741"/>
    <x v="2"/>
    <x v="0"/>
    <x v="1"/>
    <n v="39122.58"/>
    <x v="1"/>
    <x v="3"/>
    <x v="3"/>
  </r>
  <r>
    <n v="15692599"/>
    <s v="Chiemela"/>
    <x v="0"/>
    <x v="1"/>
    <n v="34"/>
    <x v="0"/>
    <x v="8"/>
    <n v="128270.56"/>
    <x v="2"/>
    <x v="0"/>
    <n v="687"/>
    <x v="2"/>
    <x v="0"/>
    <x v="1"/>
    <n v="191092.62"/>
    <x v="1"/>
    <x v="4"/>
    <x v="2"/>
  </r>
  <r>
    <n v="15620758"/>
    <s v="Martel"/>
    <x v="1"/>
    <x v="1"/>
    <n v="30"/>
    <x v="0"/>
    <x v="4"/>
    <n v="0"/>
    <x v="0"/>
    <x v="2"/>
    <n v="660"/>
    <x v="2"/>
    <x v="0"/>
    <x v="1"/>
    <n v="129149.06"/>
    <x v="1"/>
    <x v="0"/>
    <x v="2"/>
  </r>
  <r>
    <n v="15637428"/>
    <s v="Briggs"/>
    <x v="0"/>
    <x v="1"/>
    <n v="35"/>
    <x v="0"/>
    <x v="3"/>
    <n v="0"/>
    <x v="0"/>
    <x v="2"/>
    <n v="660"/>
    <x v="2"/>
    <x v="0"/>
    <x v="1"/>
    <n v="13218.6"/>
    <x v="1"/>
    <x v="3"/>
    <x v="1"/>
  </r>
  <r>
    <n v="15808389"/>
    <s v="Iheatu"/>
    <x v="0"/>
    <x v="0"/>
    <n v="79"/>
    <x v="2"/>
    <x v="3"/>
    <n v="0"/>
    <x v="0"/>
    <x v="0"/>
    <n v="617"/>
    <x v="0"/>
    <x v="0"/>
    <x v="0"/>
    <n v="160589.18"/>
    <x v="1"/>
    <x v="2"/>
    <x v="1"/>
  </r>
  <r>
    <n v="15807003"/>
    <s v="Jennings"/>
    <x v="0"/>
    <x v="1"/>
    <n v="32"/>
    <x v="0"/>
    <x v="7"/>
    <n v="191775.65"/>
    <x v="2"/>
    <x v="0"/>
    <n v="762"/>
    <x v="2"/>
    <x v="0"/>
    <x v="1"/>
    <n v="179657.83"/>
    <x v="1"/>
    <x v="4"/>
    <x v="3"/>
  </r>
  <r>
    <n v="15702912"/>
    <s v="Ch'en"/>
    <x v="1"/>
    <x v="0"/>
    <n v="35"/>
    <x v="0"/>
    <x v="0"/>
    <n v="0"/>
    <x v="0"/>
    <x v="0"/>
    <n v="752"/>
    <x v="2"/>
    <x v="0"/>
    <x v="1"/>
    <n v="44335.54"/>
    <x v="0"/>
    <x v="3"/>
    <x v="0"/>
  </r>
  <r>
    <n v="15590623"/>
    <s v="Kovalyov"/>
    <x v="1"/>
    <x v="1"/>
    <n v="34"/>
    <x v="0"/>
    <x v="4"/>
    <n v="85141.79"/>
    <x v="1"/>
    <x v="2"/>
    <n v="561"/>
    <x v="1"/>
    <x v="0"/>
    <x v="0"/>
    <n v="29217.37"/>
    <x v="1"/>
    <x v="3"/>
    <x v="2"/>
  </r>
  <r>
    <n v="15728078"/>
    <s v="Yeh"/>
    <x v="0"/>
    <x v="1"/>
    <n v="26"/>
    <x v="1"/>
    <x v="7"/>
    <n v="126392.18"/>
    <x v="2"/>
    <x v="0"/>
    <n v="609"/>
    <x v="0"/>
    <x v="1"/>
    <x v="0"/>
    <n v="43651.49"/>
    <x v="1"/>
    <x v="3"/>
    <x v="3"/>
  </r>
  <r>
    <n v="15708256"/>
    <s v="Chien"/>
    <x v="0"/>
    <x v="1"/>
    <n v="28"/>
    <x v="1"/>
    <x v="6"/>
    <n v="0"/>
    <x v="0"/>
    <x v="2"/>
    <n v="803"/>
    <x v="3"/>
    <x v="0"/>
    <x v="1"/>
    <n v="159654"/>
    <x v="1"/>
    <x v="2"/>
    <x v="2"/>
  </r>
  <r>
    <n v="15582335"/>
    <s v="Brown"/>
    <x v="0"/>
    <x v="0"/>
    <n v="40"/>
    <x v="0"/>
    <x v="9"/>
    <n v="129860.37"/>
    <x v="2"/>
    <x v="0"/>
    <n v="556"/>
    <x v="1"/>
    <x v="1"/>
    <x v="1"/>
    <n v="17992.939999999999"/>
    <x v="1"/>
    <x v="3"/>
    <x v="3"/>
  </r>
  <r>
    <n v="15649150"/>
    <s v="Buddicom"/>
    <x v="0"/>
    <x v="0"/>
    <n v="53"/>
    <x v="0"/>
    <x v="8"/>
    <n v="127642.44"/>
    <x v="2"/>
    <x v="0"/>
    <n v="531"/>
    <x v="1"/>
    <x v="0"/>
    <x v="1"/>
    <n v="141501.45000000001"/>
    <x v="0"/>
    <x v="2"/>
    <x v="2"/>
  </r>
  <r>
    <n v="15691647"/>
    <s v="McGregor"/>
    <x v="0"/>
    <x v="0"/>
    <n v="35"/>
    <x v="0"/>
    <x v="0"/>
    <n v="0"/>
    <x v="0"/>
    <x v="2"/>
    <n v="411"/>
    <x v="4"/>
    <x v="0"/>
    <x v="0"/>
    <n v="93825.78"/>
    <x v="1"/>
    <x v="0"/>
    <x v="0"/>
  </r>
  <r>
    <n v="15668270"/>
    <s v="Thompson"/>
    <x v="2"/>
    <x v="0"/>
    <n v="44"/>
    <x v="0"/>
    <x v="8"/>
    <n v="125584.17"/>
    <x v="2"/>
    <x v="2"/>
    <n v="587"/>
    <x v="1"/>
    <x v="0"/>
    <x v="0"/>
    <n v="41852.239999999998"/>
    <x v="0"/>
    <x v="3"/>
    <x v="2"/>
  </r>
  <r>
    <n v="15624820"/>
    <s v="Ross"/>
    <x v="1"/>
    <x v="1"/>
    <n v="56"/>
    <x v="0"/>
    <x v="3"/>
    <n v="50911.21"/>
    <x v="1"/>
    <x v="1"/>
    <n v="683"/>
    <x v="2"/>
    <x v="1"/>
    <x v="1"/>
    <n v="97629.31"/>
    <x v="0"/>
    <x v="0"/>
    <x v="1"/>
  </r>
  <r>
    <n v="15736254"/>
    <s v="Ch'ang"/>
    <x v="0"/>
    <x v="1"/>
    <n v="29"/>
    <x v="1"/>
    <x v="0"/>
    <n v="91955.61"/>
    <x v="1"/>
    <x v="0"/>
    <n v="654"/>
    <x v="0"/>
    <x v="0"/>
    <x v="1"/>
    <n v="37065.660000000003"/>
    <x v="1"/>
    <x v="3"/>
    <x v="0"/>
  </r>
  <r>
    <n v="15720814"/>
    <s v="Warren"/>
    <x v="2"/>
    <x v="0"/>
    <n v="36"/>
    <x v="0"/>
    <x v="0"/>
    <n v="84266.44"/>
    <x v="1"/>
    <x v="2"/>
    <n v="670"/>
    <x v="2"/>
    <x v="1"/>
    <x v="1"/>
    <n v="38614.69"/>
    <x v="1"/>
    <x v="3"/>
    <x v="0"/>
  </r>
  <r>
    <n v="15642997"/>
    <s v="Uspenskaya"/>
    <x v="0"/>
    <x v="0"/>
    <n v="36"/>
    <x v="0"/>
    <x v="0"/>
    <n v="147149.59"/>
    <x v="2"/>
    <x v="0"/>
    <n v="655"/>
    <x v="0"/>
    <x v="0"/>
    <x v="0"/>
    <n v="87816.86"/>
    <x v="1"/>
    <x v="1"/>
    <x v="0"/>
  </r>
  <r>
    <n v="15693200"/>
    <s v="King"/>
    <x v="0"/>
    <x v="0"/>
    <n v="36"/>
    <x v="0"/>
    <x v="3"/>
    <n v="0"/>
    <x v="0"/>
    <x v="2"/>
    <n v="752"/>
    <x v="2"/>
    <x v="0"/>
    <x v="1"/>
    <n v="184866.86"/>
    <x v="1"/>
    <x v="4"/>
    <x v="1"/>
  </r>
  <r>
    <n v="15624596"/>
    <s v="Trentini"/>
    <x v="0"/>
    <x v="0"/>
    <n v="23"/>
    <x v="1"/>
    <x v="8"/>
    <n v="104822.45"/>
    <x v="2"/>
    <x v="0"/>
    <n v="534"/>
    <x v="1"/>
    <x v="1"/>
    <x v="0"/>
    <n v="160176.47"/>
    <x v="1"/>
    <x v="2"/>
    <x v="2"/>
  </r>
  <r>
    <n v="15807167"/>
    <s v="Konovalova"/>
    <x v="0"/>
    <x v="1"/>
    <n v="42"/>
    <x v="0"/>
    <x v="1"/>
    <n v="146766.72"/>
    <x v="2"/>
    <x v="2"/>
    <n v="635"/>
    <x v="0"/>
    <x v="1"/>
    <x v="0"/>
    <n v="164357.1"/>
    <x v="1"/>
    <x v="2"/>
    <x v="0"/>
  </r>
  <r>
    <n v="15660301"/>
    <s v="Dellucci"/>
    <x v="2"/>
    <x v="1"/>
    <n v="70"/>
    <x v="2"/>
    <x v="5"/>
    <n v="148745.92000000001"/>
    <x v="2"/>
    <x v="2"/>
    <n v="491"/>
    <x v="4"/>
    <x v="0"/>
    <x v="0"/>
    <n v="17818.330000000002"/>
    <x v="1"/>
    <x v="3"/>
    <x v="1"/>
  </r>
  <r>
    <n v="15593094"/>
    <s v="Goddard"/>
    <x v="0"/>
    <x v="1"/>
    <n v="27"/>
    <x v="1"/>
    <x v="9"/>
    <n v="0"/>
    <x v="0"/>
    <x v="0"/>
    <n v="516"/>
    <x v="1"/>
    <x v="0"/>
    <x v="1"/>
    <n v="142680.64000000001"/>
    <x v="0"/>
    <x v="2"/>
    <x v="3"/>
  </r>
  <r>
    <n v="15618239"/>
    <s v="Neumann"/>
    <x v="0"/>
    <x v="0"/>
    <n v="48"/>
    <x v="0"/>
    <x v="10"/>
    <n v="0"/>
    <x v="0"/>
    <x v="0"/>
    <n v="530"/>
    <x v="1"/>
    <x v="0"/>
    <x v="1"/>
    <n v="85081.09"/>
    <x v="1"/>
    <x v="1"/>
    <x v="0"/>
  </r>
  <r>
    <n v="15574137"/>
    <s v="Ch'in"/>
    <x v="1"/>
    <x v="1"/>
    <n v="35"/>
    <x v="0"/>
    <x v="6"/>
    <n v="0"/>
    <x v="0"/>
    <x v="2"/>
    <n v="687"/>
    <x v="2"/>
    <x v="0"/>
    <x v="0"/>
    <n v="176450.19"/>
    <x v="1"/>
    <x v="4"/>
    <x v="2"/>
  </r>
  <r>
    <n v="15614740"/>
    <s v="Walters"/>
    <x v="0"/>
    <x v="0"/>
    <n v="41"/>
    <x v="0"/>
    <x v="5"/>
    <n v="135203.81"/>
    <x v="2"/>
    <x v="2"/>
    <n v="684"/>
    <x v="2"/>
    <x v="0"/>
    <x v="0"/>
    <n v="121967.88"/>
    <x v="1"/>
    <x v="0"/>
    <x v="1"/>
  </r>
  <r>
    <n v="15574071"/>
    <s v="Muravyova"/>
    <x v="2"/>
    <x v="1"/>
    <n v="23"/>
    <x v="1"/>
    <x v="0"/>
    <n v="93301.97"/>
    <x v="1"/>
    <x v="2"/>
    <n v="706"/>
    <x v="2"/>
    <x v="1"/>
    <x v="0"/>
    <n v="127187.04"/>
    <x v="1"/>
    <x v="0"/>
    <x v="0"/>
  </r>
  <r>
    <n v="15671148"/>
    <s v="Barry"/>
    <x v="2"/>
    <x v="1"/>
    <n v="33"/>
    <x v="0"/>
    <x v="8"/>
    <n v="96341"/>
    <x v="1"/>
    <x v="2"/>
    <n v="490"/>
    <x v="4"/>
    <x v="1"/>
    <x v="1"/>
    <n v="108313.34"/>
    <x v="1"/>
    <x v="0"/>
    <x v="2"/>
  </r>
  <r>
    <n v="15721921"/>
    <s v="Woolnough"/>
    <x v="0"/>
    <x v="1"/>
    <n v="44"/>
    <x v="0"/>
    <x v="2"/>
    <n v="165326.20000000001"/>
    <x v="2"/>
    <x v="0"/>
    <n v="796"/>
    <x v="3"/>
    <x v="0"/>
    <x v="0"/>
    <n v="57205.55"/>
    <x v="1"/>
    <x v="1"/>
    <x v="1"/>
  </r>
  <r>
    <n v="15717995"/>
    <s v="Keen"/>
    <x v="0"/>
    <x v="1"/>
    <n v="27"/>
    <x v="1"/>
    <x v="10"/>
    <n v="0"/>
    <x v="0"/>
    <x v="2"/>
    <n v="849"/>
    <x v="3"/>
    <x v="1"/>
    <x v="0"/>
    <n v="157891.85999999999"/>
    <x v="1"/>
    <x v="2"/>
    <x v="0"/>
  </r>
  <r>
    <n v="15632050"/>
    <s v="Liebe"/>
    <x v="0"/>
    <x v="0"/>
    <n v="41"/>
    <x v="0"/>
    <x v="7"/>
    <n v="99786.2"/>
    <x v="1"/>
    <x v="0"/>
    <n v="779"/>
    <x v="2"/>
    <x v="0"/>
    <x v="1"/>
    <n v="86927.53"/>
    <x v="1"/>
    <x v="1"/>
    <x v="3"/>
  </r>
  <r>
    <n v="15647111"/>
    <s v="White"/>
    <x v="1"/>
    <x v="0"/>
    <n v="22"/>
    <x v="1"/>
    <x v="4"/>
    <n v="114440.24"/>
    <x v="2"/>
    <x v="0"/>
    <n v="794"/>
    <x v="3"/>
    <x v="0"/>
    <x v="0"/>
    <n v="107753.07"/>
    <x v="1"/>
    <x v="0"/>
    <x v="2"/>
  </r>
  <r>
    <n v="15759991"/>
    <s v="Hunter"/>
    <x v="1"/>
    <x v="1"/>
    <n v="36"/>
    <x v="0"/>
    <x v="4"/>
    <n v="141573.54999999999"/>
    <x v="2"/>
    <x v="0"/>
    <n v="748"/>
    <x v="2"/>
    <x v="0"/>
    <x v="1"/>
    <n v="82158.14"/>
    <x v="1"/>
    <x v="1"/>
    <x v="2"/>
  </r>
  <r>
    <n v="15790204"/>
    <s v="Myers"/>
    <x v="1"/>
    <x v="0"/>
    <n v="22"/>
    <x v="1"/>
    <x v="9"/>
    <n v="0"/>
    <x v="0"/>
    <x v="0"/>
    <n v="663"/>
    <x v="2"/>
    <x v="0"/>
    <x v="1"/>
    <n v="29135.89"/>
    <x v="0"/>
    <x v="3"/>
    <x v="3"/>
  </r>
  <r>
    <n v="15686780"/>
    <s v="Rogova"/>
    <x v="1"/>
    <x v="0"/>
    <n v="55"/>
    <x v="0"/>
    <x v="1"/>
    <n v="133676.65"/>
    <x v="2"/>
    <x v="0"/>
    <n v="645"/>
    <x v="0"/>
    <x v="1"/>
    <x v="0"/>
    <n v="17095.490000000002"/>
    <x v="1"/>
    <x v="3"/>
    <x v="0"/>
  </r>
  <r>
    <n v="15640491"/>
    <s v="Raff"/>
    <x v="0"/>
    <x v="0"/>
    <n v="33"/>
    <x v="0"/>
    <x v="7"/>
    <n v="147493.70000000001"/>
    <x v="2"/>
    <x v="2"/>
    <n v="464"/>
    <x v="4"/>
    <x v="0"/>
    <x v="1"/>
    <n v="100447.53"/>
    <x v="1"/>
    <x v="0"/>
    <x v="3"/>
  </r>
  <r>
    <n v="15783225"/>
    <s v="Cocci"/>
    <x v="0"/>
    <x v="1"/>
    <n v="54"/>
    <x v="0"/>
    <x v="9"/>
    <n v="0"/>
    <x v="0"/>
    <x v="0"/>
    <n v="737"/>
    <x v="2"/>
    <x v="0"/>
    <x v="1"/>
    <n v="83470.399999999994"/>
    <x v="0"/>
    <x v="1"/>
    <x v="3"/>
  </r>
  <r>
    <n v="15734438"/>
    <s v="Kanayochukwu"/>
    <x v="0"/>
    <x v="0"/>
    <n v="29"/>
    <x v="1"/>
    <x v="4"/>
    <n v="0"/>
    <x v="0"/>
    <x v="2"/>
    <n v="590"/>
    <x v="1"/>
    <x v="0"/>
    <x v="1"/>
    <n v="121846.81"/>
    <x v="1"/>
    <x v="0"/>
    <x v="2"/>
  </r>
  <r>
    <n v="15688760"/>
    <s v="Obialo"/>
    <x v="2"/>
    <x v="0"/>
    <n v="37"/>
    <x v="0"/>
    <x v="6"/>
    <n v="95022.57"/>
    <x v="1"/>
    <x v="0"/>
    <n v="522"/>
    <x v="1"/>
    <x v="0"/>
    <x v="0"/>
    <n v="129107.59"/>
    <x v="1"/>
    <x v="0"/>
    <x v="2"/>
  </r>
  <r>
    <n v="15768124"/>
    <s v="Liu"/>
    <x v="0"/>
    <x v="0"/>
    <n v="34"/>
    <x v="0"/>
    <x v="6"/>
    <n v="0"/>
    <x v="0"/>
    <x v="0"/>
    <n v="648"/>
    <x v="0"/>
    <x v="0"/>
    <x v="1"/>
    <n v="54726.43"/>
    <x v="1"/>
    <x v="1"/>
    <x v="2"/>
  </r>
  <r>
    <n v="15661330"/>
    <s v="Gilbert"/>
    <x v="0"/>
    <x v="1"/>
    <n v="37"/>
    <x v="0"/>
    <x v="5"/>
    <n v="0"/>
    <x v="0"/>
    <x v="0"/>
    <n v="754"/>
    <x v="2"/>
    <x v="0"/>
    <x v="0"/>
    <n v="116141.72"/>
    <x v="1"/>
    <x v="0"/>
    <x v="1"/>
  </r>
  <r>
    <n v="15781272"/>
    <s v="Coles"/>
    <x v="0"/>
    <x v="1"/>
    <n v="50"/>
    <x v="0"/>
    <x v="4"/>
    <n v="149713.60999999999"/>
    <x v="2"/>
    <x v="1"/>
    <n v="669"/>
    <x v="2"/>
    <x v="0"/>
    <x v="0"/>
    <n v="124872.42"/>
    <x v="0"/>
    <x v="0"/>
    <x v="2"/>
  </r>
  <r>
    <n v="15573888"/>
    <s v="Ponomaryov"/>
    <x v="2"/>
    <x v="0"/>
    <n v="43"/>
    <x v="0"/>
    <x v="1"/>
    <n v="107963.38"/>
    <x v="2"/>
    <x v="0"/>
    <n v="648"/>
    <x v="0"/>
    <x v="1"/>
    <x v="1"/>
    <n v="186438.86"/>
    <x v="0"/>
    <x v="4"/>
    <x v="0"/>
  </r>
  <r>
    <n v="15575858"/>
    <s v="Bergamaschi"/>
    <x v="0"/>
    <x v="1"/>
    <n v="40"/>
    <x v="0"/>
    <x v="6"/>
    <n v="0"/>
    <x v="0"/>
    <x v="2"/>
    <n v="763"/>
    <x v="2"/>
    <x v="0"/>
    <x v="1"/>
    <n v="134281.10999999999"/>
    <x v="1"/>
    <x v="2"/>
    <x v="2"/>
  </r>
  <r>
    <n v="15645937"/>
    <s v="Guerin"/>
    <x v="1"/>
    <x v="1"/>
    <n v="32"/>
    <x v="0"/>
    <x v="6"/>
    <n v="0"/>
    <x v="0"/>
    <x v="0"/>
    <n v="790"/>
    <x v="3"/>
    <x v="0"/>
    <x v="1"/>
    <n v="91044.47"/>
    <x v="1"/>
    <x v="0"/>
    <x v="2"/>
  </r>
  <r>
    <n v="15702337"/>
    <s v="Sinclair"/>
    <x v="0"/>
    <x v="1"/>
    <n v="37"/>
    <x v="0"/>
    <x v="3"/>
    <n v="0"/>
    <x v="0"/>
    <x v="2"/>
    <n v="581"/>
    <x v="1"/>
    <x v="0"/>
    <x v="0"/>
    <n v="74320.75"/>
    <x v="1"/>
    <x v="1"/>
    <x v="1"/>
  </r>
  <r>
    <n v="15764537"/>
    <s v="Dominguez"/>
    <x v="0"/>
    <x v="1"/>
    <n v="43"/>
    <x v="0"/>
    <x v="2"/>
    <n v="0"/>
    <x v="0"/>
    <x v="2"/>
    <n v="703"/>
    <x v="2"/>
    <x v="0"/>
    <x v="1"/>
    <n v="9704.66"/>
    <x v="1"/>
    <x v="3"/>
    <x v="1"/>
  </r>
  <r>
    <n v="15619616"/>
    <s v="Costa"/>
    <x v="0"/>
    <x v="0"/>
    <n v="33"/>
    <x v="0"/>
    <x v="9"/>
    <n v="102017.25"/>
    <x v="2"/>
    <x v="2"/>
    <n v="571"/>
    <x v="1"/>
    <x v="1"/>
    <x v="1"/>
    <n v="128600.49"/>
    <x v="1"/>
    <x v="0"/>
    <x v="3"/>
  </r>
  <r>
    <n v="15585133"/>
    <s v="Wei"/>
    <x v="1"/>
    <x v="0"/>
    <n v="27"/>
    <x v="1"/>
    <x v="2"/>
    <n v="0"/>
    <x v="0"/>
    <x v="2"/>
    <n v="657"/>
    <x v="0"/>
    <x v="1"/>
    <x v="1"/>
    <n v="6468.24"/>
    <x v="1"/>
    <x v="3"/>
    <x v="1"/>
  </r>
  <r>
    <n v="15573971"/>
    <s v="Mills"/>
    <x v="0"/>
    <x v="1"/>
    <n v="44"/>
    <x v="0"/>
    <x v="3"/>
    <n v="0"/>
    <x v="0"/>
    <x v="2"/>
    <n v="737"/>
    <x v="2"/>
    <x v="1"/>
    <x v="1"/>
    <n v="57898.58"/>
    <x v="1"/>
    <x v="1"/>
    <x v="1"/>
  </r>
  <r>
    <n v="15579433"/>
    <s v="Pugh"/>
    <x v="1"/>
    <x v="1"/>
    <n v="29"/>
    <x v="1"/>
    <x v="2"/>
    <n v="96674.55"/>
    <x v="1"/>
    <x v="2"/>
    <n v="793"/>
    <x v="3"/>
    <x v="1"/>
    <x v="1"/>
    <n v="192120.66"/>
    <x v="1"/>
    <x v="4"/>
    <x v="1"/>
  </r>
  <r>
    <n v="15777045"/>
    <s v="Price"/>
    <x v="1"/>
    <x v="0"/>
    <n v="44"/>
    <x v="0"/>
    <x v="6"/>
    <n v="81811.710000000006"/>
    <x v="1"/>
    <x v="0"/>
    <n v="783"/>
    <x v="3"/>
    <x v="0"/>
    <x v="1"/>
    <n v="164213.53"/>
    <x v="0"/>
    <x v="2"/>
    <x v="2"/>
  </r>
  <r>
    <n v="15611580"/>
    <s v="Wood"/>
    <x v="1"/>
    <x v="1"/>
    <n v="33"/>
    <x v="0"/>
    <x v="4"/>
    <n v="79281.61"/>
    <x v="1"/>
    <x v="0"/>
    <n v="751"/>
    <x v="2"/>
    <x v="0"/>
    <x v="1"/>
    <n v="117547.76"/>
    <x v="1"/>
    <x v="0"/>
    <x v="2"/>
  </r>
  <r>
    <n v="15614778"/>
    <s v="Robertson"/>
    <x v="0"/>
    <x v="1"/>
    <n v="31"/>
    <x v="0"/>
    <x v="5"/>
    <n v="0"/>
    <x v="0"/>
    <x v="2"/>
    <n v="579"/>
    <x v="1"/>
    <x v="0"/>
    <x v="1"/>
    <n v="26149.25"/>
    <x v="1"/>
    <x v="3"/>
    <x v="1"/>
  </r>
  <r>
    <n v="15771750"/>
    <s v="Sawtell"/>
    <x v="2"/>
    <x v="0"/>
    <n v="36"/>
    <x v="0"/>
    <x v="7"/>
    <n v="122314.39"/>
    <x v="2"/>
    <x v="0"/>
    <n v="655"/>
    <x v="0"/>
    <x v="0"/>
    <x v="1"/>
    <n v="9181.66"/>
    <x v="1"/>
    <x v="3"/>
    <x v="3"/>
  </r>
  <r>
    <n v="15593280"/>
    <s v="Yuryeva"/>
    <x v="2"/>
    <x v="1"/>
    <n v="43"/>
    <x v="0"/>
    <x v="2"/>
    <n v="140733.74"/>
    <x v="2"/>
    <x v="0"/>
    <n v="614"/>
    <x v="0"/>
    <x v="0"/>
    <x v="0"/>
    <n v="166588.76"/>
    <x v="1"/>
    <x v="2"/>
    <x v="1"/>
  </r>
  <r>
    <n v="15569274"/>
    <s v="Pisano"/>
    <x v="2"/>
    <x v="1"/>
    <n v="49"/>
    <x v="0"/>
    <x v="0"/>
    <n v="116933.11"/>
    <x v="2"/>
    <x v="0"/>
    <n v="678"/>
    <x v="2"/>
    <x v="0"/>
    <x v="1"/>
    <n v="195053.58"/>
    <x v="0"/>
    <x v="4"/>
    <x v="0"/>
  </r>
  <r>
    <n v="15654408"/>
    <s v="Kharitonova"/>
    <x v="1"/>
    <x v="1"/>
    <n v="41"/>
    <x v="0"/>
    <x v="8"/>
    <n v="165445.04"/>
    <x v="2"/>
    <x v="2"/>
    <n v="562"/>
    <x v="1"/>
    <x v="0"/>
    <x v="1"/>
    <n v="85787.31"/>
    <x v="1"/>
    <x v="1"/>
    <x v="2"/>
  </r>
  <r>
    <n v="15657468"/>
    <s v="Simmons"/>
    <x v="2"/>
    <x v="0"/>
    <n v="53"/>
    <x v="0"/>
    <x v="8"/>
    <n v="123805.03"/>
    <x v="2"/>
    <x v="0"/>
    <n v="711"/>
    <x v="2"/>
    <x v="0"/>
    <x v="1"/>
    <n v="102428.51"/>
    <x v="1"/>
    <x v="0"/>
    <x v="2"/>
  </r>
  <r>
    <n v="15614213"/>
    <s v="Muramats"/>
    <x v="0"/>
    <x v="1"/>
    <n v="37"/>
    <x v="0"/>
    <x v="10"/>
    <n v="107548.94"/>
    <x v="2"/>
    <x v="0"/>
    <n v="620"/>
    <x v="0"/>
    <x v="0"/>
    <x v="1"/>
    <n v="71175.94"/>
    <x v="1"/>
    <x v="1"/>
    <x v="0"/>
  </r>
  <r>
    <n v="15589869"/>
    <s v="Tang"/>
    <x v="0"/>
    <x v="1"/>
    <n v="49"/>
    <x v="0"/>
    <x v="9"/>
    <n v="111634.29"/>
    <x v="2"/>
    <x v="2"/>
    <n v="437"/>
    <x v="4"/>
    <x v="1"/>
    <x v="0"/>
    <n v="166440.32000000001"/>
    <x v="1"/>
    <x v="2"/>
    <x v="3"/>
  </r>
  <r>
    <n v="15693205"/>
    <s v="Peng"/>
    <x v="2"/>
    <x v="0"/>
    <n v="41"/>
    <x v="0"/>
    <x v="2"/>
    <n v="109153.96"/>
    <x v="2"/>
    <x v="1"/>
    <n v="691"/>
    <x v="2"/>
    <x v="0"/>
    <x v="0"/>
    <n v="148848.76"/>
    <x v="0"/>
    <x v="2"/>
    <x v="1"/>
  </r>
  <r>
    <n v="15797113"/>
    <s v="Bevan"/>
    <x v="1"/>
    <x v="0"/>
    <n v="34"/>
    <x v="0"/>
    <x v="4"/>
    <n v="0"/>
    <x v="0"/>
    <x v="2"/>
    <n v="552"/>
    <x v="1"/>
    <x v="0"/>
    <x v="1"/>
    <n v="140286.69"/>
    <x v="1"/>
    <x v="2"/>
    <x v="2"/>
  </r>
  <r>
    <n v="15676958"/>
    <s v="Zito"/>
    <x v="2"/>
    <x v="1"/>
    <n v="34"/>
    <x v="0"/>
    <x v="8"/>
    <n v="86055.17"/>
    <x v="1"/>
    <x v="2"/>
    <n v="765"/>
    <x v="2"/>
    <x v="0"/>
    <x v="0"/>
    <n v="104220.5"/>
    <x v="1"/>
    <x v="0"/>
    <x v="2"/>
  </r>
  <r>
    <n v="15739592"/>
    <s v="Sokolov"/>
    <x v="2"/>
    <x v="0"/>
    <n v="51"/>
    <x v="0"/>
    <x v="7"/>
    <n v="98438.23"/>
    <x v="1"/>
    <x v="0"/>
    <n v="707"/>
    <x v="2"/>
    <x v="1"/>
    <x v="1"/>
    <n v="70778.63"/>
    <x v="0"/>
    <x v="1"/>
    <x v="3"/>
  </r>
  <r>
    <n v="15656263"/>
    <s v="Teng"/>
    <x v="1"/>
    <x v="1"/>
    <n v="29"/>
    <x v="1"/>
    <x v="8"/>
    <n v="0"/>
    <x v="0"/>
    <x v="2"/>
    <n v="764"/>
    <x v="2"/>
    <x v="0"/>
    <x v="1"/>
    <n v="65868.28"/>
    <x v="1"/>
    <x v="1"/>
    <x v="2"/>
  </r>
  <r>
    <n v="15636872"/>
    <s v="Amadi"/>
    <x v="0"/>
    <x v="0"/>
    <n v="32"/>
    <x v="0"/>
    <x v="2"/>
    <n v="144705.87"/>
    <x v="2"/>
    <x v="2"/>
    <n v="585"/>
    <x v="1"/>
    <x v="1"/>
    <x v="1"/>
    <n v="171482.56"/>
    <x v="1"/>
    <x v="4"/>
    <x v="1"/>
  </r>
  <r>
    <n v="15589435"/>
    <s v="Davide"/>
    <x v="0"/>
    <x v="1"/>
    <n v="31"/>
    <x v="0"/>
    <x v="3"/>
    <n v="0"/>
    <x v="0"/>
    <x v="2"/>
    <n v="784"/>
    <x v="3"/>
    <x v="0"/>
    <x v="0"/>
    <n v="143204.41"/>
    <x v="1"/>
    <x v="2"/>
    <x v="1"/>
  </r>
  <r>
    <n v="15640464"/>
    <s v="Parkes"/>
    <x v="0"/>
    <x v="1"/>
    <n v="41"/>
    <x v="0"/>
    <x v="8"/>
    <n v="91612.91"/>
    <x v="1"/>
    <x v="0"/>
    <n v="605"/>
    <x v="0"/>
    <x v="0"/>
    <x v="0"/>
    <n v="28427.84"/>
    <x v="1"/>
    <x v="3"/>
    <x v="2"/>
  </r>
  <r>
    <n v="15723851"/>
    <s v="Mazzanti"/>
    <x v="1"/>
    <x v="1"/>
    <n v="40"/>
    <x v="0"/>
    <x v="0"/>
    <n v="0"/>
    <x v="0"/>
    <x v="0"/>
    <n v="699"/>
    <x v="2"/>
    <x v="0"/>
    <x v="1"/>
    <n v="78387.320000000007"/>
    <x v="1"/>
    <x v="1"/>
    <x v="0"/>
  </r>
  <r>
    <n v="15722122"/>
    <s v="Findlay"/>
    <x v="0"/>
    <x v="0"/>
    <n v="40"/>
    <x v="0"/>
    <x v="3"/>
    <n v="0"/>
    <x v="0"/>
    <x v="0"/>
    <n v="544"/>
    <x v="1"/>
    <x v="1"/>
    <x v="0"/>
    <n v="161076.92000000001"/>
    <x v="1"/>
    <x v="2"/>
    <x v="1"/>
  </r>
  <r>
    <n v="15696852"/>
    <s v="Hsu"/>
    <x v="0"/>
    <x v="0"/>
    <n v="32"/>
    <x v="0"/>
    <x v="9"/>
    <n v="192122.84"/>
    <x v="2"/>
    <x v="0"/>
    <n v="803"/>
    <x v="3"/>
    <x v="0"/>
    <x v="0"/>
    <n v="54277.45"/>
    <x v="0"/>
    <x v="1"/>
    <x v="3"/>
  </r>
  <r>
    <n v="15634936"/>
    <s v="Chukwukadibia"/>
    <x v="0"/>
    <x v="1"/>
    <n v="41"/>
    <x v="0"/>
    <x v="3"/>
    <n v="179904"/>
    <x v="2"/>
    <x v="0"/>
    <n v="735"/>
    <x v="2"/>
    <x v="0"/>
    <x v="0"/>
    <n v="137180.95000000001"/>
    <x v="1"/>
    <x v="2"/>
    <x v="1"/>
  </r>
  <r>
    <n v="15575935"/>
    <s v="Baxter"/>
    <x v="0"/>
    <x v="1"/>
    <n v="59"/>
    <x v="0"/>
    <x v="10"/>
    <n v="178058.06"/>
    <x v="2"/>
    <x v="2"/>
    <n v="673"/>
    <x v="2"/>
    <x v="1"/>
    <x v="0"/>
    <n v="21063.71"/>
    <x v="0"/>
    <x v="3"/>
    <x v="0"/>
  </r>
  <r>
    <n v="15634491"/>
    <s v="Kung"/>
    <x v="0"/>
    <x v="1"/>
    <n v="30"/>
    <x v="0"/>
    <x v="0"/>
    <n v="176166.56"/>
    <x v="2"/>
    <x v="2"/>
    <n v="652"/>
    <x v="0"/>
    <x v="0"/>
    <x v="0"/>
    <n v="152210.81"/>
    <x v="1"/>
    <x v="2"/>
    <x v="0"/>
  </r>
  <r>
    <n v="15628530"/>
    <s v="Booth"/>
    <x v="0"/>
    <x v="1"/>
    <n v="42"/>
    <x v="0"/>
    <x v="6"/>
    <n v="156864.20000000001"/>
    <x v="2"/>
    <x v="2"/>
    <n v="694"/>
    <x v="2"/>
    <x v="1"/>
    <x v="1"/>
    <n v="88890.75"/>
    <x v="1"/>
    <x v="1"/>
    <x v="2"/>
  </r>
  <r>
    <n v="15678720"/>
    <s v="Evans"/>
    <x v="0"/>
    <x v="0"/>
    <n v="44"/>
    <x v="0"/>
    <x v="3"/>
    <n v="0"/>
    <x v="0"/>
    <x v="2"/>
    <n v="741"/>
    <x v="2"/>
    <x v="0"/>
    <x v="0"/>
    <n v="190534.76"/>
    <x v="1"/>
    <x v="4"/>
    <x v="1"/>
  </r>
  <r>
    <n v="15627999"/>
    <s v="Kung"/>
    <x v="1"/>
    <x v="1"/>
    <n v="30"/>
    <x v="0"/>
    <x v="6"/>
    <n v="0"/>
    <x v="0"/>
    <x v="2"/>
    <n v="590"/>
    <x v="1"/>
    <x v="0"/>
    <x v="1"/>
    <n v="83090.350000000006"/>
    <x v="1"/>
    <x v="1"/>
    <x v="2"/>
  </r>
  <r>
    <n v="15571244"/>
    <s v="Tung"/>
    <x v="1"/>
    <x v="0"/>
    <n v="33"/>
    <x v="0"/>
    <x v="6"/>
    <n v="0"/>
    <x v="0"/>
    <x v="2"/>
    <n v="809"/>
    <x v="3"/>
    <x v="1"/>
    <x v="0"/>
    <n v="141426.78"/>
    <x v="1"/>
    <x v="2"/>
    <x v="2"/>
  </r>
  <r>
    <n v="15739931"/>
    <s v="Yuan"/>
    <x v="0"/>
    <x v="1"/>
    <n v="34"/>
    <x v="0"/>
    <x v="0"/>
    <n v="161588.89000000001"/>
    <x v="2"/>
    <x v="0"/>
    <n v="523"/>
    <x v="1"/>
    <x v="0"/>
    <x v="0"/>
    <n v="51358.66"/>
    <x v="1"/>
    <x v="1"/>
    <x v="0"/>
  </r>
  <r>
    <n v="15806256"/>
    <s v="Jackson"/>
    <x v="0"/>
    <x v="1"/>
    <n v="48"/>
    <x v="0"/>
    <x v="0"/>
    <n v="109349.29"/>
    <x v="2"/>
    <x v="0"/>
    <n v="540"/>
    <x v="1"/>
    <x v="0"/>
    <x v="1"/>
    <n v="88703.039999999994"/>
    <x v="0"/>
    <x v="1"/>
    <x v="0"/>
  </r>
  <r>
    <n v="15787258"/>
    <s v="Ross"/>
    <x v="1"/>
    <x v="0"/>
    <n v="29"/>
    <x v="1"/>
    <x v="5"/>
    <n v="0"/>
    <x v="0"/>
    <x v="2"/>
    <n v="596"/>
    <x v="1"/>
    <x v="0"/>
    <x v="1"/>
    <n v="116696.77"/>
    <x v="1"/>
    <x v="0"/>
    <x v="1"/>
  </r>
  <r>
    <n v="15706463"/>
    <s v="Yang"/>
    <x v="0"/>
    <x v="0"/>
    <n v="36"/>
    <x v="0"/>
    <x v="9"/>
    <n v="0"/>
    <x v="0"/>
    <x v="2"/>
    <n v="597"/>
    <x v="1"/>
    <x v="0"/>
    <x v="0"/>
    <n v="7156.09"/>
    <x v="1"/>
    <x v="3"/>
    <x v="3"/>
  </r>
  <r>
    <n v="15691004"/>
    <s v="Yu"/>
    <x v="1"/>
    <x v="1"/>
    <n v="37"/>
    <x v="0"/>
    <x v="1"/>
    <n v="0"/>
    <x v="0"/>
    <x v="0"/>
    <n v="407"/>
    <x v="4"/>
    <x v="0"/>
    <x v="0"/>
    <n v="49161.120000000003"/>
    <x v="0"/>
    <x v="3"/>
    <x v="0"/>
  </r>
  <r>
    <n v="15792228"/>
    <s v="Onwumelu"/>
    <x v="0"/>
    <x v="1"/>
    <n v="60"/>
    <x v="2"/>
    <x v="10"/>
    <n v="152335.70000000001"/>
    <x v="2"/>
    <x v="0"/>
    <n v="748"/>
    <x v="2"/>
    <x v="0"/>
    <x v="1"/>
    <n v="126743.33"/>
    <x v="0"/>
    <x v="0"/>
    <x v="0"/>
  </r>
  <r>
    <n v="15733447"/>
    <s v="Gay"/>
    <x v="0"/>
    <x v="0"/>
    <n v="51"/>
    <x v="0"/>
    <x v="1"/>
    <n v="124662.54"/>
    <x v="2"/>
    <x v="0"/>
    <n v="562"/>
    <x v="1"/>
    <x v="0"/>
    <x v="0"/>
    <n v="65390.46"/>
    <x v="0"/>
    <x v="1"/>
    <x v="0"/>
  </r>
  <r>
    <n v="15679062"/>
    <s v="Morrison"/>
    <x v="2"/>
    <x v="0"/>
    <n v="47"/>
    <x v="0"/>
    <x v="7"/>
    <n v="91522.04"/>
    <x v="1"/>
    <x v="2"/>
    <n v="734"/>
    <x v="2"/>
    <x v="0"/>
    <x v="0"/>
    <n v="138835.91"/>
    <x v="1"/>
    <x v="2"/>
    <x v="3"/>
  </r>
  <r>
    <n v="15594409"/>
    <s v="Belov"/>
    <x v="0"/>
    <x v="1"/>
    <n v="45"/>
    <x v="0"/>
    <x v="1"/>
    <n v="0"/>
    <x v="0"/>
    <x v="2"/>
    <n v="710"/>
    <x v="2"/>
    <x v="0"/>
    <x v="0"/>
    <n v="36154.660000000003"/>
    <x v="1"/>
    <x v="3"/>
    <x v="0"/>
  </r>
  <r>
    <n v="15613816"/>
    <s v="Mao"/>
    <x v="1"/>
    <x v="0"/>
    <n v="39"/>
    <x v="0"/>
    <x v="5"/>
    <n v="62052.28"/>
    <x v="1"/>
    <x v="0"/>
    <n v="539"/>
    <x v="1"/>
    <x v="1"/>
    <x v="0"/>
    <n v="59755.14"/>
    <x v="1"/>
    <x v="1"/>
    <x v="1"/>
  </r>
  <r>
    <n v="15681991"/>
    <s v="Walsh"/>
    <x v="0"/>
    <x v="1"/>
    <n v="32"/>
    <x v="0"/>
    <x v="3"/>
    <n v="107871.72"/>
    <x v="2"/>
    <x v="0"/>
    <n v="542"/>
    <x v="1"/>
    <x v="0"/>
    <x v="1"/>
    <n v="125302.64"/>
    <x v="1"/>
    <x v="0"/>
    <x v="1"/>
  </r>
  <r>
    <n v="15796074"/>
    <s v="Bruno"/>
    <x v="0"/>
    <x v="0"/>
    <n v="36"/>
    <x v="0"/>
    <x v="0"/>
    <n v="99472.76"/>
    <x v="1"/>
    <x v="2"/>
    <n v="717"/>
    <x v="2"/>
    <x v="0"/>
    <x v="1"/>
    <n v="94274.72"/>
    <x v="0"/>
    <x v="0"/>
    <x v="0"/>
  </r>
  <r>
    <n v="15625941"/>
    <s v="Gray"/>
    <x v="1"/>
    <x v="0"/>
    <n v="50"/>
    <x v="0"/>
    <x v="7"/>
    <n v="128039.01"/>
    <x v="2"/>
    <x v="0"/>
    <n v="682"/>
    <x v="2"/>
    <x v="0"/>
    <x v="0"/>
    <n v="102260.16"/>
    <x v="1"/>
    <x v="0"/>
    <x v="3"/>
  </r>
  <r>
    <n v="15615016"/>
    <s v="Maurer"/>
    <x v="0"/>
    <x v="1"/>
    <n v="33"/>
    <x v="0"/>
    <x v="0"/>
    <n v="0"/>
    <x v="0"/>
    <x v="2"/>
    <n v="515"/>
    <x v="1"/>
    <x v="0"/>
    <x v="0"/>
    <n v="136028.97"/>
    <x v="1"/>
    <x v="2"/>
    <x v="0"/>
  </r>
  <r>
    <n v="15748414"/>
    <s v="Chiang"/>
    <x v="1"/>
    <x v="0"/>
    <n v="33"/>
    <x v="0"/>
    <x v="2"/>
    <n v="114634.63"/>
    <x v="2"/>
    <x v="2"/>
    <n v="526"/>
    <x v="1"/>
    <x v="0"/>
    <x v="1"/>
    <n v="110114.38"/>
    <x v="0"/>
    <x v="0"/>
    <x v="1"/>
  </r>
  <r>
    <n v="15751203"/>
    <s v="Cattaneo"/>
    <x v="0"/>
    <x v="1"/>
    <n v="26"/>
    <x v="1"/>
    <x v="8"/>
    <n v="56738.47"/>
    <x v="1"/>
    <x v="2"/>
    <n v="702"/>
    <x v="2"/>
    <x v="0"/>
    <x v="0"/>
    <n v="100442.22"/>
    <x v="0"/>
    <x v="0"/>
    <x v="2"/>
  </r>
  <r>
    <n v="15662658"/>
    <s v="Grieve"/>
    <x v="2"/>
    <x v="1"/>
    <n v="34"/>
    <x v="0"/>
    <x v="0"/>
    <n v="90355.12"/>
    <x v="1"/>
    <x v="2"/>
    <n v="651"/>
    <x v="0"/>
    <x v="1"/>
    <x v="1"/>
    <n v="193597.94"/>
    <x v="1"/>
    <x v="4"/>
    <x v="0"/>
  </r>
  <r>
    <n v="15574868"/>
    <s v="Lowell"/>
    <x v="2"/>
    <x v="1"/>
    <n v="36"/>
    <x v="0"/>
    <x v="8"/>
    <n v="115725.24"/>
    <x v="2"/>
    <x v="2"/>
    <n v="792"/>
    <x v="3"/>
    <x v="1"/>
    <x v="1"/>
    <n v="1871.25"/>
    <x v="1"/>
    <x v="3"/>
    <x v="2"/>
  </r>
  <r>
    <n v="15790282"/>
    <s v="Trentino"/>
    <x v="2"/>
    <x v="1"/>
    <n v="58"/>
    <x v="0"/>
    <x v="6"/>
    <n v="114327.59"/>
    <x v="2"/>
    <x v="2"/>
    <n v="817"/>
    <x v="3"/>
    <x v="0"/>
    <x v="0"/>
    <n v="42831.11"/>
    <x v="1"/>
    <x v="3"/>
    <x v="2"/>
  </r>
  <r>
    <n v="15762927"/>
    <s v="Sung"/>
    <x v="2"/>
    <x v="0"/>
    <n v="36"/>
    <x v="0"/>
    <x v="5"/>
    <n v="100762.64"/>
    <x v="2"/>
    <x v="0"/>
    <n v="674"/>
    <x v="2"/>
    <x v="0"/>
    <x v="1"/>
    <n v="182156.86"/>
    <x v="1"/>
    <x v="4"/>
    <x v="1"/>
  </r>
  <r>
    <n v="15803456"/>
    <s v="Yen"/>
    <x v="0"/>
    <x v="0"/>
    <n v="40"/>
    <x v="0"/>
    <x v="9"/>
    <n v="0"/>
    <x v="0"/>
    <x v="0"/>
    <n v="641"/>
    <x v="0"/>
    <x v="1"/>
    <x v="1"/>
    <n v="151648.66"/>
    <x v="0"/>
    <x v="2"/>
    <x v="3"/>
  </r>
  <r>
    <n v="15771857"/>
    <s v="Philipp"/>
    <x v="1"/>
    <x v="1"/>
    <n v="39"/>
    <x v="0"/>
    <x v="3"/>
    <n v="89039.9"/>
    <x v="1"/>
    <x v="2"/>
    <n v="513"/>
    <x v="1"/>
    <x v="0"/>
    <x v="0"/>
    <n v="146738.82999999999"/>
    <x v="1"/>
    <x v="2"/>
    <x v="1"/>
  </r>
  <r>
    <n v="15700601"/>
    <s v="Dynon"/>
    <x v="0"/>
    <x v="1"/>
    <n v="34"/>
    <x v="0"/>
    <x v="1"/>
    <n v="78829.53"/>
    <x v="1"/>
    <x v="0"/>
    <n v="561"/>
    <x v="1"/>
    <x v="0"/>
    <x v="0"/>
    <n v="12148.2"/>
    <x v="1"/>
    <x v="3"/>
    <x v="0"/>
  </r>
  <r>
    <n v="15569670"/>
    <s v="Alexeyeva"/>
    <x v="2"/>
    <x v="1"/>
    <n v="30"/>
    <x v="0"/>
    <x v="5"/>
    <n v="112372.96"/>
    <x v="2"/>
    <x v="0"/>
    <n v="627"/>
    <x v="0"/>
    <x v="0"/>
    <x v="0"/>
    <n v="118029.09"/>
    <x v="1"/>
    <x v="0"/>
    <x v="1"/>
  </r>
  <r>
    <n v="15772341"/>
    <s v="Hs?eh"/>
    <x v="2"/>
    <x v="1"/>
    <n v="81"/>
    <x v="2"/>
    <x v="5"/>
    <n v="122029.15"/>
    <x v="2"/>
    <x v="0"/>
    <n v="682"/>
    <x v="2"/>
    <x v="0"/>
    <x v="0"/>
    <n v="50783.88"/>
    <x v="1"/>
    <x v="1"/>
    <x v="1"/>
  </r>
  <r>
    <n v="15661548"/>
    <s v="Ferri"/>
    <x v="0"/>
    <x v="0"/>
    <n v="29"/>
    <x v="1"/>
    <x v="10"/>
    <n v="157829.12"/>
    <x v="2"/>
    <x v="0"/>
    <n v="683"/>
    <x v="2"/>
    <x v="1"/>
    <x v="1"/>
    <n v="129891.66"/>
    <x v="1"/>
    <x v="0"/>
    <x v="0"/>
  </r>
  <r>
    <n v="15787597"/>
    <s v="Hsu"/>
    <x v="2"/>
    <x v="0"/>
    <n v="31"/>
    <x v="0"/>
    <x v="1"/>
    <n v="108377.75"/>
    <x v="2"/>
    <x v="2"/>
    <n v="420"/>
    <x v="4"/>
    <x v="0"/>
    <x v="0"/>
    <n v="9904.6299999999992"/>
    <x v="1"/>
    <x v="3"/>
    <x v="0"/>
  </r>
  <r>
    <n v="15806913"/>
    <s v="Bishop"/>
    <x v="0"/>
    <x v="0"/>
    <n v="54"/>
    <x v="0"/>
    <x v="0"/>
    <n v="95507.12"/>
    <x v="1"/>
    <x v="0"/>
    <n v="670"/>
    <x v="2"/>
    <x v="0"/>
    <x v="0"/>
    <n v="63213.31"/>
    <x v="1"/>
    <x v="1"/>
    <x v="0"/>
  </r>
  <r>
    <n v="15804862"/>
    <s v="Toscani"/>
    <x v="2"/>
    <x v="1"/>
    <n v="43"/>
    <x v="0"/>
    <x v="5"/>
    <n v="127146.68"/>
    <x v="2"/>
    <x v="0"/>
    <n v="505"/>
    <x v="1"/>
    <x v="1"/>
    <x v="1"/>
    <n v="137565.87"/>
    <x v="1"/>
    <x v="2"/>
    <x v="1"/>
  </r>
  <r>
    <n v="15792986"/>
    <s v="T'ao"/>
    <x v="2"/>
    <x v="1"/>
    <n v="24"/>
    <x v="1"/>
    <x v="1"/>
    <n v="133811.78"/>
    <x v="2"/>
    <x v="0"/>
    <n v="580"/>
    <x v="1"/>
    <x v="0"/>
    <x v="1"/>
    <n v="17185.95"/>
    <x v="0"/>
    <x v="3"/>
    <x v="0"/>
  </r>
  <r>
    <n v="15625632"/>
    <s v="Philip"/>
    <x v="0"/>
    <x v="1"/>
    <n v="36"/>
    <x v="0"/>
    <x v="6"/>
    <n v="121092.47"/>
    <x v="2"/>
    <x v="2"/>
    <n v="577"/>
    <x v="1"/>
    <x v="1"/>
    <x v="0"/>
    <n v="143783.46"/>
    <x v="1"/>
    <x v="2"/>
    <x v="2"/>
  </r>
  <r>
    <n v="15727703"/>
    <s v="Li Fonti"/>
    <x v="2"/>
    <x v="1"/>
    <n v="34"/>
    <x v="0"/>
    <x v="7"/>
    <n v="126979.75"/>
    <x v="2"/>
    <x v="0"/>
    <n v="773"/>
    <x v="2"/>
    <x v="1"/>
    <x v="1"/>
    <n v="36823.279999999999"/>
    <x v="1"/>
    <x v="3"/>
    <x v="3"/>
  </r>
  <r>
    <n v="15606273"/>
    <s v="Rene"/>
    <x v="0"/>
    <x v="1"/>
    <n v="37"/>
    <x v="0"/>
    <x v="8"/>
    <n v="144235.73000000001"/>
    <x v="2"/>
    <x v="2"/>
    <n v="616"/>
    <x v="0"/>
    <x v="1"/>
    <x v="1"/>
    <n v="154957.66"/>
    <x v="0"/>
    <x v="2"/>
    <x v="2"/>
  </r>
  <r>
    <n v="15799652"/>
    <s v="Daigle"/>
    <x v="0"/>
    <x v="0"/>
    <n v="38"/>
    <x v="0"/>
    <x v="10"/>
    <n v="152582.20000000001"/>
    <x v="2"/>
    <x v="2"/>
    <n v="763"/>
    <x v="2"/>
    <x v="1"/>
    <x v="1"/>
    <n v="31892.82"/>
    <x v="1"/>
    <x v="3"/>
    <x v="0"/>
  </r>
  <r>
    <n v="15715047"/>
    <s v="Joshua"/>
    <x v="1"/>
    <x v="1"/>
    <n v="43"/>
    <x v="0"/>
    <x v="9"/>
    <n v="172478.15"/>
    <x v="2"/>
    <x v="0"/>
    <n v="640"/>
    <x v="0"/>
    <x v="0"/>
    <x v="1"/>
    <n v="191084.4"/>
    <x v="0"/>
    <x v="4"/>
    <x v="3"/>
  </r>
  <r>
    <n v="15784687"/>
    <s v="Simmons"/>
    <x v="0"/>
    <x v="1"/>
    <n v="36"/>
    <x v="0"/>
    <x v="1"/>
    <n v="126477.42"/>
    <x v="2"/>
    <x v="0"/>
    <n v="592"/>
    <x v="1"/>
    <x v="1"/>
    <x v="1"/>
    <n v="179718.17"/>
    <x v="1"/>
    <x v="4"/>
    <x v="0"/>
  </r>
  <r>
    <n v="15615322"/>
    <s v="Jamieson"/>
    <x v="1"/>
    <x v="1"/>
    <n v="43"/>
    <x v="0"/>
    <x v="3"/>
    <n v="97473.87"/>
    <x v="1"/>
    <x v="2"/>
    <n v="528"/>
    <x v="1"/>
    <x v="0"/>
    <x v="0"/>
    <n v="159823.16"/>
    <x v="1"/>
    <x v="2"/>
    <x v="1"/>
  </r>
  <r>
    <n v="15722072"/>
    <s v="Hou"/>
    <x v="0"/>
    <x v="1"/>
    <n v="53"/>
    <x v="0"/>
    <x v="8"/>
    <n v="138053.67000000001"/>
    <x v="2"/>
    <x v="0"/>
    <n v="630"/>
    <x v="0"/>
    <x v="1"/>
    <x v="0"/>
    <n v="114110.97"/>
    <x v="1"/>
    <x v="0"/>
    <x v="2"/>
  </r>
  <r>
    <n v="15646784"/>
    <s v="Cochran"/>
    <x v="0"/>
    <x v="0"/>
    <n v="31"/>
    <x v="0"/>
    <x v="0"/>
    <n v="164003.04999999999"/>
    <x v="2"/>
    <x v="2"/>
    <n v="529"/>
    <x v="1"/>
    <x v="0"/>
    <x v="0"/>
    <n v="60993.23"/>
    <x v="1"/>
    <x v="1"/>
    <x v="0"/>
  </r>
  <r>
    <n v="15644692"/>
    <s v="Bibb"/>
    <x v="0"/>
    <x v="0"/>
    <n v="47"/>
    <x v="0"/>
    <x v="2"/>
    <n v="0"/>
    <x v="0"/>
    <x v="0"/>
    <n v="546"/>
    <x v="1"/>
    <x v="0"/>
    <x v="0"/>
    <n v="66408.009999999995"/>
    <x v="0"/>
    <x v="1"/>
    <x v="1"/>
  </r>
  <r>
    <n v="15670354"/>
    <s v="Jen"/>
    <x v="0"/>
    <x v="0"/>
    <n v="62"/>
    <x v="2"/>
    <x v="5"/>
    <n v="0"/>
    <x v="0"/>
    <x v="2"/>
    <n v="753"/>
    <x v="2"/>
    <x v="0"/>
    <x v="0"/>
    <n v="136398.9"/>
    <x v="1"/>
    <x v="2"/>
    <x v="1"/>
  </r>
  <r>
    <n v="15716357"/>
    <s v="Corran"/>
    <x v="1"/>
    <x v="0"/>
    <n v="39"/>
    <x v="0"/>
    <x v="4"/>
    <n v="122486.11"/>
    <x v="2"/>
    <x v="2"/>
    <n v="772"/>
    <x v="2"/>
    <x v="0"/>
    <x v="0"/>
    <n v="140709.25"/>
    <x v="1"/>
    <x v="2"/>
    <x v="2"/>
  </r>
  <r>
    <n v="15786717"/>
    <s v="He"/>
    <x v="0"/>
    <x v="1"/>
    <n v="36"/>
    <x v="0"/>
    <x v="1"/>
    <n v="0"/>
    <x v="0"/>
    <x v="2"/>
    <n v="567"/>
    <x v="1"/>
    <x v="1"/>
    <x v="1"/>
    <n v="8555.73"/>
    <x v="1"/>
    <x v="3"/>
    <x v="0"/>
  </r>
  <r>
    <n v="15771383"/>
    <s v="Loggia"/>
    <x v="2"/>
    <x v="0"/>
    <n v="45"/>
    <x v="0"/>
    <x v="5"/>
    <n v="53667.44"/>
    <x v="1"/>
    <x v="0"/>
    <n v="628"/>
    <x v="0"/>
    <x v="0"/>
    <x v="1"/>
    <n v="115022.94"/>
    <x v="1"/>
    <x v="0"/>
    <x v="1"/>
  </r>
  <r>
    <n v="15649793"/>
    <s v="Lovely"/>
    <x v="0"/>
    <x v="1"/>
    <n v="20"/>
    <x v="1"/>
    <x v="3"/>
    <n v="0"/>
    <x v="0"/>
    <x v="2"/>
    <n v="658"/>
    <x v="0"/>
    <x v="1"/>
    <x v="1"/>
    <n v="187638.34"/>
    <x v="1"/>
    <x v="4"/>
    <x v="1"/>
  </r>
  <r>
    <n v="15731543"/>
    <s v="Becker"/>
    <x v="1"/>
    <x v="1"/>
    <n v="58"/>
    <x v="0"/>
    <x v="9"/>
    <n v="109327.65"/>
    <x v="2"/>
    <x v="0"/>
    <n v="679"/>
    <x v="2"/>
    <x v="0"/>
    <x v="0"/>
    <n v="3829.13"/>
    <x v="1"/>
    <x v="3"/>
    <x v="3"/>
  </r>
  <r>
    <n v="15684516"/>
    <s v="Plascencia"/>
    <x v="1"/>
    <x v="1"/>
    <n v="34"/>
    <x v="0"/>
    <x v="1"/>
    <n v="121151.05"/>
    <x v="2"/>
    <x v="0"/>
    <n v="629"/>
    <x v="0"/>
    <x v="1"/>
    <x v="1"/>
    <n v="119357.93"/>
    <x v="1"/>
    <x v="0"/>
    <x v="0"/>
  </r>
  <r>
    <n v="15677249"/>
    <s v="Somadina"/>
    <x v="1"/>
    <x v="1"/>
    <n v="42"/>
    <x v="0"/>
    <x v="9"/>
    <n v="101043.63"/>
    <x v="2"/>
    <x v="0"/>
    <n v="731"/>
    <x v="2"/>
    <x v="0"/>
    <x v="0"/>
    <n v="192175.52"/>
    <x v="1"/>
    <x v="4"/>
    <x v="3"/>
  </r>
  <r>
    <n v="15581525"/>
    <s v="Walker"/>
    <x v="2"/>
    <x v="1"/>
    <n v="33"/>
    <x v="0"/>
    <x v="6"/>
    <n v="83501.66"/>
    <x v="1"/>
    <x v="2"/>
    <n v="775"/>
    <x v="2"/>
    <x v="0"/>
    <x v="1"/>
    <n v="128841.31"/>
    <x v="1"/>
    <x v="0"/>
    <x v="2"/>
  </r>
  <r>
    <n v="15628420"/>
    <s v="Alekseeva"/>
    <x v="1"/>
    <x v="1"/>
    <n v="33"/>
    <x v="0"/>
    <x v="0"/>
    <n v="80462.240000000005"/>
    <x v="1"/>
    <x v="0"/>
    <n v="660"/>
    <x v="2"/>
    <x v="1"/>
    <x v="1"/>
    <n v="150422.35"/>
    <x v="1"/>
    <x v="2"/>
    <x v="0"/>
  </r>
  <r>
    <n v="15600478"/>
    <s v="Watson"/>
    <x v="0"/>
    <x v="1"/>
    <n v="39"/>
    <x v="0"/>
    <x v="6"/>
    <n v="0"/>
    <x v="0"/>
    <x v="0"/>
    <n v="752"/>
    <x v="2"/>
    <x v="0"/>
    <x v="1"/>
    <n v="188187.05"/>
    <x v="1"/>
    <x v="4"/>
    <x v="2"/>
  </r>
  <r>
    <n v="15594502"/>
    <s v="Zotov"/>
    <x v="0"/>
    <x v="1"/>
    <n v="37"/>
    <x v="0"/>
    <x v="5"/>
    <n v="109093.41"/>
    <x v="2"/>
    <x v="2"/>
    <n v="655"/>
    <x v="0"/>
    <x v="0"/>
    <x v="1"/>
    <n v="1775.52"/>
    <x v="1"/>
    <x v="3"/>
    <x v="1"/>
  </r>
  <r>
    <n v="15784361"/>
    <s v="Williamson"/>
    <x v="1"/>
    <x v="0"/>
    <n v="46"/>
    <x v="0"/>
    <x v="8"/>
    <n v="140355.6"/>
    <x v="2"/>
    <x v="0"/>
    <n v="543"/>
    <x v="1"/>
    <x v="0"/>
    <x v="0"/>
    <n v="85086.78"/>
    <x v="1"/>
    <x v="1"/>
    <x v="2"/>
  </r>
  <r>
    <n v="15767626"/>
    <s v="Carpenter"/>
    <x v="0"/>
    <x v="1"/>
    <n v="42"/>
    <x v="0"/>
    <x v="7"/>
    <n v="0"/>
    <x v="0"/>
    <x v="2"/>
    <n v="811"/>
    <x v="3"/>
    <x v="0"/>
    <x v="0"/>
    <n v="3797.79"/>
    <x v="1"/>
    <x v="3"/>
    <x v="3"/>
  </r>
  <r>
    <n v="15632521"/>
    <s v="Cattaneo"/>
    <x v="2"/>
    <x v="1"/>
    <n v="45"/>
    <x v="0"/>
    <x v="10"/>
    <n v="130170.82"/>
    <x v="2"/>
    <x v="2"/>
    <n v="689"/>
    <x v="2"/>
    <x v="0"/>
    <x v="1"/>
    <n v="150856.38"/>
    <x v="1"/>
    <x v="2"/>
    <x v="0"/>
  </r>
  <r>
    <n v="15665088"/>
    <s v="Gordon"/>
    <x v="0"/>
    <x v="0"/>
    <n v="42"/>
    <x v="0"/>
    <x v="0"/>
    <n v="0"/>
    <x v="0"/>
    <x v="2"/>
    <n v="531"/>
    <x v="1"/>
    <x v="1"/>
    <x v="0"/>
    <n v="90537.47"/>
    <x v="1"/>
    <x v="0"/>
    <x v="0"/>
  </r>
  <r>
    <n v="15652084"/>
    <s v="Boni"/>
    <x v="0"/>
    <x v="1"/>
    <n v="40"/>
    <x v="0"/>
    <x v="10"/>
    <n v="109542.29"/>
    <x v="2"/>
    <x v="0"/>
    <n v="515"/>
    <x v="1"/>
    <x v="0"/>
    <x v="0"/>
    <n v="166370.81"/>
    <x v="1"/>
    <x v="2"/>
    <x v="0"/>
  </r>
  <r>
    <n v="15574761"/>
    <s v="Lynch"/>
    <x v="0"/>
    <x v="0"/>
    <n v="41"/>
    <x v="0"/>
    <x v="6"/>
    <n v="33563.949999999997"/>
    <x v="1"/>
    <x v="2"/>
    <n v="466"/>
    <x v="4"/>
    <x v="0"/>
    <x v="1"/>
    <n v="178994.13"/>
    <x v="0"/>
    <x v="4"/>
    <x v="2"/>
  </r>
  <r>
    <n v="15729515"/>
    <s v="McCarthy"/>
    <x v="0"/>
    <x v="1"/>
    <n v="36"/>
    <x v="0"/>
    <x v="1"/>
    <n v="148795.17000000001"/>
    <x v="2"/>
    <x v="2"/>
    <n v="782"/>
    <x v="3"/>
    <x v="0"/>
    <x v="0"/>
    <n v="195681.43"/>
    <x v="1"/>
    <x v="4"/>
    <x v="0"/>
  </r>
  <r>
    <n v="15682070"/>
    <s v="Davies"/>
    <x v="0"/>
    <x v="1"/>
    <n v="64"/>
    <x v="2"/>
    <x v="9"/>
    <n v="0"/>
    <x v="0"/>
    <x v="2"/>
    <n v="611"/>
    <x v="0"/>
    <x v="0"/>
    <x v="0"/>
    <n v="53277.15"/>
    <x v="1"/>
    <x v="1"/>
    <x v="3"/>
  </r>
  <r>
    <n v="15743817"/>
    <s v="Hargreaves"/>
    <x v="2"/>
    <x v="1"/>
    <n v="40"/>
    <x v="0"/>
    <x v="2"/>
    <n v="174126.75"/>
    <x v="2"/>
    <x v="1"/>
    <n v="621"/>
    <x v="0"/>
    <x v="0"/>
    <x v="1"/>
    <n v="172490.78"/>
    <x v="0"/>
    <x v="4"/>
    <x v="1"/>
  </r>
  <r>
    <n v="15572158"/>
    <s v="Blackburn"/>
    <x v="1"/>
    <x v="1"/>
    <n v="41"/>
    <x v="0"/>
    <x v="6"/>
    <n v="0"/>
    <x v="0"/>
    <x v="0"/>
    <n v="604"/>
    <x v="0"/>
    <x v="1"/>
    <x v="1"/>
    <n v="11819.84"/>
    <x v="1"/>
    <x v="3"/>
    <x v="2"/>
  </r>
  <r>
    <n v="15584477"/>
    <s v="K?"/>
    <x v="1"/>
    <x v="0"/>
    <n v="35"/>
    <x v="0"/>
    <x v="1"/>
    <n v="106405.03"/>
    <x v="2"/>
    <x v="0"/>
    <n v="655"/>
    <x v="0"/>
    <x v="0"/>
    <x v="0"/>
    <n v="82900.25"/>
    <x v="1"/>
    <x v="1"/>
    <x v="0"/>
  </r>
  <r>
    <n v="15614893"/>
    <s v="Meng"/>
    <x v="1"/>
    <x v="1"/>
    <n v="38"/>
    <x v="0"/>
    <x v="0"/>
    <n v="0"/>
    <x v="0"/>
    <x v="0"/>
    <n v="689"/>
    <x v="2"/>
    <x v="0"/>
    <x v="0"/>
    <n v="82709.8"/>
    <x v="1"/>
    <x v="1"/>
    <x v="0"/>
  </r>
  <r>
    <n v="15665963"/>
    <s v="Cattaneo"/>
    <x v="1"/>
    <x v="1"/>
    <n v="30"/>
    <x v="0"/>
    <x v="0"/>
    <n v="128393.29"/>
    <x v="2"/>
    <x v="0"/>
    <n v="681"/>
    <x v="2"/>
    <x v="0"/>
    <x v="0"/>
    <n v="180593.45"/>
    <x v="1"/>
    <x v="4"/>
    <x v="0"/>
  </r>
  <r>
    <n v="15612524"/>
    <s v="Hunt"/>
    <x v="2"/>
    <x v="1"/>
    <n v="41"/>
    <x v="0"/>
    <x v="0"/>
    <n v="127841.52"/>
    <x v="2"/>
    <x v="0"/>
    <n v="643"/>
    <x v="0"/>
    <x v="0"/>
    <x v="1"/>
    <n v="172363.41"/>
    <x v="1"/>
    <x v="4"/>
    <x v="0"/>
  </r>
  <r>
    <n v="15596962"/>
    <s v="Owens"/>
    <x v="0"/>
    <x v="0"/>
    <n v="24"/>
    <x v="1"/>
    <x v="4"/>
    <n v="137295.19"/>
    <x v="2"/>
    <x v="2"/>
    <n v="617"/>
    <x v="0"/>
    <x v="0"/>
    <x v="0"/>
    <n v="91195.12"/>
    <x v="1"/>
    <x v="0"/>
    <x v="2"/>
  </r>
  <r>
    <n v="15744942"/>
    <s v="Steele"/>
    <x v="1"/>
    <x v="0"/>
    <n v="55"/>
    <x v="0"/>
    <x v="0"/>
    <n v="155828.22"/>
    <x v="2"/>
    <x v="0"/>
    <n v="638"/>
    <x v="0"/>
    <x v="1"/>
    <x v="0"/>
    <n v="108987.25"/>
    <x v="0"/>
    <x v="0"/>
    <x v="0"/>
  </r>
  <r>
    <n v="15573278"/>
    <s v="Kennedy"/>
    <x v="0"/>
    <x v="1"/>
    <n v="39"/>
    <x v="0"/>
    <x v="5"/>
    <n v="0"/>
    <x v="0"/>
    <x v="2"/>
    <n v="743"/>
    <x v="2"/>
    <x v="0"/>
    <x v="1"/>
    <n v="44265.279999999999"/>
    <x v="1"/>
    <x v="3"/>
    <x v="1"/>
  </r>
  <r>
    <n v="15717056"/>
    <s v="Pan"/>
    <x v="2"/>
    <x v="0"/>
    <n v="25"/>
    <x v="1"/>
    <x v="3"/>
    <n v="144351.85999999999"/>
    <x v="2"/>
    <x v="0"/>
    <n v="828"/>
    <x v="3"/>
    <x v="0"/>
    <x v="1"/>
    <n v="116613.26"/>
    <x v="1"/>
    <x v="0"/>
    <x v="1"/>
  </r>
  <r>
    <n v="15795881"/>
    <s v="Alexander"/>
    <x v="1"/>
    <x v="1"/>
    <n v="35"/>
    <x v="0"/>
    <x v="2"/>
    <n v="106365.29"/>
    <x v="2"/>
    <x v="0"/>
    <n v="776"/>
    <x v="2"/>
    <x v="0"/>
    <x v="0"/>
    <n v="148527.56"/>
    <x v="1"/>
    <x v="2"/>
    <x v="1"/>
  </r>
  <r>
    <n v="15758939"/>
    <s v="Bray"/>
    <x v="2"/>
    <x v="1"/>
    <n v="35"/>
    <x v="0"/>
    <x v="3"/>
    <n v="127801.88"/>
    <x v="2"/>
    <x v="0"/>
    <n v="540"/>
    <x v="1"/>
    <x v="1"/>
    <x v="0"/>
    <n v="84239.46"/>
    <x v="1"/>
    <x v="1"/>
    <x v="1"/>
  </r>
  <r>
    <n v="15792250"/>
    <s v="Nnabuife"/>
    <x v="2"/>
    <x v="0"/>
    <n v="45"/>
    <x v="0"/>
    <x v="4"/>
    <n v="122793.96"/>
    <x v="2"/>
    <x v="0"/>
    <n v="616"/>
    <x v="0"/>
    <x v="0"/>
    <x v="0"/>
    <n v="62002.04"/>
    <x v="1"/>
    <x v="1"/>
    <x v="2"/>
  </r>
  <r>
    <n v="15740406"/>
    <s v="Padovesi"/>
    <x v="2"/>
    <x v="1"/>
    <n v="38"/>
    <x v="0"/>
    <x v="7"/>
    <n v="113525.84"/>
    <x v="2"/>
    <x v="0"/>
    <n v="628"/>
    <x v="0"/>
    <x v="0"/>
    <x v="1"/>
    <n v="46044.480000000003"/>
    <x v="0"/>
    <x v="3"/>
    <x v="3"/>
  </r>
  <r>
    <n v="15768137"/>
    <s v="Bray"/>
    <x v="1"/>
    <x v="0"/>
    <n v="23"/>
    <x v="1"/>
    <x v="5"/>
    <n v="136100.69"/>
    <x v="2"/>
    <x v="2"/>
    <n v="667"/>
    <x v="2"/>
    <x v="1"/>
    <x v="1"/>
    <n v="169669.33"/>
    <x v="0"/>
    <x v="2"/>
    <x v="1"/>
  </r>
  <r>
    <n v="15569120"/>
    <s v="Lucas"/>
    <x v="0"/>
    <x v="1"/>
    <n v="30"/>
    <x v="0"/>
    <x v="3"/>
    <n v="0"/>
    <x v="0"/>
    <x v="2"/>
    <n v="615"/>
    <x v="0"/>
    <x v="0"/>
    <x v="0"/>
    <n v="156346.84"/>
    <x v="1"/>
    <x v="2"/>
    <x v="1"/>
  </r>
  <r>
    <n v="15723721"/>
    <s v="Tinline"/>
    <x v="0"/>
    <x v="1"/>
    <n v="30"/>
    <x v="0"/>
    <x v="4"/>
    <n v="140916.81"/>
    <x v="2"/>
    <x v="0"/>
    <n v="543"/>
    <x v="1"/>
    <x v="0"/>
    <x v="1"/>
    <n v="157711.18"/>
    <x v="1"/>
    <x v="2"/>
    <x v="2"/>
  </r>
  <r>
    <n v="15777122"/>
    <s v="Esomchi"/>
    <x v="0"/>
    <x v="0"/>
    <n v="31"/>
    <x v="0"/>
    <x v="4"/>
    <n v="0"/>
    <x v="0"/>
    <x v="2"/>
    <n v="553"/>
    <x v="1"/>
    <x v="0"/>
    <x v="0"/>
    <n v="89087.4"/>
    <x v="1"/>
    <x v="1"/>
    <x v="2"/>
  </r>
  <r>
    <n v="15742681"/>
    <s v="Liao"/>
    <x v="2"/>
    <x v="1"/>
    <n v="26"/>
    <x v="1"/>
    <x v="4"/>
    <n v="121365.39"/>
    <x v="2"/>
    <x v="0"/>
    <n v="554"/>
    <x v="1"/>
    <x v="0"/>
    <x v="0"/>
    <n v="8742.36"/>
    <x v="1"/>
    <x v="3"/>
    <x v="2"/>
  </r>
  <r>
    <n v="15582090"/>
    <s v="Iroawuchi"/>
    <x v="1"/>
    <x v="0"/>
    <n v="36"/>
    <x v="0"/>
    <x v="4"/>
    <n v="0"/>
    <x v="0"/>
    <x v="0"/>
    <n v="684"/>
    <x v="2"/>
    <x v="0"/>
    <x v="1"/>
    <n v="117038.96"/>
    <x v="1"/>
    <x v="0"/>
    <x v="2"/>
  </r>
  <r>
    <n v="15711254"/>
    <s v="Retana"/>
    <x v="0"/>
    <x v="0"/>
    <n v="35"/>
    <x v="0"/>
    <x v="3"/>
    <n v="0"/>
    <x v="0"/>
    <x v="2"/>
    <n v="452"/>
    <x v="4"/>
    <x v="0"/>
    <x v="1"/>
    <n v="164241.67000000001"/>
    <x v="1"/>
    <x v="2"/>
    <x v="1"/>
  </r>
  <r>
    <n v="15775067"/>
    <s v="Fang"/>
    <x v="0"/>
    <x v="1"/>
    <n v="47"/>
    <x v="0"/>
    <x v="6"/>
    <n v="93578.68"/>
    <x v="1"/>
    <x v="2"/>
    <n v="606"/>
    <x v="0"/>
    <x v="1"/>
    <x v="0"/>
    <n v="137720.56"/>
    <x v="0"/>
    <x v="2"/>
    <x v="2"/>
  </r>
  <r>
    <n v="15602851"/>
    <s v="Ozioma"/>
    <x v="0"/>
    <x v="1"/>
    <n v="40"/>
    <x v="0"/>
    <x v="9"/>
    <n v="0"/>
    <x v="0"/>
    <x v="0"/>
    <n v="629"/>
    <x v="0"/>
    <x v="0"/>
    <x v="1"/>
    <n v="106.67"/>
    <x v="1"/>
    <x v="3"/>
    <x v="3"/>
  </r>
  <r>
    <n v="15802857"/>
    <s v="Robson"/>
    <x v="1"/>
    <x v="0"/>
    <n v="33"/>
    <x v="0"/>
    <x v="2"/>
    <n v="115409.60000000001"/>
    <x v="2"/>
    <x v="0"/>
    <n v="659"/>
    <x v="0"/>
    <x v="1"/>
    <x v="0"/>
    <n v="1539.21"/>
    <x v="1"/>
    <x v="3"/>
    <x v="1"/>
  </r>
  <r>
    <n v="15701175"/>
    <s v="Bruno"/>
    <x v="0"/>
    <x v="0"/>
    <n v="33"/>
    <x v="0"/>
    <x v="2"/>
    <n v="90791.69"/>
    <x v="1"/>
    <x v="0"/>
    <n v="493"/>
    <x v="4"/>
    <x v="0"/>
    <x v="0"/>
    <n v="59659.53"/>
    <x v="1"/>
    <x v="1"/>
    <x v="1"/>
  </r>
  <r>
    <n v="15783019"/>
    <s v="Price"/>
    <x v="0"/>
    <x v="0"/>
    <n v="62"/>
    <x v="2"/>
    <x v="9"/>
    <n v="123681.32"/>
    <x v="2"/>
    <x v="1"/>
    <n v="794"/>
    <x v="3"/>
    <x v="0"/>
    <x v="1"/>
    <n v="173586.63"/>
    <x v="0"/>
    <x v="4"/>
    <x v="3"/>
  </r>
  <r>
    <n v="15728912"/>
    <s v="Swanson"/>
    <x v="0"/>
    <x v="0"/>
    <n v="44"/>
    <x v="0"/>
    <x v="5"/>
    <n v="92436.86"/>
    <x v="1"/>
    <x v="0"/>
    <n v="554"/>
    <x v="1"/>
    <x v="0"/>
    <x v="1"/>
    <n v="126033.9"/>
    <x v="1"/>
    <x v="0"/>
    <x v="1"/>
  </r>
  <r>
    <n v="15585580"/>
    <s v="Chang"/>
    <x v="2"/>
    <x v="0"/>
    <n v="52"/>
    <x v="0"/>
    <x v="9"/>
    <n v="167194.35999999999"/>
    <x v="2"/>
    <x v="0"/>
    <n v="796"/>
    <x v="3"/>
    <x v="0"/>
    <x v="0"/>
    <n v="62808.93"/>
    <x v="0"/>
    <x v="1"/>
    <x v="3"/>
  </r>
  <r>
    <n v="15583480"/>
    <s v="Morgan"/>
    <x v="0"/>
    <x v="0"/>
    <n v="36"/>
    <x v="0"/>
    <x v="4"/>
    <n v="0"/>
    <x v="0"/>
    <x v="2"/>
    <n v="807"/>
    <x v="3"/>
    <x v="1"/>
    <x v="0"/>
    <n v="147007.32999999999"/>
    <x v="1"/>
    <x v="2"/>
    <x v="2"/>
  </r>
  <r>
    <n v="15620341"/>
    <s v="Nwebube"/>
    <x v="2"/>
    <x v="1"/>
    <n v="44"/>
    <x v="0"/>
    <x v="9"/>
    <n v="160838.13"/>
    <x v="2"/>
    <x v="2"/>
    <n v="500"/>
    <x v="1"/>
    <x v="0"/>
    <x v="1"/>
    <n v="196261.64"/>
    <x v="1"/>
    <x v="4"/>
    <x v="3"/>
  </r>
  <r>
    <n v="15613886"/>
    <s v="Trevisan"/>
    <x v="1"/>
    <x v="1"/>
    <n v="43"/>
    <x v="0"/>
    <x v="1"/>
    <n v="0"/>
    <x v="0"/>
    <x v="0"/>
    <n v="722"/>
    <x v="2"/>
    <x v="0"/>
    <x v="1"/>
    <n v="44560.17"/>
    <x v="0"/>
    <x v="3"/>
    <x v="0"/>
  </r>
  <r>
    <n v="15792916"/>
    <s v="Ositadimma"/>
    <x v="1"/>
    <x v="0"/>
    <n v="40"/>
    <x v="0"/>
    <x v="3"/>
    <n v="144470.76999999999"/>
    <x v="2"/>
    <x v="0"/>
    <n v="559"/>
    <x v="1"/>
    <x v="0"/>
    <x v="0"/>
    <n v="18917.95"/>
    <x v="1"/>
    <x v="3"/>
    <x v="1"/>
  </r>
  <r>
    <n v="15710408"/>
    <s v="Cunningham"/>
    <x v="1"/>
    <x v="0"/>
    <n v="38"/>
    <x v="0"/>
    <x v="6"/>
    <n v="0"/>
    <x v="0"/>
    <x v="2"/>
    <n v="584"/>
    <x v="1"/>
    <x v="0"/>
    <x v="0"/>
    <n v="4525.3999999999996"/>
    <x v="1"/>
    <x v="3"/>
    <x v="2"/>
  </r>
  <r>
    <n v="15598695"/>
    <s v="Fields"/>
    <x v="2"/>
    <x v="0"/>
    <n v="68"/>
    <x v="2"/>
    <x v="9"/>
    <n v="130169.27"/>
    <x v="2"/>
    <x v="2"/>
    <n v="834"/>
    <x v="3"/>
    <x v="1"/>
    <x v="0"/>
    <n v="93112.2"/>
    <x v="1"/>
    <x v="0"/>
    <x v="3"/>
  </r>
  <r>
    <n v="15649354"/>
    <s v="Johnston"/>
    <x v="1"/>
    <x v="1"/>
    <n v="35"/>
    <x v="0"/>
    <x v="4"/>
    <n v="0"/>
    <x v="0"/>
    <x v="2"/>
    <n v="754"/>
    <x v="2"/>
    <x v="0"/>
    <x v="0"/>
    <n v="9658.41"/>
    <x v="1"/>
    <x v="3"/>
    <x v="2"/>
  </r>
  <r>
    <n v="15737556"/>
    <s v="Vasilyev"/>
    <x v="0"/>
    <x v="1"/>
    <n v="43"/>
    <x v="0"/>
    <x v="3"/>
    <n v="81076.800000000003"/>
    <x v="1"/>
    <x v="2"/>
    <n v="590"/>
    <x v="1"/>
    <x v="0"/>
    <x v="0"/>
    <n v="182627.25"/>
    <x v="0"/>
    <x v="4"/>
    <x v="1"/>
  </r>
  <r>
    <n v="15671610"/>
    <s v="Hooper"/>
    <x v="0"/>
    <x v="1"/>
    <n v="36"/>
    <x v="0"/>
    <x v="3"/>
    <n v="0"/>
    <x v="0"/>
    <x v="0"/>
    <n v="740"/>
    <x v="2"/>
    <x v="0"/>
    <x v="0"/>
    <n v="13177.4"/>
    <x v="1"/>
    <x v="3"/>
    <x v="1"/>
  </r>
  <r>
    <n v="15625092"/>
    <s v="Colombo"/>
    <x v="2"/>
    <x v="0"/>
    <n v="57"/>
    <x v="0"/>
    <x v="6"/>
    <n v="101465.31"/>
    <x v="2"/>
    <x v="0"/>
    <n v="502"/>
    <x v="1"/>
    <x v="0"/>
    <x v="1"/>
    <n v="43568.31"/>
    <x v="0"/>
    <x v="3"/>
    <x v="2"/>
  </r>
  <r>
    <n v="15741032"/>
    <s v="Tsao"/>
    <x v="0"/>
    <x v="1"/>
    <n v="48"/>
    <x v="0"/>
    <x v="8"/>
    <n v="0"/>
    <x v="0"/>
    <x v="0"/>
    <n v="733"/>
    <x v="2"/>
    <x v="1"/>
    <x v="0"/>
    <n v="117830.57"/>
    <x v="1"/>
    <x v="0"/>
    <x v="2"/>
  </r>
  <r>
    <n v="15750014"/>
    <s v="Chikere"/>
    <x v="2"/>
    <x v="0"/>
    <n v="37"/>
    <x v="0"/>
    <x v="10"/>
    <n v="113865.23"/>
    <x v="2"/>
    <x v="2"/>
    <n v="755"/>
    <x v="2"/>
    <x v="0"/>
    <x v="0"/>
    <n v="117396.25"/>
    <x v="1"/>
    <x v="0"/>
    <x v="0"/>
  </r>
  <r>
    <n v="15784761"/>
    <s v="Ballard"/>
    <x v="1"/>
    <x v="0"/>
    <n v="46"/>
    <x v="0"/>
    <x v="3"/>
    <n v="87603.35"/>
    <x v="1"/>
    <x v="1"/>
    <n v="554"/>
    <x v="1"/>
    <x v="1"/>
    <x v="0"/>
    <n v="96929.24"/>
    <x v="0"/>
    <x v="0"/>
    <x v="1"/>
  </r>
  <r>
    <n v="15768359"/>
    <s v="Akhtar"/>
    <x v="0"/>
    <x v="1"/>
    <n v="36"/>
    <x v="0"/>
    <x v="4"/>
    <n v="120037.96"/>
    <x v="2"/>
    <x v="0"/>
    <n v="534"/>
    <x v="1"/>
    <x v="0"/>
    <x v="1"/>
    <n v="36275.94"/>
    <x v="1"/>
    <x v="3"/>
    <x v="2"/>
  </r>
  <r>
    <n v="15805769"/>
    <s v="O'Loughlin"/>
    <x v="1"/>
    <x v="1"/>
    <n v="33"/>
    <x v="0"/>
    <x v="4"/>
    <n v="0"/>
    <x v="0"/>
    <x v="2"/>
    <n v="656"/>
    <x v="0"/>
    <x v="0"/>
    <x v="1"/>
    <n v="116706"/>
    <x v="1"/>
    <x v="0"/>
    <x v="2"/>
  </r>
  <r>
    <n v="15719508"/>
    <s v="Davis"/>
    <x v="2"/>
    <x v="1"/>
    <n v="49"/>
    <x v="0"/>
    <x v="3"/>
    <n v="121205.15"/>
    <x v="2"/>
    <x v="3"/>
    <n v="575"/>
    <x v="1"/>
    <x v="0"/>
    <x v="0"/>
    <n v="168080.53"/>
    <x v="0"/>
    <x v="2"/>
    <x v="1"/>
  </r>
  <r>
    <n v="15609011"/>
    <s v="Barry"/>
    <x v="1"/>
    <x v="1"/>
    <n v="47"/>
    <x v="0"/>
    <x v="2"/>
    <n v="75408.33"/>
    <x v="1"/>
    <x v="0"/>
    <n v="480"/>
    <x v="4"/>
    <x v="0"/>
    <x v="1"/>
    <n v="25887.89"/>
    <x v="0"/>
    <x v="3"/>
    <x v="1"/>
  </r>
  <r>
    <n v="15703106"/>
    <s v="K'ung"/>
    <x v="0"/>
    <x v="1"/>
    <n v="40"/>
    <x v="0"/>
    <x v="8"/>
    <n v="0"/>
    <x v="0"/>
    <x v="2"/>
    <n v="575"/>
    <x v="1"/>
    <x v="0"/>
    <x v="0"/>
    <n v="122488.59"/>
    <x v="1"/>
    <x v="0"/>
    <x v="2"/>
  </r>
  <r>
    <n v="15626795"/>
    <s v="Gorman"/>
    <x v="0"/>
    <x v="0"/>
    <n v="40"/>
    <x v="0"/>
    <x v="6"/>
    <n v="0"/>
    <x v="0"/>
    <x v="0"/>
    <n v="672"/>
    <x v="2"/>
    <x v="0"/>
    <x v="1"/>
    <n v="113171.61"/>
    <x v="0"/>
    <x v="0"/>
    <x v="2"/>
  </r>
  <r>
    <n v="15773731"/>
    <s v="John"/>
    <x v="1"/>
    <x v="0"/>
    <n v="35"/>
    <x v="0"/>
    <x v="8"/>
    <n v="0"/>
    <x v="0"/>
    <x v="2"/>
    <n v="758"/>
    <x v="2"/>
    <x v="1"/>
    <x v="1"/>
    <n v="100365.51"/>
    <x v="1"/>
    <x v="0"/>
    <x v="2"/>
  </r>
  <r>
    <n v="15756196"/>
    <s v="Tsou"/>
    <x v="0"/>
    <x v="1"/>
    <n v="50"/>
    <x v="0"/>
    <x v="5"/>
    <n v="121818.84"/>
    <x v="2"/>
    <x v="2"/>
    <n v="682"/>
    <x v="2"/>
    <x v="1"/>
    <x v="0"/>
    <n v="124151.37"/>
    <x v="1"/>
    <x v="0"/>
    <x v="1"/>
  </r>
  <r>
    <n v="15687903"/>
    <s v="Okonkwo"/>
    <x v="0"/>
    <x v="0"/>
    <n v="29"/>
    <x v="1"/>
    <x v="2"/>
    <n v="0"/>
    <x v="0"/>
    <x v="2"/>
    <n v="501"/>
    <x v="1"/>
    <x v="0"/>
    <x v="1"/>
    <n v="112664.24"/>
    <x v="1"/>
    <x v="0"/>
    <x v="1"/>
  </r>
  <r>
    <n v="15777599"/>
    <s v="Esposito"/>
    <x v="2"/>
    <x v="1"/>
    <n v="34"/>
    <x v="0"/>
    <x v="5"/>
    <n v="141806"/>
    <x v="2"/>
    <x v="2"/>
    <n v="746"/>
    <x v="2"/>
    <x v="0"/>
    <x v="0"/>
    <n v="183494.87"/>
    <x v="1"/>
    <x v="4"/>
    <x v="1"/>
  </r>
  <r>
    <n v="15754577"/>
    <s v="Boni"/>
    <x v="0"/>
    <x v="0"/>
    <n v="51"/>
    <x v="0"/>
    <x v="2"/>
    <n v="61354.14"/>
    <x v="1"/>
    <x v="0"/>
    <n v="556"/>
    <x v="1"/>
    <x v="0"/>
    <x v="1"/>
    <n v="198810.65"/>
    <x v="0"/>
    <x v="4"/>
    <x v="1"/>
  </r>
  <r>
    <n v="15584113"/>
    <s v="Pratt"/>
    <x v="2"/>
    <x v="0"/>
    <n v="53"/>
    <x v="0"/>
    <x v="4"/>
    <n v="124954.94"/>
    <x v="2"/>
    <x v="0"/>
    <n v="823"/>
    <x v="3"/>
    <x v="1"/>
    <x v="0"/>
    <n v="131259.6"/>
    <x v="0"/>
    <x v="2"/>
    <x v="2"/>
  </r>
  <r>
    <n v="15669589"/>
    <s v="Page"/>
    <x v="2"/>
    <x v="0"/>
    <n v="68"/>
    <x v="2"/>
    <x v="1"/>
    <n v="95039.12"/>
    <x v="1"/>
    <x v="0"/>
    <n v="491"/>
    <x v="4"/>
    <x v="1"/>
    <x v="0"/>
    <n v="116471.14"/>
    <x v="0"/>
    <x v="0"/>
    <x v="0"/>
  </r>
  <r>
    <n v="15632793"/>
    <s v="Wilkinson"/>
    <x v="0"/>
    <x v="0"/>
    <n v="29"/>
    <x v="1"/>
    <x v="9"/>
    <n v="103417.74"/>
    <x v="2"/>
    <x v="0"/>
    <n v="638"/>
    <x v="0"/>
    <x v="0"/>
    <x v="0"/>
    <n v="15336.4"/>
    <x v="1"/>
    <x v="3"/>
    <x v="3"/>
  </r>
  <r>
    <n v="15711130"/>
    <s v="Tseng"/>
    <x v="0"/>
    <x v="1"/>
    <n v="45"/>
    <x v="0"/>
    <x v="0"/>
    <n v="0"/>
    <x v="0"/>
    <x v="2"/>
    <n v="734"/>
    <x v="2"/>
    <x v="0"/>
    <x v="1"/>
    <n v="99593.279999999999"/>
    <x v="1"/>
    <x v="0"/>
    <x v="0"/>
  </r>
  <r>
    <n v="15615254"/>
    <s v="Clark"/>
    <x v="0"/>
    <x v="1"/>
    <n v="40"/>
    <x v="0"/>
    <x v="7"/>
    <n v="43028.77"/>
    <x v="1"/>
    <x v="0"/>
    <n v="555"/>
    <x v="1"/>
    <x v="0"/>
    <x v="1"/>
    <n v="170514.21"/>
    <x v="1"/>
    <x v="4"/>
    <x v="3"/>
  </r>
  <r>
    <n v="15720583"/>
    <s v="Finch"/>
    <x v="2"/>
    <x v="0"/>
    <n v="44"/>
    <x v="0"/>
    <x v="10"/>
    <n v="119638.21"/>
    <x v="2"/>
    <x v="0"/>
    <n v="745"/>
    <x v="2"/>
    <x v="0"/>
    <x v="0"/>
    <n v="34265.08"/>
    <x v="0"/>
    <x v="3"/>
    <x v="0"/>
  </r>
  <r>
    <n v="15780432"/>
    <s v="Shen"/>
    <x v="0"/>
    <x v="1"/>
    <n v="37"/>
    <x v="0"/>
    <x v="6"/>
    <n v="122689.51"/>
    <x v="2"/>
    <x v="2"/>
    <n v="728"/>
    <x v="2"/>
    <x v="1"/>
    <x v="1"/>
    <n v="106977.53"/>
    <x v="0"/>
    <x v="0"/>
    <x v="2"/>
  </r>
  <r>
    <n v="15673223"/>
    <s v="Hou"/>
    <x v="0"/>
    <x v="1"/>
    <n v="44"/>
    <x v="0"/>
    <x v="7"/>
    <n v="0"/>
    <x v="0"/>
    <x v="2"/>
    <n v="626"/>
    <x v="0"/>
    <x v="1"/>
    <x v="1"/>
    <n v="164287.85999999999"/>
    <x v="1"/>
    <x v="2"/>
    <x v="3"/>
  </r>
  <r>
    <n v="15807989"/>
    <s v="Wall"/>
    <x v="2"/>
    <x v="1"/>
    <n v="37"/>
    <x v="0"/>
    <x v="2"/>
    <n v="73179.34"/>
    <x v="1"/>
    <x v="2"/>
    <n v="681"/>
    <x v="2"/>
    <x v="0"/>
    <x v="0"/>
    <n v="25292.53"/>
    <x v="1"/>
    <x v="3"/>
    <x v="1"/>
  </r>
  <r>
    <n v="15761168"/>
    <s v="Manna"/>
    <x v="0"/>
    <x v="0"/>
    <n v="38"/>
    <x v="0"/>
    <x v="4"/>
    <n v="171913.87"/>
    <x v="2"/>
    <x v="0"/>
    <n v="478"/>
    <x v="4"/>
    <x v="0"/>
    <x v="1"/>
    <n v="51820.87"/>
    <x v="0"/>
    <x v="1"/>
    <x v="2"/>
  </r>
  <r>
    <n v="15651272"/>
    <s v="Reyes"/>
    <x v="0"/>
    <x v="1"/>
    <n v="38"/>
    <x v="0"/>
    <x v="8"/>
    <n v="0"/>
    <x v="0"/>
    <x v="2"/>
    <n v="709"/>
    <x v="2"/>
    <x v="0"/>
    <x v="0"/>
    <n v="81452.289999999994"/>
    <x v="1"/>
    <x v="1"/>
    <x v="2"/>
  </r>
  <r>
    <n v="15812832"/>
    <s v="Jideofor"/>
    <x v="2"/>
    <x v="1"/>
    <n v="33"/>
    <x v="0"/>
    <x v="2"/>
    <n v="92659.199999999997"/>
    <x v="1"/>
    <x v="2"/>
    <n v="562"/>
    <x v="1"/>
    <x v="0"/>
    <x v="1"/>
    <n v="1354.25"/>
    <x v="1"/>
    <x v="3"/>
    <x v="1"/>
  </r>
  <r>
    <n v="15680517"/>
    <s v="Sal"/>
    <x v="2"/>
    <x v="0"/>
    <n v="34"/>
    <x v="0"/>
    <x v="3"/>
    <n v="137239.17000000001"/>
    <x v="2"/>
    <x v="0"/>
    <n v="769"/>
    <x v="2"/>
    <x v="0"/>
    <x v="0"/>
    <n v="71379.92"/>
    <x v="0"/>
    <x v="1"/>
    <x v="1"/>
  </r>
  <r>
    <n v="15750569"/>
    <s v="Iweobiegbunam"/>
    <x v="2"/>
    <x v="0"/>
    <n v="46"/>
    <x v="0"/>
    <x v="6"/>
    <n v="102955.14"/>
    <x v="2"/>
    <x v="2"/>
    <n v="684"/>
    <x v="2"/>
    <x v="0"/>
    <x v="1"/>
    <n v="154137.32999999999"/>
    <x v="1"/>
    <x v="2"/>
    <x v="2"/>
  </r>
  <r>
    <n v="15690743"/>
    <s v="Shao"/>
    <x v="0"/>
    <x v="0"/>
    <n v="61"/>
    <x v="2"/>
    <x v="2"/>
    <n v="65190.29"/>
    <x v="1"/>
    <x v="0"/>
    <n v="536"/>
    <x v="1"/>
    <x v="0"/>
    <x v="0"/>
    <n v="64308.49"/>
    <x v="0"/>
    <x v="1"/>
    <x v="1"/>
  </r>
  <r>
    <n v="15627741"/>
    <s v="Heath"/>
    <x v="2"/>
    <x v="0"/>
    <n v="29"/>
    <x v="1"/>
    <x v="0"/>
    <n v="96863.52"/>
    <x v="1"/>
    <x v="2"/>
    <n v="631"/>
    <x v="0"/>
    <x v="0"/>
    <x v="0"/>
    <n v="31613.35"/>
    <x v="1"/>
    <x v="3"/>
    <x v="0"/>
  </r>
  <r>
    <n v="15712121"/>
    <s v="Chidimma"/>
    <x v="1"/>
    <x v="1"/>
    <n v="34"/>
    <x v="0"/>
    <x v="8"/>
    <n v="154983.98000000001"/>
    <x v="2"/>
    <x v="0"/>
    <n v="657"/>
    <x v="0"/>
    <x v="0"/>
    <x v="1"/>
    <n v="27738.01"/>
    <x v="1"/>
    <x v="3"/>
    <x v="2"/>
  </r>
  <r>
    <n v="15805429"/>
    <s v="Murray"/>
    <x v="2"/>
    <x v="1"/>
    <n v="59"/>
    <x v="0"/>
    <x v="6"/>
    <n v="106819.65"/>
    <x v="2"/>
    <x v="0"/>
    <n v="699"/>
    <x v="2"/>
    <x v="1"/>
    <x v="0"/>
    <n v="163570.25"/>
    <x v="1"/>
    <x v="2"/>
    <x v="2"/>
  </r>
  <r>
    <n v="15814923"/>
    <s v="Sullivan"/>
    <x v="1"/>
    <x v="1"/>
    <n v="38"/>
    <x v="0"/>
    <x v="3"/>
    <n v="128578.52"/>
    <x v="2"/>
    <x v="0"/>
    <n v="606"/>
    <x v="0"/>
    <x v="0"/>
    <x v="0"/>
    <n v="193878.51"/>
    <x v="1"/>
    <x v="4"/>
    <x v="1"/>
  </r>
  <r>
    <n v="15589230"/>
    <s v="Wu"/>
    <x v="0"/>
    <x v="0"/>
    <n v="63"/>
    <x v="2"/>
    <x v="0"/>
    <n v="126473.33"/>
    <x v="2"/>
    <x v="0"/>
    <n v="612"/>
    <x v="0"/>
    <x v="1"/>
    <x v="0"/>
    <n v="147545.65"/>
    <x v="1"/>
    <x v="2"/>
    <x v="0"/>
  </r>
  <r>
    <n v="15775490"/>
    <s v="Downie"/>
    <x v="0"/>
    <x v="0"/>
    <n v="38"/>
    <x v="0"/>
    <x v="8"/>
    <n v="110570.78"/>
    <x v="2"/>
    <x v="2"/>
    <n v="660"/>
    <x v="2"/>
    <x v="0"/>
    <x v="1"/>
    <n v="195906.59"/>
    <x v="1"/>
    <x v="4"/>
    <x v="2"/>
  </r>
  <r>
    <n v="15749727"/>
    <s v="Chukwufumnanya"/>
    <x v="1"/>
    <x v="1"/>
    <n v="50"/>
    <x v="0"/>
    <x v="3"/>
    <n v="0"/>
    <x v="0"/>
    <x v="2"/>
    <n v="829"/>
    <x v="3"/>
    <x v="1"/>
    <x v="0"/>
    <n v="178458.86"/>
    <x v="1"/>
    <x v="4"/>
    <x v="1"/>
  </r>
  <r>
    <n v="15619238"/>
    <s v="Allan"/>
    <x v="1"/>
    <x v="1"/>
    <n v="29"/>
    <x v="1"/>
    <x v="2"/>
    <n v="0"/>
    <x v="0"/>
    <x v="2"/>
    <n v="567"/>
    <x v="1"/>
    <x v="0"/>
    <x v="1"/>
    <n v="156125.72"/>
    <x v="1"/>
    <x v="2"/>
    <x v="1"/>
  </r>
  <r>
    <n v="15593468"/>
    <s v="Findlay"/>
    <x v="0"/>
    <x v="0"/>
    <n v="33"/>
    <x v="0"/>
    <x v="6"/>
    <n v="0"/>
    <x v="0"/>
    <x v="2"/>
    <n v="850"/>
    <x v="3"/>
    <x v="0"/>
    <x v="0"/>
    <n v="11159.19"/>
    <x v="1"/>
    <x v="3"/>
    <x v="2"/>
  </r>
  <r>
    <n v="15718454"/>
    <s v="Ch'eng"/>
    <x v="1"/>
    <x v="0"/>
    <n v="44"/>
    <x v="0"/>
    <x v="0"/>
    <n v="0"/>
    <x v="0"/>
    <x v="2"/>
    <n v="712"/>
    <x v="2"/>
    <x v="1"/>
    <x v="1"/>
    <n v="45738.94"/>
    <x v="1"/>
    <x v="3"/>
    <x v="0"/>
  </r>
  <r>
    <n v="15789498"/>
    <s v="Miller"/>
    <x v="0"/>
    <x v="1"/>
    <n v="30"/>
    <x v="0"/>
    <x v="6"/>
    <n v="111099.79"/>
    <x v="2"/>
    <x v="2"/>
    <n v="562"/>
    <x v="1"/>
    <x v="1"/>
    <x v="1"/>
    <n v="140650.19"/>
    <x v="1"/>
    <x v="2"/>
    <x v="2"/>
  </r>
  <r>
    <n v="15744691"/>
    <s v="Tsai"/>
    <x v="0"/>
    <x v="0"/>
    <n v="29"/>
    <x v="1"/>
    <x v="6"/>
    <n v="0"/>
    <x v="0"/>
    <x v="1"/>
    <n v="755"/>
    <x v="2"/>
    <x v="0"/>
    <x v="1"/>
    <n v="4733.9399999999996"/>
    <x v="1"/>
    <x v="3"/>
    <x v="2"/>
  </r>
  <r>
    <n v="15708289"/>
    <s v="Graham"/>
    <x v="1"/>
    <x v="1"/>
    <n v="25"/>
    <x v="1"/>
    <x v="6"/>
    <n v="100913.57"/>
    <x v="2"/>
    <x v="0"/>
    <n v="793"/>
    <x v="3"/>
    <x v="1"/>
    <x v="1"/>
    <n v="10579.72"/>
    <x v="1"/>
    <x v="3"/>
    <x v="2"/>
  </r>
  <r>
    <n v="15790412"/>
    <s v="Norton"/>
    <x v="1"/>
    <x v="1"/>
    <n v="26"/>
    <x v="1"/>
    <x v="2"/>
    <n v="0"/>
    <x v="0"/>
    <x v="2"/>
    <n v="471"/>
    <x v="4"/>
    <x v="0"/>
    <x v="0"/>
    <n v="179655.87"/>
    <x v="1"/>
    <x v="4"/>
    <x v="1"/>
  </r>
  <r>
    <n v="15741416"/>
    <s v="Yegorov"/>
    <x v="0"/>
    <x v="1"/>
    <n v="42"/>
    <x v="0"/>
    <x v="0"/>
    <n v="16893.59"/>
    <x v="1"/>
    <x v="0"/>
    <n v="707"/>
    <x v="2"/>
    <x v="0"/>
    <x v="0"/>
    <n v="77502.559999999998"/>
    <x v="1"/>
    <x v="1"/>
    <x v="0"/>
  </r>
  <r>
    <n v="15598894"/>
    <s v="Holt"/>
    <x v="1"/>
    <x v="1"/>
    <n v="38"/>
    <x v="0"/>
    <x v="7"/>
    <n v="122267.85"/>
    <x v="2"/>
    <x v="0"/>
    <n v="784"/>
    <x v="3"/>
    <x v="1"/>
    <x v="1"/>
    <n v="145759.93"/>
    <x v="1"/>
    <x v="2"/>
    <x v="3"/>
  </r>
  <r>
    <n v="15663294"/>
    <s v="Kao"/>
    <x v="0"/>
    <x v="1"/>
    <n v="32"/>
    <x v="0"/>
    <x v="1"/>
    <n v="125685.79"/>
    <x v="2"/>
    <x v="0"/>
    <n v="703"/>
    <x v="2"/>
    <x v="0"/>
    <x v="0"/>
    <n v="56246.720000000001"/>
    <x v="1"/>
    <x v="1"/>
    <x v="0"/>
  </r>
  <r>
    <n v="15572728"/>
    <s v="Ross"/>
    <x v="1"/>
    <x v="1"/>
    <n v="36"/>
    <x v="0"/>
    <x v="2"/>
    <n v="127397.34"/>
    <x v="2"/>
    <x v="0"/>
    <n v="704"/>
    <x v="2"/>
    <x v="0"/>
    <x v="1"/>
    <n v="151335.24"/>
    <x v="1"/>
    <x v="2"/>
    <x v="1"/>
  </r>
  <r>
    <n v="15706729"/>
    <s v="Hsiao"/>
    <x v="0"/>
    <x v="1"/>
    <n v="38"/>
    <x v="0"/>
    <x v="10"/>
    <n v="105271.56"/>
    <x v="2"/>
    <x v="0"/>
    <n v="662"/>
    <x v="2"/>
    <x v="1"/>
    <x v="0"/>
    <n v="179833.45"/>
    <x v="1"/>
    <x v="4"/>
    <x v="0"/>
  </r>
  <r>
    <n v="15674433"/>
    <s v="Allan"/>
    <x v="2"/>
    <x v="0"/>
    <n v="28"/>
    <x v="1"/>
    <x v="0"/>
    <n v="115265.14"/>
    <x v="2"/>
    <x v="0"/>
    <n v="636"/>
    <x v="0"/>
    <x v="1"/>
    <x v="1"/>
    <n v="191627.85"/>
    <x v="1"/>
    <x v="4"/>
    <x v="0"/>
  </r>
  <r>
    <n v="15641170"/>
    <s v="Liang"/>
    <x v="1"/>
    <x v="1"/>
    <n v="36"/>
    <x v="0"/>
    <x v="4"/>
    <n v="0"/>
    <x v="0"/>
    <x v="0"/>
    <n v="640"/>
    <x v="0"/>
    <x v="1"/>
    <x v="1"/>
    <n v="173016.46"/>
    <x v="1"/>
    <x v="4"/>
    <x v="2"/>
  </r>
  <r>
    <n v="15806284"/>
    <s v="Briggs"/>
    <x v="1"/>
    <x v="1"/>
    <n v="31"/>
    <x v="0"/>
    <x v="1"/>
    <n v="0"/>
    <x v="0"/>
    <x v="2"/>
    <n v="739"/>
    <x v="2"/>
    <x v="0"/>
    <x v="0"/>
    <n v="58469.75"/>
    <x v="1"/>
    <x v="1"/>
    <x v="0"/>
  </r>
  <r>
    <n v="15690958"/>
    <s v="Cantrell"/>
    <x v="2"/>
    <x v="1"/>
    <n v="23"/>
    <x v="1"/>
    <x v="0"/>
    <n v="139542.82"/>
    <x v="2"/>
    <x v="0"/>
    <n v="767"/>
    <x v="2"/>
    <x v="1"/>
    <x v="0"/>
    <n v="28038.28"/>
    <x v="1"/>
    <x v="3"/>
    <x v="0"/>
  </r>
  <r>
    <n v="15606386"/>
    <s v="Wang"/>
    <x v="2"/>
    <x v="0"/>
    <n v="46"/>
    <x v="0"/>
    <x v="6"/>
    <n v="111512.75"/>
    <x v="2"/>
    <x v="1"/>
    <n v="753"/>
    <x v="2"/>
    <x v="0"/>
    <x v="1"/>
    <n v="159576.75"/>
    <x v="0"/>
    <x v="2"/>
    <x v="2"/>
  </r>
  <r>
    <n v="15682322"/>
    <s v="Aksenov"/>
    <x v="0"/>
    <x v="1"/>
    <n v="37"/>
    <x v="0"/>
    <x v="9"/>
    <n v="148466.93"/>
    <x v="2"/>
    <x v="2"/>
    <n v="714"/>
    <x v="2"/>
    <x v="1"/>
    <x v="0"/>
    <n v="151280.95999999999"/>
    <x v="1"/>
    <x v="2"/>
    <x v="3"/>
  </r>
  <r>
    <n v="15579915"/>
    <s v="Glennon"/>
    <x v="0"/>
    <x v="1"/>
    <n v="29"/>
    <x v="1"/>
    <x v="4"/>
    <n v="0"/>
    <x v="0"/>
    <x v="2"/>
    <n v="707"/>
    <x v="2"/>
    <x v="0"/>
    <x v="1"/>
    <n v="139953.94"/>
    <x v="1"/>
    <x v="2"/>
    <x v="2"/>
  </r>
  <r>
    <n v="15681928"/>
    <s v="Yancy"/>
    <x v="0"/>
    <x v="0"/>
    <n v="35"/>
    <x v="0"/>
    <x v="4"/>
    <n v="108155.49"/>
    <x v="2"/>
    <x v="0"/>
    <n v="577"/>
    <x v="1"/>
    <x v="0"/>
    <x v="1"/>
    <n v="105407.79"/>
    <x v="1"/>
    <x v="0"/>
    <x v="2"/>
  </r>
  <r>
    <n v="15734005"/>
    <s v="Mazzi"/>
    <x v="0"/>
    <x v="0"/>
    <n v="42"/>
    <x v="0"/>
    <x v="1"/>
    <n v="0"/>
    <x v="0"/>
    <x v="2"/>
    <n v="633"/>
    <x v="0"/>
    <x v="0"/>
    <x v="1"/>
    <n v="56865.62"/>
    <x v="1"/>
    <x v="1"/>
    <x v="0"/>
  </r>
  <r>
    <n v="15650432"/>
    <s v="Liu"/>
    <x v="2"/>
    <x v="1"/>
    <n v="41"/>
    <x v="0"/>
    <x v="7"/>
    <n v="84622.13"/>
    <x v="1"/>
    <x v="0"/>
    <n v="849"/>
    <x v="3"/>
    <x v="0"/>
    <x v="0"/>
    <n v="198072.16"/>
    <x v="1"/>
    <x v="4"/>
    <x v="3"/>
  </r>
  <r>
    <n v="15592578"/>
    <s v="Nucci"/>
    <x v="1"/>
    <x v="0"/>
    <n v="41"/>
    <x v="0"/>
    <x v="3"/>
    <n v="146997.64000000001"/>
    <x v="2"/>
    <x v="2"/>
    <n v="614"/>
    <x v="0"/>
    <x v="1"/>
    <x v="1"/>
    <n v="137791.18"/>
    <x v="1"/>
    <x v="2"/>
    <x v="1"/>
  </r>
  <r>
    <n v="15671243"/>
    <s v="Y?"/>
    <x v="0"/>
    <x v="0"/>
    <n v="47"/>
    <x v="0"/>
    <x v="9"/>
    <n v="0"/>
    <x v="0"/>
    <x v="2"/>
    <n v="558"/>
    <x v="1"/>
    <x v="0"/>
    <x v="1"/>
    <n v="103787.28"/>
    <x v="1"/>
    <x v="0"/>
    <x v="3"/>
  </r>
  <r>
    <n v="15775709"/>
    <s v="Nucci"/>
    <x v="0"/>
    <x v="0"/>
    <n v="27"/>
    <x v="1"/>
    <x v="7"/>
    <n v="98590.25"/>
    <x v="1"/>
    <x v="0"/>
    <n v="832"/>
    <x v="3"/>
    <x v="0"/>
    <x v="1"/>
    <n v="30912.89"/>
    <x v="1"/>
    <x v="3"/>
    <x v="3"/>
  </r>
  <r>
    <n v="15702631"/>
    <s v="Tang"/>
    <x v="0"/>
    <x v="0"/>
    <n v="26"/>
    <x v="1"/>
    <x v="0"/>
    <n v="0"/>
    <x v="0"/>
    <x v="2"/>
    <n v="567"/>
    <x v="1"/>
    <x v="0"/>
    <x v="0"/>
    <n v="78651.55"/>
    <x v="1"/>
    <x v="1"/>
    <x v="0"/>
  </r>
  <r>
    <n v="15602282"/>
    <s v="Kao"/>
    <x v="2"/>
    <x v="0"/>
    <n v="45"/>
    <x v="0"/>
    <x v="2"/>
    <n v="134980.74"/>
    <x v="2"/>
    <x v="0"/>
    <n v="587"/>
    <x v="1"/>
    <x v="0"/>
    <x v="0"/>
    <n v="123309.57"/>
    <x v="0"/>
    <x v="0"/>
    <x v="1"/>
  </r>
  <r>
    <n v="15717879"/>
    <s v="Chen"/>
    <x v="1"/>
    <x v="0"/>
    <n v="79"/>
    <x v="2"/>
    <x v="8"/>
    <n v="108078.56"/>
    <x v="2"/>
    <x v="0"/>
    <n v="712"/>
    <x v="2"/>
    <x v="0"/>
    <x v="0"/>
    <n v="174118.93"/>
    <x v="1"/>
    <x v="4"/>
    <x v="2"/>
  </r>
  <r>
    <n v="15740878"/>
    <s v="Yao"/>
    <x v="1"/>
    <x v="0"/>
    <n v="29"/>
    <x v="1"/>
    <x v="9"/>
    <n v="0"/>
    <x v="0"/>
    <x v="2"/>
    <n v="655"/>
    <x v="0"/>
    <x v="1"/>
    <x v="0"/>
    <n v="85736.26"/>
    <x v="1"/>
    <x v="1"/>
    <x v="3"/>
  </r>
  <r>
    <n v="15794468"/>
    <s v="Tsou"/>
    <x v="0"/>
    <x v="0"/>
    <n v="42"/>
    <x v="0"/>
    <x v="5"/>
    <n v="0"/>
    <x v="0"/>
    <x v="2"/>
    <n v="641"/>
    <x v="0"/>
    <x v="1"/>
    <x v="1"/>
    <n v="121138.77"/>
    <x v="1"/>
    <x v="0"/>
    <x v="1"/>
  </r>
  <r>
    <n v="15773277"/>
    <s v="Barnes"/>
    <x v="0"/>
    <x v="1"/>
    <n v="35"/>
    <x v="0"/>
    <x v="8"/>
    <n v="106836.67"/>
    <x v="2"/>
    <x v="2"/>
    <n v="676"/>
    <x v="2"/>
    <x v="0"/>
    <x v="1"/>
    <n v="84199.78"/>
    <x v="1"/>
    <x v="1"/>
    <x v="2"/>
  </r>
  <r>
    <n v="15572657"/>
    <s v="H?"/>
    <x v="0"/>
    <x v="1"/>
    <n v="29"/>
    <x v="1"/>
    <x v="2"/>
    <n v="102490.27"/>
    <x v="2"/>
    <x v="0"/>
    <n v="472"/>
    <x v="4"/>
    <x v="1"/>
    <x v="0"/>
    <n v="181224.56"/>
    <x v="1"/>
    <x v="4"/>
    <x v="1"/>
  </r>
  <r>
    <n v="15800295"/>
    <s v="Cruz"/>
    <x v="2"/>
    <x v="1"/>
    <n v="34"/>
    <x v="0"/>
    <x v="9"/>
    <n v="112746.54"/>
    <x v="2"/>
    <x v="2"/>
    <n v="644"/>
    <x v="0"/>
    <x v="1"/>
    <x v="1"/>
    <n v="141230.07"/>
    <x v="1"/>
    <x v="2"/>
    <x v="3"/>
  </r>
  <r>
    <n v="15672397"/>
    <s v="Smith"/>
    <x v="0"/>
    <x v="1"/>
    <n v="38"/>
    <x v="0"/>
    <x v="10"/>
    <n v="125487.89"/>
    <x v="2"/>
    <x v="0"/>
    <n v="598"/>
    <x v="1"/>
    <x v="1"/>
    <x v="1"/>
    <n v="158111.71"/>
    <x v="1"/>
    <x v="2"/>
    <x v="0"/>
  </r>
  <r>
    <n v="15684921"/>
    <s v="Onuchukwu"/>
    <x v="1"/>
    <x v="1"/>
    <n v="25"/>
    <x v="1"/>
    <x v="2"/>
    <n v="142862.21"/>
    <x v="2"/>
    <x v="0"/>
    <n v="792"/>
    <x v="3"/>
    <x v="0"/>
    <x v="0"/>
    <n v="130639.01"/>
    <x v="1"/>
    <x v="2"/>
    <x v="1"/>
  </r>
  <r>
    <n v="15720676"/>
    <s v="Bukowski"/>
    <x v="0"/>
    <x v="0"/>
    <n v="37"/>
    <x v="0"/>
    <x v="3"/>
    <n v="0"/>
    <x v="0"/>
    <x v="2"/>
    <n v="700"/>
    <x v="2"/>
    <x v="0"/>
    <x v="1"/>
    <n v="17040.82"/>
    <x v="1"/>
    <x v="3"/>
    <x v="1"/>
  </r>
  <r>
    <n v="15731829"/>
    <s v="Simmons"/>
    <x v="0"/>
    <x v="1"/>
    <n v="34"/>
    <x v="0"/>
    <x v="7"/>
    <n v="0"/>
    <x v="0"/>
    <x v="2"/>
    <n v="616"/>
    <x v="0"/>
    <x v="0"/>
    <x v="1"/>
    <n v="25662.27"/>
    <x v="1"/>
    <x v="3"/>
    <x v="3"/>
  </r>
  <r>
    <n v="15732672"/>
    <s v="Stewart"/>
    <x v="1"/>
    <x v="1"/>
    <n v="35"/>
    <x v="0"/>
    <x v="5"/>
    <n v="79388.33"/>
    <x v="1"/>
    <x v="0"/>
    <n v="743"/>
    <x v="2"/>
    <x v="0"/>
    <x v="0"/>
    <n v="193360.69"/>
    <x v="1"/>
    <x v="4"/>
    <x v="1"/>
  </r>
  <r>
    <n v="15692406"/>
    <s v="Gow"/>
    <x v="0"/>
    <x v="1"/>
    <n v="37"/>
    <x v="0"/>
    <x v="8"/>
    <n v="0"/>
    <x v="0"/>
    <x v="2"/>
    <n v="427"/>
    <x v="4"/>
    <x v="0"/>
    <x v="0"/>
    <n v="121485.1"/>
    <x v="1"/>
    <x v="0"/>
    <x v="2"/>
  </r>
  <r>
    <n v="15764405"/>
    <s v="Williams"/>
    <x v="0"/>
    <x v="1"/>
    <n v="29"/>
    <x v="1"/>
    <x v="7"/>
    <n v="0"/>
    <x v="0"/>
    <x v="2"/>
    <n v="731"/>
    <x v="2"/>
    <x v="0"/>
    <x v="0"/>
    <n v="162452.65"/>
    <x v="1"/>
    <x v="2"/>
    <x v="3"/>
  </r>
  <r>
    <n v="15757537"/>
    <s v="Francis"/>
    <x v="0"/>
    <x v="0"/>
    <n v="31"/>
    <x v="0"/>
    <x v="5"/>
    <n v="107784.65"/>
    <x v="2"/>
    <x v="0"/>
    <n v="610"/>
    <x v="0"/>
    <x v="0"/>
    <x v="0"/>
    <n v="141137.53"/>
    <x v="1"/>
    <x v="2"/>
    <x v="1"/>
  </r>
  <r>
    <n v="15793307"/>
    <s v="Calabresi"/>
    <x v="1"/>
    <x v="0"/>
    <n v="41"/>
    <x v="0"/>
    <x v="4"/>
    <n v="142880.28"/>
    <x v="2"/>
    <x v="1"/>
    <n v="724"/>
    <x v="2"/>
    <x v="1"/>
    <x v="1"/>
    <n v="185541.2"/>
    <x v="0"/>
    <x v="4"/>
    <x v="2"/>
  </r>
  <r>
    <n v="15660679"/>
    <s v="Chimaobim"/>
    <x v="1"/>
    <x v="0"/>
    <n v="38"/>
    <x v="0"/>
    <x v="9"/>
    <n v="149571.94"/>
    <x v="2"/>
    <x v="0"/>
    <n v="653"/>
    <x v="0"/>
    <x v="0"/>
    <x v="1"/>
    <n v="118383.18"/>
    <x v="1"/>
    <x v="0"/>
    <x v="3"/>
  </r>
  <r>
    <n v="15666856"/>
    <s v="Chikwendu"/>
    <x v="0"/>
    <x v="1"/>
    <n v="49"/>
    <x v="0"/>
    <x v="1"/>
    <n v="142767.39000000001"/>
    <x v="2"/>
    <x v="0"/>
    <n v="774"/>
    <x v="2"/>
    <x v="0"/>
    <x v="0"/>
    <n v="8214.41"/>
    <x v="1"/>
    <x v="3"/>
    <x v="0"/>
  </r>
  <r>
    <n v="15687372"/>
    <s v="Padovesi"/>
    <x v="2"/>
    <x v="1"/>
    <n v="49"/>
    <x v="0"/>
    <x v="2"/>
    <n v="121537.71"/>
    <x v="2"/>
    <x v="2"/>
    <n v="547"/>
    <x v="1"/>
    <x v="0"/>
    <x v="1"/>
    <n v="46521.45"/>
    <x v="0"/>
    <x v="3"/>
    <x v="1"/>
  </r>
  <r>
    <n v="15667289"/>
    <s v="Henderson"/>
    <x v="1"/>
    <x v="1"/>
    <n v="50"/>
    <x v="0"/>
    <x v="0"/>
    <n v="0"/>
    <x v="0"/>
    <x v="2"/>
    <n v="719"/>
    <x v="2"/>
    <x v="1"/>
    <x v="1"/>
    <n v="10772.13"/>
    <x v="1"/>
    <x v="3"/>
    <x v="0"/>
  </r>
  <r>
    <n v="15624641"/>
    <s v="Kharlamova"/>
    <x v="1"/>
    <x v="1"/>
    <n v="43"/>
    <x v="0"/>
    <x v="9"/>
    <n v="0"/>
    <x v="0"/>
    <x v="0"/>
    <n v="740"/>
    <x v="2"/>
    <x v="0"/>
    <x v="1"/>
    <n v="199290.68"/>
    <x v="0"/>
    <x v="4"/>
    <x v="3"/>
  </r>
  <r>
    <n v="15734610"/>
    <s v="Onio"/>
    <x v="0"/>
    <x v="1"/>
    <n v="42"/>
    <x v="0"/>
    <x v="4"/>
    <n v="89838.71"/>
    <x v="1"/>
    <x v="1"/>
    <n v="543"/>
    <x v="1"/>
    <x v="0"/>
    <x v="1"/>
    <n v="85983.54"/>
    <x v="0"/>
    <x v="1"/>
    <x v="2"/>
  </r>
  <r>
    <n v="15631882"/>
    <s v="Yeh"/>
    <x v="2"/>
    <x v="1"/>
    <n v="45"/>
    <x v="0"/>
    <x v="9"/>
    <n v="103399.87"/>
    <x v="2"/>
    <x v="0"/>
    <n v="688"/>
    <x v="2"/>
    <x v="1"/>
    <x v="1"/>
    <n v="129870.93"/>
    <x v="1"/>
    <x v="0"/>
    <x v="3"/>
  </r>
  <r>
    <n v="15642709"/>
    <s v="Feng"/>
    <x v="0"/>
    <x v="0"/>
    <n v="30"/>
    <x v="0"/>
    <x v="9"/>
    <n v="0"/>
    <x v="0"/>
    <x v="2"/>
    <n v="474"/>
    <x v="4"/>
    <x v="1"/>
    <x v="1"/>
    <n v="63158.22"/>
    <x v="1"/>
    <x v="1"/>
    <x v="3"/>
  </r>
  <r>
    <n v="15811026"/>
    <s v="Norman"/>
    <x v="2"/>
    <x v="1"/>
    <n v="43"/>
    <x v="0"/>
    <x v="8"/>
    <n v="136855.94"/>
    <x v="2"/>
    <x v="2"/>
    <n v="505"/>
    <x v="1"/>
    <x v="0"/>
    <x v="1"/>
    <n v="171070.52"/>
    <x v="1"/>
    <x v="4"/>
    <x v="2"/>
  </r>
  <r>
    <n v="15596303"/>
    <s v="White"/>
    <x v="0"/>
    <x v="0"/>
    <n v="39"/>
    <x v="0"/>
    <x v="10"/>
    <n v="0"/>
    <x v="0"/>
    <x v="2"/>
    <n v="688"/>
    <x v="2"/>
    <x v="0"/>
    <x v="1"/>
    <n v="53222.15"/>
    <x v="0"/>
    <x v="1"/>
    <x v="0"/>
  </r>
  <r>
    <n v="15787255"/>
    <s v="Manfrin"/>
    <x v="2"/>
    <x v="0"/>
    <n v="55"/>
    <x v="0"/>
    <x v="0"/>
    <n v="140891.46"/>
    <x v="2"/>
    <x v="1"/>
    <n v="650"/>
    <x v="0"/>
    <x v="0"/>
    <x v="0"/>
    <n v="179834.45"/>
    <x v="0"/>
    <x v="4"/>
    <x v="0"/>
  </r>
  <r>
    <n v="15617166"/>
    <s v="Ritchie"/>
    <x v="0"/>
    <x v="1"/>
    <n v="37"/>
    <x v="0"/>
    <x v="10"/>
    <n v="0"/>
    <x v="0"/>
    <x v="0"/>
    <n v="610"/>
    <x v="0"/>
    <x v="0"/>
    <x v="1"/>
    <n v="114514.64"/>
    <x v="1"/>
    <x v="0"/>
    <x v="0"/>
  </r>
  <r>
    <n v="15742442"/>
    <s v="Udegbulam"/>
    <x v="1"/>
    <x v="0"/>
    <n v="46"/>
    <x v="0"/>
    <x v="8"/>
    <n v="89364.91"/>
    <x v="1"/>
    <x v="0"/>
    <n v="705"/>
    <x v="2"/>
    <x v="1"/>
    <x v="0"/>
    <n v="139162.15"/>
    <x v="1"/>
    <x v="2"/>
    <x v="2"/>
  </r>
  <r>
    <n v="15758692"/>
    <s v="Kao"/>
    <x v="0"/>
    <x v="0"/>
    <n v="29"/>
    <x v="1"/>
    <x v="3"/>
    <n v="146011.4"/>
    <x v="2"/>
    <x v="0"/>
    <n v="669"/>
    <x v="2"/>
    <x v="1"/>
    <x v="1"/>
    <n v="50249.16"/>
    <x v="1"/>
    <x v="1"/>
    <x v="1"/>
  </r>
  <r>
    <n v="15568238"/>
    <s v="Diaz"/>
    <x v="1"/>
    <x v="1"/>
    <n v="20"/>
    <x v="1"/>
    <x v="2"/>
    <n v="0"/>
    <x v="0"/>
    <x v="2"/>
    <n v="650"/>
    <x v="0"/>
    <x v="0"/>
    <x v="0"/>
    <n v="113469.65"/>
    <x v="1"/>
    <x v="0"/>
    <x v="1"/>
  </r>
  <r>
    <n v="15730353"/>
    <s v="Olisaemeka"/>
    <x v="2"/>
    <x v="1"/>
    <n v="29"/>
    <x v="1"/>
    <x v="9"/>
    <n v="145294.07999999999"/>
    <x v="2"/>
    <x v="2"/>
    <n v="550"/>
    <x v="1"/>
    <x v="0"/>
    <x v="1"/>
    <n v="147484.13"/>
    <x v="1"/>
    <x v="2"/>
    <x v="3"/>
  </r>
  <r>
    <n v="15731555"/>
    <s v="Ross-Watt"/>
    <x v="2"/>
    <x v="0"/>
    <n v="45"/>
    <x v="0"/>
    <x v="9"/>
    <n v="106000.12"/>
    <x v="2"/>
    <x v="0"/>
    <n v="595"/>
    <x v="1"/>
    <x v="1"/>
    <x v="1"/>
    <n v="191448.95999999999"/>
    <x v="0"/>
    <x v="4"/>
    <x v="3"/>
  </r>
  <r>
    <n v="15582404"/>
    <s v="Miller"/>
    <x v="1"/>
    <x v="0"/>
    <n v="26"/>
    <x v="1"/>
    <x v="8"/>
    <n v="0"/>
    <x v="0"/>
    <x v="2"/>
    <n v="572"/>
    <x v="1"/>
    <x v="0"/>
    <x v="1"/>
    <n v="119381.41"/>
    <x v="1"/>
    <x v="0"/>
    <x v="2"/>
  </r>
  <r>
    <n v="15721462"/>
    <s v="Shubin"/>
    <x v="1"/>
    <x v="0"/>
    <n v="58"/>
    <x v="0"/>
    <x v="0"/>
    <n v="0"/>
    <x v="0"/>
    <x v="2"/>
    <n v="622"/>
    <x v="0"/>
    <x v="0"/>
    <x v="0"/>
    <n v="33277.31"/>
    <x v="1"/>
    <x v="3"/>
    <x v="0"/>
  </r>
  <r>
    <n v="15632899"/>
    <s v="Nwankwo"/>
    <x v="1"/>
    <x v="1"/>
    <n v="20"/>
    <x v="1"/>
    <x v="9"/>
    <n v="104508.77"/>
    <x v="2"/>
    <x v="2"/>
    <n v="662"/>
    <x v="2"/>
    <x v="1"/>
    <x v="1"/>
    <n v="73107.53"/>
    <x v="1"/>
    <x v="1"/>
    <x v="3"/>
  </r>
  <r>
    <n v="15808526"/>
    <s v="Cartwright"/>
    <x v="2"/>
    <x v="0"/>
    <n v="58"/>
    <x v="0"/>
    <x v="6"/>
    <n v="127539.3"/>
    <x v="2"/>
    <x v="0"/>
    <n v="783"/>
    <x v="3"/>
    <x v="0"/>
    <x v="0"/>
    <n v="96590.39"/>
    <x v="0"/>
    <x v="0"/>
    <x v="2"/>
  </r>
  <r>
    <n v="15694349"/>
    <s v="Ngozichukwuka"/>
    <x v="1"/>
    <x v="1"/>
    <n v="44"/>
    <x v="0"/>
    <x v="3"/>
    <n v="0"/>
    <x v="0"/>
    <x v="0"/>
    <n v="714"/>
    <x v="2"/>
    <x v="1"/>
    <x v="0"/>
    <n v="6923.11"/>
    <x v="1"/>
    <x v="3"/>
    <x v="1"/>
  </r>
  <r>
    <n v="15718465"/>
    <s v="Sadler"/>
    <x v="2"/>
    <x v="1"/>
    <n v="51"/>
    <x v="0"/>
    <x v="6"/>
    <n v="96891.46"/>
    <x v="1"/>
    <x v="0"/>
    <n v="671"/>
    <x v="2"/>
    <x v="0"/>
    <x v="1"/>
    <n v="176403.33"/>
    <x v="0"/>
    <x v="4"/>
    <x v="2"/>
  </r>
  <r>
    <n v="15682995"/>
    <s v="Azuka"/>
    <x v="0"/>
    <x v="0"/>
    <n v="32"/>
    <x v="0"/>
    <x v="1"/>
    <n v="78535.25"/>
    <x v="1"/>
    <x v="0"/>
    <n v="600"/>
    <x v="0"/>
    <x v="0"/>
    <x v="1"/>
    <n v="64349.599999999999"/>
    <x v="1"/>
    <x v="1"/>
    <x v="0"/>
  </r>
  <r>
    <n v="15584776"/>
    <s v="Shen"/>
    <x v="1"/>
    <x v="0"/>
    <n v="37"/>
    <x v="0"/>
    <x v="9"/>
    <n v="112712.17"/>
    <x v="2"/>
    <x v="0"/>
    <n v="847"/>
    <x v="3"/>
    <x v="0"/>
    <x v="1"/>
    <n v="116097.26"/>
    <x v="1"/>
    <x v="0"/>
    <x v="3"/>
  </r>
  <r>
    <n v="15777772"/>
    <s v="Whittaker"/>
    <x v="1"/>
    <x v="1"/>
    <n v="55"/>
    <x v="0"/>
    <x v="9"/>
    <n v="119618.42"/>
    <x v="2"/>
    <x v="0"/>
    <n v="650"/>
    <x v="0"/>
    <x v="0"/>
    <x v="0"/>
    <n v="29861.13"/>
    <x v="1"/>
    <x v="3"/>
    <x v="3"/>
  </r>
  <r>
    <n v="15576156"/>
    <s v="Abazu"/>
    <x v="1"/>
    <x v="0"/>
    <n v="28"/>
    <x v="1"/>
    <x v="5"/>
    <n v="0"/>
    <x v="0"/>
    <x v="0"/>
    <n v="710"/>
    <x v="2"/>
    <x v="0"/>
    <x v="1"/>
    <n v="48426.98"/>
    <x v="1"/>
    <x v="3"/>
    <x v="1"/>
  </r>
  <r>
    <n v="15646756"/>
    <s v="Murphy"/>
    <x v="0"/>
    <x v="0"/>
    <n v="33"/>
    <x v="0"/>
    <x v="2"/>
    <n v="74963.5"/>
    <x v="1"/>
    <x v="0"/>
    <n v="682"/>
    <x v="2"/>
    <x v="0"/>
    <x v="0"/>
    <n v="32770.559999999998"/>
    <x v="1"/>
    <x v="3"/>
    <x v="1"/>
  </r>
  <r>
    <n v="15742886"/>
    <s v="Ford"/>
    <x v="0"/>
    <x v="1"/>
    <n v="26"/>
    <x v="1"/>
    <x v="1"/>
    <n v="138023.79"/>
    <x v="2"/>
    <x v="2"/>
    <n v="642"/>
    <x v="0"/>
    <x v="1"/>
    <x v="0"/>
    <n v="117060.2"/>
    <x v="1"/>
    <x v="0"/>
    <x v="0"/>
  </r>
  <r>
    <n v="15586135"/>
    <s v="Gratwick"/>
    <x v="1"/>
    <x v="0"/>
    <n v="28"/>
    <x v="1"/>
    <x v="4"/>
    <n v="0"/>
    <x v="0"/>
    <x v="0"/>
    <n v="536"/>
    <x v="1"/>
    <x v="0"/>
    <x v="0"/>
    <n v="136197.65"/>
    <x v="1"/>
    <x v="2"/>
    <x v="2"/>
  </r>
  <r>
    <n v="15616152"/>
    <s v="Pai"/>
    <x v="0"/>
    <x v="0"/>
    <n v="47"/>
    <x v="0"/>
    <x v="1"/>
    <n v="185513.67"/>
    <x v="2"/>
    <x v="0"/>
    <n v="754"/>
    <x v="2"/>
    <x v="0"/>
    <x v="1"/>
    <n v="27438.83"/>
    <x v="1"/>
    <x v="3"/>
    <x v="0"/>
  </r>
  <r>
    <n v="15721460"/>
    <s v="Lorenzo"/>
    <x v="0"/>
    <x v="1"/>
    <n v="60"/>
    <x v="2"/>
    <x v="2"/>
    <n v="185648.56"/>
    <x v="2"/>
    <x v="0"/>
    <n v="678"/>
    <x v="2"/>
    <x v="1"/>
    <x v="1"/>
    <n v="192156.54"/>
    <x v="0"/>
    <x v="4"/>
    <x v="1"/>
  </r>
  <r>
    <n v="15727317"/>
    <s v="Brady"/>
    <x v="2"/>
    <x v="0"/>
    <n v="49"/>
    <x v="0"/>
    <x v="1"/>
    <n v="102286.6"/>
    <x v="2"/>
    <x v="1"/>
    <n v="533"/>
    <x v="1"/>
    <x v="0"/>
    <x v="1"/>
    <n v="69409.37"/>
    <x v="0"/>
    <x v="1"/>
    <x v="0"/>
  </r>
  <r>
    <n v="15649536"/>
    <s v="Wong"/>
    <x v="2"/>
    <x v="1"/>
    <n v="38"/>
    <x v="0"/>
    <x v="4"/>
    <n v="128015.83"/>
    <x v="2"/>
    <x v="0"/>
    <n v="741"/>
    <x v="2"/>
    <x v="0"/>
    <x v="1"/>
    <n v="58440.43"/>
    <x v="1"/>
    <x v="1"/>
    <x v="2"/>
  </r>
  <r>
    <n v="15754929"/>
    <s v="Douglas"/>
    <x v="0"/>
    <x v="1"/>
    <n v="31"/>
    <x v="0"/>
    <x v="7"/>
    <n v="39539.39"/>
    <x v="1"/>
    <x v="2"/>
    <n v="757"/>
    <x v="2"/>
    <x v="1"/>
    <x v="1"/>
    <n v="192519.39"/>
    <x v="1"/>
    <x v="4"/>
    <x v="3"/>
  </r>
  <r>
    <n v="15572051"/>
    <s v="Kennedy"/>
    <x v="0"/>
    <x v="1"/>
    <n v="40"/>
    <x v="0"/>
    <x v="6"/>
    <n v="0"/>
    <x v="0"/>
    <x v="0"/>
    <n v="721"/>
    <x v="2"/>
    <x v="0"/>
    <x v="0"/>
    <n v="144874.67000000001"/>
    <x v="1"/>
    <x v="2"/>
    <x v="2"/>
  </r>
  <r>
    <n v="15668142"/>
    <s v="Chang"/>
    <x v="0"/>
    <x v="1"/>
    <n v="37"/>
    <x v="0"/>
    <x v="6"/>
    <n v="77608.460000000006"/>
    <x v="1"/>
    <x v="2"/>
    <n v="700"/>
    <x v="2"/>
    <x v="0"/>
    <x v="0"/>
    <n v="175373.46"/>
    <x v="1"/>
    <x v="4"/>
    <x v="2"/>
  </r>
  <r>
    <n v="15701176"/>
    <s v="Brown"/>
    <x v="0"/>
    <x v="1"/>
    <n v="26"/>
    <x v="1"/>
    <x v="8"/>
    <n v="141462.13"/>
    <x v="2"/>
    <x v="0"/>
    <n v="663"/>
    <x v="2"/>
    <x v="0"/>
    <x v="1"/>
    <n v="440.2"/>
    <x v="1"/>
    <x v="3"/>
    <x v="2"/>
  </r>
  <r>
    <n v="15708422"/>
    <s v="Hsiung"/>
    <x v="1"/>
    <x v="0"/>
    <n v="35"/>
    <x v="0"/>
    <x v="10"/>
    <n v="0"/>
    <x v="0"/>
    <x v="2"/>
    <n v="677"/>
    <x v="2"/>
    <x v="1"/>
    <x v="1"/>
    <n v="76637.38"/>
    <x v="1"/>
    <x v="1"/>
    <x v="0"/>
  </r>
  <r>
    <n v="15655632"/>
    <s v="MacDonald"/>
    <x v="0"/>
    <x v="1"/>
    <n v="27"/>
    <x v="1"/>
    <x v="0"/>
    <n v="131691.32999999999"/>
    <x v="2"/>
    <x v="0"/>
    <n v="655"/>
    <x v="0"/>
    <x v="0"/>
    <x v="1"/>
    <n v="49480.66"/>
    <x v="1"/>
    <x v="3"/>
    <x v="0"/>
  </r>
  <r>
    <n v="15744606"/>
    <s v="Davidson"/>
    <x v="1"/>
    <x v="1"/>
    <n v="29"/>
    <x v="1"/>
    <x v="2"/>
    <n v="93833.86"/>
    <x v="1"/>
    <x v="0"/>
    <n v="832"/>
    <x v="3"/>
    <x v="1"/>
    <x v="0"/>
    <n v="10417.870000000001"/>
    <x v="1"/>
    <x v="3"/>
    <x v="1"/>
  </r>
  <r>
    <n v="15612140"/>
    <s v="Milano"/>
    <x v="1"/>
    <x v="0"/>
    <n v="46"/>
    <x v="0"/>
    <x v="3"/>
    <n v="137933.39000000001"/>
    <x v="2"/>
    <x v="0"/>
    <n v="721"/>
    <x v="2"/>
    <x v="0"/>
    <x v="0"/>
    <n v="67976.570000000007"/>
    <x v="1"/>
    <x v="1"/>
    <x v="1"/>
  </r>
  <r>
    <n v="15656086"/>
    <s v="Bovee"/>
    <x v="1"/>
    <x v="1"/>
    <n v="54"/>
    <x v="0"/>
    <x v="2"/>
    <n v="105770.14"/>
    <x v="2"/>
    <x v="0"/>
    <n v="542"/>
    <x v="1"/>
    <x v="1"/>
    <x v="0"/>
    <n v="140929.98000000001"/>
    <x v="0"/>
    <x v="2"/>
    <x v="1"/>
  </r>
  <r>
    <n v="15655298"/>
    <s v="Lewis"/>
    <x v="1"/>
    <x v="0"/>
    <n v="54"/>
    <x v="0"/>
    <x v="8"/>
    <n v="0"/>
    <x v="0"/>
    <x v="2"/>
    <n v="654"/>
    <x v="0"/>
    <x v="1"/>
    <x v="0"/>
    <n v="47139.06"/>
    <x v="1"/>
    <x v="3"/>
    <x v="2"/>
  </r>
  <r>
    <n v="15644796"/>
    <s v="Dyer"/>
    <x v="1"/>
    <x v="0"/>
    <n v="38"/>
    <x v="0"/>
    <x v="2"/>
    <n v="0"/>
    <x v="0"/>
    <x v="2"/>
    <n v="821"/>
    <x v="3"/>
    <x v="1"/>
    <x v="0"/>
    <n v="126241.4"/>
    <x v="0"/>
    <x v="0"/>
    <x v="1"/>
  </r>
  <r>
    <n v="15726250"/>
    <s v="Hsia"/>
    <x v="0"/>
    <x v="0"/>
    <n v="38"/>
    <x v="0"/>
    <x v="6"/>
    <n v="166328.65"/>
    <x v="2"/>
    <x v="2"/>
    <n v="508"/>
    <x v="1"/>
    <x v="1"/>
    <x v="0"/>
    <n v="22614.19"/>
    <x v="1"/>
    <x v="3"/>
    <x v="2"/>
  </r>
  <r>
    <n v="15764432"/>
    <s v="Hicks"/>
    <x v="2"/>
    <x v="0"/>
    <n v="42"/>
    <x v="0"/>
    <x v="0"/>
    <n v="164307.76999999999"/>
    <x v="2"/>
    <x v="0"/>
    <n v="588"/>
    <x v="1"/>
    <x v="0"/>
    <x v="1"/>
    <n v="48498.19"/>
    <x v="1"/>
    <x v="3"/>
    <x v="0"/>
  </r>
  <r>
    <n v="15631721"/>
    <s v="Millar"/>
    <x v="2"/>
    <x v="1"/>
    <n v="38"/>
    <x v="0"/>
    <x v="9"/>
    <n v="163965.69"/>
    <x v="2"/>
    <x v="2"/>
    <n v="691"/>
    <x v="2"/>
    <x v="1"/>
    <x v="0"/>
    <n v="103511.26"/>
    <x v="1"/>
    <x v="0"/>
    <x v="3"/>
  </r>
  <r>
    <n v="15707479"/>
    <s v="Fan"/>
    <x v="0"/>
    <x v="1"/>
    <n v="40"/>
    <x v="0"/>
    <x v="3"/>
    <n v="125608.72"/>
    <x v="2"/>
    <x v="0"/>
    <n v="664"/>
    <x v="2"/>
    <x v="0"/>
    <x v="1"/>
    <n v="122073.48"/>
    <x v="1"/>
    <x v="0"/>
    <x v="1"/>
  </r>
  <r>
    <n v="15579826"/>
    <s v="Young"/>
    <x v="0"/>
    <x v="0"/>
    <n v="66"/>
    <x v="2"/>
    <x v="9"/>
    <n v="0"/>
    <x v="0"/>
    <x v="0"/>
    <n v="439"/>
    <x v="4"/>
    <x v="0"/>
    <x v="1"/>
    <n v="65535.56"/>
    <x v="1"/>
    <x v="1"/>
    <x v="3"/>
  </r>
  <r>
    <n v="15668104"/>
    <s v="Kerr"/>
    <x v="1"/>
    <x v="1"/>
    <n v="37"/>
    <x v="0"/>
    <x v="5"/>
    <n v="118433.94"/>
    <x v="2"/>
    <x v="0"/>
    <n v="479"/>
    <x v="4"/>
    <x v="1"/>
    <x v="0"/>
    <n v="160060.9"/>
    <x v="1"/>
    <x v="2"/>
    <x v="1"/>
  </r>
  <r>
    <n v="15641604"/>
    <s v="Frolova"/>
    <x v="0"/>
    <x v="0"/>
    <n v="55"/>
    <x v="0"/>
    <x v="7"/>
    <n v="98488.08"/>
    <x v="1"/>
    <x v="0"/>
    <n v="850"/>
    <x v="3"/>
    <x v="0"/>
    <x v="1"/>
    <n v="155879.57"/>
    <x v="0"/>
    <x v="2"/>
    <x v="3"/>
  </r>
  <r>
    <n v="15587240"/>
    <s v="Vasilyev"/>
    <x v="0"/>
    <x v="1"/>
    <n v="40"/>
    <x v="0"/>
    <x v="4"/>
    <n v="0"/>
    <x v="0"/>
    <x v="2"/>
    <n v="518"/>
    <x v="1"/>
    <x v="1"/>
    <x v="0"/>
    <n v="194416.58"/>
    <x v="1"/>
    <x v="4"/>
    <x v="2"/>
  </r>
  <r>
    <n v="15680767"/>
    <s v="Sabbatini"/>
    <x v="2"/>
    <x v="0"/>
    <n v="64"/>
    <x v="2"/>
    <x v="7"/>
    <n v="98362.35"/>
    <x v="1"/>
    <x v="2"/>
    <n v="717"/>
    <x v="2"/>
    <x v="0"/>
    <x v="0"/>
    <n v="21630.21"/>
    <x v="1"/>
    <x v="3"/>
    <x v="3"/>
  </r>
  <r>
    <n v="15601594"/>
    <s v="Ifeanacho"/>
    <x v="0"/>
    <x v="0"/>
    <n v="51"/>
    <x v="0"/>
    <x v="5"/>
    <n v="144237.91"/>
    <x v="2"/>
    <x v="3"/>
    <n v="698"/>
    <x v="2"/>
    <x v="0"/>
    <x v="1"/>
    <n v="157143.60999999999"/>
    <x v="0"/>
    <x v="2"/>
    <x v="1"/>
  </r>
  <r>
    <n v="15589969"/>
    <s v="Capon"/>
    <x v="0"/>
    <x v="1"/>
    <n v="34"/>
    <x v="0"/>
    <x v="5"/>
    <n v="0"/>
    <x v="0"/>
    <x v="0"/>
    <n v="850"/>
    <x v="3"/>
    <x v="1"/>
    <x v="0"/>
    <n v="52796.31"/>
    <x v="1"/>
    <x v="1"/>
    <x v="1"/>
  </r>
  <r>
    <n v="15703728"/>
    <s v="Chieloka"/>
    <x v="1"/>
    <x v="1"/>
    <n v="47"/>
    <x v="0"/>
    <x v="4"/>
    <n v="0"/>
    <x v="0"/>
    <x v="0"/>
    <n v="700"/>
    <x v="2"/>
    <x v="0"/>
    <x v="1"/>
    <n v="121798.52"/>
    <x v="0"/>
    <x v="0"/>
    <x v="2"/>
  </r>
  <r>
    <n v="15617790"/>
    <s v="Hanson"/>
    <x v="0"/>
    <x v="0"/>
    <n v="29"/>
    <x v="1"/>
    <x v="4"/>
    <n v="105767.28"/>
    <x v="2"/>
    <x v="2"/>
    <n v="626"/>
    <x v="0"/>
    <x v="1"/>
    <x v="1"/>
    <n v="41104.82"/>
    <x v="1"/>
    <x v="3"/>
    <x v="2"/>
  </r>
  <r>
    <n v="15662500"/>
    <s v="Ts'ao"/>
    <x v="1"/>
    <x v="1"/>
    <n v="32"/>
    <x v="0"/>
    <x v="9"/>
    <n v="0"/>
    <x v="0"/>
    <x v="2"/>
    <n v="774"/>
    <x v="2"/>
    <x v="0"/>
    <x v="1"/>
    <n v="10604.48"/>
    <x v="1"/>
    <x v="3"/>
    <x v="3"/>
  </r>
  <r>
    <n v="15778526"/>
    <s v="Bradshaw"/>
    <x v="1"/>
    <x v="0"/>
    <n v="48"/>
    <x v="0"/>
    <x v="8"/>
    <n v="0"/>
    <x v="0"/>
    <x v="2"/>
    <n v="719"/>
    <x v="2"/>
    <x v="1"/>
    <x v="1"/>
    <n v="78563.66"/>
    <x v="1"/>
    <x v="1"/>
    <x v="2"/>
  </r>
  <r>
    <n v="15670584"/>
    <s v="Nkemakolam"/>
    <x v="1"/>
    <x v="1"/>
    <n v="31"/>
    <x v="0"/>
    <x v="0"/>
    <n v="0"/>
    <x v="0"/>
    <x v="0"/>
    <n v="646"/>
    <x v="0"/>
    <x v="0"/>
    <x v="0"/>
    <n v="170821.43"/>
    <x v="0"/>
    <x v="4"/>
    <x v="0"/>
  </r>
  <r>
    <n v="15748069"/>
    <s v="Clunie"/>
    <x v="0"/>
    <x v="0"/>
    <n v="25"/>
    <x v="1"/>
    <x v="6"/>
    <n v="134467.26"/>
    <x v="2"/>
    <x v="0"/>
    <n v="485"/>
    <x v="4"/>
    <x v="0"/>
    <x v="0"/>
    <n v="113266.09"/>
    <x v="1"/>
    <x v="0"/>
    <x v="2"/>
  </r>
  <r>
    <n v="15680597"/>
    <s v="Cover"/>
    <x v="2"/>
    <x v="1"/>
    <n v="38"/>
    <x v="0"/>
    <x v="1"/>
    <n v="138515.01999999999"/>
    <x v="2"/>
    <x v="0"/>
    <n v="784"/>
    <x v="3"/>
    <x v="0"/>
    <x v="0"/>
    <n v="171768.76"/>
    <x v="1"/>
    <x v="4"/>
    <x v="0"/>
  </r>
  <r>
    <n v="15628992"/>
    <s v="Esposito"/>
    <x v="2"/>
    <x v="1"/>
    <n v="32"/>
    <x v="0"/>
    <x v="0"/>
    <n v="128647.98"/>
    <x v="2"/>
    <x v="2"/>
    <n v="850"/>
    <x v="3"/>
    <x v="1"/>
    <x v="1"/>
    <n v="54416.18"/>
    <x v="1"/>
    <x v="1"/>
    <x v="0"/>
  </r>
  <r>
    <n v="15719624"/>
    <s v="Hodgson"/>
    <x v="0"/>
    <x v="0"/>
    <n v="38"/>
    <x v="0"/>
    <x v="9"/>
    <n v="121858.98"/>
    <x v="2"/>
    <x v="0"/>
    <n v="669"/>
    <x v="2"/>
    <x v="0"/>
    <x v="1"/>
    <n v="130755.34"/>
    <x v="1"/>
    <x v="2"/>
    <x v="3"/>
  </r>
  <r>
    <n v="15812767"/>
    <s v="Harvey"/>
    <x v="1"/>
    <x v="1"/>
    <n v="70"/>
    <x v="2"/>
    <x v="6"/>
    <n v="0"/>
    <x v="0"/>
    <x v="2"/>
    <n v="731"/>
    <x v="2"/>
    <x v="0"/>
    <x v="0"/>
    <n v="141180.66"/>
    <x v="1"/>
    <x v="2"/>
    <x v="2"/>
  </r>
  <r>
    <n v="15689201"/>
    <s v="Dobie"/>
    <x v="0"/>
    <x v="0"/>
    <n v="49"/>
    <x v="0"/>
    <x v="1"/>
    <n v="120108.56"/>
    <x v="2"/>
    <x v="0"/>
    <n v="721"/>
    <x v="2"/>
    <x v="1"/>
    <x v="0"/>
    <n v="183421.76"/>
    <x v="1"/>
    <x v="4"/>
    <x v="0"/>
  </r>
  <r>
    <n v="15614716"/>
    <s v="Okwudilichukwu"/>
    <x v="0"/>
    <x v="0"/>
    <n v="37"/>
    <x v="0"/>
    <x v="10"/>
    <n v="196853.62"/>
    <x v="2"/>
    <x v="0"/>
    <n v="515"/>
    <x v="1"/>
    <x v="0"/>
    <x v="0"/>
    <n v="132770.10999999999"/>
    <x v="1"/>
    <x v="2"/>
    <x v="0"/>
  </r>
  <r>
    <n v="15683618"/>
    <s v="Dyer"/>
    <x v="0"/>
    <x v="0"/>
    <n v="35"/>
    <x v="0"/>
    <x v="6"/>
    <n v="121418.62"/>
    <x v="2"/>
    <x v="0"/>
    <n v="774"/>
    <x v="2"/>
    <x v="0"/>
    <x v="0"/>
    <n v="24400.37"/>
    <x v="1"/>
    <x v="3"/>
    <x v="2"/>
  </r>
  <r>
    <n v="15799631"/>
    <s v="Chase"/>
    <x v="1"/>
    <x v="1"/>
    <n v="36"/>
    <x v="0"/>
    <x v="7"/>
    <n v="0"/>
    <x v="0"/>
    <x v="2"/>
    <n v="585"/>
    <x v="1"/>
    <x v="0"/>
    <x v="0"/>
    <n v="180318.6"/>
    <x v="1"/>
    <x v="4"/>
    <x v="3"/>
  </r>
  <r>
    <n v="15692259"/>
    <s v="Baresi"/>
    <x v="0"/>
    <x v="0"/>
    <n v="29"/>
    <x v="1"/>
    <x v="9"/>
    <n v="0"/>
    <x v="0"/>
    <x v="2"/>
    <n v="695"/>
    <x v="2"/>
    <x v="0"/>
    <x v="1"/>
    <n v="111565.45"/>
    <x v="1"/>
    <x v="0"/>
    <x v="3"/>
  </r>
  <r>
    <n v="15590966"/>
    <s v="Lo"/>
    <x v="2"/>
    <x v="0"/>
    <n v="42"/>
    <x v="0"/>
    <x v="4"/>
    <n v="97495.8"/>
    <x v="1"/>
    <x v="2"/>
    <n v="729"/>
    <x v="2"/>
    <x v="1"/>
    <x v="1"/>
    <n v="2002.5"/>
    <x v="1"/>
    <x v="3"/>
    <x v="2"/>
  </r>
  <r>
    <n v="15656426"/>
    <s v="Tyler"/>
    <x v="0"/>
    <x v="0"/>
    <n v="42"/>
    <x v="0"/>
    <x v="6"/>
    <n v="0"/>
    <x v="0"/>
    <x v="2"/>
    <n v="713"/>
    <x v="2"/>
    <x v="1"/>
    <x v="1"/>
    <n v="82565.009999999995"/>
    <x v="1"/>
    <x v="1"/>
    <x v="2"/>
  </r>
  <r>
    <n v="15675256"/>
    <s v="Ts'ui"/>
    <x v="1"/>
    <x v="1"/>
    <n v="33"/>
    <x v="0"/>
    <x v="8"/>
    <n v="127343.4"/>
    <x v="2"/>
    <x v="0"/>
    <n v="555"/>
    <x v="1"/>
    <x v="1"/>
    <x v="0"/>
    <n v="121789.3"/>
    <x v="1"/>
    <x v="0"/>
    <x v="2"/>
  </r>
  <r>
    <n v="15751185"/>
    <s v="Aparicio"/>
    <x v="1"/>
    <x v="0"/>
    <n v="50"/>
    <x v="0"/>
    <x v="10"/>
    <n v="158633.60999999999"/>
    <x v="2"/>
    <x v="0"/>
    <n v="699"/>
    <x v="2"/>
    <x v="0"/>
    <x v="1"/>
    <n v="193785.87"/>
    <x v="1"/>
    <x v="4"/>
    <x v="0"/>
  </r>
  <r>
    <n v="15789582"/>
    <s v="Macleod"/>
    <x v="0"/>
    <x v="1"/>
    <n v="55"/>
    <x v="0"/>
    <x v="9"/>
    <n v="0"/>
    <x v="0"/>
    <x v="0"/>
    <n v="587"/>
    <x v="1"/>
    <x v="0"/>
    <x v="1"/>
    <n v="64593.07"/>
    <x v="1"/>
    <x v="1"/>
    <x v="3"/>
  </r>
  <r>
    <n v="15651103"/>
    <s v="Sal"/>
    <x v="1"/>
    <x v="0"/>
    <n v="69"/>
    <x v="2"/>
    <x v="9"/>
    <n v="183744.98"/>
    <x v="2"/>
    <x v="0"/>
    <n v="762"/>
    <x v="2"/>
    <x v="0"/>
    <x v="0"/>
    <n v="196993.69"/>
    <x v="1"/>
    <x v="4"/>
    <x v="3"/>
  </r>
  <r>
    <n v="15672299"/>
    <s v="Yeh"/>
    <x v="0"/>
    <x v="1"/>
    <n v="44"/>
    <x v="0"/>
    <x v="5"/>
    <n v="0"/>
    <x v="0"/>
    <x v="2"/>
    <n v="510"/>
    <x v="1"/>
    <x v="0"/>
    <x v="0"/>
    <n v="175518.31"/>
    <x v="1"/>
    <x v="4"/>
    <x v="1"/>
  </r>
  <r>
    <n v="15772250"/>
    <s v="Udegbunam"/>
    <x v="1"/>
    <x v="1"/>
    <n v="46"/>
    <x v="0"/>
    <x v="9"/>
    <n v="0"/>
    <x v="0"/>
    <x v="0"/>
    <n v="842"/>
    <x v="3"/>
    <x v="1"/>
    <x v="1"/>
    <n v="17268.02"/>
    <x v="1"/>
    <x v="3"/>
    <x v="3"/>
  </r>
  <r>
    <n v="15763922"/>
    <s v="Alexandrov"/>
    <x v="0"/>
    <x v="1"/>
    <n v="31"/>
    <x v="0"/>
    <x v="3"/>
    <n v="79962.92"/>
    <x v="1"/>
    <x v="2"/>
    <n v="608"/>
    <x v="0"/>
    <x v="0"/>
    <x v="1"/>
    <n v="60901.72"/>
    <x v="1"/>
    <x v="1"/>
    <x v="1"/>
  </r>
  <r>
    <n v="15633870"/>
    <s v="Ozioma"/>
    <x v="0"/>
    <x v="0"/>
    <n v="36"/>
    <x v="0"/>
    <x v="7"/>
    <n v="0"/>
    <x v="0"/>
    <x v="2"/>
    <n v="850"/>
    <x v="3"/>
    <x v="0"/>
    <x v="0"/>
    <n v="100750.03"/>
    <x v="1"/>
    <x v="0"/>
    <x v="3"/>
  </r>
  <r>
    <n v="15624323"/>
    <s v="Atkins"/>
    <x v="0"/>
    <x v="1"/>
    <n v="36"/>
    <x v="0"/>
    <x v="4"/>
    <n v="0"/>
    <x v="0"/>
    <x v="2"/>
    <n v="642"/>
    <x v="0"/>
    <x v="0"/>
    <x v="0"/>
    <n v="195224.91"/>
    <x v="1"/>
    <x v="4"/>
    <x v="2"/>
  </r>
  <r>
    <n v="15688612"/>
    <s v="Campos"/>
    <x v="0"/>
    <x v="1"/>
    <n v="33"/>
    <x v="0"/>
    <x v="3"/>
    <n v="140956.99"/>
    <x v="2"/>
    <x v="0"/>
    <n v="850"/>
    <x v="3"/>
    <x v="1"/>
    <x v="1"/>
    <n v="3510.18"/>
    <x v="1"/>
    <x v="3"/>
    <x v="1"/>
  </r>
  <r>
    <n v="15694644"/>
    <s v="Wood"/>
    <x v="1"/>
    <x v="0"/>
    <n v="43"/>
    <x v="0"/>
    <x v="5"/>
    <n v="0"/>
    <x v="0"/>
    <x v="0"/>
    <n v="455"/>
    <x v="4"/>
    <x v="0"/>
    <x v="0"/>
    <n v="81250.789999999994"/>
    <x v="1"/>
    <x v="1"/>
    <x v="1"/>
  </r>
  <r>
    <n v="15587174"/>
    <s v="Kerr"/>
    <x v="0"/>
    <x v="1"/>
    <n v="29"/>
    <x v="1"/>
    <x v="3"/>
    <n v="0"/>
    <x v="0"/>
    <x v="2"/>
    <n v="726"/>
    <x v="2"/>
    <x v="0"/>
    <x v="0"/>
    <n v="91844.14"/>
    <x v="0"/>
    <x v="0"/>
    <x v="1"/>
  </r>
  <r>
    <n v="15579559"/>
    <s v="Chienezie"/>
    <x v="1"/>
    <x v="1"/>
    <n v="30"/>
    <x v="0"/>
    <x v="2"/>
    <n v="145241.63"/>
    <x v="2"/>
    <x v="0"/>
    <n v="544"/>
    <x v="1"/>
    <x v="0"/>
    <x v="0"/>
    <n v="80676.83"/>
    <x v="1"/>
    <x v="1"/>
    <x v="1"/>
  </r>
  <r>
    <n v="15775430"/>
    <s v="Tsou"/>
    <x v="2"/>
    <x v="1"/>
    <n v="31"/>
    <x v="0"/>
    <x v="3"/>
    <n v="138008.06"/>
    <x v="2"/>
    <x v="2"/>
    <n v="651"/>
    <x v="0"/>
    <x v="0"/>
    <x v="1"/>
    <n v="129912.74"/>
    <x v="1"/>
    <x v="0"/>
    <x v="1"/>
  </r>
  <r>
    <n v="15623695"/>
    <s v="McKinnon"/>
    <x v="0"/>
    <x v="0"/>
    <n v="31"/>
    <x v="0"/>
    <x v="4"/>
    <n v="0"/>
    <x v="0"/>
    <x v="2"/>
    <n v="814"/>
    <x v="3"/>
    <x v="0"/>
    <x v="0"/>
    <n v="142029.17000000001"/>
    <x v="1"/>
    <x v="2"/>
    <x v="2"/>
  </r>
  <r>
    <n v="15760849"/>
    <s v="Nwachukwu"/>
    <x v="0"/>
    <x v="1"/>
    <n v="39"/>
    <x v="0"/>
    <x v="0"/>
    <n v="0"/>
    <x v="0"/>
    <x v="2"/>
    <n v="537"/>
    <x v="1"/>
    <x v="0"/>
    <x v="0"/>
    <n v="137651.6"/>
    <x v="1"/>
    <x v="2"/>
    <x v="0"/>
  </r>
  <r>
    <n v="15813095"/>
    <s v="Nwebube"/>
    <x v="0"/>
    <x v="1"/>
    <n v="37"/>
    <x v="0"/>
    <x v="0"/>
    <n v="0"/>
    <x v="0"/>
    <x v="2"/>
    <n v="553"/>
    <x v="1"/>
    <x v="0"/>
    <x v="1"/>
    <n v="33877.29"/>
    <x v="1"/>
    <x v="3"/>
    <x v="0"/>
  </r>
  <r>
    <n v="15705281"/>
    <s v="Burt"/>
    <x v="1"/>
    <x v="1"/>
    <n v="38"/>
    <x v="0"/>
    <x v="9"/>
    <n v="0"/>
    <x v="0"/>
    <x v="0"/>
    <n v="800"/>
    <x v="3"/>
    <x v="0"/>
    <x v="1"/>
    <n v="78744.39"/>
    <x v="1"/>
    <x v="1"/>
    <x v="3"/>
  </r>
  <r>
    <n v="15812594"/>
    <s v="Ross"/>
    <x v="0"/>
    <x v="1"/>
    <n v="34"/>
    <x v="0"/>
    <x v="3"/>
    <n v="0"/>
    <x v="0"/>
    <x v="2"/>
    <n v="791"/>
    <x v="3"/>
    <x v="0"/>
    <x v="1"/>
    <n v="96734.46"/>
    <x v="1"/>
    <x v="0"/>
    <x v="1"/>
  </r>
  <r>
    <n v="15626322"/>
    <s v="Lees"/>
    <x v="1"/>
    <x v="0"/>
    <n v="29"/>
    <x v="1"/>
    <x v="9"/>
    <n v="127570.93"/>
    <x v="2"/>
    <x v="2"/>
    <n v="699"/>
    <x v="2"/>
    <x v="0"/>
    <x v="1"/>
    <n v="164756.81"/>
    <x v="1"/>
    <x v="2"/>
    <x v="3"/>
  </r>
  <r>
    <n v="15723105"/>
    <s v="Feetham"/>
    <x v="0"/>
    <x v="0"/>
    <n v="28"/>
    <x v="1"/>
    <x v="5"/>
    <n v="0"/>
    <x v="0"/>
    <x v="0"/>
    <n v="756"/>
    <x v="2"/>
    <x v="0"/>
    <x v="0"/>
    <n v="164394.65"/>
    <x v="1"/>
    <x v="2"/>
    <x v="1"/>
  </r>
  <r>
    <n v="15588449"/>
    <s v="Chuang"/>
    <x v="1"/>
    <x v="0"/>
    <n v="27"/>
    <x v="1"/>
    <x v="8"/>
    <n v="107812.67"/>
    <x v="2"/>
    <x v="0"/>
    <n v="591"/>
    <x v="1"/>
    <x v="1"/>
    <x v="0"/>
    <n v="162501.82999999999"/>
    <x v="0"/>
    <x v="2"/>
    <x v="2"/>
  </r>
  <r>
    <n v="15794849"/>
    <s v="Aitken"/>
    <x v="2"/>
    <x v="1"/>
    <n v="22"/>
    <x v="1"/>
    <x v="3"/>
    <n v="91560.58"/>
    <x v="1"/>
    <x v="2"/>
    <n v="850"/>
    <x v="3"/>
    <x v="1"/>
    <x v="1"/>
    <n v="10541.38"/>
    <x v="1"/>
    <x v="3"/>
    <x v="1"/>
  </r>
  <r>
    <n v="15620000"/>
    <s v="Chambers"/>
    <x v="2"/>
    <x v="1"/>
    <n v="34"/>
    <x v="0"/>
    <x v="5"/>
    <n v="121303.77"/>
    <x v="2"/>
    <x v="2"/>
    <n v="760"/>
    <x v="2"/>
    <x v="0"/>
    <x v="0"/>
    <n v="59325.21"/>
    <x v="1"/>
    <x v="1"/>
    <x v="1"/>
  </r>
  <r>
    <n v="15799720"/>
    <s v="Coburn"/>
    <x v="1"/>
    <x v="1"/>
    <n v="43"/>
    <x v="0"/>
    <x v="2"/>
    <n v="161546.68"/>
    <x v="2"/>
    <x v="2"/>
    <n v="569"/>
    <x v="1"/>
    <x v="1"/>
    <x v="0"/>
    <n v="178187.28"/>
    <x v="1"/>
    <x v="4"/>
    <x v="1"/>
  </r>
  <r>
    <n v="15711287"/>
    <s v="Ahmed"/>
    <x v="1"/>
    <x v="0"/>
    <n v="35"/>
    <x v="0"/>
    <x v="8"/>
    <n v="128415.45"/>
    <x v="2"/>
    <x v="0"/>
    <n v="661"/>
    <x v="2"/>
    <x v="0"/>
    <x v="1"/>
    <n v="142626.49"/>
    <x v="1"/>
    <x v="2"/>
    <x v="2"/>
  </r>
  <r>
    <n v="15613102"/>
    <s v="Ogochukwu"/>
    <x v="0"/>
    <x v="0"/>
    <n v="31"/>
    <x v="0"/>
    <x v="0"/>
    <n v="57530.06"/>
    <x v="1"/>
    <x v="0"/>
    <n v="670"/>
    <x v="2"/>
    <x v="0"/>
    <x v="0"/>
    <n v="181893.31"/>
    <x v="0"/>
    <x v="4"/>
    <x v="0"/>
  </r>
  <r>
    <n v="15621440"/>
    <s v="Soto"/>
    <x v="0"/>
    <x v="1"/>
    <n v="38"/>
    <x v="0"/>
    <x v="1"/>
    <n v="0"/>
    <x v="0"/>
    <x v="2"/>
    <n v="694"/>
    <x v="2"/>
    <x v="1"/>
    <x v="0"/>
    <n v="156858.20000000001"/>
    <x v="1"/>
    <x v="2"/>
    <x v="0"/>
  </r>
  <r>
    <n v="15677146"/>
    <s v="Obiajulu"/>
    <x v="0"/>
    <x v="0"/>
    <n v="28"/>
    <x v="1"/>
    <x v="4"/>
    <n v="142243.54"/>
    <x v="2"/>
    <x v="2"/>
    <n v="728"/>
    <x v="2"/>
    <x v="0"/>
    <x v="1"/>
    <n v="33074.51"/>
    <x v="1"/>
    <x v="3"/>
    <x v="2"/>
  </r>
  <r>
    <n v="15801169"/>
    <s v="Yegorova"/>
    <x v="2"/>
    <x v="0"/>
    <n v="39"/>
    <x v="0"/>
    <x v="9"/>
    <n v="138341.51"/>
    <x v="2"/>
    <x v="0"/>
    <n v="764"/>
    <x v="2"/>
    <x v="0"/>
    <x v="1"/>
    <n v="50072.94"/>
    <x v="0"/>
    <x v="1"/>
    <x v="3"/>
  </r>
  <r>
    <n v="15722425"/>
    <s v="Lucchese"/>
    <x v="0"/>
    <x v="1"/>
    <n v="32"/>
    <x v="0"/>
    <x v="9"/>
    <n v="0"/>
    <x v="0"/>
    <x v="2"/>
    <n v="639"/>
    <x v="0"/>
    <x v="0"/>
    <x v="1"/>
    <n v="111340.36"/>
    <x v="1"/>
    <x v="0"/>
    <x v="3"/>
  </r>
  <r>
    <n v="15682421"/>
    <s v="Talbot"/>
    <x v="0"/>
    <x v="0"/>
    <n v="30"/>
    <x v="0"/>
    <x v="0"/>
    <n v="0"/>
    <x v="0"/>
    <x v="2"/>
    <n v="683"/>
    <x v="2"/>
    <x v="1"/>
    <x v="0"/>
    <n v="100496.84"/>
    <x v="0"/>
    <x v="0"/>
    <x v="0"/>
  </r>
  <r>
    <n v="15691910"/>
    <s v="Lu"/>
    <x v="1"/>
    <x v="1"/>
    <n v="30"/>
    <x v="0"/>
    <x v="4"/>
    <n v="0"/>
    <x v="0"/>
    <x v="1"/>
    <n v="663"/>
    <x v="2"/>
    <x v="0"/>
    <x v="1"/>
    <n v="101371.05"/>
    <x v="1"/>
    <x v="0"/>
    <x v="2"/>
  </r>
  <r>
    <n v="15721779"/>
    <s v="ArnOld"/>
    <x v="1"/>
    <x v="1"/>
    <n v="41"/>
    <x v="0"/>
    <x v="8"/>
    <n v="146466.46"/>
    <x v="2"/>
    <x v="2"/>
    <n v="826"/>
    <x v="3"/>
    <x v="1"/>
    <x v="1"/>
    <n v="180934.67"/>
    <x v="1"/>
    <x v="4"/>
    <x v="2"/>
  </r>
  <r>
    <n v="15579548"/>
    <s v="Nicholson"/>
    <x v="1"/>
    <x v="1"/>
    <n v="36"/>
    <x v="0"/>
    <x v="8"/>
    <n v="0"/>
    <x v="0"/>
    <x v="2"/>
    <n v="735"/>
    <x v="2"/>
    <x v="0"/>
    <x v="1"/>
    <n v="105152.17"/>
    <x v="1"/>
    <x v="0"/>
    <x v="2"/>
  </r>
  <r>
    <n v="15681075"/>
    <s v="Chukwualuka"/>
    <x v="0"/>
    <x v="0"/>
    <n v="58"/>
    <x v="0"/>
    <x v="1"/>
    <n v="0"/>
    <x v="0"/>
    <x v="0"/>
    <n v="682"/>
    <x v="2"/>
    <x v="0"/>
    <x v="0"/>
    <n v="706.5"/>
    <x v="1"/>
    <x v="3"/>
    <x v="0"/>
  </r>
  <r>
    <n v="15607884"/>
    <s v="Wallace"/>
    <x v="0"/>
    <x v="0"/>
    <n v="39"/>
    <x v="0"/>
    <x v="2"/>
    <n v="0"/>
    <x v="0"/>
    <x v="2"/>
    <n v="663"/>
    <x v="2"/>
    <x v="0"/>
    <x v="0"/>
    <n v="101168.9"/>
    <x v="1"/>
    <x v="0"/>
    <x v="1"/>
  </r>
  <r>
    <n v="15767757"/>
    <s v="Pisano"/>
    <x v="1"/>
    <x v="0"/>
    <n v="29"/>
    <x v="1"/>
    <x v="9"/>
    <n v="120307.58"/>
    <x v="2"/>
    <x v="0"/>
    <n v="562"/>
    <x v="1"/>
    <x v="0"/>
    <x v="0"/>
    <n v="6795.61"/>
    <x v="1"/>
    <x v="3"/>
    <x v="3"/>
  </r>
  <r>
    <n v="15791550"/>
    <s v="Kelly"/>
    <x v="0"/>
    <x v="1"/>
    <n v="27"/>
    <x v="1"/>
    <x v="4"/>
    <n v="87637.26"/>
    <x v="1"/>
    <x v="2"/>
    <n v="696"/>
    <x v="2"/>
    <x v="1"/>
    <x v="1"/>
    <n v="196111.35"/>
    <x v="1"/>
    <x v="4"/>
    <x v="2"/>
  </r>
  <r>
    <n v="15658589"/>
    <s v="Brady"/>
    <x v="1"/>
    <x v="1"/>
    <n v="38"/>
    <x v="0"/>
    <x v="0"/>
    <n v="94652.04"/>
    <x v="1"/>
    <x v="0"/>
    <n v="850"/>
    <x v="3"/>
    <x v="0"/>
    <x v="0"/>
    <n v="171960.76"/>
    <x v="1"/>
    <x v="4"/>
    <x v="0"/>
  </r>
  <r>
    <n v="15670822"/>
    <s v="Palmer"/>
    <x v="0"/>
    <x v="0"/>
    <n v="22"/>
    <x v="1"/>
    <x v="3"/>
    <n v="114415.84"/>
    <x v="2"/>
    <x v="0"/>
    <n v="719"/>
    <x v="2"/>
    <x v="0"/>
    <x v="0"/>
    <n v="177497.4"/>
    <x v="1"/>
    <x v="4"/>
    <x v="1"/>
  </r>
  <r>
    <n v="15629744"/>
    <s v="Tan"/>
    <x v="0"/>
    <x v="0"/>
    <n v="71"/>
    <x v="2"/>
    <x v="2"/>
    <n v="0"/>
    <x v="0"/>
    <x v="2"/>
    <n v="804"/>
    <x v="3"/>
    <x v="1"/>
    <x v="0"/>
    <n v="147995.96"/>
    <x v="1"/>
    <x v="2"/>
    <x v="1"/>
  </r>
  <r>
    <n v="15660768"/>
    <s v="L?"/>
    <x v="0"/>
    <x v="1"/>
    <n v="40"/>
    <x v="0"/>
    <x v="1"/>
    <n v="84315.02"/>
    <x v="1"/>
    <x v="0"/>
    <n v="604"/>
    <x v="0"/>
    <x v="1"/>
    <x v="1"/>
    <n v="36209.1"/>
    <x v="1"/>
    <x v="3"/>
    <x v="0"/>
  </r>
  <r>
    <n v="15726310"/>
    <s v="Mordvinova"/>
    <x v="1"/>
    <x v="0"/>
    <n v="27"/>
    <x v="1"/>
    <x v="6"/>
    <n v="0"/>
    <x v="0"/>
    <x v="2"/>
    <n v="782"/>
    <x v="3"/>
    <x v="0"/>
    <x v="1"/>
    <n v="143614.01"/>
    <x v="1"/>
    <x v="2"/>
    <x v="2"/>
  </r>
  <r>
    <n v="15641298"/>
    <s v="Corones"/>
    <x v="2"/>
    <x v="1"/>
    <n v="42"/>
    <x v="0"/>
    <x v="9"/>
    <n v="93955.83"/>
    <x v="1"/>
    <x v="2"/>
    <n v="512"/>
    <x v="1"/>
    <x v="0"/>
    <x v="1"/>
    <n v="14828.54"/>
    <x v="1"/>
    <x v="3"/>
    <x v="3"/>
  </r>
  <r>
    <n v="15625675"/>
    <s v="Clements"/>
    <x v="0"/>
    <x v="1"/>
    <n v="36"/>
    <x v="0"/>
    <x v="1"/>
    <n v="67087.69"/>
    <x v="1"/>
    <x v="0"/>
    <n v="569"/>
    <x v="1"/>
    <x v="0"/>
    <x v="1"/>
    <n v="154775.70000000001"/>
    <x v="1"/>
    <x v="2"/>
    <x v="0"/>
  </r>
  <r>
    <n v="15713354"/>
    <s v="Morrice"/>
    <x v="2"/>
    <x v="0"/>
    <n v="22"/>
    <x v="1"/>
    <x v="5"/>
    <n v="101528.61"/>
    <x v="2"/>
    <x v="0"/>
    <n v="597"/>
    <x v="1"/>
    <x v="0"/>
    <x v="1"/>
    <n v="70529"/>
    <x v="0"/>
    <x v="1"/>
    <x v="1"/>
  </r>
  <r>
    <n v="15633866"/>
    <s v="Hsiung"/>
    <x v="2"/>
    <x v="1"/>
    <n v="30"/>
    <x v="0"/>
    <x v="1"/>
    <n v="110824.52"/>
    <x v="2"/>
    <x v="0"/>
    <n v="753"/>
    <x v="2"/>
    <x v="0"/>
    <x v="0"/>
    <n v="57896.27"/>
    <x v="1"/>
    <x v="1"/>
    <x v="0"/>
  </r>
  <r>
    <n v="15704231"/>
    <s v="Barrett"/>
    <x v="0"/>
    <x v="0"/>
    <n v="33"/>
    <x v="0"/>
    <x v="2"/>
    <n v="0"/>
    <x v="0"/>
    <x v="0"/>
    <n v="430"/>
    <x v="4"/>
    <x v="0"/>
    <x v="0"/>
    <n v="69759.91"/>
    <x v="1"/>
    <x v="1"/>
    <x v="1"/>
  </r>
  <r>
    <n v="15735400"/>
    <s v="Kanayochukwu"/>
    <x v="0"/>
    <x v="1"/>
    <n v="28"/>
    <x v="1"/>
    <x v="2"/>
    <n v="179960.2"/>
    <x v="2"/>
    <x v="0"/>
    <n v="756"/>
    <x v="2"/>
    <x v="0"/>
    <x v="1"/>
    <n v="89938.08"/>
    <x v="1"/>
    <x v="1"/>
    <x v="1"/>
  </r>
  <r>
    <n v="15632826"/>
    <s v="Tardent"/>
    <x v="0"/>
    <x v="1"/>
    <n v="38"/>
    <x v="0"/>
    <x v="6"/>
    <n v="134006.76999999999"/>
    <x v="2"/>
    <x v="0"/>
    <n v="493"/>
    <x v="4"/>
    <x v="0"/>
    <x v="1"/>
    <n v="89578.32"/>
    <x v="1"/>
    <x v="1"/>
    <x v="2"/>
  </r>
  <r>
    <n v="15751022"/>
    <s v="Bowhay"/>
    <x v="2"/>
    <x v="0"/>
    <n v="37"/>
    <x v="0"/>
    <x v="7"/>
    <n v="121532.17"/>
    <x v="2"/>
    <x v="2"/>
    <n v="777"/>
    <x v="2"/>
    <x v="0"/>
    <x v="0"/>
    <n v="73464.88"/>
    <x v="1"/>
    <x v="1"/>
    <x v="3"/>
  </r>
  <r>
    <n v="15664737"/>
    <s v="Lei"/>
    <x v="1"/>
    <x v="0"/>
    <n v="38"/>
    <x v="0"/>
    <x v="3"/>
    <n v="0"/>
    <x v="0"/>
    <x v="2"/>
    <n v="779"/>
    <x v="2"/>
    <x v="0"/>
    <x v="0"/>
    <n v="138542.87"/>
    <x v="1"/>
    <x v="2"/>
    <x v="1"/>
  </r>
  <r>
    <n v="15681126"/>
    <s v="Baker"/>
    <x v="1"/>
    <x v="0"/>
    <n v="38"/>
    <x v="0"/>
    <x v="0"/>
    <n v="0"/>
    <x v="0"/>
    <x v="0"/>
    <n v="702"/>
    <x v="2"/>
    <x v="0"/>
    <x v="0"/>
    <n v="161888.63"/>
    <x v="1"/>
    <x v="2"/>
    <x v="0"/>
  </r>
  <r>
    <n v="15738954"/>
    <s v="Pisano"/>
    <x v="0"/>
    <x v="1"/>
    <n v="35"/>
    <x v="0"/>
    <x v="3"/>
    <n v="129717.3"/>
    <x v="2"/>
    <x v="2"/>
    <n v="551"/>
    <x v="1"/>
    <x v="1"/>
    <x v="1"/>
    <n v="86937.2"/>
    <x v="1"/>
    <x v="1"/>
    <x v="1"/>
  </r>
  <r>
    <n v="15662263"/>
    <s v="Castillo"/>
    <x v="2"/>
    <x v="1"/>
    <n v="22"/>
    <x v="1"/>
    <x v="4"/>
    <n v="94762.16"/>
    <x v="1"/>
    <x v="2"/>
    <n v="749"/>
    <x v="2"/>
    <x v="0"/>
    <x v="0"/>
    <n v="42241.54"/>
    <x v="1"/>
    <x v="3"/>
    <x v="2"/>
  </r>
  <r>
    <n v="15621611"/>
    <s v="Gibson"/>
    <x v="2"/>
    <x v="1"/>
    <n v="55"/>
    <x v="0"/>
    <x v="8"/>
    <n v="155196.17000000001"/>
    <x v="2"/>
    <x v="0"/>
    <n v="742"/>
    <x v="2"/>
    <x v="1"/>
    <x v="0"/>
    <n v="121207.66"/>
    <x v="0"/>
    <x v="0"/>
    <x v="2"/>
  </r>
  <r>
    <n v="15783752"/>
    <s v="Lindsay"/>
    <x v="2"/>
    <x v="1"/>
    <n v="29"/>
    <x v="1"/>
    <x v="4"/>
    <n v="129514.99"/>
    <x v="2"/>
    <x v="0"/>
    <n v="752"/>
    <x v="2"/>
    <x v="0"/>
    <x v="0"/>
    <n v="102930.46"/>
    <x v="1"/>
    <x v="0"/>
    <x v="2"/>
  </r>
  <r>
    <n v="15709474"/>
    <s v="Macnamara"/>
    <x v="2"/>
    <x v="0"/>
    <n v="57"/>
    <x v="0"/>
    <x v="6"/>
    <n v="113386.36"/>
    <x v="2"/>
    <x v="2"/>
    <n v="740"/>
    <x v="2"/>
    <x v="0"/>
    <x v="0"/>
    <n v="65121.63"/>
    <x v="0"/>
    <x v="1"/>
    <x v="2"/>
  </r>
  <r>
    <n v="15701280"/>
    <s v="Romano"/>
    <x v="0"/>
    <x v="1"/>
    <n v="24"/>
    <x v="1"/>
    <x v="6"/>
    <n v="0"/>
    <x v="0"/>
    <x v="0"/>
    <n v="576"/>
    <x v="1"/>
    <x v="1"/>
    <x v="0"/>
    <n v="78498.039999999994"/>
    <x v="0"/>
    <x v="1"/>
    <x v="2"/>
  </r>
  <r>
    <n v="15671104"/>
    <s v="Aksakova"/>
    <x v="1"/>
    <x v="1"/>
    <n v="43"/>
    <x v="0"/>
    <x v="6"/>
    <n v="172196.23"/>
    <x v="2"/>
    <x v="0"/>
    <n v="637"/>
    <x v="0"/>
    <x v="0"/>
    <x v="0"/>
    <n v="104769.96"/>
    <x v="1"/>
    <x v="0"/>
    <x v="2"/>
  </r>
  <r>
    <n v="15796434"/>
    <s v="Farnsworth"/>
    <x v="0"/>
    <x v="1"/>
    <n v="28"/>
    <x v="1"/>
    <x v="8"/>
    <n v="97612.12"/>
    <x v="1"/>
    <x v="0"/>
    <n v="724"/>
    <x v="2"/>
    <x v="0"/>
    <x v="0"/>
    <n v="96498.14"/>
    <x v="1"/>
    <x v="0"/>
    <x v="2"/>
  </r>
  <r>
    <n v="15781505"/>
    <s v="Giordano"/>
    <x v="0"/>
    <x v="1"/>
    <n v="20"/>
    <x v="1"/>
    <x v="4"/>
    <n v="104719.94"/>
    <x v="2"/>
    <x v="2"/>
    <n v="685"/>
    <x v="2"/>
    <x v="0"/>
    <x v="1"/>
    <n v="38691.339999999997"/>
    <x v="1"/>
    <x v="3"/>
    <x v="2"/>
  </r>
  <r>
    <n v="15625819"/>
    <s v="ArnOld"/>
    <x v="0"/>
    <x v="0"/>
    <n v="38"/>
    <x v="0"/>
    <x v="3"/>
    <n v="0"/>
    <x v="0"/>
    <x v="0"/>
    <n v="625"/>
    <x v="0"/>
    <x v="0"/>
    <x v="1"/>
    <n v="164804.01999999999"/>
    <x v="1"/>
    <x v="2"/>
    <x v="1"/>
  </r>
  <r>
    <n v="15753174"/>
    <s v="Thompson"/>
    <x v="2"/>
    <x v="1"/>
    <n v="37"/>
    <x v="0"/>
    <x v="9"/>
    <n v="139592.98000000001"/>
    <x v="2"/>
    <x v="1"/>
    <n v="571"/>
    <x v="1"/>
    <x v="0"/>
    <x v="1"/>
    <n v="104152.65"/>
    <x v="0"/>
    <x v="0"/>
    <x v="3"/>
  </r>
  <r>
    <n v="15654067"/>
    <s v="Koch"/>
    <x v="1"/>
    <x v="0"/>
    <n v="29"/>
    <x v="1"/>
    <x v="4"/>
    <n v="0"/>
    <x v="0"/>
    <x v="2"/>
    <n v="584"/>
    <x v="1"/>
    <x v="0"/>
    <x v="1"/>
    <n v="88866.92"/>
    <x v="1"/>
    <x v="1"/>
    <x v="2"/>
  </r>
  <r>
    <n v="15724719"/>
    <s v="Jones"/>
    <x v="0"/>
    <x v="0"/>
    <n v="22"/>
    <x v="1"/>
    <x v="3"/>
    <n v="139096.85"/>
    <x v="2"/>
    <x v="0"/>
    <n v="550"/>
    <x v="1"/>
    <x v="0"/>
    <x v="1"/>
    <n v="129890.94"/>
    <x v="1"/>
    <x v="0"/>
    <x v="1"/>
  </r>
  <r>
    <n v="15624695"/>
    <s v="Otitodilinna"/>
    <x v="1"/>
    <x v="0"/>
    <n v="72"/>
    <x v="2"/>
    <x v="3"/>
    <n v="140301.72"/>
    <x v="2"/>
    <x v="0"/>
    <n v="662"/>
    <x v="2"/>
    <x v="1"/>
    <x v="0"/>
    <n v="179258.67"/>
    <x v="1"/>
    <x v="4"/>
    <x v="1"/>
  </r>
  <r>
    <n v="15718216"/>
    <s v="Fleetwood-Smith"/>
    <x v="1"/>
    <x v="1"/>
    <n v="43"/>
    <x v="0"/>
    <x v="6"/>
    <n v="0"/>
    <x v="0"/>
    <x v="0"/>
    <n v="803"/>
    <x v="3"/>
    <x v="0"/>
    <x v="1"/>
    <n v="72051.44"/>
    <x v="1"/>
    <x v="1"/>
    <x v="2"/>
  </r>
  <r>
    <n v="15586300"/>
    <s v="Chinonyelum"/>
    <x v="0"/>
    <x v="1"/>
    <n v="66"/>
    <x v="2"/>
    <x v="3"/>
    <n v="0"/>
    <x v="0"/>
    <x v="2"/>
    <n v="615"/>
    <x v="0"/>
    <x v="0"/>
    <x v="0"/>
    <n v="74580.800000000003"/>
    <x v="1"/>
    <x v="1"/>
    <x v="1"/>
  </r>
  <r>
    <n v="15783349"/>
    <s v="Montague"/>
    <x v="1"/>
    <x v="1"/>
    <n v="39"/>
    <x v="0"/>
    <x v="1"/>
    <n v="111233.09"/>
    <x v="2"/>
    <x v="0"/>
    <n v="481"/>
    <x v="4"/>
    <x v="0"/>
    <x v="0"/>
    <n v="123995.15"/>
    <x v="1"/>
    <x v="0"/>
    <x v="0"/>
  </r>
  <r>
    <n v="15725767"/>
    <s v="Milani"/>
    <x v="0"/>
    <x v="1"/>
    <n v="23"/>
    <x v="1"/>
    <x v="6"/>
    <n v="0"/>
    <x v="0"/>
    <x v="2"/>
    <n v="701"/>
    <x v="2"/>
    <x v="0"/>
    <x v="1"/>
    <n v="38960.589999999997"/>
    <x v="1"/>
    <x v="3"/>
    <x v="2"/>
  </r>
  <r>
    <n v="15791925"/>
    <s v="Palermo"/>
    <x v="0"/>
    <x v="1"/>
    <n v="29"/>
    <x v="1"/>
    <x v="7"/>
    <n v="147737.63"/>
    <x v="2"/>
    <x v="0"/>
    <n v="751"/>
    <x v="2"/>
    <x v="1"/>
    <x v="0"/>
    <n v="94951.27"/>
    <x v="1"/>
    <x v="0"/>
    <x v="3"/>
  </r>
  <r>
    <n v="15793585"/>
    <s v="Anderson"/>
    <x v="0"/>
    <x v="1"/>
    <n v="35"/>
    <x v="0"/>
    <x v="2"/>
    <n v="0"/>
    <x v="0"/>
    <x v="2"/>
    <n v="675"/>
    <x v="2"/>
    <x v="0"/>
    <x v="0"/>
    <n v="56642.97"/>
    <x v="1"/>
    <x v="1"/>
    <x v="1"/>
  </r>
  <r>
    <n v="15576641"/>
    <s v="Crawford"/>
    <x v="2"/>
    <x v="1"/>
    <n v="40"/>
    <x v="0"/>
    <x v="8"/>
    <n v="125725.02"/>
    <x v="2"/>
    <x v="2"/>
    <n v="733"/>
    <x v="2"/>
    <x v="0"/>
    <x v="0"/>
    <n v="50783.1"/>
    <x v="1"/>
    <x v="1"/>
    <x v="2"/>
  </r>
  <r>
    <n v="15749519"/>
    <s v="Lin"/>
    <x v="0"/>
    <x v="1"/>
    <n v="38"/>
    <x v="0"/>
    <x v="5"/>
    <n v="128289.7"/>
    <x v="2"/>
    <x v="1"/>
    <n v="822"/>
    <x v="3"/>
    <x v="0"/>
    <x v="1"/>
    <n v="9149.9599999999991"/>
    <x v="0"/>
    <x v="3"/>
    <x v="1"/>
  </r>
  <r>
    <n v="15684960"/>
    <s v="Yewen"/>
    <x v="0"/>
    <x v="0"/>
    <n v="46"/>
    <x v="0"/>
    <x v="8"/>
    <n v="0"/>
    <x v="0"/>
    <x v="0"/>
    <n v="559"/>
    <x v="1"/>
    <x v="0"/>
    <x v="1"/>
    <n v="21006.1"/>
    <x v="0"/>
    <x v="3"/>
    <x v="2"/>
  </r>
  <r>
    <n v="15591286"/>
    <s v="Simmons"/>
    <x v="2"/>
    <x v="0"/>
    <n v="49"/>
    <x v="0"/>
    <x v="4"/>
    <n v="88826.07"/>
    <x v="1"/>
    <x v="0"/>
    <n v="731"/>
    <x v="2"/>
    <x v="0"/>
    <x v="0"/>
    <n v="33759.410000000003"/>
    <x v="0"/>
    <x v="3"/>
    <x v="2"/>
  </r>
  <r>
    <n v="15668323"/>
    <s v="Mbadiwe"/>
    <x v="0"/>
    <x v="0"/>
    <n v="41"/>
    <x v="0"/>
    <x v="1"/>
    <n v="143443.60999999999"/>
    <x v="2"/>
    <x v="0"/>
    <n v="678"/>
    <x v="2"/>
    <x v="0"/>
    <x v="1"/>
    <n v="196622.28"/>
    <x v="0"/>
    <x v="4"/>
    <x v="0"/>
  </r>
  <r>
    <n v="15608528"/>
    <s v="Munro"/>
    <x v="0"/>
    <x v="0"/>
    <n v="68"/>
    <x v="2"/>
    <x v="9"/>
    <n v="0"/>
    <x v="0"/>
    <x v="3"/>
    <n v="645"/>
    <x v="0"/>
    <x v="0"/>
    <x v="0"/>
    <n v="176353.87"/>
    <x v="0"/>
    <x v="4"/>
    <x v="3"/>
  </r>
  <r>
    <n v="15645184"/>
    <s v="Graham"/>
    <x v="0"/>
    <x v="1"/>
    <n v="29"/>
    <x v="1"/>
    <x v="0"/>
    <n v="0"/>
    <x v="0"/>
    <x v="2"/>
    <n v="701"/>
    <x v="2"/>
    <x v="0"/>
    <x v="1"/>
    <n v="176943.59"/>
    <x v="1"/>
    <x v="4"/>
    <x v="0"/>
  </r>
  <r>
    <n v="15702566"/>
    <s v="Lombardo"/>
    <x v="1"/>
    <x v="1"/>
    <n v="26"/>
    <x v="1"/>
    <x v="2"/>
    <n v="149134.46"/>
    <x v="2"/>
    <x v="0"/>
    <n v="554"/>
    <x v="1"/>
    <x v="0"/>
    <x v="0"/>
    <n v="177966.24"/>
    <x v="1"/>
    <x v="4"/>
    <x v="1"/>
  </r>
  <r>
    <n v="15660840"/>
    <s v="Kalinin"/>
    <x v="0"/>
    <x v="1"/>
    <n v="30"/>
    <x v="0"/>
    <x v="6"/>
    <n v="124119.54"/>
    <x v="2"/>
    <x v="0"/>
    <n v="723"/>
    <x v="2"/>
    <x v="0"/>
    <x v="1"/>
    <n v="162198.32"/>
    <x v="1"/>
    <x v="2"/>
    <x v="2"/>
  </r>
  <r>
    <n v="15750811"/>
    <s v="Woodward"/>
    <x v="2"/>
    <x v="1"/>
    <n v="44"/>
    <x v="0"/>
    <x v="6"/>
    <n v="116822.7"/>
    <x v="2"/>
    <x v="0"/>
    <n v="766"/>
    <x v="2"/>
    <x v="1"/>
    <x v="1"/>
    <n v="197643.24"/>
    <x v="1"/>
    <x v="4"/>
    <x v="2"/>
  </r>
  <r>
    <n v="15733842"/>
    <s v="Pirozzi"/>
    <x v="0"/>
    <x v="0"/>
    <n v="24"/>
    <x v="1"/>
    <x v="1"/>
    <n v="103219.47"/>
    <x v="2"/>
    <x v="0"/>
    <n v="597"/>
    <x v="1"/>
    <x v="0"/>
    <x v="1"/>
    <n v="60420.07"/>
    <x v="1"/>
    <x v="1"/>
    <x v="0"/>
  </r>
  <r>
    <n v="15581526"/>
    <s v="Iweobiegbulam"/>
    <x v="0"/>
    <x v="1"/>
    <n v="41"/>
    <x v="0"/>
    <x v="1"/>
    <n v="0"/>
    <x v="0"/>
    <x v="2"/>
    <n v="574"/>
    <x v="1"/>
    <x v="1"/>
    <x v="1"/>
    <n v="70550"/>
    <x v="1"/>
    <x v="1"/>
    <x v="0"/>
  </r>
  <r>
    <n v="15662751"/>
    <s v="Piazza"/>
    <x v="2"/>
    <x v="0"/>
    <n v="40"/>
    <x v="0"/>
    <x v="10"/>
    <n v="81954.600000000006"/>
    <x v="1"/>
    <x v="0"/>
    <n v="655"/>
    <x v="0"/>
    <x v="0"/>
    <x v="0"/>
    <n v="198798.44"/>
    <x v="0"/>
    <x v="4"/>
    <x v="0"/>
  </r>
  <r>
    <n v="15684319"/>
    <s v="Baranova"/>
    <x v="2"/>
    <x v="0"/>
    <n v="37"/>
    <x v="0"/>
    <x v="7"/>
    <n v="95196.26"/>
    <x v="1"/>
    <x v="0"/>
    <n v="780"/>
    <x v="3"/>
    <x v="0"/>
    <x v="1"/>
    <n v="126310.39"/>
    <x v="0"/>
    <x v="0"/>
    <x v="3"/>
  </r>
  <r>
    <n v="15702190"/>
    <s v="Fan"/>
    <x v="1"/>
    <x v="1"/>
    <n v="43"/>
    <x v="0"/>
    <x v="8"/>
    <n v="0"/>
    <x v="0"/>
    <x v="2"/>
    <n v="672"/>
    <x v="2"/>
    <x v="0"/>
    <x v="0"/>
    <n v="64515.5"/>
    <x v="1"/>
    <x v="1"/>
    <x v="2"/>
  </r>
  <r>
    <n v="15588517"/>
    <s v="Sun"/>
    <x v="0"/>
    <x v="1"/>
    <n v="38"/>
    <x v="0"/>
    <x v="3"/>
    <n v="0"/>
    <x v="0"/>
    <x v="2"/>
    <n v="717"/>
    <x v="2"/>
    <x v="0"/>
    <x v="0"/>
    <n v="158580.04999999999"/>
    <x v="1"/>
    <x v="2"/>
    <x v="1"/>
  </r>
  <r>
    <n v="15801863"/>
    <s v="Marino"/>
    <x v="0"/>
    <x v="0"/>
    <n v="32"/>
    <x v="0"/>
    <x v="0"/>
    <n v="136555.01"/>
    <x v="2"/>
    <x v="2"/>
    <n v="521"/>
    <x v="1"/>
    <x v="0"/>
    <x v="0"/>
    <n v="129353.21"/>
    <x v="1"/>
    <x v="0"/>
    <x v="0"/>
  </r>
  <r>
    <n v="15584271"/>
    <s v="Donaldson"/>
    <x v="0"/>
    <x v="1"/>
    <n v="59"/>
    <x v="0"/>
    <x v="8"/>
    <n v="0"/>
    <x v="0"/>
    <x v="0"/>
    <n v="633"/>
    <x v="0"/>
    <x v="0"/>
    <x v="0"/>
    <n v="137273.97"/>
    <x v="1"/>
    <x v="2"/>
    <x v="2"/>
  </r>
  <r>
    <n v="15700366"/>
    <s v="Burton"/>
    <x v="0"/>
    <x v="1"/>
    <n v="39"/>
    <x v="0"/>
    <x v="6"/>
    <n v="119452.03"/>
    <x v="2"/>
    <x v="0"/>
    <n v="669"/>
    <x v="2"/>
    <x v="0"/>
    <x v="0"/>
    <n v="171575.54"/>
    <x v="1"/>
    <x v="4"/>
    <x v="2"/>
  </r>
  <r>
    <n v="15804038"/>
    <s v="Quinn"/>
    <x v="0"/>
    <x v="1"/>
    <n v="44"/>
    <x v="0"/>
    <x v="9"/>
    <n v="0"/>
    <x v="0"/>
    <x v="0"/>
    <n v="740"/>
    <x v="2"/>
    <x v="1"/>
    <x v="0"/>
    <n v="96528"/>
    <x v="0"/>
    <x v="0"/>
    <x v="3"/>
  </r>
  <r>
    <n v="15720820"/>
    <s v="Sabbatini"/>
    <x v="2"/>
    <x v="0"/>
    <n v="24"/>
    <x v="1"/>
    <x v="9"/>
    <n v="69881.09"/>
    <x v="1"/>
    <x v="2"/>
    <n v="462"/>
    <x v="4"/>
    <x v="1"/>
    <x v="0"/>
    <n v="64421.02"/>
    <x v="1"/>
    <x v="1"/>
    <x v="3"/>
  </r>
  <r>
    <n v="15743759"/>
    <s v="Brooks"/>
    <x v="0"/>
    <x v="1"/>
    <n v="39"/>
    <x v="0"/>
    <x v="8"/>
    <n v="0"/>
    <x v="0"/>
    <x v="2"/>
    <n v="619"/>
    <x v="0"/>
    <x v="0"/>
    <x v="0"/>
    <n v="158444.60999999999"/>
    <x v="1"/>
    <x v="2"/>
    <x v="2"/>
  </r>
  <r>
    <n v="15749947"/>
    <s v="Black"/>
    <x v="0"/>
    <x v="0"/>
    <n v="44"/>
    <x v="0"/>
    <x v="3"/>
    <n v="0"/>
    <x v="0"/>
    <x v="2"/>
    <n v="665"/>
    <x v="2"/>
    <x v="0"/>
    <x v="0"/>
    <n v="66548.58"/>
    <x v="1"/>
    <x v="1"/>
    <x v="1"/>
  </r>
  <r>
    <n v="15670496"/>
    <s v="Schwartz"/>
    <x v="1"/>
    <x v="0"/>
    <n v="27"/>
    <x v="1"/>
    <x v="9"/>
    <n v="0"/>
    <x v="0"/>
    <x v="2"/>
    <n v="655"/>
    <x v="0"/>
    <x v="1"/>
    <x v="1"/>
    <n v="108008.05"/>
    <x v="1"/>
    <x v="0"/>
    <x v="3"/>
  </r>
  <r>
    <n v="15746664"/>
    <s v="Ts'ui"/>
    <x v="1"/>
    <x v="1"/>
    <n v="20"/>
    <x v="1"/>
    <x v="2"/>
    <n v="204223.03"/>
    <x v="2"/>
    <x v="0"/>
    <n v="463"/>
    <x v="4"/>
    <x v="0"/>
    <x v="1"/>
    <n v="128268.39"/>
    <x v="1"/>
    <x v="0"/>
    <x v="1"/>
  </r>
  <r>
    <n v="15745533"/>
    <s v="Sargent"/>
    <x v="0"/>
    <x v="0"/>
    <n v="63"/>
    <x v="2"/>
    <x v="1"/>
    <n v="110314.21"/>
    <x v="2"/>
    <x v="2"/>
    <n v="799"/>
    <x v="3"/>
    <x v="0"/>
    <x v="1"/>
    <n v="37464"/>
    <x v="0"/>
    <x v="3"/>
    <x v="0"/>
  </r>
  <r>
    <n v="15761497"/>
    <s v="Udinesi"/>
    <x v="1"/>
    <x v="0"/>
    <n v="48"/>
    <x v="0"/>
    <x v="1"/>
    <n v="163760.82"/>
    <x v="2"/>
    <x v="0"/>
    <n v="713"/>
    <x v="2"/>
    <x v="1"/>
    <x v="1"/>
    <n v="157381.14000000001"/>
    <x v="0"/>
    <x v="2"/>
    <x v="0"/>
  </r>
  <r>
    <n v="15628600"/>
    <s v="Lee"/>
    <x v="2"/>
    <x v="0"/>
    <n v="31"/>
    <x v="0"/>
    <x v="1"/>
    <n v="141069.18"/>
    <x v="2"/>
    <x v="1"/>
    <n v="807"/>
    <x v="3"/>
    <x v="0"/>
    <x v="0"/>
    <n v="194257.11"/>
    <x v="1"/>
    <x v="4"/>
    <x v="0"/>
  </r>
  <r>
    <n v="15627002"/>
    <s v="Taylor"/>
    <x v="0"/>
    <x v="1"/>
    <n v="38"/>
    <x v="0"/>
    <x v="1"/>
    <n v="115934.74"/>
    <x v="2"/>
    <x v="0"/>
    <n v="728"/>
    <x v="2"/>
    <x v="0"/>
    <x v="0"/>
    <n v="139059.04999999999"/>
    <x v="1"/>
    <x v="2"/>
    <x v="0"/>
  </r>
  <r>
    <n v="15614635"/>
    <s v="Kepley"/>
    <x v="0"/>
    <x v="1"/>
    <n v="52"/>
    <x v="0"/>
    <x v="0"/>
    <n v="151457.88"/>
    <x v="2"/>
    <x v="0"/>
    <n v="582"/>
    <x v="1"/>
    <x v="1"/>
    <x v="0"/>
    <n v="40893.61"/>
    <x v="1"/>
    <x v="3"/>
    <x v="0"/>
  </r>
  <r>
    <n v="15731281"/>
    <s v="Ozuluonye"/>
    <x v="2"/>
    <x v="0"/>
    <n v="35"/>
    <x v="0"/>
    <x v="6"/>
    <n v="154206.07"/>
    <x v="2"/>
    <x v="2"/>
    <n v="704"/>
    <x v="2"/>
    <x v="0"/>
    <x v="0"/>
    <n v="40261.49"/>
    <x v="1"/>
    <x v="3"/>
    <x v="2"/>
  </r>
  <r>
    <n v="15814022"/>
    <s v="Lassetter"/>
    <x v="0"/>
    <x v="0"/>
    <n v="26"/>
    <x v="1"/>
    <x v="9"/>
    <n v="89928.99"/>
    <x v="1"/>
    <x v="0"/>
    <n v="714"/>
    <x v="2"/>
    <x v="0"/>
    <x v="1"/>
    <n v="46203.31"/>
    <x v="1"/>
    <x v="3"/>
    <x v="3"/>
  </r>
  <r>
    <n v="15659194"/>
    <s v="Mishina"/>
    <x v="0"/>
    <x v="1"/>
    <n v="30"/>
    <x v="0"/>
    <x v="2"/>
    <n v="89182.09"/>
    <x v="1"/>
    <x v="0"/>
    <n v="628"/>
    <x v="0"/>
    <x v="0"/>
    <x v="0"/>
    <n v="13126.9"/>
    <x v="1"/>
    <x v="3"/>
    <x v="1"/>
  </r>
  <r>
    <n v="15745030"/>
    <s v="Trevisano"/>
    <x v="2"/>
    <x v="1"/>
    <n v="41"/>
    <x v="0"/>
    <x v="1"/>
    <n v="79706.25"/>
    <x v="1"/>
    <x v="2"/>
    <n v="809"/>
    <x v="3"/>
    <x v="0"/>
    <x v="1"/>
    <n v="165675.01"/>
    <x v="1"/>
    <x v="2"/>
    <x v="0"/>
  </r>
  <r>
    <n v="15691817"/>
    <s v="Iloerika"/>
    <x v="1"/>
    <x v="0"/>
    <n v="44"/>
    <x v="0"/>
    <x v="8"/>
    <n v="0"/>
    <x v="0"/>
    <x v="1"/>
    <n v="547"/>
    <x v="1"/>
    <x v="1"/>
    <x v="1"/>
    <n v="5459.07"/>
    <x v="0"/>
    <x v="3"/>
    <x v="2"/>
  </r>
  <r>
    <n v="15707488"/>
    <s v="Tan"/>
    <x v="0"/>
    <x v="0"/>
    <n v="27"/>
    <x v="1"/>
    <x v="8"/>
    <n v="0"/>
    <x v="0"/>
    <x v="2"/>
    <n v="560"/>
    <x v="1"/>
    <x v="0"/>
    <x v="1"/>
    <n v="131919.48000000001"/>
    <x v="1"/>
    <x v="2"/>
    <x v="2"/>
  </r>
  <r>
    <n v="15784700"/>
    <s v="Chikelu"/>
    <x v="0"/>
    <x v="1"/>
    <n v="31"/>
    <x v="0"/>
    <x v="3"/>
    <n v="117799.28"/>
    <x v="2"/>
    <x v="0"/>
    <n v="811"/>
    <x v="3"/>
    <x v="0"/>
    <x v="0"/>
    <n v="182372.35"/>
    <x v="1"/>
    <x v="4"/>
    <x v="1"/>
  </r>
  <r>
    <n v="15710397"/>
    <s v="Lin"/>
    <x v="0"/>
    <x v="1"/>
    <n v="26"/>
    <x v="1"/>
    <x v="4"/>
    <n v="0"/>
    <x v="0"/>
    <x v="2"/>
    <n v="584"/>
    <x v="1"/>
    <x v="0"/>
    <x v="1"/>
    <n v="147600.54"/>
    <x v="1"/>
    <x v="2"/>
    <x v="2"/>
  </r>
  <r>
    <n v="15687648"/>
    <s v="Nicholson"/>
    <x v="0"/>
    <x v="1"/>
    <n v="28"/>
    <x v="1"/>
    <x v="1"/>
    <n v="0"/>
    <x v="0"/>
    <x v="2"/>
    <n v="691"/>
    <x v="2"/>
    <x v="1"/>
    <x v="1"/>
    <n v="92865.41"/>
    <x v="1"/>
    <x v="0"/>
    <x v="0"/>
  </r>
  <r>
    <n v="15732281"/>
    <s v="Ugoji"/>
    <x v="2"/>
    <x v="1"/>
    <n v="34"/>
    <x v="0"/>
    <x v="5"/>
    <n v="146422.22"/>
    <x v="2"/>
    <x v="0"/>
    <n v="680"/>
    <x v="2"/>
    <x v="0"/>
    <x v="1"/>
    <n v="67142.97"/>
    <x v="0"/>
    <x v="1"/>
    <x v="1"/>
  </r>
  <r>
    <n v="15607230"/>
    <s v="Michel"/>
    <x v="2"/>
    <x v="1"/>
    <n v="33"/>
    <x v="0"/>
    <x v="9"/>
    <n v="150186.22"/>
    <x v="2"/>
    <x v="2"/>
    <n v="588"/>
    <x v="1"/>
    <x v="0"/>
    <x v="0"/>
    <n v="65611.009999999995"/>
    <x v="1"/>
    <x v="1"/>
    <x v="3"/>
  </r>
  <r>
    <n v="15567630"/>
    <s v="Bruce"/>
    <x v="2"/>
    <x v="1"/>
    <n v="40"/>
    <x v="0"/>
    <x v="5"/>
    <n v="100275.88"/>
    <x v="2"/>
    <x v="0"/>
    <n v="721"/>
    <x v="2"/>
    <x v="0"/>
    <x v="1"/>
    <n v="138564.48000000001"/>
    <x v="0"/>
    <x v="2"/>
    <x v="1"/>
  </r>
  <r>
    <n v="15587507"/>
    <s v="Feng"/>
    <x v="0"/>
    <x v="1"/>
    <n v="47"/>
    <x v="0"/>
    <x v="5"/>
    <n v="0"/>
    <x v="0"/>
    <x v="0"/>
    <n v="850"/>
    <x v="3"/>
    <x v="0"/>
    <x v="1"/>
    <n v="187391.02"/>
    <x v="0"/>
    <x v="4"/>
    <x v="1"/>
  </r>
  <r>
    <n v="15733904"/>
    <s v="McDonald"/>
    <x v="0"/>
    <x v="1"/>
    <n v="32"/>
    <x v="0"/>
    <x v="9"/>
    <n v="147493.89000000001"/>
    <x v="2"/>
    <x v="0"/>
    <n v="529"/>
    <x v="1"/>
    <x v="0"/>
    <x v="1"/>
    <n v="33656.35"/>
    <x v="1"/>
    <x v="3"/>
    <x v="3"/>
  </r>
  <r>
    <n v="15709511"/>
    <s v="Watt"/>
    <x v="0"/>
    <x v="1"/>
    <n v="43"/>
    <x v="0"/>
    <x v="2"/>
    <n v="0"/>
    <x v="0"/>
    <x v="2"/>
    <n v="622"/>
    <x v="0"/>
    <x v="0"/>
    <x v="1"/>
    <n v="100618.17"/>
    <x v="1"/>
    <x v="0"/>
    <x v="1"/>
  </r>
  <r>
    <n v="15579616"/>
    <s v="Goodwin"/>
    <x v="0"/>
    <x v="0"/>
    <n v="42"/>
    <x v="0"/>
    <x v="2"/>
    <n v="0"/>
    <x v="0"/>
    <x v="2"/>
    <n v="683"/>
    <x v="2"/>
    <x v="1"/>
    <x v="0"/>
    <n v="198134.9"/>
    <x v="1"/>
    <x v="4"/>
    <x v="1"/>
  </r>
  <r>
    <n v="15694852"/>
    <s v="Arcuri"/>
    <x v="0"/>
    <x v="1"/>
    <n v="29"/>
    <x v="1"/>
    <x v="4"/>
    <n v="121823.4"/>
    <x v="2"/>
    <x v="2"/>
    <n v="575"/>
    <x v="1"/>
    <x v="0"/>
    <x v="0"/>
    <n v="50368.87"/>
    <x v="1"/>
    <x v="1"/>
    <x v="2"/>
  </r>
  <r>
    <n v="15589924"/>
    <s v="Rapuluolisa"/>
    <x v="1"/>
    <x v="0"/>
    <n v="40"/>
    <x v="0"/>
    <x v="1"/>
    <n v="0"/>
    <x v="0"/>
    <x v="2"/>
    <n v="577"/>
    <x v="1"/>
    <x v="0"/>
    <x v="0"/>
    <n v="108787"/>
    <x v="1"/>
    <x v="0"/>
    <x v="0"/>
  </r>
  <r>
    <n v="15799300"/>
    <s v="Kao"/>
    <x v="2"/>
    <x v="1"/>
    <n v="31"/>
    <x v="0"/>
    <x v="10"/>
    <n v="113688.63"/>
    <x v="2"/>
    <x v="0"/>
    <n v="510"/>
    <x v="1"/>
    <x v="0"/>
    <x v="1"/>
    <n v="33099.410000000003"/>
    <x v="0"/>
    <x v="3"/>
    <x v="0"/>
  </r>
  <r>
    <n v="15731330"/>
    <s v="Tsui"/>
    <x v="1"/>
    <x v="0"/>
    <n v="40"/>
    <x v="0"/>
    <x v="3"/>
    <n v="100471.34"/>
    <x v="2"/>
    <x v="0"/>
    <n v="652"/>
    <x v="0"/>
    <x v="0"/>
    <x v="0"/>
    <n v="124550.88"/>
    <x v="1"/>
    <x v="0"/>
    <x v="1"/>
  </r>
  <r>
    <n v="15694129"/>
    <s v="Summers"/>
    <x v="2"/>
    <x v="0"/>
    <n v="28"/>
    <x v="1"/>
    <x v="6"/>
    <n v="100032.52"/>
    <x v="2"/>
    <x v="0"/>
    <n v="569"/>
    <x v="1"/>
    <x v="0"/>
    <x v="1"/>
    <n v="5159.21"/>
    <x v="0"/>
    <x v="3"/>
    <x v="2"/>
  </r>
  <r>
    <n v="15620372"/>
    <s v="Cross"/>
    <x v="1"/>
    <x v="1"/>
    <n v="31"/>
    <x v="0"/>
    <x v="6"/>
    <n v="0"/>
    <x v="0"/>
    <x v="2"/>
    <n v="687"/>
    <x v="2"/>
    <x v="1"/>
    <x v="1"/>
    <n v="48228.1"/>
    <x v="1"/>
    <x v="3"/>
    <x v="2"/>
  </r>
  <r>
    <n v="15744622"/>
    <s v="Osorio"/>
    <x v="0"/>
    <x v="1"/>
    <n v="32"/>
    <x v="0"/>
    <x v="2"/>
    <n v="116358"/>
    <x v="2"/>
    <x v="0"/>
    <n v="822"/>
    <x v="3"/>
    <x v="0"/>
    <x v="1"/>
    <n v="108798.36"/>
    <x v="1"/>
    <x v="0"/>
    <x v="1"/>
  </r>
  <r>
    <n v="15799815"/>
    <s v="Bobrov"/>
    <x v="2"/>
    <x v="0"/>
    <n v="23"/>
    <x v="1"/>
    <x v="4"/>
    <n v="163549.63"/>
    <x v="2"/>
    <x v="0"/>
    <n v="656"/>
    <x v="0"/>
    <x v="1"/>
    <x v="0"/>
    <n v="21085.119999999999"/>
    <x v="1"/>
    <x v="3"/>
    <x v="2"/>
  </r>
  <r>
    <n v="15759250"/>
    <s v="Barnett"/>
    <x v="2"/>
    <x v="1"/>
    <n v="51"/>
    <x v="0"/>
    <x v="6"/>
    <n v="99183.9"/>
    <x v="1"/>
    <x v="0"/>
    <n v="745"/>
    <x v="2"/>
    <x v="0"/>
    <x v="0"/>
    <n v="28922.25"/>
    <x v="1"/>
    <x v="3"/>
    <x v="2"/>
  </r>
  <r>
    <n v="15732643"/>
    <s v="Pike"/>
    <x v="1"/>
    <x v="0"/>
    <n v="53"/>
    <x v="0"/>
    <x v="1"/>
    <n v="131955.07"/>
    <x v="2"/>
    <x v="0"/>
    <n v="386"/>
    <x v="4"/>
    <x v="0"/>
    <x v="0"/>
    <n v="62514.65"/>
    <x v="0"/>
    <x v="1"/>
    <x v="0"/>
  </r>
  <r>
    <n v="15690540"/>
    <s v="Gearheart"/>
    <x v="1"/>
    <x v="0"/>
    <n v="41"/>
    <x v="0"/>
    <x v="1"/>
    <n v="134177.06"/>
    <x v="2"/>
    <x v="0"/>
    <n v="684"/>
    <x v="2"/>
    <x v="1"/>
    <x v="1"/>
    <n v="177506.66"/>
    <x v="1"/>
    <x v="4"/>
    <x v="0"/>
  </r>
  <r>
    <n v="15803078"/>
    <s v="Bruno"/>
    <x v="1"/>
    <x v="0"/>
    <n v="38"/>
    <x v="0"/>
    <x v="1"/>
    <n v="0"/>
    <x v="0"/>
    <x v="2"/>
    <n v="635"/>
    <x v="0"/>
    <x v="0"/>
    <x v="1"/>
    <n v="90605.05"/>
    <x v="1"/>
    <x v="0"/>
    <x v="0"/>
  </r>
  <r>
    <n v="15652180"/>
    <s v="Egobudike"/>
    <x v="0"/>
    <x v="1"/>
    <n v="30"/>
    <x v="0"/>
    <x v="0"/>
    <n v="0"/>
    <x v="0"/>
    <x v="2"/>
    <n v="582"/>
    <x v="1"/>
    <x v="0"/>
    <x v="0"/>
    <n v="132029.95000000001"/>
    <x v="1"/>
    <x v="2"/>
    <x v="0"/>
  </r>
  <r>
    <n v="15741195"/>
    <s v="Okechukwu"/>
    <x v="1"/>
    <x v="1"/>
    <n v="19"/>
    <x v="1"/>
    <x v="8"/>
    <n v="0"/>
    <x v="0"/>
    <x v="0"/>
    <n v="613"/>
    <x v="0"/>
    <x v="0"/>
    <x v="0"/>
    <n v="176903.35"/>
    <x v="1"/>
    <x v="4"/>
    <x v="2"/>
  </r>
  <r>
    <n v="15743490"/>
    <s v="Zikoranachidimma"/>
    <x v="2"/>
    <x v="0"/>
    <n v="56"/>
    <x v="0"/>
    <x v="9"/>
    <n v="94348.94"/>
    <x v="1"/>
    <x v="0"/>
    <n v="795"/>
    <x v="3"/>
    <x v="0"/>
    <x v="1"/>
    <n v="29239.29"/>
    <x v="0"/>
    <x v="3"/>
    <x v="3"/>
  </r>
  <r>
    <n v="15575510"/>
    <s v="Milanesi"/>
    <x v="0"/>
    <x v="0"/>
    <n v="32"/>
    <x v="0"/>
    <x v="0"/>
    <n v="155584.21"/>
    <x v="2"/>
    <x v="0"/>
    <n v="659"/>
    <x v="0"/>
    <x v="1"/>
    <x v="0"/>
    <n v="153662.88"/>
    <x v="1"/>
    <x v="2"/>
    <x v="0"/>
  </r>
  <r>
    <n v="15732610"/>
    <s v="Ahern"/>
    <x v="0"/>
    <x v="0"/>
    <n v="28"/>
    <x v="1"/>
    <x v="5"/>
    <n v="0"/>
    <x v="0"/>
    <x v="2"/>
    <n v="745"/>
    <x v="2"/>
    <x v="0"/>
    <x v="1"/>
    <n v="154389.18"/>
    <x v="1"/>
    <x v="2"/>
    <x v="1"/>
  </r>
  <r>
    <n v="15602909"/>
    <s v="Dickson"/>
    <x v="1"/>
    <x v="0"/>
    <n v="41"/>
    <x v="0"/>
    <x v="7"/>
    <n v="0"/>
    <x v="0"/>
    <x v="2"/>
    <n v="604"/>
    <x v="0"/>
    <x v="0"/>
    <x v="0"/>
    <n v="166224.39000000001"/>
    <x v="1"/>
    <x v="2"/>
    <x v="3"/>
  </r>
  <r>
    <n v="15734058"/>
    <s v="Anayochukwu"/>
    <x v="2"/>
    <x v="1"/>
    <n v="32"/>
    <x v="0"/>
    <x v="9"/>
    <n v="170661.47"/>
    <x v="2"/>
    <x v="0"/>
    <n v="509"/>
    <x v="1"/>
    <x v="0"/>
    <x v="0"/>
    <n v="21646.2"/>
    <x v="1"/>
    <x v="3"/>
    <x v="3"/>
  </r>
  <r>
    <n v="15801788"/>
    <s v="McDonald"/>
    <x v="2"/>
    <x v="0"/>
    <n v="29"/>
    <x v="1"/>
    <x v="5"/>
    <n v="185544.36"/>
    <x v="2"/>
    <x v="0"/>
    <n v="706"/>
    <x v="2"/>
    <x v="0"/>
    <x v="1"/>
    <n v="171037.63"/>
    <x v="1"/>
    <x v="4"/>
    <x v="1"/>
  </r>
  <r>
    <n v="15702462"/>
    <s v="Fiorentini"/>
    <x v="1"/>
    <x v="0"/>
    <n v="44"/>
    <x v="0"/>
    <x v="5"/>
    <n v="52831.13"/>
    <x v="1"/>
    <x v="0"/>
    <n v="619"/>
    <x v="0"/>
    <x v="0"/>
    <x v="0"/>
    <n v="112649.22"/>
    <x v="0"/>
    <x v="0"/>
    <x v="1"/>
  </r>
  <r>
    <n v="15683416"/>
    <s v="Russo"/>
    <x v="2"/>
    <x v="1"/>
    <n v="51"/>
    <x v="0"/>
    <x v="2"/>
    <n v="97750.07"/>
    <x v="1"/>
    <x v="1"/>
    <n v="572"/>
    <x v="1"/>
    <x v="0"/>
    <x v="0"/>
    <n v="193014.26"/>
    <x v="0"/>
    <x v="4"/>
    <x v="1"/>
  </r>
  <r>
    <n v="15794187"/>
    <s v="Young"/>
    <x v="0"/>
    <x v="1"/>
    <n v="36"/>
    <x v="0"/>
    <x v="5"/>
    <n v="114007.5"/>
    <x v="2"/>
    <x v="2"/>
    <n v="695"/>
    <x v="2"/>
    <x v="0"/>
    <x v="1"/>
    <n v="118120.88"/>
    <x v="1"/>
    <x v="0"/>
    <x v="1"/>
  </r>
  <r>
    <n v="15792989"/>
    <s v="Bianchi"/>
    <x v="0"/>
    <x v="0"/>
    <n v="71"/>
    <x v="2"/>
    <x v="1"/>
    <n v="104308.77"/>
    <x v="2"/>
    <x v="0"/>
    <n v="543"/>
    <x v="1"/>
    <x v="0"/>
    <x v="0"/>
    <n v="25650.04"/>
    <x v="1"/>
    <x v="3"/>
    <x v="0"/>
  </r>
  <r>
    <n v="15613734"/>
    <s v="Fallaci"/>
    <x v="0"/>
    <x v="0"/>
    <n v="33"/>
    <x v="0"/>
    <x v="5"/>
    <n v="84719.13"/>
    <x v="1"/>
    <x v="2"/>
    <n v="640"/>
    <x v="0"/>
    <x v="0"/>
    <x v="0"/>
    <n v="113048.79"/>
    <x v="1"/>
    <x v="0"/>
    <x v="1"/>
  </r>
  <r>
    <n v="15606177"/>
    <s v="Crawford"/>
    <x v="0"/>
    <x v="1"/>
    <n v="39"/>
    <x v="0"/>
    <x v="0"/>
    <n v="0"/>
    <x v="0"/>
    <x v="2"/>
    <n v="672"/>
    <x v="2"/>
    <x v="0"/>
    <x v="1"/>
    <n v="87372.49"/>
    <x v="1"/>
    <x v="1"/>
    <x v="0"/>
  </r>
  <r>
    <n v="15636700"/>
    <s v="Marsh"/>
    <x v="0"/>
    <x v="1"/>
    <n v="39"/>
    <x v="0"/>
    <x v="9"/>
    <n v="140236.98000000001"/>
    <x v="2"/>
    <x v="0"/>
    <n v="701"/>
    <x v="2"/>
    <x v="1"/>
    <x v="0"/>
    <n v="146651.99"/>
    <x v="1"/>
    <x v="2"/>
    <x v="3"/>
  </r>
  <r>
    <n v="15645766"/>
    <s v="Kosisochukwu"/>
    <x v="1"/>
    <x v="1"/>
    <n v="25"/>
    <x v="1"/>
    <x v="9"/>
    <n v="0"/>
    <x v="0"/>
    <x v="2"/>
    <n v="634"/>
    <x v="0"/>
    <x v="0"/>
    <x v="0"/>
    <n v="8227.91"/>
    <x v="1"/>
    <x v="3"/>
    <x v="3"/>
  </r>
  <r>
    <n v="15671345"/>
    <s v="Piccio"/>
    <x v="1"/>
    <x v="0"/>
    <n v="42"/>
    <x v="0"/>
    <x v="5"/>
    <n v="75302.850000000006"/>
    <x v="1"/>
    <x v="2"/>
    <n v="531"/>
    <x v="1"/>
    <x v="1"/>
    <x v="1"/>
    <n v="57034.35"/>
    <x v="1"/>
    <x v="1"/>
    <x v="1"/>
  </r>
  <r>
    <n v="15652469"/>
    <s v="Nevels"/>
    <x v="0"/>
    <x v="1"/>
    <n v="27"/>
    <x v="1"/>
    <x v="1"/>
    <n v="0"/>
    <x v="0"/>
    <x v="2"/>
    <n v="699"/>
    <x v="2"/>
    <x v="0"/>
    <x v="1"/>
    <n v="93003.21"/>
    <x v="1"/>
    <x v="0"/>
    <x v="0"/>
  </r>
  <r>
    <n v="15749638"/>
    <s v="Kaodilinakachukwu"/>
    <x v="0"/>
    <x v="0"/>
    <n v="51"/>
    <x v="0"/>
    <x v="9"/>
    <n v="104760.82"/>
    <x v="2"/>
    <x v="0"/>
    <n v="605"/>
    <x v="0"/>
    <x v="0"/>
    <x v="0"/>
    <n v="165574.54"/>
    <x v="0"/>
    <x v="2"/>
    <x v="3"/>
  </r>
  <r>
    <n v="15728706"/>
    <s v="Amaechi"/>
    <x v="0"/>
    <x v="0"/>
    <n v="49"/>
    <x v="0"/>
    <x v="3"/>
    <n v="0"/>
    <x v="0"/>
    <x v="0"/>
    <n v="534"/>
    <x v="1"/>
    <x v="0"/>
    <x v="1"/>
    <n v="13566.48"/>
    <x v="0"/>
    <x v="3"/>
    <x v="1"/>
  </r>
  <r>
    <n v="15735439"/>
    <s v="P'an"/>
    <x v="1"/>
    <x v="0"/>
    <n v="31"/>
    <x v="0"/>
    <x v="1"/>
    <n v="113693"/>
    <x v="2"/>
    <x v="0"/>
    <n v="449"/>
    <x v="4"/>
    <x v="1"/>
    <x v="1"/>
    <n v="82796.289999999994"/>
    <x v="1"/>
    <x v="1"/>
    <x v="0"/>
  </r>
  <r>
    <n v="15778696"/>
    <s v="Ikemefuna"/>
    <x v="1"/>
    <x v="0"/>
    <n v="36"/>
    <x v="0"/>
    <x v="8"/>
    <n v="174180.39"/>
    <x v="2"/>
    <x v="0"/>
    <n v="684"/>
    <x v="2"/>
    <x v="0"/>
    <x v="1"/>
    <n v="119830.08"/>
    <x v="1"/>
    <x v="0"/>
    <x v="2"/>
  </r>
  <r>
    <n v="15624744"/>
    <s v="Tai"/>
    <x v="2"/>
    <x v="1"/>
    <n v="42"/>
    <x v="0"/>
    <x v="9"/>
    <n v="115766.26"/>
    <x v="2"/>
    <x v="0"/>
    <n v="622"/>
    <x v="0"/>
    <x v="1"/>
    <x v="1"/>
    <n v="72155.850000000006"/>
    <x v="0"/>
    <x v="1"/>
    <x v="3"/>
  </r>
  <r>
    <n v="15584338"/>
    <s v="Winn"/>
    <x v="0"/>
    <x v="0"/>
    <n v="40"/>
    <x v="0"/>
    <x v="10"/>
    <n v="0"/>
    <x v="0"/>
    <x v="2"/>
    <n v="714"/>
    <x v="2"/>
    <x v="0"/>
    <x v="1"/>
    <n v="62762.12"/>
    <x v="1"/>
    <x v="1"/>
    <x v="0"/>
  </r>
  <r>
    <n v="15726178"/>
    <s v="Hardy"/>
    <x v="1"/>
    <x v="0"/>
    <n v="48"/>
    <x v="0"/>
    <x v="2"/>
    <n v="0"/>
    <x v="0"/>
    <x v="2"/>
    <n v="712"/>
    <x v="2"/>
    <x v="0"/>
    <x v="1"/>
    <n v="183235.33"/>
    <x v="1"/>
    <x v="4"/>
    <x v="1"/>
  </r>
  <r>
    <n v="15794939"/>
    <s v="Chiu"/>
    <x v="0"/>
    <x v="0"/>
    <n v="72"/>
    <x v="2"/>
    <x v="8"/>
    <n v="121215.9"/>
    <x v="2"/>
    <x v="2"/>
    <n v="783"/>
    <x v="3"/>
    <x v="0"/>
    <x v="0"/>
    <n v="105206.48"/>
    <x v="1"/>
    <x v="0"/>
    <x v="2"/>
  </r>
  <r>
    <n v="15788068"/>
    <s v="Lopez"/>
    <x v="2"/>
    <x v="1"/>
    <n v="45"/>
    <x v="0"/>
    <x v="7"/>
    <n v="144677.19"/>
    <x v="2"/>
    <x v="1"/>
    <n v="743"/>
    <x v="2"/>
    <x v="0"/>
    <x v="1"/>
    <n v="22512.44"/>
    <x v="0"/>
    <x v="3"/>
    <x v="3"/>
  </r>
  <r>
    <n v="15572956"/>
    <s v="Steen"/>
    <x v="0"/>
    <x v="1"/>
    <n v="36"/>
    <x v="0"/>
    <x v="8"/>
    <n v="115350.63"/>
    <x v="2"/>
    <x v="0"/>
    <n v="683"/>
    <x v="2"/>
    <x v="0"/>
    <x v="0"/>
    <n v="122305.91"/>
    <x v="1"/>
    <x v="0"/>
    <x v="2"/>
  </r>
  <r>
    <n v="15780386"/>
    <s v="Ferri"/>
    <x v="1"/>
    <x v="1"/>
    <n v="40"/>
    <x v="0"/>
    <x v="8"/>
    <n v="105683.63"/>
    <x v="2"/>
    <x v="0"/>
    <n v="654"/>
    <x v="0"/>
    <x v="0"/>
    <x v="1"/>
    <n v="173617.09"/>
    <x v="1"/>
    <x v="4"/>
    <x v="2"/>
  </r>
  <r>
    <n v="15791114"/>
    <s v="Yegorova"/>
    <x v="0"/>
    <x v="1"/>
    <n v="37"/>
    <x v="0"/>
    <x v="1"/>
    <n v="135179.49"/>
    <x v="2"/>
    <x v="0"/>
    <n v="700"/>
    <x v="2"/>
    <x v="0"/>
    <x v="1"/>
    <n v="160670.37"/>
    <x v="1"/>
    <x v="2"/>
    <x v="0"/>
  </r>
  <r>
    <n v="15708046"/>
    <s v="Knowles"/>
    <x v="1"/>
    <x v="1"/>
    <n v="31"/>
    <x v="0"/>
    <x v="10"/>
    <n v="117551.23"/>
    <x v="2"/>
    <x v="0"/>
    <n v="744"/>
    <x v="2"/>
    <x v="0"/>
    <x v="1"/>
    <n v="158958.9"/>
    <x v="1"/>
    <x v="2"/>
    <x v="0"/>
  </r>
  <r>
    <n v="15719779"/>
    <s v="May"/>
    <x v="2"/>
    <x v="1"/>
    <n v="25"/>
    <x v="1"/>
    <x v="1"/>
    <n v="157404.01999999999"/>
    <x v="2"/>
    <x v="2"/>
    <n v="645"/>
    <x v="0"/>
    <x v="0"/>
    <x v="1"/>
    <n v="93073.04"/>
    <x v="1"/>
    <x v="0"/>
    <x v="0"/>
  </r>
  <r>
    <n v="15591550"/>
    <s v="Bianchi"/>
    <x v="1"/>
    <x v="1"/>
    <n v="36"/>
    <x v="0"/>
    <x v="6"/>
    <n v="77910.23"/>
    <x v="1"/>
    <x v="0"/>
    <n v="525"/>
    <x v="1"/>
    <x v="0"/>
    <x v="1"/>
    <n v="67238.009999999995"/>
    <x v="1"/>
    <x v="1"/>
    <x v="2"/>
  </r>
  <r>
    <n v="15639368"/>
    <s v="Pipes"/>
    <x v="0"/>
    <x v="1"/>
    <n v="25"/>
    <x v="1"/>
    <x v="10"/>
    <n v="110942.9"/>
    <x v="2"/>
    <x v="0"/>
    <n v="732"/>
    <x v="2"/>
    <x v="1"/>
    <x v="1"/>
    <n v="172576.56"/>
    <x v="1"/>
    <x v="4"/>
    <x v="0"/>
  </r>
  <r>
    <n v="15699830"/>
    <s v="Doherty"/>
    <x v="0"/>
    <x v="0"/>
    <n v="40"/>
    <x v="0"/>
    <x v="3"/>
    <n v="0"/>
    <x v="0"/>
    <x v="2"/>
    <n v="721"/>
    <x v="2"/>
    <x v="0"/>
    <x v="0"/>
    <n v="122580.48"/>
    <x v="1"/>
    <x v="0"/>
    <x v="1"/>
  </r>
  <r>
    <n v="15569264"/>
    <s v="Yobanna"/>
    <x v="0"/>
    <x v="1"/>
    <n v="32"/>
    <x v="0"/>
    <x v="8"/>
    <n v="179305.09"/>
    <x v="2"/>
    <x v="0"/>
    <n v="622"/>
    <x v="0"/>
    <x v="0"/>
    <x v="0"/>
    <n v="149043.78"/>
    <x v="1"/>
    <x v="2"/>
    <x v="2"/>
  </r>
  <r>
    <n v="15595158"/>
    <s v="Hsu"/>
    <x v="2"/>
    <x v="1"/>
    <n v="31"/>
    <x v="0"/>
    <x v="8"/>
    <n v="150593.59"/>
    <x v="2"/>
    <x v="2"/>
    <n v="654"/>
    <x v="0"/>
    <x v="0"/>
    <x v="0"/>
    <n v="105218.45"/>
    <x v="1"/>
    <x v="0"/>
    <x v="2"/>
  </r>
  <r>
    <n v="15599126"/>
    <s v="Russell"/>
    <x v="0"/>
    <x v="0"/>
    <n v="43"/>
    <x v="0"/>
    <x v="10"/>
    <n v="123815.86"/>
    <x v="2"/>
    <x v="0"/>
    <n v="529"/>
    <x v="1"/>
    <x v="0"/>
    <x v="0"/>
    <n v="78463.990000000005"/>
    <x v="0"/>
    <x v="1"/>
    <x v="0"/>
  </r>
  <r>
    <n v="15650575"/>
    <s v="Payne"/>
    <x v="1"/>
    <x v="0"/>
    <n v="59"/>
    <x v="0"/>
    <x v="5"/>
    <n v="0"/>
    <x v="0"/>
    <x v="2"/>
    <n v="720"/>
    <x v="2"/>
    <x v="0"/>
    <x v="0"/>
    <n v="160849.43"/>
    <x v="0"/>
    <x v="2"/>
    <x v="1"/>
  </r>
  <r>
    <n v="15641490"/>
    <s v="Windsor"/>
    <x v="2"/>
    <x v="0"/>
    <n v="25"/>
    <x v="1"/>
    <x v="2"/>
    <n v="69385.17"/>
    <x v="1"/>
    <x v="2"/>
    <n v="850"/>
    <x v="3"/>
    <x v="0"/>
    <x v="1"/>
    <n v="87834.240000000005"/>
    <x v="1"/>
    <x v="1"/>
    <x v="1"/>
  </r>
  <r>
    <n v="15680234"/>
    <s v="Bray"/>
    <x v="2"/>
    <x v="1"/>
    <n v="27"/>
    <x v="1"/>
    <x v="0"/>
    <n v="138032.15"/>
    <x v="2"/>
    <x v="0"/>
    <n v="667"/>
    <x v="2"/>
    <x v="0"/>
    <x v="1"/>
    <n v="166317.71"/>
    <x v="1"/>
    <x v="2"/>
    <x v="0"/>
  </r>
  <r>
    <n v="15592230"/>
    <s v="Seleznyov"/>
    <x v="0"/>
    <x v="1"/>
    <n v="41"/>
    <x v="0"/>
    <x v="6"/>
    <n v="0"/>
    <x v="0"/>
    <x v="2"/>
    <n v="620"/>
    <x v="0"/>
    <x v="0"/>
    <x v="0"/>
    <n v="137309.06"/>
    <x v="1"/>
    <x v="2"/>
    <x v="2"/>
  </r>
  <r>
    <n v="15626212"/>
    <s v="Wark"/>
    <x v="0"/>
    <x v="1"/>
    <n v="29"/>
    <x v="1"/>
    <x v="9"/>
    <n v="0"/>
    <x v="0"/>
    <x v="0"/>
    <n v="616"/>
    <x v="0"/>
    <x v="0"/>
    <x v="0"/>
    <n v="166984.44"/>
    <x v="1"/>
    <x v="2"/>
    <x v="3"/>
  </r>
  <r>
    <n v="15700627"/>
    <s v="Y?"/>
    <x v="2"/>
    <x v="0"/>
    <n v="46"/>
    <x v="0"/>
    <x v="0"/>
    <n v="143500.82"/>
    <x v="2"/>
    <x v="0"/>
    <n v="637"/>
    <x v="0"/>
    <x v="0"/>
    <x v="1"/>
    <n v="166996.46"/>
    <x v="0"/>
    <x v="2"/>
    <x v="0"/>
  </r>
  <r>
    <n v="15782641"/>
    <s v="Brown"/>
    <x v="1"/>
    <x v="0"/>
    <n v="29"/>
    <x v="1"/>
    <x v="6"/>
    <n v="119670.18"/>
    <x v="2"/>
    <x v="0"/>
    <n v="710"/>
    <x v="2"/>
    <x v="0"/>
    <x v="1"/>
    <n v="188022.44"/>
    <x v="1"/>
    <x v="4"/>
    <x v="2"/>
  </r>
  <r>
    <n v="15784445"/>
    <s v="Huang"/>
    <x v="1"/>
    <x v="1"/>
    <n v="33"/>
    <x v="0"/>
    <x v="1"/>
    <n v="99106.73"/>
    <x v="1"/>
    <x v="0"/>
    <n v="717"/>
    <x v="2"/>
    <x v="1"/>
    <x v="1"/>
    <n v="194467.23"/>
    <x v="1"/>
    <x v="4"/>
    <x v="0"/>
  </r>
  <r>
    <n v="15813681"/>
    <s v="Zito"/>
    <x v="2"/>
    <x v="1"/>
    <n v="24"/>
    <x v="1"/>
    <x v="0"/>
    <n v="120135.55"/>
    <x v="2"/>
    <x v="2"/>
    <n v="786"/>
    <x v="3"/>
    <x v="0"/>
    <x v="0"/>
    <n v="125449.47"/>
    <x v="1"/>
    <x v="0"/>
    <x v="0"/>
  </r>
  <r>
    <n v="15596649"/>
    <s v="Bailey"/>
    <x v="0"/>
    <x v="0"/>
    <n v="39"/>
    <x v="0"/>
    <x v="2"/>
    <n v="0"/>
    <x v="0"/>
    <x v="0"/>
    <n v="651"/>
    <x v="0"/>
    <x v="0"/>
    <x v="1"/>
    <n v="137452.57"/>
    <x v="1"/>
    <x v="2"/>
    <x v="1"/>
  </r>
  <r>
    <n v="15700460"/>
    <s v="Allnutt"/>
    <x v="0"/>
    <x v="0"/>
    <n v="55"/>
    <x v="0"/>
    <x v="4"/>
    <n v="120905.03"/>
    <x v="2"/>
    <x v="0"/>
    <n v="530"/>
    <x v="1"/>
    <x v="1"/>
    <x v="0"/>
    <n v="123475.88"/>
    <x v="0"/>
    <x v="0"/>
    <x v="2"/>
  </r>
  <r>
    <n v="15724076"/>
    <s v="Christie"/>
    <x v="1"/>
    <x v="0"/>
    <n v="57"/>
    <x v="0"/>
    <x v="8"/>
    <n v="0"/>
    <x v="0"/>
    <x v="1"/>
    <n v="815"/>
    <x v="3"/>
    <x v="1"/>
    <x v="1"/>
    <n v="38941.440000000002"/>
    <x v="0"/>
    <x v="3"/>
    <x v="2"/>
  </r>
  <r>
    <n v="15784000"/>
    <s v="Pope"/>
    <x v="2"/>
    <x v="0"/>
    <n v="34"/>
    <x v="0"/>
    <x v="9"/>
    <n v="102277.52"/>
    <x v="2"/>
    <x v="0"/>
    <n v="715"/>
    <x v="2"/>
    <x v="1"/>
    <x v="1"/>
    <n v="177852.57"/>
    <x v="0"/>
    <x v="4"/>
    <x v="3"/>
  </r>
  <r>
    <n v="15733966"/>
    <s v="Johnstone"/>
    <x v="2"/>
    <x v="0"/>
    <n v="55"/>
    <x v="0"/>
    <x v="4"/>
    <n v="125292.53"/>
    <x v="2"/>
    <x v="0"/>
    <n v="496"/>
    <x v="4"/>
    <x v="0"/>
    <x v="0"/>
    <n v="31532.959999999999"/>
    <x v="0"/>
    <x v="3"/>
    <x v="2"/>
  </r>
  <r>
    <n v="15612667"/>
    <s v="Bird"/>
    <x v="1"/>
    <x v="1"/>
    <n v="42"/>
    <x v="0"/>
    <x v="10"/>
    <n v="0"/>
    <x v="0"/>
    <x v="0"/>
    <n v="680"/>
    <x v="2"/>
    <x v="0"/>
    <x v="1"/>
    <n v="136377.21"/>
    <x v="1"/>
    <x v="2"/>
    <x v="0"/>
  </r>
  <r>
    <n v="15654025"/>
    <s v="Jones"/>
    <x v="0"/>
    <x v="0"/>
    <n v="51"/>
    <x v="0"/>
    <x v="4"/>
    <n v="101629.3"/>
    <x v="2"/>
    <x v="0"/>
    <n v="646"/>
    <x v="0"/>
    <x v="1"/>
    <x v="1"/>
    <n v="130541.1"/>
    <x v="1"/>
    <x v="2"/>
    <x v="2"/>
  </r>
  <r>
    <n v="15589431"/>
    <s v="Pedder"/>
    <x v="2"/>
    <x v="1"/>
    <n v="47"/>
    <x v="0"/>
    <x v="1"/>
    <n v="171937.27"/>
    <x v="2"/>
    <x v="0"/>
    <n v="807"/>
    <x v="3"/>
    <x v="0"/>
    <x v="0"/>
    <n v="65636.92"/>
    <x v="1"/>
    <x v="1"/>
    <x v="0"/>
  </r>
  <r>
    <n v="15578238"/>
    <s v="Calabrese"/>
    <x v="0"/>
    <x v="1"/>
    <n v="47"/>
    <x v="0"/>
    <x v="3"/>
    <n v="0"/>
    <x v="0"/>
    <x v="2"/>
    <n v="727"/>
    <x v="2"/>
    <x v="0"/>
    <x v="1"/>
    <n v="193305.35"/>
    <x v="1"/>
    <x v="4"/>
    <x v="1"/>
  </r>
  <r>
    <n v="15566269"/>
    <s v="Chialuka"/>
    <x v="0"/>
    <x v="1"/>
    <n v="25"/>
    <x v="1"/>
    <x v="8"/>
    <n v="0"/>
    <x v="0"/>
    <x v="2"/>
    <n v="787"/>
    <x v="3"/>
    <x v="0"/>
    <x v="1"/>
    <n v="47307.9"/>
    <x v="1"/>
    <x v="3"/>
    <x v="2"/>
  </r>
  <r>
    <n v="15639217"/>
    <s v="McKenzie"/>
    <x v="0"/>
    <x v="1"/>
    <n v="34"/>
    <x v="0"/>
    <x v="5"/>
    <n v="0"/>
    <x v="0"/>
    <x v="2"/>
    <n v="806"/>
    <x v="3"/>
    <x v="1"/>
    <x v="1"/>
    <n v="100809.99"/>
    <x v="1"/>
    <x v="0"/>
    <x v="1"/>
  </r>
  <r>
    <n v="15688644"/>
    <s v="Holloway"/>
    <x v="0"/>
    <x v="1"/>
    <n v="31"/>
    <x v="0"/>
    <x v="1"/>
    <n v="129743.75"/>
    <x v="2"/>
    <x v="0"/>
    <n v="603"/>
    <x v="0"/>
    <x v="0"/>
    <x v="1"/>
    <n v="109145.2"/>
    <x v="1"/>
    <x v="0"/>
    <x v="0"/>
  </r>
  <r>
    <n v="15662426"/>
    <s v="Tang"/>
    <x v="1"/>
    <x v="1"/>
    <n v="32"/>
    <x v="0"/>
    <x v="1"/>
    <n v="0"/>
    <x v="0"/>
    <x v="0"/>
    <n v="649"/>
    <x v="0"/>
    <x v="1"/>
    <x v="0"/>
    <n v="91167.19"/>
    <x v="0"/>
    <x v="0"/>
    <x v="0"/>
  </r>
  <r>
    <n v="15720511"/>
    <s v="Byrne"/>
    <x v="2"/>
    <x v="1"/>
    <n v="41"/>
    <x v="0"/>
    <x v="6"/>
    <n v="151191.31"/>
    <x v="2"/>
    <x v="0"/>
    <n v="547"/>
    <x v="1"/>
    <x v="0"/>
    <x v="1"/>
    <n v="175295.89"/>
    <x v="0"/>
    <x v="4"/>
    <x v="2"/>
  </r>
  <r>
    <n v="15567246"/>
    <s v="Selwyn"/>
    <x v="2"/>
    <x v="1"/>
    <n v="32"/>
    <x v="0"/>
    <x v="6"/>
    <n v="102630.13"/>
    <x v="2"/>
    <x v="2"/>
    <n v="684"/>
    <x v="2"/>
    <x v="0"/>
    <x v="0"/>
    <n v="127433.47"/>
    <x v="1"/>
    <x v="0"/>
    <x v="2"/>
  </r>
  <r>
    <n v="15647965"/>
    <s v="Genovese"/>
    <x v="0"/>
    <x v="0"/>
    <n v="57"/>
    <x v="0"/>
    <x v="9"/>
    <n v="114023.64"/>
    <x v="2"/>
    <x v="2"/>
    <n v="477"/>
    <x v="4"/>
    <x v="0"/>
    <x v="0"/>
    <n v="71167.17"/>
    <x v="0"/>
    <x v="1"/>
    <x v="3"/>
  </r>
  <r>
    <n v="15679048"/>
    <s v="Koger"/>
    <x v="2"/>
    <x v="1"/>
    <n v="41"/>
    <x v="0"/>
    <x v="0"/>
    <n v="124227.14"/>
    <x v="2"/>
    <x v="0"/>
    <n v="558"/>
    <x v="1"/>
    <x v="0"/>
    <x v="0"/>
    <n v="111184.67"/>
    <x v="1"/>
    <x v="0"/>
    <x v="0"/>
  </r>
  <r>
    <n v="15675749"/>
    <s v="Baranov"/>
    <x v="0"/>
    <x v="0"/>
    <n v="23"/>
    <x v="1"/>
    <x v="1"/>
    <n v="0"/>
    <x v="0"/>
    <x v="2"/>
    <n v="695"/>
    <x v="2"/>
    <x v="0"/>
    <x v="0"/>
    <n v="141756.32"/>
    <x v="1"/>
    <x v="2"/>
    <x v="0"/>
  </r>
  <r>
    <n v="15782181"/>
    <s v="Greco"/>
    <x v="1"/>
    <x v="1"/>
    <n v="35"/>
    <x v="0"/>
    <x v="5"/>
    <n v="80285.16"/>
    <x v="1"/>
    <x v="0"/>
    <n v="592"/>
    <x v="1"/>
    <x v="0"/>
    <x v="1"/>
    <n v="72678.75"/>
    <x v="0"/>
    <x v="1"/>
    <x v="1"/>
  </r>
  <r>
    <n v="15795738"/>
    <s v="Owens"/>
    <x v="0"/>
    <x v="1"/>
    <n v="31"/>
    <x v="0"/>
    <x v="4"/>
    <n v="175477.15"/>
    <x v="2"/>
    <x v="0"/>
    <n v="789"/>
    <x v="3"/>
    <x v="0"/>
    <x v="0"/>
    <n v="172832.9"/>
    <x v="1"/>
    <x v="4"/>
    <x v="2"/>
  </r>
  <r>
    <n v="15773751"/>
    <s v="Y?"/>
    <x v="0"/>
    <x v="0"/>
    <n v="29"/>
    <x v="1"/>
    <x v="1"/>
    <n v="132144.35"/>
    <x v="2"/>
    <x v="0"/>
    <n v="597"/>
    <x v="1"/>
    <x v="0"/>
    <x v="1"/>
    <n v="158086.32999999999"/>
    <x v="1"/>
    <x v="2"/>
    <x v="0"/>
  </r>
  <r>
    <n v="15655436"/>
    <s v="Kendall"/>
    <x v="2"/>
    <x v="1"/>
    <n v="47"/>
    <x v="0"/>
    <x v="0"/>
    <n v="136911.07"/>
    <x v="2"/>
    <x v="0"/>
    <n v="839"/>
    <x v="3"/>
    <x v="0"/>
    <x v="0"/>
    <n v="168184.62"/>
    <x v="0"/>
    <x v="2"/>
    <x v="0"/>
  </r>
  <r>
    <n v="15691396"/>
    <s v="Ko"/>
    <x v="2"/>
    <x v="1"/>
    <n v="31"/>
    <x v="0"/>
    <x v="8"/>
    <n v="133299.67000000001"/>
    <x v="2"/>
    <x v="2"/>
    <n v="405"/>
    <x v="4"/>
    <x v="0"/>
    <x v="0"/>
    <n v="72950.14"/>
    <x v="1"/>
    <x v="1"/>
    <x v="2"/>
  </r>
  <r>
    <n v="15796958"/>
    <s v="Tang"/>
    <x v="0"/>
    <x v="1"/>
    <n v="39"/>
    <x v="0"/>
    <x v="3"/>
    <n v="0"/>
    <x v="0"/>
    <x v="2"/>
    <n v="658"/>
    <x v="0"/>
    <x v="0"/>
    <x v="1"/>
    <n v="48378.400000000001"/>
    <x v="1"/>
    <x v="3"/>
    <x v="1"/>
  </r>
  <r>
    <n v="15801832"/>
    <s v="Lombardo"/>
    <x v="2"/>
    <x v="1"/>
    <n v="42"/>
    <x v="0"/>
    <x v="1"/>
    <n v="117691"/>
    <x v="2"/>
    <x v="0"/>
    <n v="684"/>
    <x v="2"/>
    <x v="0"/>
    <x v="0"/>
    <n v="23135.65"/>
    <x v="0"/>
    <x v="3"/>
    <x v="0"/>
  </r>
  <r>
    <n v="15661349"/>
    <s v="Perkins"/>
    <x v="0"/>
    <x v="1"/>
    <n v="35"/>
    <x v="0"/>
    <x v="7"/>
    <n v="0"/>
    <x v="0"/>
    <x v="2"/>
    <n v="633"/>
    <x v="0"/>
    <x v="0"/>
    <x v="1"/>
    <n v="65675.47"/>
    <x v="1"/>
    <x v="1"/>
    <x v="3"/>
  </r>
  <r>
    <n v="15719265"/>
    <s v="Feng"/>
    <x v="0"/>
    <x v="1"/>
    <n v="46"/>
    <x v="0"/>
    <x v="9"/>
    <n v="0"/>
    <x v="0"/>
    <x v="2"/>
    <n v="589"/>
    <x v="1"/>
    <x v="0"/>
    <x v="1"/>
    <n v="170676.67"/>
    <x v="1"/>
    <x v="4"/>
    <x v="3"/>
  </r>
  <r>
    <n v="15779985"/>
    <s v="Lo"/>
    <x v="2"/>
    <x v="0"/>
    <n v="37"/>
    <x v="0"/>
    <x v="1"/>
    <n v="133199.71"/>
    <x v="2"/>
    <x v="2"/>
    <n v="750"/>
    <x v="2"/>
    <x v="0"/>
    <x v="0"/>
    <n v="27366.77"/>
    <x v="1"/>
    <x v="3"/>
    <x v="0"/>
  </r>
  <r>
    <n v="15663410"/>
    <s v="Piccio"/>
    <x v="1"/>
    <x v="1"/>
    <n v="51"/>
    <x v="0"/>
    <x v="8"/>
    <n v="135506.57999999999"/>
    <x v="2"/>
    <x v="1"/>
    <n v="771"/>
    <x v="2"/>
    <x v="0"/>
    <x v="0"/>
    <n v="152479.64000000001"/>
    <x v="0"/>
    <x v="2"/>
    <x v="2"/>
  </r>
  <r>
    <n v="15704144"/>
    <s v="Mazzanti"/>
    <x v="2"/>
    <x v="1"/>
    <n v="33"/>
    <x v="0"/>
    <x v="0"/>
    <n v="127154.14"/>
    <x v="2"/>
    <x v="2"/>
    <n v="812"/>
    <x v="3"/>
    <x v="1"/>
    <x v="0"/>
    <n v="105383.49"/>
    <x v="1"/>
    <x v="0"/>
    <x v="0"/>
  </r>
  <r>
    <n v="15774104"/>
    <s v="Chukwualuka"/>
    <x v="1"/>
    <x v="1"/>
    <n v="39"/>
    <x v="0"/>
    <x v="0"/>
    <n v="0"/>
    <x v="0"/>
    <x v="2"/>
    <n v="539"/>
    <x v="1"/>
    <x v="0"/>
    <x v="0"/>
    <n v="48189.94"/>
    <x v="1"/>
    <x v="3"/>
    <x v="0"/>
  </r>
  <r>
    <n v="15812230"/>
    <s v="Elliot"/>
    <x v="2"/>
    <x v="0"/>
    <n v="42"/>
    <x v="0"/>
    <x v="8"/>
    <n v="49508.79"/>
    <x v="1"/>
    <x v="1"/>
    <n v="670"/>
    <x v="2"/>
    <x v="0"/>
    <x v="0"/>
    <n v="100324.01"/>
    <x v="1"/>
    <x v="0"/>
    <x v="2"/>
  </r>
  <r>
    <n v="15742848"/>
    <s v="Gratton"/>
    <x v="0"/>
    <x v="1"/>
    <n v="41"/>
    <x v="0"/>
    <x v="8"/>
    <n v="0"/>
    <x v="0"/>
    <x v="0"/>
    <n v="673"/>
    <x v="2"/>
    <x v="0"/>
    <x v="0"/>
    <n v="65657.289999999994"/>
    <x v="1"/>
    <x v="1"/>
    <x v="2"/>
  </r>
  <r>
    <n v="15745326"/>
    <s v="Carandini"/>
    <x v="0"/>
    <x v="0"/>
    <n v="62"/>
    <x v="2"/>
    <x v="6"/>
    <n v="75051.490000000005"/>
    <x v="1"/>
    <x v="0"/>
    <n v="538"/>
    <x v="1"/>
    <x v="1"/>
    <x v="1"/>
    <n v="17682.02"/>
    <x v="0"/>
    <x v="3"/>
    <x v="2"/>
  </r>
  <r>
    <n v="15674541"/>
    <s v="Robinson"/>
    <x v="1"/>
    <x v="1"/>
    <n v="52"/>
    <x v="0"/>
    <x v="2"/>
    <n v="123925.23"/>
    <x v="2"/>
    <x v="0"/>
    <n v="575"/>
    <x v="1"/>
    <x v="1"/>
    <x v="1"/>
    <n v="111342.66"/>
    <x v="0"/>
    <x v="0"/>
    <x v="1"/>
  </r>
  <r>
    <n v="15728564"/>
    <s v="Lo"/>
    <x v="0"/>
    <x v="1"/>
    <n v="41"/>
    <x v="0"/>
    <x v="5"/>
    <n v="0"/>
    <x v="0"/>
    <x v="2"/>
    <n v="682"/>
    <x v="2"/>
    <x v="1"/>
    <x v="0"/>
    <n v="134158.09"/>
    <x v="0"/>
    <x v="2"/>
    <x v="1"/>
  </r>
  <r>
    <n v="15580701"/>
    <s v="Ma"/>
    <x v="0"/>
    <x v="1"/>
    <n v="33"/>
    <x v="0"/>
    <x v="6"/>
    <n v="153819.57999999999"/>
    <x v="2"/>
    <x v="0"/>
    <n v="712"/>
    <x v="2"/>
    <x v="0"/>
    <x v="1"/>
    <n v="79176.09"/>
    <x v="0"/>
    <x v="1"/>
    <x v="2"/>
  </r>
  <r>
    <n v="15688973"/>
    <s v="Vinogradova"/>
    <x v="1"/>
    <x v="0"/>
    <n v="39"/>
    <x v="0"/>
    <x v="8"/>
    <n v="0"/>
    <x v="0"/>
    <x v="2"/>
    <n v="598"/>
    <x v="1"/>
    <x v="0"/>
    <x v="0"/>
    <n v="83103.460000000006"/>
    <x v="1"/>
    <x v="1"/>
    <x v="2"/>
  </r>
  <r>
    <n v="15709412"/>
    <s v="H?"/>
    <x v="1"/>
    <x v="1"/>
    <n v="30"/>
    <x v="0"/>
    <x v="5"/>
    <n v="0"/>
    <x v="0"/>
    <x v="2"/>
    <n v="776"/>
    <x v="2"/>
    <x v="1"/>
    <x v="0"/>
    <n v="63908.86"/>
    <x v="1"/>
    <x v="1"/>
    <x v="1"/>
  </r>
  <r>
    <n v="15607753"/>
    <s v="Alexandrova"/>
    <x v="1"/>
    <x v="0"/>
    <n v="23"/>
    <x v="1"/>
    <x v="7"/>
    <n v="70417.789999999994"/>
    <x v="1"/>
    <x v="0"/>
    <n v="606"/>
    <x v="0"/>
    <x v="1"/>
    <x v="0"/>
    <n v="90896.04"/>
    <x v="1"/>
    <x v="0"/>
    <x v="3"/>
  </r>
  <r>
    <n v="15705352"/>
    <s v="Yang"/>
    <x v="1"/>
    <x v="1"/>
    <n v="38"/>
    <x v="0"/>
    <x v="3"/>
    <n v="111484.88"/>
    <x v="2"/>
    <x v="0"/>
    <n v="686"/>
    <x v="2"/>
    <x v="0"/>
    <x v="0"/>
    <n v="76076.2"/>
    <x v="1"/>
    <x v="1"/>
    <x v="1"/>
  </r>
  <r>
    <n v="15602500"/>
    <s v="Maslova"/>
    <x v="1"/>
    <x v="1"/>
    <n v="38"/>
    <x v="0"/>
    <x v="1"/>
    <n v="146343.98000000001"/>
    <x v="2"/>
    <x v="0"/>
    <n v="850"/>
    <x v="3"/>
    <x v="1"/>
    <x v="0"/>
    <n v="103902.11"/>
    <x v="1"/>
    <x v="0"/>
    <x v="0"/>
  </r>
  <r>
    <n v="15672437"/>
    <s v="Buccho"/>
    <x v="0"/>
    <x v="1"/>
    <n v="72"/>
    <x v="2"/>
    <x v="1"/>
    <n v="160541"/>
    <x v="2"/>
    <x v="2"/>
    <n v="642"/>
    <x v="0"/>
    <x v="0"/>
    <x v="0"/>
    <n v="142223.94"/>
    <x v="1"/>
    <x v="2"/>
    <x v="0"/>
  </r>
  <r>
    <n v="15720968"/>
    <s v="Young"/>
    <x v="2"/>
    <x v="1"/>
    <n v="27"/>
    <x v="1"/>
    <x v="0"/>
    <n v="130274.26"/>
    <x v="2"/>
    <x v="2"/>
    <n v="606"/>
    <x v="0"/>
    <x v="0"/>
    <x v="1"/>
    <n v="147533.09"/>
    <x v="1"/>
    <x v="2"/>
    <x v="0"/>
  </r>
  <r>
    <n v="15730796"/>
    <s v="Barker"/>
    <x v="0"/>
    <x v="0"/>
    <n v="21"/>
    <x v="1"/>
    <x v="3"/>
    <n v="98993.02"/>
    <x v="1"/>
    <x v="0"/>
    <n v="627"/>
    <x v="0"/>
    <x v="0"/>
    <x v="0"/>
    <n v="169156.64"/>
    <x v="1"/>
    <x v="2"/>
    <x v="1"/>
  </r>
  <r>
    <n v="15768219"/>
    <s v="Sung"/>
    <x v="1"/>
    <x v="1"/>
    <n v="36"/>
    <x v="0"/>
    <x v="10"/>
    <n v="0"/>
    <x v="0"/>
    <x v="2"/>
    <n v="850"/>
    <x v="3"/>
    <x v="0"/>
    <x v="1"/>
    <n v="141242.57"/>
    <x v="1"/>
    <x v="2"/>
    <x v="0"/>
  </r>
  <r>
    <n v="15663883"/>
    <s v="Hansen"/>
    <x v="2"/>
    <x v="1"/>
    <n v="32"/>
    <x v="0"/>
    <x v="9"/>
    <n v="141827.32999999999"/>
    <x v="2"/>
    <x v="2"/>
    <n v="850"/>
    <x v="3"/>
    <x v="0"/>
    <x v="0"/>
    <n v="149458.73000000001"/>
    <x v="1"/>
    <x v="2"/>
    <x v="3"/>
  </r>
  <r>
    <n v="15589296"/>
    <s v="Brown"/>
    <x v="0"/>
    <x v="0"/>
    <n v="40"/>
    <x v="0"/>
    <x v="5"/>
    <n v="110054.45"/>
    <x v="2"/>
    <x v="0"/>
    <n v="724"/>
    <x v="2"/>
    <x v="0"/>
    <x v="0"/>
    <n v="86950.720000000001"/>
    <x v="1"/>
    <x v="1"/>
    <x v="1"/>
  </r>
  <r>
    <n v="15586425"/>
    <s v="Lo Duca"/>
    <x v="0"/>
    <x v="1"/>
    <n v="28"/>
    <x v="1"/>
    <x v="4"/>
    <n v="0"/>
    <x v="0"/>
    <x v="2"/>
    <n v="579"/>
    <x v="1"/>
    <x v="0"/>
    <x v="0"/>
    <n v="176925.69"/>
    <x v="1"/>
    <x v="4"/>
    <x v="2"/>
  </r>
  <r>
    <n v="15679813"/>
    <s v="Ellis"/>
    <x v="1"/>
    <x v="1"/>
    <n v="28"/>
    <x v="1"/>
    <x v="1"/>
    <n v="0"/>
    <x v="0"/>
    <x v="0"/>
    <n v="727"/>
    <x v="2"/>
    <x v="0"/>
    <x v="1"/>
    <n v="40357.39"/>
    <x v="1"/>
    <x v="3"/>
    <x v="0"/>
  </r>
  <r>
    <n v="15681410"/>
    <s v="Korff"/>
    <x v="2"/>
    <x v="0"/>
    <n v="36"/>
    <x v="0"/>
    <x v="5"/>
    <n v="98088.09"/>
    <x v="1"/>
    <x v="0"/>
    <n v="813"/>
    <x v="3"/>
    <x v="1"/>
    <x v="0"/>
    <n v="26687.22"/>
    <x v="0"/>
    <x v="3"/>
    <x v="1"/>
  </r>
  <r>
    <n v="15668283"/>
    <s v="Gardiner"/>
    <x v="0"/>
    <x v="1"/>
    <n v="48"/>
    <x v="0"/>
    <x v="9"/>
    <n v="118317.27"/>
    <x v="2"/>
    <x v="3"/>
    <n v="642"/>
    <x v="0"/>
    <x v="1"/>
    <x v="1"/>
    <n v="78702.98"/>
    <x v="0"/>
    <x v="1"/>
    <x v="3"/>
  </r>
  <r>
    <n v="15624072"/>
    <s v="Kiernan"/>
    <x v="1"/>
    <x v="1"/>
    <n v="22"/>
    <x v="1"/>
    <x v="7"/>
    <n v="0"/>
    <x v="0"/>
    <x v="2"/>
    <n v="669"/>
    <x v="2"/>
    <x v="0"/>
    <x v="1"/>
    <n v="176163.74"/>
    <x v="1"/>
    <x v="4"/>
    <x v="3"/>
  </r>
  <r>
    <n v="15669664"/>
    <s v="Thompson"/>
    <x v="2"/>
    <x v="1"/>
    <n v="54"/>
    <x v="0"/>
    <x v="1"/>
    <n v="99774.5"/>
    <x v="1"/>
    <x v="0"/>
    <n v="574"/>
    <x v="1"/>
    <x v="1"/>
    <x v="1"/>
    <n v="4896.1099999999997"/>
    <x v="0"/>
    <x v="3"/>
    <x v="0"/>
  </r>
  <r>
    <n v="15682728"/>
    <s v="Mathews"/>
    <x v="0"/>
    <x v="0"/>
    <n v="32"/>
    <x v="0"/>
    <x v="4"/>
    <n v="0"/>
    <x v="0"/>
    <x v="2"/>
    <n v="774"/>
    <x v="2"/>
    <x v="1"/>
    <x v="1"/>
    <n v="114899.13"/>
    <x v="1"/>
    <x v="0"/>
    <x v="2"/>
  </r>
  <r>
    <n v="15573851"/>
    <s v="Macrossan"/>
    <x v="0"/>
    <x v="0"/>
    <n v="38"/>
    <x v="0"/>
    <x v="1"/>
    <n v="0"/>
    <x v="0"/>
    <x v="1"/>
    <n v="735"/>
    <x v="2"/>
    <x v="1"/>
    <x v="1"/>
    <n v="92220.12"/>
    <x v="0"/>
    <x v="0"/>
    <x v="0"/>
  </r>
  <r>
    <n v="15733661"/>
    <s v="Illingworth"/>
    <x v="1"/>
    <x v="0"/>
    <n v="27"/>
    <x v="1"/>
    <x v="2"/>
    <n v="133806.54"/>
    <x v="2"/>
    <x v="2"/>
    <n v="639"/>
    <x v="0"/>
    <x v="0"/>
    <x v="1"/>
    <n v="6251.3"/>
    <x v="1"/>
    <x v="3"/>
    <x v="1"/>
  </r>
  <r>
    <n v="15710012"/>
    <s v="Bowen"/>
    <x v="1"/>
    <x v="1"/>
    <n v="44"/>
    <x v="0"/>
    <x v="0"/>
    <n v="0"/>
    <x v="0"/>
    <x v="2"/>
    <n v="738"/>
    <x v="2"/>
    <x v="0"/>
    <x v="1"/>
    <n v="43018.82"/>
    <x v="0"/>
    <x v="3"/>
    <x v="0"/>
  </r>
  <r>
    <n v="15763327"/>
    <s v="Craig"/>
    <x v="0"/>
    <x v="1"/>
    <n v="32"/>
    <x v="0"/>
    <x v="2"/>
    <n v="124993.29"/>
    <x v="2"/>
    <x v="2"/>
    <n v="835"/>
    <x v="3"/>
    <x v="0"/>
    <x v="0"/>
    <n v="27548.06"/>
    <x v="1"/>
    <x v="3"/>
    <x v="1"/>
  </r>
  <r>
    <n v="15668853"/>
    <s v="Menhennitt"/>
    <x v="1"/>
    <x v="0"/>
    <n v="44"/>
    <x v="0"/>
    <x v="10"/>
    <n v="157622.57999999999"/>
    <x v="2"/>
    <x v="0"/>
    <n v="637"/>
    <x v="0"/>
    <x v="0"/>
    <x v="0"/>
    <n v="120454.2"/>
    <x v="1"/>
    <x v="0"/>
    <x v="0"/>
  </r>
  <r>
    <n v="15639303"/>
    <s v="Moore"/>
    <x v="2"/>
    <x v="1"/>
    <n v="48"/>
    <x v="0"/>
    <x v="8"/>
    <n v="126111.61"/>
    <x v="2"/>
    <x v="0"/>
    <n v="589"/>
    <x v="1"/>
    <x v="1"/>
    <x v="0"/>
    <n v="133961.19"/>
    <x v="1"/>
    <x v="2"/>
    <x v="2"/>
  </r>
  <r>
    <n v="15691011"/>
    <s v="Shoebridge"/>
    <x v="0"/>
    <x v="1"/>
    <n v="42"/>
    <x v="0"/>
    <x v="9"/>
    <n v="161651.37"/>
    <x v="2"/>
    <x v="2"/>
    <n v="591"/>
    <x v="1"/>
    <x v="0"/>
    <x v="0"/>
    <n v="131753.97"/>
    <x v="1"/>
    <x v="2"/>
    <x v="3"/>
  </r>
  <r>
    <n v="15638513"/>
    <s v="Palermo"/>
    <x v="0"/>
    <x v="0"/>
    <n v="40"/>
    <x v="0"/>
    <x v="3"/>
    <n v="142856.95000000001"/>
    <x v="2"/>
    <x v="2"/>
    <n v="723"/>
    <x v="2"/>
    <x v="1"/>
    <x v="1"/>
    <n v="38019.74"/>
    <x v="1"/>
    <x v="3"/>
    <x v="1"/>
  </r>
  <r>
    <n v="15648933"/>
    <s v="Reilly"/>
    <x v="2"/>
    <x v="1"/>
    <n v="44"/>
    <x v="0"/>
    <x v="6"/>
    <n v="111100.98"/>
    <x v="2"/>
    <x v="0"/>
    <n v="831"/>
    <x v="3"/>
    <x v="0"/>
    <x v="0"/>
    <n v="28144.07"/>
    <x v="0"/>
    <x v="3"/>
    <x v="2"/>
  </r>
  <r>
    <n v="15628904"/>
    <s v="Bowen"/>
    <x v="1"/>
    <x v="1"/>
    <n v="35"/>
    <x v="0"/>
    <x v="2"/>
    <n v="102918.38"/>
    <x v="2"/>
    <x v="0"/>
    <n v="733"/>
    <x v="2"/>
    <x v="0"/>
    <x v="0"/>
    <n v="45959.86"/>
    <x v="1"/>
    <x v="3"/>
    <x v="1"/>
  </r>
  <r>
    <n v="15644788"/>
    <s v="Fyodorov"/>
    <x v="0"/>
    <x v="0"/>
    <n v="30"/>
    <x v="0"/>
    <x v="8"/>
    <n v="0"/>
    <x v="0"/>
    <x v="2"/>
    <n v="731"/>
    <x v="2"/>
    <x v="0"/>
    <x v="1"/>
    <n v="189528.72"/>
    <x v="1"/>
    <x v="4"/>
    <x v="2"/>
  </r>
  <r>
    <n v="15598161"/>
    <s v="Clements"/>
    <x v="0"/>
    <x v="1"/>
    <n v="47"/>
    <x v="0"/>
    <x v="7"/>
    <n v="0"/>
    <x v="0"/>
    <x v="2"/>
    <n v="654"/>
    <x v="0"/>
    <x v="0"/>
    <x v="1"/>
    <n v="170481.98"/>
    <x v="1"/>
    <x v="4"/>
    <x v="3"/>
  </r>
  <r>
    <n v="15745624"/>
    <s v="McKenzie"/>
    <x v="0"/>
    <x v="1"/>
    <n v="37"/>
    <x v="0"/>
    <x v="4"/>
    <n v="0"/>
    <x v="0"/>
    <x v="2"/>
    <n v="828"/>
    <x v="3"/>
    <x v="0"/>
    <x v="1"/>
    <n v="94845.45"/>
    <x v="1"/>
    <x v="0"/>
    <x v="2"/>
  </r>
  <r>
    <n v="15733169"/>
    <s v="Craig"/>
    <x v="1"/>
    <x v="1"/>
    <n v="22"/>
    <x v="1"/>
    <x v="3"/>
    <n v="125265.61"/>
    <x v="2"/>
    <x v="0"/>
    <n v="590"/>
    <x v="1"/>
    <x v="0"/>
    <x v="0"/>
    <n v="161253.07999999999"/>
    <x v="1"/>
    <x v="2"/>
    <x v="1"/>
  </r>
  <r>
    <n v="15801417"/>
    <s v="Iloerika"/>
    <x v="0"/>
    <x v="1"/>
    <n v="37"/>
    <x v="0"/>
    <x v="4"/>
    <n v="82500.28"/>
    <x v="1"/>
    <x v="0"/>
    <n v="657"/>
    <x v="0"/>
    <x v="0"/>
    <x v="0"/>
    <n v="115260.72"/>
    <x v="1"/>
    <x v="0"/>
    <x v="2"/>
  </r>
  <r>
    <n v="15592707"/>
    <s v="Dolgorukova"/>
    <x v="2"/>
    <x v="0"/>
    <n v="64"/>
    <x v="2"/>
    <x v="0"/>
    <n v="175754.87"/>
    <x v="2"/>
    <x v="2"/>
    <n v="531"/>
    <x v="1"/>
    <x v="0"/>
    <x v="0"/>
    <n v="60721.4"/>
    <x v="1"/>
    <x v="1"/>
    <x v="0"/>
  </r>
  <r>
    <n v="15593954"/>
    <s v="Eva"/>
    <x v="0"/>
    <x v="0"/>
    <n v="47"/>
    <x v="0"/>
    <x v="5"/>
    <n v="109387.33"/>
    <x v="2"/>
    <x v="0"/>
    <n v="516"/>
    <x v="1"/>
    <x v="1"/>
    <x v="1"/>
    <n v="121365.45"/>
    <x v="1"/>
    <x v="0"/>
    <x v="1"/>
  </r>
  <r>
    <n v="15714431"/>
    <s v="Yeh"/>
    <x v="0"/>
    <x v="1"/>
    <n v="37"/>
    <x v="0"/>
    <x v="1"/>
    <n v="100443.36"/>
    <x v="2"/>
    <x v="2"/>
    <n v="561"/>
    <x v="1"/>
    <x v="1"/>
    <x v="0"/>
    <n v="101693.73"/>
    <x v="1"/>
    <x v="0"/>
    <x v="0"/>
  </r>
  <r>
    <n v="15638257"/>
    <s v="P'an"/>
    <x v="1"/>
    <x v="0"/>
    <n v="54"/>
    <x v="0"/>
    <x v="10"/>
    <n v="83102.720000000001"/>
    <x v="1"/>
    <x v="2"/>
    <n v="682"/>
    <x v="2"/>
    <x v="0"/>
    <x v="0"/>
    <n v="54132.93"/>
    <x v="1"/>
    <x v="1"/>
    <x v="0"/>
  </r>
  <r>
    <n v="15690939"/>
    <s v="Howe"/>
    <x v="1"/>
    <x v="1"/>
    <n v="28"/>
    <x v="1"/>
    <x v="3"/>
    <n v="0"/>
    <x v="0"/>
    <x v="0"/>
    <n v="575"/>
    <x v="1"/>
    <x v="0"/>
    <x v="0"/>
    <n v="10666.05"/>
    <x v="1"/>
    <x v="3"/>
    <x v="1"/>
  </r>
  <r>
    <n v="15723613"/>
    <s v="Jenkins"/>
    <x v="0"/>
    <x v="0"/>
    <n v="28"/>
    <x v="1"/>
    <x v="4"/>
    <n v="0"/>
    <x v="0"/>
    <x v="2"/>
    <n v="623"/>
    <x v="0"/>
    <x v="0"/>
    <x v="1"/>
    <n v="41227.67"/>
    <x v="1"/>
    <x v="3"/>
    <x v="2"/>
  </r>
  <r>
    <n v="15813640"/>
    <s v="Shih"/>
    <x v="0"/>
    <x v="0"/>
    <n v="40"/>
    <x v="0"/>
    <x v="3"/>
    <n v="0"/>
    <x v="0"/>
    <x v="2"/>
    <n v="642"/>
    <x v="0"/>
    <x v="0"/>
    <x v="1"/>
    <n v="10712.82"/>
    <x v="1"/>
    <x v="3"/>
    <x v="1"/>
  </r>
  <r>
    <n v="15707322"/>
    <s v="Nnamdi"/>
    <x v="0"/>
    <x v="0"/>
    <n v="48"/>
    <x v="0"/>
    <x v="0"/>
    <n v="115290.27"/>
    <x v="2"/>
    <x v="0"/>
    <n v="779"/>
    <x v="2"/>
    <x v="1"/>
    <x v="1"/>
    <n v="98912.69"/>
    <x v="0"/>
    <x v="0"/>
    <x v="0"/>
  </r>
  <r>
    <n v="15588918"/>
    <s v="Mitchell"/>
    <x v="0"/>
    <x v="0"/>
    <n v="42"/>
    <x v="0"/>
    <x v="5"/>
    <n v="0"/>
    <x v="0"/>
    <x v="2"/>
    <n v="671"/>
    <x v="2"/>
    <x v="0"/>
    <x v="1"/>
    <n v="197202.48"/>
    <x v="1"/>
    <x v="4"/>
    <x v="1"/>
  </r>
  <r>
    <n v="15600357"/>
    <s v="Findlay"/>
    <x v="0"/>
    <x v="0"/>
    <n v="40"/>
    <x v="0"/>
    <x v="1"/>
    <n v="140197.71"/>
    <x v="2"/>
    <x v="2"/>
    <n v="495"/>
    <x v="4"/>
    <x v="0"/>
    <x v="1"/>
    <n v="150720.39000000001"/>
    <x v="1"/>
    <x v="2"/>
    <x v="0"/>
  </r>
  <r>
    <n v="15747014"/>
    <s v="Pisani"/>
    <x v="0"/>
    <x v="0"/>
    <n v="28"/>
    <x v="1"/>
    <x v="1"/>
    <n v="105245.34"/>
    <x v="2"/>
    <x v="0"/>
    <n v="850"/>
    <x v="3"/>
    <x v="1"/>
    <x v="0"/>
    <n v="74780.13"/>
    <x v="1"/>
    <x v="1"/>
    <x v="0"/>
  </r>
  <r>
    <n v="15809830"/>
    <s v="Belisario"/>
    <x v="0"/>
    <x v="1"/>
    <n v="50"/>
    <x v="0"/>
    <x v="2"/>
    <n v="0"/>
    <x v="0"/>
    <x v="2"/>
    <n v="630"/>
    <x v="0"/>
    <x v="1"/>
    <x v="0"/>
    <n v="79377.45"/>
    <x v="1"/>
    <x v="1"/>
    <x v="1"/>
  </r>
  <r>
    <n v="15662245"/>
    <s v="Pomeroy"/>
    <x v="0"/>
    <x v="1"/>
    <n v="32"/>
    <x v="0"/>
    <x v="1"/>
    <n v="0"/>
    <x v="0"/>
    <x v="2"/>
    <n v="588"/>
    <x v="1"/>
    <x v="0"/>
    <x v="0"/>
    <n v="8763.8700000000008"/>
    <x v="1"/>
    <x v="3"/>
    <x v="0"/>
  </r>
  <r>
    <n v="15651075"/>
    <s v="Ibrahimova"/>
    <x v="2"/>
    <x v="1"/>
    <n v="35"/>
    <x v="0"/>
    <x v="6"/>
    <n v="142296.13"/>
    <x v="2"/>
    <x v="0"/>
    <n v="562"/>
    <x v="1"/>
    <x v="1"/>
    <x v="0"/>
    <n v="177112.7"/>
    <x v="1"/>
    <x v="4"/>
    <x v="2"/>
  </r>
  <r>
    <n v="15594456"/>
    <s v="K?"/>
    <x v="1"/>
    <x v="0"/>
    <n v="56"/>
    <x v="0"/>
    <x v="4"/>
    <n v="99097.33"/>
    <x v="1"/>
    <x v="0"/>
    <n v="740"/>
    <x v="2"/>
    <x v="0"/>
    <x v="0"/>
    <n v="85016.639999999999"/>
    <x v="0"/>
    <x v="1"/>
    <x v="2"/>
  </r>
  <r>
    <n v="15583462"/>
    <s v="Graham"/>
    <x v="0"/>
    <x v="1"/>
    <n v="28"/>
    <x v="1"/>
    <x v="8"/>
    <n v="171069.39"/>
    <x v="2"/>
    <x v="2"/>
    <n v="695"/>
    <x v="2"/>
    <x v="0"/>
    <x v="0"/>
    <n v="88689.4"/>
    <x v="1"/>
    <x v="1"/>
    <x v="2"/>
  </r>
  <r>
    <n v="15757661"/>
    <s v="Trevisano"/>
    <x v="0"/>
    <x v="0"/>
    <n v="39"/>
    <x v="0"/>
    <x v="3"/>
    <n v="0"/>
    <x v="0"/>
    <x v="2"/>
    <n v="589"/>
    <x v="1"/>
    <x v="1"/>
    <x v="1"/>
    <n v="95985.64"/>
    <x v="1"/>
    <x v="0"/>
    <x v="1"/>
  </r>
  <r>
    <n v="15729117"/>
    <s v="Trevisano"/>
    <x v="0"/>
    <x v="0"/>
    <n v="31"/>
    <x v="0"/>
    <x v="1"/>
    <n v="102523.88"/>
    <x v="2"/>
    <x v="0"/>
    <n v="607"/>
    <x v="0"/>
    <x v="0"/>
    <x v="0"/>
    <n v="166792.71"/>
    <x v="1"/>
    <x v="2"/>
    <x v="0"/>
  </r>
  <r>
    <n v="15749671"/>
    <s v="K?"/>
    <x v="0"/>
    <x v="1"/>
    <n v="35"/>
    <x v="0"/>
    <x v="5"/>
    <n v="0"/>
    <x v="0"/>
    <x v="2"/>
    <n v="794"/>
    <x v="3"/>
    <x v="0"/>
    <x v="0"/>
    <n v="68730.91"/>
    <x v="1"/>
    <x v="1"/>
    <x v="1"/>
  </r>
  <r>
    <n v="15566253"/>
    <s v="Manning"/>
    <x v="2"/>
    <x v="1"/>
    <n v="44"/>
    <x v="0"/>
    <x v="9"/>
    <n v="143391.07"/>
    <x v="2"/>
    <x v="0"/>
    <n v="580"/>
    <x v="1"/>
    <x v="1"/>
    <x v="1"/>
    <n v="146891.07"/>
    <x v="0"/>
    <x v="2"/>
    <x v="3"/>
  </r>
  <r>
    <n v="15595153"/>
    <s v="Tucker"/>
    <x v="2"/>
    <x v="0"/>
    <n v="44"/>
    <x v="0"/>
    <x v="2"/>
    <n v="106022.73"/>
    <x v="2"/>
    <x v="2"/>
    <n v="644"/>
    <x v="0"/>
    <x v="1"/>
    <x v="1"/>
    <n v="148727.42000000001"/>
    <x v="1"/>
    <x v="2"/>
    <x v="1"/>
  </r>
  <r>
    <n v="15698572"/>
    <s v="Schaffer"/>
    <x v="1"/>
    <x v="0"/>
    <n v="36"/>
    <x v="0"/>
    <x v="1"/>
    <n v="0"/>
    <x v="0"/>
    <x v="0"/>
    <n v="636"/>
    <x v="0"/>
    <x v="0"/>
    <x v="1"/>
    <n v="43134.58"/>
    <x v="1"/>
    <x v="3"/>
    <x v="0"/>
  </r>
  <r>
    <n v="15674149"/>
    <s v="Esomchi"/>
    <x v="2"/>
    <x v="1"/>
    <n v="36"/>
    <x v="0"/>
    <x v="6"/>
    <n v="128960.21"/>
    <x v="2"/>
    <x v="2"/>
    <n v="599"/>
    <x v="1"/>
    <x v="0"/>
    <x v="0"/>
    <n v="40318.33"/>
    <x v="1"/>
    <x v="3"/>
    <x v="2"/>
  </r>
  <r>
    <n v="15623082"/>
    <s v="Ch'ang"/>
    <x v="0"/>
    <x v="0"/>
    <n v="35"/>
    <x v="0"/>
    <x v="0"/>
    <n v="0"/>
    <x v="0"/>
    <x v="2"/>
    <n v="507"/>
    <x v="1"/>
    <x v="0"/>
    <x v="1"/>
    <n v="97633.93"/>
    <x v="1"/>
    <x v="0"/>
    <x v="0"/>
  </r>
  <r>
    <n v="15797905"/>
    <s v="Walker"/>
    <x v="0"/>
    <x v="0"/>
    <n v="48"/>
    <x v="0"/>
    <x v="3"/>
    <n v="0"/>
    <x v="0"/>
    <x v="2"/>
    <n v="682"/>
    <x v="2"/>
    <x v="0"/>
    <x v="1"/>
    <n v="65069.03"/>
    <x v="1"/>
    <x v="1"/>
    <x v="1"/>
  </r>
  <r>
    <n v="15746028"/>
    <s v="Chu"/>
    <x v="0"/>
    <x v="0"/>
    <n v="24"/>
    <x v="1"/>
    <x v="3"/>
    <n v="0"/>
    <x v="0"/>
    <x v="2"/>
    <n v="714"/>
    <x v="2"/>
    <x v="0"/>
    <x v="1"/>
    <n v="166335"/>
    <x v="1"/>
    <x v="2"/>
    <x v="1"/>
  </r>
  <r>
    <n v="15582951"/>
    <s v="Crawford"/>
    <x v="0"/>
    <x v="0"/>
    <n v="25"/>
    <x v="1"/>
    <x v="2"/>
    <n v="126442.59"/>
    <x v="2"/>
    <x v="0"/>
    <n v="696"/>
    <x v="2"/>
    <x v="0"/>
    <x v="1"/>
    <n v="121904.44"/>
    <x v="1"/>
    <x v="0"/>
    <x v="1"/>
  </r>
  <r>
    <n v="15616471"/>
    <s v="Milne"/>
    <x v="1"/>
    <x v="1"/>
    <n v="51"/>
    <x v="0"/>
    <x v="10"/>
    <n v="0"/>
    <x v="0"/>
    <x v="0"/>
    <n v="599"/>
    <x v="1"/>
    <x v="0"/>
    <x v="0"/>
    <n v="175235.99"/>
    <x v="1"/>
    <x v="4"/>
    <x v="0"/>
  </r>
  <r>
    <n v="15641575"/>
    <s v="Anenechukwu"/>
    <x v="0"/>
    <x v="1"/>
    <n v="37"/>
    <x v="0"/>
    <x v="0"/>
    <n v="127261.35"/>
    <x v="2"/>
    <x v="0"/>
    <n v="577"/>
    <x v="1"/>
    <x v="0"/>
    <x v="1"/>
    <n v="56185.05"/>
    <x v="1"/>
    <x v="1"/>
    <x v="0"/>
  </r>
  <r>
    <n v="15638803"/>
    <s v="Donaldson"/>
    <x v="1"/>
    <x v="0"/>
    <n v="32"/>
    <x v="0"/>
    <x v="8"/>
    <n v="0"/>
    <x v="0"/>
    <x v="2"/>
    <n v="733"/>
    <x v="2"/>
    <x v="0"/>
    <x v="1"/>
    <n v="131625.14000000001"/>
    <x v="1"/>
    <x v="2"/>
    <x v="2"/>
  </r>
  <r>
    <n v="15808283"/>
    <s v="Kelly"/>
    <x v="0"/>
    <x v="0"/>
    <n v="33"/>
    <x v="0"/>
    <x v="4"/>
    <n v="0"/>
    <x v="0"/>
    <x v="0"/>
    <n v="647"/>
    <x v="0"/>
    <x v="0"/>
    <x v="1"/>
    <n v="152323.04"/>
    <x v="1"/>
    <x v="2"/>
    <x v="2"/>
  </r>
  <r>
    <n v="15811200"/>
    <s v="Ts'ao"/>
    <x v="0"/>
    <x v="0"/>
    <n v="34"/>
    <x v="0"/>
    <x v="0"/>
    <n v="0"/>
    <x v="0"/>
    <x v="2"/>
    <n v="831"/>
    <x v="3"/>
    <x v="1"/>
    <x v="1"/>
    <n v="165840.94"/>
    <x v="1"/>
    <x v="2"/>
    <x v="0"/>
  </r>
  <r>
    <n v="15733476"/>
    <s v="Gonzalez"/>
    <x v="2"/>
    <x v="1"/>
    <n v="30"/>
    <x v="0"/>
    <x v="5"/>
    <n v="73481.05"/>
    <x v="1"/>
    <x v="0"/>
    <n v="543"/>
    <x v="1"/>
    <x v="0"/>
    <x v="0"/>
    <n v="176692.65"/>
    <x v="1"/>
    <x v="4"/>
    <x v="1"/>
  </r>
  <r>
    <n v="15633274"/>
    <s v="Tai"/>
    <x v="0"/>
    <x v="1"/>
    <n v="34"/>
    <x v="0"/>
    <x v="3"/>
    <n v="160515.37"/>
    <x v="2"/>
    <x v="0"/>
    <n v="679"/>
    <x v="2"/>
    <x v="0"/>
    <x v="1"/>
    <n v="121904.14"/>
    <x v="1"/>
    <x v="0"/>
    <x v="1"/>
  </r>
  <r>
    <n v="15582168"/>
    <s v="Muravyova"/>
    <x v="2"/>
    <x v="0"/>
    <n v="61"/>
    <x v="2"/>
    <x v="4"/>
    <n v="149525.34"/>
    <x v="2"/>
    <x v="2"/>
    <n v="713"/>
    <x v="2"/>
    <x v="0"/>
    <x v="1"/>
    <n v="123663.63"/>
    <x v="1"/>
    <x v="0"/>
    <x v="2"/>
  </r>
  <r>
    <n v="15807269"/>
    <s v="Milanesi"/>
    <x v="2"/>
    <x v="1"/>
    <n v="43"/>
    <x v="0"/>
    <x v="0"/>
    <n v="166522.78"/>
    <x v="2"/>
    <x v="0"/>
    <n v="690"/>
    <x v="2"/>
    <x v="1"/>
    <x v="1"/>
    <n v="119644.59"/>
    <x v="0"/>
    <x v="0"/>
    <x v="0"/>
  </r>
  <r>
    <n v="15602979"/>
    <s v="Lin"/>
    <x v="0"/>
    <x v="1"/>
    <n v="29"/>
    <x v="1"/>
    <x v="1"/>
    <n v="135536.5"/>
    <x v="2"/>
    <x v="0"/>
    <n v="751"/>
    <x v="2"/>
    <x v="0"/>
    <x v="1"/>
    <n v="66825.33"/>
    <x v="1"/>
    <x v="1"/>
    <x v="0"/>
  </r>
  <r>
    <n v="15660417"/>
    <s v="Lambert"/>
    <x v="2"/>
    <x v="0"/>
    <n v="43"/>
    <x v="0"/>
    <x v="7"/>
    <n v="120481.69"/>
    <x v="2"/>
    <x v="0"/>
    <n v="613"/>
    <x v="0"/>
    <x v="1"/>
    <x v="1"/>
    <n v="94875.03"/>
    <x v="0"/>
    <x v="0"/>
    <x v="3"/>
  </r>
  <r>
    <n v="15590199"/>
    <s v="Temple"/>
    <x v="1"/>
    <x v="1"/>
    <n v="28"/>
    <x v="1"/>
    <x v="1"/>
    <n v="103421.32"/>
    <x v="2"/>
    <x v="0"/>
    <n v="701"/>
    <x v="2"/>
    <x v="1"/>
    <x v="0"/>
    <n v="76304.73"/>
    <x v="1"/>
    <x v="1"/>
    <x v="0"/>
  </r>
  <r>
    <n v="15641794"/>
    <s v="Ridley"/>
    <x v="0"/>
    <x v="1"/>
    <n v="33"/>
    <x v="0"/>
    <x v="8"/>
    <n v="135658.73000000001"/>
    <x v="2"/>
    <x v="2"/>
    <n v="698"/>
    <x v="2"/>
    <x v="1"/>
    <x v="0"/>
    <n v="39755"/>
    <x v="1"/>
    <x v="3"/>
    <x v="2"/>
  </r>
  <r>
    <n v="15779174"/>
    <s v="Young"/>
    <x v="0"/>
    <x v="0"/>
    <n v="36"/>
    <x v="0"/>
    <x v="0"/>
    <n v="0"/>
    <x v="0"/>
    <x v="2"/>
    <n v="451"/>
    <x v="4"/>
    <x v="0"/>
    <x v="0"/>
    <n v="180142.42"/>
    <x v="1"/>
    <x v="4"/>
    <x v="0"/>
  </r>
  <r>
    <n v="15785547"/>
    <s v="Slye"/>
    <x v="0"/>
    <x v="1"/>
    <n v="28"/>
    <x v="1"/>
    <x v="2"/>
    <n v="191402.82"/>
    <x v="2"/>
    <x v="2"/>
    <n v="665"/>
    <x v="2"/>
    <x v="0"/>
    <x v="1"/>
    <n v="83238.399999999994"/>
    <x v="1"/>
    <x v="1"/>
    <x v="1"/>
  </r>
  <r>
    <n v="15795124"/>
    <s v="Pan"/>
    <x v="2"/>
    <x v="1"/>
    <n v="50"/>
    <x v="0"/>
    <x v="9"/>
    <n v="94504.35"/>
    <x v="1"/>
    <x v="0"/>
    <n v="726"/>
    <x v="2"/>
    <x v="1"/>
    <x v="0"/>
    <n v="5078.8999999999996"/>
    <x v="1"/>
    <x v="3"/>
    <x v="3"/>
  </r>
  <r>
    <n v="15718912"/>
    <s v="Hsueh"/>
    <x v="2"/>
    <x v="0"/>
    <n v="44"/>
    <x v="0"/>
    <x v="8"/>
    <n v="126147.84"/>
    <x v="2"/>
    <x v="0"/>
    <n v="608"/>
    <x v="0"/>
    <x v="1"/>
    <x v="0"/>
    <n v="132424.69"/>
    <x v="0"/>
    <x v="2"/>
    <x v="2"/>
  </r>
  <r>
    <n v="15592028"/>
    <s v="Roberts"/>
    <x v="0"/>
    <x v="0"/>
    <n v="46"/>
    <x v="0"/>
    <x v="3"/>
    <n v="0"/>
    <x v="0"/>
    <x v="0"/>
    <n v="549"/>
    <x v="1"/>
    <x v="0"/>
    <x v="0"/>
    <n v="109057.56"/>
    <x v="1"/>
    <x v="0"/>
    <x v="1"/>
  </r>
  <r>
    <n v="15580227"/>
    <s v="Moss"/>
    <x v="0"/>
    <x v="1"/>
    <n v="33"/>
    <x v="0"/>
    <x v="5"/>
    <n v="0"/>
    <x v="0"/>
    <x v="2"/>
    <n v="803"/>
    <x v="3"/>
    <x v="0"/>
    <x v="1"/>
    <n v="115676.61"/>
    <x v="1"/>
    <x v="0"/>
    <x v="1"/>
  </r>
  <r>
    <n v="15657830"/>
    <s v="Andrews"/>
    <x v="0"/>
    <x v="1"/>
    <n v="43"/>
    <x v="0"/>
    <x v="4"/>
    <n v="87624.03"/>
    <x v="1"/>
    <x v="2"/>
    <n v="663"/>
    <x v="2"/>
    <x v="0"/>
    <x v="1"/>
    <n v="149401.32999999999"/>
    <x v="1"/>
    <x v="2"/>
    <x v="2"/>
  </r>
  <r>
    <n v="15798256"/>
    <s v="Takasuka"/>
    <x v="0"/>
    <x v="0"/>
    <n v="45"/>
    <x v="0"/>
    <x v="1"/>
    <n v="153697.53"/>
    <x v="2"/>
    <x v="2"/>
    <n v="558"/>
    <x v="1"/>
    <x v="1"/>
    <x v="1"/>
    <n v="89891.4"/>
    <x v="0"/>
    <x v="1"/>
    <x v="0"/>
  </r>
  <r>
    <n v="15643819"/>
    <s v="Dawson"/>
    <x v="0"/>
    <x v="0"/>
    <n v="25"/>
    <x v="1"/>
    <x v="4"/>
    <n v="0"/>
    <x v="0"/>
    <x v="2"/>
    <n v="714"/>
    <x v="2"/>
    <x v="1"/>
    <x v="1"/>
    <n v="82500.84"/>
    <x v="1"/>
    <x v="1"/>
    <x v="2"/>
  </r>
  <r>
    <n v="15754301"/>
    <s v="Bruche"/>
    <x v="0"/>
    <x v="1"/>
    <n v="39"/>
    <x v="0"/>
    <x v="8"/>
    <n v="0"/>
    <x v="0"/>
    <x v="0"/>
    <n v="704"/>
    <x v="2"/>
    <x v="0"/>
    <x v="1"/>
    <n v="6416.92"/>
    <x v="1"/>
    <x v="3"/>
    <x v="2"/>
  </r>
  <r>
    <n v="15726855"/>
    <s v="Oliver"/>
    <x v="2"/>
    <x v="0"/>
    <n v="45"/>
    <x v="0"/>
    <x v="9"/>
    <n v="116585.97"/>
    <x v="2"/>
    <x v="0"/>
    <n v="805"/>
    <x v="3"/>
    <x v="0"/>
    <x v="1"/>
    <n v="189428.75"/>
    <x v="0"/>
    <x v="4"/>
    <x v="3"/>
  </r>
  <r>
    <n v="15755225"/>
    <s v="Ryan"/>
    <x v="2"/>
    <x v="1"/>
    <n v="34"/>
    <x v="0"/>
    <x v="9"/>
    <n v="134464.57999999999"/>
    <x v="2"/>
    <x v="2"/>
    <n v="659"/>
    <x v="0"/>
    <x v="0"/>
    <x v="1"/>
    <n v="178833.34"/>
    <x v="1"/>
    <x v="4"/>
    <x v="3"/>
  </r>
  <r>
    <n v="15725221"/>
    <s v="Sabbatini"/>
    <x v="2"/>
    <x v="1"/>
    <n v="62"/>
    <x v="2"/>
    <x v="7"/>
    <n v="83008.31"/>
    <x v="1"/>
    <x v="0"/>
    <n v="738"/>
    <x v="2"/>
    <x v="0"/>
    <x v="0"/>
    <n v="42766.03"/>
    <x v="1"/>
    <x v="3"/>
    <x v="3"/>
  </r>
  <r>
    <n v="15789055"/>
    <s v="Watt"/>
    <x v="1"/>
    <x v="1"/>
    <n v="35"/>
    <x v="0"/>
    <x v="0"/>
    <n v="113635.16"/>
    <x v="2"/>
    <x v="0"/>
    <n v="635"/>
    <x v="0"/>
    <x v="0"/>
    <x v="1"/>
    <n v="90883.12"/>
    <x v="1"/>
    <x v="0"/>
    <x v="0"/>
  </r>
  <r>
    <n v="15617507"/>
    <s v="Wilson"/>
    <x v="1"/>
    <x v="0"/>
    <n v="36"/>
    <x v="0"/>
    <x v="3"/>
    <n v="0"/>
    <x v="0"/>
    <x v="2"/>
    <n v="530"/>
    <x v="1"/>
    <x v="0"/>
    <x v="1"/>
    <n v="80619.09"/>
    <x v="1"/>
    <x v="1"/>
    <x v="1"/>
  </r>
  <r>
    <n v="15668894"/>
    <s v="Abramova"/>
    <x v="2"/>
    <x v="1"/>
    <n v="41"/>
    <x v="0"/>
    <x v="8"/>
    <n v="122552.48"/>
    <x v="2"/>
    <x v="2"/>
    <n v="661"/>
    <x v="2"/>
    <x v="1"/>
    <x v="0"/>
    <n v="120646.39999999999"/>
    <x v="1"/>
    <x v="0"/>
    <x v="2"/>
  </r>
  <r>
    <n v="15589563"/>
    <s v="Purdy"/>
    <x v="1"/>
    <x v="1"/>
    <n v="31"/>
    <x v="0"/>
    <x v="0"/>
    <n v="118899.45"/>
    <x v="2"/>
    <x v="2"/>
    <n v="531"/>
    <x v="1"/>
    <x v="1"/>
    <x v="1"/>
    <n v="41409.360000000001"/>
    <x v="1"/>
    <x v="3"/>
    <x v="0"/>
  </r>
  <r>
    <n v="15693162"/>
    <s v="Higgins"/>
    <x v="0"/>
    <x v="0"/>
    <n v="29"/>
    <x v="1"/>
    <x v="8"/>
    <n v="99713.87"/>
    <x v="1"/>
    <x v="0"/>
    <n v="694"/>
    <x v="2"/>
    <x v="1"/>
    <x v="1"/>
    <n v="112317.89"/>
    <x v="1"/>
    <x v="0"/>
    <x v="2"/>
  </r>
  <r>
    <n v="15750099"/>
    <s v="Marshall"/>
    <x v="0"/>
    <x v="0"/>
    <n v="36"/>
    <x v="0"/>
    <x v="5"/>
    <n v="0"/>
    <x v="0"/>
    <x v="0"/>
    <n v="731"/>
    <x v="2"/>
    <x v="1"/>
    <x v="1"/>
    <n v="152128.35999999999"/>
    <x v="1"/>
    <x v="2"/>
    <x v="1"/>
  </r>
  <r>
    <n v="15795540"/>
    <s v="Reye"/>
    <x v="0"/>
    <x v="0"/>
    <n v="36"/>
    <x v="0"/>
    <x v="0"/>
    <n v="134208.22"/>
    <x v="2"/>
    <x v="0"/>
    <n v="556"/>
    <x v="1"/>
    <x v="1"/>
    <x v="0"/>
    <n v="177670.57"/>
    <x v="1"/>
    <x v="4"/>
    <x v="0"/>
  </r>
  <r>
    <n v="15794941"/>
    <s v="Chibueze"/>
    <x v="2"/>
    <x v="0"/>
    <n v="41"/>
    <x v="0"/>
    <x v="1"/>
    <n v="85906.65"/>
    <x v="1"/>
    <x v="1"/>
    <n v="647"/>
    <x v="0"/>
    <x v="0"/>
    <x v="1"/>
    <n v="189159.97"/>
    <x v="1"/>
    <x v="4"/>
    <x v="0"/>
  </r>
  <r>
    <n v="15611848"/>
    <s v="Kwemtochukwu"/>
    <x v="2"/>
    <x v="1"/>
    <n v="32"/>
    <x v="0"/>
    <x v="6"/>
    <n v="137714.25"/>
    <x v="2"/>
    <x v="0"/>
    <n v="850"/>
    <x v="3"/>
    <x v="1"/>
    <x v="0"/>
    <n v="159403.68"/>
    <x v="1"/>
    <x v="2"/>
    <x v="2"/>
  </r>
  <r>
    <n v="15581237"/>
    <s v="Biryukova"/>
    <x v="1"/>
    <x v="1"/>
    <n v="33"/>
    <x v="0"/>
    <x v="1"/>
    <n v="160777.9"/>
    <x v="2"/>
    <x v="0"/>
    <n v="573"/>
    <x v="1"/>
    <x v="0"/>
    <x v="0"/>
    <n v="149536.15"/>
    <x v="1"/>
    <x v="2"/>
    <x v="0"/>
  </r>
  <r>
    <n v="15738150"/>
    <s v="Chidozie"/>
    <x v="0"/>
    <x v="1"/>
    <n v="45"/>
    <x v="0"/>
    <x v="8"/>
    <n v="0"/>
    <x v="0"/>
    <x v="2"/>
    <n v="591"/>
    <x v="1"/>
    <x v="0"/>
    <x v="0"/>
    <n v="155492.87"/>
    <x v="1"/>
    <x v="2"/>
    <x v="2"/>
  </r>
  <r>
    <n v="15678571"/>
    <s v="Barber"/>
    <x v="0"/>
    <x v="1"/>
    <n v="21"/>
    <x v="1"/>
    <x v="4"/>
    <n v="0"/>
    <x v="0"/>
    <x v="2"/>
    <n v="723"/>
    <x v="2"/>
    <x v="1"/>
    <x v="1"/>
    <n v="24847.02"/>
    <x v="1"/>
    <x v="3"/>
    <x v="2"/>
  </r>
  <r>
    <n v="15736124"/>
    <s v="Thompson"/>
    <x v="0"/>
    <x v="1"/>
    <n v="25"/>
    <x v="1"/>
    <x v="1"/>
    <n v="102585.88"/>
    <x v="2"/>
    <x v="2"/>
    <n v="617"/>
    <x v="0"/>
    <x v="0"/>
    <x v="0"/>
    <n v="115387.4"/>
    <x v="1"/>
    <x v="0"/>
    <x v="0"/>
  </r>
  <r>
    <n v="15623202"/>
    <s v="Maslov"/>
    <x v="2"/>
    <x v="0"/>
    <n v="39"/>
    <x v="0"/>
    <x v="7"/>
    <n v="102556.18"/>
    <x v="2"/>
    <x v="2"/>
    <n v="704"/>
    <x v="2"/>
    <x v="0"/>
    <x v="1"/>
    <n v="171971.25"/>
    <x v="0"/>
    <x v="4"/>
    <x v="3"/>
  </r>
  <r>
    <n v="15804201"/>
    <s v="Jones"/>
    <x v="2"/>
    <x v="1"/>
    <n v="42"/>
    <x v="0"/>
    <x v="4"/>
    <n v="126772.57"/>
    <x v="2"/>
    <x v="0"/>
    <n v="457"/>
    <x v="4"/>
    <x v="1"/>
    <x v="0"/>
    <n v="126106.4"/>
    <x v="1"/>
    <x v="0"/>
    <x v="2"/>
  </r>
  <r>
    <n v="15596863"/>
    <s v="Chidumaga"/>
    <x v="2"/>
    <x v="0"/>
    <n v="38"/>
    <x v="0"/>
    <x v="6"/>
    <n v="158373.23000000001"/>
    <x v="2"/>
    <x v="0"/>
    <n v="787"/>
    <x v="3"/>
    <x v="0"/>
    <x v="0"/>
    <n v="28228.35"/>
    <x v="1"/>
    <x v="3"/>
    <x v="2"/>
  </r>
  <r>
    <n v="15696277"/>
    <s v="Hs?"/>
    <x v="0"/>
    <x v="0"/>
    <n v="34"/>
    <x v="0"/>
    <x v="9"/>
    <n v="0"/>
    <x v="0"/>
    <x v="2"/>
    <n v="651"/>
    <x v="0"/>
    <x v="0"/>
    <x v="1"/>
    <n v="138113.71"/>
    <x v="1"/>
    <x v="2"/>
    <x v="3"/>
  </r>
  <r>
    <n v="15748608"/>
    <s v="Trentini"/>
    <x v="2"/>
    <x v="1"/>
    <n v="42"/>
    <x v="0"/>
    <x v="8"/>
    <n v="141927.1"/>
    <x v="2"/>
    <x v="0"/>
    <n v="612"/>
    <x v="0"/>
    <x v="0"/>
    <x v="0"/>
    <n v="43018.98"/>
    <x v="1"/>
    <x v="3"/>
    <x v="2"/>
  </r>
  <r>
    <n v="15723864"/>
    <s v="Lucas"/>
    <x v="1"/>
    <x v="1"/>
    <n v="47"/>
    <x v="0"/>
    <x v="1"/>
    <n v="109876.82"/>
    <x v="2"/>
    <x v="2"/>
    <n v="828"/>
    <x v="3"/>
    <x v="0"/>
    <x v="1"/>
    <n v="83611.45"/>
    <x v="0"/>
    <x v="1"/>
    <x v="0"/>
  </r>
  <r>
    <n v="15802390"/>
    <s v="Willoughby"/>
    <x v="0"/>
    <x v="0"/>
    <n v="34"/>
    <x v="0"/>
    <x v="0"/>
    <n v="0"/>
    <x v="0"/>
    <x v="2"/>
    <n v="724"/>
    <x v="2"/>
    <x v="0"/>
    <x v="0"/>
    <n v="118863.38"/>
    <x v="1"/>
    <x v="0"/>
    <x v="0"/>
  </r>
  <r>
    <n v="15774336"/>
    <s v="Jamieson"/>
    <x v="2"/>
    <x v="1"/>
    <n v="44"/>
    <x v="0"/>
    <x v="9"/>
    <n v="111369.79"/>
    <x v="2"/>
    <x v="2"/>
    <n v="648"/>
    <x v="0"/>
    <x v="0"/>
    <x v="0"/>
    <n v="91947.74"/>
    <x v="1"/>
    <x v="0"/>
    <x v="3"/>
  </r>
  <r>
    <n v="15648766"/>
    <s v="Robertson"/>
    <x v="1"/>
    <x v="1"/>
    <n v="35"/>
    <x v="0"/>
    <x v="6"/>
    <n v="116969.35"/>
    <x v="2"/>
    <x v="0"/>
    <n v="569"/>
    <x v="1"/>
    <x v="1"/>
    <x v="1"/>
    <n v="94488.82"/>
    <x v="1"/>
    <x v="0"/>
    <x v="2"/>
  </r>
  <r>
    <n v="15659094"/>
    <s v="Ojiofor"/>
    <x v="2"/>
    <x v="0"/>
    <n v="34"/>
    <x v="0"/>
    <x v="2"/>
    <n v="136729.51"/>
    <x v="2"/>
    <x v="2"/>
    <n v="765"/>
    <x v="2"/>
    <x v="1"/>
    <x v="1"/>
    <n v="47058.21"/>
    <x v="1"/>
    <x v="3"/>
    <x v="1"/>
  </r>
  <r>
    <n v="15606397"/>
    <s v="Cameron"/>
    <x v="2"/>
    <x v="0"/>
    <n v="44"/>
    <x v="0"/>
    <x v="1"/>
    <n v="152086.15"/>
    <x v="2"/>
    <x v="0"/>
    <n v="577"/>
    <x v="1"/>
    <x v="1"/>
    <x v="0"/>
    <n v="44719.5"/>
    <x v="0"/>
    <x v="3"/>
    <x v="0"/>
  </r>
  <r>
    <n v="15642619"/>
    <s v="Mayne"/>
    <x v="1"/>
    <x v="1"/>
    <n v="46"/>
    <x v="0"/>
    <x v="0"/>
    <n v="0"/>
    <x v="0"/>
    <x v="2"/>
    <n v="603"/>
    <x v="0"/>
    <x v="0"/>
    <x v="1"/>
    <n v="174478.54"/>
    <x v="1"/>
    <x v="4"/>
    <x v="0"/>
  </r>
  <r>
    <n v="15666032"/>
    <s v="Mancini"/>
    <x v="1"/>
    <x v="1"/>
    <n v="28"/>
    <x v="1"/>
    <x v="1"/>
    <n v="127289.28"/>
    <x v="2"/>
    <x v="0"/>
    <n v="568"/>
    <x v="1"/>
    <x v="1"/>
    <x v="1"/>
    <n v="45611.51"/>
    <x v="1"/>
    <x v="3"/>
    <x v="0"/>
  </r>
  <r>
    <n v="15595842"/>
    <s v="Paramor"/>
    <x v="2"/>
    <x v="1"/>
    <n v="45"/>
    <x v="0"/>
    <x v="0"/>
    <n v="119852.01"/>
    <x v="2"/>
    <x v="0"/>
    <n v="748"/>
    <x v="2"/>
    <x v="1"/>
    <x v="1"/>
    <n v="73853.94"/>
    <x v="0"/>
    <x v="1"/>
    <x v="0"/>
  </r>
  <r>
    <n v="15753837"/>
    <s v="Young"/>
    <x v="1"/>
    <x v="1"/>
    <n v="38"/>
    <x v="0"/>
    <x v="4"/>
    <n v="0"/>
    <x v="0"/>
    <x v="2"/>
    <n v="573"/>
    <x v="1"/>
    <x v="0"/>
    <x v="0"/>
    <n v="196517.43"/>
    <x v="1"/>
    <x v="4"/>
    <x v="2"/>
  </r>
  <r>
    <n v="15783882"/>
    <s v="Daly"/>
    <x v="1"/>
    <x v="0"/>
    <n v="41"/>
    <x v="0"/>
    <x v="8"/>
    <n v="0"/>
    <x v="0"/>
    <x v="2"/>
    <n v="771"/>
    <x v="2"/>
    <x v="1"/>
    <x v="0"/>
    <n v="92914.67"/>
    <x v="1"/>
    <x v="0"/>
    <x v="2"/>
  </r>
  <r>
    <n v="15799790"/>
    <s v="Carter"/>
    <x v="0"/>
    <x v="1"/>
    <n v="35"/>
    <x v="0"/>
    <x v="9"/>
    <n v="0"/>
    <x v="0"/>
    <x v="0"/>
    <n v="763"/>
    <x v="2"/>
    <x v="0"/>
    <x v="0"/>
    <n v="31372.91"/>
    <x v="1"/>
    <x v="3"/>
    <x v="3"/>
  </r>
  <r>
    <n v="15628155"/>
    <s v="Dike"/>
    <x v="0"/>
    <x v="0"/>
    <n v="35"/>
    <x v="0"/>
    <x v="3"/>
    <n v="117183.74"/>
    <x v="2"/>
    <x v="0"/>
    <n v="410"/>
    <x v="4"/>
    <x v="0"/>
    <x v="0"/>
    <n v="109733.73"/>
    <x v="1"/>
    <x v="0"/>
    <x v="1"/>
  </r>
  <r>
    <n v="15703778"/>
    <s v="Hughes"/>
    <x v="0"/>
    <x v="1"/>
    <n v="33"/>
    <x v="0"/>
    <x v="2"/>
    <n v="129907.63"/>
    <x v="2"/>
    <x v="0"/>
    <n v="728"/>
    <x v="2"/>
    <x v="1"/>
    <x v="0"/>
    <n v="36083.96"/>
    <x v="1"/>
    <x v="3"/>
    <x v="1"/>
  </r>
  <r>
    <n v="15722322"/>
    <s v="Green"/>
    <x v="1"/>
    <x v="0"/>
    <n v="78"/>
    <x v="2"/>
    <x v="0"/>
    <n v="0"/>
    <x v="0"/>
    <x v="2"/>
    <n v="655"/>
    <x v="0"/>
    <x v="1"/>
    <x v="0"/>
    <n v="188435.38"/>
    <x v="1"/>
    <x v="4"/>
    <x v="0"/>
  </r>
  <r>
    <n v="15639278"/>
    <s v="Chinomso"/>
    <x v="2"/>
    <x v="0"/>
    <n v="36"/>
    <x v="0"/>
    <x v="5"/>
    <n v="145387.32"/>
    <x v="2"/>
    <x v="2"/>
    <n v="580"/>
    <x v="1"/>
    <x v="0"/>
    <x v="0"/>
    <n v="169963.2"/>
    <x v="0"/>
    <x v="2"/>
    <x v="1"/>
  </r>
  <r>
    <n v="15568487"/>
    <s v="Gorshkov"/>
    <x v="0"/>
    <x v="1"/>
    <n v="35"/>
    <x v="0"/>
    <x v="3"/>
    <n v="124616.23"/>
    <x v="2"/>
    <x v="0"/>
    <n v="712"/>
    <x v="2"/>
    <x v="0"/>
    <x v="0"/>
    <n v="69320.97"/>
    <x v="1"/>
    <x v="1"/>
    <x v="1"/>
  </r>
  <r>
    <n v="15682084"/>
    <s v="Chinomso"/>
    <x v="0"/>
    <x v="1"/>
    <n v="31"/>
    <x v="0"/>
    <x v="9"/>
    <n v="0"/>
    <x v="0"/>
    <x v="2"/>
    <n v="680"/>
    <x v="2"/>
    <x v="0"/>
    <x v="1"/>
    <n v="36145.53"/>
    <x v="1"/>
    <x v="3"/>
    <x v="3"/>
  </r>
  <r>
    <n v="15642821"/>
    <s v="Ijendu"/>
    <x v="1"/>
    <x v="0"/>
    <n v="48"/>
    <x v="0"/>
    <x v="2"/>
    <n v="95808.19"/>
    <x v="1"/>
    <x v="0"/>
    <n v="383"/>
    <x v="4"/>
    <x v="1"/>
    <x v="1"/>
    <n v="137702.01"/>
    <x v="0"/>
    <x v="2"/>
    <x v="1"/>
  </r>
  <r>
    <n v="15601387"/>
    <s v="Yen"/>
    <x v="0"/>
    <x v="1"/>
    <n v="35"/>
    <x v="0"/>
    <x v="7"/>
    <n v="0"/>
    <x v="0"/>
    <x v="2"/>
    <n v="721"/>
    <x v="2"/>
    <x v="0"/>
    <x v="1"/>
    <n v="71594.259999999995"/>
    <x v="1"/>
    <x v="1"/>
    <x v="3"/>
  </r>
  <r>
    <n v="15642515"/>
    <s v="Arcuri"/>
    <x v="0"/>
    <x v="0"/>
    <n v="42"/>
    <x v="0"/>
    <x v="1"/>
    <n v="0"/>
    <x v="0"/>
    <x v="2"/>
    <n v="620"/>
    <x v="0"/>
    <x v="1"/>
    <x v="0"/>
    <n v="65565.919999999998"/>
    <x v="1"/>
    <x v="1"/>
    <x v="0"/>
  </r>
  <r>
    <n v="15710421"/>
    <s v="Baresi"/>
    <x v="1"/>
    <x v="0"/>
    <n v="36"/>
    <x v="0"/>
    <x v="2"/>
    <n v="117152.3"/>
    <x v="2"/>
    <x v="0"/>
    <n v="774"/>
    <x v="2"/>
    <x v="1"/>
    <x v="1"/>
    <n v="101828.39"/>
    <x v="1"/>
    <x v="0"/>
    <x v="1"/>
  </r>
  <r>
    <n v="15726774"/>
    <s v="Field"/>
    <x v="0"/>
    <x v="1"/>
    <n v="35"/>
    <x v="0"/>
    <x v="6"/>
    <n v="106250.72"/>
    <x v="2"/>
    <x v="0"/>
    <n v="563"/>
    <x v="1"/>
    <x v="1"/>
    <x v="1"/>
    <n v="39546.32"/>
    <x v="1"/>
    <x v="3"/>
    <x v="2"/>
  </r>
  <r>
    <n v="15649078"/>
    <s v="Christian"/>
    <x v="2"/>
    <x v="0"/>
    <n v="27"/>
    <x v="1"/>
    <x v="2"/>
    <n v="111837.78"/>
    <x v="2"/>
    <x v="2"/>
    <n v="850"/>
    <x v="3"/>
    <x v="0"/>
    <x v="0"/>
    <n v="110805.79"/>
    <x v="1"/>
    <x v="0"/>
    <x v="1"/>
  </r>
  <r>
    <n v="15641877"/>
    <s v="Ross"/>
    <x v="0"/>
    <x v="1"/>
    <n v="47"/>
    <x v="0"/>
    <x v="9"/>
    <n v="97023.21"/>
    <x v="1"/>
    <x v="0"/>
    <n v="681"/>
    <x v="2"/>
    <x v="0"/>
    <x v="0"/>
    <n v="2168.13"/>
    <x v="1"/>
    <x v="3"/>
    <x v="3"/>
  </r>
  <r>
    <n v="15796496"/>
    <s v="Trevisani"/>
    <x v="0"/>
    <x v="0"/>
    <n v="31"/>
    <x v="0"/>
    <x v="2"/>
    <n v="137687.72"/>
    <x v="2"/>
    <x v="0"/>
    <n v="631"/>
    <x v="0"/>
    <x v="0"/>
    <x v="1"/>
    <n v="190067.12"/>
    <x v="1"/>
    <x v="4"/>
    <x v="1"/>
  </r>
  <r>
    <n v="15815690"/>
    <s v="Akabueze"/>
    <x v="1"/>
    <x v="0"/>
    <n v="40"/>
    <x v="0"/>
    <x v="6"/>
    <n v="113348.5"/>
    <x v="2"/>
    <x v="0"/>
    <n v="614"/>
    <x v="0"/>
    <x v="0"/>
    <x v="0"/>
    <n v="77789.009999999995"/>
    <x v="1"/>
    <x v="1"/>
    <x v="2"/>
  </r>
  <r>
    <n v="15631739"/>
    <s v="Dunn"/>
    <x v="1"/>
    <x v="1"/>
    <n v="24"/>
    <x v="1"/>
    <x v="7"/>
    <n v="122109.78"/>
    <x v="2"/>
    <x v="0"/>
    <n v="704"/>
    <x v="2"/>
    <x v="0"/>
    <x v="0"/>
    <n v="127654.37"/>
    <x v="1"/>
    <x v="0"/>
    <x v="3"/>
  </r>
  <r>
    <n v="15625584"/>
    <s v="Martin"/>
    <x v="0"/>
    <x v="1"/>
    <n v="32"/>
    <x v="0"/>
    <x v="0"/>
    <n v="120452.4"/>
    <x v="2"/>
    <x v="2"/>
    <n v="786"/>
    <x v="3"/>
    <x v="1"/>
    <x v="1"/>
    <n v="79602.86"/>
    <x v="1"/>
    <x v="1"/>
    <x v="0"/>
  </r>
  <r>
    <n v="15802466"/>
    <s v="Donaldson"/>
    <x v="0"/>
    <x v="0"/>
    <n v="53"/>
    <x v="0"/>
    <x v="3"/>
    <n v="0"/>
    <x v="0"/>
    <x v="2"/>
    <n v="534"/>
    <x v="1"/>
    <x v="0"/>
    <x v="0"/>
    <n v="80619.17"/>
    <x v="1"/>
    <x v="1"/>
    <x v="1"/>
  </r>
  <r>
    <n v="15697028"/>
    <s v="McClinton"/>
    <x v="1"/>
    <x v="1"/>
    <n v="34"/>
    <x v="0"/>
    <x v="10"/>
    <n v="65812.350000000006"/>
    <x v="1"/>
    <x v="2"/>
    <n v="590"/>
    <x v="1"/>
    <x v="1"/>
    <x v="0"/>
    <n v="160346.29999999999"/>
    <x v="1"/>
    <x v="2"/>
    <x v="0"/>
  </r>
  <r>
    <n v="15575759"/>
    <s v="Bentley"/>
    <x v="1"/>
    <x v="0"/>
    <n v="40"/>
    <x v="0"/>
    <x v="6"/>
    <n v="54428.37"/>
    <x v="1"/>
    <x v="0"/>
    <n v="583"/>
    <x v="1"/>
    <x v="0"/>
    <x v="1"/>
    <n v="109638.78"/>
    <x v="0"/>
    <x v="0"/>
    <x v="2"/>
  </r>
  <r>
    <n v="15567442"/>
    <s v="Ibezimako"/>
    <x v="0"/>
    <x v="0"/>
    <n v="75"/>
    <x v="2"/>
    <x v="6"/>
    <n v="0"/>
    <x v="0"/>
    <x v="2"/>
    <n v="656"/>
    <x v="0"/>
    <x v="0"/>
    <x v="0"/>
    <n v="1276.8699999999999"/>
    <x v="1"/>
    <x v="3"/>
    <x v="2"/>
  </r>
  <r>
    <n v="15746805"/>
    <s v="Thomson"/>
    <x v="0"/>
    <x v="1"/>
    <n v="33"/>
    <x v="0"/>
    <x v="9"/>
    <n v="0"/>
    <x v="0"/>
    <x v="2"/>
    <n v="597"/>
    <x v="1"/>
    <x v="0"/>
    <x v="1"/>
    <n v="49374.82"/>
    <x v="1"/>
    <x v="3"/>
    <x v="3"/>
  </r>
  <r>
    <n v="15636330"/>
    <s v="Ch'in"/>
    <x v="2"/>
    <x v="0"/>
    <n v="48"/>
    <x v="0"/>
    <x v="1"/>
    <n v="143279.57999999999"/>
    <x v="2"/>
    <x v="2"/>
    <n v="588"/>
    <x v="1"/>
    <x v="0"/>
    <x v="1"/>
    <n v="31580.799999999999"/>
    <x v="0"/>
    <x v="3"/>
    <x v="0"/>
  </r>
  <r>
    <n v="15714970"/>
    <s v="Holbrook"/>
    <x v="2"/>
    <x v="1"/>
    <n v="32"/>
    <x v="0"/>
    <x v="10"/>
    <n v="103846.65"/>
    <x v="2"/>
    <x v="0"/>
    <n v="667"/>
    <x v="2"/>
    <x v="0"/>
    <x v="1"/>
    <n v="20560.689999999999"/>
    <x v="1"/>
    <x v="3"/>
    <x v="0"/>
  </r>
  <r>
    <n v="15653784"/>
    <s v="Solomina"/>
    <x v="0"/>
    <x v="1"/>
    <n v="37"/>
    <x v="0"/>
    <x v="0"/>
    <n v="125190.86"/>
    <x v="2"/>
    <x v="0"/>
    <n v="627"/>
    <x v="0"/>
    <x v="1"/>
    <x v="0"/>
    <n v="84584.69"/>
    <x v="1"/>
    <x v="1"/>
    <x v="0"/>
  </r>
  <r>
    <n v="15693543"/>
    <s v="McDonald"/>
    <x v="0"/>
    <x v="0"/>
    <n v="33"/>
    <x v="0"/>
    <x v="2"/>
    <n v="0"/>
    <x v="0"/>
    <x v="2"/>
    <n v="708"/>
    <x v="2"/>
    <x v="1"/>
    <x v="0"/>
    <n v="15246.83"/>
    <x v="1"/>
    <x v="3"/>
    <x v="1"/>
  </r>
  <r>
    <n v="15773283"/>
    <s v="Dennis"/>
    <x v="0"/>
    <x v="1"/>
    <n v="65"/>
    <x v="2"/>
    <x v="5"/>
    <n v="38340.019999999997"/>
    <x v="1"/>
    <x v="0"/>
    <n v="641"/>
    <x v="0"/>
    <x v="0"/>
    <x v="1"/>
    <n v="32607.77"/>
    <x v="0"/>
    <x v="3"/>
    <x v="1"/>
  </r>
  <r>
    <n v="15742534"/>
    <s v="Faulk"/>
    <x v="2"/>
    <x v="0"/>
    <n v="28"/>
    <x v="1"/>
    <x v="0"/>
    <n v="123802.98"/>
    <x v="2"/>
    <x v="2"/>
    <n v="527"/>
    <x v="1"/>
    <x v="0"/>
    <x v="0"/>
    <n v="155846.69"/>
    <x v="1"/>
    <x v="2"/>
    <x v="0"/>
  </r>
  <r>
    <n v="15569878"/>
    <s v="Dale"/>
    <x v="0"/>
    <x v="1"/>
    <n v="37"/>
    <x v="0"/>
    <x v="6"/>
    <n v="96651.03"/>
    <x v="1"/>
    <x v="0"/>
    <n v="592"/>
    <x v="1"/>
    <x v="0"/>
    <x v="0"/>
    <n v="3232.82"/>
    <x v="1"/>
    <x v="3"/>
    <x v="2"/>
  </r>
  <r>
    <n v="15729454"/>
    <s v="Gorbunov"/>
    <x v="0"/>
    <x v="1"/>
    <n v="33"/>
    <x v="0"/>
    <x v="2"/>
    <n v="0"/>
    <x v="0"/>
    <x v="2"/>
    <n v="465"/>
    <x v="4"/>
    <x v="0"/>
    <x v="1"/>
    <n v="177668.55"/>
    <x v="1"/>
    <x v="4"/>
    <x v="1"/>
  </r>
  <r>
    <n v="15578375"/>
    <s v="Farrell"/>
    <x v="0"/>
    <x v="1"/>
    <n v="39"/>
    <x v="0"/>
    <x v="5"/>
    <n v="0"/>
    <x v="0"/>
    <x v="2"/>
    <n v="628"/>
    <x v="0"/>
    <x v="1"/>
    <x v="1"/>
    <n v="134441.60000000001"/>
    <x v="1"/>
    <x v="2"/>
    <x v="1"/>
  </r>
  <r>
    <n v="15785559"/>
    <s v="De Luca"/>
    <x v="0"/>
    <x v="1"/>
    <n v="43"/>
    <x v="0"/>
    <x v="1"/>
    <n v="133237.21"/>
    <x v="2"/>
    <x v="0"/>
    <n v="678"/>
    <x v="2"/>
    <x v="0"/>
    <x v="1"/>
    <n v="111032.79"/>
    <x v="0"/>
    <x v="0"/>
    <x v="0"/>
  </r>
  <r>
    <n v="15649414"/>
    <s v="Walker"/>
    <x v="0"/>
    <x v="0"/>
    <n v="61"/>
    <x v="2"/>
    <x v="5"/>
    <n v="142105.35"/>
    <x v="2"/>
    <x v="0"/>
    <n v="570"/>
    <x v="1"/>
    <x v="0"/>
    <x v="0"/>
    <n v="45214.04"/>
    <x v="1"/>
    <x v="3"/>
    <x v="1"/>
  </r>
  <r>
    <n v="15701605"/>
    <s v="Forster"/>
    <x v="0"/>
    <x v="1"/>
    <n v="37"/>
    <x v="0"/>
    <x v="1"/>
    <n v="166115.42000000001"/>
    <x v="2"/>
    <x v="0"/>
    <n v="815"/>
    <x v="3"/>
    <x v="0"/>
    <x v="1"/>
    <n v="67208.3"/>
    <x v="1"/>
    <x v="1"/>
    <x v="0"/>
  </r>
  <r>
    <n v="15686696"/>
    <s v="Brown"/>
    <x v="0"/>
    <x v="0"/>
    <n v="37"/>
    <x v="0"/>
    <x v="5"/>
    <n v="81070.34"/>
    <x v="1"/>
    <x v="2"/>
    <n v="817"/>
    <x v="3"/>
    <x v="0"/>
    <x v="1"/>
    <n v="80985.88"/>
    <x v="1"/>
    <x v="1"/>
    <x v="1"/>
  </r>
  <r>
    <n v="15625586"/>
    <s v="Monaldo"/>
    <x v="0"/>
    <x v="1"/>
    <n v="35"/>
    <x v="0"/>
    <x v="4"/>
    <n v="0"/>
    <x v="0"/>
    <x v="0"/>
    <n v="717"/>
    <x v="2"/>
    <x v="0"/>
    <x v="0"/>
    <n v="167573.06"/>
    <x v="1"/>
    <x v="2"/>
    <x v="2"/>
  </r>
  <r>
    <n v="15654975"/>
    <s v="Wu"/>
    <x v="0"/>
    <x v="0"/>
    <n v="53"/>
    <x v="0"/>
    <x v="10"/>
    <n v="123835.52"/>
    <x v="2"/>
    <x v="2"/>
    <n v="641"/>
    <x v="0"/>
    <x v="1"/>
    <x v="0"/>
    <n v="160110.65"/>
    <x v="1"/>
    <x v="2"/>
    <x v="0"/>
  </r>
  <r>
    <n v="15782993"/>
    <s v="Pan"/>
    <x v="0"/>
    <x v="1"/>
    <n v="51"/>
    <x v="0"/>
    <x v="7"/>
    <n v="123401.43"/>
    <x v="2"/>
    <x v="2"/>
    <n v="624"/>
    <x v="0"/>
    <x v="0"/>
    <x v="0"/>
    <n v="127825.25"/>
    <x v="1"/>
    <x v="0"/>
    <x v="3"/>
  </r>
  <r>
    <n v="15774382"/>
    <s v="Longo"/>
    <x v="2"/>
    <x v="1"/>
    <n v="49"/>
    <x v="0"/>
    <x v="4"/>
    <n v="169377.31"/>
    <x v="2"/>
    <x v="0"/>
    <n v="579"/>
    <x v="1"/>
    <x v="0"/>
    <x v="0"/>
    <n v="123535.05"/>
    <x v="1"/>
    <x v="0"/>
    <x v="2"/>
  </r>
  <r>
    <n v="15689602"/>
    <s v="Findlay"/>
    <x v="0"/>
    <x v="1"/>
    <n v="38"/>
    <x v="0"/>
    <x v="0"/>
    <n v="130015.24"/>
    <x v="2"/>
    <x v="0"/>
    <n v="698"/>
    <x v="2"/>
    <x v="0"/>
    <x v="0"/>
    <n v="41595.300000000003"/>
    <x v="1"/>
    <x v="3"/>
    <x v="0"/>
  </r>
  <r>
    <n v="15756155"/>
    <s v="Fu"/>
    <x v="0"/>
    <x v="1"/>
    <n v="32"/>
    <x v="0"/>
    <x v="4"/>
    <n v="0"/>
    <x v="0"/>
    <x v="2"/>
    <n v="645"/>
    <x v="0"/>
    <x v="1"/>
    <x v="0"/>
    <n v="97628.08"/>
    <x v="1"/>
    <x v="0"/>
    <x v="2"/>
  </r>
  <r>
    <n v="15812647"/>
    <s v="Yin"/>
    <x v="0"/>
    <x v="1"/>
    <n v="34"/>
    <x v="0"/>
    <x v="2"/>
    <n v="133936.04"/>
    <x v="2"/>
    <x v="2"/>
    <n v="691"/>
    <x v="2"/>
    <x v="0"/>
    <x v="1"/>
    <n v="91359.79"/>
    <x v="1"/>
    <x v="0"/>
    <x v="1"/>
  </r>
  <r>
    <n v="15736043"/>
    <s v="Hamilton"/>
    <x v="0"/>
    <x v="1"/>
    <n v="34"/>
    <x v="0"/>
    <x v="5"/>
    <n v="114543.27"/>
    <x v="2"/>
    <x v="0"/>
    <n v="638"/>
    <x v="0"/>
    <x v="0"/>
    <x v="0"/>
    <n v="97755.29"/>
    <x v="1"/>
    <x v="0"/>
    <x v="1"/>
  </r>
  <r>
    <n v="15696744"/>
    <s v="Miller"/>
    <x v="0"/>
    <x v="0"/>
    <n v="31"/>
    <x v="0"/>
    <x v="6"/>
    <n v="119794.67"/>
    <x v="2"/>
    <x v="0"/>
    <n v="705"/>
    <x v="2"/>
    <x v="1"/>
    <x v="1"/>
    <n v="182528.44"/>
    <x v="1"/>
    <x v="4"/>
    <x v="2"/>
  </r>
  <r>
    <n v="15602572"/>
    <s v="Hsing"/>
    <x v="0"/>
    <x v="1"/>
    <n v="33"/>
    <x v="0"/>
    <x v="9"/>
    <n v="0"/>
    <x v="0"/>
    <x v="2"/>
    <n v="720"/>
    <x v="2"/>
    <x v="0"/>
    <x v="0"/>
    <n v="142956.48000000001"/>
    <x v="1"/>
    <x v="2"/>
    <x v="3"/>
  </r>
  <r>
    <n v="15674765"/>
    <s v="Mitchell"/>
    <x v="1"/>
    <x v="1"/>
    <n v="44"/>
    <x v="0"/>
    <x v="4"/>
    <n v="0"/>
    <x v="0"/>
    <x v="0"/>
    <n v="553"/>
    <x v="1"/>
    <x v="0"/>
    <x v="1"/>
    <n v="10789.3"/>
    <x v="1"/>
    <x v="3"/>
    <x v="2"/>
  </r>
  <r>
    <n v="15678725"/>
    <s v="Chamberlin"/>
    <x v="0"/>
    <x v="0"/>
    <n v="29"/>
    <x v="1"/>
    <x v="2"/>
    <n v="0"/>
    <x v="0"/>
    <x v="2"/>
    <n v="658"/>
    <x v="0"/>
    <x v="1"/>
    <x v="0"/>
    <n v="130461.09"/>
    <x v="1"/>
    <x v="2"/>
    <x v="1"/>
  </r>
  <r>
    <n v="15694444"/>
    <s v="Buttenshaw"/>
    <x v="2"/>
    <x v="0"/>
    <n v="32"/>
    <x v="0"/>
    <x v="2"/>
    <n v="157138.99"/>
    <x v="2"/>
    <x v="1"/>
    <n v="648"/>
    <x v="0"/>
    <x v="0"/>
    <x v="1"/>
    <n v="190994.48"/>
    <x v="0"/>
    <x v="4"/>
    <x v="1"/>
  </r>
  <r>
    <n v="15795878"/>
    <s v="Anayochukwu"/>
    <x v="1"/>
    <x v="1"/>
    <n v="45"/>
    <x v="0"/>
    <x v="6"/>
    <n v="0"/>
    <x v="0"/>
    <x v="2"/>
    <n v="636"/>
    <x v="0"/>
    <x v="0"/>
    <x v="0"/>
    <n v="159463.79999999999"/>
    <x v="1"/>
    <x v="2"/>
    <x v="2"/>
  </r>
  <r>
    <n v="15735346"/>
    <s v="Wallace"/>
    <x v="2"/>
    <x v="0"/>
    <n v="41"/>
    <x v="0"/>
    <x v="7"/>
    <n v="136733.24"/>
    <x v="2"/>
    <x v="0"/>
    <n v="527"/>
    <x v="1"/>
    <x v="0"/>
    <x v="0"/>
    <n v="57589.29"/>
    <x v="1"/>
    <x v="1"/>
    <x v="3"/>
  </r>
  <r>
    <n v="15687094"/>
    <s v="Calabresi"/>
    <x v="2"/>
    <x v="0"/>
    <n v="28"/>
    <x v="1"/>
    <x v="9"/>
    <n v="82498.14"/>
    <x v="1"/>
    <x v="2"/>
    <n v="717"/>
    <x v="2"/>
    <x v="1"/>
    <x v="1"/>
    <n v="40437.67"/>
    <x v="1"/>
    <x v="3"/>
    <x v="3"/>
  </r>
  <r>
    <n v="15790067"/>
    <s v="Sun"/>
    <x v="1"/>
    <x v="1"/>
    <n v="39"/>
    <x v="0"/>
    <x v="6"/>
    <n v="151914.93"/>
    <x v="2"/>
    <x v="0"/>
    <n v="614"/>
    <x v="0"/>
    <x v="1"/>
    <x v="1"/>
    <n v="56459.45"/>
    <x v="1"/>
    <x v="1"/>
    <x v="2"/>
  </r>
  <r>
    <n v="15605742"/>
    <s v="Tuan"/>
    <x v="0"/>
    <x v="1"/>
    <n v="43"/>
    <x v="0"/>
    <x v="10"/>
    <n v="80090.929999999993"/>
    <x v="1"/>
    <x v="0"/>
    <n v="737"/>
    <x v="2"/>
    <x v="0"/>
    <x v="1"/>
    <n v="39920"/>
    <x v="0"/>
    <x v="3"/>
    <x v="0"/>
  </r>
  <r>
    <n v="15566740"/>
    <s v="Nazarova"/>
    <x v="1"/>
    <x v="1"/>
    <n v="51"/>
    <x v="0"/>
    <x v="6"/>
    <n v="83739.320000000007"/>
    <x v="1"/>
    <x v="0"/>
    <n v="587"/>
    <x v="1"/>
    <x v="1"/>
    <x v="0"/>
    <n v="148798.45000000001"/>
    <x v="1"/>
    <x v="2"/>
    <x v="2"/>
  </r>
  <r>
    <n v="15664897"/>
    <s v="Bryant"/>
    <x v="0"/>
    <x v="0"/>
    <n v="35"/>
    <x v="0"/>
    <x v="0"/>
    <n v="181166.44"/>
    <x v="2"/>
    <x v="0"/>
    <n v="682"/>
    <x v="2"/>
    <x v="0"/>
    <x v="0"/>
    <n v="63737.19"/>
    <x v="0"/>
    <x v="1"/>
    <x v="0"/>
  </r>
  <r>
    <n v="15585777"/>
    <s v="Pai"/>
    <x v="0"/>
    <x v="1"/>
    <n v="38"/>
    <x v="0"/>
    <x v="6"/>
    <n v="130588.82"/>
    <x v="2"/>
    <x v="0"/>
    <n v="710"/>
    <x v="2"/>
    <x v="0"/>
    <x v="0"/>
    <n v="154997.64000000001"/>
    <x v="1"/>
    <x v="2"/>
    <x v="2"/>
  </r>
  <r>
    <n v="15650864"/>
    <s v="Power"/>
    <x v="0"/>
    <x v="1"/>
    <n v="42"/>
    <x v="0"/>
    <x v="5"/>
    <n v="0"/>
    <x v="0"/>
    <x v="2"/>
    <n v="507"/>
    <x v="1"/>
    <x v="0"/>
    <x v="1"/>
    <n v="34777.230000000003"/>
    <x v="1"/>
    <x v="3"/>
    <x v="1"/>
  </r>
  <r>
    <n v="15806709"/>
    <s v="Hao"/>
    <x v="2"/>
    <x v="1"/>
    <n v="33"/>
    <x v="0"/>
    <x v="5"/>
    <n v="94126.67"/>
    <x v="1"/>
    <x v="0"/>
    <n v="609"/>
    <x v="0"/>
    <x v="1"/>
    <x v="1"/>
    <n v="93718.16"/>
    <x v="1"/>
    <x v="0"/>
    <x v="1"/>
  </r>
  <r>
    <n v="15633818"/>
    <s v="McMillan"/>
    <x v="0"/>
    <x v="1"/>
    <n v="32"/>
    <x v="0"/>
    <x v="9"/>
    <n v="0"/>
    <x v="0"/>
    <x v="2"/>
    <n v="786"/>
    <x v="3"/>
    <x v="0"/>
    <x v="1"/>
    <n v="133112.41"/>
    <x v="1"/>
    <x v="2"/>
    <x v="3"/>
  </r>
  <r>
    <n v="15713845"/>
    <s v="Merrett"/>
    <x v="0"/>
    <x v="1"/>
    <n v="38"/>
    <x v="0"/>
    <x v="3"/>
    <n v="148045.68"/>
    <x v="2"/>
    <x v="0"/>
    <n v="688"/>
    <x v="2"/>
    <x v="0"/>
    <x v="1"/>
    <n v="175479.92"/>
    <x v="0"/>
    <x v="4"/>
    <x v="1"/>
  </r>
  <r>
    <n v="15639662"/>
    <s v="Phillips"/>
    <x v="0"/>
    <x v="1"/>
    <n v="38"/>
    <x v="0"/>
    <x v="0"/>
    <n v="0"/>
    <x v="0"/>
    <x v="2"/>
    <n v="710"/>
    <x v="2"/>
    <x v="0"/>
    <x v="1"/>
    <n v="96.27"/>
    <x v="1"/>
    <x v="3"/>
    <x v="0"/>
  </r>
  <r>
    <n v="15567013"/>
    <s v="De Luca"/>
    <x v="1"/>
    <x v="1"/>
    <n v="33"/>
    <x v="0"/>
    <x v="6"/>
    <n v="0"/>
    <x v="0"/>
    <x v="2"/>
    <n v="779"/>
    <x v="2"/>
    <x v="0"/>
    <x v="1"/>
    <n v="30804.68"/>
    <x v="1"/>
    <x v="3"/>
    <x v="2"/>
  </r>
  <r>
    <n v="15777784"/>
    <s v="Tu"/>
    <x v="0"/>
    <x v="0"/>
    <n v="44"/>
    <x v="0"/>
    <x v="5"/>
    <n v="168165.84"/>
    <x v="2"/>
    <x v="0"/>
    <n v="733"/>
    <x v="2"/>
    <x v="1"/>
    <x v="0"/>
    <n v="197193.49"/>
    <x v="1"/>
    <x v="4"/>
    <x v="1"/>
  </r>
  <r>
    <n v="15800251"/>
    <s v="Elder"/>
    <x v="2"/>
    <x v="0"/>
    <n v="26"/>
    <x v="1"/>
    <x v="7"/>
    <n v="72835.56"/>
    <x v="1"/>
    <x v="2"/>
    <n v="583"/>
    <x v="1"/>
    <x v="0"/>
    <x v="1"/>
    <n v="96792.15"/>
    <x v="1"/>
    <x v="0"/>
    <x v="3"/>
  </r>
  <r>
    <n v="15651315"/>
    <s v="Dilke"/>
    <x v="0"/>
    <x v="1"/>
    <n v="41"/>
    <x v="0"/>
    <x v="6"/>
    <n v="0"/>
    <x v="0"/>
    <x v="2"/>
    <n v="627"/>
    <x v="0"/>
    <x v="0"/>
    <x v="1"/>
    <n v="132719.79999999999"/>
    <x v="1"/>
    <x v="2"/>
    <x v="2"/>
  </r>
  <r>
    <n v="15651450"/>
    <s v="Panicucci"/>
    <x v="2"/>
    <x v="1"/>
    <n v="31"/>
    <x v="0"/>
    <x v="6"/>
    <n v="123212.08"/>
    <x v="2"/>
    <x v="2"/>
    <n v="666"/>
    <x v="2"/>
    <x v="0"/>
    <x v="0"/>
    <n v="112157.31"/>
    <x v="1"/>
    <x v="0"/>
    <x v="2"/>
  </r>
  <r>
    <n v="15784218"/>
    <s v="Mason"/>
    <x v="1"/>
    <x v="1"/>
    <n v="38"/>
    <x v="0"/>
    <x v="10"/>
    <n v="0"/>
    <x v="0"/>
    <x v="2"/>
    <n v="620"/>
    <x v="0"/>
    <x v="0"/>
    <x v="0"/>
    <n v="38015.339999999997"/>
    <x v="1"/>
    <x v="3"/>
    <x v="0"/>
  </r>
  <r>
    <n v="15572398"/>
    <s v="Townsend"/>
    <x v="1"/>
    <x v="0"/>
    <n v="39"/>
    <x v="0"/>
    <x v="5"/>
    <n v="0"/>
    <x v="0"/>
    <x v="2"/>
    <n v="614"/>
    <x v="0"/>
    <x v="0"/>
    <x v="0"/>
    <n v="164018.98000000001"/>
    <x v="1"/>
    <x v="2"/>
    <x v="1"/>
  </r>
  <r>
    <n v="15707962"/>
    <s v="Gunson"/>
    <x v="0"/>
    <x v="1"/>
    <n v="40"/>
    <x v="0"/>
    <x v="5"/>
    <n v="119501.88"/>
    <x v="2"/>
    <x v="2"/>
    <n v="606"/>
    <x v="0"/>
    <x v="0"/>
    <x v="1"/>
    <n v="46774.94"/>
    <x v="1"/>
    <x v="3"/>
    <x v="1"/>
  </r>
  <r>
    <n v="15705663"/>
    <s v="Milano"/>
    <x v="2"/>
    <x v="0"/>
    <n v="39"/>
    <x v="0"/>
    <x v="8"/>
    <n v="144550.82999999999"/>
    <x v="2"/>
    <x v="2"/>
    <n v="700"/>
    <x v="2"/>
    <x v="0"/>
    <x v="0"/>
    <n v="189664.43"/>
    <x v="1"/>
    <x v="4"/>
    <x v="2"/>
  </r>
  <r>
    <n v="15645355"/>
    <s v="Macleod"/>
    <x v="2"/>
    <x v="1"/>
    <n v="34"/>
    <x v="0"/>
    <x v="6"/>
    <n v="126729.41"/>
    <x v="2"/>
    <x v="0"/>
    <n v="677"/>
    <x v="2"/>
    <x v="0"/>
    <x v="0"/>
    <n v="26106.39"/>
    <x v="0"/>
    <x v="3"/>
    <x v="2"/>
  </r>
  <r>
    <n v="15729557"/>
    <s v="Olisaemeka"/>
    <x v="2"/>
    <x v="1"/>
    <n v="36"/>
    <x v="0"/>
    <x v="8"/>
    <n v="119984.07"/>
    <x v="2"/>
    <x v="0"/>
    <n v="850"/>
    <x v="3"/>
    <x v="0"/>
    <x v="1"/>
    <n v="191535.11"/>
    <x v="0"/>
    <x v="4"/>
    <x v="2"/>
  </r>
  <r>
    <n v="15631436"/>
    <s v="Gleeson"/>
    <x v="0"/>
    <x v="1"/>
    <n v="35"/>
    <x v="0"/>
    <x v="4"/>
    <n v="0"/>
    <x v="0"/>
    <x v="0"/>
    <n v="564"/>
    <x v="1"/>
    <x v="0"/>
    <x v="1"/>
    <n v="158937.54999999999"/>
    <x v="1"/>
    <x v="2"/>
    <x v="2"/>
  </r>
  <r>
    <n v="15583073"/>
    <s v="Martin"/>
    <x v="1"/>
    <x v="0"/>
    <n v="56"/>
    <x v="0"/>
    <x v="0"/>
    <n v="0"/>
    <x v="0"/>
    <x v="0"/>
    <n v="771"/>
    <x v="2"/>
    <x v="0"/>
    <x v="0"/>
    <n v="25222.6"/>
    <x v="0"/>
    <x v="3"/>
    <x v="0"/>
  </r>
  <r>
    <n v="15614361"/>
    <s v="Liao"/>
    <x v="1"/>
    <x v="1"/>
    <n v="42"/>
    <x v="0"/>
    <x v="9"/>
    <n v="121490.05"/>
    <x v="2"/>
    <x v="0"/>
    <n v="620"/>
    <x v="0"/>
    <x v="0"/>
    <x v="0"/>
    <n v="29296.74"/>
    <x v="1"/>
    <x v="3"/>
    <x v="3"/>
  </r>
  <r>
    <n v="15724684"/>
    <s v="Sung"/>
    <x v="1"/>
    <x v="1"/>
    <n v="46"/>
    <x v="0"/>
    <x v="8"/>
    <n v="91897.8"/>
    <x v="1"/>
    <x v="0"/>
    <n v="610"/>
    <x v="0"/>
    <x v="0"/>
    <x v="1"/>
    <n v="54394.28"/>
    <x v="1"/>
    <x v="1"/>
    <x v="2"/>
  </r>
  <r>
    <n v="15700083"/>
    <s v="Lai"/>
    <x v="1"/>
    <x v="1"/>
    <n v="39"/>
    <x v="0"/>
    <x v="0"/>
    <n v="139443.75"/>
    <x v="2"/>
    <x v="2"/>
    <n v="609"/>
    <x v="0"/>
    <x v="0"/>
    <x v="1"/>
    <n v="9234.06"/>
    <x v="1"/>
    <x v="3"/>
    <x v="0"/>
  </r>
  <r>
    <n v="15636541"/>
    <s v="Cartwright"/>
    <x v="2"/>
    <x v="1"/>
    <n v="35"/>
    <x v="0"/>
    <x v="8"/>
    <n v="144961.97"/>
    <x v="2"/>
    <x v="0"/>
    <n v="683"/>
    <x v="2"/>
    <x v="1"/>
    <x v="0"/>
    <n v="26796.73"/>
    <x v="1"/>
    <x v="3"/>
    <x v="2"/>
  </r>
  <r>
    <n v="15796015"/>
    <s v="Wu"/>
    <x v="2"/>
    <x v="1"/>
    <n v="42"/>
    <x v="0"/>
    <x v="6"/>
    <n v="126041.02"/>
    <x v="2"/>
    <x v="0"/>
    <n v="633"/>
    <x v="0"/>
    <x v="1"/>
    <x v="0"/>
    <n v="11796.89"/>
    <x v="1"/>
    <x v="3"/>
    <x v="2"/>
  </r>
  <r>
    <n v="15787222"/>
    <s v="Ch'in"/>
    <x v="2"/>
    <x v="1"/>
    <n v="28"/>
    <x v="1"/>
    <x v="1"/>
    <n v="69459.05"/>
    <x v="1"/>
    <x v="2"/>
    <n v="676"/>
    <x v="2"/>
    <x v="0"/>
    <x v="0"/>
    <n v="128461.29"/>
    <x v="1"/>
    <x v="0"/>
    <x v="0"/>
  </r>
  <r>
    <n v="15594270"/>
    <s v="Biryukov"/>
    <x v="0"/>
    <x v="1"/>
    <n v="38"/>
    <x v="0"/>
    <x v="3"/>
    <n v="198338.77"/>
    <x v="2"/>
    <x v="2"/>
    <n v="693"/>
    <x v="2"/>
    <x v="0"/>
    <x v="0"/>
    <n v="14278.18"/>
    <x v="1"/>
    <x v="3"/>
    <x v="1"/>
  </r>
  <r>
    <n v="15701524"/>
    <s v="Ting"/>
    <x v="0"/>
    <x v="1"/>
    <n v="36"/>
    <x v="0"/>
    <x v="10"/>
    <n v="0"/>
    <x v="0"/>
    <x v="2"/>
    <n v="709"/>
    <x v="2"/>
    <x v="0"/>
    <x v="1"/>
    <n v="46811.77"/>
    <x v="1"/>
    <x v="3"/>
    <x v="0"/>
  </r>
  <r>
    <n v="15645847"/>
    <s v="P'eng"/>
    <x v="2"/>
    <x v="1"/>
    <n v="35"/>
    <x v="0"/>
    <x v="0"/>
    <n v="109196.66"/>
    <x v="2"/>
    <x v="1"/>
    <n v="569"/>
    <x v="1"/>
    <x v="0"/>
    <x v="1"/>
    <n v="109393.19"/>
    <x v="0"/>
    <x v="0"/>
    <x v="0"/>
  </r>
  <r>
    <n v="15708867"/>
    <s v="Niu"/>
    <x v="1"/>
    <x v="0"/>
    <n v="38"/>
    <x v="0"/>
    <x v="6"/>
    <n v="134168.5"/>
    <x v="2"/>
    <x v="1"/>
    <n v="684"/>
    <x v="2"/>
    <x v="0"/>
    <x v="1"/>
    <n v="3966.5"/>
    <x v="0"/>
    <x v="3"/>
    <x v="2"/>
  </r>
  <r>
    <n v="15613140"/>
    <s v="Mellor"/>
    <x v="0"/>
    <x v="1"/>
    <n v="34"/>
    <x v="0"/>
    <x v="5"/>
    <n v="0"/>
    <x v="0"/>
    <x v="0"/>
    <n v="565"/>
    <x v="1"/>
    <x v="0"/>
    <x v="0"/>
    <n v="63173.64"/>
    <x v="1"/>
    <x v="1"/>
    <x v="1"/>
  </r>
  <r>
    <n v="15628893"/>
    <s v="Power"/>
    <x v="0"/>
    <x v="1"/>
    <n v="29"/>
    <x v="1"/>
    <x v="2"/>
    <n v="0"/>
    <x v="0"/>
    <x v="0"/>
    <n v="681"/>
    <x v="2"/>
    <x v="0"/>
    <x v="1"/>
    <n v="66367.33"/>
    <x v="1"/>
    <x v="1"/>
    <x v="1"/>
  </r>
  <r>
    <n v="15764073"/>
    <s v="Arcuri"/>
    <x v="1"/>
    <x v="0"/>
    <n v="36"/>
    <x v="0"/>
    <x v="9"/>
    <n v="0"/>
    <x v="0"/>
    <x v="2"/>
    <n v="503"/>
    <x v="1"/>
    <x v="0"/>
    <x v="0"/>
    <n v="16274.67"/>
    <x v="1"/>
    <x v="3"/>
    <x v="3"/>
  </r>
  <r>
    <n v="15782879"/>
    <s v="Lang"/>
    <x v="0"/>
    <x v="1"/>
    <n v="40"/>
    <x v="0"/>
    <x v="0"/>
    <n v="0"/>
    <x v="0"/>
    <x v="2"/>
    <n v="656"/>
    <x v="0"/>
    <x v="0"/>
    <x v="0"/>
    <n v="180553.48"/>
    <x v="1"/>
    <x v="4"/>
    <x v="0"/>
  </r>
  <r>
    <n v="15635964"/>
    <s v="Eve"/>
    <x v="2"/>
    <x v="1"/>
    <n v="65"/>
    <x v="2"/>
    <x v="4"/>
    <n v="120100.41"/>
    <x v="2"/>
    <x v="0"/>
    <n v="566"/>
    <x v="1"/>
    <x v="0"/>
    <x v="1"/>
    <n v="107563.16"/>
    <x v="0"/>
    <x v="0"/>
    <x v="2"/>
  </r>
  <r>
    <n v="15726087"/>
    <s v="Ch'in"/>
    <x v="0"/>
    <x v="0"/>
    <n v="62"/>
    <x v="2"/>
    <x v="8"/>
    <n v="0"/>
    <x v="0"/>
    <x v="0"/>
    <n v="592"/>
    <x v="1"/>
    <x v="0"/>
    <x v="0"/>
    <n v="100941.57"/>
    <x v="1"/>
    <x v="0"/>
    <x v="2"/>
  </r>
  <r>
    <n v="15726313"/>
    <s v="Napolitani"/>
    <x v="1"/>
    <x v="0"/>
    <n v="50"/>
    <x v="0"/>
    <x v="8"/>
    <n v="0"/>
    <x v="0"/>
    <x v="2"/>
    <n v="687"/>
    <x v="2"/>
    <x v="0"/>
    <x v="1"/>
    <n v="110230.39999999999"/>
    <x v="1"/>
    <x v="0"/>
    <x v="2"/>
  </r>
  <r>
    <n v="15578073"/>
    <s v="Barker"/>
    <x v="1"/>
    <x v="1"/>
    <n v="22"/>
    <x v="1"/>
    <x v="2"/>
    <n v="0"/>
    <x v="0"/>
    <x v="2"/>
    <n v="686"/>
    <x v="2"/>
    <x v="1"/>
    <x v="1"/>
    <n v="142331.85"/>
    <x v="1"/>
    <x v="2"/>
    <x v="1"/>
  </r>
  <r>
    <n v="15786249"/>
    <s v="Whitfield"/>
    <x v="1"/>
    <x v="1"/>
    <n v="30"/>
    <x v="0"/>
    <x v="0"/>
    <n v="0"/>
    <x v="0"/>
    <x v="2"/>
    <n v="616"/>
    <x v="0"/>
    <x v="0"/>
    <x v="1"/>
    <n v="199099.51"/>
    <x v="1"/>
    <x v="4"/>
    <x v="0"/>
  </r>
  <r>
    <n v="15812850"/>
    <s v="Stradford"/>
    <x v="1"/>
    <x v="1"/>
    <n v="67"/>
    <x v="2"/>
    <x v="8"/>
    <n v="0"/>
    <x v="0"/>
    <x v="2"/>
    <n v="494"/>
    <x v="4"/>
    <x v="0"/>
    <x v="0"/>
    <n v="85890.16"/>
    <x v="1"/>
    <x v="1"/>
    <x v="2"/>
  </r>
  <r>
    <n v="15596972"/>
    <s v="Brownlow"/>
    <x v="0"/>
    <x v="1"/>
    <n v="38"/>
    <x v="0"/>
    <x v="6"/>
    <n v="0"/>
    <x v="0"/>
    <x v="0"/>
    <n v="534"/>
    <x v="1"/>
    <x v="1"/>
    <x v="1"/>
    <n v="143938.26999999999"/>
    <x v="1"/>
    <x v="2"/>
    <x v="2"/>
  </r>
  <r>
    <n v="15620579"/>
    <s v="Dunn"/>
    <x v="1"/>
    <x v="0"/>
    <n v="31"/>
    <x v="0"/>
    <x v="2"/>
    <n v="0"/>
    <x v="0"/>
    <x v="2"/>
    <n v="695"/>
    <x v="2"/>
    <x v="1"/>
    <x v="0"/>
    <n v="131644.41"/>
    <x v="1"/>
    <x v="2"/>
    <x v="1"/>
  </r>
  <r>
    <n v="15768270"/>
    <s v="DeRose"/>
    <x v="1"/>
    <x v="0"/>
    <n v="31"/>
    <x v="0"/>
    <x v="9"/>
    <n v="0"/>
    <x v="0"/>
    <x v="2"/>
    <n v="579"/>
    <x v="1"/>
    <x v="0"/>
    <x v="1"/>
    <n v="112395.98"/>
    <x v="1"/>
    <x v="0"/>
    <x v="3"/>
  </r>
  <r>
    <n v="15656597"/>
    <s v="Wang"/>
    <x v="2"/>
    <x v="1"/>
    <n v="38"/>
    <x v="0"/>
    <x v="0"/>
    <n v="135559.79999999999"/>
    <x v="2"/>
    <x v="2"/>
    <n v="432"/>
    <x v="4"/>
    <x v="0"/>
    <x v="0"/>
    <n v="71856.3"/>
    <x v="1"/>
    <x v="1"/>
    <x v="0"/>
  </r>
  <r>
    <n v="15699446"/>
    <s v="Hobbs"/>
    <x v="2"/>
    <x v="0"/>
    <n v="25"/>
    <x v="1"/>
    <x v="0"/>
    <n v="150355.35"/>
    <x v="2"/>
    <x v="2"/>
    <n v="816"/>
    <x v="3"/>
    <x v="0"/>
    <x v="0"/>
    <n v="35770.839999999997"/>
    <x v="1"/>
    <x v="3"/>
    <x v="0"/>
  </r>
  <r>
    <n v="15615004"/>
    <s v="Anderson"/>
    <x v="0"/>
    <x v="0"/>
    <n v="37"/>
    <x v="0"/>
    <x v="1"/>
    <n v="0"/>
    <x v="0"/>
    <x v="2"/>
    <n v="730"/>
    <x v="2"/>
    <x v="0"/>
    <x v="0"/>
    <n v="124364.63"/>
    <x v="1"/>
    <x v="0"/>
    <x v="0"/>
  </r>
  <r>
    <n v="15704771"/>
    <s v="Ugochukwu"/>
    <x v="0"/>
    <x v="0"/>
    <n v="35"/>
    <x v="0"/>
    <x v="5"/>
    <n v="133489.12"/>
    <x v="2"/>
    <x v="2"/>
    <n v="593"/>
    <x v="1"/>
    <x v="0"/>
    <x v="0"/>
    <n v="78101.289999999994"/>
    <x v="1"/>
    <x v="1"/>
    <x v="1"/>
  </r>
  <r>
    <n v="15588372"/>
    <s v="Kirsova"/>
    <x v="2"/>
    <x v="0"/>
    <n v="37"/>
    <x v="0"/>
    <x v="9"/>
    <n v="105489.31"/>
    <x v="2"/>
    <x v="0"/>
    <n v="715"/>
    <x v="2"/>
    <x v="1"/>
    <x v="1"/>
    <n v="143096.49"/>
    <x v="0"/>
    <x v="2"/>
    <x v="3"/>
  </r>
  <r>
    <n v="15681439"/>
    <s v="Tsou"/>
    <x v="2"/>
    <x v="1"/>
    <n v="25"/>
    <x v="1"/>
    <x v="7"/>
    <n v="60205.2"/>
    <x v="1"/>
    <x v="2"/>
    <n v="775"/>
    <x v="2"/>
    <x v="0"/>
    <x v="1"/>
    <n v="14073.11"/>
    <x v="1"/>
    <x v="3"/>
    <x v="3"/>
  </r>
  <r>
    <n v="15607509"/>
    <s v="Ozerova"/>
    <x v="0"/>
    <x v="1"/>
    <n v="38"/>
    <x v="0"/>
    <x v="8"/>
    <n v="0"/>
    <x v="0"/>
    <x v="2"/>
    <n v="539"/>
    <x v="1"/>
    <x v="0"/>
    <x v="1"/>
    <n v="47388.41"/>
    <x v="1"/>
    <x v="3"/>
    <x v="2"/>
  </r>
  <r>
    <n v="15670343"/>
    <s v="Li"/>
    <x v="1"/>
    <x v="1"/>
    <n v="19"/>
    <x v="1"/>
    <x v="5"/>
    <n v="0"/>
    <x v="0"/>
    <x v="2"/>
    <n v="576"/>
    <x v="1"/>
    <x v="1"/>
    <x v="1"/>
    <n v="72306.070000000007"/>
    <x v="1"/>
    <x v="1"/>
    <x v="1"/>
  </r>
  <r>
    <n v="15597968"/>
    <s v="Fyans"/>
    <x v="1"/>
    <x v="1"/>
    <n v="50"/>
    <x v="0"/>
    <x v="3"/>
    <n v="0"/>
    <x v="0"/>
    <x v="0"/>
    <n v="617"/>
    <x v="0"/>
    <x v="0"/>
    <x v="1"/>
    <n v="184839.7"/>
    <x v="0"/>
    <x v="4"/>
    <x v="1"/>
  </r>
  <r>
    <n v="15658432"/>
    <s v="Freeman"/>
    <x v="0"/>
    <x v="1"/>
    <n v="40"/>
    <x v="0"/>
    <x v="5"/>
    <n v="0"/>
    <x v="0"/>
    <x v="0"/>
    <n v="688"/>
    <x v="2"/>
    <x v="0"/>
    <x v="0"/>
    <n v="47886.44"/>
    <x v="1"/>
    <x v="3"/>
    <x v="1"/>
  </r>
  <r>
    <n v="15616431"/>
    <s v="Chiu"/>
    <x v="0"/>
    <x v="1"/>
    <n v="33"/>
    <x v="0"/>
    <x v="4"/>
    <n v="0"/>
    <x v="0"/>
    <x v="0"/>
    <n v="608"/>
    <x v="0"/>
    <x v="1"/>
    <x v="0"/>
    <n v="130474.03"/>
    <x v="1"/>
    <x v="2"/>
    <x v="2"/>
  </r>
  <r>
    <n v="15796957"/>
    <s v="Iadanza"/>
    <x v="1"/>
    <x v="1"/>
    <n v="35"/>
    <x v="0"/>
    <x v="9"/>
    <n v="0"/>
    <x v="0"/>
    <x v="1"/>
    <n v="597"/>
    <x v="1"/>
    <x v="1"/>
    <x v="0"/>
    <n v="73181.39"/>
    <x v="0"/>
    <x v="1"/>
    <x v="3"/>
  </r>
  <r>
    <n v="15815552"/>
    <s v="Ferguson"/>
    <x v="0"/>
    <x v="0"/>
    <n v="42"/>
    <x v="0"/>
    <x v="5"/>
    <n v="112333.63"/>
    <x v="2"/>
    <x v="0"/>
    <n v="670"/>
    <x v="2"/>
    <x v="0"/>
    <x v="0"/>
    <n v="65706.86"/>
    <x v="1"/>
    <x v="1"/>
    <x v="1"/>
  </r>
  <r>
    <n v="15631871"/>
    <s v="Kelly"/>
    <x v="2"/>
    <x v="0"/>
    <n v="57"/>
    <x v="0"/>
    <x v="3"/>
    <n v="116936.81"/>
    <x v="2"/>
    <x v="0"/>
    <n v="616"/>
    <x v="0"/>
    <x v="0"/>
    <x v="0"/>
    <n v="104379.36"/>
    <x v="1"/>
    <x v="0"/>
    <x v="1"/>
  </r>
  <r>
    <n v="15635870"/>
    <s v="She"/>
    <x v="2"/>
    <x v="0"/>
    <n v="50"/>
    <x v="0"/>
    <x v="8"/>
    <n v="117721.02"/>
    <x v="2"/>
    <x v="0"/>
    <n v="579"/>
    <x v="1"/>
    <x v="1"/>
    <x v="0"/>
    <n v="192146.63"/>
    <x v="0"/>
    <x v="4"/>
    <x v="2"/>
  </r>
  <r>
    <n v="15596713"/>
    <s v="Christie"/>
    <x v="0"/>
    <x v="1"/>
    <n v="37"/>
    <x v="0"/>
    <x v="3"/>
    <n v="165896.22"/>
    <x v="2"/>
    <x v="2"/>
    <n v="786"/>
    <x v="3"/>
    <x v="0"/>
    <x v="0"/>
    <n v="66977.679999999993"/>
    <x v="1"/>
    <x v="1"/>
    <x v="1"/>
  </r>
  <r>
    <n v="15684211"/>
    <s v="Creel"/>
    <x v="1"/>
    <x v="0"/>
    <n v="44"/>
    <x v="0"/>
    <x v="9"/>
    <n v="153656.85"/>
    <x v="2"/>
    <x v="0"/>
    <n v="704"/>
    <x v="2"/>
    <x v="0"/>
    <x v="1"/>
    <n v="158742.81"/>
    <x v="1"/>
    <x v="2"/>
    <x v="3"/>
  </r>
  <r>
    <n v="15760521"/>
    <s v="Thompson"/>
    <x v="0"/>
    <x v="0"/>
    <n v="50"/>
    <x v="0"/>
    <x v="1"/>
    <n v="94164"/>
    <x v="1"/>
    <x v="0"/>
    <n v="796"/>
    <x v="3"/>
    <x v="0"/>
    <x v="0"/>
    <n v="189414.74"/>
    <x v="1"/>
    <x v="4"/>
    <x v="0"/>
  </r>
  <r>
    <n v="15608408"/>
    <s v="Lazareva"/>
    <x v="1"/>
    <x v="1"/>
    <n v="39"/>
    <x v="0"/>
    <x v="1"/>
    <n v="0"/>
    <x v="0"/>
    <x v="2"/>
    <n v="598"/>
    <x v="1"/>
    <x v="0"/>
    <x v="1"/>
    <n v="159130.32"/>
    <x v="1"/>
    <x v="2"/>
    <x v="0"/>
  </r>
  <r>
    <n v="15804721"/>
    <s v="Boni"/>
    <x v="0"/>
    <x v="1"/>
    <n v="49"/>
    <x v="0"/>
    <x v="10"/>
    <n v="191808.73"/>
    <x v="2"/>
    <x v="0"/>
    <n v="602"/>
    <x v="0"/>
    <x v="1"/>
    <x v="1"/>
    <n v="97640.2"/>
    <x v="1"/>
    <x v="0"/>
    <x v="0"/>
  </r>
  <r>
    <n v="15730272"/>
    <s v="Evseev"/>
    <x v="0"/>
    <x v="1"/>
    <n v="58"/>
    <x v="0"/>
    <x v="8"/>
    <n v="152199.32999999999"/>
    <x v="2"/>
    <x v="0"/>
    <n v="619"/>
    <x v="0"/>
    <x v="0"/>
    <x v="0"/>
    <n v="86022.09"/>
    <x v="1"/>
    <x v="1"/>
    <x v="2"/>
  </r>
  <r>
    <n v="15741988"/>
    <s v="Marino"/>
    <x v="2"/>
    <x v="0"/>
    <n v="52"/>
    <x v="0"/>
    <x v="2"/>
    <n v="125396.24"/>
    <x v="2"/>
    <x v="0"/>
    <n v="492"/>
    <x v="4"/>
    <x v="0"/>
    <x v="1"/>
    <n v="10014.719999999999"/>
    <x v="0"/>
    <x v="3"/>
    <x v="1"/>
  </r>
  <r>
    <n v="15771728"/>
    <s v="Mackenzie"/>
    <x v="2"/>
    <x v="1"/>
    <n v="41"/>
    <x v="0"/>
    <x v="3"/>
    <n v="104405.54"/>
    <x v="2"/>
    <x v="1"/>
    <n v="641"/>
    <x v="0"/>
    <x v="0"/>
    <x v="1"/>
    <n v="17384.21"/>
    <x v="1"/>
    <x v="3"/>
    <x v="1"/>
  </r>
  <r>
    <n v="15605113"/>
    <s v="Sutherland"/>
    <x v="0"/>
    <x v="0"/>
    <n v="27"/>
    <x v="1"/>
    <x v="1"/>
    <n v="133801.49"/>
    <x v="2"/>
    <x v="0"/>
    <n v="518"/>
    <x v="1"/>
    <x v="0"/>
    <x v="0"/>
    <n v="143315.57"/>
    <x v="1"/>
    <x v="2"/>
    <x v="0"/>
  </r>
  <r>
    <n v="15661945"/>
    <s v="Nicolay"/>
    <x v="1"/>
    <x v="0"/>
    <n v="40"/>
    <x v="0"/>
    <x v="4"/>
    <n v="0"/>
    <x v="0"/>
    <x v="1"/>
    <n v="623"/>
    <x v="0"/>
    <x v="0"/>
    <x v="1"/>
    <n v="31669.18"/>
    <x v="1"/>
    <x v="3"/>
    <x v="2"/>
  </r>
  <r>
    <n v="15783816"/>
    <s v="Lori"/>
    <x v="0"/>
    <x v="0"/>
    <n v="28"/>
    <x v="1"/>
    <x v="8"/>
    <n v="0"/>
    <x v="0"/>
    <x v="2"/>
    <n v="733"/>
    <x v="2"/>
    <x v="1"/>
    <x v="1"/>
    <n v="12761.16"/>
    <x v="1"/>
    <x v="3"/>
    <x v="2"/>
  </r>
  <r>
    <n v="15721207"/>
    <s v="Piazza"/>
    <x v="2"/>
    <x v="1"/>
    <n v="42"/>
    <x v="0"/>
    <x v="5"/>
    <n v="100047.33"/>
    <x v="2"/>
    <x v="0"/>
    <n v="625"/>
    <x v="0"/>
    <x v="0"/>
    <x v="1"/>
    <n v="93429.95"/>
    <x v="1"/>
    <x v="0"/>
    <x v="1"/>
  </r>
  <r>
    <n v="15764072"/>
    <s v="Somerville"/>
    <x v="0"/>
    <x v="0"/>
    <n v="31"/>
    <x v="0"/>
    <x v="1"/>
    <n v="109848.6"/>
    <x v="2"/>
    <x v="0"/>
    <n v="759"/>
    <x v="2"/>
    <x v="0"/>
    <x v="0"/>
    <n v="42012.55"/>
    <x v="1"/>
    <x v="3"/>
    <x v="0"/>
  </r>
  <r>
    <n v="15689412"/>
    <s v="Christie"/>
    <x v="0"/>
    <x v="0"/>
    <n v="32"/>
    <x v="0"/>
    <x v="3"/>
    <n v="127849.38"/>
    <x v="2"/>
    <x v="0"/>
    <n v="604"/>
    <x v="0"/>
    <x v="0"/>
    <x v="1"/>
    <n v="15798.7"/>
    <x v="1"/>
    <x v="3"/>
    <x v="1"/>
  </r>
  <r>
    <n v="15798385"/>
    <s v="Grave"/>
    <x v="1"/>
    <x v="0"/>
    <n v="46"/>
    <x v="0"/>
    <x v="6"/>
    <n v="0"/>
    <x v="0"/>
    <x v="2"/>
    <n v="512"/>
    <x v="1"/>
    <x v="0"/>
    <x v="0"/>
    <n v="56408.14"/>
    <x v="1"/>
    <x v="1"/>
    <x v="2"/>
  </r>
  <r>
    <n v="15775339"/>
    <s v="Lori"/>
    <x v="0"/>
    <x v="0"/>
    <n v="29"/>
    <x v="1"/>
    <x v="2"/>
    <n v="95947.76"/>
    <x v="1"/>
    <x v="0"/>
    <n v="520"/>
    <x v="1"/>
    <x v="0"/>
    <x v="1"/>
    <n v="4696.4399999999996"/>
    <x v="1"/>
    <x v="3"/>
    <x v="1"/>
  </r>
  <r>
    <n v="15585256"/>
    <s v="Iloerika"/>
    <x v="1"/>
    <x v="1"/>
    <n v="26"/>
    <x v="1"/>
    <x v="0"/>
    <n v="0"/>
    <x v="0"/>
    <x v="2"/>
    <n v="805"/>
    <x v="3"/>
    <x v="0"/>
    <x v="0"/>
    <n v="25042.1"/>
    <x v="1"/>
    <x v="3"/>
    <x v="0"/>
  </r>
  <r>
    <n v="15797329"/>
    <s v="Muir"/>
    <x v="0"/>
    <x v="1"/>
    <n v="43"/>
    <x v="0"/>
    <x v="4"/>
    <n v="137638.69"/>
    <x v="2"/>
    <x v="0"/>
    <n v="626"/>
    <x v="0"/>
    <x v="0"/>
    <x v="1"/>
    <n v="130442.08"/>
    <x v="0"/>
    <x v="2"/>
    <x v="2"/>
  </r>
  <r>
    <n v="15780220"/>
    <s v="Pauley"/>
    <x v="0"/>
    <x v="1"/>
    <n v="38"/>
    <x v="0"/>
    <x v="7"/>
    <n v="0"/>
    <x v="0"/>
    <x v="0"/>
    <n v="656"/>
    <x v="0"/>
    <x v="0"/>
    <x v="0"/>
    <n v="136521.82"/>
    <x v="1"/>
    <x v="2"/>
    <x v="3"/>
  </r>
  <r>
    <n v="15648951"/>
    <s v="Kao"/>
    <x v="1"/>
    <x v="1"/>
    <n v="41"/>
    <x v="0"/>
    <x v="3"/>
    <n v="0"/>
    <x v="0"/>
    <x v="2"/>
    <n v="785"/>
    <x v="3"/>
    <x v="0"/>
    <x v="0"/>
    <n v="199108.88"/>
    <x v="1"/>
    <x v="4"/>
    <x v="1"/>
  </r>
  <r>
    <n v="15752409"/>
    <s v="Grant"/>
    <x v="0"/>
    <x v="1"/>
    <n v="31"/>
    <x v="0"/>
    <x v="5"/>
    <n v="0"/>
    <x v="0"/>
    <x v="2"/>
    <n v="553"/>
    <x v="1"/>
    <x v="1"/>
    <x v="1"/>
    <n v="124596.63"/>
    <x v="1"/>
    <x v="0"/>
    <x v="1"/>
  </r>
  <r>
    <n v="15807524"/>
    <s v="Chukwuma"/>
    <x v="0"/>
    <x v="0"/>
    <n v="44"/>
    <x v="0"/>
    <x v="4"/>
    <n v="0"/>
    <x v="0"/>
    <x v="2"/>
    <n v="569"/>
    <x v="1"/>
    <x v="1"/>
    <x v="1"/>
    <n v="134394.78"/>
    <x v="1"/>
    <x v="2"/>
    <x v="2"/>
  </r>
  <r>
    <n v="15766649"/>
    <s v="Vincent"/>
    <x v="0"/>
    <x v="1"/>
    <n v="38"/>
    <x v="0"/>
    <x v="7"/>
    <n v="89416.99"/>
    <x v="1"/>
    <x v="0"/>
    <n v="670"/>
    <x v="2"/>
    <x v="1"/>
    <x v="1"/>
    <n v="144275.39000000001"/>
    <x v="1"/>
    <x v="2"/>
    <x v="3"/>
  </r>
  <r>
    <n v="15696812"/>
    <s v="Lazareva"/>
    <x v="1"/>
    <x v="1"/>
    <n v="42"/>
    <x v="0"/>
    <x v="5"/>
    <n v="0"/>
    <x v="0"/>
    <x v="2"/>
    <n v="586"/>
    <x v="1"/>
    <x v="0"/>
    <x v="0"/>
    <n v="123410.23"/>
    <x v="1"/>
    <x v="0"/>
    <x v="1"/>
  </r>
  <r>
    <n v="15581295"/>
    <s v="Ch'ien"/>
    <x v="1"/>
    <x v="0"/>
    <n v="45"/>
    <x v="0"/>
    <x v="1"/>
    <n v="0"/>
    <x v="0"/>
    <x v="0"/>
    <n v="617"/>
    <x v="0"/>
    <x v="0"/>
    <x v="1"/>
    <n v="143298.06"/>
    <x v="1"/>
    <x v="2"/>
    <x v="0"/>
  </r>
  <r>
    <n v="15663234"/>
    <s v="Bishop"/>
    <x v="0"/>
    <x v="0"/>
    <n v="60"/>
    <x v="2"/>
    <x v="3"/>
    <n v="143262.04"/>
    <x v="2"/>
    <x v="0"/>
    <n v="508"/>
    <x v="1"/>
    <x v="0"/>
    <x v="0"/>
    <n v="129562.74"/>
    <x v="1"/>
    <x v="0"/>
    <x v="1"/>
  </r>
  <r>
    <n v="15741417"/>
    <s v="Chibuzo"/>
    <x v="1"/>
    <x v="0"/>
    <n v="35"/>
    <x v="0"/>
    <x v="3"/>
    <n v="119656.45"/>
    <x v="2"/>
    <x v="2"/>
    <n v="624"/>
    <x v="0"/>
    <x v="0"/>
    <x v="0"/>
    <n v="4595.05"/>
    <x v="1"/>
    <x v="3"/>
    <x v="1"/>
  </r>
  <r>
    <n v="15695174"/>
    <s v="Chang"/>
    <x v="0"/>
    <x v="1"/>
    <n v="29"/>
    <x v="1"/>
    <x v="4"/>
    <n v="132954.64000000001"/>
    <x v="2"/>
    <x v="0"/>
    <n v="654"/>
    <x v="0"/>
    <x v="0"/>
    <x v="0"/>
    <n v="146715.07"/>
    <x v="1"/>
    <x v="2"/>
    <x v="2"/>
  </r>
  <r>
    <n v="15665168"/>
    <s v="Calabrese"/>
    <x v="2"/>
    <x v="0"/>
    <n v="44"/>
    <x v="0"/>
    <x v="6"/>
    <n v="105206.7"/>
    <x v="2"/>
    <x v="2"/>
    <n v="681"/>
    <x v="2"/>
    <x v="0"/>
    <x v="0"/>
    <n v="163558.35999999999"/>
    <x v="1"/>
    <x v="2"/>
    <x v="2"/>
  </r>
  <r>
    <n v="15601503"/>
    <s v="Tokaryev"/>
    <x v="1"/>
    <x v="1"/>
    <n v="28"/>
    <x v="1"/>
    <x v="4"/>
    <n v="0"/>
    <x v="0"/>
    <x v="2"/>
    <n v="578"/>
    <x v="1"/>
    <x v="1"/>
    <x v="1"/>
    <n v="6947.09"/>
    <x v="1"/>
    <x v="3"/>
    <x v="2"/>
  </r>
  <r>
    <n v="15706131"/>
    <s v="Logan"/>
    <x v="1"/>
    <x v="0"/>
    <n v="37"/>
    <x v="0"/>
    <x v="9"/>
    <n v="83061.259999999995"/>
    <x v="1"/>
    <x v="2"/>
    <n v="621"/>
    <x v="0"/>
    <x v="0"/>
    <x v="1"/>
    <n v="9170.5400000000009"/>
    <x v="1"/>
    <x v="3"/>
    <x v="3"/>
  </r>
  <r>
    <n v="15782758"/>
    <s v="Ozerova"/>
    <x v="0"/>
    <x v="1"/>
    <n v="40"/>
    <x v="0"/>
    <x v="8"/>
    <n v="147650.68"/>
    <x v="2"/>
    <x v="0"/>
    <n v="632"/>
    <x v="0"/>
    <x v="0"/>
    <x v="0"/>
    <n v="199674.83"/>
    <x v="1"/>
    <x v="4"/>
    <x v="2"/>
  </r>
  <r>
    <n v="15591091"/>
    <s v="Goering"/>
    <x v="0"/>
    <x v="1"/>
    <n v="44"/>
    <x v="0"/>
    <x v="8"/>
    <n v="73348.56"/>
    <x v="1"/>
    <x v="0"/>
    <n v="644"/>
    <x v="0"/>
    <x v="0"/>
    <x v="1"/>
    <n v="157166.79"/>
    <x v="0"/>
    <x v="2"/>
    <x v="2"/>
  </r>
  <r>
    <n v="15715877"/>
    <s v="Lo"/>
    <x v="0"/>
    <x v="1"/>
    <n v="28"/>
    <x v="1"/>
    <x v="0"/>
    <n v="0"/>
    <x v="0"/>
    <x v="2"/>
    <n v="821"/>
    <x v="3"/>
    <x v="0"/>
    <x v="1"/>
    <n v="46072.52"/>
    <x v="1"/>
    <x v="3"/>
    <x v="0"/>
  </r>
  <r>
    <n v="15756918"/>
    <s v="Simmons"/>
    <x v="0"/>
    <x v="0"/>
    <n v="38"/>
    <x v="0"/>
    <x v="0"/>
    <n v="0"/>
    <x v="0"/>
    <x v="2"/>
    <n v="754"/>
    <x v="2"/>
    <x v="1"/>
    <x v="1"/>
    <n v="3524.69"/>
    <x v="1"/>
    <x v="3"/>
    <x v="0"/>
  </r>
  <r>
    <n v="15746662"/>
    <s v="Maduabuchim"/>
    <x v="1"/>
    <x v="0"/>
    <n v="27"/>
    <x v="1"/>
    <x v="1"/>
    <n v="116320.68"/>
    <x v="2"/>
    <x v="0"/>
    <n v="568"/>
    <x v="1"/>
    <x v="1"/>
    <x v="0"/>
    <n v="45563.94"/>
    <x v="1"/>
    <x v="3"/>
    <x v="0"/>
  </r>
  <r>
    <n v="15626679"/>
    <s v="Linger"/>
    <x v="0"/>
    <x v="1"/>
    <n v="33"/>
    <x v="0"/>
    <x v="6"/>
    <n v="0"/>
    <x v="0"/>
    <x v="2"/>
    <n v="584"/>
    <x v="1"/>
    <x v="1"/>
    <x v="0"/>
    <n v="59103.13"/>
    <x v="1"/>
    <x v="1"/>
    <x v="2"/>
  </r>
  <r>
    <n v="15793343"/>
    <s v="Yeh"/>
    <x v="0"/>
    <x v="0"/>
    <n v="29"/>
    <x v="1"/>
    <x v="2"/>
    <n v="0"/>
    <x v="0"/>
    <x v="2"/>
    <n v="549"/>
    <x v="1"/>
    <x v="0"/>
    <x v="0"/>
    <n v="189558.44"/>
    <x v="1"/>
    <x v="4"/>
    <x v="1"/>
  </r>
  <r>
    <n v="15576774"/>
    <s v="Stevenson"/>
    <x v="0"/>
    <x v="0"/>
    <n v="38"/>
    <x v="0"/>
    <x v="3"/>
    <n v="0"/>
    <x v="0"/>
    <x v="2"/>
    <n v="729"/>
    <x v="2"/>
    <x v="1"/>
    <x v="1"/>
    <n v="45779.9"/>
    <x v="1"/>
    <x v="3"/>
    <x v="1"/>
  </r>
  <r>
    <n v="15801316"/>
    <s v="Ifeatu"/>
    <x v="0"/>
    <x v="1"/>
    <n v="61"/>
    <x v="2"/>
    <x v="2"/>
    <n v="66250.710000000006"/>
    <x v="1"/>
    <x v="0"/>
    <n v="523"/>
    <x v="1"/>
    <x v="0"/>
    <x v="0"/>
    <n v="21859.06"/>
    <x v="1"/>
    <x v="3"/>
    <x v="1"/>
  </r>
  <r>
    <n v="15800514"/>
    <s v="Kenechukwu"/>
    <x v="2"/>
    <x v="0"/>
    <n v="24"/>
    <x v="1"/>
    <x v="0"/>
    <n v="95675.62"/>
    <x v="1"/>
    <x v="2"/>
    <n v="477"/>
    <x v="4"/>
    <x v="1"/>
    <x v="1"/>
    <n v="162699.70000000001"/>
    <x v="0"/>
    <x v="2"/>
    <x v="0"/>
  </r>
  <r>
    <n v="15662232"/>
    <s v="Learmonth"/>
    <x v="2"/>
    <x v="1"/>
    <n v="42"/>
    <x v="0"/>
    <x v="0"/>
    <n v="92616.639999999999"/>
    <x v="1"/>
    <x v="2"/>
    <n v="675"/>
    <x v="2"/>
    <x v="0"/>
    <x v="1"/>
    <n v="8567.18"/>
    <x v="1"/>
    <x v="3"/>
    <x v="0"/>
  </r>
  <r>
    <n v="15737778"/>
    <s v="Dickson"/>
    <x v="1"/>
    <x v="0"/>
    <n v="41"/>
    <x v="0"/>
    <x v="4"/>
    <n v="0"/>
    <x v="0"/>
    <x v="0"/>
    <n v="782"/>
    <x v="3"/>
    <x v="0"/>
    <x v="1"/>
    <n v="132943.88"/>
    <x v="1"/>
    <x v="2"/>
    <x v="2"/>
  </r>
  <r>
    <n v="15782096"/>
    <s v="Volkova"/>
    <x v="1"/>
    <x v="0"/>
    <n v="36"/>
    <x v="0"/>
    <x v="5"/>
    <n v="0"/>
    <x v="0"/>
    <x v="0"/>
    <n v="616"/>
    <x v="0"/>
    <x v="0"/>
    <x v="0"/>
    <n v="12916.32"/>
    <x v="0"/>
    <x v="3"/>
    <x v="1"/>
  </r>
  <r>
    <n v="15783522"/>
    <s v="Mitchell"/>
    <x v="1"/>
    <x v="0"/>
    <n v="37"/>
    <x v="0"/>
    <x v="2"/>
    <n v="100565.94"/>
    <x v="2"/>
    <x v="0"/>
    <n v="738"/>
    <x v="2"/>
    <x v="0"/>
    <x v="0"/>
    <n v="128799.86"/>
    <x v="1"/>
    <x v="0"/>
    <x v="1"/>
  </r>
  <r>
    <n v="15785373"/>
    <s v="Wong"/>
    <x v="1"/>
    <x v="0"/>
    <n v="42"/>
    <x v="0"/>
    <x v="8"/>
    <n v="190305.78"/>
    <x v="2"/>
    <x v="0"/>
    <n v="717"/>
    <x v="2"/>
    <x v="0"/>
    <x v="1"/>
    <n v="99347.8"/>
    <x v="0"/>
    <x v="0"/>
    <x v="2"/>
  </r>
  <r>
    <n v="15756272"/>
    <s v="James"/>
    <x v="2"/>
    <x v="0"/>
    <n v="35"/>
    <x v="0"/>
    <x v="9"/>
    <n v="118536.4"/>
    <x v="2"/>
    <x v="0"/>
    <n v="526"/>
    <x v="1"/>
    <x v="0"/>
    <x v="1"/>
    <n v="40980.870000000003"/>
    <x v="0"/>
    <x v="3"/>
    <x v="3"/>
  </r>
  <r>
    <n v="15615245"/>
    <s v="Shao"/>
    <x v="0"/>
    <x v="1"/>
    <n v="19"/>
    <x v="1"/>
    <x v="8"/>
    <n v="127649.64"/>
    <x v="2"/>
    <x v="0"/>
    <n v="660"/>
    <x v="2"/>
    <x v="0"/>
    <x v="0"/>
    <n v="40368.65"/>
    <x v="1"/>
    <x v="3"/>
    <x v="2"/>
  </r>
  <r>
    <n v="15600174"/>
    <s v="Walton"/>
    <x v="0"/>
    <x v="1"/>
    <n v="35"/>
    <x v="0"/>
    <x v="3"/>
    <n v="165358.76999999999"/>
    <x v="2"/>
    <x v="0"/>
    <n v="525"/>
    <x v="1"/>
    <x v="1"/>
    <x v="0"/>
    <n v="94738.54"/>
    <x v="1"/>
    <x v="0"/>
    <x v="1"/>
  </r>
  <r>
    <n v="15752956"/>
    <s v="Stanley"/>
    <x v="1"/>
    <x v="1"/>
    <n v="29"/>
    <x v="1"/>
    <x v="5"/>
    <n v="0"/>
    <x v="0"/>
    <x v="2"/>
    <n v="629"/>
    <x v="0"/>
    <x v="0"/>
    <x v="0"/>
    <n v="88842.8"/>
    <x v="1"/>
    <x v="1"/>
    <x v="1"/>
  </r>
  <r>
    <n v="15644882"/>
    <s v="Watson"/>
    <x v="2"/>
    <x v="0"/>
    <n v="36"/>
    <x v="0"/>
    <x v="7"/>
    <n v="78249.53"/>
    <x v="1"/>
    <x v="0"/>
    <n v="616"/>
    <x v="0"/>
    <x v="0"/>
    <x v="1"/>
    <n v="136934.91"/>
    <x v="1"/>
    <x v="2"/>
    <x v="3"/>
  </r>
  <r>
    <n v="15766272"/>
    <s v="Folliero"/>
    <x v="2"/>
    <x v="0"/>
    <n v="61"/>
    <x v="2"/>
    <x v="10"/>
    <n v="125193.96"/>
    <x v="2"/>
    <x v="0"/>
    <n v="521"/>
    <x v="1"/>
    <x v="0"/>
    <x v="0"/>
    <n v="109356.53"/>
    <x v="1"/>
    <x v="0"/>
    <x v="0"/>
  </r>
  <r>
    <n v="15800620"/>
    <s v="Fitzgerald"/>
    <x v="0"/>
    <x v="0"/>
    <n v="29"/>
    <x v="1"/>
    <x v="9"/>
    <n v="0"/>
    <x v="0"/>
    <x v="2"/>
    <n v="691"/>
    <x v="2"/>
    <x v="1"/>
    <x v="1"/>
    <n v="199635.93"/>
    <x v="1"/>
    <x v="4"/>
    <x v="3"/>
  </r>
  <r>
    <n v="15569764"/>
    <s v="Garner"/>
    <x v="2"/>
    <x v="0"/>
    <n v="41"/>
    <x v="0"/>
    <x v="0"/>
    <n v="154007.21"/>
    <x v="2"/>
    <x v="0"/>
    <n v="687"/>
    <x v="2"/>
    <x v="0"/>
    <x v="1"/>
    <n v="158408.23000000001"/>
    <x v="1"/>
    <x v="2"/>
    <x v="0"/>
  </r>
  <r>
    <n v="15747458"/>
    <s v="Folliero"/>
    <x v="1"/>
    <x v="0"/>
    <n v="43"/>
    <x v="0"/>
    <x v="6"/>
    <n v="133214.88"/>
    <x v="2"/>
    <x v="2"/>
    <n v="677"/>
    <x v="2"/>
    <x v="0"/>
    <x v="0"/>
    <n v="95936.84"/>
    <x v="1"/>
    <x v="0"/>
    <x v="2"/>
  </r>
  <r>
    <n v="15573171"/>
    <s v="Liao"/>
    <x v="1"/>
    <x v="1"/>
    <n v="63"/>
    <x v="2"/>
    <x v="1"/>
    <n v="146202.93"/>
    <x v="2"/>
    <x v="0"/>
    <n v="695"/>
    <x v="2"/>
    <x v="0"/>
    <x v="0"/>
    <n v="126688.83"/>
    <x v="0"/>
    <x v="0"/>
    <x v="0"/>
  </r>
  <r>
    <n v="15736769"/>
    <s v="Lucchesi"/>
    <x v="0"/>
    <x v="0"/>
    <n v="27"/>
    <x v="1"/>
    <x v="9"/>
    <n v="0"/>
    <x v="0"/>
    <x v="2"/>
    <n v="663"/>
    <x v="2"/>
    <x v="0"/>
    <x v="1"/>
    <n v="150850.29"/>
    <x v="1"/>
    <x v="2"/>
    <x v="3"/>
  </r>
  <r>
    <n v="15763381"/>
    <s v="Chan"/>
    <x v="0"/>
    <x v="1"/>
    <n v="30"/>
    <x v="0"/>
    <x v="10"/>
    <n v="90963.49"/>
    <x v="1"/>
    <x v="0"/>
    <n v="496"/>
    <x v="4"/>
    <x v="1"/>
    <x v="0"/>
    <n v="27802"/>
    <x v="1"/>
    <x v="3"/>
    <x v="0"/>
  </r>
  <r>
    <n v="15814430"/>
    <s v="Ma"/>
    <x v="1"/>
    <x v="1"/>
    <n v="41"/>
    <x v="0"/>
    <x v="9"/>
    <n v="0"/>
    <x v="0"/>
    <x v="0"/>
    <n v="747"/>
    <x v="2"/>
    <x v="0"/>
    <x v="1"/>
    <n v="32430.94"/>
    <x v="0"/>
    <x v="3"/>
    <x v="3"/>
  </r>
  <r>
    <n v="15638607"/>
    <s v="Nwabugwu"/>
    <x v="0"/>
    <x v="0"/>
    <n v="52"/>
    <x v="0"/>
    <x v="0"/>
    <n v="0"/>
    <x v="0"/>
    <x v="0"/>
    <n v="546"/>
    <x v="1"/>
    <x v="0"/>
    <x v="1"/>
    <n v="137332.37"/>
    <x v="0"/>
    <x v="2"/>
    <x v="0"/>
  </r>
  <r>
    <n v="15737133"/>
    <s v="P'eng"/>
    <x v="1"/>
    <x v="1"/>
    <n v="68"/>
    <x v="2"/>
    <x v="4"/>
    <n v="114386.85"/>
    <x v="2"/>
    <x v="0"/>
    <n v="706"/>
    <x v="2"/>
    <x v="0"/>
    <x v="0"/>
    <n v="28601.68"/>
    <x v="1"/>
    <x v="3"/>
    <x v="2"/>
  </r>
  <r>
    <n v="15613945"/>
    <s v="Andrews"/>
    <x v="0"/>
    <x v="0"/>
    <n v="26"/>
    <x v="1"/>
    <x v="8"/>
    <n v="0"/>
    <x v="0"/>
    <x v="2"/>
    <n v="472"/>
    <x v="4"/>
    <x v="0"/>
    <x v="1"/>
    <n v="108411.66"/>
    <x v="1"/>
    <x v="0"/>
    <x v="2"/>
  </r>
  <r>
    <n v="15659937"/>
    <s v="Otutodilinna"/>
    <x v="0"/>
    <x v="0"/>
    <n v="40"/>
    <x v="0"/>
    <x v="3"/>
    <n v="0"/>
    <x v="0"/>
    <x v="2"/>
    <n v="703"/>
    <x v="2"/>
    <x v="1"/>
    <x v="0"/>
    <n v="122518.5"/>
    <x v="1"/>
    <x v="0"/>
    <x v="1"/>
  </r>
  <r>
    <n v="15765287"/>
    <s v="Grant"/>
    <x v="0"/>
    <x v="0"/>
    <n v="38"/>
    <x v="0"/>
    <x v="0"/>
    <n v="0"/>
    <x v="0"/>
    <x v="2"/>
    <n v="850"/>
    <x v="3"/>
    <x v="0"/>
    <x v="1"/>
    <n v="9015.07"/>
    <x v="1"/>
    <x v="3"/>
    <x v="0"/>
  </r>
  <r>
    <n v="15661723"/>
    <s v="Abramovich"/>
    <x v="1"/>
    <x v="1"/>
    <n v="71"/>
    <x v="2"/>
    <x v="4"/>
    <n v="137260.78"/>
    <x v="2"/>
    <x v="0"/>
    <n v="667"/>
    <x v="2"/>
    <x v="1"/>
    <x v="0"/>
    <n v="94433.08"/>
    <x v="0"/>
    <x v="0"/>
    <x v="2"/>
  </r>
  <r>
    <n v="15766064"/>
    <s v="Komarova"/>
    <x v="0"/>
    <x v="1"/>
    <n v="33"/>
    <x v="0"/>
    <x v="9"/>
    <n v="111060.05"/>
    <x v="2"/>
    <x v="2"/>
    <n v="559"/>
    <x v="1"/>
    <x v="0"/>
    <x v="1"/>
    <n v="110371.84"/>
    <x v="1"/>
    <x v="0"/>
    <x v="3"/>
  </r>
  <r>
    <n v="15649616"/>
    <s v="Otutodilichukwu"/>
    <x v="1"/>
    <x v="1"/>
    <n v="60"/>
    <x v="2"/>
    <x v="3"/>
    <n v="124447.73"/>
    <x v="2"/>
    <x v="0"/>
    <n v="636"/>
    <x v="0"/>
    <x v="0"/>
    <x v="0"/>
    <n v="141364.62"/>
    <x v="0"/>
    <x v="2"/>
    <x v="1"/>
  </r>
  <r>
    <n v="15719017"/>
    <s v="Donaldson"/>
    <x v="0"/>
    <x v="0"/>
    <n v="34"/>
    <x v="0"/>
    <x v="2"/>
    <n v="0"/>
    <x v="0"/>
    <x v="2"/>
    <n v="672"/>
    <x v="2"/>
    <x v="0"/>
    <x v="0"/>
    <n v="16245.25"/>
    <x v="1"/>
    <x v="3"/>
    <x v="1"/>
  </r>
  <r>
    <n v="15720919"/>
    <s v="Duggan"/>
    <x v="0"/>
    <x v="1"/>
    <n v="42"/>
    <x v="0"/>
    <x v="3"/>
    <n v="0"/>
    <x v="0"/>
    <x v="0"/>
    <n v="667"/>
    <x v="2"/>
    <x v="1"/>
    <x v="0"/>
    <n v="108348.94"/>
    <x v="0"/>
    <x v="0"/>
    <x v="1"/>
  </r>
  <r>
    <n v="15706706"/>
    <s v="Chinwendu"/>
    <x v="2"/>
    <x v="1"/>
    <n v="33"/>
    <x v="0"/>
    <x v="3"/>
    <n v="135310.41"/>
    <x v="2"/>
    <x v="2"/>
    <n v="648"/>
    <x v="0"/>
    <x v="1"/>
    <x v="0"/>
    <n v="171668.2"/>
    <x v="1"/>
    <x v="4"/>
    <x v="1"/>
  </r>
  <r>
    <n v="15709653"/>
    <s v="Hamilton"/>
    <x v="0"/>
    <x v="1"/>
    <n v="32"/>
    <x v="0"/>
    <x v="2"/>
    <n v="0"/>
    <x v="0"/>
    <x v="2"/>
    <n v="497"/>
    <x v="4"/>
    <x v="0"/>
    <x v="1"/>
    <n v="67364.42"/>
    <x v="1"/>
    <x v="1"/>
    <x v="1"/>
  </r>
  <r>
    <n v="15805104"/>
    <s v="Smith"/>
    <x v="0"/>
    <x v="0"/>
    <n v="73"/>
    <x v="2"/>
    <x v="5"/>
    <n v="0"/>
    <x v="0"/>
    <x v="2"/>
    <n v="743"/>
    <x v="2"/>
    <x v="1"/>
    <x v="0"/>
    <n v="107867.38"/>
    <x v="1"/>
    <x v="0"/>
    <x v="1"/>
  </r>
  <r>
    <n v="15622442"/>
    <s v="Mazzi"/>
    <x v="0"/>
    <x v="1"/>
    <n v="29"/>
    <x v="1"/>
    <x v="8"/>
    <n v="0"/>
    <x v="0"/>
    <x v="2"/>
    <n v="619"/>
    <x v="0"/>
    <x v="0"/>
    <x v="1"/>
    <n v="194310.1"/>
    <x v="1"/>
    <x v="4"/>
    <x v="2"/>
  </r>
  <r>
    <n v="15572801"/>
    <s v="Krischock"/>
    <x v="1"/>
    <x v="1"/>
    <n v="34"/>
    <x v="0"/>
    <x v="8"/>
    <n v="139393.19"/>
    <x v="2"/>
    <x v="2"/>
    <n v="639"/>
    <x v="0"/>
    <x v="1"/>
    <x v="1"/>
    <n v="33950.080000000002"/>
    <x v="1"/>
    <x v="3"/>
    <x v="2"/>
  </r>
  <r>
    <n v="15767598"/>
    <s v="Kent"/>
    <x v="1"/>
    <x v="1"/>
    <n v="28"/>
    <x v="1"/>
    <x v="2"/>
    <n v="0"/>
    <x v="0"/>
    <x v="2"/>
    <n v="540"/>
    <x v="1"/>
    <x v="1"/>
    <x v="1"/>
    <n v="197588.32"/>
    <x v="1"/>
    <x v="4"/>
    <x v="1"/>
  </r>
  <r>
    <n v="15757897"/>
    <s v="Binder"/>
    <x v="0"/>
    <x v="0"/>
    <n v="26"/>
    <x v="1"/>
    <x v="6"/>
    <n v="104258.8"/>
    <x v="2"/>
    <x v="0"/>
    <n v="766"/>
    <x v="2"/>
    <x v="0"/>
    <x v="0"/>
    <n v="428.23"/>
    <x v="1"/>
    <x v="3"/>
    <x v="2"/>
  </r>
  <r>
    <n v="15568104"/>
    <s v="Zubarev"/>
    <x v="0"/>
    <x v="0"/>
    <n v="26"/>
    <x v="1"/>
    <x v="5"/>
    <n v="0"/>
    <x v="0"/>
    <x v="2"/>
    <n v="749"/>
    <x v="2"/>
    <x v="1"/>
    <x v="0"/>
    <n v="34948.769999999997"/>
    <x v="1"/>
    <x v="3"/>
    <x v="1"/>
  </r>
  <r>
    <n v="15763414"/>
    <s v="Degtyarev"/>
    <x v="2"/>
    <x v="1"/>
    <n v="32"/>
    <x v="0"/>
    <x v="9"/>
    <n v="113447.01"/>
    <x v="2"/>
    <x v="0"/>
    <n v="655"/>
    <x v="0"/>
    <x v="0"/>
    <x v="1"/>
    <n v="82084.3"/>
    <x v="1"/>
    <x v="1"/>
    <x v="3"/>
  </r>
  <r>
    <n v="15732265"/>
    <s v="Obialo"/>
    <x v="0"/>
    <x v="1"/>
    <n v="33"/>
    <x v="0"/>
    <x v="9"/>
    <n v="0"/>
    <x v="0"/>
    <x v="2"/>
    <n v="630"/>
    <x v="0"/>
    <x v="0"/>
    <x v="1"/>
    <n v="64804.59"/>
    <x v="1"/>
    <x v="1"/>
    <x v="3"/>
  </r>
  <r>
    <n v="15621974"/>
    <s v="Davydova"/>
    <x v="2"/>
    <x v="0"/>
    <n v="33"/>
    <x v="0"/>
    <x v="4"/>
    <n v="111063.73"/>
    <x v="2"/>
    <x v="2"/>
    <n v="778"/>
    <x v="2"/>
    <x v="0"/>
    <x v="1"/>
    <n v="83556.649999999994"/>
    <x v="1"/>
    <x v="1"/>
    <x v="2"/>
  </r>
  <r>
    <n v="15803947"/>
    <s v="Teng"/>
    <x v="2"/>
    <x v="0"/>
    <n v="30"/>
    <x v="0"/>
    <x v="5"/>
    <n v="161378.01999999999"/>
    <x v="2"/>
    <x v="0"/>
    <n v="757"/>
    <x v="2"/>
    <x v="1"/>
    <x v="1"/>
    <n v="71926.28"/>
    <x v="0"/>
    <x v="1"/>
    <x v="1"/>
  </r>
  <r>
    <n v="15720706"/>
    <s v="Hsing"/>
    <x v="1"/>
    <x v="0"/>
    <n v="39"/>
    <x v="0"/>
    <x v="0"/>
    <n v="82766.429999999993"/>
    <x v="1"/>
    <x v="0"/>
    <n v="529"/>
    <x v="1"/>
    <x v="0"/>
    <x v="0"/>
    <n v="122925.44"/>
    <x v="1"/>
    <x v="0"/>
    <x v="0"/>
  </r>
  <r>
    <n v="15759290"/>
    <s v="Coleman"/>
    <x v="1"/>
    <x v="1"/>
    <n v="29"/>
    <x v="1"/>
    <x v="9"/>
    <n v="0"/>
    <x v="0"/>
    <x v="2"/>
    <n v="620"/>
    <x v="0"/>
    <x v="0"/>
    <x v="1"/>
    <n v="13133.88"/>
    <x v="1"/>
    <x v="3"/>
    <x v="3"/>
  </r>
  <r>
    <n v="15651664"/>
    <s v="Wilder"/>
    <x v="0"/>
    <x v="0"/>
    <n v="61"/>
    <x v="2"/>
    <x v="1"/>
    <n v="104267.7"/>
    <x v="2"/>
    <x v="0"/>
    <n v="615"/>
    <x v="0"/>
    <x v="0"/>
    <x v="1"/>
    <n v="62845.64"/>
    <x v="0"/>
    <x v="1"/>
    <x v="0"/>
  </r>
  <r>
    <n v="15795132"/>
    <s v="Molineux"/>
    <x v="0"/>
    <x v="0"/>
    <n v="25"/>
    <x v="1"/>
    <x v="6"/>
    <n v="91718.8"/>
    <x v="1"/>
    <x v="0"/>
    <n v="735"/>
    <x v="2"/>
    <x v="1"/>
    <x v="1"/>
    <n v="28411.23"/>
    <x v="1"/>
    <x v="3"/>
    <x v="2"/>
  </r>
  <r>
    <n v="15811565"/>
    <s v="Cocci"/>
    <x v="1"/>
    <x v="0"/>
    <n v="47"/>
    <x v="0"/>
    <x v="6"/>
    <n v="63488.7"/>
    <x v="1"/>
    <x v="0"/>
    <n v="705"/>
    <x v="2"/>
    <x v="1"/>
    <x v="0"/>
    <n v="28640.92"/>
    <x v="0"/>
    <x v="3"/>
    <x v="2"/>
  </r>
  <r>
    <n v="15713774"/>
    <s v="Chikwendu"/>
    <x v="1"/>
    <x v="0"/>
    <n v="46"/>
    <x v="0"/>
    <x v="5"/>
    <n v="12459.19"/>
    <x v="1"/>
    <x v="0"/>
    <n v="644"/>
    <x v="0"/>
    <x v="1"/>
    <x v="1"/>
    <n v="156787.34"/>
    <x v="0"/>
    <x v="2"/>
    <x v="1"/>
  </r>
  <r>
    <n v="15691840"/>
    <s v="Fraser"/>
    <x v="2"/>
    <x v="0"/>
    <n v="37"/>
    <x v="0"/>
    <x v="5"/>
    <n v="159863.9"/>
    <x v="2"/>
    <x v="2"/>
    <n v="505"/>
    <x v="1"/>
    <x v="1"/>
    <x v="0"/>
    <n v="125307.87"/>
    <x v="1"/>
    <x v="0"/>
    <x v="1"/>
  </r>
  <r>
    <n v="15682021"/>
    <s v="Lai"/>
    <x v="2"/>
    <x v="1"/>
    <n v="23"/>
    <x v="1"/>
    <x v="5"/>
    <n v="104592.55"/>
    <x v="2"/>
    <x v="2"/>
    <n v="471"/>
    <x v="4"/>
    <x v="0"/>
    <x v="1"/>
    <n v="131736.23000000001"/>
    <x v="1"/>
    <x v="2"/>
    <x v="1"/>
  </r>
  <r>
    <n v="15612931"/>
    <s v="Korovin"/>
    <x v="1"/>
    <x v="0"/>
    <n v="50"/>
    <x v="0"/>
    <x v="4"/>
    <n v="132088.59"/>
    <x v="2"/>
    <x v="0"/>
    <n v="722"/>
    <x v="2"/>
    <x v="0"/>
    <x v="0"/>
    <n v="128262.14"/>
    <x v="1"/>
    <x v="0"/>
    <x v="2"/>
  </r>
  <r>
    <n v="15676707"/>
    <s v="Sidorov"/>
    <x v="1"/>
    <x v="0"/>
    <n v="39"/>
    <x v="0"/>
    <x v="4"/>
    <n v="0"/>
    <x v="0"/>
    <x v="2"/>
    <n v="577"/>
    <x v="1"/>
    <x v="0"/>
    <x v="1"/>
    <n v="91366.42"/>
    <x v="1"/>
    <x v="0"/>
    <x v="2"/>
  </r>
  <r>
    <n v="15601383"/>
    <s v="Ibrahimova"/>
    <x v="1"/>
    <x v="1"/>
    <n v="44"/>
    <x v="0"/>
    <x v="8"/>
    <n v="120654.68"/>
    <x v="2"/>
    <x v="0"/>
    <n v="744"/>
    <x v="2"/>
    <x v="0"/>
    <x v="1"/>
    <n v="82290.81"/>
    <x v="1"/>
    <x v="1"/>
    <x v="2"/>
  </r>
  <r>
    <n v="15662662"/>
    <s v="Duigan"/>
    <x v="0"/>
    <x v="0"/>
    <n v="30"/>
    <x v="0"/>
    <x v="5"/>
    <n v="0"/>
    <x v="0"/>
    <x v="2"/>
    <n v="573"/>
    <x v="1"/>
    <x v="0"/>
    <x v="1"/>
    <n v="66190.210000000006"/>
    <x v="1"/>
    <x v="1"/>
    <x v="1"/>
  </r>
  <r>
    <n v="15752694"/>
    <s v="Taylor"/>
    <x v="0"/>
    <x v="0"/>
    <n v="32"/>
    <x v="0"/>
    <x v="4"/>
    <n v="83772.95"/>
    <x v="1"/>
    <x v="0"/>
    <n v="653"/>
    <x v="0"/>
    <x v="1"/>
    <x v="0"/>
    <n v="23920.65"/>
    <x v="1"/>
    <x v="3"/>
    <x v="2"/>
  </r>
  <r>
    <n v="15590683"/>
    <s v="Donaldson"/>
    <x v="0"/>
    <x v="0"/>
    <n v="31"/>
    <x v="0"/>
    <x v="5"/>
    <n v="172325.67"/>
    <x v="2"/>
    <x v="0"/>
    <n v="660"/>
    <x v="2"/>
    <x v="1"/>
    <x v="0"/>
    <n v="45438.38"/>
    <x v="1"/>
    <x v="3"/>
    <x v="1"/>
  </r>
  <r>
    <n v="15773591"/>
    <s v="Jobson"/>
    <x v="0"/>
    <x v="1"/>
    <n v="46"/>
    <x v="0"/>
    <x v="3"/>
    <n v="117685.31"/>
    <x v="2"/>
    <x v="2"/>
    <n v="787"/>
    <x v="3"/>
    <x v="0"/>
    <x v="0"/>
    <n v="93360.35"/>
    <x v="1"/>
    <x v="0"/>
    <x v="1"/>
  </r>
  <r>
    <n v="15723620"/>
    <s v="Lu"/>
    <x v="0"/>
    <x v="1"/>
    <n v="41"/>
    <x v="0"/>
    <x v="3"/>
    <n v="0"/>
    <x v="0"/>
    <x v="2"/>
    <n v="617"/>
    <x v="0"/>
    <x v="1"/>
    <x v="0"/>
    <n v="14496.67"/>
    <x v="1"/>
    <x v="3"/>
    <x v="1"/>
  </r>
  <r>
    <n v="15671779"/>
    <s v="Nebechi"/>
    <x v="0"/>
    <x v="1"/>
    <n v="39"/>
    <x v="0"/>
    <x v="8"/>
    <n v="0"/>
    <x v="0"/>
    <x v="2"/>
    <n v="567"/>
    <x v="1"/>
    <x v="1"/>
    <x v="1"/>
    <n v="168521.72"/>
    <x v="1"/>
    <x v="2"/>
    <x v="2"/>
  </r>
  <r>
    <n v="15672966"/>
    <s v="Cross"/>
    <x v="1"/>
    <x v="0"/>
    <n v="64"/>
    <x v="2"/>
    <x v="9"/>
    <n v="0"/>
    <x v="0"/>
    <x v="2"/>
    <n v="682"/>
    <x v="2"/>
    <x v="0"/>
    <x v="0"/>
    <n v="103318.44"/>
    <x v="1"/>
    <x v="0"/>
    <x v="3"/>
  </r>
  <r>
    <n v="15624667"/>
    <s v="Wallace"/>
    <x v="0"/>
    <x v="1"/>
    <n v="35"/>
    <x v="0"/>
    <x v="5"/>
    <n v="135871.5"/>
    <x v="2"/>
    <x v="0"/>
    <n v="684"/>
    <x v="2"/>
    <x v="0"/>
    <x v="0"/>
    <n v="87219.41"/>
    <x v="1"/>
    <x v="1"/>
    <x v="1"/>
  </r>
  <r>
    <n v="15812888"/>
    <s v="Perreault"/>
    <x v="0"/>
    <x v="1"/>
    <n v="41"/>
    <x v="0"/>
    <x v="6"/>
    <n v="0"/>
    <x v="0"/>
    <x v="3"/>
    <n v="447"/>
    <x v="4"/>
    <x v="0"/>
    <x v="0"/>
    <n v="197490.39"/>
    <x v="0"/>
    <x v="4"/>
    <x v="2"/>
  </r>
  <r>
    <n v="15724154"/>
    <s v="Manna"/>
    <x v="2"/>
    <x v="0"/>
    <n v="49"/>
    <x v="0"/>
    <x v="4"/>
    <n v="128504.76"/>
    <x v="2"/>
    <x v="0"/>
    <n v="625"/>
    <x v="0"/>
    <x v="0"/>
    <x v="1"/>
    <n v="126812.63"/>
    <x v="0"/>
    <x v="0"/>
    <x v="2"/>
  </r>
  <r>
    <n v="15749540"/>
    <s v="Hsiung"/>
    <x v="0"/>
    <x v="1"/>
    <n v="36"/>
    <x v="0"/>
    <x v="3"/>
    <n v="0"/>
    <x v="0"/>
    <x v="2"/>
    <n v="585"/>
    <x v="1"/>
    <x v="0"/>
    <x v="1"/>
    <n v="94283.09"/>
    <x v="1"/>
    <x v="0"/>
    <x v="1"/>
  </r>
  <r>
    <n v="15621063"/>
    <s v="Gibbons"/>
    <x v="0"/>
    <x v="0"/>
    <n v="42"/>
    <x v="0"/>
    <x v="2"/>
    <n v="56228.25"/>
    <x v="1"/>
    <x v="0"/>
    <n v="516"/>
    <x v="1"/>
    <x v="0"/>
    <x v="1"/>
    <n v="46857.52"/>
    <x v="1"/>
    <x v="3"/>
    <x v="1"/>
  </r>
  <r>
    <n v="15661626"/>
    <s v="Algeranoff"/>
    <x v="2"/>
    <x v="0"/>
    <n v="45"/>
    <x v="0"/>
    <x v="5"/>
    <n v="98792.4"/>
    <x v="1"/>
    <x v="0"/>
    <n v="732"/>
    <x v="2"/>
    <x v="0"/>
    <x v="1"/>
    <n v="81491.7"/>
    <x v="0"/>
    <x v="1"/>
    <x v="1"/>
  </r>
  <r>
    <n v="15698703"/>
    <s v="Doherty"/>
    <x v="2"/>
    <x v="1"/>
    <n v="40"/>
    <x v="0"/>
    <x v="8"/>
    <n v="181768.32000000001"/>
    <x v="2"/>
    <x v="2"/>
    <n v="628"/>
    <x v="0"/>
    <x v="0"/>
    <x v="0"/>
    <n v="129107.97"/>
    <x v="1"/>
    <x v="0"/>
    <x v="2"/>
  </r>
  <r>
    <n v="15801431"/>
    <s v="Rowe"/>
    <x v="1"/>
    <x v="0"/>
    <n v="48"/>
    <x v="0"/>
    <x v="9"/>
    <n v="101198.01"/>
    <x v="2"/>
    <x v="0"/>
    <n v="682"/>
    <x v="2"/>
    <x v="0"/>
    <x v="0"/>
    <n v="49732.9"/>
    <x v="1"/>
    <x v="3"/>
    <x v="3"/>
  </r>
  <r>
    <n v="15649451"/>
    <s v="Yates"/>
    <x v="0"/>
    <x v="1"/>
    <n v="25"/>
    <x v="1"/>
    <x v="9"/>
    <n v="0"/>
    <x v="0"/>
    <x v="2"/>
    <n v="746"/>
    <x v="2"/>
    <x v="1"/>
    <x v="0"/>
    <n v="88728.47"/>
    <x v="1"/>
    <x v="1"/>
    <x v="3"/>
  </r>
  <r>
    <n v="15626156"/>
    <s v="Galloway"/>
    <x v="0"/>
    <x v="0"/>
    <n v="60"/>
    <x v="2"/>
    <x v="6"/>
    <n v="0"/>
    <x v="0"/>
    <x v="2"/>
    <n v="655"/>
    <x v="0"/>
    <x v="0"/>
    <x v="0"/>
    <n v="86981.45"/>
    <x v="1"/>
    <x v="1"/>
    <x v="2"/>
  </r>
  <r>
    <n v="15606158"/>
    <s v="Genovese"/>
    <x v="0"/>
    <x v="0"/>
    <n v="39"/>
    <x v="0"/>
    <x v="9"/>
    <n v="0"/>
    <x v="0"/>
    <x v="0"/>
    <n v="644"/>
    <x v="0"/>
    <x v="0"/>
    <x v="1"/>
    <n v="3740.93"/>
    <x v="1"/>
    <x v="3"/>
    <x v="3"/>
  </r>
  <r>
    <n v="15589496"/>
    <s v="Arrington"/>
    <x v="0"/>
    <x v="1"/>
    <n v="34"/>
    <x v="0"/>
    <x v="8"/>
    <n v="139064.06"/>
    <x v="2"/>
    <x v="2"/>
    <n v="778"/>
    <x v="2"/>
    <x v="1"/>
    <x v="1"/>
    <n v="67949.320000000007"/>
    <x v="1"/>
    <x v="1"/>
    <x v="2"/>
  </r>
  <r>
    <n v="15730345"/>
    <s v="Miah"/>
    <x v="0"/>
    <x v="0"/>
    <n v="35"/>
    <x v="0"/>
    <x v="0"/>
    <n v="104508.1"/>
    <x v="2"/>
    <x v="0"/>
    <n v="617"/>
    <x v="0"/>
    <x v="0"/>
    <x v="0"/>
    <n v="147636.46"/>
    <x v="1"/>
    <x v="2"/>
    <x v="0"/>
  </r>
  <r>
    <n v="15572038"/>
    <s v="Chijindum"/>
    <x v="2"/>
    <x v="1"/>
    <n v="35"/>
    <x v="0"/>
    <x v="9"/>
    <n v="113948.58"/>
    <x v="2"/>
    <x v="0"/>
    <n v="660"/>
    <x v="2"/>
    <x v="0"/>
    <x v="1"/>
    <n v="188891.96"/>
    <x v="0"/>
    <x v="4"/>
    <x v="3"/>
  </r>
  <r>
    <n v="15643439"/>
    <s v="Ferguson"/>
    <x v="0"/>
    <x v="1"/>
    <n v="47"/>
    <x v="0"/>
    <x v="7"/>
    <n v="0"/>
    <x v="0"/>
    <x v="2"/>
    <n v="537"/>
    <x v="1"/>
    <x v="1"/>
    <x v="0"/>
    <n v="25482.62"/>
    <x v="1"/>
    <x v="3"/>
    <x v="3"/>
  </r>
  <r>
    <n v="15604158"/>
    <s v="Smith"/>
    <x v="0"/>
    <x v="0"/>
    <n v="39"/>
    <x v="0"/>
    <x v="7"/>
    <n v="0"/>
    <x v="0"/>
    <x v="2"/>
    <n v="554"/>
    <x v="1"/>
    <x v="0"/>
    <x v="0"/>
    <n v="18391.93"/>
    <x v="1"/>
    <x v="3"/>
    <x v="3"/>
  </r>
  <r>
    <n v="15657396"/>
    <s v="Marshall"/>
    <x v="0"/>
    <x v="1"/>
    <n v="31"/>
    <x v="0"/>
    <x v="9"/>
    <n v="0"/>
    <x v="0"/>
    <x v="2"/>
    <n v="806"/>
    <x v="3"/>
    <x v="1"/>
    <x v="0"/>
    <n v="140168.35999999999"/>
    <x v="1"/>
    <x v="2"/>
    <x v="3"/>
  </r>
  <r>
    <n v="15709478"/>
    <s v="P'an"/>
    <x v="2"/>
    <x v="1"/>
    <n v="37"/>
    <x v="0"/>
    <x v="1"/>
    <n v="117524.72"/>
    <x v="2"/>
    <x v="2"/>
    <n v="611"/>
    <x v="0"/>
    <x v="1"/>
    <x v="0"/>
    <n v="161064.29"/>
    <x v="1"/>
    <x v="2"/>
    <x v="0"/>
  </r>
  <r>
    <n v="15628824"/>
    <s v="Burton"/>
    <x v="0"/>
    <x v="0"/>
    <n v="37"/>
    <x v="0"/>
    <x v="8"/>
    <n v="160389.82"/>
    <x v="2"/>
    <x v="0"/>
    <n v="665"/>
    <x v="2"/>
    <x v="1"/>
    <x v="0"/>
    <n v="183542.08"/>
    <x v="1"/>
    <x v="4"/>
    <x v="2"/>
  </r>
  <r>
    <n v="15814519"/>
    <s v="Kamdibe"/>
    <x v="0"/>
    <x v="0"/>
    <n v="37"/>
    <x v="0"/>
    <x v="3"/>
    <n v="0"/>
    <x v="0"/>
    <x v="2"/>
    <n v="648"/>
    <x v="0"/>
    <x v="0"/>
    <x v="1"/>
    <n v="194238.92"/>
    <x v="1"/>
    <x v="4"/>
    <x v="1"/>
  </r>
  <r>
    <n v="15636520"/>
    <s v="Milani"/>
    <x v="0"/>
    <x v="1"/>
    <n v="27"/>
    <x v="1"/>
    <x v="1"/>
    <n v="125547.53"/>
    <x v="2"/>
    <x v="0"/>
    <n v="692"/>
    <x v="2"/>
    <x v="1"/>
    <x v="1"/>
    <n v="7900.46"/>
    <x v="1"/>
    <x v="3"/>
    <x v="0"/>
  </r>
  <r>
    <n v="15794414"/>
    <s v="Forbes"/>
    <x v="1"/>
    <x v="1"/>
    <n v="46"/>
    <x v="0"/>
    <x v="5"/>
    <n v="92783.679999999993"/>
    <x v="1"/>
    <x v="0"/>
    <n v="507"/>
    <x v="1"/>
    <x v="0"/>
    <x v="0"/>
    <n v="51424.29"/>
    <x v="1"/>
    <x v="1"/>
    <x v="1"/>
  </r>
  <r>
    <n v="15643671"/>
    <s v="Chiekwugo"/>
    <x v="2"/>
    <x v="1"/>
    <n v="49"/>
    <x v="0"/>
    <x v="8"/>
    <n v="97036.22"/>
    <x v="1"/>
    <x v="2"/>
    <n v="696"/>
    <x v="2"/>
    <x v="0"/>
    <x v="1"/>
    <n v="152450.84"/>
    <x v="0"/>
    <x v="2"/>
    <x v="2"/>
  </r>
  <r>
    <n v="15700650"/>
    <s v="Cousens"/>
    <x v="0"/>
    <x v="1"/>
    <n v="34"/>
    <x v="0"/>
    <x v="6"/>
    <n v="0"/>
    <x v="0"/>
    <x v="2"/>
    <n v="681"/>
    <x v="2"/>
    <x v="1"/>
    <x v="1"/>
    <n v="55816.2"/>
    <x v="1"/>
    <x v="1"/>
    <x v="2"/>
  </r>
  <r>
    <n v="15680224"/>
    <s v="Ross"/>
    <x v="0"/>
    <x v="0"/>
    <n v="26"/>
    <x v="1"/>
    <x v="5"/>
    <n v="0"/>
    <x v="0"/>
    <x v="2"/>
    <n v="687"/>
    <x v="2"/>
    <x v="0"/>
    <x v="0"/>
    <n v="32909.129999999997"/>
    <x v="1"/>
    <x v="3"/>
    <x v="1"/>
  </r>
  <r>
    <n v="15784286"/>
    <s v="Wood"/>
    <x v="1"/>
    <x v="1"/>
    <n v="40"/>
    <x v="0"/>
    <x v="8"/>
    <n v="102145.13"/>
    <x v="2"/>
    <x v="0"/>
    <n v="641"/>
    <x v="0"/>
    <x v="0"/>
    <x v="0"/>
    <n v="100637.07"/>
    <x v="1"/>
    <x v="0"/>
    <x v="2"/>
  </r>
  <r>
    <n v="15693996"/>
    <s v="Hawks"/>
    <x v="0"/>
    <x v="0"/>
    <n v="33"/>
    <x v="0"/>
    <x v="1"/>
    <n v="113452.66"/>
    <x v="2"/>
    <x v="0"/>
    <n v="507"/>
    <x v="1"/>
    <x v="1"/>
    <x v="1"/>
    <n v="142911.99"/>
    <x v="1"/>
    <x v="2"/>
    <x v="0"/>
  </r>
  <r>
    <n v="15764343"/>
    <s v="T'ien"/>
    <x v="1"/>
    <x v="0"/>
    <n v="46"/>
    <x v="0"/>
    <x v="2"/>
    <n v="155681.72"/>
    <x v="2"/>
    <x v="0"/>
    <n v="688"/>
    <x v="2"/>
    <x v="0"/>
    <x v="1"/>
    <n v="26287.21"/>
    <x v="1"/>
    <x v="3"/>
    <x v="1"/>
  </r>
  <r>
    <n v="15704168"/>
    <s v="Ting"/>
    <x v="2"/>
    <x v="1"/>
    <n v="38"/>
    <x v="0"/>
    <x v="2"/>
    <n v="127475.24"/>
    <x v="2"/>
    <x v="0"/>
    <n v="535"/>
    <x v="1"/>
    <x v="1"/>
    <x v="1"/>
    <n v="60775.76"/>
    <x v="0"/>
    <x v="1"/>
    <x v="1"/>
  </r>
  <r>
    <n v="15680197"/>
    <s v="Thynne"/>
    <x v="0"/>
    <x v="1"/>
    <n v="41"/>
    <x v="0"/>
    <x v="7"/>
    <n v="0"/>
    <x v="0"/>
    <x v="2"/>
    <n v="701"/>
    <x v="2"/>
    <x v="0"/>
    <x v="0"/>
    <n v="146257.76999999999"/>
    <x v="1"/>
    <x v="2"/>
    <x v="3"/>
  </r>
  <r>
    <n v="15633729"/>
    <s v="Wang"/>
    <x v="0"/>
    <x v="1"/>
    <n v="43"/>
    <x v="0"/>
    <x v="7"/>
    <n v="112751.13"/>
    <x v="2"/>
    <x v="0"/>
    <n v="488"/>
    <x v="4"/>
    <x v="0"/>
    <x v="0"/>
    <n v="28332"/>
    <x v="1"/>
    <x v="3"/>
    <x v="3"/>
  </r>
  <r>
    <n v="15577683"/>
    <s v="Maclean"/>
    <x v="0"/>
    <x v="0"/>
    <n v="29"/>
    <x v="1"/>
    <x v="4"/>
    <n v="0"/>
    <x v="0"/>
    <x v="2"/>
    <n v="539"/>
    <x v="1"/>
    <x v="0"/>
    <x v="0"/>
    <n v="100919.19"/>
    <x v="1"/>
    <x v="0"/>
    <x v="2"/>
  </r>
  <r>
    <n v="15800746"/>
    <s v="Watson"/>
    <x v="0"/>
    <x v="1"/>
    <n v="45"/>
    <x v="0"/>
    <x v="3"/>
    <n v="144889.18"/>
    <x v="2"/>
    <x v="0"/>
    <n v="674"/>
    <x v="2"/>
    <x v="0"/>
    <x v="0"/>
    <n v="102591.9"/>
    <x v="0"/>
    <x v="0"/>
    <x v="1"/>
  </r>
  <r>
    <n v="15788686"/>
    <s v="Gibson"/>
    <x v="1"/>
    <x v="1"/>
    <n v="40"/>
    <x v="0"/>
    <x v="2"/>
    <n v="0"/>
    <x v="0"/>
    <x v="2"/>
    <n v="538"/>
    <x v="1"/>
    <x v="0"/>
    <x v="0"/>
    <n v="25554.400000000001"/>
    <x v="1"/>
    <x v="3"/>
    <x v="1"/>
  </r>
  <r>
    <n v="15742798"/>
    <s v="French"/>
    <x v="0"/>
    <x v="0"/>
    <n v="22"/>
    <x v="1"/>
    <x v="3"/>
    <n v="150126.44"/>
    <x v="2"/>
    <x v="0"/>
    <n v="829"/>
    <x v="3"/>
    <x v="0"/>
    <x v="1"/>
    <n v="152107.93"/>
    <x v="0"/>
    <x v="2"/>
    <x v="1"/>
  </r>
  <r>
    <n v="15596647"/>
    <s v="Henderson"/>
    <x v="0"/>
    <x v="1"/>
    <n v="54"/>
    <x v="0"/>
    <x v="2"/>
    <n v="69712.740000000005"/>
    <x v="1"/>
    <x v="0"/>
    <n v="768"/>
    <x v="2"/>
    <x v="0"/>
    <x v="0"/>
    <n v="69381.05"/>
    <x v="1"/>
    <x v="1"/>
    <x v="1"/>
  </r>
  <r>
    <n v="15756070"/>
    <s v="Greenwood"/>
    <x v="1"/>
    <x v="0"/>
    <n v="44"/>
    <x v="0"/>
    <x v="4"/>
    <n v="0"/>
    <x v="0"/>
    <x v="2"/>
    <n v="585"/>
    <x v="1"/>
    <x v="1"/>
    <x v="0"/>
    <n v="101728.46"/>
    <x v="1"/>
    <x v="0"/>
    <x v="2"/>
  </r>
  <r>
    <n v="15775116"/>
    <s v="Anderson"/>
    <x v="0"/>
    <x v="1"/>
    <n v="31"/>
    <x v="0"/>
    <x v="6"/>
    <n v="0"/>
    <x v="0"/>
    <x v="2"/>
    <n v="581"/>
    <x v="1"/>
    <x v="1"/>
    <x v="1"/>
    <n v="89040.61"/>
    <x v="1"/>
    <x v="1"/>
    <x v="2"/>
  </r>
  <r>
    <n v="15575428"/>
    <s v="Mistry"/>
    <x v="2"/>
    <x v="0"/>
    <n v="35"/>
    <x v="0"/>
    <x v="0"/>
    <n v="117438.92"/>
    <x v="2"/>
    <x v="2"/>
    <n v="682"/>
    <x v="2"/>
    <x v="0"/>
    <x v="0"/>
    <n v="16910.98"/>
    <x v="1"/>
    <x v="3"/>
    <x v="0"/>
  </r>
  <r>
    <n v="15654074"/>
    <s v="Tuan"/>
    <x v="0"/>
    <x v="1"/>
    <n v="38"/>
    <x v="0"/>
    <x v="2"/>
    <n v="119315.75"/>
    <x v="2"/>
    <x v="0"/>
    <n v="653"/>
    <x v="0"/>
    <x v="0"/>
    <x v="1"/>
    <n v="150468.35"/>
    <x v="1"/>
    <x v="2"/>
    <x v="1"/>
  </r>
  <r>
    <n v="15695872"/>
    <s v="Fiorentini"/>
    <x v="0"/>
    <x v="0"/>
    <n v="30"/>
    <x v="0"/>
    <x v="1"/>
    <n v="89571.59"/>
    <x v="1"/>
    <x v="0"/>
    <n v="712"/>
    <x v="2"/>
    <x v="0"/>
    <x v="0"/>
    <n v="177613.19"/>
    <x v="1"/>
    <x v="4"/>
    <x v="0"/>
  </r>
  <r>
    <n v="15568885"/>
    <s v="Scott"/>
    <x v="2"/>
    <x v="0"/>
    <n v="34"/>
    <x v="0"/>
    <x v="2"/>
    <n v="102251.57"/>
    <x v="2"/>
    <x v="0"/>
    <n v="620"/>
    <x v="0"/>
    <x v="0"/>
    <x v="1"/>
    <n v="120672.09"/>
    <x v="1"/>
    <x v="0"/>
    <x v="1"/>
  </r>
  <r>
    <n v="15725036"/>
    <s v="Jideofor"/>
    <x v="0"/>
    <x v="1"/>
    <n v="42"/>
    <x v="0"/>
    <x v="9"/>
    <n v="118546.71"/>
    <x v="2"/>
    <x v="0"/>
    <n v="709"/>
    <x v="2"/>
    <x v="1"/>
    <x v="0"/>
    <n v="77142.850000000006"/>
    <x v="1"/>
    <x v="1"/>
    <x v="3"/>
  </r>
  <r>
    <n v="15632665"/>
    <s v="Yevseyev"/>
    <x v="0"/>
    <x v="1"/>
    <n v="61"/>
    <x v="2"/>
    <x v="0"/>
    <n v="0"/>
    <x v="0"/>
    <x v="0"/>
    <n v="832"/>
    <x v="3"/>
    <x v="1"/>
    <x v="0"/>
    <n v="127804.66"/>
    <x v="0"/>
    <x v="0"/>
    <x v="0"/>
  </r>
  <r>
    <n v="15571476"/>
    <s v="Kelly"/>
    <x v="1"/>
    <x v="1"/>
    <n v="38"/>
    <x v="0"/>
    <x v="10"/>
    <n v="103257.14"/>
    <x v="2"/>
    <x v="0"/>
    <n v="635"/>
    <x v="0"/>
    <x v="1"/>
    <x v="1"/>
    <n v="158344.63"/>
    <x v="1"/>
    <x v="2"/>
    <x v="0"/>
  </r>
  <r>
    <n v="15776850"/>
    <s v="Smith"/>
    <x v="1"/>
    <x v="0"/>
    <n v="43"/>
    <x v="0"/>
    <x v="1"/>
    <n v="124209.02"/>
    <x v="2"/>
    <x v="0"/>
    <n v="749"/>
    <x v="2"/>
    <x v="0"/>
    <x v="0"/>
    <n v="167179.48000000001"/>
    <x v="1"/>
    <x v="2"/>
    <x v="0"/>
  </r>
  <r>
    <n v="15623649"/>
    <s v="Ogle"/>
    <x v="1"/>
    <x v="1"/>
    <n v="32"/>
    <x v="0"/>
    <x v="6"/>
    <n v="0"/>
    <x v="0"/>
    <x v="2"/>
    <n v="629"/>
    <x v="0"/>
    <x v="0"/>
    <x v="0"/>
    <n v="15404.64"/>
    <x v="1"/>
    <x v="3"/>
    <x v="2"/>
  </r>
  <r>
    <n v="15751131"/>
    <s v="Moss"/>
    <x v="1"/>
    <x v="0"/>
    <n v="41"/>
    <x v="0"/>
    <x v="3"/>
    <n v="150302.84"/>
    <x v="2"/>
    <x v="0"/>
    <n v="836"/>
    <x v="3"/>
    <x v="0"/>
    <x v="0"/>
    <n v="156036.19"/>
    <x v="1"/>
    <x v="2"/>
    <x v="1"/>
  </r>
  <r>
    <n v="15688128"/>
    <s v="Loggia"/>
    <x v="1"/>
    <x v="1"/>
    <n v="34"/>
    <x v="0"/>
    <x v="2"/>
    <n v="108653.93"/>
    <x v="2"/>
    <x v="0"/>
    <n v="542"/>
    <x v="1"/>
    <x v="1"/>
    <x v="0"/>
    <n v="144725.14000000001"/>
    <x v="1"/>
    <x v="2"/>
    <x v="1"/>
  </r>
  <r>
    <n v="15678412"/>
    <s v="Nwankwo"/>
    <x v="0"/>
    <x v="0"/>
    <n v="45"/>
    <x v="0"/>
    <x v="2"/>
    <n v="85325.93"/>
    <x v="1"/>
    <x v="0"/>
    <n v="645"/>
    <x v="0"/>
    <x v="1"/>
    <x v="1"/>
    <n v="22558.74"/>
    <x v="1"/>
    <x v="3"/>
    <x v="1"/>
  </r>
  <r>
    <n v="15770291"/>
    <s v="Allan"/>
    <x v="0"/>
    <x v="0"/>
    <n v="29"/>
    <x v="1"/>
    <x v="2"/>
    <n v="0"/>
    <x v="0"/>
    <x v="2"/>
    <n v="844"/>
    <x v="3"/>
    <x v="1"/>
    <x v="1"/>
    <n v="147342.03"/>
    <x v="1"/>
    <x v="2"/>
    <x v="1"/>
  </r>
  <r>
    <n v="15583392"/>
    <s v="Woronoff"/>
    <x v="2"/>
    <x v="1"/>
    <n v="37"/>
    <x v="0"/>
    <x v="9"/>
    <n v="135776.35999999999"/>
    <x v="2"/>
    <x v="1"/>
    <n v="747"/>
    <x v="2"/>
    <x v="0"/>
    <x v="1"/>
    <n v="85470.45"/>
    <x v="0"/>
    <x v="1"/>
    <x v="3"/>
  </r>
  <r>
    <n v="15690731"/>
    <s v="Wolfe"/>
    <x v="0"/>
    <x v="1"/>
    <n v="40"/>
    <x v="0"/>
    <x v="5"/>
    <n v="131411.24"/>
    <x v="2"/>
    <x v="0"/>
    <n v="645"/>
    <x v="0"/>
    <x v="0"/>
    <x v="0"/>
    <n v="194656.11"/>
    <x v="1"/>
    <x v="4"/>
    <x v="1"/>
  </r>
  <r>
    <n v="15697948"/>
    <s v="Henderson"/>
    <x v="1"/>
    <x v="0"/>
    <n v="36"/>
    <x v="0"/>
    <x v="6"/>
    <n v="0"/>
    <x v="0"/>
    <x v="2"/>
    <n v="752"/>
    <x v="2"/>
    <x v="0"/>
    <x v="0"/>
    <n v="48505.1"/>
    <x v="1"/>
    <x v="3"/>
    <x v="2"/>
  </r>
  <r>
    <n v="15608328"/>
    <s v="Sutherland"/>
    <x v="1"/>
    <x v="0"/>
    <n v="41"/>
    <x v="0"/>
    <x v="5"/>
    <n v="0"/>
    <x v="0"/>
    <x v="2"/>
    <n v="760"/>
    <x v="2"/>
    <x v="1"/>
    <x v="1"/>
    <n v="101491.23"/>
    <x v="1"/>
    <x v="0"/>
    <x v="1"/>
  </r>
  <r>
    <n v="15766378"/>
    <s v="Marsden"/>
    <x v="2"/>
    <x v="0"/>
    <n v="45"/>
    <x v="0"/>
    <x v="9"/>
    <n v="106431.97"/>
    <x v="2"/>
    <x v="2"/>
    <n v="714"/>
    <x v="2"/>
    <x v="0"/>
    <x v="0"/>
    <n v="164117.69"/>
    <x v="1"/>
    <x v="2"/>
    <x v="3"/>
  </r>
  <r>
    <n v="15600813"/>
    <s v="Hyde"/>
    <x v="0"/>
    <x v="1"/>
    <n v="50"/>
    <x v="0"/>
    <x v="9"/>
    <n v="90305.76"/>
    <x v="1"/>
    <x v="0"/>
    <n v="717"/>
    <x v="2"/>
    <x v="0"/>
    <x v="0"/>
    <n v="124626.57"/>
    <x v="1"/>
    <x v="0"/>
    <x v="3"/>
  </r>
  <r>
    <n v="15706217"/>
    <s v="Kao"/>
    <x v="2"/>
    <x v="1"/>
    <n v="28"/>
    <x v="1"/>
    <x v="3"/>
    <n v="117466.03"/>
    <x v="2"/>
    <x v="2"/>
    <n v="645"/>
    <x v="0"/>
    <x v="0"/>
    <x v="0"/>
    <n v="34490.06"/>
    <x v="1"/>
    <x v="3"/>
    <x v="1"/>
  </r>
  <r>
    <n v="15601417"/>
    <s v="T'ang"/>
    <x v="0"/>
    <x v="1"/>
    <n v="32"/>
    <x v="0"/>
    <x v="6"/>
    <n v="148884.47"/>
    <x v="2"/>
    <x v="2"/>
    <n v="681"/>
    <x v="2"/>
    <x v="0"/>
    <x v="0"/>
    <n v="90967.37"/>
    <x v="1"/>
    <x v="0"/>
    <x v="2"/>
  </r>
  <r>
    <n v="15610972"/>
    <s v="Crawford"/>
    <x v="2"/>
    <x v="0"/>
    <n v="44"/>
    <x v="0"/>
    <x v="4"/>
    <n v="91115.76"/>
    <x v="1"/>
    <x v="2"/>
    <n v="681"/>
    <x v="2"/>
    <x v="1"/>
    <x v="1"/>
    <n v="24208.84"/>
    <x v="0"/>
    <x v="3"/>
    <x v="2"/>
  </r>
  <r>
    <n v="15674620"/>
    <s v="Dilibe"/>
    <x v="2"/>
    <x v="0"/>
    <n v="37"/>
    <x v="0"/>
    <x v="2"/>
    <n v="77373.87"/>
    <x v="1"/>
    <x v="2"/>
    <n v="679"/>
    <x v="2"/>
    <x v="1"/>
    <x v="0"/>
    <n v="174873.09"/>
    <x v="1"/>
    <x v="4"/>
    <x v="1"/>
  </r>
  <r>
    <n v="15785350"/>
    <s v="Austin"/>
    <x v="1"/>
    <x v="1"/>
    <n v="23"/>
    <x v="1"/>
    <x v="3"/>
    <n v="104744.89"/>
    <x v="2"/>
    <x v="0"/>
    <n v="528"/>
    <x v="1"/>
    <x v="0"/>
    <x v="1"/>
    <n v="170262.97"/>
    <x v="1"/>
    <x v="4"/>
    <x v="1"/>
  </r>
  <r>
    <n v="15749119"/>
    <s v="Santiago"/>
    <x v="0"/>
    <x v="0"/>
    <n v="31"/>
    <x v="0"/>
    <x v="6"/>
    <n v="0"/>
    <x v="0"/>
    <x v="2"/>
    <n v="710"/>
    <x v="2"/>
    <x v="0"/>
    <x v="0"/>
    <n v="112289.06"/>
    <x v="1"/>
    <x v="0"/>
    <x v="2"/>
  </r>
  <r>
    <n v="15756535"/>
    <s v="Chibugo"/>
    <x v="2"/>
    <x v="1"/>
    <n v="39"/>
    <x v="0"/>
    <x v="8"/>
    <n v="91538.51"/>
    <x v="1"/>
    <x v="0"/>
    <n v="733"/>
    <x v="2"/>
    <x v="0"/>
    <x v="0"/>
    <n v="93783"/>
    <x v="1"/>
    <x v="0"/>
    <x v="2"/>
  </r>
  <r>
    <n v="15700965"/>
    <s v="Toscano"/>
    <x v="0"/>
    <x v="0"/>
    <n v="32"/>
    <x v="0"/>
    <x v="5"/>
    <n v="0"/>
    <x v="0"/>
    <x v="2"/>
    <n v="724"/>
    <x v="2"/>
    <x v="0"/>
    <x v="0"/>
    <n v="150026.79"/>
    <x v="1"/>
    <x v="2"/>
    <x v="1"/>
  </r>
  <r>
    <n v="15791851"/>
    <s v="Afanasyeva"/>
    <x v="0"/>
    <x v="0"/>
    <n v="34"/>
    <x v="0"/>
    <x v="10"/>
    <n v="185734.75"/>
    <x v="2"/>
    <x v="0"/>
    <n v="726"/>
    <x v="2"/>
    <x v="0"/>
    <x v="0"/>
    <n v="102036.82"/>
    <x v="1"/>
    <x v="0"/>
    <x v="0"/>
  </r>
  <r>
    <n v="15717156"/>
    <s v="Sokolov"/>
    <x v="0"/>
    <x v="1"/>
    <n v="30"/>
    <x v="0"/>
    <x v="6"/>
    <n v="143396.54"/>
    <x v="2"/>
    <x v="2"/>
    <n v="520"/>
    <x v="1"/>
    <x v="0"/>
    <x v="0"/>
    <n v="898.51"/>
    <x v="1"/>
    <x v="3"/>
    <x v="2"/>
  </r>
  <r>
    <n v="15740846"/>
    <s v="Wei"/>
    <x v="0"/>
    <x v="1"/>
    <n v="40"/>
    <x v="0"/>
    <x v="8"/>
    <n v="125909.85"/>
    <x v="2"/>
    <x v="0"/>
    <n v="556"/>
    <x v="1"/>
    <x v="0"/>
    <x v="0"/>
    <n v="95124.4"/>
    <x v="1"/>
    <x v="0"/>
    <x v="2"/>
  </r>
  <r>
    <n v="15573284"/>
    <s v="Olisanugo"/>
    <x v="0"/>
    <x v="0"/>
    <n v="45"/>
    <x v="0"/>
    <x v="0"/>
    <n v="0"/>
    <x v="0"/>
    <x v="2"/>
    <n v="579"/>
    <x v="1"/>
    <x v="1"/>
    <x v="1"/>
    <n v="11514.39"/>
    <x v="1"/>
    <x v="3"/>
    <x v="0"/>
  </r>
  <r>
    <n v="15729083"/>
    <s v="Gorman"/>
    <x v="0"/>
    <x v="1"/>
    <n v="36"/>
    <x v="0"/>
    <x v="0"/>
    <n v="154525.70000000001"/>
    <x v="2"/>
    <x v="0"/>
    <n v="674"/>
    <x v="2"/>
    <x v="1"/>
    <x v="0"/>
    <n v="27468.720000000001"/>
    <x v="1"/>
    <x v="3"/>
    <x v="0"/>
  </r>
  <r>
    <n v="15611612"/>
    <s v="Priestley"/>
    <x v="0"/>
    <x v="0"/>
    <n v="29"/>
    <x v="1"/>
    <x v="10"/>
    <n v="0"/>
    <x v="0"/>
    <x v="0"/>
    <n v="570"/>
    <x v="1"/>
    <x v="0"/>
    <x v="1"/>
    <n v="37092.43"/>
    <x v="1"/>
    <x v="3"/>
    <x v="0"/>
  </r>
  <r>
    <n v="15694381"/>
    <s v="Lloyd"/>
    <x v="0"/>
    <x v="1"/>
    <n v="51"/>
    <x v="0"/>
    <x v="2"/>
    <n v="100654.8"/>
    <x v="2"/>
    <x v="0"/>
    <n v="631"/>
    <x v="0"/>
    <x v="0"/>
    <x v="1"/>
    <n v="171587.9"/>
    <x v="1"/>
    <x v="4"/>
    <x v="1"/>
  </r>
  <r>
    <n v="15651737"/>
    <s v="Salmond"/>
    <x v="1"/>
    <x v="1"/>
    <n v="44"/>
    <x v="0"/>
    <x v="1"/>
    <n v="83325.77"/>
    <x v="1"/>
    <x v="0"/>
    <n v="623"/>
    <x v="0"/>
    <x v="1"/>
    <x v="0"/>
    <n v="80828.78"/>
    <x v="1"/>
    <x v="1"/>
    <x v="0"/>
  </r>
  <r>
    <n v="15663168"/>
    <s v="MacDonald"/>
    <x v="0"/>
    <x v="1"/>
    <n v="35"/>
    <x v="0"/>
    <x v="2"/>
    <n v="110934.54"/>
    <x v="2"/>
    <x v="0"/>
    <n v="665"/>
    <x v="2"/>
    <x v="0"/>
    <x v="1"/>
    <n v="169287.99"/>
    <x v="1"/>
    <x v="2"/>
    <x v="1"/>
  </r>
  <r>
    <n v="15643426"/>
    <s v="Robertson"/>
    <x v="1"/>
    <x v="0"/>
    <n v="36"/>
    <x v="0"/>
    <x v="2"/>
    <n v="113680.54"/>
    <x v="2"/>
    <x v="0"/>
    <n v="523"/>
    <x v="1"/>
    <x v="1"/>
    <x v="1"/>
    <n v="13197.44"/>
    <x v="1"/>
    <x v="3"/>
    <x v="1"/>
  </r>
  <r>
    <n v="15618245"/>
    <s v="Chukwumaobim"/>
    <x v="2"/>
    <x v="1"/>
    <n v="31"/>
    <x v="0"/>
    <x v="1"/>
    <n v="117020.08"/>
    <x v="2"/>
    <x v="2"/>
    <n v="706"/>
    <x v="2"/>
    <x v="0"/>
    <x v="1"/>
    <n v="54439.53"/>
    <x v="1"/>
    <x v="1"/>
    <x v="0"/>
  </r>
  <r>
    <n v="15717527"/>
    <s v="Ifeanacho"/>
    <x v="0"/>
    <x v="0"/>
    <n v="49"/>
    <x v="0"/>
    <x v="9"/>
    <n v="145359.99"/>
    <x v="2"/>
    <x v="0"/>
    <n v="619"/>
    <x v="0"/>
    <x v="0"/>
    <x v="1"/>
    <n v="38186.85"/>
    <x v="1"/>
    <x v="3"/>
    <x v="3"/>
  </r>
  <r>
    <n v="15793478"/>
    <s v="Li Fonti"/>
    <x v="2"/>
    <x v="0"/>
    <n v="39"/>
    <x v="0"/>
    <x v="2"/>
    <n v="151391.67999999999"/>
    <x v="2"/>
    <x v="0"/>
    <n v="593"/>
    <x v="1"/>
    <x v="0"/>
    <x v="1"/>
    <n v="27274.6"/>
    <x v="0"/>
    <x v="3"/>
    <x v="1"/>
  </r>
  <r>
    <n v="15642248"/>
    <s v="Ko"/>
    <x v="1"/>
    <x v="1"/>
    <n v="66"/>
    <x v="2"/>
    <x v="2"/>
    <n v="123935.35"/>
    <x v="2"/>
    <x v="0"/>
    <n v="608"/>
    <x v="0"/>
    <x v="0"/>
    <x v="0"/>
    <n v="65758.19"/>
    <x v="1"/>
    <x v="1"/>
    <x v="1"/>
  </r>
  <r>
    <n v="15640377"/>
    <s v="Goloubev"/>
    <x v="0"/>
    <x v="0"/>
    <n v="36"/>
    <x v="0"/>
    <x v="10"/>
    <n v="0"/>
    <x v="0"/>
    <x v="2"/>
    <n v="526"/>
    <x v="1"/>
    <x v="0"/>
    <x v="1"/>
    <n v="97767.63"/>
    <x v="1"/>
    <x v="0"/>
    <x v="0"/>
  </r>
  <r>
    <n v="15723950"/>
    <s v="Kruglov"/>
    <x v="1"/>
    <x v="1"/>
    <n v="40"/>
    <x v="0"/>
    <x v="0"/>
    <n v="70291.02"/>
    <x v="1"/>
    <x v="0"/>
    <n v="684"/>
    <x v="2"/>
    <x v="0"/>
    <x v="0"/>
    <n v="115468.84"/>
    <x v="0"/>
    <x v="0"/>
    <x v="0"/>
  </r>
  <r>
    <n v="15590327"/>
    <s v="Liao"/>
    <x v="2"/>
    <x v="0"/>
    <n v="42"/>
    <x v="0"/>
    <x v="7"/>
    <n v="166031.45000000001"/>
    <x v="2"/>
    <x v="0"/>
    <n v="604"/>
    <x v="0"/>
    <x v="0"/>
    <x v="1"/>
    <n v="98293.14"/>
    <x v="1"/>
    <x v="0"/>
    <x v="3"/>
  </r>
  <r>
    <n v="15706199"/>
    <s v="White"/>
    <x v="2"/>
    <x v="1"/>
    <n v="36"/>
    <x v="0"/>
    <x v="5"/>
    <n v="96643.32"/>
    <x v="1"/>
    <x v="0"/>
    <n v="636"/>
    <x v="0"/>
    <x v="1"/>
    <x v="1"/>
    <n v="182059.28"/>
    <x v="1"/>
    <x v="4"/>
    <x v="1"/>
  </r>
  <r>
    <n v="15671514"/>
    <s v="Sinclair"/>
    <x v="1"/>
    <x v="0"/>
    <n v="33"/>
    <x v="0"/>
    <x v="2"/>
    <n v="0"/>
    <x v="0"/>
    <x v="2"/>
    <n v="669"/>
    <x v="2"/>
    <x v="1"/>
    <x v="0"/>
    <n v="128538.05"/>
    <x v="1"/>
    <x v="0"/>
    <x v="1"/>
  </r>
  <r>
    <n v="15727041"/>
    <s v="Fiorentini"/>
    <x v="0"/>
    <x v="1"/>
    <n v="71"/>
    <x v="2"/>
    <x v="3"/>
    <n v="0"/>
    <x v="0"/>
    <x v="2"/>
    <n v="624"/>
    <x v="0"/>
    <x v="0"/>
    <x v="0"/>
    <n v="108841.83"/>
    <x v="1"/>
    <x v="0"/>
    <x v="1"/>
  </r>
  <r>
    <n v="15738063"/>
    <s v="Shen"/>
    <x v="0"/>
    <x v="1"/>
    <n v="29"/>
    <x v="1"/>
    <x v="0"/>
    <n v="0"/>
    <x v="0"/>
    <x v="2"/>
    <n v="631"/>
    <x v="0"/>
    <x v="0"/>
    <x v="0"/>
    <n v="18581.84"/>
    <x v="1"/>
    <x v="3"/>
    <x v="0"/>
  </r>
  <r>
    <n v="15711733"/>
    <s v="Rapuokwu"/>
    <x v="0"/>
    <x v="1"/>
    <n v="48"/>
    <x v="0"/>
    <x v="4"/>
    <n v="0"/>
    <x v="0"/>
    <x v="2"/>
    <n v="753"/>
    <x v="2"/>
    <x v="1"/>
    <x v="0"/>
    <n v="146821.42000000001"/>
    <x v="1"/>
    <x v="2"/>
    <x v="2"/>
  </r>
  <r>
    <n v="15652320"/>
    <s v="Woronoff"/>
    <x v="0"/>
    <x v="1"/>
    <n v="40"/>
    <x v="0"/>
    <x v="8"/>
    <n v="0"/>
    <x v="0"/>
    <x v="2"/>
    <n v="588"/>
    <x v="1"/>
    <x v="1"/>
    <x v="1"/>
    <n v="100727.67999999999"/>
    <x v="1"/>
    <x v="0"/>
    <x v="2"/>
  </r>
  <r>
    <n v="15634180"/>
    <s v="HOlden"/>
    <x v="2"/>
    <x v="1"/>
    <n v="26"/>
    <x v="1"/>
    <x v="4"/>
    <n v="97268.1"/>
    <x v="1"/>
    <x v="2"/>
    <n v="729"/>
    <x v="2"/>
    <x v="0"/>
    <x v="1"/>
    <n v="39356.379999999997"/>
    <x v="1"/>
    <x v="3"/>
    <x v="2"/>
  </r>
  <r>
    <n v="15694566"/>
    <s v="Roberts"/>
    <x v="0"/>
    <x v="0"/>
    <n v="42"/>
    <x v="0"/>
    <x v="7"/>
    <n v="0"/>
    <x v="0"/>
    <x v="2"/>
    <n v="602"/>
    <x v="0"/>
    <x v="1"/>
    <x v="1"/>
    <n v="169921.11"/>
    <x v="0"/>
    <x v="2"/>
    <x v="3"/>
  </r>
  <r>
    <n v="15726103"/>
    <s v="Tsou"/>
    <x v="2"/>
    <x v="0"/>
    <n v="55"/>
    <x v="0"/>
    <x v="1"/>
    <n v="76296.81"/>
    <x v="1"/>
    <x v="0"/>
    <n v="689"/>
    <x v="2"/>
    <x v="0"/>
    <x v="1"/>
    <n v="42364.75"/>
    <x v="0"/>
    <x v="3"/>
    <x v="0"/>
  </r>
  <r>
    <n v="15646351"/>
    <s v="Somerville"/>
    <x v="1"/>
    <x v="1"/>
    <n v="27"/>
    <x v="1"/>
    <x v="3"/>
    <n v="0"/>
    <x v="0"/>
    <x v="2"/>
    <n v="486"/>
    <x v="4"/>
    <x v="0"/>
    <x v="1"/>
    <n v="28823.040000000001"/>
    <x v="1"/>
    <x v="3"/>
    <x v="1"/>
  </r>
  <r>
    <n v="15730044"/>
    <s v="Greco"/>
    <x v="2"/>
    <x v="0"/>
    <n v="42"/>
    <x v="0"/>
    <x v="5"/>
    <n v="64497.94"/>
    <x v="1"/>
    <x v="1"/>
    <n v="809"/>
    <x v="3"/>
    <x v="1"/>
    <x v="0"/>
    <n v="182436.81"/>
    <x v="0"/>
    <x v="4"/>
    <x v="1"/>
  </r>
  <r>
    <n v="15795186"/>
    <s v="Leonard"/>
    <x v="0"/>
    <x v="1"/>
    <n v="38"/>
    <x v="0"/>
    <x v="8"/>
    <n v="0"/>
    <x v="0"/>
    <x v="0"/>
    <n v="562"/>
    <x v="1"/>
    <x v="0"/>
    <x v="1"/>
    <n v="115700.2"/>
    <x v="1"/>
    <x v="0"/>
    <x v="2"/>
  </r>
  <r>
    <n v="15784890"/>
    <s v="McKenzie"/>
    <x v="1"/>
    <x v="0"/>
    <n v="32"/>
    <x v="0"/>
    <x v="2"/>
    <n v="0"/>
    <x v="0"/>
    <x v="2"/>
    <n v="763"/>
    <x v="2"/>
    <x v="0"/>
    <x v="1"/>
    <n v="16725.53"/>
    <x v="1"/>
    <x v="3"/>
    <x v="1"/>
  </r>
  <r>
    <n v="15694125"/>
    <s v="McElhone"/>
    <x v="0"/>
    <x v="1"/>
    <n v="57"/>
    <x v="0"/>
    <x v="8"/>
    <n v="0"/>
    <x v="0"/>
    <x v="2"/>
    <n v="669"/>
    <x v="2"/>
    <x v="0"/>
    <x v="0"/>
    <n v="56875.76"/>
    <x v="1"/>
    <x v="1"/>
    <x v="2"/>
  </r>
  <r>
    <n v="15565891"/>
    <s v="Dipietro"/>
    <x v="0"/>
    <x v="1"/>
    <n v="39"/>
    <x v="0"/>
    <x v="2"/>
    <n v="0"/>
    <x v="0"/>
    <x v="2"/>
    <n v="709"/>
    <x v="2"/>
    <x v="0"/>
    <x v="1"/>
    <n v="56214.09"/>
    <x v="1"/>
    <x v="1"/>
    <x v="1"/>
  </r>
  <r>
    <n v="15674254"/>
    <s v="Kerr"/>
    <x v="1"/>
    <x v="0"/>
    <n v="45"/>
    <x v="0"/>
    <x v="4"/>
    <n v="0"/>
    <x v="0"/>
    <x v="2"/>
    <n v="554"/>
    <x v="1"/>
    <x v="0"/>
    <x v="0"/>
    <n v="193412.05"/>
    <x v="1"/>
    <x v="4"/>
    <x v="2"/>
  </r>
  <r>
    <n v="15775206"/>
    <s v="Hunter"/>
    <x v="0"/>
    <x v="1"/>
    <n v="37"/>
    <x v="0"/>
    <x v="7"/>
    <n v="0"/>
    <x v="0"/>
    <x v="2"/>
    <n v="699"/>
    <x v="2"/>
    <x v="1"/>
    <x v="1"/>
    <n v="83263.039999999994"/>
    <x v="1"/>
    <x v="1"/>
    <x v="3"/>
  </r>
  <r>
    <n v="15797627"/>
    <s v="Niehaus"/>
    <x v="1"/>
    <x v="1"/>
    <n v="54"/>
    <x v="0"/>
    <x v="10"/>
    <n v="134249.70000000001"/>
    <x v="2"/>
    <x v="0"/>
    <n v="732"/>
    <x v="2"/>
    <x v="1"/>
    <x v="0"/>
    <n v="13404.4"/>
    <x v="1"/>
    <x v="3"/>
    <x v="0"/>
  </r>
  <r>
    <n v="15649853"/>
    <s v="Craig"/>
    <x v="0"/>
    <x v="0"/>
    <n v="45"/>
    <x v="0"/>
    <x v="6"/>
    <n v="0"/>
    <x v="0"/>
    <x v="0"/>
    <n v="625"/>
    <x v="0"/>
    <x v="0"/>
    <x v="0"/>
    <n v="184474.15"/>
    <x v="0"/>
    <x v="4"/>
    <x v="2"/>
  </r>
  <r>
    <n v="15610379"/>
    <s v="Barclay-Harvey"/>
    <x v="0"/>
    <x v="1"/>
    <n v="30"/>
    <x v="0"/>
    <x v="9"/>
    <n v="105443.68"/>
    <x v="2"/>
    <x v="0"/>
    <n v="599"/>
    <x v="1"/>
    <x v="0"/>
    <x v="0"/>
    <n v="121124.53"/>
    <x v="1"/>
    <x v="0"/>
    <x v="3"/>
  </r>
  <r>
    <n v="15659800"/>
    <s v="Teng"/>
    <x v="1"/>
    <x v="0"/>
    <n v="50"/>
    <x v="0"/>
    <x v="1"/>
    <n v="0"/>
    <x v="0"/>
    <x v="0"/>
    <n v="584"/>
    <x v="1"/>
    <x v="1"/>
    <x v="0"/>
    <n v="152567.75"/>
    <x v="0"/>
    <x v="2"/>
    <x v="0"/>
  </r>
  <r>
    <n v="15716236"/>
    <s v="Milani"/>
    <x v="0"/>
    <x v="1"/>
    <n v="35"/>
    <x v="0"/>
    <x v="7"/>
    <n v="0"/>
    <x v="0"/>
    <x v="2"/>
    <n v="499"/>
    <x v="4"/>
    <x v="0"/>
    <x v="1"/>
    <n v="10722.54"/>
    <x v="1"/>
    <x v="3"/>
    <x v="3"/>
  </r>
  <r>
    <n v="15672053"/>
    <s v="Mistry"/>
    <x v="1"/>
    <x v="1"/>
    <n v="38"/>
    <x v="0"/>
    <x v="0"/>
    <n v="0"/>
    <x v="0"/>
    <x v="2"/>
    <n v="526"/>
    <x v="1"/>
    <x v="1"/>
    <x v="1"/>
    <n v="58010.98"/>
    <x v="1"/>
    <x v="1"/>
    <x v="0"/>
  </r>
  <r>
    <n v="15663933"/>
    <s v="Jamieson"/>
    <x v="2"/>
    <x v="0"/>
    <n v="35"/>
    <x v="0"/>
    <x v="8"/>
    <n v="86147.46"/>
    <x v="1"/>
    <x v="2"/>
    <n v="625"/>
    <x v="0"/>
    <x v="0"/>
    <x v="1"/>
    <n v="163440.79999999999"/>
    <x v="0"/>
    <x v="2"/>
    <x v="2"/>
  </r>
  <r>
    <n v="15814236"/>
    <s v="Kay"/>
    <x v="1"/>
    <x v="0"/>
    <n v="38"/>
    <x v="0"/>
    <x v="1"/>
    <n v="96939.06"/>
    <x v="1"/>
    <x v="0"/>
    <n v="537"/>
    <x v="1"/>
    <x v="0"/>
    <x v="0"/>
    <n v="102606.92"/>
    <x v="1"/>
    <x v="0"/>
    <x v="0"/>
  </r>
  <r>
    <n v="15583597"/>
    <s v="Ikedinachukwu"/>
    <x v="1"/>
    <x v="1"/>
    <n v="47"/>
    <x v="0"/>
    <x v="1"/>
    <n v="106758.6"/>
    <x v="2"/>
    <x v="0"/>
    <n v="696"/>
    <x v="2"/>
    <x v="0"/>
    <x v="0"/>
    <n v="80591.179999999993"/>
    <x v="1"/>
    <x v="1"/>
    <x v="0"/>
  </r>
  <r>
    <n v="15607395"/>
    <s v="Holt"/>
    <x v="0"/>
    <x v="0"/>
    <n v="33"/>
    <x v="0"/>
    <x v="9"/>
    <n v="112528.65"/>
    <x v="2"/>
    <x v="2"/>
    <n v="679"/>
    <x v="2"/>
    <x v="0"/>
    <x v="1"/>
    <n v="177362.45"/>
    <x v="1"/>
    <x v="4"/>
    <x v="3"/>
  </r>
  <r>
    <n v="15694556"/>
    <s v="Nkemakolam"/>
    <x v="0"/>
    <x v="1"/>
    <n v="60"/>
    <x v="2"/>
    <x v="0"/>
    <n v="116563.58"/>
    <x v="2"/>
    <x v="0"/>
    <n v="684"/>
    <x v="2"/>
    <x v="0"/>
    <x v="1"/>
    <n v="120257.7"/>
    <x v="0"/>
    <x v="0"/>
    <x v="0"/>
  </r>
  <r>
    <n v="15744109"/>
    <s v="Hartung"/>
    <x v="0"/>
    <x v="1"/>
    <n v="32"/>
    <x v="0"/>
    <x v="4"/>
    <n v="0"/>
    <x v="0"/>
    <x v="0"/>
    <n v="850"/>
    <x v="3"/>
    <x v="0"/>
    <x v="0"/>
    <n v="180622.02"/>
    <x v="1"/>
    <x v="4"/>
    <x v="2"/>
  </r>
  <r>
    <n v="15800688"/>
    <s v="Ch'en"/>
    <x v="1"/>
    <x v="0"/>
    <n v="42"/>
    <x v="0"/>
    <x v="3"/>
    <n v="0"/>
    <x v="0"/>
    <x v="2"/>
    <n v="495"/>
    <x v="4"/>
    <x v="1"/>
    <x v="1"/>
    <n v="130404.53"/>
    <x v="1"/>
    <x v="2"/>
    <x v="1"/>
  </r>
  <r>
    <n v="15810878"/>
    <s v="Baker"/>
    <x v="1"/>
    <x v="0"/>
    <n v="38"/>
    <x v="0"/>
    <x v="5"/>
    <n v="141786.78"/>
    <x v="2"/>
    <x v="0"/>
    <n v="537"/>
    <x v="1"/>
    <x v="1"/>
    <x v="0"/>
    <n v="147797.54"/>
    <x v="1"/>
    <x v="2"/>
    <x v="1"/>
  </r>
  <r>
    <n v="15587835"/>
    <s v="Osinachi"/>
    <x v="0"/>
    <x v="1"/>
    <n v="41"/>
    <x v="0"/>
    <x v="6"/>
    <n v="136416.82"/>
    <x v="2"/>
    <x v="0"/>
    <n v="850"/>
    <x v="3"/>
    <x v="1"/>
    <x v="0"/>
    <n v="57844.26"/>
    <x v="1"/>
    <x v="1"/>
    <x v="2"/>
  </r>
  <r>
    <n v="15763515"/>
    <s v="Shih"/>
    <x v="0"/>
    <x v="1"/>
    <n v="30"/>
    <x v="0"/>
    <x v="8"/>
    <n v="0"/>
    <x v="0"/>
    <x v="2"/>
    <n v="513"/>
    <x v="1"/>
    <x v="0"/>
    <x v="1"/>
    <n v="162523.66"/>
    <x v="1"/>
    <x v="2"/>
    <x v="2"/>
  </r>
  <r>
    <n v="15725882"/>
    <s v="Feng"/>
    <x v="2"/>
    <x v="0"/>
    <n v="40"/>
    <x v="0"/>
    <x v="1"/>
    <n v="133245.51999999999"/>
    <x v="2"/>
    <x v="2"/>
    <n v="618"/>
    <x v="0"/>
    <x v="0"/>
    <x v="0"/>
    <n v="54495.82"/>
    <x v="1"/>
    <x v="1"/>
    <x v="0"/>
  </r>
  <r>
    <n v="15788022"/>
    <s v="Sternberg"/>
    <x v="2"/>
    <x v="0"/>
    <n v="41"/>
    <x v="0"/>
    <x v="4"/>
    <n v="90757.64"/>
    <x v="1"/>
    <x v="2"/>
    <n v="802"/>
    <x v="3"/>
    <x v="1"/>
    <x v="0"/>
    <n v="169183.66"/>
    <x v="1"/>
    <x v="2"/>
    <x v="2"/>
  </r>
  <r>
    <n v="15663917"/>
    <s v="Adams"/>
    <x v="0"/>
    <x v="1"/>
    <n v="43"/>
    <x v="0"/>
    <x v="1"/>
    <n v="92350.36"/>
    <x v="1"/>
    <x v="0"/>
    <n v="547"/>
    <x v="1"/>
    <x v="1"/>
    <x v="0"/>
    <n v="80262.91"/>
    <x v="1"/>
    <x v="1"/>
    <x v="0"/>
  </r>
  <r>
    <n v="15656865"/>
    <s v="Gray"/>
    <x v="2"/>
    <x v="1"/>
    <n v="69"/>
    <x v="2"/>
    <x v="9"/>
    <n v="78778.490000000005"/>
    <x v="1"/>
    <x v="0"/>
    <n v="613"/>
    <x v="0"/>
    <x v="1"/>
    <x v="0"/>
    <n v="8751.59"/>
    <x v="1"/>
    <x v="3"/>
    <x v="3"/>
  </r>
  <r>
    <n v="15667971"/>
    <s v="Shepherd"/>
    <x v="2"/>
    <x v="0"/>
    <n v="34"/>
    <x v="0"/>
    <x v="5"/>
    <n v="102143.93"/>
    <x v="2"/>
    <x v="2"/>
    <n v="592"/>
    <x v="1"/>
    <x v="0"/>
    <x v="0"/>
    <n v="102628.98"/>
    <x v="1"/>
    <x v="0"/>
    <x v="1"/>
  </r>
  <r>
    <n v="15800366"/>
    <s v="Walton"/>
    <x v="0"/>
    <x v="1"/>
    <n v="29"/>
    <x v="1"/>
    <x v="8"/>
    <n v="0"/>
    <x v="0"/>
    <x v="0"/>
    <n v="546"/>
    <x v="1"/>
    <x v="0"/>
    <x v="0"/>
    <n v="94823.95"/>
    <x v="1"/>
    <x v="0"/>
    <x v="2"/>
  </r>
  <r>
    <n v="15717231"/>
    <s v="Yang"/>
    <x v="2"/>
    <x v="1"/>
    <n v="37"/>
    <x v="0"/>
    <x v="4"/>
    <n v="98459.6"/>
    <x v="1"/>
    <x v="0"/>
    <n v="721"/>
    <x v="2"/>
    <x v="1"/>
    <x v="1"/>
    <n v="90821.66"/>
    <x v="1"/>
    <x v="0"/>
    <x v="2"/>
  </r>
  <r>
    <n v="15643188"/>
    <s v="Barnett"/>
    <x v="2"/>
    <x v="0"/>
    <n v="47"/>
    <x v="0"/>
    <x v="3"/>
    <n v="114603.76"/>
    <x v="2"/>
    <x v="2"/>
    <n v="671"/>
    <x v="2"/>
    <x v="0"/>
    <x v="1"/>
    <n v="153194.32"/>
    <x v="0"/>
    <x v="2"/>
    <x v="1"/>
  </r>
  <r>
    <n v="15671351"/>
    <s v="Romani"/>
    <x v="1"/>
    <x v="1"/>
    <n v="35"/>
    <x v="0"/>
    <x v="0"/>
    <n v="0"/>
    <x v="0"/>
    <x v="2"/>
    <n v="624"/>
    <x v="0"/>
    <x v="0"/>
    <x v="1"/>
    <n v="87310.59"/>
    <x v="1"/>
    <x v="1"/>
    <x v="0"/>
  </r>
  <r>
    <n v="15573628"/>
    <s v="Greene"/>
    <x v="2"/>
    <x v="0"/>
    <n v="51"/>
    <x v="0"/>
    <x v="3"/>
    <n v="148074.79"/>
    <x v="2"/>
    <x v="0"/>
    <n v="751"/>
    <x v="2"/>
    <x v="0"/>
    <x v="1"/>
    <n v="146411.41"/>
    <x v="0"/>
    <x v="2"/>
    <x v="1"/>
  </r>
  <r>
    <n v="15698953"/>
    <s v="Hart"/>
    <x v="1"/>
    <x v="1"/>
    <n v="36"/>
    <x v="0"/>
    <x v="1"/>
    <n v="0"/>
    <x v="0"/>
    <x v="1"/>
    <n v="636"/>
    <x v="0"/>
    <x v="0"/>
    <x v="0"/>
    <n v="74048.100000000006"/>
    <x v="0"/>
    <x v="1"/>
    <x v="0"/>
  </r>
  <r>
    <n v="15753888"/>
    <s v="Johnston"/>
    <x v="1"/>
    <x v="0"/>
    <n v="62"/>
    <x v="2"/>
    <x v="2"/>
    <n v="108004.64"/>
    <x v="2"/>
    <x v="0"/>
    <n v="607"/>
    <x v="0"/>
    <x v="0"/>
    <x v="0"/>
    <n v="23386.77"/>
    <x v="0"/>
    <x v="3"/>
    <x v="1"/>
  </r>
  <r>
    <n v="15737961"/>
    <s v="Miller"/>
    <x v="2"/>
    <x v="0"/>
    <n v="29"/>
    <x v="1"/>
    <x v="10"/>
    <n v="107712.57"/>
    <x v="2"/>
    <x v="2"/>
    <n v="509"/>
    <x v="1"/>
    <x v="0"/>
    <x v="0"/>
    <n v="92898.17"/>
    <x v="1"/>
    <x v="0"/>
    <x v="0"/>
  </r>
  <r>
    <n v="15801701"/>
    <s v="Robson"/>
    <x v="1"/>
    <x v="1"/>
    <n v="35"/>
    <x v="0"/>
    <x v="9"/>
    <n v="0"/>
    <x v="0"/>
    <x v="2"/>
    <n v="653"/>
    <x v="0"/>
    <x v="0"/>
    <x v="0"/>
    <n v="45956.05"/>
    <x v="1"/>
    <x v="3"/>
    <x v="3"/>
  </r>
  <r>
    <n v="15684419"/>
    <s v="Wallace"/>
    <x v="1"/>
    <x v="0"/>
    <n v="37"/>
    <x v="0"/>
    <x v="2"/>
    <n v="0"/>
    <x v="0"/>
    <x v="1"/>
    <n v="709"/>
    <x v="2"/>
    <x v="0"/>
    <x v="1"/>
    <n v="71738.559999999998"/>
    <x v="1"/>
    <x v="1"/>
    <x v="1"/>
  </r>
  <r>
    <n v="15794266"/>
    <s v="Cross"/>
    <x v="0"/>
    <x v="1"/>
    <n v="32"/>
    <x v="0"/>
    <x v="9"/>
    <n v="145303.51999999999"/>
    <x v="2"/>
    <x v="0"/>
    <n v="559"/>
    <x v="1"/>
    <x v="0"/>
    <x v="1"/>
    <n v="103560.98"/>
    <x v="1"/>
    <x v="0"/>
    <x v="3"/>
  </r>
  <r>
    <n v="15810711"/>
    <s v="Marcum"/>
    <x v="2"/>
    <x v="1"/>
    <n v="37"/>
    <x v="0"/>
    <x v="4"/>
    <n v="138476.41"/>
    <x v="2"/>
    <x v="2"/>
    <n v="684"/>
    <x v="2"/>
    <x v="0"/>
    <x v="0"/>
    <n v="52367.29"/>
    <x v="1"/>
    <x v="1"/>
    <x v="2"/>
  </r>
  <r>
    <n v="15771270"/>
    <s v="North"/>
    <x v="0"/>
    <x v="0"/>
    <n v="27"/>
    <x v="1"/>
    <x v="2"/>
    <n v="127471.56"/>
    <x v="2"/>
    <x v="0"/>
    <n v="635"/>
    <x v="0"/>
    <x v="0"/>
    <x v="0"/>
    <n v="152916.04999999999"/>
    <x v="0"/>
    <x v="2"/>
    <x v="1"/>
  </r>
  <r>
    <n v="15607786"/>
    <s v="Mao"/>
    <x v="0"/>
    <x v="1"/>
    <n v="26"/>
    <x v="1"/>
    <x v="5"/>
    <n v="156551.63"/>
    <x v="2"/>
    <x v="0"/>
    <n v="709"/>
    <x v="2"/>
    <x v="1"/>
    <x v="0"/>
    <n v="4410.7700000000004"/>
    <x v="1"/>
    <x v="3"/>
    <x v="1"/>
  </r>
  <r>
    <n v="15624519"/>
    <s v="Calabrese"/>
    <x v="2"/>
    <x v="0"/>
    <n v="49"/>
    <x v="0"/>
    <x v="9"/>
    <n v="97092.87"/>
    <x v="1"/>
    <x v="0"/>
    <n v="656"/>
    <x v="0"/>
    <x v="0"/>
    <x v="1"/>
    <n v="74771.22"/>
    <x v="0"/>
    <x v="1"/>
    <x v="3"/>
  </r>
  <r>
    <n v="15799910"/>
    <s v="Martin"/>
    <x v="0"/>
    <x v="1"/>
    <n v="32"/>
    <x v="0"/>
    <x v="0"/>
    <n v="0"/>
    <x v="0"/>
    <x v="2"/>
    <n v="793"/>
    <x v="3"/>
    <x v="0"/>
    <x v="1"/>
    <n v="193817.63"/>
    <x v="0"/>
    <x v="4"/>
    <x v="0"/>
  </r>
  <r>
    <n v="15602479"/>
    <s v="Fleming"/>
    <x v="1"/>
    <x v="1"/>
    <n v="37"/>
    <x v="0"/>
    <x v="8"/>
    <n v="129312.79"/>
    <x v="2"/>
    <x v="0"/>
    <n v="609"/>
    <x v="0"/>
    <x v="0"/>
    <x v="0"/>
    <n v="26793.82"/>
    <x v="1"/>
    <x v="3"/>
    <x v="2"/>
  </r>
  <r>
    <n v="15617419"/>
    <s v="Roberts"/>
    <x v="2"/>
    <x v="0"/>
    <n v="29"/>
    <x v="1"/>
    <x v="7"/>
    <n v="100315.1"/>
    <x v="2"/>
    <x v="2"/>
    <n v="618"/>
    <x v="0"/>
    <x v="0"/>
    <x v="0"/>
    <n v="32526.639999999999"/>
    <x v="1"/>
    <x v="3"/>
    <x v="3"/>
  </r>
  <r>
    <n v="15657603"/>
    <s v="Finch"/>
    <x v="0"/>
    <x v="0"/>
    <n v="35"/>
    <x v="0"/>
    <x v="5"/>
    <n v="81684.97"/>
    <x v="1"/>
    <x v="0"/>
    <n v="850"/>
    <x v="3"/>
    <x v="0"/>
    <x v="1"/>
    <n v="824"/>
    <x v="1"/>
    <x v="3"/>
    <x v="1"/>
  </r>
  <r>
    <n v="15570379"/>
    <s v="Whitelegge"/>
    <x v="1"/>
    <x v="1"/>
    <n v="51"/>
    <x v="0"/>
    <x v="6"/>
    <n v="88827.53"/>
    <x v="1"/>
    <x v="0"/>
    <n v="669"/>
    <x v="2"/>
    <x v="1"/>
    <x v="1"/>
    <n v="85250.77"/>
    <x v="0"/>
    <x v="1"/>
    <x v="2"/>
  </r>
  <r>
    <n v="15772996"/>
    <s v="Rooke"/>
    <x v="2"/>
    <x v="1"/>
    <n v="40"/>
    <x v="0"/>
    <x v="10"/>
    <n v="152092.44"/>
    <x v="2"/>
    <x v="2"/>
    <n v="594"/>
    <x v="1"/>
    <x v="0"/>
    <x v="0"/>
    <n v="83508.929999999993"/>
    <x v="1"/>
    <x v="1"/>
    <x v="0"/>
  </r>
  <r>
    <n v="15729574"/>
    <s v="Lu"/>
    <x v="1"/>
    <x v="1"/>
    <n v="71"/>
    <x v="2"/>
    <x v="4"/>
    <n v="0"/>
    <x v="0"/>
    <x v="2"/>
    <n v="616"/>
    <x v="0"/>
    <x v="0"/>
    <x v="0"/>
    <n v="173599.38"/>
    <x v="1"/>
    <x v="4"/>
    <x v="2"/>
  </r>
  <r>
    <n v="15737267"/>
    <s v="Marcelo"/>
    <x v="0"/>
    <x v="0"/>
    <n v="49"/>
    <x v="0"/>
    <x v="1"/>
    <n v="0"/>
    <x v="0"/>
    <x v="0"/>
    <n v="676"/>
    <x v="2"/>
    <x v="0"/>
    <x v="1"/>
    <n v="79342.31"/>
    <x v="0"/>
    <x v="1"/>
    <x v="0"/>
  </r>
  <r>
    <n v="15799128"/>
    <s v="Matthews"/>
    <x v="1"/>
    <x v="0"/>
    <n v="38"/>
    <x v="0"/>
    <x v="9"/>
    <n v="102406.76"/>
    <x v="2"/>
    <x v="0"/>
    <n v="608"/>
    <x v="0"/>
    <x v="1"/>
    <x v="0"/>
    <n v="57600.66"/>
    <x v="1"/>
    <x v="1"/>
    <x v="3"/>
  </r>
  <r>
    <n v="15813327"/>
    <s v="Romani"/>
    <x v="0"/>
    <x v="1"/>
    <n v="21"/>
    <x v="1"/>
    <x v="4"/>
    <n v="109130.96"/>
    <x v="2"/>
    <x v="2"/>
    <n v="710"/>
    <x v="2"/>
    <x v="0"/>
    <x v="0"/>
    <n v="56191.99"/>
    <x v="1"/>
    <x v="1"/>
    <x v="2"/>
  </r>
  <r>
    <n v="15711921"/>
    <s v="Scott"/>
    <x v="0"/>
    <x v="1"/>
    <n v="29"/>
    <x v="1"/>
    <x v="8"/>
    <n v="0"/>
    <x v="0"/>
    <x v="2"/>
    <n v="695"/>
    <x v="2"/>
    <x v="0"/>
    <x v="0"/>
    <n v="6770.44"/>
    <x v="1"/>
    <x v="3"/>
    <x v="2"/>
  </r>
  <r>
    <n v="15654300"/>
    <s v="Mao"/>
    <x v="2"/>
    <x v="1"/>
    <n v="33"/>
    <x v="0"/>
    <x v="9"/>
    <n v="75242.28"/>
    <x v="1"/>
    <x v="0"/>
    <n v="530"/>
    <x v="1"/>
    <x v="1"/>
    <x v="0"/>
    <n v="101694.67"/>
    <x v="1"/>
    <x v="0"/>
    <x v="3"/>
  </r>
  <r>
    <n v="15569945"/>
    <s v="Horsley"/>
    <x v="1"/>
    <x v="1"/>
    <n v="29"/>
    <x v="1"/>
    <x v="1"/>
    <n v="0"/>
    <x v="0"/>
    <x v="2"/>
    <n v="509"/>
    <x v="1"/>
    <x v="0"/>
    <x v="1"/>
    <n v="69113.14"/>
    <x v="1"/>
    <x v="1"/>
    <x v="0"/>
  </r>
  <r>
    <n v="15569666"/>
    <s v="Goddard"/>
    <x v="0"/>
    <x v="0"/>
    <n v="45"/>
    <x v="0"/>
    <x v="4"/>
    <n v="0"/>
    <x v="0"/>
    <x v="0"/>
    <n v="517"/>
    <x v="1"/>
    <x v="1"/>
    <x v="1"/>
    <n v="172674.36"/>
    <x v="0"/>
    <x v="4"/>
    <x v="2"/>
  </r>
  <r>
    <n v="15681887"/>
    <s v="Eskridge"/>
    <x v="2"/>
    <x v="1"/>
    <n v="33"/>
    <x v="0"/>
    <x v="10"/>
    <n v="129142.54"/>
    <x v="2"/>
    <x v="2"/>
    <n v="758"/>
    <x v="2"/>
    <x v="0"/>
    <x v="0"/>
    <n v="26606.28"/>
    <x v="1"/>
    <x v="3"/>
    <x v="0"/>
  </r>
  <r>
    <n v="15608873"/>
    <s v="Smith"/>
    <x v="0"/>
    <x v="1"/>
    <n v="51"/>
    <x v="0"/>
    <x v="0"/>
    <n v="0"/>
    <x v="0"/>
    <x v="0"/>
    <n v="665"/>
    <x v="2"/>
    <x v="1"/>
    <x v="1"/>
    <n v="53353.36"/>
    <x v="1"/>
    <x v="1"/>
    <x v="0"/>
  </r>
  <r>
    <n v="15762091"/>
    <s v="Simpson"/>
    <x v="2"/>
    <x v="0"/>
    <n v="22"/>
    <x v="1"/>
    <x v="5"/>
    <n v="139129.92000000001"/>
    <x v="2"/>
    <x v="0"/>
    <n v="631"/>
    <x v="0"/>
    <x v="0"/>
    <x v="0"/>
    <n v="63747.51"/>
    <x v="1"/>
    <x v="1"/>
    <x v="1"/>
  </r>
  <r>
    <n v="15722053"/>
    <s v="Oguejiofor"/>
    <x v="1"/>
    <x v="1"/>
    <n v="33"/>
    <x v="0"/>
    <x v="6"/>
    <n v="0"/>
    <x v="0"/>
    <x v="2"/>
    <n v="576"/>
    <x v="1"/>
    <x v="1"/>
    <x v="0"/>
    <n v="190112.05"/>
    <x v="1"/>
    <x v="4"/>
    <x v="2"/>
  </r>
  <r>
    <n v="15782100"/>
    <s v="Holloway"/>
    <x v="1"/>
    <x v="1"/>
    <n v="22"/>
    <x v="1"/>
    <x v="6"/>
    <n v="66483.320000000007"/>
    <x v="1"/>
    <x v="0"/>
    <n v="544"/>
    <x v="1"/>
    <x v="1"/>
    <x v="0"/>
    <n v="110317.39"/>
    <x v="1"/>
    <x v="0"/>
    <x v="2"/>
  </r>
  <r>
    <n v="15765300"/>
    <s v="L?"/>
    <x v="2"/>
    <x v="1"/>
    <n v="40"/>
    <x v="0"/>
    <x v="8"/>
    <n v="62389.03"/>
    <x v="1"/>
    <x v="1"/>
    <n v="596"/>
    <x v="1"/>
    <x v="0"/>
    <x v="1"/>
    <n v="148623.43"/>
    <x v="0"/>
    <x v="2"/>
    <x v="2"/>
  </r>
  <r>
    <n v="15743570"/>
    <s v="Feng"/>
    <x v="0"/>
    <x v="0"/>
    <n v="34"/>
    <x v="0"/>
    <x v="8"/>
    <n v="0"/>
    <x v="0"/>
    <x v="2"/>
    <n v="481"/>
    <x v="4"/>
    <x v="0"/>
    <x v="0"/>
    <n v="125253.46"/>
    <x v="1"/>
    <x v="0"/>
    <x v="2"/>
  </r>
  <r>
    <n v="15608541"/>
    <s v="Claiborne"/>
    <x v="0"/>
    <x v="1"/>
    <n v="46"/>
    <x v="0"/>
    <x v="1"/>
    <n v="91857.66"/>
    <x v="1"/>
    <x v="0"/>
    <n v="498"/>
    <x v="4"/>
    <x v="0"/>
    <x v="1"/>
    <n v="101954.78"/>
    <x v="0"/>
    <x v="0"/>
    <x v="0"/>
  </r>
  <r>
    <n v="15750671"/>
    <s v="Egobudike"/>
    <x v="1"/>
    <x v="1"/>
    <n v="31"/>
    <x v="0"/>
    <x v="5"/>
    <n v="0"/>
    <x v="0"/>
    <x v="2"/>
    <n v="512"/>
    <x v="1"/>
    <x v="0"/>
    <x v="1"/>
    <n v="168462.26"/>
    <x v="1"/>
    <x v="2"/>
    <x v="1"/>
  </r>
  <r>
    <n v="15813659"/>
    <s v="Folliero"/>
    <x v="0"/>
    <x v="0"/>
    <n v="56"/>
    <x v="0"/>
    <x v="3"/>
    <n v="0"/>
    <x v="0"/>
    <x v="0"/>
    <n v="594"/>
    <x v="1"/>
    <x v="0"/>
    <x v="1"/>
    <n v="26215.85"/>
    <x v="0"/>
    <x v="3"/>
    <x v="1"/>
  </r>
  <r>
    <n v="15757867"/>
    <s v="Bray"/>
    <x v="0"/>
    <x v="0"/>
    <n v="30"/>
    <x v="0"/>
    <x v="7"/>
    <n v="176173.52"/>
    <x v="2"/>
    <x v="0"/>
    <n v="570"/>
    <x v="1"/>
    <x v="0"/>
    <x v="1"/>
    <n v="97045.32"/>
    <x v="0"/>
    <x v="0"/>
    <x v="3"/>
  </r>
  <r>
    <n v="15652914"/>
    <s v="Ibrahimov"/>
    <x v="1"/>
    <x v="1"/>
    <n v="38"/>
    <x v="0"/>
    <x v="3"/>
    <n v="0"/>
    <x v="0"/>
    <x v="0"/>
    <n v="721"/>
    <x v="2"/>
    <x v="1"/>
    <x v="0"/>
    <n v="53534.8"/>
    <x v="1"/>
    <x v="1"/>
    <x v="1"/>
  </r>
  <r>
    <n v="15723818"/>
    <s v="Carpenter"/>
    <x v="0"/>
    <x v="0"/>
    <n v="37"/>
    <x v="0"/>
    <x v="4"/>
    <n v="131834.76"/>
    <x v="2"/>
    <x v="2"/>
    <n v="453"/>
    <x v="4"/>
    <x v="0"/>
    <x v="1"/>
    <n v="8949.2000000000007"/>
    <x v="1"/>
    <x v="3"/>
    <x v="2"/>
  </r>
  <r>
    <n v="15713819"/>
    <s v="Walsh"/>
    <x v="0"/>
    <x v="1"/>
    <n v="48"/>
    <x v="0"/>
    <x v="6"/>
    <n v="92347.96"/>
    <x v="1"/>
    <x v="0"/>
    <n v="562"/>
    <x v="1"/>
    <x v="0"/>
    <x v="0"/>
    <n v="163116.75"/>
    <x v="1"/>
    <x v="2"/>
    <x v="2"/>
  </r>
  <r>
    <n v="15656484"/>
    <s v="Woods"/>
    <x v="0"/>
    <x v="1"/>
    <n v="40"/>
    <x v="0"/>
    <x v="4"/>
    <n v="0"/>
    <x v="0"/>
    <x v="2"/>
    <n v="682"/>
    <x v="2"/>
    <x v="0"/>
    <x v="0"/>
    <n v="140745.91"/>
    <x v="1"/>
    <x v="2"/>
    <x v="2"/>
  </r>
  <r>
    <n v="15778515"/>
    <s v="Wu"/>
    <x v="0"/>
    <x v="1"/>
    <n v="40"/>
    <x v="0"/>
    <x v="6"/>
    <n v="95297.11"/>
    <x v="1"/>
    <x v="0"/>
    <n v="748"/>
    <x v="2"/>
    <x v="1"/>
    <x v="1"/>
    <n v="171515.84"/>
    <x v="1"/>
    <x v="4"/>
    <x v="2"/>
  </r>
  <r>
    <n v="15803840"/>
    <s v="Forbes"/>
    <x v="0"/>
    <x v="0"/>
    <n v="32"/>
    <x v="0"/>
    <x v="9"/>
    <n v="0"/>
    <x v="0"/>
    <x v="2"/>
    <n v="729"/>
    <x v="2"/>
    <x v="1"/>
    <x v="1"/>
    <n v="150803.44"/>
    <x v="1"/>
    <x v="2"/>
    <x v="3"/>
  </r>
  <r>
    <n v="15735339"/>
    <s v="Lynch"/>
    <x v="0"/>
    <x v="1"/>
    <n v="39"/>
    <x v="0"/>
    <x v="4"/>
    <n v="0"/>
    <x v="0"/>
    <x v="0"/>
    <n v="663"/>
    <x v="2"/>
    <x v="0"/>
    <x v="1"/>
    <n v="76884.05"/>
    <x v="1"/>
    <x v="1"/>
    <x v="2"/>
  </r>
  <r>
    <n v="15600392"/>
    <s v="Amaechi"/>
    <x v="0"/>
    <x v="0"/>
    <n v="53"/>
    <x v="0"/>
    <x v="2"/>
    <n v="123845.36"/>
    <x v="2"/>
    <x v="2"/>
    <n v="735"/>
    <x v="2"/>
    <x v="1"/>
    <x v="0"/>
    <n v="170454.93"/>
    <x v="0"/>
    <x v="4"/>
    <x v="1"/>
  </r>
  <r>
    <n v="15625740"/>
    <s v="Enriquez"/>
    <x v="2"/>
    <x v="1"/>
    <n v="62"/>
    <x v="2"/>
    <x v="6"/>
    <n v="143426.34"/>
    <x v="2"/>
    <x v="2"/>
    <n v="627"/>
    <x v="0"/>
    <x v="0"/>
    <x v="0"/>
    <n v="143104.29999999999"/>
    <x v="1"/>
    <x v="2"/>
    <x v="2"/>
  </r>
  <r>
    <n v="15663817"/>
    <s v="Y?an"/>
    <x v="0"/>
    <x v="1"/>
    <n v="46"/>
    <x v="0"/>
    <x v="8"/>
    <n v="0"/>
    <x v="0"/>
    <x v="0"/>
    <n v="713"/>
    <x v="2"/>
    <x v="0"/>
    <x v="0"/>
    <n v="55701.62"/>
    <x v="1"/>
    <x v="1"/>
    <x v="2"/>
  </r>
  <r>
    <n v="15734461"/>
    <s v="Brooks"/>
    <x v="2"/>
    <x v="1"/>
    <n v="31"/>
    <x v="0"/>
    <x v="0"/>
    <n v="112708.2"/>
    <x v="2"/>
    <x v="0"/>
    <n v="562"/>
    <x v="1"/>
    <x v="1"/>
    <x v="0"/>
    <n v="186370.3"/>
    <x v="1"/>
    <x v="4"/>
    <x v="0"/>
  </r>
  <r>
    <n v="15780142"/>
    <s v="Wang"/>
    <x v="0"/>
    <x v="1"/>
    <n v="43"/>
    <x v="0"/>
    <x v="0"/>
    <n v="100013.51"/>
    <x v="2"/>
    <x v="0"/>
    <n v="632"/>
    <x v="0"/>
    <x v="0"/>
    <x v="1"/>
    <n v="24275.32"/>
    <x v="1"/>
    <x v="3"/>
    <x v="0"/>
  </r>
  <r>
    <n v="15709920"/>
    <s v="Burke"/>
    <x v="0"/>
    <x v="0"/>
    <n v="33"/>
    <x v="0"/>
    <x v="0"/>
    <n v="208165.53"/>
    <x v="2"/>
    <x v="0"/>
    <n v="479"/>
    <x v="4"/>
    <x v="1"/>
    <x v="1"/>
    <n v="50774.81"/>
    <x v="0"/>
    <x v="1"/>
    <x v="0"/>
  </r>
  <r>
    <n v="15684248"/>
    <s v="Meng"/>
    <x v="1"/>
    <x v="1"/>
    <n v="21"/>
    <x v="1"/>
    <x v="3"/>
    <n v="0"/>
    <x v="0"/>
    <x v="2"/>
    <n v="658"/>
    <x v="0"/>
    <x v="1"/>
    <x v="0"/>
    <n v="154279.87"/>
    <x v="1"/>
    <x v="2"/>
    <x v="1"/>
  </r>
  <r>
    <n v="15643158"/>
    <s v="Chiganu"/>
    <x v="0"/>
    <x v="0"/>
    <n v="40"/>
    <x v="0"/>
    <x v="9"/>
    <n v="0"/>
    <x v="0"/>
    <x v="0"/>
    <n v="598"/>
    <x v="1"/>
    <x v="0"/>
    <x v="1"/>
    <n v="68462.59"/>
    <x v="0"/>
    <x v="1"/>
    <x v="3"/>
  </r>
  <r>
    <n v="15693902"/>
    <s v="Hunt"/>
    <x v="0"/>
    <x v="1"/>
    <n v="19"/>
    <x v="1"/>
    <x v="0"/>
    <n v="0"/>
    <x v="0"/>
    <x v="2"/>
    <n v="597"/>
    <x v="1"/>
    <x v="0"/>
    <x v="0"/>
    <n v="91036.74"/>
    <x v="1"/>
    <x v="0"/>
    <x v="0"/>
  </r>
  <r>
    <n v="15578307"/>
    <s v="Lucchese"/>
    <x v="0"/>
    <x v="0"/>
    <n v="33"/>
    <x v="0"/>
    <x v="5"/>
    <n v="121685.31"/>
    <x v="2"/>
    <x v="2"/>
    <n v="512"/>
    <x v="1"/>
    <x v="0"/>
    <x v="0"/>
    <n v="83681.97"/>
    <x v="1"/>
    <x v="1"/>
    <x v="1"/>
  </r>
  <r>
    <n v="15585379"/>
    <s v="Humphries"/>
    <x v="0"/>
    <x v="1"/>
    <n v="39"/>
    <x v="0"/>
    <x v="0"/>
    <n v="111525.02"/>
    <x v="2"/>
    <x v="0"/>
    <n v="704"/>
    <x v="2"/>
    <x v="0"/>
    <x v="1"/>
    <n v="199484.96"/>
    <x v="1"/>
    <x v="4"/>
    <x v="0"/>
  </r>
  <r>
    <n v="15758510"/>
    <s v="Frolova"/>
    <x v="0"/>
    <x v="1"/>
    <n v="26"/>
    <x v="1"/>
    <x v="5"/>
    <n v="0"/>
    <x v="0"/>
    <x v="2"/>
    <n v="474"/>
    <x v="4"/>
    <x v="1"/>
    <x v="1"/>
    <n v="152491.22"/>
    <x v="1"/>
    <x v="2"/>
    <x v="1"/>
  </r>
  <r>
    <n v="15692918"/>
    <s v="Hsing"/>
    <x v="2"/>
    <x v="1"/>
    <n v="36"/>
    <x v="0"/>
    <x v="7"/>
    <n v="113546.3"/>
    <x v="2"/>
    <x v="0"/>
    <n v="604"/>
    <x v="0"/>
    <x v="0"/>
    <x v="0"/>
    <n v="134875.37"/>
    <x v="1"/>
    <x v="2"/>
    <x v="3"/>
  </r>
  <r>
    <n v="15705301"/>
    <s v="Parkes"/>
    <x v="0"/>
    <x v="1"/>
    <n v="41"/>
    <x v="0"/>
    <x v="5"/>
    <n v="95696.52"/>
    <x v="1"/>
    <x v="2"/>
    <n v="683"/>
    <x v="2"/>
    <x v="0"/>
    <x v="0"/>
    <n v="184366.14"/>
    <x v="1"/>
    <x v="4"/>
    <x v="1"/>
  </r>
  <r>
    <n v="15718231"/>
    <s v="Gregory"/>
    <x v="0"/>
    <x v="1"/>
    <n v="28"/>
    <x v="1"/>
    <x v="10"/>
    <n v="88963.31"/>
    <x v="1"/>
    <x v="2"/>
    <n v="537"/>
    <x v="1"/>
    <x v="0"/>
    <x v="0"/>
    <n v="189839.93"/>
    <x v="1"/>
    <x v="4"/>
    <x v="0"/>
  </r>
  <r>
    <n v="15567991"/>
    <s v="Obiuto"/>
    <x v="1"/>
    <x v="1"/>
    <n v="31"/>
    <x v="0"/>
    <x v="10"/>
    <n v="144880.34"/>
    <x v="2"/>
    <x v="2"/>
    <n v="794"/>
    <x v="3"/>
    <x v="1"/>
    <x v="0"/>
    <n v="175643.44"/>
    <x v="1"/>
    <x v="4"/>
    <x v="0"/>
  </r>
  <r>
    <n v="15772650"/>
    <s v="Longo"/>
    <x v="0"/>
    <x v="1"/>
    <n v="55"/>
    <x v="0"/>
    <x v="9"/>
    <n v="136576.01999999999"/>
    <x v="2"/>
    <x v="0"/>
    <n v="732"/>
    <x v="2"/>
    <x v="1"/>
    <x v="0"/>
    <n v="3268.17"/>
    <x v="0"/>
    <x v="3"/>
    <x v="3"/>
  </r>
  <r>
    <n v="15574795"/>
    <s v="Lombardo"/>
    <x v="0"/>
    <x v="0"/>
    <n v="38"/>
    <x v="0"/>
    <x v="0"/>
    <n v="63093.01"/>
    <x v="1"/>
    <x v="0"/>
    <n v="495"/>
    <x v="4"/>
    <x v="0"/>
    <x v="0"/>
    <n v="47089.72"/>
    <x v="1"/>
    <x v="3"/>
    <x v="0"/>
  </r>
  <r>
    <n v="15706036"/>
    <s v="Lombardo"/>
    <x v="2"/>
    <x v="1"/>
    <n v="38"/>
    <x v="0"/>
    <x v="7"/>
    <n v="132271.12"/>
    <x v="2"/>
    <x v="2"/>
    <n v="552"/>
    <x v="1"/>
    <x v="0"/>
    <x v="0"/>
    <n v="46562.02"/>
    <x v="1"/>
    <x v="3"/>
    <x v="3"/>
  </r>
  <r>
    <n v="15723856"/>
    <s v="Gonzalez"/>
    <x v="0"/>
    <x v="0"/>
    <n v="29"/>
    <x v="1"/>
    <x v="6"/>
    <n v="88814.399999999994"/>
    <x v="1"/>
    <x v="2"/>
    <n v="602"/>
    <x v="0"/>
    <x v="0"/>
    <x v="0"/>
    <n v="62487.97"/>
    <x v="1"/>
    <x v="1"/>
    <x v="2"/>
  </r>
  <r>
    <n v="15812920"/>
    <s v="Nwabugwu"/>
    <x v="2"/>
    <x v="1"/>
    <n v="40"/>
    <x v="0"/>
    <x v="8"/>
    <n v="90594.55"/>
    <x v="1"/>
    <x v="0"/>
    <n v="607"/>
    <x v="0"/>
    <x v="1"/>
    <x v="0"/>
    <n v="181598.25"/>
    <x v="1"/>
    <x v="4"/>
    <x v="2"/>
  </r>
  <r>
    <n v="15691287"/>
    <s v="Ford"/>
    <x v="2"/>
    <x v="0"/>
    <n v="33"/>
    <x v="0"/>
    <x v="10"/>
    <n v="141816.25"/>
    <x v="2"/>
    <x v="0"/>
    <n v="675"/>
    <x v="2"/>
    <x v="0"/>
    <x v="1"/>
    <n v="64815.05"/>
    <x v="0"/>
    <x v="1"/>
    <x v="0"/>
  </r>
  <r>
    <n v="15804797"/>
    <s v="Gilleland"/>
    <x v="0"/>
    <x v="0"/>
    <n v="54"/>
    <x v="0"/>
    <x v="6"/>
    <n v="138547.97"/>
    <x v="2"/>
    <x v="0"/>
    <n v="443"/>
    <x v="4"/>
    <x v="0"/>
    <x v="0"/>
    <n v="70196.23"/>
    <x v="0"/>
    <x v="1"/>
    <x v="2"/>
  </r>
  <r>
    <n v="15708650"/>
    <s v="Fullwood"/>
    <x v="0"/>
    <x v="0"/>
    <n v="31"/>
    <x v="0"/>
    <x v="0"/>
    <n v="52192.08"/>
    <x v="1"/>
    <x v="2"/>
    <n v="727"/>
    <x v="2"/>
    <x v="1"/>
    <x v="0"/>
    <n v="160383.47"/>
    <x v="1"/>
    <x v="2"/>
    <x v="0"/>
  </r>
  <r>
    <n v="15712777"/>
    <s v="Kao"/>
    <x v="0"/>
    <x v="1"/>
    <n v="38"/>
    <x v="0"/>
    <x v="4"/>
    <n v="124976.19"/>
    <x v="2"/>
    <x v="0"/>
    <n v="482"/>
    <x v="4"/>
    <x v="0"/>
    <x v="1"/>
    <n v="35848.120000000003"/>
    <x v="1"/>
    <x v="3"/>
    <x v="2"/>
  </r>
  <r>
    <n v="15786469"/>
    <s v="Montalvo"/>
    <x v="0"/>
    <x v="0"/>
    <n v="34"/>
    <x v="0"/>
    <x v="1"/>
    <n v="0"/>
    <x v="0"/>
    <x v="2"/>
    <n v="686"/>
    <x v="2"/>
    <x v="0"/>
    <x v="1"/>
    <n v="87278.48"/>
    <x v="1"/>
    <x v="1"/>
    <x v="0"/>
  </r>
  <r>
    <n v="15669219"/>
    <s v="Wilson"/>
    <x v="2"/>
    <x v="1"/>
    <n v="35"/>
    <x v="0"/>
    <x v="6"/>
    <n v="104356.38"/>
    <x v="2"/>
    <x v="0"/>
    <n v="588"/>
    <x v="1"/>
    <x v="0"/>
    <x v="1"/>
    <n v="94498.82"/>
    <x v="1"/>
    <x v="0"/>
    <x v="2"/>
  </r>
  <r>
    <n v="15641004"/>
    <s v="Doyne"/>
    <x v="1"/>
    <x v="0"/>
    <n v="48"/>
    <x v="0"/>
    <x v="7"/>
    <n v="150315.92000000001"/>
    <x v="2"/>
    <x v="0"/>
    <n v="605"/>
    <x v="0"/>
    <x v="1"/>
    <x v="0"/>
    <n v="133486.35999999999"/>
    <x v="1"/>
    <x v="2"/>
    <x v="3"/>
  </r>
  <r>
    <n v="15648067"/>
    <s v="Onwuamaeze"/>
    <x v="0"/>
    <x v="1"/>
    <n v="39"/>
    <x v="0"/>
    <x v="1"/>
    <n v="129299.28"/>
    <x v="2"/>
    <x v="2"/>
    <n v="583"/>
    <x v="1"/>
    <x v="0"/>
    <x v="1"/>
    <n v="73107.600000000006"/>
    <x v="1"/>
    <x v="1"/>
    <x v="0"/>
  </r>
  <r>
    <n v="15704014"/>
    <s v="K'ung"/>
    <x v="2"/>
    <x v="1"/>
    <n v="37"/>
    <x v="0"/>
    <x v="3"/>
    <n v="140950.92000000001"/>
    <x v="2"/>
    <x v="2"/>
    <n v="738"/>
    <x v="2"/>
    <x v="0"/>
    <x v="1"/>
    <n v="195333.98"/>
    <x v="1"/>
    <x v="4"/>
    <x v="1"/>
  </r>
  <r>
    <n v="15645136"/>
    <s v="O'Donnell"/>
    <x v="1"/>
    <x v="1"/>
    <n v="30"/>
    <x v="0"/>
    <x v="1"/>
    <n v="128065.12"/>
    <x v="2"/>
    <x v="0"/>
    <n v="744"/>
    <x v="2"/>
    <x v="0"/>
    <x v="1"/>
    <n v="121525.48"/>
    <x v="1"/>
    <x v="0"/>
    <x v="0"/>
  </r>
  <r>
    <n v="15709604"/>
    <s v="McMillan"/>
    <x v="0"/>
    <x v="1"/>
    <n v="23"/>
    <x v="1"/>
    <x v="0"/>
    <n v="107433.48"/>
    <x v="2"/>
    <x v="0"/>
    <n v="781"/>
    <x v="3"/>
    <x v="0"/>
    <x v="1"/>
    <n v="173843.21"/>
    <x v="1"/>
    <x v="4"/>
    <x v="0"/>
  </r>
  <r>
    <n v="15713637"/>
    <s v="Chinedum"/>
    <x v="0"/>
    <x v="1"/>
    <n v="34"/>
    <x v="0"/>
    <x v="0"/>
    <n v="117468.67"/>
    <x v="2"/>
    <x v="0"/>
    <n v="699"/>
    <x v="2"/>
    <x v="0"/>
    <x v="1"/>
    <n v="185227.42"/>
    <x v="1"/>
    <x v="4"/>
    <x v="0"/>
  </r>
  <r>
    <n v="15793901"/>
    <s v="Capon"/>
    <x v="0"/>
    <x v="0"/>
    <n v="27"/>
    <x v="1"/>
    <x v="0"/>
    <n v="0"/>
    <x v="0"/>
    <x v="2"/>
    <n v="639"/>
    <x v="0"/>
    <x v="1"/>
    <x v="1"/>
    <n v="125244.18"/>
    <x v="1"/>
    <x v="0"/>
    <x v="0"/>
  </r>
  <r>
    <n v="15569759"/>
    <s v="Rawling"/>
    <x v="0"/>
    <x v="0"/>
    <n v="27"/>
    <x v="1"/>
    <x v="4"/>
    <n v="0"/>
    <x v="0"/>
    <x v="1"/>
    <n v="583"/>
    <x v="1"/>
    <x v="0"/>
    <x v="1"/>
    <n v="163113.41"/>
    <x v="1"/>
    <x v="2"/>
    <x v="2"/>
  </r>
  <r>
    <n v="15712930"/>
    <s v="Duncan"/>
    <x v="0"/>
    <x v="1"/>
    <n v="42"/>
    <x v="0"/>
    <x v="1"/>
    <n v="0"/>
    <x v="0"/>
    <x v="0"/>
    <n v="587"/>
    <x v="1"/>
    <x v="1"/>
    <x v="1"/>
    <n v="123006.91"/>
    <x v="1"/>
    <x v="0"/>
    <x v="0"/>
  </r>
  <r>
    <n v="15586504"/>
    <s v="Trevisani"/>
    <x v="0"/>
    <x v="1"/>
    <n v="40"/>
    <x v="0"/>
    <x v="9"/>
    <n v="0"/>
    <x v="0"/>
    <x v="2"/>
    <n v="694"/>
    <x v="2"/>
    <x v="0"/>
    <x v="1"/>
    <n v="40463.03"/>
    <x v="1"/>
    <x v="3"/>
    <x v="3"/>
  </r>
  <r>
    <n v="15677317"/>
    <s v="Ankudinova"/>
    <x v="0"/>
    <x v="0"/>
    <n v="29"/>
    <x v="1"/>
    <x v="4"/>
    <n v="153040.03"/>
    <x v="2"/>
    <x v="0"/>
    <n v="570"/>
    <x v="1"/>
    <x v="0"/>
    <x v="0"/>
    <n v="131363.57"/>
    <x v="0"/>
    <x v="2"/>
    <x v="2"/>
  </r>
  <r>
    <n v="15664270"/>
    <s v="Balsillie"/>
    <x v="2"/>
    <x v="1"/>
    <n v="45"/>
    <x v="0"/>
    <x v="5"/>
    <n v="142084.04"/>
    <x v="2"/>
    <x v="3"/>
    <n v="692"/>
    <x v="2"/>
    <x v="0"/>
    <x v="1"/>
    <n v="188305.85"/>
    <x v="0"/>
    <x v="4"/>
    <x v="1"/>
  </r>
  <r>
    <n v="15731519"/>
    <s v="Kerr"/>
    <x v="0"/>
    <x v="0"/>
    <n v="30"/>
    <x v="0"/>
    <x v="8"/>
    <n v="0"/>
    <x v="0"/>
    <x v="2"/>
    <n v="511"/>
    <x v="1"/>
    <x v="0"/>
    <x v="1"/>
    <n v="143994.85999999999"/>
    <x v="1"/>
    <x v="2"/>
    <x v="2"/>
  </r>
  <r>
    <n v="15745623"/>
    <s v="Worsnop"/>
    <x v="0"/>
    <x v="1"/>
    <n v="32"/>
    <x v="0"/>
    <x v="4"/>
    <n v="112079.58"/>
    <x v="2"/>
    <x v="0"/>
    <n v="788"/>
    <x v="3"/>
    <x v="1"/>
    <x v="1"/>
    <n v="89368.59"/>
    <x v="1"/>
    <x v="1"/>
    <x v="2"/>
  </r>
  <r>
    <n v="15813862"/>
    <s v="Yevseyev"/>
    <x v="1"/>
    <x v="1"/>
    <n v="66"/>
    <x v="2"/>
    <x v="3"/>
    <n v="132044.6"/>
    <x v="2"/>
    <x v="2"/>
    <n v="526"/>
    <x v="1"/>
    <x v="0"/>
    <x v="0"/>
    <n v="158365.89000000001"/>
    <x v="1"/>
    <x v="2"/>
    <x v="1"/>
  </r>
  <r>
    <n v="15641934"/>
    <s v="Manna"/>
    <x v="1"/>
    <x v="0"/>
    <n v="46"/>
    <x v="0"/>
    <x v="9"/>
    <n v="66582.81"/>
    <x v="1"/>
    <x v="0"/>
    <n v="749"/>
    <x v="2"/>
    <x v="0"/>
    <x v="1"/>
    <n v="78753.119999999995"/>
    <x v="0"/>
    <x v="1"/>
    <x v="3"/>
  </r>
  <r>
    <n v="15713043"/>
    <s v="Siciliani"/>
    <x v="0"/>
    <x v="0"/>
    <n v="33"/>
    <x v="0"/>
    <x v="5"/>
    <n v="0"/>
    <x v="0"/>
    <x v="2"/>
    <n v="691"/>
    <x v="2"/>
    <x v="0"/>
    <x v="0"/>
    <n v="100408.31"/>
    <x v="1"/>
    <x v="0"/>
    <x v="1"/>
  </r>
  <r>
    <n v="15700749"/>
    <s v="Powell"/>
    <x v="0"/>
    <x v="0"/>
    <n v="39"/>
    <x v="0"/>
    <x v="5"/>
    <n v="0"/>
    <x v="0"/>
    <x v="0"/>
    <n v="481"/>
    <x v="4"/>
    <x v="0"/>
    <x v="0"/>
    <n v="24677.54"/>
    <x v="1"/>
    <x v="3"/>
    <x v="1"/>
  </r>
  <r>
    <n v="15697567"/>
    <s v="Bazarova"/>
    <x v="0"/>
    <x v="1"/>
    <n v="33"/>
    <x v="0"/>
    <x v="4"/>
    <n v="0"/>
    <x v="0"/>
    <x v="2"/>
    <n v="752"/>
    <x v="2"/>
    <x v="0"/>
    <x v="0"/>
    <n v="39570.78"/>
    <x v="1"/>
    <x v="3"/>
    <x v="2"/>
  </r>
  <r>
    <n v="15715414"/>
    <s v="White"/>
    <x v="0"/>
    <x v="0"/>
    <n v="38"/>
    <x v="0"/>
    <x v="5"/>
    <n v="102895.1"/>
    <x v="2"/>
    <x v="0"/>
    <n v="658"/>
    <x v="0"/>
    <x v="1"/>
    <x v="1"/>
    <n v="155665.76"/>
    <x v="1"/>
    <x v="2"/>
    <x v="1"/>
  </r>
  <r>
    <n v="15639530"/>
    <s v="Buda"/>
    <x v="1"/>
    <x v="1"/>
    <n v="42"/>
    <x v="0"/>
    <x v="0"/>
    <n v="0"/>
    <x v="0"/>
    <x v="0"/>
    <n v="679"/>
    <x v="2"/>
    <x v="0"/>
    <x v="0"/>
    <n v="168294.27"/>
    <x v="1"/>
    <x v="2"/>
    <x v="0"/>
  </r>
  <r>
    <n v="15726058"/>
    <s v="Cattaneo"/>
    <x v="2"/>
    <x v="1"/>
    <n v="27"/>
    <x v="1"/>
    <x v="3"/>
    <n v="117578.35"/>
    <x v="2"/>
    <x v="2"/>
    <n v="754"/>
    <x v="2"/>
    <x v="1"/>
    <x v="0"/>
    <n v="87908.01"/>
    <x v="1"/>
    <x v="1"/>
    <x v="1"/>
  </r>
  <r>
    <n v="15725665"/>
    <s v="Lo"/>
    <x v="0"/>
    <x v="1"/>
    <n v="47"/>
    <x v="0"/>
    <x v="7"/>
    <n v="198546.1"/>
    <x v="2"/>
    <x v="2"/>
    <n v="679"/>
    <x v="2"/>
    <x v="0"/>
    <x v="1"/>
    <n v="191198.92"/>
    <x v="0"/>
    <x v="4"/>
    <x v="3"/>
  </r>
  <r>
    <n v="15698872"/>
    <s v="Brown"/>
    <x v="1"/>
    <x v="0"/>
    <n v="39"/>
    <x v="0"/>
    <x v="0"/>
    <n v="0"/>
    <x v="0"/>
    <x v="2"/>
    <n v="633"/>
    <x v="0"/>
    <x v="1"/>
    <x v="1"/>
    <n v="191207.03"/>
    <x v="1"/>
    <x v="4"/>
    <x v="0"/>
  </r>
  <r>
    <n v="15812184"/>
    <s v="Rose"/>
    <x v="0"/>
    <x v="0"/>
    <n v="31"/>
    <x v="0"/>
    <x v="1"/>
    <n v="0"/>
    <x v="0"/>
    <x v="0"/>
    <n v="674"/>
    <x v="2"/>
    <x v="0"/>
    <x v="1"/>
    <n v="128954.05"/>
    <x v="1"/>
    <x v="0"/>
    <x v="0"/>
  </r>
  <r>
    <n v="15742609"/>
    <s v="Lombardo"/>
    <x v="2"/>
    <x v="1"/>
    <n v="28"/>
    <x v="1"/>
    <x v="0"/>
    <n v="116623.31"/>
    <x v="2"/>
    <x v="0"/>
    <n v="600"/>
    <x v="0"/>
    <x v="1"/>
    <x v="0"/>
    <n v="59905.29"/>
    <x v="1"/>
    <x v="1"/>
    <x v="0"/>
  </r>
  <r>
    <n v="15815043"/>
    <s v="McMillan"/>
    <x v="1"/>
    <x v="1"/>
    <n v="49"/>
    <x v="0"/>
    <x v="2"/>
    <n v="0"/>
    <x v="0"/>
    <x v="2"/>
    <n v="645"/>
    <x v="0"/>
    <x v="0"/>
    <x v="1"/>
    <n v="162012.6"/>
    <x v="1"/>
    <x v="2"/>
    <x v="1"/>
  </r>
  <r>
    <n v="15640648"/>
    <s v="Howe"/>
    <x v="0"/>
    <x v="1"/>
    <n v="36"/>
    <x v="0"/>
    <x v="5"/>
    <n v="0"/>
    <x v="0"/>
    <x v="2"/>
    <n v="698"/>
    <x v="2"/>
    <x v="1"/>
    <x v="0"/>
    <n v="19231.98"/>
    <x v="1"/>
    <x v="3"/>
    <x v="1"/>
  </r>
  <r>
    <n v="15627203"/>
    <s v="Hsu"/>
    <x v="1"/>
    <x v="1"/>
    <n v="54"/>
    <x v="0"/>
    <x v="7"/>
    <n v="0"/>
    <x v="0"/>
    <x v="0"/>
    <n v="508"/>
    <x v="1"/>
    <x v="0"/>
    <x v="0"/>
    <n v="175749.36"/>
    <x v="1"/>
    <x v="4"/>
    <x v="3"/>
  </r>
  <r>
    <n v="15786196"/>
    <s v="Han"/>
    <x v="0"/>
    <x v="0"/>
    <n v="44"/>
    <x v="0"/>
    <x v="6"/>
    <n v="105770.7"/>
    <x v="2"/>
    <x v="1"/>
    <n v="555"/>
    <x v="1"/>
    <x v="0"/>
    <x v="1"/>
    <n v="60533.96"/>
    <x v="0"/>
    <x v="1"/>
    <x v="2"/>
  </r>
  <r>
    <n v="15612095"/>
    <s v="Calabrese"/>
    <x v="0"/>
    <x v="0"/>
    <n v="48"/>
    <x v="0"/>
    <x v="9"/>
    <n v="0"/>
    <x v="0"/>
    <x v="0"/>
    <n v="751"/>
    <x v="2"/>
    <x v="0"/>
    <x v="1"/>
    <n v="137508.42000000001"/>
    <x v="0"/>
    <x v="2"/>
    <x v="3"/>
  </r>
  <r>
    <n v="15674368"/>
    <s v="Riley"/>
    <x v="0"/>
    <x v="0"/>
    <n v="39"/>
    <x v="0"/>
    <x v="1"/>
    <n v="94435.45"/>
    <x v="1"/>
    <x v="2"/>
    <n v="738"/>
    <x v="2"/>
    <x v="1"/>
    <x v="0"/>
    <n v="189430.86"/>
    <x v="1"/>
    <x v="4"/>
    <x v="0"/>
  </r>
  <r>
    <n v="15783477"/>
    <s v="Biryukov"/>
    <x v="2"/>
    <x v="0"/>
    <n v="39"/>
    <x v="0"/>
    <x v="2"/>
    <n v="112889.91"/>
    <x v="2"/>
    <x v="0"/>
    <n v="706"/>
    <x v="2"/>
    <x v="1"/>
    <x v="0"/>
    <n v="6723.66"/>
    <x v="1"/>
    <x v="3"/>
    <x v="1"/>
  </r>
  <r>
    <n v="15757559"/>
    <s v="Broadhurst"/>
    <x v="0"/>
    <x v="0"/>
    <n v="53"/>
    <x v="0"/>
    <x v="3"/>
    <n v="0"/>
    <x v="0"/>
    <x v="2"/>
    <n v="595"/>
    <x v="1"/>
    <x v="0"/>
    <x v="1"/>
    <n v="41371.68"/>
    <x v="0"/>
    <x v="3"/>
    <x v="1"/>
  </r>
  <r>
    <n v="15591036"/>
    <s v="Genovesi"/>
    <x v="2"/>
    <x v="0"/>
    <n v="43"/>
    <x v="0"/>
    <x v="6"/>
    <n v="127940.47"/>
    <x v="2"/>
    <x v="0"/>
    <n v="577"/>
    <x v="1"/>
    <x v="1"/>
    <x v="1"/>
    <n v="125140.72"/>
    <x v="0"/>
    <x v="0"/>
    <x v="2"/>
  </r>
  <r>
    <n v="15761241"/>
    <s v="Hsieh"/>
    <x v="2"/>
    <x v="0"/>
    <n v="36"/>
    <x v="0"/>
    <x v="2"/>
    <n v="129745.1"/>
    <x v="2"/>
    <x v="0"/>
    <n v="578"/>
    <x v="1"/>
    <x v="0"/>
    <x v="0"/>
    <n v="143683.75"/>
    <x v="1"/>
    <x v="2"/>
    <x v="1"/>
  </r>
  <r>
    <n v="15695078"/>
    <s v="Kemp"/>
    <x v="0"/>
    <x v="1"/>
    <n v="32"/>
    <x v="0"/>
    <x v="6"/>
    <n v="0"/>
    <x v="0"/>
    <x v="2"/>
    <n v="699"/>
    <x v="2"/>
    <x v="0"/>
    <x v="0"/>
    <n v="170770.44"/>
    <x v="1"/>
    <x v="4"/>
    <x v="2"/>
  </r>
  <r>
    <n v="15645744"/>
    <s v="Chukwudi"/>
    <x v="0"/>
    <x v="0"/>
    <n v="30"/>
    <x v="0"/>
    <x v="8"/>
    <n v="0"/>
    <x v="0"/>
    <x v="2"/>
    <n v="826"/>
    <x v="3"/>
    <x v="1"/>
    <x v="0"/>
    <n v="157397.57"/>
    <x v="1"/>
    <x v="2"/>
    <x v="2"/>
  </r>
  <r>
    <n v="15566988"/>
    <s v="Iqbal"/>
    <x v="2"/>
    <x v="0"/>
    <n v="46"/>
    <x v="0"/>
    <x v="3"/>
    <n v="141535.51999999999"/>
    <x v="2"/>
    <x v="0"/>
    <n v="656"/>
    <x v="0"/>
    <x v="0"/>
    <x v="1"/>
    <n v="50595.15"/>
    <x v="0"/>
    <x v="1"/>
    <x v="1"/>
  </r>
  <r>
    <n v="15749300"/>
    <s v="Teng"/>
    <x v="0"/>
    <x v="0"/>
    <n v="47"/>
    <x v="0"/>
    <x v="0"/>
    <n v="139914.26999999999"/>
    <x v="2"/>
    <x v="0"/>
    <n v="556"/>
    <x v="1"/>
    <x v="0"/>
    <x v="0"/>
    <n v="50390.98"/>
    <x v="1"/>
    <x v="1"/>
    <x v="0"/>
  </r>
  <r>
    <n v="15594340"/>
    <s v="Tao"/>
    <x v="0"/>
    <x v="1"/>
    <n v="41"/>
    <x v="0"/>
    <x v="4"/>
    <n v="120243.49"/>
    <x v="2"/>
    <x v="0"/>
    <n v="569"/>
    <x v="1"/>
    <x v="0"/>
    <x v="1"/>
    <n v="163150.03"/>
    <x v="0"/>
    <x v="2"/>
    <x v="2"/>
  </r>
  <r>
    <n v="15607065"/>
    <s v="Chinedum"/>
    <x v="0"/>
    <x v="1"/>
    <n v="34"/>
    <x v="0"/>
    <x v="9"/>
    <n v="91835.16"/>
    <x v="1"/>
    <x v="0"/>
    <n v="765"/>
    <x v="2"/>
    <x v="1"/>
    <x v="1"/>
    <n v="138280.17000000001"/>
    <x v="1"/>
    <x v="2"/>
    <x v="3"/>
  </r>
  <r>
    <n v="15778089"/>
    <s v="Stevenson"/>
    <x v="1"/>
    <x v="1"/>
    <n v="37"/>
    <x v="0"/>
    <x v="0"/>
    <n v="0"/>
    <x v="0"/>
    <x v="2"/>
    <n v="544"/>
    <x v="1"/>
    <x v="1"/>
    <x v="1"/>
    <n v="135067.01999999999"/>
    <x v="1"/>
    <x v="2"/>
    <x v="0"/>
  </r>
  <r>
    <n v="15773723"/>
    <s v="Duncan"/>
    <x v="1"/>
    <x v="0"/>
    <n v="22"/>
    <x v="1"/>
    <x v="9"/>
    <n v="67178.19"/>
    <x v="1"/>
    <x v="0"/>
    <n v="588"/>
    <x v="1"/>
    <x v="0"/>
    <x v="0"/>
    <n v="163534.75"/>
    <x v="0"/>
    <x v="2"/>
    <x v="3"/>
  </r>
  <r>
    <n v="15697035"/>
    <s v="Garrett"/>
    <x v="1"/>
    <x v="0"/>
    <n v="31"/>
    <x v="0"/>
    <x v="2"/>
    <n v="0"/>
    <x v="0"/>
    <x v="2"/>
    <n v="740"/>
    <x v="2"/>
    <x v="1"/>
    <x v="1"/>
    <n v="86657.48"/>
    <x v="1"/>
    <x v="1"/>
    <x v="1"/>
  </r>
  <r>
    <n v="15679668"/>
    <s v="Yao"/>
    <x v="1"/>
    <x v="1"/>
    <n v="38"/>
    <x v="0"/>
    <x v="3"/>
    <n v="115378.94"/>
    <x v="2"/>
    <x v="0"/>
    <n v="850"/>
    <x v="3"/>
    <x v="1"/>
    <x v="0"/>
    <n v="162087.82"/>
    <x v="1"/>
    <x v="2"/>
    <x v="1"/>
  </r>
  <r>
    <n v="15709861"/>
    <s v="He"/>
    <x v="2"/>
    <x v="1"/>
    <n v="30"/>
    <x v="0"/>
    <x v="4"/>
    <n v="127786.28"/>
    <x v="2"/>
    <x v="2"/>
    <n v="766"/>
    <x v="2"/>
    <x v="0"/>
    <x v="0"/>
    <n v="28879.3"/>
    <x v="1"/>
    <x v="3"/>
    <x v="2"/>
  </r>
  <r>
    <n v="15791958"/>
    <s v="Mazzi"/>
    <x v="0"/>
    <x v="0"/>
    <n v="41"/>
    <x v="0"/>
    <x v="5"/>
    <n v="0"/>
    <x v="0"/>
    <x v="2"/>
    <n v="849"/>
    <x v="3"/>
    <x v="0"/>
    <x v="0"/>
    <n v="169203.51"/>
    <x v="0"/>
    <x v="2"/>
    <x v="1"/>
  </r>
  <r>
    <n v="15791030"/>
    <s v="Edwards"/>
    <x v="0"/>
    <x v="0"/>
    <n v="33"/>
    <x v="0"/>
    <x v="10"/>
    <n v="64900.32"/>
    <x v="1"/>
    <x v="2"/>
    <n v="612"/>
    <x v="0"/>
    <x v="0"/>
    <x v="1"/>
    <n v="102426.12"/>
    <x v="1"/>
    <x v="0"/>
    <x v="0"/>
  </r>
  <r>
    <n v="15695339"/>
    <s v="Lucchesi"/>
    <x v="2"/>
    <x v="1"/>
    <n v="53"/>
    <x v="0"/>
    <x v="10"/>
    <n v="109172.88"/>
    <x v="2"/>
    <x v="0"/>
    <n v="517"/>
    <x v="1"/>
    <x v="0"/>
    <x v="1"/>
    <n v="54676.1"/>
    <x v="0"/>
    <x v="1"/>
    <x v="0"/>
  </r>
  <r>
    <n v="15658813"/>
    <s v="Siciliani"/>
    <x v="0"/>
    <x v="0"/>
    <n v="55"/>
    <x v="0"/>
    <x v="3"/>
    <n v="0"/>
    <x v="0"/>
    <x v="2"/>
    <n v="645"/>
    <x v="0"/>
    <x v="0"/>
    <x v="0"/>
    <n v="18369.330000000002"/>
    <x v="1"/>
    <x v="3"/>
    <x v="1"/>
  </r>
  <r>
    <n v="15715709"/>
    <s v="Shih"/>
    <x v="2"/>
    <x v="1"/>
    <n v="43"/>
    <x v="0"/>
    <x v="4"/>
    <n v="114091.38"/>
    <x v="2"/>
    <x v="0"/>
    <n v="696"/>
    <x v="2"/>
    <x v="1"/>
    <x v="0"/>
    <n v="159888.1"/>
    <x v="1"/>
    <x v="2"/>
    <x v="2"/>
  </r>
  <r>
    <n v="15722533"/>
    <s v="Logue"/>
    <x v="0"/>
    <x v="0"/>
    <n v="40"/>
    <x v="0"/>
    <x v="6"/>
    <n v="0"/>
    <x v="0"/>
    <x v="2"/>
    <n v="716"/>
    <x v="2"/>
    <x v="1"/>
    <x v="0"/>
    <n v="167636.15"/>
    <x v="1"/>
    <x v="2"/>
    <x v="2"/>
  </r>
  <r>
    <n v="15683118"/>
    <s v="Rechner"/>
    <x v="0"/>
    <x v="1"/>
    <n v="32"/>
    <x v="0"/>
    <x v="9"/>
    <n v="0"/>
    <x v="0"/>
    <x v="2"/>
    <n v="590"/>
    <x v="1"/>
    <x v="0"/>
    <x v="1"/>
    <n v="138889.15"/>
    <x v="1"/>
    <x v="2"/>
    <x v="3"/>
  </r>
  <r>
    <n v="15672798"/>
    <s v="O'Brien"/>
    <x v="0"/>
    <x v="0"/>
    <n v="45"/>
    <x v="0"/>
    <x v="3"/>
    <n v="145933.26999999999"/>
    <x v="2"/>
    <x v="0"/>
    <n v="656"/>
    <x v="0"/>
    <x v="0"/>
    <x v="0"/>
    <n v="199392.14"/>
    <x v="1"/>
    <x v="4"/>
    <x v="1"/>
  </r>
  <r>
    <n v="15680112"/>
    <s v="Stewart"/>
    <x v="2"/>
    <x v="0"/>
    <n v="35"/>
    <x v="0"/>
    <x v="3"/>
    <n v="131504.73000000001"/>
    <x v="2"/>
    <x v="0"/>
    <n v="473"/>
    <x v="4"/>
    <x v="0"/>
    <x v="1"/>
    <n v="189560.43"/>
    <x v="1"/>
    <x v="4"/>
    <x v="1"/>
  </r>
  <r>
    <n v="15714575"/>
    <s v="Batt"/>
    <x v="2"/>
    <x v="0"/>
    <n v="44"/>
    <x v="0"/>
    <x v="2"/>
    <n v="107926.02"/>
    <x v="2"/>
    <x v="0"/>
    <n v="742"/>
    <x v="2"/>
    <x v="1"/>
    <x v="0"/>
    <n v="17375.27"/>
    <x v="0"/>
    <x v="3"/>
    <x v="1"/>
  </r>
  <r>
    <n v="15806808"/>
    <s v="Hope"/>
    <x v="2"/>
    <x v="0"/>
    <n v="57"/>
    <x v="0"/>
    <x v="2"/>
    <n v="112281.60000000001"/>
    <x v="2"/>
    <x v="1"/>
    <n v="834"/>
    <x v="3"/>
    <x v="0"/>
    <x v="1"/>
    <n v="140225.14000000001"/>
    <x v="0"/>
    <x v="2"/>
    <x v="1"/>
  </r>
  <r>
    <n v="15590637"/>
    <s v="Ahmed"/>
    <x v="0"/>
    <x v="1"/>
    <n v="41"/>
    <x v="0"/>
    <x v="3"/>
    <n v="0"/>
    <x v="0"/>
    <x v="2"/>
    <n v="721"/>
    <x v="2"/>
    <x v="1"/>
    <x v="0"/>
    <n v="61018.85"/>
    <x v="1"/>
    <x v="1"/>
    <x v="1"/>
  </r>
  <r>
    <n v="15657535"/>
    <s v="Pearson"/>
    <x v="1"/>
    <x v="1"/>
    <n v="29"/>
    <x v="1"/>
    <x v="7"/>
    <n v="0"/>
    <x v="0"/>
    <x v="0"/>
    <n v="590"/>
    <x v="1"/>
    <x v="0"/>
    <x v="0"/>
    <n v="51907.72"/>
    <x v="0"/>
    <x v="1"/>
    <x v="3"/>
  </r>
  <r>
    <n v="15696141"/>
    <s v="Kruglov"/>
    <x v="1"/>
    <x v="0"/>
    <n v="31"/>
    <x v="0"/>
    <x v="3"/>
    <n v="0"/>
    <x v="0"/>
    <x v="0"/>
    <n v="516"/>
    <x v="1"/>
    <x v="0"/>
    <x v="1"/>
    <n v="47018.75"/>
    <x v="1"/>
    <x v="3"/>
    <x v="1"/>
  </r>
  <r>
    <n v="15811947"/>
    <s v="Gordon"/>
    <x v="0"/>
    <x v="1"/>
    <n v="33"/>
    <x v="0"/>
    <x v="10"/>
    <n v="124781.67"/>
    <x v="2"/>
    <x v="0"/>
    <n v="850"/>
    <x v="3"/>
    <x v="1"/>
    <x v="0"/>
    <n v="33700.519999999997"/>
    <x v="1"/>
    <x v="3"/>
    <x v="0"/>
  </r>
  <r>
    <n v="15649024"/>
    <s v="Trujillo"/>
    <x v="0"/>
    <x v="0"/>
    <n v="39"/>
    <x v="0"/>
    <x v="9"/>
    <n v="132865.56"/>
    <x v="2"/>
    <x v="0"/>
    <n v="748"/>
    <x v="2"/>
    <x v="0"/>
    <x v="0"/>
    <n v="59636.43"/>
    <x v="0"/>
    <x v="1"/>
    <x v="3"/>
  </r>
  <r>
    <n v="15594928"/>
    <s v="Pagnotto"/>
    <x v="2"/>
    <x v="0"/>
    <n v="38"/>
    <x v="0"/>
    <x v="4"/>
    <n v="129055.13"/>
    <x v="2"/>
    <x v="0"/>
    <n v="798"/>
    <x v="3"/>
    <x v="0"/>
    <x v="1"/>
    <n v="157147.59"/>
    <x v="1"/>
    <x v="2"/>
    <x v="2"/>
  </r>
  <r>
    <n v="15765532"/>
    <s v="Horton"/>
    <x v="2"/>
    <x v="1"/>
    <n v="76"/>
    <x v="2"/>
    <x v="5"/>
    <n v="96166.88"/>
    <x v="1"/>
    <x v="0"/>
    <n v="612"/>
    <x v="0"/>
    <x v="0"/>
    <x v="0"/>
    <n v="191393.26"/>
    <x v="1"/>
    <x v="4"/>
    <x v="1"/>
  </r>
  <r>
    <n v="15741719"/>
    <s v="DeRose"/>
    <x v="0"/>
    <x v="0"/>
    <n v="40"/>
    <x v="0"/>
    <x v="6"/>
    <n v="165298.12"/>
    <x v="2"/>
    <x v="0"/>
    <n v="540"/>
    <x v="1"/>
    <x v="1"/>
    <x v="0"/>
    <n v="199862.75"/>
    <x v="1"/>
    <x v="4"/>
    <x v="2"/>
  </r>
  <r>
    <n v="15665629"/>
    <s v="Chiang"/>
    <x v="1"/>
    <x v="0"/>
    <n v="33"/>
    <x v="0"/>
    <x v="3"/>
    <n v="0"/>
    <x v="0"/>
    <x v="2"/>
    <n v="719"/>
    <x v="2"/>
    <x v="0"/>
    <x v="1"/>
    <n v="20016.59"/>
    <x v="1"/>
    <x v="3"/>
    <x v="1"/>
  </r>
  <r>
    <n v="15728917"/>
    <s v="Gill"/>
    <x v="0"/>
    <x v="1"/>
    <n v="48"/>
    <x v="0"/>
    <x v="5"/>
    <n v="120682.53"/>
    <x v="2"/>
    <x v="0"/>
    <n v="598"/>
    <x v="1"/>
    <x v="0"/>
    <x v="1"/>
    <n v="30635.52"/>
    <x v="0"/>
    <x v="3"/>
    <x v="1"/>
  </r>
  <r>
    <n v="15762993"/>
    <s v="Trevisano"/>
    <x v="1"/>
    <x v="1"/>
    <n v="32"/>
    <x v="0"/>
    <x v="8"/>
    <n v="102773.15"/>
    <x v="2"/>
    <x v="2"/>
    <n v="796"/>
    <x v="3"/>
    <x v="1"/>
    <x v="0"/>
    <n v="117832.88"/>
    <x v="1"/>
    <x v="0"/>
    <x v="2"/>
  </r>
  <r>
    <n v="15571193"/>
    <s v="Morrison"/>
    <x v="2"/>
    <x v="1"/>
    <n v="42"/>
    <x v="0"/>
    <x v="10"/>
    <n v="144386.32"/>
    <x v="2"/>
    <x v="0"/>
    <n v="579"/>
    <x v="1"/>
    <x v="0"/>
    <x v="0"/>
    <n v="22497.1"/>
    <x v="0"/>
    <x v="3"/>
    <x v="0"/>
  </r>
  <r>
    <n v="15653521"/>
    <s v="Onuora"/>
    <x v="2"/>
    <x v="0"/>
    <n v="40"/>
    <x v="0"/>
    <x v="3"/>
    <n v="104449.8"/>
    <x v="2"/>
    <x v="0"/>
    <n v="850"/>
    <x v="3"/>
    <x v="0"/>
    <x v="0"/>
    <n v="747.88"/>
    <x v="1"/>
    <x v="3"/>
    <x v="1"/>
  </r>
  <r>
    <n v="15802220"/>
    <s v="Ikenna"/>
    <x v="1"/>
    <x v="1"/>
    <n v="35"/>
    <x v="0"/>
    <x v="5"/>
    <n v="137102.65"/>
    <x v="2"/>
    <x v="0"/>
    <n v="599"/>
    <x v="1"/>
    <x v="1"/>
    <x v="1"/>
    <n v="76870.81"/>
    <x v="1"/>
    <x v="1"/>
    <x v="1"/>
  </r>
  <r>
    <n v="15644132"/>
    <s v="Mancini"/>
    <x v="0"/>
    <x v="0"/>
    <n v="30"/>
    <x v="0"/>
    <x v="9"/>
    <n v="142475.87"/>
    <x v="2"/>
    <x v="0"/>
    <n v="724"/>
    <x v="2"/>
    <x v="0"/>
    <x v="0"/>
    <n v="107848.24"/>
    <x v="1"/>
    <x v="0"/>
    <x v="3"/>
  </r>
  <r>
    <n v="15600832"/>
    <s v="Moss"/>
    <x v="0"/>
    <x v="0"/>
    <n v="43"/>
    <x v="0"/>
    <x v="9"/>
    <n v="0"/>
    <x v="0"/>
    <x v="0"/>
    <n v="508"/>
    <x v="1"/>
    <x v="0"/>
    <x v="1"/>
    <n v="103726.71"/>
    <x v="1"/>
    <x v="0"/>
    <x v="3"/>
  </r>
  <r>
    <n v="15797919"/>
    <s v="Ting"/>
    <x v="1"/>
    <x v="1"/>
    <n v="37"/>
    <x v="0"/>
    <x v="0"/>
    <n v="103195.2"/>
    <x v="2"/>
    <x v="2"/>
    <n v="773"/>
    <x v="2"/>
    <x v="0"/>
    <x v="1"/>
    <n v="178268.36"/>
    <x v="1"/>
    <x v="4"/>
    <x v="0"/>
  </r>
  <r>
    <n v="15603743"/>
    <s v="Tai"/>
    <x v="0"/>
    <x v="1"/>
    <n v="28"/>
    <x v="1"/>
    <x v="1"/>
    <n v="112070.44"/>
    <x v="2"/>
    <x v="0"/>
    <n v="526"/>
    <x v="1"/>
    <x v="1"/>
    <x v="0"/>
    <n v="126281.83"/>
    <x v="1"/>
    <x v="0"/>
    <x v="0"/>
  </r>
  <r>
    <n v="15579714"/>
    <s v="Pan"/>
    <x v="0"/>
    <x v="0"/>
    <n v="29"/>
    <x v="1"/>
    <x v="3"/>
    <n v="0"/>
    <x v="0"/>
    <x v="2"/>
    <n v="542"/>
    <x v="1"/>
    <x v="1"/>
    <x v="0"/>
    <n v="196651.72"/>
    <x v="1"/>
    <x v="4"/>
    <x v="1"/>
  </r>
  <r>
    <n v="15634295"/>
    <s v="Wilson"/>
    <x v="0"/>
    <x v="1"/>
    <n v="35"/>
    <x v="0"/>
    <x v="1"/>
    <n v="96473.59"/>
    <x v="1"/>
    <x v="0"/>
    <n v="470"/>
    <x v="4"/>
    <x v="1"/>
    <x v="1"/>
    <n v="5962.3"/>
    <x v="1"/>
    <x v="3"/>
    <x v="0"/>
  </r>
  <r>
    <n v="15786680"/>
    <s v="Bianchi"/>
    <x v="1"/>
    <x v="1"/>
    <n v="37"/>
    <x v="0"/>
    <x v="8"/>
    <n v="0"/>
    <x v="0"/>
    <x v="2"/>
    <n v="805"/>
    <x v="3"/>
    <x v="0"/>
    <x v="1"/>
    <n v="21928.81"/>
    <x v="1"/>
    <x v="3"/>
    <x v="2"/>
  </r>
  <r>
    <n v="15623499"/>
    <s v="Holman"/>
    <x v="2"/>
    <x v="1"/>
    <n v="49"/>
    <x v="0"/>
    <x v="9"/>
    <n v="108437.89"/>
    <x v="2"/>
    <x v="0"/>
    <n v="548"/>
    <x v="1"/>
    <x v="1"/>
    <x v="1"/>
    <n v="127022.87"/>
    <x v="0"/>
    <x v="0"/>
    <x v="3"/>
  </r>
  <r>
    <n v="15691823"/>
    <s v="Obidimkpa"/>
    <x v="0"/>
    <x v="1"/>
    <n v="37"/>
    <x v="0"/>
    <x v="8"/>
    <n v="153195.59"/>
    <x v="2"/>
    <x v="0"/>
    <n v="672"/>
    <x v="2"/>
    <x v="0"/>
    <x v="0"/>
    <n v="162763.01"/>
    <x v="1"/>
    <x v="2"/>
    <x v="2"/>
  </r>
  <r>
    <n v="15809279"/>
    <s v="Wallace"/>
    <x v="0"/>
    <x v="1"/>
    <n v="45"/>
    <x v="0"/>
    <x v="2"/>
    <n v="96877.21"/>
    <x v="1"/>
    <x v="0"/>
    <n v="773"/>
    <x v="2"/>
    <x v="0"/>
    <x v="0"/>
    <n v="113950.51"/>
    <x v="1"/>
    <x v="0"/>
    <x v="1"/>
  </r>
  <r>
    <n v="15758039"/>
    <s v="Ash"/>
    <x v="0"/>
    <x v="1"/>
    <n v="44"/>
    <x v="0"/>
    <x v="5"/>
    <n v="0"/>
    <x v="0"/>
    <x v="2"/>
    <n v="614"/>
    <x v="0"/>
    <x v="1"/>
    <x v="0"/>
    <n v="104930.46"/>
    <x v="1"/>
    <x v="0"/>
    <x v="1"/>
  </r>
  <r>
    <n v="15807163"/>
    <s v="Ku"/>
    <x v="0"/>
    <x v="0"/>
    <n v="38"/>
    <x v="0"/>
    <x v="7"/>
    <n v="0"/>
    <x v="0"/>
    <x v="0"/>
    <n v="537"/>
    <x v="1"/>
    <x v="1"/>
    <x v="1"/>
    <n v="52337.97"/>
    <x v="0"/>
    <x v="1"/>
    <x v="3"/>
  </r>
  <r>
    <n v="15631639"/>
    <s v="Uspensky"/>
    <x v="0"/>
    <x v="0"/>
    <n v="40"/>
    <x v="0"/>
    <x v="5"/>
    <n v="95452.89"/>
    <x v="1"/>
    <x v="0"/>
    <n v="704"/>
    <x v="2"/>
    <x v="1"/>
    <x v="0"/>
    <n v="179964.55"/>
    <x v="1"/>
    <x v="4"/>
    <x v="1"/>
  </r>
  <r>
    <n v="15713770"/>
    <s v="Shih"/>
    <x v="1"/>
    <x v="1"/>
    <n v="41"/>
    <x v="0"/>
    <x v="6"/>
    <n v="63873.56"/>
    <x v="1"/>
    <x v="0"/>
    <n v="586"/>
    <x v="1"/>
    <x v="0"/>
    <x v="1"/>
    <n v="83753.64"/>
    <x v="1"/>
    <x v="1"/>
    <x v="2"/>
  </r>
  <r>
    <n v="15698167"/>
    <s v="Kumm"/>
    <x v="0"/>
    <x v="0"/>
    <n v="24"/>
    <x v="1"/>
    <x v="10"/>
    <n v="148298.59"/>
    <x v="2"/>
    <x v="2"/>
    <n v="677"/>
    <x v="2"/>
    <x v="1"/>
    <x v="1"/>
    <n v="182913.95"/>
    <x v="1"/>
    <x v="4"/>
    <x v="0"/>
  </r>
  <r>
    <n v="15781710"/>
    <s v="Carey"/>
    <x v="1"/>
    <x v="0"/>
    <n v="31"/>
    <x v="0"/>
    <x v="3"/>
    <n v="0"/>
    <x v="0"/>
    <x v="2"/>
    <n v="558"/>
    <x v="1"/>
    <x v="0"/>
    <x v="1"/>
    <n v="166720.28"/>
    <x v="1"/>
    <x v="2"/>
    <x v="1"/>
  </r>
  <r>
    <n v="15801296"/>
    <s v="Farber"/>
    <x v="2"/>
    <x v="0"/>
    <n v="37"/>
    <x v="0"/>
    <x v="3"/>
    <n v="143258.85"/>
    <x v="2"/>
    <x v="2"/>
    <n v="634"/>
    <x v="0"/>
    <x v="0"/>
    <x v="1"/>
    <n v="192721.98"/>
    <x v="1"/>
    <x v="4"/>
    <x v="1"/>
  </r>
  <r>
    <n v="15704378"/>
    <s v="Calabrese"/>
    <x v="2"/>
    <x v="1"/>
    <n v="37"/>
    <x v="0"/>
    <x v="9"/>
    <n v="121342.24"/>
    <x v="2"/>
    <x v="0"/>
    <n v="655"/>
    <x v="0"/>
    <x v="0"/>
    <x v="0"/>
    <n v="180241.44"/>
    <x v="1"/>
    <x v="4"/>
    <x v="3"/>
  </r>
  <r>
    <n v="15767891"/>
    <s v="Findlay"/>
    <x v="2"/>
    <x v="0"/>
    <n v="28"/>
    <x v="1"/>
    <x v="5"/>
    <n v="99152.73"/>
    <x v="1"/>
    <x v="2"/>
    <n v="619"/>
    <x v="0"/>
    <x v="0"/>
    <x v="1"/>
    <n v="48475.12"/>
    <x v="1"/>
    <x v="3"/>
    <x v="1"/>
  </r>
  <r>
    <n v="15640667"/>
    <s v="Yu"/>
    <x v="0"/>
    <x v="0"/>
    <n v="41"/>
    <x v="0"/>
    <x v="4"/>
    <n v="0"/>
    <x v="0"/>
    <x v="2"/>
    <n v="662"/>
    <x v="2"/>
    <x v="0"/>
    <x v="1"/>
    <n v="126551.48"/>
    <x v="1"/>
    <x v="0"/>
    <x v="2"/>
  </r>
  <r>
    <n v="15702145"/>
    <s v="Edments"/>
    <x v="1"/>
    <x v="1"/>
    <n v="33"/>
    <x v="0"/>
    <x v="3"/>
    <n v="68423.89"/>
    <x v="1"/>
    <x v="0"/>
    <n v="705"/>
    <x v="2"/>
    <x v="0"/>
    <x v="0"/>
    <n v="64872.55"/>
    <x v="1"/>
    <x v="1"/>
    <x v="1"/>
  </r>
  <r>
    <n v="15679738"/>
    <s v="Brown"/>
    <x v="1"/>
    <x v="0"/>
    <n v="35"/>
    <x v="0"/>
    <x v="2"/>
    <n v="0"/>
    <x v="0"/>
    <x v="0"/>
    <n v="527"/>
    <x v="1"/>
    <x v="0"/>
    <x v="1"/>
    <n v="98031.53"/>
    <x v="0"/>
    <x v="0"/>
    <x v="1"/>
  </r>
  <r>
    <n v="15636634"/>
    <s v="Lindon"/>
    <x v="2"/>
    <x v="0"/>
    <n v="25"/>
    <x v="1"/>
    <x v="3"/>
    <n v="79656.81"/>
    <x v="1"/>
    <x v="0"/>
    <n v="630"/>
    <x v="0"/>
    <x v="0"/>
    <x v="1"/>
    <n v="93524.22"/>
    <x v="1"/>
    <x v="0"/>
    <x v="1"/>
  </r>
  <r>
    <n v="15809227"/>
    <s v="Chukwudi"/>
    <x v="0"/>
    <x v="1"/>
    <n v="35"/>
    <x v="0"/>
    <x v="0"/>
    <n v="0"/>
    <x v="0"/>
    <x v="2"/>
    <n v="850"/>
    <x v="3"/>
    <x v="0"/>
    <x v="0"/>
    <n v="56991.66"/>
    <x v="1"/>
    <x v="1"/>
    <x v="0"/>
  </r>
  <r>
    <n v="15601811"/>
    <s v="Caldwell"/>
    <x v="0"/>
    <x v="0"/>
    <n v="53"/>
    <x v="0"/>
    <x v="7"/>
    <n v="110240.04"/>
    <x v="2"/>
    <x v="0"/>
    <n v="668"/>
    <x v="2"/>
    <x v="1"/>
    <x v="1"/>
    <n v="183980.56"/>
    <x v="0"/>
    <x v="4"/>
    <x v="3"/>
  </r>
  <r>
    <n v="15625494"/>
    <s v="Li Fonti"/>
    <x v="0"/>
    <x v="0"/>
    <n v="32"/>
    <x v="0"/>
    <x v="9"/>
    <n v="125321.84"/>
    <x v="2"/>
    <x v="2"/>
    <n v="573"/>
    <x v="1"/>
    <x v="0"/>
    <x v="0"/>
    <n v="130234.63"/>
    <x v="1"/>
    <x v="2"/>
    <x v="3"/>
  </r>
  <r>
    <n v="15723737"/>
    <s v="Pitcher"/>
    <x v="0"/>
    <x v="1"/>
    <n v="27"/>
    <x v="1"/>
    <x v="6"/>
    <n v="0"/>
    <x v="0"/>
    <x v="0"/>
    <n v="680"/>
    <x v="2"/>
    <x v="0"/>
    <x v="1"/>
    <n v="32454.26"/>
    <x v="1"/>
    <x v="3"/>
    <x v="2"/>
  </r>
  <r>
    <n v="15682955"/>
    <s v="Capon"/>
    <x v="0"/>
    <x v="0"/>
    <n v="32"/>
    <x v="0"/>
    <x v="0"/>
    <n v="84378.9"/>
    <x v="1"/>
    <x v="0"/>
    <n v="758"/>
    <x v="2"/>
    <x v="0"/>
    <x v="0"/>
    <n v="75396.429999999993"/>
    <x v="1"/>
    <x v="1"/>
    <x v="0"/>
  </r>
  <r>
    <n v="15758856"/>
    <s v="Kable"/>
    <x v="0"/>
    <x v="1"/>
    <n v="45"/>
    <x v="0"/>
    <x v="3"/>
    <n v="0"/>
    <x v="0"/>
    <x v="2"/>
    <n v="597"/>
    <x v="1"/>
    <x v="1"/>
    <x v="1"/>
    <n v="167756.45000000001"/>
    <x v="1"/>
    <x v="2"/>
    <x v="1"/>
  </r>
  <r>
    <n v="15746065"/>
    <s v="Lo Duca"/>
    <x v="2"/>
    <x v="1"/>
    <n v="35"/>
    <x v="0"/>
    <x v="7"/>
    <n v="136281.41"/>
    <x v="2"/>
    <x v="2"/>
    <n v="580"/>
    <x v="1"/>
    <x v="0"/>
    <x v="0"/>
    <n v="24799.47"/>
    <x v="1"/>
    <x v="3"/>
    <x v="3"/>
  </r>
  <r>
    <n v="15783865"/>
    <s v="Kulikova"/>
    <x v="0"/>
    <x v="1"/>
    <n v="59"/>
    <x v="0"/>
    <x v="8"/>
    <n v="119380.37"/>
    <x v="2"/>
    <x v="0"/>
    <n v="622"/>
    <x v="0"/>
    <x v="0"/>
    <x v="0"/>
    <n v="60429.43"/>
    <x v="1"/>
    <x v="1"/>
    <x v="2"/>
  </r>
  <r>
    <n v="15745455"/>
    <s v="Navarrete"/>
    <x v="2"/>
    <x v="1"/>
    <n v="62"/>
    <x v="2"/>
    <x v="4"/>
    <n v="108716.59"/>
    <x v="2"/>
    <x v="2"/>
    <n v="638"/>
    <x v="0"/>
    <x v="0"/>
    <x v="0"/>
    <n v="74241.09"/>
    <x v="1"/>
    <x v="1"/>
    <x v="2"/>
  </r>
  <r>
    <n v="15583033"/>
    <s v="Huguley"/>
    <x v="0"/>
    <x v="0"/>
    <n v="20"/>
    <x v="1"/>
    <x v="4"/>
    <n v="0"/>
    <x v="0"/>
    <x v="2"/>
    <n v="640"/>
    <x v="0"/>
    <x v="1"/>
    <x v="0"/>
    <n v="78310.820000000007"/>
    <x v="1"/>
    <x v="1"/>
    <x v="2"/>
  </r>
  <r>
    <n v="15644212"/>
    <s v="Han"/>
    <x v="1"/>
    <x v="1"/>
    <n v="28"/>
    <x v="1"/>
    <x v="10"/>
    <n v="0"/>
    <x v="0"/>
    <x v="2"/>
    <n v="644"/>
    <x v="0"/>
    <x v="0"/>
    <x v="1"/>
    <n v="119419.37"/>
    <x v="1"/>
    <x v="0"/>
    <x v="0"/>
  </r>
  <r>
    <n v="15735688"/>
    <s v="Horsley"/>
    <x v="0"/>
    <x v="0"/>
    <n v="31"/>
    <x v="0"/>
    <x v="5"/>
    <n v="106596.29"/>
    <x v="2"/>
    <x v="0"/>
    <n v="753"/>
    <x v="2"/>
    <x v="1"/>
    <x v="1"/>
    <n v="91305.77"/>
    <x v="1"/>
    <x v="0"/>
    <x v="1"/>
  </r>
  <r>
    <n v="15658577"/>
    <s v="Massie"/>
    <x v="0"/>
    <x v="0"/>
    <n v="37"/>
    <x v="0"/>
    <x v="7"/>
    <n v="99546.25"/>
    <x v="1"/>
    <x v="1"/>
    <n v="629"/>
    <x v="0"/>
    <x v="1"/>
    <x v="0"/>
    <n v="25136.95"/>
    <x v="0"/>
    <x v="3"/>
    <x v="3"/>
  </r>
  <r>
    <n v="15606887"/>
    <s v="Singh"/>
    <x v="0"/>
    <x v="0"/>
    <n v="30"/>
    <x v="0"/>
    <x v="8"/>
    <n v="0"/>
    <x v="0"/>
    <x v="0"/>
    <n v="775"/>
    <x v="2"/>
    <x v="0"/>
    <x v="1"/>
    <n v="193880.6"/>
    <x v="0"/>
    <x v="4"/>
    <x v="2"/>
  </r>
  <r>
    <n v="15783026"/>
    <s v="H?"/>
    <x v="0"/>
    <x v="0"/>
    <n v="41"/>
    <x v="0"/>
    <x v="0"/>
    <n v="0"/>
    <x v="0"/>
    <x v="0"/>
    <n v="701"/>
    <x v="2"/>
    <x v="0"/>
    <x v="1"/>
    <n v="47856.78"/>
    <x v="1"/>
    <x v="3"/>
    <x v="0"/>
  </r>
  <r>
    <n v="15579892"/>
    <s v="Doyle"/>
    <x v="1"/>
    <x v="1"/>
    <n v="19"/>
    <x v="1"/>
    <x v="3"/>
    <n v="112615.86"/>
    <x v="2"/>
    <x v="0"/>
    <n v="708"/>
    <x v="2"/>
    <x v="0"/>
    <x v="0"/>
    <n v="4491.7700000000004"/>
    <x v="1"/>
    <x v="3"/>
    <x v="1"/>
  </r>
  <r>
    <n v="15802088"/>
    <s v="Grant"/>
    <x v="1"/>
    <x v="0"/>
    <n v="22"/>
    <x v="1"/>
    <x v="7"/>
    <n v="0"/>
    <x v="0"/>
    <x v="0"/>
    <n v="521"/>
    <x v="1"/>
    <x v="0"/>
    <x v="0"/>
    <n v="101311.95"/>
    <x v="1"/>
    <x v="0"/>
    <x v="3"/>
  </r>
  <r>
    <n v="15589323"/>
    <s v="Law"/>
    <x v="0"/>
    <x v="0"/>
    <n v="24"/>
    <x v="1"/>
    <x v="9"/>
    <n v="0"/>
    <x v="0"/>
    <x v="2"/>
    <n v="636"/>
    <x v="0"/>
    <x v="1"/>
    <x v="0"/>
    <n v="38830.720000000001"/>
    <x v="1"/>
    <x v="3"/>
    <x v="3"/>
  </r>
  <r>
    <n v="15636395"/>
    <s v="King"/>
    <x v="0"/>
    <x v="0"/>
    <n v="31"/>
    <x v="0"/>
    <x v="8"/>
    <n v="0"/>
    <x v="0"/>
    <x v="2"/>
    <n v="529"/>
    <x v="1"/>
    <x v="0"/>
    <x v="1"/>
    <n v="26817.23"/>
    <x v="1"/>
    <x v="3"/>
    <x v="2"/>
  </r>
  <r>
    <n v="15712772"/>
    <s v="Onwubiko"/>
    <x v="0"/>
    <x v="1"/>
    <n v="28"/>
    <x v="1"/>
    <x v="6"/>
    <n v="75381.149999999994"/>
    <x v="1"/>
    <x v="0"/>
    <n v="757"/>
    <x v="2"/>
    <x v="0"/>
    <x v="0"/>
    <n v="199727.72"/>
    <x v="1"/>
    <x v="4"/>
    <x v="2"/>
  </r>
  <r>
    <n v="15700937"/>
    <s v="Romano"/>
    <x v="1"/>
    <x v="0"/>
    <n v="24"/>
    <x v="1"/>
    <x v="8"/>
    <n v="0"/>
    <x v="0"/>
    <x v="2"/>
    <n v="767"/>
    <x v="2"/>
    <x v="0"/>
    <x v="0"/>
    <n v="67445.850000000006"/>
    <x v="1"/>
    <x v="1"/>
    <x v="2"/>
  </r>
  <r>
    <n v="15766659"/>
    <s v="Okwudilichukwu"/>
    <x v="1"/>
    <x v="1"/>
    <n v="33"/>
    <x v="0"/>
    <x v="8"/>
    <n v="0"/>
    <x v="0"/>
    <x v="2"/>
    <n v="525"/>
    <x v="1"/>
    <x v="0"/>
    <x v="1"/>
    <n v="161002.29"/>
    <x v="1"/>
    <x v="2"/>
    <x v="2"/>
  </r>
  <r>
    <n v="15814033"/>
    <s v="Milano"/>
    <x v="1"/>
    <x v="1"/>
    <n v="38"/>
    <x v="0"/>
    <x v="1"/>
    <n v="0"/>
    <x v="0"/>
    <x v="2"/>
    <n v="759"/>
    <x v="2"/>
    <x v="0"/>
    <x v="1"/>
    <n v="20778.39"/>
    <x v="1"/>
    <x v="3"/>
    <x v="0"/>
  </r>
  <r>
    <n v="15783007"/>
    <s v="Parker"/>
    <x v="2"/>
    <x v="0"/>
    <n v="45"/>
    <x v="0"/>
    <x v="1"/>
    <n v="123086.39"/>
    <x v="2"/>
    <x v="0"/>
    <n v="520"/>
    <x v="1"/>
    <x v="0"/>
    <x v="0"/>
    <n v="41042.400000000001"/>
    <x v="0"/>
    <x v="3"/>
    <x v="0"/>
  </r>
  <r>
    <n v="15654183"/>
    <s v="Aitken"/>
    <x v="0"/>
    <x v="0"/>
    <n v="26"/>
    <x v="1"/>
    <x v="6"/>
    <n v="0"/>
    <x v="0"/>
    <x v="2"/>
    <n v="738"/>
    <x v="2"/>
    <x v="0"/>
    <x v="1"/>
    <n v="67484.160000000003"/>
    <x v="1"/>
    <x v="1"/>
    <x v="2"/>
  </r>
  <r>
    <n v="15609899"/>
    <s v="Obiora"/>
    <x v="1"/>
    <x v="1"/>
    <n v="37"/>
    <x v="0"/>
    <x v="4"/>
    <n v="0"/>
    <x v="0"/>
    <x v="0"/>
    <n v="548"/>
    <x v="1"/>
    <x v="0"/>
    <x v="1"/>
    <n v="121763.68"/>
    <x v="1"/>
    <x v="0"/>
    <x v="2"/>
  </r>
  <r>
    <n v="15747323"/>
    <s v="Vasilyeva"/>
    <x v="1"/>
    <x v="1"/>
    <n v="48"/>
    <x v="0"/>
    <x v="9"/>
    <n v="109472.47"/>
    <x v="2"/>
    <x v="0"/>
    <n v="535"/>
    <x v="1"/>
    <x v="0"/>
    <x v="1"/>
    <n v="157358.43"/>
    <x v="0"/>
    <x v="2"/>
    <x v="3"/>
  </r>
  <r>
    <n v="15582591"/>
    <s v="Chiabuotu"/>
    <x v="1"/>
    <x v="1"/>
    <n v="59"/>
    <x v="0"/>
    <x v="4"/>
    <n v="155766.04999999999"/>
    <x v="2"/>
    <x v="0"/>
    <n v="615"/>
    <x v="0"/>
    <x v="0"/>
    <x v="0"/>
    <n v="110275.17"/>
    <x v="1"/>
    <x v="0"/>
    <x v="2"/>
  </r>
  <r>
    <n v="15738835"/>
    <s v="Slater"/>
    <x v="2"/>
    <x v="1"/>
    <n v="38"/>
    <x v="0"/>
    <x v="3"/>
    <n v="101985.81"/>
    <x v="2"/>
    <x v="2"/>
    <n v="850"/>
    <x v="3"/>
    <x v="1"/>
    <x v="1"/>
    <n v="43801.27"/>
    <x v="1"/>
    <x v="3"/>
    <x v="1"/>
  </r>
  <r>
    <n v="15782404"/>
    <s v="Hughes"/>
    <x v="0"/>
    <x v="0"/>
    <n v="34"/>
    <x v="0"/>
    <x v="0"/>
    <n v="96019.5"/>
    <x v="1"/>
    <x v="0"/>
    <n v="487"/>
    <x v="4"/>
    <x v="1"/>
    <x v="1"/>
    <n v="9085"/>
    <x v="1"/>
    <x v="3"/>
    <x v="0"/>
  </r>
  <r>
    <n v="15697480"/>
    <s v="Menkens"/>
    <x v="0"/>
    <x v="1"/>
    <n v="30"/>
    <x v="0"/>
    <x v="3"/>
    <n v="0"/>
    <x v="0"/>
    <x v="2"/>
    <n v="731"/>
    <x v="2"/>
    <x v="1"/>
    <x v="0"/>
    <n v="143086.09"/>
    <x v="1"/>
    <x v="2"/>
    <x v="1"/>
  </r>
  <r>
    <n v="15697045"/>
    <s v="Pisani"/>
    <x v="1"/>
    <x v="0"/>
    <n v="35"/>
    <x v="0"/>
    <x v="9"/>
    <n v="0"/>
    <x v="0"/>
    <x v="2"/>
    <n v="726"/>
    <x v="2"/>
    <x v="1"/>
    <x v="0"/>
    <n v="100556.98"/>
    <x v="1"/>
    <x v="0"/>
    <x v="3"/>
  </r>
  <r>
    <n v="15781234"/>
    <s v="Y?an"/>
    <x v="0"/>
    <x v="0"/>
    <n v="35"/>
    <x v="0"/>
    <x v="0"/>
    <n v="147900.43"/>
    <x v="2"/>
    <x v="0"/>
    <n v="609"/>
    <x v="0"/>
    <x v="0"/>
    <x v="1"/>
    <n v="140000.29"/>
    <x v="1"/>
    <x v="2"/>
    <x v="0"/>
  </r>
  <r>
    <n v="15579891"/>
    <s v="Milani"/>
    <x v="0"/>
    <x v="1"/>
    <n v="52"/>
    <x v="0"/>
    <x v="4"/>
    <n v="100755.66"/>
    <x v="2"/>
    <x v="0"/>
    <n v="714"/>
    <x v="2"/>
    <x v="0"/>
    <x v="0"/>
    <n v="186775.25"/>
    <x v="1"/>
    <x v="4"/>
    <x v="2"/>
  </r>
  <r>
    <n v="15805690"/>
    <s v="Chin"/>
    <x v="1"/>
    <x v="0"/>
    <n v="35"/>
    <x v="0"/>
    <x v="3"/>
    <n v="0"/>
    <x v="0"/>
    <x v="0"/>
    <n v="694"/>
    <x v="2"/>
    <x v="0"/>
    <x v="1"/>
    <n v="133570.43"/>
    <x v="0"/>
    <x v="2"/>
    <x v="1"/>
  </r>
  <r>
    <n v="15612139"/>
    <s v="Fu"/>
    <x v="0"/>
    <x v="0"/>
    <n v="33"/>
    <x v="0"/>
    <x v="10"/>
    <n v="83036.05"/>
    <x v="1"/>
    <x v="0"/>
    <n v="786"/>
    <x v="3"/>
    <x v="1"/>
    <x v="0"/>
    <n v="154990.57999999999"/>
    <x v="0"/>
    <x v="2"/>
    <x v="0"/>
  </r>
  <r>
    <n v="15568834"/>
    <s v="Howells"/>
    <x v="1"/>
    <x v="1"/>
    <n v="27"/>
    <x v="1"/>
    <x v="5"/>
    <n v="125427.37"/>
    <x v="2"/>
    <x v="2"/>
    <n v="698"/>
    <x v="2"/>
    <x v="1"/>
    <x v="1"/>
    <n v="27654.44"/>
    <x v="1"/>
    <x v="3"/>
    <x v="1"/>
  </r>
  <r>
    <n v="15709917"/>
    <s v="Ni"/>
    <x v="0"/>
    <x v="0"/>
    <n v="46"/>
    <x v="0"/>
    <x v="6"/>
    <n v="98202.76"/>
    <x v="1"/>
    <x v="0"/>
    <n v="601"/>
    <x v="0"/>
    <x v="1"/>
    <x v="1"/>
    <n v="137763.93"/>
    <x v="1"/>
    <x v="2"/>
    <x v="2"/>
  </r>
  <r>
    <n v="15718843"/>
    <s v="Maslova"/>
    <x v="1"/>
    <x v="1"/>
    <n v="41"/>
    <x v="0"/>
    <x v="1"/>
    <n v="72509.91"/>
    <x v="1"/>
    <x v="0"/>
    <n v="769"/>
    <x v="2"/>
    <x v="0"/>
    <x v="1"/>
    <n v="25723.73"/>
    <x v="1"/>
    <x v="3"/>
    <x v="0"/>
  </r>
  <r>
    <n v="15799494"/>
    <s v="Forster"/>
    <x v="2"/>
    <x v="1"/>
    <n v="44"/>
    <x v="0"/>
    <x v="6"/>
    <n v="140393.65"/>
    <x v="2"/>
    <x v="2"/>
    <n v="850"/>
    <x v="3"/>
    <x v="1"/>
    <x v="0"/>
    <n v="186285.52"/>
    <x v="1"/>
    <x v="4"/>
    <x v="2"/>
  </r>
  <r>
    <n v="15673439"/>
    <s v="Sun"/>
    <x v="1"/>
    <x v="0"/>
    <n v="50"/>
    <x v="0"/>
    <x v="8"/>
    <n v="142644.64000000001"/>
    <x v="2"/>
    <x v="2"/>
    <n v="646"/>
    <x v="0"/>
    <x v="0"/>
    <x v="0"/>
    <n v="142208.5"/>
    <x v="0"/>
    <x v="2"/>
    <x v="2"/>
  </r>
  <r>
    <n v="15669011"/>
    <s v="Bocharova"/>
    <x v="0"/>
    <x v="0"/>
    <n v="44"/>
    <x v="0"/>
    <x v="9"/>
    <n v="23503.31"/>
    <x v="1"/>
    <x v="0"/>
    <n v="659"/>
    <x v="0"/>
    <x v="1"/>
    <x v="0"/>
    <n v="169862.01"/>
    <x v="0"/>
    <x v="2"/>
    <x v="3"/>
  </r>
  <r>
    <n v="15581388"/>
    <s v="Y?an"/>
    <x v="1"/>
    <x v="1"/>
    <n v="33"/>
    <x v="0"/>
    <x v="2"/>
    <n v="145729.71"/>
    <x v="2"/>
    <x v="0"/>
    <n v="487"/>
    <x v="4"/>
    <x v="0"/>
    <x v="1"/>
    <n v="41365.85"/>
    <x v="1"/>
    <x v="3"/>
    <x v="1"/>
  </r>
  <r>
    <n v="15743153"/>
    <s v="Singh"/>
    <x v="2"/>
    <x v="0"/>
    <n v="40"/>
    <x v="0"/>
    <x v="0"/>
    <n v="122295.17"/>
    <x v="2"/>
    <x v="2"/>
    <n v="740"/>
    <x v="2"/>
    <x v="0"/>
    <x v="0"/>
    <n v="30812.84"/>
    <x v="1"/>
    <x v="3"/>
    <x v="0"/>
  </r>
  <r>
    <n v="15579787"/>
    <s v="Nkemakonam"/>
    <x v="0"/>
    <x v="1"/>
    <n v="39"/>
    <x v="0"/>
    <x v="4"/>
    <n v="0"/>
    <x v="0"/>
    <x v="2"/>
    <n v="686"/>
    <x v="2"/>
    <x v="0"/>
    <x v="1"/>
    <n v="155023.93"/>
    <x v="1"/>
    <x v="2"/>
    <x v="2"/>
  </r>
  <r>
    <n v="15759966"/>
    <s v="Chiemenam"/>
    <x v="1"/>
    <x v="0"/>
    <n v="36"/>
    <x v="0"/>
    <x v="8"/>
    <n v="119799.27"/>
    <x v="2"/>
    <x v="2"/>
    <n v="612"/>
    <x v="0"/>
    <x v="0"/>
    <x v="1"/>
    <n v="159416.57999999999"/>
    <x v="1"/>
    <x v="2"/>
    <x v="2"/>
  </r>
  <r>
    <n v="15601045"/>
    <s v="Angelo"/>
    <x v="1"/>
    <x v="1"/>
    <n v="37"/>
    <x v="0"/>
    <x v="2"/>
    <n v="163708.57999999999"/>
    <x v="2"/>
    <x v="2"/>
    <n v="655"/>
    <x v="0"/>
    <x v="1"/>
    <x v="1"/>
    <n v="76259.23"/>
    <x v="1"/>
    <x v="1"/>
    <x v="1"/>
  </r>
  <r>
    <n v="15764021"/>
    <s v="Frolov"/>
    <x v="0"/>
    <x v="1"/>
    <n v="34"/>
    <x v="0"/>
    <x v="1"/>
    <n v="61687.33"/>
    <x v="1"/>
    <x v="2"/>
    <n v="617"/>
    <x v="0"/>
    <x v="0"/>
    <x v="1"/>
    <n v="105965.25"/>
    <x v="1"/>
    <x v="0"/>
    <x v="0"/>
  </r>
  <r>
    <n v="15687218"/>
    <s v="West"/>
    <x v="0"/>
    <x v="0"/>
    <n v="27"/>
    <x v="1"/>
    <x v="4"/>
    <n v="79144.34"/>
    <x v="1"/>
    <x v="0"/>
    <n v="674"/>
    <x v="2"/>
    <x v="1"/>
    <x v="0"/>
    <n v="50743.83"/>
    <x v="1"/>
    <x v="1"/>
    <x v="2"/>
  </r>
  <r>
    <n v="15626452"/>
    <s v="Beatham"/>
    <x v="1"/>
    <x v="1"/>
    <n v="32"/>
    <x v="0"/>
    <x v="8"/>
    <n v="0"/>
    <x v="0"/>
    <x v="2"/>
    <n v="711"/>
    <x v="2"/>
    <x v="0"/>
    <x v="0"/>
    <n v="147720.26999999999"/>
    <x v="1"/>
    <x v="2"/>
    <x v="2"/>
  </r>
  <r>
    <n v="15700964"/>
    <s v="Pollard"/>
    <x v="2"/>
    <x v="0"/>
    <n v="27"/>
    <x v="1"/>
    <x v="3"/>
    <n v="104848.68"/>
    <x v="2"/>
    <x v="0"/>
    <n v="624"/>
    <x v="0"/>
    <x v="0"/>
    <x v="0"/>
    <n v="167387.35999999999"/>
    <x v="1"/>
    <x v="2"/>
    <x v="1"/>
  </r>
  <r>
    <n v="15768887"/>
    <s v="Hsing"/>
    <x v="1"/>
    <x v="1"/>
    <n v="26"/>
    <x v="1"/>
    <x v="8"/>
    <n v="0"/>
    <x v="0"/>
    <x v="2"/>
    <n v="597"/>
    <x v="1"/>
    <x v="1"/>
    <x v="0"/>
    <n v="95159.13"/>
    <x v="1"/>
    <x v="0"/>
    <x v="2"/>
  </r>
  <r>
    <n v="15735358"/>
    <s v="Dowse"/>
    <x v="1"/>
    <x v="1"/>
    <n v="46"/>
    <x v="0"/>
    <x v="4"/>
    <n v="0"/>
    <x v="0"/>
    <x v="0"/>
    <n v="682"/>
    <x v="2"/>
    <x v="0"/>
    <x v="0"/>
    <n v="4654.28"/>
    <x v="1"/>
    <x v="3"/>
    <x v="2"/>
  </r>
  <r>
    <n v="15749472"/>
    <s v="Lucciano"/>
    <x v="0"/>
    <x v="1"/>
    <n v="45"/>
    <x v="0"/>
    <x v="2"/>
    <n v="0"/>
    <x v="0"/>
    <x v="0"/>
    <n v="775"/>
    <x v="2"/>
    <x v="0"/>
    <x v="1"/>
    <n v="130376.68"/>
    <x v="1"/>
    <x v="2"/>
    <x v="1"/>
  </r>
  <r>
    <n v="15685872"/>
    <s v="Godfrey"/>
    <x v="0"/>
    <x v="0"/>
    <n v="29"/>
    <x v="1"/>
    <x v="1"/>
    <n v="146652.01"/>
    <x v="2"/>
    <x v="0"/>
    <n v="727"/>
    <x v="2"/>
    <x v="0"/>
    <x v="0"/>
    <n v="173486.39"/>
    <x v="1"/>
    <x v="4"/>
    <x v="0"/>
  </r>
  <r>
    <n v="15760851"/>
    <s v="Gratton"/>
    <x v="0"/>
    <x v="1"/>
    <n v="31"/>
    <x v="0"/>
    <x v="5"/>
    <n v="0"/>
    <x v="0"/>
    <x v="2"/>
    <n v="629"/>
    <x v="0"/>
    <x v="0"/>
    <x v="1"/>
    <n v="93881.75"/>
    <x v="1"/>
    <x v="0"/>
    <x v="1"/>
  </r>
  <r>
    <n v="15734588"/>
    <s v="Manning"/>
    <x v="0"/>
    <x v="1"/>
    <n v="46"/>
    <x v="0"/>
    <x v="10"/>
    <n v="0"/>
    <x v="0"/>
    <x v="2"/>
    <n v="684"/>
    <x v="2"/>
    <x v="0"/>
    <x v="0"/>
    <n v="36376.97"/>
    <x v="1"/>
    <x v="3"/>
    <x v="0"/>
  </r>
  <r>
    <n v="15784594"/>
    <s v="Mazzi"/>
    <x v="2"/>
    <x v="0"/>
    <n v="37"/>
    <x v="0"/>
    <x v="1"/>
    <n v="130622.34"/>
    <x v="2"/>
    <x v="2"/>
    <n v="549"/>
    <x v="1"/>
    <x v="0"/>
    <x v="0"/>
    <n v="128499.94"/>
    <x v="1"/>
    <x v="0"/>
    <x v="0"/>
  </r>
  <r>
    <n v="15606435"/>
    <s v="Wall"/>
    <x v="2"/>
    <x v="1"/>
    <n v="69"/>
    <x v="2"/>
    <x v="0"/>
    <n v="187013.13"/>
    <x v="2"/>
    <x v="2"/>
    <n v="593"/>
    <x v="1"/>
    <x v="1"/>
    <x v="0"/>
    <n v="105898.69"/>
    <x v="1"/>
    <x v="0"/>
    <x v="0"/>
  </r>
  <r>
    <n v="15790247"/>
    <s v="Sims"/>
    <x v="1"/>
    <x v="1"/>
    <n v="40"/>
    <x v="0"/>
    <x v="9"/>
    <n v="0"/>
    <x v="0"/>
    <x v="2"/>
    <n v="536"/>
    <x v="1"/>
    <x v="0"/>
    <x v="0"/>
    <n v="11959.03"/>
    <x v="1"/>
    <x v="3"/>
    <x v="3"/>
  </r>
  <r>
    <n v="15676433"/>
    <s v="Allan"/>
    <x v="0"/>
    <x v="0"/>
    <n v="36"/>
    <x v="0"/>
    <x v="5"/>
    <n v="0"/>
    <x v="0"/>
    <x v="0"/>
    <n v="707"/>
    <x v="2"/>
    <x v="1"/>
    <x v="1"/>
    <n v="98810.78"/>
    <x v="1"/>
    <x v="0"/>
    <x v="1"/>
  </r>
  <r>
    <n v="15625905"/>
    <s v="Griffen"/>
    <x v="1"/>
    <x v="1"/>
    <n v="41"/>
    <x v="0"/>
    <x v="10"/>
    <n v="0"/>
    <x v="0"/>
    <x v="2"/>
    <n v="592"/>
    <x v="1"/>
    <x v="0"/>
    <x v="1"/>
    <n v="65906.070000000007"/>
    <x v="1"/>
    <x v="1"/>
    <x v="0"/>
  </r>
  <r>
    <n v="15626414"/>
    <s v="Russell"/>
    <x v="0"/>
    <x v="1"/>
    <n v="44"/>
    <x v="0"/>
    <x v="5"/>
    <n v="98862.54"/>
    <x v="1"/>
    <x v="0"/>
    <n v="703"/>
    <x v="2"/>
    <x v="0"/>
    <x v="1"/>
    <n v="151516.70000000001"/>
    <x v="1"/>
    <x v="2"/>
    <x v="1"/>
  </r>
  <r>
    <n v="15623220"/>
    <s v="Brown"/>
    <x v="1"/>
    <x v="0"/>
    <n v="45"/>
    <x v="0"/>
    <x v="4"/>
    <n v="0"/>
    <x v="0"/>
    <x v="2"/>
    <n v="723"/>
    <x v="2"/>
    <x v="0"/>
    <x v="1"/>
    <n v="37214.39"/>
    <x v="1"/>
    <x v="3"/>
    <x v="2"/>
  </r>
  <r>
    <n v="15752857"/>
    <s v="Palerma"/>
    <x v="2"/>
    <x v="1"/>
    <n v="52"/>
    <x v="0"/>
    <x v="1"/>
    <n v="98443.14"/>
    <x v="1"/>
    <x v="2"/>
    <n v="452"/>
    <x v="4"/>
    <x v="1"/>
    <x v="1"/>
    <n v="92033.98"/>
    <x v="1"/>
    <x v="0"/>
    <x v="0"/>
  </r>
  <r>
    <n v="15677908"/>
    <s v="Gilbert"/>
    <x v="1"/>
    <x v="1"/>
    <n v="42"/>
    <x v="0"/>
    <x v="4"/>
    <n v="0"/>
    <x v="0"/>
    <x v="2"/>
    <n v="552"/>
    <x v="1"/>
    <x v="1"/>
    <x v="1"/>
    <n v="195692.3"/>
    <x v="1"/>
    <x v="4"/>
    <x v="2"/>
  </r>
  <r>
    <n v="15773013"/>
    <s v="Uvarov"/>
    <x v="0"/>
    <x v="0"/>
    <n v="47"/>
    <x v="0"/>
    <x v="10"/>
    <n v="0"/>
    <x v="0"/>
    <x v="0"/>
    <n v="633"/>
    <x v="0"/>
    <x v="0"/>
    <x v="0"/>
    <n v="6342.84"/>
    <x v="0"/>
    <x v="3"/>
    <x v="0"/>
  </r>
  <r>
    <n v="15623972"/>
    <s v="Wisdom"/>
    <x v="2"/>
    <x v="0"/>
    <n v="23"/>
    <x v="1"/>
    <x v="9"/>
    <n v="123575.51"/>
    <x v="2"/>
    <x v="0"/>
    <n v="479"/>
    <x v="4"/>
    <x v="1"/>
    <x v="0"/>
    <n v="95148.28"/>
    <x v="1"/>
    <x v="0"/>
    <x v="3"/>
  </r>
  <r>
    <n v="15738627"/>
    <s v="Hussain"/>
    <x v="0"/>
    <x v="1"/>
    <n v="25"/>
    <x v="1"/>
    <x v="5"/>
    <n v="0"/>
    <x v="0"/>
    <x v="2"/>
    <n v="768"/>
    <x v="2"/>
    <x v="0"/>
    <x v="0"/>
    <n v="21215.67"/>
    <x v="1"/>
    <x v="3"/>
    <x v="1"/>
  </r>
  <r>
    <n v="15643392"/>
    <s v="Woods"/>
    <x v="0"/>
    <x v="1"/>
    <n v="31"/>
    <x v="0"/>
    <x v="4"/>
    <n v="105239.1"/>
    <x v="2"/>
    <x v="0"/>
    <n v="742"/>
    <x v="2"/>
    <x v="0"/>
    <x v="0"/>
    <n v="19700.240000000002"/>
    <x v="1"/>
    <x v="3"/>
    <x v="2"/>
  </r>
  <r>
    <n v="15684868"/>
    <s v="Cameron"/>
    <x v="2"/>
    <x v="1"/>
    <n v="56"/>
    <x v="0"/>
    <x v="9"/>
    <n v="110993.79"/>
    <x v="2"/>
    <x v="0"/>
    <n v="668"/>
    <x v="2"/>
    <x v="0"/>
    <x v="1"/>
    <n v="134396.64000000001"/>
    <x v="0"/>
    <x v="2"/>
    <x v="3"/>
  </r>
  <r>
    <n v="15627854"/>
    <s v="Mai"/>
    <x v="1"/>
    <x v="1"/>
    <n v="44"/>
    <x v="0"/>
    <x v="6"/>
    <n v="0"/>
    <x v="0"/>
    <x v="2"/>
    <n v="707"/>
    <x v="2"/>
    <x v="0"/>
    <x v="0"/>
    <n v="135077.01"/>
    <x v="1"/>
    <x v="2"/>
    <x v="2"/>
  </r>
  <r>
    <n v="15669253"/>
    <s v="Gibson"/>
    <x v="1"/>
    <x v="1"/>
    <n v="39"/>
    <x v="0"/>
    <x v="3"/>
    <n v="157691.98000000001"/>
    <x v="2"/>
    <x v="2"/>
    <n v="754"/>
    <x v="2"/>
    <x v="0"/>
    <x v="1"/>
    <n v="133600.89000000001"/>
    <x v="0"/>
    <x v="2"/>
    <x v="1"/>
  </r>
  <r>
    <n v="15758023"/>
    <s v="Grigoryeva"/>
    <x v="2"/>
    <x v="1"/>
    <n v="47"/>
    <x v="0"/>
    <x v="8"/>
    <n v="105245.21"/>
    <x v="2"/>
    <x v="0"/>
    <n v="544"/>
    <x v="1"/>
    <x v="1"/>
    <x v="1"/>
    <n v="99922.08"/>
    <x v="0"/>
    <x v="0"/>
    <x v="2"/>
  </r>
  <r>
    <n v="15574558"/>
    <s v="Gunter"/>
    <x v="1"/>
    <x v="1"/>
    <n v="32"/>
    <x v="0"/>
    <x v="2"/>
    <n v="0"/>
    <x v="0"/>
    <x v="2"/>
    <n v="718"/>
    <x v="2"/>
    <x v="0"/>
    <x v="0"/>
    <n v="41399.33"/>
    <x v="1"/>
    <x v="3"/>
    <x v="1"/>
  </r>
  <r>
    <n v="15635256"/>
    <s v="Arcuri"/>
    <x v="0"/>
    <x v="1"/>
    <n v="31"/>
    <x v="0"/>
    <x v="3"/>
    <n v="117687.35"/>
    <x v="2"/>
    <x v="0"/>
    <n v="762"/>
    <x v="2"/>
    <x v="0"/>
    <x v="0"/>
    <n v="159344.43"/>
    <x v="1"/>
    <x v="2"/>
    <x v="1"/>
  </r>
  <r>
    <n v="15680399"/>
    <s v="Tung"/>
    <x v="0"/>
    <x v="1"/>
    <n v="23"/>
    <x v="1"/>
    <x v="0"/>
    <n v="0"/>
    <x v="0"/>
    <x v="2"/>
    <n v="772"/>
    <x v="2"/>
    <x v="0"/>
    <x v="1"/>
    <n v="18364.189999999999"/>
    <x v="1"/>
    <x v="3"/>
    <x v="0"/>
  </r>
  <r>
    <n v="15674720"/>
    <s v="Smith"/>
    <x v="2"/>
    <x v="0"/>
    <n v="37"/>
    <x v="0"/>
    <x v="3"/>
    <n v="123067.63"/>
    <x v="2"/>
    <x v="0"/>
    <n v="691"/>
    <x v="2"/>
    <x v="0"/>
    <x v="0"/>
    <n v="98162.44"/>
    <x v="0"/>
    <x v="0"/>
    <x v="1"/>
  </r>
  <r>
    <n v="15580249"/>
    <s v="Lori"/>
    <x v="0"/>
    <x v="1"/>
    <n v="45"/>
    <x v="0"/>
    <x v="10"/>
    <n v="0"/>
    <x v="0"/>
    <x v="0"/>
    <n v="502"/>
    <x v="1"/>
    <x v="1"/>
    <x v="1"/>
    <n v="84663.21"/>
    <x v="1"/>
    <x v="1"/>
    <x v="0"/>
  </r>
  <r>
    <n v="15675431"/>
    <s v="Chidimma"/>
    <x v="0"/>
    <x v="0"/>
    <n v="34"/>
    <x v="0"/>
    <x v="5"/>
    <n v="0"/>
    <x v="0"/>
    <x v="2"/>
    <n v="563"/>
    <x v="1"/>
    <x v="1"/>
    <x v="1"/>
    <n v="36536.93"/>
    <x v="1"/>
    <x v="3"/>
    <x v="1"/>
  </r>
  <r>
    <n v="15698285"/>
    <s v="Ting"/>
    <x v="0"/>
    <x v="0"/>
    <n v="41"/>
    <x v="0"/>
    <x v="4"/>
    <n v="101457.14"/>
    <x v="2"/>
    <x v="0"/>
    <n v="676"/>
    <x v="2"/>
    <x v="0"/>
    <x v="0"/>
    <n v="79101.67"/>
    <x v="1"/>
    <x v="1"/>
    <x v="2"/>
  </r>
  <r>
    <n v="15810775"/>
    <s v="Tsao"/>
    <x v="1"/>
    <x v="1"/>
    <n v="52"/>
    <x v="0"/>
    <x v="0"/>
    <n v="100549.43"/>
    <x v="2"/>
    <x v="2"/>
    <n v="576"/>
    <x v="1"/>
    <x v="0"/>
    <x v="0"/>
    <n v="16644.16"/>
    <x v="1"/>
    <x v="3"/>
    <x v="0"/>
  </r>
  <r>
    <n v="15678173"/>
    <s v="Collee"/>
    <x v="1"/>
    <x v="1"/>
    <n v="35"/>
    <x v="0"/>
    <x v="4"/>
    <n v="174588.79999999999"/>
    <x v="2"/>
    <x v="2"/>
    <n v="629"/>
    <x v="0"/>
    <x v="1"/>
    <x v="0"/>
    <n v="158420.14000000001"/>
    <x v="1"/>
    <x v="2"/>
    <x v="2"/>
  </r>
  <r>
    <n v="15665222"/>
    <s v="Lettiere"/>
    <x v="1"/>
    <x v="1"/>
    <n v="52"/>
    <x v="0"/>
    <x v="2"/>
    <n v="121161.57"/>
    <x v="2"/>
    <x v="0"/>
    <n v="625"/>
    <x v="0"/>
    <x v="0"/>
    <x v="1"/>
    <n v="48988.28"/>
    <x v="1"/>
    <x v="3"/>
    <x v="1"/>
  </r>
  <r>
    <n v="15803908"/>
    <s v="Fu"/>
    <x v="0"/>
    <x v="1"/>
    <n v="45"/>
    <x v="0"/>
    <x v="9"/>
    <n v="0"/>
    <x v="0"/>
    <x v="2"/>
    <n v="628"/>
    <x v="0"/>
    <x v="0"/>
    <x v="0"/>
    <n v="96862.56"/>
    <x v="1"/>
    <x v="0"/>
    <x v="3"/>
  </r>
  <r>
    <n v="15586039"/>
    <s v="Bergamaschi"/>
    <x v="2"/>
    <x v="0"/>
    <n v="36"/>
    <x v="0"/>
    <x v="8"/>
    <n v="90063.74"/>
    <x v="1"/>
    <x v="2"/>
    <n v="471"/>
    <x v="4"/>
    <x v="0"/>
    <x v="0"/>
    <n v="96366.7"/>
    <x v="1"/>
    <x v="0"/>
    <x v="2"/>
  </r>
  <r>
    <n v="15802570"/>
    <s v="Dyer"/>
    <x v="0"/>
    <x v="0"/>
    <n v="45"/>
    <x v="0"/>
    <x v="8"/>
    <n v="0"/>
    <x v="0"/>
    <x v="2"/>
    <n v="811"/>
    <x v="3"/>
    <x v="0"/>
    <x v="0"/>
    <n v="146123.19"/>
    <x v="1"/>
    <x v="2"/>
    <x v="2"/>
  </r>
  <r>
    <n v="15781451"/>
    <s v="Buccho"/>
    <x v="0"/>
    <x v="1"/>
    <n v="42"/>
    <x v="0"/>
    <x v="6"/>
    <n v="134936.97"/>
    <x v="2"/>
    <x v="2"/>
    <n v="504"/>
    <x v="1"/>
    <x v="1"/>
    <x v="1"/>
    <n v="135178.91"/>
    <x v="1"/>
    <x v="2"/>
    <x v="2"/>
  </r>
  <r>
    <n v="15721019"/>
    <s v="Jones"/>
    <x v="0"/>
    <x v="0"/>
    <n v="24"/>
    <x v="1"/>
    <x v="6"/>
    <n v="110495.27"/>
    <x v="2"/>
    <x v="0"/>
    <n v="687"/>
    <x v="2"/>
    <x v="0"/>
    <x v="1"/>
    <n v="158615.41"/>
    <x v="1"/>
    <x v="2"/>
    <x v="2"/>
  </r>
  <r>
    <n v="15738588"/>
    <s v="Nebechi"/>
    <x v="2"/>
    <x v="0"/>
    <n v="37"/>
    <x v="0"/>
    <x v="0"/>
    <n v="133200.09"/>
    <x v="2"/>
    <x v="0"/>
    <n v="660"/>
    <x v="2"/>
    <x v="1"/>
    <x v="1"/>
    <n v="71433.88"/>
    <x v="1"/>
    <x v="1"/>
    <x v="0"/>
  </r>
  <r>
    <n v="15730657"/>
    <s v="Ibekwe"/>
    <x v="0"/>
    <x v="0"/>
    <n v="41"/>
    <x v="0"/>
    <x v="4"/>
    <n v="82596.800000000003"/>
    <x v="1"/>
    <x v="0"/>
    <n v="548"/>
    <x v="1"/>
    <x v="1"/>
    <x v="0"/>
    <n v="55672.09"/>
    <x v="1"/>
    <x v="1"/>
    <x v="2"/>
  </r>
  <r>
    <n v="15739292"/>
    <s v="Gorshkov"/>
    <x v="2"/>
    <x v="1"/>
    <n v="31"/>
    <x v="0"/>
    <x v="9"/>
    <n v="103837.75"/>
    <x v="2"/>
    <x v="0"/>
    <n v="609"/>
    <x v="0"/>
    <x v="0"/>
    <x v="0"/>
    <n v="150218.10999999999"/>
    <x v="1"/>
    <x v="2"/>
    <x v="3"/>
  </r>
  <r>
    <n v="15725945"/>
    <s v="Nweke"/>
    <x v="1"/>
    <x v="0"/>
    <n v="42"/>
    <x v="0"/>
    <x v="0"/>
    <n v="0"/>
    <x v="0"/>
    <x v="0"/>
    <n v="659"/>
    <x v="0"/>
    <x v="1"/>
    <x v="1"/>
    <n v="162734.31"/>
    <x v="0"/>
    <x v="2"/>
    <x v="0"/>
  </r>
  <r>
    <n v="15813159"/>
    <s v="Hairston"/>
    <x v="0"/>
    <x v="1"/>
    <n v="52"/>
    <x v="0"/>
    <x v="2"/>
    <n v="93590.47"/>
    <x v="1"/>
    <x v="0"/>
    <n v="526"/>
    <x v="1"/>
    <x v="1"/>
    <x v="0"/>
    <n v="21228.71"/>
    <x v="0"/>
    <x v="3"/>
    <x v="1"/>
  </r>
  <r>
    <n v="15636820"/>
    <s v="Loggia"/>
    <x v="2"/>
    <x v="1"/>
    <n v="40"/>
    <x v="0"/>
    <x v="2"/>
    <n v="104149.66"/>
    <x v="2"/>
    <x v="0"/>
    <n v="725"/>
    <x v="2"/>
    <x v="0"/>
    <x v="1"/>
    <n v="62027.9"/>
    <x v="1"/>
    <x v="1"/>
    <x v="1"/>
  </r>
  <r>
    <n v="15603880"/>
    <s v="Morgan"/>
    <x v="2"/>
    <x v="1"/>
    <n v="38"/>
    <x v="0"/>
    <x v="1"/>
    <n v="114141.64"/>
    <x v="2"/>
    <x v="0"/>
    <n v="519"/>
    <x v="1"/>
    <x v="0"/>
    <x v="0"/>
    <n v="60988.21"/>
    <x v="0"/>
    <x v="1"/>
    <x v="0"/>
  </r>
  <r>
    <n v="15619494"/>
    <s v="Abdulov"/>
    <x v="2"/>
    <x v="0"/>
    <n v="31"/>
    <x v="0"/>
    <x v="9"/>
    <n v="117153"/>
    <x v="2"/>
    <x v="0"/>
    <n v="562"/>
    <x v="1"/>
    <x v="0"/>
    <x v="0"/>
    <n v="108675.01"/>
    <x v="1"/>
    <x v="0"/>
    <x v="3"/>
  </r>
  <r>
    <n v="15596992"/>
    <s v="Norris"/>
    <x v="2"/>
    <x v="1"/>
    <n v="45"/>
    <x v="0"/>
    <x v="3"/>
    <n v="156353.46"/>
    <x v="2"/>
    <x v="0"/>
    <n v="482"/>
    <x v="4"/>
    <x v="0"/>
    <x v="1"/>
    <n v="72643.95"/>
    <x v="0"/>
    <x v="1"/>
    <x v="1"/>
  </r>
  <r>
    <n v="15735025"/>
    <s v="Clark"/>
    <x v="1"/>
    <x v="1"/>
    <n v="37"/>
    <x v="0"/>
    <x v="6"/>
    <n v="175534.78"/>
    <x v="2"/>
    <x v="2"/>
    <n v="535"/>
    <x v="1"/>
    <x v="0"/>
    <x v="0"/>
    <n v="9241.52"/>
    <x v="1"/>
    <x v="3"/>
    <x v="2"/>
  </r>
  <r>
    <n v="15730759"/>
    <s v="Chukwudi"/>
    <x v="0"/>
    <x v="0"/>
    <n v="27"/>
    <x v="1"/>
    <x v="9"/>
    <n v="135637"/>
    <x v="2"/>
    <x v="0"/>
    <n v="561"/>
    <x v="1"/>
    <x v="0"/>
    <x v="1"/>
    <n v="153080.4"/>
    <x v="0"/>
    <x v="2"/>
    <x v="3"/>
  </r>
  <r>
    <n v="15752912"/>
    <s v="Perkin"/>
    <x v="0"/>
    <x v="0"/>
    <n v="30"/>
    <x v="0"/>
    <x v="3"/>
    <n v="0"/>
    <x v="0"/>
    <x v="2"/>
    <n v="661"/>
    <x v="2"/>
    <x v="0"/>
    <x v="1"/>
    <n v="72196.570000000007"/>
    <x v="1"/>
    <x v="1"/>
    <x v="1"/>
  </r>
  <r>
    <n v="15711316"/>
    <s v="Ch'ang"/>
    <x v="0"/>
    <x v="1"/>
    <n v="27"/>
    <x v="1"/>
    <x v="0"/>
    <n v="0"/>
    <x v="0"/>
    <x v="2"/>
    <n v="771"/>
    <x v="2"/>
    <x v="0"/>
    <x v="0"/>
    <n v="199527.34"/>
    <x v="1"/>
    <x v="4"/>
    <x v="0"/>
  </r>
  <r>
    <n v="15738785"/>
    <s v="Kang"/>
    <x v="0"/>
    <x v="1"/>
    <n v="26"/>
    <x v="1"/>
    <x v="3"/>
    <n v="0"/>
    <x v="0"/>
    <x v="2"/>
    <n v="545"/>
    <x v="1"/>
    <x v="1"/>
    <x v="0"/>
    <n v="156598.23000000001"/>
    <x v="1"/>
    <x v="2"/>
    <x v="1"/>
  </r>
  <r>
    <n v="15777896"/>
    <s v="Chukwudi"/>
    <x v="2"/>
    <x v="0"/>
    <n v="33"/>
    <x v="0"/>
    <x v="0"/>
    <n v="83415.039999999994"/>
    <x v="1"/>
    <x v="0"/>
    <n v="850"/>
    <x v="3"/>
    <x v="1"/>
    <x v="0"/>
    <n v="74917.64"/>
    <x v="1"/>
    <x v="1"/>
    <x v="0"/>
  </r>
  <r>
    <n v="15628963"/>
    <s v="Frolova"/>
    <x v="2"/>
    <x v="1"/>
    <n v="43"/>
    <x v="0"/>
    <x v="6"/>
    <n v="141859.12"/>
    <x v="2"/>
    <x v="2"/>
    <n v="601"/>
    <x v="0"/>
    <x v="0"/>
    <x v="0"/>
    <n v="111249.62"/>
    <x v="1"/>
    <x v="0"/>
    <x v="2"/>
  </r>
  <r>
    <n v="15742126"/>
    <s v="Chiu"/>
    <x v="2"/>
    <x v="1"/>
    <n v="38"/>
    <x v="0"/>
    <x v="3"/>
    <n v="132767.66"/>
    <x v="2"/>
    <x v="2"/>
    <n v="712"/>
    <x v="2"/>
    <x v="0"/>
    <x v="0"/>
    <n v="59115.77"/>
    <x v="1"/>
    <x v="1"/>
    <x v="1"/>
  </r>
  <r>
    <n v="15575623"/>
    <s v="Simpson"/>
    <x v="0"/>
    <x v="0"/>
    <n v="31"/>
    <x v="0"/>
    <x v="7"/>
    <n v="110635.32"/>
    <x v="2"/>
    <x v="0"/>
    <n v="589"/>
    <x v="1"/>
    <x v="0"/>
    <x v="1"/>
    <n v="148218.85999999999"/>
    <x v="1"/>
    <x v="2"/>
    <x v="3"/>
  </r>
  <r>
    <n v="15741652"/>
    <s v="McLean"/>
    <x v="1"/>
    <x v="1"/>
    <n v="37"/>
    <x v="0"/>
    <x v="2"/>
    <n v="177657.35"/>
    <x v="2"/>
    <x v="0"/>
    <n v="600"/>
    <x v="0"/>
    <x v="0"/>
    <x v="0"/>
    <n v="77142.320000000007"/>
    <x v="1"/>
    <x v="1"/>
    <x v="1"/>
  </r>
  <r>
    <n v="15738884"/>
    <s v="Hu"/>
    <x v="2"/>
    <x v="1"/>
    <n v="41"/>
    <x v="0"/>
    <x v="4"/>
    <n v="157777.57999999999"/>
    <x v="2"/>
    <x v="0"/>
    <n v="642"/>
    <x v="0"/>
    <x v="0"/>
    <x v="1"/>
    <n v="67484.600000000006"/>
    <x v="1"/>
    <x v="1"/>
    <x v="2"/>
  </r>
  <r>
    <n v="15615050"/>
    <s v="Savage"/>
    <x v="2"/>
    <x v="1"/>
    <n v="47"/>
    <x v="0"/>
    <x v="9"/>
    <n v="107915.94"/>
    <x v="2"/>
    <x v="2"/>
    <n v="575"/>
    <x v="1"/>
    <x v="0"/>
    <x v="0"/>
    <n v="63452.18"/>
    <x v="0"/>
    <x v="1"/>
    <x v="3"/>
  </r>
  <r>
    <n v="15803005"/>
    <s v="Wallace"/>
    <x v="2"/>
    <x v="0"/>
    <n v="57"/>
    <x v="0"/>
    <x v="8"/>
    <n v="86568.75"/>
    <x v="1"/>
    <x v="0"/>
    <n v="570"/>
    <x v="1"/>
    <x v="1"/>
    <x v="0"/>
    <n v="103660.31"/>
    <x v="1"/>
    <x v="0"/>
    <x v="2"/>
  </r>
  <r>
    <n v="15743498"/>
    <s v="Winter"/>
    <x v="2"/>
    <x v="1"/>
    <n v="52"/>
    <x v="0"/>
    <x v="9"/>
    <n v="137755.76"/>
    <x v="2"/>
    <x v="0"/>
    <n v="532"/>
    <x v="1"/>
    <x v="0"/>
    <x v="1"/>
    <n v="163191.99"/>
    <x v="0"/>
    <x v="2"/>
    <x v="3"/>
  </r>
  <r>
    <n v="15720463"/>
    <s v="Ho"/>
    <x v="0"/>
    <x v="1"/>
    <n v="30"/>
    <x v="0"/>
    <x v="0"/>
    <n v="137262.71"/>
    <x v="2"/>
    <x v="2"/>
    <n v="796"/>
    <x v="3"/>
    <x v="0"/>
    <x v="1"/>
    <n v="62905.29"/>
    <x v="1"/>
    <x v="1"/>
    <x v="0"/>
  </r>
  <r>
    <n v="15588695"/>
    <s v="Su"/>
    <x v="1"/>
    <x v="1"/>
    <n v="32"/>
    <x v="0"/>
    <x v="5"/>
    <n v="0"/>
    <x v="0"/>
    <x v="0"/>
    <n v="833"/>
    <x v="3"/>
    <x v="0"/>
    <x v="0"/>
    <n v="44323.22"/>
    <x v="0"/>
    <x v="3"/>
    <x v="1"/>
  </r>
  <r>
    <n v="15665802"/>
    <s v="Li Fonti"/>
    <x v="1"/>
    <x v="0"/>
    <n v="36"/>
    <x v="0"/>
    <x v="5"/>
    <n v="0"/>
    <x v="0"/>
    <x v="2"/>
    <n v="642"/>
    <x v="0"/>
    <x v="0"/>
    <x v="0"/>
    <n v="97938.59"/>
    <x v="1"/>
    <x v="0"/>
    <x v="1"/>
  </r>
  <r>
    <n v="15571144"/>
    <s v="Ives"/>
    <x v="0"/>
    <x v="1"/>
    <n v="28"/>
    <x v="1"/>
    <x v="7"/>
    <n v="0"/>
    <x v="0"/>
    <x v="2"/>
    <n v="655"/>
    <x v="0"/>
    <x v="1"/>
    <x v="0"/>
    <n v="126565.21"/>
    <x v="1"/>
    <x v="0"/>
    <x v="3"/>
  </r>
  <r>
    <n v="15750731"/>
    <s v="Trevisani"/>
    <x v="2"/>
    <x v="1"/>
    <n v="50"/>
    <x v="0"/>
    <x v="9"/>
    <n v="116309.01"/>
    <x v="2"/>
    <x v="0"/>
    <n v="736"/>
    <x v="2"/>
    <x v="0"/>
    <x v="1"/>
    <n v="185360.4"/>
    <x v="0"/>
    <x v="4"/>
    <x v="3"/>
  </r>
  <r>
    <n v="15605134"/>
    <s v="Bond"/>
    <x v="0"/>
    <x v="0"/>
    <n v="34"/>
    <x v="0"/>
    <x v="10"/>
    <n v="131244.65"/>
    <x v="2"/>
    <x v="2"/>
    <n v="617"/>
    <x v="0"/>
    <x v="0"/>
    <x v="1"/>
    <n v="183229.02"/>
    <x v="1"/>
    <x v="4"/>
    <x v="0"/>
  </r>
  <r>
    <n v="15626044"/>
    <s v="Lettiere"/>
    <x v="2"/>
    <x v="1"/>
    <n v="28"/>
    <x v="1"/>
    <x v="6"/>
    <n v="125155.83"/>
    <x v="2"/>
    <x v="2"/>
    <n v="762"/>
    <x v="2"/>
    <x v="0"/>
    <x v="0"/>
    <n v="106024.02"/>
    <x v="1"/>
    <x v="0"/>
    <x v="2"/>
  </r>
  <r>
    <n v="15737910"/>
    <s v="Houghton"/>
    <x v="2"/>
    <x v="1"/>
    <n v="35"/>
    <x v="0"/>
    <x v="8"/>
    <n v="140691.07999999999"/>
    <x v="2"/>
    <x v="2"/>
    <n v="703"/>
    <x v="2"/>
    <x v="0"/>
    <x v="1"/>
    <n v="167810.26"/>
    <x v="1"/>
    <x v="2"/>
    <x v="2"/>
  </r>
  <r>
    <n v="15761076"/>
    <s v="Lei"/>
    <x v="0"/>
    <x v="1"/>
    <n v="41"/>
    <x v="0"/>
    <x v="6"/>
    <n v="58820.32"/>
    <x v="1"/>
    <x v="2"/>
    <n v="507"/>
    <x v="1"/>
    <x v="0"/>
    <x v="0"/>
    <n v="138536.09"/>
    <x v="1"/>
    <x v="2"/>
    <x v="2"/>
  </r>
  <r>
    <n v="15710105"/>
    <s v="Stirling"/>
    <x v="2"/>
    <x v="0"/>
    <n v="26"/>
    <x v="1"/>
    <x v="6"/>
    <n v="105099.45"/>
    <x v="2"/>
    <x v="0"/>
    <n v="581"/>
    <x v="1"/>
    <x v="0"/>
    <x v="0"/>
    <n v="184520"/>
    <x v="0"/>
    <x v="4"/>
    <x v="2"/>
  </r>
  <r>
    <n v="15577402"/>
    <s v="Grant"/>
    <x v="0"/>
    <x v="1"/>
    <n v="31"/>
    <x v="0"/>
    <x v="9"/>
    <n v="0"/>
    <x v="0"/>
    <x v="2"/>
    <n v="593"/>
    <x v="1"/>
    <x v="1"/>
    <x v="0"/>
    <n v="20492.16"/>
    <x v="1"/>
    <x v="3"/>
    <x v="3"/>
  </r>
  <r>
    <n v="15803337"/>
    <s v="Baresi"/>
    <x v="0"/>
    <x v="1"/>
    <n v="23"/>
    <x v="1"/>
    <x v="9"/>
    <n v="168372.52"/>
    <x v="2"/>
    <x v="0"/>
    <n v="648"/>
    <x v="0"/>
    <x v="0"/>
    <x v="1"/>
    <n v="134676.72"/>
    <x v="1"/>
    <x v="2"/>
    <x v="3"/>
  </r>
  <r>
    <n v="15654372"/>
    <s v="Pearce"/>
    <x v="2"/>
    <x v="1"/>
    <n v="34"/>
    <x v="0"/>
    <x v="1"/>
    <n v="94682.559999999998"/>
    <x v="1"/>
    <x v="2"/>
    <n v="462"/>
    <x v="4"/>
    <x v="0"/>
    <x v="1"/>
    <n v="138478.20000000001"/>
    <x v="1"/>
    <x v="2"/>
    <x v="0"/>
  </r>
  <r>
    <n v="15585867"/>
    <s v="Rutledge"/>
    <x v="1"/>
    <x v="1"/>
    <n v="36"/>
    <x v="0"/>
    <x v="0"/>
    <n v="0"/>
    <x v="0"/>
    <x v="2"/>
    <n v="596"/>
    <x v="1"/>
    <x v="1"/>
    <x v="0"/>
    <n v="125557.95"/>
    <x v="1"/>
    <x v="0"/>
    <x v="0"/>
  </r>
  <r>
    <n v="15662488"/>
    <s v="Udegbunam"/>
    <x v="0"/>
    <x v="0"/>
    <n v="44"/>
    <x v="0"/>
    <x v="8"/>
    <n v="0"/>
    <x v="0"/>
    <x v="2"/>
    <n v="627"/>
    <x v="0"/>
    <x v="0"/>
    <x v="1"/>
    <n v="82969.61"/>
    <x v="0"/>
    <x v="1"/>
    <x v="2"/>
  </r>
  <r>
    <n v="15604813"/>
    <s v="Zaytseva"/>
    <x v="0"/>
    <x v="1"/>
    <n v="40"/>
    <x v="0"/>
    <x v="3"/>
    <n v="0"/>
    <x v="0"/>
    <x v="2"/>
    <n v="494"/>
    <x v="4"/>
    <x v="1"/>
    <x v="0"/>
    <n v="158071.69"/>
    <x v="1"/>
    <x v="2"/>
    <x v="1"/>
  </r>
  <r>
    <n v="15611644"/>
    <s v="Onyemauchechukwu"/>
    <x v="0"/>
    <x v="1"/>
    <n v="73"/>
    <x v="2"/>
    <x v="10"/>
    <n v="146329.73000000001"/>
    <x v="2"/>
    <x v="0"/>
    <n v="627"/>
    <x v="0"/>
    <x v="1"/>
    <x v="0"/>
    <n v="43615.67"/>
    <x v="1"/>
    <x v="3"/>
    <x v="0"/>
  </r>
  <r>
    <n v="15674928"/>
    <s v="Mullah"/>
    <x v="1"/>
    <x v="1"/>
    <n v="37"/>
    <x v="0"/>
    <x v="0"/>
    <n v="0"/>
    <x v="0"/>
    <x v="2"/>
    <n v="850"/>
    <x v="3"/>
    <x v="0"/>
    <x v="1"/>
    <n v="119969.99"/>
    <x v="1"/>
    <x v="0"/>
    <x v="0"/>
  </r>
  <r>
    <n v="15656100"/>
    <s v="Candler"/>
    <x v="0"/>
    <x v="0"/>
    <n v="49"/>
    <x v="0"/>
    <x v="8"/>
    <n v="167962.7"/>
    <x v="2"/>
    <x v="0"/>
    <n v="632"/>
    <x v="0"/>
    <x v="1"/>
    <x v="1"/>
    <n v="140201.21"/>
    <x v="1"/>
    <x v="2"/>
    <x v="2"/>
  </r>
  <r>
    <n v="15764293"/>
    <s v="Konovalova"/>
    <x v="0"/>
    <x v="1"/>
    <n v="33"/>
    <x v="0"/>
    <x v="1"/>
    <n v="0"/>
    <x v="0"/>
    <x v="2"/>
    <n v="490"/>
    <x v="4"/>
    <x v="0"/>
    <x v="0"/>
    <n v="80792.83"/>
    <x v="1"/>
    <x v="1"/>
    <x v="0"/>
  </r>
  <r>
    <n v="15636423"/>
    <s v="Lei"/>
    <x v="0"/>
    <x v="1"/>
    <n v="40"/>
    <x v="0"/>
    <x v="3"/>
    <n v="0"/>
    <x v="0"/>
    <x v="0"/>
    <n v="715"/>
    <x v="2"/>
    <x v="0"/>
    <x v="0"/>
    <n v="141359.10999999999"/>
    <x v="1"/>
    <x v="2"/>
    <x v="1"/>
  </r>
  <r>
    <n v="15607629"/>
    <s v="Hollis"/>
    <x v="0"/>
    <x v="1"/>
    <n v="48"/>
    <x v="0"/>
    <x v="2"/>
    <n v="0"/>
    <x v="0"/>
    <x v="2"/>
    <n v="679"/>
    <x v="2"/>
    <x v="0"/>
    <x v="1"/>
    <n v="23344.94"/>
    <x v="1"/>
    <x v="3"/>
    <x v="1"/>
  </r>
  <r>
    <n v="15577313"/>
    <s v="Lionel"/>
    <x v="0"/>
    <x v="1"/>
    <n v="44"/>
    <x v="0"/>
    <x v="6"/>
    <n v="116967.67999999999"/>
    <x v="2"/>
    <x v="0"/>
    <n v="619"/>
    <x v="0"/>
    <x v="0"/>
    <x v="1"/>
    <n v="5075.17"/>
    <x v="0"/>
    <x v="3"/>
    <x v="2"/>
  </r>
  <r>
    <n v="15714493"/>
    <s v="Francis"/>
    <x v="1"/>
    <x v="0"/>
    <n v="33"/>
    <x v="0"/>
    <x v="5"/>
    <n v="0"/>
    <x v="0"/>
    <x v="2"/>
    <n v="465"/>
    <x v="4"/>
    <x v="0"/>
    <x v="0"/>
    <n v="95500.98"/>
    <x v="1"/>
    <x v="0"/>
    <x v="1"/>
  </r>
  <r>
    <n v="15643359"/>
    <s v="Carter"/>
    <x v="1"/>
    <x v="1"/>
    <n v="32"/>
    <x v="0"/>
    <x v="3"/>
    <n v="0"/>
    <x v="0"/>
    <x v="0"/>
    <n v="736"/>
    <x v="2"/>
    <x v="1"/>
    <x v="0"/>
    <n v="79082.62"/>
    <x v="1"/>
    <x v="1"/>
    <x v="1"/>
  </r>
  <r>
    <n v="15687913"/>
    <s v="Mai"/>
    <x v="2"/>
    <x v="0"/>
    <n v="34"/>
    <x v="0"/>
    <x v="3"/>
    <n v="93244.42"/>
    <x v="1"/>
    <x v="0"/>
    <n v="501"/>
    <x v="1"/>
    <x v="1"/>
    <x v="0"/>
    <n v="199805.63"/>
    <x v="1"/>
    <x v="4"/>
    <x v="1"/>
  </r>
  <r>
    <n v="15790935"/>
    <s v="Johnson"/>
    <x v="0"/>
    <x v="0"/>
    <n v="29"/>
    <x v="1"/>
    <x v="8"/>
    <n v="0"/>
    <x v="0"/>
    <x v="2"/>
    <n v="535"/>
    <x v="1"/>
    <x v="1"/>
    <x v="0"/>
    <n v="52709.55"/>
    <x v="1"/>
    <x v="1"/>
    <x v="2"/>
  </r>
  <r>
    <n v="15708693"/>
    <s v="Sherman"/>
    <x v="0"/>
    <x v="0"/>
    <n v="33"/>
    <x v="0"/>
    <x v="0"/>
    <n v="0"/>
    <x v="0"/>
    <x v="2"/>
    <n v="759"/>
    <x v="2"/>
    <x v="0"/>
    <x v="1"/>
    <n v="56583.88"/>
    <x v="1"/>
    <x v="1"/>
    <x v="0"/>
  </r>
  <r>
    <n v="15672016"/>
    <s v="Sabbatini"/>
    <x v="0"/>
    <x v="1"/>
    <n v="35"/>
    <x v="0"/>
    <x v="1"/>
    <n v="0"/>
    <x v="0"/>
    <x v="2"/>
    <n v="819"/>
    <x v="3"/>
    <x v="1"/>
    <x v="0"/>
    <n v="3385.04"/>
    <x v="1"/>
    <x v="3"/>
    <x v="0"/>
  </r>
  <r>
    <n v="15727605"/>
    <s v="Shih"/>
    <x v="2"/>
    <x v="1"/>
    <n v="43"/>
    <x v="0"/>
    <x v="4"/>
    <n v="80442.06"/>
    <x v="1"/>
    <x v="2"/>
    <n v="533"/>
    <x v="1"/>
    <x v="1"/>
    <x v="0"/>
    <n v="12537.42"/>
    <x v="1"/>
    <x v="3"/>
    <x v="2"/>
  </r>
  <r>
    <n v="15651144"/>
    <s v="Yao"/>
    <x v="2"/>
    <x v="0"/>
    <n v="35"/>
    <x v="0"/>
    <x v="0"/>
    <n v="150561.03"/>
    <x v="2"/>
    <x v="2"/>
    <n v="632"/>
    <x v="0"/>
    <x v="1"/>
    <x v="1"/>
    <n v="64722.61"/>
    <x v="1"/>
    <x v="1"/>
    <x v="0"/>
  </r>
  <r>
    <n v="15749401"/>
    <s v="Ko"/>
    <x v="0"/>
    <x v="1"/>
    <n v="60"/>
    <x v="2"/>
    <x v="9"/>
    <n v="0"/>
    <x v="0"/>
    <x v="1"/>
    <n v="686"/>
    <x v="2"/>
    <x v="0"/>
    <x v="0"/>
    <n v="75246.210000000006"/>
    <x v="0"/>
    <x v="1"/>
    <x v="3"/>
  </r>
  <r>
    <n v="15691874"/>
    <s v="Kazakova"/>
    <x v="0"/>
    <x v="0"/>
    <n v="34"/>
    <x v="0"/>
    <x v="9"/>
    <n v="125474.44"/>
    <x v="2"/>
    <x v="0"/>
    <n v="687"/>
    <x v="2"/>
    <x v="0"/>
    <x v="1"/>
    <n v="198929.84"/>
    <x v="1"/>
    <x v="4"/>
    <x v="3"/>
  </r>
  <r>
    <n v="15620735"/>
    <s v="Chiganu"/>
    <x v="2"/>
    <x v="0"/>
    <n v="33"/>
    <x v="0"/>
    <x v="4"/>
    <n v="127076.68"/>
    <x v="2"/>
    <x v="2"/>
    <n v="667"/>
    <x v="2"/>
    <x v="0"/>
    <x v="1"/>
    <n v="69011.66"/>
    <x v="1"/>
    <x v="1"/>
    <x v="2"/>
  </r>
  <r>
    <n v="15769781"/>
    <s v="Nucci"/>
    <x v="1"/>
    <x v="0"/>
    <n v="25"/>
    <x v="1"/>
    <x v="2"/>
    <n v="0"/>
    <x v="0"/>
    <x v="2"/>
    <n v="699"/>
    <x v="2"/>
    <x v="0"/>
    <x v="0"/>
    <n v="52404.47"/>
    <x v="1"/>
    <x v="1"/>
    <x v="1"/>
  </r>
  <r>
    <n v="15624611"/>
    <s v="Marsden"/>
    <x v="1"/>
    <x v="1"/>
    <n v="37"/>
    <x v="0"/>
    <x v="2"/>
    <n v="128650.11"/>
    <x v="2"/>
    <x v="2"/>
    <n v="497"/>
    <x v="4"/>
    <x v="0"/>
    <x v="0"/>
    <n v="163641.53"/>
    <x v="1"/>
    <x v="2"/>
    <x v="1"/>
  </r>
  <r>
    <n v="15773071"/>
    <s v="Serena"/>
    <x v="1"/>
    <x v="0"/>
    <n v="33"/>
    <x v="0"/>
    <x v="5"/>
    <n v="145580.60999999999"/>
    <x v="2"/>
    <x v="0"/>
    <n v="780"/>
    <x v="3"/>
    <x v="0"/>
    <x v="0"/>
    <n v="154598.56"/>
    <x v="1"/>
    <x v="2"/>
    <x v="1"/>
  </r>
  <r>
    <n v="15720371"/>
    <s v="McLean"/>
    <x v="0"/>
    <x v="0"/>
    <n v="51"/>
    <x v="0"/>
    <x v="6"/>
    <n v="0"/>
    <x v="0"/>
    <x v="0"/>
    <n v="652"/>
    <x v="0"/>
    <x v="0"/>
    <x v="1"/>
    <n v="173989.47"/>
    <x v="0"/>
    <x v="4"/>
    <x v="2"/>
  </r>
  <r>
    <n v="15717984"/>
    <s v="Longo"/>
    <x v="0"/>
    <x v="1"/>
    <n v="47"/>
    <x v="0"/>
    <x v="9"/>
    <n v="144900.57999999999"/>
    <x v="2"/>
    <x v="0"/>
    <n v="477"/>
    <x v="4"/>
    <x v="0"/>
    <x v="1"/>
    <n v="61315.37"/>
    <x v="0"/>
    <x v="1"/>
    <x v="3"/>
  </r>
  <r>
    <n v="15806407"/>
    <s v="Wilson"/>
    <x v="0"/>
    <x v="0"/>
    <n v="37"/>
    <x v="0"/>
    <x v="4"/>
    <n v="0"/>
    <x v="0"/>
    <x v="2"/>
    <n v="652"/>
    <x v="0"/>
    <x v="0"/>
    <x v="1"/>
    <n v="143393.24"/>
    <x v="1"/>
    <x v="2"/>
    <x v="2"/>
  </r>
  <r>
    <n v="15785042"/>
    <s v="Hsiung"/>
    <x v="0"/>
    <x v="0"/>
    <n v="31"/>
    <x v="0"/>
    <x v="2"/>
    <n v="97588.6"/>
    <x v="1"/>
    <x v="0"/>
    <n v="488"/>
    <x v="4"/>
    <x v="1"/>
    <x v="1"/>
    <n v="124210.53"/>
    <x v="1"/>
    <x v="0"/>
    <x v="1"/>
  </r>
  <r>
    <n v="15809302"/>
    <s v="Wright"/>
    <x v="0"/>
    <x v="1"/>
    <n v="24"/>
    <x v="1"/>
    <x v="1"/>
    <n v="0"/>
    <x v="0"/>
    <x v="2"/>
    <n v="572"/>
    <x v="1"/>
    <x v="0"/>
    <x v="0"/>
    <n v="151460.84"/>
    <x v="1"/>
    <x v="2"/>
    <x v="0"/>
  </r>
  <r>
    <n v="15677550"/>
    <s v="Folliero"/>
    <x v="0"/>
    <x v="0"/>
    <n v="38"/>
    <x v="0"/>
    <x v="1"/>
    <n v="0"/>
    <x v="0"/>
    <x v="2"/>
    <n v="755"/>
    <x v="2"/>
    <x v="0"/>
    <x v="1"/>
    <n v="20734.810000000001"/>
    <x v="1"/>
    <x v="3"/>
    <x v="0"/>
  </r>
  <r>
    <n v="15654096"/>
    <s v="Johnston"/>
    <x v="2"/>
    <x v="0"/>
    <n v="24"/>
    <x v="1"/>
    <x v="7"/>
    <n v="122200.31"/>
    <x v="2"/>
    <x v="2"/>
    <n v="779"/>
    <x v="2"/>
    <x v="0"/>
    <x v="1"/>
    <n v="43705.56"/>
    <x v="1"/>
    <x v="3"/>
    <x v="3"/>
  </r>
  <r>
    <n v="15617320"/>
    <s v="Palermo"/>
    <x v="1"/>
    <x v="0"/>
    <n v="46"/>
    <x v="0"/>
    <x v="6"/>
    <n v="151709.32999999999"/>
    <x v="2"/>
    <x v="0"/>
    <n v="693"/>
    <x v="2"/>
    <x v="0"/>
    <x v="1"/>
    <n v="180736.24"/>
    <x v="1"/>
    <x v="4"/>
    <x v="2"/>
  </r>
  <r>
    <n v="15653065"/>
    <s v="Nwabugwu"/>
    <x v="1"/>
    <x v="0"/>
    <n v="22"/>
    <x v="1"/>
    <x v="3"/>
    <n v="0"/>
    <x v="0"/>
    <x v="2"/>
    <n v="530"/>
    <x v="1"/>
    <x v="0"/>
    <x v="1"/>
    <n v="104170.48"/>
    <x v="1"/>
    <x v="0"/>
    <x v="1"/>
  </r>
  <r>
    <n v="15649112"/>
    <s v="Endrizzi"/>
    <x v="1"/>
    <x v="0"/>
    <n v="33"/>
    <x v="0"/>
    <x v="6"/>
    <n v="122134.39999999999"/>
    <x v="2"/>
    <x v="2"/>
    <n v="738"/>
    <x v="2"/>
    <x v="1"/>
    <x v="0"/>
    <n v="27867.59"/>
    <x v="1"/>
    <x v="3"/>
    <x v="2"/>
  </r>
  <r>
    <n v="15690526"/>
    <s v="Tuan"/>
    <x v="2"/>
    <x v="1"/>
    <n v="31"/>
    <x v="0"/>
    <x v="0"/>
    <n v="137260.45000000001"/>
    <x v="2"/>
    <x v="2"/>
    <n v="690"/>
    <x v="2"/>
    <x v="0"/>
    <x v="1"/>
    <n v="55387.28"/>
    <x v="1"/>
    <x v="1"/>
    <x v="0"/>
  </r>
  <r>
    <n v="15806945"/>
    <s v="Udobata"/>
    <x v="0"/>
    <x v="0"/>
    <n v="30"/>
    <x v="0"/>
    <x v="9"/>
    <n v="88594.14"/>
    <x v="1"/>
    <x v="0"/>
    <n v="611"/>
    <x v="0"/>
    <x v="0"/>
    <x v="1"/>
    <n v="196332.45"/>
    <x v="1"/>
    <x v="4"/>
    <x v="3"/>
  </r>
  <r>
    <n v="15670066"/>
    <s v="Ibezimako"/>
    <x v="1"/>
    <x v="1"/>
    <n v="34"/>
    <x v="0"/>
    <x v="5"/>
    <n v="0"/>
    <x v="0"/>
    <x v="2"/>
    <n v="643"/>
    <x v="0"/>
    <x v="0"/>
    <x v="0"/>
    <n v="116046.22"/>
    <x v="1"/>
    <x v="0"/>
    <x v="1"/>
  </r>
  <r>
    <n v="15625761"/>
    <s v="Maclean"/>
    <x v="2"/>
    <x v="1"/>
    <n v="41"/>
    <x v="0"/>
    <x v="2"/>
    <n v="127205.32"/>
    <x v="2"/>
    <x v="3"/>
    <n v="632"/>
    <x v="0"/>
    <x v="0"/>
    <x v="1"/>
    <n v="93874.87"/>
    <x v="0"/>
    <x v="0"/>
    <x v="1"/>
  </r>
  <r>
    <n v="15761525"/>
    <s v="Shaw"/>
    <x v="1"/>
    <x v="0"/>
    <n v="31"/>
    <x v="0"/>
    <x v="7"/>
    <n v="96997.09"/>
    <x v="1"/>
    <x v="2"/>
    <n v="727"/>
    <x v="2"/>
    <x v="1"/>
    <x v="1"/>
    <n v="76614.039999999994"/>
    <x v="1"/>
    <x v="1"/>
    <x v="3"/>
  </r>
  <r>
    <n v="15735080"/>
    <s v="Cummins"/>
    <x v="0"/>
    <x v="0"/>
    <n v="64"/>
    <x v="2"/>
    <x v="0"/>
    <n v="0"/>
    <x v="0"/>
    <x v="0"/>
    <n v="508"/>
    <x v="1"/>
    <x v="0"/>
    <x v="0"/>
    <n v="6076.62"/>
    <x v="1"/>
    <x v="3"/>
    <x v="0"/>
  </r>
  <r>
    <n v="15619537"/>
    <s v="Lavrentiev"/>
    <x v="0"/>
    <x v="1"/>
    <n v="31"/>
    <x v="0"/>
    <x v="8"/>
    <n v="142200.19"/>
    <x v="2"/>
    <x v="2"/>
    <n v="550"/>
    <x v="1"/>
    <x v="0"/>
    <x v="0"/>
    <n v="122221.71"/>
    <x v="1"/>
    <x v="0"/>
    <x v="2"/>
  </r>
  <r>
    <n v="15598162"/>
    <s v="Saunders"/>
    <x v="2"/>
    <x v="0"/>
    <n v="39"/>
    <x v="0"/>
    <x v="6"/>
    <n v="160761.41"/>
    <x v="2"/>
    <x v="0"/>
    <n v="754"/>
    <x v="2"/>
    <x v="0"/>
    <x v="0"/>
    <n v="24156.03"/>
    <x v="1"/>
    <x v="3"/>
    <x v="2"/>
  </r>
  <r>
    <n v="15694300"/>
    <s v="Fiorentino"/>
    <x v="0"/>
    <x v="1"/>
    <n v="26"/>
    <x v="1"/>
    <x v="4"/>
    <n v="0"/>
    <x v="0"/>
    <x v="2"/>
    <n v="759"/>
    <x v="2"/>
    <x v="0"/>
    <x v="1"/>
    <n v="135394.62"/>
    <x v="1"/>
    <x v="2"/>
    <x v="2"/>
  </r>
  <r>
    <n v="15637235"/>
    <s v="Knight"/>
    <x v="1"/>
    <x v="1"/>
    <n v="33"/>
    <x v="0"/>
    <x v="2"/>
    <n v="0"/>
    <x v="0"/>
    <x v="2"/>
    <n v="794"/>
    <x v="3"/>
    <x v="1"/>
    <x v="1"/>
    <n v="91340.02"/>
    <x v="1"/>
    <x v="0"/>
    <x v="1"/>
  </r>
  <r>
    <n v="15612444"/>
    <s v="Manfrin"/>
    <x v="0"/>
    <x v="1"/>
    <n v="29"/>
    <x v="1"/>
    <x v="6"/>
    <n v="0"/>
    <x v="0"/>
    <x v="2"/>
    <n v="549"/>
    <x v="1"/>
    <x v="0"/>
    <x v="1"/>
    <n v="146090.38"/>
    <x v="1"/>
    <x v="2"/>
    <x v="2"/>
  </r>
  <r>
    <n v="15626457"/>
    <s v="Zetticci"/>
    <x v="0"/>
    <x v="1"/>
    <n v="31"/>
    <x v="0"/>
    <x v="10"/>
    <n v="116234.61"/>
    <x v="2"/>
    <x v="0"/>
    <n v="671"/>
    <x v="2"/>
    <x v="0"/>
    <x v="1"/>
    <n v="172096.08"/>
    <x v="1"/>
    <x v="4"/>
    <x v="0"/>
  </r>
  <r>
    <n v="15627995"/>
    <s v="Angelo"/>
    <x v="2"/>
    <x v="0"/>
    <n v="26"/>
    <x v="1"/>
    <x v="8"/>
    <n v="155143.51999999999"/>
    <x v="2"/>
    <x v="0"/>
    <n v="756"/>
    <x v="2"/>
    <x v="1"/>
    <x v="0"/>
    <n v="135034.57"/>
    <x v="0"/>
    <x v="2"/>
    <x v="2"/>
  </r>
  <r>
    <n v="15706128"/>
    <s v="Zhdanov"/>
    <x v="0"/>
    <x v="0"/>
    <n v="21"/>
    <x v="1"/>
    <x v="1"/>
    <n v="0"/>
    <x v="0"/>
    <x v="2"/>
    <n v="632"/>
    <x v="0"/>
    <x v="0"/>
    <x v="1"/>
    <n v="84008.66"/>
    <x v="1"/>
    <x v="1"/>
    <x v="0"/>
  </r>
  <r>
    <n v="15666430"/>
    <s v="Peck"/>
    <x v="0"/>
    <x v="1"/>
    <n v="38"/>
    <x v="0"/>
    <x v="2"/>
    <n v="0"/>
    <x v="0"/>
    <x v="2"/>
    <n v="579"/>
    <x v="1"/>
    <x v="1"/>
    <x v="1"/>
    <n v="91763.67"/>
    <x v="1"/>
    <x v="0"/>
    <x v="1"/>
  </r>
  <r>
    <n v="15627385"/>
    <s v="Uwaezuoke"/>
    <x v="0"/>
    <x v="1"/>
    <n v="34"/>
    <x v="0"/>
    <x v="8"/>
    <n v="84009.47"/>
    <x v="1"/>
    <x v="0"/>
    <n v="748"/>
    <x v="2"/>
    <x v="0"/>
    <x v="0"/>
    <n v="137001.1"/>
    <x v="1"/>
    <x v="2"/>
    <x v="2"/>
  </r>
  <r>
    <n v="15581323"/>
    <s v="White"/>
    <x v="2"/>
    <x v="0"/>
    <n v="28"/>
    <x v="1"/>
    <x v="3"/>
    <n v="139246.22"/>
    <x v="2"/>
    <x v="2"/>
    <n v="488"/>
    <x v="4"/>
    <x v="0"/>
    <x v="1"/>
    <n v="106799.49"/>
    <x v="1"/>
    <x v="0"/>
    <x v="1"/>
  </r>
  <r>
    <n v="15608109"/>
    <s v="Greco"/>
    <x v="2"/>
    <x v="1"/>
    <n v="58"/>
    <x v="0"/>
    <x v="3"/>
    <n v="170113"/>
    <x v="2"/>
    <x v="2"/>
    <n v="710"/>
    <x v="2"/>
    <x v="1"/>
    <x v="0"/>
    <n v="10494.64"/>
    <x v="1"/>
    <x v="3"/>
    <x v="1"/>
  </r>
  <r>
    <n v="15801942"/>
    <s v="Chu"/>
    <x v="1"/>
    <x v="0"/>
    <n v="41"/>
    <x v="0"/>
    <x v="2"/>
    <n v="0"/>
    <x v="0"/>
    <x v="1"/>
    <n v="619"/>
    <x v="0"/>
    <x v="0"/>
    <x v="0"/>
    <n v="79866.73"/>
    <x v="0"/>
    <x v="1"/>
    <x v="1"/>
  </r>
  <r>
    <n v="15567431"/>
    <s v="Kodilinyechukwu"/>
    <x v="0"/>
    <x v="1"/>
    <n v="64"/>
    <x v="2"/>
    <x v="0"/>
    <n v="145578.28"/>
    <x v="2"/>
    <x v="0"/>
    <n v="773"/>
    <x v="2"/>
    <x v="1"/>
    <x v="0"/>
    <n v="186172.85"/>
    <x v="1"/>
    <x v="4"/>
    <x v="0"/>
  </r>
  <r>
    <n v="15810167"/>
    <s v="Scott"/>
    <x v="1"/>
    <x v="1"/>
    <n v="75"/>
    <x v="2"/>
    <x v="3"/>
    <n v="126273.95"/>
    <x v="2"/>
    <x v="0"/>
    <n v="657"/>
    <x v="0"/>
    <x v="1"/>
    <x v="0"/>
    <n v="91673.600000000006"/>
    <x v="1"/>
    <x v="0"/>
    <x v="1"/>
  </r>
  <r>
    <n v="15644501"/>
    <s v="Enyinnaya"/>
    <x v="0"/>
    <x v="0"/>
    <n v="26"/>
    <x v="1"/>
    <x v="7"/>
    <n v="162482.76"/>
    <x v="2"/>
    <x v="0"/>
    <n v="579"/>
    <x v="1"/>
    <x v="0"/>
    <x v="0"/>
    <n v="18458.2"/>
    <x v="1"/>
    <x v="3"/>
    <x v="3"/>
  </r>
  <r>
    <n v="15785290"/>
    <s v="Hao"/>
    <x v="0"/>
    <x v="1"/>
    <n v="29"/>
    <x v="1"/>
    <x v="9"/>
    <n v="0"/>
    <x v="0"/>
    <x v="0"/>
    <n v="542"/>
    <x v="1"/>
    <x v="0"/>
    <x v="1"/>
    <n v="8342.35"/>
    <x v="1"/>
    <x v="3"/>
    <x v="3"/>
  </r>
  <r>
    <n v="15611157"/>
    <s v="McElhone"/>
    <x v="0"/>
    <x v="0"/>
    <n v="32"/>
    <x v="0"/>
    <x v="0"/>
    <n v="87814.89"/>
    <x v="1"/>
    <x v="0"/>
    <n v="709"/>
    <x v="2"/>
    <x v="0"/>
    <x v="1"/>
    <n v="138578.37"/>
    <x v="1"/>
    <x v="2"/>
    <x v="0"/>
  </r>
  <r>
    <n v="15673837"/>
    <s v="Ko"/>
    <x v="1"/>
    <x v="1"/>
    <n v="61"/>
    <x v="2"/>
    <x v="6"/>
    <n v="113858.95"/>
    <x v="2"/>
    <x v="0"/>
    <n v="617"/>
    <x v="0"/>
    <x v="0"/>
    <x v="0"/>
    <n v="38129.22"/>
    <x v="1"/>
    <x v="3"/>
    <x v="2"/>
  </r>
  <r>
    <n v="15656822"/>
    <s v="Day"/>
    <x v="2"/>
    <x v="1"/>
    <n v="43"/>
    <x v="0"/>
    <x v="8"/>
    <n v="87612.64"/>
    <x v="1"/>
    <x v="3"/>
    <n v="568"/>
    <x v="1"/>
    <x v="0"/>
    <x v="0"/>
    <n v="107155.4"/>
    <x v="0"/>
    <x v="0"/>
    <x v="2"/>
  </r>
  <r>
    <n v="15580560"/>
    <s v="Harris"/>
    <x v="0"/>
    <x v="0"/>
    <n v="73"/>
    <x v="2"/>
    <x v="1"/>
    <n v="0"/>
    <x v="0"/>
    <x v="0"/>
    <n v="769"/>
    <x v="2"/>
    <x v="0"/>
    <x v="0"/>
    <n v="29792.11"/>
    <x v="1"/>
    <x v="3"/>
    <x v="0"/>
  </r>
  <r>
    <n v="15760641"/>
    <s v="Gerald"/>
    <x v="2"/>
    <x v="1"/>
    <n v="26"/>
    <x v="1"/>
    <x v="1"/>
    <n v="106648.98"/>
    <x v="2"/>
    <x v="0"/>
    <n v="608"/>
    <x v="0"/>
    <x v="1"/>
    <x v="0"/>
    <n v="7063.6"/>
    <x v="1"/>
    <x v="3"/>
    <x v="0"/>
  </r>
  <r>
    <n v="15587584"/>
    <s v="Nebeuwa"/>
    <x v="1"/>
    <x v="1"/>
    <n v="31"/>
    <x v="0"/>
    <x v="4"/>
    <n v="0"/>
    <x v="0"/>
    <x v="2"/>
    <n v="503"/>
    <x v="1"/>
    <x v="0"/>
    <x v="0"/>
    <n v="21645.06"/>
    <x v="1"/>
    <x v="3"/>
    <x v="2"/>
  </r>
  <r>
    <n v="15604146"/>
    <s v="Kaodilinakachukwu"/>
    <x v="2"/>
    <x v="0"/>
    <n v="38"/>
    <x v="0"/>
    <x v="2"/>
    <n v="103653.51"/>
    <x v="2"/>
    <x v="2"/>
    <n v="608"/>
    <x v="0"/>
    <x v="0"/>
    <x v="0"/>
    <n v="137079.85999999999"/>
    <x v="1"/>
    <x v="2"/>
    <x v="1"/>
  </r>
  <r>
    <n v="15813974"/>
    <s v="Maruff"/>
    <x v="2"/>
    <x v="1"/>
    <n v="37"/>
    <x v="0"/>
    <x v="6"/>
    <n v="116880.53"/>
    <x v="2"/>
    <x v="0"/>
    <n v="731"/>
    <x v="2"/>
    <x v="1"/>
    <x v="1"/>
    <n v="172718.35"/>
    <x v="0"/>
    <x v="4"/>
    <x v="2"/>
  </r>
  <r>
    <n v="15746986"/>
    <s v="Howe"/>
    <x v="2"/>
    <x v="0"/>
    <n v="40"/>
    <x v="0"/>
    <x v="4"/>
    <n v="97990.49"/>
    <x v="1"/>
    <x v="2"/>
    <n v="850"/>
    <x v="3"/>
    <x v="1"/>
    <x v="1"/>
    <n v="106691.02"/>
    <x v="1"/>
    <x v="0"/>
    <x v="2"/>
  </r>
  <r>
    <n v="15759741"/>
    <s v="Knepper"/>
    <x v="2"/>
    <x v="0"/>
    <n v="34"/>
    <x v="0"/>
    <x v="4"/>
    <n v="150635.29999999999"/>
    <x v="2"/>
    <x v="0"/>
    <n v="591"/>
    <x v="1"/>
    <x v="0"/>
    <x v="0"/>
    <n v="72274.84"/>
    <x v="1"/>
    <x v="1"/>
    <x v="2"/>
  </r>
  <r>
    <n v="15734892"/>
    <s v="Fennell"/>
    <x v="1"/>
    <x v="1"/>
    <n v="37"/>
    <x v="0"/>
    <x v="4"/>
    <n v="0"/>
    <x v="0"/>
    <x v="2"/>
    <n v="579"/>
    <x v="1"/>
    <x v="0"/>
    <x v="0"/>
    <n v="32246.63"/>
    <x v="1"/>
    <x v="3"/>
    <x v="2"/>
  </r>
  <r>
    <n v="15797194"/>
    <s v="T'ao"/>
    <x v="0"/>
    <x v="1"/>
    <n v="39"/>
    <x v="0"/>
    <x v="7"/>
    <n v="129674.89"/>
    <x v="2"/>
    <x v="2"/>
    <n v="570"/>
    <x v="1"/>
    <x v="0"/>
    <x v="1"/>
    <n v="80552.36"/>
    <x v="1"/>
    <x v="1"/>
    <x v="3"/>
  </r>
  <r>
    <n v="15723786"/>
    <s v="Morris"/>
    <x v="0"/>
    <x v="0"/>
    <n v="37"/>
    <x v="0"/>
    <x v="9"/>
    <n v="0"/>
    <x v="0"/>
    <x v="2"/>
    <n v="709"/>
    <x v="2"/>
    <x v="0"/>
    <x v="1"/>
    <n v="16733.59"/>
    <x v="1"/>
    <x v="3"/>
    <x v="3"/>
  </r>
  <r>
    <n v="15642726"/>
    <s v="Holmes"/>
    <x v="0"/>
    <x v="1"/>
    <n v="53"/>
    <x v="0"/>
    <x v="6"/>
    <n v="83568.259999999995"/>
    <x v="1"/>
    <x v="0"/>
    <n v="611"/>
    <x v="0"/>
    <x v="1"/>
    <x v="1"/>
    <n v="1235.49"/>
    <x v="1"/>
    <x v="3"/>
    <x v="2"/>
  </r>
  <r>
    <n v="15664339"/>
    <s v="Yu"/>
    <x v="1"/>
    <x v="1"/>
    <n v="48"/>
    <x v="0"/>
    <x v="4"/>
    <n v="178144.91"/>
    <x v="2"/>
    <x v="2"/>
    <n v="775"/>
    <x v="2"/>
    <x v="1"/>
    <x v="1"/>
    <n v="50168.41"/>
    <x v="0"/>
    <x v="1"/>
    <x v="2"/>
  </r>
  <r>
    <n v="15754526"/>
    <s v="Walker"/>
    <x v="2"/>
    <x v="1"/>
    <n v="36"/>
    <x v="0"/>
    <x v="5"/>
    <n v="147137.74"/>
    <x v="2"/>
    <x v="0"/>
    <n v="699"/>
    <x v="2"/>
    <x v="0"/>
    <x v="0"/>
    <n v="33687.9"/>
    <x v="1"/>
    <x v="3"/>
    <x v="1"/>
  </r>
  <r>
    <n v="15703037"/>
    <s v="Edwards"/>
    <x v="0"/>
    <x v="1"/>
    <n v="37"/>
    <x v="0"/>
    <x v="8"/>
    <n v="0"/>
    <x v="0"/>
    <x v="0"/>
    <n v="618"/>
    <x v="0"/>
    <x v="1"/>
    <x v="0"/>
    <n v="178705.45"/>
    <x v="0"/>
    <x v="4"/>
    <x v="2"/>
  </r>
  <r>
    <n v="15751412"/>
    <s v="Harvey"/>
    <x v="0"/>
    <x v="1"/>
    <n v="36"/>
    <x v="0"/>
    <x v="6"/>
    <n v="114370.41"/>
    <x v="2"/>
    <x v="0"/>
    <n v="704"/>
    <x v="2"/>
    <x v="1"/>
    <x v="0"/>
    <n v="66810.48"/>
    <x v="1"/>
    <x v="1"/>
    <x v="2"/>
  </r>
  <r>
    <n v="15609558"/>
    <s v="McDonald"/>
    <x v="2"/>
    <x v="0"/>
    <n v="47"/>
    <x v="0"/>
    <x v="8"/>
    <n v="108289.28"/>
    <x v="2"/>
    <x v="2"/>
    <n v="835"/>
    <x v="3"/>
    <x v="0"/>
    <x v="0"/>
    <n v="45859.55"/>
    <x v="0"/>
    <x v="3"/>
    <x v="2"/>
  </r>
  <r>
    <n v="15572408"/>
    <s v="Chambers"/>
    <x v="2"/>
    <x v="1"/>
    <n v="39"/>
    <x v="0"/>
    <x v="6"/>
    <n v="149887.49"/>
    <x v="2"/>
    <x v="2"/>
    <n v="714"/>
    <x v="2"/>
    <x v="0"/>
    <x v="1"/>
    <n v="63846.36"/>
    <x v="1"/>
    <x v="1"/>
    <x v="2"/>
  </r>
  <r>
    <n v="15613923"/>
    <s v="Reed"/>
    <x v="1"/>
    <x v="0"/>
    <n v="43"/>
    <x v="0"/>
    <x v="4"/>
    <n v="170172.9"/>
    <x v="2"/>
    <x v="0"/>
    <n v="581"/>
    <x v="1"/>
    <x v="1"/>
    <x v="0"/>
    <n v="100236.02"/>
    <x v="1"/>
    <x v="0"/>
    <x v="2"/>
  </r>
  <r>
    <n v="15747000"/>
    <s v="Shih"/>
    <x v="0"/>
    <x v="1"/>
    <n v="27"/>
    <x v="1"/>
    <x v="6"/>
    <n v="0"/>
    <x v="0"/>
    <x v="2"/>
    <n v="592"/>
    <x v="1"/>
    <x v="0"/>
    <x v="0"/>
    <n v="19645.650000000001"/>
    <x v="1"/>
    <x v="3"/>
    <x v="2"/>
  </r>
  <r>
    <n v="15731781"/>
    <s v="Onyemachukwu"/>
    <x v="0"/>
    <x v="1"/>
    <n v="43"/>
    <x v="0"/>
    <x v="3"/>
    <n v="0"/>
    <x v="0"/>
    <x v="2"/>
    <n v="551"/>
    <x v="1"/>
    <x v="0"/>
    <x v="1"/>
    <n v="178393.68"/>
    <x v="1"/>
    <x v="4"/>
    <x v="1"/>
  </r>
  <r>
    <n v="15727198"/>
    <s v="Teng"/>
    <x v="2"/>
    <x v="0"/>
    <n v="28"/>
    <x v="1"/>
    <x v="0"/>
    <n v="64808.32"/>
    <x v="1"/>
    <x v="2"/>
    <n v="689"/>
    <x v="2"/>
    <x v="1"/>
    <x v="1"/>
    <n v="78591.149999999994"/>
    <x v="1"/>
    <x v="1"/>
    <x v="0"/>
  </r>
  <r>
    <n v="15794273"/>
    <s v="Hand"/>
    <x v="0"/>
    <x v="0"/>
    <n v="56"/>
    <x v="0"/>
    <x v="10"/>
    <n v="62732.65"/>
    <x v="1"/>
    <x v="0"/>
    <n v="604"/>
    <x v="0"/>
    <x v="1"/>
    <x v="0"/>
    <n v="124954.56"/>
    <x v="1"/>
    <x v="0"/>
    <x v="0"/>
  </r>
  <r>
    <n v="15804950"/>
    <s v="Onyemauchechukwu"/>
    <x v="0"/>
    <x v="0"/>
    <n v="41"/>
    <x v="0"/>
    <x v="3"/>
    <n v="0"/>
    <x v="0"/>
    <x v="2"/>
    <n v="514"/>
    <x v="1"/>
    <x v="0"/>
    <x v="0"/>
    <n v="3756.65"/>
    <x v="1"/>
    <x v="3"/>
    <x v="1"/>
  </r>
  <r>
    <n v="15576304"/>
    <s v="Bailey"/>
    <x v="0"/>
    <x v="1"/>
    <n v="29"/>
    <x v="1"/>
    <x v="8"/>
    <n v="95167.55"/>
    <x v="1"/>
    <x v="0"/>
    <n v="698"/>
    <x v="2"/>
    <x v="0"/>
    <x v="0"/>
    <n v="152723.23000000001"/>
    <x v="1"/>
    <x v="2"/>
    <x v="2"/>
  </r>
  <r>
    <n v="15645200"/>
    <s v="Chiang"/>
    <x v="2"/>
    <x v="0"/>
    <n v="54"/>
    <x v="0"/>
    <x v="0"/>
    <n v="152508.99"/>
    <x v="2"/>
    <x v="0"/>
    <n v="581"/>
    <x v="1"/>
    <x v="0"/>
    <x v="1"/>
    <n v="187597.98"/>
    <x v="0"/>
    <x v="4"/>
    <x v="0"/>
  </r>
  <r>
    <n v="15779627"/>
    <s v="Maclean"/>
    <x v="2"/>
    <x v="1"/>
    <n v="31"/>
    <x v="0"/>
    <x v="10"/>
    <n v="134644.19"/>
    <x v="2"/>
    <x v="0"/>
    <n v="573"/>
    <x v="1"/>
    <x v="0"/>
    <x v="0"/>
    <n v="70381.490000000005"/>
    <x v="1"/>
    <x v="1"/>
    <x v="0"/>
  </r>
  <r>
    <n v="15750755"/>
    <s v="Yobachi"/>
    <x v="1"/>
    <x v="0"/>
    <n v="33"/>
    <x v="0"/>
    <x v="2"/>
    <n v="0"/>
    <x v="0"/>
    <x v="2"/>
    <n v="449"/>
    <x v="4"/>
    <x v="1"/>
    <x v="1"/>
    <n v="156792.89000000001"/>
    <x v="1"/>
    <x v="2"/>
    <x v="1"/>
  </r>
  <r>
    <n v="15569654"/>
    <s v="Munro"/>
    <x v="2"/>
    <x v="0"/>
    <n v="31"/>
    <x v="0"/>
    <x v="6"/>
    <n v="51293.47"/>
    <x v="1"/>
    <x v="0"/>
    <n v="850"/>
    <x v="3"/>
    <x v="1"/>
    <x v="1"/>
    <n v="35534.68"/>
    <x v="1"/>
    <x v="3"/>
    <x v="2"/>
  </r>
  <r>
    <n v="15753079"/>
    <s v="Chidi"/>
    <x v="0"/>
    <x v="1"/>
    <n v="41"/>
    <x v="0"/>
    <x v="8"/>
    <n v="0"/>
    <x v="0"/>
    <x v="1"/>
    <n v="612"/>
    <x v="0"/>
    <x v="1"/>
    <x v="1"/>
    <n v="151256.22"/>
    <x v="1"/>
    <x v="2"/>
    <x v="2"/>
  </r>
  <r>
    <n v="15684995"/>
    <s v="Chamberlain"/>
    <x v="1"/>
    <x v="1"/>
    <n v="49"/>
    <x v="0"/>
    <x v="2"/>
    <n v="116622.73"/>
    <x v="2"/>
    <x v="0"/>
    <n v="690"/>
    <x v="2"/>
    <x v="1"/>
    <x v="0"/>
    <n v="51011.29"/>
    <x v="1"/>
    <x v="1"/>
    <x v="1"/>
  </r>
  <r>
    <n v="15790763"/>
    <s v="Trujillo"/>
    <x v="1"/>
    <x v="0"/>
    <n v="49"/>
    <x v="0"/>
    <x v="0"/>
    <n v="0"/>
    <x v="0"/>
    <x v="2"/>
    <n v="599"/>
    <x v="1"/>
    <x v="0"/>
    <x v="1"/>
    <n v="111190.53"/>
    <x v="1"/>
    <x v="0"/>
    <x v="0"/>
  </r>
  <r>
    <n v="15766458"/>
    <s v="Tang"/>
    <x v="0"/>
    <x v="1"/>
    <n v="33"/>
    <x v="0"/>
    <x v="1"/>
    <n v="198113.86"/>
    <x v="2"/>
    <x v="0"/>
    <n v="498"/>
    <x v="4"/>
    <x v="0"/>
    <x v="1"/>
    <n v="69664.350000000006"/>
    <x v="1"/>
    <x v="1"/>
    <x v="0"/>
  </r>
  <r>
    <n v="15616221"/>
    <s v="Wilson"/>
    <x v="0"/>
    <x v="0"/>
    <n v="29"/>
    <x v="1"/>
    <x v="4"/>
    <n v="85646.81"/>
    <x v="1"/>
    <x v="0"/>
    <n v="497"/>
    <x v="4"/>
    <x v="1"/>
    <x v="1"/>
    <n v="63233.02"/>
    <x v="0"/>
    <x v="1"/>
    <x v="2"/>
  </r>
  <r>
    <n v="15776124"/>
    <s v="Mann"/>
    <x v="1"/>
    <x v="1"/>
    <n v="51"/>
    <x v="0"/>
    <x v="3"/>
    <n v="0"/>
    <x v="0"/>
    <x v="0"/>
    <n v="802"/>
    <x v="3"/>
    <x v="1"/>
    <x v="0"/>
    <n v="40855.79"/>
    <x v="1"/>
    <x v="3"/>
    <x v="1"/>
  </r>
  <r>
    <n v="15665811"/>
    <s v="Parry"/>
    <x v="0"/>
    <x v="1"/>
    <n v="33"/>
    <x v="0"/>
    <x v="9"/>
    <n v="141234.98000000001"/>
    <x v="2"/>
    <x v="0"/>
    <n v="644"/>
    <x v="0"/>
    <x v="0"/>
    <x v="1"/>
    <n v="95673.05"/>
    <x v="1"/>
    <x v="0"/>
    <x v="3"/>
  </r>
  <r>
    <n v="15729804"/>
    <s v="Manfrin"/>
    <x v="0"/>
    <x v="1"/>
    <n v="34"/>
    <x v="0"/>
    <x v="7"/>
    <n v="0"/>
    <x v="0"/>
    <x v="2"/>
    <n v="714"/>
    <x v="2"/>
    <x v="0"/>
    <x v="0"/>
    <n v="80234.14"/>
    <x v="1"/>
    <x v="1"/>
    <x v="3"/>
  </r>
  <r>
    <n v="15714062"/>
    <s v="Millar"/>
    <x v="0"/>
    <x v="0"/>
    <n v="40"/>
    <x v="0"/>
    <x v="9"/>
    <n v="77641.990000000005"/>
    <x v="1"/>
    <x v="0"/>
    <n v="690"/>
    <x v="2"/>
    <x v="1"/>
    <x v="1"/>
    <n v="189051.59"/>
    <x v="0"/>
    <x v="4"/>
    <x v="3"/>
  </r>
  <r>
    <n v="15592197"/>
    <s v="Simmons"/>
    <x v="1"/>
    <x v="1"/>
    <n v="30"/>
    <x v="0"/>
    <x v="6"/>
    <n v="0"/>
    <x v="0"/>
    <x v="2"/>
    <n v="522"/>
    <x v="1"/>
    <x v="0"/>
    <x v="1"/>
    <n v="145490.85"/>
    <x v="1"/>
    <x v="2"/>
    <x v="2"/>
  </r>
  <r>
    <n v="15793116"/>
    <s v="Beneventi"/>
    <x v="2"/>
    <x v="0"/>
    <n v="40"/>
    <x v="0"/>
    <x v="3"/>
    <n v="117304.29"/>
    <x v="2"/>
    <x v="0"/>
    <n v="502"/>
    <x v="1"/>
    <x v="1"/>
    <x v="1"/>
    <n v="196278.32"/>
    <x v="1"/>
    <x v="4"/>
    <x v="1"/>
  </r>
  <r>
    <n v="15638231"/>
    <s v="Chung"/>
    <x v="1"/>
    <x v="0"/>
    <n v="62"/>
    <x v="2"/>
    <x v="0"/>
    <n v="0"/>
    <x v="0"/>
    <x v="2"/>
    <n v="730"/>
    <x v="2"/>
    <x v="0"/>
    <x v="0"/>
    <n v="162889.1"/>
    <x v="1"/>
    <x v="2"/>
    <x v="0"/>
  </r>
  <r>
    <n v="15697678"/>
    <s v="Maxwell"/>
    <x v="2"/>
    <x v="1"/>
    <n v="36"/>
    <x v="0"/>
    <x v="5"/>
    <n v="92340.69"/>
    <x v="1"/>
    <x v="2"/>
    <n v="590"/>
    <x v="1"/>
    <x v="0"/>
    <x v="0"/>
    <n v="174667.58"/>
    <x v="1"/>
    <x v="4"/>
    <x v="1"/>
  </r>
  <r>
    <n v="15800412"/>
    <s v="Dale"/>
    <x v="2"/>
    <x v="1"/>
    <n v="35"/>
    <x v="0"/>
    <x v="9"/>
    <n v="146780.51999999999"/>
    <x v="2"/>
    <x v="2"/>
    <n v="458"/>
    <x v="4"/>
    <x v="0"/>
    <x v="0"/>
    <n v="3476.38"/>
    <x v="1"/>
    <x v="3"/>
    <x v="3"/>
  </r>
  <r>
    <n v="15597610"/>
    <s v="Stevens"/>
    <x v="1"/>
    <x v="1"/>
    <n v="41"/>
    <x v="0"/>
    <x v="5"/>
    <n v="144974.54999999999"/>
    <x v="2"/>
    <x v="0"/>
    <n v="553"/>
    <x v="1"/>
    <x v="0"/>
    <x v="0"/>
    <n v="19344.919999999998"/>
    <x v="1"/>
    <x v="3"/>
    <x v="1"/>
  </r>
  <r>
    <n v="15726634"/>
    <s v="Wei"/>
    <x v="0"/>
    <x v="1"/>
    <n v="47"/>
    <x v="0"/>
    <x v="1"/>
    <n v="0"/>
    <x v="0"/>
    <x v="0"/>
    <n v="479"/>
    <x v="4"/>
    <x v="0"/>
    <x v="1"/>
    <n v="95270.83"/>
    <x v="1"/>
    <x v="0"/>
    <x v="0"/>
  </r>
  <r>
    <n v="15670866"/>
    <s v="Chiu"/>
    <x v="0"/>
    <x v="1"/>
    <n v="31"/>
    <x v="0"/>
    <x v="0"/>
    <n v="0"/>
    <x v="0"/>
    <x v="2"/>
    <n v="693"/>
    <x v="2"/>
    <x v="0"/>
    <x v="0"/>
    <n v="107759.31"/>
    <x v="1"/>
    <x v="0"/>
    <x v="0"/>
  </r>
  <r>
    <n v="15667462"/>
    <s v="Duncan"/>
    <x v="1"/>
    <x v="1"/>
    <n v="43"/>
    <x v="0"/>
    <x v="7"/>
    <n v="0"/>
    <x v="0"/>
    <x v="2"/>
    <n v="707"/>
    <x v="2"/>
    <x v="0"/>
    <x v="1"/>
    <n v="118368.2"/>
    <x v="1"/>
    <x v="0"/>
    <x v="3"/>
  </r>
  <r>
    <n v="15662574"/>
    <s v="Brady"/>
    <x v="1"/>
    <x v="1"/>
    <n v="37"/>
    <x v="0"/>
    <x v="1"/>
    <n v="115137.26"/>
    <x v="2"/>
    <x v="0"/>
    <n v="636"/>
    <x v="0"/>
    <x v="0"/>
    <x v="1"/>
    <n v="52484.01"/>
    <x v="1"/>
    <x v="1"/>
    <x v="0"/>
  </r>
  <r>
    <n v="15716926"/>
    <s v="Macleod"/>
    <x v="0"/>
    <x v="1"/>
    <n v="33"/>
    <x v="0"/>
    <x v="7"/>
    <n v="101952.97"/>
    <x v="2"/>
    <x v="2"/>
    <n v="807"/>
    <x v="3"/>
    <x v="0"/>
    <x v="1"/>
    <n v="178153.65"/>
    <x v="1"/>
    <x v="4"/>
    <x v="3"/>
  </r>
  <r>
    <n v="15603554"/>
    <s v="Berkeley"/>
    <x v="0"/>
    <x v="0"/>
    <n v="45"/>
    <x v="0"/>
    <x v="10"/>
    <n v="164649.51999999999"/>
    <x v="2"/>
    <x v="1"/>
    <n v="513"/>
    <x v="1"/>
    <x v="0"/>
    <x v="1"/>
    <n v="49915.519999999997"/>
    <x v="0"/>
    <x v="3"/>
    <x v="0"/>
  </r>
  <r>
    <n v="15716800"/>
    <s v="Kaur"/>
    <x v="0"/>
    <x v="1"/>
    <n v="31"/>
    <x v="0"/>
    <x v="0"/>
    <n v="0"/>
    <x v="0"/>
    <x v="2"/>
    <n v="582"/>
    <x v="1"/>
    <x v="0"/>
    <x v="0"/>
    <n v="33747.03"/>
    <x v="1"/>
    <x v="3"/>
    <x v="0"/>
  </r>
  <r>
    <n v="15679429"/>
    <s v="Bell"/>
    <x v="0"/>
    <x v="1"/>
    <n v="32"/>
    <x v="0"/>
    <x v="10"/>
    <n v="91956.49"/>
    <x v="1"/>
    <x v="0"/>
    <n v="694"/>
    <x v="2"/>
    <x v="0"/>
    <x v="0"/>
    <n v="59961.81"/>
    <x v="1"/>
    <x v="1"/>
    <x v="0"/>
  </r>
  <r>
    <n v="15616122"/>
    <s v="Nwokike"/>
    <x v="0"/>
    <x v="1"/>
    <n v="39"/>
    <x v="0"/>
    <x v="2"/>
    <n v="0"/>
    <x v="0"/>
    <x v="2"/>
    <n v="777"/>
    <x v="2"/>
    <x v="0"/>
    <x v="0"/>
    <n v="18613.52"/>
    <x v="1"/>
    <x v="3"/>
    <x v="1"/>
  </r>
  <r>
    <n v="15742172"/>
    <s v="Williamson"/>
    <x v="2"/>
    <x v="1"/>
    <n v="32"/>
    <x v="0"/>
    <x v="9"/>
    <n v="123938.6"/>
    <x v="2"/>
    <x v="2"/>
    <n v="598"/>
    <x v="1"/>
    <x v="0"/>
    <x v="1"/>
    <n v="198894.42"/>
    <x v="1"/>
    <x v="4"/>
    <x v="3"/>
  </r>
  <r>
    <n v="15792305"/>
    <s v="Mountgarrett"/>
    <x v="2"/>
    <x v="1"/>
    <n v="46"/>
    <x v="0"/>
    <x v="5"/>
    <n v="123571.77"/>
    <x v="2"/>
    <x v="1"/>
    <n v="762"/>
    <x v="2"/>
    <x v="1"/>
    <x v="0"/>
    <n v="57014.17"/>
    <x v="0"/>
    <x v="1"/>
    <x v="1"/>
  </r>
  <r>
    <n v="15636016"/>
    <s v="Wreford"/>
    <x v="0"/>
    <x v="0"/>
    <n v="34"/>
    <x v="0"/>
    <x v="6"/>
    <n v="120777.88"/>
    <x v="2"/>
    <x v="0"/>
    <n v="588"/>
    <x v="1"/>
    <x v="0"/>
    <x v="0"/>
    <n v="131729.51999999999"/>
    <x v="1"/>
    <x v="2"/>
    <x v="2"/>
  </r>
  <r>
    <n v="15733138"/>
    <s v="Paterson"/>
    <x v="2"/>
    <x v="1"/>
    <n v="42"/>
    <x v="0"/>
    <x v="8"/>
    <n v="90248.79"/>
    <x v="1"/>
    <x v="0"/>
    <n v="663"/>
    <x v="2"/>
    <x v="0"/>
    <x v="0"/>
    <n v="79169.73"/>
    <x v="1"/>
    <x v="1"/>
    <x v="2"/>
  </r>
  <r>
    <n v="15669741"/>
    <s v="Hou"/>
    <x v="0"/>
    <x v="1"/>
    <n v="36"/>
    <x v="0"/>
    <x v="3"/>
    <n v="0"/>
    <x v="0"/>
    <x v="0"/>
    <n v="777"/>
    <x v="2"/>
    <x v="0"/>
    <x v="1"/>
    <n v="106472.34"/>
    <x v="1"/>
    <x v="0"/>
    <x v="1"/>
  </r>
  <r>
    <n v="15616954"/>
    <s v="Smith"/>
    <x v="0"/>
    <x v="1"/>
    <n v="71"/>
    <x v="2"/>
    <x v="4"/>
    <n v="0"/>
    <x v="0"/>
    <x v="2"/>
    <n v="592"/>
    <x v="1"/>
    <x v="1"/>
    <x v="0"/>
    <n v="17013.54"/>
    <x v="1"/>
    <x v="3"/>
    <x v="2"/>
  </r>
  <r>
    <n v="15729238"/>
    <s v="Peng"/>
    <x v="2"/>
    <x v="1"/>
    <n v="48"/>
    <x v="0"/>
    <x v="1"/>
    <n v="106396.48"/>
    <x v="2"/>
    <x v="0"/>
    <n v="631"/>
    <x v="0"/>
    <x v="0"/>
    <x v="0"/>
    <n v="150661.42000000001"/>
    <x v="0"/>
    <x v="2"/>
    <x v="0"/>
  </r>
  <r>
    <n v="15718242"/>
    <s v="Wollstonecraft"/>
    <x v="2"/>
    <x v="0"/>
    <n v="47"/>
    <x v="0"/>
    <x v="1"/>
    <n v="104887.43"/>
    <x v="2"/>
    <x v="0"/>
    <n v="725"/>
    <x v="2"/>
    <x v="1"/>
    <x v="1"/>
    <n v="86622.56"/>
    <x v="0"/>
    <x v="1"/>
    <x v="0"/>
  </r>
  <r>
    <n v="15682914"/>
    <s v="Bolton"/>
    <x v="0"/>
    <x v="1"/>
    <n v="34"/>
    <x v="0"/>
    <x v="0"/>
    <n v="72079.710000000006"/>
    <x v="1"/>
    <x v="0"/>
    <n v="850"/>
    <x v="3"/>
    <x v="0"/>
    <x v="0"/>
    <n v="115767.93"/>
    <x v="1"/>
    <x v="0"/>
    <x v="0"/>
  </r>
  <r>
    <n v="15654274"/>
    <s v="Corrie"/>
    <x v="0"/>
    <x v="1"/>
    <n v="37"/>
    <x v="0"/>
    <x v="5"/>
    <n v="0"/>
    <x v="0"/>
    <x v="2"/>
    <n v="540"/>
    <x v="1"/>
    <x v="0"/>
    <x v="1"/>
    <n v="141998.89000000001"/>
    <x v="1"/>
    <x v="2"/>
    <x v="1"/>
  </r>
  <r>
    <n v="15691457"/>
    <s v="Boyle"/>
    <x v="1"/>
    <x v="1"/>
    <n v="36"/>
    <x v="0"/>
    <x v="0"/>
    <n v="0"/>
    <x v="0"/>
    <x v="2"/>
    <n v="674"/>
    <x v="2"/>
    <x v="0"/>
    <x v="0"/>
    <n v="182787.17"/>
    <x v="1"/>
    <x v="4"/>
    <x v="0"/>
  </r>
  <r>
    <n v="15719649"/>
    <s v="Lambie"/>
    <x v="0"/>
    <x v="1"/>
    <n v="38"/>
    <x v="0"/>
    <x v="6"/>
    <n v="99844.68"/>
    <x v="1"/>
    <x v="0"/>
    <n v="553"/>
    <x v="1"/>
    <x v="1"/>
    <x v="1"/>
    <n v="187915.7"/>
    <x v="1"/>
    <x v="4"/>
    <x v="2"/>
  </r>
  <r>
    <n v="15778897"/>
    <s v="Cartwright"/>
    <x v="0"/>
    <x v="0"/>
    <n v="28"/>
    <x v="1"/>
    <x v="1"/>
    <n v="0"/>
    <x v="0"/>
    <x v="2"/>
    <n v="630"/>
    <x v="0"/>
    <x v="0"/>
    <x v="0"/>
    <n v="133267.78"/>
    <x v="1"/>
    <x v="2"/>
    <x v="0"/>
  </r>
  <r>
    <n v="15589437"/>
    <s v="Lu"/>
    <x v="0"/>
    <x v="1"/>
    <n v="26"/>
    <x v="1"/>
    <x v="6"/>
    <n v="156815.71"/>
    <x v="2"/>
    <x v="0"/>
    <n v="466"/>
    <x v="4"/>
    <x v="0"/>
    <x v="0"/>
    <n v="137476.09"/>
    <x v="1"/>
    <x v="2"/>
    <x v="2"/>
  </r>
  <r>
    <n v="15682369"/>
    <s v="Pisano"/>
    <x v="0"/>
    <x v="1"/>
    <n v="47"/>
    <x v="0"/>
    <x v="5"/>
    <n v="146034.74"/>
    <x v="2"/>
    <x v="0"/>
    <n v="613"/>
    <x v="0"/>
    <x v="0"/>
    <x v="0"/>
    <n v="77146.14"/>
    <x v="1"/>
    <x v="1"/>
    <x v="1"/>
  </r>
  <r>
    <n v="15626507"/>
    <s v="Chukwubuikem"/>
    <x v="0"/>
    <x v="1"/>
    <n v="27"/>
    <x v="1"/>
    <x v="1"/>
    <n v="152283.39000000001"/>
    <x v="2"/>
    <x v="0"/>
    <n v="558"/>
    <x v="1"/>
    <x v="0"/>
    <x v="1"/>
    <n v="183271.15"/>
    <x v="1"/>
    <x v="4"/>
    <x v="0"/>
  </r>
  <r>
    <n v="15571995"/>
    <s v="Harper"/>
    <x v="2"/>
    <x v="0"/>
    <n v="33"/>
    <x v="0"/>
    <x v="1"/>
    <n v="118897.1"/>
    <x v="2"/>
    <x v="2"/>
    <n v="775"/>
    <x v="2"/>
    <x v="0"/>
    <x v="0"/>
    <n v="26362.400000000001"/>
    <x v="1"/>
    <x v="3"/>
    <x v="0"/>
  </r>
  <r>
    <n v="15673333"/>
    <s v="Wilson"/>
    <x v="2"/>
    <x v="1"/>
    <n v="52"/>
    <x v="0"/>
    <x v="2"/>
    <n v="96781.39"/>
    <x v="1"/>
    <x v="0"/>
    <n v="698"/>
    <x v="2"/>
    <x v="0"/>
    <x v="0"/>
    <n v="153373.71"/>
    <x v="1"/>
    <x v="2"/>
    <x v="1"/>
  </r>
  <r>
    <n v="15748752"/>
    <s v="Ch'in"/>
    <x v="2"/>
    <x v="1"/>
    <n v="33"/>
    <x v="0"/>
    <x v="1"/>
    <n v="102772.67"/>
    <x v="2"/>
    <x v="2"/>
    <n v="608"/>
    <x v="0"/>
    <x v="0"/>
    <x v="1"/>
    <n v="70705.58"/>
    <x v="1"/>
    <x v="1"/>
    <x v="0"/>
  </r>
  <r>
    <n v="15725302"/>
    <s v="Streeton"/>
    <x v="1"/>
    <x v="0"/>
    <n v="20"/>
    <x v="1"/>
    <x v="4"/>
    <n v="0"/>
    <x v="0"/>
    <x v="2"/>
    <n v="670"/>
    <x v="2"/>
    <x v="0"/>
    <x v="1"/>
    <n v="119759.24"/>
    <x v="1"/>
    <x v="0"/>
    <x v="2"/>
  </r>
  <r>
    <n v="15722083"/>
    <s v="Ch'ang"/>
    <x v="1"/>
    <x v="1"/>
    <n v="39"/>
    <x v="0"/>
    <x v="2"/>
    <n v="0"/>
    <x v="0"/>
    <x v="2"/>
    <n v="591"/>
    <x v="1"/>
    <x v="1"/>
    <x v="1"/>
    <n v="42392.24"/>
    <x v="1"/>
    <x v="3"/>
    <x v="1"/>
  </r>
  <r>
    <n v="15771442"/>
    <s v="Pennington"/>
    <x v="0"/>
    <x v="1"/>
    <n v="40"/>
    <x v="0"/>
    <x v="4"/>
    <n v="150578"/>
    <x v="2"/>
    <x v="0"/>
    <n v="633"/>
    <x v="0"/>
    <x v="1"/>
    <x v="0"/>
    <n v="34670.620000000003"/>
    <x v="0"/>
    <x v="3"/>
    <x v="2"/>
  </r>
  <r>
    <n v="15803633"/>
    <s v="T'ien"/>
    <x v="0"/>
    <x v="0"/>
    <n v="46"/>
    <x v="0"/>
    <x v="1"/>
    <n v="0"/>
    <x v="0"/>
    <x v="2"/>
    <n v="678"/>
    <x v="2"/>
    <x v="1"/>
    <x v="1"/>
    <n v="82106.19"/>
    <x v="1"/>
    <x v="1"/>
    <x v="0"/>
  </r>
  <r>
    <n v="15672185"/>
    <s v="Liu"/>
    <x v="0"/>
    <x v="1"/>
    <n v="47"/>
    <x v="0"/>
    <x v="6"/>
    <n v="0"/>
    <x v="0"/>
    <x v="2"/>
    <n v="590"/>
    <x v="1"/>
    <x v="0"/>
    <x v="1"/>
    <n v="171774.5"/>
    <x v="1"/>
    <x v="4"/>
    <x v="2"/>
  </r>
  <r>
    <n v="15806486"/>
    <s v="Cunningham"/>
    <x v="0"/>
    <x v="0"/>
    <n v="48"/>
    <x v="0"/>
    <x v="10"/>
    <n v="0"/>
    <x v="0"/>
    <x v="2"/>
    <n v="705"/>
    <x v="2"/>
    <x v="1"/>
    <x v="1"/>
    <n v="149772.60999999999"/>
    <x v="1"/>
    <x v="2"/>
    <x v="0"/>
  </r>
  <r>
    <n v="15570895"/>
    <s v="Ch'in"/>
    <x v="0"/>
    <x v="1"/>
    <n v="42"/>
    <x v="0"/>
    <x v="7"/>
    <n v="163548.07"/>
    <x v="2"/>
    <x v="0"/>
    <n v="608"/>
    <x v="0"/>
    <x v="0"/>
    <x v="1"/>
    <n v="38866.85"/>
    <x v="1"/>
    <x v="3"/>
    <x v="3"/>
  </r>
  <r>
    <n v="15614520"/>
    <s v="Smith"/>
    <x v="0"/>
    <x v="0"/>
    <n v="37"/>
    <x v="0"/>
    <x v="2"/>
    <n v="148580.12"/>
    <x v="2"/>
    <x v="0"/>
    <n v="682"/>
    <x v="2"/>
    <x v="0"/>
    <x v="1"/>
    <n v="35179.18"/>
    <x v="1"/>
    <x v="3"/>
    <x v="1"/>
  </r>
  <r>
    <n v="15687492"/>
    <s v="Anderson"/>
    <x v="2"/>
    <x v="1"/>
    <n v="32"/>
    <x v="0"/>
    <x v="6"/>
    <n v="96709.07"/>
    <x v="1"/>
    <x v="2"/>
    <n v="596"/>
    <x v="1"/>
    <x v="1"/>
    <x v="1"/>
    <n v="41788.370000000003"/>
    <x v="1"/>
    <x v="3"/>
    <x v="2"/>
  </r>
  <r>
    <n v="15675337"/>
    <s v="Forbes"/>
    <x v="2"/>
    <x v="0"/>
    <n v="34"/>
    <x v="0"/>
    <x v="8"/>
    <n v="106011.59"/>
    <x v="2"/>
    <x v="0"/>
    <n v="395"/>
    <x v="4"/>
    <x v="0"/>
    <x v="0"/>
    <n v="17376.57"/>
    <x v="0"/>
    <x v="3"/>
    <x v="2"/>
  </r>
  <r>
    <n v="15721047"/>
    <s v="Ansell"/>
    <x v="2"/>
    <x v="1"/>
    <n v="37"/>
    <x v="0"/>
    <x v="1"/>
    <n v="135650.88"/>
    <x v="2"/>
    <x v="0"/>
    <n v="578"/>
    <x v="1"/>
    <x v="0"/>
    <x v="1"/>
    <n v="199428.19"/>
    <x v="1"/>
    <x v="4"/>
    <x v="0"/>
  </r>
  <r>
    <n v="15589017"/>
    <s v="Chiu"/>
    <x v="2"/>
    <x v="1"/>
    <n v="55"/>
    <x v="0"/>
    <x v="4"/>
    <n v="111362.76"/>
    <x v="2"/>
    <x v="1"/>
    <n v="547"/>
    <x v="1"/>
    <x v="0"/>
    <x v="1"/>
    <n v="16922.28"/>
    <x v="0"/>
    <x v="3"/>
    <x v="2"/>
  </r>
  <r>
    <n v="15611186"/>
    <s v="Yevdokimova"/>
    <x v="0"/>
    <x v="1"/>
    <n v="37"/>
    <x v="0"/>
    <x v="1"/>
    <n v="39344.83"/>
    <x v="1"/>
    <x v="0"/>
    <n v="609"/>
    <x v="0"/>
    <x v="0"/>
    <x v="0"/>
    <n v="178291.89"/>
    <x v="0"/>
    <x v="4"/>
    <x v="0"/>
  </r>
  <r>
    <n v="15617301"/>
    <s v="Chamberlin"/>
    <x v="2"/>
    <x v="1"/>
    <n v="36"/>
    <x v="0"/>
    <x v="9"/>
    <n v="130809.77"/>
    <x v="2"/>
    <x v="0"/>
    <n v="774"/>
    <x v="2"/>
    <x v="0"/>
    <x v="1"/>
    <n v="152290.28"/>
    <x v="1"/>
    <x v="2"/>
    <x v="3"/>
  </r>
  <r>
    <n v="15726046"/>
    <s v="Johnston"/>
    <x v="0"/>
    <x v="0"/>
    <n v="27"/>
    <x v="1"/>
    <x v="0"/>
    <n v="133009.51"/>
    <x v="2"/>
    <x v="0"/>
    <n v="712"/>
    <x v="2"/>
    <x v="0"/>
    <x v="1"/>
    <n v="126809.15"/>
    <x v="1"/>
    <x v="0"/>
    <x v="0"/>
  </r>
  <r>
    <n v="15585748"/>
    <s v="McDonald"/>
    <x v="2"/>
    <x v="0"/>
    <n v="28"/>
    <x v="1"/>
    <x v="9"/>
    <n v="135337.49"/>
    <x v="2"/>
    <x v="2"/>
    <n v="585"/>
    <x v="1"/>
    <x v="0"/>
    <x v="0"/>
    <n v="40385.61"/>
    <x v="1"/>
    <x v="3"/>
    <x v="3"/>
  </r>
  <r>
    <n v="15672826"/>
    <s v="Chen"/>
    <x v="0"/>
    <x v="0"/>
    <n v="32"/>
    <x v="0"/>
    <x v="7"/>
    <n v="112536.57"/>
    <x v="2"/>
    <x v="2"/>
    <n v="666"/>
    <x v="2"/>
    <x v="0"/>
    <x v="0"/>
    <n v="34350.54"/>
    <x v="1"/>
    <x v="3"/>
    <x v="3"/>
  </r>
  <r>
    <n v="15595162"/>
    <s v="Cattaneo"/>
    <x v="1"/>
    <x v="0"/>
    <n v="35"/>
    <x v="0"/>
    <x v="2"/>
    <n v="122570.69"/>
    <x v="2"/>
    <x v="0"/>
    <n v="708"/>
    <x v="2"/>
    <x v="1"/>
    <x v="1"/>
    <n v="199005.88"/>
    <x v="1"/>
    <x v="4"/>
    <x v="1"/>
  </r>
  <r>
    <n v="15650026"/>
    <s v="Barclay-Harvey"/>
    <x v="0"/>
    <x v="1"/>
    <n v="44"/>
    <x v="0"/>
    <x v="1"/>
    <n v="63562.02"/>
    <x v="1"/>
    <x v="2"/>
    <n v="513"/>
    <x v="1"/>
    <x v="1"/>
    <x v="0"/>
    <n v="52629.73"/>
    <x v="0"/>
    <x v="1"/>
    <x v="0"/>
  </r>
  <r>
    <n v="15745826"/>
    <s v="Dawson"/>
    <x v="0"/>
    <x v="1"/>
    <n v="37"/>
    <x v="0"/>
    <x v="6"/>
    <n v="0"/>
    <x v="0"/>
    <x v="2"/>
    <n v="445"/>
    <x v="4"/>
    <x v="0"/>
    <x v="0"/>
    <n v="180012.39"/>
    <x v="1"/>
    <x v="4"/>
    <x v="2"/>
  </r>
  <r>
    <n v="15708610"/>
    <s v="Costa"/>
    <x v="2"/>
    <x v="1"/>
    <n v="44"/>
    <x v="0"/>
    <x v="9"/>
    <n v="100368.63"/>
    <x v="2"/>
    <x v="2"/>
    <n v="690"/>
    <x v="2"/>
    <x v="1"/>
    <x v="1"/>
    <n v="35342.33"/>
    <x v="1"/>
    <x v="3"/>
    <x v="3"/>
  </r>
  <r>
    <n v="15624471"/>
    <s v="Chikwado"/>
    <x v="0"/>
    <x v="1"/>
    <n v="37"/>
    <x v="0"/>
    <x v="5"/>
    <n v="0"/>
    <x v="0"/>
    <x v="2"/>
    <n v="850"/>
    <x v="3"/>
    <x v="0"/>
    <x v="1"/>
    <n v="109291.22"/>
    <x v="1"/>
    <x v="0"/>
    <x v="1"/>
  </r>
  <r>
    <n v="15590097"/>
    <s v="Ch'eng"/>
    <x v="1"/>
    <x v="0"/>
    <n v="33"/>
    <x v="0"/>
    <x v="3"/>
    <n v="136082"/>
    <x v="2"/>
    <x v="0"/>
    <n v="537"/>
    <x v="1"/>
    <x v="0"/>
    <x v="1"/>
    <n v="62746.54"/>
    <x v="1"/>
    <x v="1"/>
    <x v="1"/>
  </r>
  <r>
    <n v="15689328"/>
    <s v="Harrison"/>
    <x v="2"/>
    <x v="1"/>
    <n v="48"/>
    <x v="0"/>
    <x v="9"/>
    <n v="114169.16"/>
    <x v="2"/>
    <x v="0"/>
    <n v="705"/>
    <x v="2"/>
    <x v="1"/>
    <x v="1"/>
    <n v="173273.2"/>
    <x v="0"/>
    <x v="4"/>
    <x v="3"/>
  </r>
  <r>
    <n v="15582154"/>
    <s v="Crawford"/>
    <x v="0"/>
    <x v="0"/>
    <n v="45"/>
    <x v="0"/>
    <x v="8"/>
    <n v="47884.92"/>
    <x v="1"/>
    <x v="0"/>
    <n v="670"/>
    <x v="2"/>
    <x v="0"/>
    <x v="0"/>
    <n v="54340.24"/>
    <x v="1"/>
    <x v="1"/>
    <x v="2"/>
  </r>
  <r>
    <n v="15734626"/>
    <s v="Gibson"/>
    <x v="1"/>
    <x v="0"/>
    <n v="36"/>
    <x v="0"/>
    <x v="1"/>
    <n v="0"/>
    <x v="0"/>
    <x v="2"/>
    <n v="652"/>
    <x v="0"/>
    <x v="0"/>
    <x v="0"/>
    <n v="19302.78"/>
    <x v="1"/>
    <x v="3"/>
    <x v="0"/>
  </r>
  <r>
    <n v="15702806"/>
    <s v="Martin"/>
    <x v="1"/>
    <x v="1"/>
    <n v="24"/>
    <x v="1"/>
    <x v="9"/>
    <n v="0"/>
    <x v="0"/>
    <x v="0"/>
    <n v="696"/>
    <x v="2"/>
    <x v="1"/>
    <x v="1"/>
    <n v="10883.52"/>
    <x v="1"/>
    <x v="3"/>
    <x v="3"/>
  </r>
  <r>
    <n v="15620756"/>
    <s v="Stokes"/>
    <x v="0"/>
    <x v="1"/>
    <n v="49"/>
    <x v="0"/>
    <x v="5"/>
    <n v="202904.64"/>
    <x v="2"/>
    <x v="0"/>
    <n v="747"/>
    <x v="2"/>
    <x v="0"/>
    <x v="0"/>
    <n v="17298.72"/>
    <x v="0"/>
    <x v="3"/>
    <x v="1"/>
  </r>
  <r>
    <n v="15611331"/>
    <s v="Niu"/>
    <x v="0"/>
    <x v="0"/>
    <n v="46"/>
    <x v="0"/>
    <x v="1"/>
    <n v="0"/>
    <x v="0"/>
    <x v="0"/>
    <n v="511"/>
    <x v="1"/>
    <x v="0"/>
    <x v="0"/>
    <n v="115779.48"/>
    <x v="0"/>
    <x v="0"/>
    <x v="0"/>
  </r>
  <r>
    <n v="15576935"/>
    <s v="Ampt"/>
    <x v="1"/>
    <x v="1"/>
    <n v="43"/>
    <x v="0"/>
    <x v="0"/>
    <n v="161807.18"/>
    <x v="2"/>
    <x v="2"/>
    <n v="743"/>
    <x v="2"/>
    <x v="1"/>
    <x v="0"/>
    <n v="93228.86"/>
    <x v="0"/>
    <x v="0"/>
    <x v="0"/>
  </r>
  <r>
    <n v="15661275"/>
    <s v="Wynn"/>
    <x v="2"/>
    <x v="1"/>
    <n v="52"/>
    <x v="0"/>
    <x v="6"/>
    <n v="110791.97"/>
    <x v="2"/>
    <x v="0"/>
    <n v="532"/>
    <x v="1"/>
    <x v="0"/>
    <x v="1"/>
    <n v="148704.76999999999"/>
    <x v="0"/>
    <x v="2"/>
    <x v="2"/>
  </r>
  <r>
    <n v="15814940"/>
    <s v="Lawrence"/>
    <x v="1"/>
    <x v="0"/>
    <n v="33"/>
    <x v="0"/>
    <x v="9"/>
    <n v="0"/>
    <x v="0"/>
    <x v="2"/>
    <n v="642"/>
    <x v="0"/>
    <x v="0"/>
    <x v="0"/>
    <n v="150475.14000000001"/>
    <x v="1"/>
    <x v="2"/>
    <x v="3"/>
  </r>
  <r>
    <n v="15768471"/>
    <s v="Wagner"/>
    <x v="2"/>
    <x v="0"/>
    <n v="54"/>
    <x v="0"/>
    <x v="5"/>
    <n v="108755"/>
    <x v="2"/>
    <x v="0"/>
    <n v="554"/>
    <x v="1"/>
    <x v="0"/>
    <x v="1"/>
    <n v="40914.32"/>
    <x v="0"/>
    <x v="3"/>
    <x v="1"/>
  </r>
  <r>
    <n v="15697391"/>
    <s v="Argyle"/>
    <x v="1"/>
    <x v="0"/>
    <n v="34"/>
    <x v="0"/>
    <x v="6"/>
    <n v="0"/>
    <x v="0"/>
    <x v="2"/>
    <n v="604"/>
    <x v="0"/>
    <x v="0"/>
    <x v="1"/>
    <n v="38587.699999999997"/>
    <x v="1"/>
    <x v="3"/>
    <x v="2"/>
  </r>
  <r>
    <n v="15793346"/>
    <s v="Ofodile"/>
    <x v="0"/>
    <x v="0"/>
    <n v="72"/>
    <x v="2"/>
    <x v="6"/>
    <n v="0"/>
    <x v="0"/>
    <x v="2"/>
    <n v="602"/>
    <x v="0"/>
    <x v="0"/>
    <x v="0"/>
    <n v="171260.66"/>
    <x v="1"/>
    <x v="4"/>
    <x v="2"/>
  </r>
  <r>
    <n v="15608338"/>
    <s v="Chiemenam"/>
    <x v="1"/>
    <x v="0"/>
    <n v="55"/>
    <x v="0"/>
    <x v="9"/>
    <n v="117294.12"/>
    <x v="2"/>
    <x v="3"/>
    <n v="757"/>
    <x v="2"/>
    <x v="0"/>
    <x v="1"/>
    <n v="94187.47"/>
    <x v="0"/>
    <x v="0"/>
    <x v="3"/>
  </r>
  <r>
    <n v="15578546"/>
    <s v="Akobundu"/>
    <x v="2"/>
    <x v="1"/>
    <n v="26"/>
    <x v="1"/>
    <x v="4"/>
    <n v="102251.14"/>
    <x v="2"/>
    <x v="0"/>
    <n v="491"/>
    <x v="4"/>
    <x v="0"/>
    <x v="0"/>
    <n v="145900.89000000001"/>
    <x v="1"/>
    <x v="2"/>
    <x v="2"/>
  </r>
  <r>
    <n v="15656921"/>
    <s v="Locke"/>
    <x v="0"/>
    <x v="1"/>
    <n v="31"/>
    <x v="0"/>
    <x v="4"/>
    <n v="0"/>
    <x v="0"/>
    <x v="2"/>
    <n v="850"/>
    <x v="3"/>
    <x v="1"/>
    <x v="1"/>
    <n v="152298.28"/>
    <x v="1"/>
    <x v="2"/>
    <x v="2"/>
  </r>
  <r>
    <n v="15761340"/>
    <s v="Bullen"/>
    <x v="0"/>
    <x v="1"/>
    <n v="22"/>
    <x v="1"/>
    <x v="8"/>
    <n v="0"/>
    <x v="0"/>
    <x v="2"/>
    <n v="521"/>
    <x v="1"/>
    <x v="0"/>
    <x v="0"/>
    <n v="99828.45"/>
    <x v="1"/>
    <x v="0"/>
    <x v="2"/>
  </r>
  <r>
    <n v="15591135"/>
    <s v="Forster"/>
    <x v="0"/>
    <x v="1"/>
    <n v="37"/>
    <x v="0"/>
    <x v="0"/>
    <n v="132057.92000000001"/>
    <x v="2"/>
    <x v="2"/>
    <n v="726"/>
    <x v="2"/>
    <x v="0"/>
    <x v="1"/>
    <n v="34743.980000000003"/>
    <x v="1"/>
    <x v="3"/>
    <x v="0"/>
  </r>
  <r>
    <n v="15623219"/>
    <s v="Smith"/>
    <x v="0"/>
    <x v="1"/>
    <n v="33"/>
    <x v="0"/>
    <x v="2"/>
    <n v="0"/>
    <x v="0"/>
    <x v="0"/>
    <n v="596"/>
    <x v="1"/>
    <x v="0"/>
    <x v="1"/>
    <n v="121189.3"/>
    <x v="0"/>
    <x v="0"/>
    <x v="1"/>
  </r>
  <r>
    <n v="15655229"/>
    <s v="Craig"/>
    <x v="2"/>
    <x v="0"/>
    <n v="35"/>
    <x v="0"/>
    <x v="3"/>
    <n v="114285.2"/>
    <x v="2"/>
    <x v="0"/>
    <n v="850"/>
    <x v="3"/>
    <x v="1"/>
    <x v="0"/>
    <n v="129660.59"/>
    <x v="1"/>
    <x v="0"/>
    <x v="1"/>
  </r>
  <r>
    <n v="15805884"/>
    <s v="Archer"/>
    <x v="0"/>
    <x v="0"/>
    <n v="41"/>
    <x v="0"/>
    <x v="9"/>
    <n v="0"/>
    <x v="0"/>
    <x v="2"/>
    <n v="637"/>
    <x v="0"/>
    <x v="0"/>
    <x v="1"/>
    <n v="145477.35999999999"/>
    <x v="1"/>
    <x v="2"/>
    <x v="3"/>
  </r>
  <r>
    <n v="15668289"/>
    <s v="McWilliams"/>
    <x v="1"/>
    <x v="1"/>
    <n v="32"/>
    <x v="0"/>
    <x v="0"/>
    <n v="76087.98"/>
    <x v="1"/>
    <x v="0"/>
    <n v="690"/>
    <x v="2"/>
    <x v="1"/>
    <x v="0"/>
    <n v="151822.66"/>
    <x v="1"/>
    <x v="2"/>
    <x v="0"/>
  </r>
  <r>
    <n v="15568562"/>
    <s v="Moss"/>
    <x v="0"/>
    <x v="1"/>
    <n v="40"/>
    <x v="0"/>
    <x v="2"/>
    <n v="160272.26999999999"/>
    <x v="2"/>
    <x v="0"/>
    <n v="689"/>
    <x v="2"/>
    <x v="0"/>
    <x v="1"/>
    <n v="49656.24"/>
    <x v="1"/>
    <x v="3"/>
    <x v="1"/>
  </r>
  <r>
    <n v="15773276"/>
    <s v="Townsend"/>
    <x v="1"/>
    <x v="1"/>
    <n v="63"/>
    <x v="2"/>
    <x v="4"/>
    <n v="114552.6"/>
    <x v="2"/>
    <x v="0"/>
    <n v="633"/>
    <x v="0"/>
    <x v="0"/>
    <x v="1"/>
    <n v="73856.28"/>
    <x v="0"/>
    <x v="1"/>
    <x v="2"/>
  </r>
  <r>
    <n v="15622801"/>
    <s v="Brown"/>
    <x v="0"/>
    <x v="0"/>
    <n v="27"/>
    <x v="1"/>
    <x v="2"/>
    <n v="102000.17"/>
    <x v="2"/>
    <x v="0"/>
    <n v="555"/>
    <x v="1"/>
    <x v="0"/>
    <x v="0"/>
    <n v="116757"/>
    <x v="1"/>
    <x v="0"/>
    <x v="1"/>
  </r>
  <r>
    <n v="15779886"/>
    <s v="Munson"/>
    <x v="1"/>
    <x v="1"/>
    <n v="24"/>
    <x v="1"/>
    <x v="3"/>
    <n v="0"/>
    <x v="0"/>
    <x v="2"/>
    <n v="563"/>
    <x v="1"/>
    <x v="1"/>
    <x v="1"/>
    <n v="16319.56"/>
    <x v="1"/>
    <x v="3"/>
    <x v="1"/>
  </r>
  <r>
    <n v="15713673"/>
    <s v="T'ien"/>
    <x v="0"/>
    <x v="0"/>
    <n v="33"/>
    <x v="0"/>
    <x v="1"/>
    <n v="137853"/>
    <x v="2"/>
    <x v="0"/>
    <n v="494"/>
    <x v="4"/>
    <x v="1"/>
    <x v="0"/>
    <n v="90273.85"/>
    <x v="1"/>
    <x v="0"/>
    <x v="0"/>
  </r>
  <r>
    <n v="15783083"/>
    <s v="Shubin"/>
    <x v="0"/>
    <x v="1"/>
    <n v="27"/>
    <x v="1"/>
    <x v="9"/>
    <n v="0"/>
    <x v="0"/>
    <x v="2"/>
    <n v="534"/>
    <x v="1"/>
    <x v="0"/>
    <x v="1"/>
    <n v="161344.13"/>
    <x v="1"/>
    <x v="2"/>
    <x v="3"/>
  </r>
  <r>
    <n v="15742824"/>
    <s v="Isayeva"/>
    <x v="2"/>
    <x v="1"/>
    <n v="42"/>
    <x v="0"/>
    <x v="3"/>
    <n v="162318.60999999999"/>
    <x v="2"/>
    <x v="0"/>
    <n v="696"/>
    <x v="2"/>
    <x v="0"/>
    <x v="1"/>
    <n v="121061.89"/>
    <x v="1"/>
    <x v="0"/>
    <x v="1"/>
  </r>
  <r>
    <n v="15621550"/>
    <s v="Hung"/>
    <x v="1"/>
    <x v="0"/>
    <n v="50"/>
    <x v="0"/>
    <x v="1"/>
    <n v="140292.57999999999"/>
    <x v="2"/>
    <x v="1"/>
    <n v="535"/>
    <x v="1"/>
    <x v="1"/>
    <x v="1"/>
    <n v="69531.22"/>
    <x v="0"/>
    <x v="1"/>
    <x v="0"/>
  </r>
  <r>
    <n v="15799480"/>
    <s v="Webb"/>
    <x v="0"/>
    <x v="1"/>
    <n v="34"/>
    <x v="0"/>
    <x v="10"/>
    <n v="0"/>
    <x v="0"/>
    <x v="2"/>
    <n v="600"/>
    <x v="0"/>
    <x v="1"/>
    <x v="0"/>
    <n v="3756.23"/>
    <x v="1"/>
    <x v="3"/>
    <x v="0"/>
  </r>
  <r>
    <n v="15625247"/>
    <s v="Scott"/>
    <x v="0"/>
    <x v="0"/>
    <n v="34"/>
    <x v="0"/>
    <x v="1"/>
    <n v="0"/>
    <x v="0"/>
    <x v="0"/>
    <n v="807"/>
    <x v="3"/>
    <x v="1"/>
    <x v="1"/>
    <n v="114448.13"/>
    <x v="1"/>
    <x v="0"/>
    <x v="0"/>
  </r>
  <r>
    <n v="15755241"/>
    <s v="Rahman"/>
    <x v="0"/>
    <x v="0"/>
    <n v="52"/>
    <x v="0"/>
    <x v="0"/>
    <n v="0"/>
    <x v="0"/>
    <x v="0"/>
    <n v="714"/>
    <x v="2"/>
    <x v="1"/>
    <x v="0"/>
    <n v="144045.07999999999"/>
    <x v="0"/>
    <x v="2"/>
    <x v="0"/>
  </r>
  <r>
    <n v="15575679"/>
    <s v="Lori"/>
    <x v="0"/>
    <x v="1"/>
    <n v="24"/>
    <x v="1"/>
    <x v="3"/>
    <n v="126431.54"/>
    <x v="2"/>
    <x v="0"/>
    <n v="590"/>
    <x v="1"/>
    <x v="0"/>
    <x v="1"/>
    <n v="58781.11"/>
    <x v="1"/>
    <x v="1"/>
    <x v="1"/>
  </r>
  <r>
    <n v="15668235"/>
    <s v="Cooke"/>
    <x v="0"/>
    <x v="0"/>
    <n v="41"/>
    <x v="0"/>
    <x v="6"/>
    <n v="123475.04"/>
    <x v="2"/>
    <x v="0"/>
    <n v="614"/>
    <x v="0"/>
    <x v="0"/>
    <x v="0"/>
    <n v="179227.51999999999"/>
    <x v="1"/>
    <x v="4"/>
    <x v="2"/>
  </r>
  <r>
    <n v="15683183"/>
    <s v="Volkova"/>
    <x v="2"/>
    <x v="0"/>
    <n v="45"/>
    <x v="0"/>
    <x v="5"/>
    <n v="97652.96"/>
    <x v="1"/>
    <x v="0"/>
    <n v="766"/>
    <x v="2"/>
    <x v="0"/>
    <x v="1"/>
    <n v="127332.33"/>
    <x v="1"/>
    <x v="0"/>
    <x v="1"/>
  </r>
  <r>
    <n v="15684592"/>
    <s v="Lamb"/>
    <x v="1"/>
    <x v="1"/>
    <n v="42"/>
    <x v="0"/>
    <x v="4"/>
    <n v="0"/>
    <x v="0"/>
    <x v="2"/>
    <n v="557"/>
    <x v="1"/>
    <x v="1"/>
    <x v="0"/>
    <n v="86642.38"/>
    <x v="1"/>
    <x v="1"/>
    <x v="2"/>
  </r>
  <r>
    <n v="15591169"/>
    <s v="Hawes"/>
    <x v="2"/>
    <x v="0"/>
    <n v="49"/>
    <x v="0"/>
    <x v="4"/>
    <n v="137455.99"/>
    <x v="2"/>
    <x v="0"/>
    <n v="788"/>
    <x v="3"/>
    <x v="0"/>
    <x v="1"/>
    <n v="184178.29"/>
    <x v="0"/>
    <x v="4"/>
    <x v="2"/>
  </r>
  <r>
    <n v="15653455"/>
    <s v="Smith"/>
    <x v="0"/>
    <x v="0"/>
    <n v="38"/>
    <x v="0"/>
    <x v="0"/>
    <n v="0"/>
    <x v="0"/>
    <x v="2"/>
    <n v="648"/>
    <x v="0"/>
    <x v="1"/>
    <x v="0"/>
    <n v="9551.49"/>
    <x v="1"/>
    <x v="3"/>
    <x v="0"/>
  </r>
  <r>
    <n v="15732563"/>
    <s v="Swanton"/>
    <x v="2"/>
    <x v="0"/>
    <n v="33"/>
    <x v="0"/>
    <x v="3"/>
    <n v="99046.31"/>
    <x v="1"/>
    <x v="2"/>
    <n v="726"/>
    <x v="2"/>
    <x v="0"/>
    <x v="0"/>
    <n v="56053.06"/>
    <x v="1"/>
    <x v="1"/>
    <x v="1"/>
  </r>
  <r>
    <n v="15656471"/>
    <s v="Mitchell"/>
    <x v="0"/>
    <x v="1"/>
    <n v="33"/>
    <x v="0"/>
    <x v="9"/>
    <n v="0"/>
    <x v="0"/>
    <x v="2"/>
    <n v="773"/>
    <x v="2"/>
    <x v="0"/>
    <x v="0"/>
    <n v="1118.31"/>
    <x v="1"/>
    <x v="3"/>
    <x v="3"/>
  </r>
  <r>
    <n v="15598510"/>
    <s v="Colombo"/>
    <x v="2"/>
    <x v="1"/>
    <n v="27"/>
    <x v="1"/>
    <x v="4"/>
    <n v="105907.42"/>
    <x v="2"/>
    <x v="2"/>
    <n v="583"/>
    <x v="1"/>
    <x v="0"/>
    <x v="0"/>
    <n v="195732.04"/>
    <x v="1"/>
    <x v="4"/>
    <x v="2"/>
  </r>
  <r>
    <n v="15766427"/>
    <s v="Shaw"/>
    <x v="2"/>
    <x v="1"/>
    <n v="52"/>
    <x v="0"/>
    <x v="8"/>
    <n v="97720.35"/>
    <x v="1"/>
    <x v="2"/>
    <n v="565"/>
    <x v="1"/>
    <x v="0"/>
    <x v="1"/>
    <n v="175070.94"/>
    <x v="0"/>
    <x v="4"/>
    <x v="2"/>
  </r>
  <r>
    <n v="15785342"/>
    <s v="Shipp"/>
    <x v="0"/>
    <x v="1"/>
    <n v="25"/>
    <x v="1"/>
    <x v="9"/>
    <n v="0"/>
    <x v="0"/>
    <x v="2"/>
    <n v="705"/>
    <x v="2"/>
    <x v="1"/>
    <x v="0"/>
    <n v="112331.19"/>
    <x v="1"/>
    <x v="0"/>
    <x v="3"/>
  </r>
  <r>
    <n v="15641595"/>
    <s v="Jonathan"/>
    <x v="1"/>
    <x v="1"/>
    <n v="43"/>
    <x v="0"/>
    <x v="4"/>
    <n v="97392.18"/>
    <x v="1"/>
    <x v="2"/>
    <n v="685"/>
    <x v="2"/>
    <x v="0"/>
    <x v="1"/>
    <n v="43956.83"/>
    <x v="1"/>
    <x v="3"/>
    <x v="2"/>
  </r>
  <r>
    <n v="15798429"/>
    <s v="Hernandez"/>
    <x v="0"/>
    <x v="1"/>
    <n v="29"/>
    <x v="1"/>
    <x v="2"/>
    <n v="0"/>
    <x v="0"/>
    <x v="2"/>
    <n v="741"/>
    <x v="2"/>
    <x v="0"/>
    <x v="0"/>
    <n v="115994.52"/>
    <x v="1"/>
    <x v="0"/>
    <x v="1"/>
  </r>
  <r>
    <n v="15648136"/>
    <s v="Green"/>
    <x v="2"/>
    <x v="0"/>
    <n v="28"/>
    <x v="1"/>
    <x v="9"/>
    <n v="152812.57999999999"/>
    <x v="2"/>
    <x v="0"/>
    <n v="658"/>
    <x v="0"/>
    <x v="0"/>
    <x v="1"/>
    <n v="166682.57"/>
    <x v="1"/>
    <x v="2"/>
    <x v="3"/>
  </r>
  <r>
    <n v="15812482"/>
    <s v="Young"/>
    <x v="0"/>
    <x v="1"/>
    <n v="27"/>
    <x v="1"/>
    <x v="6"/>
    <n v="139301.68"/>
    <x v="2"/>
    <x v="0"/>
    <n v="575"/>
    <x v="1"/>
    <x v="0"/>
    <x v="1"/>
    <n v="99843.98"/>
    <x v="1"/>
    <x v="0"/>
    <x v="2"/>
  </r>
  <r>
    <n v="15790810"/>
    <s v="Han"/>
    <x v="0"/>
    <x v="0"/>
    <n v="41"/>
    <x v="0"/>
    <x v="7"/>
    <n v="76319.64"/>
    <x v="1"/>
    <x v="0"/>
    <n v="844"/>
    <x v="3"/>
    <x v="0"/>
    <x v="0"/>
    <n v="141175.18"/>
    <x v="0"/>
    <x v="2"/>
    <x v="3"/>
  </r>
  <r>
    <n v="15687421"/>
    <s v="Highland"/>
    <x v="1"/>
    <x v="1"/>
    <n v="67"/>
    <x v="2"/>
    <x v="9"/>
    <n v="125919.35"/>
    <x v="2"/>
    <x v="0"/>
    <n v="559"/>
    <x v="1"/>
    <x v="0"/>
    <x v="1"/>
    <n v="175910.95"/>
    <x v="0"/>
    <x v="4"/>
    <x v="3"/>
  </r>
  <r>
    <n v="15765643"/>
    <s v="Hamilton"/>
    <x v="0"/>
    <x v="1"/>
    <n v="37"/>
    <x v="0"/>
    <x v="5"/>
    <n v="124348.38"/>
    <x v="2"/>
    <x v="2"/>
    <n v="725"/>
    <x v="2"/>
    <x v="1"/>
    <x v="0"/>
    <n v="176984.34"/>
    <x v="1"/>
    <x v="4"/>
    <x v="1"/>
  </r>
  <r>
    <n v="15654878"/>
    <s v="Yobanna"/>
    <x v="0"/>
    <x v="1"/>
    <n v="29"/>
    <x v="1"/>
    <x v="3"/>
    <n v="117199.8"/>
    <x v="2"/>
    <x v="0"/>
    <n v="450"/>
    <x v="4"/>
    <x v="0"/>
    <x v="0"/>
    <n v="43480.63"/>
    <x v="1"/>
    <x v="3"/>
    <x v="1"/>
  </r>
  <r>
    <n v="15686835"/>
    <s v="Crawford"/>
    <x v="2"/>
    <x v="0"/>
    <n v="57"/>
    <x v="0"/>
    <x v="9"/>
    <n v="148384.64000000001"/>
    <x v="2"/>
    <x v="0"/>
    <n v="738"/>
    <x v="2"/>
    <x v="1"/>
    <x v="1"/>
    <n v="155047.10999999999"/>
    <x v="0"/>
    <x v="2"/>
    <x v="3"/>
  </r>
  <r>
    <n v="15768340"/>
    <s v="Beavers"/>
    <x v="2"/>
    <x v="0"/>
    <n v="19"/>
    <x v="1"/>
    <x v="6"/>
    <n v="113905.48"/>
    <x v="2"/>
    <x v="0"/>
    <n v="642"/>
    <x v="0"/>
    <x v="0"/>
    <x v="0"/>
    <n v="176137.2"/>
    <x v="1"/>
    <x v="4"/>
    <x v="2"/>
  </r>
  <r>
    <n v="15673599"/>
    <s v="Williamson"/>
    <x v="1"/>
    <x v="1"/>
    <n v="32"/>
    <x v="0"/>
    <x v="8"/>
    <n v="133476.09"/>
    <x v="2"/>
    <x v="0"/>
    <n v="618"/>
    <x v="0"/>
    <x v="1"/>
    <x v="0"/>
    <n v="154843.4"/>
    <x v="1"/>
    <x v="2"/>
    <x v="2"/>
  </r>
  <r>
    <n v="15689096"/>
    <s v="Beneventi"/>
    <x v="0"/>
    <x v="1"/>
    <n v="47"/>
    <x v="0"/>
    <x v="10"/>
    <n v="117879.32"/>
    <x v="2"/>
    <x v="0"/>
    <n v="590"/>
    <x v="1"/>
    <x v="0"/>
    <x v="0"/>
    <n v="8214.4599999999991"/>
    <x v="1"/>
    <x v="3"/>
    <x v="0"/>
  </r>
  <r>
    <n v="15684294"/>
    <s v="Chidumaga"/>
    <x v="0"/>
    <x v="1"/>
    <n v="50"/>
    <x v="0"/>
    <x v="0"/>
    <n v="0"/>
    <x v="0"/>
    <x v="2"/>
    <n v="735"/>
    <x v="2"/>
    <x v="1"/>
    <x v="0"/>
    <n v="147075.69"/>
    <x v="1"/>
    <x v="2"/>
    <x v="0"/>
  </r>
  <r>
    <n v="15615828"/>
    <s v="Mitchell"/>
    <x v="0"/>
    <x v="1"/>
    <n v="34"/>
    <x v="0"/>
    <x v="2"/>
    <n v="122359.5"/>
    <x v="2"/>
    <x v="0"/>
    <n v="550"/>
    <x v="1"/>
    <x v="1"/>
    <x v="1"/>
    <n v="116495.55"/>
    <x v="1"/>
    <x v="0"/>
    <x v="1"/>
  </r>
  <r>
    <n v="15746012"/>
    <s v="Chibugo"/>
    <x v="1"/>
    <x v="0"/>
    <n v="28"/>
    <x v="1"/>
    <x v="10"/>
    <n v="0"/>
    <x v="0"/>
    <x v="2"/>
    <n v="729"/>
    <x v="2"/>
    <x v="0"/>
    <x v="0"/>
    <n v="31165.06"/>
    <x v="0"/>
    <x v="3"/>
    <x v="0"/>
  </r>
  <r>
    <n v="15615797"/>
    <s v="Hyde"/>
    <x v="2"/>
    <x v="1"/>
    <n v="59"/>
    <x v="0"/>
    <x v="8"/>
    <n v="108585.35"/>
    <x v="2"/>
    <x v="0"/>
    <n v="743"/>
    <x v="2"/>
    <x v="0"/>
    <x v="0"/>
    <n v="192127.22"/>
    <x v="0"/>
    <x v="4"/>
    <x v="2"/>
  </r>
  <r>
    <n v="15788494"/>
    <s v="Alekseeva"/>
    <x v="0"/>
    <x v="1"/>
    <n v="31"/>
    <x v="0"/>
    <x v="2"/>
    <n v="145875.74"/>
    <x v="2"/>
    <x v="0"/>
    <n v="555"/>
    <x v="1"/>
    <x v="0"/>
    <x v="1"/>
    <n v="137491.23000000001"/>
    <x v="1"/>
    <x v="2"/>
    <x v="1"/>
  </r>
  <r>
    <n v="15793856"/>
    <s v="Abdulov"/>
    <x v="1"/>
    <x v="0"/>
    <n v="36"/>
    <x v="0"/>
    <x v="6"/>
    <n v="121542.57"/>
    <x v="2"/>
    <x v="2"/>
    <n v="667"/>
    <x v="2"/>
    <x v="0"/>
    <x v="0"/>
    <n v="186841.71"/>
    <x v="1"/>
    <x v="4"/>
    <x v="2"/>
  </r>
  <r>
    <n v="15629545"/>
    <s v="Buckley"/>
    <x v="1"/>
    <x v="0"/>
    <n v="41"/>
    <x v="0"/>
    <x v="3"/>
    <n v="109508.68"/>
    <x v="2"/>
    <x v="0"/>
    <n v="790"/>
    <x v="3"/>
    <x v="1"/>
    <x v="1"/>
    <n v="86776.38"/>
    <x v="1"/>
    <x v="1"/>
    <x v="1"/>
  </r>
  <r>
    <n v="15661198"/>
    <s v="Howard"/>
    <x v="2"/>
    <x v="1"/>
    <n v="34"/>
    <x v="0"/>
    <x v="0"/>
    <n v="146407.10999999999"/>
    <x v="2"/>
    <x v="0"/>
    <n v="727"/>
    <x v="2"/>
    <x v="0"/>
    <x v="0"/>
    <n v="72073.72"/>
    <x v="1"/>
    <x v="1"/>
    <x v="0"/>
  </r>
  <r>
    <n v="15715117"/>
    <s v="Peel"/>
    <x v="0"/>
    <x v="0"/>
    <n v="39"/>
    <x v="0"/>
    <x v="5"/>
    <n v="0"/>
    <x v="0"/>
    <x v="0"/>
    <n v="744"/>
    <x v="2"/>
    <x v="1"/>
    <x v="1"/>
    <n v="10662.58"/>
    <x v="1"/>
    <x v="3"/>
    <x v="1"/>
  </r>
  <r>
    <n v="15701074"/>
    <s v="Herz"/>
    <x v="2"/>
    <x v="1"/>
    <n v="35"/>
    <x v="0"/>
    <x v="2"/>
    <n v="112330.83"/>
    <x v="2"/>
    <x v="0"/>
    <n v="629"/>
    <x v="0"/>
    <x v="0"/>
    <x v="0"/>
    <n v="91001.02"/>
    <x v="1"/>
    <x v="0"/>
    <x v="1"/>
  </r>
  <r>
    <n v="15793046"/>
    <s v="HOlden"/>
    <x v="0"/>
    <x v="0"/>
    <n v="35"/>
    <x v="0"/>
    <x v="4"/>
    <n v="90413.119999999995"/>
    <x v="1"/>
    <x v="0"/>
    <n v="619"/>
    <x v="0"/>
    <x v="0"/>
    <x v="0"/>
    <n v="20555.21"/>
    <x v="1"/>
    <x v="3"/>
    <x v="2"/>
  </r>
  <r>
    <n v="15623744"/>
    <s v="McLean"/>
    <x v="0"/>
    <x v="1"/>
    <n v="34"/>
    <x v="0"/>
    <x v="2"/>
    <n v="105302.66"/>
    <x v="2"/>
    <x v="0"/>
    <n v="634"/>
    <x v="0"/>
    <x v="0"/>
    <x v="0"/>
    <n v="123164.97"/>
    <x v="1"/>
    <x v="0"/>
    <x v="1"/>
  </r>
  <r>
    <n v="15611329"/>
    <s v="Findlay"/>
    <x v="1"/>
    <x v="0"/>
    <n v="35"/>
    <x v="0"/>
    <x v="5"/>
    <n v="0"/>
    <x v="0"/>
    <x v="2"/>
    <n v="608"/>
    <x v="0"/>
    <x v="0"/>
    <x v="0"/>
    <n v="143463.28"/>
    <x v="1"/>
    <x v="2"/>
    <x v="1"/>
  </r>
  <r>
    <n v="15740428"/>
    <s v="Wyatt"/>
    <x v="0"/>
    <x v="0"/>
    <n v="35"/>
    <x v="0"/>
    <x v="1"/>
    <n v="0"/>
    <x v="0"/>
    <x v="2"/>
    <n v="507"/>
    <x v="1"/>
    <x v="1"/>
    <x v="1"/>
    <n v="92131.54"/>
    <x v="1"/>
    <x v="0"/>
    <x v="0"/>
  </r>
  <r>
    <n v="15781534"/>
    <s v="Rapuluolisa"/>
    <x v="2"/>
    <x v="0"/>
    <n v="35"/>
    <x v="0"/>
    <x v="4"/>
    <n v="121520.36"/>
    <x v="2"/>
    <x v="0"/>
    <n v="536"/>
    <x v="1"/>
    <x v="1"/>
    <x v="1"/>
    <n v="77178.42"/>
    <x v="1"/>
    <x v="1"/>
    <x v="2"/>
  </r>
  <r>
    <n v="15618243"/>
    <s v="Buckland"/>
    <x v="1"/>
    <x v="0"/>
    <n v="43"/>
    <x v="0"/>
    <x v="1"/>
    <n v="103960.38"/>
    <x v="2"/>
    <x v="0"/>
    <n v="730"/>
    <x v="2"/>
    <x v="0"/>
    <x v="0"/>
    <n v="193650.16"/>
    <x v="1"/>
    <x v="4"/>
    <x v="0"/>
  </r>
  <r>
    <n v="15784161"/>
    <s v="Hargreaves"/>
    <x v="2"/>
    <x v="1"/>
    <n v="39"/>
    <x v="0"/>
    <x v="2"/>
    <n v="102945.01"/>
    <x v="2"/>
    <x v="0"/>
    <n v="583"/>
    <x v="1"/>
    <x v="1"/>
    <x v="1"/>
    <n v="52861.89"/>
    <x v="1"/>
    <x v="1"/>
    <x v="1"/>
  </r>
  <r>
    <n v="15700325"/>
    <s v="Onyeoruru"/>
    <x v="0"/>
    <x v="0"/>
    <n v="24"/>
    <x v="1"/>
    <x v="2"/>
    <n v="92760.55"/>
    <x v="1"/>
    <x v="0"/>
    <n v="644"/>
    <x v="0"/>
    <x v="0"/>
    <x v="1"/>
    <n v="35896.75"/>
    <x v="1"/>
    <x v="3"/>
    <x v="1"/>
  </r>
  <r>
    <n v="15659064"/>
    <s v="Salas"/>
    <x v="1"/>
    <x v="1"/>
    <n v="37"/>
    <x v="0"/>
    <x v="2"/>
    <n v="0"/>
    <x v="0"/>
    <x v="2"/>
    <n v="790"/>
    <x v="3"/>
    <x v="0"/>
    <x v="0"/>
    <n v="149418.41"/>
    <x v="1"/>
    <x v="2"/>
    <x v="1"/>
  </r>
  <r>
    <n v="15658364"/>
    <s v="Laney"/>
    <x v="2"/>
    <x v="0"/>
    <n v="40"/>
    <x v="0"/>
    <x v="1"/>
    <n v="134590.21"/>
    <x v="2"/>
    <x v="0"/>
    <n v="807"/>
    <x v="3"/>
    <x v="0"/>
    <x v="0"/>
    <n v="46253.65"/>
    <x v="1"/>
    <x v="3"/>
    <x v="0"/>
  </r>
  <r>
    <n v="15704340"/>
    <s v="Fu"/>
    <x v="0"/>
    <x v="0"/>
    <n v="37"/>
    <x v="0"/>
    <x v="7"/>
    <n v="104255.03"/>
    <x v="2"/>
    <x v="0"/>
    <n v="581"/>
    <x v="1"/>
    <x v="0"/>
    <x v="1"/>
    <n v="86609.37"/>
    <x v="1"/>
    <x v="1"/>
    <x v="3"/>
  </r>
  <r>
    <n v="15793455"/>
    <s v="Tien"/>
    <x v="1"/>
    <x v="0"/>
    <n v="55"/>
    <x v="0"/>
    <x v="5"/>
    <n v="0"/>
    <x v="0"/>
    <x v="0"/>
    <n v="627"/>
    <x v="0"/>
    <x v="1"/>
    <x v="1"/>
    <n v="91943.94"/>
    <x v="0"/>
    <x v="0"/>
    <x v="1"/>
  </r>
  <r>
    <n v="15579777"/>
    <s v="Sazonova"/>
    <x v="0"/>
    <x v="1"/>
    <n v="41"/>
    <x v="0"/>
    <x v="6"/>
    <n v="0"/>
    <x v="0"/>
    <x v="2"/>
    <n v="850"/>
    <x v="3"/>
    <x v="0"/>
    <x v="1"/>
    <n v="128892.36"/>
    <x v="1"/>
    <x v="0"/>
    <x v="2"/>
  </r>
  <r>
    <n v="15632345"/>
    <s v="Tuan"/>
    <x v="0"/>
    <x v="0"/>
    <n v="35"/>
    <x v="0"/>
    <x v="4"/>
    <n v="0"/>
    <x v="0"/>
    <x v="2"/>
    <n v="754"/>
    <x v="2"/>
    <x v="0"/>
    <x v="1"/>
    <n v="44830.71"/>
    <x v="1"/>
    <x v="3"/>
    <x v="2"/>
  </r>
  <r>
    <n v="15814468"/>
    <s v="Wei"/>
    <x v="2"/>
    <x v="1"/>
    <n v="50"/>
    <x v="0"/>
    <x v="1"/>
    <n v="121399.98"/>
    <x v="2"/>
    <x v="0"/>
    <n v="551"/>
    <x v="1"/>
    <x v="1"/>
    <x v="0"/>
    <n v="84508.44"/>
    <x v="0"/>
    <x v="1"/>
    <x v="0"/>
  </r>
  <r>
    <n v="15754820"/>
    <s v="Bergamaschi"/>
    <x v="2"/>
    <x v="1"/>
    <n v="35"/>
    <x v="0"/>
    <x v="2"/>
    <n v="147127.81"/>
    <x v="2"/>
    <x v="2"/>
    <n v="637"/>
    <x v="0"/>
    <x v="0"/>
    <x v="0"/>
    <n v="84760.7"/>
    <x v="1"/>
    <x v="1"/>
    <x v="1"/>
  </r>
  <r>
    <n v="15707505"/>
    <s v="Taylor"/>
    <x v="1"/>
    <x v="1"/>
    <n v="31"/>
    <x v="0"/>
    <x v="2"/>
    <n v="125927.51"/>
    <x v="2"/>
    <x v="2"/>
    <n v="699"/>
    <x v="2"/>
    <x v="0"/>
    <x v="1"/>
    <n v="147661.47"/>
    <x v="1"/>
    <x v="2"/>
    <x v="1"/>
  </r>
  <r>
    <n v="15699507"/>
    <s v="Messersmith"/>
    <x v="0"/>
    <x v="0"/>
    <n v="25"/>
    <x v="1"/>
    <x v="3"/>
    <n v="0"/>
    <x v="0"/>
    <x v="2"/>
    <n v="542"/>
    <x v="1"/>
    <x v="1"/>
    <x v="0"/>
    <n v="82393.08"/>
    <x v="1"/>
    <x v="1"/>
    <x v="1"/>
  </r>
  <r>
    <n v="15799600"/>
    <s v="Coles"/>
    <x v="2"/>
    <x v="1"/>
    <n v="48"/>
    <x v="0"/>
    <x v="1"/>
    <n v="111599.32"/>
    <x v="2"/>
    <x v="0"/>
    <n v="640"/>
    <x v="0"/>
    <x v="1"/>
    <x v="0"/>
    <n v="135995.57999999999"/>
    <x v="1"/>
    <x v="2"/>
    <x v="0"/>
  </r>
  <r>
    <n v="15794472"/>
    <s v="Brookes"/>
    <x v="0"/>
    <x v="0"/>
    <n v="27"/>
    <x v="1"/>
    <x v="6"/>
    <n v="0"/>
    <x v="0"/>
    <x v="2"/>
    <n v="553"/>
    <x v="1"/>
    <x v="1"/>
    <x v="1"/>
    <n v="159800.16"/>
    <x v="1"/>
    <x v="2"/>
    <x v="2"/>
  </r>
  <r>
    <n v="15646632"/>
    <s v="Reid"/>
    <x v="0"/>
    <x v="1"/>
    <n v="38"/>
    <x v="0"/>
    <x v="9"/>
    <n v="0"/>
    <x v="0"/>
    <x v="2"/>
    <n v="741"/>
    <x v="2"/>
    <x v="0"/>
    <x v="1"/>
    <n v="14379.01"/>
    <x v="1"/>
    <x v="3"/>
    <x v="3"/>
  </r>
  <r>
    <n v="15676353"/>
    <s v="Etheridge"/>
    <x v="0"/>
    <x v="1"/>
    <n v="35"/>
    <x v="0"/>
    <x v="2"/>
    <n v="114212.6"/>
    <x v="2"/>
    <x v="0"/>
    <n v="598"/>
    <x v="1"/>
    <x v="0"/>
    <x v="0"/>
    <n v="74322.850000000006"/>
    <x v="1"/>
    <x v="1"/>
    <x v="1"/>
  </r>
  <r>
    <n v="15566312"/>
    <s v="Jolly"/>
    <x v="1"/>
    <x v="0"/>
    <n v="42"/>
    <x v="0"/>
    <x v="8"/>
    <n v="0"/>
    <x v="0"/>
    <x v="1"/>
    <n v="660"/>
    <x v="2"/>
    <x v="0"/>
    <x v="0"/>
    <n v="189016.24"/>
    <x v="0"/>
    <x v="4"/>
    <x v="2"/>
  </r>
  <r>
    <n v="15570414"/>
    <s v="Chizoba"/>
    <x v="1"/>
    <x v="1"/>
    <n v="41"/>
    <x v="0"/>
    <x v="4"/>
    <n v="115251.64"/>
    <x v="2"/>
    <x v="0"/>
    <n v="618"/>
    <x v="0"/>
    <x v="1"/>
    <x v="1"/>
    <n v="136435.75"/>
    <x v="1"/>
    <x v="2"/>
    <x v="2"/>
  </r>
  <r>
    <n v="15776743"/>
    <s v="Eberegbulam"/>
    <x v="0"/>
    <x v="1"/>
    <n v="43"/>
    <x v="0"/>
    <x v="9"/>
    <n v="0"/>
    <x v="0"/>
    <x v="2"/>
    <n v="647"/>
    <x v="0"/>
    <x v="0"/>
    <x v="0"/>
    <n v="78488.39"/>
    <x v="1"/>
    <x v="1"/>
    <x v="3"/>
  </r>
  <r>
    <n v="15674637"/>
    <s v="Pagnotto"/>
    <x v="0"/>
    <x v="0"/>
    <n v="68"/>
    <x v="2"/>
    <x v="6"/>
    <n v="107571.61"/>
    <x v="2"/>
    <x v="0"/>
    <n v="491"/>
    <x v="4"/>
    <x v="1"/>
    <x v="0"/>
    <n v="113695.99"/>
    <x v="1"/>
    <x v="0"/>
    <x v="2"/>
  </r>
  <r>
    <n v="15730418"/>
    <s v="Lucchesi"/>
    <x v="0"/>
    <x v="0"/>
    <n v="32"/>
    <x v="0"/>
    <x v="0"/>
    <n v="0"/>
    <x v="0"/>
    <x v="2"/>
    <n v="652"/>
    <x v="0"/>
    <x v="0"/>
    <x v="1"/>
    <n v="54628.11"/>
    <x v="1"/>
    <x v="1"/>
    <x v="0"/>
  </r>
  <r>
    <n v="15739972"/>
    <s v="Hughes"/>
    <x v="2"/>
    <x v="0"/>
    <n v="45"/>
    <x v="0"/>
    <x v="9"/>
    <n v="152367.21"/>
    <x v="2"/>
    <x v="1"/>
    <n v="650"/>
    <x v="0"/>
    <x v="0"/>
    <x v="1"/>
    <n v="150835.21"/>
    <x v="0"/>
    <x v="2"/>
    <x v="3"/>
  </r>
  <r>
    <n v="15661591"/>
    <s v="Panicucci"/>
    <x v="2"/>
    <x v="1"/>
    <n v="39"/>
    <x v="0"/>
    <x v="1"/>
    <n v="130969.77"/>
    <x v="2"/>
    <x v="2"/>
    <n v="413"/>
    <x v="4"/>
    <x v="0"/>
    <x v="0"/>
    <n v="158891.79"/>
    <x v="1"/>
    <x v="2"/>
    <x v="0"/>
  </r>
  <r>
    <n v="15675585"/>
    <s v="Burns"/>
    <x v="2"/>
    <x v="0"/>
    <n v="25"/>
    <x v="1"/>
    <x v="10"/>
    <n v="97738.97"/>
    <x v="1"/>
    <x v="2"/>
    <n v="416"/>
    <x v="4"/>
    <x v="0"/>
    <x v="0"/>
    <n v="160523.32999999999"/>
    <x v="1"/>
    <x v="2"/>
    <x v="0"/>
  </r>
  <r>
    <n v="15814750"/>
    <s v="Ricci"/>
    <x v="1"/>
    <x v="1"/>
    <n v="34"/>
    <x v="0"/>
    <x v="2"/>
    <n v="0"/>
    <x v="0"/>
    <x v="2"/>
    <n v="629"/>
    <x v="0"/>
    <x v="0"/>
    <x v="0"/>
    <n v="180595.02"/>
    <x v="1"/>
    <x v="4"/>
    <x v="1"/>
  </r>
  <r>
    <n v="15593454"/>
    <s v="Lambert"/>
    <x v="1"/>
    <x v="0"/>
    <n v="40"/>
    <x v="0"/>
    <x v="4"/>
    <n v="113794.22"/>
    <x v="2"/>
    <x v="0"/>
    <n v="678"/>
    <x v="2"/>
    <x v="0"/>
    <x v="1"/>
    <n v="16618.759999999998"/>
    <x v="1"/>
    <x v="3"/>
    <x v="2"/>
  </r>
  <r>
    <n v="15663421"/>
    <s v="Esposito"/>
    <x v="1"/>
    <x v="1"/>
    <n v="28"/>
    <x v="1"/>
    <x v="5"/>
    <n v="128396.33"/>
    <x v="2"/>
    <x v="2"/>
    <n v="527"/>
    <x v="1"/>
    <x v="0"/>
    <x v="1"/>
    <n v="79919.97"/>
    <x v="1"/>
    <x v="1"/>
    <x v="1"/>
  </r>
  <r>
    <n v="15576196"/>
    <s v="Benson"/>
    <x v="1"/>
    <x v="0"/>
    <n v="48"/>
    <x v="0"/>
    <x v="8"/>
    <n v="118207.69"/>
    <x v="2"/>
    <x v="2"/>
    <n v="743"/>
    <x v="2"/>
    <x v="1"/>
    <x v="1"/>
    <n v="186489.14"/>
    <x v="0"/>
    <x v="4"/>
    <x v="2"/>
  </r>
  <r>
    <n v="15677324"/>
    <s v="Botts"/>
    <x v="2"/>
    <x v="1"/>
    <n v="73"/>
    <x v="2"/>
    <x v="9"/>
    <n v="124730.26"/>
    <x v="2"/>
    <x v="0"/>
    <n v="683"/>
    <x v="2"/>
    <x v="0"/>
    <x v="0"/>
    <n v="51999.5"/>
    <x v="1"/>
    <x v="1"/>
    <x v="3"/>
  </r>
  <r>
    <n v="15568742"/>
    <s v="Parkes"/>
    <x v="0"/>
    <x v="0"/>
    <n v="41"/>
    <x v="0"/>
    <x v="9"/>
    <n v="0"/>
    <x v="0"/>
    <x v="0"/>
    <n v="536"/>
    <x v="1"/>
    <x v="0"/>
    <x v="1"/>
    <n v="121299.14"/>
    <x v="1"/>
    <x v="0"/>
    <x v="3"/>
  </r>
  <r>
    <n v="15693764"/>
    <s v="Mai"/>
    <x v="1"/>
    <x v="1"/>
    <n v="52"/>
    <x v="0"/>
    <x v="10"/>
    <n v="136298.65"/>
    <x v="2"/>
    <x v="0"/>
    <n v="663"/>
    <x v="2"/>
    <x v="0"/>
    <x v="1"/>
    <n v="144593.29999999999"/>
    <x v="0"/>
    <x v="2"/>
    <x v="0"/>
  </r>
  <r>
    <n v="15714260"/>
    <s v="Castiglione"/>
    <x v="0"/>
    <x v="0"/>
    <n v="38"/>
    <x v="0"/>
    <x v="0"/>
    <n v="0"/>
    <x v="0"/>
    <x v="2"/>
    <n v="646"/>
    <x v="0"/>
    <x v="1"/>
    <x v="1"/>
    <n v="178752.73"/>
    <x v="1"/>
    <x v="4"/>
    <x v="0"/>
  </r>
  <r>
    <n v="15798200"/>
    <s v="Manna"/>
    <x v="0"/>
    <x v="1"/>
    <n v="35"/>
    <x v="0"/>
    <x v="0"/>
    <n v="0"/>
    <x v="0"/>
    <x v="1"/>
    <n v="707"/>
    <x v="2"/>
    <x v="0"/>
    <x v="0"/>
    <n v="94148.3"/>
    <x v="1"/>
    <x v="0"/>
    <x v="0"/>
  </r>
  <r>
    <n v="15656627"/>
    <s v="Lin"/>
    <x v="0"/>
    <x v="1"/>
    <n v="34"/>
    <x v="0"/>
    <x v="8"/>
    <n v="0"/>
    <x v="0"/>
    <x v="2"/>
    <n v="602"/>
    <x v="0"/>
    <x v="0"/>
    <x v="0"/>
    <n v="77414.45"/>
    <x v="1"/>
    <x v="1"/>
    <x v="2"/>
  </r>
  <r>
    <n v="15791111"/>
    <s v="Fink"/>
    <x v="0"/>
    <x v="0"/>
    <n v="47"/>
    <x v="0"/>
    <x v="0"/>
    <n v="125724.95"/>
    <x v="2"/>
    <x v="2"/>
    <n v="635"/>
    <x v="0"/>
    <x v="0"/>
    <x v="1"/>
    <n v="63236.97"/>
    <x v="1"/>
    <x v="1"/>
    <x v="0"/>
  </r>
  <r>
    <n v="15638269"/>
    <s v="Baresi"/>
    <x v="0"/>
    <x v="1"/>
    <n v="67"/>
    <x v="2"/>
    <x v="0"/>
    <n v="0"/>
    <x v="0"/>
    <x v="2"/>
    <n v="597"/>
    <x v="1"/>
    <x v="1"/>
    <x v="0"/>
    <n v="108645.85"/>
    <x v="1"/>
    <x v="0"/>
    <x v="0"/>
  </r>
  <r>
    <n v="15807473"/>
    <s v="Morehead"/>
    <x v="0"/>
    <x v="1"/>
    <n v="38"/>
    <x v="0"/>
    <x v="1"/>
    <n v="0"/>
    <x v="0"/>
    <x v="2"/>
    <n v="503"/>
    <x v="1"/>
    <x v="0"/>
    <x v="0"/>
    <n v="95153.24"/>
    <x v="1"/>
    <x v="0"/>
    <x v="0"/>
  </r>
  <r>
    <n v="15708534"/>
    <s v="Afamefuna"/>
    <x v="1"/>
    <x v="0"/>
    <n v="64"/>
    <x v="2"/>
    <x v="8"/>
    <n v="0"/>
    <x v="0"/>
    <x v="0"/>
    <n v="524"/>
    <x v="1"/>
    <x v="0"/>
    <x v="1"/>
    <n v="136079.64000000001"/>
    <x v="0"/>
    <x v="2"/>
    <x v="2"/>
  </r>
  <r>
    <n v="15640686"/>
    <s v="Greco"/>
    <x v="0"/>
    <x v="1"/>
    <n v="46"/>
    <x v="0"/>
    <x v="8"/>
    <n v="95872.86"/>
    <x v="1"/>
    <x v="0"/>
    <n v="700"/>
    <x v="2"/>
    <x v="0"/>
    <x v="1"/>
    <n v="98273.01"/>
    <x v="0"/>
    <x v="0"/>
    <x v="2"/>
  </r>
  <r>
    <n v="15588904"/>
    <s v="Balashova"/>
    <x v="0"/>
    <x v="1"/>
    <n v="33"/>
    <x v="0"/>
    <x v="9"/>
    <n v="0"/>
    <x v="0"/>
    <x v="0"/>
    <n v="692"/>
    <x v="2"/>
    <x v="0"/>
    <x v="1"/>
    <n v="113505.93"/>
    <x v="0"/>
    <x v="0"/>
    <x v="3"/>
  </r>
  <r>
    <n v="15768763"/>
    <s v="Bogdanov"/>
    <x v="0"/>
    <x v="1"/>
    <n v="37"/>
    <x v="0"/>
    <x v="0"/>
    <n v="0"/>
    <x v="0"/>
    <x v="0"/>
    <n v="562"/>
    <x v="1"/>
    <x v="1"/>
    <x v="0"/>
    <n v="52525.15"/>
    <x v="0"/>
    <x v="1"/>
    <x v="0"/>
  </r>
  <r>
    <n v="15770543"/>
    <s v="Lowe"/>
    <x v="0"/>
    <x v="1"/>
    <n v="37"/>
    <x v="0"/>
    <x v="3"/>
    <n v="74260.03"/>
    <x v="1"/>
    <x v="0"/>
    <n v="679"/>
    <x v="2"/>
    <x v="0"/>
    <x v="1"/>
    <n v="194617.98"/>
    <x v="1"/>
    <x v="4"/>
    <x v="1"/>
  </r>
  <r>
    <n v="15642162"/>
    <s v="Ponce"/>
    <x v="2"/>
    <x v="1"/>
    <n v="35"/>
    <x v="0"/>
    <x v="1"/>
    <n v="123407.69"/>
    <x v="2"/>
    <x v="0"/>
    <n v="603"/>
    <x v="0"/>
    <x v="0"/>
    <x v="1"/>
    <n v="152541.89000000001"/>
    <x v="0"/>
    <x v="2"/>
    <x v="0"/>
  </r>
  <r>
    <n v="15714046"/>
    <s v="Trevisano"/>
    <x v="1"/>
    <x v="1"/>
    <n v="33"/>
    <x v="0"/>
    <x v="6"/>
    <n v="123783.91"/>
    <x v="2"/>
    <x v="2"/>
    <n v="720"/>
    <x v="2"/>
    <x v="0"/>
    <x v="0"/>
    <n v="142903.44"/>
    <x v="1"/>
    <x v="2"/>
    <x v="2"/>
  </r>
  <r>
    <n v="15575060"/>
    <s v="Gardner"/>
    <x v="0"/>
    <x v="1"/>
    <n v="24"/>
    <x v="1"/>
    <x v="8"/>
    <n v="0"/>
    <x v="0"/>
    <x v="2"/>
    <n v="797"/>
    <x v="3"/>
    <x v="0"/>
    <x v="1"/>
    <n v="182257.61"/>
    <x v="1"/>
    <x v="4"/>
    <x v="2"/>
  </r>
  <r>
    <n v="15812040"/>
    <s v="Lorenzo"/>
    <x v="0"/>
    <x v="1"/>
    <n v="36"/>
    <x v="0"/>
    <x v="5"/>
    <n v="153880.15"/>
    <x v="2"/>
    <x v="0"/>
    <n v="594"/>
    <x v="1"/>
    <x v="1"/>
    <x v="1"/>
    <n v="135431.72"/>
    <x v="1"/>
    <x v="2"/>
    <x v="1"/>
  </r>
  <r>
    <n v="15812073"/>
    <s v="Palmer"/>
    <x v="0"/>
    <x v="0"/>
    <n v="31"/>
    <x v="0"/>
    <x v="3"/>
    <n v="0"/>
    <x v="0"/>
    <x v="2"/>
    <n v="529"/>
    <x v="1"/>
    <x v="0"/>
    <x v="0"/>
    <n v="175697.87"/>
    <x v="1"/>
    <x v="4"/>
    <x v="1"/>
  </r>
  <r>
    <n v="15706810"/>
    <s v="Zuyeva"/>
    <x v="2"/>
    <x v="0"/>
    <n v="32"/>
    <x v="0"/>
    <x v="1"/>
    <n v="106301.85"/>
    <x v="2"/>
    <x v="2"/>
    <n v="606"/>
    <x v="0"/>
    <x v="1"/>
    <x v="0"/>
    <n v="59061.25"/>
    <x v="1"/>
    <x v="1"/>
    <x v="0"/>
  </r>
  <r>
    <n v="15584090"/>
    <s v="Jen"/>
    <x v="1"/>
    <x v="0"/>
    <n v="40"/>
    <x v="0"/>
    <x v="3"/>
    <n v="0"/>
    <x v="0"/>
    <x v="2"/>
    <n v="621"/>
    <x v="0"/>
    <x v="1"/>
    <x v="0"/>
    <n v="131283.6"/>
    <x v="0"/>
    <x v="2"/>
    <x v="1"/>
  </r>
  <r>
    <n v="15810807"/>
    <s v="Alekseeva"/>
    <x v="0"/>
    <x v="0"/>
    <n v="43"/>
    <x v="0"/>
    <x v="9"/>
    <n v="0"/>
    <x v="0"/>
    <x v="2"/>
    <n v="513"/>
    <x v="1"/>
    <x v="0"/>
    <x v="1"/>
    <n v="152499.79999999999"/>
    <x v="1"/>
    <x v="2"/>
    <x v="3"/>
  </r>
  <r>
    <n v="15582033"/>
    <s v="Manfrin"/>
    <x v="2"/>
    <x v="1"/>
    <n v="44"/>
    <x v="0"/>
    <x v="6"/>
    <n v="138076.47"/>
    <x v="2"/>
    <x v="0"/>
    <n v="753"/>
    <x v="2"/>
    <x v="0"/>
    <x v="1"/>
    <n v="15523.09"/>
    <x v="0"/>
    <x v="3"/>
    <x v="2"/>
  </r>
  <r>
    <n v="15687607"/>
    <s v="Chiemenam"/>
    <x v="0"/>
    <x v="0"/>
    <n v="30"/>
    <x v="0"/>
    <x v="9"/>
    <n v="135422.31"/>
    <x v="2"/>
    <x v="0"/>
    <n v="605"/>
    <x v="0"/>
    <x v="1"/>
    <x v="0"/>
    <n v="186418.85"/>
    <x v="1"/>
    <x v="4"/>
    <x v="3"/>
  </r>
  <r>
    <n v="15588406"/>
    <s v="Chiemenam"/>
    <x v="1"/>
    <x v="0"/>
    <n v="37"/>
    <x v="0"/>
    <x v="3"/>
    <n v="0"/>
    <x v="0"/>
    <x v="2"/>
    <n v="574"/>
    <x v="1"/>
    <x v="0"/>
    <x v="1"/>
    <n v="32262.28"/>
    <x v="1"/>
    <x v="3"/>
    <x v="1"/>
  </r>
  <r>
    <n v="15784099"/>
    <s v="Clark"/>
    <x v="0"/>
    <x v="0"/>
    <n v="38"/>
    <x v="0"/>
    <x v="8"/>
    <n v="126875.62"/>
    <x v="2"/>
    <x v="0"/>
    <n v="726"/>
    <x v="2"/>
    <x v="0"/>
    <x v="1"/>
    <n v="128052.29"/>
    <x v="1"/>
    <x v="0"/>
    <x v="2"/>
  </r>
  <r>
    <n v="15701352"/>
    <s v="Fanucci"/>
    <x v="1"/>
    <x v="0"/>
    <n v="28"/>
    <x v="1"/>
    <x v="6"/>
    <n v="96381.68"/>
    <x v="1"/>
    <x v="2"/>
    <n v="611"/>
    <x v="0"/>
    <x v="0"/>
    <x v="1"/>
    <n v="181419.29"/>
    <x v="1"/>
    <x v="4"/>
    <x v="2"/>
  </r>
  <r>
    <n v="15789371"/>
    <s v="Cattaneo"/>
    <x v="2"/>
    <x v="0"/>
    <n v="41"/>
    <x v="0"/>
    <x v="4"/>
    <n v="119703.1"/>
    <x v="2"/>
    <x v="2"/>
    <n v="593"/>
    <x v="1"/>
    <x v="0"/>
    <x v="0"/>
    <n v="109783.29"/>
    <x v="1"/>
    <x v="0"/>
    <x v="2"/>
  </r>
  <r>
    <n v="15602845"/>
    <s v="Udinesi"/>
    <x v="2"/>
    <x v="1"/>
    <n v="41"/>
    <x v="0"/>
    <x v="0"/>
    <n v="152102.18"/>
    <x v="2"/>
    <x v="2"/>
    <n v="466"/>
    <x v="4"/>
    <x v="0"/>
    <x v="1"/>
    <n v="181879.56"/>
    <x v="1"/>
    <x v="4"/>
    <x v="0"/>
  </r>
  <r>
    <n v="15707918"/>
    <s v="Bentley"/>
    <x v="2"/>
    <x v="0"/>
    <n v="36"/>
    <x v="0"/>
    <x v="10"/>
    <n v="127675.39"/>
    <x v="2"/>
    <x v="2"/>
    <n v="741"/>
    <x v="2"/>
    <x v="0"/>
    <x v="1"/>
    <n v="74260.160000000003"/>
    <x v="1"/>
    <x v="1"/>
    <x v="0"/>
  </r>
  <r>
    <n v="15602812"/>
    <s v="Holmes"/>
    <x v="2"/>
    <x v="0"/>
    <n v="44"/>
    <x v="0"/>
    <x v="0"/>
    <n v="133776.85999999999"/>
    <x v="2"/>
    <x v="2"/>
    <n v="684"/>
    <x v="2"/>
    <x v="1"/>
    <x v="0"/>
    <n v="49865.04"/>
    <x v="1"/>
    <x v="3"/>
    <x v="0"/>
  </r>
  <r>
    <n v="15675888"/>
    <s v="Austin"/>
    <x v="1"/>
    <x v="0"/>
    <n v="33"/>
    <x v="0"/>
    <x v="9"/>
    <n v="72788.03"/>
    <x v="1"/>
    <x v="0"/>
    <n v="550"/>
    <x v="1"/>
    <x v="0"/>
    <x v="0"/>
    <n v="103608.06"/>
    <x v="1"/>
    <x v="0"/>
    <x v="3"/>
  </r>
  <r>
    <n v="15591822"/>
    <s v="Mackenzie"/>
    <x v="1"/>
    <x v="1"/>
    <n v="26"/>
    <x v="1"/>
    <x v="9"/>
    <n v="76226.899999999994"/>
    <x v="1"/>
    <x v="0"/>
    <n v="593"/>
    <x v="1"/>
    <x v="0"/>
    <x v="1"/>
    <n v="167564.82"/>
    <x v="1"/>
    <x v="2"/>
    <x v="3"/>
  </r>
  <r>
    <n v="15738501"/>
    <s v="Booth"/>
    <x v="2"/>
    <x v="1"/>
    <n v="48"/>
    <x v="0"/>
    <x v="9"/>
    <n v="163630.76"/>
    <x v="2"/>
    <x v="0"/>
    <n v="601"/>
    <x v="0"/>
    <x v="1"/>
    <x v="0"/>
    <n v="41816.49"/>
    <x v="0"/>
    <x v="3"/>
    <x v="3"/>
  </r>
  <r>
    <n v="15585907"/>
    <s v="Collier"/>
    <x v="1"/>
    <x v="0"/>
    <n v="30"/>
    <x v="0"/>
    <x v="8"/>
    <n v="0"/>
    <x v="0"/>
    <x v="2"/>
    <n v="676"/>
    <x v="2"/>
    <x v="1"/>
    <x v="1"/>
    <n v="179066.58"/>
    <x v="1"/>
    <x v="4"/>
    <x v="2"/>
  </r>
  <r>
    <n v="15579040"/>
    <s v="Hs?"/>
    <x v="0"/>
    <x v="0"/>
    <n v="46"/>
    <x v="0"/>
    <x v="7"/>
    <n v="0"/>
    <x v="0"/>
    <x v="2"/>
    <n v="556"/>
    <x v="1"/>
    <x v="1"/>
    <x v="1"/>
    <n v="109184.24"/>
    <x v="1"/>
    <x v="0"/>
    <x v="3"/>
  </r>
  <r>
    <n v="15804211"/>
    <s v="Oluchukwu"/>
    <x v="0"/>
    <x v="1"/>
    <n v="36"/>
    <x v="0"/>
    <x v="6"/>
    <n v="155423.17000000001"/>
    <x v="2"/>
    <x v="0"/>
    <n v="719"/>
    <x v="2"/>
    <x v="0"/>
    <x v="0"/>
    <n v="199841.32"/>
    <x v="1"/>
    <x v="4"/>
    <x v="2"/>
  </r>
  <r>
    <n v="15736126"/>
    <s v="Sung"/>
    <x v="2"/>
    <x v="1"/>
    <n v="55"/>
    <x v="0"/>
    <x v="10"/>
    <n v="98710.89"/>
    <x v="1"/>
    <x v="0"/>
    <n v="850"/>
    <x v="3"/>
    <x v="0"/>
    <x v="0"/>
    <n v="83617.17"/>
    <x v="0"/>
    <x v="1"/>
    <x v="0"/>
  </r>
  <r>
    <n v="15745399"/>
    <s v="Marino"/>
    <x v="1"/>
    <x v="0"/>
    <n v="49"/>
    <x v="0"/>
    <x v="0"/>
    <n v="0"/>
    <x v="0"/>
    <x v="0"/>
    <n v="649"/>
    <x v="0"/>
    <x v="0"/>
    <x v="1"/>
    <n v="84863.85"/>
    <x v="0"/>
    <x v="1"/>
    <x v="0"/>
  </r>
  <r>
    <n v="15760749"/>
    <s v="Vinogradov"/>
    <x v="1"/>
    <x v="1"/>
    <n v="41"/>
    <x v="0"/>
    <x v="3"/>
    <n v="126683.8"/>
    <x v="2"/>
    <x v="0"/>
    <n v="509"/>
    <x v="1"/>
    <x v="1"/>
    <x v="0"/>
    <n v="114775.53"/>
    <x v="1"/>
    <x v="0"/>
    <x v="1"/>
  </r>
  <r>
    <n v="15637118"/>
    <s v="Burns"/>
    <x v="0"/>
    <x v="1"/>
    <n v="33"/>
    <x v="0"/>
    <x v="4"/>
    <n v="140700.60999999999"/>
    <x v="2"/>
    <x v="0"/>
    <n v="684"/>
    <x v="2"/>
    <x v="0"/>
    <x v="1"/>
    <n v="103557.93"/>
    <x v="1"/>
    <x v="0"/>
    <x v="2"/>
  </r>
  <r>
    <n v="15657829"/>
    <s v="Fanucci"/>
    <x v="2"/>
    <x v="1"/>
    <n v="30"/>
    <x v="0"/>
    <x v="2"/>
    <n v="168078.83"/>
    <x v="2"/>
    <x v="0"/>
    <n v="806"/>
    <x v="3"/>
    <x v="0"/>
    <x v="1"/>
    <n v="85028.36"/>
    <x v="0"/>
    <x v="1"/>
    <x v="1"/>
  </r>
  <r>
    <n v="15738497"/>
    <s v="Chukwujamuike"/>
    <x v="1"/>
    <x v="1"/>
    <n v="44"/>
    <x v="0"/>
    <x v="4"/>
    <n v="107726.93"/>
    <x v="2"/>
    <x v="2"/>
    <n v="729"/>
    <x v="2"/>
    <x v="0"/>
    <x v="1"/>
    <n v="153064.87"/>
    <x v="1"/>
    <x v="2"/>
    <x v="2"/>
  </r>
  <r>
    <n v="15690695"/>
    <s v="Flynn"/>
    <x v="0"/>
    <x v="0"/>
    <n v="33"/>
    <x v="0"/>
    <x v="9"/>
    <n v="0"/>
    <x v="0"/>
    <x v="2"/>
    <n v="683"/>
    <x v="2"/>
    <x v="0"/>
    <x v="0"/>
    <n v="38784.42"/>
    <x v="1"/>
    <x v="3"/>
    <x v="3"/>
  </r>
  <r>
    <n v="15762351"/>
    <s v="Chao"/>
    <x v="1"/>
    <x v="0"/>
    <n v="63"/>
    <x v="2"/>
    <x v="1"/>
    <n v="0"/>
    <x v="0"/>
    <x v="2"/>
    <n v="689"/>
    <x v="2"/>
    <x v="0"/>
    <x v="0"/>
    <n v="186526.12"/>
    <x v="1"/>
    <x v="4"/>
    <x v="0"/>
  </r>
  <r>
    <n v="15791172"/>
    <s v="Yeh"/>
    <x v="2"/>
    <x v="0"/>
    <n v="21"/>
    <x v="1"/>
    <x v="1"/>
    <n v="35741.69"/>
    <x v="1"/>
    <x v="0"/>
    <n v="672"/>
    <x v="2"/>
    <x v="0"/>
    <x v="1"/>
    <n v="28789.94"/>
    <x v="1"/>
    <x v="3"/>
    <x v="0"/>
  </r>
  <r>
    <n v="15598982"/>
    <s v="Klein"/>
    <x v="2"/>
    <x v="0"/>
    <n v="53"/>
    <x v="0"/>
    <x v="8"/>
    <n v="98268.84"/>
    <x v="1"/>
    <x v="0"/>
    <n v="602"/>
    <x v="0"/>
    <x v="1"/>
    <x v="0"/>
    <n v="45038.29"/>
    <x v="0"/>
    <x v="3"/>
    <x v="2"/>
  </r>
  <r>
    <n v="15734765"/>
    <s v="Mahmood"/>
    <x v="0"/>
    <x v="0"/>
    <n v="20"/>
    <x v="1"/>
    <x v="4"/>
    <n v="133800.98000000001"/>
    <x v="2"/>
    <x v="0"/>
    <n v="739"/>
    <x v="2"/>
    <x v="1"/>
    <x v="0"/>
    <n v="150245.81"/>
    <x v="1"/>
    <x v="2"/>
    <x v="2"/>
  </r>
  <r>
    <n v="15642912"/>
    <s v="Tu"/>
    <x v="0"/>
    <x v="0"/>
    <n v="21"/>
    <x v="1"/>
    <x v="0"/>
    <n v="125682.79"/>
    <x v="2"/>
    <x v="0"/>
    <n v="618"/>
    <x v="0"/>
    <x v="1"/>
    <x v="1"/>
    <n v="57762"/>
    <x v="1"/>
    <x v="1"/>
    <x v="0"/>
  </r>
  <r>
    <n v="15769516"/>
    <s v="Shcherbakov"/>
    <x v="0"/>
    <x v="0"/>
    <n v="42"/>
    <x v="0"/>
    <x v="9"/>
    <n v="0"/>
    <x v="0"/>
    <x v="2"/>
    <n v="674"/>
    <x v="2"/>
    <x v="0"/>
    <x v="1"/>
    <n v="4292.72"/>
    <x v="1"/>
    <x v="3"/>
    <x v="3"/>
  </r>
  <r>
    <n v="15789379"/>
    <s v="Zetticci"/>
    <x v="0"/>
    <x v="1"/>
    <n v="26"/>
    <x v="1"/>
    <x v="5"/>
    <n v="130428.78"/>
    <x v="2"/>
    <x v="0"/>
    <n v="762"/>
    <x v="2"/>
    <x v="0"/>
    <x v="1"/>
    <n v="173365.89"/>
    <x v="1"/>
    <x v="4"/>
    <x v="1"/>
  </r>
  <r>
    <n v="15695103"/>
    <s v="Carr"/>
    <x v="1"/>
    <x v="1"/>
    <n v="37"/>
    <x v="0"/>
    <x v="5"/>
    <n v="0"/>
    <x v="0"/>
    <x v="2"/>
    <n v="790"/>
    <x v="3"/>
    <x v="0"/>
    <x v="0"/>
    <n v="119484.01"/>
    <x v="1"/>
    <x v="0"/>
    <x v="1"/>
  </r>
  <r>
    <n v="15801924"/>
    <s v="Browne"/>
    <x v="1"/>
    <x v="0"/>
    <n v="27"/>
    <x v="1"/>
    <x v="2"/>
    <n v="0"/>
    <x v="0"/>
    <x v="2"/>
    <n v="754"/>
    <x v="2"/>
    <x v="1"/>
    <x v="1"/>
    <n v="121821.16"/>
    <x v="1"/>
    <x v="0"/>
    <x v="1"/>
  </r>
  <r>
    <n v="15767804"/>
    <s v="Feng"/>
    <x v="0"/>
    <x v="1"/>
    <n v="44"/>
    <x v="0"/>
    <x v="5"/>
    <n v="0"/>
    <x v="0"/>
    <x v="2"/>
    <n v="729"/>
    <x v="2"/>
    <x v="0"/>
    <x v="1"/>
    <n v="151733.43"/>
    <x v="1"/>
    <x v="2"/>
    <x v="1"/>
  </r>
  <r>
    <n v="15718039"/>
    <s v="Ferguson"/>
    <x v="2"/>
    <x v="0"/>
    <n v="47"/>
    <x v="0"/>
    <x v="10"/>
    <n v="137138.20000000001"/>
    <x v="2"/>
    <x v="2"/>
    <n v="606"/>
    <x v="0"/>
    <x v="1"/>
    <x v="0"/>
    <n v="53784.22"/>
    <x v="1"/>
    <x v="1"/>
    <x v="0"/>
  </r>
  <r>
    <n v="15579994"/>
    <s v="Shaw"/>
    <x v="0"/>
    <x v="1"/>
    <n v="23"/>
    <x v="1"/>
    <x v="2"/>
    <n v="73112.95"/>
    <x v="1"/>
    <x v="0"/>
    <n v="616"/>
    <x v="0"/>
    <x v="0"/>
    <x v="0"/>
    <n v="62733.05"/>
    <x v="1"/>
    <x v="1"/>
    <x v="1"/>
  </r>
  <r>
    <n v="15595037"/>
    <s v="Palermo"/>
    <x v="0"/>
    <x v="1"/>
    <n v="47"/>
    <x v="0"/>
    <x v="9"/>
    <n v="152347.01"/>
    <x v="2"/>
    <x v="0"/>
    <n v="772"/>
    <x v="2"/>
    <x v="1"/>
    <x v="0"/>
    <n v="17671.78"/>
    <x v="1"/>
    <x v="3"/>
    <x v="3"/>
  </r>
  <r>
    <n v="15600720"/>
    <s v="Moore"/>
    <x v="1"/>
    <x v="1"/>
    <n v="41"/>
    <x v="0"/>
    <x v="2"/>
    <n v="115144.68"/>
    <x v="2"/>
    <x v="0"/>
    <n v="652"/>
    <x v="0"/>
    <x v="0"/>
    <x v="1"/>
    <n v="188905.43"/>
    <x v="1"/>
    <x v="4"/>
    <x v="1"/>
  </r>
  <r>
    <n v="15782608"/>
    <s v="Huang"/>
    <x v="0"/>
    <x v="1"/>
    <n v="43"/>
    <x v="0"/>
    <x v="8"/>
    <n v="0"/>
    <x v="0"/>
    <x v="2"/>
    <n v="743"/>
    <x v="2"/>
    <x v="1"/>
    <x v="1"/>
    <n v="113079.19"/>
    <x v="0"/>
    <x v="0"/>
    <x v="2"/>
  </r>
  <r>
    <n v="15566894"/>
    <s v="Gray"/>
    <x v="0"/>
    <x v="1"/>
    <n v="39"/>
    <x v="0"/>
    <x v="6"/>
    <n v="137817.51999999999"/>
    <x v="2"/>
    <x v="0"/>
    <n v="793"/>
    <x v="3"/>
    <x v="1"/>
    <x v="1"/>
    <n v="83997.79"/>
    <x v="1"/>
    <x v="1"/>
    <x v="2"/>
  </r>
  <r>
    <n v="15749123"/>
    <s v="Sokolova"/>
    <x v="1"/>
    <x v="1"/>
    <n v="45"/>
    <x v="0"/>
    <x v="3"/>
    <n v="157332.26"/>
    <x v="2"/>
    <x v="0"/>
    <n v="743"/>
    <x v="2"/>
    <x v="0"/>
    <x v="1"/>
    <n v="125424.42"/>
    <x v="1"/>
    <x v="0"/>
    <x v="1"/>
  </r>
  <r>
    <n v="15668943"/>
    <s v="Henderson"/>
    <x v="0"/>
    <x v="1"/>
    <n v="37"/>
    <x v="0"/>
    <x v="0"/>
    <n v="0"/>
    <x v="0"/>
    <x v="2"/>
    <n v="746"/>
    <x v="2"/>
    <x v="0"/>
    <x v="1"/>
    <n v="143194.04999999999"/>
    <x v="1"/>
    <x v="2"/>
    <x v="0"/>
  </r>
  <r>
    <n v="15577423"/>
    <s v="Mosley"/>
    <x v="2"/>
    <x v="0"/>
    <n v="39"/>
    <x v="0"/>
    <x v="8"/>
    <n v="124586.93"/>
    <x v="2"/>
    <x v="0"/>
    <n v="627"/>
    <x v="0"/>
    <x v="0"/>
    <x v="1"/>
    <n v="93132.61"/>
    <x v="0"/>
    <x v="0"/>
    <x v="2"/>
  </r>
  <r>
    <n v="15623102"/>
    <s v="Nnaemeka"/>
    <x v="1"/>
    <x v="1"/>
    <n v="38"/>
    <x v="0"/>
    <x v="5"/>
    <n v="116980.78"/>
    <x v="2"/>
    <x v="2"/>
    <n v="713"/>
    <x v="2"/>
    <x v="1"/>
    <x v="0"/>
    <n v="76038.38"/>
    <x v="1"/>
    <x v="1"/>
    <x v="1"/>
  </r>
  <r>
    <n v="15728012"/>
    <s v="Everett"/>
    <x v="1"/>
    <x v="0"/>
    <n v="40"/>
    <x v="0"/>
    <x v="6"/>
    <n v="128398.38"/>
    <x v="2"/>
    <x v="0"/>
    <n v="678"/>
    <x v="2"/>
    <x v="0"/>
    <x v="1"/>
    <n v="168658.3"/>
    <x v="1"/>
    <x v="2"/>
    <x v="2"/>
  </r>
  <r>
    <n v="15683363"/>
    <s v="Goddard"/>
    <x v="1"/>
    <x v="1"/>
    <n v="39"/>
    <x v="0"/>
    <x v="1"/>
    <n v="0"/>
    <x v="0"/>
    <x v="0"/>
    <n v="540"/>
    <x v="1"/>
    <x v="1"/>
    <x v="0"/>
    <n v="108419.41"/>
    <x v="1"/>
    <x v="0"/>
    <x v="0"/>
  </r>
  <r>
    <n v="15699335"/>
    <s v="Kuo"/>
    <x v="2"/>
    <x v="0"/>
    <n v="33"/>
    <x v="0"/>
    <x v="6"/>
    <n v="137657.25"/>
    <x v="2"/>
    <x v="2"/>
    <n v="615"/>
    <x v="0"/>
    <x v="0"/>
    <x v="0"/>
    <n v="171657.57"/>
    <x v="1"/>
    <x v="4"/>
    <x v="2"/>
  </r>
  <r>
    <n v="15574369"/>
    <s v="Bianchi"/>
    <x v="1"/>
    <x v="1"/>
    <n v="53"/>
    <x v="0"/>
    <x v="8"/>
    <n v="167259.44"/>
    <x v="2"/>
    <x v="0"/>
    <n v="415"/>
    <x v="4"/>
    <x v="0"/>
    <x v="0"/>
    <n v="22357.25"/>
    <x v="1"/>
    <x v="3"/>
    <x v="2"/>
  </r>
  <r>
    <n v="15703167"/>
    <s v="Rouse"/>
    <x v="0"/>
    <x v="0"/>
    <n v="45"/>
    <x v="0"/>
    <x v="2"/>
    <n v="0"/>
    <x v="0"/>
    <x v="2"/>
    <n v="628"/>
    <x v="0"/>
    <x v="0"/>
    <x v="1"/>
    <n v="193903.06"/>
    <x v="1"/>
    <x v="4"/>
    <x v="1"/>
  </r>
  <r>
    <n v="15754874"/>
    <s v="Nwoye"/>
    <x v="0"/>
    <x v="1"/>
    <n v="26"/>
    <x v="1"/>
    <x v="4"/>
    <n v="119009.57"/>
    <x v="2"/>
    <x v="0"/>
    <n v="700"/>
    <x v="2"/>
    <x v="0"/>
    <x v="1"/>
    <n v="141926.43"/>
    <x v="1"/>
    <x v="2"/>
    <x v="2"/>
  </r>
  <r>
    <n v="15723216"/>
    <s v="Greco"/>
    <x v="2"/>
    <x v="1"/>
    <n v="33"/>
    <x v="0"/>
    <x v="0"/>
    <n v="80002.33"/>
    <x v="1"/>
    <x v="0"/>
    <n v="623"/>
    <x v="0"/>
    <x v="0"/>
    <x v="0"/>
    <n v="104079.62"/>
    <x v="1"/>
    <x v="0"/>
    <x v="0"/>
  </r>
  <r>
    <n v="15725094"/>
    <s v="Fang"/>
    <x v="0"/>
    <x v="0"/>
    <n v="37"/>
    <x v="0"/>
    <x v="4"/>
    <n v="140211.88"/>
    <x v="2"/>
    <x v="0"/>
    <n v="623"/>
    <x v="0"/>
    <x v="0"/>
    <x v="0"/>
    <n v="93832.33"/>
    <x v="1"/>
    <x v="0"/>
    <x v="2"/>
  </r>
  <r>
    <n v="15647974"/>
    <s v="Chiemenam"/>
    <x v="0"/>
    <x v="0"/>
    <n v="44"/>
    <x v="0"/>
    <x v="6"/>
    <n v="118742.74"/>
    <x v="2"/>
    <x v="2"/>
    <n v="679"/>
    <x v="2"/>
    <x v="0"/>
    <x v="1"/>
    <n v="1568.91"/>
    <x v="1"/>
    <x v="3"/>
    <x v="2"/>
  </r>
  <r>
    <n v="15583371"/>
    <s v="Artemiev"/>
    <x v="1"/>
    <x v="1"/>
    <n v="37"/>
    <x v="0"/>
    <x v="1"/>
    <n v="138207.07999999999"/>
    <x v="2"/>
    <x v="0"/>
    <n v="632"/>
    <x v="0"/>
    <x v="0"/>
    <x v="1"/>
    <n v="60778.11"/>
    <x v="0"/>
    <x v="1"/>
    <x v="0"/>
  </r>
  <r>
    <n v="15772559"/>
    <s v="Burrows"/>
    <x v="0"/>
    <x v="0"/>
    <n v="47"/>
    <x v="0"/>
    <x v="7"/>
    <n v="148636.21"/>
    <x v="2"/>
    <x v="0"/>
    <n v="790"/>
    <x v="3"/>
    <x v="1"/>
    <x v="0"/>
    <n v="16119.96"/>
    <x v="0"/>
    <x v="3"/>
    <x v="3"/>
  </r>
  <r>
    <n v="15711251"/>
    <s v="Chizuoke"/>
    <x v="0"/>
    <x v="1"/>
    <n v="45"/>
    <x v="0"/>
    <x v="1"/>
    <n v="178827.79"/>
    <x v="2"/>
    <x v="0"/>
    <n v="514"/>
    <x v="1"/>
    <x v="0"/>
    <x v="1"/>
    <n v="60375.18"/>
    <x v="1"/>
    <x v="1"/>
    <x v="0"/>
  </r>
  <r>
    <n v="15719212"/>
    <s v="T'ien"/>
    <x v="0"/>
    <x v="1"/>
    <n v="33"/>
    <x v="0"/>
    <x v="8"/>
    <n v="83134.3"/>
    <x v="1"/>
    <x v="0"/>
    <n v="491"/>
    <x v="4"/>
    <x v="0"/>
    <x v="1"/>
    <n v="187946.55"/>
    <x v="1"/>
    <x v="4"/>
    <x v="2"/>
  </r>
  <r>
    <n v="15764927"/>
    <s v="Rogova"/>
    <x v="0"/>
    <x v="1"/>
    <n v="92"/>
    <x v="2"/>
    <x v="6"/>
    <n v="121513.31"/>
    <x v="2"/>
    <x v="0"/>
    <n v="753"/>
    <x v="2"/>
    <x v="1"/>
    <x v="0"/>
    <n v="195563.99"/>
    <x v="1"/>
    <x v="4"/>
    <x v="2"/>
  </r>
  <r>
    <n v="15731412"/>
    <s v="Trevisano"/>
    <x v="2"/>
    <x v="0"/>
    <n v="37"/>
    <x v="0"/>
    <x v="5"/>
    <n v="95900.04"/>
    <x v="1"/>
    <x v="0"/>
    <n v="693"/>
    <x v="2"/>
    <x v="0"/>
    <x v="0"/>
    <n v="38196.239999999998"/>
    <x v="1"/>
    <x v="3"/>
    <x v="1"/>
  </r>
  <r>
    <n v="15719170"/>
    <s v="Sagese"/>
    <x v="0"/>
    <x v="0"/>
    <n v="30"/>
    <x v="0"/>
    <x v="1"/>
    <n v="112543.42"/>
    <x v="2"/>
    <x v="0"/>
    <n v="679"/>
    <x v="2"/>
    <x v="0"/>
    <x v="0"/>
    <n v="179435.21"/>
    <x v="1"/>
    <x v="4"/>
    <x v="0"/>
  </r>
  <r>
    <n v="15596011"/>
    <s v="Artyomova"/>
    <x v="1"/>
    <x v="1"/>
    <n v="34"/>
    <x v="0"/>
    <x v="9"/>
    <n v="0"/>
    <x v="0"/>
    <x v="0"/>
    <n v="529"/>
    <x v="1"/>
    <x v="0"/>
    <x v="0"/>
    <n v="93208.22"/>
    <x v="1"/>
    <x v="0"/>
    <x v="3"/>
  </r>
  <r>
    <n v="15614834"/>
    <s v="Long"/>
    <x v="1"/>
    <x v="0"/>
    <n v="31"/>
    <x v="0"/>
    <x v="6"/>
    <n v="141751.82"/>
    <x v="2"/>
    <x v="0"/>
    <n v="619"/>
    <x v="0"/>
    <x v="1"/>
    <x v="0"/>
    <n v="61531.86"/>
    <x v="1"/>
    <x v="1"/>
    <x v="2"/>
  </r>
  <r>
    <n v="15600510"/>
    <s v="Hsueh"/>
    <x v="1"/>
    <x v="0"/>
    <n v="37"/>
    <x v="0"/>
    <x v="5"/>
    <n v="124140.57"/>
    <x v="2"/>
    <x v="2"/>
    <n v="680"/>
    <x v="2"/>
    <x v="0"/>
    <x v="1"/>
    <n v="92826.35"/>
    <x v="1"/>
    <x v="0"/>
    <x v="1"/>
  </r>
  <r>
    <n v="15625706"/>
    <s v="White"/>
    <x v="2"/>
    <x v="1"/>
    <n v="45"/>
    <x v="0"/>
    <x v="0"/>
    <n v="116546.59"/>
    <x v="2"/>
    <x v="2"/>
    <n v="693"/>
    <x v="2"/>
    <x v="1"/>
    <x v="1"/>
    <n v="23140.28"/>
    <x v="0"/>
    <x v="3"/>
    <x v="0"/>
  </r>
  <r>
    <n v="15781409"/>
    <s v="Lazarev"/>
    <x v="0"/>
    <x v="0"/>
    <n v="28"/>
    <x v="1"/>
    <x v="5"/>
    <n v="0"/>
    <x v="0"/>
    <x v="0"/>
    <n v="834"/>
    <x v="3"/>
    <x v="0"/>
    <x v="1"/>
    <n v="74287.53"/>
    <x v="1"/>
    <x v="1"/>
    <x v="1"/>
  </r>
  <r>
    <n v="15722583"/>
    <s v="Benjamin"/>
    <x v="1"/>
    <x v="0"/>
    <n v="29"/>
    <x v="1"/>
    <x v="5"/>
    <n v="157576.47"/>
    <x v="2"/>
    <x v="2"/>
    <n v="636"/>
    <x v="0"/>
    <x v="0"/>
    <x v="0"/>
    <n v="101102.39"/>
    <x v="1"/>
    <x v="0"/>
    <x v="1"/>
  </r>
  <r>
    <n v="15677243"/>
    <s v="Wan"/>
    <x v="1"/>
    <x v="1"/>
    <n v="43"/>
    <x v="0"/>
    <x v="8"/>
    <n v="0"/>
    <x v="0"/>
    <x v="2"/>
    <n v="538"/>
    <x v="1"/>
    <x v="0"/>
    <x v="1"/>
    <n v="126933.73"/>
    <x v="1"/>
    <x v="0"/>
    <x v="2"/>
  </r>
  <r>
    <n v="15815070"/>
    <s v="Romano"/>
    <x v="2"/>
    <x v="0"/>
    <n v="44"/>
    <x v="0"/>
    <x v="8"/>
    <n v="141428.99"/>
    <x v="2"/>
    <x v="2"/>
    <n v="566"/>
    <x v="1"/>
    <x v="1"/>
    <x v="1"/>
    <n v="68408.740000000005"/>
    <x v="1"/>
    <x v="1"/>
    <x v="2"/>
  </r>
  <r>
    <n v="15705899"/>
    <s v="Craig"/>
    <x v="1"/>
    <x v="1"/>
    <n v="35"/>
    <x v="0"/>
    <x v="10"/>
    <n v="127510.99"/>
    <x v="2"/>
    <x v="0"/>
    <n v="597"/>
    <x v="1"/>
    <x v="0"/>
    <x v="0"/>
    <n v="155356.34"/>
    <x v="1"/>
    <x v="2"/>
    <x v="0"/>
  </r>
  <r>
    <n v="15701522"/>
    <s v="Yermolayeva"/>
    <x v="0"/>
    <x v="0"/>
    <n v="29"/>
    <x v="1"/>
    <x v="9"/>
    <n v="0"/>
    <x v="0"/>
    <x v="2"/>
    <n v="711"/>
    <x v="2"/>
    <x v="1"/>
    <x v="0"/>
    <n v="3234.8"/>
    <x v="1"/>
    <x v="3"/>
    <x v="3"/>
  </r>
  <r>
    <n v="15755978"/>
    <s v="Tseng"/>
    <x v="0"/>
    <x v="1"/>
    <n v="31"/>
    <x v="0"/>
    <x v="7"/>
    <n v="0"/>
    <x v="0"/>
    <x v="2"/>
    <n v="606"/>
    <x v="0"/>
    <x v="0"/>
    <x v="1"/>
    <n v="195209.4"/>
    <x v="1"/>
    <x v="4"/>
    <x v="3"/>
  </r>
  <r>
    <n v="15722090"/>
    <s v="Tseng"/>
    <x v="1"/>
    <x v="1"/>
    <n v="51"/>
    <x v="0"/>
    <x v="5"/>
    <n v="81818.490000000005"/>
    <x v="1"/>
    <x v="0"/>
    <n v="615"/>
    <x v="0"/>
    <x v="0"/>
    <x v="0"/>
    <n v="169149.38"/>
    <x v="1"/>
    <x v="2"/>
    <x v="1"/>
  </r>
  <r>
    <n v="15783526"/>
    <s v="Le Hunte"/>
    <x v="0"/>
    <x v="1"/>
    <n v="36"/>
    <x v="0"/>
    <x v="1"/>
    <n v="100895.54"/>
    <x v="2"/>
    <x v="0"/>
    <n v="589"/>
    <x v="1"/>
    <x v="0"/>
    <x v="0"/>
    <n v="68075.14"/>
    <x v="1"/>
    <x v="1"/>
    <x v="0"/>
  </r>
  <r>
    <n v="15632125"/>
    <s v="Blake"/>
    <x v="2"/>
    <x v="1"/>
    <n v="45"/>
    <x v="0"/>
    <x v="8"/>
    <n v="63832.43"/>
    <x v="1"/>
    <x v="0"/>
    <n v="606"/>
    <x v="0"/>
    <x v="0"/>
    <x v="0"/>
    <n v="93707.8"/>
    <x v="1"/>
    <x v="0"/>
    <x v="2"/>
  </r>
  <r>
    <n v="15688395"/>
    <s v="Lane"/>
    <x v="0"/>
    <x v="1"/>
    <n v="29"/>
    <x v="1"/>
    <x v="4"/>
    <n v="0"/>
    <x v="0"/>
    <x v="2"/>
    <n v="582"/>
    <x v="1"/>
    <x v="1"/>
    <x v="1"/>
    <n v="156153.26999999999"/>
    <x v="1"/>
    <x v="2"/>
    <x v="2"/>
  </r>
  <r>
    <n v="15666975"/>
    <s v="Sparks"/>
    <x v="0"/>
    <x v="0"/>
    <n v="36"/>
    <x v="0"/>
    <x v="4"/>
    <n v="116085.06"/>
    <x v="2"/>
    <x v="0"/>
    <n v="710"/>
    <x v="2"/>
    <x v="0"/>
    <x v="1"/>
    <n v="58601.61"/>
    <x v="1"/>
    <x v="1"/>
    <x v="2"/>
  </r>
  <r>
    <n v="15682211"/>
    <s v="Tu"/>
    <x v="0"/>
    <x v="1"/>
    <n v="57"/>
    <x v="0"/>
    <x v="1"/>
    <n v="0"/>
    <x v="0"/>
    <x v="2"/>
    <n v="467"/>
    <x v="4"/>
    <x v="0"/>
    <x v="0"/>
    <n v="114448.77"/>
    <x v="1"/>
    <x v="0"/>
    <x v="0"/>
  </r>
  <r>
    <n v="15637411"/>
    <s v="Tochukwu"/>
    <x v="0"/>
    <x v="1"/>
    <n v="30"/>
    <x v="0"/>
    <x v="1"/>
    <n v="0"/>
    <x v="0"/>
    <x v="2"/>
    <n v="749"/>
    <x v="2"/>
    <x v="1"/>
    <x v="0"/>
    <n v="126551.65"/>
    <x v="1"/>
    <x v="0"/>
    <x v="0"/>
  </r>
  <r>
    <n v="15591512"/>
    <s v="Whittaker"/>
    <x v="2"/>
    <x v="0"/>
    <n v="33"/>
    <x v="0"/>
    <x v="0"/>
    <n v="115761.51"/>
    <x v="2"/>
    <x v="0"/>
    <n v="564"/>
    <x v="1"/>
    <x v="1"/>
    <x v="0"/>
    <n v="112350.21"/>
    <x v="0"/>
    <x v="0"/>
    <x v="0"/>
  </r>
  <r>
    <n v="15606855"/>
    <s v="Wang"/>
    <x v="1"/>
    <x v="1"/>
    <n v="26"/>
    <x v="1"/>
    <x v="5"/>
    <n v="0"/>
    <x v="0"/>
    <x v="2"/>
    <n v="730"/>
    <x v="2"/>
    <x v="0"/>
    <x v="0"/>
    <n v="185808.7"/>
    <x v="1"/>
    <x v="4"/>
    <x v="1"/>
  </r>
  <r>
    <n v="15763683"/>
    <s v="Northern"/>
    <x v="2"/>
    <x v="1"/>
    <n v="32"/>
    <x v="0"/>
    <x v="4"/>
    <n v="139626.01"/>
    <x v="2"/>
    <x v="0"/>
    <n v="678"/>
    <x v="2"/>
    <x v="0"/>
    <x v="0"/>
    <n v="118235.52"/>
    <x v="0"/>
    <x v="0"/>
    <x v="2"/>
  </r>
  <r>
    <n v="15641782"/>
    <s v="Humphries"/>
    <x v="0"/>
    <x v="0"/>
    <n v="31"/>
    <x v="0"/>
    <x v="3"/>
    <n v="0"/>
    <x v="0"/>
    <x v="0"/>
    <n v="540"/>
    <x v="1"/>
    <x v="1"/>
    <x v="0"/>
    <n v="183051.6"/>
    <x v="0"/>
    <x v="4"/>
    <x v="1"/>
  </r>
  <r>
    <n v="15677184"/>
    <s v="Cremonesi"/>
    <x v="0"/>
    <x v="0"/>
    <n v="35"/>
    <x v="0"/>
    <x v="5"/>
    <n v="115576.44"/>
    <x v="2"/>
    <x v="0"/>
    <n v="767"/>
    <x v="2"/>
    <x v="1"/>
    <x v="0"/>
    <n v="27922.45"/>
    <x v="1"/>
    <x v="3"/>
    <x v="1"/>
  </r>
  <r>
    <n v="15775042"/>
    <s v="Ku"/>
    <x v="0"/>
    <x v="0"/>
    <n v="23"/>
    <x v="1"/>
    <x v="4"/>
    <n v="0"/>
    <x v="0"/>
    <x v="2"/>
    <n v="615"/>
    <x v="0"/>
    <x v="0"/>
    <x v="1"/>
    <n v="196476.19"/>
    <x v="1"/>
    <x v="4"/>
    <x v="2"/>
  </r>
  <r>
    <n v="15616630"/>
    <s v="Tobenna"/>
    <x v="2"/>
    <x v="0"/>
    <n v="41"/>
    <x v="0"/>
    <x v="8"/>
    <n v="77647.600000000006"/>
    <x v="1"/>
    <x v="0"/>
    <n v="583"/>
    <x v="1"/>
    <x v="0"/>
    <x v="1"/>
    <n v="190429.52"/>
    <x v="1"/>
    <x v="4"/>
    <x v="2"/>
  </r>
  <r>
    <n v="15800233"/>
    <s v="Okwuadigbo"/>
    <x v="0"/>
    <x v="0"/>
    <n v="40"/>
    <x v="0"/>
    <x v="8"/>
    <n v="0"/>
    <x v="0"/>
    <x v="2"/>
    <n v="850"/>
    <x v="3"/>
    <x v="0"/>
    <x v="1"/>
    <n v="35034.15"/>
    <x v="1"/>
    <x v="3"/>
    <x v="2"/>
  </r>
  <r>
    <n v="15588419"/>
    <s v="Johnston"/>
    <x v="2"/>
    <x v="0"/>
    <n v="34"/>
    <x v="0"/>
    <x v="7"/>
    <n v="148962.46"/>
    <x v="2"/>
    <x v="0"/>
    <n v="651"/>
    <x v="0"/>
    <x v="0"/>
    <x v="1"/>
    <n v="66389.429999999993"/>
    <x v="0"/>
    <x v="1"/>
    <x v="3"/>
  </r>
  <r>
    <n v="15595557"/>
    <s v="Li"/>
    <x v="0"/>
    <x v="1"/>
    <n v="22"/>
    <x v="1"/>
    <x v="2"/>
    <n v="0"/>
    <x v="0"/>
    <x v="2"/>
    <n v="798"/>
    <x v="3"/>
    <x v="0"/>
    <x v="1"/>
    <n v="107615.43"/>
    <x v="1"/>
    <x v="0"/>
    <x v="1"/>
  </r>
  <r>
    <n v="15626143"/>
    <s v="Talbot"/>
    <x v="0"/>
    <x v="1"/>
    <n v="37"/>
    <x v="0"/>
    <x v="0"/>
    <n v="0"/>
    <x v="0"/>
    <x v="2"/>
    <n v="695"/>
    <x v="2"/>
    <x v="0"/>
    <x v="0"/>
    <n v="99692.65"/>
    <x v="1"/>
    <x v="0"/>
    <x v="0"/>
  </r>
  <r>
    <n v="15566030"/>
    <s v="Tu"/>
    <x v="2"/>
    <x v="1"/>
    <n v="41"/>
    <x v="0"/>
    <x v="8"/>
    <n v="80542.81"/>
    <x v="1"/>
    <x v="0"/>
    <n v="497"/>
    <x v="4"/>
    <x v="1"/>
    <x v="1"/>
    <n v="88729.22"/>
    <x v="0"/>
    <x v="1"/>
    <x v="2"/>
  </r>
  <r>
    <n v="15701412"/>
    <s v="T'ien"/>
    <x v="0"/>
    <x v="1"/>
    <n v="40"/>
    <x v="0"/>
    <x v="4"/>
    <n v="0"/>
    <x v="0"/>
    <x v="2"/>
    <n v="739"/>
    <x v="2"/>
    <x v="1"/>
    <x v="1"/>
    <n v="173321.65"/>
    <x v="1"/>
    <x v="4"/>
    <x v="2"/>
  </r>
  <r>
    <n v="15702464"/>
    <s v="Ross"/>
    <x v="0"/>
    <x v="0"/>
    <n v="34"/>
    <x v="0"/>
    <x v="4"/>
    <n v="0"/>
    <x v="0"/>
    <x v="2"/>
    <n v="549"/>
    <x v="1"/>
    <x v="1"/>
    <x v="1"/>
    <n v="139463.57"/>
    <x v="1"/>
    <x v="2"/>
    <x v="2"/>
  </r>
  <r>
    <n v="15573348"/>
    <s v="Maclean"/>
    <x v="0"/>
    <x v="1"/>
    <n v="35"/>
    <x v="0"/>
    <x v="9"/>
    <n v="102050.47"/>
    <x v="2"/>
    <x v="0"/>
    <n v="850"/>
    <x v="3"/>
    <x v="0"/>
    <x v="0"/>
    <n v="3769.71"/>
    <x v="1"/>
    <x v="3"/>
    <x v="3"/>
  </r>
  <r>
    <n v="15704160"/>
    <s v="Wan"/>
    <x v="1"/>
    <x v="1"/>
    <n v="49"/>
    <x v="0"/>
    <x v="8"/>
    <n v="0"/>
    <x v="0"/>
    <x v="0"/>
    <n v="648"/>
    <x v="0"/>
    <x v="0"/>
    <x v="1"/>
    <n v="149946.43"/>
    <x v="0"/>
    <x v="2"/>
    <x v="2"/>
  </r>
  <r>
    <n v="15693704"/>
    <s v="Tsou"/>
    <x v="0"/>
    <x v="0"/>
    <n v="24"/>
    <x v="1"/>
    <x v="5"/>
    <n v="114948.76"/>
    <x v="2"/>
    <x v="2"/>
    <n v="679"/>
    <x v="2"/>
    <x v="1"/>
    <x v="0"/>
    <n v="135768.25"/>
    <x v="1"/>
    <x v="2"/>
    <x v="1"/>
  </r>
  <r>
    <n v="15664752"/>
    <s v="Jack"/>
    <x v="2"/>
    <x v="1"/>
    <n v="39"/>
    <x v="0"/>
    <x v="2"/>
    <n v="136000.45000000001"/>
    <x v="2"/>
    <x v="2"/>
    <n v="606"/>
    <x v="0"/>
    <x v="0"/>
    <x v="1"/>
    <n v="31708.53"/>
    <x v="1"/>
    <x v="3"/>
    <x v="1"/>
  </r>
  <r>
    <n v="15628292"/>
    <s v="Lucchesi"/>
    <x v="0"/>
    <x v="1"/>
    <n v="32"/>
    <x v="0"/>
    <x v="4"/>
    <n v="156001.68"/>
    <x v="2"/>
    <x v="2"/>
    <n v="850"/>
    <x v="3"/>
    <x v="0"/>
    <x v="0"/>
    <n v="151677.31"/>
    <x v="1"/>
    <x v="2"/>
    <x v="2"/>
  </r>
  <r>
    <n v="15621195"/>
    <s v="Ch'eng"/>
    <x v="2"/>
    <x v="1"/>
    <n v="41"/>
    <x v="0"/>
    <x v="6"/>
    <n v="147974.16"/>
    <x v="2"/>
    <x v="2"/>
    <n v="619"/>
    <x v="0"/>
    <x v="0"/>
    <x v="1"/>
    <n v="170518.83"/>
    <x v="1"/>
    <x v="4"/>
    <x v="2"/>
  </r>
  <r>
    <n v="15668629"/>
    <s v="Saunders"/>
    <x v="1"/>
    <x v="1"/>
    <n v="44"/>
    <x v="0"/>
    <x v="0"/>
    <n v="0"/>
    <x v="0"/>
    <x v="2"/>
    <n v="719"/>
    <x v="2"/>
    <x v="0"/>
    <x v="1"/>
    <n v="196582.19"/>
    <x v="1"/>
    <x v="4"/>
    <x v="0"/>
  </r>
  <r>
    <n v="15635197"/>
    <s v="Glover"/>
    <x v="2"/>
    <x v="1"/>
    <n v="26"/>
    <x v="1"/>
    <x v="8"/>
    <n v="90402.77"/>
    <x v="1"/>
    <x v="0"/>
    <n v="640"/>
    <x v="0"/>
    <x v="0"/>
    <x v="0"/>
    <n v="3298.65"/>
    <x v="1"/>
    <x v="3"/>
    <x v="2"/>
  </r>
  <r>
    <n v="15592761"/>
    <s v="Tung"/>
    <x v="0"/>
    <x v="1"/>
    <n v="40"/>
    <x v="0"/>
    <x v="8"/>
    <n v="0"/>
    <x v="0"/>
    <x v="2"/>
    <n v="710"/>
    <x v="2"/>
    <x v="1"/>
    <x v="1"/>
    <n v="162878.96"/>
    <x v="1"/>
    <x v="2"/>
    <x v="2"/>
  </r>
  <r>
    <n v="15574283"/>
    <s v="Padovano"/>
    <x v="0"/>
    <x v="1"/>
    <n v="31"/>
    <x v="0"/>
    <x v="0"/>
    <n v="0"/>
    <x v="0"/>
    <x v="2"/>
    <n v="580"/>
    <x v="1"/>
    <x v="1"/>
    <x v="0"/>
    <n v="64014.239999999998"/>
    <x v="1"/>
    <x v="1"/>
    <x v="0"/>
  </r>
  <r>
    <n v="15598097"/>
    <s v="Johnstone"/>
    <x v="0"/>
    <x v="1"/>
    <n v="44"/>
    <x v="0"/>
    <x v="9"/>
    <n v="0"/>
    <x v="0"/>
    <x v="2"/>
    <n v="550"/>
    <x v="1"/>
    <x v="0"/>
    <x v="1"/>
    <n v="26257.01"/>
    <x v="1"/>
    <x v="3"/>
    <x v="3"/>
  </r>
  <r>
    <n v="15711352"/>
    <s v="Endrizzi"/>
    <x v="0"/>
    <x v="0"/>
    <n v="31"/>
    <x v="0"/>
    <x v="6"/>
    <n v="162701.65"/>
    <x v="2"/>
    <x v="2"/>
    <n v="841"/>
    <x v="3"/>
    <x v="0"/>
    <x v="0"/>
    <n v="126794.56"/>
    <x v="1"/>
    <x v="0"/>
    <x v="2"/>
  </r>
  <r>
    <n v="15620751"/>
    <s v="Secombe"/>
    <x v="0"/>
    <x v="1"/>
    <n v="34"/>
    <x v="0"/>
    <x v="0"/>
    <n v="0"/>
    <x v="0"/>
    <x v="2"/>
    <n v="760"/>
    <x v="2"/>
    <x v="0"/>
    <x v="1"/>
    <n v="164162.44"/>
    <x v="1"/>
    <x v="2"/>
    <x v="0"/>
  </r>
  <r>
    <n v="15656717"/>
    <s v="Elewechi"/>
    <x v="0"/>
    <x v="0"/>
    <n v="30"/>
    <x v="0"/>
    <x v="5"/>
    <n v="0"/>
    <x v="0"/>
    <x v="2"/>
    <n v="687"/>
    <x v="2"/>
    <x v="1"/>
    <x v="1"/>
    <n v="179206.92"/>
    <x v="1"/>
    <x v="4"/>
    <x v="1"/>
  </r>
  <r>
    <n v="15643121"/>
    <s v="Chu"/>
    <x v="2"/>
    <x v="0"/>
    <n v="35"/>
    <x v="0"/>
    <x v="8"/>
    <n v="82453.960000000006"/>
    <x v="1"/>
    <x v="2"/>
    <n v="753"/>
    <x v="2"/>
    <x v="1"/>
    <x v="1"/>
    <n v="18254.75"/>
    <x v="1"/>
    <x v="3"/>
    <x v="2"/>
  </r>
  <r>
    <n v="15723671"/>
    <s v="Lucciano"/>
    <x v="0"/>
    <x v="1"/>
    <n v="35"/>
    <x v="0"/>
    <x v="9"/>
    <n v="100107.99"/>
    <x v="2"/>
    <x v="0"/>
    <n v="661"/>
    <x v="2"/>
    <x v="0"/>
    <x v="1"/>
    <n v="83949.68"/>
    <x v="1"/>
    <x v="1"/>
    <x v="3"/>
  </r>
  <r>
    <n v="15752846"/>
    <s v="Pinto"/>
    <x v="0"/>
    <x v="1"/>
    <n v="28"/>
    <x v="1"/>
    <x v="3"/>
    <n v="0"/>
    <x v="0"/>
    <x v="2"/>
    <n v="699"/>
    <x v="2"/>
    <x v="0"/>
    <x v="0"/>
    <n v="22684.78"/>
    <x v="1"/>
    <x v="3"/>
    <x v="1"/>
  </r>
  <r>
    <n v="15640852"/>
    <s v="McGregor"/>
    <x v="2"/>
    <x v="0"/>
    <n v="39"/>
    <x v="0"/>
    <x v="8"/>
    <n v="83348.89"/>
    <x v="1"/>
    <x v="1"/>
    <n v="617"/>
    <x v="0"/>
    <x v="0"/>
    <x v="1"/>
    <n v="7953.62"/>
    <x v="0"/>
    <x v="3"/>
    <x v="2"/>
  </r>
  <r>
    <n v="15789313"/>
    <s v="Ugorji"/>
    <x v="2"/>
    <x v="0"/>
    <n v="44"/>
    <x v="0"/>
    <x v="4"/>
    <n v="96553.52"/>
    <x v="1"/>
    <x v="2"/>
    <n v="595"/>
    <x v="1"/>
    <x v="0"/>
    <x v="1"/>
    <n v="143952.24"/>
    <x v="0"/>
    <x v="2"/>
    <x v="2"/>
  </r>
  <r>
    <n v="15793688"/>
    <s v="Bancks"/>
    <x v="0"/>
    <x v="1"/>
    <n v="50"/>
    <x v="0"/>
    <x v="9"/>
    <n v="201009.64"/>
    <x v="2"/>
    <x v="0"/>
    <n v="669"/>
    <x v="2"/>
    <x v="0"/>
    <x v="1"/>
    <n v="158032.5"/>
    <x v="0"/>
    <x v="2"/>
    <x v="3"/>
  </r>
  <r>
    <n v="15770405"/>
    <s v="Warlow-Davies"/>
    <x v="0"/>
    <x v="0"/>
    <n v="27"/>
    <x v="1"/>
    <x v="8"/>
    <n v="125167.74"/>
    <x v="2"/>
    <x v="0"/>
    <n v="613"/>
    <x v="0"/>
    <x v="0"/>
    <x v="1"/>
    <n v="199104.52"/>
    <x v="1"/>
    <x v="4"/>
    <x v="2"/>
  </r>
  <r>
    <n v="15702561"/>
    <s v="Dale"/>
    <x v="0"/>
    <x v="1"/>
    <n v="32"/>
    <x v="0"/>
    <x v="9"/>
    <n v="0"/>
    <x v="0"/>
    <x v="0"/>
    <n v="782"/>
    <x v="3"/>
    <x v="0"/>
    <x v="0"/>
    <n v="87566.97"/>
    <x v="1"/>
    <x v="1"/>
    <x v="3"/>
  </r>
  <r>
    <n v="15625964"/>
    <s v="Buckley"/>
    <x v="0"/>
    <x v="0"/>
    <n v="43"/>
    <x v="0"/>
    <x v="8"/>
    <n v="153313.67000000001"/>
    <x v="2"/>
    <x v="0"/>
    <n v="582"/>
    <x v="1"/>
    <x v="1"/>
    <x v="1"/>
    <n v="170563.73"/>
    <x v="1"/>
    <x v="4"/>
    <x v="2"/>
  </r>
  <r>
    <n v="15761364"/>
    <s v="Nkemjika"/>
    <x v="0"/>
    <x v="1"/>
    <n v="30"/>
    <x v="0"/>
    <x v="9"/>
    <n v="0"/>
    <x v="0"/>
    <x v="2"/>
    <n v="679"/>
    <x v="2"/>
    <x v="0"/>
    <x v="1"/>
    <n v="157871.54999999999"/>
    <x v="1"/>
    <x v="2"/>
    <x v="3"/>
  </r>
  <r>
    <n v="15590286"/>
    <s v="Fairley"/>
    <x v="0"/>
    <x v="0"/>
    <n v="40"/>
    <x v="0"/>
    <x v="0"/>
    <n v="125879.29"/>
    <x v="2"/>
    <x v="0"/>
    <n v="611"/>
    <x v="0"/>
    <x v="0"/>
    <x v="1"/>
    <n v="93203.43"/>
    <x v="1"/>
    <x v="0"/>
    <x v="0"/>
  </r>
  <r>
    <n v="15587978"/>
    <s v="Boothby"/>
    <x v="2"/>
    <x v="0"/>
    <n v="37"/>
    <x v="0"/>
    <x v="5"/>
    <n v="170057.62"/>
    <x v="2"/>
    <x v="0"/>
    <n v="455"/>
    <x v="4"/>
    <x v="1"/>
    <x v="0"/>
    <n v="54398.559999999998"/>
    <x v="1"/>
    <x v="1"/>
    <x v="1"/>
  </r>
  <r>
    <n v="15773242"/>
    <s v="Chukwuhaenye"/>
    <x v="0"/>
    <x v="1"/>
    <n v="32"/>
    <x v="0"/>
    <x v="1"/>
    <n v="0"/>
    <x v="0"/>
    <x v="2"/>
    <n v="621"/>
    <x v="0"/>
    <x v="0"/>
    <x v="0"/>
    <n v="168779.47"/>
    <x v="1"/>
    <x v="2"/>
    <x v="0"/>
  </r>
  <r>
    <n v="15761053"/>
    <s v="Lock"/>
    <x v="2"/>
    <x v="1"/>
    <n v="48"/>
    <x v="0"/>
    <x v="0"/>
    <n v="131326.47"/>
    <x v="2"/>
    <x v="0"/>
    <n v="596"/>
    <x v="1"/>
    <x v="1"/>
    <x v="1"/>
    <n v="1140.02"/>
    <x v="0"/>
    <x v="3"/>
    <x v="0"/>
  </r>
  <r>
    <n v="15702095"/>
    <s v="Clarke"/>
    <x v="1"/>
    <x v="0"/>
    <n v="56"/>
    <x v="0"/>
    <x v="1"/>
    <n v="128472.8"/>
    <x v="2"/>
    <x v="0"/>
    <n v="585"/>
    <x v="1"/>
    <x v="0"/>
    <x v="1"/>
    <n v="186476.91"/>
    <x v="0"/>
    <x v="4"/>
    <x v="0"/>
  </r>
  <r>
    <n v="15764253"/>
    <s v="Ramsey"/>
    <x v="0"/>
    <x v="1"/>
    <n v="32"/>
    <x v="0"/>
    <x v="5"/>
    <n v="160485.16"/>
    <x v="2"/>
    <x v="0"/>
    <n v="742"/>
    <x v="2"/>
    <x v="0"/>
    <x v="1"/>
    <n v="29023.03"/>
    <x v="1"/>
    <x v="3"/>
    <x v="1"/>
  </r>
  <r>
    <n v="15700801"/>
    <s v="Eipper"/>
    <x v="2"/>
    <x v="1"/>
    <n v="42"/>
    <x v="0"/>
    <x v="5"/>
    <n v="84445.68"/>
    <x v="1"/>
    <x v="1"/>
    <n v="850"/>
    <x v="3"/>
    <x v="1"/>
    <x v="0"/>
    <n v="60021.34"/>
    <x v="0"/>
    <x v="1"/>
    <x v="1"/>
  </r>
  <r>
    <n v="15730590"/>
    <s v="Ko"/>
    <x v="2"/>
    <x v="0"/>
    <n v="40"/>
    <x v="0"/>
    <x v="1"/>
    <n v="115409.18"/>
    <x v="2"/>
    <x v="2"/>
    <n v="738"/>
    <x v="2"/>
    <x v="1"/>
    <x v="1"/>
    <n v="180456.8"/>
    <x v="1"/>
    <x v="4"/>
    <x v="0"/>
  </r>
  <r>
    <n v="15643916"/>
    <s v="Munro"/>
    <x v="1"/>
    <x v="1"/>
    <n v="46"/>
    <x v="0"/>
    <x v="2"/>
    <n v="62400.480000000003"/>
    <x v="1"/>
    <x v="0"/>
    <n v="619"/>
    <x v="0"/>
    <x v="0"/>
    <x v="0"/>
    <n v="132498.39000000001"/>
    <x v="0"/>
    <x v="2"/>
    <x v="1"/>
  </r>
  <r>
    <n v="15720636"/>
    <s v="McGregor"/>
    <x v="0"/>
    <x v="0"/>
    <n v="50"/>
    <x v="0"/>
    <x v="4"/>
    <n v="143054.56"/>
    <x v="2"/>
    <x v="0"/>
    <n v="628"/>
    <x v="0"/>
    <x v="1"/>
    <x v="0"/>
    <n v="109608.81"/>
    <x v="0"/>
    <x v="0"/>
    <x v="2"/>
  </r>
  <r>
    <n v="15795429"/>
    <s v="Henderson"/>
    <x v="0"/>
    <x v="1"/>
    <n v="24"/>
    <x v="1"/>
    <x v="3"/>
    <n v="133628.09"/>
    <x v="2"/>
    <x v="2"/>
    <n v="487"/>
    <x v="4"/>
    <x v="0"/>
    <x v="0"/>
    <n v="98570.01"/>
    <x v="1"/>
    <x v="0"/>
    <x v="1"/>
  </r>
  <r>
    <n v="15609254"/>
    <s v="Fernandez"/>
    <x v="1"/>
    <x v="0"/>
    <n v="41"/>
    <x v="0"/>
    <x v="9"/>
    <n v="107135.03999999999"/>
    <x v="2"/>
    <x v="2"/>
    <n v="513"/>
    <x v="1"/>
    <x v="0"/>
    <x v="0"/>
    <n v="160546.57999999999"/>
    <x v="1"/>
    <x v="2"/>
    <x v="3"/>
  </r>
  <r>
    <n v="15625141"/>
    <s v="Porter"/>
    <x v="1"/>
    <x v="1"/>
    <n v="26"/>
    <x v="1"/>
    <x v="3"/>
    <n v="0"/>
    <x v="0"/>
    <x v="2"/>
    <n v="563"/>
    <x v="1"/>
    <x v="1"/>
    <x v="1"/>
    <n v="6139.74"/>
    <x v="1"/>
    <x v="3"/>
    <x v="1"/>
  </r>
  <r>
    <n v="15810898"/>
    <s v="Pan"/>
    <x v="0"/>
    <x v="0"/>
    <n v="65"/>
    <x v="2"/>
    <x v="0"/>
    <n v="151659.51999999999"/>
    <x v="2"/>
    <x v="2"/>
    <n v="803"/>
    <x v="3"/>
    <x v="1"/>
    <x v="0"/>
    <n v="6930.17"/>
    <x v="1"/>
    <x v="3"/>
    <x v="0"/>
  </r>
  <r>
    <n v="15775797"/>
    <s v="Esposito"/>
    <x v="1"/>
    <x v="0"/>
    <n v="32"/>
    <x v="0"/>
    <x v="3"/>
    <n v="0"/>
    <x v="0"/>
    <x v="1"/>
    <n v="607"/>
    <x v="0"/>
    <x v="1"/>
    <x v="0"/>
    <n v="10674.62"/>
    <x v="1"/>
    <x v="3"/>
    <x v="1"/>
  </r>
  <r>
    <n v="15795246"/>
    <s v="Kaeppel"/>
    <x v="2"/>
    <x v="0"/>
    <n v="51"/>
    <x v="0"/>
    <x v="9"/>
    <n v="155903.82"/>
    <x v="2"/>
    <x v="2"/>
    <n v="628"/>
    <x v="0"/>
    <x v="0"/>
    <x v="0"/>
    <n v="71159.839999999997"/>
    <x v="1"/>
    <x v="1"/>
    <x v="3"/>
  </r>
  <r>
    <n v="15795275"/>
    <s v="Lamb"/>
    <x v="1"/>
    <x v="0"/>
    <n v="49"/>
    <x v="0"/>
    <x v="4"/>
    <n v="82940.25"/>
    <x v="1"/>
    <x v="2"/>
    <n v="521"/>
    <x v="1"/>
    <x v="1"/>
    <x v="1"/>
    <n v="62413.01"/>
    <x v="0"/>
    <x v="1"/>
    <x v="2"/>
  </r>
  <r>
    <n v="15571869"/>
    <s v="Lei"/>
    <x v="2"/>
    <x v="0"/>
    <n v="50"/>
    <x v="0"/>
    <x v="4"/>
    <n v="112650.89"/>
    <x v="2"/>
    <x v="0"/>
    <n v="669"/>
    <x v="2"/>
    <x v="1"/>
    <x v="1"/>
    <n v="166386.22"/>
    <x v="0"/>
    <x v="2"/>
    <x v="2"/>
  </r>
  <r>
    <n v="15694143"/>
    <s v="Conti"/>
    <x v="0"/>
    <x v="0"/>
    <n v="41"/>
    <x v="0"/>
    <x v="7"/>
    <n v="0"/>
    <x v="0"/>
    <x v="0"/>
    <n v="686"/>
    <x v="2"/>
    <x v="0"/>
    <x v="1"/>
    <n v="133086.45000000001"/>
    <x v="1"/>
    <x v="2"/>
    <x v="3"/>
  </r>
  <r>
    <n v="15748231"/>
    <s v="Hargreaves"/>
    <x v="2"/>
    <x v="1"/>
    <n v="35"/>
    <x v="0"/>
    <x v="4"/>
    <n v="95853.39"/>
    <x v="1"/>
    <x v="2"/>
    <n v="700"/>
    <x v="2"/>
    <x v="0"/>
    <x v="1"/>
    <n v="192933.37"/>
    <x v="1"/>
    <x v="4"/>
    <x v="2"/>
  </r>
  <r>
    <n v="15632185"/>
    <s v="Yermolayev"/>
    <x v="0"/>
    <x v="0"/>
    <n v="42"/>
    <x v="0"/>
    <x v="1"/>
    <n v="82228.67"/>
    <x v="1"/>
    <x v="2"/>
    <n v="663"/>
    <x v="2"/>
    <x v="0"/>
    <x v="1"/>
    <n v="71359.78"/>
    <x v="1"/>
    <x v="1"/>
    <x v="0"/>
  </r>
  <r>
    <n v="15806249"/>
    <s v="Kerr"/>
    <x v="1"/>
    <x v="0"/>
    <n v="31"/>
    <x v="0"/>
    <x v="4"/>
    <n v="0"/>
    <x v="0"/>
    <x v="2"/>
    <n v="671"/>
    <x v="2"/>
    <x v="1"/>
    <x v="0"/>
    <n v="79270.02"/>
    <x v="1"/>
    <x v="1"/>
    <x v="2"/>
  </r>
  <r>
    <n v="15743293"/>
    <s v="Waters"/>
    <x v="2"/>
    <x v="0"/>
    <n v="35"/>
    <x v="0"/>
    <x v="1"/>
    <n v="163700.78"/>
    <x v="2"/>
    <x v="1"/>
    <n v="651"/>
    <x v="0"/>
    <x v="0"/>
    <x v="0"/>
    <n v="29583.48"/>
    <x v="0"/>
    <x v="3"/>
    <x v="0"/>
  </r>
  <r>
    <n v="15598157"/>
    <s v="Onyeorulu"/>
    <x v="0"/>
    <x v="1"/>
    <n v="34"/>
    <x v="0"/>
    <x v="4"/>
    <n v="106328.08"/>
    <x v="2"/>
    <x v="0"/>
    <n v="728"/>
    <x v="2"/>
    <x v="0"/>
    <x v="1"/>
    <n v="88680.65"/>
    <x v="1"/>
    <x v="1"/>
    <x v="2"/>
  </r>
  <r>
    <n v="15700946"/>
    <s v="Kolesnikova"/>
    <x v="0"/>
    <x v="0"/>
    <n v="34"/>
    <x v="0"/>
    <x v="3"/>
    <n v="152992.91"/>
    <x v="2"/>
    <x v="0"/>
    <n v="574"/>
    <x v="1"/>
    <x v="0"/>
    <x v="0"/>
    <n v="134691.20000000001"/>
    <x v="1"/>
    <x v="2"/>
    <x v="1"/>
  </r>
  <r>
    <n v="15722692"/>
    <s v="Kazakova"/>
    <x v="0"/>
    <x v="1"/>
    <n v="38"/>
    <x v="0"/>
    <x v="6"/>
    <n v="116439.65"/>
    <x v="2"/>
    <x v="0"/>
    <n v="464"/>
    <x v="4"/>
    <x v="0"/>
    <x v="1"/>
    <n v="75574.48"/>
    <x v="1"/>
    <x v="1"/>
    <x v="2"/>
  </r>
  <r>
    <n v="15696506"/>
    <s v="MacDonald"/>
    <x v="1"/>
    <x v="1"/>
    <n v="27"/>
    <x v="1"/>
    <x v="9"/>
    <n v="101352.78"/>
    <x v="2"/>
    <x v="0"/>
    <n v="604"/>
    <x v="0"/>
    <x v="1"/>
    <x v="1"/>
    <n v="30252.3"/>
    <x v="1"/>
    <x v="3"/>
    <x v="3"/>
  </r>
  <r>
    <n v="15728823"/>
    <s v="Sharwood"/>
    <x v="1"/>
    <x v="0"/>
    <n v="37"/>
    <x v="0"/>
    <x v="7"/>
    <n v="0"/>
    <x v="0"/>
    <x v="2"/>
    <n v="836"/>
    <x v="3"/>
    <x v="0"/>
    <x v="1"/>
    <n v="111324.41"/>
    <x v="1"/>
    <x v="0"/>
    <x v="3"/>
  </r>
  <r>
    <n v="15808851"/>
    <s v="Bufkin"/>
    <x v="2"/>
    <x v="0"/>
    <n v="75"/>
    <x v="2"/>
    <x v="9"/>
    <n v="105609.17"/>
    <x v="2"/>
    <x v="0"/>
    <n v="511"/>
    <x v="1"/>
    <x v="1"/>
    <x v="0"/>
    <n v="105425.18"/>
    <x v="1"/>
    <x v="0"/>
    <x v="3"/>
  </r>
  <r>
    <n v="15675231"/>
    <s v="Nwankwo"/>
    <x v="0"/>
    <x v="0"/>
    <n v="45"/>
    <x v="0"/>
    <x v="2"/>
    <n v="0"/>
    <x v="0"/>
    <x v="2"/>
    <n v="518"/>
    <x v="1"/>
    <x v="0"/>
    <x v="0"/>
    <n v="36193.07"/>
    <x v="1"/>
    <x v="3"/>
    <x v="1"/>
  </r>
  <r>
    <n v="15732299"/>
    <s v="Boniwell"/>
    <x v="0"/>
    <x v="1"/>
    <n v="67"/>
    <x v="2"/>
    <x v="4"/>
    <n v="0"/>
    <x v="0"/>
    <x v="1"/>
    <n v="756"/>
    <x v="2"/>
    <x v="0"/>
    <x v="0"/>
    <n v="93081.87"/>
    <x v="1"/>
    <x v="0"/>
    <x v="2"/>
  </r>
  <r>
    <n v="15706269"/>
    <s v="Willis"/>
    <x v="0"/>
    <x v="0"/>
    <n v="47"/>
    <x v="0"/>
    <x v="2"/>
    <n v="103894.38"/>
    <x v="2"/>
    <x v="2"/>
    <n v="489"/>
    <x v="4"/>
    <x v="0"/>
    <x v="0"/>
    <n v="107625.46"/>
    <x v="1"/>
    <x v="0"/>
    <x v="1"/>
  </r>
  <r>
    <n v="15590078"/>
    <s v="Burns"/>
    <x v="1"/>
    <x v="1"/>
    <n v="27"/>
    <x v="1"/>
    <x v="9"/>
    <n v="139834.93"/>
    <x v="2"/>
    <x v="0"/>
    <n v="622"/>
    <x v="0"/>
    <x v="0"/>
    <x v="0"/>
    <n v="152733.89000000001"/>
    <x v="1"/>
    <x v="2"/>
    <x v="3"/>
  </r>
  <r>
    <n v="15776985"/>
    <s v="Kung"/>
    <x v="0"/>
    <x v="0"/>
    <n v="36"/>
    <x v="0"/>
    <x v="5"/>
    <n v="112518.71"/>
    <x v="2"/>
    <x v="2"/>
    <n v="652"/>
    <x v="0"/>
    <x v="1"/>
    <x v="0"/>
    <n v="110421.31"/>
    <x v="1"/>
    <x v="0"/>
    <x v="1"/>
  </r>
  <r>
    <n v="15756743"/>
    <s v="Howells"/>
    <x v="0"/>
    <x v="0"/>
    <n v="37"/>
    <x v="0"/>
    <x v="3"/>
    <n v="115895.42"/>
    <x v="2"/>
    <x v="0"/>
    <n v="625"/>
    <x v="0"/>
    <x v="0"/>
    <x v="1"/>
    <n v="48486.25"/>
    <x v="1"/>
    <x v="3"/>
    <x v="1"/>
  </r>
  <r>
    <n v="15782364"/>
    <s v="Bevan"/>
    <x v="1"/>
    <x v="0"/>
    <n v="39"/>
    <x v="0"/>
    <x v="6"/>
    <n v="146408.68"/>
    <x v="2"/>
    <x v="0"/>
    <n v="521"/>
    <x v="1"/>
    <x v="1"/>
    <x v="1"/>
    <n v="72993.67"/>
    <x v="1"/>
    <x v="1"/>
    <x v="2"/>
  </r>
  <r>
    <n v="15604093"/>
    <s v="Neitenstein"/>
    <x v="0"/>
    <x v="1"/>
    <n v="34"/>
    <x v="0"/>
    <x v="4"/>
    <n v="165363.31"/>
    <x v="2"/>
    <x v="2"/>
    <n v="546"/>
    <x v="1"/>
    <x v="0"/>
    <x v="0"/>
    <n v="25744.13"/>
    <x v="0"/>
    <x v="3"/>
    <x v="2"/>
  </r>
  <r>
    <n v="15749328"/>
    <s v="Johnson"/>
    <x v="0"/>
    <x v="0"/>
    <n v="45"/>
    <x v="0"/>
    <x v="1"/>
    <n v="0"/>
    <x v="0"/>
    <x v="2"/>
    <n v="697"/>
    <x v="2"/>
    <x v="0"/>
    <x v="1"/>
    <n v="46807.62"/>
    <x v="0"/>
    <x v="3"/>
    <x v="0"/>
  </r>
  <r>
    <n v="15656322"/>
    <s v="Sandover"/>
    <x v="2"/>
    <x v="1"/>
    <n v="33"/>
    <x v="0"/>
    <x v="6"/>
    <n v="71843.149999999994"/>
    <x v="1"/>
    <x v="0"/>
    <n v="571"/>
    <x v="1"/>
    <x v="0"/>
    <x v="1"/>
    <n v="26772.04"/>
    <x v="1"/>
    <x v="3"/>
    <x v="2"/>
  </r>
  <r>
    <n v="15685564"/>
    <s v="Nnamutaezinwa"/>
    <x v="1"/>
    <x v="1"/>
    <n v="35"/>
    <x v="0"/>
    <x v="8"/>
    <n v="105492.53"/>
    <x v="2"/>
    <x v="0"/>
    <n v="748"/>
    <x v="2"/>
    <x v="0"/>
    <x v="0"/>
    <n v="150057.20000000001"/>
    <x v="1"/>
    <x v="2"/>
    <x v="2"/>
  </r>
  <r>
    <n v="15785831"/>
    <s v="Sinclair"/>
    <x v="0"/>
    <x v="1"/>
    <n v="35"/>
    <x v="0"/>
    <x v="3"/>
    <n v="183027.25"/>
    <x v="2"/>
    <x v="0"/>
    <n v="591"/>
    <x v="1"/>
    <x v="0"/>
    <x v="0"/>
    <n v="56028.79"/>
    <x v="1"/>
    <x v="1"/>
    <x v="1"/>
  </r>
  <r>
    <n v="15796218"/>
    <s v="Wei"/>
    <x v="2"/>
    <x v="1"/>
    <n v="29"/>
    <x v="1"/>
    <x v="1"/>
    <n v="131968.57"/>
    <x v="2"/>
    <x v="2"/>
    <n v="814"/>
    <x v="3"/>
    <x v="0"/>
    <x v="0"/>
    <n v="147693.92000000001"/>
    <x v="1"/>
    <x v="2"/>
    <x v="0"/>
  </r>
  <r>
    <n v="15716218"/>
    <s v="Higgins"/>
    <x v="0"/>
    <x v="0"/>
    <n v="45"/>
    <x v="0"/>
    <x v="6"/>
    <n v="104118.5"/>
    <x v="2"/>
    <x v="0"/>
    <n v="709"/>
    <x v="2"/>
    <x v="1"/>
    <x v="0"/>
    <n v="174032"/>
    <x v="1"/>
    <x v="4"/>
    <x v="2"/>
  </r>
  <r>
    <n v="15572735"/>
    <s v="Chang"/>
    <x v="1"/>
    <x v="1"/>
    <n v="27"/>
    <x v="1"/>
    <x v="0"/>
    <n v="0"/>
    <x v="0"/>
    <x v="2"/>
    <n v="433"/>
    <x v="4"/>
    <x v="0"/>
    <x v="0"/>
    <n v="153698.65"/>
    <x v="1"/>
    <x v="2"/>
    <x v="0"/>
  </r>
  <r>
    <n v="15633840"/>
    <s v="Henderson"/>
    <x v="0"/>
    <x v="1"/>
    <n v="20"/>
    <x v="1"/>
    <x v="10"/>
    <n v="125023.1"/>
    <x v="2"/>
    <x v="2"/>
    <n v="781"/>
    <x v="3"/>
    <x v="0"/>
    <x v="0"/>
    <n v="108301.45"/>
    <x v="1"/>
    <x v="0"/>
    <x v="0"/>
  </r>
  <r>
    <n v="15608760"/>
    <s v="Cox"/>
    <x v="0"/>
    <x v="0"/>
    <n v="30"/>
    <x v="0"/>
    <x v="4"/>
    <n v="74323.199999999997"/>
    <x v="1"/>
    <x v="0"/>
    <n v="656"/>
    <x v="0"/>
    <x v="0"/>
    <x v="0"/>
    <n v="22929.08"/>
    <x v="1"/>
    <x v="3"/>
    <x v="2"/>
  </r>
  <r>
    <n v="15627848"/>
    <s v="Tsui"/>
    <x v="0"/>
    <x v="1"/>
    <n v="38"/>
    <x v="0"/>
    <x v="3"/>
    <n v="109346.13"/>
    <x v="2"/>
    <x v="2"/>
    <n v="683"/>
    <x v="2"/>
    <x v="0"/>
    <x v="1"/>
    <n v="102665.92"/>
    <x v="1"/>
    <x v="0"/>
    <x v="1"/>
  </r>
  <r>
    <n v="15792029"/>
    <s v="Lee"/>
    <x v="0"/>
    <x v="1"/>
    <n v="32"/>
    <x v="0"/>
    <x v="5"/>
    <n v="0"/>
    <x v="0"/>
    <x v="2"/>
    <n v="620"/>
    <x v="0"/>
    <x v="0"/>
    <x v="1"/>
    <n v="56139.09"/>
    <x v="1"/>
    <x v="1"/>
    <x v="1"/>
  </r>
  <r>
    <n v="15617331"/>
    <s v="Sergeyeva"/>
    <x v="2"/>
    <x v="0"/>
    <n v="39"/>
    <x v="0"/>
    <x v="6"/>
    <n v="109698.41"/>
    <x v="2"/>
    <x v="0"/>
    <n v="637"/>
    <x v="0"/>
    <x v="0"/>
    <x v="0"/>
    <n v="88391.29"/>
    <x v="0"/>
    <x v="1"/>
    <x v="2"/>
  </r>
  <r>
    <n v="15651740"/>
    <s v="Napolitani"/>
    <x v="1"/>
    <x v="0"/>
    <n v="30"/>
    <x v="0"/>
    <x v="8"/>
    <n v="0"/>
    <x v="0"/>
    <x v="2"/>
    <n v="525"/>
    <x v="1"/>
    <x v="1"/>
    <x v="0"/>
    <n v="149195.44"/>
    <x v="1"/>
    <x v="2"/>
    <x v="2"/>
  </r>
  <r>
    <n v="15636407"/>
    <s v="Beatham"/>
    <x v="2"/>
    <x v="0"/>
    <n v="34"/>
    <x v="0"/>
    <x v="8"/>
    <n v="127758.09"/>
    <x v="2"/>
    <x v="0"/>
    <n v="793"/>
    <x v="3"/>
    <x v="0"/>
    <x v="1"/>
    <n v="143357.03"/>
    <x v="1"/>
    <x v="2"/>
    <x v="2"/>
  </r>
  <r>
    <n v="15607526"/>
    <s v="Lu"/>
    <x v="2"/>
    <x v="1"/>
    <n v="50"/>
    <x v="0"/>
    <x v="1"/>
    <n v="102645.48"/>
    <x v="2"/>
    <x v="0"/>
    <n v="638"/>
    <x v="0"/>
    <x v="0"/>
    <x v="1"/>
    <n v="168359.98"/>
    <x v="0"/>
    <x v="2"/>
    <x v="0"/>
  </r>
  <r>
    <n v="15632576"/>
    <s v="Yashina"/>
    <x v="0"/>
    <x v="1"/>
    <n v="31"/>
    <x v="0"/>
    <x v="4"/>
    <n v="93249.4"/>
    <x v="1"/>
    <x v="0"/>
    <n v="520"/>
    <x v="1"/>
    <x v="0"/>
    <x v="1"/>
    <n v="77335.75"/>
    <x v="1"/>
    <x v="1"/>
    <x v="2"/>
  </r>
  <r>
    <n v="15581505"/>
    <s v="Bales"/>
    <x v="0"/>
    <x v="1"/>
    <n v="35"/>
    <x v="0"/>
    <x v="8"/>
    <n v="0"/>
    <x v="0"/>
    <x v="2"/>
    <n v="641"/>
    <x v="0"/>
    <x v="0"/>
    <x v="1"/>
    <n v="93148.93"/>
    <x v="1"/>
    <x v="0"/>
    <x v="2"/>
  </r>
  <r>
    <n v="15612207"/>
    <s v="Hill"/>
    <x v="2"/>
    <x v="0"/>
    <n v="51"/>
    <x v="0"/>
    <x v="1"/>
    <n v="87779.83"/>
    <x v="1"/>
    <x v="0"/>
    <n v="840"/>
    <x v="3"/>
    <x v="1"/>
    <x v="0"/>
    <n v="36687.11"/>
    <x v="0"/>
    <x v="3"/>
    <x v="0"/>
  </r>
  <r>
    <n v="15707242"/>
    <s v="Ibeamaka"/>
    <x v="1"/>
    <x v="1"/>
    <n v="40"/>
    <x v="0"/>
    <x v="8"/>
    <n v="0"/>
    <x v="0"/>
    <x v="2"/>
    <n v="504"/>
    <x v="1"/>
    <x v="1"/>
    <x v="1"/>
    <n v="146703.35999999999"/>
    <x v="1"/>
    <x v="2"/>
    <x v="2"/>
  </r>
  <r>
    <n v="15721937"/>
    <s v="Romilly"/>
    <x v="0"/>
    <x v="1"/>
    <n v="38"/>
    <x v="0"/>
    <x v="10"/>
    <n v="138131.34"/>
    <x v="2"/>
    <x v="0"/>
    <n v="686"/>
    <x v="2"/>
    <x v="1"/>
    <x v="0"/>
    <n v="115927.85"/>
    <x v="1"/>
    <x v="0"/>
    <x v="0"/>
  </r>
  <r>
    <n v="15773852"/>
    <s v="Hayes"/>
    <x v="2"/>
    <x v="1"/>
    <n v="38"/>
    <x v="0"/>
    <x v="4"/>
    <n v="70362.52"/>
    <x v="1"/>
    <x v="2"/>
    <n v="533"/>
    <x v="1"/>
    <x v="0"/>
    <x v="0"/>
    <n v="104189.46"/>
    <x v="1"/>
    <x v="0"/>
    <x v="2"/>
  </r>
  <r>
    <n v="15719778"/>
    <s v="Chiu"/>
    <x v="0"/>
    <x v="0"/>
    <n v="32"/>
    <x v="0"/>
    <x v="1"/>
    <n v="0"/>
    <x v="0"/>
    <x v="2"/>
    <n v="577"/>
    <x v="1"/>
    <x v="0"/>
    <x v="1"/>
    <n v="9902.39"/>
    <x v="1"/>
    <x v="3"/>
    <x v="0"/>
  </r>
  <r>
    <n v="15650538"/>
    <s v="Sun"/>
    <x v="2"/>
    <x v="0"/>
    <n v="48"/>
    <x v="0"/>
    <x v="3"/>
    <n v="168286.58"/>
    <x v="2"/>
    <x v="0"/>
    <n v="445"/>
    <x v="4"/>
    <x v="0"/>
    <x v="1"/>
    <n v="16645.77"/>
    <x v="0"/>
    <x v="3"/>
    <x v="1"/>
  </r>
  <r>
    <n v="15797475"/>
    <s v="Brennan"/>
    <x v="0"/>
    <x v="1"/>
    <n v="44"/>
    <x v="0"/>
    <x v="6"/>
    <n v="86102.27"/>
    <x v="1"/>
    <x v="0"/>
    <n v="720"/>
    <x v="2"/>
    <x v="0"/>
    <x v="1"/>
    <n v="180134.88"/>
    <x v="0"/>
    <x v="4"/>
    <x v="2"/>
  </r>
  <r>
    <n v="15780359"/>
    <s v="Storey"/>
    <x v="2"/>
    <x v="1"/>
    <n v="25"/>
    <x v="1"/>
    <x v="4"/>
    <n v="115142.9"/>
    <x v="2"/>
    <x v="0"/>
    <n v="643"/>
    <x v="0"/>
    <x v="0"/>
    <x v="0"/>
    <n v="148098.95000000001"/>
    <x v="1"/>
    <x v="2"/>
    <x v="2"/>
  </r>
  <r>
    <n v="15737104"/>
    <s v="Lawson"/>
    <x v="2"/>
    <x v="0"/>
    <n v="47"/>
    <x v="0"/>
    <x v="10"/>
    <n v="126597.89"/>
    <x v="2"/>
    <x v="2"/>
    <n v="652"/>
    <x v="0"/>
    <x v="0"/>
    <x v="0"/>
    <n v="38798.79"/>
    <x v="0"/>
    <x v="3"/>
    <x v="0"/>
  </r>
  <r>
    <n v="15789936"/>
    <s v="T'ao"/>
    <x v="0"/>
    <x v="0"/>
    <n v="33"/>
    <x v="0"/>
    <x v="0"/>
    <n v="0"/>
    <x v="0"/>
    <x v="2"/>
    <n v="663"/>
    <x v="2"/>
    <x v="0"/>
    <x v="1"/>
    <n v="153295"/>
    <x v="1"/>
    <x v="2"/>
    <x v="0"/>
  </r>
  <r>
    <n v="15709523"/>
    <s v="Yao"/>
    <x v="2"/>
    <x v="0"/>
    <n v="30"/>
    <x v="0"/>
    <x v="10"/>
    <n v="157989.21"/>
    <x v="2"/>
    <x v="2"/>
    <n v="525"/>
    <x v="1"/>
    <x v="0"/>
    <x v="0"/>
    <n v="100687.67"/>
    <x v="1"/>
    <x v="0"/>
    <x v="0"/>
  </r>
  <r>
    <n v="15593425"/>
    <s v="Bracewell"/>
    <x v="1"/>
    <x v="0"/>
    <n v="54"/>
    <x v="0"/>
    <x v="1"/>
    <n v="187997.15"/>
    <x v="2"/>
    <x v="0"/>
    <n v="662"/>
    <x v="2"/>
    <x v="1"/>
    <x v="1"/>
    <n v="111442.71"/>
    <x v="0"/>
    <x v="0"/>
    <x v="0"/>
  </r>
  <r>
    <n v="15776725"/>
    <s v="Kerr"/>
    <x v="2"/>
    <x v="1"/>
    <n v="54"/>
    <x v="0"/>
    <x v="2"/>
    <n v="172192.49"/>
    <x v="2"/>
    <x v="0"/>
    <n v="724"/>
    <x v="2"/>
    <x v="0"/>
    <x v="0"/>
    <n v="136902.01"/>
    <x v="1"/>
    <x v="2"/>
    <x v="1"/>
  </r>
  <r>
    <n v="15604706"/>
    <s v="Blake"/>
    <x v="2"/>
    <x v="1"/>
    <n v="38"/>
    <x v="0"/>
    <x v="1"/>
    <n v="133105.47"/>
    <x v="2"/>
    <x v="0"/>
    <n v="581"/>
    <x v="1"/>
    <x v="0"/>
    <x v="1"/>
    <n v="105732.9"/>
    <x v="0"/>
    <x v="0"/>
    <x v="0"/>
  </r>
  <r>
    <n v="15790958"/>
    <s v="Sanders"/>
    <x v="1"/>
    <x v="1"/>
    <n v="38"/>
    <x v="0"/>
    <x v="4"/>
    <n v="0"/>
    <x v="0"/>
    <x v="2"/>
    <n v="685"/>
    <x v="2"/>
    <x v="0"/>
    <x v="0"/>
    <n v="35884.910000000003"/>
    <x v="1"/>
    <x v="3"/>
    <x v="2"/>
  </r>
  <r>
    <n v="15747534"/>
    <s v="Torkelson"/>
    <x v="0"/>
    <x v="1"/>
    <n v="46"/>
    <x v="0"/>
    <x v="7"/>
    <n v="0"/>
    <x v="0"/>
    <x v="0"/>
    <n v="595"/>
    <x v="1"/>
    <x v="0"/>
    <x v="1"/>
    <n v="73489.149999999994"/>
    <x v="0"/>
    <x v="1"/>
    <x v="3"/>
  </r>
  <r>
    <n v="15574237"/>
    <s v="Hsueh"/>
    <x v="0"/>
    <x v="0"/>
    <n v="21"/>
    <x v="1"/>
    <x v="2"/>
    <n v="0"/>
    <x v="0"/>
    <x v="2"/>
    <n v="588"/>
    <x v="1"/>
    <x v="0"/>
    <x v="0"/>
    <n v="110114.19"/>
    <x v="1"/>
    <x v="0"/>
    <x v="1"/>
  </r>
  <r>
    <n v="15690332"/>
    <s v="Wang"/>
    <x v="2"/>
    <x v="1"/>
    <n v="35"/>
    <x v="0"/>
    <x v="6"/>
    <n v="192407.97"/>
    <x v="2"/>
    <x v="0"/>
    <n v="647"/>
    <x v="0"/>
    <x v="0"/>
    <x v="0"/>
    <n v="40145.279999999999"/>
    <x v="1"/>
    <x v="3"/>
    <x v="2"/>
  </r>
  <r>
    <n v="15661290"/>
    <s v="Hightower"/>
    <x v="2"/>
    <x v="0"/>
    <n v="38"/>
    <x v="0"/>
    <x v="9"/>
    <n v="107199.75"/>
    <x v="2"/>
    <x v="0"/>
    <n v="785"/>
    <x v="3"/>
    <x v="1"/>
    <x v="1"/>
    <n v="146398.51"/>
    <x v="1"/>
    <x v="2"/>
    <x v="3"/>
  </r>
  <r>
    <n v="15651883"/>
    <s v="Genovesi"/>
    <x v="2"/>
    <x v="0"/>
    <n v="55"/>
    <x v="0"/>
    <x v="5"/>
    <n v="115796.7"/>
    <x v="2"/>
    <x v="0"/>
    <n v="794"/>
    <x v="3"/>
    <x v="0"/>
    <x v="1"/>
    <n v="160526.35999999999"/>
    <x v="0"/>
    <x v="2"/>
    <x v="1"/>
  </r>
  <r>
    <n v="15808905"/>
    <s v="Levan"/>
    <x v="0"/>
    <x v="1"/>
    <n v="37"/>
    <x v="0"/>
    <x v="8"/>
    <n v="164858.18"/>
    <x v="2"/>
    <x v="0"/>
    <n v="823"/>
    <x v="3"/>
    <x v="0"/>
    <x v="0"/>
    <n v="173516.71"/>
    <x v="1"/>
    <x v="4"/>
    <x v="2"/>
  </r>
  <r>
    <n v="15715532"/>
    <s v="Lai"/>
    <x v="2"/>
    <x v="1"/>
    <n v="38"/>
    <x v="0"/>
    <x v="4"/>
    <n v="117633.28"/>
    <x v="2"/>
    <x v="0"/>
    <n v="687"/>
    <x v="2"/>
    <x v="1"/>
    <x v="0"/>
    <n v="88396.6"/>
    <x v="1"/>
    <x v="1"/>
    <x v="2"/>
  </r>
  <r>
    <n v="15786078"/>
    <s v="Loginov"/>
    <x v="0"/>
    <x v="0"/>
    <n v="28"/>
    <x v="1"/>
    <x v="9"/>
    <n v="0"/>
    <x v="0"/>
    <x v="2"/>
    <n v="850"/>
    <x v="3"/>
    <x v="0"/>
    <x v="1"/>
    <n v="185821.41"/>
    <x v="1"/>
    <x v="4"/>
    <x v="3"/>
  </r>
  <r>
    <n v="15652401"/>
    <s v="Lafleur"/>
    <x v="0"/>
    <x v="0"/>
    <n v="36"/>
    <x v="0"/>
    <x v="3"/>
    <n v="0"/>
    <x v="0"/>
    <x v="2"/>
    <n v="496"/>
    <x v="4"/>
    <x v="1"/>
    <x v="1"/>
    <n v="108098.28"/>
    <x v="1"/>
    <x v="0"/>
    <x v="1"/>
  </r>
  <r>
    <n v="15673074"/>
    <s v="Obidimkpa"/>
    <x v="2"/>
    <x v="0"/>
    <n v="30"/>
    <x v="0"/>
    <x v="5"/>
    <n v="126663.51"/>
    <x v="2"/>
    <x v="0"/>
    <n v="527"/>
    <x v="1"/>
    <x v="0"/>
    <x v="0"/>
    <n v="162267.91"/>
    <x v="1"/>
    <x v="2"/>
    <x v="1"/>
  </r>
  <r>
    <n v="15598744"/>
    <s v="Ch'ang"/>
    <x v="2"/>
    <x v="0"/>
    <n v="71"/>
    <x v="2"/>
    <x v="5"/>
    <n v="140273.47"/>
    <x v="2"/>
    <x v="0"/>
    <n v="576"/>
    <x v="1"/>
    <x v="0"/>
    <x v="0"/>
    <n v="193135.25"/>
    <x v="0"/>
    <x v="4"/>
    <x v="1"/>
  </r>
  <r>
    <n v="15785975"/>
    <s v="Mason"/>
    <x v="1"/>
    <x v="0"/>
    <n v="60"/>
    <x v="2"/>
    <x v="3"/>
    <n v="0"/>
    <x v="0"/>
    <x v="2"/>
    <n v="525"/>
    <x v="1"/>
    <x v="1"/>
    <x v="0"/>
    <n v="168034.9"/>
    <x v="1"/>
    <x v="2"/>
    <x v="1"/>
  </r>
  <r>
    <n v="15613180"/>
    <s v="Miranda"/>
    <x v="2"/>
    <x v="1"/>
    <n v="21"/>
    <x v="1"/>
    <x v="2"/>
    <n v="153344.72"/>
    <x v="2"/>
    <x v="0"/>
    <n v="727"/>
    <x v="2"/>
    <x v="0"/>
    <x v="0"/>
    <n v="163295.87"/>
    <x v="1"/>
    <x v="2"/>
    <x v="1"/>
  </r>
  <r>
    <n v="15584229"/>
    <s v="Simon"/>
    <x v="2"/>
    <x v="0"/>
    <n v="23"/>
    <x v="1"/>
    <x v="9"/>
    <n v="123943.18"/>
    <x v="2"/>
    <x v="0"/>
    <n v="671"/>
    <x v="2"/>
    <x v="0"/>
    <x v="0"/>
    <n v="159553.26999999999"/>
    <x v="1"/>
    <x v="2"/>
    <x v="3"/>
  </r>
  <r>
    <n v="15773804"/>
    <s v="Golubeva"/>
    <x v="0"/>
    <x v="1"/>
    <n v="39"/>
    <x v="0"/>
    <x v="8"/>
    <n v="0"/>
    <x v="0"/>
    <x v="0"/>
    <n v="625"/>
    <x v="0"/>
    <x v="0"/>
    <x v="1"/>
    <n v="99800.87"/>
    <x v="1"/>
    <x v="0"/>
    <x v="2"/>
  </r>
  <r>
    <n v="15699515"/>
    <s v="Manfrin"/>
    <x v="2"/>
    <x v="1"/>
    <n v="33"/>
    <x v="0"/>
    <x v="3"/>
    <n v="98630.31"/>
    <x v="1"/>
    <x v="2"/>
    <n v="643"/>
    <x v="0"/>
    <x v="0"/>
    <x v="0"/>
    <n v="40250.82"/>
    <x v="1"/>
    <x v="3"/>
    <x v="1"/>
  </r>
  <r>
    <n v="15705313"/>
    <s v="Stange"/>
    <x v="0"/>
    <x v="0"/>
    <n v="33"/>
    <x v="0"/>
    <x v="0"/>
    <n v="58036.33"/>
    <x v="1"/>
    <x v="0"/>
    <n v="707"/>
    <x v="2"/>
    <x v="0"/>
    <x v="0"/>
    <n v="83335.78"/>
    <x v="1"/>
    <x v="1"/>
    <x v="0"/>
  </r>
  <r>
    <n v="15693817"/>
    <s v="Ferrari"/>
    <x v="1"/>
    <x v="1"/>
    <n v="28"/>
    <x v="1"/>
    <x v="8"/>
    <n v="0"/>
    <x v="0"/>
    <x v="2"/>
    <n v="539"/>
    <x v="1"/>
    <x v="0"/>
    <x v="1"/>
    <n v="48382.400000000001"/>
    <x v="1"/>
    <x v="3"/>
    <x v="2"/>
  </r>
  <r>
    <n v="15673790"/>
    <s v="Taylor"/>
    <x v="2"/>
    <x v="1"/>
    <n v="45"/>
    <x v="0"/>
    <x v="3"/>
    <n v="109200.74"/>
    <x v="2"/>
    <x v="2"/>
    <n v="498"/>
    <x v="4"/>
    <x v="1"/>
    <x v="0"/>
    <n v="165990.44"/>
    <x v="1"/>
    <x v="2"/>
    <x v="1"/>
  </r>
  <r>
    <n v="15674868"/>
    <s v="Wei"/>
    <x v="1"/>
    <x v="0"/>
    <n v="30"/>
    <x v="0"/>
    <x v="10"/>
    <n v="0"/>
    <x v="0"/>
    <x v="2"/>
    <n v="696"/>
    <x v="2"/>
    <x v="0"/>
    <x v="0"/>
    <n v="9002.7999999999993"/>
    <x v="1"/>
    <x v="3"/>
    <x v="0"/>
  </r>
  <r>
    <n v="15692110"/>
    <s v="Ch'eng"/>
    <x v="0"/>
    <x v="0"/>
    <n v="33"/>
    <x v="0"/>
    <x v="3"/>
    <n v="0"/>
    <x v="0"/>
    <x v="0"/>
    <n v="758"/>
    <x v="2"/>
    <x v="0"/>
    <x v="1"/>
    <n v="188156.34"/>
    <x v="1"/>
    <x v="4"/>
    <x v="1"/>
  </r>
  <r>
    <n v="15645904"/>
    <s v="Parsons"/>
    <x v="0"/>
    <x v="0"/>
    <n v="33"/>
    <x v="0"/>
    <x v="5"/>
    <n v="0"/>
    <x v="0"/>
    <x v="2"/>
    <n v="685"/>
    <x v="2"/>
    <x v="1"/>
    <x v="0"/>
    <n v="186785.01"/>
    <x v="1"/>
    <x v="4"/>
    <x v="1"/>
  </r>
  <r>
    <n v="15581332"/>
    <s v="Pan"/>
    <x v="2"/>
    <x v="0"/>
    <n v="30"/>
    <x v="0"/>
    <x v="1"/>
    <n v="83173.98"/>
    <x v="1"/>
    <x v="2"/>
    <n v="655"/>
    <x v="0"/>
    <x v="0"/>
    <x v="0"/>
    <n v="184259.6"/>
    <x v="1"/>
    <x v="4"/>
    <x v="0"/>
  </r>
  <r>
    <n v="15808544"/>
    <s v="Cameron"/>
    <x v="0"/>
    <x v="0"/>
    <n v="40"/>
    <x v="0"/>
    <x v="6"/>
    <n v="0"/>
    <x v="0"/>
    <x v="0"/>
    <n v="747"/>
    <x v="2"/>
    <x v="1"/>
    <x v="1"/>
    <n v="57817.84"/>
    <x v="0"/>
    <x v="1"/>
    <x v="2"/>
  </r>
  <r>
    <n v="15734948"/>
    <s v="Igwebuike"/>
    <x v="1"/>
    <x v="1"/>
    <n v="24"/>
    <x v="1"/>
    <x v="3"/>
    <n v="0"/>
    <x v="0"/>
    <x v="2"/>
    <n v="601"/>
    <x v="0"/>
    <x v="1"/>
    <x v="1"/>
    <n v="144660.42000000001"/>
    <x v="1"/>
    <x v="2"/>
    <x v="1"/>
  </r>
  <r>
    <n v="15654531"/>
    <s v="Tuan"/>
    <x v="0"/>
    <x v="1"/>
    <n v="22"/>
    <x v="1"/>
    <x v="8"/>
    <n v="82559.42"/>
    <x v="1"/>
    <x v="2"/>
    <n v="477"/>
    <x v="4"/>
    <x v="1"/>
    <x v="1"/>
    <n v="163112.9"/>
    <x v="0"/>
    <x v="2"/>
    <x v="2"/>
  </r>
  <r>
    <n v="15637774"/>
    <s v="Fraser"/>
    <x v="0"/>
    <x v="1"/>
    <n v="32"/>
    <x v="0"/>
    <x v="8"/>
    <n v="73494.210000000006"/>
    <x v="1"/>
    <x v="0"/>
    <n v="558"/>
    <x v="1"/>
    <x v="1"/>
    <x v="1"/>
    <n v="136301.1"/>
    <x v="1"/>
    <x v="2"/>
    <x v="2"/>
  </r>
  <r>
    <n v="15677141"/>
    <s v="Turnbull"/>
    <x v="1"/>
    <x v="1"/>
    <n v="29"/>
    <x v="1"/>
    <x v="0"/>
    <n v="132450.23999999999"/>
    <x v="2"/>
    <x v="0"/>
    <n v="586"/>
    <x v="1"/>
    <x v="0"/>
    <x v="0"/>
    <n v="36176.629999999997"/>
    <x v="1"/>
    <x v="3"/>
    <x v="0"/>
  </r>
  <r>
    <n v="15739578"/>
    <s v="Chiazagomekpere"/>
    <x v="0"/>
    <x v="1"/>
    <n v="49"/>
    <x v="0"/>
    <x v="5"/>
    <n v="128663.9"/>
    <x v="2"/>
    <x v="0"/>
    <n v="850"/>
    <x v="3"/>
    <x v="0"/>
    <x v="1"/>
    <n v="65769.3"/>
    <x v="0"/>
    <x v="1"/>
    <x v="1"/>
  </r>
  <r>
    <n v="15697360"/>
    <s v="Yudina"/>
    <x v="0"/>
    <x v="0"/>
    <n v="36"/>
    <x v="0"/>
    <x v="0"/>
    <n v="79951.899999999994"/>
    <x v="1"/>
    <x v="0"/>
    <n v="505"/>
    <x v="1"/>
    <x v="1"/>
    <x v="0"/>
    <n v="174123.16"/>
    <x v="0"/>
    <x v="4"/>
    <x v="0"/>
  </r>
  <r>
    <n v="15655213"/>
    <s v="Udinese"/>
    <x v="2"/>
    <x v="0"/>
    <n v="51"/>
    <x v="0"/>
    <x v="2"/>
    <n v="132508.29999999999"/>
    <x v="2"/>
    <x v="0"/>
    <n v="591"/>
    <x v="1"/>
    <x v="0"/>
    <x v="0"/>
    <n v="161304.68"/>
    <x v="0"/>
    <x v="2"/>
    <x v="1"/>
  </r>
  <r>
    <n v="15580872"/>
    <s v="Chinweike"/>
    <x v="2"/>
    <x v="0"/>
    <n v="38"/>
    <x v="0"/>
    <x v="1"/>
    <n v="120530.13"/>
    <x v="2"/>
    <x v="2"/>
    <n v="761"/>
    <x v="2"/>
    <x v="0"/>
    <x v="1"/>
    <n v="109394.62"/>
    <x v="1"/>
    <x v="0"/>
    <x v="0"/>
  </r>
  <r>
    <n v="15683213"/>
    <s v="Bergamaschi"/>
    <x v="0"/>
    <x v="0"/>
    <n v="35"/>
    <x v="0"/>
    <x v="7"/>
    <n v="74988.59"/>
    <x v="1"/>
    <x v="2"/>
    <n v="554"/>
    <x v="1"/>
    <x v="1"/>
    <x v="0"/>
    <n v="190155.13"/>
    <x v="1"/>
    <x v="4"/>
    <x v="3"/>
  </r>
  <r>
    <n v="15801188"/>
    <s v="Milliner"/>
    <x v="0"/>
    <x v="0"/>
    <n v="47"/>
    <x v="0"/>
    <x v="5"/>
    <n v="94722.880000000005"/>
    <x v="1"/>
    <x v="0"/>
    <n v="774"/>
    <x v="2"/>
    <x v="1"/>
    <x v="0"/>
    <n v="61450.96"/>
    <x v="1"/>
    <x v="1"/>
    <x v="1"/>
  </r>
  <r>
    <n v="15645029"/>
    <s v="Knowles"/>
    <x v="1"/>
    <x v="0"/>
    <n v="33"/>
    <x v="0"/>
    <x v="8"/>
    <n v="0"/>
    <x v="0"/>
    <x v="2"/>
    <n v="771"/>
    <x v="2"/>
    <x v="0"/>
    <x v="1"/>
    <n v="8673.43"/>
    <x v="1"/>
    <x v="3"/>
    <x v="2"/>
  </r>
  <r>
    <n v="15633181"/>
    <s v="Swinton"/>
    <x v="0"/>
    <x v="1"/>
    <n v="31"/>
    <x v="0"/>
    <x v="5"/>
    <n v="71269.89"/>
    <x v="1"/>
    <x v="2"/>
    <n v="792"/>
    <x v="3"/>
    <x v="1"/>
    <x v="0"/>
    <n v="125912.77"/>
    <x v="1"/>
    <x v="0"/>
    <x v="1"/>
  </r>
  <r>
    <n v="15598259"/>
    <s v="Gregory"/>
    <x v="2"/>
    <x v="0"/>
    <n v="41"/>
    <x v="0"/>
    <x v="9"/>
    <n v="98612.1"/>
    <x v="1"/>
    <x v="0"/>
    <n v="673"/>
    <x v="2"/>
    <x v="0"/>
    <x v="1"/>
    <n v="151349.35"/>
    <x v="1"/>
    <x v="2"/>
    <x v="3"/>
  </r>
  <r>
    <n v="15576000"/>
    <s v="Chibueze"/>
    <x v="0"/>
    <x v="1"/>
    <n v="40"/>
    <x v="0"/>
    <x v="5"/>
    <n v="138033.54999999999"/>
    <x v="2"/>
    <x v="0"/>
    <n v="765"/>
    <x v="2"/>
    <x v="0"/>
    <x v="0"/>
    <n v="67972.45"/>
    <x v="1"/>
    <x v="1"/>
    <x v="1"/>
  </r>
  <r>
    <n v="15766047"/>
    <s v="Sukhorukova"/>
    <x v="0"/>
    <x v="0"/>
    <n v="41"/>
    <x v="0"/>
    <x v="0"/>
    <n v="91621.69"/>
    <x v="1"/>
    <x v="0"/>
    <n v="748"/>
    <x v="2"/>
    <x v="0"/>
    <x v="0"/>
    <n v="71139.31"/>
    <x v="1"/>
    <x v="1"/>
    <x v="0"/>
  </r>
  <r>
    <n v="15596339"/>
    <s v="French"/>
    <x v="0"/>
    <x v="1"/>
    <n v="54"/>
    <x v="0"/>
    <x v="6"/>
    <n v="140014.42000000001"/>
    <x v="2"/>
    <x v="0"/>
    <n v="422"/>
    <x v="4"/>
    <x v="1"/>
    <x v="0"/>
    <n v="86350.97"/>
    <x v="1"/>
    <x v="1"/>
    <x v="2"/>
  </r>
  <r>
    <n v="15715199"/>
    <s v="Estrada"/>
    <x v="1"/>
    <x v="1"/>
    <n v="27"/>
    <x v="1"/>
    <x v="8"/>
    <n v="126815.97"/>
    <x v="2"/>
    <x v="2"/>
    <n v="568"/>
    <x v="1"/>
    <x v="1"/>
    <x v="0"/>
    <n v="118648.12"/>
    <x v="1"/>
    <x v="0"/>
    <x v="2"/>
  </r>
  <r>
    <n v="15615938"/>
    <s v="Fleming"/>
    <x v="0"/>
    <x v="0"/>
    <n v="64"/>
    <x v="2"/>
    <x v="6"/>
    <n v="139663.37"/>
    <x v="2"/>
    <x v="0"/>
    <n v="502"/>
    <x v="1"/>
    <x v="1"/>
    <x v="0"/>
    <n v="100995.11"/>
    <x v="1"/>
    <x v="0"/>
    <x v="2"/>
  </r>
  <r>
    <n v="15679991"/>
    <s v="Kennedy"/>
    <x v="0"/>
    <x v="0"/>
    <n v="28"/>
    <x v="1"/>
    <x v="3"/>
    <n v="0"/>
    <x v="0"/>
    <x v="2"/>
    <n v="524"/>
    <x v="1"/>
    <x v="1"/>
    <x v="0"/>
    <n v="147100.72"/>
    <x v="1"/>
    <x v="2"/>
    <x v="1"/>
  </r>
  <r>
    <n v="15626135"/>
    <s v="Combes"/>
    <x v="0"/>
    <x v="1"/>
    <n v="34"/>
    <x v="0"/>
    <x v="1"/>
    <n v="165312.26999999999"/>
    <x v="2"/>
    <x v="0"/>
    <n v="689"/>
    <x v="2"/>
    <x v="0"/>
    <x v="1"/>
    <n v="155495.63"/>
    <x v="1"/>
    <x v="2"/>
    <x v="0"/>
  </r>
  <r>
    <n v="15792934"/>
    <s v="Carruthers"/>
    <x v="0"/>
    <x v="1"/>
    <n v="26"/>
    <x v="1"/>
    <x v="2"/>
    <n v="0"/>
    <x v="0"/>
    <x v="2"/>
    <n v="661"/>
    <x v="2"/>
    <x v="1"/>
    <x v="1"/>
    <n v="196875.87"/>
    <x v="1"/>
    <x v="4"/>
    <x v="1"/>
  </r>
  <r>
    <n v="15744046"/>
    <s v="Andrejew"/>
    <x v="1"/>
    <x v="1"/>
    <n v="33"/>
    <x v="0"/>
    <x v="2"/>
    <n v="0"/>
    <x v="0"/>
    <x v="2"/>
    <n v="606"/>
    <x v="0"/>
    <x v="0"/>
    <x v="0"/>
    <n v="63176.77"/>
    <x v="1"/>
    <x v="1"/>
    <x v="1"/>
  </r>
  <r>
    <n v="15700826"/>
    <s v="Ko"/>
    <x v="2"/>
    <x v="0"/>
    <n v="54"/>
    <x v="0"/>
    <x v="1"/>
    <n v="123699.28"/>
    <x v="2"/>
    <x v="2"/>
    <n v="678"/>
    <x v="2"/>
    <x v="1"/>
    <x v="0"/>
    <n v="105221.75999999999"/>
    <x v="1"/>
    <x v="0"/>
    <x v="0"/>
  </r>
  <r>
    <n v="15756301"/>
    <s v="Daniels"/>
    <x v="2"/>
    <x v="0"/>
    <n v="29"/>
    <x v="1"/>
    <x v="6"/>
    <n v="97325.15"/>
    <x v="1"/>
    <x v="0"/>
    <n v="636"/>
    <x v="0"/>
    <x v="1"/>
    <x v="0"/>
    <n v="131924.38"/>
    <x v="1"/>
    <x v="2"/>
    <x v="2"/>
  </r>
  <r>
    <n v="15586517"/>
    <s v="Toscano"/>
    <x v="0"/>
    <x v="1"/>
    <n v="32"/>
    <x v="0"/>
    <x v="8"/>
    <n v="97041.16"/>
    <x v="1"/>
    <x v="0"/>
    <n v="647"/>
    <x v="0"/>
    <x v="0"/>
    <x v="0"/>
    <n v="23132.73"/>
    <x v="1"/>
    <x v="3"/>
    <x v="2"/>
  </r>
  <r>
    <n v="15751297"/>
    <s v="Wilson"/>
    <x v="0"/>
    <x v="1"/>
    <n v="36"/>
    <x v="0"/>
    <x v="8"/>
    <n v="0"/>
    <x v="0"/>
    <x v="2"/>
    <n v="732"/>
    <x v="2"/>
    <x v="0"/>
    <x v="1"/>
    <n v="161428.25"/>
    <x v="1"/>
    <x v="2"/>
    <x v="2"/>
  </r>
  <r>
    <n v="15710365"/>
    <s v="Thomson"/>
    <x v="0"/>
    <x v="1"/>
    <n v="50"/>
    <x v="0"/>
    <x v="10"/>
    <n v="104129.24"/>
    <x v="2"/>
    <x v="2"/>
    <n v="646"/>
    <x v="0"/>
    <x v="0"/>
    <x v="1"/>
    <n v="181794.86"/>
    <x v="0"/>
    <x v="4"/>
    <x v="0"/>
  </r>
  <r>
    <n v="15679307"/>
    <s v="Kazantseva"/>
    <x v="0"/>
    <x v="0"/>
    <n v="43"/>
    <x v="0"/>
    <x v="1"/>
    <n v="0"/>
    <x v="0"/>
    <x v="0"/>
    <n v="559"/>
    <x v="1"/>
    <x v="1"/>
    <x v="0"/>
    <n v="86634.3"/>
    <x v="1"/>
    <x v="1"/>
    <x v="0"/>
  </r>
  <r>
    <n v="15610753"/>
    <s v="Cremonesi"/>
    <x v="0"/>
    <x v="1"/>
    <n v="28"/>
    <x v="1"/>
    <x v="6"/>
    <n v="104367.5"/>
    <x v="2"/>
    <x v="0"/>
    <n v="581"/>
    <x v="1"/>
    <x v="0"/>
    <x v="0"/>
    <n v="29937.75"/>
    <x v="1"/>
    <x v="3"/>
    <x v="2"/>
  </r>
  <r>
    <n v="15811036"/>
    <s v="Ferri"/>
    <x v="0"/>
    <x v="1"/>
    <n v="46"/>
    <x v="0"/>
    <x v="3"/>
    <n v="135369.71"/>
    <x v="2"/>
    <x v="0"/>
    <n v="565"/>
    <x v="1"/>
    <x v="1"/>
    <x v="0"/>
    <n v="140130.22"/>
    <x v="1"/>
    <x v="2"/>
    <x v="1"/>
  </r>
  <r>
    <n v="15610912"/>
    <s v="Ferri"/>
    <x v="1"/>
    <x v="0"/>
    <n v="41"/>
    <x v="0"/>
    <x v="5"/>
    <n v="112119.48"/>
    <x v="2"/>
    <x v="0"/>
    <n v="657"/>
    <x v="0"/>
    <x v="0"/>
    <x v="1"/>
    <n v="17536.82"/>
    <x v="1"/>
    <x v="3"/>
    <x v="1"/>
  </r>
  <r>
    <n v="15619932"/>
    <s v="Lombardi"/>
    <x v="0"/>
    <x v="1"/>
    <n v="66"/>
    <x v="2"/>
    <x v="3"/>
    <n v="123760.68"/>
    <x v="2"/>
    <x v="0"/>
    <n v="847"/>
    <x v="3"/>
    <x v="1"/>
    <x v="0"/>
    <n v="53157.16"/>
    <x v="1"/>
    <x v="1"/>
    <x v="1"/>
  </r>
  <r>
    <n v="15746199"/>
    <s v="Eluemuno"/>
    <x v="0"/>
    <x v="0"/>
    <n v="41"/>
    <x v="0"/>
    <x v="5"/>
    <n v="0"/>
    <x v="0"/>
    <x v="0"/>
    <n v="558"/>
    <x v="1"/>
    <x v="0"/>
    <x v="0"/>
    <n v="143585.29"/>
    <x v="0"/>
    <x v="2"/>
    <x v="1"/>
  </r>
  <r>
    <n v="15584967"/>
    <s v="Chiganu"/>
    <x v="1"/>
    <x v="1"/>
    <n v="57"/>
    <x v="0"/>
    <x v="5"/>
    <n v="0"/>
    <x v="0"/>
    <x v="2"/>
    <n v="596"/>
    <x v="1"/>
    <x v="0"/>
    <x v="0"/>
    <n v="72402"/>
    <x v="1"/>
    <x v="1"/>
    <x v="1"/>
  </r>
  <r>
    <n v="15734365"/>
    <s v="Hsueh"/>
    <x v="0"/>
    <x v="1"/>
    <n v="39"/>
    <x v="0"/>
    <x v="8"/>
    <n v="0"/>
    <x v="0"/>
    <x v="2"/>
    <n v="579"/>
    <x v="1"/>
    <x v="1"/>
    <x v="0"/>
    <n v="39891.839999999997"/>
    <x v="1"/>
    <x v="3"/>
    <x v="2"/>
  </r>
  <r>
    <n v="15726960"/>
    <s v="O'Brien"/>
    <x v="0"/>
    <x v="0"/>
    <n v="36"/>
    <x v="0"/>
    <x v="6"/>
    <n v="0"/>
    <x v="0"/>
    <x v="2"/>
    <n v="741"/>
    <x v="2"/>
    <x v="0"/>
    <x v="0"/>
    <n v="89804.83"/>
    <x v="1"/>
    <x v="1"/>
    <x v="2"/>
  </r>
  <r>
    <n v="15665177"/>
    <s v="Booth"/>
    <x v="0"/>
    <x v="1"/>
    <n v="44"/>
    <x v="0"/>
    <x v="6"/>
    <n v="0"/>
    <x v="0"/>
    <x v="2"/>
    <n v="613"/>
    <x v="0"/>
    <x v="1"/>
    <x v="0"/>
    <n v="136491.72"/>
    <x v="1"/>
    <x v="2"/>
    <x v="2"/>
  </r>
  <r>
    <n v="15779915"/>
    <s v="O'Loghlin"/>
    <x v="1"/>
    <x v="1"/>
    <n v="31"/>
    <x v="0"/>
    <x v="8"/>
    <n v="0"/>
    <x v="0"/>
    <x v="0"/>
    <n v="694"/>
    <x v="2"/>
    <x v="0"/>
    <x v="1"/>
    <n v="35593.18"/>
    <x v="1"/>
    <x v="3"/>
    <x v="2"/>
  </r>
  <r>
    <n v="15729110"/>
    <s v="Lavrov"/>
    <x v="1"/>
    <x v="0"/>
    <n v="42"/>
    <x v="0"/>
    <x v="3"/>
    <n v="0"/>
    <x v="0"/>
    <x v="2"/>
    <n v="729"/>
    <x v="2"/>
    <x v="0"/>
    <x v="1"/>
    <n v="58268.2"/>
    <x v="0"/>
    <x v="1"/>
    <x v="1"/>
  </r>
  <r>
    <n v="15575399"/>
    <s v="Somadina"/>
    <x v="0"/>
    <x v="0"/>
    <n v="42"/>
    <x v="0"/>
    <x v="1"/>
    <n v="152160.21"/>
    <x v="2"/>
    <x v="2"/>
    <n v="480"/>
    <x v="4"/>
    <x v="0"/>
    <x v="1"/>
    <n v="101778.9"/>
    <x v="1"/>
    <x v="0"/>
    <x v="0"/>
  </r>
  <r>
    <n v="15678374"/>
    <s v="Colombo"/>
    <x v="0"/>
    <x v="0"/>
    <n v="59"/>
    <x v="0"/>
    <x v="8"/>
    <n v="0"/>
    <x v="0"/>
    <x v="2"/>
    <n v="666"/>
    <x v="2"/>
    <x v="0"/>
    <x v="0"/>
    <n v="185123.09"/>
    <x v="1"/>
    <x v="4"/>
    <x v="2"/>
  </r>
  <r>
    <n v="15792679"/>
    <s v="Troupe"/>
    <x v="0"/>
    <x v="1"/>
    <n v="24"/>
    <x v="1"/>
    <x v="0"/>
    <n v="0"/>
    <x v="0"/>
    <x v="2"/>
    <n v="575"/>
    <x v="1"/>
    <x v="0"/>
    <x v="0"/>
    <n v="119927.81"/>
    <x v="1"/>
    <x v="0"/>
    <x v="0"/>
  </r>
  <r>
    <n v="15668767"/>
    <s v="Kenenna"/>
    <x v="0"/>
    <x v="1"/>
    <n v="36"/>
    <x v="0"/>
    <x v="6"/>
    <n v="0"/>
    <x v="0"/>
    <x v="2"/>
    <n v="850"/>
    <x v="3"/>
    <x v="0"/>
    <x v="1"/>
    <n v="195033.07"/>
    <x v="1"/>
    <x v="4"/>
    <x v="2"/>
  </r>
  <r>
    <n v="15761886"/>
    <s v="Franklin"/>
    <x v="0"/>
    <x v="1"/>
    <n v="36"/>
    <x v="0"/>
    <x v="4"/>
    <n v="172381.8"/>
    <x v="2"/>
    <x v="0"/>
    <n v="740"/>
    <x v="2"/>
    <x v="0"/>
    <x v="0"/>
    <n v="86480.29"/>
    <x v="1"/>
    <x v="1"/>
    <x v="2"/>
  </r>
  <r>
    <n v="15583076"/>
    <s v="Deleon"/>
    <x v="2"/>
    <x v="1"/>
    <n v="41"/>
    <x v="0"/>
    <x v="5"/>
    <n v="106116.56"/>
    <x v="2"/>
    <x v="2"/>
    <n v="588"/>
    <x v="1"/>
    <x v="0"/>
    <x v="1"/>
    <n v="198766.61"/>
    <x v="1"/>
    <x v="4"/>
    <x v="1"/>
  </r>
  <r>
    <n v="15815615"/>
    <s v="Kung"/>
    <x v="0"/>
    <x v="1"/>
    <n v="36"/>
    <x v="0"/>
    <x v="8"/>
    <n v="141952.07"/>
    <x v="2"/>
    <x v="0"/>
    <n v="681"/>
    <x v="2"/>
    <x v="0"/>
    <x v="0"/>
    <n v="185144.08"/>
    <x v="1"/>
    <x v="4"/>
    <x v="2"/>
  </r>
  <r>
    <n v="15591942"/>
    <s v="Zito"/>
    <x v="1"/>
    <x v="0"/>
    <n v="33"/>
    <x v="0"/>
    <x v="3"/>
    <n v="0"/>
    <x v="0"/>
    <x v="2"/>
    <n v="611"/>
    <x v="0"/>
    <x v="0"/>
    <x v="0"/>
    <n v="3729.89"/>
    <x v="1"/>
    <x v="3"/>
    <x v="1"/>
  </r>
  <r>
    <n v="15724924"/>
    <s v="Giordano"/>
    <x v="0"/>
    <x v="0"/>
    <n v="37"/>
    <x v="0"/>
    <x v="5"/>
    <n v="138497.84"/>
    <x v="2"/>
    <x v="0"/>
    <n v="589"/>
    <x v="1"/>
    <x v="1"/>
    <x v="0"/>
    <n v="18988.580000000002"/>
    <x v="1"/>
    <x v="3"/>
    <x v="1"/>
  </r>
  <r>
    <n v="15762123"/>
    <s v="Davide"/>
    <x v="1"/>
    <x v="0"/>
    <n v="34"/>
    <x v="0"/>
    <x v="1"/>
    <n v="0"/>
    <x v="0"/>
    <x v="2"/>
    <n v="717"/>
    <x v="2"/>
    <x v="0"/>
    <x v="1"/>
    <n v="119313.74"/>
    <x v="1"/>
    <x v="0"/>
    <x v="0"/>
  </r>
  <r>
    <n v="15567893"/>
    <s v="Lei"/>
    <x v="2"/>
    <x v="1"/>
    <n v="33"/>
    <x v="0"/>
    <x v="6"/>
    <n v="124213.36"/>
    <x v="2"/>
    <x v="2"/>
    <n v="556"/>
    <x v="1"/>
    <x v="0"/>
    <x v="1"/>
    <n v="62627.55"/>
    <x v="1"/>
    <x v="1"/>
    <x v="2"/>
  </r>
  <r>
    <n v="15648989"/>
    <s v="Moss"/>
    <x v="0"/>
    <x v="1"/>
    <n v="37"/>
    <x v="0"/>
    <x v="4"/>
    <n v="126872.6"/>
    <x v="2"/>
    <x v="0"/>
    <n v="850"/>
    <x v="3"/>
    <x v="0"/>
    <x v="1"/>
    <n v="197266.58"/>
    <x v="1"/>
    <x v="4"/>
    <x v="2"/>
  </r>
  <r>
    <n v="15662021"/>
    <s v="Lucciano"/>
    <x v="1"/>
    <x v="0"/>
    <n v="42"/>
    <x v="0"/>
    <x v="0"/>
    <n v="0"/>
    <x v="0"/>
    <x v="2"/>
    <n v="685"/>
    <x v="2"/>
    <x v="1"/>
    <x v="1"/>
    <n v="199992.48"/>
    <x v="1"/>
    <x v="4"/>
    <x v="0"/>
  </r>
  <r>
    <n v="15691627"/>
    <s v="Tai"/>
    <x v="0"/>
    <x v="0"/>
    <n v="37"/>
    <x v="0"/>
    <x v="2"/>
    <n v="0"/>
    <x v="0"/>
    <x v="0"/>
    <n v="713"/>
    <x v="2"/>
    <x v="0"/>
    <x v="0"/>
    <n v="16403.41"/>
    <x v="1"/>
    <x v="3"/>
    <x v="1"/>
  </r>
  <r>
    <n v="15731751"/>
    <s v="Osinachi"/>
    <x v="0"/>
    <x v="0"/>
    <n v="26"/>
    <x v="1"/>
    <x v="1"/>
    <n v="120923.52"/>
    <x v="2"/>
    <x v="0"/>
    <n v="437"/>
    <x v="4"/>
    <x v="1"/>
    <x v="0"/>
    <n v="78854.570000000007"/>
    <x v="1"/>
    <x v="1"/>
    <x v="0"/>
  </r>
  <r>
    <n v="15635277"/>
    <s v="Coates"/>
    <x v="1"/>
    <x v="1"/>
    <n v="47"/>
    <x v="0"/>
    <x v="3"/>
    <n v="142643.54"/>
    <x v="2"/>
    <x v="0"/>
    <n v="605"/>
    <x v="0"/>
    <x v="0"/>
    <x v="1"/>
    <n v="189310.27"/>
    <x v="1"/>
    <x v="4"/>
    <x v="1"/>
  </r>
  <r>
    <n v="15655252"/>
    <s v="Larionova"/>
    <x v="2"/>
    <x v="1"/>
    <n v="41"/>
    <x v="0"/>
    <x v="7"/>
    <n v="79857.64"/>
    <x v="1"/>
    <x v="0"/>
    <n v="758"/>
    <x v="2"/>
    <x v="0"/>
    <x v="0"/>
    <n v="78088.17"/>
    <x v="1"/>
    <x v="1"/>
    <x v="3"/>
  </r>
  <r>
    <n v="15803941"/>
    <s v="Seleznev"/>
    <x v="0"/>
    <x v="1"/>
    <n v="46"/>
    <x v="0"/>
    <x v="7"/>
    <n v="95502.21"/>
    <x v="1"/>
    <x v="0"/>
    <n v="600"/>
    <x v="0"/>
    <x v="1"/>
    <x v="1"/>
    <n v="19842.18"/>
    <x v="1"/>
    <x v="3"/>
    <x v="3"/>
  </r>
  <r>
    <n v="15714380"/>
    <s v="Butcher"/>
    <x v="0"/>
    <x v="1"/>
    <n v="38"/>
    <x v="0"/>
    <x v="8"/>
    <n v="0"/>
    <x v="0"/>
    <x v="2"/>
    <n v="827"/>
    <x v="3"/>
    <x v="1"/>
    <x v="1"/>
    <n v="103305.01"/>
    <x v="1"/>
    <x v="0"/>
    <x v="2"/>
  </r>
  <r>
    <n v="15666559"/>
    <s v="Gould"/>
    <x v="2"/>
    <x v="1"/>
    <n v="23"/>
    <x v="1"/>
    <x v="2"/>
    <n v="197715.93"/>
    <x v="2"/>
    <x v="2"/>
    <n v="608"/>
    <x v="0"/>
    <x v="0"/>
    <x v="0"/>
    <n v="116124.28"/>
    <x v="1"/>
    <x v="0"/>
    <x v="1"/>
  </r>
  <r>
    <n v="15799998"/>
    <s v="Cunningham"/>
    <x v="0"/>
    <x v="0"/>
    <n v="30"/>
    <x v="0"/>
    <x v="2"/>
    <n v="85859.76"/>
    <x v="1"/>
    <x v="0"/>
    <n v="608"/>
    <x v="0"/>
    <x v="1"/>
    <x v="1"/>
    <n v="142730.26999999999"/>
    <x v="1"/>
    <x v="2"/>
    <x v="1"/>
  </r>
  <r>
    <n v="15703763"/>
    <s v="Sanderson"/>
    <x v="0"/>
    <x v="1"/>
    <n v="44"/>
    <x v="0"/>
    <x v="3"/>
    <n v="85304.27"/>
    <x v="1"/>
    <x v="0"/>
    <n v="554"/>
    <x v="1"/>
    <x v="0"/>
    <x v="0"/>
    <n v="58076.52"/>
    <x v="1"/>
    <x v="1"/>
    <x v="1"/>
  </r>
  <r>
    <n v="15795640"/>
    <s v="Mai"/>
    <x v="2"/>
    <x v="0"/>
    <n v="35"/>
    <x v="0"/>
    <x v="1"/>
    <n v="132371.29999999999"/>
    <x v="2"/>
    <x v="2"/>
    <n v="683"/>
    <x v="2"/>
    <x v="1"/>
    <x v="1"/>
    <n v="186123.57"/>
    <x v="1"/>
    <x v="4"/>
    <x v="0"/>
  </r>
  <r>
    <n v="15780056"/>
    <s v="Reid"/>
    <x v="1"/>
    <x v="1"/>
    <n v="33"/>
    <x v="0"/>
    <x v="4"/>
    <n v="0"/>
    <x v="0"/>
    <x v="0"/>
    <n v="660"/>
    <x v="2"/>
    <x v="0"/>
    <x v="1"/>
    <n v="29664.45"/>
    <x v="1"/>
    <x v="3"/>
    <x v="2"/>
  </r>
  <r>
    <n v="15777873"/>
    <s v="Downer"/>
    <x v="0"/>
    <x v="0"/>
    <n v="31"/>
    <x v="0"/>
    <x v="8"/>
    <n v="0"/>
    <x v="0"/>
    <x v="0"/>
    <n v="628"/>
    <x v="0"/>
    <x v="1"/>
    <x v="1"/>
    <n v="147963.07"/>
    <x v="0"/>
    <x v="2"/>
    <x v="2"/>
  </r>
  <r>
    <n v="15584749"/>
    <s v="Humphries"/>
    <x v="2"/>
    <x v="1"/>
    <n v="39"/>
    <x v="0"/>
    <x v="4"/>
    <n v="79896"/>
    <x v="1"/>
    <x v="0"/>
    <n v="668"/>
    <x v="2"/>
    <x v="0"/>
    <x v="1"/>
    <n v="38466.39"/>
    <x v="1"/>
    <x v="3"/>
    <x v="2"/>
  </r>
  <r>
    <n v="15765258"/>
    <s v="Bochsa"/>
    <x v="0"/>
    <x v="0"/>
    <n v="29"/>
    <x v="1"/>
    <x v="8"/>
    <n v="0"/>
    <x v="0"/>
    <x v="2"/>
    <n v="776"/>
    <x v="2"/>
    <x v="0"/>
    <x v="0"/>
    <n v="143301.49"/>
    <x v="1"/>
    <x v="2"/>
    <x v="2"/>
  </r>
  <r>
    <n v="15623346"/>
    <s v="Czajkowski"/>
    <x v="0"/>
    <x v="1"/>
    <n v="36"/>
    <x v="0"/>
    <x v="4"/>
    <n v="0"/>
    <x v="0"/>
    <x v="2"/>
    <n v="820"/>
    <x v="3"/>
    <x v="0"/>
    <x v="1"/>
    <n v="31422.69"/>
    <x v="1"/>
    <x v="3"/>
    <x v="2"/>
  </r>
  <r>
    <n v="15614054"/>
    <s v="Pankhurst"/>
    <x v="0"/>
    <x v="1"/>
    <n v="36"/>
    <x v="0"/>
    <x v="1"/>
    <n v="0"/>
    <x v="0"/>
    <x v="2"/>
    <n v="665"/>
    <x v="2"/>
    <x v="1"/>
    <x v="0"/>
    <n v="121505.61"/>
    <x v="1"/>
    <x v="0"/>
    <x v="0"/>
  </r>
  <r>
    <n v="15766185"/>
    <s v="She"/>
    <x v="2"/>
    <x v="1"/>
    <n v="31"/>
    <x v="0"/>
    <x v="4"/>
    <n v="146587.29999999999"/>
    <x v="2"/>
    <x v="0"/>
    <n v="850"/>
    <x v="3"/>
    <x v="0"/>
    <x v="0"/>
    <n v="89874.82"/>
    <x v="1"/>
    <x v="1"/>
    <x v="2"/>
  </r>
  <r>
    <n v="15667632"/>
    <s v="Birdseye"/>
    <x v="0"/>
    <x v="0"/>
    <n v="42"/>
    <x v="0"/>
    <x v="3"/>
    <n v="0"/>
    <x v="0"/>
    <x v="2"/>
    <n v="703"/>
    <x v="2"/>
    <x v="1"/>
    <x v="0"/>
    <n v="72500.679999999993"/>
    <x v="1"/>
    <x v="1"/>
    <x v="1"/>
  </r>
  <r>
    <n v="15599024"/>
    <s v="Hope"/>
    <x v="1"/>
    <x v="1"/>
    <n v="32"/>
    <x v="0"/>
    <x v="2"/>
    <n v="0"/>
    <x v="0"/>
    <x v="2"/>
    <n v="506"/>
    <x v="1"/>
    <x v="1"/>
    <x v="0"/>
    <n v="182692.8"/>
    <x v="1"/>
    <x v="4"/>
    <x v="1"/>
  </r>
  <r>
    <n v="15798709"/>
    <s v="Gill"/>
    <x v="1"/>
    <x v="1"/>
    <n v="32"/>
    <x v="0"/>
    <x v="6"/>
    <n v="109109.33"/>
    <x v="2"/>
    <x v="0"/>
    <n v="588"/>
    <x v="1"/>
    <x v="1"/>
    <x v="0"/>
    <n v="4993.9399999999996"/>
    <x v="1"/>
    <x v="3"/>
    <x v="2"/>
  </r>
  <r>
    <n v="15741921"/>
    <s v="Moon"/>
    <x v="1"/>
    <x v="0"/>
    <n v="26"/>
    <x v="1"/>
    <x v="2"/>
    <n v="0"/>
    <x v="0"/>
    <x v="2"/>
    <n v="622"/>
    <x v="0"/>
    <x v="0"/>
    <x v="0"/>
    <n v="124964.82"/>
    <x v="1"/>
    <x v="0"/>
    <x v="1"/>
  </r>
  <r>
    <n v="15793671"/>
    <s v="Watt"/>
    <x v="0"/>
    <x v="1"/>
    <n v="34"/>
    <x v="0"/>
    <x v="8"/>
    <n v="0"/>
    <x v="0"/>
    <x v="0"/>
    <n v="606"/>
    <x v="0"/>
    <x v="0"/>
    <x v="1"/>
    <n v="161971.42000000001"/>
    <x v="1"/>
    <x v="2"/>
    <x v="2"/>
  </r>
  <r>
    <n v="15797900"/>
    <s v="Chinomso"/>
    <x v="0"/>
    <x v="1"/>
    <n v="56"/>
    <x v="0"/>
    <x v="9"/>
    <n v="142147.32"/>
    <x v="2"/>
    <x v="0"/>
    <n v="517"/>
    <x v="1"/>
    <x v="1"/>
    <x v="1"/>
    <n v="39488.04"/>
    <x v="0"/>
    <x v="3"/>
    <x v="3"/>
  </r>
  <r>
    <n v="15667932"/>
    <s v="Bellucci"/>
    <x v="1"/>
    <x v="0"/>
    <n v="43"/>
    <x v="0"/>
    <x v="7"/>
    <n v="0"/>
    <x v="0"/>
    <x v="2"/>
    <n v="758"/>
    <x v="2"/>
    <x v="0"/>
    <x v="0"/>
    <n v="55313.440000000002"/>
    <x v="1"/>
    <x v="1"/>
    <x v="3"/>
  </r>
  <r>
    <n v="15795933"/>
    <s v="Barese"/>
    <x v="0"/>
    <x v="0"/>
    <n v="49"/>
    <x v="0"/>
    <x v="6"/>
    <n v="0"/>
    <x v="0"/>
    <x v="2"/>
    <n v="677"/>
    <x v="2"/>
    <x v="0"/>
    <x v="0"/>
    <n v="187811.71"/>
    <x v="1"/>
    <x v="4"/>
    <x v="2"/>
  </r>
  <r>
    <n v="15660403"/>
    <s v="Fleming"/>
    <x v="1"/>
    <x v="0"/>
    <n v="35"/>
    <x v="0"/>
    <x v="10"/>
    <n v="0"/>
    <x v="0"/>
    <x v="2"/>
    <n v="827"/>
    <x v="3"/>
    <x v="1"/>
    <x v="0"/>
    <n v="184514.01"/>
    <x v="1"/>
    <x v="4"/>
    <x v="0"/>
  </r>
  <r>
    <n v="15736299"/>
    <s v="Bell"/>
    <x v="0"/>
    <x v="0"/>
    <n v="36"/>
    <x v="0"/>
    <x v="2"/>
    <n v="109106.8"/>
    <x v="2"/>
    <x v="0"/>
    <n v="729"/>
    <x v="2"/>
    <x v="1"/>
    <x v="1"/>
    <n v="121311.12"/>
    <x v="1"/>
    <x v="0"/>
    <x v="1"/>
  </r>
  <r>
    <n v="15759034"/>
    <s v="Li Fonti"/>
    <x v="0"/>
    <x v="1"/>
    <n v="36"/>
    <x v="0"/>
    <x v="0"/>
    <n v="112262.84"/>
    <x v="2"/>
    <x v="0"/>
    <n v="654"/>
    <x v="0"/>
    <x v="0"/>
    <x v="1"/>
    <n v="12873.39"/>
    <x v="1"/>
    <x v="3"/>
    <x v="0"/>
  </r>
  <r>
    <n v="15724663"/>
    <s v="Christmas"/>
    <x v="1"/>
    <x v="0"/>
    <n v="36"/>
    <x v="0"/>
    <x v="8"/>
    <n v="0"/>
    <x v="0"/>
    <x v="2"/>
    <n v="654"/>
    <x v="0"/>
    <x v="1"/>
    <x v="1"/>
    <n v="157238.04999999999"/>
    <x v="1"/>
    <x v="2"/>
    <x v="2"/>
  </r>
  <r>
    <n v="15594556"/>
    <s v="Chuter"/>
    <x v="1"/>
    <x v="1"/>
    <n v="52"/>
    <x v="0"/>
    <x v="2"/>
    <n v="0"/>
    <x v="0"/>
    <x v="2"/>
    <n v="619"/>
    <x v="0"/>
    <x v="0"/>
    <x v="0"/>
    <n v="123242.11"/>
    <x v="1"/>
    <x v="0"/>
    <x v="1"/>
  </r>
  <r>
    <n v="15737169"/>
    <s v="Johnson"/>
    <x v="1"/>
    <x v="1"/>
    <n v="26"/>
    <x v="1"/>
    <x v="2"/>
    <n v="144238.70000000001"/>
    <x v="2"/>
    <x v="0"/>
    <n v="642"/>
    <x v="0"/>
    <x v="0"/>
    <x v="0"/>
    <n v="184399.76"/>
    <x v="1"/>
    <x v="4"/>
    <x v="1"/>
  </r>
  <r>
    <n v="15632472"/>
    <s v="Scott"/>
    <x v="1"/>
    <x v="0"/>
    <n v="32"/>
    <x v="0"/>
    <x v="1"/>
    <n v="159397.75"/>
    <x v="2"/>
    <x v="0"/>
    <n v="472"/>
    <x v="4"/>
    <x v="1"/>
    <x v="0"/>
    <n v="57323.18"/>
    <x v="1"/>
    <x v="1"/>
    <x v="0"/>
  </r>
  <r>
    <n v="15722813"/>
    <s v="Byrne"/>
    <x v="1"/>
    <x v="1"/>
    <n v="30"/>
    <x v="0"/>
    <x v="4"/>
    <n v="125385.01"/>
    <x v="2"/>
    <x v="0"/>
    <n v="470"/>
    <x v="4"/>
    <x v="0"/>
    <x v="1"/>
    <n v="68293.929999999993"/>
    <x v="1"/>
    <x v="1"/>
    <x v="2"/>
  </r>
  <r>
    <n v="15588450"/>
    <s v="Chukwudi"/>
    <x v="0"/>
    <x v="0"/>
    <n v="60"/>
    <x v="2"/>
    <x v="2"/>
    <n v="69365.25"/>
    <x v="1"/>
    <x v="0"/>
    <n v="633"/>
    <x v="0"/>
    <x v="0"/>
    <x v="0"/>
    <n v="10288.24"/>
    <x v="1"/>
    <x v="3"/>
    <x v="1"/>
  </r>
  <r>
    <n v="15736717"/>
    <s v="Ma"/>
    <x v="0"/>
    <x v="1"/>
    <n v="31"/>
    <x v="0"/>
    <x v="3"/>
    <n v="155271.82999999999"/>
    <x v="2"/>
    <x v="0"/>
    <n v="602"/>
    <x v="0"/>
    <x v="0"/>
    <x v="0"/>
    <n v="179446.31"/>
    <x v="1"/>
    <x v="4"/>
    <x v="1"/>
  </r>
  <r>
    <n v="15680683"/>
    <s v="Simmons"/>
    <x v="1"/>
    <x v="1"/>
    <n v="29"/>
    <x v="1"/>
    <x v="8"/>
    <n v="197200.04"/>
    <x v="2"/>
    <x v="2"/>
    <n v="640"/>
    <x v="0"/>
    <x v="0"/>
    <x v="1"/>
    <n v="141453.62"/>
    <x v="1"/>
    <x v="2"/>
    <x v="2"/>
  </r>
  <r>
    <n v="15710316"/>
    <s v="Fang"/>
    <x v="1"/>
    <x v="0"/>
    <n v="48"/>
    <x v="0"/>
    <x v="8"/>
    <n v="144837.79"/>
    <x v="2"/>
    <x v="0"/>
    <n v="454"/>
    <x v="4"/>
    <x v="0"/>
    <x v="0"/>
    <n v="93151.77"/>
    <x v="1"/>
    <x v="0"/>
    <x v="2"/>
  </r>
  <r>
    <n v="15746333"/>
    <s v="Blake"/>
    <x v="0"/>
    <x v="0"/>
    <n v="57"/>
    <x v="0"/>
    <x v="6"/>
    <n v="0"/>
    <x v="0"/>
    <x v="1"/>
    <n v="562"/>
    <x v="1"/>
    <x v="0"/>
    <x v="1"/>
    <n v="6554.97"/>
    <x v="0"/>
    <x v="3"/>
    <x v="2"/>
  </r>
  <r>
    <n v="15606861"/>
    <s v="Tien"/>
    <x v="0"/>
    <x v="1"/>
    <n v="34"/>
    <x v="0"/>
    <x v="2"/>
    <n v="0"/>
    <x v="0"/>
    <x v="2"/>
    <n v="636"/>
    <x v="0"/>
    <x v="0"/>
    <x v="1"/>
    <n v="38570.129999999997"/>
    <x v="1"/>
    <x v="3"/>
    <x v="1"/>
  </r>
  <r>
    <n v="15641285"/>
    <s v="Yusupova"/>
    <x v="1"/>
    <x v="1"/>
    <n v="50"/>
    <x v="0"/>
    <x v="6"/>
    <n v="163085.79"/>
    <x v="2"/>
    <x v="0"/>
    <n v="621"/>
    <x v="0"/>
    <x v="1"/>
    <x v="0"/>
    <n v="131048.36"/>
    <x v="1"/>
    <x v="2"/>
    <x v="2"/>
  </r>
  <r>
    <n v="15662908"/>
    <s v="Davidson"/>
    <x v="2"/>
    <x v="1"/>
    <n v="38"/>
    <x v="0"/>
    <x v="3"/>
    <n v="125903.22"/>
    <x v="2"/>
    <x v="2"/>
    <n v="795"/>
    <x v="3"/>
    <x v="0"/>
    <x v="0"/>
    <n v="127068.92"/>
    <x v="1"/>
    <x v="0"/>
    <x v="1"/>
  </r>
  <r>
    <n v="15814267"/>
    <s v="Zhdanova"/>
    <x v="0"/>
    <x v="1"/>
    <n v="22"/>
    <x v="1"/>
    <x v="5"/>
    <n v="154377.29999999999"/>
    <x v="2"/>
    <x v="0"/>
    <n v="550"/>
    <x v="1"/>
    <x v="0"/>
    <x v="0"/>
    <n v="51721.52"/>
    <x v="1"/>
    <x v="1"/>
    <x v="1"/>
  </r>
  <r>
    <n v="15614923"/>
    <s v="Nielson"/>
    <x v="1"/>
    <x v="1"/>
    <n v="41"/>
    <x v="0"/>
    <x v="3"/>
    <n v="107511.52"/>
    <x v="2"/>
    <x v="0"/>
    <n v="630"/>
    <x v="0"/>
    <x v="1"/>
    <x v="0"/>
    <n v="46156.87"/>
    <x v="1"/>
    <x v="3"/>
    <x v="1"/>
  </r>
  <r>
    <n v="15579223"/>
    <s v="Niu"/>
    <x v="2"/>
    <x v="1"/>
    <n v="30"/>
    <x v="0"/>
    <x v="2"/>
    <n v="127406.5"/>
    <x v="2"/>
    <x v="0"/>
    <n v="573"/>
    <x v="1"/>
    <x v="0"/>
    <x v="1"/>
    <n v="192950.6"/>
    <x v="1"/>
    <x v="4"/>
    <x v="1"/>
  </r>
  <r>
    <n v="15651389"/>
    <s v="Kay"/>
    <x v="1"/>
    <x v="1"/>
    <n v="24"/>
    <x v="1"/>
    <x v="2"/>
    <n v="143656.54999999999"/>
    <x v="2"/>
    <x v="0"/>
    <n v="561"/>
    <x v="1"/>
    <x v="1"/>
    <x v="0"/>
    <n v="180932.46"/>
    <x v="1"/>
    <x v="4"/>
    <x v="1"/>
  </r>
  <r>
    <n v="15677087"/>
    <s v="Green"/>
    <x v="0"/>
    <x v="0"/>
    <n v="39"/>
    <x v="0"/>
    <x v="8"/>
    <n v="138106.75"/>
    <x v="2"/>
    <x v="0"/>
    <n v="662"/>
    <x v="2"/>
    <x v="1"/>
    <x v="1"/>
    <n v="19596.73"/>
    <x v="1"/>
    <x v="3"/>
    <x v="2"/>
  </r>
  <r>
    <n v="15665784"/>
    <s v="She"/>
    <x v="0"/>
    <x v="1"/>
    <n v="27"/>
    <x v="1"/>
    <x v="9"/>
    <n v="128940.24"/>
    <x v="2"/>
    <x v="0"/>
    <n v="637"/>
    <x v="0"/>
    <x v="0"/>
    <x v="1"/>
    <n v="46786.92"/>
    <x v="1"/>
    <x v="3"/>
    <x v="3"/>
  </r>
  <r>
    <n v="15576706"/>
    <s v="Ajuluchukwu"/>
    <x v="2"/>
    <x v="1"/>
    <n v="37"/>
    <x v="0"/>
    <x v="9"/>
    <n v="114453.58"/>
    <x v="2"/>
    <x v="0"/>
    <n v="651"/>
    <x v="0"/>
    <x v="1"/>
    <x v="0"/>
    <n v="175820.91"/>
    <x v="1"/>
    <x v="4"/>
    <x v="3"/>
  </r>
  <r>
    <n v="15615473"/>
    <s v="Sabbatini"/>
    <x v="0"/>
    <x v="0"/>
    <n v="33"/>
    <x v="0"/>
    <x v="0"/>
    <n v="0"/>
    <x v="0"/>
    <x v="2"/>
    <n v="646"/>
    <x v="0"/>
    <x v="1"/>
    <x v="1"/>
    <n v="198208"/>
    <x v="1"/>
    <x v="4"/>
    <x v="0"/>
  </r>
  <r>
    <n v="15587299"/>
    <s v="Board"/>
    <x v="0"/>
    <x v="0"/>
    <n v="48"/>
    <x v="0"/>
    <x v="6"/>
    <n v="0"/>
    <x v="0"/>
    <x v="0"/>
    <n v="567"/>
    <x v="1"/>
    <x v="0"/>
    <x v="1"/>
    <n v="55362.45"/>
    <x v="1"/>
    <x v="1"/>
    <x v="2"/>
  </r>
  <r>
    <n v="15655389"/>
    <s v="Leckie"/>
    <x v="0"/>
    <x v="1"/>
    <n v="41"/>
    <x v="0"/>
    <x v="1"/>
    <n v="131762.94"/>
    <x v="2"/>
    <x v="0"/>
    <n v="638"/>
    <x v="0"/>
    <x v="0"/>
    <x v="0"/>
    <n v="47675.29"/>
    <x v="1"/>
    <x v="3"/>
    <x v="0"/>
  </r>
  <r>
    <n v="15784491"/>
    <s v="Ho"/>
    <x v="0"/>
    <x v="0"/>
    <n v="31"/>
    <x v="0"/>
    <x v="5"/>
    <n v="0"/>
    <x v="0"/>
    <x v="0"/>
    <n v="725"/>
    <x v="2"/>
    <x v="1"/>
    <x v="1"/>
    <n v="61326.43"/>
    <x v="1"/>
    <x v="1"/>
    <x v="1"/>
  </r>
  <r>
    <n v="15809999"/>
    <s v="Gordon"/>
    <x v="0"/>
    <x v="0"/>
    <n v="41"/>
    <x v="0"/>
    <x v="6"/>
    <n v="150300.65"/>
    <x v="2"/>
    <x v="2"/>
    <n v="709"/>
    <x v="2"/>
    <x v="0"/>
    <x v="1"/>
    <n v="71672.86"/>
    <x v="1"/>
    <x v="1"/>
    <x v="2"/>
  </r>
  <r>
    <n v="15681115"/>
    <s v="Iroawuchi"/>
    <x v="1"/>
    <x v="1"/>
    <n v="39"/>
    <x v="0"/>
    <x v="7"/>
    <n v="108935.39"/>
    <x v="2"/>
    <x v="0"/>
    <n v="787"/>
    <x v="3"/>
    <x v="0"/>
    <x v="0"/>
    <n v="101168.3"/>
    <x v="1"/>
    <x v="0"/>
    <x v="3"/>
  </r>
  <r>
    <n v="15629390"/>
    <s v="Liao"/>
    <x v="0"/>
    <x v="1"/>
    <n v="37"/>
    <x v="0"/>
    <x v="3"/>
    <n v="135847.47"/>
    <x v="2"/>
    <x v="0"/>
    <n v="653"/>
    <x v="0"/>
    <x v="0"/>
    <x v="1"/>
    <n v="144880.81"/>
    <x v="1"/>
    <x v="2"/>
    <x v="1"/>
  </r>
  <r>
    <n v="15792668"/>
    <s v="Hamilton"/>
    <x v="2"/>
    <x v="1"/>
    <n v="37"/>
    <x v="0"/>
    <x v="3"/>
    <n v="109908.06"/>
    <x v="2"/>
    <x v="2"/>
    <n v="661"/>
    <x v="2"/>
    <x v="0"/>
    <x v="1"/>
    <n v="115037.67"/>
    <x v="0"/>
    <x v="0"/>
    <x v="1"/>
  </r>
  <r>
    <n v="15583863"/>
    <s v="Chimaobim"/>
    <x v="2"/>
    <x v="1"/>
    <n v="49"/>
    <x v="0"/>
    <x v="2"/>
    <n v="142946.18"/>
    <x v="2"/>
    <x v="0"/>
    <n v="681"/>
    <x v="2"/>
    <x v="1"/>
    <x v="1"/>
    <n v="187280.51"/>
    <x v="0"/>
    <x v="4"/>
    <x v="1"/>
  </r>
  <r>
    <n v="15681878"/>
    <s v="Fan"/>
    <x v="2"/>
    <x v="1"/>
    <n v="45"/>
    <x v="0"/>
    <x v="6"/>
    <n v="104339.11"/>
    <x v="2"/>
    <x v="2"/>
    <n v="436"/>
    <x v="4"/>
    <x v="0"/>
    <x v="0"/>
    <n v="183540.22"/>
    <x v="0"/>
    <x v="4"/>
    <x v="2"/>
  </r>
  <r>
    <n v="15782875"/>
    <s v="Cayley"/>
    <x v="0"/>
    <x v="1"/>
    <n v="33"/>
    <x v="0"/>
    <x v="8"/>
    <n v="157274.35999999999"/>
    <x v="2"/>
    <x v="2"/>
    <n v="663"/>
    <x v="2"/>
    <x v="0"/>
    <x v="0"/>
    <n v="28531.81"/>
    <x v="1"/>
    <x v="3"/>
    <x v="2"/>
  </r>
  <r>
    <n v="15732235"/>
    <s v="Kuykendall"/>
    <x v="0"/>
    <x v="1"/>
    <n v="64"/>
    <x v="2"/>
    <x v="10"/>
    <n v="98848.19"/>
    <x v="1"/>
    <x v="0"/>
    <n v="662"/>
    <x v="2"/>
    <x v="1"/>
    <x v="0"/>
    <n v="42730.12"/>
    <x v="1"/>
    <x v="3"/>
    <x v="0"/>
  </r>
  <r>
    <n v="15735909"/>
    <s v="McDonald"/>
    <x v="2"/>
    <x v="0"/>
    <n v="39"/>
    <x v="0"/>
    <x v="2"/>
    <n v="105103.33"/>
    <x v="2"/>
    <x v="0"/>
    <n v="607"/>
    <x v="0"/>
    <x v="0"/>
    <x v="1"/>
    <n v="104721.5"/>
    <x v="0"/>
    <x v="0"/>
    <x v="1"/>
  </r>
  <r>
    <n v="15653448"/>
    <s v="Duncan"/>
    <x v="0"/>
    <x v="1"/>
    <n v="34"/>
    <x v="0"/>
    <x v="3"/>
    <n v="0"/>
    <x v="0"/>
    <x v="2"/>
    <n v="754"/>
    <x v="2"/>
    <x v="0"/>
    <x v="0"/>
    <n v="65219.85"/>
    <x v="1"/>
    <x v="1"/>
    <x v="1"/>
  </r>
  <r>
    <n v="15587647"/>
    <s v="Browne"/>
    <x v="2"/>
    <x v="0"/>
    <n v="66"/>
    <x v="2"/>
    <x v="10"/>
    <n v="127120.62"/>
    <x v="2"/>
    <x v="0"/>
    <n v="850"/>
    <x v="3"/>
    <x v="1"/>
    <x v="0"/>
    <n v="118929.64"/>
    <x v="0"/>
    <x v="0"/>
    <x v="0"/>
  </r>
  <r>
    <n v="15701037"/>
    <s v="Barton"/>
    <x v="0"/>
    <x v="1"/>
    <n v="39"/>
    <x v="0"/>
    <x v="0"/>
    <n v="0"/>
    <x v="0"/>
    <x v="2"/>
    <n v="578"/>
    <x v="1"/>
    <x v="0"/>
    <x v="1"/>
    <n v="70563.899999999994"/>
    <x v="1"/>
    <x v="1"/>
    <x v="0"/>
  </r>
  <r>
    <n v="15727499"/>
    <s v="Boyle"/>
    <x v="2"/>
    <x v="0"/>
    <n v="36"/>
    <x v="0"/>
    <x v="6"/>
    <n v="129118.5"/>
    <x v="2"/>
    <x v="2"/>
    <n v="666"/>
    <x v="2"/>
    <x v="1"/>
    <x v="1"/>
    <n v="139435.12"/>
    <x v="1"/>
    <x v="2"/>
    <x v="2"/>
  </r>
  <r>
    <n v="15724838"/>
    <s v="Moretti"/>
    <x v="0"/>
    <x v="0"/>
    <n v="43"/>
    <x v="0"/>
    <x v="4"/>
    <n v="0"/>
    <x v="0"/>
    <x v="0"/>
    <n v="599"/>
    <x v="1"/>
    <x v="0"/>
    <x v="1"/>
    <n v="170347.1"/>
    <x v="1"/>
    <x v="4"/>
    <x v="2"/>
  </r>
  <r>
    <n v="15666711"/>
    <s v="Ukaegbulam"/>
    <x v="0"/>
    <x v="0"/>
    <n v="46"/>
    <x v="0"/>
    <x v="10"/>
    <n v="0"/>
    <x v="0"/>
    <x v="1"/>
    <n v="586"/>
    <x v="1"/>
    <x v="1"/>
    <x v="0"/>
    <n v="131553.82"/>
    <x v="0"/>
    <x v="2"/>
    <x v="0"/>
  </r>
  <r>
    <n v="15588933"/>
    <s v="Nwankwo"/>
    <x v="0"/>
    <x v="0"/>
    <n v="36"/>
    <x v="0"/>
    <x v="6"/>
    <n v="146053.66"/>
    <x v="2"/>
    <x v="0"/>
    <n v="825"/>
    <x v="3"/>
    <x v="0"/>
    <x v="0"/>
    <n v="138344.70000000001"/>
    <x v="1"/>
    <x v="2"/>
    <x v="2"/>
  </r>
  <r>
    <n v="15763111"/>
    <s v="Niu"/>
    <x v="1"/>
    <x v="0"/>
    <n v="67"/>
    <x v="2"/>
    <x v="7"/>
    <n v="124577.15"/>
    <x v="2"/>
    <x v="0"/>
    <n v="808"/>
    <x v="3"/>
    <x v="1"/>
    <x v="0"/>
    <n v="169894.39999999999"/>
    <x v="1"/>
    <x v="2"/>
    <x v="3"/>
  </r>
  <r>
    <n v="15805676"/>
    <s v="Hsu"/>
    <x v="1"/>
    <x v="1"/>
    <n v="29"/>
    <x v="1"/>
    <x v="4"/>
    <n v="151012.54999999999"/>
    <x v="2"/>
    <x v="2"/>
    <n v="515"/>
    <x v="1"/>
    <x v="0"/>
    <x v="1"/>
    <n v="9770.9699999999993"/>
    <x v="1"/>
    <x v="3"/>
    <x v="2"/>
  </r>
  <r>
    <n v="15586674"/>
    <s v="Shaw"/>
    <x v="1"/>
    <x v="0"/>
    <n v="58"/>
    <x v="0"/>
    <x v="8"/>
    <n v="216109.88"/>
    <x v="2"/>
    <x v="0"/>
    <n v="663"/>
    <x v="2"/>
    <x v="1"/>
    <x v="0"/>
    <n v="74176.710000000006"/>
    <x v="0"/>
    <x v="1"/>
    <x v="2"/>
  </r>
  <r>
    <n v="15744553"/>
    <s v="Ho"/>
    <x v="0"/>
    <x v="1"/>
    <n v="34"/>
    <x v="0"/>
    <x v="0"/>
    <n v="144318.97"/>
    <x v="2"/>
    <x v="0"/>
    <n v="444"/>
    <x v="4"/>
    <x v="0"/>
    <x v="1"/>
    <n v="112668.06"/>
    <x v="1"/>
    <x v="0"/>
    <x v="0"/>
  </r>
  <r>
    <n v="15776629"/>
    <s v="Christie"/>
    <x v="0"/>
    <x v="0"/>
    <n v="39"/>
    <x v="0"/>
    <x v="4"/>
    <n v="0"/>
    <x v="0"/>
    <x v="2"/>
    <n v="650"/>
    <x v="0"/>
    <x v="1"/>
    <x v="1"/>
    <n v="186275.7"/>
    <x v="1"/>
    <x v="4"/>
    <x v="2"/>
  </r>
  <r>
    <n v="15647207"/>
    <s v="Onwuemelie"/>
    <x v="0"/>
    <x v="1"/>
    <n v="26"/>
    <x v="1"/>
    <x v="3"/>
    <n v="0"/>
    <x v="0"/>
    <x v="2"/>
    <n v="609"/>
    <x v="0"/>
    <x v="0"/>
    <x v="1"/>
    <n v="98463.99"/>
    <x v="1"/>
    <x v="0"/>
    <x v="1"/>
  </r>
  <r>
    <n v="15715638"/>
    <s v="Ch'ang"/>
    <x v="2"/>
    <x v="1"/>
    <n v="77"/>
    <x v="2"/>
    <x v="6"/>
    <n v="27517.15"/>
    <x v="1"/>
    <x v="2"/>
    <n v="824"/>
    <x v="3"/>
    <x v="1"/>
    <x v="0"/>
    <n v="2746.41"/>
    <x v="1"/>
    <x v="3"/>
    <x v="2"/>
  </r>
  <r>
    <n v="15750602"/>
    <s v="Clendinnen"/>
    <x v="0"/>
    <x v="1"/>
    <n v="29"/>
    <x v="1"/>
    <x v="8"/>
    <n v="147092.65"/>
    <x v="2"/>
    <x v="0"/>
    <n v="662"/>
    <x v="2"/>
    <x v="0"/>
    <x v="1"/>
    <n v="10928.3"/>
    <x v="1"/>
    <x v="3"/>
    <x v="2"/>
  </r>
  <r>
    <n v="15766810"/>
    <s v="Onyemauchechi"/>
    <x v="2"/>
    <x v="0"/>
    <n v="51"/>
    <x v="0"/>
    <x v="0"/>
    <n v="92246.14"/>
    <x v="1"/>
    <x v="2"/>
    <n v="699"/>
    <x v="2"/>
    <x v="1"/>
    <x v="0"/>
    <n v="91346.03"/>
    <x v="1"/>
    <x v="0"/>
    <x v="0"/>
  </r>
  <r>
    <n v="15756625"/>
    <s v="Crawford"/>
    <x v="0"/>
    <x v="0"/>
    <n v="41"/>
    <x v="0"/>
    <x v="2"/>
    <n v="0"/>
    <x v="0"/>
    <x v="2"/>
    <n v="752"/>
    <x v="2"/>
    <x v="0"/>
    <x v="1"/>
    <n v="139844.04"/>
    <x v="0"/>
    <x v="2"/>
    <x v="1"/>
  </r>
  <r>
    <n v="15639552"/>
    <s v="Mellor"/>
    <x v="2"/>
    <x v="0"/>
    <n v="40"/>
    <x v="0"/>
    <x v="2"/>
    <n v="148897.01999999999"/>
    <x v="2"/>
    <x v="0"/>
    <n v="603"/>
    <x v="0"/>
    <x v="1"/>
    <x v="1"/>
    <n v="105052.9"/>
    <x v="1"/>
    <x v="0"/>
    <x v="1"/>
  </r>
  <r>
    <n v="15633213"/>
    <s v="Rizzo"/>
    <x v="1"/>
    <x v="1"/>
    <n v="50"/>
    <x v="0"/>
    <x v="2"/>
    <n v="0"/>
    <x v="0"/>
    <x v="0"/>
    <n v="628"/>
    <x v="0"/>
    <x v="1"/>
    <x v="1"/>
    <n v="144366.82999999999"/>
    <x v="0"/>
    <x v="2"/>
    <x v="1"/>
  </r>
  <r>
    <n v="15610416"/>
    <s v="Christie"/>
    <x v="0"/>
    <x v="0"/>
    <n v="36"/>
    <x v="0"/>
    <x v="9"/>
    <n v="0"/>
    <x v="0"/>
    <x v="0"/>
    <n v="745"/>
    <x v="2"/>
    <x v="0"/>
    <x v="1"/>
    <n v="19605.18"/>
    <x v="0"/>
    <x v="3"/>
    <x v="3"/>
  </r>
  <r>
    <n v="15715208"/>
    <s v="Watkins"/>
    <x v="2"/>
    <x v="0"/>
    <n v="33"/>
    <x v="0"/>
    <x v="7"/>
    <n v="138335.96"/>
    <x v="2"/>
    <x v="0"/>
    <n v="804"/>
    <x v="3"/>
    <x v="0"/>
    <x v="0"/>
    <n v="80483.759999999995"/>
    <x v="1"/>
    <x v="1"/>
    <x v="3"/>
  </r>
  <r>
    <n v="15619608"/>
    <s v="Ojiofor"/>
    <x v="2"/>
    <x v="0"/>
    <n v="50"/>
    <x v="0"/>
    <x v="7"/>
    <n v="92895.56"/>
    <x v="1"/>
    <x v="0"/>
    <n v="454"/>
    <x v="4"/>
    <x v="0"/>
    <x v="1"/>
    <n v="154344"/>
    <x v="0"/>
    <x v="2"/>
    <x v="3"/>
  </r>
  <r>
    <n v="15628697"/>
    <s v="Tung"/>
    <x v="1"/>
    <x v="1"/>
    <n v="46"/>
    <x v="0"/>
    <x v="9"/>
    <n v="160736.63"/>
    <x v="2"/>
    <x v="0"/>
    <n v="631"/>
    <x v="0"/>
    <x v="1"/>
    <x v="0"/>
    <n v="93503.02"/>
    <x v="1"/>
    <x v="0"/>
    <x v="3"/>
  </r>
  <r>
    <n v="15643826"/>
    <s v="McKay"/>
    <x v="0"/>
    <x v="1"/>
    <n v="32"/>
    <x v="0"/>
    <x v="4"/>
    <n v="0"/>
    <x v="0"/>
    <x v="2"/>
    <n v="503"/>
    <x v="1"/>
    <x v="0"/>
    <x v="0"/>
    <n v="153036.97"/>
    <x v="1"/>
    <x v="2"/>
    <x v="2"/>
  </r>
  <r>
    <n v="15718588"/>
    <s v="Meng"/>
    <x v="0"/>
    <x v="0"/>
    <n v="37"/>
    <x v="0"/>
    <x v="9"/>
    <n v="0"/>
    <x v="0"/>
    <x v="2"/>
    <n v="548"/>
    <x v="1"/>
    <x v="1"/>
    <x v="1"/>
    <n v="98029.58"/>
    <x v="1"/>
    <x v="0"/>
    <x v="3"/>
  </r>
  <r>
    <n v="15709741"/>
    <s v="Hussain"/>
    <x v="0"/>
    <x v="1"/>
    <n v="28"/>
    <x v="1"/>
    <x v="4"/>
    <n v="107141.27"/>
    <x v="2"/>
    <x v="0"/>
    <n v="668"/>
    <x v="2"/>
    <x v="0"/>
    <x v="1"/>
    <n v="193018.71"/>
    <x v="1"/>
    <x v="4"/>
    <x v="2"/>
  </r>
  <r>
    <n v="15723318"/>
    <s v="Mactier"/>
    <x v="0"/>
    <x v="0"/>
    <n v="55"/>
    <x v="0"/>
    <x v="10"/>
    <n v="0"/>
    <x v="0"/>
    <x v="1"/>
    <n v="619"/>
    <x v="0"/>
    <x v="1"/>
    <x v="1"/>
    <n v="60810.64"/>
    <x v="0"/>
    <x v="1"/>
    <x v="0"/>
  </r>
  <r>
    <n v="15717328"/>
    <s v="Hsueh"/>
    <x v="0"/>
    <x v="0"/>
    <n v="37"/>
    <x v="0"/>
    <x v="4"/>
    <n v="132446.07999999999"/>
    <x v="2"/>
    <x v="2"/>
    <n v="842"/>
    <x v="3"/>
    <x v="0"/>
    <x v="1"/>
    <n v="87071.18"/>
    <x v="0"/>
    <x v="1"/>
    <x v="2"/>
  </r>
  <r>
    <n v="15771299"/>
    <s v="Nnachetam"/>
    <x v="0"/>
    <x v="0"/>
    <n v="57"/>
    <x v="0"/>
    <x v="1"/>
    <n v="92053"/>
    <x v="1"/>
    <x v="0"/>
    <n v="707"/>
    <x v="2"/>
    <x v="0"/>
    <x v="0"/>
    <n v="164064.44"/>
    <x v="0"/>
    <x v="2"/>
    <x v="0"/>
  </r>
  <r>
    <n v="15706223"/>
    <s v="Barnes"/>
    <x v="1"/>
    <x v="1"/>
    <n v="38"/>
    <x v="0"/>
    <x v="0"/>
    <n v="96798.79"/>
    <x v="1"/>
    <x v="2"/>
    <n v="715"/>
    <x v="2"/>
    <x v="0"/>
    <x v="0"/>
    <n v="4554.67"/>
    <x v="1"/>
    <x v="3"/>
    <x v="0"/>
  </r>
  <r>
    <n v="15612358"/>
    <s v="Christie"/>
    <x v="2"/>
    <x v="1"/>
    <n v="35"/>
    <x v="0"/>
    <x v="9"/>
    <n v="134498.54"/>
    <x v="2"/>
    <x v="2"/>
    <n v="573"/>
    <x v="1"/>
    <x v="0"/>
    <x v="0"/>
    <n v="119924.8"/>
    <x v="1"/>
    <x v="0"/>
    <x v="3"/>
  </r>
  <r>
    <n v="15769191"/>
    <s v="Lipton"/>
    <x v="0"/>
    <x v="1"/>
    <n v="55"/>
    <x v="0"/>
    <x v="2"/>
    <n v="132387.91"/>
    <x v="2"/>
    <x v="2"/>
    <n v="509"/>
    <x v="1"/>
    <x v="0"/>
    <x v="0"/>
    <n v="170360.11"/>
    <x v="1"/>
    <x v="4"/>
    <x v="1"/>
  </r>
  <r>
    <n v="15618816"/>
    <s v="Yu"/>
    <x v="2"/>
    <x v="0"/>
    <n v="40"/>
    <x v="0"/>
    <x v="0"/>
    <n v="147171.20000000001"/>
    <x v="2"/>
    <x v="0"/>
    <n v="670"/>
    <x v="2"/>
    <x v="1"/>
    <x v="0"/>
    <n v="69850.039999999994"/>
    <x v="1"/>
    <x v="1"/>
    <x v="0"/>
  </r>
  <r>
    <n v="15730810"/>
    <s v="Storey"/>
    <x v="1"/>
    <x v="1"/>
    <n v="44"/>
    <x v="0"/>
    <x v="9"/>
    <n v="100524.69"/>
    <x v="2"/>
    <x v="0"/>
    <n v="613"/>
    <x v="0"/>
    <x v="0"/>
    <x v="0"/>
    <n v="47298.95"/>
    <x v="1"/>
    <x v="3"/>
    <x v="3"/>
  </r>
  <r>
    <n v="15783463"/>
    <s v="Read"/>
    <x v="0"/>
    <x v="0"/>
    <n v="26"/>
    <x v="1"/>
    <x v="1"/>
    <n v="0"/>
    <x v="0"/>
    <x v="2"/>
    <n v="678"/>
    <x v="2"/>
    <x v="0"/>
    <x v="1"/>
    <n v="45443.68"/>
    <x v="1"/>
    <x v="3"/>
    <x v="0"/>
  </r>
  <r>
    <n v="15616213"/>
    <s v="Levy"/>
    <x v="2"/>
    <x v="0"/>
    <n v="51"/>
    <x v="0"/>
    <x v="9"/>
    <n v="138214.5"/>
    <x v="2"/>
    <x v="0"/>
    <n v="555"/>
    <x v="1"/>
    <x v="0"/>
    <x v="1"/>
    <n v="198715.27"/>
    <x v="0"/>
    <x v="4"/>
    <x v="3"/>
  </r>
  <r>
    <n v="15611287"/>
    <s v="Chiu"/>
    <x v="0"/>
    <x v="0"/>
    <n v="30"/>
    <x v="0"/>
    <x v="4"/>
    <n v="0"/>
    <x v="0"/>
    <x v="2"/>
    <n v="777"/>
    <x v="2"/>
    <x v="1"/>
    <x v="0"/>
    <n v="115611.97"/>
    <x v="1"/>
    <x v="0"/>
    <x v="2"/>
  </r>
  <r>
    <n v="15786454"/>
    <s v="Moore"/>
    <x v="1"/>
    <x v="1"/>
    <n v="55"/>
    <x v="0"/>
    <x v="6"/>
    <n v="0"/>
    <x v="0"/>
    <x v="0"/>
    <n v="552"/>
    <x v="1"/>
    <x v="0"/>
    <x v="0"/>
    <n v="40333.94"/>
    <x v="1"/>
    <x v="3"/>
    <x v="2"/>
  </r>
  <r>
    <n v="15768682"/>
    <s v="Amies"/>
    <x v="1"/>
    <x v="1"/>
    <n v="39"/>
    <x v="0"/>
    <x v="6"/>
    <n v="0"/>
    <x v="0"/>
    <x v="0"/>
    <n v="640"/>
    <x v="0"/>
    <x v="0"/>
    <x v="0"/>
    <n v="105997.25"/>
    <x v="1"/>
    <x v="0"/>
    <x v="2"/>
  </r>
  <r>
    <n v="15766172"/>
    <s v="Tsao"/>
    <x v="0"/>
    <x v="1"/>
    <n v="34"/>
    <x v="0"/>
    <x v="6"/>
    <n v="128743.55"/>
    <x v="2"/>
    <x v="0"/>
    <n v="541"/>
    <x v="1"/>
    <x v="0"/>
    <x v="1"/>
    <n v="134851.12"/>
    <x v="1"/>
    <x v="2"/>
    <x v="2"/>
  </r>
  <r>
    <n v="15637646"/>
    <s v="Rowley"/>
    <x v="0"/>
    <x v="1"/>
    <n v="31"/>
    <x v="0"/>
    <x v="7"/>
    <n v="122647.32"/>
    <x v="2"/>
    <x v="0"/>
    <n v="756"/>
    <x v="2"/>
    <x v="1"/>
    <x v="1"/>
    <n v="61666.87"/>
    <x v="1"/>
    <x v="1"/>
    <x v="3"/>
  </r>
  <r>
    <n v="15653404"/>
    <s v="Aliyev"/>
    <x v="1"/>
    <x v="0"/>
    <n v="24"/>
    <x v="1"/>
    <x v="9"/>
    <n v="79263.899999999994"/>
    <x v="1"/>
    <x v="0"/>
    <n v="684"/>
    <x v="2"/>
    <x v="1"/>
    <x v="0"/>
    <n v="196574.48"/>
    <x v="1"/>
    <x v="4"/>
    <x v="3"/>
  </r>
  <r>
    <n v="15690546"/>
    <s v="Riley"/>
    <x v="0"/>
    <x v="0"/>
    <n v="42"/>
    <x v="0"/>
    <x v="0"/>
    <n v="0"/>
    <x v="0"/>
    <x v="3"/>
    <n v="618"/>
    <x v="0"/>
    <x v="1"/>
    <x v="1"/>
    <n v="111097.39"/>
    <x v="0"/>
    <x v="0"/>
    <x v="0"/>
  </r>
  <r>
    <n v="15735636"/>
    <s v="Toscano"/>
    <x v="0"/>
    <x v="0"/>
    <n v="53"/>
    <x v="0"/>
    <x v="0"/>
    <n v="121389.78"/>
    <x v="2"/>
    <x v="0"/>
    <n v="604"/>
    <x v="0"/>
    <x v="0"/>
    <x v="0"/>
    <n v="48201.64"/>
    <x v="0"/>
    <x v="3"/>
    <x v="0"/>
  </r>
  <r>
    <n v="15605424"/>
    <s v="Oluchukwu"/>
    <x v="1"/>
    <x v="1"/>
    <n v="38"/>
    <x v="0"/>
    <x v="3"/>
    <n v="123906.55"/>
    <x v="2"/>
    <x v="0"/>
    <n v="624"/>
    <x v="0"/>
    <x v="0"/>
    <x v="1"/>
    <n v="135096.78"/>
    <x v="1"/>
    <x v="2"/>
    <x v="1"/>
  </r>
  <r>
    <n v="15568449"/>
    <s v="Fu"/>
    <x v="1"/>
    <x v="1"/>
    <n v="38"/>
    <x v="0"/>
    <x v="3"/>
    <n v="143006.70000000001"/>
    <x v="2"/>
    <x v="0"/>
    <n v="661"/>
    <x v="2"/>
    <x v="0"/>
    <x v="0"/>
    <n v="15650.89"/>
    <x v="1"/>
    <x v="3"/>
    <x v="1"/>
  </r>
  <r>
    <n v="15688085"/>
    <s v="Warner"/>
    <x v="1"/>
    <x v="0"/>
    <n v="28"/>
    <x v="1"/>
    <x v="6"/>
    <n v="157597.60999999999"/>
    <x v="2"/>
    <x v="0"/>
    <n v="627"/>
    <x v="0"/>
    <x v="1"/>
    <x v="0"/>
    <n v="34097.22"/>
    <x v="1"/>
    <x v="3"/>
    <x v="2"/>
  </r>
  <r>
    <n v="15683483"/>
    <s v="Fleming"/>
    <x v="1"/>
    <x v="1"/>
    <n v="38"/>
    <x v="0"/>
    <x v="6"/>
    <n v="127117.8"/>
    <x v="2"/>
    <x v="2"/>
    <n v="812"/>
    <x v="3"/>
    <x v="0"/>
    <x v="0"/>
    <n v="174822.74"/>
    <x v="1"/>
    <x v="4"/>
    <x v="2"/>
  </r>
  <r>
    <n v="15659567"/>
    <s v="Ch'iu"/>
    <x v="0"/>
    <x v="0"/>
    <n v="39"/>
    <x v="0"/>
    <x v="9"/>
    <n v="117103.26"/>
    <x v="2"/>
    <x v="2"/>
    <n v="473"/>
    <x v="4"/>
    <x v="0"/>
    <x v="0"/>
    <n v="85937.52"/>
    <x v="0"/>
    <x v="1"/>
    <x v="3"/>
  </r>
  <r>
    <n v="15766667"/>
    <s v="Langler"/>
    <x v="1"/>
    <x v="1"/>
    <n v="36"/>
    <x v="0"/>
    <x v="0"/>
    <n v="102989.83"/>
    <x v="2"/>
    <x v="2"/>
    <n v="717"/>
    <x v="2"/>
    <x v="1"/>
    <x v="0"/>
    <n v="49185.57"/>
    <x v="1"/>
    <x v="3"/>
    <x v="0"/>
  </r>
  <r>
    <n v="15624975"/>
    <s v="Angelo"/>
    <x v="1"/>
    <x v="1"/>
    <n v="28"/>
    <x v="1"/>
    <x v="1"/>
    <n v="145118.82999999999"/>
    <x v="2"/>
    <x v="0"/>
    <n v="693"/>
    <x v="2"/>
    <x v="1"/>
    <x v="0"/>
    <n v="77742.38"/>
    <x v="1"/>
    <x v="1"/>
    <x v="0"/>
  </r>
  <r>
    <n v="15660878"/>
    <s v="T'ien"/>
    <x v="0"/>
    <x v="1"/>
    <n v="92"/>
    <x v="2"/>
    <x v="1"/>
    <n v="126076.24"/>
    <x v="2"/>
    <x v="2"/>
    <n v="705"/>
    <x v="2"/>
    <x v="0"/>
    <x v="0"/>
    <n v="34436.83"/>
    <x v="1"/>
    <x v="3"/>
    <x v="0"/>
  </r>
  <r>
    <n v="15586557"/>
    <s v="Milani"/>
    <x v="0"/>
    <x v="1"/>
    <n v="41"/>
    <x v="0"/>
    <x v="8"/>
    <n v="0"/>
    <x v="0"/>
    <x v="0"/>
    <n v="661"/>
    <x v="2"/>
    <x v="1"/>
    <x v="0"/>
    <n v="88279.6"/>
    <x v="1"/>
    <x v="1"/>
    <x v="2"/>
  </r>
  <r>
    <n v="15746183"/>
    <s v="Pye"/>
    <x v="0"/>
    <x v="0"/>
    <n v="27"/>
    <x v="1"/>
    <x v="4"/>
    <n v="0"/>
    <x v="0"/>
    <x v="2"/>
    <n v="573"/>
    <x v="1"/>
    <x v="0"/>
    <x v="0"/>
    <n v="157549.6"/>
    <x v="1"/>
    <x v="2"/>
    <x v="2"/>
  </r>
  <r>
    <n v="15631457"/>
    <s v="Asher"/>
    <x v="0"/>
    <x v="1"/>
    <n v="37"/>
    <x v="0"/>
    <x v="8"/>
    <n v="98186.7"/>
    <x v="1"/>
    <x v="0"/>
    <n v="639"/>
    <x v="0"/>
    <x v="1"/>
    <x v="0"/>
    <n v="173386.95"/>
    <x v="1"/>
    <x v="4"/>
    <x v="2"/>
  </r>
  <r>
    <n v="15754053"/>
    <s v="Chung"/>
    <x v="0"/>
    <x v="0"/>
    <n v="67"/>
    <x v="2"/>
    <x v="3"/>
    <n v="0"/>
    <x v="0"/>
    <x v="1"/>
    <n v="718"/>
    <x v="2"/>
    <x v="0"/>
    <x v="0"/>
    <n v="82782.080000000002"/>
    <x v="1"/>
    <x v="1"/>
    <x v="1"/>
  </r>
  <r>
    <n v="15645839"/>
    <s v="Yudin"/>
    <x v="0"/>
    <x v="1"/>
    <n v="37"/>
    <x v="0"/>
    <x v="5"/>
    <n v="0"/>
    <x v="0"/>
    <x v="0"/>
    <n v="570"/>
    <x v="1"/>
    <x v="0"/>
    <x v="0"/>
    <n v="187758.5"/>
    <x v="1"/>
    <x v="4"/>
    <x v="1"/>
  </r>
  <r>
    <n v="15689955"/>
    <s v="Arcuri"/>
    <x v="0"/>
    <x v="0"/>
    <n v="40"/>
    <x v="0"/>
    <x v="3"/>
    <n v="0"/>
    <x v="0"/>
    <x v="2"/>
    <n v="461"/>
    <x v="4"/>
    <x v="0"/>
    <x v="1"/>
    <n v="176547.8"/>
    <x v="1"/>
    <x v="4"/>
    <x v="1"/>
  </r>
  <r>
    <n v="15593510"/>
    <s v="Capon"/>
    <x v="2"/>
    <x v="0"/>
    <n v="33"/>
    <x v="0"/>
    <x v="8"/>
    <n v="129335.65"/>
    <x v="2"/>
    <x v="0"/>
    <n v="638"/>
    <x v="0"/>
    <x v="0"/>
    <x v="0"/>
    <n v="56585.2"/>
    <x v="0"/>
    <x v="1"/>
    <x v="2"/>
  </r>
  <r>
    <n v="15654964"/>
    <s v="Piccio"/>
    <x v="1"/>
    <x v="1"/>
    <n v="48"/>
    <x v="0"/>
    <x v="3"/>
    <n v="75801.740000000005"/>
    <x v="1"/>
    <x v="0"/>
    <n v="608"/>
    <x v="0"/>
    <x v="0"/>
    <x v="1"/>
    <n v="125762.95"/>
    <x v="1"/>
    <x v="0"/>
    <x v="1"/>
  </r>
  <r>
    <n v="15594039"/>
    <s v="Lung"/>
    <x v="1"/>
    <x v="1"/>
    <n v="42"/>
    <x v="0"/>
    <x v="5"/>
    <n v="0"/>
    <x v="0"/>
    <x v="2"/>
    <n v="599"/>
    <x v="1"/>
    <x v="0"/>
    <x v="1"/>
    <n v="113868.4"/>
    <x v="1"/>
    <x v="0"/>
    <x v="1"/>
  </r>
  <r>
    <n v="15625929"/>
    <s v="Trevisan"/>
    <x v="0"/>
    <x v="0"/>
    <n v="44"/>
    <x v="0"/>
    <x v="3"/>
    <n v="159316.64000000001"/>
    <x v="2"/>
    <x v="0"/>
    <n v="762"/>
    <x v="2"/>
    <x v="1"/>
    <x v="1"/>
    <n v="24780.13"/>
    <x v="1"/>
    <x v="3"/>
    <x v="1"/>
  </r>
  <r>
    <n v="15815295"/>
    <s v="John"/>
    <x v="0"/>
    <x v="0"/>
    <n v="38"/>
    <x v="0"/>
    <x v="0"/>
    <n v="96479.81"/>
    <x v="1"/>
    <x v="0"/>
    <n v="662"/>
    <x v="2"/>
    <x v="0"/>
    <x v="1"/>
    <n v="120259.41"/>
    <x v="1"/>
    <x v="0"/>
    <x v="0"/>
  </r>
  <r>
    <n v="15621818"/>
    <s v="Anayolisa"/>
    <x v="2"/>
    <x v="1"/>
    <n v="29"/>
    <x v="1"/>
    <x v="3"/>
    <n v="117726.33"/>
    <x v="2"/>
    <x v="0"/>
    <n v="747"/>
    <x v="2"/>
    <x v="0"/>
    <x v="0"/>
    <n v="175398.34"/>
    <x v="1"/>
    <x v="4"/>
    <x v="1"/>
  </r>
  <r>
    <n v="15652700"/>
    <s v="Ritchie"/>
    <x v="0"/>
    <x v="1"/>
    <n v="39"/>
    <x v="0"/>
    <x v="5"/>
    <n v="0"/>
    <x v="0"/>
    <x v="2"/>
    <n v="539"/>
    <x v="1"/>
    <x v="0"/>
    <x v="0"/>
    <n v="86767.48"/>
    <x v="1"/>
    <x v="1"/>
    <x v="1"/>
  </r>
  <r>
    <n v="15636860"/>
    <s v="Ch'eng"/>
    <x v="0"/>
    <x v="1"/>
    <n v="43"/>
    <x v="0"/>
    <x v="4"/>
    <n v="122351.29"/>
    <x v="2"/>
    <x v="0"/>
    <n v="625"/>
    <x v="0"/>
    <x v="0"/>
    <x v="1"/>
    <n v="71216.600000000006"/>
    <x v="1"/>
    <x v="1"/>
    <x v="2"/>
  </r>
  <r>
    <n v="15569432"/>
    <s v="Macleod"/>
    <x v="0"/>
    <x v="0"/>
    <n v="48"/>
    <x v="0"/>
    <x v="9"/>
    <n v="0"/>
    <x v="0"/>
    <x v="2"/>
    <n v="656"/>
    <x v="0"/>
    <x v="0"/>
    <x v="0"/>
    <n v="85240.61"/>
    <x v="0"/>
    <x v="1"/>
    <x v="3"/>
  </r>
  <r>
    <n v="15751455"/>
    <s v="Boyle"/>
    <x v="0"/>
    <x v="0"/>
    <n v="48"/>
    <x v="0"/>
    <x v="8"/>
    <n v="0"/>
    <x v="0"/>
    <x v="0"/>
    <n v="469"/>
    <x v="4"/>
    <x v="0"/>
    <x v="1"/>
    <n v="160529.71"/>
    <x v="0"/>
    <x v="2"/>
    <x v="2"/>
  </r>
  <r>
    <n v="15800583"/>
    <s v="Chukwuemeka"/>
    <x v="1"/>
    <x v="0"/>
    <n v="43"/>
    <x v="0"/>
    <x v="2"/>
    <n v="0"/>
    <x v="0"/>
    <x v="0"/>
    <n v="621"/>
    <x v="0"/>
    <x v="1"/>
    <x v="1"/>
    <n v="102806.6"/>
    <x v="1"/>
    <x v="0"/>
    <x v="1"/>
  </r>
  <r>
    <n v="15770214"/>
    <s v="Bryant"/>
    <x v="0"/>
    <x v="0"/>
    <n v="27"/>
    <x v="1"/>
    <x v="3"/>
    <n v="0"/>
    <x v="0"/>
    <x v="2"/>
    <n v="754"/>
    <x v="2"/>
    <x v="0"/>
    <x v="1"/>
    <n v="144134.64000000001"/>
    <x v="1"/>
    <x v="2"/>
    <x v="1"/>
  </r>
  <r>
    <n v="15613463"/>
    <s v="Hackett"/>
    <x v="2"/>
    <x v="0"/>
    <n v="50"/>
    <x v="0"/>
    <x v="5"/>
    <n v="132598.38"/>
    <x v="2"/>
    <x v="2"/>
    <n v="679"/>
    <x v="2"/>
    <x v="0"/>
    <x v="0"/>
    <n v="184017.98"/>
    <x v="1"/>
    <x v="4"/>
    <x v="1"/>
  </r>
  <r>
    <n v="15587066"/>
    <s v="Kovaleva"/>
    <x v="0"/>
    <x v="1"/>
    <n v="38"/>
    <x v="0"/>
    <x v="0"/>
    <n v="119272.29"/>
    <x v="2"/>
    <x v="0"/>
    <n v="535"/>
    <x v="1"/>
    <x v="1"/>
    <x v="1"/>
    <n v="195896.59"/>
    <x v="0"/>
    <x v="4"/>
    <x v="0"/>
  </r>
  <r>
    <n v="15693752"/>
    <s v="Reed"/>
    <x v="0"/>
    <x v="1"/>
    <n v="37"/>
    <x v="0"/>
    <x v="0"/>
    <n v="0"/>
    <x v="0"/>
    <x v="2"/>
    <n v="487"/>
    <x v="4"/>
    <x v="0"/>
    <x v="0"/>
    <n v="126722.57"/>
    <x v="1"/>
    <x v="0"/>
    <x v="0"/>
  </r>
  <r>
    <n v="15714874"/>
    <s v="Major"/>
    <x v="0"/>
    <x v="0"/>
    <n v="42"/>
    <x v="0"/>
    <x v="6"/>
    <n v="0"/>
    <x v="0"/>
    <x v="2"/>
    <n v="850"/>
    <x v="3"/>
    <x v="0"/>
    <x v="0"/>
    <n v="176883.42"/>
    <x v="1"/>
    <x v="4"/>
    <x v="2"/>
  </r>
  <r>
    <n v="15657809"/>
    <s v="Lo"/>
    <x v="0"/>
    <x v="1"/>
    <n v="55"/>
    <x v="0"/>
    <x v="7"/>
    <n v="106415.57"/>
    <x v="2"/>
    <x v="1"/>
    <n v="585"/>
    <x v="1"/>
    <x v="0"/>
    <x v="0"/>
    <n v="122960.98"/>
    <x v="0"/>
    <x v="0"/>
    <x v="3"/>
  </r>
  <r>
    <n v="15651955"/>
    <s v="Hanson"/>
    <x v="0"/>
    <x v="1"/>
    <n v="31"/>
    <x v="0"/>
    <x v="4"/>
    <n v="0"/>
    <x v="0"/>
    <x v="2"/>
    <n v="603"/>
    <x v="0"/>
    <x v="1"/>
    <x v="0"/>
    <n v="9607.1"/>
    <x v="1"/>
    <x v="3"/>
    <x v="2"/>
  </r>
  <r>
    <n v="15570912"/>
    <s v="Ogbonnaya"/>
    <x v="2"/>
    <x v="0"/>
    <n v="32"/>
    <x v="0"/>
    <x v="9"/>
    <n v="127772.1"/>
    <x v="2"/>
    <x v="2"/>
    <n v="728"/>
    <x v="2"/>
    <x v="0"/>
    <x v="0"/>
    <n v="152643.48000000001"/>
    <x v="1"/>
    <x v="2"/>
    <x v="3"/>
  </r>
  <r>
    <n v="15640266"/>
    <s v="Windsor"/>
    <x v="1"/>
    <x v="1"/>
    <n v="41"/>
    <x v="0"/>
    <x v="8"/>
    <n v="104631.67"/>
    <x v="2"/>
    <x v="0"/>
    <n v="621"/>
    <x v="0"/>
    <x v="0"/>
    <x v="0"/>
    <n v="95551.22"/>
    <x v="1"/>
    <x v="0"/>
    <x v="2"/>
  </r>
  <r>
    <n v="15652069"/>
    <s v="Calabrese"/>
    <x v="0"/>
    <x v="1"/>
    <n v="30"/>
    <x v="0"/>
    <x v="1"/>
    <n v="0"/>
    <x v="0"/>
    <x v="2"/>
    <n v="833"/>
    <x v="3"/>
    <x v="0"/>
    <x v="1"/>
    <n v="141860.62"/>
    <x v="1"/>
    <x v="2"/>
    <x v="0"/>
  </r>
  <r>
    <n v="15596074"/>
    <s v="Keating"/>
    <x v="0"/>
    <x v="1"/>
    <n v="37"/>
    <x v="0"/>
    <x v="7"/>
    <n v="0"/>
    <x v="0"/>
    <x v="0"/>
    <n v="502"/>
    <x v="1"/>
    <x v="0"/>
    <x v="0"/>
    <n v="76642.679999999993"/>
    <x v="1"/>
    <x v="1"/>
    <x v="3"/>
  </r>
  <r>
    <n v="15800268"/>
    <s v="Costa"/>
    <x v="2"/>
    <x v="1"/>
    <n v="37"/>
    <x v="0"/>
    <x v="5"/>
    <n v="118050.79"/>
    <x v="2"/>
    <x v="0"/>
    <n v="825"/>
    <x v="3"/>
    <x v="1"/>
    <x v="0"/>
    <n v="52301.15"/>
    <x v="1"/>
    <x v="1"/>
    <x v="1"/>
  </r>
  <r>
    <n v="15809847"/>
    <s v="Tan"/>
    <x v="0"/>
    <x v="1"/>
    <n v="46"/>
    <x v="0"/>
    <x v="10"/>
    <n v="0"/>
    <x v="0"/>
    <x v="2"/>
    <n v="668"/>
    <x v="2"/>
    <x v="1"/>
    <x v="1"/>
    <n v="29388.02"/>
    <x v="1"/>
    <x v="3"/>
    <x v="0"/>
  </r>
  <r>
    <n v="15599074"/>
    <s v="Ma"/>
    <x v="1"/>
    <x v="0"/>
    <n v="40"/>
    <x v="0"/>
    <x v="5"/>
    <n v="136093.74"/>
    <x v="2"/>
    <x v="0"/>
    <n v="487"/>
    <x v="4"/>
    <x v="1"/>
    <x v="0"/>
    <n v="193408.43"/>
    <x v="1"/>
    <x v="4"/>
    <x v="1"/>
  </r>
  <r>
    <n v="15599591"/>
    <s v="Martin"/>
    <x v="2"/>
    <x v="0"/>
    <n v="39"/>
    <x v="0"/>
    <x v="3"/>
    <n v="88477.36"/>
    <x v="1"/>
    <x v="2"/>
    <n v="600"/>
    <x v="0"/>
    <x v="0"/>
    <x v="1"/>
    <n v="58632.37"/>
    <x v="1"/>
    <x v="1"/>
    <x v="1"/>
  </r>
  <r>
    <n v="15776096"/>
    <s v="Halpern"/>
    <x v="1"/>
    <x v="1"/>
    <n v="34"/>
    <x v="0"/>
    <x v="6"/>
    <n v="161572.24"/>
    <x v="2"/>
    <x v="0"/>
    <n v="606"/>
    <x v="0"/>
    <x v="1"/>
    <x v="0"/>
    <n v="191076.22"/>
    <x v="1"/>
    <x v="4"/>
    <x v="2"/>
  </r>
  <r>
    <n v="15611669"/>
    <s v="Nyhan"/>
    <x v="2"/>
    <x v="1"/>
    <n v="50"/>
    <x v="0"/>
    <x v="3"/>
    <n v="126608.37"/>
    <x v="2"/>
    <x v="0"/>
    <n v="623"/>
    <x v="0"/>
    <x v="1"/>
    <x v="0"/>
    <n v="645.61"/>
    <x v="0"/>
    <x v="3"/>
    <x v="1"/>
  </r>
  <r>
    <n v="15694098"/>
    <s v="Jackson"/>
    <x v="0"/>
    <x v="0"/>
    <n v="54"/>
    <x v="0"/>
    <x v="9"/>
    <n v="68332.960000000006"/>
    <x v="1"/>
    <x v="0"/>
    <n v="575"/>
    <x v="1"/>
    <x v="0"/>
    <x v="0"/>
    <n v="144390.75"/>
    <x v="1"/>
    <x v="2"/>
    <x v="3"/>
  </r>
  <r>
    <n v="15713347"/>
    <s v="ReynOlds"/>
    <x v="1"/>
    <x v="1"/>
    <n v="48"/>
    <x v="0"/>
    <x v="5"/>
    <n v="179852.26"/>
    <x v="2"/>
    <x v="0"/>
    <n v="577"/>
    <x v="1"/>
    <x v="0"/>
    <x v="1"/>
    <n v="193580.32"/>
    <x v="1"/>
    <x v="4"/>
    <x v="1"/>
  </r>
  <r>
    <n v="15713094"/>
    <s v="Tai"/>
    <x v="0"/>
    <x v="0"/>
    <n v="25"/>
    <x v="1"/>
    <x v="2"/>
    <n v="0"/>
    <x v="0"/>
    <x v="2"/>
    <n v="651"/>
    <x v="0"/>
    <x v="0"/>
    <x v="0"/>
    <n v="126761.2"/>
    <x v="1"/>
    <x v="0"/>
    <x v="1"/>
  </r>
  <r>
    <n v="15811978"/>
    <s v="Trevisani"/>
    <x v="2"/>
    <x v="1"/>
    <n v="46"/>
    <x v="0"/>
    <x v="0"/>
    <n v="104763.41"/>
    <x v="2"/>
    <x v="0"/>
    <n v="693"/>
    <x v="2"/>
    <x v="0"/>
    <x v="0"/>
    <n v="62368.33"/>
    <x v="1"/>
    <x v="1"/>
    <x v="0"/>
  </r>
  <r>
    <n v="15799925"/>
    <s v="Uwakwe"/>
    <x v="0"/>
    <x v="1"/>
    <n v="60"/>
    <x v="2"/>
    <x v="5"/>
    <n v="88541.57"/>
    <x v="1"/>
    <x v="2"/>
    <n v="800"/>
    <x v="3"/>
    <x v="0"/>
    <x v="0"/>
    <n v="131718.12"/>
    <x v="1"/>
    <x v="2"/>
    <x v="1"/>
  </r>
  <r>
    <n v="15692575"/>
    <s v="Kerr"/>
    <x v="0"/>
    <x v="1"/>
    <n v="38"/>
    <x v="0"/>
    <x v="5"/>
    <n v="162888.73000000001"/>
    <x v="2"/>
    <x v="0"/>
    <n v="760"/>
    <x v="2"/>
    <x v="0"/>
    <x v="1"/>
    <n v="91098.76"/>
    <x v="0"/>
    <x v="0"/>
    <x v="1"/>
  </r>
  <r>
    <n v="15743149"/>
    <s v="Findlay"/>
    <x v="0"/>
    <x v="0"/>
    <n v="35"/>
    <x v="0"/>
    <x v="2"/>
    <n v="0"/>
    <x v="0"/>
    <x v="0"/>
    <n v="711"/>
    <x v="2"/>
    <x v="0"/>
    <x v="0"/>
    <n v="67508.009999999995"/>
    <x v="1"/>
    <x v="1"/>
    <x v="1"/>
  </r>
  <r>
    <n v="15776947"/>
    <s v="Ugorji"/>
    <x v="1"/>
    <x v="1"/>
    <n v="43"/>
    <x v="0"/>
    <x v="2"/>
    <n v="0"/>
    <x v="0"/>
    <x v="0"/>
    <n v="637"/>
    <x v="0"/>
    <x v="0"/>
    <x v="1"/>
    <n v="12156.93"/>
    <x v="0"/>
    <x v="3"/>
    <x v="1"/>
  </r>
  <r>
    <n v="15700656"/>
    <s v="Balashova"/>
    <x v="0"/>
    <x v="1"/>
    <n v="32"/>
    <x v="0"/>
    <x v="9"/>
    <n v="0"/>
    <x v="0"/>
    <x v="2"/>
    <n v="662"/>
    <x v="2"/>
    <x v="1"/>
    <x v="1"/>
    <n v="65089.38"/>
    <x v="1"/>
    <x v="1"/>
    <x v="3"/>
  </r>
  <r>
    <n v="15594515"/>
    <s v="Cheng"/>
    <x v="0"/>
    <x v="0"/>
    <n v="44"/>
    <x v="0"/>
    <x v="3"/>
    <n v="0"/>
    <x v="0"/>
    <x v="2"/>
    <n v="568"/>
    <x v="1"/>
    <x v="1"/>
    <x v="1"/>
    <n v="62370.67"/>
    <x v="0"/>
    <x v="1"/>
    <x v="1"/>
  </r>
  <r>
    <n v="15787884"/>
    <s v="Martin"/>
    <x v="0"/>
    <x v="0"/>
    <n v="30"/>
    <x v="0"/>
    <x v="3"/>
    <n v="0"/>
    <x v="0"/>
    <x v="2"/>
    <n v="692"/>
    <x v="2"/>
    <x v="0"/>
    <x v="0"/>
    <n v="18826.34"/>
    <x v="1"/>
    <x v="3"/>
    <x v="1"/>
  </r>
  <r>
    <n v="15577988"/>
    <s v="Skinner"/>
    <x v="0"/>
    <x v="0"/>
    <n v="35"/>
    <x v="0"/>
    <x v="1"/>
    <n v="0"/>
    <x v="0"/>
    <x v="2"/>
    <n v="614"/>
    <x v="0"/>
    <x v="0"/>
    <x v="0"/>
    <n v="3342.62"/>
    <x v="1"/>
    <x v="3"/>
    <x v="0"/>
  </r>
  <r>
    <n v="15795586"/>
    <s v="McDonald"/>
    <x v="0"/>
    <x v="1"/>
    <n v="35"/>
    <x v="0"/>
    <x v="1"/>
    <n v="92474.05"/>
    <x v="1"/>
    <x v="0"/>
    <n v="478"/>
    <x v="4"/>
    <x v="0"/>
    <x v="1"/>
    <n v="178626.07"/>
    <x v="1"/>
    <x v="4"/>
    <x v="0"/>
  </r>
  <r>
    <n v="15677739"/>
    <s v="Dellucci"/>
    <x v="0"/>
    <x v="1"/>
    <n v="36"/>
    <x v="0"/>
    <x v="5"/>
    <n v="0"/>
    <x v="0"/>
    <x v="2"/>
    <n v="562"/>
    <x v="1"/>
    <x v="0"/>
    <x v="1"/>
    <n v="32845.32"/>
    <x v="1"/>
    <x v="3"/>
    <x v="1"/>
  </r>
  <r>
    <n v="15720134"/>
    <s v="ReynOlds"/>
    <x v="2"/>
    <x v="1"/>
    <n v="30"/>
    <x v="0"/>
    <x v="9"/>
    <n v="115479.48"/>
    <x v="2"/>
    <x v="2"/>
    <n v="709"/>
    <x v="2"/>
    <x v="0"/>
    <x v="0"/>
    <n v="134732.99"/>
    <x v="1"/>
    <x v="2"/>
    <x v="3"/>
  </r>
  <r>
    <n v="15688868"/>
    <s v="Birdsall"/>
    <x v="0"/>
    <x v="0"/>
    <n v="26"/>
    <x v="1"/>
    <x v="8"/>
    <n v="87098.91"/>
    <x v="1"/>
    <x v="0"/>
    <n v="684"/>
    <x v="2"/>
    <x v="1"/>
    <x v="1"/>
    <n v="106095.82"/>
    <x v="1"/>
    <x v="0"/>
    <x v="2"/>
  </r>
  <r>
    <n v="15642996"/>
    <s v="Tsai"/>
    <x v="2"/>
    <x v="0"/>
    <n v="42"/>
    <x v="0"/>
    <x v="9"/>
    <n v="86351.85"/>
    <x v="1"/>
    <x v="2"/>
    <n v="546"/>
    <x v="1"/>
    <x v="0"/>
    <x v="1"/>
    <n v="57380.13"/>
    <x v="1"/>
    <x v="1"/>
    <x v="3"/>
  </r>
  <r>
    <n v="15771222"/>
    <s v="Oguejiofor"/>
    <x v="0"/>
    <x v="0"/>
    <n v="42"/>
    <x v="0"/>
    <x v="8"/>
    <n v="0"/>
    <x v="0"/>
    <x v="2"/>
    <n v="779"/>
    <x v="2"/>
    <x v="1"/>
    <x v="1"/>
    <n v="25951.91"/>
    <x v="1"/>
    <x v="3"/>
    <x v="2"/>
  </r>
  <r>
    <n v="15605059"/>
    <s v="Mackie"/>
    <x v="2"/>
    <x v="1"/>
    <n v="63"/>
    <x v="2"/>
    <x v="6"/>
    <n v="148843.56"/>
    <x v="2"/>
    <x v="0"/>
    <n v="576"/>
    <x v="1"/>
    <x v="0"/>
    <x v="1"/>
    <n v="69414.13"/>
    <x v="0"/>
    <x v="1"/>
    <x v="2"/>
  </r>
  <r>
    <n v="15568088"/>
    <s v="Jamieson"/>
    <x v="2"/>
    <x v="1"/>
    <n v="44"/>
    <x v="0"/>
    <x v="6"/>
    <n v="163714.51999999999"/>
    <x v="2"/>
    <x v="0"/>
    <n v="481"/>
    <x v="4"/>
    <x v="0"/>
    <x v="1"/>
    <n v="96123.72"/>
    <x v="1"/>
    <x v="0"/>
    <x v="2"/>
  </r>
  <r>
    <n v="15665943"/>
    <s v="Mai"/>
    <x v="0"/>
    <x v="1"/>
    <n v="25"/>
    <x v="1"/>
    <x v="5"/>
    <n v="0"/>
    <x v="0"/>
    <x v="2"/>
    <n v="445"/>
    <x v="4"/>
    <x v="0"/>
    <x v="1"/>
    <n v="119425.94"/>
    <x v="1"/>
    <x v="0"/>
    <x v="1"/>
  </r>
  <r>
    <n v="15795571"/>
    <s v="Patterson"/>
    <x v="1"/>
    <x v="1"/>
    <n v="36"/>
    <x v="0"/>
    <x v="10"/>
    <n v="94153.56"/>
    <x v="1"/>
    <x v="0"/>
    <n v="606"/>
    <x v="0"/>
    <x v="1"/>
    <x v="0"/>
    <n v="120138.27"/>
    <x v="1"/>
    <x v="0"/>
    <x v="0"/>
  </r>
  <r>
    <n v="15662243"/>
    <s v="Taylor"/>
    <x v="0"/>
    <x v="1"/>
    <n v="50"/>
    <x v="0"/>
    <x v="8"/>
    <n v="162702.35"/>
    <x v="2"/>
    <x v="0"/>
    <n v="559"/>
    <x v="1"/>
    <x v="1"/>
    <x v="1"/>
    <n v="150548.5"/>
    <x v="0"/>
    <x v="2"/>
    <x v="2"/>
  </r>
  <r>
    <n v="15593128"/>
    <s v="Vinogradoff"/>
    <x v="0"/>
    <x v="0"/>
    <n v="56"/>
    <x v="0"/>
    <x v="7"/>
    <n v="129255.2"/>
    <x v="2"/>
    <x v="2"/>
    <n v="608"/>
    <x v="0"/>
    <x v="0"/>
    <x v="1"/>
    <n v="142492.04"/>
    <x v="0"/>
    <x v="2"/>
    <x v="3"/>
  </r>
  <r>
    <n v="15589739"/>
    <s v="North"/>
    <x v="0"/>
    <x v="1"/>
    <n v="41"/>
    <x v="0"/>
    <x v="6"/>
    <n v="90605.29"/>
    <x v="1"/>
    <x v="0"/>
    <n v="698"/>
    <x v="2"/>
    <x v="0"/>
    <x v="0"/>
    <n v="14357"/>
    <x v="1"/>
    <x v="3"/>
    <x v="2"/>
  </r>
  <r>
    <n v="15787602"/>
    <s v="Carter"/>
    <x v="1"/>
    <x v="1"/>
    <n v="39"/>
    <x v="0"/>
    <x v="8"/>
    <n v="0"/>
    <x v="0"/>
    <x v="2"/>
    <n v="568"/>
    <x v="1"/>
    <x v="0"/>
    <x v="0"/>
    <n v="129569.92"/>
    <x v="1"/>
    <x v="0"/>
    <x v="2"/>
  </r>
  <r>
    <n v="15685019"/>
    <s v="Graham"/>
    <x v="0"/>
    <x v="1"/>
    <n v="29"/>
    <x v="1"/>
    <x v="6"/>
    <n v="102787.42"/>
    <x v="2"/>
    <x v="0"/>
    <n v="528"/>
    <x v="1"/>
    <x v="0"/>
    <x v="1"/>
    <n v="55972.56"/>
    <x v="1"/>
    <x v="1"/>
    <x v="2"/>
  </r>
  <r>
    <n v="15704209"/>
    <s v="Noble"/>
    <x v="0"/>
    <x v="0"/>
    <n v="39"/>
    <x v="0"/>
    <x v="3"/>
    <n v="120145.96"/>
    <x v="2"/>
    <x v="2"/>
    <n v="802"/>
    <x v="3"/>
    <x v="1"/>
    <x v="0"/>
    <n v="59497.01"/>
    <x v="0"/>
    <x v="1"/>
    <x v="1"/>
  </r>
  <r>
    <n v="15605264"/>
    <s v="Walker"/>
    <x v="2"/>
    <x v="1"/>
    <n v="47"/>
    <x v="0"/>
    <x v="10"/>
    <n v="63723.78"/>
    <x v="1"/>
    <x v="2"/>
    <n v="669"/>
    <x v="2"/>
    <x v="0"/>
    <x v="0"/>
    <n v="181928.25"/>
    <x v="1"/>
    <x v="4"/>
    <x v="0"/>
  </r>
  <r>
    <n v="15708265"/>
    <s v="Chibugo"/>
    <x v="1"/>
    <x v="0"/>
    <n v="24"/>
    <x v="1"/>
    <x v="7"/>
    <n v="159203.71"/>
    <x v="2"/>
    <x v="0"/>
    <n v="581"/>
    <x v="1"/>
    <x v="0"/>
    <x v="0"/>
    <n v="102517.83"/>
    <x v="0"/>
    <x v="0"/>
    <x v="3"/>
  </r>
  <r>
    <n v="15740264"/>
    <s v="Yobachi"/>
    <x v="0"/>
    <x v="1"/>
    <n v="38"/>
    <x v="0"/>
    <x v="9"/>
    <n v="0"/>
    <x v="0"/>
    <x v="2"/>
    <n v="640"/>
    <x v="0"/>
    <x v="0"/>
    <x v="1"/>
    <n v="88827.67"/>
    <x v="1"/>
    <x v="1"/>
    <x v="3"/>
  </r>
  <r>
    <n v="15615477"/>
    <s v="Ignatyeva"/>
    <x v="1"/>
    <x v="0"/>
    <n v="44"/>
    <x v="0"/>
    <x v="1"/>
    <n v="0"/>
    <x v="0"/>
    <x v="2"/>
    <n v="529"/>
    <x v="1"/>
    <x v="1"/>
    <x v="1"/>
    <n v="14161.3"/>
    <x v="1"/>
    <x v="3"/>
    <x v="0"/>
  </r>
  <r>
    <n v="15727361"/>
    <s v="Chiemela"/>
    <x v="0"/>
    <x v="0"/>
    <n v="51"/>
    <x v="0"/>
    <x v="1"/>
    <n v="0"/>
    <x v="0"/>
    <x v="2"/>
    <n v="547"/>
    <x v="1"/>
    <x v="0"/>
    <x v="0"/>
    <n v="56908.41"/>
    <x v="1"/>
    <x v="1"/>
    <x v="0"/>
  </r>
  <r>
    <n v="15760216"/>
    <s v="Pokrovskaya"/>
    <x v="0"/>
    <x v="0"/>
    <n v="49"/>
    <x v="0"/>
    <x v="7"/>
    <n v="0"/>
    <x v="0"/>
    <x v="0"/>
    <n v="718"/>
    <x v="2"/>
    <x v="0"/>
    <x v="1"/>
    <n v="184474.72"/>
    <x v="0"/>
    <x v="4"/>
    <x v="3"/>
  </r>
  <r>
    <n v="15806134"/>
    <s v="Storey"/>
    <x v="2"/>
    <x v="1"/>
    <n v="34"/>
    <x v="0"/>
    <x v="9"/>
    <n v="162691.16"/>
    <x v="2"/>
    <x v="2"/>
    <n v="707"/>
    <x v="2"/>
    <x v="0"/>
    <x v="1"/>
    <n v="94912.78"/>
    <x v="1"/>
    <x v="0"/>
    <x v="3"/>
  </r>
  <r>
    <n v="15601351"/>
    <s v="Moroney"/>
    <x v="0"/>
    <x v="1"/>
    <n v="43"/>
    <x v="0"/>
    <x v="9"/>
    <n v="127806.91"/>
    <x v="2"/>
    <x v="0"/>
    <n v="735"/>
    <x v="2"/>
    <x v="0"/>
    <x v="0"/>
    <n v="73069.59"/>
    <x v="1"/>
    <x v="1"/>
    <x v="3"/>
  </r>
  <r>
    <n v="15669262"/>
    <s v="Maslov"/>
    <x v="0"/>
    <x v="1"/>
    <n v="43"/>
    <x v="0"/>
    <x v="9"/>
    <n v="157960.49"/>
    <x v="2"/>
    <x v="2"/>
    <n v="765"/>
    <x v="2"/>
    <x v="1"/>
    <x v="1"/>
    <n v="136602.79999999999"/>
    <x v="1"/>
    <x v="2"/>
    <x v="3"/>
  </r>
  <r>
    <n v="15696989"/>
    <s v="Chukwueloka"/>
    <x v="2"/>
    <x v="0"/>
    <n v="52"/>
    <x v="0"/>
    <x v="2"/>
    <n v="139493.25"/>
    <x v="2"/>
    <x v="1"/>
    <n v="469"/>
    <x v="4"/>
    <x v="1"/>
    <x v="1"/>
    <n v="150093.32"/>
    <x v="0"/>
    <x v="2"/>
    <x v="1"/>
  </r>
  <r>
    <n v="15688498"/>
    <s v="Chu"/>
    <x v="2"/>
    <x v="0"/>
    <n v="21"/>
    <x v="1"/>
    <x v="0"/>
    <n v="87096.82"/>
    <x v="1"/>
    <x v="2"/>
    <n v="594"/>
    <x v="1"/>
    <x v="0"/>
    <x v="1"/>
    <n v="168186.11"/>
    <x v="1"/>
    <x v="2"/>
    <x v="0"/>
  </r>
  <r>
    <n v="15686964"/>
    <s v="Spence"/>
    <x v="0"/>
    <x v="0"/>
    <n v="34"/>
    <x v="0"/>
    <x v="7"/>
    <n v="84944.58"/>
    <x v="1"/>
    <x v="0"/>
    <n v="675"/>
    <x v="2"/>
    <x v="1"/>
    <x v="1"/>
    <n v="146230.63"/>
    <x v="1"/>
    <x v="2"/>
    <x v="3"/>
  </r>
  <r>
    <n v="15625035"/>
    <s v="Mills"/>
    <x v="0"/>
    <x v="1"/>
    <n v="50"/>
    <x v="0"/>
    <x v="2"/>
    <n v="160139.59"/>
    <x v="2"/>
    <x v="2"/>
    <n v="703"/>
    <x v="2"/>
    <x v="0"/>
    <x v="0"/>
    <n v="79314.100000000006"/>
    <x v="1"/>
    <x v="1"/>
    <x v="1"/>
  </r>
  <r>
    <n v="15618391"/>
    <s v="Doyle"/>
    <x v="0"/>
    <x v="1"/>
    <n v="33"/>
    <x v="0"/>
    <x v="5"/>
    <n v="0"/>
    <x v="0"/>
    <x v="2"/>
    <n v="810"/>
    <x v="3"/>
    <x v="0"/>
    <x v="0"/>
    <n v="77965.67"/>
    <x v="1"/>
    <x v="1"/>
    <x v="1"/>
  </r>
  <r>
    <n v="15591344"/>
    <s v="Donnelly"/>
    <x v="1"/>
    <x v="1"/>
    <n v="42"/>
    <x v="0"/>
    <x v="5"/>
    <n v="0"/>
    <x v="0"/>
    <x v="2"/>
    <n v="715"/>
    <x v="2"/>
    <x v="0"/>
    <x v="0"/>
    <n v="128745.69"/>
    <x v="1"/>
    <x v="0"/>
    <x v="1"/>
  </r>
  <r>
    <n v="15605455"/>
    <s v="Tai"/>
    <x v="0"/>
    <x v="1"/>
    <n v="40"/>
    <x v="0"/>
    <x v="9"/>
    <n v="0"/>
    <x v="0"/>
    <x v="2"/>
    <n v="664"/>
    <x v="2"/>
    <x v="0"/>
    <x v="1"/>
    <n v="194767.3"/>
    <x v="1"/>
    <x v="4"/>
    <x v="3"/>
  </r>
  <r>
    <n v="15680804"/>
    <s v="Abbott"/>
    <x v="0"/>
    <x v="1"/>
    <n v="29"/>
    <x v="1"/>
    <x v="5"/>
    <n v="0"/>
    <x v="0"/>
    <x v="2"/>
    <n v="850"/>
    <x v="3"/>
    <x v="0"/>
    <x v="0"/>
    <n v="10672.54"/>
    <x v="1"/>
    <x v="3"/>
    <x v="1"/>
  </r>
  <r>
    <n v="15768282"/>
    <s v="Perez"/>
    <x v="2"/>
    <x v="1"/>
    <n v="36"/>
    <x v="0"/>
    <x v="5"/>
    <n v="94615.11"/>
    <x v="1"/>
    <x v="2"/>
    <n v="724"/>
    <x v="2"/>
    <x v="0"/>
    <x v="0"/>
    <n v="10627.21"/>
    <x v="1"/>
    <x v="3"/>
    <x v="1"/>
  </r>
  <r>
    <n v="15685826"/>
    <s v="Hsiung"/>
    <x v="0"/>
    <x v="1"/>
    <n v="30"/>
    <x v="0"/>
    <x v="3"/>
    <n v="90727.79"/>
    <x v="1"/>
    <x v="0"/>
    <n v="563"/>
    <x v="1"/>
    <x v="0"/>
    <x v="1"/>
    <n v="122268.75"/>
    <x v="1"/>
    <x v="0"/>
    <x v="1"/>
  </r>
  <r>
    <n v="15793491"/>
    <s v="Cherkasova"/>
    <x v="2"/>
    <x v="1"/>
    <n v="26"/>
    <x v="1"/>
    <x v="6"/>
    <n v="119545.48"/>
    <x v="2"/>
    <x v="2"/>
    <n v="714"/>
    <x v="2"/>
    <x v="0"/>
    <x v="1"/>
    <n v="65482.94"/>
    <x v="1"/>
    <x v="1"/>
    <x v="2"/>
  </r>
  <r>
    <n v="15797787"/>
    <s v="Denisov"/>
    <x v="0"/>
    <x v="1"/>
    <n v="36"/>
    <x v="0"/>
    <x v="1"/>
    <n v="118311.76"/>
    <x v="2"/>
    <x v="0"/>
    <n v="614"/>
    <x v="0"/>
    <x v="0"/>
    <x v="1"/>
    <n v="146134.68"/>
    <x v="1"/>
    <x v="2"/>
    <x v="0"/>
  </r>
  <r>
    <n v="15611171"/>
    <s v="Fowler"/>
    <x v="0"/>
    <x v="1"/>
    <n v="33"/>
    <x v="0"/>
    <x v="1"/>
    <n v="129574.98"/>
    <x v="2"/>
    <x v="0"/>
    <n v="740"/>
    <x v="2"/>
    <x v="0"/>
    <x v="0"/>
    <n v="123300.38"/>
    <x v="1"/>
    <x v="0"/>
    <x v="0"/>
  </r>
  <r>
    <n v="15601627"/>
    <s v="Siciliano"/>
    <x v="0"/>
    <x v="1"/>
    <n v="33"/>
    <x v="0"/>
    <x v="2"/>
    <n v="148163.57"/>
    <x v="2"/>
    <x v="0"/>
    <n v="587"/>
    <x v="1"/>
    <x v="1"/>
    <x v="1"/>
    <n v="122925.4"/>
    <x v="1"/>
    <x v="0"/>
    <x v="1"/>
  </r>
  <r>
    <n v="15734085"/>
    <s v="Crocker"/>
    <x v="2"/>
    <x v="1"/>
    <n v="24"/>
    <x v="1"/>
    <x v="8"/>
    <n v="117154.9"/>
    <x v="2"/>
    <x v="0"/>
    <n v="465"/>
    <x v="4"/>
    <x v="0"/>
    <x v="0"/>
    <n v="127744.02"/>
    <x v="1"/>
    <x v="0"/>
    <x v="2"/>
  </r>
  <r>
    <n v="15809309"/>
    <s v="Longo"/>
    <x v="1"/>
    <x v="0"/>
    <n v="40"/>
    <x v="0"/>
    <x v="8"/>
    <n v="154251.67000000001"/>
    <x v="2"/>
    <x v="0"/>
    <n v="689"/>
    <x v="2"/>
    <x v="1"/>
    <x v="0"/>
    <n v="118319.5"/>
    <x v="1"/>
    <x v="0"/>
    <x v="2"/>
  </r>
  <r>
    <n v="15809462"/>
    <s v="Polyakova"/>
    <x v="0"/>
    <x v="1"/>
    <n v="30"/>
    <x v="0"/>
    <x v="6"/>
    <n v="0"/>
    <x v="0"/>
    <x v="2"/>
    <n v="656"/>
    <x v="0"/>
    <x v="1"/>
    <x v="0"/>
    <n v="17104"/>
    <x v="1"/>
    <x v="3"/>
    <x v="2"/>
  </r>
  <r>
    <n v="15634628"/>
    <s v="Brown"/>
    <x v="0"/>
    <x v="0"/>
    <n v="33"/>
    <x v="0"/>
    <x v="1"/>
    <n v="65667.789999999994"/>
    <x v="1"/>
    <x v="2"/>
    <n v="579"/>
    <x v="1"/>
    <x v="1"/>
    <x v="1"/>
    <n v="164608.98000000001"/>
    <x v="1"/>
    <x v="2"/>
    <x v="0"/>
  </r>
  <r>
    <n v="15775678"/>
    <s v="Uspensky"/>
    <x v="0"/>
    <x v="0"/>
    <n v="44"/>
    <x v="0"/>
    <x v="1"/>
    <n v="0"/>
    <x v="0"/>
    <x v="0"/>
    <n v="716"/>
    <x v="2"/>
    <x v="0"/>
    <x v="0"/>
    <n v="152108.47"/>
    <x v="1"/>
    <x v="2"/>
    <x v="0"/>
  </r>
  <r>
    <n v="15579526"/>
    <s v="O'Meara"/>
    <x v="0"/>
    <x v="1"/>
    <n v="42"/>
    <x v="0"/>
    <x v="1"/>
    <n v="50194.59"/>
    <x v="1"/>
    <x v="0"/>
    <n v="551"/>
    <x v="1"/>
    <x v="0"/>
    <x v="0"/>
    <n v="23399.58"/>
    <x v="1"/>
    <x v="3"/>
    <x v="0"/>
  </r>
  <r>
    <n v="15779103"/>
    <s v="Cantamessa"/>
    <x v="2"/>
    <x v="0"/>
    <n v="39"/>
    <x v="0"/>
    <x v="9"/>
    <n v="96748.89"/>
    <x v="1"/>
    <x v="2"/>
    <n v="527"/>
    <x v="1"/>
    <x v="0"/>
    <x v="1"/>
    <n v="94711.43"/>
    <x v="1"/>
    <x v="0"/>
    <x v="3"/>
  </r>
  <r>
    <n v="15738715"/>
    <s v="Alexander"/>
    <x v="0"/>
    <x v="0"/>
    <n v="37"/>
    <x v="0"/>
    <x v="4"/>
    <n v="0"/>
    <x v="0"/>
    <x v="1"/>
    <n v="600"/>
    <x v="0"/>
    <x v="0"/>
    <x v="1"/>
    <n v="7312.25"/>
    <x v="0"/>
    <x v="3"/>
    <x v="2"/>
  </r>
  <r>
    <n v="15593943"/>
    <s v="Chinagorom"/>
    <x v="0"/>
    <x v="0"/>
    <n v="43"/>
    <x v="0"/>
    <x v="1"/>
    <n v="132667.17000000001"/>
    <x v="2"/>
    <x v="0"/>
    <n v="685"/>
    <x v="2"/>
    <x v="0"/>
    <x v="0"/>
    <n v="41876.980000000003"/>
    <x v="1"/>
    <x v="3"/>
    <x v="0"/>
  </r>
  <r>
    <n v="15754574"/>
    <s v="Tomlinson"/>
    <x v="1"/>
    <x v="1"/>
    <n v="36"/>
    <x v="0"/>
    <x v="8"/>
    <n v="0"/>
    <x v="0"/>
    <x v="2"/>
    <n v="738"/>
    <x v="2"/>
    <x v="0"/>
    <x v="0"/>
    <n v="96881.32"/>
    <x v="1"/>
    <x v="0"/>
    <x v="2"/>
  </r>
  <r>
    <n v="15737814"/>
    <s v="Lo"/>
    <x v="0"/>
    <x v="1"/>
    <n v="41"/>
    <x v="0"/>
    <x v="0"/>
    <n v="127087.06"/>
    <x v="2"/>
    <x v="0"/>
    <n v="622"/>
    <x v="0"/>
    <x v="0"/>
    <x v="1"/>
    <n v="102402.91"/>
    <x v="0"/>
    <x v="0"/>
    <x v="0"/>
  </r>
  <r>
    <n v="15670889"/>
    <s v="Nwachukwu"/>
    <x v="0"/>
    <x v="1"/>
    <n v="34"/>
    <x v="0"/>
    <x v="1"/>
    <n v="125566.9"/>
    <x v="2"/>
    <x v="0"/>
    <n v="528"/>
    <x v="1"/>
    <x v="0"/>
    <x v="0"/>
    <n v="176763.27"/>
    <x v="1"/>
    <x v="4"/>
    <x v="0"/>
  </r>
  <r>
    <n v="15629299"/>
    <s v="Yang"/>
    <x v="2"/>
    <x v="0"/>
    <n v="52"/>
    <x v="0"/>
    <x v="1"/>
    <n v="106074.89"/>
    <x v="2"/>
    <x v="0"/>
    <n v="546"/>
    <x v="1"/>
    <x v="0"/>
    <x v="0"/>
    <n v="23548.45"/>
    <x v="0"/>
    <x v="3"/>
    <x v="0"/>
  </r>
  <r>
    <n v="15771569"/>
    <s v="Bage"/>
    <x v="2"/>
    <x v="1"/>
    <n v="46"/>
    <x v="0"/>
    <x v="4"/>
    <n v="137367.94"/>
    <x v="2"/>
    <x v="0"/>
    <n v="576"/>
    <x v="1"/>
    <x v="0"/>
    <x v="0"/>
    <n v="33450.11"/>
    <x v="1"/>
    <x v="3"/>
    <x v="2"/>
  </r>
  <r>
    <n v="15811927"/>
    <s v="Marcelo"/>
    <x v="0"/>
    <x v="0"/>
    <n v="38"/>
    <x v="0"/>
    <x v="6"/>
    <n v="157658.35999999999"/>
    <x v="2"/>
    <x v="0"/>
    <n v="733"/>
    <x v="2"/>
    <x v="1"/>
    <x v="1"/>
    <n v="19658.43"/>
    <x v="1"/>
    <x v="3"/>
    <x v="2"/>
  </r>
  <r>
    <n v="15785654"/>
    <s v="Ofodile"/>
    <x v="2"/>
    <x v="1"/>
    <n v="45"/>
    <x v="0"/>
    <x v="5"/>
    <n v="114422.85"/>
    <x v="2"/>
    <x v="2"/>
    <n v="727"/>
    <x v="2"/>
    <x v="0"/>
    <x v="0"/>
    <n v="104678.78"/>
    <x v="0"/>
    <x v="0"/>
    <x v="1"/>
  </r>
  <r>
    <n v="15665524"/>
    <s v="Savage"/>
    <x v="1"/>
    <x v="1"/>
    <n v="41"/>
    <x v="0"/>
    <x v="8"/>
    <n v="103154.66"/>
    <x v="2"/>
    <x v="0"/>
    <n v="605"/>
    <x v="0"/>
    <x v="1"/>
    <x v="1"/>
    <n v="143203.78"/>
    <x v="1"/>
    <x v="2"/>
    <x v="2"/>
  </r>
  <r>
    <n v="15736287"/>
    <s v="Piccio"/>
    <x v="0"/>
    <x v="1"/>
    <n v="33"/>
    <x v="0"/>
    <x v="9"/>
    <n v="0"/>
    <x v="0"/>
    <x v="0"/>
    <n v="586"/>
    <x v="1"/>
    <x v="0"/>
    <x v="1"/>
    <n v="6975.02"/>
    <x v="1"/>
    <x v="3"/>
    <x v="3"/>
  </r>
  <r>
    <n v="15765732"/>
    <s v="Simmons"/>
    <x v="1"/>
    <x v="0"/>
    <n v="24"/>
    <x v="1"/>
    <x v="5"/>
    <n v="149592.14000000001"/>
    <x v="2"/>
    <x v="0"/>
    <n v="564"/>
    <x v="1"/>
    <x v="0"/>
    <x v="0"/>
    <n v="153771.79999999999"/>
    <x v="1"/>
    <x v="2"/>
    <x v="1"/>
  </r>
  <r>
    <n v="15797381"/>
    <s v="DeRose"/>
    <x v="2"/>
    <x v="0"/>
    <n v="48"/>
    <x v="0"/>
    <x v="6"/>
    <n v="133903.12"/>
    <x v="2"/>
    <x v="2"/>
    <n v="593"/>
    <x v="1"/>
    <x v="0"/>
    <x v="0"/>
    <n v="85902.39"/>
    <x v="0"/>
    <x v="1"/>
    <x v="2"/>
  </r>
  <r>
    <n v="15598536"/>
    <s v="Onuchukwu"/>
    <x v="2"/>
    <x v="0"/>
    <n v="26"/>
    <x v="1"/>
    <x v="10"/>
    <n v="84587.9"/>
    <x v="1"/>
    <x v="0"/>
    <n v="736"/>
    <x v="2"/>
    <x v="1"/>
    <x v="0"/>
    <n v="188037.76000000001"/>
    <x v="1"/>
    <x v="4"/>
    <x v="0"/>
  </r>
  <r>
    <n v="15664506"/>
    <s v="Goodwin"/>
    <x v="1"/>
    <x v="1"/>
    <n v="32"/>
    <x v="0"/>
    <x v="2"/>
    <n v="197436.82"/>
    <x v="2"/>
    <x v="0"/>
    <n v="675"/>
    <x v="2"/>
    <x v="0"/>
    <x v="0"/>
    <n v="52710.7"/>
    <x v="1"/>
    <x v="1"/>
    <x v="1"/>
  </r>
  <r>
    <n v="15575619"/>
    <s v="Teakle"/>
    <x v="1"/>
    <x v="0"/>
    <n v="32"/>
    <x v="0"/>
    <x v="1"/>
    <n v="104254.27"/>
    <x v="2"/>
    <x v="0"/>
    <n v="656"/>
    <x v="0"/>
    <x v="0"/>
    <x v="0"/>
    <n v="17034.37"/>
    <x v="1"/>
    <x v="3"/>
    <x v="0"/>
  </r>
  <r>
    <n v="15587394"/>
    <s v="Thomson"/>
    <x v="0"/>
    <x v="1"/>
    <n v="39"/>
    <x v="0"/>
    <x v="4"/>
    <n v="140133.07999999999"/>
    <x v="2"/>
    <x v="2"/>
    <n v="462"/>
    <x v="4"/>
    <x v="1"/>
    <x v="1"/>
    <n v="131304.45000000001"/>
    <x v="1"/>
    <x v="2"/>
    <x v="2"/>
  </r>
  <r>
    <n v="15654457"/>
    <s v="Cross"/>
    <x v="1"/>
    <x v="0"/>
    <n v="30"/>
    <x v="0"/>
    <x v="0"/>
    <n v="0"/>
    <x v="0"/>
    <x v="1"/>
    <n v="685"/>
    <x v="2"/>
    <x v="0"/>
    <x v="0"/>
    <n v="172576.43"/>
    <x v="0"/>
    <x v="4"/>
    <x v="0"/>
  </r>
  <r>
    <n v="15762793"/>
    <s v="Jones"/>
    <x v="2"/>
    <x v="0"/>
    <n v="36"/>
    <x v="0"/>
    <x v="10"/>
    <n v="136980.23000000001"/>
    <x v="2"/>
    <x v="2"/>
    <n v="850"/>
    <x v="3"/>
    <x v="0"/>
    <x v="0"/>
    <n v="99019.65"/>
    <x v="1"/>
    <x v="0"/>
    <x v="0"/>
  </r>
  <r>
    <n v="15658067"/>
    <s v="Walker"/>
    <x v="2"/>
    <x v="0"/>
    <n v="48"/>
    <x v="0"/>
    <x v="6"/>
    <n v="120568.41"/>
    <x v="2"/>
    <x v="0"/>
    <n v="636"/>
    <x v="0"/>
    <x v="0"/>
    <x v="1"/>
    <n v="190160.04"/>
    <x v="0"/>
    <x v="4"/>
    <x v="2"/>
  </r>
  <r>
    <n v="15642816"/>
    <s v="De Salis"/>
    <x v="0"/>
    <x v="0"/>
    <n v="27"/>
    <x v="1"/>
    <x v="3"/>
    <n v="43658.33"/>
    <x v="1"/>
    <x v="2"/>
    <n v="850"/>
    <x v="3"/>
    <x v="0"/>
    <x v="0"/>
    <n v="3025.49"/>
    <x v="1"/>
    <x v="3"/>
    <x v="1"/>
  </r>
  <r>
    <n v="15693088"/>
    <s v="Oliver"/>
    <x v="0"/>
    <x v="0"/>
    <n v="37"/>
    <x v="0"/>
    <x v="9"/>
    <n v="0"/>
    <x v="0"/>
    <x v="2"/>
    <n v="628"/>
    <x v="0"/>
    <x v="0"/>
    <x v="0"/>
    <n v="34689.769999999997"/>
    <x v="1"/>
    <x v="3"/>
    <x v="3"/>
  </r>
  <r>
    <n v="15793883"/>
    <s v="Lo Duca"/>
    <x v="0"/>
    <x v="1"/>
    <n v="28"/>
    <x v="1"/>
    <x v="6"/>
    <n v="0"/>
    <x v="0"/>
    <x v="2"/>
    <n v="798"/>
    <x v="3"/>
    <x v="0"/>
    <x v="1"/>
    <n v="2305.27"/>
    <x v="1"/>
    <x v="3"/>
    <x v="2"/>
  </r>
  <r>
    <n v="15665283"/>
    <s v="Brookes"/>
    <x v="0"/>
    <x v="0"/>
    <n v="57"/>
    <x v="0"/>
    <x v="3"/>
    <n v="72092.95"/>
    <x v="1"/>
    <x v="3"/>
    <n v="610"/>
    <x v="0"/>
    <x v="1"/>
    <x v="0"/>
    <n v="113228.82"/>
    <x v="0"/>
    <x v="0"/>
    <x v="1"/>
  </r>
  <r>
    <n v="15680421"/>
    <s v="Challis"/>
    <x v="0"/>
    <x v="0"/>
    <n v="42"/>
    <x v="0"/>
    <x v="7"/>
    <n v="0"/>
    <x v="0"/>
    <x v="2"/>
    <n v="591"/>
    <x v="1"/>
    <x v="1"/>
    <x v="1"/>
    <n v="171099.22"/>
    <x v="1"/>
    <x v="4"/>
    <x v="3"/>
  </r>
  <r>
    <n v="15695148"/>
    <s v="Ibeabuchi"/>
    <x v="1"/>
    <x v="0"/>
    <n v="37"/>
    <x v="0"/>
    <x v="9"/>
    <n v="0"/>
    <x v="0"/>
    <x v="2"/>
    <n v="614"/>
    <x v="0"/>
    <x v="0"/>
    <x v="0"/>
    <n v="62023.1"/>
    <x v="1"/>
    <x v="1"/>
    <x v="3"/>
  </r>
  <r>
    <n v="15636592"/>
    <s v="Iroawuchi"/>
    <x v="0"/>
    <x v="1"/>
    <n v="35"/>
    <x v="0"/>
    <x v="10"/>
    <n v="181821.96"/>
    <x v="2"/>
    <x v="2"/>
    <n v="651"/>
    <x v="0"/>
    <x v="1"/>
    <x v="0"/>
    <n v="36923.67"/>
    <x v="0"/>
    <x v="3"/>
    <x v="0"/>
  </r>
  <r>
    <n v="15772618"/>
    <s v="Tyler"/>
    <x v="0"/>
    <x v="1"/>
    <n v="25"/>
    <x v="1"/>
    <x v="3"/>
    <n v="90920.75"/>
    <x v="1"/>
    <x v="0"/>
    <n v="665"/>
    <x v="2"/>
    <x v="1"/>
    <x v="0"/>
    <n v="112256.57"/>
    <x v="1"/>
    <x v="0"/>
    <x v="1"/>
  </r>
  <r>
    <n v="15724453"/>
    <s v="Fan"/>
    <x v="0"/>
    <x v="1"/>
    <n v="23"/>
    <x v="1"/>
    <x v="0"/>
    <n v="0"/>
    <x v="0"/>
    <x v="0"/>
    <n v="570"/>
    <x v="1"/>
    <x v="1"/>
    <x v="1"/>
    <n v="198830.98"/>
    <x v="1"/>
    <x v="4"/>
    <x v="0"/>
  </r>
  <r>
    <n v="15565878"/>
    <s v="Bates"/>
    <x v="1"/>
    <x v="1"/>
    <n v="29"/>
    <x v="1"/>
    <x v="6"/>
    <n v="0"/>
    <x v="0"/>
    <x v="2"/>
    <n v="631"/>
    <x v="0"/>
    <x v="0"/>
    <x v="0"/>
    <n v="197963.46"/>
    <x v="1"/>
    <x v="4"/>
    <x v="2"/>
  </r>
  <r>
    <n v="15609160"/>
    <s v="Marsden"/>
    <x v="0"/>
    <x v="1"/>
    <n v="32"/>
    <x v="0"/>
    <x v="1"/>
    <n v="0"/>
    <x v="0"/>
    <x v="2"/>
    <n v="586"/>
    <x v="1"/>
    <x v="1"/>
    <x v="1"/>
    <n v="31635.99"/>
    <x v="1"/>
    <x v="3"/>
    <x v="0"/>
  </r>
  <r>
    <n v="15678460"/>
    <s v="Dodgshun"/>
    <x v="0"/>
    <x v="1"/>
    <n v="30"/>
    <x v="0"/>
    <x v="9"/>
    <n v="0"/>
    <x v="0"/>
    <x v="0"/>
    <n v="691"/>
    <x v="2"/>
    <x v="0"/>
    <x v="1"/>
    <n v="49594.02"/>
    <x v="1"/>
    <x v="3"/>
    <x v="3"/>
  </r>
  <r>
    <n v="15662571"/>
    <s v="Maclean"/>
    <x v="0"/>
    <x v="1"/>
    <n v="35"/>
    <x v="0"/>
    <x v="2"/>
    <n v="0"/>
    <x v="0"/>
    <x v="2"/>
    <n v="639"/>
    <x v="0"/>
    <x v="0"/>
    <x v="1"/>
    <n v="170483.9"/>
    <x v="1"/>
    <x v="4"/>
    <x v="1"/>
  </r>
  <r>
    <n v="15606849"/>
    <s v="Blackall"/>
    <x v="0"/>
    <x v="0"/>
    <n v="27"/>
    <x v="1"/>
    <x v="1"/>
    <n v="94920.71"/>
    <x v="1"/>
    <x v="0"/>
    <n v="698"/>
    <x v="2"/>
    <x v="0"/>
    <x v="0"/>
    <n v="40339.9"/>
    <x v="1"/>
    <x v="3"/>
    <x v="0"/>
  </r>
  <r>
    <n v="15670738"/>
    <s v="Mazzanti"/>
    <x v="2"/>
    <x v="1"/>
    <n v="45"/>
    <x v="0"/>
    <x v="0"/>
    <n v="113939.36"/>
    <x v="2"/>
    <x v="2"/>
    <n v="733"/>
    <x v="2"/>
    <x v="0"/>
    <x v="1"/>
    <n v="3218.71"/>
    <x v="1"/>
    <x v="3"/>
    <x v="0"/>
  </r>
  <r>
    <n v="15662641"/>
    <s v="Amadi"/>
    <x v="0"/>
    <x v="1"/>
    <n v="19"/>
    <x v="1"/>
    <x v="2"/>
    <n v="0"/>
    <x v="0"/>
    <x v="0"/>
    <n v="850"/>
    <x v="3"/>
    <x v="0"/>
    <x v="0"/>
    <n v="68569.89"/>
    <x v="1"/>
    <x v="1"/>
    <x v="1"/>
  </r>
  <r>
    <n v="15727539"/>
    <s v="Schoenheimer"/>
    <x v="0"/>
    <x v="0"/>
    <n v="31"/>
    <x v="0"/>
    <x v="4"/>
    <n v="0"/>
    <x v="0"/>
    <x v="2"/>
    <n v="618"/>
    <x v="0"/>
    <x v="0"/>
    <x v="1"/>
    <n v="29176.04"/>
    <x v="1"/>
    <x v="3"/>
    <x v="2"/>
  </r>
  <r>
    <n v="15651020"/>
    <s v="Fiorentino"/>
    <x v="0"/>
    <x v="0"/>
    <n v="25"/>
    <x v="1"/>
    <x v="5"/>
    <n v="110666.42"/>
    <x v="2"/>
    <x v="2"/>
    <n v="473"/>
    <x v="4"/>
    <x v="1"/>
    <x v="1"/>
    <n v="46758.42"/>
    <x v="1"/>
    <x v="3"/>
    <x v="1"/>
  </r>
  <r>
    <n v="15673877"/>
    <s v="Murray"/>
    <x v="0"/>
    <x v="1"/>
    <n v="39"/>
    <x v="0"/>
    <x v="1"/>
    <n v="0"/>
    <x v="0"/>
    <x v="1"/>
    <n v="490"/>
    <x v="4"/>
    <x v="0"/>
    <x v="1"/>
    <n v="171060.01"/>
    <x v="0"/>
    <x v="4"/>
    <x v="0"/>
  </r>
  <r>
    <n v="15760865"/>
    <s v="Fan"/>
    <x v="2"/>
    <x v="0"/>
    <n v="48"/>
    <x v="0"/>
    <x v="3"/>
    <n v="141819.01999999999"/>
    <x v="2"/>
    <x v="0"/>
    <n v="754"/>
    <x v="2"/>
    <x v="0"/>
    <x v="1"/>
    <n v="93550.53"/>
    <x v="0"/>
    <x v="0"/>
    <x v="1"/>
  </r>
  <r>
    <n v="15705009"/>
    <s v="Cartwright"/>
    <x v="0"/>
    <x v="0"/>
    <n v="56"/>
    <x v="0"/>
    <x v="2"/>
    <n v="156974.26"/>
    <x v="2"/>
    <x v="0"/>
    <n v="649"/>
    <x v="0"/>
    <x v="0"/>
    <x v="1"/>
    <n v="89405.26"/>
    <x v="0"/>
    <x v="1"/>
    <x v="1"/>
  </r>
  <r>
    <n v="15657540"/>
    <s v="Cremonesi"/>
    <x v="0"/>
    <x v="1"/>
    <n v="50"/>
    <x v="0"/>
    <x v="8"/>
    <n v="151215.34"/>
    <x v="2"/>
    <x v="2"/>
    <n v="578"/>
    <x v="1"/>
    <x v="0"/>
    <x v="1"/>
    <n v="169804.4"/>
    <x v="1"/>
    <x v="2"/>
    <x v="2"/>
  </r>
  <r>
    <n v="15707441"/>
    <s v="White"/>
    <x v="1"/>
    <x v="1"/>
    <n v="26"/>
    <x v="1"/>
    <x v="2"/>
    <n v="116318.23"/>
    <x v="2"/>
    <x v="0"/>
    <n v="690"/>
    <x v="2"/>
    <x v="0"/>
    <x v="0"/>
    <n v="83253.05"/>
    <x v="1"/>
    <x v="1"/>
    <x v="1"/>
  </r>
  <r>
    <n v="15694765"/>
    <s v="Sabbatini"/>
    <x v="2"/>
    <x v="1"/>
    <n v="49"/>
    <x v="0"/>
    <x v="5"/>
    <n v="113882.33"/>
    <x v="2"/>
    <x v="0"/>
    <n v="610"/>
    <x v="0"/>
    <x v="0"/>
    <x v="1"/>
    <n v="195813.81"/>
    <x v="0"/>
    <x v="4"/>
    <x v="1"/>
  </r>
  <r>
    <n v="15649086"/>
    <s v="Patterson"/>
    <x v="0"/>
    <x v="1"/>
    <n v="42"/>
    <x v="0"/>
    <x v="3"/>
    <n v="0"/>
    <x v="0"/>
    <x v="2"/>
    <n v="596"/>
    <x v="1"/>
    <x v="0"/>
    <x v="0"/>
    <n v="121568.37"/>
    <x v="1"/>
    <x v="0"/>
    <x v="1"/>
  </r>
  <r>
    <n v="15650488"/>
    <s v="Bromley"/>
    <x v="0"/>
    <x v="0"/>
    <n v="48"/>
    <x v="0"/>
    <x v="5"/>
    <n v="127253.98"/>
    <x v="2"/>
    <x v="0"/>
    <n v="492"/>
    <x v="4"/>
    <x v="0"/>
    <x v="0"/>
    <n v="92144.09"/>
    <x v="0"/>
    <x v="0"/>
    <x v="1"/>
  </r>
  <r>
    <n v="15760924"/>
    <s v="Doherty"/>
    <x v="1"/>
    <x v="1"/>
    <n v="41"/>
    <x v="0"/>
    <x v="0"/>
    <n v="100062.39"/>
    <x v="2"/>
    <x v="0"/>
    <n v="575"/>
    <x v="1"/>
    <x v="1"/>
    <x v="1"/>
    <n v="126307.25"/>
    <x v="1"/>
    <x v="0"/>
    <x v="0"/>
  </r>
  <r>
    <n v="15700263"/>
    <s v="Ifeatu"/>
    <x v="0"/>
    <x v="1"/>
    <n v="66"/>
    <x v="2"/>
    <x v="0"/>
    <n v="0"/>
    <x v="0"/>
    <x v="0"/>
    <n v="569"/>
    <x v="1"/>
    <x v="0"/>
    <x v="1"/>
    <n v="130784.2"/>
    <x v="0"/>
    <x v="2"/>
    <x v="0"/>
  </r>
  <r>
    <n v="15806922"/>
    <s v="Bergamaschi"/>
    <x v="1"/>
    <x v="0"/>
    <n v="41"/>
    <x v="0"/>
    <x v="4"/>
    <n v="126605.14"/>
    <x v="2"/>
    <x v="0"/>
    <n v="674"/>
    <x v="2"/>
    <x v="0"/>
    <x v="0"/>
    <n v="166694.93"/>
    <x v="1"/>
    <x v="2"/>
    <x v="2"/>
  </r>
  <r>
    <n v="15637522"/>
    <s v="Shubina"/>
    <x v="0"/>
    <x v="0"/>
    <n v="31"/>
    <x v="0"/>
    <x v="10"/>
    <n v="106942.08"/>
    <x v="2"/>
    <x v="0"/>
    <n v="507"/>
    <x v="1"/>
    <x v="1"/>
    <x v="0"/>
    <n v="44001.11"/>
    <x v="1"/>
    <x v="3"/>
    <x v="0"/>
  </r>
  <r>
    <n v="15636548"/>
    <s v="Lung"/>
    <x v="1"/>
    <x v="1"/>
    <n v="44"/>
    <x v="0"/>
    <x v="3"/>
    <n v="0"/>
    <x v="0"/>
    <x v="2"/>
    <n v="457"/>
    <x v="4"/>
    <x v="1"/>
    <x v="1"/>
    <n v="185992.36"/>
    <x v="1"/>
    <x v="4"/>
    <x v="1"/>
  </r>
  <r>
    <n v="15566891"/>
    <s v="Kinder"/>
    <x v="2"/>
    <x v="0"/>
    <n v="41"/>
    <x v="0"/>
    <x v="6"/>
    <n v="88594.93"/>
    <x v="1"/>
    <x v="0"/>
    <n v="584"/>
    <x v="1"/>
    <x v="0"/>
    <x v="1"/>
    <n v="178997.89"/>
    <x v="1"/>
    <x v="4"/>
    <x v="2"/>
  </r>
  <r>
    <n v="15627185"/>
    <s v="Terry"/>
    <x v="2"/>
    <x v="1"/>
    <n v="29"/>
    <x v="1"/>
    <x v="5"/>
    <n v="123737.04"/>
    <x v="2"/>
    <x v="2"/>
    <n v="744"/>
    <x v="2"/>
    <x v="0"/>
    <x v="1"/>
    <n v="141558.04"/>
    <x v="1"/>
    <x v="2"/>
    <x v="1"/>
  </r>
  <r>
    <n v="15754012"/>
    <s v="Shepherdson"/>
    <x v="0"/>
    <x v="0"/>
    <n v="35"/>
    <x v="0"/>
    <x v="1"/>
    <n v="110752.15"/>
    <x v="2"/>
    <x v="2"/>
    <n v="687"/>
    <x v="2"/>
    <x v="0"/>
    <x v="0"/>
    <n v="47921.22"/>
    <x v="1"/>
    <x v="3"/>
    <x v="0"/>
  </r>
  <r>
    <n v="15627514"/>
    <s v="Short"/>
    <x v="1"/>
    <x v="0"/>
    <n v="46"/>
    <x v="0"/>
    <x v="6"/>
    <n v="0"/>
    <x v="0"/>
    <x v="2"/>
    <n v="688"/>
    <x v="2"/>
    <x v="1"/>
    <x v="0"/>
    <n v="104902.68"/>
    <x v="1"/>
    <x v="0"/>
    <x v="2"/>
  </r>
  <r>
    <n v="15661433"/>
    <s v="Zetticci"/>
    <x v="0"/>
    <x v="1"/>
    <n v="34"/>
    <x v="0"/>
    <x v="8"/>
    <n v="0"/>
    <x v="0"/>
    <x v="0"/>
    <n v="519"/>
    <x v="1"/>
    <x v="0"/>
    <x v="1"/>
    <n v="68479.600000000006"/>
    <x v="1"/>
    <x v="1"/>
    <x v="2"/>
  </r>
  <r>
    <n v="15610653"/>
    <s v="Belov"/>
    <x v="1"/>
    <x v="0"/>
    <n v="38"/>
    <x v="0"/>
    <x v="8"/>
    <n v="0"/>
    <x v="0"/>
    <x v="2"/>
    <n v="733"/>
    <x v="2"/>
    <x v="0"/>
    <x v="0"/>
    <n v="1271.51"/>
    <x v="1"/>
    <x v="3"/>
    <x v="2"/>
  </r>
  <r>
    <n v="15667002"/>
    <s v="Knight"/>
    <x v="1"/>
    <x v="1"/>
    <n v="43"/>
    <x v="0"/>
    <x v="8"/>
    <n v="0"/>
    <x v="0"/>
    <x v="2"/>
    <n v="666"/>
    <x v="2"/>
    <x v="0"/>
    <x v="1"/>
    <n v="29346.1"/>
    <x v="1"/>
    <x v="3"/>
    <x v="2"/>
  </r>
  <r>
    <n v="15709199"/>
    <s v="Burson"/>
    <x v="1"/>
    <x v="0"/>
    <n v="40"/>
    <x v="0"/>
    <x v="1"/>
    <n v="0"/>
    <x v="0"/>
    <x v="0"/>
    <n v="511"/>
    <x v="1"/>
    <x v="0"/>
    <x v="0"/>
    <n v="184118.73"/>
    <x v="1"/>
    <x v="4"/>
    <x v="0"/>
  </r>
  <r>
    <n v="15710087"/>
    <s v="Nicholls"/>
    <x v="2"/>
    <x v="0"/>
    <n v="54"/>
    <x v="0"/>
    <x v="6"/>
    <n v="125889.3"/>
    <x v="2"/>
    <x v="1"/>
    <n v="705"/>
    <x v="2"/>
    <x v="0"/>
    <x v="1"/>
    <n v="96013.5"/>
    <x v="0"/>
    <x v="0"/>
    <x v="2"/>
  </r>
  <r>
    <n v="15679884"/>
    <s v="Hs?eh"/>
    <x v="0"/>
    <x v="1"/>
    <n v="48"/>
    <x v="0"/>
    <x v="7"/>
    <n v="78314.63"/>
    <x v="1"/>
    <x v="1"/>
    <n v="544"/>
    <x v="1"/>
    <x v="0"/>
    <x v="0"/>
    <n v="103713.93"/>
    <x v="0"/>
    <x v="0"/>
    <x v="3"/>
  </r>
  <r>
    <n v="15784180"/>
    <s v="Ku"/>
    <x v="0"/>
    <x v="0"/>
    <n v="36"/>
    <x v="0"/>
    <x v="3"/>
    <n v="206329.65"/>
    <x v="2"/>
    <x v="0"/>
    <n v="564"/>
    <x v="1"/>
    <x v="0"/>
    <x v="0"/>
    <n v="46632.87"/>
    <x v="0"/>
    <x v="3"/>
    <x v="1"/>
  </r>
  <r>
    <n v="15808849"/>
    <s v="T'ien"/>
    <x v="0"/>
    <x v="1"/>
    <n v="40"/>
    <x v="0"/>
    <x v="3"/>
    <n v="145536.9"/>
    <x v="2"/>
    <x v="0"/>
    <n v="702"/>
    <x v="2"/>
    <x v="1"/>
    <x v="0"/>
    <n v="135334.24"/>
    <x v="1"/>
    <x v="2"/>
    <x v="1"/>
  </r>
  <r>
    <n v="15751549"/>
    <s v="H?"/>
    <x v="2"/>
    <x v="1"/>
    <n v="31"/>
    <x v="0"/>
    <x v="0"/>
    <n v="77082.649999999994"/>
    <x v="1"/>
    <x v="2"/>
    <n v="658"/>
    <x v="0"/>
    <x v="1"/>
    <x v="1"/>
    <n v="13482.28"/>
    <x v="1"/>
    <x v="3"/>
    <x v="0"/>
  </r>
  <r>
    <n v="15588235"/>
    <s v="Vasilieva"/>
    <x v="0"/>
    <x v="0"/>
    <n v="24"/>
    <x v="1"/>
    <x v="2"/>
    <n v="145081.73000000001"/>
    <x v="2"/>
    <x v="0"/>
    <n v="654"/>
    <x v="0"/>
    <x v="0"/>
    <x v="0"/>
    <n v="130075.07"/>
    <x v="1"/>
    <x v="2"/>
    <x v="1"/>
  </r>
  <r>
    <n v="15640418"/>
    <s v="Omeokachie"/>
    <x v="2"/>
    <x v="0"/>
    <n v="41"/>
    <x v="0"/>
    <x v="4"/>
    <n v="115897.73"/>
    <x v="2"/>
    <x v="0"/>
    <n v="649"/>
    <x v="0"/>
    <x v="0"/>
    <x v="1"/>
    <n v="143544.48000000001"/>
    <x v="1"/>
    <x v="2"/>
    <x v="2"/>
  </r>
  <r>
    <n v="15721116"/>
    <s v="Napolitano"/>
    <x v="1"/>
    <x v="1"/>
    <n v="24"/>
    <x v="1"/>
    <x v="10"/>
    <n v="108058.07"/>
    <x v="2"/>
    <x v="2"/>
    <n v="597"/>
    <x v="1"/>
    <x v="0"/>
    <x v="0"/>
    <n v="187826.11"/>
    <x v="1"/>
    <x v="4"/>
    <x v="0"/>
  </r>
  <r>
    <n v="15599084"/>
    <s v="Hopwood"/>
    <x v="0"/>
    <x v="1"/>
    <n v="33"/>
    <x v="0"/>
    <x v="3"/>
    <n v="191523.09"/>
    <x v="2"/>
    <x v="0"/>
    <n v="782"/>
    <x v="3"/>
    <x v="0"/>
    <x v="0"/>
    <n v="167058.75"/>
    <x v="1"/>
    <x v="2"/>
    <x v="1"/>
  </r>
  <r>
    <n v="15773394"/>
    <s v="Bergamaschi"/>
    <x v="0"/>
    <x v="1"/>
    <n v="38"/>
    <x v="0"/>
    <x v="6"/>
    <n v="0"/>
    <x v="0"/>
    <x v="2"/>
    <n v="644"/>
    <x v="0"/>
    <x v="0"/>
    <x v="0"/>
    <n v="79928.41"/>
    <x v="1"/>
    <x v="1"/>
    <x v="2"/>
  </r>
  <r>
    <n v="15625713"/>
    <s v="Lindeman"/>
    <x v="1"/>
    <x v="0"/>
    <n v="39"/>
    <x v="0"/>
    <x v="3"/>
    <n v="91187.9"/>
    <x v="1"/>
    <x v="0"/>
    <n v="679"/>
    <x v="2"/>
    <x v="1"/>
    <x v="0"/>
    <n v="6075.36"/>
    <x v="1"/>
    <x v="3"/>
    <x v="1"/>
  </r>
  <r>
    <n v="15766417"/>
    <s v="McKinley"/>
    <x v="0"/>
    <x v="0"/>
    <n v="60"/>
    <x v="2"/>
    <x v="0"/>
    <n v="0"/>
    <x v="0"/>
    <x v="2"/>
    <n v="678"/>
    <x v="2"/>
    <x v="0"/>
    <x v="0"/>
    <n v="43821.56"/>
    <x v="1"/>
    <x v="3"/>
    <x v="0"/>
  </r>
  <r>
    <n v="15622578"/>
    <s v="Sergeyev"/>
    <x v="0"/>
    <x v="1"/>
    <n v="34"/>
    <x v="0"/>
    <x v="8"/>
    <n v="113958.55"/>
    <x v="2"/>
    <x v="0"/>
    <n v="806"/>
    <x v="3"/>
    <x v="1"/>
    <x v="0"/>
    <n v="32125.98"/>
    <x v="1"/>
    <x v="3"/>
    <x v="2"/>
  </r>
  <r>
    <n v="15799924"/>
    <s v="Sanchez"/>
    <x v="1"/>
    <x v="1"/>
    <n v="43"/>
    <x v="0"/>
    <x v="1"/>
    <n v="147167.25"/>
    <x v="2"/>
    <x v="0"/>
    <n v="668"/>
    <x v="2"/>
    <x v="1"/>
    <x v="1"/>
    <n v="141679.73000000001"/>
    <x v="1"/>
    <x v="2"/>
    <x v="0"/>
  </r>
  <r>
    <n v="15618363"/>
    <s v="Muomelu"/>
    <x v="2"/>
    <x v="1"/>
    <n v="29"/>
    <x v="1"/>
    <x v="9"/>
    <n v="82916.479999999996"/>
    <x v="1"/>
    <x v="0"/>
    <n v="659"/>
    <x v="0"/>
    <x v="0"/>
    <x v="0"/>
    <n v="84133.48"/>
    <x v="1"/>
    <x v="1"/>
    <x v="3"/>
  </r>
  <r>
    <n v="15637138"/>
    <s v="Murray"/>
    <x v="0"/>
    <x v="1"/>
    <n v="34"/>
    <x v="0"/>
    <x v="1"/>
    <n v="0"/>
    <x v="0"/>
    <x v="2"/>
    <n v="660"/>
    <x v="2"/>
    <x v="0"/>
    <x v="1"/>
    <n v="9692.58"/>
    <x v="1"/>
    <x v="3"/>
    <x v="0"/>
  </r>
  <r>
    <n v="15781665"/>
    <s v="Ibekwe"/>
    <x v="0"/>
    <x v="0"/>
    <n v="37"/>
    <x v="0"/>
    <x v="8"/>
    <n v="0"/>
    <x v="0"/>
    <x v="0"/>
    <n v="601"/>
    <x v="0"/>
    <x v="1"/>
    <x v="1"/>
    <n v="20708.599999999999"/>
    <x v="1"/>
    <x v="3"/>
    <x v="2"/>
  </r>
  <r>
    <n v="15804853"/>
    <s v="McVey"/>
    <x v="0"/>
    <x v="0"/>
    <n v="48"/>
    <x v="0"/>
    <x v="10"/>
    <n v="57098.96"/>
    <x v="1"/>
    <x v="0"/>
    <n v="781"/>
    <x v="3"/>
    <x v="0"/>
    <x v="1"/>
    <n v="85644.06"/>
    <x v="0"/>
    <x v="1"/>
    <x v="0"/>
  </r>
  <r>
    <n v="15651627"/>
    <s v="White"/>
    <x v="2"/>
    <x v="1"/>
    <n v="39"/>
    <x v="0"/>
    <x v="1"/>
    <n v="115341.19"/>
    <x v="2"/>
    <x v="0"/>
    <n v="628"/>
    <x v="0"/>
    <x v="0"/>
    <x v="0"/>
    <n v="107674.3"/>
    <x v="0"/>
    <x v="0"/>
    <x v="0"/>
  </r>
  <r>
    <n v="15680685"/>
    <s v="Patterson"/>
    <x v="0"/>
    <x v="1"/>
    <n v="30"/>
    <x v="0"/>
    <x v="6"/>
    <n v="165257.20000000001"/>
    <x v="2"/>
    <x v="0"/>
    <n v="751"/>
    <x v="2"/>
    <x v="1"/>
    <x v="1"/>
    <n v="134822.04999999999"/>
    <x v="1"/>
    <x v="2"/>
    <x v="2"/>
  </r>
  <r>
    <n v="15808930"/>
    <s v="Mai"/>
    <x v="0"/>
    <x v="0"/>
    <n v="37"/>
    <x v="0"/>
    <x v="1"/>
    <n v="0"/>
    <x v="0"/>
    <x v="0"/>
    <n v="531"/>
    <x v="1"/>
    <x v="0"/>
    <x v="1"/>
    <n v="4606.97"/>
    <x v="1"/>
    <x v="3"/>
    <x v="0"/>
  </r>
  <r>
    <n v="15570970"/>
    <s v="Han"/>
    <x v="0"/>
    <x v="0"/>
    <n v="42"/>
    <x v="0"/>
    <x v="9"/>
    <n v="0"/>
    <x v="0"/>
    <x v="2"/>
    <n v="647"/>
    <x v="0"/>
    <x v="0"/>
    <x v="0"/>
    <n v="51362.82"/>
    <x v="1"/>
    <x v="1"/>
    <x v="3"/>
  </r>
  <r>
    <n v="15679961"/>
    <s v="Davidson"/>
    <x v="1"/>
    <x v="1"/>
    <n v="46"/>
    <x v="0"/>
    <x v="3"/>
    <n v="68799.72"/>
    <x v="1"/>
    <x v="0"/>
    <n v="708"/>
    <x v="2"/>
    <x v="0"/>
    <x v="0"/>
    <n v="39704.14"/>
    <x v="1"/>
    <x v="3"/>
    <x v="1"/>
  </r>
  <r>
    <n v="15705458"/>
    <s v="Parkin"/>
    <x v="1"/>
    <x v="1"/>
    <n v="39"/>
    <x v="0"/>
    <x v="0"/>
    <n v="116120.19"/>
    <x v="2"/>
    <x v="2"/>
    <n v="550"/>
    <x v="1"/>
    <x v="0"/>
    <x v="0"/>
    <n v="195638.13"/>
    <x v="1"/>
    <x v="4"/>
    <x v="0"/>
  </r>
  <r>
    <n v="15750396"/>
    <s v="McKissick"/>
    <x v="0"/>
    <x v="1"/>
    <n v="33"/>
    <x v="0"/>
    <x v="1"/>
    <n v="0"/>
    <x v="0"/>
    <x v="2"/>
    <n v="670"/>
    <x v="2"/>
    <x v="0"/>
    <x v="0"/>
    <n v="86413.11"/>
    <x v="1"/>
    <x v="1"/>
    <x v="0"/>
  </r>
  <r>
    <n v="15679928"/>
    <s v="Horsfall"/>
    <x v="0"/>
    <x v="0"/>
    <n v="31"/>
    <x v="0"/>
    <x v="0"/>
    <n v="84102.11"/>
    <x v="1"/>
    <x v="2"/>
    <n v="592"/>
    <x v="1"/>
    <x v="1"/>
    <x v="0"/>
    <n v="116385.24"/>
    <x v="1"/>
    <x v="0"/>
    <x v="0"/>
  </r>
  <r>
    <n v="15711181"/>
    <s v="Clapp"/>
    <x v="0"/>
    <x v="0"/>
    <n v="50"/>
    <x v="0"/>
    <x v="4"/>
    <n v="0"/>
    <x v="0"/>
    <x v="2"/>
    <n v="589"/>
    <x v="1"/>
    <x v="1"/>
    <x v="0"/>
    <n v="182076.97"/>
    <x v="1"/>
    <x v="4"/>
    <x v="2"/>
  </r>
  <r>
    <n v="15698324"/>
    <s v="Azikiwe"/>
    <x v="0"/>
    <x v="0"/>
    <n v="33"/>
    <x v="0"/>
    <x v="4"/>
    <n v="0"/>
    <x v="0"/>
    <x v="0"/>
    <n v="725"/>
    <x v="2"/>
    <x v="0"/>
    <x v="0"/>
    <n v="67879.8"/>
    <x v="1"/>
    <x v="1"/>
    <x v="2"/>
  </r>
  <r>
    <n v="15807433"/>
    <s v="Zubarev"/>
    <x v="0"/>
    <x v="0"/>
    <n v="43"/>
    <x v="0"/>
    <x v="9"/>
    <n v="0"/>
    <x v="0"/>
    <x v="2"/>
    <n v="570"/>
    <x v="1"/>
    <x v="1"/>
    <x v="0"/>
    <n v="11417.26"/>
    <x v="1"/>
    <x v="3"/>
    <x v="3"/>
  </r>
  <r>
    <n v="15636590"/>
    <s v="Pisano"/>
    <x v="0"/>
    <x v="1"/>
    <n v="46"/>
    <x v="0"/>
    <x v="1"/>
    <n v="0"/>
    <x v="0"/>
    <x v="2"/>
    <n v="575"/>
    <x v="1"/>
    <x v="0"/>
    <x v="0"/>
    <n v="65998.259999999995"/>
    <x v="1"/>
    <x v="1"/>
    <x v="0"/>
  </r>
  <r>
    <n v="15628950"/>
    <s v="Coates"/>
    <x v="2"/>
    <x v="1"/>
    <n v="25"/>
    <x v="1"/>
    <x v="5"/>
    <n v="104013.79"/>
    <x v="2"/>
    <x v="0"/>
    <n v="501"/>
    <x v="1"/>
    <x v="0"/>
    <x v="1"/>
    <n v="114774.35"/>
    <x v="1"/>
    <x v="0"/>
    <x v="1"/>
  </r>
  <r>
    <n v="15617206"/>
    <s v="Trentino"/>
    <x v="2"/>
    <x v="1"/>
    <n v="42"/>
    <x v="0"/>
    <x v="2"/>
    <n v="120822.86"/>
    <x v="2"/>
    <x v="2"/>
    <n v="431"/>
    <x v="4"/>
    <x v="0"/>
    <x v="1"/>
    <n v="126153.24"/>
    <x v="1"/>
    <x v="0"/>
    <x v="1"/>
  </r>
  <r>
    <n v="15603741"/>
    <s v="MacDonnell"/>
    <x v="1"/>
    <x v="1"/>
    <n v="40"/>
    <x v="0"/>
    <x v="4"/>
    <n v="128389.12"/>
    <x v="2"/>
    <x v="0"/>
    <n v="719"/>
    <x v="2"/>
    <x v="0"/>
    <x v="0"/>
    <n v="176091.31"/>
    <x v="1"/>
    <x v="4"/>
    <x v="2"/>
  </r>
  <r>
    <n v="15742607"/>
    <s v="Ermakov"/>
    <x v="2"/>
    <x v="1"/>
    <n v="36"/>
    <x v="0"/>
    <x v="3"/>
    <n v="102800.72"/>
    <x v="2"/>
    <x v="0"/>
    <n v="850"/>
    <x v="3"/>
    <x v="0"/>
    <x v="0"/>
    <n v="87352.43"/>
    <x v="1"/>
    <x v="1"/>
    <x v="1"/>
  </r>
  <r>
    <n v="15747821"/>
    <s v="K?"/>
    <x v="2"/>
    <x v="0"/>
    <n v="31"/>
    <x v="0"/>
    <x v="5"/>
    <n v="135470.9"/>
    <x v="2"/>
    <x v="0"/>
    <n v="554"/>
    <x v="1"/>
    <x v="0"/>
    <x v="1"/>
    <n v="107074.81"/>
    <x v="1"/>
    <x v="0"/>
    <x v="1"/>
  </r>
  <r>
    <n v="15612043"/>
    <s v="Hammonds"/>
    <x v="0"/>
    <x v="1"/>
    <n v="36"/>
    <x v="0"/>
    <x v="3"/>
    <n v="90145.04"/>
    <x v="1"/>
    <x v="0"/>
    <n v="418"/>
    <x v="4"/>
    <x v="0"/>
    <x v="0"/>
    <n v="69157.929999999993"/>
    <x v="1"/>
    <x v="1"/>
    <x v="1"/>
  </r>
  <r>
    <n v="15809558"/>
    <s v="Peppin"/>
    <x v="1"/>
    <x v="1"/>
    <n v="31"/>
    <x v="0"/>
    <x v="3"/>
    <n v="0"/>
    <x v="0"/>
    <x v="0"/>
    <n v="715"/>
    <x v="2"/>
    <x v="0"/>
    <x v="0"/>
    <n v="149970.59"/>
    <x v="1"/>
    <x v="2"/>
    <x v="1"/>
  </r>
  <r>
    <n v="15803750"/>
    <s v="Ball"/>
    <x v="1"/>
    <x v="0"/>
    <n v="33"/>
    <x v="0"/>
    <x v="6"/>
    <n v="161801.47"/>
    <x v="2"/>
    <x v="0"/>
    <n v="750"/>
    <x v="2"/>
    <x v="1"/>
    <x v="0"/>
    <n v="153288.97"/>
    <x v="0"/>
    <x v="2"/>
    <x v="2"/>
  </r>
  <r>
    <n v="15704681"/>
    <s v="Yeh"/>
    <x v="2"/>
    <x v="1"/>
    <n v="37"/>
    <x v="0"/>
    <x v="0"/>
    <n v="99660.13"/>
    <x v="1"/>
    <x v="2"/>
    <n v="766"/>
    <x v="2"/>
    <x v="1"/>
    <x v="0"/>
    <n v="147700.78"/>
    <x v="1"/>
    <x v="2"/>
    <x v="0"/>
  </r>
  <r>
    <n v="15667392"/>
    <s v="L?"/>
    <x v="1"/>
    <x v="0"/>
    <n v="38"/>
    <x v="0"/>
    <x v="5"/>
    <n v="123081.84"/>
    <x v="2"/>
    <x v="2"/>
    <n v="652"/>
    <x v="0"/>
    <x v="0"/>
    <x v="0"/>
    <n v="188657.97"/>
    <x v="1"/>
    <x v="4"/>
    <x v="1"/>
  </r>
  <r>
    <n v="15738889"/>
    <s v="Shih"/>
    <x v="0"/>
    <x v="1"/>
    <n v="42"/>
    <x v="0"/>
    <x v="2"/>
    <n v="102870.93"/>
    <x v="2"/>
    <x v="0"/>
    <n v="658"/>
    <x v="0"/>
    <x v="1"/>
    <x v="0"/>
    <n v="103764.55"/>
    <x v="0"/>
    <x v="0"/>
    <x v="1"/>
  </r>
  <r>
    <n v="15598838"/>
    <s v="Greco"/>
    <x v="0"/>
    <x v="0"/>
    <n v="37"/>
    <x v="0"/>
    <x v="1"/>
    <n v="151105.68"/>
    <x v="2"/>
    <x v="0"/>
    <n v="659"/>
    <x v="0"/>
    <x v="0"/>
    <x v="0"/>
    <n v="140934.57"/>
    <x v="1"/>
    <x v="2"/>
    <x v="0"/>
  </r>
  <r>
    <n v="15579109"/>
    <s v="Napolitano"/>
    <x v="2"/>
    <x v="1"/>
    <n v="35"/>
    <x v="0"/>
    <x v="8"/>
    <n v="163856.76"/>
    <x v="2"/>
    <x v="0"/>
    <n v="574"/>
    <x v="1"/>
    <x v="0"/>
    <x v="0"/>
    <n v="15118.2"/>
    <x v="1"/>
    <x v="3"/>
    <x v="2"/>
  </r>
  <r>
    <n v="15799042"/>
    <s v="Zaytseva"/>
    <x v="0"/>
    <x v="1"/>
    <n v="38"/>
    <x v="0"/>
    <x v="3"/>
    <n v="0"/>
    <x v="0"/>
    <x v="0"/>
    <n v="611"/>
    <x v="0"/>
    <x v="0"/>
    <x v="0"/>
    <n v="63202"/>
    <x v="1"/>
    <x v="1"/>
    <x v="1"/>
  </r>
  <r>
    <n v="15697042"/>
    <s v="Genovesi"/>
    <x v="1"/>
    <x v="1"/>
    <n v="35"/>
    <x v="0"/>
    <x v="2"/>
    <n v="127290.61"/>
    <x v="2"/>
    <x v="0"/>
    <n v="738"/>
    <x v="2"/>
    <x v="0"/>
    <x v="1"/>
    <n v="16081.62"/>
    <x v="1"/>
    <x v="3"/>
    <x v="1"/>
  </r>
  <r>
    <n v="15696605"/>
    <s v="Angelo"/>
    <x v="0"/>
    <x v="1"/>
    <n v="49"/>
    <x v="0"/>
    <x v="4"/>
    <n v="180614.04"/>
    <x v="2"/>
    <x v="0"/>
    <n v="571"/>
    <x v="1"/>
    <x v="1"/>
    <x v="1"/>
    <n v="523"/>
    <x v="1"/>
    <x v="3"/>
    <x v="2"/>
  </r>
  <r>
    <n v="15802274"/>
    <s v="Waters"/>
    <x v="0"/>
    <x v="0"/>
    <n v="44"/>
    <x v="0"/>
    <x v="3"/>
    <n v="55053.62"/>
    <x v="1"/>
    <x v="0"/>
    <n v="686"/>
    <x v="2"/>
    <x v="0"/>
    <x v="1"/>
    <n v="181757.19"/>
    <x v="1"/>
    <x v="4"/>
    <x v="1"/>
  </r>
  <r>
    <n v="15596808"/>
    <s v="Maclean"/>
    <x v="1"/>
    <x v="1"/>
    <n v="33"/>
    <x v="0"/>
    <x v="4"/>
    <n v="96110.22"/>
    <x v="1"/>
    <x v="0"/>
    <n v="679"/>
    <x v="2"/>
    <x v="0"/>
    <x v="1"/>
    <n v="1173.23"/>
    <x v="1"/>
    <x v="3"/>
    <x v="2"/>
  </r>
  <r>
    <n v="15705403"/>
    <s v="Seleznyova"/>
    <x v="1"/>
    <x v="0"/>
    <n v="46"/>
    <x v="0"/>
    <x v="6"/>
    <n v="106521.49"/>
    <x v="2"/>
    <x v="0"/>
    <n v="617"/>
    <x v="0"/>
    <x v="1"/>
    <x v="0"/>
    <n v="86587.37"/>
    <x v="1"/>
    <x v="1"/>
    <x v="2"/>
  </r>
  <r>
    <n v="15732903"/>
    <s v="Fontenot"/>
    <x v="0"/>
    <x v="1"/>
    <n v="39"/>
    <x v="0"/>
    <x v="3"/>
    <n v="82255.509999999995"/>
    <x v="1"/>
    <x v="2"/>
    <n v="673"/>
    <x v="2"/>
    <x v="0"/>
    <x v="1"/>
    <n v="109545.56"/>
    <x v="1"/>
    <x v="0"/>
    <x v="1"/>
  </r>
  <r>
    <n v="15581968"/>
    <s v="Reid"/>
    <x v="0"/>
    <x v="0"/>
    <n v="33"/>
    <x v="0"/>
    <x v="1"/>
    <n v="0"/>
    <x v="0"/>
    <x v="2"/>
    <n v="745"/>
    <x v="2"/>
    <x v="0"/>
    <x v="0"/>
    <n v="174431.01"/>
    <x v="1"/>
    <x v="4"/>
    <x v="0"/>
  </r>
  <r>
    <n v="15683892"/>
    <s v="Fraser"/>
    <x v="2"/>
    <x v="0"/>
    <n v="26"/>
    <x v="1"/>
    <x v="6"/>
    <n v="102395.79"/>
    <x v="2"/>
    <x v="0"/>
    <n v="677"/>
    <x v="2"/>
    <x v="0"/>
    <x v="1"/>
    <n v="119368.99"/>
    <x v="1"/>
    <x v="0"/>
    <x v="2"/>
  </r>
  <r>
    <n v="15595447"/>
    <s v="Tuan"/>
    <x v="1"/>
    <x v="1"/>
    <n v="39"/>
    <x v="0"/>
    <x v="2"/>
    <n v="118201.41"/>
    <x v="2"/>
    <x v="0"/>
    <n v="613"/>
    <x v="0"/>
    <x v="0"/>
    <x v="1"/>
    <n v="23315.59"/>
    <x v="1"/>
    <x v="3"/>
    <x v="1"/>
  </r>
  <r>
    <n v="15569249"/>
    <s v="Howarth"/>
    <x v="0"/>
    <x v="0"/>
    <n v="55"/>
    <x v="0"/>
    <x v="5"/>
    <n v="44582.07"/>
    <x v="1"/>
    <x v="1"/>
    <n v="576"/>
    <x v="1"/>
    <x v="1"/>
    <x v="0"/>
    <n v="67539.850000000006"/>
    <x v="0"/>
    <x v="1"/>
    <x v="1"/>
  </r>
  <r>
    <n v="15656188"/>
    <s v="Davis"/>
    <x v="1"/>
    <x v="0"/>
    <n v="30"/>
    <x v="0"/>
    <x v="8"/>
    <n v="0"/>
    <x v="0"/>
    <x v="2"/>
    <n v="584"/>
    <x v="1"/>
    <x v="0"/>
    <x v="0"/>
    <n v="185201.58"/>
    <x v="1"/>
    <x v="4"/>
    <x v="2"/>
  </r>
  <r>
    <n v="15689661"/>
    <s v="Gorbunov"/>
    <x v="0"/>
    <x v="1"/>
    <n v="22"/>
    <x v="1"/>
    <x v="5"/>
    <n v="0"/>
    <x v="0"/>
    <x v="2"/>
    <n v="663"/>
    <x v="2"/>
    <x v="1"/>
    <x v="0"/>
    <n v="131827.15"/>
    <x v="1"/>
    <x v="2"/>
    <x v="1"/>
  </r>
  <r>
    <n v="15644934"/>
    <s v="Gentry"/>
    <x v="0"/>
    <x v="1"/>
    <n v="26"/>
    <x v="1"/>
    <x v="9"/>
    <n v="105522.06"/>
    <x v="2"/>
    <x v="0"/>
    <n v="466"/>
    <x v="4"/>
    <x v="0"/>
    <x v="1"/>
    <n v="10842.46"/>
    <x v="1"/>
    <x v="3"/>
    <x v="3"/>
  </r>
  <r>
    <n v="15721793"/>
    <s v="Chiu"/>
    <x v="2"/>
    <x v="0"/>
    <n v="50"/>
    <x v="0"/>
    <x v="3"/>
    <n v="123936.54"/>
    <x v="2"/>
    <x v="0"/>
    <n v="510"/>
    <x v="1"/>
    <x v="0"/>
    <x v="0"/>
    <n v="23768.01"/>
    <x v="1"/>
    <x v="3"/>
    <x v="1"/>
  </r>
  <r>
    <n v="15687413"/>
    <s v="Sunderland"/>
    <x v="1"/>
    <x v="0"/>
    <n v="38"/>
    <x v="0"/>
    <x v="5"/>
    <n v="0"/>
    <x v="0"/>
    <x v="2"/>
    <n v="619"/>
    <x v="0"/>
    <x v="0"/>
    <x v="0"/>
    <n v="117616.29"/>
    <x v="1"/>
    <x v="0"/>
    <x v="1"/>
  </r>
  <r>
    <n v="15761286"/>
    <s v="Fan"/>
    <x v="2"/>
    <x v="0"/>
    <n v="66"/>
    <x v="2"/>
    <x v="3"/>
    <n v="119499.42"/>
    <x v="2"/>
    <x v="2"/>
    <n v="696"/>
    <x v="2"/>
    <x v="0"/>
    <x v="0"/>
    <n v="174027.3"/>
    <x v="1"/>
    <x v="4"/>
    <x v="1"/>
  </r>
  <r>
    <n v="15658240"/>
    <s v="Parry"/>
    <x v="0"/>
    <x v="0"/>
    <n v="44"/>
    <x v="0"/>
    <x v="9"/>
    <n v="135814.70000000001"/>
    <x v="2"/>
    <x v="2"/>
    <n v="554"/>
    <x v="1"/>
    <x v="1"/>
    <x v="1"/>
    <n v="115091.38"/>
    <x v="1"/>
    <x v="0"/>
    <x v="3"/>
  </r>
  <r>
    <n v="15706232"/>
    <s v="Niu"/>
    <x v="0"/>
    <x v="1"/>
    <n v="52"/>
    <x v="0"/>
    <x v="9"/>
    <n v="0"/>
    <x v="0"/>
    <x v="0"/>
    <n v="595"/>
    <x v="1"/>
    <x v="0"/>
    <x v="0"/>
    <n v="106340.66"/>
    <x v="0"/>
    <x v="0"/>
    <x v="3"/>
  </r>
  <r>
    <n v="15583394"/>
    <s v="Zuyev"/>
    <x v="2"/>
    <x v="1"/>
    <n v="39"/>
    <x v="0"/>
    <x v="2"/>
    <n v="106259.63"/>
    <x v="2"/>
    <x v="2"/>
    <n v="659"/>
    <x v="0"/>
    <x v="0"/>
    <x v="0"/>
    <n v="198103.32"/>
    <x v="1"/>
    <x v="4"/>
    <x v="1"/>
  </r>
  <r>
    <n v="15715643"/>
    <s v="Ijendu"/>
    <x v="0"/>
    <x v="1"/>
    <n v="44"/>
    <x v="0"/>
    <x v="2"/>
    <n v="0"/>
    <x v="0"/>
    <x v="2"/>
    <n v="662"/>
    <x v="2"/>
    <x v="0"/>
    <x v="0"/>
    <n v="175314.87"/>
    <x v="1"/>
    <x v="4"/>
    <x v="1"/>
  </r>
  <r>
    <n v="15644856"/>
    <s v="Bird"/>
    <x v="1"/>
    <x v="1"/>
    <n v="38"/>
    <x v="0"/>
    <x v="0"/>
    <n v="115463.16"/>
    <x v="2"/>
    <x v="0"/>
    <n v="556"/>
    <x v="1"/>
    <x v="0"/>
    <x v="1"/>
    <n v="150679.65"/>
    <x v="1"/>
    <x v="2"/>
    <x v="0"/>
  </r>
  <r>
    <n v="15785488"/>
    <s v="Palmer"/>
    <x v="1"/>
    <x v="0"/>
    <n v="39"/>
    <x v="0"/>
    <x v="9"/>
    <n v="0"/>
    <x v="0"/>
    <x v="2"/>
    <n v="701"/>
    <x v="2"/>
    <x v="0"/>
    <x v="0"/>
    <n v="110043.88"/>
    <x v="1"/>
    <x v="0"/>
    <x v="3"/>
  </r>
  <r>
    <n v="15711571"/>
    <s v="Y?"/>
    <x v="1"/>
    <x v="1"/>
    <n v="42"/>
    <x v="0"/>
    <x v="8"/>
    <n v="120233.83"/>
    <x v="2"/>
    <x v="0"/>
    <n v="587"/>
    <x v="1"/>
    <x v="0"/>
    <x v="1"/>
    <n v="194890.33"/>
    <x v="1"/>
    <x v="4"/>
    <x v="2"/>
  </r>
  <r>
    <n v="15778604"/>
    <s v="Nicholson"/>
    <x v="0"/>
    <x v="0"/>
    <n v="47"/>
    <x v="0"/>
    <x v="3"/>
    <n v="0"/>
    <x v="0"/>
    <x v="2"/>
    <n v="571"/>
    <x v="1"/>
    <x v="1"/>
    <x v="1"/>
    <n v="112366.98"/>
    <x v="1"/>
    <x v="0"/>
    <x v="1"/>
  </r>
  <r>
    <n v="15751180"/>
    <s v="Adams"/>
    <x v="0"/>
    <x v="0"/>
    <n v="40"/>
    <x v="0"/>
    <x v="3"/>
    <n v="81132.210000000006"/>
    <x v="1"/>
    <x v="0"/>
    <n v="539"/>
    <x v="1"/>
    <x v="0"/>
    <x v="1"/>
    <n v="167289.82"/>
    <x v="1"/>
    <x v="2"/>
    <x v="1"/>
  </r>
  <r>
    <n v="15748360"/>
    <s v="Cocci"/>
    <x v="2"/>
    <x v="0"/>
    <n v="34"/>
    <x v="0"/>
    <x v="7"/>
    <n v="122196.99"/>
    <x v="2"/>
    <x v="2"/>
    <n v="644"/>
    <x v="0"/>
    <x v="0"/>
    <x v="0"/>
    <n v="182099.71"/>
    <x v="1"/>
    <x v="4"/>
    <x v="3"/>
  </r>
  <r>
    <n v="15770039"/>
    <s v="Kuo"/>
    <x v="2"/>
    <x v="1"/>
    <n v="39"/>
    <x v="0"/>
    <x v="4"/>
    <n v="112290.22"/>
    <x v="2"/>
    <x v="0"/>
    <n v="572"/>
    <x v="1"/>
    <x v="0"/>
    <x v="1"/>
    <n v="49373.97"/>
    <x v="0"/>
    <x v="3"/>
    <x v="2"/>
  </r>
  <r>
    <n v="15685096"/>
    <s v="Trevisani"/>
    <x v="0"/>
    <x v="0"/>
    <n v="50"/>
    <x v="0"/>
    <x v="4"/>
    <n v="0"/>
    <x v="0"/>
    <x v="2"/>
    <n v="753"/>
    <x v="2"/>
    <x v="0"/>
    <x v="0"/>
    <n v="861.4"/>
    <x v="1"/>
    <x v="3"/>
    <x v="2"/>
  </r>
  <r>
    <n v="15669501"/>
    <s v="Kuo"/>
    <x v="0"/>
    <x v="1"/>
    <n v="35"/>
    <x v="0"/>
    <x v="8"/>
    <n v="0"/>
    <x v="0"/>
    <x v="2"/>
    <n v="706"/>
    <x v="2"/>
    <x v="0"/>
    <x v="0"/>
    <n v="81718.37"/>
    <x v="1"/>
    <x v="1"/>
    <x v="2"/>
  </r>
  <r>
    <n v="15622631"/>
    <s v="H?"/>
    <x v="0"/>
    <x v="1"/>
    <n v="44"/>
    <x v="0"/>
    <x v="2"/>
    <n v="154409.74"/>
    <x v="2"/>
    <x v="0"/>
    <n v="588"/>
    <x v="1"/>
    <x v="0"/>
    <x v="1"/>
    <n v="49324.03"/>
    <x v="0"/>
    <x v="3"/>
    <x v="1"/>
  </r>
  <r>
    <n v="15586699"/>
    <s v="Thomson"/>
    <x v="0"/>
    <x v="1"/>
    <n v="32"/>
    <x v="0"/>
    <x v="9"/>
    <n v="0"/>
    <x v="0"/>
    <x v="2"/>
    <n v="825"/>
    <x v="3"/>
    <x v="1"/>
    <x v="1"/>
    <n v="9751.0300000000007"/>
    <x v="1"/>
    <x v="3"/>
    <x v="3"/>
  </r>
  <r>
    <n v="15702377"/>
    <s v="Knorr"/>
    <x v="1"/>
    <x v="1"/>
    <n v="48"/>
    <x v="0"/>
    <x v="1"/>
    <n v="132759.79999999999"/>
    <x v="2"/>
    <x v="0"/>
    <n v="627"/>
    <x v="0"/>
    <x v="0"/>
    <x v="1"/>
    <n v="78899.22"/>
    <x v="1"/>
    <x v="1"/>
    <x v="0"/>
  </r>
  <r>
    <n v="15577170"/>
    <s v="Manfrin"/>
    <x v="0"/>
    <x v="1"/>
    <n v="60"/>
    <x v="2"/>
    <x v="8"/>
    <n v="76705.87"/>
    <x v="1"/>
    <x v="2"/>
    <n v="532"/>
    <x v="1"/>
    <x v="1"/>
    <x v="0"/>
    <n v="13889.73"/>
    <x v="1"/>
    <x v="3"/>
    <x v="2"/>
  </r>
  <r>
    <n v="15769451"/>
    <s v="Hayes"/>
    <x v="0"/>
    <x v="0"/>
    <n v="44"/>
    <x v="0"/>
    <x v="1"/>
    <n v="0"/>
    <x v="0"/>
    <x v="2"/>
    <n v="764"/>
    <x v="2"/>
    <x v="0"/>
    <x v="0"/>
    <n v="11467.38"/>
    <x v="1"/>
    <x v="3"/>
    <x v="0"/>
  </r>
  <r>
    <n v="15811877"/>
    <s v="Shao"/>
    <x v="0"/>
    <x v="0"/>
    <n v="36"/>
    <x v="0"/>
    <x v="4"/>
    <n v="0"/>
    <x v="0"/>
    <x v="2"/>
    <n v="700"/>
    <x v="2"/>
    <x v="0"/>
    <x v="1"/>
    <n v="130789.15"/>
    <x v="1"/>
    <x v="2"/>
    <x v="2"/>
  </r>
  <r>
    <n v="15648725"/>
    <s v="Sinclair"/>
    <x v="0"/>
    <x v="1"/>
    <n v="41"/>
    <x v="0"/>
    <x v="6"/>
    <n v="0"/>
    <x v="0"/>
    <x v="2"/>
    <n v="660"/>
    <x v="2"/>
    <x v="0"/>
    <x v="0"/>
    <n v="108665.89"/>
    <x v="1"/>
    <x v="0"/>
    <x v="2"/>
  </r>
  <r>
    <n v="15752801"/>
    <s v="Bradshaw"/>
    <x v="2"/>
    <x v="1"/>
    <n v="29"/>
    <x v="1"/>
    <x v="9"/>
    <n v="125961.74"/>
    <x v="2"/>
    <x v="2"/>
    <n v="518"/>
    <x v="1"/>
    <x v="0"/>
    <x v="1"/>
    <n v="160303.07999999999"/>
    <x v="0"/>
    <x v="2"/>
    <x v="3"/>
  </r>
  <r>
    <n v="15808175"/>
    <s v="Castiglione"/>
    <x v="0"/>
    <x v="0"/>
    <n v="39"/>
    <x v="0"/>
    <x v="3"/>
    <n v="49572.73"/>
    <x v="1"/>
    <x v="0"/>
    <n v="557"/>
    <x v="1"/>
    <x v="0"/>
    <x v="1"/>
    <n v="115287.99"/>
    <x v="0"/>
    <x v="0"/>
    <x v="1"/>
  </r>
  <r>
    <n v="15681342"/>
    <s v="Hurst"/>
    <x v="0"/>
    <x v="0"/>
    <n v="35"/>
    <x v="0"/>
    <x v="1"/>
    <n v="103015.12"/>
    <x v="2"/>
    <x v="2"/>
    <n v="639"/>
    <x v="0"/>
    <x v="0"/>
    <x v="0"/>
    <n v="139094.12"/>
    <x v="1"/>
    <x v="2"/>
    <x v="0"/>
  </r>
  <r>
    <n v="15589210"/>
    <s v="Adamson"/>
    <x v="0"/>
    <x v="0"/>
    <n v="24"/>
    <x v="1"/>
    <x v="4"/>
    <n v="0"/>
    <x v="0"/>
    <x v="0"/>
    <n v="557"/>
    <x v="1"/>
    <x v="1"/>
    <x v="1"/>
    <n v="20515.72"/>
    <x v="1"/>
    <x v="3"/>
    <x v="2"/>
  </r>
  <r>
    <n v="15696826"/>
    <s v="James"/>
    <x v="0"/>
    <x v="0"/>
    <n v="32"/>
    <x v="0"/>
    <x v="1"/>
    <n v="104001.38"/>
    <x v="2"/>
    <x v="0"/>
    <n v="633"/>
    <x v="0"/>
    <x v="1"/>
    <x v="0"/>
    <n v="36642.65"/>
    <x v="1"/>
    <x v="3"/>
    <x v="0"/>
  </r>
  <r>
    <n v="15614962"/>
    <s v="Pavlova"/>
    <x v="1"/>
    <x v="0"/>
    <n v="50"/>
    <x v="0"/>
    <x v="0"/>
    <n v="87116.71"/>
    <x v="1"/>
    <x v="0"/>
    <n v="623"/>
    <x v="0"/>
    <x v="0"/>
    <x v="0"/>
    <n v="104382.11"/>
    <x v="1"/>
    <x v="0"/>
    <x v="0"/>
  </r>
  <r>
    <n v="15689061"/>
    <s v="Davey"/>
    <x v="0"/>
    <x v="1"/>
    <n v="68"/>
    <x v="2"/>
    <x v="8"/>
    <n v="82547.11"/>
    <x v="1"/>
    <x v="2"/>
    <n v="611"/>
    <x v="0"/>
    <x v="0"/>
    <x v="0"/>
    <n v="146448.01"/>
    <x v="1"/>
    <x v="2"/>
    <x v="2"/>
  </r>
  <r>
    <n v="15640074"/>
    <s v="Barrett"/>
    <x v="1"/>
    <x v="0"/>
    <n v="47"/>
    <x v="0"/>
    <x v="8"/>
    <n v="0"/>
    <x v="0"/>
    <x v="0"/>
    <n v="666"/>
    <x v="2"/>
    <x v="1"/>
    <x v="1"/>
    <n v="166650.9"/>
    <x v="0"/>
    <x v="2"/>
    <x v="2"/>
  </r>
  <r>
    <n v="15776156"/>
    <s v="Dolgorukova"/>
    <x v="0"/>
    <x v="1"/>
    <n v="27"/>
    <x v="1"/>
    <x v="4"/>
    <n v="121325.84"/>
    <x v="2"/>
    <x v="0"/>
    <n v="521"/>
    <x v="1"/>
    <x v="0"/>
    <x v="0"/>
    <n v="164223.70000000001"/>
    <x v="0"/>
    <x v="2"/>
    <x v="2"/>
  </r>
  <r>
    <n v="15739548"/>
    <s v="Johnson"/>
    <x v="0"/>
    <x v="1"/>
    <n v="28"/>
    <x v="1"/>
    <x v="9"/>
    <n v="111167.7"/>
    <x v="2"/>
    <x v="0"/>
    <n v="775"/>
    <x v="2"/>
    <x v="0"/>
    <x v="1"/>
    <n v="149331.01"/>
    <x v="1"/>
    <x v="2"/>
    <x v="3"/>
  </r>
  <r>
    <n v="15662854"/>
    <s v="Manna"/>
    <x v="2"/>
    <x v="1"/>
    <n v="48"/>
    <x v="0"/>
    <x v="8"/>
    <n v="139714.4"/>
    <x v="2"/>
    <x v="2"/>
    <n v="681"/>
    <x v="2"/>
    <x v="1"/>
    <x v="1"/>
    <n v="73066.720000000001"/>
    <x v="1"/>
    <x v="1"/>
    <x v="2"/>
  </r>
  <r>
    <n v="15687688"/>
    <s v="Hou"/>
    <x v="2"/>
    <x v="0"/>
    <n v="32"/>
    <x v="0"/>
    <x v="7"/>
    <n v="139875.20000000001"/>
    <x v="2"/>
    <x v="2"/>
    <n v="564"/>
    <x v="1"/>
    <x v="0"/>
    <x v="1"/>
    <n v="15378.23"/>
    <x v="1"/>
    <x v="3"/>
    <x v="3"/>
  </r>
  <r>
    <n v="15715750"/>
    <s v="Okeke"/>
    <x v="2"/>
    <x v="0"/>
    <n v="44"/>
    <x v="0"/>
    <x v="0"/>
    <n v="113063.83"/>
    <x v="2"/>
    <x v="0"/>
    <n v="646"/>
    <x v="0"/>
    <x v="1"/>
    <x v="1"/>
    <n v="53072.49"/>
    <x v="0"/>
    <x v="1"/>
    <x v="0"/>
  </r>
  <r>
    <n v="15571121"/>
    <s v="Kodilinyechukwu"/>
    <x v="0"/>
    <x v="0"/>
    <n v="50"/>
    <x v="0"/>
    <x v="2"/>
    <n v="138340.06"/>
    <x v="2"/>
    <x v="0"/>
    <n v="670"/>
    <x v="2"/>
    <x v="1"/>
    <x v="0"/>
    <n v="3159.15"/>
    <x v="1"/>
    <x v="3"/>
    <x v="1"/>
  </r>
  <r>
    <n v="15726466"/>
    <s v="Esposito"/>
    <x v="0"/>
    <x v="1"/>
    <n v="43"/>
    <x v="0"/>
    <x v="1"/>
    <n v="114974.24"/>
    <x v="2"/>
    <x v="0"/>
    <n v="751"/>
    <x v="2"/>
    <x v="0"/>
    <x v="1"/>
    <n v="125920.54"/>
    <x v="1"/>
    <x v="0"/>
    <x v="0"/>
  </r>
  <r>
    <n v="15660390"/>
    <s v="Boyle"/>
    <x v="0"/>
    <x v="0"/>
    <n v="33"/>
    <x v="0"/>
    <x v="5"/>
    <n v="0"/>
    <x v="0"/>
    <x v="2"/>
    <n v="544"/>
    <x v="1"/>
    <x v="0"/>
    <x v="0"/>
    <n v="124113.04"/>
    <x v="1"/>
    <x v="0"/>
    <x v="1"/>
  </r>
  <r>
    <n v="15663942"/>
    <s v="Hsiung"/>
    <x v="0"/>
    <x v="0"/>
    <n v="38"/>
    <x v="0"/>
    <x v="8"/>
    <n v="0"/>
    <x v="0"/>
    <x v="2"/>
    <n v="639"/>
    <x v="0"/>
    <x v="1"/>
    <x v="1"/>
    <n v="93716.38"/>
    <x v="1"/>
    <x v="0"/>
    <x v="2"/>
  </r>
  <r>
    <n v="15638610"/>
    <s v="Kennedy"/>
    <x v="2"/>
    <x v="0"/>
    <n v="65"/>
    <x v="2"/>
    <x v="8"/>
    <n v="117325.54"/>
    <x v="2"/>
    <x v="0"/>
    <n v="635"/>
    <x v="0"/>
    <x v="0"/>
    <x v="1"/>
    <n v="155799.85999999999"/>
    <x v="0"/>
    <x v="2"/>
    <x v="2"/>
  </r>
  <r>
    <n v="15644446"/>
    <s v="Norton"/>
    <x v="0"/>
    <x v="0"/>
    <n v="28"/>
    <x v="1"/>
    <x v="5"/>
    <n v="0"/>
    <x v="0"/>
    <x v="0"/>
    <n v="672"/>
    <x v="2"/>
    <x v="1"/>
    <x v="0"/>
    <n v="8814.69"/>
    <x v="1"/>
    <x v="3"/>
    <x v="1"/>
  </r>
  <r>
    <n v="15585892"/>
    <s v="Zakharov"/>
    <x v="0"/>
    <x v="0"/>
    <n v="35"/>
    <x v="0"/>
    <x v="2"/>
    <n v="0"/>
    <x v="0"/>
    <x v="0"/>
    <n v="639"/>
    <x v="0"/>
    <x v="1"/>
    <x v="1"/>
    <n v="164453.98000000001"/>
    <x v="1"/>
    <x v="2"/>
    <x v="1"/>
  </r>
  <r>
    <n v="15609356"/>
    <s v="Chimaraoke"/>
    <x v="0"/>
    <x v="0"/>
    <n v="25"/>
    <x v="1"/>
    <x v="1"/>
    <n v="0"/>
    <x v="0"/>
    <x v="2"/>
    <n v="697"/>
    <x v="2"/>
    <x v="1"/>
    <x v="1"/>
    <n v="87803.32"/>
    <x v="1"/>
    <x v="1"/>
    <x v="0"/>
  </r>
  <r>
    <n v="15803378"/>
    <s v="Small"/>
    <x v="1"/>
    <x v="1"/>
    <n v="44"/>
    <x v="0"/>
    <x v="2"/>
    <n v="0"/>
    <x v="0"/>
    <x v="2"/>
    <n v="850"/>
    <x v="3"/>
    <x v="0"/>
    <x v="0"/>
    <n v="183617.32"/>
    <x v="1"/>
    <x v="4"/>
    <x v="1"/>
  </r>
  <r>
    <n v="15599440"/>
    <s v="McGregor"/>
    <x v="0"/>
    <x v="0"/>
    <n v="34"/>
    <x v="0"/>
    <x v="2"/>
    <n v="0"/>
    <x v="0"/>
    <x v="2"/>
    <n v="748"/>
    <x v="2"/>
    <x v="0"/>
    <x v="1"/>
    <n v="53584.03"/>
    <x v="1"/>
    <x v="1"/>
    <x v="1"/>
  </r>
  <r>
    <n v="15692408"/>
    <s v="Brown"/>
    <x v="1"/>
    <x v="0"/>
    <n v="35"/>
    <x v="0"/>
    <x v="0"/>
    <n v="0"/>
    <x v="0"/>
    <x v="2"/>
    <n v="463"/>
    <x v="4"/>
    <x v="0"/>
    <x v="0"/>
    <n v="1950.93"/>
    <x v="1"/>
    <x v="3"/>
    <x v="0"/>
  </r>
  <r>
    <n v="15683168"/>
    <s v="Frederickson"/>
    <x v="0"/>
    <x v="0"/>
    <n v="30"/>
    <x v="0"/>
    <x v="5"/>
    <n v="0"/>
    <x v="0"/>
    <x v="0"/>
    <n v="572"/>
    <x v="1"/>
    <x v="1"/>
    <x v="0"/>
    <n v="175025.27"/>
    <x v="1"/>
    <x v="4"/>
    <x v="1"/>
  </r>
  <r>
    <n v="15790254"/>
    <s v="Wood"/>
    <x v="1"/>
    <x v="1"/>
    <n v="50"/>
    <x v="0"/>
    <x v="1"/>
    <n v="78737.61"/>
    <x v="1"/>
    <x v="0"/>
    <n v="741"/>
    <x v="2"/>
    <x v="0"/>
    <x v="0"/>
    <n v="13018.96"/>
    <x v="1"/>
    <x v="3"/>
    <x v="0"/>
  </r>
  <r>
    <n v="15767729"/>
    <s v="Smith"/>
    <x v="1"/>
    <x v="1"/>
    <n v="25"/>
    <x v="1"/>
    <x v="8"/>
    <n v="182876.88"/>
    <x v="2"/>
    <x v="2"/>
    <n v="646"/>
    <x v="0"/>
    <x v="0"/>
    <x v="0"/>
    <n v="42537.59"/>
    <x v="0"/>
    <x v="3"/>
    <x v="2"/>
  </r>
  <r>
    <n v="15768600"/>
    <s v="Harris"/>
    <x v="2"/>
    <x v="1"/>
    <n v="50"/>
    <x v="0"/>
    <x v="9"/>
    <n v="130023.38"/>
    <x v="2"/>
    <x v="0"/>
    <n v="805"/>
    <x v="3"/>
    <x v="0"/>
    <x v="1"/>
    <n v="62989.82"/>
    <x v="0"/>
    <x v="1"/>
    <x v="3"/>
  </r>
  <r>
    <n v="15699839"/>
    <s v="Hall"/>
    <x v="0"/>
    <x v="1"/>
    <n v="36"/>
    <x v="0"/>
    <x v="0"/>
    <n v="152606.82"/>
    <x v="2"/>
    <x v="0"/>
    <n v="637"/>
    <x v="0"/>
    <x v="0"/>
    <x v="0"/>
    <n v="71692.800000000003"/>
    <x v="1"/>
    <x v="1"/>
    <x v="0"/>
  </r>
  <r>
    <n v="15786237"/>
    <s v="Pickworth"/>
    <x v="0"/>
    <x v="1"/>
    <n v="28"/>
    <x v="1"/>
    <x v="3"/>
    <n v="0"/>
    <x v="0"/>
    <x v="2"/>
    <n v="651"/>
    <x v="0"/>
    <x v="0"/>
    <x v="1"/>
    <n v="823.96"/>
    <x v="1"/>
    <x v="3"/>
    <x v="1"/>
  </r>
  <r>
    <n v="15694530"/>
    <s v="Porter"/>
    <x v="0"/>
    <x v="1"/>
    <n v="28"/>
    <x v="1"/>
    <x v="4"/>
    <n v="167268.98000000001"/>
    <x v="2"/>
    <x v="0"/>
    <n v="672"/>
    <x v="2"/>
    <x v="0"/>
    <x v="0"/>
    <n v="169469.3"/>
    <x v="1"/>
    <x v="2"/>
    <x v="2"/>
  </r>
  <r>
    <n v="15796813"/>
    <s v="Storey"/>
    <x v="0"/>
    <x v="1"/>
    <n v="54"/>
    <x v="0"/>
    <x v="6"/>
    <n v="167831.88"/>
    <x v="2"/>
    <x v="2"/>
    <n v="493"/>
    <x v="4"/>
    <x v="0"/>
    <x v="1"/>
    <n v="150159.95000000001"/>
    <x v="0"/>
    <x v="2"/>
    <x v="2"/>
  </r>
  <r>
    <n v="15605791"/>
    <s v="Li"/>
    <x v="2"/>
    <x v="1"/>
    <n v="29"/>
    <x v="1"/>
    <x v="9"/>
    <n v="144287.6"/>
    <x v="2"/>
    <x v="2"/>
    <n v="524"/>
    <x v="1"/>
    <x v="0"/>
    <x v="1"/>
    <n v="32063.3"/>
    <x v="1"/>
    <x v="3"/>
    <x v="3"/>
  </r>
  <r>
    <n v="15714087"/>
    <s v="McGill"/>
    <x v="2"/>
    <x v="0"/>
    <n v="45"/>
    <x v="0"/>
    <x v="8"/>
    <n v="151855.32999999999"/>
    <x v="2"/>
    <x v="0"/>
    <n v="624"/>
    <x v="0"/>
    <x v="0"/>
    <x v="1"/>
    <n v="68794.149999999994"/>
    <x v="1"/>
    <x v="1"/>
    <x v="2"/>
  </r>
  <r>
    <n v="15711446"/>
    <s v="Sinclair"/>
    <x v="1"/>
    <x v="0"/>
    <n v="51"/>
    <x v="0"/>
    <x v="6"/>
    <n v="0"/>
    <x v="0"/>
    <x v="1"/>
    <n v="569"/>
    <x v="1"/>
    <x v="0"/>
    <x v="1"/>
    <n v="75084.960000000006"/>
    <x v="0"/>
    <x v="1"/>
    <x v="2"/>
  </r>
  <r>
    <n v="15588123"/>
    <s v="Horton"/>
    <x v="0"/>
    <x v="0"/>
    <n v="27"/>
    <x v="1"/>
    <x v="0"/>
    <n v="0"/>
    <x v="0"/>
    <x v="2"/>
    <n v="677"/>
    <x v="2"/>
    <x v="1"/>
    <x v="0"/>
    <n v="114685.92"/>
    <x v="1"/>
    <x v="0"/>
    <x v="0"/>
  </r>
  <r>
    <n v="15748552"/>
    <s v="Sal"/>
    <x v="2"/>
    <x v="1"/>
    <n v="37"/>
    <x v="0"/>
    <x v="4"/>
    <n v="155994.15"/>
    <x v="2"/>
    <x v="0"/>
    <n v="464"/>
    <x v="4"/>
    <x v="1"/>
    <x v="1"/>
    <n v="143665.44"/>
    <x v="1"/>
    <x v="2"/>
    <x v="2"/>
  </r>
  <r>
    <n v="15618410"/>
    <s v="Murray"/>
    <x v="2"/>
    <x v="1"/>
    <n v="26"/>
    <x v="1"/>
    <x v="3"/>
    <n v="147527.03"/>
    <x v="2"/>
    <x v="0"/>
    <n v="718"/>
    <x v="2"/>
    <x v="1"/>
    <x v="1"/>
    <n v="51099.56"/>
    <x v="1"/>
    <x v="1"/>
    <x v="1"/>
  </r>
  <r>
    <n v="15672432"/>
    <s v="Giles"/>
    <x v="0"/>
    <x v="0"/>
    <n v="53"/>
    <x v="0"/>
    <x v="4"/>
    <n v="0"/>
    <x v="0"/>
    <x v="0"/>
    <n v="594"/>
    <x v="1"/>
    <x v="0"/>
    <x v="1"/>
    <n v="5408.74"/>
    <x v="0"/>
    <x v="3"/>
    <x v="2"/>
  </r>
  <r>
    <n v="15610042"/>
    <s v="Brown"/>
    <x v="0"/>
    <x v="1"/>
    <n v="33"/>
    <x v="0"/>
    <x v="2"/>
    <n v="100267.03"/>
    <x v="2"/>
    <x v="0"/>
    <n v="574"/>
    <x v="1"/>
    <x v="0"/>
    <x v="1"/>
    <n v="103006.27"/>
    <x v="1"/>
    <x v="0"/>
    <x v="1"/>
  </r>
  <r>
    <n v="15580914"/>
    <s v="Okechukwu"/>
    <x v="1"/>
    <x v="1"/>
    <n v="48"/>
    <x v="0"/>
    <x v="10"/>
    <n v="83287.05"/>
    <x v="1"/>
    <x v="2"/>
    <n v="478"/>
    <x v="4"/>
    <x v="1"/>
    <x v="0"/>
    <n v="44147.95"/>
    <x v="0"/>
    <x v="3"/>
    <x v="0"/>
  </r>
  <r>
    <n v="15583680"/>
    <s v="White"/>
    <x v="1"/>
    <x v="1"/>
    <n v="41"/>
    <x v="0"/>
    <x v="4"/>
    <n v="0"/>
    <x v="0"/>
    <x v="0"/>
    <n v="615"/>
    <x v="0"/>
    <x v="1"/>
    <x v="0"/>
    <n v="149278.96"/>
    <x v="1"/>
    <x v="2"/>
    <x v="2"/>
  </r>
  <r>
    <n v="15813718"/>
    <s v="Kirillova"/>
    <x v="1"/>
    <x v="1"/>
    <n v="45"/>
    <x v="0"/>
    <x v="4"/>
    <n v="0"/>
    <x v="0"/>
    <x v="2"/>
    <n v="651"/>
    <x v="0"/>
    <x v="1"/>
    <x v="1"/>
    <n v="193009.21"/>
    <x v="1"/>
    <x v="4"/>
    <x v="2"/>
  </r>
  <r>
    <n v="15767264"/>
    <s v="Lawson"/>
    <x v="2"/>
    <x v="1"/>
    <n v="53"/>
    <x v="0"/>
    <x v="1"/>
    <n v="117438.17"/>
    <x v="2"/>
    <x v="0"/>
    <n v="465"/>
    <x v="4"/>
    <x v="1"/>
    <x v="1"/>
    <n v="74898.8"/>
    <x v="0"/>
    <x v="1"/>
    <x v="0"/>
  </r>
  <r>
    <n v="15686461"/>
    <s v="Sarratt"/>
    <x v="0"/>
    <x v="0"/>
    <n v="56"/>
    <x v="0"/>
    <x v="3"/>
    <n v="121235.05"/>
    <x v="2"/>
    <x v="2"/>
    <n v="558"/>
    <x v="1"/>
    <x v="0"/>
    <x v="0"/>
    <n v="116253.1"/>
    <x v="1"/>
    <x v="0"/>
    <x v="1"/>
  </r>
  <r>
    <n v="15678882"/>
    <s v="Hay"/>
    <x v="2"/>
    <x v="1"/>
    <n v="37"/>
    <x v="0"/>
    <x v="6"/>
    <n v="129965.18"/>
    <x v="2"/>
    <x v="0"/>
    <n v="540"/>
    <x v="1"/>
    <x v="1"/>
    <x v="1"/>
    <n v="19374.080000000002"/>
    <x v="1"/>
    <x v="3"/>
    <x v="2"/>
  </r>
  <r>
    <n v="15789611"/>
    <s v="Lin"/>
    <x v="2"/>
    <x v="1"/>
    <n v="46"/>
    <x v="0"/>
    <x v="2"/>
    <n v="150836.92000000001"/>
    <x v="2"/>
    <x v="0"/>
    <n v="568"/>
    <x v="1"/>
    <x v="1"/>
    <x v="1"/>
    <n v="64516.800000000003"/>
    <x v="0"/>
    <x v="1"/>
    <x v="1"/>
  </r>
  <r>
    <n v="15668679"/>
    <s v="Ozerova"/>
    <x v="0"/>
    <x v="1"/>
    <n v="31"/>
    <x v="0"/>
    <x v="10"/>
    <n v="0"/>
    <x v="0"/>
    <x v="2"/>
    <n v="630"/>
    <x v="0"/>
    <x v="0"/>
    <x v="0"/>
    <n v="34475.14"/>
    <x v="1"/>
    <x v="3"/>
    <x v="0"/>
  </r>
  <r>
    <n v="15631685"/>
    <s v="Lambert"/>
    <x v="2"/>
    <x v="1"/>
    <n v="60"/>
    <x v="2"/>
    <x v="1"/>
    <n v="163894.35"/>
    <x v="2"/>
    <x v="0"/>
    <n v="523"/>
    <x v="1"/>
    <x v="1"/>
    <x v="0"/>
    <n v="57061.71"/>
    <x v="1"/>
    <x v="1"/>
    <x v="0"/>
  </r>
  <r>
    <n v="15655658"/>
    <s v="Bulgakov"/>
    <x v="0"/>
    <x v="0"/>
    <n v="48"/>
    <x v="0"/>
    <x v="0"/>
    <n v="0"/>
    <x v="0"/>
    <x v="2"/>
    <n v="678"/>
    <x v="2"/>
    <x v="0"/>
    <x v="0"/>
    <n v="32301.88"/>
    <x v="1"/>
    <x v="3"/>
    <x v="0"/>
  </r>
  <r>
    <n v="15753591"/>
    <s v="He"/>
    <x v="0"/>
    <x v="1"/>
    <n v="38"/>
    <x v="0"/>
    <x v="0"/>
    <n v="0"/>
    <x v="0"/>
    <x v="2"/>
    <n v="438"/>
    <x v="4"/>
    <x v="0"/>
    <x v="1"/>
    <n v="136859.54999999999"/>
    <x v="1"/>
    <x v="2"/>
    <x v="0"/>
  </r>
  <r>
    <n v="15617348"/>
    <s v="Uchechukwu"/>
    <x v="0"/>
    <x v="1"/>
    <n v="44"/>
    <x v="0"/>
    <x v="1"/>
    <n v="0"/>
    <x v="0"/>
    <x v="2"/>
    <n v="544"/>
    <x v="1"/>
    <x v="1"/>
    <x v="1"/>
    <n v="69244.240000000005"/>
    <x v="1"/>
    <x v="1"/>
    <x v="0"/>
  </r>
  <r>
    <n v="15704581"/>
    <s v="Robertson"/>
    <x v="2"/>
    <x v="1"/>
    <n v="34"/>
    <x v="0"/>
    <x v="0"/>
    <n v="87967.42"/>
    <x v="1"/>
    <x v="2"/>
    <n v="595"/>
    <x v="1"/>
    <x v="1"/>
    <x v="0"/>
    <n v="156309.51999999999"/>
    <x v="1"/>
    <x v="2"/>
    <x v="0"/>
  </r>
  <r>
    <n v="15738487"/>
    <s v="Leworthy"/>
    <x v="0"/>
    <x v="1"/>
    <n v="26"/>
    <x v="1"/>
    <x v="6"/>
    <n v="0"/>
    <x v="0"/>
    <x v="2"/>
    <n v="678"/>
    <x v="2"/>
    <x v="0"/>
    <x v="1"/>
    <n v="4989.33"/>
    <x v="1"/>
    <x v="3"/>
    <x v="2"/>
  </r>
  <r>
    <n v="15648069"/>
    <s v="Onyemachukwu"/>
    <x v="0"/>
    <x v="0"/>
    <n v="36"/>
    <x v="0"/>
    <x v="5"/>
    <n v="0"/>
    <x v="0"/>
    <x v="2"/>
    <n v="850"/>
    <x v="3"/>
    <x v="0"/>
    <x v="0"/>
    <n v="190194.95"/>
    <x v="1"/>
    <x v="4"/>
    <x v="1"/>
  </r>
  <r>
    <n v="15737627"/>
    <s v="Rivero"/>
    <x v="2"/>
    <x v="0"/>
    <n v="20"/>
    <x v="1"/>
    <x v="0"/>
    <n v="121093.29"/>
    <x v="2"/>
    <x v="2"/>
    <n v="589"/>
    <x v="1"/>
    <x v="0"/>
    <x v="1"/>
    <n v="3529.72"/>
    <x v="1"/>
    <x v="3"/>
    <x v="0"/>
  </r>
  <r>
    <n v="15731586"/>
    <s v="Lai"/>
    <x v="1"/>
    <x v="0"/>
    <n v="31"/>
    <x v="0"/>
    <x v="0"/>
    <n v="121691.54"/>
    <x v="2"/>
    <x v="2"/>
    <n v="785"/>
    <x v="3"/>
    <x v="1"/>
    <x v="1"/>
    <n v="81778.720000000001"/>
    <x v="1"/>
    <x v="1"/>
    <x v="0"/>
  </r>
  <r>
    <n v="15757467"/>
    <s v="Feng"/>
    <x v="1"/>
    <x v="1"/>
    <n v="57"/>
    <x v="0"/>
    <x v="5"/>
    <n v="0"/>
    <x v="0"/>
    <x v="2"/>
    <n v="563"/>
    <x v="1"/>
    <x v="0"/>
    <x v="0"/>
    <n v="39297.480000000003"/>
    <x v="1"/>
    <x v="3"/>
    <x v="1"/>
  </r>
  <r>
    <n v="15597709"/>
    <s v="Hornung"/>
    <x v="0"/>
    <x v="0"/>
    <n v="39"/>
    <x v="0"/>
    <x v="5"/>
    <n v="154121.32"/>
    <x v="2"/>
    <x v="2"/>
    <n v="602"/>
    <x v="0"/>
    <x v="0"/>
    <x v="1"/>
    <n v="176614.86"/>
    <x v="0"/>
    <x v="4"/>
    <x v="1"/>
  </r>
  <r>
    <n v="15720529"/>
    <s v="Schiavone"/>
    <x v="0"/>
    <x v="1"/>
    <n v="29"/>
    <x v="1"/>
    <x v="5"/>
    <n v="0"/>
    <x v="0"/>
    <x v="2"/>
    <n v="591"/>
    <x v="1"/>
    <x v="0"/>
    <x v="0"/>
    <n v="108684.65"/>
    <x v="1"/>
    <x v="0"/>
    <x v="1"/>
  </r>
  <r>
    <n v="15596797"/>
    <s v="Barnet"/>
    <x v="1"/>
    <x v="1"/>
    <n v="43"/>
    <x v="0"/>
    <x v="1"/>
    <n v="0"/>
    <x v="0"/>
    <x v="2"/>
    <n v="643"/>
    <x v="0"/>
    <x v="0"/>
    <x v="0"/>
    <n v="145764.4"/>
    <x v="1"/>
    <x v="2"/>
    <x v="0"/>
  </r>
  <r>
    <n v="15681755"/>
    <s v="Dennys"/>
    <x v="0"/>
    <x v="0"/>
    <n v="32"/>
    <x v="0"/>
    <x v="8"/>
    <n v="0"/>
    <x v="0"/>
    <x v="2"/>
    <n v="605"/>
    <x v="0"/>
    <x v="0"/>
    <x v="0"/>
    <n v="42135.28"/>
    <x v="1"/>
    <x v="3"/>
    <x v="2"/>
  </r>
  <r>
    <n v="15815271"/>
    <s v="Ritchie"/>
    <x v="2"/>
    <x v="1"/>
    <n v="43"/>
    <x v="0"/>
    <x v="5"/>
    <n v="165048.5"/>
    <x v="2"/>
    <x v="1"/>
    <n v="755"/>
    <x v="2"/>
    <x v="0"/>
    <x v="1"/>
    <n v="16929.41"/>
    <x v="0"/>
    <x v="3"/>
    <x v="1"/>
  </r>
  <r>
    <n v="15682860"/>
    <s v="Lo"/>
    <x v="1"/>
    <x v="1"/>
    <n v="38"/>
    <x v="0"/>
    <x v="5"/>
    <n v="0"/>
    <x v="0"/>
    <x v="2"/>
    <n v="769"/>
    <x v="2"/>
    <x v="1"/>
    <x v="1"/>
    <n v="104393.78"/>
    <x v="1"/>
    <x v="0"/>
    <x v="1"/>
  </r>
  <r>
    <n v="15621546"/>
    <s v="Yuriev"/>
    <x v="0"/>
    <x v="0"/>
    <n v="33"/>
    <x v="0"/>
    <x v="9"/>
    <n v="127638.35"/>
    <x v="2"/>
    <x v="0"/>
    <n v="620"/>
    <x v="0"/>
    <x v="0"/>
    <x v="0"/>
    <n v="192717.57"/>
    <x v="1"/>
    <x v="4"/>
    <x v="3"/>
  </r>
  <r>
    <n v="15705918"/>
    <s v="Howarth"/>
    <x v="0"/>
    <x v="1"/>
    <n v="31"/>
    <x v="0"/>
    <x v="2"/>
    <n v="0"/>
    <x v="0"/>
    <x v="2"/>
    <n v="725"/>
    <x v="2"/>
    <x v="0"/>
    <x v="0"/>
    <n v="59650.42"/>
    <x v="1"/>
    <x v="1"/>
    <x v="1"/>
  </r>
  <r>
    <n v="15684512"/>
    <s v="Gibson"/>
    <x v="2"/>
    <x v="0"/>
    <n v="72"/>
    <x v="2"/>
    <x v="2"/>
    <n v="135290.42000000001"/>
    <x v="2"/>
    <x v="2"/>
    <n v="818"/>
    <x v="3"/>
    <x v="0"/>
    <x v="0"/>
    <n v="63729.72"/>
    <x v="1"/>
    <x v="1"/>
    <x v="1"/>
  </r>
  <r>
    <n v="15671769"/>
    <s v="Zikoranachidimma"/>
    <x v="0"/>
    <x v="0"/>
    <n v="71"/>
    <x v="2"/>
    <x v="4"/>
    <n v="170252.05"/>
    <x v="2"/>
    <x v="1"/>
    <n v="624"/>
    <x v="0"/>
    <x v="0"/>
    <x v="0"/>
    <n v="73679.59"/>
    <x v="0"/>
    <x v="1"/>
    <x v="2"/>
  </r>
  <r>
    <n v="15642934"/>
    <s v="Mason"/>
    <x v="2"/>
    <x v="0"/>
    <n v="35"/>
    <x v="0"/>
    <x v="4"/>
    <n v="108269.2"/>
    <x v="2"/>
    <x v="2"/>
    <n v="669"/>
    <x v="2"/>
    <x v="0"/>
    <x v="1"/>
    <n v="174969.92"/>
    <x v="1"/>
    <x v="4"/>
    <x v="2"/>
  </r>
  <r>
    <n v="15594305"/>
    <s v="Rizzo"/>
    <x v="0"/>
    <x v="0"/>
    <n v="32"/>
    <x v="0"/>
    <x v="1"/>
    <n v="0"/>
    <x v="0"/>
    <x v="2"/>
    <n v="712"/>
    <x v="2"/>
    <x v="0"/>
    <x v="1"/>
    <n v="1703.58"/>
    <x v="1"/>
    <x v="3"/>
    <x v="0"/>
  </r>
  <r>
    <n v="15789201"/>
    <s v="Thomson"/>
    <x v="2"/>
    <x v="0"/>
    <n v="35"/>
    <x v="0"/>
    <x v="9"/>
    <n v="145623.35999999999"/>
    <x v="2"/>
    <x v="0"/>
    <n v="603"/>
    <x v="0"/>
    <x v="0"/>
    <x v="1"/>
    <n v="163181.62"/>
    <x v="1"/>
    <x v="2"/>
    <x v="3"/>
  </r>
  <r>
    <n v="15706762"/>
    <s v="Ignatyev"/>
    <x v="0"/>
    <x v="0"/>
    <n v="41"/>
    <x v="0"/>
    <x v="4"/>
    <n v="145809.53"/>
    <x v="2"/>
    <x v="2"/>
    <n v="597"/>
    <x v="1"/>
    <x v="0"/>
    <x v="0"/>
    <n v="52319.26"/>
    <x v="1"/>
    <x v="1"/>
    <x v="2"/>
  </r>
  <r>
    <n v="15766183"/>
    <s v="Ferguson"/>
    <x v="2"/>
    <x v="1"/>
    <n v="76"/>
    <x v="2"/>
    <x v="0"/>
    <n v="130334.84"/>
    <x v="2"/>
    <x v="2"/>
    <n v="580"/>
    <x v="1"/>
    <x v="0"/>
    <x v="0"/>
    <n v="51672.08"/>
    <x v="1"/>
    <x v="1"/>
    <x v="0"/>
  </r>
  <r>
    <n v="15777994"/>
    <s v="Woods"/>
    <x v="0"/>
    <x v="0"/>
    <n v="39"/>
    <x v="0"/>
    <x v="6"/>
    <n v="0"/>
    <x v="0"/>
    <x v="2"/>
    <n v="718"/>
    <x v="2"/>
    <x v="0"/>
    <x v="0"/>
    <n v="145355.10999999999"/>
    <x v="1"/>
    <x v="2"/>
    <x v="2"/>
  </r>
  <r>
    <n v="15568162"/>
    <s v="Sung"/>
    <x v="1"/>
    <x v="1"/>
    <n v="53"/>
    <x v="0"/>
    <x v="2"/>
    <n v="0"/>
    <x v="0"/>
    <x v="0"/>
    <n v="527"/>
    <x v="1"/>
    <x v="0"/>
    <x v="0"/>
    <n v="51711.57"/>
    <x v="1"/>
    <x v="1"/>
    <x v="1"/>
  </r>
  <r>
    <n v="15680643"/>
    <s v="Lo"/>
    <x v="1"/>
    <x v="0"/>
    <n v="42"/>
    <x v="0"/>
    <x v="1"/>
    <n v="0"/>
    <x v="0"/>
    <x v="2"/>
    <n v="729"/>
    <x v="2"/>
    <x v="0"/>
    <x v="0"/>
    <n v="149535.97"/>
    <x v="1"/>
    <x v="2"/>
    <x v="0"/>
  </r>
  <r>
    <n v="15761854"/>
    <s v="Burn"/>
    <x v="0"/>
    <x v="0"/>
    <n v="24"/>
    <x v="1"/>
    <x v="4"/>
    <n v="0"/>
    <x v="0"/>
    <x v="0"/>
    <n v="746"/>
    <x v="2"/>
    <x v="1"/>
    <x v="0"/>
    <n v="94105"/>
    <x v="1"/>
    <x v="0"/>
    <x v="2"/>
  </r>
  <r>
    <n v="15730793"/>
    <s v="Russell"/>
    <x v="2"/>
    <x v="0"/>
    <n v="54"/>
    <x v="0"/>
    <x v="6"/>
    <n v="111009.32"/>
    <x v="2"/>
    <x v="0"/>
    <n v="699"/>
    <x v="2"/>
    <x v="0"/>
    <x v="0"/>
    <n v="155905.79"/>
    <x v="0"/>
    <x v="2"/>
    <x v="2"/>
  </r>
  <r>
    <n v="15692137"/>
    <s v="Jen"/>
    <x v="0"/>
    <x v="0"/>
    <n v="46"/>
    <x v="0"/>
    <x v="0"/>
    <n v="0"/>
    <x v="0"/>
    <x v="0"/>
    <n v="759"/>
    <x v="2"/>
    <x v="0"/>
    <x v="0"/>
    <n v="138380.10999999999"/>
    <x v="1"/>
    <x v="2"/>
    <x v="0"/>
  </r>
  <r>
    <n v="15608595"/>
    <s v="Lo Duca"/>
    <x v="0"/>
    <x v="0"/>
    <n v="39"/>
    <x v="0"/>
    <x v="6"/>
    <n v="157371.54"/>
    <x v="2"/>
    <x v="0"/>
    <n v="748"/>
    <x v="2"/>
    <x v="1"/>
    <x v="0"/>
    <n v="97734.3"/>
    <x v="1"/>
    <x v="0"/>
    <x v="2"/>
  </r>
  <r>
    <n v="15709459"/>
    <s v="Oluchi"/>
    <x v="1"/>
    <x v="0"/>
    <n v="63"/>
    <x v="2"/>
    <x v="8"/>
    <n v="0"/>
    <x v="0"/>
    <x v="0"/>
    <n v="698"/>
    <x v="2"/>
    <x v="0"/>
    <x v="0"/>
    <n v="173576.71"/>
    <x v="1"/>
    <x v="4"/>
    <x v="2"/>
  </r>
  <r>
    <n v="15775750"/>
    <s v="Yao"/>
    <x v="0"/>
    <x v="1"/>
    <n v="37"/>
    <x v="0"/>
    <x v="9"/>
    <n v="134560.62"/>
    <x v="2"/>
    <x v="0"/>
    <n v="686"/>
    <x v="2"/>
    <x v="0"/>
    <x v="1"/>
    <n v="27596.39"/>
    <x v="1"/>
    <x v="3"/>
    <x v="3"/>
  </r>
  <r>
    <n v="15585855"/>
    <s v="Gould"/>
    <x v="0"/>
    <x v="1"/>
    <n v="40"/>
    <x v="0"/>
    <x v="1"/>
    <n v="0"/>
    <x v="0"/>
    <x v="0"/>
    <n v="679"/>
    <x v="2"/>
    <x v="0"/>
    <x v="0"/>
    <n v="16897.189999999999"/>
    <x v="1"/>
    <x v="3"/>
    <x v="0"/>
  </r>
  <r>
    <n v="15752139"/>
    <s v="Salter"/>
    <x v="2"/>
    <x v="1"/>
    <n v="36"/>
    <x v="0"/>
    <x v="8"/>
    <n v="72373.62"/>
    <x v="1"/>
    <x v="2"/>
    <n v="682"/>
    <x v="2"/>
    <x v="0"/>
    <x v="1"/>
    <n v="36895.99"/>
    <x v="1"/>
    <x v="3"/>
    <x v="2"/>
  </r>
  <r>
    <n v="15768295"/>
    <s v="Warner"/>
    <x v="0"/>
    <x v="0"/>
    <n v="34"/>
    <x v="0"/>
    <x v="3"/>
    <n v="109564.1"/>
    <x v="2"/>
    <x v="0"/>
    <n v="778"/>
    <x v="2"/>
    <x v="1"/>
    <x v="0"/>
    <n v="113046.81"/>
    <x v="1"/>
    <x v="0"/>
    <x v="1"/>
  </r>
  <r>
    <n v="15766906"/>
    <s v="Salier"/>
    <x v="0"/>
    <x v="0"/>
    <n v="25"/>
    <x v="1"/>
    <x v="4"/>
    <n v="132116.13"/>
    <x v="2"/>
    <x v="2"/>
    <n v="742"/>
    <x v="2"/>
    <x v="0"/>
    <x v="1"/>
    <n v="129933.5"/>
    <x v="1"/>
    <x v="0"/>
    <x v="2"/>
  </r>
  <r>
    <n v="15725776"/>
    <s v="Lazar"/>
    <x v="2"/>
    <x v="1"/>
    <n v="24"/>
    <x v="1"/>
    <x v="3"/>
    <n v="101195.23"/>
    <x v="2"/>
    <x v="0"/>
    <n v="649"/>
    <x v="0"/>
    <x v="1"/>
    <x v="1"/>
    <n v="133091.32"/>
    <x v="1"/>
    <x v="2"/>
    <x v="1"/>
  </r>
  <r>
    <n v="15682576"/>
    <s v="Onyenachiya"/>
    <x v="0"/>
    <x v="1"/>
    <n v="67"/>
    <x v="2"/>
    <x v="1"/>
    <n v="149436.73000000001"/>
    <x v="2"/>
    <x v="2"/>
    <n v="763"/>
    <x v="2"/>
    <x v="1"/>
    <x v="0"/>
    <n v="106282.74"/>
    <x v="1"/>
    <x v="0"/>
    <x v="0"/>
  </r>
  <r>
    <n v="15704081"/>
    <s v="Findlay"/>
    <x v="2"/>
    <x v="1"/>
    <n v="30"/>
    <x v="0"/>
    <x v="9"/>
    <n v="130682.11"/>
    <x v="2"/>
    <x v="2"/>
    <n v="595"/>
    <x v="1"/>
    <x v="0"/>
    <x v="0"/>
    <n v="57862.879999999997"/>
    <x v="1"/>
    <x v="1"/>
    <x v="3"/>
  </r>
  <r>
    <n v="15719940"/>
    <s v="Gibbons"/>
    <x v="2"/>
    <x v="0"/>
    <n v="51"/>
    <x v="0"/>
    <x v="7"/>
    <n v="115280.49"/>
    <x v="2"/>
    <x v="2"/>
    <n v="628"/>
    <x v="0"/>
    <x v="1"/>
    <x v="1"/>
    <n v="12628.61"/>
    <x v="0"/>
    <x v="3"/>
    <x v="3"/>
  </r>
  <r>
    <n v="15672894"/>
    <s v="McCawley"/>
    <x v="0"/>
    <x v="0"/>
    <n v="36"/>
    <x v="0"/>
    <x v="2"/>
    <n v="129944.39"/>
    <x v="2"/>
    <x v="2"/>
    <n v="625"/>
    <x v="0"/>
    <x v="1"/>
    <x v="1"/>
    <n v="198914.8"/>
    <x v="1"/>
    <x v="4"/>
    <x v="1"/>
  </r>
  <r>
    <n v="15667451"/>
    <s v="Taylor"/>
    <x v="0"/>
    <x v="1"/>
    <n v="36"/>
    <x v="0"/>
    <x v="8"/>
    <n v="0"/>
    <x v="0"/>
    <x v="2"/>
    <n v="733"/>
    <x v="2"/>
    <x v="0"/>
    <x v="0"/>
    <n v="109127.54"/>
    <x v="1"/>
    <x v="0"/>
    <x v="2"/>
  </r>
  <r>
    <n v="15636767"/>
    <s v="Yang"/>
    <x v="1"/>
    <x v="0"/>
    <n v="32"/>
    <x v="0"/>
    <x v="7"/>
    <n v="0"/>
    <x v="0"/>
    <x v="0"/>
    <n v="665"/>
    <x v="2"/>
    <x v="0"/>
    <x v="0"/>
    <n v="22487.45"/>
    <x v="1"/>
    <x v="3"/>
    <x v="3"/>
  </r>
  <r>
    <n v="15571415"/>
    <s v="Okwudiliolisa"/>
    <x v="2"/>
    <x v="1"/>
    <n v="56"/>
    <x v="0"/>
    <x v="5"/>
    <n v="151802.29"/>
    <x v="2"/>
    <x v="0"/>
    <n v="805"/>
    <x v="3"/>
    <x v="0"/>
    <x v="1"/>
    <n v="46791.09"/>
    <x v="0"/>
    <x v="3"/>
    <x v="1"/>
  </r>
  <r>
    <n v="15575605"/>
    <s v="Napolitano"/>
    <x v="0"/>
    <x v="1"/>
    <n v="38"/>
    <x v="0"/>
    <x v="5"/>
    <n v="0"/>
    <x v="0"/>
    <x v="2"/>
    <n v="725"/>
    <x v="2"/>
    <x v="0"/>
    <x v="0"/>
    <n v="158697.28"/>
    <x v="1"/>
    <x v="2"/>
    <x v="1"/>
  </r>
  <r>
    <n v="15649160"/>
    <s v="Vavilov"/>
    <x v="0"/>
    <x v="0"/>
    <n v="38"/>
    <x v="0"/>
    <x v="6"/>
    <n v="138731.95000000001"/>
    <x v="2"/>
    <x v="0"/>
    <n v="554"/>
    <x v="1"/>
    <x v="0"/>
    <x v="0"/>
    <n v="194138.36"/>
    <x v="1"/>
    <x v="4"/>
    <x v="2"/>
  </r>
  <r>
    <n v="15615832"/>
    <s v="Teague"/>
    <x v="1"/>
    <x v="0"/>
    <n v="35"/>
    <x v="0"/>
    <x v="2"/>
    <n v="155621.07999999999"/>
    <x v="2"/>
    <x v="0"/>
    <n v="675"/>
    <x v="2"/>
    <x v="1"/>
    <x v="0"/>
    <n v="35177.31"/>
    <x v="1"/>
    <x v="3"/>
    <x v="1"/>
  </r>
  <r>
    <n v="15600975"/>
    <s v="Chiemenam"/>
    <x v="0"/>
    <x v="0"/>
    <n v="54"/>
    <x v="0"/>
    <x v="4"/>
    <n v="150005.38"/>
    <x v="2"/>
    <x v="0"/>
    <n v="556"/>
    <x v="1"/>
    <x v="0"/>
    <x v="1"/>
    <n v="157015.5"/>
    <x v="0"/>
    <x v="2"/>
    <x v="2"/>
  </r>
  <r>
    <n v="15690772"/>
    <s v="Hughes"/>
    <x v="1"/>
    <x v="0"/>
    <n v="48"/>
    <x v="0"/>
    <x v="0"/>
    <n v="0"/>
    <x v="0"/>
    <x v="2"/>
    <n v="635"/>
    <x v="0"/>
    <x v="0"/>
    <x v="0"/>
    <n v="136551.25"/>
    <x v="1"/>
    <x v="2"/>
    <x v="0"/>
  </r>
  <r>
    <n v="15565714"/>
    <s v="Cattaneo"/>
    <x v="0"/>
    <x v="1"/>
    <n v="47"/>
    <x v="0"/>
    <x v="1"/>
    <n v="64430.06"/>
    <x v="1"/>
    <x v="2"/>
    <n v="601"/>
    <x v="0"/>
    <x v="1"/>
    <x v="0"/>
    <n v="96517.97"/>
    <x v="1"/>
    <x v="0"/>
    <x v="0"/>
  </r>
  <r>
    <n v="15763108"/>
    <s v="Davis"/>
    <x v="2"/>
    <x v="1"/>
    <n v="53"/>
    <x v="0"/>
    <x v="3"/>
    <n v="106261.63"/>
    <x v="2"/>
    <x v="0"/>
    <n v="600"/>
    <x v="0"/>
    <x v="0"/>
    <x v="1"/>
    <n v="93629.66"/>
    <x v="0"/>
    <x v="0"/>
    <x v="1"/>
  </r>
  <r>
    <n v="15723884"/>
    <s v="Nekrasova"/>
    <x v="1"/>
    <x v="1"/>
    <n v="40"/>
    <x v="0"/>
    <x v="6"/>
    <n v="0"/>
    <x v="0"/>
    <x v="2"/>
    <n v="758"/>
    <x v="2"/>
    <x v="1"/>
    <x v="1"/>
    <n v="96097.65"/>
    <x v="1"/>
    <x v="0"/>
    <x v="2"/>
  </r>
  <r>
    <n v="15644453"/>
    <s v="Loggia"/>
    <x v="2"/>
    <x v="0"/>
    <n v="41"/>
    <x v="0"/>
    <x v="4"/>
    <n v="132670.53"/>
    <x v="2"/>
    <x v="0"/>
    <n v="606"/>
    <x v="0"/>
    <x v="0"/>
    <x v="1"/>
    <n v="156476.35999999999"/>
    <x v="0"/>
    <x v="2"/>
    <x v="2"/>
  </r>
  <r>
    <n v="15655464"/>
    <s v="Combes"/>
    <x v="0"/>
    <x v="0"/>
    <n v="67"/>
    <x v="2"/>
    <x v="6"/>
    <n v="0"/>
    <x v="0"/>
    <x v="0"/>
    <n v="640"/>
    <x v="0"/>
    <x v="1"/>
    <x v="0"/>
    <n v="42964.63"/>
    <x v="1"/>
    <x v="3"/>
    <x v="2"/>
  </r>
  <r>
    <n v="15783883"/>
    <s v="Onwuka"/>
    <x v="2"/>
    <x v="0"/>
    <n v="38"/>
    <x v="0"/>
    <x v="1"/>
    <n v="117314.92"/>
    <x v="2"/>
    <x v="0"/>
    <n v="753"/>
    <x v="2"/>
    <x v="0"/>
    <x v="1"/>
    <n v="122021.33"/>
    <x v="0"/>
    <x v="0"/>
    <x v="0"/>
  </r>
  <r>
    <n v="15787693"/>
    <s v="Kharlamov"/>
    <x v="1"/>
    <x v="1"/>
    <n v="38"/>
    <x v="0"/>
    <x v="6"/>
    <n v="145874.35"/>
    <x v="2"/>
    <x v="0"/>
    <n v="559"/>
    <x v="1"/>
    <x v="0"/>
    <x v="1"/>
    <n v="56311.39"/>
    <x v="0"/>
    <x v="1"/>
    <x v="2"/>
  </r>
  <r>
    <n v="15664793"/>
    <s v="Scott"/>
    <x v="1"/>
    <x v="0"/>
    <n v="50"/>
    <x v="0"/>
    <x v="3"/>
    <n v="146777.44"/>
    <x v="2"/>
    <x v="2"/>
    <n v="754"/>
    <x v="2"/>
    <x v="1"/>
    <x v="0"/>
    <n v="150685.51999999999"/>
    <x v="1"/>
    <x v="2"/>
    <x v="1"/>
  </r>
  <r>
    <n v="15642391"/>
    <s v="Lettiere"/>
    <x v="2"/>
    <x v="1"/>
    <n v="51"/>
    <x v="0"/>
    <x v="4"/>
    <n v="109978.83"/>
    <x v="2"/>
    <x v="0"/>
    <n v="621"/>
    <x v="0"/>
    <x v="1"/>
    <x v="1"/>
    <n v="177740.58"/>
    <x v="0"/>
    <x v="4"/>
    <x v="2"/>
  </r>
  <r>
    <n v="15756538"/>
    <s v="Osonduagwuike"/>
    <x v="0"/>
    <x v="0"/>
    <n v="37"/>
    <x v="0"/>
    <x v="8"/>
    <n v="0"/>
    <x v="0"/>
    <x v="0"/>
    <n v="654"/>
    <x v="0"/>
    <x v="1"/>
    <x v="0"/>
    <n v="71492.28"/>
    <x v="1"/>
    <x v="1"/>
    <x v="2"/>
  </r>
  <r>
    <n v="15668830"/>
    <s v="Wan"/>
    <x v="1"/>
    <x v="1"/>
    <n v="24"/>
    <x v="1"/>
    <x v="2"/>
    <n v="108881.73"/>
    <x v="2"/>
    <x v="0"/>
    <n v="650"/>
    <x v="0"/>
    <x v="0"/>
    <x v="1"/>
    <n v="104492.83"/>
    <x v="1"/>
    <x v="0"/>
    <x v="1"/>
  </r>
  <r>
    <n v="15796569"/>
    <s v="Donaldson"/>
    <x v="1"/>
    <x v="0"/>
    <n v="44"/>
    <x v="0"/>
    <x v="7"/>
    <n v="0"/>
    <x v="0"/>
    <x v="0"/>
    <n v="831"/>
    <x v="3"/>
    <x v="1"/>
    <x v="0"/>
    <n v="47729.33"/>
    <x v="1"/>
    <x v="3"/>
    <x v="3"/>
  </r>
  <r>
    <n v="15677112"/>
    <s v="Chukwufumnanya"/>
    <x v="0"/>
    <x v="1"/>
    <n v="39"/>
    <x v="0"/>
    <x v="0"/>
    <n v="112957.26"/>
    <x v="2"/>
    <x v="2"/>
    <n v="519"/>
    <x v="1"/>
    <x v="0"/>
    <x v="1"/>
    <n v="97593.16"/>
    <x v="1"/>
    <x v="0"/>
    <x v="0"/>
  </r>
  <r>
    <n v="15815040"/>
    <s v="Ma"/>
    <x v="2"/>
    <x v="0"/>
    <n v="42"/>
    <x v="0"/>
    <x v="2"/>
    <n v="103362.14"/>
    <x v="2"/>
    <x v="0"/>
    <n v="552"/>
    <x v="1"/>
    <x v="1"/>
    <x v="0"/>
    <n v="186869.58"/>
    <x v="0"/>
    <x v="4"/>
    <x v="1"/>
  </r>
  <r>
    <n v="15590434"/>
    <s v="Alexander"/>
    <x v="1"/>
    <x v="1"/>
    <n v="41"/>
    <x v="0"/>
    <x v="4"/>
    <n v="89015.61"/>
    <x v="1"/>
    <x v="0"/>
    <n v="577"/>
    <x v="1"/>
    <x v="1"/>
    <x v="0"/>
    <n v="135227.23000000001"/>
    <x v="1"/>
    <x v="2"/>
    <x v="2"/>
  </r>
  <r>
    <n v="15597536"/>
    <s v="Nkemjika"/>
    <x v="1"/>
    <x v="1"/>
    <n v="45"/>
    <x v="0"/>
    <x v="8"/>
    <n v="133618.01"/>
    <x v="2"/>
    <x v="0"/>
    <n v="576"/>
    <x v="1"/>
    <x v="1"/>
    <x v="1"/>
    <n v="135244.87"/>
    <x v="1"/>
    <x v="2"/>
    <x v="2"/>
  </r>
  <r>
    <n v="15723989"/>
    <s v="Carroll"/>
    <x v="0"/>
    <x v="1"/>
    <n v="40"/>
    <x v="0"/>
    <x v="8"/>
    <n v="93680.43"/>
    <x v="1"/>
    <x v="2"/>
    <n v="646"/>
    <x v="0"/>
    <x v="0"/>
    <x v="0"/>
    <n v="179473.26"/>
    <x v="1"/>
    <x v="4"/>
    <x v="2"/>
  </r>
  <r>
    <n v="15767358"/>
    <s v="Obioma"/>
    <x v="2"/>
    <x v="0"/>
    <n v="45"/>
    <x v="0"/>
    <x v="1"/>
    <n v="97486.15"/>
    <x v="1"/>
    <x v="2"/>
    <n v="711"/>
    <x v="2"/>
    <x v="0"/>
    <x v="1"/>
    <n v="50610.62"/>
    <x v="1"/>
    <x v="1"/>
    <x v="0"/>
  </r>
  <r>
    <n v="15594812"/>
    <s v="Campbell"/>
    <x v="1"/>
    <x v="0"/>
    <n v="37"/>
    <x v="0"/>
    <x v="0"/>
    <n v="137794.18"/>
    <x v="2"/>
    <x v="2"/>
    <n v="806"/>
    <x v="3"/>
    <x v="1"/>
    <x v="0"/>
    <n v="75232.02"/>
    <x v="1"/>
    <x v="1"/>
    <x v="0"/>
  </r>
  <r>
    <n v="15688210"/>
    <s v="Sims"/>
    <x v="0"/>
    <x v="0"/>
    <n v="39"/>
    <x v="0"/>
    <x v="2"/>
    <n v="101928.51"/>
    <x v="2"/>
    <x v="0"/>
    <n v="670"/>
    <x v="2"/>
    <x v="1"/>
    <x v="1"/>
    <n v="89205.54"/>
    <x v="1"/>
    <x v="1"/>
    <x v="1"/>
  </r>
  <r>
    <n v="15681509"/>
    <s v="McKay"/>
    <x v="1"/>
    <x v="0"/>
    <n v="28"/>
    <x v="1"/>
    <x v="9"/>
    <n v="0"/>
    <x v="0"/>
    <x v="2"/>
    <n v="679"/>
    <x v="2"/>
    <x v="1"/>
    <x v="0"/>
    <n v="61761.77"/>
    <x v="1"/>
    <x v="1"/>
    <x v="3"/>
  </r>
  <r>
    <n v="15572390"/>
    <s v="Huang"/>
    <x v="1"/>
    <x v="0"/>
    <n v="39"/>
    <x v="0"/>
    <x v="5"/>
    <n v="0"/>
    <x v="0"/>
    <x v="2"/>
    <n v="850"/>
    <x v="3"/>
    <x v="0"/>
    <x v="1"/>
    <n v="103921.43"/>
    <x v="1"/>
    <x v="0"/>
    <x v="1"/>
  </r>
  <r>
    <n v="15801441"/>
    <s v="Campbell"/>
    <x v="2"/>
    <x v="0"/>
    <n v="35"/>
    <x v="0"/>
    <x v="0"/>
    <n v="79585.960000000006"/>
    <x v="1"/>
    <x v="0"/>
    <n v="670"/>
    <x v="2"/>
    <x v="1"/>
    <x v="0"/>
    <n v="198802.9"/>
    <x v="1"/>
    <x v="4"/>
    <x v="0"/>
  </r>
  <r>
    <n v="15783859"/>
    <s v="Boni"/>
    <x v="0"/>
    <x v="0"/>
    <n v="24"/>
    <x v="1"/>
    <x v="6"/>
    <n v="161884.99"/>
    <x v="2"/>
    <x v="0"/>
    <n v="733"/>
    <x v="2"/>
    <x v="0"/>
    <x v="0"/>
    <n v="9617.24"/>
    <x v="1"/>
    <x v="3"/>
    <x v="2"/>
  </r>
  <r>
    <n v="15575243"/>
    <s v="Gorbunova"/>
    <x v="0"/>
    <x v="0"/>
    <n v="39"/>
    <x v="0"/>
    <x v="1"/>
    <n v="129068.54"/>
    <x v="2"/>
    <x v="2"/>
    <n v="764"/>
    <x v="2"/>
    <x v="0"/>
    <x v="0"/>
    <n v="187905.12"/>
    <x v="1"/>
    <x v="4"/>
    <x v="0"/>
  </r>
  <r>
    <n v="15773421"/>
    <s v="Genovese"/>
    <x v="0"/>
    <x v="0"/>
    <n v="42"/>
    <x v="0"/>
    <x v="4"/>
    <n v="0"/>
    <x v="0"/>
    <x v="2"/>
    <n v="673"/>
    <x v="2"/>
    <x v="0"/>
    <x v="1"/>
    <n v="121440.8"/>
    <x v="1"/>
    <x v="0"/>
    <x v="2"/>
  </r>
  <r>
    <n v="15788776"/>
    <s v="Landor"/>
    <x v="2"/>
    <x v="1"/>
    <n v="49"/>
    <x v="0"/>
    <x v="5"/>
    <n v="132623.76"/>
    <x v="2"/>
    <x v="1"/>
    <n v="588"/>
    <x v="1"/>
    <x v="0"/>
    <x v="1"/>
    <n v="36292.94"/>
    <x v="0"/>
    <x v="3"/>
    <x v="1"/>
  </r>
  <r>
    <n v="15765257"/>
    <s v="Meng"/>
    <x v="1"/>
    <x v="1"/>
    <n v="31"/>
    <x v="0"/>
    <x v="8"/>
    <n v="121461.87"/>
    <x v="2"/>
    <x v="0"/>
    <n v="564"/>
    <x v="1"/>
    <x v="0"/>
    <x v="0"/>
    <n v="20432.09"/>
    <x v="0"/>
    <x v="3"/>
    <x v="2"/>
  </r>
  <r>
    <n v="15661412"/>
    <s v="Wardell"/>
    <x v="0"/>
    <x v="1"/>
    <n v="32"/>
    <x v="0"/>
    <x v="2"/>
    <n v="175307.32"/>
    <x v="2"/>
    <x v="0"/>
    <n v="715"/>
    <x v="2"/>
    <x v="0"/>
    <x v="1"/>
    <n v="187051.23"/>
    <x v="1"/>
    <x v="4"/>
    <x v="1"/>
  </r>
  <r>
    <n v="15636478"/>
    <s v="Williams"/>
    <x v="0"/>
    <x v="1"/>
    <n v="31"/>
    <x v="0"/>
    <x v="3"/>
    <n v="136658.60999999999"/>
    <x v="2"/>
    <x v="0"/>
    <n v="621"/>
    <x v="0"/>
    <x v="0"/>
    <x v="0"/>
    <n v="148689.13"/>
    <x v="1"/>
    <x v="2"/>
    <x v="1"/>
  </r>
  <r>
    <n v="15603683"/>
    <s v="Ofodile"/>
    <x v="1"/>
    <x v="0"/>
    <n v="23"/>
    <x v="1"/>
    <x v="6"/>
    <n v="146584.19"/>
    <x v="2"/>
    <x v="2"/>
    <n v="796"/>
    <x v="3"/>
    <x v="1"/>
    <x v="1"/>
    <n v="125445.8"/>
    <x v="1"/>
    <x v="0"/>
    <x v="2"/>
  </r>
  <r>
    <n v="15651868"/>
    <s v="Clark"/>
    <x v="0"/>
    <x v="1"/>
    <n v="34"/>
    <x v="0"/>
    <x v="5"/>
    <n v="0"/>
    <x v="0"/>
    <x v="0"/>
    <n v="672"/>
    <x v="2"/>
    <x v="1"/>
    <x v="1"/>
    <n v="22736.06"/>
    <x v="1"/>
    <x v="3"/>
    <x v="1"/>
  </r>
  <r>
    <n v="15815443"/>
    <s v="Lo"/>
    <x v="1"/>
    <x v="0"/>
    <n v="46"/>
    <x v="0"/>
    <x v="7"/>
    <n v="131414.76"/>
    <x v="2"/>
    <x v="0"/>
    <n v="527"/>
    <x v="1"/>
    <x v="0"/>
    <x v="1"/>
    <n v="54947.51"/>
    <x v="1"/>
    <x v="1"/>
    <x v="3"/>
  </r>
  <r>
    <n v="15682686"/>
    <s v="Chukwuemeka"/>
    <x v="0"/>
    <x v="0"/>
    <n v="38"/>
    <x v="0"/>
    <x v="6"/>
    <n v="0"/>
    <x v="0"/>
    <x v="2"/>
    <n v="722"/>
    <x v="2"/>
    <x v="1"/>
    <x v="0"/>
    <n v="167984.72"/>
    <x v="1"/>
    <x v="2"/>
    <x v="2"/>
  </r>
  <r>
    <n v="15697460"/>
    <s v="Lai"/>
    <x v="2"/>
    <x v="1"/>
    <n v="34"/>
    <x v="0"/>
    <x v="4"/>
    <n v="99441.21"/>
    <x v="1"/>
    <x v="2"/>
    <n v="596"/>
    <x v="1"/>
    <x v="1"/>
    <x v="0"/>
    <n v="4802.2700000000004"/>
    <x v="1"/>
    <x v="3"/>
    <x v="2"/>
  </r>
  <r>
    <n v="15748432"/>
    <s v="Arcuri"/>
    <x v="0"/>
    <x v="0"/>
    <n v="32"/>
    <x v="0"/>
    <x v="4"/>
    <n v="0"/>
    <x v="0"/>
    <x v="2"/>
    <n v="746"/>
    <x v="2"/>
    <x v="0"/>
    <x v="0"/>
    <n v="72909.75"/>
    <x v="1"/>
    <x v="1"/>
    <x v="2"/>
  </r>
  <r>
    <n v="15698271"/>
    <s v="Graham"/>
    <x v="0"/>
    <x v="0"/>
    <n v="26"/>
    <x v="1"/>
    <x v="4"/>
    <n v="0"/>
    <x v="0"/>
    <x v="2"/>
    <n v="523"/>
    <x v="1"/>
    <x v="0"/>
    <x v="1"/>
    <n v="185488.81"/>
    <x v="1"/>
    <x v="4"/>
    <x v="2"/>
  </r>
  <r>
    <n v="15808662"/>
    <s v="Krylov"/>
    <x v="0"/>
    <x v="1"/>
    <n v="44"/>
    <x v="0"/>
    <x v="6"/>
    <n v="0"/>
    <x v="0"/>
    <x v="2"/>
    <n v="624"/>
    <x v="0"/>
    <x v="0"/>
    <x v="1"/>
    <n v="88407.51"/>
    <x v="1"/>
    <x v="1"/>
    <x v="2"/>
  </r>
  <r>
    <n v="15690372"/>
    <s v="Henry"/>
    <x v="1"/>
    <x v="1"/>
    <n v="38"/>
    <x v="0"/>
    <x v="1"/>
    <n v="181110.13"/>
    <x v="2"/>
    <x v="2"/>
    <n v="553"/>
    <x v="1"/>
    <x v="0"/>
    <x v="1"/>
    <n v="184544.59"/>
    <x v="1"/>
    <x v="4"/>
    <x v="0"/>
  </r>
  <r>
    <n v="15781875"/>
    <s v="Jamieson"/>
    <x v="1"/>
    <x v="1"/>
    <n v="33"/>
    <x v="0"/>
    <x v="6"/>
    <n v="100476.46"/>
    <x v="2"/>
    <x v="2"/>
    <n v="850"/>
    <x v="3"/>
    <x v="0"/>
    <x v="0"/>
    <n v="136539.13"/>
    <x v="1"/>
    <x v="2"/>
    <x v="2"/>
  </r>
  <r>
    <n v="15801473"/>
    <s v="Moore"/>
    <x v="2"/>
    <x v="1"/>
    <n v="33"/>
    <x v="0"/>
    <x v="0"/>
    <n v="51949.95"/>
    <x v="1"/>
    <x v="2"/>
    <n v="599"/>
    <x v="1"/>
    <x v="0"/>
    <x v="1"/>
    <n v="85045.92"/>
    <x v="1"/>
    <x v="1"/>
    <x v="0"/>
  </r>
  <r>
    <n v="15704509"/>
    <s v="Tan"/>
    <x v="0"/>
    <x v="1"/>
    <n v="35"/>
    <x v="0"/>
    <x v="2"/>
    <n v="121063.49"/>
    <x v="2"/>
    <x v="0"/>
    <n v="492"/>
    <x v="4"/>
    <x v="1"/>
    <x v="1"/>
    <n v="85421.48"/>
    <x v="1"/>
    <x v="1"/>
    <x v="1"/>
  </r>
  <r>
    <n v="15694666"/>
    <s v="Thornton"/>
    <x v="1"/>
    <x v="1"/>
    <n v="48"/>
    <x v="0"/>
    <x v="2"/>
    <n v="88441.64"/>
    <x v="1"/>
    <x v="0"/>
    <n v="707"/>
    <x v="2"/>
    <x v="0"/>
    <x v="0"/>
    <n v="119903.2"/>
    <x v="0"/>
    <x v="0"/>
    <x v="1"/>
  </r>
  <r>
    <n v="15731166"/>
    <s v="Macleod"/>
    <x v="0"/>
    <x v="0"/>
    <n v="30"/>
    <x v="0"/>
    <x v="1"/>
    <n v="127023.39"/>
    <x v="2"/>
    <x v="0"/>
    <n v="743"/>
    <x v="2"/>
    <x v="0"/>
    <x v="0"/>
    <n v="138780.89000000001"/>
    <x v="1"/>
    <x v="2"/>
    <x v="0"/>
  </r>
  <r>
    <n v="15728523"/>
    <s v="Rizzo"/>
    <x v="0"/>
    <x v="1"/>
    <n v="41"/>
    <x v="0"/>
    <x v="8"/>
    <n v="144147.68"/>
    <x v="2"/>
    <x v="0"/>
    <n v="522"/>
    <x v="1"/>
    <x v="0"/>
    <x v="0"/>
    <n v="14789.9"/>
    <x v="1"/>
    <x v="3"/>
    <x v="2"/>
  </r>
  <r>
    <n v="15788442"/>
    <s v="Chukwukadibia"/>
    <x v="1"/>
    <x v="0"/>
    <n v="57"/>
    <x v="0"/>
    <x v="0"/>
    <n v="173306.13"/>
    <x v="2"/>
    <x v="0"/>
    <n v="681"/>
    <x v="2"/>
    <x v="1"/>
    <x v="0"/>
    <n v="131964.66"/>
    <x v="1"/>
    <x v="2"/>
    <x v="0"/>
  </r>
  <r>
    <n v="15689781"/>
    <s v="Ts'ai"/>
    <x v="0"/>
    <x v="0"/>
    <n v="49"/>
    <x v="0"/>
    <x v="10"/>
    <n v="0"/>
    <x v="0"/>
    <x v="0"/>
    <n v="826"/>
    <x v="3"/>
    <x v="1"/>
    <x v="1"/>
    <n v="178709.98"/>
    <x v="0"/>
    <x v="4"/>
    <x v="0"/>
  </r>
  <r>
    <n v="15764226"/>
    <s v="Lu"/>
    <x v="2"/>
    <x v="0"/>
    <n v="28"/>
    <x v="1"/>
    <x v="2"/>
    <n v="106425.75"/>
    <x v="2"/>
    <x v="0"/>
    <n v="630"/>
    <x v="0"/>
    <x v="0"/>
    <x v="0"/>
    <n v="20344.84"/>
    <x v="1"/>
    <x v="3"/>
    <x v="1"/>
  </r>
  <r>
    <n v="15809837"/>
    <s v="Kent"/>
    <x v="2"/>
    <x v="0"/>
    <n v="66"/>
    <x v="2"/>
    <x v="5"/>
    <n v="135392.31"/>
    <x v="2"/>
    <x v="2"/>
    <n v="430"/>
    <x v="4"/>
    <x v="0"/>
    <x v="0"/>
    <n v="172852.06"/>
    <x v="0"/>
    <x v="4"/>
    <x v="1"/>
  </r>
  <r>
    <n v="15805212"/>
    <s v="Black"/>
    <x v="0"/>
    <x v="0"/>
    <n v="67"/>
    <x v="2"/>
    <x v="1"/>
    <n v="0"/>
    <x v="0"/>
    <x v="2"/>
    <n v="806"/>
    <x v="3"/>
    <x v="1"/>
    <x v="0"/>
    <n v="103945.58"/>
    <x v="1"/>
    <x v="0"/>
    <x v="0"/>
  </r>
  <r>
    <n v="15716082"/>
    <s v="Chukwubuikem"/>
    <x v="1"/>
    <x v="1"/>
    <n v="39"/>
    <x v="0"/>
    <x v="5"/>
    <n v="152685.4"/>
    <x v="2"/>
    <x v="0"/>
    <n v="703"/>
    <x v="2"/>
    <x v="1"/>
    <x v="1"/>
    <n v="183656.12"/>
    <x v="1"/>
    <x v="4"/>
    <x v="1"/>
  </r>
  <r>
    <n v="15643056"/>
    <s v="McMillan"/>
    <x v="2"/>
    <x v="0"/>
    <n v="38"/>
    <x v="0"/>
    <x v="1"/>
    <n v="82083.520000000004"/>
    <x v="1"/>
    <x v="0"/>
    <n v="755"/>
    <x v="2"/>
    <x v="1"/>
    <x v="0"/>
    <n v="10333.780000000001"/>
    <x v="1"/>
    <x v="3"/>
    <x v="0"/>
  </r>
  <r>
    <n v="15654859"/>
    <s v="Ngozichukwuka"/>
    <x v="1"/>
    <x v="0"/>
    <n v="63"/>
    <x v="2"/>
    <x v="0"/>
    <n v="131629.17000000001"/>
    <x v="2"/>
    <x v="2"/>
    <n v="612"/>
    <x v="0"/>
    <x v="0"/>
    <x v="1"/>
    <n v="122109.58"/>
    <x v="0"/>
    <x v="0"/>
    <x v="0"/>
  </r>
  <r>
    <n v="15761158"/>
    <s v="Y?an"/>
    <x v="0"/>
    <x v="0"/>
    <n v="54"/>
    <x v="0"/>
    <x v="3"/>
    <n v="0"/>
    <x v="0"/>
    <x v="2"/>
    <n v="719"/>
    <x v="2"/>
    <x v="0"/>
    <x v="0"/>
    <n v="125041.52"/>
    <x v="1"/>
    <x v="0"/>
    <x v="1"/>
  </r>
  <r>
    <n v="15577515"/>
    <s v="Sung"/>
    <x v="2"/>
    <x v="0"/>
    <n v="55"/>
    <x v="0"/>
    <x v="10"/>
    <n v="108477.27"/>
    <x v="2"/>
    <x v="0"/>
    <n v="554"/>
    <x v="1"/>
    <x v="1"/>
    <x v="0"/>
    <n v="140003"/>
    <x v="0"/>
    <x v="2"/>
    <x v="0"/>
  </r>
  <r>
    <n v="15723827"/>
    <s v="Macartney"/>
    <x v="0"/>
    <x v="1"/>
    <n v="30"/>
    <x v="0"/>
    <x v="4"/>
    <n v="114779.35"/>
    <x v="2"/>
    <x v="0"/>
    <n v="683"/>
    <x v="2"/>
    <x v="1"/>
    <x v="1"/>
    <n v="183171.47"/>
    <x v="1"/>
    <x v="4"/>
    <x v="2"/>
  </r>
  <r>
    <n v="15646594"/>
    <s v="Ali"/>
    <x v="0"/>
    <x v="1"/>
    <n v="41"/>
    <x v="0"/>
    <x v="8"/>
    <n v="57568.94"/>
    <x v="1"/>
    <x v="0"/>
    <n v="749"/>
    <x v="2"/>
    <x v="0"/>
    <x v="0"/>
    <n v="61128.29"/>
    <x v="1"/>
    <x v="1"/>
    <x v="2"/>
  </r>
  <r>
    <n v="15712877"/>
    <s v="Morley"/>
    <x v="1"/>
    <x v="1"/>
    <n v="36"/>
    <x v="0"/>
    <x v="1"/>
    <n v="0"/>
    <x v="0"/>
    <x v="2"/>
    <n v="724"/>
    <x v="2"/>
    <x v="0"/>
    <x v="1"/>
    <n v="52462.25"/>
    <x v="1"/>
    <x v="1"/>
    <x v="0"/>
  </r>
  <r>
    <n v="15598802"/>
    <s v="Martin"/>
    <x v="1"/>
    <x v="1"/>
    <n v="30"/>
    <x v="0"/>
    <x v="2"/>
    <n v="0"/>
    <x v="0"/>
    <x v="2"/>
    <n v="770"/>
    <x v="2"/>
    <x v="1"/>
    <x v="0"/>
    <n v="50839.85"/>
    <x v="1"/>
    <x v="1"/>
    <x v="1"/>
  </r>
  <r>
    <n v="15699340"/>
    <s v="Okorie"/>
    <x v="0"/>
    <x v="1"/>
    <n v="37"/>
    <x v="0"/>
    <x v="4"/>
    <n v="0"/>
    <x v="0"/>
    <x v="2"/>
    <n v="680"/>
    <x v="2"/>
    <x v="0"/>
    <x v="1"/>
    <n v="61240.87"/>
    <x v="1"/>
    <x v="1"/>
    <x v="2"/>
  </r>
  <r>
    <n v="15691150"/>
    <s v="Ku"/>
    <x v="0"/>
    <x v="0"/>
    <n v="32"/>
    <x v="0"/>
    <x v="4"/>
    <n v="110559.46"/>
    <x v="2"/>
    <x v="0"/>
    <n v="699"/>
    <x v="2"/>
    <x v="0"/>
    <x v="0"/>
    <n v="127429.56"/>
    <x v="1"/>
    <x v="0"/>
    <x v="2"/>
  </r>
  <r>
    <n v="15608688"/>
    <s v="Andreyeva"/>
    <x v="0"/>
    <x v="1"/>
    <n v="34"/>
    <x v="0"/>
    <x v="4"/>
    <n v="0"/>
    <x v="0"/>
    <x v="2"/>
    <n v="442"/>
    <x v="4"/>
    <x v="0"/>
    <x v="1"/>
    <n v="68343.08"/>
    <x v="1"/>
    <x v="1"/>
    <x v="2"/>
  </r>
  <r>
    <n v="15737998"/>
    <s v="Cheng"/>
    <x v="0"/>
    <x v="1"/>
    <n v="46"/>
    <x v="0"/>
    <x v="2"/>
    <n v="0"/>
    <x v="0"/>
    <x v="0"/>
    <n v="529"/>
    <x v="1"/>
    <x v="1"/>
    <x v="1"/>
    <n v="126511.94"/>
    <x v="0"/>
    <x v="0"/>
    <x v="1"/>
  </r>
  <r>
    <n v="15735837"/>
    <s v="Hsia"/>
    <x v="1"/>
    <x v="1"/>
    <n v="36"/>
    <x v="0"/>
    <x v="6"/>
    <n v="0"/>
    <x v="0"/>
    <x v="2"/>
    <n v="574"/>
    <x v="1"/>
    <x v="0"/>
    <x v="0"/>
    <n v="8559.66"/>
    <x v="1"/>
    <x v="3"/>
    <x v="2"/>
  </r>
  <r>
    <n v="15659100"/>
    <s v="Lane"/>
    <x v="0"/>
    <x v="1"/>
    <n v="33"/>
    <x v="0"/>
    <x v="9"/>
    <n v="128152.82"/>
    <x v="2"/>
    <x v="0"/>
    <n v="605"/>
    <x v="0"/>
    <x v="1"/>
    <x v="1"/>
    <n v="147822.81"/>
    <x v="1"/>
    <x v="2"/>
    <x v="3"/>
  </r>
  <r>
    <n v="15609070"/>
    <s v="Findlay"/>
    <x v="2"/>
    <x v="1"/>
    <n v="45"/>
    <x v="0"/>
    <x v="3"/>
    <n v="120961.5"/>
    <x v="2"/>
    <x v="1"/>
    <n v="515"/>
    <x v="1"/>
    <x v="0"/>
    <x v="0"/>
    <n v="39288.11"/>
    <x v="0"/>
    <x v="3"/>
    <x v="1"/>
  </r>
  <r>
    <n v="15650313"/>
    <s v="Okonkwo"/>
    <x v="2"/>
    <x v="1"/>
    <n v="65"/>
    <x v="2"/>
    <x v="5"/>
    <n v="129472.33"/>
    <x v="2"/>
    <x v="0"/>
    <n v="632"/>
    <x v="0"/>
    <x v="0"/>
    <x v="0"/>
    <n v="85179.48"/>
    <x v="1"/>
    <x v="1"/>
    <x v="1"/>
  </r>
  <r>
    <n v="15627699"/>
    <s v="Pirogova"/>
    <x v="0"/>
    <x v="1"/>
    <n v="32"/>
    <x v="0"/>
    <x v="7"/>
    <n v="105000.23"/>
    <x v="2"/>
    <x v="0"/>
    <n v="558"/>
    <x v="1"/>
    <x v="0"/>
    <x v="1"/>
    <n v="190019.61"/>
    <x v="1"/>
    <x v="4"/>
    <x v="3"/>
  </r>
  <r>
    <n v="15591010"/>
    <s v="McDonald"/>
    <x v="2"/>
    <x v="1"/>
    <n v="55"/>
    <x v="0"/>
    <x v="2"/>
    <n v="109339.17"/>
    <x v="2"/>
    <x v="2"/>
    <n v="434"/>
    <x v="4"/>
    <x v="0"/>
    <x v="1"/>
    <n v="96405.88"/>
    <x v="0"/>
    <x v="0"/>
    <x v="1"/>
  </r>
  <r>
    <n v="15798895"/>
    <s v="Okonkwo"/>
    <x v="0"/>
    <x v="0"/>
    <n v="59"/>
    <x v="0"/>
    <x v="5"/>
    <n v="55328.4"/>
    <x v="1"/>
    <x v="0"/>
    <n v="525"/>
    <x v="1"/>
    <x v="0"/>
    <x v="1"/>
    <n v="83342.73"/>
    <x v="0"/>
    <x v="1"/>
    <x v="1"/>
  </r>
  <r>
    <n v="15745375"/>
    <s v="Nnanna"/>
    <x v="2"/>
    <x v="1"/>
    <n v="23"/>
    <x v="1"/>
    <x v="6"/>
    <n v="72012.759999999995"/>
    <x v="1"/>
    <x v="0"/>
    <n v="640"/>
    <x v="0"/>
    <x v="0"/>
    <x v="1"/>
    <n v="161333.13"/>
    <x v="1"/>
    <x v="2"/>
    <x v="2"/>
  </r>
  <r>
    <n v="15775235"/>
    <s v="Ku"/>
    <x v="0"/>
    <x v="0"/>
    <n v="36"/>
    <x v="0"/>
    <x v="5"/>
    <n v="110480.48"/>
    <x v="2"/>
    <x v="0"/>
    <n v="690"/>
    <x v="2"/>
    <x v="1"/>
    <x v="1"/>
    <n v="81292.33"/>
    <x v="1"/>
    <x v="1"/>
    <x v="1"/>
  </r>
  <r>
    <n v="15780088"/>
    <s v="Porter"/>
    <x v="1"/>
    <x v="1"/>
    <n v="34"/>
    <x v="0"/>
    <x v="9"/>
    <n v="132439.99"/>
    <x v="2"/>
    <x v="0"/>
    <n v="607"/>
    <x v="0"/>
    <x v="0"/>
    <x v="1"/>
    <n v="177747.72"/>
    <x v="1"/>
    <x v="4"/>
    <x v="3"/>
  </r>
  <r>
    <n v="15649379"/>
    <s v="Somayina"/>
    <x v="0"/>
    <x v="0"/>
    <n v="46"/>
    <x v="0"/>
    <x v="6"/>
    <n v="0"/>
    <x v="0"/>
    <x v="2"/>
    <n v="850"/>
    <x v="3"/>
    <x v="0"/>
    <x v="0"/>
    <n v="187980.21"/>
    <x v="1"/>
    <x v="4"/>
    <x v="2"/>
  </r>
  <r>
    <n v="15713983"/>
    <s v="Mao"/>
    <x v="2"/>
    <x v="1"/>
    <n v="34"/>
    <x v="0"/>
    <x v="8"/>
    <n v="94108.54"/>
    <x v="1"/>
    <x v="2"/>
    <n v="780"/>
    <x v="3"/>
    <x v="0"/>
    <x v="1"/>
    <n v="177235.21"/>
    <x v="1"/>
    <x v="4"/>
    <x v="2"/>
  </r>
  <r>
    <n v="15709252"/>
    <s v="Fuller"/>
    <x v="2"/>
    <x v="0"/>
    <n v="28"/>
    <x v="1"/>
    <x v="7"/>
    <n v="105173.99"/>
    <x v="2"/>
    <x v="0"/>
    <n v="616"/>
    <x v="0"/>
    <x v="1"/>
    <x v="0"/>
    <n v="29835.37"/>
    <x v="0"/>
    <x v="3"/>
    <x v="3"/>
  </r>
  <r>
    <n v="15699238"/>
    <s v="Craig"/>
    <x v="1"/>
    <x v="0"/>
    <n v="40"/>
    <x v="0"/>
    <x v="2"/>
    <n v="0"/>
    <x v="0"/>
    <x v="2"/>
    <n v="618"/>
    <x v="0"/>
    <x v="0"/>
    <x v="1"/>
    <n v="80204.38"/>
    <x v="1"/>
    <x v="1"/>
    <x v="1"/>
  </r>
  <r>
    <n v="15732884"/>
    <s v="Trevisano"/>
    <x v="0"/>
    <x v="1"/>
    <n v="29"/>
    <x v="1"/>
    <x v="3"/>
    <n v="131959.85999999999"/>
    <x v="2"/>
    <x v="0"/>
    <n v="676"/>
    <x v="2"/>
    <x v="1"/>
    <x v="1"/>
    <n v="189268.81"/>
    <x v="1"/>
    <x v="4"/>
    <x v="1"/>
  </r>
  <r>
    <n v="15587297"/>
    <s v="Ruiz"/>
    <x v="0"/>
    <x v="1"/>
    <n v="33"/>
    <x v="0"/>
    <x v="3"/>
    <n v="0"/>
    <x v="0"/>
    <x v="2"/>
    <n v="507"/>
    <x v="1"/>
    <x v="0"/>
    <x v="0"/>
    <n v="85411.01"/>
    <x v="1"/>
    <x v="1"/>
    <x v="1"/>
  </r>
  <r>
    <n v="15684722"/>
    <s v="Fraser"/>
    <x v="0"/>
    <x v="1"/>
    <n v="34"/>
    <x v="0"/>
    <x v="8"/>
    <n v="122952.9"/>
    <x v="2"/>
    <x v="2"/>
    <n v="490"/>
    <x v="4"/>
    <x v="1"/>
    <x v="1"/>
    <n v="154360.97"/>
    <x v="1"/>
    <x v="2"/>
    <x v="2"/>
  </r>
  <r>
    <n v="15621244"/>
    <s v="Gallo"/>
    <x v="0"/>
    <x v="1"/>
    <n v="36"/>
    <x v="0"/>
    <x v="10"/>
    <n v="107379.68"/>
    <x v="2"/>
    <x v="0"/>
    <n v="678"/>
    <x v="2"/>
    <x v="0"/>
    <x v="0"/>
    <n v="84460.18"/>
    <x v="1"/>
    <x v="1"/>
    <x v="0"/>
  </r>
  <r>
    <n v="15744273"/>
    <s v="Waterhouse"/>
    <x v="2"/>
    <x v="1"/>
    <n v="30"/>
    <x v="0"/>
    <x v="5"/>
    <n v="122641.56"/>
    <x v="2"/>
    <x v="2"/>
    <n v="637"/>
    <x v="0"/>
    <x v="0"/>
    <x v="1"/>
    <n v="65618.009999999995"/>
    <x v="1"/>
    <x v="1"/>
    <x v="1"/>
  </r>
  <r>
    <n v="15682540"/>
    <s v="Cremonesi"/>
    <x v="0"/>
    <x v="0"/>
    <n v="33"/>
    <x v="0"/>
    <x v="2"/>
    <n v="0"/>
    <x v="0"/>
    <x v="2"/>
    <n v="602"/>
    <x v="0"/>
    <x v="0"/>
    <x v="0"/>
    <n v="112928.74"/>
    <x v="1"/>
    <x v="0"/>
    <x v="1"/>
  </r>
  <r>
    <n v="15636521"/>
    <s v="Feng"/>
    <x v="1"/>
    <x v="0"/>
    <n v="30"/>
    <x v="0"/>
    <x v="1"/>
    <n v="124037.28"/>
    <x v="2"/>
    <x v="0"/>
    <n v="744"/>
    <x v="2"/>
    <x v="0"/>
    <x v="0"/>
    <n v="142210.94"/>
    <x v="1"/>
    <x v="2"/>
    <x v="0"/>
  </r>
  <r>
    <n v="15785339"/>
    <s v="H?"/>
    <x v="0"/>
    <x v="0"/>
    <n v="50"/>
    <x v="0"/>
    <x v="9"/>
    <n v="117565.03"/>
    <x v="2"/>
    <x v="2"/>
    <n v="640"/>
    <x v="0"/>
    <x v="1"/>
    <x v="1"/>
    <n v="82559.77"/>
    <x v="1"/>
    <x v="1"/>
    <x v="3"/>
  </r>
  <r>
    <n v="15638983"/>
    <s v="Jara"/>
    <x v="0"/>
    <x v="0"/>
    <n v="38"/>
    <x v="0"/>
    <x v="8"/>
    <n v="133189.4"/>
    <x v="2"/>
    <x v="0"/>
    <n v="684"/>
    <x v="2"/>
    <x v="1"/>
    <x v="1"/>
    <n v="127388.06"/>
    <x v="1"/>
    <x v="0"/>
    <x v="2"/>
  </r>
  <r>
    <n v="15654625"/>
    <s v="Wilson"/>
    <x v="2"/>
    <x v="1"/>
    <n v="39"/>
    <x v="0"/>
    <x v="2"/>
    <n v="120252.02"/>
    <x v="2"/>
    <x v="2"/>
    <n v="495"/>
    <x v="4"/>
    <x v="0"/>
    <x v="0"/>
    <n v="10160.23"/>
    <x v="1"/>
    <x v="3"/>
    <x v="1"/>
  </r>
  <r>
    <n v="15697310"/>
    <s v="O'Callaghan"/>
    <x v="2"/>
    <x v="0"/>
    <n v="28"/>
    <x v="1"/>
    <x v="6"/>
    <n v="152264.81"/>
    <x v="2"/>
    <x v="0"/>
    <n v="559"/>
    <x v="1"/>
    <x v="1"/>
    <x v="1"/>
    <n v="64242.31"/>
    <x v="1"/>
    <x v="1"/>
    <x v="2"/>
  </r>
  <r>
    <n v="15678210"/>
    <s v="Robson"/>
    <x v="0"/>
    <x v="1"/>
    <n v="38"/>
    <x v="0"/>
    <x v="8"/>
    <n v="105069.98"/>
    <x v="2"/>
    <x v="2"/>
    <n v="684"/>
    <x v="2"/>
    <x v="0"/>
    <x v="0"/>
    <n v="198355.28"/>
    <x v="1"/>
    <x v="4"/>
    <x v="2"/>
  </r>
  <r>
    <n v="15575438"/>
    <s v="Pease"/>
    <x v="0"/>
    <x v="1"/>
    <n v="42"/>
    <x v="0"/>
    <x v="3"/>
    <n v="115076.06"/>
    <x v="2"/>
    <x v="0"/>
    <n v="613"/>
    <x v="0"/>
    <x v="0"/>
    <x v="0"/>
    <n v="79323.61"/>
    <x v="1"/>
    <x v="1"/>
    <x v="1"/>
  </r>
  <r>
    <n v="15632789"/>
    <s v="Maclean"/>
    <x v="0"/>
    <x v="1"/>
    <n v="30"/>
    <x v="0"/>
    <x v="2"/>
    <n v="0"/>
    <x v="0"/>
    <x v="2"/>
    <n v="794"/>
    <x v="3"/>
    <x v="0"/>
    <x v="0"/>
    <n v="24113.91"/>
    <x v="1"/>
    <x v="3"/>
    <x v="1"/>
  </r>
  <r>
    <n v="15621423"/>
    <s v="Lavrentyev"/>
    <x v="0"/>
    <x v="0"/>
    <n v="42"/>
    <x v="0"/>
    <x v="3"/>
    <n v="117280.23"/>
    <x v="2"/>
    <x v="1"/>
    <n v="736"/>
    <x v="2"/>
    <x v="1"/>
    <x v="1"/>
    <n v="41921.06"/>
    <x v="0"/>
    <x v="3"/>
    <x v="1"/>
  </r>
  <r>
    <n v="15573520"/>
    <s v="Rhodes"/>
    <x v="2"/>
    <x v="1"/>
    <n v="49"/>
    <x v="0"/>
    <x v="5"/>
    <n v="110540.43"/>
    <x v="2"/>
    <x v="2"/>
    <n v="692"/>
    <x v="2"/>
    <x v="1"/>
    <x v="0"/>
    <n v="107472.99"/>
    <x v="1"/>
    <x v="0"/>
    <x v="1"/>
  </r>
  <r>
    <n v="15740458"/>
    <s v="Murphy"/>
    <x v="1"/>
    <x v="1"/>
    <n v="36"/>
    <x v="0"/>
    <x v="3"/>
    <n v="135095.47"/>
    <x v="2"/>
    <x v="0"/>
    <n v="703"/>
    <x v="2"/>
    <x v="0"/>
    <x v="1"/>
    <n v="143859.66"/>
    <x v="1"/>
    <x v="2"/>
    <x v="1"/>
  </r>
  <r>
    <n v="15762799"/>
    <s v="Alexander"/>
    <x v="2"/>
    <x v="1"/>
    <n v="23"/>
    <x v="1"/>
    <x v="10"/>
    <n v="187861.18"/>
    <x v="2"/>
    <x v="2"/>
    <n v="720"/>
    <x v="2"/>
    <x v="0"/>
    <x v="0"/>
    <n v="104120.17"/>
    <x v="1"/>
    <x v="0"/>
    <x v="0"/>
  </r>
  <r>
    <n v="15686885"/>
    <s v="Nekrasov"/>
    <x v="2"/>
    <x v="1"/>
    <n v="44"/>
    <x v="0"/>
    <x v="6"/>
    <n v="124655.59"/>
    <x v="2"/>
    <x v="2"/>
    <n v="777"/>
    <x v="2"/>
    <x v="1"/>
    <x v="0"/>
    <n v="79792.3"/>
    <x v="1"/>
    <x v="1"/>
    <x v="2"/>
  </r>
  <r>
    <n v="15565996"/>
    <s v="ArnOld"/>
    <x v="0"/>
    <x v="1"/>
    <n v="44"/>
    <x v="0"/>
    <x v="2"/>
    <n v="0"/>
    <x v="0"/>
    <x v="2"/>
    <n v="653"/>
    <x v="0"/>
    <x v="0"/>
    <x v="0"/>
    <n v="154639.72"/>
    <x v="1"/>
    <x v="2"/>
    <x v="1"/>
  </r>
  <r>
    <n v="15662152"/>
    <s v="Trevisan"/>
    <x v="0"/>
    <x v="0"/>
    <n v="38"/>
    <x v="0"/>
    <x v="9"/>
    <n v="134105.01"/>
    <x v="2"/>
    <x v="0"/>
    <n v="552"/>
    <x v="1"/>
    <x v="1"/>
    <x v="1"/>
    <n v="57850.1"/>
    <x v="1"/>
    <x v="1"/>
    <x v="3"/>
  </r>
  <r>
    <n v="15711742"/>
    <s v="Mason"/>
    <x v="0"/>
    <x v="0"/>
    <n v="34"/>
    <x v="0"/>
    <x v="4"/>
    <n v="0"/>
    <x v="0"/>
    <x v="0"/>
    <n v="708"/>
    <x v="2"/>
    <x v="0"/>
    <x v="0"/>
    <n v="62868.33"/>
    <x v="1"/>
    <x v="1"/>
    <x v="2"/>
  </r>
  <r>
    <n v="15701885"/>
    <s v="Tucker"/>
    <x v="0"/>
    <x v="0"/>
    <n v="40"/>
    <x v="0"/>
    <x v="9"/>
    <n v="0"/>
    <x v="0"/>
    <x v="2"/>
    <n v="647"/>
    <x v="0"/>
    <x v="1"/>
    <x v="0"/>
    <n v="92357.21"/>
    <x v="1"/>
    <x v="0"/>
    <x v="3"/>
  </r>
  <r>
    <n v="15774262"/>
    <s v="Hobson"/>
    <x v="2"/>
    <x v="1"/>
    <n v="52"/>
    <x v="0"/>
    <x v="2"/>
    <n v="83693.34"/>
    <x v="1"/>
    <x v="2"/>
    <n v="597"/>
    <x v="1"/>
    <x v="0"/>
    <x v="0"/>
    <n v="161083.53"/>
    <x v="1"/>
    <x v="2"/>
    <x v="1"/>
  </r>
  <r>
    <n v="15567839"/>
    <s v="Gordon"/>
    <x v="0"/>
    <x v="1"/>
    <n v="42"/>
    <x v="0"/>
    <x v="9"/>
    <n v="114631.23"/>
    <x v="2"/>
    <x v="0"/>
    <n v="501"/>
    <x v="1"/>
    <x v="1"/>
    <x v="0"/>
    <n v="91429.74"/>
    <x v="1"/>
    <x v="0"/>
    <x v="3"/>
  </r>
  <r>
    <n v="15644400"/>
    <s v="Anderson"/>
    <x v="0"/>
    <x v="1"/>
    <n v="44"/>
    <x v="0"/>
    <x v="9"/>
    <n v="128601.98"/>
    <x v="2"/>
    <x v="0"/>
    <n v="709"/>
    <x v="2"/>
    <x v="0"/>
    <x v="1"/>
    <n v="117031.2"/>
    <x v="1"/>
    <x v="0"/>
    <x v="3"/>
  </r>
  <r>
    <n v="15797246"/>
    <s v="Terry"/>
    <x v="2"/>
    <x v="0"/>
    <n v="34"/>
    <x v="0"/>
    <x v="0"/>
    <n v="91258.52"/>
    <x v="1"/>
    <x v="2"/>
    <n v="621"/>
    <x v="0"/>
    <x v="0"/>
    <x v="1"/>
    <n v="44857.4"/>
    <x v="1"/>
    <x v="3"/>
    <x v="0"/>
  </r>
  <r>
    <n v="15778290"/>
    <s v="Lappin"/>
    <x v="0"/>
    <x v="1"/>
    <n v="70"/>
    <x v="2"/>
    <x v="2"/>
    <n v="70416.75"/>
    <x v="1"/>
    <x v="0"/>
    <n v="799"/>
    <x v="3"/>
    <x v="0"/>
    <x v="0"/>
    <n v="36483.519999999997"/>
    <x v="1"/>
    <x v="3"/>
    <x v="1"/>
  </r>
  <r>
    <n v="15708714"/>
    <s v="Santiago"/>
    <x v="0"/>
    <x v="0"/>
    <n v="33"/>
    <x v="0"/>
    <x v="5"/>
    <n v="0"/>
    <x v="0"/>
    <x v="2"/>
    <n v="675"/>
    <x v="2"/>
    <x v="0"/>
    <x v="1"/>
    <n v="34045.61"/>
    <x v="1"/>
    <x v="3"/>
    <x v="1"/>
  </r>
  <r>
    <n v="15586183"/>
    <s v="Wallace"/>
    <x v="0"/>
    <x v="0"/>
    <n v="35"/>
    <x v="0"/>
    <x v="8"/>
    <n v="0"/>
    <x v="0"/>
    <x v="2"/>
    <n v="561"/>
    <x v="1"/>
    <x v="0"/>
    <x v="1"/>
    <n v="59981.62"/>
    <x v="1"/>
    <x v="1"/>
    <x v="2"/>
  </r>
  <r>
    <n v="15761733"/>
    <s v="King"/>
    <x v="0"/>
    <x v="0"/>
    <n v="42"/>
    <x v="0"/>
    <x v="7"/>
    <n v="0"/>
    <x v="0"/>
    <x v="2"/>
    <n v="707"/>
    <x v="2"/>
    <x v="0"/>
    <x v="0"/>
    <n v="152944.39000000001"/>
    <x v="1"/>
    <x v="2"/>
    <x v="3"/>
  </r>
  <r>
    <n v="15773934"/>
    <s v="Fang"/>
    <x v="0"/>
    <x v="1"/>
    <n v="33"/>
    <x v="0"/>
    <x v="5"/>
    <n v="88294.6"/>
    <x v="1"/>
    <x v="0"/>
    <n v="670"/>
    <x v="2"/>
    <x v="0"/>
    <x v="1"/>
    <n v="66979.06"/>
    <x v="1"/>
    <x v="1"/>
    <x v="1"/>
  </r>
  <r>
    <n v="15705343"/>
    <s v="May"/>
    <x v="1"/>
    <x v="0"/>
    <n v="32"/>
    <x v="0"/>
    <x v="3"/>
    <n v="0"/>
    <x v="0"/>
    <x v="0"/>
    <n v="649"/>
    <x v="0"/>
    <x v="0"/>
    <x v="1"/>
    <n v="28797.32"/>
    <x v="1"/>
    <x v="3"/>
    <x v="1"/>
  </r>
  <r>
    <n v="15593959"/>
    <s v="Travis"/>
    <x v="0"/>
    <x v="1"/>
    <n v="28"/>
    <x v="1"/>
    <x v="1"/>
    <n v="93577.3"/>
    <x v="1"/>
    <x v="0"/>
    <n v="524"/>
    <x v="1"/>
    <x v="0"/>
    <x v="0"/>
    <n v="51670.82"/>
    <x v="1"/>
    <x v="1"/>
    <x v="0"/>
  </r>
  <r>
    <n v="15664615"/>
    <s v="Nnachetam"/>
    <x v="2"/>
    <x v="0"/>
    <n v="30"/>
    <x v="0"/>
    <x v="8"/>
    <n v="136650.89000000001"/>
    <x v="2"/>
    <x v="0"/>
    <n v="689"/>
    <x v="2"/>
    <x v="0"/>
    <x v="0"/>
    <n v="41865.72"/>
    <x v="0"/>
    <x v="3"/>
    <x v="2"/>
  </r>
  <r>
    <n v="15671014"/>
    <s v="Zhdanova"/>
    <x v="1"/>
    <x v="0"/>
    <n v="72"/>
    <x v="2"/>
    <x v="2"/>
    <n v="98765.84"/>
    <x v="1"/>
    <x v="0"/>
    <n v="573"/>
    <x v="1"/>
    <x v="0"/>
    <x v="0"/>
    <n v="96015.53"/>
    <x v="1"/>
    <x v="0"/>
    <x v="1"/>
  </r>
  <r>
    <n v="15657778"/>
    <s v="Jefferson"/>
    <x v="0"/>
    <x v="1"/>
    <n v="33"/>
    <x v="0"/>
    <x v="1"/>
    <n v="84309.57"/>
    <x v="1"/>
    <x v="2"/>
    <n v="657"/>
    <x v="0"/>
    <x v="1"/>
    <x v="1"/>
    <n v="103914.4"/>
    <x v="1"/>
    <x v="0"/>
    <x v="0"/>
  </r>
  <r>
    <n v="15585192"/>
    <s v="Cremonesi"/>
    <x v="1"/>
    <x v="1"/>
    <n v="39"/>
    <x v="0"/>
    <x v="7"/>
    <n v="136258.06"/>
    <x v="2"/>
    <x v="0"/>
    <n v="686"/>
    <x v="2"/>
    <x v="1"/>
    <x v="1"/>
    <n v="89199.51"/>
    <x v="1"/>
    <x v="1"/>
    <x v="3"/>
  </r>
  <r>
    <n v="15592914"/>
    <s v="Fang"/>
    <x v="0"/>
    <x v="0"/>
    <n v="29"/>
    <x v="1"/>
    <x v="9"/>
    <n v="0"/>
    <x v="0"/>
    <x v="2"/>
    <n v="683"/>
    <x v="2"/>
    <x v="0"/>
    <x v="0"/>
    <n v="48849.89"/>
    <x v="1"/>
    <x v="3"/>
    <x v="3"/>
  </r>
  <r>
    <n v="15770995"/>
    <s v="Sinclair"/>
    <x v="2"/>
    <x v="0"/>
    <n v="47"/>
    <x v="0"/>
    <x v="1"/>
    <n v="131160.85"/>
    <x v="2"/>
    <x v="0"/>
    <n v="753"/>
    <x v="2"/>
    <x v="0"/>
    <x v="1"/>
    <n v="197444.69"/>
    <x v="1"/>
    <x v="4"/>
    <x v="0"/>
  </r>
  <r>
    <n v="15570990"/>
    <s v="Begley"/>
    <x v="1"/>
    <x v="0"/>
    <n v="30"/>
    <x v="0"/>
    <x v="4"/>
    <n v="145222.99"/>
    <x v="2"/>
    <x v="2"/>
    <n v="520"/>
    <x v="1"/>
    <x v="1"/>
    <x v="1"/>
    <n v="145160.95999999999"/>
    <x v="1"/>
    <x v="2"/>
    <x v="2"/>
  </r>
  <r>
    <n v="15596165"/>
    <s v="Degtyarev"/>
    <x v="2"/>
    <x v="1"/>
    <n v="25"/>
    <x v="1"/>
    <x v="4"/>
    <n v="98141.57"/>
    <x v="1"/>
    <x v="2"/>
    <n v="547"/>
    <x v="1"/>
    <x v="0"/>
    <x v="0"/>
    <n v="52309.8"/>
    <x v="1"/>
    <x v="1"/>
    <x v="2"/>
  </r>
  <r>
    <n v="15788131"/>
    <s v="Atkins"/>
    <x v="0"/>
    <x v="1"/>
    <n v="47"/>
    <x v="0"/>
    <x v="5"/>
    <n v="0"/>
    <x v="0"/>
    <x v="0"/>
    <n v="653"/>
    <x v="0"/>
    <x v="0"/>
    <x v="1"/>
    <n v="50695.93"/>
    <x v="0"/>
    <x v="1"/>
    <x v="1"/>
  </r>
  <r>
    <n v="15800773"/>
    <s v="Ikenna"/>
    <x v="1"/>
    <x v="0"/>
    <n v="28"/>
    <x v="1"/>
    <x v="9"/>
    <n v="102282.61"/>
    <x v="2"/>
    <x v="0"/>
    <n v="648"/>
    <x v="0"/>
    <x v="0"/>
    <x v="0"/>
    <n v="157891.10999999999"/>
    <x v="1"/>
    <x v="2"/>
    <x v="3"/>
  </r>
  <r>
    <n v="15690153"/>
    <s v="Sun"/>
    <x v="0"/>
    <x v="0"/>
    <n v="37"/>
    <x v="0"/>
    <x v="4"/>
    <n v="116121.84"/>
    <x v="2"/>
    <x v="2"/>
    <n v="639"/>
    <x v="0"/>
    <x v="1"/>
    <x v="0"/>
    <n v="181850.74"/>
    <x v="1"/>
    <x v="4"/>
    <x v="2"/>
  </r>
  <r>
    <n v="15638989"/>
    <s v="Lettiere"/>
    <x v="0"/>
    <x v="0"/>
    <n v="25"/>
    <x v="1"/>
    <x v="8"/>
    <n v="190066.54"/>
    <x v="2"/>
    <x v="0"/>
    <n v="711"/>
    <x v="2"/>
    <x v="1"/>
    <x v="1"/>
    <n v="51345.39"/>
    <x v="0"/>
    <x v="1"/>
    <x v="2"/>
  </r>
  <r>
    <n v="15623210"/>
    <s v="Smith"/>
    <x v="2"/>
    <x v="0"/>
    <n v="55"/>
    <x v="0"/>
    <x v="2"/>
    <n v="149349.57999999999"/>
    <x v="2"/>
    <x v="1"/>
    <n v="484"/>
    <x v="4"/>
    <x v="1"/>
    <x v="1"/>
    <n v="137519.92000000001"/>
    <x v="0"/>
    <x v="2"/>
    <x v="1"/>
  </r>
  <r>
    <n v="15652658"/>
    <s v="Finch"/>
    <x v="0"/>
    <x v="1"/>
    <n v="36"/>
    <x v="0"/>
    <x v="1"/>
    <n v="155176.82999999999"/>
    <x v="2"/>
    <x v="2"/>
    <n v="721"/>
    <x v="2"/>
    <x v="0"/>
    <x v="0"/>
    <n v="49653.37"/>
    <x v="1"/>
    <x v="3"/>
    <x v="0"/>
  </r>
  <r>
    <n v="15684440"/>
    <s v="Monaldo"/>
    <x v="2"/>
    <x v="1"/>
    <n v="32"/>
    <x v="0"/>
    <x v="0"/>
    <n v="98986.28"/>
    <x v="1"/>
    <x v="0"/>
    <n v="548"/>
    <x v="1"/>
    <x v="0"/>
    <x v="0"/>
    <n v="55867.38"/>
    <x v="1"/>
    <x v="1"/>
    <x v="0"/>
  </r>
  <r>
    <n v="15730287"/>
    <s v="Ugonna"/>
    <x v="0"/>
    <x v="1"/>
    <n v="41"/>
    <x v="0"/>
    <x v="2"/>
    <n v="147726.98000000001"/>
    <x v="2"/>
    <x v="1"/>
    <n v="679"/>
    <x v="2"/>
    <x v="0"/>
    <x v="1"/>
    <n v="172749.4"/>
    <x v="0"/>
    <x v="4"/>
    <x v="1"/>
  </r>
  <r>
    <n v="15720353"/>
    <s v="Chiang"/>
    <x v="0"/>
    <x v="1"/>
    <n v="41"/>
    <x v="0"/>
    <x v="1"/>
    <n v="0"/>
    <x v="0"/>
    <x v="2"/>
    <n v="553"/>
    <x v="1"/>
    <x v="0"/>
    <x v="1"/>
    <n v="90607.31"/>
    <x v="1"/>
    <x v="0"/>
    <x v="0"/>
  </r>
  <r>
    <n v="15767231"/>
    <s v="Sun"/>
    <x v="0"/>
    <x v="1"/>
    <n v="36"/>
    <x v="0"/>
    <x v="3"/>
    <n v="144852.06"/>
    <x v="2"/>
    <x v="0"/>
    <n v="757"/>
    <x v="2"/>
    <x v="1"/>
    <x v="1"/>
    <n v="130861.95"/>
    <x v="1"/>
    <x v="2"/>
    <x v="1"/>
  </r>
  <r>
    <n v="15761554"/>
    <s v="Blackburn"/>
    <x v="0"/>
    <x v="1"/>
    <n v="54"/>
    <x v="0"/>
    <x v="4"/>
    <n v="89299.81"/>
    <x v="1"/>
    <x v="0"/>
    <n v="581"/>
    <x v="1"/>
    <x v="1"/>
    <x v="1"/>
    <n v="5558.47"/>
    <x v="0"/>
    <x v="3"/>
    <x v="2"/>
  </r>
  <r>
    <n v="15706637"/>
    <s v="Chang"/>
    <x v="1"/>
    <x v="1"/>
    <n v="40"/>
    <x v="0"/>
    <x v="9"/>
    <n v="0"/>
    <x v="0"/>
    <x v="2"/>
    <n v="718"/>
    <x v="2"/>
    <x v="1"/>
    <x v="1"/>
    <n v="121537.91"/>
    <x v="1"/>
    <x v="0"/>
    <x v="3"/>
  </r>
  <r>
    <n v="15690492"/>
    <s v="Palermo"/>
    <x v="0"/>
    <x v="1"/>
    <n v="41"/>
    <x v="0"/>
    <x v="5"/>
    <n v="97663.16"/>
    <x v="1"/>
    <x v="2"/>
    <n v="625"/>
    <x v="0"/>
    <x v="0"/>
    <x v="1"/>
    <n v="57128.78"/>
    <x v="1"/>
    <x v="1"/>
    <x v="1"/>
  </r>
  <r>
    <n v="15694237"/>
    <s v="McEwan"/>
    <x v="1"/>
    <x v="1"/>
    <n v="39"/>
    <x v="0"/>
    <x v="4"/>
    <n v="95161.75"/>
    <x v="1"/>
    <x v="0"/>
    <n v="744"/>
    <x v="2"/>
    <x v="0"/>
    <x v="1"/>
    <n v="19409.77"/>
    <x v="1"/>
    <x v="3"/>
    <x v="2"/>
  </r>
  <r>
    <n v="15729771"/>
    <s v="Davide"/>
    <x v="2"/>
    <x v="1"/>
    <n v="31"/>
    <x v="0"/>
    <x v="9"/>
    <n v="154586.92000000001"/>
    <x v="2"/>
    <x v="0"/>
    <n v="799"/>
    <x v="3"/>
    <x v="1"/>
    <x v="0"/>
    <n v="88604.89"/>
    <x v="0"/>
    <x v="1"/>
    <x v="3"/>
  </r>
  <r>
    <n v="15609823"/>
    <s v="Chieloka"/>
    <x v="1"/>
    <x v="0"/>
    <n v="34"/>
    <x v="0"/>
    <x v="2"/>
    <n v="127095.14"/>
    <x v="2"/>
    <x v="2"/>
    <n v="751"/>
    <x v="2"/>
    <x v="1"/>
    <x v="1"/>
    <n v="479.54"/>
    <x v="1"/>
    <x v="3"/>
    <x v="1"/>
  </r>
  <r>
    <n v="15793366"/>
    <s v="Humphreys"/>
    <x v="2"/>
    <x v="1"/>
    <n v="35"/>
    <x v="0"/>
    <x v="3"/>
    <n v="92526.15"/>
    <x v="1"/>
    <x v="2"/>
    <n v="781"/>
    <x v="3"/>
    <x v="0"/>
    <x v="0"/>
    <n v="173837.54"/>
    <x v="1"/>
    <x v="4"/>
    <x v="1"/>
  </r>
  <r>
    <n v="15614813"/>
    <s v="Cocci"/>
    <x v="2"/>
    <x v="0"/>
    <n v="46"/>
    <x v="0"/>
    <x v="10"/>
    <n v="107362.8"/>
    <x v="2"/>
    <x v="0"/>
    <n v="777"/>
    <x v="2"/>
    <x v="0"/>
    <x v="1"/>
    <n v="487.3"/>
    <x v="1"/>
    <x v="3"/>
    <x v="0"/>
  </r>
  <r>
    <n v="15566495"/>
    <s v="Hanson"/>
    <x v="1"/>
    <x v="0"/>
    <n v="24"/>
    <x v="1"/>
    <x v="0"/>
    <n v="0"/>
    <x v="0"/>
    <x v="0"/>
    <n v="704"/>
    <x v="2"/>
    <x v="0"/>
    <x v="1"/>
    <n v="35600.25"/>
    <x v="0"/>
    <x v="3"/>
    <x v="0"/>
  </r>
  <r>
    <n v="15707602"/>
    <s v="Macleod"/>
    <x v="0"/>
    <x v="0"/>
    <n v="47"/>
    <x v="0"/>
    <x v="0"/>
    <n v="127286.04"/>
    <x v="2"/>
    <x v="2"/>
    <n v="539"/>
    <x v="1"/>
    <x v="0"/>
    <x v="0"/>
    <n v="166929.43"/>
    <x v="0"/>
    <x v="2"/>
    <x v="0"/>
  </r>
  <r>
    <n v="15635244"/>
    <s v="Ritchie"/>
    <x v="0"/>
    <x v="0"/>
    <n v="29"/>
    <x v="1"/>
    <x v="5"/>
    <n v="0"/>
    <x v="0"/>
    <x v="2"/>
    <n v="716"/>
    <x v="2"/>
    <x v="0"/>
    <x v="0"/>
    <n v="98998.61"/>
    <x v="1"/>
    <x v="0"/>
    <x v="1"/>
  </r>
  <r>
    <n v="15805627"/>
    <s v="Nebechukwu"/>
    <x v="0"/>
    <x v="1"/>
    <n v="37"/>
    <x v="0"/>
    <x v="0"/>
    <n v="0"/>
    <x v="0"/>
    <x v="2"/>
    <n v="670"/>
    <x v="2"/>
    <x v="0"/>
    <x v="0"/>
    <n v="54229.74"/>
    <x v="1"/>
    <x v="1"/>
    <x v="0"/>
  </r>
  <r>
    <n v="15607986"/>
    <s v="Nnamutaezinwa"/>
    <x v="0"/>
    <x v="1"/>
    <n v="40"/>
    <x v="0"/>
    <x v="7"/>
    <n v="139930.18"/>
    <x v="2"/>
    <x v="0"/>
    <n v="555"/>
    <x v="1"/>
    <x v="0"/>
    <x v="0"/>
    <n v="105720.09"/>
    <x v="1"/>
    <x v="0"/>
    <x v="3"/>
  </r>
  <r>
    <n v="15799785"/>
    <s v="Ikemefuna"/>
    <x v="2"/>
    <x v="0"/>
    <n v="30"/>
    <x v="0"/>
    <x v="4"/>
    <n v="77949.69"/>
    <x v="1"/>
    <x v="0"/>
    <n v="679"/>
    <x v="2"/>
    <x v="0"/>
    <x v="0"/>
    <n v="121151.46"/>
    <x v="1"/>
    <x v="0"/>
    <x v="2"/>
  </r>
  <r>
    <n v="15699963"/>
    <s v="Scott"/>
    <x v="0"/>
    <x v="1"/>
    <n v="38"/>
    <x v="0"/>
    <x v="1"/>
    <n v="121405.04"/>
    <x v="2"/>
    <x v="0"/>
    <n v="571"/>
    <x v="1"/>
    <x v="0"/>
    <x v="0"/>
    <n v="154844.22"/>
    <x v="1"/>
    <x v="2"/>
    <x v="0"/>
  </r>
  <r>
    <n v="15624595"/>
    <s v="Chiang"/>
    <x v="1"/>
    <x v="0"/>
    <n v="35"/>
    <x v="0"/>
    <x v="8"/>
    <n v="124580.69"/>
    <x v="2"/>
    <x v="0"/>
    <n v="512"/>
    <x v="1"/>
    <x v="0"/>
    <x v="0"/>
    <n v="18785.48"/>
    <x v="1"/>
    <x v="3"/>
    <x v="2"/>
  </r>
  <r>
    <n v="15629750"/>
    <s v="Artyomova"/>
    <x v="0"/>
    <x v="1"/>
    <n v="35"/>
    <x v="0"/>
    <x v="8"/>
    <n v="133087.76"/>
    <x v="2"/>
    <x v="0"/>
    <n v="697"/>
    <x v="2"/>
    <x v="0"/>
    <x v="1"/>
    <n v="64771.61"/>
    <x v="1"/>
    <x v="1"/>
    <x v="2"/>
  </r>
  <r>
    <n v="15651460"/>
    <s v="Hsieh"/>
    <x v="1"/>
    <x v="1"/>
    <n v="34"/>
    <x v="0"/>
    <x v="3"/>
    <n v="0"/>
    <x v="0"/>
    <x v="0"/>
    <n v="424"/>
    <x v="4"/>
    <x v="0"/>
    <x v="0"/>
    <n v="16250.61"/>
    <x v="1"/>
    <x v="3"/>
    <x v="1"/>
  </r>
  <r>
    <n v="15753550"/>
    <s v="Levien"/>
    <x v="0"/>
    <x v="0"/>
    <n v="43"/>
    <x v="0"/>
    <x v="3"/>
    <n v="0"/>
    <x v="0"/>
    <x v="2"/>
    <n v="684"/>
    <x v="2"/>
    <x v="0"/>
    <x v="1"/>
    <n v="131093.99"/>
    <x v="1"/>
    <x v="2"/>
    <x v="1"/>
  </r>
  <r>
    <n v="15594133"/>
    <s v="Erskine"/>
    <x v="1"/>
    <x v="1"/>
    <n v="62"/>
    <x v="2"/>
    <x v="3"/>
    <n v="0"/>
    <x v="0"/>
    <x v="0"/>
    <n v="697"/>
    <x v="2"/>
    <x v="0"/>
    <x v="1"/>
    <n v="129188.18"/>
    <x v="0"/>
    <x v="0"/>
    <x v="1"/>
  </r>
  <r>
    <n v="15772329"/>
    <s v="Fiorentino"/>
    <x v="2"/>
    <x v="1"/>
    <n v="45"/>
    <x v="0"/>
    <x v="2"/>
    <n v="103741.14"/>
    <x v="2"/>
    <x v="0"/>
    <n v="580"/>
    <x v="1"/>
    <x v="0"/>
    <x v="1"/>
    <n v="47428.73"/>
    <x v="0"/>
    <x v="3"/>
    <x v="1"/>
  </r>
  <r>
    <n v="15591552"/>
    <s v="Okonkwo"/>
    <x v="0"/>
    <x v="0"/>
    <n v="32"/>
    <x v="0"/>
    <x v="3"/>
    <n v="98877.95"/>
    <x v="1"/>
    <x v="0"/>
    <n v="600"/>
    <x v="0"/>
    <x v="0"/>
    <x v="1"/>
    <n v="132973.21"/>
    <x v="1"/>
    <x v="2"/>
    <x v="1"/>
  </r>
  <r>
    <n v="15750921"/>
    <s v="Monds"/>
    <x v="0"/>
    <x v="1"/>
    <n v="37"/>
    <x v="0"/>
    <x v="8"/>
    <n v="105843.26"/>
    <x v="2"/>
    <x v="2"/>
    <n v="521"/>
    <x v="1"/>
    <x v="0"/>
    <x v="0"/>
    <n v="84908.2"/>
    <x v="1"/>
    <x v="1"/>
    <x v="2"/>
  </r>
  <r>
    <n v="15701687"/>
    <s v="Campbell"/>
    <x v="1"/>
    <x v="1"/>
    <n v="44"/>
    <x v="0"/>
    <x v="3"/>
    <n v="77526.66"/>
    <x v="1"/>
    <x v="1"/>
    <n v="664"/>
    <x v="2"/>
    <x v="1"/>
    <x v="1"/>
    <n v="57338.559999999998"/>
    <x v="0"/>
    <x v="1"/>
    <x v="1"/>
  </r>
  <r>
    <n v="15728906"/>
    <s v="Ibekwe"/>
    <x v="0"/>
    <x v="1"/>
    <n v="77"/>
    <x v="2"/>
    <x v="8"/>
    <n v="0"/>
    <x v="0"/>
    <x v="2"/>
    <n v="634"/>
    <x v="0"/>
    <x v="0"/>
    <x v="0"/>
    <n v="161579.85"/>
    <x v="1"/>
    <x v="2"/>
    <x v="2"/>
  </r>
  <r>
    <n v="15670029"/>
    <s v="Marcelo"/>
    <x v="0"/>
    <x v="0"/>
    <n v="33"/>
    <x v="0"/>
    <x v="3"/>
    <n v="0"/>
    <x v="0"/>
    <x v="2"/>
    <n v="445"/>
    <x v="4"/>
    <x v="0"/>
    <x v="1"/>
    <n v="122625.68"/>
    <x v="1"/>
    <x v="0"/>
    <x v="1"/>
  </r>
  <r>
    <n v="15763579"/>
    <s v="Castro"/>
    <x v="2"/>
    <x v="0"/>
    <n v="36"/>
    <x v="0"/>
    <x v="0"/>
    <n v="105264.88"/>
    <x v="2"/>
    <x v="2"/>
    <n v="702"/>
    <x v="2"/>
    <x v="0"/>
    <x v="0"/>
    <n v="52909.87"/>
    <x v="1"/>
    <x v="1"/>
    <x v="0"/>
  </r>
  <r>
    <n v="15728010"/>
    <s v="Capon"/>
    <x v="0"/>
    <x v="1"/>
    <n v="37"/>
    <x v="0"/>
    <x v="8"/>
    <n v="0"/>
    <x v="0"/>
    <x v="2"/>
    <n v="485"/>
    <x v="4"/>
    <x v="1"/>
    <x v="0"/>
    <n v="170226.47"/>
    <x v="1"/>
    <x v="4"/>
    <x v="2"/>
  </r>
  <r>
    <n v="15663194"/>
    <s v="Voronova"/>
    <x v="2"/>
    <x v="0"/>
    <n v="40"/>
    <x v="0"/>
    <x v="6"/>
    <n v="110150.43"/>
    <x v="2"/>
    <x v="0"/>
    <n v="582"/>
    <x v="1"/>
    <x v="0"/>
    <x v="0"/>
    <n v="191757.65"/>
    <x v="0"/>
    <x v="4"/>
    <x v="2"/>
  </r>
  <r>
    <n v="15736510"/>
    <s v="Loggia"/>
    <x v="1"/>
    <x v="0"/>
    <n v="57"/>
    <x v="0"/>
    <x v="0"/>
    <n v="0"/>
    <x v="0"/>
    <x v="1"/>
    <n v="605"/>
    <x v="0"/>
    <x v="0"/>
    <x v="1"/>
    <n v="66652.75"/>
    <x v="0"/>
    <x v="1"/>
    <x v="0"/>
  </r>
  <r>
    <n v="15745804"/>
    <s v="Law"/>
    <x v="0"/>
    <x v="1"/>
    <n v="25"/>
    <x v="1"/>
    <x v="3"/>
    <n v="0"/>
    <x v="0"/>
    <x v="2"/>
    <n v="628"/>
    <x v="0"/>
    <x v="0"/>
    <x v="0"/>
    <n v="195977.75"/>
    <x v="1"/>
    <x v="4"/>
    <x v="1"/>
  </r>
  <r>
    <n v="15631451"/>
    <s v="Grant"/>
    <x v="1"/>
    <x v="0"/>
    <n v="28"/>
    <x v="1"/>
    <x v="5"/>
    <n v="0"/>
    <x v="0"/>
    <x v="2"/>
    <n v="604"/>
    <x v="0"/>
    <x v="0"/>
    <x v="0"/>
    <n v="69056.259999999995"/>
    <x v="1"/>
    <x v="1"/>
    <x v="1"/>
  </r>
  <r>
    <n v="15746995"/>
    <s v="Greco"/>
    <x v="2"/>
    <x v="1"/>
    <n v="31"/>
    <x v="0"/>
    <x v="9"/>
    <n v="138166.29999999999"/>
    <x v="2"/>
    <x v="0"/>
    <n v="724"/>
    <x v="2"/>
    <x v="0"/>
    <x v="1"/>
    <n v="12920.43"/>
    <x v="1"/>
    <x v="3"/>
    <x v="3"/>
  </r>
  <r>
    <n v="15730673"/>
    <s v="Dietz"/>
    <x v="2"/>
    <x v="1"/>
    <n v="40"/>
    <x v="0"/>
    <x v="3"/>
    <n v="122265.24"/>
    <x v="2"/>
    <x v="0"/>
    <n v="567"/>
    <x v="1"/>
    <x v="0"/>
    <x v="1"/>
    <n v="138552.74"/>
    <x v="1"/>
    <x v="2"/>
    <x v="1"/>
  </r>
  <r>
    <n v="15734649"/>
    <s v="Martel"/>
    <x v="1"/>
    <x v="0"/>
    <n v="55"/>
    <x v="0"/>
    <x v="10"/>
    <n v="133295.98000000001"/>
    <x v="2"/>
    <x v="0"/>
    <n v="779"/>
    <x v="2"/>
    <x v="0"/>
    <x v="1"/>
    <n v="22832.71"/>
    <x v="0"/>
    <x v="3"/>
    <x v="0"/>
  </r>
  <r>
    <n v="15701081"/>
    <s v="Jarvis"/>
    <x v="0"/>
    <x v="1"/>
    <n v="36"/>
    <x v="0"/>
    <x v="0"/>
    <n v="0"/>
    <x v="0"/>
    <x v="0"/>
    <n v="785"/>
    <x v="3"/>
    <x v="1"/>
    <x v="0"/>
    <n v="61811.1"/>
    <x v="1"/>
    <x v="1"/>
    <x v="0"/>
  </r>
  <r>
    <n v="15632503"/>
    <s v="Meng"/>
    <x v="0"/>
    <x v="0"/>
    <n v="32"/>
    <x v="0"/>
    <x v="10"/>
    <n v="148326.09"/>
    <x v="2"/>
    <x v="0"/>
    <n v="563"/>
    <x v="1"/>
    <x v="0"/>
    <x v="1"/>
    <n v="191604.27"/>
    <x v="0"/>
    <x v="4"/>
    <x v="0"/>
  </r>
  <r>
    <n v="15585928"/>
    <s v="Hay"/>
    <x v="2"/>
    <x v="0"/>
    <n v="31"/>
    <x v="0"/>
    <x v="0"/>
    <n v="68927.570000000007"/>
    <x v="1"/>
    <x v="0"/>
    <n v="821"/>
    <x v="3"/>
    <x v="0"/>
    <x v="0"/>
    <n v="25445"/>
    <x v="1"/>
    <x v="3"/>
    <x v="0"/>
  </r>
  <r>
    <n v="15648681"/>
    <s v="Voronoff"/>
    <x v="0"/>
    <x v="0"/>
    <n v="47"/>
    <x v="0"/>
    <x v="8"/>
    <n v="139914.6"/>
    <x v="2"/>
    <x v="3"/>
    <n v="747"/>
    <x v="2"/>
    <x v="1"/>
    <x v="0"/>
    <n v="129964.56"/>
    <x v="0"/>
    <x v="0"/>
    <x v="2"/>
  </r>
  <r>
    <n v="15747757"/>
    <s v="Trevascus"/>
    <x v="2"/>
    <x v="0"/>
    <n v="58"/>
    <x v="0"/>
    <x v="2"/>
    <n v="118723.11"/>
    <x v="2"/>
    <x v="0"/>
    <n v="600"/>
    <x v="0"/>
    <x v="1"/>
    <x v="1"/>
    <n v="6209.51"/>
    <x v="0"/>
    <x v="3"/>
    <x v="1"/>
  </r>
  <r>
    <n v="15718921"/>
    <s v="Ho"/>
    <x v="1"/>
    <x v="1"/>
    <n v="32"/>
    <x v="0"/>
    <x v="3"/>
    <n v="106957.28"/>
    <x v="2"/>
    <x v="0"/>
    <n v="625"/>
    <x v="0"/>
    <x v="0"/>
    <x v="0"/>
    <n v="134794.01999999999"/>
    <x v="1"/>
    <x v="2"/>
    <x v="1"/>
  </r>
  <r>
    <n v="15571081"/>
    <s v="Hansen"/>
    <x v="0"/>
    <x v="0"/>
    <n v="41"/>
    <x v="0"/>
    <x v="3"/>
    <n v="190238.93"/>
    <x v="2"/>
    <x v="0"/>
    <n v="773"/>
    <x v="2"/>
    <x v="0"/>
    <x v="0"/>
    <n v="57549.65"/>
    <x v="1"/>
    <x v="1"/>
    <x v="1"/>
  </r>
  <r>
    <n v="15734578"/>
    <s v="Craig"/>
    <x v="0"/>
    <x v="0"/>
    <n v="53"/>
    <x v="0"/>
    <x v="1"/>
    <n v="113537.73"/>
    <x v="2"/>
    <x v="0"/>
    <n v="726"/>
    <x v="2"/>
    <x v="1"/>
    <x v="0"/>
    <n v="28367.21"/>
    <x v="1"/>
    <x v="3"/>
    <x v="0"/>
  </r>
  <r>
    <n v="15579583"/>
    <s v="Hall"/>
    <x v="1"/>
    <x v="0"/>
    <n v="40"/>
    <x v="0"/>
    <x v="4"/>
    <n v="101090.27"/>
    <x v="2"/>
    <x v="0"/>
    <n v="641"/>
    <x v="0"/>
    <x v="0"/>
    <x v="0"/>
    <n v="51703.09"/>
    <x v="1"/>
    <x v="1"/>
    <x v="2"/>
  </r>
  <r>
    <n v="15622729"/>
    <s v="Sun"/>
    <x v="0"/>
    <x v="0"/>
    <n v="46"/>
    <x v="0"/>
    <x v="0"/>
    <n v="0"/>
    <x v="0"/>
    <x v="2"/>
    <n v="649"/>
    <x v="0"/>
    <x v="0"/>
    <x v="0"/>
    <n v="66602.7"/>
    <x v="1"/>
    <x v="1"/>
    <x v="0"/>
  </r>
  <r>
    <n v="15662189"/>
    <s v="Durant"/>
    <x v="1"/>
    <x v="1"/>
    <n v="33"/>
    <x v="0"/>
    <x v="6"/>
    <n v="0"/>
    <x v="0"/>
    <x v="0"/>
    <n v="434"/>
    <x v="4"/>
    <x v="0"/>
    <x v="0"/>
    <n v="2739.71"/>
    <x v="1"/>
    <x v="3"/>
    <x v="2"/>
  </r>
  <r>
    <n v="15692718"/>
    <s v="Jackson"/>
    <x v="0"/>
    <x v="0"/>
    <n v="38"/>
    <x v="0"/>
    <x v="3"/>
    <n v="0"/>
    <x v="0"/>
    <x v="2"/>
    <n v="738"/>
    <x v="2"/>
    <x v="1"/>
    <x v="1"/>
    <n v="69227.42"/>
    <x v="1"/>
    <x v="1"/>
    <x v="1"/>
  </r>
  <r>
    <n v="15762716"/>
    <s v="Chigozie"/>
    <x v="1"/>
    <x v="0"/>
    <n v="60"/>
    <x v="2"/>
    <x v="7"/>
    <n v="168920.75"/>
    <x v="2"/>
    <x v="0"/>
    <n v="762"/>
    <x v="2"/>
    <x v="0"/>
    <x v="1"/>
    <n v="31445.03"/>
    <x v="0"/>
    <x v="3"/>
    <x v="3"/>
  </r>
  <r>
    <n v="15724851"/>
    <s v="Farmer"/>
    <x v="2"/>
    <x v="1"/>
    <n v="31"/>
    <x v="0"/>
    <x v="9"/>
    <n v="111589.67"/>
    <x v="2"/>
    <x v="0"/>
    <n v="507"/>
    <x v="1"/>
    <x v="0"/>
    <x v="1"/>
    <n v="150037.19"/>
    <x v="1"/>
    <x v="2"/>
    <x v="3"/>
  </r>
  <r>
    <n v="15587266"/>
    <s v="Douglas"/>
    <x v="2"/>
    <x v="0"/>
    <n v="27"/>
    <x v="1"/>
    <x v="5"/>
    <n v="172310.33"/>
    <x v="2"/>
    <x v="0"/>
    <n v="606"/>
    <x v="0"/>
    <x v="1"/>
    <x v="0"/>
    <n v="111448.92"/>
    <x v="1"/>
    <x v="0"/>
    <x v="1"/>
  </r>
  <r>
    <n v="15675926"/>
    <s v="Ardis"/>
    <x v="2"/>
    <x v="1"/>
    <n v="34"/>
    <x v="0"/>
    <x v="3"/>
    <n v="118028.35"/>
    <x v="2"/>
    <x v="0"/>
    <n v="655"/>
    <x v="0"/>
    <x v="0"/>
    <x v="1"/>
    <n v="51226.32"/>
    <x v="0"/>
    <x v="1"/>
    <x v="1"/>
  </r>
  <r>
    <n v="15706268"/>
    <s v="Smith"/>
    <x v="2"/>
    <x v="1"/>
    <n v="51"/>
    <x v="0"/>
    <x v="1"/>
    <n v="147910.29999999999"/>
    <x v="2"/>
    <x v="0"/>
    <n v="697"/>
    <x v="2"/>
    <x v="0"/>
    <x v="0"/>
    <n v="53581.14"/>
    <x v="1"/>
    <x v="1"/>
    <x v="0"/>
  </r>
  <r>
    <n v="15581871"/>
    <s v="Butler"/>
    <x v="2"/>
    <x v="1"/>
    <n v="42"/>
    <x v="0"/>
    <x v="3"/>
    <n v="131287.35999999999"/>
    <x v="2"/>
    <x v="2"/>
    <n v="504"/>
    <x v="1"/>
    <x v="0"/>
    <x v="0"/>
    <n v="149697.78"/>
    <x v="1"/>
    <x v="2"/>
    <x v="1"/>
  </r>
  <r>
    <n v="15666166"/>
    <s v="Pettry"/>
    <x v="0"/>
    <x v="0"/>
    <n v="74"/>
    <x v="2"/>
    <x v="10"/>
    <n v="121276.32"/>
    <x v="2"/>
    <x v="0"/>
    <n v="653"/>
    <x v="0"/>
    <x v="0"/>
    <x v="0"/>
    <n v="160348.31"/>
    <x v="1"/>
    <x v="2"/>
    <x v="0"/>
  </r>
  <r>
    <n v="15671582"/>
    <s v="John"/>
    <x v="1"/>
    <x v="1"/>
    <n v="38"/>
    <x v="0"/>
    <x v="5"/>
    <n v="109869.32"/>
    <x v="2"/>
    <x v="0"/>
    <n v="660"/>
    <x v="2"/>
    <x v="0"/>
    <x v="0"/>
    <n v="154641.91"/>
    <x v="1"/>
    <x v="2"/>
    <x v="1"/>
  </r>
  <r>
    <n v="15680901"/>
    <s v="Potter"/>
    <x v="0"/>
    <x v="0"/>
    <n v="34"/>
    <x v="0"/>
    <x v="5"/>
    <n v="97435.85"/>
    <x v="1"/>
    <x v="2"/>
    <n v="652"/>
    <x v="0"/>
    <x v="0"/>
    <x v="0"/>
    <n v="104331.76"/>
    <x v="1"/>
    <x v="0"/>
    <x v="1"/>
  </r>
  <r>
    <n v="15642336"/>
    <s v="Shaw"/>
    <x v="0"/>
    <x v="0"/>
    <n v="42"/>
    <x v="0"/>
    <x v="9"/>
    <n v="0"/>
    <x v="0"/>
    <x v="2"/>
    <n v="669"/>
    <x v="2"/>
    <x v="1"/>
    <x v="1"/>
    <n v="135630.32"/>
    <x v="1"/>
    <x v="2"/>
    <x v="3"/>
  </r>
  <r>
    <n v="15653147"/>
    <s v="Boyle"/>
    <x v="0"/>
    <x v="1"/>
    <n v="35"/>
    <x v="0"/>
    <x v="0"/>
    <n v="133853.26999999999"/>
    <x v="2"/>
    <x v="0"/>
    <n v="594"/>
    <x v="1"/>
    <x v="0"/>
    <x v="0"/>
    <n v="65361.66"/>
    <x v="1"/>
    <x v="1"/>
    <x v="0"/>
  </r>
  <r>
    <n v="15571284"/>
    <s v="Elmore"/>
    <x v="2"/>
    <x v="1"/>
    <n v="32"/>
    <x v="0"/>
    <x v="10"/>
    <n v="109528.16"/>
    <x v="2"/>
    <x v="2"/>
    <n v="756"/>
    <x v="2"/>
    <x v="0"/>
    <x v="0"/>
    <n v="56176.31"/>
    <x v="1"/>
    <x v="1"/>
    <x v="0"/>
  </r>
  <r>
    <n v="15591360"/>
    <s v="Udinesi"/>
    <x v="0"/>
    <x v="0"/>
    <n v="33"/>
    <x v="0"/>
    <x v="4"/>
    <n v="84607.34"/>
    <x v="1"/>
    <x v="2"/>
    <n v="642"/>
    <x v="0"/>
    <x v="1"/>
    <x v="0"/>
    <n v="60059.47"/>
    <x v="1"/>
    <x v="1"/>
    <x v="2"/>
  </r>
  <r>
    <n v="15810485"/>
    <s v="Sun"/>
    <x v="2"/>
    <x v="1"/>
    <n v="37"/>
    <x v="0"/>
    <x v="1"/>
    <n v="101438"/>
    <x v="2"/>
    <x v="0"/>
    <n v="486"/>
    <x v="4"/>
    <x v="1"/>
    <x v="1"/>
    <n v="51364.56"/>
    <x v="1"/>
    <x v="1"/>
    <x v="0"/>
  </r>
  <r>
    <n v="15611973"/>
    <s v="Tuan"/>
    <x v="0"/>
    <x v="1"/>
    <n v="55"/>
    <x v="0"/>
    <x v="3"/>
    <n v="0"/>
    <x v="0"/>
    <x v="2"/>
    <n v="804"/>
    <x v="3"/>
    <x v="0"/>
    <x v="0"/>
    <n v="118752.6"/>
    <x v="1"/>
    <x v="0"/>
    <x v="1"/>
  </r>
  <r>
    <n v="15735572"/>
    <s v="Lawrence"/>
    <x v="0"/>
    <x v="1"/>
    <n v="59"/>
    <x v="0"/>
    <x v="9"/>
    <n v="113657.83"/>
    <x v="2"/>
    <x v="0"/>
    <n v="629"/>
    <x v="0"/>
    <x v="0"/>
    <x v="0"/>
    <n v="116848.79"/>
    <x v="0"/>
    <x v="0"/>
    <x v="3"/>
  </r>
  <r>
    <n v="15567860"/>
    <s v="Burrows"/>
    <x v="1"/>
    <x v="0"/>
    <n v="44"/>
    <x v="0"/>
    <x v="3"/>
    <n v="189318.16"/>
    <x v="2"/>
    <x v="2"/>
    <n v="581"/>
    <x v="1"/>
    <x v="0"/>
    <x v="1"/>
    <n v="45026.23"/>
    <x v="0"/>
    <x v="3"/>
    <x v="1"/>
  </r>
  <r>
    <n v="15795690"/>
    <s v="Shao"/>
    <x v="0"/>
    <x v="1"/>
    <n v="31"/>
    <x v="0"/>
    <x v="6"/>
    <n v="99513.91"/>
    <x v="1"/>
    <x v="0"/>
    <n v="667"/>
    <x v="2"/>
    <x v="0"/>
    <x v="0"/>
    <n v="189657.26"/>
    <x v="1"/>
    <x v="4"/>
    <x v="2"/>
  </r>
  <r>
    <n v="15706464"/>
    <s v="White"/>
    <x v="1"/>
    <x v="1"/>
    <n v="35"/>
    <x v="0"/>
    <x v="4"/>
    <n v="97585.32"/>
    <x v="1"/>
    <x v="2"/>
    <n v="667"/>
    <x v="2"/>
    <x v="1"/>
    <x v="1"/>
    <n v="57213.46"/>
    <x v="1"/>
    <x v="1"/>
    <x v="2"/>
  </r>
  <r>
    <n v="15725028"/>
    <s v="Chialuka"/>
    <x v="0"/>
    <x v="1"/>
    <n v="29"/>
    <x v="1"/>
    <x v="6"/>
    <n v="0"/>
    <x v="0"/>
    <x v="2"/>
    <n v="679"/>
    <x v="2"/>
    <x v="0"/>
    <x v="0"/>
    <n v="63687.06"/>
    <x v="1"/>
    <x v="1"/>
    <x v="2"/>
  </r>
  <r>
    <n v="15751167"/>
    <s v="Toscano"/>
    <x v="0"/>
    <x v="0"/>
    <n v="43"/>
    <x v="0"/>
    <x v="4"/>
    <n v="0"/>
    <x v="0"/>
    <x v="2"/>
    <n v="680"/>
    <x v="2"/>
    <x v="0"/>
    <x v="0"/>
    <n v="58761.33"/>
    <x v="1"/>
    <x v="1"/>
    <x v="2"/>
  </r>
  <r>
    <n v="15633944"/>
    <s v="McKay"/>
    <x v="1"/>
    <x v="1"/>
    <n v="32"/>
    <x v="0"/>
    <x v="6"/>
    <n v="136659.74"/>
    <x v="2"/>
    <x v="0"/>
    <n v="644"/>
    <x v="0"/>
    <x v="0"/>
    <x v="0"/>
    <n v="14187.78"/>
    <x v="1"/>
    <x v="3"/>
    <x v="2"/>
  </r>
  <r>
    <n v="15672637"/>
    <s v="Voronkov"/>
    <x v="0"/>
    <x v="0"/>
    <n v="30"/>
    <x v="0"/>
    <x v="4"/>
    <n v="85755.86"/>
    <x v="1"/>
    <x v="0"/>
    <n v="571"/>
    <x v="1"/>
    <x v="0"/>
    <x v="1"/>
    <n v="145115.95000000001"/>
    <x v="1"/>
    <x v="2"/>
    <x v="2"/>
  </r>
  <r>
    <n v="15680895"/>
    <s v="Sal"/>
    <x v="1"/>
    <x v="0"/>
    <n v="35"/>
    <x v="0"/>
    <x v="3"/>
    <n v="0"/>
    <x v="0"/>
    <x v="0"/>
    <n v="627"/>
    <x v="0"/>
    <x v="0"/>
    <x v="1"/>
    <n v="187718.26"/>
    <x v="1"/>
    <x v="4"/>
    <x v="1"/>
  </r>
  <r>
    <n v="15793825"/>
    <s v="Ikechukwu"/>
    <x v="0"/>
    <x v="1"/>
    <n v="39"/>
    <x v="0"/>
    <x v="4"/>
    <n v="0"/>
    <x v="0"/>
    <x v="2"/>
    <n v="536"/>
    <x v="1"/>
    <x v="0"/>
    <x v="1"/>
    <n v="27150.35"/>
    <x v="1"/>
    <x v="3"/>
    <x v="2"/>
  </r>
  <r>
    <n v="15611318"/>
    <s v="Kruglova"/>
    <x v="1"/>
    <x v="1"/>
    <n v="33"/>
    <x v="0"/>
    <x v="4"/>
    <n v="51690.89"/>
    <x v="1"/>
    <x v="0"/>
    <n v="599"/>
    <x v="1"/>
    <x v="0"/>
    <x v="1"/>
    <n v="111622.76"/>
    <x v="0"/>
    <x v="0"/>
    <x v="2"/>
  </r>
  <r>
    <n v="15768474"/>
    <s v="Clements"/>
    <x v="1"/>
    <x v="1"/>
    <n v="34"/>
    <x v="0"/>
    <x v="6"/>
    <n v="0"/>
    <x v="0"/>
    <x v="2"/>
    <n v="744"/>
    <x v="2"/>
    <x v="0"/>
    <x v="1"/>
    <n v="27244.35"/>
    <x v="1"/>
    <x v="3"/>
    <x v="2"/>
  </r>
  <r>
    <n v="15716276"/>
    <s v="Kennedy"/>
    <x v="0"/>
    <x v="0"/>
    <n v="34"/>
    <x v="0"/>
    <x v="0"/>
    <n v="111669.68"/>
    <x v="2"/>
    <x v="0"/>
    <n v="709"/>
    <x v="2"/>
    <x v="0"/>
    <x v="1"/>
    <n v="57029.66"/>
    <x v="1"/>
    <x v="1"/>
    <x v="0"/>
  </r>
  <r>
    <n v="15623668"/>
    <s v="Johnson"/>
    <x v="2"/>
    <x v="1"/>
    <n v="31"/>
    <x v="0"/>
    <x v="0"/>
    <n v="154741.45000000001"/>
    <x v="2"/>
    <x v="2"/>
    <n v="653"/>
    <x v="0"/>
    <x v="1"/>
    <x v="1"/>
    <n v="25183.01"/>
    <x v="1"/>
    <x v="3"/>
    <x v="0"/>
  </r>
  <r>
    <n v="15696361"/>
    <s v="Chung"/>
    <x v="2"/>
    <x v="1"/>
    <n v="31"/>
    <x v="0"/>
    <x v="3"/>
    <n v="125681.51"/>
    <x v="2"/>
    <x v="0"/>
    <n v="648"/>
    <x v="0"/>
    <x v="1"/>
    <x v="0"/>
    <n v="129980.93"/>
    <x v="1"/>
    <x v="0"/>
    <x v="1"/>
  </r>
  <r>
    <n v="15607988"/>
    <s v="Garland"/>
    <x v="2"/>
    <x v="0"/>
    <n v="37"/>
    <x v="0"/>
    <x v="2"/>
    <n v="155303.71"/>
    <x v="2"/>
    <x v="0"/>
    <n v="663"/>
    <x v="2"/>
    <x v="0"/>
    <x v="1"/>
    <n v="118716.63"/>
    <x v="1"/>
    <x v="0"/>
    <x v="1"/>
  </r>
  <r>
    <n v="15637891"/>
    <s v="Docherty"/>
    <x v="2"/>
    <x v="0"/>
    <n v="43"/>
    <x v="0"/>
    <x v="4"/>
    <n v="140681.68"/>
    <x v="2"/>
    <x v="0"/>
    <n v="613"/>
    <x v="0"/>
    <x v="1"/>
    <x v="0"/>
    <n v="20134.07"/>
    <x v="1"/>
    <x v="3"/>
    <x v="2"/>
  </r>
  <r>
    <n v="15789865"/>
    <s v="Nnaife"/>
    <x v="0"/>
    <x v="1"/>
    <n v="28"/>
    <x v="1"/>
    <x v="9"/>
    <n v="71902.52"/>
    <x v="1"/>
    <x v="0"/>
    <n v="620"/>
    <x v="0"/>
    <x v="1"/>
    <x v="0"/>
    <n v="190208.23"/>
    <x v="1"/>
    <x v="4"/>
    <x v="3"/>
  </r>
  <r>
    <n v="15627190"/>
    <s v="Lettiere"/>
    <x v="0"/>
    <x v="1"/>
    <n v="51"/>
    <x v="0"/>
    <x v="5"/>
    <n v="146606.6"/>
    <x v="2"/>
    <x v="0"/>
    <n v="661"/>
    <x v="2"/>
    <x v="0"/>
    <x v="0"/>
    <n v="68021.899999999994"/>
    <x v="1"/>
    <x v="1"/>
    <x v="1"/>
  </r>
  <r>
    <n v="15788224"/>
    <s v="Sanderson"/>
    <x v="2"/>
    <x v="1"/>
    <n v="45"/>
    <x v="0"/>
    <x v="1"/>
    <n v="123949.75"/>
    <x v="2"/>
    <x v="0"/>
    <n v="669"/>
    <x v="2"/>
    <x v="1"/>
    <x v="1"/>
    <n v="110881.56"/>
    <x v="1"/>
    <x v="0"/>
    <x v="0"/>
  </r>
  <r>
    <n v="15702149"/>
    <s v="Fomin"/>
    <x v="2"/>
    <x v="0"/>
    <n v="33"/>
    <x v="0"/>
    <x v="1"/>
    <n v="144753.21"/>
    <x v="2"/>
    <x v="0"/>
    <n v="767"/>
    <x v="2"/>
    <x v="0"/>
    <x v="0"/>
    <n v="132480.75"/>
    <x v="1"/>
    <x v="2"/>
    <x v="0"/>
  </r>
  <r>
    <n v="15708236"/>
    <s v="Wright"/>
    <x v="0"/>
    <x v="0"/>
    <n v="72"/>
    <x v="2"/>
    <x v="5"/>
    <n v="91285.22"/>
    <x v="1"/>
    <x v="0"/>
    <n v="491"/>
    <x v="4"/>
    <x v="0"/>
    <x v="0"/>
    <n v="7032.95"/>
    <x v="1"/>
    <x v="3"/>
    <x v="1"/>
  </r>
  <r>
    <n v="15568469"/>
    <s v="Buckley"/>
    <x v="0"/>
    <x v="1"/>
    <n v="43"/>
    <x v="0"/>
    <x v="10"/>
    <n v="0"/>
    <x v="0"/>
    <x v="2"/>
    <n v="653"/>
    <x v="0"/>
    <x v="0"/>
    <x v="1"/>
    <n v="27862.58"/>
    <x v="1"/>
    <x v="3"/>
    <x v="0"/>
  </r>
  <r>
    <n v="15764444"/>
    <s v="Pan"/>
    <x v="2"/>
    <x v="1"/>
    <n v="58"/>
    <x v="0"/>
    <x v="2"/>
    <n v="125850.53"/>
    <x v="2"/>
    <x v="2"/>
    <n v="679"/>
    <x v="2"/>
    <x v="0"/>
    <x v="0"/>
    <n v="87008.17"/>
    <x v="1"/>
    <x v="1"/>
    <x v="1"/>
  </r>
  <r>
    <n v="15794204"/>
    <s v="Manna"/>
    <x v="0"/>
    <x v="1"/>
    <n v="28"/>
    <x v="1"/>
    <x v="3"/>
    <n v="108116.66"/>
    <x v="2"/>
    <x v="0"/>
    <n v="687"/>
    <x v="2"/>
    <x v="0"/>
    <x v="0"/>
    <n v="27411.19"/>
    <x v="1"/>
    <x v="3"/>
    <x v="1"/>
  </r>
  <r>
    <n v="15807546"/>
    <s v="Chinwendu"/>
    <x v="0"/>
    <x v="0"/>
    <n v="38"/>
    <x v="0"/>
    <x v="0"/>
    <n v="0"/>
    <x v="0"/>
    <x v="2"/>
    <n v="837"/>
    <x v="3"/>
    <x v="0"/>
    <x v="0"/>
    <n v="46395.21"/>
    <x v="1"/>
    <x v="3"/>
    <x v="0"/>
  </r>
  <r>
    <n v="15782159"/>
    <s v="Ndubuagha"/>
    <x v="0"/>
    <x v="1"/>
    <n v="28"/>
    <x v="1"/>
    <x v="2"/>
    <n v="67639.56"/>
    <x v="1"/>
    <x v="2"/>
    <n v="850"/>
    <x v="3"/>
    <x v="0"/>
    <x v="0"/>
    <n v="194245.29"/>
    <x v="1"/>
    <x v="4"/>
    <x v="1"/>
  </r>
  <r>
    <n v="15618703"/>
    <s v="White"/>
    <x v="1"/>
    <x v="0"/>
    <n v="53"/>
    <x v="0"/>
    <x v="5"/>
    <n v="150200.23000000001"/>
    <x v="2"/>
    <x v="0"/>
    <n v="663"/>
    <x v="2"/>
    <x v="1"/>
    <x v="0"/>
    <n v="151317.26999999999"/>
    <x v="0"/>
    <x v="2"/>
    <x v="1"/>
  </r>
  <r>
    <n v="15793317"/>
    <s v="Hale"/>
    <x v="1"/>
    <x v="0"/>
    <n v="22"/>
    <x v="1"/>
    <x v="3"/>
    <n v="141287.15"/>
    <x v="2"/>
    <x v="0"/>
    <n v="547"/>
    <x v="1"/>
    <x v="0"/>
    <x v="1"/>
    <n v="118142.79"/>
    <x v="1"/>
    <x v="0"/>
    <x v="1"/>
  </r>
  <r>
    <n v="15740487"/>
    <s v="Ross"/>
    <x v="0"/>
    <x v="0"/>
    <n v="41"/>
    <x v="0"/>
    <x v="5"/>
    <n v="0"/>
    <x v="0"/>
    <x v="1"/>
    <n v="627"/>
    <x v="0"/>
    <x v="0"/>
    <x v="0"/>
    <n v="138700.75"/>
    <x v="0"/>
    <x v="2"/>
    <x v="1"/>
  </r>
  <r>
    <n v="15722479"/>
    <s v="Ikenna"/>
    <x v="0"/>
    <x v="1"/>
    <n v="37"/>
    <x v="0"/>
    <x v="1"/>
    <n v="0"/>
    <x v="0"/>
    <x v="2"/>
    <n v="707"/>
    <x v="2"/>
    <x v="1"/>
    <x v="0"/>
    <n v="6035.51"/>
    <x v="1"/>
    <x v="3"/>
    <x v="0"/>
  </r>
  <r>
    <n v="15688264"/>
    <s v="Nkemdilim"/>
    <x v="0"/>
    <x v="0"/>
    <n v="43"/>
    <x v="0"/>
    <x v="10"/>
    <n v="0"/>
    <x v="0"/>
    <x v="2"/>
    <n v="629"/>
    <x v="0"/>
    <x v="0"/>
    <x v="0"/>
    <n v="41263.69"/>
    <x v="1"/>
    <x v="3"/>
    <x v="0"/>
  </r>
  <r>
    <n v="15583067"/>
    <s v="McMillan"/>
    <x v="0"/>
    <x v="0"/>
    <n v="36"/>
    <x v="0"/>
    <x v="4"/>
    <n v="97157.96"/>
    <x v="1"/>
    <x v="0"/>
    <n v="687"/>
    <x v="2"/>
    <x v="1"/>
    <x v="0"/>
    <n v="63185.05"/>
    <x v="1"/>
    <x v="1"/>
    <x v="2"/>
  </r>
  <r>
    <n v="15686670"/>
    <s v="Duke"/>
    <x v="0"/>
    <x v="0"/>
    <n v="36"/>
    <x v="0"/>
    <x v="0"/>
    <n v="0"/>
    <x v="0"/>
    <x v="2"/>
    <n v="588"/>
    <x v="1"/>
    <x v="0"/>
    <x v="1"/>
    <n v="92536"/>
    <x v="0"/>
    <x v="0"/>
    <x v="0"/>
  </r>
  <r>
    <n v="15593345"/>
    <s v="Bradbury"/>
    <x v="2"/>
    <x v="0"/>
    <n v="33"/>
    <x v="0"/>
    <x v="5"/>
    <n v="125241.17"/>
    <x v="2"/>
    <x v="2"/>
    <n v="502"/>
    <x v="1"/>
    <x v="0"/>
    <x v="0"/>
    <n v="158736.07"/>
    <x v="1"/>
    <x v="2"/>
    <x v="1"/>
  </r>
  <r>
    <n v="15811690"/>
    <s v="Bayley"/>
    <x v="2"/>
    <x v="1"/>
    <n v="54"/>
    <x v="0"/>
    <x v="0"/>
    <n v="128966.13"/>
    <x v="2"/>
    <x v="0"/>
    <n v="793"/>
    <x v="3"/>
    <x v="1"/>
    <x v="1"/>
    <n v="18633.400000000001"/>
    <x v="0"/>
    <x v="3"/>
    <x v="0"/>
  </r>
  <r>
    <n v="15734008"/>
    <s v="Bartlett"/>
    <x v="2"/>
    <x v="1"/>
    <n v="59"/>
    <x v="0"/>
    <x v="8"/>
    <n v="152581.06"/>
    <x v="2"/>
    <x v="0"/>
    <n v="727"/>
    <x v="2"/>
    <x v="0"/>
    <x v="1"/>
    <n v="71830.100000000006"/>
    <x v="0"/>
    <x v="1"/>
    <x v="2"/>
  </r>
  <r>
    <n v="15771856"/>
    <s v="Cremin"/>
    <x v="1"/>
    <x v="0"/>
    <n v="32"/>
    <x v="0"/>
    <x v="1"/>
    <n v="0"/>
    <x v="0"/>
    <x v="2"/>
    <n v="632"/>
    <x v="0"/>
    <x v="0"/>
    <x v="1"/>
    <n v="19525.650000000001"/>
    <x v="1"/>
    <x v="3"/>
    <x v="0"/>
  </r>
  <r>
    <n v="15762045"/>
    <s v="Gilchrist"/>
    <x v="2"/>
    <x v="0"/>
    <n v="37"/>
    <x v="0"/>
    <x v="8"/>
    <n v="142688.57"/>
    <x v="2"/>
    <x v="2"/>
    <n v="474"/>
    <x v="4"/>
    <x v="0"/>
    <x v="0"/>
    <n v="110953.33"/>
    <x v="1"/>
    <x v="0"/>
    <x v="2"/>
  </r>
  <r>
    <n v="15778142"/>
    <s v="Shih"/>
    <x v="2"/>
    <x v="0"/>
    <n v="31"/>
    <x v="0"/>
    <x v="1"/>
    <n v="130089.56"/>
    <x v="2"/>
    <x v="2"/>
    <n v="850"/>
    <x v="3"/>
    <x v="0"/>
    <x v="0"/>
    <n v="4466.21"/>
    <x v="1"/>
    <x v="3"/>
    <x v="0"/>
  </r>
  <r>
    <n v="15689268"/>
    <s v="Fitzpatrick"/>
    <x v="0"/>
    <x v="1"/>
    <n v="36"/>
    <x v="0"/>
    <x v="9"/>
    <n v="0"/>
    <x v="0"/>
    <x v="0"/>
    <n v="584"/>
    <x v="1"/>
    <x v="0"/>
    <x v="0"/>
    <n v="105818.51"/>
    <x v="1"/>
    <x v="0"/>
    <x v="3"/>
  </r>
  <r>
    <n v="15721507"/>
    <s v="Pagan"/>
    <x v="0"/>
    <x v="0"/>
    <n v="32"/>
    <x v="0"/>
    <x v="1"/>
    <n v="117094.02"/>
    <x v="2"/>
    <x v="0"/>
    <n v="713"/>
    <x v="2"/>
    <x v="1"/>
    <x v="1"/>
    <n v="149558.82999999999"/>
    <x v="0"/>
    <x v="2"/>
    <x v="0"/>
  </r>
  <r>
    <n v="15750476"/>
    <s v="Hendrick"/>
    <x v="1"/>
    <x v="1"/>
    <n v="24"/>
    <x v="1"/>
    <x v="2"/>
    <n v="0"/>
    <x v="0"/>
    <x v="2"/>
    <n v="742"/>
    <x v="2"/>
    <x v="0"/>
    <x v="1"/>
    <n v="4070.28"/>
    <x v="1"/>
    <x v="3"/>
    <x v="1"/>
  </r>
  <r>
    <n v="15810723"/>
    <s v="Sanderson"/>
    <x v="0"/>
    <x v="0"/>
    <n v="39"/>
    <x v="0"/>
    <x v="7"/>
    <n v="0"/>
    <x v="0"/>
    <x v="1"/>
    <n v="607"/>
    <x v="0"/>
    <x v="0"/>
    <x v="1"/>
    <n v="132741.13"/>
    <x v="0"/>
    <x v="2"/>
    <x v="3"/>
  </r>
  <r>
    <n v="15787229"/>
    <s v="Samsonova"/>
    <x v="1"/>
    <x v="0"/>
    <n v="34"/>
    <x v="0"/>
    <x v="0"/>
    <n v="0"/>
    <x v="0"/>
    <x v="2"/>
    <n v="761"/>
    <x v="2"/>
    <x v="0"/>
    <x v="1"/>
    <n v="61251.25"/>
    <x v="1"/>
    <x v="1"/>
    <x v="0"/>
  </r>
  <r>
    <n v="15570508"/>
    <s v="Azubuike"/>
    <x v="0"/>
    <x v="1"/>
    <n v="49"/>
    <x v="0"/>
    <x v="3"/>
    <n v="90218.9"/>
    <x v="1"/>
    <x v="0"/>
    <n v="600"/>
    <x v="0"/>
    <x v="0"/>
    <x v="1"/>
    <n v="91347.76"/>
    <x v="1"/>
    <x v="0"/>
    <x v="1"/>
  </r>
  <r>
    <n v="15617065"/>
    <s v="Pan"/>
    <x v="1"/>
    <x v="1"/>
    <n v="42"/>
    <x v="0"/>
    <x v="4"/>
    <n v="194532.66"/>
    <x v="2"/>
    <x v="0"/>
    <n v="650"/>
    <x v="0"/>
    <x v="0"/>
    <x v="1"/>
    <n v="171045.31"/>
    <x v="0"/>
    <x v="4"/>
    <x v="2"/>
  </r>
  <r>
    <n v="15689786"/>
    <s v="Massie"/>
    <x v="2"/>
    <x v="1"/>
    <n v="56"/>
    <x v="0"/>
    <x v="1"/>
    <n v="169743.83"/>
    <x v="2"/>
    <x v="0"/>
    <n v="850"/>
    <x v="3"/>
    <x v="1"/>
    <x v="1"/>
    <n v="155850.4"/>
    <x v="0"/>
    <x v="2"/>
    <x v="0"/>
  </r>
  <r>
    <n v="15648876"/>
    <s v="Sandover"/>
    <x v="0"/>
    <x v="0"/>
    <n v="34"/>
    <x v="0"/>
    <x v="8"/>
    <n v="0"/>
    <x v="0"/>
    <x v="0"/>
    <n v="501"/>
    <x v="1"/>
    <x v="0"/>
    <x v="1"/>
    <n v="27380.99"/>
    <x v="1"/>
    <x v="3"/>
    <x v="2"/>
  </r>
  <r>
    <n v="15802106"/>
    <s v="Craig"/>
    <x v="0"/>
    <x v="1"/>
    <n v="34"/>
    <x v="0"/>
    <x v="2"/>
    <n v="155973.88"/>
    <x v="2"/>
    <x v="0"/>
    <n v="418"/>
    <x v="4"/>
    <x v="0"/>
    <x v="1"/>
    <n v="154208.95999999999"/>
    <x v="1"/>
    <x v="2"/>
    <x v="1"/>
  </r>
  <r>
    <n v="15773869"/>
    <s v="Onwudiwe"/>
    <x v="1"/>
    <x v="1"/>
    <n v="59"/>
    <x v="0"/>
    <x v="4"/>
    <n v="129321.44"/>
    <x v="2"/>
    <x v="0"/>
    <n v="797"/>
    <x v="3"/>
    <x v="0"/>
    <x v="0"/>
    <n v="93624.55"/>
    <x v="1"/>
    <x v="0"/>
    <x v="2"/>
  </r>
  <r>
    <n v="15711635"/>
    <s v="Chu"/>
    <x v="2"/>
    <x v="0"/>
    <n v="42"/>
    <x v="0"/>
    <x v="5"/>
    <n v="138650.49"/>
    <x v="2"/>
    <x v="2"/>
    <n v="788"/>
    <x v="3"/>
    <x v="0"/>
    <x v="1"/>
    <n v="64746.07"/>
    <x v="1"/>
    <x v="1"/>
    <x v="1"/>
  </r>
  <r>
    <n v="15795527"/>
    <s v="Zetticci"/>
    <x v="1"/>
    <x v="1"/>
    <n v="43"/>
    <x v="0"/>
    <x v="0"/>
    <n v="136487.85999999999"/>
    <x v="2"/>
    <x v="2"/>
    <n v="699"/>
    <x v="2"/>
    <x v="0"/>
    <x v="1"/>
    <n v="82815.929999999993"/>
    <x v="1"/>
    <x v="1"/>
    <x v="0"/>
  </r>
  <r>
    <n v="15759133"/>
    <s v="Vaguine"/>
    <x v="0"/>
    <x v="1"/>
    <n v="18"/>
    <x v="1"/>
    <x v="5"/>
    <n v="0"/>
    <x v="0"/>
    <x v="2"/>
    <n v="616"/>
    <x v="0"/>
    <x v="0"/>
    <x v="0"/>
    <n v="27308.58"/>
    <x v="1"/>
    <x v="3"/>
    <x v="1"/>
  </r>
  <r>
    <n v="15679394"/>
    <s v="Owen"/>
    <x v="0"/>
    <x v="0"/>
    <n v="41"/>
    <x v="0"/>
    <x v="4"/>
    <n v="38617.199999999997"/>
    <x v="1"/>
    <x v="0"/>
    <n v="651"/>
    <x v="0"/>
    <x v="0"/>
    <x v="0"/>
    <n v="104876.8"/>
    <x v="1"/>
    <x v="0"/>
    <x v="2"/>
  </r>
  <r>
    <n v="15801072"/>
    <s v="Hurst"/>
    <x v="0"/>
    <x v="0"/>
    <n v="28"/>
    <x v="1"/>
    <x v="3"/>
    <n v="0"/>
    <x v="0"/>
    <x v="2"/>
    <n v="654"/>
    <x v="0"/>
    <x v="0"/>
    <x v="1"/>
    <n v="151316.37"/>
    <x v="1"/>
    <x v="2"/>
    <x v="1"/>
  </r>
  <r>
    <n v="15646082"/>
    <s v="Harding"/>
    <x v="0"/>
    <x v="0"/>
    <n v="34"/>
    <x v="0"/>
    <x v="2"/>
    <n v="82909.14"/>
    <x v="1"/>
    <x v="0"/>
    <n v="676"/>
    <x v="2"/>
    <x v="0"/>
    <x v="1"/>
    <n v="91817.38"/>
    <x v="0"/>
    <x v="0"/>
    <x v="1"/>
  </r>
  <r>
    <n v="15796111"/>
    <s v="Smith"/>
    <x v="2"/>
    <x v="0"/>
    <n v="54"/>
    <x v="0"/>
    <x v="2"/>
    <n v="145151.4"/>
    <x v="2"/>
    <x v="0"/>
    <n v="708"/>
    <x v="2"/>
    <x v="1"/>
    <x v="0"/>
    <n v="125311.17"/>
    <x v="0"/>
    <x v="0"/>
    <x v="1"/>
  </r>
  <r>
    <n v="15670646"/>
    <s v="Moore"/>
    <x v="1"/>
    <x v="0"/>
    <n v="42"/>
    <x v="0"/>
    <x v="10"/>
    <n v="147187.84"/>
    <x v="2"/>
    <x v="0"/>
    <n v="499"/>
    <x v="4"/>
    <x v="0"/>
    <x v="0"/>
    <n v="14868.94"/>
    <x v="0"/>
    <x v="3"/>
    <x v="0"/>
  </r>
  <r>
    <n v="15578722"/>
    <s v="Bradley"/>
    <x v="0"/>
    <x v="1"/>
    <n v="39"/>
    <x v="0"/>
    <x v="4"/>
    <n v="0"/>
    <x v="0"/>
    <x v="2"/>
    <n v="689"/>
    <x v="2"/>
    <x v="0"/>
    <x v="1"/>
    <n v="196112.45"/>
    <x v="1"/>
    <x v="4"/>
    <x v="2"/>
  </r>
  <r>
    <n v="15815095"/>
    <s v="Burfitt"/>
    <x v="1"/>
    <x v="1"/>
    <n v="54"/>
    <x v="0"/>
    <x v="3"/>
    <n v="108185.81"/>
    <x v="2"/>
    <x v="2"/>
    <n v="850"/>
    <x v="3"/>
    <x v="1"/>
    <x v="1"/>
    <n v="24093.4"/>
    <x v="0"/>
    <x v="3"/>
    <x v="1"/>
  </r>
  <r>
    <n v="15730360"/>
    <s v="Mackenzie"/>
    <x v="0"/>
    <x v="1"/>
    <n v="30"/>
    <x v="0"/>
    <x v="4"/>
    <n v="0"/>
    <x v="0"/>
    <x v="2"/>
    <n v="502"/>
    <x v="1"/>
    <x v="0"/>
    <x v="0"/>
    <n v="66263.87"/>
    <x v="1"/>
    <x v="1"/>
    <x v="2"/>
  </r>
  <r>
    <n v="15763194"/>
    <s v="Milanesi"/>
    <x v="0"/>
    <x v="1"/>
    <n v="34"/>
    <x v="0"/>
    <x v="3"/>
    <n v="0"/>
    <x v="0"/>
    <x v="2"/>
    <n v="643"/>
    <x v="0"/>
    <x v="1"/>
    <x v="0"/>
    <n v="100304.13"/>
    <x v="1"/>
    <x v="0"/>
    <x v="1"/>
  </r>
  <r>
    <n v="15720725"/>
    <s v="Shubin"/>
    <x v="0"/>
    <x v="1"/>
    <n v="28"/>
    <x v="1"/>
    <x v="0"/>
    <n v="0"/>
    <x v="0"/>
    <x v="2"/>
    <n v="762"/>
    <x v="2"/>
    <x v="0"/>
    <x v="1"/>
    <n v="167909.52"/>
    <x v="1"/>
    <x v="2"/>
    <x v="0"/>
  </r>
  <r>
    <n v="15567834"/>
    <s v="Nieves"/>
    <x v="0"/>
    <x v="1"/>
    <n v="49"/>
    <x v="0"/>
    <x v="8"/>
    <n v="105918.1"/>
    <x v="2"/>
    <x v="0"/>
    <n v="719"/>
    <x v="2"/>
    <x v="0"/>
    <x v="0"/>
    <n v="16246.59"/>
    <x v="1"/>
    <x v="3"/>
    <x v="2"/>
  </r>
  <r>
    <n v="15720644"/>
    <s v="Martin"/>
    <x v="0"/>
    <x v="1"/>
    <n v="27"/>
    <x v="1"/>
    <x v="5"/>
    <n v="0"/>
    <x v="0"/>
    <x v="2"/>
    <n v="789"/>
    <x v="3"/>
    <x v="0"/>
    <x v="1"/>
    <n v="103603.65"/>
    <x v="1"/>
    <x v="0"/>
    <x v="1"/>
  </r>
  <r>
    <n v="15811742"/>
    <s v="Jen"/>
    <x v="1"/>
    <x v="1"/>
    <n v="42"/>
    <x v="0"/>
    <x v="3"/>
    <n v="0"/>
    <x v="0"/>
    <x v="2"/>
    <n v="553"/>
    <x v="1"/>
    <x v="0"/>
    <x v="1"/>
    <n v="7680.23"/>
    <x v="1"/>
    <x v="3"/>
    <x v="1"/>
  </r>
  <r>
    <n v="15813363"/>
    <s v="Woods"/>
    <x v="1"/>
    <x v="1"/>
    <n v="25"/>
    <x v="1"/>
    <x v="0"/>
    <n v="0"/>
    <x v="0"/>
    <x v="2"/>
    <n v="448"/>
    <x v="4"/>
    <x v="1"/>
    <x v="1"/>
    <n v="95215.73"/>
    <x v="1"/>
    <x v="0"/>
    <x v="0"/>
  </r>
  <r>
    <n v="15717629"/>
    <s v="Docherty"/>
    <x v="2"/>
    <x v="1"/>
    <n v="42"/>
    <x v="0"/>
    <x v="5"/>
    <n v="59972.26"/>
    <x v="1"/>
    <x v="2"/>
    <n v="632"/>
    <x v="0"/>
    <x v="1"/>
    <x v="0"/>
    <n v="148172.94"/>
    <x v="1"/>
    <x v="2"/>
    <x v="1"/>
  </r>
  <r>
    <n v="15713160"/>
    <s v="Lin"/>
    <x v="1"/>
    <x v="1"/>
    <n v="25"/>
    <x v="1"/>
    <x v="3"/>
    <n v="157228.60999999999"/>
    <x v="2"/>
    <x v="2"/>
    <n v="669"/>
    <x v="2"/>
    <x v="0"/>
    <x v="1"/>
    <n v="124382.9"/>
    <x v="1"/>
    <x v="0"/>
    <x v="1"/>
  </r>
  <r>
    <n v="15568878"/>
    <s v="Cheng"/>
    <x v="1"/>
    <x v="1"/>
    <n v="34"/>
    <x v="0"/>
    <x v="8"/>
    <n v="0"/>
    <x v="0"/>
    <x v="2"/>
    <n v="654"/>
    <x v="0"/>
    <x v="0"/>
    <x v="1"/>
    <n v="159311.46"/>
    <x v="1"/>
    <x v="2"/>
    <x v="2"/>
  </r>
  <r>
    <n v="15809800"/>
    <s v="Korovina"/>
    <x v="0"/>
    <x v="0"/>
    <n v="38"/>
    <x v="0"/>
    <x v="4"/>
    <n v="0"/>
    <x v="0"/>
    <x v="2"/>
    <n v="726"/>
    <x v="2"/>
    <x v="1"/>
    <x v="1"/>
    <n v="6787.48"/>
    <x v="1"/>
    <x v="3"/>
    <x v="2"/>
  </r>
  <r>
    <n v="15736420"/>
    <s v="Macdonald"/>
    <x v="0"/>
    <x v="1"/>
    <n v="21"/>
    <x v="1"/>
    <x v="4"/>
    <n v="210433.08"/>
    <x v="2"/>
    <x v="2"/>
    <n v="596"/>
    <x v="1"/>
    <x v="1"/>
    <x v="0"/>
    <n v="197297.77"/>
    <x v="0"/>
    <x v="4"/>
    <x v="2"/>
  </r>
  <r>
    <n v="15757933"/>
    <s v="Hardy"/>
    <x v="2"/>
    <x v="0"/>
    <n v="30"/>
    <x v="0"/>
    <x v="1"/>
    <n v="102452.71"/>
    <x v="2"/>
    <x v="0"/>
    <n v="733"/>
    <x v="2"/>
    <x v="0"/>
    <x v="1"/>
    <n v="21556.95"/>
    <x v="1"/>
    <x v="3"/>
    <x v="0"/>
  </r>
  <r>
    <n v="15623072"/>
    <s v="Shaw"/>
    <x v="1"/>
    <x v="0"/>
    <n v="35"/>
    <x v="0"/>
    <x v="8"/>
    <n v="0"/>
    <x v="0"/>
    <x v="2"/>
    <n v="529"/>
    <x v="1"/>
    <x v="0"/>
    <x v="1"/>
    <n v="56518"/>
    <x v="1"/>
    <x v="1"/>
    <x v="2"/>
  </r>
  <r>
    <n v="15683993"/>
    <s v="Knight"/>
    <x v="0"/>
    <x v="0"/>
    <n v="37"/>
    <x v="0"/>
    <x v="2"/>
    <n v="142987.46"/>
    <x v="2"/>
    <x v="2"/>
    <n v="493"/>
    <x v="4"/>
    <x v="0"/>
    <x v="1"/>
    <n v="158840.99"/>
    <x v="1"/>
    <x v="2"/>
    <x v="1"/>
  </r>
  <r>
    <n v="15570947"/>
    <s v="Bruny"/>
    <x v="1"/>
    <x v="0"/>
    <n v="29"/>
    <x v="1"/>
    <x v="3"/>
    <n v="143330.56"/>
    <x v="2"/>
    <x v="2"/>
    <n v="615"/>
    <x v="0"/>
    <x v="0"/>
    <x v="0"/>
    <n v="126396.01"/>
    <x v="1"/>
    <x v="0"/>
    <x v="1"/>
  </r>
  <r>
    <n v="15797767"/>
    <s v="Ikedinachukwu"/>
    <x v="0"/>
    <x v="0"/>
    <n v="49"/>
    <x v="0"/>
    <x v="5"/>
    <n v="0"/>
    <x v="0"/>
    <x v="0"/>
    <n v="600"/>
    <x v="0"/>
    <x v="1"/>
    <x v="0"/>
    <n v="148087.88"/>
    <x v="0"/>
    <x v="2"/>
    <x v="1"/>
  </r>
  <r>
    <n v="15731989"/>
    <s v="Moran"/>
    <x v="0"/>
    <x v="1"/>
    <n v="36"/>
    <x v="0"/>
    <x v="4"/>
    <n v="120165.4"/>
    <x v="2"/>
    <x v="2"/>
    <n v="666"/>
    <x v="2"/>
    <x v="0"/>
    <x v="1"/>
    <n v="33701.5"/>
    <x v="1"/>
    <x v="3"/>
    <x v="2"/>
  </r>
  <r>
    <n v="15591035"/>
    <s v="Macleod"/>
    <x v="1"/>
    <x v="1"/>
    <n v="54"/>
    <x v="0"/>
    <x v="5"/>
    <n v="0"/>
    <x v="0"/>
    <x v="0"/>
    <n v="644"/>
    <x v="0"/>
    <x v="1"/>
    <x v="0"/>
    <n v="84622.37"/>
    <x v="1"/>
    <x v="1"/>
    <x v="1"/>
  </r>
  <r>
    <n v="15586479"/>
    <s v="Yin"/>
    <x v="0"/>
    <x v="0"/>
    <n v="36"/>
    <x v="0"/>
    <x v="4"/>
    <n v="0"/>
    <x v="0"/>
    <x v="0"/>
    <n v="692"/>
    <x v="2"/>
    <x v="0"/>
    <x v="1"/>
    <n v="185580.89"/>
    <x v="0"/>
    <x v="4"/>
    <x v="2"/>
  </r>
  <r>
    <n v="15605872"/>
    <s v="Felix"/>
    <x v="0"/>
    <x v="1"/>
    <n v="73"/>
    <x v="2"/>
    <x v="5"/>
    <n v="66573.17"/>
    <x v="1"/>
    <x v="0"/>
    <n v="707"/>
    <x v="2"/>
    <x v="0"/>
    <x v="0"/>
    <n v="62768.800000000003"/>
    <x v="1"/>
    <x v="1"/>
    <x v="1"/>
  </r>
  <r>
    <n v="15666012"/>
    <s v="Rippey"/>
    <x v="0"/>
    <x v="1"/>
    <n v="40"/>
    <x v="0"/>
    <x v="4"/>
    <n v="102833.46"/>
    <x v="2"/>
    <x v="2"/>
    <n v="603"/>
    <x v="0"/>
    <x v="0"/>
    <x v="0"/>
    <n v="38829.11"/>
    <x v="1"/>
    <x v="3"/>
    <x v="2"/>
  </r>
  <r>
    <n v="15641733"/>
    <s v="Mishina"/>
    <x v="0"/>
    <x v="0"/>
    <n v="34"/>
    <x v="0"/>
    <x v="8"/>
    <n v="164757.56"/>
    <x v="2"/>
    <x v="0"/>
    <n v="671"/>
    <x v="2"/>
    <x v="0"/>
    <x v="1"/>
    <n v="110748.88"/>
    <x v="1"/>
    <x v="0"/>
    <x v="2"/>
  </r>
  <r>
    <n v="15593178"/>
    <s v="Graham"/>
    <x v="1"/>
    <x v="0"/>
    <n v="36"/>
    <x v="0"/>
    <x v="7"/>
    <n v="153610.60999999999"/>
    <x v="2"/>
    <x v="0"/>
    <n v="568"/>
    <x v="1"/>
    <x v="0"/>
    <x v="0"/>
    <n v="54083.8"/>
    <x v="0"/>
    <x v="1"/>
    <x v="3"/>
  </r>
  <r>
    <n v="15649183"/>
    <s v="Johnston"/>
    <x v="1"/>
    <x v="0"/>
    <n v="35"/>
    <x v="0"/>
    <x v="2"/>
    <n v="0"/>
    <x v="0"/>
    <x v="1"/>
    <n v="598"/>
    <x v="1"/>
    <x v="1"/>
    <x v="0"/>
    <n v="88658.73"/>
    <x v="1"/>
    <x v="1"/>
    <x v="1"/>
  </r>
  <r>
    <n v="15736399"/>
    <s v="Korovin"/>
    <x v="1"/>
    <x v="1"/>
    <n v="42"/>
    <x v="0"/>
    <x v="7"/>
    <n v="0"/>
    <x v="0"/>
    <x v="2"/>
    <n v="606"/>
    <x v="0"/>
    <x v="0"/>
    <x v="1"/>
    <n v="177938.52"/>
    <x v="1"/>
    <x v="4"/>
    <x v="3"/>
  </r>
  <r>
    <n v="15751137"/>
    <s v="Lei"/>
    <x v="2"/>
    <x v="0"/>
    <n v="36"/>
    <x v="0"/>
    <x v="6"/>
    <n v="169025.83"/>
    <x v="2"/>
    <x v="0"/>
    <n v="850"/>
    <x v="3"/>
    <x v="0"/>
    <x v="1"/>
    <n v="174235.06"/>
    <x v="1"/>
    <x v="4"/>
    <x v="2"/>
  </r>
  <r>
    <n v="15757188"/>
    <s v="Chimaijem"/>
    <x v="1"/>
    <x v="0"/>
    <n v="26"/>
    <x v="1"/>
    <x v="4"/>
    <n v="153455.72"/>
    <x v="2"/>
    <x v="2"/>
    <n v="644"/>
    <x v="0"/>
    <x v="0"/>
    <x v="0"/>
    <n v="82696.84"/>
    <x v="1"/>
    <x v="1"/>
    <x v="2"/>
  </r>
  <r>
    <n v="15726167"/>
    <s v="Scott"/>
    <x v="0"/>
    <x v="1"/>
    <n v="37"/>
    <x v="0"/>
    <x v="4"/>
    <n v="0"/>
    <x v="0"/>
    <x v="2"/>
    <n v="655"/>
    <x v="0"/>
    <x v="0"/>
    <x v="0"/>
    <n v="142415.97"/>
    <x v="1"/>
    <x v="2"/>
    <x v="2"/>
  </r>
  <r>
    <n v="15624850"/>
    <s v="Grant"/>
    <x v="0"/>
    <x v="1"/>
    <n v="30"/>
    <x v="0"/>
    <x v="7"/>
    <n v="153972.89000000001"/>
    <x v="2"/>
    <x v="2"/>
    <n v="850"/>
    <x v="3"/>
    <x v="0"/>
    <x v="1"/>
    <n v="62811.03"/>
    <x v="1"/>
    <x v="1"/>
    <x v="3"/>
  </r>
  <r>
    <n v="15717700"/>
    <s v="McIntyre"/>
    <x v="1"/>
    <x v="1"/>
    <n v="34"/>
    <x v="0"/>
    <x v="9"/>
    <n v="114609.55"/>
    <x v="2"/>
    <x v="2"/>
    <n v="683"/>
    <x v="2"/>
    <x v="1"/>
    <x v="0"/>
    <n v="25339.29"/>
    <x v="1"/>
    <x v="3"/>
    <x v="3"/>
  </r>
  <r>
    <n v="15716347"/>
    <s v="Griffin"/>
    <x v="2"/>
    <x v="1"/>
    <n v="37"/>
    <x v="0"/>
    <x v="3"/>
    <n v="143625.82999999999"/>
    <x v="2"/>
    <x v="2"/>
    <n v="663"/>
    <x v="2"/>
    <x v="1"/>
    <x v="0"/>
    <n v="176487.05"/>
    <x v="1"/>
    <x v="4"/>
    <x v="1"/>
  </r>
  <r>
    <n v="15696287"/>
    <s v="Converse"/>
    <x v="2"/>
    <x v="0"/>
    <n v="38"/>
    <x v="0"/>
    <x v="1"/>
    <n v="116520.28"/>
    <x v="2"/>
    <x v="0"/>
    <n v="682"/>
    <x v="2"/>
    <x v="0"/>
    <x v="0"/>
    <n v="49833.5"/>
    <x v="0"/>
    <x v="3"/>
    <x v="0"/>
  </r>
  <r>
    <n v="15638871"/>
    <s v="Ch'ang"/>
    <x v="0"/>
    <x v="1"/>
    <n v="77"/>
    <x v="2"/>
    <x v="5"/>
    <n v="80926.02"/>
    <x v="1"/>
    <x v="2"/>
    <n v="639"/>
    <x v="0"/>
    <x v="0"/>
    <x v="0"/>
    <n v="55829.25"/>
    <x v="1"/>
    <x v="1"/>
    <x v="1"/>
  </r>
  <r>
    <n v="15765093"/>
    <s v="Coates"/>
    <x v="0"/>
    <x v="1"/>
    <n v="23"/>
    <x v="1"/>
    <x v="5"/>
    <n v="166594.78"/>
    <x v="2"/>
    <x v="0"/>
    <n v="704"/>
    <x v="2"/>
    <x v="0"/>
    <x v="0"/>
    <n v="155823.20000000001"/>
    <x v="1"/>
    <x v="2"/>
    <x v="1"/>
  </r>
  <r>
    <n v="15592999"/>
    <s v="Reid"/>
    <x v="0"/>
    <x v="0"/>
    <n v="40"/>
    <x v="0"/>
    <x v="10"/>
    <n v="115465.98"/>
    <x v="2"/>
    <x v="0"/>
    <n v="691"/>
    <x v="2"/>
    <x v="0"/>
    <x v="0"/>
    <n v="60622.61"/>
    <x v="1"/>
    <x v="1"/>
    <x v="0"/>
  </r>
  <r>
    <n v="15641715"/>
    <s v="Ts'ui"/>
    <x v="0"/>
    <x v="1"/>
    <n v="34"/>
    <x v="0"/>
    <x v="2"/>
    <n v="0"/>
    <x v="0"/>
    <x v="2"/>
    <n v="599"/>
    <x v="1"/>
    <x v="0"/>
    <x v="0"/>
    <n v="174196.68"/>
    <x v="1"/>
    <x v="4"/>
    <x v="1"/>
  </r>
  <r>
    <n v="15607746"/>
    <s v="Belstead"/>
    <x v="0"/>
    <x v="0"/>
    <n v="36"/>
    <x v="0"/>
    <x v="1"/>
    <n v="0"/>
    <x v="0"/>
    <x v="0"/>
    <n v="573"/>
    <x v="1"/>
    <x v="0"/>
    <x v="0"/>
    <n v="56905.38"/>
    <x v="1"/>
    <x v="1"/>
    <x v="0"/>
  </r>
  <r>
    <n v="15625311"/>
    <s v="Dickinson"/>
    <x v="2"/>
    <x v="0"/>
    <n v="41"/>
    <x v="0"/>
    <x v="3"/>
    <n v="92618.62"/>
    <x v="1"/>
    <x v="0"/>
    <n v="589"/>
    <x v="1"/>
    <x v="0"/>
    <x v="0"/>
    <n v="101178.85"/>
    <x v="1"/>
    <x v="0"/>
    <x v="1"/>
  </r>
  <r>
    <n v="15573077"/>
    <s v="Nwora"/>
    <x v="2"/>
    <x v="0"/>
    <n v="25"/>
    <x v="1"/>
    <x v="2"/>
    <n v="141825.88"/>
    <x v="2"/>
    <x v="0"/>
    <n v="620"/>
    <x v="0"/>
    <x v="0"/>
    <x v="0"/>
    <n v="73857.94"/>
    <x v="0"/>
    <x v="1"/>
    <x v="1"/>
  </r>
  <r>
    <n v="15735106"/>
    <s v="Bishop"/>
    <x v="1"/>
    <x v="1"/>
    <n v="28"/>
    <x v="1"/>
    <x v="5"/>
    <n v="149594.01999999999"/>
    <x v="2"/>
    <x v="2"/>
    <n v="647"/>
    <x v="0"/>
    <x v="0"/>
    <x v="1"/>
    <n v="102325.19"/>
    <x v="1"/>
    <x v="0"/>
    <x v="1"/>
  </r>
  <r>
    <n v="15672912"/>
    <s v="Loggia"/>
    <x v="1"/>
    <x v="0"/>
    <n v="39"/>
    <x v="0"/>
    <x v="3"/>
    <n v="130051.66"/>
    <x v="2"/>
    <x v="2"/>
    <n v="737"/>
    <x v="2"/>
    <x v="1"/>
    <x v="1"/>
    <n v="55356.39"/>
    <x v="0"/>
    <x v="1"/>
    <x v="1"/>
  </r>
  <r>
    <n v="15589881"/>
    <s v="Rowe"/>
    <x v="0"/>
    <x v="0"/>
    <n v="41"/>
    <x v="0"/>
    <x v="3"/>
    <n v="0"/>
    <x v="0"/>
    <x v="2"/>
    <n v="634"/>
    <x v="0"/>
    <x v="0"/>
    <x v="0"/>
    <n v="131284.93"/>
    <x v="1"/>
    <x v="2"/>
    <x v="1"/>
  </r>
  <r>
    <n v="15660144"/>
    <s v="Balashov"/>
    <x v="0"/>
    <x v="1"/>
    <n v="38"/>
    <x v="0"/>
    <x v="4"/>
    <n v="0"/>
    <x v="0"/>
    <x v="2"/>
    <n v="660"/>
    <x v="2"/>
    <x v="1"/>
    <x v="1"/>
    <n v="88080.43"/>
    <x v="1"/>
    <x v="1"/>
    <x v="2"/>
  </r>
  <r>
    <n v="15664083"/>
    <s v="Ulyanova"/>
    <x v="2"/>
    <x v="0"/>
    <n v="37"/>
    <x v="0"/>
    <x v="0"/>
    <n v="158468.76"/>
    <x v="2"/>
    <x v="0"/>
    <n v="666"/>
    <x v="2"/>
    <x v="1"/>
    <x v="0"/>
    <n v="93266.01"/>
    <x v="1"/>
    <x v="0"/>
    <x v="0"/>
  </r>
  <r>
    <n v="15690898"/>
    <s v="Bogolyubova"/>
    <x v="0"/>
    <x v="1"/>
    <n v="44"/>
    <x v="0"/>
    <x v="2"/>
    <n v="161889.79"/>
    <x v="2"/>
    <x v="0"/>
    <n v="696"/>
    <x v="2"/>
    <x v="1"/>
    <x v="1"/>
    <n v="75562.47"/>
    <x v="1"/>
    <x v="1"/>
    <x v="1"/>
  </r>
  <r>
    <n v="15808023"/>
    <s v="Remington"/>
    <x v="0"/>
    <x v="0"/>
    <n v="29"/>
    <x v="1"/>
    <x v="9"/>
    <n v="133681.78"/>
    <x v="2"/>
    <x v="0"/>
    <n v="836"/>
    <x v="3"/>
    <x v="0"/>
    <x v="0"/>
    <n v="153747.73000000001"/>
    <x v="1"/>
    <x v="2"/>
    <x v="3"/>
  </r>
  <r>
    <n v="15676909"/>
    <s v="Mishin"/>
    <x v="1"/>
    <x v="0"/>
    <n v="34"/>
    <x v="0"/>
    <x v="8"/>
    <n v="0"/>
    <x v="0"/>
    <x v="2"/>
    <n v="667"/>
    <x v="2"/>
    <x v="0"/>
    <x v="1"/>
    <n v="163830.64000000001"/>
    <x v="1"/>
    <x v="2"/>
    <x v="2"/>
  </r>
  <r>
    <n v="15764922"/>
    <s v="Tu"/>
    <x v="1"/>
    <x v="1"/>
    <n v="20"/>
    <x v="1"/>
    <x v="6"/>
    <n v="187294.46"/>
    <x v="2"/>
    <x v="0"/>
    <n v="596"/>
    <x v="1"/>
    <x v="0"/>
    <x v="1"/>
    <n v="103456.47"/>
    <x v="1"/>
    <x v="0"/>
    <x v="2"/>
  </r>
  <r>
    <n v="15766734"/>
    <s v="Castiglione"/>
    <x v="0"/>
    <x v="1"/>
    <n v="31"/>
    <x v="0"/>
    <x v="8"/>
    <n v="0"/>
    <x v="0"/>
    <x v="0"/>
    <n v="430"/>
    <x v="4"/>
    <x v="0"/>
    <x v="1"/>
    <n v="95655.16"/>
    <x v="1"/>
    <x v="0"/>
    <x v="2"/>
  </r>
  <r>
    <n v="15795079"/>
    <s v="Nnaife"/>
    <x v="1"/>
    <x v="1"/>
    <n v="67"/>
    <x v="2"/>
    <x v="5"/>
    <n v="0"/>
    <x v="0"/>
    <x v="2"/>
    <n v="596"/>
    <x v="1"/>
    <x v="0"/>
    <x v="0"/>
    <n v="138350.74"/>
    <x v="1"/>
    <x v="2"/>
    <x v="1"/>
  </r>
  <r>
    <n v="15757434"/>
    <s v="Yang"/>
    <x v="0"/>
    <x v="1"/>
    <n v="28"/>
    <x v="1"/>
    <x v="3"/>
    <n v="119706.22"/>
    <x v="2"/>
    <x v="0"/>
    <n v="599"/>
    <x v="1"/>
    <x v="1"/>
    <x v="1"/>
    <n v="31190.42"/>
    <x v="1"/>
    <x v="3"/>
    <x v="1"/>
  </r>
  <r>
    <n v="15673747"/>
    <s v="Ayers"/>
    <x v="0"/>
    <x v="0"/>
    <n v="22"/>
    <x v="1"/>
    <x v="2"/>
    <n v="0"/>
    <x v="0"/>
    <x v="0"/>
    <n v="519"/>
    <x v="1"/>
    <x v="1"/>
    <x v="0"/>
    <n v="167553.06"/>
    <x v="1"/>
    <x v="2"/>
    <x v="1"/>
  </r>
  <r>
    <n v="15808386"/>
    <s v="Cocci"/>
    <x v="2"/>
    <x v="0"/>
    <n v="45"/>
    <x v="0"/>
    <x v="3"/>
    <n v="138523.20000000001"/>
    <x v="2"/>
    <x v="0"/>
    <n v="721"/>
    <x v="2"/>
    <x v="1"/>
    <x v="1"/>
    <n v="59604.45"/>
    <x v="0"/>
    <x v="1"/>
    <x v="1"/>
  </r>
  <r>
    <n v="15603565"/>
    <s v="Mackenzie"/>
    <x v="1"/>
    <x v="0"/>
    <n v="56"/>
    <x v="0"/>
    <x v="8"/>
    <n v="90778.76"/>
    <x v="1"/>
    <x v="2"/>
    <n v="603"/>
    <x v="0"/>
    <x v="0"/>
    <x v="1"/>
    <n v="162223.67000000001"/>
    <x v="0"/>
    <x v="2"/>
    <x v="2"/>
  </r>
  <r>
    <n v="15744044"/>
    <s v="Fiorentini"/>
    <x v="2"/>
    <x v="1"/>
    <n v="47"/>
    <x v="0"/>
    <x v="4"/>
    <n v="99353.42"/>
    <x v="1"/>
    <x v="0"/>
    <n v="572"/>
    <x v="1"/>
    <x v="0"/>
    <x v="1"/>
    <n v="196549.85"/>
    <x v="0"/>
    <x v="4"/>
    <x v="2"/>
  </r>
  <r>
    <n v="15577771"/>
    <s v="Akabueze"/>
    <x v="2"/>
    <x v="0"/>
    <n v="40"/>
    <x v="0"/>
    <x v="1"/>
    <n v="111524.49"/>
    <x v="2"/>
    <x v="0"/>
    <n v="453"/>
    <x v="4"/>
    <x v="0"/>
    <x v="0"/>
    <n v="120373.84"/>
    <x v="0"/>
    <x v="0"/>
    <x v="0"/>
  </r>
  <r>
    <n v="15769548"/>
    <s v="Hyde"/>
    <x v="0"/>
    <x v="0"/>
    <n v="37"/>
    <x v="0"/>
    <x v="3"/>
    <n v="128645.67"/>
    <x v="2"/>
    <x v="0"/>
    <n v="668"/>
    <x v="2"/>
    <x v="0"/>
    <x v="1"/>
    <n v="92149.64"/>
    <x v="1"/>
    <x v="0"/>
    <x v="1"/>
  </r>
  <r>
    <n v="15802071"/>
    <s v="Levi"/>
    <x v="2"/>
    <x v="1"/>
    <n v="35"/>
    <x v="0"/>
    <x v="1"/>
    <n v="117458.51"/>
    <x v="2"/>
    <x v="0"/>
    <n v="762"/>
    <x v="2"/>
    <x v="1"/>
    <x v="0"/>
    <n v="178361.48"/>
    <x v="0"/>
    <x v="4"/>
    <x v="0"/>
  </r>
  <r>
    <n v="15677395"/>
    <s v="Nwabugwu"/>
    <x v="0"/>
    <x v="0"/>
    <n v="39"/>
    <x v="0"/>
    <x v="9"/>
    <n v="129189.15"/>
    <x v="2"/>
    <x v="2"/>
    <n v="633"/>
    <x v="0"/>
    <x v="1"/>
    <x v="1"/>
    <n v="170998.83"/>
    <x v="1"/>
    <x v="4"/>
    <x v="3"/>
  </r>
  <r>
    <n v="15632010"/>
    <s v="Chia"/>
    <x v="1"/>
    <x v="1"/>
    <n v="33"/>
    <x v="0"/>
    <x v="3"/>
    <n v="121260.19"/>
    <x v="2"/>
    <x v="2"/>
    <n v="647"/>
    <x v="0"/>
    <x v="0"/>
    <x v="1"/>
    <n v="77216.479999999996"/>
    <x v="1"/>
    <x v="1"/>
    <x v="1"/>
  </r>
  <r>
    <n v="15779492"/>
    <s v="Trevisano"/>
    <x v="1"/>
    <x v="1"/>
    <n v="56"/>
    <x v="0"/>
    <x v="5"/>
    <n v="94231.13"/>
    <x v="1"/>
    <x v="0"/>
    <n v="796"/>
    <x v="3"/>
    <x v="1"/>
    <x v="1"/>
    <n v="121164.6"/>
    <x v="0"/>
    <x v="0"/>
    <x v="1"/>
  </r>
  <r>
    <n v="15694677"/>
    <s v="Bennetts"/>
    <x v="0"/>
    <x v="1"/>
    <n v="39"/>
    <x v="0"/>
    <x v="1"/>
    <n v="0"/>
    <x v="0"/>
    <x v="2"/>
    <n v="733"/>
    <x v="2"/>
    <x v="0"/>
    <x v="0"/>
    <n v="141841.31"/>
    <x v="1"/>
    <x v="2"/>
    <x v="0"/>
  </r>
  <r>
    <n v="15704315"/>
    <s v="Teng"/>
    <x v="0"/>
    <x v="1"/>
    <n v="34"/>
    <x v="0"/>
    <x v="2"/>
    <n v="163757.06"/>
    <x v="2"/>
    <x v="0"/>
    <n v="556"/>
    <x v="1"/>
    <x v="0"/>
    <x v="0"/>
    <n v="104000.06"/>
    <x v="1"/>
    <x v="0"/>
    <x v="1"/>
  </r>
  <r>
    <n v="15742009"/>
    <s v="Hsueh"/>
    <x v="1"/>
    <x v="1"/>
    <n v="58"/>
    <x v="0"/>
    <x v="4"/>
    <n v="0"/>
    <x v="0"/>
    <x v="2"/>
    <n v="489"/>
    <x v="4"/>
    <x v="0"/>
    <x v="0"/>
    <n v="191419.32"/>
    <x v="1"/>
    <x v="4"/>
    <x v="2"/>
  </r>
  <r>
    <n v="15766663"/>
    <s v="Mahmood"/>
    <x v="0"/>
    <x v="1"/>
    <n v="22"/>
    <x v="1"/>
    <x v="4"/>
    <n v="0"/>
    <x v="0"/>
    <x v="2"/>
    <n v="639"/>
    <x v="0"/>
    <x v="0"/>
    <x v="1"/>
    <n v="28188.959999999999"/>
    <x v="1"/>
    <x v="3"/>
    <x v="2"/>
  </r>
  <r>
    <n v="15742297"/>
    <s v="Sinclair"/>
    <x v="0"/>
    <x v="1"/>
    <n v="35"/>
    <x v="0"/>
    <x v="0"/>
    <n v="141005.47"/>
    <x v="2"/>
    <x v="0"/>
    <n v="715"/>
    <x v="2"/>
    <x v="0"/>
    <x v="0"/>
    <n v="60407.93"/>
    <x v="1"/>
    <x v="1"/>
    <x v="0"/>
  </r>
  <r>
    <n v="15688059"/>
    <s v="Chin"/>
    <x v="2"/>
    <x v="0"/>
    <n v="42"/>
    <x v="0"/>
    <x v="9"/>
    <n v="105356.09"/>
    <x v="2"/>
    <x v="2"/>
    <n v="807"/>
    <x v="3"/>
    <x v="0"/>
    <x v="0"/>
    <n v="130489.37"/>
    <x v="1"/>
    <x v="2"/>
    <x v="3"/>
  </r>
  <r>
    <n v="15752344"/>
    <s v="She"/>
    <x v="1"/>
    <x v="1"/>
    <n v="34"/>
    <x v="0"/>
    <x v="8"/>
    <n v="0"/>
    <x v="0"/>
    <x v="2"/>
    <n v="714"/>
    <x v="2"/>
    <x v="0"/>
    <x v="1"/>
    <n v="193040.32"/>
    <x v="1"/>
    <x v="4"/>
    <x v="2"/>
  </r>
  <r>
    <n v="15698749"/>
    <s v="He"/>
    <x v="2"/>
    <x v="0"/>
    <n v="23"/>
    <x v="1"/>
    <x v="5"/>
    <n v="85897.95"/>
    <x v="1"/>
    <x v="0"/>
    <n v="626"/>
    <x v="0"/>
    <x v="0"/>
    <x v="1"/>
    <n v="109742.8"/>
    <x v="1"/>
    <x v="0"/>
    <x v="1"/>
  </r>
  <r>
    <n v="15631693"/>
    <s v="Hill"/>
    <x v="0"/>
    <x v="1"/>
    <n v="36"/>
    <x v="0"/>
    <x v="3"/>
    <n v="0"/>
    <x v="0"/>
    <x v="2"/>
    <n v="697"/>
    <x v="2"/>
    <x v="0"/>
    <x v="0"/>
    <n v="74760.320000000007"/>
    <x v="1"/>
    <x v="1"/>
    <x v="1"/>
  </r>
  <r>
    <n v="15604536"/>
    <s v="Vachon"/>
    <x v="2"/>
    <x v="0"/>
    <n v="31"/>
    <x v="0"/>
    <x v="4"/>
    <n v="164672.66"/>
    <x v="2"/>
    <x v="0"/>
    <n v="850"/>
    <x v="3"/>
    <x v="1"/>
    <x v="0"/>
    <n v="61936.1"/>
    <x v="1"/>
    <x v="1"/>
    <x v="2"/>
  </r>
  <r>
    <n v="15802869"/>
    <s v="Ball"/>
    <x v="2"/>
    <x v="0"/>
    <n v="45"/>
    <x v="0"/>
    <x v="0"/>
    <n v="99169.67"/>
    <x v="1"/>
    <x v="2"/>
    <n v="737"/>
    <x v="2"/>
    <x v="0"/>
    <x v="0"/>
    <n v="78650.95"/>
    <x v="1"/>
    <x v="1"/>
    <x v="0"/>
  </r>
  <r>
    <n v="15635598"/>
    <s v="Hsieh"/>
    <x v="0"/>
    <x v="1"/>
    <n v="29"/>
    <x v="1"/>
    <x v="5"/>
    <n v="0"/>
    <x v="0"/>
    <x v="2"/>
    <n v="812"/>
    <x v="3"/>
    <x v="1"/>
    <x v="1"/>
    <n v="168023.6"/>
    <x v="1"/>
    <x v="2"/>
    <x v="1"/>
  </r>
  <r>
    <n v="15592326"/>
    <s v="Baker"/>
    <x v="0"/>
    <x v="1"/>
    <n v="36"/>
    <x v="0"/>
    <x v="2"/>
    <n v="0"/>
    <x v="0"/>
    <x v="2"/>
    <n v="583"/>
    <x v="1"/>
    <x v="1"/>
    <x v="0"/>
    <n v="5571.59"/>
    <x v="1"/>
    <x v="3"/>
    <x v="1"/>
  </r>
  <r>
    <n v="15736533"/>
    <s v="Monaldo"/>
    <x v="2"/>
    <x v="0"/>
    <n v="37"/>
    <x v="0"/>
    <x v="8"/>
    <n v="124053.03"/>
    <x v="2"/>
    <x v="0"/>
    <n v="730"/>
    <x v="2"/>
    <x v="0"/>
    <x v="1"/>
    <n v="118591.67"/>
    <x v="1"/>
    <x v="0"/>
    <x v="2"/>
  </r>
  <r>
    <n v="15647191"/>
    <s v="Lucchesi"/>
    <x v="0"/>
    <x v="1"/>
    <n v="36"/>
    <x v="0"/>
    <x v="4"/>
    <n v="0"/>
    <x v="0"/>
    <x v="2"/>
    <n v="677"/>
    <x v="2"/>
    <x v="0"/>
    <x v="1"/>
    <n v="7824.31"/>
    <x v="1"/>
    <x v="3"/>
    <x v="2"/>
  </r>
  <r>
    <n v="15622507"/>
    <s v="Hamilton"/>
    <x v="2"/>
    <x v="0"/>
    <n v="40"/>
    <x v="0"/>
    <x v="6"/>
    <n v="103499.09"/>
    <x v="2"/>
    <x v="2"/>
    <n v="748"/>
    <x v="2"/>
    <x v="1"/>
    <x v="1"/>
    <n v="38153.19"/>
    <x v="1"/>
    <x v="3"/>
    <x v="2"/>
  </r>
  <r>
    <n v="15765487"/>
    <s v="Kuo"/>
    <x v="2"/>
    <x v="0"/>
    <n v="38"/>
    <x v="0"/>
    <x v="9"/>
    <n v="151766.71"/>
    <x v="2"/>
    <x v="0"/>
    <n v="753"/>
    <x v="2"/>
    <x v="0"/>
    <x v="0"/>
    <n v="180829.99"/>
    <x v="1"/>
    <x v="4"/>
    <x v="3"/>
  </r>
  <r>
    <n v="15646521"/>
    <s v="Fan"/>
    <x v="1"/>
    <x v="0"/>
    <n v="36"/>
    <x v="0"/>
    <x v="1"/>
    <n v="0"/>
    <x v="0"/>
    <x v="0"/>
    <n v="634"/>
    <x v="0"/>
    <x v="0"/>
    <x v="0"/>
    <n v="143960.72"/>
    <x v="1"/>
    <x v="2"/>
    <x v="0"/>
  </r>
  <r>
    <n v="15746258"/>
    <s v="Wright"/>
    <x v="0"/>
    <x v="1"/>
    <n v="29"/>
    <x v="1"/>
    <x v="3"/>
    <n v="101486.96"/>
    <x v="2"/>
    <x v="0"/>
    <n v="622"/>
    <x v="0"/>
    <x v="0"/>
    <x v="0"/>
    <n v="8788.35"/>
    <x v="1"/>
    <x v="3"/>
    <x v="1"/>
  </r>
  <r>
    <n v="15692430"/>
    <s v="Milano"/>
    <x v="2"/>
    <x v="1"/>
    <n v="36"/>
    <x v="0"/>
    <x v="0"/>
    <n v="123601.56"/>
    <x v="2"/>
    <x v="2"/>
    <n v="699"/>
    <x v="2"/>
    <x v="0"/>
    <x v="1"/>
    <n v="103557.85"/>
    <x v="1"/>
    <x v="0"/>
    <x v="0"/>
  </r>
  <r>
    <n v="15625501"/>
    <s v="Wall"/>
    <x v="2"/>
    <x v="1"/>
    <n v="38"/>
    <x v="0"/>
    <x v="1"/>
    <n v="127201.58"/>
    <x v="2"/>
    <x v="0"/>
    <n v="570"/>
    <x v="1"/>
    <x v="0"/>
    <x v="1"/>
    <n v="147168.28"/>
    <x v="0"/>
    <x v="2"/>
    <x v="0"/>
  </r>
  <r>
    <n v="15640521"/>
    <s v="Chidumaga"/>
    <x v="2"/>
    <x v="1"/>
    <n v="33"/>
    <x v="0"/>
    <x v="6"/>
    <n v="144962.74"/>
    <x v="2"/>
    <x v="0"/>
    <n v="552"/>
    <x v="1"/>
    <x v="0"/>
    <x v="1"/>
    <n v="58844.84"/>
    <x v="0"/>
    <x v="1"/>
    <x v="2"/>
  </r>
  <r>
    <n v="15790630"/>
    <s v="Olisaemeka"/>
    <x v="0"/>
    <x v="0"/>
    <n v="48"/>
    <x v="0"/>
    <x v="4"/>
    <n v="0"/>
    <x v="0"/>
    <x v="0"/>
    <n v="619"/>
    <x v="0"/>
    <x v="1"/>
    <x v="1"/>
    <n v="18094.96"/>
    <x v="0"/>
    <x v="3"/>
    <x v="2"/>
  </r>
  <r>
    <n v="15664720"/>
    <s v="Kovalyova"/>
    <x v="1"/>
    <x v="1"/>
    <n v="33"/>
    <x v="0"/>
    <x v="2"/>
    <n v="122017.19"/>
    <x v="2"/>
    <x v="0"/>
    <n v="714"/>
    <x v="2"/>
    <x v="1"/>
    <x v="1"/>
    <n v="162515.17000000001"/>
    <x v="1"/>
    <x v="2"/>
    <x v="1"/>
  </r>
  <r>
    <n v="15750055"/>
    <s v="Onio"/>
    <x v="1"/>
    <x v="1"/>
    <n v="32"/>
    <x v="0"/>
    <x v="9"/>
    <n v="100262.88"/>
    <x v="2"/>
    <x v="2"/>
    <n v="503"/>
    <x v="1"/>
    <x v="0"/>
    <x v="0"/>
    <n v="157921.25"/>
    <x v="1"/>
    <x v="2"/>
    <x v="3"/>
  </r>
  <r>
    <n v="15644878"/>
    <s v="Hill"/>
    <x v="1"/>
    <x v="0"/>
    <n v="43"/>
    <x v="0"/>
    <x v="5"/>
    <n v="117302.62"/>
    <x v="2"/>
    <x v="0"/>
    <n v="685"/>
    <x v="2"/>
    <x v="1"/>
    <x v="1"/>
    <n v="68701.73"/>
    <x v="1"/>
    <x v="1"/>
    <x v="1"/>
  </r>
  <r>
    <n v="15754578"/>
    <s v="Okeke"/>
    <x v="0"/>
    <x v="0"/>
    <n v="35"/>
    <x v="0"/>
    <x v="10"/>
    <n v="135984.15"/>
    <x v="2"/>
    <x v="2"/>
    <n v="606"/>
    <x v="0"/>
    <x v="0"/>
    <x v="1"/>
    <n v="186778.89"/>
    <x v="1"/>
    <x v="4"/>
    <x v="0"/>
  </r>
  <r>
    <n v="15705379"/>
    <s v="Upjohn"/>
    <x v="0"/>
    <x v="1"/>
    <n v="38"/>
    <x v="0"/>
    <x v="6"/>
    <n v="0"/>
    <x v="0"/>
    <x v="2"/>
    <n v="678"/>
    <x v="2"/>
    <x v="0"/>
    <x v="1"/>
    <n v="66561.600000000006"/>
    <x v="1"/>
    <x v="1"/>
    <x v="2"/>
  </r>
  <r>
    <n v="15761047"/>
    <s v="H?"/>
    <x v="2"/>
    <x v="1"/>
    <n v="31"/>
    <x v="0"/>
    <x v="0"/>
    <n v="160997.54"/>
    <x v="2"/>
    <x v="2"/>
    <n v="724"/>
    <x v="2"/>
    <x v="1"/>
    <x v="0"/>
    <n v="64831.360000000001"/>
    <x v="1"/>
    <x v="1"/>
    <x v="0"/>
  </r>
  <r>
    <n v="15671293"/>
    <s v="Marcus"/>
    <x v="2"/>
    <x v="0"/>
    <n v="37"/>
    <x v="0"/>
    <x v="0"/>
    <n v="128389.63"/>
    <x v="2"/>
    <x v="0"/>
    <n v="779"/>
    <x v="2"/>
    <x v="0"/>
    <x v="0"/>
    <n v="6589.16"/>
    <x v="0"/>
    <x v="3"/>
    <x v="0"/>
  </r>
  <r>
    <n v="15687527"/>
    <s v="Yobachukwu"/>
    <x v="1"/>
    <x v="1"/>
    <n v="35"/>
    <x v="0"/>
    <x v="1"/>
    <n v="0"/>
    <x v="0"/>
    <x v="2"/>
    <n v="638"/>
    <x v="0"/>
    <x v="0"/>
    <x v="1"/>
    <n v="165370.66"/>
    <x v="1"/>
    <x v="2"/>
    <x v="0"/>
  </r>
  <r>
    <n v="15647898"/>
    <s v="Russell"/>
    <x v="1"/>
    <x v="0"/>
    <n v="50"/>
    <x v="0"/>
    <x v="8"/>
    <n v="130554.51"/>
    <x v="2"/>
    <x v="1"/>
    <n v="610"/>
    <x v="0"/>
    <x v="0"/>
    <x v="1"/>
    <n v="184758.17"/>
    <x v="0"/>
    <x v="4"/>
    <x v="2"/>
  </r>
  <r>
    <n v="15671534"/>
    <s v="Hovell"/>
    <x v="2"/>
    <x v="0"/>
    <n v="57"/>
    <x v="0"/>
    <x v="5"/>
    <n v="90212"/>
    <x v="1"/>
    <x v="0"/>
    <n v="646"/>
    <x v="0"/>
    <x v="0"/>
    <x v="1"/>
    <n v="13911.27"/>
    <x v="0"/>
    <x v="3"/>
    <x v="1"/>
  </r>
  <r>
    <n v="15591248"/>
    <s v="Chukwumaobim"/>
    <x v="0"/>
    <x v="0"/>
    <n v="29"/>
    <x v="1"/>
    <x v="9"/>
    <n v="71996.289999999994"/>
    <x v="1"/>
    <x v="0"/>
    <n v="628"/>
    <x v="0"/>
    <x v="0"/>
    <x v="0"/>
    <n v="34857.46"/>
    <x v="1"/>
    <x v="3"/>
    <x v="3"/>
  </r>
  <r>
    <n v="15676156"/>
    <s v="Boyle"/>
    <x v="0"/>
    <x v="0"/>
    <n v="32"/>
    <x v="0"/>
    <x v="4"/>
    <n v="85615.66"/>
    <x v="1"/>
    <x v="2"/>
    <n v="528"/>
    <x v="1"/>
    <x v="0"/>
    <x v="1"/>
    <n v="156192.43"/>
    <x v="1"/>
    <x v="2"/>
    <x v="2"/>
  </r>
  <r>
    <n v="15812918"/>
    <s v="Scott"/>
    <x v="0"/>
    <x v="0"/>
    <n v="27"/>
    <x v="1"/>
    <x v="5"/>
    <n v="62339.81"/>
    <x v="1"/>
    <x v="2"/>
    <n v="432"/>
    <x v="4"/>
    <x v="1"/>
    <x v="1"/>
    <n v="53874.67"/>
    <x v="1"/>
    <x v="1"/>
    <x v="1"/>
  </r>
  <r>
    <n v="15604130"/>
    <s v="Johnstone"/>
    <x v="1"/>
    <x v="0"/>
    <n v="47"/>
    <x v="0"/>
    <x v="5"/>
    <n v="142319.03"/>
    <x v="2"/>
    <x v="0"/>
    <n v="622"/>
    <x v="0"/>
    <x v="1"/>
    <x v="1"/>
    <n v="100183.05"/>
    <x v="1"/>
    <x v="0"/>
    <x v="1"/>
  </r>
  <r>
    <n v="15700549"/>
    <s v="Alvares"/>
    <x v="0"/>
    <x v="1"/>
    <n v="54"/>
    <x v="0"/>
    <x v="8"/>
    <n v="0"/>
    <x v="0"/>
    <x v="2"/>
    <n v="721"/>
    <x v="2"/>
    <x v="0"/>
    <x v="0"/>
    <n v="4493.12"/>
    <x v="1"/>
    <x v="3"/>
    <x v="2"/>
  </r>
  <r>
    <n v="15715519"/>
    <s v="McDavid"/>
    <x v="1"/>
    <x v="1"/>
    <n v="36"/>
    <x v="0"/>
    <x v="8"/>
    <n v="0"/>
    <x v="0"/>
    <x v="2"/>
    <n v="614"/>
    <x v="0"/>
    <x v="0"/>
    <x v="1"/>
    <n v="130610.78"/>
    <x v="1"/>
    <x v="2"/>
    <x v="2"/>
  </r>
  <r>
    <n v="15707042"/>
    <s v="Dellucci"/>
    <x v="0"/>
    <x v="0"/>
    <n v="24"/>
    <x v="1"/>
    <x v="0"/>
    <n v="87413.19"/>
    <x v="1"/>
    <x v="0"/>
    <n v="634"/>
    <x v="0"/>
    <x v="0"/>
    <x v="1"/>
    <n v="63340.65"/>
    <x v="1"/>
    <x v="1"/>
    <x v="0"/>
  </r>
  <r>
    <n v="15605276"/>
    <s v="Brothers"/>
    <x v="0"/>
    <x v="0"/>
    <n v="29"/>
    <x v="1"/>
    <x v="4"/>
    <n v="0"/>
    <x v="0"/>
    <x v="2"/>
    <n v="742"/>
    <x v="2"/>
    <x v="0"/>
    <x v="0"/>
    <n v="180066.59"/>
    <x v="1"/>
    <x v="4"/>
    <x v="2"/>
  </r>
  <r>
    <n v="15630592"/>
    <s v="Sanders"/>
    <x v="0"/>
    <x v="0"/>
    <n v="45"/>
    <x v="0"/>
    <x v="4"/>
    <n v="0"/>
    <x v="0"/>
    <x v="0"/>
    <n v="516"/>
    <x v="1"/>
    <x v="0"/>
    <x v="1"/>
    <n v="95273.73"/>
    <x v="0"/>
    <x v="0"/>
    <x v="2"/>
  </r>
  <r>
    <n v="15636626"/>
    <s v="Morrison"/>
    <x v="0"/>
    <x v="1"/>
    <n v="35"/>
    <x v="0"/>
    <x v="6"/>
    <n v="97560.16"/>
    <x v="1"/>
    <x v="0"/>
    <n v="718"/>
    <x v="2"/>
    <x v="0"/>
    <x v="0"/>
    <n v="53511.74"/>
    <x v="1"/>
    <x v="1"/>
    <x v="2"/>
  </r>
  <r>
    <n v="15740411"/>
    <s v="Molle"/>
    <x v="2"/>
    <x v="1"/>
    <n v="30"/>
    <x v="0"/>
    <x v="2"/>
    <n v="141787.31"/>
    <x v="2"/>
    <x v="2"/>
    <n v="636"/>
    <x v="0"/>
    <x v="0"/>
    <x v="0"/>
    <n v="109685.61"/>
    <x v="1"/>
    <x v="0"/>
    <x v="1"/>
  </r>
  <r>
    <n v="15593834"/>
    <s v="Genovese"/>
    <x v="1"/>
    <x v="1"/>
    <n v="36"/>
    <x v="0"/>
    <x v="3"/>
    <n v="129934.64"/>
    <x v="2"/>
    <x v="0"/>
    <n v="691"/>
    <x v="2"/>
    <x v="1"/>
    <x v="1"/>
    <n v="75664.56"/>
    <x v="0"/>
    <x v="1"/>
    <x v="1"/>
  </r>
  <r>
    <n v="15804235"/>
    <s v="Zetticci"/>
    <x v="0"/>
    <x v="0"/>
    <n v="37"/>
    <x v="0"/>
    <x v="0"/>
    <n v="166178.01999999999"/>
    <x v="2"/>
    <x v="2"/>
    <n v="698"/>
    <x v="2"/>
    <x v="0"/>
    <x v="0"/>
    <n v="71972.95"/>
    <x v="1"/>
    <x v="1"/>
    <x v="0"/>
  </r>
  <r>
    <n v="15679801"/>
    <s v="Hsueh"/>
    <x v="1"/>
    <x v="0"/>
    <n v="39"/>
    <x v="0"/>
    <x v="8"/>
    <n v="163097.54999999999"/>
    <x v="2"/>
    <x v="2"/>
    <n v="712"/>
    <x v="2"/>
    <x v="0"/>
    <x v="0"/>
    <n v="23702.42"/>
    <x v="1"/>
    <x v="3"/>
    <x v="2"/>
  </r>
  <r>
    <n v="15673907"/>
    <s v="Alexander"/>
    <x v="0"/>
    <x v="1"/>
    <n v="20"/>
    <x v="1"/>
    <x v="2"/>
    <n v="0"/>
    <x v="0"/>
    <x v="2"/>
    <n v="659"/>
    <x v="0"/>
    <x v="1"/>
    <x v="1"/>
    <n v="112572.02"/>
    <x v="1"/>
    <x v="0"/>
    <x v="1"/>
  </r>
  <r>
    <n v="15636562"/>
    <s v="Muravyova"/>
    <x v="1"/>
    <x v="1"/>
    <n v="44"/>
    <x v="0"/>
    <x v="2"/>
    <n v="0"/>
    <x v="0"/>
    <x v="2"/>
    <n v="573"/>
    <x v="1"/>
    <x v="1"/>
    <x v="1"/>
    <n v="62424.46"/>
    <x v="1"/>
    <x v="1"/>
    <x v="1"/>
  </r>
  <r>
    <n v="15702571"/>
    <s v="Wright"/>
    <x v="2"/>
    <x v="0"/>
    <n v="35"/>
    <x v="0"/>
    <x v="1"/>
    <n v="151958.19"/>
    <x v="2"/>
    <x v="1"/>
    <n v="778"/>
    <x v="2"/>
    <x v="0"/>
    <x v="0"/>
    <n v="131238.37"/>
    <x v="0"/>
    <x v="2"/>
    <x v="0"/>
  </r>
  <r>
    <n v="15627365"/>
    <s v="Calabresi"/>
    <x v="0"/>
    <x v="1"/>
    <n v="46"/>
    <x v="0"/>
    <x v="10"/>
    <n v="0"/>
    <x v="0"/>
    <x v="2"/>
    <n v="732"/>
    <x v="2"/>
    <x v="0"/>
    <x v="0"/>
    <n v="184350.78"/>
    <x v="1"/>
    <x v="4"/>
    <x v="0"/>
  </r>
  <r>
    <n v="15748499"/>
    <s v="Johnson"/>
    <x v="2"/>
    <x v="1"/>
    <n v="33"/>
    <x v="0"/>
    <x v="4"/>
    <n v="118400.91"/>
    <x v="2"/>
    <x v="0"/>
    <n v="550"/>
    <x v="1"/>
    <x v="1"/>
    <x v="0"/>
    <n v="13999.64"/>
    <x v="0"/>
    <x v="3"/>
    <x v="2"/>
  </r>
  <r>
    <n v="15598614"/>
    <s v="Lucchesi"/>
    <x v="1"/>
    <x v="1"/>
    <n v="20"/>
    <x v="1"/>
    <x v="2"/>
    <n v="0"/>
    <x v="0"/>
    <x v="2"/>
    <n v="790"/>
    <x v="3"/>
    <x v="0"/>
    <x v="1"/>
    <n v="168152.76"/>
    <x v="1"/>
    <x v="2"/>
    <x v="1"/>
  </r>
  <r>
    <n v="15668889"/>
    <s v="Galgano"/>
    <x v="2"/>
    <x v="0"/>
    <n v="43"/>
    <x v="0"/>
    <x v="0"/>
    <n v="116322.27"/>
    <x v="2"/>
    <x v="3"/>
    <n v="665"/>
    <x v="2"/>
    <x v="0"/>
    <x v="1"/>
    <n v="35640.120000000003"/>
    <x v="0"/>
    <x v="3"/>
    <x v="0"/>
  </r>
  <r>
    <n v="15800049"/>
    <s v="Grigoryeva"/>
    <x v="1"/>
    <x v="0"/>
    <n v="43"/>
    <x v="0"/>
    <x v="8"/>
    <n v="0"/>
    <x v="0"/>
    <x v="0"/>
    <n v="728"/>
    <x v="2"/>
    <x v="0"/>
    <x v="0"/>
    <n v="120088.17"/>
    <x v="1"/>
    <x v="0"/>
    <x v="2"/>
  </r>
  <r>
    <n v="15583724"/>
    <s v="Raymond"/>
    <x v="1"/>
    <x v="0"/>
    <n v="29"/>
    <x v="1"/>
    <x v="4"/>
    <n v="0"/>
    <x v="0"/>
    <x v="2"/>
    <n v="645"/>
    <x v="0"/>
    <x v="0"/>
    <x v="0"/>
    <n v="74346.11"/>
    <x v="1"/>
    <x v="1"/>
    <x v="2"/>
  </r>
  <r>
    <n v="15622083"/>
    <s v="Paterson"/>
    <x v="2"/>
    <x v="1"/>
    <n v="30"/>
    <x v="0"/>
    <x v="5"/>
    <n v="143138.91"/>
    <x v="2"/>
    <x v="2"/>
    <n v="647"/>
    <x v="0"/>
    <x v="0"/>
    <x v="1"/>
    <n v="2955.46"/>
    <x v="1"/>
    <x v="3"/>
    <x v="1"/>
  </r>
  <r>
    <n v="15645571"/>
    <s v="Genovese"/>
    <x v="1"/>
    <x v="1"/>
    <n v="32"/>
    <x v="0"/>
    <x v="4"/>
    <n v="0"/>
    <x v="0"/>
    <x v="2"/>
    <n v="596"/>
    <x v="1"/>
    <x v="1"/>
    <x v="0"/>
    <n v="146504.35"/>
    <x v="1"/>
    <x v="2"/>
    <x v="2"/>
  </r>
  <r>
    <n v="15598266"/>
    <s v="Martin"/>
    <x v="0"/>
    <x v="1"/>
    <n v="40"/>
    <x v="0"/>
    <x v="9"/>
    <n v="0"/>
    <x v="0"/>
    <x v="0"/>
    <n v="610"/>
    <x v="0"/>
    <x v="0"/>
    <x v="0"/>
    <n v="149602.54"/>
    <x v="1"/>
    <x v="2"/>
    <x v="3"/>
  </r>
  <r>
    <n v="15667934"/>
    <s v="Moretti"/>
    <x v="0"/>
    <x v="1"/>
    <n v="36"/>
    <x v="0"/>
    <x v="10"/>
    <n v="129804.17"/>
    <x v="2"/>
    <x v="0"/>
    <n v="512"/>
    <x v="1"/>
    <x v="0"/>
    <x v="1"/>
    <n v="53020.9"/>
    <x v="1"/>
    <x v="1"/>
    <x v="0"/>
  </r>
  <r>
    <n v="15569682"/>
    <s v="Leckie"/>
    <x v="2"/>
    <x v="1"/>
    <n v="37"/>
    <x v="0"/>
    <x v="9"/>
    <n v="108308.11"/>
    <x v="2"/>
    <x v="0"/>
    <n v="768"/>
    <x v="2"/>
    <x v="0"/>
    <x v="1"/>
    <n v="41788.25"/>
    <x v="0"/>
    <x v="3"/>
    <x v="3"/>
  </r>
  <r>
    <n v="15772941"/>
    <s v="Lane"/>
    <x v="2"/>
    <x v="1"/>
    <n v="30"/>
    <x v="0"/>
    <x v="6"/>
    <n v="110153.27"/>
    <x v="2"/>
    <x v="0"/>
    <n v="666"/>
    <x v="2"/>
    <x v="1"/>
    <x v="0"/>
    <n v="74849.460000000006"/>
    <x v="1"/>
    <x v="1"/>
    <x v="2"/>
  </r>
  <r>
    <n v="15586174"/>
    <s v="Brodney"/>
    <x v="2"/>
    <x v="0"/>
    <n v="30"/>
    <x v="0"/>
    <x v="4"/>
    <n v="116377.48"/>
    <x v="2"/>
    <x v="0"/>
    <n v="700"/>
    <x v="2"/>
    <x v="0"/>
    <x v="0"/>
    <n v="134417.31"/>
    <x v="1"/>
    <x v="2"/>
    <x v="2"/>
  </r>
  <r>
    <n v="15803682"/>
    <s v="Angelo"/>
    <x v="2"/>
    <x v="0"/>
    <n v="37"/>
    <x v="0"/>
    <x v="7"/>
    <n v="117791.06"/>
    <x v="2"/>
    <x v="2"/>
    <n v="651"/>
    <x v="0"/>
    <x v="0"/>
    <x v="0"/>
    <n v="75837.58"/>
    <x v="1"/>
    <x v="1"/>
    <x v="3"/>
  </r>
  <r>
    <n v="15627328"/>
    <s v="Millar"/>
    <x v="1"/>
    <x v="0"/>
    <n v="26"/>
    <x v="1"/>
    <x v="0"/>
    <n v="0"/>
    <x v="0"/>
    <x v="2"/>
    <n v="542"/>
    <x v="1"/>
    <x v="0"/>
    <x v="0"/>
    <n v="54869.54"/>
    <x v="1"/>
    <x v="1"/>
    <x v="0"/>
  </r>
  <r>
    <n v="15717065"/>
    <s v="Balashov"/>
    <x v="0"/>
    <x v="0"/>
    <n v="35"/>
    <x v="0"/>
    <x v="2"/>
    <n v="105419.73"/>
    <x v="2"/>
    <x v="0"/>
    <n v="686"/>
    <x v="2"/>
    <x v="0"/>
    <x v="1"/>
    <n v="35356.46"/>
    <x v="1"/>
    <x v="3"/>
    <x v="1"/>
  </r>
  <r>
    <n v="15602456"/>
    <s v="Afanasyev"/>
    <x v="2"/>
    <x v="0"/>
    <n v="47"/>
    <x v="0"/>
    <x v="4"/>
    <n v="99219.47"/>
    <x v="1"/>
    <x v="2"/>
    <n v="850"/>
    <x v="3"/>
    <x v="0"/>
    <x v="0"/>
    <n v="122141.13"/>
    <x v="1"/>
    <x v="0"/>
    <x v="2"/>
  </r>
  <r>
    <n v="15721569"/>
    <s v="Chialuka"/>
    <x v="2"/>
    <x v="0"/>
    <n v="55"/>
    <x v="0"/>
    <x v="2"/>
    <n v="119327.93"/>
    <x v="2"/>
    <x v="0"/>
    <n v="658"/>
    <x v="0"/>
    <x v="1"/>
    <x v="0"/>
    <n v="119439.66"/>
    <x v="1"/>
    <x v="0"/>
    <x v="1"/>
  </r>
  <r>
    <n v="15573798"/>
    <s v="Yermolayev"/>
    <x v="0"/>
    <x v="0"/>
    <n v="36"/>
    <x v="0"/>
    <x v="5"/>
    <n v="83947.12"/>
    <x v="1"/>
    <x v="2"/>
    <n v="448"/>
    <x v="4"/>
    <x v="0"/>
    <x v="1"/>
    <n v="81999.53"/>
    <x v="1"/>
    <x v="1"/>
    <x v="1"/>
  </r>
  <r>
    <n v="15638272"/>
    <s v="Tien"/>
    <x v="1"/>
    <x v="1"/>
    <n v="32"/>
    <x v="0"/>
    <x v="4"/>
    <n v="99883.16"/>
    <x v="1"/>
    <x v="0"/>
    <n v="609"/>
    <x v="0"/>
    <x v="0"/>
    <x v="0"/>
    <n v="120594.85"/>
    <x v="1"/>
    <x v="0"/>
    <x v="2"/>
  </r>
  <r>
    <n v="15799859"/>
    <s v="Lucchesi"/>
    <x v="0"/>
    <x v="1"/>
    <n v="50"/>
    <x v="0"/>
    <x v="4"/>
    <n v="165438.26"/>
    <x v="2"/>
    <x v="0"/>
    <n v="704"/>
    <x v="2"/>
    <x v="0"/>
    <x v="1"/>
    <n v="120770.75"/>
    <x v="0"/>
    <x v="0"/>
    <x v="2"/>
  </r>
  <r>
    <n v="15599152"/>
    <s v="Lai"/>
    <x v="0"/>
    <x v="1"/>
    <n v="31"/>
    <x v="0"/>
    <x v="1"/>
    <n v="156111.24"/>
    <x v="2"/>
    <x v="0"/>
    <n v="698"/>
    <x v="2"/>
    <x v="1"/>
    <x v="1"/>
    <n v="134790.74"/>
    <x v="1"/>
    <x v="2"/>
    <x v="0"/>
  </r>
  <r>
    <n v="15737909"/>
    <s v="Bates"/>
    <x v="0"/>
    <x v="1"/>
    <n v="44"/>
    <x v="0"/>
    <x v="0"/>
    <n v="111095.58"/>
    <x v="2"/>
    <x v="2"/>
    <n v="759"/>
    <x v="2"/>
    <x v="0"/>
    <x v="1"/>
    <n v="100137.7"/>
    <x v="1"/>
    <x v="0"/>
    <x v="0"/>
  </r>
  <r>
    <n v="15646190"/>
    <s v="Saunders"/>
    <x v="0"/>
    <x v="0"/>
    <n v="56"/>
    <x v="0"/>
    <x v="10"/>
    <n v="119963.45"/>
    <x v="2"/>
    <x v="0"/>
    <n v="677"/>
    <x v="2"/>
    <x v="1"/>
    <x v="1"/>
    <n v="158325.87"/>
    <x v="0"/>
    <x v="2"/>
    <x v="0"/>
  </r>
  <r>
    <n v="15711249"/>
    <s v="Chukwuemeka"/>
    <x v="1"/>
    <x v="1"/>
    <n v="22"/>
    <x v="1"/>
    <x v="4"/>
    <n v="0"/>
    <x v="0"/>
    <x v="2"/>
    <n v="544"/>
    <x v="1"/>
    <x v="0"/>
    <x v="1"/>
    <n v="70007.67"/>
    <x v="1"/>
    <x v="1"/>
    <x v="2"/>
  </r>
  <r>
    <n v="15671987"/>
    <s v="Meagher"/>
    <x v="1"/>
    <x v="1"/>
    <n v="35"/>
    <x v="0"/>
    <x v="2"/>
    <n v="153137.74"/>
    <x v="2"/>
    <x v="0"/>
    <n v="567"/>
    <x v="1"/>
    <x v="0"/>
    <x v="1"/>
    <n v="88659.07"/>
    <x v="1"/>
    <x v="1"/>
    <x v="1"/>
  </r>
  <r>
    <n v="15812766"/>
    <s v="Golubeva"/>
    <x v="1"/>
    <x v="1"/>
    <n v="40"/>
    <x v="0"/>
    <x v="5"/>
    <n v="156111.07999999999"/>
    <x v="2"/>
    <x v="0"/>
    <n v="490"/>
    <x v="4"/>
    <x v="1"/>
    <x v="1"/>
    <n v="190889.13"/>
    <x v="1"/>
    <x v="4"/>
    <x v="1"/>
  </r>
  <r>
    <n v="15778589"/>
    <s v="Collier"/>
    <x v="0"/>
    <x v="1"/>
    <n v="34"/>
    <x v="0"/>
    <x v="3"/>
    <n v="113014.7"/>
    <x v="2"/>
    <x v="2"/>
    <n v="626"/>
    <x v="0"/>
    <x v="0"/>
    <x v="0"/>
    <n v="56646.28"/>
    <x v="1"/>
    <x v="1"/>
    <x v="1"/>
  </r>
  <r>
    <n v="15750104"/>
    <s v="Chan"/>
    <x v="2"/>
    <x v="1"/>
    <n v="43"/>
    <x v="0"/>
    <x v="8"/>
    <n v="132615.73000000001"/>
    <x v="2"/>
    <x v="2"/>
    <n v="718"/>
    <x v="2"/>
    <x v="0"/>
    <x v="1"/>
    <n v="32999.1"/>
    <x v="1"/>
    <x v="3"/>
    <x v="2"/>
  </r>
  <r>
    <n v="15784526"/>
    <s v="Chen"/>
    <x v="0"/>
    <x v="1"/>
    <n v="44"/>
    <x v="0"/>
    <x v="8"/>
    <n v="102016.38"/>
    <x v="2"/>
    <x v="0"/>
    <n v="616"/>
    <x v="0"/>
    <x v="1"/>
    <x v="0"/>
    <n v="178235.37"/>
    <x v="0"/>
    <x v="4"/>
    <x v="2"/>
  </r>
  <r>
    <n v="15646563"/>
    <s v="Wright"/>
    <x v="0"/>
    <x v="0"/>
    <n v="35"/>
    <x v="0"/>
    <x v="9"/>
    <n v="0"/>
    <x v="0"/>
    <x v="0"/>
    <n v="772"/>
    <x v="2"/>
    <x v="1"/>
    <x v="0"/>
    <n v="25448.31"/>
    <x v="1"/>
    <x v="3"/>
    <x v="3"/>
  </r>
  <r>
    <n v="15744423"/>
    <s v="Cocci"/>
    <x v="0"/>
    <x v="1"/>
    <n v="32"/>
    <x v="0"/>
    <x v="8"/>
    <n v="0"/>
    <x v="0"/>
    <x v="2"/>
    <n v="561"/>
    <x v="1"/>
    <x v="0"/>
    <x v="1"/>
    <n v="84871.99"/>
    <x v="1"/>
    <x v="1"/>
    <x v="2"/>
  </r>
  <r>
    <n v="15593694"/>
    <s v="Williams"/>
    <x v="0"/>
    <x v="1"/>
    <n v="49"/>
    <x v="0"/>
    <x v="2"/>
    <n v="0"/>
    <x v="0"/>
    <x v="2"/>
    <n v="814"/>
    <x v="3"/>
    <x v="1"/>
    <x v="1"/>
    <n v="157822.54"/>
    <x v="1"/>
    <x v="2"/>
    <x v="1"/>
  </r>
  <r>
    <n v="15785367"/>
    <s v="McGuffog"/>
    <x v="0"/>
    <x v="0"/>
    <n v="56"/>
    <x v="0"/>
    <x v="4"/>
    <n v="0"/>
    <x v="0"/>
    <x v="0"/>
    <n v="651"/>
    <x v="0"/>
    <x v="1"/>
    <x v="1"/>
    <n v="84383.22"/>
    <x v="0"/>
    <x v="1"/>
    <x v="2"/>
  </r>
  <r>
    <n v="15687765"/>
    <s v="Chukwujamuike"/>
    <x v="2"/>
    <x v="0"/>
    <n v="42"/>
    <x v="0"/>
    <x v="4"/>
    <n v="80380.240000000005"/>
    <x v="1"/>
    <x v="0"/>
    <n v="538"/>
    <x v="1"/>
    <x v="0"/>
    <x v="1"/>
    <n v="119216.46"/>
    <x v="1"/>
    <x v="0"/>
    <x v="2"/>
  </r>
  <r>
    <n v="15789014"/>
    <s v="Scott"/>
    <x v="0"/>
    <x v="0"/>
    <n v="26"/>
    <x v="1"/>
    <x v="5"/>
    <n v="108909.12"/>
    <x v="2"/>
    <x v="0"/>
    <n v="600"/>
    <x v="0"/>
    <x v="0"/>
    <x v="1"/>
    <n v="82547.009999999995"/>
    <x v="1"/>
    <x v="1"/>
    <x v="1"/>
  </r>
  <r>
    <n v="15703177"/>
    <s v="Bell"/>
    <x v="0"/>
    <x v="0"/>
    <n v="35"/>
    <x v="0"/>
    <x v="0"/>
    <n v="90865.8"/>
    <x v="1"/>
    <x v="0"/>
    <n v="654"/>
    <x v="0"/>
    <x v="0"/>
    <x v="0"/>
    <n v="86764.46"/>
    <x v="1"/>
    <x v="1"/>
    <x v="0"/>
  </r>
  <r>
    <n v="15660263"/>
    <s v="Olisaemeka"/>
    <x v="0"/>
    <x v="1"/>
    <n v="40"/>
    <x v="0"/>
    <x v="4"/>
    <n v="99799.76"/>
    <x v="1"/>
    <x v="2"/>
    <n v="622"/>
    <x v="0"/>
    <x v="0"/>
    <x v="1"/>
    <n v="197372.13"/>
    <x v="1"/>
    <x v="4"/>
    <x v="2"/>
  </r>
  <r>
    <n v="15776545"/>
    <s v="Napolitani"/>
    <x v="0"/>
    <x v="1"/>
    <n v="28"/>
    <x v="1"/>
    <x v="7"/>
    <n v="200724.96"/>
    <x v="2"/>
    <x v="0"/>
    <n v="682"/>
    <x v="2"/>
    <x v="1"/>
    <x v="0"/>
    <n v="82872.639999999999"/>
    <x v="0"/>
    <x v="1"/>
    <x v="3"/>
  </r>
  <r>
    <n v="15683276"/>
    <s v="Sargood"/>
    <x v="1"/>
    <x v="0"/>
    <n v="37"/>
    <x v="0"/>
    <x v="7"/>
    <n v="140363.95000000001"/>
    <x v="2"/>
    <x v="2"/>
    <n v="610"/>
    <x v="0"/>
    <x v="0"/>
    <x v="0"/>
    <n v="129563.86"/>
    <x v="1"/>
    <x v="0"/>
    <x v="3"/>
  </r>
  <r>
    <n v="15599272"/>
    <s v="Harrington"/>
    <x v="0"/>
    <x v="0"/>
    <n v="36"/>
    <x v="0"/>
    <x v="1"/>
    <n v="151844.64000000001"/>
    <x v="2"/>
    <x v="0"/>
    <n v="795"/>
    <x v="3"/>
    <x v="0"/>
    <x v="0"/>
    <n v="135388.89000000001"/>
    <x v="1"/>
    <x v="2"/>
    <x v="0"/>
  </r>
  <r>
    <n v="15589541"/>
    <s v="Sutherland"/>
    <x v="0"/>
    <x v="0"/>
    <n v="27"/>
    <x v="1"/>
    <x v="0"/>
    <n v="0"/>
    <x v="0"/>
    <x v="2"/>
    <n v="557"/>
    <x v="1"/>
    <x v="1"/>
    <x v="0"/>
    <n v="4497.55"/>
    <x v="1"/>
    <x v="3"/>
    <x v="0"/>
  </r>
  <r>
    <n v="15608804"/>
    <s v="Allan"/>
    <x v="2"/>
    <x v="1"/>
    <n v="49"/>
    <x v="0"/>
    <x v="2"/>
    <n v="133231.48000000001"/>
    <x v="2"/>
    <x v="0"/>
    <n v="824"/>
    <x v="3"/>
    <x v="0"/>
    <x v="0"/>
    <n v="67885.37"/>
    <x v="1"/>
    <x v="1"/>
    <x v="1"/>
  </r>
  <r>
    <n v="15645820"/>
    <s v="Folliero"/>
    <x v="0"/>
    <x v="1"/>
    <n v="27"/>
    <x v="1"/>
    <x v="3"/>
    <n v="0"/>
    <x v="0"/>
    <x v="2"/>
    <n v="698"/>
    <x v="2"/>
    <x v="0"/>
    <x v="1"/>
    <n v="111471.55"/>
    <x v="1"/>
    <x v="0"/>
    <x v="1"/>
  </r>
  <r>
    <n v="15659031"/>
    <s v="Mordvinova"/>
    <x v="0"/>
    <x v="0"/>
    <n v="36"/>
    <x v="0"/>
    <x v="2"/>
    <n v="126598.99"/>
    <x v="2"/>
    <x v="2"/>
    <n v="630"/>
    <x v="0"/>
    <x v="0"/>
    <x v="0"/>
    <n v="134407.93"/>
    <x v="1"/>
    <x v="2"/>
    <x v="1"/>
  </r>
  <r>
    <n v="15790113"/>
    <s v="Schofield"/>
    <x v="2"/>
    <x v="0"/>
    <n v="71"/>
    <x v="2"/>
    <x v="5"/>
    <n v="113317.1"/>
    <x v="2"/>
    <x v="0"/>
    <n v="609"/>
    <x v="0"/>
    <x v="0"/>
    <x v="1"/>
    <n v="108258.22"/>
    <x v="0"/>
    <x v="0"/>
    <x v="1"/>
  </r>
  <r>
    <n v="15652289"/>
    <s v="Williams"/>
    <x v="0"/>
    <x v="1"/>
    <n v="47"/>
    <x v="0"/>
    <x v="4"/>
    <n v="0"/>
    <x v="0"/>
    <x v="2"/>
    <n v="694"/>
    <x v="2"/>
    <x v="0"/>
    <x v="1"/>
    <n v="197528.62"/>
    <x v="1"/>
    <x v="4"/>
    <x v="2"/>
  </r>
  <r>
    <n v="15605341"/>
    <s v="Baird"/>
    <x v="0"/>
    <x v="0"/>
    <n v="58"/>
    <x v="0"/>
    <x v="2"/>
    <n v="93173.88"/>
    <x v="1"/>
    <x v="0"/>
    <n v="681"/>
    <x v="2"/>
    <x v="0"/>
    <x v="0"/>
    <n v="139761.25"/>
    <x v="1"/>
    <x v="2"/>
    <x v="1"/>
  </r>
  <r>
    <n v="15697844"/>
    <s v="Whitehouse"/>
    <x v="1"/>
    <x v="0"/>
    <n v="32"/>
    <x v="0"/>
    <x v="7"/>
    <n v="0"/>
    <x v="0"/>
    <x v="0"/>
    <n v="721"/>
    <x v="2"/>
    <x v="0"/>
    <x v="1"/>
    <n v="136119.96"/>
    <x v="0"/>
    <x v="2"/>
    <x v="3"/>
  </r>
  <r>
    <n v="15652048"/>
    <s v="Thompson"/>
    <x v="2"/>
    <x v="1"/>
    <n v="44"/>
    <x v="0"/>
    <x v="3"/>
    <n v="105007.31"/>
    <x v="2"/>
    <x v="2"/>
    <n v="563"/>
    <x v="1"/>
    <x v="0"/>
    <x v="0"/>
    <n v="197812.16"/>
    <x v="1"/>
    <x v="4"/>
    <x v="1"/>
  </r>
  <r>
    <n v="15587038"/>
    <s v="Ogochukwu"/>
    <x v="1"/>
    <x v="0"/>
    <n v="32"/>
    <x v="0"/>
    <x v="0"/>
    <n v="0"/>
    <x v="0"/>
    <x v="0"/>
    <n v="654"/>
    <x v="0"/>
    <x v="0"/>
    <x v="0"/>
    <n v="51972.92"/>
    <x v="0"/>
    <x v="1"/>
    <x v="0"/>
  </r>
  <r>
    <n v="15660528"/>
    <s v="Niu"/>
    <x v="1"/>
    <x v="1"/>
    <n v="27"/>
    <x v="1"/>
    <x v="4"/>
    <n v="0"/>
    <x v="0"/>
    <x v="2"/>
    <n v="659"/>
    <x v="0"/>
    <x v="0"/>
    <x v="1"/>
    <n v="99341.87"/>
    <x v="1"/>
    <x v="0"/>
    <x v="2"/>
  </r>
  <r>
    <n v="15700300"/>
    <s v="Okoli"/>
    <x v="2"/>
    <x v="0"/>
    <n v="44"/>
    <x v="0"/>
    <x v="4"/>
    <n v="131593.85"/>
    <x v="2"/>
    <x v="0"/>
    <n v="674"/>
    <x v="2"/>
    <x v="1"/>
    <x v="0"/>
    <n v="171345.02"/>
    <x v="0"/>
    <x v="4"/>
    <x v="2"/>
  </r>
  <r>
    <n v="15642001"/>
    <s v="Lorenzen"/>
    <x v="2"/>
    <x v="1"/>
    <n v="44"/>
    <x v="0"/>
    <x v="9"/>
    <n v="119530.52"/>
    <x v="2"/>
    <x v="0"/>
    <n v="576"/>
    <x v="1"/>
    <x v="0"/>
    <x v="1"/>
    <n v="119056.68"/>
    <x v="0"/>
    <x v="0"/>
    <x v="3"/>
  </r>
  <r>
    <n v="15580366"/>
    <s v="Okechukwu"/>
    <x v="2"/>
    <x v="1"/>
    <n v="54"/>
    <x v="0"/>
    <x v="4"/>
    <n v="118614.6"/>
    <x v="2"/>
    <x v="2"/>
    <n v="566"/>
    <x v="1"/>
    <x v="0"/>
    <x v="0"/>
    <n v="172601.62"/>
    <x v="1"/>
    <x v="4"/>
    <x v="2"/>
  </r>
  <r>
    <n v="15657228"/>
    <s v="Anderson"/>
    <x v="2"/>
    <x v="1"/>
    <n v="37"/>
    <x v="0"/>
    <x v="9"/>
    <n v="95829.13"/>
    <x v="1"/>
    <x v="2"/>
    <n v="545"/>
    <x v="1"/>
    <x v="1"/>
    <x v="0"/>
    <n v="104936.88"/>
    <x v="1"/>
    <x v="0"/>
    <x v="3"/>
  </r>
  <r>
    <n v="15729377"/>
    <s v="Ku"/>
    <x v="0"/>
    <x v="1"/>
    <n v="36"/>
    <x v="0"/>
    <x v="1"/>
    <n v="0"/>
    <x v="0"/>
    <x v="2"/>
    <n v="798"/>
    <x v="3"/>
    <x v="0"/>
    <x v="0"/>
    <n v="159044.1"/>
    <x v="1"/>
    <x v="2"/>
    <x v="0"/>
  </r>
  <r>
    <n v="15686913"/>
    <s v="Kung"/>
    <x v="0"/>
    <x v="1"/>
    <n v="38"/>
    <x v="0"/>
    <x v="10"/>
    <n v="0"/>
    <x v="0"/>
    <x v="0"/>
    <n v="757"/>
    <x v="2"/>
    <x v="0"/>
    <x v="1"/>
    <n v="83263.06"/>
    <x v="1"/>
    <x v="1"/>
    <x v="0"/>
  </r>
  <r>
    <n v="15631267"/>
    <s v="Lu"/>
    <x v="0"/>
    <x v="1"/>
    <n v="50"/>
    <x v="0"/>
    <x v="5"/>
    <n v="153590.73000000001"/>
    <x v="2"/>
    <x v="2"/>
    <n v="641"/>
    <x v="0"/>
    <x v="0"/>
    <x v="0"/>
    <n v="130910.78"/>
    <x v="1"/>
    <x v="2"/>
    <x v="1"/>
  </r>
  <r>
    <n v="15632275"/>
    <s v="Trevisano"/>
    <x v="0"/>
    <x v="1"/>
    <n v="29"/>
    <x v="1"/>
    <x v="0"/>
    <n v="0"/>
    <x v="0"/>
    <x v="0"/>
    <n v="718"/>
    <x v="2"/>
    <x v="0"/>
    <x v="1"/>
    <n v="126336.72"/>
    <x v="1"/>
    <x v="0"/>
    <x v="0"/>
  </r>
  <r>
    <n v="15715907"/>
    <s v="Onwubiko"/>
    <x v="0"/>
    <x v="1"/>
    <n v="64"/>
    <x v="2"/>
    <x v="9"/>
    <n v="113109.52"/>
    <x v="2"/>
    <x v="0"/>
    <n v="699"/>
    <x v="2"/>
    <x v="0"/>
    <x v="1"/>
    <n v="27980.799999999999"/>
    <x v="0"/>
    <x v="3"/>
    <x v="3"/>
  </r>
  <r>
    <n v="15764841"/>
    <s v="Vidler"/>
    <x v="0"/>
    <x v="0"/>
    <n v="35"/>
    <x v="0"/>
    <x v="10"/>
    <n v="130557.24"/>
    <x v="2"/>
    <x v="0"/>
    <n v="623"/>
    <x v="0"/>
    <x v="0"/>
    <x v="0"/>
    <n v="47880.71"/>
    <x v="1"/>
    <x v="3"/>
    <x v="0"/>
  </r>
  <r>
    <n v="15748649"/>
    <s v="Shen"/>
    <x v="0"/>
    <x v="1"/>
    <n v="40"/>
    <x v="0"/>
    <x v="2"/>
    <n v="93183.19"/>
    <x v="1"/>
    <x v="0"/>
    <n v="644"/>
    <x v="0"/>
    <x v="0"/>
    <x v="1"/>
    <n v="73882.490000000005"/>
    <x v="1"/>
    <x v="1"/>
    <x v="1"/>
  </r>
  <r>
    <n v="15771409"/>
    <s v="McGregor"/>
    <x v="0"/>
    <x v="1"/>
    <n v="58"/>
    <x v="0"/>
    <x v="3"/>
    <n v="151933.63"/>
    <x v="2"/>
    <x v="0"/>
    <n v="586"/>
    <x v="1"/>
    <x v="0"/>
    <x v="1"/>
    <n v="162960.04999999999"/>
    <x v="0"/>
    <x v="2"/>
    <x v="1"/>
  </r>
  <r>
    <n v="15779207"/>
    <s v="Nnamdi"/>
    <x v="2"/>
    <x v="1"/>
    <n v="30"/>
    <x v="0"/>
    <x v="0"/>
    <n v="125495.64"/>
    <x v="2"/>
    <x v="2"/>
    <n v="500"/>
    <x v="1"/>
    <x v="0"/>
    <x v="0"/>
    <n v="68807.47"/>
    <x v="1"/>
    <x v="1"/>
    <x v="0"/>
  </r>
  <r>
    <n v="15814116"/>
    <s v="Castiglione"/>
    <x v="0"/>
    <x v="0"/>
    <n v="42"/>
    <x v="0"/>
    <x v="3"/>
    <n v="0"/>
    <x v="0"/>
    <x v="2"/>
    <n v="583"/>
    <x v="1"/>
    <x v="0"/>
    <x v="1"/>
    <n v="144039.04999999999"/>
    <x v="1"/>
    <x v="2"/>
    <x v="1"/>
  </r>
  <r>
    <n v="15665087"/>
    <s v="Bergamaschi"/>
    <x v="2"/>
    <x v="0"/>
    <n v="26"/>
    <x v="1"/>
    <x v="2"/>
    <n v="118547.72"/>
    <x v="2"/>
    <x v="0"/>
    <n v="595"/>
    <x v="1"/>
    <x v="0"/>
    <x v="0"/>
    <n v="151192.18"/>
    <x v="1"/>
    <x v="2"/>
    <x v="1"/>
  </r>
  <r>
    <n v="15611189"/>
    <s v="Allingham"/>
    <x v="1"/>
    <x v="1"/>
    <n v="43"/>
    <x v="0"/>
    <x v="1"/>
    <n v="97792.21"/>
    <x v="1"/>
    <x v="0"/>
    <n v="670"/>
    <x v="2"/>
    <x v="1"/>
    <x v="1"/>
    <n v="120225.62"/>
    <x v="1"/>
    <x v="0"/>
    <x v="0"/>
  </r>
  <r>
    <n v="15729718"/>
    <s v="Stelzer"/>
    <x v="0"/>
    <x v="1"/>
    <n v="41"/>
    <x v="0"/>
    <x v="5"/>
    <n v="0"/>
    <x v="0"/>
    <x v="1"/>
    <n v="610"/>
    <x v="0"/>
    <x v="1"/>
    <x v="1"/>
    <n v="56118.81"/>
    <x v="0"/>
    <x v="1"/>
    <x v="1"/>
  </r>
  <r>
    <n v="15733602"/>
    <s v="Rubin"/>
    <x v="1"/>
    <x v="0"/>
    <n v="72"/>
    <x v="2"/>
    <x v="0"/>
    <n v="0"/>
    <x v="0"/>
    <x v="2"/>
    <n v="814"/>
    <x v="3"/>
    <x v="1"/>
    <x v="0"/>
    <n v="130853.03"/>
    <x v="1"/>
    <x v="2"/>
    <x v="0"/>
  </r>
  <r>
    <n v="15620103"/>
    <s v="Ho"/>
    <x v="0"/>
    <x v="0"/>
    <n v="40"/>
    <x v="0"/>
    <x v="2"/>
    <n v="167181.01"/>
    <x v="2"/>
    <x v="0"/>
    <n v="660"/>
    <x v="2"/>
    <x v="0"/>
    <x v="0"/>
    <n v="185156.94"/>
    <x v="1"/>
    <x v="4"/>
    <x v="1"/>
  </r>
  <r>
    <n v="15770406"/>
    <s v="Watson"/>
    <x v="2"/>
    <x v="1"/>
    <n v="35"/>
    <x v="0"/>
    <x v="9"/>
    <n v="121355.19"/>
    <x v="2"/>
    <x v="0"/>
    <n v="580"/>
    <x v="1"/>
    <x v="1"/>
    <x v="0"/>
    <n v="35671.449999999997"/>
    <x v="1"/>
    <x v="3"/>
    <x v="3"/>
  </r>
  <r>
    <n v="15800554"/>
    <s v="Perry"/>
    <x v="0"/>
    <x v="0"/>
    <n v="81"/>
    <x v="2"/>
    <x v="1"/>
    <n v="0"/>
    <x v="0"/>
    <x v="2"/>
    <n v="850"/>
    <x v="3"/>
    <x v="0"/>
    <x v="0"/>
    <n v="59568.24"/>
    <x v="1"/>
    <x v="1"/>
    <x v="0"/>
  </r>
  <r>
    <n v="15611409"/>
    <s v="Sun"/>
    <x v="1"/>
    <x v="1"/>
    <n v="35"/>
    <x v="0"/>
    <x v="10"/>
    <n v="0"/>
    <x v="0"/>
    <x v="2"/>
    <n v="676"/>
    <x v="2"/>
    <x v="1"/>
    <x v="1"/>
    <n v="139911.57999999999"/>
    <x v="1"/>
    <x v="2"/>
    <x v="0"/>
  </r>
  <r>
    <n v="15646535"/>
    <s v="Harrell"/>
    <x v="0"/>
    <x v="1"/>
    <n v="46"/>
    <x v="0"/>
    <x v="8"/>
    <n v="113226.47"/>
    <x v="2"/>
    <x v="0"/>
    <n v="578"/>
    <x v="1"/>
    <x v="0"/>
    <x v="1"/>
    <n v="56770.76"/>
    <x v="1"/>
    <x v="1"/>
    <x v="2"/>
  </r>
  <r>
    <n v="15575430"/>
    <s v="Robson"/>
    <x v="0"/>
    <x v="0"/>
    <n v="33"/>
    <x v="0"/>
    <x v="1"/>
    <n v="118392.75"/>
    <x v="2"/>
    <x v="0"/>
    <n v="579"/>
    <x v="1"/>
    <x v="0"/>
    <x v="0"/>
    <n v="157564.75"/>
    <x v="1"/>
    <x v="2"/>
    <x v="0"/>
  </r>
  <r>
    <n v="15711299"/>
    <s v="Wilson"/>
    <x v="2"/>
    <x v="0"/>
    <n v="52"/>
    <x v="0"/>
    <x v="2"/>
    <n v="145262.54"/>
    <x v="2"/>
    <x v="0"/>
    <n v="711"/>
    <x v="2"/>
    <x v="1"/>
    <x v="0"/>
    <n v="131473.31"/>
    <x v="1"/>
    <x v="2"/>
    <x v="1"/>
  </r>
  <r>
    <n v="15642063"/>
    <s v="Kelechi"/>
    <x v="0"/>
    <x v="1"/>
    <n v="40"/>
    <x v="0"/>
    <x v="5"/>
    <n v="163505.16"/>
    <x v="2"/>
    <x v="0"/>
    <n v="692"/>
    <x v="2"/>
    <x v="1"/>
    <x v="1"/>
    <n v="90424.09"/>
    <x v="1"/>
    <x v="0"/>
    <x v="1"/>
  </r>
  <r>
    <n v="15706602"/>
    <s v="Bates"/>
    <x v="1"/>
    <x v="0"/>
    <n v="33"/>
    <x v="0"/>
    <x v="1"/>
    <n v="118114.28"/>
    <x v="2"/>
    <x v="2"/>
    <n v="760"/>
    <x v="2"/>
    <x v="1"/>
    <x v="0"/>
    <n v="156660.21"/>
    <x v="1"/>
    <x v="2"/>
    <x v="0"/>
  </r>
  <r>
    <n v="15592773"/>
    <s v="Eberegbulam"/>
    <x v="2"/>
    <x v="0"/>
    <n v="51"/>
    <x v="0"/>
    <x v="10"/>
    <n v="108449.23"/>
    <x v="2"/>
    <x v="1"/>
    <n v="630"/>
    <x v="0"/>
    <x v="1"/>
    <x v="1"/>
    <n v="88372.69"/>
    <x v="0"/>
    <x v="1"/>
    <x v="0"/>
  </r>
  <r>
    <n v="15786539"/>
    <s v="Olisaemeka"/>
    <x v="0"/>
    <x v="1"/>
    <n v="32"/>
    <x v="0"/>
    <x v="1"/>
    <n v="0"/>
    <x v="0"/>
    <x v="2"/>
    <n v="808"/>
    <x v="3"/>
    <x v="0"/>
    <x v="0"/>
    <n v="46200.71"/>
    <x v="1"/>
    <x v="3"/>
    <x v="0"/>
  </r>
  <r>
    <n v="15737542"/>
    <s v="Davey"/>
    <x v="2"/>
    <x v="0"/>
    <n v="36"/>
    <x v="0"/>
    <x v="7"/>
    <n v="103294.56"/>
    <x v="2"/>
    <x v="0"/>
    <n v="611"/>
    <x v="0"/>
    <x v="0"/>
    <x v="1"/>
    <n v="160548.12"/>
    <x v="1"/>
    <x v="2"/>
    <x v="3"/>
  </r>
  <r>
    <n v="15590234"/>
    <s v="De Luca"/>
    <x v="0"/>
    <x v="0"/>
    <n v="42"/>
    <x v="0"/>
    <x v="1"/>
    <n v="0"/>
    <x v="0"/>
    <x v="0"/>
    <n v="697"/>
    <x v="2"/>
    <x v="0"/>
    <x v="1"/>
    <n v="1262.83"/>
    <x v="0"/>
    <x v="3"/>
    <x v="0"/>
  </r>
  <r>
    <n v="15773776"/>
    <s v="Ho"/>
    <x v="0"/>
    <x v="0"/>
    <n v="38"/>
    <x v="0"/>
    <x v="5"/>
    <n v="0"/>
    <x v="0"/>
    <x v="0"/>
    <n v="655"/>
    <x v="0"/>
    <x v="0"/>
    <x v="0"/>
    <n v="188639.28"/>
    <x v="1"/>
    <x v="4"/>
    <x v="1"/>
  </r>
  <r>
    <n v="15728082"/>
    <s v="Vasiliev"/>
    <x v="1"/>
    <x v="1"/>
    <n v="28"/>
    <x v="1"/>
    <x v="5"/>
    <n v="0"/>
    <x v="0"/>
    <x v="2"/>
    <n v="601"/>
    <x v="0"/>
    <x v="0"/>
    <x v="1"/>
    <n v="14665.28"/>
    <x v="1"/>
    <x v="3"/>
    <x v="1"/>
  </r>
  <r>
    <n v="15609987"/>
    <s v="Smith"/>
    <x v="0"/>
    <x v="1"/>
    <n v="42"/>
    <x v="0"/>
    <x v="0"/>
    <n v="119919.12"/>
    <x v="2"/>
    <x v="0"/>
    <n v="755"/>
    <x v="2"/>
    <x v="0"/>
    <x v="1"/>
    <n v="156868.21"/>
    <x v="1"/>
    <x v="2"/>
    <x v="0"/>
  </r>
  <r>
    <n v="15735330"/>
    <s v="Sung"/>
    <x v="0"/>
    <x v="1"/>
    <n v="37"/>
    <x v="0"/>
    <x v="1"/>
    <n v="0"/>
    <x v="0"/>
    <x v="0"/>
    <n v="553"/>
    <x v="1"/>
    <x v="0"/>
    <x v="1"/>
    <n v="30461.55"/>
    <x v="1"/>
    <x v="3"/>
    <x v="0"/>
  </r>
  <r>
    <n v="15649430"/>
    <s v="White"/>
    <x v="0"/>
    <x v="1"/>
    <n v="28"/>
    <x v="1"/>
    <x v="4"/>
    <n v="0"/>
    <x v="0"/>
    <x v="2"/>
    <n v="723"/>
    <x v="2"/>
    <x v="0"/>
    <x v="0"/>
    <n v="123885.88"/>
    <x v="1"/>
    <x v="0"/>
    <x v="2"/>
  </r>
  <r>
    <n v="15768777"/>
    <s v="Wang"/>
    <x v="1"/>
    <x v="0"/>
    <n v="34"/>
    <x v="0"/>
    <x v="4"/>
    <n v="0"/>
    <x v="0"/>
    <x v="2"/>
    <n v="507"/>
    <x v="1"/>
    <x v="0"/>
    <x v="0"/>
    <n v="60688.38"/>
    <x v="1"/>
    <x v="1"/>
    <x v="2"/>
  </r>
  <r>
    <n v="15777893"/>
    <s v="Davide"/>
    <x v="0"/>
    <x v="1"/>
    <n v="43"/>
    <x v="0"/>
    <x v="1"/>
    <n v="0"/>
    <x v="0"/>
    <x v="2"/>
    <n v="777"/>
    <x v="2"/>
    <x v="0"/>
    <x v="1"/>
    <n v="21785.91"/>
    <x v="1"/>
    <x v="3"/>
    <x v="0"/>
  </r>
  <r>
    <n v="15791326"/>
    <s v="Nnamdi"/>
    <x v="0"/>
    <x v="1"/>
    <n v="34"/>
    <x v="0"/>
    <x v="6"/>
    <n v="0"/>
    <x v="0"/>
    <x v="0"/>
    <n v="566"/>
    <x v="1"/>
    <x v="1"/>
    <x v="1"/>
    <n v="188135.69"/>
    <x v="1"/>
    <x v="4"/>
    <x v="2"/>
  </r>
  <r>
    <n v="15615176"/>
    <s v="Welsh"/>
    <x v="0"/>
    <x v="1"/>
    <n v="26"/>
    <x v="1"/>
    <x v="3"/>
    <n v="0"/>
    <x v="0"/>
    <x v="2"/>
    <n v="732"/>
    <x v="2"/>
    <x v="0"/>
    <x v="1"/>
    <n v="154364.66"/>
    <x v="1"/>
    <x v="2"/>
    <x v="1"/>
  </r>
  <r>
    <n v="15735221"/>
    <s v="Sousa"/>
    <x v="0"/>
    <x v="0"/>
    <n v="42"/>
    <x v="0"/>
    <x v="7"/>
    <n v="0"/>
    <x v="0"/>
    <x v="2"/>
    <n v="697"/>
    <x v="2"/>
    <x v="0"/>
    <x v="1"/>
    <n v="61312.15"/>
    <x v="1"/>
    <x v="1"/>
    <x v="3"/>
  </r>
  <r>
    <n v="15617991"/>
    <s v="Andrews"/>
    <x v="0"/>
    <x v="1"/>
    <n v="29"/>
    <x v="1"/>
    <x v="4"/>
    <n v="128744.04"/>
    <x v="2"/>
    <x v="0"/>
    <n v="555"/>
    <x v="1"/>
    <x v="0"/>
    <x v="0"/>
    <n v="47454.93"/>
    <x v="1"/>
    <x v="3"/>
    <x v="2"/>
  </r>
  <r>
    <n v="15658504"/>
    <s v="Chiawuotu"/>
    <x v="2"/>
    <x v="0"/>
    <n v="62"/>
    <x v="2"/>
    <x v="9"/>
    <n v="137727.34"/>
    <x v="2"/>
    <x v="2"/>
    <n v="584"/>
    <x v="1"/>
    <x v="1"/>
    <x v="0"/>
    <n v="121102.9"/>
    <x v="1"/>
    <x v="0"/>
    <x v="3"/>
  </r>
  <r>
    <n v="15785705"/>
    <s v="Thomson"/>
    <x v="2"/>
    <x v="0"/>
    <n v="44"/>
    <x v="0"/>
    <x v="7"/>
    <n v="106731.58"/>
    <x v="2"/>
    <x v="0"/>
    <n v="705"/>
    <x v="2"/>
    <x v="0"/>
    <x v="1"/>
    <n v="137419.87"/>
    <x v="0"/>
    <x v="2"/>
    <x v="3"/>
  </r>
  <r>
    <n v="15801817"/>
    <s v="Carpenter"/>
    <x v="0"/>
    <x v="0"/>
    <n v="38"/>
    <x v="0"/>
    <x v="3"/>
    <n v="123544.21"/>
    <x v="2"/>
    <x v="0"/>
    <n v="688"/>
    <x v="2"/>
    <x v="0"/>
    <x v="0"/>
    <n v="157664.01999999999"/>
    <x v="1"/>
    <x v="2"/>
    <x v="1"/>
  </r>
  <r>
    <n v="15752578"/>
    <s v="Yefimova"/>
    <x v="0"/>
    <x v="0"/>
    <n v="37"/>
    <x v="0"/>
    <x v="0"/>
    <n v="133968.95999999999"/>
    <x v="2"/>
    <x v="2"/>
    <n v="626"/>
    <x v="0"/>
    <x v="0"/>
    <x v="1"/>
    <n v="148689.65"/>
    <x v="1"/>
    <x v="2"/>
    <x v="0"/>
  </r>
  <r>
    <n v="15781574"/>
    <s v="Ma"/>
    <x v="1"/>
    <x v="1"/>
    <n v="76"/>
    <x v="2"/>
    <x v="9"/>
    <n v="126534.6"/>
    <x v="2"/>
    <x v="0"/>
    <n v="636"/>
    <x v="0"/>
    <x v="0"/>
    <x v="0"/>
    <n v="39789.620000000003"/>
    <x v="1"/>
    <x v="3"/>
    <x v="3"/>
  </r>
  <r>
    <n v="15792107"/>
    <s v="Black"/>
    <x v="1"/>
    <x v="0"/>
    <n v="35"/>
    <x v="0"/>
    <x v="2"/>
    <n v="0"/>
    <x v="0"/>
    <x v="0"/>
    <n v="719"/>
    <x v="2"/>
    <x v="0"/>
    <x v="0"/>
    <n v="165162.4"/>
    <x v="1"/>
    <x v="2"/>
    <x v="1"/>
  </r>
  <r>
    <n v="15569917"/>
    <s v="Obijiaku"/>
    <x v="1"/>
    <x v="1"/>
    <n v="30"/>
    <x v="0"/>
    <x v="5"/>
    <n v="87609.68"/>
    <x v="1"/>
    <x v="2"/>
    <n v="706"/>
    <x v="2"/>
    <x v="1"/>
    <x v="1"/>
    <n v="137674.54999999999"/>
    <x v="0"/>
    <x v="2"/>
    <x v="1"/>
  </r>
  <r>
    <n v="15721504"/>
    <s v="King"/>
    <x v="1"/>
    <x v="1"/>
    <n v="41"/>
    <x v="0"/>
    <x v="6"/>
    <n v="0"/>
    <x v="0"/>
    <x v="2"/>
    <n v="731"/>
    <x v="2"/>
    <x v="0"/>
    <x v="1"/>
    <n v="101371.72"/>
    <x v="1"/>
    <x v="0"/>
    <x v="2"/>
  </r>
  <r>
    <n v="15757306"/>
    <s v="Miller"/>
    <x v="1"/>
    <x v="1"/>
    <n v="49"/>
    <x v="0"/>
    <x v="6"/>
    <n v="0"/>
    <x v="0"/>
    <x v="1"/>
    <n v="738"/>
    <x v="2"/>
    <x v="0"/>
    <x v="0"/>
    <n v="65066.48"/>
    <x v="0"/>
    <x v="1"/>
    <x v="2"/>
  </r>
  <r>
    <n v="15647295"/>
    <s v="Chin"/>
    <x v="0"/>
    <x v="1"/>
    <n v="34"/>
    <x v="0"/>
    <x v="9"/>
    <n v="0"/>
    <x v="0"/>
    <x v="2"/>
    <n v="426"/>
    <x v="4"/>
    <x v="0"/>
    <x v="1"/>
    <n v="107876.91"/>
    <x v="1"/>
    <x v="0"/>
    <x v="3"/>
  </r>
  <r>
    <n v="15642098"/>
    <s v="Cox"/>
    <x v="1"/>
    <x v="0"/>
    <n v="36"/>
    <x v="0"/>
    <x v="10"/>
    <n v="108960"/>
    <x v="2"/>
    <x v="2"/>
    <n v="622"/>
    <x v="0"/>
    <x v="0"/>
    <x v="1"/>
    <n v="111180.3"/>
    <x v="0"/>
    <x v="0"/>
    <x v="0"/>
  </r>
  <r>
    <n v="15696120"/>
    <s v="Wallace"/>
    <x v="1"/>
    <x v="0"/>
    <n v="30"/>
    <x v="0"/>
    <x v="0"/>
    <n v="0"/>
    <x v="0"/>
    <x v="2"/>
    <n v="701"/>
    <x v="2"/>
    <x v="0"/>
    <x v="1"/>
    <n v="115650.63"/>
    <x v="1"/>
    <x v="0"/>
    <x v="0"/>
  </r>
  <r>
    <n v="15675176"/>
    <s v="Price"/>
    <x v="0"/>
    <x v="1"/>
    <n v="51"/>
    <x v="0"/>
    <x v="5"/>
    <n v="144953.31"/>
    <x v="2"/>
    <x v="0"/>
    <n v="512"/>
    <x v="1"/>
    <x v="0"/>
    <x v="0"/>
    <n v="165035.17000000001"/>
    <x v="1"/>
    <x v="2"/>
    <x v="1"/>
  </r>
  <r>
    <n v="15700046"/>
    <s v="Yuan"/>
    <x v="0"/>
    <x v="1"/>
    <n v="41"/>
    <x v="0"/>
    <x v="4"/>
    <n v="103544.88"/>
    <x v="2"/>
    <x v="2"/>
    <n v="635"/>
    <x v="0"/>
    <x v="0"/>
    <x v="1"/>
    <n v="193746.55"/>
    <x v="1"/>
    <x v="4"/>
    <x v="2"/>
  </r>
  <r>
    <n v="15782089"/>
    <s v="Mullen"/>
    <x v="0"/>
    <x v="1"/>
    <n v="33"/>
    <x v="0"/>
    <x v="5"/>
    <n v="0"/>
    <x v="0"/>
    <x v="0"/>
    <n v="685"/>
    <x v="2"/>
    <x v="0"/>
    <x v="1"/>
    <n v="58458.26"/>
    <x v="1"/>
    <x v="1"/>
    <x v="1"/>
  </r>
  <r>
    <n v="15706394"/>
    <s v="Howell"/>
    <x v="0"/>
    <x v="1"/>
    <n v="53"/>
    <x v="0"/>
    <x v="3"/>
    <n v="0"/>
    <x v="0"/>
    <x v="2"/>
    <n v="609"/>
    <x v="0"/>
    <x v="1"/>
    <x v="0"/>
    <n v="52332.85"/>
    <x v="1"/>
    <x v="1"/>
    <x v="1"/>
  </r>
  <r>
    <n v="15759387"/>
    <s v="McIntosh"/>
    <x v="2"/>
    <x v="1"/>
    <n v="38"/>
    <x v="0"/>
    <x v="1"/>
    <n v="101487.18"/>
    <x v="2"/>
    <x v="0"/>
    <n v="598"/>
    <x v="1"/>
    <x v="0"/>
    <x v="0"/>
    <n v="75959.100000000006"/>
    <x v="0"/>
    <x v="1"/>
    <x v="0"/>
  </r>
  <r>
    <n v="15623369"/>
    <s v="Clifton"/>
    <x v="0"/>
    <x v="1"/>
    <n v="52"/>
    <x v="0"/>
    <x v="7"/>
    <n v="105355.81"/>
    <x v="2"/>
    <x v="0"/>
    <n v="708"/>
    <x v="2"/>
    <x v="0"/>
    <x v="1"/>
    <n v="123.07"/>
    <x v="0"/>
    <x v="3"/>
    <x v="3"/>
  </r>
  <r>
    <n v="15732943"/>
    <s v="Okwuoma"/>
    <x v="1"/>
    <x v="1"/>
    <n v="36"/>
    <x v="0"/>
    <x v="4"/>
    <n v="77967.5"/>
    <x v="1"/>
    <x v="0"/>
    <n v="574"/>
    <x v="1"/>
    <x v="0"/>
    <x v="1"/>
    <n v="167066.95000000001"/>
    <x v="0"/>
    <x v="2"/>
    <x v="2"/>
  </r>
  <r>
    <n v="15750545"/>
    <s v="Chidiebere"/>
    <x v="0"/>
    <x v="1"/>
    <n v="44"/>
    <x v="0"/>
    <x v="8"/>
    <n v="0"/>
    <x v="0"/>
    <x v="3"/>
    <n v="629"/>
    <x v="0"/>
    <x v="1"/>
    <x v="1"/>
    <n v="117572.59"/>
    <x v="0"/>
    <x v="0"/>
    <x v="2"/>
  </r>
  <r>
    <n v="15809909"/>
    <s v="Fan"/>
    <x v="1"/>
    <x v="0"/>
    <n v="54"/>
    <x v="0"/>
    <x v="4"/>
    <n v="0"/>
    <x v="0"/>
    <x v="2"/>
    <n v="422"/>
    <x v="4"/>
    <x v="0"/>
    <x v="0"/>
    <n v="7166.71"/>
    <x v="1"/>
    <x v="3"/>
    <x v="2"/>
  </r>
  <r>
    <n v="15642448"/>
    <s v="Onyemauchechukwu"/>
    <x v="1"/>
    <x v="1"/>
    <n v="28"/>
    <x v="1"/>
    <x v="2"/>
    <n v="120047.77"/>
    <x v="2"/>
    <x v="0"/>
    <n v="656"/>
    <x v="0"/>
    <x v="0"/>
    <x v="0"/>
    <n v="137173.39000000001"/>
    <x v="1"/>
    <x v="2"/>
    <x v="1"/>
  </r>
  <r>
    <n v="15791944"/>
    <s v="Harker"/>
    <x v="0"/>
    <x v="1"/>
    <n v="32"/>
    <x v="0"/>
    <x v="3"/>
    <n v="175464.85"/>
    <x v="2"/>
    <x v="1"/>
    <n v="697"/>
    <x v="2"/>
    <x v="0"/>
    <x v="1"/>
    <n v="116442.42"/>
    <x v="0"/>
    <x v="0"/>
    <x v="1"/>
  </r>
  <r>
    <n v="15768342"/>
    <s v="Bolton"/>
    <x v="0"/>
    <x v="1"/>
    <n v="52"/>
    <x v="0"/>
    <x v="2"/>
    <n v="79475.3"/>
    <x v="1"/>
    <x v="1"/>
    <n v="718"/>
    <x v="2"/>
    <x v="0"/>
    <x v="0"/>
    <n v="32421.32"/>
    <x v="0"/>
    <x v="3"/>
    <x v="1"/>
  </r>
  <r>
    <n v="15567919"/>
    <s v="Lazarev"/>
    <x v="2"/>
    <x v="1"/>
    <n v="37"/>
    <x v="0"/>
    <x v="2"/>
    <n v="167735.69"/>
    <x v="2"/>
    <x v="2"/>
    <n v="586"/>
    <x v="1"/>
    <x v="1"/>
    <x v="0"/>
    <n v="104665.79"/>
    <x v="1"/>
    <x v="0"/>
    <x v="1"/>
  </r>
  <r>
    <n v="15674750"/>
    <s v="Alexeyeva"/>
    <x v="1"/>
    <x v="0"/>
    <n v="37"/>
    <x v="0"/>
    <x v="2"/>
    <n v="0"/>
    <x v="0"/>
    <x v="2"/>
    <n v="481"/>
    <x v="4"/>
    <x v="0"/>
    <x v="1"/>
    <n v="44215.86"/>
    <x v="1"/>
    <x v="3"/>
    <x v="1"/>
  </r>
  <r>
    <n v="15778345"/>
    <s v="Stevens"/>
    <x v="0"/>
    <x v="0"/>
    <n v="33"/>
    <x v="0"/>
    <x v="1"/>
    <n v="74385.98"/>
    <x v="1"/>
    <x v="0"/>
    <n v="749"/>
    <x v="2"/>
    <x v="0"/>
    <x v="1"/>
    <n v="20164.47"/>
    <x v="1"/>
    <x v="3"/>
    <x v="0"/>
  </r>
  <r>
    <n v="15687634"/>
    <s v="Glover"/>
    <x v="2"/>
    <x v="1"/>
    <n v="49"/>
    <x v="0"/>
    <x v="8"/>
    <n v="94754"/>
    <x v="1"/>
    <x v="0"/>
    <n v="561"/>
    <x v="1"/>
    <x v="0"/>
    <x v="0"/>
    <n v="26691.31"/>
    <x v="1"/>
    <x v="3"/>
    <x v="2"/>
  </r>
  <r>
    <n v="15666096"/>
    <s v="Ibekwe"/>
    <x v="1"/>
    <x v="1"/>
    <n v="27"/>
    <x v="1"/>
    <x v="4"/>
    <n v="0"/>
    <x v="0"/>
    <x v="0"/>
    <n v="676"/>
    <x v="2"/>
    <x v="1"/>
    <x v="0"/>
    <n v="107955.67"/>
    <x v="1"/>
    <x v="0"/>
    <x v="2"/>
  </r>
  <r>
    <n v="15581700"/>
    <s v="Paterson"/>
    <x v="2"/>
    <x v="1"/>
    <n v="43"/>
    <x v="0"/>
    <x v="6"/>
    <n v="86920.86"/>
    <x v="1"/>
    <x v="0"/>
    <n v="615"/>
    <x v="0"/>
    <x v="0"/>
    <x v="0"/>
    <n v="150048.37"/>
    <x v="1"/>
    <x v="2"/>
    <x v="2"/>
  </r>
  <r>
    <n v="15656417"/>
    <s v="Marsh"/>
    <x v="0"/>
    <x v="0"/>
    <n v="39"/>
    <x v="0"/>
    <x v="1"/>
    <n v="132077.48000000001"/>
    <x v="2"/>
    <x v="2"/>
    <n v="582"/>
    <x v="1"/>
    <x v="0"/>
    <x v="1"/>
    <n v="192255.15"/>
    <x v="1"/>
    <x v="4"/>
    <x v="0"/>
  </r>
  <r>
    <n v="15649101"/>
    <s v="Reeves"/>
    <x v="0"/>
    <x v="1"/>
    <n v="40"/>
    <x v="0"/>
    <x v="7"/>
    <n v="127847.86"/>
    <x v="2"/>
    <x v="0"/>
    <n v="601"/>
    <x v="0"/>
    <x v="1"/>
    <x v="1"/>
    <n v="173245.68"/>
    <x v="1"/>
    <x v="4"/>
    <x v="3"/>
  </r>
  <r>
    <n v="15781975"/>
    <s v="Rees"/>
    <x v="0"/>
    <x v="1"/>
    <n v="34"/>
    <x v="0"/>
    <x v="6"/>
    <n v="0"/>
    <x v="0"/>
    <x v="0"/>
    <n v="708"/>
    <x v="2"/>
    <x v="1"/>
    <x v="0"/>
    <n v="121457.88"/>
    <x v="0"/>
    <x v="0"/>
    <x v="2"/>
  </r>
  <r>
    <n v="15700511"/>
    <s v="Hanson"/>
    <x v="2"/>
    <x v="1"/>
    <n v="42"/>
    <x v="0"/>
    <x v="9"/>
    <n v="176702.36"/>
    <x v="2"/>
    <x v="2"/>
    <n v="708"/>
    <x v="2"/>
    <x v="0"/>
    <x v="0"/>
    <n v="104804.74"/>
    <x v="1"/>
    <x v="0"/>
    <x v="3"/>
  </r>
  <r>
    <n v="15770255"/>
    <s v="Onwughara"/>
    <x v="2"/>
    <x v="0"/>
    <n v="33"/>
    <x v="0"/>
    <x v="7"/>
    <n v="83555.58"/>
    <x v="1"/>
    <x v="0"/>
    <n v="797"/>
    <x v="3"/>
    <x v="1"/>
    <x v="1"/>
    <n v="69767.14"/>
    <x v="1"/>
    <x v="1"/>
    <x v="3"/>
  </r>
  <r>
    <n v="15643574"/>
    <s v="Odinakachukwu"/>
    <x v="0"/>
    <x v="1"/>
    <n v="26"/>
    <x v="1"/>
    <x v="2"/>
    <n v="0"/>
    <x v="0"/>
    <x v="2"/>
    <n v="682"/>
    <x v="2"/>
    <x v="0"/>
    <x v="1"/>
    <n v="178373.43"/>
    <x v="1"/>
    <x v="4"/>
    <x v="1"/>
  </r>
  <r>
    <n v="15595010"/>
    <s v="Huang"/>
    <x v="1"/>
    <x v="0"/>
    <n v="39"/>
    <x v="0"/>
    <x v="9"/>
    <n v="0"/>
    <x v="0"/>
    <x v="2"/>
    <n v="694"/>
    <x v="2"/>
    <x v="1"/>
    <x v="1"/>
    <n v="99924.04"/>
    <x v="1"/>
    <x v="0"/>
    <x v="3"/>
  </r>
  <r>
    <n v="15580579"/>
    <s v="Trevisani"/>
    <x v="0"/>
    <x v="0"/>
    <n v="40"/>
    <x v="0"/>
    <x v="1"/>
    <n v="0"/>
    <x v="0"/>
    <x v="0"/>
    <n v="490"/>
    <x v="4"/>
    <x v="0"/>
    <x v="0"/>
    <n v="49594.19"/>
    <x v="0"/>
    <x v="3"/>
    <x v="0"/>
  </r>
  <r>
    <n v="15748532"/>
    <s v="Dale"/>
    <x v="1"/>
    <x v="1"/>
    <n v="42"/>
    <x v="0"/>
    <x v="7"/>
    <n v="0"/>
    <x v="0"/>
    <x v="0"/>
    <n v="828"/>
    <x v="3"/>
    <x v="0"/>
    <x v="0"/>
    <n v="186071.14"/>
    <x v="1"/>
    <x v="4"/>
    <x v="3"/>
  </r>
  <r>
    <n v="15773789"/>
    <s v="Pavlova"/>
    <x v="1"/>
    <x v="0"/>
    <n v="38"/>
    <x v="0"/>
    <x v="3"/>
    <n v="96858.35"/>
    <x v="1"/>
    <x v="0"/>
    <n v="594"/>
    <x v="1"/>
    <x v="0"/>
    <x v="1"/>
    <n v="77511.45"/>
    <x v="1"/>
    <x v="1"/>
    <x v="1"/>
  </r>
  <r>
    <n v="15600027"/>
    <s v="Meng"/>
    <x v="1"/>
    <x v="1"/>
    <n v="33"/>
    <x v="0"/>
    <x v="1"/>
    <n v="0"/>
    <x v="0"/>
    <x v="2"/>
    <n v="579"/>
    <x v="1"/>
    <x v="0"/>
    <x v="0"/>
    <n v="54816.57"/>
    <x v="1"/>
    <x v="1"/>
    <x v="0"/>
  </r>
  <r>
    <n v="15620832"/>
    <s v="Dean"/>
    <x v="0"/>
    <x v="0"/>
    <n v="35"/>
    <x v="0"/>
    <x v="10"/>
    <n v="0"/>
    <x v="0"/>
    <x v="2"/>
    <n v="723"/>
    <x v="2"/>
    <x v="1"/>
    <x v="0"/>
    <n v="61290.99"/>
    <x v="1"/>
    <x v="1"/>
    <x v="0"/>
  </r>
  <r>
    <n v="15568819"/>
    <s v="Chiganu"/>
    <x v="2"/>
    <x v="0"/>
    <n v="42"/>
    <x v="0"/>
    <x v="2"/>
    <n v="132796.04"/>
    <x v="2"/>
    <x v="1"/>
    <n v="619"/>
    <x v="0"/>
    <x v="0"/>
    <x v="0"/>
    <n v="191821.35"/>
    <x v="0"/>
    <x v="4"/>
    <x v="1"/>
  </r>
  <r>
    <n v="15748691"/>
    <s v="Lung"/>
    <x v="1"/>
    <x v="0"/>
    <n v="30"/>
    <x v="0"/>
    <x v="1"/>
    <n v="154970.54"/>
    <x v="2"/>
    <x v="0"/>
    <n v="794"/>
    <x v="3"/>
    <x v="1"/>
    <x v="0"/>
    <n v="156768.45000000001"/>
    <x v="1"/>
    <x v="2"/>
    <x v="0"/>
  </r>
  <r>
    <n v="15583552"/>
    <s v="Donaldson"/>
    <x v="2"/>
    <x v="1"/>
    <n v="44"/>
    <x v="0"/>
    <x v="6"/>
    <n v="88902.21"/>
    <x v="1"/>
    <x v="0"/>
    <n v="674"/>
    <x v="2"/>
    <x v="0"/>
    <x v="1"/>
    <n v="73731.320000000007"/>
    <x v="1"/>
    <x v="1"/>
    <x v="2"/>
  </r>
  <r>
    <n v="15588019"/>
    <s v="Li Fonti"/>
    <x v="0"/>
    <x v="1"/>
    <n v="28"/>
    <x v="1"/>
    <x v="3"/>
    <n v="98738.92"/>
    <x v="1"/>
    <x v="0"/>
    <n v="418"/>
    <x v="4"/>
    <x v="0"/>
    <x v="1"/>
    <n v="122190.22"/>
    <x v="1"/>
    <x v="0"/>
    <x v="1"/>
  </r>
  <r>
    <n v="15713250"/>
    <s v="Izmailova"/>
    <x v="0"/>
    <x v="1"/>
    <n v="33"/>
    <x v="0"/>
    <x v="2"/>
    <n v="0"/>
    <x v="0"/>
    <x v="2"/>
    <n v="502"/>
    <x v="1"/>
    <x v="0"/>
    <x v="0"/>
    <n v="123509.01"/>
    <x v="1"/>
    <x v="0"/>
    <x v="1"/>
  </r>
  <r>
    <n v="15569595"/>
    <s v="Walker"/>
    <x v="0"/>
    <x v="0"/>
    <n v="50"/>
    <x v="0"/>
    <x v="5"/>
    <n v="0"/>
    <x v="0"/>
    <x v="0"/>
    <n v="678"/>
    <x v="2"/>
    <x v="0"/>
    <x v="1"/>
    <n v="8199.5"/>
    <x v="1"/>
    <x v="3"/>
    <x v="1"/>
  </r>
  <r>
    <n v="15794868"/>
    <s v="Nnonso"/>
    <x v="2"/>
    <x v="1"/>
    <n v="40"/>
    <x v="0"/>
    <x v="7"/>
    <n v="137456.28"/>
    <x v="2"/>
    <x v="2"/>
    <n v="599"/>
    <x v="1"/>
    <x v="0"/>
    <x v="0"/>
    <n v="14113.11"/>
    <x v="1"/>
    <x v="3"/>
    <x v="3"/>
  </r>
  <r>
    <n v="15576680"/>
    <s v="Stevenson"/>
    <x v="0"/>
    <x v="1"/>
    <n v="29"/>
    <x v="1"/>
    <x v="4"/>
    <n v="0"/>
    <x v="0"/>
    <x v="2"/>
    <n v="736"/>
    <x v="2"/>
    <x v="1"/>
    <x v="1"/>
    <n v="51705.01"/>
    <x v="1"/>
    <x v="1"/>
    <x v="2"/>
  </r>
  <r>
    <n v="15613699"/>
    <s v="Schnaars"/>
    <x v="0"/>
    <x v="0"/>
    <n v="60"/>
    <x v="2"/>
    <x v="3"/>
    <n v="73937.02"/>
    <x v="1"/>
    <x v="0"/>
    <n v="430"/>
    <x v="4"/>
    <x v="0"/>
    <x v="1"/>
    <n v="161937.62"/>
    <x v="0"/>
    <x v="2"/>
    <x v="1"/>
  </r>
  <r>
    <n v="15609758"/>
    <s v="Geoghegan"/>
    <x v="0"/>
    <x v="0"/>
    <n v="45"/>
    <x v="0"/>
    <x v="3"/>
    <n v="158621.04"/>
    <x v="2"/>
    <x v="0"/>
    <n v="537"/>
    <x v="1"/>
    <x v="0"/>
    <x v="1"/>
    <n v="120892.96"/>
    <x v="0"/>
    <x v="0"/>
    <x v="1"/>
  </r>
  <r>
    <n v="15762392"/>
    <s v="Ilyina"/>
    <x v="1"/>
    <x v="1"/>
    <n v="30"/>
    <x v="0"/>
    <x v="1"/>
    <n v="113257.2"/>
    <x v="2"/>
    <x v="0"/>
    <n v="683"/>
    <x v="2"/>
    <x v="0"/>
    <x v="0"/>
    <n v="65035.02"/>
    <x v="1"/>
    <x v="1"/>
    <x v="0"/>
  </r>
  <r>
    <n v="15693382"/>
    <s v="Muir"/>
    <x v="0"/>
    <x v="1"/>
    <n v="31"/>
    <x v="0"/>
    <x v="9"/>
    <n v="0"/>
    <x v="0"/>
    <x v="0"/>
    <n v="828"/>
    <x v="3"/>
    <x v="1"/>
    <x v="0"/>
    <n v="164257.37"/>
    <x v="1"/>
    <x v="2"/>
    <x v="3"/>
  </r>
  <r>
    <n v="15791769"/>
    <s v="Gardener"/>
    <x v="0"/>
    <x v="0"/>
    <n v="29"/>
    <x v="1"/>
    <x v="9"/>
    <n v="116536.43"/>
    <x v="2"/>
    <x v="0"/>
    <n v="691"/>
    <x v="2"/>
    <x v="0"/>
    <x v="1"/>
    <n v="51987.99"/>
    <x v="1"/>
    <x v="1"/>
    <x v="3"/>
  </r>
  <r>
    <n v="15712483"/>
    <s v="Chidi"/>
    <x v="1"/>
    <x v="0"/>
    <n v="28"/>
    <x v="1"/>
    <x v="4"/>
    <n v="0"/>
    <x v="0"/>
    <x v="2"/>
    <n v="608"/>
    <x v="0"/>
    <x v="0"/>
    <x v="1"/>
    <n v="10899.63"/>
    <x v="0"/>
    <x v="3"/>
    <x v="2"/>
  </r>
  <r>
    <n v="15636454"/>
    <s v="Fu"/>
    <x v="0"/>
    <x v="0"/>
    <n v="60"/>
    <x v="2"/>
    <x v="5"/>
    <n v="101070.69"/>
    <x v="2"/>
    <x v="0"/>
    <n v="691"/>
    <x v="2"/>
    <x v="0"/>
    <x v="1"/>
    <n v="177355.8"/>
    <x v="0"/>
    <x v="4"/>
    <x v="1"/>
  </r>
  <r>
    <n v="15710138"/>
    <s v="Sun"/>
    <x v="1"/>
    <x v="1"/>
    <n v="39"/>
    <x v="0"/>
    <x v="5"/>
    <n v="0"/>
    <x v="0"/>
    <x v="2"/>
    <n v="718"/>
    <x v="2"/>
    <x v="1"/>
    <x v="0"/>
    <n v="63889.1"/>
    <x v="1"/>
    <x v="1"/>
    <x v="1"/>
  </r>
  <r>
    <n v="15571571"/>
    <s v="Ting"/>
    <x v="2"/>
    <x v="0"/>
    <n v="31"/>
    <x v="0"/>
    <x v="6"/>
    <n v="127331.46"/>
    <x v="2"/>
    <x v="1"/>
    <n v="680"/>
    <x v="2"/>
    <x v="0"/>
    <x v="0"/>
    <n v="176433.6"/>
    <x v="1"/>
    <x v="4"/>
    <x v="2"/>
  </r>
  <r>
    <n v="15638751"/>
    <s v="Ashton"/>
    <x v="1"/>
    <x v="0"/>
    <n v="41"/>
    <x v="0"/>
    <x v="8"/>
    <n v="0"/>
    <x v="0"/>
    <x v="2"/>
    <n v="838"/>
    <x v="3"/>
    <x v="0"/>
    <x v="1"/>
    <n v="81313.509999999995"/>
    <x v="1"/>
    <x v="1"/>
    <x v="2"/>
  </r>
  <r>
    <n v="15598574"/>
    <s v="Uwakwe"/>
    <x v="1"/>
    <x v="0"/>
    <n v="31"/>
    <x v="0"/>
    <x v="8"/>
    <n v="0"/>
    <x v="0"/>
    <x v="2"/>
    <n v="695"/>
    <x v="2"/>
    <x v="1"/>
    <x v="0"/>
    <n v="13998.88"/>
    <x v="1"/>
    <x v="3"/>
    <x v="2"/>
  </r>
  <r>
    <n v="15796787"/>
    <s v="Vassiliev"/>
    <x v="0"/>
    <x v="1"/>
    <n v="46"/>
    <x v="0"/>
    <x v="10"/>
    <n v="105969.42"/>
    <x v="2"/>
    <x v="0"/>
    <n v="681"/>
    <x v="2"/>
    <x v="0"/>
    <x v="1"/>
    <n v="5771.56"/>
    <x v="1"/>
    <x v="3"/>
    <x v="0"/>
  </r>
  <r>
    <n v="15615670"/>
    <s v="Kazakova"/>
    <x v="0"/>
    <x v="1"/>
    <n v="36"/>
    <x v="0"/>
    <x v="8"/>
    <n v="119547.46"/>
    <x v="2"/>
    <x v="0"/>
    <n v="762"/>
    <x v="2"/>
    <x v="0"/>
    <x v="0"/>
    <n v="42693.65"/>
    <x v="1"/>
    <x v="3"/>
    <x v="2"/>
  </r>
  <r>
    <n v="15705506"/>
    <s v="Perry"/>
    <x v="1"/>
    <x v="1"/>
    <n v="38"/>
    <x v="0"/>
    <x v="3"/>
    <n v="0"/>
    <x v="0"/>
    <x v="2"/>
    <n v="751"/>
    <x v="2"/>
    <x v="1"/>
    <x v="1"/>
    <n v="90839.61"/>
    <x v="1"/>
    <x v="0"/>
    <x v="1"/>
  </r>
  <r>
    <n v="15599535"/>
    <s v="Howell"/>
    <x v="1"/>
    <x v="1"/>
    <n v="28"/>
    <x v="1"/>
    <x v="8"/>
    <n v="138668.18"/>
    <x v="2"/>
    <x v="0"/>
    <n v="678"/>
    <x v="2"/>
    <x v="0"/>
    <x v="0"/>
    <n v="54144.01"/>
    <x v="1"/>
    <x v="1"/>
    <x v="2"/>
  </r>
  <r>
    <n v="15768449"/>
    <s v="Ricci"/>
    <x v="0"/>
    <x v="0"/>
    <n v="37"/>
    <x v="0"/>
    <x v="3"/>
    <n v="51582.5"/>
    <x v="1"/>
    <x v="2"/>
    <n v="634"/>
    <x v="0"/>
    <x v="0"/>
    <x v="0"/>
    <n v="184312.88"/>
    <x v="1"/>
    <x v="4"/>
    <x v="1"/>
  </r>
  <r>
    <n v="15725002"/>
    <s v="Smith"/>
    <x v="0"/>
    <x v="1"/>
    <n v="37"/>
    <x v="0"/>
    <x v="3"/>
    <n v="0"/>
    <x v="0"/>
    <x v="2"/>
    <n v="749"/>
    <x v="2"/>
    <x v="0"/>
    <x v="1"/>
    <n v="20306.79"/>
    <x v="1"/>
    <x v="3"/>
    <x v="1"/>
  </r>
  <r>
    <n v="15611682"/>
    <s v="Rossi"/>
    <x v="1"/>
    <x v="1"/>
    <n v="37"/>
    <x v="0"/>
    <x v="5"/>
    <n v="169902.92"/>
    <x v="2"/>
    <x v="0"/>
    <n v="590"/>
    <x v="1"/>
    <x v="0"/>
    <x v="0"/>
    <n v="128256.18"/>
    <x v="1"/>
    <x v="0"/>
    <x v="1"/>
  </r>
  <r>
    <n v="15749964"/>
    <s v="Jones"/>
    <x v="0"/>
    <x v="0"/>
    <n v="27"/>
    <x v="1"/>
    <x v="4"/>
    <n v="87262.399999999994"/>
    <x v="1"/>
    <x v="2"/>
    <n v="610"/>
    <x v="0"/>
    <x v="0"/>
    <x v="1"/>
    <n v="182720.07"/>
    <x v="1"/>
    <x v="4"/>
    <x v="2"/>
  </r>
  <r>
    <n v="15678779"/>
    <s v="Quezada"/>
    <x v="0"/>
    <x v="1"/>
    <n v="33"/>
    <x v="0"/>
    <x v="3"/>
    <n v="0"/>
    <x v="0"/>
    <x v="2"/>
    <n v="502"/>
    <x v="1"/>
    <x v="1"/>
    <x v="0"/>
    <n v="4082.52"/>
    <x v="1"/>
    <x v="3"/>
    <x v="1"/>
  </r>
  <r>
    <n v="15752601"/>
    <s v="McCulloch"/>
    <x v="0"/>
    <x v="0"/>
    <n v="40"/>
    <x v="0"/>
    <x v="3"/>
    <n v="0"/>
    <x v="0"/>
    <x v="2"/>
    <n v="578"/>
    <x v="1"/>
    <x v="1"/>
    <x v="1"/>
    <n v="102233.73"/>
    <x v="1"/>
    <x v="0"/>
    <x v="1"/>
  </r>
  <r>
    <n v="15758477"/>
    <s v="Tobeolisa"/>
    <x v="0"/>
    <x v="0"/>
    <n v="32"/>
    <x v="0"/>
    <x v="0"/>
    <n v="0"/>
    <x v="0"/>
    <x v="2"/>
    <n v="547"/>
    <x v="1"/>
    <x v="0"/>
    <x v="1"/>
    <n v="132002.82999999999"/>
    <x v="1"/>
    <x v="2"/>
    <x v="0"/>
  </r>
  <r>
    <n v="15629133"/>
    <s v="Black"/>
    <x v="0"/>
    <x v="0"/>
    <n v="27"/>
    <x v="1"/>
    <x v="9"/>
    <n v="0"/>
    <x v="0"/>
    <x v="2"/>
    <n v="579"/>
    <x v="1"/>
    <x v="0"/>
    <x v="1"/>
    <n v="126838.7"/>
    <x v="1"/>
    <x v="0"/>
    <x v="3"/>
  </r>
  <r>
    <n v="15604963"/>
    <s v="Fraser"/>
    <x v="0"/>
    <x v="1"/>
    <n v="39"/>
    <x v="0"/>
    <x v="8"/>
    <n v="0"/>
    <x v="0"/>
    <x v="2"/>
    <n v="661"/>
    <x v="2"/>
    <x v="1"/>
    <x v="1"/>
    <n v="181461.46"/>
    <x v="1"/>
    <x v="4"/>
    <x v="2"/>
  </r>
  <r>
    <n v="15796413"/>
    <s v="Green"/>
    <x v="0"/>
    <x v="1"/>
    <n v="46"/>
    <x v="0"/>
    <x v="5"/>
    <n v="0"/>
    <x v="0"/>
    <x v="2"/>
    <n v="794"/>
    <x v="3"/>
    <x v="0"/>
    <x v="1"/>
    <n v="195325.74"/>
    <x v="1"/>
    <x v="4"/>
    <x v="1"/>
  </r>
  <r>
    <n v="15812470"/>
    <s v="Allan"/>
    <x v="0"/>
    <x v="1"/>
    <n v="61"/>
    <x v="2"/>
    <x v="8"/>
    <n v="0"/>
    <x v="0"/>
    <x v="2"/>
    <n v="719"/>
    <x v="2"/>
    <x v="1"/>
    <x v="0"/>
    <n v="29132.43"/>
    <x v="1"/>
    <x v="3"/>
    <x v="2"/>
  </r>
  <r>
    <n v="15587443"/>
    <s v="Akudinobi"/>
    <x v="0"/>
    <x v="0"/>
    <n v="69"/>
    <x v="2"/>
    <x v="1"/>
    <n v="0"/>
    <x v="0"/>
    <x v="2"/>
    <n v="728"/>
    <x v="2"/>
    <x v="0"/>
    <x v="0"/>
    <n v="131804.85999999999"/>
    <x v="1"/>
    <x v="2"/>
    <x v="0"/>
  </r>
  <r>
    <n v="15689692"/>
    <s v="Walker"/>
    <x v="2"/>
    <x v="1"/>
    <n v="19"/>
    <x v="1"/>
    <x v="6"/>
    <n v="150348.37"/>
    <x v="2"/>
    <x v="0"/>
    <n v="598"/>
    <x v="1"/>
    <x v="0"/>
    <x v="0"/>
    <n v="173784.04"/>
    <x v="1"/>
    <x v="4"/>
    <x v="2"/>
  </r>
  <r>
    <n v="15779586"/>
    <s v="Olisaemeka"/>
    <x v="2"/>
    <x v="0"/>
    <n v="46"/>
    <x v="0"/>
    <x v="6"/>
    <n v="115074.02"/>
    <x v="2"/>
    <x v="2"/>
    <n v="822"/>
    <x v="3"/>
    <x v="0"/>
    <x v="1"/>
    <n v="26249.86"/>
    <x v="1"/>
    <x v="3"/>
    <x v="2"/>
  </r>
  <r>
    <n v="15667588"/>
    <s v="Arcuri"/>
    <x v="1"/>
    <x v="0"/>
    <n v="40"/>
    <x v="0"/>
    <x v="6"/>
    <n v="0"/>
    <x v="0"/>
    <x v="0"/>
    <n v="670"/>
    <x v="2"/>
    <x v="0"/>
    <x v="0"/>
    <n v="182650.15"/>
    <x v="1"/>
    <x v="4"/>
    <x v="2"/>
  </r>
  <r>
    <n v="15624423"/>
    <s v="Liu"/>
    <x v="0"/>
    <x v="1"/>
    <n v="28"/>
    <x v="1"/>
    <x v="2"/>
    <n v="99986.98"/>
    <x v="1"/>
    <x v="0"/>
    <n v="850"/>
    <x v="3"/>
    <x v="0"/>
    <x v="1"/>
    <n v="196582.55"/>
    <x v="1"/>
    <x v="4"/>
    <x v="1"/>
  </r>
  <r>
    <n v="15591107"/>
    <s v="Flemming"/>
    <x v="2"/>
    <x v="0"/>
    <n v="68"/>
    <x v="2"/>
    <x v="6"/>
    <n v="110357"/>
    <x v="2"/>
    <x v="0"/>
    <n v="723"/>
    <x v="2"/>
    <x v="1"/>
    <x v="1"/>
    <n v="141977.54"/>
    <x v="0"/>
    <x v="2"/>
    <x v="2"/>
  </r>
  <r>
    <n v="15748986"/>
    <s v="Bischof"/>
    <x v="2"/>
    <x v="1"/>
    <n v="42"/>
    <x v="0"/>
    <x v="2"/>
    <n v="166685.92000000001"/>
    <x v="2"/>
    <x v="2"/>
    <n v="705"/>
    <x v="2"/>
    <x v="0"/>
    <x v="0"/>
    <n v="55313.51"/>
    <x v="1"/>
    <x v="1"/>
    <x v="1"/>
  </r>
  <r>
    <n v="15793896"/>
    <s v="John"/>
    <x v="1"/>
    <x v="1"/>
    <n v="40"/>
    <x v="0"/>
    <x v="3"/>
    <n v="95312.8"/>
    <x v="1"/>
    <x v="0"/>
    <n v="677"/>
    <x v="2"/>
    <x v="0"/>
    <x v="0"/>
    <n v="62944.75"/>
    <x v="1"/>
    <x v="1"/>
    <x v="1"/>
  </r>
  <r>
    <n v="15620570"/>
    <s v="Sinnett"/>
    <x v="0"/>
    <x v="1"/>
    <n v="43"/>
    <x v="0"/>
    <x v="4"/>
    <n v="202443.47"/>
    <x v="2"/>
    <x v="0"/>
    <n v="736"/>
    <x v="2"/>
    <x v="0"/>
    <x v="1"/>
    <n v="72375.03"/>
    <x v="1"/>
    <x v="1"/>
    <x v="2"/>
  </r>
  <r>
    <n v="15727811"/>
    <s v="Ts'ui"/>
    <x v="2"/>
    <x v="0"/>
    <n v="47"/>
    <x v="0"/>
    <x v="10"/>
    <n v="109493.62"/>
    <x v="2"/>
    <x v="0"/>
    <n v="661"/>
    <x v="2"/>
    <x v="1"/>
    <x v="1"/>
    <n v="188324.01"/>
    <x v="0"/>
    <x v="4"/>
    <x v="0"/>
  </r>
  <r>
    <n v="15707681"/>
    <s v="Pokrovsky"/>
    <x v="2"/>
    <x v="1"/>
    <n v="38"/>
    <x v="0"/>
    <x v="9"/>
    <n v="88977.39"/>
    <x v="1"/>
    <x v="2"/>
    <n v="501"/>
    <x v="1"/>
    <x v="1"/>
    <x v="0"/>
    <n v="133403.07"/>
    <x v="1"/>
    <x v="2"/>
    <x v="3"/>
  </r>
  <r>
    <n v="15702030"/>
    <s v="Azarov"/>
    <x v="0"/>
    <x v="0"/>
    <n v="29"/>
    <x v="1"/>
    <x v="0"/>
    <n v="104982.57"/>
    <x v="2"/>
    <x v="0"/>
    <n v="516"/>
    <x v="1"/>
    <x v="0"/>
    <x v="1"/>
    <n v="157378.5"/>
    <x v="1"/>
    <x v="2"/>
    <x v="0"/>
  </r>
  <r>
    <n v="15673238"/>
    <s v="McCarthy"/>
    <x v="2"/>
    <x v="0"/>
    <n v="59"/>
    <x v="0"/>
    <x v="2"/>
    <n v="154110.99"/>
    <x v="2"/>
    <x v="2"/>
    <n v="517"/>
    <x v="1"/>
    <x v="0"/>
    <x v="1"/>
    <n v="101240.08"/>
    <x v="0"/>
    <x v="0"/>
    <x v="1"/>
  </r>
  <r>
    <n v="15604196"/>
    <s v="Simpson"/>
    <x v="0"/>
    <x v="1"/>
    <n v="32"/>
    <x v="0"/>
    <x v="5"/>
    <n v="185714.28"/>
    <x v="2"/>
    <x v="0"/>
    <n v="766"/>
    <x v="2"/>
    <x v="0"/>
    <x v="0"/>
    <n v="102502.5"/>
    <x v="1"/>
    <x v="0"/>
    <x v="1"/>
  </r>
  <r>
    <n v="15769356"/>
    <s v="Stevenson"/>
    <x v="2"/>
    <x v="0"/>
    <n v="23"/>
    <x v="1"/>
    <x v="6"/>
    <n v="116022.53"/>
    <x v="2"/>
    <x v="2"/>
    <n v="520"/>
    <x v="1"/>
    <x v="0"/>
    <x v="0"/>
    <n v="37577.660000000003"/>
    <x v="1"/>
    <x v="3"/>
    <x v="2"/>
  </r>
  <r>
    <n v="15665590"/>
    <s v="Moore"/>
    <x v="0"/>
    <x v="1"/>
    <n v="46"/>
    <x v="0"/>
    <x v="5"/>
    <n v="0"/>
    <x v="0"/>
    <x v="2"/>
    <n v="541"/>
    <x v="1"/>
    <x v="0"/>
    <x v="0"/>
    <n v="83456.67"/>
    <x v="1"/>
    <x v="1"/>
    <x v="1"/>
  </r>
  <r>
    <n v="15572361"/>
    <s v="Chill"/>
    <x v="2"/>
    <x v="0"/>
    <n v="34"/>
    <x v="0"/>
    <x v="0"/>
    <n v="164011.48000000001"/>
    <x v="2"/>
    <x v="0"/>
    <n v="790"/>
    <x v="3"/>
    <x v="0"/>
    <x v="1"/>
    <n v="199420.41"/>
    <x v="1"/>
    <x v="4"/>
    <x v="0"/>
  </r>
  <r>
    <n v="15667460"/>
    <s v="Moore"/>
    <x v="0"/>
    <x v="1"/>
    <n v="31"/>
    <x v="0"/>
    <x v="9"/>
    <n v="0"/>
    <x v="0"/>
    <x v="2"/>
    <n v="797"/>
    <x v="3"/>
    <x v="0"/>
    <x v="0"/>
    <n v="24748.89"/>
    <x v="1"/>
    <x v="3"/>
    <x v="3"/>
  </r>
  <r>
    <n v="15654760"/>
    <s v="Su"/>
    <x v="0"/>
    <x v="1"/>
    <n v="40"/>
    <x v="0"/>
    <x v="1"/>
    <n v="101514.89"/>
    <x v="2"/>
    <x v="0"/>
    <n v="811"/>
    <x v="3"/>
    <x v="0"/>
    <x v="0"/>
    <n v="121765"/>
    <x v="1"/>
    <x v="0"/>
    <x v="0"/>
  </r>
  <r>
    <n v="15632669"/>
    <s v="Rees"/>
    <x v="1"/>
    <x v="0"/>
    <n v="32"/>
    <x v="0"/>
    <x v="4"/>
    <n v="0"/>
    <x v="0"/>
    <x v="2"/>
    <n v="722"/>
    <x v="2"/>
    <x v="0"/>
    <x v="0"/>
    <n v="113666.48"/>
    <x v="1"/>
    <x v="0"/>
    <x v="2"/>
  </r>
  <r>
    <n v="15613673"/>
    <s v="Lung"/>
    <x v="0"/>
    <x v="1"/>
    <n v="28"/>
    <x v="1"/>
    <x v="9"/>
    <n v="0"/>
    <x v="0"/>
    <x v="0"/>
    <n v="675"/>
    <x v="2"/>
    <x v="0"/>
    <x v="1"/>
    <n v="134110.93"/>
    <x v="1"/>
    <x v="2"/>
    <x v="3"/>
  </r>
  <r>
    <n v="15698522"/>
    <s v="Thomas"/>
    <x v="2"/>
    <x v="1"/>
    <n v="39"/>
    <x v="0"/>
    <x v="9"/>
    <n v="134599.32999999999"/>
    <x v="2"/>
    <x v="2"/>
    <n v="660"/>
    <x v="2"/>
    <x v="0"/>
    <x v="1"/>
    <n v="183095.87"/>
    <x v="1"/>
    <x v="4"/>
    <x v="3"/>
  </r>
  <r>
    <n v="15741633"/>
    <s v="Fuller"/>
    <x v="1"/>
    <x v="1"/>
    <n v="32"/>
    <x v="0"/>
    <x v="7"/>
    <n v="147511.26"/>
    <x v="2"/>
    <x v="0"/>
    <n v="566"/>
    <x v="1"/>
    <x v="0"/>
    <x v="0"/>
    <n v="159891.03"/>
    <x v="1"/>
    <x v="2"/>
    <x v="3"/>
  </r>
  <r>
    <n v="15674583"/>
    <s v="Trevisani"/>
    <x v="0"/>
    <x v="1"/>
    <n v="25"/>
    <x v="1"/>
    <x v="10"/>
    <n v="78396.08"/>
    <x v="1"/>
    <x v="0"/>
    <n v="768"/>
    <x v="2"/>
    <x v="0"/>
    <x v="0"/>
    <n v="8316.19"/>
    <x v="1"/>
    <x v="3"/>
    <x v="0"/>
  </r>
  <r>
    <n v="15665374"/>
    <s v="Dumolo"/>
    <x v="1"/>
    <x v="0"/>
    <n v="31"/>
    <x v="0"/>
    <x v="8"/>
    <n v="0"/>
    <x v="0"/>
    <x v="2"/>
    <n v="610"/>
    <x v="0"/>
    <x v="1"/>
    <x v="1"/>
    <n v="63736.36"/>
    <x v="1"/>
    <x v="1"/>
    <x v="2"/>
  </r>
  <r>
    <n v="15588854"/>
    <s v="Wu"/>
    <x v="0"/>
    <x v="0"/>
    <n v="31"/>
    <x v="0"/>
    <x v="6"/>
    <n v="110581.29"/>
    <x v="2"/>
    <x v="0"/>
    <n v="715"/>
    <x v="2"/>
    <x v="0"/>
    <x v="0"/>
    <n v="94715.24"/>
    <x v="1"/>
    <x v="0"/>
    <x v="2"/>
  </r>
  <r>
    <n v="15810716"/>
    <s v="Kerr"/>
    <x v="2"/>
    <x v="1"/>
    <n v="42"/>
    <x v="0"/>
    <x v="2"/>
    <n v="151836.35999999999"/>
    <x v="2"/>
    <x v="2"/>
    <n v="750"/>
    <x v="2"/>
    <x v="0"/>
    <x v="1"/>
    <n v="68695.38"/>
    <x v="1"/>
    <x v="1"/>
    <x v="1"/>
  </r>
  <r>
    <n v="15776921"/>
    <s v="Geoghegan"/>
    <x v="2"/>
    <x v="1"/>
    <n v="45"/>
    <x v="0"/>
    <x v="8"/>
    <n v="83624.55"/>
    <x v="1"/>
    <x v="2"/>
    <n v="431"/>
    <x v="4"/>
    <x v="1"/>
    <x v="1"/>
    <n v="36899.620000000003"/>
    <x v="1"/>
    <x v="3"/>
    <x v="2"/>
  </r>
  <r>
    <n v="15569394"/>
    <s v="Bailey"/>
    <x v="0"/>
    <x v="1"/>
    <n v="24"/>
    <x v="1"/>
    <x v="0"/>
    <n v="148197.15"/>
    <x v="2"/>
    <x v="2"/>
    <n v="704"/>
    <x v="2"/>
    <x v="0"/>
    <x v="1"/>
    <n v="182775.08"/>
    <x v="1"/>
    <x v="4"/>
    <x v="0"/>
  </r>
  <r>
    <n v="15788215"/>
    <s v="Hsia"/>
    <x v="1"/>
    <x v="0"/>
    <n v="30"/>
    <x v="0"/>
    <x v="8"/>
    <n v="122924.75"/>
    <x v="2"/>
    <x v="0"/>
    <n v="535"/>
    <x v="1"/>
    <x v="1"/>
    <x v="1"/>
    <n v="62390.59"/>
    <x v="0"/>
    <x v="1"/>
    <x v="2"/>
  </r>
  <r>
    <n v="15641007"/>
    <s v="HOlden"/>
    <x v="0"/>
    <x v="0"/>
    <n v="38"/>
    <x v="0"/>
    <x v="4"/>
    <n v="72594"/>
    <x v="1"/>
    <x v="0"/>
    <n v="614"/>
    <x v="0"/>
    <x v="0"/>
    <x v="0"/>
    <n v="76042.48"/>
    <x v="1"/>
    <x v="1"/>
    <x v="2"/>
  </r>
  <r>
    <n v="15594651"/>
    <s v="Milani"/>
    <x v="0"/>
    <x v="1"/>
    <n v="38"/>
    <x v="0"/>
    <x v="4"/>
    <n v="115221.36"/>
    <x v="2"/>
    <x v="0"/>
    <n v="748"/>
    <x v="2"/>
    <x v="1"/>
    <x v="0"/>
    <n v="70956.75"/>
    <x v="1"/>
    <x v="1"/>
    <x v="2"/>
  </r>
  <r>
    <n v="15575146"/>
    <s v="Jamieson"/>
    <x v="2"/>
    <x v="1"/>
    <n v="51"/>
    <x v="0"/>
    <x v="2"/>
    <n v="117808.74"/>
    <x v="2"/>
    <x v="2"/>
    <n v="492"/>
    <x v="4"/>
    <x v="0"/>
    <x v="0"/>
    <n v="67311.12"/>
    <x v="1"/>
    <x v="1"/>
    <x v="1"/>
  </r>
  <r>
    <n v="15608916"/>
    <s v="Ndubueze"/>
    <x v="0"/>
    <x v="1"/>
    <n v="40"/>
    <x v="0"/>
    <x v="3"/>
    <n v="147754.68"/>
    <x v="2"/>
    <x v="0"/>
    <n v="573"/>
    <x v="1"/>
    <x v="0"/>
    <x v="0"/>
    <n v="110454.46"/>
    <x v="1"/>
    <x v="0"/>
    <x v="1"/>
  </r>
  <r>
    <n v="15666297"/>
    <s v="Abramova"/>
    <x v="1"/>
    <x v="0"/>
    <n v="53"/>
    <x v="0"/>
    <x v="6"/>
    <n v="0"/>
    <x v="0"/>
    <x v="1"/>
    <n v="706"/>
    <x v="2"/>
    <x v="1"/>
    <x v="1"/>
    <n v="88479.02"/>
    <x v="0"/>
    <x v="1"/>
    <x v="2"/>
  </r>
  <r>
    <n v="15598586"/>
    <s v="Wetherspoon"/>
    <x v="0"/>
    <x v="1"/>
    <n v="31"/>
    <x v="0"/>
    <x v="7"/>
    <n v="113292.17"/>
    <x v="2"/>
    <x v="0"/>
    <n v="680"/>
    <x v="2"/>
    <x v="0"/>
    <x v="0"/>
    <n v="122639.73"/>
    <x v="1"/>
    <x v="0"/>
    <x v="3"/>
  </r>
  <r>
    <n v="15665014"/>
    <s v="Middleton"/>
    <x v="1"/>
    <x v="1"/>
    <n v="36"/>
    <x v="0"/>
    <x v="8"/>
    <n v="0"/>
    <x v="0"/>
    <x v="2"/>
    <n v="458"/>
    <x v="4"/>
    <x v="0"/>
    <x v="1"/>
    <n v="79723.78"/>
    <x v="1"/>
    <x v="1"/>
    <x v="2"/>
  </r>
  <r>
    <n v="15701738"/>
    <s v="Arcuri"/>
    <x v="2"/>
    <x v="1"/>
    <n v="44"/>
    <x v="0"/>
    <x v="0"/>
    <n v="115163.38"/>
    <x v="2"/>
    <x v="0"/>
    <n v="612"/>
    <x v="0"/>
    <x v="0"/>
    <x v="0"/>
    <n v="97677.52"/>
    <x v="0"/>
    <x v="0"/>
    <x v="0"/>
  </r>
  <r>
    <n v="15650591"/>
    <s v="Calabrese"/>
    <x v="2"/>
    <x v="1"/>
    <n v="50"/>
    <x v="0"/>
    <x v="7"/>
    <n v="118098.62"/>
    <x v="2"/>
    <x v="0"/>
    <n v="809"/>
    <x v="3"/>
    <x v="0"/>
    <x v="0"/>
    <n v="100720.02"/>
    <x v="0"/>
    <x v="0"/>
    <x v="3"/>
  </r>
  <r>
    <n v="15652667"/>
    <s v="Hampton"/>
    <x v="0"/>
    <x v="1"/>
    <n v="39"/>
    <x v="0"/>
    <x v="9"/>
    <n v="0"/>
    <x v="0"/>
    <x v="2"/>
    <n v="590"/>
    <x v="1"/>
    <x v="0"/>
    <x v="0"/>
    <n v="104730.52"/>
    <x v="1"/>
    <x v="0"/>
    <x v="3"/>
  </r>
  <r>
    <n v="15679622"/>
    <s v="Clayton"/>
    <x v="0"/>
    <x v="1"/>
    <n v="35"/>
    <x v="0"/>
    <x v="2"/>
    <n v="0"/>
    <x v="0"/>
    <x v="0"/>
    <n v="602"/>
    <x v="0"/>
    <x v="0"/>
    <x v="0"/>
    <n v="22499.29"/>
    <x v="1"/>
    <x v="3"/>
    <x v="1"/>
  </r>
  <r>
    <n v="15730150"/>
    <s v="Otutodilichukwu"/>
    <x v="1"/>
    <x v="1"/>
    <n v="37"/>
    <x v="0"/>
    <x v="10"/>
    <n v="120825.7"/>
    <x v="2"/>
    <x v="0"/>
    <n v="540"/>
    <x v="1"/>
    <x v="0"/>
    <x v="1"/>
    <n v="28257.89"/>
    <x v="1"/>
    <x v="3"/>
    <x v="0"/>
  </r>
  <r>
    <n v="15813192"/>
    <s v="Chukwuemeka"/>
    <x v="0"/>
    <x v="1"/>
    <n v="25"/>
    <x v="1"/>
    <x v="5"/>
    <n v="0"/>
    <x v="0"/>
    <x v="2"/>
    <n v="494"/>
    <x v="4"/>
    <x v="1"/>
    <x v="0"/>
    <n v="109988.09"/>
    <x v="1"/>
    <x v="0"/>
    <x v="1"/>
  </r>
  <r>
    <n v="15606554"/>
    <s v="Douglas"/>
    <x v="0"/>
    <x v="1"/>
    <n v="29"/>
    <x v="1"/>
    <x v="1"/>
    <n v="0"/>
    <x v="0"/>
    <x v="0"/>
    <n v="797"/>
    <x v="3"/>
    <x v="1"/>
    <x v="0"/>
    <n v="149991.32"/>
    <x v="1"/>
    <x v="2"/>
    <x v="0"/>
  </r>
  <r>
    <n v="15611794"/>
    <s v="Galloway"/>
    <x v="2"/>
    <x v="1"/>
    <n v="61"/>
    <x v="2"/>
    <x v="5"/>
    <n v="133845.28"/>
    <x v="2"/>
    <x v="2"/>
    <n v="526"/>
    <x v="1"/>
    <x v="0"/>
    <x v="0"/>
    <n v="45180.800000000003"/>
    <x v="1"/>
    <x v="3"/>
    <x v="1"/>
  </r>
  <r>
    <n v="15672357"/>
    <s v="Sochima"/>
    <x v="1"/>
    <x v="1"/>
    <n v="38"/>
    <x v="0"/>
    <x v="3"/>
    <n v="0"/>
    <x v="0"/>
    <x v="2"/>
    <n v="631"/>
    <x v="0"/>
    <x v="0"/>
    <x v="1"/>
    <n v="181605.85"/>
    <x v="1"/>
    <x v="4"/>
    <x v="1"/>
  </r>
  <r>
    <n v="15711759"/>
    <s v="Wilkins"/>
    <x v="0"/>
    <x v="0"/>
    <n v="29"/>
    <x v="1"/>
    <x v="8"/>
    <n v="108541.04"/>
    <x v="2"/>
    <x v="0"/>
    <n v="576"/>
    <x v="1"/>
    <x v="0"/>
    <x v="0"/>
    <n v="126469.09"/>
    <x v="1"/>
    <x v="0"/>
    <x v="2"/>
  </r>
  <r>
    <n v="15615296"/>
    <s v="Rice"/>
    <x v="0"/>
    <x v="1"/>
    <n v="39"/>
    <x v="0"/>
    <x v="7"/>
    <n v="0"/>
    <x v="0"/>
    <x v="0"/>
    <n v="405"/>
    <x v="4"/>
    <x v="0"/>
    <x v="1"/>
    <n v="160810.85"/>
    <x v="0"/>
    <x v="2"/>
    <x v="3"/>
  </r>
  <r>
    <n v="15699294"/>
    <s v="Pope"/>
    <x v="0"/>
    <x v="1"/>
    <n v="30"/>
    <x v="0"/>
    <x v="1"/>
    <n v="0"/>
    <x v="0"/>
    <x v="2"/>
    <n v="555"/>
    <x v="1"/>
    <x v="1"/>
    <x v="1"/>
    <n v="88146.86"/>
    <x v="1"/>
    <x v="1"/>
    <x v="0"/>
  </r>
  <r>
    <n v="15788634"/>
    <s v="Romani"/>
    <x v="1"/>
    <x v="0"/>
    <n v="37"/>
    <x v="0"/>
    <x v="0"/>
    <n v="113817.06"/>
    <x v="2"/>
    <x v="0"/>
    <n v="750"/>
    <x v="2"/>
    <x v="1"/>
    <x v="1"/>
    <n v="88333.74"/>
    <x v="1"/>
    <x v="1"/>
    <x v="0"/>
  </r>
  <r>
    <n v="15660871"/>
    <s v="Ch'ang"/>
    <x v="0"/>
    <x v="1"/>
    <n v="28"/>
    <x v="1"/>
    <x v="2"/>
    <n v="137300.23000000001"/>
    <x v="2"/>
    <x v="0"/>
    <n v="665"/>
    <x v="2"/>
    <x v="0"/>
    <x v="1"/>
    <n v="90174.83"/>
    <x v="1"/>
    <x v="0"/>
    <x v="1"/>
  </r>
  <r>
    <n v="15618258"/>
    <s v="Chizuoke"/>
    <x v="1"/>
    <x v="1"/>
    <n v="37"/>
    <x v="0"/>
    <x v="8"/>
    <n v="158024.38"/>
    <x v="2"/>
    <x v="0"/>
    <n v="640"/>
    <x v="0"/>
    <x v="0"/>
    <x v="1"/>
    <n v="81298.09"/>
    <x v="1"/>
    <x v="1"/>
    <x v="2"/>
  </r>
  <r>
    <n v="15722535"/>
    <s v="Ireland"/>
    <x v="0"/>
    <x v="0"/>
    <n v="33"/>
    <x v="0"/>
    <x v="3"/>
    <n v="127837.54"/>
    <x v="2"/>
    <x v="0"/>
    <n v="457"/>
    <x v="4"/>
    <x v="1"/>
    <x v="0"/>
    <n v="60013.17"/>
    <x v="1"/>
    <x v="1"/>
    <x v="1"/>
  </r>
  <r>
    <n v="15711977"/>
    <s v="Finch"/>
    <x v="0"/>
    <x v="1"/>
    <n v="36"/>
    <x v="0"/>
    <x v="4"/>
    <n v="161533"/>
    <x v="2"/>
    <x v="0"/>
    <n v="695"/>
    <x v="2"/>
    <x v="0"/>
    <x v="1"/>
    <n v="100940.91"/>
    <x v="1"/>
    <x v="0"/>
    <x v="2"/>
  </r>
  <r>
    <n v="15690169"/>
    <s v="Meng"/>
    <x v="0"/>
    <x v="1"/>
    <n v="31"/>
    <x v="0"/>
    <x v="3"/>
    <n v="161171.70000000001"/>
    <x v="2"/>
    <x v="2"/>
    <n v="645"/>
    <x v="0"/>
    <x v="0"/>
    <x v="1"/>
    <n v="12599.94"/>
    <x v="0"/>
    <x v="3"/>
    <x v="1"/>
  </r>
  <r>
    <n v="15790689"/>
    <s v="Hibbins"/>
    <x v="1"/>
    <x v="1"/>
    <n v="32"/>
    <x v="0"/>
    <x v="9"/>
    <n v="80958.36"/>
    <x v="1"/>
    <x v="0"/>
    <n v="647"/>
    <x v="0"/>
    <x v="0"/>
    <x v="0"/>
    <n v="128590.73"/>
    <x v="1"/>
    <x v="0"/>
    <x v="3"/>
  </r>
  <r>
    <n v="15665181"/>
    <s v="Chung"/>
    <x v="1"/>
    <x v="1"/>
    <n v="25"/>
    <x v="1"/>
    <x v="3"/>
    <n v="0"/>
    <x v="0"/>
    <x v="2"/>
    <n v="808"/>
    <x v="3"/>
    <x v="1"/>
    <x v="0"/>
    <n v="23180.37"/>
    <x v="1"/>
    <x v="3"/>
    <x v="1"/>
  </r>
  <r>
    <n v="15633608"/>
    <s v="Black"/>
    <x v="0"/>
    <x v="1"/>
    <n v="33"/>
    <x v="0"/>
    <x v="0"/>
    <n v="146193.60000000001"/>
    <x v="2"/>
    <x v="2"/>
    <n v="641"/>
    <x v="0"/>
    <x v="0"/>
    <x v="0"/>
    <n v="55796.83"/>
    <x v="0"/>
    <x v="1"/>
    <x v="0"/>
  </r>
  <r>
    <n v="15805261"/>
    <s v="Balashov"/>
    <x v="1"/>
    <x v="1"/>
    <n v="29"/>
    <x v="1"/>
    <x v="2"/>
    <n v="0"/>
    <x v="0"/>
    <x v="2"/>
    <n v="700"/>
    <x v="2"/>
    <x v="1"/>
    <x v="0"/>
    <n v="152097.01999999999"/>
    <x v="1"/>
    <x v="2"/>
    <x v="1"/>
  </r>
  <r>
    <n v="15740356"/>
    <s v="Palmer"/>
    <x v="2"/>
    <x v="1"/>
    <n v="26"/>
    <x v="1"/>
    <x v="4"/>
    <n v="115021.75999999999"/>
    <x v="2"/>
    <x v="0"/>
    <n v="660"/>
    <x v="2"/>
    <x v="1"/>
    <x v="0"/>
    <n v="162443.04999999999"/>
    <x v="1"/>
    <x v="2"/>
    <x v="2"/>
  </r>
  <r>
    <n v="15808223"/>
    <s v="Lea"/>
    <x v="1"/>
    <x v="1"/>
    <n v="41"/>
    <x v="0"/>
    <x v="1"/>
    <n v="126773.43"/>
    <x v="2"/>
    <x v="0"/>
    <n v="615"/>
    <x v="0"/>
    <x v="0"/>
    <x v="0"/>
    <n v="55551.26"/>
    <x v="1"/>
    <x v="1"/>
    <x v="0"/>
  </r>
  <r>
    <n v="15769980"/>
    <s v="Singleton"/>
    <x v="2"/>
    <x v="0"/>
    <n v="40"/>
    <x v="0"/>
    <x v="6"/>
    <n v="92889.91"/>
    <x v="1"/>
    <x v="0"/>
    <n v="705"/>
    <x v="2"/>
    <x v="0"/>
    <x v="0"/>
    <n v="109496.69"/>
    <x v="1"/>
    <x v="0"/>
    <x v="2"/>
  </r>
  <r>
    <n v="15675450"/>
    <s v="Burt"/>
    <x v="0"/>
    <x v="1"/>
    <n v="48"/>
    <x v="0"/>
    <x v="9"/>
    <n v="0"/>
    <x v="0"/>
    <x v="2"/>
    <n v="718"/>
    <x v="2"/>
    <x v="0"/>
    <x v="0"/>
    <n v="72105.63"/>
    <x v="1"/>
    <x v="1"/>
    <x v="3"/>
  </r>
  <r>
    <n v="15776494"/>
    <s v="Siciliano"/>
    <x v="0"/>
    <x v="1"/>
    <n v="61"/>
    <x v="2"/>
    <x v="8"/>
    <n v="146622.35"/>
    <x v="2"/>
    <x v="0"/>
    <n v="754"/>
    <x v="2"/>
    <x v="0"/>
    <x v="0"/>
    <n v="41815.22"/>
    <x v="0"/>
    <x v="3"/>
    <x v="2"/>
  </r>
  <r>
    <n v="15592412"/>
    <s v="Sun"/>
    <x v="2"/>
    <x v="1"/>
    <n v="45"/>
    <x v="0"/>
    <x v="4"/>
    <n v="131038.14"/>
    <x v="2"/>
    <x v="0"/>
    <n v="713"/>
    <x v="2"/>
    <x v="0"/>
    <x v="1"/>
    <n v="74005.039999999994"/>
    <x v="0"/>
    <x v="1"/>
    <x v="2"/>
  </r>
  <r>
    <n v="15777452"/>
    <s v="Sauve"/>
    <x v="0"/>
    <x v="0"/>
    <n v="46"/>
    <x v="0"/>
    <x v="5"/>
    <n v="88820.29"/>
    <x v="1"/>
    <x v="0"/>
    <n v="587"/>
    <x v="1"/>
    <x v="1"/>
    <x v="1"/>
    <n v="70224.34"/>
    <x v="1"/>
    <x v="1"/>
    <x v="1"/>
  </r>
  <r>
    <n v="15692258"/>
    <s v="Thompson"/>
    <x v="1"/>
    <x v="1"/>
    <n v="31"/>
    <x v="0"/>
    <x v="1"/>
    <n v="115406.97"/>
    <x v="2"/>
    <x v="0"/>
    <n v="569"/>
    <x v="1"/>
    <x v="1"/>
    <x v="1"/>
    <n v="145528.22"/>
    <x v="1"/>
    <x v="2"/>
    <x v="0"/>
  </r>
  <r>
    <n v="15791045"/>
    <s v="Boni"/>
    <x v="0"/>
    <x v="0"/>
    <n v="38"/>
    <x v="0"/>
    <x v="6"/>
    <n v="132951.92000000001"/>
    <x v="2"/>
    <x v="0"/>
    <n v="568"/>
    <x v="1"/>
    <x v="1"/>
    <x v="0"/>
    <n v="124486.28"/>
    <x v="1"/>
    <x v="0"/>
    <x v="2"/>
  </r>
  <r>
    <n v="15807889"/>
    <s v="Wood"/>
    <x v="2"/>
    <x v="1"/>
    <n v="74"/>
    <x v="2"/>
    <x v="8"/>
    <n v="108891.7"/>
    <x v="2"/>
    <x v="0"/>
    <n v="634"/>
    <x v="0"/>
    <x v="0"/>
    <x v="1"/>
    <n v="10078.02"/>
    <x v="1"/>
    <x v="3"/>
    <x v="2"/>
  </r>
  <r>
    <n v="15602043"/>
    <s v="Buccho"/>
    <x v="2"/>
    <x v="0"/>
    <n v="46"/>
    <x v="0"/>
    <x v="8"/>
    <n v="141788.63"/>
    <x v="2"/>
    <x v="2"/>
    <n v="770"/>
    <x v="2"/>
    <x v="1"/>
    <x v="1"/>
    <n v="164967.21"/>
    <x v="1"/>
    <x v="2"/>
    <x v="2"/>
  </r>
  <r>
    <n v="15807335"/>
    <s v="Spencer"/>
    <x v="1"/>
    <x v="0"/>
    <n v="64"/>
    <x v="2"/>
    <x v="4"/>
    <n v="116954.32"/>
    <x v="2"/>
    <x v="0"/>
    <n v="676"/>
    <x v="2"/>
    <x v="0"/>
    <x v="0"/>
    <n v="91149.48"/>
    <x v="1"/>
    <x v="0"/>
    <x v="2"/>
  </r>
  <r>
    <n v="15629985"/>
    <s v="Eidson"/>
    <x v="2"/>
    <x v="0"/>
    <n v="47"/>
    <x v="0"/>
    <x v="7"/>
    <n v="90450"/>
    <x v="1"/>
    <x v="2"/>
    <n v="723"/>
    <x v="2"/>
    <x v="1"/>
    <x v="1"/>
    <n v="103379.31"/>
    <x v="0"/>
    <x v="0"/>
    <x v="3"/>
  </r>
  <r>
    <n v="15679453"/>
    <s v="Hung"/>
    <x v="2"/>
    <x v="0"/>
    <n v="39"/>
    <x v="0"/>
    <x v="2"/>
    <n v="125997.22"/>
    <x v="2"/>
    <x v="0"/>
    <n v="614"/>
    <x v="0"/>
    <x v="0"/>
    <x v="0"/>
    <n v="128049.34"/>
    <x v="0"/>
    <x v="0"/>
    <x v="1"/>
  </r>
  <r>
    <n v="15637315"/>
    <s v="Melvin"/>
    <x v="1"/>
    <x v="0"/>
    <n v="41"/>
    <x v="0"/>
    <x v="6"/>
    <n v="0"/>
    <x v="0"/>
    <x v="2"/>
    <n v="601"/>
    <x v="0"/>
    <x v="0"/>
    <x v="1"/>
    <n v="54342.83"/>
    <x v="1"/>
    <x v="1"/>
    <x v="2"/>
  </r>
  <r>
    <n v="15691513"/>
    <s v="Dawkins"/>
    <x v="0"/>
    <x v="1"/>
    <n v="60"/>
    <x v="2"/>
    <x v="9"/>
    <n v="0"/>
    <x v="0"/>
    <x v="3"/>
    <n v="592"/>
    <x v="1"/>
    <x v="0"/>
    <x v="0"/>
    <n v="13614.01"/>
    <x v="0"/>
    <x v="3"/>
    <x v="3"/>
  </r>
  <r>
    <n v="15622289"/>
    <s v="Rizzo"/>
    <x v="1"/>
    <x v="0"/>
    <n v="36"/>
    <x v="0"/>
    <x v="9"/>
    <n v="0"/>
    <x v="0"/>
    <x v="2"/>
    <n v="605"/>
    <x v="0"/>
    <x v="1"/>
    <x v="0"/>
    <n v="35521.629999999997"/>
    <x v="1"/>
    <x v="3"/>
    <x v="3"/>
  </r>
  <r>
    <n v="15715184"/>
    <s v="Capon"/>
    <x v="1"/>
    <x v="0"/>
    <n v="31"/>
    <x v="0"/>
    <x v="4"/>
    <n v="144637.85999999999"/>
    <x v="2"/>
    <x v="2"/>
    <n v="752"/>
    <x v="2"/>
    <x v="0"/>
    <x v="1"/>
    <n v="40496.720000000001"/>
    <x v="1"/>
    <x v="3"/>
    <x v="2"/>
  </r>
  <r>
    <n v="15702801"/>
    <s v="Ts'ao"/>
    <x v="0"/>
    <x v="0"/>
    <n v="29"/>
    <x v="1"/>
    <x v="6"/>
    <n v="86616.35"/>
    <x v="1"/>
    <x v="0"/>
    <n v="677"/>
    <x v="2"/>
    <x v="1"/>
    <x v="1"/>
    <n v="91903.9"/>
    <x v="0"/>
    <x v="0"/>
    <x v="2"/>
  </r>
  <r>
    <n v="15719931"/>
    <s v="Johnstone"/>
    <x v="0"/>
    <x v="1"/>
    <n v="31"/>
    <x v="0"/>
    <x v="2"/>
    <n v="0"/>
    <x v="0"/>
    <x v="2"/>
    <n v="850"/>
    <x v="3"/>
    <x v="0"/>
    <x v="1"/>
    <n v="178667.7"/>
    <x v="1"/>
    <x v="4"/>
    <x v="1"/>
  </r>
  <r>
    <n v="15806081"/>
    <s v="Fleming"/>
    <x v="2"/>
    <x v="0"/>
    <n v="48"/>
    <x v="0"/>
    <x v="0"/>
    <n v="127924.25"/>
    <x v="2"/>
    <x v="2"/>
    <n v="608"/>
    <x v="0"/>
    <x v="0"/>
    <x v="1"/>
    <n v="32202.61"/>
    <x v="1"/>
    <x v="3"/>
    <x v="0"/>
  </r>
  <r>
    <n v="15796336"/>
    <s v="Chang"/>
    <x v="1"/>
    <x v="0"/>
    <n v="34"/>
    <x v="0"/>
    <x v="9"/>
    <n v="0"/>
    <x v="0"/>
    <x v="2"/>
    <n v="786"/>
    <x v="3"/>
    <x v="0"/>
    <x v="1"/>
    <n v="117034.32"/>
    <x v="1"/>
    <x v="0"/>
    <x v="3"/>
  </r>
  <r>
    <n v="15647306"/>
    <s v="Gibbs"/>
    <x v="0"/>
    <x v="0"/>
    <n v="29"/>
    <x v="1"/>
    <x v="9"/>
    <n v="131240.60999999999"/>
    <x v="2"/>
    <x v="0"/>
    <n v="777"/>
    <x v="2"/>
    <x v="0"/>
    <x v="0"/>
    <n v="163746.09"/>
    <x v="0"/>
    <x v="2"/>
    <x v="3"/>
  </r>
  <r>
    <n v="15742369"/>
    <s v="Rita"/>
    <x v="1"/>
    <x v="1"/>
    <n v="31"/>
    <x v="0"/>
    <x v="8"/>
    <n v="0"/>
    <x v="0"/>
    <x v="2"/>
    <n v="667"/>
    <x v="2"/>
    <x v="0"/>
    <x v="0"/>
    <n v="20346.689999999999"/>
    <x v="1"/>
    <x v="3"/>
    <x v="2"/>
  </r>
  <r>
    <n v="15655859"/>
    <s v="Munro"/>
    <x v="1"/>
    <x v="1"/>
    <n v="35"/>
    <x v="0"/>
    <x v="8"/>
    <n v="120046.74"/>
    <x v="2"/>
    <x v="2"/>
    <n v="848"/>
    <x v="3"/>
    <x v="0"/>
    <x v="1"/>
    <n v="84710.65"/>
    <x v="1"/>
    <x v="1"/>
    <x v="2"/>
  </r>
  <r>
    <n v="15675650"/>
    <s v="Duncan"/>
    <x v="0"/>
    <x v="0"/>
    <n v="39"/>
    <x v="0"/>
    <x v="2"/>
    <n v="97819.36"/>
    <x v="1"/>
    <x v="0"/>
    <n v="486"/>
    <x v="4"/>
    <x v="1"/>
    <x v="0"/>
    <n v="120531.31"/>
    <x v="1"/>
    <x v="0"/>
    <x v="1"/>
  </r>
  <r>
    <n v="15574119"/>
    <s v="Okwuadigbo"/>
    <x v="1"/>
    <x v="0"/>
    <n v="64"/>
    <x v="2"/>
    <x v="1"/>
    <n v="62979.93"/>
    <x v="1"/>
    <x v="0"/>
    <n v="598"/>
    <x v="1"/>
    <x v="0"/>
    <x v="0"/>
    <n v="152273.57"/>
    <x v="1"/>
    <x v="2"/>
    <x v="0"/>
  </r>
  <r>
    <n v="15754168"/>
    <s v="McIntosh"/>
    <x v="0"/>
    <x v="0"/>
    <n v="40"/>
    <x v="0"/>
    <x v="6"/>
    <n v="0"/>
    <x v="0"/>
    <x v="0"/>
    <n v="506"/>
    <x v="1"/>
    <x v="0"/>
    <x v="0"/>
    <n v="144345.57999999999"/>
    <x v="1"/>
    <x v="2"/>
    <x v="2"/>
  </r>
  <r>
    <n v="15763029"/>
    <s v="Ch'iu"/>
    <x v="2"/>
    <x v="1"/>
    <n v="46"/>
    <x v="0"/>
    <x v="9"/>
    <n v="161450.03"/>
    <x v="2"/>
    <x v="0"/>
    <n v="612"/>
    <x v="0"/>
    <x v="0"/>
    <x v="0"/>
    <n v="96961"/>
    <x v="0"/>
    <x v="0"/>
    <x v="3"/>
  </r>
  <r>
    <n v="15765048"/>
    <s v="Watt"/>
    <x v="0"/>
    <x v="1"/>
    <n v="30"/>
    <x v="0"/>
    <x v="6"/>
    <n v="0"/>
    <x v="0"/>
    <x v="2"/>
    <n v="545"/>
    <x v="1"/>
    <x v="0"/>
    <x v="1"/>
    <n v="170307.43"/>
    <x v="1"/>
    <x v="4"/>
    <x v="2"/>
  </r>
  <r>
    <n v="15786215"/>
    <s v="Udinese"/>
    <x v="0"/>
    <x v="1"/>
    <n v="56"/>
    <x v="0"/>
    <x v="2"/>
    <n v="119496.25"/>
    <x v="2"/>
    <x v="2"/>
    <n v="793"/>
    <x v="3"/>
    <x v="0"/>
    <x v="1"/>
    <n v="29880.99"/>
    <x v="1"/>
    <x v="3"/>
    <x v="1"/>
  </r>
  <r>
    <n v="15707559"/>
    <s v="Clark"/>
    <x v="0"/>
    <x v="0"/>
    <n v="30"/>
    <x v="0"/>
    <x v="9"/>
    <n v="0"/>
    <x v="0"/>
    <x v="2"/>
    <n v="682"/>
    <x v="2"/>
    <x v="0"/>
    <x v="0"/>
    <n v="195104.91"/>
    <x v="1"/>
    <x v="4"/>
    <x v="3"/>
  </r>
  <r>
    <n v="15582129"/>
    <s v="Hsia"/>
    <x v="0"/>
    <x v="1"/>
    <n v="62"/>
    <x v="2"/>
    <x v="1"/>
    <n v="43772.66"/>
    <x v="1"/>
    <x v="1"/>
    <n v="517"/>
    <x v="1"/>
    <x v="0"/>
    <x v="1"/>
    <n v="187756.24"/>
    <x v="0"/>
    <x v="4"/>
    <x v="0"/>
  </r>
  <r>
    <n v="15687540"/>
    <s v="Obiuto"/>
    <x v="0"/>
    <x v="1"/>
    <n v="32"/>
    <x v="0"/>
    <x v="9"/>
    <n v="100249.41"/>
    <x v="2"/>
    <x v="2"/>
    <n v="684"/>
    <x v="2"/>
    <x v="1"/>
    <x v="0"/>
    <n v="67599.69"/>
    <x v="1"/>
    <x v="1"/>
    <x v="3"/>
  </r>
  <r>
    <n v="15787196"/>
    <s v="T'ien"/>
    <x v="1"/>
    <x v="1"/>
    <n v="46"/>
    <x v="0"/>
    <x v="0"/>
    <n v="0"/>
    <x v="0"/>
    <x v="2"/>
    <n v="692"/>
    <x v="2"/>
    <x v="0"/>
    <x v="0"/>
    <n v="105983.09"/>
    <x v="1"/>
    <x v="0"/>
    <x v="0"/>
  </r>
  <r>
    <n v="15670898"/>
    <s v="McKenzie"/>
    <x v="0"/>
    <x v="0"/>
    <n v="60"/>
    <x v="2"/>
    <x v="8"/>
    <n v="108028.08"/>
    <x v="2"/>
    <x v="2"/>
    <n v="740"/>
    <x v="2"/>
    <x v="1"/>
    <x v="1"/>
    <n v="25980.42"/>
    <x v="0"/>
    <x v="3"/>
    <x v="2"/>
  </r>
  <r>
    <n v="15775433"/>
    <s v="Tang"/>
    <x v="2"/>
    <x v="1"/>
    <n v="71"/>
    <x v="2"/>
    <x v="1"/>
    <n v="53013.29"/>
    <x v="1"/>
    <x v="2"/>
    <n v="666"/>
    <x v="2"/>
    <x v="0"/>
    <x v="0"/>
    <n v="112222.64"/>
    <x v="1"/>
    <x v="0"/>
    <x v="0"/>
  </r>
  <r>
    <n v="15700693"/>
    <s v="Tu"/>
    <x v="0"/>
    <x v="1"/>
    <n v="68"/>
    <x v="2"/>
    <x v="0"/>
    <n v="0"/>
    <x v="0"/>
    <x v="2"/>
    <n v="693"/>
    <x v="2"/>
    <x v="0"/>
    <x v="0"/>
    <n v="59864.959999999999"/>
    <x v="1"/>
    <x v="1"/>
    <x v="0"/>
  </r>
  <r>
    <n v="15677955"/>
    <s v="Tsui"/>
    <x v="2"/>
    <x v="1"/>
    <n v="33"/>
    <x v="0"/>
    <x v="1"/>
    <n v="122088.67"/>
    <x v="2"/>
    <x v="0"/>
    <n v="757"/>
    <x v="2"/>
    <x v="0"/>
    <x v="1"/>
    <n v="42581.09"/>
    <x v="1"/>
    <x v="3"/>
    <x v="0"/>
  </r>
  <r>
    <n v="15570086"/>
    <s v="Lynch"/>
    <x v="2"/>
    <x v="1"/>
    <n v="18"/>
    <x v="1"/>
    <x v="9"/>
    <n v="90544"/>
    <x v="1"/>
    <x v="0"/>
    <n v="684"/>
    <x v="2"/>
    <x v="1"/>
    <x v="0"/>
    <n v="4777.2299999999996"/>
    <x v="1"/>
    <x v="3"/>
    <x v="3"/>
  </r>
  <r>
    <n v="15794875"/>
    <s v="Hung"/>
    <x v="1"/>
    <x v="1"/>
    <n v="35"/>
    <x v="0"/>
    <x v="5"/>
    <n v="0"/>
    <x v="0"/>
    <x v="2"/>
    <n v="691"/>
    <x v="2"/>
    <x v="1"/>
    <x v="0"/>
    <n v="178038.17"/>
    <x v="1"/>
    <x v="4"/>
    <x v="1"/>
  </r>
  <r>
    <n v="15673591"/>
    <s v="Oluchukwu"/>
    <x v="0"/>
    <x v="1"/>
    <n v="44"/>
    <x v="0"/>
    <x v="6"/>
    <n v="141252.18"/>
    <x v="2"/>
    <x v="3"/>
    <n v="842"/>
    <x v="3"/>
    <x v="1"/>
    <x v="0"/>
    <n v="128521.16"/>
    <x v="0"/>
    <x v="0"/>
    <x v="2"/>
  </r>
  <r>
    <n v="15631756"/>
    <s v="Tuan"/>
    <x v="0"/>
    <x v="0"/>
    <n v="35"/>
    <x v="0"/>
    <x v="8"/>
    <n v="147813.04999999999"/>
    <x v="2"/>
    <x v="2"/>
    <n v="482"/>
    <x v="4"/>
    <x v="1"/>
    <x v="1"/>
    <n v="109029.72"/>
    <x v="1"/>
    <x v="0"/>
    <x v="2"/>
  </r>
  <r>
    <n v="15757617"/>
    <s v="Lewis"/>
    <x v="0"/>
    <x v="1"/>
    <n v="55"/>
    <x v="0"/>
    <x v="5"/>
    <n v="134140.68"/>
    <x v="2"/>
    <x v="0"/>
    <n v="735"/>
    <x v="2"/>
    <x v="0"/>
    <x v="1"/>
    <n v="2267.88"/>
    <x v="1"/>
    <x v="3"/>
    <x v="1"/>
  </r>
  <r>
    <n v="15612729"/>
    <s v="Chidiebere"/>
    <x v="0"/>
    <x v="0"/>
    <n v="63"/>
    <x v="2"/>
    <x v="3"/>
    <n v="0"/>
    <x v="0"/>
    <x v="2"/>
    <n v="681"/>
    <x v="2"/>
    <x v="0"/>
    <x v="0"/>
    <n v="55054.48"/>
    <x v="1"/>
    <x v="1"/>
    <x v="1"/>
  </r>
  <r>
    <n v="15637857"/>
    <s v="Woolacott"/>
    <x v="0"/>
    <x v="0"/>
    <n v="31"/>
    <x v="0"/>
    <x v="2"/>
    <n v="0"/>
    <x v="0"/>
    <x v="0"/>
    <n v="616"/>
    <x v="0"/>
    <x v="1"/>
    <x v="0"/>
    <n v="76456.17"/>
    <x v="1"/>
    <x v="1"/>
    <x v="1"/>
  </r>
  <r>
    <n v="15681007"/>
    <s v="Yen"/>
    <x v="0"/>
    <x v="0"/>
    <n v="35"/>
    <x v="0"/>
    <x v="0"/>
    <n v="128548.49"/>
    <x v="2"/>
    <x v="3"/>
    <n v="850"/>
    <x v="3"/>
    <x v="0"/>
    <x v="1"/>
    <n v="75478.95"/>
    <x v="0"/>
    <x v="1"/>
    <x v="0"/>
  </r>
  <r>
    <n v="15593622"/>
    <s v="Service"/>
    <x v="0"/>
    <x v="1"/>
    <n v="43"/>
    <x v="0"/>
    <x v="7"/>
    <n v="122198.21"/>
    <x v="2"/>
    <x v="2"/>
    <n v="635"/>
    <x v="0"/>
    <x v="1"/>
    <x v="0"/>
    <n v="179144.54"/>
    <x v="1"/>
    <x v="4"/>
    <x v="3"/>
  </r>
  <r>
    <n v="15629273"/>
    <s v="Lin"/>
    <x v="2"/>
    <x v="1"/>
    <n v="42"/>
    <x v="0"/>
    <x v="2"/>
    <n v="145177.84"/>
    <x v="2"/>
    <x v="0"/>
    <n v="638"/>
    <x v="0"/>
    <x v="0"/>
    <x v="1"/>
    <n v="193471.74"/>
    <x v="0"/>
    <x v="4"/>
    <x v="1"/>
  </r>
  <r>
    <n v="15765846"/>
    <s v="Chuang"/>
    <x v="1"/>
    <x v="0"/>
    <n v="31"/>
    <x v="0"/>
    <x v="0"/>
    <n v="94222.53"/>
    <x v="1"/>
    <x v="0"/>
    <n v="820"/>
    <x v="3"/>
    <x v="0"/>
    <x v="1"/>
    <n v="103570.8"/>
    <x v="1"/>
    <x v="0"/>
    <x v="0"/>
  </r>
  <r>
    <n v="15596013"/>
    <s v="Akhtar"/>
    <x v="2"/>
    <x v="0"/>
    <n v="58"/>
    <x v="0"/>
    <x v="1"/>
    <n v="143212.22"/>
    <x v="2"/>
    <x v="0"/>
    <n v="694"/>
    <x v="2"/>
    <x v="1"/>
    <x v="1"/>
    <n v="102628.56"/>
    <x v="0"/>
    <x v="0"/>
    <x v="0"/>
  </r>
  <r>
    <n v="15722473"/>
    <s v="Faulkner"/>
    <x v="0"/>
    <x v="1"/>
    <n v="41"/>
    <x v="0"/>
    <x v="6"/>
    <n v="0"/>
    <x v="0"/>
    <x v="2"/>
    <n v="713"/>
    <x v="2"/>
    <x v="0"/>
    <x v="1"/>
    <n v="55772.04"/>
    <x v="1"/>
    <x v="1"/>
    <x v="2"/>
  </r>
  <r>
    <n v="15774936"/>
    <s v="Liang"/>
    <x v="2"/>
    <x v="1"/>
    <n v="41"/>
    <x v="0"/>
    <x v="5"/>
    <n v="143350.41"/>
    <x v="2"/>
    <x v="0"/>
    <n v="543"/>
    <x v="1"/>
    <x v="0"/>
    <x v="0"/>
    <n v="192070.16"/>
    <x v="0"/>
    <x v="4"/>
    <x v="1"/>
  </r>
  <r>
    <n v="15685640"/>
    <s v="Dancy"/>
    <x v="0"/>
    <x v="0"/>
    <n v="41"/>
    <x v="0"/>
    <x v="6"/>
    <n v="130931.83"/>
    <x v="2"/>
    <x v="0"/>
    <n v="649"/>
    <x v="0"/>
    <x v="0"/>
    <x v="0"/>
    <n v="144808.37"/>
    <x v="1"/>
    <x v="2"/>
    <x v="2"/>
  </r>
  <r>
    <n v="15566563"/>
    <s v="Duigan"/>
    <x v="0"/>
    <x v="0"/>
    <n v="30"/>
    <x v="0"/>
    <x v="4"/>
    <n v="137851.31"/>
    <x v="2"/>
    <x v="0"/>
    <n v="777"/>
    <x v="2"/>
    <x v="0"/>
    <x v="1"/>
    <n v="5008.2299999999996"/>
    <x v="0"/>
    <x v="3"/>
    <x v="2"/>
  </r>
  <r>
    <n v="15768746"/>
    <s v="McLean"/>
    <x v="0"/>
    <x v="1"/>
    <n v="33"/>
    <x v="0"/>
    <x v="5"/>
    <n v="0"/>
    <x v="0"/>
    <x v="2"/>
    <n v="561"/>
    <x v="1"/>
    <x v="1"/>
    <x v="1"/>
    <n v="173680.39"/>
    <x v="1"/>
    <x v="4"/>
    <x v="1"/>
  </r>
  <r>
    <n v="15689952"/>
    <s v="Zuyeva"/>
    <x v="1"/>
    <x v="1"/>
    <n v="41"/>
    <x v="0"/>
    <x v="8"/>
    <n v="0"/>
    <x v="0"/>
    <x v="0"/>
    <n v="724"/>
    <x v="2"/>
    <x v="1"/>
    <x v="0"/>
    <n v="115753.94"/>
    <x v="1"/>
    <x v="0"/>
    <x v="2"/>
  </r>
  <r>
    <n v="15725906"/>
    <s v="Hankinson"/>
    <x v="1"/>
    <x v="0"/>
    <n v="51"/>
    <x v="0"/>
    <x v="2"/>
    <n v="0"/>
    <x v="0"/>
    <x v="0"/>
    <n v="665"/>
    <x v="2"/>
    <x v="0"/>
    <x v="0"/>
    <n v="38928.480000000003"/>
    <x v="0"/>
    <x v="3"/>
    <x v="1"/>
  </r>
  <r>
    <n v="15634501"/>
    <s v="Wei"/>
    <x v="0"/>
    <x v="1"/>
    <n v="60"/>
    <x v="2"/>
    <x v="1"/>
    <n v="140614.15"/>
    <x v="2"/>
    <x v="0"/>
    <n v="441"/>
    <x v="4"/>
    <x v="1"/>
    <x v="0"/>
    <n v="174381.23"/>
    <x v="1"/>
    <x v="4"/>
    <x v="0"/>
  </r>
  <r>
    <n v="15571940"/>
    <s v="Afamefula"/>
    <x v="1"/>
    <x v="1"/>
    <n v="22"/>
    <x v="1"/>
    <x v="6"/>
    <n v="118680.57"/>
    <x v="2"/>
    <x v="0"/>
    <n v="579"/>
    <x v="1"/>
    <x v="0"/>
    <x v="0"/>
    <n v="49829.8"/>
    <x v="1"/>
    <x v="3"/>
    <x v="2"/>
  </r>
  <r>
    <n v="15741643"/>
    <s v="Chiang"/>
    <x v="2"/>
    <x v="1"/>
    <n v="35"/>
    <x v="0"/>
    <x v="3"/>
    <n v="122917.69"/>
    <x v="2"/>
    <x v="0"/>
    <n v="777"/>
    <x v="2"/>
    <x v="0"/>
    <x v="0"/>
    <n v="76169.679999999993"/>
    <x v="1"/>
    <x v="1"/>
    <x v="1"/>
  </r>
  <r>
    <n v="15806822"/>
    <s v="Myers"/>
    <x v="0"/>
    <x v="0"/>
    <n v="36"/>
    <x v="0"/>
    <x v="10"/>
    <n v="0"/>
    <x v="0"/>
    <x v="2"/>
    <n v="739"/>
    <x v="2"/>
    <x v="1"/>
    <x v="1"/>
    <n v="133465.57"/>
    <x v="1"/>
    <x v="2"/>
    <x v="0"/>
  </r>
  <r>
    <n v="15701166"/>
    <s v="Chinedum"/>
    <x v="0"/>
    <x v="1"/>
    <n v="40"/>
    <x v="0"/>
    <x v="8"/>
    <n v="131754.10999999999"/>
    <x v="2"/>
    <x v="2"/>
    <n v="660"/>
    <x v="2"/>
    <x v="0"/>
    <x v="0"/>
    <n v="38761.61"/>
    <x v="1"/>
    <x v="3"/>
    <x v="2"/>
  </r>
  <r>
    <n v="15718531"/>
    <s v="Ukaegbunam"/>
    <x v="0"/>
    <x v="0"/>
    <n v="35"/>
    <x v="0"/>
    <x v="2"/>
    <n v="0"/>
    <x v="0"/>
    <x v="2"/>
    <n v="554"/>
    <x v="1"/>
    <x v="0"/>
    <x v="0"/>
    <n v="176779.46"/>
    <x v="1"/>
    <x v="4"/>
    <x v="1"/>
  </r>
  <r>
    <n v="15628308"/>
    <s v="Akubundu"/>
    <x v="0"/>
    <x v="0"/>
    <n v="24"/>
    <x v="1"/>
    <x v="5"/>
    <n v="0"/>
    <x v="0"/>
    <x v="2"/>
    <n v="850"/>
    <x v="3"/>
    <x v="0"/>
    <x v="0"/>
    <n v="13159.9"/>
    <x v="1"/>
    <x v="3"/>
    <x v="1"/>
  </r>
  <r>
    <n v="15585287"/>
    <s v="Sal"/>
    <x v="2"/>
    <x v="0"/>
    <n v="35"/>
    <x v="0"/>
    <x v="9"/>
    <n v="119948.09"/>
    <x v="2"/>
    <x v="0"/>
    <n v="842"/>
    <x v="3"/>
    <x v="0"/>
    <x v="1"/>
    <n v="48217.97"/>
    <x v="0"/>
    <x v="3"/>
    <x v="3"/>
  </r>
  <r>
    <n v="15781619"/>
    <s v="Stevenson"/>
    <x v="0"/>
    <x v="0"/>
    <n v="38"/>
    <x v="0"/>
    <x v="1"/>
    <n v="0"/>
    <x v="0"/>
    <x v="0"/>
    <n v="785"/>
    <x v="3"/>
    <x v="0"/>
    <x v="1"/>
    <n v="134964.85"/>
    <x v="0"/>
    <x v="2"/>
    <x v="0"/>
  </r>
  <r>
    <n v="15805162"/>
    <s v="Sutherland"/>
    <x v="0"/>
    <x v="1"/>
    <n v="25"/>
    <x v="1"/>
    <x v="10"/>
    <n v="0"/>
    <x v="0"/>
    <x v="2"/>
    <n v="550"/>
    <x v="1"/>
    <x v="0"/>
    <x v="0"/>
    <n v="184221.11"/>
    <x v="1"/>
    <x v="4"/>
    <x v="0"/>
  </r>
  <r>
    <n v="15588535"/>
    <s v="Ts'ao"/>
    <x v="1"/>
    <x v="0"/>
    <n v="39"/>
    <x v="0"/>
    <x v="5"/>
    <n v="0"/>
    <x v="0"/>
    <x v="2"/>
    <n v="750"/>
    <x v="2"/>
    <x v="1"/>
    <x v="1"/>
    <n v="19264.330000000002"/>
    <x v="1"/>
    <x v="3"/>
    <x v="1"/>
  </r>
  <r>
    <n v="15775307"/>
    <s v="Sung"/>
    <x v="1"/>
    <x v="0"/>
    <n v="38"/>
    <x v="0"/>
    <x v="6"/>
    <n v="97266.1"/>
    <x v="1"/>
    <x v="0"/>
    <n v="490"/>
    <x v="4"/>
    <x v="0"/>
    <x v="0"/>
    <n v="92797.23"/>
    <x v="1"/>
    <x v="0"/>
    <x v="2"/>
  </r>
  <r>
    <n v="15777616"/>
    <s v="Pisani"/>
    <x v="2"/>
    <x v="1"/>
    <n v="28"/>
    <x v="1"/>
    <x v="7"/>
    <n v="113690.83"/>
    <x v="2"/>
    <x v="0"/>
    <n v="605"/>
    <x v="0"/>
    <x v="0"/>
    <x v="1"/>
    <n v="33114.239999999998"/>
    <x v="1"/>
    <x v="3"/>
    <x v="3"/>
  </r>
  <r>
    <n v="15692291"/>
    <s v="Hs?eh"/>
    <x v="1"/>
    <x v="0"/>
    <n v="42"/>
    <x v="0"/>
    <x v="5"/>
    <n v="99056.22"/>
    <x v="1"/>
    <x v="2"/>
    <n v="563"/>
    <x v="1"/>
    <x v="0"/>
    <x v="1"/>
    <n v="154347.95000000001"/>
    <x v="0"/>
    <x v="2"/>
    <x v="1"/>
  </r>
  <r>
    <n v="15680843"/>
    <s v="Sherrod"/>
    <x v="0"/>
    <x v="1"/>
    <n v="34"/>
    <x v="0"/>
    <x v="2"/>
    <n v="0"/>
    <x v="0"/>
    <x v="2"/>
    <n v="675"/>
    <x v="2"/>
    <x v="0"/>
    <x v="0"/>
    <n v="184842.21"/>
    <x v="1"/>
    <x v="4"/>
    <x v="1"/>
  </r>
  <r>
    <n v="15606232"/>
    <s v="Holloway"/>
    <x v="1"/>
    <x v="0"/>
    <n v="36"/>
    <x v="0"/>
    <x v="3"/>
    <n v="116338.68"/>
    <x v="2"/>
    <x v="0"/>
    <n v="621"/>
    <x v="0"/>
    <x v="0"/>
    <x v="0"/>
    <n v="155743.48000000001"/>
    <x v="1"/>
    <x v="2"/>
    <x v="1"/>
  </r>
  <r>
    <n v="15641585"/>
    <s v="Newton"/>
    <x v="0"/>
    <x v="1"/>
    <n v="40"/>
    <x v="0"/>
    <x v="5"/>
    <n v="97339.99"/>
    <x v="1"/>
    <x v="0"/>
    <n v="850"/>
    <x v="3"/>
    <x v="1"/>
    <x v="0"/>
    <n v="88815.25"/>
    <x v="1"/>
    <x v="1"/>
    <x v="1"/>
  </r>
  <r>
    <n v="15684358"/>
    <s v="Kang"/>
    <x v="0"/>
    <x v="1"/>
    <n v="41"/>
    <x v="0"/>
    <x v="6"/>
    <n v="0"/>
    <x v="0"/>
    <x v="2"/>
    <n v="711"/>
    <x v="2"/>
    <x v="0"/>
    <x v="0"/>
    <n v="193747.57"/>
    <x v="1"/>
    <x v="4"/>
    <x v="2"/>
  </r>
  <r>
    <n v="15806389"/>
    <s v="Walton"/>
    <x v="2"/>
    <x v="0"/>
    <n v="55"/>
    <x v="0"/>
    <x v="1"/>
    <n v="137592.31"/>
    <x v="2"/>
    <x v="2"/>
    <n v="549"/>
    <x v="1"/>
    <x v="1"/>
    <x v="0"/>
    <n v="116548.02"/>
    <x v="0"/>
    <x v="0"/>
    <x v="0"/>
  </r>
  <r>
    <n v="15641860"/>
    <s v="Bradley"/>
    <x v="2"/>
    <x v="1"/>
    <n v="34"/>
    <x v="0"/>
    <x v="5"/>
    <n v="108760.27"/>
    <x v="2"/>
    <x v="2"/>
    <n v="764"/>
    <x v="2"/>
    <x v="0"/>
    <x v="1"/>
    <n v="166324.79"/>
    <x v="0"/>
    <x v="2"/>
    <x v="1"/>
  </r>
  <r>
    <n v="15814237"/>
    <s v="Watkins"/>
    <x v="2"/>
    <x v="1"/>
    <n v="30"/>
    <x v="0"/>
    <x v="6"/>
    <n v="128770.88"/>
    <x v="2"/>
    <x v="2"/>
    <n v="627"/>
    <x v="0"/>
    <x v="0"/>
    <x v="0"/>
    <n v="40199.01"/>
    <x v="1"/>
    <x v="3"/>
    <x v="2"/>
  </r>
  <r>
    <n v="15808780"/>
    <s v="Tien"/>
    <x v="0"/>
    <x v="0"/>
    <n v="34"/>
    <x v="0"/>
    <x v="0"/>
    <n v="0"/>
    <x v="0"/>
    <x v="2"/>
    <n v="850"/>
    <x v="3"/>
    <x v="1"/>
    <x v="1"/>
    <n v="51919.040000000001"/>
    <x v="1"/>
    <x v="1"/>
    <x v="0"/>
  </r>
  <r>
    <n v="15767064"/>
    <s v="Davide"/>
    <x v="1"/>
    <x v="0"/>
    <n v="36"/>
    <x v="0"/>
    <x v="1"/>
    <n v="44054.84"/>
    <x v="1"/>
    <x v="0"/>
    <n v="614"/>
    <x v="0"/>
    <x v="0"/>
    <x v="0"/>
    <n v="73329.08"/>
    <x v="1"/>
    <x v="1"/>
    <x v="0"/>
  </r>
  <r>
    <n v="15751177"/>
    <s v="Milne"/>
    <x v="2"/>
    <x v="0"/>
    <n v="44"/>
    <x v="0"/>
    <x v="0"/>
    <n v="119657.53"/>
    <x v="2"/>
    <x v="0"/>
    <n v="685"/>
    <x v="2"/>
    <x v="0"/>
    <x v="1"/>
    <n v="145387.04999999999"/>
    <x v="0"/>
    <x v="2"/>
    <x v="0"/>
  </r>
  <r>
    <n v="15613427"/>
    <s v="Barling"/>
    <x v="2"/>
    <x v="0"/>
    <n v="49"/>
    <x v="0"/>
    <x v="3"/>
    <n v="108797.63"/>
    <x v="2"/>
    <x v="2"/>
    <n v="683"/>
    <x v="2"/>
    <x v="1"/>
    <x v="1"/>
    <n v="140763.18"/>
    <x v="1"/>
    <x v="2"/>
    <x v="1"/>
  </r>
  <r>
    <n v="15647259"/>
    <s v="Barnett"/>
    <x v="1"/>
    <x v="1"/>
    <n v="35"/>
    <x v="0"/>
    <x v="0"/>
    <n v="0"/>
    <x v="0"/>
    <x v="2"/>
    <n v="643"/>
    <x v="0"/>
    <x v="1"/>
    <x v="1"/>
    <n v="67979.350000000006"/>
    <x v="1"/>
    <x v="1"/>
    <x v="0"/>
  </r>
  <r>
    <n v="15748660"/>
    <s v="Ellis"/>
    <x v="2"/>
    <x v="0"/>
    <n v="49"/>
    <x v="0"/>
    <x v="1"/>
    <n v="102025.32"/>
    <x v="2"/>
    <x v="0"/>
    <n v="561"/>
    <x v="1"/>
    <x v="0"/>
    <x v="1"/>
    <n v="133051.64000000001"/>
    <x v="0"/>
    <x v="2"/>
    <x v="0"/>
  </r>
  <r>
    <n v="15726695"/>
    <s v="Hsia"/>
    <x v="1"/>
    <x v="0"/>
    <n v="20"/>
    <x v="1"/>
    <x v="9"/>
    <n v="122446.61"/>
    <x v="2"/>
    <x v="2"/>
    <n v="601"/>
    <x v="0"/>
    <x v="0"/>
    <x v="1"/>
    <n v="86791.9"/>
    <x v="1"/>
    <x v="1"/>
    <x v="3"/>
  </r>
  <r>
    <n v="15757473"/>
    <s v="Chukwujamuike"/>
    <x v="0"/>
    <x v="0"/>
    <n v="27"/>
    <x v="1"/>
    <x v="3"/>
    <n v="158786.67000000001"/>
    <x v="2"/>
    <x v="2"/>
    <n v="766"/>
    <x v="2"/>
    <x v="1"/>
    <x v="0"/>
    <n v="47579.25"/>
    <x v="1"/>
    <x v="3"/>
    <x v="1"/>
  </r>
  <r>
    <n v="15809509"/>
    <s v="Venables"/>
    <x v="0"/>
    <x v="1"/>
    <n v="29"/>
    <x v="1"/>
    <x v="6"/>
    <n v="125689.29"/>
    <x v="2"/>
    <x v="0"/>
    <n v="699"/>
    <x v="2"/>
    <x v="0"/>
    <x v="0"/>
    <n v="151623.71"/>
    <x v="1"/>
    <x v="2"/>
    <x v="2"/>
  </r>
  <r>
    <n v="15715512"/>
    <s v="Hsia"/>
    <x v="2"/>
    <x v="1"/>
    <n v="29"/>
    <x v="1"/>
    <x v="1"/>
    <n v="154640.41"/>
    <x v="2"/>
    <x v="0"/>
    <n v="850"/>
    <x v="3"/>
    <x v="0"/>
    <x v="0"/>
    <n v="164039.51"/>
    <x v="1"/>
    <x v="2"/>
    <x v="0"/>
  </r>
  <r>
    <n v="15614168"/>
    <s v="Alexander"/>
    <x v="2"/>
    <x v="0"/>
    <n v="50"/>
    <x v="0"/>
    <x v="4"/>
    <n v="146710.76"/>
    <x v="2"/>
    <x v="0"/>
    <n v="792"/>
    <x v="3"/>
    <x v="0"/>
    <x v="1"/>
    <n v="16528.400000000001"/>
    <x v="0"/>
    <x v="3"/>
    <x v="2"/>
  </r>
  <r>
    <n v="15679818"/>
    <s v="Yuan"/>
    <x v="2"/>
    <x v="1"/>
    <n v="67"/>
    <x v="2"/>
    <x v="3"/>
    <n v="136709.35"/>
    <x v="2"/>
    <x v="0"/>
    <n v="636"/>
    <x v="0"/>
    <x v="1"/>
    <x v="0"/>
    <n v="66753.100000000006"/>
    <x v="0"/>
    <x v="1"/>
    <x v="1"/>
  </r>
  <r>
    <n v="15609928"/>
    <s v="Johnston"/>
    <x v="2"/>
    <x v="1"/>
    <n v="43"/>
    <x v="0"/>
    <x v="8"/>
    <n v="129305.09"/>
    <x v="2"/>
    <x v="2"/>
    <n v="850"/>
    <x v="3"/>
    <x v="1"/>
    <x v="0"/>
    <n v="19244.580000000002"/>
    <x v="1"/>
    <x v="3"/>
    <x v="2"/>
  </r>
  <r>
    <n v="15731246"/>
    <s v="Hobler"/>
    <x v="1"/>
    <x v="1"/>
    <n v="40"/>
    <x v="0"/>
    <x v="7"/>
    <n v="0"/>
    <x v="0"/>
    <x v="2"/>
    <n v="628"/>
    <x v="0"/>
    <x v="0"/>
    <x v="1"/>
    <n v="103832.58"/>
    <x v="1"/>
    <x v="0"/>
    <x v="3"/>
  </r>
  <r>
    <n v="15685243"/>
    <s v="Jamieson"/>
    <x v="0"/>
    <x v="0"/>
    <n v="63"/>
    <x v="2"/>
    <x v="7"/>
    <n v="0"/>
    <x v="0"/>
    <x v="2"/>
    <n v="736"/>
    <x v="2"/>
    <x v="1"/>
    <x v="0"/>
    <n v="502.7"/>
    <x v="1"/>
    <x v="3"/>
    <x v="3"/>
  </r>
  <r>
    <n v="15638730"/>
    <s v="Macleod"/>
    <x v="0"/>
    <x v="0"/>
    <n v="21"/>
    <x v="1"/>
    <x v="10"/>
    <n v="82844.33"/>
    <x v="1"/>
    <x v="2"/>
    <n v="711"/>
    <x v="2"/>
    <x v="1"/>
    <x v="0"/>
    <n v="1408.68"/>
    <x v="1"/>
    <x v="3"/>
    <x v="0"/>
  </r>
  <r>
    <n v="15697034"/>
    <s v="Norris"/>
    <x v="1"/>
    <x v="0"/>
    <n v="22"/>
    <x v="1"/>
    <x v="0"/>
    <n v="0"/>
    <x v="0"/>
    <x v="2"/>
    <n v="583"/>
    <x v="1"/>
    <x v="1"/>
    <x v="0"/>
    <n v="5985.36"/>
    <x v="1"/>
    <x v="3"/>
    <x v="0"/>
  </r>
  <r>
    <n v="15699225"/>
    <s v="Pirozzi"/>
    <x v="0"/>
    <x v="1"/>
    <n v="46"/>
    <x v="0"/>
    <x v="10"/>
    <n v="0"/>
    <x v="0"/>
    <x v="2"/>
    <n v="757"/>
    <x v="2"/>
    <x v="0"/>
    <x v="1"/>
    <n v="37460.050000000003"/>
    <x v="1"/>
    <x v="3"/>
    <x v="0"/>
  </r>
  <r>
    <n v="15677387"/>
    <s v="Folliero"/>
    <x v="2"/>
    <x v="0"/>
    <n v="33"/>
    <x v="0"/>
    <x v="7"/>
    <n v="76692.22"/>
    <x v="1"/>
    <x v="0"/>
    <n v="749"/>
    <x v="2"/>
    <x v="1"/>
    <x v="0"/>
    <n v="30396.43"/>
    <x v="1"/>
    <x v="3"/>
    <x v="3"/>
  </r>
  <r>
    <n v="15759184"/>
    <s v="Russell"/>
    <x v="0"/>
    <x v="1"/>
    <n v="34"/>
    <x v="0"/>
    <x v="3"/>
    <n v="117715.84"/>
    <x v="2"/>
    <x v="0"/>
    <n v="705"/>
    <x v="2"/>
    <x v="0"/>
    <x v="1"/>
    <n v="2498.67"/>
    <x v="1"/>
    <x v="3"/>
    <x v="1"/>
  </r>
  <r>
    <n v="15595991"/>
    <s v="Hsiung"/>
    <x v="0"/>
    <x v="1"/>
    <n v="54"/>
    <x v="0"/>
    <x v="2"/>
    <n v="87105.32"/>
    <x v="1"/>
    <x v="0"/>
    <n v="585"/>
    <x v="1"/>
    <x v="0"/>
    <x v="0"/>
    <n v="55346.14"/>
    <x v="1"/>
    <x v="1"/>
    <x v="1"/>
  </r>
  <r>
    <n v="15681332"/>
    <s v="Tate"/>
    <x v="0"/>
    <x v="0"/>
    <n v="43"/>
    <x v="0"/>
    <x v="5"/>
    <n v="0"/>
    <x v="0"/>
    <x v="0"/>
    <n v="437"/>
    <x v="4"/>
    <x v="0"/>
    <x v="1"/>
    <n v="148330.97"/>
    <x v="0"/>
    <x v="2"/>
    <x v="1"/>
  </r>
  <r>
    <n v="15756299"/>
    <s v="Davis"/>
    <x v="0"/>
    <x v="0"/>
    <n v="64"/>
    <x v="2"/>
    <x v="0"/>
    <n v="69311.16"/>
    <x v="1"/>
    <x v="0"/>
    <n v="741"/>
    <x v="2"/>
    <x v="0"/>
    <x v="0"/>
    <n v="59237.72"/>
    <x v="1"/>
    <x v="1"/>
    <x v="0"/>
  </r>
  <r>
    <n v="15750547"/>
    <s v="Bair"/>
    <x v="0"/>
    <x v="1"/>
    <n v="26"/>
    <x v="1"/>
    <x v="9"/>
    <n v="0"/>
    <x v="0"/>
    <x v="2"/>
    <n v="738"/>
    <x v="2"/>
    <x v="0"/>
    <x v="0"/>
    <n v="48644.94"/>
    <x v="1"/>
    <x v="3"/>
    <x v="3"/>
  </r>
  <r>
    <n v="15566380"/>
    <s v="Drury"/>
    <x v="1"/>
    <x v="0"/>
    <n v="33"/>
    <x v="0"/>
    <x v="7"/>
    <n v="66948.67"/>
    <x v="1"/>
    <x v="2"/>
    <n v="586"/>
    <x v="1"/>
    <x v="0"/>
    <x v="0"/>
    <n v="140759.03"/>
    <x v="1"/>
    <x v="2"/>
    <x v="3"/>
  </r>
  <r>
    <n v="15675963"/>
    <s v="Padovano"/>
    <x v="0"/>
    <x v="0"/>
    <n v="57"/>
    <x v="0"/>
    <x v="9"/>
    <n v="0"/>
    <x v="0"/>
    <x v="2"/>
    <n v="627"/>
    <x v="0"/>
    <x v="0"/>
    <x v="0"/>
    <n v="107712.42"/>
    <x v="1"/>
    <x v="0"/>
    <x v="3"/>
  </r>
  <r>
    <n v="15674671"/>
    <s v="Conway"/>
    <x v="1"/>
    <x v="1"/>
    <n v="76"/>
    <x v="2"/>
    <x v="0"/>
    <n v="128410.71"/>
    <x v="2"/>
    <x v="2"/>
    <n v="551"/>
    <x v="1"/>
    <x v="0"/>
    <x v="0"/>
    <n v="181718.73"/>
    <x v="1"/>
    <x v="4"/>
    <x v="0"/>
  </r>
  <r>
    <n v="15621466"/>
    <s v="Waters"/>
    <x v="2"/>
    <x v="1"/>
    <n v="38"/>
    <x v="0"/>
    <x v="6"/>
    <n v="99897.53"/>
    <x v="1"/>
    <x v="0"/>
    <n v="606"/>
    <x v="0"/>
    <x v="1"/>
    <x v="1"/>
    <n v="37054.65"/>
    <x v="1"/>
    <x v="3"/>
    <x v="2"/>
  </r>
  <r>
    <n v="15607176"/>
    <s v="Kang"/>
    <x v="0"/>
    <x v="1"/>
    <n v="22"/>
    <x v="1"/>
    <x v="6"/>
    <n v="0"/>
    <x v="0"/>
    <x v="0"/>
    <n v="674"/>
    <x v="2"/>
    <x v="0"/>
    <x v="0"/>
    <n v="173940.59"/>
    <x v="1"/>
    <x v="4"/>
    <x v="2"/>
  </r>
  <r>
    <n v="15570299"/>
    <s v="Martin"/>
    <x v="2"/>
    <x v="0"/>
    <n v="31"/>
    <x v="0"/>
    <x v="5"/>
    <n v="152622.34"/>
    <x v="2"/>
    <x v="0"/>
    <n v="584"/>
    <x v="1"/>
    <x v="0"/>
    <x v="1"/>
    <n v="99298.8"/>
    <x v="1"/>
    <x v="0"/>
    <x v="1"/>
  </r>
  <r>
    <n v="15613197"/>
    <s v="Ugochukwutubelum"/>
    <x v="0"/>
    <x v="1"/>
    <n v="40"/>
    <x v="0"/>
    <x v="2"/>
    <n v="0"/>
    <x v="0"/>
    <x v="2"/>
    <n v="590"/>
    <x v="1"/>
    <x v="0"/>
    <x v="1"/>
    <n v="62933.03"/>
    <x v="1"/>
    <x v="1"/>
    <x v="1"/>
  </r>
  <r>
    <n v="15798885"/>
    <s v="Burns"/>
    <x v="0"/>
    <x v="1"/>
    <n v="56"/>
    <x v="0"/>
    <x v="4"/>
    <n v="138227.19"/>
    <x v="2"/>
    <x v="2"/>
    <n v="585"/>
    <x v="1"/>
    <x v="0"/>
    <x v="0"/>
    <n v="55287.839999999997"/>
    <x v="1"/>
    <x v="1"/>
    <x v="2"/>
  </r>
  <r>
    <n v="15714883"/>
    <s v="Genovese"/>
    <x v="0"/>
    <x v="0"/>
    <n v="25"/>
    <x v="1"/>
    <x v="0"/>
    <n v="111395.53"/>
    <x v="2"/>
    <x v="0"/>
    <n v="508"/>
    <x v="1"/>
    <x v="1"/>
    <x v="0"/>
    <n v="48197.06"/>
    <x v="1"/>
    <x v="3"/>
    <x v="0"/>
  </r>
  <r>
    <n v="15604497"/>
    <s v="Beale"/>
    <x v="2"/>
    <x v="1"/>
    <n v="44"/>
    <x v="0"/>
    <x v="3"/>
    <n v="84386.57"/>
    <x v="1"/>
    <x v="0"/>
    <n v="458"/>
    <x v="4"/>
    <x v="0"/>
    <x v="1"/>
    <n v="178642.73"/>
    <x v="1"/>
    <x v="4"/>
    <x v="1"/>
  </r>
  <r>
    <n v="15773949"/>
    <s v="Cherkasova"/>
    <x v="0"/>
    <x v="0"/>
    <n v="36"/>
    <x v="0"/>
    <x v="6"/>
    <n v="0"/>
    <x v="0"/>
    <x v="2"/>
    <n v="692"/>
    <x v="2"/>
    <x v="0"/>
    <x v="0"/>
    <n v="8282.2199999999993"/>
    <x v="1"/>
    <x v="3"/>
    <x v="2"/>
  </r>
  <r>
    <n v="15774164"/>
    <s v="Coles"/>
    <x v="2"/>
    <x v="1"/>
    <n v="33"/>
    <x v="0"/>
    <x v="8"/>
    <n v="174673.65"/>
    <x v="2"/>
    <x v="2"/>
    <n v="502"/>
    <x v="1"/>
    <x v="0"/>
    <x v="1"/>
    <n v="33300.559999999998"/>
    <x v="1"/>
    <x v="3"/>
    <x v="2"/>
  </r>
  <r>
    <n v="15774127"/>
    <s v="Potter"/>
    <x v="0"/>
    <x v="1"/>
    <n v="46"/>
    <x v="0"/>
    <x v="6"/>
    <n v="0"/>
    <x v="0"/>
    <x v="2"/>
    <n v="518"/>
    <x v="1"/>
    <x v="0"/>
    <x v="1"/>
    <n v="76515.789999999994"/>
    <x v="1"/>
    <x v="1"/>
    <x v="2"/>
  </r>
  <r>
    <n v="15619016"/>
    <s v="McMinn"/>
    <x v="2"/>
    <x v="1"/>
    <n v="46"/>
    <x v="0"/>
    <x v="8"/>
    <n v="109019.65"/>
    <x v="2"/>
    <x v="2"/>
    <n v="660"/>
    <x v="2"/>
    <x v="0"/>
    <x v="0"/>
    <n v="33680.559999999998"/>
    <x v="1"/>
    <x v="3"/>
    <x v="2"/>
  </r>
  <r>
    <n v="15795759"/>
    <s v="Bergamaschi"/>
    <x v="2"/>
    <x v="0"/>
    <n v="52"/>
    <x v="0"/>
    <x v="1"/>
    <n v="107906.75"/>
    <x v="2"/>
    <x v="0"/>
    <n v="698"/>
    <x v="2"/>
    <x v="0"/>
    <x v="1"/>
    <n v="168886.39"/>
    <x v="0"/>
    <x v="2"/>
    <x v="0"/>
  </r>
  <r>
    <n v="15798844"/>
    <s v="Chijindum"/>
    <x v="0"/>
    <x v="1"/>
    <n v="54"/>
    <x v="0"/>
    <x v="3"/>
    <n v="128914.97"/>
    <x v="2"/>
    <x v="0"/>
    <n v="678"/>
    <x v="2"/>
    <x v="1"/>
    <x v="1"/>
    <n v="191746.23"/>
    <x v="0"/>
    <x v="4"/>
    <x v="1"/>
  </r>
  <r>
    <n v="15717962"/>
    <s v="Ch'iu"/>
    <x v="1"/>
    <x v="1"/>
    <n v="63"/>
    <x v="2"/>
    <x v="9"/>
    <n v="111179.83"/>
    <x v="2"/>
    <x v="0"/>
    <n v="773"/>
    <x v="2"/>
    <x v="0"/>
    <x v="0"/>
    <n v="93091.02"/>
    <x v="1"/>
    <x v="0"/>
    <x v="3"/>
  </r>
  <r>
    <n v="15691504"/>
    <s v="Yusupova"/>
    <x v="2"/>
    <x v="0"/>
    <n v="52"/>
    <x v="0"/>
    <x v="2"/>
    <n v="124099.13"/>
    <x v="2"/>
    <x v="0"/>
    <n v="619"/>
    <x v="0"/>
    <x v="1"/>
    <x v="1"/>
    <n v="23904.52"/>
    <x v="1"/>
    <x v="3"/>
    <x v="1"/>
  </r>
  <r>
    <n v="15693893"/>
    <s v="Davis"/>
    <x v="2"/>
    <x v="1"/>
    <n v="59"/>
    <x v="0"/>
    <x v="9"/>
    <n v="122471.09"/>
    <x v="2"/>
    <x v="0"/>
    <n v="684"/>
    <x v="2"/>
    <x v="1"/>
    <x v="0"/>
    <n v="15807.07"/>
    <x v="1"/>
    <x v="3"/>
    <x v="3"/>
  </r>
  <r>
    <n v="15672499"/>
    <s v="Iadanza"/>
    <x v="0"/>
    <x v="1"/>
    <n v="34"/>
    <x v="0"/>
    <x v="6"/>
    <n v="134692.4"/>
    <x v="2"/>
    <x v="2"/>
    <n v="635"/>
    <x v="0"/>
    <x v="0"/>
    <x v="0"/>
    <n v="83773.02"/>
    <x v="1"/>
    <x v="1"/>
    <x v="2"/>
  </r>
  <r>
    <n v="15750410"/>
    <s v="Jordan"/>
    <x v="0"/>
    <x v="0"/>
    <n v="25"/>
    <x v="1"/>
    <x v="4"/>
    <n v="123816.5"/>
    <x v="2"/>
    <x v="0"/>
    <n v="680"/>
    <x v="2"/>
    <x v="0"/>
    <x v="0"/>
    <n v="90162.35"/>
    <x v="1"/>
    <x v="0"/>
    <x v="2"/>
  </r>
  <r>
    <n v="15568904"/>
    <s v="Kruglova"/>
    <x v="2"/>
    <x v="1"/>
    <n v="34"/>
    <x v="0"/>
    <x v="6"/>
    <n v="106288.54"/>
    <x v="2"/>
    <x v="0"/>
    <n v="608"/>
    <x v="0"/>
    <x v="0"/>
    <x v="0"/>
    <n v="36639.25"/>
    <x v="1"/>
    <x v="3"/>
    <x v="2"/>
  </r>
  <r>
    <n v="15649033"/>
    <s v="Echezonachukwu"/>
    <x v="2"/>
    <x v="0"/>
    <n v="55"/>
    <x v="0"/>
    <x v="3"/>
    <n v="127723.25"/>
    <x v="2"/>
    <x v="2"/>
    <n v="603"/>
    <x v="0"/>
    <x v="0"/>
    <x v="1"/>
    <n v="139469.10999999999"/>
    <x v="0"/>
    <x v="2"/>
    <x v="1"/>
  </r>
  <r>
    <n v="15780989"/>
    <s v="Hajek"/>
    <x v="1"/>
    <x v="1"/>
    <n v="43"/>
    <x v="0"/>
    <x v="0"/>
    <n v="145843.82"/>
    <x v="2"/>
    <x v="0"/>
    <n v="579"/>
    <x v="1"/>
    <x v="0"/>
    <x v="0"/>
    <n v="198402.37"/>
    <x v="0"/>
    <x v="4"/>
    <x v="0"/>
  </r>
  <r>
    <n v="15771059"/>
    <s v="Welch"/>
    <x v="2"/>
    <x v="0"/>
    <n v="34"/>
    <x v="0"/>
    <x v="0"/>
    <n v="148200.72"/>
    <x v="2"/>
    <x v="0"/>
    <n v="756"/>
    <x v="2"/>
    <x v="1"/>
    <x v="1"/>
    <n v="194584.48"/>
    <x v="1"/>
    <x v="4"/>
    <x v="0"/>
  </r>
  <r>
    <n v="15687852"/>
    <s v="Vinogradoff"/>
    <x v="0"/>
    <x v="1"/>
    <n v="30"/>
    <x v="0"/>
    <x v="0"/>
    <n v="104145.65"/>
    <x v="2"/>
    <x v="0"/>
    <n v="611"/>
    <x v="0"/>
    <x v="1"/>
    <x v="1"/>
    <n v="159629.64000000001"/>
    <x v="1"/>
    <x v="2"/>
    <x v="0"/>
  </r>
  <r>
    <n v="15695280"/>
    <s v="Hung"/>
    <x v="2"/>
    <x v="1"/>
    <n v="24"/>
    <x v="1"/>
    <x v="2"/>
    <n v="142755.25"/>
    <x v="2"/>
    <x v="0"/>
    <n v="532"/>
    <x v="1"/>
    <x v="1"/>
    <x v="1"/>
    <n v="34231.480000000003"/>
    <x v="1"/>
    <x v="3"/>
    <x v="1"/>
  </r>
  <r>
    <n v="15592751"/>
    <s v="Okwudiliolisa"/>
    <x v="2"/>
    <x v="0"/>
    <n v="63"/>
    <x v="2"/>
    <x v="6"/>
    <n v="81245.789999999994"/>
    <x v="1"/>
    <x v="0"/>
    <n v="684"/>
    <x v="2"/>
    <x v="0"/>
    <x v="1"/>
    <n v="69643.31"/>
    <x v="0"/>
    <x v="1"/>
    <x v="2"/>
  </r>
  <r>
    <n v="15598338"/>
    <s v="Mays"/>
    <x v="2"/>
    <x v="0"/>
    <n v="33"/>
    <x v="0"/>
    <x v="6"/>
    <n v="168560.46"/>
    <x v="2"/>
    <x v="2"/>
    <n v="647"/>
    <x v="0"/>
    <x v="1"/>
    <x v="1"/>
    <n v="90270.16"/>
    <x v="1"/>
    <x v="0"/>
    <x v="2"/>
  </r>
  <r>
    <n v="15735784"/>
    <s v="Gardner"/>
    <x v="0"/>
    <x v="1"/>
    <n v="38"/>
    <x v="0"/>
    <x v="2"/>
    <n v="0"/>
    <x v="0"/>
    <x v="0"/>
    <n v="583"/>
    <x v="1"/>
    <x v="0"/>
    <x v="1"/>
    <n v="47848.56"/>
    <x v="1"/>
    <x v="3"/>
    <x v="1"/>
  </r>
  <r>
    <n v="15629128"/>
    <s v="Mamelu"/>
    <x v="2"/>
    <x v="1"/>
    <n v="42"/>
    <x v="0"/>
    <x v="0"/>
    <n v="132193.94"/>
    <x v="2"/>
    <x v="2"/>
    <n v="774"/>
    <x v="2"/>
    <x v="0"/>
    <x v="0"/>
    <n v="162865.51999999999"/>
    <x v="1"/>
    <x v="2"/>
    <x v="0"/>
  </r>
  <r>
    <n v="15642870"/>
    <s v="Ross"/>
    <x v="0"/>
    <x v="1"/>
    <n v="58"/>
    <x v="0"/>
    <x v="9"/>
    <n v="0"/>
    <x v="0"/>
    <x v="0"/>
    <n v="677"/>
    <x v="2"/>
    <x v="1"/>
    <x v="0"/>
    <n v="168650.4"/>
    <x v="1"/>
    <x v="2"/>
    <x v="3"/>
  </r>
  <r>
    <n v="15637977"/>
    <s v="Barese"/>
    <x v="2"/>
    <x v="1"/>
    <n v="25"/>
    <x v="1"/>
    <x v="2"/>
    <n v="139330.1"/>
    <x v="2"/>
    <x v="0"/>
    <n v="542"/>
    <x v="1"/>
    <x v="1"/>
    <x v="1"/>
    <n v="54372.37"/>
    <x v="1"/>
    <x v="1"/>
    <x v="1"/>
  </r>
  <r>
    <n v="15600792"/>
    <s v="Swayne"/>
    <x v="1"/>
    <x v="1"/>
    <n v="29"/>
    <x v="1"/>
    <x v="10"/>
    <n v="0"/>
    <x v="0"/>
    <x v="2"/>
    <n v="613"/>
    <x v="0"/>
    <x v="1"/>
    <x v="0"/>
    <n v="133897.32"/>
    <x v="1"/>
    <x v="2"/>
    <x v="0"/>
  </r>
  <r>
    <n v="15576131"/>
    <s v="Phillips"/>
    <x v="0"/>
    <x v="1"/>
    <n v="40"/>
    <x v="0"/>
    <x v="8"/>
    <n v="0"/>
    <x v="0"/>
    <x v="2"/>
    <n v="666"/>
    <x v="2"/>
    <x v="0"/>
    <x v="1"/>
    <n v="147878.04999999999"/>
    <x v="1"/>
    <x v="2"/>
    <x v="2"/>
  </r>
  <r>
    <n v="15686588"/>
    <s v="Manfrin"/>
    <x v="0"/>
    <x v="0"/>
    <n v="28"/>
    <x v="1"/>
    <x v="0"/>
    <n v="134571.5"/>
    <x v="2"/>
    <x v="0"/>
    <n v="777"/>
    <x v="2"/>
    <x v="1"/>
    <x v="0"/>
    <n v="118313.38"/>
    <x v="1"/>
    <x v="0"/>
    <x v="0"/>
  </r>
  <r>
    <n v="15761018"/>
    <s v="Tan"/>
    <x v="2"/>
    <x v="1"/>
    <n v="50"/>
    <x v="0"/>
    <x v="0"/>
    <n v="143829.20000000001"/>
    <x v="2"/>
    <x v="2"/>
    <n v="581"/>
    <x v="1"/>
    <x v="0"/>
    <x v="1"/>
    <n v="181224.24"/>
    <x v="0"/>
    <x v="4"/>
    <x v="0"/>
  </r>
  <r>
    <n v="15616029"/>
    <s v="Adams"/>
    <x v="0"/>
    <x v="1"/>
    <n v="32"/>
    <x v="0"/>
    <x v="3"/>
    <n v="0"/>
    <x v="0"/>
    <x v="2"/>
    <n v="705"/>
    <x v="2"/>
    <x v="0"/>
    <x v="1"/>
    <n v="7921.57"/>
    <x v="1"/>
    <x v="3"/>
    <x v="1"/>
  </r>
  <r>
    <n v="15761149"/>
    <s v="Teng"/>
    <x v="0"/>
    <x v="0"/>
    <n v="44"/>
    <x v="0"/>
    <x v="2"/>
    <n v="133444.97"/>
    <x v="2"/>
    <x v="0"/>
    <n v="673"/>
    <x v="2"/>
    <x v="1"/>
    <x v="0"/>
    <n v="5708.19"/>
    <x v="1"/>
    <x v="3"/>
    <x v="1"/>
  </r>
  <r>
    <n v="15802758"/>
    <s v="Chinwendu"/>
    <x v="2"/>
    <x v="0"/>
    <n v="23"/>
    <x v="1"/>
    <x v="4"/>
    <n v="104753.84"/>
    <x v="2"/>
    <x v="2"/>
    <n v="594"/>
    <x v="1"/>
    <x v="0"/>
    <x v="1"/>
    <n v="56756.52"/>
    <x v="0"/>
    <x v="1"/>
    <x v="2"/>
  </r>
  <r>
    <n v="15647838"/>
    <s v="Davison"/>
    <x v="2"/>
    <x v="0"/>
    <n v="51"/>
    <x v="0"/>
    <x v="0"/>
    <n v="116574.84"/>
    <x v="2"/>
    <x v="0"/>
    <n v="648"/>
    <x v="0"/>
    <x v="0"/>
    <x v="1"/>
    <n v="4121.04"/>
    <x v="0"/>
    <x v="3"/>
    <x v="0"/>
  </r>
  <r>
    <n v="15735968"/>
    <s v="Hsing"/>
    <x v="0"/>
    <x v="1"/>
    <n v="41"/>
    <x v="0"/>
    <x v="7"/>
    <n v="0"/>
    <x v="0"/>
    <x v="2"/>
    <n v="605"/>
    <x v="0"/>
    <x v="1"/>
    <x v="0"/>
    <n v="97213.09"/>
    <x v="1"/>
    <x v="0"/>
    <x v="3"/>
  </r>
  <r>
    <n v="15581286"/>
    <s v="Castro"/>
    <x v="0"/>
    <x v="0"/>
    <n v="40"/>
    <x v="0"/>
    <x v="9"/>
    <n v="176914.8"/>
    <x v="2"/>
    <x v="0"/>
    <n v="734"/>
    <x v="2"/>
    <x v="0"/>
    <x v="0"/>
    <n v="12799.23"/>
    <x v="1"/>
    <x v="3"/>
    <x v="3"/>
  </r>
  <r>
    <n v="15625445"/>
    <s v="Parkin"/>
    <x v="0"/>
    <x v="0"/>
    <n v="36"/>
    <x v="0"/>
    <x v="2"/>
    <n v="68348.179999999993"/>
    <x v="1"/>
    <x v="2"/>
    <n v="572"/>
    <x v="1"/>
    <x v="1"/>
    <x v="0"/>
    <n v="50400.32"/>
    <x v="1"/>
    <x v="1"/>
    <x v="1"/>
  </r>
  <r>
    <n v="15600173"/>
    <s v="Manna"/>
    <x v="0"/>
    <x v="0"/>
    <n v="33"/>
    <x v="0"/>
    <x v="9"/>
    <n v="0"/>
    <x v="0"/>
    <x v="2"/>
    <n v="595"/>
    <x v="1"/>
    <x v="0"/>
    <x v="0"/>
    <n v="41447.86"/>
    <x v="1"/>
    <x v="3"/>
    <x v="3"/>
  </r>
  <r>
    <n v="15635143"/>
    <s v="Fennescey"/>
    <x v="0"/>
    <x v="1"/>
    <n v="42"/>
    <x v="0"/>
    <x v="0"/>
    <n v="56726.83"/>
    <x v="1"/>
    <x v="2"/>
    <n v="749"/>
    <x v="2"/>
    <x v="1"/>
    <x v="0"/>
    <n v="185543.35"/>
    <x v="1"/>
    <x v="4"/>
    <x v="0"/>
  </r>
  <r>
    <n v="15664849"/>
    <s v="Colon"/>
    <x v="1"/>
    <x v="1"/>
    <n v="46"/>
    <x v="0"/>
    <x v="6"/>
    <n v="65269.23"/>
    <x v="1"/>
    <x v="0"/>
    <n v="573"/>
    <x v="1"/>
    <x v="1"/>
    <x v="0"/>
    <n v="189988.65"/>
    <x v="0"/>
    <x v="4"/>
    <x v="2"/>
  </r>
  <r>
    <n v="15762455"/>
    <s v="Yeh"/>
    <x v="1"/>
    <x v="1"/>
    <n v="33"/>
    <x v="0"/>
    <x v="5"/>
    <n v="66220.17"/>
    <x v="1"/>
    <x v="0"/>
    <n v="624"/>
    <x v="0"/>
    <x v="1"/>
    <x v="0"/>
    <n v="170819.01"/>
    <x v="1"/>
    <x v="4"/>
    <x v="1"/>
  </r>
  <r>
    <n v="15797165"/>
    <s v="Bergamaschi"/>
    <x v="0"/>
    <x v="1"/>
    <n v="56"/>
    <x v="0"/>
    <x v="9"/>
    <n v="0"/>
    <x v="0"/>
    <x v="0"/>
    <n v="703"/>
    <x v="2"/>
    <x v="1"/>
    <x v="1"/>
    <n v="85547.33"/>
    <x v="0"/>
    <x v="1"/>
    <x v="3"/>
  </r>
  <r>
    <n v="15788189"/>
    <s v="Matveyeva"/>
    <x v="0"/>
    <x v="0"/>
    <n v="41"/>
    <x v="0"/>
    <x v="2"/>
    <n v="96147.55"/>
    <x v="1"/>
    <x v="0"/>
    <n v="665"/>
    <x v="2"/>
    <x v="0"/>
    <x v="1"/>
    <n v="137037.97"/>
    <x v="1"/>
    <x v="2"/>
    <x v="1"/>
  </r>
  <r>
    <n v="15780492"/>
    <s v="Ignatyeva"/>
    <x v="0"/>
    <x v="1"/>
    <n v="42"/>
    <x v="0"/>
    <x v="4"/>
    <n v="0"/>
    <x v="0"/>
    <x v="2"/>
    <n v="648"/>
    <x v="0"/>
    <x v="0"/>
    <x v="1"/>
    <n v="19283.14"/>
    <x v="1"/>
    <x v="3"/>
    <x v="2"/>
  </r>
  <r>
    <n v="15678497"/>
    <s v="Lederer"/>
    <x v="1"/>
    <x v="1"/>
    <n v="48"/>
    <x v="0"/>
    <x v="0"/>
    <n v="0"/>
    <x v="0"/>
    <x v="0"/>
    <n v="850"/>
    <x v="3"/>
    <x v="0"/>
    <x v="1"/>
    <n v="169425.3"/>
    <x v="0"/>
    <x v="2"/>
    <x v="0"/>
  </r>
  <r>
    <n v="15588560"/>
    <s v="Nwabugwu"/>
    <x v="2"/>
    <x v="0"/>
    <n v="32"/>
    <x v="0"/>
    <x v="2"/>
    <n v="145330.43"/>
    <x v="2"/>
    <x v="0"/>
    <n v="569"/>
    <x v="1"/>
    <x v="0"/>
    <x v="0"/>
    <n v="132038.65"/>
    <x v="1"/>
    <x v="2"/>
    <x v="1"/>
  </r>
  <r>
    <n v="15606003"/>
    <s v="Abramowitz"/>
    <x v="0"/>
    <x v="0"/>
    <n v="21"/>
    <x v="1"/>
    <x v="6"/>
    <n v="0"/>
    <x v="0"/>
    <x v="2"/>
    <n v="566"/>
    <x v="1"/>
    <x v="0"/>
    <x v="0"/>
    <n v="3626.47"/>
    <x v="1"/>
    <x v="3"/>
    <x v="2"/>
  </r>
  <r>
    <n v="15611756"/>
    <s v="Chapman"/>
    <x v="2"/>
    <x v="0"/>
    <n v="47"/>
    <x v="0"/>
    <x v="4"/>
    <n v="124192.28"/>
    <x v="2"/>
    <x v="2"/>
    <n v="537"/>
    <x v="1"/>
    <x v="0"/>
    <x v="0"/>
    <n v="50881.51"/>
    <x v="1"/>
    <x v="1"/>
    <x v="2"/>
  </r>
  <r>
    <n v="15789563"/>
    <s v="Fiorentino"/>
    <x v="2"/>
    <x v="0"/>
    <n v="46"/>
    <x v="0"/>
    <x v="3"/>
    <n v="111288.18"/>
    <x v="2"/>
    <x v="0"/>
    <n v="706"/>
    <x v="2"/>
    <x v="0"/>
    <x v="0"/>
    <n v="149170.25"/>
    <x v="0"/>
    <x v="2"/>
    <x v="1"/>
  </r>
  <r>
    <n v="15702416"/>
    <s v="Cecil"/>
    <x v="0"/>
    <x v="1"/>
    <n v="43"/>
    <x v="0"/>
    <x v="3"/>
    <n v="107805.67"/>
    <x v="2"/>
    <x v="0"/>
    <n v="734"/>
    <x v="2"/>
    <x v="1"/>
    <x v="1"/>
    <n v="182505.68"/>
    <x v="1"/>
    <x v="4"/>
    <x v="1"/>
  </r>
  <r>
    <n v="15766288"/>
    <s v="Ikechukwu"/>
    <x v="2"/>
    <x v="0"/>
    <n v="36"/>
    <x v="0"/>
    <x v="8"/>
    <n v="103700.69"/>
    <x v="2"/>
    <x v="0"/>
    <n v="586"/>
    <x v="1"/>
    <x v="0"/>
    <x v="1"/>
    <n v="194072.56"/>
    <x v="0"/>
    <x v="4"/>
    <x v="2"/>
  </r>
  <r>
    <n v="15667633"/>
    <s v="Allen"/>
    <x v="0"/>
    <x v="0"/>
    <n v="38"/>
    <x v="0"/>
    <x v="1"/>
    <n v="0"/>
    <x v="0"/>
    <x v="2"/>
    <n v="612"/>
    <x v="0"/>
    <x v="0"/>
    <x v="0"/>
    <n v="9209.2099999999991"/>
    <x v="1"/>
    <x v="3"/>
    <x v="0"/>
  </r>
  <r>
    <n v="15622774"/>
    <s v="Kao"/>
    <x v="0"/>
    <x v="1"/>
    <n v="34"/>
    <x v="0"/>
    <x v="10"/>
    <n v="0"/>
    <x v="0"/>
    <x v="0"/>
    <n v="648"/>
    <x v="0"/>
    <x v="0"/>
    <x v="0"/>
    <n v="167931.81"/>
    <x v="1"/>
    <x v="2"/>
    <x v="0"/>
  </r>
  <r>
    <n v="15755416"/>
    <s v="Hart"/>
    <x v="0"/>
    <x v="0"/>
    <n v="27"/>
    <x v="1"/>
    <x v="6"/>
    <n v="87739.08"/>
    <x v="1"/>
    <x v="0"/>
    <n v="557"/>
    <x v="1"/>
    <x v="0"/>
    <x v="0"/>
    <n v="123096.56"/>
    <x v="1"/>
    <x v="0"/>
    <x v="2"/>
  </r>
  <r>
    <n v="15769915"/>
    <s v="Charlton"/>
    <x v="1"/>
    <x v="0"/>
    <n v="20"/>
    <x v="1"/>
    <x v="10"/>
    <n v="133313.34"/>
    <x v="2"/>
    <x v="0"/>
    <n v="643"/>
    <x v="0"/>
    <x v="0"/>
    <x v="0"/>
    <n v="3965.69"/>
    <x v="1"/>
    <x v="3"/>
    <x v="0"/>
  </r>
  <r>
    <n v="15643908"/>
    <s v="Turnbull"/>
    <x v="0"/>
    <x v="0"/>
    <n v="49"/>
    <x v="0"/>
    <x v="7"/>
    <n v="0"/>
    <x v="0"/>
    <x v="0"/>
    <n v="433"/>
    <x v="4"/>
    <x v="0"/>
    <x v="0"/>
    <n v="87711.61"/>
    <x v="1"/>
    <x v="1"/>
    <x v="3"/>
  </r>
  <r>
    <n v="15627395"/>
    <s v="Manners"/>
    <x v="2"/>
    <x v="1"/>
    <n v="41"/>
    <x v="0"/>
    <x v="3"/>
    <n v="154902.66"/>
    <x v="2"/>
    <x v="0"/>
    <n v="643"/>
    <x v="0"/>
    <x v="0"/>
    <x v="0"/>
    <n v="49667.28"/>
    <x v="1"/>
    <x v="3"/>
    <x v="1"/>
  </r>
  <r>
    <n v="15679663"/>
    <s v="Chiazagomekpere"/>
    <x v="0"/>
    <x v="0"/>
    <n v="36"/>
    <x v="0"/>
    <x v="10"/>
    <n v="0"/>
    <x v="0"/>
    <x v="2"/>
    <n v="488"/>
    <x v="4"/>
    <x v="0"/>
    <x v="1"/>
    <n v="136675.22"/>
    <x v="1"/>
    <x v="2"/>
    <x v="0"/>
  </r>
  <r>
    <n v="15651581"/>
    <s v="Lavrentyev"/>
    <x v="2"/>
    <x v="1"/>
    <n v="68"/>
    <x v="2"/>
    <x v="5"/>
    <n v="112595.85"/>
    <x v="2"/>
    <x v="0"/>
    <n v="758"/>
    <x v="2"/>
    <x v="0"/>
    <x v="1"/>
    <n v="35865.440000000002"/>
    <x v="0"/>
    <x v="3"/>
    <x v="1"/>
  </r>
  <r>
    <n v="15596379"/>
    <s v="Wallace"/>
    <x v="2"/>
    <x v="1"/>
    <n v="39"/>
    <x v="0"/>
    <x v="6"/>
    <n v="119695.75"/>
    <x v="2"/>
    <x v="0"/>
    <n v="743"/>
    <x v="2"/>
    <x v="1"/>
    <x v="0"/>
    <n v="26136.13"/>
    <x v="1"/>
    <x v="3"/>
    <x v="2"/>
  </r>
  <r>
    <n v="15746674"/>
    <s v="Miller"/>
    <x v="0"/>
    <x v="0"/>
    <n v="47"/>
    <x v="0"/>
    <x v="3"/>
    <n v="0"/>
    <x v="0"/>
    <x v="0"/>
    <n v="730"/>
    <x v="2"/>
    <x v="0"/>
    <x v="1"/>
    <n v="33373.26"/>
    <x v="0"/>
    <x v="3"/>
    <x v="1"/>
  </r>
  <r>
    <n v="15801256"/>
    <s v="Bazhenov"/>
    <x v="1"/>
    <x v="1"/>
    <n v="49"/>
    <x v="0"/>
    <x v="3"/>
    <n v="0"/>
    <x v="0"/>
    <x v="2"/>
    <n v="746"/>
    <x v="2"/>
    <x v="1"/>
    <x v="0"/>
    <n v="10096.25"/>
    <x v="1"/>
    <x v="3"/>
    <x v="1"/>
  </r>
  <r>
    <n v="15663808"/>
    <s v="Ifesinachi"/>
    <x v="2"/>
    <x v="0"/>
    <n v="59"/>
    <x v="0"/>
    <x v="2"/>
    <n v="152614.51"/>
    <x v="2"/>
    <x v="2"/>
    <n v="666"/>
    <x v="2"/>
    <x v="0"/>
    <x v="0"/>
    <n v="188782.3"/>
    <x v="1"/>
    <x v="4"/>
    <x v="1"/>
  </r>
  <r>
    <n v="15598521"/>
    <s v="Ma"/>
    <x v="2"/>
    <x v="0"/>
    <n v="33"/>
    <x v="0"/>
    <x v="3"/>
    <n v="131647.01"/>
    <x v="2"/>
    <x v="2"/>
    <n v="580"/>
    <x v="1"/>
    <x v="1"/>
    <x v="1"/>
    <n v="79775.19"/>
    <x v="1"/>
    <x v="1"/>
    <x v="1"/>
  </r>
  <r>
    <n v="15621457"/>
    <s v="Chu"/>
    <x v="0"/>
    <x v="1"/>
    <n v="27"/>
    <x v="1"/>
    <x v="5"/>
    <n v="96654.720000000001"/>
    <x v="1"/>
    <x v="2"/>
    <n v="850"/>
    <x v="3"/>
    <x v="1"/>
    <x v="1"/>
    <n v="152740.16"/>
    <x v="1"/>
    <x v="2"/>
    <x v="1"/>
  </r>
  <r>
    <n v="15764726"/>
    <s v="Kerr"/>
    <x v="0"/>
    <x v="1"/>
    <n v="22"/>
    <x v="1"/>
    <x v="6"/>
    <n v="137583.04000000001"/>
    <x v="2"/>
    <x v="0"/>
    <n v="563"/>
    <x v="1"/>
    <x v="1"/>
    <x v="0"/>
    <n v="5791.85"/>
    <x v="1"/>
    <x v="3"/>
    <x v="2"/>
  </r>
  <r>
    <n v="15646374"/>
    <s v="Wynne"/>
    <x v="2"/>
    <x v="0"/>
    <n v="28"/>
    <x v="1"/>
    <x v="6"/>
    <n v="62717.84"/>
    <x v="1"/>
    <x v="2"/>
    <n v="766"/>
    <x v="2"/>
    <x v="0"/>
    <x v="0"/>
    <n v="13182.43"/>
    <x v="1"/>
    <x v="3"/>
    <x v="2"/>
  </r>
  <r>
    <n v="15716501"/>
    <s v="Moon"/>
    <x v="0"/>
    <x v="1"/>
    <n v="32"/>
    <x v="0"/>
    <x v="9"/>
    <n v="95377.13"/>
    <x v="1"/>
    <x v="0"/>
    <n v="659"/>
    <x v="0"/>
    <x v="1"/>
    <x v="0"/>
    <n v="187551.24"/>
    <x v="1"/>
    <x v="4"/>
    <x v="3"/>
  </r>
  <r>
    <n v="15589948"/>
    <s v="Disher"/>
    <x v="1"/>
    <x v="1"/>
    <n v="28"/>
    <x v="1"/>
    <x v="1"/>
    <n v="135936.1"/>
    <x v="2"/>
    <x v="2"/>
    <n v="607"/>
    <x v="0"/>
    <x v="0"/>
    <x v="0"/>
    <n v="110560.14"/>
    <x v="1"/>
    <x v="0"/>
    <x v="0"/>
  </r>
  <r>
    <n v="15811343"/>
    <s v="Cattaneo"/>
    <x v="2"/>
    <x v="1"/>
    <n v="35"/>
    <x v="0"/>
    <x v="8"/>
    <n v="161591.10999999999"/>
    <x v="2"/>
    <x v="1"/>
    <n v="644"/>
    <x v="0"/>
    <x v="0"/>
    <x v="0"/>
    <n v="63795.62"/>
    <x v="1"/>
    <x v="1"/>
    <x v="2"/>
  </r>
  <r>
    <n v="15659677"/>
    <s v="Beluchi"/>
    <x v="0"/>
    <x v="1"/>
    <n v="47"/>
    <x v="0"/>
    <x v="2"/>
    <n v="142382.03"/>
    <x v="2"/>
    <x v="0"/>
    <n v="746"/>
    <x v="2"/>
    <x v="0"/>
    <x v="0"/>
    <n v="62086.62"/>
    <x v="1"/>
    <x v="1"/>
    <x v="1"/>
  </r>
  <r>
    <n v="15594436"/>
    <s v="Mazzi"/>
    <x v="1"/>
    <x v="1"/>
    <n v="33"/>
    <x v="0"/>
    <x v="0"/>
    <n v="0"/>
    <x v="0"/>
    <x v="2"/>
    <n v="588"/>
    <x v="1"/>
    <x v="0"/>
    <x v="0"/>
    <n v="12483.56"/>
    <x v="1"/>
    <x v="3"/>
    <x v="0"/>
  </r>
  <r>
    <n v="15748995"/>
    <s v="Ifeajuna"/>
    <x v="1"/>
    <x v="1"/>
    <n v="30"/>
    <x v="0"/>
    <x v="9"/>
    <n v="0"/>
    <x v="0"/>
    <x v="2"/>
    <n v="691"/>
    <x v="2"/>
    <x v="1"/>
    <x v="0"/>
    <n v="10963.04"/>
    <x v="1"/>
    <x v="3"/>
    <x v="3"/>
  </r>
  <r>
    <n v="15677062"/>
    <s v="Howe"/>
    <x v="0"/>
    <x v="0"/>
    <n v="38"/>
    <x v="0"/>
    <x v="5"/>
    <n v="127043.09"/>
    <x v="2"/>
    <x v="0"/>
    <n v="666"/>
    <x v="2"/>
    <x v="0"/>
    <x v="0"/>
    <n v="8247"/>
    <x v="1"/>
    <x v="3"/>
    <x v="1"/>
  </r>
  <r>
    <n v="15697201"/>
    <s v="Yocum"/>
    <x v="1"/>
    <x v="0"/>
    <n v="46"/>
    <x v="0"/>
    <x v="6"/>
    <n v="0"/>
    <x v="0"/>
    <x v="0"/>
    <n v="640"/>
    <x v="0"/>
    <x v="0"/>
    <x v="0"/>
    <n v="156260.07999999999"/>
    <x v="1"/>
    <x v="2"/>
    <x v="2"/>
  </r>
  <r>
    <n v="15666453"/>
    <s v="Moore"/>
    <x v="2"/>
    <x v="0"/>
    <n v="29"/>
    <x v="1"/>
    <x v="4"/>
    <n v="78885.88"/>
    <x v="1"/>
    <x v="2"/>
    <n v="611"/>
    <x v="0"/>
    <x v="0"/>
    <x v="0"/>
    <n v="26927.69"/>
    <x v="1"/>
    <x v="3"/>
    <x v="2"/>
  </r>
  <r>
    <n v="15693771"/>
    <s v="Y?an"/>
    <x v="1"/>
    <x v="0"/>
    <n v="45"/>
    <x v="0"/>
    <x v="2"/>
    <n v="95922.9"/>
    <x v="1"/>
    <x v="0"/>
    <n v="651"/>
    <x v="0"/>
    <x v="0"/>
    <x v="1"/>
    <n v="84782.42"/>
    <x v="0"/>
    <x v="1"/>
    <x v="1"/>
  </r>
  <r>
    <n v="15569867"/>
    <s v="Chinweuba"/>
    <x v="0"/>
    <x v="0"/>
    <n v="29"/>
    <x v="1"/>
    <x v="2"/>
    <n v="0"/>
    <x v="0"/>
    <x v="2"/>
    <n v="529"/>
    <x v="1"/>
    <x v="0"/>
    <x v="1"/>
    <n v="19842.11"/>
    <x v="1"/>
    <x v="3"/>
    <x v="1"/>
  </r>
  <r>
    <n v="15711602"/>
    <s v="Lowrie"/>
    <x v="0"/>
    <x v="0"/>
    <n v="36"/>
    <x v="0"/>
    <x v="6"/>
    <n v="91711.59"/>
    <x v="1"/>
    <x v="0"/>
    <n v="676"/>
    <x v="2"/>
    <x v="0"/>
    <x v="0"/>
    <n v="95393.43"/>
    <x v="1"/>
    <x v="0"/>
    <x v="2"/>
  </r>
  <r>
    <n v="15717736"/>
    <s v="Shen"/>
    <x v="2"/>
    <x v="0"/>
    <n v="46"/>
    <x v="0"/>
    <x v="7"/>
    <n v="110031.09"/>
    <x v="2"/>
    <x v="2"/>
    <n v="639"/>
    <x v="0"/>
    <x v="0"/>
    <x v="0"/>
    <n v="133995.59"/>
    <x v="1"/>
    <x v="2"/>
    <x v="3"/>
  </r>
  <r>
    <n v="15750441"/>
    <s v="Lavarack"/>
    <x v="0"/>
    <x v="1"/>
    <n v="36"/>
    <x v="0"/>
    <x v="8"/>
    <n v="81210.720000000001"/>
    <x v="1"/>
    <x v="2"/>
    <n v="782"/>
    <x v="3"/>
    <x v="1"/>
    <x v="0"/>
    <n v="108003.38"/>
    <x v="1"/>
    <x v="0"/>
    <x v="2"/>
  </r>
  <r>
    <n v="15732791"/>
    <s v="Davide"/>
    <x v="2"/>
    <x v="1"/>
    <n v="32"/>
    <x v="0"/>
    <x v="8"/>
    <n v="122947.92"/>
    <x v="2"/>
    <x v="0"/>
    <n v="641"/>
    <x v="0"/>
    <x v="0"/>
    <x v="0"/>
    <n v="99154.86"/>
    <x v="1"/>
    <x v="0"/>
    <x v="2"/>
  </r>
  <r>
    <n v="15775104"/>
    <s v="Gomes"/>
    <x v="0"/>
    <x v="0"/>
    <n v="38"/>
    <x v="0"/>
    <x v="1"/>
    <n v="182065.85"/>
    <x v="2"/>
    <x v="0"/>
    <n v="697"/>
    <x v="2"/>
    <x v="0"/>
    <x v="1"/>
    <n v="49503.5"/>
    <x v="1"/>
    <x v="3"/>
    <x v="0"/>
  </r>
  <r>
    <n v="15757607"/>
    <s v="Matveyeva"/>
    <x v="0"/>
    <x v="1"/>
    <n v="45"/>
    <x v="0"/>
    <x v="10"/>
    <n v="0"/>
    <x v="0"/>
    <x v="0"/>
    <n v="623"/>
    <x v="0"/>
    <x v="0"/>
    <x v="1"/>
    <n v="196533.72"/>
    <x v="0"/>
    <x v="4"/>
    <x v="0"/>
  </r>
  <r>
    <n v="15793070"/>
    <s v="Fiorentino"/>
    <x v="1"/>
    <x v="0"/>
    <n v="41"/>
    <x v="0"/>
    <x v="0"/>
    <n v="69974.66"/>
    <x v="1"/>
    <x v="2"/>
    <n v="494"/>
    <x v="4"/>
    <x v="0"/>
    <x v="1"/>
    <n v="188426.13"/>
    <x v="0"/>
    <x v="4"/>
    <x v="0"/>
  </r>
  <r>
    <n v="15760456"/>
    <s v="Eberechukwu"/>
    <x v="0"/>
    <x v="0"/>
    <n v="38"/>
    <x v="0"/>
    <x v="7"/>
    <n v="123711.73"/>
    <x v="2"/>
    <x v="2"/>
    <n v="731"/>
    <x v="2"/>
    <x v="0"/>
    <x v="1"/>
    <n v="171340.68"/>
    <x v="0"/>
    <x v="4"/>
    <x v="3"/>
  </r>
  <r>
    <n v="15665385"/>
    <s v="Gibney"/>
    <x v="0"/>
    <x v="1"/>
    <n v="44"/>
    <x v="0"/>
    <x v="5"/>
    <n v="76495.039999999994"/>
    <x v="1"/>
    <x v="0"/>
    <n v="657"/>
    <x v="0"/>
    <x v="0"/>
    <x v="1"/>
    <n v="79071.89"/>
    <x v="1"/>
    <x v="1"/>
    <x v="1"/>
  </r>
  <r>
    <n v="15612418"/>
    <s v="Virgo"/>
    <x v="0"/>
    <x v="0"/>
    <n v="38"/>
    <x v="0"/>
    <x v="9"/>
    <n v="0"/>
    <x v="0"/>
    <x v="2"/>
    <n v="744"/>
    <x v="2"/>
    <x v="1"/>
    <x v="1"/>
    <n v="20940.759999999998"/>
    <x v="1"/>
    <x v="3"/>
    <x v="3"/>
  </r>
  <r>
    <n v="15727138"/>
    <s v="Kulikova"/>
    <x v="1"/>
    <x v="1"/>
    <n v="46"/>
    <x v="0"/>
    <x v="9"/>
    <n v="0"/>
    <x v="0"/>
    <x v="2"/>
    <n v="774"/>
    <x v="2"/>
    <x v="0"/>
    <x v="0"/>
    <n v="34774.26"/>
    <x v="1"/>
    <x v="3"/>
    <x v="3"/>
  </r>
  <r>
    <n v="15732061"/>
    <s v="Liu"/>
    <x v="2"/>
    <x v="0"/>
    <n v="45"/>
    <x v="0"/>
    <x v="1"/>
    <n v="121874.89"/>
    <x v="2"/>
    <x v="0"/>
    <n v="850"/>
    <x v="3"/>
    <x v="1"/>
    <x v="1"/>
    <n v="6865.41"/>
    <x v="0"/>
    <x v="3"/>
    <x v="0"/>
  </r>
  <r>
    <n v="15776051"/>
    <s v="Kao"/>
    <x v="0"/>
    <x v="0"/>
    <n v="45"/>
    <x v="0"/>
    <x v="5"/>
    <n v="0"/>
    <x v="0"/>
    <x v="2"/>
    <n v="551"/>
    <x v="1"/>
    <x v="0"/>
    <x v="0"/>
    <n v="51143.43"/>
    <x v="1"/>
    <x v="1"/>
    <x v="1"/>
  </r>
  <r>
    <n v="15616530"/>
    <s v="Foran"/>
    <x v="0"/>
    <x v="1"/>
    <n v="36"/>
    <x v="0"/>
    <x v="5"/>
    <n v="188455.19"/>
    <x v="2"/>
    <x v="0"/>
    <n v="638"/>
    <x v="0"/>
    <x v="1"/>
    <x v="1"/>
    <n v="47031.4"/>
    <x v="0"/>
    <x v="3"/>
    <x v="1"/>
  </r>
  <r>
    <n v="15632344"/>
    <s v="Jones"/>
    <x v="0"/>
    <x v="0"/>
    <n v="42"/>
    <x v="0"/>
    <x v="10"/>
    <n v="99045.93"/>
    <x v="1"/>
    <x v="2"/>
    <n v="792"/>
    <x v="3"/>
    <x v="0"/>
    <x v="1"/>
    <n v="47160.01"/>
    <x v="1"/>
    <x v="3"/>
    <x v="0"/>
  </r>
  <r>
    <n v="15744979"/>
    <s v="Fowler"/>
    <x v="0"/>
    <x v="0"/>
    <n v="36"/>
    <x v="0"/>
    <x v="2"/>
    <n v="0"/>
    <x v="0"/>
    <x v="0"/>
    <n v="666"/>
    <x v="2"/>
    <x v="1"/>
    <x v="0"/>
    <n v="158666.99"/>
    <x v="1"/>
    <x v="2"/>
    <x v="1"/>
  </r>
  <r>
    <n v="15745433"/>
    <s v="Conti"/>
    <x v="2"/>
    <x v="0"/>
    <n v="30"/>
    <x v="0"/>
    <x v="0"/>
    <n v="205770.78"/>
    <x v="2"/>
    <x v="2"/>
    <n v="716"/>
    <x v="2"/>
    <x v="1"/>
    <x v="1"/>
    <n v="65464.66"/>
    <x v="1"/>
    <x v="1"/>
    <x v="0"/>
  </r>
  <r>
    <n v="15683657"/>
    <s v="Stephenson"/>
    <x v="0"/>
    <x v="0"/>
    <n v="31"/>
    <x v="0"/>
    <x v="10"/>
    <n v="79340.95"/>
    <x v="1"/>
    <x v="0"/>
    <n v="594"/>
    <x v="1"/>
    <x v="0"/>
    <x v="1"/>
    <n v="78255.86"/>
    <x v="1"/>
    <x v="1"/>
    <x v="0"/>
  </r>
  <r>
    <n v="15718572"/>
    <s v="Willis"/>
    <x v="2"/>
    <x v="1"/>
    <n v="57"/>
    <x v="0"/>
    <x v="9"/>
    <n v="138456.03"/>
    <x v="2"/>
    <x v="2"/>
    <n v="600"/>
    <x v="0"/>
    <x v="0"/>
    <x v="0"/>
    <n v="103548.25"/>
    <x v="1"/>
    <x v="0"/>
    <x v="3"/>
  </r>
  <r>
    <n v="15665783"/>
    <s v="Ts'ui"/>
    <x v="0"/>
    <x v="1"/>
    <n v="49"/>
    <x v="0"/>
    <x v="3"/>
    <n v="0"/>
    <x v="0"/>
    <x v="2"/>
    <n v="565"/>
    <x v="1"/>
    <x v="0"/>
    <x v="0"/>
    <n v="89609.26"/>
    <x v="1"/>
    <x v="1"/>
    <x v="1"/>
  </r>
  <r>
    <n v="15652782"/>
    <s v="Chibuzo"/>
    <x v="2"/>
    <x v="1"/>
    <n v="48"/>
    <x v="0"/>
    <x v="0"/>
    <n v="101099.9"/>
    <x v="2"/>
    <x v="2"/>
    <n v="678"/>
    <x v="2"/>
    <x v="1"/>
    <x v="0"/>
    <n v="193476.04"/>
    <x v="1"/>
    <x v="4"/>
    <x v="0"/>
  </r>
  <r>
    <n v="15707025"/>
    <s v="Fang"/>
    <x v="1"/>
    <x v="0"/>
    <n v="31"/>
    <x v="0"/>
    <x v="8"/>
    <n v="0"/>
    <x v="0"/>
    <x v="2"/>
    <n v="648"/>
    <x v="0"/>
    <x v="0"/>
    <x v="0"/>
    <n v="5199.0200000000004"/>
    <x v="1"/>
    <x v="3"/>
    <x v="2"/>
  </r>
  <r>
    <n v="15647807"/>
    <s v="Wyckoff"/>
    <x v="0"/>
    <x v="1"/>
    <n v="40"/>
    <x v="0"/>
    <x v="2"/>
    <n v="109219.83"/>
    <x v="2"/>
    <x v="0"/>
    <n v="642"/>
    <x v="0"/>
    <x v="0"/>
    <x v="1"/>
    <n v="52827.51"/>
    <x v="1"/>
    <x v="1"/>
    <x v="1"/>
  </r>
  <r>
    <n v="15718281"/>
    <s v="Muir"/>
    <x v="2"/>
    <x v="1"/>
    <n v="67"/>
    <x v="2"/>
    <x v="1"/>
    <n v="123276.69"/>
    <x v="2"/>
    <x v="2"/>
    <n v="706"/>
    <x v="2"/>
    <x v="0"/>
    <x v="0"/>
    <n v="86507.88"/>
    <x v="0"/>
    <x v="1"/>
    <x v="0"/>
  </r>
  <r>
    <n v="15660571"/>
    <s v="Halpern"/>
    <x v="1"/>
    <x v="1"/>
    <n v="43"/>
    <x v="0"/>
    <x v="7"/>
    <n v="113034.31"/>
    <x v="2"/>
    <x v="0"/>
    <n v="668"/>
    <x v="2"/>
    <x v="0"/>
    <x v="0"/>
    <n v="100423.88"/>
    <x v="1"/>
    <x v="0"/>
    <x v="3"/>
  </r>
  <r>
    <n v="15727857"/>
    <s v="Flynn"/>
    <x v="1"/>
    <x v="1"/>
    <n v="41"/>
    <x v="0"/>
    <x v="1"/>
    <n v="0"/>
    <x v="0"/>
    <x v="2"/>
    <n v="635"/>
    <x v="0"/>
    <x v="0"/>
    <x v="1"/>
    <n v="175611.5"/>
    <x v="1"/>
    <x v="4"/>
    <x v="0"/>
  </r>
  <r>
    <n v="15639252"/>
    <s v="Shao"/>
    <x v="1"/>
    <x v="1"/>
    <n v="30"/>
    <x v="0"/>
    <x v="5"/>
    <n v="129548.5"/>
    <x v="2"/>
    <x v="2"/>
    <n v="603"/>
    <x v="0"/>
    <x v="0"/>
    <x v="0"/>
    <n v="19282.849999999999"/>
    <x v="1"/>
    <x v="3"/>
    <x v="1"/>
  </r>
  <r>
    <n v="15628144"/>
    <s v="Soares"/>
    <x v="0"/>
    <x v="0"/>
    <n v="72"/>
    <x v="2"/>
    <x v="4"/>
    <n v="74812.84"/>
    <x v="1"/>
    <x v="0"/>
    <n v="635"/>
    <x v="0"/>
    <x v="1"/>
    <x v="0"/>
    <n v="27448.33"/>
    <x v="1"/>
    <x v="3"/>
    <x v="2"/>
  </r>
  <r>
    <n v="15683560"/>
    <s v="Gallo"/>
    <x v="0"/>
    <x v="0"/>
    <n v="40"/>
    <x v="0"/>
    <x v="3"/>
    <n v="0"/>
    <x v="0"/>
    <x v="2"/>
    <n v="642"/>
    <x v="0"/>
    <x v="0"/>
    <x v="1"/>
    <n v="183963.34"/>
    <x v="1"/>
    <x v="4"/>
    <x v="1"/>
  </r>
  <r>
    <n v="15653275"/>
    <s v="Lei"/>
    <x v="1"/>
    <x v="0"/>
    <n v="54"/>
    <x v="0"/>
    <x v="1"/>
    <n v="0"/>
    <x v="0"/>
    <x v="2"/>
    <n v="785"/>
    <x v="3"/>
    <x v="0"/>
    <x v="1"/>
    <n v="45113.919999999998"/>
    <x v="0"/>
    <x v="3"/>
    <x v="0"/>
  </r>
  <r>
    <n v="15622182"/>
    <s v="Daniels"/>
    <x v="2"/>
    <x v="0"/>
    <n v="28"/>
    <x v="1"/>
    <x v="6"/>
    <n v="153538.13"/>
    <x v="2"/>
    <x v="2"/>
    <n v="628"/>
    <x v="0"/>
    <x v="0"/>
    <x v="1"/>
    <n v="110776.01"/>
    <x v="1"/>
    <x v="0"/>
    <x v="2"/>
  </r>
  <r>
    <n v="15613962"/>
    <s v="Kenechi"/>
    <x v="0"/>
    <x v="0"/>
    <n v="38"/>
    <x v="0"/>
    <x v="9"/>
    <n v="0"/>
    <x v="0"/>
    <x v="2"/>
    <n v="499"/>
    <x v="4"/>
    <x v="1"/>
    <x v="0"/>
    <n v="183042.2"/>
    <x v="1"/>
    <x v="4"/>
    <x v="3"/>
  </r>
  <r>
    <n v="15618437"/>
    <s v="Singleton"/>
    <x v="1"/>
    <x v="1"/>
    <n v="34"/>
    <x v="0"/>
    <x v="7"/>
    <n v="0"/>
    <x v="0"/>
    <x v="2"/>
    <n v="567"/>
    <x v="1"/>
    <x v="1"/>
    <x v="0"/>
    <n v="161571.79"/>
    <x v="1"/>
    <x v="2"/>
    <x v="3"/>
  </r>
  <r>
    <n v="15783338"/>
    <s v="Williams"/>
    <x v="1"/>
    <x v="1"/>
    <n v="32"/>
    <x v="0"/>
    <x v="10"/>
    <n v="155619.35999999999"/>
    <x v="2"/>
    <x v="0"/>
    <n v="449"/>
    <x v="4"/>
    <x v="0"/>
    <x v="0"/>
    <n v="166692.03"/>
    <x v="1"/>
    <x v="2"/>
    <x v="0"/>
  </r>
  <r>
    <n v="15764491"/>
    <s v="Greece"/>
    <x v="1"/>
    <x v="1"/>
    <n v="35"/>
    <x v="0"/>
    <x v="7"/>
    <n v="159693.9"/>
    <x v="2"/>
    <x v="2"/>
    <n v="701"/>
    <x v="2"/>
    <x v="0"/>
    <x v="0"/>
    <n v="71173.64"/>
    <x v="1"/>
    <x v="1"/>
    <x v="3"/>
  </r>
  <r>
    <n v="15712960"/>
    <s v="Olisanugo"/>
    <x v="1"/>
    <x v="1"/>
    <n v="37"/>
    <x v="0"/>
    <x v="6"/>
    <n v="171653.17"/>
    <x v="2"/>
    <x v="0"/>
    <n v="613"/>
    <x v="0"/>
    <x v="1"/>
    <x v="0"/>
    <n v="5353.12"/>
    <x v="1"/>
    <x v="3"/>
    <x v="2"/>
  </r>
  <r>
    <n v="15688157"/>
    <s v="Padovano"/>
    <x v="2"/>
    <x v="0"/>
    <n v="39"/>
    <x v="0"/>
    <x v="0"/>
    <n v="47685.47"/>
    <x v="1"/>
    <x v="2"/>
    <n v="683"/>
    <x v="2"/>
    <x v="0"/>
    <x v="0"/>
    <n v="86019.48"/>
    <x v="1"/>
    <x v="1"/>
    <x v="0"/>
  </r>
  <r>
    <n v="15579287"/>
    <s v="Rossi"/>
    <x v="0"/>
    <x v="1"/>
    <n v="35"/>
    <x v="0"/>
    <x v="4"/>
    <n v="0"/>
    <x v="0"/>
    <x v="2"/>
    <n v="581"/>
    <x v="1"/>
    <x v="1"/>
    <x v="0"/>
    <n v="86383.82"/>
    <x v="1"/>
    <x v="1"/>
    <x v="2"/>
  </r>
  <r>
    <n v="15570931"/>
    <s v="Grant"/>
    <x v="0"/>
    <x v="1"/>
    <n v="61"/>
    <x v="2"/>
    <x v="8"/>
    <n v="0"/>
    <x v="0"/>
    <x v="0"/>
    <n v="620"/>
    <x v="0"/>
    <x v="1"/>
    <x v="1"/>
    <n v="31641.52"/>
    <x v="0"/>
    <x v="3"/>
    <x v="2"/>
  </r>
  <r>
    <n v="15615177"/>
    <s v="Ebelegbulam"/>
    <x v="1"/>
    <x v="1"/>
    <n v="28"/>
    <x v="1"/>
    <x v="5"/>
    <n v="123692"/>
    <x v="2"/>
    <x v="0"/>
    <n v="561"/>
    <x v="1"/>
    <x v="0"/>
    <x v="0"/>
    <n v="70548.960000000006"/>
    <x v="1"/>
    <x v="1"/>
    <x v="1"/>
  </r>
  <r>
    <n v="15809906"/>
    <s v="Mitchell"/>
    <x v="2"/>
    <x v="1"/>
    <n v="26"/>
    <x v="1"/>
    <x v="1"/>
    <n v="148853.29"/>
    <x v="2"/>
    <x v="2"/>
    <n v="558"/>
    <x v="1"/>
    <x v="0"/>
    <x v="0"/>
    <n v="24411.02"/>
    <x v="1"/>
    <x v="3"/>
    <x v="0"/>
  </r>
  <r>
    <n v="15652169"/>
    <s v="Buckley"/>
    <x v="0"/>
    <x v="1"/>
    <n v="35"/>
    <x v="0"/>
    <x v="0"/>
    <n v="133161.95000000001"/>
    <x v="2"/>
    <x v="0"/>
    <n v="642"/>
    <x v="0"/>
    <x v="1"/>
    <x v="0"/>
    <n v="122254.86"/>
    <x v="1"/>
    <x v="0"/>
    <x v="0"/>
  </r>
  <r>
    <n v="15649450"/>
    <s v="Repina"/>
    <x v="2"/>
    <x v="1"/>
    <n v="24"/>
    <x v="1"/>
    <x v="5"/>
    <n v="143221.35"/>
    <x v="2"/>
    <x v="2"/>
    <n v="805"/>
    <x v="3"/>
    <x v="0"/>
    <x v="1"/>
    <n v="186035.72"/>
    <x v="1"/>
    <x v="4"/>
    <x v="1"/>
  </r>
  <r>
    <n v="15777179"/>
    <s v="Ellis"/>
    <x v="0"/>
    <x v="1"/>
    <n v="35"/>
    <x v="0"/>
    <x v="9"/>
    <n v="0"/>
    <x v="0"/>
    <x v="2"/>
    <n v="687"/>
    <x v="2"/>
    <x v="1"/>
    <x v="0"/>
    <n v="73133.820000000007"/>
    <x v="1"/>
    <x v="1"/>
    <x v="3"/>
  </r>
  <r>
    <n v="15803538"/>
    <s v="Douglas"/>
    <x v="1"/>
    <x v="1"/>
    <n v="56"/>
    <x v="0"/>
    <x v="1"/>
    <n v="0"/>
    <x v="0"/>
    <x v="1"/>
    <n v="695"/>
    <x v="2"/>
    <x v="0"/>
    <x v="1"/>
    <n v="187734.49"/>
    <x v="0"/>
    <x v="4"/>
    <x v="0"/>
  </r>
  <r>
    <n v="15610936"/>
    <s v="Becher"/>
    <x v="0"/>
    <x v="1"/>
    <n v="33"/>
    <x v="0"/>
    <x v="5"/>
    <n v="0"/>
    <x v="0"/>
    <x v="2"/>
    <n v="562"/>
    <x v="1"/>
    <x v="0"/>
    <x v="1"/>
    <n v="111590.35"/>
    <x v="1"/>
    <x v="0"/>
    <x v="1"/>
  </r>
  <r>
    <n v="15590094"/>
    <s v="Nwachukwu"/>
    <x v="2"/>
    <x v="1"/>
    <n v="38"/>
    <x v="0"/>
    <x v="9"/>
    <n v="126265.88"/>
    <x v="2"/>
    <x v="2"/>
    <n v="613"/>
    <x v="0"/>
    <x v="1"/>
    <x v="1"/>
    <n v="15859.95"/>
    <x v="1"/>
    <x v="3"/>
    <x v="3"/>
  </r>
  <r>
    <n v="15572706"/>
    <s v="Smith"/>
    <x v="0"/>
    <x v="1"/>
    <n v="37"/>
    <x v="0"/>
    <x v="8"/>
    <n v="0"/>
    <x v="0"/>
    <x v="0"/>
    <n v="589"/>
    <x v="1"/>
    <x v="0"/>
    <x v="1"/>
    <n v="61324.87"/>
    <x v="1"/>
    <x v="1"/>
    <x v="2"/>
  </r>
  <r>
    <n v="15634564"/>
    <s v="Aksyonov"/>
    <x v="1"/>
    <x v="1"/>
    <n v="31"/>
    <x v="0"/>
    <x v="2"/>
    <n v="112713.34"/>
    <x v="2"/>
    <x v="0"/>
    <n v="593"/>
    <x v="1"/>
    <x v="0"/>
    <x v="0"/>
    <n v="176868.89"/>
    <x v="1"/>
    <x v="4"/>
    <x v="1"/>
  </r>
  <r>
    <n v="15684296"/>
    <s v="Artyomova"/>
    <x v="0"/>
    <x v="1"/>
    <n v="34"/>
    <x v="0"/>
    <x v="8"/>
    <n v="141173.03"/>
    <x v="2"/>
    <x v="0"/>
    <n v="714"/>
    <x v="2"/>
    <x v="1"/>
    <x v="0"/>
    <n v="98896.06"/>
    <x v="1"/>
    <x v="0"/>
    <x v="2"/>
  </r>
  <r>
    <n v="15702293"/>
    <s v="Medvedeva"/>
    <x v="1"/>
    <x v="0"/>
    <n v="35"/>
    <x v="0"/>
    <x v="3"/>
    <n v="0"/>
    <x v="0"/>
    <x v="2"/>
    <n v="588"/>
    <x v="1"/>
    <x v="0"/>
    <x v="0"/>
    <n v="108739.15"/>
    <x v="1"/>
    <x v="0"/>
    <x v="1"/>
  </r>
  <r>
    <n v="15642099"/>
    <s v="Tsui"/>
    <x v="1"/>
    <x v="1"/>
    <n v="39"/>
    <x v="0"/>
    <x v="5"/>
    <n v="0"/>
    <x v="0"/>
    <x v="2"/>
    <n v="679"/>
    <x v="2"/>
    <x v="0"/>
    <x v="1"/>
    <n v="12266.06"/>
    <x v="1"/>
    <x v="3"/>
    <x v="1"/>
  </r>
  <r>
    <n v="15773273"/>
    <s v="Runyon"/>
    <x v="1"/>
    <x v="1"/>
    <n v="38"/>
    <x v="0"/>
    <x v="8"/>
    <n v="118866.36"/>
    <x v="2"/>
    <x v="0"/>
    <n v="730"/>
    <x v="2"/>
    <x v="0"/>
    <x v="0"/>
    <n v="163317.5"/>
    <x v="1"/>
    <x v="2"/>
    <x v="2"/>
  </r>
  <r>
    <n v="15613337"/>
    <s v="Gallo"/>
    <x v="0"/>
    <x v="1"/>
    <n v="47"/>
    <x v="0"/>
    <x v="0"/>
    <n v="0"/>
    <x v="0"/>
    <x v="2"/>
    <n v="833"/>
    <x v="3"/>
    <x v="0"/>
    <x v="0"/>
    <n v="182247.77"/>
    <x v="1"/>
    <x v="4"/>
    <x v="0"/>
  </r>
  <r>
    <n v="15800482"/>
    <s v="Bradshaw"/>
    <x v="1"/>
    <x v="0"/>
    <n v="33"/>
    <x v="0"/>
    <x v="3"/>
    <n v="0"/>
    <x v="0"/>
    <x v="2"/>
    <n v="586"/>
    <x v="1"/>
    <x v="0"/>
    <x v="0"/>
    <n v="168261.4"/>
    <x v="1"/>
    <x v="2"/>
    <x v="1"/>
  </r>
  <r>
    <n v="15732644"/>
    <s v="Evans"/>
    <x v="1"/>
    <x v="0"/>
    <n v="54"/>
    <x v="0"/>
    <x v="8"/>
    <n v="92316.31"/>
    <x v="1"/>
    <x v="2"/>
    <n v="567"/>
    <x v="1"/>
    <x v="0"/>
    <x v="1"/>
    <n v="158590.66"/>
    <x v="0"/>
    <x v="2"/>
    <x v="2"/>
  </r>
  <r>
    <n v="15713426"/>
    <s v="Hancock"/>
    <x v="2"/>
    <x v="1"/>
    <n v="30"/>
    <x v="0"/>
    <x v="1"/>
    <n v="122185.53"/>
    <x v="2"/>
    <x v="0"/>
    <n v="637"/>
    <x v="0"/>
    <x v="0"/>
    <x v="1"/>
    <n v="102566.46"/>
    <x v="0"/>
    <x v="0"/>
    <x v="0"/>
  </r>
  <r>
    <n v="15640789"/>
    <s v="Butler"/>
    <x v="0"/>
    <x v="1"/>
    <n v="38"/>
    <x v="0"/>
    <x v="4"/>
    <n v="123345.85"/>
    <x v="2"/>
    <x v="0"/>
    <n v="711"/>
    <x v="2"/>
    <x v="0"/>
    <x v="1"/>
    <n v="141827.82999999999"/>
    <x v="1"/>
    <x v="2"/>
    <x v="2"/>
  </r>
  <r>
    <n v="15598892"/>
    <s v="Bradshaw"/>
    <x v="0"/>
    <x v="1"/>
    <n v="30"/>
    <x v="0"/>
    <x v="4"/>
    <n v="73070.179999999993"/>
    <x v="1"/>
    <x v="2"/>
    <n v="828"/>
    <x v="3"/>
    <x v="1"/>
    <x v="1"/>
    <n v="161671.15"/>
    <x v="1"/>
    <x v="2"/>
    <x v="2"/>
  </r>
  <r>
    <n v="15606436"/>
    <s v="Bergamaschi"/>
    <x v="1"/>
    <x v="1"/>
    <n v="38"/>
    <x v="0"/>
    <x v="3"/>
    <n v="0"/>
    <x v="0"/>
    <x v="2"/>
    <n v="500"/>
    <x v="1"/>
    <x v="1"/>
    <x v="1"/>
    <n v="192013.23"/>
    <x v="1"/>
    <x v="4"/>
    <x v="1"/>
  </r>
  <r>
    <n v="15751227"/>
    <s v="Ebelegbulam"/>
    <x v="0"/>
    <x v="1"/>
    <n v="47"/>
    <x v="0"/>
    <x v="1"/>
    <n v="95120.59"/>
    <x v="1"/>
    <x v="0"/>
    <n v="807"/>
    <x v="3"/>
    <x v="1"/>
    <x v="1"/>
    <n v="127875.1"/>
    <x v="1"/>
    <x v="0"/>
    <x v="0"/>
  </r>
  <r>
    <n v="15812365"/>
    <s v="Greco"/>
    <x v="0"/>
    <x v="1"/>
    <n v="40"/>
    <x v="0"/>
    <x v="2"/>
    <n v="102800.65"/>
    <x v="2"/>
    <x v="0"/>
    <n v="850"/>
    <x v="3"/>
    <x v="0"/>
    <x v="1"/>
    <n v="60811.56"/>
    <x v="1"/>
    <x v="1"/>
    <x v="1"/>
  </r>
  <r>
    <n v="15616088"/>
    <s v="Lucas"/>
    <x v="0"/>
    <x v="0"/>
    <n v="70"/>
    <x v="2"/>
    <x v="3"/>
    <n v="97072.42"/>
    <x v="1"/>
    <x v="0"/>
    <n v="782"/>
    <x v="3"/>
    <x v="1"/>
    <x v="0"/>
    <n v="131177.22"/>
    <x v="1"/>
    <x v="2"/>
    <x v="1"/>
  </r>
  <r>
    <n v="15803886"/>
    <s v="Barber"/>
    <x v="1"/>
    <x v="1"/>
    <n v="31"/>
    <x v="0"/>
    <x v="5"/>
    <n v="132876.54999999999"/>
    <x v="2"/>
    <x v="0"/>
    <n v="629"/>
    <x v="0"/>
    <x v="0"/>
    <x v="0"/>
    <n v="130862.11"/>
    <x v="1"/>
    <x v="2"/>
    <x v="1"/>
  </r>
  <r>
    <n v="15587311"/>
    <s v="Dobbs"/>
    <x v="1"/>
    <x v="1"/>
    <n v="33"/>
    <x v="0"/>
    <x v="5"/>
    <n v="0"/>
    <x v="0"/>
    <x v="2"/>
    <n v="582"/>
    <x v="1"/>
    <x v="1"/>
    <x v="0"/>
    <n v="72970.929999999993"/>
    <x v="1"/>
    <x v="1"/>
    <x v="1"/>
  </r>
  <r>
    <n v="15617401"/>
    <s v="Thomson"/>
    <x v="0"/>
    <x v="1"/>
    <n v="22"/>
    <x v="1"/>
    <x v="0"/>
    <n v="0"/>
    <x v="0"/>
    <x v="2"/>
    <n v="468"/>
    <x v="4"/>
    <x v="0"/>
    <x v="1"/>
    <n v="28123.99"/>
    <x v="1"/>
    <x v="3"/>
    <x v="0"/>
  </r>
  <r>
    <n v="15775886"/>
    <s v="Su"/>
    <x v="0"/>
    <x v="1"/>
    <n v="36"/>
    <x v="0"/>
    <x v="6"/>
    <n v="0"/>
    <x v="0"/>
    <x v="0"/>
    <n v="670"/>
    <x v="2"/>
    <x v="0"/>
    <x v="1"/>
    <n v="140754.19"/>
    <x v="0"/>
    <x v="2"/>
    <x v="2"/>
  </r>
  <r>
    <n v="15807305"/>
    <s v="Watkins"/>
    <x v="0"/>
    <x v="1"/>
    <n v="39"/>
    <x v="0"/>
    <x v="0"/>
    <n v="0"/>
    <x v="0"/>
    <x v="0"/>
    <n v="805"/>
    <x v="3"/>
    <x v="1"/>
    <x v="1"/>
    <n v="166650.32"/>
    <x v="1"/>
    <x v="2"/>
    <x v="0"/>
  </r>
  <r>
    <n v="15761717"/>
    <s v="Ch'ien"/>
    <x v="0"/>
    <x v="1"/>
    <n v="26"/>
    <x v="1"/>
    <x v="7"/>
    <n v="51962.91"/>
    <x v="1"/>
    <x v="2"/>
    <n v="720"/>
    <x v="2"/>
    <x v="0"/>
    <x v="1"/>
    <n v="45507.24"/>
    <x v="1"/>
    <x v="3"/>
    <x v="3"/>
  </r>
  <r>
    <n v="15628008"/>
    <s v="Monds"/>
    <x v="1"/>
    <x v="0"/>
    <n v="29"/>
    <x v="1"/>
    <x v="5"/>
    <n v="98759.89"/>
    <x v="1"/>
    <x v="0"/>
    <n v="781"/>
    <x v="3"/>
    <x v="1"/>
    <x v="1"/>
    <n v="112202.64"/>
    <x v="1"/>
    <x v="0"/>
    <x v="1"/>
  </r>
  <r>
    <n v="15583755"/>
    <s v="McClemans"/>
    <x v="2"/>
    <x v="1"/>
    <n v="33"/>
    <x v="0"/>
    <x v="0"/>
    <n v="156570.85999999999"/>
    <x v="2"/>
    <x v="0"/>
    <n v="592"/>
    <x v="1"/>
    <x v="0"/>
    <x v="0"/>
    <n v="37140.199999999997"/>
    <x v="1"/>
    <x v="3"/>
    <x v="0"/>
  </r>
  <r>
    <n v="15661409"/>
    <s v="Shen"/>
    <x v="0"/>
    <x v="0"/>
    <n v="42"/>
    <x v="0"/>
    <x v="1"/>
    <n v="0"/>
    <x v="0"/>
    <x v="0"/>
    <n v="542"/>
    <x v="1"/>
    <x v="0"/>
    <x v="0"/>
    <n v="178256.58"/>
    <x v="0"/>
    <x v="4"/>
    <x v="0"/>
  </r>
  <r>
    <n v="15774250"/>
    <s v="Gallo"/>
    <x v="0"/>
    <x v="1"/>
    <n v="42"/>
    <x v="0"/>
    <x v="1"/>
    <n v="159024.71"/>
    <x v="2"/>
    <x v="0"/>
    <n v="532"/>
    <x v="1"/>
    <x v="0"/>
    <x v="1"/>
    <n v="100982.93"/>
    <x v="0"/>
    <x v="0"/>
    <x v="0"/>
  </r>
  <r>
    <n v="15681476"/>
    <s v="Foveaux"/>
    <x v="0"/>
    <x v="0"/>
    <n v="39"/>
    <x v="0"/>
    <x v="1"/>
    <n v="73493.17"/>
    <x v="1"/>
    <x v="0"/>
    <n v="520"/>
    <x v="1"/>
    <x v="1"/>
    <x v="0"/>
    <n v="109626.13"/>
    <x v="0"/>
    <x v="0"/>
    <x v="0"/>
  </r>
  <r>
    <n v="15654870"/>
    <s v="Longo"/>
    <x v="0"/>
    <x v="0"/>
    <n v="45"/>
    <x v="0"/>
    <x v="2"/>
    <n v="0"/>
    <x v="0"/>
    <x v="2"/>
    <n v="759"/>
    <x v="2"/>
    <x v="0"/>
    <x v="0"/>
    <n v="99251.24"/>
    <x v="1"/>
    <x v="0"/>
    <x v="1"/>
  </r>
  <r>
    <n v="15790448"/>
    <s v="Calabresi"/>
    <x v="0"/>
    <x v="0"/>
    <n v="35"/>
    <x v="0"/>
    <x v="5"/>
    <n v="69617.36"/>
    <x v="1"/>
    <x v="0"/>
    <n v="473"/>
    <x v="4"/>
    <x v="0"/>
    <x v="1"/>
    <n v="143345.69"/>
    <x v="1"/>
    <x v="2"/>
    <x v="1"/>
  </r>
  <r>
    <n v="15785326"/>
    <s v="Randall"/>
    <x v="1"/>
    <x v="0"/>
    <n v="35"/>
    <x v="0"/>
    <x v="8"/>
    <n v="136526.26"/>
    <x v="2"/>
    <x v="2"/>
    <n v="639"/>
    <x v="0"/>
    <x v="0"/>
    <x v="1"/>
    <n v="59653.03"/>
    <x v="1"/>
    <x v="1"/>
    <x v="2"/>
  </r>
  <r>
    <n v="15592854"/>
    <s v="Garcia"/>
    <x v="0"/>
    <x v="1"/>
    <n v="25"/>
    <x v="1"/>
    <x v="6"/>
    <n v="113736.27"/>
    <x v="2"/>
    <x v="0"/>
    <n v="705"/>
    <x v="2"/>
    <x v="1"/>
    <x v="0"/>
    <n v="196864.61"/>
    <x v="1"/>
    <x v="4"/>
    <x v="2"/>
  </r>
  <r>
    <n v="15617486"/>
    <s v="Sullivan"/>
    <x v="0"/>
    <x v="1"/>
    <n v="52"/>
    <x v="0"/>
    <x v="1"/>
    <n v="106723.28"/>
    <x v="2"/>
    <x v="0"/>
    <n v="530"/>
    <x v="1"/>
    <x v="1"/>
    <x v="1"/>
    <n v="109960.4"/>
    <x v="0"/>
    <x v="0"/>
    <x v="0"/>
  </r>
  <r>
    <n v="15806796"/>
    <s v="Higgins"/>
    <x v="2"/>
    <x v="0"/>
    <n v="33"/>
    <x v="0"/>
    <x v="7"/>
    <n v="138847.9"/>
    <x v="2"/>
    <x v="0"/>
    <n v="516"/>
    <x v="1"/>
    <x v="0"/>
    <x v="0"/>
    <n v="127256.7"/>
    <x v="1"/>
    <x v="0"/>
    <x v="3"/>
  </r>
  <r>
    <n v="15644699"/>
    <s v="Crawford"/>
    <x v="0"/>
    <x v="0"/>
    <n v="40"/>
    <x v="0"/>
    <x v="10"/>
    <n v="0"/>
    <x v="0"/>
    <x v="2"/>
    <n v="850"/>
    <x v="3"/>
    <x v="0"/>
    <x v="1"/>
    <n v="1099.95"/>
    <x v="1"/>
    <x v="3"/>
    <x v="0"/>
  </r>
  <r>
    <n v="15622305"/>
    <s v="Martin"/>
    <x v="2"/>
    <x v="0"/>
    <n v="33"/>
    <x v="0"/>
    <x v="0"/>
    <n v="107868.14"/>
    <x v="2"/>
    <x v="2"/>
    <n v="746"/>
    <x v="2"/>
    <x v="0"/>
    <x v="0"/>
    <n v="146192.4"/>
    <x v="1"/>
    <x v="2"/>
    <x v="0"/>
  </r>
  <r>
    <n v="15608209"/>
    <s v="Currey"/>
    <x v="2"/>
    <x v="1"/>
    <n v="33"/>
    <x v="0"/>
    <x v="6"/>
    <n v="96926.12"/>
    <x v="1"/>
    <x v="2"/>
    <n v="622"/>
    <x v="0"/>
    <x v="0"/>
    <x v="1"/>
    <n v="48553.77"/>
    <x v="1"/>
    <x v="3"/>
    <x v="2"/>
  </r>
  <r>
    <n v="15626898"/>
    <s v="Teng"/>
    <x v="0"/>
    <x v="1"/>
    <n v="30"/>
    <x v="0"/>
    <x v="3"/>
    <n v="77599.23"/>
    <x v="1"/>
    <x v="0"/>
    <n v="743"/>
    <x v="2"/>
    <x v="1"/>
    <x v="1"/>
    <n v="144407.1"/>
    <x v="1"/>
    <x v="2"/>
    <x v="1"/>
  </r>
  <r>
    <n v="15644297"/>
    <s v="Austin"/>
    <x v="2"/>
    <x v="1"/>
    <n v="38"/>
    <x v="0"/>
    <x v="8"/>
    <n v="178787.54"/>
    <x v="2"/>
    <x v="0"/>
    <n v="732"/>
    <x v="2"/>
    <x v="0"/>
    <x v="0"/>
    <n v="195760.53"/>
    <x v="1"/>
    <x v="4"/>
    <x v="2"/>
  </r>
  <r>
    <n v="15731569"/>
    <s v="Hudson"/>
    <x v="0"/>
    <x v="1"/>
    <n v="81"/>
    <x v="2"/>
    <x v="8"/>
    <n v="0"/>
    <x v="0"/>
    <x v="2"/>
    <n v="850"/>
    <x v="3"/>
    <x v="0"/>
    <x v="0"/>
    <n v="44827.47"/>
    <x v="1"/>
    <x v="3"/>
    <x v="2"/>
  </r>
  <r>
    <n v="15582149"/>
    <s v="Ts'ui"/>
    <x v="2"/>
    <x v="0"/>
    <n v="34"/>
    <x v="0"/>
    <x v="6"/>
    <n v="129668.43"/>
    <x v="2"/>
    <x v="2"/>
    <n v="850"/>
    <x v="3"/>
    <x v="0"/>
    <x v="0"/>
    <n v="88743.99"/>
    <x v="1"/>
    <x v="1"/>
    <x v="2"/>
  </r>
  <r>
    <n v="15802483"/>
    <s v="Hancock"/>
    <x v="0"/>
    <x v="1"/>
    <n v="34"/>
    <x v="0"/>
    <x v="5"/>
    <n v="146178.13"/>
    <x v="2"/>
    <x v="2"/>
    <n v="686"/>
    <x v="2"/>
    <x v="0"/>
    <x v="0"/>
    <n v="88837.11"/>
    <x v="1"/>
    <x v="1"/>
    <x v="1"/>
  </r>
  <r>
    <n v="15686999"/>
    <s v="Nicholas"/>
    <x v="0"/>
    <x v="0"/>
    <n v="40"/>
    <x v="0"/>
    <x v="2"/>
    <n v="0"/>
    <x v="0"/>
    <x v="2"/>
    <n v="556"/>
    <x v="1"/>
    <x v="0"/>
    <x v="1"/>
    <n v="62112.7"/>
    <x v="1"/>
    <x v="1"/>
    <x v="1"/>
  </r>
  <r>
    <n v="15772479"/>
    <s v="Napolitano"/>
    <x v="0"/>
    <x v="1"/>
    <n v="37"/>
    <x v="0"/>
    <x v="4"/>
    <n v="0"/>
    <x v="0"/>
    <x v="2"/>
    <n v="673"/>
    <x v="2"/>
    <x v="1"/>
    <x v="1"/>
    <n v="163563.07"/>
    <x v="1"/>
    <x v="2"/>
    <x v="2"/>
  </r>
  <r>
    <n v="15778884"/>
    <s v="Jamieson"/>
    <x v="0"/>
    <x v="0"/>
    <n v="38"/>
    <x v="0"/>
    <x v="0"/>
    <n v="154763.21"/>
    <x v="2"/>
    <x v="2"/>
    <n v="809"/>
    <x v="3"/>
    <x v="0"/>
    <x v="0"/>
    <n v="174800.31"/>
    <x v="1"/>
    <x v="4"/>
    <x v="0"/>
  </r>
  <r>
    <n v="15623630"/>
    <s v="Foster"/>
    <x v="2"/>
    <x v="0"/>
    <n v="56"/>
    <x v="0"/>
    <x v="6"/>
    <n v="116251.24"/>
    <x v="2"/>
    <x v="0"/>
    <n v="634"/>
    <x v="0"/>
    <x v="1"/>
    <x v="0"/>
    <n v="42429.88"/>
    <x v="0"/>
    <x v="3"/>
    <x v="2"/>
  </r>
  <r>
    <n v="15774316"/>
    <s v="Moretti"/>
    <x v="0"/>
    <x v="1"/>
    <n v="37"/>
    <x v="0"/>
    <x v="5"/>
    <n v="0"/>
    <x v="0"/>
    <x v="2"/>
    <n v="630"/>
    <x v="0"/>
    <x v="0"/>
    <x v="0"/>
    <n v="82647.649999999994"/>
    <x v="1"/>
    <x v="1"/>
    <x v="1"/>
  </r>
  <r>
    <n v="15695097"/>
    <s v="Chiedozie"/>
    <x v="2"/>
    <x v="0"/>
    <n v="30"/>
    <x v="0"/>
    <x v="10"/>
    <n v="100954.88"/>
    <x v="2"/>
    <x v="2"/>
    <n v="564"/>
    <x v="1"/>
    <x v="1"/>
    <x v="1"/>
    <n v="134175.15"/>
    <x v="1"/>
    <x v="2"/>
    <x v="0"/>
  </r>
  <r>
    <n v="15645404"/>
    <s v="Okwukwe"/>
    <x v="0"/>
    <x v="0"/>
    <n v="51"/>
    <x v="0"/>
    <x v="4"/>
    <n v="124620.01"/>
    <x v="2"/>
    <x v="2"/>
    <n v="625"/>
    <x v="0"/>
    <x v="0"/>
    <x v="1"/>
    <n v="92243.94"/>
    <x v="0"/>
    <x v="0"/>
    <x v="2"/>
  </r>
  <r>
    <n v="15750574"/>
    <s v="Lumholtz"/>
    <x v="1"/>
    <x v="0"/>
    <n v="34"/>
    <x v="0"/>
    <x v="4"/>
    <n v="0"/>
    <x v="0"/>
    <x v="2"/>
    <n v="677"/>
    <x v="2"/>
    <x v="0"/>
    <x v="0"/>
    <n v="6175.53"/>
    <x v="1"/>
    <x v="3"/>
    <x v="2"/>
  </r>
  <r>
    <n v="15636812"/>
    <s v="Rose"/>
    <x v="0"/>
    <x v="1"/>
    <n v="40"/>
    <x v="0"/>
    <x v="9"/>
    <n v="112701.04"/>
    <x v="2"/>
    <x v="0"/>
    <n v="583"/>
    <x v="1"/>
    <x v="1"/>
    <x v="1"/>
    <n v="29213.63"/>
    <x v="1"/>
    <x v="3"/>
    <x v="3"/>
  </r>
  <r>
    <n v="15712068"/>
    <s v="Wan"/>
    <x v="1"/>
    <x v="1"/>
    <n v="45"/>
    <x v="0"/>
    <x v="2"/>
    <n v="84692.5"/>
    <x v="1"/>
    <x v="0"/>
    <n v="592"/>
    <x v="1"/>
    <x v="1"/>
    <x v="0"/>
    <n v="67214.02"/>
    <x v="1"/>
    <x v="1"/>
    <x v="1"/>
  </r>
  <r>
    <n v="15652030"/>
    <s v="De Bernales"/>
    <x v="2"/>
    <x v="1"/>
    <n v="49"/>
    <x v="0"/>
    <x v="0"/>
    <n v="108204.52"/>
    <x v="2"/>
    <x v="0"/>
    <n v="637"/>
    <x v="0"/>
    <x v="0"/>
    <x v="1"/>
    <n v="169037.84"/>
    <x v="0"/>
    <x v="2"/>
    <x v="0"/>
  </r>
  <r>
    <n v="15577398"/>
    <s v="Ch'eng"/>
    <x v="0"/>
    <x v="1"/>
    <n v="30"/>
    <x v="0"/>
    <x v="5"/>
    <n v="86449.39"/>
    <x v="1"/>
    <x v="0"/>
    <n v="850"/>
    <x v="3"/>
    <x v="0"/>
    <x v="0"/>
    <n v="188809.23"/>
    <x v="1"/>
    <x v="4"/>
    <x v="1"/>
  </r>
  <r>
    <n v="15756848"/>
    <s v="Edmondson"/>
    <x v="1"/>
    <x v="1"/>
    <n v="42"/>
    <x v="0"/>
    <x v="7"/>
    <n v="0"/>
    <x v="0"/>
    <x v="0"/>
    <n v="633"/>
    <x v="0"/>
    <x v="1"/>
    <x v="0"/>
    <n v="79408.17"/>
    <x v="1"/>
    <x v="1"/>
    <x v="3"/>
  </r>
  <r>
    <n v="15806929"/>
    <s v="Ch'ien"/>
    <x v="2"/>
    <x v="1"/>
    <n v="36"/>
    <x v="0"/>
    <x v="8"/>
    <n v="73194.990000000005"/>
    <x v="1"/>
    <x v="0"/>
    <n v="751"/>
    <x v="2"/>
    <x v="0"/>
    <x v="0"/>
    <n v="89222.66"/>
    <x v="1"/>
    <x v="1"/>
    <x v="2"/>
  </r>
  <r>
    <n v="15656005"/>
    <s v="Millar"/>
    <x v="2"/>
    <x v="1"/>
    <n v="31"/>
    <x v="0"/>
    <x v="3"/>
    <n v="124593.23"/>
    <x v="2"/>
    <x v="0"/>
    <n v="592"/>
    <x v="1"/>
    <x v="0"/>
    <x v="1"/>
    <n v="86079.67"/>
    <x v="1"/>
    <x v="1"/>
    <x v="1"/>
  </r>
  <r>
    <n v="15722632"/>
    <s v="Dickson"/>
    <x v="2"/>
    <x v="1"/>
    <n v="50"/>
    <x v="0"/>
    <x v="0"/>
    <n v="119655.77"/>
    <x v="2"/>
    <x v="0"/>
    <n v="716"/>
    <x v="2"/>
    <x v="0"/>
    <x v="0"/>
    <n v="12944.17"/>
    <x v="0"/>
    <x v="3"/>
    <x v="0"/>
  </r>
  <r>
    <n v="15794356"/>
    <s v="Toscani"/>
    <x v="2"/>
    <x v="1"/>
    <n v="42"/>
    <x v="0"/>
    <x v="6"/>
    <n v="121765.37"/>
    <x v="2"/>
    <x v="2"/>
    <n v="641"/>
    <x v="0"/>
    <x v="0"/>
    <x v="0"/>
    <n v="166516.84"/>
    <x v="1"/>
    <x v="2"/>
    <x v="2"/>
  </r>
  <r>
    <n v="15659656"/>
    <s v="Pan"/>
    <x v="0"/>
    <x v="1"/>
    <n v="35"/>
    <x v="0"/>
    <x v="4"/>
    <n v="110837.73"/>
    <x v="2"/>
    <x v="0"/>
    <n v="849"/>
    <x v="3"/>
    <x v="1"/>
    <x v="1"/>
    <n v="126419.8"/>
    <x v="1"/>
    <x v="0"/>
    <x v="2"/>
  </r>
  <r>
    <n v="15588341"/>
    <s v="Chigozie"/>
    <x v="1"/>
    <x v="1"/>
    <n v="47"/>
    <x v="0"/>
    <x v="7"/>
    <n v="99835.17"/>
    <x v="1"/>
    <x v="0"/>
    <n v="647"/>
    <x v="0"/>
    <x v="1"/>
    <x v="0"/>
    <n v="89103.05"/>
    <x v="1"/>
    <x v="1"/>
    <x v="3"/>
  </r>
  <r>
    <n v="15709142"/>
    <s v="Sagese"/>
    <x v="2"/>
    <x v="0"/>
    <n v="30"/>
    <x v="0"/>
    <x v="0"/>
    <n v="91057.37"/>
    <x v="1"/>
    <x v="2"/>
    <n v="608"/>
    <x v="0"/>
    <x v="0"/>
    <x v="1"/>
    <n v="132973.17000000001"/>
    <x v="1"/>
    <x v="2"/>
    <x v="0"/>
  </r>
  <r>
    <n v="15627042"/>
    <s v="Reilly"/>
    <x v="0"/>
    <x v="0"/>
    <n v="26"/>
    <x v="1"/>
    <x v="3"/>
    <n v="0"/>
    <x v="0"/>
    <x v="2"/>
    <n v="555"/>
    <x v="1"/>
    <x v="0"/>
    <x v="1"/>
    <n v="93122.41"/>
    <x v="1"/>
    <x v="0"/>
    <x v="1"/>
  </r>
  <r>
    <n v="15627517"/>
    <s v="Taylor"/>
    <x v="1"/>
    <x v="1"/>
    <n v="27"/>
    <x v="1"/>
    <x v="3"/>
    <n v="149400.26999999999"/>
    <x v="2"/>
    <x v="0"/>
    <n v="497"/>
    <x v="4"/>
    <x v="1"/>
    <x v="1"/>
    <n v="167522.19"/>
    <x v="1"/>
    <x v="2"/>
    <x v="1"/>
  </r>
  <r>
    <n v="15803032"/>
    <s v="Yen"/>
    <x v="2"/>
    <x v="1"/>
    <n v="38"/>
    <x v="0"/>
    <x v="9"/>
    <n v="89111.63"/>
    <x v="1"/>
    <x v="0"/>
    <n v="599"/>
    <x v="1"/>
    <x v="1"/>
    <x v="1"/>
    <n v="157239.6"/>
    <x v="1"/>
    <x v="2"/>
    <x v="3"/>
  </r>
  <r>
    <n v="15665129"/>
    <s v="Kapustin"/>
    <x v="2"/>
    <x v="1"/>
    <n v="33"/>
    <x v="0"/>
    <x v="1"/>
    <n v="132527.9"/>
    <x v="2"/>
    <x v="2"/>
    <n v="545"/>
    <x v="1"/>
    <x v="1"/>
    <x v="0"/>
    <n v="107429.71"/>
    <x v="1"/>
    <x v="0"/>
    <x v="0"/>
  </r>
  <r>
    <n v="15628272"/>
    <s v="Singh"/>
    <x v="0"/>
    <x v="0"/>
    <n v="36"/>
    <x v="0"/>
    <x v="9"/>
    <n v="114997.42"/>
    <x v="2"/>
    <x v="0"/>
    <n v="774"/>
    <x v="2"/>
    <x v="0"/>
    <x v="1"/>
    <n v="75304.09"/>
    <x v="1"/>
    <x v="1"/>
    <x v="3"/>
  </r>
  <r>
    <n v="15678206"/>
    <s v="Yeh"/>
    <x v="0"/>
    <x v="1"/>
    <n v="46"/>
    <x v="0"/>
    <x v="5"/>
    <n v="161798.53"/>
    <x v="2"/>
    <x v="0"/>
    <n v="464"/>
    <x v="4"/>
    <x v="0"/>
    <x v="1"/>
    <n v="182944.47"/>
    <x v="1"/>
    <x v="4"/>
    <x v="1"/>
  </r>
  <r>
    <n v="15678427"/>
    <s v="Genovese"/>
    <x v="2"/>
    <x v="0"/>
    <n v="27"/>
    <x v="1"/>
    <x v="0"/>
    <n v="96129.32"/>
    <x v="1"/>
    <x v="2"/>
    <n v="696"/>
    <x v="2"/>
    <x v="0"/>
    <x v="0"/>
    <n v="5983.7"/>
    <x v="1"/>
    <x v="3"/>
    <x v="0"/>
  </r>
  <r>
    <n v="15678067"/>
    <s v="Boyle"/>
    <x v="1"/>
    <x v="1"/>
    <n v="45"/>
    <x v="0"/>
    <x v="6"/>
    <n v="0"/>
    <x v="0"/>
    <x v="2"/>
    <n v="667"/>
    <x v="2"/>
    <x v="1"/>
    <x v="1"/>
    <n v="163655.01"/>
    <x v="1"/>
    <x v="2"/>
    <x v="2"/>
  </r>
  <r>
    <n v="15793331"/>
    <s v="Blair"/>
    <x v="0"/>
    <x v="1"/>
    <n v="32"/>
    <x v="0"/>
    <x v="8"/>
    <n v="133050.97"/>
    <x v="2"/>
    <x v="2"/>
    <n v="812"/>
    <x v="3"/>
    <x v="0"/>
    <x v="1"/>
    <n v="89385.919999999998"/>
    <x v="1"/>
    <x v="1"/>
    <x v="2"/>
  </r>
  <r>
    <n v="15699532"/>
    <s v="Okagbue"/>
    <x v="0"/>
    <x v="1"/>
    <n v="51"/>
    <x v="0"/>
    <x v="2"/>
    <n v="120124.35"/>
    <x v="2"/>
    <x v="2"/>
    <n v="516"/>
    <x v="1"/>
    <x v="1"/>
    <x v="0"/>
    <n v="168773.54"/>
    <x v="1"/>
    <x v="2"/>
    <x v="1"/>
  </r>
  <r>
    <n v="15605827"/>
    <s v="Khan"/>
    <x v="0"/>
    <x v="1"/>
    <n v="39"/>
    <x v="0"/>
    <x v="2"/>
    <n v="0"/>
    <x v="0"/>
    <x v="2"/>
    <n v="645"/>
    <x v="0"/>
    <x v="1"/>
    <x v="1"/>
    <n v="96864.36"/>
    <x v="1"/>
    <x v="0"/>
    <x v="1"/>
  </r>
  <r>
    <n v="15643635"/>
    <s v="Robertson"/>
    <x v="1"/>
    <x v="1"/>
    <n v="32"/>
    <x v="0"/>
    <x v="8"/>
    <n v="133705.74"/>
    <x v="2"/>
    <x v="0"/>
    <n v="664"/>
    <x v="2"/>
    <x v="1"/>
    <x v="1"/>
    <n v="134455.84"/>
    <x v="1"/>
    <x v="2"/>
    <x v="2"/>
  </r>
  <r>
    <n v="15787710"/>
    <s v="Tikhonov"/>
    <x v="1"/>
    <x v="0"/>
    <n v="39"/>
    <x v="0"/>
    <x v="9"/>
    <n v="0"/>
    <x v="0"/>
    <x v="2"/>
    <n v="427"/>
    <x v="4"/>
    <x v="0"/>
    <x v="1"/>
    <n v="28368.37"/>
    <x v="1"/>
    <x v="3"/>
    <x v="3"/>
  </r>
  <r>
    <n v="15614137"/>
    <s v="MacDonald"/>
    <x v="0"/>
    <x v="0"/>
    <n v="40"/>
    <x v="0"/>
    <x v="3"/>
    <n v="0"/>
    <x v="0"/>
    <x v="2"/>
    <n v="685"/>
    <x v="2"/>
    <x v="0"/>
    <x v="1"/>
    <n v="103898.59"/>
    <x v="1"/>
    <x v="0"/>
    <x v="1"/>
  </r>
  <r>
    <n v="15754494"/>
    <s v="Ah Mouy"/>
    <x v="0"/>
    <x v="0"/>
    <n v="33"/>
    <x v="0"/>
    <x v="4"/>
    <n v="152805.04999999999"/>
    <x v="2"/>
    <x v="0"/>
    <n v="585"/>
    <x v="1"/>
    <x v="0"/>
    <x v="1"/>
    <n v="63239.65"/>
    <x v="1"/>
    <x v="1"/>
    <x v="2"/>
  </r>
  <r>
    <n v="15713440"/>
    <s v="Barese"/>
    <x v="2"/>
    <x v="0"/>
    <n v="21"/>
    <x v="1"/>
    <x v="1"/>
    <n v="151701.45000000001"/>
    <x v="2"/>
    <x v="1"/>
    <n v="519"/>
    <x v="1"/>
    <x v="0"/>
    <x v="0"/>
    <n v="170138.68"/>
    <x v="0"/>
    <x v="4"/>
    <x v="0"/>
  </r>
  <r>
    <n v="15803479"/>
    <s v="Winter-Irving"/>
    <x v="0"/>
    <x v="0"/>
    <n v="67"/>
    <x v="2"/>
    <x v="1"/>
    <n v="0"/>
    <x v="0"/>
    <x v="2"/>
    <n v="708"/>
    <x v="2"/>
    <x v="1"/>
    <x v="0"/>
    <n v="3837.08"/>
    <x v="1"/>
    <x v="3"/>
    <x v="0"/>
  </r>
  <r>
    <n v="15709639"/>
    <s v="Wilson"/>
    <x v="0"/>
    <x v="0"/>
    <n v="22"/>
    <x v="1"/>
    <x v="8"/>
    <n v="112465.06"/>
    <x v="2"/>
    <x v="0"/>
    <n v="717"/>
    <x v="2"/>
    <x v="0"/>
    <x v="0"/>
    <n v="92977.75"/>
    <x v="1"/>
    <x v="0"/>
    <x v="2"/>
  </r>
  <r>
    <n v="15601719"/>
    <s v="Fiorentino"/>
    <x v="2"/>
    <x v="1"/>
    <n v="24"/>
    <x v="1"/>
    <x v="5"/>
    <n v="156007.09"/>
    <x v="2"/>
    <x v="0"/>
    <n v="465"/>
    <x v="4"/>
    <x v="0"/>
    <x v="1"/>
    <n v="191368.37"/>
    <x v="1"/>
    <x v="4"/>
    <x v="1"/>
  </r>
  <r>
    <n v="15772482"/>
    <s v="Iloerika"/>
    <x v="2"/>
    <x v="1"/>
    <n v="28"/>
    <x v="1"/>
    <x v="6"/>
    <n v="132405.51999999999"/>
    <x v="2"/>
    <x v="1"/>
    <n v="829"/>
    <x v="3"/>
    <x v="0"/>
    <x v="1"/>
    <n v="104889.2"/>
    <x v="0"/>
    <x v="0"/>
    <x v="2"/>
  </r>
  <r>
    <n v="15591489"/>
    <s v="Davison"/>
    <x v="0"/>
    <x v="1"/>
    <n v="26"/>
    <x v="1"/>
    <x v="8"/>
    <n v="142662.68"/>
    <x v="2"/>
    <x v="0"/>
    <n v="826"/>
    <x v="3"/>
    <x v="1"/>
    <x v="1"/>
    <n v="60285.3"/>
    <x v="1"/>
    <x v="1"/>
    <x v="2"/>
  </r>
  <r>
    <n v="15629002"/>
    <s v="Hamilton"/>
    <x v="2"/>
    <x v="1"/>
    <n v="36"/>
    <x v="0"/>
    <x v="2"/>
    <n v="102603.3"/>
    <x v="2"/>
    <x v="2"/>
    <n v="747"/>
    <x v="2"/>
    <x v="0"/>
    <x v="0"/>
    <n v="180693.61"/>
    <x v="1"/>
    <x v="4"/>
    <x v="1"/>
  </r>
  <r>
    <n v="15798053"/>
    <s v="Nnachetam"/>
    <x v="1"/>
    <x v="1"/>
    <n v="32"/>
    <x v="0"/>
    <x v="9"/>
    <n v="0"/>
    <x v="0"/>
    <x v="2"/>
    <n v="707"/>
    <x v="2"/>
    <x v="0"/>
    <x v="1"/>
    <n v="126475.79"/>
    <x v="1"/>
    <x v="0"/>
    <x v="3"/>
  </r>
  <r>
    <n v="15753895"/>
    <s v="Blue"/>
    <x v="1"/>
    <x v="1"/>
    <n v="37"/>
    <x v="0"/>
    <x v="1"/>
    <n v="0"/>
    <x v="0"/>
    <x v="2"/>
    <n v="590"/>
    <x v="1"/>
    <x v="1"/>
    <x v="1"/>
    <n v="133535.99"/>
    <x v="1"/>
    <x v="2"/>
    <x v="0"/>
  </r>
  <r>
    <n v="15595426"/>
    <s v="Madukwe"/>
    <x v="1"/>
    <x v="1"/>
    <n v="57"/>
    <x v="0"/>
    <x v="5"/>
    <n v="105000.85"/>
    <x v="2"/>
    <x v="2"/>
    <n v="603"/>
    <x v="0"/>
    <x v="0"/>
    <x v="0"/>
    <n v="87412.24"/>
    <x v="0"/>
    <x v="1"/>
    <x v="1"/>
  </r>
  <r>
    <n v="15645815"/>
    <s v="Mills"/>
    <x v="0"/>
    <x v="1"/>
    <n v="45"/>
    <x v="0"/>
    <x v="8"/>
    <n v="0"/>
    <x v="0"/>
    <x v="2"/>
    <n v="615"/>
    <x v="0"/>
    <x v="0"/>
    <x v="0"/>
    <n v="164886.64000000001"/>
    <x v="1"/>
    <x v="2"/>
    <x v="2"/>
  </r>
  <r>
    <n v="15632848"/>
    <s v="Ferrari"/>
    <x v="0"/>
    <x v="0"/>
    <n v="36"/>
    <x v="0"/>
    <x v="1"/>
    <n v="69518.95"/>
    <x v="1"/>
    <x v="0"/>
    <n v="634"/>
    <x v="0"/>
    <x v="0"/>
    <x v="1"/>
    <n v="116238.39"/>
    <x v="1"/>
    <x v="0"/>
    <x v="0"/>
  </r>
  <r>
    <n v="15703068"/>
    <s v="Nixon"/>
    <x v="2"/>
    <x v="1"/>
    <n v="41"/>
    <x v="0"/>
    <x v="2"/>
    <n v="126145.54"/>
    <x v="2"/>
    <x v="2"/>
    <n v="716"/>
    <x v="2"/>
    <x v="0"/>
    <x v="0"/>
    <n v="138051.19"/>
    <x v="1"/>
    <x v="2"/>
    <x v="1"/>
  </r>
  <r>
    <n v="15791513"/>
    <s v="Manfrin"/>
    <x v="0"/>
    <x v="1"/>
    <n v="41"/>
    <x v="0"/>
    <x v="4"/>
    <n v="138937.35"/>
    <x v="2"/>
    <x v="0"/>
    <n v="647"/>
    <x v="0"/>
    <x v="0"/>
    <x v="0"/>
    <n v="101617.64"/>
    <x v="0"/>
    <x v="0"/>
    <x v="2"/>
  </r>
  <r>
    <n v="15587210"/>
    <s v="McCartney"/>
    <x v="2"/>
    <x v="0"/>
    <n v="44"/>
    <x v="0"/>
    <x v="7"/>
    <n v="113581.98"/>
    <x v="2"/>
    <x v="0"/>
    <n v="591"/>
    <x v="1"/>
    <x v="0"/>
    <x v="1"/>
    <n v="1985.41"/>
    <x v="1"/>
    <x v="3"/>
    <x v="3"/>
  </r>
  <r>
    <n v="15793803"/>
    <s v="Robinson"/>
    <x v="0"/>
    <x v="1"/>
    <n v="34"/>
    <x v="0"/>
    <x v="1"/>
    <n v="112572.39"/>
    <x v="2"/>
    <x v="0"/>
    <n v="574"/>
    <x v="1"/>
    <x v="1"/>
    <x v="1"/>
    <n v="165626.6"/>
    <x v="1"/>
    <x v="2"/>
    <x v="0"/>
  </r>
  <r>
    <n v="15787756"/>
    <s v="Nkemdirim"/>
    <x v="2"/>
    <x v="1"/>
    <n v="51"/>
    <x v="0"/>
    <x v="7"/>
    <n v="114514.71"/>
    <x v="2"/>
    <x v="2"/>
    <n v="467"/>
    <x v="4"/>
    <x v="0"/>
    <x v="1"/>
    <n v="177784.68"/>
    <x v="0"/>
    <x v="4"/>
    <x v="3"/>
  </r>
  <r>
    <n v="15723437"/>
    <s v="Sal"/>
    <x v="0"/>
    <x v="0"/>
    <n v="35"/>
    <x v="0"/>
    <x v="0"/>
    <n v="0"/>
    <x v="0"/>
    <x v="2"/>
    <n v="701"/>
    <x v="2"/>
    <x v="0"/>
    <x v="0"/>
    <n v="65765.22"/>
    <x v="1"/>
    <x v="1"/>
    <x v="0"/>
  </r>
  <r>
    <n v="15702715"/>
    <s v="Kao"/>
    <x v="0"/>
    <x v="0"/>
    <n v="34"/>
    <x v="0"/>
    <x v="7"/>
    <n v="0"/>
    <x v="0"/>
    <x v="2"/>
    <n v="747"/>
    <x v="2"/>
    <x v="0"/>
    <x v="0"/>
    <n v="50759.8"/>
    <x v="1"/>
    <x v="1"/>
    <x v="3"/>
  </r>
  <r>
    <n v="15809872"/>
    <s v="Ikechukwu"/>
    <x v="0"/>
    <x v="1"/>
    <n v="32"/>
    <x v="0"/>
    <x v="0"/>
    <n v="84906.45"/>
    <x v="1"/>
    <x v="0"/>
    <n v="650"/>
    <x v="0"/>
    <x v="0"/>
    <x v="1"/>
    <n v="163216.48000000001"/>
    <x v="1"/>
    <x v="2"/>
    <x v="0"/>
  </r>
  <r>
    <n v="15644295"/>
    <s v="Hargreaves"/>
    <x v="1"/>
    <x v="0"/>
    <n v="39"/>
    <x v="0"/>
    <x v="0"/>
    <n v="126816.18"/>
    <x v="2"/>
    <x v="0"/>
    <n v="731"/>
    <x v="2"/>
    <x v="0"/>
    <x v="0"/>
    <n v="74850.929999999993"/>
    <x v="1"/>
    <x v="1"/>
    <x v="0"/>
  </r>
  <r>
    <n v="15778694"/>
    <s v="Sievier"/>
    <x v="2"/>
    <x v="0"/>
    <n v="26"/>
    <x v="1"/>
    <x v="1"/>
    <n v="105249.76"/>
    <x v="2"/>
    <x v="2"/>
    <n v="638"/>
    <x v="0"/>
    <x v="0"/>
    <x v="0"/>
    <n v="23491.09"/>
    <x v="1"/>
    <x v="3"/>
    <x v="0"/>
  </r>
  <r>
    <n v="15759555"/>
    <s v="Murphy"/>
    <x v="1"/>
    <x v="1"/>
    <n v="41"/>
    <x v="0"/>
    <x v="0"/>
    <n v="0"/>
    <x v="0"/>
    <x v="2"/>
    <n v="569"/>
    <x v="1"/>
    <x v="0"/>
    <x v="1"/>
    <n v="134272.57"/>
    <x v="1"/>
    <x v="2"/>
    <x v="0"/>
  </r>
  <r>
    <n v="15631406"/>
    <s v="Munro"/>
    <x v="2"/>
    <x v="1"/>
    <n v="50"/>
    <x v="0"/>
    <x v="8"/>
    <n v="109387.9"/>
    <x v="2"/>
    <x v="0"/>
    <n v="459"/>
    <x v="4"/>
    <x v="0"/>
    <x v="1"/>
    <n v="155721.15"/>
    <x v="1"/>
    <x v="2"/>
    <x v="2"/>
  </r>
  <r>
    <n v="15616676"/>
    <s v="Donnelly"/>
    <x v="2"/>
    <x v="1"/>
    <n v="23"/>
    <x v="1"/>
    <x v="6"/>
    <n v="122478.51"/>
    <x v="2"/>
    <x v="0"/>
    <n v="632"/>
    <x v="0"/>
    <x v="0"/>
    <x v="1"/>
    <n v="147230.76999999999"/>
    <x v="0"/>
    <x v="2"/>
    <x v="2"/>
  </r>
  <r>
    <n v="15771154"/>
    <s v="North"/>
    <x v="0"/>
    <x v="0"/>
    <n v="73"/>
    <x v="2"/>
    <x v="2"/>
    <n v="137732.23000000001"/>
    <x v="2"/>
    <x v="2"/>
    <n v="683"/>
    <x v="2"/>
    <x v="0"/>
    <x v="0"/>
    <n v="133210.44"/>
    <x v="1"/>
    <x v="2"/>
    <x v="1"/>
  </r>
  <r>
    <n v="15669491"/>
    <s v="Cruz"/>
    <x v="0"/>
    <x v="0"/>
    <n v="46"/>
    <x v="0"/>
    <x v="0"/>
    <n v="157866.76999999999"/>
    <x v="2"/>
    <x v="0"/>
    <n v="850"/>
    <x v="3"/>
    <x v="0"/>
    <x v="0"/>
    <n v="18986.12"/>
    <x v="1"/>
    <x v="3"/>
    <x v="0"/>
  </r>
  <r>
    <n v="15697691"/>
    <s v="Sinclair"/>
    <x v="0"/>
    <x v="0"/>
    <n v="41"/>
    <x v="0"/>
    <x v="5"/>
    <n v="0"/>
    <x v="0"/>
    <x v="0"/>
    <n v="512"/>
    <x v="1"/>
    <x v="0"/>
    <x v="0"/>
    <n v="100507.81"/>
    <x v="1"/>
    <x v="0"/>
    <x v="1"/>
  </r>
  <r>
    <n v="15665180"/>
    <s v="Vasiliev"/>
    <x v="0"/>
    <x v="0"/>
    <n v="31"/>
    <x v="0"/>
    <x v="6"/>
    <n v="136789.14000000001"/>
    <x v="2"/>
    <x v="0"/>
    <n v="616"/>
    <x v="0"/>
    <x v="0"/>
    <x v="1"/>
    <n v="59346.400000000001"/>
    <x v="0"/>
    <x v="1"/>
    <x v="2"/>
  </r>
  <r>
    <n v="15752588"/>
    <s v="Vasilyeva"/>
    <x v="0"/>
    <x v="1"/>
    <n v="36"/>
    <x v="0"/>
    <x v="1"/>
    <n v="0"/>
    <x v="0"/>
    <x v="2"/>
    <n v="664"/>
    <x v="2"/>
    <x v="0"/>
    <x v="0"/>
    <n v="95372.64"/>
    <x v="1"/>
    <x v="0"/>
    <x v="0"/>
  </r>
  <r>
    <n v="15743051"/>
    <s v="Hamilton"/>
    <x v="0"/>
    <x v="1"/>
    <n v="30"/>
    <x v="0"/>
    <x v="7"/>
    <n v="144684.03"/>
    <x v="2"/>
    <x v="0"/>
    <n v="694"/>
    <x v="2"/>
    <x v="0"/>
    <x v="0"/>
    <n v="31805.49"/>
    <x v="1"/>
    <x v="3"/>
    <x v="3"/>
  </r>
  <r>
    <n v="15571873"/>
    <s v="Sung"/>
    <x v="0"/>
    <x v="1"/>
    <n v="24"/>
    <x v="1"/>
    <x v="9"/>
    <n v="107065.31"/>
    <x v="2"/>
    <x v="0"/>
    <n v="655"/>
    <x v="0"/>
    <x v="0"/>
    <x v="0"/>
    <n v="51959.82"/>
    <x v="1"/>
    <x v="1"/>
    <x v="3"/>
  </r>
  <r>
    <n v="15679743"/>
    <s v="Genovesi"/>
    <x v="0"/>
    <x v="0"/>
    <n v="33"/>
    <x v="0"/>
    <x v="2"/>
    <n v="91301.72"/>
    <x v="1"/>
    <x v="0"/>
    <n v="607"/>
    <x v="0"/>
    <x v="1"/>
    <x v="0"/>
    <n v="130824.57"/>
    <x v="1"/>
    <x v="2"/>
    <x v="1"/>
  </r>
  <r>
    <n v="15769412"/>
    <s v="Atkinson"/>
    <x v="1"/>
    <x v="1"/>
    <n v="39"/>
    <x v="0"/>
    <x v="4"/>
    <n v="207034.96"/>
    <x v="2"/>
    <x v="2"/>
    <n v="684"/>
    <x v="2"/>
    <x v="1"/>
    <x v="1"/>
    <n v="157694.76"/>
    <x v="0"/>
    <x v="2"/>
    <x v="2"/>
  </r>
  <r>
    <n v="15775124"/>
    <s v="Watterston"/>
    <x v="1"/>
    <x v="1"/>
    <n v="37"/>
    <x v="0"/>
    <x v="2"/>
    <n v="0"/>
    <x v="0"/>
    <x v="2"/>
    <n v="763"/>
    <x v="2"/>
    <x v="0"/>
    <x v="0"/>
    <n v="933.38"/>
    <x v="1"/>
    <x v="3"/>
    <x v="1"/>
  </r>
  <r>
    <n v="15732113"/>
    <s v="Butters"/>
    <x v="1"/>
    <x v="1"/>
    <n v="50"/>
    <x v="0"/>
    <x v="2"/>
    <n v="0"/>
    <x v="0"/>
    <x v="0"/>
    <n v="671"/>
    <x v="2"/>
    <x v="1"/>
    <x v="0"/>
    <n v="2560.11"/>
    <x v="1"/>
    <x v="3"/>
    <x v="1"/>
  </r>
  <r>
    <n v="15578141"/>
    <s v="Chien"/>
    <x v="1"/>
    <x v="1"/>
    <n v="38"/>
    <x v="0"/>
    <x v="6"/>
    <n v="0"/>
    <x v="0"/>
    <x v="0"/>
    <n v="592"/>
    <x v="1"/>
    <x v="0"/>
    <x v="0"/>
    <n v="12905.89"/>
    <x v="0"/>
    <x v="3"/>
    <x v="2"/>
  </r>
  <r>
    <n v="15595874"/>
    <s v="Gorbunova"/>
    <x v="1"/>
    <x v="0"/>
    <n v="36"/>
    <x v="0"/>
    <x v="5"/>
    <n v="0"/>
    <x v="0"/>
    <x v="2"/>
    <n v="666"/>
    <x v="2"/>
    <x v="0"/>
    <x v="1"/>
    <n v="176692.87"/>
    <x v="1"/>
    <x v="4"/>
    <x v="1"/>
  </r>
  <r>
    <n v="15755642"/>
    <s v="Bulgakov"/>
    <x v="0"/>
    <x v="1"/>
    <n v="34"/>
    <x v="0"/>
    <x v="8"/>
    <n v="0"/>
    <x v="0"/>
    <x v="2"/>
    <n v="667"/>
    <x v="2"/>
    <x v="0"/>
    <x v="0"/>
    <n v="102908.63"/>
    <x v="1"/>
    <x v="0"/>
    <x v="2"/>
  </r>
  <r>
    <n v="15576526"/>
    <s v="Steele"/>
    <x v="1"/>
    <x v="1"/>
    <n v="36"/>
    <x v="0"/>
    <x v="5"/>
    <n v="0"/>
    <x v="0"/>
    <x v="2"/>
    <n v="850"/>
    <x v="3"/>
    <x v="1"/>
    <x v="0"/>
    <n v="41291.050000000003"/>
    <x v="1"/>
    <x v="3"/>
    <x v="1"/>
  </r>
  <r>
    <n v="15792489"/>
    <s v="Polyakova"/>
    <x v="1"/>
    <x v="1"/>
    <n v="42"/>
    <x v="0"/>
    <x v="9"/>
    <n v="0"/>
    <x v="0"/>
    <x v="2"/>
    <n v="622"/>
    <x v="0"/>
    <x v="0"/>
    <x v="1"/>
    <n v="119127.06"/>
    <x v="1"/>
    <x v="0"/>
    <x v="3"/>
  </r>
  <r>
    <n v="15733705"/>
    <s v="Bull"/>
    <x v="0"/>
    <x v="0"/>
    <n v="30"/>
    <x v="0"/>
    <x v="2"/>
    <n v="92472.1"/>
    <x v="1"/>
    <x v="2"/>
    <n v="577"/>
    <x v="1"/>
    <x v="1"/>
    <x v="0"/>
    <n v="126434.61"/>
    <x v="1"/>
    <x v="0"/>
    <x v="1"/>
  </r>
  <r>
    <n v="15807221"/>
    <s v="Weaver"/>
    <x v="1"/>
    <x v="1"/>
    <n v="21"/>
    <x v="1"/>
    <x v="1"/>
    <n v="0"/>
    <x v="0"/>
    <x v="2"/>
    <n v="555"/>
    <x v="1"/>
    <x v="1"/>
    <x v="1"/>
    <n v="103901.35"/>
    <x v="1"/>
    <x v="0"/>
    <x v="0"/>
  </r>
  <r>
    <n v="15573045"/>
    <s v="Earl"/>
    <x v="0"/>
    <x v="1"/>
    <n v="62"/>
    <x v="2"/>
    <x v="7"/>
    <n v="127738.75"/>
    <x v="2"/>
    <x v="2"/>
    <n v="547"/>
    <x v="1"/>
    <x v="0"/>
    <x v="0"/>
    <n v="85153"/>
    <x v="1"/>
    <x v="1"/>
    <x v="3"/>
  </r>
  <r>
    <n v="15756824"/>
    <s v="Giordano"/>
    <x v="2"/>
    <x v="0"/>
    <n v="50"/>
    <x v="0"/>
    <x v="8"/>
    <n v="101242.98"/>
    <x v="2"/>
    <x v="2"/>
    <n v="613"/>
    <x v="0"/>
    <x v="0"/>
    <x v="1"/>
    <n v="12493.61"/>
    <x v="1"/>
    <x v="3"/>
    <x v="2"/>
  </r>
  <r>
    <n v="15773520"/>
    <s v="Begg"/>
    <x v="0"/>
    <x v="0"/>
    <n v="43"/>
    <x v="0"/>
    <x v="4"/>
    <n v="92599.55"/>
    <x v="1"/>
    <x v="2"/>
    <n v="672"/>
    <x v="2"/>
    <x v="0"/>
    <x v="0"/>
    <n v="167336.78"/>
    <x v="1"/>
    <x v="2"/>
    <x v="2"/>
  </r>
  <r>
    <n v="15627439"/>
    <s v="Pickering"/>
    <x v="1"/>
    <x v="0"/>
    <n v="36"/>
    <x v="0"/>
    <x v="7"/>
    <n v="0"/>
    <x v="0"/>
    <x v="2"/>
    <n v="624"/>
    <x v="0"/>
    <x v="1"/>
    <x v="0"/>
    <n v="186180.42"/>
    <x v="1"/>
    <x v="4"/>
    <x v="3"/>
  </r>
  <r>
    <n v="15701439"/>
    <s v="Fanucci"/>
    <x v="1"/>
    <x v="0"/>
    <n v="50"/>
    <x v="0"/>
    <x v="1"/>
    <n v="0"/>
    <x v="0"/>
    <x v="3"/>
    <n v="698"/>
    <x v="2"/>
    <x v="0"/>
    <x v="1"/>
    <n v="88566.9"/>
    <x v="0"/>
    <x v="1"/>
    <x v="0"/>
  </r>
  <r>
    <n v="15785352"/>
    <s v="Chang"/>
    <x v="0"/>
    <x v="1"/>
    <n v="37"/>
    <x v="0"/>
    <x v="5"/>
    <n v="82373.94"/>
    <x v="1"/>
    <x v="0"/>
    <n v="606"/>
    <x v="0"/>
    <x v="1"/>
    <x v="1"/>
    <n v="172526.9"/>
    <x v="0"/>
    <x v="4"/>
    <x v="1"/>
  </r>
  <r>
    <n v="15616525"/>
    <s v="Sopuluchi"/>
    <x v="1"/>
    <x v="1"/>
    <n v="31"/>
    <x v="0"/>
    <x v="4"/>
    <n v="141356.47"/>
    <x v="2"/>
    <x v="0"/>
    <n v="720"/>
    <x v="2"/>
    <x v="1"/>
    <x v="1"/>
    <n v="137985.69"/>
    <x v="1"/>
    <x v="2"/>
    <x v="2"/>
  </r>
  <r>
    <n v="15717489"/>
    <s v="Martin"/>
    <x v="0"/>
    <x v="1"/>
    <n v="23"/>
    <x v="1"/>
    <x v="9"/>
    <n v="0"/>
    <x v="0"/>
    <x v="0"/>
    <n v="835"/>
    <x v="3"/>
    <x v="0"/>
    <x v="1"/>
    <n v="19793.73"/>
    <x v="0"/>
    <x v="3"/>
    <x v="3"/>
  </r>
  <r>
    <n v="15795737"/>
    <s v="McNaughtan"/>
    <x v="1"/>
    <x v="0"/>
    <n v="47"/>
    <x v="0"/>
    <x v="6"/>
    <n v="72664"/>
    <x v="1"/>
    <x v="2"/>
    <n v="771"/>
    <x v="2"/>
    <x v="0"/>
    <x v="0"/>
    <n v="107874.39"/>
    <x v="1"/>
    <x v="0"/>
    <x v="2"/>
  </r>
  <r>
    <n v="15693877"/>
    <s v="Stewart"/>
    <x v="0"/>
    <x v="0"/>
    <n v="47"/>
    <x v="0"/>
    <x v="6"/>
    <n v="123365.34"/>
    <x v="2"/>
    <x v="2"/>
    <n v="811"/>
    <x v="3"/>
    <x v="1"/>
    <x v="1"/>
    <n v="171995.34"/>
    <x v="1"/>
    <x v="4"/>
    <x v="2"/>
  </r>
  <r>
    <n v="15576111"/>
    <s v="Reagan"/>
    <x v="2"/>
    <x v="1"/>
    <n v="33"/>
    <x v="0"/>
    <x v="8"/>
    <n v="121898.58"/>
    <x v="2"/>
    <x v="0"/>
    <n v="734"/>
    <x v="2"/>
    <x v="0"/>
    <x v="1"/>
    <n v="61829.89"/>
    <x v="1"/>
    <x v="1"/>
    <x v="2"/>
  </r>
  <r>
    <n v="15595713"/>
    <s v="Heller"/>
    <x v="1"/>
    <x v="1"/>
    <n v="33"/>
    <x v="0"/>
    <x v="5"/>
    <n v="0"/>
    <x v="0"/>
    <x v="0"/>
    <n v="548"/>
    <x v="1"/>
    <x v="0"/>
    <x v="0"/>
    <n v="31728.35"/>
    <x v="1"/>
    <x v="3"/>
    <x v="1"/>
  </r>
  <r>
    <n v="15808868"/>
    <s v="Nwokeocha"/>
    <x v="0"/>
    <x v="0"/>
    <n v="31"/>
    <x v="0"/>
    <x v="6"/>
    <n v="103696.97"/>
    <x v="2"/>
    <x v="1"/>
    <n v="652"/>
    <x v="0"/>
    <x v="1"/>
    <x v="1"/>
    <n v="155221.04999999999"/>
    <x v="0"/>
    <x v="2"/>
    <x v="2"/>
  </r>
  <r>
    <n v="15708193"/>
    <s v="Liu"/>
    <x v="0"/>
    <x v="1"/>
    <n v="33"/>
    <x v="0"/>
    <x v="0"/>
    <n v="0"/>
    <x v="0"/>
    <x v="2"/>
    <n v="707"/>
    <x v="2"/>
    <x v="1"/>
    <x v="1"/>
    <n v="130866.95"/>
    <x v="1"/>
    <x v="2"/>
    <x v="0"/>
  </r>
  <r>
    <n v="15697801"/>
    <s v="Sokolova"/>
    <x v="2"/>
    <x v="0"/>
    <n v="56"/>
    <x v="0"/>
    <x v="1"/>
    <n v="74129.179999999993"/>
    <x v="1"/>
    <x v="2"/>
    <n v="605"/>
    <x v="0"/>
    <x v="0"/>
    <x v="0"/>
    <n v="62199.78"/>
    <x v="0"/>
    <x v="1"/>
    <x v="0"/>
  </r>
  <r>
    <n v="15770121"/>
    <s v="Bancroft"/>
    <x v="0"/>
    <x v="0"/>
    <n v="34"/>
    <x v="0"/>
    <x v="9"/>
    <n v="0"/>
    <x v="0"/>
    <x v="0"/>
    <n v="623"/>
    <x v="0"/>
    <x v="0"/>
    <x v="1"/>
    <n v="24255.21"/>
    <x v="1"/>
    <x v="3"/>
    <x v="3"/>
  </r>
  <r>
    <n v="15800524"/>
    <s v="Nnanna"/>
    <x v="2"/>
    <x v="1"/>
    <n v="29"/>
    <x v="1"/>
    <x v="6"/>
    <n v="185379.02"/>
    <x v="2"/>
    <x v="0"/>
    <n v="686"/>
    <x v="2"/>
    <x v="0"/>
    <x v="1"/>
    <n v="64679.07"/>
    <x v="1"/>
    <x v="1"/>
    <x v="2"/>
  </r>
  <r>
    <n v="15686236"/>
    <s v="Trevisani"/>
    <x v="2"/>
    <x v="0"/>
    <n v="47"/>
    <x v="0"/>
    <x v="1"/>
    <n v="118087.67999999999"/>
    <x v="2"/>
    <x v="0"/>
    <n v="525"/>
    <x v="1"/>
    <x v="0"/>
    <x v="1"/>
    <n v="88120.78"/>
    <x v="0"/>
    <x v="1"/>
    <x v="0"/>
  </r>
  <r>
    <n v="15659807"/>
    <s v="Nwachinemelu"/>
    <x v="1"/>
    <x v="1"/>
    <n v="41"/>
    <x v="0"/>
    <x v="2"/>
    <n v="109402.13"/>
    <x v="2"/>
    <x v="0"/>
    <n v="657"/>
    <x v="0"/>
    <x v="0"/>
    <x v="0"/>
    <n v="66463.62"/>
    <x v="1"/>
    <x v="1"/>
    <x v="1"/>
  </r>
  <r>
    <n v="15736078"/>
    <s v="Ting"/>
    <x v="2"/>
    <x v="0"/>
    <n v="33"/>
    <x v="0"/>
    <x v="3"/>
    <n v="130367.87"/>
    <x v="2"/>
    <x v="0"/>
    <n v="730"/>
    <x v="2"/>
    <x v="0"/>
    <x v="1"/>
    <n v="15142.1"/>
    <x v="0"/>
    <x v="3"/>
    <x v="1"/>
  </r>
  <r>
    <n v="15620836"/>
    <s v="Lo Duca"/>
    <x v="2"/>
    <x v="0"/>
    <n v="34"/>
    <x v="0"/>
    <x v="0"/>
    <n v="108410.87"/>
    <x v="2"/>
    <x v="2"/>
    <n v="816"/>
    <x v="3"/>
    <x v="0"/>
    <x v="1"/>
    <n v="102908.91"/>
    <x v="1"/>
    <x v="0"/>
    <x v="0"/>
  </r>
  <r>
    <n v="15698184"/>
    <s v="Marshall"/>
    <x v="0"/>
    <x v="0"/>
    <n v="50"/>
    <x v="0"/>
    <x v="0"/>
    <n v="90408.16"/>
    <x v="1"/>
    <x v="2"/>
    <n v="484"/>
    <x v="4"/>
    <x v="1"/>
    <x v="1"/>
    <n v="48170.57"/>
    <x v="1"/>
    <x v="3"/>
    <x v="0"/>
  </r>
  <r>
    <n v="15717643"/>
    <s v="Band"/>
    <x v="0"/>
    <x v="0"/>
    <n v="34"/>
    <x v="0"/>
    <x v="5"/>
    <n v="90425.15"/>
    <x v="1"/>
    <x v="2"/>
    <n v="728"/>
    <x v="2"/>
    <x v="0"/>
    <x v="0"/>
    <n v="11597.69"/>
    <x v="1"/>
    <x v="3"/>
    <x v="1"/>
  </r>
  <r>
    <n v="15776596"/>
    <s v="Ferri"/>
    <x v="1"/>
    <x v="0"/>
    <n v="39"/>
    <x v="0"/>
    <x v="5"/>
    <n v="140094.59"/>
    <x v="2"/>
    <x v="0"/>
    <n v="730"/>
    <x v="2"/>
    <x v="0"/>
    <x v="1"/>
    <n v="172450.04"/>
    <x v="0"/>
    <x v="4"/>
    <x v="1"/>
  </r>
  <r>
    <n v="15814757"/>
    <s v="Carter"/>
    <x v="1"/>
    <x v="1"/>
    <n v="31"/>
    <x v="0"/>
    <x v="9"/>
    <n v="0"/>
    <x v="0"/>
    <x v="2"/>
    <n v="477"/>
    <x v="4"/>
    <x v="1"/>
    <x v="0"/>
    <n v="184061.17"/>
    <x v="1"/>
    <x v="4"/>
    <x v="3"/>
  </r>
  <r>
    <n v="15812607"/>
    <s v="Wilson"/>
    <x v="2"/>
    <x v="0"/>
    <n v="46"/>
    <x v="0"/>
    <x v="5"/>
    <n v="95439.4"/>
    <x v="1"/>
    <x v="0"/>
    <n v="663"/>
    <x v="2"/>
    <x v="0"/>
    <x v="0"/>
    <n v="21038.58"/>
    <x v="0"/>
    <x v="3"/>
    <x v="1"/>
  </r>
  <r>
    <n v="15663888"/>
    <s v="Connor"/>
    <x v="2"/>
    <x v="1"/>
    <n v="34"/>
    <x v="0"/>
    <x v="5"/>
    <n v="204017.4"/>
    <x v="2"/>
    <x v="2"/>
    <n v="549"/>
    <x v="1"/>
    <x v="0"/>
    <x v="1"/>
    <n v="109538.35"/>
    <x v="1"/>
    <x v="0"/>
    <x v="1"/>
  </r>
  <r>
    <n v="15748882"/>
    <s v="Reid"/>
    <x v="1"/>
    <x v="1"/>
    <n v="29"/>
    <x v="1"/>
    <x v="9"/>
    <n v="0"/>
    <x v="0"/>
    <x v="2"/>
    <n v="714"/>
    <x v="2"/>
    <x v="0"/>
    <x v="1"/>
    <n v="129192.55"/>
    <x v="1"/>
    <x v="0"/>
    <x v="3"/>
  </r>
  <r>
    <n v="15690829"/>
    <s v="Sandefur"/>
    <x v="2"/>
    <x v="1"/>
    <n v="49"/>
    <x v="0"/>
    <x v="6"/>
    <n v="137115.16"/>
    <x v="2"/>
    <x v="0"/>
    <n v="430"/>
    <x v="4"/>
    <x v="0"/>
    <x v="1"/>
    <n v="146516.85999999999"/>
    <x v="0"/>
    <x v="2"/>
    <x v="2"/>
  </r>
  <r>
    <n v="15695819"/>
    <s v="Bidwill"/>
    <x v="2"/>
    <x v="1"/>
    <n v="43"/>
    <x v="0"/>
    <x v="8"/>
    <n v="134740.19"/>
    <x v="2"/>
    <x v="2"/>
    <n v="504"/>
    <x v="1"/>
    <x v="0"/>
    <x v="1"/>
    <n v="181430.91"/>
    <x v="1"/>
    <x v="4"/>
    <x v="2"/>
  </r>
  <r>
    <n v="15696834"/>
    <s v="Cone"/>
    <x v="0"/>
    <x v="0"/>
    <n v="29"/>
    <x v="1"/>
    <x v="8"/>
    <n v="0"/>
    <x v="0"/>
    <x v="2"/>
    <n v="530"/>
    <x v="1"/>
    <x v="1"/>
    <x v="1"/>
    <n v="121451.21"/>
    <x v="1"/>
    <x v="0"/>
    <x v="2"/>
  </r>
  <r>
    <n v="15797710"/>
    <s v="Saunders"/>
    <x v="2"/>
    <x v="1"/>
    <n v="29"/>
    <x v="1"/>
    <x v="4"/>
    <n v="98955.87"/>
    <x v="1"/>
    <x v="0"/>
    <n v="619"/>
    <x v="0"/>
    <x v="1"/>
    <x v="0"/>
    <n v="131712.51"/>
    <x v="1"/>
    <x v="2"/>
    <x v="2"/>
  </r>
  <r>
    <n v="15700654"/>
    <s v="Liardet"/>
    <x v="2"/>
    <x v="1"/>
    <n v="44"/>
    <x v="0"/>
    <x v="9"/>
    <n v="49157.09"/>
    <x v="1"/>
    <x v="2"/>
    <n v="617"/>
    <x v="0"/>
    <x v="0"/>
    <x v="1"/>
    <n v="53294.17"/>
    <x v="1"/>
    <x v="1"/>
    <x v="3"/>
  </r>
  <r>
    <n v="15583764"/>
    <s v="Wilkes"/>
    <x v="2"/>
    <x v="1"/>
    <n v="31"/>
    <x v="0"/>
    <x v="1"/>
    <n v="130240.33"/>
    <x v="2"/>
    <x v="0"/>
    <n v="791"/>
    <x v="3"/>
    <x v="1"/>
    <x v="1"/>
    <n v="96546.55"/>
    <x v="1"/>
    <x v="0"/>
    <x v="0"/>
  </r>
  <r>
    <n v="15688849"/>
    <s v="Martin"/>
    <x v="0"/>
    <x v="1"/>
    <n v="48"/>
    <x v="0"/>
    <x v="1"/>
    <n v="108019.27"/>
    <x v="2"/>
    <x v="1"/>
    <n v="609"/>
    <x v="0"/>
    <x v="0"/>
    <x v="0"/>
    <n v="184524.65"/>
    <x v="0"/>
    <x v="4"/>
    <x v="0"/>
  </r>
  <r>
    <n v="15661473"/>
    <s v="Boni"/>
    <x v="2"/>
    <x v="1"/>
    <n v="51"/>
    <x v="0"/>
    <x v="4"/>
    <n v="126725.25"/>
    <x v="2"/>
    <x v="0"/>
    <n v="780"/>
    <x v="3"/>
    <x v="0"/>
    <x v="1"/>
    <n v="195259.31"/>
    <x v="0"/>
    <x v="4"/>
    <x v="2"/>
  </r>
  <r>
    <n v="15601030"/>
    <s v="Patel"/>
    <x v="2"/>
    <x v="0"/>
    <n v="34"/>
    <x v="0"/>
    <x v="8"/>
    <n v="96693.66"/>
    <x v="1"/>
    <x v="0"/>
    <n v="777"/>
    <x v="2"/>
    <x v="0"/>
    <x v="0"/>
    <n v="172618.52"/>
    <x v="1"/>
    <x v="4"/>
    <x v="2"/>
  </r>
  <r>
    <n v="15789557"/>
    <s v="Howell-Price"/>
    <x v="2"/>
    <x v="0"/>
    <n v="27"/>
    <x v="1"/>
    <x v="3"/>
    <n v="129810.6"/>
    <x v="2"/>
    <x v="0"/>
    <n v="817"/>
    <x v="3"/>
    <x v="0"/>
    <x v="0"/>
    <n v="59259.44"/>
    <x v="1"/>
    <x v="1"/>
    <x v="1"/>
  </r>
  <r>
    <n v="15745250"/>
    <s v="Simpson"/>
    <x v="0"/>
    <x v="1"/>
    <n v="58"/>
    <x v="0"/>
    <x v="2"/>
    <n v="156652.13"/>
    <x v="2"/>
    <x v="0"/>
    <n v="850"/>
    <x v="3"/>
    <x v="1"/>
    <x v="1"/>
    <n v="25899.21"/>
    <x v="0"/>
    <x v="3"/>
    <x v="1"/>
  </r>
  <r>
    <n v="15590349"/>
    <s v="Rowland"/>
    <x v="0"/>
    <x v="0"/>
    <n v="36"/>
    <x v="0"/>
    <x v="9"/>
    <n v="0"/>
    <x v="0"/>
    <x v="0"/>
    <n v="732"/>
    <x v="2"/>
    <x v="1"/>
    <x v="1"/>
    <n v="3749"/>
    <x v="0"/>
    <x v="3"/>
    <x v="3"/>
  </r>
  <r>
    <n v="15741693"/>
    <s v="Barnard"/>
    <x v="0"/>
    <x v="1"/>
    <n v="40"/>
    <x v="0"/>
    <x v="4"/>
    <n v="130661.96"/>
    <x v="2"/>
    <x v="0"/>
    <n v="693"/>
    <x v="2"/>
    <x v="0"/>
    <x v="0"/>
    <n v="101918.96"/>
    <x v="1"/>
    <x v="0"/>
    <x v="2"/>
  </r>
  <r>
    <n v="15618446"/>
    <s v="Nnonso"/>
    <x v="0"/>
    <x v="0"/>
    <n v="50"/>
    <x v="0"/>
    <x v="2"/>
    <n v="0"/>
    <x v="0"/>
    <x v="2"/>
    <n v="576"/>
    <x v="1"/>
    <x v="0"/>
    <x v="0"/>
    <n v="57802.62"/>
    <x v="1"/>
    <x v="1"/>
    <x v="1"/>
  </r>
  <r>
    <n v="15766552"/>
    <s v="Rossi"/>
    <x v="0"/>
    <x v="1"/>
    <n v="37"/>
    <x v="0"/>
    <x v="5"/>
    <n v="0"/>
    <x v="0"/>
    <x v="2"/>
    <n v="643"/>
    <x v="0"/>
    <x v="1"/>
    <x v="1"/>
    <n v="142454.76999999999"/>
    <x v="1"/>
    <x v="2"/>
    <x v="1"/>
  </r>
  <r>
    <n v="15668775"/>
    <s v="Pendred"/>
    <x v="0"/>
    <x v="1"/>
    <n v="47"/>
    <x v="0"/>
    <x v="6"/>
    <n v="130747.1"/>
    <x v="2"/>
    <x v="0"/>
    <n v="757"/>
    <x v="2"/>
    <x v="0"/>
    <x v="1"/>
    <n v="143829.54"/>
    <x v="1"/>
    <x v="2"/>
    <x v="2"/>
  </r>
  <r>
    <n v="15757895"/>
    <s v="Martin"/>
    <x v="2"/>
    <x v="1"/>
    <n v="30"/>
    <x v="0"/>
    <x v="5"/>
    <n v="106629.49"/>
    <x v="2"/>
    <x v="0"/>
    <n v="569"/>
    <x v="1"/>
    <x v="1"/>
    <x v="0"/>
    <n v="44114.879999999997"/>
    <x v="1"/>
    <x v="3"/>
    <x v="1"/>
  </r>
  <r>
    <n v="15774551"/>
    <s v="K?"/>
    <x v="1"/>
    <x v="1"/>
    <n v="36"/>
    <x v="0"/>
    <x v="6"/>
    <n v="112029.83"/>
    <x v="2"/>
    <x v="0"/>
    <n v="772"/>
    <x v="2"/>
    <x v="0"/>
    <x v="0"/>
    <n v="186948.35"/>
    <x v="1"/>
    <x v="4"/>
    <x v="2"/>
  </r>
  <r>
    <n v="15684011"/>
    <s v="Miller"/>
    <x v="2"/>
    <x v="1"/>
    <n v="29"/>
    <x v="1"/>
    <x v="3"/>
    <n v="130575.26"/>
    <x v="2"/>
    <x v="0"/>
    <n v="576"/>
    <x v="1"/>
    <x v="1"/>
    <x v="0"/>
    <n v="173629.78"/>
    <x v="1"/>
    <x v="4"/>
    <x v="1"/>
  </r>
  <r>
    <n v="15736146"/>
    <s v="Afamefula"/>
    <x v="2"/>
    <x v="1"/>
    <n v="28"/>
    <x v="1"/>
    <x v="4"/>
    <n v="96679.71"/>
    <x v="1"/>
    <x v="0"/>
    <n v="608"/>
    <x v="0"/>
    <x v="0"/>
    <x v="0"/>
    <n v="49133.45"/>
    <x v="1"/>
    <x v="3"/>
    <x v="2"/>
  </r>
  <r>
    <n v="15656286"/>
    <s v="Sims"/>
    <x v="0"/>
    <x v="1"/>
    <n v="33"/>
    <x v="0"/>
    <x v="10"/>
    <n v="0"/>
    <x v="0"/>
    <x v="2"/>
    <n v="794"/>
    <x v="3"/>
    <x v="1"/>
    <x v="1"/>
    <n v="178122.71"/>
    <x v="1"/>
    <x v="4"/>
    <x v="0"/>
  </r>
  <r>
    <n v="15774847"/>
    <s v="Knight"/>
    <x v="0"/>
    <x v="1"/>
    <n v="50"/>
    <x v="0"/>
    <x v="5"/>
    <n v="171740.69"/>
    <x v="2"/>
    <x v="0"/>
    <n v="593"/>
    <x v="1"/>
    <x v="1"/>
    <x v="1"/>
    <n v="20893.61"/>
    <x v="1"/>
    <x v="3"/>
    <x v="1"/>
  </r>
  <r>
    <n v="15619340"/>
    <s v="Obijiaku"/>
    <x v="1"/>
    <x v="1"/>
    <n v="38"/>
    <x v="0"/>
    <x v="1"/>
    <n v="0"/>
    <x v="0"/>
    <x v="2"/>
    <n v="597"/>
    <x v="1"/>
    <x v="0"/>
    <x v="1"/>
    <n v="41303.29"/>
    <x v="1"/>
    <x v="3"/>
    <x v="0"/>
  </r>
  <r>
    <n v="15815656"/>
    <s v="Hopkins"/>
    <x v="2"/>
    <x v="0"/>
    <n v="39"/>
    <x v="0"/>
    <x v="9"/>
    <n v="100116.67"/>
    <x v="2"/>
    <x v="0"/>
    <n v="541"/>
    <x v="1"/>
    <x v="0"/>
    <x v="0"/>
    <n v="199808.1"/>
    <x v="0"/>
    <x v="4"/>
    <x v="3"/>
  </r>
  <r>
    <n v="15623357"/>
    <s v="Onio"/>
    <x v="2"/>
    <x v="1"/>
    <n v="24"/>
    <x v="1"/>
    <x v="0"/>
    <n v="120596.93"/>
    <x v="2"/>
    <x v="0"/>
    <n v="692"/>
    <x v="2"/>
    <x v="1"/>
    <x v="0"/>
    <n v="180490.53"/>
    <x v="1"/>
    <x v="4"/>
    <x v="0"/>
  </r>
  <r>
    <n v="15601324"/>
    <s v="Black"/>
    <x v="0"/>
    <x v="0"/>
    <n v="48"/>
    <x v="0"/>
    <x v="1"/>
    <n v="0"/>
    <x v="0"/>
    <x v="2"/>
    <n v="697"/>
    <x v="2"/>
    <x v="0"/>
    <x v="0"/>
    <n v="87400.53"/>
    <x v="1"/>
    <x v="1"/>
    <x v="0"/>
  </r>
  <r>
    <n v="15715510"/>
    <s v="Eluemuno"/>
    <x v="0"/>
    <x v="1"/>
    <n v="29"/>
    <x v="1"/>
    <x v="0"/>
    <n v="95984.69"/>
    <x v="1"/>
    <x v="2"/>
    <n v="768"/>
    <x v="2"/>
    <x v="0"/>
    <x v="0"/>
    <n v="73686.75"/>
    <x v="1"/>
    <x v="1"/>
    <x v="0"/>
  </r>
  <r>
    <n v="15663770"/>
    <s v="Doyle"/>
    <x v="0"/>
    <x v="1"/>
    <n v="38"/>
    <x v="0"/>
    <x v="1"/>
    <n v="142557.10999999999"/>
    <x v="2"/>
    <x v="0"/>
    <n v="802"/>
    <x v="3"/>
    <x v="0"/>
    <x v="0"/>
    <n v="172497.73"/>
    <x v="1"/>
    <x v="4"/>
    <x v="0"/>
  </r>
  <r>
    <n v="15779267"/>
    <s v="Onyemere"/>
    <x v="0"/>
    <x v="1"/>
    <n v="47"/>
    <x v="0"/>
    <x v="8"/>
    <n v="0"/>
    <x v="0"/>
    <x v="2"/>
    <n v="584"/>
    <x v="1"/>
    <x v="0"/>
    <x v="1"/>
    <n v="89286.29"/>
    <x v="1"/>
    <x v="1"/>
    <x v="2"/>
  </r>
  <r>
    <n v="15597957"/>
    <s v="Rahman"/>
    <x v="1"/>
    <x v="1"/>
    <n v="66"/>
    <x v="2"/>
    <x v="0"/>
    <n v="0"/>
    <x v="0"/>
    <x v="2"/>
    <n v="614"/>
    <x v="0"/>
    <x v="1"/>
    <x v="0"/>
    <n v="180082.7"/>
    <x v="1"/>
    <x v="4"/>
    <x v="0"/>
  </r>
  <r>
    <n v="15584620"/>
    <s v="Su"/>
    <x v="2"/>
    <x v="0"/>
    <n v="36"/>
    <x v="0"/>
    <x v="5"/>
    <n v="143644.16"/>
    <x v="2"/>
    <x v="0"/>
    <n v="850"/>
    <x v="3"/>
    <x v="0"/>
    <x v="1"/>
    <n v="22102.25"/>
    <x v="0"/>
    <x v="3"/>
    <x v="1"/>
  </r>
  <r>
    <n v="15750772"/>
    <s v="Walker"/>
    <x v="0"/>
    <x v="0"/>
    <n v="38"/>
    <x v="0"/>
    <x v="5"/>
    <n v="132129.72"/>
    <x v="2"/>
    <x v="0"/>
    <n v="671"/>
    <x v="2"/>
    <x v="1"/>
    <x v="0"/>
    <n v="76068.95"/>
    <x v="1"/>
    <x v="1"/>
    <x v="1"/>
  </r>
  <r>
    <n v="15706557"/>
    <s v="Ferguson"/>
    <x v="0"/>
    <x v="0"/>
    <n v="52"/>
    <x v="0"/>
    <x v="10"/>
    <n v="0"/>
    <x v="0"/>
    <x v="2"/>
    <n v="626"/>
    <x v="0"/>
    <x v="0"/>
    <x v="1"/>
    <n v="32159.46"/>
    <x v="0"/>
    <x v="3"/>
    <x v="0"/>
  </r>
  <r>
    <n v="15594391"/>
    <s v="Samaniego"/>
    <x v="0"/>
    <x v="0"/>
    <n v="68"/>
    <x v="2"/>
    <x v="0"/>
    <n v="183555.24"/>
    <x v="2"/>
    <x v="0"/>
    <n v="770"/>
    <x v="2"/>
    <x v="1"/>
    <x v="1"/>
    <n v="159557.28"/>
    <x v="0"/>
    <x v="2"/>
    <x v="0"/>
  </r>
  <r>
    <n v="15661656"/>
    <s v="Onwumelu"/>
    <x v="0"/>
    <x v="1"/>
    <n v="38"/>
    <x v="0"/>
    <x v="0"/>
    <n v="91902.56"/>
    <x v="1"/>
    <x v="2"/>
    <n v="633"/>
    <x v="0"/>
    <x v="0"/>
    <x v="0"/>
    <n v="107673.35"/>
    <x v="1"/>
    <x v="0"/>
    <x v="0"/>
  </r>
  <r>
    <n v="15631217"/>
    <s v="Young"/>
    <x v="0"/>
    <x v="1"/>
    <n v="40"/>
    <x v="0"/>
    <x v="5"/>
    <n v="156218.19"/>
    <x v="2"/>
    <x v="0"/>
    <n v="663"/>
    <x v="2"/>
    <x v="1"/>
    <x v="0"/>
    <n v="33607.72"/>
    <x v="1"/>
    <x v="3"/>
    <x v="1"/>
  </r>
  <r>
    <n v="15588955"/>
    <s v="Mazzi"/>
    <x v="2"/>
    <x v="0"/>
    <n v="43"/>
    <x v="0"/>
    <x v="8"/>
    <n v="93259.57"/>
    <x v="1"/>
    <x v="1"/>
    <n v="581"/>
    <x v="1"/>
    <x v="0"/>
    <x v="1"/>
    <n v="141035.65"/>
    <x v="0"/>
    <x v="2"/>
    <x v="2"/>
  </r>
  <r>
    <n v="15758252"/>
    <s v="Toscano"/>
    <x v="2"/>
    <x v="0"/>
    <n v="45"/>
    <x v="0"/>
    <x v="0"/>
    <n v="168085.38"/>
    <x v="2"/>
    <x v="2"/>
    <n v="561"/>
    <x v="1"/>
    <x v="1"/>
    <x v="0"/>
    <n v="115719.08"/>
    <x v="1"/>
    <x v="0"/>
    <x v="0"/>
  </r>
  <r>
    <n v="15740223"/>
    <s v="Walton"/>
    <x v="2"/>
    <x v="1"/>
    <n v="51"/>
    <x v="0"/>
    <x v="1"/>
    <n v="107714.74"/>
    <x v="2"/>
    <x v="1"/>
    <n v="479"/>
    <x v="4"/>
    <x v="0"/>
    <x v="1"/>
    <n v="86128.21"/>
    <x v="0"/>
    <x v="1"/>
    <x v="0"/>
  </r>
  <r>
    <n v="15805413"/>
    <s v="Chiang"/>
    <x v="0"/>
    <x v="0"/>
    <n v="31"/>
    <x v="0"/>
    <x v="5"/>
    <n v="117852.26"/>
    <x v="2"/>
    <x v="2"/>
    <n v="769"/>
    <x v="2"/>
    <x v="0"/>
    <x v="1"/>
    <n v="147668.64000000001"/>
    <x v="1"/>
    <x v="2"/>
    <x v="1"/>
  </r>
  <r>
    <n v="15635116"/>
    <s v="Burgos"/>
    <x v="1"/>
    <x v="1"/>
    <n v="60"/>
    <x v="2"/>
    <x v="0"/>
    <n v="0"/>
    <x v="0"/>
    <x v="0"/>
    <n v="659"/>
    <x v="0"/>
    <x v="0"/>
    <x v="1"/>
    <n v="177480.45"/>
    <x v="0"/>
    <x v="4"/>
    <x v="0"/>
  </r>
  <r>
    <n v="15764892"/>
    <s v="Spinelli"/>
    <x v="1"/>
    <x v="0"/>
    <n v="51"/>
    <x v="0"/>
    <x v="7"/>
    <n v="84474.62"/>
    <x v="1"/>
    <x v="2"/>
    <n v="590"/>
    <x v="1"/>
    <x v="0"/>
    <x v="0"/>
    <n v="190937.09"/>
    <x v="1"/>
    <x v="4"/>
    <x v="3"/>
  </r>
  <r>
    <n v="15795936"/>
    <s v="Lung"/>
    <x v="0"/>
    <x v="1"/>
    <n v="50"/>
    <x v="0"/>
    <x v="6"/>
    <n v="0"/>
    <x v="0"/>
    <x v="2"/>
    <n v="560"/>
    <x v="1"/>
    <x v="0"/>
    <x v="1"/>
    <n v="84531.79"/>
    <x v="1"/>
    <x v="1"/>
    <x v="2"/>
  </r>
  <r>
    <n v="15655232"/>
    <s v="Noble"/>
    <x v="2"/>
    <x v="1"/>
    <n v="35"/>
    <x v="0"/>
    <x v="5"/>
    <n v="126803.34"/>
    <x v="2"/>
    <x v="2"/>
    <n v="437"/>
    <x v="4"/>
    <x v="0"/>
    <x v="0"/>
    <n v="161133.4"/>
    <x v="1"/>
    <x v="2"/>
    <x v="1"/>
  </r>
  <r>
    <n v="15640133"/>
    <s v="Pai"/>
    <x v="0"/>
    <x v="0"/>
    <n v="34"/>
    <x v="0"/>
    <x v="10"/>
    <n v="0"/>
    <x v="0"/>
    <x v="2"/>
    <n v="661"/>
    <x v="2"/>
    <x v="0"/>
    <x v="1"/>
    <n v="185555.63"/>
    <x v="1"/>
    <x v="4"/>
    <x v="0"/>
  </r>
  <r>
    <n v="15751524"/>
    <s v="Chigozie"/>
    <x v="2"/>
    <x v="0"/>
    <n v="36"/>
    <x v="0"/>
    <x v="7"/>
    <n v="68806.84"/>
    <x v="1"/>
    <x v="0"/>
    <n v="677"/>
    <x v="2"/>
    <x v="0"/>
    <x v="1"/>
    <n v="33075.24"/>
    <x v="1"/>
    <x v="3"/>
    <x v="3"/>
  </r>
  <r>
    <n v="15670552"/>
    <s v="Peavy"/>
    <x v="0"/>
    <x v="0"/>
    <n v="31"/>
    <x v="0"/>
    <x v="6"/>
    <n v="115141.18"/>
    <x v="2"/>
    <x v="0"/>
    <n v="560"/>
    <x v="1"/>
    <x v="0"/>
    <x v="1"/>
    <n v="39806.75"/>
    <x v="1"/>
    <x v="3"/>
    <x v="2"/>
  </r>
  <r>
    <n v="15623966"/>
    <s v="Yermakov"/>
    <x v="0"/>
    <x v="0"/>
    <n v="35"/>
    <x v="0"/>
    <x v="0"/>
    <n v="0"/>
    <x v="0"/>
    <x v="2"/>
    <n v="578"/>
    <x v="1"/>
    <x v="1"/>
    <x v="0"/>
    <n v="26389.919999999998"/>
    <x v="1"/>
    <x v="3"/>
    <x v="0"/>
  </r>
  <r>
    <n v="15752193"/>
    <s v="Burton"/>
    <x v="1"/>
    <x v="1"/>
    <n v="34"/>
    <x v="0"/>
    <x v="5"/>
    <n v="90723.36"/>
    <x v="1"/>
    <x v="0"/>
    <n v="421"/>
    <x v="4"/>
    <x v="0"/>
    <x v="0"/>
    <n v="12162.76"/>
    <x v="1"/>
    <x v="3"/>
    <x v="1"/>
  </r>
  <r>
    <n v="15607269"/>
    <s v="Costa"/>
    <x v="2"/>
    <x v="0"/>
    <n v="49"/>
    <x v="0"/>
    <x v="0"/>
    <n v="151249.45000000001"/>
    <x v="2"/>
    <x v="2"/>
    <n v="492"/>
    <x v="4"/>
    <x v="0"/>
    <x v="0"/>
    <n v="167237.94"/>
    <x v="1"/>
    <x v="2"/>
    <x v="0"/>
  </r>
  <r>
    <n v="15700752"/>
    <s v="Pugliesi"/>
    <x v="0"/>
    <x v="0"/>
    <n v="32"/>
    <x v="0"/>
    <x v="5"/>
    <n v="0"/>
    <x v="0"/>
    <x v="2"/>
    <n v="545"/>
    <x v="1"/>
    <x v="0"/>
    <x v="0"/>
    <n v="52067.37"/>
    <x v="1"/>
    <x v="1"/>
    <x v="1"/>
  </r>
  <r>
    <n v="15777901"/>
    <s v="Lindell"/>
    <x v="2"/>
    <x v="0"/>
    <n v="43"/>
    <x v="0"/>
    <x v="9"/>
    <n v="94752.49"/>
    <x v="1"/>
    <x v="0"/>
    <n v="640"/>
    <x v="0"/>
    <x v="0"/>
    <x v="1"/>
    <n v="184006.36"/>
    <x v="0"/>
    <x v="4"/>
    <x v="3"/>
  </r>
  <r>
    <n v="15639117"/>
    <s v="Sorenson"/>
    <x v="1"/>
    <x v="0"/>
    <n v="34"/>
    <x v="0"/>
    <x v="5"/>
    <n v="0"/>
    <x v="0"/>
    <x v="0"/>
    <n v="624"/>
    <x v="0"/>
    <x v="0"/>
    <x v="1"/>
    <n v="582.59"/>
    <x v="0"/>
    <x v="3"/>
    <x v="1"/>
  </r>
  <r>
    <n v="15720203"/>
    <s v="Arcuri"/>
    <x v="1"/>
    <x v="1"/>
    <n v="28"/>
    <x v="1"/>
    <x v="3"/>
    <n v="0"/>
    <x v="0"/>
    <x v="0"/>
    <n v="577"/>
    <x v="1"/>
    <x v="0"/>
    <x v="1"/>
    <n v="143274.41"/>
    <x v="1"/>
    <x v="2"/>
    <x v="1"/>
  </r>
  <r>
    <n v="15586236"/>
    <s v="Banks"/>
    <x v="0"/>
    <x v="1"/>
    <n v="31"/>
    <x v="0"/>
    <x v="8"/>
    <n v="132084.66"/>
    <x v="2"/>
    <x v="1"/>
    <n v="704"/>
    <x v="2"/>
    <x v="0"/>
    <x v="0"/>
    <n v="54474.48"/>
    <x v="0"/>
    <x v="1"/>
    <x v="2"/>
  </r>
  <r>
    <n v="15676645"/>
    <s v="Parry"/>
    <x v="0"/>
    <x v="1"/>
    <n v="45"/>
    <x v="0"/>
    <x v="8"/>
    <n v="0"/>
    <x v="0"/>
    <x v="2"/>
    <n v="523"/>
    <x v="1"/>
    <x v="0"/>
    <x v="0"/>
    <n v="121428.2"/>
    <x v="1"/>
    <x v="0"/>
    <x v="2"/>
  </r>
  <r>
    <n v="15715988"/>
    <s v="Cockett"/>
    <x v="0"/>
    <x v="1"/>
    <n v="35"/>
    <x v="0"/>
    <x v="0"/>
    <n v="0"/>
    <x v="0"/>
    <x v="2"/>
    <n v="793"/>
    <x v="3"/>
    <x v="0"/>
    <x v="0"/>
    <n v="79704.12"/>
    <x v="1"/>
    <x v="1"/>
    <x v="0"/>
  </r>
  <r>
    <n v="15603749"/>
    <s v="Galkina"/>
    <x v="0"/>
    <x v="0"/>
    <n v="53"/>
    <x v="0"/>
    <x v="0"/>
    <n v="45472.28"/>
    <x v="1"/>
    <x v="0"/>
    <n v="564"/>
    <x v="1"/>
    <x v="0"/>
    <x v="0"/>
    <n v="41055.71"/>
    <x v="0"/>
    <x v="3"/>
    <x v="0"/>
  </r>
  <r>
    <n v="15608956"/>
    <s v="Su"/>
    <x v="0"/>
    <x v="1"/>
    <n v="33"/>
    <x v="0"/>
    <x v="1"/>
    <n v="0"/>
    <x v="0"/>
    <x v="0"/>
    <n v="711"/>
    <x v="2"/>
    <x v="1"/>
    <x v="1"/>
    <n v="41590.400000000001"/>
    <x v="1"/>
    <x v="3"/>
    <x v="0"/>
  </r>
  <r>
    <n v="15733872"/>
    <s v="Marino"/>
    <x v="2"/>
    <x v="0"/>
    <n v="33"/>
    <x v="0"/>
    <x v="7"/>
    <n v="130229.71"/>
    <x v="2"/>
    <x v="2"/>
    <n v="791"/>
    <x v="3"/>
    <x v="1"/>
    <x v="1"/>
    <n v="54019.93"/>
    <x v="0"/>
    <x v="1"/>
    <x v="3"/>
  </r>
  <r>
    <n v="15666982"/>
    <s v="Spears"/>
    <x v="2"/>
    <x v="0"/>
    <n v="38"/>
    <x v="0"/>
    <x v="9"/>
    <n v="123948.85"/>
    <x v="2"/>
    <x v="0"/>
    <n v="629"/>
    <x v="0"/>
    <x v="0"/>
    <x v="1"/>
    <n v="76053.070000000007"/>
    <x v="1"/>
    <x v="1"/>
    <x v="3"/>
  </r>
  <r>
    <n v="15602647"/>
    <s v="Cunningham"/>
    <x v="2"/>
    <x v="1"/>
    <n v="39"/>
    <x v="0"/>
    <x v="5"/>
    <n v="127415.85"/>
    <x v="2"/>
    <x v="0"/>
    <n v="729"/>
    <x v="2"/>
    <x v="0"/>
    <x v="0"/>
    <n v="184977.2"/>
    <x v="0"/>
    <x v="4"/>
    <x v="1"/>
  </r>
  <r>
    <n v="15623063"/>
    <s v="Taylor"/>
    <x v="2"/>
    <x v="1"/>
    <n v="35"/>
    <x v="0"/>
    <x v="2"/>
    <n v="110067.71"/>
    <x v="2"/>
    <x v="0"/>
    <n v="651"/>
    <x v="0"/>
    <x v="0"/>
    <x v="1"/>
    <n v="127678.95"/>
    <x v="0"/>
    <x v="0"/>
    <x v="1"/>
  </r>
  <r>
    <n v="15682928"/>
    <s v="Chiazagomekpere"/>
    <x v="1"/>
    <x v="1"/>
    <n v="39"/>
    <x v="0"/>
    <x v="4"/>
    <n v="65521.2"/>
    <x v="1"/>
    <x v="0"/>
    <n v="695"/>
    <x v="2"/>
    <x v="0"/>
    <x v="0"/>
    <n v="1243.97"/>
    <x v="1"/>
    <x v="3"/>
    <x v="2"/>
  </r>
  <r>
    <n v="15729246"/>
    <s v="Hardacre"/>
    <x v="1"/>
    <x v="1"/>
    <n v="31"/>
    <x v="0"/>
    <x v="8"/>
    <n v="0"/>
    <x v="0"/>
    <x v="2"/>
    <n v="847"/>
    <x v="3"/>
    <x v="0"/>
    <x v="0"/>
    <n v="76326.67"/>
    <x v="1"/>
    <x v="1"/>
    <x v="2"/>
  </r>
  <r>
    <n v="15588928"/>
    <s v="Maslow"/>
    <x v="0"/>
    <x v="1"/>
    <n v="47"/>
    <x v="0"/>
    <x v="8"/>
    <n v="0"/>
    <x v="0"/>
    <x v="2"/>
    <n v="704"/>
    <x v="2"/>
    <x v="0"/>
    <x v="0"/>
    <n v="145338.60999999999"/>
    <x v="1"/>
    <x v="2"/>
    <x v="2"/>
  </r>
  <r>
    <n v="15803352"/>
    <s v="Scott"/>
    <x v="2"/>
    <x v="1"/>
    <n v="33"/>
    <x v="0"/>
    <x v="6"/>
    <n v="155736.42000000001"/>
    <x v="2"/>
    <x v="2"/>
    <n v="613"/>
    <x v="0"/>
    <x v="0"/>
    <x v="0"/>
    <n v="57751.21"/>
    <x v="1"/>
    <x v="1"/>
    <x v="2"/>
  </r>
  <r>
    <n v="15607485"/>
    <s v="Wakelin"/>
    <x v="1"/>
    <x v="0"/>
    <n v="29"/>
    <x v="1"/>
    <x v="4"/>
    <n v="0"/>
    <x v="0"/>
    <x v="2"/>
    <n v="692"/>
    <x v="2"/>
    <x v="1"/>
    <x v="1"/>
    <n v="138880.24"/>
    <x v="1"/>
    <x v="2"/>
    <x v="2"/>
  </r>
  <r>
    <n v="15656249"/>
    <s v="Esposito"/>
    <x v="0"/>
    <x v="0"/>
    <n v="34"/>
    <x v="0"/>
    <x v="6"/>
    <n v="118307.57"/>
    <x v="2"/>
    <x v="2"/>
    <n v="720"/>
    <x v="2"/>
    <x v="0"/>
    <x v="0"/>
    <n v="136120.29"/>
    <x v="1"/>
    <x v="2"/>
    <x v="2"/>
  </r>
  <r>
    <n v="15761783"/>
    <s v="Shah"/>
    <x v="0"/>
    <x v="1"/>
    <n v="41"/>
    <x v="0"/>
    <x v="5"/>
    <n v="0"/>
    <x v="0"/>
    <x v="0"/>
    <n v="577"/>
    <x v="1"/>
    <x v="0"/>
    <x v="0"/>
    <n v="167621.18"/>
    <x v="1"/>
    <x v="2"/>
    <x v="1"/>
  </r>
  <r>
    <n v="15716605"/>
    <s v="Chukwufumnanya"/>
    <x v="2"/>
    <x v="0"/>
    <n v="24"/>
    <x v="1"/>
    <x v="3"/>
    <n v="103099.17"/>
    <x v="2"/>
    <x v="2"/>
    <n v="710"/>
    <x v="2"/>
    <x v="0"/>
    <x v="1"/>
    <n v="173276.62"/>
    <x v="1"/>
    <x v="4"/>
    <x v="1"/>
  </r>
  <r>
    <n v="15757425"/>
    <s v="Fleming"/>
    <x v="0"/>
    <x v="0"/>
    <n v="38"/>
    <x v="0"/>
    <x v="1"/>
    <n v="0"/>
    <x v="0"/>
    <x v="2"/>
    <n v="716"/>
    <x v="2"/>
    <x v="0"/>
    <x v="0"/>
    <n v="99661.46"/>
    <x v="1"/>
    <x v="0"/>
    <x v="0"/>
  </r>
  <r>
    <n v="15603096"/>
    <s v="Lori"/>
    <x v="0"/>
    <x v="1"/>
    <n v="33"/>
    <x v="0"/>
    <x v="5"/>
    <n v="125789.69"/>
    <x v="2"/>
    <x v="0"/>
    <n v="410"/>
    <x v="4"/>
    <x v="1"/>
    <x v="1"/>
    <n v="66333.56"/>
    <x v="0"/>
    <x v="1"/>
    <x v="1"/>
  </r>
  <r>
    <n v="15588580"/>
    <s v="Kennedy"/>
    <x v="2"/>
    <x v="0"/>
    <n v="36"/>
    <x v="0"/>
    <x v="4"/>
    <n v="109646.83"/>
    <x v="2"/>
    <x v="0"/>
    <n v="584"/>
    <x v="1"/>
    <x v="0"/>
    <x v="0"/>
    <n v="70240.789999999994"/>
    <x v="1"/>
    <x v="1"/>
    <x v="2"/>
  </r>
  <r>
    <n v="15770539"/>
    <s v="Walters"/>
    <x v="0"/>
    <x v="1"/>
    <n v="30"/>
    <x v="0"/>
    <x v="1"/>
    <n v="127187.86"/>
    <x v="2"/>
    <x v="0"/>
    <n v="792"/>
    <x v="3"/>
    <x v="0"/>
    <x v="0"/>
    <n v="113553.42"/>
    <x v="1"/>
    <x v="0"/>
    <x v="0"/>
  </r>
  <r>
    <n v="15572022"/>
    <s v="Han"/>
    <x v="0"/>
    <x v="0"/>
    <n v="36"/>
    <x v="0"/>
    <x v="5"/>
    <n v="0"/>
    <x v="0"/>
    <x v="0"/>
    <n v="605"/>
    <x v="0"/>
    <x v="1"/>
    <x v="0"/>
    <n v="690.84"/>
    <x v="1"/>
    <x v="3"/>
    <x v="1"/>
  </r>
  <r>
    <n v="15571843"/>
    <s v="Lawrence"/>
    <x v="1"/>
    <x v="1"/>
    <n v="24"/>
    <x v="1"/>
    <x v="1"/>
    <n v="0"/>
    <x v="0"/>
    <x v="0"/>
    <n v="486"/>
    <x v="4"/>
    <x v="0"/>
    <x v="1"/>
    <n v="98802.76"/>
    <x v="1"/>
    <x v="0"/>
    <x v="0"/>
  </r>
  <r>
    <n v="15752502"/>
    <s v="Cooke"/>
    <x v="0"/>
    <x v="1"/>
    <n v="41"/>
    <x v="0"/>
    <x v="4"/>
    <n v="130385.82"/>
    <x v="2"/>
    <x v="0"/>
    <n v="615"/>
    <x v="0"/>
    <x v="1"/>
    <x v="0"/>
    <n v="130661.95"/>
    <x v="1"/>
    <x v="2"/>
    <x v="2"/>
  </r>
  <r>
    <n v="15609058"/>
    <s v="Wan"/>
    <x v="0"/>
    <x v="1"/>
    <n v="23"/>
    <x v="1"/>
    <x v="1"/>
    <n v="107787.47"/>
    <x v="2"/>
    <x v="0"/>
    <n v="676"/>
    <x v="2"/>
    <x v="1"/>
    <x v="0"/>
    <n v="116378.82"/>
    <x v="1"/>
    <x v="0"/>
    <x v="0"/>
  </r>
  <r>
    <n v="15775108"/>
    <s v="Lo Duca"/>
    <x v="0"/>
    <x v="1"/>
    <n v="34"/>
    <x v="0"/>
    <x v="1"/>
    <n v="99325.04"/>
    <x v="1"/>
    <x v="2"/>
    <n v="571"/>
    <x v="1"/>
    <x v="1"/>
    <x v="0"/>
    <n v="186052.15"/>
    <x v="1"/>
    <x v="4"/>
    <x v="0"/>
  </r>
  <r>
    <n v="15708904"/>
    <s v="Yermakova"/>
    <x v="0"/>
    <x v="0"/>
    <n v="37"/>
    <x v="0"/>
    <x v="9"/>
    <n v="0"/>
    <x v="0"/>
    <x v="0"/>
    <n v="850"/>
    <x v="3"/>
    <x v="1"/>
    <x v="1"/>
    <n v="100101.06"/>
    <x v="1"/>
    <x v="0"/>
    <x v="3"/>
  </r>
  <r>
    <n v="15600086"/>
    <s v="Combs"/>
    <x v="0"/>
    <x v="1"/>
    <n v="48"/>
    <x v="0"/>
    <x v="3"/>
    <n v="123764.95"/>
    <x v="2"/>
    <x v="0"/>
    <n v="717"/>
    <x v="2"/>
    <x v="0"/>
    <x v="0"/>
    <n v="169952.82"/>
    <x v="1"/>
    <x v="2"/>
    <x v="1"/>
  </r>
  <r>
    <n v="15814675"/>
    <s v="Chien"/>
    <x v="2"/>
    <x v="0"/>
    <n v="39"/>
    <x v="0"/>
    <x v="2"/>
    <n v="128264.03"/>
    <x v="2"/>
    <x v="0"/>
    <n v="642"/>
    <x v="0"/>
    <x v="0"/>
    <x v="1"/>
    <n v="61792.76"/>
    <x v="0"/>
    <x v="1"/>
    <x v="1"/>
  </r>
  <r>
    <n v="15572777"/>
    <s v="Meng"/>
    <x v="1"/>
    <x v="1"/>
    <n v="47"/>
    <x v="0"/>
    <x v="3"/>
    <n v="86006.21"/>
    <x v="1"/>
    <x v="0"/>
    <n v="780"/>
    <x v="3"/>
    <x v="0"/>
    <x v="0"/>
    <n v="37973.129999999997"/>
    <x v="1"/>
    <x v="3"/>
    <x v="1"/>
  </r>
  <r>
    <n v="15585106"/>
    <s v="Calabresi"/>
    <x v="2"/>
    <x v="0"/>
    <n v="38"/>
    <x v="0"/>
    <x v="2"/>
    <n v="57068.43"/>
    <x v="1"/>
    <x v="2"/>
    <n v="492"/>
    <x v="4"/>
    <x v="0"/>
    <x v="1"/>
    <n v="188974.81"/>
    <x v="1"/>
    <x v="4"/>
    <x v="1"/>
  </r>
  <r>
    <n v="15738936"/>
    <s v="Stevenson"/>
    <x v="2"/>
    <x v="1"/>
    <n v="29"/>
    <x v="1"/>
    <x v="8"/>
    <n v="103607.24"/>
    <x v="2"/>
    <x v="2"/>
    <n v="760"/>
    <x v="2"/>
    <x v="1"/>
    <x v="0"/>
    <n v="86334.64"/>
    <x v="1"/>
    <x v="1"/>
    <x v="2"/>
  </r>
  <r>
    <n v="15750970"/>
    <s v="Davidson"/>
    <x v="1"/>
    <x v="1"/>
    <n v="40"/>
    <x v="0"/>
    <x v="1"/>
    <n v="99004.24"/>
    <x v="1"/>
    <x v="0"/>
    <n v="500"/>
    <x v="1"/>
    <x v="0"/>
    <x v="0"/>
    <n v="152845.99"/>
    <x v="1"/>
    <x v="2"/>
    <x v="0"/>
  </r>
  <r>
    <n v="15725772"/>
    <s v="Ch'in"/>
    <x v="1"/>
    <x v="0"/>
    <n v="36"/>
    <x v="0"/>
    <x v="0"/>
    <n v="0"/>
    <x v="0"/>
    <x v="2"/>
    <n v="654"/>
    <x v="0"/>
    <x v="0"/>
    <x v="0"/>
    <n v="146652.10999999999"/>
    <x v="1"/>
    <x v="2"/>
    <x v="0"/>
  </r>
  <r>
    <n v="15692106"/>
    <s v="Rose"/>
    <x v="1"/>
    <x v="0"/>
    <n v="25"/>
    <x v="1"/>
    <x v="6"/>
    <n v="147386.72"/>
    <x v="2"/>
    <x v="1"/>
    <n v="606"/>
    <x v="0"/>
    <x v="0"/>
    <x v="1"/>
    <n v="45482.04"/>
    <x v="0"/>
    <x v="3"/>
    <x v="2"/>
  </r>
  <r>
    <n v="15791533"/>
    <s v="Ch'ien"/>
    <x v="1"/>
    <x v="1"/>
    <n v="42"/>
    <x v="0"/>
    <x v="5"/>
    <n v="93608.28"/>
    <x v="1"/>
    <x v="0"/>
    <n v="367"/>
    <x v="4"/>
    <x v="0"/>
    <x v="1"/>
    <n v="168816.73"/>
    <x v="0"/>
    <x v="2"/>
    <x v="1"/>
  </r>
  <r>
    <n v="15715715"/>
    <s v="Artyomova"/>
    <x v="1"/>
    <x v="1"/>
    <n v="38"/>
    <x v="0"/>
    <x v="0"/>
    <n v="0"/>
    <x v="0"/>
    <x v="2"/>
    <n v="799"/>
    <x v="3"/>
    <x v="0"/>
    <x v="0"/>
    <n v="59297.34"/>
    <x v="1"/>
    <x v="1"/>
    <x v="0"/>
  </r>
  <r>
    <n v="15785576"/>
    <s v="Mayrhofer"/>
    <x v="2"/>
    <x v="1"/>
    <n v="71"/>
    <x v="2"/>
    <x v="9"/>
    <n v="119496.87"/>
    <x v="2"/>
    <x v="0"/>
    <n v="434"/>
    <x v="4"/>
    <x v="0"/>
    <x v="1"/>
    <n v="125848.88"/>
    <x v="1"/>
    <x v="0"/>
    <x v="3"/>
  </r>
  <r>
    <n v="15798834"/>
    <s v="Yefremov"/>
    <x v="1"/>
    <x v="0"/>
    <n v="32"/>
    <x v="0"/>
    <x v="3"/>
    <n v="0"/>
    <x v="0"/>
    <x v="0"/>
    <n v="719"/>
    <x v="2"/>
    <x v="1"/>
    <x v="1"/>
    <n v="76264.27"/>
    <x v="1"/>
    <x v="1"/>
    <x v="1"/>
  </r>
  <r>
    <n v="15744127"/>
    <s v="Kosovich"/>
    <x v="0"/>
    <x v="0"/>
    <n v="37"/>
    <x v="0"/>
    <x v="0"/>
    <n v="0"/>
    <x v="0"/>
    <x v="2"/>
    <n v="641"/>
    <x v="0"/>
    <x v="0"/>
    <x v="1"/>
    <n v="3939.87"/>
    <x v="1"/>
    <x v="3"/>
    <x v="0"/>
  </r>
  <r>
    <n v="15637427"/>
    <s v="Lu"/>
    <x v="1"/>
    <x v="0"/>
    <n v="25"/>
    <x v="1"/>
    <x v="5"/>
    <n v="0"/>
    <x v="0"/>
    <x v="2"/>
    <n v="461"/>
    <x v="4"/>
    <x v="0"/>
    <x v="0"/>
    <n v="15306.29"/>
    <x v="1"/>
    <x v="3"/>
    <x v="1"/>
  </r>
  <r>
    <n v="15576990"/>
    <s v="Taplin"/>
    <x v="2"/>
    <x v="0"/>
    <n v="25"/>
    <x v="1"/>
    <x v="8"/>
    <n v="152885.76999999999"/>
    <x v="2"/>
    <x v="0"/>
    <n v="790"/>
    <x v="3"/>
    <x v="0"/>
    <x v="1"/>
    <n v="58214.79"/>
    <x v="1"/>
    <x v="1"/>
    <x v="2"/>
  </r>
  <r>
    <n v="15615352"/>
    <s v="Ebelechukwu"/>
    <x v="0"/>
    <x v="1"/>
    <n v="31"/>
    <x v="0"/>
    <x v="4"/>
    <n v="99607.37"/>
    <x v="1"/>
    <x v="2"/>
    <n v="588"/>
    <x v="1"/>
    <x v="1"/>
    <x v="0"/>
    <n v="35877.03"/>
    <x v="1"/>
    <x v="3"/>
    <x v="2"/>
  </r>
  <r>
    <n v="15647333"/>
    <s v="Fleming"/>
    <x v="0"/>
    <x v="1"/>
    <n v="27"/>
    <x v="1"/>
    <x v="4"/>
    <n v="137003.68"/>
    <x v="2"/>
    <x v="0"/>
    <n v="621"/>
    <x v="0"/>
    <x v="0"/>
    <x v="1"/>
    <n v="21254.06"/>
    <x v="1"/>
    <x v="3"/>
    <x v="2"/>
  </r>
  <r>
    <n v="15572050"/>
    <s v="Yefimov"/>
    <x v="2"/>
    <x v="1"/>
    <n v="48"/>
    <x v="0"/>
    <x v="6"/>
    <n v="122831.58"/>
    <x v="2"/>
    <x v="0"/>
    <n v="768"/>
    <x v="2"/>
    <x v="0"/>
    <x v="0"/>
    <n v="24533.89"/>
    <x v="0"/>
    <x v="3"/>
    <x v="2"/>
  </r>
  <r>
    <n v="15581370"/>
    <s v="Andreyeva"/>
    <x v="1"/>
    <x v="1"/>
    <n v="38"/>
    <x v="0"/>
    <x v="0"/>
    <n v="99811.44"/>
    <x v="1"/>
    <x v="2"/>
    <n v="681"/>
    <x v="2"/>
    <x v="0"/>
    <x v="1"/>
    <n v="23531.5"/>
    <x v="1"/>
    <x v="3"/>
    <x v="0"/>
  </r>
  <r>
    <n v="15813503"/>
    <s v="Pickering"/>
    <x v="1"/>
    <x v="1"/>
    <n v="37"/>
    <x v="0"/>
    <x v="2"/>
    <n v="154712.57999999999"/>
    <x v="2"/>
    <x v="2"/>
    <n v="606"/>
    <x v="0"/>
    <x v="0"/>
    <x v="1"/>
    <n v="89099.18"/>
    <x v="1"/>
    <x v="1"/>
    <x v="1"/>
  </r>
  <r>
    <n v="15769783"/>
    <s v="Allan"/>
    <x v="1"/>
    <x v="1"/>
    <n v="37"/>
    <x v="0"/>
    <x v="2"/>
    <n v="0"/>
    <x v="0"/>
    <x v="0"/>
    <n v="542"/>
    <x v="1"/>
    <x v="0"/>
    <x v="0"/>
    <n v="807.06"/>
    <x v="1"/>
    <x v="3"/>
    <x v="1"/>
  </r>
  <r>
    <n v="15793135"/>
    <s v="Wang"/>
    <x v="2"/>
    <x v="0"/>
    <n v="24"/>
    <x v="1"/>
    <x v="3"/>
    <n v="147687.24"/>
    <x v="2"/>
    <x v="0"/>
    <n v="713"/>
    <x v="2"/>
    <x v="0"/>
    <x v="0"/>
    <n v="121592.5"/>
    <x v="1"/>
    <x v="0"/>
    <x v="1"/>
  </r>
  <r>
    <n v="15599182"/>
    <s v="ReynOlds"/>
    <x v="1"/>
    <x v="0"/>
    <n v="33"/>
    <x v="0"/>
    <x v="0"/>
    <n v="0"/>
    <x v="0"/>
    <x v="2"/>
    <n v="597"/>
    <x v="1"/>
    <x v="0"/>
    <x v="0"/>
    <n v="4700.66"/>
    <x v="1"/>
    <x v="3"/>
    <x v="0"/>
  </r>
  <r>
    <n v="15689517"/>
    <s v="Hales"/>
    <x v="0"/>
    <x v="1"/>
    <n v="27"/>
    <x v="1"/>
    <x v="6"/>
    <n v="127009.83"/>
    <x v="2"/>
    <x v="0"/>
    <n v="635"/>
    <x v="0"/>
    <x v="0"/>
    <x v="1"/>
    <n v="161909.95000000001"/>
    <x v="1"/>
    <x v="2"/>
    <x v="2"/>
  </r>
  <r>
    <n v="15641366"/>
    <s v="Y?an"/>
    <x v="2"/>
    <x v="1"/>
    <n v="61"/>
    <x v="2"/>
    <x v="1"/>
    <n v="124737.96"/>
    <x v="2"/>
    <x v="0"/>
    <n v="599"/>
    <x v="1"/>
    <x v="1"/>
    <x v="0"/>
    <n v="90389.61"/>
    <x v="0"/>
    <x v="0"/>
    <x v="0"/>
  </r>
  <r>
    <n v="15588859"/>
    <s v="Rowley"/>
    <x v="1"/>
    <x v="0"/>
    <n v="44"/>
    <x v="0"/>
    <x v="10"/>
    <n v="179356.28"/>
    <x v="2"/>
    <x v="2"/>
    <n v="496"/>
    <x v="4"/>
    <x v="0"/>
    <x v="1"/>
    <n v="2919.21"/>
    <x v="0"/>
    <x v="3"/>
    <x v="0"/>
  </r>
  <r>
    <n v="15732293"/>
    <s v="Chia"/>
    <x v="1"/>
    <x v="1"/>
    <n v="31"/>
    <x v="0"/>
    <x v="2"/>
    <n v="0"/>
    <x v="0"/>
    <x v="2"/>
    <n v="759"/>
    <x v="2"/>
    <x v="0"/>
    <x v="0"/>
    <n v="99086.74"/>
    <x v="1"/>
    <x v="0"/>
    <x v="1"/>
  </r>
  <r>
    <n v="15568032"/>
    <s v="Moore"/>
    <x v="2"/>
    <x v="1"/>
    <n v="31"/>
    <x v="0"/>
    <x v="1"/>
    <n v="127320.36"/>
    <x v="2"/>
    <x v="1"/>
    <n v="757"/>
    <x v="2"/>
    <x v="0"/>
    <x v="1"/>
    <n v="163170.32"/>
    <x v="1"/>
    <x v="2"/>
    <x v="0"/>
  </r>
  <r>
    <n v="15623525"/>
    <s v="Copeland"/>
    <x v="1"/>
    <x v="1"/>
    <n v="31"/>
    <x v="0"/>
    <x v="10"/>
    <n v="125175.58"/>
    <x v="2"/>
    <x v="0"/>
    <n v="564"/>
    <x v="1"/>
    <x v="0"/>
    <x v="0"/>
    <n v="72757.33"/>
    <x v="1"/>
    <x v="1"/>
    <x v="0"/>
  </r>
  <r>
    <n v="15606601"/>
    <s v="Rishel"/>
    <x v="0"/>
    <x v="0"/>
    <n v="22"/>
    <x v="1"/>
    <x v="5"/>
    <n v="186788.96"/>
    <x v="2"/>
    <x v="2"/>
    <n v="561"/>
    <x v="1"/>
    <x v="0"/>
    <x v="1"/>
    <n v="73286.8"/>
    <x v="1"/>
    <x v="1"/>
    <x v="1"/>
  </r>
  <r>
    <n v="15800811"/>
    <s v="Wan"/>
    <x v="0"/>
    <x v="1"/>
    <n v="40"/>
    <x v="0"/>
    <x v="6"/>
    <n v="148556.74"/>
    <x v="2"/>
    <x v="0"/>
    <n v="702"/>
    <x v="2"/>
    <x v="1"/>
    <x v="0"/>
    <n v="146056.29"/>
    <x v="1"/>
    <x v="2"/>
    <x v="2"/>
  </r>
  <r>
    <n v="15610711"/>
    <s v="Eluemuno"/>
    <x v="2"/>
    <x v="0"/>
    <n v="40"/>
    <x v="0"/>
    <x v="2"/>
    <n v="128644.46"/>
    <x v="2"/>
    <x v="0"/>
    <n v="678"/>
    <x v="2"/>
    <x v="1"/>
    <x v="1"/>
    <n v="167673.37"/>
    <x v="1"/>
    <x v="2"/>
    <x v="1"/>
  </r>
  <r>
    <n v="15809654"/>
    <s v="Hsia"/>
    <x v="0"/>
    <x v="0"/>
    <n v="46"/>
    <x v="0"/>
    <x v="3"/>
    <n v="127476.73"/>
    <x v="2"/>
    <x v="2"/>
    <n v="707"/>
    <x v="2"/>
    <x v="0"/>
    <x v="0"/>
    <n v="146011.54999999999"/>
    <x v="1"/>
    <x v="2"/>
    <x v="1"/>
  </r>
  <r>
    <n v="15576077"/>
    <s v="Kelly"/>
    <x v="0"/>
    <x v="0"/>
    <n v="27"/>
    <x v="1"/>
    <x v="9"/>
    <n v="159561.93"/>
    <x v="2"/>
    <x v="0"/>
    <n v="610"/>
    <x v="0"/>
    <x v="1"/>
    <x v="0"/>
    <n v="103381.47"/>
    <x v="1"/>
    <x v="0"/>
    <x v="3"/>
  </r>
  <r>
    <n v="15643378"/>
    <s v="Muir"/>
    <x v="0"/>
    <x v="1"/>
    <n v="42"/>
    <x v="0"/>
    <x v="1"/>
    <n v="112419.92"/>
    <x v="2"/>
    <x v="0"/>
    <n v="744"/>
    <x v="2"/>
    <x v="0"/>
    <x v="0"/>
    <n v="83022.92"/>
    <x v="1"/>
    <x v="1"/>
    <x v="0"/>
  </r>
  <r>
    <n v="15566790"/>
    <s v="McIntyre"/>
    <x v="0"/>
    <x v="1"/>
    <n v="28"/>
    <x v="1"/>
    <x v="2"/>
    <n v="129991.76"/>
    <x v="2"/>
    <x v="2"/>
    <n v="598"/>
    <x v="1"/>
    <x v="1"/>
    <x v="0"/>
    <n v="46041.08"/>
    <x v="1"/>
    <x v="3"/>
    <x v="1"/>
  </r>
  <r>
    <n v="15774402"/>
    <s v="Donaldson"/>
    <x v="1"/>
    <x v="1"/>
    <n v="36"/>
    <x v="0"/>
    <x v="8"/>
    <n v="0"/>
    <x v="0"/>
    <x v="0"/>
    <n v="562"/>
    <x v="1"/>
    <x v="1"/>
    <x v="0"/>
    <n v="182843.24"/>
    <x v="1"/>
    <x v="4"/>
    <x v="2"/>
  </r>
  <r>
    <n v="15694641"/>
    <s v="Wright"/>
    <x v="1"/>
    <x v="0"/>
    <n v="59"/>
    <x v="0"/>
    <x v="0"/>
    <n v="0"/>
    <x v="0"/>
    <x v="2"/>
    <n v="621"/>
    <x v="0"/>
    <x v="0"/>
    <x v="0"/>
    <n v="171364.18"/>
    <x v="1"/>
    <x v="4"/>
    <x v="0"/>
  </r>
  <r>
    <n v="15605916"/>
    <s v="Uvarova"/>
    <x v="0"/>
    <x v="0"/>
    <n v="50"/>
    <x v="0"/>
    <x v="6"/>
    <n v="0"/>
    <x v="0"/>
    <x v="0"/>
    <n v="659"/>
    <x v="0"/>
    <x v="0"/>
    <x v="1"/>
    <n v="183399.12"/>
    <x v="0"/>
    <x v="4"/>
    <x v="2"/>
  </r>
  <r>
    <n v="15812356"/>
    <s v="Doherty"/>
    <x v="2"/>
    <x v="0"/>
    <n v="40"/>
    <x v="0"/>
    <x v="5"/>
    <n v="89175.06"/>
    <x v="1"/>
    <x v="2"/>
    <n v="722"/>
    <x v="2"/>
    <x v="1"/>
    <x v="0"/>
    <n v="152883.95000000001"/>
    <x v="1"/>
    <x v="2"/>
    <x v="1"/>
  </r>
  <r>
    <n v="15644179"/>
    <s v="Allen"/>
    <x v="0"/>
    <x v="0"/>
    <n v="39"/>
    <x v="0"/>
    <x v="6"/>
    <n v="0"/>
    <x v="0"/>
    <x v="2"/>
    <n v="606"/>
    <x v="0"/>
    <x v="0"/>
    <x v="1"/>
    <n v="50560.45"/>
    <x v="0"/>
    <x v="1"/>
    <x v="2"/>
  </r>
  <r>
    <n v="15771674"/>
    <s v="Ma"/>
    <x v="1"/>
    <x v="0"/>
    <n v="39"/>
    <x v="0"/>
    <x v="8"/>
    <n v="162390.51999999999"/>
    <x v="2"/>
    <x v="2"/>
    <n v="603"/>
    <x v="0"/>
    <x v="0"/>
    <x v="1"/>
    <n v="54702.66"/>
    <x v="1"/>
    <x v="1"/>
    <x v="2"/>
  </r>
  <r>
    <n v="15623314"/>
    <s v="Tucker"/>
    <x v="2"/>
    <x v="0"/>
    <n v="59"/>
    <x v="0"/>
    <x v="6"/>
    <n v="190353.08"/>
    <x v="2"/>
    <x v="0"/>
    <n v="506"/>
    <x v="1"/>
    <x v="0"/>
    <x v="1"/>
    <n v="78365.75"/>
    <x v="1"/>
    <x v="1"/>
    <x v="2"/>
  </r>
  <r>
    <n v="15613292"/>
    <s v="Ch'eng"/>
    <x v="0"/>
    <x v="1"/>
    <n v="21"/>
    <x v="1"/>
    <x v="2"/>
    <n v="0"/>
    <x v="0"/>
    <x v="2"/>
    <n v="715"/>
    <x v="2"/>
    <x v="0"/>
    <x v="1"/>
    <n v="68666.63"/>
    <x v="1"/>
    <x v="1"/>
    <x v="1"/>
  </r>
  <r>
    <n v="15813871"/>
    <s v="Hs?"/>
    <x v="0"/>
    <x v="1"/>
    <n v="47"/>
    <x v="0"/>
    <x v="0"/>
    <n v="0"/>
    <x v="0"/>
    <x v="2"/>
    <n v="690"/>
    <x v="2"/>
    <x v="0"/>
    <x v="1"/>
    <n v="151375.73000000001"/>
    <x v="1"/>
    <x v="2"/>
    <x v="0"/>
  </r>
  <r>
    <n v="15759480"/>
    <s v="H?"/>
    <x v="0"/>
    <x v="0"/>
    <n v="40"/>
    <x v="0"/>
    <x v="7"/>
    <n v="139180.97"/>
    <x v="2"/>
    <x v="0"/>
    <n v="644"/>
    <x v="0"/>
    <x v="0"/>
    <x v="0"/>
    <n v="19959.669999999998"/>
    <x v="1"/>
    <x v="3"/>
    <x v="3"/>
  </r>
  <r>
    <n v="15587712"/>
    <s v="Chimaijem"/>
    <x v="0"/>
    <x v="1"/>
    <n v="36"/>
    <x v="0"/>
    <x v="2"/>
    <n v="114435.47"/>
    <x v="2"/>
    <x v="0"/>
    <n v="589"/>
    <x v="1"/>
    <x v="0"/>
    <x v="1"/>
    <n v="26955.72"/>
    <x v="1"/>
    <x v="3"/>
    <x v="1"/>
  </r>
  <r>
    <n v="15671165"/>
    <s v="Esomchi"/>
    <x v="0"/>
    <x v="0"/>
    <n v="66"/>
    <x v="2"/>
    <x v="8"/>
    <n v="149950.19"/>
    <x v="2"/>
    <x v="0"/>
    <n v="592"/>
    <x v="1"/>
    <x v="0"/>
    <x v="0"/>
    <n v="76267.59"/>
    <x v="1"/>
    <x v="1"/>
    <x v="2"/>
  </r>
  <r>
    <n v="15620746"/>
    <s v="Lorenzo"/>
    <x v="0"/>
    <x v="1"/>
    <n v="42"/>
    <x v="0"/>
    <x v="4"/>
    <n v="126115.6"/>
    <x v="2"/>
    <x v="0"/>
    <n v="632"/>
    <x v="0"/>
    <x v="0"/>
    <x v="1"/>
    <n v="100998.5"/>
    <x v="1"/>
    <x v="0"/>
    <x v="2"/>
  </r>
  <r>
    <n v="15706537"/>
    <s v="Pirogov"/>
    <x v="2"/>
    <x v="0"/>
    <n v="59"/>
    <x v="0"/>
    <x v="3"/>
    <n v="111396.97"/>
    <x v="2"/>
    <x v="0"/>
    <n v="577"/>
    <x v="1"/>
    <x v="1"/>
    <x v="0"/>
    <n v="191070.01"/>
    <x v="1"/>
    <x v="4"/>
    <x v="1"/>
  </r>
  <r>
    <n v="15589312"/>
    <s v="Larkin"/>
    <x v="0"/>
    <x v="1"/>
    <n v="30"/>
    <x v="0"/>
    <x v="6"/>
    <n v="115007.08"/>
    <x v="2"/>
    <x v="0"/>
    <n v="588"/>
    <x v="1"/>
    <x v="1"/>
    <x v="1"/>
    <n v="176858.5"/>
    <x v="1"/>
    <x v="4"/>
    <x v="2"/>
  </r>
  <r>
    <n v="15741180"/>
    <s v="Eddy"/>
    <x v="0"/>
    <x v="1"/>
    <n v="54"/>
    <x v="0"/>
    <x v="5"/>
    <n v="102141.9"/>
    <x v="2"/>
    <x v="0"/>
    <n v="617"/>
    <x v="0"/>
    <x v="0"/>
    <x v="0"/>
    <n v="45325.26"/>
    <x v="1"/>
    <x v="3"/>
    <x v="1"/>
  </r>
  <r>
    <n v="15733888"/>
    <s v="Sells"/>
    <x v="1"/>
    <x v="0"/>
    <n v="36"/>
    <x v="0"/>
    <x v="6"/>
    <n v="133686.51999999999"/>
    <x v="2"/>
    <x v="0"/>
    <n v="668"/>
    <x v="2"/>
    <x v="0"/>
    <x v="1"/>
    <n v="190958.48"/>
    <x v="0"/>
    <x v="4"/>
    <x v="2"/>
  </r>
  <r>
    <n v="15798532"/>
    <s v="Crawford"/>
    <x v="0"/>
    <x v="1"/>
    <n v="32"/>
    <x v="0"/>
    <x v="9"/>
    <n v="120879.73"/>
    <x v="2"/>
    <x v="2"/>
    <n v="810"/>
    <x v="3"/>
    <x v="1"/>
    <x v="0"/>
    <n v="78896.59"/>
    <x v="1"/>
    <x v="1"/>
    <x v="3"/>
  </r>
  <r>
    <n v="15577359"/>
    <s v="Bezrukov"/>
    <x v="1"/>
    <x v="1"/>
    <n v="47"/>
    <x v="0"/>
    <x v="8"/>
    <n v="0"/>
    <x v="0"/>
    <x v="0"/>
    <n v="767"/>
    <x v="2"/>
    <x v="0"/>
    <x v="1"/>
    <n v="121964.46"/>
    <x v="0"/>
    <x v="0"/>
    <x v="2"/>
  </r>
  <r>
    <n v="15614936"/>
    <s v="Mancini"/>
    <x v="1"/>
    <x v="0"/>
    <n v="49"/>
    <x v="0"/>
    <x v="7"/>
    <n v="82321.88"/>
    <x v="1"/>
    <x v="0"/>
    <n v="718"/>
    <x v="2"/>
    <x v="1"/>
    <x v="0"/>
    <n v="11144.4"/>
    <x v="1"/>
    <x v="3"/>
    <x v="3"/>
  </r>
  <r>
    <n v="15747647"/>
    <s v="Iadanza"/>
    <x v="1"/>
    <x v="0"/>
    <n v="27"/>
    <x v="1"/>
    <x v="4"/>
    <n v="0"/>
    <x v="0"/>
    <x v="2"/>
    <n v="589"/>
    <x v="1"/>
    <x v="0"/>
    <x v="1"/>
    <n v="144181.48000000001"/>
    <x v="1"/>
    <x v="2"/>
    <x v="2"/>
  </r>
  <r>
    <n v="15588566"/>
    <s v="Wilkinson"/>
    <x v="1"/>
    <x v="1"/>
    <n v="33"/>
    <x v="0"/>
    <x v="8"/>
    <n v="116474.28"/>
    <x v="2"/>
    <x v="2"/>
    <n v="778"/>
    <x v="2"/>
    <x v="0"/>
    <x v="0"/>
    <n v="32757.55"/>
    <x v="1"/>
    <x v="3"/>
    <x v="2"/>
  </r>
  <r>
    <n v="15570141"/>
    <s v="P'eng"/>
    <x v="0"/>
    <x v="0"/>
    <n v="34"/>
    <x v="0"/>
    <x v="6"/>
    <n v="132352.69"/>
    <x v="2"/>
    <x v="0"/>
    <n v="724"/>
    <x v="2"/>
    <x v="0"/>
    <x v="1"/>
    <n v="80320.3"/>
    <x v="1"/>
    <x v="1"/>
    <x v="2"/>
  </r>
  <r>
    <n v="15800793"/>
    <s v="St Clair"/>
    <x v="2"/>
    <x v="0"/>
    <n v="39"/>
    <x v="0"/>
    <x v="4"/>
    <n v="182491.57"/>
    <x v="2"/>
    <x v="0"/>
    <n v="477"/>
    <x v="4"/>
    <x v="0"/>
    <x v="1"/>
    <n v="185830.72"/>
    <x v="1"/>
    <x v="4"/>
    <x v="2"/>
  </r>
  <r>
    <n v="15572415"/>
    <s v="Preston"/>
    <x v="0"/>
    <x v="1"/>
    <n v="34"/>
    <x v="0"/>
    <x v="5"/>
    <n v="0"/>
    <x v="0"/>
    <x v="2"/>
    <n v="580"/>
    <x v="1"/>
    <x v="0"/>
    <x v="0"/>
    <n v="160095.31"/>
    <x v="1"/>
    <x v="2"/>
    <x v="1"/>
  </r>
  <r>
    <n v="15635125"/>
    <s v="Findlay"/>
    <x v="1"/>
    <x v="1"/>
    <n v="63"/>
    <x v="2"/>
    <x v="0"/>
    <n v="120787.18"/>
    <x v="2"/>
    <x v="2"/>
    <n v="566"/>
    <x v="1"/>
    <x v="0"/>
    <x v="0"/>
    <n v="52198.84"/>
    <x v="1"/>
    <x v="1"/>
    <x v="0"/>
  </r>
  <r>
    <n v="15636551"/>
    <s v="Nixon"/>
    <x v="0"/>
    <x v="0"/>
    <n v="29"/>
    <x v="1"/>
    <x v="6"/>
    <n v="130181.47"/>
    <x v="2"/>
    <x v="2"/>
    <n v="711"/>
    <x v="2"/>
    <x v="0"/>
    <x v="1"/>
    <n v="31811.439999999999"/>
    <x v="1"/>
    <x v="3"/>
    <x v="2"/>
  </r>
  <r>
    <n v="15600912"/>
    <s v="Gorshkov"/>
    <x v="2"/>
    <x v="1"/>
    <n v="32"/>
    <x v="0"/>
    <x v="8"/>
    <n v="88348.43"/>
    <x v="1"/>
    <x v="2"/>
    <n v="706"/>
    <x v="2"/>
    <x v="0"/>
    <x v="0"/>
    <n v="104181.78"/>
    <x v="1"/>
    <x v="0"/>
    <x v="2"/>
  </r>
  <r>
    <n v="15768476"/>
    <s v="Chukwubuikem"/>
    <x v="1"/>
    <x v="1"/>
    <n v="31"/>
    <x v="0"/>
    <x v="5"/>
    <n v="0"/>
    <x v="0"/>
    <x v="2"/>
    <n v="703"/>
    <x v="2"/>
    <x v="0"/>
    <x v="0"/>
    <n v="67667.19"/>
    <x v="1"/>
    <x v="1"/>
    <x v="1"/>
  </r>
  <r>
    <n v="15650266"/>
    <s v="Medvedeva"/>
    <x v="2"/>
    <x v="1"/>
    <n v="39"/>
    <x v="0"/>
    <x v="0"/>
    <n v="146186.28"/>
    <x v="2"/>
    <x v="2"/>
    <n v="679"/>
    <x v="2"/>
    <x v="0"/>
    <x v="0"/>
    <n v="193974.47"/>
    <x v="1"/>
    <x v="4"/>
    <x v="0"/>
  </r>
  <r>
    <n v="15621004"/>
    <s v="Chukwuhaenye"/>
    <x v="0"/>
    <x v="1"/>
    <n v="32"/>
    <x v="0"/>
    <x v="3"/>
    <n v="0"/>
    <x v="0"/>
    <x v="0"/>
    <n v="603"/>
    <x v="0"/>
    <x v="0"/>
    <x v="1"/>
    <n v="198055.94"/>
    <x v="0"/>
    <x v="4"/>
    <x v="1"/>
  </r>
  <r>
    <n v="15748352"/>
    <s v="Endrizzi"/>
    <x v="1"/>
    <x v="1"/>
    <n v="34"/>
    <x v="0"/>
    <x v="10"/>
    <n v="104488.17"/>
    <x v="2"/>
    <x v="0"/>
    <n v="598"/>
    <x v="1"/>
    <x v="1"/>
    <x v="0"/>
    <n v="43249.67"/>
    <x v="1"/>
    <x v="3"/>
    <x v="0"/>
  </r>
  <r>
    <n v="15788920"/>
    <s v="Ch'ang"/>
    <x v="2"/>
    <x v="0"/>
    <n v="32"/>
    <x v="0"/>
    <x v="4"/>
    <n v="109196.67"/>
    <x v="2"/>
    <x v="2"/>
    <n v="836"/>
    <x v="3"/>
    <x v="0"/>
    <x v="1"/>
    <n v="55218.02"/>
    <x v="1"/>
    <x v="1"/>
    <x v="2"/>
  </r>
  <r>
    <n v="15743236"/>
    <s v="Piccio"/>
    <x v="0"/>
    <x v="0"/>
    <n v="61"/>
    <x v="2"/>
    <x v="3"/>
    <n v="80538.559999999998"/>
    <x v="1"/>
    <x v="0"/>
    <n v="687"/>
    <x v="2"/>
    <x v="0"/>
    <x v="1"/>
    <n v="131305.37"/>
    <x v="0"/>
    <x v="2"/>
    <x v="1"/>
  </r>
  <r>
    <n v="15637717"/>
    <s v="Lockington"/>
    <x v="2"/>
    <x v="1"/>
    <n v="41"/>
    <x v="0"/>
    <x v="4"/>
    <n v="109026.8"/>
    <x v="2"/>
    <x v="2"/>
    <n v="704"/>
    <x v="2"/>
    <x v="0"/>
    <x v="0"/>
    <n v="43117.1"/>
    <x v="1"/>
    <x v="3"/>
    <x v="2"/>
  </r>
  <r>
    <n v="15635500"/>
    <s v="Seleznyov"/>
    <x v="2"/>
    <x v="1"/>
    <n v="75"/>
    <x v="2"/>
    <x v="0"/>
    <n v="61319.63"/>
    <x v="1"/>
    <x v="0"/>
    <n v="605"/>
    <x v="0"/>
    <x v="1"/>
    <x v="0"/>
    <n v="186655.11"/>
    <x v="1"/>
    <x v="4"/>
    <x v="0"/>
  </r>
  <r>
    <n v="15634792"/>
    <s v="Weston"/>
    <x v="0"/>
    <x v="0"/>
    <n v="40"/>
    <x v="0"/>
    <x v="9"/>
    <n v="0"/>
    <x v="0"/>
    <x v="2"/>
    <n v="516"/>
    <x v="1"/>
    <x v="1"/>
    <x v="0"/>
    <n v="33266.29"/>
    <x v="1"/>
    <x v="3"/>
    <x v="3"/>
  </r>
  <r>
    <n v="15607560"/>
    <s v="Groom"/>
    <x v="0"/>
    <x v="0"/>
    <n v="39"/>
    <x v="0"/>
    <x v="0"/>
    <n v="0"/>
    <x v="0"/>
    <x v="2"/>
    <n v="572"/>
    <x v="1"/>
    <x v="0"/>
    <x v="0"/>
    <n v="555.28"/>
    <x v="1"/>
    <x v="3"/>
    <x v="0"/>
  </r>
  <r>
    <n v="15727177"/>
    <s v="Manfrin"/>
    <x v="0"/>
    <x v="1"/>
    <n v="42"/>
    <x v="0"/>
    <x v="5"/>
    <n v="177822.03"/>
    <x v="2"/>
    <x v="0"/>
    <n v="557"/>
    <x v="1"/>
    <x v="0"/>
    <x v="1"/>
    <n v="150944.31"/>
    <x v="0"/>
    <x v="2"/>
    <x v="1"/>
  </r>
  <r>
    <n v="15774358"/>
    <s v="Robertson"/>
    <x v="2"/>
    <x v="1"/>
    <n v="59"/>
    <x v="0"/>
    <x v="4"/>
    <n v="110939.3"/>
    <x v="2"/>
    <x v="0"/>
    <n v="443"/>
    <x v="4"/>
    <x v="0"/>
    <x v="1"/>
    <n v="72846.58"/>
    <x v="0"/>
    <x v="1"/>
    <x v="2"/>
  </r>
  <r>
    <n v="15791304"/>
    <s v="Ch'ang"/>
    <x v="2"/>
    <x v="1"/>
    <n v="25"/>
    <x v="1"/>
    <x v="3"/>
    <n v="165413.43"/>
    <x v="2"/>
    <x v="0"/>
    <n v="604"/>
    <x v="0"/>
    <x v="0"/>
    <x v="0"/>
    <n v="35279.74"/>
    <x v="1"/>
    <x v="3"/>
    <x v="1"/>
  </r>
  <r>
    <n v="15603328"/>
    <s v="Lucchesi"/>
    <x v="0"/>
    <x v="1"/>
    <n v="27"/>
    <x v="1"/>
    <x v="1"/>
    <n v="77805.66"/>
    <x v="1"/>
    <x v="0"/>
    <n v="483"/>
    <x v="4"/>
    <x v="0"/>
    <x v="0"/>
    <n v="2101.89"/>
    <x v="1"/>
    <x v="3"/>
    <x v="0"/>
  </r>
  <r>
    <n v="15804937"/>
    <s v="Cambage"/>
    <x v="0"/>
    <x v="1"/>
    <n v="50"/>
    <x v="0"/>
    <x v="6"/>
    <n v="0"/>
    <x v="0"/>
    <x v="2"/>
    <n v="702"/>
    <x v="2"/>
    <x v="1"/>
    <x v="1"/>
    <n v="94949.84"/>
    <x v="1"/>
    <x v="0"/>
    <x v="2"/>
  </r>
  <r>
    <n v="15804142"/>
    <s v="Tan"/>
    <x v="1"/>
    <x v="0"/>
    <n v="57"/>
    <x v="0"/>
    <x v="6"/>
    <n v="175575.95"/>
    <x v="2"/>
    <x v="2"/>
    <n v="670"/>
    <x v="2"/>
    <x v="0"/>
    <x v="1"/>
    <n v="99061.75"/>
    <x v="0"/>
    <x v="0"/>
    <x v="2"/>
  </r>
  <r>
    <n v="15608845"/>
    <s v="Tao"/>
    <x v="1"/>
    <x v="0"/>
    <n v="38"/>
    <x v="0"/>
    <x v="6"/>
    <n v="124197.22"/>
    <x v="2"/>
    <x v="0"/>
    <n v="804"/>
    <x v="3"/>
    <x v="0"/>
    <x v="1"/>
    <n v="74692.06"/>
    <x v="1"/>
    <x v="1"/>
    <x v="2"/>
  </r>
  <r>
    <n v="15702434"/>
    <s v="Hsieh"/>
    <x v="0"/>
    <x v="0"/>
    <n v="30"/>
    <x v="0"/>
    <x v="6"/>
    <n v="0"/>
    <x v="0"/>
    <x v="2"/>
    <n v="850"/>
    <x v="3"/>
    <x v="0"/>
    <x v="1"/>
    <n v="116692.8"/>
    <x v="1"/>
    <x v="0"/>
    <x v="2"/>
  </r>
  <r>
    <n v="15632609"/>
    <s v="Burdekin"/>
    <x v="0"/>
    <x v="0"/>
    <n v="39"/>
    <x v="0"/>
    <x v="7"/>
    <n v="160132.75"/>
    <x v="2"/>
    <x v="0"/>
    <n v="554"/>
    <x v="1"/>
    <x v="0"/>
    <x v="1"/>
    <n v="32824.15"/>
    <x v="1"/>
    <x v="3"/>
    <x v="3"/>
  </r>
  <r>
    <n v="15603550"/>
    <s v="Longo"/>
    <x v="2"/>
    <x v="0"/>
    <n v="37"/>
    <x v="0"/>
    <x v="3"/>
    <n v="70258.880000000005"/>
    <x v="1"/>
    <x v="2"/>
    <n v="588"/>
    <x v="1"/>
    <x v="0"/>
    <x v="1"/>
    <n v="139607.60999999999"/>
    <x v="1"/>
    <x v="2"/>
    <x v="1"/>
  </r>
  <r>
    <n v="15755239"/>
    <s v="Maughan"/>
    <x v="2"/>
    <x v="1"/>
    <n v="32"/>
    <x v="0"/>
    <x v="4"/>
    <n v="162657.64000000001"/>
    <x v="2"/>
    <x v="2"/>
    <n v="758"/>
    <x v="2"/>
    <x v="0"/>
    <x v="0"/>
    <n v="115525.13"/>
    <x v="1"/>
    <x v="0"/>
    <x v="2"/>
  </r>
  <r>
    <n v="15670528"/>
    <s v="Franz"/>
    <x v="2"/>
    <x v="1"/>
    <n v="43"/>
    <x v="0"/>
    <x v="10"/>
    <n v="132217.45000000001"/>
    <x v="2"/>
    <x v="0"/>
    <n v="787"/>
    <x v="3"/>
    <x v="0"/>
    <x v="1"/>
    <n v="20955.03"/>
    <x v="0"/>
    <x v="3"/>
    <x v="0"/>
  </r>
  <r>
    <n v="15732704"/>
    <s v="Piazza"/>
    <x v="1"/>
    <x v="1"/>
    <n v="25"/>
    <x v="1"/>
    <x v="9"/>
    <n v="148042.97"/>
    <x v="2"/>
    <x v="2"/>
    <n v="582"/>
    <x v="1"/>
    <x v="0"/>
    <x v="1"/>
    <n v="52341.15"/>
    <x v="1"/>
    <x v="1"/>
    <x v="3"/>
  </r>
  <r>
    <n v="15589019"/>
    <s v="Morant"/>
    <x v="1"/>
    <x v="0"/>
    <n v="33"/>
    <x v="0"/>
    <x v="4"/>
    <n v="92855.02"/>
    <x v="1"/>
    <x v="0"/>
    <n v="633"/>
    <x v="0"/>
    <x v="0"/>
    <x v="0"/>
    <n v="159813.18"/>
    <x v="1"/>
    <x v="2"/>
    <x v="2"/>
  </r>
  <r>
    <n v="15677796"/>
    <s v="Becher"/>
    <x v="2"/>
    <x v="1"/>
    <n v="47"/>
    <x v="0"/>
    <x v="9"/>
    <n v="129289.98"/>
    <x v="2"/>
    <x v="0"/>
    <n v="766"/>
    <x v="2"/>
    <x v="0"/>
    <x v="1"/>
    <n v="169935.46"/>
    <x v="0"/>
    <x v="2"/>
    <x v="3"/>
  </r>
  <r>
    <n v="15760177"/>
    <s v="Lombardi"/>
    <x v="1"/>
    <x v="1"/>
    <n v="37"/>
    <x v="0"/>
    <x v="9"/>
    <n v="100252.18"/>
    <x v="2"/>
    <x v="0"/>
    <n v="564"/>
    <x v="1"/>
    <x v="0"/>
    <x v="0"/>
    <n v="146033.51999999999"/>
    <x v="1"/>
    <x v="2"/>
    <x v="3"/>
  </r>
  <r>
    <n v="15636595"/>
    <s v="Loton"/>
    <x v="1"/>
    <x v="1"/>
    <n v="37"/>
    <x v="0"/>
    <x v="6"/>
    <n v="107592.89"/>
    <x v="2"/>
    <x v="2"/>
    <n v="602"/>
    <x v="0"/>
    <x v="1"/>
    <x v="0"/>
    <n v="153122.73000000001"/>
    <x v="1"/>
    <x v="2"/>
    <x v="2"/>
  </r>
  <r>
    <n v="15737275"/>
    <s v="Conti"/>
    <x v="0"/>
    <x v="1"/>
    <n v="39"/>
    <x v="0"/>
    <x v="6"/>
    <n v="113096.41"/>
    <x v="2"/>
    <x v="0"/>
    <n v="649"/>
    <x v="0"/>
    <x v="0"/>
    <x v="0"/>
    <n v="60335.24"/>
    <x v="1"/>
    <x v="1"/>
    <x v="2"/>
  </r>
  <r>
    <n v="15672905"/>
    <s v="Sani"/>
    <x v="1"/>
    <x v="0"/>
    <n v="40"/>
    <x v="0"/>
    <x v="3"/>
    <n v="0"/>
    <x v="0"/>
    <x v="2"/>
    <n v="679"/>
    <x v="2"/>
    <x v="0"/>
    <x v="0"/>
    <n v="163757.29"/>
    <x v="1"/>
    <x v="2"/>
    <x v="1"/>
  </r>
  <r>
    <n v="15753955"/>
    <s v="Lori"/>
    <x v="1"/>
    <x v="1"/>
    <n v="34"/>
    <x v="0"/>
    <x v="3"/>
    <n v="149940.04"/>
    <x v="2"/>
    <x v="2"/>
    <n v="639"/>
    <x v="0"/>
    <x v="1"/>
    <x v="1"/>
    <n v="156648.81"/>
    <x v="1"/>
    <x v="2"/>
    <x v="1"/>
  </r>
  <r>
    <n v="15708504"/>
    <s v="Wong"/>
    <x v="2"/>
    <x v="1"/>
    <n v="50"/>
    <x v="0"/>
    <x v="2"/>
    <n v="121438.58"/>
    <x v="2"/>
    <x v="0"/>
    <n v="790"/>
    <x v="3"/>
    <x v="0"/>
    <x v="0"/>
    <n v="176471.78"/>
    <x v="0"/>
    <x v="4"/>
    <x v="1"/>
  </r>
  <r>
    <n v="15592451"/>
    <s v="Lombardi"/>
    <x v="0"/>
    <x v="1"/>
    <n v="32"/>
    <x v="0"/>
    <x v="9"/>
    <n v="0"/>
    <x v="0"/>
    <x v="2"/>
    <n v="565"/>
    <x v="1"/>
    <x v="0"/>
    <x v="1"/>
    <n v="5388.3"/>
    <x v="1"/>
    <x v="3"/>
    <x v="3"/>
  </r>
  <r>
    <n v="15790455"/>
    <s v="Obialo"/>
    <x v="0"/>
    <x v="0"/>
    <n v="50"/>
    <x v="0"/>
    <x v="0"/>
    <n v="0"/>
    <x v="0"/>
    <x v="0"/>
    <n v="478"/>
    <x v="4"/>
    <x v="1"/>
    <x v="0"/>
    <n v="93332.64"/>
    <x v="0"/>
    <x v="0"/>
    <x v="0"/>
  </r>
  <r>
    <n v="15572174"/>
    <s v="Mazzi"/>
    <x v="0"/>
    <x v="1"/>
    <n v="29"/>
    <x v="1"/>
    <x v="6"/>
    <n v="148874.01"/>
    <x v="2"/>
    <x v="2"/>
    <n v="825"/>
    <x v="3"/>
    <x v="1"/>
    <x v="0"/>
    <n v="71192.820000000007"/>
    <x v="1"/>
    <x v="1"/>
    <x v="2"/>
  </r>
  <r>
    <n v="15656330"/>
    <s v="Von Doussa"/>
    <x v="1"/>
    <x v="0"/>
    <n v="32"/>
    <x v="0"/>
    <x v="10"/>
    <n v="68138.37"/>
    <x v="1"/>
    <x v="0"/>
    <n v="528"/>
    <x v="1"/>
    <x v="0"/>
    <x v="0"/>
    <n v="170309.19"/>
    <x v="1"/>
    <x v="4"/>
    <x v="0"/>
  </r>
  <r>
    <n v="15569626"/>
    <s v="Miller"/>
    <x v="1"/>
    <x v="1"/>
    <n v="35"/>
    <x v="0"/>
    <x v="8"/>
    <n v="110080.3"/>
    <x v="2"/>
    <x v="0"/>
    <n v="577"/>
    <x v="1"/>
    <x v="0"/>
    <x v="0"/>
    <n v="109794.31"/>
    <x v="1"/>
    <x v="0"/>
    <x v="2"/>
  </r>
  <r>
    <n v="15608726"/>
    <s v="Miracle"/>
    <x v="0"/>
    <x v="1"/>
    <n v="24"/>
    <x v="1"/>
    <x v="3"/>
    <n v="0"/>
    <x v="0"/>
    <x v="2"/>
    <n v="663"/>
    <x v="2"/>
    <x v="0"/>
    <x v="0"/>
    <n v="166310.82"/>
    <x v="1"/>
    <x v="2"/>
    <x v="1"/>
  </r>
  <r>
    <n v="15637366"/>
    <s v="Su"/>
    <x v="2"/>
    <x v="0"/>
    <n v="25"/>
    <x v="1"/>
    <x v="8"/>
    <n v="114268.85"/>
    <x v="2"/>
    <x v="2"/>
    <n v="505"/>
    <x v="1"/>
    <x v="0"/>
    <x v="0"/>
    <n v="126728.27"/>
    <x v="1"/>
    <x v="0"/>
    <x v="2"/>
  </r>
  <r>
    <n v="15778049"/>
    <s v="Wyatt"/>
    <x v="2"/>
    <x v="1"/>
    <n v="29"/>
    <x v="1"/>
    <x v="5"/>
    <n v="117412.35"/>
    <x v="2"/>
    <x v="0"/>
    <n v="633"/>
    <x v="0"/>
    <x v="1"/>
    <x v="1"/>
    <n v="30338.94"/>
    <x v="1"/>
    <x v="3"/>
    <x v="1"/>
  </r>
  <r>
    <n v="15727421"/>
    <s v="Anayolisa"/>
    <x v="0"/>
    <x v="0"/>
    <n v="38"/>
    <x v="0"/>
    <x v="5"/>
    <n v="0"/>
    <x v="0"/>
    <x v="2"/>
    <n v="586"/>
    <x v="1"/>
    <x v="0"/>
    <x v="0"/>
    <n v="37935.83"/>
    <x v="1"/>
    <x v="3"/>
    <x v="1"/>
  </r>
  <r>
    <n v="15688865"/>
    <s v="Wade"/>
    <x v="0"/>
    <x v="0"/>
    <n v="35"/>
    <x v="0"/>
    <x v="9"/>
    <n v="0"/>
    <x v="0"/>
    <x v="2"/>
    <n v="850"/>
    <x v="3"/>
    <x v="1"/>
    <x v="1"/>
    <n v="25329.48"/>
    <x v="1"/>
    <x v="3"/>
    <x v="3"/>
  </r>
  <r>
    <n v="15751032"/>
    <s v="Enemuo"/>
    <x v="2"/>
    <x v="0"/>
    <n v="37"/>
    <x v="0"/>
    <x v="1"/>
    <n v="35549.81"/>
    <x v="1"/>
    <x v="2"/>
    <n v="629"/>
    <x v="0"/>
    <x v="1"/>
    <x v="1"/>
    <n v="49676.33"/>
    <x v="1"/>
    <x v="3"/>
    <x v="0"/>
  </r>
  <r>
    <n v="15734737"/>
    <s v="Bruno"/>
    <x v="0"/>
    <x v="1"/>
    <n v="56"/>
    <x v="0"/>
    <x v="9"/>
    <n v="0"/>
    <x v="0"/>
    <x v="2"/>
    <n v="744"/>
    <x v="2"/>
    <x v="0"/>
    <x v="0"/>
    <n v="169498.61"/>
    <x v="1"/>
    <x v="2"/>
    <x v="3"/>
  </r>
  <r>
    <n v="15746515"/>
    <s v="Greece"/>
    <x v="0"/>
    <x v="1"/>
    <n v="36"/>
    <x v="0"/>
    <x v="3"/>
    <n v="136492.92000000001"/>
    <x v="2"/>
    <x v="1"/>
    <n v="750"/>
    <x v="2"/>
    <x v="0"/>
    <x v="0"/>
    <n v="26500.29"/>
    <x v="0"/>
    <x v="3"/>
    <x v="1"/>
  </r>
  <r>
    <n v="15664311"/>
    <s v="Yang"/>
    <x v="2"/>
    <x v="1"/>
    <n v="28"/>
    <x v="1"/>
    <x v="6"/>
    <n v="123675.69"/>
    <x v="2"/>
    <x v="0"/>
    <n v="637"/>
    <x v="0"/>
    <x v="0"/>
    <x v="0"/>
    <n v="166458.41"/>
    <x v="1"/>
    <x v="2"/>
    <x v="2"/>
  </r>
  <r>
    <n v="15708139"/>
    <s v="Brown"/>
    <x v="0"/>
    <x v="0"/>
    <n v="40"/>
    <x v="0"/>
    <x v="1"/>
    <n v="139532.34"/>
    <x v="2"/>
    <x v="0"/>
    <n v="575"/>
    <x v="1"/>
    <x v="0"/>
    <x v="1"/>
    <n v="181294.39"/>
    <x v="1"/>
    <x v="4"/>
    <x v="0"/>
  </r>
  <r>
    <n v="15768574"/>
    <s v="Anderson"/>
    <x v="1"/>
    <x v="1"/>
    <n v="58"/>
    <x v="0"/>
    <x v="1"/>
    <n v="178713.98"/>
    <x v="2"/>
    <x v="0"/>
    <n v="671"/>
    <x v="2"/>
    <x v="0"/>
    <x v="0"/>
    <n v="21768.21"/>
    <x v="1"/>
    <x v="3"/>
    <x v="0"/>
  </r>
  <r>
    <n v="15738018"/>
    <s v="Johnston"/>
    <x v="0"/>
    <x v="1"/>
    <n v="40"/>
    <x v="0"/>
    <x v="8"/>
    <n v="0"/>
    <x v="0"/>
    <x v="2"/>
    <n v="571"/>
    <x v="1"/>
    <x v="1"/>
    <x v="1"/>
    <n v="72849.289999999994"/>
    <x v="1"/>
    <x v="1"/>
    <x v="2"/>
  </r>
  <r>
    <n v="15699753"/>
    <s v="Zakharov"/>
    <x v="0"/>
    <x v="1"/>
    <n v="41"/>
    <x v="0"/>
    <x v="1"/>
    <n v="89086.31"/>
    <x v="1"/>
    <x v="0"/>
    <n v="590"/>
    <x v="1"/>
    <x v="0"/>
    <x v="1"/>
    <n v="24499.97"/>
    <x v="1"/>
    <x v="3"/>
    <x v="0"/>
  </r>
  <r>
    <n v="15703199"/>
    <s v="Golibe"/>
    <x v="1"/>
    <x v="1"/>
    <n v="38"/>
    <x v="0"/>
    <x v="6"/>
    <n v="96143.47"/>
    <x v="1"/>
    <x v="0"/>
    <n v="619"/>
    <x v="0"/>
    <x v="1"/>
    <x v="1"/>
    <n v="98994.92"/>
    <x v="1"/>
    <x v="0"/>
    <x v="2"/>
  </r>
  <r>
    <n v="15627830"/>
    <s v="Nikitina"/>
    <x v="2"/>
    <x v="0"/>
    <n v="30"/>
    <x v="0"/>
    <x v="8"/>
    <n v="32197.64"/>
    <x v="1"/>
    <x v="0"/>
    <n v="640"/>
    <x v="0"/>
    <x v="1"/>
    <x v="0"/>
    <n v="141446.01"/>
    <x v="1"/>
    <x v="2"/>
    <x v="2"/>
  </r>
  <r>
    <n v="15570855"/>
    <s v="Leonard"/>
    <x v="0"/>
    <x v="1"/>
    <n v="38"/>
    <x v="0"/>
    <x v="3"/>
    <n v="0"/>
    <x v="0"/>
    <x v="2"/>
    <n v="670"/>
    <x v="2"/>
    <x v="0"/>
    <x v="0"/>
    <n v="77864.41"/>
    <x v="1"/>
    <x v="1"/>
    <x v="1"/>
  </r>
  <r>
    <n v="15772503"/>
    <s v="Burns"/>
    <x v="0"/>
    <x v="0"/>
    <n v="33"/>
    <x v="0"/>
    <x v="4"/>
    <n v="0"/>
    <x v="0"/>
    <x v="2"/>
    <n v="737"/>
    <x v="2"/>
    <x v="0"/>
    <x v="1"/>
    <n v="115115.32"/>
    <x v="1"/>
    <x v="0"/>
    <x v="2"/>
  </r>
  <r>
    <n v="15584453"/>
    <s v="Burtch"/>
    <x v="1"/>
    <x v="1"/>
    <n v="32"/>
    <x v="0"/>
    <x v="7"/>
    <n v="0"/>
    <x v="0"/>
    <x v="2"/>
    <n v="555"/>
    <x v="1"/>
    <x v="1"/>
    <x v="0"/>
    <n v="168605.96"/>
    <x v="1"/>
    <x v="2"/>
    <x v="3"/>
  </r>
  <r>
    <n v="15710111"/>
    <s v="Clark"/>
    <x v="0"/>
    <x v="1"/>
    <n v="33"/>
    <x v="0"/>
    <x v="5"/>
    <n v="0"/>
    <x v="0"/>
    <x v="2"/>
    <n v="742"/>
    <x v="2"/>
    <x v="1"/>
    <x v="1"/>
    <n v="38550.400000000001"/>
    <x v="1"/>
    <x v="3"/>
    <x v="1"/>
  </r>
  <r>
    <n v="15618562"/>
    <s v="Woodward"/>
    <x v="2"/>
    <x v="0"/>
    <n v="40"/>
    <x v="0"/>
    <x v="10"/>
    <n v="140306.38"/>
    <x v="2"/>
    <x v="0"/>
    <n v="618"/>
    <x v="0"/>
    <x v="0"/>
    <x v="1"/>
    <n v="160618.60999999999"/>
    <x v="0"/>
    <x v="2"/>
    <x v="0"/>
  </r>
  <r>
    <n v="15706764"/>
    <s v="Spencer"/>
    <x v="0"/>
    <x v="0"/>
    <n v="35"/>
    <x v="0"/>
    <x v="1"/>
    <n v="0"/>
    <x v="0"/>
    <x v="2"/>
    <n v="560"/>
    <x v="1"/>
    <x v="0"/>
    <x v="1"/>
    <n v="3701.63"/>
    <x v="1"/>
    <x v="3"/>
    <x v="0"/>
  </r>
  <r>
    <n v="15798737"/>
    <s v="Chao"/>
    <x v="0"/>
    <x v="1"/>
    <n v="38"/>
    <x v="0"/>
    <x v="2"/>
    <n v="0"/>
    <x v="0"/>
    <x v="2"/>
    <n v="654"/>
    <x v="0"/>
    <x v="0"/>
    <x v="1"/>
    <n v="88659.44"/>
    <x v="1"/>
    <x v="1"/>
    <x v="1"/>
  </r>
  <r>
    <n v="15712608"/>
    <s v="Costa"/>
    <x v="2"/>
    <x v="0"/>
    <n v="42"/>
    <x v="0"/>
    <x v="0"/>
    <n v="74483.97"/>
    <x v="1"/>
    <x v="2"/>
    <n v="787"/>
    <x v="3"/>
    <x v="1"/>
    <x v="0"/>
    <n v="44273.91"/>
    <x v="1"/>
    <x v="3"/>
    <x v="0"/>
  </r>
  <r>
    <n v="15636736"/>
    <s v="McLachlan"/>
    <x v="0"/>
    <x v="0"/>
    <n v="53"/>
    <x v="0"/>
    <x v="3"/>
    <n v="0"/>
    <x v="0"/>
    <x v="2"/>
    <n v="611"/>
    <x v="0"/>
    <x v="1"/>
    <x v="0"/>
    <n v="156495.39000000001"/>
    <x v="0"/>
    <x v="2"/>
    <x v="1"/>
  </r>
  <r>
    <n v="15703544"/>
    <s v="Hung"/>
    <x v="1"/>
    <x v="1"/>
    <n v="34"/>
    <x v="0"/>
    <x v="10"/>
    <n v="0"/>
    <x v="0"/>
    <x v="0"/>
    <n v="559"/>
    <x v="1"/>
    <x v="0"/>
    <x v="1"/>
    <n v="182988.94"/>
    <x v="1"/>
    <x v="4"/>
    <x v="0"/>
  </r>
  <r>
    <n v="15815645"/>
    <s v="Akhtar"/>
    <x v="0"/>
    <x v="1"/>
    <n v="37"/>
    <x v="0"/>
    <x v="2"/>
    <n v="152303.66"/>
    <x v="2"/>
    <x v="2"/>
    <n v="481"/>
    <x v="4"/>
    <x v="0"/>
    <x v="0"/>
    <n v="175082.2"/>
    <x v="1"/>
    <x v="4"/>
    <x v="1"/>
  </r>
  <r>
    <n v="15705739"/>
    <s v="Toscani"/>
    <x v="2"/>
    <x v="1"/>
    <n v="32"/>
    <x v="0"/>
    <x v="8"/>
    <n v="159904.79"/>
    <x v="2"/>
    <x v="0"/>
    <n v="753"/>
    <x v="2"/>
    <x v="0"/>
    <x v="1"/>
    <n v="148811.14000000001"/>
    <x v="1"/>
    <x v="2"/>
    <x v="2"/>
  </r>
  <r>
    <n v="15709643"/>
    <s v="Gray"/>
    <x v="0"/>
    <x v="1"/>
    <n v="32"/>
    <x v="0"/>
    <x v="1"/>
    <n v="0"/>
    <x v="0"/>
    <x v="1"/>
    <n v="675"/>
    <x v="2"/>
    <x v="0"/>
    <x v="1"/>
    <n v="85901.09"/>
    <x v="1"/>
    <x v="1"/>
    <x v="0"/>
  </r>
  <r>
    <n v="15669805"/>
    <s v="Warren"/>
    <x v="2"/>
    <x v="0"/>
    <n v="31"/>
    <x v="0"/>
    <x v="1"/>
    <n v="99557.94"/>
    <x v="1"/>
    <x v="0"/>
    <n v="748"/>
    <x v="2"/>
    <x v="0"/>
    <x v="1"/>
    <n v="199255.32"/>
    <x v="1"/>
    <x v="4"/>
    <x v="0"/>
  </r>
  <r>
    <n v="15737489"/>
    <s v="Ramsden"/>
    <x v="1"/>
    <x v="0"/>
    <n v="46"/>
    <x v="0"/>
    <x v="8"/>
    <n v="116886.59"/>
    <x v="2"/>
    <x v="0"/>
    <n v="610"/>
    <x v="0"/>
    <x v="1"/>
    <x v="1"/>
    <n v="107973.44"/>
    <x v="1"/>
    <x v="0"/>
    <x v="2"/>
  </r>
  <r>
    <n v="15775131"/>
    <s v="Bartlett"/>
    <x v="1"/>
    <x v="1"/>
    <n v="32"/>
    <x v="0"/>
    <x v="9"/>
    <n v="142188.20000000001"/>
    <x v="2"/>
    <x v="2"/>
    <n v="580"/>
    <x v="1"/>
    <x v="1"/>
    <x v="0"/>
    <n v="128028.6"/>
    <x v="1"/>
    <x v="0"/>
    <x v="3"/>
  </r>
  <r>
    <n v="15765283"/>
    <s v="Wenz"/>
    <x v="2"/>
    <x v="0"/>
    <n v="40"/>
    <x v="0"/>
    <x v="6"/>
    <n v="149961.99"/>
    <x v="2"/>
    <x v="2"/>
    <n v="624"/>
    <x v="0"/>
    <x v="0"/>
    <x v="1"/>
    <n v="104610.86"/>
    <x v="1"/>
    <x v="0"/>
    <x v="2"/>
  </r>
  <r>
    <n v="15628715"/>
    <s v="Kisch"/>
    <x v="0"/>
    <x v="0"/>
    <n v="36"/>
    <x v="0"/>
    <x v="2"/>
    <n v="0"/>
    <x v="0"/>
    <x v="2"/>
    <n v="709"/>
    <x v="2"/>
    <x v="0"/>
    <x v="0"/>
    <n v="69676.55"/>
    <x v="1"/>
    <x v="1"/>
    <x v="1"/>
  </r>
  <r>
    <n v="15813283"/>
    <s v="Mai"/>
    <x v="0"/>
    <x v="0"/>
    <n v="34"/>
    <x v="0"/>
    <x v="0"/>
    <n v="0"/>
    <x v="0"/>
    <x v="0"/>
    <n v="605"/>
    <x v="0"/>
    <x v="1"/>
    <x v="1"/>
    <n v="35982.42"/>
    <x v="1"/>
    <x v="3"/>
    <x v="0"/>
  </r>
  <r>
    <n v="15745716"/>
    <s v="McGregor"/>
    <x v="1"/>
    <x v="1"/>
    <n v="53"/>
    <x v="0"/>
    <x v="3"/>
    <n v="0"/>
    <x v="0"/>
    <x v="2"/>
    <n v="706"/>
    <x v="2"/>
    <x v="1"/>
    <x v="0"/>
    <n v="117939.17"/>
    <x v="1"/>
    <x v="0"/>
    <x v="1"/>
  </r>
  <r>
    <n v="15598485"/>
    <s v="Pinto"/>
    <x v="1"/>
    <x v="1"/>
    <n v="40"/>
    <x v="0"/>
    <x v="2"/>
    <n v="28649.64"/>
    <x v="1"/>
    <x v="0"/>
    <n v="567"/>
    <x v="1"/>
    <x v="0"/>
    <x v="0"/>
    <n v="95140.62"/>
    <x v="1"/>
    <x v="0"/>
    <x v="1"/>
  </r>
  <r>
    <n v="15696552"/>
    <s v="Newman"/>
    <x v="0"/>
    <x v="0"/>
    <n v="21"/>
    <x v="1"/>
    <x v="4"/>
    <n v="81025.600000000006"/>
    <x v="1"/>
    <x v="2"/>
    <n v="747"/>
    <x v="2"/>
    <x v="0"/>
    <x v="1"/>
    <n v="167682.57"/>
    <x v="1"/>
    <x v="2"/>
    <x v="2"/>
  </r>
  <r>
    <n v="15754569"/>
    <s v="Pagnotto"/>
    <x v="0"/>
    <x v="1"/>
    <n v="57"/>
    <x v="0"/>
    <x v="1"/>
    <n v="0"/>
    <x v="0"/>
    <x v="2"/>
    <n v="664"/>
    <x v="2"/>
    <x v="0"/>
    <x v="0"/>
    <n v="56562.57"/>
    <x v="1"/>
    <x v="1"/>
    <x v="0"/>
  </r>
  <r>
    <n v="15701741"/>
    <s v="Williams"/>
    <x v="0"/>
    <x v="0"/>
    <n v="39"/>
    <x v="0"/>
    <x v="6"/>
    <n v="152462.79"/>
    <x v="2"/>
    <x v="0"/>
    <n v="711"/>
    <x v="2"/>
    <x v="0"/>
    <x v="1"/>
    <n v="90305.97"/>
    <x v="1"/>
    <x v="0"/>
    <x v="2"/>
  </r>
  <r>
    <n v="15572631"/>
    <s v="Ndubuisi"/>
    <x v="0"/>
    <x v="1"/>
    <n v="25"/>
    <x v="1"/>
    <x v="7"/>
    <n v="0"/>
    <x v="0"/>
    <x v="0"/>
    <n v="609"/>
    <x v="0"/>
    <x v="1"/>
    <x v="0"/>
    <n v="109895.16"/>
    <x v="1"/>
    <x v="0"/>
    <x v="3"/>
  </r>
  <r>
    <n v="15636069"/>
    <s v="Plummer"/>
    <x v="1"/>
    <x v="1"/>
    <n v="28"/>
    <x v="1"/>
    <x v="3"/>
    <n v="155519.59"/>
    <x v="2"/>
    <x v="0"/>
    <n v="632"/>
    <x v="0"/>
    <x v="0"/>
    <x v="1"/>
    <n v="1843.24"/>
    <x v="1"/>
    <x v="3"/>
    <x v="1"/>
  </r>
  <r>
    <n v="15682467"/>
    <s v="Chimezie"/>
    <x v="0"/>
    <x v="0"/>
    <n v="36"/>
    <x v="0"/>
    <x v="1"/>
    <n v="118851.05"/>
    <x v="2"/>
    <x v="0"/>
    <n v="725"/>
    <x v="2"/>
    <x v="0"/>
    <x v="0"/>
    <n v="102747.02"/>
    <x v="1"/>
    <x v="0"/>
    <x v="0"/>
  </r>
  <r>
    <n v="15790744"/>
    <s v="Nash"/>
    <x v="0"/>
    <x v="0"/>
    <n v="34"/>
    <x v="0"/>
    <x v="9"/>
    <n v="92899.27"/>
    <x v="1"/>
    <x v="2"/>
    <n v="850"/>
    <x v="3"/>
    <x v="0"/>
    <x v="1"/>
    <n v="97465.89"/>
    <x v="1"/>
    <x v="0"/>
    <x v="3"/>
  </r>
  <r>
    <n v="15625023"/>
    <s v="Onochie"/>
    <x v="0"/>
    <x v="1"/>
    <n v="40"/>
    <x v="0"/>
    <x v="4"/>
    <n v="0"/>
    <x v="0"/>
    <x v="0"/>
    <n v="682"/>
    <x v="2"/>
    <x v="1"/>
    <x v="0"/>
    <n v="105352.55"/>
    <x v="1"/>
    <x v="0"/>
    <x v="2"/>
  </r>
  <r>
    <n v="15731267"/>
    <s v="Rizzo"/>
    <x v="0"/>
    <x v="1"/>
    <n v="37"/>
    <x v="0"/>
    <x v="4"/>
    <n v="75263.7"/>
    <x v="1"/>
    <x v="0"/>
    <n v="797"/>
    <x v="3"/>
    <x v="0"/>
    <x v="1"/>
    <n v="85801.77"/>
    <x v="1"/>
    <x v="1"/>
    <x v="2"/>
  </r>
  <r>
    <n v="15742879"/>
    <s v="Boni"/>
    <x v="1"/>
    <x v="1"/>
    <n v="38"/>
    <x v="0"/>
    <x v="1"/>
    <n v="147904.31"/>
    <x v="2"/>
    <x v="0"/>
    <n v="668"/>
    <x v="2"/>
    <x v="0"/>
    <x v="0"/>
    <n v="69370.05"/>
    <x v="1"/>
    <x v="1"/>
    <x v="0"/>
  </r>
  <r>
    <n v="15757015"/>
    <s v="Davies"/>
    <x v="2"/>
    <x v="0"/>
    <n v="41"/>
    <x v="0"/>
    <x v="8"/>
    <n v="106640.5"/>
    <x v="2"/>
    <x v="0"/>
    <n v="783"/>
    <x v="3"/>
    <x v="0"/>
    <x v="1"/>
    <n v="176945.96"/>
    <x v="1"/>
    <x v="4"/>
    <x v="2"/>
  </r>
  <r>
    <n v="15770711"/>
    <s v="Lu"/>
    <x v="2"/>
    <x v="0"/>
    <n v="28"/>
    <x v="1"/>
    <x v="4"/>
    <n v="90696.78"/>
    <x v="1"/>
    <x v="0"/>
    <n v="766"/>
    <x v="2"/>
    <x v="1"/>
    <x v="0"/>
    <n v="21597.200000000001"/>
    <x v="1"/>
    <x v="3"/>
    <x v="2"/>
  </r>
  <r>
    <n v="15569430"/>
    <s v="Burrows"/>
    <x v="1"/>
    <x v="0"/>
    <n v="36"/>
    <x v="0"/>
    <x v="0"/>
    <n v="175509.8"/>
    <x v="2"/>
    <x v="2"/>
    <n v="704"/>
    <x v="2"/>
    <x v="0"/>
    <x v="1"/>
    <n v="152039.67000000001"/>
    <x v="1"/>
    <x v="2"/>
    <x v="0"/>
  </r>
  <r>
    <n v="15617304"/>
    <s v="Ershova"/>
    <x v="0"/>
    <x v="1"/>
    <n v="40"/>
    <x v="0"/>
    <x v="5"/>
    <n v="0"/>
    <x v="0"/>
    <x v="2"/>
    <n v="722"/>
    <x v="2"/>
    <x v="0"/>
    <x v="0"/>
    <n v="111893.09"/>
    <x v="1"/>
    <x v="0"/>
    <x v="1"/>
  </r>
  <r>
    <n v="15704466"/>
    <s v="Udokamma"/>
    <x v="0"/>
    <x v="0"/>
    <n v="34"/>
    <x v="0"/>
    <x v="3"/>
    <n v="0"/>
    <x v="0"/>
    <x v="2"/>
    <n v="692"/>
    <x v="2"/>
    <x v="0"/>
    <x v="1"/>
    <n v="195074.62"/>
    <x v="1"/>
    <x v="4"/>
    <x v="1"/>
  </r>
  <r>
    <n v="15664681"/>
    <s v="Aitken"/>
    <x v="0"/>
    <x v="0"/>
    <n v="35"/>
    <x v="0"/>
    <x v="0"/>
    <n v="114321.28"/>
    <x v="2"/>
    <x v="2"/>
    <n v="584"/>
    <x v="1"/>
    <x v="1"/>
    <x v="1"/>
    <n v="15959.01"/>
    <x v="1"/>
    <x v="3"/>
    <x v="0"/>
  </r>
  <r>
    <n v="15605534"/>
    <s v="Turnbull"/>
    <x v="2"/>
    <x v="0"/>
    <n v="51"/>
    <x v="0"/>
    <x v="4"/>
    <n v="95560.04"/>
    <x v="1"/>
    <x v="0"/>
    <n v="644"/>
    <x v="0"/>
    <x v="1"/>
    <x v="1"/>
    <n v="72628.84"/>
    <x v="0"/>
    <x v="1"/>
    <x v="2"/>
  </r>
  <r>
    <n v="15792473"/>
    <s v="Reilly"/>
    <x v="2"/>
    <x v="0"/>
    <n v="50"/>
    <x v="0"/>
    <x v="8"/>
    <n v="88379.81"/>
    <x v="1"/>
    <x v="1"/>
    <n v="598"/>
    <x v="1"/>
    <x v="1"/>
    <x v="0"/>
    <n v="64157.24"/>
    <x v="0"/>
    <x v="1"/>
    <x v="2"/>
  </r>
  <r>
    <n v="15802625"/>
    <s v="Hardy"/>
    <x v="2"/>
    <x v="1"/>
    <n v="48"/>
    <x v="0"/>
    <x v="3"/>
    <n v="85915.520000000004"/>
    <x v="1"/>
    <x v="0"/>
    <n v="733"/>
    <x v="2"/>
    <x v="0"/>
    <x v="0"/>
    <n v="23860.5"/>
    <x v="1"/>
    <x v="3"/>
    <x v="1"/>
  </r>
  <r>
    <n v="15766017"/>
    <s v="Brookman"/>
    <x v="2"/>
    <x v="1"/>
    <n v="58"/>
    <x v="0"/>
    <x v="6"/>
    <n v="72309.3"/>
    <x v="1"/>
    <x v="0"/>
    <n v="615"/>
    <x v="0"/>
    <x v="0"/>
    <x v="0"/>
    <n v="85687.09"/>
    <x v="0"/>
    <x v="1"/>
    <x v="2"/>
  </r>
  <r>
    <n v="15762172"/>
    <s v="Kerr"/>
    <x v="0"/>
    <x v="0"/>
    <n v="39"/>
    <x v="0"/>
    <x v="0"/>
    <n v="0"/>
    <x v="0"/>
    <x v="2"/>
    <n v="850"/>
    <x v="3"/>
    <x v="0"/>
    <x v="1"/>
    <n v="179451.42"/>
    <x v="1"/>
    <x v="4"/>
    <x v="0"/>
  </r>
  <r>
    <n v="15728333"/>
    <s v="McBurney"/>
    <x v="0"/>
    <x v="1"/>
    <n v="43"/>
    <x v="0"/>
    <x v="2"/>
    <n v="0"/>
    <x v="0"/>
    <x v="0"/>
    <n v="521"/>
    <x v="1"/>
    <x v="0"/>
    <x v="0"/>
    <n v="93180.09"/>
    <x v="1"/>
    <x v="0"/>
    <x v="1"/>
  </r>
  <r>
    <n v="15792868"/>
    <s v="Mickey"/>
    <x v="0"/>
    <x v="1"/>
    <n v="69"/>
    <x v="2"/>
    <x v="1"/>
    <n v="0"/>
    <x v="0"/>
    <x v="2"/>
    <n v="675"/>
    <x v="2"/>
    <x v="0"/>
    <x v="1"/>
    <n v="157097.09"/>
    <x v="1"/>
    <x v="2"/>
    <x v="0"/>
  </r>
  <r>
    <n v="15605698"/>
    <s v="Harrison"/>
    <x v="0"/>
    <x v="1"/>
    <n v="58"/>
    <x v="0"/>
    <x v="6"/>
    <n v="0"/>
    <x v="0"/>
    <x v="1"/>
    <n v="746"/>
    <x v="2"/>
    <x v="0"/>
    <x v="0"/>
    <n v="80344.960000000006"/>
    <x v="0"/>
    <x v="1"/>
    <x v="2"/>
  </r>
  <r>
    <n v="15777060"/>
    <s v="Olszewski"/>
    <x v="0"/>
    <x v="0"/>
    <n v="33"/>
    <x v="0"/>
    <x v="4"/>
    <n v="0"/>
    <x v="0"/>
    <x v="0"/>
    <n v="770"/>
    <x v="2"/>
    <x v="0"/>
    <x v="1"/>
    <n v="26080.54"/>
    <x v="0"/>
    <x v="3"/>
    <x v="2"/>
  </r>
  <r>
    <n v="15626243"/>
    <s v="Chijioke"/>
    <x v="0"/>
    <x v="1"/>
    <n v="30"/>
    <x v="0"/>
    <x v="6"/>
    <n v="133844.22"/>
    <x v="2"/>
    <x v="0"/>
    <n v="618"/>
    <x v="0"/>
    <x v="0"/>
    <x v="0"/>
    <n v="31406.93"/>
    <x v="1"/>
    <x v="3"/>
    <x v="2"/>
  </r>
  <r>
    <n v="15719898"/>
    <s v="Young"/>
    <x v="0"/>
    <x v="1"/>
    <n v="36"/>
    <x v="0"/>
    <x v="3"/>
    <n v="154872.07999999999"/>
    <x v="2"/>
    <x v="2"/>
    <n v="556"/>
    <x v="1"/>
    <x v="0"/>
    <x v="0"/>
    <n v="32044.639999999999"/>
    <x v="1"/>
    <x v="3"/>
    <x v="1"/>
  </r>
  <r>
    <n v="15599976"/>
    <s v="Bellasis"/>
    <x v="0"/>
    <x v="0"/>
    <n v="27"/>
    <x v="1"/>
    <x v="9"/>
    <n v="0"/>
    <x v="0"/>
    <x v="2"/>
    <n v="749"/>
    <x v="2"/>
    <x v="0"/>
    <x v="1"/>
    <n v="132734.87"/>
    <x v="1"/>
    <x v="2"/>
    <x v="3"/>
  </r>
  <r>
    <n v="15752809"/>
    <s v="De Mestre"/>
    <x v="1"/>
    <x v="1"/>
    <n v="43"/>
    <x v="0"/>
    <x v="5"/>
    <n v="116121.67"/>
    <x v="2"/>
    <x v="0"/>
    <n v="702"/>
    <x v="2"/>
    <x v="0"/>
    <x v="1"/>
    <n v="61602.42"/>
    <x v="1"/>
    <x v="1"/>
    <x v="1"/>
  </r>
  <r>
    <n v="15589698"/>
    <s v="De Luca"/>
    <x v="2"/>
    <x v="1"/>
    <n v="42"/>
    <x v="0"/>
    <x v="5"/>
    <n v="107104.5"/>
    <x v="2"/>
    <x v="0"/>
    <n v="555"/>
    <x v="1"/>
    <x v="0"/>
    <x v="0"/>
    <n v="41304.44"/>
    <x v="0"/>
    <x v="3"/>
    <x v="1"/>
  </r>
  <r>
    <n v="15609977"/>
    <s v="Mundy"/>
    <x v="0"/>
    <x v="1"/>
    <n v="47"/>
    <x v="0"/>
    <x v="5"/>
    <n v="71026.77"/>
    <x v="1"/>
    <x v="0"/>
    <n v="587"/>
    <x v="1"/>
    <x v="0"/>
    <x v="1"/>
    <n v="57962.41"/>
    <x v="1"/>
    <x v="1"/>
    <x v="1"/>
  </r>
  <r>
    <n v="15750121"/>
    <s v="Tung"/>
    <x v="0"/>
    <x v="1"/>
    <n v="38"/>
    <x v="0"/>
    <x v="6"/>
    <n v="0"/>
    <x v="0"/>
    <x v="0"/>
    <n v="639"/>
    <x v="0"/>
    <x v="0"/>
    <x v="1"/>
    <n v="42862.82"/>
    <x v="1"/>
    <x v="3"/>
    <x v="2"/>
  </r>
  <r>
    <n v="15734177"/>
    <s v="Donahue"/>
    <x v="0"/>
    <x v="1"/>
    <n v="33"/>
    <x v="0"/>
    <x v="4"/>
    <n v="0"/>
    <x v="0"/>
    <x v="2"/>
    <n v="643"/>
    <x v="0"/>
    <x v="0"/>
    <x v="0"/>
    <n v="152992.04"/>
    <x v="1"/>
    <x v="2"/>
    <x v="2"/>
  </r>
  <r>
    <n v="15781347"/>
    <s v="Okagbue"/>
    <x v="0"/>
    <x v="0"/>
    <n v="41"/>
    <x v="0"/>
    <x v="1"/>
    <n v="0"/>
    <x v="0"/>
    <x v="2"/>
    <n v="600"/>
    <x v="0"/>
    <x v="0"/>
    <x v="0"/>
    <n v="91193.65"/>
    <x v="1"/>
    <x v="0"/>
    <x v="0"/>
  </r>
  <r>
    <n v="15592025"/>
    <s v="Nnaemeka"/>
    <x v="0"/>
    <x v="1"/>
    <n v="53"/>
    <x v="0"/>
    <x v="3"/>
    <n v="0"/>
    <x v="0"/>
    <x v="2"/>
    <n v="651"/>
    <x v="0"/>
    <x v="0"/>
    <x v="0"/>
    <n v="130132.41"/>
    <x v="1"/>
    <x v="2"/>
    <x v="1"/>
  </r>
  <r>
    <n v="15670163"/>
    <s v="Verjus"/>
    <x v="0"/>
    <x v="0"/>
    <n v="27"/>
    <x v="1"/>
    <x v="4"/>
    <n v="0"/>
    <x v="0"/>
    <x v="2"/>
    <n v="666"/>
    <x v="2"/>
    <x v="1"/>
    <x v="1"/>
    <n v="88751.45"/>
    <x v="1"/>
    <x v="1"/>
    <x v="2"/>
  </r>
  <r>
    <n v="15765402"/>
    <s v="H?"/>
    <x v="0"/>
    <x v="0"/>
    <n v="39"/>
    <x v="0"/>
    <x v="5"/>
    <n v="145644.04999999999"/>
    <x v="2"/>
    <x v="0"/>
    <n v="520"/>
    <x v="1"/>
    <x v="1"/>
    <x v="1"/>
    <n v="104118.93"/>
    <x v="1"/>
    <x v="0"/>
    <x v="1"/>
  </r>
  <r>
    <n v="15624343"/>
    <s v="Napolitani"/>
    <x v="1"/>
    <x v="0"/>
    <n v="50"/>
    <x v="0"/>
    <x v="3"/>
    <n v="129667.77"/>
    <x v="2"/>
    <x v="0"/>
    <n v="650"/>
    <x v="0"/>
    <x v="1"/>
    <x v="1"/>
    <n v="42028.160000000003"/>
    <x v="1"/>
    <x v="3"/>
    <x v="1"/>
  </r>
  <r>
    <n v="15602354"/>
    <s v="Ginikanwa"/>
    <x v="2"/>
    <x v="1"/>
    <n v="33"/>
    <x v="0"/>
    <x v="6"/>
    <n v="109341.87"/>
    <x v="2"/>
    <x v="0"/>
    <n v="564"/>
    <x v="1"/>
    <x v="0"/>
    <x v="1"/>
    <n v="75632.78"/>
    <x v="1"/>
    <x v="1"/>
    <x v="2"/>
  </r>
  <r>
    <n v="15579183"/>
    <s v="Spaull"/>
    <x v="0"/>
    <x v="1"/>
    <n v="64"/>
    <x v="2"/>
    <x v="1"/>
    <n v="0"/>
    <x v="0"/>
    <x v="2"/>
    <n v="586"/>
    <x v="1"/>
    <x v="0"/>
    <x v="0"/>
    <n v="53710.23"/>
    <x v="1"/>
    <x v="1"/>
    <x v="0"/>
  </r>
  <r>
    <n v="15584899"/>
    <s v="Siciliani"/>
    <x v="0"/>
    <x v="0"/>
    <n v="35"/>
    <x v="0"/>
    <x v="8"/>
    <n v="0"/>
    <x v="0"/>
    <x v="2"/>
    <n v="617"/>
    <x v="0"/>
    <x v="1"/>
    <x v="0"/>
    <n v="13066.3"/>
    <x v="1"/>
    <x v="3"/>
    <x v="2"/>
  </r>
  <r>
    <n v="15723658"/>
    <s v="Voronina"/>
    <x v="1"/>
    <x v="0"/>
    <n v="30"/>
    <x v="0"/>
    <x v="5"/>
    <n v="0"/>
    <x v="0"/>
    <x v="2"/>
    <n v="712"/>
    <x v="2"/>
    <x v="0"/>
    <x v="1"/>
    <n v="152417.97"/>
    <x v="1"/>
    <x v="2"/>
    <x v="1"/>
  </r>
  <r>
    <n v="15803965"/>
    <s v="Tang"/>
    <x v="0"/>
    <x v="1"/>
    <n v="55"/>
    <x v="0"/>
    <x v="6"/>
    <n v="87485.67"/>
    <x v="1"/>
    <x v="0"/>
    <n v="654"/>
    <x v="0"/>
    <x v="0"/>
    <x v="0"/>
    <n v="3299.01"/>
    <x v="1"/>
    <x v="3"/>
    <x v="2"/>
  </r>
  <r>
    <n v="15682489"/>
    <s v="Crumbley"/>
    <x v="0"/>
    <x v="1"/>
    <n v="27"/>
    <x v="1"/>
    <x v="9"/>
    <n v="0"/>
    <x v="0"/>
    <x v="2"/>
    <n v="605"/>
    <x v="0"/>
    <x v="0"/>
    <x v="1"/>
    <n v="198091.81"/>
    <x v="1"/>
    <x v="4"/>
    <x v="3"/>
  </r>
  <r>
    <n v="15813645"/>
    <s v="Hamilton"/>
    <x v="0"/>
    <x v="0"/>
    <n v="36"/>
    <x v="0"/>
    <x v="10"/>
    <n v="53369.13"/>
    <x v="1"/>
    <x v="0"/>
    <n v="491"/>
    <x v="4"/>
    <x v="0"/>
    <x v="0"/>
    <n v="103934.12"/>
    <x v="1"/>
    <x v="0"/>
    <x v="0"/>
  </r>
  <r>
    <n v="15766787"/>
    <s v="Piazza"/>
    <x v="0"/>
    <x v="0"/>
    <n v="35"/>
    <x v="0"/>
    <x v="9"/>
    <n v="0"/>
    <x v="0"/>
    <x v="2"/>
    <n v="707"/>
    <x v="2"/>
    <x v="0"/>
    <x v="0"/>
    <n v="70403.649999999994"/>
    <x v="1"/>
    <x v="1"/>
    <x v="3"/>
  </r>
  <r>
    <n v="15687171"/>
    <s v="Birch"/>
    <x v="1"/>
    <x v="1"/>
    <n v="34"/>
    <x v="0"/>
    <x v="8"/>
    <n v="146679.76999999999"/>
    <x v="2"/>
    <x v="0"/>
    <n v="638"/>
    <x v="0"/>
    <x v="0"/>
    <x v="1"/>
    <n v="102179.86"/>
    <x v="1"/>
    <x v="0"/>
    <x v="2"/>
  </r>
  <r>
    <n v="15690744"/>
    <s v="Custance"/>
    <x v="0"/>
    <x v="1"/>
    <n v="43"/>
    <x v="0"/>
    <x v="0"/>
    <n v="112499.42"/>
    <x v="2"/>
    <x v="2"/>
    <n v="683"/>
    <x v="2"/>
    <x v="0"/>
    <x v="1"/>
    <n v="30375.18"/>
    <x v="1"/>
    <x v="3"/>
    <x v="0"/>
  </r>
  <r>
    <n v="15707974"/>
    <s v="Anayochukwu"/>
    <x v="1"/>
    <x v="0"/>
    <n v="38"/>
    <x v="0"/>
    <x v="0"/>
    <n v="48387"/>
    <x v="1"/>
    <x v="0"/>
    <n v="815"/>
    <x v="3"/>
    <x v="0"/>
    <x v="1"/>
    <n v="184796.84"/>
    <x v="1"/>
    <x v="4"/>
    <x v="0"/>
  </r>
  <r>
    <n v="15673084"/>
    <s v="Galkin"/>
    <x v="1"/>
    <x v="1"/>
    <n v="38"/>
    <x v="0"/>
    <x v="1"/>
    <n v="68079.8"/>
    <x v="1"/>
    <x v="0"/>
    <n v="645"/>
    <x v="0"/>
    <x v="1"/>
    <x v="0"/>
    <n v="166264.89000000001"/>
    <x v="1"/>
    <x v="2"/>
    <x v="0"/>
  </r>
  <r>
    <n v="15814772"/>
    <s v="Adams"/>
    <x v="2"/>
    <x v="1"/>
    <n v="49"/>
    <x v="0"/>
    <x v="4"/>
    <n v="160133.88"/>
    <x v="2"/>
    <x v="0"/>
    <n v="645"/>
    <x v="0"/>
    <x v="1"/>
    <x v="0"/>
    <n v="88391.97"/>
    <x v="1"/>
    <x v="1"/>
    <x v="2"/>
  </r>
  <r>
    <n v="15743709"/>
    <s v="Toomey"/>
    <x v="0"/>
    <x v="1"/>
    <n v="30"/>
    <x v="0"/>
    <x v="4"/>
    <n v="66190.33"/>
    <x v="1"/>
    <x v="0"/>
    <n v="683"/>
    <x v="2"/>
    <x v="0"/>
    <x v="0"/>
    <n v="115186.97"/>
    <x v="1"/>
    <x v="0"/>
    <x v="2"/>
  </r>
  <r>
    <n v="15610343"/>
    <s v="Marshall-Hall"/>
    <x v="0"/>
    <x v="0"/>
    <n v="37"/>
    <x v="0"/>
    <x v="7"/>
    <n v="0"/>
    <x v="0"/>
    <x v="2"/>
    <n v="705"/>
    <x v="2"/>
    <x v="0"/>
    <x v="0"/>
    <n v="13935.53"/>
    <x v="0"/>
    <x v="3"/>
    <x v="3"/>
  </r>
  <r>
    <n v="15737414"/>
    <s v="Shen"/>
    <x v="0"/>
    <x v="1"/>
    <n v="35"/>
    <x v="0"/>
    <x v="4"/>
    <n v="123761.68"/>
    <x v="2"/>
    <x v="0"/>
    <n v="647"/>
    <x v="0"/>
    <x v="0"/>
    <x v="1"/>
    <n v="83910.399999999994"/>
    <x v="1"/>
    <x v="1"/>
    <x v="2"/>
  </r>
  <r>
    <n v="15788480"/>
    <s v="Pagnotto"/>
    <x v="2"/>
    <x v="0"/>
    <n v="33"/>
    <x v="0"/>
    <x v="10"/>
    <n v="122325.58"/>
    <x v="2"/>
    <x v="0"/>
    <n v="786"/>
    <x v="3"/>
    <x v="1"/>
    <x v="1"/>
    <n v="34712.339999999997"/>
    <x v="0"/>
    <x v="3"/>
    <x v="0"/>
  </r>
  <r>
    <n v="15568519"/>
    <s v="Wood"/>
    <x v="0"/>
    <x v="1"/>
    <n v="41"/>
    <x v="0"/>
    <x v="9"/>
    <n v="0"/>
    <x v="0"/>
    <x v="2"/>
    <n v="534"/>
    <x v="1"/>
    <x v="0"/>
    <x v="1"/>
    <n v="13871.34"/>
    <x v="1"/>
    <x v="3"/>
    <x v="3"/>
  </r>
  <r>
    <n v="15792453"/>
    <s v="More"/>
    <x v="1"/>
    <x v="0"/>
    <n v="42"/>
    <x v="0"/>
    <x v="1"/>
    <n v="138912.17000000001"/>
    <x v="2"/>
    <x v="0"/>
    <n v="602"/>
    <x v="0"/>
    <x v="0"/>
    <x v="0"/>
    <n v="139494.75"/>
    <x v="1"/>
    <x v="2"/>
    <x v="0"/>
  </r>
  <r>
    <n v="15658100"/>
    <s v="Piccio"/>
    <x v="0"/>
    <x v="0"/>
    <n v="42"/>
    <x v="0"/>
    <x v="10"/>
    <n v="0"/>
    <x v="0"/>
    <x v="2"/>
    <n v="695"/>
    <x v="2"/>
    <x v="1"/>
    <x v="0"/>
    <n v="140724.64000000001"/>
    <x v="1"/>
    <x v="2"/>
    <x v="0"/>
  </r>
  <r>
    <n v="15695197"/>
    <s v="Tochukwu"/>
    <x v="2"/>
    <x v="0"/>
    <n v="25"/>
    <x v="1"/>
    <x v="3"/>
    <n v="128524.19"/>
    <x v="2"/>
    <x v="2"/>
    <n v="553"/>
    <x v="1"/>
    <x v="0"/>
    <x v="1"/>
    <n v="20682.46"/>
    <x v="1"/>
    <x v="3"/>
    <x v="1"/>
  </r>
  <r>
    <n v="15749807"/>
    <s v="Graham"/>
    <x v="1"/>
    <x v="0"/>
    <n v="31"/>
    <x v="0"/>
    <x v="6"/>
    <n v="0"/>
    <x v="0"/>
    <x v="2"/>
    <n v="516"/>
    <x v="1"/>
    <x v="0"/>
    <x v="1"/>
    <n v="124202.26"/>
    <x v="1"/>
    <x v="0"/>
    <x v="2"/>
  </r>
  <r>
    <n v="15773876"/>
    <s v="Tung"/>
    <x v="0"/>
    <x v="0"/>
    <n v="34"/>
    <x v="0"/>
    <x v="6"/>
    <n v="0"/>
    <x v="0"/>
    <x v="2"/>
    <n v="655"/>
    <x v="0"/>
    <x v="0"/>
    <x v="1"/>
    <n v="159638.76999999999"/>
    <x v="1"/>
    <x v="2"/>
    <x v="2"/>
  </r>
  <r>
    <n v="15591698"/>
    <s v="P'eng"/>
    <x v="2"/>
    <x v="0"/>
    <n v="49"/>
    <x v="0"/>
    <x v="9"/>
    <n v="132934.89000000001"/>
    <x v="2"/>
    <x v="0"/>
    <n v="849"/>
    <x v="3"/>
    <x v="0"/>
    <x v="1"/>
    <n v="171056.65"/>
    <x v="0"/>
    <x v="4"/>
    <x v="3"/>
  </r>
  <r>
    <n v="15712813"/>
    <s v="Nevzorova"/>
    <x v="2"/>
    <x v="1"/>
    <n v="43"/>
    <x v="0"/>
    <x v="6"/>
    <n v="150805.17000000001"/>
    <x v="2"/>
    <x v="1"/>
    <n v="520"/>
    <x v="1"/>
    <x v="1"/>
    <x v="0"/>
    <n v="25333.03"/>
    <x v="0"/>
    <x v="3"/>
    <x v="2"/>
  </r>
  <r>
    <n v="15763898"/>
    <s v="Toscani"/>
    <x v="1"/>
    <x v="0"/>
    <n v="46"/>
    <x v="0"/>
    <x v="6"/>
    <n v="0"/>
    <x v="0"/>
    <x v="2"/>
    <n v="568"/>
    <x v="1"/>
    <x v="0"/>
    <x v="0"/>
    <n v="29372.62"/>
    <x v="1"/>
    <x v="3"/>
    <x v="2"/>
  </r>
  <r>
    <n v="15793324"/>
    <s v="McKenzie"/>
    <x v="1"/>
    <x v="1"/>
    <n v="32"/>
    <x v="0"/>
    <x v="9"/>
    <n v="0"/>
    <x v="0"/>
    <x v="1"/>
    <n v="695"/>
    <x v="2"/>
    <x v="1"/>
    <x v="0"/>
    <n v="38533.79"/>
    <x v="1"/>
    <x v="3"/>
    <x v="3"/>
  </r>
  <r>
    <n v="15757759"/>
    <s v="Okwuoma"/>
    <x v="1"/>
    <x v="0"/>
    <n v="28"/>
    <x v="1"/>
    <x v="3"/>
    <n v="165969.26"/>
    <x v="2"/>
    <x v="1"/>
    <n v="807"/>
    <x v="3"/>
    <x v="0"/>
    <x v="1"/>
    <n v="156122.13"/>
    <x v="0"/>
    <x v="2"/>
    <x v="1"/>
  </r>
  <r>
    <n v="15796230"/>
    <s v="Morley"/>
    <x v="2"/>
    <x v="0"/>
    <n v="36"/>
    <x v="0"/>
    <x v="0"/>
    <n v="124495.98"/>
    <x v="2"/>
    <x v="1"/>
    <n v="642"/>
    <x v="0"/>
    <x v="0"/>
    <x v="0"/>
    <n v="57904.22"/>
    <x v="0"/>
    <x v="1"/>
    <x v="0"/>
  </r>
  <r>
    <n v="15611729"/>
    <s v="Kerr"/>
    <x v="2"/>
    <x v="1"/>
    <n v="39"/>
    <x v="0"/>
    <x v="1"/>
    <n v="141559.5"/>
    <x v="2"/>
    <x v="0"/>
    <n v="703"/>
    <x v="2"/>
    <x v="0"/>
    <x v="0"/>
    <n v="31257.1"/>
    <x v="0"/>
    <x v="3"/>
    <x v="0"/>
  </r>
  <r>
    <n v="15709531"/>
    <s v="Harding"/>
    <x v="0"/>
    <x v="1"/>
    <n v="38"/>
    <x v="0"/>
    <x v="0"/>
    <n v="114756.14"/>
    <x v="2"/>
    <x v="0"/>
    <n v="556"/>
    <x v="1"/>
    <x v="0"/>
    <x v="1"/>
    <n v="193214.05"/>
    <x v="1"/>
    <x v="4"/>
    <x v="0"/>
  </r>
  <r>
    <n v="15650751"/>
    <s v="Butler"/>
    <x v="0"/>
    <x v="0"/>
    <n v="30"/>
    <x v="0"/>
    <x v="5"/>
    <n v="0"/>
    <x v="0"/>
    <x v="2"/>
    <n v="585"/>
    <x v="1"/>
    <x v="0"/>
    <x v="0"/>
    <n v="137757.69"/>
    <x v="1"/>
    <x v="2"/>
    <x v="1"/>
  </r>
  <r>
    <n v="15641413"/>
    <s v="Crawford"/>
    <x v="2"/>
    <x v="0"/>
    <n v="49"/>
    <x v="0"/>
    <x v="3"/>
    <n v="155393.98000000001"/>
    <x v="2"/>
    <x v="2"/>
    <n v="587"/>
    <x v="1"/>
    <x v="0"/>
    <x v="1"/>
    <n v="13308.2"/>
    <x v="0"/>
    <x v="3"/>
    <x v="1"/>
  </r>
  <r>
    <n v="15753840"/>
    <s v="Brown"/>
    <x v="1"/>
    <x v="0"/>
    <n v="32"/>
    <x v="0"/>
    <x v="5"/>
    <n v="0"/>
    <x v="0"/>
    <x v="0"/>
    <n v="524"/>
    <x v="1"/>
    <x v="0"/>
    <x v="0"/>
    <n v="132861.9"/>
    <x v="0"/>
    <x v="2"/>
    <x v="1"/>
  </r>
  <r>
    <n v="15669994"/>
    <s v="Greece"/>
    <x v="2"/>
    <x v="0"/>
    <n v="31"/>
    <x v="0"/>
    <x v="1"/>
    <n v="128663.81"/>
    <x v="2"/>
    <x v="2"/>
    <n v="556"/>
    <x v="1"/>
    <x v="0"/>
    <x v="1"/>
    <n v="125083.29"/>
    <x v="1"/>
    <x v="0"/>
    <x v="0"/>
  </r>
  <r>
    <n v="15695301"/>
    <s v="Matthews"/>
    <x v="1"/>
    <x v="1"/>
    <n v="44"/>
    <x v="0"/>
    <x v="4"/>
    <n v="113522.64"/>
    <x v="2"/>
    <x v="0"/>
    <n v="504"/>
    <x v="1"/>
    <x v="0"/>
    <x v="0"/>
    <n v="12405.2"/>
    <x v="1"/>
    <x v="3"/>
    <x v="2"/>
  </r>
  <r>
    <n v="15792004"/>
    <s v="Heath"/>
    <x v="1"/>
    <x v="0"/>
    <n v="26"/>
    <x v="1"/>
    <x v="6"/>
    <n v="0"/>
    <x v="0"/>
    <x v="2"/>
    <n v="731"/>
    <x v="2"/>
    <x v="0"/>
    <x v="1"/>
    <n v="37697.29"/>
    <x v="1"/>
    <x v="3"/>
    <x v="2"/>
  </r>
  <r>
    <n v="15603035"/>
    <s v="Vincent"/>
    <x v="0"/>
    <x v="1"/>
    <n v="34"/>
    <x v="0"/>
    <x v="6"/>
    <n v="0"/>
    <x v="0"/>
    <x v="2"/>
    <n v="651"/>
    <x v="0"/>
    <x v="0"/>
    <x v="0"/>
    <n v="105599.65"/>
    <x v="1"/>
    <x v="0"/>
    <x v="2"/>
  </r>
  <r>
    <n v="15717286"/>
    <s v="Sal"/>
    <x v="1"/>
    <x v="0"/>
    <n v="40"/>
    <x v="0"/>
    <x v="2"/>
    <n v="79035.95"/>
    <x v="1"/>
    <x v="0"/>
    <n v="675"/>
    <x v="2"/>
    <x v="0"/>
    <x v="1"/>
    <n v="142783.98000000001"/>
    <x v="0"/>
    <x v="2"/>
    <x v="1"/>
  </r>
  <r>
    <n v="15577107"/>
    <s v="Milne"/>
    <x v="1"/>
    <x v="0"/>
    <n v="22"/>
    <x v="1"/>
    <x v="5"/>
    <n v="0"/>
    <x v="0"/>
    <x v="1"/>
    <n v="657"/>
    <x v="0"/>
    <x v="1"/>
    <x v="0"/>
    <n v="168412.07"/>
    <x v="0"/>
    <x v="2"/>
    <x v="1"/>
  </r>
  <r>
    <n v="15754747"/>
    <s v="Bazile"/>
    <x v="2"/>
    <x v="1"/>
    <n v="33"/>
    <x v="0"/>
    <x v="9"/>
    <n v="141918.09"/>
    <x v="2"/>
    <x v="2"/>
    <n v="686"/>
    <x v="2"/>
    <x v="1"/>
    <x v="0"/>
    <n v="184036.47"/>
    <x v="1"/>
    <x v="4"/>
    <x v="3"/>
  </r>
  <r>
    <n v="15705676"/>
    <s v="Wardle"/>
    <x v="0"/>
    <x v="0"/>
    <n v="35"/>
    <x v="0"/>
    <x v="9"/>
    <n v="107944.33"/>
    <x v="2"/>
    <x v="2"/>
    <n v="690"/>
    <x v="2"/>
    <x v="1"/>
    <x v="1"/>
    <n v="48478.47"/>
    <x v="1"/>
    <x v="3"/>
    <x v="3"/>
  </r>
  <r>
    <n v="15751912"/>
    <s v="Lilly"/>
    <x v="0"/>
    <x v="1"/>
    <n v="36"/>
    <x v="0"/>
    <x v="3"/>
    <n v="0"/>
    <x v="0"/>
    <x v="2"/>
    <n v="567"/>
    <x v="1"/>
    <x v="1"/>
    <x v="0"/>
    <n v="3896.08"/>
    <x v="1"/>
    <x v="3"/>
    <x v="1"/>
  </r>
  <r>
    <n v="15677336"/>
    <s v="Aitken"/>
    <x v="2"/>
    <x v="1"/>
    <n v="57"/>
    <x v="0"/>
    <x v="1"/>
    <n v="120043.13"/>
    <x v="2"/>
    <x v="0"/>
    <n v="557"/>
    <x v="1"/>
    <x v="0"/>
    <x v="1"/>
    <n v="132370.75"/>
    <x v="0"/>
    <x v="2"/>
    <x v="0"/>
  </r>
  <r>
    <n v="15684395"/>
    <s v="Enderby"/>
    <x v="1"/>
    <x v="0"/>
    <n v="45"/>
    <x v="0"/>
    <x v="7"/>
    <n v="125191.69"/>
    <x v="2"/>
    <x v="0"/>
    <n v="446"/>
    <x v="4"/>
    <x v="0"/>
    <x v="0"/>
    <n v="128260.86"/>
    <x v="0"/>
    <x v="0"/>
    <x v="3"/>
  </r>
  <r>
    <n v="15659949"/>
    <s v="Chiu"/>
    <x v="0"/>
    <x v="1"/>
    <n v="31"/>
    <x v="0"/>
    <x v="1"/>
    <n v="96399.31"/>
    <x v="1"/>
    <x v="2"/>
    <n v="850"/>
    <x v="3"/>
    <x v="0"/>
    <x v="1"/>
    <n v="106534.15"/>
    <x v="1"/>
    <x v="0"/>
    <x v="0"/>
  </r>
  <r>
    <n v="15812422"/>
    <s v="Ugorji"/>
    <x v="0"/>
    <x v="1"/>
    <n v="41"/>
    <x v="0"/>
    <x v="0"/>
    <n v="0"/>
    <x v="0"/>
    <x v="2"/>
    <n v="637"/>
    <x v="0"/>
    <x v="1"/>
    <x v="0"/>
    <n v="102515.42"/>
    <x v="1"/>
    <x v="0"/>
    <x v="0"/>
  </r>
  <r>
    <n v="15806941"/>
    <s v="Sharpe"/>
    <x v="0"/>
    <x v="1"/>
    <n v="60"/>
    <x v="2"/>
    <x v="3"/>
    <n v="76961.600000000006"/>
    <x v="1"/>
    <x v="2"/>
    <n v="499"/>
    <x v="4"/>
    <x v="0"/>
    <x v="0"/>
    <n v="83643.87"/>
    <x v="1"/>
    <x v="1"/>
    <x v="1"/>
  </r>
  <r>
    <n v="15637690"/>
    <s v="Houghton"/>
    <x v="2"/>
    <x v="0"/>
    <n v="34"/>
    <x v="0"/>
    <x v="3"/>
    <n v="98675.74"/>
    <x v="1"/>
    <x v="0"/>
    <n v="622"/>
    <x v="0"/>
    <x v="0"/>
    <x v="1"/>
    <n v="138906.85"/>
    <x v="0"/>
    <x v="2"/>
    <x v="1"/>
  </r>
  <r>
    <n v="15632882"/>
    <s v="Konovalova"/>
    <x v="2"/>
    <x v="1"/>
    <n v="37"/>
    <x v="0"/>
    <x v="1"/>
    <n v="126817.13"/>
    <x v="2"/>
    <x v="2"/>
    <n v="684"/>
    <x v="2"/>
    <x v="0"/>
    <x v="0"/>
    <n v="29995.83"/>
    <x v="0"/>
    <x v="3"/>
    <x v="0"/>
  </r>
  <r>
    <n v="15807107"/>
    <s v="Patel"/>
    <x v="0"/>
    <x v="1"/>
    <n v="32"/>
    <x v="0"/>
    <x v="6"/>
    <n v="121394.42"/>
    <x v="2"/>
    <x v="0"/>
    <n v="612"/>
    <x v="0"/>
    <x v="0"/>
    <x v="1"/>
    <n v="164081.42000000001"/>
    <x v="1"/>
    <x v="2"/>
    <x v="2"/>
  </r>
  <r>
    <n v="15661034"/>
    <s v="Ngozichukwuka"/>
    <x v="2"/>
    <x v="0"/>
    <n v="29"/>
    <x v="1"/>
    <x v="8"/>
    <n v="106059.4"/>
    <x v="2"/>
    <x v="0"/>
    <n v="813"/>
    <x v="3"/>
    <x v="1"/>
    <x v="1"/>
    <n v="187976.88"/>
    <x v="0"/>
    <x v="4"/>
    <x v="2"/>
  </r>
  <r>
    <n v="15811958"/>
    <s v="Medland"/>
    <x v="2"/>
    <x v="1"/>
    <n v="44"/>
    <x v="0"/>
    <x v="0"/>
    <n v="112755.34"/>
    <x v="2"/>
    <x v="2"/>
    <n v="850"/>
    <x v="3"/>
    <x v="1"/>
    <x v="1"/>
    <n v="158171.35999999999"/>
    <x v="1"/>
    <x v="2"/>
    <x v="0"/>
  </r>
  <r>
    <n v="15785167"/>
    <s v="Padovano"/>
    <x v="1"/>
    <x v="1"/>
    <n v="29"/>
    <x v="1"/>
    <x v="4"/>
    <n v="0"/>
    <x v="0"/>
    <x v="2"/>
    <n v="795"/>
    <x v="3"/>
    <x v="1"/>
    <x v="1"/>
    <n v="155711.64000000001"/>
    <x v="1"/>
    <x v="2"/>
    <x v="2"/>
  </r>
  <r>
    <n v="15646720"/>
    <s v="Tsui"/>
    <x v="1"/>
    <x v="0"/>
    <n v="55"/>
    <x v="0"/>
    <x v="3"/>
    <n v="0"/>
    <x v="0"/>
    <x v="1"/>
    <n v="628"/>
    <x v="0"/>
    <x v="0"/>
    <x v="1"/>
    <n v="85890.75"/>
    <x v="0"/>
    <x v="1"/>
    <x v="1"/>
  </r>
  <r>
    <n v="15658614"/>
    <s v="H?"/>
    <x v="2"/>
    <x v="0"/>
    <n v="38"/>
    <x v="0"/>
    <x v="3"/>
    <n v="145400.69"/>
    <x v="2"/>
    <x v="2"/>
    <n v="565"/>
    <x v="1"/>
    <x v="0"/>
    <x v="0"/>
    <n v="83844.789999999994"/>
    <x v="1"/>
    <x v="1"/>
    <x v="1"/>
  </r>
  <r>
    <n v="15704657"/>
    <s v="Denman"/>
    <x v="0"/>
    <x v="1"/>
    <n v="39"/>
    <x v="0"/>
    <x v="6"/>
    <n v="72647.64"/>
    <x v="1"/>
    <x v="0"/>
    <n v="601"/>
    <x v="0"/>
    <x v="0"/>
    <x v="1"/>
    <n v="41777.9"/>
    <x v="0"/>
    <x v="3"/>
    <x v="2"/>
  </r>
  <r>
    <n v="15567147"/>
    <s v="Ratten"/>
    <x v="1"/>
    <x v="1"/>
    <n v="40"/>
    <x v="0"/>
    <x v="4"/>
    <n v="0"/>
    <x v="0"/>
    <x v="2"/>
    <n v="802"/>
    <x v="3"/>
    <x v="0"/>
    <x v="0"/>
    <n v="81908.09"/>
    <x v="1"/>
    <x v="1"/>
    <x v="2"/>
  </r>
  <r>
    <n v="15701319"/>
    <s v="Baxter"/>
    <x v="2"/>
    <x v="0"/>
    <n v="37"/>
    <x v="0"/>
    <x v="5"/>
    <n v="96340.81"/>
    <x v="1"/>
    <x v="2"/>
    <n v="614"/>
    <x v="0"/>
    <x v="0"/>
    <x v="0"/>
    <n v="139377.24"/>
    <x v="0"/>
    <x v="2"/>
    <x v="1"/>
  </r>
  <r>
    <n v="15745266"/>
    <s v="Norman"/>
    <x v="1"/>
    <x v="1"/>
    <n v="55"/>
    <x v="0"/>
    <x v="5"/>
    <n v="0"/>
    <x v="0"/>
    <x v="0"/>
    <n v="434"/>
    <x v="4"/>
    <x v="1"/>
    <x v="0"/>
    <n v="73562.05"/>
    <x v="0"/>
    <x v="1"/>
    <x v="1"/>
  </r>
  <r>
    <n v="15650437"/>
    <s v="Shen"/>
    <x v="2"/>
    <x v="1"/>
    <n v="32"/>
    <x v="0"/>
    <x v="2"/>
    <n v="124450.36"/>
    <x v="2"/>
    <x v="2"/>
    <n v="522"/>
    <x v="1"/>
    <x v="0"/>
    <x v="0"/>
    <n v="165786.1"/>
    <x v="1"/>
    <x v="2"/>
    <x v="1"/>
  </r>
  <r>
    <n v="15764314"/>
    <s v="Reilly"/>
    <x v="2"/>
    <x v="1"/>
    <n v="36"/>
    <x v="0"/>
    <x v="0"/>
    <n v="113877.23"/>
    <x v="2"/>
    <x v="2"/>
    <n v="550"/>
    <x v="1"/>
    <x v="0"/>
    <x v="1"/>
    <n v="174921.91"/>
    <x v="1"/>
    <x v="4"/>
    <x v="0"/>
  </r>
  <r>
    <n v="15612594"/>
    <s v="Ifeanacho"/>
    <x v="1"/>
    <x v="1"/>
    <n v="25"/>
    <x v="1"/>
    <x v="6"/>
    <n v="0"/>
    <x v="0"/>
    <x v="2"/>
    <n v="599"/>
    <x v="1"/>
    <x v="0"/>
    <x v="0"/>
    <n v="120790.02"/>
    <x v="1"/>
    <x v="0"/>
    <x v="2"/>
  </r>
  <r>
    <n v="15593501"/>
    <s v="Graham"/>
    <x v="0"/>
    <x v="0"/>
    <n v="36"/>
    <x v="0"/>
    <x v="8"/>
    <n v="148667.81"/>
    <x v="2"/>
    <x v="2"/>
    <n v="493"/>
    <x v="4"/>
    <x v="0"/>
    <x v="1"/>
    <n v="56092.51"/>
    <x v="1"/>
    <x v="1"/>
    <x v="2"/>
  </r>
  <r>
    <n v="15804150"/>
    <s v="Lysaght"/>
    <x v="0"/>
    <x v="1"/>
    <n v="34"/>
    <x v="0"/>
    <x v="6"/>
    <n v="0"/>
    <x v="0"/>
    <x v="2"/>
    <n v="755"/>
    <x v="2"/>
    <x v="0"/>
    <x v="0"/>
    <n v="158816.03"/>
    <x v="1"/>
    <x v="2"/>
    <x v="2"/>
  </r>
  <r>
    <n v="15649297"/>
    <s v="T'ang"/>
    <x v="0"/>
    <x v="0"/>
    <n v="62"/>
    <x v="2"/>
    <x v="4"/>
    <n v="111065.93"/>
    <x v="2"/>
    <x v="2"/>
    <n v="605"/>
    <x v="0"/>
    <x v="1"/>
    <x v="0"/>
    <n v="125660.99"/>
    <x v="1"/>
    <x v="0"/>
    <x v="2"/>
  </r>
  <r>
    <n v="15641110"/>
    <s v="Abron"/>
    <x v="0"/>
    <x v="1"/>
    <n v="41"/>
    <x v="0"/>
    <x v="10"/>
    <n v="0"/>
    <x v="0"/>
    <x v="0"/>
    <n v="708"/>
    <x v="2"/>
    <x v="0"/>
    <x v="1"/>
    <n v="128400.62"/>
    <x v="1"/>
    <x v="0"/>
    <x v="0"/>
  </r>
  <r>
    <n v="15660608"/>
    <s v="Chimaraoke"/>
    <x v="0"/>
    <x v="1"/>
    <n v="44"/>
    <x v="0"/>
    <x v="2"/>
    <n v="158697.60999999999"/>
    <x v="2"/>
    <x v="0"/>
    <n v="699"/>
    <x v="2"/>
    <x v="0"/>
    <x v="1"/>
    <n v="107181.22"/>
    <x v="1"/>
    <x v="0"/>
    <x v="1"/>
  </r>
  <r>
    <n v="15806570"/>
    <s v="Y?an"/>
    <x v="0"/>
    <x v="0"/>
    <n v="53"/>
    <x v="0"/>
    <x v="4"/>
    <n v="0"/>
    <x v="0"/>
    <x v="0"/>
    <n v="763"/>
    <x v="2"/>
    <x v="0"/>
    <x v="1"/>
    <n v="77203.72"/>
    <x v="0"/>
    <x v="1"/>
    <x v="2"/>
  </r>
  <r>
    <n v="15715345"/>
    <s v="Sergeyeva"/>
    <x v="1"/>
    <x v="1"/>
    <n v="25"/>
    <x v="1"/>
    <x v="5"/>
    <n v="0"/>
    <x v="0"/>
    <x v="2"/>
    <n v="743"/>
    <x v="2"/>
    <x v="0"/>
    <x v="1"/>
    <n v="129740.11"/>
    <x v="1"/>
    <x v="0"/>
    <x v="1"/>
  </r>
  <r>
    <n v="15755521"/>
    <s v="Ma"/>
    <x v="0"/>
    <x v="0"/>
    <n v="48"/>
    <x v="0"/>
    <x v="10"/>
    <n v="90044.32"/>
    <x v="1"/>
    <x v="2"/>
    <n v="660"/>
    <x v="2"/>
    <x v="1"/>
    <x v="0"/>
    <n v="187604.97"/>
    <x v="0"/>
    <x v="4"/>
    <x v="0"/>
  </r>
  <r>
    <n v="15579074"/>
    <s v="Obiajulu"/>
    <x v="2"/>
    <x v="1"/>
    <n v="38"/>
    <x v="0"/>
    <x v="7"/>
    <n v="84651.79"/>
    <x v="1"/>
    <x v="0"/>
    <n v="619"/>
    <x v="0"/>
    <x v="0"/>
    <x v="0"/>
    <n v="184754.26"/>
    <x v="1"/>
    <x v="4"/>
    <x v="3"/>
  </r>
  <r>
    <n v="15641158"/>
    <s v="Belcher"/>
    <x v="2"/>
    <x v="1"/>
    <n v="32"/>
    <x v="0"/>
    <x v="6"/>
    <n v="102128.27"/>
    <x v="2"/>
    <x v="0"/>
    <n v="739"/>
    <x v="2"/>
    <x v="0"/>
    <x v="1"/>
    <n v="63981.37"/>
    <x v="0"/>
    <x v="1"/>
    <x v="2"/>
  </r>
  <r>
    <n v="15752507"/>
    <s v="K?"/>
    <x v="2"/>
    <x v="1"/>
    <n v="60"/>
    <x v="2"/>
    <x v="9"/>
    <n v="148846.39000000001"/>
    <x v="2"/>
    <x v="0"/>
    <n v="769"/>
    <x v="2"/>
    <x v="0"/>
    <x v="1"/>
    <n v="192831.67"/>
    <x v="0"/>
    <x v="4"/>
    <x v="3"/>
  </r>
  <r>
    <n v="15597983"/>
    <s v="Brown"/>
    <x v="0"/>
    <x v="1"/>
    <n v="69"/>
    <x v="2"/>
    <x v="7"/>
    <n v="154953.94"/>
    <x v="2"/>
    <x v="0"/>
    <n v="692"/>
    <x v="2"/>
    <x v="0"/>
    <x v="0"/>
    <n v="70849.47"/>
    <x v="1"/>
    <x v="1"/>
    <x v="3"/>
  </r>
  <r>
    <n v="15586069"/>
    <s v="Abernathy"/>
    <x v="0"/>
    <x v="0"/>
    <n v="30"/>
    <x v="0"/>
    <x v="10"/>
    <n v="108883.29"/>
    <x v="2"/>
    <x v="0"/>
    <n v="560"/>
    <x v="1"/>
    <x v="0"/>
    <x v="1"/>
    <n v="27914.95"/>
    <x v="1"/>
    <x v="3"/>
    <x v="0"/>
  </r>
  <r>
    <n v="15655082"/>
    <s v="Pape"/>
    <x v="0"/>
    <x v="0"/>
    <n v="48"/>
    <x v="0"/>
    <x v="4"/>
    <n v="112070.86"/>
    <x v="2"/>
    <x v="1"/>
    <n v="607"/>
    <x v="0"/>
    <x v="0"/>
    <x v="1"/>
    <n v="173568.3"/>
    <x v="0"/>
    <x v="4"/>
    <x v="2"/>
  </r>
  <r>
    <n v="15720155"/>
    <s v="Tao"/>
    <x v="2"/>
    <x v="1"/>
    <n v="29"/>
    <x v="1"/>
    <x v="5"/>
    <n v="131354.39000000001"/>
    <x v="2"/>
    <x v="0"/>
    <n v="630"/>
    <x v="0"/>
    <x v="1"/>
    <x v="0"/>
    <n v="9324.31"/>
    <x v="0"/>
    <x v="3"/>
    <x v="1"/>
  </r>
  <r>
    <n v="15582116"/>
    <s v="Ma"/>
    <x v="2"/>
    <x v="0"/>
    <n v="45"/>
    <x v="0"/>
    <x v="3"/>
    <n v="132746.20000000001"/>
    <x v="2"/>
    <x v="2"/>
    <n v="767"/>
    <x v="2"/>
    <x v="0"/>
    <x v="1"/>
    <n v="26628.880000000001"/>
    <x v="0"/>
    <x v="3"/>
    <x v="1"/>
  </r>
  <r>
    <n v="15749365"/>
    <s v="Earle"/>
    <x v="0"/>
    <x v="0"/>
    <n v="34"/>
    <x v="0"/>
    <x v="2"/>
    <n v="0"/>
    <x v="0"/>
    <x v="2"/>
    <n v="543"/>
    <x v="1"/>
    <x v="1"/>
    <x v="0"/>
    <n v="145601.79999999999"/>
    <x v="1"/>
    <x v="2"/>
    <x v="1"/>
  </r>
  <r>
    <n v="15632069"/>
    <s v="Kazantsev"/>
    <x v="0"/>
    <x v="1"/>
    <n v="39"/>
    <x v="0"/>
    <x v="2"/>
    <n v="125211.55"/>
    <x v="2"/>
    <x v="2"/>
    <n v="776"/>
    <x v="2"/>
    <x v="0"/>
    <x v="1"/>
    <n v="144496.07"/>
    <x v="1"/>
    <x v="2"/>
    <x v="1"/>
  </r>
  <r>
    <n v="15663134"/>
    <s v="Uspenskaya"/>
    <x v="1"/>
    <x v="1"/>
    <n v="58"/>
    <x v="0"/>
    <x v="1"/>
    <n v="0"/>
    <x v="0"/>
    <x v="2"/>
    <n v="535"/>
    <x v="1"/>
    <x v="0"/>
    <x v="0"/>
    <n v="11779.98"/>
    <x v="0"/>
    <x v="3"/>
    <x v="0"/>
  </r>
  <r>
    <n v="15766683"/>
    <s v="Coombes"/>
    <x v="2"/>
    <x v="1"/>
    <n v="36"/>
    <x v="0"/>
    <x v="5"/>
    <n v="139422.37"/>
    <x v="2"/>
    <x v="0"/>
    <n v="549"/>
    <x v="1"/>
    <x v="1"/>
    <x v="1"/>
    <n v="83983.39"/>
    <x v="0"/>
    <x v="1"/>
    <x v="1"/>
  </r>
  <r>
    <n v="15707219"/>
    <s v="Hopman"/>
    <x v="0"/>
    <x v="0"/>
    <n v="28"/>
    <x v="1"/>
    <x v="4"/>
    <n v="0"/>
    <x v="0"/>
    <x v="2"/>
    <n v="844"/>
    <x v="3"/>
    <x v="1"/>
    <x v="0"/>
    <n v="123318.37"/>
    <x v="1"/>
    <x v="0"/>
    <x v="2"/>
  </r>
  <r>
    <n v="15709232"/>
    <s v="McKay"/>
    <x v="2"/>
    <x v="0"/>
    <n v="47"/>
    <x v="0"/>
    <x v="8"/>
    <n v="157099.47"/>
    <x v="2"/>
    <x v="2"/>
    <n v="586"/>
    <x v="1"/>
    <x v="0"/>
    <x v="0"/>
    <n v="65481.86"/>
    <x v="1"/>
    <x v="1"/>
    <x v="2"/>
  </r>
  <r>
    <n v="15801351"/>
    <s v="Milanesi"/>
    <x v="0"/>
    <x v="1"/>
    <n v="40"/>
    <x v="0"/>
    <x v="6"/>
    <n v="0"/>
    <x v="0"/>
    <x v="2"/>
    <n v="583"/>
    <x v="1"/>
    <x v="0"/>
    <x v="1"/>
    <n v="47728"/>
    <x v="1"/>
    <x v="3"/>
    <x v="2"/>
  </r>
  <r>
    <n v="15578747"/>
    <s v="Chineze"/>
    <x v="1"/>
    <x v="1"/>
    <n v="26"/>
    <x v="1"/>
    <x v="8"/>
    <n v="83600.240000000005"/>
    <x v="1"/>
    <x v="0"/>
    <n v="701"/>
    <x v="2"/>
    <x v="1"/>
    <x v="0"/>
    <n v="59195.05"/>
    <x v="1"/>
    <x v="1"/>
    <x v="2"/>
  </r>
  <r>
    <n v="15675626"/>
    <s v="Dawson"/>
    <x v="0"/>
    <x v="1"/>
    <n v="28"/>
    <x v="1"/>
    <x v="0"/>
    <n v="0"/>
    <x v="0"/>
    <x v="0"/>
    <n v="726"/>
    <x v="2"/>
    <x v="1"/>
    <x v="1"/>
    <n v="98060.51"/>
    <x v="1"/>
    <x v="0"/>
    <x v="0"/>
  </r>
  <r>
    <n v="15583736"/>
    <s v="Shih"/>
    <x v="2"/>
    <x v="1"/>
    <n v="36"/>
    <x v="0"/>
    <x v="4"/>
    <n v="81795.740000000005"/>
    <x v="1"/>
    <x v="2"/>
    <n v="829"/>
    <x v="3"/>
    <x v="0"/>
    <x v="1"/>
    <n v="90106.94"/>
    <x v="1"/>
    <x v="0"/>
    <x v="2"/>
  </r>
  <r>
    <n v="15590011"/>
    <s v="Hughes"/>
    <x v="1"/>
    <x v="1"/>
    <n v="38"/>
    <x v="0"/>
    <x v="9"/>
    <n v="129378.32"/>
    <x v="2"/>
    <x v="0"/>
    <n v="749"/>
    <x v="2"/>
    <x v="0"/>
    <x v="0"/>
    <n v="13549.34"/>
    <x v="1"/>
    <x v="3"/>
    <x v="3"/>
  </r>
  <r>
    <n v="15609913"/>
    <s v="Clark"/>
    <x v="0"/>
    <x v="0"/>
    <n v="46"/>
    <x v="0"/>
    <x v="9"/>
    <n v="0"/>
    <x v="0"/>
    <x v="0"/>
    <n v="743"/>
    <x v="2"/>
    <x v="0"/>
    <x v="1"/>
    <n v="113436.08"/>
    <x v="1"/>
    <x v="0"/>
    <x v="3"/>
  </r>
  <r>
    <n v="15719479"/>
    <s v="Chukwuhaenye"/>
    <x v="1"/>
    <x v="0"/>
    <n v="56"/>
    <x v="0"/>
    <x v="3"/>
    <n v="0"/>
    <x v="0"/>
    <x v="2"/>
    <n v="619"/>
    <x v="0"/>
    <x v="0"/>
    <x v="0"/>
    <n v="42442.21"/>
    <x v="1"/>
    <x v="3"/>
    <x v="1"/>
  </r>
  <r>
    <n v="15575147"/>
    <s v="Wall"/>
    <x v="0"/>
    <x v="1"/>
    <n v="22"/>
    <x v="1"/>
    <x v="9"/>
    <n v="99339"/>
    <x v="1"/>
    <x v="0"/>
    <n v="699"/>
    <x v="2"/>
    <x v="0"/>
    <x v="1"/>
    <n v="68297.61"/>
    <x v="0"/>
    <x v="1"/>
    <x v="3"/>
  </r>
  <r>
    <n v="15597309"/>
    <s v="Howell"/>
    <x v="1"/>
    <x v="1"/>
    <n v="36"/>
    <x v="0"/>
    <x v="3"/>
    <n v="0"/>
    <x v="0"/>
    <x v="2"/>
    <n v="749"/>
    <x v="2"/>
    <x v="1"/>
    <x v="1"/>
    <n v="80134.649999999994"/>
    <x v="1"/>
    <x v="1"/>
    <x v="1"/>
  </r>
  <r>
    <n v="15648367"/>
    <s v="Lo"/>
    <x v="2"/>
    <x v="0"/>
    <n v="29"/>
    <x v="1"/>
    <x v="5"/>
    <n v="74430.100000000006"/>
    <x v="1"/>
    <x v="2"/>
    <n v="600"/>
    <x v="0"/>
    <x v="0"/>
    <x v="0"/>
    <n v="96051.1"/>
    <x v="1"/>
    <x v="0"/>
    <x v="1"/>
  </r>
  <r>
    <n v="15758031"/>
    <s v="Lazarev"/>
    <x v="1"/>
    <x v="1"/>
    <n v="38"/>
    <x v="0"/>
    <x v="6"/>
    <n v="91241.85"/>
    <x v="1"/>
    <x v="0"/>
    <n v="760"/>
    <x v="2"/>
    <x v="1"/>
    <x v="0"/>
    <n v="80682.350000000006"/>
    <x v="1"/>
    <x v="1"/>
    <x v="2"/>
  </r>
  <r>
    <n v="15751771"/>
    <s v="Lowe"/>
    <x v="2"/>
    <x v="1"/>
    <n v="32"/>
    <x v="0"/>
    <x v="0"/>
    <n v="99092.45"/>
    <x v="1"/>
    <x v="0"/>
    <n v="528"/>
    <x v="1"/>
    <x v="1"/>
    <x v="0"/>
    <n v="111149.98"/>
    <x v="1"/>
    <x v="0"/>
    <x v="0"/>
  </r>
  <r>
    <n v="15689288"/>
    <s v="Folliero"/>
    <x v="0"/>
    <x v="0"/>
    <n v="26"/>
    <x v="1"/>
    <x v="8"/>
    <n v="0"/>
    <x v="0"/>
    <x v="2"/>
    <n v="630"/>
    <x v="0"/>
    <x v="0"/>
    <x v="1"/>
    <n v="182612.38"/>
    <x v="1"/>
    <x v="4"/>
    <x v="2"/>
  </r>
  <r>
    <n v="15731026"/>
    <s v="Han"/>
    <x v="2"/>
    <x v="0"/>
    <n v="39"/>
    <x v="0"/>
    <x v="0"/>
    <n v="100062.16"/>
    <x v="2"/>
    <x v="2"/>
    <n v="683"/>
    <x v="2"/>
    <x v="0"/>
    <x v="1"/>
    <n v="109201.43"/>
    <x v="1"/>
    <x v="0"/>
    <x v="0"/>
  </r>
  <r>
    <n v="15775809"/>
    <s v="Holloway"/>
    <x v="2"/>
    <x v="0"/>
    <n v="26"/>
    <x v="1"/>
    <x v="5"/>
    <n v="98723.67"/>
    <x v="1"/>
    <x v="0"/>
    <n v="677"/>
    <x v="2"/>
    <x v="1"/>
    <x v="0"/>
    <n v="151146.67000000001"/>
    <x v="1"/>
    <x v="2"/>
    <x v="1"/>
  </r>
  <r>
    <n v="15743076"/>
    <s v="Pai"/>
    <x v="1"/>
    <x v="1"/>
    <n v="29"/>
    <x v="1"/>
    <x v="9"/>
    <n v="0"/>
    <x v="0"/>
    <x v="0"/>
    <n v="669"/>
    <x v="2"/>
    <x v="0"/>
    <x v="0"/>
    <n v="93901.61"/>
    <x v="1"/>
    <x v="0"/>
    <x v="3"/>
  </r>
  <r>
    <n v="15658258"/>
    <s v="Trejo"/>
    <x v="0"/>
    <x v="1"/>
    <n v="43"/>
    <x v="0"/>
    <x v="5"/>
    <n v="128760.32000000001"/>
    <x v="2"/>
    <x v="0"/>
    <n v="693"/>
    <x v="2"/>
    <x v="0"/>
    <x v="1"/>
    <n v="36342.79"/>
    <x v="1"/>
    <x v="3"/>
    <x v="1"/>
  </r>
  <r>
    <n v="15756321"/>
    <s v="Johnston"/>
    <x v="1"/>
    <x v="0"/>
    <n v="52"/>
    <x v="0"/>
    <x v="8"/>
    <n v="144772.69"/>
    <x v="2"/>
    <x v="0"/>
    <n v="612"/>
    <x v="0"/>
    <x v="1"/>
    <x v="1"/>
    <n v="98302.57"/>
    <x v="0"/>
    <x v="0"/>
    <x v="2"/>
  </r>
  <r>
    <n v="15706799"/>
    <s v="Macknight"/>
    <x v="1"/>
    <x v="1"/>
    <n v="44"/>
    <x v="0"/>
    <x v="4"/>
    <n v="0"/>
    <x v="0"/>
    <x v="0"/>
    <n v="719"/>
    <x v="2"/>
    <x v="1"/>
    <x v="1"/>
    <n v="84972.9"/>
    <x v="0"/>
    <x v="1"/>
    <x v="2"/>
  </r>
  <r>
    <n v="15775703"/>
    <s v="Lo"/>
    <x v="0"/>
    <x v="1"/>
    <n v="26"/>
    <x v="1"/>
    <x v="0"/>
    <n v="71281.289999999994"/>
    <x v="1"/>
    <x v="0"/>
    <n v="702"/>
    <x v="2"/>
    <x v="0"/>
    <x v="0"/>
    <n v="108747.12"/>
    <x v="0"/>
    <x v="0"/>
    <x v="0"/>
  </r>
  <r>
    <n v="15642636"/>
    <s v="Glossop"/>
    <x v="0"/>
    <x v="1"/>
    <n v="29"/>
    <x v="1"/>
    <x v="9"/>
    <n v="117035.89"/>
    <x v="2"/>
    <x v="0"/>
    <n v="755"/>
    <x v="2"/>
    <x v="0"/>
    <x v="0"/>
    <n v="21862.19"/>
    <x v="1"/>
    <x v="3"/>
    <x v="3"/>
  </r>
  <r>
    <n v="15704651"/>
    <s v="Bishop"/>
    <x v="0"/>
    <x v="1"/>
    <n v="26"/>
    <x v="1"/>
    <x v="1"/>
    <n v="0"/>
    <x v="0"/>
    <x v="2"/>
    <n v="514"/>
    <x v="1"/>
    <x v="1"/>
    <x v="1"/>
    <n v="121551.93"/>
    <x v="1"/>
    <x v="0"/>
    <x v="0"/>
  </r>
  <r>
    <n v="15806771"/>
    <s v="Yefremova"/>
    <x v="0"/>
    <x v="0"/>
    <n v="40"/>
    <x v="0"/>
    <x v="10"/>
    <n v="3768.69"/>
    <x v="1"/>
    <x v="2"/>
    <n v="753"/>
    <x v="2"/>
    <x v="0"/>
    <x v="1"/>
    <n v="177065.24"/>
    <x v="0"/>
    <x v="4"/>
    <x v="0"/>
  </r>
  <r>
    <n v="15566735"/>
    <s v="Obialo"/>
    <x v="2"/>
    <x v="0"/>
    <n v="36"/>
    <x v="0"/>
    <x v="0"/>
    <n v="108913.84"/>
    <x v="2"/>
    <x v="2"/>
    <n v="548"/>
    <x v="1"/>
    <x v="0"/>
    <x v="0"/>
    <n v="140460.01"/>
    <x v="1"/>
    <x v="2"/>
    <x v="0"/>
  </r>
  <r>
    <n v="15681671"/>
    <s v="Nkemjika"/>
    <x v="2"/>
    <x v="1"/>
    <n v="28"/>
    <x v="1"/>
    <x v="0"/>
    <n v="101100.22"/>
    <x v="2"/>
    <x v="2"/>
    <n v="850"/>
    <x v="3"/>
    <x v="0"/>
    <x v="0"/>
    <n v="35337.31"/>
    <x v="1"/>
    <x v="3"/>
    <x v="0"/>
  </r>
  <r>
    <n v="15775949"/>
    <s v="Trevisani"/>
    <x v="0"/>
    <x v="0"/>
    <n v="38"/>
    <x v="0"/>
    <x v="3"/>
    <n v="110615.47"/>
    <x v="2"/>
    <x v="0"/>
    <n v="612"/>
    <x v="0"/>
    <x v="0"/>
    <x v="0"/>
    <n v="193502.93"/>
    <x v="1"/>
    <x v="4"/>
    <x v="1"/>
  </r>
  <r>
    <n v="15586752"/>
    <s v="Parkes"/>
    <x v="2"/>
    <x v="1"/>
    <n v="33"/>
    <x v="0"/>
    <x v="2"/>
    <n v="152143.89000000001"/>
    <x v="2"/>
    <x v="0"/>
    <n v="628"/>
    <x v="0"/>
    <x v="0"/>
    <x v="0"/>
    <n v="32174.03"/>
    <x v="1"/>
    <x v="3"/>
    <x v="1"/>
  </r>
  <r>
    <n v="15582519"/>
    <s v="Seleznyov"/>
    <x v="0"/>
    <x v="1"/>
    <n v="47"/>
    <x v="0"/>
    <x v="5"/>
    <n v="121797.09"/>
    <x v="2"/>
    <x v="0"/>
    <n v="479"/>
    <x v="4"/>
    <x v="1"/>
    <x v="0"/>
    <n v="5811.9"/>
    <x v="0"/>
    <x v="3"/>
    <x v="1"/>
  </r>
  <r>
    <n v="15658233"/>
    <s v="Naylor"/>
    <x v="0"/>
    <x v="0"/>
    <n v="41"/>
    <x v="0"/>
    <x v="8"/>
    <n v="109798.25"/>
    <x v="2"/>
    <x v="0"/>
    <n v="724"/>
    <x v="2"/>
    <x v="1"/>
    <x v="0"/>
    <n v="149593.60999999999"/>
    <x v="1"/>
    <x v="2"/>
    <x v="2"/>
  </r>
  <r>
    <n v="15755330"/>
    <s v="Forbes"/>
    <x v="2"/>
    <x v="1"/>
    <n v="41"/>
    <x v="0"/>
    <x v="3"/>
    <n v="122403.24"/>
    <x v="2"/>
    <x v="0"/>
    <n v="512"/>
    <x v="1"/>
    <x v="1"/>
    <x v="0"/>
    <n v="37439.9"/>
    <x v="0"/>
    <x v="3"/>
    <x v="1"/>
  </r>
  <r>
    <n v="15605072"/>
    <s v="Douglas"/>
    <x v="0"/>
    <x v="0"/>
    <n v="43"/>
    <x v="0"/>
    <x v="6"/>
    <n v="145860.98000000001"/>
    <x v="2"/>
    <x v="0"/>
    <n v="638"/>
    <x v="0"/>
    <x v="0"/>
    <x v="0"/>
    <n v="142763.51"/>
    <x v="0"/>
    <x v="2"/>
    <x v="2"/>
  </r>
  <r>
    <n v="15617538"/>
    <s v="Nwankwo"/>
    <x v="1"/>
    <x v="1"/>
    <n v="40"/>
    <x v="0"/>
    <x v="3"/>
    <n v="0"/>
    <x v="0"/>
    <x v="2"/>
    <n v="834"/>
    <x v="3"/>
    <x v="1"/>
    <x v="1"/>
    <n v="45038.74"/>
    <x v="1"/>
    <x v="3"/>
    <x v="1"/>
  </r>
  <r>
    <n v="15591428"/>
    <s v="Myers"/>
    <x v="0"/>
    <x v="1"/>
    <n v="29"/>
    <x v="1"/>
    <x v="9"/>
    <n v="0"/>
    <x v="0"/>
    <x v="2"/>
    <n v="781"/>
    <x v="3"/>
    <x v="1"/>
    <x v="1"/>
    <n v="172097.4"/>
    <x v="1"/>
    <x v="4"/>
    <x v="3"/>
  </r>
  <r>
    <n v="15692142"/>
    <s v="Rogova"/>
    <x v="2"/>
    <x v="0"/>
    <n v="48"/>
    <x v="0"/>
    <x v="3"/>
    <n v="105086.74"/>
    <x v="2"/>
    <x v="0"/>
    <n v="707"/>
    <x v="2"/>
    <x v="0"/>
    <x v="0"/>
    <n v="180344.69"/>
    <x v="0"/>
    <x v="4"/>
    <x v="1"/>
  </r>
  <r>
    <n v="15692931"/>
    <s v="Hsing"/>
    <x v="0"/>
    <x v="1"/>
    <n v="22"/>
    <x v="1"/>
    <x v="0"/>
    <n v="114991.45"/>
    <x v="2"/>
    <x v="0"/>
    <n v="670"/>
    <x v="2"/>
    <x v="0"/>
    <x v="0"/>
    <n v="37392.559999999998"/>
    <x v="1"/>
    <x v="3"/>
    <x v="0"/>
  </r>
  <r>
    <n v="15781127"/>
    <s v="Giordano"/>
    <x v="1"/>
    <x v="0"/>
    <n v="33"/>
    <x v="0"/>
    <x v="2"/>
    <n v="96769.04"/>
    <x v="1"/>
    <x v="0"/>
    <n v="663"/>
    <x v="2"/>
    <x v="0"/>
    <x v="0"/>
    <n v="36864.050000000003"/>
    <x v="1"/>
    <x v="3"/>
    <x v="1"/>
  </r>
  <r>
    <n v="15677136"/>
    <s v="Okwukwe"/>
    <x v="0"/>
    <x v="0"/>
    <n v="23"/>
    <x v="1"/>
    <x v="8"/>
    <n v="0"/>
    <x v="0"/>
    <x v="2"/>
    <n v="624"/>
    <x v="0"/>
    <x v="1"/>
    <x v="1"/>
    <n v="132418.59"/>
    <x v="1"/>
    <x v="2"/>
    <x v="2"/>
  </r>
  <r>
    <n v="15677828"/>
    <s v="Chalmers"/>
    <x v="0"/>
    <x v="0"/>
    <n v="34"/>
    <x v="0"/>
    <x v="4"/>
    <n v="0"/>
    <x v="0"/>
    <x v="2"/>
    <n v="598"/>
    <x v="1"/>
    <x v="1"/>
    <x v="1"/>
    <n v="60894.26"/>
    <x v="1"/>
    <x v="1"/>
    <x v="2"/>
  </r>
  <r>
    <n v="15567897"/>
    <s v="Chiazagomekpere"/>
    <x v="2"/>
    <x v="1"/>
    <n v="23"/>
    <x v="1"/>
    <x v="8"/>
    <n v="132725.1"/>
    <x v="2"/>
    <x v="0"/>
    <n v="619"/>
    <x v="0"/>
    <x v="0"/>
    <x v="0"/>
    <n v="143913.32999999999"/>
    <x v="1"/>
    <x v="2"/>
    <x v="2"/>
  </r>
  <r>
    <n v="15793641"/>
    <s v="Evseyev"/>
    <x v="0"/>
    <x v="0"/>
    <n v="70"/>
    <x v="2"/>
    <x v="6"/>
    <n v="0"/>
    <x v="0"/>
    <x v="2"/>
    <n v="792"/>
    <x v="3"/>
    <x v="0"/>
    <x v="0"/>
    <n v="172240.27"/>
    <x v="1"/>
    <x v="4"/>
    <x v="2"/>
  </r>
  <r>
    <n v="15678333"/>
    <s v="Parry-Okeden"/>
    <x v="0"/>
    <x v="0"/>
    <n v="26"/>
    <x v="1"/>
    <x v="3"/>
    <n v="0"/>
    <x v="0"/>
    <x v="2"/>
    <n v="683"/>
    <x v="2"/>
    <x v="0"/>
    <x v="1"/>
    <n v="86619.77"/>
    <x v="1"/>
    <x v="1"/>
    <x v="1"/>
  </r>
  <r>
    <n v="15630511"/>
    <s v="Picot"/>
    <x v="0"/>
    <x v="0"/>
    <n v="33"/>
    <x v="0"/>
    <x v="5"/>
    <n v="0"/>
    <x v="0"/>
    <x v="2"/>
    <n v="691"/>
    <x v="2"/>
    <x v="0"/>
    <x v="1"/>
    <n v="164074.89000000001"/>
    <x v="1"/>
    <x v="2"/>
    <x v="1"/>
  </r>
  <r>
    <n v="15792627"/>
    <s v="Reid"/>
    <x v="1"/>
    <x v="0"/>
    <n v="33"/>
    <x v="0"/>
    <x v="8"/>
    <n v="84557.82"/>
    <x v="1"/>
    <x v="0"/>
    <n v="765"/>
    <x v="2"/>
    <x v="0"/>
    <x v="0"/>
    <n v="69039.429999999993"/>
    <x v="1"/>
    <x v="1"/>
    <x v="2"/>
  </r>
  <r>
    <n v="15717191"/>
    <s v="Ferri"/>
    <x v="0"/>
    <x v="1"/>
    <n v="49"/>
    <x v="0"/>
    <x v="1"/>
    <n v="93817.41"/>
    <x v="1"/>
    <x v="2"/>
    <n v="508"/>
    <x v="1"/>
    <x v="0"/>
    <x v="0"/>
    <n v="132468.76"/>
    <x v="0"/>
    <x v="2"/>
    <x v="0"/>
  </r>
  <r>
    <n v="15625716"/>
    <s v="Genovesi"/>
    <x v="0"/>
    <x v="0"/>
    <n v="33"/>
    <x v="0"/>
    <x v="9"/>
    <n v="113913.53"/>
    <x v="2"/>
    <x v="0"/>
    <n v="637"/>
    <x v="0"/>
    <x v="1"/>
    <x v="0"/>
    <n v="65316.5"/>
    <x v="1"/>
    <x v="1"/>
    <x v="3"/>
  </r>
  <r>
    <n v="15710053"/>
    <s v="Neumayer"/>
    <x v="2"/>
    <x v="0"/>
    <n v="44"/>
    <x v="0"/>
    <x v="8"/>
    <n v="140406.68"/>
    <x v="2"/>
    <x v="2"/>
    <n v="667"/>
    <x v="2"/>
    <x v="1"/>
    <x v="0"/>
    <n v="57164.19"/>
    <x v="1"/>
    <x v="1"/>
    <x v="2"/>
  </r>
  <r>
    <n v="15580043"/>
    <s v="Murray"/>
    <x v="1"/>
    <x v="0"/>
    <n v="22"/>
    <x v="1"/>
    <x v="2"/>
    <n v="105229.34"/>
    <x v="2"/>
    <x v="0"/>
    <n v="575"/>
    <x v="1"/>
    <x v="0"/>
    <x v="0"/>
    <n v="34397.08"/>
    <x v="1"/>
    <x v="3"/>
    <x v="1"/>
  </r>
  <r>
    <n v="15601410"/>
    <s v="Tien"/>
    <x v="1"/>
    <x v="0"/>
    <n v="46"/>
    <x v="0"/>
    <x v="1"/>
    <n v="0"/>
    <x v="0"/>
    <x v="1"/>
    <n v="744"/>
    <x v="2"/>
    <x v="0"/>
    <x v="0"/>
    <n v="177431.59"/>
    <x v="0"/>
    <x v="4"/>
    <x v="0"/>
  </r>
  <r>
    <n v="15684669"/>
    <s v="Parkes"/>
    <x v="0"/>
    <x v="0"/>
    <n v="41"/>
    <x v="0"/>
    <x v="9"/>
    <n v="137891.35"/>
    <x v="2"/>
    <x v="0"/>
    <n v="567"/>
    <x v="1"/>
    <x v="0"/>
    <x v="1"/>
    <n v="142009.46"/>
    <x v="0"/>
    <x v="2"/>
    <x v="3"/>
  </r>
  <r>
    <n v="15619083"/>
    <s v="Yip"/>
    <x v="0"/>
    <x v="0"/>
    <n v="35"/>
    <x v="0"/>
    <x v="5"/>
    <n v="0"/>
    <x v="0"/>
    <x v="2"/>
    <n v="502"/>
    <x v="1"/>
    <x v="0"/>
    <x v="0"/>
    <n v="80618.47"/>
    <x v="1"/>
    <x v="1"/>
    <x v="1"/>
  </r>
  <r>
    <n v="15692207"/>
    <s v="Ingle"/>
    <x v="0"/>
    <x v="0"/>
    <n v="53"/>
    <x v="0"/>
    <x v="5"/>
    <n v="0"/>
    <x v="0"/>
    <x v="2"/>
    <n v="609"/>
    <x v="0"/>
    <x v="0"/>
    <x v="0"/>
    <n v="124218.27"/>
    <x v="1"/>
    <x v="0"/>
    <x v="1"/>
  </r>
  <r>
    <n v="15730705"/>
    <s v="Chidubem"/>
    <x v="0"/>
    <x v="1"/>
    <n v="37"/>
    <x v="0"/>
    <x v="9"/>
    <n v="165252.51999999999"/>
    <x v="2"/>
    <x v="0"/>
    <n v="715"/>
    <x v="2"/>
    <x v="0"/>
    <x v="1"/>
    <n v="85286.3"/>
    <x v="1"/>
    <x v="1"/>
    <x v="3"/>
  </r>
  <r>
    <n v="15749688"/>
    <s v="Lu"/>
    <x v="0"/>
    <x v="1"/>
    <n v="32"/>
    <x v="0"/>
    <x v="2"/>
    <n v="0"/>
    <x v="0"/>
    <x v="2"/>
    <n v="541"/>
    <x v="1"/>
    <x v="1"/>
    <x v="1"/>
    <n v="40889.14"/>
    <x v="1"/>
    <x v="3"/>
    <x v="1"/>
  </r>
  <r>
    <n v="15728542"/>
    <s v="Vorobyova"/>
    <x v="0"/>
    <x v="0"/>
    <n v="71"/>
    <x v="2"/>
    <x v="4"/>
    <n v="0"/>
    <x v="0"/>
    <x v="2"/>
    <n v="850"/>
    <x v="3"/>
    <x v="0"/>
    <x v="0"/>
    <n v="107236.87"/>
    <x v="1"/>
    <x v="0"/>
    <x v="2"/>
  </r>
  <r>
    <n v="15760063"/>
    <s v="Chiedozie"/>
    <x v="1"/>
    <x v="1"/>
    <n v="23"/>
    <x v="1"/>
    <x v="3"/>
    <n v="0"/>
    <x v="0"/>
    <x v="2"/>
    <n v="595"/>
    <x v="1"/>
    <x v="0"/>
    <x v="0"/>
    <n v="168085.97"/>
    <x v="1"/>
    <x v="2"/>
    <x v="1"/>
  </r>
  <r>
    <n v="15658982"/>
    <s v="Napolitani"/>
    <x v="2"/>
    <x v="0"/>
    <n v="28"/>
    <x v="1"/>
    <x v="8"/>
    <n v="122034.4"/>
    <x v="2"/>
    <x v="1"/>
    <n v="650"/>
    <x v="0"/>
    <x v="1"/>
    <x v="0"/>
    <n v="146663.43"/>
    <x v="0"/>
    <x v="2"/>
    <x v="2"/>
  </r>
  <r>
    <n v="15758769"/>
    <s v="Coffey"/>
    <x v="0"/>
    <x v="0"/>
    <n v="44"/>
    <x v="0"/>
    <x v="3"/>
    <n v="0"/>
    <x v="0"/>
    <x v="0"/>
    <n v="625"/>
    <x v="0"/>
    <x v="0"/>
    <x v="1"/>
    <n v="4791.8"/>
    <x v="1"/>
    <x v="3"/>
    <x v="1"/>
  </r>
  <r>
    <n v="15778481"/>
    <s v="Chigbogu"/>
    <x v="0"/>
    <x v="1"/>
    <n v="59"/>
    <x v="0"/>
    <x v="1"/>
    <n v="118962.58"/>
    <x v="2"/>
    <x v="0"/>
    <n v="817"/>
    <x v="3"/>
    <x v="0"/>
    <x v="0"/>
    <n v="120819.58"/>
    <x v="1"/>
    <x v="0"/>
    <x v="0"/>
  </r>
  <r>
    <n v="15661162"/>
    <s v="Akabueze"/>
    <x v="1"/>
    <x v="1"/>
    <n v="49"/>
    <x v="0"/>
    <x v="0"/>
    <n v="0"/>
    <x v="0"/>
    <x v="0"/>
    <n v="526"/>
    <x v="1"/>
    <x v="0"/>
    <x v="1"/>
    <n v="114539.67"/>
    <x v="0"/>
    <x v="0"/>
    <x v="0"/>
  </r>
  <r>
    <n v="15568164"/>
    <s v="Istomin"/>
    <x v="0"/>
    <x v="0"/>
    <n v="34"/>
    <x v="0"/>
    <x v="4"/>
    <n v="71379.53"/>
    <x v="1"/>
    <x v="2"/>
    <n v="850"/>
    <x v="3"/>
    <x v="0"/>
    <x v="0"/>
    <n v="154000.99"/>
    <x v="1"/>
    <x v="2"/>
    <x v="2"/>
  </r>
  <r>
    <n v="15601569"/>
    <s v="Ndubueze"/>
    <x v="0"/>
    <x v="0"/>
    <n v="40"/>
    <x v="0"/>
    <x v="0"/>
    <n v="171178.25"/>
    <x v="2"/>
    <x v="0"/>
    <n v="598"/>
    <x v="1"/>
    <x v="0"/>
    <x v="1"/>
    <n v="137980.57999999999"/>
    <x v="0"/>
    <x v="2"/>
    <x v="0"/>
  </r>
  <r>
    <n v="15772383"/>
    <s v="Toscani"/>
    <x v="0"/>
    <x v="1"/>
    <n v="36"/>
    <x v="0"/>
    <x v="9"/>
    <n v="131307.10999999999"/>
    <x v="2"/>
    <x v="0"/>
    <n v="613"/>
    <x v="0"/>
    <x v="1"/>
    <x v="1"/>
    <n v="83343.73"/>
    <x v="1"/>
    <x v="1"/>
    <x v="3"/>
  </r>
  <r>
    <n v="15667456"/>
    <s v="Ross"/>
    <x v="1"/>
    <x v="1"/>
    <n v="62"/>
    <x v="2"/>
    <x v="6"/>
    <n v="0"/>
    <x v="0"/>
    <x v="2"/>
    <n v="709"/>
    <x v="2"/>
    <x v="0"/>
    <x v="0"/>
    <n v="82195.149999999994"/>
    <x v="1"/>
    <x v="1"/>
    <x v="2"/>
  </r>
  <r>
    <n v="15672983"/>
    <s v="Fernando"/>
    <x v="1"/>
    <x v="0"/>
    <n v="27"/>
    <x v="1"/>
    <x v="8"/>
    <n v="87099.85"/>
    <x v="1"/>
    <x v="2"/>
    <n v="678"/>
    <x v="2"/>
    <x v="0"/>
    <x v="1"/>
    <n v="149550.95000000001"/>
    <x v="1"/>
    <x v="2"/>
    <x v="2"/>
  </r>
  <r>
    <n v="15799534"/>
    <s v="McClaran"/>
    <x v="0"/>
    <x v="1"/>
    <n v="71"/>
    <x v="2"/>
    <x v="8"/>
    <n v="183135.39"/>
    <x v="2"/>
    <x v="2"/>
    <n v="720"/>
    <x v="2"/>
    <x v="0"/>
    <x v="0"/>
    <n v="197688.5"/>
    <x v="1"/>
    <x v="4"/>
    <x v="2"/>
  </r>
  <r>
    <n v="15582847"/>
    <s v="Yermakova"/>
    <x v="0"/>
    <x v="1"/>
    <n v="26"/>
    <x v="1"/>
    <x v="10"/>
    <n v="0"/>
    <x v="0"/>
    <x v="2"/>
    <n v="662"/>
    <x v="2"/>
    <x v="1"/>
    <x v="0"/>
    <n v="72929.960000000006"/>
    <x v="1"/>
    <x v="1"/>
    <x v="0"/>
  </r>
  <r>
    <n v="15612478"/>
    <s v="Somadina"/>
    <x v="0"/>
    <x v="1"/>
    <n v="51"/>
    <x v="0"/>
    <x v="7"/>
    <n v="0"/>
    <x v="0"/>
    <x v="1"/>
    <n v="525"/>
    <x v="1"/>
    <x v="0"/>
    <x v="1"/>
    <n v="171045.35"/>
    <x v="0"/>
    <x v="4"/>
    <x v="3"/>
  </r>
  <r>
    <n v="15709621"/>
    <s v="Wan"/>
    <x v="0"/>
    <x v="1"/>
    <n v="31"/>
    <x v="0"/>
    <x v="6"/>
    <n v="0"/>
    <x v="0"/>
    <x v="2"/>
    <n v="662"/>
    <x v="2"/>
    <x v="1"/>
    <x v="0"/>
    <n v="27731.05"/>
    <x v="1"/>
    <x v="3"/>
    <x v="2"/>
  </r>
  <r>
    <n v="15802009"/>
    <s v="Mazzi"/>
    <x v="0"/>
    <x v="0"/>
    <n v="33"/>
    <x v="0"/>
    <x v="5"/>
    <n v="0"/>
    <x v="0"/>
    <x v="2"/>
    <n v="770"/>
    <x v="2"/>
    <x v="0"/>
    <x v="0"/>
    <n v="126131.9"/>
    <x v="1"/>
    <x v="0"/>
    <x v="1"/>
  </r>
  <r>
    <n v="15698816"/>
    <s v="Tuan"/>
    <x v="1"/>
    <x v="0"/>
    <n v="33"/>
    <x v="0"/>
    <x v="4"/>
    <n v="72535.45"/>
    <x v="1"/>
    <x v="0"/>
    <n v="721"/>
    <x v="2"/>
    <x v="0"/>
    <x v="0"/>
    <n v="103931.49"/>
    <x v="1"/>
    <x v="0"/>
    <x v="2"/>
  </r>
  <r>
    <n v="15574830"/>
    <s v="Townsley"/>
    <x v="2"/>
    <x v="1"/>
    <n v="58"/>
    <x v="0"/>
    <x v="0"/>
    <n v="128137.42"/>
    <x v="2"/>
    <x v="2"/>
    <n v="633"/>
    <x v="0"/>
    <x v="0"/>
    <x v="1"/>
    <n v="147635.32999999999"/>
    <x v="0"/>
    <x v="2"/>
    <x v="0"/>
  </r>
  <r>
    <n v="15603082"/>
    <s v="Yashina"/>
    <x v="0"/>
    <x v="1"/>
    <n v="51"/>
    <x v="0"/>
    <x v="9"/>
    <n v="0"/>
    <x v="0"/>
    <x v="2"/>
    <n v="701"/>
    <x v="2"/>
    <x v="1"/>
    <x v="1"/>
    <n v="61961.57"/>
    <x v="1"/>
    <x v="1"/>
    <x v="3"/>
  </r>
  <r>
    <n v="15685947"/>
    <s v="Henderson"/>
    <x v="2"/>
    <x v="1"/>
    <n v="42"/>
    <x v="0"/>
    <x v="10"/>
    <n v="115915.53"/>
    <x v="2"/>
    <x v="2"/>
    <n v="556"/>
    <x v="1"/>
    <x v="1"/>
    <x v="0"/>
    <n v="125435.47"/>
    <x v="0"/>
    <x v="0"/>
    <x v="0"/>
  </r>
  <r>
    <n v="15643048"/>
    <s v="Mueller"/>
    <x v="0"/>
    <x v="1"/>
    <n v="66"/>
    <x v="2"/>
    <x v="10"/>
    <n v="0"/>
    <x v="0"/>
    <x v="2"/>
    <n v="639"/>
    <x v="0"/>
    <x v="1"/>
    <x v="0"/>
    <n v="42240.54"/>
    <x v="1"/>
    <x v="3"/>
    <x v="0"/>
  </r>
  <r>
    <n v="15807568"/>
    <s v="Wright"/>
    <x v="0"/>
    <x v="1"/>
    <n v="50"/>
    <x v="0"/>
    <x v="0"/>
    <n v="0"/>
    <x v="0"/>
    <x v="2"/>
    <n v="632"/>
    <x v="0"/>
    <x v="1"/>
    <x v="1"/>
    <n v="57942.879999999997"/>
    <x v="1"/>
    <x v="1"/>
    <x v="0"/>
  </r>
  <r>
    <n v="15597591"/>
    <s v="Lung"/>
    <x v="0"/>
    <x v="1"/>
    <n v="29"/>
    <x v="1"/>
    <x v="8"/>
    <n v="107000.49"/>
    <x v="2"/>
    <x v="0"/>
    <n v="456"/>
    <x v="4"/>
    <x v="0"/>
    <x v="0"/>
    <n v="153419.62"/>
    <x v="1"/>
    <x v="2"/>
    <x v="2"/>
  </r>
  <r>
    <n v="15747558"/>
    <s v="Bryant"/>
    <x v="1"/>
    <x v="0"/>
    <n v="38"/>
    <x v="0"/>
    <x v="7"/>
    <n v="0"/>
    <x v="0"/>
    <x v="2"/>
    <n v="729"/>
    <x v="2"/>
    <x v="0"/>
    <x v="1"/>
    <n v="189727.12"/>
    <x v="1"/>
    <x v="4"/>
    <x v="3"/>
  </r>
  <r>
    <n v="15756655"/>
    <s v="Madukaife"/>
    <x v="0"/>
    <x v="0"/>
    <n v="34"/>
    <x v="0"/>
    <x v="0"/>
    <n v="0"/>
    <x v="0"/>
    <x v="2"/>
    <n v="632"/>
    <x v="0"/>
    <x v="1"/>
    <x v="1"/>
    <n v="165385.54999999999"/>
    <x v="1"/>
    <x v="2"/>
    <x v="0"/>
  </r>
  <r>
    <n v="15589949"/>
    <s v="Maclean"/>
    <x v="1"/>
    <x v="1"/>
    <n v="34"/>
    <x v="0"/>
    <x v="9"/>
    <n v="152806.74"/>
    <x v="2"/>
    <x v="0"/>
    <n v="433"/>
    <x v="4"/>
    <x v="0"/>
    <x v="1"/>
    <n v="19687.990000000002"/>
    <x v="1"/>
    <x v="3"/>
    <x v="3"/>
  </r>
  <r>
    <n v="15601012"/>
    <s v="Abdullah"/>
    <x v="0"/>
    <x v="0"/>
    <n v="60"/>
    <x v="2"/>
    <x v="6"/>
    <n v="92887.06"/>
    <x v="1"/>
    <x v="0"/>
    <n v="802"/>
    <x v="3"/>
    <x v="0"/>
    <x v="1"/>
    <n v="39473.629999999997"/>
    <x v="0"/>
    <x v="3"/>
    <x v="2"/>
  </r>
  <r>
    <n v="15724269"/>
    <s v="Yao"/>
    <x v="0"/>
    <x v="1"/>
    <n v="25"/>
    <x v="1"/>
    <x v="3"/>
    <n v="0"/>
    <x v="0"/>
    <x v="2"/>
    <n v="670"/>
    <x v="2"/>
    <x v="0"/>
    <x v="0"/>
    <n v="144723.38"/>
    <x v="1"/>
    <x v="2"/>
    <x v="1"/>
  </r>
  <r>
    <n v="15567506"/>
    <s v="Cheatham"/>
    <x v="2"/>
    <x v="0"/>
    <n v="40"/>
    <x v="0"/>
    <x v="5"/>
    <n v="114940.67"/>
    <x v="2"/>
    <x v="2"/>
    <n v="738"/>
    <x v="2"/>
    <x v="0"/>
    <x v="0"/>
    <n v="194895.57"/>
    <x v="0"/>
    <x v="4"/>
    <x v="1"/>
  </r>
  <r>
    <n v="15791877"/>
    <s v="Gallagher"/>
    <x v="2"/>
    <x v="1"/>
    <n v="34"/>
    <x v="0"/>
    <x v="10"/>
    <n v="140641.26"/>
    <x v="2"/>
    <x v="2"/>
    <n v="706"/>
    <x v="2"/>
    <x v="0"/>
    <x v="0"/>
    <n v="77271.91"/>
    <x v="1"/>
    <x v="1"/>
    <x v="0"/>
  </r>
  <r>
    <n v="15794360"/>
    <s v="Hao"/>
    <x v="2"/>
    <x v="0"/>
    <n v="70"/>
    <x v="2"/>
    <x v="8"/>
    <n v="71816.740000000005"/>
    <x v="1"/>
    <x v="2"/>
    <n v="592"/>
    <x v="1"/>
    <x v="0"/>
    <x v="1"/>
    <n v="105096.82"/>
    <x v="0"/>
    <x v="0"/>
    <x v="2"/>
  </r>
  <r>
    <n v="15686538"/>
    <s v="Nixon"/>
    <x v="0"/>
    <x v="0"/>
    <n v="41"/>
    <x v="0"/>
    <x v="3"/>
    <n v="0"/>
    <x v="0"/>
    <x v="2"/>
    <n v="522"/>
    <x v="1"/>
    <x v="1"/>
    <x v="0"/>
    <n v="176780.39"/>
    <x v="1"/>
    <x v="4"/>
    <x v="1"/>
  </r>
  <r>
    <n v="15585985"/>
    <s v="Wang"/>
    <x v="0"/>
    <x v="1"/>
    <n v="48"/>
    <x v="0"/>
    <x v="8"/>
    <n v="165282.42000000001"/>
    <x v="2"/>
    <x v="0"/>
    <n v="746"/>
    <x v="2"/>
    <x v="0"/>
    <x v="1"/>
    <n v="153786.46"/>
    <x v="0"/>
    <x v="2"/>
    <x v="2"/>
  </r>
  <r>
    <n v="15699257"/>
    <s v="Kerr"/>
    <x v="1"/>
    <x v="1"/>
    <n v="42"/>
    <x v="0"/>
    <x v="0"/>
    <n v="143145.87"/>
    <x v="2"/>
    <x v="2"/>
    <n v="651"/>
    <x v="0"/>
    <x v="0"/>
    <x v="1"/>
    <n v="43612.06"/>
    <x v="1"/>
    <x v="3"/>
    <x v="0"/>
  </r>
  <r>
    <n v="15804104"/>
    <s v="Romani"/>
    <x v="0"/>
    <x v="1"/>
    <n v="28"/>
    <x v="1"/>
    <x v="9"/>
    <n v="114731.76"/>
    <x v="2"/>
    <x v="2"/>
    <n v="494"/>
    <x v="4"/>
    <x v="1"/>
    <x v="0"/>
    <n v="79479.740000000005"/>
    <x v="1"/>
    <x v="1"/>
    <x v="3"/>
  </r>
  <r>
    <n v="15727619"/>
    <s v="Lock"/>
    <x v="2"/>
    <x v="0"/>
    <n v="46"/>
    <x v="0"/>
    <x v="9"/>
    <n v="113909.69"/>
    <x v="2"/>
    <x v="1"/>
    <n v="753"/>
    <x v="2"/>
    <x v="0"/>
    <x v="1"/>
    <n v="92320.37"/>
    <x v="0"/>
    <x v="0"/>
    <x v="3"/>
  </r>
  <r>
    <n v="15740237"/>
    <s v="Millar"/>
    <x v="2"/>
    <x v="1"/>
    <n v="36"/>
    <x v="0"/>
    <x v="0"/>
    <n v="116695.27"/>
    <x v="2"/>
    <x v="0"/>
    <n v="671"/>
    <x v="2"/>
    <x v="1"/>
    <x v="1"/>
    <n v="193201.86"/>
    <x v="1"/>
    <x v="4"/>
    <x v="0"/>
  </r>
  <r>
    <n v="15801436"/>
    <s v="K'ung"/>
    <x v="0"/>
    <x v="1"/>
    <n v="42"/>
    <x v="0"/>
    <x v="4"/>
    <n v="0"/>
    <x v="0"/>
    <x v="0"/>
    <n v="696"/>
    <x v="2"/>
    <x v="1"/>
    <x v="1"/>
    <n v="126353.13"/>
    <x v="0"/>
    <x v="0"/>
    <x v="2"/>
  </r>
  <r>
    <n v="15705735"/>
    <s v="Onyekachi"/>
    <x v="1"/>
    <x v="1"/>
    <n v="43"/>
    <x v="0"/>
    <x v="6"/>
    <n v="0"/>
    <x v="0"/>
    <x v="2"/>
    <n v="577"/>
    <x v="1"/>
    <x v="0"/>
    <x v="0"/>
    <n v="135008.92000000001"/>
    <x v="1"/>
    <x v="2"/>
    <x v="2"/>
  </r>
  <r>
    <n v="15649359"/>
    <s v="Somayina"/>
    <x v="0"/>
    <x v="1"/>
    <n v="36"/>
    <x v="0"/>
    <x v="1"/>
    <n v="0"/>
    <x v="0"/>
    <x v="2"/>
    <n v="587"/>
    <x v="1"/>
    <x v="1"/>
    <x v="0"/>
    <n v="17135.599999999999"/>
    <x v="1"/>
    <x v="3"/>
    <x v="0"/>
  </r>
  <r>
    <n v="15624892"/>
    <s v="Dennis"/>
    <x v="2"/>
    <x v="1"/>
    <n v="37"/>
    <x v="0"/>
    <x v="3"/>
    <n v="93978.96"/>
    <x v="1"/>
    <x v="2"/>
    <n v="712"/>
    <x v="2"/>
    <x v="0"/>
    <x v="1"/>
    <n v="60651.77"/>
    <x v="1"/>
    <x v="1"/>
    <x v="1"/>
  </r>
  <r>
    <n v="15784918"/>
    <s v="Brown"/>
    <x v="2"/>
    <x v="1"/>
    <n v="35"/>
    <x v="0"/>
    <x v="0"/>
    <n v="121968.11"/>
    <x v="2"/>
    <x v="2"/>
    <n v="498"/>
    <x v="4"/>
    <x v="1"/>
    <x v="0"/>
    <n v="188343.05"/>
    <x v="1"/>
    <x v="4"/>
    <x v="0"/>
  </r>
  <r>
    <n v="15584785"/>
    <s v="Ogochukwu"/>
    <x v="0"/>
    <x v="1"/>
    <n v="37"/>
    <x v="0"/>
    <x v="0"/>
    <n v="97324.91"/>
    <x v="1"/>
    <x v="0"/>
    <n v="660"/>
    <x v="2"/>
    <x v="0"/>
    <x v="1"/>
    <n v="23291.83"/>
    <x v="1"/>
    <x v="3"/>
    <x v="0"/>
  </r>
  <r>
    <n v="15797197"/>
    <s v="Macleod"/>
    <x v="1"/>
    <x v="1"/>
    <n v="29"/>
    <x v="1"/>
    <x v="5"/>
    <n v="0"/>
    <x v="0"/>
    <x v="2"/>
    <n v="678"/>
    <x v="2"/>
    <x v="0"/>
    <x v="1"/>
    <n v="64443.75"/>
    <x v="1"/>
    <x v="1"/>
    <x v="1"/>
  </r>
  <r>
    <n v="15574858"/>
    <s v="Page"/>
    <x v="0"/>
    <x v="1"/>
    <n v="37"/>
    <x v="0"/>
    <x v="2"/>
    <n v="0"/>
    <x v="0"/>
    <x v="2"/>
    <n v="530"/>
    <x v="1"/>
    <x v="0"/>
    <x v="0"/>
    <n v="287.99"/>
    <x v="1"/>
    <x v="3"/>
    <x v="1"/>
  </r>
  <r>
    <n v="15794101"/>
    <s v="Barese"/>
    <x v="0"/>
    <x v="0"/>
    <n v="48"/>
    <x v="0"/>
    <x v="0"/>
    <n v="0"/>
    <x v="0"/>
    <x v="2"/>
    <n v="559"/>
    <x v="1"/>
    <x v="1"/>
    <x v="0"/>
    <n v="137961.41"/>
    <x v="1"/>
    <x v="2"/>
    <x v="0"/>
  </r>
  <r>
    <n v="15743245"/>
    <s v="Agafonova"/>
    <x v="0"/>
    <x v="1"/>
    <n v="42"/>
    <x v="0"/>
    <x v="6"/>
    <n v="145155.37"/>
    <x v="2"/>
    <x v="0"/>
    <n v="624"/>
    <x v="0"/>
    <x v="0"/>
    <x v="1"/>
    <n v="72169.95"/>
    <x v="0"/>
    <x v="1"/>
    <x v="2"/>
  </r>
  <r>
    <n v="15791535"/>
    <s v="Caraway"/>
    <x v="0"/>
    <x v="1"/>
    <n v="28"/>
    <x v="1"/>
    <x v="8"/>
    <n v="137222.76999999999"/>
    <x v="2"/>
    <x v="0"/>
    <n v="592"/>
    <x v="1"/>
    <x v="1"/>
    <x v="1"/>
    <n v="39608.58"/>
    <x v="1"/>
    <x v="3"/>
    <x v="2"/>
  </r>
  <r>
    <n v="15605215"/>
    <s v="Stevenson"/>
    <x v="0"/>
    <x v="1"/>
    <n v="48"/>
    <x v="0"/>
    <x v="9"/>
    <n v="0"/>
    <x v="0"/>
    <x v="2"/>
    <n v="767"/>
    <x v="2"/>
    <x v="1"/>
    <x v="0"/>
    <n v="175458.21"/>
    <x v="1"/>
    <x v="4"/>
    <x v="3"/>
  </r>
  <r>
    <n v="15771749"/>
    <s v="Duncan"/>
    <x v="2"/>
    <x v="0"/>
    <n v="38"/>
    <x v="0"/>
    <x v="8"/>
    <n v="114268.22"/>
    <x v="2"/>
    <x v="2"/>
    <n v="653"/>
    <x v="0"/>
    <x v="0"/>
    <x v="0"/>
    <n v="89524.83"/>
    <x v="1"/>
    <x v="1"/>
    <x v="2"/>
  </r>
  <r>
    <n v="15616833"/>
    <s v="Wang"/>
    <x v="1"/>
    <x v="1"/>
    <n v="27"/>
    <x v="1"/>
    <x v="0"/>
    <n v="0"/>
    <x v="0"/>
    <x v="2"/>
    <n v="678"/>
    <x v="2"/>
    <x v="0"/>
    <x v="0"/>
    <n v="13221.25"/>
    <x v="1"/>
    <x v="3"/>
    <x v="0"/>
  </r>
  <r>
    <n v="15750728"/>
    <s v="Kaur"/>
    <x v="1"/>
    <x v="0"/>
    <n v="42"/>
    <x v="0"/>
    <x v="0"/>
    <n v="0"/>
    <x v="0"/>
    <x v="0"/>
    <n v="586"/>
    <x v="1"/>
    <x v="0"/>
    <x v="1"/>
    <n v="102889.34"/>
    <x v="1"/>
    <x v="0"/>
    <x v="0"/>
  </r>
  <r>
    <n v="15769353"/>
    <s v="Jenkins"/>
    <x v="0"/>
    <x v="0"/>
    <n v="40"/>
    <x v="0"/>
    <x v="2"/>
    <n v="150490.32"/>
    <x v="2"/>
    <x v="0"/>
    <n v="550"/>
    <x v="1"/>
    <x v="1"/>
    <x v="1"/>
    <n v="166468.21"/>
    <x v="0"/>
    <x v="2"/>
    <x v="1"/>
  </r>
  <r>
    <n v="15770091"/>
    <s v="Edwards"/>
    <x v="2"/>
    <x v="1"/>
    <n v="28"/>
    <x v="1"/>
    <x v="9"/>
    <n v="160858.13"/>
    <x v="2"/>
    <x v="2"/>
    <n v="643"/>
    <x v="0"/>
    <x v="0"/>
    <x v="1"/>
    <n v="27149.27"/>
    <x v="1"/>
    <x v="3"/>
    <x v="3"/>
  </r>
  <r>
    <n v="15716420"/>
    <s v="Kelly"/>
    <x v="1"/>
    <x v="1"/>
    <n v="39"/>
    <x v="0"/>
    <x v="8"/>
    <n v="170288.38"/>
    <x v="2"/>
    <x v="0"/>
    <n v="612"/>
    <x v="0"/>
    <x v="0"/>
    <x v="0"/>
    <n v="59601.15"/>
    <x v="1"/>
    <x v="1"/>
    <x v="2"/>
  </r>
  <r>
    <n v="15740602"/>
    <s v="Boyle"/>
    <x v="2"/>
    <x v="0"/>
    <n v="27"/>
    <x v="1"/>
    <x v="4"/>
    <n v="111568.01"/>
    <x v="2"/>
    <x v="0"/>
    <n v="674"/>
    <x v="2"/>
    <x v="1"/>
    <x v="0"/>
    <n v="22026.18"/>
    <x v="1"/>
    <x v="3"/>
    <x v="2"/>
  </r>
  <r>
    <n v="15796071"/>
    <s v="Loane"/>
    <x v="1"/>
    <x v="1"/>
    <n v="29"/>
    <x v="1"/>
    <x v="3"/>
    <n v="83889.03"/>
    <x v="1"/>
    <x v="0"/>
    <n v="657"/>
    <x v="0"/>
    <x v="0"/>
    <x v="1"/>
    <n v="153059.62"/>
    <x v="1"/>
    <x v="2"/>
    <x v="1"/>
  </r>
  <r>
    <n v="15811389"/>
    <s v="Padovano"/>
    <x v="2"/>
    <x v="0"/>
    <n v="35"/>
    <x v="0"/>
    <x v="10"/>
    <n v="171982.95"/>
    <x v="2"/>
    <x v="2"/>
    <n v="724"/>
    <x v="2"/>
    <x v="1"/>
    <x v="0"/>
    <n v="167313.07"/>
    <x v="1"/>
    <x v="2"/>
    <x v="0"/>
  </r>
  <r>
    <n v="15783875"/>
    <s v="Li Fonti"/>
    <x v="0"/>
    <x v="0"/>
    <n v="34"/>
    <x v="0"/>
    <x v="4"/>
    <n v="0"/>
    <x v="0"/>
    <x v="2"/>
    <n v="500"/>
    <x v="1"/>
    <x v="0"/>
    <x v="1"/>
    <n v="12833.96"/>
    <x v="1"/>
    <x v="3"/>
    <x v="2"/>
  </r>
  <r>
    <n v="15671800"/>
    <s v="Robinson"/>
    <x v="0"/>
    <x v="1"/>
    <n v="20"/>
    <x v="1"/>
    <x v="2"/>
    <n v="137624.4"/>
    <x v="2"/>
    <x v="2"/>
    <n v="688"/>
    <x v="2"/>
    <x v="0"/>
    <x v="0"/>
    <n v="197582.79"/>
    <x v="1"/>
    <x v="4"/>
    <x v="1"/>
  </r>
  <r>
    <n v="15677288"/>
    <s v="Geach"/>
    <x v="0"/>
    <x v="1"/>
    <n v="50"/>
    <x v="0"/>
    <x v="6"/>
    <n v="121159.65"/>
    <x v="2"/>
    <x v="0"/>
    <n v="599"/>
    <x v="1"/>
    <x v="1"/>
    <x v="1"/>
    <n v="4033.39"/>
    <x v="0"/>
    <x v="3"/>
    <x v="2"/>
  </r>
  <r>
    <n v="15633525"/>
    <s v="Payne"/>
    <x v="0"/>
    <x v="1"/>
    <n v="29"/>
    <x v="1"/>
    <x v="3"/>
    <n v="0"/>
    <x v="0"/>
    <x v="2"/>
    <n v="631"/>
    <x v="0"/>
    <x v="1"/>
    <x v="0"/>
    <n v="125877.22"/>
    <x v="1"/>
    <x v="0"/>
    <x v="1"/>
  </r>
  <r>
    <n v="15634606"/>
    <s v="Chinonyelum"/>
    <x v="1"/>
    <x v="1"/>
    <n v="52"/>
    <x v="0"/>
    <x v="1"/>
    <n v="0"/>
    <x v="0"/>
    <x v="2"/>
    <n v="634"/>
    <x v="0"/>
    <x v="0"/>
    <x v="0"/>
    <n v="176913.42"/>
    <x v="1"/>
    <x v="4"/>
    <x v="0"/>
  </r>
  <r>
    <n v="15579207"/>
    <s v="Watkins"/>
    <x v="0"/>
    <x v="1"/>
    <n v="37"/>
    <x v="0"/>
    <x v="6"/>
    <n v="91184.01"/>
    <x v="1"/>
    <x v="0"/>
    <n v="545"/>
    <x v="1"/>
    <x v="0"/>
    <x v="1"/>
    <n v="105476.65"/>
    <x v="1"/>
    <x v="0"/>
    <x v="2"/>
  </r>
  <r>
    <n v="15619892"/>
    <s v="Page"/>
    <x v="1"/>
    <x v="1"/>
    <n v="18"/>
    <x v="1"/>
    <x v="2"/>
    <n v="0"/>
    <x v="0"/>
    <x v="2"/>
    <n v="644"/>
    <x v="0"/>
    <x v="0"/>
    <x v="1"/>
    <n v="59172.42"/>
    <x v="1"/>
    <x v="1"/>
    <x v="1"/>
  </r>
  <r>
    <n v="15567778"/>
    <s v="Genovese"/>
    <x v="2"/>
    <x v="0"/>
    <n v="54"/>
    <x v="0"/>
    <x v="1"/>
    <n v="144027.79999999999"/>
    <x v="2"/>
    <x v="0"/>
    <n v="690"/>
    <x v="2"/>
    <x v="0"/>
    <x v="0"/>
    <n v="108731.02"/>
    <x v="0"/>
    <x v="0"/>
    <x v="0"/>
  </r>
  <r>
    <n v="15711750"/>
    <s v="Watson"/>
    <x v="0"/>
    <x v="0"/>
    <n v="34"/>
    <x v="0"/>
    <x v="5"/>
    <n v="0"/>
    <x v="0"/>
    <x v="2"/>
    <n v="711"/>
    <x v="2"/>
    <x v="0"/>
    <x v="0"/>
    <n v="175310.38"/>
    <x v="1"/>
    <x v="4"/>
    <x v="1"/>
  </r>
  <r>
    <n v="15751084"/>
    <s v="Mancini"/>
    <x v="0"/>
    <x v="0"/>
    <n v="29"/>
    <x v="1"/>
    <x v="2"/>
    <n v="140170.60999999999"/>
    <x v="2"/>
    <x v="0"/>
    <n v="712"/>
    <x v="2"/>
    <x v="0"/>
    <x v="0"/>
    <n v="38170.04"/>
    <x v="1"/>
    <x v="3"/>
    <x v="1"/>
  </r>
  <r>
    <n v="15768945"/>
    <s v="Chibueze"/>
    <x v="0"/>
    <x v="1"/>
    <n v="27"/>
    <x v="1"/>
    <x v="1"/>
    <n v="62092.9"/>
    <x v="1"/>
    <x v="0"/>
    <n v="627"/>
    <x v="0"/>
    <x v="0"/>
    <x v="0"/>
    <n v="105887.03999999999"/>
    <x v="1"/>
    <x v="0"/>
    <x v="0"/>
  </r>
  <r>
    <n v="15586931"/>
    <s v="Hunter"/>
    <x v="1"/>
    <x v="1"/>
    <n v="39"/>
    <x v="0"/>
    <x v="6"/>
    <n v="0"/>
    <x v="0"/>
    <x v="0"/>
    <n v="694"/>
    <x v="2"/>
    <x v="0"/>
    <x v="0"/>
    <n v="95625.03"/>
    <x v="1"/>
    <x v="0"/>
    <x v="2"/>
  </r>
  <r>
    <n v="15636353"/>
    <s v="Buchi"/>
    <x v="1"/>
    <x v="1"/>
    <n v="35"/>
    <x v="0"/>
    <x v="4"/>
    <n v="0"/>
    <x v="0"/>
    <x v="2"/>
    <n v="534"/>
    <x v="1"/>
    <x v="1"/>
    <x v="1"/>
    <n v="9541.15"/>
    <x v="1"/>
    <x v="3"/>
    <x v="2"/>
  </r>
  <r>
    <n v="15623858"/>
    <s v="Charteris"/>
    <x v="0"/>
    <x v="1"/>
    <n v="45"/>
    <x v="0"/>
    <x v="9"/>
    <n v="0"/>
    <x v="0"/>
    <x v="0"/>
    <n v="603"/>
    <x v="0"/>
    <x v="1"/>
    <x v="1"/>
    <n v="148516.79"/>
    <x v="1"/>
    <x v="2"/>
    <x v="3"/>
  </r>
  <r>
    <n v="15703354"/>
    <s v="Aksenov"/>
    <x v="0"/>
    <x v="0"/>
    <n v="33"/>
    <x v="0"/>
    <x v="0"/>
    <n v="103516.87"/>
    <x v="2"/>
    <x v="0"/>
    <n v="808"/>
    <x v="3"/>
    <x v="0"/>
    <x v="1"/>
    <n v="113907.8"/>
    <x v="1"/>
    <x v="0"/>
    <x v="0"/>
  </r>
  <r>
    <n v="15663987"/>
    <s v="Wright"/>
    <x v="1"/>
    <x v="1"/>
    <n v="30"/>
    <x v="0"/>
    <x v="1"/>
    <n v="0"/>
    <x v="0"/>
    <x v="1"/>
    <n v="723"/>
    <x v="2"/>
    <x v="0"/>
    <x v="1"/>
    <n v="164647.72"/>
    <x v="0"/>
    <x v="2"/>
    <x v="0"/>
  </r>
  <r>
    <n v="15780805"/>
    <s v="Lu"/>
    <x v="0"/>
    <x v="0"/>
    <n v="35"/>
    <x v="0"/>
    <x v="0"/>
    <n v="0"/>
    <x v="0"/>
    <x v="2"/>
    <n v="585"/>
    <x v="1"/>
    <x v="0"/>
    <x v="1"/>
    <n v="98621.04"/>
    <x v="0"/>
    <x v="0"/>
    <x v="0"/>
  </r>
  <r>
    <n v="15768566"/>
    <s v="K?"/>
    <x v="0"/>
    <x v="1"/>
    <n v="34"/>
    <x v="0"/>
    <x v="2"/>
    <n v="0"/>
    <x v="0"/>
    <x v="2"/>
    <n v="706"/>
    <x v="2"/>
    <x v="0"/>
    <x v="0"/>
    <n v="37479.97"/>
    <x v="1"/>
    <x v="3"/>
    <x v="1"/>
  </r>
  <r>
    <n v="15643229"/>
    <s v="Hou"/>
    <x v="0"/>
    <x v="0"/>
    <n v="31"/>
    <x v="0"/>
    <x v="5"/>
    <n v="0"/>
    <x v="0"/>
    <x v="2"/>
    <n v="671"/>
    <x v="2"/>
    <x v="0"/>
    <x v="0"/>
    <n v="15846.42"/>
    <x v="1"/>
    <x v="3"/>
    <x v="1"/>
  </r>
  <r>
    <n v="15754940"/>
    <s v="Descoteaux"/>
    <x v="1"/>
    <x v="1"/>
    <n v="43"/>
    <x v="0"/>
    <x v="0"/>
    <n v="85162.26"/>
    <x v="1"/>
    <x v="0"/>
    <n v="597"/>
    <x v="1"/>
    <x v="1"/>
    <x v="0"/>
    <n v="5104.08"/>
    <x v="0"/>
    <x v="3"/>
    <x v="0"/>
  </r>
  <r>
    <n v="15676576"/>
    <s v="Stephenson"/>
    <x v="0"/>
    <x v="0"/>
    <n v="43"/>
    <x v="0"/>
    <x v="2"/>
    <n v="143061.88"/>
    <x v="2"/>
    <x v="0"/>
    <n v="646"/>
    <x v="0"/>
    <x v="0"/>
    <x v="1"/>
    <n v="61937.599999999999"/>
    <x v="1"/>
    <x v="1"/>
    <x v="1"/>
  </r>
  <r>
    <n v="15800068"/>
    <s v="Cooper"/>
    <x v="1"/>
    <x v="0"/>
    <n v="46"/>
    <x v="0"/>
    <x v="5"/>
    <n v="0"/>
    <x v="0"/>
    <x v="2"/>
    <n v="801"/>
    <x v="3"/>
    <x v="0"/>
    <x v="0"/>
    <n v="170008.74"/>
    <x v="1"/>
    <x v="4"/>
    <x v="1"/>
  </r>
  <r>
    <n v="15648030"/>
    <s v="Crump"/>
    <x v="1"/>
    <x v="0"/>
    <n v="33"/>
    <x v="0"/>
    <x v="8"/>
    <n v="137388.01"/>
    <x v="2"/>
    <x v="2"/>
    <n v="731"/>
    <x v="2"/>
    <x v="0"/>
    <x v="1"/>
    <n v="165000.68"/>
    <x v="1"/>
    <x v="2"/>
    <x v="2"/>
  </r>
  <r>
    <n v="15668594"/>
    <s v="Diggs"/>
    <x v="2"/>
    <x v="0"/>
    <n v="25"/>
    <x v="1"/>
    <x v="1"/>
    <n v="137712.01"/>
    <x v="2"/>
    <x v="0"/>
    <n v="620"/>
    <x v="0"/>
    <x v="0"/>
    <x v="0"/>
    <n v="76197.05"/>
    <x v="1"/>
    <x v="1"/>
    <x v="0"/>
  </r>
  <r>
    <n v="15728709"/>
    <s v="Shih"/>
    <x v="2"/>
    <x v="1"/>
    <n v="40"/>
    <x v="0"/>
    <x v="3"/>
    <n v="106901.42"/>
    <x v="2"/>
    <x v="2"/>
    <n v="484"/>
    <x v="4"/>
    <x v="1"/>
    <x v="1"/>
    <n v="118045.98"/>
    <x v="1"/>
    <x v="0"/>
    <x v="1"/>
  </r>
  <r>
    <n v="15724181"/>
    <s v="Hudson"/>
    <x v="1"/>
    <x v="1"/>
    <n v="47"/>
    <x v="0"/>
    <x v="8"/>
    <n v="105603.21"/>
    <x v="2"/>
    <x v="2"/>
    <n v="647"/>
    <x v="0"/>
    <x v="0"/>
    <x v="0"/>
    <n v="157360.9"/>
    <x v="1"/>
    <x v="2"/>
    <x v="2"/>
  </r>
  <r>
    <n v="15647546"/>
    <s v="Carvosso"/>
    <x v="2"/>
    <x v="0"/>
    <n v="40"/>
    <x v="0"/>
    <x v="2"/>
    <n v="150679.71"/>
    <x v="2"/>
    <x v="2"/>
    <n v="688"/>
    <x v="2"/>
    <x v="1"/>
    <x v="0"/>
    <n v="196226.38"/>
    <x v="1"/>
    <x v="4"/>
    <x v="1"/>
  </r>
  <r>
    <n v="15702601"/>
    <s v="Wyatt"/>
    <x v="2"/>
    <x v="1"/>
    <n v="30"/>
    <x v="0"/>
    <x v="4"/>
    <n v="108300.27"/>
    <x v="2"/>
    <x v="2"/>
    <n v="680"/>
    <x v="2"/>
    <x v="1"/>
    <x v="0"/>
    <n v="44384.57"/>
    <x v="0"/>
    <x v="3"/>
    <x v="2"/>
  </r>
  <r>
    <n v="15567725"/>
    <s v="Kodilinyechukwu"/>
    <x v="0"/>
    <x v="0"/>
    <n v="46"/>
    <x v="0"/>
    <x v="3"/>
    <n v="52016.08"/>
    <x v="1"/>
    <x v="2"/>
    <n v="689"/>
    <x v="2"/>
    <x v="0"/>
    <x v="0"/>
    <n v="72993.649999999994"/>
    <x v="1"/>
    <x v="1"/>
    <x v="1"/>
  </r>
  <r>
    <n v="15674179"/>
    <s v="Vorobyova"/>
    <x v="2"/>
    <x v="1"/>
    <n v="34"/>
    <x v="0"/>
    <x v="3"/>
    <n v="60515.13"/>
    <x v="1"/>
    <x v="0"/>
    <n v="513"/>
    <x v="1"/>
    <x v="1"/>
    <x v="1"/>
    <n v="124571.09"/>
    <x v="1"/>
    <x v="0"/>
    <x v="1"/>
  </r>
  <r>
    <n v="15686957"/>
    <s v="Piccio"/>
    <x v="2"/>
    <x v="1"/>
    <n v="35"/>
    <x v="0"/>
    <x v="0"/>
    <n v="158584.28"/>
    <x v="2"/>
    <x v="2"/>
    <n v="553"/>
    <x v="1"/>
    <x v="0"/>
    <x v="1"/>
    <n v="43640.160000000003"/>
    <x v="1"/>
    <x v="3"/>
    <x v="0"/>
  </r>
  <r>
    <n v="15607690"/>
    <s v="Hsing"/>
    <x v="2"/>
    <x v="1"/>
    <n v="47"/>
    <x v="0"/>
    <x v="0"/>
    <n v="118812.5"/>
    <x v="2"/>
    <x v="2"/>
    <n v="689"/>
    <x v="2"/>
    <x v="1"/>
    <x v="1"/>
    <n v="31121.42"/>
    <x v="1"/>
    <x v="3"/>
    <x v="0"/>
  </r>
  <r>
    <n v="15806546"/>
    <s v="Lucas"/>
    <x v="1"/>
    <x v="1"/>
    <n v="46"/>
    <x v="0"/>
    <x v="4"/>
    <n v="0"/>
    <x v="0"/>
    <x v="0"/>
    <n v="517"/>
    <x v="1"/>
    <x v="0"/>
    <x v="1"/>
    <n v="22372.78"/>
    <x v="1"/>
    <x v="3"/>
    <x v="2"/>
  </r>
  <r>
    <n v="15632850"/>
    <s v="T'ang"/>
    <x v="0"/>
    <x v="1"/>
    <n v="37"/>
    <x v="0"/>
    <x v="2"/>
    <n v="0"/>
    <x v="0"/>
    <x v="2"/>
    <n v="731"/>
    <x v="2"/>
    <x v="0"/>
    <x v="0"/>
    <n v="170338.35"/>
    <x v="1"/>
    <x v="4"/>
    <x v="1"/>
  </r>
  <r>
    <n v="15709016"/>
    <s v="North"/>
    <x v="2"/>
    <x v="0"/>
    <n v="47"/>
    <x v="0"/>
    <x v="1"/>
    <n v="91219.29"/>
    <x v="1"/>
    <x v="0"/>
    <n v="687"/>
    <x v="2"/>
    <x v="1"/>
    <x v="1"/>
    <n v="158845.49"/>
    <x v="0"/>
    <x v="2"/>
    <x v="0"/>
  </r>
  <r>
    <n v="15638068"/>
    <s v="Thompson"/>
    <x v="1"/>
    <x v="1"/>
    <n v="32"/>
    <x v="0"/>
    <x v="3"/>
    <n v="0"/>
    <x v="0"/>
    <x v="2"/>
    <n v="507"/>
    <x v="1"/>
    <x v="0"/>
    <x v="1"/>
    <n v="67926.179999999993"/>
    <x v="1"/>
    <x v="1"/>
    <x v="1"/>
  </r>
  <r>
    <n v="15749345"/>
    <s v="Simpson"/>
    <x v="0"/>
    <x v="0"/>
    <n v="22"/>
    <x v="1"/>
    <x v="1"/>
    <n v="76318.64"/>
    <x v="1"/>
    <x v="0"/>
    <n v="468"/>
    <x v="4"/>
    <x v="0"/>
    <x v="0"/>
    <n v="194783.12"/>
    <x v="1"/>
    <x v="4"/>
    <x v="0"/>
  </r>
  <r>
    <n v="15791321"/>
    <s v="Nwora"/>
    <x v="1"/>
    <x v="0"/>
    <n v="58"/>
    <x v="0"/>
    <x v="4"/>
    <n v="0"/>
    <x v="0"/>
    <x v="0"/>
    <n v="682"/>
    <x v="2"/>
    <x v="0"/>
    <x v="1"/>
    <n v="176036.01"/>
    <x v="1"/>
    <x v="4"/>
    <x v="2"/>
  </r>
  <r>
    <n v="15699095"/>
    <s v="Chandler"/>
    <x v="0"/>
    <x v="0"/>
    <n v="24"/>
    <x v="1"/>
    <x v="6"/>
    <n v="0"/>
    <x v="0"/>
    <x v="0"/>
    <n v="603"/>
    <x v="0"/>
    <x v="0"/>
    <x v="0"/>
    <n v="198826.03"/>
    <x v="0"/>
    <x v="4"/>
    <x v="2"/>
  </r>
  <r>
    <n v="15638329"/>
    <s v="Uspensky"/>
    <x v="2"/>
    <x v="1"/>
    <n v="25"/>
    <x v="1"/>
    <x v="1"/>
    <n v="111432.13"/>
    <x v="2"/>
    <x v="0"/>
    <n v="522"/>
    <x v="1"/>
    <x v="0"/>
    <x v="0"/>
    <n v="168683.57"/>
    <x v="1"/>
    <x v="2"/>
    <x v="0"/>
  </r>
  <r>
    <n v="15575445"/>
    <s v="Ferguson"/>
    <x v="1"/>
    <x v="1"/>
    <n v="41"/>
    <x v="0"/>
    <x v="7"/>
    <n v="150148.51"/>
    <x v="2"/>
    <x v="0"/>
    <n v="629"/>
    <x v="0"/>
    <x v="1"/>
    <x v="1"/>
    <n v="6936.27"/>
    <x v="1"/>
    <x v="3"/>
    <x v="3"/>
  </r>
  <r>
    <n v="15752622"/>
    <s v="Kerr"/>
    <x v="0"/>
    <x v="0"/>
    <n v="32"/>
    <x v="0"/>
    <x v="3"/>
    <n v="38550.06"/>
    <x v="1"/>
    <x v="0"/>
    <n v="729"/>
    <x v="2"/>
    <x v="1"/>
    <x v="0"/>
    <n v="179230.23"/>
    <x v="1"/>
    <x v="4"/>
    <x v="1"/>
  </r>
  <r>
    <n v="15774507"/>
    <s v="Furneaux"/>
    <x v="0"/>
    <x v="0"/>
    <n v="39"/>
    <x v="0"/>
    <x v="8"/>
    <n v="119013.86"/>
    <x v="2"/>
    <x v="0"/>
    <n v="574"/>
    <x v="1"/>
    <x v="0"/>
    <x v="1"/>
    <n v="103421.91"/>
    <x v="1"/>
    <x v="0"/>
    <x v="2"/>
  </r>
  <r>
    <n v="15570857"/>
    <s v="Kambinachi"/>
    <x v="2"/>
    <x v="0"/>
    <n v="39"/>
    <x v="0"/>
    <x v="10"/>
    <n v="111213.64"/>
    <x v="2"/>
    <x v="2"/>
    <n v="677"/>
    <x v="2"/>
    <x v="0"/>
    <x v="0"/>
    <n v="147578.26"/>
    <x v="1"/>
    <x v="2"/>
    <x v="0"/>
  </r>
  <r>
    <n v="15599386"/>
    <s v="Black"/>
    <x v="2"/>
    <x v="1"/>
    <n v="28"/>
    <x v="1"/>
    <x v="8"/>
    <n v="71097.23"/>
    <x v="1"/>
    <x v="0"/>
    <n v="627"/>
    <x v="0"/>
    <x v="0"/>
    <x v="0"/>
    <n v="130504.49"/>
    <x v="1"/>
    <x v="2"/>
    <x v="2"/>
  </r>
  <r>
    <n v="15744913"/>
    <s v="Chizoba"/>
    <x v="1"/>
    <x v="1"/>
    <n v="36"/>
    <x v="0"/>
    <x v="7"/>
    <n v="109632.85"/>
    <x v="2"/>
    <x v="0"/>
    <n v="788"/>
    <x v="3"/>
    <x v="0"/>
    <x v="0"/>
    <n v="16149.13"/>
    <x v="1"/>
    <x v="3"/>
    <x v="3"/>
  </r>
  <r>
    <n v="15647292"/>
    <s v="Peng"/>
    <x v="0"/>
    <x v="1"/>
    <n v="63"/>
    <x v="2"/>
    <x v="3"/>
    <n v="148368.01999999999"/>
    <x v="2"/>
    <x v="0"/>
    <n v="697"/>
    <x v="2"/>
    <x v="1"/>
    <x v="1"/>
    <n v="118862.08"/>
    <x v="0"/>
    <x v="0"/>
    <x v="1"/>
  </r>
  <r>
    <n v="15728838"/>
    <s v="Leach"/>
    <x v="0"/>
    <x v="1"/>
    <n v="45"/>
    <x v="0"/>
    <x v="1"/>
    <n v="148600.91"/>
    <x v="2"/>
    <x v="0"/>
    <n v="578"/>
    <x v="1"/>
    <x v="0"/>
    <x v="1"/>
    <n v="143397.14000000001"/>
    <x v="0"/>
    <x v="2"/>
    <x v="0"/>
  </r>
  <r>
    <n v="15584704"/>
    <s v="Chiazagomekpele"/>
    <x v="0"/>
    <x v="1"/>
    <n v="48"/>
    <x v="0"/>
    <x v="7"/>
    <n v="71083.98"/>
    <x v="1"/>
    <x v="0"/>
    <n v="519"/>
    <x v="1"/>
    <x v="0"/>
    <x v="1"/>
    <n v="137959"/>
    <x v="1"/>
    <x v="2"/>
    <x v="3"/>
  </r>
  <r>
    <n v="15749068"/>
    <s v="Nickson"/>
    <x v="0"/>
    <x v="0"/>
    <n v="40"/>
    <x v="0"/>
    <x v="9"/>
    <n v="139625.34"/>
    <x v="2"/>
    <x v="0"/>
    <n v="632"/>
    <x v="0"/>
    <x v="0"/>
    <x v="1"/>
    <n v="93702.96"/>
    <x v="0"/>
    <x v="0"/>
    <x v="3"/>
  </r>
  <r>
    <n v="15622985"/>
    <s v="Lin"/>
    <x v="0"/>
    <x v="0"/>
    <n v="39"/>
    <x v="0"/>
    <x v="4"/>
    <n v="0"/>
    <x v="0"/>
    <x v="0"/>
    <n v="679"/>
    <x v="2"/>
    <x v="1"/>
    <x v="1"/>
    <n v="172939.3"/>
    <x v="0"/>
    <x v="4"/>
    <x v="2"/>
  </r>
  <r>
    <n v="15587676"/>
    <s v="Alexeieva"/>
    <x v="0"/>
    <x v="1"/>
    <n v="30"/>
    <x v="0"/>
    <x v="9"/>
    <n v="0"/>
    <x v="0"/>
    <x v="0"/>
    <n v="699"/>
    <x v="2"/>
    <x v="0"/>
    <x v="0"/>
    <n v="108162.13"/>
    <x v="1"/>
    <x v="0"/>
    <x v="3"/>
  </r>
  <r>
    <n v="15779496"/>
    <s v="Sykes"/>
    <x v="0"/>
    <x v="1"/>
    <n v="64"/>
    <x v="2"/>
    <x v="10"/>
    <n v="81564.100000000006"/>
    <x v="1"/>
    <x v="2"/>
    <n v="615"/>
    <x v="0"/>
    <x v="1"/>
    <x v="0"/>
    <n v="35896.089999999997"/>
    <x v="1"/>
    <x v="3"/>
    <x v="0"/>
  </r>
  <r>
    <n v="15733460"/>
    <s v="Martin"/>
    <x v="1"/>
    <x v="1"/>
    <n v="36"/>
    <x v="0"/>
    <x v="9"/>
    <n v="0"/>
    <x v="0"/>
    <x v="2"/>
    <n v="622"/>
    <x v="0"/>
    <x v="0"/>
    <x v="0"/>
    <n v="104852.6"/>
    <x v="1"/>
    <x v="0"/>
    <x v="3"/>
  </r>
  <r>
    <n v="15711457"/>
    <s v="Herz"/>
    <x v="0"/>
    <x v="0"/>
    <n v="28"/>
    <x v="1"/>
    <x v="3"/>
    <n v="124540.28"/>
    <x v="2"/>
    <x v="0"/>
    <n v="755"/>
    <x v="2"/>
    <x v="1"/>
    <x v="0"/>
    <n v="188850.89"/>
    <x v="1"/>
    <x v="4"/>
    <x v="1"/>
  </r>
  <r>
    <n v="15795290"/>
    <s v="Nikitina"/>
    <x v="0"/>
    <x v="0"/>
    <n v="42"/>
    <x v="0"/>
    <x v="0"/>
    <n v="133616.39000000001"/>
    <x v="2"/>
    <x v="0"/>
    <n v="767"/>
    <x v="2"/>
    <x v="0"/>
    <x v="1"/>
    <n v="28615.8"/>
    <x v="1"/>
    <x v="3"/>
    <x v="0"/>
  </r>
  <r>
    <n v="15611223"/>
    <s v="Ko"/>
    <x v="2"/>
    <x v="0"/>
    <n v="38"/>
    <x v="0"/>
    <x v="7"/>
    <n v="101648.5"/>
    <x v="2"/>
    <x v="2"/>
    <n v="752"/>
    <x v="2"/>
    <x v="0"/>
    <x v="1"/>
    <n v="172001.44"/>
    <x v="1"/>
    <x v="4"/>
    <x v="3"/>
  </r>
  <r>
    <n v="15794159"/>
    <s v="Highett"/>
    <x v="0"/>
    <x v="0"/>
    <n v="26"/>
    <x v="1"/>
    <x v="2"/>
    <n v="124281.84"/>
    <x v="2"/>
    <x v="0"/>
    <n v="633"/>
    <x v="0"/>
    <x v="0"/>
    <x v="0"/>
    <n v="60116.57"/>
    <x v="1"/>
    <x v="1"/>
    <x v="1"/>
  </r>
  <r>
    <n v="15780677"/>
    <s v="Jackson"/>
    <x v="0"/>
    <x v="0"/>
    <n v="59"/>
    <x v="0"/>
    <x v="4"/>
    <n v="0"/>
    <x v="0"/>
    <x v="2"/>
    <n v="717"/>
    <x v="2"/>
    <x v="0"/>
    <x v="0"/>
    <n v="170528.63"/>
    <x v="1"/>
    <x v="4"/>
    <x v="2"/>
  </r>
  <r>
    <n v="15690175"/>
    <s v="Ball"/>
    <x v="1"/>
    <x v="1"/>
    <n v="45"/>
    <x v="0"/>
    <x v="10"/>
    <n v="0"/>
    <x v="0"/>
    <x v="2"/>
    <n v="585"/>
    <x v="1"/>
    <x v="1"/>
    <x v="1"/>
    <n v="189683.7"/>
    <x v="1"/>
    <x v="4"/>
    <x v="0"/>
  </r>
  <r>
    <n v="15722599"/>
    <s v="Nelson"/>
    <x v="0"/>
    <x v="0"/>
    <n v="37"/>
    <x v="0"/>
    <x v="9"/>
    <n v="183613.66"/>
    <x v="2"/>
    <x v="2"/>
    <n v="751"/>
    <x v="2"/>
    <x v="1"/>
    <x v="1"/>
    <n v="49734.94"/>
    <x v="1"/>
    <x v="3"/>
    <x v="3"/>
  </r>
  <r>
    <n v="15569976"/>
    <s v="Woronoff"/>
    <x v="2"/>
    <x v="1"/>
    <n v="65"/>
    <x v="2"/>
    <x v="1"/>
    <n v="136186.44"/>
    <x v="2"/>
    <x v="0"/>
    <n v="754"/>
    <x v="2"/>
    <x v="0"/>
    <x v="0"/>
    <n v="121529.59"/>
    <x v="0"/>
    <x v="0"/>
    <x v="0"/>
  </r>
  <r>
    <n v="15707011"/>
    <s v="Morrison"/>
    <x v="0"/>
    <x v="1"/>
    <n v="47"/>
    <x v="0"/>
    <x v="7"/>
    <n v="137682.68"/>
    <x v="2"/>
    <x v="0"/>
    <n v="495"/>
    <x v="4"/>
    <x v="0"/>
    <x v="1"/>
    <n v="71071.47"/>
    <x v="1"/>
    <x v="1"/>
    <x v="3"/>
  </r>
  <r>
    <n v="15702277"/>
    <s v="Smith"/>
    <x v="0"/>
    <x v="1"/>
    <n v="34"/>
    <x v="0"/>
    <x v="4"/>
    <n v="106005.54"/>
    <x v="2"/>
    <x v="0"/>
    <n v="650"/>
    <x v="0"/>
    <x v="1"/>
    <x v="0"/>
    <n v="142995.32"/>
    <x v="1"/>
    <x v="2"/>
    <x v="2"/>
  </r>
  <r>
    <n v="15801915"/>
    <s v="Rendall"/>
    <x v="0"/>
    <x v="0"/>
    <n v="31"/>
    <x v="0"/>
    <x v="5"/>
    <n v="152310.54999999999"/>
    <x v="2"/>
    <x v="0"/>
    <n v="529"/>
    <x v="1"/>
    <x v="0"/>
    <x v="1"/>
    <n v="13054.25"/>
    <x v="1"/>
    <x v="3"/>
    <x v="1"/>
  </r>
  <r>
    <n v="15580213"/>
    <s v="McIntyre"/>
    <x v="0"/>
    <x v="0"/>
    <n v="43"/>
    <x v="0"/>
    <x v="0"/>
    <n v="0"/>
    <x v="0"/>
    <x v="2"/>
    <n v="585"/>
    <x v="1"/>
    <x v="0"/>
    <x v="1"/>
    <n v="89402.54"/>
    <x v="1"/>
    <x v="1"/>
    <x v="0"/>
  </r>
  <r>
    <n v="15637947"/>
    <s v="Wei"/>
    <x v="1"/>
    <x v="1"/>
    <n v="32"/>
    <x v="0"/>
    <x v="1"/>
    <n v="134446.04"/>
    <x v="2"/>
    <x v="0"/>
    <n v="668"/>
    <x v="2"/>
    <x v="1"/>
    <x v="0"/>
    <n v="111241.37"/>
    <x v="1"/>
    <x v="0"/>
    <x v="0"/>
  </r>
  <r>
    <n v="15715888"/>
    <s v="Allardyce"/>
    <x v="0"/>
    <x v="0"/>
    <n v="38"/>
    <x v="0"/>
    <x v="0"/>
    <n v="142289.28"/>
    <x v="2"/>
    <x v="0"/>
    <n v="591"/>
    <x v="1"/>
    <x v="1"/>
    <x v="0"/>
    <n v="119638.85"/>
    <x v="1"/>
    <x v="0"/>
    <x v="0"/>
  </r>
  <r>
    <n v="15732967"/>
    <s v="Cremonesi"/>
    <x v="0"/>
    <x v="1"/>
    <n v="19"/>
    <x v="1"/>
    <x v="5"/>
    <n v="0"/>
    <x v="0"/>
    <x v="2"/>
    <n v="731"/>
    <x v="2"/>
    <x v="0"/>
    <x v="0"/>
    <n v="151581.79"/>
    <x v="1"/>
    <x v="2"/>
    <x v="1"/>
  </r>
  <r>
    <n v="15737047"/>
    <s v="Weatherford"/>
    <x v="0"/>
    <x v="0"/>
    <n v="45"/>
    <x v="0"/>
    <x v="5"/>
    <n v="0"/>
    <x v="0"/>
    <x v="0"/>
    <n v="754"/>
    <x v="2"/>
    <x v="0"/>
    <x v="1"/>
    <n v="73881.679999999993"/>
    <x v="0"/>
    <x v="1"/>
    <x v="1"/>
  </r>
  <r>
    <n v="15694039"/>
    <s v="Jen"/>
    <x v="2"/>
    <x v="0"/>
    <n v="46"/>
    <x v="0"/>
    <x v="9"/>
    <n v="149003.76"/>
    <x v="2"/>
    <x v="2"/>
    <n v="650"/>
    <x v="0"/>
    <x v="0"/>
    <x v="1"/>
    <n v="176902.83"/>
    <x v="1"/>
    <x v="4"/>
    <x v="3"/>
  </r>
  <r>
    <n v="15649457"/>
    <s v="Macleod"/>
    <x v="2"/>
    <x v="1"/>
    <n v="41"/>
    <x v="0"/>
    <x v="0"/>
    <n v="131341.46"/>
    <x v="2"/>
    <x v="2"/>
    <n v="588"/>
    <x v="1"/>
    <x v="1"/>
    <x v="0"/>
    <n v="7034.94"/>
    <x v="1"/>
    <x v="3"/>
    <x v="0"/>
  </r>
  <r>
    <n v="15742809"/>
    <s v="Mironova"/>
    <x v="1"/>
    <x v="0"/>
    <n v="29"/>
    <x v="1"/>
    <x v="3"/>
    <n v="77919.78"/>
    <x v="1"/>
    <x v="0"/>
    <n v="712"/>
    <x v="2"/>
    <x v="0"/>
    <x v="1"/>
    <n v="122547.58"/>
    <x v="1"/>
    <x v="0"/>
    <x v="1"/>
  </r>
  <r>
    <n v="15637829"/>
    <s v="Sharpe"/>
    <x v="0"/>
    <x v="0"/>
    <n v="34"/>
    <x v="0"/>
    <x v="3"/>
    <n v="0"/>
    <x v="0"/>
    <x v="2"/>
    <n v="691"/>
    <x v="2"/>
    <x v="1"/>
    <x v="0"/>
    <n v="161559.12"/>
    <x v="1"/>
    <x v="2"/>
    <x v="1"/>
  </r>
  <r>
    <n v="15633194"/>
    <s v="Osborne"/>
    <x v="0"/>
    <x v="0"/>
    <n v="41"/>
    <x v="0"/>
    <x v="7"/>
    <n v="108309"/>
    <x v="2"/>
    <x v="3"/>
    <n v="771"/>
    <x v="2"/>
    <x v="0"/>
    <x v="0"/>
    <n v="137510.41"/>
    <x v="0"/>
    <x v="2"/>
    <x v="3"/>
  </r>
  <r>
    <n v="15611635"/>
    <s v="Chu"/>
    <x v="1"/>
    <x v="0"/>
    <n v="39"/>
    <x v="0"/>
    <x v="5"/>
    <n v="0"/>
    <x v="0"/>
    <x v="0"/>
    <n v="678"/>
    <x v="2"/>
    <x v="1"/>
    <x v="0"/>
    <n v="185366.56"/>
    <x v="1"/>
    <x v="4"/>
    <x v="1"/>
  </r>
  <r>
    <n v="15638774"/>
    <s v="Chong"/>
    <x v="1"/>
    <x v="0"/>
    <n v="40"/>
    <x v="0"/>
    <x v="9"/>
    <n v="0"/>
    <x v="0"/>
    <x v="2"/>
    <n v="719"/>
    <x v="2"/>
    <x v="0"/>
    <x v="1"/>
    <n v="182224.14"/>
    <x v="1"/>
    <x v="4"/>
    <x v="3"/>
  </r>
  <r>
    <n v="15722037"/>
    <s v="Alvarez"/>
    <x v="2"/>
    <x v="1"/>
    <n v="36"/>
    <x v="0"/>
    <x v="3"/>
    <n v="115462.02"/>
    <x v="2"/>
    <x v="0"/>
    <n v="610"/>
    <x v="0"/>
    <x v="1"/>
    <x v="0"/>
    <n v="42581.04"/>
    <x v="1"/>
    <x v="3"/>
    <x v="1"/>
  </r>
  <r>
    <n v="15672930"/>
    <s v="Palerma"/>
    <x v="1"/>
    <x v="1"/>
    <n v="37"/>
    <x v="0"/>
    <x v="9"/>
    <n v="0"/>
    <x v="0"/>
    <x v="2"/>
    <n v="722"/>
    <x v="2"/>
    <x v="0"/>
    <x v="1"/>
    <n v="31921.95"/>
    <x v="1"/>
    <x v="3"/>
    <x v="3"/>
  </r>
  <r>
    <n v="15668774"/>
    <s v="Chiemenam"/>
    <x v="2"/>
    <x v="0"/>
    <n v="23"/>
    <x v="1"/>
    <x v="8"/>
    <n v="122739.1"/>
    <x v="2"/>
    <x v="0"/>
    <n v="758"/>
    <x v="2"/>
    <x v="0"/>
    <x v="1"/>
    <n v="102460.84"/>
    <x v="0"/>
    <x v="0"/>
    <x v="2"/>
  </r>
  <r>
    <n v="15780966"/>
    <s v="Pritchard"/>
    <x v="0"/>
    <x v="0"/>
    <n v="32"/>
    <x v="0"/>
    <x v="0"/>
    <n v="0"/>
    <x v="0"/>
    <x v="2"/>
    <n v="709"/>
    <x v="2"/>
    <x v="1"/>
    <x v="1"/>
    <n v="109681.29"/>
    <x v="1"/>
    <x v="0"/>
    <x v="0"/>
  </r>
  <r>
    <n v="15659694"/>
    <s v="Wallis"/>
    <x v="2"/>
    <x v="0"/>
    <n v="53"/>
    <x v="0"/>
    <x v="6"/>
    <n v="113781.5"/>
    <x v="2"/>
    <x v="2"/>
    <n v="634"/>
    <x v="0"/>
    <x v="0"/>
    <x v="0"/>
    <n v="106345.05"/>
    <x v="0"/>
    <x v="0"/>
    <x v="2"/>
  </r>
  <r>
    <n v="15624424"/>
    <s v="Palerma"/>
    <x v="1"/>
    <x v="0"/>
    <n v="49"/>
    <x v="0"/>
    <x v="1"/>
    <n v="0"/>
    <x v="0"/>
    <x v="2"/>
    <n v="678"/>
    <x v="2"/>
    <x v="0"/>
    <x v="0"/>
    <n v="102472.9"/>
    <x v="1"/>
    <x v="0"/>
    <x v="0"/>
  </r>
  <r>
    <n v="15708713"/>
    <s v="Hill"/>
    <x v="0"/>
    <x v="1"/>
    <n v="35"/>
    <x v="0"/>
    <x v="6"/>
    <n v="0"/>
    <x v="0"/>
    <x v="2"/>
    <n v="633"/>
    <x v="0"/>
    <x v="0"/>
    <x v="0"/>
    <n v="36249.760000000002"/>
    <x v="1"/>
    <x v="3"/>
    <x v="2"/>
  </r>
  <r>
    <n v="15755405"/>
    <s v="Hudson"/>
    <x v="0"/>
    <x v="1"/>
    <n v="43"/>
    <x v="0"/>
    <x v="9"/>
    <n v="128284.45"/>
    <x v="2"/>
    <x v="0"/>
    <n v="710"/>
    <x v="2"/>
    <x v="0"/>
    <x v="1"/>
    <n v="32996.89"/>
    <x v="0"/>
    <x v="3"/>
    <x v="3"/>
  </r>
  <r>
    <n v="15647570"/>
    <s v="Chung"/>
    <x v="2"/>
    <x v="1"/>
    <n v="45"/>
    <x v="0"/>
    <x v="2"/>
    <n v="120591.19"/>
    <x v="2"/>
    <x v="0"/>
    <n v="640"/>
    <x v="0"/>
    <x v="1"/>
    <x v="1"/>
    <n v="195123.94"/>
    <x v="1"/>
    <x v="4"/>
    <x v="1"/>
  </r>
  <r>
    <n v="15684348"/>
    <s v="Zhdanova"/>
    <x v="0"/>
    <x v="1"/>
    <n v="63"/>
    <x v="2"/>
    <x v="2"/>
    <n v="0"/>
    <x v="0"/>
    <x v="2"/>
    <n v="656"/>
    <x v="0"/>
    <x v="1"/>
    <x v="0"/>
    <n v="57014.43"/>
    <x v="1"/>
    <x v="1"/>
    <x v="1"/>
  </r>
  <r>
    <n v="15702541"/>
    <s v="Fraser"/>
    <x v="0"/>
    <x v="0"/>
    <n v="59"/>
    <x v="0"/>
    <x v="0"/>
    <n v="166968.28"/>
    <x v="2"/>
    <x v="0"/>
    <n v="551"/>
    <x v="1"/>
    <x v="0"/>
    <x v="1"/>
    <n v="159483.76"/>
    <x v="0"/>
    <x v="2"/>
    <x v="0"/>
  </r>
  <r>
    <n v="15646942"/>
    <s v="Meng"/>
    <x v="1"/>
    <x v="0"/>
    <n v="39"/>
    <x v="0"/>
    <x v="3"/>
    <n v="0"/>
    <x v="0"/>
    <x v="2"/>
    <n v="786"/>
    <x v="3"/>
    <x v="1"/>
    <x v="1"/>
    <n v="100929.59"/>
    <x v="1"/>
    <x v="0"/>
    <x v="1"/>
  </r>
  <r>
    <n v="15748920"/>
    <s v="Cherkasova"/>
    <x v="0"/>
    <x v="0"/>
    <n v="49"/>
    <x v="0"/>
    <x v="2"/>
    <n v="0"/>
    <x v="0"/>
    <x v="2"/>
    <n v="561"/>
    <x v="1"/>
    <x v="0"/>
    <x v="0"/>
    <n v="12513.07"/>
    <x v="1"/>
    <x v="3"/>
    <x v="1"/>
  </r>
  <r>
    <n v="15694581"/>
    <s v="Rawlings"/>
    <x v="1"/>
    <x v="1"/>
    <n v="42"/>
    <x v="0"/>
    <x v="8"/>
    <n v="0"/>
    <x v="0"/>
    <x v="2"/>
    <n v="807"/>
    <x v="3"/>
    <x v="0"/>
    <x v="0"/>
    <n v="74900.899999999994"/>
    <x v="1"/>
    <x v="1"/>
    <x v="2"/>
  </r>
  <r>
    <n v="15643215"/>
    <s v="Jen"/>
    <x v="2"/>
    <x v="1"/>
    <n v="38"/>
    <x v="0"/>
    <x v="0"/>
    <n v="71667.97"/>
    <x v="1"/>
    <x v="2"/>
    <n v="602"/>
    <x v="0"/>
    <x v="1"/>
    <x v="1"/>
    <n v="137111.89000000001"/>
    <x v="1"/>
    <x v="2"/>
    <x v="0"/>
  </r>
  <r>
    <n v="15649060"/>
    <s v="Chien"/>
    <x v="2"/>
    <x v="0"/>
    <n v="31"/>
    <x v="0"/>
    <x v="6"/>
    <n v="82729.47"/>
    <x v="1"/>
    <x v="2"/>
    <n v="727"/>
    <x v="2"/>
    <x v="0"/>
    <x v="1"/>
    <n v="60212.51"/>
    <x v="1"/>
    <x v="1"/>
    <x v="2"/>
  </r>
  <r>
    <n v="15774258"/>
    <s v="Gorbunov"/>
    <x v="0"/>
    <x v="1"/>
    <n v="40"/>
    <x v="0"/>
    <x v="1"/>
    <n v="0"/>
    <x v="0"/>
    <x v="2"/>
    <n v="678"/>
    <x v="2"/>
    <x v="0"/>
    <x v="0"/>
    <n v="187343.4"/>
    <x v="1"/>
    <x v="4"/>
    <x v="0"/>
  </r>
  <r>
    <n v="15731553"/>
    <s v="Lucas"/>
    <x v="0"/>
    <x v="1"/>
    <n v="23"/>
    <x v="1"/>
    <x v="2"/>
    <n v="0"/>
    <x v="0"/>
    <x v="2"/>
    <n v="730"/>
    <x v="2"/>
    <x v="0"/>
    <x v="1"/>
    <n v="183284.53"/>
    <x v="1"/>
    <x v="4"/>
    <x v="1"/>
  </r>
  <r>
    <n v="15617029"/>
    <s v="Young"/>
    <x v="1"/>
    <x v="0"/>
    <n v="30"/>
    <x v="0"/>
    <x v="1"/>
    <n v="0"/>
    <x v="0"/>
    <x v="2"/>
    <n v="596"/>
    <x v="1"/>
    <x v="0"/>
    <x v="1"/>
    <n v="8125.39"/>
    <x v="1"/>
    <x v="3"/>
    <x v="0"/>
  </r>
  <r>
    <n v="15780716"/>
    <s v="Colombo"/>
    <x v="2"/>
    <x v="1"/>
    <n v="39"/>
    <x v="0"/>
    <x v="6"/>
    <n v="129626.19"/>
    <x v="2"/>
    <x v="2"/>
    <n v="686"/>
    <x v="2"/>
    <x v="0"/>
    <x v="0"/>
    <n v="103220.56"/>
    <x v="1"/>
    <x v="0"/>
    <x v="2"/>
  </r>
  <r>
    <n v="15577018"/>
    <s v="Tsao"/>
    <x v="2"/>
    <x v="0"/>
    <n v="26"/>
    <x v="1"/>
    <x v="0"/>
    <n v="114035.39"/>
    <x v="2"/>
    <x v="0"/>
    <n v="684"/>
    <x v="2"/>
    <x v="1"/>
    <x v="1"/>
    <n v="96885.19"/>
    <x v="1"/>
    <x v="0"/>
    <x v="0"/>
  </r>
  <r>
    <n v="15809515"/>
    <s v="Lewis"/>
    <x v="2"/>
    <x v="1"/>
    <n v="32"/>
    <x v="0"/>
    <x v="1"/>
    <n v="151922.94"/>
    <x v="2"/>
    <x v="0"/>
    <n v="797"/>
    <x v="3"/>
    <x v="0"/>
    <x v="1"/>
    <n v="8877.06"/>
    <x v="1"/>
    <x v="3"/>
    <x v="0"/>
  </r>
  <r>
    <n v="15789924"/>
    <s v="Hussain"/>
    <x v="0"/>
    <x v="0"/>
    <n v="39"/>
    <x v="0"/>
    <x v="4"/>
    <n v="0"/>
    <x v="0"/>
    <x v="0"/>
    <n v="658"/>
    <x v="0"/>
    <x v="0"/>
    <x v="0"/>
    <n v="147530.06"/>
    <x v="1"/>
    <x v="2"/>
    <x v="2"/>
  </r>
  <r>
    <n v="15725076"/>
    <s v="Anderson"/>
    <x v="1"/>
    <x v="0"/>
    <n v="27"/>
    <x v="1"/>
    <x v="5"/>
    <n v="107751.67999999999"/>
    <x v="2"/>
    <x v="2"/>
    <n v="653"/>
    <x v="0"/>
    <x v="0"/>
    <x v="0"/>
    <n v="33389.42"/>
    <x v="1"/>
    <x v="3"/>
    <x v="1"/>
  </r>
  <r>
    <n v="15672481"/>
    <s v="Ulyanov"/>
    <x v="0"/>
    <x v="1"/>
    <n v="37"/>
    <x v="0"/>
    <x v="5"/>
    <n v="0"/>
    <x v="0"/>
    <x v="2"/>
    <n v="641"/>
    <x v="0"/>
    <x v="0"/>
    <x v="1"/>
    <n v="45309.24"/>
    <x v="1"/>
    <x v="3"/>
    <x v="1"/>
  </r>
  <r>
    <n v="15574115"/>
    <s v="Shaw"/>
    <x v="1"/>
    <x v="0"/>
    <n v="41"/>
    <x v="0"/>
    <x v="5"/>
    <n v="101179.23"/>
    <x v="2"/>
    <x v="2"/>
    <n v="656"/>
    <x v="0"/>
    <x v="0"/>
    <x v="0"/>
    <n v="35230.61"/>
    <x v="1"/>
    <x v="3"/>
    <x v="1"/>
  </r>
  <r>
    <n v="15661830"/>
    <s v="Lucciano"/>
    <x v="1"/>
    <x v="0"/>
    <n v="36"/>
    <x v="0"/>
    <x v="5"/>
    <n v="0"/>
    <x v="0"/>
    <x v="2"/>
    <n v="750"/>
    <x v="2"/>
    <x v="0"/>
    <x v="0"/>
    <n v="59816.41"/>
    <x v="1"/>
    <x v="1"/>
    <x v="1"/>
  </r>
  <r>
    <n v="15665879"/>
    <s v="Gordon"/>
    <x v="0"/>
    <x v="0"/>
    <n v="40"/>
    <x v="0"/>
    <x v="2"/>
    <n v="0"/>
    <x v="0"/>
    <x v="2"/>
    <n v="768"/>
    <x v="2"/>
    <x v="1"/>
    <x v="0"/>
    <n v="69080.460000000006"/>
    <x v="1"/>
    <x v="1"/>
    <x v="1"/>
  </r>
  <r>
    <n v="15673820"/>
    <s v="Woodward"/>
    <x v="0"/>
    <x v="1"/>
    <n v="33"/>
    <x v="0"/>
    <x v="3"/>
    <n v="0"/>
    <x v="0"/>
    <x v="2"/>
    <n v="568"/>
    <x v="1"/>
    <x v="0"/>
    <x v="1"/>
    <n v="143450.60999999999"/>
    <x v="1"/>
    <x v="2"/>
    <x v="1"/>
  </r>
  <r>
    <n v="15747772"/>
    <s v="Cunningham"/>
    <x v="2"/>
    <x v="1"/>
    <n v="36"/>
    <x v="0"/>
    <x v="9"/>
    <n v="58571.18"/>
    <x v="1"/>
    <x v="2"/>
    <n v="706"/>
    <x v="2"/>
    <x v="0"/>
    <x v="1"/>
    <n v="40774.01"/>
    <x v="1"/>
    <x v="3"/>
    <x v="3"/>
  </r>
  <r>
    <n v="15666197"/>
    <s v="Boni"/>
    <x v="2"/>
    <x v="0"/>
    <n v="38"/>
    <x v="0"/>
    <x v="2"/>
    <n v="153058.64000000001"/>
    <x v="2"/>
    <x v="0"/>
    <n v="430"/>
    <x v="4"/>
    <x v="0"/>
    <x v="1"/>
    <n v="99377.27"/>
    <x v="1"/>
    <x v="0"/>
    <x v="1"/>
  </r>
  <r>
    <n v="15773639"/>
    <s v="Truscott"/>
    <x v="2"/>
    <x v="1"/>
    <n v="35"/>
    <x v="0"/>
    <x v="4"/>
    <n v="98270.34"/>
    <x v="1"/>
    <x v="0"/>
    <n v="745"/>
    <x v="2"/>
    <x v="0"/>
    <x v="1"/>
    <n v="133617.43"/>
    <x v="1"/>
    <x v="2"/>
    <x v="2"/>
  </r>
  <r>
    <n v="15581893"/>
    <s v="Ginikanwa"/>
    <x v="0"/>
    <x v="1"/>
    <n v="43"/>
    <x v="0"/>
    <x v="1"/>
    <n v="130788.71"/>
    <x v="2"/>
    <x v="0"/>
    <n v="747"/>
    <x v="2"/>
    <x v="1"/>
    <x v="0"/>
    <n v="101495"/>
    <x v="0"/>
    <x v="0"/>
    <x v="0"/>
  </r>
  <r>
    <n v="15672447"/>
    <s v="Bailey"/>
    <x v="2"/>
    <x v="1"/>
    <n v="40"/>
    <x v="0"/>
    <x v="3"/>
    <n v="99165.84"/>
    <x v="1"/>
    <x v="0"/>
    <n v="657"/>
    <x v="0"/>
    <x v="1"/>
    <x v="0"/>
    <n v="119333.95"/>
    <x v="0"/>
    <x v="0"/>
    <x v="1"/>
  </r>
  <r>
    <n v="15777830"/>
    <s v="Hutchinson"/>
    <x v="0"/>
    <x v="0"/>
    <n v="42"/>
    <x v="0"/>
    <x v="4"/>
    <n v="0"/>
    <x v="0"/>
    <x v="2"/>
    <n v="639"/>
    <x v="0"/>
    <x v="1"/>
    <x v="1"/>
    <n v="167682.37"/>
    <x v="1"/>
    <x v="2"/>
    <x v="2"/>
  </r>
  <r>
    <n v="15713890"/>
    <s v="Maclean"/>
    <x v="0"/>
    <x v="1"/>
    <n v="44"/>
    <x v="0"/>
    <x v="6"/>
    <n v="0"/>
    <x v="0"/>
    <x v="2"/>
    <n v="704"/>
    <x v="2"/>
    <x v="1"/>
    <x v="0"/>
    <n v="152884.85"/>
    <x v="1"/>
    <x v="2"/>
    <x v="2"/>
  </r>
  <r>
    <n v="15577598"/>
    <s v="Chiang"/>
    <x v="1"/>
    <x v="1"/>
    <n v="23"/>
    <x v="1"/>
    <x v="4"/>
    <n v="115636.05"/>
    <x v="2"/>
    <x v="2"/>
    <n v="651"/>
    <x v="0"/>
    <x v="0"/>
    <x v="1"/>
    <n v="70400.86"/>
    <x v="1"/>
    <x v="1"/>
    <x v="2"/>
  </r>
  <r>
    <n v="15786042"/>
    <s v="Willmore"/>
    <x v="2"/>
    <x v="0"/>
    <n v="44"/>
    <x v="0"/>
    <x v="0"/>
    <n v="185932.18"/>
    <x v="2"/>
    <x v="2"/>
    <n v="706"/>
    <x v="2"/>
    <x v="0"/>
    <x v="1"/>
    <n v="65413.41"/>
    <x v="1"/>
    <x v="1"/>
    <x v="0"/>
  </r>
  <r>
    <n v="15753462"/>
    <s v="Godson"/>
    <x v="2"/>
    <x v="1"/>
    <n v="30"/>
    <x v="0"/>
    <x v="0"/>
    <n v="72549"/>
    <x v="1"/>
    <x v="2"/>
    <n v="632"/>
    <x v="0"/>
    <x v="1"/>
    <x v="0"/>
    <n v="182728.8"/>
    <x v="1"/>
    <x v="4"/>
    <x v="0"/>
  </r>
  <r>
    <n v="15759690"/>
    <s v="Smith"/>
    <x v="0"/>
    <x v="1"/>
    <n v="42"/>
    <x v="0"/>
    <x v="4"/>
    <n v="0"/>
    <x v="0"/>
    <x v="2"/>
    <n v="751"/>
    <x v="2"/>
    <x v="0"/>
    <x v="0"/>
    <n v="81442.600000000006"/>
    <x v="1"/>
    <x v="1"/>
    <x v="2"/>
  </r>
  <r>
    <n v="15801414"/>
    <s v="Bitter"/>
    <x v="0"/>
    <x v="0"/>
    <n v="35"/>
    <x v="0"/>
    <x v="0"/>
    <n v="0"/>
    <x v="0"/>
    <x v="2"/>
    <n v="767"/>
    <x v="2"/>
    <x v="1"/>
    <x v="1"/>
    <n v="144251.38"/>
    <x v="1"/>
    <x v="2"/>
    <x v="0"/>
  </r>
  <r>
    <n v="15656141"/>
    <s v="Ts'ao"/>
    <x v="0"/>
    <x v="1"/>
    <n v="39"/>
    <x v="0"/>
    <x v="8"/>
    <n v="0"/>
    <x v="0"/>
    <x v="0"/>
    <n v="741"/>
    <x v="2"/>
    <x v="1"/>
    <x v="0"/>
    <n v="40207.06"/>
    <x v="1"/>
    <x v="3"/>
    <x v="2"/>
  </r>
  <r>
    <n v="15608701"/>
    <s v="Chialuka"/>
    <x v="2"/>
    <x v="1"/>
    <n v="29"/>
    <x v="1"/>
    <x v="6"/>
    <n v="121890.06"/>
    <x v="2"/>
    <x v="0"/>
    <n v="651"/>
    <x v="0"/>
    <x v="0"/>
    <x v="1"/>
    <n v="54530.51"/>
    <x v="0"/>
    <x v="1"/>
    <x v="2"/>
  </r>
  <r>
    <n v="15582892"/>
    <s v="Scott"/>
    <x v="0"/>
    <x v="1"/>
    <n v="46"/>
    <x v="0"/>
    <x v="0"/>
    <n v="99786.07"/>
    <x v="1"/>
    <x v="0"/>
    <n v="601"/>
    <x v="0"/>
    <x v="0"/>
    <x v="0"/>
    <n v="32683.88"/>
    <x v="0"/>
    <x v="3"/>
    <x v="0"/>
  </r>
  <r>
    <n v="15632967"/>
    <s v="Feng"/>
    <x v="0"/>
    <x v="1"/>
    <n v="34"/>
    <x v="0"/>
    <x v="6"/>
    <n v="0"/>
    <x v="0"/>
    <x v="2"/>
    <n v="520"/>
    <x v="1"/>
    <x v="0"/>
    <x v="0"/>
    <n v="104703.96"/>
    <x v="1"/>
    <x v="0"/>
    <x v="2"/>
  </r>
  <r>
    <n v="15587573"/>
    <s v="Castiglione"/>
    <x v="2"/>
    <x v="1"/>
    <n v="27"/>
    <x v="1"/>
    <x v="4"/>
    <n v="115084.53"/>
    <x v="2"/>
    <x v="2"/>
    <n v="626"/>
    <x v="0"/>
    <x v="1"/>
    <x v="0"/>
    <n v="26907.43"/>
    <x v="1"/>
    <x v="3"/>
    <x v="2"/>
  </r>
  <r>
    <n v="15654891"/>
    <s v="He"/>
    <x v="0"/>
    <x v="1"/>
    <n v="30"/>
    <x v="0"/>
    <x v="5"/>
    <n v="0"/>
    <x v="0"/>
    <x v="2"/>
    <n v="811"/>
    <x v="3"/>
    <x v="0"/>
    <x v="0"/>
    <n v="180591.32"/>
    <x v="1"/>
    <x v="4"/>
    <x v="1"/>
  </r>
  <r>
    <n v="15611365"/>
    <s v="Fanucci"/>
    <x v="0"/>
    <x v="0"/>
    <n v="32"/>
    <x v="0"/>
    <x v="9"/>
    <n v="127661.69"/>
    <x v="2"/>
    <x v="0"/>
    <n v="730"/>
    <x v="2"/>
    <x v="1"/>
    <x v="1"/>
    <n v="60905.51"/>
    <x v="1"/>
    <x v="1"/>
    <x v="3"/>
  </r>
  <r>
    <n v="15749103"/>
    <s v="Ginikanwa"/>
    <x v="2"/>
    <x v="0"/>
    <n v="47"/>
    <x v="0"/>
    <x v="4"/>
    <n v="118907.6"/>
    <x v="2"/>
    <x v="0"/>
    <n v="604"/>
    <x v="0"/>
    <x v="1"/>
    <x v="0"/>
    <n v="47777.15"/>
    <x v="0"/>
    <x v="3"/>
    <x v="2"/>
  </r>
  <r>
    <n v="15810203"/>
    <s v="Manning"/>
    <x v="2"/>
    <x v="0"/>
    <n v="44"/>
    <x v="0"/>
    <x v="5"/>
    <n v="77627.33"/>
    <x v="1"/>
    <x v="2"/>
    <n v="499"/>
    <x v="4"/>
    <x v="0"/>
    <x v="1"/>
    <n v="108222.68"/>
    <x v="1"/>
    <x v="0"/>
    <x v="1"/>
  </r>
  <r>
    <n v="15813660"/>
    <s v="Forlonge"/>
    <x v="1"/>
    <x v="1"/>
    <n v="40"/>
    <x v="0"/>
    <x v="0"/>
    <n v="160625.17000000001"/>
    <x v="2"/>
    <x v="0"/>
    <n v="754"/>
    <x v="2"/>
    <x v="1"/>
    <x v="0"/>
    <n v="3554.63"/>
    <x v="1"/>
    <x v="3"/>
    <x v="0"/>
  </r>
  <r>
    <n v="15605673"/>
    <s v="Liang"/>
    <x v="1"/>
    <x v="0"/>
    <n v="29"/>
    <x v="1"/>
    <x v="2"/>
    <n v="0"/>
    <x v="0"/>
    <x v="2"/>
    <n v="716"/>
    <x v="2"/>
    <x v="1"/>
    <x v="1"/>
    <n v="78616.92"/>
    <x v="1"/>
    <x v="1"/>
    <x v="1"/>
  </r>
  <r>
    <n v="15669282"/>
    <s v="Uchechukwu"/>
    <x v="0"/>
    <x v="0"/>
    <n v="20"/>
    <x v="1"/>
    <x v="7"/>
    <n v="124266.86"/>
    <x v="2"/>
    <x v="0"/>
    <n v="636"/>
    <x v="0"/>
    <x v="1"/>
    <x v="1"/>
    <n v="100566.81"/>
    <x v="1"/>
    <x v="0"/>
    <x v="3"/>
  </r>
  <r>
    <n v="15792726"/>
    <s v="Sung"/>
    <x v="0"/>
    <x v="0"/>
    <n v="25"/>
    <x v="1"/>
    <x v="2"/>
    <n v="127974.06"/>
    <x v="2"/>
    <x v="2"/>
    <n v="470"/>
    <x v="4"/>
    <x v="0"/>
    <x v="0"/>
    <n v="183259.35"/>
    <x v="1"/>
    <x v="4"/>
    <x v="1"/>
  </r>
  <r>
    <n v="15593241"/>
    <s v="Tochukwu"/>
    <x v="0"/>
    <x v="1"/>
    <n v="43"/>
    <x v="0"/>
    <x v="6"/>
    <n v="0"/>
    <x v="0"/>
    <x v="2"/>
    <n v="444"/>
    <x v="4"/>
    <x v="0"/>
    <x v="0"/>
    <n v="159131.21"/>
    <x v="1"/>
    <x v="2"/>
    <x v="2"/>
  </r>
  <r>
    <n v="15683053"/>
    <s v="Reyna"/>
    <x v="1"/>
    <x v="0"/>
    <n v="48"/>
    <x v="0"/>
    <x v="0"/>
    <n v="0"/>
    <x v="0"/>
    <x v="0"/>
    <n v="809"/>
    <x v="3"/>
    <x v="0"/>
    <x v="1"/>
    <n v="160976.85"/>
    <x v="0"/>
    <x v="2"/>
    <x v="0"/>
  </r>
  <r>
    <n v="15632736"/>
    <s v="Liang"/>
    <x v="2"/>
    <x v="0"/>
    <n v="30"/>
    <x v="0"/>
    <x v="6"/>
    <n v="104911.35"/>
    <x v="2"/>
    <x v="2"/>
    <n v="850"/>
    <x v="3"/>
    <x v="0"/>
    <x v="0"/>
    <n v="42933.26"/>
    <x v="1"/>
    <x v="3"/>
    <x v="2"/>
  </r>
  <r>
    <n v="15731865"/>
    <s v="Unwin"/>
    <x v="0"/>
    <x v="1"/>
    <n v="27"/>
    <x v="1"/>
    <x v="1"/>
    <n v="0"/>
    <x v="0"/>
    <x v="2"/>
    <n v="637"/>
    <x v="0"/>
    <x v="0"/>
    <x v="1"/>
    <n v="91291.199999999997"/>
    <x v="1"/>
    <x v="0"/>
    <x v="0"/>
  </r>
  <r>
    <n v="15760450"/>
    <s v="Rutherford"/>
    <x v="0"/>
    <x v="1"/>
    <n v="43"/>
    <x v="0"/>
    <x v="1"/>
    <n v="0"/>
    <x v="0"/>
    <x v="2"/>
    <n v="512"/>
    <x v="1"/>
    <x v="0"/>
    <x v="0"/>
    <n v="52471.360000000001"/>
    <x v="1"/>
    <x v="1"/>
    <x v="0"/>
  </r>
  <r>
    <n v="15787204"/>
    <s v="Howe"/>
    <x v="1"/>
    <x v="0"/>
    <n v="43"/>
    <x v="0"/>
    <x v="1"/>
    <n v="110646.54"/>
    <x v="2"/>
    <x v="0"/>
    <n v="774"/>
    <x v="2"/>
    <x v="1"/>
    <x v="1"/>
    <n v="108804.28"/>
    <x v="1"/>
    <x v="0"/>
    <x v="0"/>
  </r>
  <r>
    <n v="15650454"/>
    <s v="Tran"/>
    <x v="0"/>
    <x v="1"/>
    <n v="57"/>
    <x v="0"/>
    <x v="8"/>
    <n v="0"/>
    <x v="0"/>
    <x v="2"/>
    <n v="641"/>
    <x v="0"/>
    <x v="0"/>
    <x v="0"/>
    <n v="122449.18"/>
    <x v="1"/>
    <x v="0"/>
    <x v="2"/>
  </r>
  <r>
    <n v="15573730"/>
    <s v="Thompson"/>
    <x v="2"/>
    <x v="1"/>
    <n v="42"/>
    <x v="0"/>
    <x v="5"/>
    <n v="126704.49"/>
    <x v="2"/>
    <x v="2"/>
    <n v="586"/>
    <x v="1"/>
    <x v="0"/>
    <x v="1"/>
    <n v="41682.300000000003"/>
    <x v="1"/>
    <x v="3"/>
    <x v="1"/>
  </r>
  <r>
    <n v="15705050"/>
    <s v="Linger"/>
    <x v="0"/>
    <x v="1"/>
    <n v="30"/>
    <x v="0"/>
    <x v="9"/>
    <n v="0"/>
    <x v="0"/>
    <x v="2"/>
    <n v="611"/>
    <x v="0"/>
    <x v="0"/>
    <x v="0"/>
    <n v="148887.69"/>
    <x v="1"/>
    <x v="2"/>
    <x v="3"/>
  </r>
  <r>
    <n v="15791342"/>
    <s v="Johnston"/>
    <x v="1"/>
    <x v="1"/>
    <n v="31"/>
    <x v="0"/>
    <x v="1"/>
    <n v="84560.04"/>
    <x v="1"/>
    <x v="0"/>
    <n v="660"/>
    <x v="2"/>
    <x v="0"/>
    <x v="0"/>
    <n v="137784.25"/>
    <x v="1"/>
    <x v="2"/>
    <x v="0"/>
  </r>
  <r>
    <n v="15684316"/>
    <s v="Udokamma"/>
    <x v="0"/>
    <x v="1"/>
    <n v="43"/>
    <x v="0"/>
    <x v="9"/>
    <n v="0"/>
    <x v="0"/>
    <x v="2"/>
    <n v="532"/>
    <x v="1"/>
    <x v="1"/>
    <x v="1"/>
    <n v="190573.91"/>
    <x v="0"/>
    <x v="4"/>
    <x v="3"/>
  </r>
  <r>
    <n v="15700540"/>
    <s v="Barrera"/>
    <x v="2"/>
    <x v="0"/>
    <n v="38"/>
    <x v="0"/>
    <x v="0"/>
    <n v="129893.56"/>
    <x v="2"/>
    <x v="0"/>
    <n v="557"/>
    <x v="1"/>
    <x v="1"/>
    <x v="1"/>
    <n v="102076.03"/>
    <x v="1"/>
    <x v="0"/>
    <x v="0"/>
  </r>
  <r>
    <n v="15770631"/>
    <s v="Sutherland"/>
    <x v="1"/>
    <x v="1"/>
    <n v="25"/>
    <x v="1"/>
    <x v="8"/>
    <n v="167385.81"/>
    <x v="2"/>
    <x v="0"/>
    <n v="730"/>
    <x v="2"/>
    <x v="0"/>
    <x v="0"/>
    <n v="56307.51"/>
    <x v="1"/>
    <x v="1"/>
    <x v="2"/>
  </r>
  <r>
    <n v="15790594"/>
    <s v="Bednall"/>
    <x v="0"/>
    <x v="0"/>
    <n v="27"/>
    <x v="1"/>
    <x v="5"/>
    <n v="0"/>
    <x v="0"/>
    <x v="2"/>
    <n v="535"/>
    <x v="1"/>
    <x v="1"/>
    <x v="0"/>
    <n v="49775.58"/>
    <x v="1"/>
    <x v="3"/>
    <x v="1"/>
  </r>
  <r>
    <n v="15604020"/>
    <s v="Otoole"/>
    <x v="2"/>
    <x v="0"/>
    <n v="36"/>
    <x v="0"/>
    <x v="4"/>
    <n v="105858.71"/>
    <x v="2"/>
    <x v="0"/>
    <n v="773"/>
    <x v="2"/>
    <x v="1"/>
    <x v="0"/>
    <n v="4395.45"/>
    <x v="1"/>
    <x v="3"/>
    <x v="2"/>
  </r>
  <r>
    <n v="15637599"/>
    <s v="Cremonesi"/>
    <x v="2"/>
    <x v="0"/>
    <n v="44"/>
    <x v="0"/>
    <x v="4"/>
    <n v="123070.89"/>
    <x v="2"/>
    <x v="0"/>
    <n v="510"/>
    <x v="1"/>
    <x v="0"/>
    <x v="1"/>
    <n v="28461.29"/>
    <x v="0"/>
    <x v="3"/>
    <x v="2"/>
  </r>
  <r>
    <n v="15736578"/>
    <s v="Hamilton"/>
    <x v="0"/>
    <x v="1"/>
    <n v="39"/>
    <x v="0"/>
    <x v="1"/>
    <n v="0"/>
    <x v="0"/>
    <x v="0"/>
    <n v="539"/>
    <x v="1"/>
    <x v="0"/>
    <x v="0"/>
    <n v="28184.7"/>
    <x v="1"/>
    <x v="3"/>
    <x v="0"/>
  </r>
  <r>
    <n v="15666332"/>
    <s v="Donaldson"/>
    <x v="1"/>
    <x v="0"/>
    <n v="48"/>
    <x v="0"/>
    <x v="0"/>
    <n v="0"/>
    <x v="0"/>
    <x v="2"/>
    <n v="690"/>
    <x v="2"/>
    <x v="0"/>
    <x v="0"/>
    <n v="3149.1"/>
    <x v="1"/>
    <x v="3"/>
    <x v="0"/>
  </r>
  <r>
    <n v="15727291"/>
    <s v="McKay"/>
    <x v="0"/>
    <x v="0"/>
    <n v="40"/>
    <x v="0"/>
    <x v="1"/>
    <n v="0"/>
    <x v="0"/>
    <x v="2"/>
    <n v="821"/>
    <x v="3"/>
    <x v="0"/>
    <x v="1"/>
    <n v="194273.12"/>
    <x v="1"/>
    <x v="4"/>
    <x v="0"/>
  </r>
  <r>
    <n v="15785920"/>
    <s v="Black"/>
    <x v="2"/>
    <x v="1"/>
    <n v="35"/>
    <x v="0"/>
    <x v="1"/>
    <n v="125141.24"/>
    <x v="2"/>
    <x v="2"/>
    <n v="687"/>
    <x v="2"/>
    <x v="0"/>
    <x v="0"/>
    <n v="148537.07"/>
    <x v="1"/>
    <x v="2"/>
    <x v="0"/>
  </r>
  <r>
    <n v="15658987"/>
    <s v="Kane"/>
    <x v="0"/>
    <x v="0"/>
    <n v="46"/>
    <x v="0"/>
    <x v="4"/>
    <n v="96173.17"/>
    <x v="1"/>
    <x v="2"/>
    <n v="557"/>
    <x v="1"/>
    <x v="0"/>
    <x v="0"/>
    <n v="116378.31"/>
    <x v="1"/>
    <x v="0"/>
    <x v="2"/>
  </r>
  <r>
    <n v="15687719"/>
    <s v="She"/>
    <x v="1"/>
    <x v="0"/>
    <n v="37"/>
    <x v="0"/>
    <x v="8"/>
    <n v="0"/>
    <x v="0"/>
    <x v="2"/>
    <n v="532"/>
    <x v="1"/>
    <x v="1"/>
    <x v="0"/>
    <n v="6761.84"/>
    <x v="1"/>
    <x v="3"/>
    <x v="2"/>
  </r>
  <r>
    <n v="15799641"/>
    <s v="Bruno"/>
    <x v="1"/>
    <x v="1"/>
    <n v="39"/>
    <x v="0"/>
    <x v="0"/>
    <n v="0"/>
    <x v="0"/>
    <x v="2"/>
    <n v="540"/>
    <x v="1"/>
    <x v="0"/>
    <x v="1"/>
    <n v="81995.92"/>
    <x v="1"/>
    <x v="1"/>
    <x v="0"/>
  </r>
  <r>
    <n v="15758702"/>
    <s v="Watson"/>
    <x v="0"/>
    <x v="0"/>
    <n v="55"/>
    <x v="0"/>
    <x v="2"/>
    <n v="0"/>
    <x v="0"/>
    <x v="2"/>
    <n v="705"/>
    <x v="2"/>
    <x v="0"/>
    <x v="0"/>
    <n v="14392.68"/>
    <x v="1"/>
    <x v="3"/>
    <x v="1"/>
  </r>
  <r>
    <n v="15689526"/>
    <s v="Shih"/>
    <x v="2"/>
    <x v="0"/>
    <n v="35"/>
    <x v="0"/>
    <x v="9"/>
    <n v="127543.11"/>
    <x v="2"/>
    <x v="2"/>
    <n v="542"/>
    <x v="1"/>
    <x v="0"/>
    <x v="1"/>
    <n v="468.94"/>
    <x v="0"/>
    <x v="3"/>
    <x v="3"/>
  </r>
  <r>
    <n v="15586848"/>
    <s v="Rose"/>
    <x v="0"/>
    <x v="1"/>
    <n v="38"/>
    <x v="0"/>
    <x v="1"/>
    <n v="0"/>
    <x v="0"/>
    <x v="2"/>
    <n v="706"/>
    <x v="2"/>
    <x v="0"/>
    <x v="1"/>
    <n v="122379.54"/>
    <x v="1"/>
    <x v="0"/>
    <x v="0"/>
  </r>
  <r>
    <n v="15707637"/>
    <s v="Zikoranachukwudimma"/>
    <x v="0"/>
    <x v="0"/>
    <n v="56"/>
    <x v="0"/>
    <x v="1"/>
    <n v="0"/>
    <x v="0"/>
    <x v="0"/>
    <n v="765"/>
    <x v="2"/>
    <x v="0"/>
    <x v="1"/>
    <n v="13228.93"/>
    <x v="0"/>
    <x v="3"/>
    <x v="0"/>
  </r>
  <r>
    <n v="15719426"/>
    <s v="Cole"/>
    <x v="0"/>
    <x v="1"/>
    <n v="67"/>
    <x v="2"/>
    <x v="2"/>
    <n v="103101.56"/>
    <x v="2"/>
    <x v="2"/>
    <n v="529"/>
    <x v="1"/>
    <x v="0"/>
    <x v="0"/>
    <n v="154002.01999999999"/>
    <x v="0"/>
    <x v="2"/>
    <x v="1"/>
  </r>
  <r>
    <n v="15639265"/>
    <s v="Isaacs"/>
    <x v="0"/>
    <x v="1"/>
    <n v="54"/>
    <x v="0"/>
    <x v="3"/>
    <n v="126113.28"/>
    <x v="2"/>
    <x v="0"/>
    <n v="714"/>
    <x v="2"/>
    <x v="0"/>
    <x v="1"/>
    <n v="112777.38"/>
    <x v="1"/>
    <x v="0"/>
    <x v="1"/>
  </r>
  <r>
    <n v="15576124"/>
    <s v="Muravyova"/>
    <x v="0"/>
    <x v="1"/>
    <n v="41"/>
    <x v="0"/>
    <x v="1"/>
    <n v="40488.76"/>
    <x v="1"/>
    <x v="0"/>
    <n v="582"/>
    <x v="1"/>
    <x v="0"/>
    <x v="1"/>
    <n v="128528.83"/>
    <x v="1"/>
    <x v="0"/>
    <x v="0"/>
  </r>
  <r>
    <n v="15757829"/>
    <s v="Timperley"/>
    <x v="2"/>
    <x v="0"/>
    <n v="40"/>
    <x v="0"/>
    <x v="7"/>
    <n v="137389.76999999999"/>
    <x v="2"/>
    <x v="2"/>
    <n v="609"/>
    <x v="0"/>
    <x v="0"/>
    <x v="1"/>
    <n v="170122.22"/>
    <x v="1"/>
    <x v="4"/>
    <x v="3"/>
  </r>
  <r>
    <n v="15633227"/>
    <s v="Kenechukwu"/>
    <x v="0"/>
    <x v="0"/>
    <n v="28"/>
    <x v="1"/>
    <x v="9"/>
    <n v="85146.36"/>
    <x v="1"/>
    <x v="0"/>
    <n v="518"/>
    <x v="1"/>
    <x v="1"/>
    <x v="1"/>
    <n v="2803.89"/>
    <x v="1"/>
    <x v="3"/>
    <x v="3"/>
  </r>
  <r>
    <n v="15753092"/>
    <s v="He"/>
    <x v="2"/>
    <x v="1"/>
    <n v="35"/>
    <x v="0"/>
    <x v="8"/>
    <n v="129828.58"/>
    <x v="2"/>
    <x v="0"/>
    <n v="791"/>
    <x v="3"/>
    <x v="0"/>
    <x v="0"/>
    <n v="181918.26"/>
    <x v="0"/>
    <x v="4"/>
    <x v="2"/>
  </r>
  <r>
    <n v="15782939"/>
    <s v="Storey"/>
    <x v="0"/>
    <x v="1"/>
    <n v="42"/>
    <x v="0"/>
    <x v="4"/>
    <n v="80214.36"/>
    <x v="1"/>
    <x v="0"/>
    <n v="747"/>
    <x v="2"/>
    <x v="0"/>
    <x v="1"/>
    <n v="115241.96"/>
    <x v="0"/>
    <x v="0"/>
    <x v="2"/>
  </r>
  <r>
    <n v="15746338"/>
    <s v="Onyekachukwu"/>
    <x v="0"/>
    <x v="0"/>
    <n v="40"/>
    <x v="0"/>
    <x v="0"/>
    <n v="0"/>
    <x v="0"/>
    <x v="2"/>
    <n v="565"/>
    <x v="1"/>
    <x v="0"/>
    <x v="0"/>
    <n v="129956.13"/>
    <x v="1"/>
    <x v="0"/>
    <x v="0"/>
  </r>
  <r>
    <n v="15590676"/>
    <s v="Kharlamova"/>
    <x v="0"/>
    <x v="1"/>
    <n v="34"/>
    <x v="0"/>
    <x v="1"/>
    <n v="141796.43"/>
    <x v="2"/>
    <x v="0"/>
    <n v="735"/>
    <x v="2"/>
    <x v="0"/>
    <x v="1"/>
    <n v="45858.49"/>
    <x v="1"/>
    <x v="3"/>
    <x v="0"/>
  </r>
  <r>
    <n v="15599329"/>
    <s v="Christopher"/>
    <x v="0"/>
    <x v="0"/>
    <n v="49"/>
    <x v="0"/>
    <x v="3"/>
    <n v="195238.29"/>
    <x v="2"/>
    <x v="3"/>
    <n v="697"/>
    <x v="2"/>
    <x v="1"/>
    <x v="0"/>
    <n v="131083.56"/>
    <x v="0"/>
    <x v="2"/>
    <x v="1"/>
  </r>
  <r>
    <n v="15783097"/>
    <s v="Lombardo"/>
    <x v="2"/>
    <x v="1"/>
    <n v="27"/>
    <x v="1"/>
    <x v="5"/>
    <n v="111348.15"/>
    <x v="2"/>
    <x v="0"/>
    <n v="813"/>
    <x v="3"/>
    <x v="0"/>
    <x v="1"/>
    <n v="46422.46"/>
    <x v="1"/>
    <x v="3"/>
    <x v="1"/>
  </r>
  <r>
    <n v="15597885"/>
    <s v="Kerr"/>
    <x v="0"/>
    <x v="1"/>
    <n v="43"/>
    <x v="0"/>
    <x v="5"/>
    <n v="0"/>
    <x v="0"/>
    <x v="2"/>
    <n v="772"/>
    <x v="2"/>
    <x v="0"/>
    <x v="0"/>
    <n v="57675.88"/>
    <x v="1"/>
    <x v="1"/>
    <x v="1"/>
  </r>
  <r>
    <n v="15597467"/>
    <s v="Duncan"/>
    <x v="0"/>
    <x v="0"/>
    <n v="71"/>
    <x v="2"/>
    <x v="2"/>
    <n v="0"/>
    <x v="0"/>
    <x v="2"/>
    <n v="606"/>
    <x v="0"/>
    <x v="0"/>
    <x v="0"/>
    <n v="169741.96"/>
    <x v="1"/>
    <x v="2"/>
    <x v="1"/>
  </r>
  <r>
    <n v="15724764"/>
    <s v="Lawley"/>
    <x v="2"/>
    <x v="0"/>
    <n v="42"/>
    <x v="0"/>
    <x v="7"/>
    <n v="64404.26"/>
    <x v="1"/>
    <x v="2"/>
    <n v="667"/>
    <x v="2"/>
    <x v="1"/>
    <x v="1"/>
    <n v="26022.37"/>
    <x v="1"/>
    <x v="3"/>
    <x v="3"/>
  </r>
  <r>
    <n v="15778418"/>
    <s v="Burns"/>
    <x v="2"/>
    <x v="1"/>
    <n v="40"/>
    <x v="0"/>
    <x v="9"/>
    <n v="154309.67000000001"/>
    <x v="2"/>
    <x v="0"/>
    <n v="637"/>
    <x v="0"/>
    <x v="0"/>
    <x v="0"/>
    <n v="125334.16"/>
    <x v="0"/>
    <x v="0"/>
    <x v="3"/>
  </r>
  <r>
    <n v="15684769"/>
    <s v="Whitson"/>
    <x v="0"/>
    <x v="1"/>
    <n v="67"/>
    <x v="2"/>
    <x v="7"/>
    <n v="129431.36"/>
    <x v="2"/>
    <x v="0"/>
    <n v="542"/>
    <x v="1"/>
    <x v="1"/>
    <x v="0"/>
    <n v="21343.74"/>
    <x v="1"/>
    <x v="3"/>
    <x v="3"/>
  </r>
  <r>
    <n v="15756167"/>
    <s v="Doyne"/>
    <x v="1"/>
    <x v="0"/>
    <n v="43"/>
    <x v="0"/>
    <x v="8"/>
    <n v="134204.67000000001"/>
    <x v="2"/>
    <x v="0"/>
    <n v="762"/>
    <x v="2"/>
    <x v="0"/>
    <x v="0"/>
    <n v="139971.01"/>
    <x v="1"/>
    <x v="2"/>
    <x v="2"/>
  </r>
  <r>
    <n v="15632439"/>
    <s v="Pinto"/>
    <x v="0"/>
    <x v="0"/>
    <n v="39"/>
    <x v="0"/>
    <x v="4"/>
    <n v="0"/>
    <x v="0"/>
    <x v="2"/>
    <n v="698"/>
    <x v="2"/>
    <x v="1"/>
    <x v="0"/>
    <n v="47455.82"/>
    <x v="1"/>
    <x v="3"/>
    <x v="2"/>
  </r>
  <r>
    <n v="15755138"/>
    <s v="Chin"/>
    <x v="0"/>
    <x v="0"/>
    <n v="32"/>
    <x v="0"/>
    <x v="2"/>
    <n v="0"/>
    <x v="0"/>
    <x v="2"/>
    <n v="850"/>
    <x v="3"/>
    <x v="0"/>
    <x v="0"/>
    <n v="55593.8"/>
    <x v="1"/>
    <x v="1"/>
    <x v="1"/>
  </r>
  <r>
    <n v="15659092"/>
    <s v="Davide"/>
    <x v="0"/>
    <x v="0"/>
    <n v="50"/>
    <x v="0"/>
    <x v="8"/>
    <n v="0"/>
    <x v="0"/>
    <x v="2"/>
    <n v="621"/>
    <x v="0"/>
    <x v="0"/>
    <x v="1"/>
    <n v="191756.54"/>
    <x v="0"/>
    <x v="4"/>
    <x v="2"/>
  </r>
  <r>
    <n v="15742116"/>
    <s v="Torres"/>
    <x v="2"/>
    <x v="0"/>
    <n v="48"/>
    <x v="0"/>
    <x v="9"/>
    <n v="116711.06"/>
    <x v="2"/>
    <x v="2"/>
    <n v="671"/>
    <x v="2"/>
    <x v="1"/>
    <x v="1"/>
    <n v="76373.38"/>
    <x v="1"/>
    <x v="1"/>
    <x v="3"/>
  </r>
  <r>
    <n v="15801994"/>
    <s v="Buccho"/>
    <x v="0"/>
    <x v="1"/>
    <n v="31"/>
    <x v="0"/>
    <x v="9"/>
    <n v="0"/>
    <x v="0"/>
    <x v="2"/>
    <n v="775"/>
    <x v="2"/>
    <x v="0"/>
    <x v="1"/>
    <n v="169278.51"/>
    <x v="1"/>
    <x v="2"/>
    <x v="3"/>
  </r>
  <r>
    <n v="15647572"/>
    <s v="Greece"/>
    <x v="1"/>
    <x v="1"/>
    <n v="34"/>
    <x v="0"/>
    <x v="10"/>
    <n v="54980.81"/>
    <x v="1"/>
    <x v="0"/>
    <n v="504"/>
    <x v="1"/>
    <x v="0"/>
    <x v="0"/>
    <n v="136909.88"/>
    <x v="1"/>
    <x v="2"/>
    <x v="0"/>
  </r>
  <r>
    <n v="15644551"/>
    <s v="Wimble"/>
    <x v="1"/>
    <x v="0"/>
    <n v="37"/>
    <x v="0"/>
    <x v="6"/>
    <n v="99773.85"/>
    <x v="1"/>
    <x v="2"/>
    <n v="751"/>
    <x v="2"/>
    <x v="0"/>
    <x v="1"/>
    <n v="54865.919999999998"/>
    <x v="1"/>
    <x v="1"/>
    <x v="2"/>
  </r>
  <r>
    <n v="15709135"/>
    <s v="Pirozzi"/>
    <x v="2"/>
    <x v="1"/>
    <n v="30"/>
    <x v="0"/>
    <x v="3"/>
    <n v="101231.77"/>
    <x v="2"/>
    <x v="2"/>
    <n v="691"/>
    <x v="2"/>
    <x v="1"/>
    <x v="1"/>
    <n v="156529.44"/>
    <x v="1"/>
    <x v="2"/>
    <x v="1"/>
  </r>
  <r>
    <n v="15684469"/>
    <s v="Hsiung"/>
    <x v="2"/>
    <x v="1"/>
    <n v="32"/>
    <x v="0"/>
    <x v="0"/>
    <n v="117070.21"/>
    <x v="2"/>
    <x v="0"/>
    <n v="841"/>
    <x v="3"/>
    <x v="0"/>
    <x v="1"/>
    <n v="113482.2"/>
    <x v="1"/>
    <x v="0"/>
    <x v="0"/>
  </r>
  <r>
    <n v="15627637"/>
    <s v="Obioma"/>
    <x v="2"/>
    <x v="1"/>
    <n v="23"/>
    <x v="1"/>
    <x v="2"/>
    <n v="73314.039999999994"/>
    <x v="1"/>
    <x v="2"/>
    <n v="709"/>
    <x v="2"/>
    <x v="0"/>
    <x v="1"/>
    <n v="63446.47"/>
    <x v="1"/>
    <x v="1"/>
    <x v="1"/>
  </r>
  <r>
    <n v="15667093"/>
    <s v="Onio"/>
    <x v="0"/>
    <x v="1"/>
    <n v="37"/>
    <x v="0"/>
    <x v="0"/>
    <n v="0"/>
    <x v="0"/>
    <x v="0"/>
    <n v="673"/>
    <x v="2"/>
    <x v="0"/>
    <x v="0"/>
    <n v="13624.02"/>
    <x v="1"/>
    <x v="3"/>
    <x v="0"/>
  </r>
  <r>
    <n v="15690589"/>
    <s v="Udinesi"/>
    <x v="0"/>
    <x v="1"/>
    <n v="37"/>
    <x v="0"/>
    <x v="9"/>
    <n v="212314.03"/>
    <x v="2"/>
    <x v="0"/>
    <n v="541"/>
    <x v="1"/>
    <x v="1"/>
    <x v="0"/>
    <n v="148814.54"/>
    <x v="1"/>
    <x v="2"/>
    <x v="3"/>
  </r>
  <r>
    <n v="15595350"/>
    <s v="Fermin"/>
    <x v="0"/>
    <x v="0"/>
    <n v="31"/>
    <x v="0"/>
    <x v="6"/>
    <n v="136067.82"/>
    <x v="2"/>
    <x v="2"/>
    <n v="661"/>
    <x v="2"/>
    <x v="0"/>
    <x v="1"/>
    <n v="65567.91"/>
    <x v="1"/>
    <x v="1"/>
    <x v="2"/>
  </r>
  <r>
    <n v="15777586"/>
    <s v="Moss"/>
    <x v="1"/>
    <x v="0"/>
    <n v="42"/>
    <x v="0"/>
    <x v="0"/>
    <n v="109052.04"/>
    <x v="2"/>
    <x v="2"/>
    <n v="784"/>
    <x v="3"/>
    <x v="0"/>
    <x v="1"/>
    <n v="6409.55"/>
    <x v="1"/>
    <x v="3"/>
    <x v="0"/>
  </r>
  <r>
    <n v="15804064"/>
    <s v="Docherty"/>
    <x v="0"/>
    <x v="0"/>
    <n v="35"/>
    <x v="0"/>
    <x v="0"/>
    <n v="79126.17"/>
    <x v="1"/>
    <x v="0"/>
    <n v="742"/>
    <x v="2"/>
    <x v="0"/>
    <x v="0"/>
    <n v="126997.53"/>
    <x v="1"/>
    <x v="0"/>
    <x v="0"/>
  </r>
  <r>
    <n v="15717770"/>
    <s v="Marcelo"/>
    <x v="1"/>
    <x v="0"/>
    <n v="55"/>
    <x v="0"/>
    <x v="3"/>
    <n v="0"/>
    <x v="0"/>
    <x v="0"/>
    <n v="850"/>
    <x v="3"/>
    <x v="1"/>
    <x v="1"/>
    <n v="171762.87"/>
    <x v="0"/>
    <x v="4"/>
    <x v="1"/>
  </r>
  <r>
    <n v="15754443"/>
    <s v="Fadden"/>
    <x v="0"/>
    <x v="0"/>
    <n v="35"/>
    <x v="0"/>
    <x v="9"/>
    <n v="108308"/>
    <x v="2"/>
    <x v="0"/>
    <n v="443"/>
    <x v="4"/>
    <x v="0"/>
    <x v="1"/>
    <n v="129031.19"/>
    <x v="0"/>
    <x v="0"/>
    <x v="3"/>
  </r>
  <r>
    <n v="15776939"/>
    <s v="Zox"/>
    <x v="2"/>
    <x v="0"/>
    <n v="48"/>
    <x v="0"/>
    <x v="6"/>
    <n v="102290.56"/>
    <x v="2"/>
    <x v="2"/>
    <n v="778"/>
    <x v="2"/>
    <x v="0"/>
    <x v="1"/>
    <n v="182691.31"/>
    <x v="1"/>
    <x v="4"/>
    <x v="2"/>
  </r>
  <r>
    <n v="15713517"/>
    <s v="Otitodilinna"/>
    <x v="0"/>
    <x v="1"/>
    <n v="39"/>
    <x v="0"/>
    <x v="5"/>
    <n v="102025.08"/>
    <x v="2"/>
    <x v="2"/>
    <n v="529"/>
    <x v="1"/>
    <x v="0"/>
    <x v="1"/>
    <n v="12351.01"/>
    <x v="1"/>
    <x v="3"/>
    <x v="1"/>
  </r>
  <r>
    <n v="15683522"/>
    <s v="Kennedy"/>
    <x v="2"/>
    <x v="0"/>
    <n v="37"/>
    <x v="0"/>
    <x v="0"/>
    <n v="113383.07"/>
    <x v="2"/>
    <x v="0"/>
    <n v="678"/>
    <x v="2"/>
    <x v="0"/>
    <x v="0"/>
    <n v="135123.96"/>
    <x v="1"/>
    <x v="2"/>
    <x v="0"/>
  </r>
  <r>
    <n v="15673995"/>
    <s v="Tu"/>
    <x v="1"/>
    <x v="0"/>
    <n v="65"/>
    <x v="2"/>
    <x v="9"/>
    <n v="102541.1"/>
    <x v="2"/>
    <x v="0"/>
    <n v="516"/>
    <x v="1"/>
    <x v="0"/>
    <x v="1"/>
    <n v="181490.42"/>
    <x v="1"/>
    <x v="4"/>
    <x v="3"/>
  </r>
  <r>
    <n v="15771054"/>
    <s v="Barnes"/>
    <x v="1"/>
    <x v="1"/>
    <n v="35"/>
    <x v="0"/>
    <x v="8"/>
    <n v="0"/>
    <x v="0"/>
    <x v="2"/>
    <n v="469"/>
    <x v="4"/>
    <x v="0"/>
    <x v="1"/>
    <n v="186490.37"/>
    <x v="1"/>
    <x v="4"/>
    <x v="2"/>
  </r>
  <r>
    <n v="15578788"/>
    <s v="Bibi"/>
    <x v="1"/>
    <x v="1"/>
    <n v="40"/>
    <x v="0"/>
    <x v="5"/>
    <n v="0"/>
    <x v="0"/>
    <x v="2"/>
    <n v="786"/>
    <x v="3"/>
    <x v="1"/>
    <x v="1"/>
    <n v="41248.800000000003"/>
    <x v="1"/>
    <x v="3"/>
    <x v="1"/>
  </r>
  <r>
    <n v="15737408"/>
    <s v="L?"/>
    <x v="0"/>
    <x v="0"/>
    <n v="41"/>
    <x v="0"/>
    <x v="5"/>
    <n v="109941.51"/>
    <x v="2"/>
    <x v="0"/>
    <n v="703"/>
    <x v="2"/>
    <x v="0"/>
    <x v="1"/>
    <n v="116267.28"/>
    <x v="1"/>
    <x v="0"/>
    <x v="1"/>
  </r>
  <r>
    <n v="15750837"/>
    <s v="Landseer"/>
    <x v="2"/>
    <x v="1"/>
    <n v="41"/>
    <x v="0"/>
    <x v="10"/>
    <n v="141749.68"/>
    <x v="2"/>
    <x v="0"/>
    <n v="579"/>
    <x v="1"/>
    <x v="1"/>
    <x v="0"/>
    <n v="9201.5300000000007"/>
    <x v="1"/>
    <x v="3"/>
    <x v="0"/>
  </r>
  <r>
    <n v="15576022"/>
    <s v="Nwachinemelu"/>
    <x v="0"/>
    <x v="1"/>
    <n v="38"/>
    <x v="0"/>
    <x v="8"/>
    <n v="0"/>
    <x v="0"/>
    <x v="2"/>
    <n v="565"/>
    <x v="1"/>
    <x v="1"/>
    <x v="0"/>
    <n v="80630.320000000007"/>
    <x v="1"/>
    <x v="1"/>
    <x v="2"/>
  </r>
  <r>
    <n v="15635502"/>
    <s v="Ch'iu"/>
    <x v="0"/>
    <x v="1"/>
    <n v="44"/>
    <x v="0"/>
    <x v="0"/>
    <n v="0"/>
    <x v="0"/>
    <x v="0"/>
    <n v="443"/>
    <x v="4"/>
    <x v="0"/>
    <x v="1"/>
    <n v="159165.70000000001"/>
    <x v="1"/>
    <x v="2"/>
    <x v="0"/>
  </r>
  <r>
    <n v="15627298"/>
    <s v="Vinogradova"/>
    <x v="0"/>
    <x v="1"/>
    <n v="37"/>
    <x v="0"/>
    <x v="3"/>
    <n v="85146.48"/>
    <x v="1"/>
    <x v="2"/>
    <n v="589"/>
    <x v="1"/>
    <x v="0"/>
    <x v="1"/>
    <n v="86490.09"/>
    <x v="0"/>
    <x v="1"/>
    <x v="1"/>
  </r>
  <r>
    <n v="15811415"/>
    <s v="Jenks"/>
    <x v="0"/>
    <x v="0"/>
    <n v="44"/>
    <x v="0"/>
    <x v="5"/>
    <n v="134066.1"/>
    <x v="2"/>
    <x v="2"/>
    <n v="691"/>
    <x v="2"/>
    <x v="0"/>
    <x v="0"/>
    <n v="197572.41"/>
    <x v="1"/>
    <x v="4"/>
    <x v="1"/>
  </r>
  <r>
    <n v="15645059"/>
    <s v="Crace"/>
    <x v="0"/>
    <x v="0"/>
    <n v="28"/>
    <x v="1"/>
    <x v="2"/>
    <n v="0"/>
    <x v="0"/>
    <x v="2"/>
    <n v="711"/>
    <x v="2"/>
    <x v="1"/>
    <x v="1"/>
    <n v="105159.89"/>
    <x v="1"/>
    <x v="0"/>
    <x v="1"/>
  </r>
  <r>
    <n v="15689671"/>
    <s v="Packham"/>
    <x v="1"/>
    <x v="1"/>
    <n v="27"/>
    <x v="1"/>
    <x v="4"/>
    <n v="0"/>
    <x v="0"/>
    <x v="0"/>
    <n v="775"/>
    <x v="2"/>
    <x v="0"/>
    <x v="0"/>
    <n v="40807.26"/>
    <x v="1"/>
    <x v="3"/>
    <x v="2"/>
  </r>
  <r>
    <n v="15718667"/>
    <s v="T'ien"/>
    <x v="0"/>
    <x v="1"/>
    <n v="35"/>
    <x v="0"/>
    <x v="3"/>
    <n v="87619.29"/>
    <x v="1"/>
    <x v="0"/>
    <n v="621"/>
    <x v="0"/>
    <x v="0"/>
    <x v="1"/>
    <n v="143.34"/>
    <x v="1"/>
    <x v="3"/>
    <x v="1"/>
  </r>
  <r>
    <n v="15803202"/>
    <s v="Onyekachi"/>
    <x v="0"/>
    <x v="1"/>
    <n v="51"/>
    <x v="0"/>
    <x v="7"/>
    <n v="0"/>
    <x v="0"/>
    <x v="0"/>
    <n v="350"/>
    <x v="4"/>
    <x v="0"/>
    <x v="0"/>
    <n v="125823.79"/>
    <x v="0"/>
    <x v="0"/>
    <x v="3"/>
  </r>
  <r>
    <n v="15593683"/>
    <s v="Solomina"/>
    <x v="1"/>
    <x v="0"/>
    <n v="30"/>
    <x v="0"/>
    <x v="2"/>
    <n v="0"/>
    <x v="0"/>
    <x v="2"/>
    <n v="668"/>
    <x v="2"/>
    <x v="0"/>
    <x v="1"/>
    <n v="138465.70000000001"/>
    <x v="1"/>
    <x v="2"/>
    <x v="1"/>
  </r>
  <r>
    <n v="15703394"/>
    <s v="Hawes"/>
    <x v="1"/>
    <x v="1"/>
    <n v="27"/>
    <x v="1"/>
    <x v="6"/>
    <n v="0"/>
    <x v="0"/>
    <x v="2"/>
    <n v="633"/>
    <x v="0"/>
    <x v="0"/>
    <x v="1"/>
    <n v="44008.91"/>
    <x v="1"/>
    <x v="3"/>
    <x v="2"/>
  </r>
  <r>
    <n v="15570289"/>
    <s v="Benson"/>
    <x v="2"/>
    <x v="1"/>
    <n v="43"/>
    <x v="0"/>
    <x v="2"/>
    <n v="103409.16"/>
    <x v="2"/>
    <x v="0"/>
    <n v="697"/>
    <x v="2"/>
    <x v="0"/>
    <x v="1"/>
    <n v="66893.279999999999"/>
    <x v="0"/>
    <x v="1"/>
    <x v="1"/>
  </r>
  <r>
    <n v="15567437"/>
    <s v="Emenike"/>
    <x v="2"/>
    <x v="0"/>
    <n v="30"/>
    <x v="0"/>
    <x v="3"/>
    <n v="123040.38"/>
    <x v="2"/>
    <x v="0"/>
    <n v="734"/>
    <x v="2"/>
    <x v="0"/>
    <x v="0"/>
    <n v="76503.06"/>
    <x v="1"/>
    <x v="1"/>
    <x v="1"/>
  </r>
  <r>
    <n v="15711687"/>
    <s v="Nero"/>
    <x v="0"/>
    <x v="1"/>
    <n v="41"/>
    <x v="0"/>
    <x v="4"/>
    <n v="108128.52"/>
    <x v="2"/>
    <x v="0"/>
    <n v="434"/>
    <x v="4"/>
    <x v="1"/>
    <x v="0"/>
    <n v="56784.11"/>
    <x v="1"/>
    <x v="1"/>
    <x v="2"/>
  </r>
  <r>
    <n v="15656592"/>
    <s v="Toscano"/>
    <x v="2"/>
    <x v="1"/>
    <n v="48"/>
    <x v="0"/>
    <x v="2"/>
    <n v="169023.33"/>
    <x v="2"/>
    <x v="2"/>
    <n v="646"/>
    <x v="0"/>
    <x v="0"/>
    <x v="0"/>
    <n v="175657.55"/>
    <x v="1"/>
    <x v="4"/>
    <x v="1"/>
  </r>
  <r>
    <n v="15634373"/>
    <s v="Yang"/>
    <x v="0"/>
    <x v="1"/>
    <n v="30"/>
    <x v="0"/>
    <x v="8"/>
    <n v="0"/>
    <x v="0"/>
    <x v="2"/>
    <n v="764"/>
    <x v="2"/>
    <x v="1"/>
    <x v="0"/>
    <n v="105155.66"/>
    <x v="1"/>
    <x v="0"/>
    <x v="2"/>
  </r>
  <r>
    <n v="15769125"/>
    <s v="Palerma"/>
    <x v="1"/>
    <x v="0"/>
    <n v="41"/>
    <x v="0"/>
    <x v="7"/>
    <n v="0"/>
    <x v="0"/>
    <x v="2"/>
    <n v="727"/>
    <x v="2"/>
    <x v="1"/>
    <x v="0"/>
    <n v="47468.56"/>
    <x v="1"/>
    <x v="3"/>
    <x v="3"/>
  </r>
  <r>
    <n v="15711386"/>
    <s v="Trentini"/>
    <x v="0"/>
    <x v="0"/>
    <n v="29"/>
    <x v="1"/>
    <x v="5"/>
    <n v="0"/>
    <x v="0"/>
    <x v="2"/>
    <n v="724"/>
    <x v="2"/>
    <x v="1"/>
    <x v="0"/>
    <n v="64729.51"/>
    <x v="1"/>
    <x v="1"/>
    <x v="1"/>
  </r>
  <r>
    <n v="15714241"/>
    <s v="Haddon"/>
    <x v="1"/>
    <x v="1"/>
    <n v="42"/>
    <x v="0"/>
    <x v="9"/>
    <n v="222267.63"/>
    <x v="2"/>
    <x v="0"/>
    <n v="749"/>
    <x v="2"/>
    <x v="1"/>
    <x v="1"/>
    <n v="101108.85"/>
    <x v="0"/>
    <x v="0"/>
    <x v="3"/>
  </r>
  <r>
    <n v="15642530"/>
    <s v="Coates"/>
    <x v="2"/>
    <x v="0"/>
    <n v="47"/>
    <x v="0"/>
    <x v="7"/>
    <n v="144090.42000000001"/>
    <x v="2"/>
    <x v="0"/>
    <n v="706"/>
    <x v="2"/>
    <x v="0"/>
    <x v="1"/>
    <n v="140938.95000000001"/>
    <x v="0"/>
    <x v="2"/>
    <x v="3"/>
  </r>
  <r>
    <n v="15713599"/>
    <s v="Castiglione"/>
    <x v="0"/>
    <x v="1"/>
    <n v="30"/>
    <x v="0"/>
    <x v="7"/>
    <n v="114835.43"/>
    <x v="2"/>
    <x v="0"/>
    <n v="728"/>
    <x v="2"/>
    <x v="1"/>
    <x v="0"/>
    <n v="37662.49"/>
    <x v="1"/>
    <x v="3"/>
    <x v="3"/>
  </r>
  <r>
    <n v="15744770"/>
    <s v="Stone"/>
    <x v="0"/>
    <x v="1"/>
    <n v="44"/>
    <x v="0"/>
    <x v="0"/>
    <n v="0"/>
    <x v="0"/>
    <x v="2"/>
    <n v="636"/>
    <x v="0"/>
    <x v="1"/>
    <x v="1"/>
    <n v="86414.41"/>
    <x v="1"/>
    <x v="1"/>
    <x v="0"/>
  </r>
  <r>
    <n v="15780498"/>
    <s v="Maynard"/>
    <x v="0"/>
    <x v="1"/>
    <n v="34"/>
    <x v="0"/>
    <x v="6"/>
    <n v="145030.92000000001"/>
    <x v="2"/>
    <x v="0"/>
    <n v="634"/>
    <x v="0"/>
    <x v="0"/>
    <x v="0"/>
    <n v="41820.65"/>
    <x v="1"/>
    <x v="3"/>
    <x v="2"/>
  </r>
  <r>
    <n v="15624397"/>
    <s v="Moore"/>
    <x v="0"/>
    <x v="1"/>
    <n v="43"/>
    <x v="0"/>
    <x v="2"/>
    <n v="71240.3"/>
    <x v="1"/>
    <x v="0"/>
    <n v="627"/>
    <x v="0"/>
    <x v="1"/>
    <x v="0"/>
    <n v="127734.16"/>
    <x v="1"/>
    <x v="0"/>
    <x v="1"/>
  </r>
  <r>
    <n v="15615219"/>
    <s v="Obielumani"/>
    <x v="0"/>
    <x v="1"/>
    <n v="59"/>
    <x v="0"/>
    <x v="8"/>
    <n v="138772.15"/>
    <x v="2"/>
    <x v="0"/>
    <n v="518"/>
    <x v="1"/>
    <x v="1"/>
    <x v="0"/>
    <n v="123872"/>
    <x v="1"/>
    <x v="0"/>
    <x v="2"/>
  </r>
  <r>
    <n v="15570908"/>
    <s v="Harding"/>
    <x v="1"/>
    <x v="0"/>
    <n v="29"/>
    <x v="1"/>
    <x v="3"/>
    <n v="93617.07"/>
    <x v="1"/>
    <x v="0"/>
    <n v="687"/>
    <x v="2"/>
    <x v="1"/>
    <x v="0"/>
    <n v="113050.92"/>
    <x v="1"/>
    <x v="0"/>
    <x v="1"/>
  </r>
  <r>
    <n v="15762855"/>
    <s v="Hill"/>
    <x v="1"/>
    <x v="0"/>
    <n v="23"/>
    <x v="1"/>
    <x v="2"/>
    <n v="0"/>
    <x v="0"/>
    <x v="2"/>
    <n v="622"/>
    <x v="0"/>
    <x v="0"/>
    <x v="0"/>
    <n v="131389.39000000001"/>
    <x v="1"/>
    <x v="2"/>
    <x v="1"/>
  </r>
  <r>
    <n v="15661827"/>
    <s v="Brown"/>
    <x v="1"/>
    <x v="0"/>
    <n v="45"/>
    <x v="0"/>
    <x v="4"/>
    <n v="0"/>
    <x v="0"/>
    <x v="2"/>
    <n v="693"/>
    <x v="2"/>
    <x v="0"/>
    <x v="0"/>
    <n v="26589.56"/>
    <x v="1"/>
    <x v="3"/>
    <x v="2"/>
  </r>
  <r>
    <n v="15746035"/>
    <s v="Pagnotto"/>
    <x v="1"/>
    <x v="1"/>
    <n v="25"/>
    <x v="1"/>
    <x v="9"/>
    <n v="74237.2"/>
    <x v="1"/>
    <x v="2"/>
    <n v="450"/>
    <x v="4"/>
    <x v="1"/>
    <x v="0"/>
    <n v="195463.35"/>
    <x v="1"/>
    <x v="4"/>
    <x v="3"/>
  </r>
  <r>
    <n v="15691906"/>
    <s v="Esposito"/>
    <x v="2"/>
    <x v="0"/>
    <n v="49"/>
    <x v="0"/>
    <x v="8"/>
    <n v="127421.78"/>
    <x v="2"/>
    <x v="2"/>
    <n v="664"/>
    <x v="2"/>
    <x v="0"/>
    <x v="1"/>
    <n v="108876.75"/>
    <x v="0"/>
    <x v="0"/>
    <x v="2"/>
  </r>
  <r>
    <n v="15793424"/>
    <s v="Tan"/>
    <x v="1"/>
    <x v="0"/>
    <n v="28"/>
    <x v="1"/>
    <x v="2"/>
    <n v="61274.7"/>
    <x v="1"/>
    <x v="2"/>
    <n v="663"/>
    <x v="2"/>
    <x v="0"/>
    <x v="1"/>
    <n v="136054.45000000001"/>
    <x v="1"/>
    <x v="2"/>
    <x v="1"/>
  </r>
  <r>
    <n v="15577905"/>
    <s v="Hammond"/>
    <x v="0"/>
    <x v="1"/>
    <n v="34"/>
    <x v="0"/>
    <x v="2"/>
    <n v="106486.66"/>
    <x v="2"/>
    <x v="2"/>
    <n v="660"/>
    <x v="2"/>
    <x v="1"/>
    <x v="0"/>
    <n v="182262.66"/>
    <x v="1"/>
    <x v="4"/>
    <x v="1"/>
  </r>
  <r>
    <n v="15667216"/>
    <s v="Chung"/>
    <x v="0"/>
    <x v="0"/>
    <n v="29"/>
    <x v="1"/>
    <x v="7"/>
    <n v="73194.52"/>
    <x v="1"/>
    <x v="2"/>
    <n v="579"/>
    <x v="1"/>
    <x v="0"/>
    <x v="0"/>
    <n v="129209.09"/>
    <x v="1"/>
    <x v="0"/>
    <x v="3"/>
  </r>
  <r>
    <n v="15673971"/>
    <s v="Houghton"/>
    <x v="2"/>
    <x v="0"/>
    <n v="44"/>
    <x v="0"/>
    <x v="5"/>
    <n v="146498.76"/>
    <x v="2"/>
    <x v="0"/>
    <n v="655"/>
    <x v="0"/>
    <x v="0"/>
    <x v="1"/>
    <n v="64853.51"/>
    <x v="0"/>
    <x v="1"/>
    <x v="1"/>
  </r>
  <r>
    <n v="15701238"/>
    <s v="Chia"/>
    <x v="0"/>
    <x v="1"/>
    <n v="47"/>
    <x v="0"/>
    <x v="1"/>
    <n v="0"/>
    <x v="0"/>
    <x v="2"/>
    <n v="683"/>
    <x v="2"/>
    <x v="0"/>
    <x v="1"/>
    <n v="148989.15"/>
    <x v="1"/>
    <x v="2"/>
    <x v="0"/>
  </r>
  <r>
    <n v="15644849"/>
    <s v="Zikoranachidimma"/>
    <x v="0"/>
    <x v="0"/>
    <n v="32"/>
    <x v="0"/>
    <x v="0"/>
    <n v="0"/>
    <x v="0"/>
    <x v="0"/>
    <n v="655"/>
    <x v="0"/>
    <x v="0"/>
    <x v="0"/>
    <n v="71047.509999999995"/>
    <x v="1"/>
    <x v="1"/>
    <x v="0"/>
  </r>
  <r>
    <n v="15635531"/>
    <s v="Boag"/>
    <x v="1"/>
    <x v="0"/>
    <n v="30"/>
    <x v="0"/>
    <x v="2"/>
    <n v="0"/>
    <x v="0"/>
    <x v="2"/>
    <n v="575"/>
    <x v="1"/>
    <x v="0"/>
    <x v="1"/>
    <n v="185341.63"/>
    <x v="1"/>
    <x v="4"/>
    <x v="1"/>
  </r>
  <r>
    <n v="15632263"/>
    <s v="Pagnotto"/>
    <x v="1"/>
    <x v="1"/>
    <n v="30"/>
    <x v="0"/>
    <x v="8"/>
    <n v="120355"/>
    <x v="2"/>
    <x v="0"/>
    <n v="574"/>
    <x v="1"/>
    <x v="0"/>
    <x v="1"/>
    <n v="137793.35"/>
    <x v="1"/>
    <x v="2"/>
    <x v="2"/>
  </r>
  <r>
    <n v="15720110"/>
    <s v="Oluchukwu"/>
    <x v="0"/>
    <x v="1"/>
    <n v="32"/>
    <x v="0"/>
    <x v="0"/>
    <n v="117265.21"/>
    <x v="2"/>
    <x v="0"/>
    <n v="795"/>
    <x v="3"/>
    <x v="0"/>
    <x v="0"/>
    <n v="198317.23"/>
    <x v="1"/>
    <x v="4"/>
    <x v="0"/>
  </r>
  <r>
    <n v="15619045"/>
    <s v="Baxter"/>
    <x v="0"/>
    <x v="0"/>
    <n v="43"/>
    <x v="0"/>
    <x v="4"/>
    <n v="0"/>
    <x v="0"/>
    <x v="2"/>
    <n v="776"/>
    <x v="2"/>
    <x v="1"/>
    <x v="0"/>
    <n v="162137.5"/>
    <x v="1"/>
    <x v="2"/>
    <x v="2"/>
  </r>
  <r>
    <n v="15697510"/>
    <s v="Tien"/>
    <x v="1"/>
    <x v="0"/>
    <n v="52"/>
    <x v="0"/>
    <x v="3"/>
    <n v="0"/>
    <x v="0"/>
    <x v="0"/>
    <n v="707"/>
    <x v="2"/>
    <x v="0"/>
    <x v="1"/>
    <n v="109688.82"/>
    <x v="0"/>
    <x v="0"/>
    <x v="1"/>
  </r>
  <r>
    <n v="15784923"/>
    <s v="Chimezie"/>
    <x v="2"/>
    <x v="0"/>
    <n v="37"/>
    <x v="0"/>
    <x v="6"/>
    <n v="109974.22"/>
    <x v="2"/>
    <x v="0"/>
    <n v="705"/>
    <x v="2"/>
    <x v="0"/>
    <x v="0"/>
    <n v="36320.870000000003"/>
    <x v="0"/>
    <x v="3"/>
    <x v="2"/>
  </r>
  <r>
    <n v="15567383"/>
    <s v="Slone"/>
    <x v="2"/>
    <x v="0"/>
    <n v="44"/>
    <x v="0"/>
    <x v="0"/>
    <n v="98009.13"/>
    <x v="1"/>
    <x v="2"/>
    <n v="678"/>
    <x v="2"/>
    <x v="1"/>
    <x v="0"/>
    <n v="31384.86"/>
    <x v="1"/>
    <x v="3"/>
    <x v="0"/>
  </r>
  <r>
    <n v="15732621"/>
    <s v="Martin"/>
    <x v="0"/>
    <x v="1"/>
    <n v="34"/>
    <x v="0"/>
    <x v="7"/>
    <n v="0"/>
    <x v="0"/>
    <x v="0"/>
    <n v="663"/>
    <x v="2"/>
    <x v="0"/>
    <x v="0"/>
    <n v="114083.73"/>
    <x v="1"/>
    <x v="0"/>
    <x v="3"/>
  </r>
  <r>
    <n v="15757981"/>
    <s v="Loggia"/>
    <x v="0"/>
    <x v="1"/>
    <n v="66"/>
    <x v="2"/>
    <x v="2"/>
    <n v="0"/>
    <x v="0"/>
    <x v="0"/>
    <n v="748"/>
    <x v="2"/>
    <x v="0"/>
    <x v="0"/>
    <n v="163331.65"/>
    <x v="1"/>
    <x v="2"/>
    <x v="1"/>
  </r>
  <r>
    <n v="15727819"/>
    <s v="Hartley"/>
    <x v="1"/>
    <x v="0"/>
    <n v="34"/>
    <x v="0"/>
    <x v="7"/>
    <n v="171671.9"/>
    <x v="2"/>
    <x v="0"/>
    <n v="677"/>
    <x v="2"/>
    <x v="0"/>
    <x v="0"/>
    <n v="50777.77"/>
    <x v="1"/>
    <x v="1"/>
    <x v="3"/>
  </r>
  <r>
    <n v="15738088"/>
    <s v="Parkin"/>
    <x v="1"/>
    <x v="1"/>
    <n v="63"/>
    <x v="2"/>
    <x v="7"/>
    <n v="0"/>
    <x v="0"/>
    <x v="2"/>
    <n v="634"/>
    <x v="0"/>
    <x v="0"/>
    <x v="1"/>
    <n v="30772.86"/>
    <x v="0"/>
    <x v="3"/>
    <x v="3"/>
  </r>
  <r>
    <n v="15765173"/>
    <s v="Lin"/>
    <x v="0"/>
    <x v="0"/>
    <n v="60"/>
    <x v="2"/>
    <x v="6"/>
    <n v="0"/>
    <x v="0"/>
    <x v="0"/>
    <n v="350"/>
    <x v="4"/>
    <x v="1"/>
    <x v="1"/>
    <n v="113796.15"/>
    <x v="0"/>
    <x v="0"/>
    <x v="2"/>
  </r>
  <r>
    <n v="15665159"/>
    <s v="Brooks"/>
    <x v="0"/>
    <x v="1"/>
    <n v="61"/>
    <x v="2"/>
    <x v="10"/>
    <n v="128213.96"/>
    <x v="2"/>
    <x v="2"/>
    <n v="727"/>
    <x v="2"/>
    <x v="0"/>
    <x v="0"/>
    <n v="188729.08"/>
    <x v="0"/>
    <x v="4"/>
    <x v="0"/>
  </r>
  <r>
    <n v="15618203"/>
    <s v="Tien"/>
    <x v="2"/>
    <x v="1"/>
    <n v="51"/>
    <x v="0"/>
    <x v="2"/>
    <n v="116197.65"/>
    <x v="2"/>
    <x v="2"/>
    <n v="773"/>
    <x v="2"/>
    <x v="0"/>
    <x v="0"/>
    <n v="86701.4"/>
    <x v="1"/>
    <x v="1"/>
    <x v="1"/>
  </r>
  <r>
    <n v="15791452"/>
    <s v="Dann"/>
    <x v="0"/>
    <x v="1"/>
    <n v="39"/>
    <x v="0"/>
    <x v="1"/>
    <n v="0"/>
    <x v="0"/>
    <x v="2"/>
    <n v="675"/>
    <x v="2"/>
    <x v="0"/>
    <x v="1"/>
    <n v="153129.22"/>
    <x v="1"/>
    <x v="2"/>
    <x v="0"/>
  </r>
  <r>
    <n v="15638159"/>
    <s v="Trentino"/>
    <x v="1"/>
    <x v="0"/>
    <n v="36"/>
    <x v="0"/>
    <x v="5"/>
    <n v="86607.39"/>
    <x v="1"/>
    <x v="0"/>
    <n v="649"/>
    <x v="0"/>
    <x v="1"/>
    <x v="1"/>
    <n v="19825.09"/>
    <x v="1"/>
    <x v="3"/>
    <x v="1"/>
  </r>
  <r>
    <n v="15585466"/>
    <s v="Russo"/>
    <x v="0"/>
    <x v="1"/>
    <n v="29"/>
    <x v="1"/>
    <x v="7"/>
    <n v="0"/>
    <x v="0"/>
    <x v="2"/>
    <n v="552"/>
    <x v="1"/>
    <x v="0"/>
    <x v="1"/>
    <n v="12186.83"/>
    <x v="1"/>
    <x v="3"/>
    <x v="3"/>
  </r>
  <r>
    <n v="15677310"/>
    <s v="Christie"/>
    <x v="2"/>
    <x v="1"/>
    <n v="62"/>
    <x v="2"/>
    <x v="8"/>
    <n v="98854.34"/>
    <x v="1"/>
    <x v="0"/>
    <n v="761"/>
    <x v="2"/>
    <x v="1"/>
    <x v="1"/>
    <n v="86920.97"/>
    <x v="0"/>
    <x v="1"/>
    <x v="2"/>
  </r>
  <r>
    <n v="15646262"/>
    <s v="Ross"/>
    <x v="0"/>
    <x v="1"/>
    <n v="31"/>
    <x v="0"/>
    <x v="3"/>
    <n v="0"/>
    <x v="0"/>
    <x v="0"/>
    <n v="622"/>
    <x v="0"/>
    <x v="0"/>
    <x v="1"/>
    <n v="35408.769999999997"/>
    <x v="1"/>
    <x v="3"/>
    <x v="1"/>
  </r>
  <r>
    <n v="15656901"/>
    <s v="Nnonso"/>
    <x v="0"/>
    <x v="1"/>
    <n v="59"/>
    <x v="0"/>
    <x v="2"/>
    <n v="0"/>
    <x v="0"/>
    <x v="2"/>
    <n v="615"/>
    <x v="0"/>
    <x v="0"/>
    <x v="0"/>
    <n v="165576.54999999999"/>
    <x v="1"/>
    <x v="2"/>
    <x v="1"/>
  </r>
  <r>
    <n v="15621093"/>
    <s v="Teng"/>
    <x v="2"/>
    <x v="1"/>
    <n v="31"/>
    <x v="0"/>
    <x v="4"/>
    <n v="97338.19"/>
    <x v="1"/>
    <x v="2"/>
    <n v="681"/>
    <x v="2"/>
    <x v="1"/>
    <x v="1"/>
    <n v="48226.76"/>
    <x v="1"/>
    <x v="3"/>
    <x v="2"/>
  </r>
  <r>
    <n v="15592123"/>
    <s v="Buccho"/>
    <x v="0"/>
    <x v="1"/>
    <n v="30"/>
    <x v="0"/>
    <x v="5"/>
    <n v="0"/>
    <x v="0"/>
    <x v="2"/>
    <n v="768"/>
    <x v="2"/>
    <x v="0"/>
    <x v="0"/>
    <n v="199454.37"/>
    <x v="1"/>
    <x v="4"/>
    <x v="1"/>
  </r>
  <r>
    <n v="15589200"/>
    <s v="Madukaife"/>
    <x v="1"/>
    <x v="1"/>
    <n v="34"/>
    <x v="0"/>
    <x v="9"/>
    <n v="0"/>
    <x v="0"/>
    <x v="2"/>
    <n v="617"/>
    <x v="0"/>
    <x v="0"/>
    <x v="1"/>
    <n v="118749.58"/>
    <x v="1"/>
    <x v="0"/>
    <x v="3"/>
  </r>
  <r>
    <n v="15602934"/>
    <s v="Dunn"/>
    <x v="0"/>
    <x v="0"/>
    <n v="33"/>
    <x v="0"/>
    <x v="5"/>
    <n v="131698.57"/>
    <x v="2"/>
    <x v="2"/>
    <n v="452"/>
    <x v="4"/>
    <x v="0"/>
    <x v="1"/>
    <n v="151623.91"/>
    <x v="1"/>
    <x v="2"/>
    <x v="1"/>
  </r>
  <r>
    <n v="15812720"/>
    <s v="Hooker"/>
    <x v="2"/>
    <x v="1"/>
    <n v="37"/>
    <x v="0"/>
    <x v="7"/>
    <n v="130110.45"/>
    <x v="2"/>
    <x v="2"/>
    <n v="807"/>
    <x v="3"/>
    <x v="1"/>
    <x v="0"/>
    <n v="172097.95"/>
    <x v="1"/>
    <x v="4"/>
    <x v="3"/>
  </r>
  <r>
    <n v="15695383"/>
    <s v="Griffin"/>
    <x v="1"/>
    <x v="1"/>
    <n v="44"/>
    <x v="0"/>
    <x v="9"/>
    <n v="0"/>
    <x v="0"/>
    <x v="2"/>
    <n v="567"/>
    <x v="1"/>
    <x v="0"/>
    <x v="1"/>
    <n v="87677.15"/>
    <x v="1"/>
    <x v="1"/>
    <x v="3"/>
  </r>
  <r>
    <n v="15723064"/>
    <s v="Kistler"/>
    <x v="1"/>
    <x v="1"/>
    <n v="24"/>
    <x v="1"/>
    <x v="1"/>
    <n v="165149.13"/>
    <x v="2"/>
    <x v="2"/>
    <n v="603"/>
    <x v="0"/>
    <x v="0"/>
    <x v="1"/>
    <n v="21858.28"/>
    <x v="1"/>
    <x v="3"/>
    <x v="0"/>
  </r>
  <r>
    <n v="15761606"/>
    <s v="Law"/>
    <x v="1"/>
    <x v="0"/>
    <n v="37"/>
    <x v="0"/>
    <x v="9"/>
    <n v="101707.8"/>
    <x v="2"/>
    <x v="0"/>
    <n v="617"/>
    <x v="0"/>
    <x v="0"/>
    <x v="1"/>
    <n v="123866.28"/>
    <x v="1"/>
    <x v="0"/>
    <x v="3"/>
  </r>
  <r>
    <n v="15650322"/>
    <s v="Grigoryeva"/>
    <x v="0"/>
    <x v="0"/>
    <n v="34"/>
    <x v="0"/>
    <x v="6"/>
    <n v="105588.66"/>
    <x v="2"/>
    <x v="0"/>
    <n v="701"/>
    <x v="2"/>
    <x v="1"/>
    <x v="0"/>
    <n v="74694.41"/>
    <x v="1"/>
    <x v="1"/>
    <x v="2"/>
  </r>
  <r>
    <n v="15669782"/>
    <s v="Chu"/>
    <x v="2"/>
    <x v="1"/>
    <n v="39"/>
    <x v="0"/>
    <x v="9"/>
    <n v="111336.89"/>
    <x v="2"/>
    <x v="0"/>
    <n v="820"/>
    <x v="3"/>
    <x v="0"/>
    <x v="1"/>
    <n v="16770.310000000001"/>
    <x v="0"/>
    <x v="3"/>
    <x v="3"/>
  </r>
  <r>
    <n v="15751628"/>
    <s v="Onyemachukwu"/>
    <x v="0"/>
    <x v="1"/>
    <n v="60"/>
    <x v="2"/>
    <x v="3"/>
    <n v="78391.17"/>
    <x v="1"/>
    <x v="0"/>
    <n v="438"/>
    <x v="4"/>
    <x v="1"/>
    <x v="0"/>
    <n v="49424.6"/>
    <x v="1"/>
    <x v="3"/>
    <x v="1"/>
  </r>
  <r>
    <n v="15809057"/>
    <s v="Lu"/>
    <x v="1"/>
    <x v="0"/>
    <n v="27"/>
    <x v="1"/>
    <x v="5"/>
    <n v="0"/>
    <x v="0"/>
    <x v="2"/>
    <n v="600"/>
    <x v="0"/>
    <x v="0"/>
    <x v="0"/>
    <n v="172031.22"/>
    <x v="1"/>
    <x v="4"/>
    <x v="1"/>
  </r>
  <r>
    <n v="15617052"/>
    <s v="Watson"/>
    <x v="0"/>
    <x v="1"/>
    <n v="34"/>
    <x v="0"/>
    <x v="9"/>
    <n v="0"/>
    <x v="0"/>
    <x v="0"/>
    <n v="782"/>
    <x v="3"/>
    <x v="0"/>
    <x v="1"/>
    <n v="183021.06"/>
    <x v="0"/>
    <x v="4"/>
    <x v="3"/>
  </r>
  <r>
    <n v="15590810"/>
    <s v="Fallaci"/>
    <x v="2"/>
    <x v="0"/>
    <n v="41"/>
    <x v="0"/>
    <x v="9"/>
    <n v="144326.09"/>
    <x v="2"/>
    <x v="0"/>
    <n v="638"/>
    <x v="0"/>
    <x v="0"/>
    <x v="1"/>
    <n v="73979.850000000006"/>
    <x v="0"/>
    <x v="1"/>
    <x v="3"/>
  </r>
  <r>
    <n v="15801293"/>
    <s v="Ni"/>
    <x v="2"/>
    <x v="1"/>
    <n v="27"/>
    <x v="1"/>
    <x v="1"/>
    <n v="101278.25"/>
    <x v="2"/>
    <x v="2"/>
    <n v="850"/>
    <x v="3"/>
    <x v="0"/>
    <x v="0"/>
    <n v="26265.18"/>
    <x v="1"/>
    <x v="3"/>
    <x v="0"/>
  </r>
  <r>
    <n v="15770968"/>
    <s v="Leason"/>
    <x v="2"/>
    <x v="0"/>
    <n v="19"/>
    <x v="1"/>
    <x v="2"/>
    <n v="108711.57"/>
    <x v="2"/>
    <x v="2"/>
    <n v="741"/>
    <x v="2"/>
    <x v="0"/>
    <x v="1"/>
    <n v="24857.25"/>
    <x v="1"/>
    <x v="3"/>
    <x v="1"/>
  </r>
  <r>
    <n v="15572356"/>
    <s v="Tsai"/>
    <x v="1"/>
    <x v="1"/>
    <n v="73"/>
    <x v="2"/>
    <x v="1"/>
    <n v="108555.07"/>
    <x v="2"/>
    <x v="0"/>
    <n v="689"/>
    <x v="2"/>
    <x v="1"/>
    <x v="0"/>
    <n v="167969.15"/>
    <x v="1"/>
    <x v="2"/>
    <x v="0"/>
  </r>
  <r>
    <n v="15603247"/>
    <s v="Bruner"/>
    <x v="2"/>
    <x v="0"/>
    <n v="35"/>
    <x v="0"/>
    <x v="1"/>
    <n v="146781.24"/>
    <x v="2"/>
    <x v="0"/>
    <n v="743"/>
    <x v="2"/>
    <x v="0"/>
    <x v="1"/>
    <n v="189307.7"/>
    <x v="1"/>
    <x v="4"/>
    <x v="0"/>
  </r>
  <r>
    <n v="15619116"/>
    <s v="Wallace"/>
    <x v="0"/>
    <x v="0"/>
    <n v="36"/>
    <x v="0"/>
    <x v="0"/>
    <n v="0"/>
    <x v="0"/>
    <x v="2"/>
    <n v="493"/>
    <x v="4"/>
    <x v="1"/>
    <x v="0"/>
    <n v="99770.3"/>
    <x v="1"/>
    <x v="0"/>
    <x v="0"/>
  </r>
  <r>
    <n v="15691792"/>
    <s v="Young"/>
    <x v="1"/>
    <x v="1"/>
    <n v="35"/>
    <x v="0"/>
    <x v="2"/>
    <n v="0"/>
    <x v="0"/>
    <x v="0"/>
    <n v="416"/>
    <x v="4"/>
    <x v="1"/>
    <x v="1"/>
    <n v="119712.78"/>
    <x v="1"/>
    <x v="0"/>
    <x v="1"/>
  </r>
  <r>
    <n v="15783276"/>
    <s v="Forbes"/>
    <x v="0"/>
    <x v="0"/>
    <n v="25"/>
    <x v="1"/>
    <x v="9"/>
    <n v="0"/>
    <x v="0"/>
    <x v="2"/>
    <n v="725"/>
    <x v="2"/>
    <x v="0"/>
    <x v="0"/>
    <n v="168607.74"/>
    <x v="1"/>
    <x v="2"/>
    <x v="3"/>
  </r>
  <r>
    <n v="15766137"/>
    <s v="Muir"/>
    <x v="0"/>
    <x v="1"/>
    <n v="34"/>
    <x v="0"/>
    <x v="0"/>
    <n v="0"/>
    <x v="0"/>
    <x v="2"/>
    <n v="497"/>
    <x v="4"/>
    <x v="0"/>
    <x v="0"/>
    <n v="83087.13"/>
    <x v="1"/>
    <x v="1"/>
    <x v="0"/>
  </r>
  <r>
    <n v="15574554"/>
    <s v="Pugh"/>
    <x v="2"/>
    <x v="1"/>
    <n v="66"/>
    <x v="2"/>
    <x v="2"/>
    <n v="103291.25"/>
    <x v="2"/>
    <x v="2"/>
    <n v="537"/>
    <x v="1"/>
    <x v="0"/>
    <x v="0"/>
    <n v="130664.79"/>
    <x v="1"/>
    <x v="2"/>
    <x v="1"/>
  </r>
  <r>
    <n v="15578671"/>
    <s v="Webb"/>
    <x v="1"/>
    <x v="0"/>
    <n v="29"/>
    <x v="1"/>
    <x v="1"/>
    <n v="209490.21"/>
    <x v="2"/>
    <x v="0"/>
    <n v="706"/>
    <x v="2"/>
    <x v="0"/>
    <x v="0"/>
    <n v="133267.69"/>
    <x v="0"/>
    <x v="2"/>
    <x v="0"/>
  </r>
  <r>
    <n v="15716608"/>
    <s v="Walker"/>
    <x v="1"/>
    <x v="1"/>
    <n v="38"/>
    <x v="0"/>
    <x v="0"/>
    <n v="0"/>
    <x v="0"/>
    <x v="1"/>
    <n v="651"/>
    <x v="0"/>
    <x v="0"/>
    <x v="1"/>
    <n v="67029.820000000007"/>
    <x v="0"/>
    <x v="1"/>
    <x v="0"/>
  </r>
  <r>
    <n v="15690670"/>
    <s v="Cox"/>
    <x v="0"/>
    <x v="1"/>
    <n v="33"/>
    <x v="0"/>
    <x v="0"/>
    <n v="0"/>
    <x v="0"/>
    <x v="2"/>
    <n v="720"/>
    <x v="2"/>
    <x v="1"/>
    <x v="0"/>
    <n v="141031.07999999999"/>
    <x v="1"/>
    <x v="2"/>
    <x v="0"/>
  </r>
  <r>
    <n v="15630466"/>
    <s v="Maclean"/>
    <x v="0"/>
    <x v="1"/>
    <n v="45"/>
    <x v="0"/>
    <x v="2"/>
    <n v="0"/>
    <x v="0"/>
    <x v="0"/>
    <n v="797"/>
    <x v="3"/>
    <x v="1"/>
    <x v="1"/>
    <n v="125110.02"/>
    <x v="1"/>
    <x v="0"/>
    <x v="1"/>
  </r>
  <r>
    <n v="15630349"/>
    <s v="Hollis"/>
    <x v="1"/>
    <x v="1"/>
    <n v="23"/>
    <x v="1"/>
    <x v="8"/>
    <n v="0"/>
    <x v="0"/>
    <x v="2"/>
    <n v="543"/>
    <x v="1"/>
    <x v="0"/>
    <x v="1"/>
    <n v="117832.39"/>
    <x v="1"/>
    <x v="0"/>
    <x v="2"/>
  </r>
  <r>
    <n v="15803801"/>
    <s v="Jamieson"/>
    <x v="0"/>
    <x v="1"/>
    <n v="34"/>
    <x v="0"/>
    <x v="4"/>
    <n v="0"/>
    <x v="0"/>
    <x v="2"/>
    <n v="454"/>
    <x v="4"/>
    <x v="0"/>
    <x v="1"/>
    <n v="198817.72"/>
    <x v="1"/>
    <x v="4"/>
    <x v="2"/>
  </r>
  <r>
    <n v="15647890"/>
    <s v="Su"/>
    <x v="0"/>
    <x v="1"/>
    <n v="37"/>
    <x v="0"/>
    <x v="9"/>
    <n v="149405.18"/>
    <x v="2"/>
    <x v="0"/>
    <n v="691"/>
    <x v="2"/>
    <x v="0"/>
    <x v="0"/>
    <n v="146411.6"/>
    <x v="1"/>
    <x v="2"/>
    <x v="3"/>
  </r>
  <r>
    <n v="15606115"/>
    <s v="P'eng"/>
    <x v="0"/>
    <x v="0"/>
    <n v="52"/>
    <x v="0"/>
    <x v="5"/>
    <n v="191665.21"/>
    <x v="2"/>
    <x v="0"/>
    <n v="510"/>
    <x v="1"/>
    <x v="0"/>
    <x v="0"/>
    <n v="131312.56"/>
    <x v="0"/>
    <x v="2"/>
    <x v="1"/>
  </r>
  <r>
    <n v="15714642"/>
    <s v="Hawkins"/>
    <x v="1"/>
    <x v="0"/>
    <n v="40"/>
    <x v="0"/>
    <x v="3"/>
    <n v="0"/>
    <x v="0"/>
    <x v="0"/>
    <n v="792"/>
    <x v="3"/>
    <x v="0"/>
    <x v="1"/>
    <n v="141652.20000000001"/>
    <x v="1"/>
    <x v="2"/>
    <x v="1"/>
  </r>
  <r>
    <n v="15741181"/>
    <s v="Ndubuagha"/>
    <x v="0"/>
    <x v="1"/>
    <n v="41"/>
    <x v="0"/>
    <x v="5"/>
    <n v="135071.12"/>
    <x v="2"/>
    <x v="0"/>
    <n v="721"/>
    <x v="2"/>
    <x v="0"/>
    <x v="0"/>
    <n v="64477.25"/>
    <x v="1"/>
    <x v="1"/>
    <x v="1"/>
  </r>
  <r>
    <n v="15773973"/>
    <s v="Hill"/>
    <x v="0"/>
    <x v="1"/>
    <n v="41"/>
    <x v="0"/>
    <x v="0"/>
    <n v="0"/>
    <x v="0"/>
    <x v="2"/>
    <n v="765"/>
    <x v="2"/>
    <x v="1"/>
    <x v="0"/>
    <n v="191215.61"/>
    <x v="1"/>
    <x v="4"/>
    <x v="0"/>
  </r>
  <r>
    <n v="15758546"/>
    <s v="Norton"/>
    <x v="1"/>
    <x v="1"/>
    <n v="39"/>
    <x v="0"/>
    <x v="2"/>
    <n v="0"/>
    <x v="0"/>
    <x v="2"/>
    <n v="850"/>
    <x v="3"/>
    <x v="0"/>
    <x v="0"/>
    <n v="37090.44"/>
    <x v="1"/>
    <x v="3"/>
    <x v="1"/>
  </r>
  <r>
    <n v="15598940"/>
    <s v="Achebe"/>
    <x v="2"/>
    <x v="1"/>
    <n v="38"/>
    <x v="0"/>
    <x v="5"/>
    <n v="181804.34"/>
    <x v="2"/>
    <x v="2"/>
    <n v="681"/>
    <x v="2"/>
    <x v="0"/>
    <x v="0"/>
    <n v="57517.71"/>
    <x v="1"/>
    <x v="1"/>
    <x v="1"/>
  </r>
  <r>
    <n v="15669783"/>
    <s v="Simpson"/>
    <x v="0"/>
    <x v="0"/>
    <n v="60"/>
    <x v="2"/>
    <x v="6"/>
    <n v="47020.65"/>
    <x v="1"/>
    <x v="2"/>
    <n v="586"/>
    <x v="1"/>
    <x v="1"/>
    <x v="0"/>
    <n v="63241.21"/>
    <x v="0"/>
    <x v="1"/>
    <x v="2"/>
  </r>
  <r>
    <n v="15624993"/>
    <s v="Chiang"/>
    <x v="0"/>
    <x v="0"/>
    <n v="36"/>
    <x v="0"/>
    <x v="3"/>
    <n v="128518.98"/>
    <x v="2"/>
    <x v="0"/>
    <n v="753"/>
    <x v="2"/>
    <x v="0"/>
    <x v="0"/>
    <n v="44567.83"/>
    <x v="0"/>
    <x v="3"/>
    <x v="1"/>
  </r>
  <r>
    <n v="15760568"/>
    <s v="Dalrymple"/>
    <x v="2"/>
    <x v="0"/>
    <n v="38"/>
    <x v="0"/>
    <x v="8"/>
    <n v="142658.04"/>
    <x v="2"/>
    <x v="2"/>
    <n v="593"/>
    <x v="1"/>
    <x v="1"/>
    <x v="0"/>
    <n v="135337.10999999999"/>
    <x v="1"/>
    <x v="2"/>
    <x v="2"/>
  </r>
  <r>
    <n v="15699047"/>
    <s v="Chukwuemeka"/>
    <x v="0"/>
    <x v="0"/>
    <n v="21"/>
    <x v="1"/>
    <x v="9"/>
    <n v="120150.39"/>
    <x v="2"/>
    <x v="2"/>
    <n v="674"/>
    <x v="2"/>
    <x v="0"/>
    <x v="0"/>
    <n v="33964.03"/>
    <x v="1"/>
    <x v="3"/>
    <x v="3"/>
  </r>
  <r>
    <n v="15616168"/>
    <s v="Ojiofor"/>
    <x v="0"/>
    <x v="0"/>
    <n v="35"/>
    <x v="0"/>
    <x v="3"/>
    <n v="81905.95"/>
    <x v="1"/>
    <x v="0"/>
    <n v="610"/>
    <x v="0"/>
    <x v="0"/>
    <x v="0"/>
    <n v="61623.19"/>
    <x v="1"/>
    <x v="1"/>
    <x v="1"/>
  </r>
  <r>
    <n v="15773146"/>
    <s v="Rubeo"/>
    <x v="0"/>
    <x v="1"/>
    <n v="26"/>
    <x v="1"/>
    <x v="6"/>
    <n v="137998.20000000001"/>
    <x v="2"/>
    <x v="2"/>
    <n v="652"/>
    <x v="0"/>
    <x v="1"/>
    <x v="0"/>
    <n v="168989.77"/>
    <x v="1"/>
    <x v="2"/>
    <x v="2"/>
  </r>
  <r>
    <n v="15770375"/>
    <s v="Fanucci"/>
    <x v="2"/>
    <x v="0"/>
    <n v="26"/>
    <x v="1"/>
    <x v="2"/>
    <n v="123126.29"/>
    <x v="2"/>
    <x v="0"/>
    <n v="850"/>
    <x v="3"/>
    <x v="0"/>
    <x v="1"/>
    <n v="74425.41"/>
    <x v="1"/>
    <x v="1"/>
    <x v="1"/>
  </r>
  <r>
    <n v="15589725"/>
    <s v="Zubarev"/>
    <x v="0"/>
    <x v="0"/>
    <n v="51"/>
    <x v="0"/>
    <x v="4"/>
    <n v="0"/>
    <x v="0"/>
    <x v="2"/>
    <n v="740"/>
    <x v="2"/>
    <x v="0"/>
    <x v="0"/>
    <n v="178929.84"/>
    <x v="1"/>
    <x v="4"/>
    <x v="2"/>
  </r>
  <r>
    <n v="15710034"/>
    <s v="T'ao"/>
    <x v="2"/>
    <x v="1"/>
    <n v="43"/>
    <x v="0"/>
    <x v="1"/>
    <n v="135645.29"/>
    <x v="2"/>
    <x v="2"/>
    <n v="637"/>
    <x v="0"/>
    <x v="1"/>
    <x v="0"/>
    <n v="101382.86"/>
    <x v="0"/>
    <x v="0"/>
    <x v="0"/>
  </r>
  <r>
    <n v="15800806"/>
    <s v="Pai"/>
    <x v="1"/>
    <x v="1"/>
    <n v="31"/>
    <x v="0"/>
    <x v="3"/>
    <n v="122449.31"/>
    <x v="2"/>
    <x v="2"/>
    <n v="685"/>
    <x v="2"/>
    <x v="0"/>
    <x v="0"/>
    <n v="180769.55"/>
    <x v="1"/>
    <x v="4"/>
    <x v="1"/>
  </r>
  <r>
    <n v="15570485"/>
    <s v="Udegbunam"/>
    <x v="1"/>
    <x v="1"/>
    <n v="40"/>
    <x v="0"/>
    <x v="4"/>
    <n v="161766.87"/>
    <x v="2"/>
    <x v="0"/>
    <n v="558"/>
    <x v="1"/>
    <x v="1"/>
    <x v="1"/>
    <n v="92378.54"/>
    <x v="1"/>
    <x v="0"/>
    <x v="2"/>
  </r>
  <r>
    <n v="15575391"/>
    <s v="Claypool"/>
    <x v="0"/>
    <x v="0"/>
    <n v="37"/>
    <x v="0"/>
    <x v="6"/>
    <n v="0"/>
    <x v="0"/>
    <x v="2"/>
    <n v="677"/>
    <x v="2"/>
    <x v="0"/>
    <x v="0"/>
    <n v="38252.25"/>
    <x v="1"/>
    <x v="3"/>
    <x v="2"/>
  </r>
  <r>
    <n v="15790750"/>
    <s v="Manfrin"/>
    <x v="2"/>
    <x v="1"/>
    <n v="36"/>
    <x v="0"/>
    <x v="7"/>
    <n v="123187.51"/>
    <x v="2"/>
    <x v="0"/>
    <n v="592"/>
    <x v="1"/>
    <x v="1"/>
    <x v="0"/>
    <n v="146111.35"/>
    <x v="1"/>
    <x v="2"/>
    <x v="3"/>
  </r>
  <r>
    <n v="15714832"/>
    <s v="Baker"/>
    <x v="2"/>
    <x v="1"/>
    <n v="36"/>
    <x v="0"/>
    <x v="9"/>
    <n v="150956.71"/>
    <x v="2"/>
    <x v="0"/>
    <n v="652"/>
    <x v="0"/>
    <x v="1"/>
    <x v="1"/>
    <n v="72350.17"/>
    <x v="1"/>
    <x v="1"/>
    <x v="3"/>
  </r>
  <r>
    <n v="15619953"/>
    <s v="Efremov"/>
    <x v="1"/>
    <x v="0"/>
    <n v="42"/>
    <x v="0"/>
    <x v="5"/>
    <n v="105021.28"/>
    <x v="2"/>
    <x v="0"/>
    <n v="662"/>
    <x v="2"/>
    <x v="0"/>
    <x v="1"/>
    <n v="48242.38"/>
    <x v="1"/>
    <x v="3"/>
    <x v="1"/>
  </r>
  <r>
    <n v="15673929"/>
    <s v="Chin"/>
    <x v="0"/>
    <x v="1"/>
    <n v="64"/>
    <x v="2"/>
    <x v="4"/>
    <n v="0"/>
    <x v="0"/>
    <x v="2"/>
    <n v="543"/>
    <x v="1"/>
    <x v="0"/>
    <x v="0"/>
    <n v="148305.82"/>
    <x v="1"/>
    <x v="2"/>
    <x v="2"/>
  </r>
  <r>
    <n v="15578835"/>
    <s v="Brookes"/>
    <x v="1"/>
    <x v="0"/>
    <n v="50"/>
    <x v="0"/>
    <x v="1"/>
    <n v="133204.91"/>
    <x v="2"/>
    <x v="0"/>
    <n v="675"/>
    <x v="2"/>
    <x v="1"/>
    <x v="0"/>
    <n v="8270.06"/>
    <x v="1"/>
    <x v="3"/>
    <x v="0"/>
  </r>
  <r>
    <n v="15752388"/>
    <s v="Doyle"/>
    <x v="1"/>
    <x v="0"/>
    <n v="35"/>
    <x v="0"/>
    <x v="5"/>
    <n v="0"/>
    <x v="0"/>
    <x v="2"/>
    <n v="643"/>
    <x v="0"/>
    <x v="0"/>
    <x v="0"/>
    <n v="41549.64"/>
    <x v="1"/>
    <x v="3"/>
    <x v="1"/>
  </r>
  <r>
    <n v="15797081"/>
    <s v="Ajuluchukwu"/>
    <x v="2"/>
    <x v="0"/>
    <n v="49"/>
    <x v="0"/>
    <x v="9"/>
    <n v="115488.52"/>
    <x v="2"/>
    <x v="2"/>
    <n v="611"/>
    <x v="0"/>
    <x v="0"/>
    <x v="0"/>
    <n v="138656.81"/>
    <x v="0"/>
    <x v="2"/>
    <x v="3"/>
  </r>
  <r>
    <n v="15570194"/>
    <s v="Ikemefuna"/>
    <x v="0"/>
    <x v="1"/>
    <n v="29"/>
    <x v="1"/>
    <x v="8"/>
    <n v="0"/>
    <x v="0"/>
    <x v="2"/>
    <n v="412"/>
    <x v="4"/>
    <x v="1"/>
    <x v="1"/>
    <n v="12510.53"/>
    <x v="1"/>
    <x v="3"/>
    <x v="2"/>
  </r>
  <r>
    <n v="15580149"/>
    <s v="Fowler"/>
    <x v="1"/>
    <x v="1"/>
    <n v="41"/>
    <x v="0"/>
    <x v="3"/>
    <n v="0"/>
    <x v="0"/>
    <x v="2"/>
    <n v="638"/>
    <x v="0"/>
    <x v="0"/>
    <x v="1"/>
    <n v="43889.41"/>
    <x v="1"/>
    <x v="3"/>
    <x v="1"/>
  </r>
  <r>
    <n v="15777708"/>
    <s v="Liao"/>
    <x v="1"/>
    <x v="0"/>
    <n v="38"/>
    <x v="0"/>
    <x v="6"/>
    <n v="0"/>
    <x v="0"/>
    <x v="2"/>
    <n v="824"/>
    <x v="3"/>
    <x v="0"/>
    <x v="1"/>
    <n v="192800.25"/>
    <x v="1"/>
    <x v="4"/>
    <x v="2"/>
  </r>
  <r>
    <n v="15769955"/>
    <s v="Onuora"/>
    <x v="0"/>
    <x v="0"/>
    <n v="40"/>
    <x v="0"/>
    <x v="1"/>
    <n v="0"/>
    <x v="0"/>
    <x v="2"/>
    <n v="683"/>
    <x v="2"/>
    <x v="1"/>
    <x v="1"/>
    <n v="75762"/>
    <x v="1"/>
    <x v="1"/>
    <x v="0"/>
  </r>
  <r>
    <n v="15810444"/>
    <s v="Aksenov"/>
    <x v="2"/>
    <x v="0"/>
    <n v="39"/>
    <x v="0"/>
    <x v="5"/>
    <n v="130565.02"/>
    <x v="2"/>
    <x v="0"/>
    <n v="562"/>
    <x v="1"/>
    <x v="0"/>
    <x v="1"/>
    <n v="9854.7199999999993"/>
    <x v="0"/>
    <x v="3"/>
    <x v="1"/>
  </r>
  <r>
    <n v="15645593"/>
    <s v="Trevisani"/>
    <x v="0"/>
    <x v="0"/>
    <n v="41"/>
    <x v="0"/>
    <x v="0"/>
    <n v="91328.71"/>
    <x v="1"/>
    <x v="0"/>
    <n v="599"/>
    <x v="1"/>
    <x v="0"/>
    <x v="1"/>
    <n v="115724.78"/>
    <x v="1"/>
    <x v="0"/>
    <x v="0"/>
  </r>
  <r>
    <n v="15765345"/>
    <s v="Wood"/>
    <x v="0"/>
    <x v="1"/>
    <n v="35"/>
    <x v="0"/>
    <x v="4"/>
    <n v="0"/>
    <x v="0"/>
    <x v="2"/>
    <n v="753"/>
    <x v="2"/>
    <x v="0"/>
    <x v="0"/>
    <n v="106303.4"/>
    <x v="1"/>
    <x v="0"/>
    <x v="2"/>
  </r>
  <r>
    <n v="15760873"/>
    <s v="Lombardo"/>
    <x v="0"/>
    <x v="1"/>
    <n v="50"/>
    <x v="0"/>
    <x v="3"/>
    <n v="81310.34"/>
    <x v="1"/>
    <x v="0"/>
    <n v="594"/>
    <x v="1"/>
    <x v="0"/>
    <x v="0"/>
    <n v="183868.01"/>
    <x v="1"/>
    <x v="4"/>
    <x v="1"/>
  </r>
  <r>
    <n v="15794178"/>
    <s v="Walpole"/>
    <x v="0"/>
    <x v="1"/>
    <n v="34"/>
    <x v="0"/>
    <x v="6"/>
    <n v="107136.6"/>
    <x v="2"/>
    <x v="0"/>
    <n v="657"/>
    <x v="0"/>
    <x v="0"/>
    <x v="1"/>
    <n v="153895.46"/>
    <x v="1"/>
    <x v="2"/>
    <x v="2"/>
  </r>
  <r>
    <n v="15589361"/>
    <s v="Chikwendu"/>
    <x v="1"/>
    <x v="1"/>
    <n v="34"/>
    <x v="0"/>
    <x v="9"/>
    <n v="0"/>
    <x v="0"/>
    <x v="0"/>
    <n v="716"/>
    <x v="2"/>
    <x v="0"/>
    <x v="0"/>
    <n v="66695.710000000006"/>
    <x v="1"/>
    <x v="1"/>
    <x v="3"/>
  </r>
  <r>
    <n v="15662483"/>
    <s v="Ko"/>
    <x v="0"/>
    <x v="1"/>
    <n v="43"/>
    <x v="0"/>
    <x v="3"/>
    <n v="0"/>
    <x v="0"/>
    <x v="2"/>
    <n v="850"/>
    <x v="3"/>
    <x v="0"/>
    <x v="0"/>
    <n v="173851.11"/>
    <x v="1"/>
    <x v="4"/>
    <x v="1"/>
  </r>
  <r>
    <n v="15809736"/>
    <s v="Steigrad"/>
    <x v="0"/>
    <x v="1"/>
    <n v="46"/>
    <x v="0"/>
    <x v="0"/>
    <n v="0"/>
    <x v="0"/>
    <x v="0"/>
    <n v="664"/>
    <x v="2"/>
    <x v="0"/>
    <x v="0"/>
    <n v="177423.02"/>
    <x v="0"/>
    <x v="4"/>
    <x v="0"/>
  </r>
  <r>
    <n v="15731148"/>
    <s v="Isayeva"/>
    <x v="0"/>
    <x v="1"/>
    <n v="33"/>
    <x v="0"/>
    <x v="10"/>
    <n v="108477.49"/>
    <x v="2"/>
    <x v="0"/>
    <n v="558"/>
    <x v="1"/>
    <x v="0"/>
    <x v="0"/>
    <n v="109096.71"/>
    <x v="0"/>
    <x v="0"/>
    <x v="0"/>
  </r>
  <r>
    <n v="15774328"/>
    <s v="Boni"/>
    <x v="2"/>
    <x v="1"/>
    <n v="40"/>
    <x v="0"/>
    <x v="1"/>
    <n v="144757.97"/>
    <x v="2"/>
    <x v="2"/>
    <n v="606"/>
    <x v="0"/>
    <x v="0"/>
    <x v="0"/>
    <n v="166656.18"/>
    <x v="1"/>
    <x v="2"/>
    <x v="0"/>
  </r>
  <r>
    <n v="15646969"/>
    <s v="Anayolisa"/>
    <x v="1"/>
    <x v="1"/>
    <n v="33"/>
    <x v="0"/>
    <x v="0"/>
    <n v="0"/>
    <x v="0"/>
    <x v="2"/>
    <n v="776"/>
    <x v="2"/>
    <x v="0"/>
    <x v="0"/>
    <n v="176921"/>
    <x v="1"/>
    <x v="4"/>
    <x v="0"/>
  </r>
  <r>
    <n v="15718769"/>
    <s v="Fallaci"/>
    <x v="1"/>
    <x v="1"/>
    <n v="36"/>
    <x v="0"/>
    <x v="1"/>
    <n v="113110.26"/>
    <x v="2"/>
    <x v="0"/>
    <n v="557"/>
    <x v="1"/>
    <x v="0"/>
    <x v="1"/>
    <n v="98413.1"/>
    <x v="1"/>
    <x v="0"/>
    <x v="0"/>
  </r>
  <r>
    <n v="15610226"/>
    <s v="Fenton"/>
    <x v="0"/>
    <x v="0"/>
    <n v="27"/>
    <x v="1"/>
    <x v="9"/>
    <n v="106414.57"/>
    <x v="2"/>
    <x v="2"/>
    <n v="614"/>
    <x v="0"/>
    <x v="1"/>
    <x v="1"/>
    <n v="77500.81"/>
    <x v="1"/>
    <x v="1"/>
    <x v="3"/>
  </r>
  <r>
    <n v="15616270"/>
    <s v="Chao"/>
    <x v="1"/>
    <x v="1"/>
    <n v="42"/>
    <x v="0"/>
    <x v="4"/>
    <n v="106920.91"/>
    <x v="2"/>
    <x v="0"/>
    <n v="620"/>
    <x v="0"/>
    <x v="1"/>
    <x v="0"/>
    <n v="119747.08"/>
    <x v="1"/>
    <x v="0"/>
    <x v="2"/>
  </r>
  <r>
    <n v="15790717"/>
    <s v="Osinachi"/>
    <x v="1"/>
    <x v="1"/>
    <n v="35"/>
    <x v="0"/>
    <x v="3"/>
    <n v="0"/>
    <x v="0"/>
    <x v="2"/>
    <n v="695"/>
    <x v="2"/>
    <x v="0"/>
    <x v="1"/>
    <n v="160387.98000000001"/>
    <x v="1"/>
    <x v="2"/>
    <x v="1"/>
  </r>
  <r>
    <n v="15635703"/>
    <s v="Chu"/>
    <x v="2"/>
    <x v="0"/>
    <n v="39"/>
    <x v="0"/>
    <x v="1"/>
    <n v="131513.26"/>
    <x v="2"/>
    <x v="0"/>
    <n v="729"/>
    <x v="2"/>
    <x v="0"/>
    <x v="0"/>
    <n v="193715"/>
    <x v="1"/>
    <x v="4"/>
    <x v="0"/>
  </r>
  <r>
    <n v="15616365"/>
    <s v="Obiuto"/>
    <x v="0"/>
    <x v="0"/>
    <n v="53"/>
    <x v="0"/>
    <x v="0"/>
    <n v="0"/>
    <x v="0"/>
    <x v="2"/>
    <n v="571"/>
    <x v="1"/>
    <x v="0"/>
    <x v="1"/>
    <n v="28045.77"/>
    <x v="1"/>
    <x v="3"/>
    <x v="0"/>
  </r>
  <r>
    <n v="15630244"/>
    <s v="Chu"/>
    <x v="0"/>
    <x v="1"/>
    <n v="40"/>
    <x v="0"/>
    <x v="7"/>
    <n v="134320.23000000001"/>
    <x v="2"/>
    <x v="2"/>
    <n v="457"/>
    <x v="4"/>
    <x v="0"/>
    <x v="1"/>
    <n v="150757.35"/>
    <x v="1"/>
    <x v="2"/>
    <x v="3"/>
  </r>
  <r>
    <n v="15734714"/>
    <s v="Nash"/>
    <x v="0"/>
    <x v="0"/>
    <n v="29"/>
    <x v="1"/>
    <x v="6"/>
    <n v="79715.360000000001"/>
    <x v="1"/>
    <x v="0"/>
    <n v="559"/>
    <x v="1"/>
    <x v="0"/>
    <x v="1"/>
    <n v="82252.28"/>
    <x v="1"/>
    <x v="1"/>
    <x v="2"/>
  </r>
  <r>
    <n v="15721433"/>
    <s v="Hixson"/>
    <x v="0"/>
    <x v="0"/>
    <n v="38"/>
    <x v="0"/>
    <x v="4"/>
    <n v="74306.19"/>
    <x v="1"/>
    <x v="2"/>
    <n v="664"/>
    <x v="2"/>
    <x v="0"/>
    <x v="1"/>
    <n v="154395.56"/>
    <x v="1"/>
    <x v="2"/>
    <x v="2"/>
  </r>
  <r>
    <n v="15590201"/>
    <s v="Fiorentini"/>
    <x v="1"/>
    <x v="0"/>
    <n v="50"/>
    <x v="0"/>
    <x v="8"/>
    <n v="0"/>
    <x v="0"/>
    <x v="3"/>
    <n v="500"/>
    <x v="1"/>
    <x v="0"/>
    <x v="0"/>
    <n v="83866.350000000006"/>
    <x v="0"/>
    <x v="1"/>
    <x v="2"/>
  </r>
  <r>
    <n v="15590828"/>
    <s v="Chidimma"/>
    <x v="2"/>
    <x v="1"/>
    <n v="42"/>
    <x v="0"/>
    <x v="3"/>
    <n v="126428.38"/>
    <x v="2"/>
    <x v="0"/>
    <n v="782"/>
    <x v="3"/>
    <x v="0"/>
    <x v="1"/>
    <n v="39830.1"/>
    <x v="1"/>
    <x v="3"/>
    <x v="1"/>
  </r>
  <r>
    <n v="15752097"/>
    <s v="Chiazagomekpere"/>
    <x v="1"/>
    <x v="1"/>
    <n v="38"/>
    <x v="0"/>
    <x v="2"/>
    <n v="99640.89"/>
    <x v="1"/>
    <x v="0"/>
    <n v="708"/>
    <x v="2"/>
    <x v="0"/>
    <x v="1"/>
    <n v="12429.22"/>
    <x v="1"/>
    <x v="3"/>
    <x v="1"/>
  </r>
  <r>
    <n v="15800031"/>
    <s v="Laura"/>
    <x v="0"/>
    <x v="1"/>
    <n v="43"/>
    <x v="0"/>
    <x v="6"/>
    <n v="66338.679999999993"/>
    <x v="1"/>
    <x v="0"/>
    <n v="681"/>
    <x v="2"/>
    <x v="0"/>
    <x v="0"/>
    <n v="18772.5"/>
    <x v="0"/>
    <x v="3"/>
    <x v="2"/>
  </r>
  <r>
    <n v="15630857"/>
    <s v="Wu"/>
    <x v="1"/>
    <x v="0"/>
    <n v="39"/>
    <x v="0"/>
    <x v="5"/>
    <n v="0"/>
    <x v="0"/>
    <x v="2"/>
    <n v="674"/>
    <x v="2"/>
    <x v="0"/>
    <x v="0"/>
    <n v="9574.83"/>
    <x v="1"/>
    <x v="3"/>
    <x v="1"/>
  </r>
  <r>
    <n v="15689953"/>
    <s v="Toscani"/>
    <x v="1"/>
    <x v="1"/>
    <n v="43"/>
    <x v="0"/>
    <x v="7"/>
    <n v="128226.37"/>
    <x v="2"/>
    <x v="0"/>
    <n v="697"/>
    <x v="2"/>
    <x v="1"/>
    <x v="1"/>
    <n v="188486.94"/>
    <x v="1"/>
    <x v="4"/>
    <x v="3"/>
  </r>
  <r>
    <n v="15759733"/>
    <s v="McMillan"/>
    <x v="0"/>
    <x v="0"/>
    <n v="26"/>
    <x v="1"/>
    <x v="8"/>
    <n v="0"/>
    <x v="0"/>
    <x v="2"/>
    <n v="774"/>
    <x v="2"/>
    <x v="0"/>
    <x v="0"/>
    <n v="64716.08"/>
    <x v="1"/>
    <x v="1"/>
    <x v="2"/>
  </r>
  <r>
    <n v="15810826"/>
    <s v="Chiekwugo"/>
    <x v="0"/>
    <x v="1"/>
    <n v="36"/>
    <x v="0"/>
    <x v="5"/>
    <n v="0"/>
    <x v="0"/>
    <x v="2"/>
    <n v="624"/>
    <x v="0"/>
    <x v="1"/>
    <x v="1"/>
    <n v="84749.96"/>
    <x v="1"/>
    <x v="1"/>
    <x v="1"/>
  </r>
  <r>
    <n v="15668009"/>
    <s v="Hendley"/>
    <x v="1"/>
    <x v="1"/>
    <n v="37"/>
    <x v="0"/>
    <x v="1"/>
    <n v="0"/>
    <x v="0"/>
    <x v="2"/>
    <n v="747"/>
    <x v="2"/>
    <x v="1"/>
    <x v="0"/>
    <n v="180551.76"/>
    <x v="1"/>
    <x v="4"/>
    <x v="0"/>
  </r>
  <r>
    <n v="15743456"/>
    <s v="Birnie"/>
    <x v="0"/>
    <x v="0"/>
    <n v="32"/>
    <x v="0"/>
    <x v="7"/>
    <n v="0"/>
    <x v="0"/>
    <x v="2"/>
    <n v="715"/>
    <x v="2"/>
    <x v="0"/>
    <x v="1"/>
    <n v="60907.49"/>
    <x v="1"/>
    <x v="1"/>
    <x v="3"/>
  </r>
  <r>
    <n v="15725762"/>
    <s v="Kemp"/>
    <x v="0"/>
    <x v="1"/>
    <n v="24"/>
    <x v="1"/>
    <x v="4"/>
    <n v="122168.65"/>
    <x v="2"/>
    <x v="0"/>
    <n v="808"/>
    <x v="3"/>
    <x v="0"/>
    <x v="1"/>
    <n v="174107.04"/>
    <x v="1"/>
    <x v="4"/>
    <x v="2"/>
  </r>
  <r>
    <n v="15761713"/>
    <s v="Johnstone"/>
    <x v="0"/>
    <x v="0"/>
    <n v="43"/>
    <x v="0"/>
    <x v="3"/>
    <n v="178074.33"/>
    <x v="2"/>
    <x v="0"/>
    <n v="678"/>
    <x v="2"/>
    <x v="1"/>
    <x v="1"/>
    <n v="110405.9"/>
    <x v="1"/>
    <x v="0"/>
    <x v="1"/>
  </r>
  <r>
    <n v="15769246"/>
    <s v="Lo Duca"/>
    <x v="2"/>
    <x v="1"/>
    <n v="59"/>
    <x v="0"/>
    <x v="0"/>
    <n v="135078.41"/>
    <x v="2"/>
    <x v="0"/>
    <n v="813"/>
    <x v="3"/>
    <x v="0"/>
    <x v="1"/>
    <n v="187636.06"/>
    <x v="0"/>
    <x v="4"/>
    <x v="0"/>
  </r>
  <r>
    <n v="15781129"/>
    <s v="Montgomery"/>
    <x v="1"/>
    <x v="1"/>
    <n v="38"/>
    <x v="0"/>
    <x v="2"/>
    <n v="69434.399999999994"/>
    <x v="1"/>
    <x v="2"/>
    <n v="687"/>
    <x v="2"/>
    <x v="0"/>
    <x v="0"/>
    <n v="66580.13"/>
    <x v="0"/>
    <x v="1"/>
    <x v="1"/>
  </r>
  <r>
    <n v="15599124"/>
    <s v="Miller"/>
    <x v="0"/>
    <x v="0"/>
    <n v="29"/>
    <x v="1"/>
    <x v="8"/>
    <n v="0"/>
    <x v="0"/>
    <x v="2"/>
    <n v="832"/>
    <x v="3"/>
    <x v="0"/>
    <x v="1"/>
    <n v="178779.51999999999"/>
    <x v="1"/>
    <x v="4"/>
    <x v="2"/>
  </r>
  <r>
    <n v="15639004"/>
    <s v="Chiemezie"/>
    <x v="0"/>
    <x v="1"/>
    <n v="72"/>
    <x v="2"/>
    <x v="0"/>
    <n v="0"/>
    <x v="0"/>
    <x v="2"/>
    <n v="668"/>
    <x v="2"/>
    <x v="0"/>
    <x v="0"/>
    <n v="70783.61"/>
    <x v="1"/>
    <x v="1"/>
    <x v="0"/>
  </r>
  <r>
    <n v="15810995"/>
    <s v="Wright"/>
    <x v="2"/>
    <x v="1"/>
    <n v="34"/>
    <x v="0"/>
    <x v="6"/>
    <n v="122726.56"/>
    <x v="2"/>
    <x v="0"/>
    <n v="526"/>
    <x v="1"/>
    <x v="0"/>
    <x v="0"/>
    <n v="46772.36"/>
    <x v="1"/>
    <x v="3"/>
    <x v="2"/>
  </r>
  <r>
    <n v="15653773"/>
    <s v="Shaw"/>
    <x v="0"/>
    <x v="0"/>
    <n v="38"/>
    <x v="0"/>
    <x v="3"/>
    <n v="164496.99"/>
    <x v="2"/>
    <x v="0"/>
    <n v="457"/>
    <x v="4"/>
    <x v="0"/>
    <x v="0"/>
    <n v="163327.26999999999"/>
    <x v="1"/>
    <x v="2"/>
    <x v="1"/>
  </r>
  <r>
    <n v="15708357"/>
    <s v="Chapman"/>
    <x v="1"/>
    <x v="0"/>
    <n v="38"/>
    <x v="0"/>
    <x v="2"/>
    <n v="0"/>
    <x v="0"/>
    <x v="0"/>
    <n v="649"/>
    <x v="0"/>
    <x v="0"/>
    <x v="1"/>
    <n v="103760.53"/>
    <x v="1"/>
    <x v="0"/>
    <x v="1"/>
  </r>
  <r>
    <n v="15733597"/>
    <s v="Y?an"/>
    <x v="0"/>
    <x v="0"/>
    <n v="41"/>
    <x v="0"/>
    <x v="10"/>
    <n v="150219.41"/>
    <x v="2"/>
    <x v="2"/>
    <n v="669"/>
    <x v="2"/>
    <x v="1"/>
    <x v="1"/>
    <n v="107839.03"/>
    <x v="1"/>
    <x v="0"/>
    <x v="0"/>
  </r>
  <r>
    <n v="15789560"/>
    <s v="Clark"/>
    <x v="0"/>
    <x v="1"/>
    <n v="42"/>
    <x v="0"/>
    <x v="2"/>
    <n v="187534.79"/>
    <x v="2"/>
    <x v="0"/>
    <n v="668"/>
    <x v="2"/>
    <x v="0"/>
    <x v="0"/>
    <n v="32900.410000000003"/>
    <x v="0"/>
    <x v="3"/>
    <x v="1"/>
  </r>
  <r>
    <n v="15699524"/>
    <s v="Howells"/>
    <x v="0"/>
    <x v="0"/>
    <n v="30"/>
    <x v="0"/>
    <x v="6"/>
    <n v="0"/>
    <x v="0"/>
    <x v="0"/>
    <n v="466"/>
    <x v="4"/>
    <x v="0"/>
    <x v="1"/>
    <n v="193984.6"/>
    <x v="1"/>
    <x v="4"/>
    <x v="2"/>
  </r>
  <r>
    <n v="15626475"/>
    <s v="Gamble"/>
    <x v="0"/>
    <x v="1"/>
    <n v="30"/>
    <x v="0"/>
    <x v="0"/>
    <n v="0"/>
    <x v="0"/>
    <x v="2"/>
    <n v="685"/>
    <x v="2"/>
    <x v="0"/>
    <x v="0"/>
    <n v="140889.32"/>
    <x v="1"/>
    <x v="2"/>
    <x v="0"/>
  </r>
  <r>
    <n v="15810839"/>
    <s v="Rogers"/>
    <x v="0"/>
    <x v="1"/>
    <n v="34"/>
    <x v="0"/>
    <x v="10"/>
    <n v="103108.17"/>
    <x v="2"/>
    <x v="0"/>
    <n v="610"/>
    <x v="0"/>
    <x v="1"/>
    <x v="1"/>
    <n v="125646.82"/>
    <x v="1"/>
    <x v="0"/>
    <x v="0"/>
  </r>
  <r>
    <n v="15684318"/>
    <s v="McMillan"/>
    <x v="2"/>
    <x v="0"/>
    <n v="50"/>
    <x v="0"/>
    <x v="5"/>
    <n v="96486.57"/>
    <x v="1"/>
    <x v="2"/>
    <n v="582"/>
    <x v="1"/>
    <x v="0"/>
    <x v="0"/>
    <n v="20344.02"/>
    <x v="1"/>
    <x v="3"/>
    <x v="1"/>
  </r>
  <r>
    <n v="15768120"/>
    <s v="Brown"/>
    <x v="2"/>
    <x v="1"/>
    <n v="36"/>
    <x v="0"/>
    <x v="9"/>
    <n v="90560.48"/>
    <x v="1"/>
    <x v="2"/>
    <n v="702"/>
    <x v="2"/>
    <x v="0"/>
    <x v="1"/>
    <n v="174268.87"/>
    <x v="1"/>
    <x v="4"/>
    <x v="3"/>
  </r>
  <r>
    <n v="15712807"/>
    <s v="Robertson"/>
    <x v="1"/>
    <x v="1"/>
    <n v="46"/>
    <x v="0"/>
    <x v="6"/>
    <n v="131764.96"/>
    <x v="2"/>
    <x v="0"/>
    <n v="556"/>
    <x v="1"/>
    <x v="0"/>
    <x v="0"/>
    <n v="108500.66"/>
    <x v="0"/>
    <x v="0"/>
    <x v="2"/>
  </r>
  <r>
    <n v="15696371"/>
    <s v="Thomas"/>
    <x v="1"/>
    <x v="0"/>
    <n v="24"/>
    <x v="1"/>
    <x v="1"/>
    <n v="92476.88"/>
    <x v="1"/>
    <x v="0"/>
    <n v="812"/>
    <x v="3"/>
    <x v="1"/>
    <x v="1"/>
    <n v="83247.14"/>
    <x v="1"/>
    <x v="1"/>
    <x v="0"/>
  </r>
  <r>
    <n v="15675794"/>
    <s v="Hsing"/>
    <x v="2"/>
    <x v="1"/>
    <n v="47"/>
    <x v="0"/>
    <x v="9"/>
    <n v="152076.93"/>
    <x v="2"/>
    <x v="0"/>
    <n v="645"/>
    <x v="0"/>
    <x v="0"/>
    <x v="1"/>
    <n v="121840.2"/>
    <x v="0"/>
    <x v="0"/>
    <x v="3"/>
  </r>
  <r>
    <n v="15774277"/>
    <s v="Chiu"/>
    <x v="0"/>
    <x v="1"/>
    <n v="43"/>
    <x v="0"/>
    <x v="0"/>
    <n v="0"/>
    <x v="0"/>
    <x v="2"/>
    <n v="809"/>
    <x v="3"/>
    <x v="0"/>
    <x v="0"/>
    <n v="132908.07"/>
    <x v="1"/>
    <x v="2"/>
    <x v="0"/>
  </r>
  <r>
    <n v="15603764"/>
    <s v="Chang"/>
    <x v="0"/>
    <x v="1"/>
    <n v="49"/>
    <x v="0"/>
    <x v="4"/>
    <n v="0"/>
    <x v="0"/>
    <x v="0"/>
    <n v="560"/>
    <x v="1"/>
    <x v="0"/>
    <x v="0"/>
    <n v="100075.1"/>
    <x v="0"/>
    <x v="0"/>
    <x v="2"/>
  </r>
  <r>
    <n v="15618647"/>
    <s v="Kornilova"/>
    <x v="0"/>
    <x v="1"/>
    <n v="29"/>
    <x v="1"/>
    <x v="1"/>
    <n v="43504.42"/>
    <x v="1"/>
    <x v="0"/>
    <n v="744"/>
    <x v="2"/>
    <x v="0"/>
    <x v="0"/>
    <n v="119327.75"/>
    <x v="1"/>
    <x v="0"/>
    <x v="0"/>
  </r>
  <r>
    <n v="15614643"/>
    <s v="Chifo"/>
    <x v="1"/>
    <x v="0"/>
    <n v="39"/>
    <x v="0"/>
    <x v="0"/>
    <n v="0"/>
    <x v="0"/>
    <x v="2"/>
    <n v="731"/>
    <x v="2"/>
    <x v="0"/>
    <x v="1"/>
    <n v="136737.13"/>
    <x v="1"/>
    <x v="2"/>
    <x v="0"/>
  </r>
  <r>
    <n v="15707696"/>
    <s v="Lu"/>
    <x v="1"/>
    <x v="0"/>
    <n v="28"/>
    <x v="1"/>
    <x v="8"/>
    <n v="0"/>
    <x v="0"/>
    <x v="2"/>
    <n v="471"/>
    <x v="4"/>
    <x v="0"/>
    <x v="0"/>
    <n v="22356.97"/>
    <x v="1"/>
    <x v="3"/>
    <x v="2"/>
  </r>
  <r>
    <n v="15749583"/>
    <s v="Bellucci"/>
    <x v="2"/>
    <x v="0"/>
    <n v="38"/>
    <x v="0"/>
    <x v="0"/>
    <n v="93569.86"/>
    <x v="1"/>
    <x v="1"/>
    <n v="686"/>
    <x v="2"/>
    <x v="1"/>
    <x v="1"/>
    <n v="10137.34"/>
    <x v="0"/>
    <x v="3"/>
    <x v="0"/>
  </r>
  <r>
    <n v="15815125"/>
    <s v="Michael"/>
    <x v="1"/>
    <x v="1"/>
    <n v="45"/>
    <x v="0"/>
    <x v="4"/>
    <n v="102486.21"/>
    <x v="2"/>
    <x v="2"/>
    <n v="668"/>
    <x v="2"/>
    <x v="0"/>
    <x v="0"/>
    <n v="158379.25"/>
    <x v="1"/>
    <x v="2"/>
    <x v="2"/>
  </r>
  <r>
    <n v="15779620"/>
    <s v="Sinclair"/>
    <x v="0"/>
    <x v="1"/>
    <n v="36"/>
    <x v="0"/>
    <x v="1"/>
    <n v="0"/>
    <x v="0"/>
    <x v="0"/>
    <n v="575"/>
    <x v="1"/>
    <x v="1"/>
    <x v="0"/>
    <n v="94570.559999999998"/>
    <x v="1"/>
    <x v="0"/>
    <x v="0"/>
  </r>
  <r>
    <n v="15768233"/>
    <s v="Chukwuebuka"/>
    <x v="2"/>
    <x v="1"/>
    <n v="37"/>
    <x v="0"/>
    <x v="2"/>
    <n v="114346.3"/>
    <x v="2"/>
    <x v="0"/>
    <n v="435"/>
    <x v="4"/>
    <x v="1"/>
    <x v="0"/>
    <n v="980.93"/>
    <x v="0"/>
    <x v="3"/>
    <x v="1"/>
  </r>
  <r>
    <n v="15637788"/>
    <s v="Schmidt"/>
    <x v="0"/>
    <x v="1"/>
    <n v="23"/>
    <x v="1"/>
    <x v="6"/>
    <n v="110203.77"/>
    <x v="2"/>
    <x v="0"/>
    <n v="743"/>
    <x v="2"/>
    <x v="0"/>
    <x v="1"/>
    <n v="95583.45"/>
    <x v="1"/>
    <x v="0"/>
    <x v="2"/>
  </r>
  <r>
    <n v="15777046"/>
    <s v="Parry"/>
    <x v="0"/>
    <x v="0"/>
    <n v="39"/>
    <x v="0"/>
    <x v="9"/>
    <n v="128362.59"/>
    <x v="2"/>
    <x v="0"/>
    <n v="580"/>
    <x v="1"/>
    <x v="0"/>
    <x v="1"/>
    <n v="86044.98"/>
    <x v="1"/>
    <x v="1"/>
    <x v="3"/>
  </r>
  <r>
    <n v="15788723"/>
    <s v="McIntyre"/>
    <x v="2"/>
    <x v="0"/>
    <n v="49"/>
    <x v="0"/>
    <x v="7"/>
    <n v="143888.22"/>
    <x v="2"/>
    <x v="2"/>
    <n v="599"/>
    <x v="1"/>
    <x v="0"/>
    <x v="0"/>
    <n v="166236.38"/>
    <x v="0"/>
    <x v="2"/>
    <x v="3"/>
  </r>
  <r>
    <n v="15790489"/>
    <s v="Lo Duca"/>
    <x v="1"/>
    <x v="1"/>
    <n v="34"/>
    <x v="0"/>
    <x v="8"/>
    <n v="170600.78"/>
    <x v="2"/>
    <x v="0"/>
    <n v="534"/>
    <x v="1"/>
    <x v="1"/>
    <x v="0"/>
    <n v="5240.53"/>
    <x v="1"/>
    <x v="3"/>
    <x v="2"/>
  </r>
  <r>
    <n v="15739476"/>
    <s v="Ferrari"/>
    <x v="0"/>
    <x v="0"/>
    <n v="32"/>
    <x v="0"/>
    <x v="8"/>
    <n v="0"/>
    <x v="0"/>
    <x v="0"/>
    <n v="680"/>
    <x v="2"/>
    <x v="0"/>
    <x v="0"/>
    <n v="150684.23000000001"/>
    <x v="1"/>
    <x v="2"/>
    <x v="2"/>
  </r>
  <r>
    <n v="15612670"/>
    <s v="Berry"/>
    <x v="1"/>
    <x v="0"/>
    <n v="46"/>
    <x v="0"/>
    <x v="7"/>
    <n v="0"/>
    <x v="0"/>
    <x v="2"/>
    <n v="631"/>
    <x v="0"/>
    <x v="0"/>
    <x v="0"/>
    <n v="129508.96"/>
    <x v="1"/>
    <x v="0"/>
    <x v="3"/>
  </r>
  <r>
    <n v="15631222"/>
    <s v="Cattaneo"/>
    <x v="0"/>
    <x v="0"/>
    <n v="39"/>
    <x v="0"/>
    <x v="0"/>
    <n v="75339.64"/>
    <x v="1"/>
    <x v="0"/>
    <n v="485"/>
    <x v="4"/>
    <x v="0"/>
    <x v="0"/>
    <n v="70665.16"/>
    <x v="1"/>
    <x v="1"/>
    <x v="0"/>
  </r>
  <r>
    <n v="15658972"/>
    <s v="Foster"/>
    <x v="0"/>
    <x v="0"/>
    <n v="40"/>
    <x v="0"/>
    <x v="2"/>
    <n v="122038.34"/>
    <x v="2"/>
    <x v="0"/>
    <n v="699"/>
    <x v="2"/>
    <x v="0"/>
    <x v="1"/>
    <n v="102085.35"/>
    <x v="1"/>
    <x v="0"/>
    <x v="1"/>
  </r>
  <r>
    <n v="15724691"/>
    <s v="Gordon"/>
    <x v="0"/>
    <x v="1"/>
    <n v="34"/>
    <x v="0"/>
    <x v="1"/>
    <n v="0"/>
    <x v="0"/>
    <x v="2"/>
    <n v="712"/>
    <x v="2"/>
    <x v="0"/>
    <x v="0"/>
    <n v="195052.12"/>
    <x v="1"/>
    <x v="4"/>
    <x v="0"/>
  </r>
  <r>
    <n v="15740442"/>
    <s v="May"/>
    <x v="0"/>
    <x v="1"/>
    <n v="51"/>
    <x v="0"/>
    <x v="2"/>
    <n v="186825.57"/>
    <x v="2"/>
    <x v="0"/>
    <n v="603"/>
    <x v="0"/>
    <x v="0"/>
    <x v="1"/>
    <n v="93739.71"/>
    <x v="0"/>
    <x v="0"/>
    <x v="1"/>
  </r>
  <r>
    <n v="15760427"/>
    <s v="Cameron"/>
    <x v="0"/>
    <x v="1"/>
    <n v="40"/>
    <x v="0"/>
    <x v="5"/>
    <n v="124788.18"/>
    <x v="2"/>
    <x v="0"/>
    <n v="850"/>
    <x v="3"/>
    <x v="0"/>
    <x v="1"/>
    <n v="65612.12"/>
    <x v="1"/>
    <x v="1"/>
    <x v="1"/>
  </r>
  <r>
    <n v="15677939"/>
    <s v="Ch'eng"/>
    <x v="0"/>
    <x v="0"/>
    <n v="41"/>
    <x v="0"/>
    <x v="6"/>
    <n v="0"/>
    <x v="0"/>
    <x v="2"/>
    <n v="584"/>
    <x v="1"/>
    <x v="0"/>
    <x v="0"/>
    <n v="160095.48000000001"/>
    <x v="1"/>
    <x v="2"/>
    <x v="2"/>
  </r>
  <r>
    <n v="15611599"/>
    <s v="Curtis"/>
    <x v="0"/>
    <x v="0"/>
    <n v="71"/>
    <x v="2"/>
    <x v="0"/>
    <n v="0"/>
    <x v="0"/>
    <x v="2"/>
    <n v="604"/>
    <x v="0"/>
    <x v="0"/>
    <x v="0"/>
    <n v="49506.82"/>
    <x v="1"/>
    <x v="3"/>
    <x v="0"/>
  </r>
  <r>
    <n v="15633474"/>
    <s v="Whitehead"/>
    <x v="0"/>
    <x v="1"/>
    <n v="51"/>
    <x v="0"/>
    <x v="0"/>
    <n v="138553.57"/>
    <x v="2"/>
    <x v="0"/>
    <n v="586"/>
    <x v="1"/>
    <x v="0"/>
    <x v="0"/>
    <n v="92406.22"/>
    <x v="1"/>
    <x v="0"/>
    <x v="0"/>
  </r>
  <r>
    <n v="15671973"/>
    <s v="Chukwuemeka"/>
    <x v="1"/>
    <x v="1"/>
    <n v="39"/>
    <x v="0"/>
    <x v="8"/>
    <n v="0"/>
    <x v="0"/>
    <x v="2"/>
    <n v="467"/>
    <x v="4"/>
    <x v="0"/>
    <x v="0"/>
    <n v="7415.96"/>
    <x v="1"/>
    <x v="3"/>
    <x v="2"/>
  </r>
  <r>
    <n v="15790019"/>
    <s v="Onwughara"/>
    <x v="0"/>
    <x v="1"/>
    <n v="35"/>
    <x v="0"/>
    <x v="9"/>
    <n v="105387.89"/>
    <x v="2"/>
    <x v="0"/>
    <n v="520"/>
    <x v="1"/>
    <x v="0"/>
    <x v="0"/>
    <n v="25059.06"/>
    <x v="1"/>
    <x v="3"/>
    <x v="3"/>
  </r>
  <r>
    <n v="15737735"/>
    <s v="Grant"/>
    <x v="1"/>
    <x v="1"/>
    <n v="40"/>
    <x v="0"/>
    <x v="4"/>
    <n v="95053.1"/>
    <x v="1"/>
    <x v="0"/>
    <n v="683"/>
    <x v="2"/>
    <x v="0"/>
    <x v="0"/>
    <n v="116816.54"/>
    <x v="0"/>
    <x v="0"/>
    <x v="2"/>
  </r>
  <r>
    <n v="15661745"/>
    <s v="Browne"/>
    <x v="0"/>
    <x v="1"/>
    <n v="36"/>
    <x v="0"/>
    <x v="6"/>
    <n v="0"/>
    <x v="0"/>
    <x v="0"/>
    <n v="557"/>
    <x v="1"/>
    <x v="1"/>
    <x v="0"/>
    <n v="144078.01999999999"/>
    <x v="1"/>
    <x v="2"/>
    <x v="2"/>
  </r>
  <r>
    <n v="15797065"/>
    <s v="Goloubev"/>
    <x v="1"/>
    <x v="0"/>
    <n v="32"/>
    <x v="0"/>
    <x v="10"/>
    <n v="0"/>
    <x v="0"/>
    <x v="2"/>
    <n v="613"/>
    <x v="0"/>
    <x v="1"/>
    <x v="0"/>
    <n v="126675.62"/>
    <x v="1"/>
    <x v="0"/>
    <x v="0"/>
  </r>
  <r>
    <n v="15710671"/>
    <s v="Gordon"/>
    <x v="0"/>
    <x v="1"/>
    <n v="34"/>
    <x v="0"/>
    <x v="6"/>
    <n v="137361.96"/>
    <x v="2"/>
    <x v="0"/>
    <n v="786"/>
    <x v="3"/>
    <x v="1"/>
    <x v="1"/>
    <n v="183682.09"/>
    <x v="1"/>
    <x v="4"/>
    <x v="2"/>
  </r>
  <r>
    <n v="15656522"/>
    <s v="Sutherland"/>
    <x v="1"/>
    <x v="1"/>
    <n v="32"/>
    <x v="0"/>
    <x v="7"/>
    <n v="158537.42000000001"/>
    <x v="2"/>
    <x v="0"/>
    <n v="593"/>
    <x v="1"/>
    <x v="0"/>
    <x v="1"/>
    <n v="166850.57"/>
    <x v="1"/>
    <x v="2"/>
    <x v="3"/>
  </r>
  <r>
    <n v="15705085"/>
    <s v="Quesada"/>
    <x v="1"/>
    <x v="0"/>
    <n v="29"/>
    <x v="1"/>
    <x v="9"/>
    <n v="0"/>
    <x v="0"/>
    <x v="2"/>
    <n v="670"/>
    <x v="2"/>
    <x v="0"/>
    <x v="1"/>
    <n v="27359.19"/>
    <x v="1"/>
    <x v="3"/>
    <x v="3"/>
  </r>
  <r>
    <n v="15744873"/>
    <s v="Wright"/>
    <x v="2"/>
    <x v="0"/>
    <n v="48"/>
    <x v="0"/>
    <x v="8"/>
    <n v="143595.87"/>
    <x v="2"/>
    <x v="0"/>
    <n v="657"/>
    <x v="0"/>
    <x v="1"/>
    <x v="1"/>
    <n v="101314.65"/>
    <x v="0"/>
    <x v="0"/>
    <x v="2"/>
  </r>
  <r>
    <n v="15781914"/>
    <s v="Simmons"/>
    <x v="2"/>
    <x v="1"/>
    <n v="32"/>
    <x v="0"/>
    <x v="9"/>
    <n v="169947.41"/>
    <x v="2"/>
    <x v="2"/>
    <n v="718"/>
    <x v="2"/>
    <x v="0"/>
    <x v="0"/>
    <n v="27979.16"/>
    <x v="1"/>
    <x v="3"/>
    <x v="3"/>
  </r>
  <r>
    <n v="15637354"/>
    <s v="Yobachukwu"/>
    <x v="0"/>
    <x v="0"/>
    <n v="24"/>
    <x v="1"/>
    <x v="3"/>
    <n v="148167.82999999999"/>
    <x v="2"/>
    <x v="2"/>
    <n v="623"/>
    <x v="0"/>
    <x v="0"/>
    <x v="0"/>
    <n v="109470.34"/>
    <x v="1"/>
    <x v="0"/>
    <x v="1"/>
  </r>
  <r>
    <n v="15717307"/>
    <s v="Read"/>
    <x v="0"/>
    <x v="1"/>
    <n v="31"/>
    <x v="0"/>
    <x v="8"/>
    <n v="0"/>
    <x v="0"/>
    <x v="2"/>
    <n v="496"/>
    <x v="4"/>
    <x v="0"/>
    <x v="1"/>
    <n v="93713.13"/>
    <x v="1"/>
    <x v="0"/>
    <x v="2"/>
  </r>
  <r>
    <n v="15746695"/>
    <s v="Wunder"/>
    <x v="0"/>
    <x v="0"/>
    <n v="39"/>
    <x v="0"/>
    <x v="5"/>
    <n v="48023.83"/>
    <x v="1"/>
    <x v="0"/>
    <n v="429"/>
    <x v="4"/>
    <x v="0"/>
    <x v="1"/>
    <n v="74870.990000000005"/>
    <x v="1"/>
    <x v="1"/>
    <x v="1"/>
  </r>
  <r>
    <n v="15804962"/>
    <s v="Nnaife"/>
    <x v="0"/>
    <x v="1"/>
    <n v="36"/>
    <x v="0"/>
    <x v="1"/>
    <n v="155655.46"/>
    <x v="2"/>
    <x v="0"/>
    <n v="606"/>
    <x v="0"/>
    <x v="0"/>
    <x v="0"/>
    <n v="192387.51"/>
    <x v="0"/>
    <x v="4"/>
    <x v="0"/>
  </r>
  <r>
    <n v="15665378"/>
    <s v="Shen"/>
    <x v="0"/>
    <x v="0"/>
    <n v="46"/>
    <x v="0"/>
    <x v="5"/>
    <n v="0"/>
    <x v="0"/>
    <x v="2"/>
    <n v="499"/>
    <x v="4"/>
    <x v="0"/>
    <x v="1"/>
    <n v="73457.55"/>
    <x v="1"/>
    <x v="1"/>
    <x v="1"/>
  </r>
  <r>
    <n v="15757865"/>
    <s v="Powell"/>
    <x v="0"/>
    <x v="1"/>
    <n v="62"/>
    <x v="2"/>
    <x v="3"/>
    <n v="0"/>
    <x v="0"/>
    <x v="2"/>
    <n v="642"/>
    <x v="0"/>
    <x v="0"/>
    <x v="0"/>
    <n v="61120.75"/>
    <x v="1"/>
    <x v="1"/>
    <x v="1"/>
  </r>
  <r>
    <n v="15578787"/>
    <s v="Goddard"/>
    <x v="0"/>
    <x v="0"/>
    <n v="52"/>
    <x v="0"/>
    <x v="4"/>
    <n v="0"/>
    <x v="0"/>
    <x v="0"/>
    <n v="641"/>
    <x v="0"/>
    <x v="0"/>
    <x v="1"/>
    <n v="90964.54"/>
    <x v="0"/>
    <x v="0"/>
    <x v="2"/>
  </r>
  <r>
    <n v="15794323"/>
    <s v="Buckley"/>
    <x v="0"/>
    <x v="1"/>
    <n v="32"/>
    <x v="0"/>
    <x v="2"/>
    <n v="121240.76"/>
    <x v="2"/>
    <x v="0"/>
    <n v="673"/>
    <x v="2"/>
    <x v="0"/>
    <x v="1"/>
    <n v="116969.73"/>
    <x v="1"/>
    <x v="0"/>
    <x v="1"/>
  </r>
  <r>
    <n v="15697546"/>
    <s v="McIntyre"/>
    <x v="0"/>
    <x v="0"/>
    <n v="36"/>
    <x v="0"/>
    <x v="6"/>
    <n v="0"/>
    <x v="0"/>
    <x v="2"/>
    <n v="570"/>
    <x v="1"/>
    <x v="0"/>
    <x v="1"/>
    <n v="92118.75"/>
    <x v="1"/>
    <x v="0"/>
    <x v="2"/>
  </r>
  <r>
    <n v="15629519"/>
    <s v="Yen"/>
    <x v="0"/>
    <x v="0"/>
    <n v="37"/>
    <x v="0"/>
    <x v="1"/>
    <n v="0"/>
    <x v="0"/>
    <x v="2"/>
    <n v="472"/>
    <x v="4"/>
    <x v="0"/>
    <x v="0"/>
    <n v="48357.9"/>
    <x v="1"/>
    <x v="3"/>
    <x v="0"/>
  </r>
  <r>
    <n v="15624703"/>
    <s v="Okonkwo"/>
    <x v="2"/>
    <x v="1"/>
    <n v="35"/>
    <x v="0"/>
    <x v="9"/>
    <n v="129847.75"/>
    <x v="2"/>
    <x v="2"/>
    <n v="550"/>
    <x v="1"/>
    <x v="0"/>
    <x v="1"/>
    <n v="197325.4"/>
    <x v="1"/>
    <x v="4"/>
    <x v="3"/>
  </r>
  <r>
    <n v="15570002"/>
    <s v="Burlingame"/>
    <x v="2"/>
    <x v="0"/>
    <n v="55"/>
    <x v="0"/>
    <x v="2"/>
    <n v="118772.71"/>
    <x v="2"/>
    <x v="3"/>
    <n v="625"/>
    <x v="0"/>
    <x v="1"/>
    <x v="1"/>
    <n v="135853.62"/>
    <x v="0"/>
    <x v="2"/>
    <x v="1"/>
  </r>
  <r>
    <n v="15808566"/>
    <s v="Hs?"/>
    <x v="0"/>
    <x v="1"/>
    <n v="46"/>
    <x v="0"/>
    <x v="0"/>
    <n v="0"/>
    <x v="0"/>
    <x v="2"/>
    <n v="516"/>
    <x v="1"/>
    <x v="0"/>
    <x v="0"/>
    <n v="169122.54"/>
    <x v="1"/>
    <x v="2"/>
    <x v="0"/>
  </r>
  <r>
    <n v="15805463"/>
    <s v="Board"/>
    <x v="2"/>
    <x v="1"/>
    <n v="32"/>
    <x v="0"/>
    <x v="0"/>
    <n v="105163.88"/>
    <x v="2"/>
    <x v="2"/>
    <n v="682"/>
    <x v="2"/>
    <x v="0"/>
    <x v="0"/>
    <n v="164170.46"/>
    <x v="1"/>
    <x v="2"/>
    <x v="0"/>
  </r>
  <r>
    <n v="15709136"/>
    <s v="Adams"/>
    <x v="0"/>
    <x v="1"/>
    <n v="28"/>
    <x v="1"/>
    <x v="2"/>
    <n v="0"/>
    <x v="0"/>
    <x v="2"/>
    <n v="620"/>
    <x v="0"/>
    <x v="0"/>
    <x v="0"/>
    <n v="199909.32"/>
    <x v="1"/>
    <x v="4"/>
    <x v="1"/>
  </r>
  <r>
    <n v="15801605"/>
    <s v="Rizzo"/>
    <x v="0"/>
    <x v="0"/>
    <n v="39"/>
    <x v="0"/>
    <x v="10"/>
    <n v="0"/>
    <x v="0"/>
    <x v="2"/>
    <n v="626"/>
    <x v="0"/>
    <x v="0"/>
    <x v="0"/>
    <n v="83295.09"/>
    <x v="1"/>
    <x v="1"/>
    <x v="0"/>
  </r>
  <r>
    <n v="15567855"/>
    <s v="Chukwufumnanya"/>
    <x v="0"/>
    <x v="0"/>
    <n v="29"/>
    <x v="1"/>
    <x v="1"/>
    <n v="0"/>
    <x v="0"/>
    <x v="2"/>
    <n v="623"/>
    <x v="0"/>
    <x v="1"/>
    <x v="1"/>
    <n v="39382.06"/>
    <x v="1"/>
    <x v="3"/>
    <x v="0"/>
  </r>
  <r>
    <n v="15675141"/>
    <s v="Fraser"/>
    <x v="0"/>
    <x v="0"/>
    <n v="35"/>
    <x v="0"/>
    <x v="4"/>
    <n v="93934.63"/>
    <x v="1"/>
    <x v="0"/>
    <n v="569"/>
    <x v="1"/>
    <x v="0"/>
    <x v="1"/>
    <n v="184748.23"/>
    <x v="1"/>
    <x v="4"/>
    <x v="2"/>
  </r>
  <r>
    <n v="15665759"/>
    <s v="Russell"/>
    <x v="0"/>
    <x v="0"/>
    <n v="69"/>
    <x v="2"/>
    <x v="8"/>
    <n v="117866.92"/>
    <x v="2"/>
    <x v="0"/>
    <n v="724"/>
    <x v="2"/>
    <x v="0"/>
    <x v="0"/>
    <n v="62280.91"/>
    <x v="1"/>
    <x v="1"/>
    <x v="2"/>
  </r>
  <r>
    <n v="15761487"/>
    <s v="Yefimova"/>
    <x v="0"/>
    <x v="0"/>
    <n v="55"/>
    <x v="0"/>
    <x v="8"/>
    <n v="0"/>
    <x v="0"/>
    <x v="0"/>
    <n v="678"/>
    <x v="2"/>
    <x v="1"/>
    <x v="0"/>
    <n v="196794.11"/>
    <x v="0"/>
    <x v="4"/>
    <x v="2"/>
  </r>
  <r>
    <n v="15700394"/>
    <s v="Palermo"/>
    <x v="1"/>
    <x v="0"/>
    <n v="26"/>
    <x v="1"/>
    <x v="4"/>
    <n v="122857.46"/>
    <x v="2"/>
    <x v="2"/>
    <n v="713"/>
    <x v="2"/>
    <x v="0"/>
    <x v="1"/>
    <n v="144682.17000000001"/>
    <x v="0"/>
    <x v="2"/>
    <x v="2"/>
  </r>
  <r>
    <n v="15631162"/>
    <s v="Bergamaschi"/>
    <x v="0"/>
    <x v="1"/>
    <n v="32"/>
    <x v="0"/>
    <x v="7"/>
    <n v="0"/>
    <x v="0"/>
    <x v="2"/>
    <n v="631"/>
    <x v="0"/>
    <x v="1"/>
    <x v="0"/>
    <n v="196342.66"/>
    <x v="1"/>
    <x v="4"/>
    <x v="3"/>
  </r>
  <r>
    <n v="15630641"/>
    <s v="Shao"/>
    <x v="0"/>
    <x v="0"/>
    <n v="37"/>
    <x v="0"/>
    <x v="5"/>
    <n v="127103.97"/>
    <x v="2"/>
    <x v="0"/>
    <n v="846"/>
    <x v="3"/>
    <x v="0"/>
    <x v="0"/>
    <n v="41516.44"/>
    <x v="1"/>
    <x v="3"/>
    <x v="1"/>
  </r>
  <r>
    <n v="15585066"/>
    <s v="Chimaraoke"/>
    <x v="0"/>
    <x v="0"/>
    <n v="43"/>
    <x v="0"/>
    <x v="1"/>
    <n v="0"/>
    <x v="0"/>
    <x v="0"/>
    <n v="660"/>
    <x v="2"/>
    <x v="1"/>
    <x v="0"/>
    <n v="112026.1"/>
    <x v="0"/>
    <x v="0"/>
    <x v="0"/>
  </r>
  <r>
    <n v="15722991"/>
    <s v="McGregor"/>
    <x v="0"/>
    <x v="1"/>
    <n v="54"/>
    <x v="0"/>
    <x v="9"/>
    <n v="96402.96"/>
    <x v="1"/>
    <x v="0"/>
    <n v="567"/>
    <x v="1"/>
    <x v="1"/>
    <x v="1"/>
    <n v="52035.29"/>
    <x v="0"/>
    <x v="1"/>
    <x v="3"/>
  </r>
  <r>
    <n v="15737404"/>
    <s v="Kesteven"/>
    <x v="0"/>
    <x v="1"/>
    <n v="31"/>
    <x v="0"/>
    <x v="1"/>
    <n v="132512.26"/>
    <x v="2"/>
    <x v="0"/>
    <n v="731"/>
    <x v="2"/>
    <x v="0"/>
    <x v="0"/>
    <n v="185466.85"/>
    <x v="1"/>
    <x v="4"/>
    <x v="0"/>
  </r>
  <r>
    <n v="15722409"/>
    <s v="Ritchie"/>
    <x v="1"/>
    <x v="1"/>
    <n v="47"/>
    <x v="0"/>
    <x v="2"/>
    <n v="107604.66"/>
    <x v="2"/>
    <x v="0"/>
    <n v="693"/>
    <x v="2"/>
    <x v="0"/>
    <x v="0"/>
    <n v="80149.27"/>
    <x v="1"/>
    <x v="1"/>
    <x v="1"/>
  </r>
  <r>
    <n v="15806420"/>
    <s v="Jenks"/>
    <x v="0"/>
    <x v="1"/>
    <n v="34"/>
    <x v="0"/>
    <x v="9"/>
    <n v="0"/>
    <x v="0"/>
    <x v="2"/>
    <n v="772"/>
    <x v="2"/>
    <x v="0"/>
    <x v="1"/>
    <n v="170980.86"/>
    <x v="1"/>
    <x v="4"/>
    <x v="3"/>
  </r>
  <r>
    <n v="15658148"/>
    <s v="Udokamma"/>
    <x v="0"/>
    <x v="1"/>
    <n v="38"/>
    <x v="0"/>
    <x v="3"/>
    <n v="0"/>
    <x v="0"/>
    <x v="2"/>
    <n v="657"/>
    <x v="0"/>
    <x v="0"/>
    <x v="1"/>
    <n v="185827.74"/>
    <x v="1"/>
    <x v="4"/>
    <x v="1"/>
  </r>
  <r>
    <n v="15810660"/>
    <s v="Boyle"/>
    <x v="2"/>
    <x v="1"/>
    <n v="34"/>
    <x v="0"/>
    <x v="4"/>
    <n v="120875.23"/>
    <x v="2"/>
    <x v="2"/>
    <n v="774"/>
    <x v="2"/>
    <x v="1"/>
    <x v="0"/>
    <n v="113407.26"/>
    <x v="1"/>
    <x v="0"/>
    <x v="2"/>
  </r>
  <r>
    <n v="15709780"/>
    <s v="Azuka"/>
    <x v="0"/>
    <x v="0"/>
    <n v="37"/>
    <x v="0"/>
    <x v="9"/>
    <n v="71786.899999999994"/>
    <x v="1"/>
    <x v="2"/>
    <n v="667"/>
    <x v="2"/>
    <x v="0"/>
    <x v="0"/>
    <n v="67734.789999999994"/>
    <x v="1"/>
    <x v="1"/>
    <x v="3"/>
  </r>
  <r>
    <n v="15727350"/>
    <s v="Pai"/>
    <x v="0"/>
    <x v="0"/>
    <n v="37"/>
    <x v="0"/>
    <x v="2"/>
    <n v="113143.12"/>
    <x v="2"/>
    <x v="0"/>
    <n v="516"/>
    <x v="1"/>
    <x v="1"/>
    <x v="1"/>
    <n v="3363.36"/>
    <x v="1"/>
    <x v="3"/>
    <x v="1"/>
  </r>
  <r>
    <n v="15752312"/>
    <s v="Howells"/>
    <x v="1"/>
    <x v="1"/>
    <n v="49"/>
    <x v="0"/>
    <x v="1"/>
    <n v="150777.72"/>
    <x v="2"/>
    <x v="2"/>
    <n v="551"/>
    <x v="1"/>
    <x v="0"/>
    <x v="0"/>
    <n v="135757.26999999999"/>
    <x v="1"/>
    <x v="2"/>
    <x v="0"/>
  </r>
  <r>
    <n v="15616745"/>
    <s v="Hs?"/>
    <x v="1"/>
    <x v="1"/>
    <n v="35"/>
    <x v="0"/>
    <x v="0"/>
    <n v="174894.53"/>
    <x v="2"/>
    <x v="0"/>
    <n v="542"/>
    <x v="1"/>
    <x v="0"/>
    <x v="0"/>
    <n v="22314.55"/>
    <x v="1"/>
    <x v="3"/>
    <x v="0"/>
  </r>
  <r>
    <n v="15572294"/>
    <s v="Kelly"/>
    <x v="0"/>
    <x v="1"/>
    <n v="28"/>
    <x v="1"/>
    <x v="3"/>
    <n v="0"/>
    <x v="0"/>
    <x v="0"/>
    <n v="623"/>
    <x v="0"/>
    <x v="1"/>
    <x v="1"/>
    <n v="129526.57"/>
    <x v="1"/>
    <x v="0"/>
    <x v="1"/>
  </r>
  <r>
    <n v="15674110"/>
    <s v="Walton"/>
    <x v="0"/>
    <x v="0"/>
    <n v="43"/>
    <x v="0"/>
    <x v="0"/>
    <n v="160416.56"/>
    <x v="2"/>
    <x v="0"/>
    <n v="701"/>
    <x v="2"/>
    <x v="1"/>
    <x v="0"/>
    <n v="37266.43"/>
    <x v="1"/>
    <x v="3"/>
    <x v="0"/>
  </r>
  <r>
    <n v="15662501"/>
    <s v="Ebelechukwu"/>
    <x v="0"/>
    <x v="1"/>
    <n v="48"/>
    <x v="0"/>
    <x v="6"/>
    <n v="91246.53"/>
    <x v="1"/>
    <x v="0"/>
    <n v="583"/>
    <x v="1"/>
    <x v="0"/>
    <x v="1"/>
    <n v="60017.46"/>
    <x v="0"/>
    <x v="1"/>
    <x v="2"/>
  </r>
  <r>
    <n v="15649239"/>
    <s v="Vasilieva"/>
    <x v="1"/>
    <x v="1"/>
    <n v="46"/>
    <x v="0"/>
    <x v="7"/>
    <n v="0"/>
    <x v="0"/>
    <x v="2"/>
    <n v="731"/>
    <x v="2"/>
    <x v="0"/>
    <x v="1"/>
    <n v="153015.42000000001"/>
    <x v="1"/>
    <x v="2"/>
    <x v="3"/>
  </r>
  <r>
    <n v="15700424"/>
    <s v="Hsiao"/>
    <x v="0"/>
    <x v="0"/>
    <n v="35"/>
    <x v="0"/>
    <x v="8"/>
    <n v="0"/>
    <x v="0"/>
    <x v="0"/>
    <n v="461"/>
    <x v="4"/>
    <x v="0"/>
    <x v="0"/>
    <n v="54209.02"/>
    <x v="1"/>
    <x v="1"/>
    <x v="2"/>
  </r>
  <r>
    <n v="15636388"/>
    <s v="Abrego"/>
    <x v="2"/>
    <x v="0"/>
    <n v="23"/>
    <x v="1"/>
    <x v="3"/>
    <n v="98775.23"/>
    <x v="1"/>
    <x v="0"/>
    <n v="702"/>
    <x v="2"/>
    <x v="0"/>
    <x v="1"/>
    <n v="114603.96"/>
    <x v="1"/>
    <x v="0"/>
    <x v="1"/>
  </r>
  <r>
    <n v="15713975"/>
    <s v="Gibson"/>
    <x v="2"/>
    <x v="0"/>
    <n v="47"/>
    <x v="0"/>
    <x v="7"/>
    <n v="139756.12"/>
    <x v="2"/>
    <x v="0"/>
    <n v="565"/>
    <x v="1"/>
    <x v="0"/>
    <x v="1"/>
    <n v="165849.49"/>
    <x v="0"/>
    <x v="2"/>
    <x v="3"/>
  </r>
  <r>
    <n v="15592925"/>
    <s v="Giordano"/>
    <x v="1"/>
    <x v="1"/>
    <n v="42"/>
    <x v="0"/>
    <x v="6"/>
    <n v="177626.77"/>
    <x v="2"/>
    <x v="1"/>
    <n v="711"/>
    <x v="2"/>
    <x v="1"/>
    <x v="0"/>
    <n v="16392.72"/>
    <x v="0"/>
    <x v="3"/>
    <x v="2"/>
  </r>
  <r>
    <n v="15581626"/>
    <s v="Mancini"/>
    <x v="0"/>
    <x v="1"/>
    <n v="54"/>
    <x v="0"/>
    <x v="2"/>
    <n v="0"/>
    <x v="0"/>
    <x v="0"/>
    <n v="664"/>
    <x v="2"/>
    <x v="0"/>
    <x v="0"/>
    <n v="162719.69"/>
    <x v="0"/>
    <x v="2"/>
    <x v="1"/>
  </r>
  <r>
    <n v="15641319"/>
    <s v="Afanasyeva"/>
    <x v="1"/>
    <x v="1"/>
    <n v="50"/>
    <x v="0"/>
    <x v="4"/>
    <n v="0"/>
    <x v="0"/>
    <x v="0"/>
    <n v="518"/>
    <x v="1"/>
    <x v="1"/>
    <x v="1"/>
    <n v="107112.25"/>
    <x v="0"/>
    <x v="0"/>
    <x v="2"/>
  </r>
  <r>
    <n v="15723481"/>
    <s v="Wright"/>
    <x v="1"/>
    <x v="1"/>
    <n v="42"/>
    <x v="0"/>
    <x v="2"/>
    <n v="0"/>
    <x v="0"/>
    <x v="2"/>
    <n v="728"/>
    <x v="2"/>
    <x v="1"/>
    <x v="0"/>
    <n v="41823.22"/>
    <x v="1"/>
    <x v="3"/>
    <x v="1"/>
  </r>
  <r>
    <n v="15787825"/>
    <s v="Okwudiliolisa"/>
    <x v="2"/>
    <x v="1"/>
    <n v="37"/>
    <x v="0"/>
    <x v="5"/>
    <n v="152496.82"/>
    <x v="2"/>
    <x v="0"/>
    <n v="585"/>
    <x v="1"/>
    <x v="0"/>
    <x v="0"/>
    <n v="99907.29"/>
    <x v="1"/>
    <x v="0"/>
    <x v="1"/>
  </r>
  <r>
    <n v="15710726"/>
    <s v="Hughes"/>
    <x v="0"/>
    <x v="1"/>
    <n v="52"/>
    <x v="0"/>
    <x v="2"/>
    <n v="0"/>
    <x v="0"/>
    <x v="2"/>
    <n v="573"/>
    <x v="1"/>
    <x v="1"/>
    <x v="0"/>
    <n v="178229.04"/>
    <x v="1"/>
    <x v="4"/>
    <x v="1"/>
  </r>
  <r>
    <n v="15627195"/>
    <s v="Parrott"/>
    <x v="2"/>
    <x v="1"/>
    <n v="26"/>
    <x v="1"/>
    <x v="1"/>
    <n v="112930.28"/>
    <x v="2"/>
    <x v="2"/>
    <n v="568"/>
    <x v="1"/>
    <x v="0"/>
    <x v="1"/>
    <n v="22095.73"/>
    <x v="1"/>
    <x v="3"/>
    <x v="0"/>
  </r>
  <r>
    <n v="15657957"/>
    <s v="Hughes"/>
    <x v="2"/>
    <x v="0"/>
    <n v="26"/>
    <x v="1"/>
    <x v="2"/>
    <n v="113674.2"/>
    <x v="2"/>
    <x v="0"/>
    <n v="602"/>
    <x v="0"/>
    <x v="0"/>
    <x v="1"/>
    <n v="197861.16"/>
    <x v="0"/>
    <x v="4"/>
    <x v="1"/>
  </r>
  <r>
    <n v="15676117"/>
    <s v="Zinachukwudi"/>
    <x v="0"/>
    <x v="1"/>
    <n v="44"/>
    <x v="0"/>
    <x v="9"/>
    <n v="0"/>
    <x v="0"/>
    <x v="0"/>
    <n v="603"/>
    <x v="0"/>
    <x v="0"/>
    <x v="1"/>
    <n v="138328.24"/>
    <x v="1"/>
    <x v="2"/>
    <x v="3"/>
  </r>
  <r>
    <n v="15607874"/>
    <s v="Keane"/>
    <x v="0"/>
    <x v="1"/>
    <n v="38"/>
    <x v="0"/>
    <x v="10"/>
    <n v="144450.57999999999"/>
    <x v="2"/>
    <x v="0"/>
    <n v="687"/>
    <x v="2"/>
    <x v="1"/>
    <x v="0"/>
    <n v="137276.82999999999"/>
    <x v="1"/>
    <x v="2"/>
    <x v="0"/>
  </r>
  <r>
    <n v="15796993"/>
    <s v="McCollum"/>
    <x v="0"/>
    <x v="1"/>
    <n v="52"/>
    <x v="0"/>
    <x v="1"/>
    <n v="171236.3"/>
    <x v="2"/>
    <x v="2"/>
    <n v="741"/>
    <x v="2"/>
    <x v="1"/>
    <x v="1"/>
    <n v="21834.400000000001"/>
    <x v="0"/>
    <x v="3"/>
    <x v="0"/>
  </r>
  <r>
    <n v="15649858"/>
    <s v="Simpson"/>
    <x v="1"/>
    <x v="1"/>
    <n v="37"/>
    <x v="0"/>
    <x v="9"/>
    <n v="96776.49"/>
    <x v="1"/>
    <x v="0"/>
    <n v="469"/>
    <x v="4"/>
    <x v="0"/>
    <x v="0"/>
    <n v="119890.86"/>
    <x v="1"/>
    <x v="0"/>
    <x v="3"/>
  </r>
  <r>
    <n v="15811032"/>
    <s v="Gambrell"/>
    <x v="2"/>
    <x v="0"/>
    <n v="58"/>
    <x v="0"/>
    <x v="2"/>
    <n v="145984.92000000001"/>
    <x v="2"/>
    <x v="0"/>
    <n v="477"/>
    <x v="4"/>
    <x v="0"/>
    <x v="0"/>
    <n v="24564.7"/>
    <x v="1"/>
    <x v="3"/>
    <x v="1"/>
  </r>
  <r>
    <n v="15679963"/>
    <s v="Moretti"/>
    <x v="2"/>
    <x v="1"/>
    <n v="43"/>
    <x v="0"/>
    <x v="2"/>
    <n v="96353.8"/>
    <x v="1"/>
    <x v="0"/>
    <n v="737"/>
    <x v="2"/>
    <x v="1"/>
    <x v="1"/>
    <n v="10209.799999999999"/>
    <x v="1"/>
    <x v="3"/>
    <x v="1"/>
  </r>
  <r>
    <n v="15579131"/>
    <s v="Ricci"/>
    <x v="0"/>
    <x v="1"/>
    <n v="25"/>
    <x v="1"/>
    <x v="3"/>
    <n v="0"/>
    <x v="0"/>
    <x v="2"/>
    <n v="835"/>
    <x v="3"/>
    <x v="0"/>
    <x v="0"/>
    <n v="83449.649999999994"/>
    <x v="1"/>
    <x v="1"/>
    <x v="1"/>
  </r>
  <r>
    <n v="15572428"/>
    <s v="Rieke"/>
    <x v="2"/>
    <x v="0"/>
    <n v="33"/>
    <x v="0"/>
    <x v="10"/>
    <n v="115777.23"/>
    <x v="2"/>
    <x v="0"/>
    <n v="717"/>
    <x v="2"/>
    <x v="0"/>
    <x v="0"/>
    <n v="81508.100000000006"/>
    <x v="1"/>
    <x v="1"/>
    <x v="0"/>
  </r>
  <r>
    <n v="15622461"/>
    <s v="Ndubuagha"/>
    <x v="0"/>
    <x v="0"/>
    <n v="51"/>
    <x v="0"/>
    <x v="3"/>
    <n v="122822"/>
    <x v="2"/>
    <x v="2"/>
    <n v="562"/>
    <x v="1"/>
    <x v="1"/>
    <x v="1"/>
    <n v="32626.21"/>
    <x v="1"/>
    <x v="3"/>
    <x v="1"/>
  </r>
  <r>
    <n v="15636105"/>
    <s v="Chung"/>
    <x v="1"/>
    <x v="1"/>
    <n v="61"/>
    <x v="2"/>
    <x v="0"/>
    <n v="0"/>
    <x v="0"/>
    <x v="2"/>
    <n v="758"/>
    <x v="2"/>
    <x v="0"/>
    <x v="0"/>
    <n v="43982.41"/>
    <x v="1"/>
    <x v="3"/>
    <x v="0"/>
  </r>
  <r>
    <n v="15583849"/>
    <s v="Ts'ai"/>
    <x v="0"/>
    <x v="1"/>
    <n v="40"/>
    <x v="0"/>
    <x v="6"/>
    <n v="0"/>
    <x v="0"/>
    <x v="2"/>
    <n v="408"/>
    <x v="4"/>
    <x v="1"/>
    <x v="1"/>
    <n v="124874.23"/>
    <x v="1"/>
    <x v="0"/>
    <x v="2"/>
  </r>
  <r>
    <n v="15718780"/>
    <s v="Cox"/>
    <x v="1"/>
    <x v="0"/>
    <n v="32"/>
    <x v="0"/>
    <x v="4"/>
    <n v="79450.09"/>
    <x v="1"/>
    <x v="0"/>
    <n v="650"/>
    <x v="0"/>
    <x v="0"/>
    <x v="0"/>
    <n v="118324.75"/>
    <x v="1"/>
    <x v="0"/>
    <x v="2"/>
  </r>
  <r>
    <n v="15739271"/>
    <s v="Lei"/>
    <x v="2"/>
    <x v="1"/>
    <n v="33"/>
    <x v="0"/>
    <x v="0"/>
    <n v="122394"/>
    <x v="2"/>
    <x v="0"/>
    <n v="582"/>
    <x v="1"/>
    <x v="0"/>
    <x v="0"/>
    <n v="22113.93"/>
    <x v="1"/>
    <x v="3"/>
    <x v="0"/>
  </r>
  <r>
    <n v="15697129"/>
    <s v="Ulyanova"/>
    <x v="1"/>
    <x v="0"/>
    <n v="43"/>
    <x v="0"/>
    <x v="1"/>
    <n v="0"/>
    <x v="0"/>
    <x v="2"/>
    <n v="706"/>
    <x v="2"/>
    <x v="0"/>
    <x v="1"/>
    <n v="31962.77"/>
    <x v="1"/>
    <x v="3"/>
    <x v="0"/>
  </r>
  <r>
    <n v="15763415"/>
    <s v="Gray"/>
    <x v="2"/>
    <x v="1"/>
    <n v="41"/>
    <x v="0"/>
    <x v="10"/>
    <n v="134378.89000000001"/>
    <x v="2"/>
    <x v="0"/>
    <n v="567"/>
    <x v="1"/>
    <x v="0"/>
    <x v="0"/>
    <n v="105746.94"/>
    <x v="1"/>
    <x v="0"/>
    <x v="0"/>
  </r>
  <r>
    <n v="15796617"/>
    <s v="McGregor"/>
    <x v="0"/>
    <x v="1"/>
    <n v="29"/>
    <x v="1"/>
    <x v="0"/>
    <n v="0"/>
    <x v="0"/>
    <x v="2"/>
    <n v="720"/>
    <x v="2"/>
    <x v="0"/>
    <x v="1"/>
    <n v="39925.519999999997"/>
    <x v="1"/>
    <x v="3"/>
    <x v="0"/>
  </r>
  <r>
    <n v="15626628"/>
    <s v="Tretiakova"/>
    <x v="1"/>
    <x v="0"/>
    <n v="31"/>
    <x v="0"/>
    <x v="0"/>
    <n v="88161.85"/>
    <x v="1"/>
    <x v="2"/>
    <n v="631"/>
    <x v="0"/>
    <x v="0"/>
    <x v="1"/>
    <n v="127630.88"/>
    <x v="1"/>
    <x v="0"/>
    <x v="0"/>
  </r>
  <r>
    <n v="15765857"/>
    <s v="Genovesi"/>
    <x v="1"/>
    <x v="1"/>
    <n v="41"/>
    <x v="0"/>
    <x v="0"/>
    <n v="142412.13"/>
    <x v="2"/>
    <x v="0"/>
    <n v="623"/>
    <x v="0"/>
    <x v="0"/>
    <x v="1"/>
    <n v="28778.98"/>
    <x v="1"/>
    <x v="3"/>
    <x v="0"/>
  </r>
  <r>
    <n v="15742511"/>
    <s v="Gordon"/>
    <x v="0"/>
    <x v="1"/>
    <n v="35"/>
    <x v="0"/>
    <x v="6"/>
    <n v="121030.9"/>
    <x v="2"/>
    <x v="0"/>
    <n v="514"/>
    <x v="1"/>
    <x v="0"/>
    <x v="1"/>
    <n v="10008.68"/>
    <x v="1"/>
    <x v="3"/>
    <x v="2"/>
  </r>
  <r>
    <n v="15786433"/>
    <s v="Aitken"/>
    <x v="2"/>
    <x v="0"/>
    <n v="35"/>
    <x v="0"/>
    <x v="6"/>
    <n v="165982.43"/>
    <x v="2"/>
    <x v="2"/>
    <n v="650"/>
    <x v="0"/>
    <x v="0"/>
    <x v="0"/>
    <n v="24482.16"/>
    <x v="1"/>
    <x v="3"/>
    <x v="2"/>
  </r>
  <r>
    <n v="15685805"/>
    <s v="Ginikanwa"/>
    <x v="1"/>
    <x v="0"/>
    <n v="35"/>
    <x v="0"/>
    <x v="5"/>
    <n v="0"/>
    <x v="0"/>
    <x v="2"/>
    <n v="673"/>
    <x v="2"/>
    <x v="0"/>
    <x v="1"/>
    <n v="98618.79"/>
    <x v="1"/>
    <x v="0"/>
    <x v="1"/>
  </r>
  <r>
    <n v="15627971"/>
    <s v="Coates"/>
    <x v="0"/>
    <x v="0"/>
    <n v="32"/>
    <x v="0"/>
    <x v="2"/>
    <n v="206663.75"/>
    <x v="2"/>
    <x v="0"/>
    <n v="504"/>
    <x v="1"/>
    <x v="1"/>
    <x v="1"/>
    <n v="16281.94"/>
    <x v="1"/>
    <x v="3"/>
    <x v="1"/>
  </r>
  <r>
    <n v="15783025"/>
    <s v="Piazza"/>
    <x v="2"/>
    <x v="1"/>
    <n v="37"/>
    <x v="0"/>
    <x v="6"/>
    <n v="94661.53"/>
    <x v="1"/>
    <x v="2"/>
    <n v="723"/>
    <x v="2"/>
    <x v="0"/>
    <x v="1"/>
    <n v="121239.65"/>
    <x v="1"/>
    <x v="0"/>
    <x v="2"/>
  </r>
  <r>
    <n v="15726289"/>
    <s v="Cawood"/>
    <x v="0"/>
    <x v="1"/>
    <n v="25"/>
    <x v="1"/>
    <x v="10"/>
    <n v="174400.36"/>
    <x v="2"/>
    <x v="0"/>
    <n v="645"/>
    <x v="0"/>
    <x v="0"/>
    <x v="1"/>
    <n v="42669.37"/>
    <x v="1"/>
    <x v="3"/>
    <x v="0"/>
  </r>
  <r>
    <n v="15802118"/>
    <s v="Ignatieff"/>
    <x v="1"/>
    <x v="1"/>
    <n v="41"/>
    <x v="0"/>
    <x v="3"/>
    <n v="123428.69"/>
    <x v="2"/>
    <x v="0"/>
    <n v="664"/>
    <x v="2"/>
    <x v="0"/>
    <x v="0"/>
    <n v="164924.10999999999"/>
    <x v="1"/>
    <x v="2"/>
    <x v="1"/>
  </r>
  <r>
    <n v="15607990"/>
    <s v="Gallo"/>
    <x v="1"/>
    <x v="1"/>
    <n v="43"/>
    <x v="0"/>
    <x v="5"/>
    <n v="175735.5"/>
    <x v="2"/>
    <x v="0"/>
    <n v="760"/>
    <x v="2"/>
    <x v="0"/>
    <x v="0"/>
    <n v="157337.29"/>
    <x v="1"/>
    <x v="2"/>
    <x v="1"/>
  </r>
  <r>
    <n v="15695932"/>
    <s v="Yelverton"/>
    <x v="1"/>
    <x v="1"/>
    <n v="36"/>
    <x v="0"/>
    <x v="8"/>
    <n v="78381.13"/>
    <x v="1"/>
    <x v="0"/>
    <n v="766"/>
    <x v="2"/>
    <x v="1"/>
    <x v="0"/>
    <n v="153831.6"/>
    <x v="1"/>
    <x v="2"/>
    <x v="2"/>
  </r>
  <r>
    <n v="15812279"/>
    <s v="William"/>
    <x v="0"/>
    <x v="1"/>
    <n v="37"/>
    <x v="0"/>
    <x v="8"/>
    <n v="115345.86"/>
    <x v="2"/>
    <x v="2"/>
    <n v="634"/>
    <x v="0"/>
    <x v="1"/>
    <x v="1"/>
    <n v="168781.8"/>
    <x v="1"/>
    <x v="2"/>
    <x v="2"/>
  </r>
  <r>
    <n v="15687558"/>
    <s v="Mault"/>
    <x v="2"/>
    <x v="0"/>
    <n v="31"/>
    <x v="0"/>
    <x v="7"/>
    <n v="118613.34"/>
    <x v="2"/>
    <x v="0"/>
    <n v="640"/>
    <x v="0"/>
    <x v="0"/>
    <x v="1"/>
    <n v="168469.65"/>
    <x v="1"/>
    <x v="2"/>
    <x v="3"/>
  </r>
  <r>
    <n v="15729065"/>
    <s v="Mackay"/>
    <x v="2"/>
    <x v="1"/>
    <n v="28"/>
    <x v="1"/>
    <x v="0"/>
    <n v="109960.06"/>
    <x v="2"/>
    <x v="2"/>
    <n v="784"/>
    <x v="3"/>
    <x v="0"/>
    <x v="0"/>
    <n v="170829.87"/>
    <x v="1"/>
    <x v="4"/>
    <x v="0"/>
  </r>
  <r>
    <n v="15698902"/>
    <s v="McIntyre"/>
    <x v="2"/>
    <x v="0"/>
    <n v="42"/>
    <x v="0"/>
    <x v="1"/>
    <n v="142703.4"/>
    <x v="2"/>
    <x v="0"/>
    <n v="547"/>
    <x v="1"/>
    <x v="0"/>
    <x v="1"/>
    <n v="86207.49"/>
    <x v="0"/>
    <x v="1"/>
    <x v="0"/>
  </r>
  <r>
    <n v="15570192"/>
    <s v="Henry"/>
    <x v="2"/>
    <x v="0"/>
    <n v="40"/>
    <x v="0"/>
    <x v="2"/>
    <n v="121729.42"/>
    <x v="2"/>
    <x v="0"/>
    <n v="608"/>
    <x v="0"/>
    <x v="1"/>
    <x v="1"/>
    <n v="61164.45"/>
    <x v="1"/>
    <x v="1"/>
    <x v="1"/>
  </r>
  <r>
    <n v="15809265"/>
    <s v="Kao"/>
    <x v="0"/>
    <x v="0"/>
    <n v="35"/>
    <x v="0"/>
    <x v="4"/>
    <n v="0"/>
    <x v="0"/>
    <x v="0"/>
    <n v="547"/>
    <x v="1"/>
    <x v="0"/>
    <x v="0"/>
    <n v="133287.73000000001"/>
    <x v="1"/>
    <x v="2"/>
    <x v="2"/>
  </r>
  <r>
    <n v="15745201"/>
    <s v="Frewin"/>
    <x v="0"/>
    <x v="0"/>
    <n v="43"/>
    <x v="0"/>
    <x v="4"/>
    <n v="139496.35"/>
    <x v="2"/>
    <x v="2"/>
    <n v="612"/>
    <x v="0"/>
    <x v="0"/>
    <x v="0"/>
    <n v="77128.23"/>
    <x v="1"/>
    <x v="1"/>
    <x v="2"/>
  </r>
  <r>
    <n v="15580623"/>
    <s v="Yefremova"/>
    <x v="1"/>
    <x v="1"/>
    <n v="28"/>
    <x v="1"/>
    <x v="2"/>
    <n v="0"/>
    <x v="0"/>
    <x v="2"/>
    <n v="573"/>
    <x v="1"/>
    <x v="1"/>
    <x v="1"/>
    <n v="77660.03"/>
    <x v="1"/>
    <x v="1"/>
    <x v="1"/>
  </r>
  <r>
    <n v="15578156"/>
    <s v="Anenechukwu"/>
    <x v="1"/>
    <x v="1"/>
    <n v="32"/>
    <x v="0"/>
    <x v="8"/>
    <n v="138521.82999999999"/>
    <x v="2"/>
    <x v="0"/>
    <n v="615"/>
    <x v="0"/>
    <x v="0"/>
    <x v="0"/>
    <n v="56897.1"/>
    <x v="1"/>
    <x v="1"/>
    <x v="2"/>
  </r>
  <r>
    <n v="15631063"/>
    <s v="Trentino"/>
    <x v="0"/>
    <x v="0"/>
    <n v="33"/>
    <x v="0"/>
    <x v="0"/>
    <n v="0"/>
    <x v="0"/>
    <x v="2"/>
    <n v="710"/>
    <x v="2"/>
    <x v="0"/>
    <x v="1"/>
    <n v="72945.320000000007"/>
    <x v="1"/>
    <x v="1"/>
    <x v="0"/>
  </r>
  <r>
    <n v="15692577"/>
    <s v="Tomlinson"/>
    <x v="2"/>
    <x v="0"/>
    <n v="38"/>
    <x v="0"/>
    <x v="7"/>
    <n v="83727.679999999993"/>
    <x v="1"/>
    <x v="0"/>
    <n v="674"/>
    <x v="2"/>
    <x v="0"/>
    <x v="1"/>
    <n v="45418.12"/>
    <x v="1"/>
    <x v="3"/>
    <x v="3"/>
  </r>
  <r>
    <n v="15810910"/>
    <s v="Royston"/>
    <x v="1"/>
    <x v="0"/>
    <n v="38"/>
    <x v="0"/>
    <x v="9"/>
    <n v="0"/>
    <x v="0"/>
    <x v="2"/>
    <n v="702"/>
    <x v="2"/>
    <x v="0"/>
    <x v="0"/>
    <n v="158527.45000000001"/>
    <x v="1"/>
    <x v="2"/>
    <x v="3"/>
  </r>
  <r>
    <n v="15723217"/>
    <s v="Cremonesi"/>
    <x v="0"/>
    <x v="1"/>
    <n v="37"/>
    <x v="0"/>
    <x v="9"/>
    <n v="0"/>
    <x v="0"/>
    <x v="0"/>
    <n v="616"/>
    <x v="0"/>
    <x v="0"/>
    <x v="1"/>
    <n v="111312.96000000001"/>
    <x v="1"/>
    <x v="0"/>
    <x v="3"/>
  </r>
  <r>
    <n v="15733111"/>
    <s v="Yeh"/>
    <x v="1"/>
    <x v="1"/>
    <n v="32"/>
    <x v="0"/>
    <x v="5"/>
    <n v="124179.3"/>
    <x v="2"/>
    <x v="0"/>
    <n v="688"/>
    <x v="2"/>
    <x v="0"/>
    <x v="0"/>
    <n v="138759.15"/>
    <x v="1"/>
    <x v="2"/>
    <x v="1"/>
  </r>
  <r>
    <n v="15610727"/>
    <s v="Ch'in"/>
    <x v="0"/>
    <x v="1"/>
    <n v="36"/>
    <x v="0"/>
    <x v="3"/>
    <n v="128829.25"/>
    <x v="2"/>
    <x v="0"/>
    <n v="605"/>
    <x v="0"/>
    <x v="0"/>
    <x v="1"/>
    <n v="190588.59"/>
    <x v="1"/>
    <x v="4"/>
    <x v="1"/>
  </r>
  <r>
    <n v="15792720"/>
    <s v="Martinez"/>
    <x v="0"/>
    <x v="1"/>
    <n v="33"/>
    <x v="0"/>
    <x v="5"/>
    <n v="171490.78"/>
    <x v="2"/>
    <x v="0"/>
    <n v="676"/>
    <x v="2"/>
    <x v="1"/>
    <x v="1"/>
    <n v="79099.64"/>
    <x v="1"/>
    <x v="1"/>
    <x v="1"/>
  </r>
  <r>
    <n v="15723153"/>
    <s v="Wearing"/>
    <x v="1"/>
    <x v="1"/>
    <n v="33"/>
    <x v="0"/>
    <x v="6"/>
    <n v="0"/>
    <x v="0"/>
    <x v="2"/>
    <n v="708"/>
    <x v="2"/>
    <x v="0"/>
    <x v="1"/>
    <n v="138613.21"/>
    <x v="1"/>
    <x v="2"/>
    <x v="2"/>
  </r>
  <r>
    <n v="15802823"/>
    <s v="Maclean"/>
    <x v="1"/>
    <x v="0"/>
    <n v="38"/>
    <x v="0"/>
    <x v="3"/>
    <n v="0"/>
    <x v="0"/>
    <x v="2"/>
    <n v="745"/>
    <x v="2"/>
    <x v="0"/>
    <x v="0"/>
    <n v="194230.82"/>
    <x v="1"/>
    <x v="4"/>
    <x v="1"/>
  </r>
  <r>
    <n v="15756118"/>
    <s v="T'ao"/>
    <x v="1"/>
    <x v="1"/>
    <n v="20"/>
    <x v="1"/>
    <x v="2"/>
    <n v="0"/>
    <x v="0"/>
    <x v="0"/>
    <n v="661"/>
    <x v="2"/>
    <x v="0"/>
    <x v="1"/>
    <n v="110252.53"/>
    <x v="1"/>
    <x v="0"/>
    <x v="1"/>
  </r>
  <r>
    <n v="15684934"/>
    <s v="Rose"/>
    <x v="0"/>
    <x v="1"/>
    <n v="31"/>
    <x v="0"/>
    <x v="9"/>
    <n v="0"/>
    <x v="0"/>
    <x v="2"/>
    <n v="726"/>
    <x v="2"/>
    <x v="0"/>
    <x v="0"/>
    <n v="106117.3"/>
    <x v="1"/>
    <x v="0"/>
    <x v="3"/>
  </r>
  <r>
    <n v="15776936"/>
    <s v="Whitworth"/>
    <x v="0"/>
    <x v="1"/>
    <n v="40"/>
    <x v="0"/>
    <x v="3"/>
    <n v="160818.07999999999"/>
    <x v="2"/>
    <x v="0"/>
    <n v="475"/>
    <x v="4"/>
    <x v="1"/>
    <x v="0"/>
    <n v="169642.13"/>
    <x v="0"/>
    <x v="2"/>
    <x v="1"/>
  </r>
  <r>
    <n v="15729087"/>
    <s v="Suttor"/>
    <x v="2"/>
    <x v="1"/>
    <n v="54"/>
    <x v="0"/>
    <x v="9"/>
    <n v="156367.6"/>
    <x v="2"/>
    <x v="2"/>
    <n v="751"/>
    <x v="2"/>
    <x v="1"/>
    <x v="0"/>
    <n v="116179.92"/>
    <x v="1"/>
    <x v="0"/>
    <x v="3"/>
  </r>
  <r>
    <n v="15786463"/>
    <s v="Hsing"/>
    <x v="2"/>
    <x v="0"/>
    <n v="59"/>
    <x v="0"/>
    <x v="2"/>
    <n v="121669.93"/>
    <x v="2"/>
    <x v="2"/>
    <n v="645"/>
    <x v="0"/>
    <x v="1"/>
    <x v="1"/>
    <n v="91.75"/>
    <x v="0"/>
    <x v="3"/>
    <x v="1"/>
  </r>
  <r>
    <n v="15717498"/>
    <s v="Boni"/>
    <x v="0"/>
    <x v="1"/>
    <n v="42"/>
    <x v="0"/>
    <x v="5"/>
    <n v="133970.22"/>
    <x v="2"/>
    <x v="2"/>
    <n v="775"/>
    <x v="2"/>
    <x v="1"/>
    <x v="0"/>
    <n v="187839.9"/>
    <x v="1"/>
    <x v="4"/>
    <x v="1"/>
  </r>
  <r>
    <n v="15718406"/>
    <s v="Marshall"/>
    <x v="0"/>
    <x v="1"/>
    <n v="41"/>
    <x v="0"/>
    <x v="6"/>
    <n v="0"/>
    <x v="0"/>
    <x v="2"/>
    <n v="540"/>
    <x v="1"/>
    <x v="0"/>
    <x v="1"/>
    <n v="121098.65"/>
    <x v="1"/>
    <x v="0"/>
    <x v="2"/>
  </r>
  <r>
    <n v="15799468"/>
    <s v="Catchpole"/>
    <x v="0"/>
    <x v="0"/>
    <n v="34"/>
    <x v="0"/>
    <x v="6"/>
    <n v="96127.27"/>
    <x v="1"/>
    <x v="0"/>
    <n v="591"/>
    <x v="1"/>
    <x v="1"/>
    <x v="1"/>
    <n v="30972.06"/>
    <x v="1"/>
    <x v="3"/>
    <x v="2"/>
  </r>
  <r>
    <n v="15626383"/>
    <s v="Tang"/>
    <x v="1"/>
    <x v="1"/>
    <n v="60"/>
    <x v="2"/>
    <x v="3"/>
    <n v="121907.97"/>
    <x v="2"/>
    <x v="0"/>
    <n v="596"/>
    <x v="1"/>
    <x v="1"/>
    <x v="0"/>
    <n v="30314.04"/>
    <x v="1"/>
    <x v="3"/>
    <x v="1"/>
  </r>
  <r>
    <n v="15597385"/>
    <s v="Siddons"/>
    <x v="1"/>
    <x v="1"/>
    <n v="41"/>
    <x v="0"/>
    <x v="8"/>
    <n v="0"/>
    <x v="0"/>
    <x v="2"/>
    <n v="573"/>
    <x v="1"/>
    <x v="1"/>
    <x v="0"/>
    <n v="14479.29"/>
    <x v="1"/>
    <x v="3"/>
    <x v="2"/>
  </r>
  <r>
    <n v="15570271"/>
    <s v="Wan"/>
    <x v="1"/>
    <x v="1"/>
    <n v="31"/>
    <x v="0"/>
    <x v="5"/>
    <n v="0"/>
    <x v="0"/>
    <x v="0"/>
    <n v="577"/>
    <x v="1"/>
    <x v="0"/>
    <x v="0"/>
    <n v="196395.25"/>
    <x v="1"/>
    <x v="4"/>
    <x v="1"/>
  </r>
  <r>
    <n v="15690330"/>
    <s v="Efimov"/>
    <x v="2"/>
    <x v="0"/>
    <n v="40"/>
    <x v="0"/>
    <x v="2"/>
    <n v="77701.64"/>
    <x v="1"/>
    <x v="0"/>
    <n v="830"/>
    <x v="3"/>
    <x v="1"/>
    <x v="0"/>
    <n v="19512.38"/>
    <x v="1"/>
    <x v="3"/>
    <x v="1"/>
  </r>
  <r>
    <n v="15680611"/>
    <s v="Rose"/>
    <x v="0"/>
    <x v="1"/>
    <n v="67"/>
    <x v="2"/>
    <x v="9"/>
    <n v="0"/>
    <x v="0"/>
    <x v="1"/>
    <n v="663"/>
    <x v="2"/>
    <x v="0"/>
    <x v="0"/>
    <n v="72318.77"/>
    <x v="1"/>
    <x v="1"/>
    <x v="3"/>
  </r>
  <r>
    <n v="15810227"/>
    <s v="Fanucci"/>
    <x v="0"/>
    <x v="1"/>
    <n v="34"/>
    <x v="0"/>
    <x v="0"/>
    <n v="0"/>
    <x v="0"/>
    <x v="2"/>
    <n v="421"/>
    <x v="4"/>
    <x v="0"/>
    <x v="0"/>
    <n v="96615.23"/>
    <x v="1"/>
    <x v="0"/>
    <x v="0"/>
  </r>
  <r>
    <n v="15807194"/>
    <s v="Iweobiegbulam"/>
    <x v="1"/>
    <x v="1"/>
    <n v="34"/>
    <x v="0"/>
    <x v="8"/>
    <n v="113922.44"/>
    <x v="2"/>
    <x v="2"/>
    <n v="718"/>
    <x v="2"/>
    <x v="0"/>
    <x v="1"/>
    <n v="30772.22"/>
    <x v="1"/>
    <x v="3"/>
    <x v="2"/>
  </r>
  <r>
    <n v="15712199"/>
    <s v="Ijendu"/>
    <x v="2"/>
    <x v="0"/>
    <n v="61"/>
    <x v="2"/>
    <x v="0"/>
    <n v="183997.7"/>
    <x v="2"/>
    <x v="2"/>
    <n v="655"/>
    <x v="0"/>
    <x v="0"/>
    <x v="0"/>
    <n v="161217.18"/>
    <x v="1"/>
    <x v="2"/>
    <x v="0"/>
  </r>
  <r>
    <n v="15694995"/>
    <s v="O'Sullivan"/>
    <x v="0"/>
    <x v="1"/>
    <n v="23"/>
    <x v="1"/>
    <x v="0"/>
    <n v="0"/>
    <x v="0"/>
    <x v="2"/>
    <n v="712"/>
    <x v="2"/>
    <x v="1"/>
    <x v="0"/>
    <n v="66795.78"/>
    <x v="1"/>
    <x v="1"/>
    <x v="0"/>
  </r>
  <r>
    <n v="15723400"/>
    <s v="Hutchinson"/>
    <x v="0"/>
    <x v="1"/>
    <n v="28"/>
    <x v="1"/>
    <x v="4"/>
    <n v="0"/>
    <x v="0"/>
    <x v="2"/>
    <n v="663"/>
    <x v="2"/>
    <x v="0"/>
    <x v="0"/>
    <n v="123969.64"/>
    <x v="1"/>
    <x v="0"/>
    <x v="2"/>
  </r>
  <r>
    <n v="15654772"/>
    <s v="Kwemto"/>
    <x v="0"/>
    <x v="0"/>
    <n v="47"/>
    <x v="0"/>
    <x v="5"/>
    <n v="89799.46"/>
    <x v="1"/>
    <x v="2"/>
    <n v="640"/>
    <x v="0"/>
    <x v="1"/>
    <x v="0"/>
    <n v="13783.77"/>
    <x v="0"/>
    <x v="3"/>
    <x v="1"/>
  </r>
  <r>
    <n v="15574743"/>
    <s v="Chiu"/>
    <x v="1"/>
    <x v="1"/>
    <n v="29"/>
    <x v="1"/>
    <x v="0"/>
    <n v="0"/>
    <x v="0"/>
    <x v="0"/>
    <n v="577"/>
    <x v="1"/>
    <x v="0"/>
    <x v="0"/>
    <n v="168924.41"/>
    <x v="1"/>
    <x v="2"/>
    <x v="0"/>
  </r>
  <r>
    <n v="15807593"/>
    <s v="Berry"/>
    <x v="1"/>
    <x v="0"/>
    <n v="36"/>
    <x v="0"/>
    <x v="3"/>
    <n v="85660.96"/>
    <x v="1"/>
    <x v="0"/>
    <n v="546"/>
    <x v="1"/>
    <x v="1"/>
    <x v="1"/>
    <n v="134778.01"/>
    <x v="1"/>
    <x v="2"/>
    <x v="1"/>
  </r>
  <r>
    <n v="15686718"/>
    <s v="Hung"/>
    <x v="2"/>
    <x v="1"/>
    <n v="37"/>
    <x v="0"/>
    <x v="9"/>
    <n v="115569.21"/>
    <x v="2"/>
    <x v="0"/>
    <n v="802"/>
    <x v="3"/>
    <x v="1"/>
    <x v="0"/>
    <n v="119782.89"/>
    <x v="1"/>
    <x v="0"/>
    <x v="3"/>
  </r>
  <r>
    <n v="15695299"/>
    <s v="Mordvinova"/>
    <x v="0"/>
    <x v="0"/>
    <n v="45"/>
    <x v="0"/>
    <x v="0"/>
    <n v="81828.22"/>
    <x v="1"/>
    <x v="0"/>
    <n v="590"/>
    <x v="1"/>
    <x v="0"/>
    <x v="1"/>
    <n v="52167.97"/>
    <x v="1"/>
    <x v="1"/>
    <x v="0"/>
  </r>
  <r>
    <n v="15722701"/>
    <s v="Bruno"/>
    <x v="2"/>
    <x v="1"/>
    <n v="18"/>
    <x v="1"/>
    <x v="1"/>
    <n v="132694.73000000001"/>
    <x v="2"/>
    <x v="0"/>
    <n v="594"/>
    <x v="1"/>
    <x v="0"/>
    <x v="1"/>
    <n v="167689.56"/>
    <x v="1"/>
    <x v="2"/>
    <x v="0"/>
  </r>
  <r>
    <n v="15799635"/>
    <s v="Arbour"/>
    <x v="1"/>
    <x v="1"/>
    <n v="51"/>
    <x v="0"/>
    <x v="0"/>
    <n v="108867"/>
    <x v="2"/>
    <x v="0"/>
    <n v="577"/>
    <x v="1"/>
    <x v="1"/>
    <x v="1"/>
    <n v="140800.66"/>
    <x v="0"/>
    <x v="2"/>
    <x v="0"/>
  </r>
  <r>
    <n v="15742323"/>
    <s v="Barese"/>
    <x v="0"/>
    <x v="1"/>
    <n v="39"/>
    <x v="0"/>
    <x v="3"/>
    <n v="0"/>
    <x v="0"/>
    <x v="2"/>
    <n v="541"/>
    <x v="1"/>
    <x v="0"/>
    <x v="1"/>
    <n v="19823.02"/>
    <x v="1"/>
    <x v="3"/>
    <x v="1"/>
  </r>
  <r>
    <n v="15658435"/>
    <s v="Hingston"/>
    <x v="0"/>
    <x v="0"/>
    <n v="27"/>
    <x v="1"/>
    <x v="8"/>
    <n v="0"/>
    <x v="0"/>
    <x v="2"/>
    <n v="781"/>
    <x v="3"/>
    <x v="1"/>
    <x v="1"/>
    <n v="72969.899999999994"/>
    <x v="1"/>
    <x v="1"/>
    <x v="2"/>
  </r>
  <r>
    <n v="15586029"/>
    <s v="Davis"/>
    <x v="2"/>
    <x v="1"/>
    <n v="34"/>
    <x v="0"/>
    <x v="0"/>
    <n v="96152.68"/>
    <x v="1"/>
    <x v="2"/>
    <n v="806"/>
    <x v="3"/>
    <x v="0"/>
    <x v="1"/>
    <n v="143711.01999999999"/>
    <x v="1"/>
    <x v="2"/>
    <x v="0"/>
  </r>
  <r>
    <n v="15772337"/>
    <s v="Lawrence"/>
    <x v="2"/>
    <x v="0"/>
    <n v="49"/>
    <x v="0"/>
    <x v="10"/>
    <n v="153855.51999999999"/>
    <x v="2"/>
    <x v="0"/>
    <n v="723"/>
    <x v="2"/>
    <x v="0"/>
    <x v="0"/>
    <n v="180862.26"/>
    <x v="0"/>
    <x v="4"/>
    <x v="0"/>
  </r>
  <r>
    <n v="15807555"/>
    <s v="Chung"/>
    <x v="0"/>
    <x v="1"/>
    <n v="45"/>
    <x v="0"/>
    <x v="0"/>
    <n v="0"/>
    <x v="0"/>
    <x v="2"/>
    <n v="535"/>
    <x v="1"/>
    <x v="0"/>
    <x v="1"/>
    <n v="125658.28"/>
    <x v="1"/>
    <x v="0"/>
    <x v="0"/>
  </r>
  <r>
    <n v="15603378"/>
    <s v="Padovano"/>
    <x v="0"/>
    <x v="0"/>
    <n v="36"/>
    <x v="0"/>
    <x v="6"/>
    <n v="141334.95000000001"/>
    <x v="2"/>
    <x v="0"/>
    <n v="768"/>
    <x v="2"/>
    <x v="1"/>
    <x v="0"/>
    <n v="125870.5"/>
    <x v="1"/>
    <x v="0"/>
    <x v="2"/>
  </r>
  <r>
    <n v="15792862"/>
    <s v="Blinova"/>
    <x v="2"/>
    <x v="1"/>
    <n v="41"/>
    <x v="0"/>
    <x v="1"/>
    <n v="104584.11"/>
    <x v="2"/>
    <x v="0"/>
    <n v="653"/>
    <x v="0"/>
    <x v="0"/>
    <x v="1"/>
    <n v="15126.32"/>
    <x v="0"/>
    <x v="3"/>
    <x v="0"/>
  </r>
  <r>
    <n v="15657349"/>
    <s v="Carter"/>
    <x v="2"/>
    <x v="0"/>
    <n v="50"/>
    <x v="0"/>
    <x v="2"/>
    <n v="98173.02"/>
    <x v="1"/>
    <x v="0"/>
    <n v="803"/>
    <x v="3"/>
    <x v="1"/>
    <x v="1"/>
    <n v="22457.25"/>
    <x v="0"/>
    <x v="3"/>
    <x v="1"/>
  </r>
  <r>
    <n v="15777614"/>
    <s v="Webb"/>
    <x v="1"/>
    <x v="0"/>
    <n v="44"/>
    <x v="0"/>
    <x v="1"/>
    <n v="0"/>
    <x v="0"/>
    <x v="2"/>
    <n v="545"/>
    <x v="1"/>
    <x v="0"/>
    <x v="0"/>
    <n v="82614.89"/>
    <x v="1"/>
    <x v="1"/>
    <x v="0"/>
  </r>
  <r>
    <n v="15653952"/>
    <s v="T'an"/>
    <x v="2"/>
    <x v="0"/>
    <n v="38"/>
    <x v="0"/>
    <x v="6"/>
    <n v="135157.04999999999"/>
    <x v="2"/>
    <x v="0"/>
    <n v="581"/>
    <x v="1"/>
    <x v="0"/>
    <x v="0"/>
    <n v="32919.42"/>
    <x v="1"/>
    <x v="3"/>
    <x v="2"/>
  </r>
  <r>
    <n v="15724336"/>
    <s v="Yates"/>
    <x v="2"/>
    <x v="0"/>
    <n v="49"/>
    <x v="0"/>
    <x v="8"/>
    <n v="171601.27"/>
    <x v="2"/>
    <x v="0"/>
    <n v="513"/>
    <x v="1"/>
    <x v="0"/>
    <x v="1"/>
    <n v="126223.84"/>
    <x v="1"/>
    <x v="0"/>
    <x v="2"/>
  </r>
  <r>
    <n v="15689594"/>
    <s v="Su"/>
    <x v="0"/>
    <x v="1"/>
    <n v="29"/>
    <x v="1"/>
    <x v="8"/>
    <n v="179539.20000000001"/>
    <x v="2"/>
    <x v="0"/>
    <n v="731"/>
    <x v="2"/>
    <x v="1"/>
    <x v="1"/>
    <n v="112010.02"/>
    <x v="1"/>
    <x v="0"/>
    <x v="2"/>
  </r>
  <r>
    <n v="15801920"/>
    <s v="Christian"/>
    <x v="2"/>
    <x v="1"/>
    <n v="39"/>
    <x v="0"/>
    <x v="8"/>
    <n v="80615.460000000006"/>
    <x v="1"/>
    <x v="2"/>
    <n v="727"/>
    <x v="2"/>
    <x v="1"/>
    <x v="1"/>
    <n v="180962.32"/>
    <x v="1"/>
    <x v="4"/>
    <x v="2"/>
  </r>
  <r>
    <n v="15653347"/>
    <s v="Chiu"/>
    <x v="1"/>
    <x v="1"/>
    <n v="47"/>
    <x v="0"/>
    <x v="1"/>
    <n v="0"/>
    <x v="0"/>
    <x v="0"/>
    <n v="560"/>
    <x v="1"/>
    <x v="1"/>
    <x v="1"/>
    <n v="128882.66"/>
    <x v="0"/>
    <x v="0"/>
    <x v="0"/>
  </r>
  <r>
    <n v="15749951"/>
    <s v="Sacco"/>
    <x v="2"/>
    <x v="1"/>
    <n v="27"/>
    <x v="1"/>
    <x v="8"/>
    <n v="126285.73"/>
    <x v="2"/>
    <x v="0"/>
    <n v="766"/>
    <x v="2"/>
    <x v="0"/>
    <x v="1"/>
    <n v="177614.17"/>
    <x v="0"/>
    <x v="4"/>
    <x v="2"/>
  </r>
  <r>
    <n v="15648178"/>
    <s v="Lettiere"/>
    <x v="2"/>
    <x v="0"/>
    <n v="23"/>
    <x v="1"/>
    <x v="4"/>
    <n v="137964.51"/>
    <x v="2"/>
    <x v="0"/>
    <n v="630"/>
    <x v="0"/>
    <x v="1"/>
    <x v="0"/>
    <n v="174570.55"/>
    <x v="1"/>
    <x v="4"/>
    <x v="2"/>
  </r>
  <r>
    <n v="15738662"/>
    <s v="Daluchi"/>
    <x v="2"/>
    <x v="1"/>
    <n v="41"/>
    <x v="0"/>
    <x v="9"/>
    <n v="159434.03"/>
    <x v="2"/>
    <x v="0"/>
    <n v="652"/>
    <x v="0"/>
    <x v="0"/>
    <x v="1"/>
    <n v="178373.93"/>
    <x v="1"/>
    <x v="4"/>
    <x v="3"/>
  </r>
  <r>
    <n v="15640855"/>
    <s v="T'ien"/>
    <x v="2"/>
    <x v="1"/>
    <n v="40"/>
    <x v="0"/>
    <x v="8"/>
    <n v="113574.61"/>
    <x v="2"/>
    <x v="2"/>
    <n v="729"/>
    <x v="2"/>
    <x v="0"/>
    <x v="1"/>
    <n v="103396.08"/>
    <x v="1"/>
    <x v="0"/>
    <x v="2"/>
  </r>
  <r>
    <n v="15584288"/>
    <s v="Hung"/>
    <x v="0"/>
    <x v="0"/>
    <n v="33"/>
    <x v="0"/>
    <x v="5"/>
    <n v="0"/>
    <x v="0"/>
    <x v="2"/>
    <n v="629"/>
    <x v="0"/>
    <x v="0"/>
    <x v="0"/>
    <n v="59129.72"/>
    <x v="1"/>
    <x v="1"/>
    <x v="1"/>
  </r>
  <r>
    <n v="15760988"/>
    <s v="Liu"/>
    <x v="2"/>
    <x v="1"/>
    <n v="33"/>
    <x v="0"/>
    <x v="9"/>
    <n v="124573.33"/>
    <x v="2"/>
    <x v="2"/>
    <n v="667"/>
    <x v="2"/>
    <x v="1"/>
    <x v="1"/>
    <n v="683.37"/>
    <x v="1"/>
    <x v="3"/>
    <x v="3"/>
  </r>
  <r>
    <n v="15569624"/>
    <s v="Feng"/>
    <x v="2"/>
    <x v="0"/>
    <n v="31"/>
    <x v="0"/>
    <x v="5"/>
    <n v="105864.6"/>
    <x v="2"/>
    <x v="2"/>
    <n v="671"/>
    <x v="2"/>
    <x v="0"/>
    <x v="1"/>
    <n v="145567.34"/>
    <x v="1"/>
    <x v="2"/>
    <x v="1"/>
  </r>
  <r>
    <n v="15597949"/>
    <s v="Gilbert"/>
    <x v="2"/>
    <x v="0"/>
    <n v="47"/>
    <x v="0"/>
    <x v="8"/>
    <n v="104552.61"/>
    <x v="2"/>
    <x v="0"/>
    <n v="768"/>
    <x v="2"/>
    <x v="0"/>
    <x v="1"/>
    <n v="48137.08"/>
    <x v="0"/>
    <x v="3"/>
    <x v="2"/>
  </r>
  <r>
    <n v="15604551"/>
    <s v="Robb"/>
    <x v="0"/>
    <x v="0"/>
    <n v="35"/>
    <x v="0"/>
    <x v="6"/>
    <n v="0"/>
    <x v="0"/>
    <x v="2"/>
    <n v="732"/>
    <x v="2"/>
    <x v="0"/>
    <x v="1"/>
    <n v="90876.95"/>
    <x v="1"/>
    <x v="0"/>
    <x v="2"/>
  </r>
  <r>
    <n v="15617476"/>
    <s v="Manfrin"/>
    <x v="0"/>
    <x v="0"/>
    <n v="30"/>
    <x v="0"/>
    <x v="8"/>
    <n v="0"/>
    <x v="0"/>
    <x v="2"/>
    <n v="546"/>
    <x v="1"/>
    <x v="1"/>
    <x v="0"/>
    <n v="198543.09"/>
    <x v="1"/>
    <x v="4"/>
    <x v="2"/>
  </r>
  <r>
    <n v="15645323"/>
    <s v="Chinwenma"/>
    <x v="0"/>
    <x v="1"/>
    <n v="55"/>
    <x v="0"/>
    <x v="0"/>
    <n v="0"/>
    <x v="0"/>
    <x v="0"/>
    <n v="630"/>
    <x v="0"/>
    <x v="0"/>
    <x v="0"/>
    <n v="106202.07"/>
    <x v="0"/>
    <x v="0"/>
    <x v="0"/>
  </r>
  <r>
    <n v="15793311"/>
    <s v="Smith"/>
    <x v="2"/>
    <x v="0"/>
    <n v="46"/>
    <x v="0"/>
    <x v="2"/>
    <n v="119492.88"/>
    <x v="2"/>
    <x v="2"/>
    <n v="765"/>
    <x v="2"/>
    <x v="1"/>
    <x v="0"/>
    <n v="166896.01"/>
    <x v="0"/>
    <x v="2"/>
    <x v="1"/>
  </r>
  <r>
    <n v="15764153"/>
    <s v="Rowe"/>
    <x v="0"/>
    <x v="0"/>
    <n v="33"/>
    <x v="0"/>
    <x v="10"/>
    <n v="130499.09"/>
    <x v="2"/>
    <x v="2"/>
    <n v="704"/>
    <x v="2"/>
    <x v="0"/>
    <x v="0"/>
    <n v="74804.36"/>
    <x v="1"/>
    <x v="1"/>
    <x v="0"/>
  </r>
  <r>
    <n v="15802560"/>
    <s v="Moran"/>
    <x v="1"/>
    <x v="0"/>
    <n v="48"/>
    <x v="0"/>
    <x v="5"/>
    <n v="140576.10999999999"/>
    <x v="2"/>
    <x v="0"/>
    <n v="470"/>
    <x v="4"/>
    <x v="0"/>
    <x v="0"/>
    <n v="116971.05"/>
    <x v="1"/>
    <x v="0"/>
    <x v="1"/>
  </r>
  <r>
    <n v="15728608"/>
    <s v="Walker"/>
    <x v="2"/>
    <x v="0"/>
    <n v="34"/>
    <x v="0"/>
    <x v="9"/>
    <n v="91025.58"/>
    <x v="1"/>
    <x v="2"/>
    <n v="688"/>
    <x v="2"/>
    <x v="1"/>
    <x v="0"/>
    <n v="163783"/>
    <x v="1"/>
    <x v="2"/>
    <x v="3"/>
  </r>
  <r>
    <n v="15770474"/>
    <s v="Myers"/>
    <x v="0"/>
    <x v="0"/>
    <n v="33"/>
    <x v="0"/>
    <x v="1"/>
    <n v="0"/>
    <x v="0"/>
    <x v="1"/>
    <n v="685"/>
    <x v="2"/>
    <x v="1"/>
    <x v="0"/>
    <n v="70221.13"/>
    <x v="0"/>
    <x v="1"/>
    <x v="0"/>
  </r>
  <r>
    <n v="15724444"/>
    <s v="Wall"/>
    <x v="0"/>
    <x v="0"/>
    <n v="38"/>
    <x v="0"/>
    <x v="1"/>
    <n v="125877.65"/>
    <x v="2"/>
    <x v="2"/>
    <n v="567"/>
    <x v="1"/>
    <x v="0"/>
    <x v="0"/>
    <n v="107841.77"/>
    <x v="1"/>
    <x v="0"/>
    <x v="0"/>
  </r>
  <r>
    <n v="15753110"/>
    <s v="McKay"/>
    <x v="1"/>
    <x v="1"/>
    <n v="64"/>
    <x v="2"/>
    <x v="6"/>
    <n v="45752.78"/>
    <x v="1"/>
    <x v="2"/>
    <n v="720"/>
    <x v="2"/>
    <x v="0"/>
    <x v="1"/>
    <n v="79623.28"/>
    <x v="0"/>
    <x v="1"/>
    <x v="2"/>
  </r>
  <r>
    <n v="15711521"/>
    <s v="Egobudike"/>
    <x v="0"/>
    <x v="1"/>
    <n v="39"/>
    <x v="0"/>
    <x v="6"/>
    <n v="121778.71"/>
    <x v="2"/>
    <x v="0"/>
    <n v="609"/>
    <x v="0"/>
    <x v="0"/>
    <x v="0"/>
    <n v="138399.67000000001"/>
    <x v="1"/>
    <x v="2"/>
    <x v="2"/>
  </r>
  <r>
    <n v="15632816"/>
    <s v="Williams"/>
    <x v="2"/>
    <x v="0"/>
    <n v="49"/>
    <x v="0"/>
    <x v="0"/>
    <n v="127948.57"/>
    <x v="2"/>
    <x v="0"/>
    <n v="521"/>
    <x v="1"/>
    <x v="0"/>
    <x v="0"/>
    <n v="182765.14"/>
    <x v="1"/>
    <x v="4"/>
    <x v="0"/>
  </r>
  <r>
    <n v="15693637"/>
    <s v="Ochoa"/>
    <x v="0"/>
    <x v="0"/>
    <n v="30"/>
    <x v="0"/>
    <x v="3"/>
    <n v="0"/>
    <x v="0"/>
    <x v="2"/>
    <n v="556"/>
    <x v="1"/>
    <x v="0"/>
    <x v="0"/>
    <n v="186648.19"/>
    <x v="1"/>
    <x v="4"/>
    <x v="1"/>
  </r>
  <r>
    <n v="15725509"/>
    <s v="Otutodilinna"/>
    <x v="2"/>
    <x v="1"/>
    <n v="30"/>
    <x v="0"/>
    <x v="8"/>
    <n v="115286.68"/>
    <x v="2"/>
    <x v="2"/>
    <n v="662"/>
    <x v="2"/>
    <x v="0"/>
    <x v="0"/>
    <n v="149587.92000000001"/>
    <x v="1"/>
    <x v="2"/>
    <x v="2"/>
  </r>
  <r>
    <n v="15684645"/>
    <s v="Ajuluchukwu"/>
    <x v="2"/>
    <x v="1"/>
    <n v="41"/>
    <x v="0"/>
    <x v="9"/>
    <n v="62078.21"/>
    <x v="1"/>
    <x v="2"/>
    <n v="704"/>
    <x v="2"/>
    <x v="0"/>
    <x v="1"/>
    <n v="129050.67"/>
    <x v="1"/>
    <x v="0"/>
    <x v="3"/>
  </r>
  <r>
    <n v="15692235"/>
    <s v="Bellucci"/>
    <x v="0"/>
    <x v="0"/>
    <n v="38"/>
    <x v="0"/>
    <x v="1"/>
    <n v="0"/>
    <x v="0"/>
    <x v="2"/>
    <n v="750"/>
    <x v="2"/>
    <x v="0"/>
    <x v="1"/>
    <n v="47764.99"/>
    <x v="1"/>
    <x v="3"/>
    <x v="0"/>
  </r>
  <r>
    <n v="15777459"/>
    <s v="Gordon"/>
    <x v="1"/>
    <x v="0"/>
    <n v="32"/>
    <x v="0"/>
    <x v="4"/>
    <n v="175406.13"/>
    <x v="2"/>
    <x v="2"/>
    <n v="619"/>
    <x v="0"/>
    <x v="0"/>
    <x v="0"/>
    <n v="172792.43"/>
    <x v="0"/>
    <x v="4"/>
    <x v="2"/>
  </r>
  <r>
    <n v="15656937"/>
    <s v="Johnston"/>
    <x v="1"/>
    <x v="1"/>
    <n v="26"/>
    <x v="1"/>
    <x v="1"/>
    <n v="131643.25"/>
    <x v="2"/>
    <x v="0"/>
    <n v="468"/>
    <x v="4"/>
    <x v="0"/>
    <x v="1"/>
    <n v="64436.160000000003"/>
    <x v="1"/>
    <x v="1"/>
    <x v="0"/>
  </r>
  <r>
    <n v="15610643"/>
    <s v="De Luca"/>
    <x v="2"/>
    <x v="1"/>
    <n v="44"/>
    <x v="0"/>
    <x v="6"/>
    <n v="151739.65"/>
    <x v="2"/>
    <x v="0"/>
    <n v="435"/>
    <x v="4"/>
    <x v="0"/>
    <x v="1"/>
    <n v="167461.5"/>
    <x v="1"/>
    <x v="2"/>
    <x v="2"/>
  </r>
  <r>
    <n v="15777315"/>
    <s v="Hill"/>
    <x v="0"/>
    <x v="1"/>
    <n v="43"/>
    <x v="0"/>
    <x v="5"/>
    <n v="93616.35"/>
    <x v="1"/>
    <x v="2"/>
    <n v="529"/>
    <x v="1"/>
    <x v="1"/>
    <x v="1"/>
    <n v="98348.66"/>
    <x v="1"/>
    <x v="0"/>
    <x v="1"/>
  </r>
  <r>
    <n v="15611058"/>
    <s v="Eluemuno"/>
    <x v="2"/>
    <x v="0"/>
    <n v="60"/>
    <x v="2"/>
    <x v="8"/>
    <n v="138597.54"/>
    <x v="2"/>
    <x v="2"/>
    <n v="702"/>
    <x v="2"/>
    <x v="0"/>
    <x v="0"/>
    <n v="41536.589999999997"/>
    <x v="0"/>
    <x v="3"/>
    <x v="2"/>
  </r>
  <r>
    <n v="15630413"/>
    <s v="Howarth"/>
    <x v="0"/>
    <x v="0"/>
    <n v="41"/>
    <x v="0"/>
    <x v="8"/>
    <n v="0"/>
    <x v="0"/>
    <x v="2"/>
    <n v="608"/>
    <x v="0"/>
    <x v="0"/>
    <x v="0"/>
    <n v="72462.25"/>
    <x v="1"/>
    <x v="1"/>
    <x v="2"/>
  </r>
  <r>
    <n v="15635942"/>
    <s v="Thomson"/>
    <x v="0"/>
    <x v="1"/>
    <n v="40"/>
    <x v="0"/>
    <x v="9"/>
    <n v="0"/>
    <x v="0"/>
    <x v="2"/>
    <n v="576"/>
    <x v="1"/>
    <x v="0"/>
    <x v="1"/>
    <n v="112465.19"/>
    <x v="0"/>
    <x v="0"/>
    <x v="3"/>
  </r>
  <r>
    <n v="15648858"/>
    <s v="King"/>
    <x v="0"/>
    <x v="0"/>
    <n v="27"/>
    <x v="1"/>
    <x v="1"/>
    <n v="85225.21"/>
    <x v="1"/>
    <x v="0"/>
    <n v="666"/>
    <x v="2"/>
    <x v="1"/>
    <x v="0"/>
    <n v="64511.44"/>
    <x v="1"/>
    <x v="1"/>
    <x v="0"/>
  </r>
  <r>
    <n v="15810732"/>
    <s v="Grant"/>
    <x v="0"/>
    <x v="0"/>
    <n v="36"/>
    <x v="0"/>
    <x v="2"/>
    <n v="148749.29"/>
    <x v="2"/>
    <x v="2"/>
    <n v="730"/>
    <x v="2"/>
    <x v="0"/>
    <x v="1"/>
    <n v="91830.75"/>
    <x v="1"/>
    <x v="0"/>
    <x v="1"/>
  </r>
  <r>
    <n v="15705448"/>
    <s v="Gilbert"/>
    <x v="2"/>
    <x v="1"/>
    <n v="52"/>
    <x v="0"/>
    <x v="3"/>
    <n v="130013.12"/>
    <x v="2"/>
    <x v="0"/>
    <n v="647"/>
    <x v="0"/>
    <x v="0"/>
    <x v="0"/>
    <n v="190806.36"/>
    <x v="0"/>
    <x v="4"/>
    <x v="1"/>
  </r>
  <r>
    <n v="15730488"/>
    <s v="Richmond"/>
    <x v="1"/>
    <x v="0"/>
    <n v="27"/>
    <x v="1"/>
    <x v="1"/>
    <n v="0"/>
    <x v="0"/>
    <x v="0"/>
    <n v="516"/>
    <x v="1"/>
    <x v="1"/>
    <x v="0"/>
    <n v="112311.15"/>
    <x v="1"/>
    <x v="0"/>
    <x v="0"/>
  </r>
  <r>
    <n v="15620443"/>
    <s v="Fiorentino"/>
    <x v="0"/>
    <x v="0"/>
    <n v="81"/>
    <x v="2"/>
    <x v="5"/>
    <n v="0"/>
    <x v="0"/>
    <x v="2"/>
    <n v="711"/>
    <x v="2"/>
    <x v="0"/>
    <x v="0"/>
    <n v="72276.240000000005"/>
    <x v="1"/>
    <x v="1"/>
    <x v="1"/>
  </r>
  <r>
    <n v="15741078"/>
    <s v="Greece"/>
    <x v="0"/>
    <x v="1"/>
    <n v="54"/>
    <x v="0"/>
    <x v="3"/>
    <n v="111729.47"/>
    <x v="2"/>
    <x v="2"/>
    <n v="736"/>
    <x v="2"/>
    <x v="1"/>
    <x v="0"/>
    <n v="84920.49"/>
    <x v="1"/>
    <x v="1"/>
    <x v="1"/>
  </r>
  <r>
    <n v="15753161"/>
    <s v="Dickson"/>
    <x v="0"/>
    <x v="0"/>
    <n v="36"/>
    <x v="0"/>
    <x v="8"/>
    <n v="180169.44"/>
    <x v="2"/>
    <x v="2"/>
    <n v="768"/>
    <x v="2"/>
    <x v="0"/>
    <x v="1"/>
    <n v="17348.560000000001"/>
    <x v="1"/>
    <x v="3"/>
    <x v="2"/>
  </r>
  <r>
    <n v="15711396"/>
    <s v="Henderson"/>
    <x v="1"/>
    <x v="1"/>
    <n v="40"/>
    <x v="0"/>
    <x v="2"/>
    <n v="0"/>
    <x v="0"/>
    <x v="2"/>
    <n v="427"/>
    <x v="4"/>
    <x v="0"/>
    <x v="0"/>
    <n v="82870.75"/>
    <x v="1"/>
    <x v="1"/>
    <x v="1"/>
  </r>
  <r>
    <n v="15593499"/>
    <s v="Stevens"/>
    <x v="1"/>
    <x v="0"/>
    <n v="47"/>
    <x v="0"/>
    <x v="5"/>
    <n v="0"/>
    <x v="0"/>
    <x v="0"/>
    <n v="686"/>
    <x v="2"/>
    <x v="0"/>
    <x v="1"/>
    <n v="32080.69"/>
    <x v="0"/>
    <x v="3"/>
    <x v="1"/>
  </r>
  <r>
    <n v="15579189"/>
    <s v="Mitchell"/>
    <x v="0"/>
    <x v="0"/>
    <n v="42"/>
    <x v="0"/>
    <x v="8"/>
    <n v="0"/>
    <x v="0"/>
    <x v="2"/>
    <n v="690"/>
    <x v="2"/>
    <x v="1"/>
    <x v="0"/>
    <n v="120512.08"/>
    <x v="1"/>
    <x v="0"/>
    <x v="2"/>
  </r>
  <r>
    <n v="15743545"/>
    <s v="Nworie"/>
    <x v="1"/>
    <x v="0"/>
    <n v="29"/>
    <x v="1"/>
    <x v="0"/>
    <n v="0"/>
    <x v="0"/>
    <x v="2"/>
    <n v="647"/>
    <x v="0"/>
    <x v="0"/>
    <x v="1"/>
    <n v="179032.68"/>
    <x v="1"/>
    <x v="4"/>
    <x v="0"/>
  </r>
  <r>
    <n v="15791316"/>
    <s v="Boni"/>
    <x v="0"/>
    <x v="1"/>
    <n v="35"/>
    <x v="0"/>
    <x v="6"/>
    <n v="0"/>
    <x v="0"/>
    <x v="2"/>
    <n v="714"/>
    <x v="2"/>
    <x v="0"/>
    <x v="0"/>
    <n v="95623.28"/>
    <x v="1"/>
    <x v="0"/>
    <x v="2"/>
  </r>
  <r>
    <n v="15608246"/>
    <s v="Wentcher"/>
    <x v="2"/>
    <x v="0"/>
    <n v="36"/>
    <x v="0"/>
    <x v="2"/>
    <n v="103914.17"/>
    <x v="2"/>
    <x v="0"/>
    <n v="736"/>
    <x v="2"/>
    <x v="0"/>
    <x v="0"/>
    <n v="110035.88"/>
    <x v="0"/>
    <x v="0"/>
    <x v="1"/>
  </r>
  <r>
    <n v="15676526"/>
    <s v="Bentley"/>
    <x v="0"/>
    <x v="0"/>
    <n v="34"/>
    <x v="0"/>
    <x v="4"/>
    <n v="88772.87"/>
    <x v="1"/>
    <x v="0"/>
    <n v="608"/>
    <x v="0"/>
    <x v="0"/>
    <x v="0"/>
    <n v="168822.01"/>
    <x v="1"/>
    <x v="2"/>
    <x v="2"/>
  </r>
  <r>
    <n v="15813911"/>
    <s v="Hayes-Williams"/>
    <x v="0"/>
    <x v="0"/>
    <n v="39"/>
    <x v="0"/>
    <x v="8"/>
    <n v="0"/>
    <x v="0"/>
    <x v="0"/>
    <n v="809"/>
    <x v="3"/>
    <x v="0"/>
    <x v="1"/>
    <n v="77705.75"/>
    <x v="1"/>
    <x v="1"/>
    <x v="2"/>
  </r>
  <r>
    <n v="15630195"/>
    <s v="Johnstone"/>
    <x v="0"/>
    <x v="0"/>
    <n v="40"/>
    <x v="0"/>
    <x v="5"/>
    <n v="131184.67000000001"/>
    <x v="2"/>
    <x v="0"/>
    <n v="745"/>
    <x v="2"/>
    <x v="0"/>
    <x v="0"/>
    <n v="49815.62"/>
    <x v="1"/>
    <x v="3"/>
    <x v="1"/>
  </r>
  <r>
    <n v="15736250"/>
    <s v="Johnstone"/>
    <x v="0"/>
    <x v="1"/>
    <n v="38"/>
    <x v="0"/>
    <x v="0"/>
    <n v="117810.79"/>
    <x v="2"/>
    <x v="0"/>
    <n v="781"/>
    <x v="3"/>
    <x v="1"/>
    <x v="0"/>
    <n v="65632.33"/>
    <x v="0"/>
    <x v="1"/>
    <x v="0"/>
  </r>
  <r>
    <n v="15671334"/>
    <s v="Nixon"/>
    <x v="0"/>
    <x v="1"/>
    <n v="31"/>
    <x v="0"/>
    <x v="4"/>
    <n v="0"/>
    <x v="0"/>
    <x v="0"/>
    <n v="527"/>
    <x v="1"/>
    <x v="0"/>
    <x v="1"/>
    <n v="169361.89"/>
    <x v="1"/>
    <x v="2"/>
    <x v="2"/>
  </r>
  <r>
    <n v="15574169"/>
    <s v="Trevisano"/>
    <x v="2"/>
    <x v="0"/>
    <n v="32"/>
    <x v="0"/>
    <x v="10"/>
    <n v="92466.21"/>
    <x v="1"/>
    <x v="0"/>
    <n v="595"/>
    <x v="1"/>
    <x v="0"/>
    <x v="1"/>
    <n v="4721.3"/>
    <x v="1"/>
    <x v="3"/>
    <x v="0"/>
  </r>
  <r>
    <n v="15718839"/>
    <s v="Tsui"/>
    <x v="2"/>
    <x v="0"/>
    <n v="38"/>
    <x v="0"/>
    <x v="0"/>
    <n v="102741.15"/>
    <x v="2"/>
    <x v="2"/>
    <n v="850"/>
    <x v="3"/>
    <x v="1"/>
    <x v="0"/>
    <n v="23974.85"/>
    <x v="1"/>
    <x v="3"/>
    <x v="0"/>
  </r>
  <r>
    <n v="15762331"/>
    <s v="Moss"/>
    <x v="0"/>
    <x v="1"/>
    <n v="37"/>
    <x v="0"/>
    <x v="9"/>
    <n v="178755.84"/>
    <x v="2"/>
    <x v="0"/>
    <n v="569"/>
    <x v="1"/>
    <x v="0"/>
    <x v="1"/>
    <n v="199929.17"/>
    <x v="1"/>
    <x v="4"/>
    <x v="3"/>
  </r>
  <r>
    <n v="15606901"/>
    <s v="Graham"/>
    <x v="0"/>
    <x v="1"/>
    <n v="43"/>
    <x v="0"/>
    <x v="3"/>
    <n v="0"/>
    <x v="0"/>
    <x v="2"/>
    <n v="728"/>
    <x v="2"/>
    <x v="0"/>
    <x v="1"/>
    <n v="40023.699999999997"/>
    <x v="1"/>
    <x v="3"/>
    <x v="1"/>
  </r>
  <r>
    <n v="15713559"/>
    <s v="Onyemauchechukwu"/>
    <x v="2"/>
    <x v="0"/>
    <n v="32"/>
    <x v="0"/>
    <x v="8"/>
    <n v="146602.25"/>
    <x v="2"/>
    <x v="2"/>
    <n v="473"/>
    <x v="4"/>
    <x v="0"/>
    <x v="0"/>
    <n v="72946.95"/>
    <x v="1"/>
    <x v="1"/>
    <x v="2"/>
  </r>
  <r>
    <n v="15768881"/>
    <s v="Saunders"/>
    <x v="0"/>
    <x v="1"/>
    <n v="29"/>
    <x v="1"/>
    <x v="0"/>
    <n v="0"/>
    <x v="0"/>
    <x v="2"/>
    <n v="738"/>
    <x v="2"/>
    <x v="0"/>
    <x v="0"/>
    <n v="170421.13"/>
    <x v="1"/>
    <x v="4"/>
    <x v="0"/>
  </r>
  <r>
    <n v="15743075"/>
    <s v="Ko"/>
    <x v="0"/>
    <x v="1"/>
    <n v="35"/>
    <x v="0"/>
    <x v="5"/>
    <n v="0"/>
    <x v="0"/>
    <x v="2"/>
    <n v="659"/>
    <x v="0"/>
    <x v="0"/>
    <x v="0"/>
    <n v="58879.11"/>
    <x v="1"/>
    <x v="1"/>
    <x v="1"/>
  </r>
  <r>
    <n v="15660980"/>
    <s v="Cairns"/>
    <x v="1"/>
    <x v="1"/>
    <n v="38"/>
    <x v="0"/>
    <x v="5"/>
    <n v="115702.67"/>
    <x v="2"/>
    <x v="2"/>
    <n v="597"/>
    <x v="1"/>
    <x v="0"/>
    <x v="0"/>
    <n v="25059.05"/>
    <x v="1"/>
    <x v="3"/>
    <x v="1"/>
  </r>
  <r>
    <n v="15810942"/>
    <s v="Chiemela"/>
    <x v="2"/>
    <x v="0"/>
    <n v="61"/>
    <x v="2"/>
    <x v="0"/>
    <n v="137655.31"/>
    <x v="2"/>
    <x v="0"/>
    <n v="445"/>
    <x v="4"/>
    <x v="1"/>
    <x v="0"/>
    <n v="29909.84"/>
    <x v="1"/>
    <x v="3"/>
    <x v="0"/>
  </r>
  <r>
    <n v="15728362"/>
    <s v="Robertson"/>
    <x v="0"/>
    <x v="0"/>
    <n v="29"/>
    <x v="1"/>
    <x v="6"/>
    <n v="0"/>
    <x v="0"/>
    <x v="2"/>
    <n v="671"/>
    <x v="2"/>
    <x v="0"/>
    <x v="1"/>
    <n v="158043.10999999999"/>
    <x v="1"/>
    <x v="2"/>
    <x v="2"/>
  </r>
  <r>
    <n v="15683339"/>
    <s v="P'eng"/>
    <x v="1"/>
    <x v="0"/>
    <n v="34"/>
    <x v="0"/>
    <x v="5"/>
    <n v="59877.33"/>
    <x v="1"/>
    <x v="0"/>
    <n v="656"/>
    <x v="0"/>
    <x v="0"/>
    <x v="1"/>
    <n v="14032.62"/>
    <x v="0"/>
    <x v="3"/>
    <x v="1"/>
  </r>
  <r>
    <n v="15685476"/>
    <s v="Tseng"/>
    <x v="0"/>
    <x v="1"/>
    <n v="31"/>
    <x v="0"/>
    <x v="8"/>
    <n v="100082.14"/>
    <x v="2"/>
    <x v="0"/>
    <n v="658"/>
    <x v="0"/>
    <x v="1"/>
    <x v="0"/>
    <n v="49809.88"/>
    <x v="1"/>
    <x v="3"/>
    <x v="2"/>
  </r>
  <r>
    <n v="15663650"/>
    <s v="Russell"/>
    <x v="2"/>
    <x v="1"/>
    <n v="52"/>
    <x v="0"/>
    <x v="7"/>
    <n v="107304.39"/>
    <x v="2"/>
    <x v="1"/>
    <n v="698"/>
    <x v="2"/>
    <x v="0"/>
    <x v="1"/>
    <n v="28806.32"/>
    <x v="0"/>
    <x v="3"/>
    <x v="3"/>
  </r>
  <r>
    <n v="15617434"/>
    <s v="Yen"/>
    <x v="1"/>
    <x v="1"/>
    <n v="38"/>
    <x v="0"/>
    <x v="9"/>
    <n v="0"/>
    <x v="0"/>
    <x v="0"/>
    <n v="655"/>
    <x v="0"/>
    <x v="1"/>
    <x v="0"/>
    <n v="90490.33"/>
    <x v="1"/>
    <x v="0"/>
    <x v="3"/>
  </r>
  <r>
    <n v="15622470"/>
    <s v="Yeh"/>
    <x v="1"/>
    <x v="1"/>
    <n v="41"/>
    <x v="0"/>
    <x v="7"/>
    <n v="96032.22"/>
    <x v="1"/>
    <x v="0"/>
    <n v="772"/>
    <x v="2"/>
    <x v="0"/>
    <x v="0"/>
    <n v="75825.570000000007"/>
    <x v="1"/>
    <x v="1"/>
    <x v="3"/>
  </r>
  <r>
    <n v="15703682"/>
    <s v="Kalinina"/>
    <x v="1"/>
    <x v="1"/>
    <n v="33"/>
    <x v="0"/>
    <x v="7"/>
    <n v="0"/>
    <x v="0"/>
    <x v="0"/>
    <n v="681"/>
    <x v="2"/>
    <x v="1"/>
    <x v="1"/>
    <n v="158336.35999999999"/>
    <x v="1"/>
    <x v="2"/>
    <x v="3"/>
  </r>
  <r>
    <n v="15727391"/>
    <s v="Collier"/>
    <x v="2"/>
    <x v="1"/>
    <n v="29"/>
    <x v="1"/>
    <x v="9"/>
    <n v="144553.5"/>
    <x v="2"/>
    <x v="2"/>
    <n v="688"/>
    <x v="2"/>
    <x v="0"/>
    <x v="1"/>
    <n v="143454.95000000001"/>
    <x v="1"/>
    <x v="2"/>
    <x v="3"/>
  </r>
  <r>
    <n v="15711062"/>
    <s v="Thomas"/>
    <x v="2"/>
    <x v="1"/>
    <n v="40"/>
    <x v="0"/>
    <x v="8"/>
    <n v="86172.81"/>
    <x v="1"/>
    <x v="2"/>
    <n v="633"/>
    <x v="0"/>
    <x v="0"/>
    <x v="0"/>
    <n v="117279.49"/>
    <x v="1"/>
    <x v="0"/>
    <x v="2"/>
  </r>
  <r>
    <n v="15567339"/>
    <s v="Shaw"/>
    <x v="0"/>
    <x v="1"/>
    <n v="73"/>
    <x v="2"/>
    <x v="9"/>
    <n v="0"/>
    <x v="0"/>
    <x v="0"/>
    <n v="735"/>
    <x v="2"/>
    <x v="0"/>
    <x v="0"/>
    <n v="114283.33"/>
    <x v="1"/>
    <x v="0"/>
    <x v="3"/>
  </r>
  <r>
    <n v="15760662"/>
    <s v="Francis"/>
    <x v="2"/>
    <x v="0"/>
    <n v="29"/>
    <x v="1"/>
    <x v="0"/>
    <n v="87212.800000000003"/>
    <x v="1"/>
    <x v="0"/>
    <n v="521"/>
    <x v="1"/>
    <x v="0"/>
    <x v="0"/>
    <n v="994.86"/>
    <x v="1"/>
    <x v="3"/>
    <x v="0"/>
  </r>
  <r>
    <n v="15605737"/>
    <s v="George"/>
    <x v="0"/>
    <x v="1"/>
    <n v="36"/>
    <x v="0"/>
    <x v="8"/>
    <n v="0"/>
    <x v="0"/>
    <x v="2"/>
    <n v="541"/>
    <x v="1"/>
    <x v="0"/>
    <x v="1"/>
    <n v="124795.84"/>
    <x v="1"/>
    <x v="0"/>
    <x v="2"/>
  </r>
  <r>
    <n v="15692977"/>
    <s v="Ikenna"/>
    <x v="2"/>
    <x v="0"/>
    <n v="36"/>
    <x v="0"/>
    <x v="0"/>
    <n v="130700.92"/>
    <x v="2"/>
    <x v="2"/>
    <n v="612"/>
    <x v="0"/>
    <x v="1"/>
    <x v="1"/>
    <n v="77592.800000000003"/>
    <x v="1"/>
    <x v="1"/>
    <x v="0"/>
  </r>
  <r>
    <n v="15672082"/>
    <s v="Schatz"/>
    <x v="0"/>
    <x v="1"/>
    <n v="62"/>
    <x v="2"/>
    <x v="6"/>
    <n v="0"/>
    <x v="0"/>
    <x v="2"/>
    <n v="562"/>
    <x v="1"/>
    <x v="0"/>
    <x v="1"/>
    <n v="105986.01"/>
    <x v="1"/>
    <x v="0"/>
    <x v="2"/>
  </r>
  <r>
    <n v="15600280"/>
    <s v="Tao"/>
    <x v="0"/>
    <x v="0"/>
    <n v="32"/>
    <x v="0"/>
    <x v="5"/>
    <n v="0"/>
    <x v="0"/>
    <x v="2"/>
    <n v="703"/>
    <x v="2"/>
    <x v="1"/>
    <x v="1"/>
    <n v="33606.519999999997"/>
    <x v="1"/>
    <x v="3"/>
    <x v="1"/>
  </r>
  <r>
    <n v="15804052"/>
    <s v="Scott"/>
    <x v="1"/>
    <x v="1"/>
    <n v="23"/>
    <x v="1"/>
    <x v="5"/>
    <n v="0"/>
    <x v="0"/>
    <x v="2"/>
    <n v="710"/>
    <x v="2"/>
    <x v="0"/>
    <x v="0"/>
    <n v="134188.10999999999"/>
    <x v="1"/>
    <x v="2"/>
    <x v="1"/>
  </r>
  <r>
    <n v="15576065"/>
    <s v="Sims"/>
    <x v="1"/>
    <x v="0"/>
    <n v="40"/>
    <x v="0"/>
    <x v="8"/>
    <n v="171325.98"/>
    <x v="2"/>
    <x v="0"/>
    <n v="731"/>
    <x v="2"/>
    <x v="0"/>
    <x v="0"/>
    <n v="159718.26999999999"/>
    <x v="0"/>
    <x v="2"/>
    <x v="2"/>
  </r>
  <r>
    <n v="15796838"/>
    <s v="Chibugo"/>
    <x v="1"/>
    <x v="1"/>
    <n v="58"/>
    <x v="0"/>
    <x v="4"/>
    <n v="92930.92"/>
    <x v="1"/>
    <x v="0"/>
    <n v="703"/>
    <x v="2"/>
    <x v="1"/>
    <x v="0"/>
    <n v="85148.78"/>
    <x v="1"/>
    <x v="1"/>
    <x v="2"/>
  </r>
  <r>
    <n v="15693526"/>
    <s v="Ku"/>
    <x v="0"/>
    <x v="0"/>
    <n v="40"/>
    <x v="0"/>
    <x v="10"/>
    <n v="0"/>
    <x v="0"/>
    <x v="0"/>
    <n v="618"/>
    <x v="0"/>
    <x v="0"/>
    <x v="1"/>
    <n v="119059.13"/>
    <x v="1"/>
    <x v="0"/>
    <x v="0"/>
  </r>
  <r>
    <n v="15748595"/>
    <s v="Stanton"/>
    <x v="0"/>
    <x v="0"/>
    <n v="29"/>
    <x v="1"/>
    <x v="1"/>
    <n v="77556.789999999994"/>
    <x v="1"/>
    <x v="2"/>
    <n v="689"/>
    <x v="2"/>
    <x v="0"/>
    <x v="0"/>
    <n v="122998.26"/>
    <x v="1"/>
    <x v="0"/>
    <x v="0"/>
  </r>
  <r>
    <n v="15679029"/>
    <s v="Kung"/>
    <x v="0"/>
    <x v="1"/>
    <n v="33"/>
    <x v="0"/>
    <x v="3"/>
    <n v="102874.28"/>
    <x v="2"/>
    <x v="0"/>
    <n v="718"/>
    <x v="2"/>
    <x v="1"/>
    <x v="1"/>
    <n v="117841.06"/>
    <x v="1"/>
    <x v="0"/>
    <x v="1"/>
  </r>
  <r>
    <n v="15753639"/>
    <s v="Gibson"/>
    <x v="0"/>
    <x v="1"/>
    <n v="37"/>
    <x v="0"/>
    <x v="8"/>
    <n v="146093.39000000001"/>
    <x v="2"/>
    <x v="2"/>
    <n v="608"/>
    <x v="0"/>
    <x v="1"/>
    <x v="1"/>
    <n v="160593.41"/>
    <x v="1"/>
    <x v="2"/>
    <x v="2"/>
  </r>
  <r>
    <n v="15604138"/>
    <s v="Iheanacho"/>
    <x v="1"/>
    <x v="1"/>
    <n v="34"/>
    <x v="0"/>
    <x v="0"/>
    <n v="0"/>
    <x v="0"/>
    <x v="0"/>
    <n v="749"/>
    <x v="2"/>
    <x v="1"/>
    <x v="1"/>
    <n v="174189.04"/>
    <x v="0"/>
    <x v="4"/>
    <x v="0"/>
  </r>
  <r>
    <n v="15666095"/>
    <s v="Costa"/>
    <x v="1"/>
    <x v="1"/>
    <n v="51"/>
    <x v="0"/>
    <x v="4"/>
    <n v="79811.72"/>
    <x v="1"/>
    <x v="2"/>
    <n v="753"/>
    <x v="2"/>
    <x v="1"/>
    <x v="0"/>
    <n v="68260.27"/>
    <x v="0"/>
    <x v="1"/>
    <x v="2"/>
  </r>
  <r>
    <n v="15643487"/>
    <s v="Sal"/>
    <x v="1"/>
    <x v="1"/>
    <n v="39"/>
    <x v="0"/>
    <x v="7"/>
    <n v="105473.74"/>
    <x v="2"/>
    <x v="0"/>
    <n v="630"/>
    <x v="0"/>
    <x v="1"/>
    <x v="1"/>
    <n v="58854.879999999997"/>
    <x v="0"/>
    <x v="1"/>
    <x v="3"/>
  </r>
  <r>
    <n v="15764033"/>
    <s v="Lin"/>
    <x v="2"/>
    <x v="0"/>
    <n v="43"/>
    <x v="0"/>
    <x v="1"/>
    <n v="121927.92"/>
    <x v="2"/>
    <x v="0"/>
    <n v="693"/>
    <x v="2"/>
    <x v="0"/>
    <x v="1"/>
    <n v="87994.95"/>
    <x v="0"/>
    <x v="1"/>
    <x v="0"/>
  </r>
  <r>
    <n v="15747288"/>
    <s v="Ferri"/>
    <x v="1"/>
    <x v="0"/>
    <n v="40"/>
    <x v="0"/>
    <x v="5"/>
    <n v="61671.19"/>
    <x v="1"/>
    <x v="0"/>
    <n v="838"/>
    <x v="3"/>
    <x v="1"/>
    <x v="0"/>
    <n v="150659.35"/>
    <x v="0"/>
    <x v="2"/>
    <x v="1"/>
  </r>
  <r>
    <n v="15790599"/>
    <s v="Yin"/>
    <x v="2"/>
    <x v="0"/>
    <n v="39"/>
    <x v="0"/>
    <x v="8"/>
    <n v="149363.12"/>
    <x v="2"/>
    <x v="2"/>
    <n v="756"/>
    <x v="2"/>
    <x v="0"/>
    <x v="0"/>
    <n v="109098.39"/>
    <x v="1"/>
    <x v="0"/>
    <x v="2"/>
  </r>
  <r>
    <n v="15737705"/>
    <s v="Avdeyeva"/>
    <x v="0"/>
    <x v="0"/>
    <n v="27"/>
    <x v="1"/>
    <x v="4"/>
    <n v="152309.37"/>
    <x v="2"/>
    <x v="0"/>
    <n v="775"/>
    <x v="2"/>
    <x v="0"/>
    <x v="1"/>
    <n v="104112"/>
    <x v="1"/>
    <x v="0"/>
    <x v="2"/>
  </r>
  <r>
    <n v="15737194"/>
    <s v="Tu"/>
    <x v="0"/>
    <x v="0"/>
    <n v="33"/>
    <x v="0"/>
    <x v="8"/>
    <n v="0"/>
    <x v="0"/>
    <x v="2"/>
    <n v="635"/>
    <x v="0"/>
    <x v="0"/>
    <x v="1"/>
    <n v="122949.71"/>
    <x v="1"/>
    <x v="0"/>
    <x v="2"/>
  </r>
  <r>
    <n v="15726776"/>
    <s v="Donnelly"/>
    <x v="1"/>
    <x v="1"/>
    <n v="36"/>
    <x v="0"/>
    <x v="1"/>
    <n v="111629.29"/>
    <x v="2"/>
    <x v="0"/>
    <n v="705"/>
    <x v="2"/>
    <x v="0"/>
    <x v="0"/>
    <n v="21807.16"/>
    <x v="1"/>
    <x v="3"/>
    <x v="0"/>
  </r>
  <r>
    <n v="15804357"/>
    <s v="Loggia"/>
    <x v="0"/>
    <x v="1"/>
    <n v="40"/>
    <x v="0"/>
    <x v="6"/>
    <n v="0"/>
    <x v="0"/>
    <x v="0"/>
    <n v="481"/>
    <x v="4"/>
    <x v="0"/>
    <x v="0"/>
    <n v="32319.93"/>
    <x v="1"/>
    <x v="3"/>
    <x v="2"/>
  </r>
  <r>
    <n v="15664432"/>
    <s v="Chao"/>
    <x v="1"/>
    <x v="0"/>
    <n v="49"/>
    <x v="0"/>
    <x v="3"/>
    <n v="96296.78"/>
    <x v="1"/>
    <x v="0"/>
    <n v="727"/>
    <x v="2"/>
    <x v="0"/>
    <x v="1"/>
    <n v="190457.87"/>
    <x v="0"/>
    <x v="4"/>
    <x v="1"/>
  </r>
  <r>
    <n v="15688984"/>
    <s v="Belonwu"/>
    <x v="0"/>
    <x v="1"/>
    <n v="20"/>
    <x v="1"/>
    <x v="4"/>
    <n v="95830.43"/>
    <x v="1"/>
    <x v="0"/>
    <n v="595"/>
    <x v="1"/>
    <x v="0"/>
    <x v="1"/>
    <n v="177738.98"/>
    <x v="1"/>
    <x v="4"/>
    <x v="2"/>
  </r>
  <r>
    <n v="15583026"/>
    <s v="Welch"/>
    <x v="0"/>
    <x v="0"/>
    <n v="38"/>
    <x v="0"/>
    <x v="10"/>
    <n v="135919.32999999999"/>
    <x v="2"/>
    <x v="0"/>
    <n v="535"/>
    <x v="1"/>
    <x v="0"/>
    <x v="1"/>
    <n v="80425.649999999994"/>
    <x v="1"/>
    <x v="1"/>
    <x v="0"/>
  </r>
  <r>
    <n v="15771668"/>
    <s v="Henderson"/>
    <x v="0"/>
    <x v="1"/>
    <n v="59"/>
    <x v="0"/>
    <x v="7"/>
    <n v="185966.64"/>
    <x v="2"/>
    <x v="0"/>
    <n v="578"/>
    <x v="1"/>
    <x v="1"/>
    <x v="1"/>
    <n v="9445.42"/>
    <x v="0"/>
    <x v="3"/>
    <x v="3"/>
  </r>
  <r>
    <n v="15779904"/>
    <s v="Yobanna"/>
    <x v="0"/>
    <x v="0"/>
    <n v="29"/>
    <x v="1"/>
    <x v="8"/>
    <n v="0"/>
    <x v="0"/>
    <x v="2"/>
    <n v="597"/>
    <x v="1"/>
    <x v="0"/>
    <x v="0"/>
    <n v="174825.57"/>
    <x v="1"/>
    <x v="4"/>
    <x v="2"/>
  </r>
  <r>
    <n v="15784323"/>
    <s v="Gallo"/>
    <x v="0"/>
    <x v="0"/>
    <n v="21"/>
    <x v="1"/>
    <x v="3"/>
    <n v="0"/>
    <x v="0"/>
    <x v="2"/>
    <n v="449"/>
    <x v="4"/>
    <x v="1"/>
    <x v="1"/>
    <n v="175743.92"/>
    <x v="1"/>
    <x v="4"/>
    <x v="1"/>
  </r>
  <r>
    <n v="15756277"/>
    <s v="Wilson"/>
    <x v="2"/>
    <x v="0"/>
    <n v="43"/>
    <x v="0"/>
    <x v="2"/>
    <n v="92244.83"/>
    <x v="1"/>
    <x v="2"/>
    <n v="850"/>
    <x v="3"/>
    <x v="0"/>
    <x v="1"/>
    <n v="54949.73"/>
    <x v="1"/>
    <x v="1"/>
    <x v="1"/>
  </r>
  <r>
    <n v="15663312"/>
    <s v="Marino"/>
    <x v="0"/>
    <x v="0"/>
    <n v="35"/>
    <x v="0"/>
    <x v="9"/>
    <n v="112727.06"/>
    <x v="2"/>
    <x v="2"/>
    <n v="494"/>
    <x v="4"/>
    <x v="0"/>
    <x v="1"/>
    <n v="183752.91"/>
    <x v="1"/>
    <x v="4"/>
    <x v="3"/>
  </r>
  <r>
    <n v="15793197"/>
    <s v="Bailey"/>
    <x v="0"/>
    <x v="0"/>
    <n v="34"/>
    <x v="0"/>
    <x v="2"/>
    <n v="100359.54"/>
    <x v="2"/>
    <x v="0"/>
    <n v="676"/>
    <x v="2"/>
    <x v="1"/>
    <x v="1"/>
    <n v="46038.28"/>
    <x v="1"/>
    <x v="3"/>
    <x v="1"/>
  </r>
  <r>
    <n v="15731463"/>
    <s v="Gboliwe"/>
    <x v="2"/>
    <x v="1"/>
    <n v="43"/>
    <x v="0"/>
    <x v="7"/>
    <n v="105301.5"/>
    <x v="2"/>
    <x v="0"/>
    <n v="818"/>
    <x v="3"/>
    <x v="0"/>
    <x v="0"/>
    <n v="78941.59"/>
    <x v="1"/>
    <x v="1"/>
    <x v="3"/>
  </r>
  <r>
    <n v="15621768"/>
    <s v="Chukwuhaenye"/>
    <x v="1"/>
    <x v="1"/>
    <n v="45"/>
    <x v="0"/>
    <x v="5"/>
    <n v="112994.65"/>
    <x v="2"/>
    <x v="0"/>
    <n v="712"/>
    <x v="2"/>
    <x v="1"/>
    <x v="1"/>
    <n v="198398.68"/>
    <x v="1"/>
    <x v="4"/>
    <x v="1"/>
  </r>
  <r>
    <n v="15691323"/>
    <s v="Bianchi"/>
    <x v="2"/>
    <x v="1"/>
    <n v="40"/>
    <x v="0"/>
    <x v="4"/>
    <n v="89025.88"/>
    <x v="1"/>
    <x v="2"/>
    <n v="672"/>
    <x v="2"/>
    <x v="0"/>
    <x v="1"/>
    <n v="188892.19"/>
    <x v="1"/>
    <x v="4"/>
    <x v="2"/>
  </r>
  <r>
    <n v="15781326"/>
    <s v="Ford"/>
    <x v="0"/>
    <x v="1"/>
    <n v="35"/>
    <x v="0"/>
    <x v="9"/>
    <n v="95478.17"/>
    <x v="1"/>
    <x v="0"/>
    <n v="636"/>
    <x v="0"/>
    <x v="1"/>
    <x v="1"/>
    <n v="169286.74"/>
    <x v="1"/>
    <x v="2"/>
    <x v="3"/>
  </r>
  <r>
    <n v="15595640"/>
    <s v="Rizzo"/>
    <x v="0"/>
    <x v="1"/>
    <n v="37"/>
    <x v="0"/>
    <x v="2"/>
    <n v="0"/>
    <x v="0"/>
    <x v="2"/>
    <n v="698"/>
    <x v="2"/>
    <x v="1"/>
    <x v="1"/>
    <n v="145004.39000000001"/>
    <x v="1"/>
    <x v="2"/>
    <x v="1"/>
  </r>
  <r>
    <n v="15814331"/>
    <s v="Lung"/>
    <x v="2"/>
    <x v="0"/>
    <n v="43"/>
    <x v="0"/>
    <x v="3"/>
    <n v="119127.46"/>
    <x v="2"/>
    <x v="2"/>
    <n v="597"/>
    <x v="1"/>
    <x v="0"/>
    <x v="1"/>
    <n v="55809.919999999998"/>
    <x v="1"/>
    <x v="1"/>
    <x v="1"/>
  </r>
  <r>
    <n v="15602030"/>
    <s v="Ramirez"/>
    <x v="0"/>
    <x v="1"/>
    <n v="28"/>
    <x v="1"/>
    <x v="4"/>
    <n v="128206.79"/>
    <x v="2"/>
    <x v="0"/>
    <n v="717"/>
    <x v="2"/>
    <x v="0"/>
    <x v="0"/>
    <n v="54272.12"/>
    <x v="1"/>
    <x v="1"/>
    <x v="2"/>
  </r>
  <r>
    <n v="15747974"/>
    <s v="Sabbatini"/>
    <x v="0"/>
    <x v="1"/>
    <n v="49"/>
    <x v="0"/>
    <x v="1"/>
    <n v="0"/>
    <x v="0"/>
    <x v="2"/>
    <n v="614"/>
    <x v="0"/>
    <x v="0"/>
    <x v="1"/>
    <n v="192440.54"/>
    <x v="1"/>
    <x v="4"/>
    <x v="0"/>
  </r>
  <r>
    <n v="15611315"/>
    <s v="Ts'ao"/>
    <x v="2"/>
    <x v="0"/>
    <n v="23"/>
    <x v="1"/>
    <x v="4"/>
    <n v="71433.08"/>
    <x v="1"/>
    <x v="0"/>
    <n v="708"/>
    <x v="2"/>
    <x v="0"/>
    <x v="1"/>
    <n v="103697.57"/>
    <x v="1"/>
    <x v="0"/>
    <x v="2"/>
  </r>
  <r>
    <n v="15636977"/>
    <s v="Trevisan"/>
    <x v="2"/>
    <x v="1"/>
    <n v="36"/>
    <x v="0"/>
    <x v="9"/>
    <n v="118214.32"/>
    <x v="2"/>
    <x v="1"/>
    <n v="507"/>
    <x v="1"/>
    <x v="0"/>
    <x v="1"/>
    <n v="119110.03"/>
    <x v="0"/>
    <x v="0"/>
    <x v="3"/>
  </r>
  <r>
    <n v="15690337"/>
    <s v="Chinwenma"/>
    <x v="0"/>
    <x v="0"/>
    <n v="27"/>
    <x v="1"/>
    <x v="8"/>
    <n v="102258.11"/>
    <x v="2"/>
    <x v="2"/>
    <n v="581"/>
    <x v="1"/>
    <x v="0"/>
    <x v="1"/>
    <n v="194681.60000000001"/>
    <x v="1"/>
    <x v="4"/>
    <x v="2"/>
  </r>
  <r>
    <n v="15680666"/>
    <s v="Berry"/>
    <x v="1"/>
    <x v="0"/>
    <n v="39"/>
    <x v="0"/>
    <x v="0"/>
    <n v="151963.26"/>
    <x v="2"/>
    <x v="2"/>
    <n v="579"/>
    <x v="1"/>
    <x v="0"/>
    <x v="1"/>
    <n v="158948.63"/>
    <x v="1"/>
    <x v="2"/>
    <x v="0"/>
  </r>
  <r>
    <n v="15679551"/>
    <s v="Colombo"/>
    <x v="1"/>
    <x v="0"/>
    <n v="46"/>
    <x v="0"/>
    <x v="0"/>
    <n v="163764.84"/>
    <x v="2"/>
    <x v="0"/>
    <n v="504"/>
    <x v="1"/>
    <x v="0"/>
    <x v="0"/>
    <n v="165122.54999999999"/>
    <x v="0"/>
    <x v="2"/>
    <x v="0"/>
  </r>
  <r>
    <n v="15778915"/>
    <s v="Harris"/>
    <x v="0"/>
    <x v="0"/>
    <n v="32"/>
    <x v="0"/>
    <x v="3"/>
    <n v="128551.36"/>
    <x v="2"/>
    <x v="2"/>
    <n v="737"/>
    <x v="2"/>
    <x v="1"/>
    <x v="0"/>
    <n v="189402.71"/>
    <x v="1"/>
    <x v="4"/>
    <x v="1"/>
  </r>
  <r>
    <n v="15568849"/>
    <s v="Bryan"/>
    <x v="1"/>
    <x v="0"/>
    <n v="31"/>
    <x v="0"/>
    <x v="7"/>
    <n v="118158.74"/>
    <x v="2"/>
    <x v="0"/>
    <n v="540"/>
    <x v="1"/>
    <x v="0"/>
    <x v="0"/>
    <n v="158027.57"/>
    <x v="1"/>
    <x v="2"/>
    <x v="3"/>
  </r>
  <r>
    <n v="15747762"/>
    <s v="Chigozie"/>
    <x v="0"/>
    <x v="1"/>
    <n v="32"/>
    <x v="0"/>
    <x v="3"/>
    <n v="118520.41"/>
    <x v="2"/>
    <x v="0"/>
    <n v="609"/>
    <x v="0"/>
    <x v="1"/>
    <x v="1"/>
    <n v="3815.48"/>
    <x v="1"/>
    <x v="3"/>
    <x v="1"/>
  </r>
  <r>
    <n v="15753679"/>
    <s v="Mullawirraburka"/>
    <x v="0"/>
    <x v="1"/>
    <n v="24"/>
    <x v="1"/>
    <x v="4"/>
    <n v="0"/>
    <x v="0"/>
    <x v="2"/>
    <n v="778"/>
    <x v="2"/>
    <x v="0"/>
    <x v="0"/>
    <n v="162809.20000000001"/>
    <x v="1"/>
    <x v="2"/>
    <x v="2"/>
  </r>
  <r>
    <n v="15750049"/>
    <s v="Steele"/>
    <x v="0"/>
    <x v="1"/>
    <n v="40"/>
    <x v="0"/>
    <x v="7"/>
    <n v="163823.37"/>
    <x v="2"/>
    <x v="0"/>
    <n v="621"/>
    <x v="0"/>
    <x v="1"/>
    <x v="1"/>
    <n v="89519.47"/>
    <x v="1"/>
    <x v="1"/>
    <x v="3"/>
  </r>
  <r>
    <n v="15606097"/>
    <s v="Zakharov"/>
    <x v="2"/>
    <x v="1"/>
    <n v="63"/>
    <x v="2"/>
    <x v="3"/>
    <n v="104469.58"/>
    <x v="2"/>
    <x v="0"/>
    <n v="665"/>
    <x v="2"/>
    <x v="0"/>
    <x v="0"/>
    <n v="25165.360000000001"/>
    <x v="0"/>
    <x v="3"/>
    <x v="1"/>
  </r>
  <r>
    <n v="15802368"/>
    <s v="Ch'eng"/>
    <x v="0"/>
    <x v="0"/>
    <n v="47"/>
    <x v="0"/>
    <x v="5"/>
    <n v="0"/>
    <x v="0"/>
    <x v="0"/>
    <n v="608"/>
    <x v="0"/>
    <x v="0"/>
    <x v="0"/>
    <n v="126012.57"/>
    <x v="1"/>
    <x v="0"/>
    <x v="1"/>
  </r>
  <r>
    <n v="15767488"/>
    <s v="Berry"/>
    <x v="1"/>
    <x v="1"/>
    <n v="36"/>
    <x v="0"/>
    <x v="3"/>
    <n v="0"/>
    <x v="0"/>
    <x v="2"/>
    <n v="680"/>
    <x v="2"/>
    <x v="0"/>
    <x v="1"/>
    <n v="20109.21"/>
    <x v="1"/>
    <x v="3"/>
    <x v="1"/>
  </r>
  <r>
    <n v="15669946"/>
    <s v="Jen"/>
    <x v="2"/>
    <x v="0"/>
    <n v="46"/>
    <x v="0"/>
    <x v="0"/>
    <n v="141726.88"/>
    <x v="2"/>
    <x v="0"/>
    <n v="663"/>
    <x v="2"/>
    <x v="0"/>
    <x v="0"/>
    <n v="58257.23"/>
    <x v="1"/>
    <x v="1"/>
    <x v="0"/>
  </r>
  <r>
    <n v="15612103"/>
    <s v="Wang"/>
    <x v="2"/>
    <x v="0"/>
    <n v="35"/>
    <x v="0"/>
    <x v="0"/>
    <n v="137852.96"/>
    <x v="2"/>
    <x v="0"/>
    <n v="627"/>
    <x v="0"/>
    <x v="0"/>
    <x v="0"/>
    <n v="172269.21"/>
    <x v="0"/>
    <x v="4"/>
    <x v="0"/>
  </r>
  <r>
    <n v="15645353"/>
    <s v="Chubb"/>
    <x v="0"/>
    <x v="1"/>
    <n v="26"/>
    <x v="1"/>
    <x v="1"/>
    <n v="0"/>
    <x v="0"/>
    <x v="0"/>
    <n v="607"/>
    <x v="0"/>
    <x v="0"/>
    <x v="1"/>
    <n v="29818.2"/>
    <x v="1"/>
    <x v="3"/>
    <x v="0"/>
  </r>
  <r>
    <n v="15650018"/>
    <s v="Chen"/>
    <x v="0"/>
    <x v="0"/>
    <n v="43"/>
    <x v="0"/>
    <x v="2"/>
    <n v="154100.29999999999"/>
    <x v="2"/>
    <x v="0"/>
    <n v="681"/>
    <x v="2"/>
    <x v="1"/>
    <x v="1"/>
    <n v="114659.81"/>
    <x v="1"/>
    <x v="0"/>
    <x v="1"/>
  </r>
  <r>
    <n v="15659002"/>
    <s v="Mazzanti"/>
    <x v="0"/>
    <x v="0"/>
    <n v="45"/>
    <x v="0"/>
    <x v="5"/>
    <n v="0"/>
    <x v="0"/>
    <x v="2"/>
    <n v="766"/>
    <x v="2"/>
    <x v="1"/>
    <x v="1"/>
    <n v="147184.74"/>
    <x v="1"/>
    <x v="2"/>
    <x v="1"/>
  </r>
  <r>
    <n v="15616028"/>
    <s v="T'ao"/>
    <x v="0"/>
    <x v="1"/>
    <n v="30"/>
    <x v="0"/>
    <x v="0"/>
    <n v="0"/>
    <x v="0"/>
    <x v="1"/>
    <n v="694"/>
    <x v="2"/>
    <x v="1"/>
    <x v="0"/>
    <n v="15039.41"/>
    <x v="1"/>
    <x v="3"/>
    <x v="0"/>
  </r>
  <r>
    <n v="15660475"/>
    <s v="Ndubueze"/>
    <x v="0"/>
    <x v="0"/>
    <n v="54"/>
    <x v="0"/>
    <x v="9"/>
    <n v="0"/>
    <x v="0"/>
    <x v="0"/>
    <n v="411"/>
    <x v="4"/>
    <x v="1"/>
    <x v="0"/>
    <n v="76621.490000000005"/>
    <x v="1"/>
    <x v="1"/>
    <x v="3"/>
  </r>
  <r>
    <n v="15652615"/>
    <s v="Ferri"/>
    <x v="0"/>
    <x v="1"/>
    <n v="39"/>
    <x v="0"/>
    <x v="2"/>
    <n v="140004.96"/>
    <x v="2"/>
    <x v="0"/>
    <n v="742"/>
    <x v="2"/>
    <x v="0"/>
    <x v="0"/>
    <n v="92985.78"/>
    <x v="1"/>
    <x v="0"/>
    <x v="1"/>
  </r>
  <r>
    <n v="15653572"/>
    <s v="Thornton"/>
    <x v="1"/>
    <x v="1"/>
    <n v="43"/>
    <x v="0"/>
    <x v="2"/>
    <n v="127132.96"/>
    <x v="2"/>
    <x v="0"/>
    <n v="673"/>
    <x v="2"/>
    <x v="1"/>
    <x v="0"/>
    <n v="6009.27"/>
    <x v="0"/>
    <x v="3"/>
    <x v="1"/>
  </r>
  <r>
    <n v="15628059"/>
    <s v="DeRose"/>
    <x v="0"/>
    <x v="1"/>
    <n v="61"/>
    <x v="2"/>
    <x v="1"/>
    <n v="0"/>
    <x v="0"/>
    <x v="2"/>
    <n v="529"/>
    <x v="1"/>
    <x v="0"/>
    <x v="0"/>
    <n v="191370.97"/>
    <x v="1"/>
    <x v="4"/>
    <x v="0"/>
  </r>
  <r>
    <n v="15703413"/>
    <s v="Montes"/>
    <x v="0"/>
    <x v="0"/>
    <n v="38"/>
    <x v="0"/>
    <x v="3"/>
    <n v="125328.56"/>
    <x v="2"/>
    <x v="0"/>
    <n v="519"/>
    <x v="1"/>
    <x v="0"/>
    <x v="1"/>
    <n v="188225.67"/>
    <x v="1"/>
    <x v="4"/>
    <x v="1"/>
  </r>
  <r>
    <n v="15610433"/>
    <s v="Kwemto"/>
    <x v="0"/>
    <x v="1"/>
    <n v="35"/>
    <x v="0"/>
    <x v="9"/>
    <n v="0"/>
    <x v="0"/>
    <x v="2"/>
    <n v="573"/>
    <x v="1"/>
    <x v="0"/>
    <x v="1"/>
    <n v="11743.89"/>
    <x v="1"/>
    <x v="3"/>
    <x v="3"/>
  </r>
  <r>
    <n v="15770548"/>
    <s v="Lucchese"/>
    <x v="2"/>
    <x v="0"/>
    <n v="28"/>
    <x v="1"/>
    <x v="6"/>
    <n v="139986.65"/>
    <x v="2"/>
    <x v="0"/>
    <n v="453"/>
    <x v="4"/>
    <x v="0"/>
    <x v="1"/>
    <n v="136846.75"/>
    <x v="1"/>
    <x v="2"/>
    <x v="2"/>
  </r>
  <r>
    <n v="15645637"/>
    <s v="Huggins"/>
    <x v="2"/>
    <x v="0"/>
    <n v="39"/>
    <x v="0"/>
    <x v="5"/>
    <n v="119787.76"/>
    <x v="2"/>
    <x v="0"/>
    <n v="798"/>
    <x v="3"/>
    <x v="0"/>
    <x v="0"/>
    <n v="164248.32999999999"/>
    <x v="1"/>
    <x v="2"/>
    <x v="1"/>
  </r>
  <r>
    <n v="15590888"/>
    <s v="Wade"/>
    <x v="1"/>
    <x v="0"/>
    <n v="34"/>
    <x v="0"/>
    <x v="7"/>
    <n v="107556.06"/>
    <x v="2"/>
    <x v="2"/>
    <n v="693"/>
    <x v="2"/>
    <x v="1"/>
    <x v="1"/>
    <n v="154631.35"/>
    <x v="1"/>
    <x v="2"/>
    <x v="3"/>
  </r>
  <r>
    <n v="15568326"/>
    <s v="Kenenna"/>
    <x v="0"/>
    <x v="0"/>
    <n v="44"/>
    <x v="0"/>
    <x v="0"/>
    <n v="0"/>
    <x v="0"/>
    <x v="2"/>
    <n v="637"/>
    <x v="0"/>
    <x v="0"/>
    <x v="1"/>
    <n v="149665.65"/>
    <x v="1"/>
    <x v="2"/>
    <x v="0"/>
  </r>
  <r>
    <n v="15655368"/>
    <s v="Wheeler"/>
    <x v="0"/>
    <x v="1"/>
    <n v="47"/>
    <x v="0"/>
    <x v="1"/>
    <n v="0"/>
    <x v="0"/>
    <x v="0"/>
    <n v="672"/>
    <x v="2"/>
    <x v="1"/>
    <x v="1"/>
    <n v="91574.92"/>
    <x v="1"/>
    <x v="0"/>
    <x v="0"/>
  </r>
  <r>
    <n v="15665579"/>
    <s v="Cartwright"/>
    <x v="0"/>
    <x v="0"/>
    <n v="28"/>
    <x v="1"/>
    <x v="10"/>
    <n v="142705.95000000001"/>
    <x v="2"/>
    <x v="0"/>
    <n v="597"/>
    <x v="1"/>
    <x v="0"/>
    <x v="1"/>
    <n v="127233.39"/>
    <x v="1"/>
    <x v="0"/>
    <x v="0"/>
  </r>
  <r>
    <n v="15676091"/>
    <s v="Iloerika"/>
    <x v="0"/>
    <x v="1"/>
    <n v="42"/>
    <x v="0"/>
    <x v="3"/>
    <n v="0"/>
    <x v="0"/>
    <x v="0"/>
    <n v="543"/>
    <x v="1"/>
    <x v="0"/>
    <x v="0"/>
    <n v="56650.47"/>
    <x v="1"/>
    <x v="1"/>
    <x v="1"/>
  </r>
  <r>
    <n v="15716984"/>
    <s v="Palermo"/>
    <x v="1"/>
    <x v="0"/>
    <n v="56"/>
    <x v="0"/>
    <x v="4"/>
    <n v="0"/>
    <x v="0"/>
    <x v="2"/>
    <n v="695"/>
    <x v="2"/>
    <x v="0"/>
    <x v="1"/>
    <n v="84644.76"/>
    <x v="1"/>
    <x v="1"/>
    <x v="2"/>
  </r>
  <r>
    <n v="15715078"/>
    <s v="Nkemakolam"/>
    <x v="0"/>
    <x v="1"/>
    <n v="35"/>
    <x v="0"/>
    <x v="5"/>
    <n v="161613.94"/>
    <x v="2"/>
    <x v="2"/>
    <n v="584"/>
    <x v="1"/>
    <x v="0"/>
    <x v="0"/>
    <n v="148238.16"/>
    <x v="1"/>
    <x v="2"/>
    <x v="1"/>
  </r>
  <r>
    <n v="15569452"/>
    <s v="Butler"/>
    <x v="2"/>
    <x v="0"/>
    <n v="58"/>
    <x v="0"/>
    <x v="6"/>
    <n v="116353.2"/>
    <x v="2"/>
    <x v="2"/>
    <n v="652"/>
    <x v="0"/>
    <x v="1"/>
    <x v="0"/>
    <n v="193502.9"/>
    <x v="1"/>
    <x v="4"/>
    <x v="2"/>
  </r>
  <r>
    <n v="15628863"/>
    <s v="Calabresi"/>
    <x v="0"/>
    <x v="1"/>
    <n v="38"/>
    <x v="0"/>
    <x v="4"/>
    <n v="60013.81"/>
    <x v="1"/>
    <x v="0"/>
    <n v="601"/>
    <x v="0"/>
    <x v="0"/>
    <x v="0"/>
    <n v="38020.050000000003"/>
    <x v="1"/>
    <x v="3"/>
    <x v="2"/>
  </r>
  <r>
    <n v="15778192"/>
    <s v="Nkemdilim"/>
    <x v="1"/>
    <x v="1"/>
    <n v="28"/>
    <x v="1"/>
    <x v="4"/>
    <n v="0"/>
    <x v="0"/>
    <x v="2"/>
    <n v="628"/>
    <x v="0"/>
    <x v="0"/>
    <x v="0"/>
    <n v="176750.81"/>
    <x v="1"/>
    <x v="4"/>
    <x v="2"/>
  </r>
  <r>
    <n v="15793723"/>
    <s v="Ch'iu"/>
    <x v="2"/>
    <x v="1"/>
    <n v="32"/>
    <x v="0"/>
    <x v="9"/>
    <n v="144272.07"/>
    <x v="2"/>
    <x v="2"/>
    <n v="607"/>
    <x v="0"/>
    <x v="0"/>
    <x v="1"/>
    <n v="176580.63"/>
    <x v="1"/>
    <x v="4"/>
    <x v="3"/>
  </r>
  <r>
    <n v="15798943"/>
    <s v="Alexander"/>
    <x v="0"/>
    <x v="0"/>
    <n v="46"/>
    <x v="0"/>
    <x v="2"/>
    <n v="0"/>
    <x v="0"/>
    <x v="2"/>
    <n v="646"/>
    <x v="0"/>
    <x v="0"/>
    <x v="1"/>
    <n v="133059.15"/>
    <x v="1"/>
    <x v="2"/>
    <x v="1"/>
  </r>
  <r>
    <n v="15764708"/>
    <s v="Chiabuotu"/>
    <x v="0"/>
    <x v="1"/>
    <n v="30"/>
    <x v="0"/>
    <x v="5"/>
    <n v="117696.67"/>
    <x v="2"/>
    <x v="0"/>
    <n v="572"/>
    <x v="1"/>
    <x v="0"/>
    <x v="1"/>
    <n v="100843.82"/>
    <x v="1"/>
    <x v="0"/>
    <x v="1"/>
  </r>
  <r>
    <n v="15791040"/>
    <s v="Vasilyeva"/>
    <x v="1"/>
    <x v="1"/>
    <n v="58"/>
    <x v="0"/>
    <x v="1"/>
    <n v="79954.61"/>
    <x v="1"/>
    <x v="2"/>
    <n v="801"/>
    <x v="3"/>
    <x v="0"/>
    <x v="0"/>
    <n v="30484.19"/>
    <x v="1"/>
    <x v="3"/>
    <x v="0"/>
  </r>
  <r>
    <n v="15631512"/>
    <s v="Schneider"/>
    <x v="0"/>
    <x v="0"/>
    <n v="26"/>
    <x v="1"/>
    <x v="2"/>
    <n v="149989.39000000001"/>
    <x v="2"/>
    <x v="0"/>
    <n v="597"/>
    <x v="1"/>
    <x v="0"/>
    <x v="1"/>
    <n v="42330.58"/>
    <x v="1"/>
    <x v="3"/>
    <x v="1"/>
  </r>
  <r>
    <n v="15640106"/>
    <s v="Mason"/>
    <x v="0"/>
    <x v="1"/>
    <n v="40"/>
    <x v="0"/>
    <x v="3"/>
    <n v="124339.9"/>
    <x v="2"/>
    <x v="0"/>
    <n v="613"/>
    <x v="0"/>
    <x v="1"/>
    <x v="1"/>
    <n v="193309.58"/>
    <x v="1"/>
    <x v="4"/>
    <x v="1"/>
  </r>
  <r>
    <n v="15710315"/>
    <s v="Chukwukadibia"/>
    <x v="2"/>
    <x v="1"/>
    <n v="29"/>
    <x v="1"/>
    <x v="4"/>
    <n v="135759.4"/>
    <x v="2"/>
    <x v="0"/>
    <n v="529"/>
    <x v="1"/>
    <x v="1"/>
    <x v="1"/>
    <n v="112813.79"/>
    <x v="0"/>
    <x v="0"/>
    <x v="2"/>
  </r>
  <r>
    <n v="15771535"/>
    <s v="Tsui"/>
    <x v="1"/>
    <x v="0"/>
    <n v="37"/>
    <x v="0"/>
    <x v="9"/>
    <n v="0"/>
    <x v="0"/>
    <x v="2"/>
    <n v="794"/>
    <x v="3"/>
    <x v="0"/>
    <x v="1"/>
    <n v="68008.850000000006"/>
    <x v="1"/>
    <x v="1"/>
    <x v="3"/>
  </r>
  <r>
    <n v="15611947"/>
    <s v="Banks"/>
    <x v="0"/>
    <x v="1"/>
    <n v="34"/>
    <x v="0"/>
    <x v="6"/>
    <n v="83074"/>
    <x v="1"/>
    <x v="0"/>
    <n v="557"/>
    <x v="1"/>
    <x v="0"/>
    <x v="1"/>
    <n v="132673.22"/>
    <x v="1"/>
    <x v="2"/>
    <x v="2"/>
  </r>
  <r>
    <n v="15670266"/>
    <s v="Shih"/>
    <x v="0"/>
    <x v="0"/>
    <n v="28"/>
    <x v="1"/>
    <x v="4"/>
    <n v="141792.60999999999"/>
    <x v="2"/>
    <x v="0"/>
    <n v="499"/>
    <x v="4"/>
    <x v="0"/>
    <x v="0"/>
    <n v="22001.91"/>
    <x v="1"/>
    <x v="3"/>
    <x v="2"/>
  </r>
  <r>
    <n v="15609083"/>
    <s v="Tretiakova"/>
    <x v="0"/>
    <x v="0"/>
    <n v="26"/>
    <x v="1"/>
    <x v="5"/>
    <n v="0"/>
    <x v="0"/>
    <x v="0"/>
    <n v="544"/>
    <x v="1"/>
    <x v="0"/>
    <x v="1"/>
    <n v="100200.4"/>
    <x v="0"/>
    <x v="0"/>
    <x v="1"/>
  </r>
  <r>
    <n v="15567923"/>
    <s v="Barese"/>
    <x v="0"/>
    <x v="0"/>
    <n v="30"/>
    <x v="0"/>
    <x v="5"/>
    <n v="0"/>
    <x v="0"/>
    <x v="0"/>
    <n v="739"/>
    <x v="2"/>
    <x v="1"/>
    <x v="1"/>
    <n v="122604.44"/>
    <x v="1"/>
    <x v="0"/>
    <x v="1"/>
  </r>
  <r>
    <n v="15788183"/>
    <s v="Longo"/>
    <x v="2"/>
    <x v="0"/>
    <n v="43"/>
    <x v="0"/>
    <x v="1"/>
    <n v="106870.12"/>
    <x v="2"/>
    <x v="2"/>
    <n v="458"/>
    <x v="4"/>
    <x v="0"/>
    <x v="1"/>
    <n v="100564.37"/>
    <x v="1"/>
    <x v="0"/>
    <x v="0"/>
  </r>
  <r>
    <n v="15735782"/>
    <s v="MacDonald"/>
    <x v="0"/>
    <x v="1"/>
    <n v="31"/>
    <x v="0"/>
    <x v="9"/>
    <n v="120962.59"/>
    <x v="2"/>
    <x v="0"/>
    <n v="528"/>
    <x v="1"/>
    <x v="0"/>
    <x v="1"/>
    <n v="5419.31"/>
    <x v="1"/>
    <x v="3"/>
    <x v="3"/>
  </r>
  <r>
    <n v="15774401"/>
    <s v="Chambers"/>
    <x v="1"/>
    <x v="1"/>
    <n v="51"/>
    <x v="0"/>
    <x v="4"/>
    <n v="0"/>
    <x v="0"/>
    <x v="2"/>
    <n v="773"/>
    <x v="2"/>
    <x v="1"/>
    <x v="1"/>
    <n v="123587.83"/>
    <x v="0"/>
    <x v="0"/>
    <x v="2"/>
  </r>
  <r>
    <n v="15737971"/>
    <s v="Cowen"/>
    <x v="0"/>
    <x v="0"/>
    <n v="30"/>
    <x v="0"/>
    <x v="8"/>
    <n v="0"/>
    <x v="0"/>
    <x v="2"/>
    <n v="646"/>
    <x v="0"/>
    <x v="0"/>
    <x v="1"/>
    <n v="13935.32"/>
    <x v="1"/>
    <x v="3"/>
    <x v="2"/>
  </r>
  <r>
    <n v="15758750"/>
    <s v="Iweobiegbunam"/>
    <x v="0"/>
    <x v="1"/>
    <n v="31"/>
    <x v="0"/>
    <x v="10"/>
    <n v="110527.17"/>
    <x v="2"/>
    <x v="0"/>
    <n v="564"/>
    <x v="1"/>
    <x v="0"/>
    <x v="0"/>
    <n v="87060.77"/>
    <x v="1"/>
    <x v="1"/>
    <x v="0"/>
  </r>
  <r>
    <n v="15611767"/>
    <s v="Mai"/>
    <x v="2"/>
    <x v="0"/>
    <n v="52"/>
    <x v="0"/>
    <x v="10"/>
    <n v="133723.43"/>
    <x v="2"/>
    <x v="0"/>
    <n v="624"/>
    <x v="0"/>
    <x v="1"/>
    <x v="1"/>
    <n v="4859.59"/>
    <x v="0"/>
    <x v="3"/>
    <x v="0"/>
  </r>
  <r>
    <n v="15643770"/>
    <s v="Yu"/>
    <x v="0"/>
    <x v="0"/>
    <n v="52"/>
    <x v="0"/>
    <x v="8"/>
    <n v="112670.48"/>
    <x v="2"/>
    <x v="0"/>
    <n v="682"/>
    <x v="2"/>
    <x v="0"/>
    <x v="1"/>
    <n v="21085.17"/>
    <x v="0"/>
    <x v="3"/>
    <x v="2"/>
  </r>
  <r>
    <n v="15744717"/>
    <s v="Duffy"/>
    <x v="0"/>
    <x v="0"/>
    <n v="44"/>
    <x v="0"/>
    <x v="0"/>
    <n v="0"/>
    <x v="0"/>
    <x v="2"/>
    <n v="726"/>
    <x v="2"/>
    <x v="0"/>
    <x v="0"/>
    <n v="26733.86"/>
    <x v="1"/>
    <x v="3"/>
    <x v="0"/>
  </r>
  <r>
    <n v="15570681"/>
    <s v="Chiang"/>
    <x v="0"/>
    <x v="1"/>
    <n v="24"/>
    <x v="1"/>
    <x v="1"/>
    <n v="116084.32"/>
    <x v="2"/>
    <x v="0"/>
    <n v="560"/>
    <x v="1"/>
    <x v="0"/>
    <x v="1"/>
    <n v="89734.7"/>
    <x v="1"/>
    <x v="1"/>
    <x v="0"/>
  </r>
  <r>
    <n v="15792650"/>
    <s v="Watts"/>
    <x v="1"/>
    <x v="1"/>
    <n v="36"/>
    <x v="0"/>
    <x v="10"/>
    <n v="0"/>
    <x v="0"/>
    <x v="0"/>
    <n v="382"/>
    <x v="4"/>
    <x v="0"/>
    <x v="0"/>
    <n v="179540.73"/>
    <x v="0"/>
    <x v="4"/>
    <x v="0"/>
  </r>
  <r>
    <n v="15605531"/>
    <s v="Daly"/>
    <x v="1"/>
    <x v="0"/>
    <n v="38"/>
    <x v="0"/>
    <x v="5"/>
    <n v="0"/>
    <x v="0"/>
    <x v="2"/>
    <n v="457"/>
    <x v="4"/>
    <x v="0"/>
    <x v="1"/>
    <n v="173219.09"/>
    <x v="1"/>
    <x v="4"/>
    <x v="1"/>
  </r>
  <r>
    <n v="15605339"/>
    <s v="Baker"/>
    <x v="0"/>
    <x v="0"/>
    <n v="37"/>
    <x v="0"/>
    <x v="7"/>
    <n v="0"/>
    <x v="0"/>
    <x v="2"/>
    <n v="673"/>
    <x v="2"/>
    <x v="0"/>
    <x v="0"/>
    <n v="37411.35"/>
    <x v="1"/>
    <x v="3"/>
    <x v="3"/>
  </r>
  <r>
    <n v="15672216"/>
    <s v="Uvarov"/>
    <x v="0"/>
    <x v="0"/>
    <n v="40"/>
    <x v="0"/>
    <x v="4"/>
    <n v="82441.75"/>
    <x v="1"/>
    <x v="0"/>
    <n v="584"/>
    <x v="1"/>
    <x v="1"/>
    <x v="1"/>
    <n v="80852.11"/>
    <x v="1"/>
    <x v="1"/>
    <x v="2"/>
  </r>
  <r>
    <n v="15812893"/>
    <s v="Costa"/>
    <x v="0"/>
    <x v="0"/>
    <n v="39"/>
    <x v="0"/>
    <x v="7"/>
    <n v="0"/>
    <x v="0"/>
    <x v="2"/>
    <n v="629"/>
    <x v="0"/>
    <x v="0"/>
    <x v="0"/>
    <n v="43174.49"/>
    <x v="0"/>
    <x v="3"/>
    <x v="3"/>
  </r>
  <r>
    <n v="15624180"/>
    <s v="Genovesi"/>
    <x v="2"/>
    <x v="0"/>
    <n v="37"/>
    <x v="0"/>
    <x v="7"/>
    <n v="134171.79999999999"/>
    <x v="2"/>
    <x v="3"/>
    <n v="584"/>
    <x v="1"/>
    <x v="0"/>
    <x v="0"/>
    <n v="70927.11"/>
    <x v="0"/>
    <x v="1"/>
    <x v="3"/>
  </r>
  <r>
    <n v="15701364"/>
    <s v="Doherty"/>
    <x v="0"/>
    <x v="1"/>
    <n v="30"/>
    <x v="0"/>
    <x v="7"/>
    <n v="0"/>
    <x v="0"/>
    <x v="2"/>
    <n v="724"/>
    <x v="2"/>
    <x v="0"/>
    <x v="0"/>
    <n v="54265.55"/>
    <x v="1"/>
    <x v="1"/>
    <x v="3"/>
  </r>
  <r>
    <n v="15762588"/>
    <s v="Kaleski"/>
    <x v="0"/>
    <x v="1"/>
    <n v="31"/>
    <x v="0"/>
    <x v="8"/>
    <n v="0"/>
    <x v="0"/>
    <x v="2"/>
    <n v="644"/>
    <x v="0"/>
    <x v="0"/>
    <x v="0"/>
    <n v="41872.17"/>
    <x v="1"/>
    <x v="3"/>
    <x v="2"/>
  </r>
  <r>
    <n v="15806318"/>
    <s v="Wright"/>
    <x v="2"/>
    <x v="0"/>
    <n v="48"/>
    <x v="0"/>
    <x v="0"/>
    <n v="124442.38"/>
    <x v="2"/>
    <x v="0"/>
    <n v="676"/>
    <x v="2"/>
    <x v="0"/>
    <x v="1"/>
    <n v="15068.53"/>
    <x v="0"/>
    <x v="3"/>
    <x v="0"/>
  </r>
  <r>
    <n v="15712596"/>
    <s v="Huang"/>
    <x v="0"/>
    <x v="1"/>
    <n v="31"/>
    <x v="0"/>
    <x v="4"/>
    <n v="0"/>
    <x v="0"/>
    <x v="0"/>
    <n v="499"/>
    <x v="4"/>
    <x v="0"/>
    <x v="1"/>
    <n v="25950.49"/>
    <x v="1"/>
    <x v="3"/>
    <x v="2"/>
  </r>
  <r>
    <n v="15600399"/>
    <s v="Trentino"/>
    <x v="0"/>
    <x v="1"/>
    <n v="60"/>
    <x v="2"/>
    <x v="4"/>
    <n v="0"/>
    <x v="0"/>
    <x v="0"/>
    <n v="598"/>
    <x v="1"/>
    <x v="0"/>
    <x v="1"/>
    <n v="197727.14"/>
    <x v="0"/>
    <x v="4"/>
    <x v="2"/>
  </r>
  <r>
    <n v="15576216"/>
    <s v="Chienezie"/>
    <x v="2"/>
    <x v="0"/>
    <n v="37"/>
    <x v="0"/>
    <x v="4"/>
    <n v="108862.76"/>
    <x v="2"/>
    <x v="0"/>
    <n v="655"/>
    <x v="0"/>
    <x v="0"/>
    <x v="1"/>
    <n v="79555.08"/>
    <x v="0"/>
    <x v="1"/>
    <x v="2"/>
  </r>
  <r>
    <n v="15620750"/>
    <s v="Sugden"/>
    <x v="0"/>
    <x v="1"/>
    <n v="28"/>
    <x v="1"/>
    <x v="6"/>
    <n v="141099.43"/>
    <x v="2"/>
    <x v="0"/>
    <n v="559"/>
    <x v="1"/>
    <x v="0"/>
    <x v="0"/>
    <n v="15607.27"/>
    <x v="1"/>
    <x v="3"/>
    <x v="2"/>
  </r>
  <r>
    <n v="15623489"/>
    <s v="Tu"/>
    <x v="0"/>
    <x v="0"/>
    <n v="67"/>
    <x v="2"/>
    <x v="10"/>
    <n v="128843.67"/>
    <x v="2"/>
    <x v="0"/>
    <n v="543"/>
    <x v="1"/>
    <x v="0"/>
    <x v="0"/>
    <n v="134612.48000000001"/>
    <x v="1"/>
    <x v="2"/>
    <x v="0"/>
  </r>
  <r>
    <n v="15667944"/>
    <s v="Onuchukwu"/>
    <x v="0"/>
    <x v="1"/>
    <n v="39"/>
    <x v="0"/>
    <x v="10"/>
    <n v="86843.61"/>
    <x v="1"/>
    <x v="0"/>
    <n v="679"/>
    <x v="2"/>
    <x v="1"/>
    <x v="0"/>
    <n v="159830.57999999999"/>
    <x v="1"/>
    <x v="2"/>
    <x v="0"/>
  </r>
  <r>
    <n v="15584928"/>
    <s v="Ugochukwutubelum"/>
    <x v="2"/>
    <x v="0"/>
    <n v="32"/>
    <x v="0"/>
    <x v="4"/>
    <n v="120074.97"/>
    <x v="2"/>
    <x v="2"/>
    <n v="594"/>
    <x v="1"/>
    <x v="0"/>
    <x v="0"/>
    <n v="162961.79"/>
    <x v="1"/>
    <x v="2"/>
    <x v="2"/>
  </r>
  <r>
    <n v="15779913"/>
    <s v="Davidson"/>
    <x v="0"/>
    <x v="1"/>
    <n v="27"/>
    <x v="1"/>
    <x v="8"/>
    <n v="130231.8"/>
    <x v="2"/>
    <x v="2"/>
    <n v="586"/>
    <x v="1"/>
    <x v="0"/>
    <x v="0"/>
    <n v="192427.16"/>
    <x v="1"/>
    <x v="4"/>
    <x v="2"/>
  </r>
  <r>
    <n v="15644977"/>
    <s v="Goddard"/>
    <x v="0"/>
    <x v="0"/>
    <n v="31"/>
    <x v="0"/>
    <x v="8"/>
    <n v="0"/>
    <x v="0"/>
    <x v="2"/>
    <n v="776"/>
    <x v="2"/>
    <x v="0"/>
    <x v="1"/>
    <n v="92647.94"/>
    <x v="1"/>
    <x v="0"/>
    <x v="2"/>
  </r>
  <r>
    <n v="15749679"/>
    <s v="Beck"/>
    <x v="0"/>
    <x v="1"/>
    <n v="39"/>
    <x v="0"/>
    <x v="0"/>
    <n v="109724.38"/>
    <x v="2"/>
    <x v="0"/>
    <n v="699"/>
    <x v="2"/>
    <x v="0"/>
    <x v="0"/>
    <n v="180022.39"/>
    <x v="1"/>
    <x v="4"/>
    <x v="0"/>
  </r>
  <r>
    <n v="15629010"/>
    <s v="Beam"/>
    <x v="2"/>
    <x v="0"/>
    <n v="35"/>
    <x v="0"/>
    <x v="8"/>
    <n v="111743.43"/>
    <x v="2"/>
    <x v="0"/>
    <n v="847"/>
    <x v="3"/>
    <x v="0"/>
    <x v="0"/>
    <n v="183584.14"/>
    <x v="1"/>
    <x v="4"/>
    <x v="2"/>
  </r>
  <r>
    <n v="15768465"/>
    <s v="Sheppard"/>
    <x v="2"/>
    <x v="1"/>
    <n v="35"/>
    <x v="0"/>
    <x v="2"/>
    <n v="121309.17"/>
    <x v="2"/>
    <x v="2"/>
    <n v="582"/>
    <x v="1"/>
    <x v="0"/>
    <x v="0"/>
    <n v="28750.67"/>
    <x v="1"/>
    <x v="3"/>
    <x v="1"/>
  </r>
  <r>
    <n v="15767781"/>
    <s v="Godfrey"/>
    <x v="0"/>
    <x v="1"/>
    <n v="38"/>
    <x v="0"/>
    <x v="7"/>
    <n v="82697.279999999999"/>
    <x v="1"/>
    <x v="0"/>
    <n v="648"/>
    <x v="0"/>
    <x v="0"/>
    <x v="1"/>
    <n v="74846.67"/>
    <x v="1"/>
    <x v="1"/>
    <x v="3"/>
  </r>
  <r>
    <n v="15635364"/>
    <s v="Gray"/>
    <x v="0"/>
    <x v="0"/>
    <n v="49"/>
    <x v="0"/>
    <x v="9"/>
    <n v="44301.43"/>
    <x v="1"/>
    <x v="1"/>
    <n v="618"/>
    <x v="0"/>
    <x v="0"/>
    <x v="0"/>
    <n v="89729.3"/>
    <x v="0"/>
    <x v="1"/>
    <x v="3"/>
  </r>
  <r>
    <n v="15722004"/>
    <s v="Hsiung"/>
    <x v="0"/>
    <x v="0"/>
    <n v="31"/>
    <x v="0"/>
    <x v="4"/>
    <n v="138317.94"/>
    <x v="2"/>
    <x v="0"/>
    <n v="543"/>
    <x v="1"/>
    <x v="1"/>
    <x v="1"/>
    <n v="61843.73"/>
    <x v="1"/>
    <x v="1"/>
    <x v="2"/>
  </r>
  <r>
    <n v="15766044"/>
    <s v="Cameron"/>
    <x v="2"/>
    <x v="1"/>
    <n v="49"/>
    <x v="0"/>
    <x v="4"/>
    <n v="120688.61"/>
    <x v="2"/>
    <x v="0"/>
    <n v="642"/>
    <x v="0"/>
    <x v="0"/>
    <x v="1"/>
    <n v="24770.22"/>
    <x v="0"/>
    <x v="3"/>
    <x v="2"/>
  </r>
  <r>
    <n v="15586680"/>
    <s v="Fleming"/>
    <x v="0"/>
    <x v="1"/>
    <n v="27"/>
    <x v="1"/>
    <x v="4"/>
    <n v="176913.52"/>
    <x v="2"/>
    <x v="0"/>
    <n v="462"/>
    <x v="4"/>
    <x v="0"/>
    <x v="1"/>
    <n v="80587.27"/>
    <x v="1"/>
    <x v="1"/>
    <x v="2"/>
  </r>
  <r>
    <n v="15635388"/>
    <s v="Austin"/>
    <x v="1"/>
    <x v="1"/>
    <n v="47"/>
    <x v="0"/>
    <x v="5"/>
    <n v="89047.14"/>
    <x v="1"/>
    <x v="0"/>
    <n v="640"/>
    <x v="0"/>
    <x v="0"/>
    <x v="1"/>
    <n v="116286.25"/>
    <x v="1"/>
    <x v="0"/>
    <x v="1"/>
  </r>
  <r>
    <n v="15655175"/>
    <s v="Wallace"/>
    <x v="2"/>
    <x v="1"/>
    <n v="40"/>
    <x v="0"/>
    <x v="4"/>
    <n v="114318.78"/>
    <x v="2"/>
    <x v="2"/>
    <n v="740"/>
    <x v="2"/>
    <x v="0"/>
    <x v="1"/>
    <n v="129333.69"/>
    <x v="0"/>
    <x v="0"/>
    <x v="2"/>
  </r>
  <r>
    <n v="15639133"/>
    <s v="Ku"/>
    <x v="0"/>
    <x v="0"/>
    <n v="50"/>
    <x v="0"/>
    <x v="4"/>
    <n v="0"/>
    <x v="0"/>
    <x v="2"/>
    <n v="773"/>
    <x v="2"/>
    <x v="0"/>
    <x v="1"/>
    <n v="129372.94"/>
    <x v="1"/>
    <x v="0"/>
    <x v="2"/>
  </r>
  <r>
    <n v="15799653"/>
    <s v="Fiorentino"/>
    <x v="2"/>
    <x v="0"/>
    <n v="32"/>
    <x v="0"/>
    <x v="3"/>
    <n v="94753.55"/>
    <x v="1"/>
    <x v="2"/>
    <n v="583"/>
    <x v="1"/>
    <x v="0"/>
    <x v="0"/>
    <n v="18149.03"/>
    <x v="1"/>
    <x v="3"/>
    <x v="1"/>
  </r>
  <r>
    <n v="15723872"/>
    <s v="Buccho"/>
    <x v="1"/>
    <x v="0"/>
    <n v="46"/>
    <x v="0"/>
    <x v="7"/>
    <n v="0"/>
    <x v="0"/>
    <x v="2"/>
    <n v="589"/>
    <x v="1"/>
    <x v="1"/>
    <x v="0"/>
    <n v="168369.37"/>
    <x v="1"/>
    <x v="2"/>
    <x v="3"/>
  </r>
  <r>
    <n v="15775627"/>
    <s v="Gordon"/>
    <x v="0"/>
    <x v="1"/>
    <n v="35"/>
    <x v="0"/>
    <x v="2"/>
    <n v="0"/>
    <x v="0"/>
    <x v="2"/>
    <n v="509"/>
    <x v="1"/>
    <x v="1"/>
    <x v="0"/>
    <n v="67431.28"/>
    <x v="1"/>
    <x v="1"/>
    <x v="1"/>
  </r>
  <r>
    <n v="15630704"/>
    <s v="Haworth"/>
    <x v="2"/>
    <x v="1"/>
    <n v="32"/>
    <x v="0"/>
    <x v="9"/>
    <n v="106520.73"/>
    <x v="2"/>
    <x v="2"/>
    <n v="612"/>
    <x v="0"/>
    <x v="0"/>
    <x v="1"/>
    <n v="177092.16"/>
    <x v="1"/>
    <x v="4"/>
    <x v="3"/>
  </r>
  <r>
    <n v="15815534"/>
    <s v="Guidry"/>
    <x v="1"/>
    <x v="1"/>
    <n v="37"/>
    <x v="0"/>
    <x v="10"/>
    <n v="134006.39000000001"/>
    <x v="2"/>
    <x v="0"/>
    <n v="505"/>
    <x v="1"/>
    <x v="0"/>
    <x v="0"/>
    <n v="93736.69"/>
    <x v="1"/>
    <x v="0"/>
    <x v="0"/>
  </r>
  <r>
    <n v="15697249"/>
    <s v="Lettiere"/>
    <x v="2"/>
    <x v="0"/>
    <n v="25"/>
    <x v="1"/>
    <x v="6"/>
    <n v="132837.70000000001"/>
    <x v="2"/>
    <x v="0"/>
    <n v="546"/>
    <x v="1"/>
    <x v="0"/>
    <x v="1"/>
    <n v="131647.31"/>
    <x v="1"/>
    <x v="2"/>
    <x v="2"/>
  </r>
  <r>
    <n v="15681316"/>
    <s v="Tai"/>
    <x v="0"/>
    <x v="0"/>
    <n v="41"/>
    <x v="0"/>
    <x v="10"/>
    <n v="120549.29"/>
    <x v="2"/>
    <x v="2"/>
    <n v="681"/>
    <x v="2"/>
    <x v="0"/>
    <x v="1"/>
    <n v="175722.31"/>
    <x v="1"/>
    <x v="4"/>
    <x v="0"/>
  </r>
  <r>
    <n v="15682523"/>
    <s v="Chigozie"/>
    <x v="0"/>
    <x v="1"/>
    <n v="20"/>
    <x v="1"/>
    <x v="1"/>
    <n v="139432.54999999999"/>
    <x v="2"/>
    <x v="0"/>
    <n v="762"/>
    <x v="2"/>
    <x v="0"/>
    <x v="0"/>
    <n v="85606.83"/>
    <x v="1"/>
    <x v="1"/>
    <x v="0"/>
  </r>
  <r>
    <n v="15650244"/>
    <s v="Bezrukov"/>
    <x v="1"/>
    <x v="1"/>
    <n v="29"/>
    <x v="1"/>
    <x v="3"/>
    <n v="80895.44"/>
    <x v="1"/>
    <x v="2"/>
    <n v="786"/>
    <x v="3"/>
    <x v="0"/>
    <x v="1"/>
    <n v="64945.57"/>
    <x v="1"/>
    <x v="1"/>
    <x v="1"/>
  </r>
  <r>
    <n v="15648638"/>
    <s v="Chia"/>
    <x v="1"/>
    <x v="1"/>
    <n v="34"/>
    <x v="0"/>
    <x v="5"/>
    <n v="0"/>
    <x v="0"/>
    <x v="2"/>
    <n v="629"/>
    <x v="0"/>
    <x v="0"/>
    <x v="1"/>
    <n v="190347.72"/>
    <x v="1"/>
    <x v="4"/>
    <x v="1"/>
  </r>
  <r>
    <n v="15795747"/>
    <s v="Sheppard"/>
    <x v="1"/>
    <x v="0"/>
    <n v="39"/>
    <x v="0"/>
    <x v="3"/>
    <n v="171646.76"/>
    <x v="2"/>
    <x v="0"/>
    <n v="787"/>
    <x v="3"/>
    <x v="1"/>
    <x v="0"/>
    <n v="100791.36"/>
    <x v="1"/>
    <x v="0"/>
    <x v="1"/>
  </r>
  <r>
    <n v="15607330"/>
    <s v="Vasilyev"/>
    <x v="1"/>
    <x v="1"/>
    <n v="42"/>
    <x v="0"/>
    <x v="10"/>
    <n v="109121.71"/>
    <x v="2"/>
    <x v="0"/>
    <n v="713"/>
    <x v="2"/>
    <x v="1"/>
    <x v="0"/>
    <n v="167873.49"/>
    <x v="1"/>
    <x v="2"/>
    <x v="0"/>
  </r>
  <r>
    <n v="15624013"/>
    <s v="Maxwell"/>
    <x v="0"/>
    <x v="0"/>
    <n v="39"/>
    <x v="0"/>
    <x v="5"/>
    <n v="109844.81"/>
    <x v="2"/>
    <x v="0"/>
    <n v="541"/>
    <x v="1"/>
    <x v="0"/>
    <x v="1"/>
    <n v="25289.23"/>
    <x v="1"/>
    <x v="3"/>
    <x v="1"/>
  </r>
  <r>
    <n v="15800805"/>
    <s v="Maher"/>
    <x v="0"/>
    <x v="0"/>
    <n v="31"/>
    <x v="0"/>
    <x v="3"/>
    <n v="140931.82"/>
    <x v="2"/>
    <x v="0"/>
    <n v="451"/>
    <x v="4"/>
    <x v="1"/>
    <x v="0"/>
    <n v="20388.77"/>
    <x v="1"/>
    <x v="3"/>
    <x v="1"/>
  </r>
  <r>
    <n v="15667321"/>
    <s v="Cocci"/>
    <x v="1"/>
    <x v="1"/>
    <n v="49"/>
    <x v="0"/>
    <x v="7"/>
    <n v="0"/>
    <x v="0"/>
    <x v="2"/>
    <n v="644"/>
    <x v="0"/>
    <x v="0"/>
    <x v="0"/>
    <n v="145089.64000000001"/>
    <x v="1"/>
    <x v="2"/>
    <x v="3"/>
  </r>
  <r>
    <n v="15601116"/>
    <s v="P'an"/>
    <x v="0"/>
    <x v="1"/>
    <n v="32"/>
    <x v="0"/>
    <x v="5"/>
    <n v="0"/>
    <x v="0"/>
    <x v="2"/>
    <n v="686"/>
    <x v="2"/>
    <x v="0"/>
    <x v="0"/>
    <n v="179093.26"/>
    <x v="1"/>
    <x v="4"/>
    <x v="1"/>
  </r>
  <r>
    <n v="15622033"/>
    <s v="Rapuluchukwu"/>
    <x v="2"/>
    <x v="0"/>
    <n v="41"/>
    <x v="0"/>
    <x v="6"/>
    <n v="101543.51"/>
    <x v="2"/>
    <x v="3"/>
    <n v="847"/>
    <x v="3"/>
    <x v="0"/>
    <x v="1"/>
    <n v="16025.17"/>
    <x v="0"/>
    <x v="3"/>
    <x v="2"/>
  </r>
  <r>
    <n v="15758451"/>
    <s v="Azuka"/>
    <x v="2"/>
    <x v="1"/>
    <n v="37"/>
    <x v="0"/>
    <x v="3"/>
    <n v="102708.77"/>
    <x v="2"/>
    <x v="0"/>
    <n v="765"/>
    <x v="2"/>
    <x v="0"/>
    <x v="1"/>
    <n v="9087.81"/>
    <x v="1"/>
    <x v="3"/>
    <x v="1"/>
  </r>
  <r>
    <n v="15688689"/>
    <s v="Esposito"/>
    <x v="2"/>
    <x v="0"/>
    <n v="37"/>
    <x v="0"/>
    <x v="2"/>
    <n v="149000.91"/>
    <x v="2"/>
    <x v="2"/>
    <n v="678"/>
    <x v="2"/>
    <x v="0"/>
    <x v="0"/>
    <n v="21472.42"/>
    <x v="1"/>
    <x v="3"/>
    <x v="1"/>
  </r>
  <r>
    <n v="15652674"/>
    <s v="Hou"/>
    <x v="0"/>
    <x v="1"/>
    <n v="20"/>
    <x v="1"/>
    <x v="10"/>
    <n v="83459.86"/>
    <x v="1"/>
    <x v="0"/>
    <n v="539"/>
    <x v="1"/>
    <x v="0"/>
    <x v="0"/>
    <n v="146752.67000000001"/>
    <x v="1"/>
    <x v="2"/>
    <x v="0"/>
  </r>
  <r>
    <n v="15806327"/>
    <s v="Cyril"/>
    <x v="0"/>
    <x v="0"/>
    <n v="40"/>
    <x v="0"/>
    <x v="6"/>
    <n v="75893.11"/>
    <x v="1"/>
    <x v="2"/>
    <n v="800"/>
    <x v="3"/>
    <x v="0"/>
    <x v="1"/>
    <n v="132562.23000000001"/>
    <x v="1"/>
    <x v="2"/>
    <x v="2"/>
  </r>
  <r>
    <n v="15649618"/>
    <s v="Tomlinson"/>
    <x v="2"/>
    <x v="0"/>
    <n v="39"/>
    <x v="0"/>
    <x v="3"/>
    <n v="167395.6"/>
    <x v="2"/>
    <x v="2"/>
    <n v="799"/>
    <x v="3"/>
    <x v="1"/>
    <x v="0"/>
    <n v="139537.43"/>
    <x v="1"/>
    <x v="2"/>
    <x v="1"/>
  </r>
  <r>
    <n v="15677117"/>
    <s v="Crawford"/>
    <x v="0"/>
    <x v="0"/>
    <n v="61"/>
    <x v="2"/>
    <x v="5"/>
    <n v="0"/>
    <x v="0"/>
    <x v="2"/>
    <n v="629"/>
    <x v="0"/>
    <x v="0"/>
    <x v="0"/>
    <n v="133672.60999999999"/>
    <x v="1"/>
    <x v="2"/>
    <x v="1"/>
  </r>
  <r>
    <n v="15751445"/>
    <s v="Chikwado"/>
    <x v="2"/>
    <x v="0"/>
    <n v="52"/>
    <x v="0"/>
    <x v="5"/>
    <n v="71283.09"/>
    <x v="1"/>
    <x v="2"/>
    <n v="734"/>
    <x v="2"/>
    <x v="1"/>
    <x v="0"/>
    <n v="38984.370000000003"/>
    <x v="1"/>
    <x v="3"/>
    <x v="1"/>
  </r>
  <r>
    <n v="15749669"/>
    <s v="Hargreaves"/>
    <x v="0"/>
    <x v="0"/>
    <n v="31"/>
    <x v="0"/>
    <x v="6"/>
    <n v="0"/>
    <x v="0"/>
    <x v="2"/>
    <n v="542"/>
    <x v="1"/>
    <x v="0"/>
    <x v="0"/>
    <n v="115217.59"/>
    <x v="1"/>
    <x v="0"/>
    <x v="2"/>
  </r>
  <r>
    <n v="15656351"/>
    <s v="Laidley"/>
    <x v="1"/>
    <x v="1"/>
    <n v="60"/>
    <x v="2"/>
    <x v="6"/>
    <n v="0"/>
    <x v="0"/>
    <x v="2"/>
    <n v="414"/>
    <x v="4"/>
    <x v="0"/>
    <x v="0"/>
    <n v="93844.82"/>
    <x v="1"/>
    <x v="0"/>
    <x v="2"/>
  </r>
  <r>
    <n v="15667438"/>
    <s v="Ferguson"/>
    <x v="0"/>
    <x v="0"/>
    <n v="38"/>
    <x v="0"/>
    <x v="1"/>
    <n v="104016.88"/>
    <x v="2"/>
    <x v="0"/>
    <n v="675"/>
    <x v="2"/>
    <x v="1"/>
    <x v="1"/>
    <n v="22068.83"/>
    <x v="0"/>
    <x v="3"/>
    <x v="0"/>
  </r>
  <r>
    <n v="15682273"/>
    <s v="Burns"/>
    <x v="0"/>
    <x v="0"/>
    <n v="38"/>
    <x v="0"/>
    <x v="8"/>
    <n v="127616.56"/>
    <x v="2"/>
    <x v="0"/>
    <n v="683"/>
    <x v="2"/>
    <x v="0"/>
    <x v="1"/>
    <n v="123846.07"/>
    <x v="1"/>
    <x v="0"/>
    <x v="2"/>
  </r>
  <r>
    <n v="15580912"/>
    <s v="McNeill"/>
    <x v="0"/>
    <x v="1"/>
    <n v="32"/>
    <x v="0"/>
    <x v="8"/>
    <n v="154737.88"/>
    <x v="2"/>
    <x v="2"/>
    <n v="748"/>
    <x v="2"/>
    <x v="0"/>
    <x v="0"/>
    <n v="172638.13"/>
    <x v="1"/>
    <x v="4"/>
    <x v="2"/>
  </r>
  <r>
    <n v="15785183"/>
    <s v="Chukwuebuka"/>
    <x v="1"/>
    <x v="1"/>
    <n v="29"/>
    <x v="1"/>
    <x v="0"/>
    <n v="0"/>
    <x v="0"/>
    <x v="2"/>
    <n v="596"/>
    <x v="1"/>
    <x v="0"/>
    <x v="0"/>
    <n v="1591.19"/>
    <x v="1"/>
    <x v="3"/>
    <x v="0"/>
  </r>
  <r>
    <n v="15705383"/>
    <s v="Shen"/>
    <x v="0"/>
    <x v="1"/>
    <n v="35"/>
    <x v="0"/>
    <x v="4"/>
    <n v="125476.31"/>
    <x v="2"/>
    <x v="0"/>
    <n v="642"/>
    <x v="0"/>
    <x v="0"/>
    <x v="0"/>
    <n v="91775.51"/>
    <x v="1"/>
    <x v="0"/>
    <x v="2"/>
  </r>
  <r>
    <n v="15712903"/>
    <s v="Diaz"/>
    <x v="0"/>
    <x v="0"/>
    <n v="21"/>
    <x v="1"/>
    <x v="6"/>
    <n v="176511.08"/>
    <x v="2"/>
    <x v="0"/>
    <n v="499"/>
    <x v="4"/>
    <x v="0"/>
    <x v="0"/>
    <n v="153920.22"/>
    <x v="1"/>
    <x v="2"/>
    <x v="2"/>
  </r>
  <r>
    <n v="15774285"/>
    <s v="Kentish"/>
    <x v="1"/>
    <x v="0"/>
    <n v="47"/>
    <x v="0"/>
    <x v="2"/>
    <n v="110783.28"/>
    <x v="2"/>
    <x v="0"/>
    <n v="649"/>
    <x v="0"/>
    <x v="0"/>
    <x v="0"/>
    <n v="71420.160000000003"/>
    <x v="1"/>
    <x v="1"/>
    <x v="1"/>
  </r>
  <r>
    <n v="15583138"/>
    <s v="Persse"/>
    <x v="0"/>
    <x v="1"/>
    <n v="42"/>
    <x v="0"/>
    <x v="0"/>
    <n v="141642.92000000001"/>
    <x v="2"/>
    <x v="2"/>
    <n v="739"/>
    <x v="2"/>
    <x v="0"/>
    <x v="1"/>
    <n v="172149.76000000001"/>
    <x v="1"/>
    <x v="4"/>
    <x v="0"/>
  </r>
  <r>
    <n v="15740160"/>
    <s v="Okwukwe"/>
    <x v="0"/>
    <x v="1"/>
    <n v="31"/>
    <x v="0"/>
    <x v="1"/>
    <n v="0"/>
    <x v="0"/>
    <x v="2"/>
    <n v="616"/>
    <x v="0"/>
    <x v="0"/>
    <x v="0"/>
    <n v="54706.75"/>
    <x v="1"/>
    <x v="1"/>
    <x v="0"/>
  </r>
  <r>
    <n v="15793425"/>
    <s v="Watt"/>
    <x v="1"/>
    <x v="0"/>
    <n v="33"/>
    <x v="0"/>
    <x v="9"/>
    <n v="0"/>
    <x v="0"/>
    <x v="0"/>
    <n v="560"/>
    <x v="1"/>
    <x v="1"/>
    <x v="0"/>
    <n v="183358.21"/>
    <x v="1"/>
    <x v="4"/>
    <x v="3"/>
  </r>
  <r>
    <n v="15749265"/>
    <s v="Carslaw"/>
    <x v="2"/>
    <x v="1"/>
    <n v="42"/>
    <x v="0"/>
    <x v="1"/>
    <n v="75681.52"/>
    <x v="1"/>
    <x v="0"/>
    <n v="427"/>
    <x v="4"/>
    <x v="0"/>
    <x v="0"/>
    <n v="57098"/>
    <x v="1"/>
    <x v="1"/>
    <x v="0"/>
  </r>
  <r>
    <n v="15623989"/>
    <s v="Griffin"/>
    <x v="0"/>
    <x v="1"/>
    <n v="54"/>
    <x v="0"/>
    <x v="6"/>
    <n v="0"/>
    <x v="0"/>
    <x v="0"/>
    <n v="435"/>
    <x v="4"/>
    <x v="0"/>
    <x v="1"/>
    <n v="156910.46"/>
    <x v="0"/>
    <x v="2"/>
    <x v="2"/>
  </r>
  <r>
    <n v="15604832"/>
    <s v="Hsia"/>
    <x v="0"/>
    <x v="1"/>
    <n v="29"/>
    <x v="1"/>
    <x v="3"/>
    <n v="0"/>
    <x v="0"/>
    <x v="0"/>
    <n v="633"/>
    <x v="0"/>
    <x v="0"/>
    <x v="0"/>
    <n v="130224.73"/>
    <x v="1"/>
    <x v="2"/>
    <x v="1"/>
  </r>
  <r>
    <n v="15584580"/>
    <s v="Fyodorova"/>
    <x v="0"/>
    <x v="1"/>
    <n v="35"/>
    <x v="0"/>
    <x v="5"/>
    <n v="161111.45000000001"/>
    <x v="2"/>
    <x v="0"/>
    <n v="443"/>
    <x v="4"/>
    <x v="1"/>
    <x v="1"/>
    <n v="13946.66"/>
    <x v="1"/>
    <x v="3"/>
    <x v="1"/>
  </r>
  <r>
    <n v="15573854"/>
    <s v="Chukwujekwu"/>
    <x v="0"/>
    <x v="1"/>
    <n v="62"/>
    <x v="2"/>
    <x v="8"/>
    <n v="0"/>
    <x v="0"/>
    <x v="2"/>
    <n v="727"/>
    <x v="2"/>
    <x v="1"/>
    <x v="0"/>
    <n v="38652.959999999999"/>
    <x v="1"/>
    <x v="3"/>
    <x v="2"/>
  </r>
  <r>
    <n v="15614847"/>
    <s v="Townsend"/>
    <x v="0"/>
    <x v="0"/>
    <n v="45"/>
    <x v="0"/>
    <x v="5"/>
    <n v="72494.69"/>
    <x v="1"/>
    <x v="0"/>
    <n v="674"/>
    <x v="2"/>
    <x v="1"/>
    <x v="0"/>
    <n v="140041.78"/>
    <x v="1"/>
    <x v="2"/>
    <x v="1"/>
  </r>
  <r>
    <n v="15679966"/>
    <s v="Marsh"/>
    <x v="0"/>
    <x v="0"/>
    <n v="31"/>
    <x v="0"/>
    <x v="6"/>
    <n v="133964.29999999999"/>
    <x v="2"/>
    <x v="0"/>
    <n v="661"/>
    <x v="2"/>
    <x v="0"/>
    <x v="0"/>
    <n v="166187.1"/>
    <x v="1"/>
    <x v="2"/>
    <x v="2"/>
  </r>
  <r>
    <n v="15799435"/>
    <s v="Hayes"/>
    <x v="1"/>
    <x v="1"/>
    <n v="34"/>
    <x v="0"/>
    <x v="1"/>
    <n v="0"/>
    <x v="0"/>
    <x v="0"/>
    <n v="619"/>
    <x v="0"/>
    <x v="0"/>
    <x v="1"/>
    <n v="139919.38"/>
    <x v="1"/>
    <x v="2"/>
    <x v="0"/>
  </r>
  <r>
    <n v="15752186"/>
    <s v="Padovano"/>
    <x v="0"/>
    <x v="0"/>
    <n v="27"/>
    <x v="1"/>
    <x v="6"/>
    <n v="0"/>
    <x v="0"/>
    <x v="2"/>
    <n v="562"/>
    <x v="1"/>
    <x v="0"/>
    <x v="1"/>
    <n v="28137.03"/>
    <x v="1"/>
    <x v="3"/>
    <x v="2"/>
  </r>
  <r>
    <n v="15705544"/>
    <s v="Ma"/>
    <x v="0"/>
    <x v="1"/>
    <n v="61"/>
    <x v="2"/>
    <x v="6"/>
    <n v="157201.48000000001"/>
    <x v="2"/>
    <x v="0"/>
    <n v="633"/>
    <x v="0"/>
    <x v="1"/>
    <x v="0"/>
    <n v="50368.63"/>
    <x v="1"/>
    <x v="1"/>
    <x v="2"/>
  </r>
  <r>
    <n v="15713632"/>
    <s v="Ham"/>
    <x v="1"/>
    <x v="0"/>
    <n v="48"/>
    <x v="0"/>
    <x v="8"/>
    <n v="95679.29"/>
    <x v="1"/>
    <x v="0"/>
    <n v="551"/>
    <x v="1"/>
    <x v="1"/>
    <x v="1"/>
    <n v="94978.1"/>
    <x v="1"/>
    <x v="0"/>
    <x v="2"/>
  </r>
  <r>
    <n v="15586523"/>
    <s v="Paten"/>
    <x v="2"/>
    <x v="0"/>
    <n v="29"/>
    <x v="1"/>
    <x v="3"/>
    <n v="106230.92"/>
    <x v="2"/>
    <x v="0"/>
    <n v="720"/>
    <x v="2"/>
    <x v="0"/>
    <x v="0"/>
    <n v="69903.929999999993"/>
    <x v="0"/>
    <x v="1"/>
    <x v="1"/>
  </r>
  <r>
    <n v="15609176"/>
    <s v="Cawthorne"/>
    <x v="0"/>
    <x v="0"/>
    <n v="32"/>
    <x v="0"/>
    <x v="8"/>
    <n v="0"/>
    <x v="0"/>
    <x v="2"/>
    <n v="688"/>
    <x v="2"/>
    <x v="1"/>
    <x v="0"/>
    <n v="177607.77"/>
    <x v="1"/>
    <x v="4"/>
    <x v="2"/>
  </r>
  <r>
    <n v="15769308"/>
    <s v="Herbert"/>
    <x v="2"/>
    <x v="0"/>
    <n v="36"/>
    <x v="0"/>
    <x v="9"/>
    <n v="81231.850000000006"/>
    <x v="1"/>
    <x v="2"/>
    <n v="635"/>
    <x v="0"/>
    <x v="0"/>
    <x v="1"/>
    <n v="196731.08"/>
    <x v="1"/>
    <x v="4"/>
    <x v="3"/>
  </r>
  <r>
    <n v="15676810"/>
    <s v="Jen"/>
    <x v="0"/>
    <x v="0"/>
    <n v="31"/>
    <x v="0"/>
    <x v="1"/>
    <n v="81480.27"/>
    <x v="1"/>
    <x v="2"/>
    <n v="561"/>
    <x v="1"/>
    <x v="0"/>
    <x v="0"/>
    <n v="65234.6"/>
    <x v="1"/>
    <x v="1"/>
    <x v="0"/>
  </r>
  <r>
    <n v="15634591"/>
    <s v="Saunders"/>
    <x v="0"/>
    <x v="1"/>
    <n v="33"/>
    <x v="0"/>
    <x v="2"/>
    <n v="73059.38"/>
    <x v="1"/>
    <x v="0"/>
    <n v="850"/>
    <x v="3"/>
    <x v="0"/>
    <x v="0"/>
    <n v="186281"/>
    <x v="1"/>
    <x v="4"/>
    <x v="1"/>
  </r>
  <r>
    <n v="15679804"/>
    <s v="Esquivel"/>
    <x v="0"/>
    <x v="1"/>
    <n v="36"/>
    <x v="0"/>
    <x v="8"/>
    <n v="117559.05"/>
    <x v="2"/>
    <x v="2"/>
    <n v="636"/>
    <x v="0"/>
    <x v="0"/>
    <x v="0"/>
    <n v="111573.3"/>
    <x v="1"/>
    <x v="0"/>
    <x v="2"/>
  </r>
  <r>
    <n v="15677764"/>
    <s v="Chao"/>
    <x v="2"/>
    <x v="0"/>
    <n v="74"/>
    <x v="2"/>
    <x v="1"/>
    <n v="186445.31"/>
    <x v="2"/>
    <x v="2"/>
    <n v="461"/>
    <x v="4"/>
    <x v="0"/>
    <x v="0"/>
    <n v="196767.83"/>
    <x v="1"/>
    <x v="4"/>
    <x v="0"/>
  </r>
  <r>
    <n v="15571917"/>
    <s v="Eluemuno"/>
    <x v="2"/>
    <x v="0"/>
    <n v="38"/>
    <x v="0"/>
    <x v="8"/>
    <n v="137657.71"/>
    <x v="2"/>
    <x v="2"/>
    <n v="771"/>
    <x v="2"/>
    <x v="0"/>
    <x v="1"/>
    <n v="72985.61"/>
    <x v="1"/>
    <x v="1"/>
    <x v="2"/>
  </r>
  <r>
    <n v="15574608"/>
    <s v="Sidorova"/>
    <x v="0"/>
    <x v="1"/>
    <n v="36"/>
    <x v="0"/>
    <x v="2"/>
    <n v="133889.35"/>
    <x v="2"/>
    <x v="0"/>
    <n v="713"/>
    <x v="2"/>
    <x v="0"/>
    <x v="0"/>
    <n v="143265.65"/>
    <x v="1"/>
    <x v="2"/>
    <x v="1"/>
  </r>
  <r>
    <n v="15740868"/>
    <s v="Pirogova"/>
    <x v="2"/>
    <x v="0"/>
    <n v="45"/>
    <x v="0"/>
    <x v="9"/>
    <n v="134562.79999999999"/>
    <x v="2"/>
    <x v="0"/>
    <n v="658"/>
    <x v="0"/>
    <x v="0"/>
    <x v="0"/>
    <n v="159268.67000000001"/>
    <x v="1"/>
    <x v="2"/>
    <x v="3"/>
  </r>
  <r>
    <n v="15702442"/>
    <s v="Benson"/>
    <x v="2"/>
    <x v="0"/>
    <n v="56"/>
    <x v="0"/>
    <x v="9"/>
    <n v="100781.75"/>
    <x v="2"/>
    <x v="2"/>
    <n v="586"/>
    <x v="1"/>
    <x v="0"/>
    <x v="0"/>
    <n v="54448.41"/>
    <x v="1"/>
    <x v="1"/>
    <x v="3"/>
  </r>
  <r>
    <n v="15699797"/>
    <s v="Santana"/>
    <x v="0"/>
    <x v="1"/>
    <n v="30"/>
    <x v="0"/>
    <x v="2"/>
    <n v="174356.13"/>
    <x v="2"/>
    <x v="0"/>
    <n v="737"/>
    <x v="2"/>
    <x v="1"/>
    <x v="1"/>
    <n v="31928.5"/>
    <x v="1"/>
    <x v="3"/>
    <x v="1"/>
  </r>
  <r>
    <n v="15648047"/>
    <s v="Williamson"/>
    <x v="2"/>
    <x v="1"/>
    <n v="27"/>
    <x v="1"/>
    <x v="8"/>
    <n v="190125.43"/>
    <x v="2"/>
    <x v="2"/>
    <n v="742"/>
    <x v="2"/>
    <x v="1"/>
    <x v="1"/>
    <n v="21793.59"/>
    <x v="1"/>
    <x v="3"/>
    <x v="2"/>
  </r>
  <r>
    <n v="15766826"/>
    <s v="North"/>
    <x v="0"/>
    <x v="1"/>
    <n v="26"/>
    <x v="1"/>
    <x v="3"/>
    <n v="146266"/>
    <x v="2"/>
    <x v="0"/>
    <n v="824"/>
    <x v="3"/>
    <x v="0"/>
    <x v="1"/>
    <n v="21903.62"/>
    <x v="0"/>
    <x v="3"/>
    <x v="1"/>
  </r>
  <r>
    <n v="15591628"/>
    <s v="Davies"/>
    <x v="2"/>
    <x v="1"/>
    <n v="41"/>
    <x v="0"/>
    <x v="9"/>
    <n v="164046.1"/>
    <x v="2"/>
    <x v="0"/>
    <n v="701"/>
    <x v="2"/>
    <x v="0"/>
    <x v="1"/>
    <n v="49405.93"/>
    <x v="1"/>
    <x v="3"/>
    <x v="3"/>
  </r>
  <r>
    <n v="15583857"/>
    <s v="Siciliano"/>
    <x v="1"/>
    <x v="0"/>
    <n v="43"/>
    <x v="0"/>
    <x v="4"/>
    <n v="123536.52"/>
    <x v="2"/>
    <x v="2"/>
    <n v="623"/>
    <x v="0"/>
    <x v="1"/>
    <x v="1"/>
    <n v="154908.51999999999"/>
    <x v="1"/>
    <x v="2"/>
    <x v="2"/>
  </r>
  <r>
    <n v="15752534"/>
    <s v="Mironov"/>
    <x v="0"/>
    <x v="1"/>
    <n v="36"/>
    <x v="0"/>
    <x v="7"/>
    <n v="0"/>
    <x v="0"/>
    <x v="2"/>
    <n v="744"/>
    <x v="2"/>
    <x v="0"/>
    <x v="0"/>
    <n v="182867.84"/>
    <x v="1"/>
    <x v="4"/>
    <x v="3"/>
  </r>
  <r>
    <n v="15741403"/>
    <s v="Amechi"/>
    <x v="1"/>
    <x v="0"/>
    <n v="38"/>
    <x v="0"/>
    <x v="1"/>
    <n v="171848.38"/>
    <x v="2"/>
    <x v="0"/>
    <n v="698"/>
    <x v="2"/>
    <x v="1"/>
    <x v="1"/>
    <n v="16957.45"/>
    <x v="1"/>
    <x v="3"/>
    <x v="0"/>
  </r>
  <r>
    <n v="15783589"/>
    <s v="Toscano"/>
    <x v="0"/>
    <x v="1"/>
    <n v="40"/>
    <x v="0"/>
    <x v="9"/>
    <n v="0"/>
    <x v="0"/>
    <x v="2"/>
    <n v="616"/>
    <x v="0"/>
    <x v="1"/>
    <x v="1"/>
    <n v="93717.55"/>
    <x v="1"/>
    <x v="0"/>
    <x v="3"/>
  </r>
  <r>
    <n v="15598046"/>
    <s v="Su"/>
    <x v="0"/>
    <x v="0"/>
    <n v="39"/>
    <x v="0"/>
    <x v="8"/>
    <n v="139562.04999999999"/>
    <x v="2"/>
    <x v="2"/>
    <n v="662"/>
    <x v="2"/>
    <x v="0"/>
    <x v="1"/>
    <n v="61636.22"/>
    <x v="1"/>
    <x v="1"/>
    <x v="2"/>
  </r>
  <r>
    <n v="15643330"/>
    <s v="Chukwuemeka"/>
    <x v="0"/>
    <x v="1"/>
    <n v="37"/>
    <x v="0"/>
    <x v="0"/>
    <n v="0"/>
    <x v="0"/>
    <x v="2"/>
    <n v="594"/>
    <x v="1"/>
    <x v="1"/>
    <x v="0"/>
    <n v="95864.5"/>
    <x v="1"/>
    <x v="0"/>
    <x v="0"/>
  </r>
  <r>
    <n v="15680405"/>
    <s v="P'eng"/>
    <x v="0"/>
    <x v="1"/>
    <n v="40"/>
    <x v="0"/>
    <x v="0"/>
    <n v="168001.34"/>
    <x v="2"/>
    <x v="2"/>
    <n v="685"/>
    <x v="2"/>
    <x v="0"/>
    <x v="0"/>
    <n v="167400.29"/>
    <x v="1"/>
    <x v="2"/>
    <x v="0"/>
  </r>
  <r>
    <n v="15728683"/>
    <s v="Lombardo"/>
    <x v="0"/>
    <x v="1"/>
    <n v="27"/>
    <x v="1"/>
    <x v="10"/>
    <n v="0"/>
    <x v="0"/>
    <x v="2"/>
    <n v="742"/>
    <x v="2"/>
    <x v="1"/>
    <x v="0"/>
    <n v="131534.96"/>
    <x v="1"/>
    <x v="2"/>
    <x v="0"/>
  </r>
  <r>
    <n v="15621644"/>
    <s v="Lombardi"/>
    <x v="2"/>
    <x v="1"/>
    <n v="83"/>
    <x v="2"/>
    <x v="5"/>
    <n v="123356.63"/>
    <x v="2"/>
    <x v="0"/>
    <n v="678"/>
    <x v="2"/>
    <x v="1"/>
    <x v="0"/>
    <n v="92934.41"/>
    <x v="1"/>
    <x v="0"/>
    <x v="1"/>
  </r>
  <r>
    <n v="15733032"/>
    <s v="Butler"/>
    <x v="1"/>
    <x v="1"/>
    <n v="47"/>
    <x v="0"/>
    <x v="0"/>
    <n v="0"/>
    <x v="0"/>
    <x v="2"/>
    <n v="651"/>
    <x v="0"/>
    <x v="0"/>
    <x v="0"/>
    <n v="119808.64"/>
    <x v="1"/>
    <x v="0"/>
    <x v="0"/>
  </r>
  <r>
    <n v="15608381"/>
    <s v="Dean"/>
    <x v="2"/>
    <x v="1"/>
    <n v="50"/>
    <x v="0"/>
    <x v="0"/>
    <n v="125845.66"/>
    <x v="2"/>
    <x v="0"/>
    <n v="585"/>
    <x v="1"/>
    <x v="0"/>
    <x v="1"/>
    <n v="9439.31"/>
    <x v="0"/>
    <x v="3"/>
    <x v="0"/>
  </r>
  <r>
    <n v="15658946"/>
    <s v="Piccio"/>
    <x v="2"/>
    <x v="1"/>
    <n v="40"/>
    <x v="0"/>
    <x v="7"/>
    <n v="45408.85"/>
    <x v="1"/>
    <x v="2"/>
    <n v="579"/>
    <x v="1"/>
    <x v="0"/>
    <x v="1"/>
    <n v="18732.91"/>
    <x v="1"/>
    <x v="3"/>
    <x v="3"/>
  </r>
  <r>
    <n v="15757912"/>
    <s v="Bradley"/>
    <x v="2"/>
    <x v="0"/>
    <n v="37"/>
    <x v="0"/>
    <x v="10"/>
    <n v="125977.81"/>
    <x v="2"/>
    <x v="0"/>
    <n v="722"/>
    <x v="2"/>
    <x v="1"/>
    <x v="1"/>
    <n v="160162.42000000001"/>
    <x v="1"/>
    <x v="2"/>
    <x v="0"/>
  </r>
  <r>
    <n v="15645371"/>
    <s v="Cameron"/>
    <x v="2"/>
    <x v="0"/>
    <n v="51"/>
    <x v="0"/>
    <x v="3"/>
    <n v="147262.10999999999"/>
    <x v="2"/>
    <x v="0"/>
    <n v="613"/>
    <x v="0"/>
    <x v="0"/>
    <x v="0"/>
    <n v="53630.9"/>
    <x v="0"/>
    <x v="1"/>
    <x v="1"/>
  </r>
  <r>
    <n v="15653110"/>
    <s v="Chan"/>
    <x v="0"/>
    <x v="1"/>
    <n v="42"/>
    <x v="0"/>
    <x v="2"/>
    <n v="133767.19"/>
    <x v="2"/>
    <x v="0"/>
    <n v="694"/>
    <x v="2"/>
    <x v="0"/>
    <x v="1"/>
    <n v="36405.21"/>
    <x v="1"/>
    <x v="3"/>
    <x v="1"/>
  </r>
  <r>
    <n v="15766355"/>
    <s v="Lettiere"/>
    <x v="2"/>
    <x v="1"/>
    <n v="49"/>
    <x v="0"/>
    <x v="10"/>
    <n v="108806.96"/>
    <x v="2"/>
    <x v="1"/>
    <n v="550"/>
    <x v="1"/>
    <x v="0"/>
    <x v="1"/>
    <n v="61446.92"/>
    <x v="0"/>
    <x v="1"/>
    <x v="0"/>
  </r>
  <r>
    <n v="15585249"/>
    <s v="Mironova"/>
    <x v="0"/>
    <x v="1"/>
    <n v="42"/>
    <x v="0"/>
    <x v="5"/>
    <n v="106036.52"/>
    <x v="2"/>
    <x v="0"/>
    <n v="741"/>
    <x v="2"/>
    <x v="0"/>
    <x v="1"/>
    <n v="194686.78"/>
    <x v="0"/>
    <x v="4"/>
    <x v="1"/>
  </r>
  <r>
    <n v="15611786"/>
    <s v="Tsui"/>
    <x v="1"/>
    <x v="0"/>
    <n v="69"/>
    <x v="2"/>
    <x v="9"/>
    <n v="0"/>
    <x v="0"/>
    <x v="0"/>
    <n v="668"/>
    <x v="2"/>
    <x v="1"/>
    <x v="0"/>
    <n v="134483.07"/>
    <x v="1"/>
    <x v="2"/>
    <x v="3"/>
  </r>
  <r>
    <n v="15575486"/>
    <s v="Okoli"/>
    <x v="0"/>
    <x v="0"/>
    <n v="27"/>
    <x v="1"/>
    <x v="1"/>
    <n v="0"/>
    <x v="0"/>
    <x v="2"/>
    <n v="529"/>
    <x v="1"/>
    <x v="0"/>
    <x v="0"/>
    <n v="37769.980000000003"/>
    <x v="1"/>
    <x v="3"/>
    <x v="0"/>
  </r>
  <r>
    <n v="15780215"/>
    <s v="Berry"/>
    <x v="0"/>
    <x v="1"/>
    <n v="31"/>
    <x v="0"/>
    <x v="5"/>
    <n v="0"/>
    <x v="0"/>
    <x v="2"/>
    <n v="636"/>
    <x v="0"/>
    <x v="0"/>
    <x v="0"/>
    <n v="2382.61"/>
    <x v="1"/>
    <x v="3"/>
    <x v="1"/>
  </r>
  <r>
    <n v="15686099"/>
    <s v="Ruse"/>
    <x v="1"/>
    <x v="1"/>
    <n v="61"/>
    <x v="2"/>
    <x v="1"/>
    <n v="82182.100000000006"/>
    <x v="1"/>
    <x v="0"/>
    <n v="563"/>
    <x v="1"/>
    <x v="0"/>
    <x v="1"/>
    <n v="106826.92"/>
    <x v="0"/>
    <x v="0"/>
    <x v="0"/>
  </r>
  <r>
    <n v="15739042"/>
    <s v="Bogolyubov"/>
    <x v="0"/>
    <x v="0"/>
    <n v="35"/>
    <x v="0"/>
    <x v="9"/>
    <n v="0"/>
    <x v="0"/>
    <x v="2"/>
    <n v="767"/>
    <x v="2"/>
    <x v="0"/>
    <x v="1"/>
    <n v="39511.61"/>
    <x v="1"/>
    <x v="3"/>
    <x v="3"/>
  </r>
  <r>
    <n v="15815316"/>
    <s v="Kennedy"/>
    <x v="0"/>
    <x v="1"/>
    <n v="50"/>
    <x v="0"/>
    <x v="9"/>
    <n v="76817"/>
    <x v="1"/>
    <x v="3"/>
    <n v="644"/>
    <x v="0"/>
    <x v="0"/>
    <x v="1"/>
    <n v="196371.13"/>
    <x v="0"/>
    <x v="4"/>
    <x v="3"/>
  </r>
  <r>
    <n v="15778489"/>
    <s v="Bolton"/>
    <x v="2"/>
    <x v="1"/>
    <n v="71"/>
    <x v="2"/>
    <x v="9"/>
    <n v="142550.25"/>
    <x v="2"/>
    <x v="2"/>
    <n v="780"/>
    <x v="3"/>
    <x v="0"/>
    <x v="0"/>
    <n v="122506.78"/>
    <x v="1"/>
    <x v="0"/>
    <x v="3"/>
  </r>
  <r>
    <n v="15786389"/>
    <s v="Chuang"/>
    <x v="1"/>
    <x v="0"/>
    <n v="41"/>
    <x v="0"/>
    <x v="7"/>
    <n v="0"/>
    <x v="0"/>
    <x v="2"/>
    <n v="635"/>
    <x v="0"/>
    <x v="0"/>
    <x v="0"/>
    <n v="61994.2"/>
    <x v="1"/>
    <x v="1"/>
    <x v="3"/>
  </r>
  <r>
    <n v="15601787"/>
    <s v="Greco"/>
    <x v="2"/>
    <x v="1"/>
    <n v="35"/>
    <x v="0"/>
    <x v="0"/>
    <n v="103711.56"/>
    <x v="2"/>
    <x v="0"/>
    <n v="641"/>
    <x v="0"/>
    <x v="1"/>
    <x v="0"/>
    <n v="192464.21"/>
    <x v="0"/>
    <x v="4"/>
    <x v="0"/>
  </r>
  <r>
    <n v="15624715"/>
    <s v="Ma"/>
    <x v="1"/>
    <x v="0"/>
    <n v="40"/>
    <x v="0"/>
    <x v="0"/>
    <n v="0"/>
    <x v="0"/>
    <x v="0"/>
    <n v="593"/>
    <x v="1"/>
    <x v="0"/>
    <x v="0"/>
    <n v="5194.95"/>
    <x v="1"/>
    <x v="3"/>
    <x v="0"/>
  </r>
  <r>
    <n v="15763093"/>
    <s v="Nucci"/>
    <x v="2"/>
    <x v="0"/>
    <n v="35"/>
    <x v="0"/>
    <x v="3"/>
    <n v="128369.75"/>
    <x v="2"/>
    <x v="2"/>
    <n v="540"/>
    <x v="1"/>
    <x v="0"/>
    <x v="1"/>
    <n v="198256.15"/>
    <x v="1"/>
    <x v="4"/>
    <x v="1"/>
  </r>
  <r>
    <n v="15572073"/>
    <s v="Yao"/>
    <x v="1"/>
    <x v="1"/>
    <n v="35"/>
    <x v="0"/>
    <x v="8"/>
    <n v="0"/>
    <x v="0"/>
    <x v="2"/>
    <n v="663"/>
    <x v="2"/>
    <x v="0"/>
    <x v="0"/>
    <n v="62634.94"/>
    <x v="1"/>
    <x v="1"/>
    <x v="2"/>
  </r>
  <r>
    <n v="15780256"/>
    <s v="Palfreyman"/>
    <x v="0"/>
    <x v="1"/>
    <n v="34"/>
    <x v="0"/>
    <x v="9"/>
    <n v="0"/>
    <x v="0"/>
    <x v="2"/>
    <n v="630"/>
    <x v="0"/>
    <x v="0"/>
    <x v="0"/>
    <n v="114006.35"/>
    <x v="1"/>
    <x v="0"/>
    <x v="3"/>
  </r>
  <r>
    <n v="15659305"/>
    <s v="Webster"/>
    <x v="2"/>
    <x v="1"/>
    <n v="19"/>
    <x v="1"/>
    <x v="2"/>
    <n v="166133.28"/>
    <x v="2"/>
    <x v="0"/>
    <n v="605"/>
    <x v="0"/>
    <x v="0"/>
    <x v="0"/>
    <n v="107994.99"/>
    <x v="1"/>
    <x v="0"/>
    <x v="1"/>
  </r>
  <r>
    <n v="15638882"/>
    <s v="Cardell"/>
    <x v="2"/>
    <x v="0"/>
    <n v="62"/>
    <x v="2"/>
    <x v="9"/>
    <n v="148214.35999999999"/>
    <x v="2"/>
    <x v="0"/>
    <n v="710"/>
    <x v="2"/>
    <x v="0"/>
    <x v="1"/>
    <n v="48571.14"/>
    <x v="0"/>
    <x v="3"/>
    <x v="3"/>
  </r>
  <r>
    <n v="15714680"/>
    <s v="Bianchi"/>
    <x v="0"/>
    <x v="0"/>
    <n v="78"/>
    <x v="2"/>
    <x v="8"/>
    <n v="121206.96"/>
    <x v="2"/>
    <x v="0"/>
    <n v="755"/>
    <x v="2"/>
    <x v="0"/>
    <x v="0"/>
    <n v="76016.490000000005"/>
    <x v="1"/>
    <x v="1"/>
    <x v="2"/>
  </r>
  <r>
    <n v="15777217"/>
    <s v="Somadina"/>
    <x v="1"/>
    <x v="1"/>
    <n v="25"/>
    <x v="1"/>
    <x v="7"/>
    <n v="0"/>
    <x v="0"/>
    <x v="2"/>
    <n v="641"/>
    <x v="0"/>
    <x v="0"/>
    <x v="0"/>
    <n v="180808.39"/>
    <x v="1"/>
    <x v="4"/>
    <x v="3"/>
  </r>
  <r>
    <n v="15739123"/>
    <s v="Mellor"/>
    <x v="2"/>
    <x v="1"/>
    <n v="50"/>
    <x v="0"/>
    <x v="4"/>
    <n v="127552.85"/>
    <x v="2"/>
    <x v="2"/>
    <n v="737"/>
    <x v="2"/>
    <x v="0"/>
    <x v="1"/>
    <n v="4225.1099999999997"/>
    <x v="1"/>
    <x v="3"/>
    <x v="2"/>
  </r>
  <r>
    <n v="15594450"/>
    <s v="Tomlinson"/>
    <x v="0"/>
    <x v="1"/>
    <n v="49"/>
    <x v="0"/>
    <x v="9"/>
    <n v="159458.53"/>
    <x v="2"/>
    <x v="0"/>
    <n v="695"/>
    <x v="2"/>
    <x v="0"/>
    <x v="1"/>
    <n v="135841.35"/>
    <x v="1"/>
    <x v="2"/>
    <x v="3"/>
  </r>
  <r>
    <n v="15797751"/>
    <s v="Pai"/>
    <x v="2"/>
    <x v="0"/>
    <n v="47"/>
    <x v="0"/>
    <x v="8"/>
    <n v="102085.72"/>
    <x v="2"/>
    <x v="0"/>
    <n v="466"/>
    <x v="4"/>
    <x v="0"/>
    <x v="0"/>
    <n v="183536.24"/>
    <x v="0"/>
    <x v="4"/>
    <x v="2"/>
  </r>
  <r>
    <n v="15691543"/>
    <s v="Lennox"/>
    <x v="2"/>
    <x v="1"/>
    <n v="58"/>
    <x v="0"/>
    <x v="0"/>
    <n v="142537.18"/>
    <x v="2"/>
    <x v="0"/>
    <n v="558"/>
    <x v="1"/>
    <x v="0"/>
    <x v="0"/>
    <n v="88791.83"/>
    <x v="1"/>
    <x v="1"/>
    <x v="0"/>
  </r>
  <r>
    <n v="15722845"/>
    <s v="Meldrum"/>
    <x v="1"/>
    <x v="1"/>
    <n v="29"/>
    <x v="1"/>
    <x v="1"/>
    <n v="182781.74"/>
    <x v="2"/>
    <x v="2"/>
    <n v="665"/>
    <x v="2"/>
    <x v="0"/>
    <x v="0"/>
    <n v="63732.9"/>
    <x v="1"/>
    <x v="1"/>
    <x v="0"/>
  </r>
  <r>
    <n v="15605804"/>
    <s v="Watson"/>
    <x v="0"/>
    <x v="1"/>
    <n v="45"/>
    <x v="0"/>
    <x v="7"/>
    <n v="0"/>
    <x v="0"/>
    <x v="2"/>
    <n v="737"/>
    <x v="2"/>
    <x v="0"/>
    <x v="1"/>
    <n v="1364.54"/>
    <x v="1"/>
    <x v="3"/>
    <x v="3"/>
  </r>
  <r>
    <n v="15702061"/>
    <s v="Findlay"/>
    <x v="0"/>
    <x v="1"/>
    <n v="29"/>
    <x v="1"/>
    <x v="3"/>
    <n v="0"/>
    <x v="0"/>
    <x v="2"/>
    <n v="654"/>
    <x v="0"/>
    <x v="0"/>
    <x v="0"/>
    <n v="149184.15"/>
    <x v="1"/>
    <x v="2"/>
    <x v="1"/>
  </r>
  <r>
    <n v="15694321"/>
    <s v="Su"/>
    <x v="0"/>
    <x v="0"/>
    <n v="28"/>
    <x v="1"/>
    <x v="6"/>
    <n v="0"/>
    <x v="0"/>
    <x v="2"/>
    <n v="619"/>
    <x v="0"/>
    <x v="0"/>
    <x v="1"/>
    <n v="53394.12"/>
    <x v="1"/>
    <x v="1"/>
    <x v="2"/>
  </r>
  <r>
    <n v="15798749"/>
    <s v="Davidson"/>
    <x v="2"/>
    <x v="0"/>
    <n v="43"/>
    <x v="0"/>
    <x v="6"/>
    <n v="152063.59"/>
    <x v="2"/>
    <x v="2"/>
    <n v="845"/>
    <x v="3"/>
    <x v="0"/>
    <x v="1"/>
    <n v="97910.06"/>
    <x v="1"/>
    <x v="0"/>
    <x v="2"/>
  </r>
  <r>
    <n v="15720050"/>
    <s v="Barrett"/>
    <x v="0"/>
    <x v="0"/>
    <n v="28"/>
    <x v="1"/>
    <x v="0"/>
    <n v="110997.75999999999"/>
    <x v="2"/>
    <x v="0"/>
    <n v="727"/>
    <x v="2"/>
    <x v="0"/>
    <x v="1"/>
    <n v="101433.76"/>
    <x v="1"/>
    <x v="0"/>
    <x v="0"/>
  </r>
  <r>
    <n v="15758048"/>
    <s v="Miah"/>
    <x v="0"/>
    <x v="1"/>
    <n v="50"/>
    <x v="0"/>
    <x v="0"/>
    <n v="148942"/>
    <x v="2"/>
    <x v="0"/>
    <n v="582"/>
    <x v="1"/>
    <x v="0"/>
    <x v="0"/>
    <n v="116944.3"/>
    <x v="1"/>
    <x v="0"/>
    <x v="0"/>
  </r>
  <r>
    <n v="15805681"/>
    <s v="Chamberlain"/>
    <x v="0"/>
    <x v="1"/>
    <n v="41"/>
    <x v="0"/>
    <x v="9"/>
    <n v="0"/>
    <x v="0"/>
    <x v="0"/>
    <n v="716"/>
    <x v="2"/>
    <x v="0"/>
    <x v="0"/>
    <n v="113267.48"/>
    <x v="1"/>
    <x v="0"/>
    <x v="3"/>
  </r>
  <r>
    <n v="15802809"/>
    <s v="Vidal"/>
    <x v="1"/>
    <x v="0"/>
    <n v="36"/>
    <x v="0"/>
    <x v="10"/>
    <n v="84438.57"/>
    <x v="1"/>
    <x v="0"/>
    <n v="660"/>
    <x v="2"/>
    <x v="0"/>
    <x v="0"/>
    <n v="181449.51"/>
    <x v="1"/>
    <x v="4"/>
    <x v="0"/>
  </r>
  <r>
    <n v="15807239"/>
    <s v="Lung"/>
    <x v="0"/>
    <x v="0"/>
    <n v="34"/>
    <x v="0"/>
    <x v="3"/>
    <n v="93920.47"/>
    <x v="1"/>
    <x v="0"/>
    <n v="664"/>
    <x v="2"/>
    <x v="1"/>
    <x v="1"/>
    <n v="179913.98"/>
    <x v="1"/>
    <x v="4"/>
    <x v="1"/>
  </r>
  <r>
    <n v="15749093"/>
    <s v="Tretyakova"/>
    <x v="0"/>
    <x v="1"/>
    <n v="43"/>
    <x v="0"/>
    <x v="4"/>
    <n v="158713.07999999999"/>
    <x v="2"/>
    <x v="2"/>
    <n v="801"/>
    <x v="3"/>
    <x v="1"/>
    <x v="1"/>
    <n v="98586.14"/>
    <x v="1"/>
    <x v="0"/>
    <x v="2"/>
  </r>
  <r>
    <n v="15689344"/>
    <s v="Montgomery"/>
    <x v="1"/>
    <x v="1"/>
    <n v="42"/>
    <x v="0"/>
    <x v="4"/>
    <n v="0"/>
    <x v="0"/>
    <x v="1"/>
    <n v="615"/>
    <x v="0"/>
    <x v="1"/>
    <x v="0"/>
    <n v="120321.09"/>
    <x v="1"/>
    <x v="0"/>
    <x v="2"/>
  </r>
  <r>
    <n v="15606076"/>
    <s v="Golubev"/>
    <x v="2"/>
    <x v="1"/>
    <n v="63"/>
    <x v="2"/>
    <x v="3"/>
    <n v="123204.88"/>
    <x v="2"/>
    <x v="0"/>
    <n v="718"/>
    <x v="2"/>
    <x v="0"/>
    <x v="0"/>
    <n v="100538.8"/>
    <x v="1"/>
    <x v="0"/>
    <x v="1"/>
  </r>
  <r>
    <n v="15610090"/>
    <s v="Han"/>
    <x v="0"/>
    <x v="1"/>
    <n v="40"/>
    <x v="0"/>
    <x v="2"/>
    <n v="72945.289999999994"/>
    <x v="1"/>
    <x v="2"/>
    <n v="667"/>
    <x v="2"/>
    <x v="0"/>
    <x v="1"/>
    <n v="98931.5"/>
    <x v="1"/>
    <x v="0"/>
    <x v="1"/>
  </r>
  <r>
    <n v="15693926"/>
    <s v="Pan"/>
    <x v="1"/>
    <x v="1"/>
    <n v="37"/>
    <x v="0"/>
    <x v="10"/>
    <n v="178742.71"/>
    <x v="2"/>
    <x v="0"/>
    <n v="670"/>
    <x v="2"/>
    <x v="0"/>
    <x v="0"/>
    <n v="194493.57"/>
    <x v="1"/>
    <x v="4"/>
    <x v="0"/>
  </r>
  <r>
    <n v="15791501"/>
    <s v="Carroll"/>
    <x v="0"/>
    <x v="1"/>
    <n v="43"/>
    <x v="0"/>
    <x v="2"/>
    <n v="0"/>
    <x v="0"/>
    <x v="2"/>
    <n v="590"/>
    <x v="1"/>
    <x v="0"/>
    <x v="0"/>
    <n v="143628.31"/>
    <x v="1"/>
    <x v="2"/>
    <x v="1"/>
  </r>
  <r>
    <n v="15621870"/>
    <s v="Hawkins"/>
    <x v="1"/>
    <x v="0"/>
    <n v="40"/>
    <x v="0"/>
    <x v="2"/>
    <n v="0"/>
    <x v="0"/>
    <x v="0"/>
    <n v="739"/>
    <x v="2"/>
    <x v="0"/>
    <x v="1"/>
    <n v="167030.51"/>
    <x v="1"/>
    <x v="2"/>
    <x v="1"/>
  </r>
  <r>
    <n v="15734711"/>
    <s v="Loggia"/>
    <x v="0"/>
    <x v="1"/>
    <n v="42"/>
    <x v="0"/>
    <x v="3"/>
    <n v="0"/>
    <x v="0"/>
    <x v="0"/>
    <n v="373"/>
    <x v="4"/>
    <x v="0"/>
    <x v="1"/>
    <n v="77786.37"/>
    <x v="0"/>
    <x v="1"/>
    <x v="1"/>
  </r>
  <r>
    <n v="15814405"/>
    <s v="Chesnokova"/>
    <x v="0"/>
    <x v="0"/>
    <n v="46"/>
    <x v="0"/>
    <x v="9"/>
    <n v="0"/>
    <x v="0"/>
    <x v="0"/>
    <n v="418"/>
    <x v="4"/>
    <x v="0"/>
    <x v="0"/>
    <n v="81014.5"/>
    <x v="0"/>
    <x v="1"/>
    <x v="3"/>
  </r>
  <r>
    <n v="15729359"/>
    <s v="Chambers"/>
    <x v="0"/>
    <x v="0"/>
    <n v="29"/>
    <x v="1"/>
    <x v="9"/>
    <n v="0"/>
    <x v="0"/>
    <x v="2"/>
    <n v="837"/>
    <x v="3"/>
    <x v="0"/>
    <x v="0"/>
    <n v="41866.26"/>
    <x v="1"/>
    <x v="3"/>
    <x v="3"/>
  </r>
  <r>
    <n v="15606944"/>
    <s v="Fleming"/>
    <x v="2"/>
    <x v="1"/>
    <n v="43"/>
    <x v="0"/>
    <x v="9"/>
    <n v="140121.17000000001"/>
    <x v="2"/>
    <x v="0"/>
    <n v="645"/>
    <x v="0"/>
    <x v="0"/>
    <x v="1"/>
    <n v="11302.7"/>
    <x v="0"/>
    <x v="3"/>
    <x v="3"/>
  </r>
  <r>
    <n v="15671934"/>
    <s v="Veale"/>
    <x v="2"/>
    <x v="1"/>
    <n v="39"/>
    <x v="0"/>
    <x v="0"/>
    <n v="132906.88"/>
    <x v="2"/>
    <x v="0"/>
    <n v="552"/>
    <x v="1"/>
    <x v="1"/>
    <x v="0"/>
    <n v="149384.43"/>
    <x v="1"/>
    <x v="2"/>
    <x v="0"/>
  </r>
  <r>
    <n v="15641773"/>
    <s v="Browne"/>
    <x v="2"/>
    <x v="1"/>
    <n v="45"/>
    <x v="0"/>
    <x v="0"/>
    <n v="179334.83"/>
    <x v="2"/>
    <x v="2"/>
    <n v="580"/>
    <x v="1"/>
    <x v="0"/>
    <x v="0"/>
    <n v="169303.65"/>
    <x v="1"/>
    <x v="2"/>
    <x v="0"/>
  </r>
  <r>
    <n v="15701972"/>
    <s v="Parsons"/>
    <x v="0"/>
    <x v="1"/>
    <n v="35"/>
    <x v="0"/>
    <x v="6"/>
    <n v="137179.39000000001"/>
    <x v="2"/>
    <x v="0"/>
    <n v="684"/>
    <x v="2"/>
    <x v="0"/>
    <x v="0"/>
    <n v="37264.11"/>
    <x v="1"/>
    <x v="3"/>
    <x v="2"/>
  </r>
  <r>
    <n v="15749114"/>
    <s v="Bailey"/>
    <x v="1"/>
    <x v="1"/>
    <n v="35"/>
    <x v="0"/>
    <x v="6"/>
    <n v="0"/>
    <x v="0"/>
    <x v="2"/>
    <n v="634"/>
    <x v="0"/>
    <x v="0"/>
    <x v="0"/>
    <n v="19515.48"/>
    <x v="1"/>
    <x v="3"/>
    <x v="2"/>
  </r>
  <r>
    <n v="15780362"/>
    <s v="Ferrari"/>
    <x v="0"/>
    <x v="0"/>
    <n v="49"/>
    <x v="0"/>
    <x v="9"/>
    <n v="119960.29"/>
    <x v="2"/>
    <x v="2"/>
    <n v="607"/>
    <x v="0"/>
    <x v="0"/>
    <x v="1"/>
    <n v="103068.22"/>
    <x v="1"/>
    <x v="0"/>
    <x v="3"/>
  </r>
  <r>
    <n v="15753229"/>
    <s v="Genovese"/>
    <x v="0"/>
    <x v="1"/>
    <n v="29"/>
    <x v="1"/>
    <x v="9"/>
    <n v="127414.55"/>
    <x v="2"/>
    <x v="0"/>
    <n v="802"/>
    <x v="3"/>
    <x v="0"/>
    <x v="0"/>
    <n v="134459.12"/>
    <x v="1"/>
    <x v="2"/>
    <x v="3"/>
  </r>
  <r>
    <n v="15656009"/>
    <s v="McIntyre"/>
    <x v="0"/>
    <x v="0"/>
    <n v="36"/>
    <x v="0"/>
    <x v="5"/>
    <n v="0"/>
    <x v="0"/>
    <x v="0"/>
    <n v="736"/>
    <x v="2"/>
    <x v="0"/>
    <x v="1"/>
    <n v="70496.66"/>
    <x v="1"/>
    <x v="1"/>
    <x v="1"/>
  </r>
  <r>
    <n v="15785024"/>
    <s v="Warner"/>
    <x v="0"/>
    <x v="0"/>
    <n v="40"/>
    <x v="0"/>
    <x v="9"/>
    <n v="137409.19"/>
    <x v="2"/>
    <x v="0"/>
    <n v="629"/>
    <x v="0"/>
    <x v="0"/>
    <x v="1"/>
    <n v="175877.7"/>
    <x v="0"/>
    <x v="4"/>
    <x v="3"/>
  </r>
  <r>
    <n v="15670492"/>
    <s v="Gordon"/>
    <x v="0"/>
    <x v="1"/>
    <n v="28"/>
    <x v="1"/>
    <x v="2"/>
    <n v="0"/>
    <x v="0"/>
    <x v="2"/>
    <n v="737"/>
    <x v="2"/>
    <x v="0"/>
    <x v="1"/>
    <n v="106390.01"/>
    <x v="1"/>
    <x v="0"/>
    <x v="1"/>
  </r>
  <r>
    <n v="15795458"/>
    <s v="McMillan"/>
    <x v="1"/>
    <x v="0"/>
    <n v="39"/>
    <x v="0"/>
    <x v="0"/>
    <n v="0"/>
    <x v="0"/>
    <x v="0"/>
    <n v="718"/>
    <x v="2"/>
    <x v="0"/>
    <x v="0"/>
    <n v="52138.49"/>
    <x v="1"/>
    <x v="1"/>
    <x v="0"/>
  </r>
  <r>
    <n v="15732438"/>
    <s v="Cheng"/>
    <x v="0"/>
    <x v="1"/>
    <n v="43"/>
    <x v="0"/>
    <x v="4"/>
    <n v="0"/>
    <x v="0"/>
    <x v="3"/>
    <n v="561"/>
    <x v="1"/>
    <x v="1"/>
    <x v="1"/>
    <n v="18522.91"/>
    <x v="0"/>
    <x v="3"/>
    <x v="2"/>
  </r>
  <r>
    <n v="15781987"/>
    <s v="Akhtar"/>
    <x v="0"/>
    <x v="1"/>
    <n v="31"/>
    <x v="0"/>
    <x v="9"/>
    <n v="112494.99"/>
    <x v="2"/>
    <x v="0"/>
    <n v="641"/>
    <x v="0"/>
    <x v="0"/>
    <x v="0"/>
    <n v="32231.599999999999"/>
    <x v="1"/>
    <x v="3"/>
    <x v="3"/>
  </r>
  <r>
    <n v="15775826"/>
    <s v="Iadanza"/>
    <x v="0"/>
    <x v="1"/>
    <n v="30"/>
    <x v="0"/>
    <x v="1"/>
    <n v="78133.149999999994"/>
    <x v="1"/>
    <x v="0"/>
    <n v="677"/>
    <x v="2"/>
    <x v="1"/>
    <x v="0"/>
    <n v="174225.88"/>
    <x v="1"/>
    <x v="4"/>
    <x v="0"/>
  </r>
  <r>
    <n v="15807457"/>
    <s v="Abernathy"/>
    <x v="1"/>
    <x v="0"/>
    <n v="36"/>
    <x v="0"/>
    <x v="1"/>
    <n v="0"/>
    <x v="0"/>
    <x v="2"/>
    <n v="641"/>
    <x v="0"/>
    <x v="0"/>
    <x v="1"/>
    <n v="102021.39"/>
    <x v="1"/>
    <x v="0"/>
    <x v="0"/>
  </r>
  <r>
    <n v="15632538"/>
    <s v="Watson"/>
    <x v="1"/>
    <x v="0"/>
    <n v="32"/>
    <x v="0"/>
    <x v="8"/>
    <n v="145553.07"/>
    <x v="2"/>
    <x v="0"/>
    <n v="658"/>
    <x v="0"/>
    <x v="0"/>
    <x v="0"/>
    <n v="31484.76"/>
    <x v="1"/>
    <x v="3"/>
    <x v="2"/>
  </r>
  <r>
    <n v="15641389"/>
    <s v="Shen"/>
    <x v="2"/>
    <x v="1"/>
    <n v="48"/>
    <x v="0"/>
    <x v="4"/>
    <n v="123593.22"/>
    <x v="2"/>
    <x v="2"/>
    <n v="659"/>
    <x v="0"/>
    <x v="0"/>
    <x v="1"/>
    <n v="82469.06"/>
    <x v="0"/>
    <x v="1"/>
    <x v="2"/>
  </r>
  <r>
    <n v="15657306"/>
    <s v="Kershaw"/>
    <x v="0"/>
    <x v="0"/>
    <n v="47"/>
    <x v="0"/>
    <x v="0"/>
    <n v="0"/>
    <x v="0"/>
    <x v="0"/>
    <n v="567"/>
    <x v="1"/>
    <x v="1"/>
    <x v="1"/>
    <n v="110900.43"/>
    <x v="0"/>
    <x v="0"/>
    <x v="0"/>
  </r>
  <r>
    <n v="15709447"/>
    <s v="Reed"/>
    <x v="0"/>
    <x v="0"/>
    <n v="26"/>
    <x v="1"/>
    <x v="10"/>
    <n v="146286.22"/>
    <x v="2"/>
    <x v="0"/>
    <n v="584"/>
    <x v="1"/>
    <x v="0"/>
    <x v="1"/>
    <n v="105105.35"/>
    <x v="1"/>
    <x v="0"/>
    <x v="0"/>
  </r>
  <r>
    <n v="15762682"/>
    <s v="Mitchell"/>
    <x v="1"/>
    <x v="0"/>
    <n v="35"/>
    <x v="0"/>
    <x v="1"/>
    <n v="111827.27"/>
    <x v="2"/>
    <x v="2"/>
    <n v="709"/>
    <x v="2"/>
    <x v="0"/>
    <x v="1"/>
    <n v="12674.68"/>
    <x v="1"/>
    <x v="3"/>
    <x v="0"/>
  </r>
  <r>
    <n v="15626042"/>
    <s v="Webb"/>
    <x v="1"/>
    <x v="0"/>
    <n v="26"/>
    <x v="1"/>
    <x v="0"/>
    <n v="0"/>
    <x v="0"/>
    <x v="2"/>
    <n v="690"/>
    <x v="2"/>
    <x v="0"/>
    <x v="0"/>
    <n v="93255.85"/>
    <x v="1"/>
    <x v="0"/>
    <x v="0"/>
  </r>
  <r>
    <n v="15597109"/>
    <s v="Vanzetti"/>
    <x v="0"/>
    <x v="1"/>
    <n v="70"/>
    <x v="2"/>
    <x v="1"/>
    <n v="94416.78"/>
    <x v="1"/>
    <x v="0"/>
    <n v="627"/>
    <x v="0"/>
    <x v="1"/>
    <x v="0"/>
    <n v="145299.5"/>
    <x v="1"/>
    <x v="2"/>
    <x v="0"/>
  </r>
  <r>
    <n v="15756148"/>
    <s v="Nnanna"/>
    <x v="1"/>
    <x v="1"/>
    <n v="45"/>
    <x v="0"/>
    <x v="0"/>
    <n v="91549.78"/>
    <x v="1"/>
    <x v="0"/>
    <n v="765"/>
    <x v="2"/>
    <x v="0"/>
    <x v="0"/>
    <n v="47139.44"/>
    <x v="1"/>
    <x v="3"/>
    <x v="0"/>
  </r>
  <r>
    <n v="15665634"/>
    <s v="Campbell"/>
    <x v="0"/>
    <x v="0"/>
    <n v="38"/>
    <x v="0"/>
    <x v="3"/>
    <n v="59568.57"/>
    <x v="1"/>
    <x v="0"/>
    <n v="645"/>
    <x v="0"/>
    <x v="0"/>
    <x v="0"/>
    <n v="167723.25"/>
    <x v="1"/>
    <x v="2"/>
    <x v="1"/>
  </r>
  <r>
    <n v="15739997"/>
    <s v="Capon"/>
    <x v="0"/>
    <x v="0"/>
    <n v="23"/>
    <x v="1"/>
    <x v="0"/>
    <n v="94464.81"/>
    <x v="1"/>
    <x v="2"/>
    <n v="716"/>
    <x v="2"/>
    <x v="1"/>
    <x v="0"/>
    <n v="185900.88"/>
    <x v="1"/>
    <x v="4"/>
    <x v="0"/>
  </r>
  <r>
    <n v="15686242"/>
    <s v="Otutodilichukwu"/>
    <x v="0"/>
    <x v="0"/>
    <n v="57"/>
    <x v="0"/>
    <x v="4"/>
    <n v="0"/>
    <x v="0"/>
    <x v="0"/>
    <n v="771"/>
    <x v="2"/>
    <x v="1"/>
    <x v="1"/>
    <n v="85876.67"/>
    <x v="0"/>
    <x v="1"/>
    <x v="2"/>
  </r>
  <r>
    <n v="15759244"/>
    <s v="Boone"/>
    <x v="2"/>
    <x v="1"/>
    <n v="44"/>
    <x v="0"/>
    <x v="2"/>
    <n v="95368.14"/>
    <x v="1"/>
    <x v="2"/>
    <n v="687"/>
    <x v="2"/>
    <x v="0"/>
    <x v="0"/>
    <n v="1787.85"/>
    <x v="1"/>
    <x v="3"/>
    <x v="1"/>
  </r>
  <r>
    <n v="15672027"/>
    <s v="McIntyre"/>
    <x v="2"/>
    <x v="0"/>
    <n v="33"/>
    <x v="0"/>
    <x v="7"/>
    <n v="102185.42"/>
    <x v="2"/>
    <x v="2"/>
    <n v="717"/>
    <x v="2"/>
    <x v="0"/>
    <x v="1"/>
    <n v="23231.93"/>
    <x v="1"/>
    <x v="3"/>
    <x v="3"/>
  </r>
  <r>
    <n v="15594576"/>
    <s v="Zhdanov"/>
    <x v="0"/>
    <x v="1"/>
    <n v="32"/>
    <x v="0"/>
    <x v="1"/>
    <n v="144875.71"/>
    <x v="2"/>
    <x v="0"/>
    <n v="524"/>
    <x v="1"/>
    <x v="1"/>
    <x v="1"/>
    <n v="187740.04"/>
    <x v="1"/>
    <x v="4"/>
    <x v="0"/>
  </r>
  <r>
    <n v="15707138"/>
    <s v="Nagy"/>
    <x v="1"/>
    <x v="1"/>
    <n v="39"/>
    <x v="0"/>
    <x v="8"/>
    <n v="0"/>
    <x v="0"/>
    <x v="2"/>
    <n v="679"/>
    <x v="2"/>
    <x v="0"/>
    <x v="0"/>
    <n v="100060.54"/>
    <x v="1"/>
    <x v="0"/>
    <x v="2"/>
  </r>
  <r>
    <n v="15756954"/>
    <s v="Lombardo"/>
    <x v="0"/>
    <x v="0"/>
    <n v="32"/>
    <x v="0"/>
    <x v="0"/>
    <n v="0"/>
    <x v="0"/>
    <x v="0"/>
    <n v="538"/>
    <x v="1"/>
    <x v="0"/>
    <x v="0"/>
    <n v="80130.539999999994"/>
    <x v="1"/>
    <x v="1"/>
    <x v="0"/>
  </r>
  <r>
    <n v="15619130"/>
    <s v="Simpson"/>
    <x v="2"/>
    <x v="0"/>
    <n v="37"/>
    <x v="0"/>
    <x v="8"/>
    <n v="113291.05"/>
    <x v="2"/>
    <x v="2"/>
    <n v="752"/>
    <x v="2"/>
    <x v="0"/>
    <x v="0"/>
    <n v="132467.54"/>
    <x v="1"/>
    <x v="2"/>
    <x v="2"/>
  </r>
  <r>
    <n v="15639665"/>
    <s v="Herbert"/>
    <x v="1"/>
    <x v="1"/>
    <n v="61"/>
    <x v="2"/>
    <x v="10"/>
    <n v="0"/>
    <x v="0"/>
    <x v="2"/>
    <n v="846"/>
    <x v="3"/>
    <x v="0"/>
    <x v="0"/>
    <n v="96202.44"/>
    <x v="1"/>
    <x v="0"/>
    <x v="0"/>
  </r>
  <r>
    <n v="15571065"/>
    <s v="Lehr"/>
    <x v="1"/>
    <x v="0"/>
    <n v="39"/>
    <x v="0"/>
    <x v="10"/>
    <n v="0"/>
    <x v="0"/>
    <x v="2"/>
    <n v="532"/>
    <x v="1"/>
    <x v="0"/>
    <x v="1"/>
    <n v="94977.3"/>
    <x v="1"/>
    <x v="0"/>
    <x v="0"/>
  </r>
  <r>
    <n v="15686060"/>
    <s v="Chou"/>
    <x v="2"/>
    <x v="1"/>
    <n v="43"/>
    <x v="0"/>
    <x v="9"/>
    <n v="111677.88"/>
    <x v="2"/>
    <x v="0"/>
    <n v="670"/>
    <x v="2"/>
    <x v="0"/>
    <x v="1"/>
    <n v="178827.3"/>
    <x v="0"/>
    <x v="4"/>
    <x v="3"/>
  </r>
  <r>
    <n v="15615753"/>
    <s v="Upchurch"/>
    <x v="2"/>
    <x v="0"/>
    <n v="35"/>
    <x v="0"/>
    <x v="2"/>
    <n v="131101.04"/>
    <x v="2"/>
    <x v="0"/>
    <n v="597"/>
    <x v="1"/>
    <x v="0"/>
    <x v="0"/>
    <n v="192852.67"/>
    <x v="1"/>
    <x v="4"/>
    <x v="1"/>
  </r>
  <r>
    <n v="15800961"/>
    <s v="Ugorji"/>
    <x v="2"/>
    <x v="1"/>
    <n v="52"/>
    <x v="0"/>
    <x v="1"/>
    <n v="76101.81"/>
    <x v="1"/>
    <x v="2"/>
    <n v="627"/>
    <x v="0"/>
    <x v="1"/>
    <x v="0"/>
    <n v="177238.35"/>
    <x v="1"/>
    <x v="4"/>
    <x v="0"/>
  </r>
  <r>
    <n v="15763065"/>
    <s v="Palerma"/>
    <x v="1"/>
    <x v="0"/>
    <n v="40"/>
    <x v="0"/>
    <x v="0"/>
    <n v="0"/>
    <x v="0"/>
    <x v="2"/>
    <n v="700"/>
    <x v="2"/>
    <x v="0"/>
    <x v="1"/>
    <n v="199753.97"/>
    <x v="1"/>
    <x v="4"/>
    <x v="0"/>
  </r>
  <r>
    <n v="15672467"/>
    <s v="Coles"/>
    <x v="0"/>
    <x v="0"/>
    <n v="52"/>
    <x v="0"/>
    <x v="3"/>
    <n v="92510.9"/>
    <x v="1"/>
    <x v="2"/>
    <n v="766"/>
    <x v="2"/>
    <x v="1"/>
    <x v="0"/>
    <n v="66193.61"/>
    <x v="1"/>
    <x v="1"/>
    <x v="1"/>
  </r>
  <r>
    <n v="15752915"/>
    <s v="Hsueh"/>
    <x v="0"/>
    <x v="0"/>
    <n v="34"/>
    <x v="0"/>
    <x v="0"/>
    <n v="0"/>
    <x v="0"/>
    <x v="2"/>
    <n v="488"/>
    <x v="4"/>
    <x v="0"/>
    <x v="0"/>
    <n v="181270.84"/>
    <x v="1"/>
    <x v="4"/>
    <x v="0"/>
  </r>
  <r>
    <n v="15744695"/>
    <s v="Tu"/>
    <x v="0"/>
    <x v="1"/>
    <n v="39"/>
    <x v="0"/>
    <x v="8"/>
    <n v="77652.399999999994"/>
    <x v="1"/>
    <x v="0"/>
    <n v="694"/>
    <x v="2"/>
    <x v="0"/>
    <x v="0"/>
    <n v="25407.59"/>
    <x v="1"/>
    <x v="3"/>
    <x v="2"/>
  </r>
  <r>
    <n v="15584897"/>
    <s v="Kuo"/>
    <x v="0"/>
    <x v="0"/>
    <n v="31"/>
    <x v="0"/>
    <x v="6"/>
    <n v="98360.03"/>
    <x v="1"/>
    <x v="0"/>
    <n v="639"/>
    <x v="0"/>
    <x v="1"/>
    <x v="1"/>
    <n v="20973.8"/>
    <x v="1"/>
    <x v="3"/>
    <x v="2"/>
  </r>
  <r>
    <n v="15601857"/>
    <s v="Woodhouse"/>
    <x v="2"/>
    <x v="0"/>
    <n v="46"/>
    <x v="0"/>
    <x v="4"/>
    <n v="115518.07"/>
    <x v="2"/>
    <x v="0"/>
    <n v="705"/>
    <x v="2"/>
    <x v="1"/>
    <x v="1"/>
    <n v="76544.899999999994"/>
    <x v="0"/>
    <x v="1"/>
    <x v="2"/>
  </r>
  <r>
    <n v="15674156"/>
    <s v="Tretiakova"/>
    <x v="2"/>
    <x v="1"/>
    <n v="69"/>
    <x v="2"/>
    <x v="6"/>
    <n v="27288.43"/>
    <x v="1"/>
    <x v="0"/>
    <n v="810"/>
    <x v="3"/>
    <x v="0"/>
    <x v="0"/>
    <n v="110509.9"/>
    <x v="1"/>
    <x v="0"/>
    <x v="2"/>
  </r>
  <r>
    <n v="15695465"/>
    <s v="Gibson"/>
    <x v="0"/>
    <x v="0"/>
    <n v="36"/>
    <x v="0"/>
    <x v="5"/>
    <n v="0"/>
    <x v="0"/>
    <x v="0"/>
    <n v="638"/>
    <x v="0"/>
    <x v="0"/>
    <x v="1"/>
    <n v="164247.51"/>
    <x v="1"/>
    <x v="2"/>
    <x v="1"/>
  </r>
  <r>
    <n v="15792232"/>
    <s v="Moss"/>
    <x v="1"/>
    <x v="0"/>
    <n v="43"/>
    <x v="0"/>
    <x v="8"/>
    <n v="0"/>
    <x v="0"/>
    <x v="2"/>
    <n v="595"/>
    <x v="1"/>
    <x v="1"/>
    <x v="1"/>
    <n v="105149.8"/>
    <x v="1"/>
    <x v="0"/>
    <x v="2"/>
  </r>
  <r>
    <n v="15807900"/>
    <s v="Chineze"/>
    <x v="0"/>
    <x v="1"/>
    <n v="36"/>
    <x v="0"/>
    <x v="3"/>
    <n v="0"/>
    <x v="0"/>
    <x v="0"/>
    <n v="575"/>
    <x v="1"/>
    <x v="0"/>
    <x v="0"/>
    <n v="55868.97"/>
    <x v="0"/>
    <x v="1"/>
    <x v="1"/>
  </r>
  <r>
    <n v="15743760"/>
    <s v="Davidson"/>
    <x v="0"/>
    <x v="1"/>
    <n v="31"/>
    <x v="0"/>
    <x v="5"/>
    <n v="131996.66"/>
    <x v="2"/>
    <x v="2"/>
    <n v="850"/>
    <x v="3"/>
    <x v="0"/>
    <x v="0"/>
    <n v="178747.43"/>
    <x v="1"/>
    <x v="4"/>
    <x v="1"/>
  </r>
  <r>
    <n v="15652835"/>
    <s v="Liang"/>
    <x v="1"/>
    <x v="0"/>
    <n v="27"/>
    <x v="1"/>
    <x v="0"/>
    <n v="121580.42"/>
    <x v="2"/>
    <x v="0"/>
    <n v="419"/>
    <x v="4"/>
    <x v="1"/>
    <x v="0"/>
    <n v="134720.51"/>
    <x v="1"/>
    <x v="2"/>
    <x v="0"/>
  </r>
  <r>
    <n v="15767818"/>
    <s v="Graham"/>
    <x v="0"/>
    <x v="1"/>
    <n v="55"/>
    <x v="0"/>
    <x v="7"/>
    <n v="132436.34"/>
    <x v="2"/>
    <x v="0"/>
    <n v="640"/>
    <x v="0"/>
    <x v="0"/>
    <x v="1"/>
    <n v="978.66"/>
    <x v="1"/>
    <x v="3"/>
    <x v="3"/>
  </r>
  <r>
    <n v="15591150"/>
    <s v="Nwebube"/>
    <x v="1"/>
    <x v="1"/>
    <n v="34"/>
    <x v="0"/>
    <x v="7"/>
    <n v="0"/>
    <x v="0"/>
    <x v="2"/>
    <n v="570"/>
    <x v="1"/>
    <x v="1"/>
    <x v="0"/>
    <n v="183387.12"/>
    <x v="1"/>
    <x v="4"/>
    <x v="3"/>
  </r>
  <r>
    <n v="15734659"/>
    <s v="Sozonov"/>
    <x v="2"/>
    <x v="0"/>
    <n v="46"/>
    <x v="0"/>
    <x v="8"/>
    <n v="107978.4"/>
    <x v="2"/>
    <x v="2"/>
    <n v="640"/>
    <x v="0"/>
    <x v="0"/>
    <x v="1"/>
    <n v="155876.06"/>
    <x v="1"/>
    <x v="2"/>
    <x v="2"/>
  </r>
  <r>
    <n v="15796115"/>
    <s v="Forbes"/>
    <x v="2"/>
    <x v="0"/>
    <n v="40"/>
    <x v="0"/>
    <x v="4"/>
    <n v="78119.59"/>
    <x v="1"/>
    <x v="3"/>
    <n v="689"/>
    <x v="2"/>
    <x v="0"/>
    <x v="1"/>
    <n v="119259.34"/>
    <x v="0"/>
    <x v="0"/>
    <x v="2"/>
  </r>
  <r>
    <n v="15724648"/>
    <s v="Chikezie"/>
    <x v="0"/>
    <x v="1"/>
    <n v="26"/>
    <x v="1"/>
    <x v="5"/>
    <n v="98684.15"/>
    <x v="1"/>
    <x v="0"/>
    <n v="725"/>
    <x v="2"/>
    <x v="1"/>
    <x v="1"/>
    <n v="133720.57"/>
    <x v="1"/>
    <x v="2"/>
    <x v="1"/>
  </r>
  <r>
    <n v="15737732"/>
    <s v="Onwuemelie"/>
    <x v="0"/>
    <x v="0"/>
    <n v="44"/>
    <x v="0"/>
    <x v="7"/>
    <n v="0"/>
    <x v="0"/>
    <x v="2"/>
    <n v="751"/>
    <x v="2"/>
    <x v="0"/>
    <x v="1"/>
    <n v="170634.49"/>
    <x v="1"/>
    <x v="4"/>
    <x v="3"/>
  </r>
  <r>
    <n v="15632280"/>
    <s v="Toth"/>
    <x v="1"/>
    <x v="0"/>
    <n v="53"/>
    <x v="0"/>
    <x v="9"/>
    <n v="0"/>
    <x v="0"/>
    <x v="0"/>
    <n v="544"/>
    <x v="1"/>
    <x v="0"/>
    <x v="1"/>
    <n v="125692.07"/>
    <x v="0"/>
    <x v="0"/>
    <x v="3"/>
  </r>
  <r>
    <n v="15750407"/>
    <s v="Hunt"/>
    <x v="2"/>
    <x v="0"/>
    <n v="43"/>
    <x v="0"/>
    <x v="0"/>
    <n v="129264.05"/>
    <x v="2"/>
    <x v="2"/>
    <n v="768"/>
    <x v="2"/>
    <x v="1"/>
    <x v="1"/>
    <n v="19150.14"/>
    <x v="1"/>
    <x v="3"/>
    <x v="0"/>
  </r>
  <r>
    <n v="15795370"/>
    <s v="Mazure"/>
    <x v="2"/>
    <x v="1"/>
    <n v="37"/>
    <x v="0"/>
    <x v="5"/>
    <n v="131753.41"/>
    <x v="2"/>
    <x v="0"/>
    <n v="648"/>
    <x v="0"/>
    <x v="0"/>
    <x v="1"/>
    <n v="86894.67"/>
    <x v="1"/>
    <x v="1"/>
    <x v="1"/>
  </r>
  <r>
    <n v="15656829"/>
    <s v="Hughes"/>
    <x v="1"/>
    <x v="0"/>
    <n v="33"/>
    <x v="0"/>
    <x v="5"/>
    <n v="0"/>
    <x v="0"/>
    <x v="2"/>
    <n v="577"/>
    <x v="1"/>
    <x v="0"/>
    <x v="1"/>
    <n v="57975.8"/>
    <x v="1"/>
    <x v="1"/>
    <x v="1"/>
  </r>
  <r>
    <n v="15643794"/>
    <s v="Bennett"/>
    <x v="1"/>
    <x v="0"/>
    <n v="27"/>
    <x v="1"/>
    <x v="0"/>
    <n v="0"/>
    <x v="0"/>
    <x v="0"/>
    <n v="639"/>
    <x v="0"/>
    <x v="0"/>
    <x v="0"/>
    <n v="82938.990000000005"/>
    <x v="1"/>
    <x v="1"/>
    <x v="0"/>
  </r>
  <r>
    <n v="15798605"/>
    <s v="Tien"/>
    <x v="2"/>
    <x v="1"/>
    <n v="26"/>
    <x v="1"/>
    <x v="1"/>
    <n v="57422.62"/>
    <x v="1"/>
    <x v="0"/>
    <n v="686"/>
    <x v="2"/>
    <x v="0"/>
    <x v="0"/>
    <n v="79189.399999999994"/>
    <x v="1"/>
    <x v="1"/>
    <x v="0"/>
  </r>
  <r>
    <n v="15637324"/>
    <s v="Kay"/>
    <x v="0"/>
    <x v="0"/>
    <n v="28"/>
    <x v="1"/>
    <x v="3"/>
    <n v="0"/>
    <x v="0"/>
    <x v="2"/>
    <n v="657"/>
    <x v="0"/>
    <x v="1"/>
    <x v="0"/>
    <n v="5177.62"/>
    <x v="1"/>
    <x v="3"/>
    <x v="1"/>
  </r>
  <r>
    <n v="15589589"/>
    <s v="Bryan"/>
    <x v="0"/>
    <x v="1"/>
    <n v="34"/>
    <x v="0"/>
    <x v="8"/>
    <n v="144094.20000000001"/>
    <x v="2"/>
    <x v="0"/>
    <n v="613"/>
    <x v="0"/>
    <x v="0"/>
    <x v="1"/>
    <n v="44510.26"/>
    <x v="1"/>
    <x v="3"/>
    <x v="2"/>
  </r>
  <r>
    <n v="15778936"/>
    <s v="Ingamells"/>
    <x v="0"/>
    <x v="1"/>
    <n v="33"/>
    <x v="0"/>
    <x v="9"/>
    <n v="147510.34"/>
    <x v="2"/>
    <x v="0"/>
    <n v="701"/>
    <x v="2"/>
    <x v="0"/>
    <x v="1"/>
    <n v="190611.92"/>
    <x v="1"/>
    <x v="4"/>
    <x v="3"/>
  </r>
  <r>
    <n v="15757385"/>
    <s v="Milne"/>
    <x v="1"/>
    <x v="0"/>
    <n v="28"/>
    <x v="1"/>
    <x v="2"/>
    <n v="161592.76"/>
    <x v="2"/>
    <x v="0"/>
    <n v="578"/>
    <x v="1"/>
    <x v="0"/>
    <x v="1"/>
    <n v="177834.79"/>
    <x v="1"/>
    <x v="4"/>
    <x v="1"/>
  </r>
  <r>
    <n v="15666200"/>
    <s v="Lombardo"/>
    <x v="0"/>
    <x v="0"/>
    <n v="40"/>
    <x v="0"/>
    <x v="1"/>
    <n v="0"/>
    <x v="0"/>
    <x v="2"/>
    <n v="689"/>
    <x v="2"/>
    <x v="0"/>
    <x v="0"/>
    <n v="119446.64"/>
    <x v="1"/>
    <x v="0"/>
    <x v="0"/>
  </r>
  <r>
    <n v="15683977"/>
    <s v="Owens"/>
    <x v="1"/>
    <x v="0"/>
    <n v="72"/>
    <x v="2"/>
    <x v="4"/>
    <n v="0"/>
    <x v="0"/>
    <x v="2"/>
    <n v="687"/>
    <x v="2"/>
    <x v="0"/>
    <x v="0"/>
    <n v="50267.69"/>
    <x v="1"/>
    <x v="1"/>
    <x v="2"/>
  </r>
  <r>
    <n v="15675518"/>
    <s v="Charlton"/>
    <x v="1"/>
    <x v="0"/>
    <n v="53"/>
    <x v="0"/>
    <x v="1"/>
    <n v="75225.53"/>
    <x v="1"/>
    <x v="2"/>
    <n v="499"/>
    <x v="4"/>
    <x v="1"/>
    <x v="1"/>
    <n v="144849.1"/>
    <x v="0"/>
    <x v="2"/>
    <x v="0"/>
  </r>
  <r>
    <n v="15584812"/>
    <s v="Overby"/>
    <x v="1"/>
    <x v="0"/>
    <n v="39"/>
    <x v="0"/>
    <x v="10"/>
    <n v="0"/>
    <x v="0"/>
    <x v="2"/>
    <n v="693"/>
    <x v="2"/>
    <x v="1"/>
    <x v="1"/>
    <n v="81901.600000000006"/>
    <x v="1"/>
    <x v="1"/>
    <x v="0"/>
  </r>
  <r>
    <n v="15752984"/>
    <s v="Chifley"/>
    <x v="0"/>
    <x v="0"/>
    <n v="70"/>
    <x v="2"/>
    <x v="9"/>
    <n v="87542.89"/>
    <x v="1"/>
    <x v="2"/>
    <n v="737"/>
    <x v="2"/>
    <x v="0"/>
    <x v="0"/>
    <n v="42576.86"/>
    <x v="1"/>
    <x v="3"/>
    <x v="3"/>
  </r>
  <r>
    <n v="15577913"/>
    <s v="Oliver"/>
    <x v="0"/>
    <x v="0"/>
    <n v="32"/>
    <x v="0"/>
    <x v="2"/>
    <n v="144581.96"/>
    <x v="2"/>
    <x v="0"/>
    <n v="651"/>
    <x v="0"/>
    <x v="0"/>
    <x v="0"/>
    <n v="87609.5"/>
    <x v="1"/>
    <x v="1"/>
    <x v="1"/>
  </r>
  <r>
    <n v="15591980"/>
    <s v="Hill"/>
    <x v="0"/>
    <x v="1"/>
    <n v="33"/>
    <x v="0"/>
    <x v="8"/>
    <n v="122568.05"/>
    <x v="2"/>
    <x v="2"/>
    <n v="753"/>
    <x v="2"/>
    <x v="0"/>
    <x v="0"/>
    <n v="82820.850000000006"/>
    <x v="1"/>
    <x v="1"/>
    <x v="2"/>
  </r>
  <r>
    <n v="15598948"/>
    <s v="DeRose"/>
    <x v="1"/>
    <x v="0"/>
    <n v="24"/>
    <x v="1"/>
    <x v="8"/>
    <n v="172231.93"/>
    <x v="2"/>
    <x v="0"/>
    <n v="523"/>
    <x v="1"/>
    <x v="1"/>
    <x v="0"/>
    <n v="155144.12"/>
    <x v="1"/>
    <x v="2"/>
    <x v="2"/>
  </r>
  <r>
    <n v="15574142"/>
    <s v="Chuang"/>
    <x v="2"/>
    <x v="0"/>
    <n v="28"/>
    <x v="1"/>
    <x v="0"/>
    <n v="171932.26"/>
    <x v="2"/>
    <x v="2"/>
    <n v="458"/>
    <x v="4"/>
    <x v="0"/>
    <x v="0"/>
    <n v="9578.24"/>
    <x v="1"/>
    <x v="3"/>
    <x v="0"/>
  </r>
  <r>
    <n v="15582903"/>
    <s v="Edwards"/>
    <x v="0"/>
    <x v="1"/>
    <n v="39"/>
    <x v="0"/>
    <x v="3"/>
    <n v="0"/>
    <x v="0"/>
    <x v="2"/>
    <n v="643"/>
    <x v="0"/>
    <x v="0"/>
    <x v="0"/>
    <n v="170392.59"/>
    <x v="1"/>
    <x v="4"/>
    <x v="1"/>
  </r>
  <r>
    <n v="15733229"/>
    <s v="Rodriguez"/>
    <x v="1"/>
    <x v="0"/>
    <n v="34"/>
    <x v="0"/>
    <x v="3"/>
    <n v="0"/>
    <x v="0"/>
    <x v="2"/>
    <n v="638"/>
    <x v="0"/>
    <x v="1"/>
    <x v="1"/>
    <n v="3946.29"/>
    <x v="1"/>
    <x v="3"/>
    <x v="1"/>
  </r>
  <r>
    <n v="15635752"/>
    <s v="Lo"/>
    <x v="2"/>
    <x v="1"/>
    <n v="38"/>
    <x v="0"/>
    <x v="4"/>
    <n v="111798.06"/>
    <x v="2"/>
    <x v="2"/>
    <n v="685"/>
    <x v="2"/>
    <x v="0"/>
    <x v="0"/>
    <n v="102184.66"/>
    <x v="1"/>
    <x v="0"/>
    <x v="2"/>
  </r>
  <r>
    <n v="15771000"/>
    <s v="Powell"/>
    <x v="0"/>
    <x v="1"/>
    <n v="38"/>
    <x v="0"/>
    <x v="4"/>
    <n v="0"/>
    <x v="0"/>
    <x v="1"/>
    <n v="684"/>
    <x v="2"/>
    <x v="0"/>
    <x v="1"/>
    <n v="75609.84"/>
    <x v="1"/>
    <x v="1"/>
    <x v="2"/>
  </r>
  <r>
    <n v="15804864"/>
    <s v="Chu"/>
    <x v="0"/>
    <x v="0"/>
    <n v="27"/>
    <x v="1"/>
    <x v="8"/>
    <n v="79336.61"/>
    <x v="1"/>
    <x v="0"/>
    <n v="670"/>
    <x v="2"/>
    <x v="0"/>
    <x v="0"/>
    <n v="26170.080000000002"/>
    <x v="1"/>
    <x v="3"/>
    <x v="2"/>
  </r>
  <r>
    <n v="15641175"/>
    <s v="Munro"/>
    <x v="2"/>
    <x v="1"/>
    <n v="63"/>
    <x v="2"/>
    <x v="6"/>
    <n v="120916.52"/>
    <x v="2"/>
    <x v="1"/>
    <n v="701"/>
    <x v="2"/>
    <x v="1"/>
    <x v="1"/>
    <n v="144727.45000000001"/>
    <x v="0"/>
    <x v="2"/>
    <x v="2"/>
  </r>
  <r>
    <n v="15692226"/>
    <s v="Onwumelu"/>
    <x v="0"/>
    <x v="0"/>
    <n v="31"/>
    <x v="0"/>
    <x v="6"/>
    <n v="142905.51"/>
    <x v="2"/>
    <x v="0"/>
    <n v="705"/>
    <x v="2"/>
    <x v="0"/>
    <x v="0"/>
    <n v="58134.97"/>
    <x v="1"/>
    <x v="1"/>
    <x v="2"/>
  </r>
  <r>
    <n v="15584156"/>
    <s v="Siciliani"/>
    <x v="1"/>
    <x v="1"/>
    <n v="27"/>
    <x v="1"/>
    <x v="7"/>
    <n v="0"/>
    <x v="0"/>
    <x v="1"/>
    <n v="593"/>
    <x v="1"/>
    <x v="1"/>
    <x v="1"/>
    <n v="94620"/>
    <x v="0"/>
    <x v="0"/>
    <x v="3"/>
  </r>
  <r>
    <n v="15702656"/>
    <s v="Yobachi"/>
    <x v="0"/>
    <x v="0"/>
    <n v="33"/>
    <x v="0"/>
    <x v="1"/>
    <n v="96834.78"/>
    <x v="1"/>
    <x v="0"/>
    <n v="651"/>
    <x v="0"/>
    <x v="0"/>
    <x v="1"/>
    <n v="108764.69"/>
    <x v="1"/>
    <x v="0"/>
    <x v="0"/>
  </r>
  <r>
    <n v="15606552"/>
    <s v="Akabueze"/>
    <x v="0"/>
    <x v="1"/>
    <n v="37"/>
    <x v="0"/>
    <x v="9"/>
    <n v="105261.75999999999"/>
    <x v="2"/>
    <x v="2"/>
    <n v="741"/>
    <x v="2"/>
    <x v="0"/>
    <x v="0"/>
    <n v="149503.54"/>
    <x v="1"/>
    <x v="2"/>
    <x v="3"/>
  </r>
  <r>
    <n v="15687001"/>
    <s v="Chiemenam"/>
    <x v="2"/>
    <x v="1"/>
    <n v="54"/>
    <x v="0"/>
    <x v="1"/>
    <n v="123544"/>
    <x v="2"/>
    <x v="0"/>
    <n v="596"/>
    <x v="1"/>
    <x v="0"/>
    <x v="0"/>
    <n v="120314.75"/>
    <x v="0"/>
    <x v="0"/>
    <x v="0"/>
  </r>
  <r>
    <n v="15781903"/>
    <s v="Odinakachukwu"/>
    <x v="2"/>
    <x v="1"/>
    <n v="41"/>
    <x v="0"/>
    <x v="0"/>
    <n v="127913.71"/>
    <x v="2"/>
    <x v="2"/>
    <n v="581"/>
    <x v="1"/>
    <x v="0"/>
    <x v="0"/>
    <n v="44205.95"/>
    <x v="1"/>
    <x v="3"/>
    <x v="0"/>
  </r>
  <r>
    <n v="15731951"/>
    <s v="Reilly"/>
    <x v="1"/>
    <x v="0"/>
    <n v="28"/>
    <x v="1"/>
    <x v="8"/>
    <n v="95328.6"/>
    <x v="1"/>
    <x v="0"/>
    <n v="689"/>
    <x v="2"/>
    <x v="0"/>
    <x v="1"/>
    <n v="6129.61"/>
    <x v="0"/>
    <x v="3"/>
    <x v="2"/>
  </r>
  <r>
    <n v="15580953"/>
    <s v="Forbes"/>
    <x v="0"/>
    <x v="1"/>
    <n v="30"/>
    <x v="0"/>
    <x v="4"/>
    <n v="73218.89"/>
    <x v="1"/>
    <x v="0"/>
    <n v="544"/>
    <x v="1"/>
    <x v="1"/>
    <x v="0"/>
    <n v="126796.69"/>
    <x v="1"/>
    <x v="0"/>
    <x v="2"/>
  </r>
  <r>
    <n v="15810390"/>
    <s v="Amadi"/>
    <x v="0"/>
    <x v="0"/>
    <n v="41"/>
    <x v="0"/>
    <x v="1"/>
    <n v="0"/>
    <x v="0"/>
    <x v="2"/>
    <n v="718"/>
    <x v="2"/>
    <x v="1"/>
    <x v="0"/>
    <n v="27509.52"/>
    <x v="0"/>
    <x v="3"/>
    <x v="0"/>
  </r>
  <r>
    <n v="15628274"/>
    <s v="Ferri"/>
    <x v="2"/>
    <x v="1"/>
    <n v="35"/>
    <x v="0"/>
    <x v="2"/>
    <n v="149995.72"/>
    <x v="2"/>
    <x v="2"/>
    <n v="583"/>
    <x v="1"/>
    <x v="0"/>
    <x v="1"/>
    <n v="42143.55"/>
    <x v="1"/>
    <x v="3"/>
    <x v="1"/>
  </r>
  <r>
    <n v="15615444"/>
    <s v="Y?an"/>
    <x v="2"/>
    <x v="1"/>
    <n v="28"/>
    <x v="1"/>
    <x v="2"/>
    <n v="123674.28"/>
    <x v="2"/>
    <x v="2"/>
    <n v="663"/>
    <x v="2"/>
    <x v="0"/>
    <x v="0"/>
    <n v="87985.2"/>
    <x v="1"/>
    <x v="1"/>
    <x v="1"/>
  </r>
  <r>
    <n v="15784010"/>
    <s v="Williamson"/>
    <x v="2"/>
    <x v="1"/>
    <n v="33"/>
    <x v="0"/>
    <x v="0"/>
    <n v="124125.26"/>
    <x v="2"/>
    <x v="0"/>
    <n v="666"/>
    <x v="2"/>
    <x v="0"/>
    <x v="1"/>
    <n v="81884.800000000003"/>
    <x v="1"/>
    <x v="1"/>
    <x v="0"/>
  </r>
  <r>
    <n v="15571586"/>
    <s v="Briggs"/>
    <x v="1"/>
    <x v="1"/>
    <n v="29"/>
    <x v="1"/>
    <x v="6"/>
    <n v="159035.45000000001"/>
    <x v="2"/>
    <x v="0"/>
    <n v="524"/>
    <x v="1"/>
    <x v="0"/>
    <x v="1"/>
    <n v="2705.31"/>
    <x v="0"/>
    <x v="3"/>
    <x v="2"/>
  </r>
  <r>
    <n v="15748616"/>
    <s v="Napolitani"/>
    <x v="0"/>
    <x v="1"/>
    <n v="27"/>
    <x v="1"/>
    <x v="8"/>
    <n v="0"/>
    <x v="0"/>
    <x v="2"/>
    <n v="599"/>
    <x v="1"/>
    <x v="0"/>
    <x v="1"/>
    <n v="30546.400000000001"/>
    <x v="1"/>
    <x v="3"/>
    <x v="2"/>
  </r>
  <r>
    <n v="15769402"/>
    <s v="Carpenter"/>
    <x v="0"/>
    <x v="1"/>
    <n v="27"/>
    <x v="1"/>
    <x v="3"/>
    <n v="156811.74"/>
    <x v="2"/>
    <x v="0"/>
    <n v="667"/>
    <x v="2"/>
    <x v="0"/>
    <x v="0"/>
    <n v="149402.59"/>
    <x v="1"/>
    <x v="2"/>
    <x v="1"/>
  </r>
  <r>
    <n v="15739248"/>
    <s v="Lin"/>
    <x v="0"/>
    <x v="1"/>
    <n v="52"/>
    <x v="0"/>
    <x v="4"/>
    <n v="0"/>
    <x v="0"/>
    <x v="2"/>
    <n v="727"/>
    <x v="2"/>
    <x v="0"/>
    <x v="0"/>
    <n v="118429.02"/>
    <x v="1"/>
    <x v="0"/>
    <x v="2"/>
  </r>
  <r>
    <n v="15603481"/>
    <s v="Robinson"/>
    <x v="1"/>
    <x v="0"/>
    <n v="55"/>
    <x v="0"/>
    <x v="4"/>
    <n v="0"/>
    <x v="0"/>
    <x v="2"/>
    <n v="689"/>
    <x v="2"/>
    <x v="0"/>
    <x v="0"/>
    <n v="58442.25"/>
    <x v="1"/>
    <x v="1"/>
    <x v="2"/>
  </r>
  <r>
    <n v="15723604"/>
    <s v="Collins"/>
    <x v="0"/>
    <x v="1"/>
    <n v="39"/>
    <x v="0"/>
    <x v="5"/>
    <n v="150555.82999999999"/>
    <x v="2"/>
    <x v="0"/>
    <n v="639"/>
    <x v="0"/>
    <x v="0"/>
    <x v="1"/>
    <n v="30414.17"/>
    <x v="1"/>
    <x v="3"/>
    <x v="1"/>
  </r>
  <r>
    <n v="15797822"/>
    <s v="Kingsley"/>
    <x v="0"/>
    <x v="1"/>
    <n v="28"/>
    <x v="1"/>
    <x v="0"/>
    <n v="109137.12"/>
    <x v="2"/>
    <x v="0"/>
    <n v="678"/>
    <x v="2"/>
    <x v="0"/>
    <x v="0"/>
    <n v="58814.41"/>
    <x v="1"/>
    <x v="1"/>
    <x v="0"/>
  </r>
  <r>
    <n v="15665064"/>
    <s v="Harvey"/>
    <x v="0"/>
    <x v="1"/>
    <n v="36"/>
    <x v="0"/>
    <x v="2"/>
    <n v="158351.01999999999"/>
    <x v="2"/>
    <x v="2"/>
    <n v="523"/>
    <x v="1"/>
    <x v="0"/>
    <x v="1"/>
    <n v="155304.53"/>
    <x v="1"/>
    <x v="2"/>
    <x v="1"/>
  </r>
  <r>
    <n v="15640580"/>
    <s v="Obiora"/>
    <x v="0"/>
    <x v="0"/>
    <n v="47"/>
    <x v="0"/>
    <x v="9"/>
    <n v="0"/>
    <x v="0"/>
    <x v="0"/>
    <n v="650"/>
    <x v="0"/>
    <x v="0"/>
    <x v="1"/>
    <n v="187943.6"/>
    <x v="1"/>
    <x v="4"/>
    <x v="3"/>
  </r>
  <r>
    <n v="15581089"/>
    <s v="Knight"/>
    <x v="1"/>
    <x v="1"/>
    <n v="35"/>
    <x v="0"/>
    <x v="3"/>
    <n v="0"/>
    <x v="0"/>
    <x v="2"/>
    <n v="744"/>
    <x v="2"/>
    <x v="0"/>
    <x v="0"/>
    <n v="43036.6"/>
    <x v="1"/>
    <x v="3"/>
    <x v="1"/>
  </r>
  <r>
    <n v="15728605"/>
    <s v="Hung"/>
    <x v="0"/>
    <x v="1"/>
    <n v="40"/>
    <x v="0"/>
    <x v="4"/>
    <n v="0"/>
    <x v="0"/>
    <x v="2"/>
    <n v="697"/>
    <x v="2"/>
    <x v="1"/>
    <x v="0"/>
    <n v="26543.279999999999"/>
    <x v="1"/>
    <x v="3"/>
    <x v="2"/>
  </r>
  <r>
    <n v="15737385"/>
    <s v="Curtis"/>
    <x v="1"/>
    <x v="0"/>
    <n v="46"/>
    <x v="0"/>
    <x v="5"/>
    <n v="0"/>
    <x v="0"/>
    <x v="2"/>
    <n v="800"/>
    <x v="3"/>
    <x v="0"/>
    <x v="1"/>
    <n v="171928.04"/>
    <x v="1"/>
    <x v="4"/>
    <x v="1"/>
  </r>
  <r>
    <n v="15714789"/>
    <s v="Perez"/>
    <x v="0"/>
    <x v="1"/>
    <n v="24"/>
    <x v="1"/>
    <x v="3"/>
    <n v="0"/>
    <x v="0"/>
    <x v="0"/>
    <n v="664"/>
    <x v="2"/>
    <x v="1"/>
    <x v="0"/>
    <n v="35611.35"/>
    <x v="1"/>
    <x v="3"/>
    <x v="1"/>
  </r>
  <r>
    <n v="15786035"/>
    <s v="Gosnell"/>
    <x v="0"/>
    <x v="1"/>
    <n v="39"/>
    <x v="0"/>
    <x v="9"/>
    <n v="0"/>
    <x v="0"/>
    <x v="2"/>
    <n v="740"/>
    <x v="2"/>
    <x v="0"/>
    <x v="1"/>
    <n v="19047.23"/>
    <x v="1"/>
    <x v="3"/>
    <x v="3"/>
  </r>
  <r>
    <n v="15815259"/>
    <s v="Fang"/>
    <x v="0"/>
    <x v="0"/>
    <n v="56"/>
    <x v="0"/>
    <x v="0"/>
    <n v="0"/>
    <x v="0"/>
    <x v="2"/>
    <n v="835"/>
    <x v="3"/>
    <x v="0"/>
    <x v="0"/>
    <n v="39820.129999999997"/>
    <x v="1"/>
    <x v="3"/>
    <x v="0"/>
  </r>
  <r>
    <n v="15592716"/>
    <s v="Clarke"/>
    <x v="0"/>
    <x v="1"/>
    <n v="52"/>
    <x v="0"/>
    <x v="0"/>
    <n v="0"/>
    <x v="0"/>
    <x v="0"/>
    <n v="559"/>
    <x v="1"/>
    <x v="0"/>
    <x v="1"/>
    <n v="129013.59"/>
    <x v="0"/>
    <x v="0"/>
    <x v="0"/>
  </r>
  <r>
    <n v="15734850"/>
    <s v="Milanesi"/>
    <x v="1"/>
    <x v="1"/>
    <n v="36"/>
    <x v="0"/>
    <x v="1"/>
    <n v="82729.490000000005"/>
    <x v="1"/>
    <x v="0"/>
    <n v="676"/>
    <x v="2"/>
    <x v="0"/>
    <x v="1"/>
    <n v="113810.12"/>
    <x v="1"/>
    <x v="0"/>
    <x v="0"/>
  </r>
  <r>
    <n v="15638047"/>
    <s v="Chia"/>
    <x v="2"/>
    <x v="0"/>
    <n v="45"/>
    <x v="0"/>
    <x v="9"/>
    <n v="142765.24"/>
    <x v="2"/>
    <x v="2"/>
    <n v="613"/>
    <x v="0"/>
    <x v="0"/>
    <x v="1"/>
    <n v="34749.65"/>
    <x v="1"/>
    <x v="3"/>
    <x v="3"/>
  </r>
  <r>
    <n v="15674573"/>
    <s v="Gearhart"/>
    <x v="0"/>
    <x v="0"/>
    <n v="25"/>
    <x v="1"/>
    <x v="4"/>
    <n v="121172.97"/>
    <x v="2"/>
    <x v="0"/>
    <n v="713"/>
    <x v="2"/>
    <x v="0"/>
    <x v="0"/>
    <n v="56268.98"/>
    <x v="1"/>
    <x v="1"/>
    <x v="2"/>
  </r>
  <r>
    <n v="15694859"/>
    <s v="McLean"/>
    <x v="2"/>
    <x v="0"/>
    <n v="28"/>
    <x v="1"/>
    <x v="7"/>
    <n v="132932.14000000001"/>
    <x v="2"/>
    <x v="2"/>
    <n v="751"/>
    <x v="2"/>
    <x v="0"/>
    <x v="0"/>
    <n v="46630.47"/>
    <x v="1"/>
    <x v="3"/>
    <x v="3"/>
  </r>
  <r>
    <n v="15776404"/>
    <s v="Williamson"/>
    <x v="0"/>
    <x v="1"/>
    <n v="22"/>
    <x v="1"/>
    <x v="2"/>
    <n v="123374.46"/>
    <x v="2"/>
    <x v="0"/>
    <n v="523"/>
    <x v="1"/>
    <x v="0"/>
    <x v="0"/>
    <n v="124906.59"/>
    <x v="1"/>
    <x v="0"/>
    <x v="1"/>
  </r>
  <r>
    <n v="15579345"/>
    <s v="Murphy"/>
    <x v="2"/>
    <x v="0"/>
    <n v="74"/>
    <x v="2"/>
    <x v="10"/>
    <n v="161371.5"/>
    <x v="2"/>
    <x v="0"/>
    <n v="775"/>
    <x v="2"/>
    <x v="0"/>
    <x v="0"/>
    <n v="134869.93"/>
    <x v="1"/>
    <x v="2"/>
    <x v="0"/>
  </r>
  <r>
    <n v="15690733"/>
    <s v="Angelo"/>
    <x v="1"/>
    <x v="1"/>
    <n v="45"/>
    <x v="0"/>
    <x v="4"/>
    <n v="0"/>
    <x v="0"/>
    <x v="2"/>
    <n v="608"/>
    <x v="0"/>
    <x v="1"/>
    <x v="1"/>
    <n v="36697.480000000003"/>
    <x v="0"/>
    <x v="3"/>
    <x v="2"/>
  </r>
  <r>
    <n v="15631481"/>
    <s v="Thomson"/>
    <x v="0"/>
    <x v="1"/>
    <n v="51"/>
    <x v="0"/>
    <x v="2"/>
    <n v="79563.360000000001"/>
    <x v="1"/>
    <x v="2"/>
    <n v="673"/>
    <x v="2"/>
    <x v="0"/>
    <x v="0"/>
    <n v="172200.91"/>
    <x v="1"/>
    <x v="4"/>
    <x v="1"/>
  </r>
  <r>
    <n v="15620988"/>
    <s v="Murray"/>
    <x v="0"/>
    <x v="1"/>
    <n v="46"/>
    <x v="0"/>
    <x v="0"/>
    <n v="0"/>
    <x v="0"/>
    <x v="2"/>
    <n v="616"/>
    <x v="0"/>
    <x v="0"/>
    <x v="1"/>
    <n v="137136.46"/>
    <x v="1"/>
    <x v="2"/>
    <x v="0"/>
  </r>
  <r>
    <n v="15571529"/>
    <s v="Kirby"/>
    <x v="2"/>
    <x v="0"/>
    <n v="48"/>
    <x v="0"/>
    <x v="3"/>
    <n v="138232.24"/>
    <x v="2"/>
    <x v="0"/>
    <n v="650"/>
    <x v="0"/>
    <x v="0"/>
    <x v="1"/>
    <n v="57594.78"/>
    <x v="1"/>
    <x v="1"/>
    <x v="1"/>
  </r>
  <r>
    <n v="15592104"/>
    <s v="Lane"/>
    <x v="0"/>
    <x v="0"/>
    <n v="41"/>
    <x v="0"/>
    <x v="8"/>
    <n v="0"/>
    <x v="0"/>
    <x v="0"/>
    <n v="655"/>
    <x v="0"/>
    <x v="1"/>
    <x v="1"/>
    <n v="36548"/>
    <x v="0"/>
    <x v="3"/>
    <x v="2"/>
  </r>
  <r>
    <n v="15651900"/>
    <s v="Bergamaschi"/>
    <x v="2"/>
    <x v="0"/>
    <n v="53"/>
    <x v="0"/>
    <x v="1"/>
    <n v="81571.05"/>
    <x v="1"/>
    <x v="0"/>
    <n v="782"/>
    <x v="3"/>
    <x v="0"/>
    <x v="1"/>
    <n v="182960.46"/>
    <x v="0"/>
    <x v="4"/>
    <x v="0"/>
  </r>
  <r>
    <n v="15596212"/>
    <s v="Yang"/>
    <x v="1"/>
    <x v="1"/>
    <n v="35"/>
    <x v="0"/>
    <x v="1"/>
    <n v="0"/>
    <x v="0"/>
    <x v="2"/>
    <n v="781"/>
    <x v="3"/>
    <x v="1"/>
    <x v="1"/>
    <n v="42117.9"/>
    <x v="1"/>
    <x v="3"/>
    <x v="0"/>
  </r>
  <r>
    <n v="15710687"/>
    <s v="Mills"/>
    <x v="0"/>
    <x v="0"/>
    <n v="33"/>
    <x v="0"/>
    <x v="10"/>
    <n v="95927.039999999994"/>
    <x v="1"/>
    <x v="0"/>
    <n v="593"/>
    <x v="1"/>
    <x v="0"/>
    <x v="1"/>
    <n v="199478.05"/>
    <x v="1"/>
    <x v="4"/>
    <x v="0"/>
  </r>
  <r>
    <n v="15613787"/>
    <s v="Chidubem"/>
    <x v="1"/>
    <x v="1"/>
    <n v="35"/>
    <x v="0"/>
    <x v="2"/>
    <n v="116932.59"/>
    <x v="2"/>
    <x v="0"/>
    <n v="505"/>
    <x v="1"/>
    <x v="0"/>
    <x v="1"/>
    <n v="91092.84"/>
    <x v="1"/>
    <x v="0"/>
    <x v="1"/>
  </r>
  <r>
    <n v="15599211"/>
    <s v="Findlay"/>
    <x v="0"/>
    <x v="1"/>
    <n v="40"/>
    <x v="0"/>
    <x v="1"/>
    <n v="0"/>
    <x v="0"/>
    <x v="2"/>
    <n v="707"/>
    <x v="2"/>
    <x v="0"/>
    <x v="1"/>
    <n v="14090.4"/>
    <x v="0"/>
    <x v="3"/>
    <x v="0"/>
  </r>
  <r>
    <n v="15675983"/>
    <s v="Wood"/>
    <x v="0"/>
    <x v="0"/>
    <n v="36"/>
    <x v="0"/>
    <x v="6"/>
    <n v="79551.12"/>
    <x v="1"/>
    <x v="0"/>
    <n v="692"/>
    <x v="2"/>
    <x v="1"/>
    <x v="0"/>
    <n v="178267.07"/>
    <x v="1"/>
    <x v="4"/>
    <x v="2"/>
  </r>
  <r>
    <n v="15622370"/>
    <s v="Boyle"/>
    <x v="2"/>
    <x v="1"/>
    <n v="30"/>
    <x v="0"/>
    <x v="1"/>
    <n v="116416.94"/>
    <x v="2"/>
    <x v="0"/>
    <n v="813"/>
    <x v="3"/>
    <x v="1"/>
    <x v="0"/>
    <n v="85808.22"/>
    <x v="1"/>
    <x v="1"/>
    <x v="0"/>
  </r>
  <r>
    <n v="15656319"/>
    <s v="Toscano"/>
    <x v="1"/>
    <x v="1"/>
    <n v="37"/>
    <x v="0"/>
    <x v="4"/>
    <n v="88141.1"/>
    <x v="1"/>
    <x v="0"/>
    <n v="850"/>
    <x v="3"/>
    <x v="0"/>
    <x v="1"/>
    <n v="109659.12"/>
    <x v="1"/>
    <x v="0"/>
    <x v="2"/>
  </r>
  <r>
    <n v="15605130"/>
    <s v="Seccombe"/>
    <x v="0"/>
    <x v="1"/>
    <n v="32"/>
    <x v="0"/>
    <x v="5"/>
    <n v="177729.13"/>
    <x v="2"/>
    <x v="0"/>
    <n v="753"/>
    <x v="2"/>
    <x v="0"/>
    <x v="0"/>
    <n v="161642.07999999999"/>
    <x v="1"/>
    <x v="2"/>
    <x v="1"/>
  </r>
  <r>
    <n v="15672574"/>
    <s v="Uspenskaya"/>
    <x v="1"/>
    <x v="0"/>
    <n v="32"/>
    <x v="0"/>
    <x v="8"/>
    <n v="0"/>
    <x v="0"/>
    <x v="0"/>
    <n v="850"/>
    <x v="3"/>
    <x v="0"/>
    <x v="0"/>
    <n v="3830.59"/>
    <x v="1"/>
    <x v="3"/>
    <x v="2"/>
  </r>
  <r>
    <n v="15659355"/>
    <s v="McKenzie"/>
    <x v="1"/>
    <x v="1"/>
    <n v="32"/>
    <x v="0"/>
    <x v="5"/>
    <n v="123912.78"/>
    <x v="2"/>
    <x v="2"/>
    <n v="671"/>
    <x v="2"/>
    <x v="0"/>
    <x v="0"/>
    <n v="146636.44"/>
    <x v="1"/>
    <x v="2"/>
    <x v="1"/>
  </r>
  <r>
    <n v="15777907"/>
    <s v="Liang"/>
    <x v="0"/>
    <x v="0"/>
    <n v="33"/>
    <x v="0"/>
    <x v="6"/>
    <n v="0"/>
    <x v="0"/>
    <x v="0"/>
    <n v="791"/>
    <x v="3"/>
    <x v="0"/>
    <x v="0"/>
    <n v="144413.92000000001"/>
    <x v="0"/>
    <x v="2"/>
    <x v="2"/>
  </r>
  <r>
    <n v="15655171"/>
    <s v="Yermakova"/>
    <x v="0"/>
    <x v="1"/>
    <n v="80"/>
    <x v="2"/>
    <x v="6"/>
    <n v="0"/>
    <x v="0"/>
    <x v="0"/>
    <n v="624"/>
    <x v="0"/>
    <x v="0"/>
    <x v="0"/>
    <n v="65801.440000000002"/>
    <x v="1"/>
    <x v="1"/>
    <x v="2"/>
  </r>
  <r>
    <n v="15619674"/>
    <s v="White"/>
    <x v="0"/>
    <x v="0"/>
    <n v="35"/>
    <x v="0"/>
    <x v="4"/>
    <n v="108306.44"/>
    <x v="2"/>
    <x v="0"/>
    <n v="649"/>
    <x v="0"/>
    <x v="0"/>
    <x v="0"/>
    <n v="192486.24"/>
    <x v="1"/>
    <x v="4"/>
    <x v="2"/>
  </r>
  <r>
    <n v="15775192"/>
    <s v="Rounsevell"/>
    <x v="2"/>
    <x v="0"/>
    <n v="48"/>
    <x v="0"/>
    <x v="4"/>
    <n v="102962.62"/>
    <x v="2"/>
    <x v="0"/>
    <n v="732"/>
    <x v="2"/>
    <x v="0"/>
    <x v="1"/>
    <n v="120852.85"/>
    <x v="0"/>
    <x v="0"/>
    <x v="2"/>
  </r>
  <r>
    <n v="15617657"/>
    <s v="Ts'ai"/>
    <x v="0"/>
    <x v="0"/>
    <n v="36"/>
    <x v="0"/>
    <x v="10"/>
    <n v="103502.22"/>
    <x v="2"/>
    <x v="0"/>
    <n v="664"/>
    <x v="2"/>
    <x v="0"/>
    <x v="0"/>
    <n v="146191.82"/>
    <x v="1"/>
    <x v="2"/>
    <x v="0"/>
  </r>
  <r>
    <n v="15688951"/>
    <s v="Stoneman"/>
    <x v="2"/>
    <x v="1"/>
    <n v="43"/>
    <x v="0"/>
    <x v="2"/>
    <n v="119654.44"/>
    <x v="2"/>
    <x v="2"/>
    <n v="789"/>
    <x v="3"/>
    <x v="1"/>
    <x v="0"/>
    <n v="148412.24"/>
    <x v="0"/>
    <x v="2"/>
    <x v="1"/>
  </r>
  <r>
    <n v="15763460"/>
    <s v="Yao"/>
    <x v="0"/>
    <x v="1"/>
    <n v="33"/>
    <x v="0"/>
    <x v="7"/>
    <n v="183768.47"/>
    <x v="2"/>
    <x v="0"/>
    <n v="680"/>
    <x v="2"/>
    <x v="0"/>
    <x v="1"/>
    <n v="164119.35"/>
    <x v="1"/>
    <x v="2"/>
    <x v="3"/>
  </r>
  <r>
    <n v="15756992"/>
    <s v="Chukwukere"/>
    <x v="0"/>
    <x v="1"/>
    <n v="37"/>
    <x v="0"/>
    <x v="1"/>
    <n v="0"/>
    <x v="0"/>
    <x v="2"/>
    <n v="701"/>
    <x v="2"/>
    <x v="0"/>
    <x v="1"/>
    <n v="163457.54999999999"/>
    <x v="1"/>
    <x v="2"/>
    <x v="0"/>
  </r>
  <r>
    <n v="15617454"/>
    <s v="Ifeatu"/>
    <x v="0"/>
    <x v="0"/>
    <n v="25"/>
    <x v="1"/>
    <x v="1"/>
    <n v="0"/>
    <x v="0"/>
    <x v="2"/>
    <n v="684"/>
    <x v="2"/>
    <x v="1"/>
    <x v="0"/>
    <n v="144978.47"/>
    <x v="1"/>
    <x v="2"/>
    <x v="0"/>
  </r>
  <r>
    <n v="15701932"/>
    <s v="Millar"/>
    <x v="0"/>
    <x v="0"/>
    <n v="52"/>
    <x v="0"/>
    <x v="5"/>
    <n v="140900.97"/>
    <x v="2"/>
    <x v="0"/>
    <n v="586"/>
    <x v="1"/>
    <x v="0"/>
    <x v="0"/>
    <n v="67288.89"/>
    <x v="1"/>
    <x v="1"/>
    <x v="1"/>
  </r>
  <r>
    <n v="15700813"/>
    <s v="Igwebuike"/>
    <x v="2"/>
    <x v="0"/>
    <n v="25"/>
    <x v="1"/>
    <x v="8"/>
    <n v="94049.919999999998"/>
    <x v="1"/>
    <x v="2"/>
    <n v="522"/>
    <x v="1"/>
    <x v="0"/>
    <x v="1"/>
    <n v="103269"/>
    <x v="1"/>
    <x v="0"/>
    <x v="2"/>
  </r>
  <r>
    <n v="15645600"/>
    <s v="Obidimkpa"/>
    <x v="1"/>
    <x v="0"/>
    <n v="27"/>
    <x v="1"/>
    <x v="2"/>
    <n v="98926.399999999994"/>
    <x v="1"/>
    <x v="0"/>
    <n v="739"/>
    <x v="2"/>
    <x v="0"/>
    <x v="0"/>
    <n v="106969.98"/>
    <x v="1"/>
    <x v="0"/>
    <x v="1"/>
  </r>
  <r>
    <n v="15634146"/>
    <s v="Hou"/>
    <x v="2"/>
    <x v="1"/>
    <n v="18"/>
    <x v="1"/>
    <x v="0"/>
    <n v="142872.35999999999"/>
    <x v="2"/>
    <x v="0"/>
    <n v="835"/>
    <x v="3"/>
    <x v="0"/>
    <x v="0"/>
    <n v="117632.63"/>
    <x v="1"/>
    <x v="0"/>
    <x v="0"/>
  </r>
  <r>
    <n v="15686743"/>
    <s v="Moody"/>
    <x v="1"/>
    <x v="1"/>
    <n v="29"/>
    <x v="1"/>
    <x v="6"/>
    <n v="46057.96"/>
    <x v="1"/>
    <x v="2"/>
    <n v="790"/>
    <x v="3"/>
    <x v="0"/>
    <x v="0"/>
    <n v="189777.66"/>
    <x v="1"/>
    <x v="4"/>
    <x v="2"/>
  </r>
  <r>
    <n v="15698792"/>
    <s v="Keldie"/>
    <x v="0"/>
    <x v="0"/>
    <n v="48"/>
    <x v="0"/>
    <x v="5"/>
    <n v="119769.77"/>
    <x v="2"/>
    <x v="0"/>
    <n v="671"/>
    <x v="2"/>
    <x v="1"/>
    <x v="0"/>
    <n v="66032.649999999994"/>
    <x v="1"/>
    <x v="1"/>
    <x v="1"/>
  </r>
  <r>
    <n v="15591724"/>
    <s v="Liu"/>
    <x v="0"/>
    <x v="0"/>
    <n v="44"/>
    <x v="0"/>
    <x v="8"/>
    <n v="143244.97"/>
    <x v="2"/>
    <x v="0"/>
    <n v="560"/>
    <x v="1"/>
    <x v="0"/>
    <x v="1"/>
    <n v="98661.27"/>
    <x v="1"/>
    <x v="0"/>
    <x v="2"/>
  </r>
  <r>
    <n v="15571281"/>
    <s v="Ts'ao"/>
    <x v="0"/>
    <x v="1"/>
    <n v="28"/>
    <x v="1"/>
    <x v="7"/>
    <n v="79562.98"/>
    <x v="1"/>
    <x v="0"/>
    <n v="651"/>
    <x v="0"/>
    <x v="0"/>
    <x v="0"/>
    <n v="74687.37"/>
    <x v="1"/>
    <x v="1"/>
    <x v="3"/>
  </r>
  <r>
    <n v="15661380"/>
    <s v="Walker"/>
    <x v="0"/>
    <x v="1"/>
    <n v="69"/>
    <x v="2"/>
    <x v="5"/>
    <n v="0"/>
    <x v="0"/>
    <x v="2"/>
    <n v="682"/>
    <x v="2"/>
    <x v="1"/>
    <x v="0"/>
    <n v="149604.18"/>
    <x v="1"/>
    <x v="2"/>
    <x v="1"/>
  </r>
  <r>
    <n v="15728885"/>
    <s v="Defalco"/>
    <x v="0"/>
    <x v="1"/>
    <n v="41"/>
    <x v="0"/>
    <x v="10"/>
    <n v="0"/>
    <x v="0"/>
    <x v="0"/>
    <n v="808"/>
    <x v="3"/>
    <x v="0"/>
    <x v="0"/>
    <n v="79888.78"/>
    <x v="1"/>
    <x v="1"/>
    <x v="0"/>
  </r>
  <r>
    <n v="15618950"/>
    <s v="Lo Duca"/>
    <x v="1"/>
    <x v="1"/>
    <n v="26"/>
    <x v="1"/>
    <x v="2"/>
    <n v="96659.64"/>
    <x v="1"/>
    <x v="2"/>
    <n v="644"/>
    <x v="0"/>
    <x v="0"/>
    <x v="0"/>
    <n v="138775.69"/>
    <x v="1"/>
    <x v="2"/>
    <x v="1"/>
  </r>
  <r>
    <n v="15609804"/>
    <s v="Hyde"/>
    <x v="0"/>
    <x v="1"/>
    <n v="29"/>
    <x v="1"/>
    <x v="1"/>
    <n v="0"/>
    <x v="0"/>
    <x v="2"/>
    <n v="688"/>
    <x v="2"/>
    <x v="0"/>
    <x v="1"/>
    <n v="154695.57"/>
    <x v="1"/>
    <x v="2"/>
    <x v="0"/>
  </r>
  <r>
    <n v="15735849"/>
    <s v="Kanayochukwu"/>
    <x v="0"/>
    <x v="0"/>
    <n v="26"/>
    <x v="1"/>
    <x v="0"/>
    <n v="165947.99"/>
    <x v="2"/>
    <x v="2"/>
    <n v="617"/>
    <x v="0"/>
    <x v="1"/>
    <x v="0"/>
    <n v="168834.38"/>
    <x v="1"/>
    <x v="2"/>
    <x v="0"/>
  </r>
  <r>
    <n v="15652948"/>
    <s v="Yen"/>
    <x v="0"/>
    <x v="1"/>
    <n v="33"/>
    <x v="0"/>
    <x v="4"/>
    <n v="92676.3"/>
    <x v="1"/>
    <x v="0"/>
    <n v="738"/>
    <x v="2"/>
    <x v="0"/>
    <x v="1"/>
    <n v="105817.63"/>
    <x v="1"/>
    <x v="0"/>
    <x v="2"/>
  </r>
  <r>
    <n v="15618155"/>
    <s v="Ts'ui"/>
    <x v="0"/>
    <x v="1"/>
    <n v="45"/>
    <x v="0"/>
    <x v="8"/>
    <n v="83195.12"/>
    <x v="1"/>
    <x v="0"/>
    <n v="663"/>
    <x v="2"/>
    <x v="0"/>
    <x v="0"/>
    <n v="48682.1"/>
    <x v="1"/>
    <x v="3"/>
    <x v="2"/>
  </r>
  <r>
    <n v="15566378"/>
    <s v="Tillman"/>
    <x v="0"/>
    <x v="1"/>
    <n v="48"/>
    <x v="0"/>
    <x v="8"/>
    <n v="129387.94"/>
    <x v="2"/>
    <x v="0"/>
    <n v="515"/>
    <x v="1"/>
    <x v="1"/>
    <x v="0"/>
    <n v="147955.91"/>
    <x v="0"/>
    <x v="2"/>
    <x v="2"/>
  </r>
  <r>
    <n v="15565879"/>
    <s v="Riley"/>
    <x v="0"/>
    <x v="0"/>
    <n v="28"/>
    <x v="1"/>
    <x v="9"/>
    <n v="0"/>
    <x v="0"/>
    <x v="2"/>
    <n v="845"/>
    <x v="3"/>
    <x v="0"/>
    <x v="0"/>
    <n v="56185.98"/>
    <x v="1"/>
    <x v="1"/>
    <x v="3"/>
  </r>
  <r>
    <n v="15792922"/>
    <s v="Tu"/>
    <x v="1"/>
    <x v="1"/>
    <n v="38"/>
    <x v="0"/>
    <x v="9"/>
    <n v="130233.14"/>
    <x v="2"/>
    <x v="0"/>
    <n v="639"/>
    <x v="0"/>
    <x v="0"/>
    <x v="0"/>
    <n v="81861.100000000006"/>
    <x v="1"/>
    <x v="1"/>
    <x v="3"/>
  </r>
  <r>
    <n v="15770567"/>
    <s v="Ruiz"/>
    <x v="0"/>
    <x v="0"/>
    <n v="32"/>
    <x v="0"/>
    <x v="6"/>
    <n v="123502.53"/>
    <x v="2"/>
    <x v="0"/>
    <n v="557"/>
    <x v="1"/>
    <x v="0"/>
    <x v="0"/>
    <n v="69826.8"/>
    <x v="1"/>
    <x v="1"/>
    <x v="2"/>
  </r>
  <r>
    <n v="15738042"/>
    <s v="Goliwe"/>
    <x v="2"/>
    <x v="1"/>
    <n v="37"/>
    <x v="0"/>
    <x v="2"/>
    <n v="140894.06"/>
    <x v="2"/>
    <x v="2"/>
    <n v="543"/>
    <x v="1"/>
    <x v="0"/>
    <x v="0"/>
    <n v="118059.19"/>
    <x v="1"/>
    <x v="0"/>
    <x v="1"/>
  </r>
  <r>
    <n v="15714920"/>
    <s v="Balashov"/>
    <x v="2"/>
    <x v="1"/>
    <n v="44"/>
    <x v="0"/>
    <x v="3"/>
    <n v="163867.85999999999"/>
    <x v="2"/>
    <x v="0"/>
    <n v="585"/>
    <x v="1"/>
    <x v="0"/>
    <x v="0"/>
    <n v="112333.22"/>
    <x v="1"/>
    <x v="0"/>
    <x v="1"/>
  </r>
  <r>
    <n v="15782121"/>
    <s v="Leonard"/>
    <x v="0"/>
    <x v="0"/>
    <n v="27"/>
    <x v="1"/>
    <x v="0"/>
    <n v="0"/>
    <x v="0"/>
    <x v="2"/>
    <n v="610"/>
    <x v="0"/>
    <x v="0"/>
    <x v="1"/>
    <n v="14546.76"/>
    <x v="1"/>
    <x v="3"/>
    <x v="0"/>
  </r>
  <r>
    <n v="15673180"/>
    <s v="Onyekaozulu"/>
    <x v="2"/>
    <x v="0"/>
    <n v="18"/>
    <x v="1"/>
    <x v="0"/>
    <n v="93816.7"/>
    <x v="1"/>
    <x v="2"/>
    <n v="727"/>
    <x v="2"/>
    <x v="0"/>
    <x v="1"/>
    <n v="126172.11"/>
    <x v="1"/>
    <x v="0"/>
    <x v="0"/>
  </r>
  <r>
    <n v="15660636"/>
    <s v="Carpenter"/>
    <x v="1"/>
    <x v="0"/>
    <n v="40"/>
    <x v="0"/>
    <x v="2"/>
    <n v="0"/>
    <x v="0"/>
    <x v="2"/>
    <n v="540"/>
    <x v="1"/>
    <x v="0"/>
    <x v="1"/>
    <n v="3560"/>
    <x v="1"/>
    <x v="3"/>
    <x v="1"/>
  </r>
  <r>
    <n v="15664504"/>
    <s v="Beede"/>
    <x v="0"/>
    <x v="1"/>
    <n v="35"/>
    <x v="0"/>
    <x v="3"/>
    <n v="0"/>
    <x v="0"/>
    <x v="2"/>
    <n v="418"/>
    <x v="4"/>
    <x v="0"/>
    <x v="0"/>
    <n v="88878.15"/>
    <x v="1"/>
    <x v="1"/>
    <x v="1"/>
  </r>
  <r>
    <n v="15790322"/>
    <s v="Beneventi"/>
    <x v="0"/>
    <x v="0"/>
    <n v="32"/>
    <x v="0"/>
    <x v="10"/>
    <n v="114668.89"/>
    <x v="2"/>
    <x v="0"/>
    <n v="660"/>
    <x v="2"/>
    <x v="0"/>
    <x v="1"/>
    <n v="84605"/>
    <x v="1"/>
    <x v="1"/>
    <x v="0"/>
  </r>
  <r>
    <n v="15739847"/>
    <s v="Sadlier"/>
    <x v="2"/>
    <x v="1"/>
    <n v="38"/>
    <x v="0"/>
    <x v="8"/>
    <n v="146756.68"/>
    <x v="2"/>
    <x v="0"/>
    <n v="850"/>
    <x v="3"/>
    <x v="0"/>
    <x v="1"/>
    <n v="78268.61"/>
    <x v="1"/>
    <x v="1"/>
    <x v="2"/>
  </r>
  <r>
    <n v="15699415"/>
    <s v="Lewis"/>
    <x v="0"/>
    <x v="0"/>
    <n v="46"/>
    <x v="0"/>
    <x v="5"/>
    <n v="150213.71"/>
    <x v="2"/>
    <x v="0"/>
    <n v="618"/>
    <x v="0"/>
    <x v="0"/>
    <x v="1"/>
    <n v="120668.46"/>
    <x v="0"/>
    <x v="0"/>
    <x v="1"/>
  </r>
  <r>
    <n v="15665521"/>
    <s v="Chiazagomekpele"/>
    <x v="2"/>
    <x v="1"/>
    <n v="18"/>
    <x v="1"/>
    <x v="8"/>
    <n v="111183.53"/>
    <x v="2"/>
    <x v="2"/>
    <n v="642"/>
    <x v="0"/>
    <x v="1"/>
    <x v="0"/>
    <n v="10063.75"/>
    <x v="1"/>
    <x v="3"/>
    <x v="2"/>
  </r>
  <r>
    <n v="15682868"/>
    <s v="Elliott"/>
    <x v="0"/>
    <x v="0"/>
    <n v="40"/>
    <x v="0"/>
    <x v="9"/>
    <n v="99816.46"/>
    <x v="1"/>
    <x v="0"/>
    <n v="850"/>
    <x v="3"/>
    <x v="0"/>
    <x v="0"/>
    <n v="163989.66"/>
    <x v="0"/>
    <x v="2"/>
    <x v="3"/>
  </r>
  <r>
    <n v="15584462"/>
    <s v="Liang"/>
    <x v="0"/>
    <x v="1"/>
    <n v="34"/>
    <x v="0"/>
    <x v="9"/>
    <n v="0"/>
    <x v="0"/>
    <x v="0"/>
    <n v="739"/>
    <x v="2"/>
    <x v="0"/>
    <x v="1"/>
    <n v="60584.33"/>
    <x v="1"/>
    <x v="1"/>
    <x v="3"/>
  </r>
  <r>
    <n v="15661708"/>
    <s v="She"/>
    <x v="0"/>
    <x v="0"/>
    <n v="41"/>
    <x v="0"/>
    <x v="8"/>
    <n v="0"/>
    <x v="0"/>
    <x v="2"/>
    <n v="508"/>
    <x v="1"/>
    <x v="0"/>
    <x v="0"/>
    <n v="94170.84"/>
    <x v="1"/>
    <x v="0"/>
    <x v="2"/>
  </r>
  <r>
    <n v="15584452"/>
    <s v="Bozeman"/>
    <x v="0"/>
    <x v="1"/>
    <n v="41"/>
    <x v="0"/>
    <x v="5"/>
    <n v="0"/>
    <x v="0"/>
    <x v="2"/>
    <n v="667"/>
    <x v="2"/>
    <x v="1"/>
    <x v="1"/>
    <n v="167181.76999999999"/>
    <x v="1"/>
    <x v="2"/>
    <x v="1"/>
  </r>
  <r>
    <n v="15717010"/>
    <s v="Yu"/>
    <x v="0"/>
    <x v="0"/>
    <n v="60"/>
    <x v="2"/>
    <x v="8"/>
    <n v="0"/>
    <x v="0"/>
    <x v="0"/>
    <n v="741"/>
    <x v="2"/>
    <x v="0"/>
    <x v="0"/>
    <n v="38914.51"/>
    <x v="1"/>
    <x v="3"/>
    <x v="2"/>
  </r>
  <r>
    <n v="15643828"/>
    <s v="Teng"/>
    <x v="0"/>
    <x v="1"/>
    <n v="29"/>
    <x v="1"/>
    <x v="3"/>
    <n v="0"/>
    <x v="0"/>
    <x v="2"/>
    <n v="592"/>
    <x v="1"/>
    <x v="0"/>
    <x v="0"/>
    <n v="91196.67"/>
    <x v="1"/>
    <x v="0"/>
    <x v="1"/>
  </r>
  <r>
    <n v="15733361"/>
    <s v="Davide"/>
    <x v="2"/>
    <x v="0"/>
    <n v="45"/>
    <x v="0"/>
    <x v="5"/>
    <n v="86714.06"/>
    <x v="1"/>
    <x v="0"/>
    <n v="651"/>
    <x v="0"/>
    <x v="0"/>
    <x v="1"/>
    <n v="85869.89"/>
    <x v="0"/>
    <x v="1"/>
    <x v="1"/>
  </r>
  <r>
    <n v="15795488"/>
    <s v="Beneventi"/>
    <x v="1"/>
    <x v="1"/>
    <n v="52"/>
    <x v="0"/>
    <x v="0"/>
    <n v="0"/>
    <x v="0"/>
    <x v="2"/>
    <n v="773"/>
    <x v="2"/>
    <x v="0"/>
    <x v="1"/>
    <n v="57337.79"/>
    <x v="1"/>
    <x v="1"/>
    <x v="0"/>
  </r>
  <r>
    <n v="15581551"/>
    <s v="Yobachukwu"/>
    <x v="1"/>
    <x v="1"/>
    <n v="41"/>
    <x v="0"/>
    <x v="2"/>
    <n v="132838.07"/>
    <x v="2"/>
    <x v="0"/>
    <n v="850"/>
    <x v="3"/>
    <x v="0"/>
    <x v="0"/>
    <n v="175347.28"/>
    <x v="1"/>
    <x v="4"/>
    <x v="1"/>
  </r>
  <r>
    <n v="15632051"/>
    <s v="Douglas"/>
    <x v="2"/>
    <x v="0"/>
    <n v="42"/>
    <x v="0"/>
    <x v="7"/>
    <n v="128707.31"/>
    <x v="2"/>
    <x v="0"/>
    <n v="550"/>
    <x v="1"/>
    <x v="0"/>
    <x v="1"/>
    <n v="63092.65"/>
    <x v="0"/>
    <x v="1"/>
    <x v="3"/>
  </r>
  <r>
    <n v="15780409"/>
    <s v="Egobudike"/>
    <x v="0"/>
    <x v="1"/>
    <n v="40"/>
    <x v="0"/>
    <x v="5"/>
    <n v="0"/>
    <x v="0"/>
    <x v="2"/>
    <n v="783"/>
    <x v="3"/>
    <x v="0"/>
    <x v="1"/>
    <n v="109742.55"/>
    <x v="1"/>
    <x v="0"/>
    <x v="1"/>
  </r>
  <r>
    <n v="15572767"/>
    <s v="Shelby"/>
    <x v="0"/>
    <x v="1"/>
    <n v="29"/>
    <x v="1"/>
    <x v="0"/>
    <n v="0"/>
    <x v="0"/>
    <x v="2"/>
    <n v="777"/>
    <x v="2"/>
    <x v="0"/>
    <x v="1"/>
    <n v="124489.88"/>
    <x v="1"/>
    <x v="0"/>
    <x v="0"/>
  </r>
  <r>
    <n v="15590337"/>
    <s v="Golubov"/>
    <x v="0"/>
    <x v="1"/>
    <n v="29"/>
    <x v="1"/>
    <x v="5"/>
    <n v="123192.12"/>
    <x v="2"/>
    <x v="0"/>
    <n v="659"/>
    <x v="0"/>
    <x v="0"/>
    <x v="0"/>
    <n v="56971.41"/>
    <x v="0"/>
    <x v="1"/>
    <x v="1"/>
  </r>
  <r>
    <n v="15634551"/>
    <s v="Williamson"/>
    <x v="2"/>
    <x v="1"/>
    <n v="46"/>
    <x v="0"/>
    <x v="6"/>
    <n v="115248.11"/>
    <x v="2"/>
    <x v="3"/>
    <n v="727"/>
    <x v="2"/>
    <x v="0"/>
    <x v="1"/>
    <n v="130752.01"/>
    <x v="0"/>
    <x v="2"/>
    <x v="2"/>
  </r>
  <r>
    <n v="15669290"/>
    <s v="Fan"/>
    <x v="0"/>
    <x v="1"/>
    <n v="38"/>
    <x v="0"/>
    <x v="2"/>
    <n v="59360.77"/>
    <x v="1"/>
    <x v="0"/>
    <n v="603"/>
    <x v="0"/>
    <x v="0"/>
    <x v="0"/>
    <n v="191457.06"/>
    <x v="1"/>
    <x v="4"/>
    <x v="1"/>
  </r>
  <r>
    <n v="15621140"/>
    <s v="Nwebube"/>
    <x v="1"/>
    <x v="1"/>
    <n v="37"/>
    <x v="0"/>
    <x v="9"/>
    <n v="0"/>
    <x v="0"/>
    <x v="2"/>
    <n v="644"/>
    <x v="0"/>
    <x v="0"/>
    <x v="0"/>
    <n v="96442.86"/>
    <x v="1"/>
    <x v="0"/>
    <x v="3"/>
  </r>
  <r>
    <n v="15613518"/>
    <s v="Bellucci"/>
    <x v="0"/>
    <x v="0"/>
    <n v="35"/>
    <x v="0"/>
    <x v="5"/>
    <n v="112668.7"/>
    <x v="2"/>
    <x v="0"/>
    <n v="647"/>
    <x v="0"/>
    <x v="1"/>
    <x v="0"/>
    <n v="122584.29"/>
    <x v="1"/>
    <x v="0"/>
    <x v="1"/>
  </r>
  <r>
    <n v="15728043"/>
    <s v="Udinese"/>
    <x v="2"/>
    <x v="0"/>
    <n v="37"/>
    <x v="0"/>
    <x v="3"/>
    <n v="138503.51"/>
    <x v="2"/>
    <x v="2"/>
    <n v="648"/>
    <x v="0"/>
    <x v="0"/>
    <x v="1"/>
    <n v="57215.85"/>
    <x v="1"/>
    <x v="1"/>
    <x v="1"/>
  </r>
  <r>
    <n v="15570073"/>
    <s v="Marian"/>
    <x v="1"/>
    <x v="1"/>
    <n v="57"/>
    <x v="0"/>
    <x v="1"/>
    <n v="0"/>
    <x v="0"/>
    <x v="0"/>
    <n v="721"/>
    <x v="2"/>
    <x v="0"/>
    <x v="0"/>
    <n v="195940.96"/>
    <x v="1"/>
    <x v="4"/>
    <x v="0"/>
  </r>
  <r>
    <n v="15777033"/>
    <s v="Chizoba"/>
    <x v="0"/>
    <x v="1"/>
    <n v="29"/>
    <x v="1"/>
    <x v="3"/>
    <n v="0"/>
    <x v="0"/>
    <x v="2"/>
    <n v="524"/>
    <x v="1"/>
    <x v="0"/>
    <x v="0"/>
    <n v="105448.74"/>
    <x v="1"/>
    <x v="0"/>
    <x v="1"/>
  </r>
  <r>
    <n v="15682454"/>
    <s v="McFarland"/>
    <x v="0"/>
    <x v="0"/>
    <n v="34"/>
    <x v="0"/>
    <x v="6"/>
    <n v="0"/>
    <x v="0"/>
    <x v="2"/>
    <n v="626"/>
    <x v="0"/>
    <x v="0"/>
    <x v="0"/>
    <n v="37870.29"/>
    <x v="1"/>
    <x v="3"/>
    <x v="2"/>
  </r>
  <r>
    <n v="15758513"/>
    <s v="McDonald"/>
    <x v="0"/>
    <x v="1"/>
    <n v="43"/>
    <x v="0"/>
    <x v="3"/>
    <n v="0"/>
    <x v="0"/>
    <x v="2"/>
    <n v="569"/>
    <x v="1"/>
    <x v="0"/>
    <x v="1"/>
    <n v="52534.81"/>
    <x v="1"/>
    <x v="1"/>
    <x v="1"/>
  </r>
  <r>
    <n v="15772604"/>
    <s v="Chiemezie"/>
    <x v="1"/>
    <x v="1"/>
    <n v="36"/>
    <x v="0"/>
    <x v="1"/>
    <n v="157267.95000000001"/>
    <x v="2"/>
    <x v="2"/>
    <n v="578"/>
    <x v="1"/>
    <x v="0"/>
    <x v="1"/>
    <n v="141533.19"/>
    <x v="1"/>
    <x v="2"/>
    <x v="0"/>
  </r>
  <r>
    <n v="15721715"/>
    <s v="Fane"/>
    <x v="0"/>
    <x v="0"/>
    <n v="40"/>
    <x v="0"/>
    <x v="9"/>
    <n v="133871.04999999999"/>
    <x v="2"/>
    <x v="0"/>
    <n v="769"/>
    <x v="2"/>
    <x v="0"/>
    <x v="0"/>
    <n v="50568.02"/>
    <x v="1"/>
    <x v="1"/>
    <x v="3"/>
  </r>
  <r>
    <n v="15688563"/>
    <s v="Marchesi"/>
    <x v="2"/>
    <x v="1"/>
    <n v="31"/>
    <x v="0"/>
    <x v="4"/>
    <n v="141989.26999999999"/>
    <x v="2"/>
    <x v="2"/>
    <n v="694"/>
    <x v="2"/>
    <x v="0"/>
    <x v="1"/>
    <n v="26116.82"/>
    <x v="1"/>
    <x v="3"/>
    <x v="2"/>
  </r>
  <r>
    <n v="15772009"/>
    <s v="Scott"/>
    <x v="0"/>
    <x v="0"/>
    <n v="41"/>
    <x v="0"/>
    <x v="8"/>
    <n v="0"/>
    <x v="0"/>
    <x v="0"/>
    <n v="664"/>
    <x v="2"/>
    <x v="0"/>
    <x v="0"/>
    <n v="152054.32999999999"/>
    <x v="1"/>
    <x v="2"/>
    <x v="2"/>
  </r>
  <r>
    <n v="15809585"/>
    <s v="H?"/>
    <x v="0"/>
    <x v="1"/>
    <n v="38"/>
    <x v="0"/>
    <x v="3"/>
    <n v="0"/>
    <x v="0"/>
    <x v="2"/>
    <n v="646"/>
    <x v="0"/>
    <x v="0"/>
    <x v="1"/>
    <n v="1528.4"/>
    <x v="1"/>
    <x v="3"/>
    <x v="1"/>
  </r>
  <r>
    <n v="15593778"/>
    <s v="Craig"/>
    <x v="0"/>
    <x v="0"/>
    <n v="29"/>
    <x v="1"/>
    <x v="6"/>
    <n v="46388.160000000003"/>
    <x v="1"/>
    <x v="1"/>
    <n v="779"/>
    <x v="2"/>
    <x v="0"/>
    <x v="1"/>
    <n v="127939.26"/>
    <x v="0"/>
    <x v="0"/>
    <x v="2"/>
  </r>
  <r>
    <n v="15655360"/>
    <s v="Chikelu"/>
    <x v="2"/>
    <x v="0"/>
    <n v="72"/>
    <x v="2"/>
    <x v="8"/>
    <n v="148666.99"/>
    <x v="2"/>
    <x v="0"/>
    <n v="782"/>
    <x v="3"/>
    <x v="0"/>
    <x v="1"/>
    <n v="2605.65"/>
    <x v="0"/>
    <x v="3"/>
    <x v="2"/>
  </r>
  <r>
    <n v="15780909"/>
    <s v="Caffyn"/>
    <x v="2"/>
    <x v="1"/>
    <n v="34"/>
    <x v="0"/>
    <x v="3"/>
    <n v="115101.5"/>
    <x v="2"/>
    <x v="0"/>
    <n v="769"/>
    <x v="2"/>
    <x v="1"/>
    <x v="1"/>
    <n v="57841.89"/>
    <x v="0"/>
    <x v="1"/>
    <x v="1"/>
  </r>
  <r>
    <n v="15757310"/>
    <s v="Otitodilichukwu"/>
    <x v="2"/>
    <x v="1"/>
    <n v="67"/>
    <x v="2"/>
    <x v="5"/>
    <n v="148363.38"/>
    <x v="2"/>
    <x v="0"/>
    <n v="655"/>
    <x v="0"/>
    <x v="0"/>
    <x v="0"/>
    <n v="186995.17"/>
    <x v="1"/>
    <x v="4"/>
    <x v="1"/>
  </r>
  <r>
    <n v="15801411"/>
    <s v="Green"/>
    <x v="1"/>
    <x v="1"/>
    <n v="46"/>
    <x v="0"/>
    <x v="4"/>
    <n v="0"/>
    <x v="0"/>
    <x v="0"/>
    <n v="623"/>
    <x v="0"/>
    <x v="0"/>
    <x v="1"/>
    <n v="5549.11"/>
    <x v="0"/>
    <x v="3"/>
    <x v="2"/>
  </r>
  <r>
    <n v="15761706"/>
    <s v="Y?an"/>
    <x v="1"/>
    <x v="0"/>
    <n v="39"/>
    <x v="0"/>
    <x v="2"/>
    <n v="144102.32"/>
    <x v="2"/>
    <x v="0"/>
    <n v="705"/>
    <x v="2"/>
    <x v="0"/>
    <x v="0"/>
    <n v="11682.36"/>
    <x v="1"/>
    <x v="3"/>
    <x v="1"/>
  </r>
  <r>
    <n v="15658409"/>
    <s v="Mao"/>
    <x v="0"/>
    <x v="1"/>
    <n v="41"/>
    <x v="0"/>
    <x v="8"/>
    <n v="128876.71"/>
    <x v="2"/>
    <x v="1"/>
    <n v="686"/>
    <x v="2"/>
    <x v="0"/>
    <x v="0"/>
    <n v="106939.34"/>
    <x v="0"/>
    <x v="0"/>
    <x v="2"/>
  </r>
  <r>
    <n v="15810010"/>
    <s v="Dahlenburg"/>
    <x v="2"/>
    <x v="1"/>
    <n v="36"/>
    <x v="0"/>
    <x v="5"/>
    <n v="118448.15"/>
    <x v="2"/>
    <x v="2"/>
    <n v="678"/>
    <x v="2"/>
    <x v="0"/>
    <x v="1"/>
    <n v="53172.02"/>
    <x v="1"/>
    <x v="1"/>
    <x v="1"/>
  </r>
  <r>
    <n v="15627027"/>
    <s v="Shih"/>
    <x v="0"/>
    <x v="1"/>
    <n v="39"/>
    <x v="0"/>
    <x v="8"/>
    <n v="0"/>
    <x v="0"/>
    <x v="2"/>
    <n v="738"/>
    <x v="2"/>
    <x v="0"/>
    <x v="0"/>
    <n v="114388.98"/>
    <x v="1"/>
    <x v="0"/>
    <x v="2"/>
  </r>
  <r>
    <n v="15624374"/>
    <s v="Maclean"/>
    <x v="0"/>
    <x v="1"/>
    <n v="28"/>
    <x v="1"/>
    <x v="9"/>
    <n v="0"/>
    <x v="0"/>
    <x v="2"/>
    <n v="703"/>
    <x v="2"/>
    <x v="1"/>
    <x v="0"/>
    <n v="2151.17"/>
    <x v="1"/>
    <x v="3"/>
    <x v="3"/>
  </r>
  <r>
    <n v="15720083"/>
    <s v="Fiorentino"/>
    <x v="1"/>
    <x v="1"/>
    <n v="42"/>
    <x v="0"/>
    <x v="1"/>
    <n v="0"/>
    <x v="0"/>
    <x v="2"/>
    <n v="554"/>
    <x v="1"/>
    <x v="1"/>
    <x v="0"/>
    <n v="183492.9"/>
    <x v="1"/>
    <x v="4"/>
    <x v="0"/>
  </r>
  <r>
    <n v="15752294"/>
    <s v="Long"/>
    <x v="0"/>
    <x v="0"/>
    <n v="38"/>
    <x v="0"/>
    <x v="9"/>
    <n v="135979.01"/>
    <x v="2"/>
    <x v="3"/>
    <n v="582"/>
    <x v="1"/>
    <x v="0"/>
    <x v="0"/>
    <n v="76582.95"/>
    <x v="0"/>
    <x v="1"/>
    <x v="3"/>
  </r>
  <r>
    <n v="15743193"/>
    <s v="Olson"/>
    <x v="0"/>
    <x v="1"/>
    <n v="37"/>
    <x v="0"/>
    <x v="5"/>
    <n v="117271.8"/>
    <x v="2"/>
    <x v="2"/>
    <n v="644"/>
    <x v="0"/>
    <x v="0"/>
    <x v="1"/>
    <n v="104217.96"/>
    <x v="0"/>
    <x v="0"/>
    <x v="1"/>
  </r>
  <r>
    <n v="15696733"/>
    <s v="McKenzie"/>
    <x v="0"/>
    <x v="1"/>
    <n v="29"/>
    <x v="1"/>
    <x v="4"/>
    <n v="0"/>
    <x v="0"/>
    <x v="0"/>
    <n v="724"/>
    <x v="2"/>
    <x v="0"/>
    <x v="1"/>
    <n v="8982.75"/>
    <x v="1"/>
    <x v="3"/>
    <x v="2"/>
  </r>
  <r>
    <n v="15677522"/>
    <s v="Rossi"/>
    <x v="0"/>
    <x v="1"/>
    <n v="33"/>
    <x v="0"/>
    <x v="1"/>
    <n v="0"/>
    <x v="0"/>
    <x v="2"/>
    <n v="593"/>
    <x v="1"/>
    <x v="1"/>
    <x v="1"/>
    <n v="9984.4"/>
    <x v="1"/>
    <x v="3"/>
    <x v="0"/>
  </r>
  <r>
    <n v="15643523"/>
    <s v="Power"/>
    <x v="1"/>
    <x v="0"/>
    <n v="30"/>
    <x v="0"/>
    <x v="7"/>
    <n v="0"/>
    <x v="0"/>
    <x v="2"/>
    <n v="710"/>
    <x v="2"/>
    <x v="0"/>
    <x v="1"/>
    <n v="19500.099999999999"/>
    <x v="1"/>
    <x v="3"/>
    <x v="3"/>
  </r>
  <r>
    <n v="15624936"/>
    <s v="Yen"/>
    <x v="0"/>
    <x v="1"/>
    <n v="35"/>
    <x v="0"/>
    <x v="2"/>
    <n v="129205.49"/>
    <x v="2"/>
    <x v="0"/>
    <n v="631"/>
    <x v="0"/>
    <x v="0"/>
    <x v="0"/>
    <n v="79146.36"/>
    <x v="1"/>
    <x v="1"/>
    <x v="1"/>
  </r>
  <r>
    <n v="15716085"/>
    <s v="Norris"/>
    <x v="1"/>
    <x v="0"/>
    <n v="41"/>
    <x v="0"/>
    <x v="2"/>
    <n v="0"/>
    <x v="0"/>
    <x v="0"/>
    <n v="739"/>
    <x v="2"/>
    <x v="0"/>
    <x v="1"/>
    <n v="191694.77"/>
    <x v="0"/>
    <x v="4"/>
    <x v="1"/>
  </r>
  <r>
    <n v="15641688"/>
    <s v="Collier"/>
    <x v="1"/>
    <x v="1"/>
    <n v="18"/>
    <x v="1"/>
    <x v="3"/>
    <n v="0"/>
    <x v="0"/>
    <x v="0"/>
    <n v="644"/>
    <x v="0"/>
    <x v="1"/>
    <x v="0"/>
    <n v="59645.24"/>
    <x v="0"/>
    <x v="1"/>
    <x v="1"/>
  </r>
  <r>
    <n v="15796834"/>
    <s v="Rivers"/>
    <x v="2"/>
    <x v="1"/>
    <n v="35"/>
    <x v="0"/>
    <x v="3"/>
    <n v="104015.54"/>
    <x v="2"/>
    <x v="2"/>
    <n v="652"/>
    <x v="0"/>
    <x v="0"/>
    <x v="0"/>
    <n v="55207.88"/>
    <x v="1"/>
    <x v="1"/>
    <x v="1"/>
  </r>
  <r>
    <n v="15720123"/>
    <s v="Hudson"/>
    <x v="1"/>
    <x v="1"/>
    <n v="37"/>
    <x v="0"/>
    <x v="6"/>
    <n v="0"/>
    <x v="0"/>
    <x v="2"/>
    <n v="554"/>
    <x v="1"/>
    <x v="0"/>
    <x v="1"/>
    <n v="166177.29999999999"/>
    <x v="1"/>
    <x v="2"/>
    <x v="2"/>
  </r>
  <r>
    <n v="15604732"/>
    <s v="Milani"/>
    <x v="0"/>
    <x v="0"/>
    <n v="30"/>
    <x v="0"/>
    <x v="9"/>
    <n v="0"/>
    <x v="0"/>
    <x v="2"/>
    <n v="483"/>
    <x v="4"/>
    <x v="1"/>
    <x v="1"/>
    <n v="136356.97"/>
    <x v="1"/>
    <x v="2"/>
    <x v="3"/>
  </r>
  <r>
    <n v="15723484"/>
    <s v="Hunt"/>
    <x v="2"/>
    <x v="0"/>
    <n v="42"/>
    <x v="0"/>
    <x v="1"/>
    <n v="103873.39"/>
    <x v="2"/>
    <x v="0"/>
    <n v="669"/>
    <x v="2"/>
    <x v="0"/>
    <x v="1"/>
    <n v="148611.51999999999"/>
    <x v="1"/>
    <x v="2"/>
    <x v="0"/>
  </r>
  <r>
    <n v="15807120"/>
    <s v="Oluchukwu"/>
    <x v="2"/>
    <x v="0"/>
    <n v="52"/>
    <x v="0"/>
    <x v="6"/>
    <n v="112383.03"/>
    <x v="2"/>
    <x v="0"/>
    <n v="841"/>
    <x v="3"/>
    <x v="0"/>
    <x v="1"/>
    <n v="85516.37"/>
    <x v="0"/>
    <x v="1"/>
    <x v="2"/>
  </r>
  <r>
    <n v="15810891"/>
    <s v="Lorenzo"/>
    <x v="0"/>
    <x v="1"/>
    <n v="34"/>
    <x v="0"/>
    <x v="0"/>
    <n v="117731.79"/>
    <x v="2"/>
    <x v="2"/>
    <n v="662"/>
    <x v="2"/>
    <x v="1"/>
    <x v="0"/>
    <n v="55120.79"/>
    <x v="1"/>
    <x v="1"/>
    <x v="0"/>
  </r>
  <r>
    <n v="15640407"/>
    <s v="Chidiegwu"/>
    <x v="2"/>
    <x v="1"/>
    <n v="45"/>
    <x v="0"/>
    <x v="10"/>
    <n v="135827.32999999999"/>
    <x v="2"/>
    <x v="2"/>
    <n v="821"/>
    <x v="3"/>
    <x v="0"/>
    <x v="0"/>
    <n v="131778.57999999999"/>
    <x v="1"/>
    <x v="2"/>
    <x v="0"/>
  </r>
  <r>
    <n v="15778838"/>
    <s v="Warren"/>
    <x v="0"/>
    <x v="1"/>
    <n v="38"/>
    <x v="0"/>
    <x v="9"/>
    <n v="114135.17"/>
    <x v="2"/>
    <x v="0"/>
    <n v="783"/>
    <x v="3"/>
    <x v="0"/>
    <x v="1"/>
    <n v="153269.98000000001"/>
    <x v="1"/>
    <x v="2"/>
    <x v="3"/>
  </r>
  <r>
    <n v="15709256"/>
    <s v="Glover"/>
    <x v="0"/>
    <x v="0"/>
    <n v="28"/>
    <x v="1"/>
    <x v="9"/>
    <n v="0"/>
    <x v="0"/>
    <x v="2"/>
    <n v="850"/>
    <x v="3"/>
    <x v="0"/>
    <x v="0"/>
    <n v="164864.67000000001"/>
    <x v="1"/>
    <x v="2"/>
    <x v="3"/>
  </r>
  <r>
    <n v="15742285"/>
    <s v="Andersen"/>
    <x v="0"/>
    <x v="1"/>
    <n v="62"/>
    <x v="2"/>
    <x v="5"/>
    <n v="118756.62"/>
    <x v="2"/>
    <x v="0"/>
    <n v="559"/>
    <x v="1"/>
    <x v="0"/>
    <x v="0"/>
    <n v="20367.68"/>
    <x v="1"/>
    <x v="3"/>
    <x v="1"/>
  </r>
  <r>
    <n v="15729019"/>
    <s v="Arcuri"/>
    <x v="1"/>
    <x v="1"/>
    <n v="34"/>
    <x v="0"/>
    <x v="2"/>
    <n v="98382.720000000001"/>
    <x v="1"/>
    <x v="0"/>
    <n v="602"/>
    <x v="0"/>
    <x v="0"/>
    <x v="1"/>
    <n v="39542"/>
    <x v="1"/>
    <x v="3"/>
    <x v="1"/>
  </r>
  <r>
    <n v="15608588"/>
    <s v="Mackinlay"/>
    <x v="2"/>
    <x v="1"/>
    <n v="41"/>
    <x v="0"/>
    <x v="0"/>
    <n v="100520.92"/>
    <x v="2"/>
    <x v="0"/>
    <n v="563"/>
    <x v="1"/>
    <x v="0"/>
    <x v="0"/>
    <n v="19412.8"/>
    <x v="0"/>
    <x v="3"/>
    <x v="0"/>
  </r>
  <r>
    <n v="15610557"/>
    <s v="McCarthy"/>
    <x v="1"/>
    <x v="0"/>
    <n v="35"/>
    <x v="0"/>
    <x v="3"/>
    <n v="79858.13"/>
    <x v="1"/>
    <x v="2"/>
    <n v="695"/>
    <x v="2"/>
    <x v="0"/>
    <x v="0"/>
    <n v="127977.66"/>
    <x v="1"/>
    <x v="0"/>
    <x v="1"/>
  </r>
  <r>
    <n v="15786418"/>
    <s v="Chiu"/>
    <x v="0"/>
    <x v="0"/>
    <n v="20"/>
    <x v="1"/>
    <x v="5"/>
    <n v="0"/>
    <x v="0"/>
    <x v="0"/>
    <n v="546"/>
    <x v="1"/>
    <x v="1"/>
    <x v="0"/>
    <n v="20508.849999999999"/>
    <x v="1"/>
    <x v="3"/>
    <x v="1"/>
  </r>
  <r>
    <n v="15653050"/>
    <s v="Norriss"/>
    <x v="2"/>
    <x v="0"/>
    <n v="76"/>
    <x v="2"/>
    <x v="7"/>
    <n v="95052.29"/>
    <x v="1"/>
    <x v="0"/>
    <n v="719"/>
    <x v="2"/>
    <x v="0"/>
    <x v="1"/>
    <n v="176244.87"/>
    <x v="1"/>
    <x v="4"/>
    <x v="3"/>
  </r>
  <r>
    <n v="15744914"/>
    <s v="Moore"/>
    <x v="2"/>
    <x v="1"/>
    <n v="42"/>
    <x v="0"/>
    <x v="1"/>
    <n v="177728.55"/>
    <x v="2"/>
    <x v="0"/>
    <n v="539"/>
    <x v="1"/>
    <x v="0"/>
    <x v="1"/>
    <n v="105013.63"/>
    <x v="1"/>
    <x v="0"/>
    <x v="0"/>
  </r>
  <r>
    <n v="15669611"/>
    <s v="Mott"/>
    <x v="0"/>
    <x v="1"/>
    <n v="71"/>
    <x v="2"/>
    <x v="6"/>
    <n v="83116.679999999993"/>
    <x v="1"/>
    <x v="0"/>
    <n v="632"/>
    <x v="0"/>
    <x v="0"/>
    <x v="0"/>
    <n v="27597.759999999998"/>
    <x v="1"/>
    <x v="3"/>
    <x v="2"/>
  </r>
  <r>
    <n v="15594786"/>
    <s v="Ts'ai"/>
    <x v="2"/>
    <x v="1"/>
    <n v="34"/>
    <x v="0"/>
    <x v="3"/>
    <n v="111565.91"/>
    <x v="2"/>
    <x v="0"/>
    <n v="772"/>
    <x v="2"/>
    <x v="0"/>
    <x v="0"/>
    <n v="121073.23"/>
    <x v="1"/>
    <x v="0"/>
    <x v="1"/>
  </r>
  <r>
    <n v="15649211"/>
    <s v="Fokina"/>
    <x v="1"/>
    <x v="1"/>
    <n v="40"/>
    <x v="0"/>
    <x v="2"/>
    <n v="83015.710000000006"/>
    <x v="1"/>
    <x v="0"/>
    <n v="708"/>
    <x v="2"/>
    <x v="0"/>
    <x v="1"/>
    <n v="101089.76"/>
    <x v="1"/>
    <x v="0"/>
    <x v="1"/>
  </r>
  <r>
    <n v="15766066"/>
    <s v="Nikitina"/>
    <x v="2"/>
    <x v="0"/>
    <n v="28"/>
    <x v="1"/>
    <x v="1"/>
    <n v="124511.01"/>
    <x v="2"/>
    <x v="0"/>
    <n v="668"/>
    <x v="2"/>
    <x v="1"/>
    <x v="1"/>
    <n v="114258.18"/>
    <x v="1"/>
    <x v="0"/>
    <x v="0"/>
  </r>
  <r>
    <n v="15772216"/>
    <s v="Henry"/>
    <x v="0"/>
    <x v="0"/>
    <n v="67"/>
    <x v="2"/>
    <x v="1"/>
    <n v="130652.52"/>
    <x v="2"/>
    <x v="0"/>
    <n v="738"/>
    <x v="2"/>
    <x v="1"/>
    <x v="0"/>
    <n v="22762.23"/>
    <x v="1"/>
    <x v="3"/>
    <x v="0"/>
  </r>
  <r>
    <n v="15619898"/>
    <s v="Chiefo"/>
    <x v="0"/>
    <x v="1"/>
    <n v="55"/>
    <x v="0"/>
    <x v="8"/>
    <n v="0"/>
    <x v="0"/>
    <x v="2"/>
    <n v="785"/>
    <x v="3"/>
    <x v="0"/>
    <x v="0"/>
    <n v="7008.65"/>
    <x v="1"/>
    <x v="3"/>
    <x v="2"/>
  </r>
  <r>
    <n v="15724543"/>
    <s v="Mao"/>
    <x v="0"/>
    <x v="1"/>
    <n v="61"/>
    <x v="2"/>
    <x v="8"/>
    <n v="0"/>
    <x v="0"/>
    <x v="2"/>
    <n v="597"/>
    <x v="1"/>
    <x v="0"/>
    <x v="0"/>
    <n v="81299.17"/>
    <x v="1"/>
    <x v="1"/>
    <x v="2"/>
  </r>
  <r>
    <n v="15755084"/>
    <s v="Bezrukova"/>
    <x v="0"/>
    <x v="1"/>
    <n v="37"/>
    <x v="0"/>
    <x v="3"/>
    <n v="121854.45"/>
    <x v="2"/>
    <x v="0"/>
    <n v="531"/>
    <x v="1"/>
    <x v="0"/>
    <x v="1"/>
    <n v="147521.35"/>
    <x v="1"/>
    <x v="2"/>
    <x v="1"/>
  </r>
  <r>
    <n v="15730441"/>
    <s v="Dodd"/>
    <x v="0"/>
    <x v="1"/>
    <n v="26"/>
    <x v="1"/>
    <x v="7"/>
    <n v="0"/>
    <x v="0"/>
    <x v="2"/>
    <n v="509"/>
    <x v="1"/>
    <x v="0"/>
    <x v="0"/>
    <n v="6177.83"/>
    <x v="1"/>
    <x v="3"/>
    <x v="3"/>
  </r>
  <r>
    <n v="15666767"/>
    <s v="Lori"/>
    <x v="0"/>
    <x v="1"/>
    <n v="35"/>
    <x v="0"/>
    <x v="1"/>
    <n v="86893.28"/>
    <x v="1"/>
    <x v="0"/>
    <n v="508"/>
    <x v="1"/>
    <x v="1"/>
    <x v="1"/>
    <n v="59374.82"/>
    <x v="1"/>
    <x v="1"/>
    <x v="0"/>
  </r>
  <r>
    <n v="15690456"/>
    <s v="Yudina"/>
    <x v="2"/>
    <x v="0"/>
    <n v="32"/>
    <x v="0"/>
    <x v="3"/>
    <n v="79523.13"/>
    <x v="1"/>
    <x v="0"/>
    <n v="749"/>
    <x v="2"/>
    <x v="1"/>
    <x v="0"/>
    <n v="157648.12"/>
    <x v="1"/>
    <x v="2"/>
    <x v="1"/>
  </r>
  <r>
    <n v="15570533"/>
    <s v="Conti"/>
    <x v="2"/>
    <x v="0"/>
    <n v="55"/>
    <x v="0"/>
    <x v="3"/>
    <n v="131033.76"/>
    <x v="2"/>
    <x v="0"/>
    <n v="621"/>
    <x v="0"/>
    <x v="1"/>
    <x v="0"/>
    <n v="75685.59"/>
    <x v="0"/>
    <x v="1"/>
    <x v="1"/>
  </r>
  <r>
    <n v="15797692"/>
    <s v="Volkova"/>
    <x v="0"/>
    <x v="0"/>
    <n v="33"/>
    <x v="0"/>
    <x v="3"/>
    <n v="89939.62"/>
    <x v="1"/>
    <x v="0"/>
    <n v="659"/>
    <x v="0"/>
    <x v="0"/>
    <x v="1"/>
    <n v="136540.09"/>
    <x v="1"/>
    <x v="2"/>
    <x v="1"/>
  </r>
  <r>
    <n v="15603135"/>
    <s v="Boni"/>
    <x v="2"/>
    <x v="0"/>
    <n v="59"/>
    <x v="0"/>
    <x v="6"/>
    <n v="95727.05"/>
    <x v="1"/>
    <x v="0"/>
    <n v="634"/>
    <x v="0"/>
    <x v="1"/>
    <x v="1"/>
    <n v="97939.4"/>
    <x v="0"/>
    <x v="0"/>
    <x v="2"/>
  </r>
  <r>
    <n v="15698927"/>
    <s v="Ritchie"/>
    <x v="0"/>
    <x v="1"/>
    <n v="39"/>
    <x v="0"/>
    <x v="3"/>
    <n v="0"/>
    <x v="0"/>
    <x v="2"/>
    <n v="675"/>
    <x v="2"/>
    <x v="1"/>
    <x v="0"/>
    <n v="36267.21"/>
    <x v="1"/>
    <x v="3"/>
    <x v="1"/>
  </r>
  <r>
    <n v="15687363"/>
    <s v="McMillan"/>
    <x v="0"/>
    <x v="1"/>
    <n v="31"/>
    <x v="0"/>
    <x v="6"/>
    <n v="155047.56"/>
    <x v="2"/>
    <x v="2"/>
    <n v="770"/>
    <x v="2"/>
    <x v="0"/>
    <x v="0"/>
    <n v="186064.34"/>
    <x v="1"/>
    <x v="4"/>
    <x v="2"/>
  </r>
  <r>
    <n v="15733444"/>
    <s v="Phillips"/>
    <x v="0"/>
    <x v="0"/>
    <n v="29"/>
    <x v="1"/>
    <x v="9"/>
    <n v="0"/>
    <x v="0"/>
    <x v="2"/>
    <n v="736"/>
    <x v="2"/>
    <x v="1"/>
    <x v="1"/>
    <n v="176152.7"/>
    <x v="1"/>
    <x v="4"/>
    <x v="3"/>
  </r>
  <r>
    <n v="15678057"/>
    <s v="Lombardi"/>
    <x v="0"/>
    <x v="1"/>
    <n v="44"/>
    <x v="0"/>
    <x v="7"/>
    <n v="118569.03"/>
    <x v="2"/>
    <x v="2"/>
    <n v="524"/>
    <x v="1"/>
    <x v="1"/>
    <x v="1"/>
    <n v="82117.2"/>
    <x v="1"/>
    <x v="1"/>
    <x v="3"/>
  </r>
  <r>
    <n v="15806918"/>
    <s v="Ireland"/>
    <x v="0"/>
    <x v="1"/>
    <n v="28"/>
    <x v="1"/>
    <x v="8"/>
    <n v="0"/>
    <x v="0"/>
    <x v="0"/>
    <n v="674"/>
    <x v="2"/>
    <x v="0"/>
    <x v="0"/>
    <n v="151925.25"/>
    <x v="1"/>
    <x v="2"/>
    <x v="2"/>
  </r>
  <r>
    <n v="15638247"/>
    <s v="Boan"/>
    <x v="1"/>
    <x v="1"/>
    <n v="44"/>
    <x v="0"/>
    <x v="9"/>
    <n v="0"/>
    <x v="0"/>
    <x v="2"/>
    <n v="700"/>
    <x v="2"/>
    <x v="0"/>
    <x v="1"/>
    <n v="142287.65"/>
    <x v="1"/>
    <x v="2"/>
    <x v="3"/>
  </r>
  <r>
    <n v="15674833"/>
    <s v="Shao"/>
    <x v="0"/>
    <x v="0"/>
    <n v="35"/>
    <x v="0"/>
    <x v="1"/>
    <n v="0"/>
    <x v="0"/>
    <x v="2"/>
    <n v="741"/>
    <x v="2"/>
    <x v="0"/>
    <x v="1"/>
    <n v="36557.550000000003"/>
    <x v="1"/>
    <x v="3"/>
    <x v="0"/>
  </r>
  <r>
    <n v="15812534"/>
    <s v="Chiemenam"/>
    <x v="0"/>
    <x v="1"/>
    <n v="40"/>
    <x v="0"/>
    <x v="1"/>
    <n v="0"/>
    <x v="0"/>
    <x v="1"/>
    <n v="455"/>
    <x v="4"/>
    <x v="1"/>
    <x v="0"/>
    <n v="129975.34"/>
    <x v="1"/>
    <x v="0"/>
    <x v="0"/>
  </r>
  <r>
    <n v="15586522"/>
    <s v="Hunter"/>
    <x v="1"/>
    <x v="1"/>
    <n v="37"/>
    <x v="0"/>
    <x v="0"/>
    <n v="130461.02"/>
    <x v="2"/>
    <x v="0"/>
    <n v="608"/>
    <x v="0"/>
    <x v="0"/>
    <x v="1"/>
    <n v="21967.15"/>
    <x v="1"/>
    <x v="3"/>
    <x v="0"/>
  </r>
  <r>
    <n v="15794297"/>
    <s v="McKay"/>
    <x v="0"/>
    <x v="1"/>
    <n v="36"/>
    <x v="0"/>
    <x v="1"/>
    <n v="0"/>
    <x v="0"/>
    <x v="2"/>
    <n v="776"/>
    <x v="2"/>
    <x v="0"/>
    <x v="1"/>
    <n v="53477.760000000002"/>
    <x v="1"/>
    <x v="1"/>
    <x v="0"/>
  </r>
  <r>
    <n v="15737025"/>
    <s v="Roberts"/>
    <x v="0"/>
    <x v="1"/>
    <n v="33"/>
    <x v="0"/>
    <x v="1"/>
    <n v="0"/>
    <x v="0"/>
    <x v="1"/>
    <n v="635"/>
    <x v="0"/>
    <x v="1"/>
    <x v="1"/>
    <n v="178067.33"/>
    <x v="0"/>
    <x v="4"/>
    <x v="0"/>
  </r>
  <r>
    <n v="15615931"/>
    <s v="Aitken"/>
    <x v="0"/>
    <x v="0"/>
    <n v="37"/>
    <x v="0"/>
    <x v="4"/>
    <n v="0"/>
    <x v="0"/>
    <x v="2"/>
    <n v="746"/>
    <x v="2"/>
    <x v="1"/>
    <x v="0"/>
    <n v="171039.56"/>
    <x v="1"/>
    <x v="4"/>
    <x v="2"/>
  </r>
  <r>
    <n v="15664860"/>
    <s v="Chao"/>
    <x v="1"/>
    <x v="0"/>
    <n v="47"/>
    <x v="0"/>
    <x v="6"/>
    <n v="0"/>
    <x v="0"/>
    <x v="2"/>
    <n v="692"/>
    <x v="2"/>
    <x v="0"/>
    <x v="1"/>
    <n v="150802.41"/>
    <x v="0"/>
    <x v="2"/>
    <x v="2"/>
  </r>
  <r>
    <n v="15664539"/>
    <s v="Bruce"/>
    <x v="1"/>
    <x v="1"/>
    <n v="35"/>
    <x v="0"/>
    <x v="9"/>
    <n v="61172.04"/>
    <x v="1"/>
    <x v="0"/>
    <n v="683"/>
    <x v="2"/>
    <x v="1"/>
    <x v="1"/>
    <n v="82951.12"/>
    <x v="1"/>
    <x v="1"/>
    <x v="3"/>
  </r>
  <r>
    <n v="15583692"/>
    <s v="Chan"/>
    <x v="2"/>
    <x v="0"/>
    <n v="35"/>
    <x v="0"/>
    <x v="0"/>
    <n v="90194.34"/>
    <x v="1"/>
    <x v="2"/>
    <n v="591"/>
    <x v="1"/>
    <x v="0"/>
    <x v="1"/>
    <n v="57064.57"/>
    <x v="1"/>
    <x v="1"/>
    <x v="0"/>
  </r>
  <r>
    <n v="15693131"/>
    <s v="Watts"/>
    <x v="0"/>
    <x v="0"/>
    <n v="24"/>
    <x v="1"/>
    <x v="6"/>
    <n v="95508.2"/>
    <x v="1"/>
    <x v="0"/>
    <n v="581"/>
    <x v="1"/>
    <x v="0"/>
    <x v="0"/>
    <n v="45755"/>
    <x v="1"/>
    <x v="3"/>
    <x v="2"/>
  </r>
  <r>
    <n v="15779973"/>
    <s v="Gibbons"/>
    <x v="2"/>
    <x v="1"/>
    <n v="35"/>
    <x v="0"/>
    <x v="6"/>
    <n v="99967.76"/>
    <x v="1"/>
    <x v="0"/>
    <n v="684"/>
    <x v="2"/>
    <x v="0"/>
    <x v="0"/>
    <n v="176882.08"/>
    <x v="1"/>
    <x v="4"/>
    <x v="2"/>
  </r>
  <r>
    <n v="15620557"/>
    <s v="Ni"/>
    <x v="1"/>
    <x v="1"/>
    <n v="37"/>
    <x v="0"/>
    <x v="4"/>
    <n v="101470.29"/>
    <x v="2"/>
    <x v="0"/>
    <n v="561"/>
    <x v="1"/>
    <x v="1"/>
    <x v="0"/>
    <n v="88838.14"/>
    <x v="1"/>
    <x v="1"/>
    <x v="2"/>
  </r>
  <r>
    <n v="15639549"/>
    <s v="Jen"/>
    <x v="2"/>
    <x v="0"/>
    <n v="33"/>
    <x v="0"/>
    <x v="4"/>
    <n v="70541.06"/>
    <x v="1"/>
    <x v="0"/>
    <n v="718"/>
    <x v="2"/>
    <x v="1"/>
    <x v="1"/>
    <n v="88592.8"/>
    <x v="1"/>
    <x v="1"/>
    <x v="2"/>
  </r>
  <r>
    <n v="15618750"/>
    <s v="Phillips"/>
    <x v="0"/>
    <x v="1"/>
    <n v="31"/>
    <x v="0"/>
    <x v="2"/>
    <n v="112211.61"/>
    <x v="2"/>
    <x v="0"/>
    <n v="590"/>
    <x v="1"/>
    <x v="0"/>
    <x v="1"/>
    <n v="26261.42"/>
    <x v="1"/>
    <x v="3"/>
    <x v="1"/>
  </r>
  <r>
    <n v="15796790"/>
    <s v="Amaechi"/>
    <x v="0"/>
    <x v="0"/>
    <n v="47"/>
    <x v="0"/>
    <x v="2"/>
    <n v="154543.98000000001"/>
    <x v="2"/>
    <x v="0"/>
    <n v="573"/>
    <x v="1"/>
    <x v="0"/>
    <x v="1"/>
    <n v="29586.73"/>
    <x v="1"/>
    <x v="3"/>
    <x v="1"/>
  </r>
  <r>
    <n v="15668309"/>
    <s v="Maslow"/>
    <x v="0"/>
    <x v="0"/>
    <n v="40"/>
    <x v="0"/>
    <x v="10"/>
    <n v="111098.85"/>
    <x v="2"/>
    <x v="0"/>
    <n v="350"/>
    <x v="4"/>
    <x v="0"/>
    <x v="0"/>
    <n v="172321.21"/>
    <x v="0"/>
    <x v="4"/>
    <x v="0"/>
  </r>
  <r>
    <n v="15732437"/>
    <s v="Rowley"/>
    <x v="2"/>
    <x v="0"/>
    <n v="44"/>
    <x v="0"/>
    <x v="10"/>
    <n v="131873.07"/>
    <x v="2"/>
    <x v="2"/>
    <n v="504"/>
    <x v="1"/>
    <x v="0"/>
    <x v="0"/>
    <n v="158036.72"/>
    <x v="0"/>
    <x v="2"/>
    <x v="0"/>
  </r>
  <r>
    <n v="15665158"/>
    <s v="Chukwuemeka"/>
    <x v="1"/>
    <x v="1"/>
    <n v="27"/>
    <x v="1"/>
    <x v="1"/>
    <n v="137275.35999999999"/>
    <x v="2"/>
    <x v="0"/>
    <n v="813"/>
    <x v="3"/>
    <x v="1"/>
    <x v="0"/>
    <n v="115733.16"/>
    <x v="1"/>
    <x v="0"/>
    <x v="0"/>
  </r>
  <r>
    <n v="15689322"/>
    <s v="Bevan"/>
    <x v="1"/>
    <x v="1"/>
    <n v="31"/>
    <x v="0"/>
    <x v="6"/>
    <n v="153316.14000000001"/>
    <x v="2"/>
    <x v="0"/>
    <n v="641"/>
    <x v="0"/>
    <x v="0"/>
    <x v="1"/>
    <n v="59927.99"/>
    <x v="1"/>
    <x v="1"/>
    <x v="2"/>
  </r>
  <r>
    <n v="15596624"/>
    <s v="Topp"/>
    <x v="0"/>
    <x v="0"/>
    <n v="22"/>
    <x v="1"/>
    <x v="9"/>
    <n v="0"/>
    <x v="0"/>
    <x v="2"/>
    <n v="662"/>
    <x v="2"/>
    <x v="0"/>
    <x v="0"/>
    <n v="44377.65"/>
    <x v="1"/>
    <x v="3"/>
    <x v="3"/>
  </r>
  <r>
    <n v="15601977"/>
    <s v="Burgoyne"/>
    <x v="1"/>
    <x v="1"/>
    <n v="44"/>
    <x v="0"/>
    <x v="0"/>
    <n v="121250.04"/>
    <x v="2"/>
    <x v="0"/>
    <n v="497"/>
    <x v="4"/>
    <x v="1"/>
    <x v="0"/>
    <n v="79691.399999999994"/>
    <x v="1"/>
    <x v="1"/>
    <x v="0"/>
  </r>
  <r>
    <n v="15801462"/>
    <s v="Yermakov"/>
    <x v="0"/>
    <x v="1"/>
    <n v="31"/>
    <x v="0"/>
    <x v="2"/>
    <n v="109578.04"/>
    <x v="2"/>
    <x v="2"/>
    <n v="716"/>
    <x v="2"/>
    <x v="0"/>
    <x v="0"/>
    <n v="51503.51"/>
    <x v="1"/>
    <x v="1"/>
    <x v="1"/>
  </r>
  <r>
    <n v="15566139"/>
    <s v="Ts'ui"/>
    <x v="0"/>
    <x v="0"/>
    <n v="37"/>
    <x v="0"/>
    <x v="8"/>
    <n v="53573.18"/>
    <x v="1"/>
    <x v="0"/>
    <n v="526"/>
    <x v="1"/>
    <x v="0"/>
    <x v="1"/>
    <n v="62830.97"/>
    <x v="1"/>
    <x v="1"/>
    <x v="2"/>
  </r>
  <r>
    <n v="15791006"/>
    <s v="Kodilinyechukwu"/>
    <x v="2"/>
    <x v="0"/>
    <n v="34"/>
    <x v="0"/>
    <x v="5"/>
    <n v="58003.41"/>
    <x v="1"/>
    <x v="0"/>
    <n v="760"/>
    <x v="2"/>
    <x v="0"/>
    <x v="1"/>
    <n v="90346.1"/>
    <x v="1"/>
    <x v="0"/>
    <x v="1"/>
  </r>
  <r>
    <n v="15668057"/>
    <s v="K?"/>
    <x v="0"/>
    <x v="0"/>
    <n v="31"/>
    <x v="0"/>
    <x v="5"/>
    <n v="113000.66"/>
    <x v="2"/>
    <x v="0"/>
    <n v="669"/>
    <x v="2"/>
    <x v="0"/>
    <x v="1"/>
    <n v="40467.82"/>
    <x v="1"/>
    <x v="3"/>
    <x v="1"/>
  </r>
  <r>
    <n v="15580805"/>
    <s v="Marino"/>
    <x v="0"/>
    <x v="1"/>
    <n v="27"/>
    <x v="1"/>
    <x v="7"/>
    <n v="0"/>
    <x v="0"/>
    <x v="2"/>
    <n v="655"/>
    <x v="0"/>
    <x v="0"/>
    <x v="1"/>
    <n v="51620.94"/>
    <x v="1"/>
    <x v="1"/>
    <x v="3"/>
  </r>
  <r>
    <n v="15658768"/>
    <s v="Lucas"/>
    <x v="0"/>
    <x v="0"/>
    <n v="49"/>
    <x v="0"/>
    <x v="0"/>
    <n v="0"/>
    <x v="0"/>
    <x v="0"/>
    <n v="547"/>
    <x v="1"/>
    <x v="1"/>
    <x v="1"/>
    <n v="65466.93"/>
    <x v="0"/>
    <x v="1"/>
    <x v="0"/>
  </r>
  <r>
    <n v="15613048"/>
    <s v="Anderson"/>
    <x v="2"/>
    <x v="0"/>
    <n v="40"/>
    <x v="0"/>
    <x v="8"/>
    <n v="139973.65"/>
    <x v="2"/>
    <x v="0"/>
    <n v="648"/>
    <x v="0"/>
    <x v="0"/>
    <x v="0"/>
    <n v="667.66"/>
    <x v="0"/>
    <x v="3"/>
    <x v="2"/>
  </r>
  <r>
    <n v="15803654"/>
    <s v="Wei"/>
    <x v="0"/>
    <x v="0"/>
    <n v="31"/>
    <x v="0"/>
    <x v="0"/>
    <n v="151290.16"/>
    <x v="2"/>
    <x v="0"/>
    <n v="790"/>
    <x v="3"/>
    <x v="0"/>
    <x v="0"/>
    <n v="172437.12"/>
    <x v="1"/>
    <x v="4"/>
    <x v="0"/>
  </r>
  <r>
    <n v="15662337"/>
    <s v="Baldwin"/>
    <x v="2"/>
    <x v="0"/>
    <n v="50"/>
    <x v="0"/>
    <x v="1"/>
    <n v="121498.11"/>
    <x v="2"/>
    <x v="2"/>
    <n v="744"/>
    <x v="2"/>
    <x v="1"/>
    <x v="0"/>
    <n v="106061.47"/>
    <x v="0"/>
    <x v="0"/>
    <x v="0"/>
  </r>
  <r>
    <n v="15650924"/>
    <s v="Foster"/>
    <x v="1"/>
    <x v="0"/>
    <n v="32"/>
    <x v="0"/>
    <x v="4"/>
    <n v="103515.39"/>
    <x v="2"/>
    <x v="2"/>
    <n v="761"/>
    <x v="2"/>
    <x v="0"/>
    <x v="0"/>
    <n v="177622.38"/>
    <x v="1"/>
    <x v="4"/>
    <x v="2"/>
  </r>
  <r>
    <n v="15647203"/>
    <s v="Gebhart"/>
    <x v="0"/>
    <x v="0"/>
    <n v="35"/>
    <x v="0"/>
    <x v="6"/>
    <n v="0"/>
    <x v="0"/>
    <x v="0"/>
    <n v="750"/>
    <x v="2"/>
    <x v="0"/>
    <x v="1"/>
    <n v="191520.5"/>
    <x v="1"/>
    <x v="4"/>
    <x v="2"/>
  </r>
  <r>
    <n v="15682778"/>
    <s v="Fedorov"/>
    <x v="0"/>
    <x v="1"/>
    <n v="34"/>
    <x v="0"/>
    <x v="9"/>
    <n v="0"/>
    <x v="0"/>
    <x v="2"/>
    <n v="680"/>
    <x v="2"/>
    <x v="0"/>
    <x v="0"/>
    <n v="95686.6"/>
    <x v="1"/>
    <x v="0"/>
    <x v="3"/>
  </r>
  <r>
    <n v="15579820"/>
    <s v="Robertson"/>
    <x v="1"/>
    <x v="1"/>
    <n v="38"/>
    <x v="0"/>
    <x v="5"/>
    <n v="106687.76"/>
    <x v="2"/>
    <x v="0"/>
    <n v="704"/>
    <x v="2"/>
    <x v="0"/>
    <x v="1"/>
    <n v="173776.5"/>
    <x v="1"/>
    <x v="4"/>
    <x v="1"/>
  </r>
  <r>
    <n v="15709354"/>
    <s v="Tudawali"/>
    <x v="0"/>
    <x v="0"/>
    <n v="41"/>
    <x v="0"/>
    <x v="0"/>
    <n v="0"/>
    <x v="0"/>
    <x v="2"/>
    <n v="521"/>
    <x v="1"/>
    <x v="0"/>
    <x v="0"/>
    <n v="113089.43"/>
    <x v="1"/>
    <x v="0"/>
    <x v="0"/>
  </r>
  <r>
    <n v="15728480"/>
    <s v="Iloerika"/>
    <x v="0"/>
    <x v="0"/>
    <n v="35"/>
    <x v="0"/>
    <x v="2"/>
    <n v="0"/>
    <x v="0"/>
    <x v="2"/>
    <n v="452"/>
    <x v="4"/>
    <x v="0"/>
    <x v="0"/>
    <n v="149614.81"/>
    <x v="1"/>
    <x v="2"/>
    <x v="1"/>
  </r>
  <r>
    <n v="15641091"/>
    <s v="Onyemauchechukwu"/>
    <x v="0"/>
    <x v="0"/>
    <n v="31"/>
    <x v="0"/>
    <x v="8"/>
    <n v="106089.2"/>
    <x v="2"/>
    <x v="0"/>
    <n v="695"/>
    <x v="2"/>
    <x v="1"/>
    <x v="1"/>
    <n v="99537.68"/>
    <x v="1"/>
    <x v="0"/>
    <x v="2"/>
  </r>
  <r>
    <n v="15603111"/>
    <s v="Muir"/>
    <x v="1"/>
    <x v="1"/>
    <n v="71"/>
    <x v="2"/>
    <x v="7"/>
    <n v="69608.14"/>
    <x v="1"/>
    <x v="0"/>
    <n v="850"/>
    <x v="3"/>
    <x v="0"/>
    <x v="1"/>
    <n v="97893.4"/>
    <x v="0"/>
    <x v="0"/>
    <x v="3"/>
  </r>
  <r>
    <n v="15679693"/>
    <s v="Walker"/>
    <x v="0"/>
    <x v="1"/>
    <n v="31"/>
    <x v="0"/>
    <x v="8"/>
    <n v="0"/>
    <x v="0"/>
    <x v="2"/>
    <n v="625"/>
    <x v="0"/>
    <x v="1"/>
    <x v="0"/>
    <n v="90.07"/>
    <x v="1"/>
    <x v="3"/>
    <x v="2"/>
  </r>
  <r>
    <n v="15797190"/>
    <s v="Charlton"/>
    <x v="2"/>
    <x v="0"/>
    <n v="40"/>
    <x v="0"/>
    <x v="3"/>
    <n v="96202.32"/>
    <x v="1"/>
    <x v="0"/>
    <n v="608"/>
    <x v="0"/>
    <x v="1"/>
    <x v="1"/>
    <n v="161154.85"/>
    <x v="1"/>
    <x v="2"/>
    <x v="1"/>
  </r>
  <r>
    <n v="15788025"/>
    <s v="Tseng"/>
    <x v="0"/>
    <x v="0"/>
    <n v="38"/>
    <x v="0"/>
    <x v="10"/>
    <n v="0"/>
    <x v="0"/>
    <x v="2"/>
    <n v="715"/>
    <x v="2"/>
    <x v="0"/>
    <x v="0"/>
    <n v="332.81"/>
    <x v="1"/>
    <x v="3"/>
    <x v="0"/>
  </r>
  <r>
    <n v="15646168"/>
    <s v="Ifeatu"/>
    <x v="1"/>
    <x v="1"/>
    <n v="33"/>
    <x v="0"/>
    <x v="8"/>
    <n v="0"/>
    <x v="0"/>
    <x v="2"/>
    <n v="834"/>
    <x v="3"/>
    <x v="0"/>
    <x v="1"/>
    <n v="66285.179999999993"/>
    <x v="1"/>
    <x v="1"/>
    <x v="2"/>
  </r>
  <r>
    <n v="15580493"/>
    <s v="Chin"/>
    <x v="0"/>
    <x v="1"/>
    <n v="33"/>
    <x v="0"/>
    <x v="1"/>
    <n v="127818.52"/>
    <x v="2"/>
    <x v="0"/>
    <n v="469"/>
    <x v="4"/>
    <x v="0"/>
    <x v="1"/>
    <n v="163477.22"/>
    <x v="1"/>
    <x v="2"/>
    <x v="0"/>
  </r>
  <r>
    <n v="15726720"/>
    <s v="Blinova"/>
    <x v="0"/>
    <x v="0"/>
    <n v="40"/>
    <x v="0"/>
    <x v="3"/>
    <n v="0"/>
    <x v="0"/>
    <x v="0"/>
    <n v="480"/>
    <x v="4"/>
    <x v="0"/>
    <x v="1"/>
    <n v="170332.67"/>
    <x v="0"/>
    <x v="4"/>
    <x v="1"/>
  </r>
  <r>
    <n v="15735799"/>
    <s v="Maconochie"/>
    <x v="2"/>
    <x v="1"/>
    <n v="58"/>
    <x v="0"/>
    <x v="6"/>
    <n v="137318.42000000001"/>
    <x v="2"/>
    <x v="0"/>
    <n v="527"/>
    <x v="1"/>
    <x v="0"/>
    <x v="0"/>
    <n v="126144.96000000001"/>
    <x v="1"/>
    <x v="0"/>
    <x v="2"/>
  </r>
  <r>
    <n v="15773098"/>
    <s v="Ch'in"/>
    <x v="1"/>
    <x v="1"/>
    <n v="34"/>
    <x v="0"/>
    <x v="8"/>
    <n v="0"/>
    <x v="0"/>
    <x v="2"/>
    <n v="834"/>
    <x v="3"/>
    <x v="1"/>
    <x v="1"/>
    <n v="53437.1"/>
    <x v="1"/>
    <x v="1"/>
    <x v="2"/>
  </r>
  <r>
    <n v="15668971"/>
    <s v="Nicholson"/>
    <x v="0"/>
    <x v="0"/>
    <n v="40"/>
    <x v="0"/>
    <x v="4"/>
    <n v="55776.39"/>
    <x v="1"/>
    <x v="2"/>
    <n v="583"/>
    <x v="1"/>
    <x v="0"/>
    <x v="1"/>
    <n v="26920.43"/>
    <x v="1"/>
    <x v="3"/>
    <x v="2"/>
  </r>
  <r>
    <n v="15603221"/>
    <s v="Burgess"/>
    <x v="2"/>
    <x v="1"/>
    <n v="32"/>
    <x v="0"/>
    <x v="4"/>
    <n v="84421.62"/>
    <x v="1"/>
    <x v="0"/>
    <n v="696"/>
    <x v="2"/>
    <x v="1"/>
    <x v="0"/>
    <n v="52314.71"/>
    <x v="1"/>
    <x v="1"/>
    <x v="2"/>
  </r>
  <r>
    <n v="15740043"/>
    <s v="Young"/>
    <x v="0"/>
    <x v="1"/>
    <n v="32"/>
    <x v="0"/>
    <x v="8"/>
    <n v="83161.649999999994"/>
    <x v="1"/>
    <x v="0"/>
    <n v="606"/>
    <x v="0"/>
    <x v="0"/>
    <x v="0"/>
    <n v="116885.59"/>
    <x v="1"/>
    <x v="0"/>
    <x v="2"/>
  </r>
  <r>
    <n v="15712264"/>
    <s v="Plumb"/>
    <x v="0"/>
    <x v="0"/>
    <n v="39"/>
    <x v="0"/>
    <x v="7"/>
    <n v="0"/>
    <x v="0"/>
    <x v="2"/>
    <n v="713"/>
    <x v="2"/>
    <x v="0"/>
    <x v="0"/>
    <n v="126263.97"/>
    <x v="1"/>
    <x v="0"/>
    <x v="3"/>
  </r>
  <r>
    <n v="15751926"/>
    <s v="Trentino"/>
    <x v="2"/>
    <x v="1"/>
    <n v="42"/>
    <x v="0"/>
    <x v="6"/>
    <n v="87807.29"/>
    <x v="1"/>
    <x v="2"/>
    <n v="821"/>
    <x v="3"/>
    <x v="0"/>
    <x v="0"/>
    <n v="64613.81"/>
    <x v="1"/>
    <x v="1"/>
    <x v="2"/>
  </r>
  <r>
    <n v="15589401"/>
    <s v="Allen"/>
    <x v="0"/>
    <x v="0"/>
    <n v="30"/>
    <x v="0"/>
    <x v="4"/>
    <n v="0"/>
    <x v="0"/>
    <x v="2"/>
    <n v="550"/>
    <x v="1"/>
    <x v="0"/>
    <x v="1"/>
    <n v="89216.29"/>
    <x v="1"/>
    <x v="1"/>
    <x v="2"/>
  </r>
  <r>
    <n v="15742019"/>
    <s v="Benford"/>
    <x v="0"/>
    <x v="0"/>
    <n v="39"/>
    <x v="0"/>
    <x v="5"/>
    <n v="0"/>
    <x v="0"/>
    <x v="2"/>
    <n v="675"/>
    <x v="2"/>
    <x v="1"/>
    <x v="1"/>
    <n v="83419.149999999994"/>
    <x v="1"/>
    <x v="1"/>
    <x v="1"/>
  </r>
  <r>
    <n v="15660611"/>
    <s v="Gallo"/>
    <x v="1"/>
    <x v="1"/>
    <n v="39"/>
    <x v="0"/>
    <x v="6"/>
    <n v="0"/>
    <x v="0"/>
    <x v="2"/>
    <n v="748"/>
    <x v="2"/>
    <x v="0"/>
    <x v="0"/>
    <n v="123998.52"/>
    <x v="1"/>
    <x v="0"/>
    <x v="2"/>
  </r>
  <r>
    <n v="15607634"/>
    <s v="Cobb"/>
    <x v="2"/>
    <x v="1"/>
    <n v="40"/>
    <x v="0"/>
    <x v="9"/>
    <n v="95293.86"/>
    <x v="1"/>
    <x v="2"/>
    <n v="606"/>
    <x v="0"/>
    <x v="1"/>
    <x v="0"/>
    <n v="96985.58"/>
    <x v="1"/>
    <x v="0"/>
    <x v="3"/>
  </r>
  <r>
    <n v="15595036"/>
    <s v="Doherty"/>
    <x v="2"/>
    <x v="1"/>
    <n v="30"/>
    <x v="0"/>
    <x v="3"/>
    <n v="92847.59"/>
    <x v="1"/>
    <x v="0"/>
    <n v="726"/>
    <x v="2"/>
    <x v="0"/>
    <x v="1"/>
    <n v="146154.06"/>
    <x v="1"/>
    <x v="2"/>
    <x v="1"/>
  </r>
  <r>
    <n v="15745794"/>
    <s v="Cocci"/>
    <x v="0"/>
    <x v="1"/>
    <n v="30"/>
    <x v="0"/>
    <x v="5"/>
    <n v="0"/>
    <x v="0"/>
    <x v="2"/>
    <n v="547"/>
    <x v="1"/>
    <x v="0"/>
    <x v="0"/>
    <n v="18471.86"/>
    <x v="1"/>
    <x v="3"/>
    <x v="1"/>
  </r>
  <r>
    <n v="15781689"/>
    <s v="Macadam"/>
    <x v="1"/>
    <x v="1"/>
    <n v="35"/>
    <x v="0"/>
    <x v="8"/>
    <n v="0"/>
    <x v="0"/>
    <x v="2"/>
    <n v="758"/>
    <x v="2"/>
    <x v="0"/>
    <x v="1"/>
    <n v="95009.600000000006"/>
    <x v="1"/>
    <x v="0"/>
    <x v="2"/>
  </r>
  <r>
    <n v="15696054"/>
    <s v="Tychonoff"/>
    <x v="0"/>
    <x v="1"/>
    <n v="37"/>
    <x v="0"/>
    <x v="0"/>
    <n v="0"/>
    <x v="0"/>
    <x v="0"/>
    <n v="596"/>
    <x v="1"/>
    <x v="1"/>
    <x v="0"/>
    <n v="121175.86"/>
    <x v="1"/>
    <x v="0"/>
    <x v="0"/>
  </r>
  <r>
    <n v="15752467"/>
    <s v="Johnson"/>
    <x v="1"/>
    <x v="1"/>
    <n v="34"/>
    <x v="0"/>
    <x v="6"/>
    <n v="0"/>
    <x v="0"/>
    <x v="2"/>
    <n v="720"/>
    <x v="2"/>
    <x v="0"/>
    <x v="0"/>
    <n v="77047.78"/>
    <x v="1"/>
    <x v="1"/>
    <x v="2"/>
  </r>
  <r>
    <n v="15597739"/>
    <s v="Tu"/>
    <x v="0"/>
    <x v="1"/>
    <n v="37"/>
    <x v="0"/>
    <x v="6"/>
    <n v="0"/>
    <x v="0"/>
    <x v="0"/>
    <n v="674"/>
    <x v="2"/>
    <x v="0"/>
    <x v="1"/>
    <n v="158049.9"/>
    <x v="1"/>
    <x v="2"/>
    <x v="2"/>
  </r>
  <r>
    <n v="15651336"/>
    <s v="Chidiebere"/>
    <x v="0"/>
    <x v="0"/>
    <n v="32"/>
    <x v="0"/>
    <x v="4"/>
    <n v="0"/>
    <x v="0"/>
    <x v="2"/>
    <n v="756"/>
    <x v="2"/>
    <x v="0"/>
    <x v="1"/>
    <n v="147040.25"/>
    <x v="1"/>
    <x v="2"/>
    <x v="2"/>
  </r>
  <r>
    <n v="15636061"/>
    <s v="Pope"/>
    <x v="2"/>
    <x v="1"/>
    <n v="78"/>
    <x v="2"/>
    <x v="4"/>
    <n v="68345.86"/>
    <x v="1"/>
    <x v="2"/>
    <n v="649"/>
    <x v="0"/>
    <x v="0"/>
    <x v="0"/>
    <n v="142566.75"/>
    <x v="1"/>
    <x v="2"/>
    <x v="2"/>
  </r>
  <r>
    <n v="15723013"/>
    <s v="Sutherland"/>
    <x v="2"/>
    <x v="1"/>
    <n v="28"/>
    <x v="1"/>
    <x v="3"/>
    <n v="76656.399999999994"/>
    <x v="1"/>
    <x v="2"/>
    <n v="613"/>
    <x v="0"/>
    <x v="0"/>
    <x v="0"/>
    <n v="185483.24"/>
    <x v="1"/>
    <x v="4"/>
    <x v="1"/>
  </r>
  <r>
    <n v="15784148"/>
    <s v="Beneventi"/>
    <x v="0"/>
    <x v="1"/>
    <n v="62"/>
    <x v="2"/>
    <x v="9"/>
    <n v="0"/>
    <x v="0"/>
    <x v="2"/>
    <n v="643"/>
    <x v="0"/>
    <x v="1"/>
    <x v="1"/>
    <n v="155870.82"/>
    <x v="1"/>
    <x v="2"/>
    <x v="3"/>
  </r>
  <r>
    <n v="15578098"/>
    <s v="Jamieson"/>
    <x v="0"/>
    <x v="1"/>
    <n v="31"/>
    <x v="0"/>
    <x v="2"/>
    <n v="0"/>
    <x v="0"/>
    <x v="2"/>
    <n v="600"/>
    <x v="0"/>
    <x v="0"/>
    <x v="0"/>
    <n v="121555.51"/>
    <x v="1"/>
    <x v="0"/>
    <x v="1"/>
  </r>
  <r>
    <n v="15638621"/>
    <s v="Simmons"/>
    <x v="1"/>
    <x v="1"/>
    <n v="39"/>
    <x v="0"/>
    <x v="1"/>
    <n v="60374.98"/>
    <x v="1"/>
    <x v="0"/>
    <n v="735"/>
    <x v="2"/>
    <x v="0"/>
    <x v="1"/>
    <n v="40223.74"/>
    <x v="1"/>
    <x v="3"/>
    <x v="0"/>
  </r>
  <r>
    <n v="15720924"/>
    <s v="Chijioke"/>
    <x v="0"/>
    <x v="0"/>
    <n v="34"/>
    <x v="0"/>
    <x v="1"/>
    <n v="0"/>
    <x v="0"/>
    <x v="0"/>
    <n v="585"/>
    <x v="1"/>
    <x v="0"/>
    <x v="0"/>
    <n v="75503.600000000006"/>
    <x v="1"/>
    <x v="1"/>
    <x v="0"/>
  </r>
  <r>
    <n v="15566531"/>
    <s v="Iloerika"/>
    <x v="2"/>
    <x v="1"/>
    <n v="33"/>
    <x v="0"/>
    <x v="4"/>
    <n v="88046.88"/>
    <x v="1"/>
    <x v="0"/>
    <n v="724"/>
    <x v="2"/>
    <x v="1"/>
    <x v="0"/>
    <n v="186942.49"/>
    <x v="0"/>
    <x v="4"/>
    <x v="2"/>
  </r>
  <r>
    <n v="15718064"/>
    <s v="Chia"/>
    <x v="1"/>
    <x v="1"/>
    <n v="29"/>
    <x v="1"/>
    <x v="0"/>
    <n v="0"/>
    <x v="0"/>
    <x v="2"/>
    <n v="635"/>
    <x v="0"/>
    <x v="1"/>
    <x v="1"/>
    <n v="117173.8"/>
    <x v="1"/>
    <x v="0"/>
    <x v="0"/>
  </r>
  <r>
    <n v="15605067"/>
    <s v="Nwachinemelu"/>
    <x v="0"/>
    <x v="1"/>
    <n v="19"/>
    <x v="1"/>
    <x v="9"/>
    <n v="0"/>
    <x v="0"/>
    <x v="2"/>
    <n v="472"/>
    <x v="4"/>
    <x v="0"/>
    <x v="1"/>
    <n v="3453.4"/>
    <x v="1"/>
    <x v="3"/>
    <x v="3"/>
  </r>
  <r>
    <n v="15655335"/>
    <s v="Becher"/>
    <x v="0"/>
    <x v="1"/>
    <n v="36"/>
    <x v="0"/>
    <x v="1"/>
    <n v="0"/>
    <x v="0"/>
    <x v="2"/>
    <n v="590"/>
    <x v="1"/>
    <x v="0"/>
    <x v="1"/>
    <n v="48876.84"/>
    <x v="1"/>
    <x v="3"/>
    <x v="0"/>
  </r>
  <r>
    <n v="15607301"/>
    <s v="Romano"/>
    <x v="1"/>
    <x v="0"/>
    <n v="63"/>
    <x v="2"/>
    <x v="2"/>
    <n v="129968.67"/>
    <x v="2"/>
    <x v="0"/>
    <n v="651"/>
    <x v="0"/>
    <x v="0"/>
    <x v="0"/>
    <n v="11830.53"/>
    <x v="1"/>
    <x v="3"/>
    <x v="1"/>
  </r>
  <r>
    <n v="15694628"/>
    <s v="Walker"/>
    <x v="2"/>
    <x v="0"/>
    <n v="39"/>
    <x v="0"/>
    <x v="4"/>
    <n v="157731.6"/>
    <x v="2"/>
    <x v="2"/>
    <n v="686"/>
    <x v="2"/>
    <x v="0"/>
    <x v="1"/>
    <n v="162820.6"/>
    <x v="1"/>
    <x v="2"/>
    <x v="2"/>
  </r>
  <r>
    <n v="15607112"/>
    <s v="Chiawuotu"/>
    <x v="0"/>
    <x v="1"/>
    <n v="32"/>
    <x v="0"/>
    <x v="5"/>
    <n v="0"/>
    <x v="0"/>
    <x v="2"/>
    <n v="606"/>
    <x v="0"/>
    <x v="1"/>
    <x v="0"/>
    <n v="36540.629999999997"/>
    <x v="1"/>
    <x v="3"/>
    <x v="1"/>
  </r>
  <r>
    <n v="15635775"/>
    <s v="Watt"/>
    <x v="0"/>
    <x v="1"/>
    <n v="33"/>
    <x v="0"/>
    <x v="6"/>
    <n v="89276.479999999996"/>
    <x v="1"/>
    <x v="0"/>
    <n v="781"/>
    <x v="3"/>
    <x v="0"/>
    <x v="1"/>
    <n v="6959"/>
    <x v="1"/>
    <x v="3"/>
    <x v="2"/>
  </r>
  <r>
    <n v="15644280"/>
    <s v="Udegbunam"/>
    <x v="0"/>
    <x v="1"/>
    <n v="45"/>
    <x v="0"/>
    <x v="4"/>
    <n v="138825.19"/>
    <x v="2"/>
    <x v="0"/>
    <n v="593"/>
    <x v="1"/>
    <x v="1"/>
    <x v="1"/>
    <n v="10828.78"/>
    <x v="1"/>
    <x v="3"/>
    <x v="2"/>
  </r>
  <r>
    <n v="15708362"/>
    <s v="Watson"/>
    <x v="0"/>
    <x v="1"/>
    <n v="63"/>
    <x v="2"/>
    <x v="4"/>
    <n v="103729.79"/>
    <x v="2"/>
    <x v="2"/>
    <n v="793"/>
    <x v="3"/>
    <x v="0"/>
    <x v="0"/>
    <n v="80272.06"/>
    <x v="1"/>
    <x v="1"/>
    <x v="2"/>
  </r>
  <r>
    <n v="15771997"/>
    <s v="Bryant"/>
    <x v="0"/>
    <x v="0"/>
    <n v="31"/>
    <x v="0"/>
    <x v="7"/>
    <n v="75499.240000000005"/>
    <x v="1"/>
    <x v="0"/>
    <n v="791"/>
    <x v="3"/>
    <x v="0"/>
    <x v="1"/>
    <n v="22184.14"/>
    <x v="1"/>
    <x v="3"/>
    <x v="3"/>
  </r>
  <r>
    <n v="15730579"/>
    <s v="Ward"/>
    <x v="0"/>
    <x v="1"/>
    <n v="68"/>
    <x v="2"/>
    <x v="8"/>
    <n v="169445.4"/>
    <x v="2"/>
    <x v="0"/>
    <n v="850"/>
    <x v="3"/>
    <x v="0"/>
    <x v="0"/>
    <n v="186335.07"/>
    <x v="1"/>
    <x v="4"/>
    <x v="2"/>
  </r>
  <r>
    <n v="15728005"/>
    <s v="Urban"/>
    <x v="0"/>
    <x v="0"/>
    <n v="57"/>
    <x v="0"/>
    <x v="9"/>
    <n v="111359.55"/>
    <x v="2"/>
    <x v="2"/>
    <n v="698"/>
    <x v="2"/>
    <x v="0"/>
    <x v="1"/>
    <n v="105715.01"/>
    <x v="1"/>
    <x v="0"/>
    <x v="3"/>
  </r>
  <r>
    <n v="15791674"/>
    <s v="Sutherland"/>
    <x v="0"/>
    <x v="0"/>
    <n v="34"/>
    <x v="0"/>
    <x v="7"/>
    <n v="142388.60999999999"/>
    <x v="2"/>
    <x v="2"/>
    <n v="846"/>
    <x v="3"/>
    <x v="1"/>
    <x v="0"/>
    <n v="68393.64"/>
    <x v="0"/>
    <x v="1"/>
    <x v="3"/>
  </r>
  <r>
    <n v="15754599"/>
    <s v="K'ung"/>
    <x v="0"/>
    <x v="1"/>
    <n v="42"/>
    <x v="0"/>
    <x v="4"/>
    <n v="123311.39"/>
    <x v="2"/>
    <x v="2"/>
    <n v="765"/>
    <x v="2"/>
    <x v="0"/>
    <x v="0"/>
    <n v="82868.34"/>
    <x v="1"/>
    <x v="1"/>
    <x v="2"/>
  </r>
  <r>
    <n v="15693690"/>
    <s v="Iweobiegbunam"/>
    <x v="1"/>
    <x v="1"/>
    <n v="52"/>
    <x v="0"/>
    <x v="3"/>
    <n v="115532.52"/>
    <x v="2"/>
    <x v="0"/>
    <n v="574"/>
    <x v="1"/>
    <x v="0"/>
    <x v="1"/>
    <n v="196257.67"/>
    <x v="1"/>
    <x v="4"/>
    <x v="1"/>
  </r>
  <r>
    <n v="15728963"/>
    <s v="Wei"/>
    <x v="2"/>
    <x v="0"/>
    <n v="51"/>
    <x v="0"/>
    <x v="7"/>
    <n v="167273.71"/>
    <x v="2"/>
    <x v="0"/>
    <n v="617"/>
    <x v="0"/>
    <x v="1"/>
    <x v="1"/>
    <n v="93439.75"/>
    <x v="0"/>
    <x v="0"/>
    <x v="3"/>
  </r>
  <r>
    <n v="15659710"/>
    <s v="Lascelles"/>
    <x v="0"/>
    <x v="1"/>
    <n v="25"/>
    <x v="1"/>
    <x v="8"/>
    <n v="77886.53"/>
    <x v="1"/>
    <x v="2"/>
    <n v="581"/>
    <x v="1"/>
    <x v="0"/>
    <x v="1"/>
    <n v="150319.49"/>
    <x v="1"/>
    <x v="2"/>
    <x v="2"/>
  </r>
  <r>
    <n v="15658675"/>
    <s v="Ts'ao"/>
    <x v="2"/>
    <x v="1"/>
    <n v="37"/>
    <x v="0"/>
    <x v="5"/>
    <n v="135795.63"/>
    <x v="2"/>
    <x v="0"/>
    <n v="710"/>
    <x v="2"/>
    <x v="1"/>
    <x v="0"/>
    <n v="46523.6"/>
    <x v="1"/>
    <x v="3"/>
    <x v="1"/>
  </r>
  <r>
    <n v="15638788"/>
    <s v="Mack"/>
    <x v="0"/>
    <x v="1"/>
    <n v="32"/>
    <x v="0"/>
    <x v="2"/>
    <n v="97514.07"/>
    <x v="1"/>
    <x v="0"/>
    <n v="550"/>
    <x v="1"/>
    <x v="0"/>
    <x v="0"/>
    <n v="199138.84"/>
    <x v="1"/>
    <x v="4"/>
    <x v="1"/>
  </r>
  <r>
    <n v="15609735"/>
    <s v="Campbell"/>
    <x v="2"/>
    <x v="1"/>
    <n v="51"/>
    <x v="0"/>
    <x v="5"/>
    <n v="127545.56"/>
    <x v="2"/>
    <x v="2"/>
    <n v="533"/>
    <x v="1"/>
    <x v="1"/>
    <x v="1"/>
    <n v="79559.02"/>
    <x v="0"/>
    <x v="1"/>
    <x v="1"/>
  </r>
  <r>
    <n v="15771477"/>
    <s v="Fiorentini"/>
    <x v="0"/>
    <x v="1"/>
    <n v="49"/>
    <x v="0"/>
    <x v="9"/>
    <n v="106160.37"/>
    <x v="2"/>
    <x v="0"/>
    <n v="779"/>
    <x v="2"/>
    <x v="1"/>
    <x v="1"/>
    <n v="116893.87"/>
    <x v="1"/>
    <x v="0"/>
    <x v="3"/>
  </r>
  <r>
    <n v="15570145"/>
    <s v="Long"/>
    <x v="0"/>
    <x v="0"/>
    <n v="23"/>
    <x v="1"/>
    <x v="0"/>
    <n v="0"/>
    <x v="0"/>
    <x v="2"/>
    <n v="763"/>
    <x v="2"/>
    <x v="0"/>
    <x v="1"/>
    <n v="153983.99"/>
    <x v="1"/>
    <x v="2"/>
    <x v="0"/>
  </r>
  <r>
    <n v="15797149"/>
    <s v="Lloyd"/>
    <x v="1"/>
    <x v="0"/>
    <n v="36"/>
    <x v="0"/>
    <x v="4"/>
    <n v="143680.47"/>
    <x v="2"/>
    <x v="2"/>
    <n v="563"/>
    <x v="1"/>
    <x v="0"/>
    <x v="0"/>
    <n v="63531.19"/>
    <x v="1"/>
    <x v="1"/>
    <x v="2"/>
  </r>
  <r>
    <n v="15636912"/>
    <s v="Sneddon"/>
    <x v="1"/>
    <x v="1"/>
    <n v="38"/>
    <x v="0"/>
    <x v="6"/>
    <n v="124483.53"/>
    <x v="2"/>
    <x v="0"/>
    <n v="678"/>
    <x v="2"/>
    <x v="0"/>
    <x v="1"/>
    <n v="126253.31"/>
    <x v="1"/>
    <x v="0"/>
    <x v="2"/>
  </r>
  <r>
    <n v="15687828"/>
    <s v="Gorshkov"/>
    <x v="1"/>
    <x v="0"/>
    <n v="31"/>
    <x v="0"/>
    <x v="8"/>
    <n v="86006.3"/>
    <x v="1"/>
    <x v="0"/>
    <n v="644"/>
    <x v="0"/>
    <x v="0"/>
    <x v="0"/>
    <n v="73922.95"/>
    <x v="1"/>
    <x v="1"/>
    <x v="2"/>
  </r>
  <r>
    <n v="15667424"/>
    <s v="Forbes"/>
    <x v="2"/>
    <x v="0"/>
    <n v="43"/>
    <x v="0"/>
    <x v="3"/>
    <n v="111094.05"/>
    <x v="2"/>
    <x v="2"/>
    <n v="682"/>
    <x v="2"/>
    <x v="0"/>
    <x v="0"/>
    <n v="64679.3"/>
    <x v="1"/>
    <x v="1"/>
    <x v="1"/>
  </r>
  <r>
    <n v="15759872"/>
    <s v="L?"/>
    <x v="0"/>
    <x v="1"/>
    <n v="22"/>
    <x v="1"/>
    <x v="9"/>
    <n v="0"/>
    <x v="0"/>
    <x v="2"/>
    <n v="625"/>
    <x v="0"/>
    <x v="0"/>
    <x v="1"/>
    <n v="157072.91"/>
    <x v="1"/>
    <x v="2"/>
    <x v="3"/>
  </r>
  <r>
    <n v="15572374"/>
    <s v="Hopetoun"/>
    <x v="1"/>
    <x v="1"/>
    <n v="36"/>
    <x v="0"/>
    <x v="1"/>
    <n v="0"/>
    <x v="0"/>
    <x v="2"/>
    <n v="733"/>
    <x v="2"/>
    <x v="1"/>
    <x v="0"/>
    <n v="108377.82"/>
    <x v="1"/>
    <x v="0"/>
    <x v="0"/>
  </r>
  <r>
    <n v="15754926"/>
    <s v="Lucchesi"/>
    <x v="0"/>
    <x v="0"/>
    <n v="30"/>
    <x v="0"/>
    <x v="5"/>
    <n v="0"/>
    <x v="0"/>
    <x v="2"/>
    <n v="512"/>
    <x v="1"/>
    <x v="0"/>
    <x v="1"/>
    <n v="88827.31"/>
    <x v="1"/>
    <x v="1"/>
    <x v="1"/>
  </r>
  <r>
    <n v="15687431"/>
    <s v="Faria"/>
    <x v="0"/>
    <x v="0"/>
    <n v="41"/>
    <x v="0"/>
    <x v="3"/>
    <n v="115171.71"/>
    <x v="2"/>
    <x v="0"/>
    <n v="642"/>
    <x v="0"/>
    <x v="0"/>
    <x v="0"/>
    <n v="37674.47"/>
    <x v="1"/>
    <x v="3"/>
    <x v="1"/>
  </r>
  <r>
    <n v="15604515"/>
    <s v="Yefremov"/>
    <x v="2"/>
    <x v="0"/>
    <n v="22"/>
    <x v="1"/>
    <x v="7"/>
    <n v="111543.26"/>
    <x v="2"/>
    <x v="2"/>
    <n v="737"/>
    <x v="2"/>
    <x v="1"/>
    <x v="1"/>
    <n v="106327.85"/>
    <x v="1"/>
    <x v="0"/>
    <x v="3"/>
  </r>
  <r>
    <n v="15682839"/>
    <s v="Genovesi"/>
    <x v="0"/>
    <x v="0"/>
    <n v="57"/>
    <x v="0"/>
    <x v="2"/>
    <n v="137936.94"/>
    <x v="2"/>
    <x v="0"/>
    <n v="575"/>
    <x v="1"/>
    <x v="0"/>
    <x v="0"/>
    <n v="84475.13"/>
    <x v="1"/>
    <x v="1"/>
    <x v="1"/>
  </r>
  <r>
    <n v="15624677"/>
    <s v="Marquez"/>
    <x v="2"/>
    <x v="0"/>
    <n v="37"/>
    <x v="0"/>
    <x v="6"/>
    <n v="122304.65"/>
    <x v="2"/>
    <x v="2"/>
    <n v="543"/>
    <x v="1"/>
    <x v="1"/>
    <x v="1"/>
    <n v="33998.699999999997"/>
    <x v="1"/>
    <x v="3"/>
    <x v="2"/>
  </r>
  <r>
    <n v="15646366"/>
    <s v="Trevisani"/>
    <x v="2"/>
    <x v="1"/>
    <n v="41"/>
    <x v="0"/>
    <x v="2"/>
    <n v="120586.54"/>
    <x v="2"/>
    <x v="0"/>
    <n v="521"/>
    <x v="1"/>
    <x v="1"/>
    <x v="0"/>
    <n v="20491.150000000001"/>
    <x v="1"/>
    <x v="3"/>
    <x v="1"/>
  </r>
  <r>
    <n v="15701768"/>
    <s v="Tung"/>
    <x v="0"/>
    <x v="1"/>
    <n v="32"/>
    <x v="0"/>
    <x v="6"/>
    <n v="0"/>
    <x v="0"/>
    <x v="2"/>
    <n v="637"/>
    <x v="0"/>
    <x v="0"/>
    <x v="0"/>
    <n v="197827.06"/>
    <x v="1"/>
    <x v="4"/>
    <x v="2"/>
  </r>
  <r>
    <n v="15623566"/>
    <s v="Barnhill"/>
    <x v="0"/>
    <x v="1"/>
    <n v="40"/>
    <x v="0"/>
    <x v="9"/>
    <n v="46520.69"/>
    <x v="1"/>
    <x v="0"/>
    <n v="714"/>
    <x v="2"/>
    <x v="0"/>
    <x v="0"/>
    <n v="96687.25"/>
    <x v="1"/>
    <x v="0"/>
    <x v="3"/>
  </r>
  <r>
    <n v="15681274"/>
    <s v="Marshall"/>
    <x v="1"/>
    <x v="0"/>
    <n v="56"/>
    <x v="0"/>
    <x v="0"/>
    <n v="105473.74"/>
    <x v="2"/>
    <x v="0"/>
    <n v="726"/>
    <x v="2"/>
    <x v="0"/>
    <x v="0"/>
    <n v="46044.7"/>
    <x v="1"/>
    <x v="3"/>
    <x v="0"/>
  </r>
  <r>
    <n v="15762573"/>
    <s v="Bednall"/>
    <x v="1"/>
    <x v="0"/>
    <n v="34"/>
    <x v="0"/>
    <x v="3"/>
    <n v="0"/>
    <x v="0"/>
    <x v="2"/>
    <n v="680"/>
    <x v="2"/>
    <x v="0"/>
    <x v="1"/>
    <n v="98949.85"/>
    <x v="1"/>
    <x v="0"/>
    <x v="1"/>
  </r>
  <r>
    <n v="15706458"/>
    <s v="Pan"/>
    <x v="2"/>
    <x v="1"/>
    <n v="39"/>
    <x v="0"/>
    <x v="8"/>
    <n v="115730.71"/>
    <x v="2"/>
    <x v="1"/>
    <n v="812"/>
    <x v="3"/>
    <x v="0"/>
    <x v="0"/>
    <n v="185599.34"/>
    <x v="0"/>
    <x v="4"/>
    <x v="2"/>
  </r>
  <r>
    <n v="15654222"/>
    <s v="Ogg"/>
    <x v="1"/>
    <x v="1"/>
    <n v="30"/>
    <x v="0"/>
    <x v="6"/>
    <n v="145396.49"/>
    <x v="2"/>
    <x v="0"/>
    <n v="757"/>
    <x v="2"/>
    <x v="1"/>
    <x v="0"/>
    <n v="198341.15"/>
    <x v="1"/>
    <x v="4"/>
    <x v="2"/>
  </r>
  <r>
    <n v="15704053"/>
    <s v="T'ang"/>
    <x v="1"/>
    <x v="1"/>
    <n v="62"/>
    <x v="2"/>
    <x v="6"/>
    <n v="131078.42000000001"/>
    <x v="2"/>
    <x v="2"/>
    <n v="710"/>
    <x v="2"/>
    <x v="0"/>
    <x v="1"/>
    <n v="119348.76"/>
    <x v="0"/>
    <x v="0"/>
    <x v="2"/>
  </r>
  <r>
    <n v="15724321"/>
    <s v="Baresi"/>
    <x v="2"/>
    <x v="0"/>
    <n v="47"/>
    <x v="0"/>
    <x v="9"/>
    <n v="128298.74"/>
    <x v="2"/>
    <x v="0"/>
    <n v="516"/>
    <x v="1"/>
    <x v="1"/>
    <x v="1"/>
    <n v="149614.17000000001"/>
    <x v="0"/>
    <x v="2"/>
    <x v="3"/>
  </r>
  <r>
    <n v="15621815"/>
    <s v="Obiajulu"/>
    <x v="0"/>
    <x v="0"/>
    <n v="40"/>
    <x v="0"/>
    <x v="5"/>
    <n v="165526.71"/>
    <x v="2"/>
    <x v="0"/>
    <n v="803"/>
    <x v="3"/>
    <x v="0"/>
    <x v="1"/>
    <n v="12328.08"/>
    <x v="1"/>
    <x v="3"/>
    <x v="1"/>
  </r>
  <r>
    <n v="15724876"/>
    <s v="McGregor"/>
    <x v="0"/>
    <x v="0"/>
    <n v="38"/>
    <x v="0"/>
    <x v="8"/>
    <n v="83714.41"/>
    <x v="1"/>
    <x v="0"/>
    <n v="560"/>
    <x v="1"/>
    <x v="0"/>
    <x v="0"/>
    <n v="33245.97"/>
    <x v="1"/>
    <x v="3"/>
    <x v="2"/>
  </r>
  <r>
    <n v="15696588"/>
    <s v="Lung"/>
    <x v="0"/>
    <x v="0"/>
    <n v="36"/>
    <x v="0"/>
    <x v="6"/>
    <n v="0"/>
    <x v="0"/>
    <x v="2"/>
    <n v="679"/>
    <x v="2"/>
    <x v="0"/>
    <x v="0"/>
    <n v="2243.41"/>
    <x v="1"/>
    <x v="3"/>
    <x v="2"/>
  </r>
  <r>
    <n v="15612832"/>
    <s v="Jamieson"/>
    <x v="0"/>
    <x v="1"/>
    <n v="32"/>
    <x v="0"/>
    <x v="3"/>
    <n v="125540.05"/>
    <x v="2"/>
    <x v="0"/>
    <n v="526"/>
    <x v="1"/>
    <x v="1"/>
    <x v="1"/>
    <n v="86786.41"/>
    <x v="1"/>
    <x v="1"/>
    <x v="1"/>
  </r>
  <r>
    <n v="15804295"/>
    <s v="Pinto"/>
    <x v="0"/>
    <x v="1"/>
    <n v="41"/>
    <x v="0"/>
    <x v="0"/>
    <n v="100254.76"/>
    <x v="2"/>
    <x v="2"/>
    <n v="485"/>
    <x v="4"/>
    <x v="0"/>
    <x v="0"/>
    <n v="12706.67"/>
    <x v="1"/>
    <x v="3"/>
    <x v="0"/>
  </r>
  <r>
    <n v="15712536"/>
    <s v="Fallaci"/>
    <x v="0"/>
    <x v="0"/>
    <n v="36"/>
    <x v="0"/>
    <x v="6"/>
    <n v="0"/>
    <x v="0"/>
    <x v="2"/>
    <n v="625"/>
    <x v="0"/>
    <x v="0"/>
    <x v="1"/>
    <n v="41295.1"/>
    <x v="0"/>
    <x v="3"/>
    <x v="2"/>
  </r>
  <r>
    <n v="15662494"/>
    <s v="Goliwe"/>
    <x v="1"/>
    <x v="1"/>
    <n v="43"/>
    <x v="0"/>
    <x v="3"/>
    <n v="138150.57"/>
    <x v="2"/>
    <x v="0"/>
    <n v="773"/>
    <x v="2"/>
    <x v="0"/>
    <x v="0"/>
    <n v="177357.16"/>
    <x v="1"/>
    <x v="4"/>
    <x v="1"/>
  </r>
  <r>
    <n v="15807728"/>
    <s v="Ferri"/>
    <x v="0"/>
    <x v="0"/>
    <n v="45"/>
    <x v="0"/>
    <x v="1"/>
    <n v="0"/>
    <x v="0"/>
    <x v="0"/>
    <n v="530"/>
    <x v="1"/>
    <x v="1"/>
    <x v="0"/>
    <n v="190663.89"/>
    <x v="0"/>
    <x v="4"/>
    <x v="0"/>
  </r>
  <r>
    <n v="15764916"/>
    <s v="Rowley"/>
    <x v="2"/>
    <x v="0"/>
    <n v="43"/>
    <x v="0"/>
    <x v="3"/>
    <n v="95984.21"/>
    <x v="1"/>
    <x v="0"/>
    <n v="616"/>
    <x v="0"/>
    <x v="1"/>
    <x v="0"/>
    <n v="115262.54"/>
    <x v="0"/>
    <x v="0"/>
    <x v="1"/>
  </r>
  <r>
    <n v="15615330"/>
    <s v="Tretiakova"/>
    <x v="0"/>
    <x v="1"/>
    <n v="23"/>
    <x v="1"/>
    <x v="7"/>
    <n v="0"/>
    <x v="0"/>
    <x v="2"/>
    <n v="651"/>
    <x v="0"/>
    <x v="0"/>
    <x v="0"/>
    <n v="170099.23"/>
    <x v="1"/>
    <x v="4"/>
    <x v="3"/>
  </r>
  <r>
    <n v="15638487"/>
    <s v="She"/>
    <x v="2"/>
    <x v="1"/>
    <n v="38"/>
    <x v="0"/>
    <x v="0"/>
    <n v="136858.42000000001"/>
    <x v="2"/>
    <x v="0"/>
    <n v="586"/>
    <x v="1"/>
    <x v="1"/>
    <x v="0"/>
    <n v="189143.94"/>
    <x v="1"/>
    <x v="4"/>
    <x v="0"/>
  </r>
  <r>
    <n v="15627859"/>
    <s v="Nebeolisa"/>
    <x v="2"/>
    <x v="1"/>
    <n v="29"/>
    <x v="1"/>
    <x v="3"/>
    <n v="102609"/>
    <x v="2"/>
    <x v="0"/>
    <n v="607"/>
    <x v="0"/>
    <x v="0"/>
    <x v="1"/>
    <n v="163257.44"/>
    <x v="1"/>
    <x v="2"/>
    <x v="1"/>
  </r>
  <r>
    <n v="15622192"/>
    <s v="Young"/>
    <x v="1"/>
    <x v="1"/>
    <n v="39"/>
    <x v="0"/>
    <x v="6"/>
    <n v="0"/>
    <x v="0"/>
    <x v="2"/>
    <n v="724"/>
    <x v="2"/>
    <x v="1"/>
    <x v="0"/>
    <n v="95562.81"/>
    <x v="1"/>
    <x v="0"/>
    <x v="2"/>
  </r>
  <r>
    <n v="15789413"/>
    <s v="Fitzgerald"/>
    <x v="0"/>
    <x v="1"/>
    <n v="64"/>
    <x v="2"/>
    <x v="6"/>
    <n v="0"/>
    <x v="0"/>
    <x v="2"/>
    <n v="733"/>
    <x v="2"/>
    <x v="0"/>
    <x v="0"/>
    <n v="75272.63"/>
    <x v="1"/>
    <x v="1"/>
    <x v="2"/>
  </r>
  <r>
    <n v="15583221"/>
    <s v="ArnOld"/>
    <x v="2"/>
    <x v="1"/>
    <n v="70"/>
    <x v="2"/>
    <x v="6"/>
    <n v="77356.92"/>
    <x v="1"/>
    <x v="2"/>
    <n v="667"/>
    <x v="2"/>
    <x v="0"/>
    <x v="0"/>
    <n v="20881.96"/>
    <x v="1"/>
    <x v="3"/>
    <x v="2"/>
  </r>
  <r>
    <n v="15768495"/>
    <s v="Chidimma"/>
    <x v="0"/>
    <x v="0"/>
    <n v="32"/>
    <x v="0"/>
    <x v="2"/>
    <n v="110923.15"/>
    <x v="2"/>
    <x v="2"/>
    <n v="700"/>
    <x v="2"/>
    <x v="0"/>
    <x v="0"/>
    <n v="161845.81"/>
    <x v="0"/>
    <x v="2"/>
    <x v="1"/>
  </r>
  <r>
    <n v="15644103"/>
    <s v="Wells"/>
    <x v="1"/>
    <x v="1"/>
    <n v="78"/>
    <x v="2"/>
    <x v="0"/>
    <n v="151675.65"/>
    <x v="2"/>
    <x v="0"/>
    <n v="659"/>
    <x v="0"/>
    <x v="1"/>
    <x v="0"/>
    <n v="49978.67"/>
    <x v="1"/>
    <x v="3"/>
    <x v="0"/>
  </r>
  <r>
    <n v="15741197"/>
    <s v="Calzada"/>
    <x v="1"/>
    <x v="1"/>
    <n v="22"/>
    <x v="1"/>
    <x v="2"/>
    <n v="0"/>
    <x v="0"/>
    <x v="1"/>
    <n v="710"/>
    <x v="2"/>
    <x v="0"/>
    <x v="1"/>
    <n v="107292.91"/>
    <x v="1"/>
    <x v="0"/>
    <x v="1"/>
  </r>
  <r>
    <n v="15664547"/>
    <s v="Black"/>
    <x v="0"/>
    <x v="1"/>
    <n v="37"/>
    <x v="0"/>
    <x v="3"/>
    <n v="0"/>
    <x v="0"/>
    <x v="0"/>
    <n v="760"/>
    <x v="2"/>
    <x v="1"/>
    <x v="1"/>
    <n v="32863.24"/>
    <x v="0"/>
    <x v="3"/>
    <x v="1"/>
  </r>
  <r>
    <n v="15797293"/>
    <s v="Sopuluchukwu"/>
    <x v="0"/>
    <x v="0"/>
    <n v="25"/>
    <x v="1"/>
    <x v="6"/>
    <n v="0"/>
    <x v="0"/>
    <x v="2"/>
    <n v="677"/>
    <x v="2"/>
    <x v="0"/>
    <x v="1"/>
    <n v="179608.95999999999"/>
    <x v="1"/>
    <x v="4"/>
    <x v="2"/>
  </r>
  <r>
    <n v="15572021"/>
    <s v="Ts'ao"/>
    <x v="2"/>
    <x v="0"/>
    <n v="29"/>
    <x v="1"/>
    <x v="2"/>
    <n v="80204.11"/>
    <x v="1"/>
    <x v="2"/>
    <n v="798"/>
    <x v="3"/>
    <x v="0"/>
    <x v="1"/>
    <n v="70223.22"/>
    <x v="1"/>
    <x v="1"/>
    <x v="1"/>
  </r>
  <r>
    <n v="15637461"/>
    <s v="Ukaegbunam"/>
    <x v="0"/>
    <x v="1"/>
    <n v="35"/>
    <x v="0"/>
    <x v="3"/>
    <n v="0"/>
    <x v="0"/>
    <x v="2"/>
    <n v="758"/>
    <x v="2"/>
    <x v="0"/>
    <x v="1"/>
    <n v="77951.839999999997"/>
    <x v="1"/>
    <x v="1"/>
    <x v="1"/>
  </r>
  <r>
    <n v="15620577"/>
    <s v="Wood"/>
    <x v="0"/>
    <x v="1"/>
    <n v="45"/>
    <x v="0"/>
    <x v="4"/>
    <n v="0"/>
    <x v="0"/>
    <x v="2"/>
    <n v="715"/>
    <x v="2"/>
    <x v="0"/>
    <x v="0"/>
    <n v="55043.93"/>
    <x v="1"/>
    <x v="1"/>
    <x v="2"/>
  </r>
  <r>
    <n v="15609643"/>
    <s v="Furneaux"/>
    <x v="2"/>
    <x v="1"/>
    <n v="32"/>
    <x v="0"/>
    <x v="9"/>
    <n v="115587.49"/>
    <x v="2"/>
    <x v="2"/>
    <n v="752"/>
    <x v="2"/>
    <x v="1"/>
    <x v="0"/>
    <n v="101677.46"/>
    <x v="1"/>
    <x v="0"/>
    <x v="3"/>
  </r>
  <r>
    <n v="15785358"/>
    <s v="Gresswell"/>
    <x v="2"/>
    <x v="1"/>
    <n v="46"/>
    <x v="0"/>
    <x v="2"/>
    <n v="106968.96000000001"/>
    <x v="2"/>
    <x v="0"/>
    <n v="586"/>
    <x v="1"/>
    <x v="0"/>
    <x v="0"/>
    <n v="79366.98"/>
    <x v="0"/>
    <x v="1"/>
    <x v="1"/>
  </r>
  <r>
    <n v="15603883"/>
    <s v="Ch'in"/>
    <x v="0"/>
    <x v="1"/>
    <n v="36"/>
    <x v="0"/>
    <x v="4"/>
    <n v="0"/>
    <x v="0"/>
    <x v="2"/>
    <n v="818"/>
    <x v="3"/>
    <x v="0"/>
    <x v="0"/>
    <n v="8037.03"/>
    <x v="1"/>
    <x v="3"/>
    <x v="2"/>
  </r>
  <r>
    <n v="15782550"/>
    <s v="Ma"/>
    <x v="2"/>
    <x v="0"/>
    <n v="41"/>
    <x v="0"/>
    <x v="10"/>
    <n v="139659.04"/>
    <x v="2"/>
    <x v="0"/>
    <n v="490"/>
    <x v="4"/>
    <x v="0"/>
    <x v="0"/>
    <n v="176254.12"/>
    <x v="1"/>
    <x v="4"/>
    <x v="0"/>
  </r>
  <r>
    <n v="15775761"/>
    <s v="Iweobiegbunam"/>
    <x v="2"/>
    <x v="0"/>
    <n v="69"/>
    <x v="2"/>
    <x v="8"/>
    <n v="86038.21"/>
    <x v="1"/>
    <x v="1"/>
    <n v="610"/>
    <x v="0"/>
    <x v="1"/>
    <x v="1"/>
    <n v="192743.06"/>
    <x v="0"/>
    <x v="4"/>
    <x v="2"/>
  </r>
  <r>
    <n v="15680201"/>
    <s v="Marcelo"/>
    <x v="2"/>
    <x v="1"/>
    <n v="24"/>
    <x v="1"/>
    <x v="8"/>
    <n v="102773.2"/>
    <x v="2"/>
    <x v="2"/>
    <n v="627"/>
    <x v="0"/>
    <x v="0"/>
    <x v="1"/>
    <n v="56793.02"/>
    <x v="0"/>
    <x v="1"/>
    <x v="2"/>
  </r>
  <r>
    <n v="15767594"/>
    <s v="Azubuike"/>
    <x v="0"/>
    <x v="0"/>
    <n v="35"/>
    <x v="0"/>
    <x v="2"/>
    <n v="0"/>
    <x v="0"/>
    <x v="2"/>
    <n v="533"/>
    <x v="1"/>
    <x v="0"/>
    <x v="0"/>
    <n v="187900.12"/>
    <x v="1"/>
    <x v="4"/>
    <x v="1"/>
  </r>
  <r>
    <n v="15591985"/>
    <s v="Stewart"/>
    <x v="0"/>
    <x v="0"/>
    <n v="51"/>
    <x v="0"/>
    <x v="2"/>
    <n v="70754.179999999993"/>
    <x v="1"/>
    <x v="0"/>
    <n v="708"/>
    <x v="2"/>
    <x v="0"/>
    <x v="0"/>
    <n v="92920.04"/>
    <x v="0"/>
    <x v="0"/>
    <x v="1"/>
  </r>
  <r>
    <n v="15789339"/>
    <s v="Yen"/>
    <x v="0"/>
    <x v="1"/>
    <n v="59"/>
    <x v="0"/>
    <x v="4"/>
    <n v="122781.51"/>
    <x v="2"/>
    <x v="0"/>
    <n v="681"/>
    <x v="2"/>
    <x v="1"/>
    <x v="0"/>
    <n v="140166.95000000001"/>
    <x v="1"/>
    <x v="2"/>
    <x v="2"/>
  </r>
  <r>
    <n v="15781530"/>
    <s v="Hsieh"/>
    <x v="0"/>
    <x v="1"/>
    <n v="21"/>
    <x v="1"/>
    <x v="2"/>
    <n v="0"/>
    <x v="0"/>
    <x v="2"/>
    <n v="690"/>
    <x v="2"/>
    <x v="0"/>
    <x v="0"/>
    <n v="155782.89000000001"/>
    <x v="1"/>
    <x v="2"/>
    <x v="1"/>
  </r>
  <r>
    <n v="15705174"/>
    <s v="Chiedozie"/>
    <x v="2"/>
    <x v="1"/>
    <n v="68"/>
    <x v="2"/>
    <x v="3"/>
    <n v="153545.10999999999"/>
    <x v="2"/>
    <x v="0"/>
    <n v="656"/>
    <x v="0"/>
    <x v="0"/>
    <x v="0"/>
    <n v="186574.68"/>
    <x v="1"/>
    <x v="4"/>
    <x v="1"/>
  </r>
  <r>
    <n v="15572114"/>
    <s v="Shih"/>
    <x v="1"/>
    <x v="1"/>
    <n v="40"/>
    <x v="0"/>
    <x v="1"/>
    <n v="121629.22"/>
    <x v="2"/>
    <x v="0"/>
    <n v="673"/>
    <x v="2"/>
    <x v="0"/>
    <x v="0"/>
    <n v="3258.6"/>
    <x v="1"/>
    <x v="3"/>
    <x v="0"/>
  </r>
  <r>
    <n v="15804009"/>
    <s v="Amechi"/>
    <x v="2"/>
    <x v="1"/>
    <n v="36"/>
    <x v="0"/>
    <x v="2"/>
    <n v="167983.17"/>
    <x v="2"/>
    <x v="2"/>
    <n v="806"/>
    <x v="3"/>
    <x v="0"/>
    <x v="0"/>
    <n v="106714.28"/>
    <x v="1"/>
    <x v="0"/>
    <x v="1"/>
  </r>
  <r>
    <n v="15662698"/>
    <s v="Ko"/>
    <x v="1"/>
    <x v="0"/>
    <n v="43"/>
    <x v="0"/>
    <x v="3"/>
    <n v="81153.820000000007"/>
    <x v="1"/>
    <x v="0"/>
    <n v="648"/>
    <x v="0"/>
    <x v="0"/>
    <x v="0"/>
    <n v="144532.85"/>
    <x v="0"/>
    <x v="2"/>
    <x v="1"/>
  </r>
  <r>
    <n v="15696047"/>
    <s v="Chimezie"/>
    <x v="0"/>
    <x v="1"/>
    <n v="35"/>
    <x v="0"/>
    <x v="5"/>
    <n v="99760.84"/>
    <x v="1"/>
    <x v="0"/>
    <n v="501"/>
    <x v="1"/>
    <x v="0"/>
    <x v="0"/>
    <n v="13591.52"/>
    <x v="1"/>
    <x v="3"/>
    <x v="1"/>
  </r>
  <r>
    <n v="15701160"/>
    <s v="Azubuike"/>
    <x v="2"/>
    <x v="0"/>
    <n v="43"/>
    <x v="0"/>
    <x v="4"/>
    <n v="125890.72"/>
    <x v="2"/>
    <x v="0"/>
    <n v="556"/>
    <x v="1"/>
    <x v="0"/>
    <x v="0"/>
    <n v="74854.97"/>
    <x v="1"/>
    <x v="1"/>
    <x v="2"/>
  </r>
  <r>
    <n v="15790093"/>
    <s v="Aguirre"/>
    <x v="0"/>
    <x v="0"/>
    <n v="27"/>
    <x v="1"/>
    <x v="0"/>
    <n v="0"/>
    <x v="0"/>
    <x v="2"/>
    <n v="627"/>
    <x v="0"/>
    <x v="0"/>
    <x v="1"/>
    <n v="125451.01"/>
    <x v="1"/>
    <x v="0"/>
    <x v="0"/>
  </r>
  <r>
    <n v="15632143"/>
    <s v="Lung"/>
    <x v="0"/>
    <x v="1"/>
    <n v="31"/>
    <x v="0"/>
    <x v="0"/>
    <n v="119148.55"/>
    <x v="2"/>
    <x v="0"/>
    <n v="652"/>
    <x v="0"/>
    <x v="1"/>
    <x v="1"/>
    <n v="149740.22"/>
    <x v="1"/>
    <x v="2"/>
    <x v="0"/>
  </r>
  <r>
    <n v="15736778"/>
    <s v="Adams"/>
    <x v="2"/>
    <x v="0"/>
    <n v="60"/>
    <x v="2"/>
    <x v="1"/>
    <n v="72948.58"/>
    <x v="1"/>
    <x v="2"/>
    <n v="807"/>
    <x v="3"/>
    <x v="0"/>
    <x v="0"/>
    <n v="17355.36"/>
    <x v="1"/>
    <x v="3"/>
    <x v="0"/>
  </r>
  <r>
    <n v="15734917"/>
    <s v="Castiglione"/>
    <x v="2"/>
    <x v="1"/>
    <n v="21"/>
    <x v="1"/>
    <x v="2"/>
    <n v="133974.35999999999"/>
    <x v="2"/>
    <x v="2"/>
    <n v="708"/>
    <x v="2"/>
    <x v="0"/>
    <x v="1"/>
    <n v="50294.09"/>
    <x v="1"/>
    <x v="1"/>
    <x v="1"/>
  </r>
  <r>
    <n v="15643903"/>
    <s v="Yao"/>
    <x v="0"/>
    <x v="1"/>
    <n v="27"/>
    <x v="1"/>
    <x v="1"/>
    <n v="154483.98000000001"/>
    <x v="2"/>
    <x v="0"/>
    <n v="619"/>
    <x v="0"/>
    <x v="0"/>
    <x v="1"/>
    <n v="156394.74"/>
    <x v="1"/>
    <x v="2"/>
    <x v="0"/>
  </r>
  <r>
    <n v="15569526"/>
    <s v="Morales"/>
    <x v="0"/>
    <x v="1"/>
    <n v="40"/>
    <x v="0"/>
    <x v="7"/>
    <n v="98627.13"/>
    <x v="1"/>
    <x v="2"/>
    <n v="601"/>
    <x v="0"/>
    <x v="1"/>
    <x v="1"/>
    <n v="77977.69"/>
    <x v="1"/>
    <x v="1"/>
    <x v="3"/>
  </r>
  <r>
    <n v="15777067"/>
    <s v="Thomas"/>
    <x v="0"/>
    <x v="1"/>
    <n v="64"/>
    <x v="2"/>
    <x v="0"/>
    <n v="136770.67000000001"/>
    <x v="2"/>
    <x v="0"/>
    <n v="445"/>
    <x v="4"/>
    <x v="1"/>
    <x v="0"/>
    <n v="43678.06"/>
    <x v="1"/>
    <x v="3"/>
    <x v="0"/>
  </r>
  <r>
    <n v="15795511"/>
    <s v="Vasiliev"/>
    <x v="2"/>
    <x v="1"/>
    <n v="39"/>
    <x v="0"/>
    <x v="4"/>
    <n v="95252.72"/>
    <x v="1"/>
    <x v="0"/>
    <n v="800"/>
    <x v="3"/>
    <x v="0"/>
    <x v="1"/>
    <n v="13906.34"/>
    <x v="1"/>
    <x v="3"/>
    <x v="2"/>
  </r>
  <r>
    <n v="15610419"/>
    <s v="Chukwueloka"/>
    <x v="0"/>
    <x v="1"/>
    <n v="33"/>
    <x v="0"/>
    <x v="6"/>
    <n v="117413.95"/>
    <x v="2"/>
    <x v="0"/>
    <n v="554"/>
    <x v="1"/>
    <x v="0"/>
    <x v="0"/>
    <n v="12766.74"/>
    <x v="1"/>
    <x v="3"/>
    <x v="2"/>
  </r>
  <r>
    <n v="15644994"/>
    <s v="Ko"/>
    <x v="2"/>
    <x v="1"/>
    <n v="54"/>
    <x v="0"/>
    <x v="4"/>
    <n v="137986.57999999999"/>
    <x v="2"/>
    <x v="2"/>
    <n v="714"/>
    <x v="2"/>
    <x v="1"/>
    <x v="0"/>
    <n v="51308.54"/>
    <x v="0"/>
    <x v="1"/>
    <x v="2"/>
  </r>
  <r>
    <n v="15703707"/>
    <s v="Atkins"/>
    <x v="0"/>
    <x v="1"/>
    <n v="44"/>
    <x v="0"/>
    <x v="7"/>
    <n v="143571.51999999999"/>
    <x v="2"/>
    <x v="0"/>
    <n v="656"/>
    <x v="0"/>
    <x v="1"/>
    <x v="1"/>
    <n v="127444.14"/>
    <x v="1"/>
    <x v="0"/>
    <x v="3"/>
  </r>
  <r>
    <n v="15659327"/>
    <s v="Moffitt"/>
    <x v="0"/>
    <x v="1"/>
    <n v="49"/>
    <x v="0"/>
    <x v="8"/>
    <n v="121197.64"/>
    <x v="2"/>
    <x v="0"/>
    <n v="520"/>
    <x v="1"/>
    <x v="0"/>
    <x v="1"/>
    <n v="72577.33"/>
    <x v="0"/>
    <x v="1"/>
    <x v="2"/>
  </r>
  <r>
    <n v="15771323"/>
    <s v="Panicucci"/>
    <x v="1"/>
    <x v="1"/>
    <n v="39"/>
    <x v="0"/>
    <x v="8"/>
    <n v="121626.9"/>
    <x v="2"/>
    <x v="0"/>
    <n v="480"/>
    <x v="4"/>
    <x v="0"/>
    <x v="0"/>
    <n v="82438.13"/>
    <x v="1"/>
    <x v="1"/>
    <x v="2"/>
  </r>
  <r>
    <n v="15750549"/>
    <s v="Akobundu"/>
    <x v="2"/>
    <x v="1"/>
    <n v="30"/>
    <x v="0"/>
    <x v="1"/>
    <n v="84440.1"/>
    <x v="1"/>
    <x v="2"/>
    <n v="660"/>
    <x v="2"/>
    <x v="0"/>
    <x v="0"/>
    <n v="60485.98"/>
    <x v="1"/>
    <x v="1"/>
    <x v="0"/>
  </r>
  <r>
    <n v="15698462"/>
    <s v="Chiu"/>
    <x v="0"/>
    <x v="1"/>
    <n v="36"/>
    <x v="0"/>
    <x v="4"/>
    <n v="0"/>
    <x v="0"/>
    <x v="2"/>
    <n v="532"/>
    <x v="1"/>
    <x v="0"/>
    <x v="0"/>
    <n v="132798.78"/>
    <x v="1"/>
    <x v="2"/>
    <x v="2"/>
  </r>
  <r>
    <n v="15739692"/>
    <s v="Tsui"/>
    <x v="0"/>
    <x v="1"/>
    <n v="42"/>
    <x v="0"/>
    <x v="1"/>
    <n v="0"/>
    <x v="0"/>
    <x v="2"/>
    <n v="679"/>
    <x v="2"/>
    <x v="1"/>
    <x v="1"/>
    <n v="71823.149999999994"/>
    <x v="1"/>
    <x v="1"/>
    <x v="0"/>
  </r>
  <r>
    <n v="15744041"/>
    <s v="Yobanna"/>
    <x v="0"/>
    <x v="0"/>
    <n v="26"/>
    <x v="1"/>
    <x v="6"/>
    <n v="140356.70000000001"/>
    <x v="2"/>
    <x v="0"/>
    <n v="780"/>
    <x v="3"/>
    <x v="0"/>
    <x v="1"/>
    <n v="117144.15"/>
    <x v="1"/>
    <x v="0"/>
    <x v="2"/>
  </r>
  <r>
    <n v="15700714"/>
    <s v="Hollis"/>
    <x v="0"/>
    <x v="1"/>
    <n v="29"/>
    <x v="1"/>
    <x v="3"/>
    <n v="0"/>
    <x v="0"/>
    <x v="2"/>
    <n v="747"/>
    <x v="2"/>
    <x v="0"/>
    <x v="0"/>
    <n v="141706.43"/>
    <x v="1"/>
    <x v="2"/>
    <x v="1"/>
  </r>
  <r>
    <n v="15777743"/>
    <s v="Cattaneo"/>
    <x v="0"/>
    <x v="0"/>
    <n v="39"/>
    <x v="0"/>
    <x v="6"/>
    <n v="92224.56"/>
    <x v="1"/>
    <x v="0"/>
    <n v="705"/>
    <x v="2"/>
    <x v="0"/>
    <x v="0"/>
    <n v="54517.25"/>
    <x v="1"/>
    <x v="1"/>
    <x v="2"/>
  </r>
  <r>
    <n v="15623143"/>
    <s v="Lung"/>
    <x v="0"/>
    <x v="0"/>
    <n v="43"/>
    <x v="0"/>
    <x v="9"/>
    <n v="0"/>
    <x v="0"/>
    <x v="2"/>
    <n v="732"/>
    <x v="2"/>
    <x v="0"/>
    <x v="1"/>
    <n v="183147.17"/>
    <x v="1"/>
    <x v="4"/>
    <x v="3"/>
  </r>
  <r>
    <n v="15712568"/>
    <s v="Angelo"/>
    <x v="1"/>
    <x v="1"/>
    <n v="40"/>
    <x v="0"/>
    <x v="7"/>
    <n v="121355.99"/>
    <x v="2"/>
    <x v="0"/>
    <n v="515"/>
    <x v="1"/>
    <x v="0"/>
    <x v="1"/>
    <n v="138360.29"/>
    <x v="1"/>
    <x v="2"/>
    <x v="3"/>
  </r>
  <r>
    <n v="15617432"/>
    <s v="Folliero"/>
    <x v="2"/>
    <x v="0"/>
    <n v="40"/>
    <x v="0"/>
    <x v="9"/>
    <n v="109003.26"/>
    <x v="2"/>
    <x v="0"/>
    <n v="816"/>
    <x v="3"/>
    <x v="0"/>
    <x v="0"/>
    <n v="79580.56"/>
    <x v="1"/>
    <x v="1"/>
    <x v="3"/>
  </r>
  <r>
    <n v="15650424"/>
    <s v="Bryant"/>
    <x v="0"/>
    <x v="0"/>
    <n v="48"/>
    <x v="0"/>
    <x v="6"/>
    <n v="147341.43"/>
    <x v="2"/>
    <x v="0"/>
    <n v="641"/>
    <x v="0"/>
    <x v="0"/>
    <x v="0"/>
    <n v="157458.60999999999"/>
    <x v="0"/>
    <x v="2"/>
    <x v="2"/>
  </r>
  <r>
    <n v="15728829"/>
    <s v="Weigel"/>
    <x v="0"/>
    <x v="1"/>
    <n v="18"/>
    <x v="1"/>
    <x v="3"/>
    <n v="102983.91"/>
    <x v="2"/>
    <x v="0"/>
    <n v="509"/>
    <x v="1"/>
    <x v="0"/>
    <x v="1"/>
    <n v="171770.58"/>
    <x v="1"/>
    <x v="4"/>
    <x v="1"/>
  </r>
  <r>
    <n v="15680430"/>
    <s v="Ajuluchukwu"/>
    <x v="2"/>
    <x v="0"/>
    <n v="49"/>
    <x v="0"/>
    <x v="4"/>
    <n v="96252.98"/>
    <x v="1"/>
    <x v="2"/>
    <n v="601"/>
    <x v="0"/>
    <x v="0"/>
    <x v="1"/>
    <n v="104263.82"/>
    <x v="1"/>
    <x v="0"/>
    <x v="2"/>
  </r>
  <r>
    <n v="15687626"/>
    <s v="Zhirov"/>
    <x v="0"/>
    <x v="1"/>
    <n v="39"/>
    <x v="0"/>
    <x v="4"/>
    <n v="0"/>
    <x v="0"/>
    <x v="2"/>
    <n v="527"/>
    <x v="1"/>
    <x v="0"/>
    <x v="1"/>
    <n v="167183.07"/>
    <x v="0"/>
    <x v="2"/>
    <x v="2"/>
  </r>
  <r>
    <n v="15609187"/>
    <s v="Cox"/>
    <x v="0"/>
    <x v="0"/>
    <n v="27"/>
    <x v="1"/>
    <x v="8"/>
    <n v="155879.09"/>
    <x v="2"/>
    <x v="2"/>
    <n v="455"/>
    <x v="4"/>
    <x v="1"/>
    <x v="1"/>
    <n v="70774.97"/>
    <x v="1"/>
    <x v="1"/>
    <x v="2"/>
  </r>
  <r>
    <n v="15609521"/>
    <s v="Chimaraoke"/>
    <x v="2"/>
    <x v="1"/>
    <n v="34"/>
    <x v="0"/>
    <x v="4"/>
    <n v="142929.16"/>
    <x v="2"/>
    <x v="2"/>
    <n v="803"/>
    <x v="3"/>
    <x v="0"/>
    <x v="0"/>
    <n v="114869.56"/>
    <x v="1"/>
    <x v="0"/>
    <x v="2"/>
  </r>
  <r>
    <n v="15752626"/>
    <s v="Genovese"/>
    <x v="0"/>
    <x v="1"/>
    <n v="32"/>
    <x v="0"/>
    <x v="3"/>
    <n v="64082.09"/>
    <x v="1"/>
    <x v="0"/>
    <n v="553"/>
    <x v="1"/>
    <x v="1"/>
    <x v="0"/>
    <n v="109159.58"/>
    <x v="1"/>
    <x v="0"/>
    <x v="1"/>
  </r>
  <r>
    <n v="15571756"/>
    <s v="Ohearn"/>
    <x v="0"/>
    <x v="0"/>
    <n v="28"/>
    <x v="1"/>
    <x v="8"/>
    <n v="0"/>
    <x v="0"/>
    <x v="0"/>
    <n v="724"/>
    <x v="2"/>
    <x v="0"/>
    <x v="1"/>
    <n v="59351.68"/>
    <x v="1"/>
    <x v="1"/>
    <x v="2"/>
  </r>
  <r>
    <n v="15814040"/>
    <s v="Munroe"/>
    <x v="0"/>
    <x v="0"/>
    <n v="45"/>
    <x v="0"/>
    <x v="1"/>
    <n v="0"/>
    <x v="0"/>
    <x v="2"/>
    <n v="610"/>
    <x v="0"/>
    <x v="0"/>
    <x v="0"/>
    <n v="199657.46"/>
    <x v="1"/>
    <x v="4"/>
    <x v="0"/>
  </r>
  <r>
    <n v="15658211"/>
    <s v="Morrison"/>
    <x v="1"/>
    <x v="0"/>
    <n v="39"/>
    <x v="0"/>
    <x v="0"/>
    <n v="0"/>
    <x v="0"/>
    <x v="2"/>
    <n v="559"/>
    <x v="1"/>
    <x v="0"/>
    <x v="0"/>
    <n v="121151.1"/>
    <x v="1"/>
    <x v="0"/>
    <x v="0"/>
  </r>
  <r>
    <n v="15742091"/>
    <s v="Parkhill"/>
    <x v="2"/>
    <x v="0"/>
    <n v="35"/>
    <x v="0"/>
    <x v="5"/>
    <n v="118336.95"/>
    <x v="2"/>
    <x v="0"/>
    <n v="825"/>
    <x v="3"/>
    <x v="0"/>
    <x v="1"/>
    <n v="26342.33"/>
    <x v="0"/>
    <x v="3"/>
    <x v="1"/>
  </r>
  <r>
    <n v="15787168"/>
    <s v="Y?"/>
    <x v="1"/>
    <x v="0"/>
    <n v="28"/>
    <x v="1"/>
    <x v="2"/>
    <n v="168253.21"/>
    <x v="2"/>
    <x v="0"/>
    <n v="819"/>
    <x v="3"/>
    <x v="0"/>
    <x v="0"/>
    <n v="102799.14"/>
    <x v="1"/>
    <x v="0"/>
    <x v="1"/>
  </r>
  <r>
    <n v="15772363"/>
    <s v="Hilton"/>
    <x v="2"/>
    <x v="0"/>
    <n v="42"/>
    <x v="0"/>
    <x v="10"/>
    <n v="101979.16"/>
    <x v="2"/>
    <x v="0"/>
    <n v="772"/>
    <x v="2"/>
    <x v="0"/>
    <x v="1"/>
    <n v="90928.48"/>
    <x v="1"/>
    <x v="0"/>
    <x v="0"/>
  </r>
  <r>
    <n v="15659364"/>
    <s v="Thompson"/>
    <x v="1"/>
    <x v="1"/>
    <n v="23"/>
    <x v="1"/>
    <x v="8"/>
    <n v="164902.43"/>
    <x v="2"/>
    <x v="0"/>
    <n v="685"/>
    <x v="2"/>
    <x v="1"/>
    <x v="1"/>
    <n v="141152.28"/>
    <x v="1"/>
    <x v="2"/>
    <x v="2"/>
  </r>
  <r>
    <n v="15738980"/>
    <s v="Yobanna"/>
    <x v="0"/>
    <x v="1"/>
    <n v="43"/>
    <x v="0"/>
    <x v="0"/>
    <n v="0"/>
    <x v="0"/>
    <x v="2"/>
    <n v="506"/>
    <x v="1"/>
    <x v="0"/>
    <x v="1"/>
    <n v="105568.6"/>
    <x v="1"/>
    <x v="0"/>
    <x v="0"/>
  </r>
  <r>
    <n v="15794236"/>
    <s v="Thorpe"/>
    <x v="2"/>
    <x v="1"/>
    <n v="22"/>
    <x v="1"/>
    <x v="7"/>
    <n v="111812.52"/>
    <x v="2"/>
    <x v="2"/>
    <n v="642"/>
    <x v="0"/>
    <x v="0"/>
    <x v="0"/>
    <n v="183045.46"/>
    <x v="1"/>
    <x v="4"/>
    <x v="3"/>
  </r>
  <r>
    <n v="15721383"/>
    <s v="Harvey"/>
    <x v="1"/>
    <x v="1"/>
    <n v="40"/>
    <x v="0"/>
    <x v="7"/>
    <n v="0"/>
    <x v="0"/>
    <x v="2"/>
    <n v="627"/>
    <x v="0"/>
    <x v="0"/>
    <x v="0"/>
    <n v="194792.42"/>
    <x v="1"/>
    <x v="4"/>
    <x v="3"/>
  </r>
  <r>
    <n v="15652981"/>
    <s v="Robinson"/>
    <x v="2"/>
    <x v="1"/>
    <n v="30"/>
    <x v="0"/>
    <x v="0"/>
    <n v="119755"/>
    <x v="2"/>
    <x v="0"/>
    <n v="600"/>
    <x v="0"/>
    <x v="0"/>
    <x v="0"/>
    <n v="21852.91"/>
    <x v="1"/>
    <x v="3"/>
    <x v="0"/>
  </r>
  <r>
    <n v="15722731"/>
    <s v="Manna"/>
    <x v="0"/>
    <x v="1"/>
    <n v="46"/>
    <x v="0"/>
    <x v="10"/>
    <n v="119556.1"/>
    <x v="2"/>
    <x v="0"/>
    <n v="653"/>
    <x v="0"/>
    <x v="0"/>
    <x v="1"/>
    <n v="78250.13"/>
    <x v="0"/>
    <x v="1"/>
    <x v="0"/>
  </r>
  <r>
    <n v="15640507"/>
    <s v="Li"/>
    <x v="1"/>
    <x v="0"/>
    <n v="35"/>
    <x v="0"/>
    <x v="6"/>
    <n v="119349.69"/>
    <x v="2"/>
    <x v="1"/>
    <n v="762"/>
    <x v="2"/>
    <x v="0"/>
    <x v="0"/>
    <n v="47114.18"/>
    <x v="0"/>
    <x v="3"/>
    <x v="2"/>
  </r>
  <r>
    <n v="15578878"/>
    <s v="Hancock"/>
    <x v="1"/>
    <x v="0"/>
    <n v="30"/>
    <x v="0"/>
    <x v="6"/>
    <n v="139528.23000000001"/>
    <x v="2"/>
    <x v="0"/>
    <n v="569"/>
    <x v="1"/>
    <x v="0"/>
    <x v="0"/>
    <n v="33230.370000000003"/>
    <x v="1"/>
    <x v="3"/>
    <x v="2"/>
  </r>
  <r>
    <n v="15744295"/>
    <s v="Hao"/>
    <x v="0"/>
    <x v="1"/>
    <n v="40"/>
    <x v="0"/>
    <x v="1"/>
    <n v="94773.11"/>
    <x v="1"/>
    <x v="0"/>
    <n v="756"/>
    <x v="2"/>
    <x v="0"/>
    <x v="1"/>
    <n v="114279.63"/>
    <x v="1"/>
    <x v="0"/>
    <x v="0"/>
  </r>
  <r>
    <n v="15776558"/>
    <s v="Nicholls"/>
    <x v="0"/>
    <x v="1"/>
    <n v="31"/>
    <x v="0"/>
    <x v="1"/>
    <n v="108345.22"/>
    <x v="2"/>
    <x v="0"/>
    <n v="673"/>
    <x v="2"/>
    <x v="1"/>
    <x v="0"/>
    <n v="38802.03"/>
    <x v="1"/>
    <x v="3"/>
    <x v="0"/>
  </r>
  <r>
    <n v="15596136"/>
    <s v="Folliero"/>
    <x v="0"/>
    <x v="0"/>
    <n v="36"/>
    <x v="0"/>
    <x v="9"/>
    <n v="166939.88"/>
    <x v="2"/>
    <x v="0"/>
    <n v="637"/>
    <x v="0"/>
    <x v="0"/>
    <x v="0"/>
    <n v="72504.759999999995"/>
    <x v="1"/>
    <x v="1"/>
    <x v="3"/>
  </r>
  <r>
    <n v="15704597"/>
    <s v="Trumbull"/>
    <x v="0"/>
    <x v="1"/>
    <n v="33"/>
    <x v="0"/>
    <x v="3"/>
    <n v="174571.36"/>
    <x v="2"/>
    <x v="0"/>
    <n v="644"/>
    <x v="0"/>
    <x v="1"/>
    <x v="0"/>
    <n v="43943.09"/>
    <x v="1"/>
    <x v="3"/>
    <x v="1"/>
  </r>
  <r>
    <n v="15648272"/>
    <s v="Medvedeva"/>
    <x v="1"/>
    <x v="1"/>
    <n v="35"/>
    <x v="0"/>
    <x v="9"/>
    <n v="71829.34"/>
    <x v="1"/>
    <x v="0"/>
    <n v="658"/>
    <x v="0"/>
    <x v="0"/>
    <x v="0"/>
    <n v="68141.919999999998"/>
    <x v="1"/>
    <x v="1"/>
    <x v="3"/>
  </r>
  <r>
    <n v="15594915"/>
    <s v="Crist"/>
    <x v="0"/>
    <x v="0"/>
    <n v="36"/>
    <x v="0"/>
    <x v="2"/>
    <n v="0"/>
    <x v="0"/>
    <x v="2"/>
    <n v="649"/>
    <x v="0"/>
    <x v="1"/>
    <x v="0"/>
    <n v="109179.89"/>
    <x v="1"/>
    <x v="0"/>
    <x v="1"/>
  </r>
  <r>
    <n v="15581115"/>
    <s v="Middleton"/>
    <x v="0"/>
    <x v="0"/>
    <n v="39"/>
    <x v="0"/>
    <x v="9"/>
    <n v="76769.679999999993"/>
    <x v="1"/>
    <x v="0"/>
    <n v="603"/>
    <x v="0"/>
    <x v="1"/>
    <x v="1"/>
    <n v="48224.72"/>
    <x v="1"/>
    <x v="3"/>
    <x v="3"/>
  </r>
  <r>
    <n v="15763907"/>
    <s v="Watts"/>
    <x v="0"/>
    <x v="0"/>
    <n v="39"/>
    <x v="0"/>
    <x v="1"/>
    <n v="104614.29"/>
    <x v="2"/>
    <x v="0"/>
    <n v="820"/>
    <x v="3"/>
    <x v="0"/>
    <x v="1"/>
    <n v="61538.43"/>
    <x v="0"/>
    <x v="1"/>
    <x v="0"/>
  </r>
  <r>
    <n v="15705994"/>
    <s v="Udinese"/>
    <x v="1"/>
    <x v="1"/>
    <n v="27"/>
    <x v="1"/>
    <x v="7"/>
    <n v="0"/>
    <x v="0"/>
    <x v="0"/>
    <n v="712"/>
    <x v="2"/>
    <x v="0"/>
    <x v="1"/>
    <n v="94544.88"/>
    <x v="1"/>
    <x v="0"/>
    <x v="3"/>
  </r>
  <r>
    <n v="15772421"/>
    <s v="Tretiakov"/>
    <x v="2"/>
    <x v="0"/>
    <n v="31"/>
    <x v="0"/>
    <x v="1"/>
    <n v="128927.93"/>
    <x v="2"/>
    <x v="0"/>
    <n v="645"/>
    <x v="0"/>
    <x v="0"/>
    <x v="0"/>
    <n v="2850.01"/>
    <x v="1"/>
    <x v="3"/>
    <x v="0"/>
  </r>
  <r>
    <n v="15711572"/>
    <s v="O'Kane"/>
    <x v="2"/>
    <x v="0"/>
    <n v="31"/>
    <x v="0"/>
    <x v="9"/>
    <n v="110941.93"/>
    <x v="2"/>
    <x v="2"/>
    <n v="705"/>
    <x v="2"/>
    <x v="0"/>
    <x v="1"/>
    <n v="163484.79999999999"/>
    <x v="1"/>
    <x v="2"/>
    <x v="3"/>
  </r>
  <r>
    <n v="15691170"/>
    <s v="Vasilyeva"/>
    <x v="1"/>
    <x v="0"/>
    <n v="29"/>
    <x v="1"/>
    <x v="7"/>
    <n v="99250.08"/>
    <x v="1"/>
    <x v="0"/>
    <n v="590"/>
    <x v="1"/>
    <x v="0"/>
    <x v="0"/>
    <n v="129629.41"/>
    <x v="1"/>
    <x v="0"/>
    <x v="3"/>
  </r>
  <r>
    <n v="15600106"/>
    <s v="Wei"/>
    <x v="0"/>
    <x v="1"/>
    <n v="36"/>
    <x v="0"/>
    <x v="1"/>
    <n v="0"/>
    <x v="0"/>
    <x v="2"/>
    <n v="631"/>
    <x v="0"/>
    <x v="1"/>
    <x v="1"/>
    <n v="133141.34"/>
    <x v="1"/>
    <x v="2"/>
    <x v="0"/>
  </r>
  <r>
    <n v="15745431"/>
    <s v="Chinonyelum"/>
    <x v="0"/>
    <x v="1"/>
    <n v="34"/>
    <x v="0"/>
    <x v="3"/>
    <n v="0"/>
    <x v="0"/>
    <x v="2"/>
    <n v="604"/>
    <x v="0"/>
    <x v="0"/>
    <x v="0"/>
    <n v="188078.55"/>
    <x v="1"/>
    <x v="4"/>
    <x v="1"/>
  </r>
  <r>
    <n v="15649508"/>
    <s v="Chin"/>
    <x v="1"/>
    <x v="1"/>
    <n v="48"/>
    <x v="0"/>
    <x v="2"/>
    <n v="0"/>
    <x v="0"/>
    <x v="2"/>
    <n v="643"/>
    <x v="0"/>
    <x v="0"/>
    <x v="1"/>
    <n v="174729.3"/>
    <x v="1"/>
    <x v="4"/>
    <x v="1"/>
  </r>
  <r>
    <n v="15812611"/>
    <s v="Lorimer"/>
    <x v="1"/>
    <x v="0"/>
    <n v="30"/>
    <x v="0"/>
    <x v="8"/>
    <n v="0"/>
    <x v="0"/>
    <x v="2"/>
    <n v="690"/>
    <x v="2"/>
    <x v="1"/>
    <x v="0"/>
    <n v="78700.03"/>
    <x v="1"/>
    <x v="1"/>
    <x v="2"/>
  </r>
  <r>
    <n v="15619699"/>
    <s v="Yeh"/>
    <x v="0"/>
    <x v="1"/>
    <n v="31"/>
    <x v="0"/>
    <x v="3"/>
    <n v="0"/>
    <x v="0"/>
    <x v="0"/>
    <n v="558"/>
    <x v="1"/>
    <x v="0"/>
    <x v="1"/>
    <n v="198269.08"/>
    <x v="1"/>
    <x v="4"/>
    <x v="1"/>
  </r>
  <r>
    <n v="15813946"/>
    <s v="Duffy"/>
    <x v="2"/>
    <x v="1"/>
    <n v="51"/>
    <x v="0"/>
    <x v="1"/>
    <n v="104682.83"/>
    <x v="2"/>
    <x v="0"/>
    <n v="637"/>
    <x v="0"/>
    <x v="0"/>
    <x v="1"/>
    <n v="55266.96"/>
    <x v="0"/>
    <x v="1"/>
    <x v="0"/>
  </r>
  <r>
    <n v="15762762"/>
    <s v="Onyekachukwu"/>
    <x v="2"/>
    <x v="0"/>
    <n v="45"/>
    <x v="0"/>
    <x v="8"/>
    <n v="118886.55"/>
    <x v="2"/>
    <x v="0"/>
    <n v="648"/>
    <x v="0"/>
    <x v="1"/>
    <x v="1"/>
    <n v="51636.7"/>
    <x v="1"/>
    <x v="1"/>
    <x v="2"/>
  </r>
  <r>
    <n v="15629793"/>
    <s v="Banks"/>
    <x v="1"/>
    <x v="1"/>
    <n v="28"/>
    <x v="1"/>
    <x v="2"/>
    <n v="156823.70000000001"/>
    <x v="2"/>
    <x v="2"/>
    <n v="652"/>
    <x v="0"/>
    <x v="0"/>
    <x v="1"/>
    <n v="198251.51999999999"/>
    <x v="1"/>
    <x v="4"/>
    <x v="1"/>
  </r>
  <r>
    <n v="15781298"/>
    <s v="Hughes"/>
    <x v="2"/>
    <x v="1"/>
    <n v="39"/>
    <x v="0"/>
    <x v="6"/>
    <n v="124216.93"/>
    <x v="2"/>
    <x v="0"/>
    <n v="808"/>
    <x v="3"/>
    <x v="1"/>
    <x v="0"/>
    <n v="171442.36"/>
    <x v="1"/>
    <x v="4"/>
    <x v="2"/>
  </r>
  <r>
    <n v="15622658"/>
    <s v="Lai"/>
    <x v="0"/>
    <x v="0"/>
    <n v="26"/>
    <x v="1"/>
    <x v="0"/>
    <n v="144258.51999999999"/>
    <x v="2"/>
    <x v="0"/>
    <n v="551"/>
    <x v="1"/>
    <x v="0"/>
    <x v="1"/>
    <n v="49778.79"/>
    <x v="1"/>
    <x v="3"/>
    <x v="0"/>
  </r>
  <r>
    <n v="15658980"/>
    <s v="Matthews"/>
    <x v="2"/>
    <x v="1"/>
    <n v="26"/>
    <x v="1"/>
    <x v="9"/>
    <n v="128793.63"/>
    <x v="2"/>
    <x v="0"/>
    <n v="711"/>
    <x v="2"/>
    <x v="0"/>
    <x v="1"/>
    <n v="19262.05"/>
    <x v="1"/>
    <x v="3"/>
    <x v="3"/>
  </r>
  <r>
    <n v="15701936"/>
    <s v="Bell"/>
    <x v="2"/>
    <x v="1"/>
    <n v="28"/>
    <x v="1"/>
    <x v="7"/>
    <n v="126315.26"/>
    <x v="2"/>
    <x v="0"/>
    <n v="467"/>
    <x v="4"/>
    <x v="0"/>
    <x v="1"/>
    <n v="32349.29"/>
    <x v="0"/>
    <x v="3"/>
    <x v="3"/>
  </r>
  <r>
    <n v="15686917"/>
    <s v="Tu"/>
    <x v="1"/>
    <x v="0"/>
    <n v="40"/>
    <x v="0"/>
    <x v="4"/>
    <n v="0"/>
    <x v="0"/>
    <x v="2"/>
    <n v="789"/>
    <x v="3"/>
    <x v="0"/>
    <x v="1"/>
    <n v="137402.26999999999"/>
    <x v="1"/>
    <x v="2"/>
    <x v="2"/>
  </r>
  <r>
    <n v="15807312"/>
    <s v="Hsia"/>
    <x v="1"/>
    <x v="1"/>
    <n v="33"/>
    <x v="0"/>
    <x v="8"/>
    <n v="0"/>
    <x v="0"/>
    <x v="2"/>
    <n v="602"/>
    <x v="0"/>
    <x v="1"/>
    <x v="0"/>
    <n v="64038.34"/>
    <x v="1"/>
    <x v="1"/>
    <x v="2"/>
  </r>
  <r>
    <n v="15574523"/>
    <s v="Cheng"/>
    <x v="0"/>
    <x v="1"/>
    <n v="39"/>
    <x v="0"/>
    <x v="1"/>
    <n v="0"/>
    <x v="0"/>
    <x v="2"/>
    <n v="576"/>
    <x v="1"/>
    <x v="0"/>
    <x v="0"/>
    <n v="68814.23"/>
    <x v="1"/>
    <x v="1"/>
    <x v="0"/>
  </r>
  <r>
    <n v="15724200"/>
    <s v="Cheng"/>
    <x v="0"/>
    <x v="1"/>
    <n v="38"/>
    <x v="0"/>
    <x v="1"/>
    <n v="115341.55"/>
    <x v="2"/>
    <x v="0"/>
    <n v="584"/>
    <x v="1"/>
    <x v="1"/>
    <x v="0"/>
    <n v="173632.92"/>
    <x v="1"/>
    <x v="4"/>
    <x v="0"/>
  </r>
  <r>
    <n v="15738224"/>
    <s v="Lin"/>
    <x v="0"/>
    <x v="1"/>
    <n v="32"/>
    <x v="0"/>
    <x v="5"/>
    <n v="99162.29"/>
    <x v="1"/>
    <x v="0"/>
    <n v="593"/>
    <x v="1"/>
    <x v="0"/>
    <x v="1"/>
    <n v="128384.11"/>
    <x v="1"/>
    <x v="0"/>
    <x v="1"/>
  </r>
  <r>
    <n v="15593283"/>
    <s v="Higgins"/>
    <x v="2"/>
    <x v="0"/>
    <n v="48"/>
    <x v="0"/>
    <x v="1"/>
    <n v="156848.13"/>
    <x v="2"/>
    <x v="2"/>
    <n v="705"/>
    <x v="2"/>
    <x v="0"/>
    <x v="0"/>
    <n v="99475.95"/>
    <x v="0"/>
    <x v="0"/>
    <x v="0"/>
  </r>
  <r>
    <n v="15814690"/>
    <s v="Chukwujekwu"/>
    <x v="2"/>
    <x v="0"/>
    <n v="64"/>
    <x v="2"/>
    <x v="0"/>
    <n v="105736.32000000001"/>
    <x v="2"/>
    <x v="0"/>
    <n v="595"/>
    <x v="1"/>
    <x v="0"/>
    <x v="0"/>
    <n v="89935.73"/>
    <x v="0"/>
    <x v="1"/>
    <x v="0"/>
  </r>
  <r>
    <n v="15807245"/>
    <s v="McKay"/>
    <x v="2"/>
    <x v="0"/>
    <n v="41"/>
    <x v="0"/>
    <x v="1"/>
    <n v="200117.76000000001"/>
    <x v="2"/>
    <x v="2"/>
    <n v="699"/>
    <x v="2"/>
    <x v="0"/>
    <x v="1"/>
    <n v="94142.35"/>
    <x v="1"/>
    <x v="0"/>
    <x v="0"/>
  </r>
  <r>
    <n v="15799358"/>
    <s v="Vincent"/>
    <x v="0"/>
    <x v="0"/>
    <n v="46"/>
    <x v="0"/>
    <x v="5"/>
    <n v="62212.29"/>
    <x v="1"/>
    <x v="0"/>
    <n v="516"/>
    <x v="1"/>
    <x v="1"/>
    <x v="0"/>
    <n v="171681.86"/>
    <x v="0"/>
    <x v="4"/>
    <x v="1"/>
  </r>
  <r>
    <n v="15616172"/>
    <s v="Ubanwa"/>
    <x v="0"/>
    <x v="1"/>
    <n v="31"/>
    <x v="0"/>
    <x v="0"/>
    <n v="0"/>
    <x v="0"/>
    <x v="2"/>
    <n v="838"/>
    <x v="3"/>
    <x v="0"/>
    <x v="1"/>
    <n v="8222.9599999999991"/>
    <x v="1"/>
    <x v="3"/>
    <x v="0"/>
  </r>
  <r>
    <n v="15777958"/>
    <s v="Ch'ien"/>
    <x v="0"/>
    <x v="1"/>
    <n v="39"/>
    <x v="0"/>
    <x v="7"/>
    <n v="0"/>
    <x v="0"/>
    <x v="2"/>
    <n v="587"/>
    <x v="1"/>
    <x v="0"/>
    <x v="0"/>
    <n v="170409.45"/>
    <x v="1"/>
    <x v="4"/>
    <x v="3"/>
  </r>
  <r>
    <n v="15809124"/>
    <s v="T'ien"/>
    <x v="0"/>
    <x v="1"/>
    <n v="38"/>
    <x v="0"/>
    <x v="8"/>
    <n v="151532.4"/>
    <x v="2"/>
    <x v="0"/>
    <n v="750"/>
    <x v="2"/>
    <x v="0"/>
    <x v="0"/>
    <n v="46555.15"/>
    <x v="1"/>
    <x v="3"/>
    <x v="2"/>
  </r>
  <r>
    <n v="15616367"/>
    <s v="Ricci"/>
    <x v="2"/>
    <x v="1"/>
    <n v="39"/>
    <x v="0"/>
    <x v="1"/>
    <n v="121523.51"/>
    <x v="2"/>
    <x v="0"/>
    <n v="581"/>
    <x v="1"/>
    <x v="1"/>
    <x v="1"/>
    <n v="161655.54999999999"/>
    <x v="0"/>
    <x v="2"/>
    <x v="0"/>
  </r>
  <r>
    <n v="15687385"/>
    <s v="McDowell"/>
    <x v="0"/>
    <x v="1"/>
    <n v="41"/>
    <x v="0"/>
    <x v="8"/>
    <n v="0"/>
    <x v="0"/>
    <x v="0"/>
    <n v="484"/>
    <x v="4"/>
    <x v="0"/>
    <x v="0"/>
    <n v="74267.350000000006"/>
    <x v="1"/>
    <x v="1"/>
    <x v="2"/>
  </r>
  <r>
    <n v="15607877"/>
    <s v="Maclean"/>
    <x v="1"/>
    <x v="1"/>
    <n v="26"/>
    <x v="1"/>
    <x v="2"/>
    <n v="0"/>
    <x v="0"/>
    <x v="2"/>
    <n v="576"/>
    <x v="1"/>
    <x v="1"/>
    <x v="0"/>
    <n v="34101.06"/>
    <x v="1"/>
    <x v="3"/>
    <x v="1"/>
  </r>
  <r>
    <n v="15736327"/>
    <s v="Manna"/>
    <x v="2"/>
    <x v="0"/>
    <n v="46"/>
    <x v="0"/>
    <x v="1"/>
    <n v="68238.509999999995"/>
    <x v="1"/>
    <x v="2"/>
    <n v="567"/>
    <x v="1"/>
    <x v="0"/>
    <x v="0"/>
    <n v="109572.58"/>
    <x v="1"/>
    <x v="0"/>
    <x v="0"/>
  </r>
  <r>
    <n v="15746704"/>
    <s v="Jibunoh"/>
    <x v="1"/>
    <x v="1"/>
    <n v="30"/>
    <x v="0"/>
    <x v="9"/>
    <n v="136808.53"/>
    <x v="2"/>
    <x v="2"/>
    <n v="638"/>
    <x v="0"/>
    <x v="0"/>
    <x v="0"/>
    <n v="106642.97"/>
    <x v="1"/>
    <x v="0"/>
    <x v="3"/>
  </r>
  <r>
    <n v="15778304"/>
    <s v="Fan"/>
    <x v="2"/>
    <x v="1"/>
    <n v="24"/>
    <x v="1"/>
    <x v="10"/>
    <n v="92398.080000000002"/>
    <x v="1"/>
    <x v="0"/>
    <n v="646"/>
    <x v="0"/>
    <x v="0"/>
    <x v="0"/>
    <n v="18897.29"/>
    <x v="1"/>
    <x v="3"/>
    <x v="0"/>
  </r>
  <r>
    <n v="15588456"/>
    <s v="Hsieh"/>
    <x v="0"/>
    <x v="0"/>
    <n v="40"/>
    <x v="0"/>
    <x v="8"/>
    <n v="143566.12"/>
    <x v="2"/>
    <x v="0"/>
    <n v="658"/>
    <x v="0"/>
    <x v="0"/>
    <x v="0"/>
    <n v="189607.71"/>
    <x v="1"/>
    <x v="4"/>
    <x v="2"/>
  </r>
  <r>
    <n v="15664035"/>
    <s v="Parsons"/>
    <x v="1"/>
    <x v="0"/>
    <n v="38"/>
    <x v="0"/>
    <x v="9"/>
    <n v="0"/>
    <x v="0"/>
    <x v="2"/>
    <n v="590"/>
    <x v="1"/>
    <x v="0"/>
    <x v="0"/>
    <n v="148750.16"/>
    <x v="1"/>
    <x v="2"/>
    <x v="3"/>
  </r>
  <r>
    <n v="15596405"/>
    <s v="Udinese"/>
    <x v="1"/>
    <x v="1"/>
    <n v="25"/>
    <x v="1"/>
    <x v="3"/>
    <n v="127728.24"/>
    <x v="2"/>
    <x v="2"/>
    <n v="546"/>
    <x v="1"/>
    <x v="0"/>
    <x v="0"/>
    <n v="105279.74"/>
    <x v="1"/>
    <x v="0"/>
    <x v="1"/>
  </r>
  <r>
    <n v="15815097"/>
    <s v="Root"/>
    <x v="0"/>
    <x v="0"/>
    <n v="34"/>
    <x v="0"/>
    <x v="9"/>
    <n v="0"/>
    <x v="0"/>
    <x v="2"/>
    <n v="603"/>
    <x v="0"/>
    <x v="0"/>
    <x v="1"/>
    <n v="167916.35"/>
    <x v="1"/>
    <x v="2"/>
    <x v="3"/>
  </r>
  <r>
    <n v="15762708"/>
    <s v="Chiemezie"/>
    <x v="1"/>
    <x v="0"/>
    <n v="38"/>
    <x v="0"/>
    <x v="7"/>
    <n v="119658.49"/>
    <x v="2"/>
    <x v="0"/>
    <n v="619"/>
    <x v="0"/>
    <x v="0"/>
    <x v="0"/>
    <n v="8646.58"/>
    <x v="1"/>
    <x v="3"/>
    <x v="3"/>
  </r>
  <r>
    <n v="15776211"/>
    <s v="Toscani"/>
    <x v="0"/>
    <x v="0"/>
    <n v="34"/>
    <x v="0"/>
    <x v="5"/>
    <n v="0"/>
    <x v="0"/>
    <x v="2"/>
    <n v="678"/>
    <x v="2"/>
    <x v="0"/>
    <x v="0"/>
    <n v="124592.84"/>
    <x v="1"/>
    <x v="0"/>
    <x v="1"/>
  </r>
  <r>
    <n v="15626012"/>
    <s v="Obidimkpa"/>
    <x v="0"/>
    <x v="1"/>
    <n v="26"/>
    <x v="1"/>
    <x v="4"/>
    <n v="149879.66"/>
    <x v="2"/>
    <x v="0"/>
    <n v="459"/>
    <x v="4"/>
    <x v="1"/>
    <x v="1"/>
    <n v="50016.17"/>
    <x v="1"/>
    <x v="1"/>
    <x v="2"/>
  </r>
  <r>
    <n v="15792077"/>
    <s v="Degtyaryov"/>
    <x v="2"/>
    <x v="1"/>
    <n v="28"/>
    <x v="1"/>
    <x v="2"/>
    <n v="119859.52"/>
    <x v="2"/>
    <x v="2"/>
    <n v="671"/>
    <x v="2"/>
    <x v="0"/>
    <x v="1"/>
    <n v="125422.66"/>
    <x v="1"/>
    <x v="0"/>
    <x v="1"/>
  </r>
  <r>
    <n v="15718765"/>
    <s v="Maclean"/>
    <x v="1"/>
    <x v="1"/>
    <n v="43"/>
    <x v="0"/>
    <x v="5"/>
    <n v="104533.24"/>
    <x v="2"/>
    <x v="0"/>
    <n v="501"/>
    <x v="1"/>
    <x v="1"/>
    <x v="1"/>
    <n v="81123.59"/>
    <x v="0"/>
    <x v="1"/>
    <x v="1"/>
  </r>
  <r>
    <n v="15576615"/>
    <s v="Giordano"/>
    <x v="1"/>
    <x v="1"/>
    <n v="37"/>
    <x v="0"/>
    <x v="7"/>
    <n v="145382.60999999999"/>
    <x v="2"/>
    <x v="0"/>
    <n v="719"/>
    <x v="2"/>
    <x v="0"/>
    <x v="1"/>
    <n v="80408.59"/>
    <x v="1"/>
    <x v="1"/>
    <x v="3"/>
  </r>
  <r>
    <n v="15752650"/>
    <s v="Saad"/>
    <x v="1"/>
    <x v="0"/>
    <n v="37"/>
    <x v="0"/>
    <x v="5"/>
    <n v="121231.39"/>
    <x v="2"/>
    <x v="0"/>
    <n v="681"/>
    <x v="2"/>
    <x v="0"/>
    <x v="0"/>
    <n v="146366.07999999999"/>
    <x v="1"/>
    <x v="2"/>
    <x v="1"/>
  </r>
  <r>
    <n v="15797502"/>
    <s v="Lord"/>
    <x v="1"/>
    <x v="1"/>
    <n v="24"/>
    <x v="1"/>
    <x v="0"/>
    <n v="141078.57"/>
    <x v="2"/>
    <x v="0"/>
    <n v="706"/>
    <x v="2"/>
    <x v="0"/>
    <x v="0"/>
    <n v="24402.87"/>
    <x v="1"/>
    <x v="3"/>
    <x v="0"/>
  </r>
  <r>
    <n v="15687329"/>
    <s v="Hope"/>
    <x v="2"/>
    <x v="0"/>
    <n v="32"/>
    <x v="0"/>
    <x v="1"/>
    <n v="108465.65"/>
    <x v="2"/>
    <x v="2"/>
    <n v="763"/>
    <x v="2"/>
    <x v="0"/>
    <x v="1"/>
    <n v="60552.44"/>
    <x v="0"/>
    <x v="1"/>
    <x v="0"/>
  </r>
  <r>
    <n v="15779423"/>
    <s v="K?"/>
    <x v="0"/>
    <x v="1"/>
    <n v="39"/>
    <x v="0"/>
    <x v="1"/>
    <n v="70657.61"/>
    <x v="1"/>
    <x v="2"/>
    <n v="716"/>
    <x v="2"/>
    <x v="0"/>
    <x v="0"/>
    <n v="76476.05"/>
    <x v="1"/>
    <x v="1"/>
    <x v="0"/>
  </r>
  <r>
    <n v="15619514"/>
    <s v="Bull"/>
    <x v="2"/>
    <x v="1"/>
    <n v="40"/>
    <x v="0"/>
    <x v="6"/>
    <n v="120105.43"/>
    <x v="2"/>
    <x v="0"/>
    <n v="507"/>
    <x v="1"/>
    <x v="0"/>
    <x v="1"/>
    <n v="92075.01"/>
    <x v="0"/>
    <x v="0"/>
    <x v="2"/>
  </r>
  <r>
    <n v="15615430"/>
    <s v="Adams"/>
    <x v="2"/>
    <x v="1"/>
    <n v="55"/>
    <x v="0"/>
    <x v="4"/>
    <n v="129646.91"/>
    <x v="2"/>
    <x v="0"/>
    <n v="678"/>
    <x v="2"/>
    <x v="0"/>
    <x v="0"/>
    <n v="184125.1"/>
    <x v="0"/>
    <x v="4"/>
    <x v="2"/>
  </r>
  <r>
    <n v="15716431"/>
    <s v="Brookes"/>
    <x v="0"/>
    <x v="0"/>
    <n v="30"/>
    <x v="0"/>
    <x v="7"/>
    <n v="191091.74"/>
    <x v="2"/>
    <x v="2"/>
    <n v="775"/>
    <x v="2"/>
    <x v="0"/>
    <x v="0"/>
    <n v="96170.38"/>
    <x v="1"/>
    <x v="0"/>
    <x v="3"/>
  </r>
  <r>
    <n v="15798341"/>
    <s v="Victor"/>
    <x v="0"/>
    <x v="1"/>
    <n v="38"/>
    <x v="0"/>
    <x v="2"/>
    <n v="0"/>
    <x v="0"/>
    <x v="0"/>
    <n v="544"/>
    <x v="1"/>
    <x v="0"/>
    <x v="0"/>
    <n v="98208.62"/>
    <x v="1"/>
    <x v="0"/>
    <x v="1"/>
  </r>
  <r>
    <n v="15651958"/>
    <s v="Giles"/>
    <x v="0"/>
    <x v="1"/>
    <n v="27"/>
    <x v="1"/>
    <x v="2"/>
    <n v="0"/>
    <x v="0"/>
    <x v="2"/>
    <n v="756"/>
    <x v="2"/>
    <x v="0"/>
    <x v="0"/>
    <n v="157932.75"/>
    <x v="1"/>
    <x v="2"/>
    <x v="1"/>
  </r>
  <r>
    <n v="15726179"/>
    <s v="Ferrari"/>
    <x v="2"/>
    <x v="0"/>
    <n v="43"/>
    <x v="0"/>
    <x v="8"/>
    <n v="131433.32999999999"/>
    <x v="2"/>
    <x v="2"/>
    <n v="757"/>
    <x v="2"/>
    <x v="0"/>
    <x v="0"/>
    <n v="3497.43"/>
    <x v="0"/>
    <x v="3"/>
    <x v="2"/>
  </r>
  <r>
    <n v="15652999"/>
    <s v="Milne"/>
    <x v="2"/>
    <x v="1"/>
    <n v="33"/>
    <x v="0"/>
    <x v="1"/>
    <n v="137937.95000000001"/>
    <x v="2"/>
    <x v="0"/>
    <n v="742"/>
    <x v="2"/>
    <x v="0"/>
    <x v="0"/>
    <n v="51387.1"/>
    <x v="1"/>
    <x v="1"/>
    <x v="0"/>
  </r>
  <r>
    <n v="15691950"/>
    <s v="Parry"/>
    <x v="0"/>
    <x v="1"/>
    <n v="49"/>
    <x v="0"/>
    <x v="6"/>
    <n v="0"/>
    <x v="0"/>
    <x v="2"/>
    <n v="591"/>
    <x v="1"/>
    <x v="0"/>
    <x v="1"/>
    <n v="50123.44"/>
    <x v="1"/>
    <x v="1"/>
    <x v="2"/>
  </r>
  <r>
    <n v="15632446"/>
    <s v="Allan"/>
    <x v="0"/>
    <x v="1"/>
    <n v="24"/>
    <x v="1"/>
    <x v="4"/>
    <n v="0"/>
    <x v="0"/>
    <x v="2"/>
    <n v="667"/>
    <x v="2"/>
    <x v="1"/>
    <x v="1"/>
    <n v="180329.83"/>
    <x v="1"/>
    <x v="4"/>
    <x v="2"/>
  </r>
  <r>
    <n v="15620936"/>
    <s v="Warren"/>
    <x v="0"/>
    <x v="1"/>
    <n v="32"/>
    <x v="0"/>
    <x v="4"/>
    <n v="0"/>
    <x v="0"/>
    <x v="2"/>
    <n v="787"/>
    <x v="3"/>
    <x v="0"/>
    <x v="0"/>
    <n v="13238.93"/>
    <x v="1"/>
    <x v="3"/>
    <x v="2"/>
  </r>
  <r>
    <n v="15587640"/>
    <s v="Rowntree"/>
    <x v="0"/>
    <x v="0"/>
    <n v="43"/>
    <x v="0"/>
    <x v="10"/>
    <n v="93143.39"/>
    <x v="1"/>
    <x v="0"/>
    <n v="718"/>
    <x v="2"/>
    <x v="0"/>
    <x v="1"/>
    <n v="167554.85999999999"/>
    <x v="1"/>
    <x v="2"/>
    <x v="0"/>
  </r>
  <r>
    <n v="15782231"/>
    <s v="Andrejew"/>
    <x v="0"/>
    <x v="1"/>
    <n v="38"/>
    <x v="0"/>
    <x v="5"/>
    <n v="0"/>
    <x v="0"/>
    <x v="2"/>
    <n v="521"/>
    <x v="1"/>
    <x v="0"/>
    <x v="1"/>
    <n v="51454.06"/>
    <x v="1"/>
    <x v="1"/>
    <x v="1"/>
  </r>
  <r>
    <n v="15580462"/>
    <s v="Corby"/>
    <x v="1"/>
    <x v="1"/>
    <n v="40"/>
    <x v="0"/>
    <x v="1"/>
    <n v="112544.45"/>
    <x v="2"/>
    <x v="0"/>
    <n v="607"/>
    <x v="0"/>
    <x v="0"/>
    <x v="0"/>
    <n v="19842.22"/>
    <x v="1"/>
    <x v="3"/>
    <x v="0"/>
  </r>
  <r>
    <n v="15736371"/>
    <s v="Kennedy"/>
    <x v="0"/>
    <x v="0"/>
    <n v="34"/>
    <x v="0"/>
    <x v="6"/>
    <n v="123034.43"/>
    <x v="2"/>
    <x v="2"/>
    <n v="633"/>
    <x v="0"/>
    <x v="0"/>
    <x v="0"/>
    <n v="38315.040000000001"/>
    <x v="1"/>
    <x v="3"/>
    <x v="2"/>
  </r>
  <r>
    <n v="15648032"/>
    <s v="Young"/>
    <x v="1"/>
    <x v="1"/>
    <n v="37"/>
    <x v="0"/>
    <x v="0"/>
    <n v="0"/>
    <x v="0"/>
    <x v="2"/>
    <n v="588"/>
    <x v="1"/>
    <x v="1"/>
    <x v="0"/>
    <n v="187816.59"/>
    <x v="1"/>
    <x v="4"/>
    <x v="0"/>
  </r>
  <r>
    <n v="15610454"/>
    <s v="Poole"/>
    <x v="2"/>
    <x v="0"/>
    <n v="33"/>
    <x v="0"/>
    <x v="9"/>
    <n v="119278.44"/>
    <x v="2"/>
    <x v="0"/>
    <n v="724"/>
    <x v="2"/>
    <x v="0"/>
    <x v="0"/>
    <n v="197148.24"/>
    <x v="1"/>
    <x v="4"/>
    <x v="3"/>
  </r>
  <r>
    <n v="15671358"/>
    <s v="Fletcher"/>
    <x v="0"/>
    <x v="1"/>
    <n v="44"/>
    <x v="0"/>
    <x v="4"/>
    <n v="0"/>
    <x v="0"/>
    <x v="2"/>
    <n v="720"/>
    <x v="2"/>
    <x v="0"/>
    <x v="1"/>
    <n v="163471.01"/>
    <x v="1"/>
    <x v="2"/>
    <x v="2"/>
  </r>
  <r>
    <n v="15747130"/>
    <s v="Tsao"/>
    <x v="0"/>
    <x v="1"/>
    <n v="39"/>
    <x v="0"/>
    <x v="3"/>
    <n v="0"/>
    <x v="0"/>
    <x v="2"/>
    <n v="521"/>
    <x v="1"/>
    <x v="1"/>
    <x v="0"/>
    <n v="653.58000000000004"/>
    <x v="1"/>
    <x v="3"/>
    <x v="1"/>
  </r>
  <r>
    <n v="15578374"/>
    <s v="Gilroy"/>
    <x v="1"/>
    <x v="1"/>
    <n v="36"/>
    <x v="0"/>
    <x v="3"/>
    <n v="169312.72"/>
    <x v="2"/>
    <x v="0"/>
    <n v="620"/>
    <x v="0"/>
    <x v="0"/>
    <x v="1"/>
    <n v="45414.09"/>
    <x v="1"/>
    <x v="3"/>
    <x v="1"/>
  </r>
  <r>
    <n v="15572182"/>
    <s v="Onwuamaeze"/>
    <x v="2"/>
    <x v="0"/>
    <n v="33"/>
    <x v="0"/>
    <x v="6"/>
    <n v="106506.77"/>
    <x v="2"/>
    <x v="1"/>
    <n v="505"/>
    <x v="1"/>
    <x v="0"/>
    <x v="1"/>
    <n v="45445.78"/>
    <x v="0"/>
    <x v="3"/>
    <x v="2"/>
  </r>
  <r>
    <n v="15770041"/>
    <s v="Manna"/>
    <x v="1"/>
    <x v="0"/>
    <n v="43"/>
    <x v="0"/>
    <x v="2"/>
    <n v="128412.61"/>
    <x v="2"/>
    <x v="0"/>
    <n v="728"/>
    <x v="2"/>
    <x v="1"/>
    <x v="0"/>
    <n v="139024.31"/>
    <x v="1"/>
    <x v="2"/>
    <x v="1"/>
  </r>
  <r>
    <n v="15669414"/>
    <s v="Pisano"/>
    <x v="2"/>
    <x v="1"/>
    <n v="62"/>
    <x v="2"/>
    <x v="9"/>
    <n v="118356.89"/>
    <x v="2"/>
    <x v="2"/>
    <n v="486"/>
    <x v="4"/>
    <x v="0"/>
    <x v="1"/>
    <n v="168034.83"/>
    <x v="0"/>
    <x v="2"/>
    <x v="3"/>
  </r>
  <r>
    <n v="15777054"/>
    <s v="Thorpe"/>
    <x v="2"/>
    <x v="1"/>
    <n v="42"/>
    <x v="0"/>
    <x v="6"/>
    <n v="137479.13"/>
    <x v="2"/>
    <x v="0"/>
    <n v="584"/>
    <x v="1"/>
    <x v="0"/>
    <x v="1"/>
    <n v="25669.1"/>
    <x v="1"/>
    <x v="3"/>
    <x v="2"/>
  </r>
  <r>
    <n v="15621021"/>
    <s v="Dwyer"/>
    <x v="1"/>
    <x v="0"/>
    <n v="40"/>
    <x v="0"/>
    <x v="1"/>
    <n v="0"/>
    <x v="0"/>
    <x v="2"/>
    <n v="687"/>
    <x v="2"/>
    <x v="0"/>
    <x v="1"/>
    <n v="8207.36"/>
    <x v="1"/>
    <x v="3"/>
    <x v="0"/>
  </r>
  <r>
    <n v="15785490"/>
    <s v="Okeke"/>
    <x v="0"/>
    <x v="1"/>
    <n v="50"/>
    <x v="0"/>
    <x v="6"/>
    <n v="105229.72"/>
    <x v="2"/>
    <x v="0"/>
    <n v="771"/>
    <x v="2"/>
    <x v="0"/>
    <x v="0"/>
    <n v="16281.68"/>
    <x v="0"/>
    <x v="3"/>
    <x v="2"/>
  </r>
  <r>
    <n v="15577695"/>
    <s v="Zito"/>
    <x v="0"/>
    <x v="1"/>
    <n v="41"/>
    <x v="0"/>
    <x v="0"/>
    <n v="148088.10999999999"/>
    <x v="2"/>
    <x v="0"/>
    <n v="678"/>
    <x v="2"/>
    <x v="0"/>
    <x v="1"/>
    <n v="14083.12"/>
    <x v="1"/>
    <x v="3"/>
    <x v="0"/>
  </r>
  <r>
    <n v="15686974"/>
    <s v="Sergeyeva"/>
    <x v="0"/>
    <x v="0"/>
    <n v="48"/>
    <x v="0"/>
    <x v="4"/>
    <n v="0"/>
    <x v="0"/>
    <x v="0"/>
    <n v="751"/>
    <x v="2"/>
    <x v="1"/>
    <x v="0"/>
    <n v="30165.06"/>
    <x v="0"/>
    <x v="3"/>
    <x v="2"/>
  </r>
  <r>
    <n v="15574584"/>
    <s v="Fang"/>
    <x v="0"/>
    <x v="1"/>
    <n v="33"/>
    <x v="0"/>
    <x v="2"/>
    <n v="126679.69"/>
    <x v="2"/>
    <x v="0"/>
    <n v="670"/>
    <x v="2"/>
    <x v="0"/>
    <x v="0"/>
    <n v="39451.089999999997"/>
    <x v="1"/>
    <x v="3"/>
    <x v="1"/>
  </r>
  <r>
    <n v="15719541"/>
    <s v="Flannagan"/>
    <x v="1"/>
    <x v="1"/>
    <n v="31"/>
    <x v="0"/>
    <x v="0"/>
    <n v="90826.27"/>
    <x v="1"/>
    <x v="2"/>
    <n v="675"/>
    <x v="2"/>
    <x v="0"/>
    <x v="1"/>
    <n v="60270.87"/>
    <x v="1"/>
    <x v="1"/>
    <x v="0"/>
  </r>
  <r>
    <n v="15646310"/>
    <s v="Mao"/>
    <x v="1"/>
    <x v="1"/>
    <n v="24"/>
    <x v="1"/>
    <x v="2"/>
    <n v="143582.89000000001"/>
    <x v="2"/>
    <x v="0"/>
    <n v="684"/>
    <x v="2"/>
    <x v="0"/>
    <x v="0"/>
    <n v="22527.27"/>
    <x v="1"/>
    <x v="3"/>
    <x v="1"/>
  </r>
  <r>
    <n v="15697606"/>
    <s v="Sturdee"/>
    <x v="0"/>
    <x v="0"/>
    <n v="21"/>
    <x v="1"/>
    <x v="7"/>
    <n v="125712.2"/>
    <x v="2"/>
    <x v="0"/>
    <n v="637"/>
    <x v="0"/>
    <x v="1"/>
    <x v="1"/>
    <n v="175072.47"/>
    <x v="1"/>
    <x v="4"/>
    <x v="3"/>
  </r>
  <r>
    <n v="15711489"/>
    <s v="Azikiwe"/>
    <x v="1"/>
    <x v="0"/>
    <n v="32"/>
    <x v="0"/>
    <x v="0"/>
    <n v="0"/>
    <x v="0"/>
    <x v="0"/>
    <n v="760"/>
    <x v="2"/>
    <x v="0"/>
    <x v="0"/>
    <n v="114565.35"/>
    <x v="1"/>
    <x v="0"/>
    <x v="0"/>
  </r>
  <r>
    <n v="15670427"/>
    <s v="Chidi"/>
    <x v="1"/>
    <x v="1"/>
    <n v="37"/>
    <x v="0"/>
    <x v="4"/>
    <n v="155187.29999999999"/>
    <x v="2"/>
    <x v="0"/>
    <n v="662"/>
    <x v="2"/>
    <x v="0"/>
    <x v="1"/>
    <n v="48930.8"/>
    <x v="1"/>
    <x v="3"/>
    <x v="2"/>
  </r>
  <r>
    <n v="15731755"/>
    <s v="Hull"/>
    <x v="0"/>
    <x v="1"/>
    <n v="49"/>
    <x v="0"/>
    <x v="7"/>
    <n v="0"/>
    <x v="0"/>
    <x v="2"/>
    <n v="680"/>
    <x v="2"/>
    <x v="0"/>
    <x v="1"/>
    <n v="187008.45"/>
    <x v="1"/>
    <x v="4"/>
    <x v="3"/>
  </r>
  <r>
    <n v="15796370"/>
    <s v="Shah"/>
    <x v="1"/>
    <x v="1"/>
    <n v="40"/>
    <x v="0"/>
    <x v="8"/>
    <n v="155455.43"/>
    <x v="2"/>
    <x v="0"/>
    <n v="604"/>
    <x v="0"/>
    <x v="1"/>
    <x v="0"/>
    <n v="113581.85"/>
    <x v="1"/>
    <x v="0"/>
    <x v="2"/>
  </r>
  <r>
    <n v="15598331"/>
    <s v="Morgan"/>
    <x v="0"/>
    <x v="0"/>
    <n v="40"/>
    <x v="0"/>
    <x v="9"/>
    <n v="100480.53"/>
    <x v="2"/>
    <x v="0"/>
    <n v="764"/>
    <x v="2"/>
    <x v="0"/>
    <x v="1"/>
    <n v="124095.69"/>
    <x v="1"/>
    <x v="0"/>
    <x v="3"/>
  </r>
  <r>
    <n v="15704795"/>
    <s v="Vagin"/>
    <x v="0"/>
    <x v="0"/>
    <n v="77"/>
    <x v="2"/>
    <x v="5"/>
    <n v="0"/>
    <x v="0"/>
    <x v="2"/>
    <n v="521"/>
    <x v="1"/>
    <x v="0"/>
    <x v="0"/>
    <n v="49054.1"/>
    <x v="1"/>
    <x v="3"/>
    <x v="1"/>
  </r>
  <r>
    <n v="15796764"/>
    <s v="Bruno"/>
    <x v="2"/>
    <x v="0"/>
    <n v="56"/>
    <x v="0"/>
    <x v="6"/>
    <n v="127585.98"/>
    <x v="2"/>
    <x v="1"/>
    <n v="684"/>
    <x v="2"/>
    <x v="0"/>
    <x v="0"/>
    <n v="80593.490000000005"/>
    <x v="0"/>
    <x v="1"/>
    <x v="2"/>
  </r>
  <r>
    <n v="15589420"/>
    <s v="Osinachi"/>
    <x v="0"/>
    <x v="0"/>
    <n v="40"/>
    <x v="0"/>
    <x v="0"/>
    <n v="101891.1"/>
    <x v="2"/>
    <x v="0"/>
    <n v="795"/>
    <x v="3"/>
    <x v="0"/>
    <x v="0"/>
    <n v="183044.86"/>
    <x v="1"/>
    <x v="4"/>
    <x v="0"/>
  </r>
  <r>
    <n v="15810563"/>
    <s v="Ho"/>
    <x v="1"/>
    <x v="0"/>
    <n v="61"/>
    <x v="2"/>
    <x v="2"/>
    <n v="0"/>
    <x v="0"/>
    <x v="2"/>
    <n v="678"/>
    <x v="2"/>
    <x v="0"/>
    <x v="0"/>
    <n v="159938.82"/>
    <x v="1"/>
    <x v="2"/>
    <x v="1"/>
  </r>
  <r>
    <n v="15746569"/>
    <s v="Tsui"/>
    <x v="0"/>
    <x v="1"/>
    <n v="38"/>
    <x v="0"/>
    <x v="4"/>
    <n v="0"/>
    <x v="0"/>
    <x v="0"/>
    <n v="589"/>
    <x v="1"/>
    <x v="0"/>
    <x v="1"/>
    <n v="95483.48"/>
    <x v="0"/>
    <x v="0"/>
    <x v="2"/>
  </r>
  <r>
    <n v="15811594"/>
    <s v="Gordon"/>
    <x v="1"/>
    <x v="0"/>
    <n v="28"/>
    <x v="1"/>
    <x v="6"/>
    <n v="128929.88"/>
    <x v="2"/>
    <x v="0"/>
    <n v="660"/>
    <x v="2"/>
    <x v="0"/>
    <x v="0"/>
    <n v="198069.71"/>
    <x v="1"/>
    <x v="4"/>
    <x v="2"/>
  </r>
  <r>
    <n v="15645896"/>
    <s v="Duncan"/>
    <x v="2"/>
    <x v="1"/>
    <n v="39"/>
    <x v="0"/>
    <x v="5"/>
    <n v="121681.91"/>
    <x v="2"/>
    <x v="2"/>
    <n v="646"/>
    <x v="0"/>
    <x v="1"/>
    <x v="0"/>
    <n v="61793.47"/>
    <x v="1"/>
    <x v="1"/>
    <x v="1"/>
  </r>
  <r>
    <n v="15802909"/>
    <s v="Hu"/>
    <x v="2"/>
    <x v="0"/>
    <n v="56"/>
    <x v="0"/>
    <x v="6"/>
    <n v="139603.22"/>
    <x v="2"/>
    <x v="0"/>
    <n v="706"/>
    <x v="2"/>
    <x v="0"/>
    <x v="0"/>
    <n v="86383.61"/>
    <x v="1"/>
    <x v="1"/>
    <x v="2"/>
  </r>
  <r>
    <n v="15797665"/>
    <s v="Docherty"/>
    <x v="0"/>
    <x v="0"/>
    <n v="27"/>
    <x v="1"/>
    <x v="3"/>
    <n v="0"/>
    <x v="0"/>
    <x v="2"/>
    <n v="730"/>
    <x v="2"/>
    <x v="0"/>
    <x v="1"/>
    <n v="144099.48000000001"/>
    <x v="1"/>
    <x v="2"/>
    <x v="1"/>
  </r>
  <r>
    <n v="15778959"/>
    <s v="Brookes"/>
    <x v="0"/>
    <x v="0"/>
    <n v="36"/>
    <x v="0"/>
    <x v="7"/>
    <n v="0"/>
    <x v="0"/>
    <x v="2"/>
    <n v="606"/>
    <x v="0"/>
    <x v="1"/>
    <x v="0"/>
    <n v="155641.46"/>
    <x v="1"/>
    <x v="2"/>
    <x v="3"/>
  </r>
  <r>
    <n v="15722532"/>
    <s v="Angelo"/>
    <x v="1"/>
    <x v="0"/>
    <n v="36"/>
    <x v="0"/>
    <x v="7"/>
    <n v="91760.11"/>
    <x v="1"/>
    <x v="0"/>
    <n v="690"/>
    <x v="2"/>
    <x v="0"/>
    <x v="0"/>
    <n v="135784.94"/>
    <x v="1"/>
    <x v="2"/>
    <x v="3"/>
  </r>
  <r>
    <n v="15784124"/>
    <s v="Emenike"/>
    <x v="2"/>
    <x v="1"/>
    <n v="41"/>
    <x v="0"/>
    <x v="0"/>
    <n v="93925.3"/>
    <x v="1"/>
    <x v="0"/>
    <n v="645"/>
    <x v="0"/>
    <x v="0"/>
    <x v="1"/>
    <n v="123982.14"/>
    <x v="0"/>
    <x v="0"/>
    <x v="0"/>
  </r>
  <r>
    <n v="15776518"/>
    <s v="Pugh"/>
    <x v="0"/>
    <x v="0"/>
    <n v="38"/>
    <x v="0"/>
    <x v="4"/>
    <n v="175739.36"/>
    <x v="2"/>
    <x v="0"/>
    <n v="579"/>
    <x v="1"/>
    <x v="0"/>
    <x v="0"/>
    <n v="193130.55"/>
    <x v="1"/>
    <x v="4"/>
    <x v="2"/>
  </r>
  <r>
    <n v="15611247"/>
    <s v="McKenzie"/>
    <x v="0"/>
    <x v="0"/>
    <n v="28"/>
    <x v="1"/>
    <x v="7"/>
    <n v="0"/>
    <x v="0"/>
    <x v="2"/>
    <n v="481"/>
    <x v="4"/>
    <x v="0"/>
    <x v="1"/>
    <n v="145215.96"/>
    <x v="1"/>
    <x v="2"/>
    <x v="3"/>
  </r>
  <r>
    <n v="15721469"/>
    <s v="Mach"/>
    <x v="2"/>
    <x v="1"/>
    <n v="45"/>
    <x v="0"/>
    <x v="9"/>
    <n v="170295.04000000001"/>
    <x v="2"/>
    <x v="2"/>
    <n v="492"/>
    <x v="4"/>
    <x v="1"/>
    <x v="1"/>
    <n v="164741.81"/>
    <x v="1"/>
    <x v="2"/>
    <x v="3"/>
  </r>
  <r>
    <n v="15773338"/>
    <s v="Endrizzi"/>
    <x v="0"/>
    <x v="1"/>
    <n v="58"/>
    <x v="0"/>
    <x v="0"/>
    <n v="101579.28"/>
    <x v="2"/>
    <x v="0"/>
    <n v="739"/>
    <x v="2"/>
    <x v="0"/>
    <x v="0"/>
    <n v="72168.53"/>
    <x v="1"/>
    <x v="1"/>
    <x v="0"/>
  </r>
  <r>
    <n v="15784042"/>
    <s v="L?"/>
    <x v="0"/>
    <x v="1"/>
    <n v="55"/>
    <x v="0"/>
    <x v="3"/>
    <n v="118793.60000000001"/>
    <x v="2"/>
    <x v="0"/>
    <n v="624"/>
    <x v="0"/>
    <x v="0"/>
    <x v="0"/>
    <n v="95022.02"/>
    <x v="0"/>
    <x v="0"/>
    <x v="1"/>
  </r>
  <r>
    <n v="15776229"/>
    <s v="MacPherson"/>
    <x v="0"/>
    <x v="1"/>
    <n v="44"/>
    <x v="0"/>
    <x v="6"/>
    <n v="115282.3"/>
    <x v="2"/>
    <x v="0"/>
    <n v="682"/>
    <x v="2"/>
    <x v="1"/>
    <x v="1"/>
    <n v="23766.400000000001"/>
    <x v="1"/>
    <x v="3"/>
    <x v="2"/>
  </r>
  <r>
    <n v="15655903"/>
    <s v="Michael"/>
    <x v="1"/>
    <x v="0"/>
    <n v="34"/>
    <x v="0"/>
    <x v="5"/>
    <n v="107980.37"/>
    <x v="2"/>
    <x v="0"/>
    <n v="701"/>
    <x v="2"/>
    <x v="0"/>
    <x v="0"/>
    <n v="119374.74"/>
    <x v="1"/>
    <x v="0"/>
    <x v="1"/>
  </r>
  <r>
    <n v="15590177"/>
    <s v="Chiedozie"/>
    <x v="0"/>
    <x v="0"/>
    <n v="44"/>
    <x v="0"/>
    <x v="1"/>
    <n v="133866.22"/>
    <x v="2"/>
    <x v="0"/>
    <n v="718"/>
    <x v="2"/>
    <x v="1"/>
    <x v="0"/>
    <n v="139049.24"/>
    <x v="1"/>
    <x v="2"/>
    <x v="0"/>
  </r>
  <r>
    <n v="15568876"/>
    <s v="Hughes"/>
    <x v="0"/>
    <x v="0"/>
    <n v="34"/>
    <x v="0"/>
    <x v="1"/>
    <n v="102723.35"/>
    <x v="2"/>
    <x v="2"/>
    <n v="496"/>
    <x v="4"/>
    <x v="0"/>
    <x v="1"/>
    <n v="180844.81"/>
    <x v="1"/>
    <x v="4"/>
    <x v="0"/>
  </r>
  <r>
    <n v="15813140"/>
    <s v="Taylor"/>
    <x v="1"/>
    <x v="1"/>
    <n v="41"/>
    <x v="0"/>
    <x v="8"/>
    <n v="0"/>
    <x v="0"/>
    <x v="2"/>
    <n v="543"/>
    <x v="1"/>
    <x v="1"/>
    <x v="0"/>
    <n v="143980.29"/>
    <x v="1"/>
    <x v="2"/>
    <x v="2"/>
  </r>
  <r>
    <n v="15770516"/>
    <s v="Evdokimov"/>
    <x v="1"/>
    <x v="0"/>
    <n v="44"/>
    <x v="0"/>
    <x v="3"/>
    <n v="193213.02"/>
    <x v="2"/>
    <x v="2"/>
    <n v="616"/>
    <x v="0"/>
    <x v="0"/>
    <x v="0"/>
    <n v="137392.76999999999"/>
    <x v="1"/>
    <x v="2"/>
    <x v="1"/>
  </r>
  <r>
    <n v="15755731"/>
    <s v="Davis"/>
    <x v="2"/>
    <x v="1"/>
    <n v="53"/>
    <x v="0"/>
    <x v="2"/>
    <n v="117005.55"/>
    <x v="2"/>
    <x v="0"/>
    <n v="635"/>
    <x v="0"/>
    <x v="1"/>
    <x v="0"/>
    <n v="123646.57"/>
    <x v="0"/>
    <x v="0"/>
    <x v="1"/>
  </r>
  <r>
    <n v="15574480"/>
    <s v="Ubanwa"/>
    <x v="1"/>
    <x v="1"/>
    <n v="31"/>
    <x v="0"/>
    <x v="1"/>
    <n v="132862.59"/>
    <x v="2"/>
    <x v="0"/>
    <n v="652"/>
    <x v="0"/>
    <x v="1"/>
    <x v="1"/>
    <n v="158054.49"/>
    <x v="1"/>
    <x v="2"/>
    <x v="0"/>
  </r>
  <r>
    <n v="15798084"/>
    <s v="Murray"/>
    <x v="0"/>
    <x v="1"/>
    <n v="26"/>
    <x v="1"/>
    <x v="10"/>
    <n v="0"/>
    <x v="0"/>
    <x v="2"/>
    <n v="688"/>
    <x v="2"/>
    <x v="0"/>
    <x v="1"/>
    <n v="105784.85"/>
    <x v="1"/>
    <x v="0"/>
    <x v="0"/>
  </r>
  <r>
    <n v="15673020"/>
    <s v="Smith"/>
    <x v="0"/>
    <x v="0"/>
    <n v="49"/>
    <x v="0"/>
    <x v="6"/>
    <n v="204510.94"/>
    <x v="2"/>
    <x v="0"/>
    <n v="678"/>
    <x v="2"/>
    <x v="1"/>
    <x v="0"/>
    <n v="738.88"/>
    <x v="0"/>
    <x v="3"/>
    <x v="2"/>
  </r>
  <r>
    <n v="15643575"/>
    <s v="Evseev"/>
    <x v="2"/>
    <x v="1"/>
    <n v="36"/>
    <x v="0"/>
    <x v="1"/>
    <n v="65349.71"/>
    <x v="1"/>
    <x v="0"/>
    <n v="757"/>
    <x v="2"/>
    <x v="1"/>
    <x v="1"/>
    <n v="64539.64"/>
    <x v="1"/>
    <x v="1"/>
    <x v="0"/>
  </r>
  <r>
    <n v="15596811"/>
    <s v="Mitchell"/>
    <x v="0"/>
    <x v="1"/>
    <n v="36"/>
    <x v="0"/>
    <x v="2"/>
    <n v="139753.35"/>
    <x v="2"/>
    <x v="0"/>
    <n v="667"/>
    <x v="2"/>
    <x v="0"/>
    <x v="1"/>
    <n v="79871.16"/>
    <x v="1"/>
    <x v="1"/>
    <x v="1"/>
  </r>
  <r>
    <n v="15786789"/>
    <s v="Ni"/>
    <x v="0"/>
    <x v="0"/>
    <n v="29"/>
    <x v="1"/>
    <x v="5"/>
    <n v="0"/>
    <x v="0"/>
    <x v="2"/>
    <n v="725"/>
    <x v="2"/>
    <x v="0"/>
    <x v="0"/>
    <n v="190776.83"/>
    <x v="1"/>
    <x v="4"/>
    <x v="1"/>
  </r>
  <r>
    <n v="15578865"/>
    <s v="Palerma"/>
    <x v="2"/>
    <x v="0"/>
    <n v="50"/>
    <x v="0"/>
    <x v="8"/>
    <n v="107959.39"/>
    <x v="2"/>
    <x v="0"/>
    <n v="632"/>
    <x v="0"/>
    <x v="0"/>
    <x v="0"/>
    <n v="6985.34"/>
    <x v="0"/>
    <x v="3"/>
    <x v="2"/>
  </r>
  <r>
    <n v="15605672"/>
    <s v="Yuan"/>
    <x v="0"/>
    <x v="0"/>
    <n v="38"/>
    <x v="0"/>
    <x v="8"/>
    <n v="195926.39"/>
    <x v="2"/>
    <x v="0"/>
    <n v="694"/>
    <x v="2"/>
    <x v="0"/>
    <x v="0"/>
    <n v="85522.84"/>
    <x v="1"/>
    <x v="1"/>
    <x v="2"/>
  </r>
  <r>
    <n v="15603674"/>
    <s v="Knight"/>
    <x v="0"/>
    <x v="1"/>
    <n v="36"/>
    <x v="0"/>
    <x v="1"/>
    <n v="0"/>
    <x v="0"/>
    <x v="2"/>
    <n v="803"/>
    <x v="3"/>
    <x v="0"/>
    <x v="0"/>
    <n v="149370.93"/>
    <x v="1"/>
    <x v="2"/>
    <x v="0"/>
  </r>
  <r>
    <n v="15759915"/>
    <s v="Rapuokwu"/>
    <x v="0"/>
    <x v="0"/>
    <n v="31"/>
    <x v="0"/>
    <x v="5"/>
    <n v="87772.52"/>
    <x v="1"/>
    <x v="0"/>
    <n v="814"/>
    <x v="3"/>
    <x v="0"/>
    <x v="1"/>
    <n v="188516.45"/>
    <x v="1"/>
    <x v="4"/>
    <x v="1"/>
  </r>
  <r>
    <n v="15686219"/>
    <s v="Wan"/>
    <x v="0"/>
    <x v="1"/>
    <n v="38"/>
    <x v="0"/>
    <x v="4"/>
    <n v="71018.600000000006"/>
    <x v="1"/>
    <x v="2"/>
    <n v="611"/>
    <x v="0"/>
    <x v="0"/>
    <x v="1"/>
    <n v="2444.29"/>
    <x v="1"/>
    <x v="3"/>
    <x v="2"/>
  </r>
  <r>
    <n v="15696388"/>
    <s v="Artamonova"/>
    <x v="2"/>
    <x v="1"/>
    <n v="38"/>
    <x v="0"/>
    <x v="4"/>
    <n v="111096.91"/>
    <x v="2"/>
    <x v="0"/>
    <n v="755"/>
    <x v="2"/>
    <x v="0"/>
    <x v="0"/>
    <n v="19762.88"/>
    <x v="1"/>
    <x v="3"/>
    <x v="2"/>
  </r>
  <r>
    <n v="15713604"/>
    <s v="Rossi"/>
    <x v="2"/>
    <x v="1"/>
    <n v="40"/>
    <x v="0"/>
    <x v="9"/>
    <n v="166776.6"/>
    <x v="2"/>
    <x v="2"/>
    <n v="425"/>
    <x v="4"/>
    <x v="1"/>
    <x v="0"/>
    <n v="172646.88"/>
    <x v="1"/>
    <x v="4"/>
    <x v="3"/>
  </r>
  <r>
    <n v="15647800"/>
    <s v="Greco"/>
    <x v="0"/>
    <x v="0"/>
    <n v="34"/>
    <x v="0"/>
    <x v="5"/>
    <n v="101266.51"/>
    <x v="2"/>
    <x v="0"/>
    <n v="850"/>
    <x v="3"/>
    <x v="0"/>
    <x v="1"/>
    <n v="33501.980000000003"/>
    <x v="1"/>
    <x v="3"/>
    <x v="1"/>
  </r>
  <r>
    <n v="15813451"/>
    <s v="Fleetwood-Smith"/>
    <x v="1"/>
    <x v="1"/>
    <n v="18"/>
    <x v="1"/>
    <x v="2"/>
    <n v="134796.87"/>
    <x v="2"/>
    <x v="2"/>
    <n v="677"/>
    <x v="2"/>
    <x v="0"/>
    <x v="0"/>
    <n v="114858.9"/>
    <x v="1"/>
    <x v="0"/>
    <x v="1"/>
  </r>
  <r>
    <n v="15765375"/>
    <s v="Butusov"/>
    <x v="0"/>
    <x v="0"/>
    <n v="46"/>
    <x v="0"/>
    <x v="2"/>
    <n v="0"/>
    <x v="0"/>
    <x v="0"/>
    <n v="797"/>
    <x v="3"/>
    <x v="1"/>
    <x v="1"/>
    <n v="162668.32999999999"/>
    <x v="1"/>
    <x v="2"/>
    <x v="1"/>
  </r>
  <r>
    <n v="15774586"/>
    <s v="West"/>
    <x v="2"/>
    <x v="0"/>
    <n v="43"/>
    <x v="0"/>
    <x v="7"/>
    <n v="118588.83"/>
    <x v="2"/>
    <x v="0"/>
    <n v="692"/>
    <x v="2"/>
    <x v="0"/>
    <x v="0"/>
    <n v="161241.65"/>
    <x v="0"/>
    <x v="2"/>
    <x v="3"/>
  </r>
  <r>
    <n v="15603454"/>
    <s v="Sanders"/>
    <x v="2"/>
    <x v="1"/>
    <n v="28"/>
    <x v="1"/>
    <x v="8"/>
    <n v="160454.15"/>
    <x v="2"/>
    <x v="2"/>
    <n v="735"/>
    <x v="2"/>
    <x v="1"/>
    <x v="0"/>
    <n v="114957.22"/>
    <x v="1"/>
    <x v="0"/>
    <x v="2"/>
  </r>
  <r>
    <n v="15653037"/>
    <s v="Parks"/>
    <x v="0"/>
    <x v="1"/>
    <n v="77"/>
    <x v="2"/>
    <x v="1"/>
    <n v="0"/>
    <x v="0"/>
    <x v="0"/>
    <n v="609"/>
    <x v="0"/>
    <x v="1"/>
    <x v="0"/>
    <n v="18708.759999999998"/>
    <x v="1"/>
    <x v="3"/>
    <x v="0"/>
  </r>
  <r>
    <n v="15782475"/>
    <s v="Edith"/>
    <x v="0"/>
    <x v="0"/>
    <n v="42"/>
    <x v="0"/>
    <x v="2"/>
    <n v="0"/>
    <x v="0"/>
    <x v="2"/>
    <n v="700"/>
    <x v="2"/>
    <x v="0"/>
    <x v="0"/>
    <n v="105305.72"/>
    <x v="1"/>
    <x v="0"/>
    <x v="1"/>
  </r>
  <r>
    <n v="15593496"/>
    <s v="Korovin"/>
    <x v="1"/>
    <x v="0"/>
    <n v="36"/>
    <x v="0"/>
    <x v="8"/>
    <n v="91132.18"/>
    <x v="1"/>
    <x v="0"/>
    <n v="526"/>
    <x v="1"/>
    <x v="1"/>
    <x v="1"/>
    <n v="58111.71"/>
    <x v="1"/>
    <x v="1"/>
    <x v="2"/>
  </r>
  <r>
    <n v="15808971"/>
    <s v="Lajoie"/>
    <x v="1"/>
    <x v="0"/>
    <n v="57"/>
    <x v="0"/>
    <x v="9"/>
    <n v="0"/>
    <x v="0"/>
    <x v="2"/>
    <n v="693"/>
    <x v="2"/>
    <x v="0"/>
    <x v="0"/>
    <n v="135502.76999999999"/>
    <x v="1"/>
    <x v="2"/>
    <x v="3"/>
  </r>
  <r>
    <n v="15791972"/>
    <s v="Bergamaschi"/>
    <x v="0"/>
    <x v="0"/>
    <n v="20"/>
    <x v="1"/>
    <x v="3"/>
    <n v="0"/>
    <x v="0"/>
    <x v="2"/>
    <n v="748"/>
    <x v="2"/>
    <x v="1"/>
    <x v="1"/>
    <n v="10792.42"/>
    <x v="1"/>
    <x v="3"/>
    <x v="1"/>
  </r>
  <r>
    <n v="15676869"/>
    <s v="T'ien"/>
    <x v="1"/>
    <x v="1"/>
    <n v="36"/>
    <x v="0"/>
    <x v="2"/>
    <n v="0"/>
    <x v="0"/>
    <x v="2"/>
    <n v="657"/>
    <x v="0"/>
    <x v="1"/>
    <x v="0"/>
    <n v="123866.43"/>
    <x v="1"/>
    <x v="0"/>
    <x v="1"/>
  </r>
  <r>
    <n v="15683007"/>
    <s v="Torode"/>
    <x v="2"/>
    <x v="0"/>
    <n v="25"/>
    <x v="1"/>
    <x v="8"/>
    <n v="113113.12"/>
    <x v="2"/>
    <x v="0"/>
    <n v="739"/>
    <x v="2"/>
    <x v="0"/>
    <x v="1"/>
    <n v="129181.27"/>
    <x v="1"/>
    <x v="0"/>
    <x v="2"/>
  </r>
  <r>
    <n v="15659495"/>
    <s v="Fu"/>
    <x v="1"/>
    <x v="1"/>
    <n v="23"/>
    <x v="1"/>
    <x v="0"/>
    <n v="0"/>
    <x v="0"/>
    <x v="0"/>
    <n v="784"/>
    <x v="3"/>
    <x v="0"/>
    <x v="0"/>
    <n v="6847.73"/>
    <x v="1"/>
    <x v="3"/>
    <x v="0"/>
  </r>
  <r>
    <n v="15703923"/>
    <s v="Cameron"/>
    <x v="2"/>
    <x v="1"/>
    <n v="41"/>
    <x v="0"/>
    <x v="3"/>
    <n v="190409.34"/>
    <x v="2"/>
    <x v="2"/>
    <n v="744"/>
    <x v="2"/>
    <x v="0"/>
    <x v="0"/>
    <n v="138361.48000000001"/>
    <x v="1"/>
    <x v="2"/>
    <x v="1"/>
  </r>
  <r>
    <n v="15674000"/>
    <s v="Cattaneo"/>
    <x v="0"/>
    <x v="1"/>
    <n v="44"/>
    <x v="0"/>
    <x v="7"/>
    <n v="0"/>
    <x v="0"/>
    <x v="2"/>
    <n v="645"/>
    <x v="0"/>
    <x v="1"/>
    <x v="0"/>
    <n v="166707.22"/>
    <x v="1"/>
    <x v="2"/>
    <x v="3"/>
  </r>
  <r>
    <n v="15618171"/>
    <s v="James"/>
    <x v="0"/>
    <x v="0"/>
    <n v="33"/>
    <x v="0"/>
    <x v="9"/>
    <n v="0"/>
    <x v="0"/>
    <x v="2"/>
    <n v="669"/>
    <x v="2"/>
    <x v="1"/>
    <x v="0"/>
    <n v="107221.03"/>
    <x v="1"/>
    <x v="0"/>
    <x v="3"/>
  </r>
  <r>
    <n v="15732202"/>
    <s v="Abramovich"/>
    <x v="0"/>
    <x v="1"/>
    <n v="34"/>
    <x v="0"/>
    <x v="1"/>
    <n v="83503.11"/>
    <x v="1"/>
    <x v="2"/>
    <n v="615"/>
    <x v="0"/>
    <x v="0"/>
    <x v="0"/>
    <n v="73124.53"/>
    <x v="0"/>
    <x v="1"/>
    <x v="0"/>
  </r>
  <r>
    <n v="15735078"/>
    <s v="Onwughara"/>
    <x v="2"/>
    <x v="0"/>
    <n v="53"/>
    <x v="0"/>
    <x v="1"/>
    <n v="139687.66"/>
    <x v="2"/>
    <x v="2"/>
    <n v="724"/>
    <x v="2"/>
    <x v="0"/>
    <x v="0"/>
    <n v="12913.92"/>
    <x v="1"/>
    <x v="3"/>
    <x v="0"/>
  </r>
  <r>
    <n v="15798615"/>
    <s v="Wan"/>
    <x v="0"/>
    <x v="0"/>
    <n v="47"/>
    <x v="0"/>
    <x v="9"/>
    <n v="137301.87"/>
    <x v="2"/>
    <x v="0"/>
    <n v="850"/>
    <x v="3"/>
    <x v="0"/>
    <x v="1"/>
    <n v="44351.77"/>
    <x v="1"/>
    <x v="3"/>
    <x v="3"/>
  </r>
  <r>
    <n v="15638494"/>
    <s v="Salinas"/>
    <x v="2"/>
    <x v="0"/>
    <n v="39"/>
    <x v="0"/>
    <x v="7"/>
    <n v="129845.26"/>
    <x v="2"/>
    <x v="0"/>
    <n v="625"/>
    <x v="0"/>
    <x v="0"/>
    <x v="0"/>
    <n v="96444.88"/>
    <x v="1"/>
    <x v="0"/>
    <x v="3"/>
  </r>
  <r>
    <n v="15763874"/>
    <s v="Ho"/>
    <x v="1"/>
    <x v="1"/>
    <n v="46"/>
    <x v="0"/>
    <x v="2"/>
    <n v="0"/>
    <x v="0"/>
    <x v="2"/>
    <n v="635"/>
    <x v="0"/>
    <x v="0"/>
    <x v="0"/>
    <n v="60739.16"/>
    <x v="1"/>
    <x v="1"/>
    <x v="1"/>
  </r>
  <r>
    <n v="15696355"/>
    <s v="Cleveland"/>
    <x v="2"/>
    <x v="1"/>
    <n v="37"/>
    <x v="0"/>
    <x v="5"/>
    <n v="125489.4"/>
    <x v="2"/>
    <x v="0"/>
    <n v="724"/>
    <x v="2"/>
    <x v="0"/>
    <x v="1"/>
    <n v="118570.53"/>
    <x v="1"/>
    <x v="0"/>
    <x v="1"/>
  </r>
  <r>
    <n v="15655952"/>
    <s v="Burke"/>
    <x v="0"/>
    <x v="1"/>
    <n v="47"/>
    <x v="0"/>
    <x v="0"/>
    <n v="0"/>
    <x v="0"/>
    <x v="2"/>
    <n v="550"/>
    <x v="1"/>
    <x v="0"/>
    <x v="0"/>
    <n v="97057.279999999999"/>
    <x v="1"/>
    <x v="0"/>
    <x v="0"/>
  </r>
  <r>
    <n v="15739850"/>
    <s v="Trentino"/>
    <x v="0"/>
    <x v="1"/>
    <n v="45"/>
    <x v="0"/>
    <x v="5"/>
    <n v="155417.60999999999"/>
    <x v="2"/>
    <x v="0"/>
    <n v="645"/>
    <x v="0"/>
    <x v="1"/>
    <x v="0"/>
    <n v="3449.22"/>
    <x v="1"/>
    <x v="3"/>
    <x v="1"/>
  </r>
  <r>
    <n v="15611338"/>
    <s v="Kashiwagi"/>
    <x v="1"/>
    <x v="1"/>
    <n v="29"/>
    <x v="1"/>
    <x v="4"/>
    <n v="0"/>
    <x v="0"/>
    <x v="2"/>
    <n v="714"/>
    <x v="2"/>
    <x v="0"/>
    <x v="0"/>
    <n v="37605.9"/>
    <x v="1"/>
    <x v="3"/>
    <x v="2"/>
  </r>
  <r>
    <n v="15707861"/>
    <s v="Nucci"/>
    <x v="0"/>
    <x v="0"/>
    <n v="46"/>
    <x v="0"/>
    <x v="7"/>
    <n v="85216.61"/>
    <x v="1"/>
    <x v="0"/>
    <n v="520"/>
    <x v="1"/>
    <x v="0"/>
    <x v="1"/>
    <n v="117369.52"/>
    <x v="0"/>
    <x v="0"/>
    <x v="3"/>
  </r>
  <r>
    <n v="15672237"/>
    <s v="Oluchi"/>
    <x v="0"/>
    <x v="1"/>
    <n v="25"/>
    <x v="1"/>
    <x v="1"/>
    <n v="0"/>
    <x v="0"/>
    <x v="0"/>
    <n v="633"/>
    <x v="0"/>
    <x v="0"/>
    <x v="1"/>
    <n v="100598.98"/>
    <x v="1"/>
    <x v="0"/>
    <x v="0"/>
  </r>
  <r>
    <n v="15657771"/>
    <s v="Ts'ui"/>
    <x v="0"/>
    <x v="1"/>
    <n v="37"/>
    <x v="0"/>
    <x v="5"/>
    <n v="0"/>
    <x v="0"/>
    <x v="0"/>
    <n v="537"/>
    <x v="1"/>
    <x v="0"/>
    <x v="0"/>
    <n v="17802.419999999998"/>
    <x v="1"/>
    <x v="3"/>
    <x v="1"/>
  </r>
  <r>
    <n v="15677783"/>
    <s v="Graham"/>
    <x v="1"/>
    <x v="1"/>
    <n v="38"/>
    <x v="0"/>
    <x v="4"/>
    <n v="113607.47"/>
    <x v="2"/>
    <x v="0"/>
    <n v="764"/>
    <x v="2"/>
    <x v="0"/>
    <x v="1"/>
    <n v="91094.46"/>
    <x v="1"/>
    <x v="0"/>
    <x v="2"/>
  </r>
  <r>
    <n v="15681026"/>
    <s v="Lucciano"/>
    <x v="2"/>
    <x v="0"/>
    <n v="33"/>
    <x v="0"/>
    <x v="9"/>
    <n v="104552.72"/>
    <x v="2"/>
    <x v="0"/>
    <n v="795"/>
    <x v="3"/>
    <x v="0"/>
    <x v="0"/>
    <n v="120853.83"/>
    <x v="0"/>
    <x v="0"/>
    <x v="3"/>
  </r>
  <r>
    <n v="15566543"/>
    <s v="Aldridge"/>
    <x v="1"/>
    <x v="1"/>
    <n v="44"/>
    <x v="0"/>
    <x v="9"/>
    <n v="0"/>
    <x v="0"/>
    <x v="2"/>
    <n v="573"/>
    <x v="1"/>
    <x v="0"/>
    <x v="1"/>
    <n v="107124.17"/>
    <x v="1"/>
    <x v="0"/>
    <x v="3"/>
  </r>
  <r>
    <n v="15594612"/>
    <s v="Flynn"/>
    <x v="1"/>
    <x v="1"/>
    <n v="44"/>
    <x v="0"/>
    <x v="9"/>
    <n v="0"/>
    <x v="0"/>
    <x v="0"/>
    <n v="702"/>
    <x v="2"/>
    <x v="1"/>
    <x v="1"/>
    <n v="59207.41"/>
    <x v="0"/>
    <x v="1"/>
    <x v="3"/>
  </r>
  <r>
    <n v="15814664"/>
    <s v="Scott"/>
    <x v="2"/>
    <x v="1"/>
    <n v="33"/>
    <x v="0"/>
    <x v="0"/>
    <n v="126524.11"/>
    <x v="2"/>
    <x v="0"/>
    <n v="740"/>
    <x v="2"/>
    <x v="0"/>
    <x v="1"/>
    <n v="136869.31"/>
    <x v="1"/>
    <x v="2"/>
    <x v="0"/>
  </r>
  <r>
    <n v="15642785"/>
    <s v="Douglas"/>
    <x v="0"/>
    <x v="1"/>
    <n v="34"/>
    <x v="0"/>
    <x v="8"/>
    <n v="117593.48"/>
    <x v="2"/>
    <x v="2"/>
    <n v="479"/>
    <x v="4"/>
    <x v="1"/>
    <x v="1"/>
    <n v="113308.29"/>
    <x v="1"/>
    <x v="0"/>
    <x v="2"/>
  </r>
  <r>
    <n v="15690164"/>
    <s v="Shao"/>
    <x v="2"/>
    <x v="0"/>
    <n v="33"/>
    <x v="0"/>
    <x v="4"/>
    <n v="83199.05"/>
    <x v="1"/>
    <x v="0"/>
    <n v="627"/>
    <x v="0"/>
    <x v="1"/>
    <x v="1"/>
    <n v="159334.93"/>
    <x v="1"/>
    <x v="2"/>
    <x v="2"/>
  </r>
  <r>
    <n v="15590213"/>
    <s v="Ch'en"/>
    <x v="1"/>
    <x v="1"/>
    <n v="35"/>
    <x v="0"/>
    <x v="4"/>
    <n v="125920.98"/>
    <x v="2"/>
    <x v="0"/>
    <n v="479"/>
    <x v="4"/>
    <x v="0"/>
    <x v="0"/>
    <n v="20393.439999999999"/>
    <x v="1"/>
    <x v="3"/>
    <x v="2"/>
  </r>
  <r>
    <n v="15603794"/>
    <s v="Pugliesi"/>
    <x v="0"/>
    <x v="1"/>
    <n v="48"/>
    <x v="0"/>
    <x v="8"/>
    <n v="118469.38"/>
    <x v="2"/>
    <x v="0"/>
    <n v="623"/>
    <x v="0"/>
    <x v="0"/>
    <x v="0"/>
    <n v="158590.25"/>
    <x v="1"/>
    <x v="2"/>
    <x v="2"/>
  </r>
  <r>
    <n v="15733491"/>
    <s v="McGregor"/>
    <x v="2"/>
    <x v="0"/>
    <n v="40"/>
    <x v="0"/>
    <x v="2"/>
    <n v="153537.57"/>
    <x v="2"/>
    <x v="2"/>
    <n v="512"/>
    <x v="1"/>
    <x v="1"/>
    <x v="1"/>
    <n v="23101.13"/>
    <x v="1"/>
    <x v="3"/>
    <x v="1"/>
  </r>
  <r>
    <n v="15806360"/>
    <s v="Hou"/>
    <x v="0"/>
    <x v="1"/>
    <n v="41"/>
    <x v="0"/>
    <x v="5"/>
    <n v="0"/>
    <x v="0"/>
    <x v="0"/>
    <n v="609"/>
    <x v="0"/>
    <x v="1"/>
    <x v="0"/>
    <n v="112585.19"/>
    <x v="1"/>
    <x v="0"/>
    <x v="1"/>
  </r>
  <r>
    <n v="15587133"/>
    <s v="Thompson"/>
    <x v="0"/>
    <x v="1"/>
    <n v="42"/>
    <x v="0"/>
    <x v="3"/>
    <n v="151027.04999999999"/>
    <x v="2"/>
    <x v="2"/>
    <n v="518"/>
    <x v="1"/>
    <x v="0"/>
    <x v="1"/>
    <n v="119377.36"/>
    <x v="1"/>
    <x v="0"/>
    <x v="1"/>
  </r>
  <r>
    <n v="15721377"/>
    <s v="Chou"/>
    <x v="0"/>
    <x v="0"/>
    <n v="34"/>
    <x v="0"/>
    <x v="6"/>
    <n v="144751.81"/>
    <x v="2"/>
    <x v="0"/>
    <n v="833"/>
    <x v="3"/>
    <x v="1"/>
    <x v="1"/>
    <n v="166472.81"/>
    <x v="1"/>
    <x v="2"/>
    <x v="2"/>
  </r>
  <r>
    <n v="15747927"/>
    <s v="Ch'in"/>
    <x v="0"/>
    <x v="1"/>
    <n v="26"/>
    <x v="1"/>
    <x v="4"/>
    <n v="155739.76"/>
    <x v="2"/>
    <x v="0"/>
    <n v="758"/>
    <x v="2"/>
    <x v="0"/>
    <x v="1"/>
    <n v="171552.02"/>
    <x v="1"/>
    <x v="4"/>
    <x v="2"/>
  </r>
  <r>
    <n v="15806455"/>
    <s v="Miller"/>
    <x v="0"/>
    <x v="1"/>
    <n v="27"/>
    <x v="1"/>
    <x v="3"/>
    <n v="0"/>
    <x v="0"/>
    <x v="2"/>
    <n v="611"/>
    <x v="0"/>
    <x v="0"/>
    <x v="0"/>
    <n v="157474.1"/>
    <x v="1"/>
    <x v="2"/>
    <x v="1"/>
  </r>
  <r>
    <n v="15695474"/>
    <s v="Barker"/>
    <x v="0"/>
    <x v="1"/>
    <n v="33"/>
    <x v="0"/>
    <x v="3"/>
    <n v="122531.86"/>
    <x v="2"/>
    <x v="0"/>
    <n v="583"/>
    <x v="1"/>
    <x v="0"/>
    <x v="1"/>
    <n v="13549.24"/>
    <x v="1"/>
    <x v="3"/>
    <x v="1"/>
  </r>
  <r>
    <n v="15666295"/>
    <s v="Smith"/>
    <x v="2"/>
    <x v="1"/>
    <n v="50"/>
    <x v="0"/>
    <x v="1"/>
    <n v="113957.01"/>
    <x v="2"/>
    <x v="2"/>
    <n v="610"/>
    <x v="0"/>
    <x v="0"/>
    <x v="1"/>
    <n v="196526.55"/>
    <x v="0"/>
    <x v="4"/>
    <x v="0"/>
  </r>
  <r>
    <n v="15656062"/>
    <s v="Azikiwe"/>
    <x v="0"/>
    <x v="0"/>
    <n v="33"/>
    <x v="0"/>
    <x v="3"/>
    <n v="103377.81"/>
    <x v="2"/>
    <x v="0"/>
    <n v="637"/>
    <x v="0"/>
    <x v="0"/>
    <x v="1"/>
    <n v="84419.78"/>
    <x v="1"/>
    <x v="1"/>
    <x v="1"/>
  </r>
  <r>
    <n v="15579969"/>
    <s v="Mancini"/>
    <x v="0"/>
    <x v="0"/>
    <n v="32"/>
    <x v="0"/>
    <x v="9"/>
    <n v="0"/>
    <x v="0"/>
    <x v="2"/>
    <n v="683"/>
    <x v="2"/>
    <x v="0"/>
    <x v="0"/>
    <n v="24991.919999999998"/>
    <x v="1"/>
    <x v="3"/>
    <x v="3"/>
  </r>
  <r>
    <n v="15703563"/>
    <s v="P'eng"/>
    <x v="0"/>
    <x v="1"/>
    <n v="40"/>
    <x v="0"/>
    <x v="9"/>
    <n v="93017.47"/>
    <x v="1"/>
    <x v="2"/>
    <n v="774"/>
    <x v="2"/>
    <x v="0"/>
    <x v="1"/>
    <n v="191608.97"/>
    <x v="1"/>
    <x v="4"/>
    <x v="3"/>
  </r>
  <r>
    <n v="15692664"/>
    <s v="Diribe"/>
    <x v="0"/>
    <x v="0"/>
    <n v="58"/>
    <x v="0"/>
    <x v="1"/>
    <n v="90022.85"/>
    <x v="1"/>
    <x v="0"/>
    <n v="677"/>
    <x v="2"/>
    <x v="1"/>
    <x v="0"/>
    <n v="2988.28"/>
    <x v="1"/>
    <x v="3"/>
    <x v="0"/>
  </r>
  <r>
    <n v="15719276"/>
    <s v="T'ao"/>
    <x v="1"/>
    <x v="1"/>
    <n v="35"/>
    <x v="0"/>
    <x v="5"/>
    <n v="74371.490000000005"/>
    <x v="1"/>
    <x v="0"/>
    <n v="741"/>
    <x v="2"/>
    <x v="1"/>
    <x v="1"/>
    <n v="99595.67"/>
    <x v="1"/>
    <x v="0"/>
    <x v="1"/>
  </r>
  <r>
    <n v="15672754"/>
    <s v="Burbidge"/>
    <x v="2"/>
    <x v="1"/>
    <n v="42"/>
    <x v="0"/>
    <x v="6"/>
    <n v="152039.70000000001"/>
    <x v="2"/>
    <x v="0"/>
    <n v="498"/>
    <x v="4"/>
    <x v="0"/>
    <x v="0"/>
    <n v="53445.17"/>
    <x v="0"/>
    <x v="1"/>
    <x v="2"/>
  </r>
  <r>
    <n v="15768163"/>
    <s v="Griffin"/>
    <x v="2"/>
    <x v="0"/>
    <n v="46"/>
    <x v="0"/>
    <x v="3"/>
    <n v="137145.12"/>
    <x v="2"/>
    <x v="0"/>
    <n v="655"/>
    <x v="0"/>
    <x v="0"/>
    <x v="1"/>
    <n v="115146.4"/>
    <x v="0"/>
    <x v="0"/>
    <x v="1"/>
  </r>
  <r>
    <n v="15656710"/>
    <s v="Cocci"/>
    <x v="0"/>
    <x v="1"/>
    <n v="40"/>
    <x v="0"/>
    <x v="4"/>
    <n v="0"/>
    <x v="0"/>
    <x v="0"/>
    <n v="613"/>
    <x v="0"/>
    <x v="1"/>
    <x v="1"/>
    <n v="151325.24"/>
    <x v="1"/>
    <x v="2"/>
    <x v="2"/>
  </r>
  <r>
    <n v="15696175"/>
    <s v="Echezonachukwu"/>
    <x v="2"/>
    <x v="1"/>
    <n v="35"/>
    <x v="0"/>
    <x v="3"/>
    <n v="90602.42"/>
    <x v="1"/>
    <x v="2"/>
    <n v="602"/>
    <x v="0"/>
    <x v="0"/>
    <x v="0"/>
    <n v="51695.41"/>
    <x v="1"/>
    <x v="1"/>
    <x v="1"/>
  </r>
  <r>
    <n v="15586914"/>
    <s v="Nepean"/>
    <x v="0"/>
    <x v="1"/>
    <n v="36"/>
    <x v="0"/>
    <x v="5"/>
    <n v="123841.49"/>
    <x v="2"/>
    <x v="2"/>
    <n v="659"/>
    <x v="0"/>
    <x v="0"/>
    <x v="1"/>
    <n v="96833"/>
    <x v="1"/>
    <x v="0"/>
    <x v="1"/>
  </r>
  <r>
    <n v="15581736"/>
    <s v="Bartlett"/>
    <x v="2"/>
    <x v="1"/>
    <n v="47"/>
    <x v="0"/>
    <x v="1"/>
    <n v="183579.54"/>
    <x v="2"/>
    <x v="2"/>
    <n v="673"/>
    <x v="2"/>
    <x v="1"/>
    <x v="0"/>
    <n v="34047.54"/>
    <x v="1"/>
    <x v="3"/>
    <x v="0"/>
  </r>
  <r>
    <n v="15588839"/>
    <s v="Mancini"/>
    <x v="1"/>
    <x v="1"/>
    <n v="30"/>
    <x v="0"/>
    <x v="2"/>
    <n v="180307.73"/>
    <x v="2"/>
    <x v="2"/>
    <n v="606"/>
    <x v="0"/>
    <x v="0"/>
    <x v="0"/>
    <n v="1914.41"/>
    <x v="1"/>
    <x v="3"/>
    <x v="1"/>
  </r>
  <r>
    <n v="15589329"/>
    <s v="Pirozzi"/>
    <x v="0"/>
    <x v="1"/>
    <n v="30"/>
    <x v="0"/>
    <x v="4"/>
    <n v="0"/>
    <x v="0"/>
    <x v="2"/>
    <n v="775"/>
    <x v="2"/>
    <x v="0"/>
    <x v="1"/>
    <n v="49337.84"/>
    <x v="1"/>
    <x v="3"/>
    <x v="2"/>
  </r>
  <r>
    <n v="15605622"/>
    <s v="McMillan"/>
    <x v="1"/>
    <x v="1"/>
    <n v="28"/>
    <x v="1"/>
    <x v="4"/>
    <n v="0"/>
    <x v="0"/>
    <x v="2"/>
    <n v="841"/>
    <x v="3"/>
    <x v="0"/>
    <x v="0"/>
    <n v="179436.6"/>
    <x v="1"/>
    <x v="4"/>
    <x v="2"/>
  </r>
  <r>
    <n v="15798964"/>
    <s v="Nkemakonam"/>
    <x v="2"/>
    <x v="1"/>
    <n v="33"/>
    <x v="0"/>
    <x v="6"/>
    <n v="35016.6"/>
    <x v="1"/>
    <x v="0"/>
    <n v="714"/>
    <x v="2"/>
    <x v="0"/>
    <x v="1"/>
    <n v="53667.08"/>
    <x v="1"/>
    <x v="1"/>
    <x v="2"/>
  </r>
  <r>
    <n v="15769959"/>
    <s v="Ajuluchukwu"/>
    <x v="0"/>
    <x v="0"/>
    <n v="53"/>
    <x v="0"/>
    <x v="4"/>
    <n v="88381.21"/>
    <x v="1"/>
    <x v="0"/>
    <n v="597"/>
    <x v="1"/>
    <x v="0"/>
    <x v="1"/>
    <n v="69384.710000000006"/>
    <x v="0"/>
    <x v="1"/>
    <x v="2"/>
  </r>
  <r>
    <n v="15657105"/>
    <s v="Chukwualuka"/>
    <x v="1"/>
    <x v="1"/>
    <n v="36"/>
    <x v="0"/>
    <x v="0"/>
    <n v="0"/>
    <x v="0"/>
    <x v="0"/>
    <n v="726"/>
    <x v="2"/>
    <x v="0"/>
    <x v="1"/>
    <n v="195192.4"/>
    <x v="1"/>
    <x v="4"/>
    <x v="0"/>
  </r>
  <r>
    <n v="15569266"/>
    <s v="Rahman"/>
    <x v="0"/>
    <x v="1"/>
    <n v="28"/>
    <x v="1"/>
    <x v="3"/>
    <n v="155060.41"/>
    <x v="2"/>
    <x v="0"/>
    <n v="644"/>
    <x v="0"/>
    <x v="0"/>
    <x v="1"/>
    <n v="29179.52"/>
    <x v="1"/>
    <x v="3"/>
    <x v="1"/>
  </r>
  <r>
    <n v="15719294"/>
    <s v="Wood"/>
    <x v="0"/>
    <x v="0"/>
    <n v="29"/>
    <x v="1"/>
    <x v="0"/>
    <n v="0"/>
    <x v="0"/>
    <x v="2"/>
    <n v="800"/>
    <x v="3"/>
    <x v="1"/>
    <x v="1"/>
    <n v="167773.55"/>
    <x v="1"/>
    <x v="2"/>
    <x v="0"/>
  </r>
  <r>
    <n v="15606229"/>
    <s v="Obijiaku"/>
    <x v="0"/>
    <x v="1"/>
    <n v="39"/>
    <x v="0"/>
    <x v="8"/>
    <n v="0"/>
    <x v="0"/>
    <x v="2"/>
    <n v="771"/>
    <x v="2"/>
    <x v="0"/>
    <x v="1"/>
    <n v="96270.64"/>
    <x v="1"/>
    <x v="0"/>
    <x v="2"/>
  </r>
  <r>
    <n v="15569892"/>
    <s v="Johnstone"/>
    <x v="0"/>
    <x v="1"/>
    <n v="35"/>
    <x v="0"/>
    <x v="7"/>
    <n v="57369.61"/>
    <x v="1"/>
    <x v="0"/>
    <n v="516"/>
    <x v="1"/>
    <x v="0"/>
    <x v="0"/>
    <n v="101699.77"/>
    <x v="1"/>
    <x v="0"/>
    <x v="3"/>
  </r>
  <r>
    <n v="15584532"/>
    <s v="Liu"/>
    <x v="0"/>
    <x v="0"/>
    <n v="36"/>
    <x v="0"/>
    <x v="3"/>
    <n v="0"/>
    <x v="0"/>
    <x v="0"/>
    <n v="709"/>
    <x v="2"/>
    <x v="1"/>
    <x v="0"/>
    <n v="42085.58"/>
    <x v="0"/>
    <x v="3"/>
    <x v="1"/>
  </r>
  <r>
    <n v="15682355"/>
    <s v="Sabbatini"/>
    <x v="2"/>
    <x v="1"/>
    <n v="42"/>
    <x v="0"/>
    <x v="6"/>
    <n v="75075.31"/>
    <x v="1"/>
    <x v="2"/>
    <n v="772"/>
    <x v="2"/>
    <x v="0"/>
    <x v="1"/>
    <n v="92888.52"/>
    <x v="0"/>
    <x v="0"/>
    <x v="2"/>
  </r>
  <r>
    <n v="15628319"/>
    <s v="Walker"/>
    <x v="0"/>
    <x v="0"/>
    <n v="28"/>
    <x v="1"/>
    <x v="4"/>
    <n v="130142.79"/>
    <x v="2"/>
    <x v="0"/>
    <n v="792"/>
    <x v="3"/>
    <x v="0"/>
    <x v="1"/>
    <n v="38190.78"/>
    <x v="1"/>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9BAEEB-9AA3-4C89-B024-28C92A6D5D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items count="4">
        <item x="0"/>
        <item x="2"/>
        <item x="1"/>
        <item t="default"/>
      </items>
    </pivotField>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dataField="1" showAll="0"/>
    <pivotField showAll="0">
      <items count="4">
        <item x="2"/>
        <item x="1"/>
        <item x="0"/>
        <item t="default"/>
      </items>
    </pivotField>
    <pivotField showAll="0"/>
    <pivotField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pivotField showAll="0">
      <items count="6">
        <item x="0"/>
        <item x="1"/>
        <item x="2"/>
        <item x="3"/>
        <item x="4"/>
        <item t="default"/>
      </items>
    </pivotField>
  </pivotFields>
  <rowItems count="1">
    <i/>
  </rowItems>
  <colItems count="1">
    <i/>
  </colItems>
  <dataFields count="1">
    <dataField name="Average of Balance" fld="7" subtotal="average"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686E0-1F32-43AB-8C43-C069FB6DAB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items count="4">
        <item x="0"/>
        <item x="2"/>
        <item x="1"/>
        <item t="default"/>
      </items>
    </pivotField>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pivotField showAll="0">
      <items count="4">
        <item x="2"/>
        <item x="1"/>
        <item x="0"/>
        <item t="default"/>
      </items>
    </pivotField>
    <pivotField showAll="0"/>
    <pivotField dataField="1" showAll="0"/>
    <pivotField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pivotField showAll="0">
      <items count="6">
        <item x="0"/>
        <item x="1"/>
        <item x="2"/>
        <item x="3"/>
        <item x="4"/>
        <item t="default"/>
      </items>
    </pivotField>
  </pivotFields>
  <rowItems count="1">
    <i/>
  </rowItems>
  <colItems count="1">
    <i/>
  </colItems>
  <dataFields count="1">
    <dataField name="Average of CreditScore" fld="10" subtotal="average" baseField="0" baseItem="0" numFmtId="2"/>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B50C2D-217C-4766-9F4D-45013CE782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showAll="0"/>
    <pivotField showAll="0"/>
    <pivotField showAll="0"/>
    <pivotField showAll="0">
      <items count="6">
        <item x="0"/>
        <item x="1"/>
        <item x="2"/>
        <item x="3"/>
        <item x="4"/>
        <item t="default"/>
      </items>
    </pivotField>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16A1AF-6AD1-4C76-A3B7-EE201BE174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colHeaderCaption="Number of products VS Churn">
  <location ref="A3:F8" firstHeaderRow="1" firstDataRow="2" firstDataCol="1" rowPageCount="1" colPageCount="1"/>
  <pivotFields count="19">
    <pivotField showAll="0"/>
    <pivotField showAll="0"/>
    <pivotField showAll="0"/>
    <pivotField showAll="0">
      <items count="3">
        <item x="0"/>
        <item x="1"/>
        <item t="default"/>
      </items>
    </pivotField>
    <pivotField showAll="0"/>
    <pivotField axis="axisRow" showAll="0" sortType="ascending">
      <items count="4">
        <item x="0"/>
        <item x="2"/>
        <item x="1"/>
        <item t="default"/>
      </items>
    </pivotField>
    <pivotField showAll="0">
      <items count="12">
        <item x="10"/>
        <item x="1"/>
        <item x="0"/>
        <item x="6"/>
        <item x="4"/>
        <item x="8"/>
        <item x="5"/>
        <item x="3"/>
        <item x="2"/>
        <item x="9"/>
        <item x="7"/>
        <item t="default"/>
      </items>
    </pivotField>
    <pivotField numFmtId="164" showAll="0"/>
    <pivotField showAll="0"/>
    <pivotField axis="axisCol" showAll="0">
      <items count="5">
        <item x="0"/>
        <item x="2"/>
        <item x="1"/>
        <item x="3"/>
        <item t="default"/>
      </items>
    </pivotField>
    <pivotField showAll="0"/>
    <pivotField showAll="0"/>
    <pivotField showAll="0">
      <items count="3">
        <item x="1"/>
        <item x="0"/>
        <item t="default"/>
      </items>
    </pivotField>
    <pivotField showAll="0">
      <items count="3">
        <item x="0"/>
        <item x="1"/>
        <item t="default"/>
      </items>
    </pivotField>
    <pivotField numFmtId="164" showAll="0"/>
    <pivotField axis="axisPage" dataField="1" showAll="0">
      <items count="3">
        <item x="0"/>
        <item x="1"/>
        <item t="default"/>
      </items>
    </pivotField>
    <pivotField showAll="0"/>
    <pivotField showAll="0"/>
    <pivotField showAll="0">
      <items count="6">
        <item x="0"/>
        <item x="1"/>
        <item x="2"/>
        <item x="3"/>
        <item x="4"/>
        <item t="default"/>
      </items>
    </pivotField>
  </pivotFields>
  <rowFields count="1">
    <field x="5"/>
  </rowFields>
  <rowItems count="4">
    <i>
      <x/>
    </i>
    <i>
      <x v="1"/>
    </i>
    <i>
      <x v="2"/>
    </i>
    <i t="grand">
      <x/>
    </i>
  </rowItems>
  <colFields count="1">
    <field x="9"/>
  </colFields>
  <colItems count="5">
    <i>
      <x/>
    </i>
    <i>
      <x v="1"/>
    </i>
    <i>
      <x v="2"/>
    </i>
    <i>
      <x v="3"/>
    </i>
    <i t="grand">
      <x/>
    </i>
  </colItems>
  <pageFields count="1">
    <pageField fld="15" item="0" hier="-1"/>
  </pageFields>
  <dataFields count="1">
    <dataField name="Count of Exited" fld="15" subtotal="count" showDataAs="percentOfTotal" baseField="5"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F012D4-1D31-4416-8216-DE0941586DF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enure">
  <location ref="A3:D10" firstHeaderRow="1" firstDataRow="2" firstDataCol="1"/>
  <pivotFields count="19">
    <pivotField showAll="0"/>
    <pivotField showAll="0"/>
    <pivotField showAll="0"/>
    <pivotField showAll="0">
      <items count="3">
        <item x="0"/>
        <item x="1"/>
        <item t="default"/>
      </items>
    </pivotField>
    <pivotField showAll="0"/>
    <pivotField showAll="0">
      <items count="4">
        <item x="0"/>
        <item x="2"/>
        <item x="1"/>
        <item t="default"/>
      </items>
    </pivotField>
    <pivotField axis="axisRow" showAll="0">
      <items count="12">
        <item x="10"/>
        <item x="1"/>
        <item x="0"/>
        <item x="6"/>
        <item x="4"/>
        <item x="8"/>
        <item x="5"/>
        <item x="3"/>
        <item x="2"/>
        <item x="9"/>
        <item x="7"/>
        <item t="default"/>
      </items>
    </pivotField>
    <pivotField numFmtId="164" showAll="0"/>
    <pivotField showAll="0"/>
    <pivotField showAll="0"/>
    <pivotField showAll="0"/>
    <pivotField showAll="0"/>
    <pivotField showAll="0">
      <items count="3">
        <item x="1"/>
        <item x="0"/>
        <item t="default"/>
      </items>
    </pivotField>
    <pivotField showAll="0">
      <items count="3">
        <item x="0"/>
        <item x="1"/>
        <item t="default"/>
      </items>
    </pivotField>
    <pivotField numFmtId="164" showAll="0"/>
    <pivotField axis="axisCol" dataField="1" showAll="0">
      <items count="3">
        <item x="0"/>
        <item x="1"/>
        <item t="default"/>
      </items>
    </pivotField>
    <pivotField showAll="0"/>
    <pivotField showAll="0"/>
    <pivotField axis="axisRow" showAll="0">
      <items count="6">
        <item sd="0" x="0"/>
        <item sd="0" x="1"/>
        <item sd="0" x="2"/>
        <item sd="0" x="3"/>
        <item sd="0" x="4"/>
        <item t="default"/>
      </items>
    </pivotField>
  </pivotFields>
  <rowFields count="2">
    <field x="18"/>
    <field x="6"/>
  </rowFields>
  <rowItems count="6">
    <i>
      <x/>
    </i>
    <i>
      <x v="1"/>
    </i>
    <i>
      <x v="2"/>
    </i>
    <i>
      <x v="3"/>
    </i>
    <i>
      <x v="4"/>
    </i>
    <i t="grand">
      <x/>
    </i>
  </rowItems>
  <colFields count="1">
    <field x="15"/>
  </colFields>
  <colItems count="3">
    <i>
      <x/>
    </i>
    <i>
      <x v="1"/>
    </i>
    <i t="grand">
      <x/>
    </i>
  </colItems>
  <dataFields count="1">
    <dataField name="Count of Exited" fld="15" subtotal="count" showDataAs="percentOfCol" baseField="5" baseItem="1" numFmtId="10"/>
  </dataFields>
  <chartFormats count="2">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12F52-C4C8-488F-994D-65663927D8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y Bracket">
  <location ref="A3:B9" firstHeaderRow="1" firstDataRow="1" firstDataCol="1" rowPageCount="1" colPageCount="1"/>
  <pivotFields count="19">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numFmtId="164" showAll="0"/>
    <pivotField showAll="0"/>
    <pivotField showAll="0"/>
    <pivotField showAll="0"/>
    <pivotField showAll="0"/>
    <pivotField showAll="0">
      <items count="3">
        <item x="1"/>
        <item x="0"/>
        <item t="default"/>
      </items>
    </pivotField>
    <pivotField showAll="0">
      <items count="3">
        <item x="0"/>
        <item x="1"/>
        <item t="default"/>
      </items>
    </pivotField>
    <pivotField numFmtId="164" showAll="0"/>
    <pivotField axis="axisPage" dataField="1" showAll="0">
      <items count="3">
        <item x="0"/>
        <item x="1"/>
        <item t="default"/>
      </items>
    </pivotField>
    <pivotField axis="axisRow" showAll="0">
      <items count="6">
        <item x="4"/>
        <item x="3"/>
        <item x="1"/>
        <item x="0"/>
        <item x="2"/>
        <item t="default"/>
      </items>
    </pivotField>
    <pivotField showAll="0"/>
    <pivotField showAll="0" defaultSubtotal="0">
      <items count="5">
        <item x="0"/>
        <item x="1"/>
        <item x="2"/>
        <item x="3"/>
        <item x="4"/>
      </items>
    </pivotField>
  </pivotFields>
  <rowFields count="1">
    <field x="16"/>
  </rowFields>
  <rowItems count="6">
    <i>
      <x/>
    </i>
    <i>
      <x v="1"/>
    </i>
    <i>
      <x v="2"/>
    </i>
    <i>
      <x v="3"/>
    </i>
    <i>
      <x v="4"/>
    </i>
    <i t="grand">
      <x/>
    </i>
  </rowItems>
  <colItems count="1">
    <i/>
  </colItems>
  <pageFields count="1">
    <pageField fld="15" item="0" hier="-1"/>
  </pageFields>
  <dataFields count="1">
    <dataField name="Churned" fld="15" subtotal="count" showDataAs="percentOfTotal" baseField="1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E4193D-4464-4295-BE8A-52651530C6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enure Category">
  <location ref="A3:B8" firstHeaderRow="1" firstDataRow="1" firstDataCol="1" rowPageCount="1" colPageCount="1"/>
  <pivotFields count="19">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numFmtId="164" showAll="0"/>
    <pivotField showAll="0"/>
    <pivotField showAll="0"/>
    <pivotField showAll="0"/>
    <pivotField showAll="0"/>
    <pivotField showAll="0">
      <items count="3">
        <item x="1"/>
        <item x="0"/>
        <item t="default"/>
      </items>
    </pivotField>
    <pivotField showAll="0">
      <items count="3">
        <item x="0"/>
        <item x="1"/>
        <item t="default"/>
      </items>
    </pivotField>
    <pivotField numFmtId="164" showAll="0"/>
    <pivotField axis="axisPage" dataField="1" showAll="0">
      <items count="3">
        <item x="0"/>
        <item x="1"/>
        <item t="default"/>
      </items>
    </pivotField>
    <pivotField showAll="0"/>
    <pivotField axis="axisRow" showAll="0">
      <items count="5">
        <item x="2"/>
        <item x="1"/>
        <item x="0"/>
        <item x="3"/>
        <item t="default"/>
      </items>
    </pivotField>
    <pivotField showAll="0" defaultSubtotal="0">
      <items count="5">
        <item x="0"/>
        <item x="1"/>
        <item x="2"/>
        <item x="3"/>
        <item x="4"/>
      </items>
    </pivotField>
  </pivotFields>
  <rowFields count="1">
    <field x="17"/>
  </rowFields>
  <rowItems count="5">
    <i>
      <x/>
    </i>
    <i>
      <x v="1"/>
    </i>
    <i>
      <x v="2"/>
    </i>
    <i>
      <x v="3"/>
    </i>
    <i t="grand">
      <x/>
    </i>
  </rowItems>
  <colItems count="1">
    <i/>
  </colItems>
  <pageFields count="1">
    <pageField fld="15" item="0" hier="-1"/>
  </pageFields>
  <dataFields count="1">
    <dataField name="Churned" fld="15" subtotal="count" showDataAs="percentOfTotal" baseField="1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E90081-B2D7-41FD-883D-9A7D81D9E08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A3:D5" firstHeaderRow="1" firstDataRow="2" firstDataCol="1"/>
  <pivotFields count="19">
    <pivotField dataField="1"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numFmtId="164" showAll="0"/>
    <pivotField showAll="0"/>
    <pivotField showAll="0"/>
    <pivotField showAll="0"/>
    <pivotField showAll="0"/>
    <pivotField showAll="0">
      <items count="3">
        <item x="1"/>
        <item x="0"/>
        <item t="default"/>
      </items>
    </pivotField>
    <pivotField showAll="0">
      <items count="3">
        <item x="0"/>
        <item x="1"/>
        <item t="default"/>
      </items>
    </pivotField>
    <pivotField numFmtId="164" showAll="0"/>
    <pivotField axis="axisCol" showAll="0">
      <items count="3">
        <item x="0"/>
        <item x="1"/>
        <item t="default"/>
      </items>
    </pivotField>
    <pivotField showAll="0"/>
    <pivotField showAll="0"/>
    <pivotField showAll="0" defaultSubtotal="0">
      <items count="5">
        <item x="0"/>
        <item x="1"/>
        <item x="2"/>
        <item x="3"/>
        <item x="4"/>
      </items>
    </pivotField>
  </pivotFields>
  <rowItems count="1">
    <i/>
  </rowItems>
  <colFields count="1">
    <field x="15"/>
  </colFields>
  <colItems count="3">
    <i>
      <x/>
    </i>
    <i>
      <x v="1"/>
    </i>
    <i t="grand">
      <x/>
    </i>
  </colItems>
  <dataFields count="1">
    <dataField name="Customers" fld="0" subtotal="count" showDataAs="percentOfTotal" baseField="15" baseItem="0" numFmtId="10"/>
  </dataFields>
  <chartFormats count="10">
    <chartFormat chart="18" format="0" series="1">
      <pivotArea type="data" outline="0" fieldPosition="0">
        <references count="2">
          <reference field="4294967294" count="1" selected="0">
            <x v="0"/>
          </reference>
          <reference field="15" count="1" selected="0">
            <x v="0"/>
          </reference>
        </references>
      </pivotArea>
    </chartFormat>
    <chartFormat chart="18" format="1" series="1">
      <pivotArea type="data" outline="0" fieldPosition="0">
        <references count="2">
          <reference field="4294967294" count="1" selected="0">
            <x v="0"/>
          </reference>
          <reference field="15" count="1" selected="0">
            <x v="1"/>
          </reference>
        </references>
      </pivotArea>
    </chartFormat>
    <chartFormat chart="18" format="2" series="1">
      <pivotArea type="data" outline="0" fieldPosition="0">
        <references count="1">
          <reference field="4294967294" count="1" selected="0">
            <x v="0"/>
          </reference>
        </references>
      </pivotArea>
    </chartFormat>
    <chartFormat chart="26" format="3" series="1">
      <pivotArea type="data" outline="0" fieldPosition="0">
        <references count="2">
          <reference field="4294967294" count="1" selected="0">
            <x v="0"/>
          </reference>
          <reference field="15" count="1" selected="0">
            <x v="0"/>
          </reference>
        </references>
      </pivotArea>
    </chartFormat>
    <chartFormat chart="26" format="4" series="1">
      <pivotArea type="data" outline="0" fieldPosition="0">
        <references count="2">
          <reference field="4294967294" count="1" selected="0">
            <x v="0"/>
          </reference>
          <reference field="15" count="1" selected="0">
            <x v="1"/>
          </reference>
        </references>
      </pivotArea>
    </chartFormat>
    <chartFormat chart="33" format="3" series="1">
      <pivotArea type="data" outline="0" fieldPosition="0">
        <references count="2">
          <reference field="4294967294" count="1" selected="0">
            <x v="0"/>
          </reference>
          <reference field="15" count="1" selected="0">
            <x v="0"/>
          </reference>
        </references>
      </pivotArea>
    </chartFormat>
    <chartFormat chart="33" format="4" series="1">
      <pivotArea type="data" outline="0" fieldPosition="0">
        <references count="2">
          <reference field="4294967294" count="1" selected="0">
            <x v="0"/>
          </reference>
          <reference field="15" count="1" selected="0">
            <x v="1"/>
          </reference>
        </references>
      </pivotArea>
    </chartFormat>
    <chartFormat chart="34" format="5" series="1">
      <pivotArea type="data" outline="0" fieldPosition="0">
        <references count="2">
          <reference field="4294967294" count="1" selected="0">
            <x v="0"/>
          </reference>
          <reference field="15" count="1" selected="0">
            <x v="0"/>
          </reference>
        </references>
      </pivotArea>
    </chartFormat>
    <chartFormat chart="34" format="6" series="1">
      <pivotArea type="data" outline="0" fieldPosition="0">
        <references count="2">
          <reference field="4294967294" count="1" selected="0">
            <x v="0"/>
          </reference>
          <reference field="15" count="1" selected="0">
            <x v="1"/>
          </reference>
        </references>
      </pivotArea>
    </chartFormat>
    <chartFormat chart="34" format="7">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C5F57A-91F5-4A20-AFE7-6398E4E1CB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B3:C7" firstHeaderRow="1" firstDataRow="1" firstDataCol="1" rowPageCount="1" colPageCount="1"/>
  <pivotFields count="19">
    <pivotField showAll="0"/>
    <pivotField showAll="0"/>
    <pivotField axis="axisRow" showAll="0">
      <items count="4">
        <item x="0"/>
        <item x="2"/>
        <item x="1"/>
        <item t="default"/>
      </items>
    </pivotField>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axis="axisPage" dataField="1" showAll="0">
      <items count="3">
        <item x="0"/>
        <item x="1"/>
        <item t="default"/>
      </items>
    </pivotField>
    <pivotField showAll="0"/>
    <pivotField showAll="0"/>
    <pivotField showAll="0">
      <items count="6">
        <item x="0"/>
        <item x="1"/>
        <item x="2"/>
        <item x="3"/>
        <item x="4"/>
        <item t="default"/>
      </items>
    </pivotField>
  </pivotFields>
  <rowFields count="1">
    <field x="2"/>
  </rowFields>
  <rowItems count="4">
    <i>
      <x/>
    </i>
    <i>
      <x v="1"/>
    </i>
    <i>
      <x v="2"/>
    </i>
    <i t="grand">
      <x/>
    </i>
  </rowItems>
  <colItems count="1">
    <i/>
  </colItems>
  <pageFields count="1">
    <pageField fld="15" item="0" hier="-1"/>
  </pageFields>
  <dataFields count="1">
    <dataField name="Count of Exited" fld="15" subtotal="count" showDataAs="percentOfTotal" baseField="2" baseItem="0" numFmtId="10"/>
  </dataFields>
  <formats count="1">
    <format dxfId="12">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F84AF9-DB20-45CD-9B8A-10D04CFE36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rowPageCount="1" colPageCount="1"/>
  <pivotFields count="19">
    <pivotField dataField="1"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dataField="1" showAll="0"/>
    <pivotField showAll="0"/>
    <pivotField showAll="0"/>
    <pivotField dataField="1" showAll="0"/>
    <pivotField showAll="0"/>
    <pivotField showAll="0">
      <items count="3">
        <item x="1"/>
        <item x="0"/>
        <item t="default"/>
      </items>
    </pivotField>
    <pivotField showAll="0">
      <items count="3">
        <item x="0"/>
        <item x="1"/>
        <item t="default"/>
      </items>
    </pivotField>
    <pivotField showAll="0"/>
    <pivotField axis="axisPage" showAll="0">
      <items count="3">
        <item x="0"/>
        <item x="1"/>
        <item t="default"/>
      </items>
    </pivotField>
    <pivotField showAll="0"/>
    <pivotField showAll="0"/>
    <pivotField showAll="0">
      <items count="6">
        <item x="0"/>
        <item x="1"/>
        <item x="2"/>
        <item x="3"/>
        <item x="4"/>
        <item t="default"/>
      </items>
    </pivotField>
  </pivotFields>
  <rowItems count="1">
    <i/>
  </rowItems>
  <colFields count="1">
    <field x="-2"/>
  </colFields>
  <colItems count="3">
    <i>
      <x/>
    </i>
    <i i="1">
      <x v="1"/>
    </i>
    <i i="2">
      <x v="2"/>
    </i>
  </colItems>
  <pageFields count="1">
    <pageField fld="15" hier="-1"/>
  </pageFields>
  <dataFields count="3">
    <dataField name="Count of CustomerId" fld="0" subtotal="count" baseField="0" baseItem="0"/>
    <dataField name="Average of Balance" fld="7" subtotal="average" baseField="0" baseItem="1" numFmtId="44"/>
    <dataField name="Average of CreditScore" fld="10" subtotal="average" baseField="0" baseItem="1" numFmtId="1"/>
  </dataFields>
  <formats count="2">
    <format dxfId="11">
      <pivotArea outline="0" collapsedLevelsAreSubtotals="1" fieldPosition="0">
        <references count="1">
          <reference field="4294967294" count="1" selected="0">
            <x v="1"/>
          </reference>
        </references>
      </pivotArea>
    </format>
    <format dxfId="1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D3CB3C-C074-4ADF-842B-01428C87CB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 firstHeaderRow="1" firstDataRow="2" firstDataCol="1"/>
  <pivotFields count="19">
    <pivotField dataField="1"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pivotField axis="axisCol" showAll="0">
      <items count="3">
        <item x="0"/>
        <item x="1"/>
        <item t="default"/>
      </items>
    </pivotField>
    <pivotField showAll="0"/>
    <pivotField showAll="0"/>
    <pivotField showAll="0">
      <items count="6">
        <item x="0"/>
        <item x="1"/>
        <item x="2"/>
        <item x="3"/>
        <item x="4"/>
        <item t="default"/>
      </items>
    </pivotField>
  </pivotFields>
  <rowItems count="1">
    <i/>
  </rowItems>
  <colFields count="1">
    <field x="15"/>
  </colFields>
  <colItems count="3">
    <i>
      <x/>
    </i>
    <i>
      <x v="1"/>
    </i>
    <i t="grand">
      <x/>
    </i>
  </colItems>
  <dataFields count="1">
    <dataField name="Count of CustomerId"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DE4E2C-03E0-4A32-9604-9B95359CB2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3" firstHeaderRow="1" firstDataRow="2" firstDataCol="1"/>
  <pivotFields count="19">
    <pivotField dataField="1"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1"/>
        <item x="0"/>
        <item t="default"/>
      </items>
    </pivotField>
    <pivotField axis="axisCol" showAll="0">
      <items count="3">
        <item x="0"/>
        <item x="1"/>
        <item t="default"/>
      </items>
    </pivotField>
    <pivotField showAll="0"/>
    <pivotField showAll="0"/>
    <pivotField showAll="0"/>
    <pivotField showAll="0"/>
    <pivotField showAll="0">
      <items count="6">
        <item x="0"/>
        <item x="1"/>
        <item x="2"/>
        <item x="3"/>
        <item x="4"/>
        <item t="default"/>
      </items>
    </pivotField>
  </pivotFields>
  <rowItems count="1">
    <i/>
  </rowItems>
  <colFields count="1">
    <field x="13"/>
  </colFields>
  <colItems count="3">
    <i>
      <x/>
    </i>
    <i>
      <x v="1"/>
    </i>
    <i t="grand">
      <x/>
    </i>
  </colItems>
  <dataFields count="1">
    <dataField name="Count of CustomerId"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2A73E3-6709-40E3-9D04-D4ADBD02F28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Gender">
  <location ref="A4:B7" firstHeaderRow="1" firstDataRow="1" firstDataCol="1"/>
  <pivotFields count="19">
    <pivotField dataField="1" showAll="0"/>
    <pivotField showAll="0"/>
    <pivotField showAll="0"/>
    <pivotField axis="axisRow"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numFmtId="164" showAll="0"/>
    <pivotField showAll="0"/>
    <pivotField showAll="0"/>
    <pivotField showAll="0"/>
    <pivotField showAll="0"/>
    <pivotField showAll="0">
      <items count="3">
        <item x="1"/>
        <item x="0"/>
        <item t="default"/>
      </items>
    </pivotField>
    <pivotField showAll="0">
      <items count="3">
        <item x="0"/>
        <item x="1"/>
        <item t="default"/>
      </items>
    </pivotField>
    <pivotField numFmtId="164" showAll="0"/>
    <pivotField showAll="0"/>
    <pivotField showAll="0"/>
    <pivotField showAll="0"/>
    <pivotField showAll="0">
      <items count="6">
        <item x="0"/>
        <item x="1"/>
        <item x="2"/>
        <item x="3"/>
        <item x="4"/>
        <item t="default"/>
      </items>
    </pivotField>
  </pivotFields>
  <rowFields count="1">
    <field x="3"/>
  </rowFields>
  <rowItems count="3">
    <i>
      <x/>
    </i>
    <i>
      <x v="1"/>
    </i>
    <i t="grand">
      <x/>
    </i>
  </rowItems>
  <colItems count="1">
    <i/>
  </colItems>
  <dataFields count="1">
    <dataField name="Total" fld="0" subtotal="count" baseField="3"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3" count="1" selected="0">
            <x v="0"/>
          </reference>
        </references>
      </pivotArea>
    </chartFormat>
    <chartFormat chart="1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3A9D01-B3D0-49EA-9ED7-D98CFAC2FB5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redit Score Category">
  <location ref="A3:B9" firstHeaderRow="1" firstDataRow="1" firstDataCol="1" rowPageCount="1" colPageCount="1"/>
  <pivotFields count="19">
    <pivotField showAll="0"/>
    <pivotField showAll="0"/>
    <pivotField showAll="0"/>
    <pivotField showAll="0">
      <items count="3">
        <item x="0"/>
        <item x="1"/>
        <item t="default"/>
      </items>
    </pivotField>
    <pivotField showAll="0"/>
    <pivotField showAll="0">
      <items count="4">
        <item x="0"/>
        <item x="2"/>
        <item x="1"/>
        <item t="default"/>
      </items>
    </pivotField>
    <pivotField showAll="0">
      <items count="12">
        <item x="10"/>
        <item x="1"/>
        <item x="0"/>
        <item x="6"/>
        <item x="4"/>
        <item x="8"/>
        <item x="5"/>
        <item x="3"/>
        <item x="2"/>
        <item x="9"/>
        <item x="7"/>
        <item t="default"/>
      </items>
    </pivotField>
    <pivotField numFmtId="164" showAll="0"/>
    <pivotField showAll="0"/>
    <pivotField showAll="0"/>
    <pivotField showAll="0"/>
    <pivotField axis="axisRow" showAll="0">
      <items count="6">
        <item x="3"/>
        <item x="0"/>
        <item x="2"/>
        <item x="1"/>
        <item x="4"/>
        <item t="default"/>
      </items>
    </pivotField>
    <pivotField showAll="0">
      <items count="3">
        <item x="1"/>
        <item x="0"/>
        <item t="default"/>
      </items>
    </pivotField>
    <pivotField showAll="0">
      <items count="3">
        <item x="0"/>
        <item x="1"/>
        <item t="default"/>
      </items>
    </pivotField>
    <pivotField numFmtId="164" showAll="0"/>
    <pivotField axis="axisPage" dataField="1" showAll="0">
      <items count="3">
        <item x="0"/>
        <item x="1"/>
        <item t="default"/>
      </items>
    </pivotField>
    <pivotField showAll="0"/>
    <pivotField showAll="0"/>
    <pivotField showAll="0">
      <items count="6">
        <item x="0"/>
        <item x="1"/>
        <item x="2"/>
        <item x="3"/>
        <item x="4"/>
        <item t="default"/>
      </items>
    </pivotField>
  </pivotFields>
  <rowFields count="1">
    <field x="11"/>
  </rowFields>
  <rowItems count="6">
    <i>
      <x/>
    </i>
    <i>
      <x v="1"/>
    </i>
    <i>
      <x v="2"/>
    </i>
    <i>
      <x v="3"/>
    </i>
    <i>
      <x v="4"/>
    </i>
    <i t="grand">
      <x/>
    </i>
  </rowItems>
  <colItems count="1">
    <i/>
  </colItems>
  <pageFields count="1">
    <pageField fld="15" item="0" hier="-1"/>
  </pageFields>
  <dataFields count="1">
    <dataField name="Churned" fld="15"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B29F55-4233-4224-A141-1EC97FECA916}" autoFormatId="16" applyNumberFormats="0" applyBorderFormats="0" applyFontFormats="0" applyPatternFormats="0" applyAlignmentFormats="0" applyWidthHeightFormats="0">
  <queryTableRefresh nextId="21" unboundColumnsRight="2">
    <queryTableFields count="18">
      <queryTableField id="1" name="CustomerId" tableColumnId="1"/>
      <queryTableField id="2" name="Surname" tableColumnId="2"/>
      <queryTableField id="3" name="Geography" tableColumnId="3"/>
      <queryTableField id="4" name="Gender" tableColumnId="4"/>
      <queryTableField id="5" name="Age" tableColumnId="5"/>
      <queryTableField id="6" name="Age Group" tableColumnId="6"/>
      <queryTableField id="7" name="Tenure" tableColumnId="7"/>
      <queryTableField id="8" name="Balance" tableColumnId="8"/>
      <queryTableField id="16" name="Balance_Category" tableColumnId="16"/>
      <queryTableField id="9" name="NumOfProducts" tableColumnId="9"/>
      <queryTableField id="10" name="CreditScore" tableColumnId="10"/>
      <queryTableField id="11" name="Credit_Score_Category" tableColumnId="11"/>
      <queryTableField id="12" name="HasCreditCard" tableColumnId="12"/>
      <queryTableField id="13" name="IsActiveMember" tableColumnId="13"/>
      <queryTableField id="14" name="EstimatedSalary" tableColumnId="14"/>
      <queryTableField id="15" name="Exited" tableColumnId="15"/>
      <queryTableField id="19" dataBound="0" tableColumnId="17"/>
      <queryTableField id="20"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ed" xr10:uid="{D074F4C4-BA25-4ABB-899E-3CD047A91B7B}" sourceName="Exited">
  <pivotTables>
    <pivotTable tabId="5" name="PivotTable1"/>
    <pivotTable tabId="7" name="PivotTable3"/>
  </pivotTables>
  <data>
    <tabular pivotCacheId="13928939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1A3DB44E-2541-4AEF-81EF-8FEB5322F1AA}" sourceName="Geography">
  <pivotTables>
    <pivotTable tabId="5" name="PivotTable1"/>
    <pivotTable tabId="7" name="PivotTable3"/>
  </pivotTables>
  <data>
    <tabular pivotCacheId="13928939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Category1" xr10:uid="{84351C0A-AA7E-4DDC-926D-8143DC913C12}" sourceName="Balance_Category">
  <pivotTables>
    <pivotTable tabId="5" name="PivotTable1"/>
    <pivotTable tabId="7" name="PivotTable3"/>
  </pivotTables>
  <data>
    <tabular pivotCacheId="139289398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4283CCA-E35E-4915-9D06-A75192220D9F}" sourceName="Gender">
  <pivotTables>
    <pivotTable tabId="28" name="PivotTable1"/>
    <pivotTable tabId="20" name="PivotTable2"/>
    <pivotTable tabId="21" name="PivotTable3"/>
    <pivotTable tabId="21" name="PivotTable4"/>
    <pivotTable tabId="22" name="PivotTable5"/>
    <pivotTable tabId="23" name="PivotTable1"/>
    <pivotTable tabId="5" name="PivotTable1"/>
    <pivotTable tabId="32" name="PivotTable7"/>
    <pivotTable tabId="15" name="PivotTable1"/>
    <pivotTable tabId="7" name="PivotTable3"/>
    <pivotTable tabId="25" name="PivotTable10"/>
    <pivotTable tabId="26" name="PivotTable11"/>
    <pivotTable tabId="27" name="PivotTable15"/>
    <pivotTable tabId="30" name="PivotTable6"/>
  </pivotTables>
  <data>
    <tabular pivotCacheId="139289398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021A5343-476E-42D6-9F79-39E693D5807E}" sourceName="Age Group">
  <pivotTables>
    <pivotTable tabId="28" name="PivotTable1"/>
    <pivotTable tabId="20" name="PivotTable2"/>
    <pivotTable tabId="21" name="PivotTable3"/>
    <pivotTable tabId="21" name="PivotTable4"/>
    <pivotTable tabId="22" name="PivotTable5"/>
    <pivotTable tabId="23" name="PivotTable1"/>
    <pivotTable tabId="7" name="PivotTable3"/>
    <pivotTable tabId="5" name="PivotTable1"/>
    <pivotTable tabId="32" name="PivotTable7"/>
    <pivotTable tabId="15" name="PivotTable1"/>
    <pivotTable tabId="25" name="PivotTable10"/>
    <pivotTable tabId="26" name="PivotTable11"/>
    <pivotTable tabId="27" name="PivotTable15"/>
    <pivotTable tabId="30" name="PivotTable6"/>
  </pivotTables>
  <data>
    <tabular pivotCacheId="1392893983">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CreditCard" xr10:uid="{760D6832-DBBD-4D83-BE5F-FA561F95593E}" sourceName="HasCreditCard">
  <pivotTables>
    <pivotTable tabId="28" name="PivotTable1"/>
    <pivotTable tabId="20" name="PivotTable2"/>
    <pivotTable tabId="21" name="PivotTable3"/>
    <pivotTable tabId="21" name="PivotTable4"/>
    <pivotTable tabId="22" name="PivotTable5"/>
    <pivotTable tabId="23" name="PivotTable1"/>
    <pivotTable tabId="5" name="PivotTable1"/>
    <pivotTable tabId="32" name="PivotTable7"/>
    <pivotTable tabId="15" name="PivotTable1"/>
    <pivotTable tabId="7" name="PivotTable3"/>
    <pivotTable tabId="25" name="PivotTable10"/>
    <pivotTable tabId="26" name="PivotTable11"/>
    <pivotTable tabId="27" name="PivotTable15"/>
    <pivotTable tabId="30" name="PivotTable6"/>
  </pivotTables>
  <data>
    <tabular pivotCacheId="1392893983">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1" xr10:uid="{EB557612-FFA1-4B5B-B6E5-EE19C79A01CF}" sourceName="IsActiveMember">
  <pivotTables>
    <pivotTable tabId="28" name="PivotTable1"/>
    <pivotTable tabId="20" name="PivotTable2"/>
    <pivotTable tabId="21" name="PivotTable3"/>
    <pivotTable tabId="21" name="PivotTable4"/>
    <pivotTable tabId="22" name="PivotTable5"/>
    <pivotTable tabId="23" name="PivotTable1"/>
    <pivotTable tabId="7" name="PivotTable3"/>
    <pivotTable tabId="5" name="PivotTable1"/>
    <pivotTable tabId="32" name="PivotTable7"/>
    <pivotTable tabId="15" name="PivotTable1"/>
    <pivotTable tabId="25" name="PivotTable10"/>
    <pivotTable tabId="26" name="PivotTable11"/>
    <pivotTable tabId="27" name="PivotTable15"/>
    <pivotTable tabId="30" name="PivotTable6"/>
  </pivotTables>
  <data>
    <tabular pivotCacheId="139289398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5019127-DFCF-4022-B659-F3A41E8A9B74}" cache="Slicer_Gender" caption="Gender" rowHeight="251883"/>
  <slicer name="Age Group 1" xr10:uid="{790CB5BF-0560-463E-9855-97549E0803FE}" cache="Slicer_Age_Group1" caption="Age Group" rowHeight="251883"/>
  <slicer name="HasCreditCard" xr10:uid="{9A6CD160-C45F-4558-BCD5-AB8CB795A01A}" cache="Slicer_HasCreditCard" caption="HasCreditCard" rowHeight="251883"/>
  <slicer name="IsActiveMember" xr10:uid="{4C8D745E-84AC-4AD2-ADE9-B98F65EB4788}" cache="Slicer_IsActiveMember1" caption="IsActiveMemb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18E3CF7-9651-4D60-9AFE-AE666EF2C319}" cache="Slicer_Gender" caption="Gender" rowHeight="360000"/>
  <slicer name="Age Group 2" xr10:uid="{2E19727D-BD07-4321-8657-A21FC6E9FE6A}" cache="Slicer_Age_Group1" caption="Age Group" rowHeight="360000"/>
  <slicer name="HasCreditCard 1" xr10:uid="{D3EEA430-82B9-47C8-B1FD-A74DAC7199BC}" cache="Slicer_HasCreditCard" caption="HasCreditCard" rowHeight="360000"/>
  <slicer name="IsActiveMember 1" xr10:uid="{5B3F649C-9E16-4654-A353-5633FF9B1C7F}" cache="Slicer_IsActiveMember1" caption="IsActiveMember"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43D6B190-AA59-49A3-A145-7990A15CD02B}" cache="Slicer_Exited" caption="Exited" columnCount="2" rowHeight="251883"/>
  <slicer name="Geography" xr10:uid="{A49D7147-1579-4D83-B62D-05D594CBAC56}" cache="Slicer_Geography" caption="Geography" columnCount="3" rowHeight="251883"/>
  <slicer name="Balance_Category 1" xr10:uid="{8BB146E6-5E25-460E-917F-70178668A459}" cache="Slicer_Balance_Category1" caption="Balance_Category" columnCount="3" rowHeight="251883"/>
  <slicer name="Age Group" xr10:uid="{15065C22-56FE-4067-80A3-A7FDC892DC5B}" cache="Slicer_Age_Group1" caption="Age Group" columnCount="3" rowHeight="251883"/>
  <slicer name="Activity Status" xr10:uid="{58363EB6-4D03-498E-B1A3-E7BC3C1C5B75}" cache="Slicer_IsActiveMember1" caption="Activity Status" columnCoun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4E574-88C2-4DC1-879D-99697C9A0497}" name="Churn_Modelling1" displayName="Churn_Modelling1" ref="A1:R10001" tableType="queryTable" totalsRowShown="0">
  <autoFilter ref="A1:R10001" xr:uid="{2F74E574-88C2-4DC1-879D-99697C9A0497}"/>
  <tableColumns count="18">
    <tableColumn id="1" xr3:uid="{1CAE4233-25AB-4EE9-AE2C-2E0129927DA0}" uniqueName="1" name="CustomerId" queryTableFieldId="1"/>
    <tableColumn id="2" xr3:uid="{EB62F970-C421-434E-A736-084FFF6C7756}" uniqueName="2" name="Surname" queryTableFieldId="2" dataDxfId="22"/>
    <tableColumn id="3" xr3:uid="{3EE5C54C-EF70-49EA-89E7-A77961F44878}" uniqueName="3" name="Geography" queryTableFieldId="3" dataDxfId="21"/>
    <tableColumn id="4" xr3:uid="{D072BC09-5E4A-4789-A235-2A68BA38815F}" uniqueName="4" name="Gender" queryTableFieldId="4" dataDxfId="20"/>
    <tableColumn id="5" xr3:uid="{B00AEF20-EBB3-4953-B029-9168B65EA085}" uniqueName="5" name="Age" queryTableFieldId="5"/>
    <tableColumn id="6" xr3:uid="{17549D2A-9AC9-4E14-A2A2-898A350ECE2E}" uniqueName="6" name="Age Group" queryTableFieldId="6"/>
    <tableColumn id="7" xr3:uid="{E8EFDB2E-0686-4209-917B-8EB39AC5F361}" uniqueName="7" name="Tenure" queryTableFieldId="7"/>
    <tableColumn id="8" xr3:uid="{C543A335-689B-4061-9F61-C84AA0B5ADBA}" uniqueName="8" name="Balance" queryTableFieldId="8" dataDxfId="19"/>
    <tableColumn id="16" xr3:uid="{6B6B6381-D6B8-4C06-B16B-39FB538656AE}" uniqueName="16" name="Balance_Category" queryTableFieldId="16"/>
    <tableColumn id="9" xr3:uid="{79FC59DE-CEF1-4D03-B5AC-F7DC0D5E55BC}" uniqueName="9" name="NumOfProducts" queryTableFieldId="9"/>
    <tableColumn id="10" xr3:uid="{B96E44E5-FB60-4858-B02A-78C57ADCA793}" uniqueName="10" name="CreditScore" queryTableFieldId="10"/>
    <tableColumn id="11" xr3:uid="{6077B49B-B220-433F-8418-807AB9D6C1FF}" uniqueName="11" name="Credit_Score_Category" queryTableFieldId="11"/>
    <tableColumn id="12" xr3:uid="{A1261B56-9EC1-49DE-9C8C-A0AA41CDF642}" uniqueName="12" name="HasCreditCard" queryTableFieldId="12" dataDxfId="18"/>
    <tableColumn id="13" xr3:uid="{222254A4-5583-4C6C-BA87-E7293A5349D7}" uniqueName="13" name="IsActiveMember" queryTableFieldId="13" dataDxfId="17"/>
    <tableColumn id="14" xr3:uid="{9127C8B0-27B4-4262-8BC2-BE78793EAF35}" uniqueName="14" name="EstimatedSalary" queryTableFieldId="14" dataDxfId="16"/>
    <tableColumn id="15" xr3:uid="{08A87D89-8C81-40B5-9E12-FB3DE66DCEEE}" uniqueName="15" name="Exited" queryTableFieldId="15" dataDxfId="15"/>
    <tableColumn id="17" xr3:uid="{97BB6D87-A99E-4DA6-BFD2-143087511A5C}" uniqueName="17" name="Salary Bracket" queryTableFieldId="19" dataDxfId="14">
      <calculatedColumnFormula array="1">_xlfn.IFS(
O2&lt;50000,"Low Salary (&lt;$50K)",
O2&lt;90000,"Lower Middle ($50K-$90K)",
O2&lt;130000,"Middle ($90K-$130K)",
O2&lt;170000,"Upper Middle ($130K-$170K)",
O2&gt;=170000,"High Salary (&gt;$170K)"
)</calculatedColumnFormula>
    </tableColumn>
    <tableColumn id="18" xr3:uid="{606BA021-92AF-472B-80FF-9E9A789CABFC}" uniqueName="18" name="Tenure Category" queryTableFieldId="20" dataDxfId="13">
      <calculatedColumnFormula array="1">_xlfn.IFS(
G2&lt;=2,"New Customers (0-2Y)",
G2&lt;=5,"Growing Customers (3-5Y)",
G2&lt;=8,"Established Customers (6-8Y)",
G2&lt;=10,"Loyal Customers (9-10Y)"
)</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73AD7-D90C-49F4-A16C-494DB8317B17}">
  <dimension ref="A3:A6"/>
  <sheetViews>
    <sheetView workbookViewId="0">
      <selection activeCell="A4" sqref="A4"/>
    </sheetView>
  </sheetViews>
  <sheetFormatPr defaultRowHeight="14.5" x14ac:dyDescent="0.35"/>
  <cols>
    <col min="1" max="1" width="16.54296875" bestFit="1" customWidth="1"/>
  </cols>
  <sheetData>
    <row r="3" spans="1:1" x14ac:dyDescent="0.35">
      <c r="A3" t="s">
        <v>2964</v>
      </c>
    </row>
    <row r="4" spans="1:1" x14ac:dyDescent="0.35">
      <c r="A4" s="4">
        <v>76485.889287999613</v>
      </c>
    </row>
    <row r="6" spans="1:1" x14ac:dyDescent="0.35">
      <c r="A6" s="4">
        <f>GETPIVOTDATA("Balance",$A$3)</f>
        <v>76485.889287999613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E7F0-8103-4A70-9658-0351EC238064}">
  <dimension ref="A3:A6"/>
  <sheetViews>
    <sheetView workbookViewId="0">
      <selection activeCell="A7" sqref="A7"/>
    </sheetView>
  </sheetViews>
  <sheetFormatPr defaultRowHeight="14.5" x14ac:dyDescent="0.35"/>
  <cols>
    <col min="1" max="1" width="19.81640625" bestFit="1" customWidth="1"/>
  </cols>
  <sheetData>
    <row r="3" spans="1:1" x14ac:dyDescent="0.35">
      <c r="A3" t="s">
        <v>2965</v>
      </c>
    </row>
    <row r="4" spans="1:1" x14ac:dyDescent="0.35">
      <c r="A4" s="3">
        <v>650.52880000000005</v>
      </c>
    </row>
    <row r="6" spans="1:1" x14ac:dyDescent="0.35">
      <c r="A6" s="3">
        <f>GETPIVOTDATA("CreditScore",$A$3)</f>
        <v>650.52880000000005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3A62-347E-44D0-AD5F-38554DA69828}">
  <dimension ref="A3:A7"/>
  <sheetViews>
    <sheetView workbookViewId="0">
      <selection activeCell="A8" sqref="A8"/>
    </sheetView>
  </sheetViews>
  <sheetFormatPr defaultRowHeight="14.5" x14ac:dyDescent="0.35"/>
  <cols>
    <col min="1" max="1" width="18.26953125" bestFit="1" customWidth="1"/>
  </cols>
  <sheetData>
    <row r="3" spans="1:1" x14ac:dyDescent="0.35">
      <c r="A3" t="s">
        <v>2962</v>
      </c>
    </row>
    <row r="4" spans="1:1" x14ac:dyDescent="0.35">
      <c r="A4" s="36">
        <v>10000</v>
      </c>
    </row>
    <row r="7" spans="1:1" x14ac:dyDescent="0.35">
      <c r="A7">
        <f>GETPIVOTDATA("CustomerId",$A$3)</f>
        <v>10000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3002-193B-4965-8304-1EE21EF0A015}">
  <dimension ref="A1"/>
  <sheetViews>
    <sheetView showGridLines="0" workbookViewId="0">
      <selection activeCell="E6" sqref="E6"/>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C57E-13B9-4960-9941-2090BCC8C138}">
  <dimension ref="A1:L8"/>
  <sheetViews>
    <sheetView workbookViewId="0">
      <selection activeCell="I11" sqref="I11"/>
    </sheetView>
  </sheetViews>
  <sheetFormatPr defaultRowHeight="14.5" x14ac:dyDescent="0.35"/>
  <cols>
    <col min="1" max="1" width="13.54296875" bestFit="1" customWidth="1"/>
    <col min="2" max="2" width="28.08984375" bestFit="1" customWidth="1"/>
    <col min="3" max="4" width="6.90625" bestFit="1" customWidth="1"/>
    <col min="5" max="5" width="5.90625" bestFit="1" customWidth="1"/>
    <col min="6" max="6" width="10.36328125" bestFit="1" customWidth="1"/>
    <col min="8" max="8" width="10.90625" bestFit="1" customWidth="1"/>
    <col min="9" max="10" width="7.54296875" bestFit="1" customWidth="1"/>
    <col min="11" max="11" width="6.453125" bestFit="1" customWidth="1"/>
    <col min="12" max="12" width="7.1796875" customWidth="1"/>
  </cols>
  <sheetData>
    <row r="1" spans="1:12" x14ac:dyDescent="0.35">
      <c r="A1" s="1" t="s">
        <v>14</v>
      </c>
      <c r="B1" t="s">
        <v>23</v>
      </c>
    </row>
    <row r="2" spans="1:12" ht="15" thickBot="1" x14ac:dyDescent="0.4"/>
    <row r="3" spans="1:12" ht="15.5" thickTop="1" thickBot="1" x14ac:dyDescent="0.4">
      <c r="A3" s="1" t="s">
        <v>2966</v>
      </c>
      <c r="B3" s="1" t="s">
        <v>3009</v>
      </c>
      <c r="H3" s="30"/>
      <c r="I3" s="35" t="str">
        <f>B3</f>
        <v>Number of products VS Churn</v>
      </c>
      <c r="J3" s="35"/>
      <c r="K3" s="35"/>
      <c r="L3" s="35"/>
    </row>
    <row r="4" spans="1:12" ht="15.5" thickTop="1" thickBot="1" x14ac:dyDescent="0.4">
      <c r="A4" s="1" t="s">
        <v>5</v>
      </c>
      <c r="B4">
        <v>1</v>
      </c>
      <c r="C4">
        <v>2</v>
      </c>
      <c r="D4">
        <v>3</v>
      </c>
      <c r="E4">
        <v>4</v>
      </c>
      <c r="F4" t="s">
        <v>2961</v>
      </c>
      <c r="H4" s="31" t="str">
        <f>A4</f>
        <v>Age Group</v>
      </c>
      <c r="I4" s="31">
        <f t="shared" ref="I4:L7" si="0">B4</f>
        <v>1</v>
      </c>
      <c r="J4" s="31">
        <f t="shared" si="0"/>
        <v>2</v>
      </c>
      <c r="K4" s="31">
        <f t="shared" si="0"/>
        <v>3</v>
      </c>
      <c r="L4" s="31">
        <f t="shared" si="0"/>
        <v>4</v>
      </c>
    </row>
    <row r="5" spans="1:12" ht="15.5" thickTop="1" thickBot="1" x14ac:dyDescent="0.4">
      <c r="A5" s="2" t="s">
        <v>19</v>
      </c>
      <c r="B5" s="12">
        <v>0.602847324496809</v>
      </c>
      <c r="C5" s="12">
        <v>0.14432989690721648</v>
      </c>
      <c r="D5" s="12">
        <v>9.2783505154639179E-2</v>
      </c>
      <c r="E5" s="12">
        <v>2.7000490918016692E-2</v>
      </c>
      <c r="F5" s="12">
        <v>0.86696121747668142</v>
      </c>
      <c r="H5" s="31" t="str">
        <f t="shared" ref="H5:H7" si="1">A5</f>
        <v>Middle Age</v>
      </c>
      <c r="I5" s="29">
        <f>B5</f>
        <v>0.602847324496809</v>
      </c>
      <c r="J5" s="29">
        <f t="shared" si="0"/>
        <v>0.14432989690721648</v>
      </c>
      <c r="K5" s="29">
        <f t="shared" si="0"/>
        <v>9.2783505154639179E-2</v>
      </c>
      <c r="L5" s="29">
        <f t="shared" si="0"/>
        <v>2.7000490918016692E-2</v>
      </c>
    </row>
    <row r="6" spans="1:12" ht="15.5" thickTop="1" thickBot="1" x14ac:dyDescent="0.4">
      <c r="A6" s="2" t="s">
        <v>2967</v>
      </c>
      <c r="B6" s="12">
        <v>4.8600883652430045E-2</v>
      </c>
      <c r="C6" s="12">
        <v>1.4236622484045164E-2</v>
      </c>
      <c r="D6" s="12">
        <v>7.3637702503681884E-3</v>
      </c>
      <c r="E6" s="12">
        <v>1.9636720667648502E-3</v>
      </c>
      <c r="F6" s="12">
        <v>7.2164948453608241E-2</v>
      </c>
      <c r="H6" s="31" t="str">
        <f t="shared" si="1"/>
        <v>Old</v>
      </c>
      <c r="I6" s="29">
        <f t="shared" si="0"/>
        <v>4.8600883652430045E-2</v>
      </c>
      <c r="J6" s="29">
        <f t="shared" si="0"/>
        <v>1.4236622484045164E-2</v>
      </c>
      <c r="K6" s="29">
        <f t="shared" si="0"/>
        <v>7.3637702503681884E-3</v>
      </c>
      <c r="L6" s="29">
        <f t="shared" si="0"/>
        <v>1.9636720667648502E-3</v>
      </c>
    </row>
    <row r="7" spans="1:12" ht="15.5" thickTop="1" thickBot="1" x14ac:dyDescent="0.4">
      <c r="A7" s="2" t="s">
        <v>43</v>
      </c>
      <c r="B7" s="12">
        <v>4.0255277368679433E-2</v>
      </c>
      <c r="C7" s="12">
        <v>1.2272950417280314E-2</v>
      </c>
      <c r="D7" s="12">
        <v>7.8546882670594009E-3</v>
      </c>
      <c r="E7" s="12">
        <v>4.9091801669121256E-4</v>
      </c>
      <c r="F7" s="12">
        <v>6.0873834069710357E-2</v>
      </c>
      <c r="H7" s="31" t="str">
        <f t="shared" si="1"/>
        <v>Young</v>
      </c>
      <c r="I7" s="29">
        <f t="shared" si="0"/>
        <v>4.0255277368679433E-2</v>
      </c>
      <c r="J7" s="29">
        <f t="shared" si="0"/>
        <v>1.2272950417280314E-2</v>
      </c>
      <c r="K7" s="29">
        <f t="shared" si="0"/>
        <v>7.8546882670594009E-3</v>
      </c>
      <c r="L7" s="29">
        <f t="shared" si="0"/>
        <v>4.9091801669121256E-4</v>
      </c>
    </row>
    <row r="8" spans="1:12" ht="15" thickTop="1" x14ac:dyDescent="0.35">
      <c r="A8" s="2" t="s">
        <v>2961</v>
      </c>
      <c r="B8" s="12">
        <v>0.69170348551791849</v>
      </c>
      <c r="C8" s="12">
        <v>0.17083946980854198</v>
      </c>
      <c r="D8" s="12">
        <v>0.10800196367206677</v>
      </c>
      <c r="E8" s="12">
        <v>2.9455081001472753E-2</v>
      </c>
      <c r="F8" s="12">
        <v>1</v>
      </c>
    </row>
  </sheetData>
  <mergeCells count="1">
    <mergeCell ref="I3:L3"/>
  </mergeCells>
  <conditionalFormatting sqref="I5:L7">
    <cfRule type="colorScale" priority="1">
      <colorScale>
        <cfvo type="min"/>
        <cfvo type="percentile" val="50"/>
        <cfvo type="max"/>
        <color theme="0"/>
        <color theme="7" tint="0.79998168889431442"/>
        <color theme="7" tint="0.39997558519241921"/>
      </colorScale>
    </cfRule>
    <cfRule type="colorScale" priority="2">
      <colorScale>
        <cfvo type="min"/>
        <cfvo type="percentile" val="50"/>
        <cfvo type="max"/>
        <color theme="4" tint="0.79998168889431442"/>
        <color theme="4" tint="0.59999389629810485"/>
        <color theme="4" tint="0.39997558519241921"/>
      </colorScale>
    </cfRule>
    <cfRule type="colorScale" priority="3">
      <colorScale>
        <cfvo type="min"/>
        <cfvo type="max"/>
        <color theme="4" tint="0.59999389629810485"/>
        <color rgb="FFFD6F0F"/>
      </colorScale>
    </cfRule>
    <cfRule type="colorScale" priority="4">
      <colorScale>
        <cfvo type="min"/>
        <cfvo type="max"/>
        <color theme="3" tint="0.249977111117893"/>
        <color rgb="FFC00000"/>
      </colorScale>
    </cfRule>
    <cfRule type="colorScale" priority="5">
      <colorScale>
        <cfvo type="min"/>
        <cfvo type="max"/>
        <color rgb="FFFFC000"/>
        <color rgb="FFFA0000"/>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CC7A-515F-4781-8DC1-9B2DADF7A4C2}">
  <dimension ref="A3:D10"/>
  <sheetViews>
    <sheetView workbookViewId="0">
      <selection activeCell="A9" sqref="A9"/>
    </sheetView>
  </sheetViews>
  <sheetFormatPr defaultRowHeight="14.5" x14ac:dyDescent="0.35"/>
  <cols>
    <col min="1" max="1" width="13.54296875" bestFit="1" customWidth="1"/>
    <col min="2" max="2" width="15.6328125" bestFit="1" customWidth="1"/>
    <col min="3" max="3" width="8.36328125" bestFit="1" customWidth="1"/>
    <col min="4" max="4" width="10.36328125" bestFit="1" customWidth="1"/>
  </cols>
  <sheetData>
    <row r="3" spans="1:4" x14ac:dyDescent="0.35">
      <c r="A3" s="1" t="s">
        <v>2966</v>
      </c>
      <c r="B3" s="1" t="s">
        <v>2963</v>
      </c>
    </row>
    <row r="4" spans="1:4" x14ac:dyDescent="0.35">
      <c r="A4" s="1" t="s">
        <v>6</v>
      </c>
      <c r="B4" t="s">
        <v>23</v>
      </c>
      <c r="C4" t="s">
        <v>28</v>
      </c>
      <c r="D4" t="s">
        <v>2961</v>
      </c>
    </row>
    <row r="5" spans="1:4" x14ac:dyDescent="0.35">
      <c r="A5" s="2" t="s">
        <v>2986</v>
      </c>
      <c r="B5" s="12">
        <v>0.25920471281296026</v>
      </c>
      <c r="C5" s="12">
        <v>0.24714303654401606</v>
      </c>
      <c r="D5" s="12">
        <v>0.24959999999999999</v>
      </c>
    </row>
    <row r="6" spans="1:4" x14ac:dyDescent="0.35">
      <c r="A6" s="2" t="s">
        <v>2987</v>
      </c>
      <c r="B6" s="12">
        <v>0.20422189494354442</v>
      </c>
      <c r="C6" s="12">
        <v>0.19866884340072838</v>
      </c>
      <c r="D6" s="12">
        <v>0.19980000000000001</v>
      </c>
    </row>
    <row r="7" spans="1:4" x14ac:dyDescent="0.35">
      <c r="A7" s="2" t="s">
        <v>2988</v>
      </c>
      <c r="B7" s="12">
        <v>0.19882179675994108</v>
      </c>
      <c r="C7" s="12">
        <v>0.19766419691071205</v>
      </c>
      <c r="D7" s="12">
        <v>0.19789999999999999</v>
      </c>
    </row>
    <row r="8" spans="1:4" x14ac:dyDescent="0.35">
      <c r="A8" s="2" t="s">
        <v>2989</v>
      </c>
      <c r="B8" s="12">
        <v>0.18360333824251351</v>
      </c>
      <c r="C8" s="12">
        <v>0.21085018209217632</v>
      </c>
      <c r="D8" s="12">
        <v>0.20530000000000001</v>
      </c>
    </row>
    <row r="9" spans="1:4" x14ac:dyDescent="0.35">
      <c r="A9" s="2" t="s">
        <v>2990</v>
      </c>
      <c r="B9" s="12">
        <v>0.15414825724104075</v>
      </c>
      <c r="C9" s="12">
        <v>0.14567374105236719</v>
      </c>
      <c r="D9" s="12">
        <v>0.1474</v>
      </c>
    </row>
    <row r="10" spans="1:4" x14ac:dyDescent="0.35">
      <c r="A10" s="2" t="s">
        <v>2961</v>
      </c>
      <c r="B10" s="12">
        <v>1</v>
      </c>
      <c r="C10" s="12">
        <v>1</v>
      </c>
      <c r="D10" s="1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1F0A-757C-45B9-A9DD-476B799B6696}">
  <dimension ref="A1:E9"/>
  <sheetViews>
    <sheetView workbookViewId="0">
      <selection activeCell="D17" activeCellId="1" sqref="B5 D17"/>
    </sheetView>
  </sheetViews>
  <sheetFormatPr defaultRowHeight="14.5" x14ac:dyDescent="0.35"/>
  <cols>
    <col min="1" max="1" width="24" bestFit="1" customWidth="1"/>
    <col min="2" max="2" width="10" bestFit="1" customWidth="1"/>
    <col min="4" max="4" width="24" bestFit="1" customWidth="1"/>
  </cols>
  <sheetData>
    <row r="1" spans="1:5" x14ac:dyDescent="0.35">
      <c r="A1" s="1" t="s">
        <v>14</v>
      </c>
      <c r="B1" t="s">
        <v>23</v>
      </c>
    </row>
    <row r="3" spans="1:5" x14ac:dyDescent="0.35">
      <c r="A3" s="1" t="s">
        <v>3003</v>
      </c>
      <c r="B3" t="s">
        <v>23</v>
      </c>
      <c r="D3" t="str">
        <f>A3</f>
        <v>Salary Bracket</v>
      </c>
      <c r="E3" t="str">
        <f>B3</f>
        <v>Churned</v>
      </c>
    </row>
    <row r="4" spans="1:5" x14ac:dyDescent="0.35">
      <c r="A4" s="2" t="s">
        <v>3004</v>
      </c>
      <c r="B4" s="12">
        <v>0.16151202749140894</v>
      </c>
      <c r="D4" t="str">
        <f t="shared" ref="D4:E8" si="0">A4</f>
        <v>High Salary (&gt;$170K)</v>
      </c>
      <c r="E4" s="28">
        <f t="shared" si="0"/>
        <v>0.16151202749140894</v>
      </c>
    </row>
    <row r="5" spans="1:5" x14ac:dyDescent="0.35">
      <c r="A5" s="2" t="s">
        <v>3005</v>
      </c>
      <c r="B5" s="12">
        <v>0.24005891016200295</v>
      </c>
      <c r="D5" t="str">
        <f t="shared" si="0"/>
        <v>Low Salary (&lt;$50K)</v>
      </c>
      <c r="E5" s="28">
        <f t="shared" si="0"/>
        <v>0.24005891016200295</v>
      </c>
    </row>
    <row r="6" spans="1:5" x14ac:dyDescent="0.35">
      <c r="A6" s="2" t="s">
        <v>3006</v>
      </c>
      <c r="B6" s="12">
        <v>0.19980363279332353</v>
      </c>
      <c r="D6" t="str">
        <f t="shared" si="0"/>
        <v>Lower Middle ($50K-$90K)</v>
      </c>
      <c r="E6" s="28">
        <f t="shared" si="0"/>
        <v>0.19980363279332353</v>
      </c>
    </row>
    <row r="7" spans="1:5" x14ac:dyDescent="0.35">
      <c r="A7" s="2" t="s">
        <v>3007</v>
      </c>
      <c r="B7" s="12">
        <v>0.19734904270986744</v>
      </c>
      <c r="D7" t="str">
        <f t="shared" si="0"/>
        <v>Middle ($90K-$130K)</v>
      </c>
      <c r="E7" s="28">
        <f t="shared" si="0"/>
        <v>0.19734904270986744</v>
      </c>
    </row>
    <row r="8" spans="1:5" x14ac:dyDescent="0.35">
      <c r="A8" s="2" t="s">
        <v>3008</v>
      </c>
      <c r="B8" s="12">
        <v>0.20127638684339716</v>
      </c>
      <c r="D8" t="str">
        <f t="shared" si="0"/>
        <v>Upper Middle ($130K-$170K)</v>
      </c>
      <c r="E8" s="28">
        <f t="shared" si="0"/>
        <v>0.20127638684339716</v>
      </c>
    </row>
    <row r="9" spans="1:5" x14ac:dyDescent="0.35">
      <c r="A9" s="2" t="s">
        <v>2961</v>
      </c>
      <c r="B9" s="1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F173-340C-4D6E-9B3E-8C845BA409D4}">
  <dimension ref="A1:E8"/>
  <sheetViews>
    <sheetView workbookViewId="0">
      <selection activeCell="A6" sqref="A6"/>
    </sheetView>
  </sheetViews>
  <sheetFormatPr defaultRowHeight="14.5" x14ac:dyDescent="0.35"/>
  <cols>
    <col min="1" max="1" width="25" bestFit="1" customWidth="1"/>
    <col min="2" max="2" width="10" bestFit="1" customWidth="1"/>
    <col min="4" max="4" width="25" bestFit="1" customWidth="1"/>
  </cols>
  <sheetData>
    <row r="1" spans="1:5" x14ac:dyDescent="0.35">
      <c r="A1" s="1" t="s">
        <v>14</v>
      </c>
      <c r="B1" t="s">
        <v>23</v>
      </c>
    </row>
    <row r="3" spans="1:5" x14ac:dyDescent="0.35">
      <c r="A3" s="1" t="s">
        <v>3010</v>
      </c>
      <c r="B3" t="s">
        <v>23</v>
      </c>
      <c r="D3" t="str">
        <f>A3</f>
        <v>Tenure Category</v>
      </c>
      <c r="E3" t="str">
        <f>B3</f>
        <v>Churned</v>
      </c>
    </row>
    <row r="4" spans="1:5" x14ac:dyDescent="0.35">
      <c r="A4" s="2" t="s">
        <v>3012</v>
      </c>
      <c r="B4" s="12">
        <v>0.30682376043200787</v>
      </c>
      <c r="D4" t="str">
        <f t="shared" ref="D4:D7" si="0">A4</f>
        <v>Growing Customers (3-5Y)</v>
      </c>
      <c r="E4" s="12">
        <f>B4</f>
        <v>0.30682376043200787</v>
      </c>
    </row>
    <row r="5" spans="1:5" x14ac:dyDescent="0.35">
      <c r="A5" s="2" t="s">
        <v>3011</v>
      </c>
      <c r="B5" s="12">
        <v>0.27982326951399117</v>
      </c>
      <c r="D5" t="str">
        <f t="shared" si="0"/>
        <v>Established Customers (6-8Y)</v>
      </c>
      <c r="E5" s="12">
        <f>B5</f>
        <v>0.27982326951399117</v>
      </c>
    </row>
    <row r="6" spans="1:5" x14ac:dyDescent="0.35">
      <c r="A6" s="2" t="s">
        <v>3014</v>
      </c>
      <c r="B6" s="12">
        <v>0.25920471281296026</v>
      </c>
      <c r="D6" t="str">
        <f t="shared" si="0"/>
        <v>New Customers (0-2Y)</v>
      </c>
      <c r="E6" s="12">
        <f>B6</f>
        <v>0.25920471281296026</v>
      </c>
    </row>
    <row r="7" spans="1:5" x14ac:dyDescent="0.35">
      <c r="A7" s="2" t="s">
        <v>3013</v>
      </c>
      <c r="B7" s="12">
        <v>0.15414825724104075</v>
      </c>
      <c r="D7" t="str">
        <f t="shared" si="0"/>
        <v>Loyal Customers (9-10Y)</v>
      </c>
      <c r="E7" s="12">
        <f>B7</f>
        <v>0.15414825724104075</v>
      </c>
    </row>
    <row r="8" spans="1:5" x14ac:dyDescent="0.35">
      <c r="A8" s="2" t="s">
        <v>2961</v>
      </c>
      <c r="B8" s="1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428D-F36C-4E92-B4A8-10FE3DB74AF5}">
  <dimension ref="A3:E5"/>
  <sheetViews>
    <sheetView workbookViewId="0">
      <selection activeCell="K12" sqref="K12"/>
    </sheetView>
  </sheetViews>
  <sheetFormatPr defaultRowHeight="14.5" x14ac:dyDescent="0.35"/>
  <cols>
    <col min="1" max="1" width="12.453125" bestFit="1" customWidth="1"/>
    <col min="2" max="2" width="18.26953125" bestFit="1" customWidth="1"/>
  </cols>
  <sheetData>
    <row r="3" spans="1:5" x14ac:dyDescent="0.35">
      <c r="B3" s="1" t="s">
        <v>2963</v>
      </c>
    </row>
    <row r="4" spans="1:5" x14ac:dyDescent="0.35">
      <c r="B4" t="s">
        <v>23</v>
      </c>
      <c r="C4" t="s">
        <v>28</v>
      </c>
      <c r="D4" t="s">
        <v>2961</v>
      </c>
      <c r="E4" s="12"/>
    </row>
    <row r="5" spans="1:5" x14ac:dyDescent="0.35">
      <c r="A5" t="s">
        <v>3015</v>
      </c>
      <c r="B5" s="12">
        <v>0.20369999999999999</v>
      </c>
      <c r="C5" s="12">
        <v>0.79630000000000001</v>
      </c>
      <c r="D5" s="12">
        <v>1</v>
      </c>
      <c r="E5" s="12"/>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82E3B-C5A9-499D-BEB8-4C85BC5CBB4C}">
  <dimension ref="A1:R10017"/>
  <sheetViews>
    <sheetView topLeftCell="A2" workbookViewId="0">
      <selection activeCell="B19" sqref="B19"/>
    </sheetView>
  </sheetViews>
  <sheetFormatPr defaultRowHeight="14.5" x14ac:dyDescent="0.35"/>
  <cols>
    <col min="1" max="1" width="12.90625" bestFit="1" customWidth="1"/>
    <col min="2" max="2" width="19.6328125" bestFit="1" customWidth="1"/>
    <col min="3" max="3" width="12" bestFit="1" customWidth="1"/>
    <col min="4" max="4" width="9.1796875" bestFit="1" customWidth="1"/>
    <col min="5" max="5" width="6.08984375" bestFit="1" customWidth="1"/>
    <col min="6" max="6" width="11.54296875" bestFit="1" customWidth="1"/>
    <col min="7" max="7" width="8.81640625" bestFit="1" customWidth="1"/>
    <col min="8" max="8" width="16.08984375" bestFit="1" customWidth="1"/>
    <col min="9" max="9" width="18.08984375" bestFit="1" customWidth="1"/>
    <col min="10" max="10" width="16.54296875" bestFit="1" customWidth="1"/>
    <col min="11" max="11" width="22.1796875" bestFit="1" customWidth="1"/>
    <col min="12" max="12" width="15.54296875" bestFit="1" customWidth="1"/>
    <col min="13" max="13" width="16.6328125" bestFit="1" customWidth="1"/>
    <col min="14" max="14" width="16.81640625" bestFit="1" customWidth="1"/>
    <col min="15" max="15" width="16.81640625" style="4" bestFit="1" customWidth="1"/>
    <col min="16" max="16" width="18.08984375" bestFit="1" customWidth="1"/>
    <col min="17" max="17" width="24" bestFit="1" customWidth="1"/>
    <col min="18" max="18" width="25" bestFit="1" customWidth="1"/>
  </cols>
  <sheetData>
    <row r="1" spans="1:18" x14ac:dyDescent="0.35">
      <c r="A1" t="s">
        <v>0</v>
      </c>
      <c r="B1" t="s">
        <v>1</v>
      </c>
      <c r="C1" t="s">
        <v>2</v>
      </c>
      <c r="D1" t="s">
        <v>3</v>
      </c>
      <c r="E1" t="s">
        <v>4</v>
      </c>
      <c r="F1" t="s">
        <v>5</v>
      </c>
      <c r="G1" t="s">
        <v>6</v>
      </c>
      <c r="H1" t="s">
        <v>7</v>
      </c>
      <c r="I1" t="s">
        <v>15</v>
      </c>
      <c r="J1" t="s">
        <v>8</v>
      </c>
      <c r="K1" t="s">
        <v>9</v>
      </c>
      <c r="L1" t="s">
        <v>10</v>
      </c>
      <c r="M1" t="s">
        <v>11</v>
      </c>
      <c r="N1" t="s">
        <v>12</v>
      </c>
      <c r="O1" s="4" t="s">
        <v>13</v>
      </c>
      <c r="P1" t="s">
        <v>14</v>
      </c>
      <c r="Q1" t="s">
        <v>3003</v>
      </c>
      <c r="R1" t="s">
        <v>3010</v>
      </c>
    </row>
    <row r="2" spans="1:18" x14ac:dyDescent="0.35">
      <c r="A2">
        <v>15634602</v>
      </c>
      <c r="B2" t="s">
        <v>16</v>
      </c>
      <c r="C2" t="s">
        <v>17</v>
      </c>
      <c r="D2" t="s">
        <v>18</v>
      </c>
      <c r="E2">
        <v>42</v>
      </c>
      <c r="F2" t="s">
        <v>19</v>
      </c>
      <c r="G2">
        <v>2</v>
      </c>
      <c r="H2" s="4">
        <v>0</v>
      </c>
      <c r="I2" t="s">
        <v>24</v>
      </c>
      <c r="J2">
        <v>1</v>
      </c>
      <c r="K2">
        <v>619</v>
      </c>
      <c r="L2" t="s">
        <v>20</v>
      </c>
      <c r="M2" t="s">
        <v>21</v>
      </c>
      <c r="N2" t="s">
        <v>22</v>
      </c>
      <c r="O2" s="4">
        <v>101348.88</v>
      </c>
      <c r="P2" t="s">
        <v>23</v>
      </c>
      <c r="Q2" t="str" cm="1">
        <f t="array" ref="Q2">_xlfn.IFS(
O2&lt;50000,"Low Salary (&lt;$50K)",
O2&lt;90000,"Lower Middle ($50K-$90K)",
O2&lt;130000,"Middle ($90K-$130K)",
O2&lt;170000,"Upper Middle ($130K-$170K)",
O2&gt;=170000,"High Salary (&gt;$170K)"
)</f>
        <v>Middle ($90K-$130K)</v>
      </c>
      <c r="R2" t="str" cm="1">
        <f t="array" ref="R2">_xlfn.IFS(
G2&lt;=2,"New Customers (0-2Y)",
G2&lt;=5,"Growing Customers (3-5Y)",
G2&lt;=8,"Established Customers (6-8Y)",
G2&lt;=10,"Loyal Customers (9-10Y)"
)</f>
        <v>New Customers (0-2Y)</v>
      </c>
    </row>
    <row r="3" spans="1:18" x14ac:dyDescent="0.35">
      <c r="A3">
        <v>15647311</v>
      </c>
      <c r="B3" t="s">
        <v>25</v>
      </c>
      <c r="C3" t="s">
        <v>26</v>
      </c>
      <c r="D3" t="s">
        <v>18</v>
      </c>
      <c r="E3">
        <v>41</v>
      </c>
      <c r="F3" t="s">
        <v>19</v>
      </c>
      <c r="G3">
        <v>1</v>
      </c>
      <c r="H3" s="4">
        <v>83807.86</v>
      </c>
      <c r="I3" t="s">
        <v>29</v>
      </c>
      <c r="J3">
        <v>1</v>
      </c>
      <c r="K3">
        <v>608</v>
      </c>
      <c r="L3" t="s">
        <v>20</v>
      </c>
      <c r="M3" t="s">
        <v>27</v>
      </c>
      <c r="N3" t="s">
        <v>22</v>
      </c>
      <c r="O3" s="4">
        <v>112542.58</v>
      </c>
      <c r="P3" t="s">
        <v>28</v>
      </c>
      <c r="Q3" t="str" cm="1">
        <f t="array" ref="Q3">_xlfn.IFS(
O3&lt;50000,"Low Salary (&lt;$50K)",
O3&lt;90000,"Lower Middle ($50K-$90K)",
O3&lt;130000,"Middle ($90K-$130K)",
O3&lt;170000,"Upper Middle ($130K-$170K)",
O3&gt;=170000,"High Salary (&gt;$170K)"
)</f>
        <v>Middle ($90K-$130K)</v>
      </c>
      <c r="R3" t="str" cm="1">
        <f t="array" ref="R3">_xlfn.IFS(
G3&lt;=2,"New Customers (0-2Y)",
G3&lt;=5,"Growing Customers (3-5Y)",
G3&lt;=8,"Established Customers (6-8Y)",
G3&lt;=10,"Loyal Customers (9-10Y)"
)</f>
        <v>New Customers (0-2Y)</v>
      </c>
    </row>
    <row r="4" spans="1:18" x14ac:dyDescent="0.35">
      <c r="A4">
        <v>15619304</v>
      </c>
      <c r="B4" t="s">
        <v>30</v>
      </c>
      <c r="C4" t="s">
        <v>17</v>
      </c>
      <c r="D4" t="s">
        <v>18</v>
      </c>
      <c r="E4">
        <v>42</v>
      </c>
      <c r="F4" t="s">
        <v>19</v>
      </c>
      <c r="G4">
        <v>8</v>
      </c>
      <c r="H4" s="4">
        <v>159660.79999999999</v>
      </c>
      <c r="I4" t="s">
        <v>33</v>
      </c>
      <c r="J4">
        <v>3</v>
      </c>
      <c r="K4">
        <v>502</v>
      </c>
      <c r="L4" t="s">
        <v>31</v>
      </c>
      <c r="M4" t="s">
        <v>21</v>
      </c>
      <c r="N4" t="s">
        <v>32</v>
      </c>
      <c r="O4" s="4">
        <v>113931.57</v>
      </c>
      <c r="P4" t="s">
        <v>23</v>
      </c>
      <c r="Q4" t="str" cm="1">
        <f t="array" ref="Q4">_xlfn.IFS(
O4&lt;50000,"Low Salary (&lt;$50K)",
O4&lt;90000,"Lower Middle ($50K-$90K)",
O4&lt;130000,"Middle ($90K-$130K)",
O4&lt;170000,"Upper Middle ($130K-$170K)",
O4&gt;=170000,"High Salary (&gt;$170K)"
)</f>
        <v>Middle ($90K-$130K)</v>
      </c>
      <c r="R4" t="str" cm="1">
        <f t="array" ref="R4">_xlfn.IFS(
G4&lt;=2,"New Customers (0-2Y)",
G4&lt;=5,"Growing Customers (3-5Y)",
G4&lt;=8,"Established Customers (6-8Y)",
G4&lt;=10,"Loyal Customers (9-10Y)"
)</f>
        <v>Established Customers (6-8Y)</v>
      </c>
    </row>
    <row r="5" spans="1:18" x14ac:dyDescent="0.35">
      <c r="A5">
        <v>15701354</v>
      </c>
      <c r="B5" t="s">
        <v>2976</v>
      </c>
      <c r="C5" t="s">
        <v>17</v>
      </c>
      <c r="D5" t="s">
        <v>18</v>
      </c>
      <c r="E5">
        <v>39</v>
      </c>
      <c r="F5" t="s">
        <v>19</v>
      </c>
      <c r="G5">
        <v>1</v>
      </c>
      <c r="H5" s="4">
        <v>0</v>
      </c>
      <c r="I5" t="s">
        <v>24</v>
      </c>
      <c r="J5">
        <v>2</v>
      </c>
      <c r="K5">
        <v>699</v>
      </c>
      <c r="L5" t="s">
        <v>35</v>
      </c>
      <c r="M5" t="s">
        <v>27</v>
      </c>
      <c r="N5" t="s">
        <v>32</v>
      </c>
      <c r="O5" s="4">
        <v>93826.63</v>
      </c>
      <c r="P5" t="s">
        <v>28</v>
      </c>
      <c r="Q5" t="str" cm="1">
        <f t="array" ref="Q5">_xlfn.IFS(
O5&lt;50000,"Low Salary (&lt;$50K)",
O5&lt;90000,"Lower Middle ($50K-$90K)",
O5&lt;130000,"Middle ($90K-$130K)",
O5&lt;170000,"Upper Middle ($130K-$170K)",
O5&gt;=170000,"High Salary (&gt;$170K)"
)</f>
        <v>Middle ($90K-$130K)</v>
      </c>
      <c r="R5" t="str" cm="1">
        <f t="array" ref="R5">_xlfn.IFS(
G5&lt;=2,"New Customers (0-2Y)",
G5&lt;=5,"Growing Customers (3-5Y)",
G5&lt;=8,"Established Customers (6-8Y)",
G5&lt;=10,"Loyal Customers (9-10Y)"
)</f>
        <v>New Customers (0-2Y)</v>
      </c>
    </row>
    <row r="6" spans="1:18" x14ac:dyDescent="0.35">
      <c r="A6">
        <v>15737888</v>
      </c>
      <c r="B6" t="s">
        <v>36</v>
      </c>
      <c r="C6" t="s">
        <v>26</v>
      </c>
      <c r="D6" t="s">
        <v>18</v>
      </c>
      <c r="E6">
        <v>43</v>
      </c>
      <c r="F6" t="s">
        <v>19</v>
      </c>
      <c r="G6">
        <v>2</v>
      </c>
      <c r="H6" s="4">
        <v>125510.82</v>
      </c>
      <c r="I6" t="s">
        <v>33</v>
      </c>
      <c r="J6">
        <v>1</v>
      </c>
      <c r="K6">
        <v>850</v>
      </c>
      <c r="L6" t="s">
        <v>37</v>
      </c>
      <c r="M6" t="s">
        <v>21</v>
      </c>
      <c r="N6" t="s">
        <v>22</v>
      </c>
      <c r="O6" s="4">
        <v>79084.100000000006</v>
      </c>
      <c r="P6" t="s">
        <v>28</v>
      </c>
      <c r="Q6" t="str" cm="1">
        <f t="array" ref="Q6">_xlfn.IFS(
O6&lt;50000,"Low Salary (&lt;$50K)",
O6&lt;90000,"Lower Middle ($50K-$90K)",
O6&lt;130000,"Middle ($90K-$130K)",
O6&lt;170000,"Upper Middle ($130K-$170K)",
O6&gt;=170000,"High Salary (&gt;$170K)"
)</f>
        <v>Lower Middle ($50K-$90K)</v>
      </c>
      <c r="R6" t="str" cm="1">
        <f t="array" ref="R6">_xlfn.IFS(
G6&lt;=2,"New Customers (0-2Y)",
G6&lt;=5,"Growing Customers (3-5Y)",
G6&lt;=8,"Established Customers (6-8Y)",
G6&lt;=10,"Loyal Customers (9-10Y)"
)</f>
        <v>New Customers (0-2Y)</v>
      </c>
    </row>
    <row r="7" spans="1:18" x14ac:dyDescent="0.35">
      <c r="A7">
        <v>15574012</v>
      </c>
      <c r="B7" t="s">
        <v>38</v>
      </c>
      <c r="C7" t="s">
        <v>26</v>
      </c>
      <c r="D7" t="s">
        <v>39</v>
      </c>
      <c r="E7">
        <v>44</v>
      </c>
      <c r="F7" t="s">
        <v>19</v>
      </c>
      <c r="G7">
        <v>8</v>
      </c>
      <c r="H7" s="4">
        <v>113755.78</v>
      </c>
      <c r="I7" t="s">
        <v>33</v>
      </c>
      <c r="J7">
        <v>2</v>
      </c>
      <c r="K7">
        <v>645</v>
      </c>
      <c r="L7" t="s">
        <v>20</v>
      </c>
      <c r="M7" t="s">
        <v>21</v>
      </c>
      <c r="N7" t="s">
        <v>32</v>
      </c>
      <c r="O7" s="4">
        <v>149756.71</v>
      </c>
      <c r="P7" t="s">
        <v>23</v>
      </c>
      <c r="Q7" t="str" cm="1">
        <f t="array" ref="Q7">_xlfn.IFS(
O7&lt;50000,"Low Salary (&lt;$50K)",
O7&lt;90000,"Lower Middle ($50K-$90K)",
O7&lt;130000,"Middle ($90K-$130K)",
O7&lt;170000,"Upper Middle ($130K-$170K)",
O7&gt;=170000,"High Salary (&gt;$170K)"
)</f>
        <v>Upper Middle ($130K-$170K)</v>
      </c>
      <c r="R7" t="str" cm="1">
        <f t="array" ref="R7">_xlfn.IFS(
G7&lt;=2,"New Customers (0-2Y)",
G7&lt;=5,"Growing Customers (3-5Y)",
G7&lt;=8,"Established Customers (6-8Y)",
G7&lt;=10,"Loyal Customers (9-10Y)"
)</f>
        <v>Established Customers (6-8Y)</v>
      </c>
    </row>
    <row r="8" spans="1:18" x14ac:dyDescent="0.35">
      <c r="A8">
        <v>15592531</v>
      </c>
      <c r="B8" t="s">
        <v>40</v>
      </c>
      <c r="C8" t="s">
        <v>17</v>
      </c>
      <c r="D8" t="s">
        <v>39</v>
      </c>
      <c r="E8">
        <v>50</v>
      </c>
      <c r="F8" t="s">
        <v>19</v>
      </c>
      <c r="G8">
        <v>7</v>
      </c>
      <c r="H8" s="4">
        <v>0</v>
      </c>
      <c r="I8" t="s">
        <v>24</v>
      </c>
      <c r="J8">
        <v>2</v>
      </c>
      <c r="K8">
        <v>822</v>
      </c>
      <c r="L8" t="s">
        <v>37</v>
      </c>
      <c r="M8" t="s">
        <v>21</v>
      </c>
      <c r="N8" t="s">
        <v>22</v>
      </c>
      <c r="O8" s="4">
        <v>10062.799999999999</v>
      </c>
      <c r="P8" t="s">
        <v>28</v>
      </c>
      <c r="Q8" t="str" cm="1">
        <f t="array" ref="Q8">_xlfn.IFS(
O8&lt;50000,"Low Salary (&lt;$50K)",
O8&lt;90000,"Lower Middle ($50K-$90K)",
O8&lt;130000,"Middle ($90K-$130K)",
O8&lt;170000,"Upper Middle ($130K-$170K)",
O8&gt;=170000,"High Salary (&gt;$170K)"
)</f>
        <v>Low Salary (&lt;$50K)</v>
      </c>
      <c r="R8" t="str" cm="1">
        <f t="array" ref="R8">_xlfn.IFS(
G8&lt;=2,"New Customers (0-2Y)",
G8&lt;=5,"Growing Customers (3-5Y)",
G8&lt;=8,"Established Customers (6-8Y)",
G8&lt;=10,"Loyal Customers (9-10Y)"
)</f>
        <v>Established Customers (6-8Y)</v>
      </c>
    </row>
    <row r="9" spans="1:18" x14ac:dyDescent="0.35">
      <c r="A9">
        <v>15656148</v>
      </c>
      <c r="B9" t="s">
        <v>41</v>
      </c>
      <c r="C9" t="s">
        <v>42</v>
      </c>
      <c r="D9" t="s">
        <v>18</v>
      </c>
      <c r="E9">
        <v>29</v>
      </c>
      <c r="F9" t="s">
        <v>43</v>
      </c>
      <c r="G9">
        <v>4</v>
      </c>
      <c r="H9" s="4">
        <v>115046.74</v>
      </c>
      <c r="I9" t="s">
        <v>33</v>
      </c>
      <c r="J9">
        <v>4</v>
      </c>
      <c r="K9">
        <v>376</v>
      </c>
      <c r="L9" t="s">
        <v>44</v>
      </c>
      <c r="M9" t="s">
        <v>21</v>
      </c>
      <c r="N9" t="s">
        <v>32</v>
      </c>
      <c r="O9" s="4">
        <v>119346.88</v>
      </c>
      <c r="P9" t="s">
        <v>23</v>
      </c>
      <c r="Q9" t="str" cm="1">
        <f t="array" ref="Q9">_xlfn.IFS(
O9&lt;50000,"Low Salary (&lt;$50K)",
O9&lt;90000,"Lower Middle ($50K-$90K)",
O9&lt;130000,"Middle ($90K-$130K)",
O9&lt;170000,"Upper Middle ($130K-$170K)",
O9&gt;=170000,"High Salary (&gt;$170K)"
)</f>
        <v>Middle ($90K-$130K)</v>
      </c>
      <c r="R9" t="str" cm="1">
        <f t="array" ref="R9">_xlfn.IFS(
G9&lt;=2,"New Customers (0-2Y)",
G9&lt;=5,"Growing Customers (3-5Y)",
G9&lt;=8,"Established Customers (6-8Y)",
G9&lt;=10,"Loyal Customers (9-10Y)"
)</f>
        <v>Growing Customers (3-5Y)</v>
      </c>
    </row>
    <row r="10" spans="1:18" x14ac:dyDescent="0.35">
      <c r="A10">
        <v>15792365</v>
      </c>
      <c r="B10" t="s">
        <v>45</v>
      </c>
      <c r="C10" t="s">
        <v>17</v>
      </c>
      <c r="D10" t="s">
        <v>39</v>
      </c>
      <c r="E10">
        <v>44</v>
      </c>
      <c r="F10" t="s">
        <v>19</v>
      </c>
      <c r="G10">
        <v>4</v>
      </c>
      <c r="H10" s="4">
        <v>142051.07</v>
      </c>
      <c r="I10" t="s">
        <v>33</v>
      </c>
      <c r="J10">
        <v>2</v>
      </c>
      <c r="K10">
        <v>501</v>
      </c>
      <c r="L10" t="s">
        <v>31</v>
      </c>
      <c r="M10" t="s">
        <v>27</v>
      </c>
      <c r="N10" t="s">
        <v>22</v>
      </c>
      <c r="O10" s="4">
        <v>74940.5</v>
      </c>
      <c r="P10" t="s">
        <v>28</v>
      </c>
      <c r="Q10" t="str" cm="1">
        <f t="array" ref="Q10">_xlfn.IFS(
O10&lt;50000,"Low Salary (&lt;$50K)",
O10&lt;90000,"Lower Middle ($50K-$90K)",
O10&lt;130000,"Middle ($90K-$130K)",
O10&lt;170000,"Upper Middle ($130K-$170K)",
O10&gt;=170000,"High Salary (&gt;$170K)"
)</f>
        <v>Lower Middle ($50K-$90K)</v>
      </c>
      <c r="R10" t="str" cm="1">
        <f t="array" ref="R10">_xlfn.IFS(
G10&lt;=2,"New Customers (0-2Y)",
G10&lt;=5,"Growing Customers (3-5Y)",
G10&lt;=8,"Established Customers (6-8Y)",
G10&lt;=10,"Loyal Customers (9-10Y)"
)</f>
        <v>Growing Customers (3-5Y)</v>
      </c>
    </row>
    <row r="11" spans="1:18" x14ac:dyDescent="0.35">
      <c r="A11">
        <v>15592389</v>
      </c>
      <c r="B11" t="s">
        <v>46</v>
      </c>
      <c r="C11" t="s">
        <v>17</v>
      </c>
      <c r="D11" t="s">
        <v>39</v>
      </c>
      <c r="E11">
        <v>27</v>
      </c>
      <c r="F11" t="s">
        <v>43</v>
      </c>
      <c r="G11">
        <v>2</v>
      </c>
      <c r="H11" s="4">
        <v>134603.88</v>
      </c>
      <c r="I11" t="s">
        <v>33</v>
      </c>
      <c r="J11">
        <v>1</v>
      </c>
      <c r="K11">
        <v>684</v>
      </c>
      <c r="L11" t="s">
        <v>35</v>
      </c>
      <c r="M11" t="s">
        <v>21</v>
      </c>
      <c r="N11" t="s">
        <v>22</v>
      </c>
      <c r="O11" s="4">
        <v>71725.73</v>
      </c>
      <c r="P11" t="s">
        <v>28</v>
      </c>
      <c r="Q11" t="str" cm="1">
        <f t="array" ref="Q11">_xlfn.IFS(
O11&lt;50000,"Low Salary (&lt;$50K)",
O11&lt;90000,"Lower Middle ($50K-$90K)",
O11&lt;130000,"Middle ($90K-$130K)",
O11&lt;170000,"Upper Middle ($130K-$170K)",
O11&gt;=170000,"High Salary (&gt;$170K)"
)</f>
        <v>Lower Middle ($50K-$90K)</v>
      </c>
      <c r="R11" t="str" cm="1">
        <f t="array" ref="R11">_xlfn.IFS(
G11&lt;=2,"New Customers (0-2Y)",
G11&lt;=5,"Growing Customers (3-5Y)",
G11&lt;=8,"Established Customers (6-8Y)",
G11&lt;=10,"Loyal Customers (9-10Y)"
)</f>
        <v>New Customers (0-2Y)</v>
      </c>
    </row>
    <row r="12" spans="1:18" x14ac:dyDescent="0.35">
      <c r="A12">
        <v>15767821</v>
      </c>
      <c r="B12" t="s">
        <v>47</v>
      </c>
      <c r="C12" t="s">
        <v>17</v>
      </c>
      <c r="D12" t="s">
        <v>39</v>
      </c>
      <c r="E12">
        <v>31</v>
      </c>
      <c r="F12" t="s">
        <v>19</v>
      </c>
      <c r="G12">
        <v>6</v>
      </c>
      <c r="H12" s="4">
        <v>102016.72</v>
      </c>
      <c r="I12" t="s">
        <v>33</v>
      </c>
      <c r="J12">
        <v>2</v>
      </c>
      <c r="K12">
        <v>528</v>
      </c>
      <c r="L12" t="s">
        <v>31</v>
      </c>
      <c r="M12" t="s">
        <v>27</v>
      </c>
      <c r="N12" t="s">
        <v>32</v>
      </c>
      <c r="O12" s="4">
        <v>80181.119999999995</v>
      </c>
      <c r="P12" t="s">
        <v>28</v>
      </c>
      <c r="Q12" t="str" cm="1">
        <f t="array" ref="Q12">_xlfn.IFS(
O12&lt;50000,"Low Salary (&lt;$50K)",
O12&lt;90000,"Lower Middle ($50K-$90K)",
O12&lt;130000,"Middle ($90K-$130K)",
O12&lt;170000,"Upper Middle ($130K-$170K)",
O12&gt;=170000,"High Salary (&gt;$170K)"
)</f>
        <v>Lower Middle ($50K-$90K)</v>
      </c>
      <c r="R12" t="str" cm="1">
        <f t="array" ref="R12">_xlfn.IFS(
G12&lt;=2,"New Customers (0-2Y)",
G12&lt;=5,"Growing Customers (3-5Y)",
G12&lt;=8,"Established Customers (6-8Y)",
G12&lt;=10,"Loyal Customers (9-10Y)"
)</f>
        <v>Established Customers (6-8Y)</v>
      </c>
    </row>
    <row r="13" spans="1:18" x14ac:dyDescent="0.35">
      <c r="A13">
        <v>15737173</v>
      </c>
      <c r="B13" t="s">
        <v>48</v>
      </c>
      <c r="C13" t="s">
        <v>26</v>
      </c>
      <c r="D13" t="s">
        <v>39</v>
      </c>
      <c r="E13">
        <v>24</v>
      </c>
      <c r="F13" t="s">
        <v>43</v>
      </c>
      <c r="G13">
        <v>3</v>
      </c>
      <c r="H13" s="4">
        <v>0</v>
      </c>
      <c r="I13" t="s">
        <v>24</v>
      </c>
      <c r="J13">
        <v>2</v>
      </c>
      <c r="K13">
        <v>497</v>
      </c>
      <c r="L13" t="s">
        <v>44</v>
      </c>
      <c r="M13" t="s">
        <v>21</v>
      </c>
      <c r="N13" t="s">
        <v>32</v>
      </c>
      <c r="O13" s="4">
        <v>76390.009999999995</v>
      </c>
      <c r="P13" t="s">
        <v>28</v>
      </c>
      <c r="Q13" t="str" cm="1">
        <f t="array" ref="Q13">_xlfn.IFS(
O13&lt;50000,"Low Salary (&lt;$50K)",
O13&lt;90000,"Lower Middle ($50K-$90K)",
O13&lt;130000,"Middle ($90K-$130K)",
O13&lt;170000,"Upper Middle ($130K-$170K)",
O13&gt;=170000,"High Salary (&gt;$170K)"
)</f>
        <v>Lower Middle ($50K-$90K)</v>
      </c>
      <c r="R13" t="str" cm="1">
        <f t="array" ref="R13">_xlfn.IFS(
G13&lt;=2,"New Customers (0-2Y)",
G13&lt;=5,"Growing Customers (3-5Y)",
G13&lt;=8,"Established Customers (6-8Y)",
G13&lt;=10,"Loyal Customers (9-10Y)"
)</f>
        <v>Growing Customers (3-5Y)</v>
      </c>
    </row>
    <row r="14" spans="1:18" x14ac:dyDescent="0.35">
      <c r="A14">
        <v>15632264</v>
      </c>
      <c r="B14" t="s">
        <v>49</v>
      </c>
      <c r="C14" t="s">
        <v>17</v>
      </c>
      <c r="D14" t="s">
        <v>18</v>
      </c>
      <c r="E14">
        <v>34</v>
      </c>
      <c r="F14" t="s">
        <v>19</v>
      </c>
      <c r="G14">
        <v>10</v>
      </c>
      <c r="H14" s="4">
        <v>0</v>
      </c>
      <c r="I14" t="s">
        <v>24</v>
      </c>
      <c r="J14">
        <v>2</v>
      </c>
      <c r="K14">
        <v>476</v>
      </c>
      <c r="L14" t="s">
        <v>44</v>
      </c>
      <c r="M14" t="s">
        <v>21</v>
      </c>
      <c r="N14" t="s">
        <v>32</v>
      </c>
      <c r="O14" s="4">
        <v>26260.98</v>
      </c>
      <c r="P14" t="s">
        <v>28</v>
      </c>
      <c r="Q14" t="str" cm="1">
        <f t="array" ref="Q14">_xlfn.IFS(
O14&lt;50000,"Low Salary (&lt;$50K)",
O14&lt;90000,"Lower Middle ($50K-$90K)",
O14&lt;130000,"Middle ($90K-$130K)",
O14&lt;170000,"Upper Middle ($130K-$170K)",
O14&gt;=170000,"High Salary (&gt;$170K)"
)</f>
        <v>Low Salary (&lt;$50K)</v>
      </c>
      <c r="R14" t="str" cm="1">
        <f t="array" ref="R14">_xlfn.IFS(
G14&lt;=2,"New Customers (0-2Y)",
G14&lt;=5,"Growing Customers (3-5Y)",
G14&lt;=8,"Established Customers (6-8Y)",
G14&lt;=10,"Loyal Customers (9-10Y)"
)</f>
        <v>Loyal Customers (9-10Y)</v>
      </c>
    </row>
    <row r="15" spans="1:18" x14ac:dyDescent="0.35">
      <c r="A15">
        <v>15691483</v>
      </c>
      <c r="B15" t="s">
        <v>50</v>
      </c>
      <c r="C15" t="s">
        <v>17</v>
      </c>
      <c r="D15" t="s">
        <v>18</v>
      </c>
      <c r="E15">
        <v>25</v>
      </c>
      <c r="F15" t="s">
        <v>43</v>
      </c>
      <c r="G15">
        <v>5</v>
      </c>
      <c r="H15" s="4">
        <v>0</v>
      </c>
      <c r="I15" t="s">
        <v>24</v>
      </c>
      <c r="J15">
        <v>2</v>
      </c>
      <c r="K15">
        <v>549</v>
      </c>
      <c r="L15" t="s">
        <v>31</v>
      </c>
      <c r="M15" t="s">
        <v>27</v>
      </c>
      <c r="N15" t="s">
        <v>32</v>
      </c>
      <c r="O15" s="4">
        <v>190857.79</v>
      </c>
      <c r="P15" t="s">
        <v>28</v>
      </c>
      <c r="Q15" t="str" cm="1">
        <f t="array" ref="Q15">_xlfn.IFS(
O15&lt;50000,"Low Salary (&lt;$50K)",
O15&lt;90000,"Lower Middle ($50K-$90K)",
O15&lt;130000,"Middle ($90K-$130K)",
O15&lt;170000,"Upper Middle ($130K-$170K)",
O15&gt;=170000,"High Salary (&gt;$170K)"
)</f>
        <v>High Salary (&gt;$170K)</v>
      </c>
      <c r="R15" t="str" cm="1">
        <f t="array" ref="R15">_xlfn.IFS(
G15&lt;=2,"New Customers (0-2Y)",
G15&lt;=5,"Growing Customers (3-5Y)",
G15&lt;=8,"Established Customers (6-8Y)",
G15&lt;=10,"Loyal Customers (9-10Y)"
)</f>
        <v>Growing Customers (3-5Y)</v>
      </c>
    </row>
    <row r="16" spans="1:18" x14ac:dyDescent="0.35">
      <c r="A16">
        <v>15600882</v>
      </c>
      <c r="B16" t="s">
        <v>51</v>
      </c>
      <c r="C16" t="s">
        <v>26</v>
      </c>
      <c r="D16" t="s">
        <v>18</v>
      </c>
      <c r="E16">
        <v>35</v>
      </c>
      <c r="F16" t="s">
        <v>19</v>
      </c>
      <c r="G16">
        <v>7</v>
      </c>
      <c r="H16" s="4">
        <v>0</v>
      </c>
      <c r="I16" t="s">
        <v>24</v>
      </c>
      <c r="J16">
        <v>2</v>
      </c>
      <c r="K16">
        <v>635</v>
      </c>
      <c r="L16" t="s">
        <v>20</v>
      </c>
      <c r="M16" t="s">
        <v>21</v>
      </c>
      <c r="N16" t="s">
        <v>22</v>
      </c>
      <c r="O16" s="4">
        <v>65951.649999999994</v>
      </c>
      <c r="P16" t="s">
        <v>28</v>
      </c>
      <c r="Q16" t="str" cm="1">
        <f t="array" ref="Q16">_xlfn.IFS(
O16&lt;50000,"Low Salary (&lt;$50K)",
O16&lt;90000,"Lower Middle ($50K-$90K)",
O16&lt;130000,"Middle ($90K-$130K)",
O16&lt;170000,"Upper Middle ($130K-$170K)",
O16&gt;=170000,"High Salary (&gt;$170K)"
)</f>
        <v>Lower Middle ($50K-$90K)</v>
      </c>
      <c r="R16" t="str" cm="1">
        <f t="array" ref="R16">_xlfn.IFS(
G16&lt;=2,"New Customers (0-2Y)",
G16&lt;=5,"Growing Customers (3-5Y)",
G16&lt;=8,"Established Customers (6-8Y)",
G16&lt;=10,"Loyal Customers (9-10Y)"
)</f>
        <v>Established Customers (6-8Y)</v>
      </c>
    </row>
    <row r="17" spans="1:18" x14ac:dyDescent="0.35">
      <c r="A17">
        <v>15643966</v>
      </c>
      <c r="B17" t="s">
        <v>52</v>
      </c>
      <c r="C17" t="s">
        <v>42</v>
      </c>
      <c r="D17" t="s">
        <v>39</v>
      </c>
      <c r="E17">
        <v>45</v>
      </c>
      <c r="F17" t="s">
        <v>19</v>
      </c>
      <c r="G17">
        <v>3</v>
      </c>
      <c r="H17" s="4">
        <v>143129.41</v>
      </c>
      <c r="I17" t="s">
        <v>33</v>
      </c>
      <c r="J17">
        <v>2</v>
      </c>
      <c r="K17">
        <v>616</v>
      </c>
      <c r="L17" t="s">
        <v>20</v>
      </c>
      <c r="M17" t="s">
        <v>27</v>
      </c>
      <c r="N17" t="s">
        <v>22</v>
      </c>
      <c r="O17" s="4">
        <v>64327.26</v>
      </c>
      <c r="P17" t="s">
        <v>28</v>
      </c>
      <c r="Q17" t="str" cm="1">
        <f t="array" ref="Q17">_xlfn.IFS(
O17&lt;50000,"Low Salary (&lt;$50K)",
O17&lt;90000,"Lower Middle ($50K-$90K)",
O17&lt;130000,"Middle ($90K-$130K)",
O17&lt;170000,"Upper Middle ($130K-$170K)",
O17&gt;=170000,"High Salary (&gt;$170K)"
)</f>
        <v>Lower Middle ($50K-$90K)</v>
      </c>
      <c r="R17" t="str" cm="1">
        <f t="array" ref="R17">_xlfn.IFS(
G17&lt;=2,"New Customers (0-2Y)",
G17&lt;=5,"Growing Customers (3-5Y)",
G17&lt;=8,"Established Customers (6-8Y)",
G17&lt;=10,"Loyal Customers (9-10Y)"
)</f>
        <v>Growing Customers (3-5Y)</v>
      </c>
    </row>
    <row r="18" spans="1:18" x14ac:dyDescent="0.35">
      <c r="A18">
        <v>15737452</v>
      </c>
      <c r="B18" t="s">
        <v>53</v>
      </c>
      <c r="C18" t="s">
        <v>42</v>
      </c>
      <c r="D18" t="s">
        <v>39</v>
      </c>
      <c r="E18">
        <v>58</v>
      </c>
      <c r="F18" t="s">
        <v>19</v>
      </c>
      <c r="G18">
        <v>1</v>
      </c>
      <c r="H18" s="4">
        <v>132602.88</v>
      </c>
      <c r="I18" t="s">
        <v>33</v>
      </c>
      <c r="J18">
        <v>1</v>
      </c>
      <c r="K18">
        <v>653</v>
      </c>
      <c r="L18" t="s">
        <v>20</v>
      </c>
      <c r="M18" t="s">
        <v>21</v>
      </c>
      <c r="N18" t="s">
        <v>32</v>
      </c>
      <c r="O18" s="4">
        <v>5097.67</v>
      </c>
      <c r="P18" t="s">
        <v>23</v>
      </c>
      <c r="Q18" t="str" cm="1">
        <f t="array" ref="Q18">_xlfn.IFS(
O18&lt;50000,"Low Salary (&lt;$50K)",
O18&lt;90000,"Lower Middle ($50K-$90K)",
O18&lt;130000,"Middle ($90K-$130K)",
O18&lt;170000,"Upper Middle ($130K-$170K)",
O18&gt;=170000,"High Salary (&gt;$170K)"
)</f>
        <v>Low Salary (&lt;$50K)</v>
      </c>
      <c r="R18" t="str" cm="1">
        <f t="array" ref="R18">_xlfn.IFS(
G18&lt;=2,"New Customers (0-2Y)",
G18&lt;=5,"Growing Customers (3-5Y)",
G18&lt;=8,"Established Customers (6-8Y)",
G18&lt;=10,"Loyal Customers (9-10Y)"
)</f>
        <v>New Customers (0-2Y)</v>
      </c>
    </row>
    <row r="19" spans="1:18" x14ac:dyDescent="0.35">
      <c r="A19">
        <v>15788218</v>
      </c>
      <c r="B19" t="s">
        <v>54</v>
      </c>
      <c r="C19" t="s">
        <v>26</v>
      </c>
      <c r="D19" t="s">
        <v>18</v>
      </c>
      <c r="E19">
        <v>24</v>
      </c>
      <c r="F19" t="s">
        <v>43</v>
      </c>
      <c r="G19">
        <v>9</v>
      </c>
      <c r="H19" s="4">
        <v>0</v>
      </c>
      <c r="I19" t="s">
        <v>24</v>
      </c>
      <c r="J19">
        <v>2</v>
      </c>
      <c r="K19">
        <v>549</v>
      </c>
      <c r="L19" t="s">
        <v>31</v>
      </c>
      <c r="M19" t="s">
        <v>21</v>
      </c>
      <c r="N19" t="s">
        <v>22</v>
      </c>
      <c r="O19" s="4">
        <v>14406.41</v>
      </c>
      <c r="P19" t="s">
        <v>28</v>
      </c>
      <c r="Q19" t="str" cm="1">
        <f t="array" ref="Q19">_xlfn.IFS(
O19&lt;50000,"Low Salary (&lt;$50K)",
O19&lt;90000,"Lower Middle ($50K-$90K)",
O19&lt;130000,"Middle ($90K-$130K)",
O19&lt;170000,"Upper Middle ($130K-$170K)",
O19&gt;=170000,"High Salary (&gt;$170K)"
)</f>
        <v>Low Salary (&lt;$50K)</v>
      </c>
      <c r="R19" t="str" cm="1">
        <f t="array" ref="R19">_xlfn.IFS(
G19&lt;=2,"New Customers (0-2Y)",
G19&lt;=5,"Growing Customers (3-5Y)",
G19&lt;=8,"Established Customers (6-8Y)",
G19&lt;=10,"Loyal Customers (9-10Y)"
)</f>
        <v>Loyal Customers (9-10Y)</v>
      </c>
    </row>
    <row r="20" spans="1:18" x14ac:dyDescent="0.35">
      <c r="A20">
        <v>15661507</v>
      </c>
      <c r="B20" t="s">
        <v>55</v>
      </c>
      <c r="C20" t="s">
        <v>26</v>
      </c>
      <c r="D20" t="s">
        <v>39</v>
      </c>
      <c r="E20">
        <v>45</v>
      </c>
      <c r="F20" t="s">
        <v>19</v>
      </c>
      <c r="G20">
        <v>6</v>
      </c>
      <c r="H20" s="4">
        <v>0</v>
      </c>
      <c r="I20" t="s">
        <v>24</v>
      </c>
      <c r="J20">
        <v>1</v>
      </c>
      <c r="K20">
        <v>587</v>
      </c>
      <c r="L20" t="s">
        <v>31</v>
      </c>
      <c r="M20" t="s">
        <v>27</v>
      </c>
      <c r="N20" t="s">
        <v>32</v>
      </c>
      <c r="O20" s="4">
        <v>158684.81</v>
      </c>
      <c r="P20" t="s">
        <v>28</v>
      </c>
      <c r="Q20" t="str" cm="1">
        <f t="array" ref="Q20">_xlfn.IFS(
O20&lt;50000,"Low Salary (&lt;$50K)",
O20&lt;90000,"Lower Middle ($50K-$90K)",
O20&lt;130000,"Middle ($90K-$130K)",
O20&lt;170000,"Upper Middle ($130K-$170K)",
O20&gt;=170000,"High Salary (&gt;$170K)"
)</f>
        <v>Upper Middle ($130K-$170K)</v>
      </c>
      <c r="R20" t="str" cm="1">
        <f t="array" ref="R20">_xlfn.IFS(
G20&lt;=2,"New Customers (0-2Y)",
G20&lt;=5,"Growing Customers (3-5Y)",
G20&lt;=8,"Established Customers (6-8Y)",
G20&lt;=10,"Loyal Customers (9-10Y)"
)</f>
        <v>Established Customers (6-8Y)</v>
      </c>
    </row>
    <row r="21" spans="1:18" x14ac:dyDescent="0.35">
      <c r="A21">
        <v>15568982</v>
      </c>
      <c r="B21" t="s">
        <v>56</v>
      </c>
      <c r="C21" t="s">
        <v>17</v>
      </c>
      <c r="D21" t="s">
        <v>18</v>
      </c>
      <c r="E21">
        <v>24</v>
      </c>
      <c r="F21" t="s">
        <v>43</v>
      </c>
      <c r="G21">
        <v>6</v>
      </c>
      <c r="H21" s="4">
        <v>0</v>
      </c>
      <c r="I21" t="s">
        <v>24</v>
      </c>
      <c r="J21">
        <v>2</v>
      </c>
      <c r="K21">
        <v>726</v>
      </c>
      <c r="L21" t="s">
        <v>35</v>
      </c>
      <c r="M21" t="s">
        <v>21</v>
      </c>
      <c r="N21" t="s">
        <v>22</v>
      </c>
      <c r="O21" s="4">
        <v>54724.03</v>
      </c>
      <c r="P21" t="s">
        <v>28</v>
      </c>
      <c r="Q21" t="str" cm="1">
        <f t="array" ref="Q21">_xlfn.IFS(
O21&lt;50000,"Low Salary (&lt;$50K)",
O21&lt;90000,"Lower Middle ($50K-$90K)",
O21&lt;130000,"Middle ($90K-$130K)",
O21&lt;170000,"Upper Middle ($130K-$170K)",
O21&gt;=170000,"High Salary (&gt;$170K)"
)</f>
        <v>Lower Middle ($50K-$90K)</v>
      </c>
      <c r="R21" t="str" cm="1">
        <f t="array" ref="R21">_xlfn.IFS(
G21&lt;=2,"New Customers (0-2Y)",
G21&lt;=5,"Growing Customers (3-5Y)",
G21&lt;=8,"Established Customers (6-8Y)",
G21&lt;=10,"Loyal Customers (9-10Y)"
)</f>
        <v>Established Customers (6-8Y)</v>
      </c>
    </row>
    <row r="22" spans="1:18" x14ac:dyDescent="0.35">
      <c r="A22">
        <v>15577657</v>
      </c>
      <c r="B22" t="s">
        <v>57</v>
      </c>
      <c r="C22" t="s">
        <v>17</v>
      </c>
      <c r="D22" t="s">
        <v>39</v>
      </c>
      <c r="E22">
        <v>41</v>
      </c>
      <c r="F22" t="s">
        <v>19</v>
      </c>
      <c r="G22">
        <v>8</v>
      </c>
      <c r="H22" s="4">
        <v>0</v>
      </c>
      <c r="I22" t="s">
        <v>24</v>
      </c>
      <c r="J22">
        <v>2</v>
      </c>
      <c r="K22">
        <v>732</v>
      </c>
      <c r="L22" t="s">
        <v>35</v>
      </c>
      <c r="M22" t="s">
        <v>21</v>
      </c>
      <c r="N22" t="s">
        <v>22</v>
      </c>
      <c r="O22" s="4">
        <v>170886.17</v>
      </c>
      <c r="P22" t="s">
        <v>28</v>
      </c>
      <c r="Q22" t="str" cm="1">
        <f t="array" ref="Q22">_xlfn.IFS(
O22&lt;50000,"Low Salary (&lt;$50K)",
O22&lt;90000,"Lower Middle ($50K-$90K)",
O22&lt;130000,"Middle ($90K-$130K)",
O22&lt;170000,"Upper Middle ($130K-$170K)",
O22&gt;=170000,"High Salary (&gt;$170K)"
)</f>
        <v>High Salary (&gt;$170K)</v>
      </c>
      <c r="R22" t="str" cm="1">
        <f t="array" ref="R22">_xlfn.IFS(
G22&lt;=2,"New Customers (0-2Y)",
G22&lt;=5,"Growing Customers (3-5Y)",
G22&lt;=8,"Established Customers (6-8Y)",
G22&lt;=10,"Loyal Customers (9-10Y)"
)</f>
        <v>Established Customers (6-8Y)</v>
      </c>
    </row>
    <row r="23" spans="1:18" x14ac:dyDescent="0.35">
      <c r="A23">
        <v>15597945</v>
      </c>
      <c r="B23" t="s">
        <v>58</v>
      </c>
      <c r="C23" t="s">
        <v>26</v>
      </c>
      <c r="D23" t="s">
        <v>18</v>
      </c>
      <c r="E23">
        <v>32</v>
      </c>
      <c r="F23" t="s">
        <v>19</v>
      </c>
      <c r="G23">
        <v>8</v>
      </c>
      <c r="H23" s="4">
        <v>0</v>
      </c>
      <c r="I23" t="s">
        <v>24</v>
      </c>
      <c r="J23">
        <v>2</v>
      </c>
      <c r="K23">
        <v>636</v>
      </c>
      <c r="L23" t="s">
        <v>20</v>
      </c>
      <c r="M23" t="s">
        <v>21</v>
      </c>
      <c r="N23" t="s">
        <v>32</v>
      </c>
      <c r="O23" s="4">
        <v>138555.46</v>
      </c>
      <c r="P23" t="s">
        <v>28</v>
      </c>
      <c r="Q23" t="str" cm="1">
        <f t="array" ref="Q23">_xlfn.IFS(
O23&lt;50000,"Low Salary (&lt;$50K)",
O23&lt;90000,"Lower Middle ($50K-$90K)",
O23&lt;130000,"Middle ($90K-$130K)",
O23&lt;170000,"Upper Middle ($130K-$170K)",
O23&gt;=170000,"High Salary (&gt;$170K)"
)</f>
        <v>Upper Middle ($130K-$170K)</v>
      </c>
      <c r="R23" t="str" cm="1">
        <f t="array" ref="R23">_xlfn.IFS(
G23&lt;=2,"New Customers (0-2Y)",
G23&lt;=5,"Growing Customers (3-5Y)",
G23&lt;=8,"Established Customers (6-8Y)",
G23&lt;=10,"Loyal Customers (9-10Y)"
)</f>
        <v>Established Customers (6-8Y)</v>
      </c>
    </row>
    <row r="24" spans="1:18" x14ac:dyDescent="0.35">
      <c r="A24">
        <v>15699309</v>
      </c>
      <c r="B24" t="s">
        <v>59</v>
      </c>
      <c r="C24" t="s">
        <v>26</v>
      </c>
      <c r="D24" t="s">
        <v>18</v>
      </c>
      <c r="E24">
        <v>38</v>
      </c>
      <c r="F24" t="s">
        <v>19</v>
      </c>
      <c r="G24">
        <v>4</v>
      </c>
      <c r="H24" s="4">
        <v>0</v>
      </c>
      <c r="I24" t="s">
        <v>24</v>
      </c>
      <c r="J24">
        <v>1</v>
      </c>
      <c r="K24">
        <v>510</v>
      </c>
      <c r="L24" t="s">
        <v>31</v>
      </c>
      <c r="M24" t="s">
        <v>21</v>
      </c>
      <c r="N24" t="s">
        <v>32</v>
      </c>
      <c r="O24" s="4">
        <v>118913.53</v>
      </c>
      <c r="P24" t="s">
        <v>23</v>
      </c>
      <c r="Q24" t="str" cm="1">
        <f t="array" ref="Q24">_xlfn.IFS(
O24&lt;50000,"Low Salary (&lt;$50K)",
O24&lt;90000,"Lower Middle ($50K-$90K)",
O24&lt;130000,"Middle ($90K-$130K)",
O24&lt;170000,"Upper Middle ($130K-$170K)",
O24&gt;=170000,"High Salary (&gt;$170K)"
)</f>
        <v>Middle ($90K-$130K)</v>
      </c>
      <c r="R24" t="str" cm="1">
        <f t="array" ref="R24">_xlfn.IFS(
G24&lt;=2,"New Customers (0-2Y)",
G24&lt;=5,"Growing Customers (3-5Y)",
G24&lt;=8,"Established Customers (6-8Y)",
G24&lt;=10,"Loyal Customers (9-10Y)"
)</f>
        <v>Growing Customers (3-5Y)</v>
      </c>
    </row>
    <row r="25" spans="1:18" x14ac:dyDescent="0.35">
      <c r="A25">
        <v>15725737</v>
      </c>
      <c r="B25" t="s">
        <v>60</v>
      </c>
      <c r="C25" t="s">
        <v>17</v>
      </c>
      <c r="D25" t="s">
        <v>39</v>
      </c>
      <c r="E25">
        <v>46</v>
      </c>
      <c r="F25" t="s">
        <v>19</v>
      </c>
      <c r="G25">
        <v>3</v>
      </c>
      <c r="H25" s="4">
        <v>0</v>
      </c>
      <c r="I25" t="s">
        <v>24</v>
      </c>
      <c r="J25">
        <v>2</v>
      </c>
      <c r="K25">
        <v>669</v>
      </c>
      <c r="L25" t="s">
        <v>35</v>
      </c>
      <c r="M25" t="s">
        <v>27</v>
      </c>
      <c r="N25" t="s">
        <v>22</v>
      </c>
      <c r="O25" s="4">
        <v>8487.75</v>
      </c>
      <c r="P25" t="s">
        <v>28</v>
      </c>
      <c r="Q25" t="str" cm="1">
        <f t="array" ref="Q25">_xlfn.IFS(
O25&lt;50000,"Low Salary (&lt;$50K)",
O25&lt;90000,"Lower Middle ($50K-$90K)",
O25&lt;130000,"Middle ($90K-$130K)",
O25&lt;170000,"Upper Middle ($130K-$170K)",
O25&gt;=170000,"High Salary (&gt;$170K)"
)</f>
        <v>Low Salary (&lt;$50K)</v>
      </c>
      <c r="R25" t="str" cm="1">
        <f t="array" ref="R25">_xlfn.IFS(
G25&lt;=2,"New Customers (0-2Y)",
G25&lt;=5,"Growing Customers (3-5Y)",
G25&lt;=8,"Established Customers (6-8Y)",
G25&lt;=10,"Loyal Customers (9-10Y)"
)</f>
        <v>Growing Customers (3-5Y)</v>
      </c>
    </row>
    <row r="26" spans="1:18" x14ac:dyDescent="0.35">
      <c r="A26">
        <v>15625047</v>
      </c>
      <c r="B26" t="s">
        <v>61</v>
      </c>
      <c r="C26" t="s">
        <v>17</v>
      </c>
      <c r="D26" t="s">
        <v>18</v>
      </c>
      <c r="E26">
        <v>38</v>
      </c>
      <c r="F26" t="s">
        <v>19</v>
      </c>
      <c r="G26">
        <v>5</v>
      </c>
      <c r="H26" s="4">
        <v>0</v>
      </c>
      <c r="I26" t="s">
        <v>24</v>
      </c>
      <c r="J26">
        <v>1</v>
      </c>
      <c r="K26">
        <v>846</v>
      </c>
      <c r="L26" t="s">
        <v>37</v>
      </c>
      <c r="M26" t="s">
        <v>21</v>
      </c>
      <c r="N26" t="s">
        <v>22</v>
      </c>
      <c r="O26" s="4">
        <v>187616.16</v>
      </c>
      <c r="P26" t="s">
        <v>28</v>
      </c>
      <c r="Q26" t="str" cm="1">
        <f t="array" ref="Q26">_xlfn.IFS(
O26&lt;50000,"Low Salary (&lt;$50K)",
O26&lt;90000,"Lower Middle ($50K-$90K)",
O26&lt;130000,"Middle ($90K-$130K)",
O26&lt;170000,"Upper Middle ($130K-$170K)",
O26&gt;=170000,"High Salary (&gt;$170K)"
)</f>
        <v>High Salary (&gt;$170K)</v>
      </c>
      <c r="R26" t="str" cm="1">
        <f t="array" ref="R26">_xlfn.IFS(
G26&lt;=2,"New Customers (0-2Y)",
G26&lt;=5,"Growing Customers (3-5Y)",
G26&lt;=8,"Established Customers (6-8Y)",
G26&lt;=10,"Loyal Customers (9-10Y)"
)</f>
        <v>Growing Customers (3-5Y)</v>
      </c>
    </row>
    <row r="27" spans="1:18" x14ac:dyDescent="0.35">
      <c r="A27">
        <v>15738191</v>
      </c>
      <c r="B27" t="s">
        <v>62</v>
      </c>
      <c r="C27" t="s">
        <v>17</v>
      </c>
      <c r="D27" t="s">
        <v>39</v>
      </c>
      <c r="E27">
        <v>25</v>
      </c>
      <c r="F27" t="s">
        <v>43</v>
      </c>
      <c r="G27">
        <v>3</v>
      </c>
      <c r="H27" s="4">
        <v>0</v>
      </c>
      <c r="I27" t="s">
        <v>24</v>
      </c>
      <c r="J27">
        <v>2</v>
      </c>
      <c r="K27">
        <v>577</v>
      </c>
      <c r="L27" t="s">
        <v>31</v>
      </c>
      <c r="M27" t="s">
        <v>27</v>
      </c>
      <c r="N27" t="s">
        <v>22</v>
      </c>
      <c r="O27" s="4">
        <v>124508.29</v>
      </c>
      <c r="P27" t="s">
        <v>28</v>
      </c>
      <c r="Q27" t="str" cm="1">
        <f t="array" ref="Q27">_xlfn.IFS(
O27&lt;50000,"Low Salary (&lt;$50K)",
O27&lt;90000,"Lower Middle ($50K-$90K)",
O27&lt;130000,"Middle ($90K-$130K)",
O27&lt;170000,"Upper Middle ($130K-$170K)",
O27&gt;=170000,"High Salary (&gt;$170K)"
)</f>
        <v>Middle ($90K-$130K)</v>
      </c>
      <c r="R27" t="str" cm="1">
        <f t="array" ref="R27">_xlfn.IFS(
G27&lt;=2,"New Customers (0-2Y)",
G27&lt;=5,"Growing Customers (3-5Y)",
G27&lt;=8,"Established Customers (6-8Y)",
G27&lt;=10,"Loyal Customers (9-10Y)"
)</f>
        <v>Growing Customers (3-5Y)</v>
      </c>
    </row>
    <row r="28" spans="1:18" x14ac:dyDescent="0.35">
      <c r="A28">
        <v>15736816</v>
      </c>
      <c r="B28" t="s">
        <v>43</v>
      </c>
      <c r="C28" t="s">
        <v>42</v>
      </c>
      <c r="D28" t="s">
        <v>39</v>
      </c>
      <c r="E28">
        <v>36</v>
      </c>
      <c r="F28" t="s">
        <v>19</v>
      </c>
      <c r="G28">
        <v>2</v>
      </c>
      <c r="H28" s="4">
        <v>136815.64000000001</v>
      </c>
      <c r="I28" t="s">
        <v>33</v>
      </c>
      <c r="J28">
        <v>1</v>
      </c>
      <c r="K28">
        <v>756</v>
      </c>
      <c r="L28" t="s">
        <v>35</v>
      </c>
      <c r="M28" t="s">
        <v>21</v>
      </c>
      <c r="N28" t="s">
        <v>22</v>
      </c>
      <c r="O28" s="4">
        <v>170041.95</v>
      </c>
      <c r="P28" t="s">
        <v>28</v>
      </c>
      <c r="Q28" t="str" cm="1">
        <f t="array" ref="Q28">_xlfn.IFS(
O28&lt;50000,"Low Salary (&lt;$50K)",
O28&lt;90000,"Lower Middle ($50K-$90K)",
O28&lt;130000,"Middle ($90K-$130K)",
O28&lt;170000,"Upper Middle ($130K-$170K)",
O28&gt;=170000,"High Salary (&gt;$170K)"
)</f>
        <v>High Salary (&gt;$170K)</v>
      </c>
      <c r="R28" t="str" cm="1">
        <f t="array" ref="R28">_xlfn.IFS(
G28&lt;=2,"New Customers (0-2Y)",
G28&lt;=5,"Growing Customers (3-5Y)",
G28&lt;=8,"Established Customers (6-8Y)",
G28&lt;=10,"Loyal Customers (9-10Y)"
)</f>
        <v>New Customers (0-2Y)</v>
      </c>
    </row>
    <row r="29" spans="1:18" x14ac:dyDescent="0.35">
      <c r="A29">
        <v>15700772</v>
      </c>
      <c r="B29" t="s">
        <v>63</v>
      </c>
      <c r="C29" t="s">
        <v>17</v>
      </c>
      <c r="D29" t="s">
        <v>39</v>
      </c>
      <c r="E29">
        <v>44</v>
      </c>
      <c r="F29" t="s">
        <v>19</v>
      </c>
      <c r="G29">
        <v>9</v>
      </c>
      <c r="H29" s="4">
        <v>0</v>
      </c>
      <c r="I29" t="s">
        <v>24</v>
      </c>
      <c r="J29">
        <v>2</v>
      </c>
      <c r="K29">
        <v>571</v>
      </c>
      <c r="L29" t="s">
        <v>31</v>
      </c>
      <c r="M29" t="s">
        <v>27</v>
      </c>
      <c r="N29" t="s">
        <v>32</v>
      </c>
      <c r="O29" s="4">
        <v>38433.35</v>
      </c>
      <c r="P29" t="s">
        <v>28</v>
      </c>
      <c r="Q29" t="str" cm="1">
        <f t="array" ref="Q29">_xlfn.IFS(
O29&lt;50000,"Low Salary (&lt;$50K)",
O29&lt;90000,"Lower Middle ($50K-$90K)",
O29&lt;130000,"Middle ($90K-$130K)",
O29&lt;170000,"Upper Middle ($130K-$170K)",
O29&gt;=170000,"High Salary (&gt;$170K)"
)</f>
        <v>Low Salary (&lt;$50K)</v>
      </c>
      <c r="R29" t="str" cm="1">
        <f t="array" ref="R29">_xlfn.IFS(
G29&lt;=2,"New Customers (0-2Y)",
G29&lt;=5,"Growing Customers (3-5Y)",
G29&lt;=8,"Established Customers (6-8Y)",
G29&lt;=10,"Loyal Customers (9-10Y)"
)</f>
        <v>Loyal Customers (9-10Y)</v>
      </c>
    </row>
    <row r="30" spans="1:18" x14ac:dyDescent="0.35">
      <c r="A30">
        <v>15728693</v>
      </c>
      <c r="B30" t="s">
        <v>64</v>
      </c>
      <c r="C30" t="s">
        <v>42</v>
      </c>
      <c r="D30" t="s">
        <v>18</v>
      </c>
      <c r="E30">
        <v>43</v>
      </c>
      <c r="F30" t="s">
        <v>19</v>
      </c>
      <c r="G30">
        <v>3</v>
      </c>
      <c r="H30" s="4">
        <v>141349.43</v>
      </c>
      <c r="I30" t="s">
        <v>33</v>
      </c>
      <c r="J30">
        <v>1</v>
      </c>
      <c r="K30">
        <v>574</v>
      </c>
      <c r="L30" t="s">
        <v>31</v>
      </c>
      <c r="M30" t="s">
        <v>21</v>
      </c>
      <c r="N30" t="s">
        <v>22</v>
      </c>
      <c r="O30" s="4">
        <v>100187.43</v>
      </c>
      <c r="P30" t="s">
        <v>28</v>
      </c>
      <c r="Q30" t="str" cm="1">
        <f t="array" ref="Q30">_xlfn.IFS(
O30&lt;50000,"Low Salary (&lt;$50K)",
O30&lt;90000,"Lower Middle ($50K-$90K)",
O30&lt;130000,"Middle ($90K-$130K)",
O30&lt;170000,"Upper Middle ($130K-$170K)",
O30&gt;=170000,"High Salary (&gt;$170K)"
)</f>
        <v>Middle ($90K-$130K)</v>
      </c>
      <c r="R30" t="str" cm="1">
        <f t="array" ref="R30">_xlfn.IFS(
G30&lt;=2,"New Customers (0-2Y)",
G30&lt;=5,"Growing Customers (3-5Y)",
G30&lt;=8,"Established Customers (6-8Y)",
G30&lt;=10,"Loyal Customers (9-10Y)"
)</f>
        <v>Growing Customers (3-5Y)</v>
      </c>
    </row>
    <row r="31" spans="1:18" x14ac:dyDescent="0.35">
      <c r="A31">
        <v>15656300</v>
      </c>
      <c r="B31" t="s">
        <v>65</v>
      </c>
      <c r="C31" t="s">
        <v>17</v>
      </c>
      <c r="D31" t="s">
        <v>39</v>
      </c>
      <c r="E31">
        <v>29</v>
      </c>
      <c r="F31" t="s">
        <v>43</v>
      </c>
      <c r="G31">
        <v>0</v>
      </c>
      <c r="H31" s="4">
        <v>59697.17</v>
      </c>
      <c r="I31" t="s">
        <v>29</v>
      </c>
      <c r="J31">
        <v>2</v>
      </c>
      <c r="K31">
        <v>411</v>
      </c>
      <c r="L31" t="s">
        <v>44</v>
      </c>
      <c r="M31" t="s">
        <v>21</v>
      </c>
      <c r="N31" t="s">
        <v>22</v>
      </c>
      <c r="O31" s="4">
        <v>53483.21</v>
      </c>
      <c r="P31" t="s">
        <v>28</v>
      </c>
      <c r="Q31" t="str" cm="1">
        <f t="array" ref="Q31">_xlfn.IFS(
O31&lt;50000,"Low Salary (&lt;$50K)",
O31&lt;90000,"Lower Middle ($50K-$90K)",
O31&lt;130000,"Middle ($90K-$130K)",
O31&lt;170000,"Upper Middle ($130K-$170K)",
O31&gt;=170000,"High Salary (&gt;$170K)"
)</f>
        <v>Lower Middle ($50K-$90K)</v>
      </c>
      <c r="R31" t="str" cm="1">
        <f t="array" ref="R31">_xlfn.IFS(
G31&lt;=2,"New Customers (0-2Y)",
G31&lt;=5,"Growing Customers (3-5Y)",
G31&lt;=8,"Established Customers (6-8Y)",
G31&lt;=10,"Loyal Customers (9-10Y)"
)</f>
        <v>New Customers (0-2Y)</v>
      </c>
    </row>
    <row r="32" spans="1:18" x14ac:dyDescent="0.35">
      <c r="A32">
        <v>15589475</v>
      </c>
      <c r="B32" t="s">
        <v>66</v>
      </c>
      <c r="C32" t="s">
        <v>26</v>
      </c>
      <c r="D32" t="s">
        <v>18</v>
      </c>
      <c r="E32">
        <v>39</v>
      </c>
      <c r="F32" t="s">
        <v>19</v>
      </c>
      <c r="G32">
        <v>3</v>
      </c>
      <c r="H32" s="4">
        <v>0</v>
      </c>
      <c r="I32" t="s">
        <v>24</v>
      </c>
      <c r="J32">
        <v>3</v>
      </c>
      <c r="K32">
        <v>591</v>
      </c>
      <c r="L32" t="s">
        <v>31</v>
      </c>
      <c r="M32" t="s">
        <v>21</v>
      </c>
      <c r="N32" t="s">
        <v>32</v>
      </c>
      <c r="O32" s="4">
        <v>140469.38</v>
      </c>
      <c r="P32" t="s">
        <v>23</v>
      </c>
      <c r="Q32" t="str" cm="1">
        <f t="array" ref="Q32">_xlfn.IFS(
O32&lt;50000,"Low Salary (&lt;$50K)",
O32&lt;90000,"Lower Middle ($50K-$90K)",
O32&lt;130000,"Middle ($90K-$130K)",
O32&lt;170000,"Upper Middle ($130K-$170K)",
O32&gt;=170000,"High Salary (&gt;$170K)"
)</f>
        <v>Upper Middle ($130K-$170K)</v>
      </c>
      <c r="R32" t="str" cm="1">
        <f t="array" ref="R32">_xlfn.IFS(
G32&lt;=2,"New Customers (0-2Y)",
G32&lt;=5,"Growing Customers (3-5Y)",
G32&lt;=8,"Established Customers (6-8Y)",
G32&lt;=10,"Loyal Customers (9-10Y)"
)</f>
        <v>Growing Customers (3-5Y)</v>
      </c>
    </row>
    <row r="33" spans="1:18" x14ac:dyDescent="0.35">
      <c r="A33">
        <v>15706552</v>
      </c>
      <c r="B33" t="s">
        <v>67</v>
      </c>
      <c r="C33" t="s">
        <v>17</v>
      </c>
      <c r="D33" t="s">
        <v>39</v>
      </c>
      <c r="E33">
        <v>36</v>
      </c>
      <c r="F33" t="s">
        <v>19</v>
      </c>
      <c r="G33">
        <v>7</v>
      </c>
      <c r="H33" s="4">
        <v>85311.7</v>
      </c>
      <c r="I33" t="s">
        <v>29</v>
      </c>
      <c r="J33">
        <v>1</v>
      </c>
      <c r="K33">
        <v>533</v>
      </c>
      <c r="L33" t="s">
        <v>31</v>
      </c>
      <c r="M33" t="s">
        <v>27</v>
      </c>
      <c r="N33" t="s">
        <v>22</v>
      </c>
      <c r="O33" s="4">
        <v>156731.91</v>
      </c>
      <c r="P33" t="s">
        <v>28</v>
      </c>
      <c r="Q33" t="str" cm="1">
        <f t="array" ref="Q33">_xlfn.IFS(
O33&lt;50000,"Low Salary (&lt;$50K)",
O33&lt;90000,"Lower Middle ($50K-$90K)",
O33&lt;130000,"Middle ($90K-$130K)",
O33&lt;170000,"Upper Middle ($130K-$170K)",
O33&gt;=170000,"High Salary (&gt;$170K)"
)</f>
        <v>Upper Middle ($130K-$170K)</v>
      </c>
      <c r="R33" t="str" cm="1">
        <f t="array" ref="R33">_xlfn.IFS(
G33&lt;=2,"New Customers (0-2Y)",
G33&lt;=5,"Growing Customers (3-5Y)",
G33&lt;=8,"Established Customers (6-8Y)",
G33&lt;=10,"Loyal Customers (9-10Y)"
)</f>
        <v>Established Customers (6-8Y)</v>
      </c>
    </row>
    <row r="34" spans="1:18" x14ac:dyDescent="0.35">
      <c r="A34">
        <v>15750181</v>
      </c>
      <c r="B34" t="s">
        <v>68</v>
      </c>
      <c r="C34" t="s">
        <v>42</v>
      </c>
      <c r="D34" t="s">
        <v>39</v>
      </c>
      <c r="E34">
        <v>41</v>
      </c>
      <c r="F34" t="s">
        <v>19</v>
      </c>
      <c r="G34">
        <v>9</v>
      </c>
      <c r="H34" s="4">
        <v>110112.54</v>
      </c>
      <c r="I34" t="s">
        <v>33</v>
      </c>
      <c r="J34">
        <v>2</v>
      </c>
      <c r="K34">
        <v>553</v>
      </c>
      <c r="L34" t="s">
        <v>31</v>
      </c>
      <c r="M34" t="s">
        <v>27</v>
      </c>
      <c r="N34" t="s">
        <v>32</v>
      </c>
      <c r="O34" s="4">
        <v>81898.81</v>
      </c>
      <c r="P34" t="s">
        <v>28</v>
      </c>
      <c r="Q34" t="str" cm="1">
        <f t="array" ref="Q34">_xlfn.IFS(
O34&lt;50000,"Low Salary (&lt;$50K)",
O34&lt;90000,"Lower Middle ($50K-$90K)",
O34&lt;130000,"Middle ($90K-$130K)",
O34&lt;170000,"Upper Middle ($130K-$170K)",
O34&gt;=170000,"High Salary (&gt;$170K)"
)</f>
        <v>Lower Middle ($50K-$90K)</v>
      </c>
      <c r="R34" t="str" cm="1">
        <f t="array" ref="R34">_xlfn.IFS(
G34&lt;=2,"New Customers (0-2Y)",
G34&lt;=5,"Growing Customers (3-5Y)",
G34&lt;=8,"Established Customers (6-8Y)",
G34&lt;=10,"Loyal Customers (9-10Y)"
)</f>
        <v>Loyal Customers (9-10Y)</v>
      </c>
    </row>
    <row r="35" spans="1:18" x14ac:dyDescent="0.35">
      <c r="A35">
        <v>15659428</v>
      </c>
      <c r="B35" t="s">
        <v>69</v>
      </c>
      <c r="C35" t="s">
        <v>26</v>
      </c>
      <c r="D35" t="s">
        <v>18</v>
      </c>
      <c r="E35">
        <v>42</v>
      </c>
      <c r="F35" t="s">
        <v>19</v>
      </c>
      <c r="G35">
        <v>6</v>
      </c>
      <c r="H35" s="4">
        <v>0</v>
      </c>
      <c r="I35" t="s">
        <v>24</v>
      </c>
      <c r="J35">
        <v>2</v>
      </c>
      <c r="K35">
        <v>520</v>
      </c>
      <c r="L35" t="s">
        <v>31</v>
      </c>
      <c r="M35" t="s">
        <v>21</v>
      </c>
      <c r="N35" t="s">
        <v>22</v>
      </c>
      <c r="O35" s="4">
        <v>34410.550000000003</v>
      </c>
      <c r="P35" t="s">
        <v>28</v>
      </c>
      <c r="Q35" t="str" cm="1">
        <f t="array" ref="Q35">_xlfn.IFS(
O35&lt;50000,"Low Salary (&lt;$50K)",
O35&lt;90000,"Lower Middle ($50K-$90K)",
O35&lt;130000,"Middle ($90K-$130K)",
O35&lt;170000,"Upper Middle ($130K-$170K)",
O35&gt;=170000,"High Salary (&gt;$170K)"
)</f>
        <v>Low Salary (&lt;$50K)</v>
      </c>
      <c r="R35" t="str" cm="1">
        <f t="array" ref="R35">_xlfn.IFS(
G35&lt;=2,"New Customers (0-2Y)",
G35&lt;=5,"Growing Customers (3-5Y)",
G35&lt;=8,"Established Customers (6-8Y)",
G35&lt;=10,"Loyal Customers (9-10Y)"
)</f>
        <v>Established Customers (6-8Y)</v>
      </c>
    </row>
    <row r="36" spans="1:18" x14ac:dyDescent="0.35">
      <c r="A36">
        <v>15732963</v>
      </c>
      <c r="B36" t="s">
        <v>70</v>
      </c>
      <c r="C36" t="s">
        <v>26</v>
      </c>
      <c r="D36" t="s">
        <v>18</v>
      </c>
      <c r="E36">
        <v>29</v>
      </c>
      <c r="F36" t="s">
        <v>43</v>
      </c>
      <c r="G36">
        <v>9</v>
      </c>
      <c r="H36" s="4">
        <v>0</v>
      </c>
      <c r="I36" t="s">
        <v>24</v>
      </c>
      <c r="J36">
        <v>2</v>
      </c>
      <c r="K36">
        <v>722</v>
      </c>
      <c r="L36" t="s">
        <v>35</v>
      </c>
      <c r="M36" t="s">
        <v>21</v>
      </c>
      <c r="N36" t="s">
        <v>22</v>
      </c>
      <c r="O36" s="4">
        <v>142033.07</v>
      </c>
      <c r="P36" t="s">
        <v>28</v>
      </c>
      <c r="Q36" t="str" cm="1">
        <f t="array" ref="Q36">_xlfn.IFS(
O36&lt;50000,"Low Salary (&lt;$50K)",
O36&lt;90000,"Lower Middle ($50K-$90K)",
O36&lt;130000,"Middle ($90K-$130K)",
O36&lt;170000,"Upper Middle ($130K-$170K)",
O36&gt;=170000,"High Salary (&gt;$170K)"
)</f>
        <v>Upper Middle ($130K-$170K)</v>
      </c>
      <c r="R36" t="str" cm="1">
        <f t="array" ref="R36">_xlfn.IFS(
G36&lt;=2,"New Customers (0-2Y)",
G36&lt;=5,"Growing Customers (3-5Y)",
G36&lt;=8,"Established Customers (6-8Y)",
G36&lt;=10,"Loyal Customers (9-10Y)"
)</f>
        <v>Loyal Customers (9-10Y)</v>
      </c>
    </row>
    <row r="37" spans="1:18" x14ac:dyDescent="0.35">
      <c r="A37">
        <v>15794171</v>
      </c>
      <c r="B37" t="s">
        <v>71</v>
      </c>
      <c r="C37" t="s">
        <v>17</v>
      </c>
      <c r="D37" t="s">
        <v>18</v>
      </c>
      <c r="E37">
        <v>45</v>
      </c>
      <c r="F37" t="s">
        <v>19</v>
      </c>
      <c r="G37">
        <v>0</v>
      </c>
      <c r="H37" s="4">
        <v>134264.04</v>
      </c>
      <c r="I37" t="s">
        <v>33</v>
      </c>
      <c r="J37">
        <v>1</v>
      </c>
      <c r="K37">
        <v>475</v>
      </c>
      <c r="L37" t="s">
        <v>44</v>
      </c>
      <c r="M37" t="s">
        <v>21</v>
      </c>
      <c r="N37" t="s">
        <v>32</v>
      </c>
      <c r="O37" s="4">
        <v>27822.99</v>
      </c>
      <c r="P37" t="s">
        <v>23</v>
      </c>
      <c r="Q37" t="str" cm="1">
        <f t="array" ref="Q37">_xlfn.IFS(
O37&lt;50000,"Low Salary (&lt;$50K)",
O37&lt;90000,"Lower Middle ($50K-$90K)",
O37&lt;130000,"Middle ($90K-$130K)",
O37&lt;170000,"Upper Middle ($130K-$170K)",
O37&gt;=170000,"High Salary (&gt;$170K)"
)</f>
        <v>Low Salary (&lt;$50K)</v>
      </c>
      <c r="R37" t="str" cm="1">
        <f t="array" ref="R37">_xlfn.IFS(
G37&lt;=2,"New Customers (0-2Y)",
G37&lt;=5,"Growing Customers (3-5Y)",
G37&lt;=8,"Established Customers (6-8Y)",
G37&lt;=10,"Loyal Customers (9-10Y)"
)</f>
        <v>New Customers (0-2Y)</v>
      </c>
    </row>
    <row r="38" spans="1:18" x14ac:dyDescent="0.35">
      <c r="A38">
        <v>15788448</v>
      </c>
      <c r="B38" t="s">
        <v>72</v>
      </c>
      <c r="C38" t="s">
        <v>26</v>
      </c>
      <c r="D38" t="s">
        <v>39</v>
      </c>
      <c r="E38">
        <v>31</v>
      </c>
      <c r="F38" t="s">
        <v>19</v>
      </c>
      <c r="G38">
        <v>3</v>
      </c>
      <c r="H38" s="4">
        <v>145260.23000000001</v>
      </c>
      <c r="I38" t="s">
        <v>33</v>
      </c>
      <c r="J38">
        <v>1</v>
      </c>
      <c r="K38">
        <v>490</v>
      </c>
      <c r="L38" t="s">
        <v>44</v>
      </c>
      <c r="M38" t="s">
        <v>27</v>
      </c>
      <c r="N38" t="s">
        <v>22</v>
      </c>
      <c r="O38" s="4">
        <v>114066.77</v>
      </c>
      <c r="P38" t="s">
        <v>28</v>
      </c>
      <c r="Q38" t="str" cm="1">
        <f t="array" ref="Q38">_xlfn.IFS(
O38&lt;50000,"Low Salary (&lt;$50K)",
O38&lt;90000,"Lower Middle ($50K-$90K)",
O38&lt;130000,"Middle ($90K-$130K)",
O38&lt;170000,"Upper Middle ($130K-$170K)",
O38&gt;=170000,"High Salary (&gt;$170K)"
)</f>
        <v>Middle ($90K-$130K)</v>
      </c>
      <c r="R38" t="str" cm="1">
        <f t="array" ref="R38">_xlfn.IFS(
G38&lt;=2,"New Customers (0-2Y)",
G38&lt;=5,"Growing Customers (3-5Y)",
G38&lt;=8,"Established Customers (6-8Y)",
G38&lt;=10,"Loyal Customers (9-10Y)"
)</f>
        <v>Growing Customers (3-5Y)</v>
      </c>
    </row>
    <row r="39" spans="1:18" x14ac:dyDescent="0.35">
      <c r="A39">
        <v>15729599</v>
      </c>
      <c r="B39" t="s">
        <v>73</v>
      </c>
      <c r="C39" t="s">
        <v>26</v>
      </c>
      <c r="D39" t="s">
        <v>39</v>
      </c>
      <c r="E39">
        <v>33</v>
      </c>
      <c r="F39" t="s">
        <v>19</v>
      </c>
      <c r="G39">
        <v>7</v>
      </c>
      <c r="H39" s="4">
        <v>76548.600000000006</v>
      </c>
      <c r="I39" t="s">
        <v>29</v>
      </c>
      <c r="J39">
        <v>1</v>
      </c>
      <c r="K39">
        <v>804</v>
      </c>
      <c r="L39" t="s">
        <v>37</v>
      </c>
      <c r="M39" t="s">
        <v>27</v>
      </c>
      <c r="N39" t="s">
        <v>22</v>
      </c>
      <c r="O39" s="4">
        <v>98453.45</v>
      </c>
      <c r="P39" t="s">
        <v>28</v>
      </c>
      <c r="Q39" t="str" cm="1">
        <f t="array" ref="Q39">_xlfn.IFS(
O39&lt;50000,"Low Salary (&lt;$50K)",
O39&lt;90000,"Lower Middle ($50K-$90K)",
O39&lt;130000,"Middle ($90K-$130K)",
O39&lt;170000,"Upper Middle ($130K-$170K)",
O39&gt;=170000,"High Salary (&gt;$170K)"
)</f>
        <v>Middle ($90K-$130K)</v>
      </c>
      <c r="R39" t="str" cm="1">
        <f t="array" ref="R39">_xlfn.IFS(
G39&lt;=2,"New Customers (0-2Y)",
G39&lt;=5,"Growing Customers (3-5Y)",
G39&lt;=8,"Established Customers (6-8Y)",
G39&lt;=10,"Loyal Customers (9-10Y)"
)</f>
        <v>Established Customers (6-8Y)</v>
      </c>
    </row>
    <row r="40" spans="1:18" x14ac:dyDescent="0.35">
      <c r="A40">
        <v>15717426</v>
      </c>
      <c r="B40" t="s">
        <v>74</v>
      </c>
      <c r="C40" t="s">
        <v>17</v>
      </c>
      <c r="D40" t="s">
        <v>39</v>
      </c>
      <c r="E40">
        <v>36</v>
      </c>
      <c r="F40" t="s">
        <v>19</v>
      </c>
      <c r="G40">
        <v>7</v>
      </c>
      <c r="H40" s="4">
        <v>0</v>
      </c>
      <c r="I40" t="s">
        <v>24</v>
      </c>
      <c r="J40">
        <v>1</v>
      </c>
      <c r="K40">
        <v>850</v>
      </c>
      <c r="L40" t="s">
        <v>37</v>
      </c>
      <c r="M40" t="s">
        <v>21</v>
      </c>
      <c r="N40" t="s">
        <v>22</v>
      </c>
      <c r="O40" s="4">
        <v>40812.9</v>
      </c>
      <c r="P40" t="s">
        <v>28</v>
      </c>
      <c r="Q40" t="str" cm="1">
        <f t="array" ref="Q40">_xlfn.IFS(
O40&lt;50000,"Low Salary (&lt;$50K)",
O40&lt;90000,"Lower Middle ($50K-$90K)",
O40&lt;130000,"Middle ($90K-$130K)",
O40&lt;170000,"Upper Middle ($130K-$170K)",
O40&gt;=170000,"High Salary (&gt;$170K)"
)</f>
        <v>Low Salary (&lt;$50K)</v>
      </c>
      <c r="R40" t="str" cm="1">
        <f t="array" ref="R40">_xlfn.IFS(
G40&lt;=2,"New Customers (0-2Y)",
G40&lt;=5,"Growing Customers (3-5Y)",
G40&lt;=8,"Established Customers (6-8Y)",
G40&lt;=10,"Loyal Customers (9-10Y)"
)</f>
        <v>Established Customers (6-8Y)</v>
      </c>
    </row>
    <row r="41" spans="1:18" x14ac:dyDescent="0.35">
      <c r="A41">
        <v>15585768</v>
      </c>
      <c r="B41" t="s">
        <v>75</v>
      </c>
      <c r="C41" t="s">
        <v>42</v>
      </c>
      <c r="D41" t="s">
        <v>39</v>
      </c>
      <c r="E41">
        <v>41</v>
      </c>
      <c r="F41" t="s">
        <v>19</v>
      </c>
      <c r="G41">
        <v>6</v>
      </c>
      <c r="H41" s="4">
        <v>70349.48</v>
      </c>
      <c r="I41" t="s">
        <v>29</v>
      </c>
      <c r="J41">
        <v>2</v>
      </c>
      <c r="K41">
        <v>582</v>
      </c>
      <c r="L41" t="s">
        <v>31</v>
      </c>
      <c r="M41" t="s">
        <v>27</v>
      </c>
      <c r="N41" t="s">
        <v>22</v>
      </c>
      <c r="O41" s="4">
        <v>178074.04</v>
      </c>
      <c r="P41" t="s">
        <v>28</v>
      </c>
      <c r="Q41" t="str" cm="1">
        <f t="array" ref="Q41">_xlfn.IFS(
O41&lt;50000,"Low Salary (&lt;$50K)",
O41&lt;90000,"Lower Middle ($50K-$90K)",
O41&lt;130000,"Middle ($90K-$130K)",
O41&lt;170000,"Upper Middle ($130K-$170K)",
O41&gt;=170000,"High Salary (&gt;$170K)"
)</f>
        <v>High Salary (&gt;$170K)</v>
      </c>
      <c r="R41" t="str" cm="1">
        <f t="array" ref="R41">_xlfn.IFS(
G41&lt;=2,"New Customers (0-2Y)",
G41&lt;=5,"Growing Customers (3-5Y)",
G41&lt;=8,"Established Customers (6-8Y)",
G41&lt;=10,"Loyal Customers (9-10Y)"
)</f>
        <v>Established Customers (6-8Y)</v>
      </c>
    </row>
    <row r="42" spans="1:18" x14ac:dyDescent="0.35">
      <c r="A42">
        <v>15619360</v>
      </c>
      <c r="B42" t="s">
        <v>76</v>
      </c>
      <c r="C42" t="s">
        <v>26</v>
      </c>
      <c r="D42" t="s">
        <v>39</v>
      </c>
      <c r="E42">
        <v>40</v>
      </c>
      <c r="F42" t="s">
        <v>19</v>
      </c>
      <c r="G42">
        <v>4</v>
      </c>
      <c r="H42" s="4">
        <v>0</v>
      </c>
      <c r="I42" t="s">
        <v>24</v>
      </c>
      <c r="J42">
        <v>1</v>
      </c>
      <c r="K42">
        <v>472</v>
      </c>
      <c r="L42" t="s">
        <v>44</v>
      </c>
      <c r="M42" t="s">
        <v>21</v>
      </c>
      <c r="N42" t="s">
        <v>32</v>
      </c>
      <c r="O42" s="4">
        <v>70154.22</v>
      </c>
      <c r="P42" t="s">
        <v>28</v>
      </c>
      <c r="Q42" t="str" cm="1">
        <f t="array" ref="Q42">_xlfn.IFS(
O42&lt;50000,"Low Salary (&lt;$50K)",
O42&lt;90000,"Lower Middle ($50K-$90K)",
O42&lt;130000,"Middle ($90K-$130K)",
O42&lt;170000,"Upper Middle ($130K-$170K)",
O42&gt;=170000,"High Salary (&gt;$170K)"
)</f>
        <v>Lower Middle ($50K-$90K)</v>
      </c>
      <c r="R42" t="str" cm="1">
        <f t="array" ref="R42">_xlfn.IFS(
G42&lt;=2,"New Customers (0-2Y)",
G42&lt;=5,"Growing Customers (3-5Y)",
G42&lt;=8,"Established Customers (6-8Y)",
G42&lt;=10,"Loyal Customers (9-10Y)"
)</f>
        <v>Growing Customers (3-5Y)</v>
      </c>
    </row>
    <row r="43" spans="1:18" x14ac:dyDescent="0.35">
      <c r="A43">
        <v>15738148</v>
      </c>
      <c r="B43" t="s">
        <v>77</v>
      </c>
      <c r="C43" t="s">
        <v>17</v>
      </c>
      <c r="D43" t="s">
        <v>18</v>
      </c>
      <c r="E43">
        <v>51</v>
      </c>
      <c r="F43" t="s">
        <v>19</v>
      </c>
      <c r="G43">
        <v>8</v>
      </c>
      <c r="H43" s="4">
        <v>122522.32</v>
      </c>
      <c r="I43" t="s">
        <v>33</v>
      </c>
      <c r="J43">
        <v>1</v>
      </c>
      <c r="K43">
        <v>465</v>
      </c>
      <c r="L43" t="s">
        <v>44</v>
      </c>
      <c r="M43" t="s">
        <v>27</v>
      </c>
      <c r="N43" t="s">
        <v>32</v>
      </c>
      <c r="O43" s="4">
        <v>181297.65</v>
      </c>
      <c r="P43" t="s">
        <v>23</v>
      </c>
      <c r="Q43" t="str" cm="1">
        <f t="array" ref="Q43">_xlfn.IFS(
O43&lt;50000,"Low Salary (&lt;$50K)",
O43&lt;90000,"Lower Middle ($50K-$90K)",
O43&lt;130000,"Middle ($90K-$130K)",
O43&lt;170000,"Upper Middle ($130K-$170K)",
O43&gt;=170000,"High Salary (&gt;$170K)"
)</f>
        <v>High Salary (&gt;$170K)</v>
      </c>
      <c r="R43" t="str" cm="1">
        <f t="array" ref="R43">_xlfn.IFS(
G43&lt;=2,"New Customers (0-2Y)",
G43&lt;=5,"Growing Customers (3-5Y)",
G43&lt;=8,"Established Customers (6-8Y)",
G43&lt;=10,"Loyal Customers (9-10Y)"
)</f>
        <v>Established Customers (6-8Y)</v>
      </c>
    </row>
    <row r="44" spans="1:18" x14ac:dyDescent="0.35">
      <c r="A44">
        <v>15687946</v>
      </c>
      <c r="B44" t="s">
        <v>78</v>
      </c>
      <c r="C44" t="s">
        <v>17</v>
      </c>
      <c r="D44" t="s">
        <v>18</v>
      </c>
      <c r="E44">
        <v>61</v>
      </c>
      <c r="F44" t="s">
        <v>2967</v>
      </c>
      <c r="G44">
        <v>2</v>
      </c>
      <c r="H44" s="4">
        <v>117419.35</v>
      </c>
      <c r="I44" t="s">
        <v>33</v>
      </c>
      <c r="J44">
        <v>1</v>
      </c>
      <c r="K44">
        <v>556</v>
      </c>
      <c r="L44" t="s">
        <v>31</v>
      </c>
      <c r="M44" t="s">
        <v>21</v>
      </c>
      <c r="N44" t="s">
        <v>22</v>
      </c>
      <c r="O44" s="4">
        <v>94153.83</v>
      </c>
      <c r="P44" t="s">
        <v>28</v>
      </c>
      <c r="Q44" t="str" cm="1">
        <f t="array" ref="Q44">_xlfn.IFS(
O44&lt;50000,"Low Salary (&lt;$50K)",
O44&lt;90000,"Lower Middle ($50K-$90K)",
O44&lt;130000,"Middle ($90K-$130K)",
O44&lt;170000,"Upper Middle ($130K-$170K)",
O44&gt;=170000,"High Salary (&gt;$170K)"
)</f>
        <v>Middle ($90K-$130K)</v>
      </c>
      <c r="R44" t="str" cm="1">
        <f t="array" ref="R44">_xlfn.IFS(
G44&lt;=2,"New Customers (0-2Y)",
G44&lt;=5,"Growing Customers (3-5Y)",
G44&lt;=8,"Established Customers (6-8Y)",
G44&lt;=10,"Loyal Customers (9-10Y)"
)</f>
        <v>New Customers (0-2Y)</v>
      </c>
    </row>
    <row r="45" spans="1:18" x14ac:dyDescent="0.35">
      <c r="A45">
        <v>15755196</v>
      </c>
      <c r="B45" t="s">
        <v>79</v>
      </c>
      <c r="C45" t="s">
        <v>17</v>
      </c>
      <c r="D45" t="s">
        <v>18</v>
      </c>
      <c r="E45">
        <v>49</v>
      </c>
      <c r="F45" t="s">
        <v>19</v>
      </c>
      <c r="G45">
        <v>2</v>
      </c>
      <c r="H45" s="4">
        <v>131394.56</v>
      </c>
      <c r="I45" t="s">
        <v>33</v>
      </c>
      <c r="J45">
        <v>1</v>
      </c>
      <c r="K45">
        <v>834</v>
      </c>
      <c r="L45" t="s">
        <v>37</v>
      </c>
      <c r="M45" t="s">
        <v>27</v>
      </c>
      <c r="N45" t="s">
        <v>32</v>
      </c>
      <c r="O45" s="4">
        <v>194365.76</v>
      </c>
      <c r="P45" t="s">
        <v>23</v>
      </c>
      <c r="Q45" t="str" cm="1">
        <f t="array" ref="Q45">_xlfn.IFS(
O45&lt;50000,"Low Salary (&lt;$50K)",
O45&lt;90000,"Lower Middle ($50K-$90K)",
O45&lt;130000,"Middle ($90K-$130K)",
O45&lt;170000,"Upper Middle ($130K-$170K)",
O45&gt;=170000,"High Salary (&gt;$170K)"
)</f>
        <v>High Salary (&gt;$170K)</v>
      </c>
      <c r="R45" t="str" cm="1">
        <f t="array" ref="R45">_xlfn.IFS(
G45&lt;=2,"New Customers (0-2Y)",
G45&lt;=5,"Growing Customers (3-5Y)",
G45&lt;=8,"Established Customers (6-8Y)",
G45&lt;=10,"Loyal Customers (9-10Y)"
)</f>
        <v>New Customers (0-2Y)</v>
      </c>
    </row>
    <row r="46" spans="1:18" x14ac:dyDescent="0.35">
      <c r="A46">
        <v>15684171</v>
      </c>
      <c r="B46" t="s">
        <v>80</v>
      </c>
      <c r="C46" t="s">
        <v>26</v>
      </c>
      <c r="D46" t="s">
        <v>18</v>
      </c>
      <c r="E46">
        <v>61</v>
      </c>
      <c r="F46" t="s">
        <v>2967</v>
      </c>
      <c r="G46">
        <v>5</v>
      </c>
      <c r="H46" s="4">
        <v>155931.10999999999</v>
      </c>
      <c r="I46" t="s">
        <v>33</v>
      </c>
      <c r="J46">
        <v>1</v>
      </c>
      <c r="K46">
        <v>660</v>
      </c>
      <c r="L46" t="s">
        <v>35</v>
      </c>
      <c r="M46" t="s">
        <v>21</v>
      </c>
      <c r="N46" t="s">
        <v>22</v>
      </c>
      <c r="O46" s="4">
        <v>158338.39000000001</v>
      </c>
      <c r="P46" t="s">
        <v>28</v>
      </c>
      <c r="Q46" t="str" cm="1">
        <f t="array" ref="Q46">_xlfn.IFS(
O46&lt;50000,"Low Salary (&lt;$50K)",
O46&lt;90000,"Lower Middle ($50K-$90K)",
O46&lt;130000,"Middle ($90K-$130K)",
O46&lt;170000,"Upper Middle ($130K-$170K)",
O46&gt;=170000,"High Salary (&gt;$170K)"
)</f>
        <v>Upper Middle ($130K-$170K)</v>
      </c>
      <c r="R46" t="str" cm="1">
        <f t="array" ref="R46">_xlfn.IFS(
G46&lt;=2,"New Customers (0-2Y)",
G46&lt;=5,"Growing Customers (3-5Y)",
G46&lt;=8,"Established Customers (6-8Y)",
G46&lt;=10,"Loyal Customers (9-10Y)"
)</f>
        <v>Growing Customers (3-5Y)</v>
      </c>
    </row>
    <row r="47" spans="1:18" x14ac:dyDescent="0.35">
      <c r="A47">
        <v>15754849</v>
      </c>
      <c r="B47" t="s">
        <v>81</v>
      </c>
      <c r="C47" t="s">
        <v>42</v>
      </c>
      <c r="D47" t="s">
        <v>18</v>
      </c>
      <c r="E47">
        <v>32</v>
      </c>
      <c r="F47" t="s">
        <v>19</v>
      </c>
      <c r="G47">
        <v>4</v>
      </c>
      <c r="H47" s="4">
        <v>109421.13</v>
      </c>
      <c r="I47" t="s">
        <v>33</v>
      </c>
      <c r="J47">
        <v>2</v>
      </c>
      <c r="K47">
        <v>776</v>
      </c>
      <c r="L47" t="s">
        <v>35</v>
      </c>
      <c r="M47" t="s">
        <v>21</v>
      </c>
      <c r="N47" t="s">
        <v>22</v>
      </c>
      <c r="O47" s="4">
        <v>126517.46</v>
      </c>
      <c r="P47" t="s">
        <v>28</v>
      </c>
      <c r="Q47" t="str" cm="1">
        <f t="array" ref="Q47">_xlfn.IFS(
O47&lt;50000,"Low Salary (&lt;$50K)",
O47&lt;90000,"Lower Middle ($50K-$90K)",
O47&lt;130000,"Middle ($90K-$130K)",
O47&lt;170000,"Upper Middle ($130K-$170K)",
O47&gt;=170000,"High Salary (&gt;$170K)"
)</f>
        <v>Middle ($90K-$130K)</v>
      </c>
      <c r="R47" t="str" cm="1">
        <f t="array" ref="R47">_xlfn.IFS(
G47&lt;=2,"New Customers (0-2Y)",
G47&lt;=5,"Growing Customers (3-5Y)",
G47&lt;=8,"Established Customers (6-8Y)",
G47&lt;=10,"Loyal Customers (9-10Y)"
)</f>
        <v>Growing Customers (3-5Y)</v>
      </c>
    </row>
    <row r="48" spans="1:18" x14ac:dyDescent="0.35">
      <c r="A48">
        <v>15602280</v>
      </c>
      <c r="B48" t="s">
        <v>82</v>
      </c>
      <c r="C48" t="s">
        <v>42</v>
      </c>
      <c r="D48" t="s">
        <v>18</v>
      </c>
      <c r="E48">
        <v>27</v>
      </c>
      <c r="F48" t="s">
        <v>43</v>
      </c>
      <c r="G48">
        <v>9</v>
      </c>
      <c r="H48" s="4">
        <v>112045.67</v>
      </c>
      <c r="I48" t="s">
        <v>33</v>
      </c>
      <c r="J48">
        <v>1</v>
      </c>
      <c r="K48">
        <v>829</v>
      </c>
      <c r="L48" t="s">
        <v>37</v>
      </c>
      <c r="M48" t="s">
        <v>21</v>
      </c>
      <c r="N48" t="s">
        <v>22</v>
      </c>
      <c r="O48" s="4">
        <v>119708.21</v>
      </c>
      <c r="P48" t="s">
        <v>23</v>
      </c>
      <c r="Q48" t="str" cm="1">
        <f t="array" ref="Q48">_xlfn.IFS(
O48&lt;50000,"Low Salary (&lt;$50K)",
O48&lt;90000,"Lower Middle ($50K-$90K)",
O48&lt;130000,"Middle ($90K-$130K)",
O48&lt;170000,"Upper Middle ($130K-$170K)",
O48&gt;=170000,"High Salary (&gt;$170K)"
)</f>
        <v>Middle ($90K-$130K)</v>
      </c>
      <c r="R48" t="str" cm="1">
        <f t="array" ref="R48">_xlfn.IFS(
G48&lt;=2,"New Customers (0-2Y)",
G48&lt;=5,"Growing Customers (3-5Y)",
G48&lt;=8,"Established Customers (6-8Y)",
G48&lt;=10,"Loyal Customers (9-10Y)"
)</f>
        <v>Loyal Customers (9-10Y)</v>
      </c>
    </row>
    <row r="49" spans="1:18" x14ac:dyDescent="0.35">
      <c r="A49">
        <v>15771573</v>
      </c>
      <c r="B49" t="s">
        <v>83</v>
      </c>
      <c r="C49" t="s">
        <v>42</v>
      </c>
      <c r="D49" t="s">
        <v>18</v>
      </c>
      <c r="E49">
        <v>39</v>
      </c>
      <c r="F49" t="s">
        <v>19</v>
      </c>
      <c r="G49">
        <v>9</v>
      </c>
      <c r="H49" s="4">
        <v>137843.79999999999</v>
      </c>
      <c r="I49" t="s">
        <v>33</v>
      </c>
      <c r="J49">
        <v>1</v>
      </c>
      <c r="K49">
        <v>637</v>
      </c>
      <c r="L49" t="s">
        <v>20</v>
      </c>
      <c r="M49" t="s">
        <v>21</v>
      </c>
      <c r="N49" t="s">
        <v>22</v>
      </c>
      <c r="O49" s="4">
        <v>117622.8</v>
      </c>
      <c r="P49" t="s">
        <v>23</v>
      </c>
      <c r="Q49" t="str" cm="1">
        <f t="array" ref="Q49">_xlfn.IFS(
O49&lt;50000,"Low Salary (&lt;$50K)",
O49&lt;90000,"Lower Middle ($50K-$90K)",
O49&lt;130000,"Middle ($90K-$130K)",
O49&lt;170000,"Upper Middle ($130K-$170K)",
O49&gt;=170000,"High Salary (&gt;$170K)"
)</f>
        <v>Middle ($90K-$130K)</v>
      </c>
      <c r="R49" t="str" cm="1">
        <f t="array" ref="R49">_xlfn.IFS(
G49&lt;=2,"New Customers (0-2Y)",
G49&lt;=5,"Growing Customers (3-5Y)",
G49&lt;=8,"Established Customers (6-8Y)",
G49&lt;=10,"Loyal Customers (9-10Y)"
)</f>
        <v>Loyal Customers (9-10Y)</v>
      </c>
    </row>
    <row r="50" spans="1:18" x14ac:dyDescent="0.35">
      <c r="A50">
        <v>15766205</v>
      </c>
      <c r="B50" t="s">
        <v>84</v>
      </c>
      <c r="C50" t="s">
        <v>42</v>
      </c>
      <c r="D50" t="s">
        <v>39</v>
      </c>
      <c r="E50">
        <v>38</v>
      </c>
      <c r="F50" t="s">
        <v>19</v>
      </c>
      <c r="G50">
        <v>2</v>
      </c>
      <c r="H50" s="4">
        <v>103391.38</v>
      </c>
      <c r="I50" t="s">
        <v>33</v>
      </c>
      <c r="J50">
        <v>1</v>
      </c>
      <c r="K50">
        <v>550</v>
      </c>
      <c r="L50" t="s">
        <v>31</v>
      </c>
      <c r="M50" t="s">
        <v>27</v>
      </c>
      <c r="N50" t="s">
        <v>22</v>
      </c>
      <c r="O50" s="4">
        <v>90878.13</v>
      </c>
      <c r="P50" t="s">
        <v>28</v>
      </c>
      <c r="Q50" t="str" cm="1">
        <f t="array" ref="Q50">_xlfn.IFS(
O50&lt;50000,"Low Salary (&lt;$50K)",
O50&lt;90000,"Lower Middle ($50K-$90K)",
O50&lt;130000,"Middle ($90K-$130K)",
O50&lt;170000,"Upper Middle ($130K-$170K)",
O50&gt;=170000,"High Salary (&gt;$170K)"
)</f>
        <v>Middle ($90K-$130K)</v>
      </c>
      <c r="R50" t="str" cm="1">
        <f t="array" ref="R50">_xlfn.IFS(
G50&lt;=2,"New Customers (0-2Y)",
G50&lt;=5,"Growing Customers (3-5Y)",
G50&lt;=8,"Established Customers (6-8Y)",
G50&lt;=10,"Loyal Customers (9-10Y)"
)</f>
        <v>New Customers (0-2Y)</v>
      </c>
    </row>
    <row r="51" spans="1:18" x14ac:dyDescent="0.35">
      <c r="A51">
        <v>15771873</v>
      </c>
      <c r="B51" t="s">
        <v>85</v>
      </c>
      <c r="C51" t="s">
        <v>42</v>
      </c>
      <c r="D51" t="s">
        <v>18</v>
      </c>
      <c r="E51">
        <v>37</v>
      </c>
      <c r="F51" t="s">
        <v>19</v>
      </c>
      <c r="G51">
        <v>2</v>
      </c>
      <c r="H51" s="4">
        <v>103769.22</v>
      </c>
      <c r="I51" t="s">
        <v>33</v>
      </c>
      <c r="J51">
        <v>2</v>
      </c>
      <c r="K51">
        <v>776</v>
      </c>
      <c r="L51" t="s">
        <v>35</v>
      </c>
      <c r="M51" t="s">
        <v>21</v>
      </c>
      <c r="N51" t="s">
        <v>32</v>
      </c>
      <c r="O51" s="4">
        <v>194099.12</v>
      </c>
      <c r="P51" t="s">
        <v>28</v>
      </c>
      <c r="Q51" t="str" cm="1">
        <f t="array" ref="Q51">_xlfn.IFS(
O51&lt;50000,"Low Salary (&lt;$50K)",
O51&lt;90000,"Lower Middle ($50K-$90K)",
O51&lt;130000,"Middle ($90K-$130K)",
O51&lt;170000,"Upper Middle ($130K-$170K)",
O51&gt;=170000,"High Salary (&gt;$170K)"
)</f>
        <v>High Salary (&gt;$170K)</v>
      </c>
      <c r="R51" t="str" cm="1">
        <f t="array" ref="R51">_xlfn.IFS(
G51&lt;=2,"New Customers (0-2Y)",
G51&lt;=5,"Growing Customers (3-5Y)",
G51&lt;=8,"Established Customers (6-8Y)",
G51&lt;=10,"Loyal Customers (9-10Y)"
)</f>
        <v>New Customers (0-2Y)</v>
      </c>
    </row>
    <row r="52" spans="1:18" x14ac:dyDescent="0.35">
      <c r="A52">
        <v>15616550</v>
      </c>
      <c r="B52" t="s">
        <v>86</v>
      </c>
      <c r="C52" t="s">
        <v>42</v>
      </c>
      <c r="D52" t="s">
        <v>39</v>
      </c>
      <c r="E52">
        <v>44</v>
      </c>
      <c r="F52" t="s">
        <v>19</v>
      </c>
      <c r="G52">
        <v>10</v>
      </c>
      <c r="H52" s="4">
        <v>116363.37</v>
      </c>
      <c r="I52" t="s">
        <v>33</v>
      </c>
      <c r="J52">
        <v>2</v>
      </c>
      <c r="K52">
        <v>698</v>
      </c>
      <c r="L52" t="s">
        <v>35</v>
      </c>
      <c r="M52" t="s">
        <v>21</v>
      </c>
      <c r="N52" t="s">
        <v>32</v>
      </c>
      <c r="O52" s="4">
        <v>198059.16</v>
      </c>
      <c r="P52" t="s">
        <v>28</v>
      </c>
      <c r="Q52" t="str" cm="1">
        <f t="array" ref="Q52">_xlfn.IFS(
O52&lt;50000,"Low Salary (&lt;$50K)",
O52&lt;90000,"Lower Middle ($50K-$90K)",
O52&lt;130000,"Middle ($90K-$130K)",
O52&lt;170000,"Upper Middle ($130K-$170K)",
O52&gt;=170000,"High Salary (&gt;$170K)"
)</f>
        <v>High Salary (&gt;$170K)</v>
      </c>
      <c r="R52" t="str" cm="1">
        <f t="array" ref="R52">_xlfn.IFS(
G52&lt;=2,"New Customers (0-2Y)",
G52&lt;=5,"Growing Customers (3-5Y)",
G52&lt;=8,"Established Customers (6-8Y)",
G52&lt;=10,"Loyal Customers (9-10Y)"
)</f>
        <v>Loyal Customers (9-10Y)</v>
      </c>
    </row>
    <row r="53" spans="1:18" x14ac:dyDescent="0.35">
      <c r="A53">
        <v>15768193</v>
      </c>
      <c r="B53" t="s">
        <v>87</v>
      </c>
      <c r="C53" t="s">
        <v>42</v>
      </c>
      <c r="D53" t="s">
        <v>39</v>
      </c>
      <c r="E53">
        <v>36</v>
      </c>
      <c r="F53" t="s">
        <v>19</v>
      </c>
      <c r="G53">
        <v>5</v>
      </c>
      <c r="H53" s="4">
        <v>146050.97</v>
      </c>
      <c r="I53" t="s">
        <v>33</v>
      </c>
      <c r="J53">
        <v>2</v>
      </c>
      <c r="K53">
        <v>585</v>
      </c>
      <c r="L53" t="s">
        <v>31</v>
      </c>
      <c r="M53" t="s">
        <v>27</v>
      </c>
      <c r="N53" t="s">
        <v>32</v>
      </c>
      <c r="O53" s="4">
        <v>86424.57</v>
      </c>
      <c r="P53" t="s">
        <v>28</v>
      </c>
      <c r="Q53" t="str" cm="1">
        <f t="array" ref="Q53">_xlfn.IFS(
O53&lt;50000,"Low Salary (&lt;$50K)",
O53&lt;90000,"Lower Middle ($50K-$90K)",
O53&lt;130000,"Middle ($90K-$130K)",
O53&lt;170000,"Upper Middle ($130K-$170K)",
O53&gt;=170000,"High Salary (&gt;$170K)"
)</f>
        <v>Lower Middle ($50K-$90K)</v>
      </c>
      <c r="R53" t="str" cm="1">
        <f t="array" ref="R53">_xlfn.IFS(
G53&lt;=2,"New Customers (0-2Y)",
G53&lt;=5,"Growing Customers (3-5Y)",
G53&lt;=8,"Established Customers (6-8Y)",
G53&lt;=10,"Loyal Customers (9-10Y)"
)</f>
        <v>Growing Customers (3-5Y)</v>
      </c>
    </row>
    <row r="54" spans="1:18" x14ac:dyDescent="0.35">
      <c r="A54">
        <v>15683553</v>
      </c>
      <c r="B54" t="s">
        <v>88</v>
      </c>
      <c r="C54" t="s">
        <v>17</v>
      </c>
      <c r="D54" t="s">
        <v>18</v>
      </c>
      <c r="E54">
        <v>33</v>
      </c>
      <c r="F54" t="s">
        <v>19</v>
      </c>
      <c r="G54">
        <v>5</v>
      </c>
      <c r="H54" s="4">
        <v>0</v>
      </c>
      <c r="I54" t="s">
        <v>24</v>
      </c>
      <c r="J54">
        <v>2</v>
      </c>
      <c r="K54">
        <v>788</v>
      </c>
      <c r="L54" t="s">
        <v>37</v>
      </c>
      <c r="M54" t="s">
        <v>27</v>
      </c>
      <c r="N54" t="s">
        <v>32</v>
      </c>
      <c r="O54" s="4">
        <v>116978.19</v>
      </c>
      <c r="P54" t="s">
        <v>28</v>
      </c>
      <c r="Q54" t="str" cm="1">
        <f t="array" ref="Q54">_xlfn.IFS(
O54&lt;50000,"Low Salary (&lt;$50K)",
O54&lt;90000,"Lower Middle ($50K-$90K)",
O54&lt;130000,"Middle ($90K-$130K)",
O54&lt;170000,"Upper Middle ($130K-$170K)",
O54&gt;=170000,"High Salary (&gt;$170K)"
)</f>
        <v>Middle ($90K-$130K)</v>
      </c>
      <c r="R54" t="str" cm="1">
        <f t="array" ref="R54">_xlfn.IFS(
G54&lt;=2,"New Customers (0-2Y)",
G54&lt;=5,"Growing Customers (3-5Y)",
G54&lt;=8,"Established Customers (6-8Y)",
G54&lt;=10,"Loyal Customers (9-10Y)"
)</f>
        <v>Growing Customers (3-5Y)</v>
      </c>
    </row>
    <row r="55" spans="1:18" x14ac:dyDescent="0.35">
      <c r="A55">
        <v>15702298</v>
      </c>
      <c r="B55" t="s">
        <v>89</v>
      </c>
      <c r="C55" t="s">
        <v>42</v>
      </c>
      <c r="D55" t="s">
        <v>39</v>
      </c>
      <c r="E55">
        <v>41</v>
      </c>
      <c r="F55" t="s">
        <v>19</v>
      </c>
      <c r="G55">
        <v>8</v>
      </c>
      <c r="H55" s="4">
        <v>125561.97</v>
      </c>
      <c r="I55" t="s">
        <v>33</v>
      </c>
      <c r="J55">
        <v>1</v>
      </c>
      <c r="K55">
        <v>655</v>
      </c>
      <c r="L55" t="s">
        <v>20</v>
      </c>
      <c r="M55" t="s">
        <v>27</v>
      </c>
      <c r="N55" t="s">
        <v>32</v>
      </c>
      <c r="O55" s="4">
        <v>164040.94</v>
      </c>
      <c r="P55" t="s">
        <v>23</v>
      </c>
      <c r="Q55" t="str" cm="1">
        <f t="array" ref="Q55">_xlfn.IFS(
O55&lt;50000,"Low Salary (&lt;$50K)",
O55&lt;90000,"Lower Middle ($50K-$90K)",
O55&lt;130000,"Middle ($90K-$130K)",
O55&lt;170000,"Upper Middle ($130K-$170K)",
O55&gt;=170000,"High Salary (&gt;$170K)"
)</f>
        <v>Upper Middle ($130K-$170K)</v>
      </c>
      <c r="R55" t="str" cm="1">
        <f t="array" ref="R55">_xlfn.IFS(
G55&lt;=2,"New Customers (0-2Y)",
G55&lt;=5,"Growing Customers (3-5Y)",
G55&lt;=8,"Established Customers (6-8Y)",
G55&lt;=10,"Loyal Customers (9-10Y)"
)</f>
        <v>Established Customers (6-8Y)</v>
      </c>
    </row>
    <row r="56" spans="1:18" x14ac:dyDescent="0.35">
      <c r="A56">
        <v>15569590</v>
      </c>
      <c r="B56" t="s">
        <v>90</v>
      </c>
      <c r="C56" t="s">
        <v>42</v>
      </c>
      <c r="D56" t="s">
        <v>39</v>
      </c>
      <c r="E56">
        <v>42</v>
      </c>
      <c r="F56" t="s">
        <v>19</v>
      </c>
      <c r="G56">
        <v>1</v>
      </c>
      <c r="H56" s="4">
        <v>98495.72</v>
      </c>
      <c r="I56" t="s">
        <v>29</v>
      </c>
      <c r="J56">
        <v>1</v>
      </c>
      <c r="K56">
        <v>601</v>
      </c>
      <c r="L56" t="s">
        <v>20</v>
      </c>
      <c r="M56" t="s">
        <v>21</v>
      </c>
      <c r="N56" t="s">
        <v>32</v>
      </c>
      <c r="O56" s="4">
        <v>40014.76</v>
      </c>
      <c r="P56" t="s">
        <v>23</v>
      </c>
      <c r="Q56" t="str" cm="1">
        <f t="array" ref="Q56">_xlfn.IFS(
O56&lt;50000,"Low Salary (&lt;$50K)",
O56&lt;90000,"Lower Middle ($50K-$90K)",
O56&lt;130000,"Middle ($90K-$130K)",
O56&lt;170000,"Upper Middle ($130K-$170K)",
O56&gt;=170000,"High Salary (&gt;$170K)"
)</f>
        <v>Low Salary (&lt;$50K)</v>
      </c>
      <c r="R56" t="str" cm="1">
        <f t="array" ref="R56">_xlfn.IFS(
G56&lt;=2,"New Customers (0-2Y)",
G56&lt;=5,"Growing Customers (3-5Y)",
G56&lt;=8,"Established Customers (6-8Y)",
G56&lt;=10,"Loyal Customers (9-10Y)"
)</f>
        <v>New Customers (0-2Y)</v>
      </c>
    </row>
    <row r="57" spans="1:18" x14ac:dyDescent="0.35">
      <c r="A57">
        <v>15760861</v>
      </c>
      <c r="B57" t="s">
        <v>91</v>
      </c>
      <c r="C57" t="s">
        <v>17</v>
      </c>
      <c r="D57" t="s">
        <v>39</v>
      </c>
      <c r="E57">
        <v>43</v>
      </c>
      <c r="F57" t="s">
        <v>19</v>
      </c>
      <c r="G57">
        <v>1</v>
      </c>
      <c r="H57" s="4">
        <v>125211.92</v>
      </c>
      <c r="I57" t="s">
        <v>33</v>
      </c>
      <c r="J57">
        <v>1</v>
      </c>
      <c r="K57">
        <v>619</v>
      </c>
      <c r="L57" t="s">
        <v>20</v>
      </c>
      <c r="M57" t="s">
        <v>21</v>
      </c>
      <c r="N57" t="s">
        <v>22</v>
      </c>
      <c r="O57" s="4">
        <v>113410.49</v>
      </c>
      <c r="P57" t="s">
        <v>28</v>
      </c>
      <c r="Q57" t="str" cm="1">
        <f t="array" ref="Q57">_xlfn.IFS(
O57&lt;50000,"Low Salary (&lt;$50K)",
O57&lt;90000,"Lower Middle ($50K-$90K)",
O57&lt;130000,"Middle ($90K-$130K)",
O57&lt;170000,"Upper Middle ($130K-$170K)",
O57&gt;=170000,"High Salary (&gt;$170K)"
)</f>
        <v>Middle ($90K-$130K)</v>
      </c>
      <c r="R57" t="str" cm="1">
        <f t="array" ref="R57">_xlfn.IFS(
G57&lt;=2,"New Customers (0-2Y)",
G57&lt;=5,"Growing Customers (3-5Y)",
G57&lt;=8,"Established Customers (6-8Y)",
G57&lt;=10,"Loyal Customers (9-10Y)"
)</f>
        <v>New Customers (0-2Y)</v>
      </c>
    </row>
    <row r="58" spans="1:18" x14ac:dyDescent="0.35">
      <c r="A58">
        <v>15630053</v>
      </c>
      <c r="B58" t="s">
        <v>92</v>
      </c>
      <c r="C58" t="s">
        <v>17</v>
      </c>
      <c r="D58" t="s">
        <v>39</v>
      </c>
      <c r="E58">
        <v>45</v>
      </c>
      <c r="F58" t="s">
        <v>19</v>
      </c>
      <c r="G58">
        <v>5</v>
      </c>
      <c r="H58" s="4">
        <v>127864.4</v>
      </c>
      <c r="I58" t="s">
        <v>33</v>
      </c>
      <c r="J58">
        <v>1</v>
      </c>
      <c r="K58">
        <v>656</v>
      </c>
      <c r="L58" t="s">
        <v>20</v>
      </c>
      <c r="M58" t="s">
        <v>21</v>
      </c>
      <c r="N58" t="s">
        <v>32</v>
      </c>
      <c r="O58" s="4">
        <v>87107.57</v>
      </c>
      <c r="P58" t="s">
        <v>28</v>
      </c>
      <c r="Q58" t="str" cm="1">
        <f t="array" ref="Q58">_xlfn.IFS(
O58&lt;50000,"Low Salary (&lt;$50K)",
O58&lt;90000,"Lower Middle ($50K-$90K)",
O58&lt;130000,"Middle ($90K-$130K)",
O58&lt;170000,"Upper Middle ($130K-$170K)",
O58&gt;=170000,"High Salary (&gt;$170K)"
)</f>
        <v>Lower Middle ($50K-$90K)</v>
      </c>
      <c r="R58" t="str" cm="1">
        <f t="array" ref="R58">_xlfn.IFS(
G58&lt;=2,"New Customers (0-2Y)",
G58&lt;=5,"Growing Customers (3-5Y)",
G58&lt;=8,"Established Customers (6-8Y)",
G58&lt;=10,"Loyal Customers (9-10Y)"
)</f>
        <v>Growing Customers (3-5Y)</v>
      </c>
    </row>
    <row r="59" spans="1:18" x14ac:dyDescent="0.35">
      <c r="A59">
        <v>15647091</v>
      </c>
      <c r="B59" t="s">
        <v>93</v>
      </c>
      <c r="C59" t="s">
        <v>42</v>
      </c>
      <c r="D59" t="s">
        <v>39</v>
      </c>
      <c r="E59">
        <v>19</v>
      </c>
      <c r="F59" t="s">
        <v>43</v>
      </c>
      <c r="G59">
        <v>0</v>
      </c>
      <c r="H59" s="4">
        <v>75888.2</v>
      </c>
      <c r="I59" t="s">
        <v>29</v>
      </c>
      <c r="J59">
        <v>1</v>
      </c>
      <c r="K59">
        <v>725</v>
      </c>
      <c r="L59" t="s">
        <v>35</v>
      </c>
      <c r="M59" t="s">
        <v>27</v>
      </c>
      <c r="N59" t="s">
        <v>32</v>
      </c>
      <c r="O59" s="4">
        <v>45613.75</v>
      </c>
      <c r="P59" t="s">
        <v>28</v>
      </c>
      <c r="Q59" t="str" cm="1">
        <f t="array" ref="Q59">_xlfn.IFS(
O59&lt;50000,"Low Salary (&lt;$50K)",
O59&lt;90000,"Lower Middle ($50K-$90K)",
O59&lt;130000,"Middle ($90K-$130K)",
O59&lt;170000,"Upper Middle ($130K-$170K)",
O59&gt;=170000,"High Salary (&gt;$170K)"
)</f>
        <v>Low Salary (&lt;$50K)</v>
      </c>
      <c r="R59" t="str" cm="1">
        <f t="array" ref="R59">_xlfn.IFS(
G59&lt;=2,"New Customers (0-2Y)",
G59&lt;=5,"Growing Customers (3-5Y)",
G59&lt;=8,"Established Customers (6-8Y)",
G59&lt;=10,"Loyal Customers (9-10Y)"
)</f>
        <v>New Customers (0-2Y)</v>
      </c>
    </row>
    <row r="60" spans="1:18" x14ac:dyDescent="0.35">
      <c r="A60">
        <v>15623944</v>
      </c>
      <c r="B60" t="s">
        <v>94</v>
      </c>
      <c r="C60" t="s">
        <v>26</v>
      </c>
      <c r="D60" t="s">
        <v>18</v>
      </c>
      <c r="E60">
        <v>66</v>
      </c>
      <c r="F60" t="s">
        <v>2967</v>
      </c>
      <c r="G60">
        <v>4</v>
      </c>
      <c r="H60" s="4">
        <v>0</v>
      </c>
      <c r="I60" t="s">
        <v>24</v>
      </c>
      <c r="J60">
        <v>1</v>
      </c>
      <c r="K60">
        <v>511</v>
      </c>
      <c r="L60" t="s">
        <v>31</v>
      </c>
      <c r="M60" t="s">
        <v>21</v>
      </c>
      <c r="N60" t="s">
        <v>32</v>
      </c>
      <c r="O60" s="4">
        <v>1643.11</v>
      </c>
      <c r="P60" t="s">
        <v>23</v>
      </c>
      <c r="Q60" t="str" cm="1">
        <f t="array" ref="Q60">_xlfn.IFS(
O60&lt;50000,"Low Salary (&lt;$50K)",
O60&lt;90000,"Lower Middle ($50K-$90K)",
O60&lt;130000,"Middle ($90K-$130K)",
O60&lt;170000,"Upper Middle ($130K-$170K)",
O60&gt;=170000,"High Salary (&gt;$170K)"
)</f>
        <v>Low Salary (&lt;$50K)</v>
      </c>
      <c r="R60" t="str" cm="1">
        <f t="array" ref="R60">_xlfn.IFS(
G60&lt;=2,"New Customers (0-2Y)",
G60&lt;=5,"Growing Customers (3-5Y)",
G60&lt;=8,"Established Customers (6-8Y)",
G60&lt;=10,"Loyal Customers (9-10Y)"
)</f>
        <v>Growing Customers (3-5Y)</v>
      </c>
    </row>
    <row r="61" spans="1:18" x14ac:dyDescent="0.35">
      <c r="A61">
        <v>15804771</v>
      </c>
      <c r="B61" t="s">
        <v>95</v>
      </c>
      <c r="C61" t="s">
        <v>17</v>
      </c>
      <c r="D61" t="s">
        <v>39</v>
      </c>
      <c r="E61">
        <v>51</v>
      </c>
      <c r="F61" t="s">
        <v>19</v>
      </c>
      <c r="G61">
        <v>4</v>
      </c>
      <c r="H61" s="4">
        <v>40685.919999999998</v>
      </c>
      <c r="I61" t="s">
        <v>29</v>
      </c>
      <c r="J61">
        <v>1</v>
      </c>
      <c r="K61">
        <v>614</v>
      </c>
      <c r="L61" t="s">
        <v>20</v>
      </c>
      <c r="M61" t="s">
        <v>21</v>
      </c>
      <c r="N61" t="s">
        <v>22</v>
      </c>
      <c r="O61" s="4">
        <v>46775.28</v>
      </c>
      <c r="P61" t="s">
        <v>28</v>
      </c>
      <c r="Q61" t="str" cm="1">
        <f t="array" ref="Q61">_xlfn.IFS(
O61&lt;50000,"Low Salary (&lt;$50K)",
O61&lt;90000,"Lower Middle ($50K-$90K)",
O61&lt;130000,"Middle ($90K-$130K)",
O61&lt;170000,"Upper Middle ($130K-$170K)",
O61&gt;=170000,"High Salary (&gt;$170K)"
)</f>
        <v>Low Salary (&lt;$50K)</v>
      </c>
      <c r="R61" t="str" cm="1">
        <f t="array" ref="R61">_xlfn.IFS(
G61&lt;=2,"New Customers (0-2Y)",
G61&lt;=5,"Growing Customers (3-5Y)",
G61&lt;=8,"Established Customers (6-8Y)",
G61&lt;=10,"Loyal Customers (9-10Y)"
)</f>
        <v>Growing Customers (3-5Y)</v>
      </c>
    </row>
    <row r="62" spans="1:18" x14ac:dyDescent="0.35">
      <c r="A62">
        <v>15651280</v>
      </c>
      <c r="B62" t="s">
        <v>96</v>
      </c>
      <c r="C62" t="s">
        <v>42</v>
      </c>
      <c r="D62" t="s">
        <v>39</v>
      </c>
      <c r="E62">
        <v>35</v>
      </c>
      <c r="F62" t="s">
        <v>19</v>
      </c>
      <c r="G62">
        <v>5</v>
      </c>
      <c r="H62" s="4">
        <v>136857</v>
      </c>
      <c r="I62" t="s">
        <v>33</v>
      </c>
      <c r="J62">
        <v>1</v>
      </c>
      <c r="K62">
        <v>742</v>
      </c>
      <c r="L62" t="s">
        <v>35</v>
      </c>
      <c r="M62" t="s">
        <v>27</v>
      </c>
      <c r="N62" t="s">
        <v>32</v>
      </c>
      <c r="O62" s="4">
        <v>84509.57</v>
      </c>
      <c r="P62" t="s">
        <v>28</v>
      </c>
      <c r="Q62" t="str" cm="1">
        <f t="array" ref="Q62">_xlfn.IFS(
O62&lt;50000,"Low Salary (&lt;$50K)",
O62&lt;90000,"Lower Middle ($50K-$90K)",
O62&lt;130000,"Middle ($90K-$130K)",
O62&lt;170000,"Upper Middle ($130K-$170K)",
O62&gt;=170000,"High Salary (&gt;$170K)"
)</f>
        <v>Lower Middle ($50K-$90K)</v>
      </c>
      <c r="R62" t="str" cm="1">
        <f t="array" ref="R62">_xlfn.IFS(
G62&lt;=2,"New Customers (0-2Y)",
G62&lt;=5,"Growing Customers (3-5Y)",
G62&lt;=8,"Established Customers (6-8Y)",
G62&lt;=10,"Loyal Customers (9-10Y)"
)</f>
        <v>Growing Customers (3-5Y)</v>
      </c>
    </row>
    <row r="63" spans="1:18" x14ac:dyDescent="0.35">
      <c r="A63">
        <v>15773469</v>
      </c>
      <c r="B63" t="s">
        <v>97</v>
      </c>
      <c r="C63" t="s">
        <v>42</v>
      </c>
      <c r="D63" t="s">
        <v>18</v>
      </c>
      <c r="E63">
        <v>27</v>
      </c>
      <c r="F63" t="s">
        <v>43</v>
      </c>
      <c r="G63">
        <v>9</v>
      </c>
      <c r="H63" s="4">
        <v>152328.88</v>
      </c>
      <c r="I63" t="s">
        <v>33</v>
      </c>
      <c r="J63">
        <v>2</v>
      </c>
      <c r="K63">
        <v>687</v>
      </c>
      <c r="L63" t="s">
        <v>35</v>
      </c>
      <c r="M63" t="s">
        <v>27</v>
      </c>
      <c r="N63" t="s">
        <v>32</v>
      </c>
      <c r="O63" s="4">
        <v>126494.82</v>
      </c>
      <c r="P63" t="s">
        <v>28</v>
      </c>
      <c r="Q63" t="str" cm="1">
        <f t="array" ref="Q63">_xlfn.IFS(
O63&lt;50000,"Low Salary (&lt;$50K)",
O63&lt;90000,"Lower Middle ($50K-$90K)",
O63&lt;130000,"Middle ($90K-$130K)",
O63&lt;170000,"Upper Middle ($130K-$170K)",
O63&gt;=170000,"High Salary (&gt;$170K)"
)</f>
        <v>Middle ($90K-$130K)</v>
      </c>
      <c r="R63" t="str" cm="1">
        <f t="array" ref="R63">_xlfn.IFS(
G63&lt;=2,"New Customers (0-2Y)",
G63&lt;=5,"Growing Customers (3-5Y)",
G63&lt;=8,"Established Customers (6-8Y)",
G63&lt;=10,"Loyal Customers (9-10Y)"
)</f>
        <v>Loyal Customers (9-10Y)</v>
      </c>
    </row>
    <row r="64" spans="1:18" x14ac:dyDescent="0.35">
      <c r="A64">
        <v>15702014</v>
      </c>
      <c r="B64" t="s">
        <v>98</v>
      </c>
      <c r="C64" t="s">
        <v>26</v>
      </c>
      <c r="D64" t="s">
        <v>39</v>
      </c>
      <c r="E64">
        <v>33</v>
      </c>
      <c r="F64" t="s">
        <v>19</v>
      </c>
      <c r="G64">
        <v>1</v>
      </c>
      <c r="H64" s="4">
        <v>56084.69</v>
      </c>
      <c r="I64" t="s">
        <v>29</v>
      </c>
      <c r="J64">
        <v>2</v>
      </c>
      <c r="K64">
        <v>555</v>
      </c>
      <c r="L64" t="s">
        <v>31</v>
      </c>
      <c r="M64" t="s">
        <v>27</v>
      </c>
      <c r="N64" t="s">
        <v>32</v>
      </c>
      <c r="O64" s="4">
        <v>178798.13</v>
      </c>
      <c r="P64" t="s">
        <v>28</v>
      </c>
      <c r="Q64" t="str" cm="1">
        <f t="array" ref="Q64">_xlfn.IFS(
O64&lt;50000,"Low Salary (&lt;$50K)",
O64&lt;90000,"Lower Middle ($50K-$90K)",
O64&lt;130000,"Middle ($90K-$130K)",
O64&lt;170000,"Upper Middle ($130K-$170K)",
O64&gt;=170000,"High Salary (&gt;$170K)"
)</f>
        <v>High Salary (&gt;$170K)</v>
      </c>
      <c r="R64" t="str" cm="1">
        <f t="array" ref="R64">_xlfn.IFS(
G64&lt;=2,"New Customers (0-2Y)",
G64&lt;=5,"Growing Customers (3-5Y)",
G64&lt;=8,"Established Customers (6-8Y)",
G64&lt;=10,"Loyal Customers (9-10Y)"
)</f>
        <v>New Customers (0-2Y)</v>
      </c>
    </row>
    <row r="65" spans="1:18" x14ac:dyDescent="0.35">
      <c r="A65">
        <v>15751208</v>
      </c>
      <c r="B65" t="s">
        <v>99</v>
      </c>
      <c r="C65" t="s">
        <v>26</v>
      </c>
      <c r="D65" t="s">
        <v>39</v>
      </c>
      <c r="E65">
        <v>56</v>
      </c>
      <c r="F65" t="s">
        <v>19</v>
      </c>
      <c r="G65">
        <v>8</v>
      </c>
      <c r="H65" s="4">
        <v>78707.16</v>
      </c>
      <c r="I65" t="s">
        <v>29</v>
      </c>
      <c r="J65">
        <v>1</v>
      </c>
      <c r="K65">
        <v>684</v>
      </c>
      <c r="L65" t="s">
        <v>35</v>
      </c>
      <c r="M65" t="s">
        <v>21</v>
      </c>
      <c r="N65" t="s">
        <v>22</v>
      </c>
      <c r="O65" s="4">
        <v>99398.36</v>
      </c>
      <c r="P65" t="s">
        <v>28</v>
      </c>
      <c r="Q65" t="str" cm="1">
        <f t="array" ref="Q65">_xlfn.IFS(
O65&lt;50000,"Low Salary (&lt;$50K)",
O65&lt;90000,"Lower Middle ($50K-$90K)",
O65&lt;130000,"Middle ($90K-$130K)",
O65&lt;170000,"Upper Middle ($130K-$170K)",
O65&gt;=170000,"High Salary (&gt;$170K)"
)</f>
        <v>Middle ($90K-$130K)</v>
      </c>
      <c r="R65" t="str" cm="1">
        <f t="array" ref="R65">_xlfn.IFS(
G65&lt;=2,"New Customers (0-2Y)",
G65&lt;=5,"Growing Customers (3-5Y)",
G65&lt;=8,"Established Customers (6-8Y)",
G65&lt;=10,"Loyal Customers (9-10Y)"
)</f>
        <v>Established Customers (6-8Y)</v>
      </c>
    </row>
    <row r="66" spans="1:18" x14ac:dyDescent="0.35">
      <c r="A66">
        <v>15592461</v>
      </c>
      <c r="B66" t="s">
        <v>100</v>
      </c>
      <c r="C66" t="s">
        <v>42</v>
      </c>
      <c r="D66" t="s">
        <v>39</v>
      </c>
      <c r="E66">
        <v>26</v>
      </c>
      <c r="F66" t="s">
        <v>43</v>
      </c>
      <c r="G66">
        <v>4</v>
      </c>
      <c r="H66" s="4">
        <v>109166.37</v>
      </c>
      <c r="I66" t="s">
        <v>33</v>
      </c>
      <c r="J66">
        <v>1</v>
      </c>
      <c r="K66">
        <v>603</v>
      </c>
      <c r="L66" t="s">
        <v>20</v>
      </c>
      <c r="M66" t="s">
        <v>21</v>
      </c>
      <c r="N66" t="s">
        <v>22</v>
      </c>
      <c r="O66" s="4">
        <v>92840.67</v>
      </c>
      <c r="P66" t="s">
        <v>28</v>
      </c>
      <c r="Q66" t="str" cm="1">
        <f t="array" ref="Q66">_xlfn.IFS(
O66&lt;50000,"Low Salary (&lt;$50K)",
O66&lt;90000,"Lower Middle ($50K-$90K)",
O66&lt;130000,"Middle ($90K-$130K)",
O66&lt;170000,"Upper Middle ($130K-$170K)",
O66&gt;=170000,"High Salary (&gt;$170K)"
)</f>
        <v>Middle ($90K-$130K)</v>
      </c>
      <c r="R66" t="str" cm="1">
        <f t="array" ref="R66">_xlfn.IFS(
G66&lt;=2,"New Customers (0-2Y)",
G66&lt;=5,"Growing Customers (3-5Y)",
G66&lt;=8,"Established Customers (6-8Y)",
G66&lt;=10,"Loyal Customers (9-10Y)"
)</f>
        <v>Growing Customers (3-5Y)</v>
      </c>
    </row>
    <row r="67" spans="1:18" x14ac:dyDescent="0.35">
      <c r="A67">
        <v>15789484</v>
      </c>
      <c r="B67" t="s">
        <v>101</v>
      </c>
      <c r="C67" t="s">
        <v>42</v>
      </c>
      <c r="D67" t="s">
        <v>18</v>
      </c>
      <c r="E67">
        <v>36</v>
      </c>
      <c r="F67" t="s">
        <v>19</v>
      </c>
      <c r="G67">
        <v>6</v>
      </c>
      <c r="H67" s="4">
        <v>169831.46</v>
      </c>
      <c r="I67" t="s">
        <v>33</v>
      </c>
      <c r="J67">
        <v>2</v>
      </c>
      <c r="K67">
        <v>751</v>
      </c>
      <c r="L67" t="s">
        <v>35</v>
      </c>
      <c r="M67" t="s">
        <v>21</v>
      </c>
      <c r="N67" t="s">
        <v>22</v>
      </c>
      <c r="O67" s="4">
        <v>27758.36</v>
      </c>
      <c r="P67" t="s">
        <v>28</v>
      </c>
      <c r="Q67" t="str" cm="1">
        <f t="array" ref="Q67">_xlfn.IFS(
O67&lt;50000,"Low Salary (&lt;$50K)",
O67&lt;90000,"Lower Middle ($50K-$90K)",
O67&lt;130000,"Middle ($90K-$130K)",
O67&lt;170000,"Upper Middle ($130K-$170K)",
O67&gt;=170000,"High Salary (&gt;$170K)"
)</f>
        <v>Low Salary (&lt;$50K)</v>
      </c>
      <c r="R67" t="str" cm="1">
        <f t="array" ref="R67">_xlfn.IFS(
G67&lt;=2,"New Customers (0-2Y)",
G67&lt;=5,"Growing Customers (3-5Y)",
G67&lt;=8,"Established Customers (6-8Y)",
G67&lt;=10,"Loyal Customers (9-10Y)"
)</f>
        <v>Established Customers (6-8Y)</v>
      </c>
    </row>
    <row r="68" spans="1:18" x14ac:dyDescent="0.35">
      <c r="A68">
        <v>15696061</v>
      </c>
      <c r="B68" t="s">
        <v>102</v>
      </c>
      <c r="C68" t="s">
        <v>42</v>
      </c>
      <c r="D68" t="s">
        <v>18</v>
      </c>
      <c r="E68">
        <v>34</v>
      </c>
      <c r="F68" t="s">
        <v>19</v>
      </c>
      <c r="G68">
        <v>1</v>
      </c>
      <c r="H68" s="4">
        <v>101633.04</v>
      </c>
      <c r="I68" t="s">
        <v>33</v>
      </c>
      <c r="J68">
        <v>1</v>
      </c>
      <c r="K68">
        <v>581</v>
      </c>
      <c r="L68" t="s">
        <v>31</v>
      </c>
      <c r="M68" t="s">
        <v>21</v>
      </c>
      <c r="N68" t="s">
        <v>32</v>
      </c>
      <c r="O68" s="4">
        <v>110431.51</v>
      </c>
      <c r="P68" t="s">
        <v>28</v>
      </c>
      <c r="Q68" t="str" cm="1">
        <f t="array" ref="Q68">_xlfn.IFS(
O68&lt;50000,"Low Salary (&lt;$50K)",
O68&lt;90000,"Lower Middle ($50K-$90K)",
O68&lt;130000,"Middle ($90K-$130K)",
O68&lt;170000,"Upper Middle ($130K-$170K)",
O68&gt;=170000,"High Salary (&gt;$170K)"
)</f>
        <v>Middle ($90K-$130K)</v>
      </c>
      <c r="R68" t="str" cm="1">
        <f t="array" ref="R68">_xlfn.IFS(
G68&lt;=2,"New Customers (0-2Y)",
G68&lt;=5,"Growing Customers (3-5Y)",
G68&lt;=8,"Established Customers (6-8Y)",
G68&lt;=10,"Loyal Customers (9-10Y)"
)</f>
        <v>New Customers (0-2Y)</v>
      </c>
    </row>
    <row r="69" spans="1:18" x14ac:dyDescent="0.35">
      <c r="A69">
        <v>15641582</v>
      </c>
      <c r="B69" t="s">
        <v>103</v>
      </c>
      <c r="C69" t="s">
        <v>42</v>
      </c>
      <c r="D69" t="s">
        <v>39</v>
      </c>
      <c r="E69">
        <v>43</v>
      </c>
      <c r="F69" t="s">
        <v>19</v>
      </c>
      <c r="G69">
        <v>10</v>
      </c>
      <c r="H69" s="4">
        <v>123180.01</v>
      </c>
      <c r="I69" t="s">
        <v>33</v>
      </c>
      <c r="J69">
        <v>2</v>
      </c>
      <c r="K69">
        <v>735</v>
      </c>
      <c r="L69" t="s">
        <v>35</v>
      </c>
      <c r="M69" t="s">
        <v>21</v>
      </c>
      <c r="N69" t="s">
        <v>22</v>
      </c>
      <c r="O69" s="4">
        <v>196673.28</v>
      </c>
      <c r="P69" t="s">
        <v>28</v>
      </c>
      <c r="Q69" t="str" cm="1">
        <f t="array" ref="Q69">_xlfn.IFS(
O69&lt;50000,"Low Salary (&lt;$50K)",
O69&lt;90000,"Lower Middle ($50K-$90K)",
O69&lt;130000,"Middle ($90K-$130K)",
O69&lt;170000,"Upper Middle ($130K-$170K)",
O69&gt;=170000,"High Salary (&gt;$170K)"
)</f>
        <v>High Salary (&gt;$170K)</v>
      </c>
      <c r="R69" t="str" cm="1">
        <f t="array" ref="R69">_xlfn.IFS(
G69&lt;=2,"New Customers (0-2Y)",
G69&lt;=5,"Growing Customers (3-5Y)",
G69&lt;=8,"Established Customers (6-8Y)",
G69&lt;=10,"Loyal Customers (9-10Y)"
)</f>
        <v>Loyal Customers (9-10Y)</v>
      </c>
    </row>
    <row r="70" spans="1:18" x14ac:dyDescent="0.35">
      <c r="A70">
        <v>15638424</v>
      </c>
      <c r="B70" t="s">
        <v>104</v>
      </c>
      <c r="C70" t="s">
        <v>42</v>
      </c>
      <c r="D70" t="s">
        <v>18</v>
      </c>
      <c r="E70">
        <v>35</v>
      </c>
      <c r="F70" t="s">
        <v>19</v>
      </c>
      <c r="G70">
        <v>5</v>
      </c>
      <c r="H70" s="4">
        <v>150725.53</v>
      </c>
      <c r="I70" t="s">
        <v>33</v>
      </c>
      <c r="J70">
        <v>2</v>
      </c>
      <c r="K70">
        <v>661</v>
      </c>
      <c r="L70" t="s">
        <v>35</v>
      </c>
      <c r="M70" t="s">
        <v>27</v>
      </c>
      <c r="N70" t="s">
        <v>22</v>
      </c>
      <c r="O70" s="4">
        <v>113656.85</v>
      </c>
      <c r="P70" t="s">
        <v>28</v>
      </c>
      <c r="Q70" t="str" cm="1">
        <f t="array" ref="Q70">_xlfn.IFS(
O70&lt;50000,"Low Salary (&lt;$50K)",
O70&lt;90000,"Lower Middle ($50K-$90K)",
O70&lt;130000,"Middle ($90K-$130K)",
O70&lt;170000,"Upper Middle ($130K-$170K)",
O70&gt;=170000,"High Salary (&gt;$170K)"
)</f>
        <v>Middle ($90K-$130K)</v>
      </c>
      <c r="R70" t="str" cm="1">
        <f t="array" ref="R70">_xlfn.IFS(
G70&lt;=2,"New Customers (0-2Y)",
G70&lt;=5,"Growing Customers (3-5Y)",
G70&lt;=8,"Established Customers (6-8Y)",
G70&lt;=10,"Loyal Customers (9-10Y)"
)</f>
        <v>Growing Customers (3-5Y)</v>
      </c>
    </row>
    <row r="71" spans="1:18" x14ac:dyDescent="0.35">
      <c r="A71">
        <v>15755648</v>
      </c>
      <c r="B71" t="s">
        <v>105</v>
      </c>
      <c r="C71" t="s">
        <v>17</v>
      </c>
      <c r="D71" t="s">
        <v>18</v>
      </c>
      <c r="E71">
        <v>21</v>
      </c>
      <c r="F71" t="s">
        <v>43</v>
      </c>
      <c r="G71">
        <v>8</v>
      </c>
      <c r="H71" s="4">
        <v>98373.26</v>
      </c>
      <c r="I71" t="s">
        <v>29</v>
      </c>
      <c r="J71">
        <v>1</v>
      </c>
      <c r="K71">
        <v>675</v>
      </c>
      <c r="L71" t="s">
        <v>35</v>
      </c>
      <c r="M71" t="s">
        <v>21</v>
      </c>
      <c r="N71" t="s">
        <v>32</v>
      </c>
      <c r="O71" s="4">
        <v>18203</v>
      </c>
      <c r="P71" t="s">
        <v>28</v>
      </c>
      <c r="Q71" t="str" cm="1">
        <f t="array" ref="Q71">_xlfn.IFS(
O71&lt;50000,"Low Salary (&lt;$50K)",
O71&lt;90000,"Lower Middle ($50K-$90K)",
O71&lt;130000,"Middle ($90K-$130K)",
O71&lt;170000,"Upper Middle ($130K-$170K)",
O71&gt;=170000,"High Salary (&gt;$170K)"
)</f>
        <v>Low Salary (&lt;$50K)</v>
      </c>
      <c r="R71" t="str" cm="1">
        <f t="array" ref="R71">_xlfn.IFS(
G71&lt;=2,"New Customers (0-2Y)",
G71&lt;=5,"Growing Customers (3-5Y)",
G71&lt;=8,"Established Customers (6-8Y)",
G71&lt;=10,"Loyal Customers (9-10Y)"
)</f>
        <v>Established Customers (6-8Y)</v>
      </c>
    </row>
    <row r="72" spans="1:18" x14ac:dyDescent="0.35">
      <c r="A72">
        <v>15703793</v>
      </c>
      <c r="B72" t="s">
        <v>106</v>
      </c>
      <c r="C72" t="s">
        <v>42</v>
      </c>
      <c r="D72" t="s">
        <v>39</v>
      </c>
      <c r="E72">
        <v>58</v>
      </c>
      <c r="F72" t="s">
        <v>19</v>
      </c>
      <c r="G72">
        <v>2</v>
      </c>
      <c r="H72" s="4">
        <v>133745.44</v>
      </c>
      <c r="I72" t="s">
        <v>33</v>
      </c>
      <c r="J72">
        <v>4</v>
      </c>
      <c r="K72">
        <v>738</v>
      </c>
      <c r="L72" t="s">
        <v>35</v>
      </c>
      <c r="M72" t="s">
        <v>21</v>
      </c>
      <c r="N72" t="s">
        <v>32</v>
      </c>
      <c r="O72" s="4">
        <v>28373.86</v>
      </c>
      <c r="P72" t="s">
        <v>23</v>
      </c>
      <c r="Q72" t="str" cm="1">
        <f t="array" ref="Q72">_xlfn.IFS(
O72&lt;50000,"Low Salary (&lt;$50K)",
O72&lt;90000,"Lower Middle ($50K-$90K)",
O72&lt;130000,"Middle ($90K-$130K)",
O72&lt;170000,"Upper Middle ($130K-$170K)",
O72&gt;=170000,"High Salary (&gt;$170K)"
)</f>
        <v>Low Salary (&lt;$50K)</v>
      </c>
      <c r="R72" t="str" cm="1">
        <f t="array" ref="R72">_xlfn.IFS(
G72&lt;=2,"New Customers (0-2Y)",
G72&lt;=5,"Growing Customers (3-5Y)",
G72&lt;=8,"Established Customers (6-8Y)",
G72&lt;=10,"Loyal Customers (9-10Y)"
)</f>
        <v>New Customers (0-2Y)</v>
      </c>
    </row>
    <row r="73" spans="1:18" x14ac:dyDescent="0.35">
      <c r="A73">
        <v>15620344</v>
      </c>
      <c r="B73" t="s">
        <v>107</v>
      </c>
      <c r="C73" t="s">
        <v>17</v>
      </c>
      <c r="D73" t="s">
        <v>39</v>
      </c>
      <c r="E73">
        <v>29</v>
      </c>
      <c r="F73" t="s">
        <v>43</v>
      </c>
      <c r="G73">
        <v>6</v>
      </c>
      <c r="H73" s="4">
        <v>0</v>
      </c>
      <c r="I73" t="s">
        <v>24</v>
      </c>
      <c r="J73">
        <v>1</v>
      </c>
      <c r="K73">
        <v>813</v>
      </c>
      <c r="L73" t="s">
        <v>37</v>
      </c>
      <c r="M73" t="s">
        <v>21</v>
      </c>
      <c r="N73" t="s">
        <v>32</v>
      </c>
      <c r="O73" s="4">
        <v>33953.870000000003</v>
      </c>
      <c r="P73" t="s">
        <v>28</v>
      </c>
      <c r="Q73" t="str" cm="1">
        <f t="array" ref="Q73">_xlfn.IFS(
O73&lt;50000,"Low Salary (&lt;$50K)",
O73&lt;90000,"Lower Middle ($50K-$90K)",
O73&lt;130000,"Middle ($90K-$130K)",
O73&lt;170000,"Upper Middle ($130K-$170K)",
O73&gt;=170000,"High Salary (&gt;$170K)"
)</f>
        <v>Low Salary (&lt;$50K)</v>
      </c>
      <c r="R73" t="str" cm="1">
        <f t="array" ref="R73">_xlfn.IFS(
G73&lt;=2,"New Customers (0-2Y)",
G73&lt;=5,"Growing Customers (3-5Y)",
G73&lt;=8,"Established Customers (6-8Y)",
G73&lt;=10,"Loyal Customers (9-10Y)"
)</f>
        <v>Established Customers (6-8Y)</v>
      </c>
    </row>
    <row r="74" spans="1:18" x14ac:dyDescent="0.35">
      <c r="A74">
        <v>15812518</v>
      </c>
      <c r="B74" t="s">
        <v>108</v>
      </c>
      <c r="C74" t="s">
        <v>26</v>
      </c>
      <c r="D74" t="s">
        <v>18</v>
      </c>
      <c r="E74">
        <v>37</v>
      </c>
      <c r="F74" t="s">
        <v>19</v>
      </c>
      <c r="G74">
        <v>0</v>
      </c>
      <c r="H74" s="4">
        <v>163607.18</v>
      </c>
      <c r="I74" t="s">
        <v>33</v>
      </c>
      <c r="J74">
        <v>1</v>
      </c>
      <c r="K74">
        <v>657</v>
      </c>
      <c r="L74" t="s">
        <v>20</v>
      </c>
      <c r="M74" t="s">
        <v>27</v>
      </c>
      <c r="N74" t="s">
        <v>22</v>
      </c>
      <c r="O74" s="4">
        <v>44203.55</v>
      </c>
      <c r="P74" t="s">
        <v>28</v>
      </c>
      <c r="Q74" t="str" cm="1">
        <f t="array" ref="Q74">_xlfn.IFS(
O74&lt;50000,"Low Salary (&lt;$50K)",
O74&lt;90000,"Lower Middle ($50K-$90K)",
O74&lt;130000,"Middle ($90K-$130K)",
O74&lt;170000,"Upper Middle ($130K-$170K)",
O74&gt;=170000,"High Salary (&gt;$170K)"
)</f>
        <v>Low Salary (&lt;$50K)</v>
      </c>
      <c r="R74" t="str" cm="1">
        <f t="array" ref="R74">_xlfn.IFS(
G74&lt;=2,"New Customers (0-2Y)",
G74&lt;=5,"Growing Customers (3-5Y)",
G74&lt;=8,"Established Customers (6-8Y)",
G74&lt;=10,"Loyal Customers (9-10Y)"
)</f>
        <v>New Customers (0-2Y)</v>
      </c>
    </row>
    <row r="75" spans="1:18" x14ac:dyDescent="0.35">
      <c r="A75">
        <v>15779052</v>
      </c>
      <c r="B75" t="s">
        <v>109</v>
      </c>
      <c r="C75" t="s">
        <v>42</v>
      </c>
      <c r="D75" t="s">
        <v>18</v>
      </c>
      <c r="E75">
        <v>25</v>
      </c>
      <c r="F75" t="s">
        <v>43</v>
      </c>
      <c r="G75">
        <v>5</v>
      </c>
      <c r="H75" s="4">
        <v>157780.84</v>
      </c>
      <c r="I75" t="s">
        <v>33</v>
      </c>
      <c r="J75">
        <v>2</v>
      </c>
      <c r="K75">
        <v>604</v>
      </c>
      <c r="L75" t="s">
        <v>20</v>
      </c>
      <c r="M75" t="s">
        <v>21</v>
      </c>
      <c r="N75" t="s">
        <v>22</v>
      </c>
      <c r="O75" s="4">
        <v>58426.81</v>
      </c>
      <c r="P75" t="s">
        <v>28</v>
      </c>
      <c r="Q75" t="str" cm="1">
        <f t="array" ref="Q75">_xlfn.IFS(
O75&lt;50000,"Low Salary (&lt;$50K)",
O75&lt;90000,"Lower Middle ($50K-$90K)",
O75&lt;130000,"Middle ($90K-$130K)",
O75&lt;170000,"Upper Middle ($130K-$170K)",
O75&gt;=170000,"High Salary (&gt;$170K)"
)</f>
        <v>Lower Middle ($50K-$90K)</v>
      </c>
      <c r="R75" t="str" cm="1">
        <f t="array" ref="R75">_xlfn.IFS(
G75&lt;=2,"New Customers (0-2Y)",
G75&lt;=5,"Growing Customers (3-5Y)",
G75&lt;=8,"Established Customers (6-8Y)",
G75&lt;=10,"Loyal Customers (9-10Y)"
)</f>
        <v>Growing Customers (3-5Y)</v>
      </c>
    </row>
    <row r="76" spans="1:18" x14ac:dyDescent="0.35">
      <c r="A76">
        <v>15770811</v>
      </c>
      <c r="B76" t="s">
        <v>110</v>
      </c>
      <c r="C76" t="s">
        <v>17</v>
      </c>
      <c r="D76" t="s">
        <v>39</v>
      </c>
      <c r="E76">
        <v>36</v>
      </c>
      <c r="F76" t="s">
        <v>19</v>
      </c>
      <c r="G76">
        <v>9</v>
      </c>
      <c r="H76" s="4">
        <v>0</v>
      </c>
      <c r="I76" t="s">
        <v>24</v>
      </c>
      <c r="J76">
        <v>2</v>
      </c>
      <c r="K76">
        <v>519</v>
      </c>
      <c r="L76" t="s">
        <v>31</v>
      </c>
      <c r="M76" t="s">
        <v>27</v>
      </c>
      <c r="N76" t="s">
        <v>22</v>
      </c>
      <c r="O76" s="4">
        <v>145562.4</v>
      </c>
      <c r="P76" t="s">
        <v>28</v>
      </c>
      <c r="Q76" t="str" cm="1">
        <f t="array" ref="Q76">_xlfn.IFS(
O76&lt;50000,"Low Salary (&lt;$50K)",
O76&lt;90000,"Lower Middle ($50K-$90K)",
O76&lt;130000,"Middle ($90K-$130K)",
O76&lt;170000,"Upper Middle ($130K-$170K)",
O76&gt;=170000,"High Salary (&gt;$170K)"
)</f>
        <v>Upper Middle ($130K-$170K)</v>
      </c>
      <c r="R76" t="str" cm="1">
        <f t="array" ref="R76">_xlfn.IFS(
G76&lt;=2,"New Customers (0-2Y)",
G76&lt;=5,"Growing Customers (3-5Y)",
G76&lt;=8,"Established Customers (6-8Y)",
G76&lt;=10,"Loyal Customers (9-10Y)"
)</f>
        <v>Loyal Customers (9-10Y)</v>
      </c>
    </row>
    <row r="77" spans="1:18" x14ac:dyDescent="0.35">
      <c r="A77">
        <v>15780961</v>
      </c>
      <c r="B77" t="s">
        <v>111</v>
      </c>
      <c r="C77" t="s">
        <v>17</v>
      </c>
      <c r="D77" t="s">
        <v>18</v>
      </c>
      <c r="E77">
        <v>21</v>
      </c>
      <c r="F77" t="s">
        <v>43</v>
      </c>
      <c r="G77">
        <v>1</v>
      </c>
      <c r="H77" s="4">
        <v>178718.19</v>
      </c>
      <c r="I77" t="s">
        <v>33</v>
      </c>
      <c r="J77">
        <v>2</v>
      </c>
      <c r="K77">
        <v>735</v>
      </c>
      <c r="L77" t="s">
        <v>35</v>
      </c>
      <c r="M77" t="s">
        <v>21</v>
      </c>
      <c r="N77" t="s">
        <v>32</v>
      </c>
      <c r="O77" s="4">
        <v>22388</v>
      </c>
      <c r="P77" t="s">
        <v>28</v>
      </c>
      <c r="Q77" t="str" cm="1">
        <f t="array" ref="Q77">_xlfn.IFS(
O77&lt;50000,"Low Salary (&lt;$50K)",
O77&lt;90000,"Lower Middle ($50K-$90K)",
O77&lt;130000,"Middle ($90K-$130K)",
O77&lt;170000,"Upper Middle ($130K-$170K)",
O77&gt;=170000,"High Salary (&gt;$170K)"
)</f>
        <v>Low Salary (&lt;$50K)</v>
      </c>
      <c r="R77" t="str" cm="1">
        <f t="array" ref="R77">_xlfn.IFS(
G77&lt;=2,"New Customers (0-2Y)",
G77&lt;=5,"Growing Customers (3-5Y)",
G77&lt;=8,"Established Customers (6-8Y)",
G77&lt;=10,"Loyal Customers (9-10Y)"
)</f>
        <v>New Customers (0-2Y)</v>
      </c>
    </row>
    <row r="78" spans="1:18" x14ac:dyDescent="0.35">
      <c r="A78">
        <v>15614049</v>
      </c>
      <c r="B78" t="s">
        <v>112</v>
      </c>
      <c r="C78" t="s">
        <v>17</v>
      </c>
      <c r="D78" t="s">
        <v>39</v>
      </c>
      <c r="E78">
        <v>55</v>
      </c>
      <c r="F78" t="s">
        <v>19</v>
      </c>
      <c r="G78">
        <v>8</v>
      </c>
      <c r="H78" s="4">
        <v>0</v>
      </c>
      <c r="I78" t="s">
        <v>24</v>
      </c>
      <c r="J78">
        <v>2</v>
      </c>
      <c r="K78">
        <v>664</v>
      </c>
      <c r="L78" t="s">
        <v>35</v>
      </c>
      <c r="M78" t="s">
        <v>21</v>
      </c>
      <c r="N78" t="s">
        <v>22</v>
      </c>
      <c r="O78" s="4">
        <v>139161.64000000001</v>
      </c>
      <c r="P78" t="s">
        <v>28</v>
      </c>
      <c r="Q78" t="str" cm="1">
        <f t="array" ref="Q78">_xlfn.IFS(
O78&lt;50000,"Low Salary (&lt;$50K)",
O78&lt;90000,"Lower Middle ($50K-$90K)",
O78&lt;130000,"Middle ($90K-$130K)",
O78&lt;170000,"Upper Middle ($130K-$170K)",
O78&gt;=170000,"High Salary (&gt;$170K)"
)</f>
        <v>Upper Middle ($130K-$170K)</v>
      </c>
      <c r="R78" t="str" cm="1">
        <f t="array" ref="R78">_xlfn.IFS(
G78&lt;=2,"New Customers (0-2Y)",
G78&lt;=5,"Growing Customers (3-5Y)",
G78&lt;=8,"Established Customers (6-8Y)",
G78&lt;=10,"Loyal Customers (9-10Y)"
)</f>
        <v>Established Customers (6-8Y)</v>
      </c>
    </row>
    <row r="79" spans="1:18" x14ac:dyDescent="0.35">
      <c r="A79">
        <v>15662085</v>
      </c>
      <c r="B79" t="s">
        <v>113</v>
      </c>
      <c r="C79" t="s">
        <v>17</v>
      </c>
      <c r="D79" t="s">
        <v>18</v>
      </c>
      <c r="E79">
        <v>32</v>
      </c>
      <c r="F79" t="s">
        <v>19</v>
      </c>
      <c r="G79">
        <v>9</v>
      </c>
      <c r="H79" s="4">
        <v>0</v>
      </c>
      <c r="I79" t="s">
        <v>24</v>
      </c>
      <c r="J79">
        <v>1</v>
      </c>
      <c r="K79">
        <v>678</v>
      </c>
      <c r="L79" t="s">
        <v>35</v>
      </c>
      <c r="M79" t="s">
        <v>21</v>
      </c>
      <c r="N79" t="s">
        <v>22</v>
      </c>
      <c r="O79" s="4">
        <v>148210.64000000001</v>
      </c>
      <c r="P79" t="s">
        <v>28</v>
      </c>
      <c r="Q79" t="str" cm="1">
        <f t="array" ref="Q79">_xlfn.IFS(
O79&lt;50000,"Low Salary (&lt;$50K)",
O79&lt;90000,"Lower Middle ($50K-$90K)",
O79&lt;130000,"Middle ($90K-$130K)",
O79&lt;170000,"Upper Middle ($130K-$170K)",
O79&gt;=170000,"High Salary (&gt;$170K)"
)</f>
        <v>Upper Middle ($130K-$170K)</v>
      </c>
      <c r="R79" t="str" cm="1">
        <f t="array" ref="R79">_xlfn.IFS(
G79&lt;=2,"New Customers (0-2Y)",
G79&lt;=5,"Growing Customers (3-5Y)",
G79&lt;=8,"Established Customers (6-8Y)",
G79&lt;=10,"Loyal Customers (9-10Y)"
)</f>
        <v>Loyal Customers (9-10Y)</v>
      </c>
    </row>
    <row r="80" spans="1:18" x14ac:dyDescent="0.35">
      <c r="A80">
        <v>15575185</v>
      </c>
      <c r="B80" t="s">
        <v>114</v>
      </c>
      <c r="C80" t="s">
        <v>26</v>
      </c>
      <c r="D80" t="s">
        <v>39</v>
      </c>
      <c r="E80">
        <v>33</v>
      </c>
      <c r="F80" t="s">
        <v>19</v>
      </c>
      <c r="G80">
        <v>5</v>
      </c>
      <c r="H80" s="4">
        <v>77253.22</v>
      </c>
      <c r="I80" t="s">
        <v>29</v>
      </c>
      <c r="J80">
        <v>1</v>
      </c>
      <c r="K80">
        <v>757</v>
      </c>
      <c r="L80" t="s">
        <v>35</v>
      </c>
      <c r="M80" t="s">
        <v>27</v>
      </c>
      <c r="N80" t="s">
        <v>22</v>
      </c>
      <c r="O80" s="4">
        <v>194239.63</v>
      </c>
      <c r="P80" t="s">
        <v>28</v>
      </c>
      <c r="Q80" t="str" cm="1">
        <f t="array" ref="Q80">_xlfn.IFS(
O80&lt;50000,"Low Salary (&lt;$50K)",
O80&lt;90000,"Lower Middle ($50K-$90K)",
O80&lt;130000,"Middle ($90K-$130K)",
O80&lt;170000,"Upper Middle ($130K-$170K)",
O80&gt;=170000,"High Salary (&gt;$170K)"
)</f>
        <v>High Salary (&gt;$170K)</v>
      </c>
      <c r="R80" t="str" cm="1">
        <f t="array" ref="R80">_xlfn.IFS(
G80&lt;=2,"New Customers (0-2Y)",
G80&lt;=5,"Growing Customers (3-5Y)",
G80&lt;=8,"Established Customers (6-8Y)",
G80&lt;=10,"Loyal Customers (9-10Y)"
)</f>
        <v>Growing Customers (3-5Y)</v>
      </c>
    </row>
    <row r="81" spans="1:18" x14ac:dyDescent="0.35">
      <c r="A81">
        <v>15803136</v>
      </c>
      <c r="B81" t="s">
        <v>115</v>
      </c>
      <c r="C81" t="s">
        <v>42</v>
      </c>
      <c r="D81" t="s">
        <v>18</v>
      </c>
      <c r="E81">
        <v>41</v>
      </c>
      <c r="F81" t="s">
        <v>19</v>
      </c>
      <c r="G81">
        <v>10</v>
      </c>
      <c r="H81" s="4">
        <v>122189.66</v>
      </c>
      <c r="I81" t="s">
        <v>33</v>
      </c>
      <c r="J81">
        <v>2</v>
      </c>
      <c r="K81">
        <v>416</v>
      </c>
      <c r="L81" t="s">
        <v>44</v>
      </c>
      <c r="M81" t="s">
        <v>21</v>
      </c>
      <c r="N81" t="s">
        <v>32</v>
      </c>
      <c r="O81" s="4">
        <v>98301.61</v>
      </c>
      <c r="P81" t="s">
        <v>28</v>
      </c>
      <c r="Q81" t="str" cm="1">
        <f t="array" ref="Q81">_xlfn.IFS(
O81&lt;50000,"Low Salary (&lt;$50K)",
O81&lt;90000,"Lower Middle ($50K-$90K)",
O81&lt;130000,"Middle ($90K-$130K)",
O81&lt;170000,"Upper Middle ($130K-$170K)",
O81&gt;=170000,"High Salary (&gt;$170K)"
)</f>
        <v>Middle ($90K-$130K)</v>
      </c>
      <c r="R81" t="str" cm="1">
        <f t="array" ref="R81">_xlfn.IFS(
G81&lt;=2,"New Customers (0-2Y)",
G81&lt;=5,"Growing Customers (3-5Y)",
G81&lt;=8,"Established Customers (6-8Y)",
G81&lt;=10,"Loyal Customers (9-10Y)"
)</f>
        <v>Loyal Customers (9-10Y)</v>
      </c>
    </row>
    <row r="82" spans="1:18" x14ac:dyDescent="0.35">
      <c r="A82">
        <v>15706021</v>
      </c>
      <c r="B82" t="s">
        <v>116</v>
      </c>
      <c r="C82" t="s">
        <v>17</v>
      </c>
      <c r="D82" t="s">
        <v>18</v>
      </c>
      <c r="E82">
        <v>34</v>
      </c>
      <c r="F82" t="s">
        <v>19</v>
      </c>
      <c r="G82">
        <v>1</v>
      </c>
      <c r="H82" s="4">
        <v>96645.54</v>
      </c>
      <c r="I82" t="s">
        <v>29</v>
      </c>
      <c r="J82">
        <v>2</v>
      </c>
      <c r="K82">
        <v>665</v>
      </c>
      <c r="L82" t="s">
        <v>35</v>
      </c>
      <c r="M82" t="s">
        <v>27</v>
      </c>
      <c r="N82" t="s">
        <v>32</v>
      </c>
      <c r="O82" s="4">
        <v>171413.66</v>
      </c>
      <c r="P82" t="s">
        <v>28</v>
      </c>
      <c r="Q82" t="str" cm="1">
        <f t="array" ref="Q82">_xlfn.IFS(
O82&lt;50000,"Low Salary (&lt;$50K)",
O82&lt;90000,"Lower Middle ($50K-$90K)",
O82&lt;130000,"Middle ($90K-$130K)",
O82&lt;170000,"Upper Middle ($130K-$170K)",
O82&gt;=170000,"High Salary (&gt;$170K)"
)</f>
        <v>High Salary (&gt;$170K)</v>
      </c>
      <c r="R82" t="str" cm="1">
        <f t="array" ref="R82">_xlfn.IFS(
G82&lt;=2,"New Customers (0-2Y)",
G82&lt;=5,"Growing Customers (3-5Y)",
G82&lt;=8,"Established Customers (6-8Y)",
G82&lt;=10,"Loyal Customers (9-10Y)"
)</f>
        <v>New Customers (0-2Y)</v>
      </c>
    </row>
    <row r="83" spans="1:18" x14ac:dyDescent="0.35">
      <c r="A83">
        <v>15663706</v>
      </c>
      <c r="B83" t="s">
        <v>117</v>
      </c>
      <c r="C83" t="s">
        <v>17</v>
      </c>
      <c r="D83" t="s">
        <v>18</v>
      </c>
      <c r="E83">
        <v>32</v>
      </c>
      <c r="F83" t="s">
        <v>19</v>
      </c>
      <c r="G83">
        <v>2</v>
      </c>
      <c r="H83" s="4">
        <v>0</v>
      </c>
      <c r="I83" t="s">
        <v>24</v>
      </c>
      <c r="J83">
        <v>1</v>
      </c>
      <c r="K83">
        <v>777</v>
      </c>
      <c r="L83" t="s">
        <v>35</v>
      </c>
      <c r="M83" t="s">
        <v>21</v>
      </c>
      <c r="N83" t="s">
        <v>32</v>
      </c>
      <c r="O83" s="4">
        <v>136458.19</v>
      </c>
      <c r="P83" t="s">
        <v>23</v>
      </c>
      <c r="Q83" t="str" cm="1">
        <f t="array" ref="Q83">_xlfn.IFS(
O83&lt;50000,"Low Salary (&lt;$50K)",
O83&lt;90000,"Lower Middle ($50K-$90K)",
O83&lt;130000,"Middle ($90K-$130K)",
O83&lt;170000,"Upper Middle ($130K-$170K)",
O83&gt;=170000,"High Salary (&gt;$170K)"
)</f>
        <v>Upper Middle ($130K-$170K)</v>
      </c>
      <c r="R83" t="str" cm="1">
        <f t="array" ref="R83">_xlfn.IFS(
G83&lt;=2,"New Customers (0-2Y)",
G83&lt;=5,"Growing Customers (3-5Y)",
G83&lt;=8,"Established Customers (6-8Y)",
G83&lt;=10,"Loyal Customers (9-10Y)"
)</f>
        <v>New Customers (0-2Y)</v>
      </c>
    </row>
    <row r="84" spans="1:18" x14ac:dyDescent="0.35">
      <c r="A84">
        <v>15641732</v>
      </c>
      <c r="B84" t="s">
        <v>118</v>
      </c>
      <c r="C84" t="s">
        <v>17</v>
      </c>
      <c r="D84" t="s">
        <v>18</v>
      </c>
      <c r="E84">
        <v>36</v>
      </c>
      <c r="F84" t="s">
        <v>19</v>
      </c>
      <c r="G84">
        <v>3</v>
      </c>
      <c r="H84" s="4">
        <v>0</v>
      </c>
      <c r="I84" t="s">
        <v>24</v>
      </c>
      <c r="J84">
        <v>2</v>
      </c>
      <c r="K84">
        <v>543</v>
      </c>
      <c r="L84" t="s">
        <v>31</v>
      </c>
      <c r="M84" t="s">
        <v>27</v>
      </c>
      <c r="N84" t="s">
        <v>32</v>
      </c>
      <c r="O84" s="4">
        <v>26019.59</v>
      </c>
      <c r="P84" t="s">
        <v>28</v>
      </c>
      <c r="Q84" t="str" cm="1">
        <f t="array" ref="Q84">_xlfn.IFS(
O84&lt;50000,"Low Salary (&lt;$50K)",
O84&lt;90000,"Lower Middle ($50K-$90K)",
O84&lt;130000,"Middle ($90K-$130K)",
O84&lt;170000,"Upper Middle ($130K-$170K)",
O84&gt;=170000,"High Salary (&gt;$170K)"
)</f>
        <v>Low Salary (&lt;$50K)</v>
      </c>
      <c r="R84" t="str" cm="1">
        <f t="array" ref="R84">_xlfn.IFS(
G84&lt;=2,"New Customers (0-2Y)",
G84&lt;=5,"Growing Customers (3-5Y)",
G84&lt;=8,"Established Customers (6-8Y)",
G84&lt;=10,"Loyal Customers (9-10Y)"
)</f>
        <v>Growing Customers (3-5Y)</v>
      </c>
    </row>
    <row r="85" spans="1:18" x14ac:dyDescent="0.35">
      <c r="A85">
        <v>15701164</v>
      </c>
      <c r="B85" t="s">
        <v>119</v>
      </c>
      <c r="C85" t="s">
        <v>17</v>
      </c>
      <c r="D85" t="s">
        <v>18</v>
      </c>
      <c r="E85">
        <v>34</v>
      </c>
      <c r="F85" t="s">
        <v>19</v>
      </c>
      <c r="G85">
        <v>4</v>
      </c>
      <c r="H85" s="4">
        <v>90307.62</v>
      </c>
      <c r="I85" t="s">
        <v>29</v>
      </c>
      <c r="J85">
        <v>1</v>
      </c>
      <c r="K85">
        <v>506</v>
      </c>
      <c r="L85" t="s">
        <v>31</v>
      </c>
      <c r="M85" t="s">
        <v>21</v>
      </c>
      <c r="N85" t="s">
        <v>22</v>
      </c>
      <c r="O85" s="4">
        <v>159235.29</v>
      </c>
      <c r="P85" t="s">
        <v>28</v>
      </c>
      <c r="Q85" t="str" cm="1">
        <f t="array" ref="Q85">_xlfn.IFS(
O85&lt;50000,"Low Salary (&lt;$50K)",
O85&lt;90000,"Lower Middle ($50K-$90K)",
O85&lt;130000,"Middle ($90K-$130K)",
O85&lt;170000,"Upper Middle ($130K-$170K)",
O85&gt;=170000,"High Salary (&gt;$170K)"
)</f>
        <v>Upper Middle ($130K-$170K)</v>
      </c>
      <c r="R85" t="str" cm="1">
        <f t="array" ref="R85">_xlfn.IFS(
G85&lt;=2,"New Customers (0-2Y)",
G85&lt;=5,"Growing Customers (3-5Y)",
G85&lt;=8,"Established Customers (6-8Y)",
G85&lt;=10,"Loyal Customers (9-10Y)"
)</f>
        <v>Growing Customers (3-5Y)</v>
      </c>
    </row>
    <row r="86" spans="1:18" x14ac:dyDescent="0.35">
      <c r="A86">
        <v>15738751</v>
      </c>
      <c r="B86" t="s">
        <v>120</v>
      </c>
      <c r="C86" t="s">
        <v>17</v>
      </c>
      <c r="D86" t="s">
        <v>18</v>
      </c>
      <c r="E86">
        <v>46</v>
      </c>
      <c r="F86" t="s">
        <v>19</v>
      </c>
      <c r="G86">
        <v>4</v>
      </c>
      <c r="H86" s="4">
        <v>0</v>
      </c>
      <c r="I86" t="s">
        <v>24</v>
      </c>
      <c r="J86">
        <v>2</v>
      </c>
      <c r="K86">
        <v>493</v>
      </c>
      <c r="L86" t="s">
        <v>44</v>
      </c>
      <c r="M86" t="s">
        <v>21</v>
      </c>
      <c r="N86" t="s">
        <v>32</v>
      </c>
      <c r="O86" s="4">
        <v>1907.66</v>
      </c>
      <c r="P86" t="s">
        <v>28</v>
      </c>
      <c r="Q86" t="str" cm="1">
        <f t="array" ref="Q86">_xlfn.IFS(
O86&lt;50000,"Low Salary (&lt;$50K)",
O86&lt;90000,"Lower Middle ($50K-$90K)",
O86&lt;130000,"Middle ($90K-$130K)",
O86&lt;170000,"Upper Middle ($130K-$170K)",
O86&gt;=170000,"High Salary (&gt;$170K)"
)</f>
        <v>Low Salary (&lt;$50K)</v>
      </c>
      <c r="R86" t="str" cm="1">
        <f t="array" ref="R86">_xlfn.IFS(
G86&lt;=2,"New Customers (0-2Y)",
G86&lt;=5,"Growing Customers (3-5Y)",
G86&lt;=8,"Established Customers (6-8Y)",
G86&lt;=10,"Loyal Customers (9-10Y)"
)</f>
        <v>Growing Customers (3-5Y)</v>
      </c>
    </row>
    <row r="87" spans="1:18" x14ac:dyDescent="0.35">
      <c r="A87">
        <v>15805254</v>
      </c>
      <c r="B87" t="s">
        <v>121</v>
      </c>
      <c r="C87" t="s">
        <v>26</v>
      </c>
      <c r="D87" t="s">
        <v>18</v>
      </c>
      <c r="E87">
        <v>75</v>
      </c>
      <c r="F87" t="s">
        <v>2967</v>
      </c>
      <c r="G87">
        <v>10</v>
      </c>
      <c r="H87" s="4">
        <v>0</v>
      </c>
      <c r="I87" t="s">
        <v>24</v>
      </c>
      <c r="J87">
        <v>2</v>
      </c>
      <c r="K87">
        <v>652</v>
      </c>
      <c r="L87" t="s">
        <v>20</v>
      </c>
      <c r="M87" t="s">
        <v>21</v>
      </c>
      <c r="N87" t="s">
        <v>22</v>
      </c>
      <c r="O87" s="4">
        <v>114675.75</v>
      </c>
      <c r="P87" t="s">
        <v>28</v>
      </c>
      <c r="Q87" t="str" cm="1">
        <f t="array" ref="Q87">_xlfn.IFS(
O87&lt;50000,"Low Salary (&lt;$50K)",
O87&lt;90000,"Lower Middle ($50K-$90K)",
O87&lt;130000,"Middle ($90K-$130K)",
O87&lt;170000,"Upper Middle ($130K-$170K)",
O87&gt;=170000,"High Salary (&gt;$170K)"
)</f>
        <v>Middle ($90K-$130K)</v>
      </c>
      <c r="R87" t="str" cm="1">
        <f t="array" ref="R87">_xlfn.IFS(
G87&lt;=2,"New Customers (0-2Y)",
G87&lt;=5,"Growing Customers (3-5Y)",
G87&lt;=8,"Established Customers (6-8Y)",
G87&lt;=10,"Loyal Customers (9-10Y)"
)</f>
        <v>Loyal Customers (9-10Y)</v>
      </c>
    </row>
    <row r="88" spans="1:18" x14ac:dyDescent="0.35">
      <c r="A88">
        <v>15762418</v>
      </c>
      <c r="B88" t="s">
        <v>122</v>
      </c>
      <c r="C88" t="s">
        <v>26</v>
      </c>
      <c r="D88" t="s">
        <v>39</v>
      </c>
      <c r="E88">
        <v>22</v>
      </c>
      <c r="F88" t="s">
        <v>43</v>
      </c>
      <c r="G88">
        <v>3</v>
      </c>
      <c r="H88" s="4">
        <v>121681.82</v>
      </c>
      <c r="I88" t="s">
        <v>33</v>
      </c>
      <c r="J88">
        <v>1</v>
      </c>
      <c r="K88">
        <v>750</v>
      </c>
      <c r="L88" t="s">
        <v>35</v>
      </c>
      <c r="M88" t="s">
        <v>21</v>
      </c>
      <c r="N88" t="s">
        <v>32</v>
      </c>
      <c r="O88" s="4">
        <v>128643.35</v>
      </c>
      <c r="P88" t="s">
        <v>23</v>
      </c>
      <c r="Q88" t="str" cm="1">
        <f t="array" ref="Q88">_xlfn.IFS(
O88&lt;50000,"Low Salary (&lt;$50K)",
O88&lt;90000,"Lower Middle ($50K-$90K)",
O88&lt;130000,"Middle ($90K-$130K)",
O88&lt;170000,"Upper Middle ($130K-$170K)",
O88&gt;=170000,"High Salary (&gt;$170K)"
)</f>
        <v>Middle ($90K-$130K)</v>
      </c>
      <c r="R88" t="str" cm="1">
        <f t="array" ref="R88">_xlfn.IFS(
G88&lt;=2,"New Customers (0-2Y)",
G88&lt;=5,"Growing Customers (3-5Y)",
G88&lt;=8,"Established Customers (6-8Y)",
G88&lt;=10,"Loyal Customers (9-10Y)"
)</f>
        <v>Growing Customers (3-5Y)</v>
      </c>
    </row>
    <row r="89" spans="1:18" x14ac:dyDescent="0.35">
      <c r="A89">
        <v>15625759</v>
      </c>
      <c r="B89" t="s">
        <v>123</v>
      </c>
      <c r="C89" t="s">
        <v>17</v>
      </c>
      <c r="D89" t="s">
        <v>39</v>
      </c>
      <c r="E89">
        <v>30</v>
      </c>
      <c r="F89" t="s">
        <v>19</v>
      </c>
      <c r="G89">
        <v>9</v>
      </c>
      <c r="H89" s="4">
        <v>0</v>
      </c>
      <c r="I89" t="s">
        <v>24</v>
      </c>
      <c r="J89">
        <v>2</v>
      </c>
      <c r="K89">
        <v>729</v>
      </c>
      <c r="L89" t="s">
        <v>35</v>
      </c>
      <c r="M89" t="s">
        <v>21</v>
      </c>
      <c r="N89" t="s">
        <v>32</v>
      </c>
      <c r="O89" s="4">
        <v>151869.35</v>
      </c>
      <c r="P89" t="s">
        <v>28</v>
      </c>
      <c r="Q89" t="str" cm="1">
        <f t="array" ref="Q89">_xlfn.IFS(
O89&lt;50000,"Low Salary (&lt;$50K)",
O89&lt;90000,"Lower Middle ($50K-$90K)",
O89&lt;130000,"Middle ($90K-$130K)",
O89&lt;170000,"Upper Middle ($130K-$170K)",
O89&gt;=170000,"High Salary (&gt;$170K)"
)</f>
        <v>Upper Middle ($130K-$170K)</v>
      </c>
      <c r="R89" t="str" cm="1">
        <f t="array" ref="R89">_xlfn.IFS(
G89&lt;=2,"New Customers (0-2Y)",
G89&lt;=5,"Growing Customers (3-5Y)",
G89&lt;=8,"Established Customers (6-8Y)",
G89&lt;=10,"Loyal Customers (9-10Y)"
)</f>
        <v>Loyal Customers (9-10Y)</v>
      </c>
    </row>
    <row r="90" spans="1:18" x14ac:dyDescent="0.35">
      <c r="A90">
        <v>15622897</v>
      </c>
      <c r="B90" t="s">
        <v>124</v>
      </c>
      <c r="C90" t="s">
        <v>17</v>
      </c>
      <c r="D90" t="s">
        <v>18</v>
      </c>
      <c r="E90">
        <v>46</v>
      </c>
      <c r="F90" t="s">
        <v>19</v>
      </c>
      <c r="G90">
        <v>4</v>
      </c>
      <c r="H90" s="4">
        <v>0</v>
      </c>
      <c r="I90" t="s">
        <v>24</v>
      </c>
      <c r="J90">
        <v>3</v>
      </c>
      <c r="K90">
        <v>646</v>
      </c>
      <c r="L90" t="s">
        <v>20</v>
      </c>
      <c r="M90" t="s">
        <v>21</v>
      </c>
      <c r="N90" t="s">
        <v>32</v>
      </c>
      <c r="O90" s="4">
        <v>93251.42</v>
      </c>
      <c r="P90" t="s">
        <v>23</v>
      </c>
      <c r="Q90" t="str" cm="1">
        <f t="array" ref="Q90">_xlfn.IFS(
O90&lt;50000,"Low Salary (&lt;$50K)",
O90&lt;90000,"Lower Middle ($50K-$90K)",
O90&lt;130000,"Middle ($90K-$130K)",
O90&lt;170000,"Upper Middle ($130K-$170K)",
O90&gt;=170000,"High Salary (&gt;$170K)"
)</f>
        <v>Middle ($90K-$130K)</v>
      </c>
      <c r="R90" t="str" cm="1">
        <f t="array" ref="R90">_xlfn.IFS(
G90&lt;=2,"New Customers (0-2Y)",
G90&lt;=5,"Growing Customers (3-5Y)",
G90&lt;=8,"Established Customers (6-8Y)",
G90&lt;=10,"Loyal Customers (9-10Y)"
)</f>
        <v>Growing Customers (3-5Y)</v>
      </c>
    </row>
    <row r="91" spans="1:18" x14ac:dyDescent="0.35">
      <c r="A91">
        <v>15767954</v>
      </c>
      <c r="B91" t="s">
        <v>78</v>
      </c>
      <c r="C91" t="s">
        <v>42</v>
      </c>
      <c r="D91" t="s">
        <v>18</v>
      </c>
      <c r="E91">
        <v>28</v>
      </c>
      <c r="F91" t="s">
        <v>43</v>
      </c>
      <c r="G91">
        <v>3</v>
      </c>
      <c r="H91" s="4">
        <v>81623.67</v>
      </c>
      <c r="I91" t="s">
        <v>29</v>
      </c>
      <c r="J91">
        <v>2</v>
      </c>
      <c r="K91">
        <v>635</v>
      </c>
      <c r="L91" t="s">
        <v>20</v>
      </c>
      <c r="M91" t="s">
        <v>21</v>
      </c>
      <c r="N91" t="s">
        <v>22</v>
      </c>
      <c r="O91" s="4">
        <v>156791.35999999999</v>
      </c>
      <c r="P91" t="s">
        <v>28</v>
      </c>
      <c r="Q91" t="str" cm="1">
        <f t="array" ref="Q91">_xlfn.IFS(
O91&lt;50000,"Low Salary (&lt;$50K)",
O91&lt;90000,"Lower Middle ($50K-$90K)",
O91&lt;130000,"Middle ($90K-$130K)",
O91&lt;170000,"Upper Middle ($130K-$170K)",
O91&gt;=170000,"High Salary (&gt;$170K)"
)</f>
        <v>Upper Middle ($130K-$170K)</v>
      </c>
      <c r="R91" t="str" cm="1">
        <f t="array" ref="R91">_xlfn.IFS(
G91&lt;=2,"New Customers (0-2Y)",
G91&lt;=5,"Growing Customers (3-5Y)",
G91&lt;=8,"Established Customers (6-8Y)",
G91&lt;=10,"Loyal Customers (9-10Y)"
)</f>
        <v>Growing Customers (3-5Y)</v>
      </c>
    </row>
    <row r="92" spans="1:18" x14ac:dyDescent="0.35">
      <c r="A92">
        <v>15757535</v>
      </c>
      <c r="B92" t="s">
        <v>125</v>
      </c>
      <c r="C92" t="s">
        <v>26</v>
      </c>
      <c r="D92" t="s">
        <v>18</v>
      </c>
      <c r="E92">
        <v>44</v>
      </c>
      <c r="F92" t="s">
        <v>19</v>
      </c>
      <c r="G92">
        <v>5</v>
      </c>
      <c r="H92" s="4">
        <v>0</v>
      </c>
      <c r="I92" t="s">
        <v>24</v>
      </c>
      <c r="J92">
        <v>3</v>
      </c>
      <c r="K92">
        <v>647</v>
      </c>
      <c r="L92" t="s">
        <v>20</v>
      </c>
      <c r="M92" t="s">
        <v>21</v>
      </c>
      <c r="N92" t="s">
        <v>22</v>
      </c>
      <c r="O92" s="4">
        <v>174205.22</v>
      </c>
      <c r="P92" t="s">
        <v>23</v>
      </c>
      <c r="Q92" t="str" cm="1">
        <f t="array" ref="Q92">_xlfn.IFS(
O92&lt;50000,"Low Salary (&lt;$50K)",
O92&lt;90000,"Lower Middle ($50K-$90K)",
O92&lt;130000,"Middle ($90K-$130K)",
O92&lt;170000,"Upper Middle ($130K-$170K)",
O92&gt;=170000,"High Salary (&gt;$170K)"
)</f>
        <v>High Salary (&gt;$170K)</v>
      </c>
      <c r="R92" t="str" cm="1">
        <f t="array" ref="R92">_xlfn.IFS(
G92&lt;=2,"New Customers (0-2Y)",
G92&lt;=5,"Growing Customers (3-5Y)",
G92&lt;=8,"Established Customers (6-8Y)",
G92&lt;=10,"Loyal Customers (9-10Y)"
)</f>
        <v>Growing Customers (3-5Y)</v>
      </c>
    </row>
    <row r="93" spans="1:18" x14ac:dyDescent="0.35">
      <c r="A93">
        <v>15731511</v>
      </c>
      <c r="B93" t="s">
        <v>126</v>
      </c>
      <c r="C93" t="s">
        <v>17</v>
      </c>
      <c r="D93" t="s">
        <v>39</v>
      </c>
      <c r="E93">
        <v>45</v>
      </c>
      <c r="F93" t="s">
        <v>19</v>
      </c>
      <c r="G93">
        <v>7</v>
      </c>
      <c r="H93" s="4">
        <v>118626.55</v>
      </c>
      <c r="I93" t="s">
        <v>33</v>
      </c>
      <c r="J93">
        <v>2</v>
      </c>
      <c r="K93">
        <v>808</v>
      </c>
      <c r="L93" t="s">
        <v>37</v>
      </c>
      <c r="M93" t="s">
        <v>21</v>
      </c>
      <c r="N93" t="s">
        <v>32</v>
      </c>
      <c r="O93" s="4">
        <v>147132.46</v>
      </c>
      <c r="P93" t="s">
        <v>28</v>
      </c>
      <c r="Q93" t="str" cm="1">
        <f t="array" ref="Q93">_xlfn.IFS(
O93&lt;50000,"Low Salary (&lt;$50K)",
O93&lt;90000,"Lower Middle ($50K-$90K)",
O93&lt;130000,"Middle ($90K-$130K)",
O93&lt;170000,"Upper Middle ($130K-$170K)",
O93&gt;=170000,"High Salary (&gt;$170K)"
)</f>
        <v>Upper Middle ($130K-$170K)</v>
      </c>
      <c r="R93" t="str" cm="1">
        <f t="array" ref="R93">_xlfn.IFS(
G93&lt;=2,"New Customers (0-2Y)",
G93&lt;=5,"Growing Customers (3-5Y)",
G93&lt;=8,"Established Customers (6-8Y)",
G93&lt;=10,"Loyal Customers (9-10Y)"
)</f>
        <v>Established Customers (6-8Y)</v>
      </c>
    </row>
    <row r="94" spans="1:18" x14ac:dyDescent="0.35">
      <c r="A94">
        <v>15809248</v>
      </c>
      <c r="B94" t="s">
        <v>127</v>
      </c>
      <c r="C94" t="s">
        <v>17</v>
      </c>
      <c r="D94" t="s">
        <v>18</v>
      </c>
      <c r="E94">
        <v>36</v>
      </c>
      <c r="F94" t="s">
        <v>19</v>
      </c>
      <c r="G94">
        <v>10</v>
      </c>
      <c r="H94" s="4">
        <v>0</v>
      </c>
      <c r="I94" t="s">
        <v>24</v>
      </c>
      <c r="J94">
        <v>2</v>
      </c>
      <c r="K94">
        <v>524</v>
      </c>
      <c r="L94" t="s">
        <v>31</v>
      </c>
      <c r="M94" t="s">
        <v>21</v>
      </c>
      <c r="N94" t="s">
        <v>32</v>
      </c>
      <c r="O94" s="4">
        <v>109614.57</v>
      </c>
      <c r="P94" t="s">
        <v>28</v>
      </c>
      <c r="Q94" t="str" cm="1">
        <f t="array" ref="Q94">_xlfn.IFS(
O94&lt;50000,"Low Salary (&lt;$50K)",
O94&lt;90000,"Lower Middle ($50K-$90K)",
O94&lt;130000,"Middle ($90K-$130K)",
O94&lt;170000,"Upper Middle ($130K-$170K)",
O94&gt;=170000,"High Salary (&gt;$170K)"
)</f>
        <v>Middle ($90K-$130K)</v>
      </c>
      <c r="R94" t="str" cm="1">
        <f t="array" ref="R94">_xlfn.IFS(
G94&lt;=2,"New Customers (0-2Y)",
G94&lt;=5,"Growing Customers (3-5Y)",
G94&lt;=8,"Established Customers (6-8Y)",
G94&lt;=10,"Loyal Customers (9-10Y)"
)</f>
        <v>Loyal Customers (9-10Y)</v>
      </c>
    </row>
    <row r="95" spans="1:18" x14ac:dyDescent="0.35">
      <c r="A95">
        <v>15640635</v>
      </c>
      <c r="B95" t="s">
        <v>128</v>
      </c>
      <c r="C95" t="s">
        <v>17</v>
      </c>
      <c r="D95" t="s">
        <v>39</v>
      </c>
      <c r="E95">
        <v>29</v>
      </c>
      <c r="F95" t="s">
        <v>43</v>
      </c>
      <c r="G95">
        <v>8</v>
      </c>
      <c r="H95" s="4">
        <v>0</v>
      </c>
      <c r="I95" t="s">
        <v>24</v>
      </c>
      <c r="J95">
        <v>2</v>
      </c>
      <c r="K95">
        <v>769</v>
      </c>
      <c r="L95" t="s">
        <v>35</v>
      </c>
      <c r="M95" t="s">
        <v>21</v>
      </c>
      <c r="N95" t="s">
        <v>22</v>
      </c>
      <c r="O95" s="4">
        <v>172290.61</v>
      </c>
      <c r="P95" t="s">
        <v>28</v>
      </c>
      <c r="Q95" t="str" cm="1">
        <f t="array" ref="Q95">_xlfn.IFS(
O95&lt;50000,"Low Salary (&lt;$50K)",
O95&lt;90000,"Lower Middle ($50K-$90K)",
O95&lt;130000,"Middle ($90K-$130K)",
O95&lt;170000,"Upper Middle ($130K-$170K)",
O95&gt;=170000,"High Salary (&gt;$170K)"
)</f>
        <v>High Salary (&gt;$170K)</v>
      </c>
      <c r="R95" t="str" cm="1">
        <f t="array" ref="R95">_xlfn.IFS(
G95&lt;=2,"New Customers (0-2Y)",
G95&lt;=5,"Growing Customers (3-5Y)",
G95&lt;=8,"Established Customers (6-8Y)",
G95&lt;=10,"Loyal Customers (9-10Y)"
)</f>
        <v>Established Customers (6-8Y)</v>
      </c>
    </row>
    <row r="96" spans="1:18" x14ac:dyDescent="0.35">
      <c r="A96">
        <v>15676966</v>
      </c>
      <c r="B96" t="s">
        <v>128</v>
      </c>
      <c r="C96" t="s">
        <v>26</v>
      </c>
      <c r="D96" t="s">
        <v>39</v>
      </c>
      <c r="E96">
        <v>42</v>
      </c>
      <c r="F96" t="s">
        <v>19</v>
      </c>
      <c r="G96">
        <v>4</v>
      </c>
      <c r="H96" s="4">
        <v>0</v>
      </c>
      <c r="I96" t="s">
        <v>24</v>
      </c>
      <c r="J96">
        <v>2</v>
      </c>
      <c r="K96">
        <v>730</v>
      </c>
      <c r="L96" t="s">
        <v>35</v>
      </c>
      <c r="M96" t="s">
        <v>27</v>
      </c>
      <c r="N96" t="s">
        <v>22</v>
      </c>
      <c r="O96" s="4">
        <v>85982.47</v>
      </c>
      <c r="P96" t="s">
        <v>28</v>
      </c>
      <c r="Q96" t="str" cm="1">
        <f t="array" ref="Q96">_xlfn.IFS(
O96&lt;50000,"Low Salary (&lt;$50K)",
O96&lt;90000,"Lower Middle ($50K-$90K)",
O96&lt;130000,"Middle ($90K-$130K)",
O96&lt;170000,"Upper Middle ($130K-$170K)",
O96&gt;=170000,"High Salary (&gt;$170K)"
)</f>
        <v>Lower Middle ($50K-$90K)</v>
      </c>
      <c r="R96" t="str" cm="1">
        <f t="array" ref="R96">_xlfn.IFS(
G96&lt;=2,"New Customers (0-2Y)",
G96&lt;=5,"Growing Customers (3-5Y)",
G96&lt;=8,"Established Customers (6-8Y)",
G96&lt;=10,"Loyal Customers (9-10Y)"
)</f>
        <v>Growing Customers (3-5Y)</v>
      </c>
    </row>
    <row r="97" spans="1:18" x14ac:dyDescent="0.35">
      <c r="A97">
        <v>15699461</v>
      </c>
      <c r="B97" t="s">
        <v>129</v>
      </c>
      <c r="C97" t="s">
        <v>26</v>
      </c>
      <c r="D97" t="s">
        <v>39</v>
      </c>
      <c r="E97">
        <v>35</v>
      </c>
      <c r="F97" t="s">
        <v>19</v>
      </c>
      <c r="G97">
        <v>10</v>
      </c>
      <c r="H97" s="4">
        <v>176273.95</v>
      </c>
      <c r="I97" t="s">
        <v>33</v>
      </c>
      <c r="J97">
        <v>1</v>
      </c>
      <c r="K97">
        <v>515</v>
      </c>
      <c r="L97" t="s">
        <v>31</v>
      </c>
      <c r="M97" t="s">
        <v>27</v>
      </c>
      <c r="N97" t="s">
        <v>22</v>
      </c>
      <c r="O97" s="4">
        <v>121277.78</v>
      </c>
      <c r="P97" t="s">
        <v>28</v>
      </c>
      <c r="Q97" t="str" cm="1">
        <f t="array" ref="Q97">_xlfn.IFS(
O97&lt;50000,"Low Salary (&lt;$50K)",
O97&lt;90000,"Lower Middle ($50K-$90K)",
O97&lt;130000,"Middle ($90K-$130K)",
O97&lt;170000,"Upper Middle ($130K-$170K)",
O97&gt;=170000,"High Salary (&gt;$170K)"
)</f>
        <v>Middle ($90K-$130K)</v>
      </c>
      <c r="R97" t="str" cm="1">
        <f t="array" ref="R97">_xlfn.IFS(
G97&lt;=2,"New Customers (0-2Y)",
G97&lt;=5,"Growing Customers (3-5Y)",
G97&lt;=8,"Established Customers (6-8Y)",
G97&lt;=10,"Loyal Customers (9-10Y)"
)</f>
        <v>Loyal Customers (9-10Y)</v>
      </c>
    </row>
    <row r="98" spans="1:18" x14ac:dyDescent="0.35">
      <c r="A98">
        <v>15738721</v>
      </c>
      <c r="B98" t="s">
        <v>130</v>
      </c>
      <c r="C98" t="s">
        <v>26</v>
      </c>
      <c r="D98" t="s">
        <v>39</v>
      </c>
      <c r="E98">
        <v>41</v>
      </c>
      <c r="F98" t="s">
        <v>19</v>
      </c>
      <c r="G98">
        <v>9</v>
      </c>
      <c r="H98" s="4">
        <v>102827.44</v>
      </c>
      <c r="I98" t="s">
        <v>33</v>
      </c>
      <c r="J98">
        <v>1</v>
      </c>
      <c r="K98">
        <v>773</v>
      </c>
      <c r="L98" t="s">
        <v>35</v>
      </c>
      <c r="M98" t="s">
        <v>27</v>
      </c>
      <c r="N98" t="s">
        <v>22</v>
      </c>
      <c r="O98" s="4">
        <v>64595.25</v>
      </c>
      <c r="P98" t="s">
        <v>28</v>
      </c>
      <c r="Q98" t="str" cm="1">
        <f t="array" ref="Q98">_xlfn.IFS(
O98&lt;50000,"Low Salary (&lt;$50K)",
O98&lt;90000,"Lower Middle ($50K-$90K)",
O98&lt;130000,"Middle ($90K-$130K)",
O98&lt;170000,"Upper Middle ($130K-$170K)",
O98&gt;=170000,"High Salary (&gt;$170K)"
)</f>
        <v>Lower Middle ($50K-$90K)</v>
      </c>
      <c r="R98" t="str" cm="1">
        <f t="array" ref="R98">_xlfn.IFS(
G98&lt;=2,"New Customers (0-2Y)",
G98&lt;=5,"Growing Customers (3-5Y)",
G98&lt;=8,"Established Customers (6-8Y)",
G98&lt;=10,"Loyal Customers (9-10Y)"
)</f>
        <v>Loyal Customers (9-10Y)</v>
      </c>
    </row>
    <row r="99" spans="1:18" x14ac:dyDescent="0.35">
      <c r="A99">
        <v>15693683</v>
      </c>
      <c r="B99" t="s">
        <v>131</v>
      </c>
      <c r="C99" t="s">
        <v>42</v>
      </c>
      <c r="D99" t="s">
        <v>39</v>
      </c>
      <c r="E99">
        <v>29</v>
      </c>
      <c r="F99" t="s">
        <v>43</v>
      </c>
      <c r="G99">
        <v>8</v>
      </c>
      <c r="H99" s="4">
        <v>97086.399999999994</v>
      </c>
      <c r="I99" t="s">
        <v>29</v>
      </c>
      <c r="J99">
        <v>2</v>
      </c>
      <c r="K99">
        <v>814</v>
      </c>
      <c r="L99" t="s">
        <v>37</v>
      </c>
      <c r="M99" t="s">
        <v>21</v>
      </c>
      <c r="N99" t="s">
        <v>22</v>
      </c>
      <c r="O99" s="4">
        <v>197276.13</v>
      </c>
      <c r="P99" t="s">
        <v>28</v>
      </c>
      <c r="Q99" t="str" cm="1">
        <f t="array" ref="Q99">_xlfn.IFS(
O99&lt;50000,"Low Salary (&lt;$50K)",
O99&lt;90000,"Lower Middle ($50K-$90K)",
O99&lt;130000,"Middle ($90K-$130K)",
O99&lt;170000,"Upper Middle ($130K-$170K)",
O99&gt;=170000,"High Salary (&gt;$170K)"
)</f>
        <v>High Salary (&gt;$170K)</v>
      </c>
      <c r="R99" t="str" cm="1">
        <f t="array" ref="R99">_xlfn.IFS(
G99&lt;=2,"New Customers (0-2Y)",
G99&lt;=5,"Growing Customers (3-5Y)",
G99&lt;=8,"Established Customers (6-8Y)",
G99&lt;=10,"Loyal Customers (9-10Y)"
)</f>
        <v>Established Customers (6-8Y)</v>
      </c>
    </row>
    <row r="100" spans="1:18" x14ac:dyDescent="0.35">
      <c r="A100">
        <v>15604348</v>
      </c>
      <c r="B100" t="s">
        <v>132</v>
      </c>
      <c r="C100" t="s">
        <v>26</v>
      </c>
      <c r="D100" t="s">
        <v>39</v>
      </c>
      <c r="E100">
        <v>22</v>
      </c>
      <c r="F100" t="s">
        <v>43</v>
      </c>
      <c r="G100">
        <v>8</v>
      </c>
      <c r="H100" s="4">
        <v>0</v>
      </c>
      <c r="I100" t="s">
        <v>24</v>
      </c>
      <c r="J100">
        <v>2</v>
      </c>
      <c r="K100">
        <v>710</v>
      </c>
      <c r="L100" t="s">
        <v>35</v>
      </c>
      <c r="M100" t="s">
        <v>27</v>
      </c>
      <c r="N100" t="s">
        <v>32</v>
      </c>
      <c r="O100" s="4">
        <v>99645.04</v>
      </c>
      <c r="P100" t="s">
        <v>28</v>
      </c>
      <c r="Q100" t="str" cm="1">
        <f t="array" ref="Q100">_xlfn.IFS(
O100&lt;50000,"Low Salary (&lt;$50K)",
O100&lt;90000,"Lower Middle ($50K-$90K)",
O100&lt;130000,"Middle ($90K-$130K)",
O100&lt;170000,"Upper Middle ($130K-$170K)",
O100&gt;=170000,"High Salary (&gt;$170K)"
)</f>
        <v>Middle ($90K-$130K)</v>
      </c>
      <c r="R100" t="str" cm="1">
        <f t="array" ref="R100">_xlfn.IFS(
G100&lt;=2,"New Customers (0-2Y)",
G100&lt;=5,"Growing Customers (3-5Y)",
G100&lt;=8,"Established Customers (6-8Y)",
G100&lt;=10,"Loyal Customers (9-10Y)"
)</f>
        <v>Established Customers (6-8Y)</v>
      </c>
    </row>
    <row r="101" spans="1:18" x14ac:dyDescent="0.35">
      <c r="A101">
        <v>15633059</v>
      </c>
      <c r="B101" t="s">
        <v>133</v>
      </c>
      <c r="C101" t="s">
        <v>17</v>
      </c>
      <c r="D101" t="s">
        <v>39</v>
      </c>
      <c r="E101">
        <v>34</v>
      </c>
      <c r="F101" t="s">
        <v>19</v>
      </c>
      <c r="G101">
        <v>9</v>
      </c>
      <c r="H101" s="4">
        <v>0</v>
      </c>
      <c r="I101" t="s">
        <v>24</v>
      </c>
      <c r="J101">
        <v>2</v>
      </c>
      <c r="K101">
        <v>413</v>
      </c>
      <c r="L101" t="s">
        <v>44</v>
      </c>
      <c r="M101" t="s">
        <v>27</v>
      </c>
      <c r="N101" t="s">
        <v>32</v>
      </c>
      <c r="O101" s="4">
        <v>6534.18</v>
      </c>
      <c r="P101" t="s">
        <v>28</v>
      </c>
      <c r="Q101" t="str" cm="1">
        <f t="array" ref="Q101">_xlfn.IFS(
O101&lt;50000,"Low Salary (&lt;$50K)",
O101&lt;90000,"Lower Middle ($50K-$90K)",
O101&lt;130000,"Middle ($90K-$130K)",
O101&lt;170000,"Upper Middle ($130K-$170K)",
O101&gt;=170000,"High Salary (&gt;$170K)"
)</f>
        <v>Low Salary (&lt;$50K)</v>
      </c>
      <c r="R101" t="str" cm="1">
        <f t="array" ref="R101">_xlfn.IFS(
G101&lt;=2,"New Customers (0-2Y)",
G101&lt;=5,"Growing Customers (3-5Y)",
G101&lt;=8,"Established Customers (6-8Y)",
G101&lt;=10,"Loyal Customers (9-10Y)"
)</f>
        <v>Loyal Customers (9-10Y)</v>
      </c>
    </row>
    <row r="102" spans="1:18" x14ac:dyDescent="0.35">
      <c r="A102">
        <v>15808582</v>
      </c>
      <c r="B102" t="s">
        <v>134</v>
      </c>
      <c r="C102" t="s">
        <v>17</v>
      </c>
      <c r="D102" t="s">
        <v>18</v>
      </c>
      <c r="E102">
        <v>40</v>
      </c>
      <c r="F102" t="s">
        <v>19</v>
      </c>
      <c r="G102">
        <v>6</v>
      </c>
      <c r="H102" s="4">
        <v>0</v>
      </c>
      <c r="I102" t="s">
        <v>24</v>
      </c>
      <c r="J102">
        <v>1</v>
      </c>
      <c r="K102">
        <v>665</v>
      </c>
      <c r="L102" t="s">
        <v>35</v>
      </c>
      <c r="M102" t="s">
        <v>21</v>
      </c>
      <c r="N102" t="s">
        <v>22</v>
      </c>
      <c r="O102" s="4">
        <v>161848.03</v>
      </c>
      <c r="P102" t="s">
        <v>28</v>
      </c>
      <c r="Q102" t="str" cm="1">
        <f t="array" ref="Q102">_xlfn.IFS(
O102&lt;50000,"Low Salary (&lt;$50K)",
O102&lt;90000,"Lower Middle ($50K-$90K)",
O102&lt;130000,"Middle ($90K-$130K)",
O102&lt;170000,"Upper Middle ($130K-$170K)",
O102&gt;=170000,"High Salary (&gt;$170K)"
)</f>
        <v>Upper Middle ($130K-$170K)</v>
      </c>
      <c r="R102" t="str" cm="1">
        <f t="array" ref="R102">_xlfn.IFS(
G102&lt;=2,"New Customers (0-2Y)",
G102&lt;=5,"Growing Customers (3-5Y)",
G102&lt;=8,"Established Customers (6-8Y)",
G102&lt;=10,"Loyal Customers (9-10Y)"
)</f>
        <v>Established Customers (6-8Y)</v>
      </c>
    </row>
    <row r="103" spans="1:18" x14ac:dyDescent="0.35">
      <c r="A103">
        <v>15743192</v>
      </c>
      <c r="B103" t="s">
        <v>135</v>
      </c>
      <c r="C103" t="s">
        <v>17</v>
      </c>
      <c r="D103" t="s">
        <v>18</v>
      </c>
      <c r="E103">
        <v>44</v>
      </c>
      <c r="F103" t="s">
        <v>19</v>
      </c>
      <c r="G103">
        <v>6</v>
      </c>
      <c r="H103" s="4">
        <v>0</v>
      </c>
      <c r="I103" t="s">
        <v>24</v>
      </c>
      <c r="J103">
        <v>2</v>
      </c>
      <c r="K103">
        <v>623</v>
      </c>
      <c r="L103" t="s">
        <v>20</v>
      </c>
      <c r="M103" t="s">
        <v>27</v>
      </c>
      <c r="N103" t="s">
        <v>32</v>
      </c>
      <c r="O103" s="4">
        <v>167162.43</v>
      </c>
      <c r="P103" t="s">
        <v>28</v>
      </c>
      <c r="Q103" t="str" cm="1">
        <f t="array" ref="Q103">_xlfn.IFS(
O103&lt;50000,"Low Salary (&lt;$50K)",
O103&lt;90000,"Lower Middle ($50K-$90K)",
O103&lt;130000,"Middle ($90K-$130K)",
O103&lt;170000,"Upper Middle ($130K-$170K)",
O103&gt;=170000,"High Salary (&gt;$170K)"
)</f>
        <v>Upper Middle ($130K-$170K)</v>
      </c>
      <c r="R103" t="str" cm="1">
        <f t="array" ref="R103">_xlfn.IFS(
G103&lt;=2,"New Customers (0-2Y)",
G103&lt;=5,"Growing Customers (3-5Y)",
G103&lt;=8,"Established Customers (6-8Y)",
G103&lt;=10,"Loyal Customers (9-10Y)"
)</f>
        <v>Established Customers (6-8Y)</v>
      </c>
    </row>
    <row r="104" spans="1:18" x14ac:dyDescent="0.35">
      <c r="A104">
        <v>15580146</v>
      </c>
      <c r="B104" t="s">
        <v>135</v>
      </c>
      <c r="C104" t="s">
        <v>17</v>
      </c>
      <c r="D104" t="s">
        <v>39</v>
      </c>
      <c r="E104">
        <v>31</v>
      </c>
      <c r="F104" t="s">
        <v>19</v>
      </c>
      <c r="G104">
        <v>9</v>
      </c>
      <c r="H104" s="4">
        <v>82674.149999999994</v>
      </c>
      <c r="I104" t="s">
        <v>29</v>
      </c>
      <c r="J104">
        <v>1</v>
      </c>
      <c r="K104">
        <v>738</v>
      </c>
      <c r="L104" t="s">
        <v>35</v>
      </c>
      <c r="M104" t="s">
        <v>21</v>
      </c>
      <c r="N104" t="s">
        <v>32</v>
      </c>
      <c r="O104" s="4">
        <v>41970.720000000001</v>
      </c>
      <c r="P104" t="s">
        <v>28</v>
      </c>
      <c r="Q104" t="str" cm="1">
        <f t="array" ref="Q104">_xlfn.IFS(
O104&lt;50000,"Low Salary (&lt;$50K)",
O104&lt;90000,"Lower Middle ($50K-$90K)",
O104&lt;130000,"Middle ($90K-$130K)",
O104&lt;170000,"Upper Middle ($130K-$170K)",
O104&gt;=170000,"High Salary (&gt;$170K)"
)</f>
        <v>Low Salary (&lt;$50K)</v>
      </c>
      <c r="R104" t="str" cm="1">
        <f t="array" ref="R104">_xlfn.IFS(
G104&lt;=2,"New Customers (0-2Y)",
G104&lt;=5,"Growing Customers (3-5Y)",
G104&lt;=8,"Established Customers (6-8Y)",
G104&lt;=10,"Loyal Customers (9-10Y)"
)</f>
        <v>Loyal Customers (9-10Y)</v>
      </c>
    </row>
    <row r="105" spans="1:18" x14ac:dyDescent="0.35">
      <c r="A105">
        <v>15776605</v>
      </c>
      <c r="B105" t="s">
        <v>136</v>
      </c>
      <c r="C105" t="s">
        <v>26</v>
      </c>
      <c r="D105" t="s">
        <v>39</v>
      </c>
      <c r="E105">
        <v>36</v>
      </c>
      <c r="F105" t="s">
        <v>19</v>
      </c>
      <c r="G105">
        <v>7</v>
      </c>
      <c r="H105" s="4">
        <v>0</v>
      </c>
      <c r="I105" t="s">
        <v>24</v>
      </c>
      <c r="J105">
        <v>2</v>
      </c>
      <c r="K105">
        <v>528</v>
      </c>
      <c r="L105" t="s">
        <v>31</v>
      </c>
      <c r="M105" t="s">
        <v>21</v>
      </c>
      <c r="N105" t="s">
        <v>32</v>
      </c>
      <c r="O105" s="4">
        <v>60536.56</v>
      </c>
      <c r="P105" t="s">
        <v>28</v>
      </c>
      <c r="Q105" t="str" cm="1">
        <f t="array" ref="Q105">_xlfn.IFS(
O105&lt;50000,"Low Salary (&lt;$50K)",
O105&lt;90000,"Lower Middle ($50K-$90K)",
O105&lt;130000,"Middle ($90K-$130K)",
O105&lt;170000,"Upper Middle ($130K-$170K)",
O105&gt;=170000,"High Salary (&gt;$170K)"
)</f>
        <v>Lower Middle ($50K-$90K)</v>
      </c>
      <c r="R105" t="str" cm="1">
        <f t="array" ref="R105">_xlfn.IFS(
G105&lt;=2,"New Customers (0-2Y)",
G105&lt;=5,"Growing Customers (3-5Y)",
G105&lt;=8,"Established Customers (6-8Y)",
G105&lt;=10,"Loyal Customers (9-10Y)"
)</f>
        <v>Established Customers (6-8Y)</v>
      </c>
    </row>
    <row r="106" spans="1:18" x14ac:dyDescent="0.35">
      <c r="A106">
        <v>15804919</v>
      </c>
      <c r="B106" t="s">
        <v>137</v>
      </c>
      <c r="C106" t="s">
        <v>26</v>
      </c>
      <c r="D106" t="s">
        <v>18</v>
      </c>
      <c r="E106">
        <v>65</v>
      </c>
      <c r="F106" t="s">
        <v>2967</v>
      </c>
      <c r="G106">
        <v>1</v>
      </c>
      <c r="H106" s="4">
        <v>0</v>
      </c>
      <c r="I106" t="s">
        <v>24</v>
      </c>
      <c r="J106">
        <v>1</v>
      </c>
      <c r="K106">
        <v>670</v>
      </c>
      <c r="L106" t="s">
        <v>35</v>
      </c>
      <c r="M106" t="s">
        <v>21</v>
      </c>
      <c r="N106" t="s">
        <v>22</v>
      </c>
      <c r="O106" s="4">
        <v>177655.67999999999</v>
      </c>
      <c r="P106" t="s">
        <v>23</v>
      </c>
      <c r="Q106" t="str" cm="1">
        <f t="array" ref="Q106">_xlfn.IFS(
O106&lt;50000,"Low Salary (&lt;$50K)",
O106&lt;90000,"Lower Middle ($50K-$90K)",
O106&lt;130000,"Middle ($90K-$130K)",
O106&lt;170000,"Upper Middle ($130K-$170K)",
O106&gt;=170000,"High Salary (&gt;$170K)"
)</f>
        <v>High Salary (&gt;$170K)</v>
      </c>
      <c r="R106" t="str" cm="1">
        <f t="array" ref="R106">_xlfn.IFS(
G106&lt;=2,"New Customers (0-2Y)",
G106&lt;=5,"Growing Customers (3-5Y)",
G106&lt;=8,"Established Customers (6-8Y)",
G106&lt;=10,"Loyal Customers (9-10Y)"
)</f>
        <v>New Customers (0-2Y)</v>
      </c>
    </row>
    <row r="107" spans="1:18" x14ac:dyDescent="0.35">
      <c r="A107">
        <v>15613854</v>
      </c>
      <c r="B107" t="s">
        <v>138</v>
      </c>
      <c r="C107" t="s">
        <v>26</v>
      </c>
      <c r="D107" t="s">
        <v>18</v>
      </c>
      <c r="E107">
        <v>46</v>
      </c>
      <c r="F107" t="s">
        <v>19</v>
      </c>
      <c r="G107">
        <v>4</v>
      </c>
      <c r="H107" s="4">
        <v>107073.27</v>
      </c>
      <c r="I107" t="s">
        <v>33</v>
      </c>
      <c r="J107">
        <v>2</v>
      </c>
      <c r="K107">
        <v>622</v>
      </c>
      <c r="L107" t="s">
        <v>20</v>
      </c>
      <c r="M107" t="s">
        <v>21</v>
      </c>
      <c r="N107" t="s">
        <v>22</v>
      </c>
      <c r="O107" s="4">
        <v>30984.59</v>
      </c>
      <c r="P107" t="s">
        <v>23</v>
      </c>
      <c r="Q107" t="str" cm="1">
        <f t="array" ref="Q107">_xlfn.IFS(
O107&lt;50000,"Low Salary (&lt;$50K)",
O107&lt;90000,"Lower Middle ($50K-$90K)",
O107&lt;130000,"Middle ($90K-$130K)",
O107&lt;170000,"Upper Middle ($130K-$170K)",
O107&gt;=170000,"High Salary (&gt;$170K)"
)</f>
        <v>Low Salary (&lt;$50K)</v>
      </c>
      <c r="R107" t="str" cm="1">
        <f t="array" ref="R107">_xlfn.IFS(
G107&lt;=2,"New Customers (0-2Y)",
G107&lt;=5,"Growing Customers (3-5Y)",
G107&lt;=8,"Established Customers (6-8Y)",
G107&lt;=10,"Loyal Customers (9-10Y)"
)</f>
        <v>Growing Customers (3-5Y)</v>
      </c>
    </row>
    <row r="108" spans="1:18" x14ac:dyDescent="0.35">
      <c r="A108">
        <v>15599195</v>
      </c>
      <c r="B108" t="s">
        <v>139</v>
      </c>
      <c r="C108" t="s">
        <v>42</v>
      </c>
      <c r="D108" t="s">
        <v>39</v>
      </c>
      <c r="E108">
        <v>32</v>
      </c>
      <c r="F108" t="s">
        <v>19</v>
      </c>
      <c r="G108">
        <v>1</v>
      </c>
      <c r="H108" s="4">
        <v>88938.62</v>
      </c>
      <c r="I108" t="s">
        <v>29</v>
      </c>
      <c r="J108">
        <v>1</v>
      </c>
      <c r="K108">
        <v>582</v>
      </c>
      <c r="L108" t="s">
        <v>31</v>
      </c>
      <c r="M108" t="s">
        <v>21</v>
      </c>
      <c r="N108" t="s">
        <v>22</v>
      </c>
      <c r="O108" s="4">
        <v>10054.530000000001</v>
      </c>
      <c r="P108" t="s">
        <v>28</v>
      </c>
      <c r="Q108" t="str" cm="1">
        <f t="array" ref="Q108">_xlfn.IFS(
O108&lt;50000,"Low Salary (&lt;$50K)",
O108&lt;90000,"Lower Middle ($50K-$90K)",
O108&lt;130000,"Middle ($90K-$130K)",
O108&lt;170000,"Upper Middle ($130K-$170K)",
O108&gt;=170000,"High Salary (&gt;$170K)"
)</f>
        <v>Low Salary (&lt;$50K)</v>
      </c>
      <c r="R108" t="str" cm="1">
        <f t="array" ref="R108">_xlfn.IFS(
G108&lt;=2,"New Customers (0-2Y)",
G108&lt;=5,"Growing Customers (3-5Y)",
G108&lt;=8,"Established Customers (6-8Y)",
G108&lt;=10,"Loyal Customers (9-10Y)"
)</f>
        <v>New Customers (0-2Y)</v>
      </c>
    </row>
    <row r="109" spans="1:18" x14ac:dyDescent="0.35">
      <c r="A109">
        <v>15812878</v>
      </c>
      <c r="B109" t="s">
        <v>140</v>
      </c>
      <c r="C109" t="s">
        <v>42</v>
      </c>
      <c r="D109" t="s">
        <v>18</v>
      </c>
      <c r="E109">
        <v>36</v>
      </c>
      <c r="F109" t="s">
        <v>19</v>
      </c>
      <c r="G109">
        <v>2</v>
      </c>
      <c r="H109" s="4">
        <v>99806.85</v>
      </c>
      <c r="I109" t="s">
        <v>29</v>
      </c>
      <c r="J109">
        <v>1</v>
      </c>
      <c r="K109">
        <v>785</v>
      </c>
      <c r="L109" t="s">
        <v>37</v>
      </c>
      <c r="M109" t="s">
        <v>27</v>
      </c>
      <c r="N109" t="s">
        <v>22</v>
      </c>
      <c r="O109" s="4">
        <v>36976.519999999997</v>
      </c>
      <c r="P109" t="s">
        <v>28</v>
      </c>
      <c r="Q109" t="str" cm="1">
        <f t="array" ref="Q109">_xlfn.IFS(
O109&lt;50000,"Low Salary (&lt;$50K)",
O109&lt;90000,"Lower Middle ($50K-$90K)",
O109&lt;130000,"Middle ($90K-$130K)",
O109&lt;170000,"Upper Middle ($130K-$170K)",
O109&gt;=170000,"High Salary (&gt;$170K)"
)</f>
        <v>Low Salary (&lt;$50K)</v>
      </c>
      <c r="R109" t="str" cm="1">
        <f t="array" ref="R109">_xlfn.IFS(
G109&lt;=2,"New Customers (0-2Y)",
G109&lt;=5,"Growing Customers (3-5Y)",
G109&lt;=8,"Established Customers (6-8Y)",
G109&lt;=10,"Loyal Customers (9-10Y)"
)</f>
        <v>New Customers (0-2Y)</v>
      </c>
    </row>
    <row r="110" spans="1:18" x14ac:dyDescent="0.35">
      <c r="A110">
        <v>15602312</v>
      </c>
      <c r="B110" t="s">
        <v>141</v>
      </c>
      <c r="C110" t="s">
        <v>26</v>
      </c>
      <c r="D110" t="s">
        <v>39</v>
      </c>
      <c r="E110">
        <v>33</v>
      </c>
      <c r="F110" t="s">
        <v>19</v>
      </c>
      <c r="G110">
        <v>5</v>
      </c>
      <c r="H110" s="4">
        <v>150092.79999999999</v>
      </c>
      <c r="I110" t="s">
        <v>33</v>
      </c>
      <c r="J110">
        <v>1</v>
      </c>
      <c r="K110">
        <v>605</v>
      </c>
      <c r="L110" t="s">
        <v>20</v>
      </c>
      <c r="M110" t="s">
        <v>27</v>
      </c>
      <c r="N110" t="s">
        <v>32</v>
      </c>
      <c r="O110" s="4">
        <v>71862.789999999994</v>
      </c>
      <c r="P110" t="s">
        <v>28</v>
      </c>
      <c r="Q110" t="str" cm="1">
        <f t="array" ref="Q110">_xlfn.IFS(
O110&lt;50000,"Low Salary (&lt;$50K)",
O110&lt;90000,"Lower Middle ($50K-$90K)",
O110&lt;130000,"Middle ($90K-$130K)",
O110&lt;170000,"Upper Middle ($130K-$170K)",
O110&gt;=170000,"High Salary (&gt;$170K)"
)</f>
        <v>Lower Middle ($50K-$90K)</v>
      </c>
      <c r="R110" t="str" cm="1">
        <f t="array" ref="R110">_xlfn.IFS(
G110&lt;=2,"New Customers (0-2Y)",
G110&lt;=5,"Growing Customers (3-5Y)",
G110&lt;=8,"Established Customers (6-8Y)",
G110&lt;=10,"Loyal Customers (9-10Y)"
)</f>
        <v>Growing Customers (3-5Y)</v>
      </c>
    </row>
    <row r="111" spans="1:18" x14ac:dyDescent="0.35">
      <c r="A111">
        <v>15744689</v>
      </c>
      <c r="B111" t="s">
        <v>142</v>
      </c>
      <c r="C111" t="s">
        <v>42</v>
      </c>
      <c r="D111" t="s">
        <v>39</v>
      </c>
      <c r="E111">
        <v>35</v>
      </c>
      <c r="F111" t="s">
        <v>19</v>
      </c>
      <c r="G111">
        <v>9</v>
      </c>
      <c r="H111" s="4">
        <v>92833.89</v>
      </c>
      <c r="I111" t="s">
        <v>29</v>
      </c>
      <c r="J111">
        <v>1</v>
      </c>
      <c r="K111">
        <v>479</v>
      </c>
      <c r="L111" t="s">
        <v>44</v>
      </c>
      <c r="M111" t="s">
        <v>21</v>
      </c>
      <c r="N111" t="s">
        <v>32</v>
      </c>
      <c r="O111" s="4">
        <v>99449.86</v>
      </c>
      <c r="P111" t="s">
        <v>23</v>
      </c>
      <c r="Q111" t="str" cm="1">
        <f t="array" ref="Q111">_xlfn.IFS(
O111&lt;50000,"Low Salary (&lt;$50K)",
O111&lt;90000,"Lower Middle ($50K-$90K)",
O111&lt;130000,"Middle ($90K-$130K)",
O111&lt;170000,"Upper Middle ($130K-$170K)",
O111&gt;=170000,"High Salary (&gt;$170K)"
)</f>
        <v>Middle ($90K-$130K)</v>
      </c>
      <c r="R111" t="str" cm="1">
        <f t="array" ref="R111">_xlfn.IFS(
G111&lt;=2,"New Customers (0-2Y)",
G111&lt;=5,"Growing Customers (3-5Y)",
G111&lt;=8,"Established Customers (6-8Y)",
G111&lt;=10,"Loyal Customers (9-10Y)"
)</f>
        <v>Loyal Customers (9-10Y)</v>
      </c>
    </row>
    <row r="112" spans="1:18" x14ac:dyDescent="0.35">
      <c r="A112">
        <v>15803526</v>
      </c>
      <c r="B112" t="s">
        <v>143</v>
      </c>
      <c r="C112" t="s">
        <v>42</v>
      </c>
      <c r="D112" t="s">
        <v>39</v>
      </c>
      <c r="E112">
        <v>30</v>
      </c>
      <c r="F112" t="s">
        <v>19</v>
      </c>
      <c r="G112">
        <v>3</v>
      </c>
      <c r="H112" s="4">
        <v>90536.81</v>
      </c>
      <c r="I112" t="s">
        <v>29</v>
      </c>
      <c r="J112">
        <v>1</v>
      </c>
      <c r="K112">
        <v>685</v>
      </c>
      <c r="L112" t="s">
        <v>35</v>
      </c>
      <c r="M112" t="s">
        <v>27</v>
      </c>
      <c r="N112" t="s">
        <v>22</v>
      </c>
      <c r="O112" s="4">
        <v>63082.879999999997</v>
      </c>
      <c r="P112" t="s">
        <v>28</v>
      </c>
      <c r="Q112" t="str" cm="1">
        <f t="array" ref="Q112">_xlfn.IFS(
O112&lt;50000,"Low Salary (&lt;$50K)",
O112&lt;90000,"Lower Middle ($50K-$90K)",
O112&lt;130000,"Middle ($90K-$130K)",
O112&lt;170000,"Upper Middle ($130K-$170K)",
O112&gt;=170000,"High Salary (&gt;$170K)"
)</f>
        <v>Lower Middle ($50K-$90K)</v>
      </c>
      <c r="R112" t="str" cm="1">
        <f t="array" ref="R112">_xlfn.IFS(
G112&lt;=2,"New Customers (0-2Y)",
G112&lt;=5,"Growing Customers (3-5Y)",
G112&lt;=8,"Established Customers (6-8Y)",
G112&lt;=10,"Loyal Customers (9-10Y)"
)</f>
        <v>Growing Customers (3-5Y)</v>
      </c>
    </row>
    <row r="113" spans="1:18" x14ac:dyDescent="0.35">
      <c r="A113">
        <v>15665790</v>
      </c>
      <c r="B113" t="s">
        <v>144</v>
      </c>
      <c r="C113" t="s">
        <v>42</v>
      </c>
      <c r="D113" t="s">
        <v>39</v>
      </c>
      <c r="E113">
        <v>39</v>
      </c>
      <c r="F113" t="s">
        <v>19</v>
      </c>
      <c r="G113">
        <v>7</v>
      </c>
      <c r="H113" s="4">
        <v>108055.1</v>
      </c>
      <c r="I113" t="s">
        <v>33</v>
      </c>
      <c r="J113">
        <v>2</v>
      </c>
      <c r="K113">
        <v>538</v>
      </c>
      <c r="L113" t="s">
        <v>31</v>
      </c>
      <c r="M113" t="s">
        <v>21</v>
      </c>
      <c r="N113" t="s">
        <v>32</v>
      </c>
      <c r="O113" s="4">
        <v>27231.26</v>
      </c>
      <c r="P113" t="s">
        <v>28</v>
      </c>
      <c r="Q113" t="str" cm="1">
        <f t="array" ref="Q113">_xlfn.IFS(
O113&lt;50000,"Low Salary (&lt;$50K)",
O113&lt;90000,"Lower Middle ($50K-$90K)",
O113&lt;130000,"Middle ($90K-$130K)",
O113&lt;170000,"Upper Middle ($130K-$170K)",
O113&gt;=170000,"High Salary (&gt;$170K)"
)</f>
        <v>Low Salary (&lt;$50K)</v>
      </c>
      <c r="R113" t="str" cm="1">
        <f t="array" ref="R113">_xlfn.IFS(
G113&lt;=2,"New Customers (0-2Y)",
G113&lt;=5,"Growing Customers (3-5Y)",
G113&lt;=8,"Established Customers (6-8Y)",
G113&lt;=10,"Loyal Customers (9-10Y)"
)</f>
        <v>Established Customers (6-8Y)</v>
      </c>
    </row>
    <row r="114" spans="1:18" x14ac:dyDescent="0.35">
      <c r="A114">
        <v>15715951</v>
      </c>
      <c r="B114" t="s">
        <v>145</v>
      </c>
      <c r="C114" t="s">
        <v>17</v>
      </c>
      <c r="D114" t="s">
        <v>39</v>
      </c>
      <c r="E114">
        <v>42</v>
      </c>
      <c r="F114" t="s">
        <v>19</v>
      </c>
      <c r="G114">
        <v>2</v>
      </c>
      <c r="H114" s="4">
        <v>100238.35</v>
      </c>
      <c r="I114" t="s">
        <v>33</v>
      </c>
      <c r="J114">
        <v>1</v>
      </c>
      <c r="K114">
        <v>562</v>
      </c>
      <c r="L114" t="s">
        <v>31</v>
      </c>
      <c r="M114" t="s">
        <v>27</v>
      </c>
      <c r="N114" t="s">
        <v>32</v>
      </c>
      <c r="O114" s="4">
        <v>86797.41</v>
      </c>
      <c r="P114" t="s">
        <v>28</v>
      </c>
      <c r="Q114" t="str" cm="1">
        <f t="array" ref="Q114">_xlfn.IFS(
O114&lt;50000,"Low Salary (&lt;$50K)",
O114&lt;90000,"Lower Middle ($50K-$90K)",
O114&lt;130000,"Middle ($90K-$130K)",
O114&lt;170000,"Upper Middle ($130K-$170K)",
O114&gt;=170000,"High Salary (&gt;$170K)"
)</f>
        <v>Lower Middle ($50K-$90K)</v>
      </c>
      <c r="R114" t="str" cm="1">
        <f t="array" ref="R114">_xlfn.IFS(
G114&lt;=2,"New Customers (0-2Y)",
G114&lt;=5,"Growing Customers (3-5Y)",
G114&lt;=8,"Established Customers (6-8Y)",
G114&lt;=10,"Loyal Customers (9-10Y)"
)</f>
        <v>New Customers (0-2Y)</v>
      </c>
    </row>
    <row r="115" spans="1:18" x14ac:dyDescent="0.35">
      <c r="A115">
        <v>15591100</v>
      </c>
      <c r="B115" t="s">
        <v>146</v>
      </c>
      <c r="C115" t="s">
        <v>26</v>
      </c>
      <c r="D115" t="s">
        <v>39</v>
      </c>
      <c r="E115">
        <v>36</v>
      </c>
      <c r="F115" t="s">
        <v>19</v>
      </c>
      <c r="G115">
        <v>9</v>
      </c>
      <c r="H115" s="4">
        <v>106190.55</v>
      </c>
      <c r="I115" t="s">
        <v>33</v>
      </c>
      <c r="J115">
        <v>1</v>
      </c>
      <c r="K115">
        <v>675</v>
      </c>
      <c r="L115" t="s">
        <v>35</v>
      </c>
      <c r="M115" t="s">
        <v>27</v>
      </c>
      <c r="N115" t="s">
        <v>22</v>
      </c>
      <c r="O115" s="4">
        <v>22994.32</v>
      </c>
      <c r="P115" t="s">
        <v>28</v>
      </c>
      <c r="Q115" t="str" cm="1">
        <f t="array" ref="Q115">_xlfn.IFS(
O115&lt;50000,"Low Salary (&lt;$50K)",
O115&lt;90000,"Lower Middle ($50K-$90K)",
O115&lt;130000,"Middle ($90K-$130K)",
O115&lt;170000,"Upper Middle ($130K-$170K)",
O115&gt;=170000,"High Salary (&gt;$170K)"
)</f>
        <v>Low Salary (&lt;$50K)</v>
      </c>
      <c r="R115" t="str" cm="1">
        <f t="array" ref="R115">_xlfn.IFS(
G115&lt;=2,"New Customers (0-2Y)",
G115&lt;=5,"Growing Customers (3-5Y)",
G115&lt;=8,"Established Customers (6-8Y)",
G115&lt;=10,"Loyal Customers (9-10Y)"
)</f>
        <v>Loyal Customers (9-10Y)</v>
      </c>
    </row>
    <row r="116" spans="1:18" x14ac:dyDescent="0.35">
      <c r="A116">
        <v>15609618</v>
      </c>
      <c r="B116" t="s">
        <v>133</v>
      </c>
      <c r="C116" t="s">
        <v>42</v>
      </c>
      <c r="D116" t="s">
        <v>39</v>
      </c>
      <c r="E116">
        <v>28</v>
      </c>
      <c r="F116" t="s">
        <v>43</v>
      </c>
      <c r="G116">
        <v>9</v>
      </c>
      <c r="H116" s="4">
        <v>154475.54</v>
      </c>
      <c r="I116" t="s">
        <v>33</v>
      </c>
      <c r="J116">
        <v>2</v>
      </c>
      <c r="K116">
        <v>721</v>
      </c>
      <c r="L116" t="s">
        <v>35</v>
      </c>
      <c r="M116" t="s">
        <v>27</v>
      </c>
      <c r="N116" t="s">
        <v>22</v>
      </c>
      <c r="O116" s="4">
        <v>101300.94</v>
      </c>
      <c r="P116" t="s">
        <v>23</v>
      </c>
      <c r="Q116" t="str" cm="1">
        <f t="array" ref="Q116">_xlfn.IFS(
O116&lt;50000,"Low Salary (&lt;$50K)",
O116&lt;90000,"Lower Middle ($50K-$90K)",
O116&lt;130000,"Middle ($90K-$130K)",
O116&lt;170000,"Upper Middle ($130K-$170K)",
O116&gt;=170000,"High Salary (&gt;$170K)"
)</f>
        <v>Middle ($90K-$130K)</v>
      </c>
      <c r="R116" t="str" cm="1">
        <f t="array" ref="R116">_xlfn.IFS(
G116&lt;=2,"New Customers (0-2Y)",
G116&lt;=5,"Growing Customers (3-5Y)",
G116&lt;=8,"Established Customers (6-8Y)",
G116&lt;=10,"Loyal Customers (9-10Y)"
)</f>
        <v>Loyal Customers (9-10Y)</v>
      </c>
    </row>
    <row r="117" spans="1:18" x14ac:dyDescent="0.35">
      <c r="A117">
        <v>15675522</v>
      </c>
      <c r="B117" t="s">
        <v>147</v>
      </c>
      <c r="C117" t="s">
        <v>42</v>
      </c>
      <c r="D117" t="s">
        <v>18</v>
      </c>
      <c r="E117">
        <v>30</v>
      </c>
      <c r="F117" t="s">
        <v>19</v>
      </c>
      <c r="G117">
        <v>9</v>
      </c>
      <c r="H117" s="4">
        <v>132351.29</v>
      </c>
      <c r="I117" t="s">
        <v>33</v>
      </c>
      <c r="J117">
        <v>2</v>
      </c>
      <c r="K117">
        <v>628</v>
      </c>
      <c r="L117" t="s">
        <v>20</v>
      </c>
      <c r="M117" t="s">
        <v>21</v>
      </c>
      <c r="N117" t="s">
        <v>22</v>
      </c>
      <c r="O117" s="4">
        <v>74169.13</v>
      </c>
      <c r="P117" t="s">
        <v>28</v>
      </c>
      <c r="Q117" t="str" cm="1">
        <f t="array" ref="Q117">_xlfn.IFS(
O117&lt;50000,"Low Salary (&lt;$50K)",
O117&lt;90000,"Lower Middle ($50K-$90K)",
O117&lt;130000,"Middle ($90K-$130K)",
O117&lt;170000,"Upper Middle ($130K-$170K)",
O117&gt;=170000,"High Salary (&gt;$170K)"
)</f>
        <v>Lower Middle ($50K-$90K)</v>
      </c>
      <c r="R117" t="str" cm="1">
        <f t="array" ref="R117">_xlfn.IFS(
G117&lt;=2,"New Customers (0-2Y)",
G117&lt;=5,"Growing Customers (3-5Y)",
G117&lt;=8,"Established Customers (6-8Y)",
G117&lt;=10,"Loyal Customers (9-10Y)"
)</f>
        <v>Loyal Customers (9-10Y)</v>
      </c>
    </row>
    <row r="118" spans="1:18" x14ac:dyDescent="0.35">
      <c r="A118">
        <v>15705512</v>
      </c>
      <c r="B118" t="s">
        <v>148</v>
      </c>
      <c r="C118" t="s">
        <v>42</v>
      </c>
      <c r="D118" t="s">
        <v>18</v>
      </c>
      <c r="E118">
        <v>37</v>
      </c>
      <c r="F118" t="s">
        <v>19</v>
      </c>
      <c r="G118">
        <v>6</v>
      </c>
      <c r="H118" s="4">
        <v>167864.4</v>
      </c>
      <c r="I118" t="s">
        <v>33</v>
      </c>
      <c r="J118">
        <v>1</v>
      </c>
      <c r="K118">
        <v>668</v>
      </c>
      <c r="L118" t="s">
        <v>35</v>
      </c>
      <c r="M118" t="s">
        <v>21</v>
      </c>
      <c r="N118" t="s">
        <v>32</v>
      </c>
      <c r="O118" s="4">
        <v>115638.29</v>
      </c>
      <c r="P118" t="s">
        <v>28</v>
      </c>
      <c r="Q118" t="str" cm="1">
        <f t="array" ref="Q118">_xlfn.IFS(
O118&lt;50000,"Low Salary (&lt;$50K)",
O118&lt;90000,"Lower Middle ($50K-$90K)",
O118&lt;130000,"Middle ($90K-$130K)",
O118&lt;170000,"Upper Middle ($130K-$170K)",
O118&gt;=170000,"High Salary (&gt;$170K)"
)</f>
        <v>Middle ($90K-$130K)</v>
      </c>
      <c r="R118" t="str" cm="1">
        <f t="array" ref="R118">_xlfn.IFS(
G118&lt;=2,"New Customers (0-2Y)",
G118&lt;=5,"Growing Customers (3-5Y)",
G118&lt;=8,"Established Customers (6-8Y)",
G118&lt;=10,"Loyal Customers (9-10Y)"
)</f>
        <v>Established Customers (6-8Y)</v>
      </c>
    </row>
    <row r="119" spans="1:18" x14ac:dyDescent="0.35">
      <c r="A119">
        <v>15698028</v>
      </c>
      <c r="B119" t="s">
        <v>149</v>
      </c>
      <c r="C119" t="s">
        <v>17</v>
      </c>
      <c r="D119" t="s">
        <v>18</v>
      </c>
      <c r="E119">
        <v>41</v>
      </c>
      <c r="F119" t="s">
        <v>19</v>
      </c>
      <c r="G119">
        <v>1</v>
      </c>
      <c r="H119" s="4">
        <v>0</v>
      </c>
      <c r="I119" t="s">
        <v>24</v>
      </c>
      <c r="J119">
        <v>2</v>
      </c>
      <c r="K119">
        <v>506</v>
      </c>
      <c r="L119" t="s">
        <v>31</v>
      </c>
      <c r="M119" t="s">
        <v>21</v>
      </c>
      <c r="N119" t="s">
        <v>32</v>
      </c>
      <c r="O119" s="4">
        <v>31766.3</v>
      </c>
      <c r="P119" t="s">
        <v>28</v>
      </c>
      <c r="Q119" t="str" cm="1">
        <f t="array" ref="Q119">_xlfn.IFS(
O119&lt;50000,"Low Salary (&lt;$50K)",
O119&lt;90000,"Lower Middle ($50K-$90K)",
O119&lt;130000,"Middle ($90K-$130K)",
O119&lt;170000,"Upper Middle ($130K-$170K)",
O119&gt;=170000,"High Salary (&gt;$170K)"
)</f>
        <v>Low Salary (&lt;$50K)</v>
      </c>
      <c r="R119" t="str" cm="1">
        <f t="array" ref="R119">_xlfn.IFS(
G119&lt;=2,"New Customers (0-2Y)",
G119&lt;=5,"Growing Customers (3-5Y)",
G119&lt;=8,"Established Customers (6-8Y)",
G119&lt;=10,"Loyal Customers (9-10Y)"
)</f>
        <v>New Customers (0-2Y)</v>
      </c>
    </row>
    <row r="120" spans="1:18" x14ac:dyDescent="0.35">
      <c r="A120">
        <v>15661670</v>
      </c>
      <c r="B120" t="s">
        <v>150</v>
      </c>
      <c r="C120" t="s">
        <v>42</v>
      </c>
      <c r="D120" t="s">
        <v>18</v>
      </c>
      <c r="E120">
        <v>31</v>
      </c>
      <c r="F120" t="s">
        <v>19</v>
      </c>
      <c r="G120">
        <v>8</v>
      </c>
      <c r="H120" s="4">
        <v>107818.63</v>
      </c>
      <c r="I120" t="s">
        <v>33</v>
      </c>
      <c r="J120">
        <v>1</v>
      </c>
      <c r="K120">
        <v>524</v>
      </c>
      <c r="L120" t="s">
        <v>31</v>
      </c>
      <c r="M120" t="s">
        <v>21</v>
      </c>
      <c r="N120" t="s">
        <v>32</v>
      </c>
      <c r="O120" s="4">
        <v>199725.39</v>
      </c>
      <c r="P120" t="s">
        <v>23</v>
      </c>
      <c r="Q120" t="str" cm="1">
        <f t="array" ref="Q120">_xlfn.IFS(
O120&lt;50000,"Low Salary (&lt;$50K)",
O120&lt;90000,"Lower Middle ($50K-$90K)",
O120&lt;130000,"Middle ($90K-$130K)",
O120&lt;170000,"Upper Middle ($130K-$170K)",
O120&gt;=170000,"High Salary (&gt;$170K)"
)</f>
        <v>High Salary (&gt;$170K)</v>
      </c>
      <c r="R120" t="str" cm="1">
        <f t="array" ref="R120">_xlfn.IFS(
G120&lt;=2,"New Customers (0-2Y)",
G120&lt;=5,"Growing Customers (3-5Y)",
G120&lt;=8,"Established Customers (6-8Y)",
G120&lt;=10,"Loyal Customers (9-10Y)"
)</f>
        <v>Established Customers (6-8Y)</v>
      </c>
    </row>
    <row r="121" spans="1:18" x14ac:dyDescent="0.35">
      <c r="A121">
        <v>15600781</v>
      </c>
      <c r="B121" t="s">
        <v>151</v>
      </c>
      <c r="C121" t="s">
        <v>42</v>
      </c>
      <c r="D121" t="s">
        <v>39</v>
      </c>
      <c r="E121">
        <v>34</v>
      </c>
      <c r="F121" t="s">
        <v>19</v>
      </c>
      <c r="G121">
        <v>4</v>
      </c>
      <c r="H121" s="4">
        <v>185173.81</v>
      </c>
      <c r="I121" t="s">
        <v>33</v>
      </c>
      <c r="J121">
        <v>2</v>
      </c>
      <c r="K121">
        <v>699</v>
      </c>
      <c r="L121" t="s">
        <v>35</v>
      </c>
      <c r="M121" t="s">
        <v>21</v>
      </c>
      <c r="N121" t="s">
        <v>32</v>
      </c>
      <c r="O121" s="4">
        <v>120834.48</v>
      </c>
      <c r="P121" t="s">
        <v>28</v>
      </c>
      <c r="Q121" t="str" cm="1">
        <f t="array" ref="Q121">_xlfn.IFS(
O121&lt;50000,"Low Salary (&lt;$50K)",
O121&lt;90000,"Lower Middle ($50K-$90K)",
O121&lt;130000,"Middle ($90K-$130K)",
O121&lt;170000,"Upper Middle ($130K-$170K)",
O121&gt;=170000,"High Salary (&gt;$170K)"
)</f>
        <v>Middle ($90K-$130K)</v>
      </c>
      <c r="R121" t="str" cm="1">
        <f t="array" ref="R121">_xlfn.IFS(
G121&lt;=2,"New Customers (0-2Y)",
G121&lt;=5,"Growing Customers (3-5Y)",
G121&lt;=8,"Established Customers (6-8Y)",
G121&lt;=10,"Loyal Customers (9-10Y)"
)</f>
        <v>Growing Customers (3-5Y)</v>
      </c>
    </row>
    <row r="122" spans="1:18" x14ac:dyDescent="0.35">
      <c r="A122">
        <v>15682472</v>
      </c>
      <c r="B122" t="s">
        <v>152</v>
      </c>
      <c r="C122" t="s">
        <v>17</v>
      </c>
      <c r="D122" t="s">
        <v>39</v>
      </c>
      <c r="E122">
        <v>34</v>
      </c>
      <c r="F122" t="s">
        <v>19</v>
      </c>
      <c r="G122">
        <v>8</v>
      </c>
      <c r="H122" s="4">
        <v>129433.34</v>
      </c>
      <c r="I122" t="s">
        <v>33</v>
      </c>
      <c r="J122">
        <v>2</v>
      </c>
      <c r="K122">
        <v>828</v>
      </c>
      <c r="L122" t="s">
        <v>37</v>
      </c>
      <c r="M122" t="s">
        <v>27</v>
      </c>
      <c r="N122" t="s">
        <v>32</v>
      </c>
      <c r="O122" s="4">
        <v>38131.769999999997</v>
      </c>
      <c r="P122" t="s">
        <v>28</v>
      </c>
      <c r="Q122" t="str" cm="1">
        <f t="array" ref="Q122">_xlfn.IFS(
O122&lt;50000,"Low Salary (&lt;$50K)",
O122&lt;90000,"Lower Middle ($50K-$90K)",
O122&lt;130000,"Middle ($90K-$130K)",
O122&lt;170000,"Upper Middle ($130K-$170K)",
O122&gt;=170000,"High Salary (&gt;$170K)"
)</f>
        <v>Low Salary (&lt;$50K)</v>
      </c>
      <c r="R122" t="str" cm="1">
        <f t="array" ref="R122">_xlfn.IFS(
G122&lt;=2,"New Customers (0-2Y)",
G122&lt;=5,"Growing Customers (3-5Y)",
G122&lt;=8,"Established Customers (6-8Y)",
G122&lt;=10,"Loyal Customers (9-10Y)"
)</f>
        <v>Established Customers (6-8Y)</v>
      </c>
    </row>
    <row r="123" spans="1:18" x14ac:dyDescent="0.35">
      <c r="A123">
        <v>15580203</v>
      </c>
      <c r="B123" t="s">
        <v>153</v>
      </c>
      <c r="C123" t="s">
        <v>26</v>
      </c>
      <c r="D123" t="s">
        <v>39</v>
      </c>
      <c r="E123">
        <v>39</v>
      </c>
      <c r="F123" t="s">
        <v>19</v>
      </c>
      <c r="G123">
        <v>6</v>
      </c>
      <c r="H123" s="4">
        <v>120193.42</v>
      </c>
      <c r="I123" t="s">
        <v>33</v>
      </c>
      <c r="J123">
        <v>1</v>
      </c>
      <c r="K123">
        <v>674</v>
      </c>
      <c r="L123" t="s">
        <v>35</v>
      </c>
      <c r="M123" t="s">
        <v>27</v>
      </c>
      <c r="N123" t="s">
        <v>32</v>
      </c>
      <c r="O123" s="4">
        <v>100130.95</v>
      </c>
      <c r="P123" t="s">
        <v>28</v>
      </c>
      <c r="Q123" t="str" cm="1">
        <f t="array" ref="Q123">_xlfn.IFS(
O123&lt;50000,"Low Salary (&lt;$50K)",
O123&lt;90000,"Lower Middle ($50K-$90K)",
O123&lt;130000,"Middle ($90K-$130K)",
O123&lt;170000,"Upper Middle ($130K-$170K)",
O123&gt;=170000,"High Salary (&gt;$170K)"
)</f>
        <v>Middle ($90K-$130K)</v>
      </c>
      <c r="R123" t="str" cm="1">
        <f t="array" ref="R123">_xlfn.IFS(
G123&lt;=2,"New Customers (0-2Y)",
G123&lt;=5,"Growing Customers (3-5Y)",
G123&lt;=8,"Established Customers (6-8Y)",
G123&lt;=10,"Loyal Customers (9-10Y)"
)</f>
        <v>Established Customers (6-8Y)</v>
      </c>
    </row>
    <row r="124" spans="1:18" x14ac:dyDescent="0.35">
      <c r="A124">
        <v>15690673</v>
      </c>
      <c r="B124" t="s">
        <v>75</v>
      </c>
      <c r="C124" t="s">
        <v>17</v>
      </c>
      <c r="D124" t="s">
        <v>18</v>
      </c>
      <c r="E124">
        <v>39</v>
      </c>
      <c r="F124" t="s">
        <v>19</v>
      </c>
      <c r="G124">
        <v>6</v>
      </c>
      <c r="H124" s="4">
        <v>0</v>
      </c>
      <c r="I124" t="s">
        <v>24</v>
      </c>
      <c r="J124">
        <v>2</v>
      </c>
      <c r="K124">
        <v>656</v>
      </c>
      <c r="L124" t="s">
        <v>20</v>
      </c>
      <c r="M124" t="s">
        <v>21</v>
      </c>
      <c r="N124" t="s">
        <v>32</v>
      </c>
      <c r="O124" s="4">
        <v>141069.88</v>
      </c>
      <c r="P124" t="s">
        <v>28</v>
      </c>
      <c r="Q124" t="str" cm="1">
        <f t="array" ref="Q124">_xlfn.IFS(
O124&lt;50000,"Low Salary (&lt;$50K)",
O124&lt;90000,"Lower Middle ($50K-$90K)",
O124&lt;130000,"Middle ($90K-$130K)",
O124&lt;170000,"Upper Middle ($130K-$170K)",
O124&gt;=170000,"High Salary (&gt;$170K)"
)</f>
        <v>Upper Middle ($130K-$170K)</v>
      </c>
      <c r="R124" t="str" cm="1">
        <f t="array" ref="R124">_xlfn.IFS(
G124&lt;=2,"New Customers (0-2Y)",
G124&lt;=5,"Growing Customers (3-5Y)",
G124&lt;=8,"Established Customers (6-8Y)",
G124&lt;=10,"Loyal Customers (9-10Y)"
)</f>
        <v>Established Customers (6-8Y)</v>
      </c>
    </row>
    <row r="125" spans="1:18" x14ac:dyDescent="0.35">
      <c r="A125">
        <v>15760085</v>
      </c>
      <c r="B125" t="s">
        <v>154</v>
      </c>
      <c r="C125" t="s">
        <v>42</v>
      </c>
      <c r="D125" t="s">
        <v>18</v>
      </c>
      <c r="E125">
        <v>48</v>
      </c>
      <c r="F125" t="s">
        <v>19</v>
      </c>
      <c r="G125">
        <v>10</v>
      </c>
      <c r="H125" s="4">
        <v>126384.42</v>
      </c>
      <c r="I125" t="s">
        <v>33</v>
      </c>
      <c r="J125">
        <v>1</v>
      </c>
      <c r="K125">
        <v>684</v>
      </c>
      <c r="L125" t="s">
        <v>35</v>
      </c>
      <c r="M125" t="s">
        <v>21</v>
      </c>
      <c r="N125" t="s">
        <v>22</v>
      </c>
      <c r="O125" s="4">
        <v>198129.36</v>
      </c>
      <c r="P125" t="s">
        <v>28</v>
      </c>
      <c r="Q125" t="str" cm="1">
        <f t="array" ref="Q125">_xlfn.IFS(
O125&lt;50000,"Low Salary (&lt;$50K)",
O125&lt;90000,"Lower Middle ($50K-$90K)",
O125&lt;130000,"Middle ($90K-$130K)",
O125&lt;170000,"Upper Middle ($130K-$170K)",
O125&gt;=170000,"High Salary (&gt;$170K)"
)</f>
        <v>High Salary (&gt;$170K)</v>
      </c>
      <c r="R125" t="str" cm="1">
        <f t="array" ref="R125">_xlfn.IFS(
G125&lt;=2,"New Customers (0-2Y)",
G125&lt;=5,"Growing Customers (3-5Y)",
G125&lt;=8,"Established Customers (6-8Y)",
G125&lt;=10,"Loyal Customers (9-10Y)"
)</f>
        <v>Loyal Customers (9-10Y)</v>
      </c>
    </row>
    <row r="126" spans="1:18" x14ac:dyDescent="0.35">
      <c r="A126">
        <v>15779659</v>
      </c>
      <c r="B126" t="s">
        <v>155</v>
      </c>
      <c r="C126" t="s">
        <v>17</v>
      </c>
      <c r="D126" t="s">
        <v>18</v>
      </c>
      <c r="E126">
        <v>28</v>
      </c>
      <c r="F126" t="s">
        <v>43</v>
      </c>
      <c r="G126">
        <v>3</v>
      </c>
      <c r="H126" s="4">
        <v>0</v>
      </c>
      <c r="I126" t="s">
        <v>24</v>
      </c>
      <c r="J126">
        <v>1</v>
      </c>
      <c r="K126">
        <v>625</v>
      </c>
      <c r="L126" t="s">
        <v>20</v>
      </c>
      <c r="M126" t="s">
        <v>27</v>
      </c>
      <c r="N126" t="s">
        <v>32</v>
      </c>
      <c r="O126" s="4">
        <v>183646.41</v>
      </c>
      <c r="P126" t="s">
        <v>28</v>
      </c>
      <c r="Q126" t="str" cm="1">
        <f t="array" ref="Q126">_xlfn.IFS(
O126&lt;50000,"Low Salary (&lt;$50K)",
O126&lt;90000,"Lower Middle ($50K-$90K)",
O126&lt;130000,"Middle ($90K-$130K)",
O126&lt;170000,"Upper Middle ($130K-$170K)",
O126&gt;=170000,"High Salary (&gt;$170K)"
)</f>
        <v>High Salary (&gt;$170K)</v>
      </c>
      <c r="R126" t="str" cm="1">
        <f t="array" ref="R126">_xlfn.IFS(
G126&lt;=2,"New Customers (0-2Y)",
G126&lt;=5,"Growing Customers (3-5Y)",
G126&lt;=8,"Established Customers (6-8Y)",
G126&lt;=10,"Loyal Customers (9-10Y)"
)</f>
        <v>Growing Customers (3-5Y)</v>
      </c>
    </row>
    <row r="127" spans="1:18" x14ac:dyDescent="0.35">
      <c r="A127">
        <v>15627360</v>
      </c>
      <c r="B127" t="s">
        <v>156</v>
      </c>
      <c r="C127" t="s">
        <v>17</v>
      </c>
      <c r="D127" t="s">
        <v>39</v>
      </c>
      <c r="E127">
        <v>42</v>
      </c>
      <c r="F127" t="s">
        <v>19</v>
      </c>
      <c r="G127">
        <v>9</v>
      </c>
      <c r="H127" s="4">
        <v>152603.45000000001</v>
      </c>
      <c r="I127" t="s">
        <v>33</v>
      </c>
      <c r="J127">
        <v>1</v>
      </c>
      <c r="K127">
        <v>432</v>
      </c>
      <c r="L127" t="s">
        <v>44</v>
      </c>
      <c r="M127" t="s">
        <v>21</v>
      </c>
      <c r="N127" t="s">
        <v>32</v>
      </c>
      <c r="O127" s="4">
        <v>110265.24</v>
      </c>
      <c r="P127" t="s">
        <v>23</v>
      </c>
      <c r="Q127" t="str" cm="1">
        <f t="array" ref="Q127">_xlfn.IFS(
O127&lt;50000,"Low Salary (&lt;$50K)",
O127&lt;90000,"Lower Middle ($50K-$90K)",
O127&lt;130000,"Middle ($90K-$130K)",
O127&lt;170000,"Upper Middle ($130K-$170K)",
O127&gt;=170000,"High Salary (&gt;$170K)"
)</f>
        <v>Middle ($90K-$130K)</v>
      </c>
      <c r="R127" t="str" cm="1">
        <f t="array" ref="R127">_xlfn.IFS(
G127&lt;=2,"New Customers (0-2Y)",
G127&lt;=5,"Growing Customers (3-5Y)",
G127&lt;=8,"Established Customers (6-8Y)",
G127&lt;=10,"Loyal Customers (9-10Y)"
)</f>
        <v>Loyal Customers (9-10Y)</v>
      </c>
    </row>
    <row r="128" spans="1:18" x14ac:dyDescent="0.35">
      <c r="A128">
        <v>15671137</v>
      </c>
      <c r="B128" t="s">
        <v>157</v>
      </c>
      <c r="C128" t="s">
        <v>17</v>
      </c>
      <c r="D128" t="s">
        <v>18</v>
      </c>
      <c r="E128">
        <v>52</v>
      </c>
      <c r="F128" t="s">
        <v>19</v>
      </c>
      <c r="G128">
        <v>1</v>
      </c>
      <c r="H128" s="4">
        <v>0</v>
      </c>
      <c r="I128" t="s">
        <v>24</v>
      </c>
      <c r="J128">
        <v>1</v>
      </c>
      <c r="K128">
        <v>549</v>
      </c>
      <c r="L128" t="s">
        <v>31</v>
      </c>
      <c r="M128" t="s">
        <v>27</v>
      </c>
      <c r="N128" t="s">
        <v>22</v>
      </c>
      <c r="O128" s="4">
        <v>8636.0499999999993</v>
      </c>
      <c r="P128" t="s">
        <v>23</v>
      </c>
      <c r="Q128" t="str" cm="1">
        <f t="array" ref="Q128">_xlfn.IFS(
O128&lt;50000,"Low Salary (&lt;$50K)",
O128&lt;90000,"Lower Middle ($50K-$90K)",
O128&lt;130000,"Middle ($90K-$130K)",
O128&lt;170000,"Upper Middle ($130K-$170K)",
O128&gt;=170000,"High Salary (&gt;$170K)"
)</f>
        <v>Low Salary (&lt;$50K)</v>
      </c>
      <c r="R128" t="str" cm="1">
        <f t="array" ref="R128">_xlfn.IFS(
G128&lt;=2,"New Customers (0-2Y)",
G128&lt;=5,"Growing Customers (3-5Y)",
G128&lt;=8,"Established Customers (6-8Y)",
G128&lt;=10,"Loyal Customers (9-10Y)"
)</f>
        <v>New Customers (0-2Y)</v>
      </c>
    </row>
    <row r="129" spans="1:18" x14ac:dyDescent="0.35">
      <c r="A129">
        <v>15782688</v>
      </c>
      <c r="B129" t="s">
        <v>158</v>
      </c>
      <c r="C129" t="s">
        <v>42</v>
      </c>
      <c r="D129" t="s">
        <v>39</v>
      </c>
      <c r="E129">
        <v>56</v>
      </c>
      <c r="F129" t="s">
        <v>19</v>
      </c>
      <c r="G129">
        <v>0</v>
      </c>
      <c r="H129" s="4">
        <v>148507.24</v>
      </c>
      <c r="I129" t="s">
        <v>33</v>
      </c>
      <c r="J129">
        <v>1</v>
      </c>
      <c r="K129">
        <v>625</v>
      </c>
      <c r="L129" t="s">
        <v>20</v>
      </c>
      <c r="M129" t="s">
        <v>21</v>
      </c>
      <c r="N129" t="s">
        <v>32</v>
      </c>
      <c r="O129" s="4">
        <v>46824.08</v>
      </c>
      <c r="P129" t="s">
        <v>23</v>
      </c>
      <c r="Q129" t="str" cm="1">
        <f t="array" ref="Q129">_xlfn.IFS(
O129&lt;50000,"Low Salary (&lt;$50K)",
O129&lt;90000,"Lower Middle ($50K-$90K)",
O129&lt;130000,"Middle ($90K-$130K)",
O129&lt;170000,"Upper Middle ($130K-$170K)",
O129&gt;=170000,"High Salary (&gt;$170K)"
)</f>
        <v>Low Salary (&lt;$50K)</v>
      </c>
      <c r="R129" t="str" cm="1">
        <f t="array" ref="R129">_xlfn.IFS(
G129&lt;=2,"New Customers (0-2Y)",
G129&lt;=5,"Growing Customers (3-5Y)",
G129&lt;=8,"Established Customers (6-8Y)",
G129&lt;=10,"Loyal Customers (9-10Y)"
)</f>
        <v>New Customers (0-2Y)</v>
      </c>
    </row>
    <row r="130" spans="1:18" x14ac:dyDescent="0.35">
      <c r="A130">
        <v>15575492</v>
      </c>
      <c r="B130" t="s">
        <v>153</v>
      </c>
      <c r="C130" t="s">
        <v>17</v>
      </c>
      <c r="D130" t="s">
        <v>18</v>
      </c>
      <c r="E130">
        <v>41</v>
      </c>
      <c r="F130" t="s">
        <v>19</v>
      </c>
      <c r="G130">
        <v>7</v>
      </c>
      <c r="H130" s="4">
        <v>0</v>
      </c>
      <c r="I130" t="s">
        <v>24</v>
      </c>
      <c r="J130">
        <v>2</v>
      </c>
      <c r="K130">
        <v>828</v>
      </c>
      <c r="L130" t="s">
        <v>37</v>
      </c>
      <c r="M130" t="s">
        <v>21</v>
      </c>
      <c r="N130" t="s">
        <v>32</v>
      </c>
      <c r="O130" s="4">
        <v>171378.77</v>
      </c>
      <c r="P130" t="s">
        <v>28</v>
      </c>
      <c r="Q130" t="str" cm="1">
        <f t="array" ref="Q130">_xlfn.IFS(
O130&lt;50000,"Low Salary (&lt;$50K)",
O130&lt;90000,"Lower Middle ($50K-$90K)",
O130&lt;130000,"Middle ($90K-$130K)",
O130&lt;170000,"Upper Middle ($130K-$170K)",
O130&gt;=170000,"High Salary (&gt;$170K)"
)</f>
        <v>High Salary (&gt;$170K)</v>
      </c>
      <c r="R130" t="str" cm="1">
        <f t="array" ref="R130">_xlfn.IFS(
G130&lt;=2,"New Customers (0-2Y)",
G130&lt;=5,"Growing Customers (3-5Y)",
G130&lt;=8,"Established Customers (6-8Y)",
G130&lt;=10,"Loyal Customers (9-10Y)"
)</f>
        <v>Established Customers (6-8Y)</v>
      </c>
    </row>
    <row r="131" spans="1:18" x14ac:dyDescent="0.35">
      <c r="A131">
        <v>15591607</v>
      </c>
      <c r="B131" t="s">
        <v>159</v>
      </c>
      <c r="C131" t="s">
        <v>17</v>
      </c>
      <c r="D131" t="s">
        <v>39</v>
      </c>
      <c r="E131">
        <v>24</v>
      </c>
      <c r="F131" t="s">
        <v>43</v>
      </c>
      <c r="G131">
        <v>9</v>
      </c>
      <c r="H131" s="4">
        <v>101827.07</v>
      </c>
      <c r="I131" t="s">
        <v>33</v>
      </c>
      <c r="J131">
        <v>1</v>
      </c>
      <c r="K131">
        <v>770</v>
      </c>
      <c r="L131" t="s">
        <v>35</v>
      </c>
      <c r="M131" t="s">
        <v>21</v>
      </c>
      <c r="N131" t="s">
        <v>32</v>
      </c>
      <c r="O131" s="4">
        <v>167256.35</v>
      </c>
      <c r="P131" t="s">
        <v>28</v>
      </c>
      <c r="Q131" t="str" cm="1">
        <f t="array" ref="Q131">_xlfn.IFS(
O131&lt;50000,"Low Salary (&lt;$50K)",
O131&lt;90000,"Lower Middle ($50K-$90K)",
O131&lt;130000,"Middle ($90K-$130K)",
O131&lt;170000,"Upper Middle ($130K-$170K)",
O131&gt;=170000,"High Salary (&gt;$170K)"
)</f>
        <v>Upper Middle ($130K-$170K)</v>
      </c>
      <c r="R131" t="str" cm="1">
        <f t="array" ref="R131">_xlfn.IFS(
G131&lt;=2,"New Customers (0-2Y)",
G131&lt;=5,"Growing Customers (3-5Y)",
G131&lt;=8,"Established Customers (6-8Y)",
G131&lt;=10,"Loyal Customers (9-10Y)"
)</f>
        <v>Loyal Customers (9-10Y)</v>
      </c>
    </row>
    <row r="132" spans="1:18" x14ac:dyDescent="0.35">
      <c r="A132">
        <v>15740404</v>
      </c>
      <c r="B132" t="s">
        <v>45</v>
      </c>
      <c r="C132" t="s">
        <v>17</v>
      </c>
      <c r="D132" t="s">
        <v>18</v>
      </c>
      <c r="E132">
        <v>34</v>
      </c>
      <c r="F132" t="s">
        <v>19</v>
      </c>
      <c r="G132">
        <v>3</v>
      </c>
      <c r="H132" s="4">
        <v>0</v>
      </c>
      <c r="I132" t="s">
        <v>24</v>
      </c>
      <c r="J132">
        <v>2</v>
      </c>
      <c r="K132">
        <v>758</v>
      </c>
      <c r="L132" t="s">
        <v>35</v>
      </c>
      <c r="M132" t="s">
        <v>21</v>
      </c>
      <c r="N132" t="s">
        <v>22</v>
      </c>
      <c r="O132" s="4">
        <v>124226.16</v>
      </c>
      <c r="P132" t="s">
        <v>28</v>
      </c>
      <c r="Q132" t="str" cm="1">
        <f t="array" ref="Q132">_xlfn.IFS(
O132&lt;50000,"Low Salary (&lt;$50K)",
O132&lt;90000,"Lower Middle ($50K-$90K)",
O132&lt;130000,"Middle ($90K-$130K)",
O132&lt;170000,"Upper Middle ($130K-$170K)",
O132&gt;=170000,"High Salary (&gt;$170K)"
)</f>
        <v>Middle ($90K-$130K)</v>
      </c>
      <c r="R132" t="str" cm="1">
        <f t="array" ref="R132">_xlfn.IFS(
G132&lt;=2,"New Customers (0-2Y)",
G132&lt;=5,"Growing Customers (3-5Y)",
G132&lt;=8,"Established Customers (6-8Y)",
G132&lt;=10,"Loyal Customers (9-10Y)"
)</f>
        <v>Growing Customers (3-5Y)</v>
      </c>
    </row>
    <row r="133" spans="1:18" x14ac:dyDescent="0.35">
      <c r="A133">
        <v>15718369</v>
      </c>
      <c r="B133" t="s">
        <v>160</v>
      </c>
      <c r="C133" t="s">
        <v>42</v>
      </c>
      <c r="D133" t="s">
        <v>18</v>
      </c>
      <c r="E133">
        <v>33</v>
      </c>
      <c r="F133" t="s">
        <v>19</v>
      </c>
      <c r="G133">
        <v>9</v>
      </c>
      <c r="H133" s="4">
        <v>130862.43</v>
      </c>
      <c r="I133" t="s">
        <v>33</v>
      </c>
      <c r="J133">
        <v>1</v>
      </c>
      <c r="K133">
        <v>795</v>
      </c>
      <c r="L133" t="s">
        <v>37</v>
      </c>
      <c r="M133" t="s">
        <v>21</v>
      </c>
      <c r="N133" t="s">
        <v>22</v>
      </c>
      <c r="O133" s="4">
        <v>114935.21</v>
      </c>
      <c r="P133" t="s">
        <v>28</v>
      </c>
      <c r="Q133" t="str" cm="1">
        <f t="array" ref="Q133">_xlfn.IFS(
O133&lt;50000,"Low Salary (&lt;$50K)",
O133&lt;90000,"Lower Middle ($50K-$90K)",
O133&lt;130000,"Middle ($90K-$130K)",
O133&lt;170000,"Upper Middle ($130K-$170K)",
O133&gt;=170000,"High Salary (&gt;$170K)"
)</f>
        <v>Middle ($90K-$130K)</v>
      </c>
      <c r="R133" t="str" cm="1">
        <f t="array" ref="R133">_xlfn.IFS(
G133&lt;=2,"New Customers (0-2Y)",
G133&lt;=5,"Growing Customers (3-5Y)",
G133&lt;=8,"Established Customers (6-8Y)",
G133&lt;=10,"Loyal Customers (9-10Y)"
)</f>
        <v>Loyal Customers (9-10Y)</v>
      </c>
    </row>
    <row r="134" spans="1:18" x14ac:dyDescent="0.35">
      <c r="A134">
        <v>15677871</v>
      </c>
      <c r="B134" t="s">
        <v>161</v>
      </c>
      <c r="C134" t="s">
        <v>17</v>
      </c>
      <c r="D134" t="s">
        <v>39</v>
      </c>
      <c r="E134">
        <v>38</v>
      </c>
      <c r="F134" t="s">
        <v>19</v>
      </c>
      <c r="G134">
        <v>9</v>
      </c>
      <c r="H134" s="4">
        <v>122570.87</v>
      </c>
      <c r="I134" t="s">
        <v>33</v>
      </c>
      <c r="J134">
        <v>1</v>
      </c>
      <c r="K134">
        <v>687</v>
      </c>
      <c r="L134" t="s">
        <v>35</v>
      </c>
      <c r="M134" t="s">
        <v>21</v>
      </c>
      <c r="N134" t="s">
        <v>22</v>
      </c>
      <c r="O134" s="4">
        <v>35608.879999999997</v>
      </c>
      <c r="P134" t="s">
        <v>28</v>
      </c>
      <c r="Q134" t="str" cm="1">
        <f t="array" ref="Q134">_xlfn.IFS(
O134&lt;50000,"Low Salary (&lt;$50K)",
O134&lt;90000,"Lower Middle ($50K-$90K)",
O134&lt;130000,"Middle ($90K-$130K)",
O134&lt;170000,"Upper Middle ($130K-$170K)",
O134&gt;=170000,"High Salary (&gt;$170K)"
)</f>
        <v>Low Salary (&lt;$50K)</v>
      </c>
      <c r="R134" t="str" cm="1">
        <f t="array" ref="R134">_xlfn.IFS(
G134&lt;=2,"New Customers (0-2Y)",
G134&lt;=5,"Growing Customers (3-5Y)",
G134&lt;=8,"Established Customers (6-8Y)",
G134&lt;=10,"Loyal Customers (9-10Y)"
)</f>
        <v>Loyal Customers (9-10Y)</v>
      </c>
    </row>
    <row r="135" spans="1:18" x14ac:dyDescent="0.35">
      <c r="A135">
        <v>15642004</v>
      </c>
      <c r="B135" t="s">
        <v>162</v>
      </c>
      <c r="C135" t="s">
        <v>17</v>
      </c>
      <c r="D135" t="s">
        <v>39</v>
      </c>
      <c r="E135">
        <v>25</v>
      </c>
      <c r="F135" t="s">
        <v>43</v>
      </c>
      <c r="G135">
        <v>1</v>
      </c>
      <c r="H135" s="4">
        <v>0</v>
      </c>
      <c r="I135" t="s">
        <v>24</v>
      </c>
      <c r="J135">
        <v>2</v>
      </c>
      <c r="K135">
        <v>686</v>
      </c>
      <c r="L135" t="s">
        <v>35</v>
      </c>
      <c r="M135" t="s">
        <v>27</v>
      </c>
      <c r="N135" t="s">
        <v>22</v>
      </c>
      <c r="O135" s="4">
        <v>16459.37</v>
      </c>
      <c r="P135" t="s">
        <v>28</v>
      </c>
      <c r="Q135" t="str" cm="1">
        <f t="array" ref="Q135">_xlfn.IFS(
O135&lt;50000,"Low Salary (&lt;$50K)",
O135&lt;90000,"Lower Middle ($50K-$90K)",
O135&lt;130000,"Middle ($90K-$130K)",
O135&lt;170000,"Upper Middle ($130K-$170K)",
O135&gt;=170000,"High Salary (&gt;$170K)"
)</f>
        <v>Low Salary (&lt;$50K)</v>
      </c>
      <c r="R135" t="str" cm="1">
        <f t="array" ref="R135">_xlfn.IFS(
G135&lt;=2,"New Customers (0-2Y)",
G135&lt;=5,"Growing Customers (3-5Y)",
G135&lt;=8,"Established Customers (6-8Y)",
G135&lt;=10,"Loyal Customers (9-10Y)"
)</f>
        <v>New Customers (0-2Y)</v>
      </c>
    </row>
    <row r="136" spans="1:18" x14ac:dyDescent="0.35">
      <c r="A136">
        <v>15712543</v>
      </c>
      <c r="B136" t="s">
        <v>163</v>
      </c>
      <c r="C136" t="s">
        <v>42</v>
      </c>
      <c r="D136" t="s">
        <v>39</v>
      </c>
      <c r="E136">
        <v>39</v>
      </c>
      <c r="F136" t="s">
        <v>19</v>
      </c>
      <c r="G136">
        <v>7</v>
      </c>
      <c r="H136" s="4">
        <v>124828.46</v>
      </c>
      <c r="I136" t="s">
        <v>33</v>
      </c>
      <c r="J136">
        <v>2</v>
      </c>
      <c r="K136">
        <v>789</v>
      </c>
      <c r="L136" t="s">
        <v>37</v>
      </c>
      <c r="M136" t="s">
        <v>21</v>
      </c>
      <c r="N136" t="s">
        <v>22</v>
      </c>
      <c r="O136" s="4">
        <v>124411.08</v>
      </c>
      <c r="P136" t="s">
        <v>28</v>
      </c>
      <c r="Q136" t="str" cm="1">
        <f t="array" ref="Q136">_xlfn.IFS(
O136&lt;50000,"Low Salary (&lt;$50K)",
O136&lt;90000,"Lower Middle ($50K-$90K)",
O136&lt;130000,"Middle ($90K-$130K)",
O136&lt;170000,"Upper Middle ($130K-$170K)",
O136&gt;=170000,"High Salary (&gt;$170K)"
)</f>
        <v>Middle ($90K-$130K)</v>
      </c>
      <c r="R136" t="str" cm="1">
        <f t="array" ref="R136">_xlfn.IFS(
G136&lt;=2,"New Customers (0-2Y)",
G136&lt;=5,"Growing Customers (3-5Y)",
G136&lt;=8,"Established Customers (6-8Y)",
G136&lt;=10,"Loyal Customers (9-10Y)"
)</f>
        <v>Established Customers (6-8Y)</v>
      </c>
    </row>
    <row r="137" spans="1:18" x14ac:dyDescent="0.35">
      <c r="A137">
        <v>15584518</v>
      </c>
      <c r="B137" t="s">
        <v>164</v>
      </c>
      <c r="C137" t="s">
        <v>42</v>
      </c>
      <c r="D137" t="s">
        <v>18</v>
      </c>
      <c r="E137">
        <v>50</v>
      </c>
      <c r="F137" t="s">
        <v>19</v>
      </c>
      <c r="G137">
        <v>5</v>
      </c>
      <c r="H137" s="4">
        <v>144895.04999999999</v>
      </c>
      <c r="I137" t="s">
        <v>33</v>
      </c>
      <c r="J137">
        <v>2</v>
      </c>
      <c r="K137">
        <v>589</v>
      </c>
      <c r="L137" t="s">
        <v>31</v>
      </c>
      <c r="M137" t="s">
        <v>21</v>
      </c>
      <c r="N137" t="s">
        <v>22</v>
      </c>
      <c r="O137" s="4">
        <v>34941.230000000003</v>
      </c>
      <c r="P137" t="s">
        <v>28</v>
      </c>
      <c r="Q137" t="str" cm="1">
        <f t="array" ref="Q137">_xlfn.IFS(
O137&lt;50000,"Low Salary (&lt;$50K)",
O137&lt;90000,"Lower Middle ($50K-$90K)",
O137&lt;130000,"Middle ($90K-$130K)",
O137&lt;170000,"Upper Middle ($130K-$170K)",
O137&gt;=170000,"High Salary (&gt;$170K)"
)</f>
        <v>Low Salary (&lt;$50K)</v>
      </c>
      <c r="R137" t="str" cm="1">
        <f t="array" ref="R137">_xlfn.IFS(
G137&lt;=2,"New Customers (0-2Y)",
G137&lt;=5,"Growing Customers (3-5Y)",
G137&lt;=8,"Established Customers (6-8Y)",
G137&lt;=10,"Loyal Customers (9-10Y)"
)</f>
        <v>Growing Customers (3-5Y)</v>
      </c>
    </row>
    <row r="138" spans="1:18" x14ac:dyDescent="0.35">
      <c r="A138">
        <v>15802381</v>
      </c>
      <c r="B138" t="s">
        <v>165</v>
      </c>
      <c r="C138" t="s">
        <v>42</v>
      </c>
      <c r="D138" t="s">
        <v>18</v>
      </c>
      <c r="E138">
        <v>34</v>
      </c>
      <c r="F138" t="s">
        <v>19</v>
      </c>
      <c r="G138">
        <v>5</v>
      </c>
      <c r="H138" s="4">
        <v>63663.93</v>
      </c>
      <c r="I138" t="s">
        <v>29</v>
      </c>
      <c r="J138">
        <v>1</v>
      </c>
      <c r="K138">
        <v>461</v>
      </c>
      <c r="L138" t="s">
        <v>44</v>
      </c>
      <c r="M138" t="s">
        <v>27</v>
      </c>
      <c r="N138" t="s">
        <v>22</v>
      </c>
      <c r="O138" s="4">
        <v>167784.28</v>
      </c>
      <c r="P138" t="s">
        <v>28</v>
      </c>
      <c r="Q138" t="str" cm="1">
        <f t="array" ref="Q138">_xlfn.IFS(
O138&lt;50000,"Low Salary (&lt;$50K)",
O138&lt;90000,"Lower Middle ($50K-$90K)",
O138&lt;130000,"Middle ($90K-$130K)",
O138&lt;170000,"Upper Middle ($130K-$170K)",
O138&gt;=170000,"High Salary (&gt;$170K)"
)</f>
        <v>Upper Middle ($130K-$170K)</v>
      </c>
      <c r="R138" t="str" cm="1">
        <f t="array" ref="R138">_xlfn.IFS(
G138&lt;=2,"New Customers (0-2Y)",
G138&lt;=5,"Growing Customers (3-5Y)",
G138&lt;=8,"Established Customers (6-8Y)",
G138&lt;=10,"Loyal Customers (9-10Y)"
)</f>
        <v>Growing Customers (3-5Y)</v>
      </c>
    </row>
    <row r="139" spans="1:18" x14ac:dyDescent="0.35">
      <c r="A139">
        <v>15610156</v>
      </c>
      <c r="B139" t="s">
        <v>166</v>
      </c>
      <c r="C139" t="s">
        <v>17</v>
      </c>
      <c r="D139" t="s">
        <v>39</v>
      </c>
      <c r="E139">
        <v>40</v>
      </c>
      <c r="F139" t="s">
        <v>19</v>
      </c>
      <c r="G139">
        <v>2</v>
      </c>
      <c r="H139" s="4">
        <v>133463.1</v>
      </c>
      <c r="I139" t="s">
        <v>33</v>
      </c>
      <c r="J139">
        <v>1</v>
      </c>
      <c r="K139">
        <v>637</v>
      </c>
      <c r="L139" t="s">
        <v>20</v>
      </c>
      <c r="M139" t="s">
        <v>27</v>
      </c>
      <c r="N139" t="s">
        <v>22</v>
      </c>
      <c r="O139" s="4">
        <v>93165.34</v>
      </c>
      <c r="P139" t="s">
        <v>28</v>
      </c>
      <c r="Q139" t="str" cm="1">
        <f t="array" ref="Q139">_xlfn.IFS(
O139&lt;50000,"Low Salary (&lt;$50K)",
O139&lt;90000,"Lower Middle ($50K-$90K)",
O139&lt;130000,"Middle ($90K-$130K)",
O139&lt;170000,"Upper Middle ($130K-$170K)",
O139&gt;=170000,"High Salary (&gt;$170K)"
)</f>
        <v>Middle ($90K-$130K)</v>
      </c>
      <c r="R139" t="str" cm="1">
        <f t="array" ref="R139">_xlfn.IFS(
G139&lt;=2,"New Customers (0-2Y)",
G139&lt;=5,"Growing Customers (3-5Y)",
G139&lt;=8,"Established Customers (6-8Y)",
G139&lt;=10,"Loyal Customers (9-10Y)"
)</f>
        <v>New Customers (0-2Y)</v>
      </c>
    </row>
    <row r="140" spans="1:18" x14ac:dyDescent="0.35">
      <c r="A140">
        <v>15594408</v>
      </c>
      <c r="B140" t="s">
        <v>167</v>
      </c>
      <c r="C140" t="s">
        <v>26</v>
      </c>
      <c r="D140" t="s">
        <v>18</v>
      </c>
      <c r="E140">
        <v>48</v>
      </c>
      <c r="F140" t="s">
        <v>19</v>
      </c>
      <c r="G140">
        <v>2</v>
      </c>
      <c r="H140" s="4">
        <v>213146.2</v>
      </c>
      <c r="I140" t="s">
        <v>33</v>
      </c>
      <c r="J140">
        <v>1</v>
      </c>
      <c r="K140">
        <v>584</v>
      </c>
      <c r="L140" t="s">
        <v>31</v>
      </c>
      <c r="M140" t="s">
        <v>21</v>
      </c>
      <c r="N140" t="s">
        <v>32</v>
      </c>
      <c r="O140" s="4">
        <v>75161.25</v>
      </c>
      <c r="P140" t="s">
        <v>23</v>
      </c>
      <c r="Q140" t="str" cm="1">
        <f t="array" ref="Q140">_xlfn.IFS(
O140&lt;50000,"Low Salary (&lt;$50K)",
O140&lt;90000,"Lower Middle ($50K-$90K)",
O140&lt;130000,"Middle ($90K-$130K)",
O140&lt;170000,"Upper Middle ($130K-$170K)",
O140&gt;=170000,"High Salary (&gt;$170K)"
)</f>
        <v>Lower Middle ($50K-$90K)</v>
      </c>
      <c r="R140" t="str" cm="1">
        <f t="array" ref="R140">_xlfn.IFS(
G140&lt;=2,"New Customers (0-2Y)",
G140&lt;=5,"Growing Customers (3-5Y)",
G140&lt;=8,"Established Customers (6-8Y)",
G140&lt;=10,"Loyal Customers (9-10Y)"
)</f>
        <v>New Customers (0-2Y)</v>
      </c>
    </row>
    <row r="141" spans="1:18" x14ac:dyDescent="0.35">
      <c r="A141">
        <v>15640905</v>
      </c>
      <c r="B141" t="s">
        <v>168</v>
      </c>
      <c r="C141" t="s">
        <v>26</v>
      </c>
      <c r="D141" t="s">
        <v>18</v>
      </c>
      <c r="E141">
        <v>35</v>
      </c>
      <c r="F141" t="s">
        <v>19</v>
      </c>
      <c r="G141">
        <v>1</v>
      </c>
      <c r="H141" s="4">
        <v>129490.36</v>
      </c>
      <c r="I141" t="s">
        <v>33</v>
      </c>
      <c r="J141">
        <v>2</v>
      </c>
      <c r="K141">
        <v>579</v>
      </c>
      <c r="L141" t="s">
        <v>31</v>
      </c>
      <c r="M141" t="s">
        <v>27</v>
      </c>
      <c r="N141" t="s">
        <v>22</v>
      </c>
      <c r="O141" s="4">
        <v>8590.83</v>
      </c>
      <c r="P141" t="s">
        <v>23</v>
      </c>
      <c r="Q141" t="str" cm="1">
        <f t="array" ref="Q141">_xlfn.IFS(
O141&lt;50000,"Low Salary (&lt;$50K)",
O141&lt;90000,"Lower Middle ($50K-$90K)",
O141&lt;130000,"Middle ($90K-$130K)",
O141&lt;170000,"Upper Middle ($130K-$170K)",
O141&gt;=170000,"High Salary (&gt;$170K)"
)</f>
        <v>Low Salary (&lt;$50K)</v>
      </c>
      <c r="R141" t="str" cm="1">
        <f t="array" ref="R141">_xlfn.IFS(
G141&lt;=2,"New Customers (0-2Y)",
G141&lt;=5,"Growing Customers (3-5Y)",
G141&lt;=8,"Established Customers (6-8Y)",
G141&lt;=10,"Loyal Customers (9-10Y)"
)</f>
        <v>New Customers (0-2Y)</v>
      </c>
    </row>
    <row r="142" spans="1:18" x14ac:dyDescent="0.35">
      <c r="A142">
        <v>15698932</v>
      </c>
      <c r="B142" t="s">
        <v>169</v>
      </c>
      <c r="C142" t="s">
        <v>42</v>
      </c>
      <c r="D142" t="s">
        <v>39</v>
      </c>
      <c r="E142">
        <v>44</v>
      </c>
      <c r="F142" t="s">
        <v>19</v>
      </c>
      <c r="G142">
        <v>10</v>
      </c>
      <c r="H142" s="4">
        <v>137452.09</v>
      </c>
      <c r="I142" t="s">
        <v>33</v>
      </c>
      <c r="J142">
        <v>1</v>
      </c>
      <c r="K142">
        <v>756</v>
      </c>
      <c r="L142" t="s">
        <v>35</v>
      </c>
      <c r="M142" t="s">
        <v>21</v>
      </c>
      <c r="N142" t="s">
        <v>32</v>
      </c>
      <c r="O142" s="4">
        <v>189543.9</v>
      </c>
      <c r="P142" t="s">
        <v>28</v>
      </c>
      <c r="Q142" t="str" cm="1">
        <f t="array" ref="Q142">_xlfn.IFS(
O142&lt;50000,"Low Salary (&lt;$50K)",
O142&lt;90000,"Lower Middle ($50K-$90K)",
O142&lt;130000,"Middle ($90K-$130K)",
O142&lt;170000,"Upper Middle ($130K-$170K)",
O142&gt;=170000,"High Salary (&gt;$170K)"
)</f>
        <v>High Salary (&gt;$170K)</v>
      </c>
      <c r="R142" t="str" cm="1">
        <f t="array" ref="R142">_xlfn.IFS(
G142&lt;=2,"New Customers (0-2Y)",
G142&lt;=5,"Growing Customers (3-5Y)",
G142&lt;=8,"Established Customers (6-8Y)",
G142&lt;=10,"Loyal Customers (9-10Y)"
)</f>
        <v>Loyal Customers (9-10Y)</v>
      </c>
    </row>
    <row r="143" spans="1:18" x14ac:dyDescent="0.35">
      <c r="A143">
        <v>15724944</v>
      </c>
      <c r="B143" t="s">
        <v>170</v>
      </c>
      <c r="C143" t="s">
        <v>17</v>
      </c>
      <c r="D143" t="s">
        <v>39</v>
      </c>
      <c r="E143">
        <v>34</v>
      </c>
      <c r="F143" t="s">
        <v>19</v>
      </c>
      <c r="G143">
        <v>7</v>
      </c>
      <c r="H143" s="4">
        <v>0</v>
      </c>
      <c r="I143" t="s">
        <v>24</v>
      </c>
      <c r="J143">
        <v>2</v>
      </c>
      <c r="K143">
        <v>663</v>
      </c>
      <c r="L143" t="s">
        <v>35</v>
      </c>
      <c r="M143" t="s">
        <v>21</v>
      </c>
      <c r="N143" t="s">
        <v>22</v>
      </c>
      <c r="O143" s="4">
        <v>180427.24</v>
      </c>
      <c r="P143" t="s">
        <v>28</v>
      </c>
      <c r="Q143" t="str" cm="1">
        <f t="array" ref="Q143">_xlfn.IFS(
O143&lt;50000,"Low Salary (&lt;$50K)",
O143&lt;90000,"Lower Middle ($50K-$90K)",
O143&lt;130000,"Middle ($90K-$130K)",
O143&lt;170000,"Upper Middle ($130K-$170K)",
O143&gt;=170000,"High Salary (&gt;$170K)"
)</f>
        <v>High Salary (&gt;$170K)</v>
      </c>
      <c r="R143" t="str" cm="1">
        <f t="array" ref="R143">_xlfn.IFS(
G143&lt;=2,"New Customers (0-2Y)",
G143&lt;=5,"Growing Customers (3-5Y)",
G143&lt;=8,"Established Customers (6-8Y)",
G143&lt;=10,"Loyal Customers (9-10Y)"
)</f>
        <v>Established Customers (6-8Y)</v>
      </c>
    </row>
    <row r="144" spans="1:18" x14ac:dyDescent="0.35">
      <c r="A144">
        <v>15628145</v>
      </c>
      <c r="B144" t="s">
        <v>171</v>
      </c>
      <c r="C144" t="s">
        <v>17</v>
      </c>
      <c r="D144" t="s">
        <v>18</v>
      </c>
      <c r="E144">
        <v>43</v>
      </c>
      <c r="F144" t="s">
        <v>19</v>
      </c>
      <c r="G144">
        <v>5</v>
      </c>
      <c r="H144" s="4">
        <v>125851.93</v>
      </c>
      <c r="I144" t="s">
        <v>33</v>
      </c>
      <c r="J144">
        <v>1</v>
      </c>
      <c r="K144">
        <v>682</v>
      </c>
      <c r="L144" t="s">
        <v>35</v>
      </c>
      <c r="M144" t="s">
        <v>21</v>
      </c>
      <c r="N144" t="s">
        <v>22</v>
      </c>
      <c r="O144" s="4">
        <v>193318.33</v>
      </c>
      <c r="P144" t="s">
        <v>28</v>
      </c>
      <c r="Q144" t="str" cm="1">
        <f t="array" ref="Q144">_xlfn.IFS(
O144&lt;50000,"Low Salary (&lt;$50K)",
O144&lt;90000,"Lower Middle ($50K-$90K)",
O144&lt;130000,"Middle ($90K-$130K)",
O144&lt;170000,"Upper Middle ($130K-$170K)",
O144&gt;=170000,"High Salary (&gt;$170K)"
)</f>
        <v>High Salary (&gt;$170K)</v>
      </c>
      <c r="R144" t="str" cm="1">
        <f t="array" ref="R144">_xlfn.IFS(
G144&lt;=2,"New Customers (0-2Y)",
G144&lt;=5,"Growing Customers (3-5Y)",
G144&lt;=8,"Established Customers (6-8Y)",
G144&lt;=10,"Loyal Customers (9-10Y)"
)</f>
        <v>Growing Customers (3-5Y)</v>
      </c>
    </row>
    <row r="145" spans="1:18" x14ac:dyDescent="0.35">
      <c r="A145">
        <v>15713483</v>
      </c>
      <c r="B145" t="s">
        <v>172</v>
      </c>
      <c r="C145" t="s">
        <v>26</v>
      </c>
      <c r="D145" t="s">
        <v>39</v>
      </c>
      <c r="E145">
        <v>52</v>
      </c>
      <c r="F145" t="s">
        <v>19</v>
      </c>
      <c r="G145">
        <v>2</v>
      </c>
      <c r="H145" s="4">
        <v>0</v>
      </c>
      <c r="I145" t="s">
        <v>24</v>
      </c>
      <c r="J145">
        <v>1</v>
      </c>
      <c r="K145">
        <v>793</v>
      </c>
      <c r="L145" t="s">
        <v>37</v>
      </c>
      <c r="M145" t="s">
        <v>21</v>
      </c>
      <c r="N145" t="s">
        <v>32</v>
      </c>
      <c r="O145" s="4">
        <v>159123.82</v>
      </c>
      <c r="P145" t="s">
        <v>23</v>
      </c>
      <c r="Q145" t="str" cm="1">
        <f t="array" ref="Q145">_xlfn.IFS(
O145&lt;50000,"Low Salary (&lt;$50K)",
O145&lt;90000,"Lower Middle ($50K-$90K)",
O145&lt;130000,"Middle ($90K-$130K)",
O145&lt;170000,"Upper Middle ($130K-$170K)",
O145&gt;=170000,"High Salary (&gt;$170K)"
)</f>
        <v>Upper Middle ($130K-$170K)</v>
      </c>
      <c r="R145" t="str" cm="1">
        <f t="array" ref="R145">_xlfn.IFS(
G145&lt;=2,"New Customers (0-2Y)",
G145&lt;=5,"Growing Customers (3-5Y)",
G145&lt;=8,"Established Customers (6-8Y)",
G145&lt;=10,"Loyal Customers (9-10Y)"
)</f>
        <v>New Customers (0-2Y)</v>
      </c>
    </row>
    <row r="146" spans="1:18" x14ac:dyDescent="0.35">
      <c r="A146">
        <v>15612350</v>
      </c>
      <c r="B146" t="s">
        <v>173</v>
      </c>
      <c r="C146" t="s">
        <v>17</v>
      </c>
      <c r="D146" t="s">
        <v>18</v>
      </c>
      <c r="E146">
        <v>31</v>
      </c>
      <c r="F146" t="s">
        <v>19</v>
      </c>
      <c r="G146">
        <v>5</v>
      </c>
      <c r="H146" s="4">
        <v>40915.550000000003</v>
      </c>
      <c r="I146" t="s">
        <v>29</v>
      </c>
      <c r="J146">
        <v>1</v>
      </c>
      <c r="K146">
        <v>691</v>
      </c>
      <c r="L146" t="s">
        <v>35</v>
      </c>
      <c r="M146" t="s">
        <v>21</v>
      </c>
      <c r="N146" t="s">
        <v>32</v>
      </c>
      <c r="O146" s="4">
        <v>126213.84</v>
      </c>
      <c r="P146" t="s">
        <v>23</v>
      </c>
      <c r="Q146" t="str" cm="1">
        <f t="array" ref="Q146">_xlfn.IFS(
O146&lt;50000,"Low Salary (&lt;$50K)",
O146&lt;90000,"Lower Middle ($50K-$90K)",
O146&lt;130000,"Middle ($90K-$130K)",
O146&lt;170000,"Upper Middle ($130K-$170K)",
O146&gt;=170000,"High Salary (&gt;$170K)"
)</f>
        <v>Middle ($90K-$130K)</v>
      </c>
      <c r="R146" t="str" cm="1">
        <f t="array" ref="R146">_xlfn.IFS(
G146&lt;=2,"New Customers (0-2Y)",
G146&lt;=5,"Growing Customers (3-5Y)",
G146&lt;=8,"Established Customers (6-8Y)",
G146&lt;=10,"Loyal Customers (9-10Y)"
)</f>
        <v>Growing Customers (3-5Y)</v>
      </c>
    </row>
    <row r="147" spans="1:18" x14ac:dyDescent="0.35">
      <c r="A147">
        <v>15800703</v>
      </c>
      <c r="B147" t="s">
        <v>174</v>
      </c>
      <c r="C147" t="s">
        <v>26</v>
      </c>
      <c r="D147" t="s">
        <v>18</v>
      </c>
      <c r="E147">
        <v>21</v>
      </c>
      <c r="F147" t="s">
        <v>43</v>
      </c>
      <c r="G147">
        <v>5</v>
      </c>
      <c r="H147" s="4">
        <v>113157.22</v>
      </c>
      <c r="I147" t="s">
        <v>33</v>
      </c>
      <c r="J147">
        <v>1</v>
      </c>
      <c r="K147">
        <v>485</v>
      </c>
      <c r="L147" t="s">
        <v>44</v>
      </c>
      <c r="M147" t="s">
        <v>21</v>
      </c>
      <c r="N147" t="s">
        <v>22</v>
      </c>
      <c r="O147" s="4">
        <v>54141.5</v>
      </c>
      <c r="P147" t="s">
        <v>28</v>
      </c>
      <c r="Q147" t="str" cm="1">
        <f t="array" ref="Q147">_xlfn.IFS(
O147&lt;50000,"Low Salary (&lt;$50K)",
O147&lt;90000,"Lower Middle ($50K-$90K)",
O147&lt;130000,"Middle ($90K-$130K)",
O147&lt;170000,"Upper Middle ($130K-$170K)",
O147&gt;=170000,"High Salary (&gt;$170K)"
)</f>
        <v>Lower Middle ($50K-$90K)</v>
      </c>
      <c r="R147" t="str" cm="1">
        <f t="array" ref="R147">_xlfn.IFS(
G147&lt;=2,"New Customers (0-2Y)",
G147&lt;=5,"Growing Customers (3-5Y)",
G147&lt;=8,"Established Customers (6-8Y)",
G147&lt;=10,"Loyal Customers (9-10Y)"
)</f>
        <v>Growing Customers (3-5Y)</v>
      </c>
    </row>
    <row r="148" spans="1:18" x14ac:dyDescent="0.35">
      <c r="A148">
        <v>15705707</v>
      </c>
      <c r="B148" t="s">
        <v>175</v>
      </c>
      <c r="C148" t="s">
        <v>26</v>
      </c>
      <c r="D148" t="s">
        <v>18</v>
      </c>
      <c r="E148">
        <v>29</v>
      </c>
      <c r="F148" t="s">
        <v>43</v>
      </c>
      <c r="G148">
        <v>8</v>
      </c>
      <c r="H148" s="4">
        <v>138296.94</v>
      </c>
      <c r="I148" t="s">
        <v>33</v>
      </c>
      <c r="J148">
        <v>2</v>
      </c>
      <c r="K148">
        <v>635</v>
      </c>
      <c r="L148" t="s">
        <v>20</v>
      </c>
      <c r="M148" t="s">
        <v>21</v>
      </c>
      <c r="N148" t="s">
        <v>32</v>
      </c>
      <c r="O148" s="4">
        <v>141075.51</v>
      </c>
      <c r="P148" t="s">
        <v>28</v>
      </c>
      <c r="Q148" t="str" cm="1">
        <f t="array" ref="Q148">_xlfn.IFS(
O148&lt;50000,"Low Salary (&lt;$50K)",
O148&lt;90000,"Lower Middle ($50K-$90K)",
O148&lt;130000,"Middle ($90K-$130K)",
O148&lt;170000,"Upper Middle ($130K-$170K)",
O148&gt;=170000,"High Salary (&gt;$170K)"
)</f>
        <v>Upper Middle ($130K-$170K)</v>
      </c>
      <c r="R148" t="str" cm="1">
        <f t="array" ref="R148">_xlfn.IFS(
G148&lt;=2,"New Customers (0-2Y)",
G148&lt;=5,"Growing Customers (3-5Y)",
G148&lt;=8,"Established Customers (6-8Y)",
G148&lt;=10,"Loyal Customers (9-10Y)"
)</f>
        <v>Established Customers (6-8Y)</v>
      </c>
    </row>
    <row r="149" spans="1:18" x14ac:dyDescent="0.35">
      <c r="A149">
        <v>15754105</v>
      </c>
      <c r="B149" t="s">
        <v>176</v>
      </c>
      <c r="C149" t="s">
        <v>17</v>
      </c>
      <c r="D149" t="s">
        <v>39</v>
      </c>
      <c r="E149">
        <v>37</v>
      </c>
      <c r="F149" t="s">
        <v>19</v>
      </c>
      <c r="G149">
        <v>5</v>
      </c>
      <c r="H149" s="4">
        <v>106967.18</v>
      </c>
      <c r="I149" t="s">
        <v>33</v>
      </c>
      <c r="J149">
        <v>1</v>
      </c>
      <c r="K149">
        <v>650</v>
      </c>
      <c r="L149" t="s">
        <v>20</v>
      </c>
      <c r="M149" t="s">
        <v>27</v>
      </c>
      <c r="N149" t="s">
        <v>32</v>
      </c>
      <c r="O149" s="4">
        <v>24495.03</v>
      </c>
      <c r="P149" t="s">
        <v>28</v>
      </c>
      <c r="Q149" t="str" cm="1">
        <f t="array" ref="Q149">_xlfn.IFS(
O149&lt;50000,"Low Salary (&lt;$50K)",
O149&lt;90000,"Lower Middle ($50K-$90K)",
O149&lt;130000,"Middle ($90K-$130K)",
O149&lt;170000,"Upper Middle ($130K-$170K)",
O149&gt;=170000,"High Salary (&gt;$170K)"
)</f>
        <v>Low Salary (&lt;$50K)</v>
      </c>
      <c r="R149" t="str" cm="1">
        <f t="array" ref="R149">_xlfn.IFS(
G149&lt;=2,"New Customers (0-2Y)",
G149&lt;=5,"Growing Customers (3-5Y)",
G149&lt;=8,"Established Customers (6-8Y)",
G149&lt;=10,"Loyal Customers (9-10Y)"
)</f>
        <v>Growing Customers (3-5Y)</v>
      </c>
    </row>
    <row r="150" spans="1:18" x14ac:dyDescent="0.35">
      <c r="A150">
        <v>15703264</v>
      </c>
      <c r="B150" t="s">
        <v>177</v>
      </c>
      <c r="C150" t="s">
        <v>17</v>
      </c>
      <c r="D150" t="s">
        <v>39</v>
      </c>
      <c r="E150">
        <v>44</v>
      </c>
      <c r="F150" t="s">
        <v>19</v>
      </c>
      <c r="G150">
        <v>9</v>
      </c>
      <c r="H150" s="4">
        <v>120681.63</v>
      </c>
      <c r="I150" t="s">
        <v>33</v>
      </c>
      <c r="J150">
        <v>1</v>
      </c>
      <c r="K150">
        <v>735</v>
      </c>
      <c r="L150" t="s">
        <v>35</v>
      </c>
      <c r="M150" t="s">
        <v>21</v>
      </c>
      <c r="N150" t="s">
        <v>32</v>
      </c>
      <c r="O150" s="4">
        <v>74836.34</v>
      </c>
      <c r="P150" t="s">
        <v>28</v>
      </c>
      <c r="Q150" t="str" cm="1">
        <f t="array" ref="Q150">_xlfn.IFS(
O150&lt;50000,"Low Salary (&lt;$50K)",
O150&lt;90000,"Lower Middle ($50K-$90K)",
O150&lt;130000,"Middle ($90K-$130K)",
O150&lt;170000,"Upper Middle ($130K-$170K)",
O150&gt;=170000,"High Salary (&gt;$170K)"
)</f>
        <v>Lower Middle ($50K-$90K)</v>
      </c>
      <c r="R150" t="str" cm="1">
        <f t="array" ref="R150">_xlfn.IFS(
G150&lt;=2,"New Customers (0-2Y)",
G150&lt;=5,"Growing Customers (3-5Y)",
G150&lt;=8,"Established Customers (6-8Y)",
G150&lt;=10,"Loyal Customers (9-10Y)"
)</f>
        <v>Loyal Customers (9-10Y)</v>
      </c>
    </row>
    <row r="151" spans="1:18" x14ac:dyDescent="0.35">
      <c r="A151">
        <v>15794413</v>
      </c>
      <c r="B151" t="s">
        <v>178</v>
      </c>
      <c r="C151" t="s">
        <v>17</v>
      </c>
      <c r="D151" t="s">
        <v>39</v>
      </c>
      <c r="E151">
        <v>32</v>
      </c>
      <c r="F151" t="s">
        <v>19</v>
      </c>
      <c r="G151">
        <v>0</v>
      </c>
      <c r="H151" s="4">
        <v>0</v>
      </c>
      <c r="I151" t="s">
        <v>24</v>
      </c>
      <c r="J151">
        <v>2</v>
      </c>
      <c r="K151">
        <v>416</v>
      </c>
      <c r="L151" t="s">
        <v>44</v>
      </c>
      <c r="M151" t="s">
        <v>27</v>
      </c>
      <c r="N151" t="s">
        <v>22</v>
      </c>
      <c r="O151" s="4">
        <v>878.87</v>
      </c>
      <c r="P151" t="s">
        <v>28</v>
      </c>
      <c r="Q151" t="str" cm="1">
        <f t="array" ref="Q151">_xlfn.IFS(
O151&lt;50000,"Low Salary (&lt;$50K)",
O151&lt;90000,"Lower Middle ($50K-$90K)",
O151&lt;130000,"Middle ($90K-$130K)",
O151&lt;170000,"Upper Middle ($130K-$170K)",
O151&gt;=170000,"High Salary (&gt;$170K)"
)</f>
        <v>Low Salary (&lt;$50K)</v>
      </c>
      <c r="R151" t="str" cm="1">
        <f t="array" ref="R151">_xlfn.IFS(
G151&lt;=2,"New Customers (0-2Y)",
G151&lt;=5,"Growing Customers (3-5Y)",
G151&lt;=8,"Established Customers (6-8Y)",
G151&lt;=10,"Loyal Customers (9-10Y)"
)</f>
        <v>New Customers (0-2Y)</v>
      </c>
    </row>
    <row r="152" spans="1:18" x14ac:dyDescent="0.35">
      <c r="A152">
        <v>15650237</v>
      </c>
      <c r="B152" t="s">
        <v>179</v>
      </c>
      <c r="C152" t="s">
        <v>26</v>
      </c>
      <c r="D152" t="s">
        <v>18</v>
      </c>
      <c r="E152">
        <v>32</v>
      </c>
      <c r="F152" t="s">
        <v>19</v>
      </c>
      <c r="G152">
        <v>7</v>
      </c>
      <c r="H152" s="4">
        <v>0</v>
      </c>
      <c r="I152" t="s">
        <v>24</v>
      </c>
      <c r="J152">
        <v>2</v>
      </c>
      <c r="K152">
        <v>754</v>
      </c>
      <c r="L152" t="s">
        <v>35</v>
      </c>
      <c r="M152" t="s">
        <v>21</v>
      </c>
      <c r="N152" t="s">
        <v>32</v>
      </c>
      <c r="O152" s="4">
        <v>89520.75</v>
      </c>
      <c r="P152" t="s">
        <v>28</v>
      </c>
      <c r="Q152" t="str" cm="1">
        <f t="array" ref="Q152">_xlfn.IFS(
O152&lt;50000,"Low Salary (&lt;$50K)",
O152&lt;90000,"Lower Middle ($50K-$90K)",
O152&lt;130000,"Middle ($90K-$130K)",
O152&lt;170000,"Upper Middle ($130K-$170K)",
O152&gt;=170000,"High Salary (&gt;$170K)"
)</f>
        <v>Lower Middle ($50K-$90K)</v>
      </c>
      <c r="R152" t="str" cm="1">
        <f t="array" ref="R152">_xlfn.IFS(
G152&lt;=2,"New Customers (0-2Y)",
G152&lt;=5,"Growing Customers (3-5Y)",
G152&lt;=8,"Established Customers (6-8Y)",
G152&lt;=10,"Loyal Customers (9-10Y)"
)</f>
        <v>Established Customers (6-8Y)</v>
      </c>
    </row>
    <row r="153" spans="1:18" x14ac:dyDescent="0.35">
      <c r="A153">
        <v>15759618</v>
      </c>
      <c r="B153" t="s">
        <v>180</v>
      </c>
      <c r="C153" t="s">
        <v>17</v>
      </c>
      <c r="D153" t="s">
        <v>18</v>
      </c>
      <c r="E153">
        <v>48</v>
      </c>
      <c r="F153" t="s">
        <v>19</v>
      </c>
      <c r="G153">
        <v>9</v>
      </c>
      <c r="H153" s="4">
        <v>0</v>
      </c>
      <c r="I153" t="s">
        <v>24</v>
      </c>
      <c r="J153">
        <v>1</v>
      </c>
      <c r="K153">
        <v>535</v>
      </c>
      <c r="L153" t="s">
        <v>31</v>
      </c>
      <c r="M153" t="s">
        <v>21</v>
      </c>
      <c r="N153" t="s">
        <v>32</v>
      </c>
      <c r="O153" s="4">
        <v>149892.79</v>
      </c>
      <c r="P153" t="s">
        <v>23</v>
      </c>
      <c r="Q153" t="str" cm="1">
        <f t="array" ref="Q153">_xlfn.IFS(
O153&lt;50000,"Low Salary (&lt;$50K)",
O153&lt;90000,"Lower Middle ($50K-$90K)",
O153&lt;130000,"Middle ($90K-$130K)",
O153&lt;170000,"Upper Middle ($130K-$170K)",
O153&gt;=170000,"High Salary (&gt;$170K)"
)</f>
        <v>Upper Middle ($130K-$170K)</v>
      </c>
      <c r="R153" t="str" cm="1">
        <f t="array" ref="R153">_xlfn.IFS(
G153&lt;=2,"New Customers (0-2Y)",
G153&lt;=5,"Growing Customers (3-5Y)",
G153&lt;=8,"Established Customers (6-8Y)",
G153&lt;=10,"Loyal Customers (9-10Y)"
)</f>
        <v>Loyal Customers (9-10Y)</v>
      </c>
    </row>
    <row r="154" spans="1:18" x14ac:dyDescent="0.35">
      <c r="A154">
        <v>15811589</v>
      </c>
      <c r="B154" t="s">
        <v>181</v>
      </c>
      <c r="C154" t="s">
        <v>26</v>
      </c>
      <c r="D154" t="s">
        <v>39</v>
      </c>
      <c r="E154">
        <v>42</v>
      </c>
      <c r="F154" t="s">
        <v>19</v>
      </c>
      <c r="G154">
        <v>8</v>
      </c>
      <c r="H154" s="4">
        <v>0</v>
      </c>
      <c r="I154" t="s">
        <v>24</v>
      </c>
      <c r="J154">
        <v>2</v>
      </c>
      <c r="K154">
        <v>716</v>
      </c>
      <c r="L154" t="s">
        <v>35</v>
      </c>
      <c r="M154" t="s">
        <v>21</v>
      </c>
      <c r="N154" t="s">
        <v>32</v>
      </c>
      <c r="O154" s="4">
        <v>180800.42</v>
      </c>
      <c r="P154" t="s">
        <v>28</v>
      </c>
      <c r="Q154" t="str" cm="1">
        <f t="array" ref="Q154">_xlfn.IFS(
O154&lt;50000,"Low Salary (&lt;$50K)",
O154&lt;90000,"Lower Middle ($50K-$90K)",
O154&lt;130000,"Middle ($90K-$130K)",
O154&lt;170000,"Upper Middle ($130K-$170K)",
O154&gt;=170000,"High Salary (&gt;$170K)"
)</f>
        <v>High Salary (&gt;$170K)</v>
      </c>
      <c r="R154" t="str" cm="1">
        <f t="array" ref="R154">_xlfn.IFS(
G154&lt;=2,"New Customers (0-2Y)",
G154&lt;=5,"Growing Customers (3-5Y)",
G154&lt;=8,"Established Customers (6-8Y)",
G154&lt;=10,"Loyal Customers (9-10Y)"
)</f>
        <v>Established Customers (6-8Y)</v>
      </c>
    </row>
    <row r="155" spans="1:18" x14ac:dyDescent="0.35">
      <c r="A155">
        <v>15689044</v>
      </c>
      <c r="B155" t="s">
        <v>182</v>
      </c>
      <c r="C155" t="s">
        <v>17</v>
      </c>
      <c r="D155" t="s">
        <v>39</v>
      </c>
      <c r="E155">
        <v>37</v>
      </c>
      <c r="F155" t="s">
        <v>19</v>
      </c>
      <c r="G155">
        <v>2</v>
      </c>
      <c r="H155" s="4">
        <v>127609.59</v>
      </c>
      <c r="I155" t="s">
        <v>33</v>
      </c>
      <c r="J155">
        <v>1</v>
      </c>
      <c r="K155">
        <v>539</v>
      </c>
      <c r="L155" t="s">
        <v>31</v>
      </c>
      <c r="M155" t="s">
        <v>21</v>
      </c>
      <c r="N155" t="s">
        <v>32</v>
      </c>
      <c r="O155" s="4">
        <v>98646.22</v>
      </c>
      <c r="P155" t="s">
        <v>28</v>
      </c>
      <c r="Q155" t="str" cm="1">
        <f t="array" ref="Q155">_xlfn.IFS(
O155&lt;50000,"Low Salary (&lt;$50K)",
O155&lt;90000,"Lower Middle ($50K-$90K)",
O155&lt;130000,"Middle ($90K-$130K)",
O155&lt;170000,"Upper Middle ($130K-$170K)",
O155&gt;=170000,"High Salary (&gt;$170K)"
)</f>
        <v>Middle ($90K-$130K)</v>
      </c>
      <c r="R155" t="str" cm="1">
        <f t="array" ref="R155">_xlfn.IFS(
G155&lt;=2,"New Customers (0-2Y)",
G155&lt;=5,"Growing Customers (3-5Y)",
G155&lt;=8,"Established Customers (6-8Y)",
G155&lt;=10,"Loyal Customers (9-10Y)"
)</f>
        <v>New Customers (0-2Y)</v>
      </c>
    </row>
    <row r="156" spans="1:18" x14ac:dyDescent="0.35">
      <c r="A156">
        <v>15709368</v>
      </c>
      <c r="B156" t="s">
        <v>183</v>
      </c>
      <c r="C156" t="s">
        <v>17</v>
      </c>
      <c r="D156" t="s">
        <v>18</v>
      </c>
      <c r="E156">
        <v>43</v>
      </c>
      <c r="F156" t="s">
        <v>19</v>
      </c>
      <c r="G156">
        <v>6</v>
      </c>
      <c r="H156" s="4">
        <v>0</v>
      </c>
      <c r="I156" t="s">
        <v>24</v>
      </c>
      <c r="J156">
        <v>2</v>
      </c>
      <c r="K156">
        <v>614</v>
      </c>
      <c r="L156" t="s">
        <v>20</v>
      </c>
      <c r="M156" t="s">
        <v>21</v>
      </c>
      <c r="N156" t="s">
        <v>22</v>
      </c>
      <c r="O156" s="4">
        <v>109041.53</v>
      </c>
      <c r="P156" t="s">
        <v>28</v>
      </c>
      <c r="Q156" t="str" cm="1">
        <f t="array" ref="Q156">_xlfn.IFS(
O156&lt;50000,"Low Salary (&lt;$50K)",
O156&lt;90000,"Lower Middle ($50K-$90K)",
O156&lt;130000,"Middle ($90K-$130K)",
O156&lt;170000,"Upper Middle ($130K-$170K)",
O156&gt;=170000,"High Salary (&gt;$170K)"
)</f>
        <v>Middle ($90K-$130K)</v>
      </c>
      <c r="R156" t="str" cm="1">
        <f t="array" ref="R156">_xlfn.IFS(
G156&lt;=2,"New Customers (0-2Y)",
G156&lt;=5,"Growing Customers (3-5Y)",
G156&lt;=8,"Established Customers (6-8Y)",
G156&lt;=10,"Loyal Customers (9-10Y)"
)</f>
        <v>Established Customers (6-8Y)</v>
      </c>
    </row>
    <row r="157" spans="1:18" x14ac:dyDescent="0.35">
      <c r="A157">
        <v>15679145</v>
      </c>
      <c r="B157" t="s">
        <v>184</v>
      </c>
      <c r="C157" t="s">
        <v>26</v>
      </c>
      <c r="D157" t="s">
        <v>39</v>
      </c>
      <c r="E157">
        <v>57</v>
      </c>
      <c r="F157" t="s">
        <v>19</v>
      </c>
      <c r="G157">
        <v>7</v>
      </c>
      <c r="H157" s="4">
        <v>0</v>
      </c>
      <c r="I157" t="s">
        <v>24</v>
      </c>
      <c r="J157">
        <v>1</v>
      </c>
      <c r="K157">
        <v>706</v>
      </c>
      <c r="L157" t="s">
        <v>35</v>
      </c>
      <c r="M157" t="s">
        <v>21</v>
      </c>
      <c r="N157" t="s">
        <v>32</v>
      </c>
      <c r="O157" s="4">
        <v>17941.16</v>
      </c>
      <c r="P157" t="s">
        <v>23</v>
      </c>
      <c r="Q157" t="str" cm="1">
        <f t="array" ref="Q157">_xlfn.IFS(
O157&lt;50000,"Low Salary (&lt;$50K)",
O157&lt;90000,"Lower Middle ($50K-$90K)",
O157&lt;130000,"Middle ($90K-$130K)",
O157&lt;170000,"Upper Middle ($130K-$170K)",
O157&gt;=170000,"High Salary (&gt;$170K)"
)</f>
        <v>Low Salary (&lt;$50K)</v>
      </c>
      <c r="R157" t="str" cm="1">
        <f t="array" ref="R157">_xlfn.IFS(
G157&lt;=2,"New Customers (0-2Y)",
G157&lt;=5,"Growing Customers (3-5Y)",
G157&lt;=8,"Established Customers (6-8Y)",
G157&lt;=10,"Loyal Customers (9-10Y)"
)</f>
        <v>Established Customers (6-8Y)</v>
      </c>
    </row>
    <row r="158" spans="1:18" x14ac:dyDescent="0.35">
      <c r="A158">
        <v>15655007</v>
      </c>
      <c r="B158" t="s">
        <v>165</v>
      </c>
      <c r="C158" t="s">
        <v>17</v>
      </c>
      <c r="D158" t="s">
        <v>18</v>
      </c>
      <c r="E158">
        <v>33</v>
      </c>
      <c r="F158" t="s">
        <v>19</v>
      </c>
      <c r="G158">
        <v>7</v>
      </c>
      <c r="H158" s="4">
        <v>0</v>
      </c>
      <c r="I158" t="s">
        <v>24</v>
      </c>
      <c r="J158">
        <v>2</v>
      </c>
      <c r="K158">
        <v>758</v>
      </c>
      <c r="L158" t="s">
        <v>35</v>
      </c>
      <c r="M158" t="s">
        <v>27</v>
      </c>
      <c r="N158" t="s">
        <v>32</v>
      </c>
      <c r="O158" s="4">
        <v>82996.47</v>
      </c>
      <c r="P158" t="s">
        <v>28</v>
      </c>
      <c r="Q158" t="str" cm="1">
        <f t="array" ref="Q158">_xlfn.IFS(
O158&lt;50000,"Low Salary (&lt;$50K)",
O158&lt;90000,"Lower Middle ($50K-$90K)",
O158&lt;130000,"Middle ($90K-$130K)",
O158&lt;170000,"Upper Middle ($130K-$170K)",
O158&gt;=170000,"High Salary (&gt;$170K)"
)</f>
        <v>Lower Middle ($50K-$90K)</v>
      </c>
      <c r="R158" t="str" cm="1">
        <f t="array" ref="R158">_xlfn.IFS(
G158&lt;=2,"New Customers (0-2Y)",
G158&lt;=5,"Growing Customers (3-5Y)",
G158&lt;=8,"Established Customers (6-8Y)",
G158&lt;=10,"Loyal Customers (9-10Y)"
)</f>
        <v>Established Customers (6-8Y)</v>
      </c>
    </row>
    <row r="159" spans="1:18" x14ac:dyDescent="0.35">
      <c r="A159">
        <v>15623595</v>
      </c>
      <c r="B159" t="s">
        <v>185</v>
      </c>
      <c r="C159" t="s">
        <v>26</v>
      </c>
      <c r="D159" t="s">
        <v>18</v>
      </c>
      <c r="E159">
        <v>28</v>
      </c>
      <c r="F159" t="s">
        <v>43</v>
      </c>
      <c r="G159">
        <v>2</v>
      </c>
      <c r="H159" s="4">
        <v>0</v>
      </c>
      <c r="I159" t="s">
        <v>24</v>
      </c>
      <c r="J159">
        <v>2</v>
      </c>
      <c r="K159">
        <v>586</v>
      </c>
      <c r="L159" t="s">
        <v>31</v>
      </c>
      <c r="M159" t="s">
        <v>21</v>
      </c>
      <c r="N159" t="s">
        <v>22</v>
      </c>
      <c r="O159" s="4">
        <v>92067.35</v>
      </c>
      <c r="P159" t="s">
        <v>28</v>
      </c>
      <c r="Q159" t="str" cm="1">
        <f t="array" ref="Q159">_xlfn.IFS(
O159&lt;50000,"Low Salary (&lt;$50K)",
O159&lt;90000,"Lower Middle ($50K-$90K)",
O159&lt;130000,"Middle ($90K-$130K)",
O159&lt;170000,"Upper Middle ($130K-$170K)",
O159&gt;=170000,"High Salary (&gt;$170K)"
)</f>
        <v>Middle ($90K-$130K)</v>
      </c>
      <c r="R159" t="str" cm="1">
        <f t="array" ref="R159">_xlfn.IFS(
G159&lt;=2,"New Customers (0-2Y)",
G159&lt;=5,"Growing Customers (3-5Y)",
G159&lt;=8,"Established Customers (6-8Y)",
G159&lt;=10,"Loyal Customers (9-10Y)"
)</f>
        <v>New Customers (0-2Y)</v>
      </c>
    </row>
    <row r="160" spans="1:18" x14ac:dyDescent="0.35">
      <c r="A160">
        <v>15589975</v>
      </c>
      <c r="B160" t="s">
        <v>62</v>
      </c>
      <c r="C160" t="s">
        <v>17</v>
      </c>
      <c r="D160" t="s">
        <v>18</v>
      </c>
      <c r="E160">
        <v>73</v>
      </c>
      <c r="F160" t="s">
        <v>2967</v>
      </c>
      <c r="G160">
        <v>6</v>
      </c>
      <c r="H160" s="4">
        <v>97259.25</v>
      </c>
      <c r="I160" t="s">
        <v>29</v>
      </c>
      <c r="J160">
        <v>1</v>
      </c>
      <c r="K160">
        <v>646</v>
      </c>
      <c r="L160" t="s">
        <v>20</v>
      </c>
      <c r="M160" t="s">
        <v>27</v>
      </c>
      <c r="N160" t="s">
        <v>22</v>
      </c>
      <c r="O160" s="4">
        <v>104719.66</v>
      </c>
      <c r="P160" t="s">
        <v>28</v>
      </c>
      <c r="Q160" t="str" cm="1">
        <f t="array" ref="Q160">_xlfn.IFS(
O160&lt;50000,"Low Salary (&lt;$50K)",
O160&lt;90000,"Lower Middle ($50K-$90K)",
O160&lt;130000,"Middle ($90K-$130K)",
O160&lt;170000,"Upper Middle ($130K-$170K)",
O160&gt;=170000,"High Salary (&gt;$170K)"
)</f>
        <v>Middle ($90K-$130K)</v>
      </c>
      <c r="R160" t="str" cm="1">
        <f t="array" ref="R160">_xlfn.IFS(
G160&lt;=2,"New Customers (0-2Y)",
G160&lt;=5,"Growing Customers (3-5Y)",
G160&lt;=8,"Established Customers (6-8Y)",
G160&lt;=10,"Loyal Customers (9-10Y)"
)</f>
        <v>Established Customers (6-8Y)</v>
      </c>
    </row>
    <row r="161" spans="1:18" x14ac:dyDescent="0.35">
      <c r="A161">
        <v>15804017</v>
      </c>
      <c r="B161" t="s">
        <v>186</v>
      </c>
      <c r="C161" t="s">
        <v>42</v>
      </c>
      <c r="D161" t="s">
        <v>18</v>
      </c>
      <c r="E161">
        <v>33</v>
      </c>
      <c r="F161" t="s">
        <v>19</v>
      </c>
      <c r="G161">
        <v>4</v>
      </c>
      <c r="H161" s="4">
        <v>123246.7</v>
      </c>
      <c r="I161" t="s">
        <v>33</v>
      </c>
      <c r="J161">
        <v>1</v>
      </c>
      <c r="K161">
        <v>631</v>
      </c>
      <c r="L161" t="s">
        <v>20</v>
      </c>
      <c r="M161" t="s">
        <v>27</v>
      </c>
      <c r="N161" t="s">
        <v>32</v>
      </c>
      <c r="O161" s="4">
        <v>112687.57</v>
      </c>
      <c r="P161" t="s">
        <v>28</v>
      </c>
      <c r="Q161" t="str" cm="1">
        <f t="array" ref="Q161">_xlfn.IFS(
O161&lt;50000,"Low Salary (&lt;$50K)",
O161&lt;90000,"Lower Middle ($50K-$90K)",
O161&lt;130000,"Middle ($90K-$130K)",
O161&lt;170000,"Upper Middle ($130K-$170K)",
O161&gt;=170000,"High Salary (&gt;$170K)"
)</f>
        <v>Middle ($90K-$130K)</v>
      </c>
      <c r="R161" t="str" cm="1">
        <f t="array" ref="R161">_xlfn.IFS(
G161&lt;=2,"New Customers (0-2Y)",
G161&lt;=5,"Growing Customers (3-5Y)",
G161&lt;=8,"Established Customers (6-8Y)",
G161&lt;=10,"Loyal Customers (9-10Y)"
)</f>
        <v>Growing Customers (3-5Y)</v>
      </c>
    </row>
    <row r="162" spans="1:18" x14ac:dyDescent="0.35">
      <c r="A162">
        <v>15692132</v>
      </c>
      <c r="B162" t="s">
        <v>187</v>
      </c>
      <c r="C162" t="s">
        <v>26</v>
      </c>
      <c r="D162" t="s">
        <v>18</v>
      </c>
      <c r="E162">
        <v>22</v>
      </c>
      <c r="F162" t="s">
        <v>43</v>
      </c>
      <c r="G162">
        <v>6</v>
      </c>
      <c r="H162" s="4">
        <v>101060.25</v>
      </c>
      <c r="I162" t="s">
        <v>33</v>
      </c>
      <c r="J162">
        <v>1</v>
      </c>
      <c r="K162">
        <v>717</v>
      </c>
      <c r="L162" t="s">
        <v>35</v>
      </c>
      <c r="M162" t="s">
        <v>27</v>
      </c>
      <c r="N162" t="s">
        <v>22</v>
      </c>
      <c r="O162" s="4">
        <v>84699.56</v>
      </c>
      <c r="P162" t="s">
        <v>28</v>
      </c>
      <c r="Q162" t="str" cm="1">
        <f t="array" ref="Q162">_xlfn.IFS(
O162&lt;50000,"Low Salary (&lt;$50K)",
O162&lt;90000,"Lower Middle ($50K-$90K)",
O162&lt;130000,"Middle ($90K-$130K)",
O162&lt;170000,"Upper Middle ($130K-$170K)",
O162&gt;=170000,"High Salary (&gt;$170K)"
)</f>
        <v>Lower Middle ($50K-$90K)</v>
      </c>
      <c r="R162" t="str" cm="1">
        <f t="array" ref="R162">_xlfn.IFS(
G162&lt;=2,"New Customers (0-2Y)",
G162&lt;=5,"Growing Customers (3-5Y)",
G162&lt;=8,"Established Customers (6-8Y)",
G162&lt;=10,"Loyal Customers (9-10Y)"
)</f>
        <v>Established Customers (6-8Y)</v>
      </c>
    </row>
    <row r="163" spans="1:18" x14ac:dyDescent="0.35">
      <c r="A163">
        <v>15641122</v>
      </c>
      <c r="B163" t="s">
        <v>188</v>
      </c>
      <c r="C163" t="s">
        <v>17</v>
      </c>
      <c r="D163" t="s">
        <v>39</v>
      </c>
      <c r="E163">
        <v>30</v>
      </c>
      <c r="F163" t="s">
        <v>19</v>
      </c>
      <c r="G163">
        <v>2</v>
      </c>
      <c r="H163" s="4">
        <v>0</v>
      </c>
      <c r="I163" t="s">
        <v>24</v>
      </c>
      <c r="J163">
        <v>2</v>
      </c>
      <c r="K163">
        <v>684</v>
      </c>
      <c r="L163" t="s">
        <v>35</v>
      </c>
      <c r="M163" t="s">
        <v>21</v>
      </c>
      <c r="N163" t="s">
        <v>32</v>
      </c>
      <c r="O163" s="4">
        <v>83473.820000000007</v>
      </c>
      <c r="P163" t="s">
        <v>28</v>
      </c>
      <c r="Q163" t="str" cm="1">
        <f t="array" ref="Q163">_xlfn.IFS(
O163&lt;50000,"Low Salary (&lt;$50K)",
O163&lt;90000,"Lower Middle ($50K-$90K)",
O163&lt;130000,"Middle ($90K-$130K)",
O163&lt;170000,"Upper Middle ($130K-$170K)",
O163&gt;=170000,"High Salary (&gt;$170K)"
)</f>
        <v>Lower Middle ($50K-$90K)</v>
      </c>
      <c r="R163" t="str" cm="1">
        <f t="array" ref="R163">_xlfn.IFS(
G163&lt;=2,"New Customers (0-2Y)",
G163&lt;=5,"Growing Customers (3-5Y)",
G163&lt;=8,"Established Customers (6-8Y)",
G163&lt;=10,"Loyal Customers (9-10Y)"
)</f>
        <v>New Customers (0-2Y)</v>
      </c>
    </row>
    <row r="164" spans="1:18" x14ac:dyDescent="0.35">
      <c r="A164">
        <v>15630910</v>
      </c>
      <c r="B164" t="s">
        <v>189</v>
      </c>
      <c r="C164" t="s">
        <v>17</v>
      </c>
      <c r="D164" t="s">
        <v>18</v>
      </c>
      <c r="E164">
        <v>49</v>
      </c>
      <c r="F164" t="s">
        <v>19</v>
      </c>
      <c r="G164">
        <v>7</v>
      </c>
      <c r="H164" s="4">
        <v>108007.36</v>
      </c>
      <c r="I164" t="s">
        <v>33</v>
      </c>
      <c r="J164">
        <v>1</v>
      </c>
      <c r="K164">
        <v>800</v>
      </c>
      <c r="L164" t="s">
        <v>37</v>
      </c>
      <c r="M164" t="s">
        <v>27</v>
      </c>
      <c r="N164" t="s">
        <v>32</v>
      </c>
      <c r="O164" s="4">
        <v>47125.11</v>
      </c>
      <c r="P164" t="s">
        <v>28</v>
      </c>
      <c r="Q164" t="str" cm="1">
        <f t="array" ref="Q164">_xlfn.IFS(
O164&lt;50000,"Low Salary (&lt;$50K)",
O164&lt;90000,"Lower Middle ($50K-$90K)",
O164&lt;130000,"Middle ($90K-$130K)",
O164&lt;170000,"Upper Middle ($130K-$170K)",
O164&gt;=170000,"High Salary (&gt;$170K)"
)</f>
        <v>Low Salary (&lt;$50K)</v>
      </c>
      <c r="R164" t="str" cm="1">
        <f t="array" ref="R164">_xlfn.IFS(
G164&lt;=2,"New Customers (0-2Y)",
G164&lt;=5,"Growing Customers (3-5Y)",
G164&lt;=8,"Established Customers (6-8Y)",
G164&lt;=10,"Loyal Customers (9-10Y)"
)</f>
        <v>Established Customers (6-8Y)</v>
      </c>
    </row>
    <row r="165" spans="1:18" x14ac:dyDescent="0.35">
      <c r="A165">
        <v>15680772</v>
      </c>
      <c r="B165" t="s">
        <v>112</v>
      </c>
      <c r="C165" t="s">
        <v>26</v>
      </c>
      <c r="D165" t="s">
        <v>18</v>
      </c>
      <c r="E165">
        <v>36</v>
      </c>
      <c r="F165" t="s">
        <v>19</v>
      </c>
      <c r="G165">
        <v>2</v>
      </c>
      <c r="H165" s="4">
        <v>0</v>
      </c>
      <c r="I165" t="s">
        <v>24</v>
      </c>
      <c r="J165">
        <v>2</v>
      </c>
      <c r="K165">
        <v>721</v>
      </c>
      <c r="L165" t="s">
        <v>35</v>
      </c>
      <c r="M165" t="s">
        <v>21</v>
      </c>
      <c r="N165" t="s">
        <v>22</v>
      </c>
      <c r="O165" s="4">
        <v>106977.8</v>
      </c>
      <c r="P165" t="s">
        <v>28</v>
      </c>
      <c r="Q165" t="str" cm="1">
        <f t="array" ref="Q165">_xlfn.IFS(
O165&lt;50000,"Low Salary (&lt;$50K)",
O165&lt;90000,"Lower Middle ($50K-$90K)",
O165&lt;130000,"Middle ($90K-$130K)",
O165&lt;170000,"Upper Middle ($130K-$170K)",
O165&gt;=170000,"High Salary (&gt;$170K)"
)</f>
        <v>Middle ($90K-$130K)</v>
      </c>
      <c r="R165" t="str" cm="1">
        <f t="array" ref="R165">_xlfn.IFS(
G165&lt;=2,"New Customers (0-2Y)",
G165&lt;=5,"Growing Customers (3-5Y)",
G165&lt;=8,"Established Customers (6-8Y)",
G165&lt;=10,"Loyal Customers (9-10Y)"
)</f>
        <v>New Customers (0-2Y)</v>
      </c>
    </row>
    <row r="166" spans="1:18" x14ac:dyDescent="0.35">
      <c r="A166">
        <v>15658929</v>
      </c>
      <c r="B166" t="s">
        <v>190</v>
      </c>
      <c r="C166" t="s">
        <v>26</v>
      </c>
      <c r="D166" t="s">
        <v>39</v>
      </c>
      <c r="E166">
        <v>29</v>
      </c>
      <c r="F166" t="s">
        <v>43</v>
      </c>
      <c r="G166">
        <v>0</v>
      </c>
      <c r="H166" s="4">
        <v>133702.89000000001</v>
      </c>
      <c r="I166" t="s">
        <v>33</v>
      </c>
      <c r="J166">
        <v>1</v>
      </c>
      <c r="K166">
        <v>683</v>
      </c>
      <c r="L166" t="s">
        <v>35</v>
      </c>
      <c r="M166" t="s">
        <v>21</v>
      </c>
      <c r="N166" t="s">
        <v>32</v>
      </c>
      <c r="O166" s="4">
        <v>55582.54</v>
      </c>
      <c r="P166" t="s">
        <v>23</v>
      </c>
      <c r="Q166" t="str" cm="1">
        <f t="array" ref="Q166">_xlfn.IFS(
O166&lt;50000,"Low Salary (&lt;$50K)",
O166&lt;90000,"Lower Middle ($50K-$90K)",
O166&lt;130000,"Middle ($90K-$130K)",
O166&lt;170000,"Upper Middle ($130K-$170K)",
O166&gt;=170000,"High Salary (&gt;$170K)"
)</f>
        <v>Lower Middle ($50K-$90K)</v>
      </c>
      <c r="R166" t="str" cm="1">
        <f t="array" ref="R166">_xlfn.IFS(
G166&lt;=2,"New Customers (0-2Y)",
G166&lt;=5,"Growing Customers (3-5Y)",
G166&lt;=8,"Established Customers (6-8Y)",
G166&lt;=10,"Loyal Customers (9-10Y)"
)</f>
        <v>New Customers (0-2Y)</v>
      </c>
    </row>
    <row r="167" spans="1:18" x14ac:dyDescent="0.35">
      <c r="A167">
        <v>15585388</v>
      </c>
      <c r="B167" t="s">
        <v>191</v>
      </c>
      <c r="C167" t="s">
        <v>42</v>
      </c>
      <c r="D167" t="s">
        <v>39</v>
      </c>
      <c r="E167">
        <v>31</v>
      </c>
      <c r="F167" t="s">
        <v>19</v>
      </c>
      <c r="G167">
        <v>9</v>
      </c>
      <c r="H167" s="4">
        <v>125189.75</v>
      </c>
      <c r="I167" t="s">
        <v>33</v>
      </c>
      <c r="J167">
        <v>2</v>
      </c>
      <c r="K167">
        <v>660</v>
      </c>
      <c r="L167" t="s">
        <v>35</v>
      </c>
      <c r="M167" t="s">
        <v>21</v>
      </c>
      <c r="N167" t="s">
        <v>22</v>
      </c>
      <c r="O167" s="4">
        <v>139874.43</v>
      </c>
      <c r="P167" t="s">
        <v>28</v>
      </c>
      <c r="Q167" t="str" cm="1">
        <f t="array" ref="Q167">_xlfn.IFS(
O167&lt;50000,"Low Salary (&lt;$50K)",
O167&lt;90000,"Lower Middle ($50K-$90K)",
O167&lt;130000,"Middle ($90K-$130K)",
O167&lt;170000,"Upper Middle ($130K-$170K)",
O167&gt;=170000,"High Salary (&gt;$170K)"
)</f>
        <v>Upper Middle ($130K-$170K)</v>
      </c>
      <c r="R167" t="str" cm="1">
        <f t="array" ref="R167">_xlfn.IFS(
G167&lt;=2,"New Customers (0-2Y)",
G167&lt;=5,"Growing Customers (3-5Y)",
G167&lt;=8,"Established Customers (6-8Y)",
G167&lt;=10,"Loyal Customers (9-10Y)"
)</f>
        <v>Loyal Customers (9-10Y)</v>
      </c>
    </row>
    <row r="168" spans="1:18" x14ac:dyDescent="0.35">
      <c r="A168">
        <v>15724623</v>
      </c>
      <c r="B168" t="s">
        <v>192</v>
      </c>
      <c r="C168" t="s">
        <v>42</v>
      </c>
      <c r="D168" t="s">
        <v>18</v>
      </c>
      <c r="E168">
        <v>24</v>
      </c>
      <c r="F168" t="s">
        <v>43</v>
      </c>
      <c r="G168">
        <v>7</v>
      </c>
      <c r="H168" s="4">
        <v>113034.22</v>
      </c>
      <c r="I168" t="s">
        <v>33</v>
      </c>
      <c r="J168">
        <v>1</v>
      </c>
      <c r="K168">
        <v>704</v>
      </c>
      <c r="L168" t="s">
        <v>35</v>
      </c>
      <c r="M168" t="s">
        <v>21</v>
      </c>
      <c r="N168" t="s">
        <v>32</v>
      </c>
      <c r="O168" s="4">
        <v>162503.48000000001</v>
      </c>
      <c r="P168" t="s">
        <v>23</v>
      </c>
      <c r="Q168" t="str" cm="1">
        <f t="array" ref="Q168">_xlfn.IFS(
O168&lt;50000,"Low Salary (&lt;$50K)",
O168&lt;90000,"Lower Middle ($50K-$90K)",
O168&lt;130000,"Middle ($90K-$130K)",
O168&lt;170000,"Upper Middle ($130K-$170K)",
O168&gt;=170000,"High Salary (&gt;$170K)"
)</f>
        <v>Upper Middle ($130K-$170K)</v>
      </c>
      <c r="R168" t="str" cm="1">
        <f t="array" ref="R168">_xlfn.IFS(
G168&lt;=2,"New Customers (0-2Y)",
G168&lt;=5,"Growing Customers (3-5Y)",
G168&lt;=8,"Established Customers (6-8Y)",
G168&lt;=10,"Loyal Customers (9-10Y)"
)</f>
        <v>Established Customers (6-8Y)</v>
      </c>
    </row>
    <row r="169" spans="1:18" x14ac:dyDescent="0.35">
      <c r="A169">
        <v>15588537</v>
      </c>
      <c r="B169" t="s">
        <v>193</v>
      </c>
      <c r="C169" t="s">
        <v>26</v>
      </c>
      <c r="D169" t="s">
        <v>18</v>
      </c>
      <c r="E169">
        <v>41</v>
      </c>
      <c r="F169" t="s">
        <v>19</v>
      </c>
      <c r="G169">
        <v>9</v>
      </c>
      <c r="H169" s="4">
        <v>109013.23</v>
      </c>
      <c r="I169" t="s">
        <v>33</v>
      </c>
      <c r="J169">
        <v>1</v>
      </c>
      <c r="K169">
        <v>615</v>
      </c>
      <c r="L169" t="s">
        <v>20</v>
      </c>
      <c r="M169" t="s">
        <v>21</v>
      </c>
      <c r="N169" t="s">
        <v>32</v>
      </c>
      <c r="O169" s="4">
        <v>196499.96</v>
      </c>
      <c r="P169" t="s">
        <v>28</v>
      </c>
      <c r="Q169" t="str" cm="1">
        <f t="array" ref="Q169">_xlfn.IFS(
O169&lt;50000,"Low Salary (&lt;$50K)",
O169&lt;90000,"Lower Middle ($50K-$90K)",
O169&lt;130000,"Middle ($90K-$130K)",
O169&lt;170000,"Upper Middle ($130K-$170K)",
O169&gt;=170000,"High Salary (&gt;$170K)"
)</f>
        <v>High Salary (&gt;$170K)</v>
      </c>
      <c r="R169" t="str" cm="1">
        <f t="array" ref="R169">_xlfn.IFS(
G169&lt;=2,"New Customers (0-2Y)",
G169&lt;=5,"Growing Customers (3-5Y)",
G169&lt;=8,"Established Customers (6-8Y)",
G169&lt;=10,"Loyal Customers (9-10Y)"
)</f>
        <v>Loyal Customers (9-10Y)</v>
      </c>
    </row>
    <row r="170" spans="1:18" x14ac:dyDescent="0.35">
      <c r="A170">
        <v>15574692</v>
      </c>
      <c r="B170" t="s">
        <v>194</v>
      </c>
      <c r="C170" t="s">
        <v>26</v>
      </c>
      <c r="D170" t="s">
        <v>18</v>
      </c>
      <c r="E170">
        <v>39</v>
      </c>
      <c r="F170" t="s">
        <v>19</v>
      </c>
      <c r="G170">
        <v>2</v>
      </c>
      <c r="H170" s="4">
        <v>0</v>
      </c>
      <c r="I170" t="s">
        <v>24</v>
      </c>
      <c r="J170">
        <v>2</v>
      </c>
      <c r="K170">
        <v>667</v>
      </c>
      <c r="L170" t="s">
        <v>35</v>
      </c>
      <c r="M170" t="s">
        <v>21</v>
      </c>
      <c r="N170" t="s">
        <v>32</v>
      </c>
      <c r="O170" s="4">
        <v>40721.24</v>
      </c>
      <c r="P170" t="s">
        <v>23</v>
      </c>
      <c r="Q170" t="str" cm="1">
        <f t="array" ref="Q170">_xlfn.IFS(
O170&lt;50000,"Low Salary (&lt;$50K)",
O170&lt;90000,"Lower Middle ($50K-$90K)",
O170&lt;130000,"Middle ($90K-$130K)",
O170&lt;170000,"Upper Middle ($130K-$170K)",
O170&gt;=170000,"High Salary (&gt;$170K)"
)</f>
        <v>Low Salary (&lt;$50K)</v>
      </c>
      <c r="R170" t="str" cm="1">
        <f t="array" ref="R170">_xlfn.IFS(
G170&lt;=2,"New Customers (0-2Y)",
G170&lt;=5,"Growing Customers (3-5Y)",
G170&lt;=8,"Established Customers (6-8Y)",
G170&lt;=10,"Loyal Customers (9-10Y)"
)</f>
        <v>New Customers (0-2Y)</v>
      </c>
    </row>
    <row r="171" spans="1:18" x14ac:dyDescent="0.35">
      <c r="A171">
        <v>15611325</v>
      </c>
      <c r="B171" t="s">
        <v>195</v>
      </c>
      <c r="C171" t="s">
        <v>42</v>
      </c>
      <c r="D171" t="s">
        <v>39</v>
      </c>
      <c r="E171">
        <v>24</v>
      </c>
      <c r="F171" t="s">
        <v>43</v>
      </c>
      <c r="G171">
        <v>9</v>
      </c>
      <c r="H171" s="4">
        <v>57929.81</v>
      </c>
      <c r="I171" t="s">
        <v>29</v>
      </c>
      <c r="J171">
        <v>2</v>
      </c>
      <c r="K171">
        <v>682</v>
      </c>
      <c r="L171" t="s">
        <v>35</v>
      </c>
      <c r="M171" t="s">
        <v>27</v>
      </c>
      <c r="N171" t="s">
        <v>32</v>
      </c>
      <c r="O171" s="4">
        <v>53134.3</v>
      </c>
      <c r="P171" t="s">
        <v>28</v>
      </c>
      <c r="Q171" t="str" cm="1">
        <f t="array" ref="Q171">_xlfn.IFS(
O171&lt;50000,"Low Salary (&lt;$50K)",
O171&lt;90000,"Lower Middle ($50K-$90K)",
O171&lt;130000,"Middle ($90K-$130K)",
O171&lt;170000,"Upper Middle ($130K-$170K)",
O171&gt;=170000,"High Salary (&gt;$170K)"
)</f>
        <v>Lower Middle ($50K-$90K)</v>
      </c>
      <c r="R171" t="str" cm="1">
        <f t="array" ref="R171">_xlfn.IFS(
G171&lt;=2,"New Customers (0-2Y)",
G171&lt;=5,"Growing Customers (3-5Y)",
G171&lt;=8,"Established Customers (6-8Y)",
G171&lt;=10,"Loyal Customers (9-10Y)"
)</f>
        <v>Loyal Customers (9-10Y)</v>
      </c>
    </row>
    <row r="172" spans="1:18" x14ac:dyDescent="0.35">
      <c r="A172">
        <v>15587562</v>
      </c>
      <c r="B172" t="s">
        <v>196</v>
      </c>
      <c r="C172" t="s">
        <v>17</v>
      </c>
      <c r="D172" t="s">
        <v>18</v>
      </c>
      <c r="E172">
        <v>29</v>
      </c>
      <c r="F172" t="s">
        <v>43</v>
      </c>
      <c r="G172">
        <v>4</v>
      </c>
      <c r="H172" s="4">
        <v>130114.39</v>
      </c>
      <c r="I172" t="s">
        <v>33</v>
      </c>
      <c r="J172">
        <v>1</v>
      </c>
      <c r="K172">
        <v>484</v>
      </c>
      <c r="L172" t="s">
        <v>44</v>
      </c>
      <c r="M172" t="s">
        <v>21</v>
      </c>
      <c r="N172" t="s">
        <v>32</v>
      </c>
      <c r="O172" s="4">
        <v>164017.89000000001</v>
      </c>
      <c r="P172" t="s">
        <v>28</v>
      </c>
      <c r="Q172" t="str" cm="1">
        <f t="array" ref="Q172">_xlfn.IFS(
O172&lt;50000,"Low Salary (&lt;$50K)",
O172&lt;90000,"Lower Middle ($50K-$90K)",
O172&lt;130000,"Middle ($90K-$130K)",
O172&lt;170000,"Upper Middle ($130K-$170K)",
O172&gt;=170000,"High Salary (&gt;$170K)"
)</f>
        <v>Upper Middle ($130K-$170K)</v>
      </c>
      <c r="R172" t="str" cm="1">
        <f t="array" ref="R172">_xlfn.IFS(
G172&lt;=2,"New Customers (0-2Y)",
G172&lt;=5,"Growing Customers (3-5Y)",
G172&lt;=8,"Established Customers (6-8Y)",
G172&lt;=10,"Loyal Customers (9-10Y)"
)</f>
        <v>Growing Customers (3-5Y)</v>
      </c>
    </row>
    <row r="173" spans="1:18" x14ac:dyDescent="0.35">
      <c r="A173">
        <v>15613172</v>
      </c>
      <c r="B173" t="s">
        <v>197</v>
      </c>
      <c r="C173" t="s">
        <v>42</v>
      </c>
      <c r="D173" t="s">
        <v>39</v>
      </c>
      <c r="E173">
        <v>27</v>
      </c>
      <c r="F173" t="s">
        <v>43</v>
      </c>
      <c r="G173">
        <v>5</v>
      </c>
      <c r="H173" s="4">
        <v>95826.49</v>
      </c>
      <c r="I173" t="s">
        <v>29</v>
      </c>
      <c r="J173">
        <v>2</v>
      </c>
      <c r="K173">
        <v>628</v>
      </c>
      <c r="L173" t="s">
        <v>20</v>
      </c>
      <c r="M173" t="s">
        <v>21</v>
      </c>
      <c r="N173" t="s">
        <v>32</v>
      </c>
      <c r="O173" s="4">
        <v>155996.96</v>
      </c>
      <c r="P173" t="s">
        <v>28</v>
      </c>
      <c r="Q173" t="str" cm="1">
        <f t="array" ref="Q173">_xlfn.IFS(
O173&lt;50000,"Low Salary (&lt;$50K)",
O173&lt;90000,"Lower Middle ($50K-$90K)",
O173&lt;130000,"Middle ($90K-$130K)",
O173&lt;170000,"Upper Middle ($130K-$170K)",
O173&gt;=170000,"High Salary (&gt;$170K)"
)</f>
        <v>Upper Middle ($130K-$170K)</v>
      </c>
      <c r="R173" t="str" cm="1">
        <f t="array" ref="R173">_xlfn.IFS(
G173&lt;=2,"New Customers (0-2Y)",
G173&lt;=5,"Growing Customers (3-5Y)",
G173&lt;=8,"Established Customers (6-8Y)",
G173&lt;=10,"Loyal Customers (9-10Y)"
)</f>
        <v>Growing Customers (3-5Y)</v>
      </c>
    </row>
    <row r="174" spans="1:18" x14ac:dyDescent="0.35">
      <c r="A174">
        <v>15651022</v>
      </c>
      <c r="B174" t="s">
        <v>198</v>
      </c>
      <c r="C174" t="s">
        <v>42</v>
      </c>
      <c r="D174" t="s">
        <v>39</v>
      </c>
      <c r="E174">
        <v>44</v>
      </c>
      <c r="F174" t="s">
        <v>19</v>
      </c>
      <c r="G174">
        <v>10</v>
      </c>
      <c r="H174" s="4">
        <v>129608.57</v>
      </c>
      <c r="I174" t="s">
        <v>33</v>
      </c>
      <c r="J174">
        <v>1</v>
      </c>
      <c r="K174">
        <v>480</v>
      </c>
      <c r="L174" t="s">
        <v>44</v>
      </c>
      <c r="M174" t="s">
        <v>21</v>
      </c>
      <c r="N174" t="s">
        <v>32</v>
      </c>
      <c r="O174" s="4">
        <v>5472.7</v>
      </c>
      <c r="P174" t="s">
        <v>23</v>
      </c>
      <c r="Q174" t="str" cm="1">
        <f t="array" ref="Q174">_xlfn.IFS(
O174&lt;50000,"Low Salary (&lt;$50K)",
O174&lt;90000,"Lower Middle ($50K-$90K)",
O174&lt;130000,"Middle ($90K-$130K)",
O174&lt;170000,"Upper Middle ($130K-$170K)",
O174&gt;=170000,"High Salary (&gt;$170K)"
)</f>
        <v>Low Salary (&lt;$50K)</v>
      </c>
      <c r="R174" t="str" cm="1">
        <f t="array" ref="R174">_xlfn.IFS(
G174&lt;=2,"New Customers (0-2Y)",
G174&lt;=5,"Growing Customers (3-5Y)",
G174&lt;=8,"Established Customers (6-8Y)",
G174&lt;=10,"Loyal Customers (9-10Y)"
)</f>
        <v>Loyal Customers (9-10Y)</v>
      </c>
    </row>
    <row r="175" spans="1:18" x14ac:dyDescent="0.35">
      <c r="A175">
        <v>15586310</v>
      </c>
      <c r="B175" t="s">
        <v>199</v>
      </c>
      <c r="C175" t="s">
        <v>17</v>
      </c>
      <c r="D175" t="s">
        <v>39</v>
      </c>
      <c r="E175">
        <v>30</v>
      </c>
      <c r="F175" t="s">
        <v>19</v>
      </c>
      <c r="G175">
        <v>4</v>
      </c>
      <c r="H175" s="4">
        <v>169462.09</v>
      </c>
      <c r="I175" t="s">
        <v>33</v>
      </c>
      <c r="J175">
        <v>1</v>
      </c>
      <c r="K175">
        <v>578</v>
      </c>
      <c r="L175" t="s">
        <v>31</v>
      </c>
      <c r="M175" t="s">
        <v>21</v>
      </c>
      <c r="N175" t="s">
        <v>32</v>
      </c>
      <c r="O175" s="4">
        <v>112187.11</v>
      </c>
      <c r="P175" t="s">
        <v>28</v>
      </c>
      <c r="Q175" t="str" cm="1">
        <f t="array" ref="Q175">_xlfn.IFS(
O175&lt;50000,"Low Salary (&lt;$50K)",
O175&lt;90000,"Lower Middle ($50K-$90K)",
O175&lt;130000,"Middle ($90K-$130K)",
O175&lt;170000,"Upper Middle ($130K-$170K)",
O175&gt;=170000,"High Salary (&gt;$170K)"
)</f>
        <v>Middle ($90K-$130K)</v>
      </c>
      <c r="R175" t="str" cm="1">
        <f t="array" ref="R175">_xlfn.IFS(
G175&lt;=2,"New Customers (0-2Y)",
G175&lt;=5,"Growing Customers (3-5Y)",
G175&lt;=8,"Established Customers (6-8Y)",
G175&lt;=10,"Loyal Customers (9-10Y)"
)</f>
        <v>Growing Customers (3-5Y)</v>
      </c>
    </row>
    <row r="176" spans="1:18" x14ac:dyDescent="0.35">
      <c r="A176">
        <v>15625524</v>
      </c>
      <c r="B176" t="s">
        <v>200</v>
      </c>
      <c r="C176" t="s">
        <v>17</v>
      </c>
      <c r="D176" t="s">
        <v>39</v>
      </c>
      <c r="E176">
        <v>40</v>
      </c>
      <c r="F176" t="s">
        <v>19</v>
      </c>
      <c r="G176">
        <v>5</v>
      </c>
      <c r="H176" s="4">
        <v>0</v>
      </c>
      <c r="I176" t="s">
        <v>24</v>
      </c>
      <c r="J176">
        <v>2</v>
      </c>
      <c r="K176">
        <v>512</v>
      </c>
      <c r="L176" t="s">
        <v>31</v>
      </c>
      <c r="M176" t="s">
        <v>21</v>
      </c>
      <c r="N176" t="s">
        <v>22</v>
      </c>
      <c r="O176" s="4">
        <v>146457.82999999999</v>
      </c>
      <c r="P176" t="s">
        <v>28</v>
      </c>
      <c r="Q176" t="str" cm="1">
        <f t="array" ref="Q176">_xlfn.IFS(
O176&lt;50000,"Low Salary (&lt;$50K)",
O176&lt;90000,"Lower Middle ($50K-$90K)",
O176&lt;130000,"Middle ($90K-$130K)",
O176&lt;170000,"Upper Middle ($130K-$170K)",
O176&gt;=170000,"High Salary (&gt;$170K)"
)</f>
        <v>Upper Middle ($130K-$170K)</v>
      </c>
      <c r="R176" t="str" cm="1">
        <f t="array" ref="R176">_xlfn.IFS(
G176&lt;=2,"New Customers (0-2Y)",
G176&lt;=5,"Growing Customers (3-5Y)",
G176&lt;=8,"Established Customers (6-8Y)",
G176&lt;=10,"Loyal Customers (9-10Y)"
)</f>
        <v>Growing Customers (3-5Y)</v>
      </c>
    </row>
    <row r="177" spans="1:18" x14ac:dyDescent="0.35">
      <c r="A177">
        <v>15755209</v>
      </c>
      <c r="B177" t="s">
        <v>134</v>
      </c>
      <c r="C177" t="s">
        <v>26</v>
      </c>
      <c r="D177" t="s">
        <v>18</v>
      </c>
      <c r="E177">
        <v>35</v>
      </c>
      <c r="F177" t="s">
        <v>19</v>
      </c>
      <c r="G177">
        <v>7</v>
      </c>
      <c r="H177" s="4">
        <v>133868.21</v>
      </c>
      <c r="I177" t="s">
        <v>33</v>
      </c>
      <c r="J177">
        <v>1</v>
      </c>
      <c r="K177">
        <v>484</v>
      </c>
      <c r="L177" t="s">
        <v>44</v>
      </c>
      <c r="M177" t="s">
        <v>21</v>
      </c>
      <c r="N177" t="s">
        <v>22</v>
      </c>
      <c r="O177" s="4">
        <v>27286.1</v>
      </c>
      <c r="P177" t="s">
        <v>28</v>
      </c>
      <c r="Q177" t="str" cm="1">
        <f t="array" ref="Q177">_xlfn.IFS(
O177&lt;50000,"Low Salary (&lt;$50K)",
O177&lt;90000,"Lower Middle ($50K-$90K)",
O177&lt;130000,"Middle ($90K-$130K)",
O177&lt;170000,"Upper Middle ($130K-$170K)",
O177&gt;=170000,"High Salary (&gt;$170K)"
)</f>
        <v>Low Salary (&lt;$50K)</v>
      </c>
      <c r="R177" t="str" cm="1">
        <f t="array" ref="R177">_xlfn.IFS(
G177&lt;=2,"New Customers (0-2Y)",
G177&lt;=5,"Growing Customers (3-5Y)",
G177&lt;=8,"Established Customers (6-8Y)",
G177&lt;=10,"Loyal Customers (9-10Y)"
)</f>
        <v>Established Customers (6-8Y)</v>
      </c>
    </row>
    <row r="178" spans="1:18" x14ac:dyDescent="0.35">
      <c r="A178">
        <v>15645248</v>
      </c>
      <c r="B178" t="s">
        <v>201</v>
      </c>
      <c r="C178" t="s">
        <v>17</v>
      </c>
      <c r="D178" t="s">
        <v>18</v>
      </c>
      <c r="E178">
        <v>30</v>
      </c>
      <c r="F178" t="s">
        <v>19</v>
      </c>
      <c r="G178">
        <v>0</v>
      </c>
      <c r="H178" s="4">
        <v>0</v>
      </c>
      <c r="I178" t="s">
        <v>24</v>
      </c>
      <c r="J178">
        <v>2</v>
      </c>
      <c r="K178">
        <v>510</v>
      </c>
      <c r="L178" t="s">
        <v>31</v>
      </c>
      <c r="M178" t="s">
        <v>21</v>
      </c>
      <c r="N178" t="s">
        <v>22</v>
      </c>
      <c r="O178" s="4">
        <v>130553.47</v>
      </c>
      <c r="P178" t="s">
        <v>28</v>
      </c>
      <c r="Q178" t="str" cm="1">
        <f t="array" ref="Q178">_xlfn.IFS(
O178&lt;50000,"Low Salary (&lt;$50K)",
O178&lt;90000,"Lower Middle ($50K-$90K)",
O178&lt;130000,"Middle ($90K-$130K)",
O178&lt;170000,"Upper Middle ($130K-$170K)",
O178&gt;=170000,"High Salary (&gt;$170K)"
)</f>
        <v>Upper Middle ($130K-$170K)</v>
      </c>
      <c r="R178" t="str" cm="1">
        <f t="array" ref="R178">_xlfn.IFS(
G178&lt;=2,"New Customers (0-2Y)",
G178&lt;=5,"Growing Customers (3-5Y)",
G178&lt;=8,"Established Customers (6-8Y)",
G178&lt;=10,"Loyal Customers (9-10Y)"
)</f>
        <v>New Customers (0-2Y)</v>
      </c>
    </row>
    <row r="179" spans="1:18" x14ac:dyDescent="0.35">
      <c r="A179">
        <v>15790355</v>
      </c>
      <c r="B179" t="s">
        <v>202</v>
      </c>
      <c r="C179" t="s">
        <v>42</v>
      </c>
      <c r="D179" t="s">
        <v>39</v>
      </c>
      <c r="E179">
        <v>36</v>
      </c>
      <c r="F179" t="s">
        <v>19</v>
      </c>
      <c r="G179">
        <v>5</v>
      </c>
      <c r="H179" s="4">
        <v>190479.48</v>
      </c>
      <c r="I179" t="s">
        <v>33</v>
      </c>
      <c r="J179">
        <v>2</v>
      </c>
      <c r="K179">
        <v>606</v>
      </c>
      <c r="L179" t="s">
        <v>20</v>
      </c>
      <c r="M179" t="s">
        <v>27</v>
      </c>
      <c r="N179" t="s">
        <v>32</v>
      </c>
      <c r="O179" s="4">
        <v>179351.89</v>
      </c>
      <c r="P179" t="s">
        <v>28</v>
      </c>
      <c r="Q179" t="str" cm="1">
        <f t="array" ref="Q179">_xlfn.IFS(
O179&lt;50000,"Low Salary (&lt;$50K)",
O179&lt;90000,"Lower Middle ($50K-$90K)",
O179&lt;130000,"Middle ($90K-$130K)",
O179&lt;170000,"Upper Middle ($130K-$170K)",
O179&gt;=170000,"High Salary (&gt;$170K)"
)</f>
        <v>High Salary (&gt;$170K)</v>
      </c>
      <c r="R179" t="str" cm="1">
        <f t="array" ref="R179">_xlfn.IFS(
G179&lt;=2,"New Customers (0-2Y)",
G179&lt;=5,"Growing Customers (3-5Y)",
G179&lt;=8,"Established Customers (6-8Y)",
G179&lt;=10,"Loyal Customers (9-10Y)"
)</f>
        <v>Growing Customers (3-5Y)</v>
      </c>
    </row>
    <row r="180" spans="1:18" x14ac:dyDescent="0.35">
      <c r="A180">
        <v>15762615</v>
      </c>
      <c r="B180" t="s">
        <v>203</v>
      </c>
      <c r="C180" t="s">
        <v>26</v>
      </c>
      <c r="D180" t="s">
        <v>18</v>
      </c>
      <c r="E180">
        <v>40</v>
      </c>
      <c r="F180" t="s">
        <v>19</v>
      </c>
      <c r="G180">
        <v>8</v>
      </c>
      <c r="H180" s="4">
        <v>101993.12</v>
      </c>
      <c r="I180" t="s">
        <v>33</v>
      </c>
      <c r="J180">
        <v>1</v>
      </c>
      <c r="K180">
        <v>597</v>
      </c>
      <c r="L180" t="s">
        <v>31</v>
      </c>
      <c r="M180" t="s">
        <v>27</v>
      </c>
      <c r="N180" t="s">
        <v>22</v>
      </c>
      <c r="O180" s="4">
        <v>94774.12</v>
      </c>
      <c r="P180" t="s">
        <v>28</v>
      </c>
      <c r="Q180" t="str" cm="1">
        <f t="array" ref="Q180">_xlfn.IFS(
O180&lt;50000,"Low Salary (&lt;$50K)",
O180&lt;90000,"Lower Middle ($50K-$90K)",
O180&lt;130000,"Middle ($90K-$130K)",
O180&lt;170000,"Upper Middle ($130K-$170K)",
O180&gt;=170000,"High Salary (&gt;$170K)"
)</f>
        <v>Middle ($90K-$130K)</v>
      </c>
      <c r="R180" t="str" cm="1">
        <f t="array" ref="R180">_xlfn.IFS(
G180&lt;=2,"New Customers (0-2Y)",
G180&lt;=5,"Growing Customers (3-5Y)",
G180&lt;=8,"Established Customers (6-8Y)",
G180&lt;=10,"Loyal Customers (9-10Y)"
)</f>
        <v>Established Customers (6-8Y)</v>
      </c>
    </row>
    <row r="181" spans="1:18" x14ac:dyDescent="0.35">
      <c r="A181">
        <v>15625426</v>
      </c>
      <c r="B181" t="s">
        <v>204</v>
      </c>
      <c r="C181" t="s">
        <v>42</v>
      </c>
      <c r="D181" t="s">
        <v>18</v>
      </c>
      <c r="E181">
        <v>55</v>
      </c>
      <c r="F181" t="s">
        <v>19</v>
      </c>
      <c r="G181">
        <v>3</v>
      </c>
      <c r="H181" s="4">
        <v>161608.81</v>
      </c>
      <c r="I181" t="s">
        <v>33</v>
      </c>
      <c r="J181">
        <v>1</v>
      </c>
      <c r="K181">
        <v>754</v>
      </c>
      <c r="L181" t="s">
        <v>35</v>
      </c>
      <c r="M181" t="s">
        <v>21</v>
      </c>
      <c r="N181" t="s">
        <v>32</v>
      </c>
      <c r="O181" s="4">
        <v>8080.85</v>
      </c>
      <c r="P181" t="s">
        <v>23</v>
      </c>
      <c r="Q181" t="str" cm="1">
        <f t="array" ref="Q181">_xlfn.IFS(
O181&lt;50000,"Low Salary (&lt;$50K)",
O181&lt;90000,"Lower Middle ($50K-$90K)",
O181&lt;130000,"Middle ($90K-$130K)",
O181&lt;170000,"Upper Middle ($130K-$170K)",
O181&gt;=170000,"High Salary (&gt;$170K)"
)</f>
        <v>Low Salary (&lt;$50K)</v>
      </c>
      <c r="R181" t="str" cm="1">
        <f t="array" ref="R181">_xlfn.IFS(
G181&lt;=2,"New Customers (0-2Y)",
G181&lt;=5,"Growing Customers (3-5Y)",
G181&lt;=8,"Established Customers (6-8Y)",
G181&lt;=10,"Loyal Customers (9-10Y)"
)</f>
        <v>Growing Customers (3-5Y)</v>
      </c>
    </row>
    <row r="182" spans="1:18" x14ac:dyDescent="0.35">
      <c r="A182">
        <v>15716334</v>
      </c>
      <c r="B182" t="s">
        <v>205</v>
      </c>
      <c r="C182" t="s">
        <v>26</v>
      </c>
      <c r="D182" t="s">
        <v>18</v>
      </c>
      <c r="E182">
        <v>45</v>
      </c>
      <c r="F182" t="s">
        <v>19</v>
      </c>
      <c r="G182">
        <v>2</v>
      </c>
      <c r="H182" s="4">
        <v>122311.21</v>
      </c>
      <c r="I182" t="s">
        <v>33</v>
      </c>
      <c r="J182">
        <v>1</v>
      </c>
      <c r="K182">
        <v>850</v>
      </c>
      <c r="L182" t="s">
        <v>37</v>
      </c>
      <c r="M182" t="s">
        <v>21</v>
      </c>
      <c r="N182" t="s">
        <v>22</v>
      </c>
      <c r="O182" s="4">
        <v>19482.5</v>
      </c>
      <c r="P182" t="s">
        <v>28</v>
      </c>
      <c r="Q182" t="str" cm="1">
        <f t="array" ref="Q182">_xlfn.IFS(
O182&lt;50000,"Low Salary (&lt;$50K)",
O182&lt;90000,"Lower Middle ($50K-$90K)",
O182&lt;130000,"Middle ($90K-$130K)",
O182&lt;170000,"Upper Middle ($130K-$170K)",
O182&gt;=170000,"High Salary (&gt;$170K)"
)</f>
        <v>Low Salary (&lt;$50K)</v>
      </c>
      <c r="R182" t="str" cm="1">
        <f t="array" ref="R182">_xlfn.IFS(
G182&lt;=2,"New Customers (0-2Y)",
G182&lt;=5,"Growing Customers (3-5Y)",
G182&lt;=8,"Established Customers (6-8Y)",
G182&lt;=10,"Loyal Customers (9-10Y)"
)</f>
        <v>New Customers (0-2Y)</v>
      </c>
    </row>
    <row r="183" spans="1:18" x14ac:dyDescent="0.35">
      <c r="A183">
        <v>15789669</v>
      </c>
      <c r="B183" t="s">
        <v>206</v>
      </c>
      <c r="C183" t="s">
        <v>17</v>
      </c>
      <c r="D183" t="s">
        <v>39</v>
      </c>
      <c r="E183">
        <v>65</v>
      </c>
      <c r="F183" t="s">
        <v>2967</v>
      </c>
      <c r="G183">
        <v>2</v>
      </c>
      <c r="H183" s="4">
        <v>0</v>
      </c>
      <c r="I183" t="s">
        <v>24</v>
      </c>
      <c r="J183">
        <v>2</v>
      </c>
      <c r="K183">
        <v>510</v>
      </c>
      <c r="L183" t="s">
        <v>31</v>
      </c>
      <c r="M183" t="s">
        <v>21</v>
      </c>
      <c r="N183" t="s">
        <v>22</v>
      </c>
      <c r="O183" s="4">
        <v>48071.61</v>
      </c>
      <c r="P183" t="s">
        <v>28</v>
      </c>
      <c r="Q183" t="str" cm="1">
        <f t="array" ref="Q183">_xlfn.IFS(
O183&lt;50000,"Low Salary (&lt;$50K)",
O183&lt;90000,"Lower Middle ($50K-$90K)",
O183&lt;130000,"Middle ($90K-$130K)",
O183&lt;170000,"Upper Middle ($130K-$170K)",
O183&gt;=170000,"High Salary (&gt;$170K)"
)</f>
        <v>Low Salary (&lt;$50K)</v>
      </c>
      <c r="R183" t="str" cm="1">
        <f t="array" ref="R183">_xlfn.IFS(
G183&lt;=2,"New Customers (0-2Y)",
G183&lt;=5,"Growing Customers (3-5Y)",
G183&lt;=8,"Established Customers (6-8Y)",
G183&lt;=10,"Loyal Customers (9-10Y)"
)</f>
        <v>New Customers (0-2Y)</v>
      </c>
    </row>
    <row r="184" spans="1:18" x14ac:dyDescent="0.35">
      <c r="A184">
        <v>15621075</v>
      </c>
      <c r="B184" t="s">
        <v>207</v>
      </c>
      <c r="C184" t="s">
        <v>42</v>
      </c>
      <c r="D184" t="s">
        <v>18</v>
      </c>
      <c r="E184">
        <v>45</v>
      </c>
      <c r="F184" t="s">
        <v>19</v>
      </c>
      <c r="G184">
        <v>1</v>
      </c>
      <c r="H184" s="4">
        <v>162150.42000000001</v>
      </c>
      <c r="I184" t="s">
        <v>33</v>
      </c>
      <c r="J184">
        <v>2</v>
      </c>
      <c r="K184">
        <v>778</v>
      </c>
      <c r="L184" t="s">
        <v>35</v>
      </c>
      <c r="M184" t="s">
        <v>21</v>
      </c>
      <c r="N184" t="s">
        <v>32</v>
      </c>
      <c r="O184" s="4">
        <v>174531.27</v>
      </c>
      <c r="P184" t="s">
        <v>28</v>
      </c>
      <c r="Q184" t="str" cm="1">
        <f t="array" ref="Q184">_xlfn.IFS(
O184&lt;50000,"Low Salary (&lt;$50K)",
O184&lt;90000,"Lower Middle ($50K-$90K)",
O184&lt;130000,"Middle ($90K-$130K)",
O184&lt;170000,"Upper Middle ($130K-$170K)",
O184&gt;=170000,"High Salary (&gt;$170K)"
)</f>
        <v>High Salary (&gt;$170K)</v>
      </c>
      <c r="R184" t="str" cm="1">
        <f t="array" ref="R184">_xlfn.IFS(
G184&lt;=2,"New Customers (0-2Y)",
G184&lt;=5,"Growing Customers (3-5Y)",
G184&lt;=8,"Established Customers (6-8Y)",
G184&lt;=10,"Loyal Customers (9-10Y)"
)</f>
        <v>New Customers (0-2Y)</v>
      </c>
    </row>
    <row r="185" spans="1:18" x14ac:dyDescent="0.35">
      <c r="A185">
        <v>15810845</v>
      </c>
      <c r="B185" t="s">
        <v>142</v>
      </c>
      <c r="C185" t="s">
        <v>17</v>
      </c>
      <c r="D185" t="s">
        <v>39</v>
      </c>
      <c r="E185">
        <v>42</v>
      </c>
      <c r="F185" t="s">
        <v>19</v>
      </c>
      <c r="G185">
        <v>2</v>
      </c>
      <c r="H185" s="4">
        <v>0</v>
      </c>
      <c r="I185" t="s">
        <v>24</v>
      </c>
      <c r="J185">
        <v>2</v>
      </c>
      <c r="K185">
        <v>636</v>
      </c>
      <c r="L185" t="s">
        <v>20</v>
      </c>
      <c r="M185" t="s">
        <v>21</v>
      </c>
      <c r="N185" t="s">
        <v>22</v>
      </c>
      <c r="O185" s="4">
        <v>55470.78</v>
      </c>
      <c r="P185" t="s">
        <v>28</v>
      </c>
      <c r="Q185" t="str" cm="1">
        <f t="array" ref="Q185">_xlfn.IFS(
O185&lt;50000,"Low Salary (&lt;$50K)",
O185&lt;90000,"Lower Middle ($50K-$90K)",
O185&lt;130000,"Middle ($90K-$130K)",
O185&lt;170000,"Upper Middle ($130K-$170K)",
O185&gt;=170000,"High Salary (&gt;$170K)"
)</f>
        <v>Lower Middle ($50K-$90K)</v>
      </c>
      <c r="R185" t="str" cm="1">
        <f t="array" ref="R185">_xlfn.IFS(
G185&lt;=2,"New Customers (0-2Y)",
G185&lt;=5,"Growing Customers (3-5Y)",
G185&lt;=8,"Established Customers (6-8Y)",
G185&lt;=10,"Loyal Customers (9-10Y)"
)</f>
        <v>New Customers (0-2Y)</v>
      </c>
    </row>
    <row r="186" spans="1:18" x14ac:dyDescent="0.35">
      <c r="A186">
        <v>15719377</v>
      </c>
      <c r="B186" t="s">
        <v>161</v>
      </c>
      <c r="C186" t="s">
        <v>17</v>
      </c>
      <c r="D186" t="s">
        <v>18</v>
      </c>
      <c r="E186">
        <v>50</v>
      </c>
      <c r="F186" t="s">
        <v>19</v>
      </c>
      <c r="G186">
        <v>4</v>
      </c>
      <c r="H186" s="4">
        <v>0</v>
      </c>
      <c r="I186" t="s">
        <v>24</v>
      </c>
      <c r="J186">
        <v>1</v>
      </c>
      <c r="K186">
        <v>804</v>
      </c>
      <c r="L186" t="s">
        <v>37</v>
      </c>
      <c r="M186" t="s">
        <v>21</v>
      </c>
      <c r="N186" t="s">
        <v>22</v>
      </c>
      <c r="O186" s="4">
        <v>8546.8700000000008</v>
      </c>
      <c r="P186" t="s">
        <v>23</v>
      </c>
      <c r="Q186" t="str" cm="1">
        <f t="array" ref="Q186">_xlfn.IFS(
O186&lt;50000,"Low Salary (&lt;$50K)",
O186&lt;90000,"Lower Middle ($50K-$90K)",
O186&lt;130000,"Middle ($90K-$130K)",
O186&lt;170000,"Upper Middle ($130K-$170K)",
O186&gt;=170000,"High Salary (&gt;$170K)"
)</f>
        <v>Low Salary (&lt;$50K)</v>
      </c>
      <c r="R186" t="str" cm="1">
        <f t="array" ref="R186">_xlfn.IFS(
G186&lt;=2,"New Customers (0-2Y)",
G186&lt;=5,"Growing Customers (3-5Y)",
G186&lt;=8,"Established Customers (6-8Y)",
G186&lt;=10,"Loyal Customers (9-10Y)"
)</f>
        <v>Growing Customers (3-5Y)</v>
      </c>
    </row>
    <row r="187" spans="1:18" x14ac:dyDescent="0.35">
      <c r="A187">
        <v>15654506</v>
      </c>
      <c r="B187" t="s">
        <v>208</v>
      </c>
      <c r="C187" t="s">
        <v>17</v>
      </c>
      <c r="D187" t="s">
        <v>39</v>
      </c>
      <c r="E187">
        <v>32</v>
      </c>
      <c r="F187" t="s">
        <v>19</v>
      </c>
      <c r="G187">
        <v>8</v>
      </c>
      <c r="H187" s="4">
        <v>0</v>
      </c>
      <c r="I187" t="s">
        <v>24</v>
      </c>
      <c r="J187">
        <v>2</v>
      </c>
      <c r="K187">
        <v>514</v>
      </c>
      <c r="L187" t="s">
        <v>31</v>
      </c>
      <c r="M187" t="s">
        <v>21</v>
      </c>
      <c r="N187" t="s">
        <v>32</v>
      </c>
      <c r="O187" s="4">
        <v>95857.18</v>
      </c>
      <c r="P187" t="s">
        <v>28</v>
      </c>
      <c r="Q187" t="str" cm="1">
        <f t="array" ref="Q187">_xlfn.IFS(
O187&lt;50000,"Low Salary (&lt;$50K)",
O187&lt;90000,"Lower Middle ($50K-$90K)",
O187&lt;130000,"Middle ($90K-$130K)",
O187&lt;170000,"Upper Middle ($130K-$170K)",
O187&gt;=170000,"High Salary (&gt;$170K)"
)</f>
        <v>Middle ($90K-$130K)</v>
      </c>
      <c r="R187" t="str" cm="1">
        <f t="array" ref="R187">_xlfn.IFS(
G187&lt;=2,"New Customers (0-2Y)",
G187&lt;=5,"Growing Customers (3-5Y)",
G187&lt;=8,"Established Customers (6-8Y)",
G187&lt;=10,"Loyal Customers (9-10Y)"
)</f>
        <v>Established Customers (6-8Y)</v>
      </c>
    </row>
    <row r="188" spans="1:18" x14ac:dyDescent="0.35">
      <c r="A188">
        <v>15771977</v>
      </c>
      <c r="B188" t="s">
        <v>209</v>
      </c>
      <c r="C188" t="s">
        <v>17</v>
      </c>
      <c r="D188" t="s">
        <v>18</v>
      </c>
      <c r="E188">
        <v>39</v>
      </c>
      <c r="F188" t="s">
        <v>19</v>
      </c>
      <c r="G188">
        <v>1</v>
      </c>
      <c r="H188" s="4">
        <v>99010.67</v>
      </c>
      <c r="I188" t="s">
        <v>29</v>
      </c>
      <c r="J188">
        <v>1</v>
      </c>
      <c r="K188">
        <v>730</v>
      </c>
      <c r="L188" t="s">
        <v>35</v>
      </c>
      <c r="M188" t="s">
        <v>21</v>
      </c>
      <c r="N188" t="s">
        <v>32</v>
      </c>
      <c r="O188" s="4">
        <v>194945.8</v>
      </c>
      <c r="P188" t="s">
        <v>28</v>
      </c>
      <c r="Q188" t="str" cm="1">
        <f t="array" ref="Q188">_xlfn.IFS(
O188&lt;50000,"Low Salary (&lt;$50K)",
O188&lt;90000,"Lower Middle ($50K-$90K)",
O188&lt;130000,"Middle ($90K-$130K)",
O188&lt;170000,"Upper Middle ($130K-$170K)",
O188&gt;=170000,"High Salary (&gt;$170K)"
)</f>
        <v>High Salary (&gt;$170K)</v>
      </c>
      <c r="R188" t="str" cm="1">
        <f t="array" ref="R188">_xlfn.IFS(
G188&lt;=2,"New Customers (0-2Y)",
G188&lt;=5,"Growing Customers (3-5Y)",
G188&lt;=8,"Established Customers (6-8Y)",
G188&lt;=10,"Loyal Customers (9-10Y)"
)</f>
        <v>New Customers (0-2Y)</v>
      </c>
    </row>
    <row r="189" spans="1:18" x14ac:dyDescent="0.35">
      <c r="A189">
        <v>15708710</v>
      </c>
      <c r="B189" t="s">
        <v>210</v>
      </c>
      <c r="C189" t="s">
        <v>26</v>
      </c>
      <c r="D189" t="s">
        <v>18</v>
      </c>
      <c r="E189">
        <v>37</v>
      </c>
      <c r="F189" t="s">
        <v>19</v>
      </c>
      <c r="G189">
        <v>0</v>
      </c>
      <c r="H189" s="4">
        <v>0</v>
      </c>
      <c r="I189" t="s">
        <v>24</v>
      </c>
      <c r="J189">
        <v>1</v>
      </c>
      <c r="K189">
        <v>525</v>
      </c>
      <c r="L189" t="s">
        <v>31</v>
      </c>
      <c r="M189" t="s">
        <v>27</v>
      </c>
      <c r="N189" t="s">
        <v>22</v>
      </c>
      <c r="O189" s="4">
        <v>131521.72</v>
      </c>
      <c r="P189" t="s">
        <v>28</v>
      </c>
      <c r="Q189" t="str" cm="1">
        <f t="array" ref="Q189">_xlfn.IFS(
O189&lt;50000,"Low Salary (&lt;$50K)",
O189&lt;90000,"Lower Middle ($50K-$90K)",
O189&lt;130000,"Middle ($90K-$130K)",
O189&lt;170000,"Upper Middle ($130K-$170K)",
O189&gt;=170000,"High Salary (&gt;$170K)"
)</f>
        <v>Upper Middle ($130K-$170K)</v>
      </c>
      <c r="R189" t="str" cm="1">
        <f t="array" ref="R189">_xlfn.IFS(
G189&lt;=2,"New Customers (0-2Y)",
G189&lt;=5,"Growing Customers (3-5Y)",
G189&lt;=8,"Established Customers (6-8Y)",
G189&lt;=10,"Loyal Customers (9-10Y)"
)</f>
        <v>New Customers (0-2Y)</v>
      </c>
    </row>
    <row r="190" spans="1:18" x14ac:dyDescent="0.35">
      <c r="A190">
        <v>15726676</v>
      </c>
      <c r="B190" t="s">
        <v>211</v>
      </c>
      <c r="C190" t="s">
        <v>26</v>
      </c>
      <c r="D190" t="s">
        <v>39</v>
      </c>
      <c r="E190">
        <v>30</v>
      </c>
      <c r="F190" t="s">
        <v>19</v>
      </c>
      <c r="G190">
        <v>5</v>
      </c>
      <c r="H190" s="4">
        <v>0</v>
      </c>
      <c r="I190" t="s">
        <v>24</v>
      </c>
      <c r="J190">
        <v>2</v>
      </c>
      <c r="K190">
        <v>616</v>
      </c>
      <c r="L190" t="s">
        <v>20</v>
      </c>
      <c r="M190" t="s">
        <v>27</v>
      </c>
      <c r="N190" t="s">
        <v>22</v>
      </c>
      <c r="O190" s="4">
        <v>196108.51</v>
      </c>
      <c r="P190" t="s">
        <v>28</v>
      </c>
      <c r="Q190" t="str" cm="1">
        <f t="array" ref="Q190">_xlfn.IFS(
O190&lt;50000,"Low Salary (&lt;$50K)",
O190&lt;90000,"Lower Middle ($50K-$90K)",
O190&lt;130000,"Middle ($90K-$130K)",
O190&lt;170000,"Upper Middle ($130K-$170K)",
O190&gt;=170000,"High Salary (&gt;$170K)"
)</f>
        <v>High Salary (&gt;$170K)</v>
      </c>
      <c r="R190" t="str" cm="1">
        <f t="array" ref="R190">_xlfn.IFS(
G190&lt;=2,"New Customers (0-2Y)",
G190&lt;=5,"Growing Customers (3-5Y)",
G190&lt;=8,"Established Customers (6-8Y)",
G190&lt;=10,"Loyal Customers (9-10Y)"
)</f>
        <v>Growing Customers (3-5Y)</v>
      </c>
    </row>
    <row r="191" spans="1:18" x14ac:dyDescent="0.35">
      <c r="A191">
        <v>15587421</v>
      </c>
      <c r="B191" t="s">
        <v>212</v>
      </c>
      <c r="C191" t="s">
        <v>42</v>
      </c>
      <c r="D191" t="s">
        <v>18</v>
      </c>
      <c r="E191">
        <v>34</v>
      </c>
      <c r="F191" t="s">
        <v>19</v>
      </c>
      <c r="G191">
        <v>7</v>
      </c>
      <c r="H191" s="4">
        <v>111388.18</v>
      </c>
      <c r="I191" t="s">
        <v>33</v>
      </c>
      <c r="J191">
        <v>2</v>
      </c>
      <c r="K191">
        <v>687</v>
      </c>
      <c r="L191" t="s">
        <v>35</v>
      </c>
      <c r="M191" t="s">
        <v>21</v>
      </c>
      <c r="N191" t="s">
        <v>32</v>
      </c>
      <c r="O191" s="4">
        <v>148564.76</v>
      </c>
      <c r="P191" t="s">
        <v>28</v>
      </c>
      <c r="Q191" t="str" cm="1">
        <f t="array" ref="Q191">_xlfn.IFS(
O191&lt;50000,"Low Salary (&lt;$50K)",
O191&lt;90000,"Lower Middle ($50K-$90K)",
O191&lt;130000,"Middle ($90K-$130K)",
O191&lt;170000,"Upper Middle ($130K-$170K)",
O191&gt;=170000,"High Salary (&gt;$170K)"
)</f>
        <v>Upper Middle ($130K-$170K)</v>
      </c>
      <c r="R191" t="str" cm="1">
        <f t="array" ref="R191">_xlfn.IFS(
G191&lt;=2,"New Customers (0-2Y)",
G191&lt;=5,"Growing Customers (3-5Y)",
G191&lt;=8,"Established Customers (6-8Y)",
G191&lt;=10,"Loyal Customers (9-10Y)"
)</f>
        <v>Established Customers (6-8Y)</v>
      </c>
    </row>
    <row r="192" spans="1:18" x14ac:dyDescent="0.35">
      <c r="A192">
        <v>15726931</v>
      </c>
      <c r="B192" t="s">
        <v>213</v>
      </c>
      <c r="C192" t="s">
        <v>17</v>
      </c>
      <c r="D192" t="s">
        <v>18</v>
      </c>
      <c r="E192">
        <v>41</v>
      </c>
      <c r="F192" t="s">
        <v>19</v>
      </c>
      <c r="G192">
        <v>8</v>
      </c>
      <c r="H192" s="4">
        <v>56214.85</v>
      </c>
      <c r="I192" t="s">
        <v>29</v>
      </c>
      <c r="J192">
        <v>2</v>
      </c>
      <c r="K192">
        <v>715</v>
      </c>
      <c r="L192" t="s">
        <v>35</v>
      </c>
      <c r="M192" t="s">
        <v>27</v>
      </c>
      <c r="N192" t="s">
        <v>32</v>
      </c>
      <c r="O192" s="4">
        <v>92982.61</v>
      </c>
      <c r="P192" t="s">
        <v>23</v>
      </c>
      <c r="Q192" t="str" cm="1">
        <f t="array" ref="Q192">_xlfn.IFS(
O192&lt;50000,"Low Salary (&lt;$50K)",
O192&lt;90000,"Lower Middle ($50K-$90K)",
O192&lt;130000,"Middle ($90K-$130K)",
O192&lt;170000,"Upper Middle ($130K-$170K)",
O192&gt;=170000,"High Salary (&gt;$170K)"
)</f>
        <v>Middle ($90K-$130K)</v>
      </c>
      <c r="R192" t="str" cm="1">
        <f t="array" ref="R192">_xlfn.IFS(
G192&lt;=2,"New Customers (0-2Y)",
G192&lt;=5,"Growing Customers (3-5Y)",
G192&lt;=8,"Established Customers (6-8Y)",
G192&lt;=10,"Loyal Customers (9-10Y)"
)</f>
        <v>Established Customers (6-8Y)</v>
      </c>
    </row>
    <row r="193" spans="1:18" x14ac:dyDescent="0.35">
      <c r="A193">
        <v>15771086</v>
      </c>
      <c r="B193" t="s">
        <v>130</v>
      </c>
      <c r="C193" t="s">
        <v>17</v>
      </c>
      <c r="D193" t="s">
        <v>18</v>
      </c>
      <c r="E193">
        <v>36</v>
      </c>
      <c r="F193" t="s">
        <v>19</v>
      </c>
      <c r="G193">
        <v>3</v>
      </c>
      <c r="H193" s="4">
        <v>84327.77</v>
      </c>
      <c r="I193" t="s">
        <v>29</v>
      </c>
      <c r="J193">
        <v>2</v>
      </c>
      <c r="K193">
        <v>512</v>
      </c>
      <c r="L193" t="s">
        <v>31</v>
      </c>
      <c r="M193" t="s">
        <v>21</v>
      </c>
      <c r="N193" t="s">
        <v>32</v>
      </c>
      <c r="O193" s="4">
        <v>17675.36</v>
      </c>
      <c r="P193" t="s">
        <v>28</v>
      </c>
      <c r="Q193" t="str" cm="1">
        <f t="array" ref="Q193">_xlfn.IFS(
O193&lt;50000,"Low Salary (&lt;$50K)",
O193&lt;90000,"Lower Middle ($50K-$90K)",
O193&lt;130000,"Middle ($90K-$130K)",
O193&lt;170000,"Upper Middle ($130K-$170K)",
O193&gt;=170000,"High Salary (&gt;$170K)"
)</f>
        <v>Low Salary (&lt;$50K)</v>
      </c>
      <c r="R193" t="str" cm="1">
        <f t="array" ref="R193">_xlfn.IFS(
G193&lt;=2,"New Customers (0-2Y)",
G193&lt;=5,"Growing Customers (3-5Y)",
G193&lt;=8,"Established Customers (6-8Y)",
G193&lt;=10,"Loyal Customers (9-10Y)"
)</f>
        <v>Growing Customers (3-5Y)</v>
      </c>
    </row>
    <row r="194" spans="1:18" x14ac:dyDescent="0.35">
      <c r="A194">
        <v>15756850</v>
      </c>
      <c r="B194" t="s">
        <v>214</v>
      </c>
      <c r="C194" t="s">
        <v>17</v>
      </c>
      <c r="D194" t="s">
        <v>39</v>
      </c>
      <c r="E194">
        <v>40</v>
      </c>
      <c r="F194" t="s">
        <v>19</v>
      </c>
      <c r="G194">
        <v>1</v>
      </c>
      <c r="H194" s="4">
        <v>0</v>
      </c>
      <c r="I194" t="s">
        <v>24</v>
      </c>
      <c r="J194">
        <v>2</v>
      </c>
      <c r="K194">
        <v>479</v>
      </c>
      <c r="L194" t="s">
        <v>44</v>
      </c>
      <c r="M194" t="s">
        <v>27</v>
      </c>
      <c r="N194" t="s">
        <v>32</v>
      </c>
      <c r="O194" s="4">
        <v>114996.43</v>
      </c>
      <c r="P194" t="s">
        <v>28</v>
      </c>
      <c r="Q194" t="str" cm="1">
        <f t="array" ref="Q194">_xlfn.IFS(
O194&lt;50000,"Low Salary (&lt;$50K)",
O194&lt;90000,"Lower Middle ($50K-$90K)",
O194&lt;130000,"Middle ($90K-$130K)",
O194&lt;170000,"Upper Middle ($130K-$170K)",
O194&gt;=170000,"High Salary (&gt;$170K)"
)</f>
        <v>Middle ($90K-$130K)</v>
      </c>
      <c r="R194" t="str" cm="1">
        <f t="array" ref="R194">_xlfn.IFS(
G194&lt;=2,"New Customers (0-2Y)",
G194&lt;=5,"Growing Customers (3-5Y)",
G194&lt;=8,"Established Customers (6-8Y)",
G194&lt;=10,"Loyal Customers (9-10Y)"
)</f>
        <v>New Customers (0-2Y)</v>
      </c>
    </row>
    <row r="195" spans="1:18" x14ac:dyDescent="0.35">
      <c r="A195">
        <v>15702741</v>
      </c>
      <c r="B195" t="s">
        <v>215</v>
      </c>
      <c r="C195" t="s">
        <v>17</v>
      </c>
      <c r="D195" t="s">
        <v>39</v>
      </c>
      <c r="E195">
        <v>32</v>
      </c>
      <c r="F195" t="s">
        <v>19</v>
      </c>
      <c r="G195">
        <v>8</v>
      </c>
      <c r="H195" s="4">
        <v>93012.89</v>
      </c>
      <c r="I195" t="s">
        <v>29</v>
      </c>
      <c r="J195">
        <v>1</v>
      </c>
      <c r="K195">
        <v>601</v>
      </c>
      <c r="L195" t="s">
        <v>20</v>
      </c>
      <c r="M195" t="s">
        <v>21</v>
      </c>
      <c r="N195" t="s">
        <v>32</v>
      </c>
      <c r="O195" s="4">
        <v>86957.42</v>
      </c>
      <c r="P195" t="s">
        <v>28</v>
      </c>
      <c r="Q195" t="str" cm="1">
        <f t="array" ref="Q195">_xlfn.IFS(
O195&lt;50000,"Low Salary (&lt;$50K)",
O195&lt;90000,"Lower Middle ($50K-$90K)",
O195&lt;130000,"Middle ($90K-$130K)",
O195&lt;170000,"Upper Middle ($130K-$170K)",
O195&gt;=170000,"High Salary (&gt;$170K)"
)</f>
        <v>Lower Middle ($50K-$90K)</v>
      </c>
      <c r="R195" t="str" cm="1">
        <f t="array" ref="R195">_xlfn.IFS(
G195&lt;=2,"New Customers (0-2Y)",
G195&lt;=5,"Growing Customers (3-5Y)",
G195&lt;=8,"Established Customers (6-8Y)",
G195&lt;=10,"Loyal Customers (9-10Y)"
)</f>
        <v>Established Customers (6-8Y)</v>
      </c>
    </row>
    <row r="196" spans="1:18" x14ac:dyDescent="0.35">
      <c r="A196">
        <v>15679200</v>
      </c>
      <c r="B196" t="s">
        <v>216</v>
      </c>
      <c r="C196" t="s">
        <v>26</v>
      </c>
      <c r="D196" t="s">
        <v>39</v>
      </c>
      <c r="E196">
        <v>29</v>
      </c>
      <c r="F196" t="s">
        <v>43</v>
      </c>
      <c r="G196">
        <v>9</v>
      </c>
      <c r="H196" s="4">
        <v>61710.44</v>
      </c>
      <c r="I196" t="s">
        <v>29</v>
      </c>
      <c r="J196">
        <v>2</v>
      </c>
      <c r="K196">
        <v>580</v>
      </c>
      <c r="L196" t="s">
        <v>31</v>
      </c>
      <c r="M196" t="s">
        <v>21</v>
      </c>
      <c r="N196" t="s">
        <v>32</v>
      </c>
      <c r="O196" s="4">
        <v>128077.8</v>
      </c>
      <c r="P196" t="s">
        <v>28</v>
      </c>
      <c r="Q196" t="str" cm="1">
        <f t="array" ref="Q196">_xlfn.IFS(
O196&lt;50000,"Low Salary (&lt;$50K)",
O196&lt;90000,"Lower Middle ($50K-$90K)",
O196&lt;130000,"Middle ($90K-$130K)",
O196&lt;170000,"Upper Middle ($130K-$170K)",
O196&gt;=170000,"High Salary (&gt;$170K)"
)</f>
        <v>Middle ($90K-$130K)</v>
      </c>
      <c r="R196" t="str" cm="1">
        <f t="array" ref="R196">_xlfn.IFS(
G196&lt;=2,"New Customers (0-2Y)",
G196&lt;=5,"Growing Customers (3-5Y)",
G196&lt;=8,"Established Customers (6-8Y)",
G196&lt;=10,"Loyal Customers (9-10Y)"
)</f>
        <v>Loyal Customers (9-10Y)</v>
      </c>
    </row>
    <row r="197" spans="1:18" x14ac:dyDescent="0.35">
      <c r="A197">
        <v>15594815</v>
      </c>
      <c r="B197" t="s">
        <v>217</v>
      </c>
      <c r="C197" t="s">
        <v>17</v>
      </c>
      <c r="D197" t="s">
        <v>39</v>
      </c>
      <c r="E197">
        <v>35</v>
      </c>
      <c r="F197" t="s">
        <v>19</v>
      </c>
      <c r="G197">
        <v>3</v>
      </c>
      <c r="H197" s="4">
        <v>174790.15</v>
      </c>
      <c r="I197" t="s">
        <v>33</v>
      </c>
      <c r="J197">
        <v>1</v>
      </c>
      <c r="K197">
        <v>807</v>
      </c>
      <c r="L197" t="s">
        <v>37</v>
      </c>
      <c r="M197" t="s">
        <v>21</v>
      </c>
      <c r="N197" t="s">
        <v>22</v>
      </c>
      <c r="O197" s="4">
        <v>600.36</v>
      </c>
      <c r="P197" t="s">
        <v>28</v>
      </c>
      <c r="Q197" t="str" cm="1">
        <f t="array" ref="Q197">_xlfn.IFS(
O197&lt;50000,"Low Salary (&lt;$50K)",
O197&lt;90000,"Lower Middle ($50K-$90K)",
O197&lt;130000,"Middle ($90K-$130K)",
O197&lt;170000,"Upper Middle ($130K-$170K)",
O197&gt;=170000,"High Salary (&gt;$170K)"
)</f>
        <v>Low Salary (&lt;$50K)</v>
      </c>
      <c r="R197" t="str" cm="1">
        <f t="array" ref="R197">_xlfn.IFS(
G197&lt;=2,"New Customers (0-2Y)",
G197&lt;=5,"Growing Customers (3-5Y)",
G197&lt;=8,"Established Customers (6-8Y)",
G197&lt;=10,"Loyal Customers (9-10Y)"
)</f>
        <v>Growing Customers (3-5Y)</v>
      </c>
    </row>
    <row r="198" spans="1:18" x14ac:dyDescent="0.35">
      <c r="A198">
        <v>15635905</v>
      </c>
      <c r="B198" t="s">
        <v>218</v>
      </c>
      <c r="C198" t="s">
        <v>26</v>
      </c>
      <c r="D198" t="s">
        <v>18</v>
      </c>
      <c r="E198">
        <v>32</v>
      </c>
      <c r="F198" t="s">
        <v>19</v>
      </c>
      <c r="G198">
        <v>6</v>
      </c>
      <c r="H198" s="4">
        <v>0</v>
      </c>
      <c r="I198" t="s">
        <v>24</v>
      </c>
      <c r="J198">
        <v>2</v>
      </c>
      <c r="K198">
        <v>616</v>
      </c>
      <c r="L198" t="s">
        <v>20</v>
      </c>
      <c r="M198" t="s">
        <v>21</v>
      </c>
      <c r="N198" t="s">
        <v>22</v>
      </c>
      <c r="O198" s="4">
        <v>43001.46</v>
      </c>
      <c r="P198" t="s">
        <v>28</v>
      </c>
      <c r="Q198" t="str" cm="1">
        <f t="array" ref="Q198">_xlfn.IFS(
O198&lt;50000,"Low Salary (&lt;$50K)",
O198&lt;90000,"Lower Middle ($50K-$90K)",
O198&lt;130000,"Middle ($90K-$130K)",
O198&lt;170000,"Upper Middle ($130K-$170K)",
O198&gt;=170000,"High Salary (&gt;$170K)"
)</f>
        <v>Low Salary (&lt;$50K)</v>
      </c>
      <c r="R198" t="str" cm="1">
        <f t="array" ref="R198">_xlfn.IFS(
G198&lt;=2,"New Customers (0-2Y)",
G198&lt;=5,"Growing Customers (3-5Y)",
G198&lt;=8,"Established Customers (6-8Y)",
G198&lt;=10,"Loyal Customers (9-10Y)"
)</f>
        <v>Established Customers (6-8Y)</v>
      </c>
    </row>
    <row r="199" spans="1:18" x14ac:dyDescent="0.35">
      <c r="A199">
        <v>15777892</v>
      </c>
      <c r="B199" t="s">
        <v>219</v>
      </c>
      <c r="C199" t="s">
        <v>42</v>
      </c>
      <c r="D199" t="s">
        <v>39</v>
      </c>
      <c r="E199">
        <v>37</v>
      </c>
      <c r="F199" t="s">
        <v>19</v>
      </c>
      <c r="G199">
        <v>3</v>
      </c>
      <c r="H199" s="4">
        <v>107720.64</v>
      </c>
      <c r="I199" t="s">
        <v>33</v>
      </c>
      <c r="J199">
        <v>1</v>
      </c>
      <c r="K199">
        <v>721</v>
      </c>
      <c r="L199" t="s">
        <v>35</v>
      </c>
      <c r="M199" t="s">
        <v>21</v>
      </c>
      <c r="N199" t="s">
        <v>22</v>
      </c>
      <c r="O199" s="4">
        <v>158591.12</v>
      </c>
      <c r="P199" t="s">
        <v>28</v>
      </c>
      <c r="Q199" t="str" cm="1">
        <f t="array" ref="Q199">_xlfn.IFS(
O199&lt;50000,"Low Salary (&lt;$50K)",
O199&lt;90000,"Lower Middle ($50K-$90K)",
O199&lt;130000,"Middle ($90K-$130K)",
O199&lt;170000,"Upper Middle ($130K-$170K)",
O199&gt;=170000,"High Salary (&gt;$170K)"
)</f>
        <v>Upper Middle ($130K-$170K)</v>
      </c>
      <c r="R199" t="str" cm="1">
        <f t="array" ref="R199">_xlfn.IFS(
G199&lt;=2,"New Customers (0-2Y)",
G199&lt;=5,"Growing Customers (3-5Y)",
G199&lt;=8,"Established Customers (6-8Y)",
G199&lt;=10,"Loyal Customers (9-10Y)"
)</f>
        <v>Growing Customers (3-5Y)</v>
      </c>
    </row>
    <row r="200" spans="1:18" x14ac:dyDescent="0.35">
      <c r="A200">
        <v>15656176</v>
      </c>
      <c r="B200" t="s">
        <v>220</v>
      </c>
      <c r="C200" t="s">
        <v>17</v>
      </c>
      <c r="D200" t="s">
        <v>39</v>
      </c>
      <c r="E200">
        <v>57</v>
      </c>
      <c r="F200" t="s">
        <v>19</v>
      </c>
      <c r="G200">
        <v>10</v>
      </c>
      <c r="H200" s="4">
        <v>0</v>
      </c>
      <c r="I200" t="s">
        <v>24</v>
      </c>
      <c r="J200">
        <v>2</v>
      </c>
      <c r="K200">
        <v>501</v>
      </c>
      <c r="L200" t="s">
        <v>31</v>
      </c>
      <c r="M200" t="s">
        <v>21</v>
      </c>
      <c r="N200" t="s">
        <v>22</v>
      </c>
      <c r="O200" s="4">
        <v>47847.19</v>
      </c>
      <c r="P200" t="s">
        <v>28</v>
      </c>
      <c r="Q200" t="str" cm="1">
        <f t="array" ref="Q200">_xlfn.IFS(
O200&lt;50000,"Low Salary (&lt;$50K)",
O200&lt;90000,"Lower Middle ($50K-$90K)",
O200&lt;130000,"Middle ($90K-$130K)",
O200&lt;170000,"Upper Middle ($130K-$170K)",
O200&gt;=170000,"High Salary (&gt;$170K)"
)</f>
        <v>Low Salary (&lt;$50K)</v>
      </c>
      <c r="R200" t="str" cm="1">
        <f t="array" ref="R200">_xlfn.IFS(
G200&lt;=2,"New Customers (0-2Y)",
G200&lt;=5,"Growing Customers (3-5Y)",
G200&lt;=8,"Established Customers (6-8Y)",
G200&lt;=10,"Loyal Customers (9-10Y)"
)</f>
        <v>Loyal Customers (9-10Y)</v>
      </c>
    </row>
    <row r="201" spans="1:18" x14ac:dyDescent="0.35">
      <c r="A201">
        <v>15811127</v>
      </c>
      <c r="B201" t="s">
        <v>221</v>
      </c>
      <c r="C201" t="s">
        <v>17</v>
      </c>
      <c r="D201" t="s">
        <v>39</v>
      </c>
      <c r="E201">
        <v>35</v>
      </c>
      <c r="F201" t="s">
        <v>19</v>
      </c>
      <c r="G201">
        <v>6</v>
      </c>
      <c r="H201" s="4">
        <v>96423.84</v>
      </c>
      <c r="I201" t="s">
        <v>29</v>
      </c>
      <c r="J201">
        <v>1</v>
      </c>
      <c r="K201">
        <v>521</v>
      </c>
      <c r="L201" t="s">
        <v>31</v>
      </c>
      <c r="M201" t="s">
        <v>21</v>
      </c>
      <c r="N201" t="s">
        <v>32</v>
      </c>
      <c r="O201" s="4">
        <v>10488.44</v>
      </c>
      <c r="P201" t="s">
        <v>28</v>
      </c>
      <c r="Q201" t="str" cm="1">
        <f t="array" ref="Q201">_xlfn.IFS(
O201&lt;50000,"Low Salary (&lt;$50K)",
O201&lt;90000,"Lower Middle ($50K-$90K)",
O201&lt;130000,"Middle ($90K-$130K)",
O201&lt;170000,"Upper Middle ($130K-$170K)",
O201&gt;=170000,"High Salary (&gt;$170K)"
)</f>
        <v>Low Salary (&lt;$50K)</v>
      </c>
      <c r="R201" t="str" cm="1">
        <f t="array" ref="R201">_xlfn.IFS(
G201&lt;=2,"New Customers (0-2Y)",
G201&lt;=5,"Growing Customers (3-5Y)",
G201&lt;=8,"Established Customers (6-8Y)",
G201&lt;=10,"Loyal Customers (9-10Y)"
)</f>
        <v>Established Customers (6-8Y)</v>
      </c>
    </row>
    <row r="202" spans="1:18" x14ac:dyDescent="0.35">
      <c r="A202">
        <v>15604482</v>
      </c>
      <c r="B202" t="s">
        <v>222</v>
      </c>
      <c r="C202" t="s">
        <v>26</v>
      </c>
      <c r="D202" t="s">
        <v>39</v>
      </c>
      <c r="E202">
        <v>30</v>
      </c>
      <c r="F202" t="s">
        <v>19</v>
      </c>
      <c r="G202">
        <v>2</v>
      </c>
      <c r="H202" s="4">
        <v>141040.01</v>
      </c>
      <c r="I202" t="s">
        <v>33</v>
      </c>
      <c r="J202">
        <v>1</v>
      </c>
      <c r="K202">
        <v>850</v>
      </c>
      <c r="L202" t="s">
        <v>37</v>
      </c>
      <c r="M202" t="s">
        <v>21</v>
      </c>
      <c r="N202" t="s">
        <v>22</v>
      </c>
      <c r="O202" s="4">
        <v>5978.2</v>
      </c>
      <c r="P202" t="s">
        <v>28</v>
      </c>
      <c r="Q202" t="str" cm="1">
        <f t="array" ref="Q202">_xlfn.IFS(
O202&lt;50000,"Low Salary (&lt;$50K)",
O202&lt;90000,"Lower Middle ($50K-$90K)",
O202&lt;130000,"Middle ($90K-$130K)",
O202&lt;170000,"Upper Middle ($130K-$170K)",
O202&gt;=170000,"High Salary (&gt;$170K)"
)</f>
        <v>Low Salary (&lt;$50K)</v>
      </c>
      <c r="R202" t="str" cm="1">
        <f t="array" ref="R202">_xlfn.IFS(
G202&lt;=2,"New Customers (0-2Y)",
G202&lt;=5,"Growing Customers (3-5Y)",
G202&lt;=8,"Established Customers (6-8Y)",
G202&lt;=10,"Loyal Customers (9-10Y)"
)</f>
        <v>New Customers (0-2Y)</v>
      </c>
    </row>
    <row r="203" spans="1:18" x14ac:dyDescent="0.35">
      <c r="A203">
        <v>15622911</v>
      </c>
      <c r="B203" t="s">
        <v>223</v>
      </c>
      <c r="C203" t="s">
        <v>17</v>
      </c>
      <c r="D203" t="s">
        <v>39</v>
      </c>
      <c r="E203">
        <v>42</v>
      </c>
      <c r="F203" t="s">
        <v>19</v>
      </c>
      <c r="G203">
        <v>4</v>
      </c>
      <c r="H203" s="4">
        <v>105420.18</v>
      </c>
      <c r="I203" t="s">
        <v>33</v>
      </c>
      <c r="J203">
        <v>1</v>
      </c>
      <c r="K203">
        <v>759</v>
      </c>
      <c r="L203" t="s">
        <v>35</v>
      </c>
      <c r="M203" t="s">
        <v>27</v>
      </c>
      <c r="N203" t="s">
        <v>22</v>
      </c>
      <c r="O203" s="4">
        <v>121409.06</v>
      </c>
      <c r="P203" t="s">
        <v>28</v>
      </c>
      <c r="Q203" t="str" cm="1">
        <f t="array" ref="Q203">_xlfn.IFS(
O203&lt;50000,"Low Salary (&lt;$50K)",
O203&lt;90000,"Lower Middle ($50K-$90K)",
O203&lt;130000,"Middle ($90K-$130K)",
O203&lt;170000,"Upper Middle ($130K-$170K)",
O203&gt;=170000,"High Salary (&gt;$170K)"
)</f>
        <v>Middle ($90K-$130K)</v>
      </c>
      <c r="R203" t="str" cm="1">
        <f t="array" ref="R203">_xlfn.IFS(
G203&lt;=2,"New Customers (0-2Y)",
G203&lt;=5,"Growing Customers (3-5Y)",
G203&lt;=8,"Established Customers (6-8Y)",
G203&lt;=10,"Loyal Customers (9-10Y)"
)</f>
        <v>Growing Customers (3-5Y)</v>
      </c>
    </row>
    <row r="204" spans="1:18" x14ac:dyDescent="0.35">
      <c r="A204">
        <v>15600974</v>
      </c>
      <c r="B204" t="s">
        <v>45</v>
      </c>
      <c r="C204" t="s">
        <v>26</v>
      </c>
      <c r="D204" t="s">
        <v>39</v>
      </c>
      <c r="E204">
        <v>50</v>
      </c>
      <c r="F204" t="s">
        <v>19</v>
      </c>
      <c r="G204">
        <v>5</v>
      </c>
      <c r="H204" s="4">
        <v>0</v>
      </c>
      <c r="I204" t="s">
        <v>24</v>
      </c>
      <c r="J204">
        <v>1</v>
      </c>
      <c r="K204">
        <v>516</v>
      </c>
      <c r="L204" t="s">
        <v>31</v>
      </c>
      <c r="M204" t="s">
        <v>27</v>
      </c>
      <c r="N204" t="s">
        <v>22</v>
      </c>
      <c r="O204" s="4">
        <v>146145.93</v>
      </c>
      <c r="P204" t="s">
        <v>23</v>
      </c>
      <c r="Q204" t="str" cm="1">
        <f t="array" ref="Q204">_xlfn.IFS(
O204&lt;50000,"Low Salary (&lt;$50K)",
O204&lt;90000,"Lower Middle ($50K-$90K)",
O204&lt;130000,"Middle ($90K-$130K)",
O204&lt;170000,"Upper Middle ($130K-$170K)",
O204&gt;=170000,"High Salary (&gt;$170K)"
)</f>
        <v>Upper Middle ($130K-$170K)</v>
      </c>
      <c r="R204" t="str" cm="1">
        <f t="array" ref="R204">_xlfn.IFS(
G204&lt;=2,"New Customers (0-2Y)",
G204&lt;=5,"Growing Customers (3-5Y)",
G204&lt;=8,"Established Customers (6-8Y)",
G204&lt;=10,"Loyal Customers (9-10Y)"
)</f>
        <v>Growing Customers (3-5Y)</v>
      </c>
    </row>
    <row r="205" spans="1:18" x14ac:dyDescent="0.35">
      <c r="A205">
        <v>15727868</v>
      </c>
      <c r="B205" t="s">
        <v>224</v>
      </c>
      <c r="C205" t="s">
        <v>17</v>
      </c>
      <c r="D205" t="s">
        <v>18</v>
      </c>
      <c r="E205">
        <v>38</v>
      </c>
      <c r="F205" t="s">
        <v>19</v>
      </c>
      <c r="G205">
        <v>2</v>
      </c>
      <c r="H205" s="4">
        <v>129022.06</v>
      </c>
      <c r="I205" t="s">
        <v>33</v>
      </c>
      <c r="J205">
        <v>2</v>
      </c>
      <c r="K205">
        <v>711</v>
      </c>
      <c r="L205" t="s">
        <v>35</v>
      </c>
      <c r="M205" t="s">
        <v>21</v>
      </c>
      <c r="N205" t="s">
        <v>22</v>
      </c>
      <c r="O205" s="4">
        <v>14374.86</v>
      </c>
      <c r="P205" t="s">
        <v>23</v>
      </c>
      <c r="Q205" t="str" cm="1">
        <f t="array" ref="Q205">_xlfn.IFS(
O205&lt;50000,"Low Salary (&lt;$50K)",
O205&lt;90000,"Lower Middle ($50K-$90K)",
O205&lt;130000,"Middle ($90K-$130K)",
O205&lt;170000,"Upper Middle ($130K-$170K)",
O205&gt;=170000,"High Salary (&gt;$170K)"
)</f>
        <v>Low Salary (&lt;$50K)</v>
      </c>
      <c r="R205" t="str" cm="1">
        <f t="array" ref="R205">_xlfn.IFS(
G205&lt;=2,"New Customers (0-2Y)",
G205&lt;=5,"Growing Customers (3-5Y)",
G205&lt;=8,"Established Customers (6-8Y)",
G205&lt;=10,"Loyal Customers (9-10Y)"
)</f>
        <v>New Customers (0-2Y)</v>
      </c>
    </row>
    <row r="206" spans="1:18" x14ac:dyDescent="0.35">
      <c r="A206">
        <v>15627801</v>
      </c>
      <c r="B206" t="s">
        <v>225</v>
      </c>
      <c r="C206" t="s">
        <v>26</v>
      </c>
      <c r="D206" t="s">
        <v>39</v>
      </c>
      <c r="E206">
        <v>33</v>
      </c>
      <c r="F206" t="s">
        <v>19</v>
      </c>
      <c r="G206">
        <v>3</v>
      </c>
      <c r="H206" s="4">
        <v>176666.62</v>
      </c>
      <c r="I206" t="s">
        <v>33</v>
      </c>
      <c r="J206">
        <v>1</v>
      </c>
      <c r="K206">
        <v>512</v>
      </c>
      <c r="L206" t="s">
        <v>31</v>
      </c>
      <c r="M206" t="s">
        <v>21</v>
      </c>
      <c r="N206" t="s">
        <v>32</v>
      </c>
      <c r="O206" s="4">
        <v>94670.77</v>
      </c>
      <c r="P206" t="s">
        <v>28</v>
      </c>
      <c r="Q206" t="str" cm="1">
        <f t="array" ref="Q206">_xlfn.IFS(
O206&lt;50000,"Low Salary (&lt;$50K)",
O206&lt;90000,"Lower Middle ($50K-$90K)",
O206&lt;130000,"Middle ($90K-$130K)",
O206&lt;170000,"Upper Middle ($130K-$170K)",
O206&gt;=170000,"High Salary (&gt;$170K)"
)</f>
        <v>Middle ($90K-$130K)</v>
      </c>
      <c r="R206" t="str" cm="1">
        <f t="array" ref="R206">_xlfn.IFS(
G206&lt;=2,"New Customers (0-2Y)",
G206&lt;=5,"Growing Customers (3-5Y)",
G206&lt;=8,"Established Customers (6-8Y)",
G206&lt;=10,"Loyal Customers (9-10Y)"
)</f>
        <v>Growing Customers (3-5Y)</v>
      </c>
    </row>
    <row r="207" spans="1:18" x14ac:dyDescent="0.35">
      <c r="A207">
        <v>15773039</v>
      </c>
      <c r="B207" t="s">
        <v>226</v>
      </c>
      <c r="C207" t="s">
        <v>17</v>
      </c>
      <c r="D207" t="s">
        <v>39</v>
      </c>
      <c r="E207">
        <v>37</v>
      </c>
      <c r="F207" t="s">
        <v>19</v>
      </c>
      <c r="G207">
        <v>3</v>
      </c>
      <c r="H207" s="4">
        <v>0</v>
      </c>
      <c r="I207" t="s">
        <v>24</v>
      </c>
      <c r="J207">
        <v>1</v>
      </c>
      <c r="K207">
        <v>550</v>
      </c>
      <c r="L207" t="s">
        <v>31</v>
      </c>
      <c r="M207" t="s">
        <v>21</v>
      </c>
      <c r="N207" t="s">
        <v>22</v>
      </c>
      <c r="O207" s="4">
        <v>179670.31</v>
      </c>
      <c r="P207" t="s">
        <v>28</v>
      </c>
      <c r="Q207" t="str" cm="1">
        <f t="array" ref="Q207">_xlfn.IFS(
O207&lt;50000,"Low Salary (&lt;$50K)",
O207&lt;90000,"Lower Middle ($50K-$90K)",
O207&lt;130000,"Middle ($90K-$130K)",
O207&lt;170000,"Upper Middle ($130K-$170K)",
O207&gt;=170000,"High Salary (&gt;$170K)"
)</f>
        <v>High Salary (&gt;$170K)</v>
      </c>
      <c r="R207" t="str" cm="1">
        <f t="array" ref="R207">_xlfn.IFS(
G207&lt;=2,"New Customers (0-2Y)",
G207&lt;=5,"Growing Customers (3-5Y)",
G207&lt;=8,"Established Customers (6-8Y)",
G207&lt;=10,"Loyal Customers (9-10Y)"
)</f>
        <v>Growing Customers (3-5Y)</v>
      </c>
    </row>
    <row r="208" spans="1:18" x14ac:dyDescent="0.35">
      <c r="A208">
        <v>15755262</v>
      </c>
      <c r="B208" t="s">
        <v>57</v>
      </c>
      <c r="C208" t="s">
        <v>26</v>
      </c>
      <c r="D208" t="s">
        <v>18</v>
      </c>
      <c r="E208">
        <v>41</v>
      </c>
      <c r="F208" t="s">
        <v>19</v>
      </c>
      <c r="G208">
        <v>3</v>
      </c>
      <c r="H208" s="4">
        <v>89763.839999999997</v>
      </c>
      <c r="I208" t="s">
        <v>29</v>
      </c>
      <c r="J208">
        <v>1</v>
      </c>
      <c r="K208">
        <v>608</v>
      </c>
      <c r="L208" t="s">
        <v>20</v>
      </c>
      <c r="M208" t="s">
        <v>27</v>
      </c>
      <c r="N208" t="s">
        <v>32</v>
      </c>
      <c r="O208" s="4">
        <v>199304.74</v>
      </c>
      <c r="P208" t="s">
        <v>23</v>
      </c>
      <c r="Q208" t="str" cm="1">
        <f t="array" ref="Q208">_xlfn.IFS(
O208&lt;50000,"Low Salary (&lt;$50K)",
O208&lt;90000,"Lower Middle ($50K-$90K)",
O208&lt;130000,"Middle ($90K-$130K)",
O208&lt;170000,"Upper Middle ($130K-$170K)",
O208&gt;=170000,"High Salary (&gt;$170K)"
)</f>
        <v>High Salary (&gt;$170K)</v>
      </c>
      <c r="R208" t="str" cm="1">
        <f t="array" ref="R208">_xlfn.IFS(
G208&lt;=2,"New Customers (0-2Y)",
G208&lt;=5,"Growing Customers (3-5Y)",
G208&lt;=8,"Established Customers (6-8Y)",
G208&lt;=10,"Loyal Customers (9-10Y)"
)</f>
        <v>Growing Customers (3-5Y)</v>
      </c>
    </row>
    <row r="209" spans="1:18" x14ac:dyDescent="0.35">
      <c r="A209">
        <v>15679531</v>
      </c>
      <c r="B209" t="s">
        <v>227</v>
      </c>
      <c r="C209" t="s">
        <v>17</v>
      </c>
      <c r="D209" t="s">
        <v>39</v>
      </c>
      <c r="E209">
        <v>34</v>
      </c>
      <c r="F209" t="s">
        <v>19</v>
      </c>
      <c r="G209">
        <v>5</v>
      </c>
      <c r="H209" s="4">
        <v>134954.53</v>
      </c>
      <c r="I209" t="s">
        <v>33</v>
      </c>
      <c r="J209">
        <v>1</v>
      </c>
      <c r="K209">
        <v>618</v>
      </c>
      <c r="L209" t="s">
        <v>20</v>
      </c>
      <c r="M209" t="s">
        <v>21</v>
      </c>
      <c r="N209" t="s">
        <v>22</v>
      </c>
      <c r="O209" s="4">
        <v>151954.39000000001</v>
      </c>
      <c r="P209" t="s">
        <v>28</v>
      </c>
      <c r="Q209" t="str" cm="1">
        <f t="array" ref="Q209">_xlfn.IFS(
O209&lt;50000,"Low Salary (&lt;$50K)",
O209&lt;90000,"Lower Middle ($50K-$90K)",
O209&lt;130000,"Middle ($90K-$130K)",
O209&lt;170000,"Upper Middle ($130K-$170K)",
O209&gt;=170000,"High Salary (&gt;$170K)"
)</f>
        <v>Upper Middle ($130K-$170K)</v>
      </c>
      <c r="R209" t="str" cm="1">
        <f t="array" ref="R209">_xlfn.IFS(
G209&lt;=2,"New Customers (0-2Y)",
G209&lt;=5,"Growing Customers (3-5Y)",
G209&lt;=8,"Established Customers (6-8Y)",
G209&lt;=10,"Loyal Customers (9-10Y)"
)</f>
        <v>Growing Customers (3-5Y)</v>
      </c>
    </row>
    <row r="210" spans="1:18" x14ac:dyDescent="0.35">
      <c r="A210">
        <v>15684181</v>
      </c>
      <c r="B210" t="s">
        <v>228</v>
      </c>
      <c r="C210" t="s">
        <v>17</v>
      </c>
      <c r="D210" t="s">
        <v>39</v>
      </c>
      <c r="E210">
        <v>45</v>
      </c>
      <c r="F210" t="s">
        <v>19</v>
      </c>
      <c r="G210">
        <v>5</v>
      </c>
      <c r="H210" s="4">
        <v>0</v>
      </c>
      <c r="I210" t="s">
        <v>24</v>
      </c>
      <c r="J210">
        <v>1</v>
      </c>
      <c r="K210">
        <v>643</v>
      </c>
      <c r="L210" t="s">
        <v>20</v>
      </c>
      <c r="M210" t="s">
        <v>21</v>
      </c>
      <c r="N210" t="s">
        <v>32</v>
      </c>
      <c r="O210" s="4">
        <v>142513.5</v>
      </c>
      <c r="P210" t="s">
        <v>23</v>
      </c>
      <c r="Q210" t="str" cm="1">
        <f t="array" ref="Q210">_xlfn.IFS(
O210&lt;50000,"Low Salary (&lt;$50K)",
O210&lt;90000,"Lower Middle ($50K-$90K)",
O210&lt;130000,"Middle ($90K-$130K)",
O210&lt;170000,"Upper Middle ($130K-$170K)",
O210&gt;=170000,"High Salary (&gt;$170K)"
)</f>
        <v>Upper Middle ($130K-$170K)</v>
      </c>
      <c r="R210" t="str" cm="1">
        <f t="array" ref="R210">_xlfn.IFS(
G210&lt;=2,"New Customers (0-2Y)",
G210&lt;=5,"Growing Customers (3-5Y)",
G210&lt;=8,"Established Customers (6-8Y)",
G210&lt;=10,"Loyal Customers (9-10Y)"
)</f>
        <v>Growing Customers (3-5Y)</v>
      </c>
    </row>
    <row r="211" spans="1:18" x14ac:dyDescent="0.35">
      <c r="A211">
        <v>15612087</v>
      </c>
      <c r="B211" t="s">
        <v>229</v>
      </c>
      <c r="C211" t="s">
        <v>17</v>
      </c>
      <c r="D211" t="s">
        <v>39</v>
      </c>
      <c r="E211">
        <v>45</v>
      </c>
      <c r="F211" t="s">
        <v>19</v>
      </c>
      <c r="G211">
        <v>2</v>
      </c>
      <c r="H211" s="4">
        <v>106376.85</v>
      </c>
      <c r="I211" t="s">
        <v>33</v>
      </c>
      <c r="J211">
        <v>1</v>
      </c>
      <c r="K211">
        <v>671</v>
      </c>
      <c r="L211" t="s">
        <v>35</v>
      </c>
      <c r="M211" t="s">
        <v>27</v>
      </c>
      <c r="N211" t="s">
        <v>22</v>
      </c>
      <c r="O211" s="4">
        <v>158264.62</v>
      </c>
      <c r="P211" t="s">
        <v>28</v>
      </c>
      <c r="Q211" t="str" cm="1">
        <f t="array" ref="Q211">_xlfn.IFS(
O211&lt;50000,"Low Salary (&lt;$50K)",
O211&lt;90000,"Lower Middle ($50K-$90K)",
O211&lt;130000,"Middle ($90K-$130K)",
O211&lt;170000,"Upper Middle ($130K-$170K)",
O211&gt;=170000,"High Salary (&gt;$170K)"
)</f>
        <v>Upper Middle ($130K-$170K)</v>
      </c>
      <c r="R211" t="str" cm="1">
        <f t="array" ref="R211">_xlfn.IFS(
G211&lt;=2,"New Customers (0-2Y)",
G211&lt;=5,"Growing Customers (3-5Y)",
G211&lt;=8,"Established Customers (6-8Y)",
G211&lt;=10,"Loyal Customers (9-10Y)"
)</f>
        <v>New Customers (0-2Y)</v>
      </c>
    </row>
    <row r="212" spans="1:18" x14ac:dyDescent="0.35">
      <c r="A212">
        <v>15752047</v>
      </c>
      <c r="B212" t="s">
        <v>230</v>
      </c>
      <c r="C212" t="s">
        <v>42</v>
      </c>
      <c r="D212" t="s">
        <v>39</v>
      </c>
      <c r="E212">
        <v>33</v>
      </c>
      <c r="F212" t="s">
        <v>19</v>
      </c>
      <c r="G212">
        <v>2</v>
      </c>
      <c r="H212" s="4">
        <v>161814.64000000001</v>
      </c>
      <c r="I212" t="s">
        <v>33</v>
      </c>
      <c r="J212">
        <v>2</v>
      </c>
      <c r="K212">
        <v>689</v>
      </c>
      <c r="L212" t="s">
        <v>35</v>
      </c>
      <c r="M212" t="s">
        <v>21</v>
      </c>
      <c r="N212" t="s">
        <v>32</v>
      </c>
      <c r="O212" s="4">
        <v>169381.9</v>
      </c>
      <c r="P212" t="s">
        <v>28</v>
      </c>
      <c r="Q212" t="str" cm="1">
        <f t="array" ref="Q212">_xlfn.IFS(
O212&lt;50000,"Low Salary (&lt;$50K)",
O212&lt;90000,"Lower Middle ($50K-$90K)",
O212&lt;130000,"Middle ($90K-$130K)",
O212&lt;170000,"Upper Middle ($130K-$170K)",
O212&gt;=170000,"High Salary (&gt;$170K)"
)</f>
        <v>Upper Middle ($130K-$170K)</v>
      </c>
      <c r="R212" t="str" cm="1">
        <f t="array" ref="R212">_xlfn.IFS(
G212&lt;=2,"New Customers (0-2Y)",
G212&lt;=5,"Growing Customers (3-5Y)",
G212&lt;=8,"Established Customers (6-8Y)",
G212&lt;=10,"Loyal Customers (9-10Y)"
)</f>
        <v>New Customers (0-2Y)</v>
      </c>
    </row>
    <row r="213" spans="1:18" x14ac:dyDescent="0.35">
      <c r="A213">
        <v>15624592</v>
      </c>
      <c r="B213" t="s">
        <v>231</v>
      </c>
      <c r="C213" t="s">
        <v>17</v>
      </c>
      <c r="D213" t="s">
        <v>39</v>
      </c>
      <c r="E213">
        <v>31</v>
      </c>
      <c r="F213" t="s">
        <v>19</v>
      </c>
      <c r="G213">
        <v>8</v>
      </c>
      <c r="H213" s="4">
        <v>0</v>
      </c>
      <c r="I213" t="s">
        <v>24</v>
      </c>
      <c r="J213">
        <v>2</v>
      </c>
      <c r="K213">
        <v>603</v>
      </c>
      <c r="L213" t="s">
        <v>20</v>
      </c>
      <c r="M213" t="s">
        <v>21</v>
      </c>
      <c r="N213" t="s">
        <v>22</v>
      </c>
      <c r="O213" s="4">
        <v>169915.02</v>
      </c>
      <c r="P213" t="s">
        <v>28</v>
      </c>
      <c r="Q213" t="str" cm="1">
        <f t="array" ref="Q213">_xlfn.IFS(
O213&lt;50000,"Low Salary (&lt;$50K)",
O213&lt;90000,"Lower Middle ($50K-$90K)",
O213&lt;130000,"Middle ($90K-$130K)",
O213&lt;170000,"Upper Middle ($130K-$170K)",
O213&gt;=170000,"High Salary (&gt;$170K)"
)</f>
        <v>Upper Middle ($130K-$170K)</v>
      </c>
      <c r="R213" t="str" cm="1">
        <f t="array" ref="R213">_xlfn.IFS(
G213&lt;=2,"New Customers (0-2Y)",
G213&lt;=5,"Growing Customers (3-5Y)",
G213&lt;=8,"Established Customers (6-8Y)",
G213&lt;=10,"Loyal Customers (9-10Y)"
)</f>
        <v>Established Customers (6-8Y)</v>
      </c>
    </row>
    <row r="214" spans="1:18" x14ac:dyDescent="0.35">
      <c r="A214">
        <v>15573152</v>
      </c>
      <c r="B214" t="s">
        <v>232</v>
      </c>
      <c r="C214" t="s">
        <v>17</v>
      </c>
      <c r="D214" t="s">
        <v>18</v>
      </c>
      <c r="E214">
        <v>41</v>
      </c>
      <c r="F214" t="s">
        <v>19</v>
      </c>
      <c r="G214">
        <v>9</v>
      </c>
      <c r="H214" s="4">
        <v>0</v>
      </c>
      <c r="I214" t="s">
        <v>24</v>
      </c>
      <c r="J214">
        <v>2</v>
      </c>
      <c r="K214">
        <v>620</v>
      </c>
      <c r="L214" t="s">
        <v>20</v>
      </c>
      <c r="M214" t="s">
        <v>27</v>
      </c>
      <c r="N214" t="s">
        <v>32</v>
      </c>
      <c r="O214" s="4">
        <v>88852.47</v>
      </c>
      <c r="P214" t="s">
        <v>28</v>
      </c>
      <c r="Q214" t="str" cm="1">
        <f t="array" ref="Q214">_xlfn.IFS(
O214&lt;50000,"Low Salary (&lt;$50K)",
O214&lt;90000,"Lower Middle ($50K-$90K)",
O214&lt;130000,"Middle ($90K-$130K)",
O214&lt;170000,"Upper Middle ($130K-$170K)",
O214&gt;=170000,"High Salary (&gt;$170K)"
)</f>
        <v>Lower Middle ($50K-$90K)</v>
      </c>
      <c r="R214" t="str" cm="1">
        <f t="array" ref="R214">_xlfn.IFS(
G214&lt;=2,"New Customers (0-2Y)",
G214&lt;=5,"Growing Customers (3-5Y)",
G214&lt;=8,"Established Customers (6-8Y)",
G214&lt;=10,"Loyal Customers (9-10Y)"
)</f>
        <v>Loyal Customers (9-10Y)</v>
      </c>
    </row>
    <row r="215" spans="1:18" x14ac:dyDescent="0.35">
      <c r="A215">
        <v>15594917</v>
      </c>
      <c r="B215" t="s">
        <v>233</v>
      </c>
      <c r="C215" t="s">
        <v>17</v>
      </c>
      <c r="D215" t="s">
        <v>18</v>
      </c>
      <c r="E215">
        <v>34</v>
      </c>
      <c r="F215" t="s">
        <v>19</v>
      </c>
      <c r="G215">
        <v>1</v>
      </c>
      <c r="H215" s="4">
        <v>63095.01</v>
      </c>
      <c r="I215" t="s">
        <v>29</v>
      </c>
      <c r="J215">
        <v>1</v>
      </c>
      <c r="K215">
        <v>676</v>
      </c>
      <c r="L215" t="s">
        <v>35</v>
      </c>
      <c r="M215" t="s">
        <v>21</v>
      </c>
      <c r="N215" t="s">
        <v>22</v>
      </c>
      <c r="O215" s="4">
        <v>40645.81</v>
      </c>
      <c r="P215" t="s">
        <v>28</v>
      </c>
      <c r="Q215" t="str" cm="1">
        <f t="array" ref="Q215">_xlfn.IFS(
O215&lt;50000,"Low Salary (&lt;$50K)",
O215&lt;90000,"Lower Middle ($50K-$90K)",
O215&lt;130000,"Middle ($90K-$130K)",
O215&lt;170000,"Upper Middle ($130K-$170K)",
O215&gt;=170000,"High Salary (&gt;$170K)"
)</f>
        <v>Low Salary (&lt;$50K)</v>
      </c>
      <c r="R215" t="str" cm="1">
        <f t="array" ref="R215">_xlfn.IFS(
G215&lt;=2,"New Customers (0-2Y)",
G215&lt;=5,"Growing Customers (3-5Y)",
G215&lt;=8,"Established Customers (6-8Y)",
G215&lt;=10,"Loyal Customers (9-10Y)"
)</f>
        <v>New Customers (0-2Y)</v>
      </c>
    </row>
    <row r="216" spans="1:18" x14ac:dyDescent="0.35">
      <c r="A216">
        <v>15785542</v>
      </c>
      <c r="B216" t="s">
        <v>234</v>
      </c>
      <c r="C216" t="s">
        <v>42</v>
      </c>
      <c r="D216" t="s">
        <v>39</v>
      </c>
      <c r="E216">
        <v>26</v>
      </c>
      <c r="F216" t="s">
        <v>43</v>
      </c>
      <c r="G216">
        <v>4</v>
      </c>
      <c r="H216" s="4">
        <v>118287.01</v>
      </c>
      <c r="I216" t="s">
        <v>33</v>
      </c>
      <c r="J216">
        <v>2</v>
      </c>
      <c r="K216">
        <v>572</v>
      </c>
      <c r="L216" t="s">
        <v>31</v>
      </c>
      <c r="M216" t="s">
        <v>27</v>
      </c>
      <c r="N216" t="s">
        <v>32</v>
      </c>
      <c r="O216" s="4">
        <v>60427.3</v>
      </c>
      <c r="P216" t="s">
        <v>28</v>
      </c>
      <c r="Q216" t="str" cm="1">
        <f t="array" ref="Q216">_xlfn.IFS(
O216&lt;50000,"Low Salary (&lt;$50K)",
O216&lt;90000,"Lower Middle ($50K-$90K)",
O216&lt;130000,"Middle ($90K-$130K)",
O216&lt;170000,"Upper Middle ($130K-$170K)",
O216&gt;=170000,"High Salary (&gt;$170K)"
)</f>
        <v>Lower Middle ($50K-$90K)</v>
      </c>
      <c r="R216" t="str" cm="1">
        <f t="array" ref="R216">_xlfn.IFS(
G216&lt;=2,"New Customers (0-2Y)",
G216&lt;=5,"Growing Customers (3-5Y)",
G216&lt;=8,"Established Customers (6-8Y)",
G216&lt;=10,"Loyal Customers (9-10Y)"
)</f>
        <v>Growing Customers (3-5Y)</v>
      </c>
    </row>
    <row r="217" spans="1:18" x14ac:dyDescent="0.35">
      <c r="A217">
        <v>15723488</v>
      </c>
      <c r="B217" t="s">
        <v>72</v>
      </c>
      <c r="C217" t="s">
        <v>42</v>
      </c>
      <c r="D217" t="s">
        <v>39</v>
      </c>
      <c r="E217">
        <v>47</v>
      </c>
      <c r="F217" t="s">
        <v>19</v>
      </c>
      <c r="G217">
        <v>7</v>
      </c>
      <c r="H217" s="4">
        <v>106854.21</v>
      </c>
      <c r="I217" t="s">
        <v>33</v>
      </c>
      <c r="J217">
        <v>1</v>
      </c>
      <c r="K217">
        <v>668</v>
      </c>
      <c r="L217" t="s">
        <v>35</v>
      </c>
      <c r="M217" t="s">
        <v>27</v>
      </c>
      <c r="N217" t="s">
        <v>22</v>
      </c>
      <c r="O217" s="4">
        <v>157959.01999999999</v>
      </c>
      <c r="P217" t="s">
        <v>23</v>
      </c>
      <c r="Q217" t="str" cm="1">
        <f t="array" ref="Q217">_xlfn.IFS(
O217&lt;50000,"Low Salary (&lt;$50K)",
O217&lt;90000,"Lower Middle ($50K-$90K)",
O217&lt;130000,"Middle ($90K-$130K)",
O217&lt;170000,"Upper Middle ($130K-$170K)",
O217&gt;=170000,"High Salary (&gt;$170K)"
)</f>
        <v>Upper Middle ($130K-$170K)</v>
      </c>
      <c r="R217" t="str" cm="1">
        <f t="array" ref="R217">_xlfn.IFS(
G217&lt;=2,"New Customers (0-2Y)",
G217&lt;=5,"Growing Customers (3-5Y)",
G217&lt;=8,"Established Customers (6-8Y)",
G217&lt;=10,"Loyal Customers (9-10Y)"
)</f>
        <v>Established Customers (6-8Y)</v>
      </c>
    </row>
    <row r="218" spans="1:18" x14ac:dyDescent="0.35">
      <c r="A218">
        <v>15680920</v>
      </c>
      <c r="B218" t="s">
        <v>235</v>
      </c>
      <c r="C218" t="s">
        <v>17</v>
      </c>
      <c r="D218" t="s">
        <v>39</v>
      </c>
      <c r="E218">
        <v>46</v>
      </c>
      <c r="F218" t="s">
        <v>19</v>
      </c>
      <c r="G218">
        <v>7</v>
      </c>
      <c r="H218" s="4">
        <v>49512.55</v>
      </c>
      <c r="I218" t="s">
        <v>29</v>
      </c>
      <c r="J218">
        <v>1</v>
      </c>
      <c r="K218">
        <v>695</v>
      </c>
      <c r="L218" t="s">
        <v>35</v>
      </c>
      <c r="M218" t="s">
        <v>21</v>
      </c>
      <c r="N218" t="s">
        <v>32</v>
      </c>
      <c r="O218" s="4">
        <v>133007.34</v>
      </c>
      <c r="P218" t="s">
        <v>28</v>
      </c>
      <c r="Q218" t="str" cm="1">
        <f t="array" ref="Q218">_xlfn.IFS(
O218&lt;50000,"Low Salary (&lt;$50K)",
O218&lt;90000,"Lower Middle ($50K-$90K)",
O218&lt;130000,"Middle ($90K-$130K)",
O218&lt;170000,"Upper Middle ($130K-$170K)",
O218&gt;=170000,"High Salary (&gt;$170K)"
)</f>
        <v>Upper Middle ($130K-$170K)</v>
      </c>
      <c r="R218" t="str" cm="1">
        <f t="array" ref="R218">_xlfn.IFS(
G218&lt;=2,"New Customers (0-2Y)",
G218&lt;=5,"Growing Customers (3-5Y)",
G218&lt;=8,"Established Customers (6-8Y)",
G218&lt;=10,"Loyal Customers (9-10Y)"
)</f>
        <v>Established Customers (6-8Y)</v>
      </c>
    </row>
    <row r="219" spans="1:18" x14ac:dyDescent="0.35">
      <c r="A219">
        <v>15786308</v>
      </c>
      <c r="B219" t="s">
        <v>236</v>
      </c>
      <c r="C219" t="s">
        <v>26</v>
      </c>
      <c r="D219" t="s">
        <v>18</v>
      </c>
      <c r="E219">
        <v>33</v>
      </c>
      <c r="F219" t="s">
        <v>19</v>
      </c>
      <c r="G219">
        <v>9</v>
      </c>
      <c r="H219" s="4">
        <v>0</v>
      </c>
      <c r="I219" t="s">
        <v>24</v>
      </c>
      <c r="J219">
        <v>2</v>
      </c>
      <c r="K219">
        <v>730</v>
      </c>
      <c r="L219" t="s">
        <v>35</v>
      </c>
      <c r="M219" t="s">
        <v>27</v>
      </c>
      <c r="N219" t="s">
        <v>32</v>
      </c>
      <c r="O219" s="4">
        <v>176576.62</v>
      </c>
      <c r="P219" t="s">
        <v>28</v>
      </c>
      <c r="Q219" t="str" cm="1">
        <f t="array" ref="Q219">_xlfn.IFS(
O219&lt;50000,"Low Salary (&lt;$50K)",
O219&lt;90000,"Lower Middle ($50K-$90K)",
O219&lt;130000,"Middle ($90K-$130K)",
O219&lt;170000,"Upper Middle ($130K-$170K)",
O219&gt;=170000,"High Salary (&gt;$170K)"
)</f>
        <v>High Salary (&gt;$170K)</v>
      </c>
      <c r="R219" t="str" cm="1">
        <f t="array" ref="R219">_xlfn.IFS(
G219&lt;=2,"New Customers (0-2Y)",
G219&lt;=5,"Growing Customers (3-5Y)",
G219&lt;=8,"Established Customers (6-8Y)",
G219&lt;=10,"Loyal Customers (9-10Y)"
)</f>
        <v>Loyal Customers (9-10Y)</v>
      </c>
    </row>
    <row r="220" spans="1:18" x14ac:dyDescent="0.35">
      <c r="A220">
        <v>15659366</v>
      </c>
      <c r="B220" t="s">
        <v>237</v>
      </c>
      <c r="C220" t="s">
        <v>17</v>
      </c>
      <c r="D220" t="s">
        <v>39</v>
      </c>
      <c r="E220">
        <v>43</v>
      </c>
      <c r="F220" t="s">
        <v>19</v>
      </c>
      <c r="G220">
        <v>1</v>
      </c>
      <c r="H220" s="4">
        <v>105799.32</v>
      </c>
      <c r="I220" t="s">
        <v>33</v>
      </c>
      <c r="J220">
        <v>2</v>
      </c>
      <c r="K220">
        <v>807</v>
      </c>
      <c r="L220" t="s">
        <v>37</v>
      </c>
      <c r="M220" t="s">
        <v>21</v>
      </c>
      <c r="N220" t="s">
        <v>32</v>
      </c>
      <c r="O220" s="4">
        <v>34888.04</v>
      </c>
      <c r="P220" t="s">
        <v>23</v>
      </c>
      <c r="Q220" t="str" cm="1">
        <f t="array" ref="Q220">_xlfn.IFS(
O220&lt;50000,"Low Salary (&lt;$50K)",
O220&lt;90000,"Lower Middle ($50K-$90K)",
O220&lt;130000,"Middle ($90K-$130K)",
O220&lt;170000,"Upper Middle ($130K-$170K)",
O220&gt;=170000,"High Salary (&gt;$170K)"
)</f>
        <v>Low Salary (&lt;$50K)</v>
      </c>
      <c r="R220" t="str" cm="1">
        <f t="array" ref="R220">_xlfn.IFS(
G220&lt;=2,"New Customers (0-2Y)",
G220&lt;=5,"Growing Customers (3-5Y)",
G220&lt;=8,"Established Customers (6-8Y)",
G220&lt;=10,"Loyal Customers (9-10Y)"
)</f>
        <v>New Customers (0-2Y)</v>
      </c>
    </row>
    <row r="221" spans="1:18" x14ac:dyDescent="0.35">
      <c r="A221">
        <v>15774854</v>
      </c>
      <c r="B221" t="s">
        <v>156</v>
      </c>
      <c r="C221" t="s">
        <v>17</v>
      </c>
      <c r="D221" t="s">
        <v>39</v>
      </c>
      <c r="E221">
        <v>54</v>
      </c>
      <c r="F221" t="s">
        <v>19</v>
      </c>
      <c r="G221">
        <v>8</v>
      </c>
      <c r="H221" s="4">
        <v>0</v>
      </c>
      <c r="I221" t="s">
        <v>24</v>
      </c>
      <c r="J221">
        <v>1</v>
      </c>
      <c r="K221">
        <v>592</v>
      </c>
      <c r="L221" t="s">
        <v>31</v>
      </c>
      <c r="M221" t="s">
        <v>21</v>
      </c>
      <c r="N221" t="s">
        <v>22</v>
      </c>
      <c r="O221" s="4">
        <v>28737.71</v>
      </c>
      <c r="P221" t="s">
        <v>23</v>
      </c>
      <c r="Q221" t="str" cm="1">
        <f t="array" ref="Q221">_xlfn.IFS(
O221&lt;50000,"Low Salary (&lt;$50K)",
O221&lt;90000,"Lower Middle ($50K-$90K)",
O221&lt;130000,"Middle ($90K-$130K)",
O221&lt;170000,"Upper Middle ($130K-$170K)",
O221&gt;=170000,"High Salary (&gt;$170K)"
)</f>
        <v>Low Salary (&lt;$50K)</v>
      </c>
      <c r="R221" t="str" cm="1">
        <f t="array" ref="R221">_xlfn.IFS(
G221&lt;=2,"New Customers (0-2Y)",
G221&lt;=5,"Growing Customers (3-5Y)",
G221&lt;=8,"Established Customers (6-8Y)",
G221&lt;=10,"Loyal Customers (9-10Y)"
)</f>
        <v>Established Customers (6-8Y)</v>
      </c>
    </row>
    <row r="222" spans="1:18" x14ac:dyDescent="0.35">
      <c r="A222">
        <v>15725311</v>
      </c>
      <c r="B222" t="s">
        <v>238</v>
      </c>
      <c r="C222" t="s">
        <v>17</v>
      </c>
      <c r="D222" t="s">
        <v>18</v>
      </c>
      <c r="E222">
        <v>31</v>
      </c>
      <c r="F222" t="s">
        <v>19</v>
      </c>
      <c r="G222">
        <v>9</v>
      </c>
      <c r="H222" s="4">
        <v>114722.05</v>
      </c>
      <c r="I222" t="s">
        <v>33</v>
      </c>
      <c r="J222">
        <v>2</v>
      </c>
      <c r="K222">
        <v>726</v>
      </c>
      <c r="L222" t="s">
        <v>35</v>
      </c>
      <c r="M222" t="s">
        <v>21</v>
      </c>
      <c r="N222" t="s">
        <v>22</v>
      </c>
      <c r="O222" s="4">
        <v>98178.57</v>
      </c>
      <c r="P222" t="s">
        <v>28</v>
      </c>
      <c r="Q222" t="str" cm="1">
        <f t="array" ref="Q222">_xlfn.IFS(
O222&lt;50000,"Low Salary (&lt;$50K)",
O222&lt;90000,"Lower Middle ($50K-$90K)",
O222&lt;130000,"Middle ($90K-$130K)",
O222&lt;170000,"Upper Middle ($130K-$170K)",
O222&gt;=170000,"High Salary (&gt;$170K)"
)</f>
        <v>Middle ($90K-$130K)</v>
      </c>
      <c r="R222" t="str" cm="1">
        <f t="array" ref="R222">_xlfn.IFS(
G222&lt;=2,"New Customers (0-2Y)",
G222&lt;=5,"Growing Customers (3-5Y)",
G222&lt;=8,"Established Customers (6-8Y)",
G222&lt;=10,"Loyal Customers (9-10Y)"
)</f>
        <v>Loyal Customers (9-10Y)</v>
      </c>
    </row>
    <row r="223" spans="1:18" x14ac:dyDescent="0.35">
      <c r="A223">
        <v>15787155</v>
      </c>
      <c r="B223" t="s">
        <v>239</v>
      </c>
      <c r="C223" t="s">
        <v>26</v>
      </c>
      <c r="D223" t="s">
        <v>39</v>
      </c>
      <c r="E223">
        <v>30</v>
      </c>
      <c r="F223" t="s">
        <v>19</v>
      </c>
      <c r="G223">
        <v>7</v>
      </c>
      <c r="H223" s="4">
        <v>0</v>
      </c>
      <c r="I223" t="s">
        <v>24</v>
      </c>
      <c r="J223">
        <v>1</v>
      </c>
      <c r="K223">
        <v>514</v>
      </c>
      <c r="L223" t="s">
        <v>31</v>
      </c>
      <c r="M223" t="s">
        <v>27</v>
      </c>
      <c r="N223" t="s">
        <v>22</v>
      </c>
      <c r="O223" s="4">
        <v>125010.24000000001</v>
      </c>
      <c r="P223" t="s">
        <v>28</v>
      </c>
      <c r="Q223" t="str" cm="1">
        <f t="array" ref="Q223">_xlfn.IFS(
O223&lt;50000,"Low Salary (&lt;$50K)",
O223&lt;90000,"Lower Middle ($50K-$90K)",
O223&lt;130000,"Middle ($90K-$130K)",
O223&lt;170000,"Upper Middle ($130K-$170K)",
O223&gt;=170000,"High Salary (&gt;$170K)"
)</f>
        <v>Middle ($90K-$130K)</v>
      </c>
      <c r="R223" t="str" cm="1">
        <f t="array" ref="R223">_xlfn.IFS(
G223&lt;=2,"New Customers (0-2Y)",
G223&lt;=5,"Growing Customers (3-5Y)",
G223&lt;=8,"Established Customers (6-8Y)",
G223&lt;=10,"Loyal Customers (9-10Y)"
)</f>
        <v>Established Customers (6-8Y)</v>
      </c>
    </row>
    <row r="224" spans="1:18" x14ac:dyDescent="0.35">
      <c r="A224">
        <v>15727829</v>
      </c>
      <c r="B224" t="s">
        <v>240</v>
      </c>
      <c r="C224" t="s">
        <v>17</v>
      </c>
      <c r="D224" t="s">
        <v>39</v>
      </c>
      <c r="E224">
        <v>42</v>
      </c>
      <c r="F224" t="s">
        <v>19</v>
      </c>
      <c r="G224">
        <v>2</v>
      </c>
      <c r="H224" s="4">
        <v>0</v>
      </c>
      <c r="I224" t="s">
        <v>24</v>
      </c>
      <c r="J224">
        <v>2</v>
      </c>
      <c r="K224">
        <v>567</v>
      </c>
      <c r="L224" t="s">
        <v>31</v>
      </c>
      <c r="M224" t="s">
        <v>21</v>
      </c>
      <c r="N224" t="s">
        <v>22</v>
      </c>
      <c r="O224" s="4">
        <v>167984.61</v>
      </c>
      <c r="P224" t="s">
        <v>28</v>
      </c>
      <c r="Q224" t="str" cm="1">
        <f t="array" ref="Q224">_xlfn.IFS(
O224&lt;50000,"Low Salary (&lt;$50K)",
O224&lt;90000,"Lower Middle ($50K-$90K)",
O224&lt;130000,"Middle ($90K-$130K)",
O224&lt;170000,"Upper Middle ($130K-$170K)",
O224&gt;=170000,"High Salary (&gt;$170K)"
)</f>
        <v>Upper Middle ($130K-$170K)</v>
      </c>
      <c r="R224" t="str" cm="1">
        <f t="array" ref="R224">_xlfn.IFS(
G224&lt;=2,"New Customers (0-2Y)",
G224&lt;=5,"Growing Customers (3-5Y)",
G224&lt;=8,"Established Customers (6-8Y)",
G224&lt;=10,"Loyal Customers (9-10Y)"
)</f>
        <v>New Customers (0-2Y)</v>
      </c>
    </row>
    <row r="225" spans="1:18" x14ac:dyDescent="0.35">
      <c r="A225">
        <v>15733247</v>
      </c>
      <c r="B225" t="s">
        <v>241</v>
      </c>
      <c r="C225" t="s">
        <v>17</v>
      </c>
      <c r="D225" t="s">
        <v>39</v>
      </c>
      <c r="E225">
        <v>33</v>
      </c>
      <c r="F225" t="s">
        <v>19</v>
      </c>
      <c r="G225">
        <v>10</v>
      </c>
      <c r="H225" s="4">
        <v>0</v>
      </c>
      <c r="I225" t="s">
        <v>24</v>
      </c>
      <c r="J225">
        <v>1</v>
      </c>
      <c r="K225">
        <v>850</v>
      </c>
      <c r="L225" t="s">
        <v>37</v>
      </c>
      <c r="M225" t="s">
        <v>21</v>
      </c>
      <c r="N225" t="s">
        <v>32</v>
      </c>
      <c r="O225" s="4">
        <v>4861.72</v>
      </c>
      <c r="P225" t="s">
        <v>23</v>
      </c>
      <c r="Q225" t="str" cm="1">
        <f t="array" ref="Q225">_xlfn.IFS(
O225&lt;50000,"Low Salary (&lt;$50K)",
O225&lt;90000,"Lower Middle ($50K-$90K)",
O225&lt;130000,"Middle ($90K-$130K)",
O225&lt;170000,"Upper Middle ($130K-$170K)",
O225&gt;=170000,"High Salary (&gt;$170K)"
)</f>
        <v>Low Salary (&lt;$50K)</v>
      </c>
      <c r="R225" t="str" cm="1">
        <f t="array" ref="R225">_xlfn.IFS(
G225&lt;=2,"New Customers (0-2Y)",
G225&lt;=5,"Growing Customers (3-5Y)",
G225&lt;=8,"Established Customers (6-8Y)",
G225&lt;=10,"Loyal Customers (9-10Y)"
)</f>
        <v>Loyal Customers (9-10Y)</v>
      </c>
    </row>
    <row r="226" spans="1:18" x14ac:dyDescent="0.35">
      <c r="A226">
        <v>15568748</v>
      </c>
      <c r="B226" t="s">
        <v>242</v>
      </c>
      <c r="C226" t="s">
        <v>42</v>
      </c>
      <c r="D226" t="s">
        <v>39</v>
      </c>
      <c r="E226">
        <v>45</v>
      </c>
      <c r="F226" t="s">
        <v>19</v>
      </c>
      <c r="G226">
        <v>6</v>
      </c>
      <c r="H226" s="4">
        <v>99564.22</v>
      </c>
      <c r="I226" t="s">
        <v>29</v>
      </c>
      <c r="J226">
        <v>1</v>
      </c>
      <c r="K226">
        <v>671</v>
      </c>
      <c r="L226" t="s">
        <v>35</v>
      </c>
      <c r="M226" t="s">
        <v>21</v>
      </c>
      <c r="N226" t="s">
        <v>22</v>
      </c>
      <c r="O226" s="4">
        <v>108872.45</v>
      </c>
      <c r="P226" t="s">
        <v>23</v>
      </c>
      <c r="Q226" t="str" cm="1">
        <f t="array" ref="Q226">_xlfn.IFS(
O226&lt;50000,"Low Salary (&lt;$50K)",
O226&lt;90000,"Lower Middle ($50K-$90K)",
O226&lt;130000,"Middle ($90K-$130K)",
O226&lt;170000,"Upper Middle ($130K-$170K)",
O226&gt;=170000,"High Salary (&gt;$170K)"
)</f>
        <v>Middle ($90K-$130K)</v>
      </c>
      <c r="R226" t="str" cm="1">
        <f t="array" ref="R226">_xlfn.IFS(
G226&lt;=2,"New Customers (0-2Y)",
G226&lt;=5,"Growing Customers (3-5Y)",
G226&lt;=8,"Established Customers (6-8Y)",
G226&lt;=10,"Loyal Customers (9-10Y)"
)</f>
        <v>Established Customers (6-8Y)</v>
      </c>
    </row>
    <row r="227" spans="1:18" x14ac:dyDescent="0.35">
      <c r="A227">
        <v>15699029</v>
      </c>
      <c r="B227" t="s">
        <v>243</v>
      </c>
      <c r="C227" t="s">
        <v>17</v>
      </c>
      <c r="D227" t="s">
        <v>39</v>
      </c>
      <c r="E227">
        <v>37</v>
      </c>
      <c r="F227" t="s">
        <v>19</v>
      </c>
      <c r="G227">
        <v>4</v>
      </c>
      <c r="H227" s="4">
        <v>170557.91</v>
      </c>
      <c r="I227" t="s">
        <v>33</v>
      </c>
      <c r="J227">
        <v>2</v>
      </c>
      <c r="K227">
        <v>670</v>
      </c>
      <c r="L227" t="s">
        <v>35</v>
      </c>
      <c r="M227" t="s">
        <v>21</v>
      </c>
      <c r="N227" t="s">
        <v>32</v>
      </c>
      <c r="O227" s="4">
        <v>198252.88</v>
      </c>
      <c r="P227" t="s">
        <v>28</v>
      </c>
      <c r="Q227" t="str" cm="1">
        <f t="array" ref="Q227">_xlfn.IFS(
O227&lt;50000,"Low Salary (&lt;$50K)",
O227&lt;90000,"Lower Middle ($50K-$90K)",
O227&lt;130000,"Middle ($90K-$130K)",
O227&lt;170000,"Upper Middle ($130K-$170K)",
O227&gt;=170000,"High Salary (&gt;$170K)"
)</f>
        <v>High Salary (&gt;$170K)</v>
      </c>
      <c r="R227" t="str" cm="1">
        <f t="array" ref="R227">_xlfn.IFS(
G227&lt;=2,"New Customers (0-2Y)",
G227&lt;=5,"Growing Customers (3-5Y)",
G227&lt;=8,"Established Customers (6-8Y)",
G227&lt;=10,"Loyal Customers (9-10Y)"
)</f>
        <v>Growing Customers (3-5Y)</v>
      </c>
    </row>
    <row r="228" spans="1:18" x14ac:dyDescent="0.35">
      <c r="A228">
        <v>15774393</v>
      </c>
      <c r="B228" t="s">
        <v>244</v>
      </c>
      <c r="C228" t="s">
        <v>17</v>
      </c>
      <c r="D228" t="s">
        <v>18</v>
      </c>
      <c r="E228">
        <v>30</v>
      </c>
      <c r="F228" t="s">
        <v>19</v>
      </c>
      <c r="G228">
        <v>9</v>
      </c>
      <c r="H228" s="4">
        <v>0</v>
      </c>
      <c r="I228" t="s">
        <v>24</v>
      </c>
      <c r="J228">
        <v>2</v>
      </c>
      <c r="K228">
        <v>694</v>
      </c>
      <c r="L228" t="s">
        <v>35</v>
      </c>
      <c r="M228" t="s">
        <v>21</v>
      </c>
      <c r="N228" t="s">
        <v>22</v>
      </c>
      <c r="O228" s="4">
        <v>26960.31</v>
      </c>
      <c r="P228" t="s">
        <v>28</v>
      </c>
      <c r="Q228" t="str" cm="1">
        <f t="array" ref="Q228">_xlfn.IFS(
O228&lt;50000,"Low Salary (&lt;$50K)",
O228&lt;90000,"Lower Middle ($50K-$90K)",
O228&lt;130000,"Middle ($90K-$130K)",
O228&lt;170000,"Upper Middle ($130K-$170K)",
O228&gt;=170000,"High Salary (&gt;$170K)"
)</f>
        <v>Low Salary (&lt;$50K)</v>
      </c>
      <c r="R228" t="str" cm="1">
        <f t="array" ref="R228">_xlfn.IFS(
G228&lt;=2,"New Customers (0-2Y)",
G228&lt;=5,"Growing Customers (3-5Y)",
G228&lt;=8,"Established Customers (6-8Y)",
G228&lt;=10,"Loyal Customers (9-10Y)"
)</f>
        <v>Loyal Customers (9-10Y)</v>
      </c>
    </row>
    <row r="229" spans="1:18" x14ac:dyDescent="0.35">
      <c r="A229">
        <v>15676895</v>
      </c>
      <c r="B229" t="s">
        <v>245</v>
      </c>
      <c r="C229" t="s">
        <v>42</v>
      </c>
      <c r="D229" t="s">
        <v>18</v>
      </c>
      <c r="E229">
        <v>39</v>
      </c>
      <c r="F229" t="s">
        <v>19</v>
      </c>
      <c r="G229">
        <v>6</v>
      </c>
      <c r="H229" s="4">
        <v>74596.149999999994</v>
      </c>
      <c r="I229" t="s">
        <v>29</v>
      </c>
      <c r="J229">
        <v>3</v>
      </c>
      <c r="K229">
        <v>547</v>
      </c>
      <c r="L229" t="s">
        <v>31</v>
      </c>
      <c r="M229" t="s">
        <v>21</v>
      </c>
      <c r="N229" t="s">
        <v>22</v>
      </c>
      <c r="O229" s="4">
        <v>85746.52</v>
      </c>
      <c r="P229" t="s">
        <v>23</v>
      </c>
      <c r="Q229" t="str" cm="1">
        <f t="array" ref="Q229">_xlfn.IFS(
O229&lt;50000,"Low Salary (&lt;$50K)",
O229&lt;90000,"Lower Middle ($50K-$90K)",
O229&lt;130000,"Middle ($90K-$130K)",
O229&lt;170000,"Upper Middle ($130K-$170K)",
O229&gt;=170000,"High Salary (&gt;$170K)"
)</f>
        <v>Lower Middle ($50K-$90K)</v>
      </c>
      <c r="R229" t="str" cm="1">
        <f t="array" ref="R229">_xlfn.IFS(
G229&lt;=2,"New Customers (0-2Y)",
G229&lt;=5,"Growing Customers (3-5Y)",
G229&lt;=8,"Established Customers (6-8Y)",
G229&lt;=10,"Loyal Customers (9-10Y)"
)</f>
        <v>Established Customers (6-8Y)</v>
      </c>
    </row>
    <row r="230" spans="1:18" x14ac:dyDescent="0.35">
      <c r="A230">
        <v>15637753</v>
      </c>
      <c r="B230" t="s">
        <v>246</v>
      </c>
      <c r="C230" t="s">
        <v>42</v>
      </c>
      <c r="D230" t="s">
        <v>39</v>
      </c>
      <c r="E230">
        <v>50</v>
      </c>
      <c r="F230" t="s">
        <v>19</v>
      </c>
      <c r="G230">
        <v>2</v>
      </c>
      <c r="H230" s="4">
        <v>96888.39</v>
      </c>
      <c r="I230" t="s">
        <v>29</v>
      </c>
      <c r="J230">
        <v>1</v>
      </c>
      <c r="K230">
        <v>751</v>
      </c>
      <c r="L230" t="s">
        <v>35</v>
      </c>
      <c r="M230" t="s">
        <v>21</v>
      </c>
      <c r="N230" t="s">
        <v>32</v>
      </c>
      <c r="O230" s="4">
        <v>77206.25</v>
      </c>
      <c r="P230" t="s">
        <v>23</v>
      </c>
      <c r="Q230" t="str" cm="1">
        <f t="array" ref="Q230">_xlfn.IFS(
O230&lt;50000,"Low Salary (&lt;$50K)",
O230&lt;90000,"Lower Middle ($50K-$90K)",
O230&lt;130000,"Middle ($90K-$130K)",
O230&lt;170000,"Upper Middle ($130K-$170K)",
O230&gt;=170000,"High Salary (&gt;$170K)"
)</f>
        <v>Lower Middle ($50K-$90K)</v>
      </c>
      <c r="R230" t="str" cm="1">
        <f t="array" ref="R230">_xlfn.IFS(
G230&lt;=2,"New Customers (0-2Y)",
G230&lt;=5,"Growing Customers (3-5Y)",
G230&lt;=8,"Established Customers (6-8Y)",
G230&lt;=10,"Loyal Customers (9-10Y)"
)</f>
        <v>New Customers (0-2Y)</v>
      </c>
    </row>
    <row r="231" spans="1:18" x14ac:dyDescent="0.35">
      <c r="A231">
        <v>15605461</v>
      </c>
      <c r="B231" t="s">
        <v>247</v>
      </c>
      <c r="C231" t="s">
        <v>42</v>
      </c>
      <c r="D231" t="s">
        <v>18</v>
      </c>
      <c r="E231">
        <v>29</v>
      </c>
      <c r="F231" t="s">
        <v>43</v>
      </c>
      <c r="G231">
        <v>3</v>
      </c>
      <c r="H231" s="4">
        <v>130830.22</v>
      </c>
      <c r="I231" t="s">
        <v>33</v>
      </c>
      <c r="J231">
        <v>1</v>
      </c>
      <c r="K231">
        <v>594</v>
      </c>
      <c r="L231" t="s">
        <v>31</v>
      </c>
      <c r="M231" t="s">
        <v>21</v>
      </c>
      <c r="N231" t="s">
        <v>32</v>
      </c>
      <c r="O231" s="4">
        <v>61048.53</v>
      </c>
      <c r="P231" t="s">
        <v>28</v>
      </c>
      <c r="Q231" t="str" cm="1">
        <f t="array" ref="Q231">_xlfn.IFS(
O231&lt;50000,"Low Salary (&lt;$50K)",
O231&lt;90000,"Lower Middle ($50K-$90K)",
O231&lt;130000,"Middle ($90K-$130K)",
O231&lt;170000,"Upper Middle ($130K-$170K)",
O231&gt;=170000,"High Salary (&gt;$170K)"
)</f>
        <v>Lower Middle ($50K-$90K)</v>
      </c>
      <c r="R231" t="str" cm="1">
        <f t="array" ref="R231">_xlfn.IFS(
G231&lt;=2,"New Customers (0-2Y)",
G231&lt;=5,"Growing Customers (3-5Y)",
G231&lt;=8,"Established Customers (6-8Y)",
G231&lt;=10,"Loyal Customers (9-10Y)"
)</f>
        <v>Growing Customers (3-5Y)</v>
      </c>
    </row>
    <row r="232" spans="1:18" x14ac:dyDescent="0.35">
      <c r="A232">
        <v>15808473</v>
      </c>
      <c r="B232" t="s">
        <v>248</v>
      </c>
      <c r="C232" t="s">
        <v>17</v>
      </c>
      <c r="D232" t="s">
        <v>39</v>
      </c>
      <c r="E232">
        <v>72</v>
      </c>
      <c r="F232" t="s">
        <v>2967</v>
      </c>
      <c r="G232">
        <v>1</v>
      </c>
      <c r="H232" s="4">
        <v>0</v>
      </c>
      <c r="I232" t="s">
        <v>24</v>
      </c>
      <c r="J232">
        <v>2</v>
      </c>
      <c r="K232">
        <v>673</v>
      </c>
      <c r="L232" t="s">
        <v>35</v>
      </c>
      <c r="M232" t="s">
        <v>27</v>
      </c>
      <c r="N232" t="s">
        <v>22</v>
      </c>
      <c r="O232" s="4">
        <v>111981.19</v>
      </c>
      <c r="P232" t="s">
        <v>28</v>
      </c>
      <c r="Q232" t="str" cm="1">
        <f t="array" ref="Q232">_xlfn.IFS(
O232&lt;50000,"Low Salary (&lt;$50K)",
O232&lt;90000,"Lower Middle ($50K-$90K)",
O232&lt;130000,"Middle ($90K-$130K)",
O232&lt;170000,"Upper Middle ($130K-$170K)",
O232&gt;=170000,"High Salary (&gt;$170K)"
)</f>
        <v>Middle ($90K-$130K)</v>
      </c>
      <c r="R232" t="str" cm="1">
        <f t="array" ref="R232">_xlfn.IFS(
G232&lt;=2,"New Customers (0-2Y)",
G232&lt;=5,"Growing Customers (3-5Y)",
G232&lt;=8,"Established Customers (6-8Y)",
G232&lt;=10,"Loyal Customers (9-10Y)"
)</f>
        <v>New Customers (0-2Y)</v>
      </c>
    </row>
    <row r="233" spans="1:18" x14ac:dyDescent="0.35">
      <c r="A233">
        <v>15627000</v>
      </c>
      <c r="B233" t="s">
        <v>249</v>
      </c>
      <c r="C233" t="s">
        <v>17</v>
      </c>
      <c r="D233" t="s">
        <v>39</v>
      </c>
      <c r="E233">
        <v>40</v>
      </c>
      <c r="F233" t="s">
        <v>19</v>
      </c>
      <c r="G233">
        <v>0</v>
      </c>
      <c r="H233" s="4">
        <v>0</v>
      </c>
      <c r="I233" t="s">
        <v>24</v>
      </c>
      <c r="J233">
        <v>2</v>
      </c>
      <c r="K233">
        <v>610</v>
      </c>
      <c r="L233" t="s">
        <v>20</v>
      </c>
      <c r="M233" t="s">
        <v>21</v>
      </c>
      <c r="N233" t="s">
        <v>32</v>
      </c>
      <c r="O233" s="4">
        <v>62232.6</v>
      </c>
      <c r="P233" t="s">
        <v>28</v>
      </c>
      <c r="Q233" t="str" cm="1">
        <f t="array" ref="Q233">_xlfn.IFS(
O233&lt;50000,"Low Salary (&lt;$50K)",
O233&lt;90000,"Lower Middle ($50K-$90K)",
O233&lt;130000,"Middle ($90K-$130K)",
O233&lt;170000,"Upper Middle ($130K-$170K)",
O233&gt;=170000,"High Salary (&gt;$170K)"
)</f>
        <v>Lower Middle ($50K-$90K)</v>
      </c>
      <c r="R233" t="str" cm="1">
        <f t="array" ref="R233">_xlfn.IFS(
G233&lt;=2,"New Customers (0-2Y)",
G233&lt;=5,"Growing Customers (3-5Y)",
G233&lt;=8,"Established Customers (6-8Y)",
G233&lt;=10,"Loyal Customers (9-10Y)"
)</f>
        <v>New Customers (0-2Y)</v>
      </c>
    </row>
    <row r="234" spans="1:18" x14ac:dyDescent="0.35">
      <c r="A234">
        <v>15787174</v>
      </c>
      <c r="B234" t="s">
        <v>250</v>
      </c>
      <c r="C234" t="s">
        <v>17</v>
      </c>
      <c r="D234" t="s">
        <v>18</v>
      </c>
      <c r="E234">
        <v>37</v>
      </c>
      <c r="F234" t="s">
        <v>19</v>
      </c>
      <c r="G234">
        <v>1</v>
      </c>
      <c r="H234" s="4">
        <v>0</v>
      </c>
      <c r="I234" t="s">
        <v>24</v>
      </c>
      <c r="J234">
        <v>2</v>
      </c>
      <c r="K234">
        <v>512</v>
      </c>
      <c r="L234" t="s">
        <v>31</v>
      </c>
      <c r="M234" t="s">
        <v>27</v>
      </c>
      <c r="N234" t="s">
        <v>22</v>
      </c>
      <c r="O234" s="4">
        <v>156105.03</v>
      </c>
      <c r="P234" t="s">
        <v>28</v>
      </c>
      <c r="Q234" t="str" cm="1">
        <f t="array" ref="Q234">_xlfn.IFS(
O234&lt;50000,"Low Salary (&lt;$50K)",
O234&lt;90000,"Lower Middle ($50K-$90K)",
O234&lt;130000,"Middle ($90K-$130K)",
O234&lt;170000,"Upper Middle ($130K-$170K)",
O234&gt;=170000,"High Salary (&gt;$170K)"
)</f>
        <v>Upper Middle ($130K-$170K)</v>
      </c>
      <c r="R234" t="str" cm="1">
        <f t="array" ref="R234">_xlfn.IFS(
G234&lt;=2,"New Customers (0-2Y)",
G234&lt;=5,"Growing Customers (3-5Y)",
G234&lt;=8,"Established Customers (6-8Y)",
G234&lt;=10,"Loyal Customers (9-10Y)"
)</f>
        <v>New Customers (0-2Y)</v>
      </c>
    </row>
    <row r="235" spans="1:18" x14ac:dyDescent="0.35">
      <c r="A235">
        <v>15723886</v>
      </c>
      <c r="B235" t="s">
        <v>251</v>
      </c>
      <c r="C235" t="s">
        <v>42</v>
      </c>
      <c r="D235" t="s">
        <v>39</v>
      </c>
      <c r="E235">
        <v>20</v>
      </c>
      <c r="F235" t="s">
        <v>43</v>
      </c>
      <c r="G235">
        <v>3</v>
      </c>
      <c r="H235" s="4">
        <v>119714.25</v>
      </c>
      <c r="I235" t="s">
        <v>33</v>
      </c>
      <c r="J235">
        <v>2</v>
      </c>
      <c r="K235">
        <v>767</v>
      </c>
      <c r="L235" t="s">
        <v>35</v>
      </c>
      <c r="M235" t="s">
        <v>27</v>
      </c>
      <c r="N235" t="s">
        <v>22</v>
      </c>
      <c r="O235" s="4">
        <v>150135.38</v>
      </c>
      <c r="P235" t="s">
        <v>28</v>
      </c>
      <c r="Q235" t="str" cm="1">
        <f t="array" ref="Q235">_xlfn.IFS(
O235&lt;50000,"Low Salary (&lt;$50K)",
O235&lt;90000,"Lower Middle ($50K-$90K)",
O235&lt;130000,"Middle ($90K-$130K)",
O235&lt;170000,"Upper Middle ($130K-$170K)",
O235&gt;=170000,"High Salary (&gt;$170K)"
)</f>
        <v>Upper Middle ($130K-$170K)</v>
      </c>
      <c r="R235" t="str" cm="1">
        <f t="array" ref="R235">_xlfn.IFS(
G235&lt;=2,"New Customers (0-2Y)",
G235&lt;=5,"Growing Customers (3-5Y)",
G235&lt;=8,"Established Customers (6-8Y)",
G235&lt;=10,"Loyal Customers (9-10Y)"
)</f>
        <v>Growing Customers (3-5Y)</v>
      </c>
    </row>
    <row r="236" spans="1:18" x14ac:dyDescent="0.35">
      <c r="A236">
        <v>15704769</v>
      </c>
      <c r="B236" t="s">
        <v>252</v>
      </c>
      <c r="C236" t="s">
        <v>17</v>
      </c>
      <c r="D236" t="s">
        <v>18</v>
      </c>
      <c r="E236">
        <v>67</v>
      </c>
      <c r="F236" t="s">
        <v>2967</v>
      </c>
      <c r="G236">
        <v>5</v>
      </c>
      <c r="H236" s="4">
        <v>113978.97</v>
      </c>
      <c r="I236" t="s">
        <v>33</v>
      </c>
      <c r="J236">
        <v>2</v>
      </c>
      <c r="K236">
        <v>585</v>
      </c>
      <c r="L236" t="s">
        <v>31</v>
      </c>
      <c r="M236" t="s">
        <v>27</v>
      </c>
      <c r="N236" t="s">
        <v>22</v>
      </c>
      <c r="O236" s="4">
        <v>93146.11</v>
      </c>
      <c r="P236" t="s">
        <v>28</v>
      </c>
      <c r="Q236" t="str" cm="1">
        <f t="array" ref="Q236">_xlfn.IFS(
O236&lt;50000,"Low Salary (&lt;$50K)",
O236&lt;90000,"Lower Middle ($50K-$90K)",
O236&lt;130000,"Middle ($90K-$130K)",
O236&lt;170000,"Upper Middle ($130K-$170K)",
O236&gt;=170000,"High Salary (&gt;$170K)"
)</f>
        <v>Middle ($90K-$130K)</v>
      </c>
      <c r="R236" t="str" cm="1">
        <f t="array" ref="R236">_xlfn.IFS(
G236&lt;=2,"New Customers (0-2Y)",
G236&lt;=5,"Growing Customers (3-5Y)",
G236&lt;=8,"Established Customers (6-8Y)",
G236&lt;=10,"Loyal Customers (9-10Y)"
)</f>
        <v>Growing Customers (3-5Y)</v>
      </c>
    </row>
    <row r="237" spans="1:18" x14ac:dyDescent="0.35">
      <c r="A237">
        <v>15772896</v>
      </c>
      <c r="B237" t="s">
        <v>253</v>
      </c>
      <c r="C237" t="s">
        <v>42</v>
      </c>
      <c r="D237" t="s">
        <v>39</v>
      </c>
      <c r="E237">
        <v>42</v>
      </c>
      <c r="F237" t="s">
        <v>19</v>
      </c>
      <c r="G237">
        <v>6</v>
      </c>
      <c r="H237" s="4">
        <v>100160.75</v>
      </c>
      <c r="I237" t="s">
        <v>33</v>
      </c>
      <c r="J237">
        <v>1</v>
      </c>
      <c r="K237">
        <v>763</v>
      </c>
      <c r="L237" t="s">
        <v>35</v>
      </c>
      <c r="M237" t="s">
        <v>21</v>
      </c>
      <c r="N237" t="s">
        <v>32</v>
      </c>
      <c r="O237" s="4">
        <v>33462.94</v>
      </c>
      <c r="P237" t="s">
        <v>23</v>
      </c>
      <c r="Q237" t="str" cm="1">
        <f t="array" ref="Q237">_xlfn.IFS(
O237&lt;50000,"Low Salary (&lt;$50K)",
O237&lt;90000,"Lower Middle ($50K-$90K)",
O237&lt;130000,"Middle ($90K-$130K)",
O237&lt;170000,"Upper Middle ($130K-$170K)",
O237&gt;=170000,"High Salary (&gt;$170K)"
)</f>
        <v>Low Salary (&lt;$50K)</v>
      </c>
      <c r="R237" t="str" cm="1">
        <f t="array" ref="R237">_xlfn.IFS(
G237&lt;=2,"New Customers (0-2Y)",
G237&lt;=5,"Growing Customers (3-5Y)",
G237&lt;=8,"Established Customers (6-8Y)",
G237&lt;=10,"Loyal Customers (9-10Y)"
)</f>
        <v>Established Customers (6-8Y)</v>
      </c>
    </row>
    <row r="238" spans="1:18" x14ac:dyDescent="0.35">
      <c r="A238">
        <v>15711540</v>
      </c>
      <c r="B238" t="s">
        <v>254</v>
      </c>
      <c r="C238" t="s">
        <v>17</v>
      </c>
      <c r="D238" t="s">
        <v>18</v>
      </c>
      <c r="E238">
        <v>29</v>
      </c>
      <c r="F238" t="s">
        <v>43</v>
      </c>
      <c r="G238">
        <v>2</v>
      </c>
      <c r="H238" s="4">
        <v>0</v>
      </c>
      <c r="I238" t="s">
        <v>24</v>
      </c>
      <c r="J238">
        <v>1</v>
      </c>
      <c r="K238">
        <v>712</v>
      </c>
      <c r="L238" t="s">
        <v>35</v>
      </c>
      <c r="M238" t="s">
        <v>21</v>
      </c>
      <c r="N238" t="s">
        <v>22</v>
      </c>
      <c r="O238" s="4">
        <v>144375</v>
      </c>
      <c r="P238" t="s">
        <v>28</v>
      </c>
      <c r="Q238" t="str" cm="1">
        <f t="array" ref="Q238">_xlfn.IFS(
O238&lt;50000,"Low Salary (&lt;$50K)",
O238&lt;90000,"Lower Middle ($50K-$90K)",
O238&lt;130000,"Middle ($90K-$130K)",
O238&lt;170000,"Upper Middle ($130K-$170K)",
O238&gt;=170000,"High Salary (&gt;$170K)"
)</f>
        <v>Upper Middle ($130K-$170K)</v>
      </c>
      <c r="R238" t="str" cm="1">
        <f t="array" ref="R238">_xlfn.IFS(
G238&lt;=2,"New Customers (0-2Y)",
G238&lt;=5,"Growing Customers (3-5Y)",
G238&lt;=8,"Established Customers (6-8Y)",
G238&lt;=10,"Loyal Customers (9-10Y)"
)</f>
        <v>New Customers (0-2Y)</v>
      </c>
    </row>
    <row r="239" spans="1:18" x14ac:dyDescent="0.35">
      <c r="A239">
        <v>15764866</v>
      </c>
      <c r="B239" t="s">
        <v>255</v>
      </c>
      <c r="C239" t="s">
        <v>42</v>
      </c>
      <c r="D239" t="s">
        <v>18</v>
      </c>
      <c r="E239">
        <v>43</v>
      </c>
      <c r="F239" t="s">
        <v>19</v>
      </c>
      <c r="G239">
        <v>3</v>
      </c>
      <c r="H239" s="4">
        <v>116220.5</v>
      </c>
      <c r="I239" t="s">
        <v>33</v>
      </c>
      <c r="J239">
        <v>3</v>
      </c>
      <c r="K239">
        <v>539</v>
      </c>
      <c r="L239" t="s">
        <v>31</v>
      </c>
      <c r="M239" t="s">
        <v>21</v>
      </c>
      <c r="N239" t="s">
        <v>32</v>
      </c>
      <c r="O239" s="4">
        <v>55803.96</v>
      </c>
      <c r="P239" t="s">
        <v>23</v>
      </c>
      <c r="Q239" t="str" cm="1">
        <f t="array" ref="Q239">_xlfn.IFS(
O239&lt;50000,"Low Salary (&lt;$50K)",
O239&lt;90000,"Lower Middle ($50K-$90K)",
O239&lt;130000,"Middle ($90K-$130K)",
O239&lt;170000,"Upper Middle ($130K-$170K)",
O239&gt;=170000,"High Salary (&gt;$170K)"
)</f>
        <v>Lower Middle ($50K-$90K)</v>
      </c>
      <c r="R239" t="str" cm="1">
        <f t="array" ref="R239">_xlfn.IFS(
G239&lt;=2,"New Customers (0-2Y)",
G239&lt;=5,"Growing Customers (3-5Y)",
G239&lt;=8,"Established Customers (6-8Y)",
G239&lt;=10,"Loyal Customers (9-10Y)"
)</f>
        <v>Growing Customers (3-5Y)</v>
      </c>
    </row>
    <row r="240" spans="1:18" x14ac:dyDescent="0.35">
      <c r="A240">
        <v>15794056</v>
      </c>
      <c r="B240" t="s">
        <v>256</v>
      </c>
      <c r="C240" t="s">
        <v>17</v>
      </c>
      <c r="D240" t="s">
        <v>18</v>
      </c>
      <c r="E240">
        <v>46</v>
      </c>
      <c r="F240" t="s">
        <v>19</v>
      </c>
      <c r="G240">
        <v>2</v>
      </c>
      <c r="H240" s="4">
        <v>0</v>
      </c>
      <c r="I240" t="s">
        <v>24</v>
      </c>
      <c r="J240">
        <v>3</v>
      </c>
      <c r="K240">
        <v>668</v>
      </c>
      <c r="L240" t="s">
        <v>35</v>
      </c>
      <c r="M240" t="s">
        <v>21</v>
      </c>
      <c r="N240" t="s">
        <v>32</v>
      </c>
      <c r="O240" s="4">
        <v>89048.46</v>
      </c>
      <c r="P240" t="s">
        <v>23</v>
      </c>
      <c r="Q240" t="str" cm="1">
        <f t="array" ref="Q240">_xlfn.IFS(
O240&lt;50000,"Low Salary (&lt;$50K)",
O240&lt;90000,"Lower Middle ($50K-$90K)",
O240&lt;130000,"Middle ($90K-$130K)",
O240&lt;170000,"Upper Middle ($130K-$170K)",
O240&gt;=170000,"High Salary (&gt;$170K)"
)</f>
        <v>Lower Middle ($50K-$90K)</v>
      </c>
      <c r="R240" t="str" cm="1">
        <f t="array" ref="R240">_xlfn.IFS(
G240&lt;=2,"New Customers (0-2Y)",
G240&lt;=5,"Growing Customers (3-5Y)",
G240&lt;=8,"Established Customers (6-8Y)",
G240&lt;=10,"Loyal Customers (9-10Y)"
)</f>
        <v>New Customers (0-2Y)</v>
      </c>
    </row>
    <row r="241" spans="1:18" x14ac:dyDescent="0.35">
      <c r="A241">
        <v>15795149</v>
      </c>
      <c r="B241" t="s">
        <v>257</v>
      </c>
      <c r="C241" t="s">
        <v>17</v>
      </c>
      <c r="D241" t="s">
        <v>39</v>
      </c>
      <c r="E241">
        <v>28</v>
      </c>
      <c r="F241" t="s">
        <v>43</v>
      </c>
      <c r="G241">
        <v>2</v>
      </c>
      <c r="H241" s="4">
        <v>81173.83</v>
      </c>
      <c r="I241" t="s">
        <v>29</v>
      </c>
      <c r="J241">
        <v>2</v>
      </c>
      <c r="K241">
        <v>703</v>
      </c>
      <c r="L241" t="s">
        <v>35</v>
      </c>
      <c r="M241" t="s">
        <v>27</v>
      </c>
      <c r="N241" t="s">
        <v>22</v>
      </c>
      <c r="O241" s="4">
        <v>162812.16</v>
      </c>
      <c r="P241" t="s">
        <v>28</v>
      </c>
      <c r="Q241" t="str" cm="1">
        <f t="array" ref="Q241">_xlfn.IFS(
O241&lt;50000,"Low Salary (&lt;$50K)",
O241&lt;90000,"Lower Middle ($50K-$90K)",
O241&lt;130000,"Middle ($90K-$130K)",
O241&lt;170000,"Upper Middle ($130K-$170K)",
O241&gt;=170000,"High Salary (&gt;$170K)"
)</f>
        <v>Upper Middle ($130K-$170K)</v>
      </c>
      <c r="R241" t="str" cm="1">
        <f t="array" ref="R241">_xlfn.IFS(
G241&lt;=2,"New Customers (0-2Y)",
G241&lt;=5,"Growing Customers (3-5Y)",
G241&lt;=8,"Established Customers (6-8Y)",
G241&lt;=10,"Loyal Customers (9-10Y)"
)</f>
        <v>New Customers (0-2Y)</v>
      </c>
    </row>
    <row r="242" spans="1:18" x14ac:dyDescent="0.35">
      <c r="A242">
        <v>15812009</v>
      </c>
      <c r="B242" t="s">
        <v>258</v>
      </c>
      <c r="C242" t="s">
        <v>26</v>
      </c>
      <c r="D242" t="s">
        <v>39</v>
      </c>
      <c r="E242">
        <v>38</v>
      </c>
      <c r="F242" t="s">
        <v>19</v>
      </c>
      <c r="G242">
        <v>4</v>
      </c>
      <c r="H242" s="4">
        <v>0</v>
      </c>
      <c r="I242" t="s">
        <v>24</v>
      </c>
      <c r="J242">
        <v>2</v>
      </c>
      <c r="K242">
        <v>662</v>
      </c>
      <c r="L242" t="s">
        <v>35</v>
      </c>
      <c r="M242" t="s">
        <v>21</v>
      </c>
      <c r="N242" t="s">
        <v>32</v>
      </c>
      <c r="O242" s="4">
        <v>136259.65</v>
      </c>
      <c r="P242" t="s">
        <v>28</v>
      </c>
      <c r="Q242" t="str" cm="1">
        <f t="array" ref="Q242">_xlfn.IFS(
O242&lt;50000,"Low Salary (&lt;$50K)",
O242&lt;90000,"Lower Middle ($50K-$90K)",
O242&lt;130000,"Middle ($90K-$130K)",
O242&lt;170000,"Upper Middle ($130K-$170K)",
O242&gt;=170000,"High Salary (&gt;$170K)"
)</f>
        <v>Upper Middle ($130K-$170K)</v>
      </c>
      <c r="R242" t="str" cm="1">
        <f t="array" ref="R242">_xlfn.IFS(
G242&lt;=2,"New Customers (0-2Y)",
G242&lt;=5,"Growing Customers (3-5Y)",
G242&lt;=8,"Established Customers (6-8Y)",
G242&lt;=10,"Loyal Customers (9-10Y)"
)</f>
        <v>Growing Customers (3-5Y)</v>
      </c>
    </row>
    <row r="243" spans="1:18" x14ac:dyDescent="0.35">
      <c r="A243">
        <v>15651001</v>
      </c>
      <c r="B243" t="s">
        <v>92</v>
      </c>
      <c r="C243" t="s">
        <v>42</v>
      </c>
      <c r="D243" t="s">
        <v>18</v>
      </c>
      <c r="E243">
        <v>39</v>
      </c>
      <c r="F243" t="s">
        <v>19</v>
      </c>
      <c r="G243">
        <v>5</v>
      </c>
      <c r="H243" s="4">
        <v>116803.8</v>
      </c>
      <c r="I243" t="s">
        <v>33</v>
      </c>
      <c r="J243">
        <v>1</v>
      </c>
      <c r="K243">
        <v>725</v>
      </c>
      <c r="L243" t="s">
        <v>35</v>
      </c>
      <c r="M243" t="s">
        <v>21</v>
      </c>
      <c r="N243" t="s">
        <v>32</v>
      </c>
      <c r="O243" s="4">
        <v>124052.97</v>
      </c>
      <c r="P243" t="s">
        <v>28</v>
      </c>
      <c r="Q243" t="str" cm="1">
        <f t="array" ref="Q243">_xlfn.IFS(
O243&lt;50000,"Low Salary (&lt;$50K)",
O243&lt;90000,"Lower Middle ($50K-$90K)",
O243&lt;130000,"Middle ($90K-$130K)",
O243&lt;170000,"Upper Middle ($130K-$170K)",
O243&gt;=170000,"High Salary (&gt;$170K)"
)</f>
        <v>Middle ($90K-$130K)</v>
      </c>
      <c r="R243" t="str" cm="1">
        <f t="array" ref="R243">_xlfn.IFS(
G243&lt;=2,"New Customers (0-2Y)",
G243&lt;=5,"Growing Customers (3-5Y)",
G243&lt;=8,"Established Customers (6-8Y)",
G243&lt;=10,"Loyal Customers (9-10Y)"
)</f>
        <v>Growing Customers (3-5Y)</v>
      </c>
    </row>
    <row r="244" spans="1:18" x14ac:dyDescent="0.35">
      <c r="A244">
        <v>15813844</v>
      </c>
      <c r="B244" t="s">
        <v>259</v>
      </c>
      <c r="C244" t="s">
        <v>17</v>
      </c>
      <c r="D244" t="s">
        <v>39</v>
      </c>
      <c r="E244">
        <v>37</v>
      </c>
      <c r="F244" t="s">
        <v>19</v>
      </c>
      <c r="G244">
        <v>8</v>
      </c>
      <c r="H244" s="4">
        <v>105961.68</v>
      </c>
      <c r="I244" t="s">
        <v>33</v>
      </c>
      <c r="J244">
        <v>2</v>
      </c>
      <c r="K244">
        <v>703</v>
      </c>
      <c r="L244" t="s">
        <v>35</v>
      </c>
      <c r="M244" t="s">
        <v>27</v>
      </c>
      <c r="N244" t="s">
        <v>22</v>
      </c>
      <c r="O244" s="4">
        <v>74158.8</v>
      </c>
      <c r="P244" t="s">
        <v>28</v>
      </c>
      <c r="Q244" t="str" cm="1">
        <f t="array" ref="Q244">_xlfn.IFS(
O244&lt;50000,"Low Salary (&lt;$50K)",
O244&lt;90000,"Lower Middle ($50K-$90K)",
O244&lt;130000,"Middle ($90K-$130K)",
O244&lt;170000,"Upper Middle ($130K-$170K)",
O244&gt;=170000,"High Salary (&gt;$170K)"
)</f>
        <v>Lower Middle ($50K-$90K)</v>
      </c>
      <c r="R244" t="str" cm="1">
        <f t="array" ref="R244">_xlfn.IFS(
G244&lt;=2,"New Customers (0-2Y)",
G244&lt;=5,"Growing Customers (3-5Y)",
G244&lt;=8,"Established Customers (6-8Y)",
G244&lt;=10,"Loyal Customers (9-10Y)"
)</f>
        <v>Established Customers (6-8Y)</v>
      </c>
    </row>
    <row r="245" spans="1:18" x14ac:dyDescent="0.35">
      <c r="A245">
        <v>15596175</v>
      </c>
      <c r="B245" t="s">
        <v>260</v>
      </c>
      <c r="C245" t="s">
        <v>42</v>
      </c>
      <c r="D245" t="s">
        <v>39</v>
      </c>
      <c r="E245">
        <v>67</v>
      </c>
      <c r="F245" t="s">
        <v>2967</v>
      </c>
      <c r="G245">
        <v>6</v>
      </c>
      <c r="H245" s="4">
        <v>117411.6</v>
      </c>
      <c r="I245" t="s">
        <v>33</v>
      </c>
      <c r="J245">
        <v>1</v>
      </c>
      <c r="K245">
        <v>659</v>
      </c>
      <c r="L245" t="s">
        <v>20</v>
      </c>
      <c r="M245" t="s">
        <v>21</v>
      </c>
      <c r="N245" t="s">
        <v>22</v>
      </c>
      <c r="O245" s="4">
        <v>45071.09</v>
      </c>
      <c r="P245" t="s">
        <v>23</v>
      </c>
      <c r="Q245" t="str" cm="1">
        <f t="array" ref="Q245">_xlfn.IFS(
O245&lt;50000,"Low Salary (&lt;$50K)",
O245&lt;90000,"Lower Middle ($50K-$90K)",
O245&lt;130000,"Middle ($90K-$130K)",
O245&lt;170000,"Upper Middle ($130K-$170K)",
O245&gt;=170000,"High Salary (&gt;$170K)"
)</f>
        <v>Low Salary (&lt;$50K)</v>
      </c>
      <c r="R245" t="str" cm="1">
        <f t="array" ref="R245">_xlfn.IFS(
G245&lt;=2,"New Customers (0-2Y)",
G245&lt;=5,"Growing Customers (3-5Y)",
G245&lt;=8,"Established Customers (6-8Y)",
G245&lt;=10,"Loyal Customers (9-10Y)"
)</f>
        <v>Established Customers (6-8Y)</v>
      </c>
    </row>
    <row r="246" spans="1:18" x14ac:dyDescent="0.35">
      <c r="A246">
        <v>15576269</v>
      </c>
      <c r="B246" t="s">
        <v>261</v>
      </c>
      <c r="C246" t="s">
        <v>26</v>
      </c>
      <c r="D246" t="s">
        <v>39</v>
      </c>
      <c r="E246">
        <v>34</v>
      </c>
      <c r="F246" t="s">
        <v>19</v>
      </c>
      <c r="G246">
        <v>7</v>
      </c>
      <c r="H246" s="4">
        <v>0</v>
      </c>
      <c r="I246" t="s">
        <v>24</v>
      </c>
      <c r="J246">
        <v>2</v>
      </c>
      <c r="K246">
        <v>523</v>
      </c>
      <c r="L246" t="s">
        <v>31</v>
      </c>
      <c r="M246" t="s">
        <v>21</v>
      </c>
      <c r="N246" t="s">
        <v>32</v>
      </c>
      <c r="O246" s="4">
        <v>62030.06</v>
      </c>
      <c r="P246" t="s">
        <v>28</v>
      </c>
      <c r="Q246" t="str" cm="1">
        <f t="array" ref="Q246">_xlfn.IFS(
O246&lt;50000,"Low Salary (&lt;$50K)",
O246&lt;90000,"Lower Middle ($50K-$90K)",
O246&lt;130000,"Middle ($90K-$130K)",
O246&lt;170000,"Upper Middle ($130K-$170K)",
O246&gt;=170000,"High Salary (&gt;$170K)"
)</f>
        <v>Lower Middle ($50K-$90K)</v>
      </c>
      <c r="R246" t="str" cm="1">
        <f t="array" ref="R246">_xlfn.IFS(
G246&lt;=2,"New Customers (0-2Y)",
G246&lt;=5,"Growing Customers (3-5Y)",
G246&lt;=8,"Established Customers (6-8Y)",
G246&lt;=10,"Loyal Customers (9-10Y)"
)</f>
        <v>Established Customers (6-8Y)</v>
      </c>
    </row>
    <row r="247" spans="1:18" x14ac:dyDescent="0.35">
      <c r="A247">
        <v>15797219</v>
      </c>
      <c r="B247" t="s">
        <v>262</v>
      </c>
      <c r="C247" t="s">
        <v>17</v>
      </c>
      <c r="D247" t="s">
        <v>18</v>
      </c>
      <c r="E247">
        <v>40</v>
      </c>
      <c r="F247" t="s">
        <v>19</v>
      </c>
      <c r="G247">
        <v>10</v>
      </c>
      <c r="H247" s="4">
        <v>123497.58</v>
      </c>
      <c r="I247" t="s">
        <v>33</v>
      </c>
      <c r="J247">
        <v>1</v>
      </c>
      <c r="K247">
        <v>635</v>
      </c>
      <c r="L247" t="s">
        <v>20</v>
      </c>
      <c r="M247" t="s">
        <v>21</v>
      </c>
      <c r="N247" t="s">
        <v>32</v>
      </c>
      <c r="O247" s="4">
        <v>131953.23000000001</v>
      </c>
      <c r="P247" t="s">
        <v>23</v>
      </c>
      <c r="Q247" t="str" cm="1">
        <f t="array" ref="Q247">_xlfn.IFS(
O247&lt;50000,"Low Salary (&lt;$50K)",
O247&lt;90000,"Lower Middle ($50K-$90K)",
O247&lt;130000,"Middle ($90K-$130K)",
O247&lt;170000,"Upper Middle ($130K-$170K)",
O247&gt;=170000,"High Salary (&gt;$170K)"
)</f>
        <v>Upper Middle ($130K-$170K)</v>
      </c>
      <c r="R247" t="str" cm="1">
        <f t="array" ref="R247">_xlfn.IFS(
G247&lt;=2,"New Customers (0-2Y)",
G247&lt;=5,"Growing Customers (3-5Y)",
G247&lt;=8,"Established Customers (6-8Y)",
G247&lt;=10,"Loyal Customers (9-10Y)"
)</f>
        <v>Loyal Customers (9-10Y)</v>
      </c>
    </row>
    <row r="248" spans="1:18" x14ac:dyDescent="0.35">
      <c r="A248">
        <v>15685500</v>
      </c>
      <c r="B248" t="s">
        <v>263</v>
      </c>
      <c r="C248" t="s">
        <v>42</v>
      </c>
      <c r="D248" t="s">
        <v>39</v>
      </c>
      <c r="E248">
        <v>26</v>
      </c>
      <c r="F248" t="s">
        <v>43</v>
      </c>
      <c r="G248">
        <v>7</v>
      </c>
      <c r="H248" s="4">
        <v>152400.51</v>
      </c>
      <c r="I248" t="s">
        <v>33</v>
      </c>
      <c r="J248">
        <v>2</v>
      </c>
      <c r="K248">
        <v>772</v>
      </c>
      <c r="L248" t="s">
        <v>35</v>
      </c>
      <c r="M248" t="s">
        <v>21</v>
      </c>
      <c r="N248" t="s">
        <v>32</v>
      </c>
      <c r="O248" s="4">
        <v>79414</v>
      </c>
      <c r="P248" t="s">
        <v>28</v>
      </c>
      <c r="Q248" t="str" cm="1">
        <f t="array" ref="Q248">_xlfn.IFS(
O248&lt;50000,"Low Salary (&lt;$50K)",
O248&lt;90000,"Lower Middle ($50K-$90K)",
O248&lt;130000,"Middle ($90K-$130K)",
O248&lt;170000,"Upper Middle ($130K-$170K)",
O248&gt;=170000,"High Salary (&gt;$170K)"
)</f>
        <v>Lower Middle ($50K-$90K)</v>
      </c>
      <c r="R248" t="str" cm="1">
        <f t="array" ref="R248">_xlfn.IFS(
G248&lt;=2,"New Customers (0-2Y)",
G248&lt;=5,"Growing Customers (3-5Y)",
G248&lt;=8,"Established Customers (6-8Y)",
G248&lt;=10,"Loyal Customers (9-10Y)"
)</f>
        <v>Established Customers (6-8Y)</v>
      </c>
    </row>
    <row r="249" spans="1:18" x14ac:dyDescent="0.35">
      <c r="A249">
        <v>15599792</v>
      </c>
      <c r="B249" t="s">
        <v>264</v>
      </c>
      <c r="C249" t="s">
        <v>17</v>
      </c>
      <c r="D249" t="s">
        <v>18</v>
      </c>
      <c r="E249">
        <v>26</v>
      </c>
      <c r="F249" t="s">
        <v>43</v>
      </c>
      <c r="G249">
        <v>1</v>
      </c>
      <c r="H249" s="4">
        <v>0</v>
      </c>
      <c r="I249" t="s">
        <v>24</v>
      </c>
      <c r="J249">
        <v>2</v>
      </c>
      <c r="K249">
        <v>545</v>
      </c>
      <c r="L249" t="s">
        <v>31</v>
      </c>
      <c r="M249" t="s">
        <v>21</v>
      </c>
      <c r="N249" t="s">
        <v>22</v>
      </c>
      <c r="O249" s="4">
        <v>199638.56</v>
      </c>
      <c r="P249" t="s">
        <v>28</v>
      </c>
      <c r="Q249" t="str" cm="1">
        <f t="array" ref="Q249">_xlfn.IFS(
O249&lt;50000,"Low Salary (&lt;$50K)",
O249&lt;90000,"Lower Middle ($50K-$90K)",
O249&lt;130000,"Middle ($90K-$130K)",
O249&lt;170000,"Upper Middle ($130K-$170K)",
O249&gt;=170000,"High Salary (&gt;$170K)"
)</f>
        <v>High Salary (&gt;$170K)</v>
      </c>
      <c r="R249" t="str" cm="1">
        <f t="array" ref="R249">_xlfn.IFS(
G249&lt;=2,"New Customers (0-2Y)",
G249&lt;=5,"Growing Customers (3-5Y)",
G249&lt;=8,"Established Customers (6-8Y)",
G249&lt;=10,"Loyal Customers (9-10Y)"
)</f>
        <v>New Customers (0-2Y)</v>
      </c>
    </row>
    <row r="250" spans="1:18" x14ac:dyDescent="0.35">
      <c r="A250">
        <v>15657566</v>
      </c>
      <c r="B250" t="s">
        <v>265</v>
      </c>
      <c r="C250" t="s">
        <v>42</v>
      </c>
      <c r="D250" t="s">
        <v>39</v>
      </c>
      <c r="E250">
        <v>24</v>
      </c>
      <c r="F250" t="s">
        <v>43</v>
      </c>
      <c r="G250">
        <v>8</v>
      </c>
      <c r="H250" s="4">
        <v>103097.85</v>
      </c>
      <c r="I250" t="s">
        <v>33</v>
      </c>
      <c r="J250">
        <v>1</v>
      </c>
      <c r="K250">
        <v>634</v>
      </c>
      <c r="L250" t="s">
        <v>20</v>
      </c>
      <c r="M250" t="s">
        <v>21</v>
      </c>
      <c r="N250" t="s">
        <v>22</v>
      </c>
      <c r="O250" s="4">
        <v>157577.29</v>
      </c>
      <c r="P250" t="s">
        <v>28</v>
      </c>
      <c r="Q250" t="str" cm="1">
        <f t="array" ref="Q250">_xlfn.IFS(
O250&lt;50000,"Low Salary (&lt;$50K)",
O250&lt;90000,"Lower Middle ($50K-$90K)",
O250&lt;130000,"Middle ($90K-$130K)",
O250&lt;170000,"Upper Middle ($130K-$170K)",
O250&gt;=170000,"High Salary (&gt;$170K)"
)</f>
        <v>Upper Middle ($130K-$170K)</v>
      </c>
      <c r="R250" t="str" cm="1">
        <f t="array" ref="R250">_xlfn.IFS(
G250&lt;=2,"New Customers (0-2Y)",
G250&lt;=5,"Growing Customers (3-5Y)",
G250&lt;=8,"Established Customers (6-8Y)",
G250&lt;=10,"Loyal Customers (9-10Y)"
)</f>
        <v>Established Customers (6-8Y)</v>
      </c>
    </row>
    <row r="251" spans="1:18" x14ac:dyDescent="0.35">
      <c r="A251">
        <v>15772423</v>
      </c>
      <c r="B251" t="s">
        <v>266</v>
      </c>
      <c r="C251" t="s">
        <v>42</v>
      </c>
      <c r="D251" t="s">
        <v>39</v>
      </c>
      <c r="E251">
        <v>54</v>
      </c>
      <c r="F251" t="s">
        <v>19</v>
      </c>
      <c r="G251">
        <v>8</v>
      </c>
      <c r="H251" s="4">
        <v>126418.14</v>
      </c>
      <c r="I251" t="s">
        <v>33</v>
      </c>
      <c r="J251">
        <v>1</v>
      </c>
      <c r="K251">
        <v>739</v>
      </c>
      <c r="L251" t="s">
        <v>35</v>
      </c>
      <c r="M251" t="s">
        <v>21</v>
      </c>
      <c r="N251" t="s">
        <v>32</v>
      </c>
      <c r="O251" s="4">
        <v>134420.75</v>
      </c>
      <c r="P251" t="s">
        <v>23</v>
      </c>
      <c r="Q251" t="str" cm="1">
        <f t="array" ref="Q251">_xlfn.IFS(
O251&lt;50000,"Low Salary (&lt;$50K)",
O251&lt;90000,"Lower Middle ($50K-$90K)",
O251&lt;130000,"Middle ($90K-$130K)",
O251&lt;170000,"Upper Middle ($130K-$170K)",
O251&gt;=170000,"High Salary (&gt;$170K)"
)</f>
        <v>Upper Middle ($130K-$170K)</v>
      </c>
      <c r="R251" t="str" cm="1">
        <f t="array" ref="R251">_xlfn.IFS(
G251&lt;=2,"New Customers (0-2Y)",
G251&lt;=5,"Growing Customers (3-5Y)",
G251&lt;=8,"Established Customers (6-8Y)",
G251&lt;=10,"Loyal Customers (9-10Y)"
)</f>
        <v>Established Customers (6-8Y)</v>
      </c>
    </row>
    <row r="252" spans="1:18" x14ac:dyDescent="0.35">
      <c r="A252">
        <v>15628112</v>
      </c>
      <c r="B252" t="s">
        <v>267</v>
      </c>
      <c r="C252" t="s">
        <v>42</v>
      </c>
      <c r="D252" t="s">
        <v>18</v>
      </c>
      <c r="E252">
        <v>36</v>
      </c>
      <c r="F252" t="s">
        <v>19</v>
      </c>
      <c r="G252">
        <v>5</v>
      </c>
      <c r="H252" s="4">
        <v>77846.899999999994</v>
      </c>
      <c r="I252" t="s">
        <v>29</v>
      </c>
      <c r="J252">
        <v>1</v>
      </c>
      <c r="K252">
        <v>771</v>
      </c>
      <c r="L252" t="s">
        <v>35</v>
      </c>
      <c r="M252" t="s">
        <v>27</v>
      </c>
      <c r="N252" t="s">
        <v>32</v>
      </c>
      <c r="O252" s="4">
        <v>99805.99</v>
      </c>
      <c r="P252" t="s">
        <v>28</v>
      </c>
      <c r="Q252" t="str" cm="1">
        <f t="array" ref="Q252">_xlfn.IFS(
O252&lt;50000,"Low Salary (&lt;$50K)",
O252&lt;90000,"Lower Middle ($50K-$90K)",
O252&lt;130000,"Middle ($90K-$130K)",
O252&lt;170000,"Upper Middle ($130K-$170K)",
O252&gt;=170000,"High Salary (&gt;$170K)"
)</f>
        <v>Middle ($90K-$130K)</v>
      </c>
      <c r="R252" t="str" cm="1">
        <f t="array" ref="R252">_xlfn.IFS(
G252&lt;=2,"New Customers (0-2Y)",
G252&lt;=5,"Growing Customers (3-5Y)",
G252&lt;=8,"Established Customers (6-8Y)",
G252&lt;=10,"Loyal Customers (9-10Y)"
)</f>
        <v>Growing Customers (3-5Y)</v>
      </c>
    </row>
    <row r="253" spans="1:18" x14ac:dyDescent="0.35">
      <c r="A253">
        <v>15753754</v>
      </c>
      <c r="B253" t="s">
        <v>268</v>
      </c>
      <c r="C253" t="s">
        <v>26</v>
      </c>
      <c r="D253" t="s">
        <v>18</v>
      </c>
      <c r="E253">
        <v>34</v>
      </c>
      <c r="F253" t="s">
        <v>19</v>
      </c>
      <c r="G253">
        <v>1</v>
      </c>
      <c r="H253" s="4">
        <v>0</v>
      </c>
      <c r="I253" t="s">
        <v>24</v>
      </c>
      <c r="J253">
        <v>2</v>
      </c>
      <c r="K253">
        <v>587</v>
      </c>
      <c r="L253" t="s">
        <v>31</v>
      </c>
      <c r="M253" t="s">
        <v>21</v>
      </c>
      <c r="N253" t="s">
        <v>22</v>
      </c>
      <c r="O253" s="4">
        <v>97932.68</v>
      </c>
      <c r="P253" t="s">
        <v>28</v>
      </c>
      <c r="Q253" t="str" cm="1">
        <f t="array" ref="Q253">_xlfn.IFS(
O253&lt;50000,"Low Salary (&lt;$50K)",
O253&lt;90000,"Lower Middle ($50K-$90K)",
O253&lt;130000,"Middle ($90K-$130K)",
O253&lt;170000,"Upper Middle ($130K-$170K)",
O253&gt;=170000,"High Salary (&gt;$170K)"
)</f>
        <v>Middle ($90K-$130K)</v>
      </c>
      <c r="R253" t="str" cm="1">
        <f t="array" ref="R253">_xlfn.IFS(
G253&lt;=2,"New Customers (0-2Y)",
G253&lt;=5,"Growing Customers (3-5Y)",
G253&lt;=8,"Established Customers (6-8Y)",
G253&lt;=10,"Loyal Customers (9-10Y)"
)</f>
        <v>New Customers (0-2Y)</v>
      </c>
    </row>
    <row r="254" spans="1:18" x14ac:dyDescent="0.35">
      <c r="A254">
        <v>15793726</v>
      </c>
      <c r="B254" t="s">
        <v>269</v>
      </c>
      <c r="C254" t="s">
        <v>17</v>
      </c>
      <c r="D254" t="s">
        <v>18</v>
      </c>
      <c r="E254">
        <v>79</v>
      </c>
      <c r="F254" t="s">
        <v>2967</v>
      </c>
      <c r="G254">
        <v>0</v>
      </c>
      <c r="H254" s="4">
        <v>0</v>
      </c>
      <c r="I254" t="s">
        <v>24</v>
      </c>
      <c r="J254">
        <v>2</v>
      </c>
      <c r="K254">
        <v>681</v>
      </c>
      <c r="L254" t="s">
        <v>35</v>
      </c>
      <c r="M254" t="s">
        <v>27</v>
      </c>
      <c r="N254" t="s">
        <v>22</v>
      </c>
      <c r="O254" s="4">
        <v>170968.99</v>
      </c>
      <c r="P254" t="s">
        <v>28</v>
      </c>
      <c r="Q254" t="str" cm="1">
        <f t="array" ref="Q254">_xlfn.IFS(
O254&lt;50000,"Low Salary (&lt;$50K)",
O254&lt;90000,"Lower Middle ($50K-$90K)",
O254&lt;130000,"Middle ($90K-$130K)",
O254&lt;170000,"Upper Middle ($130K-$170K)",
O254&gt;=170000,"High Salary (&gt;$170K)"
)</f>
        <v>High Salary (&gt;$170K)</v>
      </c>
      <c r="R254" t="str" cm="1">
        <f t="array" ref="R254">_xlfn.IFS(
G254&lt;=2,"New Customers (0-2Y)",
G254&lt;=5,"Growing Customers (3-5Y)",
G254&lt;=8,"Established Customers (6-8Y)",
G254&lt;=10,"Loyal Customers (9-10Y)"
)</f>
        <v>New Customers (0-2Y)</v>
      </c>
    </row>
    <row r="255" spans="1:18" x14ac:dyDescent="0.35">
      <c r="A255">
        <v>15694717</v>
      </c>
      <c r="B255" t="s">
        <v>226</v>
      </c>
      <c r="C255" t="s">
        <v>42</v>
      </c>
      <c r="D255" t="s">
        <v>39</v>
      </c>
      <c r="E255">
        <v>37</v>
      </c>
      <c r="F255" t="s">
        <v>19</v>
      </c>
      <c r="G255">
        <v>2</v>
      </c>
      <c r="H255" s="4">
        <v>79731.91</v>
      </c>
      <c r="I255" t="s">
        <v>29</v>
      </c>
      <c r="J255">
        <v>1</v>
      </c>
      <c r="K255">
        <v>544</v>
      </c>
      <c r="L255" t="s">
        <v>31</v>
      </c>
      <c r="M255" t="s">
        <v>21</v>
      </c>
      <c r="N255" t="s">
        <v>22</v>
      </c>
      <c r="O255" s="4">
        <v>57558.95</v>
      </c>
      <c r="P255" t="s">
        <v>28</v>
      </c>
      <c r="Q255" t="str" cm="1">
        <f t="array" ref="Q255">_xlfn.IFS(
O255&lt;50000,"Low Salary (&lt;$50K)",
O255&lt;90000,"Lower Middle ($50K-$90K)",
O255&lt;130000,"Middle ($90K-$130K)",
O255&lt;170000,"Upper Middle ($130K-$170K)",
O255&gt;=170000,"High Salary (&gt;$170K)"
)</f>
        <v>Lower Middle ($50K-$90K)</v>
      </c>
      <c r="R255" t="str" cm="1">
        <f t="array" ref="R255">_xlfn.IFS(
G255&lt;=2,"New Customers (0-2Y)",
G255&lt;=5,"Growing Customers (3-5Y)",
G255&lt;=8,"Established Customers (6-8Y)",
G255&lt;=10,"Loyal Customers (9-10Y)"
)</f>
        <v>New Customers (0-2Y)</v>
      </c>
    </row>
    <row r="256" spans="1:18" x14ac:dyDescent="0.35">
      <c r="A256">
        <v>15665834</v>
      </c>
      <c r="B256" t="s">
        <v>270</v>
      </c>
      <c r="C256" t="s">
        <v>26</v>
      </c>
      <c r="D256" t="s">
        <v>39</v>
      </c>
      <c r="E256">
        <v>28</v>
      </c>
      <c r="F256" t="s">
        <v>43</v>
      </c>
      <c r="G256">
        <v>8</v>
      </c>
      <c r="H256" s="4">
        <v>0</v>
      </c>
      <c r="I256" t="s">
        <v>24</v>
      </c>
      <c r="J256">
        <v>1</v>
      </c>
      <c r="K256">
        <v>696</v>
      </c>
      <c r="L256" t="s">
        <v>35</v>
      </c>
      <c r="M256" t="s">
        <v>27</v>
      </c>
      <c r="N256" t="s">
        <v>32</v>
      </c>
      <c r="O256" s="4">
        <v>176713.47</v>
      </c>
      <c r="P256" t="s">
        <v>28</v>
      </c>
      <c r="Q256" t="str" cm="1">
        <f t="array" ref="Q256">_xlfn.IFS(
O256&lt;50000,"Low Salary (&lt;$50K)",
O256&lt;90000,"Lower Middle ($50K-$90K)",
O256&lt;130000,"Middle ($90K-$130K)",
O256&lt;170000,"Upper Middle ($130K-$170K)",
O256&gt;=170000,"High Salary (&gt;$170K)"
)</f>
        <v>High Salary (&gt;$170K)</v>
      </c>
      <c r="R256" t="str" cm="1">
        <f t="array" ref="R256">_xlfn.IFS(
G256&lt;=2,"New Customers (0-2Y)",
G256&lt;=5,"Growing Customers (3-5Y)",
G256&lt;=8,"Established Customers (6-8Y)",
G256&lt;=10,"Loyal Customers (9-10Y)"
)</f>
        <v>Established Customers (6-8Y)</v>
      </c>
    </row>
    <row r="257" spans="1:18" x14ac:dyDescent="0.35">
      <c r="A257">
        <v>15765297</v>
      </c>
      <c r="B257" t="s">
        <v>271</v>
      </c>
      <c r="C257" t="s">
        <v>26</v>
      </c>
      <c r="D257" t="s">
        <v>39</v>
      </c>
      <c r="E257">
        <v>41</v>
      </c>
      <c r="F257" t="s">
        <v>19</v>
      </c>
      <c r="G257">
        <v>0</v>
      </c>
      <c r="H257" s="4">
        <v>0</v>
      </c>
      <c r="I257" t="s">
        <v>24</v>
      </c>
      <c r="J257">
        <v>2</v>
      </c>
      <c r="K257">
        <v>766</v>
      </c>
      <c r="L257" t="s">
        <v>35</v>
      </c>
      <c r="M257" t="s">
        <v>27</v>
      </c>
      <c r="N257" t="s">
        <v>22</v>
      </c>
      <c r="O257" s="4">
        <v>34283.230000000003</v>
      </c>
      <c r="P257" t="s">
        <v>28</v>
      </c>
      <c r="Q257" t="str" cm="1">
        <f t="array" ref="Q257">_xlfn.IFS(
O257&lt;50000,"Low Salary (&lt;$50K)",
O257&lt;90000,"Lower Middle ($50K-$90K)",
O257&lt;130000,"Middle ($90K-$130K)",
O257&lt;170000,"Upper Middle ($130K-$170K)",
O257&gt;=170000,"High Salary (&gt;$170K)"
)</f>
        <v>Low Salary (&lt;$50K)</v>
      </c>
      <c r="R257" t="str" cm="1">
        <f t="array" ref="R257">_xlfn.IFS(
G257&lt;=2,"New Customers (0-2Y)",
G257&lt;=5,"Growing Customers (3-5Y)",
G257&lt;=8,"Established Customers (6-8Y)",
G257&lt;=10,"Loyal Customers (9-10Y)"
)</f>
        <v>New Customers (0-2Y)</v>
      </c>
    </row>
    <row r="258" spans="1:18" x14ac:dyDescent="0.35">
      <c r="A258">
        <v>15636684</v>
      </c>
      <c r="B258" t="s">
        <v>272</v>
      </c>
      <c r="C258" t="s">
        <v>17</v>
      </c>
      <c r="D258" t="s">
        <v>39</v>
      </c>
      <c r="E258">
        <v>34</v>
      </c>
      <c r="F258" t="s">
        <v>19</v>
      </c>
      <c r="G258">
        <v>10</v>
      </c>
      <c r="H258" s="4">
        <v>0</v>
      </c>
      <c r="I258" t="s">
        <v>24</v>
      </c>
      <c r="J258">
        <v>2</v>
      </c>
      <c r="K258">
        <v>727</v>
      </c>
      <c r="L258" t="s">
        <v>35</v>
      </c>
      <c r="M258" t="s">
        <v>21</v>
      </c>
      <c r="N258" t="s">
        <v>22</v>
      </c>
      <c r="O258" s="4">
        <v>198637.34</v>
      </c>
      <c r="P258" t="s">
        <v>28</v>
      </c>
      <c r="Q258" t="str" cm="1">
        <f t="array" ref="Q258">_xlfn.IFS(
O258&lt;50000,"Low Salary (&lt;$50K)",
O258&lt;90000,"Lower Middle ($50K-$90K)",
O258&lt;130000,"Middle ($90K-$130K)",
O258&lt;170000,"Upper Middle ($130K-$170K)",
O258&gt;=170000,"High Salary (&gt;$170K)"
)</f>
        <v>High Salary (&gt;$170K)</v>
      </c>
      <c r="R258" t="str" cm="1">
        <f t="array" ref="R258">_xlfn.IFS(
G258&lt;=2,"New Customers (0-2Y)",
G258&lt;=5,"Growing Customers (3-5Y)",
G258&lt;=8,"Established Customers (6-8Y)",
G258&lt;=10,"Loyal Customers (9-10Y)"
)</f>
        <v>Loyal Customers (9-10Y)</v>
      </c>
    </row>
    <row r="259" spans="1:18" x14ac:dyDescent="0.35">
      <c r="A259">
        <v>15592979</v>
      </c>
      <c r="B259" t="s">
        <v>273</v>
      </c>
      <c r="C259" t="s">
        <v>42</v>
      </c>
      <c r="D259" t="s">
        <v>18</v>
      </c>
      <c r="E259">
        <v>34</v>
      </c>
      <c r="F259" t="s">
        <v>19</v>
      </c>
      <c r="G259">
        <v>6</v>
      </c>
      <c r="H259" s="4">
        <v>37266.67</v>
      </c>
      <c r="I259" t="s">
        <v>29</v>
      </c>
      <c r="J259">
        <v>2</v>
      </c>
      <c r="K259">
        <v>671</v>
      </c>
      <c r="L259" t="s">
        <v>35</v>
      </c>
      <c r="M259" t="s">
        <v>27</v>
      </c>
      <c r="N259" t="s">
        <v>32</v>
      </c>
      <c r="O259" s="4">
        <v>156917.12</v>
      </c>
      <c r="P259" t="s">
        <v>28</v>
      </c>
      <c r="Q259" t="str" cm="1">
        <f t="array" ref="Q259">_xlfn.IFS(
O259&lt;50000,"Low Salary (&lt;$50K)",
O259&lt;90000,"Lower Middle ($50K-$90K)",
O259&lt;130000,"Middle ($90K-$130K)",
O259&lt;170000,"Upper Middle ($130K-$170K)",
O259&gt;=170000,"High Salary (&gt;$170K)"
)</f>
        <v>Upper Middle ($130K-$170K)</v>
      </c>
      <c r="R259" t="str" cm="1">
        <f t="array" ref="R259">_xlfn.IFS(
G259&lt;=2,"New Customers (0-2Y)",
G259&lt;=5,"Growing Customers (3-5Y)",
G259&lt;=8,"Established Customers (6-8Y)",
G259&lt;=10,"Loyal Customers (9-10Y)"
)</f>
        <v>Established Customers (6-8Y)</v>
      </c>
    </row>
    <row r="260" spans="1:18" x14ac:dyDescent="0.35">
      <c r="A260">
        <v>15750803</v>
      </c>
      <c r="B260" t="s">
        <v>274</v>
      </c>
      <c r="C260" t="s">
        <v>17</v>
      </c>
      <c r="D260" t="s">
        <v>18</v>
      </c>
      <c r="E260">
        <v>30</v>
      </c>
      <c r="F260" t="s">
        <v>19</v>
      </c>
      <c r="G260">
        <v>6</v>
      </c>
      <c r="H260" s="4">
        <v>127992.25</v>
      </c>
      <c r="I260" t="s">
        <v>33</v>
      </c>
      <c r="J260">
        <v>1</v>
      </c>
      <c r="K260">
        <v>693</v>
      </c>
      <c r="L260" t="s">
        <v>35</v>
      </c>
      <c r="M260" t="s">
        <v>21</v>
      </c>
      <c r="N260" t="s">
        <v>22</v>
      </c>
      <c r="O260" s="4">
        <v>50457.2</v>
      </c>
      <c r="P260" t="s">
        <v>28</v>
      </c>
      <c r="Q260" t="str" cm="1">
        <f t="array" ref="Q260">_xlfn.IFS(
O260&lt;50000,"Low Salary (&lt;$50K)",
O260&lt;90000,"Lower Middle ($50K-$90K)",
O260&lt;130000,"Middle ($90K-$130K)",
O260&lt;170000,"Upper Middle ($130K-$170K)",
O260&gt;=170000,"High Salary (&gt;$170K)"
)</f>
        <v>Lower Middle ($50K-$90K)</v>
      </c>
      <c r="R260" t="str" cm="1">
        <f t="array" ref="R260">_xlfn.IFS(
G260&lt;=2,"New Customers (0-2Y)",
G260&lt;=5,"Growing Customers (3-5Y)",
G260&lt;=8,"Established Customers (6-8Y)",
G260&lt;=10,"Loyal Customers (9-10Y)"
)</f>
        <v>Established Customers (6-8Y)</v>
      </c>
    </row>
    <row r="261" spans="1:18" x14ac:dyDescent="0.35">
      <c r="A261">
        <v>15607178</v>
      </c>
      <c r="B261" t="s">
        <v>148</v>
      </c>
      <c r="C261" t="s">
        <v>42</v>
      </c>
      <c r="D261" t="s">
        <v>39</v>
      </c>
      <c r="E261">
        <v>38</v>
      </c>
      <c r="F261" t="s">
        <v>19</v>
      </c>
      <c r="G261">
        <v>3</v>
      </c>
      <c r="H261" s="4">
        <v>54901.01</v>
      </c>
      <c r="I261" t="s">
        <v>29</v>
      </c>
      <c r="J261">
        <v>1</v>
      </c>
      <c r="K261">
        <v>850</v>
      </c>
      <c r="L261" t="s">
        <v>37</v>
      </c>
      <c r="M261" t="s">
        <v>21</v>
      </c>
      <c r="N261" t="s">
        <v>22</v>
      </c>
      <c r="O261" s="4">
        <v>140075.54999999999</v>
      </c>
      <c r="P261" t="s">
        <v>28</v>
      </c>
      <c r="Q261" t="str" cm="1">
        <f t="array" ref="Q261">_xlfn.IFS(
O261&lt;50000,"Low Salary (&lt;$50K)",
O261&lt;90000,"Lower Middle ($50K-$90K)",
O261&lt;130000,"Middle ($90K-$130K)",
O261&lt;170000,"Upper Middle ($130K-$170K)",
O261&gt;=170000,"High Salary (&gt;$170K)"
)</f>
        <v>Upper Middle ($130K-$170K)</v>
      </c>
      <c r="R261" t="str" cm="1">
        <f t="array" ref="R261">_xlfn.IFS(
G261&lt;=2,"New Customers (0-2Y)",
G261&lt;=5,"Growing Customers (3-5Y)",
G261&lt;=8,"Established Customers (6-8Y)",
G261&lt;=10,"Loyal Customers (9-10Y)"
)</f>
        <v>Growing Customers (3-5Y)</v>
      </c>
    </row>
    <row r="262" spans="1:18" x14ac:dyDescent="0.35">
      <c r="A262">
        <v>15713853</v>
      </c>
      <c r="B262" t="s">
        <v>275</v>
      </c>
      <c r="C262" t="s">
        <v>42</v>
      </c>
      <c r="D262" t="s">
        <v>39</v>
      </c>
      <c r="E262">
        <v>42</v>
      </c>
      <c r="F262" t="s">
        <v>19</v>
      </c>
      <c r="G262">
        <v>9</v>
      </c>
      <c r="H262" s="4">
        <v>108748.08</v>
      </c>
      <c r="I262" t="s">
        <v>33</v>
      </c>
      <c r="J262">
        <v>2</v>
      </c>
      <c r="K262">
        <v>732</v>
      </c>
      <c r="L262" t="s">
        <v>35</v>
      </c>
      <c r="M262" t="s">
        <v>21</v>
      </c>
      <c r="N262" t="s">
        <v>22</v>
      </c>
      <c r="O262" s="4">
        <v>65323.11</v>
      </c>
      <c r="P262" t="s">
        <v>28</v>
      </c>
      <c r="Q262" t="str" cm="1">
        <f t="array" ref="Q262">_xlfn.IFS(
O262&lt;50000,"Low Salary (&lt;$50K)",
O262&lt;90000,"Lower Middle ($50K-$90K)",
O262&lt;130000,"Middle ($90K-$130K)",
O262&lt;170000,"Upper Middle ($130K-$170K)",
O262&gt;=170000,"High Salary (&gt;$170K)"
)</f>
        <v>Lower Middle ($50K-$90K)</v>
      </c>
      <c r="R262" t="str" cm="1">
        <f t="array" ref="R262">_xlfn.IFS(
G262&lt;=2,"New Customers (0-2Y)",
G262&lt;=5,"Growing Customers (3-5Y)",
G262&lt;=8,"Established Customers (6-8Y)",
G262&lt;=10,"Loyal Customers (9-10Y)"
)</f>
        <v>Loyal Customers (9-10Y)</v>
      </c>
    </row>
    <row r="263" spans="1:18" x14ac:dyDescent="0.35">
      <c r="A263">
        <v>15673481</v>
      </c>
      <c r="B263" t="s">
        <v>276</v>
      </c>
      <c r="C263" t="s">
        <v>26</v>
      </c>
      <c r="D263" t="s">
        <v>18</v>
      </c>
      <c r="E263">
        <v>48</v>
      </c>
      <c r="F263" t="s">
        <v>19</v>
      </c>
      <c r="G263">
        <v>6</v>
      </c>
      <c r="H263" s="4">
        <v>99906.19</v>
      </c>
      <c r="I263" t="s">
        <v>29</v>
      </c>
      <c r="J263">
        <v>1</v>
      </c>
      <c r="K263">
        <v>726</v>
      </c>
      <c r="L263" t="s">
        <v>35</v>
      </c>
      <c r="M263" t="s">
        <v>21</v>
      </c>
      <c r="N263" t="s">
        <v>32</v>
      </c>
      <c r="O263" s="4">
        <v>64323.24</v>
      </c>
      <c r="P263" t="s">
        <v>28</v>
      </c>
      <c r="Q263" t="str" cm="1">
        <f t="array" ref="Q263">_xlfn.IFS(
O263&lt;50000,"Low Salary (&lt;$50K)",
O263&lt;90000,"Lower Middle ($50K-$90K)",
O263&lt;130000,"Middle ($90K-$130K)",
O263&lt;170000,"Upper Middle ($130K-$170K)",
O263&gt;=170000,"High Salary (&gt;$170K)"
)</f>
        <v>Lower Middle ($50K-$90K)</v>
      </c>
      <c r="R263" t="str" cm="1">
        <f t="array" ref="R263">_xlfn.IFS(
G263&lt;=2,"New Customers (0-2Y)",
G263&lt;=5,"Growing Customers (3-5Y)",
G263&lt;=8,"Established Customers (6-8Y)",
G263&lt;=10,"Loyal Customers (9-10Y)"
)</f>
        <v>Established Customers (6-8Y)</v>
      </c>
    </row>
    <row r="264" spans="1:18" x14ac:dyDescent="0.35">
      <c r="A264">
        <v>15686776</v>
      </c>
      <c r="B264" t="s">
        <v>277</v>
      </c>
      <c r="C264" t="s">
        <v>17</v>
      </c>
      <c r="D264" t="s">
        <v>18</v>
      </c>
      <c r="E264">
        <v>32</v>
      </c>
      <c r="F264" t="s">
        <v>19</v>
      </c>
      <c r="G264">
        <v>6</v>
      </c>
      <c r="H264" s="4">
        <v>184686.41</v>
      </c>
      <c r="I264" t="s">
        <v>33</v>
      </c>
      <c r="J264">
        <v>2</v>
      </c>
      <c r="K264">
        <v>557</v>
      </c>
      <c r="L264" t="s">
        <v>31</v>
      </c>
      <c r="M264" t="s">
        <v>21</v>
      </c>
      <c r="N264" t="s">
        <v>32</v>
      </c>
      <c r="O264" s="4">
        <v>14956.44</v>
      </c>
      <c r="P264" t="s">
        <v>28</v>
      </c>
      <c r="Q264" t="str" cm="1">
        <f t="array" ref="Q264">_xlfn.IFS(
O264&lt;50000,"Low Salary (&lt;$50K)",
O264&lt;90000,"Lower Middle ($50K-$90K)",
O264&lt;130000,"Middle ($90K-$130K)",
O264&lt;170000,"Upper Middle ($130K-$170K)",
O264&gt;=170000,"High Salary (&gt;$170K)"
)</f>
        <v>Low Salary (&lt;$50K)</v>
      </c>
      <c r="R264" t="str" cm="1">
        <f t="array" ref="R264">_xlfn.IFS(
G264&lt;=2,"New Customers (0-2Y)",
G264&lt;=5,"Growing Customers (3-5Y)",
G264&lt;=8,"Established Customers (6-8Y)",
G264&lt;=10,"Loyal Customers (9-10Y)"
)</f>
        <v>Established Customers (6-8Y)</v>
      </c>
    </row>
    <row r="265" spans="1:18" x14ac:dyDescent="0.35">
      <c r="A265">
        <v>15673693</v>
      </c>
      <c r="B265" t="s">
        <v>278</v>
      </c>
      <c r="C265" t="s">
        <v>17</v>
      </c>
      <c r="D265" t="s">
        <v>18</v>
      </c>
      <c r="E265">
        <v>26</v>
      </c>
      <c r="F265" t="s">
        <v>43</v>
      </c>
      <c r="G265">
        <v>0</v>
      </c>
      <c r="H265" s="4">
        <v>110654.02</v>
      </c>
      <c r="I265" t="s">
        <v>33</v>
      </c>
      <c r="J265">
        <v>1</v>
      </c>
      <c r="K265">
        <v>682</v>
      </c>
      <c r="L265" t="s">
        <v>35</v>
      </c>
      <c r="M265" t="s">
        <v>27</v>
      </c>
      <c r="N265" t="s">
        <v>22</v>
      </c>
      <c r="O265" s="4">
        <v>111879.21</v>
      </c>
      <c r="P265" t="s">
        <v>28</v>
      </c>
      <c r="Q265" t="str" cm="1">
        <f t="array" ref="Q265">_xlfn.IFS(
O265&lt;50000,"Low Salary (&lt;$50K)",
O265&lt;90000,"Lower Middle ($50K-$90K)",
O265&lt;130000,"Middle ($90K-$130K)",
O265&lt;170000,"Upper Middle ($130K-$170K)",
O265&gt;=170000,"High Salary (&gt;$170K)"
)</f>
        <v>Middle ($90K-$130K)</v>
      </c>
      <c r="R265" t="str" cm="1">
        <f t="array" ref="R265">_xlfn.IFS(
G265&lt;=2,"New Customers (0-2Y)",
G265&lt;=5,"Growing Customers (3-5Y)",
G265&lt;=8,"Established Customers (6-8Y)",
G265&lt;=10,"Loyal Customers (9-10Y)"
)</f>
        <v>New Customers (0-2Y)</v>
      </c>
    </row>
    <row r="266" spans="1:18" x14ac:dyDescent="0.35">
      <c r="A266">
        <v>15700696</v>
      </c>
      <c r="B266" t="s">
        <v>279</v>
      </c>
      <c r="C266" t="s">
        <v>26</v>
      </c>
      <c r="D266" t="s">
        <v>39</v>
      </c>
      <c r="E266">
        <v>31</v>
      </c>
      <c r="F266" t="s">
        <v>19</v>
      </c>
      <c r="G266">
        <v>9</v>
      </c>
      <c r="H266" s="4">
        <v>79019.8</v>
      </c>
      <c r="I266" t="s">
        <v>29</v>
      </c>
      <c r="J266">
        <v>1</v>
      </c>
      <c r="K266">
        <v>738</v>
      </c>
      <c r="L266" t="s">
        <v>35</v>
      </c>
      <c r="M266" t="s">
        <v>21</v>
      </c>
      <c r="N266" t="s">
        <v>22</v>
      </c>
      <c r="O266" s="4">
        <v>18606.23</v>
      </c>
      <c r="P266" t="s">
        <v>28</v>
      </c>
      <c r="Q266" t="str" cm="1">
        <f t="array" ref="Q266">_xlfn.IFS(
O266&lt;50000,"Low Salary (&lt;$50K)",
O266&lt;90000,"Lower Middle ($50K-$90K)",
O266&lt;130000,"Middle ($90K-$130K)",
O266&lt;170000,"Upper Middle ($130K-$170K)",
O266&gt;=170000,"High Salary (&gt;$170K)"
)</f>
        <v>Low Salary (&lt;$50K)</v>
      </c>
      <c r="R266" t="str" cm="1">
        <f t="array" ref="R266">_xlfn.IFS(
G266&lt;=2,"New Customers (0-2Y)",
G266&lt;=5,"Growing Customers (3-5Y)",
G266&lt;=8,"Established Customers (6-8Y)",
G266&lt;=10,"Loyal Customers (9-10Y)"
)</f>
        <v>Loyal Customers (9-10Y)</v>
      </c>
    </row>
    <row r="267" spans="1:18" x14ac:dyDescent="0.35">
      <c r="A267">
        <v>15813163</v>
      </c>
      <c r="B267" t="s">
        <v>280</v>
      </c>
      <c r="C267" t="s">
        <v>26</v>
      </c>
      <c r="D267" t="s">
        <v>18</v>
      </c>
      <c r="E267">
        <v>36</v>
      </c>
      <c r="F267" t="s">
        <v>19</v>
      </c>
      <c r="G267">
        <v>9</v>
      </c>
      <c r="H267" s="4">
        <v>99240.51</v>
      </c>
      <c r="I267" t="s">
        <v>29</v>
      </c>
      <c r="J267">
        <v>1</v>
      </c>
      <c r="K267">
        <v>531</v>
      </c>
      <c r="L267" t="s">
        <v>31</v>
      </c>
      <c r="M267" t="s">
        <v>21</v>
      </c>
      <c r="N267" t="s">
        <v>32</v>
      </c>
      <c r="O267" s="4">
        <v>123137.01</v>
      </c>
      <c r="P267" t="s">
        <v>28</v>
      </c>
      <c r="Q267" t="str" cm="1">
        <f t="array" ref="Q267">_xlfn.IFS(
O267&lt;50000,"Low Salary (&lt;$50K)",
O267&lt;90000,"Lower Middle ($50K-$90K)",
O267&lt;130000,"Middle ($90K-$130K)",
O267&lt;170000,"Upper Middle ($130K-$170K)",
O267&gt;=170000,"High Salary (&gt;$170K)"
)</f>
        <v>Middle ($90K-$130K)</v>
      </c>
      <c r="R267" t="str" cm="1">
        <f t="array" ref="R267">_xlfn.IFS(
G267&lt;=2,"New Customers (0-2Y)",
G267&lt;=5,"Growing Customers (3-5Y)",
G267&lt;=8,"Established Customers (6-8Y)",
G267&lt;=10,"Loyal Customers (9-10Y)"
)</f>
        <v>Loyal Customers (9-10Y)</v>
      </c>
    </row>
    <row r="268" spans="1:18" x14ac:dyDescent="0.35">
      <c r="A268">
        <v>15653857</v>
      </c>
      <c r="B268" t="s">
        <v>281</v>
      </c>
      <c r="C268" t="s">
        <v>17</v>
      </c>
      <c r="D268" t="s">
        <v>39</v>
      </c>
      <c r="E268">
        <v>34</v>
      </c>
      <c r="F268" t="s">
        <v>19</v>
      </c>
      <c r="G268">
        <v>2</v>
      </c>
      <c r="H268" s="4">
        <v>0</v>
      </c>
      <c r="I268" t="s">
        <v>24</v>
      </c>
      <c r="J268">
        <v>2</v>
      </c>
      <c r="K268">
        <v>498</v>
      </c>
      <c r="L268" t="s">
        <v>44</v>
      </c>
      <c r="M268" t="s">
        <v>21</v>
      </c>
      <c r="N268" t="s">
        <v>22</v>
      </c>
      <c r="O268" s="4">
        <v>148528.24</v>
      </c>
      <c r="P268" t="s">
        <v>28</v>
      </c>
      <c r="Q268" t="str" cm="1">
        <f t="array" ref="Q268">_xlfn.IFS(
O268&lt;50000,"Low Salary (&lt;$50K)",
O268&lt;90000,"Lower Middle ($50K-$90K)",
O268&lt;130000,"Middle ($90K-$130K)",
O268&lt;170000,"Upper Middle ($130K-$170K)",
O268&gt;=170000,"High Salary (&gt;$170K)"
)</f>
        <v>Upper Middle ($130K-$170K)</v>
      </c>
      <c r="R268" t="str" cm="1">
        <f t="array" ref="R268">_xlfn.IFS(
G268&lt;=2,"New Customers (0-2Y)",
G268&lt;=5,"Growing Customers (3-5Y)",
G268&lt;=8,"Established Customers (6-8Y)",
G268&lt;=10,"Loyal Customers (9-10Y)"
)</f>
        <v>New Customers (0-2Y)</v>
      </c>
    </row>
    <row r="269" spans="1:18" x14ac:dyDescent="0.35">
      <c r="A269">
        <v>15777076</v>
      </c>
      <c r="B269" t="s">
        <v>97</v>
      </c>
      <c r="C269" t="s">
        <v>17</v>
      </c>
      <c r="D269" t="s">
        <v>39</v>
      </c>
      <c r="E269">
        <v>36</v>
      </c>
      <c r="F269" t="s">
        <v>19</v>
      </c>
      <c r="G269">
        <v>7</v>
      </c>
      <c r="H269" s="4">
        <v>0</v>
      </c>
      <c r="I269" t="s">
        <v>24</v>
      </c>
      <c r="J269">
        <v>2</v>
      </c>
      <c r="K269">
        <v>651</v>
      </c>
      <c r="L269" t="s">
        <v>20</v>
      </c>
      <c r="M269" t="s">
        <v>21</v>
      </c>
      <c r="N269" t="s">
        <v>32</v>
      </c>
      <c r="O269" s="4">
        <v>13898.31</v>
      </c>
      <c r="P269" t="s">
        <v>28</v>
      </c>
      <c r="Q269" t="str" cm="1">
        <f t="array" ref="Q269">_xlfn.IFS(
O269&lt;50000,"Low Salary (&lt;$50K)",
O269&lt;90000,"Lower Middle ($50K-$90K)",
O269&lt;130000,"Middle ($90K-$130K)",
O269&lt;170000,"Upper Middle ($130K-$170K)",
O269&gt;=170000,"High Salary (&gt;$170K)"
)</f>
        <v>Low Salary (&lt;$50K)</v>
      </c>
      <c r="R269" t="str" cm="1">
        <f t="array" ref="R269">_xlfn.IFS(
G269&lt;=2,"New Customers (0-2Y)",
G269&lt;=5,"Growing Customers (3-5Y)",
G269&lt;=8,"Established Customers (6-8Y)",
G269&lt;=10,"Loyal Customers (9-10Y)"
)</f>
        <v>Established Customers (6-8Y)</v>
      </c>
    </row>
    <row r="270" spans="1:18" x14ac:dyDescent="0.35">
      <c r="A270">
        <v>15717398</v>
      </c>
      <c r="B270" t="s">
        <v>282</v>
      </c>
      <c r="C270" t="s">
        <v>26</v>
      </c>
      <c r="D270" t="s">
        <v>18</v>
      </c>
      <c r="E270">
        <v>39</v>
      </c>
      <c r="F270" t="s">
        <v>19</v>
      </c>
      <c r="G270">
        <v>7</v>
      </c>
      <c r="H270" s="4">
        <v>0</v>
      </c>
      <c r="I270" t="s">
        <v>24</v>
      </c>
      <c r="J270">
        <v>1</v>
      </c>
      <c r="K270">
        <v>549</v>
      </c>
      <c r="L270" t="s">
        <v>31</v>
      </c>
      <c r="M270" t="s">
        <v>27</v>
      </c>
      <c r="N270" t="s">
        <v>32</v>
      </c>
      <c r="O270" s="4">
        <v>81259.25</v>
      </c>
      <c r="P270" t="s">
        <v>23</v>
      </c>
      <c r="Q270" t="str" cm="1">
        <f t="array" ref="Q270">_xlfn.IFS(
O270&lt;50000,"Low Salary (&lt;$50K)",
O270&lt;90000,"Lower Middle ($50K-$90K)",
O270&lt;130000,"Middle ($90K-$130K)",
O270&lt;170000,"Upper Middle ($130K-$170K)",
O270&gt;=170000,"High Salary (&gt;$170K)"
)</f>
        <v>Lower Middle ($50K-$90K)</v>
      </c>
      <c r="R270" t="str" cm="1">
        <f t="array" ref="R270">_xlfn.IFS(
G270&lt;=2,"New Customers (0-2Y)",
G270&lt;=5,"Growing Customers (3-5Y)",
G270&lt;=8,"Established Customers (6-8Y)",
G270&lt;=10,"Loyal Customers (9-10Y)"
)</f>
        <v>Established Customers (6-8Y)</v>
      </c>
    </row>
    <row r="271" spans="1:18" x14ac:dyDescent="0.35">
      <c r="A271">
        <v>15799217</v>
      </c>
      <c r="B271" t="s">
        <v>155</v>
      </c>
      <c r="C271" t="s">
        <v>42</v>
      </c>
      <c r="D271" t="s">
        <v>18</v>
      </c>
      <c r="E271">
        <v>35</v>
      </c>
      <c r="F271" t="s">
        <v>19</v>
      </c>
      <c r="G271">
        <v>7</v>
      </c>
      <c r="H271" s="4">
        <v>52436.2</v>
      </c>
      <c r="I271" t="s">
        <v>29</v>
      </c>
      <c r="J271">
        <v>1</v>
      </c>
      <c r="K271">
        <v>791</v>
      </c>
      <c r="L271" t="s">
        <v>37</v>
      </c>
      <c r="M271" t="s">
        <v>21</v>
      </c>
      <c r="N271" t="s">
        <v>32</v>
      </c>
      <c r="O271" s="4">
        <v>161051.75</v>
      </c>
      <c r="P271" t="s">
        <v>28</v>
      </c>
      <c r="Q271" t="str" cm="1">
        <f t="array" ref="Q271">_xlfn.IFS(
O271&lt;50000,"Low Salary (&lt;$50K)",
O271&lt;90000,"Lower Middle ($50K-$90K)",
O271&lt;130000,"Middle ($90K-$130K)",
O271&lt;170000,"Upper Middle ($130K-$170K)",
O271&gt;=170000,"High Salary (&gt;$170K)"
)</f>
        <v>Upper Middle ($130K-$170K)</v>
      </c>
      <c r="R271" t="str" cm="1">
        <f t="array" ref="R271">_xlfn.IFS(
G271&lt;=2,"New Customers (0-2Y)",
G271&lt;=5,"Growing Customers (3-5Y)",
G271&lt;=8,"Established Customers (6-8Y)",
G271&lt;=10,"Loyal Customers (9-10Y)"
)</f>
        <v>Established Customers (6-8Y)</v>
      </c>
    </row>
    <row r="272" spans="1:18" x14ac:dyDescent="0.35">
      <c r="A272">
        <v>15787071</v>
      </c>
      <c r="B272" t="s">
        <v>283</v>
      </c>
      <c r="C272" t="s">
        <v>26</v>
      </c>
      <c r="D272" t="s">
        <v>39</v>
      </c>
      <c r="E272">
        <v>41</v>
      </c>
      <c r="F272" t="s">
        <v>19</v>
      </c>
      <c r="G272">
        <v>9</v>
      </c>
      <c r="H272" s="4">
        <v>0</v>
      </c>
      <c r="I272" t="s">
        <v>24</v>
      </c>
      <c r="J272">
        <v>2</v>
      </c>
      <c r="K272">
        <v>650</v>
      </c>
      <c r="L272" t="s">
        <v>20</v>
      </c>
      <c r="M272" t="s">
        <v>27</v>
      </c>
      <c r="N272" t="s">
        <v>22</v>
      </c>
      <c r="O272" s="4">
        <v>191599.67</v>
      </c>
      <c r="P272" t="s">
        <v>28</v>
      </c>
      <c r="Q272" t="str" cm="1">
        <f t="array" ref="Q272">_xlfn.IFS(
O272&lt;50000,"Low Salary (&lt;$50K)",
O272&lt;90000,"Lower Middle ($50K-$90K)",
O272&lt;130000,"Middle ($90K-$130K)",
O272&lt;170000,"Upper Middle ($130K-$170K)",
O272&gt;=170000,"High Salary (&gt;$170K)"
)</f>
        <v>High Salary (&gt;$170K)</v>
      </c>
      <c r="R272" t="str" cm="1">
        <f t="array" ref="R272">_xlfn.IFS(
G272&lt;=2,"New Customers (0-2Y)",
G272&lt;=5,"Growing Customers (3-5Y)",
G272&lt;=8,"Established Customers (6-8Y)",
G272&lt;=10,"Loyal Customers (9-10Y)"
)</f>
        <v>Loyal Customers (9-10Y)</v>
      </c>
    </row>
    <row r="273" spans="1:18" x14ac:dyDescent="0.35">
      <c r="A273">
        <v>15619955</v>
      </c>
      <c r="B273" t="s">
        <v>284</v>
      </c>
      <c r="C273" t="s">
        <v>42</v>
      </c>
      <c r="D273" t="s">
        <v>39</v>
      </c>
      <c r="E273">
        <v>34</v>
      </c>
      <c r="F273" t="s">
        <v>19</v>
      </c>
      <c r="G273">
        <v>3</v>
      </c>
      <c r="H273" s="4">
        <v>100337.96</v>
      </c>
      <c r="I273" t="s">
        <v>33</v>
      </c>
      <c r="J273">
        <v>3</v>
      </c>
      <c r="K273">
        <v>733</v>
      </c>
      <c r="L273" t="s">
        <v>35</v>
      </c>
      <c r="M273" t="s">
        <v>21</v>
      </c>
      <c r="N273" t="s">
        <v>32</v>
      </c>
      <c r="O273" s="4">
        <v>48559.19</v>
      </c>
      <c r="P273" t="s">
        <v>23</v>
      </c>
      <c r="Q273" t="str" cm="1">
        <f t="array" ref="Q273">_xlfn.IFS(
O273&lt;50000,"Low Salary (&lt;$50K)",
O273&lt;90000,"Lower Middle ($50K-$90K)",
O273&lt;130000,"Middle ($90K-$130K)",
O273&lt;170000,"Upper Middle ($130K-$170K)",
O273&gt;=170000,"High Salary (&gt;$170K)"
)</f>
        <v>Low Salary (&lt;$50K)</v>
      </c>
      <c r="R273" t="str" cm="1">
        <f t="array" ref="R273">_xlfn.IFS(
G273&lt;=2,"New Customers (0-2Y)",
G273&lt;=5,"Growing Customers (3-5Y)",
G273&lt;=8,"Established Customers (6-8Y)",
G273&lt;=10,"Loyal Customers (9-10Y)"
)</f>
        <v>Growing Customers (3-5Y)</v>
      </c>
    </row>
    <row r="274" spans="1:18" x14ac:dyDescent="0.35">
      <c r="A274">
        <v>15796505</v>
      </c>
      <c r="B274" t="s">
        <v>285</v>
      </c>
      <c r="C274" t="s">
        <v>42</v>
      </c>
      <c r="D274" t="s">
        <v>18</v>
      </c>
      <c r="E274">
        <v>34</v>
      </c>
      <c r="F274" t="s">
        <v>19</v>
      </c>
      <c r="G274">
        <v>1</v>
      </c>
      <c r="H274" s="4">
        <v>149297.19</v>
      </c>
      <c r="I274" t="s">
        <v>33</v>
      </c>
      <c r="J274">
        <v>2</v>
      </c>
      <c r="K274">
        <v>811</v>
      </c>
      <c r="L274" t="s">
        <v>37</v>
      </c>
      <c r="M274" t="s">
        <v>21</v>
      </c>
      <c r="N274" t="s">
        <v>22</v>
      </c>
      <c r="O274" s="4">
        <v>186339.74</v>
      </c>
      <c r="P274" t="s">
        <v>28</v>
      </c>
      <c r="Q274" t="str" cm="1">
        <f t="array" ref="Q274">_xlfn.IFS(
O274&lt;50000,"Low Salary (&lt;$50K)",
O274&lt;90000,"Lower Middle ($50K-$90K)",
O274&lt;130000,"Middle ($90K-$130K)",
O274&lt;170000,"Upper Middle ($130K-$170K)",
O274&gt;=170000,"High Salary (&gt;$170K)"
)</f>
        <v>High Salary (&gt;$170K)</v>
      </c>
      <c r="R274" t="str" cm="1">
        <f t="array" ref="R274">_xlfn.IFS(
G274&lt;=2,"New Customers (0-2Y)",
G274&lt;=5,"Growing Customers (3-5Y)",
G274&lt;=8,"Established Customers (6-8Y)",
G274&lt;=10,"Loyal Customers (9-10Y)"
)</f>
        <v>New Customers (0-2Y)</v>
      </c>
    </row>
    <row r="275" spans="1:18" x14ac:dyDescent="0.35">
      <c r="A275">
        <v>15725166</v>
      </c>
      <c r="B275" t="s">
        <v>286</v>
      </c>
      <c r="C275" t="s">
        <v>17</v>
      </c>
      <c r="D275" t="s">
        <v>39</v>
      </c>
      <c r="E275">
        <v>30</v>
      </c>
      <c r="F275" t="s">
        <v>19</v>
      </c>
      <c r="G275">
        <v>8</v>
      </c>
      <c r="H275" s="4">
        <v>0</v>
      </c>
      <c r="I275" t="s">
        <v>24</v>
      </c>
      <c r="J275">
        <v>2</v>
      </c>
      <c r="K275">
        <v>707</v>
      </c>
      <c r="L275" t="s">
        <v>35</v>
      </c>
      <c r="M275" t="s">
        <v>21</v>
      </c>
      <c r="N275" t="s">
        <v>32</v>
      </c>
      <c r="O275" s="4">
        <v>33159.370000000003</v>
      </c>
      <c r="P275" t="s">
        <v>28</v>
      </c>
      <c r="Q275" t="str" cm="1">
        <f t="array" ref="Q275">_xlfn.IFS(
O275&lt;50000,"Low Salary (&lt;$50K)",
O275&lt;90000,"Lower Middle ($50K-$90K)",
O275&lt;130000,"Middle ($90K-$130K)",
O275&lt;170000,"Upper Middle ($130K-$170K)",
O275&gt;=170000,"High Salary (&gt;$170K)"
)</f>
        <v>Low Salary (&lt;$50K)</v>
      </c>
      <c r="R275" t="str" cm="1">
        <f t="array" ref="R275">_xlfn.IFS(
G275&lt;=2,"New Customers (0-2Y)",
G275&lt;=5,"Growing Customers (3-5Y)",
G275&lt;=8,"Established Customers (6-8Y)",
G275&lt;=10,"Loyal Customers (9-10Y)"
)</f>
        <v>Established Customers (6-8Y)</v>
      </c>
    </row>
    <row r="276" spans="1:18" x14ac:dyDescent="0.35">
      <c r="A276">
        <v>15800116</v>
      </c>
      <c r="B276" t="s">
        <v>287</v>
      </c>
      <c r="C276" t="s">
        <v>42</v>
      </c>
      <c r="D276" t="s">
        <v>39</v>
      </c>
      <c r="E276">
        <v>28</v>
      </c>
      <c r="F276" t="s">
        <v>43</v>
      </c>
      <c r="G276">
        <v>4</v>
      </c>
      <c r="H276" s="4">
        <v>145605.44</v>
      </c>
      <c r="I276" t="s">
        <v>33</v>
      </c>
      <c r="J276">
        <v>1</v>
      </c>
      <c r="K276">
        <v>712</v>
      </c>
      <c r="L276" t="s">
        <v>35</v>
      </c>
      <c r="M276" t="s">
        <v>27</v>
      </c>
      <c r="N276" t="s">
        <v>22</v>
      </c>
      <c r="O276" s="4">
        <v>93883.53</v>
      </c>
      <c r="P276" t="s">
        <v>28</v>
      </c>
      <c r="Q276" t="str" cm="1">
        <f t="array" ref="Q276">_xlfn.IFS(
O276&lt;50000,"Low Salary (&lt;$50K)",
O276&lt;90000,"Lower Middle ($50K-$90K)",
O276&lt;130000,"Middle ($90K-$130K)",
O276&lt;170000,"Upper Middle ($130K-$170K)",
O276&gt;=170000,"High Salary (&gt;$170K)"
)</f>
        <v>Middle ($90K-$130K)</v>
      </c>
      <c r="R276" t="str" cm="1">
        <f t="array" ref="R276">_xlfn.IFS(
G276&lt;=2,"New Customers (0-2Y)",
G276&lt;=5,"Growing Customers (3-5Y)",
G276&lt;=8,"Established Customers (6-8Y)",
G276&lt;=10,"Loyal Customers (9-10Y)"
)</f>
        <v>Growing Customers (3-5Y)</v>
      </c>
    </row>
    <row r="277" spans="1:18" x14ac:dyDescent="0.35">
      <c r="A277">
        <v>15758685</v>
      </c>
      <c r="B277" t="s">
        <v>288</v>
      </c>
      <c r="C277" t="s">
        <v>26</v>
      </c>
      <c r="D277" t="s">
        <v>18</v>
      </c>
      <c r="E277">
        <v>37</v>
      </c>
      <c r="F277" t="s">
        <v>19</v>
      </c>
      <c r="G277">
        <v>7</v>
      </c>
      <c r="H277" s="4">
        <v>0</v>
      </c>
      <c r="I277" t="s">
        <v>24</v>
      </c>
      <c r="J277">
        <v>2</v>
      </c>
      <c r="K277">
        <v>706</v>
      </c>
      <c r="L277" t="s">
        <v>35</v>
      </c>
      <c r="M277" t="s">
        <v>21</v>
      </c>
      <c r="N277" t="s">
        <v>22</v>
      </c>
      <c r="O277" s="4">
        <v>110899.3</v>
      </c>
      <c r="P277" t="s">
        <v>28</v>
      </c>
      <c r="Q277" t="str" cm="1">
        <f t="array" ref="Q277">_xlfn.IFS(
O277&lt;50000,"Low Salary (&lt;$50K)",
O277&lt;90000,"Lower Middle ($50K-$90K)",
O277&lt;130000,"Middle ($90K-$130K)",
O277&lt;170000,"Upper Middle ($130K-$170K)",
O277&gt;=170000,"High Salary (&gt;$170K)"
)</f>
        <v>Middle ($90K-$130K)</v>
      </c>
      <c r="R277" t="str" cm="1">
        <f t="array" ref="R277">_xlfn.IFS(
G277&lt;=2,"New Customers (0-2Y)",
G277&lt;=5,"Growing Customers (3-5Y)",
G277&lt;=8,"Established Customers (6-8Y)",
G277&lt;=10,"Loyal Customers (9-10Y)"
)</f>
        <v>Established Customers (6-8Y)</v>
      </c>
    </row>
    <row r="278" spans="1:18" x14ac:dyDescent="0.35">
      <c r="A278">
        <v>15694456</v>
      </c>
      <c r="B278" t="s">
        <v>289</v>
      </c>
      <c r="C278" t="s">
        <v>17</v>
      </c>
      <c r="D278" t="s">
        <v>39</v>
      </c>
      <c r="E278">
        <v>62</v>
      </c>
      <c r="F278" t="s">
        <v>2967</v>
      </c>
      <c r="G278">
        <v>3</v>
      </c>
      <c r="H278" s="4">
        <v>0</v>
      </c>
      <c r="I278" t="s">
        <v>24</v>
      </c>
      <c r="J278">
        <v>1</v>
      </c>
      <c r="K278">
        <v>756</v>
      </c>
      <c r="L278" t="s">
        <v>35</v>
      </c>
      <c r="M278" t="s">
        <v>21</v>
      </c>
      <c r="N278" t="s">
        <v>22</v>
      </c>
      <c r="O278" s="4">
        <v>11199.04</v>
      </c>
      <c r="P278" t="s">
        <v>23</v>
      </c>
      <c r="Q278" t="str" cm="1">
        <f t="array" ref="Q278">_xlfn.IFS(
O278&lt;50000,"Low Salary (&lt;$50K)",
O278&lt;90000,"Lower Middle ($50K-$90K)",
O278&lt;130000,"Middle ($90K-$130K)",
O278&lt;170000,"Upper Middle ($130K-$170K)",
O278&gt;=170000,"High Salary (&gt;$170K)"
)</f>
        <v>Low Salary (&lt;$50K)</v>
      </c>
      <c r="R278" t="str" cm="1">
        <f t="array" ref="R278">_xlfn.IFS(
G278&lt;=2,"New Customers (0-2Y)",
G278&lt;=5,"Growing Customers (3-5Y)",
G278&lt;=8,"Established Customers (6-8Y)",
G278&lt;=10,"Loyal Customers (9-10Y)"
)</f>
        <v>Growing Customers (3-5Y)</v>
      </c>
    </row>
    <row r="279" spans="1:18" x14ac:dyDescent="0.35">
      <c r="A279">
        <v>15767339</v>
      </c>
      <c r="B279" t="s">
        <v>290</v>
      </c>
      <c r="C279" t="s">
        <v>17</v>
      </c>
      <c r="D279" t="s">
        <v>18</v>
      </c>
      <c r="E279">
        <v>53</v>
      </c>
      <c r="F279" t="s">
        <v>19</v>
      </c>
      <c r="G279">
        <v>10</v>
      </c>
      <c r="H279" s="4">
        <v>0</v>
      </c>
      <c r="I279" t="s">
        <v>24</v>
      </c>
      <c r="J279">
        <v>2</v>
      </c>
      <c r="K279">
        <v>777</v>
      </c>
      <c r="L279" t="s">
        <v>35</v>
      </c>
      <c r="M279" t="s">
        <v>21</v>
      </c>
      <c r="N279" t="s">
        <v>32</v>
      </c>
      <c r="O279" s="4">
        <v>189992.97</v>
      </c>
      <c r="P279" t="s">
        <v>28</v>
      </c>
      <c r="Q279" t="str" cm="1">
        <f t="array" ref="Q279">_xlfn.IFS(
O279&lt;50000,"Low Salary (&lt;$50K)",
O279&lt;90000,"Lower Middle ($50K-$90K)",
O279&lt;130000,"Middle ($90K-$130K)",
O279&lt;170000,"Upper Middle ($130K-$170K)",
O279&gt;=170000,"High Salary (&gt;$170K)"
)</f>
        <v>High Salary (&gt;$170K)</v>
      </c>
      <c r="R279" t="str" cm="1">
        <f t="array" ref="R279">_xlfn.IFS(
G279&lt;=2,"New Customers (0-2Y)",
G279&lt;=5,"Growing Customers (3-5Y)",
G279&lt;=8,"Established Customers (6-8Y)",
G279&lt;=10,"Loyal Customers (9-10Y)"
)</f>
        <v>Loyal Customers (9-10Y)</v>
      </c>
    </row>
    <row r="280" spans="1:18" x14ac:dyDescent="0.35">
      <c r="A280">
        <v>15683562</v>
      </c>
      <c r="B280" t="s">
        <v>291</v>
      </c>
      <c r="C280" t="s">
        <v>17</v>
      </c>
      <c r="D280" t="s">
        <v>39</v>
      </c>
      <c r="E280">
        <v>35</v>
      </c>
      <c r="F280" t="s">
        <v>19</v>
      </c>
      <c r="G280">
        <v>6</v>
      </c>
      <c r="H280" s="4">
        <v>84026.86</v>
      </c>
      <c r="I280" t="s">
        <v>29</v>
      </c>
      <c r="J280">
        <v>1</v>
      </c>
      <c r="K280">
        <v>646</v>
      </c>
      <c r="L280" t="s">
        <v>20</v>
      </c>
      <c r="M280" t="s">
        <v>27</v>
      </c>
      <c r="N280" t="s">
        <v>22</v>
      </c>
      <c r="O280" s="4">
        <v>164255.69</v>
      </c>
      <c r="P280" t="s">
        <v>28</v>
      </c>
      <c r="Q280" t="str" cm="1">
        <f t="array" ref="Q280">_xlfn.IFS(
O280&lt;50000,"Low Salary (&lt;$50K)",
O280&lt;90000,"Lower Middle ($50K-$90K)",
O280&lt;130000,"Middle ($90K-$130K)",
O280&lt;170000,"Upper Middle ($130K-$170K)",
O280&gt;=170000,"High Salary (&gt;$170K)"
)</f>
        <v>Upper Middle ($130K-$170K)</v>
      </c>
      <c r="R280" t="str" cm="1">
        <f t="array" ref="R280">_xlfn.IFS(
G280&lt;=2,"New Customers (0-2Y)",
G280&lt;=5,"Growing Customers (3-5Y)",
G280&lt;=8,"Established Customers (6-8Y)",
G280&lt;=10,"Loyal Customers (9-10Y)"
)</f>
        <v>Established Customers (6-8Y)</v>
      </c>
    </row>
    <row r="281" spans="1:18" x14ac:dyDescent="0.35">
      <c r="A281">
        <v>15782210</v>
      </c>
      <c r="B281" t="s">
        <v>292</v>
      </c>
      <c r="C281" t="s">
        <v>17</v>
      </c>
      <c r="D281" t="s">
        <v>39</v>
      </c>
      <c r="E281">
        <v>46</v>
      </c>
      <c r="F281" t="s">
        <v>19</v>
      </c>
      <c r="G281">
        <v>1</v>
      </c>
      <c r="H281" s="4">
        <v>0</v>
      </c>
      <c r="I281" t="s">
        <v>24</v>
      </c>
      <c r="J281">
        <v>1</v>
      </c>
      <c r="K281">
        <v>714</v>
      </c>
      <c r="L281" t="s">
        <v>35</v>
      </c>
      <c r="M281" t="s">
        <v>21</v>
      </c>
      <c r="N281" t="s">
        <v>32</v>
      </c>
      <c r="O281" s="4">
        <v>152167.79</v>
      </c>
      <c r="P281" t="s">
        <v>23</v>
      </c>
      <c r="Q281" t="str" cm="1">
        <f t="array" ref="Q281">_xlfn.IFS(
O281&lt;50000,"Low Salary (&lt;$50K)",
O281&lt;90000,"Lower Middle ($50K-$90K)",
O281&lt;130000,"Middle ($90K-$130K)",
O281&lt;170000,"Upper Middle ($130K-$170K)",
O281&gt;=170000,"High Salary (&gt;$170K)"
)</f>
        <v>Upper Middle ($130K-$170K)</v>
      </c>
      <c r="R281" t="str" cm="1">
        <f t="array" ref="R281">_xlfn.IFS(
G281&lt;=2,"New Customers (0-2Y)",
G281&lt;=5,"Growing Customers (3-5Y)",
G281&lt;=8,"Established Customers (6-8Y)",
G281&lt;=10,"Loyal Customers (9-10Y)"
)</f>
        <v>New Customers (0-2Y)</v>
      </c>
    </row>
    <row r="282" spans="1:18" x14ac:dyDescent="0.35">
      <c r="A282">
        <v>15668893</v>
      </c>
      <c r="B282" t="s">
        <v>293</v>
      </c>
      <c r="C282" t="s">
        <v>17</v>
      </c>
      <c r="D282" t="s">
        <v>39</v>
      </c>
      <c r="E282">
        <v>39</v>
      </c>
      <c r="F282" t="s">
        <v>19</v>
      </c>
      <c r="G282">
        <v>8</v>
      </c>
      <c r="H282" s="4">
        <v>0</v>
      </c>
      <c r="I282" t="s">
        <v>24</v>
      </c>
      <c r="J282">
        <v>2</v>
      </c>
      <c r="K282">
        <v>782</v>
      </c>
      <c r="L282" t="s">
        <v>37</v>
      </c>
      <c r="M282" t="s">
        <v>21</v>
      </c>
      <c r="N282" t="s">
        <v>22</v>
      </c>
      <c r="O282" s="4">
        <v>33949.67</v>
      </c>
      <c r="P282" t="s">
        <v>28</v>
      </c>
      <c r="Q282" t="str" cm="1">
        <f t="array" ref="Q282">_xlfn.IFS(
O282&lt;50000,"Low Salary (&lt;$50K)",
O282&lt;90000,"Lower Middle ($50K-$90K)",
O282&lt;130000,"Middle ($90K-$130K)",
O282&lt;170000,"Upper Middle ($130K-$170K)",
O282&gt;=170000,"High Salary (&gt;$170K)"
)</f>
        <v>Low Salary (&lt;$50K)</v>
      </c>
      <c r="R282" t="str" cm="1">
        <f t="array" ref="R282">_xlfn.IFS(
G282&lt;=2,"New Customers (0-2Y)",
G282&lt;=5,"Growing Customers (3-5Y)",
G282&lt;=8,"Established Customers (6-8Y)",
G282&lt;=10,"Loyal Customers (9-10Y)"
)</f>
        <v>Established Customers (6-8Y)</v>
      </c>
    </row>
    <row r="283" spans="1:18" x14ac:dyDescent="0.35">
      <c r="A283">
        <v>15669169</v>
      </c>
      <c r="B283" t="s">
        <v>294</v>
      </c>
      <c r="C283" t="s">
        <v>26</v>
      </c>
      <c r="D283" t="s">
        <v>39</v>
      </c>
      <c r="E283">
        <v>29</v>
      </c>
      <c r="F283" t="s">
        <v>43</v>
      </c>
      <c r="G283">
        <v>10</v>
      </c>
      <c r="H283" s="4">
        <v>0</v>
      </c>
      <c r="I283" t="s">
        <v>24</v>
      </c>
      <c r="J283">
        <v>2</v>
      </c>
      <c r="K283">
        <v>775</v>
      </c>
      <c r="L283" t="s">
        <v>35</v>
      </c>
      <c r="M283" t="s">
        <v>21</v>
      </c>
      <c r="N283" t="s">
        <v>22</v>
      </c>
      <c r="O283" s="4">
        <v>68143.929999999993</v>
      </c>
      <c r="P283" t="s">
        <v>28</v>
      </c>
      <c r="Q283" t="str" cm="1">
        <f t="array" ref="Q283">_xlfn.IFS(
O283&lt;50000,"Low Salary (&lt;$50K)",
O283&lt;90000,"Lower Middle ($50K-$90K)",
O283&lt;130000,"Middle ($90K-$130K)",
O283&lt;170000,"Upper Middle ($130K-$170K)",
O283&gt;=170000,"High Salary (&gt;$170K)"
)</f>
        <v>Lower Middle ($50K-$90K)</v>
      </c>
      <c r="R283" t="str" cm="1">
        <f t="array" ref="R283">_xlfn.IFS(
G283&lt;=2,"New Customers (0-2Y)",
G283&lt;=5,"Growing Customers (3-5Y)",
G283&lt;=8,"Established Customers (6-8Y)",
G283&lt;=10,"Loyal Customers (9-10Y)"
)</f>
        <v>Loyal Customers (9-10Y)</v>
      </c>
    </row>
    <row r="284" spans="1:18" x14ac:dyDescent="0.35">
      <c r="A284">
        <v>15643024</v>
      </c>
      <c r="B284" t="s">
        <v>295</v>
      </c>
      <c r="C284" t="s">
        <v>42</v>
      </c>
      <c r="D284" t="s">
        <v>39</v>
      </c>
      <c r="E284">
        <v>35</v>
      </c>
      <c r="F284" t="s">
        <v>19</v>
      </c>
      <c r="G284">
        <v>4</v>
      </c>
      <c r="H284" s="4">
        <v>138718.92000000001</v>
      </c>
      <c r="I284" t="s">
        <v>33</v>
      </c>
      <c r="J284">
        <v>1</v>
      </c>
      <c r="K284">
        <v>479</v>
      </c>
      <c r="L284" t="s">
        <v>44</v>
      </c>
      <c r="M284" t="s">
        <v>21</v>
      </c>
      <c r="N284" t="s">
        <v>22</v>
      </c>
      <c r="O284" s="4">
        <v>47251.79</v>
      </c>
      <c r="P284" t="s">
        <v>23</v>
      </c>
      <c r="Q284" t="str" cm="1">
        <f t="array" ref="Q284">_xlfn.IFS(
O284&lt;50000,"Low Salary (&lt;$50K)",
O284&lt;90000,"Lower Middle ($50K-$90K)",
O284&lt;130000,"Middle ($90K-$130K)",
O284&lt;170000,"Upper Middle ($130K-$170K)",
O284&gt;=170000,"High Salary (&gt;$170K)"
)</f>
        <v>Low Salary (&lt;$50K)</v>
      </c>
      <c r="R284" t="str" cm="1">
        <f t="array" ref="R284">_xlfn.IFS(
G284&lt;=2,"New Customers (0-2Y)",
G284&lt;=5,"Growing Customers (3-5Y)",
G284&lt;=8,"Established Customers (6-8Y)",
G284&lt;=10,"Loyal Customers (9-10Y)"
)</f>
        <v>Growing Customers (3-5Y)</v>
      </c>
    </row>
    <row r="285" spans="1:18" x14ac:dyDescent="0.35">
      <c r="A285">
        <v>15699389</v>
      </c>
      <c r="B285" t="s">
        <v>244</v>
      </c>
      <c r="C285" t="s">
        <v>17</v>
      </c>
      <c r="D285" t="s">
        <v>39</v>
      </c>
      <c r="E285">
        <v>42</v>
      </c>
      <c r="F285" t="s">
        <v>19</v>
      </c>
      <c r="G285">
        <v>7</v>
      </c>
      <c r="H285" s="4">
        <v>118274.71</v>
      </c>
      <c r="I285" t="s">
        <v>33</v>
      </c>
      <c r="J285">
        <v>1</v>
      </c>
      <c r="K285">
        <v>807</v>
      </c>
      <c r="L285" t="s">
        <v>37</v>
      </c>
      <c r="M285" t="s">
        <v>21</v>
      </c>
      <c r="N285" t="s">
        <v>22</v>
      </c>
      <c r="O285" s="4">
        <v>25885.72</v>
      </c>
      <c r="P285" t="s">
        <v>28</v>
      </c>
      <c r="Q285" t="str" cm="1">
        <f t="array" ref="Q285">_xlfn.IFS(
O285&lt;50000,"Low Salary (&lt;$50K)",
O285&lt;90000,"Lower Middle ($50K-$90K)",
O285&lt;130000,"Middle ($90K-$130K)",
O285&lt;170000,"Upper Middle ($130K-$170K)",
O285&gt;=170000,"High Salary (&gt;$170K)"
)</f>
        <v>Low Salary (&lt;$50K)</v>
      </c>
      <c r="R285" t="str" cm="1">
        <f t="array" ref="R285">_xlfn.IFS(
G285&lt;=2,"New Customers (0-2Y)",
G285&lt;=5,"Growing Customers (3-5Y)",
G285&lt;=8,"Established Customers (6-8Y)",
G285&lt;=10,"Loyal Customers (9-10Y)"
)</f>
        <v>Established Customers (6-8Y)</v>
      </c>
    </row>
    <row r="286" spans="1:18" x14ac:dyDescent="0.35">
      <c r="A286">
        <v>15708608</v>
      </c>
      <c r="B286" t="s">
        <v>296</v>
      </c>
      <c r="C286" t="s">
        <v>17</v>
      </c>
      <c r="D286" t="s">
        <v>18</v>
      </c>
      <c r="E286">
        <v>22</v>
      </c>
      <c r="F286" t="s">
        <v>43</v>
      </c>
      <c r="G286">
        <v>8</v>
      </c>
      <c r="H286" s="4">
        <v>174185.98</v>
      </c>
      <c r="I286" t="s">
        <v>33</v>
      </c>
      <c r="J286">
        <v>2</v>
      </c>
      <c r="K286">
        <v>799</v>
      </c>
      <c r="L286" t="s">
        <v>37</v>
      </c>
      <c r="M286" t="s">
        <v>27</v>
      </c>
      <c r="N286" t="s">
        <v>22</v>
      </c>
      <c r="O286" s="4">
        <v>192633.85</v>
      </c>
      <c r="P286" t="s">
        <v>28</v>
      </c>
      <c r="Q286" t="str" cm="1">
        <f t="array" ref="Q286">_xlfn.IFS(
O286&lt;50000,"Low Salary (&lt;$50K)",
O286&lt;90000,"Lower Middle ($50K-$90K)",
O286&lt;130000,"Middle ($90K-$130K)",
O286&lt;170000,"Upper Middle ($130K-$170K)",
O286&gt;=170000,"High Salary (&gt;$170K)"
)</f>
        <v>High Salary (&gt;$170K)</v>
      </c>
      <c r="R286" t="str" cm="1">
        <f t="array" ref="R286">_xlfn.IFS(
G286&lt;=2,"New Customers (0-2Y)",
G286&lt;=5,"Growing Customers (3-5Y)",
G286&lt;=8,"Established Customers (6-8Y)",
G286&lt;=10,"Loyal Customers (9-10Y)"
)</f>
        <v>Established Customers (6-8Y)</v>
      </c>
    </row>
    <row r="287" spans="1:18" x14ac:dyDescent="0.35">
      <c r="A287">
        <v>15626144</v>
      </c>
      <c r="B287" t="s">
        <v>38</v>
      </c>
      <c r="C287" t="s">
        <v>17</v>
      </c>
      <c r="D287" t="s">
        <v>39</v>
      </c>
      <c r="E287">
        <v>40</v>
      </c>
      <c r="F287" t="s">
        <v>19</v>
      </c>
      <c r="G287">
        <v>7</v>
      </c>
      <c r="H287" s="4">
        <v>113208.86</v>
      </c>
      <c r="I287" t="s">
        <v>33</v>
      </c>
      <c r="J287">
        <v>2</v>
      </c>
      <c r="K287">
        <v>675</v>
      </c>
      <c r="L287" t="s">
        <v>35</v>
      </c>
      <c r="M287" t="s">
        <v>21</v>
      </c>
      <c r="N287" t="s">
        <v>32</v>
      </c>
      <c r="O287" s="4">
        <v>34577.360000000001</v>
      </c>
      <c r="P287" t="s">
        <v>28</v>
      </c>
      <c r="Q287" t="str" cm="1">
        <f t="array" ref="Q287">_xlfn.IFS(
O287&lt;50000,"Low Salary (&lt;$50K)",
O287&lt;90000,"Lower Middle ($50K-$90K)",
O287&lt;130000,"Middle ($90K-$130K)",
O287&lt;170000,"Upper Middle ($130K-$170K)",
O287&gt;=170000,"High Salary (&gt;$170K)"
)</f>
        <v>Low Salary (&lt;$50K)</v>
      </c>
      <c r="R287" t="str" cm="1">
        <f t="array" ref="R287">_xlfn.IFS(
G287&lt;=2,"New Customers (0-2Y)",
G287&lt;=5,"Growing Customers (3-5Y)",
G287&lt;=8,"Established Customers (6-8Y)",
G287&lt;=10,"Loyal Customers (9-10Y)"
)</f>
        <v>Established Customers (6-8Y)</v>
      </c>
    </row>
    <row r="288" spans="1:18" x14ac:dyDescent="0.35">
      <c r="A288">
        <v>15573112</v>
      </c>
      <c r="B288" t="s">
        <v>279</v>
      </c>
      <c r="C288" t="s">
        <v>26</v>
      </c>
      <c r="D288" t="s">
        <v>39</v>
      </c>
      <c r="E288">
        <v>29</v>
      </c>
      <c r="F288" t="s">
        <v>43</v>
      </c>
      <c r="G288">
        <v>5</v>
      </c>
      <c r="H288" s="4">
        <v>103907.28</v>
      </c>
      <c r="I288" t="s">
        <v>33</v>
      </c>
      <c r="J288">
        <v>1</v>
      </c>
      <c r="K288">
        <v>602</v>
      </c>
      <c r="L288" t="s">
        <v>20</v>
      </c>
      <c r="M288" t="s">
        <v>21</v>
      </c>
      <c r="N288" t="s">
        <v>32</v>
      </c>
      <c r="O288" s="4">
        <v>161229.84</v>
      </c>
      <c r="P288" t="s">
        <v>28</v>
      </c>
      <c r="Q288" t="str" cm="1">
        <f t="array" ref="Q288">_xlfn.IFS(
O288&lt;50000,"Low Salary (&lt;$50K)",
O288&lt;90000,"Lower Middle ($50K-$90K)",
O288&lt;130000,"Middle ($90K-$130K)",
O288&lt;170000,"Upper Middle ($130K-$170K)",
O288&gt;=170000,"High Salary (&gt;$170K)"
)</f>
        <v>Upper Middle ($130K-$170K)</v>
      </c>
      <c r="R288" t="str" cm="1">
        <f t="array" ref="R288">_xlfn.IFS(
G288&lt;=2,"New Customers (0-2Y)",
G288&lt;=5,"Growing Customers (3-5Y)",
G288&lt;=8,"Established Customers (6-8Y)",
G288&lt;=10,"Loyal Customers (9-10Y)"
)</f>
        <v>Growing Customers (3-5Y)</v>
      </c>
    </row>
    <row r="289" spans="1:18" x14ac:dyDescent="0.35">
      <c r="A289">
        <v>15790678</v>
      </c>
      <c r="B289" t="s">
        <v>297</v>
      </c>
      <c r="C289" t="s">
        <v>17</v>
      </c>
      <c r="D289" t="s">
        <v>18</v>
      </c>
      <c r="E289">
        <v>32</v>
      </c>
      <c r="F289" t="s">
        <v>19</v>
      </c>
      <c r="G289">
        <v>8</v>
      </c>
      <c r="H289" s="4">
        <v>119023.28</v>
      </c>
      <c r="I289" t="s">
        <v>33</v>
      </c>
      <c r="J289">
        <v>1</v>
      </c>
      <c r="K289">
        <v>475</v>
      </c>
      <c r="L289" t="s">
        <v>44</v>
      </c>
      <c r="M289" t="s">
        <v>21</v>
      </c>
      <c r="N289" t="s">
        <v>32</v>
      </c>
      <c r="O289" s="4">
        <v>100816.29</v>
      </c>
      <c r="P289" t="s">
        <v>28</v>
      </c>
      <c r="Q289" t="str" cm="1">
        <f t="array" ref="Q289">_xlfn.IFS(
O289&lt;50000,"Low Salary (&lt;$50K)",
O289&lt;90000,"Lower Middle ($50K-$90K)",
O289&lt;130000,"Middle ($90K-$130K)",
O289&lt;170000,"Upper Middle ($130K-$170K)",
O289&gt;=170000,"High Salary (&gt;$170K)"
)</f>
        <v>Middle ($90K-$130K)</v>
      </c>
      <c r="R289" t="str" cm="1">
        <f t="array" ref="R289">_xlfn.IFS(
G289&lt;=2,"New Customers (0-2Y)",
G289&lt;=5,"Growing Customers (3-5Y)",
G289&lt;=8,"Established Customers (6-8Y)",
G289&lt;=10,"Loyal Customers (9-10Y)"
)</f>
        <v>Established Customers (6-8Y)</v>
      </c>
    </row>
    <row r="290" spans="1:18" x14ac:dyDescent="0.35">
      <c r="A290">
        <v>15727556</v>
      </c>
      <c r="B290" t="s">
        <v>298</v>
      </c>
      <c r="C290" t="s">
        <v>26</v>
      </c>
      <c r="D290" t="s">
        <v>18</v>
      </c>
      <c r="E290">
        <v>26</v>
      </c>
      <c r="F290" t="s">
        <v>43</v>
      </c>
      <c r="G290">
        <v>5</v>
      </c>
      <c r="H290" s="4">
        <v>166297.89000000001</v>
      </c>
      <c r="I290" t="s">
        <v>33</v>
      </c>
      <c r="J290">
        <v>1</v>
      </c>
      <c r="K290">
        <v>744</v>
      </c>
      <c r="L290" t="s">
        <v>35</v>
      </c>
      <c r="M290" t="s">
        <v>21</v>
      </c>
      <c r="N290" t="s">
        <v>22</v>
      </c>
      <c r="O290" s="4">
        <v>181694.44</v>
      </c>
      <c r="P290" t="s">
        <v>28</v>
      </c>
      <c r="Q290" t="str" cm="1">
        <f t="array" ref="Q290">_xlfn.IFS(
O290&lt;50000,"Low Salary (&lt;$50K)",
O290&lt;90000,"Lower Middle ($50K-$90K)",
O290&lt;130000,"Middle ($90K-$130K)",
O290&lt;170000,"Upper Middle ($130K-$170K)",
O290&gt;=170000,"High Salary (&gt;$170K)"
)</f>
        <v>High Salary (&gt;$170K)</v>
      </c>
      <c r="R290" t="str" cm="1">
        <f t="array" ref="R290">_xlfn.IFS(
G290&lt;=2,"New Customers (0-2Y)",
G290&lt;=5,"Growing Customers (3-5Y)",
G290&lt;=8,"Established Customers (6-8Y)",
G290&lt;=10,"Loyal Customers (9-10Y)"
)</f>
        <v>Growing Customers (3-5Y)</v>
      </c>
    </row>
    <row r="291" spans="1:18" x14ac:dyDescent="0.35">
      <c r="A291">
        <v>15697307</v>
      </c>
      <c r="B291" t="s">
        <v>299</v>
      </c>
      <c r="C291" t="s">
        <v>26</v>
      </c>
      <c r="D291" t="s">
        <v>39</v>
      </c>
      <c r="E291">
        <v>34</v>
      </c>
      <c r="F291" t="s">
        <v>19</v>
      </c>
      <c r="G291">
        <v>10</v>
      </c>
      <c r="H291" s="4">
        <v>0</v>
      </c>
      <c r="I291" t="s">
        <v>24</v>
      </c>
      <c r="J291">
        <v>2</v>
      </c>
      <c r="K291">
        <v>588</v>
      </c>
      <c r="L291" t="s">
        <v>31</v>
      </c>
      <c r="M291" t="s">
        <v>21</v>
      </c>
      <c r="N291" t="s">
        <v>32</v>
      </c>
      <c r="O291" s="4">
        <v>79078.91</v>
      </c>
      <c r="P291" t="s">
        <v>28</v>
      </c>
      <c r="Q291" t="str" cm="1">
        <f t="array" ref="Q291">_xlfn.IFS(
O291&lt;50000,"Low Salary (&lt;$50K)",
O291&lt;90000,"Lower Middle ($50K-$90K)",
O291&lt;130000,"Middle ($90K-$130K)",
O291&lt;170000,"Upper Middle ($130K-$170K)",
O291&gt;=170000,"High Salary (&gt;$170K)"
)</f>
        <v>Lower Middle ($50K-$90K)</v>
      </c>
      <c r="R291" t="str" cm="1">
        <f t="array" ref="R291">_xlfn.IFS(
G291&lt;=2,"New Customers (0-2Y)",
G291&lt;=5,"Growing Customers (3-5Y)",
G291&lt;=8,"Established Customers (6-8Y)",
G291&lt;=10,"Loyal Customers (9-10Y)"
)</f>
        <v>Loyal Customers (9-10Y)</v>
      </c>
    </row>
    <row r="292" spans="1:18" x14ac:dyDescent="0.35">
      <c r="A292">
        <v>15652266</v>
      </c>
      <c r="B292" t="s">
        <v>86</v>
      </c>
      <c r="C292" t="s">
        <v>42</v>
      </c>
      <c r="D292" t="s">
        <v>39</v>
      </c>
      <c r="E292">
        <v>42</v>
      </c>
      <c r="F292" t="s">
        <v>19</v>
      </c>
      <c r="G292">
        <v>9</v>
      </c>
      <c r="H292" s="4">
        <v>63227</v>
      </c>
      <c r="I292" t="s">
        <v>29</v>
      </c>
      <c r="J292">
        <v>1</v>
      </c>
      <c r="K292">
        <v>703</v>
      </c>
      <c r="L292" t="s">
        <v>35</v>
      </c>
      <c r="M292" t="s">
        <v>27</v>
      </c>
      <c r="N292" t="s">
        <v>22</v>
      </c>
      <c r="O292" s="4">
        <v>137316.32</v>
      </c>
      <c r="P292" t="s">
        <v>28</v>
      </c>
      <c r="Q292" t="str" cm="1">
        <f t="array" ref="Q292">_xlfn.IFS(
O292&lt;50000,"Low Salary (&lt;$50K)",
O292&lt;90000,"Lower Middle ($50K-$90K)",
O292&lt;130000,"Middle ($90K-$130K)",
O292&lt;170000,"Upper Middle ($130K-$170K)",
O292&gt;=170000,"High Salary (&gt;$170K)"
)</f>
        <v>Upper Middle ($130K-$170K)</v>
      </c>
      <c r="R292" t="str" cm="1">
        <f t="array" ref="R292">_xlfn.IFS(
G292&lt;=2,"New Customers (0-2Y)",
G292&lt;=5,"Growing Customers (3-5Y)",
G292&lt;=8,"Established Customers (6-8Y)",
G292&lt;=10,"Loyal Customers (9-10Y)"
)</f>
        <v>Loyal Customers (9-10Y)</v>
      </c>
    </row>
    <row r="293" spans="1:18" x14ac:dyDescent="0.35">
      <c r="A293">
        <v>15607098</v>
      </c>
      <c r="B293" t="s">
        <v>300</v>
      </c>
      <c r="C293" t="s">
        <v>26</v>
      </c>
      <c r="D293" t="s">
        <v>18</v>
      </c>
      <c r="E293">
        <v>41</v>
      </c>
      <c r="F293" t="s">
        <v>19</v>
      </c>
      <c r="G293">
        <v>5</v>
      </c>
      <c r="H293" s="4">
        <v>94521.17</v>
      </c>
      <c r="I293" t="s">
        <v>29</v>
      </c>
      <c r="J293">
        <v>2</v>
      </c>
      <c r="K293">
        <v>747</v>
      </c>
      <c r="L293" t="s">
        <v>35</v>
      </c>
      <c r="M293" t="s">
        <v>21</v>
      </c>
      <c r="N293" t="s">
        <v>32</v>
      </c>
      <c r="O293" s="4">
        <v>194926.86</v>
      </c>
      <c r="P293" t="s">
        <v>28</v>
      </c>
      <c r="Q293" t="str" cm="1">
        <f t="array" ref="Q293">_xlfn.IFS(
O293&lt;50000,"Low Salary (&lt;$50K)",
O293&lt;90000,"Lower Middle ($50K-$90K)",
O293&lt;130000,"Middle ($90K-$130K)",
O293&lt;170000,"Upper Middle ($130K-$170K)",
O293&gt;=170000,"High Salary (&gt;$170K)"
)</f>
        <v>High Salary (&gt;$170K)</v>
      </c>
      <c r="R293" t="str" cm="1">
        <f t="array" ref="R293">_xlfn.IFS(
G293&lt;=2,"New Customers (0-2Y)",
G293&lt;=5,"Growing Customers (3-5Y)",
G293&lt;=8,"Established Customers (6-8Y)",
G293&lt;=10,"Loyal Customers (9-10Y)"
)</f>
        <v>Growing Customers (3-5Y)</v>
      </c>
    </row>
    <row r="294" spans="1:18" x14ac:dyDescent="0.35">
      <c r="A294">
        <v>15655774</v>
      </c>
      <c r="B294" t="s">
        <v>301</v>
      </c>
      <c r="C294" t="s">
        <v>17</v>
      </c>
      <c r="D294" t="s">
        <v>39</v>
      </c>
      <c r="E294">
        <v>27</v>
      </c>
      <c r="F294" t="s">
        <v>43</v>
      </c>
      <c r="G294">
        <v>7</v>
      </c>
      <c r="H294" s="4">
        <v>0</v>
      </c>
      <c r="I294" t="s">
        <v>24</v>
      </c>
      <c r="J294">
        <v>2</v>
      </c>
      <c r="K294">
        <v>583</v>
      </c>
      <c r="L294" t="s">
        <v>31</v>
      </c>
      <c r="M294" t="s">
        <v>21</v>
      </c>
      <c r="N294" t="s">
        <v>32</v>
      </c>
      <c r="O294" s="4">
        <v>51285.49</v>
      </c>
      <c r="P294" t="s">
        <v>28</v>
      </c>
      <c r="Q294" t="str" cm="1">
        <f t="array" ref="Q294">_xlfn.IFS(
O294&lt;50000,"Low Salary (&lt;$50K)",
O294&lt;90000,"Lower Middle ($50K-$90K)",
O294&lt;130000,"Middle ($90K-$130K)",
O294&lt;170000,"Upper Middle ($130K-$170K)",
O294&gt;=170000,"High Salary (&gt;$170K)"
)</f>
        <v>Lower Middle ($50K-$90K)</v>
      </c>
      <c r="R294" t="str" cm="1">
        <f t="array" ref="R294">_xlfn.IFS(
G294&lt;=2,"New Customers (0-2Y)",
G294&lt;=5,"Growing Customers (3-5Y)",
G294&lt;=8,"Established Customers (6-8Y)",
G294&lt;=10,"Loyal Customers (9-10Y)"
)</f>
        <v>Established Customers (6-8Y)</v>
      </c>
    </row>
    <row r="295" spans="1:18" x14ac:dyDescent="0.35">
      <c r="A295">
        <v>15590241</v>
      </c>
      <c r="B295" t="s">
        <v>302</v>
      </c>
      <c r="C295" t="s">
        <v>26</v>
      </c>
      <c r="D295" t="s">
        <v>18</v>
      </c>
      <c r="E295">
        <v>34</v>
      </c>
      <c r="F295" t="s">
        <v>19</v>
      </c>
      <c r="G295">
        <v>9</v>
      </c>
      <c r="H295" s="4">
        <v>112822.26</v>
      </c>
      <c r="I295" t="s">
        <v>33</v>
      </c>
      <c r="J295">
        <v>1</v>
      </c>
      <c r="K295">
        <v>750</v>
      </c>
      <c r="L295" t="s">
        <v>35</v>
      </c>
      <c r="M295" t="s">
        <v>27</v>
      </c>
      <c r="N295" t="s">
        <v>32</v>
      </c>
      <c r="O295" s="4">
        <v>150401.53</v>
      </c>
      <c r="P295" t="s">
        <v>23</v>
      </c>
      <c r="Q295" t="str" cm="1">
        <f t="array" ref="Q295">_xlfn.IFS(
O295&lt;50000,"Low Salary (&lt;$50K)",
O295&lt;90000,"Lower Middle ($50K-$90K)",
O295&lt;130000,"Middle ($90K-$130K)",
O295&lt;170000,"Upper Middle ($130K-$170K)",
O295&gt;=170000,"High Salary (&gt;$170K)"
)</f>
        <v>Upper Middle ($130K-$170K)</v>
      </c>
      <c r="R295" t="str" cm="1">
        <f t="array" ref="R295">_xlfn.IFS(
G295&lt;=2,"New Customers (0-2Y)",
G295&lt;=5,"Growing Customers (3-5Y)",
G295&lt;=8,"Established Customers (6-8Y)",
G295&lt;=10,"Loyal Customers (9-10Y)"
)</f>
        <v>Loyal Customers (9-10Y)</v>
      </c>
    </row>
    <row r="296" spans="1:18" x14ac:dyDescent="0.35">
      <c r="A296">
        <v>15785819</v>
      </c>
      <c r="B296" t="s">
        <v>303</v>
      </c>
      <c r="C296" t="s">
        <v>17</v>
      </c>
      <c r="D296" t="s">
        <v>39</v>
      </c>
      <c r="E296">
        <v>38</v>
      </c>
      <c r="F296" t="s">
        <v>19</v>
      </c>
      <c r="G296">
        <v>3</v>
      </c>
      <c r="H296" s="4">
        <v>0</v>
      </c>
      <c r="I296" t="s">
        <v>24</v>
      </c>
      <c r="J296">
        <v>2</v>
      </c>
      <c r="K296">
        <v>681</v>
      </c>
      <c r="L296" t="s">
        <v>35</v>
      </c>
      <c r="M296" t="s">
        <v>21</v>
      </c>
      <c r="N296" t="s">
        <v>22</v>
      </c>
      <c r="O296" s="4">
        <v>112491.96</v>
      </c>
      <c r="P296" t="s">
        <v>28</v>
      </c>
      <c r="Q296" t="str" cm="1">
        <f t="array" ref="Q296">_xlfn.IFS(
O296&lt;50000,"Low Salary (&lt;$50K)",
O296&lt;90000,"Lower Middle ($50K-$90K)",
O296&lt;130000,"Middle ($90K-$130K)",
O296&lt;170000,"Upper Middle ($130K-$170K)",
O296&gt;=170000,"High Salary (&gt;$170K)"
)</f>
        <v>Middle ($90K-$130K)</v>
      </c>
      <c r="R296" t="str" cm="1">
        <f t="array" ref="R296">_xlfn.IFS(
G296&lt;=2,"New Customers (0-2Y)",
G296&lt;=5,"Growing Customers (3-5Y)",
G296&lt;=8,"Established Customers (6-8Y)",
G296&lt;=10,"Loyal Customers (9-10Y)"
)</f>
        <v>Growing Customers (3-5Y)</v>
      </c>
    </row>
    <row r="297" spans="1:18" x14ac:dyDescent="0.35">
      <c r="A297">
        <v>15723654</v>
      </c>
      <c r="B297" t="s">
        <v>92</v>
      </c>
      <c r="C297" t="s">
        <v>17</v>
      </c>
      <c r="D297" t="s">
        <v>39</v>
      </c>
      <c r="E297">
        <v>25</v>
      </c>
      <c r="F297" t="s">
        <v>43</v>
      </c>
      <c r="G297">
        <v>2</v>
      </c>
      <c r="H297" s="4">
        <v>135903.32999999999</v>
      </c>
      <c r="I297" t="s">
        <v>33</v>
      </c>
      <c r="J297">
        <v>1</v>
      </c>
      <c r="K297">
        <v>773</v>
      </c>
      <c r="L297" t="s">
        <v>35</v>
      </c>
      <c r="M297" t="s">
        <v>21</v>
      </c>
      <c r="N297" t="s">
        <v>32</v>
      </c>
      <c r="O297" s="4">
        <v>73656.38</v>
      </c>
      <c r="P297" t="s">
        <v>28</v>
      </c>
      <c r="Q297" t="str" cm="1">
        <f t="array" ref="Q297">_xlfn.IFS(
O297&lt;50000,"Low Salary (&lt;$50K)",
O297&lt;90000,"Lower Middle ($50K-$90K)",
O297&lt;130000,"Middle ($90K-$130K)",
O297&lt;170000,"Upper Middle ($130K-$170K)",
O297&gt;=170000,"High Salary (&gt;$170K)"
)</f>
        <v>Lower Middle ($50K-$90K)</v>
      </c>
      <c r="R297" t="str" cm="1">
        <f t="array" ref="R297">_xlfn.IFS(
G297&lt;=2,"New Customers (0-2Y)",
G297&lt;=5,"Growing Customers (3-5Y)",
G297&lt;=8,"Established Customers (6-8Y)",
G297&lt;=10,"Loyal Customers (9-10Y)"
)</f>
        <v>New Customers (0-2Y)</v>
      </c>
    </row>
    <row r="298" spans="1:18" x14ac:dyDescent="0.35">
      <c r="A298">
        <v>15774510</v>
      </c>
      <c r="B298" t="s">
        <v>170</v>
      </c>
      <c r="C298" t="s">
        <v>17</v>
      </c>
      <c r="D298" t="s">
        <v>18</v>
      </c>
      <c r="E298">
        <v>31</v>
      </c>
      <c r="F298" t="s">
        <v>19</v>
      </c>
      <c r="G298">
        <v>4</v>
      </c>
      <c r="H298" s="4">
        <v>125169.26</v>
      </c>
      <c r="I298" t="s">
        <v>33</v>
      </c>
      <c r="J298">
        <v>1</v>
      </c>
      <c r="K298">
        <v>714</v>
      </c>
      <c r="L298" t="s">
        <v>35</v>
      </c>
      <c r="M298" t="s">
        <v>21</v>
      </c>
      <c r="N298" t="s">
        <v>22</v>
      </c>
      <c r="O298" s="4">
        <v>106636.89</v>
      </c>
      <c r="P298" t="s">
        <v>28</v>
      </c>
      <c r="Q298" t="str" cm="1">
        <f t="array" ref="Q298">_xlfn.IFS(
O298&lt;50000,"Low Salary (&lt;$50K)",
O298&lt;90000,"Lower Middle ($50K-$90K)",
O298&lt;130000,"Middle ($90K-$130K)",
O298&lt;170000,"Upper Middle ($130K-$170K)",
O298&gt;=170000,"High Salary (&gt;$170K)"
)</f>
        <v>Middle ($90K-$130K)</v>
      </c>
      <c r="R298" t="str" cm="1">
        <f t="array" ref="R298">_xlfn.IFS(
G298&lt;=2,"New Customers (0-2Y)",
G298&lt;=5,"Growing Customers (3-5Y)",
G298&lt;=8,"Established Customers (6-8Y)",
G298&lt;=10,"Loyal Customers (9-10Y)"
)</f>
        <v>Growing Customers (3-5Y)</v>
      </c>
    </row>
    <row r="299" spans="1:18" x14ac:dyDescent="0.35">
      <c r="A299">
        <v>15684173</v>
      </c>
      <c r="B299" t="s">
        <v>208</v>
      </c>
      <c r="C299" t="s">
        <v>26</v>
      </c>
      <c r="D299" t="s">
        <v>18</v>
      </c>
      <c r="E299">
        <v>44</v>
      </c>
      <c r="F299" t="s">
        <v>19</v>
      </c>
      <c r="G299">
        <v>7</v>
      </c>
      <c r="H299" s="4">
        <v>0</v>
      </c>
      <c r="I299" t="s">
        <v>24</v>
      </c>
      <c r="J299">
        <v>3</v>
      </c>
      <c r="K299">
        <v>687</v>
      </c>
      <c r="L299" t="s">
        <v>35</v>
      </c>
      <c r="M299" t="s">
        <v>21</v>
      </c>
      <c r="N299" t="s">
        <v>32</v>
      </c>
      <c r="O299" s="4">
        <v>155853.51999999999</v>
      </c>
      <c r="P299" t="s">
        <v>23</v>
      </c>
      <c r="Q299" t="str" cm="1">
        <f t="array" ref="Q299">_xlfn.IFS(
O299&lt;50000,"Low Salary (&lt;$50K)",
O299&lt;90000,"Lower Middle ($50K-$90K)",
O299&lt;130000,"Middle ($90K-$130K)",
O299&lt;170000,"Upper Middle ($130K-$170K)",
O299&gt;=170000,"High Salary (&gt;$170K)"
)</f>
        <v>Upper Middle ($130K-$170K)</v>
      </c>
      <c r="R299" t="str" cm="1">
        <f t="array" ref="R299">_xlfn.IFS(
G299&lt;=2,"New Customers (0-2Y)",
G299&lt;=5,"Growing Customers (3-5Y)",
G299&lt;=8,"Established Customers (6-8Y)",
G299&lt;=10,"Loyal Customers (9-10Y)"
)</f>
        <v>Established Customers (6-8Y)</v>
      </c>
    </row>
    <row r="300" spans="1:18" x14ac:dyDescent="0.35">
      <c r="A300">
        <v>15650068</v>
      </c>
      <c r="B300" t="s">
        <v>304</v>
      </c>
      <c r="C300" t="s">
        <v>17</v>
      </c>
      <c r="D300" t="s">
        <v>39</v>
      </c>
      <c r="E300">
        <v>58</v>
      </c>
      <c r="F300" t="s">
        <v>19</v>
      </c>
      <c r="G300">
        <v>0</v>
      </c>
      <c r="H300" s="4">
        <v>149117.31</v>
      </c>
      <c r="I300" t="s">
        <v>33</v>
      </c>
      <c r="J300">
        <v>1</v>
      </c>
      <c r="K300">
        <v>511</v>
      </c>
      <c r="L300" t="s">
        <v>31</v>
      </c>
      <c r="M300" t="s">
        <v>21</v>
      </c>
      <c r="N300" t="s">
        <v>22</v>
      </c>
      <c r="O300" s="4">
        <v>162599.51</v>
      </c>
      <c r="P300" t="s">
        <v>28</v>
      </c>
      <c r="Q300" t="str" cm="1">
        <f t="array" ref="Q300">_xlfn.IFS(
O300&lt;50000,"Low Salary (&lt;$50K)",
O300&lt;90000,"Lower Middle ($50K-$90K)",
O300&lt;130000,"Middle ($90K-$130K)",
O300&lt;170000,"Upper Middle ($130K-$170K)",
O300&gt;=170000,"High Salary (&gt;$170K)"
)</f>
        <v>Upper Middle ($130K-$170K)</v>
      </c>
      <c r="R300" t="str" cm="1">
        <f t="array" ref="R300">_xlfn.IFS(
G300&lt;=2,"New Customers (0-2Y)",
G300&lt;=5,"Growing Customers (3-5Y)",
G300&lt;=8,"Established Customers (6-8Y)",
G300&lt;=10,"Loyal Customers (9-10Y)"
)</f>
        <v>New Customers (0-2Y)</v>
      </c>
    </row>
    <row r="301" spans="1:18" x14ac:dyDescent="0.35">
      <c r="A301">
        <v>15811490</v>
      </c>
      <c r="B301" t="s">
        <v>305</v>
      </c>
      <c r="C301" t="s">
        <v>17</v>
      </c>
      <c r="D301" t="s">
        <v>39</v>
      </c>
      <c r="E301">
        <v>33</v>
      </c>
      <c r="F301" t="s">
        <v>19</v>
      </c>
      <c r="G301">
        <v>5</v>
      </c>
      <c r="H301" s="4">
        <v>0</v>
      </c>
      <c r="I301" t="s">
        <v>24</v>
      </c>
      <c r="J301">
        <v>2</v>
      </c>
      <c r="K301">
        <v>627</v>
      </c>
      <c r="L301" t="s">
        <v>20</v>
      </c>
      <c r="M301" t="s">
        <v>21</v>
      </c>
      <c r="N301" t="s">
        <v>22</v>
      </c>
      <c r="O301" s="4">
        <v>103737.82</v>
      </c>
      <c r="P301" t="s">
        <v>28</v>
      </c>
      <c r="Q301" t="str" cm="1">
        <f t="array" ref="Q301">_xlfn.IFS(
O301&lt;50000,"Low Salary (&lt;$50K)",
O301&lt;90000,"Lower Middle ($50K-$90K)",
O301&lt;130000,"Middle ($90K-$130K)",
O301&lt;170000,"Upper Middle ($130K-$170K)",
O301&gt;=170000,"High Salary (&gt;$170K)"
)</f>
        <v>Middle ($90K-$130K)</v>
      </c>
      <c r="R301" t="str" cm="1">
        <f t="array" ref="R301">_xlfn.IFS(
G301&lt;=2,"New Customers (0-2Y)",
G301&lt;=5,"Growing Customers (3-5Y)",
G301&lt;=8,"Established Customers (6-8Y)",
G301&lt;=10,"Loyal Customers (9-10Y)"
)</f>
        <v>Growing Customers (3-5Y)</v>
      </c>
    </row>
    <row r="302" spans="1:18" x14ac:dyDescent="0.35">
      <c r="A302">
        <v>15803976</v>
      </c>
      <c r="B302" t="s">
        <v>306</v>
      </c>
      <c r="C302" t="s">
        <v>17</v>
      </c>
      <c r="D302" t="s">
        <v>18</v>
      </c>
      <c r="E302">
        <v>31</v>
      </c>
      <c r="F302" t="s">
        <v>19</v>
      </c>
      <c r="G302">
        <v>10</v>
      </c>
      <c r="H302" s="4">
        <v>0</v>
      </c>
      <c r="I302" t="s">
        <v>24</v>
      </c>
      <c r="J302">
        <v>2</v>
      </c>
      <c r="K302">
        <v>694</v>
      </c>
      <c r="L302" t="s">
        <v>35</v>
      </c>
      <c r="M302" t="s">
        <v>21</v>
      </c>
      <c r="N302" t="s">
        <v>32</v>
      </c>
      <c r="O302" s="4">
        <v>160990.26999999999</v>
      </c>
      <c r="P302" t="s">
        <v>28</v>
      </c>
      <c r="Q302" t="str" cm="1">
        <f t="array" ref="Q302">_xlfn.IFS(
O302&lt;50000,"Low Salary (&lt;$50K)",
O302&lt;90000,"Lower Middle ($50K-$90K)",
O302&lt;130000,"Middle ($90K-$130K)",
O302&lt;170000,"Upper Middle ($130K-$170K)",
O302&gt;=170000,"High Salary (&gt;$170K)"
)</f>
        <v>Upper Middle ($130K-$170K)</v>
      </c>
      <c r="R302" t="str" cm="1">
        <f t="array" ref="R302">_xlfn.IFS(
G302&lt;=2,"New Customers (0-2Y)",
G302&lt;=5,"Growing Customers (3-5Y)",
G302&lt;=8,"Established Customers (6-8Y)",
G302&lt;=10,"Loyal Customers (9-10Y)"
)</f>
        <v>Loyal Customers (9-10Y)</v>
      </c>
    </row>
    <row r="303" spans="1:18" x14ac:dyDescent="0.35">
      <c r="A303">
        <v>15682541</v>
      </c>
      <c r="B303" t="s">
        <v>307</v>
      </c>
      <c r="C303" t="s">
        <v>26</v>
      </c>
      <c r="D303" t="s">
        <v>18</v>
      </c>
      <c r="E303">
        <v>36</v>
      </c>
      <c r="F303" t="s">
        <v>19</v>
      </c>
      <c r="G303">
        <v>6</v>
      </c>
      <c r="H303" s="4">
        <v>132311.71</v>
      </c>
      <c r="I303" t="s">
        <v>33</v>
      </c>
      <c r="J303">
        <v>1</v>
      </c>
      <c r="K303">
        <v>616</v>
      </c>
      <c r="L303" t="s">
        <v>20</v>
      </c>
      <c r="M303" t="s">
        <v>27</v>
      </c>
      <c r="N303" t="s">
        <v>32</v>
      </c>
      <c r="O303" s="4">
        <v>15462.84</v>
      </c>
      <c r="P303" t="s">
        <v>28</v>
      </c>
      <c r="Q303" t="str" cm="1">
        <f t="array" ref="Q303">_xlfn.IFS(
O303&lt;50000,"Low Salary (&lt;$50K)",
O303&lt;90000,"Lower Middle ($50K-$90K)",
O303&lt;130000,"Middle ($90K-$130K)",
O303&lt;170000,"Upper Middle ($130K-$170K)",
O303&gt;=170000,"High Salary (&gt;$170K)"
)</f>
        <v>Low Salary (&lt;$50K)</v>
      </c>
      <c r="R303" t="str" cm="1">
        <f t="array" ref="R303">_xlfn.IFS(
G303&lt;=2,"New Customers (0-2Y)",
G303&lt;=5,"Growing Customers (3-5Y)",
G303&lt;=8,"Established Customers (6-8Y)",
G303&lt;=10,"Loyal Customers (9-10Y)"
)</f>
        <v>Established Customers (6-8Y)</v>
      </c>
    </row>
    <row r="304" spans="1:18" x14ac:dyDescent="0.35">
      <c r="A304">
        <v>15695699</v>
      </c>
      <c r="B304" t="s">
        <v>308</v>
      </c>
      <c r="C304" t="s">
        <v>17</v>
      </c>
      <c r="D304" t="s">
        <v>39</v>
      </c>
      <c r="E304">
        <v>35</v>
      </c>
      <c r="F304" t="s">
        <v>19</v>
      </c>
      <c r="G304">
        <v>8</v>
      </c>
      <c r="H304" s="4">
        <v>0</v>
      </c>
      <c r="I304" t="s">
        <v>24</v>
      </c>
      <c r="J304">
        <v>2</v>
      </c>
      <c r="K304">
        <v>687</v>
      </c>
      <c r="L304" t="s">
        <v>35</v>
      </c>
      <c r="M304" t="s">
        <v>21</v>
      </c>
      <c r="N304" t="s">
        <v>32</v>
      </c>
      <c r="O304" s="4">
        <v>10334.049999999999</v>
      </c>
      <c r="P304" t="s">
        <v>28</v>
      </c>
      <c r="Q304" t="str" cm="1">
        <f t="array" ref="Q304">_xlfn.IFS(
O304&lt;50000,"Low Salary (&lt;$50K)",
O304&lt;90000,"Lower Middle ($50K-$90K)",
O304&lt;130000,"Middle ($90K-$130K)",
O304&lt;170000,"Upper Middle ($130K-$170K)",
O304&gt;=170000,"High Salary (&gt;$170K)"
)</f>
        <v>Low Salary (&lt;$50K)</v>
      </c>
      <c r="R304" t="str" cm="1">
        <f t="array" ref="R304">_xlfn.IFS(
G304&lt;=2,"New Customers (0-2Y)",
G304&lt;=5,"Growing Customers (3-5Y)",
G304&lt;=8,"Established Customers (6-8Y)",
G304&lt;=10,"Loyal Customers (9-10Y)"
)</f>
        <v>Established Customers (6-8Y)</v>
      </c>
    </row>
    <row r="305" spans="1:18" x14ac:dyDescent="0.35">
      <c r="A305">
        <v>15624188</v>
      </c>
      <c r="B305" t="s">
        <v>309</v>
      </c>
      <c r="C305" t="s">
        <v>17</v>
      </c>
      <c r="D305" t="s">
        <v>18</v>
      </c>
      <c r="E305">
        <v>33</v>
      </c>
      <c r="F305" t="s">
        <v>19</v>
      </c>
      <c r="G305">
        <v>6</v>
      </c>
      <c r="H305" s="4">
        <v>0</v>
      </c>
      <c r="I305" t="s">
        <v>24</v>
      </c>
      <c r="J305">
        <v>2</v>
      </c>
      <c r="K305">
        <v>712</v>
      </c>
      <c r="L305" t="s">
        <v>35</v>
      </c>
      <c r="M305" t="s">
        <v>21</v>
      </c>
      <c r="N305" t="s">
        <v>22</v>
      </c>
      <c r="O305" s="4">
        <v>190686.16</v>
      </c>
      <c r="P305" t="s">
        <v>28</v>
      </c>
      <c r="Q305" t="str" cm="1">
        <f t="array" ref="Q305">_xlfn.IFS(
O305&lt;50000,"Low Salary (&lt;$50K)",
O305&lt;90000,"Lower Middle ($50K-$90K)",
O305&lt;130000,"Middle ($90K-$130K)",
O305&lt;170000,"Upper Middle ($130K-$170K)",
O305&gt;=170000,"High Salary (&gt;$170K)"
)</f>
        <v>High Salary (&gt;$170K)</v>
      </c>
      <c r="R305" t="str" cm="1">
        <f t="array" ref="R305">_xlfn.IFS(
G305&lt;=2,"New Customers (0-2Y)",
G305&lt;=5,"Growing Customers (3-5Y)",
G305&lt;=8,"Established Customers (6-8Y)",
G305&lt;=10,"Loyal Customers (9-10Y)"
)</f>
        <v>Established Customers (6-8Y)</v>
      </c>
    </row>
    <row r="306" spans="1:18" x14ac:dyDescent="0.35">
      <c r="A306">
        <v>15812191</v>
      </c>
      <c r="B306" t="s">
        <v>310</v>
      </c>
      <c r="C306" t="s">
        <v>17</v>
      </c>
      <c r="D306" t="s">
        <v>39</v>
      </c>
      <c r="E306">
        <v>33</v>
      </c>
      <c r="F306" t="s">
        <v>19</v>
      </c>
      <c r="G306">
        <v>4</v>
      </c>
      <c r="H306" s="4">
        <v>118082.89</v>
      </c>
      <c r="I306" t="s">
        <v>33</v>
      </c>
      <c r="J306">
        <v>1</v>
      </c>
      <c r="K306">
        <v>553</v>
      </c>
      <c r="L306" t="s">
        <v>31</v>
      </c>
      <c r="M306" t="s">
        <v>27</v>
      </c>
      <c r="N306" t="s">
        <v>32</v>
      </c>
      <c r="O306" s="4">
        <v>94440.45</v>
      </c>
      <c r="P306" t="s">
        <v>28</v>
      </c>
      <c r="Q306" t="str" cm="1">
        <f t="array" ref="Q306">_xlfn.IFS(
O306&lt;50000,"Low Salary (&lt;$50K)",
O306&lt;90000,"Lower Middle ($50K-$90K)",
O306&lt;130000,"Middle ($90K-$130K)",
O306&lt;170000,"Upper Middle ($130K-$170K)",
O306&gt;=170000,"High Salary (&gt;$170K)"
)</f>
        <v>Middle ($90K-$130K)</v>
      </c>
      <c r="R306" t="str" cm="1">
        <f t="array" ref="R306">_xlfn.IFS(
G306&lt;=2,"New Customers (0-2Y)",
G306&lt;=5,"Growing Customers (3-5Y)",
G306&lt;=8,"Established Customers (6-8Y)",
G306&lt;=10,"Loyal Customers (9-10Y)"
)</f>
        <v>Growing Customers (3-5Y)</v>
      </c>
    </row>
    <row r="307" spans="1:18" x14ac:dyDescent="0.35">
      <c r="A307">
        <v>15636673</v>
      </c>
      <c r="B307" t="s">
        <v>311</v>
      </c>
      <c r="C307" t="s">
        <v>17</v>
      </c>
      <c r="D307" t="s">
        <v>39</v>
      </c>
      <c r="E307">
        <v>31</v>
      </c>
      <c r="F307" t="s">
        <v>19</v>
      </c>
      <c r="G307">
        <v>1</v>
      </c>
      <c r="H307" s="4">
        <v>119266.69</v>
      </c>
      <c r="I307" t="s">
        <v>33</v>
      </c>
      <c r="J307">
        <v>1</v>
      </c>
      <c r="K307">
        <v>667</v>
      </c>
      <c r="L307" t="s">
        <v>35</v>
      </c>
      <c r="M307" t="s">
        <v>21</v>
      </c>
      <c r="N307" t="s">
        <v>22</v>
      </c>
      <c r="O307" s="4">
        <v>28257.63</v>
      </c>
      <c r="P307" t="s">
        <v>28</v>
      </c>
      <c r="Q307" t="str" cm="1">
        <f t="array" ref="Q307">_xlfn.IFS(
O307&lt;50000,"Low Salary (&lt;$50K)",
O307&lt;90000,"Lower Middle ($50K-$90K)",
O307&lt;130000,"Middle ($90K-$130K)",
O307&lt;170000,"Upper Middle ($130K-$170K)",
O307&gt;=170000,"High Salary (&gt;$170K)"
)</f>
        <v>Low Salary (&lt;$50K)</v>
      </c>
      <c r="R307" t="str" cm="1">
        <f t="array" ref="R307">_xlfn.IFS(
G307&lt;=2,"New Customers (0-2Y)",
G307&lt;=5,"Growing Customers (3-5Y)",
G307&lt;=8,"Established Customers (6-8Y)",
G307&lt;=10,"Loyal Customers (9-10Y)"
)</f>
        <v>New Customers (0-2Y)</v>
      </c>
    </row>
    <row r="308" spans="1:18" x14ac:dyDescent="0.35">
      <c r="A308">
        <v>15594898</v>
      </c>
      <c r="B308" t="s">
        <v>312</v>
      </c>
      <c r="C308" t="s">
        <v>17</v>
      </c>
      <c r="D308" t="s">
        <v>39</v>
      </c>
      <c r="E308">
        <v>43</v>
      </c>
      <c r="F308" t="s">
        <v>19</v>
      </c>
      <c r="G308">
        <v>2</v>
      </c>
      <c r="H308" s="4">
        <v>0</v>
      </c>
      <c r="I308" t="s">
        <v>24</v>
      </c>
      <c r="J308">
        <v>1</v>
      </c>
      <c r="K308">
        <v>731</v>
      </c>
      <c r="L308" t="s">
        <v>35</v>
      </c>
      <c r="M308" t="s">
        <v>21</v>
      </c>
      <c r="N308" t="s">
        <v>22</v>
      </c>
      <c r="O308" s="4">
        <v>170034.95</v>
      </c>
      <c r="P308" t="s">
        <v>23</v>
      </c>
      <c r="Q308" t="str" cm="1">
        <f t="array" ref="Q308">_xlfn.IFS(
O308&lt;50000,"Low Salary (&lt;$50K)",
O308&lt;90000,"Lower Middle ($50K-$90K)",
O308&lt;130000,"Middle ($90K-$130K)",
O308&lt;170000,"Upper Middle ($130K-$170K)",
O308&gt;=170000,"High Salary (&gt;$170K)"
)</f>
        <v>High Salary (&gt;$170K)</v>
      </c>
      <c r="R308" t="str" cm="1">
        <f t="array" ref="R308">_xlfn.IFS(
G308&lt;=2,"New Customers (0-2Y)",
G308&lt;=5,"Growing Customers (3-5Y)",
G308&lt;=8,"Established Customers (6-8Y)",
G308&lt;=10,"Loyal Customers (9-10Y)"
)</f>
        <v>New Customers (0-2Y)</v>
      </c>
    </row>
    <row r="309" spans="1:18" x14ac:dyDescent="0.35">
      <c r="A309">
        <v>15660211</v>
      </c>
      <c r="B309" t="s">
        <v>237</v>
      </c>
      <c r="C309" t="s">
        <v>42</v>
      </c>
      <c r="D309" t="s">
        <v>39</v>
      </c>
      <c r="E309">
        <v>35</v>
      </c>
      <c r="F309" t="s">
        <v>19</v>
      </c>
      <c r="G309">
        <v>7</v>
      </c>
      <c r="H309" s="4">
        <v>156847.29</v>
      </c>
      <c r="I309" t="s">
        <v>33</v>
      </c>
      <c r="J309">
        <v>2</v>
      </c>
      <c r="K309">
        <v>629</v>
      </c>
      <c r="L309" t="s">
        <v>20</v>
      </c>
      <c r="M309" t="s">
        <v>21</v>
      </c>
      <c r="N309" t="s">
        <v>32</v>
      </c>
      <c r="O309" s="4">
        <v>31824.29</v>
      </c>
      <c r="P309" t="s">
        <v>28</v>
      </c>
      <c r="Q309" t="str" cm="1">
        <f t="array" ref="Q309">_xlfn.IFS(
O309&lt;50000,"Low Salary (&lt;$50K)",
O309&lt;90000,"Lower Middle ($50K-$90K)",
O309&lt;130000,"Middle ($90K-$130K)",
O309&lt;170000,"Upper Middle ($130K-$170K)",
O309&gt;=170000,"High Salary (&gt;$170K)"
)</f>
        <v>Low Salary (&lt;$50K)</v>
      </c>
      <c r="R309" t="str" cm="1">
        <f t="array" ref="R309">_xlfn.IFS(
G309&lt;=2,"New Customers (0-2Y)",
G309&lt;=5,"Growing Customers (3-5Y)",
G309&lt;=8,"Established Customers (6-8Y)",
G309&lt;=10,"Loyal Customers (9-10Y)"
)</f>
        <v>Established Customers (6-8Y)</v>
      </c>
    </row>
    <row r="310" spans="1:18" x14ac:dyDescent="0.35">
      <c r="A310">
        <v>15773972</v>
      </c>
      <c r="B310" t="s">
        <v>313</v>
      </c>
      <c r="C310" t="s">
        <v>17</v>
      </c>
      <c r="D310" t="s">
        <v>39</v>
      </c>
      <c r="E310">
        <v>50</v>
      </c>
      <c r="F310" t="s">
        <v>19</v>
      </c>
      <c r="G310">
        <v>4</v>
      </c>
      <c r="H310" s="4">
        <v>137104.47</v>
      </c>
      <c r="I310" t="s">
        <v>33</v>
      </c>
      <c r="J310">
        <v>1</v>
      </c>
      <c r="K310">
        <v>614</v>
      </c>
      <c r="L310" t="s">
        <v>20</v>
      </c>
      <c r="M310" t="s">
        <v>21</v>
      </c>
      <c r="N310" t="s">
        <v>32</v>
      </c>
      <c r="O310" s="4">
        <v>127166.49</v>
      </c>
      <c r="P310" t="s">
        <v>23</v>
      </c>
      <c r="Q310" t="str" cm="1">
        <f t="array" ref="Q310">_xlfn.IFS(
O310&lt;50000,"Low Salary (&lt;$50K)",
O310&lt;90000,"Lower Middle ($50K-$90K)",
O310&lt;130000,"Middle ($90K-$130K)",
O310&lt;170000,"Upper Middle ($130K-$170K)",
O310&gt;=170000,"High Salary (&gt;$170K)"
)</f>
        <v>Middle ($90K-$130K)</v>
      </c>
      <c r="R310" t="str" cm="1">
        <f t="array" ref="R310">_xlfn.IFS(
G310&lt;=2,"New Customers (0-2Y)",
G310&lt;=5,"Growing Customers (3-5Y)",
G310&lt;=8,"Established Customers (6-8Y)",
G310&lt;=10,"Loyal Customers (9-10Y)"
)</f>
        <v>Growing Customers (3-5Y)</v>
      </c>
    </row>
    <row r="311" spans="1:18" x14ac:dyDescent="0.35">
      <c r="A311">
        <v>15746726</v>
      </c>
      <c r="B311" t="s">
        <v>314</v>
      </c>
      <c r="C311" t="s">
        <v>42</v>
      </c>
      <c r="D311" t="s">
        <v>39</v>
      </c>
      <c r="E311">
        <v>31</v>
      </c>
      <c r="F311" t="s">
        <v>19</v>
      </c>
      <c r="G311">
        <v>8</v>
      </c>
      <c r="H311" s="4">
        <v>78398.69</v>
      </c>
      <c r="I311" t="s">
        <v>29</v>
      </c>
      <c r="J311">
        <v>1</v>
      </c>
      <c r="K311">
        <v>438</v>
      </c>
      <c r="L311" t="s">
        <v>44</v>
      </c>
      <c r="M311" t="s">
        <v>21</v>
      </c>
      <c r="N311" t="s">
        <v>32</v>
      </c>
      <c r="O311" s="4">
        <v>44937.01</v>
      </c>
      <c r="P311" t="s">
        <v>28</v>
      </c>
      <c r="Q311" t="str" cm="1">
        <f t="array" ref="Q311">_xlfn.IFS(
O311&lt;50000,"Low Salary (&lt;$50K)",
O311&lt;90000,"Lower Middle ($50K-$90K)",
O311&lt;130000,"Middle ($90K-$130K)",
O311&lt;170000,"Upper Middle ($130K-$170K)",
O311&gt;=170000,"High Salary (&gt;$170K)"
)</f>
        <v>Low Salary (&lt;$50K)</v>
      </c>
      <c r="R311" t="str" cm="1">
        <f t="array" ref="R311">_xlfn.IFS(
G311&lt;=2,"New Customers (0-2Y)",
G311&lt;=5,"Growing Customers (3-5Y)",
G311&lt;=8,"Established Customers (6-8Y)",
G311&lt;=10,"Loyal Customers (9-10Y)"
)</f>
        <v>Established Customers (6-8Y)</v>
      </c>
    </row>
    <row r="312" spans="1:18" x14ac:dyDescent="0.35">
      <c r="A312">
        <v>15712287</v>
      </c>
      <c r="B312" t="s">
        <v>315</v>
      </c>
      <c r="C312" t="s">
        <v>17</v>
      </c>
      <c r="D312" t="s">
        <v>18</v>
      </c>
      <c r="E312">
        <v>80</v>
      </c>
      <c r="F312" t="s">
        <v>2967</v>
      </c>
      <c r="G312">
        <v>4</v>
      </c>
      <c r="H312" s="4">
        <v>0</v>
      </c>
      <c r="I312" t="s">
        <v>24</v>
      </c>
      <c r="J312">
        <v>2</v>
      </c>
      <c r="K312">
        <v>652</v>
      </c>
      <c r="L312" t="s">
        <v>20</v>
      </c>
      <c r="M312" t="s">
        <v>21</v>
      </c>
      <c r="N312" t="s">
        <v>22</v>
      </c>
      <c r="O312" s="4">
        <v>188603.07</v>
      </c>
      <c r="P312" t="s">
        <v>28</v>
      </c>
      <c r="Q312" t="str" cm="1">
        <f t="array" ref="Q312">_xlfn.IFS(
O312&lt;50000,"Low Salary (&lt;$50K)",
O312&lt;90000,"Lower Middle ($50K-$90K)",
O312&lt;130000,"Middle ($90K-$130K)",
O312&lt;170000,"Upper Middle ($130K-$170K)",
O312&gt;=170000,"High Salary (&gt;$170K)"
)</f>
        <v>High Salary (&gt;$170K)</v>
      </c>
      <c r="R312" t="str" cm="1">
        <f t="array" ref="R312">_xlfn.IFS(
G312&lt;=2,"New Customers (0-2Y)",
G312&lt;=5,"Growing Customers (3-5Y)",
G312&lt;=8,"Established Customers (6-8Y)",
G312&lt;=10,"Loyal Customers (9-10Y)"
)</f>
        <v>Growing Customers (3-5Y)</v>
      </c>
    </row>
    <row r="313" spans="1:18" x14ac:dyDescent="0.35">
      <c r="A313">
        <v>15702919</v>
      </c>
      <c r="B313" t="s">
        <v>227</v>
      </c>
      <c r="C313" t="s">
        <v>42</v>
      </c>
      <c r="D313" t="s">
        <v>39</v>
      </c>
      <c r="E313">
        <v>30</v>
      </c>
      <c r="F313" t="s">
        <v>19</v>
      </c>
      <c r="G313">
        <v>6</v>
      </c>
      <c r="H313" s="4">
        <v>63669.42</v>
      </c>
      <c r="I313" t="s">
        <v>29</v>
      </c>
      <c r="J313">
        <v>1</v>
      </c>
      <c r="K313">
        <v>729</v>
      </c>
      <c r="L313" t="s">
        <v>35</v>
      </c>
      <c r="M313" t="s">
        <v>21</v>
      </c>
      <c r="N313" t="s">
        <v>32</v>
      </c>
      <c r="O313" s="4">
        <v>145111.37</v>
      </c>
      <c r="P313" t="s">
        <v>28</v>
      </c>
      <c r="Q313" t="str" cm="1">
        <f t="array" ref="Q313">_xlfn.IFS(
O313&lt;50000,"Low Salary (&lt;$50K)",
O313&lt;90000,"Lower Middle ($50K-$90K)",
O313&lt;130000,"Middle ($90K-$130K)",
O313&lt;170000,"Upper Middle ($130K-$170K)",
O313&gt;=170000,"High Salary (&gt;$170K)"
)</f>
        <v>Upper Middle ($130K-$170K)</v>
      </c>
      <c r="R313" t="str" cm="1">
        <f t="array" ref="R313">_xlfn.IFS(
G313&lt;=2,"New Customers (0-2Y)",
G313&lt;=5,"Growing Customers (3-5Y)",
G313&lt;=8,"Established Customers (6-8Y)",
G313&lt;=10,"Loyal Customers (9-10Y)"
)</f>
        <v>Established Customers (6-8Y)</v>
      </c>
    </row>
    <row r="314" spans="1:18" x14ac:dyDescent="0.35">
      <c r="A314">
        <v>15674398</v>
      </c>
      <c r="B314" t="s">
        <v>316</v>
      </c>
      <c r="C314" t="s">
        <v>17</v>
      </c>
      <c r="D314" t="s">
        <v>39</v>
      </c>
      <c r="E314">
        <v>38</v>
      </c>
      <c r="F314" t="s">
        <v>19</v>
      </c>
      <c r="G314">
        <v>3</v>
      </c>
      <c r="H314" s="4">
        <v>0</v>
      </c>
      <c r="I314" t="s">
        <v>24</v>
      </c>
      <c r="J314">
        <v>2</v>
      </c>
      <c r="K314">
        <v>642</v>
      </c>
      <c r="L314" t="s">
        <v>20</v>
      </c>
      <c r="M314" t="s">
        <v>27</v>
      </c>
      <c r="N314" t="s">
        <v>32</v>
      </c>
      <c r="O314" s="4">
        <v>171463.83</v>
      </c>
      <c r="P314" t="s">
        <v>28</v>
      </c>
      <c r="Q314" t="str" cm="1">
        <f t="array" ref="Q314">_xlfn.IFS(
O314&lt;50000,"Low Salary (&lt;$50K)",
O314&lt;90000,"Lower Middle ($50K-$90K)",
O314&lt;130000,"Middle ($90K-$130K)",
O314&lt;170000,"Upper Middle ($130K-$170K)",
O314&gt;=170000,"High Salary (&gt;$170K)"
)</f>
        <v>High Salary (&gt;$170K)</v>
      </c>
      <c r="R314" t="str" cm="1">
        <f t="array" ref="R314">_xlfn.IFS(
G314&lt;=2,"New Customers (0-2Y)",
G314&lt;=5,"Growing Customers (3-5Y)",
G314&lt;=8,"Established Customers (6-8Y)",
G314&lt;=10,"Loyal Customers (9-10Y)"
)</f>
        <v>Growing Customers (3-5Y)</v>
      </c>
    </row>
    <row r="315" spans="1:18" x14ac:dyDescent="0.35">
      <c r="A315">
        <v>15797960</v>
      </c>
      <c r="B315" t="s">
        <v>317</v>
      </c>
      <c r="C315" t="s">
        <v>42</v>
      </c>
      <c r="D315" t="s">
        <v>18</v>
      </c>
      <c r="E315">
        <v>59</v>
      </c>
      <c r="F315" t="s">
        <v>19</v>
      </c>
      <c r="G315">
        <v>0</v>
      </c>
      <c r="H315" s="4">
        <v>135296.32999999999</v>
      </c>
      <c r="I315" t="s">
        <v>33</v>
      </c>
      <c r="J315">
        <v>1</v>
      </c>
      <c r="K315">
        <v>806</v>
      </c>
      <c r="L315" t="s">
        <v>37</v>
      </c>
      <c r="M315" t="s">
        <v>21</v>
      </c>
      <c r="N315" t="s">
        <v>32</v>
      </c>
      <c r="O315" s="4">
        <v>182822.5</v>
      </c>
      <c r="P315" t="s">
        <v>28</v>
      </c>
      <c r="Q315" t="str" cm="1">
        <f t="array" ref="Q315">_xlfn.IFS(
O315&lt;50000,"Low Salary (&lt;$50K)",
O315&lt;90000,"Lower Middle ($50K-$90K)",
O315&lt;130000,"Middle ($90K-$130K)",
O315&lt;170000,"Upper Middle ($130K-$170K)",
O315&gt;=170000,"High Salary (&gt;$170K)"
)</f>
        <v>High Salary (&gt;$170K)</v>
      </c>
      <c r="R315" t="str" cm="1">
        <f t="array" ref="R315">_xlfn.IFS(
G315&lt;=2,"New Customers (0-2Y)",
G315&lt;=5,"Growing Customers (3-5Y)",
G315&lt;=8,"Established Customers (6-8Y)",
G315&lt;=10,"Loyal Customers (9-10Y)"
)</f>
        <v>New Customers (0-2Y)</v>
      </c>
    </row>
    <row r="316" spans="1:18" x14ac:dyDescent="0.35">
      <c r="A316">
        <v>15631868</v>
      </c>
      <c r="B316" t="s">
        <v>318</v>
      </c>
      <c r="C316" t="s">
        <v>26</v>
      </c>
      <c r="D316" t="s">
        <v>39</v>
      </c>
      <c r="E316">
        <v>36</v>
      </c>
      <c r="F316" t="s">
        <v>19</v>
      </c>
      <c r="G316">
        <v>2</v>
      </c>
      <c r="H316" s="4">
        <v>153804.44</v>
      </c>
      <c r="I316" t="s">
        <v>33</v>
      </c>
      <c r="J316">
        <v>1</v>
      </c>
      <c r="K316">
        <v>744</v>
      </c>
      <c r="L316" t="s">
        <v>35</v>
      </c>
      <c r="M316" t="s">
        <v>21</v>
      </c>
      <c r="N316" t="s">
        <v>22</v>
      </c>
      <c r="O316" s="4">
        <v>87213.33</v>
      </c>
      <c r="P316" t="s">
        <v>28</v>
      </c>
      <c r="Q316" t="str" cm="1">
        <f t="array" ref="Q316">_xlfn.IFS(
O316&lt;50000,"Low Salary (&lt;$50K)",
O316&lt;90000,"Lower Middle ($50K-$90K)",
O316&lt;130000,"Middle ($90K-$130K)",
O316&lt;170000,"Upper Middle ($130K-$170K)",
O316&gt;=170000,"High Salary (&gt;$170K)"
)</f>
        <v>Lower Middle ($50K-$90K)</v>
      </c>
      <c r="R316" t="str" cm="1">
        <f t="array" ref="R316">_xlfn.IFS(
G316&lt;=2,"New Customers (0-2Y)",
G316&lt;=5,"Growing Customers (3-5Y)",
G316&lt;=8,"Established Customers (6-8Y)",
G316&lt;=10,"Loyal Customers (9-10Y)"
)</f>
        <v>New Customers (0-2Y)</v>
      </c>
    </row>
    <row r="317" spans="1:18" x14ac:dyDescent="0.35">
      <c r="A317">
        <v>15581539</v>
      </c>
      <c r="B317" t="s">
        <v>319</v>
      </c>
      <c r="C317" t="s">
        <v>26</v>
      </c>
      <c r="D317" t="s">
        <v>39</v>
      </c>
      <c r="E317">
        <v>37</v>
      </c>
      <c r="F317" t="s">
        <v>19</v>
      </c>
      <c r="G317">
        <v>3</v>
      </c>
      <c r="H317" s="4">
        <v>0</v>
      </c>
      <c r="I317" t="s">
        <v>24</v>
      </c>
      <c r="J317">
        <v>2</v>
      </c>
      <c r="K317">
        <v>474</v>
      </c>
      <c r="L317" t="s">
        <v>44</v>
      </c>
      <c r="M317" t="s">
        <v>27</v>
      </c>
      <c r="N317" t="s">
        <v>32</v>
      </c>
      <c r="O317" s="4">
        <v>57175.32</v>
      </c>
      <c r="P317" t="s">
        <v>28</v>
      </c>
      <c r="Q317" t="str" cm="1">
        <f t="array" ref="Q317">_xlfn.IFS(
O317&lt;50000,"Low Salary (&lt;$50K)",
O317&lt;90000,"Lower Middle ($50K-$90K)",
O317&lt;130000,"Middle ($90K-$130K)",
O317&lt;170000,"Upper Middle ($130K-$170K)",
O317&gt;=170000,"High Salary (&gt;$170K)"
)</f>
        <v>Lower Middle ($50K-$90K)</v>
      </c>
      <c r="R317" t="str" cm="1">
        <f t="array" ref="R317">_xlfn.IFS(
G317&lt;=2,"New Customers (0-2Y)",
G317&lt;=5,"Growing Customers (3-5Y)",
G317&lt;=8,"Established Customers (6-8Y)",
G317&lt;=10,"Loyal Customers (9-10Y)"
)</f>
        <v>Growing Customers (3-5Y)</v>
      </c>
    </row>
    <row r="318" spans="1:18" x14ac:dyDescent="0.35">
      <c r="A318">
        <v>15662736</v>
      </c>
      <c r="B318" t="s">
        <v>314</v>
      </c>
      <c r="C318" t="s">
        <v>17</v>
      </c>
      <c r="D318" t="s">
        <v>39</v>
      </c>
      <c r="E318">
        <v>49</v>
      </c>
      <c r="F318" t="s">
        <v>19</v>
      </c>
      <c r="G318">
        <v>2</v>
      </c>
      <c r="H318" s="4">
        <v>147069.78</v>
      </c>
      <c r="I318" t="s">
        <v>33</v>
      </c>
      <c r="J318">
        <v>1</v>
      </c>
      <c r="K318">
        <v>559</v>
      </c>
      <c r="L318" t="s">
        <v>31</v>
      </c>
      <c r="M318" t="s">
        <v>21</v>
      </c>
      <c r="N318" t="s">
        <v>32</v>
      </c>
      <c r="O318" s="4">
        <v>120540.83</v>
      </c>
      <c r="P318" t="s">
        <v>23</v>
      </c>
      <c r="Q318" t="str" cm="1">
        <f t="array" ref="Q318">_xlfn.IFS(
O318&lt;50000,"Low Salary (&lt;$50K)",
O318&lt;90000,"Lower Middle ($50K-$90K)",
O318&lt;130000,"Middle ($90K-$130K)",
O318&lt;170000,"Upper Middle ($130K-$170K)",
O318&gt;=170000,"High Salary (&gt;$170K)"
)</f>
        <v>Middle ($90K-$130K)</v>
      </c>
      <c r="R318" t="str" cm="1">
        <f t="array" ref="R318">_xlfn.IFS(
G318&lt;=2,"New Customers (0-2Y)",
G318&lt;=5,"Growing Customers (3-5Y)",
G318&lt;=8,"Established Customers (6-8Y)",
G318&lt;=10,"Loyal Customers (9-10Y)"
)</f>
        <v>New Customers (0-2Y)</v>
      </c>
    </row>
    <row r="319" spans="1:18" x14ac:dyDescent="0.35">
      <c r="A319">
        <v>15666252</v>
      </c>
      <c r="B319" t="s">
        <v>126</v>
      </c>
      <c r="C319" t="s">
        <v>26</v>
      </c>
      <c r="D319" t="s">
        <v>39</v>
      </c>
      <c r="E319">
        <v>42</v>
      </c>
      <c r="F319" t="s">
        <v>19</v>
      </c>
      <c r="G319">
        <v>9</v>
      </c>
      <c r="H319" s="4">
        <v>0</v>
      </c>
      <c r="I319" t="s">
        <v>24</v>
      </c>
      <c r="J319">
        <v>2</v>
      </c>
      <c r="K319">
        <v>706</v>
      </c>
      <c r="L319" t="s">
        <v>35</v>
      </c>
      <c r="M319" t="s">
        <v>21</v>
      </c>
      <c r="N319" t="s">
        <v>22</v>
      </c>
      <c r="O319" s="4">
        <v>28714.34</v>
      </c>
      <c r="P319" t="s">
        <v>28</v>
      </c>
      <c r="Q319" t="str" cm="1">
        <f t="array" ref="Q319">_xlfn.IFS(
O319&lt;50000,"Low Salary (&lt;$50K)",
O319&lt;90000,"Lower Middle ($50K-$90K)",
O319&lt;130000,"Middle ($90K-$130K)",
O319&lt;170000,"Upper Middle ($130K-$170K)",
O319&gt;=170000,"High Salary (&gt;$170K)"
)</f>
        <v>Low Salary (&lt;$50K)</v>
      </c>
      <c r="R319" t="str" cm="1">
        <f t="array" ref="R319">_xlfn.IFS(
G319&lt;=2,"New Customers (0-2Y)",
G319&lt;=5,"Growing Customers (3-5Y)",
G319&lt;=8,"Established Customers (6-8Y)",
G319&lt;=10,"Loyal Customers (9-10Y)"
)</f>
        <v>Loyal Customers (9-10Y)</v>
      </c>
    </row>
    <row r="320" spans="1:18" x14ac:dyDescent="0.35">
      <c r="A320">
        <v>15677512</v>
      </c>
      <c r="B320" t="s">
        <v>320</v>
      </c>
      <c r="C320" t="s">
        <v>26</v>
      </c>
      <c r="D320" t="s">
        <v>18</v>
      </c>
      <c r="E320">
        <v>22</v>
      </c>
      <c r="F320" t="s">
        <v>43</v>
      </c>
      <c r="G320">
        <v>3</v>
      </c>
      <c r="H320" s="4">
        <v>0</v>
      </c>
      <c r="I320" t="s">
        <v>24</v>
      </c>
      <c r="J320">
        <v>1</v>
      </c>
      <c r="K320">
        <v>628</v>
      </c>
      <c r="L320" t="s">
        <v>20</v>
      </c>
      <c r="M320" t="s">
        <v>21</v>
      </c>
      <c r="N320" t="s">
        <v>32</v>
      </c>
      <c r="O320" s="4">
        <v>85426.28</v>
      </c>
      <c r="P320" t="s">
        <v>28</v>
      </c>
      <c r="Q320" t="str" cm="1">
        <f t="array" ref="Q320">_xlfn.IFS(
O320&lt;50000,"Low Salary (&lt;$50K)",
O320&lt;90000,"Lower Middle ($50K-$90K)",
O320&lt;130000,"Middle ($90K-$130K)",
O320&lt;170000,"Upper Middle ($130K-$170K)",
O320&gt;=170000,"High Salary (&gt;$170K)"
)</f>
        <v>Lower Middle ($50K-$90K)</v>
      </c>
      <c r="R320" t="str" cm="1">
        <f t="array" ref="R320">_xlfn.IFS(
G320&lt;=2,"New Customers (0-2Y)",
G320&lt;=5,"Growing Customers (3-5Y)",
G320&lt;=8,"Established Customers (6-8Y)",
G320&lt;=10,"Loyal Customers (9-10Y)"
)</f>
        <v>Growing Customers (3-5Y)</v>
      </c>
    </row>
    <row r="321" spans="1:18" x14ac:dyDescent="0.35">
      <c r="A321">
        <v>15626114</v>
      </c>
      <c r="B321" t="s">
        <v>321</v>
      </c>
      <c r="C321" t="s">
        <v>17</v>
      </c>
      <c r="D321" t="s">
        <v>39</v>
      </c>
      <c r="E321">
        <v>24</v>
      </c>
      <c r="F321" t="s">
        <v>43</v>
      </c>
      <c r="G321">
        <v>4</v>
      </c>
      <c r="H321" s="4">
        <v>95741.75</v>
      </c>
      <c r="I321" t="s">
        <v>29</v>
      </c>
      <c r="J321">
        <v>1</v>
      </c>
      <c r="K321">
        <v>429</v>
      </c>
      <c r="L321" t="s">
        <v>44</v>
      </c>
      <c r="M321" t="s">
        <v>21</v>
      </c>
      <c r="N321" t="s">
        <v>32</v>
      </c>
      <c r="O321" s="4">
        <v>46170.75</v>
      </c>
      <c r="P321" t="s">
        <v>28</v>
      </c>
      <c r="Q321" t="str" cm="1">
        <f t="array" ref="Q321">_xlfn.IFS(
O321&lt;50000,"Low Salary (&lt;$50K)",
O321&lt;90000,"Lower Middle ($50K-$90K)",
O321&lt;130000,"Middle ($90K-$130K)",
O321&lt;170000,"Upper Middle ($130K-$170K)",
O321&gt;=170000,"High Salary (&gt;$170K)"
)</f>
        <v>Low Salary (&lt;$50K)</v>
      </c>
      <c r="R321" t="str" cm="1">
        <f t="array" ref="R321">_xlfn.IFS(
G321&lt;=2,"New Customers (0-2Y)",
G321&lt;=5,"Growing Customers (3-5Y)",
G321&lt;=8,"Established Customers (6-8Y)",
G321&lt;=10,"Loyal Customers (9-10Y)"
)</f>
        <v>Growing Customers (3-5Y)</v>
      </c>
    </row>
    <row r="322" spans="1:18" x14ac:dyDescent="0.35">
      <c r="A322">
        <v>15810834</v>
      </c>
      <c r="B322" t="s">
        <v>322</v>
      </c>
      <c r="C322" t="s">
        <v>26</v>
      </c>
      <c r="D322" t="s">
        <v>18</v>
      </c>
      <c r="E322">
        <v>57</v>
      </c>
      <c r="F322" t="s">
        <v>19</v>
      </c>
      <c r="G322">
        <v>2</v>
      </c>
      <c r="H322" s="4">
        <v>145965.32999999999</v>
      </c>
      <c r="I322" t="s">
        <v>33</v>
      </c>
      <c r="J322">
        <v>1</v>
      </c>
      <c r="K322">
        <v>525</v>
      </c>
      <c r="L322" t="s">
        <v>31</v>
      </c>
      <c r="M322" t="s">
        <v>21</v>
      </c>
      <c r="N322" t="s">
        <v>22</v>
      </c>
      <c r="O322" s="4">
        <v>64448.36</v>
      </c>
      <c r="P322" t="s">
        <v>28</v>
      </c>
      <c r="Q322" t="str" cm="1">
        <f t="array" ref="Q322">_xlfn.IFS(
O322&lt;50000,"Low Salary (&lt;$50K)",
O322&lt;90000,"Lower Middle ($50K-$90K)",
O322&lt;130000,"Middle ($90K-$130K)",
O322&lt;170000,"Upper Middle ($130K-$170K)",
O322&gt;=170000,"High Salary (&gt;$170K)"
)</f>
        <v>Lower Middle ($50K-$90K)</v>
      </c>
      <c r="R322" t="str" cm="1">
        <f t="array" ref="R322">_xlfn.IFS(
G322&lt;=2,"New Customers (0-2Y)",
G322&lt;=5,"Growing Customers (3-5Y)",
G322&lt;=8,"Established Customers (6-8Y)",
G322&lt;=10,"Loyal Customers (9-10Y)"
)</f>
        <v>New Customers (0-2Y)</v>
      </c>
    </row>
    <row r="323" spans="1:18" x14ac:dyDescent="0.35">
      <c r="A323">
        <v>15678910</v>
      </c>
      <c r="B323" t="s">
        <v>323</v>
      </c>
      <c r="C323" t="s">
        <v>17</v>
      </c>
      <c r="D323" t="s">
        <v>18</v>
      </c>
      <c r="E323">
        <v>30</v>
      </c>
      <c r="F323" t="s">
        <v>19</v>
      </c>
      <c r="G323">
        <v>8</v>
      </c>
      <c r="H323" s="4">
        <v>141441.75</v>
      </c>
      <c r="I323" t="s">
        <v>33</v>
      </c>
      <c r="J323">
        <v>1</v>
      </c>
      <c r="K323">
        <v>680</v>
      </c>
      <c r="L323" t="s">
        <v>35</v>
      </c>
      <c r="M323" t="s">
        <v>21</v>
      </c>
      <c r="N323" t="s">
        <v>22</v>
      </c>
      <c r="O323" s="4">
        <v>16278.97</v>
      </c>
      <c r="P323" t="s">
        <v>28</v>
      </c>
      <c r="Q323" t="str" cm="1">
        <f t="array" ref="Q323">_xlfn.IFS(
O323&lt;50000,"Low Salary (&lt;$50K)",
O323&lt;90000,"Lower Middle ($50K-$90K)",
O323&lt;130000,"Middle ($90K-$130K)",
O323&lt;170000,"Upper Middle ($130K-$170K)",
O323&gt;=170000,"High Salary (&gt;$170K)"
)</f>
        <v>Low Salary (&lt;$50K)</v>
      </c>
      <c r="R323" t="str" cm="1">
        <f t="array" ref="R323">_xlfn.IFS(
G323&lt;=2,"New Customers (0-2Y)",
G323&lt;=5,"Growing Customers (3-5Y)",
G323&lt;=8,"Established Customers (6-8Y)",
G323&lt;=10,"Loyal Customers (9-10Y)"
)</f>
        <v>Established Customers (6-8Y)</v>
      </c>
    </row>
    <row r="324" spans="1:18" x14ac:dyDescent="0.35">
      <c r="A324">
        <v>15694408</v>
      </c>
      <c r="B324" t="s">
        <v>324</v>
      </c>
      <c r="C324" t="s">
        <v>17</v>
      </c>
      <c r="D324" t="s">
        <v>39</v>
      </c>
      <c r="E324">
        <v>40</v>
      </c>
      <c r="F324" t="s">
        <v>19</v>
      </c>
      <c r="G324">
        <v>1</v>
      </c>
      <c r="H324" s="4">
        <v>139290.41</v>
      </c>
      <c r="I324" t="s">
        <v>33</v>
      </c>
      <c r="J324">
        <v>1</v>
      </c>
      <c r="K324">
        <v>749</v>
      </c>
      <c r="L324" t="s">
        <v>35</v>
      </c>
      <c r="M324" t="s">
        <v>21</v>
      </c>
      <c r="N324" t="s">
        <v>32</v>
      </c>
      <c r="O324" s="4">
        <v>182855.42</v>
      </c>
      <c r="P324" t="s">
        <v>23</v>
      </c>
      <c r="Q324" t="str" cm="1">
        <f t="array" ref="Q324">_xlfn.IFS(
O324&lt;50000,"Low Salary (&lt;$50K)",
O324&lt;90000,"Lower Middle ($50K-$90K)",
O324&lt;130000,"Middle ($90K-$130K)",
O324&lt;170000,"Upper Middle ($130K-$170K)",
O324&gt;=170000,"High Salary (&gt;$170K)"
)</f>
        <v>High Salary (&gt;$170K)</v>
      </c>
      <c r="R324" t="str" cm="1">
        <f t="array" ref="R324">_xlfn.IFS(
G324&lt;=2,"New Customers (0-2Y)",
G324&lt;=5,"Growing Customers (3-5Y)",
G324&lt;=8,"Established Customers (6-8Y)",
G324&lt;=10,"Loyal Customers (9-10Y)"
)</f>
        <v>New Customers (0-2Y)</v>
      </c>
    </row>
    <row r="325" spans="1:18" x14ac:dyDescent="0.35">
      <c r="A325">
        <v>15585215</v>
      </c>
      <c r="B325" t="s">
        <v>325</v>
      </c>
      <c r="C325" t="s">
        <v>17</v>
      </c>
      <c r="D325" t="s">
        <v>18</v>
      </c>
      <c r="E325">
        <v>31</v>
      </c>
      <c r="F325" t="s">
        <v>19</v>
      </c>
      <c r="G325">
        <v>4</v>
      </c>
      <c r="H325" s="4">
        <v>0</v>
      </c>
      <c r="I325" t="s">
        <v>24</v>
      </c>
      <c r="J325">
        <v>2</v>
      </c>
      <c r="K325">
        <v>763</v>
      </c>
      <c r="L325" t="s">
        <v>35</v>
      </c>
      <c r="M325" t="s">
        <v>27</v>
      </c>
      <c r="N325" t="s">
        <v>32</v>
      </c>
      <c r="O325" s="4">
        <v>50404.72</v>
      </c>
      <c r="P325" t="s">
        <v>28</v>
      </c>
      <c r="Q325" t="str" cm="1">
        <f t="array" ref="Q325">_xlfn.IFS(
O325&lt;50000,"Low Salary (&lt;$50K)",
O325&lt;90000,"Lower Middle ($50K-$90K)",
O325&lt;130000,"Middle ($90K-$130K)",
O325&lt;170000,"Upper Middle ($130K-$170K)",
O325&gt;=170000,"High Salary (&gt;$170K)"
)</f>
        <v>Lower Middle ($50K-$90K)</v>
      </c>
      <c r="R325" t="str" cm="1">
        <f t="array" ref="R325">_xlfn.IFS(
G325&lt;=2,"New Customers (0-2Y)",
G325&lt;=5,"Growing Customers (3-5Y)",
G325&lt;=8,"Established Customers (6-8Y)",
G325&lt;=10,"Loyal Customers (9-10Y)"
)</f>
        <v>Growing Customers (3-5Y)</v>
      </c>
    </row>
    <row r="326" spans="1:18" x14ac:dyDescent="0.35">
      <c r="A326">
        <v>15682757</v>
      </c>
      <c r="B326" t="s">
        <v>326</v>
      </c>
      <c r="C326" t="s">
        <v>17</v>
      </c>
      <c r="D326" t="s">
        <v>39</v>
      </c>
      <c r="E326">
        <v>30</v>
      </c>
      <c r="F326" t="s">
        <v>19</v>
      </c>
      <c r="G326">
        <v>3</v>
      </c>
      <c r="H326" s="4">
        <v>0</v>
      </c>
      <c r="I326" t="s">
        <v>24</v>
      </c>
      <c r="J326">
        <v>2</v>
      </c>
      <c r="K326">
        <v>734</v>
      </c>
      <c r="L326" t="s">
        <v>35</v>
      </c>
      <c r="M326" t="s">
        <v>21</v>
      </c>
      <c r="N326" t="s">
        <v>32</v>
      </c>
      <c r="O326" s="4">
        <v>107640.25</v>
      </c>
      <c r="P326" t="s">
        <v>28</v>
      </c>
      <c r="Q326" t="str" cm="1">
        <f t="array" ref="Q326">_xlfn.IFS(
O326&lt;50000,"Low Salary (&lt;$50K)",
O326&lt;90000,"Lower Middle ($50K-$90K)",
O326&lt;130000,"Middle ($90K-$130K)",
O326&lt;170000,"Upper Middle ($130K-$170K)",
O326&gt;=170000,"High Salary (&gt;$170K)"
)</f>
        <v>Middle ($90K-$130K)</v>
      </c>
      <c r="R326" t="str" cm="1">
        <f t="array" ref="R326">_xlfn.IFS(
G326&lt;=2,"New Customers (0-2Y)",
G326&lt;=5,"Growing Customers (3-5Y)",
G326&lt;=8,"Established Customers (6-8Y)",
G326&lt;=10,"Loyal Customers (9-10Y)"
)</f>
        <v>Growing Customers (3-5Y)</v>
      </c>
    </row>
    <row r="327" spans="1:18" x14ac:dyDescent="0.35">
      <c r="A327">
        <v>15736601</v>
      </c>
      <c r="B327" t="s">
        <v>327</v>
      </c>
      <c r="C327" t="s">
        <v>17</v>
      </c>
      <c r="D327" t="s">
        <v>39</v>
      </c>
      <c r="E327">
        <v>35</v>
      </c>
      <c r="F327" t="s">
        <v>19</v>
      </c>
      <c r="G327">
        <v>4</v>
      </c>
      <c r="H327" s="4">
        <v>144428.87</v>
      </c>
      <c r="I327" t="s">
        <v>33</v>
      </c>
      <c r="J327">
        <v>1</v>
      </c>
      <c r="K327">
        <v>716</v>
      </c>
      <c r="L327" t="s">
        <v>35</v>
      </c>
      <c r="M327" t="s">
        <v>21</v>
      </c>
      <c r="N327" t="s">
        <v>32</v>
      </c>
      <c r="O327" s="4">
        <v>134132.65</v>
      </c>
      <c r="P327" t="s">
        <v>28</v>
      </c>
      <c r="Q327" t="str" cm="1">
        <f t="array" ref="Q327">_xlfn.IFS(
O327&lt;50000,"Low Salary (&lt;$50K)",
O327&lt;90000,"Lower Middle ($50K-$90K)",
O327&lt;130000,"Middle ($90K-$130K)",
O327&lt;170000,"Upper Middle ($130K-$170K)",
O327&gt;=170000,"High Salary (&gt;$170K)"
)</f>
        <v>Upper Middle ($130K-$170K)</v>
      </c>
      <c r="R327" t="str" cm="1">
        <f t="array" ref="R327">_xlfn.IFS(
G327&lt;=2,"New Customers (0-2Y)",
G327&lt;=5,"Growing Customers (3-5Y)",
G327&lt;=8,"Established Customers (6-8Y)",
G327&lt;=10,"Loyal Customers (9-10Y)"
)</f>
        <v>Growing Customers (3-5Y)</v>
      </c>
    </row>
    <row r="328" spans="1:18" x14ac:dyDescent="0.35">
      <c r="A328">
        <v>15601848</v>
      </c>
      <c r="B328" t="s">
        <v>51</v>
      </c>
      <c r="C328" t="s">
        <v>17</v>
      </c>
      <c r="D328" t="s">
        <v>39</v>
      </c>
      <c r="E328">
        <v>35</v>
      </c>
      <c r="F328" t="s">
        <v>19</v>
      </c>
      <c r="G328">
        <v>2</v>
      </c>
      <c r="H328" s="4">
        <v>0</v>
      </c>
      <c r="I328" t="s">
        <v>24</v>
      </c>
      <c r="J328">
        <v>2</v>
      </c>
      <c r="K328">
        <v>594</v>
      </c>
      <c r="L328" t="s">
        <v>31</v>
      </c>
      <c r="M328" t="s">
        <v>21</v>
      </c>
      <c r="N328" t="s">
        <v>32</v>
      </c>
      <c r="O328" s="4">
        <v>103480.69</v>
      </c>
      <c r="P328" t="s">
        <v>28</v>
      </c>
      <c r="Q328" t="str" cm="1">
        <f t="array" ref="Q328">_xlfn.IFS(
O328&lt;50000,"Low Salary (&lt;$50K)",
O328&lt;90000,"Lower Middle ($50K-$90K)",
O328&lt;130000,"Middle ($90K-$130K)",
O328&lt;170000,"Upper Middle ($130K-$170K)",
O328&gt;=170000,"High Salary (&gt;$170K)"
)</f>
        <v>Middle ($90K-$130K)</v>
      </c>
      <c r="R328" t="str" cm="1">
        <f t="array" ref="R328">_xlfn.IFS(
G328&lt;=2,"New Customers (0-2Y)",
G328&lt;=5,"Growing Customers (3-5Y)",
G328&lt;=8,"Established Customers (6-8Y)",
G328&lt;=10,"Loyal Customers (9-10Y)"
)</f>
        <v>New Customers (0-2Y)</v>
      </c>
    </row>
    <row r="329" spans="1:18" x14ac:dyDescent="0.35">
      <c r="A329">
        <v>15736008</v>
      </c>
      <c r="B329" t="s">
        <v>96</v>
      </c>
      <c r="C329" t="s">
        <v>17</v>
      </c>
      <c r="D329" t="s">
        <v>18</v>
      </c>
      <c r="E329">
        <v>46</v>
      </c>
      <c r="F329" t="s">
        <v>19</v>
      </c>
      <c r="G329">
        <v>9</v>
      </c>
      <c r="H329" s="4">
        <v>95441.27</v>
      </c>
      <c r="I329" t="s">
        <v>29</v>
      </c>
      <c r="J329">
        <v>1</v>
      </c>
      <c r="K329">
        <v>644</v>
      </c>
      <c r="L329" t="s">
        <v>20</v>
      </c>
      <c r="M329" t="s">
        <v>21</v>
      </c>
      <c r="N329" t="s">
        <v>32</v>
      </c>
      <c r="O329" s="4">
        <v>108761.05</v>
      </c>
      <c r="P329" t="s">
        <v>23</v>
      </c>
      <c r="Q329" t="str" cm="1">
        <f t="array" ref="Q329">_xlfn.IFS(
O329&lt;50000,"Low Salary (&lt;$50K)",
O329&lt;90000,"Lower Middle ($50K-$90K)",
O329&lt;130000,"Middle ($90K-$130K)",
O329&lt;170000,"Upper Middle ($130K-$170K)",
O329&gt;=170000,"High Salary (&gt;$170K)"
)</f>
        <v>Middle ($90K-$130K)</v>
      </c>
      <c r="R329" t="str" cm="1">
        <f t="array" ref="R329">_xlfn.IFS(
G329&lt;=2,"New Customers (0-2Y)",
G329&lt;=5,"Growing Customers (3-5Y)",
G329&lt;=8,"Established Customers (6-8Y)",
G329&lt;=10,"Loyal Customers (9-10Y)"
)</f>
        <v>Loyal Customers (9-10Y)</v>
      </c>
    </row>
    <row r="330" spans="1:18" x14ac:dyDescent="0.35">
      <c r="A330">
        <v>15669064</v>
      </c>
      <c r="B330" t="s">
        <v>328</v>
      </c>
      <c r="C330" t="s">
        <v>42</v>
      </c>
      <c r="D330" t="s">
        <v>39</v>
      </c>
      <c r="E330">
        <v>35</v>
      </c>
      <c r="F330" t="s">
        <v>19</v>
      </c>
      <c r="G330">
        <v>1</v>
      </c>
      <c r="H330" s="4">
        <v>144848.74</v>
      </c>
      <c r="I330" t="s">
        <v>33</v>
      </c>
      <c r="J330">
        <v>1</v>
      </c>
      <c r="K330">
        <v>671</v>
      </c>
      <c r="L330" t="s">
        <v>35</v>
      </c>
      <c r="M330" t="s">
        <v>21</v>
      </c>
      <c r="N330" t="s">
        <v>22</v>
      </c>
      <c r="O330" s="4">
        <v>179012.3</v>
      </c>
      <c r="P330" t="s">
        <v>28</v>
      </c>
      <c r="Q330" t="str" cm="1">
        <f t="array" ref="Q330">_xlfn.IFS(
O330&lt;50000,"Low Salary (&lt;$50K)",
O330&lt;90000,"Lower Middle ($50K-$90K)",
O330&lt;130000,"Middle ($90K-$130K)",
O330&lt;170000,"Upper Middle ($130K-$170K)",
O330&gt;=170000,"High Salary (&gt;$170K)"
)</f>
        <v>High Salary (&gt;$170K)</v>
      </c>
      <c r="R330" t="str" cm="1">
        <f t="array" ref="R330">_xlfn.IFS(
G330&lt;=2,"New Customers (0-2Y)",
G330&lt;=5,"Growing Customers (3-5Y)",
G330&lt;=8,"Established Customers (6-8Y)",
G330&lt;=10,"Loyal Customers (9-10Y)"
)</f>
        <v>New Customers (0-2Y)</v>
      </c>
    </row>
    <row r="331" spans="1:18" x14ac:dyDescent="0.35">
      <c r="A331">
        <v>15624528</v>
      </c>
      <c r="B331" t="s">
        <v>329</v>
      </c>
      <c r="C331" t="s">
        <v>42</v>
      </c>
      <c r="D331" t="s">
        <v>39</v>
      </c>
      <c r="E331">
        <v>26</v>
      </c>
      <c r="F331" t="s">
        <v>43</v>
      </c>
      <c r="G331">
        <v>7</v>
      </c>
      <c r="H331" s="4">
        <v>116244.14</v>
      </c>
      <c r="I331" t="s">
        <v>33</v>
      </c>
      <c r="J331">
        <v>2</v>
      </c>
      <c r="K331">
        <v>664</v>
      </c>
      <c r="L331" t="s">
        <v>35</v>
      </c>
      <c r="M331" t="s">
        <v>21</v>
      </c>
      <c r="N331" t="s">
        <v>22</v>
      </c>
      <c r="O331" s="4">
        <v>95145.14</v>
      </c>
      <c r="P331" t="s">
        <v>28</v>
      </c>
      <c r="Q331" t="str" cm="1">
        <f t="array" ref="Q331">_xlfn.IFS(
O331&lt;50000,"Low Salary (&lt;$50K)",
O331&lt;90000,"Lower Middle ($50K-$90K)",
O331&lt;130000,"Middle ($90K-$130K)",
O331&lt;170000,"Upper Middle ($130K-$170K)",
O331&gt;=170000,"High Salary (&gt;$170K)"
)</f>
        <v>Middle ($90K-$130K)</v>
      </c>
      <c r="R331" t="str" cm="1">
        <f t="array" ref="R331">_xlfn.IFS(
G331&lt;=2,"New Customers (0-2Y)",
G331&lt;=5,"Growing Customers (3-5Y)",
G331&lt;=8,"Established Customers (6-8Y)",
G331&lt;=10,"Loyal Customers (9-10Y)"
)</f>
        <v>Established Customers (6-8Y)</v>
      </c>
    </row>
    <row r="332" spans="1:18" x14ac:dyDescent="0.35">
      <c r="A332">
        <v>15598493</v>
      </c>
      <c r="B332" t="s">
        <v>330</v>
      </c>
      <c r="C332" t="s">
        <v>17</v>
      </c>
      <c r="D332" t="s">
        <v>39</v>
      </c>
      <c r="E332">
        <v>50</v>
      </c>
      <c r="F332" t="s">
        <v>19</v>
      </c>
      <c r="G332">
        <v>7</v>
      </c>
      <c r="H332" s="4">
        <v>0</v>
      </c>
      <c r="I332" t="s">
        <v>24</v>
      </c>
      <c r="J332">
        <v>2</v>
      </c>
      <c r="K332">
        <v>656</v>
      </c>
      <c r="L332" t="s">
        <v>20</v>
      </c>
      <c r="M332" t="s">
        <v>27</v>
      </c>
      <c r="N332" t="s">
        <v>22</v>
      </c>
      <c r="O332" s="4">
        <v>72143.44</v>
      </c>
      <c r="P332" t="s">
        <v>28</v>
      </c>
      <c r="Q332" t="str" cm="1">
        <f t="array" ref="Q332">_xlfn.IFS(
O332&lt;50000,"Low Salary (&lt;$50K)",
O332&lt;90000,"Lower Middle ($50K-$90K)",
O332&lt;130000,"Middle ($90K-$130K)",
O332&lt;170000,"Upper Middle ($130K-$170K)",
O332&gt;=170000,"High Salary (&gt;$170K)"
)</f>
        <v>Lower Middle ($50K-$90K)</v>
      </c>
      <c r="R332" t="str" cm="1">
        <f t="array" ref="R332">_xlfn.IFS(
G332&lt;=2,"New Customers (0-2Y)",
G332&lt;=5,"Growing Customers (3-5Y)",
G332&lt;=8,"Established Customers (6-8Y)",
G332&lt;=10,"Loyal Customers (9-10Y)"
)</f>
        <v>Established Customers (6-8Y)</v>
      </c>
    </row>
    <row r="333" spans="1:18" x14ac:dyDescent="0.35">
      <c r="A333">
        <v>15601274</v>
      </c>
      <c r="B333" t="s">
        <v>331</v>
      </c>
      <c r="C333" t="s">
        <v>26</v>
      </c>
      <c r="D333" t="s">
        <v>18</v>
      </c>
      <c r="E333">
        <v>40</v>
      </c>
      <c r="F333" t="s">
        <v>19</v>
      </c>
      <c r="G333">
        <v>1</v>
      </c>
      <c r="H333" s="4">
        <v>146502.07</v>
      </c>
      <c r="I333" t="s">
        <v>33</v>
      </c>
      <c r="J333">
        <v>1</v>
      </c>
      <c r="K333">
        <v>667</v>
      </c>
      <c r="L333" t="s">
        <v>35</v>
      </c>
      <c r="M333" t="s">
        <v>21</v>
      </c>
      <c r="N333" t="s">
        <v>32</v>
      </c>
      <c r="O333" s="4">
        <v>19162.89</v>
      </c>
      <c r="P333" t="s">
        <v>28</v>
      </c>
      <c r="Q333" t="str" cm="1">
        <f t="array" ref="Q333">_xlfn.IFS(
O333&lt;50000,"Low Salary (&lt;$50K)",
O333&lt;90000,"Lower Middle ($50K-$90K)",
O333&lt;130000,"Middle ($90K-$130K)",
O333&lt;170000,"Upper Middle ($130K-$170K)",
O333&gt;=170000,"High Salary (&gt;$170K)"
)</f>
        <v>Low Salary (&lt;$50K)</v>
      </c>
      <c r="R333" t="str" cm="1">
        <f t="array" ref="R333">_xlfn.IFS(
G333&lt;=2,"New Customers (0-2Y)",
G333&lt;=5,"Growing Customers (3-5Y)",
G333&lt;=8,"Established Customers (6-8Y)",
G333&lt;=10,"Loyal Customers (9-10Y)"
)</f>
        <v>New Customers (0-2Y)</v>
      </c>
    </row>
    <row r="334" spans="1:18" x14ac:dyDescent="0.35">
      <c r="A334">
        <v>15702669</v>
      </c>
      <c r="B334" t="s">
        <v>332</v>
      </c>
      <c r="C334" t="s">
        <v>42</v>
      </c>
      <c r="D334" t="s">
        <v>39</v>
      </c>
      <c r="E334">
        <v>44</v>
      </c>
      <c r="F334" t="s">
        <v>19</v>
      </c>
      <c r="G334">
        <v>2</v>
      </c>
      <c r="H334" s="4">
        <v>117028.6</v>
      </c>
      <c r="I334" t="s">
        <v>33</v>
      </c>
      <c r="J334">
        <v>2</v>
      </c>
      <c r="K334">
        <v>663</v>
      </c>
      <c r="L334" t="s">
        <v>35</v>
      </c>
      <c r="M334" t="s">
        <v>27</v>
      </c>
      <c r="N334" t="s">
        <v>22</v>
      </c>
      <c r="O334" s="4">
        <v>144680.18</v>
      </c>
      <c r="P334" t="s">
        <v>28</v>
      </c>
      <c r="Q334" t="str" cm="1">
        <f t="array" ref="Q334">_xlfn.IFS(
O334&lt;50000,"Low Salary (&lt;$50K)",
O334&lt;90000,"Lower Middle ($50K-$90K)",
O334&lt;130000,"Middle ($90K-$130K)",
O334&lt;170000,"Upper Middle ($130K-$170K)",
O334&gt;=170000,"High Salary (&gt;$170K)"
)</f>
        <v>Upper Middle ($130K-$170K)</v>
      </c>
      <c r="R334" t="str" cm="1">
        <f t="array" ref="R334">_xlfn.IFS(
G334&lt;=2,"New Customers (0-2Y)",
G334&lt;=5,"Growing Customers (3-5Y)",
G334&lt;=8,"Established Customers (6-8Y)",
G334&lt;=10,"Loyal Customers (9-10Y)"
)</f>
        <v>New Customers (0-2Y)</v>
      </c>
    </row>
    <row r="335" spans="1:18" x14ac:dyDescent="0.35">
      <c r="A335">
        <v>15728669</v>
      </c>
      <c r="B335" t="s">
        <v>333</v>
      </c>
      <c r="C335" t="s">
        <v>42</v>
      </c>
      <c r="D335" t="s">
        <v>18</v>
      </c>
      <c r="E335">
        <v>30</v>
      </c>
      <c r="F335" t="s">
        <v>19</v>
      </c>
      <c r="G335">
        <v>8</v>
      </c>
      <c r="H335" s="4">
        <v>112013.81</v>
      </c>
      <c r="I335" t="s">
        <v>33</v>
      </c>
      <c r="J335">
        <v>1</v>
      </c>
      <c r="K335">
        <v>584</v>
      </c>
      <c r="L335" t="s">
        <v>31</v>
      </c>
      <c r="M335" t="s">
        <v>21</v>
      </c>
      <c r="N335" t="s">
        <v>32</v>
      </c>
      <c r="O335" s="4">
        <v>177772.03</v>
      </c>
      <c r="P335" t="s">
        <v>23</v>
      </c>
      <c r="Q335" t="str" cm="1">
        <f t="array" ref="Q335">_xlfn.IFS(
O335&lt;50000,"Low Salary (&lt;$50K)",
O335&lt;90000,"Lower Middle ($50K-$90K)",
O335&lt;130000,"Middle ($90K-$130K)",
O335&lt;170000,"Upper Middle ($130K-$170K)",
O335&gt;=170000,"High Salary (&gt;$170K)"
)</f>
        <v>High Salary (&gt;$170K)</v>
      </c>
      <c r="R335" t="str" cm="1">
        <f t="array" ref="R335">_xlfn.IFS(
G335&lt;=2,"New Customers (0-2Y)",
G335&lt;=5,"Growing Customers (3-5Y)",
G335&lt;=8,"Established Customers (6-8Y)",
G335&lt;=10,"Loyal Customers (9-10Y)"
)</f>
        <v>Established Customers (6-8Y)</v>
      </c>
    </row>
    <row r="336" spans="1:18" x14ac:dyDescent="0.35">
      <c r="A336">
        <v>15742668</v>
      </c>
      <c r="B336" t="s">
        <v>334</v>
      </c>
      <c r="C336" t="s">
        <v>26</v>
      </c>
      <c r="D336" t="s">
        <v>18</v>
      </c>
      <c r="E336">
        <v>37</v>
      </c>
      <c r="F336" t="s">
        <v>19</v>
      </c>
      <c r="G336">
        <v>6</v>
      </c>
      <c r="H336" s="4">
        <v>108269.37</v>
      </c>
      <c r="I336" t="s">
        <v>33</v>
      </c>
      <c r="J336">
        <v>1</v>
      </c>
      <c r="K336">
        <v>626</v>
      </c>
      <c r="L336" t="s">
        <v>20</v>
      </c>
      <c r="M336" t="s">
        <v>21</v>
      </c>
      <c r="N336" t="s">
        <v>32</v>
      </c>
      <c r="O336" s="4">
        <v>5597.94</v>
      </c>
      <c r="P336" t="s">
        <v>28</v>
      </c>
      <c r="Q336" t="str" cm="1">
        <f t="array" ref="Q336">_xlfn.IFS(
O336&lt;50000,"Low Salary (&lt;$50K)",
O336&lt;90000,"Lower Middle ($50K-$90K)",
O336&lt;130000,"Middle ($90K-$130K)",
O336&lt;170000,"Upper Middle ($130K-$170K)",
O336&gt;=170000,"High Salary (&gt;$170K)"
)</f>
        <v>Low Salary (&lt;$50K)</v>
      </c>
      <c r="R336" t="str" cm="1">
        <f t="array" ref="R336">_xlfn.IFS(
G336&lt;=2,"New Customers (0-2Y)",
G336&lt;=5,"Growing Customers (3-5Y)",
G336&lt;=8,"Established Customers (6-8Y)",
G336&lt;=10,"Loyal Customers (9-10Y)"
)</f>
        <v>Established Customers (6-8Y)</v>
      </c>
    </row>
    <row r="337" spans="1:18" x14ac:dyDescent="0.35">
      <c r="A337">
        <v>15697441</v>
      </c>
      <c r="B337" t="s">
        <v>335</v>
      </c>
      <c r="C337" t="s">
        <v>17</v>
      </c>
      <c r="D337" t="s">
        <v>39</v>
      </c>
      <c r="E337">
        <v>29</v>
      </c>
      <c r="F337" t="s">
        <v>43</v>
      </c>
      <c r="G337">
        <v>7</v>
      </c>
      <c r="H337" s="4">
        <v>182123.79</v>
      </c>
      <c r="I337" t="s">
        <v>33</v>
      </c>
      <c r="J337">
        <v>1</v>
      </c>
      <c r="K337">
        <v>485</v>
      </c>
      <c r="L337" t="s">
        <v>44</v>
      </c>
      <c r="M337" t="s">
        <v>21</v>
      </c>
      <c r="N337" t="s">
        <v>32</v>
      </c>
      <c r="O337" s="4">
        <v>116828.51</v>
      </c>
      <c r="P337" t="s">
        <v>23</v>
      </c>
      <c r="Q337" t="str" cm="1">
        <f t="array" ref="Q337">_xlfn.IFS(
O337&lt;50000,"Low Salary (&lt;$50K)",
O337&lt;90000,"Lower Middle ($50K-$90K)",
O337&lt;130000,"Middle ($90K-$130K)",
O337&lt;170000,"Upper Middle ($130K-$170K)",
O337&gt;=170000,"High Salary (&gt;$170K)"
)</f>
        <v>Middle ($90K-$130K)</v>
      </c>
      <c r="R337" t="str" cm="1">
        <f t="array" ref="R337">_xlfn.IFS(
G337&lt;=2,"New Customers (0-2Y)",
G337&lt;=5,"Growing Customers (3-5Y)",
G337&lt;=8,"Established Customers (6-8Y)",
G337&lt;=10,"Loyal Customers (9-10Y)"
)</f>
        <v>Established Customers (6-8Y)</v>
      </c>
    </row>
    <row r="338" spans="1:18" x14ac:dyDescent="0.35">
      <c r="A338">
        <v>15740476</v>
      </c>
      <c r="B338" t="s">
        <v>92</v>
      </c>
      <c r="C338" t="s">
        <v>42</v>
      </c>
      <c r="D338" t="s">
        <v>18</v>
      </c>
      <c r="E338">
        <v>32</v>
      </c>
      <c r="F338" t="s">
        <v>19</v>
      </c>
      <c r="G338">
        <v>3</v>
      </c>
      <c r="H338" s="4">
        <v>150923.74</v>
      </c>
      <c r="I338" t="s">
        <v>33</v>
      </c>
      <c r="J338">
        <v>2</v>
      </c>
      <c r="K338">
        <v>659</v>
      </c>
      <c r="L338" t="s">
        <v>20</v>
      </c>
      <c r="M338" t="s">
        <v>27</v>
      </c>
      <c r="N338" t="s">
        <v>22</v>
      </c>
      <c r="O338" s="4">
        <v>174652.51</v>
      </c>
      <c r="P338" t="s">
        <v>28</v>
      </c>
      <c r="Q338" t="str" cm="1">
        <f t="array" ref="Q338">_xlfn.IFS(
O338&lt;50000,"Low Salary (&lt;$50K)",
O338&lt;90000,"Lower Middle ($50K-$90K)",
O338&lt;130000,"Middle ($90K-$130K)",
O338&lt;170000,"Upper Middle ($130K-$170K)",
O338&gt;=170000,"High Salary (&gt;$170K)"
)</f>
        <v>High Salary (&gt;$170K)</v>
      </c>
      <c r="R338" t="str" cm="1">
        <f t="array" ref="R338">_xlfn.IFS(
G338&lt;=2,"New Customers (0-2Y)",
G338&lt;=5,"Growing Customers (3-5Y)",
G338&lt;=8,"Established Customers (6-8Y)",
G338&lt;=10,"Loyal Customers (9-10Y)"
)</f>
        <v>Growing Customers (3-5Y)</v>
      </c>
    </row>
    <row r="339" spans="1:18" x14ac:dyDescent="0.35">
      <c r="A339">
        <v>15648064</v>
      </c>
      <c r="B339" t="s">
        <v>153</v>
      </c>
      <c r="C339" t="s">
        <v>17</v>
      </c>
      <c r="D339" t="s">
        <v>39</v>
      </c>
      <c r="E339">
        <v>33</v>
      </c>
      <c r="F339" t="s">
        <v>19</v>
      </c>
      <c r="G339">
        <v>2</v>
      </c>
      <c r="H339" s="4">
        <v>0</v>
      </c>
      <c r="I339" t="s">
        <v>24</v>
      </c>
      <c r="J339">
        <v>2</v>
      </c>
      <c r="K339">
        <v>649</v>
      </c>
      <c r="L339" t="s">
        <v>20</v>
      </c>
      <c r="M339" t="s">
        <v>21</v>
      </c>
      <c r="N339" t="s">
        <v>32</v>
      </c>
      <c r="O339" s="4">
        <v>2010.98</v>
      </c>
      <c r="P339" t="s">
        <v>28</v>
      </c>
      <c r="Q339" t="str" cm="1">
        <f t="array" ref="Q339">_xlfn.IFS(
O339&lt;50000,"Low Salary (&lt;$50K)",
O339&lt;90000,"Lower Middle ($50K-$90K)",
O339&lt;130000,"Middle ($90K-$130K)",
O339&lt;170000,"Upper Middle ($130K-$170K)",
O339&gt;=170000,"High Salary (&gt;$170K)"
)</f>
        <v>Low Salary (&lt;$50K)</v>
      </c>
      <c r="R339" t="str" cm="1">
        <f t="array" ref="R339">_xlfn.IFS(
G339&lt;=2,"New Customers (0-2Y)",
G339&lt;=5,"Growing Customers (3-5Y)",
G339&lt;=8,"Established Customers (6-8Y)",
G339&lt;=10,"Loyal Customers (9-10Y)"
)</f>
        <v>New Customers (0-2Y)</v>
      </c>
    </row>
    <row r="340" spans="1:18" x14ac:dyDescent="0.35">
      <c r="A340">
        <v>15636624</v>
      </c>
      <c r="B340" t="s">
        <v>336</v>
      </c>
      <c r="C340" t="s">
        <v>26</v>
      </c>
      <c r="D340" t="s">
        <v>18</v>
      </c>
      <c r="E340">
        <v>39</v>
      </c>
      <c r="F340" t="s">
        <v>19</v>
      </c>
      <c r="G340">
        <v>5</v>
      </c>
      <c r="H340" s="4">
        <v>165272.13</v>
      </c>
      <c r="I340" t="s">
        <v>33</v>
      </c>
      <c r="J340">
        <v>1</v>
      </c>
      <c r="K340">
        <v>805</v>
      </c>
      <c r="L340" t="s">
        <v>37</v>
      </c>
      <c r="M340" t="s">
        <v>21</v>
      </c>
      <c r="N340" t="s">
        <v>32</v>
      </c>
      <c r="O340" s="4">
        <v>14109.85</v>
      </c>
      <c r="P340" t="s">
        <v>23</v>
      </c>
      <c r="Q340" t="str" cm="1">
        <f t="array" ref="Q340">_xlfn.IFS(
O340&lt;50000,"Low Salary (&lt;$50K)",
O340&lt;90000,"Lower Middle ($50K-$90K)",
O340&lt;130000,"Middle ($90K-$130K)",
O340&lt;170000,"Upper Middle ($130K-$170K)",
O340&gt;=170000,"High Salary (&gt;$170K)"
)</f>
        <v>Low Salary (&lt;$50K)</v>
      </c>
      <c r="R340" t="str" cm="1">
        <f t="array" ref="R340">_xlfn.IFS(
G340&lt;=2,"New Customers (0-2Y)",
G340&lt;=5,"Growing Customers (3-5Y)",
G340&lt;=8,"Established Customers (6-8Y)",
G340&lt;=10,"Loyal Customers (9-10Y)"
)</f>
        <v>Growing Customers (3-5Y)</v>
      </c>
    </row>
    <row r="341" spans="1:18" x14ac:dyDescent="0.35">
      <c r="A341">
        <v>15807923</v>
      </c>
      <c r="B341" t="s">
        <v>43</v>
      </c>
      <c r="C341" t="s">
        <v>42</v>
      </c>
      <c r="D341" t="s">
        <v>18</v>
      </c>
      <c r="E341">
        <v>39</v>
      </c>
      <c r="F341" t="s">
        <v>19</v>
      </c>
      <c r="G341">
        <v>10</v>
      </c>
      <c r="H341" s="4">
        <v>115301.31</v>
      </c>
      <c r="I341" t="s">
        <v>33</v>
      </c>
      <c r="J341">
        <v>1</v>
      </c>
      <c r="K341">
        <v>716</v>
      </c>
      <c r="L341" t="s">
        <v>35</v>
      </c>
      <c r="M341" t="s">
        <v>21</v>
      </c>
      <c r="N341" t="s">
        <v>32</v>
      </c>
      <c r="O341" s="4">
        <v>43527.4</v>
      </c>
      <c r="P341" t="s">
        <v>23</v>
      </c>
      <c r="Q341" t="str" cm="1">
        <f t="array" ref="Q341">_xlfn.IFS(
O341&lt;50000,"Low Salary (&lt;$50K)",
O341&lt;90000,"Lower Middle ($50K-$90K)",
O341&lt;130000,"Middle ($90K-$130K)",
O341&lt;170000,"Upper Middle ($130K-$170K)",
O341&gt;=170000,"High Salary (&gt;$170K)"
)</f>
        <v>Low Salary (&lt;$50K)</v>
      </c>
      <c r="R341" t="str" cm="1">
        <f t="array" ref="R341">_xlfn.IFS(
G341&lt;=2,"New Customers (0-2Y)",
G341&lt;=5,"Growing Customers (3-5Y)",
G341&lt;=8,"Established Customers (6-8Y)",
G341&lt;=10,"Loyal Customers (9-10Y)"
)</f>
        <v>Loyal Customers (9-10Y)</v>
      </c>
    </row>
    <row r="342" spans="1:18" x14ac:dyDescent="0.35">
      <c r="A342">
        <v>15745844</v>
      </c>
      <c r="B342" t="s">
        <v>337</v>
      </c>
      <c r="C342" t="s">
        <v>42</v>
      </c>
      <c r="D342" t="s">
        <v>18</v>
      </c>
      <c r="E342">
        <v>40</v>
      </c>
      <c r="F342" t="s">
        <v>19</v>
      </c>
      <c r="G342">
        <v>6</v>
      </c>
      <c r="H342" s="4">
        <v>129502.49</v>
      </c>
      <c r="I342" t="s">
        <v>33</v>
      </c>
      <c r="J342">
        <v>2</v>
      </c>
      <c r="K342">
        <v>642</v>
      </c>
      <c r="L342" t="s">
        <v>20</v>
      </c>
      <c r="M342" t="s">
        <v>27</v>
      </c>
      <c r="N342" t="s">
        <v>22</v>
      </c>
      <c r="O342" s="4">
        <v>86099.23</v>
      </c>
      <c r="P342" t="s">
        <v>23</v>
      </c>
      <c r="Q342" t="str" cm="1">
        <f t="array" ref="Q342">_xlfn.IFS(
O342&lt;50000,"Low Salary (&lt;$50K)",
O342&lt;90000,"Lower Middle ($50K-$90K)",
O342&lt;130000,"Middle ($90K-$130K)",
O342&lt;170000,"Upper Middle ($130K-$170K)",
O342&gt;=170000,"High Salary (&gt;$170K)"
)</f>
        <v>Lower Middle ($50K-$90K)</v>
      </c>
      <c r="R342" t="str" cm="1">
        <f t="array" ref="R342">_xlfn.IFS(
G342&lt;=2,"New Customers (0-2Y)",
G342&lt;=5,"Growing Customers (3-5Y)",
G342&lt;=8,"Established Customers (6-8Y)",
G342&lt;=10,"Loyal Customers (9-10Y)"
)</f>
        <v>Established Customers (6-8Y)</v>
      </c>
    </row>
    <row r="343" spans="1:18" x14ac:dyDescent="0.35">
      <c r="A343">
        <v>15786170</v>
      </c>
      <c r="B343" t="s">
        <v>170</v>
      </c>
      <c r="C343" t="s">
        <v>17</v>
      </c>
      <c r="D343" t="s">
        <v>39</v>
      </c>
      <c r="E343">
        <v>31</v>
      </c>
      <c r="F343" t="s">
        <v>19</v>
      </c>
      <c r="G343">
        <v>4</v>
      </c>
      <c r="H343" s="4">
        <v>118342.26</v>
      </c>
      <c r="I343" t="s">
        <v>33</v>
      </c>
      <c r="J343">
        <v>1</v>
      </c>
      <c r="K343">
        <v>659</v>
      </c>
      <c r="L343" t="s">
        <v>20</v>
      </c>
      <c r="M343" t="s">
        <v>27</v>
      </c>
      <c r="N343" t="s">
        <v>32</v>
      </c>
      <c r="O343" s="4">
        <v>161574.19</v>
      </c>
      <c r="P343" t="s">
        <v>28</v>
      </c>
      <c r="Q343" t="str" cm="1">
        <f t="array" ref="Q343">_xlfn.IFS(
O343&lt;50000,"Low Salary (&lt;$50K)",
O343&lt;90000,"Lower Middle ($50K-$90K)",
O343&lt;130000,"Middle ($90K-$130K)",
O343&lt;170000,"Upper Middle ($130K-$170K)",
O343&gt;=170000,"High Salary (&gt;$170K)"
)</f>
        <v>Upper Middle ($130K-$170K)</v>
      </c>
      <c r="R343" t="str" cm="1">
        <f t="array" ref="R343">_xlfn.IFS(
G343&lt;=2,"New Customers (0-2Y)",
G343&lt;=5,"Growing Customers (3-5Y)",
G343&lt;=8,"Established Customers (6-8Y)",
G343&lt;=10,"Loyal Customers (9-10Y)"
)</f>
        <v>Growing Customers (3-5Y)</v>
      </c>
    </row>
    <row r="344" spans="1:18" x14ac:dyDescent="0.35">
      <c r="A344">
        <v>15681081</v>
      </c>
      <c r="B344" t="s">
        <v>338</v>
      </c>
      <c r="C344" t="s">
        <v>26</v>
      </c>
      <c r="D344" t="s">
        <v>18</v>
      </c>
      <c r="E344">
        <v>47</v>
      </c>
      <c r="F344" t="s">
        <v>19</v>
      </c>
      <c r="G344">
        <v>5</v>
      </c>
      <c r="H344" s="4">
        <v>0</v>
      </c>
      <c r="I344" t="s">
        <v>24</v>
      </c>
      <c r="J344">
        <v>2</v>
      </c>
      <c r="K344">
        <v>545</v>
      </c>
      <c r="L344" t="s">
        <v>31</v>
      </c>
      <c r="M344" t="s">
        <v>21</v>
      </c>
      <c r="N344" t="s">
        <v>22</v>
      </c>
      <c r="O344" s="4">
        <v>38970.14</v>
      </c>
      <c r="P344" t="s">
        <v>28</v>
      </c>
      <c r="Q344" t="str" cm="1">
        <f t="array" ref="Q344">_xlfn.IFS(
O344&lt;50000,"Low Salary (&lt;$50K)",
O344&lt;90000,"Lower Middle ($50K-$90K)",
O344&lt;130000,"Middle ($90K-$130K)",
O344&lt;170000,"Upper Middle ($130K-$170K)",
O344&gt;=170000,"High Salary (&gt;$170K)"
)</f>
        <v>Low Salary (&lt;$50K)</v>
      </c>
      <c r="R344" t="str" cm="1">
        <f t="array" ref="R344">_xlfn.IFS(
G344&lt;=2,"New Customers (0-2Y)",
G344&lt;=5,"Growing Customers (3-5Y)",
G344&lt;=8,"Established Customers (6-8Y)",
G344&lt;=10,"Loyal Customers (9-10Y)"
)</f>
        <v>Growing Customers (3-5Y)</v>
      </c>
    </row>
    <row r="345" spans="1:18" x14ac:dyDescent="0.35">
      <c r="A345">
        <v>15684484</v>
      </c>
      <c r="B345" t="s">
        <v>339</v>
      </c>
      <c r="C345" t="s">
        <v>17</v>
      </c>
      <c r="D345" t="s">
        <v>39</v>
      </c>
      <c r="E345">
        <v>22</v>
      </c>
      <c r="F345" t="s">
        <v>43</v>
      </c>
      <c r="G345">
        <v>8</v>
      </c>
      <c r="H345" s="4">
        <v>0</v>
      </c>
      <c r="I345" t="s">
        <v>24</v>
      </c>
      <c r="J345">
        <v>2</v>
      </c>
      <c r="K345">
        <v>543</v>
      </c>
      <c r="L345" t="s">
        <v>31</v>
      </c>
      <c r="M345" t="s">
        <v>27</v>
      </c>
      <c r="N345" t="s">
        <v>32</v>
      </c>
      <c r="O345" s="4">
        <v>127587.22</v>
      </c>
      <c r="P345" t="s">
        <v>28</v>
      </c>
      <c r="Q345" t="str" cm="1">
        <f t="array" ref="Q345">_xlfn.IFS(
O345&lt;50000,"Low Salary (&lt;$50K)",
O345&lt;90000,"Lower Middle ($50K-$90K)",
O345&lt;130000,"Middle ($90K-$130K)",
O345&lt;170000,"Upper Middle ($130K-$170K)",
O345&gt;=170000,"High Salary (&gt;$170K)"
)</f>
        <v>Middle ($90K-$130K)</v>
      </c>
      <c r="R345" t="str" cm="1">
        <f t="array" ref="R345">_xlfn.IFS(
G345&lt;=2,"New Customers (0-2Y)",
G345&lt;=5,"Growing Customers (3-5Y)",
G345&lt;=8,"Established Customers (6-8Y)",
G345&lt;=10,"Loyal Customers (9-10Y)"
)</f>
        <v>Established Customers (6-8Y)</v>
      </c>
    </row>
    <row r="346" spans="1:18" x14ac:dyDescent="0.35">
      <c r="A346">
        <v>15785869</v>
      </c>
      <c r="B346" t="s">
        <v>105</v>
      </c>
      <c r="C346" t="s">
        <v>17</v>
      </c>
      <c r="D346" t="s">
        <v>18</v>
      </c>
      <c r="E346">
        <v>25</v>
      </c>
      <c r="F346" t="s">
        <v>43</v>
      </c>
      <c r="G346">
        <v>7</v>
      </c>
      <c r="H346" s="4">
        <v>0</v>
      </c>
      <c r="I346" t="s">
        <v>24</v>
      </c>
      <c r="J346">
        <v>2</v>
      </c>
      <c r="K346">
        <v>718</v>
      </c>
      <c r="L346" t="s">
        <v>35</v>
      </c>
      <c r="M346" t="s">
        <v>21</v>
      </c>
      <c r="N346" t="s">
        <v>32</v>
      </c>
      <c r="O346" s="4">
        <v>30380.12</v>
      </c>
      <c r="P346" t="s">
        <v>28</v>
      </c>
      <c r="Q346" t="str" cm="1">
        <f t="array" ref="Q346">_xlfn.IFS(
O346&lt;50000,"Low Salary (&lt;$50K)",
O346&lt;90000,"Lower Middle ($50K-$90K)",
O346&lt;130000,"Middle ($90K-$130K)",
O346&lt;170000,"Upper Middle ($130K-$170K)",
O346&gt;=170000,"High Salary (&gt;$170K)"
)</f>
        <v>Low Salary (&lt;$50K)</v>
      </c>
      <c r="R346" t="str" cm="1">
        <f t="array" ref="R346">_xlfn.IFS(
G346&lt;=2,"New Customers (0-2Y)",
G346&lt;=5,"Growing Customers (3-5Y)",
G346&lt;=8,"Established Customers (6-8Y)",
G346&lt;=10,"Loyal Customers (9-10Y)"
)</f>
        <v>Established Customers (6-8Y)</v>
      </c>
    </row>
    <row r="347" spans="1:18" x14ac:dyDescent="0.35">
      <c r="A347">
        <v>15763859</v>
      </c>
      <c r="B347" t="s">
        <v>340</v>
      </c>
      <c r="C347" t="s">
        <v>17</v>
      </c>
      <c r="D347" t="s">
        <v>18</v>
      </c>
      <c r="E347">
        <v>43</v>
      </c>
      <c r="F347" t="s">
        <v>19</v>
      </c>
      <c r="G347">
        <v>7</v>
      </c>
      <c r="H347" s="4">
        <v>0</v>
      </c>
      <c r="I347" t="s">
        <v>24</v>
      </c>
      <c r="J347">
        <v>2</v>
      </c>
      <c r="K347">
        <v>840</v>
      </c>
      <c r="L347" t="s">
        <v>37</v>
      </c>
      <c r="M347" t="s">
        <v>21</v>
      </c>
      <c r="N347" t="s">
        <v>32</v>
      </c>
      <c r="O347" s="4">
        <v>90908.95</v>
      </c>
      <c r="P347" t="s">
        <v>28</v>
      </c>
      <c r="Q347" t="str" cm="1">
        <f t="array" ref="Q347">_xlfn.IFS(
O347&lt;50000,"Low Salary (&lt;$50K)",
O347&lt;90000,"Lower Middle ($50K-$90K)",
O347&lt;130000,"Middle ($90K-$130K)",
O347&lt;170000,"Upper Middle ($130K-$170K)",
O347&gt;=170000,"High Salary (&gt;$170K)"
)</f>
        <v>Middle ($90K-$130K)</v>
      </c>
      <c r="R347" t="str" cm="1">
        <f t="array" ref="R347">_xlfn.IFS(
G347&lt;=2,"New Customers (0-2Y)",
G347&lt;=5,"Growing Customers (3-5Y)",
G347&lt;=8,"Established Customers (6-8Y)",
G347&lt;=10,"Loyal Customers (9-10Y)"
)</f>
        <v>Established Customers (6-8Y)</v>
      </c>
    </row>
    <row r="348" spans="1:18" x14ac:dyDescent="0.35">
      <c r="A348">
        <v>15658935</v>
      </c>
      <c r="B348" t="s">
        <v>249</v>
      </c>
      <c r="C348" t="s">
        <v>42</v>
      </c>
      <c r="D348" t="s">
        <v>18</v>
      </c>
      <c r="E348">
        <v>34</v>
      </c>
      <c r="F348" t="s">
        <v>19</v>
      </c>
      <c r="G348">
        <v>9</v>
      </c>
      <c r="H348" s="4">
        <v>106937.05</v>
      </c>
      <c r="I348" t="s">
        <v>33</v>
      </c>
      <c r="J348">
        <v>2</v>
      </c>
      <c r="K348">
        <v>630</v>
      </c>
      <c r="L348" t="s">
        <v>20</v>
      </c>
      <c r="M348" t="s">
        <v>21</v>
      </c>
      <c r="N348" t="s">
        <v>32</v>
      </c>
      <c r="O348" s="4">
        <v>138275.01</v>
      </c>
      <c r="P348" t="s">
        <v>28</v>
      </c>
      <c r="Q348" t="str" cm="1">
        <f t="array" ref="Q348">_xlfn.IFS(
O348&lt;50000,"Low Salary (&lt;$50K)",
O348&lt;90000,"Lower Middle ($50K-$90K)",
O348&lt;130000,"Middle ($90K-$130K)",
O348&lt;170000,"Upper Middle ($130K-$170K)",
O348&gt;=170000,"High Salary (&gt;$170K)"
)</f>
        <v>Upper Middle ($130K-$170K)</v>
      </c>
      <c r="R348" t="str" cm="1">
        <f t="array" ref="R348">_xlfn.IFS(
G348&lt;=2,"New Customers (0-2Y)",
G348&lt;=5,"Growing Customers (3-5Y)",
G348&lt;=8,"Established Customers (6-8Y)",
G348&lt;=10,"Loyal Customers (9-10Y)"
)</f>
        <v>Loyal Customers (9-10Y)</v>
      </c>
    </row>
    <row r="349" spans="1:18" x14ac:dyDescent="0.35">
      <c r="A349">
        <v>15747358</v>
      </c>
      <c r="B349" t="s">
        <v>341</v>
      </c>
      <c r="C349" t="s">
        <v>42</v>
      </c>
      <c r="D349" t="s">
        <v>39</v>
      </c>
      <c r="E349">
        <v>59</v>
      </c>
      <c r="F349" t="s">
        <v>19</v>
      </c>
      <c r="G349">
        <v>3</v>
      </c>
      <c r="H349" s="4">
        <v>170331.37</v>
      </c>
      <c r="I349" t="s">
        <v>33</v>
      </c>
      <c r="J349">
        <v>1</v>
      </c>
      <c r="K349">
        <v>643</v>
      </c>
      <c r="L349" t="s">
        <v>20</v>
      </c>
      <c r="M349" t="s">
        <v>21</v>
      </c>
      <c r="N349" t="s">
        <v>22</v>
      </c>
      <c r="O349" s="4">
        <v>32171.79</v>
      </c>
      <c r="P349" t="s">
        <v>28</v>
      </c>
      <c r="Q349" t="str" cm="1">
        <f t="array" ref="Q349">_xlfn.IFS(
O349&lt;50000,"Low Salary (&lt;$50K)",
O349&lt;90000,"Lower Middle ($50K-$90K)",
O349&lt;130000,"Middle ($90K-$130K)",
O349&lt;170000,"Upper Middle ($130K-$170K)",
O349&gt;=170000,"High Salary (&gt;$170K)"
)</f>
        <v>Low Salary (&lt;$50K)</v>
      </c>
      <c r="R349" t="str" cm="1">
        <f t="array" ref="R349">_xlfn.IFS(
G349&lt;=2,"New Customers (0-2Y)",
G349&lt;=5,"Growing Customers (3-5Y)",
G349&lt;=8,"Established Customers (6-8Y)",
G349&lt;=10,"Loyal Customers (9-10Y)"
)</f>
        <v>Growing Customers (3-5Y)</v>
      </c>
    </row>
    <row r="350" spans="1:18" x14ac:dyDescent="0.35">
      <c r="A350">
        <v>15735203</v>
      </c>
      <c r="B350" t="s">
        <v>342</v>
      </c>
      <c r="C350" t="s">
        <v>42</v>
      </c>
      <c r="D350" t="s">
        <v>18</v>
      </c>
      <c r="E350">
        <v>32</v>
      </c>
      <c r="F350" t="s">
        <v>19</v>
      </c>
      <c r="G350">
        <v>1</v>
      </c>
      <c r="H350" s="4">
        <v>114510.85</v>
      </c>
      <c r="I350" t="s">
        <v>33</v>
      </c>
      <c r="J350">
        <v>1</v>
      </c>
      <c r="K350">
        <v>654</v>
      </c>
      <c r="L350" t="s">
        <v>20</v>
      </c>
      <c r="M350" t="s">
        <v>21</v>
      </c>
      <c r="N350" t="s">
        <v>22</v>
      </c>
      <c r="O350" s="4">
        <v>126143.23</v>
      </c>
      <c r="P350" t="s">
        <v>28</v>
      </c>
      <c r="Q350" t="str" cm="1">
        <f t="array" ref="Q350">_xlfn.IFS(
O350&lt;50000,"Low Salary (&lt;$50K)",
O350&lt;90000,"Lower Middle ($50K-$90K)",
O350&lt;130000,"Middle ($90K-$130K)",
O350&lt;170000,"Upper Middle ($130K-$170K)",
O350&gt;=170000,"High Salary (&gt;$170K)"
)</f>
        <v>Middle ($90K-$130K)</v>
      </c>
      <c r="R350" t="str" cm="1">
        <f t="array" ref="R350">_xlfn.IFS(
G350&lt;=2,"New Customers (0-2Y)",
G350&lt;=5,"Growing Customers (3-5Y)",
G350&lt;=8,"Established Customers (6-8Y)",
G350&lt;=10,"Loyal Customers (9-10Y)"
)</f>
        <v>New Customers (0-2Y)</v>
      </c>
    </row>
    <row r="351" spans="1:18" x14ac:dyDescent="0.35">
      <c r="A351">
        <v>15576256</v>
      </c>
      <c r="B351" t="s">
        <v>343</v>
      </c>
      <c r="C351" t="s">
        <v>17</v>
      </c>
      <c r="D351" t="s">
        <v>39</v>
      </c>
      <c r="E351">
        <v>39</v>
      </c>
      <c r="F351" t="s">
        <v>19</v>
      </c>
      <c r="G351">
        <v>5</v>
      </c>
      <c r="H351" s="4">
        <v>0</v>
      </c>
      <c r="I351" t="s">
        <v>24</v>
      </c>
      <c r="J351">
        <v>2</v>
      </c>
      <c r="K351">
        <v>582</v>
      </c>
      <c r="L351" t="s">
        <v>31</v>
      </c>
      <c r="M351" t="s">
        <v>21</v>
      </c>
      <c r="N351" t="s">
        <v>22</v>
      </c>
      <c r="O351" s="4">
        <v>129892.93</v>
      </c>
      <c r="P351" t="s">
        <v>28</v>
      </c>
      <c r="Q351" t="str" cm="1">
        <f t="array" ref="Q351">_xlfn.IFS(
O351&lt;50000,"Low Salary (&lt;$50K)",
O351&lt;90000,"Lower Middle ($50K-$90K)",
O351&lt;130000,"Middle ($90K-$130K)",
O351&lt;170000,"Upper Middle ($130K-$170K)",
O351&gt;=170000,"High Salary (&gt;$170K)"
)</f>
        <v>Middle ($90K-$130K)</v>
      </c>
      <c r="R351" t="str" cm="1">
        <f t="array" ref="R351">_xlfn.IFS(
G351&lt;=2,"New Customers (0-2Y)",
G351&lt;=5,"Growing Customers (3-5Y)",
G351&lt;=8,"Established Customers (6-8Y)",
G351&lt;=10,"Loyal Customers (9-10Y)"
)</f>
        <v>Growing Customers (3-5Y)</v>
      </c>
    </row>
    <row r="352" spans="1:18" x14ac:dyDescent="0.35">
      <c r="A352">
        <v>15659420</v>
      </c>
      <c r="B352" t="s">
        <v>344</v>
      </c>
      <c r="C352" t="s">
        <v>26</v>
      </c>
      <c r="D352" t="s">
        <v>39</v>
      </c>
      <c r="E352">
        <v>32</v>
      </c>
      <c r="F352" t="s">
        <v>19</v>
      </c>
      <c r="G352">
        <v>3</v>
      </c>
      <c r="H352" s="4">
        <v>107594.11</v>
      </c>
      <c r="I352" t="s">
        <v>33</v>
      </c>
      <c r="J352">
        <v>2</v>
      </c>
      <c r="K352">
        <v>659</v>
      </c>
      <c r="L352" t="s">
        <v>20</v>
      </c>
      <c r="M352" t="s">
        <v>21</v>
      </c>
      <c r="N352" t="s">
        <v>22</v>
      </c>
      <c r="O352" s="4">
        <v>102416.84</v>
      </c>
      <c r="P352" t="s">
        <v>28</v>
      </c>
      <c r="Q352" t="str" cm="1">
        <f t="array" ref="Q352">_xlfn.IFS(
O352&lt;50000,"Low Salary (&lt;$50K)",
O352&lt;90000,"Lower Middle ($50K-$90K)",
O352&lt;130000,"Middle ($90K-$130K)",
O352&lt;170000,"Upper Middle ($130K-$170K)",
O352&gt;=170000,"High Salary (&gt;$170K)"
)</f>
        <v>Middle ($90K-$130K)</v>
      </c>
      <c r="R352" t="str" cm="1">
        <f t="array" ref="R352">_xlfn.IFS(
G352&lt;=2,"New Customers (0-2Y)",
G352&lt;=5,"Growing Customers (3-5Y)",
G352&lt;=8,"Established Customers (6-8Y)",
G352&lt;=10,"Loyal Customers (9-10Y)"
)</f>
        <v>Growing Customers (3-5Y)</v>
      </c>
    </row>
    <row r="353" spans="1:18" x14ac:dyDescent="0.35">
      <c r="A353">
        <v>15593365</v>
      </c>
      <c r="B353" t="s">
        <v>237</v>
      </c>
      <c r="C353" t="s">
        <v>26</v>
      </c>
      <c r="D353" t="s">
        <v>39</v>
      </c>
      <c r="E353">
        <v>39</v>
      </c>
      <c r="F353" t="s">
        <v>19</v>
      </c>
      <c r="G353">
        <v>2</v>
      </c>
      <c r="H353" s="4">
        <v>81273.13</v>
      </c>
      <c r="I353" t="s">
        <v>29</v>
      </c>
      <c r="J353">
        <v>1</v>
      </c>
      <c r="K353">
        <v>762</v>
      </c>
      <c r="L353" t="s">
        <v>35</v>
      </c>
      <c r="M353" t="s">
        <v>21</v>
      </c>
      <c r="N353" t="s">
        <v>22</v>
      </c>
      <c r="O353" s="4">
        <v>18719.669999999998</v>
      </c>
      <c r="P353" t="s">
        <v>28</v>
      </c>
      <c r="Q353" t="str" cm="1">
        <f t="array" ref="Q353">_xlfn.IFS(
O353&lt;50000,"Low Salary (&lt;$50K)",
O353&lt;90000,"Lower Middle ($50K-$90K)",
O353&lt;130000,"Middle ($90K-$130K)",
O353&lt;170000,"Upper Middle ($130K-$170K)",
O353&gt;=170000,"High Salary (&gt;$170K)"
)</f>
        <v>Low Salary (&lt;$50K)</v>
      </c>
      <c r="R353" t="str" cm="1">
        <f t="array" ref="R353">_xlfn.IFS(
G353&lt;=2,"New Customers (0-2Y)",
G353&lt;=5,"Growing Customers (3-5Y)",
G353&lt;=8,"Established Customers (6-8Y)",
G353&lt;=10,"Loyal Customers (9-10Y)"
)</f>
        <v>New Customers (0-2Y)</v>
      </c>
    </row>
    <row r="354" spans="1:18" x14ac:dyDescent="0.35">
      <c r="A354">
        <v>15777352</v>
      </c>
      <c r="B354" t="s">
        <v>345</v>
      </c>
      <c r="C354" t="s">
        <v>26</v>
      </c>
      <c r="D354" t="s">
        <v>18</v>
      </c>
      <c r="E354">
        <v>32</v>
      </c>
      <c r="F354" t="s">
        <v>19</v>
      </c>
      <c r="G354">
        <v>7</v>
      </c>
      <c r="H354" s="4">
        <v>169399.6</v>
      </c>
      <c r="I354" t="s">
        <v>33</v>
      </c>
      <c r="J354">
        <v>1</v>
      </c>
      <c r="K354">
        <v>568</v>
      </c>
      <c r="L354" t="s">
        <v>31</v>
      </c>
      <c r="M354" t="s">
        <v>21</v>
      </c>
      <c r="N354" t="s">
        <v>32</v>
      </c>
      <c r="O354" s="4">
        <v>61936.22</v>
      </c>
      <c r="P354" t="s">
        <v>28</v>
      </c>
      <c r="Q354" t="str" cm="1">
        <f t="array" ref="Q354">_xlfn.IFS(
O354&lt;50000,"Low Salary (&lt;$50K)",
O354&lt;90000,"Lower Middle ($50K-$90K)",
O354&lt;130000,"Middle ($90K-$130K)",
O354&lt;170000,"Upper Middle ($130K-$170K)",
O354&gt;=170000,"High Salary (&gt;$170K)"
)</f>
        <v>Lower Middle ($50K-$90K)</v>
      </c>
      <c r="R354" t="str" cm="1">
        <f t="array" ref="R354">_xlfn.IFS(
G354&lt;=2,"New Customers (0-2Y)",
G354&lt;=5,"Growing Customers (3-5Y)",
G354&lt;=8,"Established Customers (6-8Y)",
G354&lt;=10,"Loyal Customers (9-10Y)"
)</f>
        <v>Established Customers (6-8Y)</v>
      </c>
    </row>
    <row r="355" spans="1:18" x14ac:dyDescent="0.35">
      <c r="A355">
        <v>15812007</v>
      </c>
      <c r="B355" t="s">
        <v>346</v>
      </c>
      <c r="C355" t="s">
        <v>26</v>
      </c>
      <c r="D355" t="s">
        <v>39</v>
      </c>
      <c r="E355">
        <v>25</v>
      </c>
      <c r="F355" t="s">
        <v>43</v>
      </c>
      <c r="G355">
        <v>6</v>
      </c>
      <c r="H355" s="4">
        <v>0</v>
      </c>
      <c r="I355" t="s">
        <v>24</v>
      </c>
      <c r="J355">
        <v>2</v>
      </c>
      <c r="K355">
        <v>670</v>
      </c>
      <c r="L355" t="s">
        <v>35</v>
      </c>
      <c r="M355" t="s">
        <v>21</v>
      </c>
      <c r="N355" t="s">
        <v>22</v>
      </c>
      <c r="O355" s="4">
        <v>78358.94</v>
      </c>
      <c r="P355" t="s">
        <v>28</v>
      </c>
      <c r="Q355" t="str" cm="1">
        <f t="array" ref="Q355">_xlfn.IFS(
O355&lt;50000,"Low Salary (&lt;$50K)",
O355&lt;90000,"Lower Middle ($50K-$90K)",
O355&lt;130000,"Middle ($90K-$130K)",
O355&lt;170000,"Upper Middle ($130K-$170K)",
O355&gt;=170000,"High Salary (&gt;$170K)"
)</f>
        <v>Lower Middle ($50K-$90K)</v>
      </c>
      <c r="R355" t="str" cm="1">
        <f t="array" ref="R355">_xlfn.IFS(
G355&lt;=2,"New Customers (0-2Y)",
G355&lt;=5,"Growing Customers (3-5Y)",
G355&lt;=8,"Established Customers (6-8Y)",
G355&lt;=10,"Loyal Customers (9-10Y)"
)</f>
        <v>Established Customers (6-8Y)</v>
      </c>
    </row>
    <row r="356" spans="1:18" x14ac:dyDescent="0.35">
      <c r="A356">
        <v>15625461</v>
      </c>
      <c r="B356" t="s">
        <v>347</v>
      </c>
      <c r="C356" t="s">
        <v>17</v>
      </c>
      <c r="D356" t="s">
        <v>18</v>
      </c>
      <c r="E356">
        <v>45</v>
      </c>
      <c r="F356" t="s">
        <v>19</v>
      </c>
      <c r="G356">
        <v>1</v>
      </c>
      <c r="H356" s="4">
        <v>187841.99</v>
      </c>
      <c r="I356" t="s">
        <v>33</v>
      </c>
      <c r="J356">
        <v>2</v>
      </c>
      <c r="K356">
        <v>613</v>
      </c>
      <c r="L356" t="s">
        <v>20</v>
      </c>
      <c r="M356" t="s">
        <v>21</v>
      </c>
      <c r="N356" t="s">
        <v>22</v>
      </c>
      <c r="O356" s="4">
        <v>147224.26999999999</v>
      </c>
      <c r="P356" t="s">
        <v>28</v>
      </c>
      <c r="Q356" t="str" cm="1">
        <f t="array" ref="Q356">_xlfn.IFS(
O356&lt;50000,"Low Salary (&lt;$50K)",
O356&lt;90000,"Lower Middle ($50K-$90K)",
O356&lt;130000,"Middle ($90K-$130K)",
O356&lt;170000,"Upper Middle ($130K-$170K)",
O356&gt;=170000,"High Salary (&gt;$170K)"
)</f>
        <v>Upper Middle ($130K-$170K)</v>
      </c>
      <c r="R356" t="str" cm="1">
        <f t="array" ref="R356">_xlfn.IFS(
G356&lt;=2,"New Customers (0-2Y)",
G356&lt;=5,"Growing Customers (3-5Y)",
G356&lt;=8,"Established Customers (6-8Y)",
G356&lt;=10,"Loyal Customers (9-10Y)"
)</f>
        <v>New Customers (0-2Y)</v>
      </c>
    </row>
    <row r="357" spans="1:18" x14ac:dyDescent="0.35">
      <c r="A357">
        <v>15739438</v>
      </c>
      <c r="B357" t="s">
        <v>348</v>
      </c>
      <c r="C357" t="s">
        <v>17</v>
      </c>
      <c r="D357" t="s">
        <v>39</v>
      </c>
      <c r="E357">
        <v>30</v>
      </c>
      <c r="F357" t="s">
        <v>19</v>
      </c>
      <c r="G357">
        <v>0</v>
      </c>
      <c r="H357" s="4">
        <v>0</v>
      </c>
      <c r="I357" t="s">
        <v>24</v>
      </c>
      <c r="J357">
        <v>2</v>
      </c>
      <c r="K357">
        <v>539</v>
      </c>
      <c r="L357" t="s">
        <v>31</v>
      </c>
      <c r="M357" t="s">
        <v>21</v>
      </c>
      <c r="N357" t="s">
        <v>32</v>
      </c>
      <c r="O357" s="4">
        <v>160979.66</v>
      </c>
      <c r="P357" t="s">
        <v>28</v>
      </c>
      <c r="Q357" t="str" cm="1">
        <f t="array" ref="Q357">_xlfn.IFS(
O357&lt;50000,"Low Salary (&lt;$50K)",
O357&lt;90000,"Lower Middle ($50K-$90K)",
O357&lt;130000,"Middle ($90K-$130K)",
O357&lt;170000,"Upper Middle ($130K-$170K)",
O357&gt;=170000,"High Salary (&gt;$170K)"
)</f>
        <v>Upper Middle ($130K-$170K)</v>
      </c>
      <c r="R357" t="str" cm="1">
        <f t="array" ref="R357">_xlfn.IFS(
G357&lt;=2,"New Customers (0-2Y)",
G357&lt;=5,"Growing Customers (3-5Y)",
G357&lt;=8,"Established Customers (6-8Y)",
G357&lt;=10,"Loyal Customers (9-10Y)"
)</f>
        <v>New Customers (0-2Y)</v>
      </c>
    </row>
    <row r="358" spans="1:18" x14ac:dyDescent="0.35">
      <c r="A358">
        <v>15611759</v>
      </c>
      <c r="B358" t="s">
        <v>349</v>
      </c>
      <c r="C358" t="s">
        <v>26</v>
      </c>
      <c r="D358" t="s">
        <v>18</v>
      </c>
      <c r="E358">
        <v>57</v>
      </c>
      <c r="F358" t="s">
        <v>19</v>
      </c>
      <c r="G358">
        <v>8</v>
      </c>
      <c r="H358" s="4">
        <v>126776.3</v>
      </c>
      <c r="I358" t="s">
        <v>33</v>
      </c>
      <c r="J358">
        <v>2</v>
      </c>
      <c r="K358">
        <v>850</v>
      </c>
      <c r="L358" t="s">
        <v>37</v>
      </c>
      <c r="M358" t="s">
        <v>21</v>
      </c>
      <c r="N358" t="s">
        <v>22</v>
      </c>
      <c r="O358" s="4">
        <v>132298.49</v>
      </c>
      <c r="P358" t="s">
        <v>28</v>
      </c>
      <c r="Q358" t="str" cm="1">
        <f t="array" ref="Q358">_xlfn.IFS(
O358&lt;50000,"Low Salary (&lt;$50K)",
O358&lt;90000,"Lower Middle ($50K-$90K)",
O358&lt;130000,"Middle ($90K-$130K)",
O358&lt;170000,"Upper Middle ($130K-$170K)",
O358&gt;=170000,"High Salary (&gt;$170K)"
)</f>
        <v>Upper Middle ($130K-$170K)</v>
      </c>
      <c r="R358" t="str" cm="1">
        <f t="array" ref="R358">_xlfn.IFS(
G358&lt;=2,"New Customers (0-2Y)",
G358&lt;=5,"Growing Customers (3-5Y)",
G358&lt;=8,"Established Customers (6-8Y)",
G358&lt;=10,"Loyal Customers (9-10Y)"
)</f>
        <v>Established Customers (6-8Y)</v>
      </c>
    </row>
    <row r="359" spans="1:18" x14ac:dyDescent="0.35">
      <c r="A359">
        <v>15661629</v>
      </c>
      <c r="B359" t="s">
        <v>350</v>
      </c>
      <c r="C359" t="s">
        <v>26</v>
      </c>
      <c r="D359" t="s">
        <v>39</v>
      </c>
      <c r="E359">
        <v>34</v>
      </c>
      <c r="F359" t="s">
        <v>19</v>
      </c>
      <c r="G359">
        <v>9</v>
      </c>
      <c r="H359" s="4">
        <v>126436.29</v>
      </c>
      <c r="I359" t="s">
        <v>33</v>
      </c>
      <c r="J359">
        <v>1</v>
      </c>
      <c r="K359">
        <v>522</v>
      </c>
      <c r="L359" t="s">
        <v>31</v>
      </c>
      <c r="M359" t="s">
        <v>21</v>
      </c>
      <c r="N359" t="s">
        <v>32</v>
      </c>
      <c r="O359" s="4">
        <v>174248.52</v>
      </c>
      <c r="P359" t="s">
        <v>23</v>
      </c>
      <c r="Q359" t="str" cm="1">
        <f t="array" ref="Q359">_xlfn.IFS(
O359&lt;50000,"Low Salary (&lt;$50K)",
O359&lt;90000,"Lower Middle ($50K-$90K)",
O359&lt;130000,"Middle ($90K-$130K)",
O359&lt;170000,"Upper Middle ($130K-$170K)",
O359&gt;=170000,"High Salary (&gt;$170K)"
)</f>
        <v>High Salary (&gt;$170K)</v>
      </c>
      <c r="R359" t="str" cm="1">
        <f t="array" ref="R359">_xlfn.IFS(
G359&lt;=2,"New Customers (0-2Y)",
G359&lt;=5,"Growing Customers (3-5Y)",
G359&lt;=8,"Established Customers (6-8Y)",
G359&lt;=10,"Loyal Customers (9-10Y)"
)</f>
        <v>Loyal Customers (9-10Y)</v>
      </c>
    </row>
    <row r="360" spans="1:18" x14ac:dyDescent="0.35">
      <c r="A360">
        <v>15633950</v>
      </c>
      <c r="B360" t="s">
        <v>61</v>
      </c>
      <c r="C360" t="s">
        <v>17</v>
      </c>
      <c r="D360" t="s">
        <v>39</v>
      </c>
      <c r="E360">
        <v>41</v>
      </c>
      <c r="F360" t="s">
        <v>19</v>
      </c>
      <c r="G360">
        <v>1</v>
      </c>
      <c r="H360" s="4">
        <v>101960.74</v>
      </c>
      <c r="I360" t="s">
        <v>33</v>
      </c>
      <c r="J360">
        <v>1</v>
      </c>
      <c r="K360">
        <v>737</v>
      </c>
      <c r="L360" t="s">
        <v>35</v>
      </c>
      <c r="M360" t="s">
        <v>21</v>
      </c>
      <c r="N360" t="s">
        <v>22</v>
      </c>
      <c r="O360" s="4">
        <v>123547.28</v>
      </c>
      <c r="P360" t="s">
        <v>28</v>
      </c>
      <c r="Q360" t="str" cm="1">
        <f t="array" ref="Q360">_xlfn.IFS(
O360&lt;50000,"Low Salary (&lt;$50K)",
O360&lt;90000,"Lower Middle ($50K-$90K)",
O360&lt;130000,"Middle ($90K-$130K)",
O360&lt;170000,"Upper Middle ($130K-$170K)",
O360&gt;=170000,"High Salary (&gt;$170K)"
)</f>
        <v>Middle ($90K-$130K)</v>
      </c>
      <c r="R360" t="str" cm="1">
        <f t="array" ref="R360">_xlfn.IFS(
G360&lt;=2,"New Customers (0-2Y)",
G360&lt;=5,"Growing Customers (3-5Y)",
G360&lt;=8,"Established Customers (6-8Y)",
G360&lt;=10,"Loyal Customers (9-10Y)"
)</f>
        <v>New Customers (0-2Y)</v>
      </c>
    </row>
    <row r="361" spans="1:18" x14ac:dyDescent="0.35">
      <c r="A361">
        <v>15592386</v>
      </c>
      <c r="B361" t="s">
        <v>203</v>
      </c>
      <c r="C361" t="s">
        <v>17</v>
      </c>
      <c r="D361" t="s">
        <v>39</v>
      </c>
      <c r="E361">
        <v>58</v>
      </c>
      <c r="F361" t="s">
        <v>19</v>
      </c>
      <c r="G361">
        <v>3</v>
      </c>
      <c r="H361" s="4">
        <v>0</v>
      </c>
      <c r="I361" t="s">
        <v>24</v>
      </c>
      <c r="J361">
        <v>2</v>
      </c>
      <c r="K361">
        <v>520</v>
      </c>
      <c r="L361" t="s">
        <v>31</v>
      </c>
      <c r="M361" t="s">
        <v>27</v>
      </c>
      <c r="N361" t="s">
        <v>22</v>
      </c>
      <c r="O361" s="4">
        <v>32790.019999999997</v>
      </c>
      <c r="P361" t="s">
        <v>28</v>
      </c>
      <c r="Q361" t="str" cm="1">
        <f t="array" ref="Q361">_xlfn.IFS(
O361&lt;50000,"Low Salary (&lt;$50K)",
O361&lt;90000,"Lower Middle ($50K-$90K)",
O361&lt;130000,"Middle ($90K-$130K)",
O361&lt;170000,"Upper Middle ($130K-$170K)",
O361&gt;=170000,"High Salary (&gt;$170K)"
)</f>
        <v>Low Salary (&lt;$50K)</v>
      </c>
      <c r="R361" t="str" cm="1">
        <f t="array" ref="R361">_xlfn.IFS(
G361&lt;=2,"New Customers (0-2Y)",
G361&lt;=5,"Growing Customers (3-5Y)",
G361&lt;=8,"Established Customers (6-8Y)",
G361&lt;=10,"Loyal Customers (9-10Y)"
)</f>
        <v>Growing Customers (3-5Y)</v>
      </c>
    </row>
    <row r="362" spans="1:18" x14ac:dyDescent="0.35">
      <c r="A362">
        <v>15803716</v>
      </c>
      <c r="B362" t="s">
        <v>351</v>
      </c>
      <c r="C362" t="s">
        <v>26</v>
      </c>
      <c r="D362" t="s">
        <v>39</v>
      </c>
      <c r="E362">
        <v>28</v>
      </c>
      <c r="F362" t="s">
        <v>43</v>
      </c>
      <c r="G362">
        <v>3</v>
      </c>
      <c r="H362" s="4">
        <v>0</v>
      </c>
      <c r="I362" t="s">
        <v>24</v>
      </c>
      <c r="J362">
        <v>2</v>
      </c>
      <c r="K362">
        <v>706</v>
      </c>
      <c r="L362" t="s">
        <v>35</v>
      </c>
      <c r="M362" t="s">
        <v>27</v>
      </c>
      <c r="N362" t="s">
        <v>22</v>
      </c>
      <c r="O362" s="4">
        <v>181543.67</v>
      </c>
      <c r="P362" t="s">
        <v>28</v>
      </c>
      <c r="Q362" t="str" cm="1">
        <f t="array" ref="Q362">_xlfn.IFS(
O362&lt;50000,"Low Salary (&lt;$50K)",
O362&lt;90000,"Lower Middle ($50K-$90K)",
O362&lt;130000,"Middle ($90K-$130K)",
O362&lt;170000,"Upper Middle ($130K-$170K)",
O362&gt;=170000,"High Salary (&gt;$170K)"
)</f>
        <v>High Salary (&gt;$170K)</v>
      </c>
      <c r="R362" t="str" cm="1">
        <f t="array" ref="R362">_xlfn.IFS(
G362&lt;=2,"New Customers (0-2Y)",
G362&lt;=5,"Growing Customers (3-5Y)",
G362&lt;=8,"Established Customers (6-8Y)",
G362&lt;=10,"Loyal Customers (9-10Y)"
)</f>
        <v>Growing Customers (3-5Y)</v>
      </c>
    </row>
    <row r="363" spans="1:18" x14ac:dyDescent="0.35">
      <c r="A363">
        <v>15696674</v>
      </c>
      <c r="B363" t="s">
        <v>193</v>
      </c>
      <c r="C363" t="s">
        <v>42</v>
      </c>
      <c r="D363" t="s">
        <v>18</v>
      </c>
      <c r="E363">
        <v>45</v>
      </c>
      <c r="F363" t="s">
        <v>19</v>
      </c>
      <c r="G363">
        <v>2</v>
      </c>
      <c r="H363" s="4">
        <v>150842.93</v>
      </c>
      <c r="I363" t="s">
        <v>33</v>
      </c>
      <c r="J363">
        <v>1</v>
      </c>
      <c r="K363">
        <v>643</v>
      </c>
      <c r="L363" t="s">
        <v>20</v>
      </c>
      <c r="M363" t="s">
        <v>27</v>
      </c>
      <c r="N363" t="s">
        <v>22</v>
      </c>
      <c r="O363" s="4">
        <v>2319.96</v>
      </c>
      <c r="P363" t="s">
        <v>23</v>
      </c>
      <c r="Q363" t="str" cm="1">
        <f t="array" ref="Q363">_xlfn.IFS(
O363&lt;50000,"Low Salary (&lt;$50K)",
O363&lt;90000,"Lower Middle ($50K-$90K)",
O363&lt;130000,"Middle ($90K-$130K)",
O363&lt;170000,"Upper Middle ($130K-$170K)",
O363&gt;=170000,"High Salary (&gt;$170K)"
)</f>
        <v>Low Salary (&lt;$50K)</v>
      </c>
      <c r="R363" t="str" cm="1">
        <f t="array" ref="R363">_xlfn.IFS(
G363&lt;=2,"New Customers (0-2Y)",
G363&lt;=5,"Growing Customers (3-5Y)",
G363&lt;=8,"Established Customers (6-8Y)",
G363&lt;=10,"Loyal Customers (9-10Y)"
)</f>
        <v>New Customers (0-2Y)</v>
      </c>
    </row>
    <row r="364" spans="1:18" x14ac:dyDescent="0.35">
      <c r="A364">
        <v>15706365</v>
      </c>
      <c r="B364" t="s">
        <v>80</v>
      </c>
      <c r="C364" t="s">
        <v>17</v>
      </c>
      <c r="D364" t="s">
        <v>18</v>
      </c>
      <c r="E364">
        <v>50</v>
      </c>
      <c r="F364" t="s">
        <v>19</v>
      </c>
      <c r="G364">
        <v>9</v>
      </c>
      <c r="H364" s="4">
        <v>102535.57</v>
      </c>
      <c r="I364" t="s">
        <v>33</v>
      </c>
      <c r="J364">
        <v>1</v>
      </c>
      <c r="K364">
        <v>648</v>
      </c>
      <c r="L364" t="s">
        <v>20</v>
      </c>
      <c r="M364" t="s">
        <v>21</v>
      </c>
      <c r="N364" t="s">
        <v>22</v>
      </c>
      <c r="O364" s="4">
        <v>189543.19</v>
      </c>
      <c r="P364" t="s">
        <v>28</v>
      </c>
      <c r="Q364" t="str" cm="1">
        <f t="array" ref="Q364">_xlfn.IFS(
O364&lt;50000,"Low Salary (&lt;$50K)",
O364&lt;90000,"Lower Middle ($50K-$90K)",
O364&lt;130000,"Middle ($90K-$130K)",
O364&lt;170000,"Upper Middle ($130K-$170K)",
O364&gt;=170000,"High Salary (&gt;$170K)"
)</f>
        <v>High Salary (&gt;$170K)</v>
      </c>
      <c r="R364" t="str" cm="1">
        <f t="array" ref="R364">_xlfn.IFS(
G364&lt;=2,"New Customers (0-2Y)",
G364&lt;=5,"Growing Customers (3-5Y)",
G364&lt;=8,"Established Customers (6-8Y)",
G364&lt;=10,"Loyal Customers (9-10Y)"
)</f>
        <v>Loyal Customers (9-10Y)</v>
      </c>
    </row>
    <row r="365" spans="1:18" x14ac:dyDescent="0.35">
      <c r="A365">
        <v>15745088</v>
      </c>
      <c r="B365" t="s">
        <v>352</v>
      </c>
      <c r="C365" t="s">
        <v>42</v>
      </c>
      <c r="D365" t="s">
        <v>18</v>
      </c>
      <c r="E365">
        <v>29</v>
      </c>
      <c r="F365" t="s">
        <v>43</v>
      </c>
      <c r="G365">
        <v>9</v>
      </c>
      <c r="H365" s="4">
        <v>99027.61</v>
      </c>
      <c r="I365" t="s">
        <v>29</v>
      </c>
      <c r="J365">
        <v>2</v>
      </c>
      <c r="K365">
        <v>443</v>
      </c>
      <c r="L365" t="s">
        <v>44</v>
      </c>
      <c r="M365" t="s">
        <v>21</v>
      </c>
      <c r="N365" t="s">
        <v>32</v>
      </c>
      <c r="O365" s="4">
        <v>10940.4</v>
      </c>
      <c r="P365" t="s">
        <v>28</v>
      </c>
      <c r="Q365" t="str" cm="1">
        <f t="array" ref="Q365">_xlfn.IFS(
O365&lt;50000,"Low Salary (&lt;$50K)",
O365&lt;90000,"Lower Middle ($50K-$90K)",
O365&lt;130000,"Middle ($90K-$130K)",
O365&lt;170000,"Upper Middle ($130K-$170K)",
O365&gt;=170000,"High Salary (&gt;$170K)"
)</f>
        <v>Low Salary (&lt;$50K)</v>
      </c>
      <c r="R365" t="str" cm="1">
        <f t="array" ref="R365">_xlfn.IFS(
G365&lt;=2,"New Customers (0-2Y)",
G365&lt;=5,"Growing Customers (3-5Y)",
G365&lt;=8,"Established Customers (6-8Y)",
G365&lt;=10,"Loyal Customers (9-10Y)"
)</f>
        <v>Loyal Customers (9-10Y)</v>
      </c>
    </row>
    <row r="366" spans="1:18" x14ac:dyDescent="0.35">
      <c r="A366">
        <v>15676715</v>
      </c>
      <c r="B366" t="s">
        <v>353</v>
      </c>
      <c r="C366" t="s">
        <v>17</v>
      </c>
      <c r="D366" t="s">
        <v>39</v>
      </c>
      <c r="E366">
        <v>68</v>
      </c>
      <c r="F366" t="s">
        <v>2967</v>
      </c>
      <c r="G366">
        <v>9</v>
      </c>
      <c r="H366" s="4">
        <v>0</v>
      </c>
      <c r="I366" t="s">
        <v>24</v>
      </c>
      <c r="J366">
        <v>2</v>
      </c>
      <c r="K366">
        <v>640</v>
      </c>
      <c r="L366" t="s">
        <v>20</v>
      </c>
      <c r="M366" t="s">
        <v>21</v>
      </c>
      <c r="N366" t="s">
        <v>22</v>
      </c>
      <c r="O366" s="4">
        <v>199493.38</v>
      </c>
      <c r="P366" t="s">
        <v>28</v>
      </c>
      <c r="Q366" t="str" cm="1">
        <f t="array" ref="Q366">_xlfn.IFS(
O366&lt;50000,"Low Salary (&lt;$50K)",
O366&lt;90000,"Lower Middle ($50K-$90K)",
O366&lt;130000,"Middle ($90K-$130K)",
O366&lt;170000,"Upper Middle ($130K-$170K)",
O366&gt;=170000,"High Salary (&gt;$170K)"
)</f>
        <v>High Salary (&gt;$170K)</v>
      </c>
      <c r="R366" t="str" cm="1">
        <f t="array" ref="R366">_xlfn.IFS(
G366&lt;=2,"New Customers (0-2Y)",
G366&lt;=5,"Growing Customers (3-5Y)",
G366&lt;=8,"Established Customers (6-8Y)",
G366&lt;=10,"Loyal Customers (9-10Y)"
)</f>
        <v>Loyal Customers (9-10Y)</v>
      </c>
    </row>
    <row r="367" spans="1:18" x14ac:dyDescent="0.35">
      <c r="A367">
        <v>15613085</v>
      </c>
      <c r="B367" t="s">
        <v>354</v>
      </c>
      <c r="C367" t="s">
        <v>26</v>
      </c>
      <c r="D367" t="s">
        <v>18</v>
      </c>
      <c r="E367">
        <v>33</v>
      </c>
      <c r="F367" t="s">
        <v>19</v>
      </c>
      <c r="G367">
        <v>3</v>
      </c>
      <c r="H367" s="4">
        <v>0</v>
      </c>
      <c r="I367" t="s">
        <v>24</v>
      </c>
      <c r="J367">
        <v>1</v>
      </c>
      <c r="K367">
        <v>628</v>
      </c>
      <c r="L367" t="s">
        <v>20</v>
      </c>
      <c r="M367" t="s">
        <v>21</v>
      </c>
      <c r="N367" t="s">
        <v>22</v>
      </c>
      <c r="O367" s="4">
        <v>188193.25</v>
      </c>
      <c r="P367" t="s">
        <v>28</v>
      </c>
      <c r="Q367" t="str" cm="1">
        <f t="array" ref="Q367">_xlfn.IFS(
O367&lt;50000,"Low Salary (&lt;$50K)",
O367&lt;90000,"Lower Middle ($50K-$90K)",
O367&lt;130000,"Middle ($90K-$130K)",
O367&lt;170000,"Upper Middle ($130K-$170K)",
O367&gt;=170000,"High Salary (&gt;$170K)"
)</f>
        <v>High Salary (&gt;$170K)</v>
      </c>
      <c r="R367" t="str" cm="1">
        <f t="array" ref="R367">_xlfn.IFS(
G367&lt;=2,"New Customers (0-2Y)",
G367&lt;=5,"Growing Customers (3-5Y)",
G367&lt;=8,"Established Customers (6-8Y)",
G367&lt;=10,"Loyal Customers (9-10Y)"
)</f>
        <v>Growing Customers (3-5Y)</v>
      </c>
    </row>
    <row r="368" spans="1:18" x14ac:dyDescent="0.35">
      <c r="A368">
        <v>15633537</v>
      </c>
      <c r="B368" t="s">
        <v>355</v>
      </c>
      <c r="C368" t="s">
        <v>42</v>
      </c>
      <c r="D368" t="s">
        <v>18</v>
      </c>
      <c r="E368">
        <v>42</v>
      </c>
      <c r="F368" t="s">
        <v>19</v>
      </c>
      <c r="G368">
        <v>9</v>
      </c>
      <c r="H368" s="4">
        <v>87271.41</v>
      </c>
      <c r="I368" t="s">
        <v>29</v>
      </c>
      <c r="J368">
        <v>2</v>
      </c>
      <c r="K368">
        <v>540</v>
      </c>
      <c r="L368" t="s">
        <v>31</v>
      </c>
      <c r="M368" t="s">
        <v>21</v>
      </c>
      <c r="N368" t="s">
        <v>32</v>
      </c>
      <c r="O368" s="4">
        <v>172572.64</v>
      </c>
      <c r="P368" t="s">
        <v>28</v>
      </c>
      <c r="Q368" t="str" cm="1">
        <f t="array" ref="Q368">_xlfn.IFS(
O368&lt;50000,"Low Salary (&lt;$50K)",
O368&lt;90000,"Lower Middle ($50K-$90K)",
O368&lt;130000,"Middle ($90K-$130K)",
O368&lt;170000,"Upper Middle ($130K-$170K)",
O368&gt;=170000,"High Salary (&gt;$170K)"
)</f>
        <v>High Salary (&gt;$170K)</v>
      </c>
      <c r="R368" t="str" cm="1">
        <f t="array" ref="R368">_xlfn.IFS(
G368&lt;=2,"New Customers (0-2Y)",
G368&lt;=5,"Growing Customers (3-5Y)",
G368&lt;=8,"Established Customers (6-8Y)",
G368&lt;=10,"Loyal Customers (9-10Y)"
)</f>
        <v>Loyal Customers (9-10Y)</v>
      </c>
    </row>
    <row r="369" spans="1:18" x14ac:dyDescent="0.35">
      <c r="A369">
        <v>15594720</v>
      </c>
      <c r="B369" t="s">
        <v>51</v>
      </c>
      <c r="C369" t="s">
        <v>42</v>
      </c>
      <c r="D369" t="s">
        <v>18</v>
      </c>
      <c r="E369">
        <v>35</v>
      </c>
      <c r="F369" t="s">
        <v>19</v>
      </c>
      <c r="G369">
        <v>8</v>
      </c>
      <c r="H369" s="4">
        <v>102742.91</v>
      </c>
      <c r="I369" t="s">
        <v>33</v>
      </c>
      <c r="J369">
        <v>2</v>
      </c>
      <c r="K369">
        <v>460</v>
      </c>
      <c r="L369" t="s">
        <v>44</v>
      </c>
      <c r="M369" t="s">
        <v>21</v>
      </c>
      <c r="N369" t="s">
        <v>22</v>
      </c>
      <c r="O369" s="4">
        <v>189339.6</v>
      </c>
      <c r="P369" t="s">
        <v>28</v>
      </c>
      <c r="Q369" t="str" cm="1">
        <f t="array" ref="Q369">_xlfn.IFS(
O369&lt;50000,"Low Salary (&lt;$50K)",
O369&lt;90000,"Lower Middle ($50K-$90K)",
O369&lt;130000,"Middle ($90K-$130K)",
O369&lt;170000,"Upper Middle ($130K-$170K)",
O369&gt;=170000,"High Salary (&gt;$170K)"
)</f>
        <v>High Salary (&gt;$170K)</v>
      </c>
      <c r="R369" t="str" cm="1">
        <f t="array" ref="R369">_xlfn.IFS(
G369&lt;=2,"New Customers (0-2Y)",
G369&lt;=5,"Growing Customers (3-5Y)",
G369&lt;=8,"Established Customers (6-8Y)",
G369&lt;=10,"Loyal Customers (9-10Y)"
)</f>
        <v>Established Customers (6-8Y)</v>
      </c>
    </row>
    <row r="370" spans="1:18" x14ac:dyDescent="0.35">
      <c r="A370">
        <v>15684042</v>
      </c>
      <c r="B370" t="s">
        <v>356</v>
      </c>
      <c r="C370" t="s">
        <v>42</v>
      </c>
      <c r="D370" t="s">
        <v>39</v>
      </c>
      <c r="E370">
        <v>34</v>
      </c>
      <c r="F370" t="s">
        <v>19</v>
      </c>
      <c r="G370">
        <v>2</v>
      </c>
      <c r="H370" s="4">
        <v>40105.51</v>
      </c>
      <c r="I370" t="s">
        <v>29</v>
      </c>
      <c r="J370">
        <v>2</v>
      </c>
      <c r="K370">
        <v>636</v>
      </c>
      <c r="L370" t="s">
        <v>20</v>
      </c>
      <c r="M370" t="s">
        <v>27</v>
      </c>
      <c r="N370" t="s">
        <v>22</v>
      </c>
      <c r="O370" s="4">
        <v>53512.160000000003</v>
      </c>
      <c r="P370" t="s">
        <v>28</v>
      </c>
      <c r="Q370" t="str" cm="1">
        <f t="array" ref="Q370">_xlfn.IFS(
O370&lt;50000,"Low Salary (&lt;$50K)",
O370&lt;90000,"Lower Middle ($50K-$90K)",
O370&lt;130000,"Middle ($90K-$130K)",
O370&lt;170000,"Upper Middle ($130K-$170K)",
O370&gt;=170000,"High Salary (&gt;$170K)"
)</f>
        <v>Lower Middle ($50K-$90K)</v>
      </c>
      <c r="R370" t="str" cm="1">
        <f t="array" ref="R370">_xlfn.IFS(
G370&lt;=2,"New Customers (0-2Y)",
G370&lt;=5,"Growing Customers (3-5Y)",
G370&lt;=8,"Established Customers (6-8Y)",
G370&lt;=10,"Loyal Customers (9-10Y)"
)</f>
        <v>New Customers (0-2Y)</v>
      </c>
    </row>
    <row r="371" spans="1:18" x14ac:dyDescent="0.35">
      <c r="A371">
        <v>15583303</v>
      </c>
      <c r="B371" t="s">
        <v>357</v>
      </c>
      <c r="C371" t="s">
        <v>17</v>
      </c>
      <c r="D371" t="s">
        <v>18</v>
      </c>
      <c r="E371">
        <v>29</v>
      </c>
      <c r="F371" t="s">
        <v>43</v>
      </c>
      <c r="G371">
        <v>2</v>
      </c>
      <c r="H371" s="4">
        <v>152265.43</v>
      </c>
      <c r="I371" t="s">
        <v>33</v>
      </c>
      <c r="J371">
        <v>1</v>
      </c>
      <c r="K371">
        <v>593</v>
      </c>
      <c r="L371" t="s">
        <v>31</v>
      </c>
      <c r="M371" t="s">
        <v>21</v>
      </c>
      <c r="N371" t="s">
        <v>32</v>
      </c>
      <c r="O371" s="4">
        <v>34004.44</v>
      </c>
      <c r="P371" t="s">
        <v>28</v>
      </c>
      <c r="Q371" t="str" cm="1">
        <f t="array" ref="Q371">_xlfn.IFS(
O371&lt;50000,"Low Salary (&lt;$50K)",
O371&lt;90000,"Lower Middle ($50K-$90K)",
O371&lt;130000,"Middle ($90K-$130K)",
O371&lt;170000,"Upper Middle ($130K-$170K)",
O371&gt;=170000,"High Salary (&gt;$170K)"
)</f>
        <v>Low Salary (&lt;$50K)</v>
      </c>
      <c r="R371" t="str" cm="1">
        <f t="array" ref="R371">_xlfn.IFS(
G371&lt;=2,"New Customers (0-2Y)",
G371&lt;=5,"Growing Customers (3-5Y)",
G371&lt;=8,"Established Customers (6-8Y)",
G371&lt;=10,"Loyal Customers (9-10Y)"
)</f>
        <v>New Customers (0-2Y)</v>
      </c>
    </row>
    <row r="372" spans="1:18" x14ac:dyDescent="0.35">
      <c r="A372">
        <v>15611579</v>
      </c>
      <c r="B372" t="s">
        <v>358</v>
      </c>
      <c r="C372" t="s">
        <v>26</v>
      </c>
      <c r="D372" t="s">
        <v>39</v>
      </c>
      <c r="E372">
        <v>42</v>
      </c>
      <c r="F372" t="s">
        <v>19</v>
      </c>
      <c r="G372">
        <v>4</v>
      </c>
      <c r="H372" s="4">
        <v>141947.67000000001</v>
      </c>
      <c r="I372" t="s">
        <v>33</v>
      </c>
      <c r="J372">
        <v>1</v>
      </c>
      <c r="K372">
        <v>801</v>
      </c>
      <c r="L372" t="s">
        <v>37</v>
      </c>
      <c r="M372" t="s">
        <v>21</v>
      </c>
      <c r="N372" t="s">
        <v>22</v>
      </c>
      <c r="O372" s="4">
        <v>10598.29</v>
      </c>
      <c r="P372" t="s">
        <v>28</v>
      </c>
      <c r="Q372" t="str" cm="1">
        <f t="array" ref="Q372">_xlfn.IFS(
O372&lt;50000,"Low Salary (&lt;$50K)",
O372&lt;90000,"Lower Middle ($50K-$90K)",
O372&lt;130000,"Middle ($90K-$130K)",
O372&lt;170000,"Upper Middle ($130K-$170K)",
O372&gt;=170000,"High Salary (&gt;$170K)"
)</f>
        <v>Low Salary (&lt;$50K)</v>
      </c>
      <c r="R372" t="str" cm="1">
        <f t="array" ref="R372">_xlfn.IFS(
G372&lt;=2,"New Customers (0-2Y)",
G372&lt;=5,"Growing Customers (3-5Y)",
G372&lt;=8,"Established Customers (6-8Y)",
G372&lt;=10,"Loyal Customers (9-10Y)"
)</f>
        <v>Growing Customers (3-5Y)</v>
      </c>
    </row>
    <row r="373" spans="1:18" x14ac:dyDescent="0.35">
      <c r="A373">
        <v>15774696</v>
      </c>
      <c r="B373" t="s">
        <v>127</v>
      </c>
      <c r="C373" t="s">
        <v>42</v>
      </c>
      <c r="D373" t="s">
        <v>18</v>
      </c>
      <c r="E373">
        <v>75</v>
      </c>
      <c r="F373" t="s">
        <v>2967</v>
      </c>
      <c r="G373">
        <v>1</v>
      </c>
      <c r="H373" s="4">
        <v>106307.91</v>
      </c>
      <c r="I373" t="s">
        <v>33</v>
      </c>
      <c r="J373">
        <v>2</v>
      </c>
      <c r="K373">
        <v>640</v>
      </c>
      <c r="L373" t="s">
        <v>20</v>
      </c>
      <c r="M373" t="s">
        <v>27</v>
      </c>
      <c r="N373" t="s">
        <v>22</v>
      </c>
      <c r="O373" s="4">
        <v>113428.77</v>
      </c>
      <c r="P373" t="s">
        <v>28</v>
      </c>
      <c r="Q373" t="str" cm="1">
        <f t="array" ref="Q373">_xlfn.IFS(
O373&lt;50000,"Low Salary (&lt;$50K)",
O373&lt;90000,"Lower Middle ($50K-$90K)",
O373&lt;130000,"Middle ($90K-$130K)",
O373&lt;170000,"Upper Middle ($130K-$170K)",
O373&gt;=170000,"High Salary (&gt;$170K)"
)</f>
        <v>Middle ($90K-$130K)</v>
      </c>
      <c r="R373" t="str" cm="1">
        <f t="array" ref="R373">_xlfn.IFS(
G373&lt;=2,"New Customers (0-2Y)",
G373&lt;=5,"Growing Customers (3-5Y)",
G373&lt;=8,"Established Customers (6-8Y)",
G373&lt;=10,"Loyal Customers (9-10Y)"
)</f>
        <v>New Customers (0-2Y)</v>
      </c>
    </row>
    <row r="374" spans="1:18" x14ac:dyDescent="0.35">
      <c r="A374">
        <v>15694506</v>
      </c>
      <c r="B374" t="s">
        <v>359</v>
      </c>
      <c r="C374" t="s">
        <v>42</v>
      </c>
      <c r="D374" t="s">
        <v>39</v>
      </c>
      <c r="E374">
        <v>31</v>
      </c>
      <c r="F374" t="s">
        <v>19</v>
      </c>
      <c r="G374">
        <v>0</v>
      </c>
      <c r="H374" s="4">
        <v>107884.81</v>
      </c>
      <c r="I374" t="s">
        <v>33</v>
      </c>
      <c r="J374">
        <v>2</v>
      </c>
      <c r="K374">
        <v>611</v>
      </c>
      <c r="L374" t="s">
        <v>20</v>
      </c>
      <c r="M374" t="s">
        <v>21</v>
      </c>
      <c r="N374" t="s">
        <v>22</v>
      </c>
      <c r="O374" s="4">
        <v>183487.98</v>
      </c>
      <c r="P374" t="s">
        <v>28</v>
      </c>
      <c r="Q374" t="str" cm="1">
        <f t="array" ref="Q374">_xlfn.IFS(
O374&lt;50000,"Low Salary (&lt;$50K)",
O374&lt;90000,"Lower Middle ($50K-$90K)",
O374&lt;130000,"Middle ($90K-$130K)",
O374&lt;170000,"Upper Middle ($130K-$170K)",
O374&gt;=170000,"High Salary (&gt;$170K)"
)</f>
        <v>High Salary (&gt;$170K)</v>
      </c>
      <c r="R374" t="str" cm="1">
        <f t="array" ref="R374">_xlfn.IFS(
G374&lt;=2,"New Customers (0-2Y)",
G374&lt;=5,"Growing Customers (3-5Y)",
G374&lt;=8,"Established Customers (6-8Y)",
G374&lt;=10,"Loyal Customers (9-10Y)"
)</f>
        <v>New Customers (0-2Y)</v>
      </c>
    </row>
    <row r="375" spans="1:18" x14ac:dyDescent="0.35">
      <c r="A375">
        <v>15688074</v>
      </c>
      <c r="B375" t="s">
        <v>360</v>
      </c>
      <c r="C375" t="s">
        <v>42</v>
      </c>
      <c r="D375" t="s">
        <v>39</v>
      </c>
      <c r="E375">
        <v>31</v>
      </c>
      <c r="F375" t="s">
        <v>19</v>
      </c>
      <c r="G375">
        <v>1</v>
      </c>
      <c r="H375" s="4">
        <v>125013.72</v>
      </c>
      <c r="I375" t="s">
        <v>33</v>
      </c>
      <c r="J375">
        <v>1</v>
      </c>
      <c r="K375">
        <v>802</v>
      </c>
      <c r="L375" t="s">
        <v>37</v>
      </c>
      <c r="M375" t="s">
        <v>21</v>
      </c>
      <c r="N375" t="s">
        <v>22</v>
      </c>
      <c r="O375" s="4">
        <v>187658.09</v>
      </c>
      <c r="P375" t="s">
        <v>28</v>
      </c>
      <c r="Q375" t="str" cm="1">
        <f t="array" ref="Q375">_xlfn.IFS(
O375&lt;50000,"Low Salary (&lt;$50K)",
O375&lt;90000,"Lower Middle ($50K-$90K)",
O375&lt;130000,"Middle ($90K-$130K)",
O375&lt;170000,"Upper Middle ($130K-$170K)",
O375&gt;=170000,"High Salary (&gt;$170K)"
)</f>
        <v>High Salary (&gt;$170K)</v>
      </c>
      <c r="R375" t="str" cm="1">
        <f t="array" ref="R375">_xlfn.IFS(
G375&lt;=2,"New Customers (0-2Y)",
G375&lt;=5,"Growing Customers (3-5Y)",
G375&lt;=8,"Established Customers (6-8Y)",
G375&lt;=10,"Loyal Customers (9-10Y)"
)</f>
        <v>New Customers (0-2Y)</v>
      </c>
    </row>
    <row r="376" spans="1:18" x14ac:dyDescent="0.35">
      <c r="A376">
        <v>15759537</v>
      </c>
      <c r="B376" t="s">
        <v>80</v>
      </c>
      <c r="C376" t="s">
        <v>42</v>
      </c>
      <c r="D376" t="s">
        <v>39</v>
      </c>
      <c r="E376">
        <v>35</v>
      </c>
      <c r="F376" t="s">
        <v>19</v>
      </c>
      <c r="G376">
        <v>7</v>
      </c>
      <c r="H376" s="4">
        <v>58469.37</v>
      </c>
      <c r="I376" t="s">
        <v>29</v>
      </c>
      <c r="J376">
        <v>2</v>
      </c>
      <c r="K376">
        <v>717</v>
      </c>
      <c r="L376" t="s">
        <v>35</v>
      </c>
      <c r="M376" t="s">
        <v>21</v>
      </c>
      <c r="N376" t="s">
        <v>22</v>
      </c>
      <c r="O376" s="4">
        <v>172459.39</v>
      </c>
      <c r="P376" t="s">
        <v>28</v>
      </c>
      <c r="Q376" t="str" cm="1">
        <f t="array" ref="Q376">_xlfn.IFS(
O376&lt;50000,"Low Salary (&lt;$50K)",
O376&lt;90000,"Lower Middle ($50K-$90K)",
O376&lt;130000,"Middle ($90K-$130K)",
O376&lt;170000,"Upper Middle ($130K-$170K)",
O376&gt;=170000,"High Salary (&gt;$170K)"
)</f>
        <v>High Salary (&gt;$170K)</v>
      </c>
      <c r="R376" t="str" cm="1">
        <f t="array" ref="R376">_xlfn.IFS(
G376&lt;=2,"New Customers (0-2Y)",
G376&lt;=5,"Growing Customers (3-5Y)",
G376&lt;=8,"Established Customers (6-8Y)",
G376&lt;=10,"Loyal Customers (9-10Y)"
)</f>
        <v>Established Customers (6-8Y)</v>
      </c>
    </row>
    <row r="377" spans="1:18" x14ac:dyDescent="0.35">
      <c r="A377">
        <v>15758449</v>
      </c>
      <c r="B377" t="s">
        <v>361</v>
      </c>
      <c r="C377" t="s">
        <v>17</v>
      </c>
      <c r="D377" t="s">
        <v>18</v>
      </c>
      <c r="E377">
        <v>39</v>
      </c>
      <c r="F377" t="s">
        <v>19</v>
      </c>
      <c r="G377">
        <v>8</v>
      </c>
      <c r="H377" s="4">
        <v>0</v>
      </c>
      <c r="I377" t="s">
        <v>24</v>
      </c>
      <c r="J377">
        <v>1</v>
      </c>
      <c r="K377">
        <v>769</v>
      </c>
      <c r="L377" t="s">
        <v>35</v>
      </c>
      <c r="M377" t="s">
        <v>27</v>
      </c>
      <c r="N377" t="s">
        <v>22</v>
      </c>
      <c r="O377" s="4">
        <v>21016</v>
      </c>
      <c r="P377" t="s">
        <v>28</v>
      </c>
      <c r="Q377" t="str" cm="1">
        <f t="array" ref="Q377">_xlfn.IFS(
O377&lt;50000,"Low Salary (&lt;$50K)",
O377&lt;90000,"Lower Middle ($50K-$90K)",
O377&lt;130000,"Middle ($90K-$130K)",
O377&lt;170000,"Upper Middle ($130K-$170K)",
O377&gt;=170000,"High Salary (&gt;$170K)"
)</f>
        <v>Low Salary (&lt;$50K)</v>
      </c>
      <c r="R377" t="str" cm="1">
        <f t="array" ref="R377">_xlfn.IFS(
G377&lt;=2,"New Customers (0-2Y)",
G377&lt;=5,"Growing Customers (3-5Y)",
G377&lt;=8,"Established Customers (6-8Y)",
G377&lt;=10,"Loyal Customers (9-10Y)"
)</f>
        <v>Established Customers (6-8Y)</v>
      </c>
    </row>
    <row r="378" spans="1:18" x14ac:dyDescent="0.35">
      <c r="A378">
        <v>15583456</v>
      </c>
      <c r="B378" t="s">
        <v>362</v>
      </c>
      <c r="C378" t="s">
        <v>42</v>
      </c>
      <c r="D378" t="s">
        <v>39</v>
      </c>
      <c r="E378">
        <v>45</v>
      </c>
      <c r="F378" t="s">
        <v>19</v>
      </c>
      <c r="G378">
        <v>10</v>
      </c>
      <c r="H378" s="4">
        <v>117231.63</v>
      </c>
      <c r="I378" t="s">
        <v>33</v>
      </c>
      <c r="J378">
        <v>3</v>
      </c>
      <c r="K378">
        <v>745</v>
      </c>
      <c r="L378" t="s">
        <v>35</v>
      </c>
      <c r="M378" t="s">
        <v>21</v>
      </c>
      <c r="N378" t="s">
        <v>22</v>
      </c>
      <c r="O378" s="4">
        <v>122381.02</v>
      </c>
      <c r="P378" t="s">
        <v>23</v>
      </c>
      <c r="Q378" t="str" cm="1">
        <f t="array" ref="Q378">_xlfn.IFS(
O378&lt;50000,"Low Salary (&lt;$50K)",
O378&lt;90000,"Lower Middle ($50K-$90K)",
O378&lt;130000,"Middle ($90K-$130K)",
O378&lt;170000,"Upper Middle ($130K-$170K)",
O378&gt;=170000,"High Salary (&gt;$170K)"
)</f>
        <v>Middle ($90K-$130K)</v>
      </c>
      <c r="R378" t="str" cm="1">
        <f t="array" ref="R378">_xlfn.IFS(
G378&lt;=2,"New Customers (0-2Y)",
G378&lt;=5,"Growing Customers (3-5Y)",
G378&lt;=8,"Established Customers (6-8Y)",
G378&lt;=10,"Loyal Customers (9-10Y)"
)</f>
        <v>Loyal Customers (9-10Y)</v>
      </c>
    </row>
    <row r="379" spans="1:18" x14ac:dyDescent="0.35">
      <c r="A379">
        <v>15667871</v>
      </c>
      <c r="B379" t="s">
        <v>337</v>
      </c>
      <c r="C379" t="s">
        <v>26</v>
      </c>
      <c r="D379" t="s">
        <v>39</v>
      </c>
      <c r="E379">
        <v>35</v>
      </c>
      <c r="F379" t="s">
        <v>19</v>
      </c>
      <c r="G379">
        <v>4</v>
      </c>
      <c r="H379" s="4">
        <v>152390.26</v>
      </c>
      <c r="I379" t="s">
        <v>33</v>
      </c>
      <c r="J379">
        <v>1</v>
      </c>
      <c r="K379">
        <v>572</v>
      </c>
      <c r="L379" t="s">
        <v>31</v>
      </c>
      <c r="M379" t="s">
        <v>21</v>
      </c>
      <c r="N379" t="s">
        <v>32</v>
      </c>
      <c r="O379" s="4">
        <v>128123.66</v>
      </c>
      <c r="P379" t="s">
        <v>28</v>
      </c>
      <c r="Q379" t="str" cm="1">
        <f t="array" ref="Q379">_xlfn.IFS(
O379&lt;50000,"Low Salary (&lt;$50K)",
O379&lt;90000,"Lower Middle ($50K-$90K)",
O379&lt;130000,"Middle ($90K-$130K)",
O379&lt;170000,"Upper Middle ($130K-$170K)",
O379&gt;=170000,"High Salary (&gt;$170K)"
)</f>
        <v>Middle ($90K-$130K)</v>
      </c>
      <c r="R379" t="str" cm="1">
        <f t="array" ref="R379">_xlfn.IFS(
G379&lt;=2,"New Customers (0-2Y)",
G379&lt;=5,"Growing Customers (3-5Y)",
G379&lt;=8,"Established Customers (6-8Y)",
G379&lt;=10,"Loyal Customers (9-10Y)"
)</f>
        <v>Growing Customers (3-5Y)</v>
      </c>
    </row>
    <row r="380" spans="1:18" x14ac:dyDescent="0.35">
      <c r="A380">
        <v>15677371</v>
      </c>
      <c r="B380" t="s">
        <v>147</v>
      </c>
      <c r="C380" t="s">
        <v>26</v>
      </c>
      <c r="D380" t="s">
        <v>18</v>
      </c>
      <c r="E380">
        <v>30</v>
      </c>
      <c r="F380" t="s">
        <v>19</v>
      </c>
      <c r="G380">
        <v>2</v>
      </c>
      <c r="H380" s="4">
        <v>34013.629999999997</v>
      </c>
      <c r="I380" t="s">
        <v>29</v>
      </c>
      <c r="J380">
        <v>1</v>
      </c>
      <c r="K380">
        <v>629</v>
      </c>
      <c r="L380" t="s">
        <v>20</v>
      </c>
      <c r="M380" t="s">
        <v>21</v>
      </c>
      <c r="N380" t="s">
        <v>32</v>
      </c>
      <c r="O380" s="4">
        <v>19570.63</v>
      </c>
      <c r="P380" t="s">
        <v>28</v>
      </c>
      <c r="Q380" t="str" cm="1">
        <f t="array" ref="Q380">_xlfn.IFS(
O380&lt;50000,"Low Salary (&lt;$50K)",
O380&lt;90000,"Lower Middle ($50K-$90K)",
O380&lt;130000,"Middle ($90K-$130K)",
O380&lt;170000,"Upper Middle ($130K-$170K)",
O380&gt;=170000,"High Salary (&gt;$170K)"
)</f>
        <v>Low Salary (&lt;$50K)</v>
      </c>
      <c r="R380" t="str" cm="1">
        <f t="array" ref="R380">_xlfn.IFS(
G380&lt;=2,"New Customers (0-2Y)",
G380&lt;=5,"Growing Customers (3-5Y)",
G380&lt;=8,"Established Customers (6-8Y)",
G380&lt;=10,"Loyal Customers (9-10Y)"
)</f>
        <v>New Customers (0-2Y)</v>
      </c>
    </row>
    <row r="381" spans="1:18" x14ac:dyDescent="0.35">
      <c r="A381">
        <v>15629677</v>
      </c>
      <c r="B381" t="s">
        <v>363</v>
      </c>
      <c r="C381" t="s">
        <v>26</v>
      </c>
      <c r="D381" t="s">
        <v>18</v>
      </c>
      <c r="E381">
        <v>39</v>
      </c>
      <c r="F381" t="s">
        <v>19</v>
      </c>
      <c r="G381">
        <v>2</v>
      </c>
      <c r="H381" s="4">
        <v>0</v>
      </c>
      <c r="I381" t="s">
        <v>24</v>
      </c>
      <c r="J381">
        <v>3</v>
      </c>
      <c r="K381">
        <v>687</v>
      </c>
      <c r="L381" t="s">
        <v>35</v>
      </c>
      <c r="M381" t="s">
        <v>27</v>
      </c>
      <c r="N381" t="s">
        <v>32</v>
      </c>
      <c r="O381" s="4">
        <v>188150.6</v>
      </c>
      <c r="P381" t="s">
        <v>23</v>
      </c>
      <c r="Q381" t="str" cm="1">
        <f t="array" ref="Q381">_xlfn.IFS(
O381&lt;50000,"Low Salary (&lt;$50K)",
O381&lt;90000,"Lower Middle ($50K-$90K)",
O381&lt;130000,"Middle ($90K-$130K)",
O381&lt;170000,"Upper Middle ($130K-$170K)",
O381&gt;=170000,"High Salary (&gt;$170K)"
)</f>
        <v>High Salary (&gt;$170K)</v>
      </c>
      <c r="R381" t="str" cm="1">
        <f t="array" ref="R381">_xlfn.IFS(
G381&lt;=2,"New Customers (0-2Y)",
G381&lt;=5,"Growing Customers (3-5Y)",
G381&lt;=8,"Established Customers (6-8Y)",
G381&lt;=10,"Loyal Customers (9-10Y)"
)</f>
        <v>New Customers (0-2Y)</v>
      </c>
    </row>
    <row r="382" spans="1:18" x14ac:dyDescent="0.35">
      <c r="A382">
        <v>15713578</v>
      </c>
      <c r="B382" t="s">
        <v>364</v>
      </c>
      <c r="C382" t="s">
        <v>17</v>
      </c>
      <c r="D382" t="s">
        <v>18</v>
      </c>
      <c r="E382">
        <v>50</v>
      </c>
      <c r="F382" t="s">
        <v>19</v>
      </c>
      <c r="G382">
        <v>9</v>
      </c>
      <c r="H382" s="4">
        <v>0</v>
      </c>
      <c r="I382" t="s">
        <v>24</v>
      </c>
      <c r="J382">
        <v>2</v>
      </c>
      <c r="K382">
        <v>483</v>
      </c>
      <c r="L382" t="s">
        <v>44</v>
      </c>
      <c r="M382" t="s">
        <v>21</v>
      </c>
      <c r="N382" t="s">
        <v>22</v>
      </c>
      <c r="O382" s="4">
        <v>111020.24</v>
      </c>
      <c r="P382" t="s">
        <v>28</v>
      </c>
      <c r="Q382" t="str" cm="1">
        <f t="array" ref="Q382">_xlfn.IFS(
O382&lt;50000,"Low Salary (&lt;$50K)",
O382&lt;90000,"Lower Middle ($50K-$90K)",
O382&lt;130000,"Middle ($90K-$130K)",
O382&lt;170000,"Upper Middle ($130K-$170K)",
O382&gt;=170000,"High Salary (&gt;$170K)"
)</f>
        <v>Middle ($90K-$130K)</v>
      </c>
      <c r="R382" t="str" cm="1">
        <f t="array" ref="R382">_xlfn.IFS(
G382&lt;=2,"New Customers (0-2Y)",
G382&lt;=5,"Growing Customers (3-5Y)",
G382&lt;=8,"Established Customers (6-8Y)",
G382&lt;=10,"Loyal Customers (9-10Y)"
)</f>
        <v>Loyal Customers (9-10Y)</v>
      </c>
    </row>
    <row r="383" spans="1:18" x14ac:dyDescent="0.35">
      <c r="A383">
        <v>15591509</v>
      </c>
      <c r="B383" t="s">
        <v>365</v>
      </c>
      <c r="C383" t="s">
        <v>17</v>
      </c>
      <c r="D383" t="s">
        <v>39</v>
      </c>
      <c r="E383">
        <v>36</v>
      </c>
      <c r="F383" t="s">
        <v>19</v>
      </c>
      <c r="G383">
        <v>7</v>
      </c>
      <c r="H383" s="4">
        <v>101583.11</v>
      </c>
      <c r="I383" t="s">
        <v>33</v>
      </c>
      <c r="J383">
        <v>2</v>
      </c>
      <c r="K383">
        <v>690</v>
      </c>
      <c r="L383" t="s">
        <v>35</v>
      </c>
      <c r="M383" t="s">
        <v>21</v>
      </c>
      <c r="N383" t="s">
        <v>32</v>
      </c>
      <c r="O383" s="4">
        <v>123775.15</v>
      </c>
      <c r="P383" t="s">
        <v>28</v>
      </c>
      <c r="Q383" t="str" cm="1">
        <f t="array" ref="Q383">_xlfn.IFS(
O383&lt;50000,"Low Salary (&lt;$50K)",
O383&lt;90000,"Lower Middle ($50K-$90K)",
O383&lt;130000,"Middle ($90K-$130K)",
O383&lt;170000,"Upper Middle ($130K-$170K)",
O383&gt;=170000,"High Salary (&gt;$170K)"
)</f>
        <v>Middle ($90K-$130K)</v>
      </c>
      <c r="R383" t="str" cm="1">
        <f t="array" ref="R383">_xlfn.IFS(
G383&lt;=2,"New Customers (0-2Y)",
G383&lt;=5,"Growing Customers (3-5Y)",
G383&lt;=8,"Established Customers (6-8Y)",
G383&lt;=10,"Loyal Customers (9-10Y)"
)</f>
        <v>Established Customers (6-8Y)</v>
      </c>
    </row>
    <row r="384" spans="1:18" x14ac:dyDescent="0.35">
      <c r="A384">
        <v>15568240</v>
      </c>
      <c r="B384" t="s">
        <v>199</v>
      </c>
      <c r="C384" t="s">
        <v>42</v>
      </c>
      <c r="D384" t="s">
        <v>18</v>
      </c>
      <c r="E384">
        <v>30</v>
      </c>
      <c r="F384" t="s">
        <v>19</v>
      </c>
      <c r="G384">
        <v>10</v>
      </c>
      <c r="H384" s="4">
        <v>77168.87</v>
      </c>
      <c r="I384" t="s">
        <v>29</v>
      </c>
      <c r="J384">
        <v>2</v>
      </c>
      <c r="K384">
        <v>492</v>
      </c>
      <c r="L384" t="s">
        <v>44</v>
      </c>
      <c r="M384" t="s">
        <v>27</v>
      </c>
      <c r="N384" t="s">
        <v>22</v>
      </c>
      <c r="O384" s="4">
        <v>146700.22</v>
      </c>
      <c r="P384" t="s">
        <v>28</v>
      </c>
      <c r="Q384" t="str" cm="1">
        <f t="array" ref="Q384">_xlfn.IFS(
O384&lt;50000,"Low Salary (&lt;$50K)",
O384&lt;90000,"Lower Middle ($50K-$90K)",
O384&lt;130000,"Middle ($90K-$130K)",
O384&lt;170000,"Upper Middle ($130K-$170K)",
O384&gt;=170000,"High Salary (&gt;$170K)"
)</f>
        <v>Upper Middle ($130K-$170K)</v>
      </c>
      <c r="R384" t="str" cm="1">
        <f t="array" ref="R384">_xlfn.IFS(
G384&lt;=2,"New Customers (0-2Y)",
G384&lt;=5,"Growing Customers (3-5Y)",
G384&lt;=8,"Established Customers (6-8Y)",
G384&lt;=10,"Loyal Customers (9-10Y)"
)</f>
        <v>Loyal Customers (9-10Y)</v>
      </c>
    </row>
    <row r="385" spans="1:18" x14ac:dyDescent="0.35">
      <c r="A385">
        <v>15622993</v>
      </c>
      <c r="B385" t="s">
        <v>366</v>
      </c>
      <c r="C385" t="s">
        <v>42</v>
      </c>
      <c r="D385" t="s">
        <v>39</v>
      </c>
      <c r="E385">
        <v>28</v>
      </c>
      <c r="F385" t="s">
        <v>43</v>
      </c>
      <c r="G385">
        <v>8</v>
      </c>
      <c r="H385" s="4">
        <v>124695.72</v>
      </c>
      <c r="I385" t="s">
        <v>33</v>
      </c>
      <c r="J385">
        <v>2</v>
      </c>
      <c r="K385">
        <v>709</v>
      </c>
      <c r="L385" t="s">
        <v>35</v>
      </c>
      <c r="M385" t="s">
        <v>21</v>
      </c>
      <c r="N385" t="s">
        <v>32</v>
      </c>
      <c r="O385" s="4">
        <v>145251.35</v>
      </c>
      <c r="P385" t="s">
        <v>28</v>
      </c>
      <c r="Q385" t="str" cm="1">
        <f t="array" ref="Q385">_xlfn.IFS(
O385&lt;50000,"Low Salary (&lt;$50K)",
O385&lt;90000,"Lower Middle ($50K-$90K)",
O385&lt;130000,"Middle ($90K-$130K)",
O385&lt;170000,"Upper Middle ($130K-$170K)",
O385&gt;=170000,"High Salary (&gt;$170K)"
)</f>
        <v>Upper Middle ($130K-$170K)</v>
      </c>
      <c r="R385" t="str" cm="1">
        <f t="array" ref="R385">_xlfn.IFS(
G385&lt;=2,"New Customers (0-2Y)",
G385&lt;=5,"Growing Customers (3-5Y)",
G385&lt;=8,"Established Customers (6-8Y)",
G385&lt;=10,"Loyal Customers (9-10Y)"
)</f>
        <v>Established Customers (6-8Y)</v>
      </c>
    </row>
    <row r="386" spans="1:18" x14ac:dyDescent="0.35">
      <c r="A386">
        <v>15689294</v>
      </c>
      <c r="B386" t="s">
        <v>367</v>
      </c>
      <c r="C386" t="s">
        <v>42</v>
      </c>
      <c r="D386" t="s">
        <v>39</v>
      </c>
      <c r="E386">
        <v>44</v>
      </c>
      <c r="F386" t="s">
        <v>19</v>
      </c>
      <c r="G386">
        <v>3</v>
      </c>
      <c r="H386" s="4">
        <v>105934.96</v>
      </c>
      <c r="I386" t="s">
        <v>33</v>
      </c>
      <c r="J386">
        <v>1</v>
      </c>
      <c r="K386">
        <v>705</v>
      </c>
      <c r="L386" t="s">
        <v>35</v>
      </c>
      <c r="M386" t="s">
        <v>21</v>
      </c>
      <c r="N386" t="s">
        <v>32</v>
      </c>
      <c r="O386" s="4">
        <v>82463.69</v>
      </c>
      <c r="P386" t="s">
        <v>28</v>
      </c>
      <c r="Q386" t="str" cm="1">
        <f t="array" ref="Q386">_xlfn.IFS(
O386&lt;50000,"Low Salary (&lt;$50K)",
O386&lt;90000,"Lower Middle ($50K-$90K)",
O386&lt;130000,"Middle ($90K-$130K)",
O386&lt;170000,"Upper Middle ($130K-$170K)",
O386&gt;=170000,"High Salary (&gt;$170K)"
)</f>
        <v>Lower Middle ($50K-$90K)</v>
      </c>
      <c r="R386" t="str" cm="1">
        <f t="array" ref="R386">_xlfn.IFS(
G386&lt;=2,"New Customers (0-2Y)",
G386&lt;=5,"Growing Customers (3-5Y)",
G386&lt;=8,"Established Customers (6-8Y)",
G386&lt;=10,"Loyal Customers (9-10Y)"
)</f>
        <v>Growing Customers (3-5Y)</v>
      </c>
    </row>
    <row r="387" spans="1:18" x14ac:dyDescent="0.35">
      <c r="A387">
        <v>15720910</v>
      </c>
      <c r="B387" t="s">
        <v>368</v>
      </c>
      <c r="C387" t="s">
        <v>17</v>
      </c>
      <c r="D387" t="s">
        <v>18</v>
      </c>
      <c r="E387">
        <v>66</v>
      </c>
      <c r="F387" t="s">
        <v>2967</v>
      </c>
      <c r="G387">
        <v>9</v>
      </c>
      <c r="H387" s="4">
        <v>0</v>
      </c>
      <c r="I387" t="s">
        <v>24</v>
      </c>
      <c r="J387">
        <v>1</v>
      </c>
      <c r="K387">
        <v>560</v>
      </c>
      <c r="L387" t="s">
        <v>31</v>
      </c>
      <c r="M387" t="s">
        <v>21</v>
      </c>
      <c r="N387" t="s">
        <v>22</v>
      </c>
      <c r="O387" s="4">
        <v>15928.49</v>
      </c>
      <c r="P387" t="s">
        <v>28</v>
      </c>
      <c r="Q387" t="str" cm="1">
        <f t="array" ref="Q387">_xlfn.IFS(
O387&lt;50000,"Low Salary (&lt;$50K)",
O387&lt;90000,"Lower Middle ($50K-$90K)",
O387&lt;130000,"Middle ($90K-$130K)",
O387&lt;170000,"Upper Middle ($130K-$170K)",
O387&gt;=170000,"High Salary (&gt;$170K)"
)</f>
        <v>Low Salary (&lt;$50K)</v>
      </c>
      <c r="R387" t="str" cm="1">
        <f t="array" ref="R387">_xlfn.IFS(
G387&lt;=2,"New Customers (0-2Y)",
G387&lt;=5,"Growing Customers (3-5Y)",
G387&lt;=8,"Established Customers (6-8Y)",
G387&lt;=10,"Loyal Customers (9-10Y)"
)</f>
        <v>Loyal Customers (9-10Y)</v>
      </c>
    </row>
    <row r="388" spans="1:18" x14ac:dyDescent="0.35">
      <c r="A388">
        <v>15721181</v>
      </c>
      <c r="B388" t="s">
        <v>369</v>
      </c>
      <c r="C388" t="s">
        <v>26</v>
      </c>
      <c r="D388" t="s">
        <v>39</v>
      </c>
      <c r="E388">
        <v>46</v>
      </c>
      <c r="F388" t="s">
        <v>19</v>
      </c>
      <c r="G388">
        <v>6</v>
      </c>
      <c r="H388" s="4">
        <v>0</v>
      </c>
      <c r="I388" t="s">
        <v>24</v>
      </c>
      <c r="J388">
        <v>2</v>
      </c>
      <c r="K388">
        <v>611</v>
      </c>
      <c r="L388" t="s">
        <v>20</v>
      </c>
      <c r="M388" t="s">
        <v>21</v>
      </c>
      <c r="N388" t="s">
        <v>32</v>
      </c>
      <c r="O388" s="4">
        <v>45886.33</v>
      </c>
      <c r="P388" t="s">
        <v>28</v>
      </c>
      <c r="Q388" t="str" cm="1">
        <f t="array" ref="Q388">_xlfn.IFS(
O388&lt;50000,"Low Salary (&lt;$50K)",
O388&lt;90000,"Lower Middle ($50K-$90K)",
O388&lt;130000,"Middle ($90K-$130K)",
O388&lt;170000,"Upper Middle ($130K-$170K)",
O388&gt;=170000,"High Salary (&gt;$170K)"
)</f>
        <v>Low Salary (&lt;$50K)</v>
      </c>
      <c r="R388" t="str" cm="1">
        <f t="array" ref="R388">_xlfn.IFS(
G388&lt;=2,"New Customers (0-2Y)",
G388&lt;=5,"Growing Customers (3-5Y)",
G388&lt;=8,"Established Customers (6-8Y)",
G388&lt;=10,"Loyal Customers (9-10Y)"
)</f>
        <v>Established Customers (6-8Y)</v>
      </c>
    </row>
    <row r="389" spans="1:18" x14ac:dyDescent="0.35">
      <c r="A389">
        <v>15776433</v>
      </c>
      <c r="B389" t="s">
        <v>370</v>
      </c>
      <c r="C389" t="s">
        <v>26</v>
      </c>
      <c r="D389" t="s">
        <v>39</v>
      </c>
      <c r="E389">
        <v>62</v>
      </c>
      <c r="F389" t="s">
        <v>2967</v>
      </c>
      <c r="G389">
        <v>2</v>
      </c>
      <c r="H389" s="4">
        <v>0</v>
      </c>
      <c r="I389" t="s">
        <v>24</v>
      </c>
      <c r="J389">
        <v>2</v>
      </c>
      <c r="K389">
        <v>730</v>
      </c>
      <c r="L389" t="s">
        <v>35</v>
      </c>
      <c r="M389" t="s">
        <v>21</v>
      </c>
      <c r="N389" t="s">
        <v>22</v>
      </c>
      <c r="O389" s="4">
        <v>186489.95</v>
      </c>
      <c r="P389" t="s">
        <v>28</v>
      </c>
      <c r="Q389" t="str" cm="1">
        <f t="array" ref="Q389">_xlfn.IFS(
O389&lt;50000,"Low Salary (&lt;$50K)",
O389&lt;90000,"Lower Middle ($50K-$90K)",
O389&lt;130000,"Middle ($90K-$130K)",
O389&lt;170000,"Upper Middle ($130K-$170K)",
O389&gt;=170000,"High Salary (&gt;$170K)"
)</f>
        <v>High Salary (&gt;$170K)</v>
      </c>
      <c r="R389" t="str" cm="1">
        <f t="array" ref="R389">_xlfn.IFS(
G389&lt;=2,"New Customers (0-2Y)",
G389&lt;=5,"Growing Customers (3-5Y)",
G389&lt;=8,"Established Customers (6-8Y)",
G389&lt;=10,"Loyal Customers (9-10Y)"
)</f>
        <v>New Customers (0-2Y)</v>
      </c>
    </row>
    <row r="390" spans="1:18" x14ac:dyDescent="0.35">
      <c r="A390">
        <v>15748936</v>
      </c>
      <c r="B390" t="s">
        <v>371</v>
      </c>
      <c r="C390" t="s">
        <v>26</v>
      </c>
      <c r="D390" t="s">
        <v>18</v>
      </c>
      <c r="E390">
        <v>45</v>
      </c>
      <c r="F390" t="s">
        <v>19</v>
      </c>
      <c r="G390">
        <v>2</v>
      </c>
      <c r="H390" s="4">
        <v>0</v>
      </c>
      <c r="I390" t="s">
        <v>24</v>
      </c>
      <c r="J390">
        <v>2</v>
      </c>
      <c r="K390">
        <v>709</v>
      </c>
      <c r="L390" t="s">
        <v>35</v>
      </c>
      <c r="M390" t="s">
        <v>27</v>
      </c>
      <c r="N390" t="s">
        <v>22</v>
      </c>
      <c r="O390" s="4">
        <v>162922.65</v>
      </c>
      <c r="P390" t="s">
        <v>28</v>
      </c>
      <c r="Q390" t="str" cm="1">
        <f t="array" ref="Q390">_xlfn.IFS(
O390&lt;50000,"Low Salary (&lt;$50K)",
O390&lt;90000,"Lower Middle ($50K-$90K)",
O390&lt;130000,"Middle ($90K-$130K)",
O390&lt;170000,"Upper Middle ($130K-$170K)",
O390&gt;=170000,"High Salary (&gt;$170K)"
)</f>
        <v>Upper Middle ($130K-$170K)</v>
      </c>
      <c r="R390" t="str" cm="1">
        <f t="array" ref="R390">_xlfn.IFS(
G390&lt;=2,"New Customers (0-2Y)",
G390&lt;=5,"Growing Customers (3-5Y)",
G390&lt;=8,"Established Customers (6-8Y)",
G390&lt;=10,"Loyal Customers (9-10Y)"
)</f>
        <v>New Customers (0-2Y)</v>
      </c>
    </row>
    <row r="391" spans="1:18" x14ac:dyDescent="0.35">
      <c r="A391">
        <v>15717225</v>
      </c>
      <c r="B391" t="s">
        <v>372</v>
      </c>
      <c r="C391" t="s">
        <v>17</v>
      </c>
      <c r="D391" t="s">
        <v>18</v>
      </c>
      <c r="E391">
        <v>21</v>
      </c>
      <c r="F391" t="s">
        <v>43</v>
      </c>
      <c r="G391">
        <v>10</v>
      </c>
      <c r="H391" s="4">
        <v>161525.96</v>
      </c>
      <c r="I391" t="s">
        <v>33</v>
      </c>
      <c r="J391">
        <v>2</v>
      </c>
      <c r="K391">
        <v>544</v>
      </c>
      <c r="L391" t="s">
        <v>31</v>
      </c>
      <c r="M391" t="s">
        <v>21</v>
      </c>
      <c r="N391" t="s">
        <v>32</v>
      </c>
      <c r="O391" s="4">
        <v>9262.77</v>
      </c>
      <c r="P391" t="s">
        <v>28</v>
      </c>
      <c r="Q391" t="str" cm="1">
        <f t="array" ref="Q391">_xlfn.IFS(
O391&lt;50000,"Low Salary (&lt;$50K)",
O391&lt;90000,"Lower Middle ($50K-$90K)",
O391&lt;130000,"Middle ($90K-$130K)",
O391&lt;170000,"Upper Middle ($130K-$170K)",
O391&gt;=170000,"High Salary (&gt;$170K)"
)</f>
        <v>Low Salary (&lt;$50K)</v>
      </c>
      <c r="R391" t="str" cm="1">
        <f t="array" ref="R391">_xlfn.IFS(
G391&lt;=2,"New Customers (0-2Y)",
G391&lt;=5,"Growing Customers (3-5Y)",
G391&lt;=8,"Established Customers (6-8Y)",
G391&lt;=10,"Loyal Customers (9-10Y)"
)</f>
        <v>Loyal Customers (9-10Y)</v>
      </c>
    </row>
    <row r="392" spans="1:18" x14ac:dyDescent="0.35">
      <c r="A392">
        <v>15685226</v>
      </c>
      <c r="B392" t="s">
        <v>268</v>
      </c>
      <c r="C392" t="s">
        <v>42</v>
      </c>
      <c r="D392" t="s">
        <v>18</v>
      </c>
      <c r="E392">
        <v>29</v>
      </c>
      <c r="F392" t="s">
        <v>43</v>
      </c>
      <c r="G392">
        <v>7</v>
      </c>
      <c r="H392" s="4">
        <v>147199.07</v>
      </c>
      <c r="I392" t="s">
        <v>33</v>
      </c>
      <c r="J392">
        <v>1</v>
      </c>
      <c r="K392">
        <v>712</v>
      </c>
      <c r="L392" t="s">
        <v>35</v>
      </c>
      <c r="M392" t="s">
        <v>21</v>
      </c>
      <c r="N392" t="s">
        <v>22</v>
      </c>
      <c r="O392" s="4">
        <v>84932.4</v>
      </c>
      <c r="P392" t="s">
        <v>28</v>
      </c>
      <c r="Q392" t="str" cm="1">
        <f t="array" ref="Q392">_xlfn.IFS(
O392&lt;50000,"Low Salary (&lt;$50K)",
O392&lt;90000,"Lower Middle ($50K-$90K)",
O392&lt;130000,"Middle ($90K-$130K)",
O392&lt;170000,"Upper Middle ($130K-$170K)",
O392&gt;=170000,"High Salary (&gt;$170K)"
)</f>
        <v>Lower Middle ($50K-$90K)</v>
      </c>
      <c r="R392" t="str" cm="1">
        <f t="array" ref="R392">_xlfn.IFS(
G392&lt;=2,"New Customers (0-2Y)",
G392&lt;=5,"Growing Customers (3-5Y)",
G392&lt;=8,"Established Customers (6-8Y)",
G392&lt;=10,"Loyal Customers (9-10Y)"
)</f>
        <v>Established Customers (6-8Y)</v>
      </c>
    </row>
    <row r="393" spans="1:18" x14ac:dyDescent="0.35">
      <c r="A393">
        <v>15785611</v>
      </c>
      <c r="B393" t="s">
        <v>373</v>
      </c>
      <c r="C393" t="s">
        <v>42</v>
      </c>
      <c r="D393" t="s">
        <v>39</v>
      </c>
      <c r="E393">
        <v>38</v>
      </c>
      <c r="F393" t="s">
        <v>19</v>
      </c>
      <c r="G393">
        <v>3</v>
      </c>
      <c r="H393" s="4">
        <v>183102.29</v>
      </c>
      <c r="I393" t="s">
        <v>33</v>
      </c>
      <c r="J393">
        <v>1</v>
      </c>
      <c r="K393">
        <v>752</v>
      </c>
      <c r="L393" t="s">
        <v>35</v>
      </c>
      <c r="M393" t="s">
        <v>21</v>
      </c>
      <c r="N393" t="s">
        <v>22</v>
      </c>
      <c r="O393" s="4">
        <v>71557.119999999995</v>
      </c>
      <c r="P393" t="s">
        <v>28</v>
      </c>
      <c r="Q393" t="str" cm="1">
        <f t="array" ref="Q393">_xlfn.IFS(
O393&lt;50000,"Low Salary (&lt;$50K)",
O393&lt;90000,"Lower Middle ($50K-$90K)",
O393&lt;130000,"Middle ($90K-$130K)",
O393&lt;170000,"Upper Middle ($130K-$170K)",
O393&gt;=170000,"High Salary (&gt;$170K)"
)</f>
        <v>Lower Middle ($50K-$90K)</v>
      </c>
      <c r="R393" t="str" cm="1">
        <f t="array" ref="R393">_xlfn.IFS(
G393&lt;=2,"New Customers (0-2Y)",
G393&lt;=5,"Growing Customers (3-5Y)",
G393&lt;=8,"Established Customers (6-8Y)",
G393&lt;=10,"Loyal Customers (9-10Y)"
)</f>
        <v>Growing Customers (3-5Y)</v>
      </c>
    </row>
    <row r="394" spans="1:18" x14ac:dyDescent="0.35">
      <c r="A394">
        <v>15573456</v>
      </c>
      <c r="B394" t="s">
        <v>374</v>
      </c>
      <c r="C394" t="s">
        <v>26</v>
      </c>
      <c r="D394" t="s">
        <v>39</v>
      </c>
      <c r="E394">
        <v>46</v>
      </c>
      <c r="F394" t="s">
        <v>19</v>
      </c>
      <c r="G394">
        <v>9</v>
      </c>
      <c r="H394" s="4">
        <v>127209</v>
      </c>
      <c r="I394" t="s">
        <v>33</v>
      </c>
      <c r="J394">
        <v>2</v>
      </c>
      <c r="K394">
        <v>648</v>
      </c>
      <c r="L394" t="s">
        <v>20</v>
      </c>
      <c r="M394" t="s">
        <v>21</v>
      </c>
      <c r="N394" t="s">
        <v>32</v>
      </c>
      <c r="O394" s="4">
        <v>77405.95</v>
      </c>
      <c r="P394" t="s">
        <v>23</v>
      </c>
      <c r="Q394" t="str" cm="1">
        <f t="array" ref="Q394">_xlfn.IFS(
O394&lt;50000,"Low Salary (&lt;$50K)",
O394&lt;90000,"Lower Middle ($50K-$90K)",
O394&lt;130000,"Middle ($90K-$130K)",
O394&lt;170000,"Upper Middle ($130K-$170K)",
O394&gt;=170000,"High Salary (&gt;$170K)"
)</f>
        <v>Lower Middle ($50K-$90K)</v>
      </c>
      <c r="R394" t="str" cm="1">
        <f t="array" ref="R394">_xlfn.IFS(
G394&lt;=2,"New Customers (0-2Y)",
G394&lt;=5,"Growing Customers (3-5Y)",
G394&lt;=8,"Established Customers (6-8Y)",
G394&lt;=10,"Loyal Customers (9-10Y)"
)</f>
        <v>Loyal Customers (9-10Y)</v>
      </c>
    </row>
    <row r="395" spans="1:18" x14ac:dyDescent="0.35">
      <c r="A395">
        <v>15684548</v>
      </c>
      <c r="B395" t="s">
        <v>375</v>
      </c>
      <c r="C395" t="s">
        <v>26</v>
      </c>
      <c r="D395" t="s">
        <v>39</v>
      </c>
      <c r="E395">
        <v>38</v>
      </c>
      <c r="F395" t="s">
        <v>19</v>
      </c>
      <c r="G395">
        <v>8</v>
      </c>
      <c r="H395" s="4">
        <v>0</v>
      </c>
      <c r="I395" t="s">
        <v>24</v>
      </c>
      <c r="J395">
        <v>2</v>
      </c>
      <c r="K395">
        <v>556</v>
      </c>
      <c r="L395" t="s">
        <v>31</v>
      </c>
      <c r="M395" t="s">
        <v>27</v>
      </c>
      <c r="N395" t="s">
        <v>32</v>
      </c>
      <c r="O395" s="4">
        <v>417.41</v>
      </c>
      <c r="P395" t="s">
        <v>23</v>
      </c>
      <c r="Q395" t="str" cm="1">
        <f t="array" ref="Q395">_xlfn.IFS(
O395&lt;50000,"Low Salary (&lt;$50K)",
O395&lt;90000,"Lower Middle ($50K-$90K)",
O395&lt;130000,"Middle ($90K-$130K)",
O395&lt;170000,"Upper Middle ($130K-$170K)",
O395&gt;=170000,"High Salary (&gt;$170K)"
)</f>
        <v>Low Salary (&lt;$50K)</v>
      </c>
      <c r="R395" t="str" cm="1">
        <f t="array" ref="R395">_xlfn.IFS(
G395&lt;=2,"New Customers (0-2Y)",
G395&lt;=5,"Growing Customers (3-5Y)",
G395&lt;=8,"Established Customers (6-8Y)",
G395&lt;=10,"Loyal Customers (9-10Y)"
)</f>
        <v>Established Customers (6-8Y)</v>
      </c>
    </row>
    <row r="396" spans="1:18" x14ac:dyDescent="0.35">
      <c r="A396">
        <v>15620505</v>
      </c>
      <c r="B396" t="s">
        <v>376</v>
      </c>
      <c r="C396" t="s">
        <v>26</v>
      </c>
      <c r="D396" t="s">
        <v>18</v>
      </c>
      <c r="E396">
        <v>24</v>
      </c>
      <c r="F396" t="s">
        <v>43</v>
      </c>
      <c r="G396">
        <v>0</v>
      </c>
      <c r="H396" s="4">
        <v>97378.54</v>
      </c>
      <c r="I396" t="s">
        <v>29</v>
      </c>
      <c r="J396">
        <v>1</v>
      </c>
      <c r="K396">
        <v>594</v>
      </c>
      <c r="L396" t="s">
        <v>31</v>
      </c>
      <c r="M396" t="s">
        <v>21</v>
      </c>
      <c r="N396" t="s">
        <v>22</v>
      </c>
      <c r="O396" s="4">
        <v>71405.17</v>
      </c>
      <c r="P396" t="s">
        <v>28</v>
      </c>
      <c r="Q396" t="str" cm="1">
        <f t="array" ref="Q396">_xlfn.IFS(
O396&lt;50000,"Low Salary (&lt;$50K)",
O396&lt;90000,"Lower Middle ($50K-$90K)",
O396&lt;130000,"Middle ($90K-$130K)",
O396&lt;170000,"Upper Middle ($130K-$170K)",
O396&gt;=170000,"High Salary (&gt;$170K)"
)</f>
        <v>Lower Middle ($50K-$90K)</v>
      </c>
      <c r="R396" t="str" cm="1">
        <f t="array" ref="R396">_xlfn.IFS(
G396&lt;=2,"New Customers (0-2Y)",
G396&lt;=5,"Growing Customers (3-5Y)",
G396&lt;=8,"Established Customers (6-8Y)",
G396&lt;=10,"Loyal Customers (9-10Y)"
)</f>
        <v>New Customers (0-2Y)</v>
      </c>
    </row>
    <row r="397" spans="1:18" x14ac:dyDescent="0.35">
      <c r="A397">
        <v>15807432</v>
      </c>
      <c r="B397" t="s">
        <v>377</v>
      </c>
      <c r="C397" t="s">
        <v>42</v>
      </c>
      <c r="D397" t="s">
        <v>18</v>
      </c>
      <c r="E397">
        <v>37</v>
      </c>
      <c r="F397" t="s">
        <v>19</v>
      </c>
      <c r="G397">
        <v>2</v>
      </c>
      <c r="H397" s="4">
        <v>136925.09</v>
      </c>
      <c r="I397" t="s">
        <v>33</v>
      </c>
      <c r="J397">
        <v>2</v>
      </c>
      <c r="K397">
        <v>645</v>
      </c>
      <c r="L397" t="s">
        <v>20</v>
      </c>
      <c r="M397" t="s">
        <v>27</v>
      </c>
      <c r="N397" t="s">
        <v>22</v>
      </c>
      <c r="O397" s="4">
        <v>153400.24</v>
      </c>
      <c r="P397" t="s">
        <v>28</v>
      </c>
      <c r="Q397" t="str" cm="1">
        <f t="array" ref="Q397">_xlfn.IFS(
O397&lt;50000,"Low Salary (&lt;$50K)",
O397&lt;90000,"Lower Middle ($50K-$90K)",
O397&lt;130000,"Middle ($90K-$130K)",
O397&lt;170000,"Upper Middle ($130K-$170K)",
O397&gt;=170000,"High Salary (&gt;$170K)"
)</f>
        <v>Upper Middle ($130K-$170K)</v>
      </c>
      <c r="R397" t="str" cm="1">
        <f t="array" ref="R397">_xlfn.IFS(
G397&lt;=2,"New Customers (0-2Y)",
G397&lt;=5,"Growing Customers (3-5Y)",
G397&lt;=8,"Established Customers (6-8Y)",
G397&lt;=10,"Loyal Customers (9-10Y)"
)</f>
        <v>New Customers (0-2Y)</v>
      </c>
    </row>
    <row r="398" spans="1:18" x14ac:dyDescent="0.35">
      <c r="A398">
        <v>15584766</v>
      </c>
      <c r="B398" t="s">
        <v>378</v>
      </c>
      <c r="C398" t="s">
        <v>17</v>
      </c>
      <c r="D398" t="s">
        <v>39</v>
      </c>
      <c r="E398">
        <v>33</v>
      </c>
      <c r="F398" t="s">
        <v>19</v>
      </c>
      <c r="G398">
        <v>3</v>
      </c>
      <c r="H398" s="4">
        <v>54503.55</v>
      </c>
      <c r="I398" t="s">
        <v>29</v>
      </c>
      <c r="J398">
        <v>1</v>
      </c>
      <c r="K398">
        <v>557</v>
      </c>
      <c r="L398" t="s">
        <v>31</v>
      </c>
      <c r="M398" t="s">
        <v>21</v>
      </c>
      <c r="N398" t="s">
        <v>22</v>
      </c>
      <c r="O398" s="4">
        <v>371.05</v>
      </c>
      <c r="P398" t="s">
        <v>28</v>
      </c>
      <c r="Q398" t="str" cm="1">
        <f t="array" ref="Q398">_xlfn.IFS(
O398&lt;50000,"Low Salary (&lt;$50K)",
O398&lt;90000,"Lower Middle ($50K-$90K)",
O398&lt;130000,"Middle ($90K-$130K)",
O398&lt;170000,"Upper Middle ($130K-$170K)",
O398&gt;=170000,"High Salary (&gt;$170K)"
)</f>
        <v>Low Salary (&lt;$50K)</v>
      </c>
      <c r="R398" t="str" cm="1">
        <f t="array" ref="R398">_xlfn.IFS(
G398&lt;=2,"New Customers (0-2Y)",
G398&lt;=5,"Growing Customers (3-5Y)",
G398&lt;=8,"Established Customers (6-8Y)",
G398&lt;=10,"Loyal Customers (9-10Y)"
)</f>
        <v>Growing Customers (3-5Y)</v>
      </c>
    </row>
    <row r="399" spans="1:18" x14ac:dyDescent="0.35">
      <c r="A399">
        <v>15612187</v>
      </c>
      <c r="B399" t="s">
        <v>379</v>
      </c>
      <c r="C399" t="s">
        <v>42</v>
      </c>
      <c r="D399" t="s">
        <v>39</v>
      </c>
      <c r="E399">
        <v>32</v>
      </c>
      <c r="F399" t="s">
        <v>19</v>
      </c>
      <c r="G399">
        <v>8</v>
      </c>
      <c r="H399" s="4">
        <v>155726.85</v>
      </c>
      <c r="I399" t="s">
        <v>33</v>
      </c>
      <c r="J399">
        <v>1</v>
      </c>
      <c r="K399">
        <v>547</v>
      </c>
      <c r="L399" t="s">
        <v>31</v>
      </c>
      <c r="M399" t="s">
        <v>21</v>
      </c>
      <c r="N399" t="s">
        <v>32</v>
      </c>
      <c r="O399" s="4">
        <v>67789.990000000005</v>
      </c>
      <c r="P399" t="s">
        <v>28</v>
      </c>
      <c r="Q399" t="str" cm="1">
        <f t="array" ref="Q399">_xlfn.IFS(
O399&lt;50000,"Low Salary (&lt;$50K)",
O399&lt;90000,"Lower Middle ($50K-$90K)",
O399&lt;130000,"Middle ($90K-$130K)",
O399&lt;170000,"Upper Middle ($130K-$170K)",
O399&gt;=170000,"High Salary (&gt;$170K)"
)</f>
        <v>Lower Middle ($50K-$90K)</v>
      </c>
      <c r="R399" t="str" cm="1">
        <f t="array" ref="R399">_xlfn.IFS(
G399&lt;=2,"New Customers (0-2Y)",
G399&lt;=5,"Growing Customers (3-5Y)",
G399&lt;=8,"Established Customers (6-8Y)",
G399&lt;=10,"Loyal Customers (9-10Y)"
)</f>
        <v>Established Customers (6-8Y)</v>
      </c>
    </row>
    <row r="400" spans="1:18" x14ac:dyDescent="0.35">
      <c r="A400">
        <v>15762218</v>
      </c>
      <c r="B400" t="s">
        <v>118</v>
      </c>
      <c r="C400" t="s">
        <v>17</v>
      </c>
      <c r="D400" t="s">
        <v>18</v>
      </c>
      <c r="E400">
        <v>39</v>
      </c>
      <c r="F400" t="s">
        <v>19</v>
      </c>
      <c r="G400">
        <v>9</v>
      </c>
      <c r="H400" s="4">
        <v>0</v>
      </c>
      <c r="I400" t="s">
        <v>24</v>
      </c>
      <c r="J400">
        <v>2</v>
      </c>
      <c r="K400">
        <v>701</v>
      </c>
      <c r="L400" t="s">
        <v>35</v>
      </c>
      <c r="M400" t="s">
        <v>27</v>
      </c>
      <c r="N400" t="s">
        <v>22</v>
      </c>
      <c r="O400" s="4">
        <v>145894.9</v>
      </c>
      <c r="P400" t="s">
        <v>28</v>
      </c>
      <c r="Q400" t="str" cm="1">
        <f t="array" ref="Q400">_xlfn.IFS(
O400&lt;50000,"Low Salary (&lt;$50K)",
O400&lt;90000,"Lower Middle ($50K-$90K)",
O400&lt;130000,"Middle ($90K-$130K)",
O400&lt;170000,"Upper Middle ($130K-$170K)",
O400&gt;=170000,"High Salary (&gt;$170K)"
)</f>
        <v>Upper Middle ($130K-$170K)</v>
      </c>
      <c r="R400" t="str" cm="1">
        <f t="array" ref="R400">_xlfn.IFS(
G400&lt;=2,"New Customers (0-2Y)",
G400&lt;=5,"Growing Customers (3-5Y)",
G400&lt;=8,"Established Customers (6-8Y)",
G400&lt;=10,"Loyal Customers (9-10Y)"
)</f>
        <v>Loyal Customers (9-10Y)</v>
      </c>
    </row>
    <row r="401" spans="1:18" x14ac:dyDescent="0.35">
      <c r="A401">
        <v>15646372</v>
      </c>
      <c r="B401" t="s">
        <v>380</v>
      </c>
      <c r="C401" t="s">
        <v>17</v>
      </c>
      <c r="D401" t="s">
        <v>18</v>
      </c>
      <c r="E401">
        <v>66</v>
      </c>
      <c r="F401" t="s">
        <v>2967</v>
      </c>
      <c r="G401">
        <v>1</v>
      </c>
      <c r="H401" s="4">
        <v>135842.41</v>
      </c>
      <c r="I401" t="s">
        <v>33</v>
      </c>
      <c r="J401">
        <v>1</v>
      </c>
      <c r="K401">
        <v>616</v>
      </c>
      <c r="L401" t="s">
        <v>20</v>
      </c>
      <c r="M401" t="s">
        <v>21</v>
      </c>
      <c r="N401" t="s">
        <v>32</v>
      </c>
      <c r="O401" s="4">
        <v>183840.51</v>
      </c>
      <c r="P401" t="s">
        <v>23</v>
      </c>
      <c r="Q401" t="str" cm="1">
        <f t="array" ref="Q401">_xlfn.IFS(
O401&lt;50000,"Low Salary (&lt;$50K)",
O401&lt;90000,"Lower Middle ($50K-$90K)",
O401&lt;130000,"Middle ($90K-$130K)",
O401&lt;170000,"Upper Middle ($130K-$170K)",
O401&gt;=170000,"High Salary (&gt;$170K)"
)</f>
        <v>High Salary (&gt;$170K)</v>
      </c>
      <c r="R401" t="str" cm="1">
        <f t="array" ref="R401">_xlfn.IFS(
G401&lt;=2,"New Customers (0-2Y)",
G401&lt;=5,"Growing Customers (3-5Y)",
G401&lt;=8,"Established Customers (6-8Y)",
G401&lt;=10,"Loyal Customers (9-10Y)"
)</f>
        <v>New Customers (0-2Y)</v>
      </c>
    </row>
    <row r="402" spans="1:18" x14ac:dyDescent="0.35">
      <c r="A402">
        <v>15690452</v>
      </c>
      <c r="B402" t="s">
        <v>381</v>
      </c>
      <c r="C402" t="s">
        <v>17</v>
      </c>
      <c r="D402" t="s">
        <v>39</v>
      </c>
      <c r="E402">
        <v>52</v>
      </c>
      <c r="F402" t="s">
        <v>19</v>
      </c>
      <c r="G402">
        <v>1</v>
      </c>
      <c r="H402" s="4">
        <v>63349.75</v>
      </c>
      <c r="I402" t="s">
        <v>29</v>
      </c>
      <c r="J402">
        <v>1</v>
      </c>
      <c r="K402">
        <v>605</v>
      </c>
      <c r="L402" t="s">
        <v>20</v>
      </c>
      <c r="M402" t="s">
        <v>21</v>
      </c>
      <c r="N402" t="s">
        <v>32</v>
      </c>
      <c r="O402" s="4">
        <v>108887.44</v>
      </c>
      <c r="P402" t="s">
        <v>28</v>
      </c>
      <c r="Q402" t="str" cm="1">
        <f t="array" ref="Q402">_xlfn.IFS(
O402&lt;50000,"Low Salary (&lt;$50K)",
O402&lt;90000,"Lower Middle ($50K-$90K)",
O402&lt;130000,"Middle ($90K-$130K)",
O402&lt;170000,"Upper Middle ($130K-$170K)",
O402&gt;=170000,"High Salary (&gt;$170K)"
)</f>
        <v>Middle ($90K-$130K)</v>
      </c>
      <c r="R402" t="str" cm="1">
        <f t="array" ref="R402">_xlfn.IFS(
G402&lt;=2,"New Customers (0-2Y)",
G402&lt;=5,"Growing Customers (3-5Y)",
G402&lt;=8,"Established Customers (6-8Y)",
G402&lt;=10,"Loyal Customers (9-10Y)"
)</f>
        <v>New Customers (0-2Y)</v>
      </c>
    </row>
    <row r="403" spans="1:18" x14ac:dyDescent="0.35">
      <c r="A403">
        <v>15747795</v>
      </c>
      <c r="B403" t="s">
        <v>382</v>
      </c>
      <c r="C403" t="s">
        <v>42</v>
      </c>
      <c r="D403" t="s">
        <v>18</v>
      </c>
      <c r="E403">
        <v>38</v>
      </c>
      <c r="F403" t="s">
        <v>19</v>
      </c>
      <c r="G403">
        <v>4</v>
      </c>
      <c r="H403" s="4">
        <v>129499.42</v>
      </c>
      <c r="I403" t="s">
        <v>33</v>
      </c>
      <c r="J403">
        <v>1</v>
      </c>
      <c r="K403">
        <v>593</v>
      </c>
      <c r="L403" t="s">
        <v>31</v>
      </c>
      <c r="M403" t="s">
        <v>21</v>
      </c>
      <c r="N403" t="s">
        <v>22</v>
      </c>
      <c r="O403" s="4">
        <v>154071.26999999999</v>
      </c>
      <c r="P403" t="s">
        <v>28</v>
      </c>
      <c r="Q403" t="str" cm="1">
        <f t="array" ref="Q403">_xlfn.IFS(
O403&lt;50000,"Low Salary (&lt;$50K)",
O403&lt;90000,"Lower Middle ($50K-$90K)",
O403&lt;130000,"Middle ($90K-$130K)",
O403&lt;170000,"Upper Middle ($130K-$170K)",
O403&gt;=170000,"High Salary (&gt;$170K)"
)</f>
        <v>Upper Middle ($130K-$170K)</v>
      </c>
      <c r="R403" t="str" cm="1">
        <f t="array" ref="R403">_xlfn.IFS(
G403&lt;=2,"New Customers (0-2Y)",
G403&lt;=5,"Growing Customers (3-5Y)",
G403&lt;=8,"Established Customers (6-8Y)",
G403&lt;=10,"Loyal Customers (9-10Y)"
)</f>
        <v>Growing Customers (3-5Y)</v>
      </c>
    </row>
    <row r="404" spans="1:18" x14ac:dyDescent="0.35">
      <c r="A404">
        <v>15781589</v>
      </c>
      <c r="B404" t="s">
        <v>383</v>
      </c>
      <c r="C404" t="s">
        <v>26</v>
      </c>
      <c r="D404" t="s">
        <v>39</v>
      </c>
      <c r="E404">
        <v>52</v>
      </c>
      <c r="F404" t="s">
        <v>19</v>
      </c>
      <c r="G404">
        <v>8</v>
      </c>
      <c r="H404" s="4">
        <v>0</v>
      </c>
      <c r="I404" t="s">
        <v>24</v>
      </c>
      <c r="J404">
        <v>2</v>
      </c>
      <c r="K404">
        <v>751</v>
      </c>
      <c r="L404" t="s">
        <v>35</v>
      </c>
      <c r="M404" t="s">
        <v>27</v>
      </c>
      <c r="N404" t="s">
        <v>22</v>
      </c>
      <c r="O404" s="4">
        <v>179291.85</v>
      </c>
      <c r="P404" t="s">
        <v>28</v>
      </c>
      <c r="Q404" t="str" cm="1">
        <f t="array" ref="Q404">_xlfn.IFS(
O404&lt;50000,"Low Salary (&lt;$50K)",
O404&lt;90000,"Lower Middle ($50K-$90K)",
O404&lt;130000,"Middle ($90K-$130K)",
O404&lt;170000,"Upper Middle ($130K-$170K)",
O404&gt;=170000,"High Salary (&gt;$170K)"
)</f>
        <v>High Salary (&gt;$170K)</v>
      </c>
      <c r="R404" t="str" cm="1">
        <f t="array" ref="R404">_xlfn.IFS(
G404&lt;=2,"New Customers (0-2Y)",
G404&lt;=5,"Growing Customers (3-5Y)",
G404&lt;=8,"Established Customers (6-8Y)",
G404&lt;=10,"Loyal Customers (9-10Y)"
)</f>
        <v>Established Customers (6-8Y)</v>
      </c>
    </row>
    <row r="405" spans="1:18" x14ac:dyDescent="0.35">
      <c r="A405">
        <v>15732674</v>
      </c>
      <c r="B405" t="s">
        <v>384</v>
      </c>
      <c r="C405" t="s">
        <v>26</v>
      </c>
      <c r="D405" t="s">
        <v>39</v>
      </c>
      <c r="E405">
        <v>36</v>
      </c>
      <c r="F405" t="s">
        <v>19</v>
      </c>
      <c r="G405">
        <v>6</v>
      </c>
      <c r="H405" s="4">
        <v>70438.009999999995</v>
      </c>
      <c r="I405" t="s">
        <v>29</v>
      </c>
      <c r="J405">
        <v>2</v>
      </c>
      <c r="K405">
        <v>443</v>
      </c>
      <c r="L405" t="s">
        <v>44</v>
      </c>
      <c r="M405" t="s">
        <v>27</v>
      </c>
      <c r="N405" t="s">
        <v>22</v>
      </c>
      <c r="O405" s="4">
        <v>56937.43</v>
      </c>
      <c r="P405" t="s">
        <v>28</v>
      </c>
      <c r="Q405" t="str" cm="1">
        <f t="array" ref="Q405">_xlfn.IFS(
O405&lt;50000,"Low Salary (&lt;$50K)",
O405&lt;90000,"Lower Middle ($50K-$90K)",
O405&lt;130000,"Middle ($90K-$130K)",
O405&lt;170000,"Upper Middle ($130K-$170K)",
O405&gt;=170000,"High Salary (&gt;$170K)"
)</f>
        <v>Lower Middle ($50K-$90K)</v>
      </c>
      <c r="R405" t="str" cm="1">
        <f t="array" ref="R405">_xlfn.IFS(
G405&lt;=2,"New Customers (0-2Y)",
G405&lt;=5,"Growing Customers (3-5Y)",
G405&lt;=8,"Established Customers (6-8Y)",
G405&lt;=10,"Loyal Customers (9-10Y)"
)</f>
        <v>Established Customers (6-8Y)</v>
      </c>
    </row>
    <row r="406" spans="1:18" x14ac:dyDescent="0.35">
      <c r="A406">
        <v>15642291</v>
      </c>
      <c r="B406" t="s">
        <v>385</v>
      </c>
      <c r="C406" t="s">
        <v>17</v>
      </c>
      <c r="D406" t="s">
        <v>39</v>
      </c>
      <c r="E406">
        <v>23</v>
      </c>
      <c r="F406" t="s">
        <v>43</v>
      </c>
      <c r="G406">
        <v>8</v>
      </c>
      <c r="H406" s="4">
        <v>0</v>
      </c>
      <c r="I406" t="s">
        <v>24</v>
      </c>
      <c r="J406">
        <v>2</v>
      </c>
      <c r="K406">
        <v>685</v>
      </c>
      <c r="L406" t="s">
        <v>35</v>
      </c>
      <c r="M406" t="s">
        <v>21</v>
      </c>
      <c r="N406" t="s">
        <v>22</v>
      </c>
      <c r="O406" s="4">
        <v>112239.03</v>
      </c>
      <c r="P406" t="s">
        <v>28</v>
      </c>
      <c r="Q406" t="str" cm="1">
        <f t="array" ref="Q406">_xlfn.IFS(
O406&lt;50000,"Low Salary (&lt;$50K)",
O406&lt;90000,"Lower Middle ($50K-$90K)",
O406&lt;130000,"Middle ($90K-$130K)",
O406&lt;170000,"Upper Middle ($130K-$170K)",
O406&gt;=170000,"High Salary (&gt;$170K)"
)</f>
        <v>Middle ($90K-$130K)</v>
      </c>
      <c r="R406" t="str" cm="1">
        <f t="array" ref="R406">_xlfn.IFS(
G406&lt;=2,"New Customers (0-2Y)",
G406&lt;=5,"Growing Customers (3-5Y)",
G406&lt;=8,"Established Customers (6-8Y)",
G406&lt;=10,"Loyal Customers (9-10Y)"
)</f>
        <v>Established Customers (6-8Y)</v>
      </c>
    </row>
    <row r="407" spans="1:18" x14ac:dyDescent="0.35">
      <c r="A407">
        <v>15692761</v>
      </c>
      <c r="B407" t="s">
        <v>386</v>
      </c>
      <c r="C407" t="s">
        <v>17</v>
      </c>
      <c r="D407" t="s">
        <v>39</v>
      </c>
      <c r="E407">
        <v>36</v>
      </c>
      <c r="F407" t="s">
        <v>19</v>
      </c>
      <c r="G407">
        <v>9</v>
      </c>
      <c r="H407" s="4">
        <v>0</v>
      </c>
      <c r="I407" t="s">
        <v>24</v>
      </c>
      <c r="J407">
        <v>1</v>
      </c>
      <c r="K407">
        <v>718</v>
      </c>
      <c r="L407" t="s">
        <v>35</v>
      </c>
      <c r="M407" t="s">
        <v>21</v>
      </c>
      <c r="N407" t="s">
        <v>32</v>
      </c>
      <c r="O407" s="4">
        <v>45909.87</v>
      </c>
      <c r="P407" t="s">
        <v>28</v>
      </c>
      <c r="Q407" t="str" cm="1">
        <f t="array" ref="Q407">_xlfn.IFS(
O407&lt;50000,"Low Salary (&lt;$50K)",
O407&lt;90000,"Lower Middle ($50K-$90K)",
O407&lt;130000,"Middle ($90K-$130K)",
O407&lt;170000,"Upper Middle ($130K-$170K)",
O407&gt;=170000,"High Salary (&gt;$170K)"
)</f>
        <v>Low Salary (&lt;$50K)</v>
      </c>
      <c r="R407" t="str" cm="1">
        <f t="array" ref="R407">_xlfn.IFS(
G407&lt;=2,"New Customers (0-2Y)",
G407&lt;=5,"Growing Customers (3-5Y)",
G407&lt;=8,"Established Customers (6-8Y)",
G407&lt;=10,"Loyal Customers (9-10Y)"
)</f>
        <v>Loyal Customers (9-10Y)</v>
      </c>
    </row>
    <row r="408" spans="1:18" x14ac:dyDescent="0.35">
      <c r="A408">
        <v>15578045</v>
      </c>
      <c r="B408" t="s">
        <v>36</v>
      </c>
      <c r="C408" t="s">
        <v>26</v>
      </c>
      <c r="D408" t="s">
        <v>18</v>
      </c>
      <c r="E408">
        <v>49</v>
      </c>
      <c r="F408" t="s">
        <v>19</v>
      </c>
      <c r="G408">
        <v>9</v>
      </c>
      <c r="H408" s="4">
        <v>141434.04</v>
      </c>
      <c r="I408" t="s">
        <v>33</v>
      </c>
      <c r="J408">
        <v>1</v>
      </c>
      <c r="K408">
        <v>538</v>
      </c>
      <c r="L408" t="s">
        <v>31</v>
      </c>
      <c r="M408" t="s">
        <v>27</v>
      </c>
      <c r="N408" t="s">
        <v>32</v>
      </c>
      <c r="O408" s="4">
        <v>173779.25</v>
      </c>
      <c r="P408" t="s">
        <v>23</v>
      </c>
      <c r="Q408" t="str" cm="1">
        <f t="array" ref="Q408">_xlfn.IFS(
O408&lt;50000,"Low Salary (&lt;$50K)",
O408&lt;90000,"Lower Middle ($50K-$90K)",
O408&lt;130000,"Middle ($90K-$130K)",
O408&lt;170000,"Upper Middle ($130K-$170K)",
O408&gt;=170000,"High Salary (&gt;$170K)"
)</f>
        <v>High Salary (&gt;$170K)</v>
      </c>
      <c r="R408" t="str" cm="1">
        <f t="array" ref="R408">_xlfn.IFS(
G408&lt;=2,"New Customers (0-2Y)",
G408&lt;=5,"Growing Customers (3-5Y)",
G408&lt;=8,"Established Customers (6-8Y)",
G408&lt;=10,"Loyal Customers (9-10Y)"
)</f>
        <v>Loyal Customers (9-10Y)</v>
      </c>
    </row>
    <row r="409" spans="1:18" x14ac:dyDescent="0.35">
      <c r="A409">
        <v>15745354</v>
      </c>
      <c r="B409" t="s">
        <v>387</v>
      </c>
      <c r="C409" t="s">
        <v>26</v>
      </c>
      <c r="D409" t="s">
        <v>18</v>
      </c>
      <c r="E409">
        <v>37</v>
      </c>
      <c r="F409" t="s">
        <v>19</v>
      </c>
      <c r="G409">
        <v>4</v>
      </c>
      <c r="H409" s="4">
        <v>0</v>
      </c>
      <c r="I409" t="s">
        <v>24</v>
      </c>
      <c r="J409">
        <v>2</v>
      </c>
      <c r="K409">
        <v>611</v>
      </c>
      <c r="L409" t="s">
        <v>20</v>
      </c>
      <c r="M409" t="s">
        <v>21</v>
      </c>
      <c r="N409" t="s">
        <v>32</v>
      </c>
      <c r="O409" s="4">
        <v>125696.26</v>
      </c>
      <c r="P409" t="s">
        <v>28</v>
      </c>
      <c r="Q409" t="str" cm="1">
        <f t="array" ref="Q409">_xlfn.IFS(
O409&lt;50000,"Low Salary (&lt;$50K)",
O409&lt;90000,"Lower Middle ($50K-$90K)",
O409&lt;130000,"Middle ($90K-$130K)",
O409&lt;170000,"Upper Middle ($130K-$170K)",
O409&gt;=170000,"High Salary (&gt;$170K)"
)</f>
        <v>Middle ($90K-$130K)</v>
      </c>
      <c r="R409" t="str" cm="1">
        <f t="array" ref="R409">_xlfn.IFS(
G409&lt;=2,"New Customers (0-2Y)",
G409&lt;=5,"Growing Customers (3-5Y)",
G409&lt;=8,"Established Customers (6-8Y)",
G409&lt;=10,"Loyal Customers (9-10Y)"
)</f>
        <v>Growing Customers (3-5Y)</v>
      </c>
    </row>
    <row r="410" spans="1:18" x14ac:dyDescent="0.35">
      <c r="A410">
        <v>15701376</v>
      </c>
      <c r="B410" t="s">
        <v>292</v>
      </c>
      <c r="C410" t="s">
        <v>42</v>
      </c>
      <c r="D410" t="s">
        <v>39</v>
      </c>
      <c r="E410">
        <v>37</v>
      </c>
      <c r="F410" t="s">
        <v>19</v>
      </c>
      <c r="G410">
        <v>10</v>
      </c>
      <c r="H410" s="4">
        <v>152958.29</v>
      </c>
      <c r="I410" t="s">
        <v>33</v>
      </c>
      <c r="J410">
        <v>2</v>
      </c>
      <c r="K410">
        <v>668</v>
      </c>
      <c r="L410" t="s">
        <v>35</v>
      </c>
      <c r="M410" t="s">
        <v>21</v>
      </c>
      <c r="N410" t="s">
        <v>22</v>
      </c>
      <c r="O410" s="4">
        <v>159585.60999999999</v>
      </c>
      <c r="P410" t="s">
        <v>28</v>
      </c>
      <c r="Q410" t="str" cm="1">
        <f t="array" ref="Q410">_xlfn.IFS(
O410&lt;50000,"Low Salary (&lt;$50K)",
O410&lt;90000,"Lower Middle ($50K-$90K)",
O410&lt;130000,"Middle ($90K-$130K)",
O410&lt;170000,"Upper Middle ($130K-$170K)",
O410&gt;=170000,"High Salary (&gt;$170K)"
)</f>
        <v>Upper Middle ($130K-$170K)</v>
      </c>
      <c r="R410" t="str" cm="1">
        <f t="array" ref="R410">_xlfn.IFS(
G410&lt;=2,"New Customers (0-2Y)",
G410&lt;=5,"Growing Customers (3-5Y)",
G410&lt;=8,"Established Customers (6-8Y)",
G410&lt;=10,"Loyal Customers (9-10Y)"
)</f>
        <v>Loyal Customers (9-10Y)</v>
      </c>
    </row>
    <row r="411" spans="1:18" x14ac:dyDescent="0.35">
      <c r="A411">
        <v>15691625</v>
      </c>
      <c r="B411" t="s">
        <v>147</v>
      </c>
      <c r="C411" t="s">
        <v>42</v>
      </c>
      <c r="D411" t="s">
        <v>18</v>
      </c>
      <c r="E411">
        <v>41</v>
      </c>
      <c r="F411" t="s">
        <v>19</v>
      </c>
      <c r="G411">
        <v>3</v>
      </c>
      <c r="H411" s="4">
        <v>138306.34</v>
      </c>
      <c r="I411" t="s">
        <v>33</v>
      </c>
      <c r="J411">
        <v>1</v>
      </c>
      <c r="K411">
        <v>537</v>
      </c>
      <c r="L411" t="s">
        <v>31</v>
      </c>
      <c r="M411" t="s">
        <v>21</v>
      </c>
      <c r="N411" t="s">
        <v>32</v>
      </c>
      <c r="O411" s="4">
        <v>106761.47</v>
      </c>
      <c r="P411" t="s">
        <v>28</v>
      </c>
      <c r="Q411" t="str" cm="1">
        <f t="array" ref="Q411">_xlfn.IFS(
O411&lt;50000,"Low Salary (&lt;$50K)",
O411&lt;90000,"Lower Middle ($50K-$90K)",
O411&lt;130000,"Middle ($90K-$130K)",
O411&lt;170000,"Upper Middle ($130K-$170K)",
O411&gt;=170000,"High Salary (&gt;$170K)"
)</f>
        <v>Middle ($90K-$130K)</v>
      </c>
      <c r="R411" t="str" cm="1">
        <f t="array" ref="R411">_xlfn.IFS(
G411&lt;=2,"New Customers (0-2Y)",
G411&lt;=5,"Growing Customers (3-5Y)",
G411&lt;=8,"Established Customers (6-8Y)",
G411&lt;=10,"Loyal Customers (9-10Y)"
)</f>
        <v>Growing Customers (3-5Y)</v>
      </c>
    </row>
    <row r="412" spans="1:18" x14ac:dyDescent="0.35">
      <c r="A412">
        <v>15566594</v>
      </c>
      <c r="B412" t="s">
        <v>388</v>
      </c>
      <c r="C412" t="s">
        <v>26</v>
      </c>
      <c r="D412" t="s">
        <v>39</v>
      </c>
      <c r="E412">
        <v>23</v>
      </c>
      <c r="F412" t="s">
        <v>43</v>
      </c>
      <c r="G412">
        <v>10</v>
      </c>
      <c r="H412" s="4">
        <v>0</v>
      </c>
      <c r="I412" t="s">
        <v>24</v>
      </c>
      <c r="J412">
        <v>2</v>
      </c>
      <c r="K412">
        <v>709</v>
      </c>
      <c r="L412" t="s">
        <v>35</v>
      </c>
      <c r="M412" t="s">
        <v>27</v>
      </c>
      <c r="N412" t="s">
        <v>32</v>
      </c>
      <c r="O412" s="4">
        <v>129590.18</v>
      </c>
      <c r="P412" t="s">
        <v>28</v>
      </c>
      <c r="Q412" t="str" cm="1">
        <f t="array" ref="Q412">_xlfn.IFS(
O412&lt;50000,"Low Salary (&lt;$50K)",
O412&lt;90000,"Lower Middle ($50K-$90K)",
O412&lt;130000,"Middle ($90K-$130K)",
O412&lt;170000,"Upper Middle ($130K-$170K)",
O412&gt;=170000,"High Salary (&gt;$170K)"
)</f>
        <v>Middle ($90K-$130K)</v>
      </c>
      <c r="R412" t="str" cm="1">
        <f t="array" ref="R412">_xlfn.IFS(
G412&lt;=2,"New Customers (0-2Y)",
G412&lt;=5,"Growing Customers (3-5Y)",
G412&lt;=8,"Established Customers (6-8Y)",
G412&lt;=10,"Loyal Customers (9-10Y)"
)</f>
        <v>Loyal Customers (9-10Y)</v>
      </c>
    </row>
    <row r="413" spans="1:18" x14ac:dyDescent="0.35">
      <c r="A413">
        <v>15760431</v>
      </c>
      <c r="B413" t="s">
        <v>389</v>
      </c>
      <c r="C413" t="s">
        <v>17</v>
      </c>
      <c r="D413" t="s">
        <v>39</v>
      </c>
      <c r="E413">
        <v>38</v>
      </c>
      <c r="F413" t="s">
        <v>19</v>
      </c>
      <c r="G413">
        <v>1</v>
      </c>
      <c r="H413" s="4">
        <v>0</v>
      </c>
      <c r="I413" t="s">
        <v>24</v>
      </c>
      <c r="J413">
        <v>2</v>
      </c>
      <c r="K413">
        <v>850</v>
      </c>
      <c r="L413" t="s">
        <v>37</v>
      </c>
      <c r="M413" t="s">
        <v>21</v>
      </c>
      <c r="N413" t="s">
        <v>22</v>
      </c>
      <c r="O413" s="4">
        <v>80006.649999999994</v>
      </c>
      <c r="P413" t="s">
        <v>28</v>
      </c>
      <c r="Q413" t="str" cm="1">
        <f t="array" ref="Q413">_xlfn.IFS(
O413&lt;50000,"Low Salary (&lt;$50K)",
O413&lt;90000,"Lower Middle ($50K-$90K)",
O413&lt;130000,"Middle ($90K-$130K)",
O413&lt;170000,"Upper Middle ($130K-$170K)",
O413&gt;=170000,"High Salary (&gt;$170K)"
)</f>
        <v>Lower Middle ($50K-$90K)</v>
      </c>
      <c r="R413" t="str" cm="1">
        <f t="array" ref="R413">_xlfn.IFS(
G413&lt;=2,"New Customers (0-2Y)",
G413&lt;=5,"Growing Customers (3-5Y)",
G413&lt;=8,"Established Customers (6-8Y)",
G413&lt;=10,"Loyal Customers (9-10Y)"
)</f>
        <v>New Customers (0-2Y)</v>
      </c>
    </row>
    <row r="414" spans="1:18" x14ac:dyDescent="0.35">
      <c r="A414">
        <v>15686302</v>
      </c>
      <c r="B414" t="s">
        <v>390</v>
      </c>
      <c r="C414" t="s">
        <v>26</v>
      </c>
      <c r="D414" t="s">
        <v>18</v>
      </c>
      <c r="E414">
        <v>31</v>
      </c>
      <c r="F414" t="s">
        <v>19</v>
      </c>
      <c r="G414">
        <v>3</v>
      </c>
      <c r="H414" s="4">
        <v>124328.84</v>
      </c>
      <c r="I414" t="s">
        <v>33</v>
      </c>
      <c r="J414">
        <v>1</v>
      </c>
      <c r="K414">
        <v>745</v>
      </c>
      <c r="L414" t="s">
        <v>35</v>
      </c>
      <c r="M414" t="s">
        <v>21</v>
      </c>
      <c r="N414" t="s">
        <v>22</v>
      </c>
      <c r="O414" s="4">
        <v>140451.51999999999</v>
      </c>
      <c r="P414" t="s">
        <v>28</v>
      </c>
      <c r="Q414" t="str" cm="1">
        <f t="array" ref="Q414">_xlfn.IFS(
O414&lt;50000,"Low Salary (&lt;$50K)",
O414&lt;90000,"Lower Middle ($50K-$90K)",
O414&lt;130000,"Middle ($90K-$130K)",
O414&lt;170000,"Upper Middle ($130K-$170K)",
O414&gt;=170000,"High Salary (&gt;$170K)"
)</f>
        <v>Upper Middle ($130K-$170K)</v>
      </c>
      <c r="R414" t="str" cm="1">
        <f t="array" ref="R414">_xlfn.IFS(
G414&lt;=2,"New Customers (0-2Y)",
G414&lt;=5,"Growing Customers (3-5Y)",
G414&lt;=8,"Established Customers (6-8Y)",
G414&lt;=10,"Loyal Customers (9-10Y)"
)</f>
        <v>Growing Customers (3-5Y)</v>
      </c>
    </row>
    <row r="415" spans="1:18" x14ac:dyDescent="0.35">
      <c r="A415">
        <v>15801559</v>
      </c>
      <c r="B415" t="s">
        <v>391</v>
      </c>
      <c r="C415" t="s">
        <v>42</v>
      </c>
      <c r="D415" t="s">
        <v>18</v>
      </c>
      <c r="E415">
        <v>41</v>
      </c>
      <c r="F415" t="s">
        <v>19</v>
      </c>
      <c r="G415">
        <v>9</v>
      </c>
      <c r="H415" s="4">
        <v>181461.48</v>
      </c>
      <c r="I415" t="s">
        <v>33</v>
      </c>
      <c r="J415">
        <v>3</v>
      </c>
      <c r="K415">
        <v>693</v>
      </c>
      <c r="L415" t="s">
        <v>35</v>
      </c>
      <c r="M415" t="s">
        <v>21</v>
      </c>
      <c r="N415" t="s">
        <v>22</v>
      </c>
      <c r="O415" s="4">
        <v>187929.43</v>
      </c>
      <c r="P415" t="s">
        <v>23</v>
      </c>
      <c r="Q415" t="str" cm="1">
        <f t="array" ref="Q415">_xlfn.IFS(
O415&lt;50000,"Low Salary (&lt;$50K)",
O415&lt;90000,"Lower Middle ($50K-$90K)",
O415&lt;130000,"Middle ($90K-$130K)",
O415&lt;170000,"Upper Middle ($130K-$170K)",
O415&gt;=170000,"High Salary (&gt;$170K)"
)</f>
        <v>High Salary (&gt;$170K)</v>
      </c>
      <c r="R415" t="str" cm="1">
        <f t="array" ref="R415">_xlfn.IFS(
G415&lt;=2,"New Customers (0-2Y)",
G415&lt;=5,"Growing Customers (3-5Y)",
G415&lt;=8,"Established Customers (6-8Y)",
G415&lt;=10,"Loyal Customers (9-10Y)"
)</f>
        <v>Loyal Customers (9-10Y)</v>
      </c>
    </row>
    <row r="416" spans="1:18" x14ac:dyDescent="0.35">
      <c r="A416">
        <v>15810432</v>
      </c>
      <c r="B416" t="s">
        <v>392</v>
      </c>
      <c r="C416" t="s">
        <v>26</v>
      </c>
      <c r="D416" t="s">
        <v>39</v>
      </c>
      <c r="E416">
        <v>35</v>
      </c>
      <c r="F416" t="s">
        <v>19</v>
      </c>
      <c r="G416">
        <v>8</v>
      </c>
      <c r="H416" s="4">
        <v>0</v>
      </c>
      <c r="I416" t="s">
        <v>24</v>
      </c>
      <c r="J416">
        <v>2</v>
      </c>
      <c r="K416">
        <v>795</v>
      </c>
      <c r="L416" t="s">
        <v>37</v>
      </c>
      <c r="M416" t="s">
        <v>21</v>
      </c>
      <c r="N416" t="s">
        <v>32</v>
      </c>
      <c r="O416" s="4">
        <v>167155.35999999999</v>
      </c>
      <c r="P416" t="s">
        <v>28</v>
      </c>
      <c r="Q416" t="str" cm="1">
        <f t="array" ref="Q416">_xlfn.IFS(
O416&lt;50000,"Low Salary (&lt;$50K)",
O416&lt;90000,"Lower Middle ($50K-$90K)",
O416&lt;130000,"Middle ($90K-$130K)",
O416&lt;170000,"Upper Middle ($130K-$170K)",
O416&gt;=170000,"High Salary (&gt;$170K)"
)</f>
        <v>Upper Middle ($130K-$170K)</v>
      </c>
      <c r="R416" t="str" cm="1">
        <f t="array" ref="R416">_xlfn.IFS(
G416&lt;=2,"New Customers (0-2Y)",
G416&lt;=5,"Growing Customers (3-5Y)",
G416&lt;=8,"Established Customers (6-8Y)",
G416&lt;=10,"Loyal Customers (9-10Y)"
)</f>
        <v>Established Customers (6-8Y)</v>
      </c>
    </row>
    <row r="417" spans="1:18" x14ac:dyDescent="0.35">
      <c r="A417">
        <v>15809616</v>
      </c>
      <c r="B417" t="s">
        <v>393</v>
      </c>
      <c r="C417" t="s">
        <v>26</v>
      </c>
      <c r="D417" t="s">
        <v>39</v>
      </c>
      <c r="E417">
        <v>26</v>
      </c>
      <c r="F417" t="s">
        <v>43</v>
      </c>
      <c r="G417">
        <v>8</v>
      </c>
      <c r="H417" s="4">
        <v>0</v>
      </c>
      <c r="I417" t="s">
        <v>24</v>
      </c>
      <c r="J417">
        <v>2</v>
      </c>
      <c r="K417">
        <v>626</v>
      </c>
      <c r="L417" t="s">
        <v>20</v>
      </c>
      <c r="M417" t="s">
        <v>27</v>
      </c>
      <c r="N417" t="s">
        <v>32</v>
      </c>
      <c r="O417" s="4">
        <v>191420.71</v>
      </c>
      <c r="P417" t="s">
        <v>28</v>
      </c>
      <c r="Q417" t="str" cm="1">
        <f t="array" ref="Q417">_xlfn.IFS(
O417&lt;50000,"Low Salary (&lt;$50K)",
O417&lt;90000,"Lower Middle ($50K-$90K)",
O417&lt;130000,"Middle ($90K-$130K)",
O417&lt;170000,"Upper Middle ($130K-$170K)",
O417&gt;=170000,"High Salary (&gt;$170K)"
)</f>
        <v>High Salary (&gt;$170K)</v>
      </c>
      <c r="R417" t="str" cm="1">
        <f t="array" ref="R417">_xlfn.IFS(
G417&lt;=2,"New Customers (0-2Y)",
G417&lt;=5,"Growing Customers (3-5Y)",
G417&lt;=8,"Established Customers (6-8Y)",
G417&lt;=10,"Loyal Customers (9-10Y)"
)</f>
        <v>Established Customers (6-8Y)</v>
      </c>
    </row>
    <row r="418" spans="1:18" x14ac:dyDescent="0.35">
      <c r="A418">
        <v>15720559</v>
      </c>
      <c r="B418" t="s">
        <v>394</v>
      </c>
      <c r="C418" t="s">
        <v>42</v>
      </c>
      <c r="D418" t="s">
        <v>18</v>
      </c>
      <c r="E418">
        <v>61</v>
      </c>
      <c r="F418" t="s">
        <v>2967</v>
      </c>
      <c r="G418">
        <v>5</v>
      </c>
      <c r="H418" s="4">
        <v>110368.03</v>
      </c>
      <c r="I418" t="s">
        <v>33</v>
      </c>
      <c r="J418">
        <v>1</v>
      </c>
      <c r="K418">
        <v>487</v>
      </c>
      <c r="L418" t="s">
        <v>44</v>
      </c>
      <c r="M418" t="s">
        <v>27</v>
      </c>
      <c r="N418" t="s">
        <v>32</v>
      </c>
      <c r="O418" s="4">
        <v>11384.45</v>
      </c>
      <c r="P418" t="s">
        <v>23</v>
      </c>
      <c r="Q418" t="str" cm="1">
        <f t="array" ref="Q418">_xlfn.IFS(
O418&lt;50000,"Low Salary (&lt;$50K)",
O418&lt;90000,"Lower Middle ($50K-$90K)",
O418&lt;130000,"Middle ($90K-$130K)",
O418&lt;170000,"Upper Middle ($130K-$170K)",
O418&gt;=170000,"High Salary (&gt;$170K)"
)</f>
        <v>Low Salary (&lt;$50K)</v>
      </c>
      <c r="R418" t="str" cm="1">
        <f t="array" ref="R418">_xlfn.IFS(
G418&lt;=2,"New Customers (0-2Y)",
G418&lt;=5,"Growing Customers (3-5Y)",
G418&lt;=8,"Established Customers (6-8Y)",
G418&lt;=10,"Loyal Customers (9-10Y)"
)</f>
        <v>Growing Customers (3-5Y)</v>
      </c>
    </row>
    <row r="419" spans="1:18" x14ac:dyDescent="0.35">
      <c r="A419">
        <v>15695632</v>
      </c>
      <c r="B419" t="s">
        <v>58</v>
      </c>
      <c r="C419" t="s">
        <v>17</v>
      </c>
      <c r="D419" t="s">
        <v>18</v>
      </c>
      <c r="E419">
        <v>39</v>
      </c>
      <c r="F419" t="s">
        <v>19</v>
      </c>
      <c r="G419">
        <v>9</v>
      </c>
      <c r="H419" s="4">
        <v>89588.35</v>
      </c>
      <c r="I419" t="s">
        <v>29</v>
      </c>
      <c r="J419">
        <v>1</v>
      </c>
      <c r="K419">
        <v>556</v>
      </c>
      <c r="L419" t="s">
        <v>31</v>
      </c>
      <c r="M419" t="s">
        <v>21</v>
      </c>
      <c r="N419" t="s">
        <v>22</v>
      </c>
      <c r="O419" s="4">
        <v>94898.1</v>
      </c>
      <c r="P419" t="s">
        <v>28</v>
      </c>
      <c r="Q419" t="str" cm="1">
        <f t="array" ref="Q419">_xlfn.IFS(
O419&lt;50000,"Low Salary (&lt;$50K)",
O419&lt;90000,"Lower Middle ($50K-$90K)",
O419&lt;130000,"Middle ($90K-$130K)",
O419&lt;170000,"Upper Middle ($130K-$170K)",
O419&gt;=170000,"High Salary (&gt;$170K)"
)</f>
        <v>Middle ($90K-$130K)</v>
      </c>
      <c r="R419" t="str" cm="1">
        <f t="array" ref="R419">_xlfn.IFS(
G419&lt;=2,"New Customers (0-2Y)",
G419&lt;=5,"Growing Customers (3-5Y)",
G419&lt;=8,"Established Customers (6-8Y)",
G419&lt;=10,"Loyal Customers (9-10Y)"
)</f>
        <v>Loyal Customers (9-10Y)</v>
      </c>
    </row>
    <row r="420" spans="1:18" x14ac:dyDescent="0.35">
      <c r="A420">
        <v>15659843</v>
      </c>
      <c r="B420" t="s">
        <v>165</v>
      </c>
      <c r="C420" t="s">
        <v>17</v>
      </c>
      <c r="D420" t="s">
        <v>18</v>
      </c>
      <c r="E420">
        <v>46</v>
      </c>
      <c r="F420" t="s">
        <v>19</v>
      </c>
      <c r="G420">
        <v>6</v>
      </c>
      <c r="H420" s="4">
        <v>0</v>
      </c>
      <c r="I420" t="s">
        <v>24</v>
      </c>
      <c r="J420">
        <v>2</v>
      </c>
      <c r="K420">
        <v>643</v>
      </c>
      <c r="L420" t="s">
        <v>20</v>
      </c>
      <c r="M420" t="s">
        <v>27</v>
      </c>
      <c r="N420" t="s">
        <v>32</v>
      </c>
      <c r="O420" s="4">
        <v>106781.59</v>
      </c>
      <c r="P420" t="s">
        <v>28</v>
      </c>
      <c r="Q420" t="str" cm="1">
        <f t="array" ref="Q420">_xlfn.IFS(
O420&lt;50000,"Low Salary (&lt;$50K)",
O420&lt;90000,"Lower Middle ($50K-$90K)",
O420&lt;130000,"Middle ($90K-$130K)",
O420&lt;170000,"Upper Middle ($130K-$170K)",
O420&gt;=170000,"High Salary (&gt;$170K)"
)</f>
        <v>Middle ($90K-$130K)</v>
      </c>
      <c r="R420" t="str" cm="1">
        <f t="array" ref="R420">_xlfn.IFS(
G420&lt;=2,"New Customers (0-2Y)",
G420&lt;=5,"Growing Customers (3-5Y)",
G420&lt;=8,"Established Customers (6-8Y)",
G420&lt;=10,"Loyal Customers (9-10Y)"
)</f>
        <v>Established Customers (6-8Y)</v>
      </c>
    </row>
    <row r="421" spans="1:18" x14ac:dyDescent="0.35">
      <c r="A421">
        <v>15615624</v>
      </c>
      <c r="B421" t="s">
        <v>395</v>
      </c>
      <c r="C421" t="s">
        <v>17</v>
      </c>
      <c r="D421" t="s">
        <v>18</v>
      </c>
      <c r="E421">
        <v>28</v>
      </c>
      <c r="F421" t="s">
        <v>43</v>
      </c>
      <c r="G421">
        <v>6</v>
      </c>
      <c r="H421" s="4">
        <v>0</v>
      </c>
      <c r="I421" t="s">
        <v>24</v>
      </c>
      <c r="J421">
        <v>2</v>
      </c>
      <c r="K421">
        <v>605</v>
      </c>
      <c r="L421" t="s">
        <v>20</v>
      </c>
      <c r="M421" t="s">
        <v>27</v>
      </c>
      <c r="N421" t="s">
        <v>32</v>
      </c>
      <c r="O421" s="4">
        <v>159508.51999999999</v>
      </c>
      <c r="P421" t="s">
        <v>28</v>
      </c>
      <c r="Q421" t="str" cm="1">
        <f t="array" ref="Q421">_xlfn.IFS(
O421&lt;50000,"Low Salary (&lt;$50K)",
O421&lt;90000,"Lower Middle ($50K-$90K)",
O421&lt;130000,"Middle ($90K-$130K)",
O421&lt;170000,"Upper Middle ($130K-$170K)",
O421&gt;=170000,"High Salary (&gt;$170K)"
)</f>
        <v>Upper Middle ($130K-$170K)</v>
      </c>
      <c r="R421" t="str" cm="1">
        <f t="array" ref="R421">_xlfn.IFS(
G421&lt;=2,"New Customers (0-2Y)",
G421&lt;=5,"Growing Customers (3-5Y)",
G421&lt;=8,"Established Customers (6-8Y)",
G421&lt;=10,"Loyal Customers (9-10Y)"
)</f>
        <v>Established Customers (6-8Y)</v>
      </c>
    </row>
    <row r="422" spans="1:18" x14ac:dyDescent="0.35">
      <c r="A422">
        <v>15810418</v>
      </c>
      <c r="B422" t="s">
        <v>142</v>
      </c>
      <c r="C422" t="s">
        <v>42</v>
      </c>
      <c r="D422" t="s">
        <v>18</v>
      </c>
      <c r="E422">
        <v>60</v>
      </c>
      <c r="F422" t="s">
        <v>2967</v>
      </c>
      <c r="G422">
        <v>3</v>
      </c>
      <c r="H422" s="4">
        <v>115924.89</v>
      </c>
      <c r="I422" t="s">
        <v>33</v>
      </c>
      <c r="J422">
        <v>1</v>
      </c>
      <c r="K422">
        <v>756</v>
      </c>
      <c r="L422" t="s">
        <v>35</v>
      </c>
      <c r="M422" t="s">
        <v>21</v>
      </c>
      <c r="N422" t="s">
        <v>32</v>
      </c>
      <c r="O422" s="4">
        <v>93524.19</v>
      </c>
      <c r="P422" t="s">
        <v>23</v>
      </c>
      <c r="Q422" t="str" cm="1">
        <f t="array" ref="Q422">_xlfn.IFS(
O422&lt;50000,"Low Salary (&lt;$50K)",
O422&lt;90000,"Lower Middle ($50K-$90K)",
O422&lt;130000,"Middle ($90K-$130K)",
O422&lt;170000,"Upper Middle ($130K-$170K)",
O422&gt;=170000,"High Salary (&gt;$170K)"
)</f>
        <v>Middle ($90K-$130K)</v>
      </c>
      <c r="R422" t="str" cm="1">
        <f t="array" ref="R422">_xlfn.IFS(
G422&lt;=2,"New Customers (0-2Y)",
G422&lt;=5,"Growing Customers (3-5Y)",
G422&lt;=8,"Established Customers (6-8Y)",
G422&lt;=10,"Loyal Customers (9-10Y)"
)</f>
        <v>Growing Customers (3-5Y)</v>
      </c>
    </row>
    <row r="423" spans="1:18" x14ac:dyDescent="0.35">
      <c r="A423">
        <v>15716186</v>
      </c>
      <c r="B423" t="s">
        <v>396</v>
      </c>
      <c r="C423" t="s">
        <v>17</v>
      </c>
      <c r="D423" t="s">
        <v>18</v>
      </c>
      <c r="E423">
        <v>38</v>
      </c>
      <c r="F423" t="s">
        <v>19</v>
      </c>
      <c r="G423">
        <v>2</v>
      </c>
      <c r="H423" s="4">
        <v>0</v>
      </c>
      <c r="I423" t="s">
        <v>24</v>
      </c>
      <c r="J423">
        <v>2</v>
      </c>
      <c r="K423">
        <v>586</v>
      </c>
      <c r="L423" t="s">
        <v>31</v>
      </c>
      <c r="M423" t="s">
        <v>21</v>
      </c>
      <c r="N423" t="s">
        <v>32</v>
      </c>
      <c r="O423" s="4">
        <v>87168.46</v>
      </c>
      <c r="P423" t="s">
        <v>28</v>
      </c>
      <c r="Q423" t="str" cm="1">
        <f t="array" ref="Q423">_xlfn.IFS(
O423&lt;50000,"Low Salary (&lt;$50K)",
O423&lt;90000,"Lower Middle ($50K-$90K)",
O423&lt;130000,"Middle ($90K-$130K)",
O423&lt;170000,"Upper Middle ($130K-$170K)",
O423&gt;=170000,"High Salary (&gt;$170K)"
)</f>
        <v>Lower Middle ($50K-$90K)</v>
      </c>
      <c r="R423" t="str" cm="1">
        <f t="array" ref="R423">_xlfn.IFS(
G423&lt;=2,"New Customers (0-2Y)",
G423&lt;=5,"Growing Customers (3-5Y)",
G423&lt;=8,"Established Customers (6-8Y)",
G423&lt;=10,"Loyal Customers (9-10Y)"
)</f>
        <v>New Customers (0-2Y)</v>
      </c>
    </row>
    <row r="424" spans="1:18" x14ac:dyDescent="0.35">
      <c r="A424">
        <v>15674551</v>
      </c>
      <c r="B424" t="s">
        <v>397</v>
      </c>
      <c r="C424" t="s">
        <v>42</v>
      </c>
      <c r="D424" t="s">
        <v>39</v>
      </c>
      <c r="E424">
        <v>40</v>
      </c>
      <c r="F424" t="s">
        <v>19</v>
      </c>
      <c r="G424">
        <v>7</v>
      </c>
      <c r="H424" s="4">
        <v>111756.5</v>
      </c>
      <c r="I424" t="s">
        <v>33</v>
      </c>
      <c r="J424">
        <v>1</v>
      </c>
      <c r="K424">
        <v>535</v>
      </c>
      <c r="L424" t="s">
        <v>31</v>
      </c>
      <c r="M424" t="s">
        <v>21</v>
      </c>
      <c r="N424" t="s">
        <v>32</v>
      </c>
      <c r="O424" s="4">
        <v>8128.32</v>
      </c>
      <c r="P424" t="s">
        <v>23</v>
      </c>
      <c r="Q424" t="str" cm="1">
        <f t="array" ref="Q424">_xlfn.IFS(
O424&lt;50000,"Low Salary (&lt;$50K)",
O424&lt;90000,"Lower Middle ($50K-$90K)",
O424&lt;130000,"Middle ($90K-$130K)",
O424&lt;170000,"Upper Middle ($130K-$170K)",
O424&gt;=170000,"High Salary (&gt;$170K)"
)</f>
        <v>Low Salary (&lt;$50K)</v>
      </c>
      <c r="R424" t="str" cm="1">
        <f t="array" ref="R424">_xlfn.IFS(
G424&lt;=2,"New Customers (0-2Y)",
G424&lt;=5,"Growing Customers (3-5Y)",
G424&lt;=8,"Established Customers (6-8Y)",
G424&lt;=10,"Loyal Customers (9-10Y)"
)</f>
        <v>Established Customers (6-8Y)</v>
      </c>
    </row>
    <row r="425" spans="1:18" x14ac:dyDescent="0.35">
      <c r="A425">
        <v>15622834</v>
      </c>
      <c r="B425" t="s">
        <v>241</v>
      </c>
      <c r="C425" t="s">
        <v>17</v>
      </c>
      <c r="D425" t="s">
        <v>18</v>
      </c>
      <c r="E425">
        <v>35</v>
      </c>
      <c r="F425" t="s">
        <v>19</v>
      </c>
      <c r="G425">
        <v>4</v>
      </c>
      <c r="H425" s="4">
        <v>0</v>
      </c>
      <c r="I425" t="s">
        <v>24</v>
      </c>
      <c r="J425">
        <v>1</v>
      </c>
      <c r="K425">
        <v>678</v>
      </c>
      <c r="L425" t="s">
        <v>35</v>
      </c>
      <c r="M425" t="s">
        <v>21</v>
      </c>
      <c r="N425" t="s">
        <v>32</v>
      </c>
      <c r="O425" s="4">
        <v>125518.32</v>
      </c>
      <c r="P425" t="s">
        <v>28</v>
      </c>
      <c r="Q425" t="str" cm="1">
        <f t="array" ref="Q425">_xlfn.IFS(
O425&lt;50000,"Low Salary (&lt;$50K)",
O425&lt;90000,"Lower Middle ($50K-$90K)",
O425&lt;130000,"Middle ($90K-$130K)",
O425&lt;170000,"Upper Middle ($130K-$170K)",
O425&gt;=170000,"High Salary (&gt;$170K)"
)</f>
        <v>Middle ($90K-$130K)</v>
      </c>
      <c r="R425" t="str" cm="1">
        <f t="array" ref="R425">_xlfn.IFS(
G425&lt;=2,"New Customers (0-2Y)",
G425&lt;=5,"Growing Customers (3-5Y)",
G425&lt;=8,"Established Customers (6-8Y)",
G425&lt;=10,"Loyal Customers (9-10Y)"
)</f>
        <v>Growing Customers (3-5Y)</v>
      </c>
    </row>
    <row r="426" spans="1:18" x14ac:dyDescent="0.35">
      <c r="A426">
        <v>15566111</v>
      </c>
      <c r="B426" t="s">
        <v>398</v>
      </c>
      <c r="C426" t="s">
        <v>17</v>
      </c>
      <c r="D426" t="s">
        <v>39</v>
      </c>
      <c r="E426">
        <v>39</v>
      </c>
      <c r="F426" t="s">
        <v>19</v>
      </c>
      <c r="G426">
        <v>9</v>
      </c>
      <c r="H426" s="4">
        <v>0</v>
      </c>
      <c r="I426" t="s">
        <v>24</v>
      </c>
      <c r="J426">
        <v>1</v>
      </c>
      <c r="K426">
        <v>596</v>
      </c>
      <c r="L426" t="s">
        <v>31</v>
      </c>
      <c r="M426" t="s">
        <v>21</v>
      </c>
      <c r="N426" t="s">
        <v>32</v>
      </c>
      <c r="O426" s="4">
        <v>48963.59</v>
      </c>
      <c r="P426" t="s">
        <v>28</v>
      </c>
      <c r="Q426" t="str" cm="1">
        <f t="array" ref="Q426">_xlfn.IFS(
O426&lt;50000,"Low Salary (&lt;$50K)",
O426&lt;90000,"Lower Middle ($50K-$90K)",
O426&lt;130000,"Middle ($90K-$130K)",
O426&lt;170000,"Upper Middle ($130K-$170K)",
O426&gt;=170000,"High Salary (&gt;$170K)"
)</f>
        <v>Low Salary (&lt;$50K)</v>
      </c>
      <c r="R426" t="str" cm="1">
        <f t="array" ref="R426">_xlfn.IFS(
G426&lt;=2,"New Customers (0-2Y)",
G426&lt;=5,"Growing Customers (3-5Y)",
G426&lt;=8,"Established Customers (6-8Y)",
G426&lt;=10,"Loyal Customers (9-10Y)"
)</f>
        <v>Loyal Customers (9-10Y)</v>
      </c>
    </row>
    <row r="427" spans="1:18" x14ac:dyDescent="0.35">
      <c r="A427">
        <v>15784597</v>
      </c>
      <c r="B427" t="s">
        <v>399</v>
      </c>
      <c r="C427" t="s">
        <v>17</v>
      </c>
      <c r="D427" t="s">
        <v>39</v>
      </c>
      <c r="E427">
        <v>26</v>
      </c>
      <c r="F427" t="s">
        <v>43</v>
      </c>
      <c r="G427">
        <v>9</v>
      </c>
      <c r="H427" s="4">
        <v>162923.85</v>
      </c>
      <c r="I427" t="s">
        <v>33</v>
      </c>
      <c r="J427">
        <v>1</v>
      </c>
      <c r="K427">
        <v>648</v>
      </c>
      <c r="L427" t="s">
        <v>20</v>
      </c>
      <c r="M427" t="s">
        <v>21</v>
      </c>
      <c r="N427" t="s">
        <v>32</v>
      </c>
      <c r="O427" s="4">
        <v>98368.24</v>
      </c>
      <c r="P427" t="s">
        <v>28</v>
      </c>
      <c r="Q427" t="str" cm="1">
        <f t="array" ref="Q427">_xlfn.IFS(
O427&lt;50000,"Low Salary (&lt;$50K)",
O427&lt;90000,"Lower Middle ($50K-$90K)",
O427&lt;130000,"Middle ($90K-$130K)",
O427&lt;170000,"Upper Middle ($130K-$170K)",
O427&gt;=170000,"High Salary (&gt;$170K)"
)</f>
        <v>Middle ($90K-$130K)</v>
      </c>
      <c r="R427" t="str" cm="1">
        <f t="array" ref="R427">_xlfn.IFS(
G427&lt;=2,"New Customers (0-2Y)",
G427&lt;=5,"Growing Customers (3-5Y)",
G427&lt;=8,"Established Customers (6-8Y)",
G427&lt;=10,"Loyal Customers (9-10Y)"
)</f>
        <v>Loyal Customers (9-10Y)</v>
      </c>
    </row>
    <row r="428" spans="1:18" x14ac:dyDescent="0.35">
      <c r="A428">
        <v>15652883</v>
      </c>
      <c r="B428" t="s">
        <v>400</v>
      </c>
      <c r="C428" t="s">
        <v>42</v>
      </c>
      <c r="D428" t="s">
        <v>39</v>
      </c>
      <c r="E428">
        <v>39</v>
      </c>
      <c r="F428" t="s">
        <v>19</v>
      </c>
      <c r="G428">
        <v>10</v>
      </c>
      <c r="H428" s="4">
        <v>124576.65</v>
      </c>
      <c r="I428" t="s">
        <v>33</v>
      </c>
      <c r="J428">
        <v>2</v>
      </c>
      <c r="K428">
        <v>492</v>
      </c>
      <c r="L428" t="s">
        <v>44</v>
      </c>
      <c r="M428" t="s">
        <v>21</v>
      </c>
      <c r="N428" t="s">
        <v>32</v>
      </c>
      <c r="O428" s="4">
        <v>148584.60999999999</v>
      </c>
      <c r="P428" t="s">
        <v>28</v>
      </c>
      <c r="Q428" t="str" cm="1">
        <f t="array" ref="Q428">_xlfn.IFS(
O428&lt;50000,"Low Salary (&lt;$50K)",
O428&lt;90000,"Lower Middle ($50K-$90K)",
O428&lt;130000,"Middle ($90K-$130K)",
O428&lt;170000,"Upper Middle ($130K-$170K)",
O428&gt;=170000,"High Salary (&gt;$170K)"
)</f>
        <v>Upper Middle ($130K-$170K)</v>
      </c>
      <c r="R428" t="str" cm="1">
        <f t="array" ref="R428">_xlfn.IFS(
G428&lt;=2,"New Customers (0-2Y)",
G428&lt;=5,"Growing Customers (3-5Y)",
G428&lt;=8,"Established Customers (6-8Y)",
G428&lt;=10,"Loyal Customers (9-10Y)"
)</f>
        <v>Loyal Customers (9-10Y)</v>
      </c>
    </row>
    <row r="429" spans="1:18" x14ac:dyDescent="0.35">
      <c r="A429">
        <v>15806964</v>
      </c>
      <c r="B429" t="s">
        <v>401</v>
      </c>
      <c r="C429" t="s">
        <v>17</v>
      </c>
      <c r="D429" t="s">
        <v>39</v>
      </c>
      <c r="E429">
        <v>45</v>
      </c>
      <c r="F429" t="s">
        <v>19</v>
      </c>
      <c r="G429">
        <v>0</v>
      </c>
      <c r="H429" s="4">
        <v>80793.58</v>
      </c>
      <c r="I429" t="s">
        <v>29</v>
      </c>
      <c r="J429">
        <v>1</v>
      </c>
      <c r="K429">
        <v>702</v>
      </c>
      <c r="L429" t="s">
        <v>35</v>
      </c>
      <c r="M429" t="s">
        <v>21</v>
      </c>
      <c r="N429" t="s">
        <v>22</v>
      </c>
      <c r="O429" s="4">
        <v>27474.81</v>
      </c>
      <c r="P429" t="s">
        <v>28</v>
      </c>
      <c r="Q429" t="str" cm="1">
        <f t="array" ref="Q429">_xlfn.IFS(
O429&lt;50000,"Low Salary (&lt;$50K)",
O429&lt;90000,"Lower Middle ($50K-$90K)",
O429&lt;130000,"Middle ($90K-$130K)",
O429&lt;170000,"Upper Middle ($130K-$170K)",
O429&gt;=170000,"High Salary (&gt;$170K)"
)</f>
        <v>Low Salary (&lt;$50K)</v>
      </c>
      <c r="R429" t="str" cm="1">
        <f t="array" ref="R429">_xlfn.IFS(
G429&lt;=2,"New Customers (0-2Y)",
G429&lt;=5,"Growing Customers (3-5Y)",
G429&lt;=8,"Established Customers (6-8Y)",
G429&lt;=10,"Loyal Customers (9-10Y)"
)</f>
        <v>New Customers (0-2Y)</v>
      </c>
    </row>
    <row r="430" spans="1:18" x14ac:dyDescent="0.35">
      <c r="A430">
        <v>15576313</v>
      </c>
      <c r="B430" t="s">
        <v>188</v>
      </c>
      <c r="C430" t="s">
        <v>42</v>
      </c>
      <c r="D430" t="s">
        <v>18</v>
      </c>
      <c r="E430">
        <v>40</v>
      </c>
      <c r="F430" t="s">
        <v>19</v>
      </c>
      <c r="G430">
        <v>9</v>
      </c>
      <c r="H430" s="4">
        <v>71340.09</v>
      </c>
      <c r="I430" t="s">
        <v>29</v>
      </c>
      <c r="J430">
        <v>1</v>
      </c>
      <c r="K430">
        <v>486</v>
      </c>
      <c r="L430" t="s">
        <v>44</v>
      </c>
      <c r="M430" t="s">
        <v>21</v>
      </c>
      <c r="N430" t="s">
        <v>32</v>
      </c>
      <c r="O430" s="4">
        <v>76192.210000000006</v>
      </c>
      <c r="P430" t="s">
        <v>28</v>
      </c>
      <c r="Q430" t="str" cm="1">
        <f t="array" ref="Q430">_xlfn.IFS(
O430&lt;50000,"Low Salary (&lt;$50K)",
O430&lt;90000,"Lower Middle ($50K-$90K)",
O430&lt;130000,"Middle ($90K-$130K)",
O430&lt;170000,"Upper Middle ($130K-$170K)",
O430&gt;=170000,"High Salary (&gt;$170K)"
)</f>
        <v>Lower Middle ($50K-$90K)</v>
      </c>
      <c r="R430" t="str" cm="1">
        <f t="array" ref="R430">_xlfn.IFS(
G430&lt;=2,"New Customers (0-2Y)",
G430&lt;=5,"Growing Customers (3-5Y)",
G430&lt;=8,"Established Customers (6-8Y)",
G430&lt;=10,"Loyal Customers (9-10Y)"
)</f>
        <v>Loyal Customers (9-10Y)</v>
      </c>
    </row>
    <row r="431" spans="1:18" x14ac:dyDescent="0.35">
      <c r="A431">
        <v>15806467</v>
      </c>
      <c r="B431" t="s">
        <v>285</v>
      </c>
      <c r="C431" t="s">
        <v>42</v>
      </c>
      <c r="D431" t="s">
        <v>39</v>
      </c>
      <c r="E431">
        <v>40</v>
      </c>
      <c r="F431" t="s">
        <v>19</v>
      </c>
      <c r="G431">
        <v>1</v>
      </c>
      <c r="H431" s="4">
        <v>99282.63</v>
      </c>
      <c r="I431" t="s">
        <v>29</v>
      </c>
      <c r="J431">
        <v>1</v>
      </c>
      <c r="K431">
        <v>568</v>
      </c>
      <c r="L431" t="s">
        <v>31</v>
      </c>
      <c r="M431" t="s">
        <v>27</v>
      </c>
      <c r="N431" t="s">
        <v>32</v>
      </c>
      <c r="O431" s="4">
        <v>134600.94</v>
      </c>
      <c r="P431" t="s">
        <v>23</v>
      </c>
      <c r="Q431" t="str" cm="1">
        <f t="array" ref="Q431">_xlfn.IFS(
O431&lt;50000,"Low Salary (&lt;$50K)",
O431&lt;90000,"Lower Middle ($50K-$90K)",
O431&lt;130000,"Middle ($90K-$130K)",
O431&lt;170000,"Upper Middle ($130K-$170K)",
O431&gt;=170000,"High Salary (&gt;$170K)"
)</f>
        <v>Upper Middle ($130K-$170K)</v>
      </c>
      <c r="R431" t="str" cm="1">
        <f t="array" ref="R431">_xlfn.IFS(
G431&lt;=2,"New Customers (0-2Y)",
G431&lt;=5,"Growing Customers (3-5Y)",
G431&lt;=8,"Established Customers (6-8Y)",
G431&lt;=10,"Loyal Customers (9-10Y)"
)</f>
        <v>New Customers (0-2Y)</v>
      </c>
    </row>
    <row r="432" spans="1:18" x14ac:dyDescent="0.35">
      <c r="A432">
        <v>15597602</v>
      </c>
      <c r="B432" t="s">
        <v>402</v>
      </c>
      <c r="C432" t="s">
        <v>42</v>
      </c>
      <c r="D432" t="s">
        <v>39</v>
      </c>
      <c r="E432">
        <v>57</v>
      </c>
      <c r="F432" t="s">
        <v>19</v>
      </c>
      <c r="G432">
        <v>3</v>
      </c>
      <c r="H432" s="4">
        <v>137946.39000000001</v>
      </c>
      <c r="I432" t="s">
        <v>33</v>
      </c>
      <c r="J432">
        <v>1</v>
      </c>
      <c r="K432">
        <v>619</v>
      </c>
      <c r="L432" t="s">
        <v>20</v>
      </c>
      <c r="M432" t="s">
        <v>21</v>
      </c>
      <c r="N432" t="s">
        <v>22</v>
      </c>
      <c r="O432" s="4">
        <v>72467.990000000005</v>
      </c>
      <c r="P432" t="s">
        <v>23</v>
      </c>
      <c r="Q432" t="str" cm="1">
        <f t="array" ref="Q432">_xlfn.IFS(
O432&lt;50000,"Low Salary (&lt;$50K)",
O432&lt;90000,"Lower Middle ($50K-$90K)",
O432&lt;130000,"Middle ($90K-$130K)",
O432&lt;170000,"Upper Middle ($130K-$170K)",
O432&gt;=170000,"High Salary (&gt;$170K)"
)</f>
        <v>Lower Middle ($50K-$90K)</v>
      </c>
      <c r="R432" t="str" cm="1">
        <f t="array" ref="R432">_xlfn.IFS(
G432&lt;=2,"New Customers (0-2Y)",
G432&lt;=5,"Growing Customers (3-5Y)",
G432&lt;=8,"Established Customers (6-8Y)",
G432&lt;=10,"Loyal Customers (9-10Y)"
)</f>
        <v>Growing Customers (3-5Y)</v>
      </c>
    </row>
    <row r="433" spans="1:18" x14ac:dyDescent="0.35">
      <c r="A433">
        <v>15743040</v>
      </c>
      <c r="B433" t="s">
        <v>403</v>
      </c>
      <c r="C433" t="s">
        <v>42</v>
      </c>
      <c r="D433" t="s">
        <v>39</v>
      </c>
      <c r="E433">
        <v>41</v>
      </c>
      <c r="F433" t="s">
        <v>19</v>
      </c>
      <c r="G433">
        <v>2</v>
      </c>
      <c r="H433" s="4">
        <v>127892.57</v>
      </c>
      <c r="I433" t="s">
        <v>33</v>
      </c>
      <c r="J433">
        <v>2</v>
      </c>
      <c r="K433">
        <v>724</v>
      </c>
      <c r="L433" t="s">
        <v>35</v>
      </c>
      <c r="M433" t="s">
        <v>27</v>
      </c>
      <c r="N433" t="s">
        <v>22</v>
      </c>
      <c r="O433" s="4">
        <v>199645.45</v>
      </c>
      <c r="P433" t="s">
        <v>28</v>
      </c>
      <c r="Q433" t="str" cm="1">
        <f t="array" ref="Q433">_xlfn.IFS(
O433&lt;50000,"Low Salary (&lt;$50K)",
O433&lt;90000,"Lower Middle ($50K-$90K)",
O433&lt;130000,"Middle ($90K-$130K)",
O433&lt;170000,"Upper Middle ($130K-$170K)",
O433&gt;=170000,"High Salary (&gt;$170K)"
)</f>
        <v>High Salary (&gt;$170K)</v>
      </c>
      <c r="R433" t="str" cm="1">
        <f t="array" ref="R433">_xlfn.IFS(
G433&lt;=2,"New Customers (0-2Y)",
G433&lt;=5,"Growing Customers (3-5Y)",
G433&lt;=8,"Established Customers (6-8Y)",
G433&lt;=10,"Loyal Customers (9-10Y)"
)</f>
        <v>New Customers (0-2Y)</v>
      </c>
    </row>
    <row r="434" spans="1:18" x14ac:dyDescent="0.35">
      <c r="A434">
        <v>15705521</v>
      </c>
      <c r="B434" t="s">
        <v>404</v>
      </c>
      <c r="C434" t="s">
        <v>42</v>
      </c>
      <c r="D434" t="s">
        <v>18</v>
      </c>
      <c r="E434">
        <v>33</v>
      </c>
      <c r="F434" t="s">
        <v>19</v>
      </c>
      <c r="G434">
        <v>0</v>
      </c>
      <c r="H434" s="4">
        <v>101084.36</v>
      </c>
      <c r="I434" t="s">
        <v>33</v>
      </c>
      <c r="J434">
        <v>1</v>
      </c>
      <c r="K434">
        <v>548</v>
      </c>
      <c r="L434" t="s">
        <v>31</v>
      </c>
      <c r="M434" t="s">
        <v>21</v>
      </c>
      <c r="N434" t="s">
        <v>32</v>
      </c>
      <c r="O434" s="4">
        <v>42749.85</v>
      </c>
      <c r="P434" t="s">
        <v>28</v>
      </c>
      <c r="Q434" t="str" cm="1">
        <f t="array" ref="Q434">_xlfn.IFS(
O434&lt;50000,"Low Salary (&lt;$50K)",
O434&lt;90000,"Lower Middle ($50K-$90K)",
O434&lt;130000,"Middle ($90K-$130K)",
O434&lt;170000,"Upper Middle ($130K-$170K)",
O434&gt;=170000,"High Salary (&gt;$170K)"
)</f>
        <v>Low Salary (&lt;$50K)</v>
      </c>
      <c r="R434" t="str" cm="1">
        <f t="array" ref="R434">_xlfn.IFS(
G434&lt;=2,"New Customers (0-2Y)",
G434&lt;=5,"Growing Customers (3-5Y)",
G434&lt;=8,"Established Customers (6-8Y)",
G434&lt;=10,"Loyal Customers (9-10Y)"
)</f>
        <v>New Customers (0-2Y)</v>
      </c>
    </row>
    <row r="435" spans="1:18" x14ac:dyDescent="0.35">
      <c r="A435">
        <v>15595039</v>
      </c>
      <c r="B435" t="s">
        <v>405</v>
      </c>
      <c r="C435" t="s">
        <v>42</v>
      </c>
      <c r="D435" t="s">
        <v>18</v>
      </c>
      <c r="E435">
        <v>37</v>
      </c>
      <c r="F435" t="s">
        <v>19</v>
      </c>
      <c r="G435">
        <v>8</v>
      </c>
      <c r="H435" s="4">
        <v>114754.08</v>
      </c>
      <c r="I435" t="s">
        <v>33</v>
      </c>
      <c r="J435">
        <v>1</v>
      </c>
      <c r="K435">
        <v>545</v>
      </c>
      <c r="L435" t="s">
        <v>31</v>
      </c>
      <c r="M435" t="s">
        <v>21</v>
      </c>
      <c r="N435" t="s">
        <v>32</v>
      </c>
      <c r="O435" s="4">
        <v>136050.44</v>
      </c>
      <c r="P435" t="s">
        <v>23</v>
      </c>
      <c r="Q435" t="str" cm="1">
        <f t="array" ref="Q435">_xlfn.IFS(
O435&lt;50000,"Low Salary (&lt;$50K)",
O435&lt;90000,"Lower Middle ($50K-$90K)",
O435&lt;130000,"Middle ($90K-$130K)",
O435&lt;170000,"Upper Middle ($130K-$170K)",
O435&gt;=170000,"High Salary (&gt;$170K)"
)</f>
        <v>Upper Middle ($130K-$170K)</v>
      </c>
      <c r="R435" t="str" cm="1">
        <f t="array" ref="R435">_xlfn.IFS(
G435&lt;=2,"New Customers (0-2Y)",
G435&lt;=5,"Growing Customers (3-5Y)",
G435&lt;=8,"Established Customers (6-8Y)",
G435&lt;=10,"Loyal Customers (9-10Y)"
)</f>
        <v>Established Customers (6-8Y)</v>
      </c>
    </row>
    <row r="436" spans="1:18" x14ac:dyDescent="0.35">
      <c r="A436">
        <v>15799384</v>
      </c>
      <c r="B436" t="s">
        <v>406</v>
      </c>
      <c r="C436" t="s">
        <v>17</v>
      </c>
      <c r="D436" t="s">
        <v>39</v>
      </c>
      <c r="E436">
        <v>33</v>
      </c>
      <c r="F436" t="s">
        <v>19</v>
      </c>
      <c r="G436">
        <v>8</v>
      </c>
      <c r="H436" s="4">
        <v>0</v>
      </c>
      <c r="I436" t="s">
        <v>24</v>
      </c>
      <c r="J436">
        <v>1</v>
      </c>
      <c r="K436">
        <v>683</v>
      </c>
      <c r="L436" t="s">
        <v>35</v>
      </c>
      <c r="M436" t="s">
        <v>27</v>
      </c>
      <c r="N436" t="s">
        <v>32</v>
      </c>
      <c r="O436" s="4">
        <v>73564.44</v>
      </c>
      <c r="P436" t="s">
        <v>28</v>
      </c>
      <c r="Q436" t="str" cm="1">
        <f t="array" ref="Q436">_xlfn.IFS(
O436&lt;50000,"Low Salary (&lt;$50K)",
O436&lt;90000,"Lower Middle ($50K-$90K)",
O436&lt;130000,"Middle ($90K-$130K)",
O436&lt;170000,"Upper Middle ($130K-$170K)",
O436&gt;=170000,"High Salary (&gt;$170K)"
)</f>
        <v>Lower Middle ($50K-$90K)</v>
      </c>
      <c r="R436" t="str" cm="1">
        <f t="array" ref="R436">_xlfn.IFS(
G436&lt;=2,"New Customers (0-2Y)",
G436&lt;=5,"Growing Customers (3-5Y)",
G436&lt;=8,"Established Customers (6-8Y)",
G436&lt;=10,"Loyal Customers (9-10Y)"
)</f>
        <v>Established Customers (6-8Y)</v>
      </c>
    </row>
    <row r="437" spans="1:18" x14ac:dyDescent="0.35">
      <c r="A437">
        <v>15581197</v>
      </c>
      <c r="B437" t="s">
        <v>350</v>
      </c>
      <c r="C437" t="s">
        <v>17</v>
      </c>
      <c r="D437" t="s">
        <v>18</v>
      </c>
      <c r="E437">
        <v>51</v>
      </c>
      <c r="F437" t="s">
        <v>19</v>
      </c>
      <c r="G437">
        <v>3</v>
      </c>
      <c r="H437" s="4">
        <v>99286.98</v>
      </c>
      <c r="I437" t="s">
        <v>29</v>
      </c>
      <c r="J437">
        <v>1</v>
      </c>
      <c r="K437">
        <v>762</v>
      </c>
      <c r="L437" t="s">
        <v>35</v>
      </c>
      <c r="M437" t="s">
        <v>27</v>
      </c>
      <c r="N437" t="s">
        <v>22</v>
      </c>
      <c r="O437" s="4">
        <v>85578.63</v>
      </c>
      <c r="P437" t="s">
        <v>28</v>
      </c>
      <c r="Q437" t="str" cm="1">
        <f t="array" ref="Q437">_xlfn.IFS(
O437&lt;50000,"Low Salary (&lt;$50K)",
O437&lt;90000,"Lower Middle ($50K-$90K)",
O437&lt;130000,"Middle ($90K-$130K)",
O437&lt;170000,"Upper Middle ($130K-$170K)",
O437&gt;=170000,"High Salary (&gt;$170K)"
)</f>
        <v>Lower Middle ($50K-$90K)</v>
      </c>
      <c r="R437" t="str" cm="1">
        <f t="array" ref="R437">_xlfn.IFS(
G437&lt;=2,"New Customers (0-2Y)",
G437&lt;=5,"Growing Customers (3-5Y)",
G437&lt;=8,"Established Customers (6-8Y)",
G437&lt;=10,"Loyal Customers (9-10Y)"
)</f>
        <v>Growing Customers (3-5Y)</v>
      </c>
    </row>
    <row r="438" spans="1:18" x14ac:dyDescent="0.35">
      <c r="A438">
        <v>15693737</v>
      </c>
      <c r="B438" t="s">
        <v>407</v>
      </c>
      <c r="C438" t="s">
        <v>42</v>
      </c>
      <c r="D438" t="s">
        <v>18</v>
      </c>
      <c r="E438">
        <v>30</v>
      </c>
      <c r="F438" t="s">
        <v>19</v>
      </c>
      <c r="G438">
        <v>4</v>
      </c>
      <c r="H438" s="4">
        <v>79871.02</v>
      </c>
      <c r="I438" t="s">
        <v>29</v>
      </c>
      <c r="J438">
        <v>2</v>
      </c>
      <c r="K438">
        <v>627</v>
      </c>
      <c r="L438" t="s">
        <v>20</v>
      </c>
      <c r="M438" t="s">
        <v>21</v>
      </c>
      <c r="N438" t="s">
        <v>32</v>
      </c>
      <c r="O438" s="4">
        <v>129826.89</v>
      </c>
      <c r="P438" t="s">
        <v>28</v>
      </c>
      <c r="Q438" t="str" cm="1">
        <f t="array" ref="Q438">_xlfn.IFS(
O438&lt;50000,"Low Salary (&lt;$50K)",
O438&lt;90000,"Lower Middle ($50K-$90K)",
O438&lt;130000,"Middle ($90K-$130K)",
O438&lt;170000,"Upper Middle ($130K-$170K)",
O438&gt;=170000,"High Salary (&gt;$170K)"
)</f>
        <v>Middle ($90K-$130K)</v>
      </c>
      <c r="R438" t="str" cm="1">
        <f t="array" ref="R438">_xlfn.IFS(
G438&lt;=2,"New Customers (0-2Y)",
G438&lt;=5,"Growing Customers (3-5Y)",
G438&lt;=8,"Established Customers (6-8Y)",
G438&lt;=10,"Loyal Customers (9-10Y)"
)</f>
        <v>Growing Customers (3-5Y)</v>
      </c>
    </row>
    <row r="439" spans="1:18" x14ac:dyDescent="0.35">
      <c r="A439">
        <v>15624623</v>
      </c>
      <c r="B439" t="s">
        <v>408</v>
      </c>
      <c r="C439" t="s">
        <v>17</v>
      </c>
      <c r="D439" t="s">
        <v>39</v>
      </c>
      <c r="E439">
        <v>35</v>
      </c>
      <c r="F439" t="s">
        <v>19</v>
      </c>
      <c r="G439">
        <v>10</v>
      </c>
      <c r="H439" s="4">
        <v>104088.59</v>
      </c>
      <c r="I439" t="s">
        <v>33</v>
      </c>
      <c r="J439">
        <v>2</v>
      </c>
      <c r="K439">
        <v>516</v>
      </c>
      <c r="L439" t="s">
        <v>31</v>
      </c>
      <c r="M439" t="s">
        <v>27</v>
      </c>
      <c r="N439" t="s">
        <v>32</v>
      </c>
      <c r="O439" s="4">
        <v>119666</v>
      </c>
      <c r="P439" t="s">
        <v>28</v>
      </c>
      <c r="Q439" t="str" cm="1">
        <f t="array" ref="Q439">_xlfn.IFS(
O439&lt;50000,"Low Salary (&lt;$50K)",
O439&lt;90000,"Lower Middle ($50K-$90K)",
O439&lt;130000,"Middle ($90K-$130K)",
O439&lt;170000,"Upper Middle ($130K-$170K)",
O439&gt;=170000,"High Salary (&gt;$170K)"
)</f>
        <v>Middle ($90K-$130K)</v>
      </c>
      <c r="R439" t="str" cm="1">
        <f t="array" ref="R439">_xlfn.IFS(
G439&lt;=2,"New Customers (0-2Y)",
G439&lt;=5,"Growing Customers (3-5Y)",
G439&lt;=8,"Established Customers (6-8Y)",
G439&lt;=10,"Loyal Customers (9-10Y)"
)</f>
        <v>Loyal Customers (9-10Y)</v>
      </c>
    </row>
    <row r="440" spans="1:18" x14ac:dyDescent="0.35">
      <c r="A440">
        <v>15783501</v>
      </c>
      <c r="B440" t="s">
        <v>409</v>
      </c>
      <c r="C440" t="s">
        <v>17</v>
      </c>
      <c r="D440" t="s">
        <v>18</v>
      </c>
      <c r="E440">
        <v>38</v>
      </c>
      <c r="F440" t="s">
        <v>19</v>
      </c>
      <c r="G440">
        <v>2</v>
      </c>
      <c r="H440" s="4">
        <v>168190.33</v>
      </c>
      <c r="I440" t="s">
        <v>33</v>
      </c>
      <c r="J440">
        <v>2</v>
      </c>
      <c r="K440">
        <v>800</v>
      </c>
      <c r="L440" t="s">
        <v>37</v>
      </c>
      <c r="M440" t="s">
        <v>21</v>
      </c>
      <c r="N440" t="s">
        <v>32</v>
      </c>
      <c r="O440" s="4">
        <v>68052.08</v>
      </c>
      <c r="P440" t="s">
        <v>28</v>
      </c>
      <c r="Q440" t="str" cm="1">
        <f t="array" ref="Q440">_xlfn.IFS(
O440&lt;50000,"Low Salary (&lt;$50K)",
O440&lt;90000,"Lower Middle ($50K-$90K)",
O440&lt;130000,"Middle ($90K-$130K)",
O440&lt;170000,"Upper Middle ($130K-$170K)",
O440&gt;=170000,"High Salary (&gt;$170K)"
)</f>
        <v>Lower Middle ($50K-$90K)</v>
      </c>
      <c r="R440" t="str" cm="1">
        <f t="array" ref="R440">_xlfn.IFS(
G440&lt;=2,"New Customers (0-2Y)",
G440&lt;=5,"Growing Customers (3-5Y)",
G440&lt;=8,"Established Customers (6-8Y)",
G440&lt;=10,"Loyal Customers (9-10Y)"
)</f>
        <v>New Customers (0-2Y)</v>
      </c>
    </row>
    <row r="441" spans="1:18" x14ac:dyDescent="0.35">
      <c r="A441">
        <v>15690134</v>
      </c>
      <c r="B441" t="s">
        <v>267</v>
      </c>
      <c r="C441" t="s">
        <v>42</v>
      </c>
      <c r="D441" t="s">
        <v>18</v>
      </c>
      <c r="E441">
        <v>42</v>
      </c>
      <c r="F441" t="s">
        <v>19</v>
      </c>
      <c r="G441">
        <v>3</v>
      </c>
      <c r="H441" s="4">
        <v>85679.25</v>
      </c>
      <c r="I441" t="s">
        <v>29</v>
      </c>
      <c r="J441">
        <v>1</v>
      </c>
      <c r="K441">
        <v>464</v>
      </c>
      <c r="L441" t="s">
        <v>44</v>
      </c>
      <c r="M441" t="s">
        <v>21</v>
      </c>
      <c r="N441" t="s">
        <v>22</v>
      </c>
      <c r="O441" s="4">
        <v>164104.74</v>
      </c>
      <c r="P441" t="s">
        <v>28</v>
      </c>
      <c r="Q441" t="str" cm="1">
        <f t="array" ref="Q441">_xlfn.IFS(
O441&lt;50000,"Low Salary (&lt;$50K)",
O441&lt;90000,"Lower Middle ($50K-$90K)",
O441&lt;130000,"Middle ($90K-$130K)",
O441&lt;170000,"Upper Middle ($130K-$170K)",
O441&gt;=170000,"High Salary (&gt;$170K)"
)</f>
        <v>Upper Middle ($130K-$170K)</v>
      </c>
      <c r="R441" t="str" cm="1">
        <f t="array" ref="R441">_xlfn.IFS(
G441&lt;=2,"New Customers (0-2Y)",
G441&lt;=5,"Growing Customers (3-5Y)",
G441&lt;=8,"Established Customers (6-8Y)",
G441&lt;=10,"Loyal Customers (9-10Y)"
)</f>
        <v>Growing Customers (3-5Y)</v>
      </c>
    </row>
    <row r="442" spans="1:18" x14ac:dyDescent="0.35">
      <c r="A442">
        <v>15782735</v>
      </c>
      <c r="B442" t="s">
        <v>410</v>
      </c>
      <c r="C442" t="s">
        <v>17</v>
      </c>
      <c r="D442" t="s">
        <v>18</v>
      </c>
      <c r="E442">
        <v>35</v>
      </c>
      <c r="F442" t="s">
        <v>19</v>
      </c>
      <c r="G442">
        <v>3</v>
      </c>
      <c r="H442" s="4">
        <v>0</v>
      </c>
      <c r="I442" t="s">
        <v>24</v>
      </c>
      <c r="J442">
        <v>1</v>
      </c>
      <c r="K442">
        <v>626</v>
      </c>
      <c r="L442" t="s">
        <v>20</v>
      </c>
      <c r="M442" t="s">
        <v>27</v>
      </c>
      <c r="N442" t="s">
        <v>32</v>
      </c>
      <c r="O442" s="4">
        <v>80190.36</v>
      </c>
      <c r="P442" t="s">
        <v>28</v>
      </c>
      <c r="Q442" t="str" cm="1">
        <f t="array" ref="Q442">_xlfn.IFS(
O442&lt;50000,"Low Salary (&lt;$50K)",
O442&lt;90000,"Lower Middle ($50K-$90K)",
O442&lt;130000,"Middle ($90K-$130K)",
O442&lt;170000,"Upper Middle ($130K-$170K)",
O442&gt;=170000,"High Salary (&gt;$170K)"
)</f>
        <v>Lower Middle ($50K-$90K)</v>
      </c>
      <c r="R442" t="str" cm="1">
        <f t="array" ref="R442">_xlfn.IFS(
G442&lt;=2,"New Customers (0-2Y)",
G442&lt;=5,"Growing Customers (3-5Y)",
G442&lt;=8,"Established Customers (6-8Y)",
G442&lt;=10,"Loyal Customers (9-10Y)"
)</f>
        <v>Growing Customers (3-5Y)</v>
      </c>
    </row>
    <row r="443" spans="1:18" x14ac:dyDescent="0.35">
      <c r="A443">
        <v>15611088</v>
      </c>
      <c r="B443" t="s">
        <v>411</v>
      </c>
      <c r="C443" t="s">
        <v>17</v>
      </c>
      <c r="D443" t="s">
        <v>18</v>
      </c>
      <c r="E443">
        <v>31</v>
      </c>
      <c r="F443" t="s">
        <v>19</v>
      </c>
      <c r="G443">
        <v>9</v>
      </c>
      <c r="H443" s="4">
        <v>0</v>
      </c>
      <c r="I443" t="s">
        <v>24</v>
      </c>
      <c r="J443">
        <v>2</v>
      </c>
      <c r="K443">
        <v>790</v>
      </c>
      <c r="L443" t="s">
        <v>37</v>
      </c>
      <c r="M443" t="s">
        <v>21</v>
      </c>
      <c r="N443" t="s">
        <v>32</v>
      </c>
      <c r="O443" s="4">
        <v>84126.75</v>
      </c>
      <c r="P443" t="s">
        <v>28</v>
      </c>
      <c r="Q443" t="str" cm="1">
        <f t="array" ref="Q443">_xlfn.IFS(
O443&lt;50000,"Low Salary (&lt;$50K)",
O443&lt;90000,"Lower Middle ($50K-$90K)",
O443&lt;130000,"Middle ($90K-$130K)",
O443&lt;170000,"Upper Middle ($130K-$170K)",
O443&gt;=170000,"High Salary (&gt;$170K)"
)</f>
        <v>Lower Middle ($50K-$90K)</v>
      </c>
      <c r="R443" t="str" cm="1">
        <f t="array" ref="R443">_xlfn.IFS(
G443&lt;=2,"New Customers (0-2Y)",
G443&lt;=5,"Growing Customers (3-5Y)",
G443&lt;=8,"Established Customers (6-8Y)",
G443&lt;=10,"Loyal Customers (9-10Y)"
)</f>
        <v>Loyal Customers (9-10Y)</v>
      </c>
    </row>
    <row r="444" spans="1:18" x14ac:dyDescent="0.35">
      <c r="A444">
        <v>15672145</v>
      </c>
      <c r="B444" t="s">
        <v>412</v>
      </c>
      <c r="C444" t="s">
        <v>17</v>
      </c>
      <c r="D444" t="s">
        <v>18</v>
      </c>
      <c r="E444">
        <v>34</v>
      </c>
      <c r="F444" t="s">
        <v>19</v>
      </c>
      <c r="G444">
        <v>7</v>
      </c>
      <c r="H444" s="4">
        <v>121551.58</v>
      </c>
      <c r="I444" t="s">
        <v>33</v>
      </c>
      <c r="J444">
        <v>2</v>
      </c>
      <c r="K444">
        <v>534</v>
      </c>
      <c r="L444" t="s">
        <v>31</v>
      </c>
      <c r="M444" t="s">
        <v>21</v>
      </c>
      <c r="N444" t="s">
        <v>22</v>
      </c>
      <c r="O444" s="4">
        <v>70179</v>
      </c>
      <c r="P444" t="s">
        <v>28</v>
      </c>
      <c r="Q444" t="str" cm="1">
        <f t="array" ref="Q444">_xlfn.IFS(
O444&lt;50000,"Low Salary (&lt;$50K)",
O444&lt;90000,"Lower Middle ($50K-$90K)",
O444&lt;130000,"Middle ($90K-$130K)",
O444&lt;170000,"Upper Middle ($130K-$170K)",
O444&gt;=170000,"High Salary (&gt;$170K)"
)</f>
        <v>Lower Middle ($50K-$90K)</v>
      </c>
      <c r="R444" t="str" cm="1">
        <f t="array" ref="R444">_xlfn.IFS(
G444&lt;=2,"New Customers (0-2Y)",
G444&lt;=5,"Growing Customers (3-5Y)",
G444&lt;=8,"Established Customers (6-8Y)",
G444&lt;=10,"Loyal Customers (9-10Y)"
)</f>
        <v>Established Customers (6-8Y)</v>
      </c>
    </row>
    <row r="445" spans="1:18" x14ac:dyDescent="0.35">
      <c r="A445">
        <v>15732628</v>
      </c>
      <c r="B445" t="s">
        <v>413</v>
      </c>
      <c r="C445" t="s">
        <v>17</v>
      </c>
      <c r="D445" t="s">
        <v>39</v>
      </c>
      <c r="E445">
        <v>46</v>
      </c>
      <c r="F445" t="s">
        <v>19</v>
      </c>
      <c r="G445">
        <v>2</v>
      </c>
      <c r="H445" s="4">
        <v>122220.19</v>
      </c>
      <c r="I445" t="s">
        <v>33</v>
      </c>
      <c r="J445">
        <v>1</v>
      </c>
      <c r="K445">
        <v>745</v>
      </c>
      <c r="L445" t="s">
        <v>35</v>
      </c>
      <c r="M445" t="s">
        <v>21</v>
      </c>
      <c r="N445" t="s">
        <v>22</v>
      </c>
      <c r="O445" s="4">
        <v>118024.1</v>
      </c>
      <c r="P445" t="s">
        <v>28</v>
      </c>
      <c r="Q445" t="str" cm="1">
        <f t="array" ref="Q445">_xlfn.IFS(
O445&lt;50000,"Low Salary (&lt;$50K)",
O445&lt;90000,"Lower Middle ($50K-$90K)",
O445&lt;130000,"Middle ($90K-$130K)",
O445&lt;170000,"Upper Middle ($130K-$170K)",
O445&gt;=170000,"High Salary (&gt;$170K)"
)</f>
        <v>Middle ($90K-$130K)</v>
      </c>
      <c r="R445" t="str" cm="1">
        <f t="array" ref="R445">_xlfn.IFS(
G445&lt;=2,"New Customers (0-2Y)",
G445&lt;=5,"Growing Customers (3-5Y)",
G445&lt;=8,"Established Customers (6-8Y)",
G445&lt;=10,"Loyal Customers (9-10Y)"
)</f>
        <v>New Customers (0-2Y)</v>
      </c>
    </row>
    <row r="446" spans="1:18" x14ac:dyDescent="0.35">
      <c r="A446">
        <v>15787470</v>
      </c>
      <c r="B446" t="s">
        <v>414</v>
      </c>
      <c r="C446" t="s">
        <v>26</v>
      </c>
      <c r="D446" t="s">
        <v>39</v>
      </c>
      <c r="E446">
        <v>47</v>
      </c>
      <c r="F446" t="s">
        <v>19</v>
      </c>
      <c r="G446">
        <v>3</v>
      </c>
      <c r="H446" s="4">
        <v>116528.15</v>
      </c>
      <c r="I446" t="s">
        <v>33</v>
      </c>
      <c r="J446">
        <v>1</v>
      </c>
      <c r="K446">
        <v>553</v>
      </c>
      <c r="L446" t="s">
        <v>31</v>
      </c>
      <c r="M446" t="s">
        <v>27</v>
      </c>
      <c r="N446" t="s">
        <v>32</v>
      </c>
      <c r="O446" s="4">
        <v>145704.19</v>
      </c>
      <c r="P446" t="s">
        <v>23</v>
      </c>
      <c r="Q446" t="str" cm="1">
        <f t="array" ref="Q446">_xlfn.IFS(
O446&lt;50000,"Low Salary (&lt;$50K)",
O446&lt;90000,"Lower Middle ($50K-$90K)",
O446&lt;130000,"Middle ($90K-$130K)",
O446&lt;170000,"Upper Middle ($130K-$170K)",
O446&gt;=170000,"High Salary (&gt;$170K)"
)</f>
        <v>Upper Middle ($130K-$170K)</v>
      </c>
      <c r="R446" t="str" cm="1">
        <f t="array" ref="R446">_xlfn.IFS(
G446&lt;=2,"New Customers (0-2Y)",
G446&lt;=5,"Growing Customers (3-5Y)",
G446&lt;=8,"Established Customers (6-8Y)",
G446&lt;=10,"Loyal Customers (9-10Y)"
)</f>
        <v>Growing Customers (3-5Y)</v>
      </c>
    </row>
    <row r="447" spans="1:18" x14ac:dyDescent="0.35">
      <c r="A447">
        <v>15803406</v>
      </c>
      <c r="B447" t="s">
        <v>415</v>
      </c>
      <c r="C447" t="s">
        <v>17</v>
      </c>
      <c r="D447" t="s">
        <v>18</v>
      </c>
      <c r="E447">
        <v>26</v>
      </c>
      <c r="F447" t="s">
        <v>43</v>
      </c>
      <c r="G447">
        <v>1</v>
      </c>
      <c r="H447" s="4">
        <v>77780.289999999994</v>
      </c>
      <c r="I447" t="s">
        <v>29</v>
      </c>
      <c r="J447">
        <v>1</v>
      </c>
      <c r="K447">
        <v>748</v>
      </c>
      <c r="L447" t="s">
        <v>35</v>
      </c>
      <c r="M447" t="s">
        <v>27</v>
      </c>
      <c r="N447" t="s">
        <v>22</v>
      </c>
      <c r="O447" s="4">
        <v>183049.41</v>
      </c>
      <c r="P447" t="s">
        <v>28</v>
      </c>
      <c r="Q447" t="str" cm="1">
        <f t="array" ref="Q447">_xlfn.IFS(
O447&lt;50000,"Low Salary (&lt;$50K)",
O447&lt;90000,"Lower Middle ($50K-$90K)",
O447&lt;130000,"Middle ($90K-$130K)",
O447&lt;170000,"Upper Middle ($130K-$170K)",
O447&gt;=170000,"High Salary (&gt;$170K)"
)</f>
        <v>High Salary (&gt;$170K)</v>
      </c>
      <c r="R447" t="str" cm="1">
        <f t="array" ref="R447">_xlfn.IFS(
G447&lt;=2,"New Customers (0-2Y)",
G447&lt;=5,"Growing Customers (3-5Y)",
G447&lt;=8,"Established Customers (6-8Y)",
G447&lt;=10,"Loyal Customers (9-10Y)"
)</f>
        <v>New Customers (0-2Y)</v>
      </c>
    </row>
    <row r="448" spans="1:18" x14ac:dyDescent="0.35">
      <c r="A448">
        <v>15730460</v>
      </c>
      <c r="B448" t="s">
        <v>416</v>
      </c>
      <c r="C448" t="s">
        <v>17</v>
      </c>
      <c r="D448" t="s">
        <v>39</v>
      </c>
      <c r="E448">
        <v>37</v>
      </c>
      <c r="F448" t="s">
        <v>19</v>
      </c>
      <c r="G448">
        <v>2</v>
      </c>
      <c r="H448" s="4">
        <v>0</v>
      </c>
      <c r="I448" t="s">
        <v>24</v>
      </c>
      <c r="J448">
        <v>1</v>
      </c>
      <c r="K448">
        <v>722</v>
      </c>
      <c r="L448" t="s">
        <v>35</v>
      </c>
      <c r="M448" t="s">
        <v>27</v>
      </c>
      <c r="N448" t="s">
        <v>32</v>
      </c>
      <c r="O448" s="4">
        <v>120906.83</v>
      </c>
      <c r="P448" t="s">
        <v>28</v>
      </c>
      <c r="Q448" t="str" cm="1">
        <f t="array" ref="Q448">_xlfn.IFS(
O448&lt;50000,"Low Salary (&lt;$50K)",
O448&lt;90000,"Lower Middle ($50K-$90K)",
O448&lt;130000,"Middle ($90K-$130K)",
O448&lt;170000,"Upper Middle ($130K-$170K)",
O448&gt;=170000,"High Salary (&gt;$170K)"
)</f>
        <v>Middle ($90K-$130K)</v>
      </c>
      <c r="R448" t="str" cm="1">
        <f t="array" ref="R448">_xlfn.IFS(
G448&lt;=2,"New Customers (0-2Y)",
G448&lt;=5,"Growing Customers (3-5Y)",
G448&lt;=8,"Established Customers (6-8Y)",
G448&lt;=10,"Loyal Customers (9-10Y)"
)</f>
        <v>New Customers (0-2Y)</v>
      </c>
    </row>
    <row r="449" spans="1:18" x14ac:dyDescent="0.35">
      <c r="A449">
        <v>15644572</v>
      </c>
      <c r="B449" t="s">
        <v>417</v>
      </c>
      <c r="C449" t="s">
        <v>17</v>
      </c>
      <c r="D449" t="s">
        <v>39</v>
      </c>
      <c r="E449">
        <v>40</v>
      </c>
      <c r="F449" t="s">
        <v>19</v>
      </c>
      <c r="G449">
        <v>4</v>
      </c>
      <c r="H449" s="4">
        <v>125832.2</v>
      </c>
      <c r="I449" t="s">
        <v>33</v>
      </c>
      <c r="J449">
        <v>1</v>
      </c>
      <c r="K449">
        <v>501</v>
      </c>
      <c r="L449" t="s">
        <v>31</v>
      </c>
      <c r="M449" t="s">
        <v>21</v>
      </c>
      <c r="N449" t="s">
        <v>22</v>
      </c>
      <c r="O449" s="4">
        <v>100433.83</v>
      </c>
      <c r="P449" t="s">
        <v>28</v>
      </c>
      <c r="Q449" t="str" cm="1">
        <f t="array" ref="Q449">_xlfn.IFS(
O449&lt;50000,"Low Salary (&lt;$50K)",
O449&lt;90000,"Lower Middle ($50K-$90K)",
O449&lt;130000,"Middle ($90K-$130K)",
O449&lt;170000,"Upper Middle ($130K-$170K)",
O449&gt;=170000,"High Salary (&gt;$170K)"
)</f>
        <v>Middle ($90K-$130K)</v>
      </c>
      <c r="R449" t="str" cm="1">
        <f t="array" ref="R449">_xlfn.IFS(
G449&lt;=2,"New Customers (0-2Y)",
G449&lt;=5,"Growing Customers (3-5Y)",
G449&lt;=8,"Established Customers (6-8Y)",
G449&lt;=10,"Loyal Customers (9-10Y)"
)</f>
        <v>Growing Customers (3-5Y)</v>
      </c>
    </row>
    <row r="450" spans="1:18" x14ac:dyDescent="0.35">
      <c r="A450">
        <v>15694860</v>
      </c>
      <c r="B450" t="s">
        <v>418</v>
      </c>
      <c r="C450" t="s">
        <v>17</v>
      </c>
      <c r="D450" t="s">
        <v>18</v>
      </c>
      <c r="E450">
        <v>38</v>
      </c>
      <c r="F450" t="s">
        <v>19</v>
      </c>
      <c r="G450">
        <v>6</v>
      </c>
      <c r="H450" s="4">
        <v>68065.8</v>
      </c>
      <c r="I450" t="s">
        <v>29</v>
      </c>
      <c r="J450">
        <v>1</v>
      </c>
      <c r="K450">
        <v>675</v>
      </c>
      <c r="L450" t="s">
        <v>35</v>
      </c>
      <c r="M450" t="s">
        <v>27</v>
      </c>
      <c r="N450" t="s">
        <v>32</v>
      </c>
      <c r="O450" s="4">
        <v>138777</v>
      </c>
      <c r="P450" t="s">
        <v>23</v>
      </c>
      <c r="Q450" t="str" cm="1">
        <f t="array" ref="Q450">_xlfn.IFS(
O450&lt;50000,"Low Salary (&lt;$50K)",
O450&lt;90000,"Lower Middle ($50K-$90K)",
O450&lt;130000,"Middle ($90K-$130K)",
O450&lt;170000,"Upper Middle ($130K-$170K)",
O450&gt;=170000,"High Salary (&gt;$170K)"
)</f>
        <v>Upper Middle ($130K-$170K)</v>
      </c>
      <c r="R450" t="str" cm="1">
        <f t="array" ref="R450">_xlfn.IFS(
G450&lt;=2,"New Customers (0-2Y)",
G450&lt;=5,"Growing Customers (3-5Y)",
G450&lt;=8,"Established Customers (6-8Y)",
G450&lt;=10,"Loyal Customers (9-10Y)"
)</f>
        <v>Established Customers (6-8Y)</v>
      </c>
    </row>
    <row r="451" spans="1:18" x14ac:dyDescent="0.35">
      <c r="A451">
        <v>15658169</v>
      </c>
      <c r="B451" t="s">
        <v>419</v>
      </c>
      <c r="C451" t="s">
        <v>26</v>
      </c>
      <c r="D451" t="s">
        <v>18</v>
      </c>
      <c r="E451">
        <v>47</v>
      </c>
      <c r="F451" t="s">
        <v>19</v>
      </c>
      <c r="G451">
        <v>6</v>
      </c>
      <c r="H451" s="4">
        <v>127299.34</v>
      </c>
      <c r="I451" t="s">
        <v>33</v>
      </c>
      <c r="J451">
        <v>2</v>
      </c>
      <c r="K451">
        <v>778</v>
      </c>
      <c r="L451" t="s">
        <v>35</v>
      </c>
      <c r="M451" t="s">
        <v>21</v>
      </c>
      <c r="N451" t="s">
        <v>32</v>
      </c>
      <c r="O451" s="4">
        <v>124694.99</v>
      </c>
      <c r="P451" t="s">
        <v>28</v>
      </c>
      <c r="Q451" t="str" cm="1">
        <f t="array" ref="Q451">_xlfn.IFS(
O451&lt;50000,"Low Salary (&lt;$50K)",
O451&lt;90000,"Lower Middle ($50K-$90K)",
O451&lt;130000,"Middle ($90K-$130K)",
O451&lt;170000,"Upper Middle ($130K-$170K)",
O451&gt;=170000,"High Salary (&gt;$170K)"
)</f>
        <v>Middle ($90K-$130K)</v>
      </c>
      <c r="R451" t="str" cm="1">
        <f t="array" ref="R451">_xlfn.IFS(
G451&lt;=2,"New Customers (0-2Y)",
G451&lt;=5,"Growing Customers (3-5Y)",
G451&lt;=8,"Established Customers (6-8Y)",
G451&lt;=10,"Loyal Customers (9-10Y)"
)</f>
        <v>Established Customers (6-8Y)</v>
      </c>
    </row>
    <row r="452" spans="1:18" x14ac:dyDescent="0.35">
      <c r="A452">
        <v>15794396</v>
      </c>
      <c r="B452" t="s">
        <v>2968</v>
      </c>
      <c r="C452" t="s">
        <v>42</v>
      </c>
      <c r="D452" t="s">
        <v>18</v>
      </c>
      <c r="E452">
        <v>38</v>
      </c>
      <c r="F452" t="s">
        <v>19</v>
      </c>
      <c r="G452">
        <v>7</v>
      </c>
      <c r="H452" s="4">
        <v>174937.64</v>
      </c>
      <c r="I452" t="s">
        <v>33</v>
      </c>
      <c r="J452">
        <v>1</v>
      </c>
      <c r="K452">
        <v>494</v>
      </c>
      <c r="L452" t="s">
        <v>44</v>
      </c>
      <c r="M452" t="s">
        <v>21</v>
      </c>
      <c r="N452" t="s">
        <v>32</v>
      </c>
      <c r="O452" s="4">
        <v>40084.32</v>
      </c>
      <c r="P452" t="s">
        <v>28</v>
      </c>
      <c r="Q452" t="str" cm="1">
        <f t="array" ref="Q452">_xlfn.IFS(
O452&lt;50000,"Low Salary (&lt;$50K)",
O452&lt;90000,"Lower Middle ($50K-$90K)",
O452&lt;130000,"Middle ($90K-$130K)",
O452&lt;170000,"Upper Middle ($130K-$170K)",
O452&gt;=170000,"High Salary (&gt;$170K)"
)</f>
        <v>Low Salary (&lt;$50K)</v>
      </c>
      <c r="R452" t="str" cm="1">
        <f t="array" ref="R452">_xlfn.IFS(
G452&lt;=2,"New Customers (0-2Y)",
G452&lt;=5,"Growing Customers (3-5Y)",
G452&lt;=8,"Established Customers (6-8Y)",
G452&lt;=10,"Loyal Customers (9-10Y)"
)</f>
        <v>Established Customers (6-8Y)</v>
      </c>
    </row>
    <row r="453" spans="1:18" x14ac:dyDescent="0.35">
      <c r="A453">
        <v>15785798</v>
      </c>
      <c r="B453" t="s">
        <v>420</v>
      </c>
      <c r="C453" t="s">
        <v>17</v>
      </c>
      <c r="D453" t="s">
        <v>39</v>
      </c>
      <c r="E453">
        <v>40</v>
      </c>
      <c r="F453" t="s">
        <v>19</v>
      </c>
      <c r="G453">
        <v>9</v>
      </c>
      <c r="H453" s="4">
        <v>0</v>
      </c>
      <c r="I453" t="s">
        <v>24</v>
      </c>
      <c r="J453">
        <v>2</v>
      </c>
      <c r="K453">
        <v>850</v>
      </c>
      <c r="L453" t="s">
        <v>37</v>
      </c>
      <c r="M453" t="s">
        <v>27</v>
      </c>
      <c r="N453" t="s">
        <v>22</v>
      </c>
      <c r="O453" s="4">
        <v>119232.33</v>
      </c>
      <c r="P453" t="s">
        <v>28</v>
      </c>
      <c r="Q453" t="str" cm="1">
        <f t="array" ref="Q453">_xlfn.IFS(
O453&lt;50000,"Low Salary (&lt;$50K)",
O453&lt;90000,"Lower Middle ($50K-$90K)",
O453&lt;130000,"Middle ($90K-$130K)",
O453&lt;170000,"Upper Middle ($130K-$170K)",
O453&gt;=170000,"High Salary (&gt;$170K)"
)</f>
        <v>Middle ($90K-$130K)</v>
      </c>
      <c r="R453" t="str" cm="1">
        <f t="array" ref="R453">_xlfn.IFS(
G453&lt;=2,"New Customers (0-2Y)",
G453&lt;=5,"Growing Customers (3-5Y)",
G453&lt;=8,"Established Customers (6-8Y)",
G453&lt;=10,"Loyal Customers (9-10Y)"
)</f>
        <v>Loyal Customers (9-10Y)</v>
      </c>
    </row>
    <row r="454" spans="1:18" x14ac:dyDescent="0.35">
      <c r="A454">
        <v>15710825</v>
      </c>
      <c r="B454" t="s">
        <v>421</v>
      </c>
      <c r="C454" t="s">
        <v>26</v>
      </c>
      <c r="D454" t="s">
        <v>39</v>
      </c>
      <c r="E454">
        <v>31</v>
      </c>
      <c r="F454" t="s">
        <v>19</v>
      </c>
      <c r="G454">
        <v>7</v>
      </c>
      <c r="H454" s="4">
        <v>110071.1</v>
      </c>
      <c r="I454" t="s">
        <v>33</v>
      </c>
      <c r="J454">
        <v>1</v>
      </c>
      <c r="K454">
        <v>592</v>
      </c>
      <c r="L454" t="s">
        <v>31</v>
      </c>
      <c r="M454" t="s">
        <v>27</v>
      </c>
      <c r="N454" t="s">
        <v>32</v>
      </c>
      <c r="O454" s="4">
        <v>43921.36</v>
      </c>
      <c r="P454" t="s">
        <v>28</v>
      </c>
      <c r="Q454" t="str" cm="1">
        <f t="array" ref="Q454">_xlfn.IFS(
O454&lt;50000,"Low Salary (&lt;$50K)",
O454&lt;90000,"Lower Middle ($50K-$90K)",
O454&lt;130000,"Middle ($90K-$130K)",
O454&lt;170000,"Upper Middle ($130K-$170K)",
O454&gt;=170000,"High Salary (&gt;$170K)"
)</f>
        <v>Low Salary (&lt;$50K)</v>
      </c>
      <c r="R454" t="str" cm="1">
        <f t="array" ref="R454">_xlfn.IFS(
G454&lt;=2,"New Customers (0-2Y)",
G454&lt;=5,"Growing Customers (3-5Y)",
G454&lt;=8,"Established Customers (6-8Y)",
G454&lt;=10,"Loyal Customers (9-10Y)"
)</f>
        <v>Established Customers (6-8Y)</v>
      </c>
    </row>
    <row r="455" spans="1:18" x14ac:dyDescent="0.35">
      <c r="A455">
        <v>15668444</v>
      </c>
      <c r="B455" t="s">
        <v>45</v>
      </c>
      <c r="C455" t="s">
        <v>26</v>
      </c>
      <c r="D455" t="s">
        <v>18</v>
      </c>
      <c r="E455">
        <v>44</v>
      </c>
      <c r="F455" t="s">
        <v>19</v>
      </c>
      <c r="G455">
        <v>3</v>
      </c>
      <c r="H455" s="4">
        <v>139432.37</v>
      </c>
      <c r="I455" t="s">
        <v>33</v>
      </c>
      <c r="J455">
        <v>1</v>
      </c>
      <c r="K455">
        <v>590</v>
      </c>
      <c r="L455" t="s">
        <v>31</v>
      </c>
      <c r="M455" t="s">
        <v>21</v>
      </c>
      <c r="N455" t="s">
        <v>32</v>
      </c>
      <c r="O455" s="4">
        <v>62222.81</v>
      </c>
      <c r="P455" t="s">
        <v>28</v>
      </c>
      <c r="Q455" t="str" cm="1">
        <f t="array" ref="Q455">_xlfn.IFS(
O455&lt;50000,"Low Salary (&lt;$50K)",
O455&lt;90000,"Lower Middle ($50K-$90K)",
O455&lt;130000,"Middle ($90K-$130K)",
O455&lt;170000,"Upper Middle ($130K-$170K)",
O455&gt;=170000,"High Salary (&gt;$170K)"
)</f>
        <v>Lower Middle ($50K-$90K)</v>
      </c>
      <c r="R455" t="str" cm="1">
        <f t="array" ref="R455">_xlfn.IFS(
G455&lt;=2,"New Customers (0-2Y)",
G455&lt;=5,"Growing Customers (3-5Y)",
G455&lt;=8,"Established Customers (6-8Y)",
G455&lt;=10,"Loyal Customers (9-10Y)"
)</f>
        <v>Growing Customers (3-5Y)</v>
      </c>
    </row>
    <row r="456" spans="1:18" x14ac:dyDescent="0.35">
      <c r="A456">
        <v>15726631</v>
      </c>
      <c r="B456" t="s">
        <v>422</v>
      </c>
      <c r="C456" t="s">
        <v>17</v>
      </c>
      <c r="D456" t="s">
        <v>18</v>
      </c>
      <c r="E456">
        <v>39</v>
      </c>
      <c r="F456" t="s">
        <v>19</v>
      </c>
      <c r="G456">
        <v>6</v>
      </c>
      <c r="H456" s="4">
        <v>127357.75999999999</v>
      </c>
      <c r="I456" t="s">
        <v>33</v>
      </c>
      <c r="J456">
        <v>1</v>
      </c>
      <c r="K456">
        <v>758</v>
      </c>
      <c r="L456" t="s">
        <v>35</v>
      </c>
      <c r="M456" t="s">
        <v>27</v>
      </c>
      <c r="N456" t="s">
        <v>22</v>
      </c>
      <c r="O456" s="4">
        <v>56577</v>
      </c>
      <c r="P456" t="s">
        <v>28</v>
      </c>
      <c r="Q456" t="str" cm="1">
        <f t="array" ref="Q456">_xlfn.IFS(
O456&lt;50000,"Low Salary (&lt;$50K)",
O456&lt;90000,"Lower Middle ($50K-$90K)",
O456&lt;130000,"Middle ($90K-$130K)",
O456&lt;170000,"Upper Middle ($130K-$170K)",
O456&gt;=170000,"High Salary (&gt;$170K)"
)</f>
        <v>Lower Middle ($50K-$90K)</v>
      </c>
      <c r="R456" t="str" cm="1">
        <f t="array" ref="R456">_xlfn.IFS(
G456&lt;=2,"New Customers (0-2Y)",
G456&lt;=5,"Growing Customers (3-5Y)",
G456&lt;=8,"Established Customers (6-8Y)",
G456&lt;=10,"Loyal Customers (9-10Y)"
)</f>
        <v>Established Customers (6-8Y)</v>
      </c>
    </row>
    <row r="457" spans="1:18" x14ac:dyDescent="0.35">
      <c r="A457">
        <v>15733797</v>
      </c>
      <c r="B457" t="s">
        <v>423</v>
      </c>
      <c r="C457" t="s">
        <v>17</v>
      </c>
      <c r="D457" t="s">
        <v>39</v>
      </c>
      <c r="E457">
        <v>36</v>
      </c>
      <c r="F457" t="s">
        <v>19</v>
      </c>
      <c r="G457">
        <v>5</v>
      </c>
      <c r="H457" s="4">
        <v>0</v>
      </c>
      <c r="I457" t="s">
        <v>24</v>
      </c>
      <c r="J457">
        <v>2</v>
      </c>
      <c r="K457">
        <v>506</v>
      </c>
      <c r="L457" t="s">
        <v>31</v>
      </c>
      <c r="M457" t="s">
        <v>21</v>
      </c>
      <c r="N457" t="s">
        <v>32</v>
      </c>
      <c r="O457" s="4">
        <v>164253.35</v>
      </c>
      <c r="P457" t="s">
        <v>28</v>
      </c>
      <c r="Q457" t="str" cm="1">
        <f t="array" ref="Q457">_xlfn.IFS(
O457&lt;50000,"Low Salary (&lt;$50K)",
O457&lt;90000,"Lower Middle ($50K-$90K)",
O457&lt;130000,"Middle ($90K-$130K)",
O457&lt;170000,"Upper Middle ($130K-$170K)",
O457&gt;=170000,"High Salary (&gt;$170K)"
)</f>
        <v>Upper Middle ($130K-$170K)</v>
      </c>
      <c r="R457" t="str" cm="1">
        <f t="array" ref="R457">_xlfn.IFS(
G457&lt;=2,"New Customers (0-2Y)",
G457&lt;=5,"Growing Customers (3-5Y)",
G457&lt;=8,"Established Customers (6-8Y)",
G457&lt;=10,"Loyal Customers (9-10Y)"
)</f>
        <v>Growing Customers (3-5Y)</v>
      </c>
    </row>
    <row r="458" spans="1:18" x14ac:dyDescent="0.35">
      <c r="A458">
        <v>15747960</v>
      </c>
      <c r="B458" t="s">
        <v>424</v>
      </c>
      <c r="C458" t="s">
        <v>17</v>
      </c>
      <c r="D458" t="s">
        <v>39</v>
      </c>
      <c r="E458">
        <v>33</v>
      </c>
      <c r="F458" t="s">
        <v>19</v>
      </c>
      <c r="G458">
        <v>3</v>
      </c>
      <c r="H458" s="4">
        <v>0</v>
      </c>
      <c r="I458" t="s">
        <v>24</v>
      </c>
      <c r="J458">
        <v>1</v>
      </c>
      <c r="K458">
        <v>733</v>
      </c>
      <c r="L458" t="s">
        <v>35</v>
      </c>
      <c r="M458" t="s">
        <v>21</v>
      </c>
      <c r="N458" t="s">
        <v>22</v>
      </c>
      <c r="O458" s="4">
        <v>7666.73</v>
      </c>
      <c r="P458" t="s">
        <v>28</v>
      </c>
      <c r="Q458" t="str" cm="1">
        <f t="array" ref="Q458">_xlfn.IFS(
O458&lt;50000,"Low Salary (&lt;$50K)",
O458&lt;90000,"Lower Middle ($50K-$90K)",
O458&lt;130000,"Middle ($90K-$130K)",
O458&lt;170000,"Upper Middle ($130K-$170K)",
O458&gt;=170000,"High Salary (&gt;$170K)"
)</f>
        <v>Low Salary (&lt;$50K)</v>
      </c>
      <c r="R458" t="str" cm="1">
        <f t="array" ref="R458">_xlfn.IFS(
G458&lt;=2,"New Customers (0-2Y)",
G458&lt;=5,"Growing Customers (3-5Y)",
G458&lt;=8,"Established Customers (6-8Y)",
G458&lt;=10,"Loyal Customers (9-10Y)"
)</f>
        <v>Growing Customers (3-5Y)</v>
      </c>
    </row>
    <row r="459" spans="1:18" x14ac:dyDescent="0.35">
      <c r="A459">
        <v>15634632</v>
      </c>
      <c r="B459" t="s">
        <v>425</v>
      </c>
      <c r="C459" t="s">
        <v>17</v>
      </c>
      <c r="D459" t="s">
        <v>39</v>
      </c>
      <c r="E459">
        <v>38</v>
      </c>
      <c r="F459" t="s">
        <v>19</v>
      </c>
      <c r="G459">
        <v>3</v>
      </c>
      <c r="H459" s="4">
        <v>0</v>
      </c>
      <c r="I459" t="s">
        <v>24</v>
      </c>
      <c r="J459">
        <v>2</v>
      </c>
      <c r="K459">
        <v>711</v>
      </c>
      <c r="L459" t="s">
        <v>35</v>
      </c>
      <c r="M459" t="s">
        <v>21</v>
      </c>
      <c r="N459" t="s">
        <v>32</v>
      </c>
      <c r="O459" s="4">
        <v>68487.509999999995</v>
      </c>
      <c r="P459" t="s">
        <v>28</v>
      </c>
      <c r="Q459" t="str" cm="1">
        <f t="array" ref="Q459">_xlfn.IFS(
O459&lt;50000,"Low Salary (&lt;$50K)",
O459&lt;90000,"Lower Middle ($50K-$90K)",
O459&lt;130000,"Middle ($90K-$130K)",
O459&lt;170000,"Upper Middle ($130K-$170K)",
O459&gt;=170000,"High Salary (&gt;$170K)"
)</f>
        <v>Lower Middle ($50K-$90K)</v>
      </c>
      <c r="R459" t="str" cm="1">
        <f t="array" ref="R459">_xlfn.IFS(
G459&lt;=2,"New Customers (0-2Y)",
G459&lt;=5,"Growing Customers (3-5Y)",
G459&lt;=8,"Established Customers (6-8Y)",
G459&lt;=10,"Loyal Customers (9-10Y)"
)</f>
        <v>Growing Customers (3-5Y)</v>
      </c>
    </row>
    <row r="460" spans="1:18" x14ac:dyDescent="0.35">
      <c r="A460">
        <v>15707362</v>
      </c>
      <c r="B460" t="s">
        <v>84</v>
      </c>
      <c r="C460" t="s">
        <v>42</v>
      </c>
      <c r="D460" t="s">
        <v>39</v>
      </c>
      <c r="E460">
        <v>43</v>
      </c>
      <c r="F460" t="s">
        <v>19</v>
      </c>
      <c r="G460">
        <v>1</v>
      </c>
      <c r="H460" s="4">
        <v>95556.31</v>
      </c>
      <c r="I460" t="s">
        <v>29</v>
      </c>
      <c r="J460">
        <v>1</v>
      </c>
      <c r="K460">
        <v>514</v>
      </c>
      <c r="L460" t="s">
        <v>31</v>
      </c>
      <c r="M460" t="s">
        <v>27</v>
      </c>
      <c r="N460" t="s">
        <v>22</v>
      </c>
      <c r="O460" s="4">
        <v>199273.98</v>
      </c>
      <c r="P460" t="s">
        <v>23</v>
      </c>
      <c r="Q460" t="str" cm="1">
        <f t="array" ref="Q460">_xlfn.IFS(
O460&lt;50000,"Low Salary (&lt;$50K)",
O460&lt;90000,"Lower Middle ($50K-$90K)",
O460&lt;130000,"Middle ($90K-$130K)",
O460&lt;170000,"Upper Middle ($130K-$170K)",
O460&gt;=170000,"High Salary (&gt;$170K)"
)</f>
        <v>High Salary (&gt;$170K)</v>
      </c>
      <c r="R460" t="str" cm="1">
        <f t="array" ref="R460">_xlfn.IFS(
G460&lt;=2,"New Customers (0-2Y)",
G460&lt;=5,"Growing Customers (3-5Y)",
G460&lt;=8,"Established Customers (6-8Y)",
G460&lt;=10,"Loyal Customers (9-10Y)"
)</f>
        <v>New Customers (0-2Y)</v>
      </c>
    </row>
    <row r="461" spans="1:18" x14ac:dyDescent="0.35">
      <c r="A461">
        <v>15662976</v>
      </c>
      <c r="B461" t="s">
        <v>426</v>
      </c>
      <c r="C461" t="s">
        <v>26</v>
      </c>
      <c r="D461" t="s">
        <v>39</v>
      </c>
      <c r="E461">
        <v>37</v>
      </c>
      <c r="F461" t="s">
        <v>19</v>
      </c>
      <c r="G461">
        <v>8</v>
      </c>
      <c r="H461" s="4">
        <v>0</v>
      </c>
      <c r="I461" t="s">
        <v>24</v>
      </c>
      <c r="J461">
        <v>1</v>
      </c>
      <c r="K461">
        <v>637</v>
      </c>
      <c r="L461" t="s">
        <v>20</v>
      </c>
      <c r="M461" t="s">
        <v>21</v>
      </c>
      <c r="N461" t="s">
        <v>22</v>
      </c>
      <c r="O461" s="4">
        <v>186062.36</v>
      </c>
      <c r="P461" t="s">
        <v>28</v>
      </c>
      <c r="Q461" t="str" cm="1">
        <f t="array" ref="Q461">_xlfn.IFS(
O461&lt;50000,"Low Salary (&lt;$50K)",
O461&lt;90000,"Lower Middle ($50K-$90K)",
O461&lt;130000,"Middle ($90K-$130K)",
O461&lt;170000,"Upper Middle ($130K-$170K)",
O461&gt;=170000,"High Salary (&gt;$170K)"
)</f>
        <v>High Salary (&gt;$170K)</v>
      </c>
      <c r="R461" t="str" cm="1">
        <f t="array" ref="R461">_xlfn.IFS(
G461&lt;=2,"New Customers (0-2Y)",
G461&lt;=5,"Growing Customers (3-5Y)",
G461&lt;=8,"Established Customers (6-8Y)",
G461&lt;=10,"Loyal Customers (9-10Y)"
)</f>
        <v>Established Customers (6-8Y)</v>
      </c>
    </row>
    <row r="462" spans="1:18" x14ac:dyDescent="0.35">
      <c r="A462">
        <v>15732778</v>
      </c>
      <c r="B462" t="s">
        <v>427</v>
      </c>
      <c r="C462" t="s">
        <v>42</v>
      </c>
      <c r="D462" t="s">
        <v>39</v>
      </c>
      <c r="E462">
        <v>29</v>
      </c>
      <c r="F462" t="s">
        <v>43</v>
      </c>
      <c r="G462">
        <v>1</v>
      </c>
      <c r="H462" s="4">
        <v>111681.98</v>
      </c>
      <c r="I462" t="s">
        <v>33</v>
      </c>
      <c r="J462">
        <v>2</v>
      </c>
      <c r="K462">
        <v>468</v>
      </c>
      <c r="L462" t="s">
        <v>44</v>
      </c>
      <c r="M462" t="s">
        <v>21</v>
      </c>
      <c r="N462" t="s">
        <v>22</v>
      </c>
      <c r="O462" s="4">
        <v>195711.16</v>
      </c>
      <c r="P462" t="s">
        <v>28</v>
      </c>
      <c r="Q462" t="str" cm="1">
        <f t="array" ref="Q462">_xlfn.IFS(
O462&lt;50000,"Low Salary (&lt;$50K)",
O462&lt;90000,"Lower Middle ($50K-$90K)",
O462&lt;130000,"Middle ($90K-$130K)",
O462&lt;170000,"Upper Middle ($130K-$170K)",
O462&gt;=170000,"High Salary (&gt;$170K)"
)</f>
        <v>High Salary (&gt;$170K)</v>
      </c>
      <c r="R462" t="str" cm="1">
        <f t="array" ref="R462">_xlfn.IFS(
G462&lt;=2,"New Customers (0-2Y)",
G462&lt;=5,"Growing Customers (3-5Y)",
G462&lt;=8,"Established Customers (6-8Y)",
G462&lt;=10,"Loyal Customers (9-10Y)"
)</f>
        <v>New Customers (0-2Y)</v>
      </c>
    </row>
    <row r="463" spans="1:18" x14ac:dyDescent="0.35">
      <c r="A463">
        <v>15718443</v>
      </c>
      <c r="B463" t="s">
        <v>428</v>
      </c>
      <c r="C463" t="s">
        <v>17</v>
      </c>
      <c r="D463" t="s">
        <v>39</v>
      </c>
      <c r="E463">
        <v>39</v>
      </c>
      <c r="F463" t="s">
        <v>19</v>
      </c>
      <c r="G463">
        <v>3</v>
      </c>
      <c r="H463" s="4">
        <v>0</v>
      </c>
      <c r="I463" t="s">
        <v>24</v>
      </c>
      <c r="J463">
        <v>2</v>
      </c>
      <c r="K463">
        <v>539</v>
      </c>
      <c r="L463" t="s">
        <v>31</v>
      </c>
      <c r="M463" t="s">
        <v>21</v>
      </c>
      <c r="N463" t="s">
        <v>32</v>
      </c>
      <c r="O463" s="4">
        <v>36692.17</v>
      </c>
      <c r="P463" t="s">
        <v>28</v>
      </c>
      <c r="Q463" t="str" cm="1">
        <f t="array" ref="Q463">_xlfn.IFS(
O463&lt;50000,"Low Salary (&lt;$50K)",
O463&lt;90000,"Lower Middle ($50K-$90K)",
O463&lt;130000,"Middle ($90K-$130K)",
O463&lt;170000,"Upper Middle ($130K-$170K)",
O463&gt;=170000,"High Salary (&gt;$170K)"
)</f>
        <v>Low Salary (&lt;$50K)</v>
      </c>
      <c r="R463" t="str" cm="1">
        <f t="array" ref="R463">_xlfn.IFS(
G463&lt;=2,"New Customers (0-2Y)",
G463&lt;=5,"Growing Customers (3-5Y)",
G463&lt;=8,"Established Customers (6-8Y)",
G463&lt;=10,"Loyal Customers (9-10Y)"
)</f>
        <v>Growing Customers (3-5Y)</v>
      </c>
    </row>
    <row r="464" spans="1:18" x14ac:dyDescent="0.35">
      <c r="A464">
        <v>15670039</v>
      </c>
      <c r="B464" t="s">
        <v>197</v>
      </c>
      <c r="C464" t="s">
        <v>26</v>
      </c>
      <c r="D464" t="s">
        <v>18</v>
      </c>
      <c r="E464">
        <v>25</v>
      </c>
      <c r="F464" t="s">
        <v>43</v>
      </c>
      <c r="G464">
        <v>3</v>
      </c>
      <c r="H464" s="4">
        <v>108738.71</v>
      </c>
      <c r="I464" t="s">
        <v>33</v>
      </c>
      <c r="J464">
        <v>2</v>
      </c>
      <c r="K464">
        <v>509</v>
      </c>
      <c r="L464" t="s">
        <v>31</v>
      </c>
      <c r="M464" t="s">
        <v>21</v>
      </c>
      <c r="N464" t="s">
        <v>32</v>
      </c>
      <c r="O464" s="4">
        <v>106920.57</v>
      </c>
      <c r="P464" t="s">
        <v>28</v>
      </c>
      <c r="Q464" t="str" cm="1">
        <f t="array" ref="Q464">_xlfn.IFS(
O464&lt;50000,"Low Salary (&lt;$50K)",
O464&lt;90000,"Lower Middle ($50K-$90K)",
O464&lt;130000,"Middle ($90K-$130K)",
O464&lt;170000,"Upper Middle ($130K-$170K)",
O464&gt;=170000,"High Salary (&gt;$170K)"
)</f>
        <v>Middle ($90K-$130K)</v>
      </c>
      <c r="R464" t="str" cm="1">
        <f t="array" ref="R464">_xlfn.IFS(
G464&lt;=2,"New Customers (0-2Y)",
G464&lt;=5,"Growing Customers (3-5Y)",
G464&lt;=8,"Established Customers (6-8Y)",
G464&lt;=10,"Loyal Customers (9-10Y)"
)</f>
        <v>Growing Customers (3-5Y)</v>
      </c>
    </row>
    <row r="465" spans="1:18" x14ac:dyDescent="0.35">
      <c r="A465">
        <v>15773792</v>
      </c>
      <c r="B465" t="s">
        <v>429</v>
      </c>
      <c r="C465" t="s">
        <v>17</v>
      </c>
      <c r="D465" t="s">
        <v>18</v>
      </c>
      <c r="E465">
        <v>32</v>
      </c>
      <c r="F465" t="s">
        <v>19</v>
      </c>
      <c r="G465">
        <v>4</v>
      </c>
      <c r="H465" s="4">
        <v>133950.37</v>
      </c>
      <c r="I465" t="s">
        <v>33</v>
      </c>
      <c r="J465">
        <v>1</v>
      </c>
      <c r="K465">
        <v>662</v>
      </c>
      <c r="L465" t="s">
        <v>35</v>
      </c>
      <c r="M465" t="s">
        <v>21</v>
      </c>
      <c r="N465" t="s">
        <v>22</v>
      </c>
      <c r="O465" s="4">
        <v>48725.68</v>
      </c>
      <c r="P465" t="s">
        <v>23</v>
      </c>
      <c r="Q465" t="str" cm="1">
        <f t="array" ref="Q465">_xlfn.IFS(
O465&lt;50000,"Low Salary (&lt;$50K)",
O465&lt;90000,"Lower Middle ($50K-$90K)",
O465&lt;130000,"Middle ($90K-$130K)",
O465&lt;170000,"Upper Middle ($130K-$170K)",
O465&gt;=170000,"High Salary (&gt;$170K)"
)</f>
        <v>Low Salary (&lt;$50K)</v>
      </c>
      <c r="R465" t="str" cm="1">
        <f t="array" ref="R465">_xlfn.IFS(
G465&lt;=2,"New Customers (0-2Y)",
G465&lt;=5,"Growing Customers (3-5Y)",
G465&lt;=8,"Established Customers (6-8Y)",
G465&lt;=10,"Loyal Customers (9-10Y)"
)</f>
        <v>Growing Customers (3-5Y)</v>
      </c>
    </row>
    <row r="466" spans="1:18" x14ac:dyDescent="0.35">
      <c r="A466">
        <v>15613786</v>
      </c>
      <c r="B466" t="s">
        <v>207</v>
      </c>
      <c r="C466" t="s">
        <v>26</v>
      </c>
      <c r="D466" t="s">
        <v>39</v>
      </c>
      <c r="E466">
        <v>26</v>
      </c>
      <c r="F466" t="s">
        <v>43</v>
      </c>
      <c r="G466">
        <v>4</v>
      </c>
      <c r="H466" s="4">
        <v>0</v>
      </c>
      <c r="I466" t="s">
        <v>24</v>
      </c>
      <c r="J466">
        <v>2</v>
      </c>
      <c r="K466">
        <v>818</v>
      </c>
      <c r="L466" t="s">
        <v>37</v>
      </c>
      <c r="M466" t="s">
        <v>21</v>
      </c>
      <c r="N466" t="s">
        <v>22</v>
      </c>
      <c r="O466" s="4">
        <v>167036.94</v>
      </c>
      <c r="P466" t="s">
        <v>28</v>
      </c>
      <c r="Q466" t="str" cm="1">
        <f t="array" ref="Q466">_xlfn.IFS(
O466&lt;50000,"Low Salary (&lt;$50K)",
O466&lt;90000,"Lower Middle ($50K-$90K)",
O466&lt;130000,"Middle ($90K-$130K)",
O466&lt;170000,"Upper Middle ($130K-$170K)",
O466&gt;=170000,"High Salary (&gt;$170K)"
)</f>
        <v>Upper Middle ($130K-$170K)</v>
      </c>
      <c r="R466" t="str" cm="1">
        <f t="array" ref="R466">_xlfn.IFS(
G466&lt;=2,"New Customers (0-2Y)",
G466&lt;=5,"Growing Customers (3-5Y)",
G466&lt;=8,"Established Customers (6-8Y)",
G466&lt;=10,"Loyal Customers (9-10Y)"
)</f>
        <v>Growing Customers (3-5Y)</v>
      </c>
    </row>
    <row r="467" spans="1:18" x14ac:dyDescent="0.35">
      <c r="A467">
        <v>15726032</v>
      </c>
      <c r="B467" t="s">
        <v>430</v>
      </c>
      <c r="C467" t="s">
        <v>17</v>
      </c>
      <c r="D467" t="s">
        <v>39</v>
      </c>
      <c r="E467">
        <v>33</v>
      </c>
      <c r="F467" t="s">
        <v>19</v>
      </c>
      <c r="G467">
        <v>9</v>
      </c>
      <c r="H467" s="4">
        <v>89968.69</v>
      </c>
      <c r="I467" t="s">
        <v>29</v>
      </c>
      <c r="J467">
        <v>1</v>
      </c>
      <c r="K467">
        <v>608</v>
      </c>
      <c r="L467" t="s">
        <v>20</v>
      </c>
      <c r="M467" t="s">
        <v>21</v>
      </c>
      <c r="N467" t="s">
        <v>32</v>
      </c>
      <c r="O467" s="4">
        <v>68777.259999999995</v>
      </c>
      <c r="P467" t="s">
        <v>28</v>
      </c>
      <c r="Q467" t="str" cm="1">
        <f t="array" ref="Q467">_xlfn.IFS(
O467&lt;50000,"Low Salary (&lt;$50K)",
O467&lt;90000,"Lower Middle ($50K-$90K)",
O467&lt;130000,"Middle ($90K-$130K)",
O467&lt;170000,"Upper Middle ($130K-$170K)",
O467&gt;=170000,"High Salary (&gt;$170K)"
)</f>
        <v>Lower Middle ($50K-$90K)</v>
      </c>
      <c r="R467" t="str" cm="1">
        <f t="array" ref="R467">_xlfn.IFS(
G467&lt;=2,"New Customers (0-2Y)",
G467&lt;=5,"Growing Customers (3-5Y)",
G467&lt;=8,"Established Customers (6-8Y)",
G467&lt;=10,"Loyal Customers (9-10Y)"
)</f>
        <v>Loyal Customers (9-10Y)</v>
      </c>
    </row>
    <row r="468" spans="1:18" x14ac:dyDescent="0.35">
      <c r="A468">
        <v>15663252</v>
      </c>
      <c r="B468" t="s">
        <v>176</v>
      </c>
      <c r="C468" t="s">
        <v>26</v>
      </c>
      <c r="D468" t="s">
        <v>18</v>
      </c>
      <c r="E468">
        <v>32</v>
      </c>
      <c r="F468" t="s">
        <v>19</v>
      </c>
      <c r="G468">
        <v>9</v>
      </c>
      <c r="H468" s="4">
        <v>0</v>
      </c>
      <c r="I468" t="s">
        <v>24</v>
      </c>
      <c r="J468">
        <v>2</v>
      </c>
      <c r="K468">
        <v>850</v>
      </c>
      <c r="L468" t="s">
        <v>37</v>
      </c>
      <c r="M468" t="s">
        <v>21</v>
      </c>
      <c r="N468" t="s">
        <v>22</v>
      </c>
      <c r="O468" s="4">
        <v>18924.919999999998</v>
      </c>
      <c r="P468" t="s">
        <v>28</v>
      </c>
      <c r="Q468" t="str" cm="1">
        <f t="array" ref="Q468">_xlfn.IFS(
O468&lt;50000,"Low Salary (&lt;$50K)",
O468&lt;90000,"Lower Middle ($50K-$90K)",
O468&lt;130000,"Middle ($90K-$130K)",
O468&lt;170000,"Upper Middle ($130K-$170K)",
O468&gt;=170000,"High Salary (&gt;$170K)"
)</f>
        <v>Low Salary (&lt;$50K)</v>
      </c>
      <c r="R468" t="str" cm="1">
        <f t="array" ref="R468">_xlfn.IFS(
G468&lt;=2,"New Customers (0-2Y)",
G468&lt;=5,"Growing Customers (3-5Y)",
G468&lt;=8,"Established Customers (6-8Y)",
G468&lt;=10,"Loyal Customers (9-10Y)"
)</f>
        <v>Loyal Customers (9-10Y)</v>
      </c>
    </row>
    <row r="469" spans="1:18" x14ac:dyDescent="0.35">
      <c r="A469">
        <v>15593782</v>
      </c>
      <c r="B469" t="s">
        <v>431</v>
      </c>
      <c r="C469" t="s">
        <v>42</v>
      </c>
      <c r="D469" t="s">
        <v>18</v>
      </c>
      <c r="E469">
        <v>38</v>
      </c>
      <c r="F469" t="s">
        <v>19</v>
      </c>
      <c r="G469">
        <v>5</v>
      </c>
      <c r="H469" s="4">
        <v>130878.75</v>
      </c>
      <c r="I469" t="s">
        <v>33</v>
      </c>
      <c r="J469">
        <v>3</v>
      </c>
      <c r="K469">
        <v>816</v>
      </c>
      <c r="L469" t="s">
        <v>37</v>
      </c>
      <c r="M469" t="s">
        <v>21</v>
      </c>
      <c r="N469" t="s">
        <v>32</v>
      </c>
      <c r="O469" s="4">
        <v>71905.77</v>
      </c>
      <c r="P469" t="s">
        <v>23</v>
      </c>
      <c r="Q469" t="str" cm="1">
        <f t="array" ref="Q469">_xlfn.IFS(
O469&lt;50000,"Low Salary (&lt;$50K)",
O469&lt;90000,"Lower Middle ($50K-$90K)",
O469&lt;130000,"Middle ($90K-$130K)",
O469&lt;170000,"Upper Middle ($130K-$170K)",
O469&gt;=170000,"High Salary (&gt;$170K)"
)</f>
        <v>Lower Middle ($50K-$90K)</v>
      </c>
      <c r="R469" t="str" cm="1">
        <f t="array" ref="R469">_xlfn.IFS(
G469&lt;=2,"New Customers (0-2Y)",
G469&lt;=5,"Growing Customers (3-5Y)",
G469&lt;=8,"Established Customers (6-8Y)",
G469&lt;=10,"Loyal Customers (9-10Y)"
)</f>
        <v>Growing Customers (3-5Y)</v>
      </c>
    </row>
    <row r="470" spans="1:18" x14ac:dyDescent="0.35">
      <c r="A470">
        <v>15633283</v>
      </c>
      <c r="B470" t="s">
        <v>432</v>
      </c>
      <c r="C470" t="s">
        <v>17</v>
      </c>
      <c r="D470" t="s">
        <v>39</v>
      </c>
      <c r="E470">
        <v>35</v>
      </c>
      <c r="F470" t="s">
        <v>19</v>
      </c>
      <c r="G470">
        <v>8</v>
      </c>
      <c r="H470" s="4">
        <v>0</v>
      </c>
      <c r="I470" t="s">
        <v>24</v>
      </c>
      <c r="J470">
        <v>2</v>
      </c>
      <c r="K470">
        <v>536</v>
      </c>
      <c r="L470" t="s">
        <v>31</v>
      </c>
      <c r="M470" t="s">
        <v>21</v>
      </c>
      <c r="N470" t="s">
        <v>32</v>
      </c>
      <c r="O470" s="4">
        <v>64833.279999999999</v>
      </c>
      <c r="P470" t="s">
        <v>28</v>
      </c>
      <c r="Q470" t="str" cm="1">
        <f t="array" ref="Q470">_xlfn.IFS(
O470&lt;50000,"Low Salary (&lt;$50K)",
O470&lt;90000,"Lower Middle ($50K-$90K)",
O470&lt;130000,"Middle ($90K-$130K)",
O470&lt;170000,"Upper Middle ($130K-$170K)",
O470&gt;=170000,"High Salary (&gt;$170K)"
)</f>
        <v>Lower Middle ($50K-$90K)</v>
      </c>
      <c r="R470" t="str" cm="1">
        <f t="array" ref="R470">_xlfn.IFS(
G470&lt;=2,"New Customers (0-2Y)",
G470&lt;=5,"Growing Customers (3-5Y)",
G470&lt;=8,"Established Customers (6-8Y)",
G470&lt;=10,"Loyal Customers (9-10Y)"
)</f>
        <v>Established Customers (6-8Y)</v>
      </c>
    </row>
    <row r="471" spans="1:18" x14ac:dyDescent="0.35">
      <c r="A471">
        <v>15749167</v>
      </c>
      <c r="B471" t="s">
        <v>390</v>
      </c>
      <c r="C471" t="s">
        <v>17</v>
      </c>
      <c r="D471" t="s">
        <v>39</v>
      </c>
      <c r="E471">
        <v>35</v>
      </c>
      <c r="F471" t="s">
        <v>19</v>
      </c>
      <c r="G471">
        <v>3</v>
      </c>
      <c r="H471" s="4">
        <v>0</v>
      </c>
      <c r="I471" t="s">
        <v>24</v>
      </c>
      <c r="J471">
        <v>2</v>
      </c>
      <c r="K471">
        <v>753</v>
      </c>
      <c r="L471" t="s">
        <v>35</v>
      </c>
      <c r="M471" t="s">
        <v>21</v>
      </c>
      <c r="N471" t="s">
        <v>22</v>
      </c>
      <c r="O471" s="4">
        <v>184843.77</v>
      </c>
      <c r="P471" t="s">
        <v>28</v>
      </c>
      <c r="Q471" t="str" cm="1">
        <f t="array" ref="Q471">_xlfn.IFS(
O471&lt;50000,"Low Salary (&lt;$50K)",
O471&lt;90000,"Lower Middle ($50K-$90K)",
O471&lt;130000,"Middle ($90K-$130K)",
O471&lt;170000,"Upper Middle ($130K-$170K)",
O471&gt;=170000,"High Salary (&gt;$170K)"
)</f>
        <v>High Salary (&gt;$170K)</v>
      </c>
      <c r="R471" t="str" cm="1">
        <f t="array" ref="R471">_xlfn.IFS(
G471&lt;=2,"New Customers (0-2Y)",
G471&lt;=5,"Growing Customers (3-5Y)",
G471&lt;=8,"Established Customers (6-8Y)",
G471&lt;=10,"Loyal Customers (9-10Y)"
)</f>
        <v>Growing Customers (3-5Y)</v>
      </c>
    </row>
    <row r="472" spans="1:18" x14ac:dyDescent="0.35">
      <c r="A472">
        <v>15759298</v>
      </c>
      <c r="B472" t="s">
        <v>237</v>
      </c>
      <c r="C472" t="s">
        <v>26</v>
      </c>
      <c r="D472" t="s">
        <v>39</v>
      </c>
      <c r="E472">
        <v>27</v>
      </c>
      <c r="F472" t="s">
        <v>43</v>
      </c>
      <c r="G472">
        <v>10</v>
      </c>
      <c r="H472" s="4">
        <v>134169.62</v>
      </c>
      <c r="I472" t="s">
        <v>33</v>
      </c>
      <c r="J472">
        <v>1</v>
      </c>
      <c r="K472">
        <v>631</v>
      </c>
      <c r="L472" t="s">
        <v>20</v>
      </c>
      <c r="M472" t="s">
        <v>21</v>
      </c>
      <c r="N472" t="s">
        <v>22</v>
      </c>
      <c r="O472" s="4">
        <v>176730.02</v>
      </c>
      <c r="P472" t="s">
        <v>28</v>
      </c>
      <c r="Q472" t="str" cm="1">
        <f t="array" ref="Q472">_xlfn.IFS(
O472&lt;50000,"Low Salary (&lt;$50K)",
O472&lt;90000,"Lower Middle ($50K-$90K)",
O472&lt;130000,"Middle ($90K-$130K)",
O472&lt;170000,"Upper Middle ($130K-$170K)",
O472&gt;=170000,"High Salary (&gt;$170K)"
)</f>
        <v>High Salary (&gt;$170K)</v>
      </c>
      <c r="R472" t="str" cm="1">
        <f t="array" ref="R472">_xlfn.IFS(
G472&lt;=2,"New Customers (0-2Y)",
G472&lt;=5,"Growing Customers (3-5Y)",
G472&lt;=8,"Established Customers (6-8Y)",
G472&lt;=10,"Loyal Customers (9-10Y)"
)</f>
        <v>Loyal Customers (9-10Y)</v>
      </c>
    </row>
    <row r="473" spans="1:18" x14ac:dyDescent="0.35">
      <c r="A473">
        <v>15683625</v>
      </c>
      <c r="B473" t="s">
        <v>433</v>
      </c>
      <c r="C473" t="s">
        <v>17</v>
      </c>
      <c r="D473" t="s">
        <v>39</v>
      </c>
      <c r="E473">
        <v>37</v>
      </c>
      <c r="F473" t="s">
        <v>19</v>
      </c>
      <c r="G473">
        <v>1</v>
      </c>
      <c r="H473" s="4">
        <v>149762.07999999999</v>
      </c>
      <c r="I473" t="s">
        <v>33</v>
      </c>
      <c r="J473">
        <v>1</v>
      </c>
      <c r="K473">
        <v>703</v>
      </c>
      <c r="L473" t="s">
        <v>35</v>
      </c>
      <c r="M473" t="s">
        <v>21</v>
      </c>
      <c r="N473" t="s">
        <v>32</v>
      </c>
      <c r="O473" s="4">
        <v>20629.400000000001</v>
      </c>
      <c r="P473" t="s">
        <v>23</v>
      </c>
      <c r="Q473" t="str" cm="1">
        <f t="array" ref="Q473">_xlfn.IFS(
O473&lt;50000,"Low Salary (&lt;$50K)",
O473&lt;90000,"Lower Middle ($50K-$90K)",
O473&lt;130000,"Middle ($90K-$130K)",
O473&lt;170000,"Upper Middle ($130K-$170K)",
O473&gt;=170000,"High Salary (&gt;$170K)"
)</f>
        <v>Low Salary (&lt;$50K)</v>
      </c>
      <c r="R473" t="str" cm="1">
        <f t="array" ref="R473">_xlfn.IFS(
G473&lt;=2,"New Customers (0-2Y)",
G473&lt;=5,"Growing Customers (3-5Y)",
G473&lt;=8,"Established Customers (6-8Y)",
G473&lt;=10,"Loyal Customers (9-10Y)"
)</f>
        <v>New Customers (0-2Y)</v>
      </c>
    </row>
    <row r="474" spans="1:18" x14ac:dyDescent="0.35">
      <c r="A474">
        <v>15635367</v>
      </c>
      <c r="B474" t="s">
        <v>434</v>
      </c>
      <c r="C474" t="s">
        <v>17</v>
      </c>
      <c r="D474" t="s">
        <v>39</v>
      </c>
      <c r="E474">
        <v>26</v>
      </c>
      <c r="F474" t="s">
        <v>43</v>
      </c>
      <c r="G474">
        <v>2</v>
      </c>
      <c r="H474" s="4">
        <v>93844.69</v>
      </c>
      <c r="I474" t="s">
        <v>29</v>
      </c>
      <c r="J474">
        <v>1</v>
      </c>
      <c r="K474">
        <v>774</v>
      </c>
      <c r="L474" t="s">
        <v>35</v>
      </c>
      <c r="M474" t="s">
        <v>21</v>
      </c>
      <c r="N474" t="s">
        <v>32</v>
      </c>
      <c r="O474" s="4">
        <v>28415.360000000001</v>
      </c>
      <c r="P474" t="s">
        <v>28</v>
      </c>
      <c r="Q474" t="str" cm="1">
        <f t="array" ref="Q474">_xlfn.IFS(
O474&lt;50000,"Low Salary (&lt;$50K)",
O474&lt;90000,"Lower Middle ($50K-$90K)",
O474&lt;130000,"Middle ($90K-$130K)",
O474&lt;170000,"Upper Middle ($130K-$170K)",
O474&gt;=170000,"High Salary (&gt;$170K)"
)</f>
        <v>Low Salary (&lt;$50K)</v>
      </c>
      <c r="R474" t="str" cm="1">
        <f t="array" ref="R474">_xlfn.IFS(
G474&lt;=2,"New Customers (0-2Y)",
G474&lt;=5,"Growing Customers (3-5Y)",
G474&lt;=8,"Established Customers (6-8Y)",
G474&lt;=10,"Loyal Customers (9-10Y)"
)</f>
        <v>New Customers (0-2Y)</v>
      </c>
    </row>
    <row r="475" spans="1:18" x14ac:dyDescent="0.35">
      <c r="A475">
        <v>15681705</v>
      </c>
      <c r="B475" t="s">
        <v>133</v>
      </c>
      <c r="C475" t="s">
        <v>17</v>
      </c>
      <c r="D475" t="s">
        <v>39</v>
      </c>
      <c r="E475">
        <v>28</v>
      </c>
      <c r="F475" t="s">
        <v>43</v>
      </c>
      <c r="G475">
        <v>8</v>
      </c>
      <c r="H475" s="4">
        <v>0</v>
      </c>
      <c r="I475" t="s">
        <v>24</v>
      </c>
      <c r="J475">
        <v>2</v>
      </c>
      <c r="K475">
        <v>785</v>
      </c>
      <c r="L475" t="s">
        <v>37</v>
      </c>
      <c r="M475" t="s">
        <v>21</v>
      </c>
      <c r="N475" t="s">
        <v>32</v>
      </c>
      <c r="O475" s="4">
        <v>77231.27</v>
      </c>
      <c r="P475" t="s">
        <v>28</v>
      </c>
      <c r="Q475" t="str" cm="1">
        <f t="array" ref="Q475">_xlfn.IFS(
O475&lt;50000,"Low Salary (&lt;$50K)",
O475&lt;90000,"Lower Middle ($50K-$90K)",
O475&lt;130000,"Middle ($90K-$130K)",
O475&lt;170000,"Upper Middle ($130K-$170K)",
O475&gt;=170000,"High Salary (&gt;$170K)"
)</f>
        <v>Lower Middle ($50K-$90K)</v>
      </c>
      <c r="R475" t="str" cm="1">
        <f t="array" ref="R475">_xlfn.IFS(
G475&lt;=2,"New Customers (0-2Y)",
G475&lt;=5,"Growing Customers (3-5Y)",
G475&lt;=8,"Established Customers (6-8Y)",
G475&lt;=10,"Loyal Customers (9-10Y)"
)</f>
        <v>Established Customers (6-8Y)</v>
      </c>
    </row>
    <row r="476" spans="1:18" x14ac:dyDescent="0.35">
      <c r="A476">
        <v>15603156</v>
      </c>
      <c r="B476" t="s">
        <v>435</v>
      </c>
      <c r="C476" t="s">
        <v>17</v>
      </c>
      <c r="D476" t="s">
        <v>18</v>
      </c>
      <c r="E476">
        <v>33</v>
      </c>
      <c r="F476" t="s">
        <v>19</v>
      </c>
      <c r="G476">
        <v>1</v>
      </c>
      <c r="H476" s="4">
        <v>0</v>
      </c>
      <c r="I476" t="s">
        <v>24</v>
      </c>
      <c r="J476">
        <v>2</v>
      </c>
      <c r="K476">
        <v>571</v>
      </c>
      <c r="L476" t="s">
        <v>31</v>
      </c>
      <c r="M476" t="s">
        <v>21</v>
      </c>
      <c r="N476" t="s">
        <v>32</v>
      </c>
      <c r="O476" s="4">
        <v>102750.7</v>
      </c>
      <c r="P476" t="s">
        <v>28</v>
      </c>
      <c r="Q476" t="str" cm="1">
        <f t="array" ref="Q476">_xlfn.IFS(
O476&lt;50000,"Low Salary (&lt;$50K)",
O476&lt;90000,"Lower Middle ($50K-$90K)",
O476&lt;130000,"Middle ($90K-$130K)",
O476&lt;170000,"Upper Middle ($130K-$170K)",
O476&gt;=170000,"High Salary (&gt;$170K)"
)</f>
        <v>Middle ($90K-$130K)</v>
      </c>
      <c r="R476" t="str" cm="1">
        <f t="array" ref="R476">_xlfn.IFS(
G476&lt;=2,"New Customers (0-2Y)",
G476&lt;=5,"Growing Customers (3-5Y)",
G476&lt;=8,"Established Customers (6-8Y)",
G476&lt;=10,"Loyal Customers (9-10Y)"
)</f>
        <v>New Customers (0-2Y)</v>
      </c>
    </row>
    <row r="477" spans="1:18" x14ac:dyDescent="0.35">
      <c r="A477">
        <v>15591986</v>
      </c>
      <c r="B477" t="s">
        <v>256</v>
      </c>
      <c r="C477" t="s">
        <v>42</v>
      </c>
      <c r="D477" t="s">
        <v>39</v>
      </c>
      <c r="E477">
        <v>46</v>
      </c>
      <c r="F477" t="s">
        <v>19</v>
      </c>
      <c r="G477">
        <v>6</v>
      </c>
      <c r="H477" s="4">
        <v>141078.37</v>
      </c>
      <c r="I477" t="s">
        <v>33</v>
      </c>
      <c r="J477">
        <v>1</v>
      </c>
      <c r="K477">
        <v>621</v>
      </c>
      <c r="L477" t="s">
        <v>20</v>
      </c>
      <c r="M477" t="s">
        <v>27</v>
      </c>
      <c r="N477" t="s">
        <v>32</v>
      </c>
      <c r="O477" s="4">
        <v>34580.800000000003</v>
      </c>
      <c r="P477" t="s">
        <v>23</v>
      </c>
      <c r="Q477" t="str" cm="1">
        <f t="array" ref="Q477">_xlfn.IFS(
O477&lt;50000,"Low Salary (&lt;$50K)",
O477&lt;90000,"Lower Middle ($50K-$90K)",
O477&lt;130000,"Middle ($90K-$130K)",
O477&lt;170000,"Upper Middle ($130K-$170K)",
O477&gt;=170000,"High Salary (&gt;$170K)"
)</f>
        <v>Low Salary (&lt;$50K)</v>
      </c>
      <c r="R477" t="str" cm="1">
        <f t="array" ref="R477">_xlfn.IFS(
G477&lt;=2,"New Customers (0-2Y)",
G477&lt;=5,"Growing Customers (3-5Y)",
G477&lt;=8,"Established Customers (6-8Y)",
G477&lt;=10,"Loyal Customers (9-10Y)"
)</f>
        <v>Established Customers (6-8Y)</v>
      </c>
    </row>
    <row r="478" spans="1:18" x14ac:dyDescent="0.35">
      <c r="A478">
        <v>15798888</v>
      </c>
      <c r="B478" t="s">
        <v>105</v>
      </c>
      <c r="C478" t="s">
        <v>42</v>
      </c>
      <c r="D478" t="s">
        <v>18</v>
      </c>
      <c r="E478">
        <v>31</v>
      </c>
      <c r="F478" t="s">
        <v>19</v>
      </c>
      <c r="G478">
        <v>1</v>
      </c>
      <c r="H478" s="4">
        <v>117992.59</v>
      </c>
      <c r="I478" t="s">
        <v>33</v>
      </c>
      <c r="J478">
        <v>1</v>
      </c>
      <c r="K478">
        <v>605</v>
      </c>
      <c r="L478" t="s">
        <v>20</v>
      </c>
      <c r="M478" t="s">
        <v>21</v>
      </c>
      <c r="N478" t="s">
        <v>22</v>
      </c>
      <c r="O478" s="4">
        <v>183598.77</v>
      </c>
      <c r="P478" t="s">
        <v>28</v>
      </c>
      <c r="Q478" t="str" cm="1">
        <f t="array" ref="Q478">_xlfn.IFS(
O478&lt;50000,"Low Salary (&lt;$50K)",
O478&lt;90000,"Lower Middle ($50K-$90K)",
O478&lt;130000,"Middle ($90K-$130K)",
O478&lt;170000,"Upper Middle ($130K-$170K)",
O478&gt;=170000,"High Salary (&gt;$170K)"
)</f>
        <v>High Salary (&gt;$170K)</v>
      </c>
      <c r="R478" t="str" cm="1">
        <f t="array" ref="R478">_xlfn.IFS(
G478&lt;=2,"New Customers (0-2Y)",
G478&lt;=5,"Growing Customers (3-5Y)",
G478&lt;=8,"Established Customers (6-8Y)",
G478&lt;=10,"Loyal Customers (9-10Y)"
)</f>
        <v>New Customers (0-2Y)</v>
      </c>
    </row>
    <row r="479" spans="1:18" x14ac:dyDescent="0.35">
      <c r="A479">
        <v>15809722</v>
      </c>
      <c r="B479" t="s">
        <v>436</v>
      </c>
      <c r="C479" t="s">
        <v>17</v>
      </c>
      <c r="D479" t="s">
        <v>18</v>
      </c>
      <c r="E479">
        <v>40</v>
      </c>
      <c r="F479" t="s">
        <v>19</v>
      </c>
      <c r="G479">
        <v>8</v>
      </c>
      <c r="H479" s="4">
        <v>100812.33</v>
      </c>
      <c r="I479" t="s">
        <v>33</v>
      </c>
      <c r="J479">
        <v>2</v>
      </c>
      <c r="K479">
        <v>611</v>
      </c>
      <c r="L479" t="s">
        <v>20</v>
      </c>
      <c r="M479" t="s">
        <v>21</v>
      </c>
      <c r="N479" t="s">
        <v>32</v>
      </c>
      <c r="O479" s="4">
        <v>147358.26999999999</v>
      </c>
      <c r="P479" t="s">
        <v>28</v>
      </c>
      <c r="Q479" t="str" cm="1">
        <f t="array" ref="Q479">_xlfn.IFS(
O479&lt;50000,"Low Salary (&lt;$50K)",
O479&lt;90000,"Lower Middle ($50K-$90K)",
O479&lt;130000,"Middle ($90K-$130K)",
O479&lt;170000,"Upper Middle ($130K-$170K)",
O479&gt;=170000,"High Salary (&gt;$170K)"
)</f>
        <v>Upper Middle ($130K-$170K)</v>
      </c>
      <c r="R479" t="str" cm="1">
        <f t="array" ref="R479">_xlfn.IFS(
G479&lt;=2,"New Customers (0-2Y)",
G479&lt;=5,"Growing Customers (3-5Y)",
G479&lt;=8,"Established Customers (6-8Y)",
G479&lt;=10,"Loyal Customers (9-10Y)"
)</f>
        <v>Established Customers (6-8Y)</v>
      </c>
    </row>
    <row r="480" spans="1:18" x14ac:dyDescent="0.35">
      <c r="A480">
        <v>15677538</v>
      </c>
      <c r="B480" t="s">
        <v>437</v>
      </c>
      <c r="C480" t="s">
        <v>17</v>
      </c>
      <c r="D480" t="s">
        <v>39</v>
      </c>
      <c r="E480">
        <v>38</v>
      </c>
      <c r="F480" t="s">
        <v>19</v>
      </c>
      <c r="G480">
        <v>7</v>
      </c>
      <c r="H480" s="4">
        <v>0</v>
      </c>
      <c r="I480" t="s">
        <v>24</v>
      </c>
      <c r="J480">
        <v>1</v>
      </c>
      <c r="K480">
        <v>569</v>
      </c>
      <c r="L480" t="s">
        <v>31</v>
      </c>
      <c r="M480" t="s">
        <v>21</v>
      </c>
      <c r="N480" t="s">
        <v>22</v>
      </c>
      <c r="O480" s="4">
        <v>108469.2</v>
      </c>
      <c r="P480" t="s">
        <v>28</v>
      </c>
      <c r="Q480" t="str" cm="1">
        <f t="array" ref="Q480">_xlfn.IFS(
O480&lt;50000,"Low Salary (&lt;$50K)",
O480&lt;90000,"Lower Middle ($50K-$90K)",
O480&lt;130000,"Middle ($90K-$130K)",
O480&lt;170000,"Upper Middle ($130K-$170K)",
O480&gt;=170000,"High Salary (&gt;$170K)"
)</f>
        <v>Middle ($90K-$130K)</v>
      </c>
      <c r="R480" t="str" cm="1">
        <f t="array" ref="R480">_xlfn.IFS(
G480&lt;=2,"New Customers (0-2Y)",
G480&lt;=5,"Growing Customers (3-5Y)",
G480&lt;=8,"Established Customers (6-8Y)",
G480&lt;=10,"Loyal Customers (9-10Y)"
)</f>
        <v>Established Customers (6-8Y)</v>
      </c>
    </row>
    <row r="481" spans="1:18" x14ac:dyDescent="0.35">
      <c r="A481">
        <v>15797736</v>
      </c>
      <c r="B481" t="s">
        <v>252</v>
      </c>
      <c r="C481" t="s">
        <v>17</v>
      </c>
      <c r="D481" t="s">
        <v>39</v>
      </c>
      <c r="E481">
        <v>29</v>
      </c>
      <c r="F481" t="s">
        <v>43</v>
      </c>
      <c r="G481">
        <v>4</v>
      </c>
      <c r="H481" s="4">
        <v>80262.600000000006</v>
      </c>
      <c r="I481" t="s">
        <v>29</v>
      </c>
      <c r="J481">
        <v>1</v>
      </c>
      <c r="K481">
        <v>658</v>
      </c>
      <c r="L481" t="s">
        <v>20</v>
      </c>
      <c r="M481" t="s">
        <v>21</v>
      </c>
      <c r="N481" t="s">
        <v>22</v>
      </c>
      <c r="O481" s="4">
        <v>20612.82</v>
      </c>
      <c r="P481" t="s">
        <v>28</v>
      </c>
      <c r="Q481" t="str" cm="1">
        <f t="array" ref="Q481">_xlfn.IFS(
O481&lt;50000,"Low Salary (&lt;$50K)",
O481&lt;90000,"Lower Middle ($50K-$90K)",
O481&lt;130000,"Middle ($90K-$130K)",
O481&lt;170000,"Upper Middle ($130K-$170K)",
O481&gt;=170000,"High Salary (&gt;$170K)"
)</f>
        <v>Low Salary (&lt;$50K)</v>
      </c>
      <c r="R481" t="str" cm="1">
        <f t="array" ref="R481">_xlfn.IFS(
G481&lt;=2,"New Customers (0-2Y)",
G481&lt;=5,"Growing Customers (3-5Y)",
G481&lt;=8,"Established Customers (6-8Y)",
G481&lt;=10,"Loyal Customers (9-10Y)"
)</f>
        <v>Growing Customers (3-5Y)</v>
      </c>
    </row>
    <row r="482" spans="1:18" x14ac:dyDescent="0.35">
      <c r="A482">
        <v>15695585</v>
      </c>
      <c r="B482" t="s">
        <v>438</v>
      </c>
      <c r="C482" t="s">
        <v>26</v>
      </c>
      <c r="D482" t="s">
        <v>39</v>
      </c>
      <c r="E482">
        <v>34</v>
      </c>
      <c r="F482" t="s">
        <v>19</v>
      </c>
      <c r="G482">
        <v>6</v>
      </c>
      <c r="H482" s="4">
        <v>156478.62</v>
      </c>
      <c r="I482" t="s">
        <v>33</v>
      </c>
      <c r="J482">
        <v>1</v>
      </c>
      <c r="K482">
        <v>788</v>
      </c>
      <c r="L482" t="s">
        <v>37</v>
      </c>
      <c r="M482" t="s">
        <v>27</v>
      </c>
      <c r="N482" t="s">
        <v>22</v>
      </c>
      <c r="O482" s="4">
        <v>181196.76</v>
      </c>
      <c r="P482" t="s">
        <v>28</v>
      </c>
      <c r="Q482" t="str" cm="1">
        <f t="array" ref="Q482">_xlfn.IFS(
O482&lt;50000,"Low Salary (&lt;$50K)",
O482&lt;90000,"Lower Middle ($50K-$90K)",
O482&lt;130000,"Middle ($90K-$130K)",
O482&lt;170000,"Upper Middle ($130K-$170K)",
O482&gt;=170000,"High Salary (&gt;$170K)"
)</f>
        <v>High Salary (&gt;$170K)</v>
      </c>
      <c r="R482" t="str" cm="1">
        <f t="array" ref="R482">_xlfn.IFS(
G482&lt;=2,"New Customers (0-2Y)",
G482&lt;=5,"Growing Customers (3-5Y)",
G482&lt;=8,"Established Customers (6-8Y)",
G482&lt;=10,"Loyal Customers (9-10Y)"
)</f>
        <v>Established Customers (6-8Y)</v>
      </c>
    </row>
    <row r="483" spans="1:18" x14ac:dyDescent="0.35">
      <c r="A483">
        <v>15744398</v>
      </c>
      <c r="B483" t="s">
        <v>439</v>
      </c>
      <c r="C483" t="s">
        <v>17</v>
      </c>
      <c r="D483" t="s">
        <v>18</v>
      </c>
      <c r="E483">
        <v>23</v>
      </c>
      <c r="F483" t="s">
        <v>43</v>
      </c>
      <c r="G483">
        <v>5</v>
      </c>
      <c r="H483" s="4">
        <v>0</v>
      </c>
      <c r="I483" t="s">
        <v>24</v>
      </c>
      <c r="J483">
        <v>2</v>
      </c>
      <c r="K483">
        <v>525</v>
      </c>
      <c r="L483" t="s">
        <v>31</v>
      </c>
      <c r="M483" t="s">
        <v>21</v>
      </c>
      <c r="N483" t="s">
        <v>32</v>
      </c>
      <c r="O483" s="4">
        <v>160249.1</v>
      </c>
      <c r="P483" t="s">
        <v>28</v>
      </c>
      <c r="Q483" t="str" cm="1">
        <f t="array" ref="Q483">_xlfn.IFS(
O483&lt;50000,"Low Salary (&lt;$50K)",
O483&lt;90000,"Lower Middle ($50K-$90K)",
O483&lt;130000,"Middle ($90K-$130K)",
O483&lt;170000,"Upper Middle ($130K-$170K)",
O483&gt;=170000,"High Salary (&gt;$170K)"
)</f>
        <v>Upper Middle ($130K-$170K)</v>
      </c>
      <c r="R483" t="str" cm="1">
        <f t="array" ref="R483">_xlfn.IFS(
G483&lt;=2,"New Customers (0-2Y)",
G483&lt;=5,"Growing Customers (3-5Y)",
G483&lt;=8,"Established Customers (6-8Y)",
G483&lt;=10,"Loyal Customers (9-10Y)"
)</f>
        <v>Growing Customers (3-5Y)</v>
      </c>
    </row>
    <row r="484" spans="1:18" x14ac:dyDescent="0.35">
      <c r="A484">
        <v>15750658</v>
      </c>
      <c r="B484" t="s">
        <v>440</v>
      </c>
      <c r="C484" t="s">
        <v>17</v>
      </c>
      <c r="D484" t="s">
        <v>39</v>
      </c>
      <c r="E484">
        <v>37</v>
      </c>
      <c r="F484" t="s">
        <v>19</v>
      </c>
      <c r="G484">
        <v>8</v>
      </c>
      <c r="H484" s="4">
        <v>0</v>
      </c>
      <c r="I484" t="s">
        <v>24</v>
      </c>
      <c r="J484">
        <v>3</v>
      </c>
      <c r="K484">
        <v>798</v>
      </c>
      <c r="L484" t="s">
        <v>37</v>
      </c>
      <c r="M484" t="s">
        <v>27</v>
      </c>
      <c r="N484" t="s">
        <v>32</v>
      </c>
      <c r="O484" s="4">
        <v>110783.28</v>
      </c>
      <c r="P484" t="s">
        <v>28</v>
      </c>
      <c r="Q484" t="str" cm="1">
        <f t="array" ref="Q484">_xlfn.IFS(
O484&lt;50000,"Low Salary (&lt;$50K)",
O484&lt;90000,"Lower Middle ($50K-$90K)",
O484&lt;130000,"Middle ($90K-$130K)",
O484&lt;170000,"Upper Middle ($130K-$170K)",
O484&gt;=170000,"High Salary (&gt;$170K)"
)</f>
        <v>Middle ($90K-$130K)</v>
      </c>
      <c r="R484" t="str" cm="1">
        <f t="array" ref="R484">_xlfn.IFS(
G484&lt;=2,"New Customers (0-2Y)",
G484&lt;=5,"Growing Customers (3-5Y)",
G484&lt;=8,"Established Customers (6-8Y)",
G484&lt;=10,"Loyal Customers (9-10Y)"
)</f>
        <v>Established Customers (6-8Y)</v>
      </c>
    </row>
    <row r="485" spans="1:18" x14ac:dyDescent="0.35">
      <c r="A485">
        <v>15578186</v>
      </c>
      <c r="B485" t="s">
        <v>99</v>
      </c>
      <c r="C485" t="s">
        <v>42</v>
      </c>
      <c r="D485" t="s">
        <v>39</v>
      </c>
      <c r="E485">
        <v>37</v>
      </c>
      <c r="F485" t="s">
        <v>19</v>
      </c>
      <c r="G485">
        <v>9</v>
      </c>
      <c r="H485" s="4">
        <v>115217.99</v>
      </c>
      <c r="I485" t="s">
        <v>33</v>
      </c>
      <c r="J485">
        <v>2</v>
      </c>
      <c r="K485">
        <v>486</v>
      </c>
      <c r="L485" t="s">
        <v>44</v>
      </c>
      <c r="M485" t="s">
        <v>21</v>
      </c>
      <c r="N485" t="s">
        <v>32</v>
      </c>
      <c r="O485" s="4">
        <v>144995.32999999999</v>
      </c>
      <c r="P485" t="s">
        <v>28</v>
      </c>
      <c r="Q485" t="str" cm="1">
        <f t="array" ref="Q485">_xlfn.IFS(
O485&lt;50000,"Low Salary (&lt;$50K)",
O485&lt;90000,"Lower Middle ($50K-$90K)",
O485&lt;130000,"Middle ($90K-$130K)",
O485&lt;170000,"Upper Middle ($130K-$170K)",
O485&gt;=170000,"High Salary (&gt;$170K)"
)</f>
        <v>Upper Middle ($130K-$170K)</v>
      </c>
      <c r="R485" t="str" cm="1">
        <f t="array" ref="R485">_xlfn.IFS(
G485&lt;=2,"New Customers (0-2Y)",
G485&lt;=5,"Growing Customers (3-5Y)",
G485&lt;=8,"Established Customers (6-8Y)",
G485&lt;=10,"Loyal Customers (9-10Y)"
)</f>
        <v>Loyal Customers (9-10Y)</v>
      </c>
    </row>
    <row r="486" spans="1:18" x14ac:dyDescent="0.35">
      <c r="A486">
        <v>15676519</v>
      </c>
      <c r="B486" t="s">
        <v>441</v>
      </c>
      <c r="C486" t="s">
        <v>26</v>
      </c>
      <c r="D486" t="s">
        <v>39</v>
      </c>
      <c r="E486">
        <v>61</v>
      </c>
      <c r="F486" t="s">
        <v>2967</v>
      </c>
      <c r="G486">
        <v>9</v>
      </c>
      <c r="H486" s="4">
        <v>0</v>
      </c>
      <c r="I486" t="s">
        <v>24</v>
      </c>
      <c r="J486">
        <v>2</v>
      </c>
      <c r="K486">
        <v>615</v>
      </c>
      <c r="L486" t="s">
        <v>20</v>
      </c>
      <c r="M486" t="s">
        <v>21</v>
      </c>
      <c r="N486" t="s">
        <v>32</v>
      </c>
      <c r="O486" s="4">
        <v>150227.85</v>
      </c>
      <c r="P486" t="s">
        <v>23</v>
      </c>
      <c r="Q486" t="str" cm="1">
        <f t="array" ref="Q486">_xlfn.IFS(
O486&lt;50000,"Low Salary (&lt;$50K)",
O486&lt;90000,"Lower Middle ($50K-$90K)",
O486&lt;130000,"Middle ($90K-$130K)",
O486&lt;170000,"Upper Middle ($130K-$170K)",
O486&gt;=170000,"High Salary (&gt;$170K)"
)</f>
        <v>Upper Middle ($130K-$170K)</v>
      </c>
      <c r="R486" t="str" cm="1">
        <f t="array" ref="R486">_xlfn.IFS(
G486&lt;=2,"New Customers (0-2Y)",
G486&lt;=5,"Growing Customers (3-5Y)",
G486&lt;=8,"Established Customers (6-8Y)",
G486&lt;=10,"Loyal Customers (9-10Y)"
)</f>
        <v>Loyal Customers (9-10Y)</v>
      </c>
    </row>
    <row r="487" spans="1:18" x14ac:dyDescent="0.35">
      <c r="A487">
        <v>15637954</v>
      </c>
      <c r="B487" t="s">
        <v>442</v>
      </c>
      <c r="C487" t="s">
        <v>17</v>
      </c>
      <c r="D487" t="s">
        <v>18</v>
      </c>
      <c r="E487">
        <v>35</v>
      </c>
      <c r="F487" t="s">
        <v>19</v>
      </c>
      <c r="G487">
        <v>0</v>
      </c>
      <c r="H487" s="4">
        <v>155470.54999999999</v>
      </c>
      <c r="I487" t="s">
        <v>33</v>
      </c>
      <c r="J487">
        <v>1</v>
      </c>
      <c r="K487">
        <v>730</v>
      </c>
      <c r="L487" t="s">
        <v>35</v>
      </c>
      <c r="M487" t="s">
        <v>21</v>
      </c>
      <c r="N487" t="s">
        <v>22</v>
      </c>
      <c r="O487" s="4">
        <v>53718.28</v>
      </c>
      <c r="P487" t="s">
        <v>28</v>
      </c>
      <c r="Q487" t="str" cm="1">
        <f t="array" ref="Q487">_xlfn.IFS(
O487&lt;50000,"Low Salary (&lt;$50K)",
O487&lt;90000,"Lower Middle ($50K-$90K)",
O487&lt;130000,"Middle ($90K-$130K)",
O487&lt;170000,"Upper Middle ($130K-$170K)",
O487&gt;=170000,"High Salary (&gt;$170K)"
)</f>
        <v>Lower Middle ($50K-$90K)</v>
      </c>
      <c r="R487" t="str" cm="1">
        <f t="array" ref="R487">_xlfn.IFS(
G487&lt;=2,"New Customers (0-2Y)",
G487&lt;=5,"Growing Customers (3-5Y)",
G487&lt;=8,"Established Customers (6-8Y)",
G487&lt;=10,"Loyal Customers (9-10Y)"
)</f>
        <v>New Customers (0-2Y)</v>
      </c>
    </row>
    <row r="488" spans="1:18" x14ac:dyDescent="0.35">
      <c r="A488">
        <v>15758639</v>
      </c>
      <c r="B488" t="s">
        <v>218</v>
      </c>
      <c r="C488" t="s">
        <v>17</v>
      </c>
      <c r="D488" t="s">
        <v>39</v>
      </c>
      <c r="E488">
        <v>37</v>
      </c>
      <c r="F488" t="s">
        <v>19</v>
      </c>
      <c r="G488">
        <v>7</v>
      </c>
      <c r="H488" s="4">
        <v>0</v>
      </c>
      <c r="I488" t="s">
        <v>24</v>
      </c>
      <c r="J488">
        <v>2</v>
      </c>
      <c r="K488">
        <v>641</v>
      </c>
      <c r="L488" t="s">
        <v>20</v>
      </c>
      <c r="M488" t="s">
        <v>21</v>
      </c>
      <c r="N488" t="s">
        <v>32</v>
      </c>
      <c r="O488" s="4">
        <v>75248.3</v>
      </c>
      <c r="P488" t="s">
        <v>28</v>
      </c>
      <c r="Q488" t="str" cm="1">
        <f t="array" ref="Q488">_xlfn.IFS(
O488&lt;50000,"Low Salary (&lt;$50K)",
O488&lt;90000,"Lower Middle ($50K-$90K)",
O488&lt;130000,"Middle ($90K-$130K)",
O488&lt;170000,"Upper Middle ($130K-$170K)",
O488&gt;=170000,"High Salary (&gt;$170K)"
)</f>
        <v>Lower Middle ($50K-$90K)</v>
      </c>
      <c r="R488" t="str" cm="1">
        <f t="array" ref="R488">_xlfn.IFS(
G488&lt;=2,"New Customers (0-2Y)",
G488&lt;=5,"Growing Customers (3-5Y)",
G488&lt;=8,"Established Customers (6-8Y)",
G488&lt;=10,"Loyal Customers (9-10Y)"
)</f>
        <v>Established Customers (6-8Y)</v>
      </c>
    </row>
    <row r="489" spans="1:18" x14ac:dyDescent="0.35">
      <c r="A489">
        <v>15613772</v>
      </c>
      <c r="B489" t="s">
        <v>443</v>
      </c>
      <c r="C489" t="s">
        <v>17</v>
      </c>
      <c r="D489" t="s">
        <v>39</v>
      </c>
      <c r="E489">
        <v>39</v>
      </c>
      <c r="F489" t="s">
        <v>19</v>
      </c>
      <c r="G489">
        <v>3</v>
      </c>
      <c r="H489" s="4">
        <v>135096.76999999999</v>
      </c>
      <c r="I489" t="s">
        <v>33</v>
      </c>
      <c r="J489">
        <v>1</v>
      </c>
      <c r="K489">
        <v>542</v>
      </c>
      <c r="L489" t="s">
        <v>31</v>
      </c>
      <c r="M489" t="s">
        <v>21</v>
      </c>
      <c r="N489" t="s">
        <v>22</v>
      </c>
      <c r="O489" s="4">
        <v>14353.43</v>
      </c>
      <c r="P489" t="s">
        <v>23</v>
      </c>
      <c r="Q489" t="str" cm="1">
        <f t="array" ref="Q489">_xlfn.IFS(
O489&lt;50000,"Low Salary (&lt;$50K)",
O489&lt;90000,"Lower Middle ($50K-$90K)",
O489&lt;130000,"Middle ($90K-$130K)",
O489&lt;170000,"Upper Middle ($130K-$170K)",
O489&gt;=170000,"High Salary (&gt;$170K)"
)</f>
        <v>Low Salary (&lt;$50K)</v>
      </c>
      <c r="R489" t="str" cm="1">
        <f t="array" ref="R489">_xlfn.IFS(
G489&lt;=2,"New Customers (0-2Y)",
G489&lt;=5,"Growing Customers (3-5Y)",
G489&lt;=8,"Established Customers (6-8Y)",
G489&lt;=10,"Loyal Customers (9-10Y)"
)</f>
        <v>Growing Customers (3-5Y)</v>
      </c>
    </row>
    <row r="490" spans="1:18" x14ac:dyDescent="0.35">
      <c r="A490">
        <v>15731744</v>
      </c>
      <c r="B490" t="s">
        <v>444</v>
      </c>
      <c r="C490" t="s">
        <v>17</v>
      </c>
      <c r="D490" t="s">
        <v>39</v>
      </c>
      <c r="E490">
        <v>30</v>
      </c>
      <c r="F490" t="s">
        <v>19</v>
      </c>
      <c r="G490">
        <v>2</v>
      </c>
      <c r="H490" s="4">
        <v>0</v>
      </c>
      <c r="I490" t="s">
        <v>24</v>
      </c>
      <c r="J490">
        <v>2</v>
      </c>
      <c r="K490">
        <v>692</v>
      </c>
      <c r="L490" t="s">
        <v>35</v>
      </c>
      <c r="M490" t="s">
        <v>27</v>
      </c>
      <c r="N490" t="s">
        <v>22</v>
      </c>
      <c r="O490" s="4">
        <v>130486.57</v>
      </c>
      <c r="P490" t="s">
        <v>28</v>
      </c>
      <c r="Q490" t="str" cm="1">
        <f t="array" ref="Q490">_xlfn.IFS(
O490&lt;50000,"Low Salary (&lt;$50K)",
O490&lt;90000,"Lower Middle ($50K-$90K)",
O490&lt;130000,"Middle ($90K-$130K)",
O490&lt;170000,"Upper Middle ($130K-$170K)",
O490&gt;=170000,"High Salary (&gt;$170K)"
)</f>
        <v>Upper Middle ($130K-$170K)</v>
      </c>
      <c r="R490" t="str" cm="1">
        <f t="array" ref="R490">_xlfn.IFS(
G490&lt;=2,"New Customers (0-2Y)",
G490&lt;=5,"Growing Customers (3-5Y)",
G490&lt;=8,"Established Customers (6-8Y)",
G490&lt;=10,"Loyal Customers (9-10Y)"
)</f>
        <v>New Customers (0-2Y)</v>
      </c>
    </row>
    <row r="491" spans="1:18" x14ac:dyDescent="0.35">
      <c r="A491">
        <v>15807709</v>
      </c>
      <c r="B491" t="s">
        <v>445</v>
      </c>
      <c r="C491" t="s">
        <v>42</v>
      </c>
      <c r="D491" t="s">
        <v>18</v>
      </c>
      <c r="E491">
        <v>55</v>
      </c>
      <c r="F491" t="s">
        <v>19</v>
      </c>
      <c r="G491">
        <v>9</v>
      </c>
      <c r="H491" s="4">
        <v>180075.22</v>
      </c>
      <c r="I491" t="s">
        <v>33</v>
      </c>
      <c r="J491">
        <v>1</v>
      </c>
      <c r="K491">
        <v>714</v>
      </c>
      <c r="L491" t="s">
        <v>35</v>
      </c>
      <c r="M491" t="s">
        <v>21</v>
      </c>
      <c r="N491" t="s">
        <v>22</v>
      </c>
      <c r="O491" s="4">
        <v>100127.71</v>
      </c>
      <c r="P491" t="s">
        <v>28</v>
      </c>
      <c r="Q491" t="str" cm="1">
        <f t="array" ref="Q491">_xlfn.IFS(
O491&lt;50000,"Low Salary (&lt;$50K)",
O491&lt;90000,"Lower Middle ($50K-$90K)",
O491&lt;130000,"Middle ($90K-$130K)",
O491&lt;170000,"Upper Middle ($130K-$170K)",
O491&gt;=170000,"High Salary (&gt;$170K)"
)</f>
        <v>Middle ($90K-$130K)</v>
      </c>
      <c r="R491" t="str" cm="1">
        <f t="array" ref="R491">_xlfn.IFS(
G491&lt;=2,"New Customers (0-2Y)",
G491&lt;=5,"Growing Customers (3-5Y)",
G491&lt;=8,"Established Customers (6-8Y)",
G491&lt;=10,"Loyal Customers (9-10Y)"
)</f>
        <v>Loyal Customers (9-10Y)</v>
      </c>
    </row>
    <row r="492" spans="1:18" x14ac:dyDescent="0.35">
      <c r="A492">
        <v>15714689</v>
      </c>
      <c r="B492" t="s">
        <v>446</v>
      </c>
      <c r="C492" t="s">
        <v>26</v>
      </c>
      <c r="D492" t="s">
        <v>39</v>
      </c>
      <c r="E492">
        <v>29</v>
      </c>
      <c r="F492" t="s">
        <v>43</v>
      </c>
      <c r="G492">
        <v>1</v>
      </c>
      <c r="H492" s="4">
        <v>97541.24</v>
      </c>
      <c r="I492" t="s">
        <v>29</v>
      </c>
      <c r="J492">
        <v>1</v>
      </c>
      <c r="K492">
        <v>591</v>
      </c>
      <c r="L492" t="s">
        <v>31</v>
      </c>
      <c r="M492" t="s">
        <v>21</v>
      </c>
      <c r="N492" t="s">
        <v>22</v>
      </c>
      <c r="O492" s="4">
        <v>196356.17</v>
      </c>
      <c r="P492" t="s">
        <v>28</v>
      </c>
      <c r="Q492" t="str" cm="1">
        <f t="array" ref="Q492">_xlfn.IFS(
O492&lt;50000,"Low Salary (&lt;$50K)",
O492&lt;90000,"Lower Middle ($50K-$90K)",
O492&lt;130000,"Middle ($90K-$130K)",
O492&lt;170000,"Upper Middle ($130K-$170K)",
O492&gt;=170000,"High Salary (&gt;$170K)"
)</f>
        <v>High Salary (&gt;$170K)</v>
      </c>
      <c r="R492" t="str" cm="1">
        <f t="array" ref="R492">_xlfn.IFS(
G492&lt;=2,"New Customers (0-2Y)",
G492&lt;=5,"Growing Customers (3-5Y)",
G492&lt;=8,"Established Customers (6-8Y)",
G492&lt;=10,"Loyal Customers (9-10Y)"
)</f>
        <v>New Customers (0-2Y)</v>
      </c>
    </row>
    <row r="493" spans="1:18" x14ac:dyDescent="0.35">
      <c r="A493">
        <v>15699005</v>
      </c>
      <c r="B493" t="s">
        <v>82</v>
      </c>
      <c r="C493" t="s">
        <v>17</v>
      </c>
      <c r="D493" t="s">
        <v>18</v>
      </c>
      <c r="E493">
        <v>41</v>
      </c>
      <c r="F493" t="s">
        <v>19</v>
      </c>
      <c r="G493">
        <v>2</v>
      </c>
      <c r="H493" s="4">
        <v>156067.04999999999</v>
      </c>
      <c r="I493" t="s">
        <v>33</v>
      </c>
      <c r="J493">
        <v>1</v>
      </c>
      <c r="K493">
        <v>710</v>
      </c>
      <c r="L493" t="s">
        <v>35</v>
      </c>
      <c r="M493" t="s">
        <v>21</v>
      </c>
      <c r="N493" t="s">
        <v>22</v>
      </c>
      <c r="O493" s="4">
        <v>9983.8799999999992</v>
      </c>
      <c r="P493" t="s">
        <v>28</v>
      </c>
      <c r="Q493" t="str" cm="1">
        <f t="array" ref="Q493">_xlfn.IFS(
O493&lt;50000,"Low Salary (&lt;$50K)",
O493&lt;90000,"Lower Middle ($50K-$90K)",
O493&lt;130000,"Middle ($90K-$130K)",
O493&lt;170000,"Upper Middle ($130K-$170K)",
O493&gt;=170000,"High Salary (&gt;$170K)"
)</f>
        <v>Low Salary (&lt;$50K)</v>
      </c>
      <c r="R493" t="str" cm="1">
        <f t="array" ref="R493">_xlfn.IFS(
G493&lt;=2,"New Customers (0-2Y)",
G493&lt;=5,"Growing Customers (3-5Y)",
G493&lt;=8,"Established Customers (6-8Y)",
G493&lt;=10,"Loyal Customers (9-10Y)"
)</f>
        <v>New Customers (0-2Y)</v>
      </c>
    </row>
    <row r="494" spans="1:18" x14ac:dyDescent="0.35">
      <c r="A494">
        <v>15624170</v>
      </c>
      <c r="B494" t="s">
        <v>231</v>
      </c>
      <c r="C494" t="s">
        <v>17</v>
      </c>
      <c r="D494" t="s">
        <v>18</v>
      </c>
      <c r="E494">
        <v>38</v>
      </c>
      <c r="F494" t="s">
        <v>19</v>
      </c>
      <c r="G494">
        <v>4</v>
      </c>
      <c r="H494" s="4">
        <v>81550.94</v>
      </c>
      <c r="I494" t="s">
        <v>29</v>
      </c>
      <c r="J494">
        <v>2</v>
      </c>
      <c r="K494">
        <v>639</v>
      </c>
      <c r="L494" t="s">
        <v>20</v>
      </c>
      <c r="M494" t="s">
        <v>27</v>
      </c>
      <c r="N494" t="s">
        <v>22</v>
      </c>
      <c r="O494" s="4">
        <v>118974.77</v>
      </c>
      <c r="P494" t="s">
        <v>28</v>
      </c>
      <c r="Q494" t="str" cm="1">
        <f t="array" ref="Q494">_xlfn.IFS(
O494&lt;50000,"Low Salary (&lt;$50K)",
O494&lt;90000,"Lower Middle ($50K-$90K)",
O494&lt;130000,"Middle ($90K-$130K)",
O494&lt;170000,"Upper Middle ($130K-$170K)",
O494&gt;=170000,"High Salary (&gt;$170K)"
)</f>
        <v>Middle ($90K-$130K)</v>
      </c>
      <c r="R494" t="str" cm="1">
        <f t="array" ref="R494">_xlfn.IFS(
G494&lt;=2,"New Customers (0-2Y)",
G494&lt;=5,"Growing Customers (3-5Y)",
G494&lt;=8,"Established Customers (6-8Y)",
G494&lt;=10,"Loyal Customers (9-10Y)"
)</f>
        <v>Growing Customers (3-5Y)</v>
      </c>
    </row>
    <row r="495" spans="1:18" x14ac:dyDescent="0.35">
      <c r="A495">
        <v>15725679</v>
      </c>
      <c r="B495" t="s">
        <v>206</v>
      </c>
      <c r="C495" t="s">
        <v>17</v>
      </c>
      <c r="D495" t="s">
        <v>18</v>
      </c>
      <c r="E495">
        <v>47</v>
      </c>
      <c r="F495" t="s">
        <v>19</v>
      </c>
      <c r="G495">
        <v>6</v>
      </c>
      <c r="H495" s="4">
        <v>0</v>
      </c>
      <c r="I495" t="s">
        <v>24</v>
      </c>
      <c r="J495">
        <v>1</v>
      </c>
      <c r="K495">
        <v>531</v>
      </c>
      <c r="L495" t="s">
        <v>31</v>
      </c>
      <c r="M495" t="s">
        <v>27</v>
      </c>
      <c r="N495" t="s">
        <v>32</v>
      </c>
      <c r="O495" s="4">
        <v>194998.34</v>
      </c>
      <c r="P495" t="s">
        <v>23</v>
      </c>
      <c r="Q495" t="str" cm="1">
        <f t="array" ref="Q495">_xlfn.IFS(
O495&lt;50000,"Low Salary (&lt;$50K)",
O495&lt;90000,"Lower Middle ($50K-$90K)",
O495&lt;130000,"Middle ($90K-$130K)",
O495&lt;170000,"Upper Middle ($130K-$170K)",
O495&gt;=170000,"High Salary (&gt;$170K)"
)</f>
        <v>High Salary (&gt;$170K)</v>
      </c>
      <c r="R495" t="str" cm="1">
        <f t="array" ref="R495">_xlfn.IFS(
G495&lt;=2,"New Customers (0-2Y)",
G495&lt;=5,"Growing Customers (3-5Y)",
G495&lt;=8,"Established Customers (6-8Y)",
G495&lt;=10,"Loyal Customers (9-10Y)"
)</f>
        <v>Established Customers (6-8Y)</v>
      </c>
    </row>
    <row r="496" spans="1:18" x14ac:dyDescent="0.35">
      <c r="A496">
        <v>15585865</v>
      </c>
      <c r="B496" t="s">
        <v>447</v>
      </c>
      <c r="C496" t="s">
        <v>17</v>
      </c>
      <c r="D496" t="s">
        <v>18</v>
      </c>
      <c r="E496">
        <v>38</v>
      </c>
      <c r="F496" t="s">
        <v>19</v>
      </c>
      <c r="G496">
        <v>2</v>
      </c>
      <c r="H496" s="4">
        <v>170061.92</v>
      </c>
      <c r="I496" t="s">
        <v>33</v>
      </c>
      <c r="J496">
        <v>2</v>
      </c>
      <c r="K496">
        <v>673</v>
      </c>
      <c r="L496" t="s">
        <v>35</v>
      </c>
      <c r="M496" t="s">
        <v>27</v>
      </c>
      <c r="N496" t="s">
        <v>32</v>
      </c>
      <c r="O496" s="4">
        <v>134901.34</v>
      </c>
      <c r="P496" t="s">
        <v>23</v>
      </c>
      <c r="Q496" t="str" cm="1">
        <f t="array" ref="Q496">_xlfn.IFS(
O496&lt;50000,"Low Salary (&lt;$50K)",
O496&lt;90000,"Lower Middle ($50K-$90K)",
O496&lt;130000,"Middle ($90K-$130K)",
O496&lt;170000,"Upper Middle ($130K-$170K)",
O496&gt;=170000,"High Salary (&gt;$170K)"
)</f>
        <v>Upper Middle ($130K-$170K)</v>
      </c>
      <c r="R496" t="str" cm="1">
        <f t="array" ref="R496">_xlfn.IFS(
G496&lt;=2,"New Customers (0-2Y)",
G496&lt;=5,"Growing Customers (3-5Y)",
G496&lt;=8,"Established Customers (6-8Y)",
G496&lt;=10,"Loyal Customers (9-10Y)"
)</f>
        <v>New Customers (0-2Y)</v>
      </c>
    </row>
    <row r="497" spans="1:18" x14ac:dyDescent="0.35">
      <c r="A497">
        <v>15804256</v>
      </c>
      <c r="B497" t="s">
        <v>448</v>
      </c>
      <c r="C497" t="s">
        <v>42</v>
      </c>
      <c r="D497" t="s">
        <v>39</v>
      </c>
      <c r="E497">
        <v>36</v>
      </c>
      <c r="F497" t="s">
        <v>19</v>
      </c>
      <c r="G497">
        <v>8</v>
      </c>
      <c r="H497" s="4">
        <v>92310.54</v>
      </c>
      <c r="I497" t="s">
        <v>29</v>
      </c>
      <c r="J497">
        <v>2</v>
      </c>
      <c r="K497">
        <v>765</v>
      </c>
      <c r="L497" t="s">
        <v>35</v>
      </c>
      <c r="M497" t="s">
        <v>21</v>
      </c>
      <c r="N497" t="s">
        <v>22</v>
      </c>
      <c r="O497" s="4">
        <v>72924.56</v>
      </c>
      <c r="P497" t="s">
        <v>28</v>
      </c>
      <c r="Q497" t="str" cm="1">
        <f t="array" ref="Q497">_xlfn.IFS(
O497&lt;50000,"Low Salary (&lt;$50K)",
O497&lt;90000,"Lower Middle ($50K-$90K)",
O497&lt;130000,"Middle ($90K-$130K)",
O497&lt;170000,"Upper Middle ($130K-$170K)",
O497&gt;=170000,"High Salary (&gt;$170K)"
)</f>
        <v>Lower Middle ($50K-$90K)</v>
      </c>
      <c r="R497" t="str" cm="1">
        <f t="array" ref="R497">_xlfn.IFS(
G497&lt;=2,"New Customers (0-2Y)",
G497&lt;=5,"Growing Customers (3-5Y)",
G497&lt;=8,"Established Customers (6-8Y)",
G497&lt;=10,"Loyal Customers (9-10Y)"
)</f>
        <v>Established Customers (6-8Y)</v>
      </c>
    </row>
    <row r="498" spans="1:18" x14ac:dyDescent="0.35">
      <c r="A498">
        <v>15662403</v>
      </c>
      <c r="B498" t="s">
        <v>449</v>
      </c>
      <c r="C498" t="s">
        <v>17</v>
      </c>
      <c r="D498" t="s">
        <v>18</v>
      </c>
      <c r="E498">
        <v>32</v>
      </c>
      <c r="F498" t="s">
        <v>19</v>
      </c>
      <c r="G498">
        <v>6</v>
      </c>
      <c r="H498" s="4">
        <v>169089.38</v>
      </c>
      <c r="I498" t="s">
        <v>33</v>
      </c>
      <c r="J498">
        <v>2</v>
      </c>
      <c r="K498">
        <v>622</v>
      </c>
      <c r="L498" t="s">
        <v>20</v>
      </c>
      <c r="M498" t="s">
        <v>21</v>
      </c>
      <c r="N498" t="s">
        <v>32</v>
      </c>
      <c r="O498" s="4">
        <v>101057.95</v>
      </c>
      <c r="P498" t="s">
        <v>28</v>
      </c>
      <c r="Q498" t="str" cm="1">
        <f t="array" ref="Q498">_xlfn.IFS(
O498&lt;50000,"Low Salary (&lt;$50K)",
O498&lt;90000,"Lower Middle ($50K-$90K)",
O498&lt;130000,"Middle ($90K-$130K)",
O498&lt;170000,"Upper Middle ($130K-$170K)",
O498&gt;=170000,"High Salary (&gt;$170K)"
)</f>
        <v>Middle ($90K-$130K)</v>
      </c>
      <c r="R498" t="str" cm="1">
        <f t="array" ref="R498">_xlfn.IFS(
G498&lt;=2,"New Customers (0-2Y)",
G498&lt;=5,"Growing Customers (3-5Y)",
G498&lt;=8,"Established Customers (6-8Y)",
G498&lt;=10,"Loyal Customers (9-10Y)"
)</f>
        <v>Established Customers (6-8Y)</v>
      </c>
    </row>
    <row r="499" spans="1:18" x14ac:dyDescent="0.35">
      <c r="A499">
        <v>15733616</v>
      </c>
      <c r="B499" t="s">
        <v>450</v>
      </c>
      <c r="C499" t="s">
        <v>17</v>
      </c>
      <c r="D499" t="s">
        <v>39</v>
      </c>
      <c r="E499">
        <v>40</v>
      </c>
      <c r="F499" t="s">
        <v>19</v>
      </c>
      <c r="G499">
        <v>5</v>
      </c>
      <c r="H499" s="4">
        <v>80613.929999999993</v>
      </c>
      <c r="I499" t="s">
        <v>29</v>
      </c>
      <c r="J499">
        <v>1</v>
      </c>
      <c r="K499">
        <v>806</v>
      </c>
      <c r="L499" t="s">
        <v>37</v>
      </c>
      <c r="M499" t="s">
        <v>21</v>
      </c>
      <c r="N499" t="s">
        <v>22</v>
      </c>
      <c r="O499" s="4">
        <v>142838.64000000001</v>
      </c>
      <c r="P499" t="s">
        <v>28</v>
      </c>
      <c r="Q499" t="str" cm="1">
        <f t="array" ref="Q499">_xlfn.IFS(
O499&lt;50000,"Low Salary (&lt;$50K)",
O499&lt;90000,"Lower Middle ($50K-$90K)",
O499&lt;130000,"Middle ($90K-$130K)",
O499&lt;170000,"Upper Middle ($130K-$170K)",
O499&gt;=170000,"High Salary (&gt;$170K)"
)</f>
        <v>Upper Middle ($130K-$170K)</v>
      </c>
      <c r="R499" t="str" cm="1">
        <f t="array" ref="R499">_xlfn.IFS(
G499&lt;=2,"New Customers (0-2Y)",
G499&lt;=5,"Growing Customers (3-5Y)",
G499&lt;=8,"Established Customers (6-8Y)",
G499&lt;=10,"Loyal Customers (9-10Y)"
)</f>
        <v>Growing Customers (3-5Y)</v>
      </c>
    </row>
    <row r="500" spans="1:18" x14ac:dyDescent="0.35">
      <c r="A500">
        <v>15591995</v>
      </c>
      <c r="B500" t="s">
        <v>451</v>
      </c>
      <c r="C500" t="s">
        <v>42</v>
      </c>
      <c r="D500" t="s">
        <v>39</v>
      </c>
      <c r="E500">
        <v>26</v>
      </c>
      <c r="F500" t="s">
        <v>43</v>
      </c>
      <c r="G500">
        <v>8</v>
      </c>
      <c r="H500" s="4">
        <v>121581.56</v>
      </c>
      <c r="I500" t="s">
        <v>33</v>
      </c>
      <c r="J500">
        <v>2</v>
      </c>
      <c r="K500">
        <v>757</v>
      </c>
      <c r="L500" t="s">
        <v>35</v>
      </c>
      <c r="M500" t="s">
        <v>21</v>
      </c>
      <c r="N500" t="s">
        <v>22</v>
      </c>
      <c r="O500" s="4">
        <v>127059.04</v>
      </c>
      <c r="P500" t="s">
        <v>28</v>
      </c>
      <c r="Q500" t="str" cm="1">
        <f t="array" ref="Q500">_xlfn.IFS(
O500&lt;50000,"Low Salary (&lt;$50K)",
O500&lt;90000,"Lower Middle ($50K-$90K)",
O500&lt;130000,"Middle ($90K-$130K)",
O500&lt;170000,"Upper Middle ($130K-$170K)",
O500&gt;=170000,"High Salary (&gt;$170K)"
)</f>
        <v>Middle ($90K-$130K)</v>
      </c>
      <c r="R500" t="str" cm="1">
        <f t="array" ref="R500">_xlfn.IFS(
G500&lt;=2,"New Customers (0-2Y)",
G500&lt;=5,"Growing Customers (3-5Y)",
G500&lt;=8,"Established Customers (6-8Y)",
G500&lt;=10,"Loyal Customers (9-10Y)"
)</f>
        <v>Established Customers (6-8Y)</v>
      </c>
    </row>
    <row r="501" spans="1:18" x14ac:dyDescent="0.35">
      <c r="A501">
        <v>15677020</v>
      </c>
      <c r="B501" t="s">
        <v>452</v>
      </c>
      <c r="C501" t="s">
        <v>17</v>
      </c>
      <c r="D501" t="s">
        <v>18</v>
      </c>
      <c r="E501">
        <v>58</v>
      </c>
      <c r="F501" t="s">
        <v>19</v>
      </c>
      <c r="G501">
        <v>8</v>
      </c>
      <c r="H501" s="4">
        <v>0</v>
      </c>
      <c r="I501" t="s">
        <v>24</v>
      </c>
      <c r="J501">
        <v>1</v>
      </c>
      <c r="K501">
        <v>570</v>
      </c>
      <c r="L501" t="s">
        <v>31</v>
      </c>
      <c r="M501" t="s">
        <v>27</v>
      </c>
      <c r="N501" t="s">
        <v>22</v>
      </c>
      <c r="O501" s="4">
        <v>116503.92</v>
      </c>
      <c r="P501" t="s">
        <v>23</v>
      </c>
      <c r="Q501" t="str" cm="1">
        <f t="array" ref="Q501">_xlfn.IFS(
O501&lt;50000,"Low Salary (&lt;$50K)",
O501&lt;90000,"Lower Middle ($50K-$90K)",
O501&lt;130000,"Middle ($90K-$130K)",
O501&lt;170000,"Upper Middle ($130K-$170K)",
O501&gt;=170000,"High Salary (&gt;$170K)"
)</f>
        <v>Middle ($90K-$130K)</v>
      </c>
      <c r="R501" t="str" cm="1">
        <f t="array" ref="R501">_xlfn.IFS(
G501&lt;=2,"New Customers (0-2Y)",
G501&lt;=5,"Growing Customers (3-5Y)",
G501&lt;=8,"Established Customers (6-8Y)",
G501&lt;=10,"Loyal Customers (9-10Y)"
)</f>
        <v>Established Customers (6-8Y)</v>
      </c>
    </row>
    <row r="502" spans="1:18" x14ac:dyDescent="0.35">
      <c r="A502">
        <v>15727688</v>
      </c>
      <c r="B502" t="s">
        <v>453</v>
      </c>
      <c r="C502" t="s">
        <v>26</v>
      </c>
      <c r="D502" t="s">
        <v>39</v>
      </c>
      <c r="E502">
        <v>32</v>
      </c>
      <c r="F502" t="s">
        <v>19</v>
      </c>
      <c r="G502">
        <v>4</v>
      </c>
      <c r="H502" s="4">
        <v>0</v>
      </c>
      <c r="I502" t="s">
        <v>24</v>
      </c>
      <c r="J502">
        <v>2</v>
      </c>
      <c r="K502">
        <v>555</v>
      </c>
      <c r="L502" t="s">
        <v>31</v>
      </c>
      <c r="M502" t="s">
        <v>21</v>
      </c>
      <c r="N502" t="s">
        <v>22</v>
      </c>
      <c r="O502" s="4">
        <v>54405.79</v>
      </c>
      <c r="P502" t="s">
        <v>28</v>
      </c>
      <c r="Q502" t="str" cm="1">
        <f t="array" ref="Q502">_xlfn.IFS(
O502&lt;50000,"Low Salary (&lt;$50K)",
O502&lt;90000,"Lower Middle ($50K-$90K)",
O502&lt;130000,"Middle ($90K-$130K)",
O502&lt;170000,"Upper Middle ($130K-$170K)",
O502&gt;=170000,"High Salary (&gt;$170K)"
)</f>
        <v>Lower Middle ($50K-$90K)</v>
      </c>
      <c r="R502" t="str" cm="1">
        <f t="array" ref="R502">_xlfn.IFS(
G502&lt;=2,"New Customers (0-2Y)",
G502&lt;=5,"Growing Customers (3-5Y)",
G502&lt;=8,"Established Customers (6-8Y)",
G502&lt;=10,"Loyal Customers (9-10Y)"
)</f>
        <v>Growing Customers (3-5Y)</v>
      </c>
    </row>
    <row r="503" spans="1:18" x14ac:dyDescent="0.35">
      <c r="A503">
        <v>15715941</v>
      </c>
      <c r="B503" t="s">
        <v>454</v>
      </c>
      <c r="C503" t="s">
        <v>17</v>
      </c>
      <c r="D503" t="s">
        <v>39</v>
      </c>
      <c r="E503">
        <v>54</v>
      </c>
      <c r="F503" t="s">
        <v>19</v>
      </c>
      <c r="G503">
        <v>5</v>
      </c>
      <c r="H503" s="4">
        <v>0</v>
      </c>
      <c r="I503" t="s">
        <v>24</v>
      </c>
      <c r="J503">
        <v>2</v>
      </c>
      <c r="K503">
        <v>692</v>
      </c>
      <c r="L503" t="s">
        <v>35</v>
      </c>
      <c r="M503" t="s">
        <v>21</v>
      </c>
      <c r="N503" t="s">
        <v>22</v>
      </c>
      <c r="O503" s="4">
        <v>88721.84</v>
      </c>
      <c r="P503" t="s">
        <v>28</v>
      </c>
      <c r="Q503" t="str" cm="1">
        <f t="array" ref="Q503">_xlfn.IFS(
O503&lt;50000,"Low Salary (&lt;$50K)",
O503&lt;90000,"Lower Middle ($50K-$90K)",
O503&lt;130000,"Middle ($90K-$130K)",
O503&lt;170000,"Upper Middle ($130K-$170K)",
O503&gt;=170000,"High Salary (&gt;$170K)"
)</f>
        <v>Lower Middle ($50K-$90K)</v>
      </c>
      <c r="R503" t="str" cm="1">
        <f t="array" ref="R503">_xlfn.IFS(
G503&lt;=2,"New Customers (0-2Y)",
G503&lt;=5,"Growing Customers (3-5Y)",
G503&lt;=8,"Established Customers (6-8Y)",
G503&lt;=10,"Loyal Customers (9-10Y)"
)</f>
        <v>Growing Customers (3-5Y)</v>
      </c>
    </row>
    <row r="504" spans="1:18" x14ac:dyDescent="0.35">
      <c r="A504">
        <v>15714485</v>
      </c>
      <c r="B504" t="s">
        <v>455</v>
      </c>
      <c r="C504" t="s">
        <v>17</v>
      </c>
      <c r="D504" t="s">
        <v>39</v>
      </c>
      <c r="E504">
        <v>60</v>
      </c>
      <c r="F504" t="s">
        <v>2967</v>
      </c>
      <c r="G504">
        <v>5</v>
      </c>
      <c r="H504" s="4">
        <v>85891.55</v>
      </c>
      <c r="I504" t="s">
        <v>29</v>
      </c>
      <c r="J504">
        <v>1</v>
      </c>
      <c r="K504">
        <v>774</v>
      </c>
      <c r="L504" t="s">
        <v>35</v>
      </c>
      <c r="M504" t="s">
        <v>21</v>
      </c>
      <c r="N504" t="s">
        <v>32</v>
      </c>
      <c r="O504" s="4">
        <v>74135.48</v>
      </c>
      <c r="P504" t="s">
        <v>23</v>
      </c>
      <c r="Q504" t="str" cm="1">
        <f t="array" ref="Q504">_xlfn.IFS(
O504&lt;50000,"Low Salary (&lt;$50K)",
O504&lt;90000,"Lower Middle ($50K-$90K)",
O504&lt;130000,"Middle ($90K-$130K)",
O504&lt;170000,"Upper Middle ($130K-$170K)",
O504&gt;=170000,"High Salary (&gt;$170K)"
)</f>
        <v>Lower Middle ($50K-$90K)</v>
      </c>
      <c r="R504" t="str" cm="1">
        <f t="array" ref="R504">_xlfn.IFS(
G504&lt;=2,"New Customers (0-2Y)",
G504&lt;=5,"Growing Customers (3-5Y)",
G504&lt;=8,"Established Customers (6-8Y)",
G504&lt;=10,"Loyal Customers (9-10Y)"
)</f>
        <v>Growing Customers (3-5Y)</v>
      </c>
    </row>
    <row r="505" spans="1:18" x14ac:dyDescent="0.35">
      <c r="A505">
        <v>15730059</v>
      </c>
      <c r="B505" t="s">
        <v>456</v>
      </c>
      <c r="C505" t="s">
        <v>26</v>
      </c>
      <c r="D505" t="s">
        <v>39</v>
      </c>
      <c r="E505">
        <v>44</v>
      </c>
      <c r="F505" t="s">
        <v>19</v>
      </c>
      <c r="G505">
        <v>9</v>
      </c>
      <c r="H505" s="4">
        <v>77637.350000000006</v>
      </c>
      <c r="I505" t="s">
        <v>29</v>
      </c>
      <c r="J505">
        <v>2</v>
      </c>
      <c r="K505">
        <v>638</v>
      </c>
      <c r="L505" t="s">
        <v>20</v>
      </c>
      <c r="M505" t="s">
        <v>21</v>
      </c>
      <c r="N505" t="s">
        <v>22</v>
      </c>
      <c r="O505" s="4">
        <v>111346.22</v>
      </c>
      <c r="P505" t="s">
        <v>28</v>
      </c>
      <c r="Q505" t="str" cm="1">
        <f t="array" ref="Q505">_xlfn.IFS(
O505&lt;50000,"Low Salary (&lt;$50K)",
O505&lt;90000,"Lower Middle ($50K-$90K)",
O505&lt;130000,"Middle ($90K-$130K)",
O505&lt;170000,"Upper Middle ($130K-$170K)",
O505&gt;=170000,"High Salary (&gt;$170K)"
)</f>
        <v>Middle ($90K-$130K)</v>
      </c>
      <c r="R505" t="str" cm="1">
        <f t="array" ref="R505">_xlfn.IFS(
G505&lt;=2,"New Customers (0-2Y)",
G505&lt;=5,"Growing Customers (3-5Y)",
G505&lt;=8,"Established Customers (6-8Y)",
G505&lt;=10,"Loyal Customers (9-10Y)"
)</f>
        <v>Loyal Customers (9-10Y)</v>
      </c>
    </row>
    <row r="506" spans="1:18" x14ac:dyDescent="0.35">
      <c r="A506">
        <v>15715527</v>
      </c>
      <c r="B506" t="s">
        <v>249</v>
      </c>
      <c r="C506" t="s">
        <v>26</v>
      </c>
      <c r="D506" t="s">
        <v>18</v>
      </c>
      <c r="E506">
        <v>41</v>
      </c>
      <c r="F506" t="s">
        <v>19</v>
      </c>
      <c r="G506">
        <v>4</v>
      </c>
      <c r="H506" s="4">
        <v>0</v>
      </c>
      <c r="I506" t="s">
        <v>24</v>
      </c>
      <c r="J506">
        <v>1</v>
      </c>
      <c r="K506">
        <v>543</v>
      </c>
      <c r="L506" t="s">
        <v>31</v>
      </c>
      <c r="M506" t="s">
        <v>27</v>
      </c>
      <c r="N506" t="s">
        <v>32</v>
      </c>
      <c r="O506" s="4">
        <v>194902.16</v>
      </c>
      <c r="P506" t="s">
        <v>28</v>
      </c>
      <c r="Q506" t="str" cm="1">
        <f t="array" ref="Q506">_xlfn.IFS(
O506&lt;50000,"Low Salary (&lt;$50K)",
O506&lt;90000,"Lower Middle ($50K-$90K)",
O506&lt;130000,"Middle ($90K-$130K)",
O506&lt;170000,"Upper Middle ($130K-$170K)",
O506&gt;=170000,"High Salary (&gt;$170K)"
)</f>
        <v>High Salary (&gt;$170K)</v>
      </c>
      <c r="R506" t="str" cm="1">
        <f t="array" ref="R506">_xlfn.IFS(
G506&lt;=2,"New Customers (0-2Y)",
G506&lt;=5,"Growing Customers (3-5Y)",
G506&lt;=8,"Established Customers (6-8Y)",
G506&lt;=10,"Loyal Customers (9-10Y)"
)</f>
        <v>Growing Customers (3-5Y)</v>
      </c>
    </row>
    <row r="507" spans="1:18" x14ac:dyDescent="0.35">
      <c r="A507">
        <v>15576623</v>
      </c>
      <c r="B507" t="s">
        <v>457</v>
      </c>
      <c r="C507" t="s">
        <v>17</v>
      </c>
      <c r="D507" t="s">
        <v>39</v>
      </c>
      <c r="E507">
        <v>31</v>
      </c>
      <c r="F507" t="s">
        <v>19</v>
      </c>
      <c r="G507">
        <v>5</v>
      </c>
      <c r="H507" s="4">
        <v>0</v>
      </c>
      <c r="I507" t="s">
        <v>24</v>
      </c>
      <c r="J507">
        <v>2</v>
      </c>
      <c r="K507">
        <v>584</v>
      </c>
      <c r="L507" t="s">
        <v>31</v>
      </c>
      <c r="M507" t="s">
        <v>21</v>
      </c>
      <c r="N507" t="s">
        <v>32</v>
      </c>
      <c r="O507" s="4">
        <v>31474.27</v>
      </c>
      <c r="P507" t="s">
        <v>28</v>
      </c>
      <c r="Q507" t="str" cm="1">
        <f t="array" ref="Q507">_xlfn.IFS(
O507&lt;50000,"Low Salary (&lt;$50K)",
O507&lt;90000,"Lower Middle ($50K-$90K)",
O507&lt;130000,"Middle ($90K-$130K)",
O507&lt;170000,"Upper Middle ($130K-$170K)",
O507&gt;=170000,"High Salary (&gt;$170K)"
)</f>
        <v>Low Salary (&lt;$50K)</v>
      </c>
      <c r="R507" t="str" cm="1">
        <f t="array" ref="R507">_xlfn.IFS(
G507&lt;=2,"New Customers (0-2Y)",
G507&lt;=5,"Growing Customers (3-5Y)",
G507&lt;=8,"Established Customers (6-8Y)",
G507&lt;=10,"Loyal Customers (9-10Y)"
)</f>
        <v>Growing Customers (3-5Y)</v>
      </c>
    </row>
    <row r="508" spans="1:18" x14ac:dyDescent="0.35">
      <c r="A508">
        <v>15805565</v>
      </c>
      <c r="B508" t="s">
        <v>440</v>
      </c>
      <c r="C508" t="s">
        <v>42</v>
      </c>
      <c r="D508" t="s">
        <v>39</v>
      </c>
      <c r="E508">
        <v>30</v>
      </c>
      <c r="F508" t="s">
        <v>19</v>
      </c>
      <c r="G508">
        <v>7</v>
      </c>
      <c r="H508" s="4">
        <v>116927.89</v>
      </c>
      <c r="I508" t="s">
        <v>33</v>
      </c>
      <c r="J508">
        <v>1</v>
      </c>
      <c r="K508">
        <v>691</v>
      </c>
      <c r="L508" t="s">
        <v>35</v>
      </c>
      <c r="M508" t="s">
        <v>21</v>
      </c>
      <c r="N508" t="s">
        <v>32</v>
      </c>
      <c r="O508" s="4">
        <v>21198.39</v>
      </c>
      <c r="P508" t="s">
        <v>28</v>
      </c>
      <c r="Q508" t="str" cm="1">
        <f t="array" ref="Q508">_xlfn.IFS(
O508&lt;50000,"Low Salary (&lt;$50K)",
O508&lt;90000,"Lower Middle ($50K-$90K)",
O508&lt;130000,"Middle ($90K-$130K)",
O508&lt;170000,"Upper Middle ($130K-$170K)",
O508&gt;=170000,"High Salary (&gt;$170K)"
)</f>
        <v>Low Salary (&lt;$50K)</v>
      </c>
      <c r="R508" t="str" cm="1">
        <f t="array" ref="R508">_xlfn.IFS(
G508&lt;=2,"New Customers (0-2Y)",
G508&lt;=5,"Growing Customers (3-5Y)",
G508&lt;=8,"Established Customers (6-8Y)",
G508&lt;=10,"Loyal Customers (9-10Y)"
)</f>
        <v>Established Customers (6-8Y)</v>
      </c>
    </row>
    <row r="509" spans="1:18" x14ac:dyDescent="0.35">
      <c r="A509">
        <v>15677307</v>
      </c>
      <c r="B509" t="s">
        <v>458</v>
      </c>
      <c r="C509" t="s">
        <v>42</v>
      </c>
      <c r="D509" t="s">
        <v>18</v>
      </c>
      <c r="E509">
        <v>40</v>
      </c>
      <c r="F509" t="s">
        <v>19</v>
      </c>
      <c r="G509">
        <v>6</v>
      </c>
      <c r="H509" s="4">
        <v>137326.65</v>
      </c>
      <c r="I509" t="s">
        <v>33</v>
      </c>
      <c r="J509">
        <v>1</v>
      </c>
      <c r="K509">
        <v>684</v>
      </c>
      <c r="L509" t="s">
        <v>35</v>
      </c>
      <c r="M509" t="s">
        <v>21</v>
      </c>
      <c r="N509" t="s">
        <v>32</v>
      </c>
      <c r="O509" s="4">
        <v>186976.6</v>
      </c>
      <c r="P509" t="s">
        <v>28</v>
      </c>
      <c r="Q509" t="str" cm="1">
        <f t="array" ref="Q509">_xlfn.IFS(
O509&lt;50000,"Low Salary (&lt;$50K)",
O509&lt;90000,"Lower Middle ($50K-$90K)",
O509&lt;130000,"Middle ($90K-$130K)",
O509&lt;170000,"Upper Middle ($130K-$170K)",
O509&gt;=170000,"High Salary (&gt;$170K)"
)</f>
        <v>High Salary (&gt;$170K)</v>
      </c>
      <c r="R509" t="str" cm="1">
        <f t="array" ref="R509">_xlfn.IFS(
G509&lt;=2,"New Customers (0-2Y)",
G509&lt;=5,"Growing Customers (3-5Y)",
G509&lt;=8,"Established Customers (6-8Y)",
G509&lt;=10,"Loyal Customers (9-10Y)"
)</f>
        <v>Established Customers (6-8Y)</v>
      </c>
    </row>
    <row r="510" spans="1:18" x14ac:dyDescent="0.35">
      <c r="A510">
        <v>15773890</v>
      </c>
      <c r="B510" t="s">
        <v>202</v>
      </c>
      <c r="C510" t="s">
        <v>17</v>
      </c>
      <c r="D510" t="s">
        <v>39</v>
      </c>
      <c r="E510">
        <v>22</v>
      </c>
      <c r="F510" t="s">
        <v>43</v>
      </c>
      <c r="G510">
        <v>5</v>
      </c>
      <c r="H510" s="4">
        <v>0</v>
      </c>
      <c r="I510" t="s">
        <v>24</v>
      </c>
      <c r="J510">
        <v>2</v>
      </c>
      <c r="K510">
        <v>733</v>
      </c>
      <c r="L510" t="s">
        <v>35</v>
      </c>
      <c r="M510" t="s">
        <v>21</v>
      </c>
      <c r="N510" t="s">
        <v>22</v>
      </c>
      <c r="O510" s="4">
        <v>117202.19</v>
      </c>
      <c r="P510" t="s">
        <v>28</v>
      </c>
      <c r="Q510" t="str" cm="1">
        <f t="array" ref="Q510">_xlfn.IFS(
O510&lt;50000,"Low Salary (&lt;$50K)",
O510&lt;90000,"Lower Middle ($50K-$90K)",
O510&lt;130000,"Middle ($90K-$130K)",
O510&lt;170000,"Upper Middle ($130K-$170K)",
O510&gt;=170000,"High Salary (&gt;$170K)"
)</f>
        <v>Middle ($90K-$130K)</v>
      </c>
      <c r="R510" t="str" cm="1">
        <f t="array" ref="R510">_xlfn.IFS(
G510&lt;=2,"New Customers (0-2Y)",
G510&lt;=5,"Growing Customers (3-5Y)",
G510&lt;=8,"Established Customers (6-8Y)",
G510&lt;=10,"Loyal Customers (9-10Y)"
)</f>
        <v>Growing Customers (3-5Y)</v>
      </c>
    </row>
    <row r="511" spans="1:18" x14ac:dyDescent="0.35">
      <c r="A511">
        <v>15598883</v>
      </c>
      <c r="B511" t="s">
        <v>459</v>
      </c>
      <c r="C511" t="s">
        <v>26</v>
      </c>
      <c r="D511" t="s">
        <v>18</v>
      </c>
      <c r="E511">
        <v>37</v>
      </c>
      <c r="F511" t="s">
        <v>19</v>
      </c>
      <c r="G511">
        <v>2</v>
      </c>
      <c r="H511" s="4">
        <v>0</v>
      </c>
      <c r="I511" t="s">
        <v>24</v>
      </c>
      <c r="J511">
        <v>2</v>
      </c>
      <c r="K511">
        <v>599</v>
      </c>
      <c r="L511" t="s">
        <v>31</v>
      </c>
      <c r="M511" t="s">
        <v>21</v>
      </c>
      <c r="N511" t="s">
        <v>22</v>
      </c>
      <c r="O511" s="4">
        <v>143739.29</v>
      </c>
      <c r="P511" t="s">
        <v>28</v>
      </c>
      <c r="Q511" t="str" cm="1">
        <f t="array" ref="Q511">_xlfn.IFS(
O511&lt;50000,"Low Salary (&lt;$50K)",
O511&lt;90000,"Lower Middle ($50K-$90K)",
O511&lt;130000,"Middle ($90K-$130K)",
O511&lt;170000,"Upper Middle ($130K-$170K)",
O511&gt;=170000,"High Salary (&gt;$170K)"
)</f>
        <v>Upper Middle ($130K-$170K)</v>
      </c>
      <c r="R511" t="str" cm="1">
        <f t="array" ref="R511">_xlfn.IFS(
G511&lt;=2,"New Customers (0-2Y)",
G511&lt;=5,"Growing Customers (3-5Y)",
G511&lt;=8,"Established Customers (6-8Y)",
G511&lt;=10,"Loyal Customers (9-10Y)"
)</f>
        <v>New Customers (0-2Y)</v>
      </c>
    </row>
    <row r="512" spans="1:18" x14ac:dyDescent="0.35">
      <c r="A512">
        <v>15568506</v>
      </c>
      <c r="B512" t="s">
        <v>460</v>
      </c>
      <c r="C512" t="s">
        <v>42</v>
      </c>
      <c r="D512" t="s">
        <v>18</v>
      </c>
      <c r="E512">
        <v>31</v>
      </c>
      <c r="F512" t="s">
        <v>19</v>
      </c>
      <c r="G512">
        <v>10</v>
      </c>
      <c r="H512" s="4">
        <v>67238.98</v>
      </c>
      <c r="I512" t="s">
        <v>29</v>
      </c>
      <c r="J512">
        <v>2</v>
      </c>
      <c r="K512">
        <v>524</v>
      </c>
      <c r="L512" t="s">
        <v>31</v>
      </c>
      <c r="M512" t="s">
        <v>21</v>
      </c>
      <c r="N512" t="s">
        <v>22</v>
      </c>
      <c r="O512" s="4">
        <v>161811.23000000001</v>
      </c>
      <c r="P512" t="s">
        <v>28</v>
      </c>
      <c r="Q512" t="str" cm="1">
        <f t="array" ref="Q512">_xlfn.IFS(
O512&lt;50000,"Low Salary (&lt;$50K)",
O512&lt;90000,"Lower Middle ($50K-$90K)",
O512&lt;130000,"Middle ($90K-$130K)",
O512&lt;170000,"Upper Middle ($130K-$170K)",
O512&gt;=170000,"High Salary (&gt;$170K)"
)</f>
        <v>Upper Middle ($130K-$170K)</v>
      </c>
      <c r="R512" t="str" cm="1">
        <f t="array" ref="R512">_xlfn.IFS(
G512&lt;=2,"New Customers (0-2Y)",
G512&lt;=5,"Growing Customers (3-5Y)",
G512&lt;=8,"Established Customers (6-8Y)",
G512&lt;=10,"Loyal Customers (9-10Y)"
)</f>
        <v>Loyal Customers (9-10Y)</v>
      </c>
    </row>
    <row r="513" spans="1:18" x14ac:dyDescent="0.35">
      <c r="A513">
        <v>15761043</v>
      </c>
      <c r="B513" t="s">
        <v>461</v>
      </c>
      <c r="C513" t="s">
        <v>42</v>
      </c>
      <c r="D513" t="s">
        <v>18</v>
      </c>
      <c r="E513">
        <v>38</v>
      </c>
      <c r="F513" t="s">
        <v>19</v>
      </c>
      <c r="G513">
        <v>6</v>
      </c>
      <c r="H513" s="4">
        <v>86569.76</v>
      </c>
      <c r="I513" t="s">
        <v>29</v>
      </c>
      <c r="J513">
        <v>2</v>
      </c>
      <c r="K513">
        <v>632</v>
      </c>
      <c r="L513" t="s">
        <v>20</v>
      </c>
      <c r="M513" t="s">
        <v>21</v>
      </c>
      <c r="N513" t="s">
        <v>32</v>
      </c>
      <c r="O513" s="4">
        <v>98090.91</v>
      </c>
      <c r="P513" t="s">
        <v>28</v>
      </c>
      <c r="Q513" t="str" cm="1">
        <f t="array" ref="Q513">_xlfn.IFS(
O513&lt;50000,"Low Salary (&lt;$50K)",
O513&lt;90000,"Lower Middle ($50K-$90K)",
O513&lt;130000,"Middle ($90K-$130K)",
O513&lt;170000,"Upper Middle ($130K-$170K)",
O513&gt;=170000,"High Salary (&gt;$170K)"
)</f>
        <v>Middle ($90K-$130K)</v>
      </c>
      <c r="R513" t="str" cm="1">
        <f t="array" ref="R513">_xlfn.IFS(
G513&lt;=2,"New Customers (0-2Y)",
G513&lt;=5,"Growing Customers (3-5Y)",
G513&lt;=8,"Established Customers (6-8Y)",
G513&lt;=10,"Loyal Customers (9-10Y)"
)</f>
        <v>Established Customers (6-8Y)</v>
      </c>
    </row>
    <row r="514" spans="1:18" x14ac:dyDescent="0.35">
      <c r="A514">
        <v>15782236</v>
      </c>
      <c r="B514" t="s">
        <v>462</v>
      </c>
      <c r="C514" t="s">
        <v>26</v>
      </c>
      <c r="D514" t="s">
        <v>39</v>
      </c>
      <c r="E514">
        <v>34</v>
      </c>
      <c r="F514" t="s">
        <v>19</v>
      </c>
      <c r="G514">
        <v>5</v>
      </c>
      <c r="H514" s="4">
        <v>0</v>
      </c>
      <c r="I514" t="s">
        <v>24</v>
      </c>
      <c r="J514">
        <v>2</v>
      </c>
      <c r="K514">
        <v>735</v>
      </c>
      <c r="L514" t="s">
        <v>35</v>
      </c>
      <c r="M514" t="s">
        <v>27</v>
      </c>
      <c r="N514" t="s">
        <v>32</v>
      </c>
      <c r="O514" s="4">
        <v>71095.41</v>
      </c>
      <c r="P514" t="s">
        <v>28</v>
      </c>
      <c r="Q514" t="str" cm="1">
        <f t="array" ref="Q514">_xlfn.IFS(
O514&lt;50000,"Low Salary (&lt;$50K)",
O514&lt;90000,"Lower Middle ($50K-$90K)",
O514&lt;130000,"Middle ($90K-$130K)",
O514&lt;170000,"Upper Middle ($130K-$170K)",
O514&gt;=170000,"High Salary (&gt;$170K)"
)</f>
        <v>Lower Middle ($50K-$90K)</v>
      </c>
      <c r="R514" t="str" cm="1">
        <f t="array" ref="R514">_xlfn.IFS(
G514&lt;=2,"New Customers (0-2Y)",
G514&lt;=5,"Growing Customers (3-5Y)",
G514&lt;=8,"Established Customers (6-8Y)",
G514&lt;=10,"Loyal Customers (9-10Y)"
)</f>
        <v>Growing Customers (3-5Y)</v>
      </c>
    </row>
    <row r="515" spans="1:18" x14ac:dyDescent="0.35">
      <c r="A515">
        <v>15593601</v>
      </c>
      <c r="B515" t="s">
        <v>463</v>
      </c>
      <c r="C515" t="s">
        <v>17</v>
      </c>
      <c r="D515" t="s">
        <v>39</v>
      </c>
      <c r="E515">
        <v>34</v>
      </c>
      <c r="F515" t="s">
        <v>19</v>
      </c>
      <c r="G515">
        <v>6</v>
      </c>
      <c r="H515" s="4">
        <v>133598.39999999999</v>
      </c>
      <c r="I515" t="s">
        <v>33</v>
      </c>
      <c r="J515">
        <v>1</v>
      </c>
      <c r="K515">
        <v>734</v>
      </c>
      <c r="L515" t="s">
        <v>35</v>
      </c>
      <c r="M515" t="s">
        <v>21</v>
      </c>
      <c r="N515" t="s">
        <v>22</v>
      </c>
      <c r="O515" s="4">
        <v>13107.24</v>
      </c>
      <c r="P515" t="s">
        <v>28</v>
      </c>
      <c r="Q515" t="str" cm="1">
        <f t="array" ref="Q515">_xlfn.IFS(
O515&lt;50000,"Low Salary (&lt;$50K)",
O515&lt;90000,"Lower Middle ($50K-$90K)",
O515&lt;130000,"Middle ($90K-$130K)",
O515&lt;170000,"Upper Middle ($130K-$170K)",
O515&gt;=170000,"High Salary (&gt;$170K)"
)</f>
        <v>Low Salary (&lt;$50K)</v>
      </c>
      <c r="R515" t="str" cm="1">
        <f t="array" ref="R515">_xlfn.IFS(
G515&lt;=2,"New Customers (0-2Y)",
G515&lt;=5,"Growing Customers (3-5Y)",
G515&lt;=8,"Established Customers (6-8Y)",
G515&lt;=10,"Loyal Customers (9-10Y)"
)</f>
        <v>Established Customers (6-8Y)</v>
      </c>
    </row>
    <row r="516" spans="1:18" x14ac:dyDescent="0.35">
      <c r="A516">
        <v>15682048</v>
      </c>
      <c r="B516" t="s">
        <v>105</v>
      </c>
      <c r="C516" t="s">
        <v>17</v>
      </c>
      <c r="D516" t="s">
        <v>18</v>
      </c>
      <c r="E516">
        <v>51</v>
      </c>
      <c r="F516" t="s">
        <v>19</v>
      </c>
      <c r="G516">
        <v>3</v>
      </c>
      <c r="H516" s="4">
        <v>136188.78</v>
      </c>
      <c r="I516" t="s">
        <v>33</v>
      </c>
      <c r="J516">
        <v>1</v>
      </c>
      <c r="K516">
        <v>605</v>
      </c>
      <c r="L516" t="s">
        <v>20</v>
      </c>
      <c r="M516" t="s">
        <v>21</v>
      </c>
      <c r="N516" t="s">
        <v>22</v>
      </c>
      <c r="O516" s="4">
        <v>67110.59</v>
      </c>
      <c r="P516" t="s">
        <v>23</v>
      </c>
      <c r="Q516" t="str" cm="1">
        <f t="array" ref="Q516">_xlfn.IFS(
O516&lt;50000,"Low Salary (&lt;$50K)",
O516&lt;90000,"Lower Middle ($50K-$90K)",
O516&lt;130000,"Middle ($90K-$130K)",
O516&lt;170000,"Upper Middle ($130K-$170K)",
O516&gt;=170000,"High Salary (&gt;$170K)"
)</f>
        <v>Lower Middle ($50K-$90K)</v>
      </c>
      <c r="R516" t="str" cm="1">
        <f t="array" ref="R516">_xlfn.IFS(
G516&lt;=2,"New Customers (0-2Y)",
G516&lt;=5,"Growing Customers (3-5Y)",
G516&lt;=8,"Established Customers (6-8Y)",
G516&lt;=10,"Loyal Customers (9-10Y)"
)</f>
        <v>Growing Customers (3-5Y)</v>
      </c>
    </row>
    <row r="517" spans="1:18" x14ac:dyDescent="0.35">
      <c r="A517">
        <v>15746902</v>
      </c>
      <c r="B517" t="s">
        <v>464</v>
      </c>
      <c r="C517" t="s">
        <v>26</v>
      </c>
      <c r="D517" t="s">
        <v>39</v>
      </c>
      <c r="E517">
        <v>38</v>
      </c>
      <c r="F517" t="s">
        <v>19</v>
      </c>
      <c r="G517">
        <v>9</v>
      </c>
      <c r="H517" s="4">
        <v>0</v>
      </c>
      <c r="I517" t="s">
        <v>24</v>
      </c>
      <c r="J517">
        <v>2</v>
      </c>
      <c r="K517">
        <v>793</v>
      </c>
      <c r="L517" t="s">
        <v>37</v>
      </c>
      <c r="M517" t="s">
        <v>21</v>
      </c>
      <c r="N517" t="s">
        <v>32</v>
      </c>
      <c r="O517" s="4">
        <v>88225.02</v>
      </c>
      <c r="P517" t="s">
        <v>28</v>
      </c>
      <c r="Q517" t="str" cm="1">
        <f t="array" ref="Q517">_xlfn.IFS(
O517&lt;50000,"Low Salary (&lt;$50K)",
O517&lt;90000,"Lower Middle ($50K-$90K)",
O517&lt;130000,"Middle ($90K-$130K)",
O517&lt;170000,"Upper Middle ($130K-$170K)",
O517&gt;=170000,"High Salary (&gt;$170K)"
)</f>
        <v>Lower Middle ($50K-$90K)</v>
      </c>
      <c r="R517" t="str" cm="1">
        <f t="array" ref="R517">_xlfn.IFS(
G517&lt;=2,"New Customers (0-2Y)",
G517&lt;=5,"Growing Customers (3-5Y)",
G517&lt;=8,"Established Customers (6-8Y)",
G517&lt;=10,"Loyal Customers (9-10Y)"
)</f>
        <v>Loyal Customers (9-10Y)</v>
      </c>
    </row>
    <row r="518" spans="1:18" x14ac:dyDescent="0.35">
      <c r="A518">
        <v>15752081</v>
      </c>
      <c r="B518" t="s">
        <v>465</v>
      </c>
      <c r="C518" t="s">
        <v>17</v>
      </c>
      <c r="D518" t="s">
        <v>18</v>
      </c>
      <c r="E518">
        <v>56</v>
      </c>
      <c r="F518" t="s">
        <v>19</v>
      </c>
      <c r="G518">
        <v>10</v>
      </c>
      <c r="H518" s="4">
        <v>0</v>
      </c>
      <c r="I518" t="s">
        <v>24</v>
      </c>
      <c r="J518">
        <v>3</v>
      </c>
      <c r="K518">
        <v>468</v>
      </c>
      <c r="L518" t="s">
        <v>44</v>
      </c>
      <c r="M518" t="s">
        <v>27</v>
      </c>
      <c r="N518" t="s">
        <v>22</v>
      </c>
      <c r="O518" s="4">
        <v>62256.87</v>
      </c>
      <c r="P518" t="s">
        <v>23</v>
      </c>
      <c r="Q518" t="str" cm="1">
        <f t="array" ref="Q518">_xlfn.IFS(
O518&lt;50000,"Low Salary (&lt;$50K)",
O518&lt;90000,"Lower Middle ($50K-$90K)",
O518&lt;130000,"Middle ($90K-$130K)",
O518&lt;170000,"Upper Middle ($130K-$170K)",
O518&gt;=170000,"High Salary (&gt;$170K)"
)</f>
        <v>Lower Middle ($50K-$90K)</v>
      </c>
      <c r="R518" t="str" cm="1">
        <f t="array" ref="R518">_xlfn.IFS(
G518&lt;=2,"New Customers (0-2Y)",
G518&lt;=5,"Growing Customers (3-5Y)",
G518&lt;=8,"Established Customers (6-8Y)",
G518&lt;=10,"Loyal Customers (9-10Y)"
)</f>
        <v>Loyal Customers (9-10Y)</v>
      </c>
    </row>
    <row r="519" spans="1:18" x14ac:dyDescent="0.35">
      <c r="A519">
        <v>15781307</v>
      </c>
      <c r="B519" t="s">
        <v>466</v>
      </c>
      <c r="C519" t="s">
        <v>42</v>
      </c>
      <c r="D519" t="s">
        <v>39</v>
      </c>
      <c r="E519">
        <v>37</v>
      </c>
      <c r="F519" t="s">
        <v>19</v>
      </c>
      <c r="G519">
        <v>7</v>
      </c>
      <c r="H519" s="4">
        <v>120092.52</v>
      </c>
      <c r="I519" t="s">
        <v>33</v>
      </c>
      <c r="J519">
        <v>2</v>
      </c>
      <c r="K519">
        <v>779</v>
      </c>
      <c r="L519" t="s">
        <v>35</v>
      </c>
      <c r="M519" t="s">
        <v>21</v>
      </c>
      <c r="N519" t="s">
        <v>32</v>
      </c>
      <c r="O519" s="4">
        <v>135925.72</v>
      </c>
      <c r="P519" t="s">
        <v>28</v>
      </c>
      <c r="Q519" t="str" cm="1">
        <f t="array" ref="Q519">_xlfn.IFS(
O519&lt;50000,"Low Salary (&lt;$50K)",
O519&lt;90000,"Lower Middle ($50K-$90K)",
O519&lt;130000,"Middle ($90K-$130K)",
O519&lt;170000,"Upper Middle ($130K-$170K)",
O519&gt;=170000,"High Salary (&gt;$170K)"
)</f>
        <v>Upper Middle ($130K-$170K)</v>
      </c>
      <c r="R519" t="str" cm="1">
        <f t="array" ref="R519">_xlfn.IFS(
G519&lt;=2,"New Customers (0-2Y)",
G519&lt;=5,"Growing Customers (3-5Y)",
G519&lt;=8,"Established Customers (6-8Y)",
G519&lt;=10,"Loyal Customers (9-10Y)"
)</f>
        <v>Established Customers (6-8Y)</v>
      </c>
    </row>
    <row r="520" spans="1:18" x14ac:dyDescent="0.35">
      <c r="A520">
        <v>15775912</v>
      </c>
      <c r="B520" t="s">
        <v>328</v>
      </c>
      <c r="C520" t="s">
        <v>17</v>
      </c>
      <c r="D520" t="s">
        <v>39</v>
      </c>
      <c r="E520">
        <v>48</v>
      </c>
      <c r="F520" t="s">
        <v>19</v>
      </c>
      <c r="G520">
        <v>4</v>
      </c>
      <c r="H520" s="4">
        <v>101238.24</v>
      </c>
      <c r="I520" t="s">
        <v>33</v>
      </c>
      <c r="J520">
        <v>2</v>
      </c>
      <c r="K520">
        <v>698</v>
      </c>
      <c r="L520" t="s">
        <v>35</v>
      </c>
      <c r="M520" t="s">
        <v>27</v>
      </c>
      <c r="N520" t="s">
        <v>22</v>
      </c>
      <c r="O520" s="4">
        <v>177815.87</v>
      </c>
      <c r="P520" t="s">
        <v>23</v>
      </c>
      <c r="Q520" t="str" cm="1">
        <f t="array" ref="Q520">_xlfn.IFS(
O520&lt;50000,"Low Salary (&lt;$50K)",
O520&lt;90000,"Lower Middle ($50K-$90K)",
O520&lt;130000,"Middle ($90K-$130K)",
O520&lt;170000,"Upper Middle ($130K-$170K)",
O520&gt;=170000,"High Salary (&gt;$170K)"
)</f>
        <v>High Salary (&gt;$170K)</v>
      </c>
      <c r="R520" t="str" cm="1">
        <f t="array" ref="R520">_xlfn.IFS(
G520&lt;=2,"New Customers (0-2Y)",
G520&lt;=5,"Growing Customers (3-5Y)",
G520&lt;=8,"Established Customers (6-8Y)",
G520&lt;=10,"Loyal Customers (9-10Y)"
)</f>
        <v>Growing Customers (3-5Y)</v>
      </c>
    </row>
    <row r="521" spans="1:18" x14ac:dyDescent="0.35">
      <c r="A521">
        <v>15745417</v>
      </c>
      <c r="B521" t="s">
        <v>467</v>
      </c>
      <c r="C521" t="s">
        <v>17</v>
      </c>
      <c r="D521" t="s">
        <v>39</v>
      </c>
      <c r="E521">
        <v>58</v>
      </c>
      <c r="F521" t="s">
        <v>19</v>
      </c>
      <c r="G521">
        <v>6</v>
      </c>
      <c r="H521" s="4">
        <v>89685.92</v>
      </c>
      <c r="I521" t="s">
        <v>29</v>
      </c>
      <c r="J521">
        <v>1</v>
      </c>
      <c r="K521">
        <v>707</v>
      </c>
      <c r="L521" t="s">
        <v>35</v>
      </c>
      <c r="M521" t="s">
        <v>27</v>
      </c>
      <c r="N521" t="s">
        <v>22</v>
      </c>
      <c r="O521" s="4">
        <v>126471.13</v>
      </c>
      <c r="P521" t="s">
        <v>28</v>
      </c>
      <c r="Q521" t="str" cm="1">
        <f t="array" ref="Q521">_xlfn.IFS(
O521&lt;50000,"Low Salary (&lt;$50K)",
O521&lt;90000,"Lower Middle ($50K-$90K)",
O521&lt;130000,"Middle ($90K-$130K)",
O521&lt;170000,"Upper Middle ($130K-$170K)",
O521&gt;=170000,"High Salary (&gt;$170K)"
)</f>
        <v>Middle ($90K-$130K)</v>
      </c>
      <c r="R521" t="str" cm="1">
        <f t="array" ref="R521">_xlfn.IFS(
G521&lt;=2,"New Customers (0-2Y)",
G521&lt;=5,"Growing Customers (3-5Y)",
G521&lt;=8,"Established Customers (6-8Y)",
G521&lt;=10,"Loyal Customers (9-10Y)"
)</f>
        <v>Established Customers (6-8Y)</v>
      </c>
    </row>
    <row r="522" spans="1:18" x14ac:dyDescent="0.35">
      <c r="A522">
        <v>15671256</v>
      </c>
      <c r="B522" t="s">
        <v>468</v>
      </c>
      <c r="C522" t="s">
        <v>17</v>
      </c>
      <c r="D522" t="s">
        <v>18</v>
      </c>
      <c r="E522">
        <v>35</v>
      </c>
      <c r="F522" t="s">
        <v>19</v>
      </c>
      <c r="G522">
        <v>1</v>
      </c>
      <c r="H522" s="4">
        <v>211774.31</v>
      </c>
      <c r="I522" t="s">
        <v>33</v>
      </c>
      <c r="J522">
        <v>1</v>
      </c>
      <c r="K522">
        <v>850</v>
      </c>
      <c r="L522" t="s">
        <v>37</v>
      </c>
      <c r="M522" t="s">
        <v>21</v>
      </c>
      <c r="N522" t="s">
        <v>32</v>
      </c>
      <c r="O522" s="4">
        <v>188574.12</v>
      </c>
      <c r="P522" t="s">
        <v>23</v>
      </c>
      <c r="Q522" t="str" cm="1">
        <f t="array" ref="Q522">_xlfn.IFS(
O522&lt;50000,"Low Salary (&lt;$50K)",
O522&lt;90000,"Lower Middle ($50K-$90K)",
O522&lt;130000,"Middle ($90K-$130K)",
O522&lt;170000,"Upper Middle ($130K-$170K)",
O522&gt;=170000,"High Salary (&gt;$170K)"
)</f>
        <v>High Salary (&gt;$170K)</v>
      </c>
      <c r="R522" t="str" cm="1">
        <f t="array" ref="R522">_xlfn.IFS(
G522&lt;=2,"New Customers (0-2Y)",
G522&lt;=5,"Growing Customers (3-5Y)",
G522&lt;=8,"Established Customers (6-8Y)",
G522&lt;=10,"Loyal Customers (9-10Y)"
)</f>
        <v>New Customers (0-2Y)</v>
      </c>
    </row>
    <row r="523" spans="1:18" x14ac:dyDescent="0.35">
      <c r="A523">
        <v>15653547</v>
      </c>
      <c r="B523" t="s">
        <v>174</v>
      </c>
      <c r="C523" t="s">
        <v>17</v>
      </c>
      <c r="D523" t="s">
        <v>39</v>
      </c>
      <c r="E523">
        <v>56</v>
      </c>
      <c r="F523" t="s">
        <v>19</v>
      </c>
      <c r="G523">
        <v>7</v>
      </c>
      <c r="H523" s="4">
        <v>131317.48000000001</v>
      </c>
      <c r="I523" t="s">
        <v>33</v>
      </c>
      <c r="J523">
        <v>1</v>
      </c>
      <c r="K523">
        <v>850</v>
      </c>
      <c r="L523" t="s">
        <v>37</v>
      </c>
      <c r="M523" t="s">
        <v>21</v>
      </c>
      <c r="N523" t="s">
        <v>22</v>
      </c>
      <c r="O523" s="4">
        <v>119175.45</v>
      </c>
      <c r="P523" t="s">
        <v>28</v>
      </c>
      <c r="Q523" t="str" cm="1">
        <f t="array" ref="Q523">_xlfn.IFS(
O523&lt;50000,"Low Salary (&lt;$50K)",
O523&lt;90000,"Lower Middle ($50K-$90K)",
O523&lt;130000,"Middle ($90K-$130K)",
O523&lt;170000,"Upper Middle ($130K-$170K)",
O523&gt;=170000,"High Salary (&gt;$170K)"
)</f>
        <v>Middle ($90K-$130K)</v>
      </c>
      <c r="R523" t="str" cm="1">
        <f t="array" ref="R523">_xlfn.IFS(
G523&lt;=2,"New Customers (0-2Y)",
G523&lt;=5,"Growing Customers (3-5Y)",
G523&lt;=8,"Established Customers (6-8Y)",
G523&lt;=10,"Loyal Customers (9-10Y)"
)</f>
        <v>Established Customers (6-8Y)</v>
      </c>
    </row>
    <row r="524" spans="1:18" x14ac:dyDescent="0.35">
      <c r="A524">
        <v>15595766</v>
      </c>
      <c r="B524" t="s">
        <v>469</v>
      </c>
      <c r="C524" t="s">
        <v>26</v>
      </c>
      <c r="D524" t="s">
        <v>39</v>
      </c>
      <c r="E524">
        <v>37</v>
      </c>
      <c r="F524" t="s">
        <v>19</v>
      </c>
      <c r="G524">
        <v>5</v>
      </c>
      <c r="H524" s="4">
        <v>93722.73</v>
      </c>
      <c r="I524" t="s">
        <v>29</v>
      </c>
      <c r="J524">
        <v>2</v>
      </c>
      <c r="K524">
        <v>527</v>
      </c>
      <c r="L524" t="s">
        <v>31</v>
      </c>
      <c r="M524" t="s">
        <v>21</v>
      </c>
      <c r="N524" t="s">
        <v>22</v>
      </c>
      <c r="O524" s="4">
        <v>139093.73000000001</v>
      </c>
      <c r="P524" t="s">
        <v>28</v>
      </c>
      <c r="Q524" t="str" cm="1">
        <f t="array" ref="Q524">_xlfn.IFS(
O524&lt;50000,"Low Salary (&lt;$50K)",
O524&lt;90000,"Lower Middle ($50K-$90K)",
O524&lt;130000,"Middle ($90K-$130K)",
O524&lt;170000,"Upper Middle ($130K-$170K)",
O524&gt;=170000,"High Salary (&gt;$170K)"
)</f>
        <v>Upper Middle ($130K-$170K)</v>
      </c>
      <c r="R524" t="str" cm="1">
        <f t="array" ref="R524">_xlfn.IFS(
G524&lt;=2,"New Customers (0-2Y)",
G524&lt;=5,"Growing Customers (3-5Y)",
G524&lt;=8,"Established Customers (6-8Y)",
G524&lt;=10,"Loyal Customers (9-10Y)"
)</f>
        <v>Growing Customers (3-5Y)</v>
      </c>
    </row>
    <row r="525" spans="1:18" x14ac:dyDescent="0.35">
      <c r="A525">
        <v>15742358</v>
      </c>
      <c r="B525" t="s">
        <v>470</v>
      </c>
      <c r="C525" t="s">
        <v>42</v>
      </c>
      <c r="D525" t="s">
        <v>39</v>
      </c>
      <c r="E525">
        <v>32</v>
      </c>
      <c r="F525" t="s">
        <v>19</v>
      </c>
      <c r="G525">
        <v>8</v>
      </c>
      <c r="H525" s="4">
        <v>101160.99</v>
      </c>
      <c r="I525" t="s">
        <v>33</v>
      </c>
      <c r="J525">
        <v>1</v>
      </c>
      <c r="K525">
        <v>696</v>
      </c>
      <c r="L525" t="s">
        <v>35</v>
      </c>
      <c r="M525" t="s">
        <v>21</v>
      </c>
      <c r="N525" t="s">
        <v>22</v>
      </c>
      <c r="O525" s="4">
        <v>115916.55</v>
      </c>
      <c r="P525" t="s">
        <v>28</v>
      </c>
      <c r="Q525" t="str" cm="1">
        <f t="array" ref="Q525">_xlfn.IFS(
O525&lt;50000,"Low Salary (&lt;$50K)",
O525&lt;90000,"Lower Middle ($50K-$90K)",
O525&lt;130000,"Middle ($90K-$130K)",
O525&lt;170000,"Upper Middle ($130K-$170K)",
O525&gt;=170000,"High Salary (&gt;$170K)"
)</f>
        <v>Middle ($90K-$130K)</v>
      </c>
      <c r="R525" t="str" cm="1">
        <f t="array" ref="R525">_xlfn.IFS(
G525&lt;=2,"New Customers (0-2Y)",
G525&lt;=5,"Growing Customers (3-5Y)",
G525&lt;=8,"Established Customers (6-8Y)",
G525&lt;=10,"Loyal Customers (9-10Y)"
)</f>
        <v>Established Customers (6-8Y)</v>
      </c>
    </row>
    <row r="526" spans="1:18" x14ac:dyDescent="0.35">
      <c r="A526">
        <v>15763274</v>
      </c>
      <c r="B526" t="s">
        <v>151</v>
      </c>
      <c r="C526" t="s">
        <v>17</v>
      </c>
      <c r="D526" t="s">
        <v>39</v>
      </c>
      <c r="E526">
        <v>48</v>
      </c>
      <c r="F526" t="s">
        <v>19</v>
      </c>
      <c r="G526">
        <v>3</v>
      </c>
      <c r="H526" s="4">
        <v>120320.54</v>
      </c>
      <c r="I526" t="s">
        <v>33</v>
      </c>
      <c r="J526">
        <v>1</v>
      </c>
      <c r="K526">
        <v>661</v>
      </c>
      <c r="L526" t="s">
        <v>35</v>
      </c>
      <c r="M526" t="s">
        <v>27</v>
      </c>
      <c r="N526" t="s">
        <v>32</v>
      </c>
      <c r="O526" s="4">
        <v>96463.25</v>
      </c>
      <c r="P526" t="s">
        <v>28</v>
      </c>
      <c r="Q526" t="str" cm="1">
        <f t="array" ref="Q526">_xlfn.IFS(
O526&lt;50000,"Low Salary (&lt;$50K)",
O526&lt;90000,"Lower Middle ($50K-$90K)",
O526&lt;130000,"Middle ($90K-$130K)",
O526&lt;170000,"Upper Middle ($130K-$170K)",
O526&gt;=170000,"High Salary (&gt;$170K)"
)</f>
        <v>Middle ($90K-$130K)</v>
      </c>
      <c r="R526" t="str" cm="1">
        <f t="array" ref="R526">_xlfn.IFS(
G526&lt;=2,"New Customers (0-2Y)",
G526&lt;=5,"Growing Customers (3-5Y)",
G526&lt;=8,"Established Customers (6-8Y)",
G526&lt;=10,"Loyal Customers (9-10Y)"
)</f>
        <v>Growing Customers (3-5Y)</v>
      </c>
    </row>
    <row r="527" spans="1:18" x14ac:dyDescent="0.35">
      <c r="A527">
        <v>15786063</v>
      </c>
      <c r="B527" t="s">
        <v>50</v>
      </c>
      <c r="C527" t="s">
        <v>17</v>
      </c>
      <c r="D527" t="s">
        <v>18</v>
      </c>
      <c r="E527">
        <v>31</v>
      </c>
      <c r="F527" t="s">
        <v>19</v>
      </c>
      <c r="G527">
        <v>2</v>
      </c>
      <c r="H527" s="4">
        <v>0</v>
      </c>
      <c r="I527" t="s">
        <v>24</v>
      </c>
      <c r="J527">
        <v>2</v>
      </c>
      <c r="K527">
        <v>776</v>
      </c>
      <c r="L527" t="s">
        <v>35</v>
      </c>
      <c r="M527" t="s">
        <v>21</v>
      </c>
      <c r="N527" t="s">
        <v>22</v>
      </c>
      <c r="O527" s="4">
        <v>112349.51</v>
      </c>
      <c r="P527" t="s">
        <v>28</v>
      </c>
      <c r="Q527" t="str" cm="1">
        <f t="array" ref="Q527">_xlfn.IFS(
O527&lt;50000,"Low Salary (&lt;$50K)",
O527&lt;90000,"Lower Middle ($50K-$90K)",
O527&lt;130000,"Middle ($90K-$130K)",
O527&lt;170000,"Upper Middle ($130K-$170K)",
O527&gt;=170000,"High Salary (&gt;$170K)"
)</f>
        <v>Middle ($90K-$130K)</v>
      </c>
      <c r="R527" t="str" cm="1">
        <f t="array" ref="R527">_xlfn.IFS(
G527&lt;=2,"New Customers (0-2Y)",
G527&lt;=5,"Growing Customers (3-5Y)",
G527&lt;=8,"Established Customers (6-8Y)",
G527&lt;=10,"Loyal Customers (9-10Y)"
)</f>
        <v>New Customers (0-2Y)</v>
      </c>
    </row>
    <row r="528" spans="1:18" x14ac:dyDescent="0.35">
      <c r="A528">
        <v>15600258</v>
      </c>
      <c r="B528" t="s">
        <v>471</v>
      </c>
      <c r="C528" t="s">
        <v>17</v>
      </c>
      <c r="D528" t="s">
        <v>39</v>
      </c>
      <c r="E528">
        <v>43</v>
      </c>
      <c r="F528" t="s">
        <v>19</v>
      </c>
      <c r="G528">
        <v>2</v>
      </c>
      <c r="H528" s="4">
        <v>0</v>
      </c>
      <c r="I528" t="s">
        <v>24</v>
      </c>
      <c r="J528">
        <v>2</v>
      </c>
      <c r="K528">
        <v>701</v>
      </c>
      <c r="L528" t="s">
        <v>35</v>
      </c>
      <c r="M528" t="s">
        <v>21</v>
      </c>
      <c r="N528" t="s">
        <v>22</v>
      </c>
      <c r="O528" s="4">
        <v>165303.79</v>
      </c>
      <c r="P528" t="s">
        <v>28</v>
      </c>
      <c r="Q528" t="str" cm="1">
        <f t="array" ref="Q528">_xlfn.IFS(
O528&lt;50000,"Low Salary (&lt;$50K)",
O528&lt;90000,"Lower Middle ($50K-$90K)",
O528&lt;130000,"Middle ($90K-$130K)",
O528&lt;170000,"Upper Middle ($130K-$170K)",
O528&gt;=170000,"High Salary (&gt;$170K)"
)</f>
        <v>Upper Middle ($130K-$170K)</v>
      </c>
      <c r="R528" t="str" cm="1">
        <f t="array" ref="R528">_xlfn.IFS(
G528&lt;=2,"New Customers (0-2Y)",
G528&lt;=5,"Growing Customers (3-5Y)",
G528&lt;=8,"Established Customers (6-8Y)",
G528&lt;=10,"Loyal Customers (9-10Y)"
)</f>
        <v>New Customers (0-2Y)</v>
      </c>
    </row>
    <row r="529" spans="1:18" x14ac:dyDescent="0.35">
      <c r="A529">
        <v>15573318</v>
      </c>
      <c r="B529" t="s">
        <v>472</v>
      </c>
      <c r="C529" t="s">
        <v>17</v>
      </c>
      <c r="D529" t="s">
        <v>39</v>
      </c>
      <c r="E529">
        <v>26</v>
      </c>
      <c r="F529" t="s">
        <v>43</v>
      </c>
      <c r="G529">
        <v>8</v>
      </c>
      <c r="H529" s="4">
        <v>0</v>
      </c>
      <c r="I529" t="s">
        <v>24</v>
      </c>
      <c r="J529">
        <v>2</v>
      </c>
      <c r="K529">
        <v>610</v>
      </c>
      <c r="L529" t="s">
        <v>20</v>
      </c>
      <c r="M529" t="s">
        <v>21</v>
      </c>
      <c r="N529" t="s">
        <v>32</v>
      </c>
      <c r="O529" s="4">
        <v>166031.07999999999</v>
      </c>
      <c r="P529" t="s">
        <v>28</v>
      </c>
      <c r="Q529" t="str" cm="1">
        <f t="array" ref="Q529">_xlfn.IFS(
O529&lt;50000,"Low Salary (&lt;$50K)",
O529&lt;90000,"Lower Middle ($50K-$90K)",
O529&lt;130000,"Middle ($90K-$130K)",
O529&lt;170000,"Upper Middle ($130K-$170K)",
O529&gt;=170000,"High Salary (&gt;$170K)"
)</f>
        <v>Upper Middle ($130K-$170K)</v>
      </c>
      <c r="R529" t="str" cm="1">
        <f t="array" ref="R529">_xlfn.IFS(
G529&lt;=2,"New Customers (0-2Y)",
G529&lt;=5,"Growing Customers (3-5Y)",
G529&lt;=8,"Established Customers (6-8Y)",
G529&lt;=10,"Loyal Customers (9-10Y)"
)</f>
        <v>Established Customers (6-8Y)</v>
      </c>
    </row>
    <row r="530" spans="1:18" x14ac:dyDescent="0.35">
      <c r="A530">
        <v>15653849</v>
      </c>
      <c r="B530" t="s">
        <v>473</v>
      </c>
      <c r="C530" t="s">
        <v>42</v>
      </c>
      <c r="D530" t="s">
        <v>18</v>
      </c>
      <c r="E530">
        <v>48</v>
      </c>
      <c r="F530" t="s">
        <v>19</v>
      </c>
      <c r="G530">
        <v>3</v>
      </c>
      <c r="H530" s="4">
        <v>152827.99</v>
      </c>
      <c r="I530" t="s">
        <v>33</v>
      </c>
      <c r="J530">
        <v>1</v>
      </c>
      <c r="K530">
        <v>572</v>
      </c>
      <c r="L530" t="s">
        <v>31</v>
      </c>
      <c r="M530" t="s">
        <v>21</v>
      </c>
      <c r="N530" t="s">
        <v>32</v>
      </c>
      <c r="O530" s="4">
        <v>38411.79</v>
      </c>
      <c r="P530" t="s">
        <v>23</v>
      </c>
      <c r="Q530" t="str" cm="1">
        <f t="array" ref="Q530">_xlfn.IFS(
O530&lt;50000,"Low Salary (&lt;$50K)",
O530&lt;90000,"Lower Middle ($50K-$90K)",
O530&lt;130000,"Middle ($90K-$130K)",
O530&lt;170000,"Upper Middle ($130K-$170K)",
O530&gt;=170000,"High Salary (&gt;$170K)"
)</f>
        <v>Low Salary (&lt;$50K)</v>
      </c>
      <c r="R530" t="str" cm="1">
        <f t="array" ref="R530">_xlfn.IFS(
G530&lt;=2,"New Customers (0-2Y)",
G530&lt;=5,"Growing Customers (3-5Y)",
G530&lt;=8,"Established Customers (6-8Y)",
G530&lt;=10,"Loyal Customers (9-10Y)"
)</f>
        <v>Growing Customers (3-5Y)</v>
      </c>
    </row>
    <row r="531" spans="1:18" x14ac:dyDescent="0.35">
      <c r="A531">
        <v>15694272</v>
      </c>
      <c r="B531" t="s">
        <v>474</v>
      </c>
      <c r="C531" t="s">
        <v>17</v>
      </c>
      <c r="D531" t="s">
        <v>39</v>
      </c>
      <c r="E531">
        <v>30</v>
      </c>
      <c r="F531" t="s">
        <v>19</v>
      </c>
      <c r="G531">
        <v>1</v>
      </c>
      <c r="H531" s="4">
        <v>64097.75</v>
      </c>
      <c r="I531" t="s">
        <v>29</v>
      </c>
      <c r="J531">
        <v>1</v>
      </c>
      <c r="K531">
        <v>673</v>
      </c>
      <c r="L531" t="s">
        <v>35</v>
      </c>
      <c r="M531" t="s">
        <v>21</v>
      </c>
      <c r="N531" t="s">
        <v>22</v>
      </c>
      <c r="O531" s="4">
        <v>77783.350000000006</v>
      </c>
      <c r="P531" t="s">
        <v>28</v>
      </c>
      <c r="Q531" t="str" cm="1">
        <f t="array" ref="Q531">_xlfn.IFS(
O531&lt;50000,"Low Salary (&lt;$50K)",
O531&lt;90000,"Lower Middle ($50K-$90K)",
O531&lt;130000,"Middle ($90K-$130K)",
O531&lt;170000,"Upper Middle ($130K-$170K)",
O531&gt;=170000,"High Salary (&gt;$170K)"
)</f>
        <v>Lower Middle ($50K-$90K)</v>
      </c>
      <c r="R531" t="str" cm="1">
        <f t="array" ref="R531">_xlfn.IFS(
G531&lt;=2,"New Customers (0-2Y)",
G531&lt;=5,"Growing Customers (3-5Y)",
G531&lt;=8,"Established Customers (6-8Y)",
G531&lt;=10,"Loyal Customers (9-10Y)"
)</f>
        <v>New Customers (0-2Y)</v>
      </c>
    </row>
    <row r="532" spans="1:18" x14ac:dyDescent="0.35">
      <c r="A532">
        <v>15736112</v>
      </c>
      <c r="B532" t="s">
        <v>475</v>
      </c>
      <c r="C532" t="s">
        <v>26</v>
      </c>
      <c r="D532" t="s">
        <v>18</v>
      </c>
      <c r="E532">
        <v>57</v>
      </c>
      <c r="F532" t="s">
        <v>19</v>
      </c>
      <c r="G532">
        <v>2</v>
      </c>
      <c r="H532" s="4">
        <v>119035.35</v>
      </c>
      <c r="I532" t="s">
        <v>33</v>
      </c>
      <c r="J532">
        <v>2</v>
      </c>
      <c r="K532">
        <v>519</v>
      </c>
      <c r="L532" t="s">
        <v>31</v>
      </c>
      <c r="M532" t="s">
        <v>21</v>
      </c>
      <c r="N532" t="s">
        <v>22</v>
      </c>
      <c r="O532" s="4">
        <v>29871.79</v>
      </c>
      <c r="P532" t="s">
        <v>28</v>
      </c>
      <c r="Q532" t="str" cm="1">
        <f t="array" ref="Q532">_xlfn.IFS(
O532&lt;50000,"Low Salary (&lt;$50K)",
O532&lt;90000,"Lower Middle ($50K-$90K)",
O532&lt;130000,"Middle ($90K-$130K)",
O532&lt;170000,"Upper Middle ($130K-$170K)",
O532&gt;=170000,"High Salary (&gt;$170K)"
)</f>
        <v>Low Salary (&lt;$50K)</v>
      </c>
      <c r="R532" t="str" cm="1">
        <f t="array" ref="R532">_xlfn.IFS(
G532&lt;=2,"New Customers (0-2Y)",
G532&lt;=5,"Growing Customers (3-5Y)",
G532&lt;=8,"Established Customers (6-8Y)",
G532&lt;=10,"Loyal Customers (9-10Y)"
)</f>
        <v>New Customers (0-2Y)</v>
      </c>
    </row>
    <row r="533" spans="1:18" x14ac:dyDescent="0.35">
      <c r="A533">
        <v>15749851</v>
      </c>
      <c r="B533" t="s">
        <v>431</v>
      </c>
      <c r="C533" t="s">
        <v>26</v>
      </c>
      <c r="D533" t="s">
        <v>18</v>
      </c>
      <c r="E533">
        <v>26</v>
      </c>
      <c r="F533" t="s">
        <v>43</v>
      </c>
      <c r="G533">
        <v>4</v>
      </c>
      <c r="H533" s="4">
        <v>135219.57</v>
      </c>
      <c r="I533" t="s">
        <v>33</v>
      </c>
      <c r="J533">
        <v>1</v>
      </c>
      <c r="K533">
        <v>702</v>
      </c>
      <c r="L533" t="s">
        <v>35</v>
      </c>
      <c r="M533" t="s">
        <v>27</v>
      </c>
      <c r="N533" t="s">
        <v>22</v>
      </c>
      <c r="O533" s="4">
        <v>59747.63</v>
      </c>
      <c r="P533" t="s">
        <v>28</v>
      </c>
      <c r="Q533" t="str" cm="1">
        <f t="array" ref="Q533">_xlfn.IFS(
O533&lt;50000,"Low Salary (&lt;$50K)",
O533&lt;90000,"Lower Middle ($50K-$90K)",
O533&lt;130000,"Middle ($90K-$130K)",
O533&lt;170000,"Upper Middle ($130K-$170K)",
O533&gt;=170000,"High Salary (&gt;$170K)"
)</f>
        <v>Lower Middle ($50K-$90K)</v>
      </c>
      <c r="R533" t="str" cm="1">
        <f t="array" ref="R533">_xlfn.IFS(
G533&lt;=2,"New Customers (0-2Y)",
G533&lt;=5,"Growing Customers (3-5Y)",
G533&lt;=8,"Established Customers (6-8Y)",
G533&lt;=10,"Loyal Customers (9-10Y)"
)</f>
        <v>Growing Customers (3-5Y)</v>
      </c>
    </row>
    <row r="534" spans="1:18" x14ac:dyDescent="0.35">
      <c r="A534">
        <v>15663478</v>
      </c>
      <c r="B534" t="s">
        <v>476</v>
      </c>
      <c r="C534" t="s">
        <v>17</v>
      </c>
      <c r="D534" t="s">
        <v>39</v>
      </c>
      <c r="E534">
        <v>32</v>
      </c>
      <c r="F534" t="s">
        <v>19</v>
      </c>
      <c r="G534">
        <v>6</v>
      </c>
      <c r="H534" s="4">
        <v>93694.42</v>
      </c>
      <c r="I534" t="s">
        <v>29</v>
      </c>
      <c r="J534">
        <v>1</v>
      </c>
      <c r="K534">
        <v>729</v>
      </c>
      <c r="L534" t="s">
        <v>35</v>
      </c>
      <c r="M534" t="s">
        <v>21</v>
      </c>
      <c r="N534" t="s">
        <v>22</v>
      </c>
      <c r="O534" s="4">
        <v>79919.13</v>
      </c>
      <c r="P534" t="s">
        <v>28</v>
      </c>
      <c r="Q534" t="str" cm="1">
        <f t="array" ref="Q534">_xlfn.IFS(
O534&lt;50000,"Low Salary (&lt;$50K)",
O534&lt;90000,"Lower Middle ($50K-$90K)",
O534&lt;130000,"Middle ($90K-$130K)",
O534&lt;170000,"Upper Middle ($130K-$170K)",
O534&gt;=170000,"High Salary (&gt;$170K)"
)</f>
        <v>Lower Middle ($50K-$90K)</v>
      </c>
      <c r="R534" t="str" cm="1">
        <f t="array" ref="R534">_xlfn.IFS(
G534&lt;=2,"New Customers (0-2Y)",
G534&lt;=5,"Growing Customers (3-5Y)",
G534&lt;=8,"Established Customers (6-8Y)",
G534&lt;=10,"Loyal Customers (9-10Y)"
)</f>
        <v>Established Customers (6-8Y)</v>
      </c>
    </row>
    <row r="535" spans="1:18" x14ac:dyDescent="0.35">
      <c r="A535">
        <v>15592300</v>
      </c>
      <c r="B535" t="s">
        <v>477</v>
      </c>
      <c r="C535" t="s">
        <v>26</v>
      </c>
      <c r="D535" t="s">
        <v>39</v>
      </c>
      <c r="E535">
        <v>35</v>
      </c>
      <c r="F535" t="s">
        <v>19</v>
      </c>
      <c r="G535">
        <v>10</v>
      </c>
      <c r="H535" s="4">
        <v>59408.63</v>
      </c>
      <c r="I535" t="s">
        <v>29</v>
      </c>
      <c r="J535">
        <v>1</v>
      </c>
      <c r="K535">
        <v>543</v>
      </c>
      <c r="L535" t="s">
        <v>31</v>
      </c>
      <c r="M535" t="s">
        <v>21</v>
      </c>
      <c r="N535" t="s">
        <v>32</v>
      </c>
      <c r="O535" s="4">
        <v>76773.53</v>
      </c>
      <c r="P535" t="s">
        <v>28</v>
      </c>
      <c r="Q535" t="str" cm="1">
        <f t="array" ref="Q535">_xlfn.IFS(
O535&lt;50000,"Low Salary (&lt;$50K)",
O535&lt;90000,"Lower Middle ($50K-$90K)",
O535&lt;130000,"Middle ($90K-$130K)",
O535&lt;170000,"Upper Middle ($130K-$170K)",
O535&gt;=170000,"High Salary (&gt;$170K)"
)</f>
        <v>Lower Middle ($50K-$90K)</v>
      </c>
      <c r="R535" t="str" cm="1">
        <f t="array" ref="R535">_xlfn.IFS(
G535&lt;=2,"New Customers (0-2Y)",
G535&lt;=5,"Growing Customers (3-5Y)",
G535&lt;=8,"Established Customers (6-8Y)",
G535&lt;=10,"Loyal Customers (9-10Y)"
)</f>
        <v>Loyal Customers (9-10Y)</v>
      </c>
    </row>
    <row r="536" spans="1:18" x14ac:dyDescent="0.35">
      <c r="A536">
        <v>15567832</v>
      </c>
      <c r="B536" t="s">
        <v>237</v>
      </c>
      <c r="C536" t="s">
        <v>17</v>
      </c>
      <c r="D536" t="s">
        <v>18</v>
      </c>
      <c r="E536">
        <v>40</v>
      </c>
      <c r="F536" t="s">
        <v>19</v>
      </c>
      <c r="G536">
        <v>7</v>
      </c>
      <c r="H536" s="4">
        <v>114354.95</v>
      </c>
      <c r="I536" t="s">
        <v>33</v>
      </c>
      <c r="J536">
        <v>1</v>
      </c>
      <c r="K536">
        <v>550</v>
      </c>
      <c r="L536" t="s">
        <v>31</v>
      </c>
      <c r="M536" t="s">
        <v>21</v>
      </c>
      <c r="N536" t="s">
        <v>32</v>
      </c>
      <c r="O536" s="4">
        <v>54018.93</v>
      </c>
      <c r="P536" t="s">
        <v>28</v>
      </c>
      <c r="Q536" t="str" cm="1">
        <f t="array" ref="Q536">_xlfn.IFS(
O536&lt;50000,"Low Salary (&lt;$50K)",
O536&lt;90000,"Lower Middle ($50K-$90K)",
O536&lt;130000,"Middle ($90K-$130K)",
O536&lt;170000,"Upper Middle ($130K-$170K)",
O536&gt;=170000,"High Salary (&gt;$170K)"
)</f>
        <v>Lower Middle ($50K-$90K)</v>
      </c>
      <c r="R536" t="str" cm="1">
        <f t="array" ref="R536">_xlfn.IFS(
G536&lt;=2,"New Customers (0-2Y)",
G536&lt;=5,"Growing Customers (3-5Y)",
G536&lt;=8,"Established Customers (6-8Y)",
G536&lt;=10,"Loyal Customers (9-10Y)"
)</f>
        <v>Established Customers (6-8Y)</v>
      </c>
    </row>
    <row r="537" spans="1:18" x14ac:dyDescent="0.35">
      <c r="A537">
        <v>15776780</v>
      </c>
      <c r="B537" t="s">
        <v>45</v>
      </c>
      <c r="C537" t="s">
        <v>17</v>
      </c>
      <c r="D537" t="s">
        <v>39</v>
      </c>
      <c r="E537">
        <v>59</v>
      </c>
      <c r="F537" t="s">
        <v>19</v>
      </c>
      <c r="G537">
        <v>1</v>
      </c>
      <c r="H537" s="4">
        <v>0</v>
      </c>
      <c r="I537" t="s">
        <v>24</v>
      </c>
      <c r="J537">
        <v>1</v>
      </c>
      <c r="K537">
        <v>608</v>
      </c>
      <c r="L537" t="s">
        <v>20</v>
      </c>
      <c r="M537" t="s">
        <v>21</v>
      </c>
      <c r="N537" t="s">
        <v>32</v>
      </c>
      <c r="O537" s="4">
        <v>70649.64</v>
      </c>
      <c r="P537" t="s">
        <v>23</v>
      </c>
      <c r="Q537" t="str" cm="1">
        <f t="array" ref="Q537">_xlfn.IFS(
O537&lt;50000,"Low Salary (&lt;$50K)",
O537&lt;90000,"Lower Middle ($50K-$90K)",
O537&lt;130000,"Middle ($90K-$130K)",
O537&lt;170000,"Upper Middle ($130K-$170K)",
O537&gt;=170000,"High Salary (&gt;$170K)"
)</f>
        <v>Lower Middle ($50K-$90K)</v>
      </c>
      <c r="R537" t="str" cm="1">
        <f t="array" ref="R537">_xlfn.IFS(
G537&lt;=2,"New Customers (0-2Y)",
G537&lt;=5,"Growing Customers (3-5Y)",
G537&lt;=8,"Established Customers (6-8Y)",
G537&lt;=10,"Loyal Customers (9-10Y)"
)</f>
        <v>New Customers (0-2Y)</v>
      </c>
    </row>
    <row r="538" spans="1:18" x14ac:dyDescent="0.35">
      <c r="A538">
        <v>15592846</v>
      </c>
      <c r="B538" t="s">
        <v>129</v>
      </c>
      <c r="C538" t="s">
        <v>42</v>
      </c>
      <c r="D538" t="s">
        <v>39</v>
      </c>
      <c r="E538">
        <v>35</v>
      </c>
      <c r="F538" t="s">
        <v>19</v>
      </c>
      <c r="G538">
        <v>10</v>
      </c>
      <c r="H538" s="4">
        <v>128173.9</v>
      </c>
      <c r="I538" t="s">
        <v>33</v>
      </c>
      <c r="J538">
        <v>2</v>
      </c>
      <c r="K538">
        <v>639</v>
      </c>
      <c r="L538" t="s">
        <v>20</v>
      </c>
      <c r="M538" t="s">
        <v>21</v>
      </c>
      <c r="N538" t="s">
        <v>32</v>
      </c>
      <c r="O538" s="4">
        <v>59093.39</v>
      </c>
      <c r="P538" t="s">
        <v>28</v>
      </c>
      <c r="Q538" t="str" cm="1">
        <f t="array" ref="Q538">_xlfn.IFS(
O538&lt;50000,"Low Salary (&lt;$50K)",
O538&lt;90000,"Lower Middle ($50K-$90K)",
O538&lt;130000,"Middle ($90K-$130K)",
O538&lt;170000,"Upper Middle ($130K-$170K)",
O538&gt;=170000,"High Salary (&gt;$170K)"
)</f>
        <v>Lower Middle ($50K-$90K)</v>
      </c>
      <c r="R538" t="str" cm="1">
        <f t="array" ref="R538">_xlfn.IFS(
G538&lt;=2,"New Customers (0-2Y)",
G538&lt;=5,"Growing Customers (3-5Y)",
G538&lt;=8,"Established Customers (6-8Y)",
G538&lt;=10,"Loyal Customers (9-10Y)"
)</f>
        <v>Loyal Customers (9-10Y)</v>
      </c>
    </row>
    <row r="539" spans="1:18" x14ac:dyDescent="0.35">
      <c r="A539">
        <v>15739803</v>
      </c>
      <c r="B539" t="s">
        <v>65</v>
      </c>
      <c r="C539" t="s">
        <v>26</v>
      </c>
      <c r="D539" t="s">
        <v>39</v>
      </c>
      <c r="E539">
        <v>34</v>
      </c>
      <c r="F539" t="s">
        <v>19</v>
      </c>
      <c r="G539">
        <v>9</v>
      </c>
      <c r="H539" s="4">
        <v>0</v>
      </c>
      <c r="I539" t="s">
        <v>24</v>
      </c>
      <c r="J539">
        <v>2</v>
      </c>
      <c r="K539">
        <v>686</v>
      </c>
      <c r="L539" t="s">
        <v>35</v>
      </c>
      <c r="M539" t="s">
        <v>21</v>
      </c>
      <c r="N539" t="s">
        <v>32</v>
      </c>
      <c r="O539" s="4">
        <v>127569.8</v>
      </c>
      <c r="P539" t="s">
        <v>28</v>
      </c>
      <c r="Q539" t="str" cm="1">
        <f t="array" ref="Q539">_xlfn.IFS(
O539&lt;50000,"Low Salary (&lt;$50K)",
O539&lt;90000,"Lower Middle ($50K-$90K)",
O539&lt;130000,"Middle ($90K-$130K)",
O539&lt;170000,"Upper Middle ($130K-$170K)",
O539&gt;=170000,"High Salary (&gt;$170K)"
)</f>
        <v>Middle ($90K-$130K)</v>
      </c>
      <c r="R539" t="str" cm="1">
        <f t="array" ref="R539">_xlfn.IFS(
G539&lt;=2,"New Customers (0-2Y)",
G539&lt;=5,"Growing Customers (3-5Y)",
G539&lt;=8,"Established Customers (6-8Y)",
G539&lt;=10,"Loyal Customers (9-10Y)"
)</f>
        <v>Loyal Customers (9-10Y)</v>
      </c>
    </row>
    <row r="540" spans="1:18" x14ac:dyDescent="0.35">
      <c r="A540">
        <v>15794142</v>
      </c>
      <c r="B540" t="s">
        <v>478</v>
      </c>
      <c r="C540" t="s">
        <v>42</v>
      </c>
      <c r="D540" t="s">
        <v>18</v>
      </c>
      <c r="E540">
        <v>62</v>
      </c>
      <c r="F540" t="s">
        <v>2967</v>
      </c>
      <c r="G540">
        <v>5</v>
      </c>
      <c r="H540" s="4">
        <v>114931.35</v>
      </c>
      <c r="I540" t="s">
        <v>33</v>
      </c>
      <c r="J540">
        <v>3</v>
      </c>
      <c r="K540">
        <v>564</v>
      </c>
      <c r="L540" t="s">
        <v>31</v>
      </c>
      <c r="M540" t="s">
        <v>27</v>
      </c>
      <c r="N540" t="s">
        <v>22</v>
      </c>
      <c r="O540" s="4">
        <v>18260.98</v>
      </c>
      <c r="P540" t="s">
        <v>23</v>
      </c>
      <c r="Q540" t="str" cm="1">
        <f t="array" ref="Q540">_xlfn.IFS(
O540&lt;50000,"Low Salary (&lt;$50K)",
O540&lt;90000,"Lower Middle ($50K-$90K)",
O540&lt;130000,"Middle ($90K-$130K)",
O540&lt;170000,"Upper Middle ($130K-$170K)",
O540&gt;=170000,"High Salary (&gt;$170K)"
)</f>
        <v>Low Salary (&lt;$50K)</v>
      </c>
      <c r="R540" t="str" cm="1">
        <f t="array" ref="R540">_xlfn.IFS(
G540&lt;=2,"New Customers (0-2Y)",
G540&lt;=5,"Growing Customers (3-5Y)",
G540&lt;=8,"Established Customers (6-8Y)",
G540&lt;=10,"Loyal Customers (9-10Y)"
)</f>
        <v>Growing Customers (3-5Y)</v>
      </c>
    </row>
    <row r="541" spans="1:18" x14ac:dyDescent="0.35">
      <c r="A541">
        <v>15762729</v>
      </c>
      <c r="B541" t="s">
        <v>479</v>
      </c>
      <c r="C541" t="s">
        <v>42</v>
      </c>
      <c r="D541" t="s">
        <v>18</v>
      </c>
      <c r="E541">
        <v>28</v>
      </c>
      <c r="F541" t="s">
        <v>43</v>
      </c>
      <c r="G541">
        <v>1</v>
      </c>
      <c r="H541" s="4">
        <v>111071.36</v>
      </c>
      <c r="I541" t="s">
        <v>33</v>
      </c>
      <c r="J541">
        <v>1</v>
      </c>
      <c r="K541">
        <v>745</v>
      </c>
      <c r="L541" t="s">
        <v>35</v>
      </c>
      <c r="M541" t="s">
        <v>21</v>
      </c>
      <c r="N541" t="s">
        <v>32</v>
      </c>
      <c r="O541" s="4">
        <v>73275.960000000006</v>
      </c>
      <c r="P541" t="s">
        <v>23</v>
      </c>
      <c r="Q541" t="str" cm="1">
        <f t="array" ref="Q541">_xlfn.IFS(
O541&lt;50000,"Low Salary (&lt;$50K)",
O541&lt;90000,"Lower Middle ($50K-$90K)",
O541&lt;130000,"Middle ($90K-$130K)",
O541&lt;170000,"Upper Middle ($130K-$170K)",
O541&gt;=170000,"High Salary (&gt;$170K)"
)</f>
        <v>Lower Middle ($50K-$90K)</v>
      </c>
      <c r="R541" t="str" cm="1">
        <f t="array" ref="R541">_xlfn.IFS(
G541&lt;=2,"New Customers (0-2Y)",
G541&lt;=5,"Growing Customers (3-5Y)",
G541&lt;=8,"Established Customers (6-8Y)",
G541&lt;=10,"Loyal Customers (9-10Y)"
)</f>
        <v>New Customers (0-2Y)</v>
      </c>
    </row>
    <row r="542" spans="1:18" x14ac:dyDescent="0.35">
      <c r="A542">
        <v>15667896</v>
      </c>
      <c r="B542" t="s">
        <v>480</v>
      </c>
      <c r="C542" t="s">
        <v>17</v>
      </c>
      <c r="D542" t="s">
        <v>39</v>
      </c>
      <c r="E542">
        <v>37</v>
      </c>
      <c r="F542" t="s">
        <v>19</v>
      </c>
      <c r="G542">
        <v>8</v>
      </c>
      <c r="H542" s="4">
        <v>151226.18</v>
      </c>
      <c r="I542" t="s">
        <v>33</v>
      </c>
      <c r="J542">
        <v>2</v>
      </c>
      <c r="K542">
        <v>833</v>
      </c>
      <c r="L542" t="s">
        <v>37</v>
      </c>
      <c r="M542" t="s">
        <v>21</v>
      </c>
      <c r="N542" t="s">
        <v>22</v>
      </c>
      <c r="O542" s="4">
        <v>136129.49</v>
      </c>
      <c r="P542" t="s">
        <v>28</v>
      </c>
      <c r="Q542" t="str" cm="1">
        <f t="array" ref="Q542">_xlfn.IFS(
O542&lt;50000,"Low Salary (&lt;$50K)",
O542&lt;90000,"Lower Middle ($50K-$90K)",
O542&lt;130000,"Middle ($90K-$130K)",
O542&lt;170000,"Upper Middle ($130K-$170K)",
O542&gt;=170000,"High Salary (&gt;$170K)"
)</f>
        <v>Upper Middle ($130K-$170K)</v>
      </c>
      <c r="R542" t="str" cm="1">
        <f t="array" ref="R542">_xlfn.IFS(
G542&lt;=2,"New Customers (0-2Y)",
G542&lt;=5,"Growing Customers (3-5Y)",
G542&lt;=8,"Established Customers (6-8Y)",
G542&lt;=10,"Loyal Customers (9-10Y)"
)</f>
        <v>Established Customers (6-8Y)</v>
      </c>
    </row>
    <row r="543" spans="1:18" x14ac:dyDescent="0.35">
      <c r="A543">
        <v>15626578</v>
      </c>
      <c r="B543" t="s">
        <v>183</v>
      </c>
      <c r="C543" t="s">
        <v>17</v>
      </c>
      <c r="D543" t="s">
        <v>39</v>
      </c>
      <c r="E543">
        <v>26</v>
      </c>
      <c r="F543" t="s">
        <v>43</v>
      </c>
      <c r="G543">
        <v>9</v>
      </c>
      <c r="H543" s="4">
        <v>0</v>
      </c>
      <c r="I543" t="s">
        <v>24</v>
      </c>
      <c r="J543">
        <v>2</v>
      </c>
      <c r="K543">
        <v>622</v>
      </c>
      <c r="L543" t="s">
        <v>20</v>
      </c>
      <c r="M543" t="s">
        <v>21</v>
      </c>
      <c r="N543" t="s">
        <v>22</v>
      </c>
      <c r="O543" s="4">
        <v>153237.59</v>
      </c>
      <c r="P543" t="s">
        <v>28</v>
      </c>
      <c r="Q543" t="str" cm="1">
        <f t="array" ref="Q543">_xlfn.IFS(
O543&lt;50000,"Low Salary (&lt;$50K)",
O543&lt;90000,"Lower Middle ($50K-$90K)",
O543&lt;130000,"Middle ($90K-$130K)",
O543&lt;170000,"Upper Middle ($130K-$170K)",
O543&gt;=170000,"High Salary (&gt;$170K)"
)</f>
        <v>Upper Middle ($130K-$170K)</v>
      </c>
      <c r="R543" t="str" cm="1">
        <f t="array" ref="R543">_xlfn.IFS(
G543&lt;=2,"New Customers (0-2Y)",
G543&lt;=5,"Growing Customers (3-5Y)",
G543&lt;=8,"Established Customers (6-8Y)",
G543&lt;=10,"Loyal Customers (9-10Y)"
)</f>
        <v>Loyal Customers (9-10Y)</v>
      </c>
    </row>
    <row r="544" spans="1:18" x14ac:dyDescent="0.35">
      <c r="A544">
        <v>15776223</v>
      </c>
      <c r="B544" t="s">
        <v>481</v>
      </c>
      <c r="C544" t="s">
        <v>17</v>
      </c>
      <c r="D544" t="s">
        <v>18</v>
      </c>
      <c r="E544">
        <v>42</v>
      </c>
      <c r="F544" t="s">
        <v>19</v>
      </c>
      <c r="G544">
        <v>4</v>
      </c>
      <c r="H544" s="4">
        <v>64740.12</v>
      </c>
      <c r="I544" t="s">
        <v>29</v>
      </c>
      <c r="J544">
        <v>1</v>
      </c>
      <c r="K544">
        <v>597</v>
      </c>
      <c r="L544" t="s">
        <v>31</v>
      </c>
      <c r="M544" t="s">
        <v>21</v>
      </c>
      <c r="N544" t="s">
        <v>22</v>
      </c>
      <c r="O544" s="4">
        <v>106841.12</v>
      </c>
      <c r="P544" t="s">
        <v>28</v>
      </c>
      <c r="Q544" t="str" cm="1">
        <f t="array" ref="Q544">_xlfn.IFS(
O544&lt;50000,"Low Salary (&lt;$50K)",
O544&lt;90000,"Lower Middle ($50K-$90K)",
O544&lt;130000,"Middle ($90K-$130K)",
O544&lt;170000,"Upper Middle ($130K-$170K)",
O544&gt;=170000,"High Salary (&gt;$170K)"
)</f>
        <v>Middle ($90K-$130K)</v>
      </c>
      <c r="R544" t="str" cm="1">
        <f t="array" ref="R544">_xlfn.IFS(
G544&lt;=2,"New Customers (0-2Y)",
G544&lt;=5,"Growing Customers (3-5Y)",
G544&lt;=8,"Established Customers (6-8Y)",
G544&lt;=10,"Loyal Customers (9-10Y)"
)</f>
        <v>Growing Customers (3-5Y)</v>
      </c>
    </row>
    <row r="545" spans="1:18" x14ac:dyDescent="0.35">
      <c r="A545">
        <v>15705953</v>
      </c>
      <c r="B545" t="s">
        <v>482</v>
      </c>
      <c r="C545" t="s">
        <v>26</v>
      </c>
      <c r="D545" t="s">
        <v>39</v>
      </c>
      <c r="E545">
        <v>51</v>
      </c>
      <c r="F545" t="s">
        <v>19</v>
      </c>
      <c r="G545">
        <v>0</v>
      </c>
      <c r="H545" s="4">
        <v>169312.13</v>
      </c>
      <c r="I545" t="s">
        <v>33</v>
      </c>
      <c r="J545">
        <v>1</v>
      </c>
      <c r="K545">
        <v>721</v>
      </c>
      <c r="L545" t="s">
        <v>35</v>
      </c>
      <c r="M545" t="s">
        <v>21</v>
      </c>
      <c r="N545" t="s">
        <v>32</v>
      </c>
      <c r="O545" s="4">
        <v>109078.35</v>
      </c>
      <c r="P545" t="s">
        <v>23</v>
      </c>
      <c r="Q545" t="str" cm="1">
        <f t="array" ref="Q545">_xlfn.IFS(
O545&lt;50000,"Low Salary (&lt;$50K)",
O545&lt;90000,"Lower Middle ($50K-$90K)",
O545&lt;130000,"Middle ($90K-$130K)",
O545&lt;170000,"Upper Middle ($130K-$170K)",
O545&gt;=170000,"High Salary (&gt;$170K)"
)</f>
        <v>Middle ($90K-$130K)</v>
      </c>
      <c r="R545" t="str" cm="1">
        <f t="array" ref="R545">_xlfn.IFS(
G545&lt;=2,"New Customers (0-2Y)",
G545&lt;=5,"Growing Customers (3-5Y)",
G545&lt;=8,"Established Customers (6-8Y)",
G545&lt;=10,"Loyal Customers (9-10Y)"
)</f>
        <v>New Customers (0-2Y)</v>
      </c>
    </row>
    <row r="546" spans="1:18" x14ac:dyDescent="0.35">
      <c r="A546">
        <v>15802593</v>
      </c>
      <c r="B546" t="s">
        <v>483</v>
      </c>
      <c r="C546" t="s">
        <v>17</v>
      </c>
      <c r="D546" t="s">
        <v>18</v>
      </c>
      <c r="E546">
        <v>49</v>
      </c>
      <c r="F546" t="s">
        <v>19</v>
      </c>
      <c r="G546">
        <v>7</v>
      </c>
      <c r="H546" s="4">
        <v>0</v>
      </c>
      <c r="I546" t="s">
        <v>24</v>
      </c>
      <c r="J546">
        <v>3</v>
      </c>
      <c r="K546">
        <v>504</v>
      </c>
      <c r="L546" t="s">
        <v>31</v>
      </c>
      <c r="M546" t="s">
        <v>27</v>
      </c>
      <c r="N546" t="s">
        <v>22</v>
      </c>
      <c r="O546" s="4">
        <v>87822.14</v>
      </c>
      <c r="P546" t="s">
        <v>23</v>
      </c>
      <c r="Q546" t="str" cm="1">
        <f t="array" ref="Q546">_xlfn.IFS(
O546&lt;50000,"Low Salary (&lt;$50K)",
O546&lt;90000,"Lower Middle ($50K-$90K)",
O546&lt;130000,"Middle ($90K-$130K)",
O546&lt;170000,"Upper Middle ($130K-$170K)",
O546&gt;=170000,"High Salary (&gt;$170K)"
)</f>
        <v>Lower Middle ($50K-$90K)</v>
      </c>
      <c r="R546" t="str" cm="1">
        <f t="array" ref="R546">_xlfn.IFS(
G546&lt;=2,"New Customers (0-2Y)",
G546&lt;=5,"Growing Customers (3-5Y)",
G546&lt;=8,"Established Customers (6-8Y)",
G546&lt;=10,"Loyal Customers (9-10Y)"
)</f>
        <v>Established Customers (6-8Y)</v>
      </c>
    </row>
    <row r="547" spans="1:18" x14ac:dyDescent="0.35">
      <c r="A547">
        <v>15615457</v>
      </c>
      <c r="B547" t="s">
        <v>439</v>
      </c>
      <c r="C547" t="s">
        <v>26</v>
      </c>
      <c r="D547" t="s">
        <v>18</v>
      </c>
      <c r="E547">
        <v>44</v>
      </c>
      <c r="F547" t="s">
        <v>19</v>
      </c>
      <c r="G547">
        <v>2</v>
      </c>
      <c r="H547" s="4">
        <v>112652.08</v>
      </c>
      <c r="I547" t="s">
        <v>33</v>
      </c>
      <c r="J547">
        <v>2</v>
      </c>
      <c r="K547">
        <v>842</v>
      </c>
      <c r="L547" t="s">
        <v>37</v>
      </c>
      <c r="M547" t="s">
        <v>21</v>
      </c>
      <c r="N547" t="s">
        <v>32</v>
      </c>
      <c r="O547" s="4">
        <v>126644.98</v>
      </c>
      <c r="P547" t="s">
        <v>28</v>
      </c>
      <c r="Q547" t="str" cm="1">
        <f t="array" ref="Q547">_xlfn.IFS(
O547&lt;50000,"Low Salary (&lt;$50K)",
O547&lt;90000,"Lower Middle ($50K-$90K)",
O547&lt;130000,"Middle ($90K-$130K)",
O547&lt;170000,"Upper Middle ($130K-$170K)",
O547&gt;=170000,"High Salary (&gt;$170K)"
)</f>
        <v>Middle ($90K-$130K)</v>
      </c>
      <c r="R547" t="str" cm="1">
        <f t="array" ref="R547">_xlfn.IFS(
G547&lt;=2,"New Customers (0-2Y)",
G547&lt;=5,"Growing Customers (3-5Y)",
G547&lt;=8,"Established Customers (6-8Y)",
G547&lt;=10,"Loyal Customers (9-10Y)"
)</f>
        <v>New Customers (0-2Y)</v>
      </c>
    </row>
    <row r="548" spans="1:18" x14ac:dyDescent="0.35">
      <c r="A548">
        <v>15708916</v>
      </c>
      <c r="B548" t="s">
        <v>484</v>
      </c>
      <c r="C548" t="s">
        <v>17</v>
      </c>
      <c r="D548" t="s">
        <v>39</v>
      </c>
      <c r="E548">
        <v>38</v>
      </c>
      <c r="F548" t="s">
        <v>19</v>
      </c>
      <c r="G548">
        <v>0</v>
      </c>
      <c r="H548" s="4">
        <v>0</v>
      </c>
      <c r="I548" t="s">
        <v>24</v>
      </c>
      <c r="J548">
        <v>2</v>
      </c>
      <c r="K548">
        <v>587</v>
      </c>
      <c r="L548" t="s">
        <v>31</v>
      </c>
      <c r="M548" t="s">
        <v>21</v>
      </c>
      <c r="N548" t="s">
        <v>32</v>
      </c>
      <c r="O548" s="4">
        <v>47414.15</v>
      </c>
      <c r="P548" t="s">
        <v>28</v>
      </c>
      <c r="Q548" t="str" cm="1">
        <f t="array" ref="Q548">_xlfn.IFS(
O548&lt;50000,"Low Salary (&lt;$50K)",
O548&lt;90000,"Lower Middle ($50K-$90K)",
O548&lt;130000,"Middle ($90K-$130K)",
O548&lt;170000,"Upper Middle ($130K-$170K)",
O548&gt;=170000,"High Salary (&gt;$170K)"
)</f>
        <v>Low Salary (&lt;$50K)</v>
      </c>
      <c r="R548" t="str" cm="1">
        <f t="array" ref="R548">_xlfn.IFS(
G548&lt;=2,"New Customers (0-2Y)",
G548&lt;=5,"Growing Customers (3-5Y)",
G548&lt;=8,"Established Customers (6-8Y)",
G548&lt;=10,"Loyal Customers (9-10Y)"
)</f>
        <v>New Customers (0-2Y)</v>
      </c>
    </row>
    <row r="549" spans="1:18" x14ac:dyDescent="0.35">
      <c r="A549">
        <v>15720187</v>
      </c>
      <c r="B549" t="s">
        <v>485</v>
      </c>
      <c r="C549" t="s">
        <v>42</v>
      </c>
      <c r="D549" t="s">
        <v>18</v>
      </c>
      <c r="E549">
        <v>30</v>
      </c>
      <c r="F549" t="s">
        <v>19</v>
      </c>
      <c r="G549">
        <v>7</v>
      </c>
      <c r="H549" s="4">
        <v>143964.35999999999</v>
      </c>
      <c r="I549" t="s">
        <v>33</v>
      </c>
      <c r="J549">
        <v>2</v>
      </c>
      <c r="K549">
        <v>479</v>
      </c>
      <c r="L549" t="s">
        <v>44</v>
      </c>
      <c r="M549" t="s">
        <v>21</v>
      </c>
      <c r="N549" t="s">
        <v>32</v>
      </c>
      <c r="O549" s="4">
        <v>41879.99</v>
      </c>
      <c r="P549" t="s">
        <v>28</v>
      </c>
      <c r="Q549" t="str" cm="1">
        <f t="array" ref="Q549">_xlfn.IFS(
O549&lt;50000,"Low Salary (&lt;$50K)",
O549&lt;90000,"Lower Middle ($50K-$90K)",
O549&lt;130000,"Middle ($90K-$130K)",
O549&lt;170000,"Upper Middle ($130K-$170K)",
O549&gt;=170000,"High Salary (&gt;$170K)"
)</f>
        <v>Low Salary (&lt;$50K)</v>
      </c>
      <c r="R549" t="str" cm="1">
        <f t="array" ref="R549">_xlfn.IFS(
G549&lt;=2,"New Customers (0-2Y)",
G549&lt;=5,"Growing Customers (3-5Y)",
G549&lt;=8,"Established Customers (6-8Y)",
G549&lt;=10,"Loyal Customers (9-10Y)"
)</f>
        <v>Established Customers (6-8Y)</v>
      </c>
    </row>
    <row r="550" spans="1:18" x14ac:dyDescent="0.35">
      <c r="A550">
        <v>15595440</v>
      </c>
      <c r="B550" t="s">
        <v>449</v>
      </c>
      <c r="C550" t="s">
        <v>17</v>
      </c>
      <c r="D550" t="s">
        <v>39</v>
      </c>
      <c r="E550">
        <v>49</v>
      </c>
      <c r="F550" t="s">
        <v>19</v>
      </c>
      <c r="G550">
        <v>7</v>
      </c>
      <c r="H550" s="4">
        <v>122451.46</v>
      </c>
      <c r="I550" t="s">
        <v>33</v>
      </c>
      <c r="J550">
        <v>2</v>
      </c>
      <c r="K550">
        <v>508</v>
      </c>
      <c r="L550" t="s">
        <v>31</v>
      </c>
      <c r="M550" t="s">
        <v>21</v>
      </c>
      <c r="N550" t="s">
        <v>22</v>
      </c>
      <c r="O550" s="4">
        <v>75808.100000000006</v>
      </c>
      <c r="P550" t="s">
        <v>28</v>
      </c>
      <c r="Q550" t="str" cm="1">
        <f t="array" ref="Q550">_xlfn.IFS(
O550&lt;50000,"Low Salary (&lt;$50K)",
O550&lt;90000,"Lower Middle ($50K-$90K)",
O550&lt;130000,"Middle ($90K-$130K)",
O550&lt;170000,"Upper Middle ($130K-$170K)",
O550&gt;=170000,"High Salary (&gt;$170K)"
)</f>
        <v>Lower Middle ($50K-$90K)</v>
      </c>
      <c r="R550" t="str" cm="1">
        <f t="array" ref="R550">_xlfn.IFS(
G550&lt;=2,"New Customers (0-2Y)",
G550&lt;=5,"Growing Customers (3-5Y)",
G550&lt;=8,"Established Customers (6-8Y)",
G550&lt;=10,"Loyal Customers (9-10Y)"
)</f>
        <v>Established Customers (6-8Y)</v>
      </c>
    </row>
    <row r="551" spans="1:18" x14ac:dyDescent="0.35">
      <c r="A551">
        <v>15600651</v>
      </c>
      <c r="B551" t="s">
        <v>486</v>
      </c>
      <c r="C551" t="s">
        <v>17</v>
      </c>
      <c r="D551" t="s">
        <v>39</v>
      </c>
      <c r="E551">
        <v>24</v>
      </c>
      <c r="F551" t="s">
        <v>43</v>
      </c>
      <c r="G551">
        <v>1</v>
      </c>
      <c r="H551" s="4">
        <v>0</v>
      </c>
      <c r="I551" t="s">
        <v>24</v>
      </c>
      <c r="J551">
        <v>3</v>
      </c>
      <c r="K551">
        <v>749</v>
      </c>
      <c r="L551" t="s">
        <v>35</v>
      </c>
      <c r="M551" t="s">
        <v>21</v>
      </c>
      <c r="N551" t="s">
        <v>22</v>
      </c>
      <c r="O551" s="4">
        <v>47911.03</v>
      </c>
      <c r="P551" t="s">
        <v>28</v>
      </c>
      <c r="Q551" t="str" cm="1">
        <f t="array" ref="Q551">_xlfn.IFS(
O551&lt;50000,"Low Salary (&lt;$50K)",
O551&lt;90000,"Lower Middle ($50K-$90K)",
O551&lt;130000,"Middle ($90K-$130K)",
O551&lt;170000,"Upper Middle ($130K-$170K)",
O551&gt;=170000,"High Salary (&gt;$170K)"
)</f>
        <v>Low Salary (&lt;$50K)</v>
      </c>
      <c r="R551" t="str" cm="1">
        <f t="array" ref="R551">_xlfn.IFS(
G551&lt;=2,"New Customers (0-2Y)",
G551&lt;=5,"Growing Customers (3-5Y)",
G551&lt;=8,"Established Customers (6-8Y)",
G551&lt;=10,"Loyal Customers (9-10Y)"
)</f>
        <v>New Customers (0-2Y)</v>
      </c>
    </row>
    <row r="552" spans="1:18" x14ac:dyDescent="0.35">
      <c r="A552">
        <v>15750141</v>
      </c>
      <c r="B552" t="s">
        <v>487</v>
      </c>
      <c r="C552" t="s">
        <v>42</v>
      </c>
      <c r="D552" t="s">
        <v>18</v>
      </c>
      <c r="E552">
        <v>36</v>
      </c>
      <c r="F552" t="s">
        <v>19</v>
      </c>
      <c r="G552">
        <v>3</v>
      </c>
      <c r="H552" s="4">
        <v>65253.07</v>
      </c>
      <c r="I552" t="s">
        <v>29</v>
      </c>
      <c r="J552">
        <v>2</v>
      </c>
      <c r="K552">
        <v>721</v>
      </c>
      <c r="L552" t="s">
        <v>35</v>
      </c>
      <c r="M552" t="s">
        <v>21</v>
      </c>
      <c r="N552" t="s">
        <v>32</v>
      </c>
      <c r="O552" s="4">
        <v>28737.78</v>
      </c>
      <c r="P552" t="s">
        <v>28</v>
      </c>
      <c r="Q552" t="str" cm="1">
        <f t="array" ref="Q552">_xlfn.IFS(
O552&lt;50000,"Low Salary (&lt;$50K)",
O552&lt;90000,"Lower Middle ($50K-$90K)",
O552&lt;130000,"Middle ($90K-$130K)",
O552&lt;170000,"Upper Middle ($130K-$170K)",
O552&gt;=170000,"High Salary (&gt;$170K)"
)</f>
        <v>Low Salary (&lt;$50K)</v>
      </c>
      <c r="R552" t="str" cm="1">
        <f t="array" ref="R552">_xlfn.IFS(
G552&lt;=2,"New Customers (0-2Y)",
G552&lt;=5,"Growing Customers (3-5Y)",
G552&lt;=8,"Established Customers (6-8Y)",
G552&lt;=10,"Loyal Customers (9-10Y)"
)</f>
        <v>Growing Customers (3-5Y)</v>
      </c>
    </row>
    <row r="553" spans="1:18" x14ac:dyDescent="0.35">
      <c r="A553">
        <v>15657284</v>
      </c>
      <c r="B553" t="s">
        <v>334</v>
      </c>
      <c r="C553" t="s">
        <v>42</v>
      </c>
      <c r="D553" t="s">
        <v>39</v>
      </c>
      <c r="E553">
        <v>47</v>
      </c>
      <c r="F553" t="s">
        <v>19</v>
      </c>
      <c r="G553">
        <v>6</v>
      </c>
      <c r="H553" s="4">
        <v>106901.94</v>
      </c>
      <c r="I553" t="s">
        <v>33</v>
      </c>
      <c r="J553">
        <v>1</v>
      </c>
      <c r="K553">
        <v>674</v>
      </c>
      <c r="L553" t="s">
        <v>35</v>
      </c>
      <c r="M553" t="s">
        <v>21</v>
      </c>
      <c r="N553" t="s">
        <v>22</v>
      </c>
      <c r="O553" s="4">
        <v>2079.1999999999998</v>
      </c>
      <c r="P553" t="s">
        <v>23</v>
      </c>
      <c r="Q553" t="str" cm="1">
        <f t="array" ref="Q553">_xlfn.IFS(
O553&lt;50000,"Low Salary (&lt;$50K)",
O553&lt;90000,"Lower Middle ($50K-$90K)",
O553&lt;130000,"Middle ($90K-$130K)",
O553&lt;170000,"Upper Middle ($130K-$170K)",
O553&gt;=170000,"High Salary (&gt;$170K)"
)</f>
        <v>Low Salary (&lt;$50K)</v>
      </c>
      <c r="R553" t="str" cm="1">
        <f t="array" ref="R553">_xlfn.IFS(
G553&lt;=2,"New Customers (0-2Y)",
G553&lt;=5,"Growing Customers (3-5Y)",
G553&lt;=8,"Established Customers (6-8Y)",
G553&lt;=10,"Loyal Customers (9-10Y)"
)</f>
        <v>Established Customers (6-8Y)</v>
      </c>
    </row>
    <row r="554" spans="1:18" x14ac:dyDescent="0.35">
      <c r="A554">
        <v>15763063</v>
      </c>
      <c r="B554" t="s">
        <v>488</v>
      </c>
      <c r="C554" t="s">
        <v>26</v>
      </c>
      <c r="D554" t="s">
        <v>18</v>
      </c>
      <c r="E554">
        <v>25</v>
      </c>
      <c r="F554" t="s">
        <v>43</v>
      </c>
      <c r="G554">
        <v>10</v>
      </c>
      <c r="H554" s="4">
        <v>128509.63</v>
      </c>
      <c r="I554" t="s">
        <v>33</v>
      </c>
      <c r="J554">
        <v>1</v>
      </c>
      <c r="K554">
        <v>685</v>
      </c>
      <c r="L554" t="s">
        <v>35</v>
      </c>
      <c r="M554" t="s">
        <v>21</v>
      </c>
      <c r="N554" t="s">
        <v>32</v>
      </c>
      <c r="O554" s="4">
        <v>121562.33</v>
      </c>
      <c r="P554" t="s">
        <v>28</v>
      </c>
      <c r="Q554" t="str" cm="1">
        <f t="array" ref="Q554">_xlfn.IFS(
O554&lt;50000,"Low Salary (&lt;$50K)",
O554&lt;90000,"Lower Middle ($50K-$90K)",
O554&lt;130000,"Middle ($90K-$130K)",
O554&lt;170000,"Upper Middle ($130K-$170K)",
O554&gt;=170000,"High Salary (&gt;$170K)"
)</f>
        <v>Middle ($90K-$130K)</v>
      </c>
      <c r="R554" t="str" cm="1">
        <f t="array" ref="R554">_xlfn.IFS(
G554&lt;=2,"New Customers (0-2Y)",
G554&lt;=5,"Growing Customers (3-5Y)",
G554&lt;=8,"Established Customers (6-8Y)",
G554&lt;=10,"Loyal Customers (9-10Y)"
)</f>
        <v>Loyal Customers (9-10Y)</v>
      </c>
    </row>
    <row r="555" spans="1:18" x14ac:dyDescent="0.35">
      <c r="A555">
        <v>15709324</v>
      </c>
      <c r="B555" t="s">
        <v>489</v>
      </c>
      <c r="C555" t="s">
        <v>17</v>
      </c>
      <c r="D555" t="s">
        <v>39</v>
      </c>
      <c r="E555">
        <v>34</v>
      </c>
      <c r="F555" t="s">
        <v>19</v>
      </c>
      <c r="G555">
        <v>7</v>
      </c>
      <c r="H555" s="4">
        <v>0</v>
      </c>
      <c r="I555" t="s">
        <v>24</v>
      </c>
      <c r="J555">
        <v>2</v>
      </c>
      <c r="K555">
        <v>417</v>
      </c>
      <c r="L555" t="s">
        <v>44</v>
      </c>
      <c r="M555" t="s">
        <v>21</v>
      </c>
      <c r="N555" t="s">
        <v>32</v>
      </c>
      <c r="O555" s="4">
        <v>55003.79</v>
      </c>
      <c r="P555" t="s">
        <v>28</v>
      </c>
      <c r="Q555" t="str" cm="1">
        <f t="array" ref="Q555">_xlfn.IFS(
O555&lt;50000,"Low Salary (&lt;$50K)",
O555&lt;90000,"Lower Middle ($50K-$90K)",
O555&lt;130000,"Middle ($90K-$130K)",
O555&lt;170000,"Upper Middle ($130K-$170K)",
O555&gt;=170000,"High Salary (&gt;$170K)"
)</f>
        <v>Lower Middle ($50K-$90K)</v>
      </c>
      <c r="R555" t="str" cm="1">
        <f t="array" ref="R555">_xlfn.IFS(
G555&lt;=2,"New Customers (0-2Y)",
G555&lt;=5,"Growing Customers (3-5Y)",
G555&lt;=8,"Established Customers (6-8Y)",
G555&lt;=10,"Loyal Customers (9-10Y)"
)</f>
        <v>Established Customers (6-8Y)</v>
      </c>
    </row>
    <row r="556" spans="1:18" x14ac:dyDescent="0.35">
      <c r="A556">
        <v>15711309</v>
      </c>
      <c r="B556" t="s">
        <v>490</v>
      </c>
      <c r="C556" t="s">
        <v>42</v>
      </c>
      <c r="D556" t="s">
        <v>39</v>
      </c>
      <c r="E556">
        <v>33</v>
      </c>
      <c r="F556" t="s">
        <v>19</v>
      </c>
      <c r="G556">
        <v>3</v>
      </c>
      <c r="H556" s="4">
        <v>129834.67</v>
      </c>
      <c r="I556" t="s">
        <v>33</v>
      </c>
      <c r="J556">
        <v>1</v>
      </c>
      <c r="K556">
        <v>574</v>
      </c>
      <c r="L556" t="s">
        <v>31</v>
      </c>
      <c r="M556" t="s">
        <v>21</v>
      </c>
      <c r="N556" t="s">
        <v>32</v>
      </c>
      <c r="O556" s="4">
        <v>193131.42</v>
      </c>
      <c r="P556" t="s">
        <v>28</v>
      </c>
      <c r="Q556" t="str" cm="1">
        <f t="array" ref="Q556">_xlfn.IFS(
O556&lt;50000,"Low Salary (&lt;$50K)",
O556&lt;90000,"Lower Middle ($50K-$90K)",
O556&lt;130000,"Middle ($90K-$130K)",
O556&lt;170000,"Upper Middle ($130K-$170K)",
O556&gt;=170000,"High Salary (&gt;$170K)"
)</f>
        <v>High Salary (&gt;$170K)</v>
      </c>
      <c r="R556" t="str" cm="1">
        <f t="array" ref="R556">_xlfn.IFS(
G556&lt;=2,"New Customers (0-2Y)",
G556&lt;=5,"Growing Customers (3-5Y)",
G556&lt;=8,"Established Customers (6-8Y)",
G556&lt;=10,"Loyal Customers (9-10Y)"
)</f>
        <v>Growing Customers (3-5Y)</v>
      </c>
    </row>
    <row r="557" spans="1:18" x14ac:dyDescent="0.35">
      <c r="A557">
        <v>15775318</v>
      </c>
      <c r="B557" t="s">
        <v>473</v>
      </c>
      <c r="C557" t="s">
        <v>26</v>
      </c>
      <c r="D557" t="s">
        <v>18</v>
      </c>
      <c r="E557">
        <v>51</v>
      </c>
      <c r="F557" t="s">
        <v>19</v>
      </c>
      <c r="G557">
        <v>3</v>
      </c>
      <c r="H557" s="4">
        <v>154962.99</v>
      </c>
      <c r="I557" t="s">
        <v>33</v>
      </c>
      <c r="J557">
        <v>3</v>
      </c>
      <c r="K557">
        <v>590</v>
      </c>
      <c r="L557" t="s">
        <v>31</v>
      </c>
      <c r="M557" t="s">
        <v>27</v>
      </c>
      <c r="N557" t="s">
        <v>22</v>
      </c>
      <c r="O557" s="4">
        <v>191932.27</v>
      </c>
      <c r="P557" t="s">
        <v>23</v>
      </c>
      <c r="Q557" t="str" cm="1">
        <f t="array" ref="Q557">_xlfn.IFS(
O557&lt;50000,"Low Salary (&lt;$50K)",
O557&lt;90000,"Lower Middle ($50K-$90K)",
O557&lt;130000,"Middle ($90K-$130K)",
O557&lt;170000,"Upper Middle ($130K-$170K)",
O557&gt;=170000,"High Salary (&gt;$170K)"
)</f>
        <v>High Salary (&gt;$170K)</v>
      </c>
      <c r="R557" t="str" cm="1">
        <f t="array" ref="R557">_xlfn.IFS(
G557&lt;=2,"New Customers (0-2Y)",
G557&lt;=5,"Growing Customers (3-5Y)",
G557&lt;=8,"Established Customers (6-8Y)",
G557&lt;=10,"Loyal Customers (9-10Y)"
)</f>
        <v>Growing Customers (3-5Y)</v>
      </c>
    </row>
    <row r="558" spans="1:18" x14ac:dyDescent="0.35">
      <c r="A558">
        <v>15705515</v>
      </c>
      <c r="B558" t="s">
        <v>491</v>
      </c>
      <c r="C558" t="s">
        <v>42</v>
      </c>
      <c r="D558" t="s">
        <v>39</v>
      </c>
      <c r="E558">
        <v>40</v>
      </c>
      <c r="F558" t="s">
        <v>19</v>
      </c>
      <c r="G558">
        <v>5</v>
      </c>
      <c r="H558" s="4">
        <v>138241.9</v>
      </c>
      <c r="I558" t="s">
        <v>33</v>
      </c>
      <c r="J558">
        <v>2</v>
      </c>
      <c r="K558">
        <v>587</v>
      </c>
      <c r="L558" t="s">
        <v>31</v>
      </c>
      <c r="M558" t="s">
        <v>21</v>
      </c>
      <c r="N558" t="s">
        <v>32</v>
      </c>
      <c r="O558" s="4">
        <v>159418.1</v>
      </c>
      <c r="P558" t="s">
        <v>28</v>
      </c>
      <c r="Q558" t="str" cm="1">
        <f t="array" ref="Q558">_xlfn.IFS(
O558&lt;50000,"Low Salary (&lt;$50K)",
O558&lt;90000,"Lower Middle ($50K-$90K)",
O558&lt;130000,"Middle ($90K-$130K)",
O558&lt;170000,"Upper Middle ($130K-$170K)",
O558&gt;=170000,"High Salary (&gt;$170K)"
)</f>
        <v>Upper Middle ($130K-$170K)</v>
      </c>
      <c r="R558" t="str" cm="1">
        <f t="array" ref="R558">_xlfn.IFS(
G558&lt;=2,"New Customers (0-2Y)",
G558&lt;=5,"Growing Customers (3-5Y)",
G558&lt;=8,"Established Customers (6-8Y)",
G558&lt;=10,"Loyal Customers (9-10Y)"
)</f>
        <v>Growing Customers (3-5Y)</v>
      </c>
    </row>
    <row r="559" spans="1:18" x14ac:dyDescent="0.35">
      <c r="A559">
        <v>15634844</v>
      </c>
      <c r="B559" t="s">
        <v>233</v>
      </c>
      <c r="C559" t="s">
        <v>42</v>
      </c>
      <c r="D559" t="s">
        <v>39</v>
      </c>
      <c r="E559">
        <v>41</v>
      </c>
      <c r="F559" t="s">
        <v>19</v>
      </c>
      <c r="G559">
        <v>3</v>
      </c>
      <c r="H559" s="4">
        <v>91536.93</v>
      </c>
      <c r="I559" t="s">
        <v>29</v>
      </c>
      <c r="J559">
        <v>1</v>
      </c>
      <c r="K559">
        <v>598</v>
      </c>
      <c r="L559" t="s">
        <v>31</v>
      </c>
      <c r="M559" t="s">
        <v>21</v>
      </c>
      <c r="N559" t="s">
        <v>32</v>
      </c>
      <c r="O559" s="4">
        <v>191468.78</v>
      </c>
      <c r="P559" t="s">
        <v>23</v>
      </c>
      <c r="Q559" t="str" cm="1">
        <f t="array" ref="Q559">_xlfn.IFS(
O559&lt;50000,"Low Salary (&lt;$50K)",
O559&lt;90000,"Lower Middle ($50K-$90K)",
O559&lt;130000,"Middle ($90K-$130K)",
O559&lt;170000,"Upper Middle ($130K-$170K)",
O559&gt;=170000,"High Salary (&gt;$170K)"
)</f>
        <v>High Salary (&gt;$170K)</v>
      </c>
      <c r="R559" t="str" cm="1">
        <f t="array" ref="R559">_xlfn.IFS(
G559&lt;=2,"New Customers (0-2Y)",
G559&lt;=5,"Growing Customers (3-5Y)",
G559&lt;=8,"Established Customers (6-8Y)",
G559&lt;=10,"Loyal Customers (9-10Y)"
)</f>
        <v>Growing Customers (3-5Y)</v>
      </c>
    </row>
    <row r="560" spans="1:18" x14ac:dyDescent="0.35">
      <c r="A560">
        <v>15717046</v>
      </c>
      <c r="B560" t="s">
        <v>492</v>
      </c>
      <c r="C560" t="s">
        <v>26</v>
      </c>
      <c r="D560" t="s">
        <v>39</v>
      </c>
      <c r="E560">
        <v>53</v>
      </c>
      <c r="F560" t="s">
        <v>19</v>
      </c>
      <c r="G560">
        <v>3</v>
      </c>
      <c r="H560" s="4">
        <v>0</v>
      </c>
      <c r="I560" t="s">
        <v>24</v>
      </c>
      <c r="J560">
        <v>2</v>
      </c>
      <c r="K560">
        <v>741</v>
      </c>
      <c r="L560" t="s">
        <v>35</v>
      </c>
      <c r="M560" t="s">
        <v>21</v>
      </c>
      <c r="N560" t="s">
        <v>22</v>
      </c>
      <c r="O560" s="4">
        <v>38913.68</v>
      </c>
      <c r="P560" t="s">
        <v>28</v>
      </c>
      <c r="Q560" t="str" cm="1">
        <f t="array" ref="Q560">_xlfn.IFS(
O560&lt;50000,"Low Salary (&lt;$50K)",
O560&lt;90000,"Lower Middle ($50K-$90K)",
O560&lt;130000,"Middle ($90K-$130K)",
O560&lt;170000,"Upper Middle ($130K-$170K)",
O560&gt;=170000,"High Salary (&gt;$170K)"
)</f>
        <v>Low Salary (&lt;$50K)</v>
      </c>
      <c r="R560" t="str" cm="1">
        <f t="array" ref="R560">_xlfn.IFS(
G560&lt;=2,"New Customers (0-2Y)",
G560&lt;=5,"Growing Customers (3-5Y)",
G560&lt;=8,"Established Customers (6-8Y)",
G560&lt;=10,"Loyal Customers (9-10Y)"
)</f>
        <v>Growing Customers (3-5Y)</v>
      </c>
    </row>
    <row r="561" spans="1:18" x14ac:dyDescent="0.35">
      <c r="A561">
        <v>15571816</v>
      </c>
      <c r="B561" t="s">
        <v>126</v>
      </c>
      <c r="C561" t="s">
        <v>26</v>
      </c>
      <c r="D561" t="s">
        <v>18</v>
      </c>
      <c r="E561">
        <v>70</v>
      </c>
      <c r="F561" t="s">
        <v>2967</v>
      </c>
      <c r="G561">
        <v>5</v>
      </c>
      <c r="H561" s="4">
        <v>0</v>
      </c>
      <c r="I561" t="s">
        <v>24</v>
      </c>
      <c r="J561">
        <v>1</v>
      </c>
      <c r="K561">
        <v>850</v>
      </c>
      <c r="L561" t="s">
        <v>37</v>
      </c>
      <c r="M561" t="s">
        <v>21</v>
      </c>
      <c r="N561" t="s">
        <v>22</v>
      </c>
      <c r="O561" s="4">
        <v>705.18</v>
      </c>
      <c r="P561" t="s">
        <v>28</v>
      </c>
      <c r="Q561" t="str" cm="1">
        <f t="array" ref="Q561">_xlfn.IFS(
O561&lt;50000,"Low Salary (&lt;$50K)",
O561&lt;90000,"Lower Middle ($50K-$90K)",
O561&lt;130000,"Middle ($90K-$130K)",
O561&lt;170000,"Upper Middle ($130K-$170K)",
O561&gt;=170000,"High Salary (&gt;$170K)"
)</f>
        <v>Low Salary (&lt;$50K)</v>
      </c>
      <c r="R561" t="str" cm="1">
        <f t="array" ref="R561">_xlfn.IFS(
G561&lt;=2,"New Customers (0-2Y)",
G561&lt;=5,"Growing Customers (3-5Y)",
G561&lt;=8,"Established Customers (6-8Y)",
G561&lt;=10,"Loyal Customers (9-10Y)"
)</f>
        <v>Growing Customers (3-5Y)</v>
      </c>
    </row>
    <row r="562" spans="1:18" x14ac:dyDescent="0.35">
      <c r="A562">
        <v>15670080</v>
      </c>
      <c r="B562" t="s">
        <v>493</v>
      </c>
      <c r="C562" t="s">
        <v>42</v>
      </c>
      <c r="D562" t="s">
        <v>18</v>
      </c>
      <c r="E562">
        <v>29</v>
      </c>
      <c r="F562" t="s">
        <v>43</v>
      </c>
      <c r="G562">
        <v>7</v>
      </c>
      <c r="H562" s="4">
        <v>105204.01</v>
      </c>
      <c r="I562" t="s">
        <v>33</v>
      </c>
      <c r="J562">
        <v>1</v>
      </c>
      <c r="K562">
        <v>584</v>
      </c>
      <c r="L562" t="s">
        <v>31</v>
      </c>
      <c r="M562" t="s">
        <v>27</v>
      </c>
      <c r="N562" t="s">
        <v>22</v>
      </c>
      <c r="O562" s="4">
        <v>138490.03</v>
      </c>
      <c r="P562" t="s">
        <v>28</v>
      </c>
      <c r="Q562" t="str" cm="1">
        <f t="array" ref="Q562">_xlfn.IFS(
O562&lt;50000,"Low Salary (&lt;$50K)",
O562&lt;90000,"Lower Middle ($50K-$90K)",
O562&lt;130000,"Middle ($90K-$130K)",
O562&lt;170000,"Upper Middle ($130K-$170K)",
O562&gt;=170000,"High Salary (&gt;$170K)"
)</f>
        <v>Upper Middle ($130K-$170K)</v>
      </c>
      <c r="R562" t="str" cm="1">
        <f t="array" ref="R562">_xlfn.IFS(
G562&lt;=2,"New Customers (0-2Y)",
G562&lt;=5,"Growing Customers (3-5Y)",
G562&lt;=8,"Established Customers (6-8Y)",
G562&lt;=10,"Loyal Customers (9-10Y)"
)</f>
        <v>Established Customers (6-8Y)</v>
      </c>
    </row>
    <row r="563" spans="1:18" x14ac:dyDescent="0.35">
      <c r="A563">
        <v>15800440</v>
      </c>
      <c r="B563" t="s">
        <v>346</v>
      </c>
      <c r="C563" t="s">
        <v>26</v>
      </c>
      <c r="D563" t="s">
        <v>39</v>
      </c>
      <c r="E563">
        <v>61</v>
      </c>
      <c r="F563" t="s">
        <v>2967</v>
      </c>
      <c r="G563">
        <v>1</v>
      </c>
      <c r="H563" s="4">
        <v>152968.73000000001</v>
      </c>
      <c r="I563" t="s">
        <v>33</v>
      </c>
      <c r="J563">
        <v>1</v>
      </c>
      <c r="K563">
        <v>650</v>
      </c>
      <c r="L563" t="s">
        <v>20</v>
      </c>
      <c r="M563" t="s">
        <v>27</v>
      </c>
      <c r="N563" t="s">
        <v>22</v>
      </c>
      <c r="O563" s="4">
        <v>82970.69</v>
      </c>
      <c r="P563" t="s">
        <v>28</v>
      </c>
      <c r="Q563" t="str" cm="1">
        <f t="array" ref="Q563">_xlfn.IFS(
O563&lt;50000,"Low Salary (&lt;$50K)",
O563&lt;90000,"Lower Middle ($50K-$90K)",
O563&lt;130000,"Middle ($90K-$130K)",
O563&lt;170000,"Upper Middle ($130K-$170K)",
O563&gt;=170000,"High Salary (&gt;$170K)"
)</f>
        <v>Lower Middle ($50K-$90K)</v>
      </c>
      <c r="R563" t="str" cm="1">
        <f t="array" ref="R563">_xlfn.IFS(
G563&lt;=2,"New Customers (0-2Y)",
G563&lt;=5,"Growing Customers (3-5Y)",
G563&lt;=8,"Established Customers (6-8Y)",
G563&lt;=10,"Loyal Customers (9-10Y)"
)</f>
        <v>New Customers (0-2Y)</v>
      </c>
    </row>
    <row r="564" spans="1:18" x14ac:dyDescent="0.35">
      <c r="A564">
        <v>15665678</v>
      </c>
      <c r="B564" t="s">
        <v>231</v>
      </c>
      <c r="C564" t="s">
        <v>26</v>
      </c>
      <c r="D564" t="s">
        <v>39</v>
      </c>
      <c r="E564">
        <v>36</v>
      </c>
      <c r="F564" t="s">
        <v>19</v>
      </c>
      <c r="G564">
        <v>8</v>
      </c>
      <c r="H564" s="4">
        <v>158261.68</v>
      </c>
      <c r="I564" t="s">
        <v>33</v>
      </c>
      <c r="J564">
        <v>1</v>
      </c>
      <c r="K564">
        <v>607</v>
      </c>
      <c r="L564" t="s">
        <v>20</v>
      </c>
      <c r="M564" t="s">
        <v>21</v>
      </c>
      <c r="N564" t="s">
        <v>22</v>
      </c>
      <c r="O564" s="4">
        <v>76744.72</v>
      </c>
      <c r="P564" t="s">
        <v>28</v>
      </c>
      <c r="Q564" t="str" cm="1">
        <f t="array" ref="Q564">_xlfn.IFS(
O564&lt;50000,"Low Salary (&lt;$50K)",
O564&lt;90000,"Lower Middle ($50K-$90K)",
O564&lt;130000,"Middle ($90K-$130K)",
O564&lt;170000,"Upper Middle ($130K-$170K)",
O564&gt;=170000,"High Salary (&gt;$170K)"
)</f>
        <v>Lower Middle ($50K-$90K)</v>
      </c>
      <c r="R564" t="str" cm="1">
        <f t="array" ref="R564">_xlfn.IFS(
G564&lt;=2,"New Customers (0-2Y)",
G564&lt;=5,"Growing Customers (3-5Y)",
G564&lt;=8,"Established Customers (6-8Y)",
G564&lt;=10,"Loyal Customers (9-10Y)"
)</f>
        <v>Established Customers (6-8Y)</v>
      </c>
    </row>
    <row r="565" spans="1:18" x14ac:dyDescent="0.35">
      <c r="A565">
        <v>15665956</v>
      </c>
      <c r="B565" t="s">
        <v>494</v>
      </c>
      <c r="C565" t="s">
        <v>17</v>
      </c>
      <c r="D565" t="s">
        <v>18</v>
      </c>
      <c r="E565">
        <v>46</v>
      </c>
      <c r="F565" t="s">
        <v>19</v>
      </c>
      <c r="G565">
        <v>1</v>
      </c>
      <c r="H565" s="4">
        <v>0</v>
      </c>
      <c r="I565" t="s">
        <v>24</v>
      </c>
      <c r="J565">
        <v>1</v>
      </c>
      <c r="K565">
        <v>509</v>
      </c>
      <c r="L565" t="s">
        <v>31</v>
      </c>
      <c r="M565" t="s">
        <v>21</v>
      </c>
      <c r="N565" t="s">
        <v>32</v>
      </c>
      <c r="O565" s="4">
        <v>71244.59</v>
      </c>
      <c r="P565" t="s">
        <v>23</v>
      </c>
      <c r="Q565" t="str" cm="1">
        <f t="array" ref="Q565">_xlfn.IFS(
O565&lt;50000,"Low Salary (&lt;$50K)",
O565&lt;90000,"Lower Middle ($50K-$90K)",
O565&lt;130000,"Middle ($90K-$130K)",
O565&lt;170000,"Upper Middle ($130K-$170K)",
O565&gt;=170000,"High Salary (&gt;$170K)"
)</f>
        <v>Lower Middle ($50K-$90K)</v>
      </c>
      <c r="R565" t="str" cm="1">
        <f t="array" ref="R565">_xlfn.IFS(
G565&lt;=2,"New Customers (0-2Y)",
G565&lt;=5,"Growing Customers (3-5Y)",
G565&lt;=8,"Established Customers (6-8Y)",
G565&lt;=10,"Loyal Customers (9-10Y)"
)</f>
        <v>New Customers (0-2Y)</v>
      </c>
    </row>
    <row r="566" spans="1:18" x14ac:dyDescent="0.35">
      <c r="A566">
        <v>15788126</v>
      </c>
      <c r="B566" t="s">
        <v>429</v>
      </c>
      <c r="C566" t="s">
        <v>26</v>
      </c>
      <c r="D566" t="s">
        <v>18</v>
      </c>
      <c r="E566">
        <v>38</v>
      </c>
      <c r="F566" t="s">
        <v>19</v>
      </c>
      <c r="G566">
        <v>6</v>
      </c>
      <c r="H566" s="4">
        <v>121021.05</v>
      </c>
      <c r="I566" t="s">
        <v>33</v>
      </c>
      <c r="J566">
        <v>1</v>
      </c>
      <c r="K566">
        <v>689</v>
      </c>
      <c r="L566" t="s">
        <v>35</v>
      </c>
      <c r="M566" t="s">
        <v>21</v>
      </c>
      <c r="N566" t="s">
        <v>22</v>
      </c>
      <c r="O566" s="4">
        <v>12182.15</v>
      </c>
      <c r="P566" t="s">
        <v>28</v>
      </c>
      <c r="Q566" t="str" cm="1">
        <f t="array" ref="Q566">_xlfn.IFS(
O566&lt;50000,"Low Salary (&lt;$50K)",
O566&lt;90000,"Lower Middle ($50K-$90K)",
O566&lt;130000,"Middle ($90K-$130K)",
O566&lt;170000,"Upper Middle ($130K-$170K)",
O566&gt;=170000,"High Salary (&gt;$170K)"
)</f>
        <v>Low Salary (&lt;$50K)</v>
      </c>
      <c r="R566" t="str" cm="1">
        <f t="array" ref="R566">_xlfn.IFS(
G566&lt;=2,"New Customers (0-2Y)",
G566&lt;=5,"Growing Customers (3-5Y)",
G566&lt;=8,"Established Customers (6-8Y)",
G566&lt;=10,"Loyal Customers (9-10Y)"
)</f>
        <v>Established Customers (6-8Y)</v>
      </c>
    </row>
    <row r="567" spans="1:18" x14ac:dyDescent="0.35">
      <c r="A567">
        <v>15811773</v>
      </c>
      <c r="B567" t="s">
        <v>206</v>
      </c>
      <c r="C567" t="s">
        <v>17</v>
      </c>
      <c r="D567" t="s">
        <v>39</v>
      </c>
      <c r="E567">
        <v>36</v>
      </c>
      <c r="F567" t="s">
        <v>19</v>
      </c>
      <c r="G567">
        <v>4</v>
      </c>
      <c r="H567" s="4">
        <v>0</v>
      </c>
      <c r="I567" t="s">
        <v>24</v>
      </c>
      <c r="J567">
        <v>2</v>
      </c>
      <c r="K567">
        <v>543</v>
      </c>
      <c r="L567" t="s">
        <v>31</v>
      </c>
      <c r="M567" t="s">
        <v>21</v>
      </c>
      <c r="N567" t="s">
        <v>22</v>
      </c>
      <c r="O567" s="4">
        <v>141210.5</v>
      </c>
      <c r="P567" t="s">
        <v>28</v>
      </c>
      <c r="Q567" t="str" cm="1">
        <f t="array" ref="Q567">_xlfn.IFS(
O567&lt;50000,"Low Salary (&lt;$50K)",
O567&lt;90000,"Lower Middle ($50K-$90K)",
O567&lt;130000,"Middle ($90K-$130K)",
O567&lt;170000,"Upper Middle ($130K-$170K)",
O567&gt;=170000,"High Salary (&gt;$170K)"
)</f>
        <v>Upper Middle ($130K-$170K)</v>
      </c>
      <c r="R567" t="str" cm="1">
        <f t="array" ref="R567">_xlfn.IFS(
G567&lt;=2,"New Customers (0-2Y)",
G567&lt;=5,"Growing Customers (3-5Y)",
G567&lt;=8,"Established Customers (6-8Y)",
G567&lt;=10,"Loyal Customers (9-10Y)"
)</f>
        <v>Growing Customers (3-5Y)</v>
      </c>
    </row>
    <row r="568" spans="1:18" x14ac:dyDescent="0.35">
      <c r="A568">
        <v>15651674</v>
      </c>
      <c r="B568" t="s">
        <v>495</v>
      </c>
      <c r="C568" t="s">
        <v>26</v>
      </c>
      <c r="D568" t="s">
        <v>18</v>
      </c>
      <c r="E568">
        <v>54</v>
      </c>
      <c r="F568" t="s">
        <v>19</v>
      </c>
      <c r="G568">
        <v>2</v>
      </c>
      <c r="H568" s="4">
        <v>0</v>
      </c>
      <c r="I568" t="s">
        <v>24</v>
      </c>
      <c r="J568">
        <v>1</v>
      </c>
      <c r="K568">
        <v>438</v>
      </c>
      <c r="L568" t="s">
        <v>44</v>
      </c>
      <c r="M568" t="s">
        <v>27</v>
      </c>
      <c r="N568" t="s">
        <v>32</v>
      </c>
      <c r="O568" s="4">
        <v>191763.07</v>
      </c>
      <c r="P568" t="s">
        <v>23</v>
      </c>
      <c r="Q568" t="str" cm="1">
        <f t="array" ref="Q568">_xlfn.IFS(
O568&lt;50000,"Low Salary (&lt;$50K)",
O568&lt;90000,"Lower Middle ($50K-$90K)",
O568&lt;130000,"Middle ($90K-$130K)",
O568&lt;170000,"Upper Middle ($130K-$170K)",
O568&gt;=170000,"High Salary (&gt;$170K)"
)</f>
        <v>High Salary (&gt;$170K)</v>
      </c>
      <c r="R568" t="str" cm="1">
        <f t="array" ref="R568">_xlfn.IFS(
G568&lt;=2,"New Customers (0-2Y)",
G568&lt;=5,"Growing Customers (3-5Y)",
G568&lt;=8,"Established Customers (6-8Y)",
G568&lt;=10,"Loyal Customers (9-10Y)"
)</f>
        <v>New Customers (0-2Y)</v>
      </c>
    </row>
    <row r="569" spans="1:18" x14ac:dyDescent="0.35">
      <c r="A569">
        <v>15689614</v>
      </c>
      <c r="B569" t="s">
        <v>496</v>
      </c>
      <c r="C569" t="s">
        <v>26</v>
      </c>
      <c r="D569" t="s">
        <v>18</v>
      </c>
      <c r="E569">
        <v>63</v>
      </c>
      <c r="F569" t="s">
        <v>2967</v>
      </c>
      <c r="G569">
        <v>1</v>
      </c>
      <c r="H569" s="4">
        <v>137715.66</v>
      </c>
      <c r="I569" t="s">
        <v>33</v>
      </c>
      <c r="J569">
        <v>1</v>
      </c>
      <c r="K569">
        <v>687</v>
      </c>
      <c r="L569" t="s">
        <v>35</v>
      </c>
      <c r="M569" t="s">
        <v>21</v>
      </c>
      <c r="N569" t="s">
        <v>22</v>
      </c>
      <c r="O569" s="4">
        <v>37938.74</v>
      </c>
      <c r="P569" t="s">
        <v>28</v>
      </c>
      <c r="Q569" t="str" cm="1">
        <f t="array" ref="Q569">_xlfn.IFS(
O569&lt;50000,"Low Salary (&lt;$50K)",
O569&lt;90000,"Lower Middle ($50K-$90K)",
O569&lt;130000,"Middle ($90K-$130K)",
O569&lt;170000,"Upper Middle ($130K-$170K)",
O569&gt;=170000,"High Salary (&gt;$170K)"
)</f>
        <v>Low Salary (&lt;$50K)</v>
      </c>
      <c r="R569" t="str" cm="1">
        <f t="array" ref="R569">_xlfn.IFS(
G569&lt;=2,"New Customers (0-2Y)",
G569&lt;=5,"Growing Customers (3-5Y)",
G569&lt;=8,"Established Customers (6-8Y)",
G569&lt;=10,"Loyal Customers (9-10Y)"
)</f>
        <v>New Customers (0-2Y)</v>
      </c>
    </row>
    <row r="570" spans="1:18" x14ac:dyDescent="0.35">
      <c r="A570">
        <v>15795564</v>
      </c>
      <c r="B570" t="s">
        <v>497</v>
      </c>
      <c r="C570" t="s">
        <v>42</v>
      </c>
      <c r="D570" t="s">
        <v>39</v>
      </c>
      <c r="E570">
        <v>31</v>
      </c>
      <c r="F570" t="s">
        <v>19</v>
      </c>
      <c r="G570">
        <v>5</v>
      </c>
      <c r="H570" s="4">
        <v>121192.22</v>
      </c>
      <c r="I570" t="s">
        <v>33</v>
      </c>
      <c r="J570">
        <v>2</v>
      </c>
      <c r="K570">
        <v>737</v>
      </c>
      <c r="L570" t="s">
        <v>35</v>
      </c>
      <c r="M570" t="s">
        <v>21</v>
      </c>
      <c r="N570" t="s">
        <v>22</v>
      </c>
      <c r="O570" s="4">
        <v>74890.58</v>
      </c>
      <c r="P570" t="s">
        <v>28</v>
      </c>
      <c r="Q570" t="str" cm="1">
        <f t="array" ref="Q570">_xlfn.IFS(
O570&lt;50000,"Low Salary (&lt;$50K)",
O570&lt;90000,"Lower Middle ($50K-$90K)",
O570&lt;130000,"Middle ($90K-$130K)",
O570&lt;170000,"Upper Middle ($130K-$170K)",
O570&gt;=170000,"High Salary (&gt;$170K)"
)</f>
        <v>Lower Middle ($50K-$90K)</v>
      </c>
      <c r="R570" t="str" cm="1">
        <f t="array" ref="R570">_xlfn.IFS(
G570&lt;=2,"New Customers (0-2Y)",
G570&lt;=5,"Growing Customers (3-5Y)",
G570&lt;=8,"Established Customers (6-8Y)",
G570&lt;=10,"Loyal Customers (9-10Y)"
)</f>
        <v>Growing Customers (3-5Y)</v>
      </c>
    </row>
    <row r="571" spans="1:18" x14ac:dyDescent="0.35">
      <c r="A571">
        <v>15706647</v>
      </c>
      <c r="B571" t="s">
        <v>498</v>
      </c>
      <c r="C571" t="s">
        <v>17</v>
      </c>
      <c r="D571" t="s">
        <v>39</v>
      </c>
      <c r="E571">
        <v>31</v>
      </c>
      <c r="F571" t="s">
        <v>19</v>
      </c>
      <c r="G571">
        <v>7</v>
      </c>
      <c r="H571" s="4">
        <v>0</v>
      </c>
      <c r="I571" t="s">
        <v>24</v>
      </c>
      <c r="J571">
        <v>3</v>
      </c>
      <c r="K571">
        <v>761</v>
      </c>
      <c r="L571" t="s">
        <v>35</v>
      </c>
      <c r="M571" t="s">
        <v>21</v>
      </c>
      <c r="N571" t="s">
        <v>22</v>
      </c>
      <c r="O571" s="4">
        <v>166698.18</v>
      </c>
      <c r="P571" t="s">
        <v>28</v>
      </c>
      <c r="Q571" t="str" cm="1">
        <f t="array" ref="Q571">_xlfn.IFS(
O571&lt;50000,"Low Salary (&lt;$50K)",
O571&lt;90000,"Lower Middle ($50K-$90K)",
O571&lt;130000,"Middle ($90K-$130K)",
O571&lt;170000,"Upper Middle ($130K-$170K)",
O571&gt;=170000,"High Salary (&gt;$170K)"
)</f>
        <v>Upper Middle ($130K-$170K)</v>
      </c>
      <c r="R571" t="str" cm="1">
        <f t="array" ref="R571">_xlfn.IFS(
G571&lt;=2,"New Customers (0-2Y)",
G571&lt;=5,"Growing Customers (3-5Y)",
G571&lt;=8,"Established Customers (6-8Y)",
G571&lt;=10,"Loyal Customers (9-10Y)"
)</f>
        <v>Established Customers (6-8Y)</v>
      </c>
    </row>
    <row r="572" spans="1:18" x14ac:dyDescent="0.35">
      <c r="A572">
        <v>15728505</v>
      </c>
      <c r="B572" t="s">
        <v>499</v>
      </c>
      <c r="C572" t="s">
        <v>17</v>
      </c>
      <c r="D572" t="s">
        <v>39</v>
      </c>
      <c r="E572">
        <v>44</v>
      </c>
      <c r="F572" t="s">
        <v>19</v>
      </c>
      <c r="G572">
        <v>1</v>
      </c>
      <c r="H572" s="4">
        <v>100486.18</v>
      </c>
      <c r="I572" t="s">
        <v>33</v>
      </c>
      <c r="J572">
        <v>2</v>
      </c>
      <c r="K572">
        <v>601</v>
      </c>
      <c r="L572" t="s">
        <v>20</v>
      </c>
      <c r="M572" t="s">
        <v>21</v>
      </c>
      <c r="N572" t="s">
        <v>22</v>
      </c>
      <c r="O572" s="4">
        <v>62678.53</v>
      </c>
      <c r="P572" t="s">
        <v>28</v>
      </c>
      <c r="Q572" t="str" cm="1">
        <f t="array" ref="Q572">_xlfn.IFS(
O572&lt;50000,"Low Salary (&lt;$50K)",
O572&lt;90000,"Lower Middle ($50K-$90K)",
O572&lt;130000,"Middle ($90K-$130K)",
O572&lt;170000,"Upper Middle ($130K-$170K)",
O572&gt;=170000,"High Salary (&gt;$170K)"
)</f>
        <v>Lower Middle ($50K-$90K)</v>
      </c>
      <c r="R572" t="str" cm="1">
        <f t="array" ref="R572">_xlfn.IFS(
G572&lt;=2,"New Customers (0-2Y)",
G572&lt;=5,"Growing Customers (3-5Y)",
G572&lt;=8,"Established Customers (6-8Y)",
G572&lt;=10,"Loyal Customers (9-10Y)"
)</f>
        <v>New Customers (0-2Y)</v>
      </c>
    </row>
    <row r="573" spans="1:18" x14ac:dyDescent="0.35">
      <c r="A573">
        <v>15730076</v>
      </c>
      <c r="B573" t="s">
        <v>78</v>
      </c>
      <c r="C573" t="s">
        <v>17</v>
      </c>
      <c r="D573" t="s">
        <v>39</v>
      </c>
      <c r="E573">
        <v>45</v>
      </c>
      <c r="F573" t="s">
        <v>19</v>
      </c>
      <c r="G573">
        <v>1</v>
      </c>
      <c r="H573" s="4">
        <v>0</v>
      </c>
      <c r="I573" t="s">
        <v>24</v>
      </c>
      <c r="J573">
        <v>1</v>
      </c>
      <c r="K573">
        <v>651</v>
      </c>
      <c r="L573" t="s">
        <v>20</v>
      </c>
      <c r="M573" t="s">
        <v>21</v>
      </c>
      <c r="N573" t="s">
        <v>32</v>
      </c>
      <c r="O573" s="4">
        <v>67740.08</v>
      </c>
      <c r="P573" t="s">
        <v>23</v>
      </c>
      <c r="Q573" t="str" cm="1">
        <f t="array" ref="Q573">_xlfn.IFS(
O573&lt;50000,"Low Salary (&lt;$50K)",
O573&lt;90000,"Lower Middle ($50K-$90K)",
O573&lt;130000,"Middle ($90K-$130K)",
O573&lt;170000,"Upper Middle ($130K-$170K)",
O573&gt;=170000,"High Salary (&gt;$170K)"
)</f>
        <v>Lower Middle ($50K-$90K)</v>
      </c>
      <c r="R573" t="str" cm="1">
        <f t="array" ref="R573">_xlfn.IFS(
G573&lt;=2,"New Customers (0-2Y)",
G573&lt;=5,"Growing Customers (3-5Y)",
G573&lt;=8,"Established Customers (6-8Y)",
G573&lt;=10,"Loyal Customers (9-10Y)"
)</f>
        <v>New Customers (0-2Y)</v>
      </c>
    </row>
    <row r="574" spans="1:18" x14ac:dyDescent="0.35">
      <c r="A574">
        <v>15622003</v>
      </c>
      <c r="B574" t="s">
        <v>444</v>
      </c>
      <c r="C574" t="s">
        <v>17</v>
      </c>
      <c r="D574" t="s">
        <v>39</v>
      </c>
      <c r="E574">
        <v>35</v>
      </c>
      <c r="F574" t="s">
        <v>19</v>
      </c>
      <c r="G574">
        <v>9</v>
      </c>
      <c r="H574" s="4">
        <v>92566.53</v>
      </c>
      <c r="I574" t="s">
        <v>29</v>
      </c>
      <c r="J574">
        <v>2</v>
      </c>
      <c r="K574">
        <v>745</v>
      </c>
      <c r="L574" t="s">
        <v>35</v>
      </c>
      <c r="M574" t="s">
        <v>21</v>
      </c>
      <c r="N574" t="s">
        <v>32</v>
      </c>
      <c r="O574" s="4">
        <v>161519.76999999999</v>
      </c>
      <c r="P574" t="s">
        <v>28</v>
      </c>
      <c r="Q574" t="str" cm="1">
        <f t="array" ref="Q574">_xlfn.IFS(
O574&lt;50000,"Low Salary (&lt;$50K)",
O574&lt;90000,"Lower Middle ($50K-$90K)",
O574&lt;130000,"Middle ($90K-$130K)",
O574&lt;170000,"Upper Middle ($130K-$170K)",
O574&gt;=170000,"High Salary (&gt;$170K)"
)</f>
        <v>Upper Middle ($130K-$170K)</v>
      </c>
      <c r="R574" t="str" cm="1">
        <f t="array" ref="R574">_xlfn.IFS(
G574&lt;=2,"New Customers (0-2Y)",
G574&lt;=5,"Growing Customers (3-5Y)",
G574&lt;=8,"Established Customers (6-8Y)",
G574&lt;=10,"Loyal Customers (9-10Y)"
)</f>
        <v>Loyal Customers (9-10Y)</v>
      </c>
    </row>
    <row r="575" spans="1:18" x14ac:dyDescent="0.35">
      <c r="A575">
        <v>15607312</v>
      </c>
      <c r="B575" t="s">
        <v>500</v>
      </c>
      <c r="C575" t="s">
        <v>26</v>
      </c>
      <c r="D575" t="s">
        <v>18</v>
      </c>
      <c r="E575">
        <v>49</v>
      </c>
      <c r="F575" t="s">
        <v>19</v>
      </c>
      <c r="G575">
        <v>10</v>
      </c>
      <c r="H575" s="4">
        <v>0</v>
      </c>
      <c r="I575" t="s">
        <v>24</v>
      </c>
      <c r="J575">
        <v>2</v>
      </c>
      <c r="K575">
        <v>648</v>
      </c>
      <c r="L575" t="s">
        <v>20</v>
      </c>
      <c r="M575" t="s">
        <v>21</v>
      </c>
      <c r="N575" t="s">
        <v>22</v>
      </c>
      <c r="O575" s="4">
        <v>159835.78</v>
      </c>
      <c r="P575" t="s">
        <v>23</v>
      </c>
      <c r="Q575" t="str" cm="1">
        <f t="array" ref="Q575">_xlfn.IFS(
O575&lt;50000,"Low Salary (&lt;$50K)",
O575&lt;90000,"Lower Middle ($50K-$90K)",
O575&lt;130000,"Middle ($90K-$130K)",
O575&lt;170000,"Upper Middle ($130K-$170K)",
O575&gt;=170000,"High Salary (&gt;$170K)"
)</f>
        <v>Upper Middle ($130K-$170K)</v>
      </c>
      <c r="R575" t="str" cm="1">
        <f t="array" ref="R575">_xlfn.IFS(
G575&lt;=2,"New Customers (0-2Y)",
G575&lt;=5,"Growing Customers (3-5Y)",
G575&lt;=8,"Established Customers (6-8Y)",
G575&lt;=10,"Loyal Customers (9-10Y)"
)</f>
        <v>Loyal Customers (9-10Y)</v>
      </c>
    </row>
    <row r="576" spans="1:18" x14ac:dyDescent="0.35">
      <c r="A576">
        <v>15644753</v>
      </c>
      <c r="B576" t="s">
        <v>135</v>
      </c>
      <c r="C576" t="s">
        <v>26</v>
      </c>
      <c r="D576" t="s">
        <v>39</v>
      </c>
      <c r="E576">
        <v>40</v>
      </c>
      <c r="F576" t="s">
        <v>19</v>
      </c>
      <c r="G576">
        <v>3</v>
      </c>
      <c r="H576" s="4">
        <v>110929.96</v>
      </c>
      <c r="I576" t="s">
        <v>33</v>
      </c>
      <c r="J576">
        <v>1</v>
      </c>
      <c r="K576">
        <v>848</v>
      </c>
      <c r="L576" t="s">
        <v>37</v>
      </c>
      <c r="M576" t="s">
        <v>21</v>
      </c>
      <c r="N576" t="s">
        <v>22</v>
      </c>
      <c r="O576" s="4">
        <v>30876.84</v>
      </c>
      <c r="P576" t="s">
        <v>28</v>
      </c>
      <c r="Q576" t="str" cm="1">
        <f t="array" ref="Q576">_xlfn.IFS(
O576&lt;50000,"Low Salary (&lt;$50K)",
O576&lt;90000,"Lower Middle ($50K-$90K)",
O576&lt;130000,"Middle ($90K-$130K)",
O576&lt;170000,"Upper Middle ($130K-$170K)",
O576&gt;=170000,"High Salary (&gt;$170K)"
)</f>
        <v>Low Salary (&lt;$50K)</v>
      </c>
      <c r="R576" t="str" cm="1">
        <f t="array" ref="R576">_xlfn.IFS(
G576&lt;=2,"New Customers (0-2Y)",
G576&lt;=5,"Growing Customers (3-5Y)",
G576&lt;=8,"Established Customers (6-8Y)",
G576&lt;=10,"Loyal Customers (9-10Y)"
)</f>
        <v>Growing Customers (3-5Y)</v>
      </c>
    </row>
    <row r="577" spans="1:18" x14ac:dyDescent="0.35">
      <c r="A577">
        <v>15653620</v>
      </c>
      <c r="B577" t="s">
        <v>322</v>
      </c>
      <c r="C577" t="s">
        <v>17</v>
      </c>
      <c r="D577" t="s">
        <v>18</v>
      </c>
      <c r="E577">
        <v>27</v>
      </c>
      <c r="F577" t="s">
        <v>43</v>
      </c>
      <c r="G577">
        <v>8</v>
      </c>
      <c r="H577" s="4">
        <v>0</v>
      </c>
      <c r="I577" t="s">
        <v>24</v>
      </c>
      <c r="J577">
        <v>2</v>
      </c>
      <c r="K577">
        <v>546</v>
      </c>
      <c r="L577" t="s">
        <v>31</v>
      </c>
      <c r="M577" t="s">
        <v>21</v>
      </c>
      <c r="N577" t="s">
        <v>22</v>
      </c>
      <c r="O577" s="4">
        <v>14858.1</v>
      </c>
      <c r="P577" t="s">
        <v>28</v>
      </c>
      <c r="Q577" t="str" cm="1">
        <f t="array" ref="Q577">_xlfn.IFS(
O577&lt;50000,"Low Salary (&lt;$50K)",
O577&lt;90000,"Lower Middle ($50K-$90K)",
O577&lt;130000,"Middle ($90K-$130K)",
O577&lt;170000,"Upper Middle ($130K-$170K)",
O577&gt;=170000,"High Salary (&gt;$170K)"
)</f>
        <v>Low Salary (&lt;$50K)</v>
      </c>
      <c r="R577" t="str" cm="1">
        <f t="array" ref="R577">_xlfn.IFS(
G577&lt;=2,"New Customers (0-2Y)",
G577&lt;=5,"Growing Customers (3-5Y)",
G577&lt;=8,"Established Customers (6-8Y)",
G577&lt;=10,"Loyal Customers (9-10Y)"
)</f>
        <v>Established Customers (6-8Y)</v>
      </c>
    </row>
    <row r="578" spans="1:18" x14ac:dyDescent="0.35">
      <c r="A578">
        <v>15761986</v>
      </c>
      <c r="B578" t="s">
        <v>501</v>
      </c>
      <c r="C578" t="s">
        <v>26</v>
      </c>
      <c r="D578" t="s">
        <v>18</v>
      </c>
      <c r="E578">
        <v>32</v>
      </c>
      <c r="F578" t="s">
        <v>19</v>
      </c>
      <c r="G578">
        <v>3</v>
      </c>
      <c r="H578" s="4">
        <v>138901.60999999999</v>
      </c>
      <c r="I578" t="s">
        <v>33</v>
      </c>
      <c r="J578">
        <v>1</v>
      </c>
      <c r="K578">
        <v>439</v>
      </c>
      <c r="L578" t="s">
        <v>44</v>
      </c>
      <c r="M578" t="s">
        <v>21</v>
      </c>
      <c r="N578" t="s">
        <v>32</v>
      </c>
      <c r="O578" s="4">
        <v>75685.97</v>
      </c>
      <c r="P578" t="s">
        <v>28</v>
      </c>
      <c r="Q578" t="str" cm="1">
        <f t="array" ref="Q578">_xlfn.IFS(
O578&lt;50000,"Low Salary (&lt;$50K)",
O578&lt;90000,"Lower Middle ($50K-$90K)",
O578&lt;130000,"Middle ($90K-$130K)",
O578&lt;170000,"Upper Middle ($130K-$170K)",
O578&gt;=170000,"High Salary (&gt;$170K)"
)</f>
        <v>Lower Middle ($50K-$90K)</v>
      </c>
      <c r="R578" t="str" cm="1">
        <f t="array" ref="R578">_xlfn.IFS(
G578&lt;=2,"New Customers (0-2Y)",
G578&lt;=5,"Growing Customers (3-5Y)",
G578&lt;=8,"Established Customers (6-8Y)",
G578&lt;=10,"Loyal Customers (9-10Y)"
)</f>
        <v>Growing Customers (3-5Y)</v>
      </c>
    </row>
    <row r="579" spans="1:18" x14ac:dyDescent="0.35">
      <c r="A579">
        <v>15633922</v>
      </c>
      <c r="B579" t="s">
        <v>502</v>
      </c>
      <c r="C579" t="s">
        <v>17</v>
      </c>
      <c r="D579" t="s">
        <v>39</v>
      </c>
      <c r="E579">
        <v>30</v>
      </c>
      <c r="F579" t="s">
        <v>19</v>
      </c>
      <c r="G579">
        <v>4</v>
      </c>
      <c r="H579" s="4">
        <v>123217.66</v>
      </c>
      <c r="I579" t="s">
        <v>33</v>
      </c>
      <c r="J579">
        <v>2</v>
      </c>
      <c r="K579">
        <v>755</v>
      </c>
      <c r="L579" t="s">
        <v>35</v>
      </c>
      <c r="M579" t="s">
        <v>27</v>
      </c>
      <c r="N579" t="s">
        <v>22</v>
      </c>
      <c r="O579" s="4">
        <v>144183.1</v>
      </c>
      <c r="P579" t="s">
        <v>28</v>
      </c>
      <c r="Q579" t="str" cm="1">
        <f t="array" ref="Q579">_xlfn.IFS(
O579&lt;50000,"Low Salary (&lt;$50K)",
O579&lt;90000,"Lower Middle ($50K-$90K)",
O579&lt;130000,"Middle ($90K-$130K)",
O579&lt;170000,"Upper Middle ($130K-$170K)",
O579&gt;=170000,"High Salary (&gt;$170K)"
)</f>
        <v>Upper Middle ($130K-$170K)</v>
      </c>
      <c r="R579" t="str" cm="1">
        <f t="array" ref="R579">_xlfn.IFS(
G579&lt;=2,"New Customers (0-2Y)",
G579&lt;=5,"Growing Customers (3-5Y)",
G579&lt;=8,"Established Customers (6-8Y)",
G579&lt;=10,"Loyal Customers (9-10Y)"
)</f>
        <v>Growing Customers (3-5Y)</v>
      </c>
    </row>
    <row r="580" spans="1:18" x14ac:dyDescent="0.35">
      <c r="A580">
        <v>15734674</v>
      </c>
      <c r="B580" t="s">
        <v>503</v>
      </c>
      <c r="C580" t="s">
        <v>17</v>
      </c>
      <c r="D580" t="s">
        <v>18</v>
      </c>
      <c r="E580">
        <v>41</v>
      </c>
      <c r="F580" t="s">
        <v>19</v>
      </c>
      <c r="G580">
        <v>6</v>
      </c>
      <c r="H580" s="4">
        <v>0</v>
      </c>
      <c r="I580" t="s">
        <v>24</v>
      </c>
      <c r="J580">
        <v>1</v>
      </c>
      <c r="K580">
        <v>593</v>
      </c>
      <c r="L580" t="s">
        <v>31</v>
      </c>
      <c r="M580" t="s">
        <v>21</v>
      </c>
      <c r="N580" t="s">
        <v>32</v>
      </c>
      <c r="O580" s="4">
        <v>65170.66</v>
      </c>
      <c r="P580" t="s">
        <v>28</v>
      </c>
      <c r="Q580" t="str" cm="1">
        <f t="array" ref="Q580">_xlfn.IFS(
O580&lt;50000,"Low Salary (&lt;$50K)",
O580&lt;90000,"Lower Middle ($50K-$90K)",
O580&lt;130000,"Middle ($90K-$130K)",
O580&lt;170000,"Upper Middle ($130K-$170K)",
O580&gt;=170000,"High Salary (&gt;$170K)"
)</f>
        <v>Lower Middle ($50K-$90K)</v>
      </c>
      <c r="R580" t="str" cm="1">
        <f t="array" ref="R580">_xlfn.IFS(
G580&lt;=2,"New Customers (0-2Y)",
G580&lt;=5,"Growing Customers (3-5Y)",
G580&lt;=8,"Established Customers (6-8Y)",
G580&lt;=10,"Loyal Customers (9-10Y)"
)</f>
        <v>Established Customers (6-8Y)</v>
      </c>
    </row>
    <row r="581" spans="1:18" x14ac:dyDescent="0.35">
      <c r="A581">
        <v>15658032</v>
      </c>
      <c r="B581" t="s">
        <v>504</v>
      </c>
      <c r="C581" t="s">
        <v>17</v>
      </c>
      <c r="D581" t="s">
        <v>39</v>
      </c>
      <c r="E581">
        <v>39</v>
      </c>
      <c r="F581" t="s">
        <v>19</v>
      </c>
      <c r="G581">
        <v>2</v>
      </c>
      <c r="H581" s="4">
        <v>0</v>
      </c>
      <c r="I581" t="s">
        <v>24</v>
      </c>
      <c r="J581">
        <v>2</v>
      </c>
      <c r="K581">
        <v>701</v>
      </c>
      <c r="L581" t="s">
        <v>35</v>
      </c>
      <c r="M581" t="s">
        <v>21</v>
      </c>
      <c r="N581" t="s">
        <v>22</v>
      </c>
      <c r="O581" s="4">
        <v>82526.92</v>
      </c>
      <c r="P581" t="s">
        <v>28</v>
      </c>
      <c r="Q581" t="str" cm="1">
        <f t="array" ref="Q581">_xlfn.IFS(
O581&lt;50000,"Low Salary (&lt;$50K)",
O581&lt;90000,"Lower Middle ($50K-$90K)",
O581&lt;130000,"Middle ($90K-$130K)",
O581&lt;170000,"Upper Middle ($130K-$170K)",
O581&gt;=170000,"High Salary (&gt;$170K)"
)</f>
        <v>Lower Middle ($50K-$90K)</v>
      </c>
      <c r="R581" t="str" cm="1">
        <f t="array" ref="R581">_xlfn.IFS(
G581&lt;=2,"New Customers (0-2Y)",
G581&lt;=5,"Growing Customers (3-5Y)",
G581&lt;=8,"Established Customers (6-8Y)",
G581&lt;=10,"Loyal Customers (9-10Y)"
)</f>
        <v>New Customers (0-2Y)</v>
      </c>
    </row>
    <row r="582" spans="1:18" x14ac:dyDescent="0.35">
      <c r="A582">
        <v>15692671</v>
      </c>
      <c r="B582" t="s">
        <v>505</v>
      </c>
      <c r="C582" t="s">
        <v>26</v>
      </c>
      <c r="D582" t="s">
        <v>39</v>
      </c>
      <c r="E582">
        <v>36</v>
      </c>
      <c r="F582" t="s">
        <v>19</v>
      </c>
      <c r="G582">
        <v>8</v>
      </c>
      <c r="H582" s="4">
        <v>0</v>
      </c>
      <c r="I582" t="s">
        <v>24</v>
      </c>
      <c r="J582">
        <v>2</v>
      </c>
      <c r="K582">
        <v>701</v>
      </c>
      <c r="L582" t="s">
        <v>35</v>
      </c>
      <c r="M582" t="s">
        <v>21</v>
      </c>
      <c r="N582" t="s">
        <v>32</v>
      </c>
      <c r="O582" s="4">
        <v>169161.46</v>
      </c>
      <c r="P582" t="s">
        <v>28</v>
      </c>
      <c r="Q582" t="str" cm="1">
        <f t="array" ref="Q582">_xlfn.IFS(
O582&lt;50000,"Low Salary (&lt;$50K)",
O582&lt;90000,"Lower Middle ($50K-$90K)",
O582&lt;130000,"Middle ($90K-$130K)",
O582&lt;170000,"Upper Middle ($130K-$170K)",
O582&gt;=170000,"High Salary (&gt;$170K)"
)</f>
        <v>Upper Middle ($130K-$170K)</v>
      </c>
      <c r="R582" t="str" cm="1">
        <f t="array" ref="R582">_xlfn.IFS(
G582&lt;=2,"New Customers (0-2Y)",
G582&lt;=5,"Growing Customers (3-5Y)",
G582&lt;=8,"Established Customers (6-8Y)",
G582&lt;=10,"Loyal Customers (9-10Y)"
)</f>
        <v>Established Customers (6-8Y)</v>
      </c>
    </row>
    <row r="583" spans="1:18" x14ac:dyDescent="0.35">
      <c r="A583">
        <v>15737741</v>
      </c>
      <c r="B583" t="s">
        <v>506</v>
      </c>
      <c r="C583" t="s">
        <v>26</v>
      </c>
      <c r="D583" t="s">
        <v>18</v>
      </c>
      <c r="E583">
        <v>33</v>
      </c>
      <c r="F583" t="s">
        <v>19</v>
      </c>
      <c r="G583">
        <v>2</v>
      </c>
      <c r="H583" s="4">
        <v>108431.87</v>
      </c>
      <c r="I583" t="s">
        <v>33</v>
      </c>
      <c r="J583">
        <v>2</v>
      </c>
      <c r="K583">
        <v>607</v>
      </c>
      <c r="L583" t="s">
        <v>20</v>
      </c>
      <c r="M583" t="s">
        <v>27</v>
      </c>
      <c r="N583" t="s">
        <v>22</v>
      </c>
      <c r="O583" s="4">
        <v>109291.39</v>
      </c>
      <c r="P583" t="s">
        <v>23</v>
      </c>
      <c r="Q583" t="str" cm="1">
        <f t="array" ref="Q583">_xlfn.IFS(
O583&lt;50000,"Low Salary (&lt;$50K)",
O583&lt;90000,"Lower Middle ($50K-$90K)",
O583&lt;130000,"Middle ($90K-$130K)",
O583&lt;170000,"Upper Middle ($130K-$170K)",
O583&gt;=170000,"High Salary (&gt;$170K)"
)</f>
        <v>Middle ($90K-$130K)</v>
      </c>
      <c r="R583" t="str" cm="1">
        <f t="array" ref="R583">_xlfn.IFS(
G583&lt;=2,"New Customers (0-2Y)",
G583&lt;=5,"Growing Customers (3-5Y)",
G583&lt;=8,"Established Customers (6-8Y)",
G583&lt;=10,"Loyal Customers (9-10Y)"
)</f>
        <v>New Customers (0-2Y)</v>
      </c>
    </row>
    <row r="584" spans="1:18" x14ac:dyDescent="0.35">
      <c r="A584">
        <v>15576352</v>
      </c>
      <c r="B584" t="s">
        <v>507</v>
      </c>
      <c r="C584" t="s">
        <v>26</v>
      </c>
      <c r="D584" t="s">
        <v>18</v>
      </c>
      <c r="E584">
        <v>57</v>
      </c>
      <c r="F584" t="s">
        <v>19</v>
      </c>
      <c r="G584">
        <v>3</v>
      </c>
      <c r="H584" s="4">
        <v>0</v>
      </c>
      <c r="I584" t="s">
        <v>24</v>
      </c>
      <c r="J584">
        <v>2</v>
      </c>
      <c r="K584">
        <v>586</v>
      </c>
      <c r="L584" t="s">
        <v>31</v>
      </c>
      <c r="M584" t="s">
        <v>27</v>
      </c>
      <c r="N584" t="s">
        <v>22</v>
      </c>
      <c r="O584" s="4">
        <v>6057.81</v>
      </c>
      <c r="P584" t="s">
        <v>28</v>
      </c>
      <c r="Q584" t="str" cm="1">
        <f t="array" ref="Q584">_xlfn.IFS(
O584&lt;50000,"Low Salary (&lt;$50K)",
O584&lt;90000,"Lower Middle ($50K-$90K)",
O584&lt;130000,"Middle ($90K-$130K)",
O584&lt;170000,"Upper Middle ($130K-$170K)",
O584&gt;=170000,"High Salary (&gt;$170K)"
)</f>
        <v>Low Salary (&lt;$50K)</v>
      </c>
      <c r="R584" t="str" cm="1">
        <f t="array" ref="R584">_xlfn.IFS(
G584&lt;=2,"New Customers (0-2Y)",
G584&lt;=5,"Growing Customers (3-5Y)",
G584&lt;=8,"Established Customers (6-8Y)",
G584&lt;=10,"Loyal Customers (9-10Y)"
)</f>
        <v>Growing Customers (3-5Y)</v>
      </c>
    </row>
    <row r="585" spans="1:18" x14ac:dyDescent="0.35">
      <c r="A585">
        <v>15753719</v>
      </c>
      <c r="B585" t="s">
        <v>508</v>
      </c>
      <c r="C585" t="s">
        <v>42</v>
      </c>
      <c r="D585" t="s">
        <v>18</v>
      </c>
      <c r="E585">
        <v>30</v>
      </c>
      <c r="F585" t="s">
        <v>19</v>
      </c>
      <c r="G585">
        <v>9</v>
      </c>
      <c r="H585" s="4">
        <v>72392.41</v>
      </c>
      <c r="I585" t="s">
        <v>29</v>
      </c>
      <c r="J585">
        <v>1</v>
      </c>
      <c r="K585">
        <v>547</v>
      </c>
      <c r="L585" t="s">
        <v>31</v>
      </c>
      <c r="M585" t="s">
        <v>21</v>
      </c>
      <c r="N585" t="s">
        <v>32</v>
      </c>
      <c r="O585" s="4">
        <v>77077.14</v>
      </c>
      <c r="P585" t="s">
        <v>28</v>
      </c>
      <c r="Q585" t="str" cm="1">
        <f t="array" ref="Q585">_xlfn.IFS(
O585&lt;50000,"Low Salary (&lt;$50K)",
O585&lt;90000,"Lower Middle ($50K-$90K)",
O585&lt;130000,"Middle ($90K-$130K)",
O585&lt;170000,"Upper Middle ($130K-$170K)",
O585&gt;=170000,"High Salary (&gt;$170K)"
)</f>
        <v>Lower Middle ($50K-$90K)</v>
      </c>
      <c r="R585" t="str" cm="1">
        <f t="array" ref="R585">_xlfn.IFS(
G585&lt;=2,"New Customers (0-2Y)",
G585&lt;=5,"Growing Customers (3-5Y)",
G585&lt;=8,"Established Customers (6-8Y)",
G585&lt;=10,"Loyal Customers (9-10Y)"
)</f>
        <v>Loyal Customers (9-10Y)</v>
      </c>
    </row>
    <row r="586" spans="1:18" x14ac:dyDescent="0.35">
      <c r="A586">
        <v>15803689</v>
      </c>
      <c r="B586" t="s">
        <v>509</v>
      </c>
      <c r="C586" t="s">
        <v>42</v>
      </c>
      <c r="D586" t="s">
        <v>18</v>
      </c>
      <c r="E586">
        <v>51</v>
      </c>
      <c r="F586" t="s">
        <v>19</v>
      </c>
      <c r="G586">
        <v>1</v>
      </c>
      <c r="H586" s="4">
        <v>119741.77</v>
      </c>
      <c r="I586" t="s">
        <v>33</v>
      </c>
      <c r="J586">
        <v>2</v>
      </c>
      <c r="K586">
        <v>647</v>
      </c>
      <c r="L586" t="s">
        <v>20</v>
      </c>
      <c r="M586" t="s">
        <v>27</v>
      </c>
      <c r="N586" t="s">
        <v>32</v>
      </c>
      <c r="O586" s="4">
        <v>54954.51</v>
      </c>
      <c r="P586" t="s">
        <v>23</v>
      </c>
      <c r="Q586" t="str" cm="1">
        <f t="array" ref="Q586">_xlfn.IFS(
O586&lt;50000,"Low Salary (&lt;$50K)",
O586&lt;90000,"Lower Middle ($50K-$90K)",
O586&lt;130000,"Middle ($90K-$130K)",
O586&lt;170000,"Upper Middle ($130K-$170K)",
O586&gt;=170000,"High Salary (&gt;$170K)"
)</f>
        <v>Lower Middle ($50K-$90K)</v>
      </c>
      <c r="R586" t="str" cm="1">
        <f t="array" ref="R586">_xlfn.IFS(
G586&lt;=2,"New Customers (0-2Y)",
G586&lt;=5,"Growing Customers (3-5Y)",
G586&lt;=8,"Established Customers (6-8Y)",
G586&lt;=10,"Loyal Customers (9-10Y)"
)</f>
        <v>New Customers (0-2Y)</v>
      </c>
    </row>
    <row r="587" spans="1:18" x14ac:dyDescent="0.35">
      <c r="A587">
        <v>15718057</v>
      </c>
      <c r="B587" t="s">
        <v>510</v>
      </c>
      <c r="C587" t="s">
        <v>17</v>
      </c>
      <c r="D587" t="s">
        <v>18</v>
      </c>
      <c r="E587">
        <v>51</v>
      </c>
      <c r="F587" t="s">
        <v>19</v>
      </c>
      <c r="G587">
        <v>2</v>
      </c>
      <c r="H587" s="4">
        <v>100946.71</v>
      </c>
      <c r="I587" t="s">
        <v>33</v>
      </c>
      <c r="J587">
        <v>1</v>
      </c>
      <c r="K587">
        <v>760</v>
      </c>
      <c r="L587" t="s">
        <v>35</v>
      </c>
      <c r="M587" t="s">
        <v>27</v>
      </c>
      <c r="N587" t="s">
        <v>32</v>
      </c>
      <c r="O587" s="4">
        <v>179614.8</v>
      </c>
      <c r="P587" t="s">
        <v>23</v>
      </c>
      <c r="Q587" t="str" cm="1">
        <f t="array" ref="Q587">_xlfn.IFS(
O587&lt;50000,"Low Salary (&lt;$50K)",
O587&lt;90000,"Lower Middle ($50K-$90K)",
O587&lt;130000,"Middle ($90K-$130K)",
O587&lt;170000,"Upper Middle ($130K-$170K)",
O587&gt;=170000,"High Salary (&gt;$170K)"
)</f>
        <v>High Salary (&gt;$170K)</v>
      </c>
      <c r="R587" t="str" cm="1">
        <f t="array" ref="R587">_xlfn.IFS(
G587&lt;=2,"New Customers (0-2Y)",
G587&lt;=5,"Growing Customers (3-5Y)",
G587&lt;=8,"Established Customers (6-8Y)",
G587&lt;=10,"Loyal Customers (9-10Y)"
)</f>
        <v>New Customers (0-2Y)</v>
      </c>
    </row>
    <row r="588" spans="1:18" x14ac:dyDescent="0.35">
      <c r="A588">
        <v>15722010</v>
      </c>
      <c r="B588" t="s">
        <v>511</v>
      </c>
      <c r="C588" t="s">
        <v>26</v>
      </c>
      <c r="D588" t="s">
        <v>39</v>
      </c>
      <c r="E588">
        <v>53</v>
      </c>
      <c r="F588" t="s">
        <v>19</v>
      </c>
      <c r="G588">
        <v>9</v>
      </c>
      <c r="H588" s="4">
        <v>170491.84</v>
      </c>
      <c r="I588" t="s">
        <v>33</v>
      </c>
      <c r="J588">
        <v>1</v>
      </c>
      <c r="K588">
        <v>621</v>
      </c>
      <c r="L588" t="s">
        <v>20</v>
      </c>
      <c r="M588" t="s">
        <v>21</v>
      </c>
      <c r="N588" t="s">
        <v>32</v>
      </c>
      <c r="O588" s="4">
        <v>35588.07</v>
      </c>
      <c r="P588" t="s">
        <v>23</v>
      </c>
      <c r="Q588" t="str" cm="1">
        <f t="array" ref="Q588">_xlfn.IFS(
O588&lt;50000,"Low Salary (&lt;$50K)",
O588&lt;90000,"Lower Middle ($50K-$90K)",
O588&lt;130000,"Middle ($90K-$130K)",
O588&lt;170000,"Upper Middle ($130K-$170K)",
O588&gt;=170000,"High Salary (&gt;$170K)"
)</f>
        <v>Low Salary (&lt;$50K)</v>
      </c>
      <c r="R588" t="str" cm="1">
        <f t="array" ref="R588">_xlfn.IFS(
G588&lt;=2,"New Customers (0-2Y)",
G588&lt;=5,"Growing Customers (3-5Y)",
G588&lt;=8,"Established Customers (6-8Y)",
G588&lt;=10,"Loyal Customers (9-10Y)"
)</f>
        <v>Loyal Customers (9-10Y)</v>
      </c>
    </row>
    <row r="589" spans="1:18" x14ac:dyDescent="0.35">
      <c r="A589">
        <v>15680998</v>
      </c>
      <c r="B589" t="s">
        <v>512</v>
      </c>
      <c r="C589" t="s">
        <v>17</v>
      </c>
      <c r="D589" t="s">
        <v>39</v>
      </c>
      <c r="E589">
        <v>44</v>
      </c>
      <c r="F589" t="s">
        <v>19</v>
      </c>
      <c r="G589">
        <v>5</v>
      </c>
      <c r="H589" s="4">
        <v>0</v>
      </c>
      <c r="I589" t="s">
        <v>24</v>
      </c>
      <c r="J589">
        <v>1</v>
      </c>
      <c r="K589">
        <v>725</v>
      </c>
      <c r="L589" t="s">
        <v>35</v>
      </c>
      <c r="M589" t="s">
        <v>21</v>
      </c>
      <c r="N589" t="s">
        <v>22</v>
      </c>
      <c r="O589" s="4">
        <v>117356.14</v>
      </c>
      <c r="P589" t="s">
        <v>28</v>
      </c>
      <c r="Q589" t="str" cm="1">
        <f t="array" ref="Q589">_xlfn.IFS(
O589&lt;50000,"Low Salary (&lt;$50K)",
O589&lt;90000,"Lower Middle ($50K-$90K)",
O589&lt;130000,"Middle ($90K-$130K)",
O589&lt;170000,"Upper Middle ($130K-$170K)",
O589&gt;=170000,"High Salary (&gt;$170K)"
)</f>
        <v>Middle ($90K-$130K)</v>
      </c>
      <c r="R589" t="str" cm="1">
        <f t="array" ref="R589">_xlfn.IFS(
G589&lt;=2,"New Customers (0-2Y)",
G589&lt;=5,"Growing Customers (3-5Y)",
G589&lt;=8,"Established Customers (6-8Y)",
G589&lt;=10,"Loyal Customers (9-10Y)"
)</f>
        <v>Growing Customers (3-5Y)</v>
      </c>
    </row>
    <row r="590" spans="1:18" x14ac:dyDescent="0.35">
      <c r="A590">
        <v>15614782</v>
      </c>
      <c r="B590" t="s">
        <v>56</v>
      </c>
      <c r="C590" t="s">
        <v>17</v>
      </c>
      <c r="D590" t="s">
        <v>39</v>
      </c>
      <c r="E590">
        <v>36</v>
      </c>
      <c r="F590" t="s">
        <v>19</v>
      </c>
      <c r="G590">
        <v>1</v>
      </c>
      <c r="H590" s="4">
        <v>0</v>
      </c>
      <c r="I590" t="s">
        <v>24</v>
      </c>
      <c r="J590">
        <v>1</v>
      </c>
      <c r="K590">
        <v>526</v>
      </c>
      <c r="L590" t="s">
        <v>31</v>
      </c>
      <c r="M590" t="s">
        <v>21</v>
      </c>
      <c r="N590" t="s">
        <v>32</v>
      </c>
      <c r="O590" s="4">
        <v>160696.72</v>
      </c>
      <c r="P590" t="s">
        <v>28</v>
      </c>
      <c r="Q590" t="str" cm="1">
        <f t="array" ref="Q590">_xlfn.IFS(
O590&lt;50000,"Low Salary (&lt;$50K)",
O590&lt;90000,"Lower Middle ($50K-$90K)",
O590&lt;130000,"Middle ($90K-$130K)",
O590&lt;170000,"Upper Middle ($130K-$170K)",
O590&gt;=170000,"High Salary (&gt;$170K)"
)</f>
        <v>Upper Middle ($130K-$170K)</v>
      </c>
      <c r="R590" t="str" cm="1">
        <f t="array" ref="R590">_xlfn.IFS(
G590&lt;=2,"New Customers (0-2Y)",
G590&lt;=5,"Growing Customers (3-5Y)",
G590&lt;=8,"Established Customers (6-8Y)",
G590&lt;=10,"Loyal Customers (9-10Y)"
)</f>
        <v>New Customers (0-2Y)</v>
      </c>
    </row>
    <row r="591" spans="1:18" x14ac:dyDescent="0.35">
      <c r="A591">
        <v>15591047</v>
      </c>
      <c r="B591" t="s">
        <v>166</v>
      </c>
      <c r="C591" t="s">
        <v>26</v>
      </c>
      <c r="D591" t="s">
        <v>18</v>
      </c>
      <c r="E591">
        <v>47</v>
      </c>
      <c r="F591" t="s">
        <v>19</v>
      </c>
      <c r="G591">
        <v>6</v>
      </c>
      <c r="H591" s="4">
        <v>157296.01999999999</v>
      </c>
      <c r="I591" t="s">
        <v>33</v>
      </c>
      <c r="J591">
        <v>2</v>
      </c>
      <c r="K591">
        <v>519</v>
      </c>
      <c r="L591" t="s">
        <v>31</v>
      </c>
      <c r="M591" t="s">
        <v>27</v>
      </c>
      <c r="N591" t="s">
        <v>32</v>
      </c>
      <c r="O591" s="4">
        <v>147278.43</v>
      </c>
      <c r="P591" t="s">
        <v>23</v>
      </c>
      <c r="Q591" t="str" cm="1">
        <f t="array" ref="Q591">_xlfn.IFS(
O591&lt;50000,"Low Salary (&lt;$50K)",
O591&lt;90000,"Lower Middle ($50K-$90K)",
O591&lt;130000,"Middle ($90K-$130K)",
O591&lt;170000,"Upper Middle ($130K-$170K)",
O591&gt;=170000,"High Salary (&gt;$170K)"
)</f>
        <v>Upper Middle ($130K-$170K)</v>
      </c>
      <c r="R591" t="str" cm="1">
        <f t="array" ref="R591">_xlfn.IFS(
G591&lt;=2,"New Customers (0-2Y)",
G591&lt;=5,"Growing Customers (3-5Y)",
G591&lt;=8,"Established Customers (6-8Y)",
G591&lt;=10,"Loyal Customers (9-10Y)"
)</f>
        <v>Established Customers (6-8Y)</v>
      </c>
    </row>
    <row r="592" spans="1:18" x14ac:dyDescent="0.35">
      <c r="A592">
        <v>15788291</v>
      </c>
      <c r="B592" t="s">
        <v>513</v>
      </c>
      <c r="C592" t="s">
        <v>42</v>
      </c>
      <c r="D592" t="s">
        <v>18</v>
      </c>
      <c r="E592">
        <v>38</v>
      </c>
      <c r="F592" t="s">
        <v>19</v>
      </c>
      <c r="G592">
        <v>7</v>
      </c>
      <c r="H592" s="4">
        <v>144606.22</v>
      </c>
      <c r="I592" t="s">
        <v>33</v>
      </c>
      <c r="J592">
        <v>1</v>
      </c>
      <c r="K592">
        <v>713</v>
      </c>
      <c r="L592" t="s">
        <v>35</v>
      </c>
      <c r="M592" t="s">
        <v>21</v>
      </c>
      <c r="N592" t="s">
        <v>22</v>
      </c>
      <c r="O592" s="4">
        <v>56594.36</v>
      </c>
      <c r="P592" t="s">
        <v>23</v>
      </c>
      <c r="Q592" t="str" cm="1">
        <f t="array" ref="Q592">_xlfn.IFS(
O592&lt;50000,"Low Salary (&lt;$50K)",
O592&lt;90000,"Lower Middle ($50K-$90K)",
O592&lt;130000,"Middle ($90K-$130K)",
O592&lt;170000,"Upper Middle ($130K-$170K)",
O592&gt;=170000,"High Salary (&gt;$170K)"
)</f>
        <v>Lower Middle ($50K-$90K)</v>
      </c>
      <c r="R592" t="str" cm="1">
        <f t="array" ref="R592">_xlfn.IFS(
G592&lt;=2,"New Customers (0-2Y)",
G592&lt;=5,"Growing Customers (3-5Y)",
G592&lt;=8,"Established Customers (6-8Y)",
G592&lt;=10,"Loyal Customers (9-10Y)"
)</f>
        <v>Established Customers (6-8Y)</v>
      </c>
    </row>
    <row r="593" spans="1:18" x14ac:dyDescent="0.35">
      <c r="A593">
        <v>15604044</v>
      </c>
      <c r="B593" t="s">
        <v>36</v>
      </c>
      <c r="C593" t="s">
        <v>17</v>
      </c>
      <c r="D593" t="s">
        <v>39</v>
      </c>
      <c r="E593">
        <v>38</v>
      </c>
      <c r="F593" t="s">
        <v>19</v>
      </c>
      <c r="G593">
        <v>8</v>
      </c>
      <c r="H593" s="4">
        <v>134811.29999999999</v>
      </c>
      <c r="I593" t="s">
        <v>33</v>
      </c>
      <c r="J593">
        <v>1</v>
      </c>
      <c r="K593">
        <v>700</v>
      </c>
      <c r="L593" t="s">
        <v>35</v>
      </c>
      <c r="M593" t="s">
        <v>21</v>
      </c>
      <c r="N593" t="s">
        <v>32</v>
      </c>
      <c r="O593" s="4">
        <v>1299.75</v>
      </c>
      <c r="P593" t="s">
        <v>28</v>
      </c>
      <c r="Q593" t="str" cm="1">
        <f t="array" ref="Q593">_xlfn.IFS(
O593&lt;50000,"Low Salary (&lt;$50K)",
O593&lt;90000,"Lower Middle ($50K-$90K)",
O593&lt;130000,"Middle ($90K-$130K)",
O593&lt;170000,"Upper Middle ($130K-$170K)",
O593&gt;=170000,"High Salary (&gt;$170K)"
)</f>
        <v>Low Salary (&lt;$50K)</v>
      </c>
      <c r="R593" t="str" cm="1">
        <f t="array" ref="R593">_xlfn.IFS(
G593&lt;=2,"New Customers (0-2Y)",
G593&lt;=5,"Growing Customers (3-5Y)",
G593&lt;=8,"Established Customers (6-8Y)",
G593&lt;=10,"Loyal Customers (9-10Y)"
)</f>
        <v>Established Customers (6-8Y)</v>
      </c>
    </row>
    <row r="594" spans="1:18" x14ac:dyDescent="0.35">
      <c r="A594">
        <v>15679587</v>
      </c>
      <c r="B594" t="s">
        <v>514</v>
      </c>
      <c r="C594" t="s">
        <v>17</v>
      </c>
      <c r="D594" t="s">
        <v>18</v>
      </c>
      <c r="E594">
        <v>34</v>
      </c>
      <c r="F594" t="s">
        <v>19</v>
      </c>
      <c r="G594">
        <v>9</v>
      </c>
      <c r="H594" s="4">
        <v>115897.12</v>
      </c>
      <c r="I594" t="s">
        <v>33</v>
      </c>
      <c r="J594">
        <v>1</v>
      </c>
      <c r="K594">
        <v>666</v>
      </c>
      <c r="L594" t="s">
        <v>35</v>
      </c>
      <c r="M594" t="s">
        <v>21</v>
      </c>
      <c r="N594" t="s">
        <v>22</v>
      </c>
      <c r="O594" s="4">
        <v>25095.03</v>
      </c>
      <c r="P594" t="s">
        <v>28</v>
      </c>
      <c r="Q594" t="str" cm="1">
        <f t="array" ref="Q594">_xlfn.IFS(
O594&lt;50000,"Low Salary (&lt;$50K)",
O594&lt;90000,"Lower Middle ($50K-$90K)",
O594&lt;130000,"Middle ($90K-$130K)",
O594&lt;170000,"Upper Middle ($130K-$170K)",
O594&gt;=170000,"High Salary (&gt;$170K)"
)</f>
        <v>Low Salary (&lt;$50K)</v>
      </c>
      <c r="R594" t="str" cm="1">
        <f t="array" ref="R594">_xlfn.IFS(
G594&lt;=2,"New Customers (0-2Y)",
G594&lt;=5,"Growing Customers (3-5Y)",
G594&lt;=8,"Established Customers (6-8Y)",
G594&lt;=10,"Loyal Customers (9-10Y)"
)</f>
        <v>Loyal Customers (9-10Y)</v>
      </c>
    </row>
    <row r="595" spans="1:18" x14ac:dyDescent="0.35">
      <c r="A595">
        <v>15775153</v>
      </c>
      <c r="B595" t="s">
        <v>515</v>
      </c>
      <c r="C595" t="s">
        <v>26</v>
      </c>
      <c r="D595" t="s">
        <v>39</v>
      </c>
      <c r="E595">
        <v>32</v>
      </c>
      <c r="F595" t="s">
        <v>19</v>
      </c>
      <c r="G595">
        <v>4</v>
      </c>
      <c r="H595" s="4">
        <v>82034</v>
      </c>
      <c r="I595" t="s">
        <v>29</v>
      </c>
      <c r="J595">
        <v>1</v>
      </c>
      <c r="K595">
        <v>630</v>
      </c>
      <c r="L595" t="s">
        <v>20</v>
      </c>
      <c r="M595" t="s">
        <v>27</v>
      </c>
      <c r="N595" t="s">
        <v>32</v>
      </c>
      <c r="O595" s="4">
        <v>146326.45000000001</v>
      </c>
      <c r="P595" t="s">
        <v>28</v>
      </c>
      <c r="Q595" t="str" cm="1">
        <f t="array" ref="Q595">_xlfn.IFS(
O595&lt;50000,"Low Salary (&lt;$50K)",
O595&lt;90000,"Lower Middle ($50K-$90K)",
O595&lt;130000,"Middle ($90K-$130K)",
O595&lt;170000,"Upper Middle ($130K-$170K)",
O595&gt;=170000,"High Salary (&gt;$170K)"
)</f>
        <v>Upper Middle ($130K-$170K)</v>
      </c>
      <c r="R595" t="str" cm="1">
        <f t="array" ref="R595">_xlfn.IFS(
G595&lt;=2,"New Customers (0-2Y)",
G595&lt;=5,"Growing Customers (3-5Y)",
G595&lt;=8,"Established Customers (6-8Y)",
G595&lt;=10,"Loyal Customers (9-10Y)"
)</f>
        <v>Growing Customers (3-5Y)</v>
      </c>
    </row>
    <row r="596" spans="1:18" x14ac:dyDescent="0.35">
      <c r="A596">
        <v>15603925</v>
      </c>
      <c r="B596" t="s">
        <v>370</v>
      </c>
      <c r="C596" t="s">
        <v>26</v>
      </c>
      <c r="D596" t="s">
        <v>18</v>
      </c>
      <c r="E596">
        <v>26</v>
      </c>
      <c r="F596" t="s">
        <v>43</v>
      </c>
      <c r="G596">
        <v>4</v>
      </c>
      <c r="H596" s="4">
        <v>174318.13</v>
      </c>
      <c r="I596" t="s">
        <v>33</v>
      </c>
      <c r="J596">
        <v>2</v>
      </c>
      <c r="K596">
        <v>779</v>
      </c>
      <c r="L596" t="s">
        <v>35</v>
      </c>
      <c r="M596" t="s">
        <v>27</v>
      </c>
      <c r="N596" t="s">
        <v>22</v>
      </c>
      <c r="O596" s="4">
        <v>38296.21</v>
      </c>
      <c r="P596" t="s">
        <v>28</v>
      </c>
      <c r="Q596" t="str" cm="1">
        <f t="array" ref="Q596">_xlfn.IFS(
O596&lt;50000,"Low Salary (&lt;$50K)",
O596&lt;90000,"Lower Middle ($50K-$90K)",
O596&lt;130000,"Middle ($90K-$130K)",
O596&lt;170000,"Upper Middle ($130K-$170K)",
O596&gt;=170000,"High Salary (&gt;$170K)"
)</f>
        <v>Low Salary (&lt;$50K)</v>
      </c>
      <c r="R596" t="str" cm="1">
        <f t="array" ref="R596">_xlfn.IFS(
G596&lt;=2,"New Customers (0-2Y)",
G596&lt;=5,"Growing Customers (3-5Y)",
G596&lt;=8,"Established Customers (6-8Y)",
G596&lt;=10,"Loyal Customers (9-10Y)"
)</f>
        <v>Growing Customers (3-5Y)</v>
      </c>
    </row>
    <row r="597" spans="1:18" x14ac:dyDescent="0.35">
      <c r="A597">
        <v>15680970</v>
      </c>
      <c r="B597" t="s">
        <v>516</v>
      </c>
      <c r="C597" t="s">
        <v>42</v>
      </c>
      <c r="D597" t="s">
        <v>18</v>
      </c>
      <c r="E597">
        <v>41</v>
      </c>
      <c r="F597" t="s">
        <v>19</v>
      </c>
      <c r="G597">
        <v>2</v>
      </c>
      <c r="H597" s="4">
        <v>114206.84</v>
      </c>
      <c r="I597" t="s">
        <v>33</v>
      </c>
      <c r="J597">
        <v>1</v>
      </c>
      <c r="K597">
        <v>611</v>
      </c>
      <c r="L597" t="s">
        <v>20</v>
      </c>
      <c r="M597" t="s">
        <v>21</v>
      </c>
      <c r="N597" t="s">
        <v>32</v>
      </c>
      <c r="O597" s="4">
        <v>164061.6</v>
      </c>
      <c r="P597" t="s">
        <v>28</v>
      </c>
      <c r="Q597" t="str" cm="1">
        <f t="array" ref="Q597">_xlfn.IFS(
O597&lt;50000,"Low Salary (&lt;$50K)",
O597&lt;90000,"Lower Middle ($50K-$90K)",
O597&lt;130000,"Middle ($90K-$130K)",
O597&lt;170000,"Upper Middle ($130K-$170K)",
O597&gt;=170000,"High Salary (&gt;$170K)"
)</f>
        <v>Upper Middle ($130K-$170K)</v>
      </c>
      <c r="R597" t="str" cm="1">
        <f t="array" ref="R597">_xlfn.IFS(
G597&lt;=2,"New Customers (0-2Y)",
G597&lt;=5,"Growing Customers (3-5Y)",
G597&lt;=8,"Established Customers (6-8Y)",
G597&lt;=10,"Loyal Customers (9-10Y)"
)</f>
        <v>New Customers (0-2Y)</v>
      </c>
    </row>
    <row r="598" spans="1:18" x14ac:dyDescent="0.35">
      <c r="A598">
        <v>15697183</v>
      </c>
      <c r="B598" t="s">
        <v>517</v>
      </c>
      <c r="C598" t="s">
        <v>26</v>
      </c>
      <c r="D598" t="s">
        <v>39</v>
      </c>
      <c r="E598">
        <v>43</v>
      </c>
      <c r="F598" t="s">
        <v>19</v>
      </c>
      <c r="G598">
        <v>9</v>
      </c>
      <c r="H598" s="4">
        <v>0</v>
      </c>
      <c r="I598" t="s">
        <v>24</v>
      </c>
      <c r="J598">
        <v>2</v>
      </c>
      <c r="K598">
        <v>685</v>
      </c>
      <c r="L598" t="s">
        <v>35</v>
      </c>
      <c r="M598" t="s">
        <v>21</v>
      </c>
      <c r="N598" t="s">
        <v>32</v>
      </c>
      <c r="O598" s="4">
        <v>107811.28</v>
      </c>
      <c r="P598" t="s">
        <v>28</v>
      </c>
      <c r="Q598" t="str" cm="1">
        <f t="array" ref="Q598">_xlfn.IFS(
O598&lt;50000,"Low Salary (&lt;$50K)",
O598&lt;90000,"Lower Middle ($50K-$90K)",
O598&lt;130000,"Middle ($90K-$130K)",
O598&lt;170000,"Upper Middle ($130K-$170K)",
O598&gt;=170000,"High Salary (&gt;$170K)"
)</f>
        <v>Middle ($90K-$130K)</v>
      </c>
      <c r="R598" t="str" cm="1">
        <f t="array" ref="R598">_xlfn.IFS(
G598&lt;=2,"New Customers (0-2Y)",
G598&lt;=5,"Growing Customers (3-5Y)",
G598&lt;=8,"Established Customers (6-8Y)",
G598&lt;=10,"Loyal Customers (9-10Y)"
)</f>
        <v>Loyal Customers (9-10Y)</v>
      </c>
    </row>
    <row r="599" spans="1:18" x14ac:dyDescent="0.35">
      <c r="A599">
        <v>15567446</v>
      </c>
      <c r="B599" t="s">
        <v>518</v>
      </c>
      <c r="C599" t="s">
        <v>42</v>
      </c>
      <c r="D599" t="s">
        <v>39</v>
      </c>
      <c r="E599">
        <v>39</v>
      </c>
      <c r="F599" t="s">
        <v>19</v>
      </c>
      <c r="G599">
        <v>9</v>
      </c>
      <c r="H599" s="4">
        <v>111574.41</v>
      </c>
      <c r="I599" t="s">
        <v>33</v>
      </c>
      <c r="J599">
        <v>1</v>
      </c>
      <c r="K599">
        <v>646</v>
      </c>
      <c r="L599" t="s">
        <v>20</v>
      </c>
      <c r="M599" t="s">
        <v>21</v>
      </c>
      <c r="N599" t="s">
        <v>22</v>
      </c>
      <c r="O599" s="4">
        <v>30838.51</v>
      </c>
      <c r="P599" t="s">
        <v>28</v>
      </c>
      <c r="Q599" t="str" cm="1">
        <f t="array" ref="Q599">_xlfn.IFS(
O599&lt;50000,"Low Salary (&lt;$50K)",
O599&lt;90000,"Lower Middle ($50K-$90K)",
O599&lt;130000,"Middle ($90K-$130K)",
O599&lt;170000,"Upper Middle ($130K-$170K)",
O599&gt;=170000,"High Salary (&gt;$170K)"
)</f>
        <v>Low Salary (&lt;$50K)</v>
      </c>
      <c r="R599" t="str" cm="1">
        <f t="array" ref="R599">_xlfn.IFS(
G599&lt;=2,"New Customers (0-2Y)",
G599&lt;=5,"Growing Customers (3-5Y)",
G599&lt;=8,"Established Customers (6-8Y)",
G599&lt;=10,"Loyal Customers (9-10Y)"
)</f>
        <v>Loyal Customers (9-10Y)</v>
      </c>
    </row>
    <row r="600" spans="1:18" x14ac:dyDescent="0.35">
      <c r="A600">
        <v>15637476</v>
      </c>
      <c r="B600" t="s">
        <v>519</v>
      </c>
      <c r="C600" t="s">
        <v>42</v>
      </c>
      <c r="D600" t="s">
        <v>18</v>
      </c>
      <c r="E600">
        <v>57</v>
      </c>
      <c r="F600" t="s">
        <v>19</v>
      </c>
      <c r="G600">
        <v>5</v>
      </c>
      <c r="H600" s="4">
        <v>162448.69</v>
      </c>
      <c r="I600" t="s">
        <v>33</v>
      </c>
      <c r="J600">
        <v>1</v>
      </c>
      <c r="K600">
        <v>683</v>
      </c>
      <c r="L600" t="s">
        <v>35</v>
      </c>
      <c r="M600" t="s">
        <v>27</v>
      </c>
      <c r="N600" t="s">
        <v>32</v>
      </c>
      <c r="O600" s="4">
        <v>9221.7800000000007</v>
      </c>
      <c r="P600" t="s">
        <v>23</v>
      </c>
      <c r="Q600" t="str" cm="1">
        <f t="array" ref="Q600">_xlfn.IFS(
O600&lt;50000,"Low Salary (&lt;$50K)",
O600&lt;90000,"Lower Middle ($50K-$90K)",
O600&lt;130000,"Middle ($90K-$130K)",
O600&lt;170000,"Upper Middle ($130K-$170K)",
O600&gt;=170000,"High Salary (&gt;$170K)"
)</f>
        <v>Low Salary (&lt;$50K)</v>
      </c>
      <c r="R600" t="str" cm="1">
        <f t="array" ref="R600">_xlfn.IFS(
G600&lt;=2,"New Customers (0-2Y)",
G600&lt;=5,"Growing Customers (3-5Y)",
G600&lt;=8,"Established Customers (6-8Y)",
G600&lt;=10,"Loyal Customers (9-10Y)"
)</f>
        <v>Growing Customers (3-5Y)</v>
      </c>
    </row>
    <row r="601" spans="1:18" x14ac:dyDescent="0.35">
      <c r="A601">
        <v>15714939</v>
      </c>
      <c r="B601" t="s">
        <v>520</v>
      </c>
      <c r="C601" t="s">
        <v>42</v>
      </c>
      <c r="D601" t="s">
        <v>18</v>
      </c>
      <c r="E601">
        <v>34</v>
      </c>
      <c r="F601" t="s">
        <v>19</v>
      </c>
      <c r="G601">
        <v>4</v>
      </c>
      <c r="H601" s="4">
        <v>148249.54</v>
      </c>
      <c r="I601" t="s">
        <v>33</v>
      </c>
      <c r="J601">
        <v>1</v>
      </c>
      <c r="K601">
        <v>484</v>
      </c>
      <c r="L601" t="s">
        <v>44</v>
      </c>
      <c r="M601" t="s">
        <v>27</v>
      </c>
      <c r="N601" t="s">
        <v>22</v>
      </c>
      <c r="O601" s="4">
        <v>33738.269999999997</v>
      </c>
      <c r="P601" t="s">
        <v>28</v>
      </c>
      <c r="Q601" t="str" cm="1">
        <f t="array" ref="Q601">_xlfn.IFS(
O601&lt;50000,"Low Salary (&lt;$50K)",
O601&lt;90000,"Lower Middle ($50K-$90K)",
O601&lt;130000,"Middle ($90K-$130K)",
O601&lt;170000,"Upper Middle ($130K-$170K)",
O601&gt;=170000,"High Salary (&gt;$170K)"
)</f>
        <v>Low Salary (&lt;$50K)</v>
      </c>
      <c r="R601" t="str" cm="1">
        <f t="array" ref="R601">_xlfn.IFS(
G601&lt;=2,"New Customers (0-2Y)",
G601&lt;=5,"Growing Customers (3-5Y)",
G601&lt;=8,"Established Customers (6-8Y)",
G601&lt;=10,"Loyal Customers (9-10Y)"
)</f>
        <v>Growing Customers (3-5Y)</v>
      </c>
    </row>
    <row r="602" spans="1:18" x14ac:dyDescent="0.35">
      <c r="A602">
        <v>15683503</v>
      </c>
      <c r="B602" t="s">
        <v>521</v>
      </c>
      <c r="C602" t="s">
        <v>17</v>
      </c>
      <c r="D602" t="s">
        <v>18</v>
      </c>
      <c r="E602">
        <v>43</v>
      </c>
      <c r="F602" t="s">
        <v>19</v>
      </c>
      <c r="G602">
        <v>8</v>
      </c>
      <c r="H602" s="4">
        <v>0</v>
      </c>
      <c r="I602" t="s">
        <v>24</v>
      </c>
      <c r="J602">
        <v>3</v>
      </c>
      <c r="K602">
        <v>601</v>
      </c>
      <c r="L602" t="s">
        <v>20</v>
      </c>
      <c r="M602" t="s">
        <v>27</v>
      </c>
      <c r="N602" t="s">
        <v>22</v>
      </c>
      <c r="O602" s="4">
        <v>110916.15</v>
      </c>
      <c r="P602" t="s">
        <v>23</v>
      </c>
      <c r="Q602" t="str" cm="1">
        <f t="array" ref="Q602">_xlfn.IFS(
O602&lt;50000,"Low Salary (&lt;$50K)",
O602&lt;90000,"Lower Middle ($50K-$90K)",
O602&lt;130000,"Middle ($90K-$130K)",
O602&lt;170000,"Upper Middle ($130K-$170K)",
O602&gt;=170000,"High Salary (&gt;$170K)"
)</f>
        <v>Middle ($90K-$130K)</v>
      </c>
      <c r="R602" t="str" cm="1">
        <f t="array" ref="R602">_xlfn.IFS(
G602&lt;=2,"New Customers (0-2Y)",
G602&lt;=5,"Growing Customers (3-5Y)",
G602&lt;=8,"Established Customers (6-8Y)",
G602&lt;=10,"Loyal Customers (9-10Y)"
)</f>
        <v>Established Customers (6-8Y)</v>
      </c>
    </row>
    <row r="603" spans="1:18" x14ac:dyDescent="0.35">
      <c r="A603">
        <v>15645569</v>
      </c>
      <c r="B603" t="s">
        <v>477</v>
      </c>
      <c r="C603" t="s">
        <v>26</v>
      </c>
      <c r="D603" t="s">
        <v>18</v>
      </c>
      <c r="E603">
        <v>26</v>
      </c>
      <c r="F603" t="s">
        <v>43</v>
      </c>
      <c r="G603">
        <v>7</v>
      </c>
      <c r="H603" s="4">
        <v>123709.46</v>
      </c>
      <c r="I603" t="s">
        <v>33</v>
      </c>
      <c r="J603">
        <v>2</v>
      </c>
      <c r="K603">
        <v>762</v>
      </c>
      <c r="L603" t="s">
        <v>35</v>
      </c>
      <c r="M603" t="s">
        <v>21</v>
      </c>
      <c r="N603" t="s">
        <v>22</v>
      </c>
      <c r="O603" s="4">
        <v>169654.57</v>
      </c>
      <c r="P603" t="s">
        <v>28</v>
      </c>
      <c r="Q603" t="str" cm="1">
        <f t="array" ref="Q603">_xlfn.IFS(
O603&lt;50000,"Low Salary (&lt;$50K)",
O603&lt;90000,"Lower Middle ($50K-$90K)",
O603&lt;130000,"Middle ($90K-$130K)",
O603&lt;170000,"Upper Middle ($130K-$170K)",
O603&gt;=170000,"High Salary (&gt;$170K)"
)</f>
        <v>Upper Middle ($130K-$170K)</v>
      </c>
      <c r="R603" t="str" cm="1">
        <f t="array" ref="R603">_xlfn.IFS(
G603&lt;=2,"New Customers (0-2Y)",
G603&lt;=5,"Growing Customers (3-5Y)",
G603&lt;=8,"Established Customers (6-8Y)",
G603&lt;=10,"Loyal Customers (9-10Y)"
)</f>
        <v>Established Customers (6-8Y)</v>
      </c>
    </row>
    <row r="604" spans="1:18" x14ac:dyDescent="0.35">
      <c r="A604">
        <v>15782569</v>
      </c>
      <c r="B604" t="s">
        <v>522</v>
      </c>
      <c r="C604" t="s">
        <v>17</v>
      </c>
      <c r="D604" t="s">
        <v>18</v>
      </c>
      <c r="E604">
        <v>72</v>
      </c>
      <c r="F604" t="s">
        <v>2967</v>
      </c>
      <c r="G604">
        <v>9</v>
      </c>
      <c r="H604" s="4">
        <v>0</v>
      </c>
      <c r="I604" t="s">
        <v>24</v>
      </c>
      <c r="J604">
        <v>1</v>
      </c>
      <c r="K604">
        <v>687</v>
      </c>
      <c r="L604" t="s">
        <v>35</v>
      </c>
      <c r="M604" t="s">
        <v>27</v>
      </c>
      <c r="N604" t="s">
        <v>22</v>
      </c>
      <c r="O604" s="4">
        <v>69829.399999999994</v>
      </c>
      <c r="P604" t="s">
        <v>28</v>
      </c>
      <c r="Q604" t="str" cm="1">
        <f t="array" ref="Q604">_xlfn.IFS(
O604&lt;50000,"Low Salary (&lt;$50K)",
O604&lt;90000,"Lower Middle ($50K-$90K)",
O604&lt;130000,"Middle ($90K-$130K)",
O604&lt;170000,"Upper Middle ($130K-$170K)",
O604&gt;=170000,"High Salary (&gt;$170K)"
)</f>
        <v>Lower Middle ($50K-$90K)</v>
      </c>
      <c r="R604" t="str" cm="1">
        <f t="array" ref="R604">_xlfn.IFS(
G604&lt;=2,"New Customers (0-2Y)",
G604&lt;=5,"Growing Customers (3-5Y)",
G604&lt;=8,"Established Customers (6-8Y)",
G604&lt;=10,"Loyal Customers (9-10Y)"
)</f>
        <v>Loyal Customers (9-10Y)</v>
      </c>
    </row>
    <row r="605" spans="1:18" x14ac:dyDescent="0.35">
      <c r="A605">
        <v>15592387</v>
      </c>
      <c r="B605" t="s">
        <v>523</v>
      </c>
      <c r="C605" t="s">
        <v>17</v>
      </c>
      <c r="D605" t="s">
        <v>39</v>
      </c>
      <c r="E605">
        <v>30</v>
      </c>
      <c r="F605" t="s">
        <v>19</v>
      </c>
      <c r="G605">
        <v>5</v>
      </c>
      <c r="H605" s="4">
        <v>0</v>
      </c>
      <c r="I605" t="s">
        <v>24</v>
      </c>
      <c r="J605">
        <v>1</v>
      </c>
      <c r="K605">
        <v>566</v>
      </c>
      <c r="L605" t="s">
        <v>31</v>
      </c>
      <c r="M605" t="s">
        <v>21</v>
      </c>
      <c r="N605" t="s">
        <v>32</v>
      </c>
      <c r="O605" s="4">
        <v>54926.51</v>
      </c>
      <c r="P605" t="s">
        <v>23</v>
      </c>
      <c r="Q605" t="str" cm="1">
        <f t="array" ref="Q605">_xlfn.IFS(
O605&lt;50000,"Low Salary (&lt;$50K)",
O605&lt;90000,"Lower Middle ($50K-$90K)",
O605&lt;130000,"Middle ($90K-$130K)",
O605&lt;170000,"Upper Middle ($130K-$170K)",
O605&gt;=170000,"High Salary (&gt;$170K)"
)</f>
        <v>Lower Middle ($50K-$90K)</v>
      </c>
      <c r="R605" t="str" cm="1">
        <f t="array" ref="R605">_xlfn.IFS(
G605&lt;=2,"New Customers (0-2Y)",
G605&lt;=5,"Growing Customers (3-5Y)",
G605&lt;=8,"Established Customers (6-8Y)",
G605&lt;=10,"Loyal Customers (9-10Y)"
)</f>
        <v>Growing Customers (3-5Y)</v>
      </c>
    </row>
    <row r="606" spans="1:18" x14ac:dyDescent="0.35">
      <c r="A606">
        <v>15609286</v>
      </c>
      <c r="B606" t="s">
        <v>524</v>
      </c>
      <c r="C606" t="s">
        <v>17</v>
      </c>
      <c r="D606" t="s">
        <v>39</v>
      </c>
      <c r="E606">
        <v>37</v>
      </c>
      <c r="F606" t="s">
        <v>19</v>
      </c>
      <c r="G606">
        <v>10</v>
      </c>
      <c r="H606" s="4">
        <v>150525.79999999999</v>
      </c>
      <c r="I606" t="s">
        <v>33</v>
      </c>
      <c r="J606">
        <v>1</v>
      </c>
      <c r="K606">
        <v>702</v>
      </c>
      <c r="L606" t="s">
        <v>35</v>
      </c>
      <c r="M606" t="s">
        <v>21</v>
      </c>
      <c r="N606" t="s">
        <v>22</v>
      </c>
      <c r="O606" s="4">
        <v>94728.49</v>
      </c>
      <c r="P606" t="s">
        <v>28</v>
      </c>
      <c r="Q606" t="str" cm="1">
        <f t="array" ref="Q606">_xlfn.IFS(
O606&lt;50000,"Low Salary (&lt;$50K)",
O606&lt;90000,"Lower Middle ($50K-$90K)",
O606&lt;130000,"Middle ($90K-$130K)",
O606&lt;170000,"Upper Middle ($130K-$170K)",
O606&gt;=170000,"High Salary (&gt;$170K)"
)</f>
        <v>Middle ($90K-$130K)</v>
      </c>
      <c r="R606" t="str" cm="1">
        <f t="array" ref="R606">_xlfn.IFS(
G606&lt;=2,"New Customers (0-2Y)",
G606&lt;=5,"Growing Customers (3-5Y)",
G606&lt;=8,"Established Customers (6-8Y)",
G606&lt;=10,"Loyal Customers (9-10Y)"
)</f>
        <v>Loyal Customers (9-10Y)</v>
      </c>
    </row>
    <row r="607" spans="1:18" x14ac:dyDescent="0.35">
      <c r="A607">
        <v>15814035</v>
      </c>
      <c r="B607" t="s">
        <v>525</v>
      </c>
      <c r="C607" t="s">
        <v>17</v>
      </c>
      <c r="D607" t="s">
        <v>39</v>
      </c>
      <c r="E607">
        <v>29</v>
      </c>
      <c r="F607" t="s">
        <v>43</v>
      </c>
      <c r="G607">
        <v>9</v>
      </c>
      <c r="H607" s="4">
        <v>0</v>
      </c>
      <c r="I607" t="s">
        <v>24</v>
      </c>
      <c r="J607">
        <v>1</v>
      </c>
      <c r="K607">
        <v>601</v>
      </c>
      <c r="L607" t="s">
        <v>20</v>
      </c>
      <c r="M607" t="s">
        <v>21</v>
      </c>
      <c r="N607" t="s">
        <v>22</v>
      </c>
      <c r="O607" s="4">
        <v>80393.27</v>
      </c>
      <c r="P607" t="s">
        <v>28</v>
      </c>
      <c r="Q607" t="str" cm="1">
        <f t="array" ref="Q607">_xlfn.IFS(
O607&lt;50000,"Low Salary (&lt;$50K)",
O607&lt;90000,"Lower Middle ($50K-$90K)",
O607&lt;130000,"Middle ($90K-$130K)",
O607&lt;170000,"Upper Middle ($130K-$170K)",
O607&gt;=170000,"High Salary (&gt;$170K)"
)</f>
        <v>Lower Middle ($50K-$90K)</v>
      </c>
      <c r="R607" t="str" cm="1">
        <f t="array" ref="R607">_xlfn.IFS(
G607&lt;=2,"New Customers (0-2Y)",
G607&lt;=5,"Growing Customers (3-5Y)",
G607&lt;=8,"Established Customers (6-8Y)",
G607&lt;=10,"Loyal Customers (9-10Y)"
)</f>
        <v>Loyal Customers (9-10Y)</v>
      </c>
    </row>
    <row r="608" spans="1:18" x14ac:dyDescent="0.35">
      <c r="A608">
        <v>15661249</v>
      </c>
      <c r="B608" t="s">
        <v>526</v>
      </c>
      <c r="C608" t="s">
        <v>17</v>
      </c>
      <c r="D608" t="s">
        <v>39</v>
      </c>
      <c r="E608">
        <v>53</v>
      </c>
      <c r="F608" t="s">
        <v>19</v>
      </c>
      <c r="G608">
        <v>4</v>
      </c>
      <c r="H608" s="4">
        <v>0</v>
      </c>
      <c r="I608" t="s">
        <v>24</v>
      </c>
      <c r="J608">
        <v>2</v>
      </c>
      <c r="K608">
        <v>699</v>
      </c>
      <c r="L608" t="s">
        <v>35</v>
      </c>
      <c r="M608" t="s">
        <v>27</v>
      </c>
      <c r="N608" t="s">
        <v>22</v>
      </c>
      <c r="O608" s="4">
        <v>111307.98</v>
      </c>
      <c r="P608" t="s">
        <v>28</v>
      </c>
      <c r="Q608" t="str" cm="1">
        <f t="array" ref="Q608">_xlfn.IFS(
O608&lt;50000,"Low Salary (&lt;$50K)",
O608&lt;90000,"Lower Middle ($50K-$90K)",
O608&lt;130000,"Middle ($90K-$130K)",
O608&lt;170000,"Upper Middle ($130K-$170K)",
O608&gt;=170000,"High Salary (&gt;$170K)"
)</f>
        <v>Middle ($90K-$130K)</v>
      </c>
      <c r="R608" t="str" cm="1">
        <f t="array" ref="R608">_xlfn.IFS(
G608&lt;=2,"New Customers (0-2Y)",
G608&lt;=5,"Growing Customers (3-5Y)",
G608&lt;=8,"Established Customers (6-8Y)",
G608&lt;=10,"Loyal Customers (9-10Y)"
)</f>
        <v>Growing Customers (3-5Y)</v>
      </c>
    </row>
    <row r="609" spans="1:18" x14ac:dyDescent="0.35">
      <c r="A609">
        <v>15629117</v>
      </c>
      <c r="B609" t="s">
        <v>527</v>
      </c>
      <c r="C609" t="s">
        <v>17</v>
      </c>
      <c r="D609" t="s">
        <v>39</v>
      </c>
      <c r="E609">
        <v>28</v>
      </c>
      <c r="F609" t="s">
        <v>43</v>
      </c>
      <c r="G609">
        <v>10</v>
      </c>
      <c r="H609" s="4">
        <v>0</v>
      </c>
      <c r="I609" t="s">
        <v>24</v>
      </c>
      <c r="J609">
        <v>2</v>
      </c>
      <c r="K609">
        <v>584</v>
      </c>
      <c r="L609" t="s">
        <v>31</v>
      </c>
      <c r="M609" t="s">
        <v>21</v>
      </c>
      <c r="N609" t="s">
        <v>32</v>
      </c>
      <c r="O609" s="4">
        <v>19834.32</v>
      </c>
      <c r="P609" t="s">
        <v>28</v>
      </c>
      <c r="Q609" t="str" cm="1">
        <f t="array" ref="Q609">_xlfn.IFS(
O609&lt;50000,"Low Salary (&lt;$50K)",
O609&lt;90000,"Lower Middle ($50K-$90K)",
O609&lt;130000,"Middle ($90K-$130K)",
O609&lt;170000,"Upper Middle ($130K-$170K)",
O609&gt;=170000,"High Salary (&gt;$170K)"
)</f>
        <v>Low Salary (&lt;$50K)</v>
      </c>
      <c r="R609" t="str" cm="1">
        <f t="array" ref="R609">_xlfn.IFS(
G609&lt;=2,"New Customers (0-2Y)",
G609&lt;=5,"Growing Customers (3-5Y)",
G609&lt;=8,"Established Customers (6-8Y)",
G609&lt;=10,"Loyal Customers (9-10Y)"
)</f>
        <v>Loyal Customers (9-10Y)</v>
      </c>
    </row>
    <row r="610" spans="1:18" x14ac:dyDescent="0.35">
      <c r="A610">
        <v>15607170</v>
      </c>
      <c r="B610" t="s">
        <v>285</v>
      </c>
      <c r="C610" t="s">
        <v>17</v>
      </c>
      <c r="D610" t="s">
        <v>39</v>
      </c>
      <c r="E610">
        <v>35</v>
      </c>
      <c r="F610" t="s">
        <v>19</v>
      </c>
      <c r="G610">
        <v>5</v>
      </c>
      <c r="H610" s="4">
        <v>0</v>
      </c>
      <c r="I610" t="s">
        <v>24</v>
      </c>
      <c r="J610">
        <v>2</v>
      </c>
      <c r="K610">
        <v>699</v>
      </c>
      <c r="L610" t="s">
        <v>35</v>
      </c>
      <c r="M610" t="s">
        <v>21</v>
      </c>
      <c r="N610" t="s">
        <v>22</v>
      </c>
      <c r="O610" s="4">
        <v>78397.240000000005</v>
      </c>
      <c r="P610" t="s">
        <v>28</v>
      </c>
      <c r="Q610" t="str" cm="1">
        <f t="array" ref="Q610">_xlfn.IFS(
O610&lt;50000,"Low Salary (&lt;$50K)",
O610&lt;90000,"Lower Middle ($50K-$90K)",
O610&lt;130000,"Middle ($90K-$130K)",
O610&lt;170000,"Upper Middle ($130K-$170K)",
O610&gt;=170000,"High Salary (&gt;$170K)"
)</f>
        <v>Lower Middle ($50K-$90K)</v>
      </c>
      <c r="R610" t="str" cm="1">
        <f t="array" ref="R610">_xlfn.IFS(
G610&lt;=2,"New Customers (0-2Y)",
G610&lt;=5,"Growing Customers (3-5Y)",
G610&lt;=8,"Established Customers (6-8Y)",
G610&lt;=10,"Loyal Customers (9-10Y)"
)</f>
        <v>Growing Customers (3-5Y)</v>
      </c>
    </row>
    <row r="611" spans="1:18" x14ac:dyDescent="0.35">
      <c r="A611">
        <v>15586585</v>
      </c>
      <c r="B611" t="s">
        <v>149</v>
      </c>
      <c r="C611" t="s">
        <v>42</v>
      </c>
      <c r="D611" t="s">
        <v>18</v>
      </c>
      <c r="E611">
        <v>51</v>
      </c>
      <c r="F611" t="s">
        <v>19</v>
      </c>
      <c r="G611">
        <v>2</v>
      </c>
      <c r="H611" s="4">
        <v>111018.98</v>
      </c>
      <c r="I611" t="s">
        <v>33</v>
      </c>
      <c r="J611">
        <v>1</v>
      </c>
      <c r="K611">
        <v>698</v>
      </c>
      <c r="L611" t="s">
        <v>35</v>
      </c>
      <c r="M611" t="s">
        <v>21</v>
      </c>
      <c r="N611" t="s">
        <v>32</v>
      </c>
      <c r="O611" s="4">
        <v>86410.28</v>
      </c>
      <c r="P611" t="s">
        <v>28</v>
      </c>
      <c r="Q611" t="str" cm="1">
        <f t="array" ref="Q611">_xlfn.IFS(
O611&lt;50000,"Low Salary (&lt;$50K)",
O611&lt;90000,"Lower Middle ($50K-$90K)",
O611&lt;130000,"Middle ($90K-$130K)",
O611&lt;170000,"Upper Middle ($130K-$170K)",
O611&gt;=170000,"High Salary (&gt;$170K)"
)</f>
        <v>Lower Middle ($50K-$90K)</v>
      </c>
      <c r="R611" t="str" cm="1">
        <f t="array" ref="R611">_xlfn.IFS(
G611&lt;=2,"New Customers (0-2Y)",
G611&lt;=5,"Growing Customers (3-5Y)",
G611&lt;=8,"Established Customers (6-8Y)",
G611&lt;=10,"Loyal Customers (9-10Y)"
)</f>
        <v>New Customers (0-2Y)</v>
      </c>
    </row>
    <row r="612" spans="1:18" x14ac:dyDescent="0.35">
      <c r="A612">
        <v>15686611</v>
      </c>
      <c r="B612" t="s">
        <v>528</v>
      </c>
      <c r="C612" t="s">
        <v>17</v>
      </c>
      <c r="D612" t="s">
        <v>39</v>
      </c>
      <c r="E612">
        <v>30</v>
      </c>
      <c r="F612" t="s">
        <v>19</v>
      </c>
      <c r="G612">
        <v>10</v>
      </c>
      <c r="H612" s="4">
        <v>129755.99</v>
      </c>
      <c r="I612" t="s">
        <v>33</v>
      </c>
      <c r="J612">
        <v>1</v>
      </c>
      <c r="K612">
        <v>495</v>
      </c>
      <c r="L612" t="s">
        <v>44</v>
      </c>
      <c r="M612" t="s">
        <v>27</v>
      </c>
      <c r="N612" t="s">
        <v>32</v>
      </c>
      <c r="O612" s="4">
        <v>172749.65</v>
      </c>
      <c r="P612" t="s">
        <v>28</v>
      </c>
      <c r="Q612" t="str" cm="1">
        <f t="array" ref="Q612">_xlfn.IFS(
O612&lt;50000,"Low Salary (&lt;$50K)",
O612&lt;90000,"Lower Middle ($50K-$90K)",
O612&lt;130000,"Middle ($90K-$130K)",
O612&lt;170000,"Upper Middle ($130K-$170K)",
O612&gt;=170000,"High Salary (&gt;$170K)"
)</f>
        <v>High Salary (&gt;$170K)</v>
      </c>
      <c r="R612" t="str" cm="1">
        <f t="array" ref="R612">_xlfn.IFS(
G612&lt;=2,"New Customers (0-2Y)",
G612&lt;=5,"Growing Customers (3-5Y)",
G612&lt;=8,"Established Customers (6-8Y)",
G612&lt;=10,"Loyal Customers (9-10Y)"
)</f>
        <v>Loyal Customers (9-10Y)</v>
      </c>
    </row>
    <row r="613" spans="1:18" x14ac:dyDescent="0.35">
      <c r="A613">
        <v>15603203</v>
      </c>
      <c r="B613" t="s">
        <v>529</v>
      </c>
      <c r="C613" t="s">
        <v>17</v>
      </c>
      <c r="D613" t="s">
        <v>18</v>
      </c>
      <c r="E613">
        <v>27</v>
      </c>
      <c r="F613" t="s">
        <v>43</v>
      </c>
      <c r="G613">
        <v>6</v>
      </c>
      <c r="H613" s="4">
        <v>0</v>
      </c>
      <c r="I613" t="s">
        <v>24</v>
      </c>
      <c r="J613">
        <v>2</v>
      </c>
      <c r="K613">
        <v>650</v>
      </c>
      <c r="L613" t="s">
        <v>20</v>
      </c>
      <c r="M613" t="s">
        <v>21</v>
      </c>
      <c r="N613" t="s">
        <v>32</v>
      </c>
      <c r="O613" s="4">
        <v>1002.39</v>
      </c>
      <c r="P613" t="s">
        <v>28</v>
      </c>
      <c r="Q613" t="str" cm="1">
        <f t="array" ref="Q613">_xlfn.IFS(
O613&lt;50000,"Low Salary (&lt;$50K)",
O613&lt;90000,"Lower Middle ($50K-$90K)",
O613&lt;130000,"Middle ($90K-$130K)",
O613&lt;170000,"Upper Middle ($130K-$170K)",
O613&gt;=170000,"High Salary (&gt;$170K)"
)</f>
        <v>Low Salary (&lt;$50K)</v>
      </c>
      <c r="R613" t="str" cm="1">
        <f t="array" ref="R613">_xlfn.IFS(
G613&lt;=2,"New Customers (0-2Y)",
G613&lt;=5,"Growing Customers (3-5Y)",
G613&lt;=8,"Established Customers (6-8Y)",
G613&lt;=10,"Loyal Customers (9-10Y)"
)</f>
        <v>Established Customers (6-8Y)</v>
      </c>
    </row>
    <row r="614" spans="1:18" x14ac:dyDescent="0.35">
      <c r="A614">
        <v>15619857</v>
      </c>
      <c r="B614" t="s">
        <v>216</v>
      </c>
      <c r="C614" t="s">
        <v>17</v>
      </c>
      <c r="D614" t="s">
        <v>18</v>
      </c>
      <c r="E614">
        <v>64</v>
      </c>
      <c r="F614" t="s">
        <v>2967</v>
      </c>
      <c r="G614">
        <v>2</v>
      </c>
      <c r="H614" s="4">
        <v>129555.7</v>
      </c>
      <c r="I614" t="s">
        <v>33</v>
      </c>
      <c r="J614">
        <v>1</v>
      </c>
      <c r="K614">
        <v>605</v>
      </c>
      <c r="L614" t="s">
        <v>20</v>
      </c>
      <c r="M614" t="s">
        <v>21</v>
      </c>
      <c r="N614" t="s">
        <v>22</v>
      </c>
      <c r="O614" s="4">
        <v>13601.79</v>
      </c>
      <c r="P614" t="s">
        <v>28</v>
      </c>
      <c r="Q614" t="str" cm="1">
        <f t="array" ref="Q614">_xlfn.IFS(
O614&lt;50000,"Low Salary (&lt;$50K)",
O614&lt;90000,"Lower Middle ($50K-$90K)",
O614&lt;130000,"Middle ($90K-$130K)",
O614&lt;170000,"Upper Middle ($130K-$170K)",
O614&gt;=170000,"High Salary (&gt;$170K)"
)</f>
        <v>Low Salary (&lt;$50K)</v>
      </c>
      <c r="R614" t="str" cm="1">
        <f t="array" ref="R614">_xlfn.IFS(
G614&lt;=2,"New Customers (0-2Y)",
G614&lt;=5,"Growing Customers (3-5Y)",
G614&lt;=8,"Established Customers (6-8Y)",
G614&lt;=10,"Loyal Customers (9-10Y)"
)</f>
        <v>New Customers (0-2Y)</v>
      </c>
    </row>
    <row r="615" spans="1:18" x14ac:dyDescent="0.35">
      <c r="A615">
        <v>15805062</v>
      </c>
      <c r="B615" t="s">
        <v>530</v>
      </c>
      <c r="C615" t="s">
        <v>26</v>
      </c>
      <c r="D615" t="s">
        <v>39</v>
      </c>
      <c r="E615">
        <v>38</v>
      </c>
      <c r="F615" t="s">
        <v>19</v>
      </c>
      <c r="G615">
        <v>1</v>
      </c>
      <c r="H615" s="4">
        <v>87202.38</v>
      </c>
      <c r="I615" t="s">
        <v>29</v>
      </c>
      <c r="J615">
        <v>1</v>
      </c>
      <c r="K615">
        <v>667</v>
      </c>
      <c r="L615" t="s">
        <v>35</v>
      </c>
      <c r="M615" t="s">
        <v>21</v>
      </c>
      <c r="N615" t="s">
        <v>22</v>
      </c>
      <c r="O615" s="4">
        <v>77866.91</v>
      </c>
      <c r="P615" t="s">
        <v>28</v>
      </c>
      <c r="Q615" t="str" cm="1">
        <f t="array" ref="Q615">_xlfn.IFS(
O615&lt;50000,"Low Salary (&lt;$50K)",
O615&lt;90000,"Lower Middle ($50K-$90K)",
O615&lt;130000,"Middle ($90K-$130K)",
O615&lt;170000,"Upper Middle ($130K-$170K)",
O615&gt;=170000,"High Salary (&gt;$170K)"
)</f>
        <v>Lower Middle ($50K-$90K)</v>
      </c>
      <c r="R615" t="str" cm="1">
        <f t="array" ref="R615">_xlfn.IFS(
G615&lt;=2,"New Customers (0-2Y)",
G615&lt;=5,"Growing Customers (3-5Y)",
G615&lt;=8,"Established Customers (6-8Y)",
G615&lt;=10,"Loyal Customers (9-10Y)"
)</f>
        <v>New Customers (0-2Y)</v>
      </c>
    </row>
    <row r="616" spans="1:18" x14ac:dyDescent="0.35">
      <c r="A616">
        <v>15660271</v>
      </c>
      <c r="B616" t="s">
        <v>149</v>
      </c>
      <c r="C616" t="s">
        <v>42</v>
      </c>
      <c r="D616" t="s">
        <v>39</v>
      </c>
      <c r="E616">
        <v>26</v>
      </c>
      <c r="F616" t="s">
        <v>43</v>
      </c>
      <c r="G616">
        <v>8</v>
      </c>
      <c r="H616" s="4">
        <v>146133.39000000001</v>
      </c>
      <c r="I616" t="s">
        <v>33</v>
      </c>
      <c r="J616">
        <v>1</v>
      </c>
      <c r="K616">
        <v>688</v>
      </c>
      <c r="L616" t="s">
        <v>35</v>
      </c>
      <c r="M616" t="s">
        <v>21</v>
      </c>
      <c r="N616" t="s">
        <v>22</v>
      </c>
      <c r="O616" s="4">
        <v>175296.76</v>
      </c>
      <c r="P616" t="s">
        <v>28</v>
      </c>
      <c r="Q616" t="str" cm="1">
        <f t="array" ref="Q616">_xlfn.IFS(
O616&lt;50000,"Low Salary (&lt;$50K)",
O616&lt;90000,"Lower Middle ($50K-$90K)",
O616&lt;130000,"Middle ($90K-$130K)",
O616&lt;170000,"Upper Middle ($130K-$170K)",
O616&gt;=170000,"High Salary (&gt;$170K)"
)</f>
        <v>High Salary (&gt;$170K)</v>
      </c>
      <c r="R616" t="str" cm="1">
        <f t="array" ref="R616">_xlfn.IFS(
G616&lt;=2,"New Customers (0-2Y)",
G616&lt;=5,"Growing Customers (3-5Y)",
G616&lt;=8,"Established Customers (6-8Y)",
G616&lt;=10,"Loyal Customers (9-10Y)"
)</f>
        <v>Established Customers (6-8Y)</v>
      </c>
    </row>
    <row r="617" spans="1:18" x14ac:dyDescent="0.35">
      <c r="A617">
        <v>15745295</v>
      </c>
      <c r="B617" t="s">
        <v>531</v>
      </c>
      <c r="C617" t="s">
        <v>26</v>
      </c>
      <c r="D617" t="s">
        <v>18</v>
      </c>
      <c r="E617">
        <v>31</v>
      </c>
      <c r="F617" t="s">
        <v>19</v>
      </c>
      <c r="G617">
        <v>0</v>
      </c>
      <c r="H617" s="4">
        <v>0</v>
      </c>
      <c r="I617" t="s">
        <v>24</v>
      </c>
      <c r="J617">
        <v>1</v>
      </c>
      <c r="K617">
        <v>727</v>
      </c>
      <c r="L617" t="s">
        <v>35</v>
      </c>
      <c r="M617" t="s">
        <v>21</v>
      </c>
      <c r="N617" t="s">
        <v>32</v>
      </c>
      <c r="O617" s="4">
        <v>121751.03999999999</v>
      </c>
      <c r="P617" t="s">
        <v>23</v>
      </c>
      <c r="Q617" t="str" cm="1">
        <f t="array" ref="Q617">_xlfn.IFS(
O617&lt;50000,"Low Salary (&lt;$50K)",
O617&lt;90000,"Lower Middle ($50K-$90K)",
O617&lt;130000,"Middle ($90K-$130K)",
O617&lt;170000,"Upper Middle ($130K-$170K)",
O617&gt;=170000,"High Salary (&gt;$170K)"
)</f>
        <v>Middle ($90K-$130K)</v>
      </c>
      <c r="R617" t="str" cm="1">
        <f t="array" ref="R617">_xlfn.IFS(
G617&lt;=2,"New Customers (0-2Y)",
G617&lt;=5,"Growing Customers (3-5Y)",
G617&lt;=8,"Established Customers (6-8Y)",
G617&lt;=10,"Loyal Customers (9-10Y)"
)</f>
        <v>New Customers (0-2Y)</v>
      </c>
    </row>
    <row r="618" spans="1:18" x14ac:dyDescent="0.35">
      <c r="A618">
        <v>15719352</v>
      </c>
      <c r="B618" t="s">
        <v>297</v>
      </c>
      <c r="C618" t="s">
        <v>26</v>
      </c>
      <c r="D618" t="s">
        <v>39</v>
      </c>
      <c r="E618">
        <v>39</v>
      </c>
      <c r="F618" t="s">
        <v>19</v>
      </c>
      <c r="G618">
        <v>6</v>
      </c>
      <c r="H618" s="4">
        <v>170184.99</v>
      </c>
      <c r="I618" t="s">
        <v>33</v>
      </c>
      <c r="J618">
        <v>2</v>
      </c>
      <c r="K618">
        <v>754</v>
      </c>
      <c r="L618" t="s">
        <v>35</v>
      </c>
      <c r="M618" t="s">
        <v>21</v>
      </c>
      <c r="N618" t="s">
        <v>32</v>
      </c>
      <c r="O618" s="4">
        <v>89593.26</v>
      </c>
      <c r="P618" t="s">
        <v>28</v>
      </c>
      <c r="Q618" t="str" cm="1">
        <f t="array" ref="Q618">_xlfn.IFS(
O618&lt;50000,"Low Salary (&lt;$50K)",
O618&lt;90000,"Lower Middle ($50K-$90K)",
O618&lt;130000,"Middle ($90K-$130K)",
O618&lt;170000,"Upper Middle ($130K-$170K)",
O618&gt;=170000,"High Salary (&gt;$170K)"
)</f>
        <v>Lower Middle ($50K-$90K)</v>
      </c>
      <c r="R618" t="str" cm="1">
        <f t="array" ref="R618">_xlfn.IFS(
G618&lt;=2,"New Customers (0-2Y)",
G618&lt;=5,"Growing Customers (3-5Y)",
G618&lt;=8,"Established Customers (6-8Y)",
G618&lt;=10,"Loyal Customers (9-10Y)"
)</f>
        <v>Established Customers (6-8Y)</v>
      </c>
    </row>
    <row r="619" spans="1:18" x14ac:dyDescent="0.35">
      <c r="A619">
        <v>15766575</v>
      </c>
      <c r="B619" t="s">
        <v>532</v>
      </c>
      <c r="C619" t="s">
        <v>42</v>
      </c>
      <c r="D619" t="s">
        <v>18</v>
      </c>
      <c r="E619">
        <v>62</v>
      </c>
      <c r="F619" t="s">
        <v>2967</v>
      </c>
      <c r="G619">
        <v>8</v>
      </c>
      <c r="H619" s="4">
        <v>140745.32999999999</v>
      </c>
      <c r="I619" t="s">
        <v>33</v>
      </c>
      <c r="J619">
        <v>1</v>
      </c>
      <c r="K619">
        <v>612</v>
      </c>
      <c r="L619" t="s">
        <v>20</v>
      </c>
      <c r="M619" t="s">
        <v>21</v>
      </c>
      <c r="N619" t="s">
        <v>32</v>
      </c>
      <c r="O619" s="4">
        <v>193437.89</v>
      </c>
      <c r="P619" t="s">
        <v>23</v>
      </c>
      <c r="Q619" t="str" cm="1">
        <f t="array" ref="Q619">_xlfn.IFS(
O619&lt;50000,"Low Salary (&lt;$50K)",
O619&lt;90000,"Lower Middle ($50K-$90K)",
O619&lt;130000,"Middle ($90K-$130K)",
O619&lt;170000,"Upper Middle ($130K-$170K)",
O619&gt;=170000,"High Salary (&gt;$170K)"
)</f>
        <v>High Salary (&gt;$170K)</v>
      </c>
      <c r="R619" t="str" cm="1">
        <f t="array" ref="R619">_xlfn.IFS(
G619&lt;=2,"New Customers (0-2Y)",
G619&lt;=5,"Growing Customers (3-5Y)",
G619&lt;=8,"Established Customers (6-8Y)",
G619&lt;=10,"Loyal Customers (9-10Y)"
)</f>
        <v>Established Customers (6-8Y)</v>
      </c>
    </row>
    <row r="620" spans="1:18" x14ac:dyDescent="0.35">
      <c r="A620">
        <v>15594594</v>
      </c>
      <c r="B620" t="s">
        <v>533</v>
      </c>
      <c r="C620" t="s">
        <v>26</v>
      </c>
      <c r="D620" t="s">
        <v>39</v>
      </c>
      <c r="E620">
        <v>42</v>
      </c>
      <c r="F620" t="s">
        <v>19</v>
      </c>
      <c r="G620">
        <v>7</v>
      </c>
      <c r="H620" s="4">
        <v>139070.51</v>
      </c>
      <c r="I620" t="s">
        <v>33</v>
      </c>
      <c r="J620">
        <v>1</v>
      </c>
      <c r="K620">
        <v>546</v>
      </c>
      <c r="L620" t="s">
        <v>31</v>
      </c>
      <c r="M620" t="s">
        <v>21</v>
      </c>
      <c r="N620" t="s">
        <v>22</v>
      </c>
      <c r="O620" s="4">
        <v>86945</v>
      </c>
      <c r="P620" t="s">
        <v>28</v>
      </c>
      <c r="Q620" t="str" cm="1">
        <f t="array" ref="Q620">_xlfn.IFS(
O620&lt;50000,"Low Salary (&lt;$50K)",
O620&lt;90000,"Lower Middle ($50K-$90K)",
O620&lt;130000,"Middle ($90K-$130K)",
O620&lt;170000,"Upper Middle ($130K-$170K)",
O620&gt;=170000,"High Salary (&gt;$170K)"
)</f>
        <v>Lower Middle ($50K-$90K)</v>
      </c>
      <c r="R620" t="str" cm="1">
        <f t="array" ref="R620">_xlfn.IFS(
G620&lt;=2,"New Customers (0-2Y)",
G620&lt;=5,"Growing Customers (3-5Y)",
G620&lt;=8,"Established Customers (6-8Y)",
G620&lt;=10,"Loyal Customers (9-10Y)"
)</f>
        <v>Established Customers (6-8Y)</v>
      </c>
    </row>
    <row r="621" spans="1:18" x14ac:dyDescent="0.35">
      <c r="A621">
        <v>15646161</v>
      </c>
      <c r="B621" t="s">
        <v>534</v>
      </c>
      <c r="C621" t="s">
        <v>26</v>
      </c>
      <c r="D621" t="s">
        <v>18</v>
      </c>
      <c r="E621">
        <v>37</v>
      </c>
      <c r="F621" t="s">
        <v>19</v>
      </c>
      <c r="G621">
        <v>8</v>
      </c>
      <c r="H621" s="4">
        <v>0</v>
      </c>
      <c r="I621" t="s">
        <v>24</v>
      </c>
      <c r="J621">
        <v>2</v>
      </c>
      <c r="K621">
        <v>673</v>
      </c>
      <c r="L621" t="s">
        <v>35</v>
      </c>
      <c r="M621" t="s">
        <v>21</v>
      </c>
      <c r="N621" t="s">
        <v>22</v>
      </c>
      <c r="O621" s="4">
        <v>183318.79</v>
      </c>
      <c r="P621" t="s">
        <v>28</v>
      </c>
      <c r="Q621" t="str" cm="1">
        <f t="array" ref="Q621">_xlfn.IFS(
O621&lt;50000,"Low Salary (&lt;$50K)",
O621&lt;90000,"Lower Middle ($50K-$90K)",
O621&lt;130000,"Middle ($90K-$130K)",
O621&lt;170000,"Upper Middle ($130K-$170K)",
O621&gt;=170000,"High Salary (&gt;$170K)"
)</f>
        <v>High Salary (&gt;$170K)</v>
      </c>
      <c r="R621" t="str" cm="1">
        <f t="array" ref="R621">_xlfn.IFS(
G621&lt;=2,"New Customers (0-2Y)",
G621&lt;=5,"Growing Customers (3-5Y)",
G621&lt;=8,"Established Customers (6-8Y)",
G621&lt;=10,"Loyal Customers (9-10Y)"
)</f>
        <v>Established Customers (6-8Y)</v>
      </c>
    </row>
    <row r="622" spans="1:18" x14ac:dyDescent="0.35">
      <c r="A622">
        <v>15682585</v>
      </c>
      <c r="B622" t="s">
        <v>535</v>
      </c>
      <c r="C622" t="s">
        <v>17</v>
      </c>
      <c r="D622" t="s">
        <v>39</v>
      </c>
      <c r="E622">
        <v>35</v>
      </c>
      <c r="F622" t="s">
        <v>19</v>
      </c>
      <c r="G622">
        <v>9</v>
      </c>
      <c r="H622" s="4">
        <v>114193.24</v>
      </c>
      <c r="I622" t="s">
        <v>33</v>
      </c>
      <c r="J622">
        <v>1</v>
      </c>
      <c r="K622">
        <v>593</v>
      </c>
      <c r="L622" t="s">
        <v>31</v>
      </c>
      <c r="M622" t="s">
        <v>21</v>
      </c>
      <c r="N622" t="s">
        <v>32</v>
      </c>
      <c r="O622" s="4">
        <v>71154.100000000006</v>
      </c>
      <c r="P622" t="s">
        <v>28</v>
      </c>
      <c r="Q622" t="str" cm="1">
        <f t="array" ref="Q622">_xlfn.IFS(
O622&lt;50000,"Low Salary (&lt;$50K)",
O622&lt;90000,"Lower Middle ($50K-$90K)",
O622&lt;130000,"Middle ($90K-$130K)",
O622&lt;170000,"Upper Middle ($130K-$170K)",
O622&gt;=170000,"High Salary (&gt;$170K)"
)</f>
        <v>Lower Middle ($50K-$90K)</v>
      </c>
      <c r="R622" t="str" cm="1">
        <f t="array" ref="R622">_xlfn.IFS(
G622&lt;=2,"New Customers (0-2Y)",
G622&lt;=5,"Growing Customers (3-5Y)",
G622&lt;=8,"Established Customers (6-8Y)",
G622&lt;=10,"Loyal Customers (9-10Y)"
)</f>
        <v>Loyal Customers (9-10Y)</v>
      </c>
    </row>
    <row r="623" spans="1:18" x14ac:dyDescent="0.35">
      <c r="A623">
        <v>15603134</v>
      </c>
      <c r="B623" t="s">
        <v>382</v>
      </c>
      <c r="C623" t="s">
        <v>26</v>
      </c>
      <c r="D623" t="s">
        <v>18</v>
      </c>
      <c r="E623">
        <v>40</v>
      </c>
      <c r="F623" t="s">
        <v>19</v>
      </c>
      <c r="G623">
        <v>10</v>
      </c>
      <c r="H623" s="4">
        <v>167878.5</v>
      </c>
      <c r="I623" t="s">
        <v>33</v>
      </c>
      <c r="J623">
        <v>1</v>
      </c>
      <c r="K623">
        <v>656</v>
      </c>
      <c r="L623" t="s">
        <v>20</v>
      </c>
      <c r="M623" t="s">
        <v>27</v>
      </c>
      <c r="N623" t="s">
        <v>22</v>
      </c>
      <c r="O623" s="4">
        <v>151887.16</v>
      </c>
      <c r="P623" t="s">
        <v>28</v>
      </c>
      <c r="Q623" t="str" cm="1">
        <f t="array" ref="Q623">_xlfn.IFS(
O623&lt;50000,"Low Salary (&lt;$50K)",
O623&lt;90000,"Lower Middle ($50K-$90K)",
O623&lt;130000,"Middle ($90K-$130K)",
O623&lt;170000,"Upper Middle ($130K-$170K)",
O623&gt;=170000,"High Salary (&gt;$170K)"
)</f>
        <v>Upper Middle ($130K-$170K)</v>
      </c>
      <c r="R623" t="str" cm="1">
        <f t="array" ref="R623">_xlfn.IFS(
G623&lt;=2,"New Customers (0-2Y)",
G623&lt;=5,"Growing Customers (3-5Y)",
G623&lt;=8,"Established Customers (6-8Y)",
G623&lt;=10,"Loyal Customers (9-10Y)"
)</f>
        <v>Loyal Customers (9-10Y)</v>
      </c>
    </row>
    <row r="624" spans="1:18" x14ac:dyDescent="0.35">
      <c r="A624">
        <v>15636444</v>
      </c>
      <c r="B624" t="s">
        <v>536</v>
      </c>
      <c r="C624" t="s">
        <v>42</v>
      </c>
      <c r="D624" t="s">
        <v>18</v>
      </c>
      <c r="E624">
        <v>53</v>
      </c>
      <c r="F624" t="s">
        <v>19</v>
      </c>
      <c r="G624">
        <v>5</v>
      </c>
      <c r="H624" s="4">
        <v>141616.54999999999</v>
      </c>
      <c r="I624" t="s">
        <v>33</v>
      </c>
      <c r="J624">
        <v>2</v>
      </c>
      <c r="K624">
        <v>535</v>
      </c>
      <c r="L624" t="s">
        <v>31</v>
      </c>
      <c r="M624" t="s">
        <v>21</v>
      </c>
      <c r="N624" t="s">
        <v>22</v>
      </c>
      <c r="O624" s="4">
        <v>75888.649999999994</v>
      </c>
      <c r="P624" t="s">
        <v>28</v>
      </c>
      <c r="Q624" t="str" cm="1">
        <f t="array" ref="Q624">_xlfn.IFS(
O624&lt;50000,"Low Salary (&lt;$50K)",
O624&lt;90000,"Lower Middle ($50K-$90K)",
O624&lt;130000,"Middle ($90K-$130K)",
O624&lt;170000,"Upper Middle ($130K-$170K)",
O624&gt;=170000,"High Salary (&gt;$170K)"
)</f>
        <v>Lower Middle ($50K-$90K)</v>
      </c>
      <c r="R624" t="str" cm="1">
        <f t="array" ref="R624">_xlfn.IFS(
G624&lt;=2,"New Customers (0-2Y)",
G624&lt;=5,"Growing Customers (3-5Y)",
G624&lt;=8,"Established Customers (6-8Y)",
G624&lt;=10,"Loyal Customers (9-10Y)"
)</f>
        <v>Growing Customers (3-5Y)</v>
      </c>
    </row>
    <row r="625" spans="1:18" x14ac:dyDescent="0.35">
      <c r="A625">
        <v>15773456</v>
      </c>
      <c r="B625" t="s">
        <v>537</v>
      </c>
      <c r="C625" t="s">
        <v>42</v>
      </c>
      <c r="D625" t="s">
        <v>39</v>
      </c>
      <c r="E625">
        <v>36</v>
      </c>
      <c r="F625" t="s">
        <v>19</v>
      </c>
      <c r="G625">
        <v>3</v>
      </c>
      <c r="H625" s="4">
        <v>145747.67000000001</v>
      </c>
      <c r="I625" t="s">
        <v>33</v>
      </c>
      <c r="J625">
        <v>2</v>
      </c>
      <c r="K625">
        <v>678</v>
      </c>
      <c r="L625" t="s">
        <v>35</v>
      </c>
      <c r="M625" t="s">
        <v>27</v>
      </c>
      <c r="N625" t="s">
        <v>22</v>
      </c>
      <c r="O625" s="4">
        <v>89566.74</v>
      </c>
      <c r="P625" t="s">
        <v>28</v>
      </c>
      <c r="Q625" t="str" cm="1">
        <f t="array" ref="Q625">_xlfn.IFS(
O625&lt;50000,"Low Salary (&lt;$50K)",
O625&lt;90000,"Lower Middle ($50K-$90K)",
O625&lt;130000,"Middle ($90K-$130K)",
O625&lt;170000,"Upper Middle ($130K-$170K)",
O625&gt;=170000,"High Salary (&gt;$170K)"
)</f>
        <v>Lower Middle ($50K-$90K)</v>
      </c>
      <c r="R625" t="str" cm="1">
        <f t="array" ref="R625">_xlfn.IFS(
G625&lt;=2,"New Customers (0-2Y)",
G625&lt;=5,"Growing Customers (3-5Y)",
G625&lt;=8,"Established Customers (6-8Y)",
G625&lt;=10,"Loyal Customers (9-10Y)"
)</f>
        <v>Growing Customers (3-5Y)</v>
      </c>
    </row>
    <row r="626" spans="1:18" x14ac:dyDescent="0.35">
      <c r="A626">
        <v>15745307</v>
      </c>
      <c r="B626" t="s">
        <v>280</v>
      </c>
      <c r="C626" t="s">
        <v>26</v>
      </c>
      <c r="D626" t="s">
        <v>18</v>
      </c>
      <c r="E626">
        <v>48</v>
      </c>
      <c r="F626" t="s">
        <v>19</v>
      </c>
      <c r="G626">
        <v>2</v>
      </c>
      <c r="H626" s="4">
        <v>129120.64</v>
      </c>
      <c r="I626" t="s">
        <v>33</v>
      </c>
      <c r="J626">
        <v>1</v>
      </c>
      <c r="K626">
        <v>477</v>
      </c>
      <c r="L626" t="s">
        <v>44</v>
      </c>
      <c r="M626" t="s">
        <v>27</v>
      </c>
      <c r="N626" t="s">
        <v>22</v>
      </c>
      <c r="O626" s="4">
        <v>26475.79</v>
      </c>
      <c r="P626" t="s">
        <v>28</v>
      </c>
      <c r="Q626" t="str" cm="1">
        <f t="array" ref="Q626">_xlfn.IFS(
O626&lt;50000,"Low Salary (&lt;$50K)",
O626&lt;90000,"Lower Middle ($50K-$90K)",
O626&lt;130000,"Middle ($90K-$130K)",
O626&lt;170000,"Upper Middle ($130K-$170K)",
O626&gt;=170000,"High Salary (&gt;$170K)"
)</f>
        <v>Low Salary (&lt;$50K)</v>
      </c>
      <c r="R626" t="str" cm="1">
        <f t="array" ref="R626">_xlfn.IFS(
G626&lt;=2,"New Customers (0-2Y)",
G626&lt;=5,"Growing Customers (3-5Y)",
G626&lt;=8,"Established Customers (6-8Y)",
G626&lt;=10,"Loyal Customers (9-10Y)"
)</f>
        <v>New Customers (0-2Y)</v>
      </c>
    </row>
    <row r="627" spans="1:18" x14ac:dyDescent="0.35">
      <c r="A627">
        <v>15604119</v>
      </c>
      <c r="B627" t="s">
        <v>538</v>
      </c>
      <c r="C627" t="s">
        <v>26</v>
      </c>
      <c r="D627" t="s">
        <v>39</v>
      </c>
      <c r="E627">
        <v>35</v>
      </c>
      <c r="F627" t="s">
        <v>19</v>
      </c>
      <c r="G627">
        <v>7</v>
      </c>
      <c r="H627" s="4">
        <v>110349.82</v>
      </c>
      <c r="I627" t="s">
        <v>33</v>
      </c>
      <c r="J627">
        <v>1</v>
      </c>
      <c r="K627">
        <v>850</v>
      </c>
      <c r="L627" t="s">
        <v>37</v>
      </c>
      <c r="M627" t="s">
        <v>27</v>
      </c>
      <c r="N627" t="s">
        <v>32</v>
      </c>
      <c r="O627" s="4">
        <v>126355.8</v>
      </c>
      <c r="P627" t="s">
        <v>28</v>
      </c>
      <c r="Q627" t="str" cm="1">
        <f t="array" ref="Q627">_xlfn.IFS(
O627&lt;50000,"Low Salary (&lt;$50K)",
O627&lt;90000,"Lower Middle ($50K-$90K)",
O627&lt;130000,"Middle ($90K-$130K)",
O627&lt;170000,"Upper Middle ($130K-$170K)",
O627&gt;=170000,"High Salary (&gt;$170K)"
)</f>
        <v>Middle ($90K-$130K)</v>
      </c>
      <c r="R627" t="str" cm="1">
        <f t="array" ref="R627">_xlfn.IFS(
G627&lt;=2,"New Customers (0-2Y)",
G627&lt;=5,"Growing Customers (3-5Y)",
G627&lt;=8,"Established Customers (6-8Y)",
G627&lt;=10,"Loyal Customers (9-10Y)"
)</f>
        <v>Established Customers (6-8Y)</v>
      </c>
    </row>
    <row r="628" spans="1:18" x14ac:dyDescent="0.35">
      <c r="A628">
        <v>15626900</v>
      </c>
      <c r="B628" t="s">
        <v>472</v>
      </c>
      <c r="C628" t="s">
        <v>17</v>
      </c>
      <c r="D628" t="s">
        <v>39</v>
      </c>
      <c r="E628">
        <v>29</v>
      </c>
      <c r="F628" t="s">
        <v>43</v>
      </c>
      <c r="G628">
        <v>1</v>
      </c>
      <c r="H628" s="4">
        <v>141325.56</v>
      </c>
      <c r="I628" t="s">
        <v>33</v>
      </c>
      <c r="J628">
        <v>1</v>
      </c>
      <c r="K628">
        <v>427</v>
      </c>
      <c r="L628" t="s">
        <v>44</v>
      </c>
      <c r="M628" t="s">
        <v>21</v>
      </c>
      <c r="N628" t="s">
        <v>22</v>
      </c>
      <c r="O628" s="4">
        <v>93839.3</v>
      </c>
      <c r="P628" t="s">
        <v>28</v>
      </c>
      <c r="Q628" t="str" cm="1">
        <f t="array" ref="Q628">_xlfn.IFS(
O628&lt;50000,"Low Salary (&lt;$50K)",
O628&lt;90000,"Lower Middle ($50K-$90K)",
O628&lt;130000,"Middle ($90K-$130K)",
O628&lt;170000,"Upper Middle ($130K-$170K)",
O628&gt;=170000,"High Salary (&gt;$170K)"
)</f>
        <v>Middle ($90K-$130K)</v>
      </c>
      <c r="R628" t="str" cm="1">
        <f t="array" ref="R628">_xlfn.IFS(
G628&lt;=2,"New Customers (0-2Y)",
G628&lt;=5,"Growing Customers (3-5Y)",
G628&lt;=8,"Established Customers (6-8Y)",
G628&lt;=10,"Loyal Customers (9-10Y)"
)</f>
        <v>New Customers (0-2Y)</v>
      </c>
    </row>
    <row r="629" spans="1:18" x14ac:dyDescent="0.35">
      <c r="A629">
        <v>15605447</v>
      </c>
      <c r="B629" t="s">
        <v>108</v>
      </c>
      <c r="C629" t="s">
        <v>17</v>
      </c>
      <c r="D629" t="s">
        <v>39</v>
      </c>
      <c r="E629">
        <v>49</v>
      </c>
      <c r="F629" t="s">
        <v>19</v>
      </c>
      <c r="G629">
        <v>2</v>
      </c>
      <c r="H629" s="4">
        <v>78653.84</v>
      </c>
      <c r="I629" t="s">
        <v>29</v>
      </c>
      <c r="J629">
        <v>1</v>
      </c>
      <c r="K629">
        <v>752</v>
      </c>
      <c r="L629" t="s">
        <v>35</v>
      </c>
      <c r="M629" t="s">
        <v>21</v>
      </c>
      <c r="N629" t="s">
        <v>32</v>
      </c>
      <c r="O629" s="4">
        <v>7698.6</v>
      </c>
      <c r="P629" t="s">
        <v>28</v>
      </c>
      <c r="Q629" t="str" cm="1">
        <f t="array" ref="Q629">_xlfn.IFS(
O629&lt;50000,"Low Salary (&lt;$50K)",
O629&lt;90000,"Lower Middle ($50K-$90K)",
O629&lt;130000,"Middle ($90K-$130K)",
O629&lt;170000,"Upper Middle ($130K-$170K)",
O629&gt;=170000,"High Salary (&gt;$170K)"
)</f>
        <v>Low Salary (&lt;$50K)</v>
      </c>
      <c r="R629" t="str" cm="1">
        <f t="array" ref="R629">_xlfn.IFS(
G629&lt;=2,"New Customers (0-2Y)",
G629&lt;=5,"Growing Customers (3-5Y)",
G629&lt;=8,"Established Customers (6-8Y)",
G629&lt;=10,"Loyal Customers (9-10Y)"
)</f>
        <v>New Customers (0-2Y)</v>
      </c>
    </row>
    <row r="630" spans="1:18" x14ac:dyDescent="0.35">
      <c r="A630">
        <v>15589030</v>
      </c>
      <c r="B630" t="s">
        <v>323</v>
      </c>
      <c r="C630" t="s">
        <v>17</v>
      </c>
      <c r="D630" t="s">
        <v>39</v>
      </c>
      <c r="E630">
        <v>47</v>
      </c>
      <c r="F630" t="s">
        <v>19</v>
      </c>
      <c r="G630">
        <v>1</v>
      </c>
      <c r="H630" s="4">
        <v>0</v>
      </c>
      <c r="I630" t="s">
        <v>24</v>
      </c>
      <c r="J630">
        <v>2</v>
      </c>
      <c r="K630">
        <v>649</v>
      </c>
      <c r="L630" t="s">
        <v>20</v>
      </c>
      <c r="M630" t="s">
        <v>21</v>
      </c>
      <c r="N630" t="s">
        <v>22</v>
      </c>
      <c r="O630" s="4">
        <v>145593.85</v>
      </c>
      <c r="P630" t="s">
        <v>28</v>
      </c>
      <c r="Q630" t="str" cm="1">
        <f t="array" ref="Q630">_xlfn.IFS(
O630&lt;50000,"Low Salary (&lt;$50K)",
O630&lt;90000,"Lower Middle ($50K-$90K)",
O630&lt;130000,"Middle ($90K-$130K)",
O630&lt;170000,"Upper Middle ($130K-$170K)",
O630&gt;=170000,"High Salary (&gt;$170K)"
)</f>
        <v>Upper Middle ($130K-$170K)</v>
      </c>
      <c r="R630" t="str" cm="1">
        <f t="array" ref="R630">_xlfn.IFS(
G630&lt;=2,"New Customers (0-2Y)",
G630&lt;=5,"Growing Customers (3-5Y)",
G630&lt;=8,"Established Customers (6-8Y)",
G630&lt;=10,"Loyal Customers (9-10Y)"
)</f>
        <v>New Customers (0-2Y)</v>
      </c>
    </row>
    <row r="631" spans="1:18" x14ac:dyDescent="0.35">
      <c r="A631">
        <v>15692463</v>
      </c>
      <c r="B631" t="s">
        <v>539</v>
      </c>
      <c r="C631" t="s">
        <v>26</v>
      </c>
      <c r="D631" t="s">
        <v>18</v>
      </c>
      <c r="E631">
        <v>28</v>
      </c>
      <c r="F631" t="s">
        <v>43</v>
      </c>
      <c r="G631">
        <v>3</v>
      </c>
      <c r="H631" s="4">
        <v>142253.65</v>
      </c>
      <c r="I631" t="s">
        <v>33</v>
      </c>
      <c r="J631">
        <v>1</v>
      </c>
      <c r="K631">
        <v>799</v>
      </c>
      <c r="L631" t="s">
        <v>37</v>
      </c>
      <c r="M631" t="s">
        <v>21</v>
      </c>
      <c r="N631" t="s">
        <v>32</v>
      </c>
      <c r="O631" s="4">
        <v>45042.559999999998</v>
      </c>
      <c r="P631" t="s">
        <v>28</v>
      </c>
      <c r="Q631" t="str" cm="1">
        <f t="array" ref="Q631">_xlfn.IFS(
O631&lt;50000,"Low Salary (&lt;$50K)",
O631&lt;90000,"Lower Middle ($50K-$90K)",
O631&lt;130000,"Middle ($90K-$130K)",
O631&lt;170000,"Upper Middle ($130K-$170K)",
O631&gt;=170000,"High Salary (&gt;$170K)"
)</f>
        <v>Low Salary (&lt;$50K)</v>
      </c>
      <c r="R631" t="str" cm="1">
        <f t="array" ref="R631">_xlfn.IFS(
G631&lt;=2,"New Customers (0-2Y)",
G631&lt;=5,"Growing Customers (3-5Y)",
G631&lt;=8,"Established Customers (6-8Y)",
G631&lt;=10,"Loyal Customers (9-10Y)"
)</f>
        <v>Growing Customers (3-5Y)</v>
      </c>
    </row>
    <row r="632" spans="1:18" x14ac:dyDescent="0.35">
      <c r="A632">
        <v>15712403</v>
      </c>
      <c r="B632" t="s">
        <v>540</v>
      </c>
      <c r="C632" t="s">
        <v>17</v>
      </c>
      <c r="D632" t="s">
        <v>18</v>
      </c>
      <c r="E632">
        <v>61</v>
      </c>
      <c r="F632" t="s">
        <v>2967</v>
      </c>
      <c r="G632">
        <v>1</v>
      </c>
      <c r="H632" s="4">
        <v>0</v>
      </c>
      <c r="I632" t="s">
        <v>24</v>
      </c>
      <c r="J632">
        <v>1</v>
      </c>
      <c r="K632">
        <v>589</v>
      </c>
      <c r="L632" t="s">
        <v>31</v>
      </c>
      <c r="M632" t="s">
        <v>21</v>
      </c>
      <c r="N632" t="s">
        <v>32</v>
      </c>
      <c r="O632" s="4">
        <v>61108.56</v>
      </c>
      <c r="P632" t="s">
        <v>23</v>
      </c>
      <c r="Q632" t="str" cm="1">
        <f t="array" ref="Q632">_xlfn.IFS(
O632&lt;50000,"Low Salary (&lt;$50K)",
O632&lt;90000,"Lower Middle ($50K-$90K)",
O632&lt;130000,"Middle ($90K-$130K)",
O632&lt;170000,"Upper Middle ($130K-$170K)",
O632&gt;=170000,"High Salary (&gt;$170K)"
)</f>
        <v>Lower Middle ($50K-$90K)</v>
      </c>
      <c r="R632" t="str" cm="1">
        <f t="array" ref="R632">_xlfn.IFS(
G632&lt;=2,"New Customers (0-2Y)",
G632&lt;=5,"Growing Customers (3-5Y)",
G632&lt;=8,"Established Customers (6-8Y)",
G632&lt;=10,"Loyal Customers (9-10Y)"
)</f>
        <v>New Customers (0-2Y)</v>
      </c>
    </row>
    <row r="633" spans="1:18" x14ac:dyDescent="0.35">
      <c r="A633">
        <v>15811762</v>
      </c>
      <c r="B633" t="s">
        <v>541</v>
      </c>
      <c r="C633" t="s">
        <v>42</v>
      </c>
      <c r="D633" t="s">
        <v>18</v>
      </c>
      <c r="E633">
        <v>54</v>
      </c>
      <c r="F633" t="s">
        <v>19</v>
      </c>
      <c r="G633">
        <v>6</v>
      </c>
      <c r="H633" s="4">
        <v>115988.86</v>
      </c>
      <c r="I633" t="s">
        <v>33</v>
      </c>
      <c r="J633">
        <v>1</v>
      </c>
      <c r="K633">
        <v>583</v>
      </c>
      <c r="L633" t="s">
        <v>31</v>
      </c>
      <c r="M633" t="s">
        <v>21</v>
      </c>
      <c r="N633" t="s">
        <v>32</v>
      </c>
      <c r="O633" s="4">
        <v>57553.98</v>
      </c>
      <c r="P633" t="s">
        <v>23</v>
      </c>
      <c r="Q633" t="str" cm="1">
        <f t="array" ref="Q633">_xlfn.IFS(
O633&lt;50000,"Low Salary (&lt;$50K)",
O633&lt;90000,"Lower Middle ($50K-$90K)",
O633&lt;130000,"Middle ($90K-$130K)",
O633&lt;170000,"Upper Middle ($130K-$170K)",
O633&gt;=170000,"High Salary (&gt;$170K)"
)</f>
        <v>Lower Middle ($50K-$90K)</v>
      </c>
      <c r="R633" t="str" cm="1">
        <f t="array" ref="R633">_xlfn.IFS(
G633&lt;=2,"New Customers (0-2Y)",
G633&lt;=5,"Growing Customers (3-5Y)",
G633&lt;=8,"Established Customers (6-8Y)",
G633&lt;=10,"Loyal Customers (9-10Y)"
)</f>
        <v>Established Customers (6-8Y)</v>
      </c>
    </row>
    <row r="634" spans="1:18" x14ac:dyDescent="0.35">
      <c r="A634">
        <v>15718673</v>
      </c>
      <c r="B634" t="s">
        <v>542</v>
      </c>
      <c r="C634" t="s">
        <v>26</v>
      </c>
      <c r="D634" t="s">
        <v>18</v>
      </c>
      <c r="E634">
        <v>33</v>
      </c>
      <c r="F634" t="s">
        <v>19</v>
      </c>
      <c r="G634">
        <v>10</v>
      </c>
      <c r="H634" s="4">
        <v>75592.429999999993</v>
      </c>
      <c r="I634" t="s">
        <v>29</v>
      </c>
      <c r="J634">
        <v>1</v>
      </c>
      <c r="K634">
        <v>839</v>
      </c>
      <c r="L634" t="s">
        <v>37</v>
      </c>
      <c r="M634" t="s">
        <v>21</v>
      </c>
      <c r="N634" t="s">
        <v>32</v>
      </c>
      <c r="O634" s="4">
        <v>62674.42</v>
      </c>
      <c r="P634" t="s">
        <v>28</v>
      </c>
      <c r="Q634" t="str" cm="1">
        <f t="array" ref="Q634">_xlfn.IFS(
O634&lt;50000,"Low Salary (&lt;$50K)",
O634&lt;90000,"Lower Middle ($50K-$90K)",
O634&lt;130000,"Middle ($90K-$130K)",
O634&lt;170000,"Upper Middle ($130K-$170K)",
O634&gt;=170000,"High Salary (&gt;$170K)"
)</f>
        <v>Lower Middle ($50K-$90K)</v>
      </c>
      <c r="R634" t="str" cm="1">
        <f t="array" ref="R634">_xlfn.IFS(
G634&lt;=2,"New Customers (0-2Y)",
G634&lt;=5,"Growing Customers (3-5Y)",
G634&lt;=8,"Established Customers (6-8Y)",
G634&lt;=10,"Loyal Customers (9-10Y)"
)</f>
        <v>Loyal Customers (9-10Y)</v>
      </c>
    </row>
    <row r="635" spans="1:18" x14ac:dyDescent="0.35">
      <c r="A635">
        <v>15724282</v>
      </c>
      <c r="B635" t="s">
        <v>92</v>
      </c>
      <c r="C635" t="s">
        <v>42</v>
      </c>
      <c r="D635" t="s">
        <v>39</v>
      </c>
      <c r="E635">
        <v>44</v>
      </c>
      <c r="F635" t="s">
        <v>19</v>
      </c>
      <c r="G635">
        <v>3</v>
      </c>
      <c r="H635" s="4">
        <v>164113.04</v>
      </c>
      <c r="I635" t="s">
        <v>33</v>
      </c>
      <c r="J635">
        <v>2</v>
      </c>
      <c r="K635">
        <v>540</v>
      </c>
      <c r="L635" t="s">
        <v>31</v>
      </c>
      <c r="M635" t="s">
        <v>21</v>
      </c>
      <c r="N635" t="s">
        <v>22</v>
      </c>
      <c r="O635" s="4">
        <v>12120.79</v>
      </c>
      <c r="P635" t="s">
        <v>28</v>
      </c>
      <c r="Q635" t="str" cm="1">
        <f t="array" ref="Q635">_xlfn.IFS(
O635&lt;50000,"Low Salary (&lt;$50K)",
O635&lt;90000,"Lower Middle ($50K-$90K)",
O635&lt;130000,"Middle ($90K-$130K)",
O635&lt;170000,"Upper Middle ($130K-$170K)",
O635&gt;=170000,"High Salary (&gt;$170K)"
)</f>
        <v>Low Salary (&lt;$50K)</v>
      </c>
      <c r="R635" t="str" cm="1">
        <f t="array" ref="R635">_xlfn.IFS(
G635&lt;=2,"New Customers (0-2Y)",
G635&lt;=5,"Growing Customers (3-5Y)",
G635&lt;=8,"Established Customers (6-8Y)",
G635&lt;=10,"Loyal Customers (9-10Y)"
)</f>
        <v>Growing Customers (3-5Y)</v>
      </c>
    </row>
    <row r="636" spans="1:18" x14ac:dyDescent="0.35">
      <c r="A636">
        <v>15738181</v>
      </c>
      <c r="B636" t="s">
        <v>543</v>
      </c>
      <c r="C636" t="s">
        <v>17</v>
      </c>
      <c r="D636" t="s">
        <v>39</v>
      </c>
      <c r="E636">
        <v>31</v>
      </c>
      <c r="F636" t="s">
        <v>19</v>
      </c>
      <c r="G636">
        <v>6</v>
      </c>
      <c r="H636" s="4">
        <v>67996.23</v>
      </c>
      <c r="I636" t="s">
        <v>29</v>
      </c>
      <c r="J636">
        <v>2</v>
      </c>
      <c r="K636">
        <v>850</v>
      </c>
      <c r="L636" t="s">
        <v>37</v>
      </c>
      <c r="M636" t="s">
        <v>27</v>
      </c>
      <c r="N636" t="s">
        <v>32</v>
      </c>
      <c r="O636" s="4">
        <v>50129.87</v>
      </c>
      <c r="P636" t="s">
        <v>23</v>
      </c>
      <c r="Q636" t="str" cm="1">
        <f t="array" ref="Q636">_xlfn.IFS(
O636&lt;50000,"Low Salary (&lt;$50K)",
O636&lt;90000,"Lower Middle ($50K-$90K)",
O636&lt;130000,"Middle ($90K-$130K)",
O636&lt;170000,"Upper Middle ($130K-$170K)",
O636&gt;=170000,"High Salary (&gt;$170K)"
)</f>
        <v>Lower Middle ($50K-$90K)</v>
      </c>
      <c r="R636" t="str" cm="1">
        <f t="array" ref="R636">_xlfn.IFS(
G636&lt;=2,"New Customers (0-2Y)",
G636&lt;=5,"Growing Customers (3-5Y)",
G636&lt;=8,"Established Customers (6-8Y)",
G636&lt;=10,"Loyal Customers (9-10Y)"
)</f>
        <v>Established Customers (6-8Y)</v>
      </c>
    </row>
    <row r="637" spans="1:18" x14ac:dyDescent="0.35">
      <c r="A637">
        <v>15633648</v>
      </c>
      <c r="B637" t="s">
        <v>544</v>
      </c>
      <c r="C637" t="s">
        <v>26</v>
      </c>
      <c r="D637" t="s">
        <v>18</v>
      </c>
      <c r="E637">
        <v>51</v>
      </c>
      <c r="F637" t="s">
        <v>19</v>
      </c>
      <c r="G637">
        <v>5</v>
      </c>
      <c r="H637" s="4">
        <v>0</v>
      </c>
      <c r="I637" t="s">
        <v>24</v>
      </c>
      <c r="J637">
        <v>2</v>
      </c>
      <c r="K637">
        <v>696</v>
      </c>
      <c r="L637" t="s">
        <v>35</v>
      </c>
      <c r="M637" t="s">
        <v>21</v>
      </c>
      <c r="N637" t="s">
        <v>32</v>
      </c>
      <c r="O637" s="4">
        <v>55022.43</v>
      </c>
      <c r="P637" t="s">
        <v>28</v>
      </c>
      <c r="Q637" t="str" cm="1">
        <f t="array" ref="Q637">_xlfn.IFS(
O637&lt;50000,"Low Salary (&lt;$50K)",
O637&lt;90000,"Lower Middle ($50K-$90K)",
O637&lt;130000,"Middle ($90K-$130K)",
O637&lt;170000,"Upper Middle ($130K-$170K)",
O637&gt;=170000,"High Salary (&gt;$170K)"
)</f>
        <v>Lower Middle ($50K-$90K)</v>
      </c>
      <c r="R637" t="str" cm="1">
        <f t="array" ref="R637">_xlfn.IFS(
G637&lt;=2,"New Customers (0-2Y)",
G637&lt;=5,"Growing Customers (3-5Y)",
G637&lt;=8,"Established Customers (6-8Y)",
G637&lt;=10,"Loyal Customers (9-10Y)"
)</f>
        <v>Growing Customers (3-5Y)</v>
      </c>
    </row>
    <row r="638" spans="1:18" x14ac:dyDescent="0.35">
      <c r="A638">
        <v>15603323</v>
      </c>
      <c r="B638" t="s">
        <v>545</v>
      </c>
      <c r="C638" t="s">
        <v>26</v>
      </c>
      <c r="D638" t="s">
        <v>18</v>
      </c>
      <c r="E638">
        <v>33</v>
      </c>
      <c r="F638" t="s">
        <v>19</v>
      </c>
      <c r="G638">
        <v>1</v>
      </c>
      <c r="H638" s="4">
        <v>0</v>
      </c>
      <c r="I638" t="s">
        <v>24</v>
      </c>
      <c r="J638">
        <v>2</v>
      </c>
      <c r="K638">
        <v>660</v>
      </c>
      <c r="L638" t="s">
        <v>35</v>
      </c>
      <c r="M638" t="s">
        <v>27</v>
      </c>
      <c r="N638" t="s">
        <v>32</v>
      </c>
      <c r="O638" s="4">
        <v>117834.91</v>
      </c>
      <c r="P638" t="s">
        <v>28</v>
      </c>
      <c r="Q638" t="str" cm="1">
        <f t="array" ref="Q638">_xlfn.IFS(
O638&lt;50000,"Low Salary (&lt;$50K)",
O638&lt;90000,"Lower Middle ($50K-$90K)",
O638&lt;130000,"Middle ($90K-$130K)",
O638&lt;170000,"Upper Middle ($130K-$170K)",
O638&gt;=170000,"High Salary (&gt;$170K)"
)</f>
        <v>Middle ($90K-$130K)</v>
      </c>
      <c r="R638" t="str" cm="1">
        <f t="array" ref="R638">_xlfn.IFS(
G638&lt;=2,"New Customers (0-2Y)",
G638&lt;=5,"Growing Customers (3-5Y)",
G638&lt;=8,"Established Customers (6-8Y)",
G638&lt;=10,"Loyal Customers (9-10Y)"
)</f>
        <v>New Customers (0-2Y)</v>
      </c>
    </row>
    <row r="639" spans="1:18" x14ac:dyDescent="0.35">
      <c r="A639">
        <v>15583725</v>
      </c>
      <c r="B639" t="s">
        <v>546</v>
      </c>
      <c r="C639" t="s">
        <v>17</v>
      </c>
      <c r="D639" t="s">
        <v>39</v>
      </c>
      <c r="E639">
        <v>48</v>
      </c>
      <c r="F639" t="s">
        <v>19</v>
      </c>
      <c r="G639">
        <v>1</v>
      </c>
      <c r="H639" s="4">
        <v>138778.15</v>
      </c>
      <c r="I639" t="s">
        <v>33</v>
      </c>
      <c r="J639">
        <v>1</v>
      </c>
      <c r="K639">
        <v>682</v>
      </c>
      <c r="L639" t="s">
        <v>35</v>
      </c>
      <c r="M639" t="s">
        <v>27</v>
      </c>
      <c r="N639" t="s">
        <v>22</v>
      </c>
      <c r="O639" s="4">
        <v>168840.23</v>
      </c>
      <c r="P639" t="s">
        <v>28</v>
      </c>
      <c r="Q639" t="str" cm="1">
        <f t="array" ref="Q639">_xlfn.IFS(
O639&lt;50000,"Low Salary (&lt;$50K)",
O639&lt;90000,"Lower Middle ($50K-$90K)",
O639&lt;130000,"Middle ($90K-$130K)",
O639&lt;170000,"Upper Middle ($130K-$170K)",
O639&gt;=170000,"High Salary (&gt;$170K)"
)</f>
        <v>Upper Middle ($130K-$170K)</v>
      </c>
      <c r="R639" t="str" cm="1">
        <f t="array" ref="R639">_xlfn.IFS(
G639&lt;=2,"New Customers (0-2Y)",
G639&lt;=5,"Growing Customers (3-5Y)",
G639&lt;=8,"Established Customers (6-8Y)",
G639&lt;=10,"Loyal Customers (9-10Y)"
)</f>
        <v>New Customers (0-2Y)</v>
      </c>
    </row>
    <row r="640" spans="1:18" x14ac:dyDescent="0.35">
      <c r="A640">
        <v>15588350</v>
      </c>
      <c r="B640" t="s">
        <v>240</v>
      </c>
      <c r="C640" t="s">
        <v>17</v>
      </c>
      <c r="D640" t="s">
        <v>18</v>
      </c>
      <c r="E640">
        <v>43</v>
      </c>
      <c r="F640" t="s">
        <v>19</v>
      </c>
      <c r="G640">
        <v>10</v>
      </c>
      <c r="H640" s="4">
        <v>147832.15</v>
      </c>
      <c r="I640" t="s">
        <v>33</v>
      </c>
      <c r="J640">
        <v>1</v>
      </c>
      <c r="K640">
        <v>744</v>
      </c>
      <c r="L640" t="s">
        <v>35</v>
      </c>
      <c r="M640" t="s">
        <v>27</v>
      </c>
      <c r="N640" t="s">
        <v>22</v>
      </c>
      <c r="O640" s="4">
        <v>24234.11</v>
      </c>
      <c r="P640" t="s">
        <v>28</v>
      </c>
      <c r="Q640" t="str" cm="1">
        <f t="array" ref="Q640">_xlfn.IFS(
O640&lt;50000,"Low Salary (&lt;$50K)",
O640&lt;90000,"Lower Middle ($50K-$90K)",
O640&lt;130000,"Middle ($90K-$130K)",
O640&lt;170000,"Upper Middle ($130K-$170K)",
O640&gt;=170000,"High Salary (&gt;$170K)"
)</f>
        <v>Low Salary (&lt;$50K)</v>
      </c>
      <c r="R640" t="str" cm="1">
        <f t="array" ref="R640">_xlfn.IFS(
G640&lt;=2,"New Customers (0-2Y)",
G640&lt;=5,"Growing Customers (3-5Y)",
G640&lt;=8,"Established Customers (6-8Y)",
G640&lt;=10,"Loyal Customers (9-10Y)"
)</f>
        <v>Loyal Customers (9-10Y)</v>
      </c>
    </row>
    <row r="641" spans="1:18" x14ac:dyDescent="0.35">
      <c r="A641">
        <v>15798398</v>
      </c>
      <c r="B641" t="s">
        <v>547</v>
      </c>
      <c r="C641" t="s">
        <v>17</v>
      </c>
      <c r="D641" t="s">
        <v>18</v>
      </c>
      <c r="E641">
        <v>36</v>
      </c>
      <c r="F641" t="s">
        <v>19</v>
      </c>
      <c r="G641">
        <v>4</v>
      </c>
      <c r="H641" s="4">
        <v>135438.39999999999</v>
      </c>
      <c r="I641" t="s">
        <v>33</v>
      </c>
      <c r="J641">
        <v>1</v>
      </c>
      <c r="K641">
        <v>785</v>
      </c>
      <c r="L641" t="s">
        <v>37</v>
      </c>
      <c r="M641" t="s">
        <v>27</v>
      </c>
      <c r="N641" t="s">
        <v>32</v>
      </c>
      <c r="O641" s="4">
        <v>190627.01</v>
      </c>
      <c r="P641" t="s">
        <v>28</v>
      </c>
      <c r="Q641" t="str" cm="1">
        <f t="array" ref="Q641">_xlfn.IFS(
O641&lt;50000,"Low Salary (&lt;$50K)",
O641&lt;90000,"Lower Middle ($50K-$90K)",
O641&lt;130000,"Middle ($90K-$130K)",
O641&lt;170000,"Upper Middle ($130K-$170K)",
O641&gt;=170000,"High Salary (&gt;$170K)"
)</f>
        <v>High Salary (&gt;$170K)</v>
      </c>
      <c r="R641" t="str" cm="1">
        <f t="array" ref="R641">_xlfn.IFS(
G641&lt;=2,"New Customers (0-2Y)",
G641&lt;=5,"Growing Customers (3-5Y)",
G641&lt;=8,"Established Customers (6-8Y)",
G641&lt;=10,"Loyal Customers (9-10Y)"
)</f>
        <v>Growing Customers (3-5Y)</v>
      </c>
    </row>
    <row r="642" spans="1:18" x14ac:dyDescent="0.35">
      <c r="A642">
        <v>15784844</v>
      </c>
      <c r="B642" t="s">
        <v>292</v>
      </c>
      <c r="C642" t="s">
        <v>26</v>
      </c>
      <c r="D642" t="s">
        <v>39</v>
      </c>
      <c r="E642">
        <v>48</v>
      </c>
      <c r="F642" t="s">
        <v>19</v>
      </c>
      <c r="G642">
        <v>5</v>
      </c>
      <c r="H642" s="4">
        <v>116060.08</v>
      </c>
      <c r="I642" t="s">
        <v>33</v>
      </c>
      <c r="J642">
        <v>1</v>
      </c>
      <c r="K642">
        <v>752</v>
      </c>
      <c r="L642" t="s">
        <v>35</v>
      </c>
      <c r="M642" t="s">
        <v>21</v>
      </c>
      <c r="N642" t="s">
        <v>32</v>
      </c>
      <c r="O642" s="4">
        <v>156618.38</v>
      </c>
      <c r="P642" t="s">
        <v>23</v>
      </c>
      <c r="Q642" t="str" cm="1">
        <f t="array" ref="Q642">_xlfn.IFS(
O642&lt;50000,"Low Salary (&lt;$50K)",
O642&lt;90000,"Lower Middle ($50K-$90K)",
O642&lt;130000,"Middle ($90K-$130K)",
O642&lt;170000,"Upper Middle ($130K-$170K)",
O642&gt;=170000,"High Salary (&gt;$170K)"
)</f>
        <v>Upper Middle ($130K-$170K)</v>
      </c>
      <c r="R642" t="str" cm="1">
        <f t="array" ref="R642">_xlfn.IFS(
G642&lt;=2,"New Customers (0-2Y)",
G642&lt;=5,"Growing Customers (3-5Y)",
G642&lt;=8,"Established Customers (6-8Y)",
G642&lt;=10,"Loyal Customers (9-10Y)"
)</f>
        <v>Growing Customers (3-5Y)</v>
      </c>
    </row>
    <row r="643" spans="1:18" x14ac:dyDescent="0.35">
      <c r="A643">
        <v>15580684</v>
      </c>
      <c r="B643" t="s">
        <v>548</v>
      </c>
      <c r="C643" t="s">
        <v>17</v>
      </c>
      <c r="D643" t="s">
        <v>18</v>
      </c>
      <c r="E643">
        <v>29</v>
      </c>
      <c r="F643" t="s">
        <v>43</v>
      </c>
      <c r="G643">
        <v>5</v>
      </c>
      <c r="H643" s="4">
        <v>112564.62</v>
      </c>
      <c r="I643" t="s">
        <v>33</v>
      </c>
      <c r="J643">
        <v>1</v>
      </c>
      <c r="K643">
        <v>706</v>
      </c>
      <c r="L643" t="s">
        <v>35</v>
      </c>
      <c r="M643" t="s">
        <v>21</v>
      </c>
      <c r="N643" t="s">
        <v>32</v>
      </c>
      <c r="O643" s="4">
        <v>42334.38</v>
      </c>
      <c r="P643" t="s">
        <v>28</v>
      </c>
      <c r="Q643" t="str" cm="1">
        <f t="array" ref="Q643">_xlfn.IFS(
O643&lt;50000,"Low Salary (&lt;$50K)",
O643&lt;90000,"Lower Middle ($50K-$90K)",
O643&lt;130000,"Middle ($90K-$130K)",
O643&lt;170000,"Upper Middle ($130K-$170K)",
O643&gt;=170000,"High Salary (&gt;$170K)"
)</f>
        <v>Low Salary (&lt;$50K)</v>
      </c>
      <c r="R643" t="str" cm="1">
        <f t="array" ref="R643">_xlfn.IFS(
G643&lt;=2,"New Customers (0-2Y)",
G643&lt;=5,"Growing Customers (3-5Y)",
G643&lt;=8,"Established Customers (6-8Y)",
G643&lt;=10,"Loyal Customers (9-10Y)"
)</f>
        <v>Growing Customers (3-5Y)</v>
      </c>
    </row>
    <row r="644" spans="1:18" x14ac:dyDescent="0.35">
      <c r="A644">
        <v>15809663</v>
      </c>
      <c r="B644" t="s">
        <v>549</v>
      </c>
      <c r="C644" t="s">
        <v>17</v>
      </c>
      <c r="D644" t="s">
        <v>18</v>
      </c>
      <c r="E644">
        <v>27</v>
      </c>
      <c r="F644" t="s">
        <v>43</v>
      </c>
      <c r="G644">
        <v>1</v>
      </c>
      <c r="H644" s="4">
        <v>125406.58</v>
      </c>
      <c r="I644" t="s">
        <v>33</v>
      </c>
      <c r="J644">
        <v>1</v>
      </c>
      <c r="K644">
        <v>583</v>
      </c>
      <c r="L644" t="s">
        <v>31</v>
      </c>
      <c r="M644" t="s">
        <v>21</v>
      </c>
      <c r="N644" t="s">
        <v>22</v>
      </c>
      <c r="O644" s="4">
        <v>110784.42</v>
      </c>
      <c r="P644" t="s">
        <v>28</v>
      </c>
      <c r="Q644" t="str" cm="1">
        <f t="array" ref="Q644">_xlfn.IFS(
O644&lt;50000,"Low Salary (&lt;$50K)",
O644&lt;90000,"Lower Middle ($50K-$90K)",
O644&lt;130000,"Middle ($90K-$130K)",
O644&lt;170000,"Upper Middle ($130K-$170K)",
O644&gt;=170000,"High Salary (&gt;$170K)"
)</f>
        <v>Middle ($90K-$130K)</v>
      </c>
      <c r="R644" t="str" cm="1">
        <f t="array" ref="R644">_xlfn.IFS(
G644&lt;=2,"New Customers (0-2Y)",
G644&lt;=5,"Growing Customers (3-5Y)",
G644&lt;=8,"Established Customers (6-8Y)",
G644&lt;=10,"Loyal Customers (9-10Y)"
)</f>
        <v>New Customers (0-2Y)</v>
      </c>
    </row>
    <row r="645" spans="1:18" x14ac:dyDescent="0.35">
      <c r="A645">
        <v>15640078</v>
      </c>
      <c r="B645" t="s">
        <v>550</v>
      </c>
      <c r="C645" t="s">
        <v>42</v>
      </c>
      <c r="D645" t="s">
        <v>18</v>
      </c>
      <c r="E645">
        <v>39</v>
      </c>
      <c r="F645" t="s">
        <v>19</v>
      </c>
      <c r="G645">
        <v>5</v>
      </c>
      <c r="H645" s="4">
        <v>135134.99</v>
      </c>
      <c r="I645" t="s">
        <v>33</v>
      </c>
      <c r="J645">
        <v>1</v>
      </c>
      <c r="K645">
        <v>660</v>
      </c>
      <c r="L645" t="s">
        <v>35</v>
      </c>
      <c r="M645" t="s">
        <v>21</v>
      </c>
      <c r="N645" t="s">
        <v>32</v>
      </c>
      <c r="O645" s="4">
        <v>173683</v>
      </c>
      <c r="P645" t="s">
        <v>23</v>
      </c>
      <c r="Q645" t="str" cm="1">
        <f t="array" ref="Q645">_xlfn.IFS(
O645&lt;50000,"Low Salary (&lt;$50K)",
O645&lt;90000,"Lower Middle ($50K-$90K)",
O645&lt;130000,"Middle ($90K-$130K)",
O645&lt;170000,"Upper Middle ($130K-$170K)",
O645&gt;=170000,"High Salary (&gt;$170K)"
)</f>
        <v>High Salary (&gt;$170K)</v>
      </c>
      <c r="R645" t="str" cm="1">
        <f t="array" ref="R645">_xlfn.IFS(
G645&lt;=2,"New Customers (0-2Y)",
G645&lt;=5,"Growing Customers (3-5Y)",
G645&lt;=8,"Established Customers (6-8Y)",
G645&lt;=10,"Loyal Customers (9-10Y)"
)</f>
        <v>Growing Customers (3-5Y)</v>
      </c>
    </row>
    <row r="646" spans="1:18" x14ac:dyDescent="0.35">
      <c r="A646">
        <v>15698786</v>
      </c>
      <c r="B646" t="s">
        <v>551</v>
      </c>
      <c r="C646" t="s">
        <v>17</v>
      </c>
      <c r="D646" t="s">
        <v>18</v>
      </c>
      <c r="E646">
        <v>39</v>
      </c>
      <c r="F646" t="s">
        <v>19</v>
      </c>
      <c r="G646">
        <v>9</v>
      </c>
      <c r="H646" s="4">
        <v>133102.92000000001</v>
      </c>
      <c r="I646" t="s">
        <v>33</v>
      </c>
      <c r="J646">
        <v>1</v>
      </c>
      <c r="K646">
        <v>819</v>
      </c>
      <c r="L646" t="s">
        <v>37</v>
      </c>
      <c r="M646" t="s">
        <v>21</v>
      </c>
      <c r="N646" t="s">
        <v>32</v>
      </c>
      <c r="O646" s="4">
        <v>27046.46</v>
      </c>
      <c r="P646" t="s">
        <v>23</v>
      </c>
      <c r="Q646" t="str" cm="1">
        <f t="array" ref="Q646">_xlfn.IFS(
O646&lt;50000,"Low Salary (&lt;$50K)",
O646&lt;90000,"Lower Middle ($50K-$90K)",
O646&lt;130000,"Middle ($90K-$130K)",
O646&lt;170000,"Upper Middle ($130K-$170K)",
O646&gt;=170000,"High Salary (&gt;$170K)"
)</f>
        <v>Low Salary (&lt;$50K)</v>
      </c>
      <c r="R646" t="str" cm="1">
        <f t="array" ref="R646">_xlfn.IFS(
G646&lt;=2,"New Customers (0-2Y)",
G646&lt;=5,"Growing Customers (3-5Y)",
G646&lt;=8,"Established Customers (6-8Y)",
G646&lt;=10,"Loyal Customers (9-10Y)"
)</f>
        <v>Loyal Customers (9-10Y)</v>
      </c>
    </row>
    <row r="647" spans="1:18" x14ac:dyDescent="0.35">
      <c r="A647">
        <v>15569807</v>
      </c>
      <c r="B647" t="s">
        <v>552</v>
      </c>
      <c r="C647" t="s">
        <v>17</v>
      </c>
      <c r="D647" t="s">
        <v>18</v>
      </c>
      <c r="E647">
        <v>34</v>
      </c>
      <c r="F647" t="s">
        <v>19</v>
      </c>
      <c r="G647">
        <v>8</v>
      </c>
      <c r="H647" s="4">
        <v>42157.08</v>
      </c>
      <c r="I647" t="s">
        <v>29</v>
      </c>
      <c r="J647">
        <v>1</v>
      </c>
      <c r="K647">
        <v>673</v>
      </c>
      <c r="L647" t="s">
        <v>35</v>
      </c>
      <c r="M647" t="s">
        <v>21</v>
      </c>
      <c r="N647" t="s">
        <v>32</v>
      </c>
      <c r="O647" s="4">
        <v>20598.59</v>
      </c>
      <c r="P647" t="s">
        <v>23</v>
      </c>
      <c r="Q647" t="str" cm="1">
        <f t="array" ref="Q647">_xlfn.IFS(
O647&lt;50000,"Low Salary (&lt;$50K)",
O647&lt;90000,"Lower Middle ($50K-$90K)",
O647&lt;130000,"Middle ($90K-$130K)",
O647&lt;170000,"Upper Middle ($130K-$170K)",
O647&gt;=170000,"High Salary (&gt;$170K)"
)</f>
        <v>Low Salary (&lt;$50K)</v>
      </c>
      <c r="R647" t="str" cm="1">
        <f t="array" ref="R647">_xlfn.IFS(
G647&lt;=2,"New Customers (0-2Y)",
G647&lt;=5,"Growing Customers (3-5Y)",
G647&lt;=8,"Established Customers (6-8Y)",
G647&lt;=10,"Loyal Customers (9-10Y)"
)</f>
        <v>Established Customers (6-8Y)</v>
      </c>
    </row>
    <row r="648" spans="1:18" x14ac:dyDescent="0.35">
      <c r="A648">
        <v>15730830</v>
      </c>
      <c r="B648" t="s">
        <v>553</v>
      </c>
      <c r="C648" t="s">
        <v>17</v>
      </c>
      <c r="D648" t="s">
        <v>18</v>
      </c>
      <c r="E648">
        <v>30</v>
      </c>
      <c r="F648" t="s">
        <v>19</v>
      </c>
      <c r="G648">
        <v>3</v>
      </c>
      <c r="H648" s="4">
        <v>0</v>
      </c>
      <c r="I648" t="s">
        <v>24</v>
      </c>
      <c r="J648">
        <v>2</v>
      </c>
      <c r="K648">
        <v>752</v>
      </c>
      <c r="L648" t="s">
        <v>35</v>
      </c>
      <c r="M648" t="s">
        <v>21</v>
      </c>
      <c r="N648" t="s">
        <v>22</v>
      </c>
      <c r="O648" s="4">
        <v>104991.28</v>
      </c>
      <c r="P648" t="s">
        <v>28</v>
      </c>
      <c r="Q648" t="str" cm="1">
        <f t="array" ref="Q648">_xlfn.IFS(
O648&lt;50000,"Low Salary (&lt;$50K)",
O648&lt;90000,"Lower Middle ($50K-$90K)",
O648&lt;130000,"Middle ($90K-$130K)",
O648&lt;170000,"Upper Middle ($130K-$170K)",
O648&gt;=170000,"High Salary (&gt;$170K)"
)</f>
        <v>Middle ($90K-$130K)</v>
      </c>
      <c r="R648" t="str" cm="1">
        <f t="array" ref="R648">_xlfn.IFS(
G648&lt;=2,"New Customers (0-2Y)",
G648&lt;=5,"Growing Customers (3-5Y)",
G648&lt;=8,"Established Customers (6-8Y)",
G648&lt;=10,"Loyal Customers (9-10Y)"
)</f>
        <v>Growing Customers (3-5Y)</v>
      </c>
    </row>
    <row r="649" spans="1:18" x14ac:dyDescent="0.35">
      <c r="A649">
        <v>15805112</v>
      </c>
      <c r="B649" t="s">
        <v>554</v>
      </c>
      <c r="C649" t="s">
        <v>17</v>
      </c>
      <c r="D649" t="s">
        <v>39</v>
      </c>
      <c r="E649">
        <v>38</v>
      </c>
      <c r="F649" t="s">
        <v>19</v>
      </c>
      <c r="G649">
        <v>7</v>
      </c>
      <c r="H649" s="4">
        <v>82259.289999999994</v>
      </c>
      <c r="I649" t="s">
        <v>29</v>
      </c>
      <c r="J649">
        <v>1</v>
      </c>
      <c r="K649">
        <v>578</v>
      </c>
      <c r="L649" t="s">
        <v>31</v>
      </c>
      <c r="M649" t="s">
        <v>21</v>
      </c>
      <c r="N649" t="s">
        <v>32</v>
      </c>
      <c r="O649" s="4">
        <v>8996.9699999999993</v>
      </c>
      <c r="P649" t="s">
        <v>28</v>
      </c>
      <c r="Q649" t="str" cm="1">
        <f t="array" ref="Q649">_xlfn.IFS(
O649&lt;50000,"Low Salary (&lt;$50K)",
O649&lt;90000,"Lower Middle ($50K-$90K)",
O649&lt;130000,"Middle ($90K-$130K)",
O649&lt;170000,"Upper Middle ($130K-$170K)",
O649&gt;=170000,"High Salary (&gt;$170K)"
)</f>
        <v>Low Salary (&lt;$50K)</v>
      </c>
      <c r="R649" t="str" cm="1">
        <f t="array" ref="R649">_xlfn.IFS(
G649&lt;=2,"New Customers (0-2Y)",
G649&lt;=5,"Growing Customers (3-5Y)",
G649&lt;=8,"Established Customers (6-8Y)",
G649&lt;=10,"Loyal Customers (9-10Y)"
)</f>
        <v>Established Customers (6-8Y)</v>
      </c>
    </row>
    <row r="650" spans="1:18" x14ac:dyDescent="0.35">
      <c r="A650">
        <v>15633064</v>
      </c>
      <c r="B650" t="s">
        <v>555</v>
      </c>
      <c r="C650" t="s">
        <v>17</v>
      </c>
      <c r="D650" t="s">
        <v>18</v>
      </c>
      <c r="E650">
        <v>36</v>
      </c>
      <c r="F650" t="s">
        <v>19</v>
      </c>
      <c r="G650">
        <v>4</v>
      </c>
      <c r="H650" s="4">
        <v>0</v>
      </c>
      <c r="I650" t="s">
        <v>24</v>
      </c>
      <c r="J650">
        <v>2</v>
      </c>
      <c r="K650">
        <v>438</v>
      </c>
      <c r="L650" t="s">
        <v>44</v>
      </c>
      <c r="M650" t="s">
        <v>21</v>
      </c>
      <c r="N650" t="s">
        <v>32</v>
      </c>
      <c r="O650" s="4">
        <v>64420.5</v>
      </c>
      <c r="P650" t="s">
        <v>28</v>
      </c>
      <c r="Q650" t="str" cm="1">
        <f t="array" ref="Q650">_xlfn.IFS(
O650&lt;50000,"Low Salary (&lt;$50K)",
O650&lt;90000,"Lower Middle ($50K-$90K)",
O650&lt;130000,"Middle ($90K-$130K)",
O650&lt;170000,"Upper Middle ($130K-$170K)",
O650&gt;=170000,"High Salary (&gt;$170K)"
)</f>
        <v>Lower Middle ($50K-$90K)</v>
      </c>
      <c r="R650" t="str" cm="1">
        <f t="array" ref="R650">_xlfn.IFS(
G650&lt;=2,"New Customers (0-2Y)",
G650&lt;=5,"Growing Customers (3-5Y)",
G650&lt;=8,"Established Customers (6-8Y)",
G650&lt;=10,"Loyal Customers (9-10Y)"
)</f>
        <v>Growing Customers (3-5Y)</v>
      </c>
    </row>
    <row r="651" spans="1:18" x14ac:dyDescent="0.35">
      <c r="A651">
        <v>15703119</v>
      </c>
      <c r="B651" t="s">
        <v>556</v>
      </c>
      <c r="C651" t="s">
        <v>17</v>
      </c>
      <c r="D651" t="s">
        <v>39</v>
      </c>
      <c r="E651">
        <v>38</v>
      </c>
      <c r="F651" t="s">
        <v>19</v>
      </c>
      <c r="G651">
        <v>6</v>
      </c>
      <c r="H651" s="4">
        <v>0</v>
      </c>
      <c r="I651" t="s">
        <v>24</v>
      </c>
      <c r="J651">
        <v>2</v>
      </c>
      <c r="K651">
        <v>652</v>
      </c>
      <c r="L651" t="s">
        <v>20</v>
      </c>
      <c r="M651" t="s">
        <v>21</v>
      </c>
      <c r="N651" t="s">
        <v>22</v>
      </c>
      <c r="O651" s="4">
        <v>145700.22</v>
      </c>
      <c r="P651" t="s">
        <v>28</v>
      </c>
      <c r="Q651" t="str" cm="1">
        <f t="array" ref="Q651">_xlfn.IFS(
O651&lt;50000,"Low Salary (&lt;$50K)",
O651&lt;90000,"Lower Middle ($50K-$90K)",
O651&lt;130000,"Middle ($90K-$130K)",
O651&lt;170000,"Upper Middle ($130K-$170K)",
O651&gt;=170000,"High Salary (&gt;$170K)"
)</f>
        <v>Upper Middle ($130K-$170K)</v>
      </c>
      <c r="R651" t="str" cm="1">
        <f t="array" ref="R651">_xlfn.IFS(
G651&lt;=2,"New Customers (0-2Y)",
G651&lt;=5,"Growing Customers (3-5Y)",
G651&lt;=8,"Established Customers (6-8Y)",
G651&lt;=10,"Loyal Customers (9-10Y)"
)</f>
        <v>Established Customers (6-8Y)</v>
      </c>
    </row>
    <row r="652" spans="1:18" x14ac:dyDescent="0.35">
      <c r="A652">
        <v>15730447</v>
      </c>
      <c r="B652" t="s">
        <v>557</v>
      </c>
      <c r="C652" t="s">
        <v>17</v>
      </c>
      <c r="D652" t="s">
        <v>18</v>
      </c>
      <c r="E652">
        <v>49</v>
      </c>
      <c r="F652" t="s">
        <v>19</v>
      </c>
      <c r="G652">
        <v>4</v>
      </c>
      <c r="H652" s="4">
        <v>0</v>
      </c>
      <c r="I652" t="s">
        <v>24</v>
      </c>
      <c r="J652">
        <v>2</v>
      </c>
      <c r="K652">
        <v>629</v>
      </c>
      <c r="L652" t="s">
        <v>20</v>
      </c>
      <c r="M652" t="s">
        <v>21</v>
      </c>
      <c r="N652" t="s">
        <v>22</v>
      </c>
      <c r="O652" s="4">
        <v>196335.48</v>
      </c>
      <c r="P652" t="s">
        <v>28</v>
      </c>
      <c r="Q652" t="str" cm="1">
        <f t="array" ref="Q652">_xlfn.IFS(
O652&lt;50000,"Low Salary (&lt;$50K)",
O652&lt;90000,"Lower Middle ($50K-$90K)",
O652&lt;130000,"Middle ($90K-$130K)",
O652&lt;170000,"Upper Middle ($130K-$170K)",
O652&gt;=170000,"High Salary (&gt;$170K)"
)</f>
        <v>High Salary (&gt;$170K)</v>
      </c>
      <c r="R652" t="str" cm="1">
        <f t="array" ref="R652">_xlfn.IFS(
G652&lt;=2,"New Customers (0-2Y)",
G652&lt;=5,"Growing Customers (3-5Y)",
G652&lt;=8,"Established Customers (6-8Y)",
G652&lt;=10,"Loyal Customers (9-10Y)"
)</f>
        <v>Growing Customers (3-5Y)</v>
      </c>
    </row>
    <row r="653" spans="1:18" x14ac:dyDescent="0.35">
      <c r="A653">
        <v>15813850</v>
      </c>
      <c r="B653" t="s">
        <v>558</v>
      </c>
      <c r="C653" t="s">
        <v>17</v>
      </c>
      <c r="D653" t="s">
        <v>39</v>
      </c>
      <c r="E653">
        <v>52</v>
      </c>
      <c r="F653" t="s">
        <v>19</v>
      </c>
      <c r="G653">
        <v>7</v>
      </c>
      <c r="H653" s="4">
        <v>0</v>
      </c>
      <c r="I653" t="s">
        <v>24</v>
      </c>
      <c r="J653">
        <v>1</v>
      </c>
      <c r="K653">
        <v>720</v>
      </c>
      <c r="L653" t="s">
        <v>35</v>
      </c>
      <c r="M653" t="s">
        <v>21</v>
      </c>
      <c r="N653" t="s">
        <v>22</v>
      </c>
      <c r="O653" s="4">
        <v>14781.12</v>
      </c>
      <c r="P653" t="s">
        <v>28</v>
      </c>
      <c r="Q653" t="str" cm="1">
        <f t="array" ref="Q653">_xlfn.IFS(
O653&lt;50000,"Low Salary (&lt;$50K)",
O653&lt;90000,"Lower Middle ($50K-$90K)",
O653&lt;130000,"Middle ($90K-$130K)",
O653&lt;170000,"Upper Middle ($130K-$170K)",
O653&gt;=170000,"High Salary (&gt;$170K)"
)</f>
        <v>Low Salary (&lt;$50K)</v>
      </c>
      <c r="R653" t="str" cm="1">
        <f t="array" ref="R653">_xlfn.IFS(
G653&lt;=2,"New Customers (0-2Y)",
G653&lt;=5,"Growing Customers (3-5Y)",
G653&lt;=8,"Established Customers (6-8Y)",
G653&lt;=10,"Loyal Customers (9-10Y)"
)</f>
        <v>Established Customers (6-8Y)</v>
      </c>
    </row>
    <row r="654" spans="1:18" x14ac:dyDescent="0.35">
      <c r="A654">
        <v>15711889</v>
      </c>
      <c r="B654" t="s">
        <v>559</v>
      </c>
      <c r="C654" t="s">
        <v>17</v>
      </c>
      <c r="D654" t="s">
        <v>39</v>
      </c>
      <c r="E654">
        <v>42</v>
      </c>
      <c r="F654" t="s">
        <v>19</v>
      </c>
      <c r="G654">
        <v>3</v>
      </c>
      <c r="H654" s="4">
        <v>150461.07</v>
      </c>
      <c r="I654" t="s">
        <v>33</v>
      </c>
      <c r="J654">
        <v>1</v>
      </c>
      <c r="K654">
        <v>668</v>
      </c>
      <c r="L654" t="s">
        <v>35</v>
      </c>
      <c r="M654" t="s">
        <v>21</v>
      </c>
      <c r="N654" t="s">
        <v>32</v>
      </c>
      <c r="O654" s="4">
        <v>108139.23</v>
      </c>
      <c r="P654" t="s">
        <v>28</v>
      </c>
      <c r="Q654" t="str" cm="1">
        <f t="array" ref="Q654">_xlfn.IFS(
O654&lt;50000,"Low Salary (&lt;$50K)",
O654&lt;90000,"Lower Middle ($50K-$90K)",
O654&lt;130000,"Middle ($90K-$130K)",
O654&lt;170000,"Upper Middle ($130K-$170K)",
O654&gt;=170000,"High Salary (&gt;$170K)"
)</f>
        <v>Middle ($90K-$130K)</v>
      </c>
      <c r="R654" t="str" cm="1">
        <f t="array" ref="R654">_xlfn.IFS(
G654&lt;=2,"New Customers (0-2Y)",
G654&lt;=5,"Growing Customers (3-5Y)",
G654&lt;=8,"Established Customers (6-8Y)",
G654&lt;=10,"Loyal Customers (9-10Y)"
)</f>
        <v>Growing Customers (3-5Y)</v>
      </c>
    </row>
    <row r="655" spans="1:18" x14ac:dyDescent="0.35">
      <c r="A655">
        <v>15664610</v>
      </c>
      <c r="B655" t="s">
        <v>203</v>
      </c>
      <c r="C655" t="s">
        <v>42</v>
      </c>
      <c r="D655" t="s">
        <v>39</v>
      </c>
      <c r="E655">
        <v>48</v>
      </c>
      <c r="F655" t="s">
        <v>19</v>
      </c>
      <c r="G655">
        <v>4</v>
      </c>
      <c r="H655" s="4">
        <v>133994.51999999999</v>
      </c>
      <c r="I655" t="s">
        <v>33</v>
      </c>
      <c r="J655">
        <v>1</v>
      </c>
      <c r="K655">
        <v>459</v>
      </c>
      <c r="L655" t="s">
        <v>44</v>
      </c>
      <c r="M655" t="s">
        <v>21</v>
      </c>
      <c r="N655" t="s">
        <v>22</v>
      </c>
      <c r="O655" s="4">
        <v>19287.060000000001</v>
      </c>
      <c r="P655" t="s">
        <v>23</v>
      </c>
      <c r="Q655" t="str" cm="1">
        <f t="array" ref="Q655">_xlfn.IFS(
O655&lt;50000,"Low Salary (&lt;$50K)",
O655&lt;90000,"Lower Middle ($50K-$90K)",
O655&lt;130000,"Middle ($90K-$130K)",
O655&lt;170000,"Upper Middle ($130K-$170K)",
O655&gt;=170000,"High Salary (&gt;$170K)"
)</f>
        <v>Low Salary (&lt;$50K)</v>
      </c>
      <c r="R655" t="str" cm="1">
        <f t="array" ref="R655">_xlfn.IFS(
G655&lt;=2,"New Customers (0-2Y)",
G655&lt;=5,"Growing Customers (3-5Y)",
G655&lt;=8,"Established Customers (6-8Y)",
G655&lt;=10,"Loyal Customers (9-10Y)"
)</f>
        <v>Growing Customers (3-5Y)</v>
      </c>
    </row>
    <row r="656" spans="1:18" x14ac:dyDescent="0.35">
      <c r="A656">
        <v>15751710</v>
      </c>
      <c r="B656" t="s">
        <v>225</v>
      </c>
      <c r="C656" t="s">
        <v>26</v>
      </c>
      <c r="D656" t="s">
        <v>39</v>
      </c>
      <c r="E656">
        <v>31</v>
      </c>
      <c r="F656" t="s">
        <v>19</v>
      </c>
      <c r="G656">
        <v>8</v>
      </c>
      <c r="H656" s="4">
        <v>164870.81</v>
      </c>
      <c r="I656" t="s">
        <v>33</v>
      </c>
      <c r="J656">
        <v>2</v>
      </c>
      <c r="K656">
        <v>729</v>
      </c>
      <c r="L656" t="s">
        <v>35</v>
      </c>
      <c r="M656" t="s">
        <v>21</v>
      </c>
      <c r="N656" t="s">
        <v>22</v>
      </c>
      <c r="O656" s="4">
        <v>9567.39</v>
      </c>
      <c r="P656" t="s">
        <v>28</v>
      </c>
      <c r="Q656" t="str" cm="1">
        <f t="array" ref="Q656">_xlfn.IFS(
O656&lt;50000,"Low Salary (&lt;$50K)",
O656&lt;90000,"Lower Middle ($50K-$90K)",
O656&lt;130000,"Middle ($90K-$130K)",
O656&lt;170000,"Upper Middle ($130K-$170K)",
O656&gt;=170000,"High Salary (&gt;$170K)"
)</f>
        <v>Low Salary (&lt;$50K)</v>
      </c>
      <c r="R656" t="str" cm="1">
        <f t="array" ref="R656">_xlfn.IFS(
G656&lt;=2,"New Customers (0-2Y)",
G656&lt;=5,"Growing Customers (3-5Y)",
G656&lt;=8,"Established Customers (6-8Y)",
G656&lt;=10,"Loyal Customers (9-10Y)"
)</f>
        <v>Established Customers (6-8Y)</v>
      </c>
    </row>
    <row r="657" spans="1:18" x14ac:dyDescent="0.35">
      <c r="A657">
        <v>15692926</v>
      </c>
      <c r="B657" t="s">
        <v>289</v>
      </c>
      <c r="C657" t="s">
        <v>42</v>
      </c>
      <c r="D657" t="s">
        <v>39</v>
      </c>
      <c r="E657">
        <v>25</v>
      </c>
      <c r="F657" t="s">
        <v>43</v>
      </c>
      <c r="G657">
        <v>8</v>
      </c>
      <c r="H657" s="4">
        <v>121702.73</v>
      </c>
      <c r="I657" t="s">
        <v>33</v>
      </c>
      <c r="J657">
        <v>1</v>
      </c>
      <c r="K657">
        <v>498</v>
      </c>
      <c r="L657" t="s">
        <v>44</v>
      </c>
      <c r="M657" t="s">
        <v>21</v>
      </c>
      <c r="N657" t="s">
        <v>22</v>
      </c>
      <c r="O657" s="4">
        <v>132210.49</v>
      </c>
      <c r="P657" t="s">
        <v>28</v>
      </c>
      <c r="Q657" t="str" cm="1">
        <f t="array" ref="Q657">_xlfn.IFS(
O657&lt;50000,"Low Salary (&lt;$50K)",
O657&lt;90000,"Lower Middle ($50K-$90K)",
O657&lt;130000,"Middle ($90K-$130K)",
O657&lt;170000,"Upper Middle ($130K-$170K)",
O657&gt;=170000,"High Salary (&gt;$170K)"
)</f>
        <v>Upper Middle ($130K-$170K)</v>
      </c>
      <c r="R657" t="str" cm="1">
        <f t="array" ref="R657">_xlfn.IFS(
G657&lt;=2,"New Customers (0-2Y)",
G657&lt;=5,"Growing Customers (3-5Y)",
G657&lt;=8,"Established Customers (6-8Y)",
G657&lt;=10,"Loyal Customers (9-10Y)"
)</f>
        <v>Established Customers (6-8Y)</v>
      </c>
    </row>
    <row r="658" spans="1:18" x14ac:dyDescent="0.35">
      <c r="A658">
        <v>15813741</v>
      </c>
      <c r="B658" t="s">
        <v>299</v>
      </c>
      <c r="C658" t="s">
        <v>26</v>
      </c>
      <c r="D658" t="s">
        <v>39</v>
      </c>
      <c r="E658">
        <v>25</v>
      </c>
      <c r="F658" t="s">
        <v>43</v>
      </c>
      <c r="G658">
        <v>6</v>
      </c>
      <c r="H658" s="4">
        <v>193858.2</v>
      </c>
      <c r="I658" t="s">
        <v>33</v>
      </c>
      <c r="J658">
        <v>1</v>
      </c>
      <c r="K658">
        <v>549</v>
      </c>
      <c r="L658" t="s">
        <v>31</v>
      </c>
      <c r="M658" t="s">
        <v>27</v>
      </c>
      <c r="N658" t="s">
        <v>22</v>
      </c>
      <c r="O658" s="4">
        <v>21600.11</v>
      </c>
      <c r="P658" t="s">
        <v>28</v>
      </c>
      <c r="Q658" t="str" cm="1">
        <f t="array" ref="Q658">_xlfn.IFS(
O658&lt;50000,"Low Salary (&lt;$50K)",
O658&lt;90000,"Lower Middle ($50K-$90K)",
O658&lt;130000,"Middle ($90K-$130K)",
O658&lt;170000,"Upper Middle ($130K-$170K)",
O658&gt;=170000,"High Salary (&gt;$170K)"
)</f>
        <v>Low Salary (&lt;$50K)</v>
      </c>
      <c r="R658" t="str" cm="1">
        <f t="array" ref="R658">_xlfn.IFS(
G658&lt;=2,"New Customers (0-2Y)",
G658&lt;=5,"Growing Customers (3-5Y)",
G658&lt;=8,"Established Customers (6-8Y)",
G658&lt;=10,"Loyal Customers (9-10Y)"
)</f>
        <v>Established Customers (6-8Y)</v>
      </c>
    </row>
    <row r="659" spans="1:18" x14ac:dyDescent="0.35">
      <c r="A659">
        <v>15698474</v>
      </c>
      <c r="B659" t="s">
        <v>560</v>
      </c>
      <c r="C659" t="s">
        <v>42</v>
      </c>
      <c r="D659" t="s">
        <v>18</v>
      </c>
      <c r="E659">
        <v>54</v>
      </c>
      <c r="F659" t="s">
        <v>19</v>
      </c>
      <c r="G659">
        <v>1</v>
      </c>
      <c r="H659" s="4">
        <v>131039.97</v>
      </c>
      <c r="I659" t="s">
        <v>33</v>
      </c>
      <c r="J659">
        <v>2</v>
      </c>
      <c r="K659">
        <v>601</v>
      </c>
      <c r="L659" t="s">
        <v>20</v>
      </c>
      <c r="M659" t="s">
        <v>21</v>
      </c>
      <c r="N659" t="s">
        <v>22</v>
      </c>
      <c r="O659" s="4">
        <v>199661.5</v>
      </c>
      <c r="P659" t="s">
        <v>28</v>
      </c>
      <c r="Q659" t="str" cm="1">
        <f t="array" ref="Q659">_xlfn.IFS(
O659&lt;50000,"Low Salary (&lt;$50K)",
O659&lt;90000,"Lower Middle ($50K-$90K)",
O659&lt;130000,"Middle ($90K-$130K)",
O659&lt;170000,"Upper Middle ($130K-$170K)",
O659&gt;=170000,"High Salary (&gt;$170K)"
)</f>
        <v>High Salary (&gt;$170K)</v>
      </c>
      <c r="R659" t="str" cm="1">
        <f t="array" ref="R659">_xlfn.IFS(
G659&lt;=2,"New Customers (0-2Y)",
G659&lt;=5,"Growing Customers (3-5Y)",
G659&lt;=8,"Established Customers (6-8Y)",
G659&lt;=10,"Loyal Customers (9-10Y)"
)</f>
        <v>New Customers (0-2Y)</v>
      </c>
    </row>
    <row r="660" spans="1:18" x14ac:dyDescent="0.35">
      <c r="A660">
        <v>15568595</v>
      </c>
      <c r="B660" t="s">
        <v>561</v>
      </c>
      <c r="C660" t="s">
        <v>17</v>
      </c>
      <c r="D660" t="s">
        <v>39</v>
      </c>
      <c r="E660">
        <v>64</v>
      </c>
      <c r="F660" t="s">
        <v>2967</v>
      </c>
      <c r="G660">
        <v>9</v>
      </c>
      <c r="H660" s="4">
        <v>113829.45</v>
      </c>
      <c r="I660" t="s">
        <v>33</v>
      </c>
      <c r="J660">
        <v>1</v>
      </c>
      <c r="K660">
        <v>544</v>
      </c>
      <c r="L660" t="s">
        <v>31</v>
      </c>
      <c r="M660" t="s">
        <v>21</v>
      </c>
      <c r="N660" t="s">
        <v>22</v>
      </c>
      <c r="O660" s="4">
        <v>124341.49</v>
      </c>
      <c r="P660" t="s">
        <v>28</v>
      </c>
      <c r="Q660" t="str" cm="1">
        <f t="array" ref="Q660">_xlfn.IFS(
O660&lt;50000,"Low Salary (&lt;$50K)",
O660&lt;90000,"Lower Middle ($50K-$90K)",
O660&lt;130000,"Middle ($90K-$130K)",
O660&lt;170000,"Upper Middle ($130K-$170K)",
O660&gt;=170000,"High Salary (&gt;$170K)"
)</f>
        <v>Middle ($90K-$130K)</v>
      </c>
      <c r="R660" t="str" cm="1">
        <f t="array" ref="R660">_xlfn.IFS(
G660&lt;=2,"New Customers (0-2Y)",
G660&lt;=5,"Growing Customers (3-5Y)",
G660&lt;=8,"Established Customers (6-8Y)",
G660&lt;=10,"Loyal Customers (9-10Y)"
)</f>
        <v>Loyal Customers (9-10Y)</v>
      </c>
    </row>
    <row r="661" spans="1:18" x14ac:dyDescent="0.35">
      <c r="A661">
        <v>15603065</v>
      </c>
      <c r="B661" t="s">
        <v>562</v>
      </c>
      <c r="C661" t="s">
        <v>17</v>
      </c>
      <c r="D661" t="s">
        <v>18</v>
      </c>
      <c r="E661">
        <v>30</v>
      </c>
      <c r="F661" t="s">
        <v>19</v>
      </c>
      <c r="G661">
        <v>6</v>
      </c>
      <c r="H661" s="4">
        <v>0</v>
      </c>
      <c r="I661" t="s">
        <v>24</v>
      </c>
      <c r="J661">
        <v>2</v>
      </c>
      <c r="K661">
        <v>751</v>
      </c>
      <c r="L661" t="s">
        <v>35</v>
      </c>
      <c r="M661" t="s">
        <v>21</v>
      </c>
      <c r="N661" t="s">
        <v>32</v>
      </c>
      <c r="O661" s="4">
        <v>15766.1</v>
      </c>
      <c r="P661" t="s">
        <v>28</v>
      </c>
      <c r="Q661" t="str" cm="1">
        <f t="array" ref="Q661">_xlfn.IFS(
O661&lt;50000,"Low Salary (&lt;$50K)",
O661&lt;90000,"Lower Middle ($50K-$90K)",
O661&lt;130000,"Middle ($90K-$130K)",
O661&lt;170000,"Upper Middle ($130K-$170K)",
O661&gt;=170000,"High Salary (&gt;$170K)"
)</f>
        <v>Low Salary (&lt;$50K)</v>
      </c>
      <c r="R661" t="str" cm="1">
        <f t="array" ref="R661">_xlfn.IFS(
G661&lt;=2,"New Customers (0-2Y)",
G661&lt;=5,"Growing Customers (3-5Y)",
G661&lt;=8,"Established Customers (6-8Y)",
G661&lt;=10,"Loyal Customers (9-10Y)"
)</f>
        <v>Established Customers (6-8Y)</v>
      </c>
    </row>
    <row r="662" spans="1:18" x14ac:dyDescent="0.35">
      <c r="A662">
        <v>15592937</v>
      </c>
      <c r="B662" t="s">
        <v>563</v>
      </c>
      <c r="C662" t="s">
        <v>42</v>
      </c>
      <c r="D662" t="s">
        <v>18</v>
      </c>
      <c r="E662">
        <v>41</v>
      </c>
      <c r="F662" t="s">
        <v>19</v>
      </c>
      <c r="G662">
        <v>3</v>
      </c>
      <c r="H662" s="4">
        <v>81877.38</v>
      </c>
      <c r="I662" t="s">
        <v>29</v>
      </c>
      <c r="J662">
        <v>1</v>
      </c>
      <c r="K662">
        <v>632</v>
      </c>
      <c r="L662" t="s">
        <v>20</v>
      </c>
      <c r="M662" t="s">
        <v>21</v>
      </c>
      <c r="N662" t="s">
        <v>22</v>
      </c>
      <c r="O662" s="4">
        <v>33642.21</v>
      </c>
      <c r="P662" t="s">
        <v>28</v>
      </c>
      <c r="Q662" t="str" cm="1">
        <f t="array" ref="Q662">_xlfn.IFS(
O662&lt;50000,"Low Salary (&lt;$50K)",
O662&lt;90000,"Lower Middle ($50K-$90K)",
O662&lt;130000,"Middle ($90K-$130K)",
O662&lt;170000,"Upper Middle ($130K-$170K)",
O662&gt;=170000,"High Salary (&gt;$170K)"
)</f>
        <v>Low Salary (&lt;$50K)</v>
      </c>
      <c r="R662" t="str" cm="1">
        <f t="array" ref="R662">_xlfn.IFS(
G662&lt;=2,"New Customers (0-2Y)",
G662&lt;=5,"Growing Customers (3-5Y)",
G662&lt;=8,"Established Customers (6-8Y)",
G662&lt;=10,"Loyal Customers (9-10Y)"
)</f>
        <v>Growing Customers (3-5Y)</v>
      </c>
    </row>
    <row r="663" spans="1:18" x14ac:dyDescent="0.35">
      <c r="A663">
        <v>15699637</v>
      </c>
      <c r="B663" t="s">
        <v>564</v>
      </c>
      <c r="C663" t="s">
        <v>26</v>
      </c>
      <c r="D663" t="s">
        <v>39</v>
      </c>
      <c r="E663">
        <v>57</v>
      </c>
      <c r="F663" t="s">
        <v>19</v>
      </c>
      <c r="G663">
        <v>8</v>
      </c>
      <c r="H663" s="4">
        <v>116326.07</v>
      </c>
      <c r="I663" t="s">
        <v>33</v>
      </c>
      <c r="J663">
        <v>1</v>
      </c>
      <c r="K663">
        <v>694</v>
      </c>
      <c r="L663" t="s">
        <v>35</v>
      </c>
      <c r="M663" t="s">
        <v>21</v>
      </c>
      <c r="N663" t="s">
        <v>22</v>
      </c>
      <c r="O663" s="4">
        <v>117704.65</v>
      </c>
      <c r="P663" t="s">
        <v>28</v>
      </c>
      <c r="Q663" t="str" cm="1">
        <f t="array" ref="Q663">_xlfn.IFS(
O663&lt;50000,"Low Salary (&lt;$50K)",
O663&lt;90000,"Lower Middle ($50K-$90K)",
O663&lt;130000,"Middle ($90K-$130K)",
O663&lt;170000,"Upper Middle ($130K-$170K)",
O663&gt;=170000,"High Salary (&gt;$170K)"
)</f>
        <v>Middle ($90K-$130K)</v>
      </c>
      <c r="R663" t="str" cm="1">
        <f t="array" ref="R663">_xlfn.IFS(
G663&lt;=2,"New Customers (0-2Y)",
G663&lt;=5,"Growing Customers (3-5Y)",
G663&lt;=8,"Established Customers (6-8Y)",
G663&lt;=10,"Loyal Customers (9-10Y)"
)</f>
        <v>Established Customers (6-8Y)</v>
      </c>
    </row>
    <row r="664" spans="1:18" x14ac:dyDescent="0.35">
      <c r="A664">
        <v>15667215</v>
      </c>
      <c r="B664" t="s">
        <v>565</v>
      </c>
      <c r="C664" t="s">
        <v>17</v>
      </c>
      <c r="D664" t="s">
        <v>39</v>
      </c>
      <c r="E664">
        <v>31</v>
      </c>
      <c r="F664" t="s">
        <v>19</v>
      </c>
      <c r="G664">
        <v>2</v>
      </c>
      <c r="H664" s="4">
        <v>0</v>
      </c>
      <c r="I664" t="s">
        <v>24</v>
      </c>
      <c r="J664">
        <v>2</v>
      </c>
      <c r="K664">
        <v>678</v>
      </c>
      <c r="L664" t="s">
        <v>35</v>
      </c>
      <c r="M664" t="s">
        <v>21</v>
      </c>
      <c r="N664" t="s">
        <v>22</v>
      </c>
      <c r="O664" s="4">
        <v>58803.28</v>
      </c>
      <c r="P664" t="s">
        <v>28</v>
      </c>
      <c r="Q664" t="str" cm="1">
        <f t="array" ref="Q664">_xlfn.IFS(
O664&lt;50000,"Low Salary (&lt;$50K)",
O664&lt;90000,"Lower Middle ($50K-$90K)",
O664&lt;130000,"Middle ($90K-$130K)",
O664&lt;170000,"Upper Middle ($130K-$170K)",
O664&gt;=170000,"High Salary (&gt;$170K)"
)</f>
        <v>Lower Middle ($50K-$90K)</v>
      </c>
      <c r="R664" t="str" cm="1">
        <f t="array" ref="R664">_xlfn.IFS(
G664&lt;=2,"New Customers (0-2Y)",
G664&lt;=5,"Growing Customers (3-5Y)",
G664&lt;=8,"Established Customers (6-8Y)",
G664&lt;=10,"Loyal Customers (9-10Y)"
)</f>
        <v>New Customers (0-2Y)</v>
      </c>
    </row>
    <row r="665" spans="1:18" x14ac:dyDescent="0.35">
      <c r="A665">
        <v>15788659</v>
      </c>
      <c r="B665" t="s">
        <v>566</v>
      </c>
      <c r="C665" t="s">
        <v>17</v>
      </c>
      <c r="D665" t="s">
        <v>39</v>
      </c>
      <c r="E665">
        <v>46</v>
      </c>
      <c r="F665" t="s">
        <v>19</v>
      </c>
      <c r="G665">
        <v>4</v>
      </c>
      <c r="H665" s="4">
        <v>0</v>
      </c>
      <c r="I665" t="s">
        <v>24</v>
      </c>
      <c r="J665">
        <v>2</v>
      </c>
      <c r="K665">
        <v>695</v>
      </c>
      <c r="L665" t="s">
        <v>35</v>
      </c>
      <c r="M665" t="s">
        <v>21</v>
      </c>
      <c r="N665" t="s">
        <v>22</v>
      </c>
      <c r="O665" s="4">
        <v>137537.22</v>
      </c>
      <c r="P665" t="s">
        <v>28</v>
      </c>
      <c r="Q665" t="str" cm="1">
        <f t="array" ref="Q665">_xlfn.IFS(
O665&lt;50000,"Low Salary (&lt;$50K)",
O665&lt;90000,"Lower Middle ($50K-$90K)",
O665&lt;130000,"Middle ($90K-$130K)",
O665&lt;170000,"Upper Middle ($130K-$170K)",
O665&gt;=170000,"High Salary (&gt;$170K)"
)</f>
        <v>Upper Middle ($130K-$170K)</v>
      </c>
      <c r="R665" t="str" cm="1">
        <f t="array" ref="R665">_xlfn.IFS(
G665&lt;=2,"New Customers (0-2Y)",
G665&lt;=5,"Growing Customers (3-5Y)",
G665&lt;=8,"Established Customers (6-8Y)",
G665&lt;=10,"Loyal Customers (9-10Y)"
)</f>
        <v>Growing Customers (3-5Y)</v>
      </c>
    </row>
    <row r="666" spans="1:18" x14ac:dyDescent="0.35">
      <c r="A666">
        <v>15763218</v>
      </c>
      <c r="B666" t="s">
        <v>567</v>
      </c>
      <c r="C666" t="s">
        <v>17</v>
      </c>
      <c r="D666" t="s">
        <v>18</v>
      </c>
      <c r="E666">
        <v>41</v>
      </c>
      <c r="F666" t="s">
        <v>19</v>
      </c>
      <c r="G666">
        <v>1</v>
      </c>
      <c r="H666" s="4">
        <v>0</v>
      </c>
      <c r="I666" t="s">
        <v>24</v>
      </c>
      <c r="J666">
        <v>2</v>
      </c>
      <c r="K666">
        <v>661</v>
      </c>
      <c r="L666" t="s">
        <v>35</v>
      </c>
      <c r="M666" t="s">
        <v>27</v>
      </c>
      <c r="N666" t="s">
        <v>22</v>
      </c>
      <c r="O666" s="4">
        <v>131300.68</v>
      </c>
      <c r="P666" t="s">
        <v>28</v>
      </c>
      <c r="Q666" t="str" cm="1">
        <f t="array" ref="Q666">_xlfn.IFS(
O666&lt;50000,"Low Salary (&lt;$50K)",
O666&lt;90000,"Lower Middle ($50K-$90K)",
O666&lt;130000,"Middle ($90K-$130K)",
O666&lt;170000,"Upper Middle ($130K-$170K)",
O666&gt;=170000,"High Salary (&gt;$170K)"
)</f>
        <v>Upper Middle ($130K-$170K)</v>
      </c>
      <c r="R666" t="str" cm="1">
        <f t="array" ref="R666">_xlfn.IFS(
G666&lt;=2,"New Customers (0-2Y)",
G666&lt;=5,"Growing Customers (3-5Y)",
G666&lt;=8,"Established Customers (6-8Y)",
G666&lt;=10,"Loyal Customers (9-10Y)"
)</f>
        <v>New Customers (0-2Y)</v>
      </c>
    </row>
    <row r="667" spans="1:18" x14ac:dyDescent="0.35">
      <c r="A667">
        <v>15645772</v>
      </c>
      <c r="B667" t="s">
        <v>213</v>
      </c>
      <c r="C667" t="s">
        <v>17</v>
      </c>
      <c r="D667" t="s">
        <v>39</v>
      </c>
      <c r="E667">
        <v>33</v>
      </c>
      <c r="F667" t="s">
        <v>19</v>
      </c>
      <c r="G667">
        <v>9</v>
      </c>
      <c r="H667" s="4">
        <v>0</v>
      </c>
      <c r="I667" t="s">
        <v>24</v>
      </c>
      <c r="J667">
        <v>2</v>
      </c>
      <c r="K667">
        <v>661</v>
      </c>
      <c r="L667" t="s">
        <v>35</v>
      </c>
      <c r="M667" t="s">
        <v>21</v>
      </c>
      <c r="N667" t="s">
        <v>22</v>
      </c>
      <c r="O667" s="4">
        <v>84174.81</v>
      </c>
      <c r="P667" t="s">
        <v>28</v>
      </c>
      <c r="Q667" t="str" cm="1">
        <f t="array" ref="Q667">_xlfn.IFS(
O667&lt;50000,"Low Salary (&lt;$50K)",
O667&lt;90000,"Lower Middle ($50K-$90K)",
O667&lt;130000,"Middle ($90K-$130K)",
O667&lt;170000,"Upper Middle ($130K-$170K)",
O667&gt;=170000,"High Salary (&gt;$170K)"
)</f>
        <v>Lower Middle ($50K-$90K)</v>
      </c>
      <c r="R667" t="str" cm="1">
        <f t="array" ref="R667">_xlfn.IFS(
G667&lt;=2,"New Customers (0-2Y)",
G667&lt;=5,"Growing Customers (3-5Y)",
G667&lt;=8,"Established Customers (6-8Y)",
G667&lt;=10,"Loyal Customers (9-10Y)"
)</f>
        <v>Loyal Customers (9-10Y)</v>
      </c>
    </row>
    <row r="668" spans="1:18" x14ac:dyDescent="0.35">
      <c r="A668">
        <v>15725511</v>
      </c>
      <c r="B668" t="s">
        <v>110</v>
      </c>
      <c r="C668" t="s">
        <v>17</v>
      </c>
      <c r="D668" t="s">
        <v>18</v>
      </c>
      <c r="E668">
        <v>31</v>
      </c>
      <c r="F668" t="s">
        <v>19</v>
      </c>
      <c r="G668">
        <v>3</v>
      </c>
      <c r="H668" s="4">
        <v>127070.73</v>
      </c>
      <c r="I668" t="s">
        <v>33</v>
      </c>
      <c r="J668">
        <v>1</v>
      </c>
      <c r="K668">
        <v>559</v>
      </c>
      <c r="L668" t="s">
        <v>31</v>
      </c>
      <c r="M668" t="s">
        <v>27</v>
      </c>
      <c r="N668" t="s">
        <v>22</v>
      </c>
      <c r="O668" s="4">
        <v>160941.78</v>
      </c>
      <c r="P668" t="s">
        <v>28</v>
      </c>
      <c r="Q668" t="str" cm="1">
        <f t="array" ref="Q668">_xlfn.IFS(
O668&lt;50000,"Low Salary (&lt;$50K)",
O668&lt;90000,"Lower Middle ($50K-$90K)",
O668&lt;130000,"Middle ($90K-$130K)",
O668&lt;170000,"Upper Middle ($130K-$170K)",
O668&gt;=170000,"High Salary (&gt;$170K)"
)</f>
        <v>Upper Middle ($130K-$170K)</v>
      </c>
      <c r="R668" t="str" cm="1">
        <f t="array" ref="R668">_xlfn.IFS(
G668&lt;=2,"New Customers (0-2Y)",
G668&lt;=5,"Growing Customers (3-5Y)",
G668&lt;=8,"Established Customers (6-8Y)",
G668&lt;=10,"Loyal Customers (9-10Y)"
)</f>
        <v>Growing Customers (3-5Y)</v>
      </c>
    </row>
    <row r="669" spans="1:18" x14ac:dyDescent="0.35">
      <c r="A669">
        <v>15575024</v>
      </c>
      <c r="B669" t="s">
        <v>568</v>
      </c>
      <c r="C669" t="s">
        <v>17</v>
      </c>
      <c r="D669" t="s">
        <v>39</v>
      </c>
      <c r="E669">
        <v>29</v>
      </c>
      <c r="F669" t="s">
        <v>43</v>
      </c>
      <c r="G669">
        <v>3</v>
      </c>
      <c r="H669" s="4">
        <v>0</v>
      </c>
      <c r="I669" t="s">
        <v>24</v>
      </c>
      <c r="J669">
        <v>2</v>
      </c>
      <c r="K669">
        <v>503</v>
      </c>
      <c r="L669" t="s">
        <v>31</v>
      </c>
      <c r="M669" t="s">
        <v>21</v>
      </c>
      <c r="N669" t="s">
        <v>22</v>
      </c>
      <c r="O669" s="4">
        <v>143954.99</v>
      </c>
      <c r="P669" t="s">
        <v>28</v>
      </c>
      <c r="Q669" t="str" cm="1">
        <f t="array" ref="Q669">_xlfn.IFS(
O669&lt;50000,"Low Salary (&lt;$50K)",
O669&lt;90000,"Lower Middle ($50K-$90K)",
O669&lt;130000,"Middle ($90K-$130K)",
O669&lt;170000,"Upper Middle ($130K-$170K)",
O669&gt;=170000,"High Salary (&gt;$170K)"
)</f>
        <v>Upper Middle ($130K-$170K)</v>
      </c>
      <c r="R669" t="str" cm="1">
        <f t="array" ref="R669">_xlfn.IFS(
G669&lt;=2,"New Customers (0-2Y)",
G669&lt;=5,"Growing Customers (3-5Y)",
G669&lt;=8,"Established Customers (6-8Y)",
G669&lt;=10,"Loyal Customers (9-10Y)"
)</f>
        <v>Growing Customers (3-5Y)</v>
      </c>
    </row>
    <row r="670" spans="1:18" x14ac:dyDescent="0.35">
      <c r="A670">
        <v>15640825</v>
      </c>
      <c r="B670" t="s">
        <v>569</v>
      </c>
      <c r="C670" t="s">
        <v>26</v>
      </c>
      <c r="D670" t="s">
        <v>39</v>
      </c>
      <c r="E670">
        <v>46</v>
      </c>
      <c r="F670" t="s">
        <v>19</v>
      </c>
      <c r="G670">
        <v>3</v>
      </c>
      <c r="H670" s="4">
        <v>122549.64</v>
      </c>
      <c r="I670" t="s">
        <v>33</v>
      </c>
      <c r="J670">
        <v>1</v>
      </c>
      <c r="K670">
        <v>695</v>
      </c>
      <c r="L670" t="s">
        <v>35</v>
      </c>
      <c r="M670" t="s">
        <v>21</v>
      </c>
      <c r="N670" t="s">
        <v>22</v>
      </c>
      <c r="O670" s="4">
        <v>56297.85</v>
      </c>
      <c r="P670" t="s">
        <v>28</v>
      </c>
      <c r="Q670" t="str" cm="1">
        <f t="array" ref="Q670">_xlfn.IFS(
O670&lt;50000,"Low Salary (&lt;$50K)",
O670&lt;90000,"Lower Middle ($50K-$90K)",
O670&lt;130000,"Middle ($90K-$130K)",
O670&lt;170000,"Upper Middle ($130K-$170K)",
O670&gt;=170000,"High Salary (&gt;$170K)"
)</f>
        <v>Lower Middle ($50K-$90K)</v>
      </c>
      <c r="R670" t="str" cm="1">
        <f t="array" ref="R670">_xlfn.IFS(
G670&lt;=2,"New Customers (0-2Y)",
G670&lt;=5,"Growing Customers (3-5Y)",
G670&lt;=8,"Established Customers (6-8Y)",
G670&lt;=10,"Loyal Customers (9-10Y)"
)</f>
        <v>Growing Customers (3-5Y)</v>
      </c>
    </row>
    <row r="671" spans="1:18" x14ac:dyDescent="0.35">
      <c r="A671">
        <v>15662397</v>
      </c>
      <c r="B671" t="s">
        <v>570</v>
      </c>
      <c r="C671" t="s">
        <v>17</v>
      </c>
      <c r="D671" t="s">
        <v>18</v>
      </c>
      <c r="E671">
        <v>42</v>
      </c>
      <c r="F671" t="s">
        <v>19</v>
      </c>
      <c r="G671">
        <v>5</v>
      </c>
      <c r="H671" s="4">
        <v>176099.13</v>
      </c>
      <c r="I671" t="s">
        <v>33</v>
      </c>
      <c r="J671">
        <v>1</v>
      </c>
      <c r="K671">
        <v>640</v>
      </c>
      <c r="L671" t="s">
        <v>20</v>
      </c>
      <c r="M671" t="s">
        <v>21</v>
      </c>
      <c r="N671" t="s">
        <v>22</v>
      </c>
      <c r="O671" s="4">
        <v>8404.73</v>
      </c>
      <c r="P671" t="s">
        <v>28</v>
      </c>
      <c r="Q671" t="str" cm="1">
        <f t="array" ref="Q671">_xlfn.IFS(
O671&lt;50000,"Low Salary (&lt;$50K)",
O671&lt;90000,"Lower Middle ($50K-$90K)",
O671&lt;130000,"Middle ($90K-$130K)",
O671&lt;170000,"Upper Middle ($130K-$170K)",
O671&gt;=170000,"High Salary (&gt;$170K)"
)</f>
        <v>Low Salary (&lt;$50K)</v>
      </c>
      <c r="R671" t="str" cm="1">
        <f t="array" ref="R671">_xlfn.IFS(
G671&lt;=2,"New Customers (0-2Y)",
G671&lt;=5,"Growing Customers (3-5Y)",
G671&lt;=8,"Established Customers (6-8Y)",
G671&lt;=10,"Loyal Customers (9-10Y)"
)</f>
        <v>Growing Customers (3-5Y)</v>
      </c>
    </row>
    <row r="672" spans="1:18" x14ac:dyDescent="0.35">
      <c r="A672">
        <v>15576368</v>
      </c>
      <c r="B672" t="s">
        <v>571</v>
      </c>
      <c r="C672" t="s">
        <v>42</v>
      </c>
      <c r="D672" t="s">
        <v>18</v>
      </c>
      <c r="E672">
        <v>48</v>
      </c>
      <c r="F672" t="s">
        <v>19</v>
      </c>
      <c r="G672">
        <v>3</v>
      </c>
      <c r="H672" s="4">
        <v>122388.38</v>
      </c>
      <c r="I672" t="s">
        <v>33</v>
      </c>
      <c r="J672">
        <v>2</v>
      </c>
      <c r="K672">
        <v>624</v>
      </c>
      <c r="L672" t="s">
        <v>20</v>
      </c>
      <c r="M672" t="s">
        <v>27</v>
      </c>
      <c r="N672" t="s">
        <v>32</v>
      </c>
      <c r="O672" s="4">
        <v>30020.09</v>
      </c>
      <c r="P672" t="s">
        <v>28</v>
      </c>
      <c r="Q672" t="str" cm="1">
        <f t="array" ref="Q672">_xlfn.IFS(
O672&lt;50000,"Low Salary (&lt;$50K)",
O672&lt;90000,"Lower Middle ($50K-$90K)",
O672&lt;130000,"Middle ($90K-$130K)",
O672&lt;170000,"Upper Middle ($130K-$170K)",
O672&gt;=170000,"High Salary (&gt;$170K)"
)</f>
        <v>Low Salary (&lt;$50K)</v>
      </c>
      <c r="R672" t="str" cm="1">
        <f t="array" ref="R672">_xlfn.IFS(
G672&lt;=2,"New Customers (0-2Y)",
G672&lt;=5,"Growing Customers (3-5Y)",
G672&lt;=8,"Established Customers (6-8Y)",
G672&lt;=10,"Loyal Customers (9-10Y)"
)</f>
        <v>Growing Customers (3-5Y)</v>
      </c>
    </row>
    <row r="673" spans="1:18" x14ac:dyDescent="0.35">
      <c r="A673">
        <v>15674991</v>
      </c>
      <c r="B673" t="s">
        <v>572</v>
      </c>
      <c r="C673" t="s">
        <v>17</v>
      </c>
      <c r="D673" t="s">
        <v>39</v>
      </c>
      <c r="E673">
        <v>42</v>
      </c>
      <c r="F673" t="s">
        <v>19</v>
      </c>
      <c r="G673">
        <v>9</v>
      </c>
      <c r="H673" s="4">
        <v>0</v>
      </c>
      <c r="I673" t="s">
        <v>24</v>
      </c>
      <c r="J673">
        <v>2</v>
      </c>
      <c r="K673">
        <v>667</v>
      </c>
      <c r="L673" t="s">
        <v>35</v>
      </c>
      <c r="M673" t="s">
        <v>27</v>
      </c>
      <c r="N673" t="s">
        <v>22</v>
      </c>
      <c r="O673" s="4">
        <v>58137.42</v>
      </c>
      <c r="P673" t="s">
        <v>28</v>
      </c>
      <c r="Q673" t="str" cm="1">
        <f t="array" ref="Q673">_xlfn.IFS(
O673&lt;50000,"Low Salary (&lt;$50K)",
O673&lt;90000,"Lower Middle ($50K-$90K)",
O673&lt;130000,"Middle ($90K-$130K)",
O673&lt;170000,"Upper Middle ($130K-$170K)",
O673&gt;=170000,"High Salary (&gt;$170K)"
)</f>
        <v>Lower Middle ($50K-$90K)</v>
      </c>
      <c r="R673" t="str" cm="1">
        <f t="array" ref="R673">_xlfn.IFS(
G673&lt;=2,"New Customers (0-2Y)",
G673&lt;=5,"Growing Customers (3-5Y)",
G673&lt;=8,"Established Customers (6-8Y)",
G673&lt;=10,"Loyal Customers (9-10Y)"
)</f>
        <v>Loyal Customers (9-10Y)</v>
      </c>
    </row>
    <row r="674" spans="1:18" x14ac:dyDescent="0.35">
      <c r="A674">
        <v>15721024</v>
      </c>
      <c r="B674" t="s">
        <v>573</v>
      </c>
      <c r="C674" t="s">
        <v>17</v>
      </c>
      <c r="D674" t="s">
        <v>39</v>
      </c>
      <c r="E674">
        <v>26</v>
      </c>
      <c r="F674" t="s">
        <v>43</v>
      </c>
      <c r="G674">
        <v>0</v>
      </c>
      <c r="H674" s="4">
        <v>0</v>
      </c>
      <c r="I674" t="s">
        <v>24</v>
      </c>
      <c r="J674">
        <v>1</v>
      </c>
      <c r="K674">
        <v>642</v>
      </c>
      <c r="L674" t="s">
        <v>20</v>
      </c>
      <c r="M674" t="s">
        <v>27</v>
      </c>
      <c r="N674" t="s">
        <v>32</v>
      </c>
      <c r="O674" s="4">
        <v>47472.68</v>
      </c>
      <c r="P674" t="s">
        <v>28</v>
      </c>
      <c r="Q674" t="str" cm="1">
        <f t="array" ref="Q674">_xlfn.IFS(
O674&lt;50000,"Low Salary (&lt;$50K)",
O674&lt;90000,"Lower Middle ($50K-$90K)",
O674&lt;130000,"Middle ($90K-$130K)",
O674&lt;170000,"Upper Middle ($130K-$170K)",
O674&gt;=170000,"High Salary (&gt;$170K)"
)</f>
        <v>Low Salary (&lt;$50K)</v>
      </c>
      <c r="R674" t="str" cm="1">
        <f t="array" ref="R674">_xlfn.IFS(
G674&lt;=2,"New Customers (0-2Y)",
G674&lt;=5,"Growing Customers (3-5Y)",
G674&lt;=8,"Established Customers (6-8Y)",
G674&lt;=10,"Loyal Customers (9-10Y)"
)</f>
        <v>New Customers (0-2Y)</v>
      </c>
    </row>
    <row r="675" spans="1:18" x14ac:dyDescent="0.35">
      <c r="A675">
        <v>15745621</v>
      </c>
      <c r="B675" t="s">
        <v>574</v>
      </c>
      <c r="C675" t="s">
        <v>26</v>
      </c>
      <c r="D675" t="s">
        <v>18</v>
      </c>
      <c r="E675">
        <v>32</v>
      </c>
      <c r="F675" t="s">
        <v>19</v>
      </c>
      <c r="G675">
        <v>6</v>
      </c>
      <c r="H675" s="4">
        <v>118879.35</v>
      </c>
      <c r="I675" t="s">
        <v>33</v>
      </c>
      <c r="J675">
        <v>2</v>
      </c>
      <c r="K675">
        <v>640</v>
      </c>
      <c r="L675" t="s">
        <v>20</v>
      </c>
      <c r="M675" t="s">
        <v>21</v>
      </c>
      <c r="N675" t="s">
        <v>22</v>
      </c>
      <c r="O675" s="4">
        <v>19131.71</v>
      </c>
      <c r="P675" t="s">
        <v>28</v>
      </c>
      <c r="Q675" t="str" cm="1">
        <f t="array" ref="Q675">_xlfn.IFS(
O675&lt;50000,"Low Salary (&lt;$50K)",
O675&lt;90000,"Lower Middle ($50K-$90K)",
O675&lt;130000,"Middle ($90K-$130K)",
O675&lt;170000,"Upper Middle ($130K-$170K)",
O675&gt;=170000,"High Salary (&gt;$170K)"
)</f>
        <v>Low Salary (&lt;$50K)</v>
      </c>
      <c r="R675" t="str" cm="1">
        <f t="array" ref="R675">_xlfn.IFS(
G675&lt;=2,"New Customers (0-2Y)",
G675&lt;=5,"Growing Customers (3-5Y)",
G675&lt;=8,"Established Customers (6-8Y)",
G675&lt;=10,"Loyal Customers (9-10Y)"
)</f>
        <v>Established Customers (6-8Y)</v>
      </c>
    </row>
    <row r="676" spans="1:18" x14ac:dyDescent="0.35">
      <c r="A676">
        <v>15642394</v>
      </c>
      <c r="B676" t="s">
        <v>45</v>
      </c>
      <c r="C676" t="s">
        <v>26</v>
      </c>
      <c r="D676" t="s">
        <v>39</v>
      </c>
      <c r="E676">
        <v>35</v>
      </c>
      <c r="F676" t="s">
        <v>19</v>
      </c>
      <c r="G676">
        <v>5</v>
      </c>
      <c r="H676" s="4">
        <v>0</v>
      </c>
      <c r="I676" t="s">
        <v>24</v>
      </c>
      <c r="J676">
        <v>2</v>
      </c>
      <c r="K676">
        <v>529</v>
      </c>
      <c r="L676" t="s">
        <v>31</v>
      </c>
      <c r="M676" t="s">
        <v>21</v>
      </c>
      <c r="N676" t="s">
        <v>22</v>
      </c>
      <c r="O676" s="4">
        <v>187288.5</v>
      </c>
      <c r="P676" t="s">
        <v>28</v>
      </c>
      <c r="Q676" t="str" cm="1">
        <f t="array" ref="Q676">_xlfn.IFS(
O676&lt;50000,"Low Salary (&lt;$50K)",
O676&lt;90000,"Lower Middle ($50K-$90K)",
O676&lt;130000,"Middle ($90K-$130K)",
O676&lt;170000,"Upper Middle ($130K-$170K)",
O676&gt;=170000,"High Salary (&gt;$170K)"
)</f>
        <v>High Salary (&gt;$170K)</v>
      </c>
      <c r="R676" t="str" cm="1">
        <f t="array" ref="R676">_xlfn.IFS(
G676&lt;=2,"New Customers (0-2Y)",
G676&lt;=5,"Growing Customers (3-5Y)",
G676&lt;=8,"Established Customers (6-8Y)",
G676&lt;=10,"Loyal Customers (9-10Y)"
)</f>
        <v>Growing Customers (3-5Y)</v>
      </c>
    </row>
    <row r="677" spans="1:18" x14ac:dyDescent="0.35">
      <c r="A677">
        <v>15754605</v>
      </c>
      <c r="B677" t="s">
        <v>575</v>
      </c>
      <c r="C677" t="s">
        <v>17</v>
      </c>
      <c r="D677" t="s">
        <v>18</v>
      </c>
      <c r="E677">
        <v>39</v>
      </c>
      <c r="F677" t="s">
        <v>19</v>
      </c>
      <c r="G677">
        <v>5</v>
      </c>
      <c r="H677" s="4">
        <v>0</v>
      </c>
      <c r="I677" t="s">
        <v>24</v>
      </c>
      <c r="J677">
        <v>2</v>
      </c>
      <c r="K677">
        <v>563</v>
      </c>
      <c r="L677" t="s">
        <v>31</v>
      </c>
      <c r="M677" t="s">
        <v>21</v>
      </c>
      <c r="N677" t="s">
        <v>22</v>
      </c>
      <c r="O677" s="4">
        <v>17603.810000000001</v>
      </c>
      <c r="P677" t="s">
        <v>28</v>
      </c>
      <c r="Q677" t="str" cm="1">
        <f t="array" ref="Q677">_xlfn.IFS(
O677&lt;50000,"Low Salary (&lt;$50K)",
O677&lt;90000,"Lower Middle ($50K-$90K)",
O677&lt;130000,"Middle ($90K-$130K)",
O677&lt;170000,"Upper Middle ($130K-$170K)",
O677&gt;=170000,"High Salary (&gt;$170K)"
)</f>
        <v>Low Salary (&lt;$50K)</v>
      </c>
      <c r="R677" t="str" cm="1">
        <f t="array" ref="R677">_xlfn.IFS(
G677&lt;=2,"New Customers (0-2Y)",
G677&lt;=5,"Growing Customers (3-5Y)",
G677&lt;=8,"Established Customers (6-8Y)",
G677&lt;=10,"Loyal Customers (9-10Y)"
)</f>
        <v>Growing Customers (3-5Y)</v>
      </c>
    </row>
    <row r="678" spans="1:18" x14ac:dyDescent="0.35">
      <c r="A678">
        <v>15607040</v>
      </c>
      <c r="B678" t="s">
        <v>576</v>
      </c>
      <c r="C678" t="s">
        <v>26</v>
      </c>
      <c r="D678" t="s">
        <v>18</v>
      </c>
      <c r="E678">
        <v>38</v>
      </c>
      <c r="F678" t="s">
        <v>19</v>
      </c>
      <c r="G678">
        <v>4</v>
      </c>
      <c r="H678" s="4">
        <v>88736.44</v>
      </c>
      <c r="I678" t="s">
        <v>29</v>
      </c>
      <c r="J678">
        <v>2</v>
      </c>
      <c r="K678">
        <v>593</v>
      </c>
      <c r="L678" t="s">
        <v>31</v>
      </c>
      <c r="M678" t="s">
        <v>21</v>
      </c>
      <c r="N678" t="s">
        <v>32</v>
      </c>
      <c r="O678" s="4">
        <v>67020.03</v>
      </c>
      <c r="P678" t="s">
        <v>28</v>
      </c>
      <c r="Q678" t="str" cm="1">
        <f t="array" ref="Q678">_xlfn.IFS(
O678&lt;50000,"Low Salary (&lt;$50K)",
O678&lt;90000,"Lower Middle ($50K-$90K)",
O678&lt;130000,"Middle ($90K-$130K)",
O678&lt;170000,"Upper Middle ($130K-$170K)",
O678&gt;=170000,"High Salary (&gt;$170K)"
)</f>
        <v>Lower Middle ($50K-$90K)</v>
      </c>
      <c r="R678" t="str" cm="1">
        <f t="array" ref="R678">_xlfn.IFS(
G678&lt;=2,"New Customers (0-2Y)",
G678&lt;=5,"Growing Customers (3-5Y)",
G678&lt;=8,"Established Customers (6-8Y)",
G678&lt;=10,"Loyal Customers (9-10Y)"
)</f>
        <v>Growing Customers (3-5Y)</v>
      </c>
    </row>
    <row r="679" spans="1:18" x14ac:dyDescent="0.35">
      <c r="A679">
        <v>15715142</v>
      </c>
      <c r="B679" t="s">
        <v>577</v>
      </c>
      <c r="C679" t="s">
        <v>42</v>
      </c>
      <c r="D679" t="s">
        <v>39</v>
      </c>
      <c r="E679">
        <v>45</v>
      </c>
      <c r="F679" t="s">
        <v>19</v>
      </c>
      <c r="G679">
        <v>7</v>
      </c>
      <c r="H679" s="4">
        <v>102703.62</v>
      </c>
      <c r="I679" t="s">
        <v>33</v>
      </c>
      <c r="J679">
        <v>1</v>
      </c>
      <c r="K679">
        <v>739</v>
      </c>
      <c r="L679" t="s">
        <v>35</v>
      </c>
      <c r="M679" t="s">
        <v>27</v>
      </c>
      <c r="N679" t="s">
        <v>22</v>
      </c>
      <c r="O679" s="4">
        <v>147802.94</v>
      </c>
      <c r="P679" t="s">
        <v>23</v>
      </c>
      <c r="Q679" t="str" cm="1">
        <f t="array" ref="Q679">_xlfn.IFS(
O679&lt;50000,"Low Salary (&lt;$50K)",
O679&lt;90000,"Lower Middle ($50K-$90K)",
O679&lt;130000,"Middle ($90K-$130K)",
O679&lt;170000,"Upper Middle ($130K-$170K)",
O679&gt;=170000,"High Salary (&gt;$170K)"
)</f>
        <v>Upper Middle ($130K-$170K)</v>
      </c>
      <c r="R679" t="str" cm="1">
        <f t="array" ref="R679">_xlfn.IFS(
G679&lt;=2,"New Customers (0-2Y)",
G679&lt;=5,"Growing Customers (3-5Y)",
G679&lt;=8,"Established Customers (6-8Y)",
G679&lt;=10,"Loyal Customers (9-10Y)"
)</f>
        <v>Established Customers (6-8Y)</v>
      </c>
    </row>
    <row r="680" spans="1:18" x14ac:dyDescent="0.35">
      <c r="A680">
        <v>15810978</v>
      </c>
      <c r="B680" t="s">
        <v>578</v>
      </c>
      <c r="C680" t="s">
        <v>26</v>
      </c>
      <c r="D680" t="s">
        <v>18</v>
      </c>
      <c r="E680">
        <v>70</v>
      </c>
      <c r="F680" t="s">
        <v>2967</v>
      </c>
      <c r="G680">
        <v>1</v>
      </c>
      <c r="H680" s="4">
        <v>0</v>
      </c>
      <c r="I680" t="s">
        <v>24</v>
      </c>
      <c r="J680">
        <v>2</v>
      </c>
      <c r="K680">
        <v>788</v>
      </c>
      <c r="L680" t="s">
        <v>37</v>
      </c>
      <c r="M680" t="s">
        <v>21</v>
      </c>
      <c r="N680" t="s">
        <v>22</v>
      </c>
      <c r="O680" s="4">
        <v>41610.620000000003</v>
      </c>
      <c r="P680" t="s">
        <v>28</v>
      </c>
      <c r="Q680" t="str" cm="1">
        <f t="array" ref="Q680">_xlfn.IFS(
O680&lt;50000,"Low Salary (&lt;$50K)",
O680&lt;90000,"Lower Middle ($50K-$90K)",
O680&lt;130000,"Middle ($90K-$130K)",
O680&lt;170000,"Upper Middle ($130K-$170K)",
O680&gt;=170000,"High Salary (&gt;$170K)"
)</f>
        <v>Low Salary (&lt;$50K)</v>
      </c>
      <c r="R680" t="str" cm="1">
        <f t="array" ref="R680">_xlfn.IFS(
G680&lt;=2,"New Customers (0-2Y)",
G680&lt;=5,"Growing Customers (3-5Y)",
G680&lt;=8,"Established Customers (6-8Y)",
G680&lt;=10,"Loyal Customers (9-10Y)"
)</f>
        <v>New Customers (0-2Y)</v>
      </c>
    </row>
    <row r="681" spans="1:18" x14ac:dyDescent="0.35">
      <c r="A681">
        <v>15668886</v>
      </c>
      <c r="B681" t="s">
        <v>579</v>
      </c>
      <c r="C681" t="s">
        <v>26</v>
      </c>
      <c r="D681" t="s">
        <v>18</v>
      </c>
      <c r="E681">
        <v>38</v>
      </c>
      <c r="F681" t="s">
        <v>19</v>
      </c>
      <c r="G681">
        <v>3</v>
      </c>
      <c r="H681" s="4">
        <v>0</v>
      </c>
      <c r="I681" t="s">
        <v>24</v>
      </c>
      <c r="J681">
        <v>2</v>
      </c>
      <c r="K681">
        <v>684</v>
      </c>
      <c r="L681" t="s">
        <v>35</v>
      </c>
      <c r="M681" t="s">
        <v>21</v>
      </c>
      <c r="N681" t="s">
        <v>32</v>
      </c>
      <c r="O681" s="4">
        <v>44255.65</v>
      </c>
      <c r="P681" t="s">
        <v>28</v>
      </c>
      <c r="Q681" t="str" cm="1">
        <f t="array" ref="Q681">_xlfn.IFS(
O681&lt;50000,"Low Salary (&lt;$50K)",
O681&lt;90000,"Lower Middle ($50K-$90K)",
O681&lt;130000,"Middle ($90K-$130K)",
O681&lt;170000,"Upper Middle ($130K-$170K)",
O681&gt;=170000,"High Salary (&gt;$170K)"
)</f>
        <v>Low Salary (&lt;$50K)</v>
      </c>
      <c r="R681" t="str" cm="1">
        <f t="array" ref="R681">_xlfn.IFS(
G681&lt;=2,"New Customers (0-2Y)",
G681&lt;=5,"Growing Customers (3-5Y)",
G681&lt;=8,"Established Customers (6-8Y)",
G681&lt;=10,"Loyal Customers (9-10Y)"
)</f>
        <v>Growing Customers (3-5Y)</v>
      </c>
    </row>
    <row r="682" spans="1:18" x14ac:dyDescent="0.35">
      <c r="A682">
        <v>15780804</v>
      </c>
      <c r="B682" t="s">
        <v>580</v>
      </c>
      <c r="C682" t="s">
        <v>17</v>
      </c>
      <c r="D682" t="s">
        <v>39</v>
      </c>
      <c r="E682">
        <v>55</v>
      </c>
      <c r="F682" t="s">
        <v>19</v>
      </c>
      <c r="G682">
        <v>5</v>
      </c>
      <c r="H682" s="4">
        <v>97318.25</v>
      </c>
      <c r="I682" t="s">
        <v>29</v>
      </c>
      <c r="J682">
        <v>1</v>
      </c>
      <c r="K682">
        <v>482</v>
      </c>
      <c r="L682" t="s">
        <v>44</v>
      </c>
      <c r="M682" t="s">
        <v>27</v>
      </c>
      <c r="N682" t="s">
        <v>22</v>
      </c>
      <c r="O682" s="4">
        <v>78416.14</v>
      </c>
      <c r="P682" t="s">
        <v>28</v>
      </c>
      <c r="Q682" t="str" cm="1">
        <f t="array" ref="Q682">_xlfn.IFS(
O682&lt;50000,"Low Salary (&lt;$50K)",
O682&lt;90000,"Lower Middle ($50K-$90K)",
O682&lt;130000,"Middle ($90K-$130K)",
O682&lt;170000,"Upper Middle ($130K-$170K)",
O682&gt;=170000,"High Salary (&gt;$170K)"
)</f>
        <v>Lower Middle ($50K-$90K)</v>
      </c>
      <c r="R682" t="str" cm="1">
        <f t="array" ref="R682">_xlfn.IFS(
G682&lt;=2,"New Customers (0-2Y)",
G682&lt;=5,"Growing Customers (3-5Y)",
G682&lt;=8,"Established Customers (6-8Y)",
G682&lt;=10,"Loyal Customers (9-10Y)"
)</f>
        <v>Growing Customers (3-5Y)</v>
      </c>
    </row>
    <row r="683" spans="1:18" x14ac:dyDescent="0.35">
      <c r="A683">
        <v>15613880</v>
      </c>
      <c r="B683" t="s">
        <v>581</v>
      </c>
      <c r="C683" t="s">
        <v>26</v>
      </c>
      <c r="D683" t="s">
        <v>39</v>
      </c>
      <c r="E683">
        <v>58</v>
      </c>
      <c r="F683" t="s">
        <v>19</v>
      </c>
      <c r="G683">
        <v>5</v>
      </c>
      <c r="H683" s="4">
        <v>128468.69</v>
      </c>
      <c r="I683" t="s">
        <v>33</v>
      </c>
      <c r="J683">
        <v>1</v>
      </c>
      <c r="K683">
        <v>591</v>
      </c>
      <c r="L683" t="s">
        <v>31</v>
      </c>
      <c r="M683" t="s">
        <v>27</v>
      </c>
      <c r="N683" t="s">
        <v>22</v>
      </c>
      <c r="O683" s="4">
        <v>137254.54999999999</v>
      </c>
      <c r="P683" t="s">
        <v>28</v>
      </c>
      <c r="Q683" t="str" cm="1">
        <f t="array" ref="Q683">_xlfn.IFS(
O683&lt;50000,"Low Salary (&lt;$50K)",
O683&lt;90000,"Lower Middle ($50K-$90K)",
O683&lt;130000,"Middle ($90K-$130K)",
O683&lt;170000,"Upper Middle ($130K-$170K)",
O683&gt;=170000,"High Salary (&gt;$170K)"
)</f>
        <v>Upper Middle ($130K-$170K)</v>
      </c>
      <c r="R683" t="str" cm="1">
        <f t="array" ref="R683">_xlfn.IFS(
G683&lt;=2,"New Customers (0-2Y)",
G683&lt;=5,"Growing Customers (3-5Y)",
G683&lt;=8,"Established Customers (6-8Y)",
G683&lt;=10,"Loyal Customers (9-10Y)"
)</f>
        <v>Growing Customers (3-5Y)</v>
      </c>
    </row>
    <row r="684" spans="1:18" x14ac:dyDescent="0.35">
      <c r="A684">
        <v>15775238</v>
      </c>
      <c r="B684" t="s">
        <v>582</v>
      </c>
      <c r="C684" t="s">
        <v>42</v>
      </c>
      <c r="D684" t="s">
        <v>18</v>
      </c>
      <c r="E684">
        <v>41</v>
      </c>
      <c r="F684" t="s">
        <v>19</v>
      </c>
      <c r="G684">
        <v>4</v>
      </c>
      <c r="H684" s="4">
        <v>133432.59</v>
      </c>
      <c r="I684" t="s">
        <v>33</v>
      </c>
      <c r="J684">
        <v>1</v>
      </c>
      <c r="K684">
        <v>651</v>
      </c>
      <c r="L684" t="s">
        <v>20</v>
      </c>
      <c r="M684" t="s">
        <v>27</v>
      </c>
      <c r="N684" t="s">
        <v>22</v>
      </c>
      <c r="O684" s="4">
        <v>151303.48000000001</v>
      </c>
      <c r="P684" t="s">
        <v>28</v>
      </c>
      <c r="Q684" t="str" cm="1">
        <f t="array" ref="Q684">_xlfn.IFS(
O684&lt;50000,"Low Salary (&lt;$50K)",
O684&lt;90000,"Lower Middle ($50K-$90K)",
O684&lt;130000,"Middle ($90K-$130K)",
O684&lt;170000,"Upper Middle ($130K-$170K)",
O684&gt;=170000,"High Salary (&gt;$170K)"
)</f>
        <v>Upper Middle ($130K-$170K)</v>
      </c>
      <c r="R684" t="str" cm="1">
        <f t="array" ref="R684">_xlfn.IFS(
G684&lt;=2,"New Customers (0-2Y)",
G684&lt;=5,"Growing Customers (3-5Y)",
G684&lt;=8,"Established Customers (6-8Y)",
G684&lt;=10,"Loyal Customers (9-10Y)"
)</f>
        <v>Growing Customers (3-5Y)</v>
      </c>
    </row>
    <row r="685" spans="1:18" x14ac:dyDescent="0.35">
      <c r="A685">
        <v>15786905</v>
      </c>
      <c r="B685" t="s">
        <v>316</v>
      </c>
      <c r="C685" t="s">
        <v>42</v>
      </c>
      <c r="D685" t="s">
        <v>18</v>
      </c>
      <c r="E685">
        <v>40</v>
      </c>
      <c r="F685" t="s">
        <v>19</v>
      </c>
      <c r="G685">
        <v>8</v>
      </c>
      <c r="H685" s="4">
        <v>141782.57</v>
      </c>
      <c r="I685" t="s">
        <v>33</v>
      </c>
      <c r="J685">
        <v>2</v>
      </c>
      <c r="K685">
        <v>749</v>
      </c>
      <c r="L685" t="s">
        <v>35</v>
      </c>
      <c r="M685" t="s">
        <v>27</v>
      </c>
      <c r="N685" t="s">
        <v>32</v>
      </c>
      <c r="O685" s="4">
        <v>86333.63</v>
      </c>
      <c r="P685" t="s">
        <v>28</v>
      </c>
      <c r="Q685" t="str" cm="1">
        <f t="array" ref="Q685">_xlfn.IFS(
O685&lt;50000,"Low Salary (&lt;$50K)",
O685&lt;90000,"Lower Middle ($50K-$90K)",
O685&lt;130000,"Middle ($90K-$130K)",
O685&lt;170000,"Upper Middle ($130K-$170K)",
O685&gt;=170000,"High Salary (&gt;$170K)"
)</f>
        <v>Lower Middle ($50K-$90K)</v>
      </c>
      <c r="R685" t="str" cm="1">
        <f t="array" ref="R685">_xlfn.IFS(
G685&lt;=2,"New Customers (0-2Y)",
G685&lt;=5,"Growing Customers (3-5Y)",
G685&lt;=8,"Established Customers (6-8Y)",
G685&lt;=10,"Loyal Customers (9-10Y)"
)</f>
        <v>Established Customers (6-8Y)</v>
      </c>
    </row>
    <row r="686" spans="1:18" x14ac:dyDescent="0.35">
      <c r="A686">
        <v>15747867</v>
      </c>
      <c r="B686" t="s">
        <v>87</v>
      </c>
      <c r="C686" t="s">
        <v>17</v>
      </c>
      <c r="D686" t="s">
        <v>39</v>
      </c>
      <c r="E686">
        <v>24</v>
      </c>
      <c r="F686" t="s">
        <v>43</v>
      </c>
      <c r="G686">
        <v>9</v>
      </c>
      <c r="H686" s="4">
        <v>135125.28</v>
      </c>
      <c r="I686" t="s">
        <v>33</v>
      </c>
      <c r="J686">
        <v>1</v>
      </c>
      <c r="K686">
        <v>583</v>
      </c>
      <c r="L686" t="s">
        <v>31</v>
      </c>
      <c r="M686" t="s">
        <v>27</v>
      </c>
      <c r="N686" t="s">
        <v>32</v>
      </c>
      <c r="O686" s="4">
        <v>89801.9</v>
      </c>
      <c r="P686" t="s">
        <v>28</v>
      </c>
      <c r="Q686" t="str" cm="1">
        <f t="array" ref="Q686">_xlfn.IFS(
O686&lt;50000,"Low Salary (&lt;$50K)",
O686&lt;90000,"Lower Middle ($50K-$90K)",
O686&lt;130000,"Middle ($90K-$130K)",
O686&lt;170000,"Upper Middle ($130K-$170K)",
O686&gt;=170000,"High Salary (&gt;$170K)"
)</f>
        <v>Lower Middle ($50K-$90K)</v>
      </c>
      <c r="R686" t="str" cm="1">
        <f t="array" ref="R686">_xlfn.IFS(
G686&lt;=2,"New Customers (0-2Y)",
G686&lt;=5,"Growing Customers (3-5Y)",
G686&lt;=8,"Established Customers (6-8Y)",
G686&lt;=10,"Loyal Customers (9-10Y)"
)</f>
        <v>Loyal Customers (9-10Y)</v>
      </c>
    </row>
    <row r="687" spans="1:18" x14ac:dyDescent="0.35">
      <c r="A687">
        <v>15600337</v>
      </c>
      <c r="B687" t="s">
        <v>583</v>
      </c>
      <c r="C687" t="s">
        <v>26</v>
      </c>
      <c r="D687" t="s">
        <v>39</v>
      </c>
      <c r="E687">
        <v>42</v>
      </c>
      <c r="F687" t="s">
        <v>19</v>
      </c>
      <c r="G687">
        <v>2</v>
      </c>
      <c r="H687" s="4">
        <v>178820.91</v>
      </c>
      <c r="I687" t="s">
        <v>33</v>
      </c>
      <c r="J687">
        <v>1</v>
      </c>
      <c r="K687">
        <v>661</v>
      </c>
      <c r="L687" t="s">
        <v>35</v>
      </c>
      <c r="M687" t="s">
        <v>27</v>
      </c>
      <c r="N687" t="s">
        <v>32</v>
      </c>
      <c r="O687" s="4">
        <v>29358.57</v>
      </c>
      <c r="P687" t="s">
        <v>23</v>
      </c>
      <c r="Q687" t="str" cm="1">
        <f t="array" ref="Q687">_xlfn.IFS(
O687&lt;50000,"Low Salary (&lt;$50K)",
O687&lt;90000,"Lower Middle ($50K-$90K)",
O687&lt;130000,"Middle ($90K-$130K)",
O687&lt;170000,"Upper Middle ($130K-$170K)",
O687&gt;=170000,"High Salary (&gt;$170K)"
)</f>
        <v>Low Salary (&lt;$50K)</v>
      </c>
      <c r="R687" t="str" cm="1">
        <f t="array" ref="R687">_xlfn.IFS(
G687&lt;=2,"New Customers (0-2Y)",
G687&lt;=5,"Growing Customers (3-5Y)",
G687&lt;=8,"Established Customers (6-8Y)",
G687&lt;=10,"Loyal Customers (9-10Y)"
)</f>
        <v>New Customers (0-2Y)</v>
      </c>
    </row>
    <row r="688" spans="1:18" x14ac:dyDescent="0.35">
      <c r="A688">
        <v>15801277</v>
      </c>
      <c r="B688" t="s">
        <v>584</v>
      </c>
      <c r="C688" t="s">
        <v>17</v>
      </c>
      <c r="D688" t="s">
        <v>18</v>
      </c>
      <c r="E688">
        <v>31</v>
      </c>
      <c r="F688" t="s">
        <v>19</v>
      </c>
      <c r="G688">
        <v>2</v>
      </c>
      <c r="H688" s="4">
        <v>112212.14</v>
      </c>
      <c r="I688" t="s">
        <v>33</v>
      </c>
      <c r="J688">
        <v>2</v>
      </c>
      <c r="K688">
        <v>715</v>
      </c>
      <c r="L688" t="s">
        <v>35</v>
      </c>
      <c r="M688" t="s">
        <v>21</v>
      </c>
      <c r="N688" t="s">
        <v>22</v>
      </c>
      <c r="O688" s="4">
        <v>181600.72</v>
      </c>
      <c r="P688" t="s">
        <v>28</v>
      </c>
      <c r="Q688" t="str" cm="1">
        <f t="array" ref="Q688">_xlfn.IFS(
O688&lt;50000,"Low Salary (&lt;$50K)",
O688&lt;90000,"Lower Middle ($50K-$90K)",
O688&lt;130000,"Middle ($90K-$130K)",
O688&lt;170000,"Upper Middle ($130K-$170K)",
O688&gt;=170000,"High Salary (&gt;$170K)"
)</f>
        <v>High Salary (&gt;$170K)</v>
      </c>
      <c r="R688" t="str" cm="1">
        <f t="array" ref="R688">_xlfn.IFS(
G688&lt;=2,"New Customers (0-2Y)",
G688&lt;=5,"Growing Customers (3-5Y)",
G688&lt;=8,"Established Customers (6-8Y)",
G688&lt;=10,"Loyal Customers (9-10Y)"
)</f>
        <v>New Customers (0-2Y)</v>
      </c>
    </row>
    <row r="689" spans="1:18" x14ac:dyDescent="0.35">
      <c r="A689">
        <v>15579334</v>
      </c>
      <c r="B689" t="s">
        <v>585</v>
      </c>
      <c r="C689" t="s">
        <v>42</v>
      </c>
      <c r="D689" t="s">
        <v>18</v>
      </c>
      <c r="E689">
        <v>45</v>
      </c>
      <c r="F689" t="s">
        <v>19</v>
      </c>
      <c r="G689">
        <v>5</v>
      </c>
      <c r="H689" s="4">
        <v>126674.81</v>
      </c>
      <c r="I689" t="s">
        <v>33</v>
      </c>
      <c r="J689">
        <v>1</v>
      </c>
      <c r="K689">
        <v>769</v>
      </c>
      <c r="L689" t="s">
        <v>35</v>
      </c>
      <c r="M689" t="s">
        <v>21</v>
      </c>
      <c r="N689" t="s">
        <v>32</v>
      </c>
      <c r="O689" s="4">
        <v>124118.71</v>
      </c>
      <c r="P689" t="s">
        <v>23</v>
      </c>
      <c r="Q689" t="str" cm="1">
        <f t="array" ref="Q689">_xlfn.IFS(
O689&lt;50000,"Low Salary (&lt;$50K)",
O689&lt;90000,"Lower Middle ($50K-$90K)",
O689&lt;130000,"Middle ($90K-$130K)",
O689&lt;170000,"Upper Middle ($130K-$170K)",
O689&gt;=170000,"High Salary (&gt;$170K)"
)</f>
        <v>Middle ($90K-$130K)</v>
      </c>
      <c r="R689" t="str" cm="1">
        <f t="array" ref="R689">_xlfn.IFS(
G689&lt;=2,"New Customers (0-2Y)",
G689&lt;=5,"Growing Customers (3-5Y)",
G689&lt;=8,"Established Customers (6-8Y)",
G689&lt;=10,"Loyal Customers (9-10Y)"
)</f>
        <v>Growing Customers (3-5Y)</v>
      </c>
    </row>
    <row r="690" spans="1:18" x14ac:dyDescent="0.35">
      <c r="A690">
        <v>15802741</v>
      </c>
      <c r="B690" t="s">
        <v>586</v>
      </c>
      <c r="C690" t="s">
        <v>17</v>
      </c>
      <c r="D690" t="s">
        <v>18</v>
      </c>
      <c r="E690">
        <v>51</v>
      </c>
      <c r="F690" t="s">
        <v>19</v>
      </c>
      <c r="G690">
        <v>7</v>
      </c>
      <c r="H690" s="4">
        <v>136294.97</v>
      </c>
      <c r="I690" t="s">
        <v>33</v>
      </c>
      <c r="J690">
        <v>1</v>
      </c>
      <c r="K690">
        <v>625</v>
      </c>
      <c r="L690" t="s">
        <v>20</v>
      </c>
      <c r="M690" t="s">
        <v>21</v>
      </c>
      <c r="N690" t="s">
        <v>32</v>
      </c>
      <c r="O690" s="4">
        <v>38867.46</v>
      </c>
      <c r="P690" t="s">
        <v>23</v>
      </c>
      <c r="Q690" t="str" cm="1">
        <f t="array" ref="Q690">_xlfn.IFS(
O690&lt;50000,"Low Salary (&lt;$50K)",
O690&lt;90000,"Lower Middle ($50K-$90K)",
O690&lt;130000,"Middle ($90K-$130K)",
O690&lt;170000,"Upper Middle ($130K-$170K)",
O690&gt;=170000,"High Salary (&gt;$170K)"
)</f>
        <v>Low Salary (&lt;$50K)</v>
      </c>
      <c r="R690" t="str" cm="1">
        <f t="array" ref="R690">_xlfn.IFS(
G690&lt;=2,"New Customers (0-2Y)",
G690&lt;=5,"Growing Customers (3-5Y)",
G690&lt;=8,"Established Customers (6-8Y)",
G690&lt;=10,"Loyal Customers (9-10Y)"
)</f>
        <v>Established Customers (6-8Y)</v>
      </c>
    </row>
    <row r="691" spans="1:18" x14ac:dyDescent="0.35">
      <c r="A691">
        <v>15720649</v>
      </c>
      <c r="B691" t="s">
        <v>587</v>
      </c>
      <c r="C691" t="s">
        <v>17</v>
      </c>
      <c r="D691" t="s">
        <v>18</v>
      </c>
      <c r="E691">
        <v>36</v>
      </c>
      <c r="F691" t="s">
        <v>19</v>
      </c>
      <c r="G691">
        <v>5</v>
      </c>
      <c r="H691" s="4">
        <v>66392.639999999999</v>
      </c>
      <c r="I691" t="s">
        <v>29</v>
      </c>
      <c r="J691">
        <v>1</v>
      </c>
      <c r="K691">
        <v>641</v>
      </c>
      <c r="L691" t="s">
        <v>20</v>
      </c>
      <c r="M691" t="s">
        <v>21</v>
      </c>
      <c r="N691" t="s">
        <v>32</v>
      </c>
      <c r="O691" s="4">
        <v>31106.67</v>
      </c>
      <c r="P691" t="s">
        <v>28</v>
      </c>
      <c r="Q691" t="str" cm="1">
        <f t="array" ref="Q691">_xlfn.IFS(
O691&lt;50000,"Low Salary (&lt;$50K)",
O691&lt;90000,"Lower Middle ($50K-$90K)",
O691&lt;130000,"Middle ($90K-$130K)",
O691&lt;170000,"Upper Middle ($130K-$170K)",
O691&gt;=170000,"High Salary (&gt;$170K)"
)</f>
        <v>Low Salary (&lt;$50K)</v>
      </c>
      <c r="R691" t="str" cm="1">
        <f t="array" ref="R691">_xlfn.IFS(
G691&lt;=2,"New Customers (0-2Y)",
G691&lt;=5,"Growing Customers (3-5Y)",
G691&lt;=8,"Established Customers (6-8Y)",
G691&lt;=10,"Loyal Customers (9-10Y)"
)</f>
        <v>Growing Customers (3-5Y)</v>
      </c>
    </row>
    <row r="692" spans="1:18" x14ac:dyDescent="0.35">
      <c r="A692">
        <v>15589493</v>
      </c>
      <c r="B692" t="s">
        <v>588</v>
      </c>
      <c r="C692" t="s">
        <v>42</v>
      </c>
      <c r="D692" t="s">
        <v>39</v>
      </c>
      <c r="E692">
        <v>27</v>
      </c>
      <c r="F692" t="s">
        <v>43</v>
      </c>
      <c r="G692">
        <v>1</v>
      </c>
      <c r="H692" s="4">
        <v>122552.34</v>
      </c>
      <c r="I692" t="s">
        <v>33</v>
      </c>
      <c r="J692">
        <v>2</v>
      </c>
      <c r="K692">
        <v>716</v>
      </c>
      <c r="L692" t="s">
        <v>35</v>
      </c>
      <c r="M692" t="s">
        <v>21</v>
      </c>
      <c r="N692" t="s">
        <v>32</v>
      </c>
      <c r="O692" s="4">
        <v>67611.360000000001</v>
      </c>
      <c r="P692" t="s">
        <v>28</v>
      </c>
      <c r="Q692" t="str" cm="1">
        <f t="array" ref="Q692">_xlfn.IFS(
O692&lt;50000,"Low Salary (&lt;$50K)",
O692&lt;90000,"Lower Middle ($50K-$90K)",
O692&lt;130000,"Middle ($90K-$130K)",
O692&lt;170000,"Upper Middle ($130K-$170K)",
O692&gt;=170000,"High Salary (&gt;$170K)"
)</f>
        <v>Lower Middle ($50K-$90K)</v>
      </c>
      <c r="R692" t="str" cm="1">
        <f t="array" ref="R692">_xlfn.IFS(
G692&lt;=2,"New Customers (0-2Y)",
G692&lt;=5,"Growing Customers (3-5Y)",
G692&lt;=8,"Established Customers (6-8Y)",
G692&lt;=10,"Loyal Customers (9-10Y)"
)</f>
        <v>New Customers (0-2Y)</v>
      </c>
    </row>
    <row r="693" spans="1:18" x14ac:dyDescent="0.35">
      <c r="A693">
        <v>15688251</v>
      </c>
      <c r="B693" t="s">
        <v>589</v>
      </c>
      <c r="C693" t="s">
        <v>17</v>
      </c>
      <c r="D693" t="s">
        <v>39</v>
      </c>
      <c r="E693">
        <v>43</v>
      </c>
      <c r="F693" t="s">
        <v>19</v>
      </c>
      <c r="G693">
        <v>1</v>
      </c>
      <c r="H693" s="4">
        <v>76408.850000000006</v>
      </c>
      <c r="I693" t="s">
        <v>29</v>
      </c>
      <c r="J693">
        <v>2</v>
      </c>
      <c r="K693">
        <v>767</v>
      </c>
      <c r="L693" t="s">
        <v>35</v>
      </c>
      <c r="M693" t="s">
        <v>21</v>
      </c>
      <c r="N693" t="s">
        <v>32</v>
      </c>
      <c r="O693" s="4">
        <v>77837.63</v>
      </c>
      <c r="P693" t="s">
        <v>28</v>
      </c>
      <c r="Q693" t="str" cm="1">
        <f t="array" ref="Q693">_xlfn.IFS(
O693&lt;50000,"Low Salary (&lt;$50K)",
O693&lt;90000,"Lower Middle ($50K-$90K)",
O693&lt;130000,"Middle ($90K-$130K)",
O693&lt;170000,"Upper Middle ($130K-$170K)",
O693&gt;=170000,"High Salary (&gt;$170K)"
)</f>
        <v>Lower Middle ($50K-$90K)</v>
      </c>
      <c r="R693" t="str" cm="1">
        <f t="array" ref="R693">_xlfn.IFS(
G693&lt;=2,"New Customers (0-2Y)",
G693&lt;=5,"Growing Customers (3-5Y)",
G693&lt;=8,"Established Customers (6-8Y)",
G693&lt;=10,"Loyal Customers (9-10Y)"
)</f>
        <v>New Customers (0-2Y)</v>
      </c>
    </row>
    <row r="694" spans="1:18" x14ac:dyDescent="0.35">
      <c r="A694">
        <v>15665238</v>
      </c>
      <c r="B694" t="s">
        <v>590</v>
      </c>
      <c r="C694" t="s">
        <v>42</v>
      </c>
      <c r="D694" t="s">
        <v>39</v>
      </c>
      <c r="E694">
        <v>36</v>
      </c>
      <c r="F694" t="s">
        <v>19</v>
      </c>
      <c r="G694">
        <v>8</v>
      </c>
      <c r="H694" s="4">
        <v>145071.24</v>
      </c>
      <c r="I694" t="s">
        <v>33</v>
      </c>
      <c r="J694">
        <v>1</v>
      </c>
      <c r="K694">
        <v>745</v>
      </c>
      <c r="L694" t="s">
        <v>35</v>
      </c>
      <c r="M694" t="s">
        <v>27</v>
      </c>
      <c r="N694" t="s">
        <v>32</v>
      </c>
      <c r="O694" s="4">
        <v>6078.46</v>
      </c>
      <c r="P694" t="s">
        <v>28</v>
      </c>
      <c r="Q694" t="str" cm="1">
        <f t="array" ref="Q694">_xlfn.IFS(
O694&lt;50000,"Low Salary (&lt;$50K)",
O694&lt;90000,"Lower Middle ($50K-$90K)",
O694&lt;130000,"Middle ($90K-$130K)",
O694&lt;170000,"Upper Middle ($130K-$170K)",
O694&gt;=170000,"High Salary (&gt;$170K)"
)</f>
        <v>Low Salary (&lt;$50K)</v>
      </c>
      <c r="R694" t="str" cm="1">
        <f t="array" ref="R694">_xlfn.IFS(
G694&lt;=2,"New Customers (0-2Y)",
G694&lt;=5,"Growing Customers (3-5Y)",
G694&lt;=8,"Established Customers (6-8Y)",
G694&lt;=10,"Loyal Customers (9-10Y)"
)</f>
        <v>Established Customers (6-8Y)</v>
      </c>
    </row>
    <row r="695" spans="1:18" x14ac:dyDescent="0.35">
      <c r="A695">
        <v>15740900</v>
      </c>
      <c r="B695" t="s">
        <v>591</v>
      </c>
      <c r="C695" t="s">
        <v>17</v>
      </c>
      <c r="D695" t="s">
        <v>39</v>
      </c>
      <c r="E695">
        <v>34</v>
      </c>
      <c r="F695" t="s">
        <v>19</v>
      </c>
      <c r="G695">
        <v>6</v>
      </c>
      <c r="H695" s="4">
        <v>0</v>
      </c>
      <c r="I695" t="s">
        <v>24</v>
      </c>
      <c r="J695">
        <v>2</v>
      </c>
      <c r="K695">
        <v>589</v>
      </c>
      <c r="L695" t="s">
        <v>31</v>
      </c>
      <c r="M695" t="s">
        <v>21</v>
      </c>
      <c r="N695" t="s">
        <v>22</v>
      </c>
      <c r="O695" s="4">
        <v>177896.92</v>
      </c>
      <c r="P695" t="s">
        <v>28</v>
      </c>
      <c r="Q695" t="str" cm="1">
        <f t="array" ref="Q695">_xlfn.IFS(
O695&lt;50000,"Low Salary (&lt;$50K)",
O695&lt;90000,"Lower Middle ($50K-$90K)",
O695&lt;130000,"Middle ($90K-$130K)",
O695&lt;170000,"Upper Middle ($130K-$170K)",
O695&gt;=170000,"High Salary (&gt;$170K)"
)</f>
        <v>High Salary (&gt;$170K)</v>
      </c>
      <c r="R695" t="str" cm="1">
        <f t="array" ref="R695">_xlfn.IFS(
G695&lt;=2,"New Customers (0-2Y)",
G695&lt;=5,"Growing Customers (3-5Y)",
G695&lt;=8,"Established Customers (6-8Y)",
G695&lt;=10,"Loyal Customers (9-10Y)"
)</f>
        <v>Established Customers (6-8Y)</v>
      </c>
    </row>
    <row r="696" spans="1:18" x14ac:dyDescent="0.35">
      <c r="A696">
        <v>15681068</v>
      </c>
      <c r="B696" t="s">
        <v>592</v>
      </c>
      <c r="C696" t="s">
        <v>17</v>
      </c>
      <c r="D696" t="s">
        <v>18</v>
      </c>
      <c r="E696">
        <v>45</v>
      </c>
      <c r="F696" t="s">
        <v>19</v>
      </c>
      <c r="G696">
        <v>2</v>
      </c>
      <c r="H696" s="4">
        <v>109730.22</v>
      </c>
      <c r="I696" t="s">
        <v>33</v>
      </c>
      <c r="J696">
        <v>1</v>
      </c>
      <c r="K696">
        <v>796</v>
      </c>
      <c r="L696" t="s">
        <v>37</v>
      </c>
      <c r="M696" t="s">
        <v>21</v>
      </c>
      <c r="N696" t="s">
        <v>22</v>
      </c>
      <c r="O696" s="4">
        <v>123882.73</v>
      </c>
      <c r="P696" t="s">
        <v>28</v>
      </c>
      <c r="Q696" t="str" cm="1">
        <f t="array" ref="Q696">_xlfn.IFS(
O696&lt;50000,"Low Salary (&lt;$50K)",
O696&lt;90000,"Lower Middle ($50K-$90K)",
O696&lt;130000,"Middle ($90K-$130K)",
O696&lt;170000,"Upper Middle ($130K-$170K)",
O696&gt;=170000,"High Salary (&gt;$170K)"
)</f>
        <v>Middle ($90K-$130K)</v>
      </c>
      <c r="R696" t="str" cm="1">
        <f t="array" ref="R696">_xlfn.IFS(
G696&lt;=2,"New Customers (0-2Y)",
G696&lt;=5,"Growing Customers (3-5Y)",
G696&lt;=8,"Established Customers (6-8Y)",
G696&lt;=10,"Loyal Customers (9-10Y)"
)</f>
        <v>New Customers (0-2Y)</v>
      </c>
    </row>
    <row r="697" spans="1:18" x14ac:dyDescent="0.35">
      <c r="A697">
        <v>15748625</v>
      </c>
      <c r="B697" t="s">
        <v>593</v>
      </c>
      <c r="C697" t="s">
        <v>17</v>
      </c>
      <c r="D697" t="s">
        <v>39</v>
      </c>
      <c r="E697">
        <v>57</v>
      </c>
      <c r="F697" t="s">
        <v>19</v>
      </c>
      <c r="G697">
        <v>6</v>
      </c>
      <c r="H697" s="4">
        <v>0</v>
      </c>
      <c r="I697" t="s">
        <v>24</v>
      </c>
      <c r="J697">
        <v>2</v>
      </c>
      <c r="K697">
        <v>664</v>
      </c>
      <c r="L697" t="s">
        <v>35</v>
      </c>
      <c r="M697" t="s">
        <v>21</v>
      </c>
      <c r="N697" t="s">
        <v>22</v>
      </c>
      <c r="O697" s="4">
        <v>15304.08</v>
      </c>
      <c r="P697" t="s">
        <v>28</v>
      </c>
      <c r="Q697" t="str" cm="1">
        <f t="array" ref="Q697">_xlfn.IFS(
O697&lt;50000,"Low Salary (&lt;$50K)",
O697&lt;90000,"Lower Middle ($50K-$90K)",
O697&lt;130000,"Middle ($90K-$130K)",
O697&lt;170000,"Upper Middle ($130K-$170K)",
O697&gt;=170000,"High Salary (&gt;$170K)"
)</f>
        <v>Low Salary (&lt;$50K)</v>
      </c>
      <c r="R697" t="str" cm="1">
        <f t="array" ref="R697">_xlfn.IFS(
G697&lt;=2,"New Customers (0-2Y)",
G697&lt;=5,"Growing Customers (3-5Y)",
G697&lt;=8,"Established Customers (6-8Y)",
G697&lt;=10,"Loyal Customers (9-10Y)"
)</f>
        <v>Established Customers (6-8Y)</v>
      </c>
    </row>
    <row r="698" spans="1:18" x14ac:dyDescent="0.35">
      <c r="A698">
        <v>15727299</v>
      </c>
      <c r="B698" t="s">
        <v>594</v>
      </c>
      <c r="C698" t="s">
        <v>26</v>
      </c>
      <c r="D698" t="s">
        <v>39</v>
      </c>
      <c r="E698">
        <v>62</v>
      </c>
      <c r="F698" t="s">
        <v>2967</v>
      </c>
      <c r="G698">
        <v>1</v>
      </c>
      <c r="H698" s="4">
        <v>64119.38</v>
      </c>
      <c r="I698" t="s">
        <v>29</v>
      </c>
      <c r="J698">
        <v>1</v>
      </c>
      <c r="K698">
        <v>445</v>
      </c>
      <c r="L698" t="s">
        <v>44</v>
      </c>
      <c r="M698" t="s">
        <v>21</v>
      </c>
      <c r="N698" t="s">
        <v>22</v>
      </c>
      <c r="O698" s="4">
        <v>76569.64</v>
      </c>
      <c r="P698" t="s">
        <v>23</v>
      </c>
      <c r="Q698" t="str" cm="1">
        <f t="array" ref="Q698">_xlfn.IFS(
O698&lt;50000,"Low Salary (&lt;$50K)",
O698&lt;90000,"Lower Middle ($50K-$90K)",
O698&lt;130000,"Middle ($90K-$130K)",
O698&lt;170000,"Upper Middle ($130K-$170K)",
O698&gt;=170000,"High Salary (&gt;$170K)"
)</f>
        <v>Lower Middle ($50K-$90K)</v>
      </c>
      <c r="R698" t="str" cm="1">
        <f t="array" ref="R698">_xlfn.IFS(
G698&lt;=2,"New Customers (0-2Y)",
G698&lt;=5,"Growing Customers (3-5Y)",
G698&lt;=8,"Established Customers (6-8Y)",
G698&lt;=10,"Loyal Customers (9-10Y)"
)</f>
        <v>New Customers (0-2Y)</v>
      </c>
    </row>
    <row r="699" spans="1:18" x14ac:dyDescent="0.35">
      <c r="A699">
        <v>15620204</v>
      </c>
      <c r="B699" t="s">
        <v>595</v>
      </c>
      <c r="C699" t="s">
        <v>42</v>
      </c>
      <c r="D699" t="s">
        <v>18</v>
      </c>
      <c r="E699">
        <v>57</v>
      </c>
      <c r="F699" t="s">
        <v>19</v>
      </c>
      <c r="G699">
        <v>1</v>
      </c>
      <c r="H699" s="4">
        <v>106138.33</v>
      </c>
      <c r="I699" t="s">
        <v>33</v>
      </c>
      <c r="J699">
        <v>2</v>
      </c>
      <c r="K699">
        <v>543</v>
      </c>
      <c r="L699" t="s">
        <v>31</v>
      </c>
      <c r="M699" t="s">
        <v>21</v>
      </c>
      <c r="N699" t="s">
        <v>22</v>
      </c>
      <c r="O699" s="4">
        <v>120657.32</v>
      </c>
      <c r="P699" t="s">
        <v>23</v>
      </c>
      <c r="Q699" t="str" cm="1">
        <f t="array" ref="Q699">_xlfn.IFS(
O699&lt;50000,"Low Salary (&lt;$50K)",
O699&lt;90000,"Lower Middle ($50K-$90K)",
O699&lt;130000,"Middle ($90K-$130K)",
O699&lt;170000,"Upper Middle ($130K-$170K)",
O699&gt;=170000,"High Salary (&gt;$170K)"
)</f>
        <v>Middle ($90K-$130K)</v>
      </c>
      <c r="R699" t="str" cm="1">
        <f t="array" ref="R699">_xlfn.IFS(
G699&lt;=2,"New Customers (0-2Y)",
G699&lt;=5,"Growing Customers (3-5Y)",
G699&lt;=8,"Established Customers (6-8Y)",
G699&lt;=10,"Loyal Customers (9-10Y)"
)</f>
        <v>New Customers (0-2Y)</v>
      </c>
    </row>
    <row r="700" spans="1:18" x14ac:dyDescent="0.35">
      <c r="A700">
        <v>15669516</v>
      </c>
      <c r="B700" t="s">
        <v>596</v>
      </c>
      <c r="C700" t="s">
        <v>26</v>
      </c>
      <c r="D700" t="s">
        <v>39</v>
      </c>
      <c r="E700">
        <v>36</v>
      </c>
      <c r="F700" t="s">
        <v>19</v>
      </c>
      <c r="G700">
        <v>2</v>
      </c>
      <c r="H700" s="4">
        <v>0</v>
      </c>
      <c r="I700" t="s">
        <v>24</v>
      </c>
      <c r="J700">
        <v>2</v>
      </c>
      <c r="K700">
        <v>746</v>
      </c>
      <c r="L700" t="s">
        <v>35</v>
      </c>
      <c r="M700" t="s">
        <v>21</v>
      </c>
      <c r="N700" t="s">
        <v>22</v>
      </c>
      <c r="O700" s="4">
        <v>16436.560000000001</v>
      </c>
      <c r="P700" t="s">
        <v>28</v>
      </c>
      <c r="Q700" t="str" cm="1">
        <f t="array" ref="Q700">_xlfn.IFS(
O700&lt;50000,"Low Salary (&lt;$50K)",
O700&lt;90000,"Lower Middle ($50K-$90K)",
O700&lt;130000,"Middle ($90K-$130K)",
O700&lt;170000,"Upper Middle ($130K-$170K)",
O700&gt;=170000,"High Salary (&gt;$170K)"
)</f>
        <v>Low Salary (&lt;$50K)</v>
      </c>
      <c r="R700" t="str" cm="1">
        <f t="array" ref="R700">_xlfn.IFS(
G700&lt;=2,"New Customers (0-2Y)",
G700&lt;=5,"Growing Customers (3-5Y)",
G700&lt;=8,"Established Customers (6-8Y)",
G700&lt;=10,"Loyal Customers (9-10Y)"
)</f>
        <v>New Customers (0-2Y)</v>
      </c>
    </row>
    <row r="701" spans="1:18" x14ac:dyDescent="0.35">
      <c r="A701">
        <v>15736534</v>
      </c>
      <c r="B701" t="s">
        <v>597</v>
      </c>
      <c r="C701" t="s">
        <v>42</v>
      </c>
      <c r="D701" t="s">
        <v>39</v>
      </c>
      <c r="E701">
        <v>33</v>
      </c>
      <c r="F701" t="s">
        <v>19</v>
      </c>
      <c r="G701">
        <v>0</v>
      </c>
      <c r="H701" s="4">
        <v>181656.51</v>
      </c>
      <c r="I701" t="s">
        <v>33</v>
      </c>
      <c r="J701">
        <v>1</v>
      </c>
      <c r="K701">
        <v>742</v>
      </c>
      <c r="L701" t="s">
        <v>35</v>
      </c>
      <c r="M701" t="s">
        <v>21</v>
      </c>
      <c r="N701" t="s">
        <v>22</v>
      </c>
      <c r="O701" s="4">
        <v>107667.91</v>
      </c>
      <c r="P701" t="s">
        <v>28</v>
      </c>
      <c r="Q701" t="str" cm="1">
        <f t="array" ref="Q701">_xlfn.IFS(
O701&lt;50000,"Low Salary (&lt;$50K)",
O701&lt;90000,"Lower Middle ($50K-$90K)",
O701&lt;130000,"Middle ($90K-$130K)",
O701&lt;170000,"Upper Middle ($130K-$170K)",
O701&gt;=170000,"High Salary (&gt;$170K)"
)</f>
        <v>Middle ($90K-$130K)</v>
      </c>
      <c r="R701" t="str" cm="1">
        <f t="array" ref="R701">_xlfn.IFS(
G701&lt;=2,"New Customers (0-2Y)",
G701&lt;=5,"Growing Customers (3-5Y)",
G701&lt;=8,"Established Customers (6-8Y)",
G701&lt;=10,"Loyal Customers (9-10Y)"
)</f>
        <v>New Customers (0-2Y)</v>
      </c>
    </row>
    <row r="702" spans="1:18" x14ac:dyDescent="0.35">
      <c r="A702">
        <v>15803457</v>
      </c>
      <c r="B702" t="s">
        <v>56</v>
      </c>
      <c r="C702" t="s">
        <v>17</v>
      </c>
      <c r="D702" t="s">
        <v>18</v>
      </c>
      <c r="E702">
        <v>32</v>
      </c>
      <c r="F702" t="s">
        <v>19</v>
      </c>
      <c r="G702">
        <v>5</v>
      </c>
      <c r="H702" s="4">
        <v>0</v>
      </c>
      <c r="I702" t="s">
        <v>24</v>
      </c>
      <c r="J702">
        <v>2</v>
      </c>
      <c r="K702">
        <v>750</v>
      </c>
      <c r="L702" t="s">
        <v>35</v>
      </c>
      <c r="M702" t="s">
        <v>21</v>
      </c>
      <c r="N702" t="s">
        <v>32</v>
      </c>
      <c r="O702" s="4">
        <v>95611.47</v>
      </c>
      <c r="P702" t="s">
        <v>28</v>
      </c>
      <c r="Q702" t="str" cm="1">
        <f t="array" ref="Q702">_xlfn.IFS(
O702&lt;50000,"Low Salary (&lt;$50K)",
O702&lt;90000,"Lower Middle ($50K-$90K)",
O702&lt;130000,"Middle ($90K-$130K)",
O702&lt;170000,"Upper Middle ($130K-$170K)",
O702&gt;=170000,"High Salary (&gt;$170K)"
)</f>
        <v>Middle ($90K-$130K)</v>
      </c>
      <c r="R702" t="str" cm="1">
        <f t="array" ref="R702">_xlfn.IFS(
G702&lt;=2,"New Customers (0-2Y)",
G702&lt;=5,"Growing Customers (3-5Y)",
G702&lt;=8,"Established Customers (6-8Y)",
G702&lt;=10,"Loyal Customers (9-10Y)"
)</f>
        <v>Growing Customers (3-5Y)</v>
      </c>
    </row>
    <row r="703" spans="1:18" x14ac:dyDescent="0.35">
      <c r="A703">
        <v>15659098</v>
      </c>
      <c r="B703" t="s">
        <v>598</v>
      </c>
      <c r="C703" t="s">
        <v>17</v>
      </c>
      <c r="D703" t="s">
        <v>39</v>
      </c>
      <c r="E703">
        <v>30</v>
      </c>
      <c r="F703" t="s">
        <v>19</v>
      </c>
      <c r="G703">
        <v>7</v>
      </c>
      <c r="H703" s="4">
        <v>95128.86</v>
      </c>
      <c r="I703" t="s">
        <v>29</v>
      </c>
      <c r="J703">
        <v>1</v>
      </c>
      <c r="K703">
        <v>669</v>
      </c>
      <c r="L703" t="s">
        <v>35</v>
      </c>
      <c r="M703" t="s">
        <v>27</v>
      </c>
      <c r="N703" t="s">
        <v>32</v>
      </c>
      <c r="O703" s="4">
        <v>19799.259999999998</v>
      </c>
      <c r="P703" t="s">
        <v>28</v>
      </c>
      <c r="Q703" t="str" cm="1">
        <f t="array" ref="Q703">_xlfn.IFS(
O703&lt;50000,"Low Salary (&lt;$50K)",
O703&lt;90000,"Lower Middle ($50K-$90K)",
O703&lt;130000,"Middle ($90K-$130K)",
O703&lt;170000,"Upper Middle ($130K-$170K)",
O703&gt;=170000,"High Salary (&gt;$170K)"
)</f>
        <v>Low Salary (&lt;$50K)</v>
      </c>
      <c r="R703" t="str" cm="1">
        <f t="array" ref="R703">_xlfn.IFS(
G703&lt;=2,"New Customers (0-2Y)",
G703&lt;=5,"Growing Customers (3-5Y)",
G703&lt;=8,"Established Customers (6-8Y)",
G703&lt;=10,"Loyal Customers (9-10Y)"
)</f>
        <v>Established Customers (6-8Y)</v>
      </c>
    </row>
    <row r="704" spans="1:18" x14ac:dyDescent="0.35">
      <c r="A704">
        <v>15603436</v>
      </c>
      <c r="B704" t="s">
        <v>599</v>
      </c>
      <c r="C704" t="s">
        <v>26</v>
      </c>
      <c r="D704" t="s">
        <v>18</v>
      </c>
      <c r="E704">
        <v>49</v>
      </c>
      <c r="F704" t="s">
        <v>19</v>
      </c>
      <c r="G704">
        <v>2</v>
      </c>
      <c r="H704" s="4">
        <v>126615.94</v>
      </c>
      <c r="I704" t="s">
        <v>33</v>
      </c>
      <c r="J704">
        <v>2</v>
      </c>
      <c r="K704">
        <v>594</v>
      </c>
      <c r="L704" t="s">
        <v>31</v>
      </c>
      <c r="M704" t="s">
        <v>27</v>
      </c>
      <c r="N704" t="s">
        <v>22</v>
      </c>
      <c r="O704" s="4">
        <v>123214.74</v>
      </c>
      <c r="P704" t="s">
        <v>28</v>
      </c>
      <c r="Q704" t="str" cm="1">
        <f t="array" ref="Q704">_xlfn.IFS(
O704&lt;50000,"Low Salary (&lt;$50K)",
O704&lt;90000,"Lower Middle ($50K-$90K)",
O704&lt;130000,"Middle ($90K-$130K)",
O704&lt;170000,"Upper Middle ($130K-$170K)",
O704&gt;=170000,"High Salary (&gt;$170K)"
)</f>
        <v>Middle ($90K-$130K)</v>
      </c>
      <c r="R704" t="str" cm="1">
        <f t="array" ref="R704">_xlfn.IFS(
G704&lt;=2,"New Customers (0-2Y)",
G704&lt;=5,"Growing Customers (3-5Y)",
G704&lt;=8,"Established Customers (6-8Y)",
G704&lt;=10,"Loyal Customers (9-10Y)"
)</f>
        <v>New Customers (0-2Y)</v>
      </c>
    </row>
    <row r="705" spans="1:18" x14ac:dyDescent="0.35">
      <c r="A705">
        <v>15566292</v>
      </c>
      <c r="B705" t="s">
        <v>513</v>
      </c>
      <c r="C705" t="s">
        <v>26</v>
      </c>
      <c r="D705" t="s">
        <v>39</v>
      </c>
      <c r="E705">
        <v>36</v>
      </c>
      <c r="F705" t="s">
        <v>19</v>
      </c>
      <c r="G705">
        <v>1</v>
      </c>
      <c r="H705" s="4">
        <v>0</v>
      </c>
      <c r="I705" t="s">
        <v>24</v>
      </c>
      <c r="J705">
        <v>2</v>
      </c>
      <c r="K705">
        <v>574</v>
      </c>
      <c r="L705" t="s">
        <v>31</v>
      </c>
      <c r="M705" t="s">
        <v>27</v>
      </c>
      <c r="N705" t="s">
        <v>22</v>
      </c>
      <c r="O705" s="4">
        <v>71709.119999999995</v>
      </c>
      <c r="P705" t="s">
        <v>28</v>
      </c>
      <c r="Q705" t="str" cm="1">
        <f t="array" ref="Q705">_xlfn.IFS(
O705&lt;50000,"Low Salary (&lt;$50K)",
O705&lt;90000,"Lower Middle ($50K-$90K)",
O705&lt;130000,"Middle ($90K-$130K)",
O705&lt;170000,"Upper Middle ($130K-$170K)",
O705&gt;=170000,"High Salary (&gt;$170K)"
)</f>
        <v>Lower Middle ($50K-$90K)</v>
      </c>
      <c r="R705" t="str" cm="1">
        <f t="array" ref="R705">_xlfn.IFS(
G705&lt;=2,"New Customers (0-2Y)",
G705&lt;=5,"Growing Customers (3-5Y)",
G705&lt;=8,"Established Customers (6-8Y)",
G705&lt;=10,"Loyal Customers (9-10Y)"
)</f>
        <v>New Customers (0-2Y)</v>
      </c>
    </row>
    <row r="706" spans="1:18" x14ac:dyDescent="0.35">
      <c r="A706">
        <v>15808621</v>
      </c>
      <c r="B706" t="s">
        <v>600</v>
      </c>
      <c r="C706" t="s">
        <v>42</v>
      </c>
      <c r="D706" t="s">
        <v>39</v>
      </c>
      <c r="E706">
        <v>36</v>
      </c>
      <c r="F706" t="s">
        <v>19</v>
      </c>
      <c r="G706">
        <v>2</v>
      </c>
      <c r="H706" s="4">
        <v>76190.48</v>
      </c>
      <c r="I706" t="s">
        <v>29</v>
      </c>
      <c r="J706">
        <v>2</v>
      </c>
      <c r="K706">
        <v>659</v>
      </c>
      <c r="L706" t="s">
        <v>20</v>
      </c>
      <c r="M706" t="s">
        <v>21</v>
      </c>
      <c r="N706" t="s">
        <v>22</v>
      </c>
      <c r="O706" s="4">
        <v>149066.14000000001</v>
      </c>
      <c r="P706" t="s">
        <v>28</v>
      </c>
      <c r="Q706" t="str" cm="1">
        <f t="array" ref="Q706">_xlfn.IFS(
O706&lt;50000,"Low Salary (&lt;$50K)",
O706&lt;90000,"Lower Middle ($50K-$90K)",
O706&lt;130000,"Middle ($90K-$130K)",
O706&lt;170000,"Upper Middle ($130K-$170K)",
O706&gt;=170000,"High Salary (&gt;$170K)"
)</f>
        <v>Upper Middle ($130K-$170K)</v>
      </c>
      <c r="R706" t="str" cm="1">
        <f t="array" ref="R706">_xlfn.IFS(
G706&lt;=2,"New Customers (0-2Y)",
G706&lt;=5,"Growing Customers (3-5Y)",
G706&lt;=8,"Established Customers (6-8Y)",
G706&lt;=10,"Loyal Customers (9-10Y)"
)</f>
        <v>New Customers (0-2Y)</v>
      </c>
    </row>
    <row r="707" spans="1:18" x14ac:dyDescent="0.35">
      <c r="A707">
        <v>15580148</v>
      </c>
      <c r="B707" t="s">
        <v>148</v>
      </c>
      <c r="C707" t="s">
        <v>42</v>
      </c>
      <c r="D707" t="s">
        <v>39</v>
      </c>
      <c r="E707">
        <v>40</v>
      </c>
      <c r="F707" t="s">
        <v>19</v>
      </c>
      <c r="G707">
        <v>5</v>
      </c>
      <c r="H707" s="4">
        <v>168286.81</v>
      </c>
      <c r="I707" t="s">
        <v>33</v>
      </c>
      <c r="J707">
        <v>3</v>
      </c>
      <c r="K707">
        <v>750</v>
      </c>
      <c r="L707" t="s">
        <v>35</v>
      </c>
      <c r="M707" t="s">
        <v>21</v>
      </c>
      <c r="N707" t="s">
        <v>32</v>
      </c>
      <c r="O707" s="4">
        <v>20451.990000000002</v>
      </c>
      <c r="P707" t="s">
        <v>23</v>
      </c>
      <c r="Q707" t="str" cm="1">
        <f t="array" ref="Q707">_xlfn.IFS(
O707&lt;50000,"Low Salary (&lt;$50K)",
O707&lt;90000,"Lower Middle ($50K-$90K)",
O707&lt;130000,"Middle ($90K-$130K)",
O707&lt;170000,"Upper Middle ($130K-$170K)",
O707&gt;=170000,"High Salary (&gt;$170K)"
)</f>
        <v>Low Salary (&lt;$50K)</v>
      </c>
      <c r="R707" t="str" cm="1">
        <f t="array" ref="R707">_xlfn.IFS(
G707&lt;=2,"New Customers (0-2Y)",
G707&lt;=5,"Growing Customers (3-5Y)",
G707&lt;=8,"Established Customers (6-8Y)",
G707&lt;=10,"Loyal Customers (9-10Y)"
)</f>
        <v>Growing Customers (3-5Y)</v>
      </c>
    </row>
    <row r="708" spans="1:18" x14ac:dyDescent="0.35">
      <c r="A708">
        <v>15776231</v>
      </c>
      <c r="B708" t="s">
        <v>601</v>
      </c>
      <c r="C708" t="s">
        <v>42</v>
      </c>
      <c r="D708" t="s">
        <v>39</v>
      </c>
      <c r="E708">
        <v>35</v>
      </c>
      <c r="F708" t="s">
        <v>19</v>
      </c>
      <c r="G708">
        <v>4</v>
      </c>
      <c r="H708" s="4">
        <v>88109.81</v>
      </c>
      <c r="I708" t="s">
        <v>29</v>
      </c>
      <c r="J708">
        <v>1</v>
      </c>
      <c r="K708">
        <v>626</v>
      </c>
      <c r="L708" t="s">
        <v>20</v>
      </c>
      <c r="M708" t="s">
        <v>21</v>
      </c>
      <c r="N708" t="s">
        <v>22</v>
      </c>
      <c r="O708" s="4">
        <v>32825.5</v>
      </c>
      <c r="P708" t="s">
        <v>28</v>
      </c>
      <c r="Q708" t="str" cm="1">
        <f t="array" ref="Q708">_xlfn.IFS(
O708&lt;50000,"Low Salary (&lt;$50K)",
O708&lt;90000,"Lower Middle ($50K-$90K)",
O708&lt;130000,"Middle ($90K-$130K)",
O708&lt;170000,"Upper Middle ($130K-$170K)",
O708&gt;=170000,"High Salary (&gt;$170K)"
)</f>
        <v>Low Salary (&lt;$50K)</v>
      </c>
      <c r="R708" t="str" cm="1">
        <f t="array" ref="R708">_xlfn.IFS(
G708&lt;=2,"New Customers (0-2Y)",
G708&lt;=5,"Growing Customers (3-5Y)",
G708&lt;=8,"Established Customers (6-8Y)",
G708&lt;=10,"Loyal Customers (9-10Y)"
)</f>
        <v>Growing Customers (3-5Y)</v>
      </c>
    </row>
    <row r="709" spans="1:18" x14ac:dyDescent="0.35">
      <c r="A709">
        <v>15773809</v>
      </c>
      <c r="B709" t="s">
        <v>203</v>
      </c>
      <c r="C709" t="s">
        <v>17</v>
      </c>
      <c r="D709" t="s">
        <v>39</v>
      </c>
      <c r="E709">
        <v>42</v>
      </c>
      <c r="F709" t="s">
        <v>19</v>
      </c>
      <c r="G709">
        <v>4</v>
      </c>
      <c r="H709" s="4">
        <v>0</v>
      </c>
      <c r="I709" t="s">
        <v>24</v>
      </c>
      <c r="J709">
        <v>2</v>
      </c>
      <c r="K709">
        <v>620</v>
      </c>
      <c r="L709" t="s">
        <v>20</v>
      </c>
      <c r="M709" t="s">
        <v>21</v>
      </c>
      <c r="N709" t="s">
        <v>32</v>
      </c>
      <c r="O709" s="4">
        <v>6232.31</v>
      </c>
      <c r="P709" t="s">
        <v>28</v>
      </c>
      <c r="Q709" t="str" cm="1">
        <f t="array" ref="Q709">_xlfn.IFS(
O709&lt;50000,"Low Salary (&lt;$50K)",
O709&lt;90000,"Lower Middle ($50K-$90K)",
O709&lt;130000,"Middle ($90K-$130K)",
O709&lt;170000,"Upper Middle ($130K-$170K)",
O709&gt;=170000,"High Salary (&gt;$170K)"
)</f>
        <v>Low Salary (&lt;$50K)</v>
      </c>
      <c r="R709" t="str" cm="1">
        <f t="array" ref="R709">_xlfn.IFS(
G709&lt;=2,"New Customers (0-2Y)",
G709&lt;=5,"Growing Customers (3-5Y)",
G709&lt;=8,"Established Customers (6-8Y)",
G709&lt;=10,"Loyal Customers (9-10Y)"
)</f>
        <v>Growing Customers (3-5Y)</v>
      </c>
    </row>
    <row r="710" spans="1:18" x14ac:dyDescent="0.35">
      <c r="A710">
        <v>15649423</v>
      </c>
      <c r="B710" t="s">
        <v>602</v>
      </c>
      <c r="C710" t="s">
        <v>17</v>
      </c>
      <c r="D710" t="s">
        <v>18</v>
      </c>
      <c r="E710">
        <v>35</v>
      </c>
      <c r="F710" t="s">
        <v>19</v>
      </c>
      <c r="G710">
        <v>8</v>
      </c>
      <c r="H710" s="4">
        <v>0</v>
      </c>
      <c r="I710" t="s">
        <v>24</v>
      </c>
      <c r="J710">
        <v>2</v>
      </c>
      <c r="K710">
        <v>580</v>
      </c>
      <c r="L710" t="s">
        <v>31</v>
      </c>
      <c r="M710" t="s">
        <v>27</v>
      </c>
      <c r="N710" t="s">
        <v>22</v>
      </c>
      <c r="O710" s="4">
        <v>10357.030000000001</v>
      </c>
      <c r="P710" t="s">
        <v>28</v>
      </c>
      <c r="Q710" t="str" cm="1">
        <f t="array" ref="Q710">_xlfn.IFS(
O710&lt;50000,"Low Salary (&lt;$50K)",
O710&lt;90000,"Lower Middle ($50K-$90K)",
O710&lt;130000,"Middle ($90K-$130K)",
O710&lt;170000,"Upper Middle ($130K-$170K)",
O710&gt;=170000,"High Salary (&gt;$170K)"
)</f>
        <v>Low Salary (&lt;$50K)</v>
      </c>
      <c r="R710" t="str" cm="1">
        <f t="array" ref="R710">_xlfn.IFS(
G710&lt;=2,"New Customers (0-2Y)",
G710&lt;=5,"Growing Customers (3-5Y)",
G710&lt;=8,"Established Customers (6-8Y)",
G710&lt;=10,"Loyal Customers (9-10Y)"
)</f>
        <v>Established Customers (6-8Y)</v>
      </c>
    </row>
    <row r="711" spans="1:18" x14ac:dyDescent="0.35">
      <c r="A711">
        <v>15734886</v>
      </c>
      <c r="B711" t="s">
        <v>603</v>
      </c>
      <c r="C711" t="s">
        <v>17</v>
      </c>
      <c r="D711" t="s">
        <v>18</v>
      </c>
      <c r="E711">
        <v>34</v>
      </c>
      <c r="F711" t="s">
        <v>19</v>
      </c>
      <c r="G711">
        <v>3</v>
      </c>
      <c r="H711" s="4">
        <v>123971.51</v>
      </c>
      <c r="I711" t="s">
        <v>33</v>
      </c>
      <c r="J711">
        <v>2</v>
      </c>
      <c r="K711">
        <v>686</v>
      </c>
      <c r="L711" t="s">
        <v>35</v>
      </c>
      <c r="M711" t="s">
        <v>21</v>
      </c>
      <c r="N711" t="s">
        <v>32</v>
      </c>
      <c r="O711" s="4">
        <v>147794.63</v>
      </c>
      <c r="P711" t="s">
        <v>28</v>
      </c>
      <c r="Q711" t="str" cm="1">
        <f t="array" ref="Q711">_xlfn.IFS(
O711&lt;50000,"Low Salary (&lt;$50K)",
O711&lt;90000,"Lower Middle ($50K-$90K)",
O711&lt;130000,"Middle ($90K-$130K)",
O711&lt;170000,"Upper Middle ($130K-$170K)",
O711&gt;=170000,"High Salary (&gt;$170K)"
)</f>
        <v>Upper Middle ($130K-$170K)</v>
      </c>
      <c r="R711" t="str" cm="1">
        <f t="array" ref="R711">_xlfn.IFS(
G711&lt;=2,"New Customers (0-2Y)",
G711&lt;=5,"Growing Customers (3-5Y)",
G711&lt;=8,"Established Customers (6-8Y)",
G711&lt;=10,"Loyal Customers (9-10Y)"
)</f>
        <v>Growing Customers (3-5Y)</v>
      </c>
    </row>
    <row r="712" spans="1:18" x14ac:dyDescent="0.35">
      <c r="A712">
        <v>15722548</v>
      </c>
      <c r="B712" t="s">
        <v>604</v>
      </c>
      <c r="C712" t="s">
        <v>17</v>
      </c>
      <c r="D712" t="s">
        <v>39</v>
      </c>
      <c r="E712">
        <v>48</v>
      </c>
      <c r="F712" t="s">
        <v>19</v>
      </c>
      <c r="G712">
        <v>0</v>
      </c>
      <c r="H712" s="4">
        <v>148116.48000000001</v>
      </c>
      <c r="I712" t="s">
        <v>33</v>
      </c>
      <c r="J712">
        <v>1</v>
      </c>
      <c r="K712">
        <v>540</v>
      </c>
      <c r="L712" t="s">
        <v>31</v>
      </c>
      <c r="M712" t="s">
        <v>27</v>
      </c>
      <c r="N712" t="s">
        <v>32</v>
      </c>
      <c r="O712" s="4">
        <v>116973.48</v>
      </c>
      <c r="P712" t="s">
        <v>28</v>
      </c>
      <c r="Q712" t="str" cm="1">
        <f t="array" ref="Q712">_xlfn.IFS(
O712&lt;50000,"Low Salary (&lt;$50K)",
O712&lt;90000,"Lower Middle ($50K-$90K)",
O712&lt;130000,"Middle ($90K-$130K)",
O712&lt;170000,"Upper Middle ($130K-$170K)",
O712&gt;=170000,"High Salary (&gt;$170K)"
)</f>
        <v>Middle ($90K-$130K)</v>
      </c>
      <c r="R712" t="str" cm="1">
        <f t="array" ref="R712">_xlfn.IFS(
G712&lt;=2,"New Customers (0-2Y)",
G712&lt;=5,"Growing Customers (3-5Y)",
G712&lt;=8,"Established Customers (6-8Y)",
G712&lt;=10,"Loyal Customers (9-10Y)"
)</f>
        <v>New Customers (0-2Y)</v>
      </c>
    </row>
    <row r="713" spans="1:18" x14ac:dyDescent="0.35">
      <c r="A713">
        <v>15650288</v>
      </c>
      <c r="B713" t="s">
        <v>605</v>
      </c>
      <c r="C713" t="s">
        <v>42</v>
      </c>
      <c r="D713" t="s">
        <v>39</v>
      </c>
      <c r="E713">
        <v>35</v>
      </c>
      <c r="F713" t="s">
        <v>19</v>
      </c>
      <c r="G713">
        <v>6</v>
      </c>
      <c r="H713" s="4">
        <v>116269.01</v>
      </c>
      <c r="I713" t="s">
        <v>33</v>
      </c>
      <c r="J713">
        <v>1</v>
      </c>
      <c r="K713">
        <v>634</v>
      </c>
      <c r="L713" t="s">
        <v>20</v>
      </c>
      <c r="M713" t="s">
        <v>21</v>
      </c>
      <c r="N713" t="s">
        <v>32</v>
      </c>
      <c r="O713" s="4">
        <v>129964.94</v>
      </c>
      <c r="P713" t="s">
        <v>28</v>
      </c>
      <c r="Q713" t="str" cm="1">
        <f t="array" ref="Q713">_xlfn.IFS(
O713&lt;50000,"Low Salary (&lt;$50K)",
O713&lt;90000,"Lower Middle ($50K-$90K)",
O713&lt;130000,"Middle ($90K-$130K)",
O713&lt;170000,"Upper Middle ($130K-$170K)",
O713&gt;=170000,"High Salary (&gt;$170K)"
)</f>
        <v>Middle ($90K-$130K)</v>
      </c>
      <c r="R713" t="str" cm="1">
        <f t="array" ref="R713">_xlfn.IFS(
G713&lt;=2,"New Customers (0-2Y)",
G713&lt;=5,"Growing Customers (3-5Y)",
G713&lt;=8,"Established Customers (6-8Y)",
G713&lt;=10,"Loyal Customers (9-10Y)"
)</f>
        <v>Established Customers (6-8Y)</v>
      </c>
    </row>
    <row r="714" spans="1:18" x14ac:dyDescent="0.35">
      <c r="A714">
        <v>15629448</v>
      </c>
      <c r="B714" t="s">
        <v>606</v>
      </c>
      <c r="C714" t="s">
        <v>26</v>
      </c>
      <c r="D714" t="s">
        <v>39</v>
      </c>
      <c r="E714">
        <v>38</v>
      </c>
      <c r="F714" t="s">
        <v>19</v>
      </c>
      <c r="G714">
        <v>1</v>
      </c>
      <c r="H714" s="4">
        <v>120599.21</v>
      </c>
      <c r="I714" t="s">
        <v>33</v>
      </c>
      <c r="J714">
        <v>1</v>
      </c>
      <c r="K714">
        <v>632</v>
      </c>
      <c r="L714" t="s">
        <v>20</v>
      </c>
      <c r="M714" t="s">
        <v>21</v>
      </c>
      <c r="N714" t="s">
        <v>32</v>
      </c>
      <c r="O714" s="4">
        <v>92816.86</v>
      </c>
      <c r="P714" t="s">
        <v>28</v>
      </c>
      <c r="Q714" t="str" cm="1">
        <f t="array" ref="Q714">_xlfn.IFS(
O714&lt;50000,"Low Salary (&lt;$50K)",
O714&lt;90000,"Lower Middle ($50K-$90K)",
O714&lt;130000,"Middle ($90K-$130K)",
O714&lt;170000,"Upper Middle ($130K-$170K)",
O714&gt;=170000,"High Salary (&gt;$170K)"
)</f>
        <v>Middle ($90K-$130K)</v>
      </c>
      <c r="R714" t="str" cm="1">
        <f t="array" ref="R714">_xlfn.IFS(
G714&lt;=2,"New Customers (0-2Y)",
G714&lt;=5,"Growing Customers (3-5Y)",
G714&lt;=8,"Established Customers (6-8Y)",
G714&lt;=10,"Loyal Customers (9-10Y)"
)</f>
        <v>New Customers (0-2Y)</v>
      </c>
    </row>
    <row r="715" spans="1:18" x14ac:dyDescent="0.35">
      <c r="A715">
        <v>15716164</v>
      </c>
      <c r="B715" t="s">
        <v>607</v>
      </c>
      <c r="C715" t="s">
        <v>17</v>
      </c>
      <c r="D715" t="s">
        <v>18</v>
      </c>
      <c r="E715">
        <v>41</v>
      </c>
      <c r="F715" t="s">
        <v>19</v>
      </c>
      <c r="G715">
        <v>3</v>
      </c>
      <c r="H715" s="4">
        <v>144260.5</v>
      </c>
      <c r="I715" t="s">
        <v>33</v>
      </c>
      <c r="J715">
        <v>1</v>
      </c>
      <c r="K715">
        <v>501</v>
      </c>
      <c r="L715" t="s">
        <v>31</v>
      </c>
      <c r="M715" t="s">
        <v>21</v>
      </c>
      <c r="N715" t="s">
        <v>32</v>
      </c>
      <c r="O715" s="4">
        <v>172114.67</v>
      </c>
      <c r="P715" t="s">
        <v>28</v>
      </c>
      <c r="Q715" t="str" cm="1">
        <f t="array" ref="Q715">_xlfn.IFS(
O715&lt;50000,"Low Salary (&lt;$50K)",
O715&lt;90000,"Lower Middle ($50K-$90K)",
O715&lt;130000,"Middle ($90K-$130K)",
O715&lt;170000,"Upper Middle ($130K-$170K)",
O715&gt;=170000,"High Salary (&gt;$170K)"
)</f>
        <v>High Salary (&gt;$170K)</v>
      </c>
      <c r="R715" t="str" cm="1">
        <f t="array" ref="R715">_xlfn.IFS(
G715&lt;=2,"New Customers (0-2Y)",
G715&lt;=5,"Growing Customers (3-5Y)",
G715&lt;=8,"Established Customers (6-8Y)",
G715&lt;=10,"Loyal Customers (9-10Y)"
)</f>
        <v>Growing Customers (3-5Y)</v>
      </c>
    </row>
    <row r="716" spans="1:18" x14ac:dyDescent="0.35">
      <c r="A716">
        <v>15807609</v>
      </c>
      <c r="B716" t="s">
        <v>325</v>
      </c>
      <c r="C716" t="s">
        <v>26</v>
      </c>
      <c r="D716" t="s">
        <v>18</v>
      </c>
      <c r="E716">
        <v>25</v>
      </c>
      <c r="F716" t="s">
        <v>43</v>
      </c>
      <c r="G716">
        <v>3</v>
      </c>
      <c r="H716" s="4">
        <v>86605.5</v>
      </c>
      <c r="I716" t="s">
        <v>29</v>
      </c>
      <c r="J716">
        <v>3</v>
      </c>
      <c r="K716">
        <v>650</v>
      </c>
      <c r="L716" t="s">
        <v>20</v>
      </c>
      <c r="M716" t="s">
        <v>21</v>
      </c>
      <c r="N716" t="s">
        <v>32</v>
      </c>
      <c r="O716" s="4">
        <v>16649.310000000001</v>
      </c>
      <c r="P716" t="s">
        <v>23</v>
      </c>
      <c r="Q716" t="str" cm="1">
        <f t="array" ref="Q716">_xlfn.IFS(
O716&lt;50000,"Low Salary (&lt;$50K)",
O716&lt;90000,"Lower Middle ($50K-$90K)",
O716&lt;130000,"Middle ($90K-$130K)",
O716&lt;170000,"Upper Middle ($130K-$170K)",
O716&gt;=170000,"High Salary (&gt;$170K)"
)</f>
        <v>Low Salary (&lt;$50K)</v>
      </c>
      <c r="R716" t="str" cm="1">
        <f t="array" ref="R716">_xlfn.IFS(
G716&lt;=2,"New Customers (0-2Y)",
G716&lt;=5,"Growing Customers (3-5Y)",
G716&lt;=8,"Established Customers (6-8Y)",
G716&lt;=10,"Loyal Customers (9-10Y)"
)</f>
        <v>Growing Customers (3-5Y)</v>
      </c>
    </row>
    <row r="717" spans="1:18" x14ac:dyDescent="0.35">
      <c r="A717">
        <v>15578977</v>
      </c>
      <c r="B717" t="s">
        <v>193</v>
      </c>
      <c r="C717" t="s">
        <v>17</v>
      </c>
      <c r="D717" t="s">
        <v>39</v>
      </c>
      <c r="E717">
        <v>34</v>
      </c>
      <c r="F717" t="s">
        <v>19</v>
      </c>
      <c r="G717">
        <v>9</v>
      </c>
      <c r="H717" s="4">
        <v>0</v>
      </c>
      <c r="I717" t="s">
        <v>24</v>
      </c>
      <c r="J717">
        <v>2</v>
      </c>
      <c r="K717">
        <v>786</v>
      </c>
      <c r="L717" t="s">
        <v>37</v>
      </c>
      <c r="M717" t="s">
        <v>21</v>
      </c>
      <c r="N717" t="s">
        <v>32</v>
      </c>
      <c r="O717" s="4">
        <v>144517.19</v>
      </c>
      <c r="P717" t="s">
        <v>28</v>
      </c>
      <c r="Q717" t="str" cm="1">
        <f t="array" ref="Q717">_xlfn.IFS(
O717&lt;50000,"Low Salary (&lt;$50K)",
O717&lt;90000,"Lower Middle ($50K-$90K)",
O717&lt;130000,"Middle ($90K-$130K)",
O717&lt;170000,"Upper Middle ($130K-$170K)",
O717&gt;=170000,"High Salary (&gt;$170K)"
)</f>
        <v>Upper Middle ($130K-$170K)</v>
      </c>
      <c r="R717" t="str" cm="1">
        <f t="array" ref="R717">_xlfn.IFS(
G717&lt;=2,"New Customers (0-2Y)",
G717&lt;=5,"Growing Customers (3-5Y)",
G717&lt;=8,"Established Customers (6-8Y)",
G717&lt;=10,"Loyal Customers (9-10Y)"
)</f>
        <v>Loyal Customers (9-10Y)</v>
      </c>
    </row>
    <row r="718" spans="1:18" x14ac:dyDescent="0.35">
      <c r="A718">
        <v>15677369</v>
      </c>
      <c r="B718" t="s">
        <v>608</v>
      </c>
      <c r="C718" t="s">
        <v>42</v>
      </c>
      <c r="D718" t="s">
        <v>18</v>
      </c>
      <c r="E718">
        <v>37</v>
      </c>
      <c r="F718" t="s">
        <v>19</v>
      </c>
      <c r="G718">
        <v>4</v>
      </c>
      <c r="H718" s="4">
        <v>58629.97</v>
      </c>
      <c r="I718" t="s">
        <v>29</v>
      </c>
      <c r="J718">
        <v>1</v>
      </c>
      <c r="K718">
        <v>554</v>
      </c>
      <c r="L718" t="s">
        <v>31</v>
      </c>
      <c r="M718" t="s">
        <v>27</v>
      </c>
      <c r="N718" t="s">
        <v>32</v>
      </c>
      <c r="O718" s="4">
        <v>182038.6</v>
      </c>
      <c r="P718" t="s">
        <v>28</v>
      </c>
      <c r="Q718" t="str" cm="1">
        <f t="array" ref="Q718">_xlfn.IFS(
O718&lt;50000,"Low Salary (&lt;$50K)",
O718&lt;90000,"Lower Middle ($50K-$90K)",
O718&lt;130000,"Middle ($90K-$130K)",
O718&lt;170000,"Upper Middle ($130K-$170K)",
O718&gt;=170000,"High Salary (&gt;$170K)"
)</f>
        <v>High Salary (&gt;$170K)</v>
      </c>
      <c r="R718" t="str" cm="1">
        <f t="array" ref="R718">_xlfn.IFS(
G718&lt;=2,"New Customers (0-2Y)",
G718&lt;=5,"Growing Customers (3-5Y)",
G718&lt;=8,"Established Customers (6-8Y)",
G718&lt;=10,"Loyal Customers (9-10Y)"
)</f>
        <v>Growing Customers (3-5Y)</v>
      </c>
    </row>
    <row r="719" spans="1:18" x14ac:dyDescent="0.35">
      <c r="A719">
        <v>15804072</v>
      </c>
      <c r="B719" t="s">
        <v>352</v>
      </c>
      <c r="C719" t="s">
        <v>26</v>
      </c>
      <c r="D719" t="s">
        <v>18</v>
      </c>
      <c r="E719">
        <v>42</v>
      </c>
      <c r="F719" t="s">
        <v>19</v>
      </c>
      <c r="G719">
        <v>5</v>
      </c>
      <c r="H719" s="4">
        <v>0</v>
      </c>
      <c r="I719" t="s">
        <v>24</v>
      </c>
      <c r="J719">
        <v>2</v>
      </c>
      <c r="K719">
        <v>701</v>
      </c>
      <c r="L719" t="s">
        <v>35</v>
      </c>
      <c r="M719" t="s">
        <v>27</v>
      </c>
      <c r="N719" t="s">
        <v>32</v>
      </c>
      <c r="O719" s="4">
        <v>24210.560000000001</v>
      </c>
      <c r="P719" t="s">
        <v>28</v>
      </c>
      <c r="Q719" t="str" cm="1">
        <f t="array" ref="Q719">_xlfn.IFS(
O719&lt;50000,"Low Salary (&lt;$50K)",
O719&lt;90000,"Lower Middle ($50K-$90K)",
O719&lt;130000,"Middle ($90K-$130K)",
O719&lt;170000,"Upper Middle ($130K-$170K)",
O719&gt;=170000,"High Salary (&gt;$170K)"
)</f>
        <v>Low Salary (&lt;$50K)</v>
      </c>
      <c r="R719" t="str" cm="1">
        <f t="array" ref="R719">_xlfn.IFS(
G719&lt;=2,"New Customers (0-2Y)",
G719&lt;=5,"Growing Customers (3-5Y)",
G719&lt;=8,"Established Customers (6-8Y)",
G719&lt;=10,"Loyal Customers (9-10Y)"
)</f>
        <v>Growing Customers (3-5Y)</v>
      </c>
    </row>
    <row r="720" spans="1:18" x14ac:dyDescent="0.35">
      <c r="A720">
        <v>15696859</v>
      </c>
      <c r="B720" t="s">
        <v>609</v>
      </c>
      <c r="C720" t="s">
        <v>17</v>
      </c>
      <c r="D720" t="s">
        <v>39</v>
      </c>
      <c r="E720">
        <v>45</v>
      </c>
      <c r="F720" t="s">
        <v>19</v>
      </c>
      <c r="G720">
        <v>10</v>
      </c>
      <c r="H720" s="4">
        <v>0</v>
      </c>
      <c r="I720" t="s">
        <v>24</v>
      </c>
      <c r="J720">
        <v>2</v>
      </c>
      <c r="K720">
        <v>474</v>
      </c>
      <c r="L720" t="s">
        <v>44</v>
      </c>
      <c r="M720" t="s">
        <v>27</v>
      </c>
      <c r="N720" t="s">
        <v>32</v>
      </c>
      <c r="O720" s="4">
        <v>172175.9</v>
      </c>
      <c r="P720" t="s">
        <v>28</v>
      </c>
      <c r="Q720" t="str" cm="1">
        <f t="array" ref="Q720">_xlfn.IFS(
O720&lt;50000,"Low Salary (&lt;$50K)",
O720&lt;90000,"Lower Middle ($50K-$90K)",
O720&lt;130000,"Middle ($90K-$130K)",
O720&lt;170000,"Upper Middle ($130K-$170K)",
O720&gt;=170000,"High Salary (&gt;$170K)"
)</f>
        <v>High Salary (&gt;$170K)</v>
      </c>
      <c r="R720" t="str" cm="1">
        <f t="array" ref="R720">_xlfn.IFS(
G720&lt;=2,"New Customers (0-2Y)",
G720&lt;=5,"Growing Customers (3-5Y)",
G720&lt;=8,"Established Customers (6-8Y)",
G720&lt;=10,"Loyal Customers (9-10Y)"
)</f>
        <v>Loyal Customers (9-10Y)</v>
      </c>
    </row>
    <row r="721" spans="1:18" x14ac:dyDescent="0.35">
      <c r="A721">
        <v>15653780</v>
      </c>
      <c r="B721" t="s">
        <v>610</v>
      </c>
      <c r="C721" t="s">
        <v>17</v>
      </c>
      <c r="D721" t="s">
        <v>18</v>
      </c>
      <c r="E721">
        <v>43</v>
      </c>
      <c r="F721" t="s">
        <v>19</v>
      </c>
      <c r="G721">
        <v>5</v>
      </c>
      <c r="H721" s="4">
        <v>0</v>
      </c>
      <c r="I721" t="s">
        <v>24</v>
      </c>
      <c r="J721">
        <v>1</v>
      </c>
      <c r="K721">
        <v>621</v>
      </c>
      <c r="L721" t="s">
        <v>20</v>
      </c>
      <c r="M721" t="s">
        <v>21</v>
      </c>
      <c r="N721" t="s">
        <v>22</v>
      </c>
      <c r="O721" s="4">
        <v>47578.45</v>
      </c>
      <c r="P721" t="s">
        <v>28</v>
      </c>
      <c r="Q721" t="str" cm="1">
        <f t="array" ref="Q721">_xlfn.IFS(
O721&lt;50000,"Low Salary (&lt;$50K)",
O721&lt;90000,"Lower Middle ($50K-$90K)",
O721&lt;130000,"Middle ($90K-$130K)",
O721&lt;170000,"Upper Middle ($130K-$170K)",
O721&gt;=170000,"High Salary (&gt;$170K)"
)</f>
        <v>Low Salary (&lt;$50K)</v>
      </c>
      <c r="R721" t="str" cm="1">
        <f t="array" ref="R721">_xlfn.IFS(
G721&lt;=2,"New Customers (0-2Y)",
G721&lt;=5,"Growing Customers (3-5Y)",
G721&lt;=8,"Established Customers (6-8Y)",
G721&lt;=10,"Loyal Customers (9-10Y)"
)</f>
        <v>Growing Customers (3-5Y)</v>
      </c>
    </row>
    <row r="722" spans="1:18" x14ac:dyDescent="0.35">
      <c r="A722">
        <v>15721658</v>
      </c>
      <c r="B722" t="s">
        <v>561</v>
      </c>
      <c r="C722" t="s">
        <v>26</v>
      </c>
      <c r="D722" t="s">
        <v>18</v>
      </c>
      <c r="E722">
        <v>56</v>
      </c>
      <c r="F722" t="s">
        <v>19</v>
      </c>
      <c r="G722">
        <v>2</v>
      </c>
      <c r="H722" s="4">
        <v>209767.31</v>
      </c>
      <c r="I722" t="s">
        <v>33</v>
      </c>
      <c r="J722">
        <v>2</v>
      </c>
      <c r="K722">
        <v>672</v>
      </c>
      <c r="L722" t="s">
        <v>35</v>
      </c>
      <c r="M722" t="s">
        <v>21</v>
      </c>
      <c r="N722" t="s">
        <v>22</v>
      </c>
      <c r="O722" s="4">
        <v>150694.42000000001</v>
      </c>
      <c r="P722" t="s">
        <v>23</v>
      </c>
      <c r="Q722" t="str" cm="1">
        <f t="array" ref="Q722">_xlfn.IFS(
O722&lt;50000,"Low Salary (&lt;$50K)",
O722&lt;90000,"Lower Middle ($50K-$90K)",
O722&lt;130000,"Middle ($90K-$130K)",
O722&lt;170000,"Upper Middle ($130K-$170K)",
O722&gt;=170000,"High Salary (&gt;$170K)"
)</f>
        <v>Upper Middle ($130K-$170K)</v>
      </c>
      <c r="R722" t="str" cm="1">
        <f t="array" ref="R722">_xlfn.IFS(
G722&lt;=2,"New Customers (0-2Y)",
G722&lt;=5,"Growing Customers (3-5Y)",
G722&lt;=8,"Established Customers (6-8Y)",
G722&lt;=10,"Loyal Customers (9-10Y)"
)</f>
        <v>New Customers (0-2Y)</v>
      </c>
    </row>
    <row r="723" spans="1:18" x14ac:dyDescent="0.35">
      <c r="A723">
        <v>15578761</v>
      </c>
      <c r="B723" t="s">
        <v>374</v>
      </c>
      <c r="C723" t="s">
        <v>26</v>
      </c>
      <c r="D723" t="s">
        <v>18</v>
      </c>
      <c r="E723">
        <v>42</v>
      </c>
      <c r="F723" t="s">
        <v>19</v>
      </c>
      <c r="G723">
        <v>6</v>
      </c>
      <c r="H723" s="4">
        <v>129634.25</v>
      </c>
      <c r="I723" t="s">
        <v>33</v>
      </c>
      <c r="J723">
        <v>2</v>
      </c>
      <c r="K723">
        <v>459</v>
      </c>
      <c r="L723" t="s">
        <v>44</v>
      </c>
      <c r="M723" t="s">
        <v>21</v>
      </c>
      <c r="N723" t="s">
        <v>22</v>
      </c>
      <c r="O723" s="4">
        <v>177683.02</v>
      </c>
      <c r="P723" t="s">
        <v>23</v>
      </c>
      <c r="Q723" t="str" cm="1">
        <f t="array" ref="Q723">_xlfn.IFS(
O723&lt;50000,"Low Salary (&lt;$50K)",
O723&lt;90000,"Lower Middle ($50K-$90K)",
O723&lt;130000,"Middle ($90K-$130K)",
O723&lt;170000,"Upper Middle ($130K-$170K)",
O723&gt;=170000,"High Salary (&gt;$170K)"
)</f>
        <v>High Salary (&gt;$170K)</v>
      </c>
      <c r="R723" t="str" cm="1">
        <f t="array" ref="R723">_xlfn.IFS(
G723&lt;=2,"New Customers (0-2Y)",
G723&lt;=5,"Growing Customers (3-5Y)",
G723&lt;=8,"Established Customers (6-8Y)",
G723&lt;=10,"Loyal Customers (9-10Y)"
)</f>
        <v>Established Customers (6-8Y)</v>
      </c>
    </row>
    <row r="724" spans="1:18" x14ac:dyDescent="0.35">
      <c r="A724">
        <v>15736879</v>
      </c>
      <c r="B724" t="s">
        <v>41</v>
      </c>
      <c r="C724" t="s">
        <v>17</v>
      </c>
      <c r="D724" t="s">
        <v>39</v>
      </c>
      <c r="E724">
        <v>23</v>
      </c>
      <c r="F724" t="s">
        <v>43</v>
      </c>
      <c r="G724">
        <v>1</v>
      </c>
      <c r="H724" s="4">
        <v>0</v>
      </c>
      <c r="I724" t="s">
        <v>24</v>
      </c>
      <c r="J724">
        <v>2</v>
      </c>
      <c r="K724">
        <v>669</v>
      </c>
      <c r="L724" t="s">
        <v>35</v>
      </c>
      <c r="M724" t="s">
        <v>27</v>
      </c>
      <c r="N724" t="s">
        <v>32</v>
      </c>
      <c r="O724" s="4">
        <v>66088.83</v>
      </c>
      <c r="P724" t="s">
        <v>28</v>
      </c>
      <c r="Q724" t="str" cm="1">
        <f t="array" ref="Q724">_xlfn.IFS(
O724&lt;50000,"Low Salary (&lt;$50K)",
O724&lt;90000,"Lower Middle ($50K-$90K)",
O724&lt;130000,"Middle ($90K-$130K)",
O724&lt;170000,"Upper Middle ($130K-$170K)",
O724&gt;=170000,"High Salary (&gt;$170K)"
)</f>
        <v>Lower Middle ($50K-$90K)</v>
      </c>
      <c r="R724" t="str" cm="1">
        <f t="array" ref="R724">_xlfn.IFS(
G724&lt;=2,"New Customers (0-2Y)",
G724&lt;=5,"Growing Customers (3-5Y)",
G724&lt;=8,"Established Customers (6-8Y)",
G724&lt;=10,"Loyal Customers (9-10Y)"
)</f>
        <v>New Customers (0-2Y)</v>
      </c>
    </row>
    <row r="725" spans="1:18" x14ac:dyDescent="0.35">
      <c r="A725">
        <v>15571973</v>
      </c>
      <c r="B725" t="s">
        <v>611</v>
      </c>
      <c r="C725" t="s">
        <v>17</v>
      </c>
      <c r="D725" t="s">
        <v>18</v>
      </c>
      <c r="E725">
        <v>38</v>
      </c>
      <c r="F725" t="s">
        <v>19</v>
      </c>
      <c r="G725">
        <v>2</v>
      </c>
      <c r="H725" s="4">
        <v>169824.46</v>
      </c>
      <c r="I725" t="s">
        <v>33</v>
      </c>
      <c r="J725">
        <v>1</v>
      </c>
      <c r="K725">
        <v>776</v>
      </c>
      <c r="L725" t="s">
        <v>35</v>
      </c>
      <c r="M725" t="s">
        <v>21</v>
      </c>
      <c r="N725" t="s">
        <v>32</v>
      </c>
      <c r="O725" s="4">
        <v>169291.7</v>
      </c>
      <c r="P725" t="s">
        <v>28</v>
      </c>
      <c r="Q725" t="str" cm="1">
        <f t="array" ref="Q725">_xlfn.IFS(
O725&lt;50000,"Low Salary (&lt;$50K)",
O725&lt;90000,"Lower Middle ($50K-$90K)",
O725&lt;130000,"Middle ($90K-$130K)",
O725&lt;170000,"Upper Middle ($130K-$170K)",
O725&gt;=170000,"High Salary (&gt;$170K)"
)</f>
        <v>Upper Middle ($130K-$170K)</v>
      </c>
      <c r="R725" t="str" cm="1">
        <f t="array" ref="R725">_xlfn.IFS(
G725&lt;=2,"New Customers (0-2Y)",
G725&lt;=5,"Growing Customers (3-5Y)",
G725&lt;=8,"Established Customers (6-8Y)",
G725&lt;=10,"Loyal Customers (9-10Y)"
)</f>
        <v>New Customers (0-2Y)</v>
      </c>
    </row>
    <row r="726" spans="1:18" x14ac:dyDescent="0.35">
      <c r="A726">
        <v>15626742</v>
      </c>
      <c r="B726" t="s">
        <v>383</v>
      </c>
      <c r="C726" t="s">
        <v>17</v>
      </c>
      <c r="D726" t="s">
        <v>39</v>
      </c>
      <c r="E726">
        <v>36</v>
      </c>
      <c r="F726" t="s">
        <v>19</v>
      </c>
      <c r="G726">
        <v>3</v>
      </c>
      <c r="H726" s="4">
        <v>97530.25</v>
      </c>
      <c r="I726" t="s">
        <v>29</v>
      </c>
      <c r="J726">
        <v>1</v>
      </c>
      <c r="K726">
        <v>694</v>
      </c>
      <c r="L726" t="s">
        <v>35</v>
      </c>
      <c r="M726" t="s">
        <v>21</v>
      </c>
      <c r="N726" t="s">
        <v>22</v>
      </c>
      <c r="O726" s="4">
        <v>117140.41</v>
      </c>
      <c r="P726" t="s">
        <v>28</v>
      </c>
      <c r="Q726" t="str" cm="1">
        <f t="array" ref="Q726">_xlfn.IFS(
O726&lt;50000,"Low Salary (&lt;$50K)",
O726&lt;90000,"Lower Middle ($50K-$90K)",
O726&lt;130000,"Middle ($90K-$130K)",
O726&lt;170000,"Upper Middle ($130K-$170K)",
O726&gt;=170000,"High Salary (&gt;$170K)"
)</f>
        <v>Middle ($90K-$130K)</v>
      </c>
      <c r="R726" t="str" cm="1">
        <f t="array" ref="R726">_xlfn.IFS(
G726&lt;=2,"New Customers (0-2Y)",
G726&lt;=5,"Growing Customers (3-5Y)",
G726&lt;=8,"Established Customers (6-8Y)",
G726&lt;=10,"Loyal Customers (9-10Y)"
)</f>
        <v>Growing Customers (3-5Y)</v>
      </c>
    </row>
    <row r="727" spans="1:18" x14ac:dyDescent="0.35">
      <c r="A727">
        <v>15672692</v>
      </c>
      <c r="B727" t="s">
        <v>84</v>
      </c>
      <c r="C727" t="s">
        <v>17</v>
      </c>
      <c r="D727" t="s">
        <v>18</v>
      </c>
      <c r="E727">
        <v>42</v>
      </c>
      <c r="F727" t="s">
        <v>19</v>
      </c>
      <c r="G727">
        <v>10</v>
      </c>
      <c r="H727" s="4">
        <v>145988.65</v>
      </c>
      <c r="I727" t="s">
        <v>33</v>
      </c>
      <c r="J727">
        <v>2</v>
      </c>
      <c r="K727">
        <v>787</v>
      </c>
      <c r="L727" t="s">
        <v>37</v>
      </c>
      <c r="M727" t="s">
        <v>21</v>
      </c>
      <c r="N727" t="s">
        <v>22</v>
      </c>
      <c r="O727" s="4">
        <v>79510.37</v>
      </c>
      <c r="P727" t="s">
        <v>28</v>
      </c>
      <c r="Q727" t="str" cm="1">
        <f t="array" ref="Q727">_xlfn.IFS(
O727&lt;50000,"Low Salary (&lt;$50K)",
O727&lt;90000,"Lower Middle ($50K-$90K)",
O727&lt;130000,"Middle ($90K-$130K)",
O727&lt;170000,"Upper Middle ($130K-$170K)",
O727&gt;=170000,"High Salary (&gt;$170K)"
)</f>
        <v>Lower Middle ($50K-$90K)</v>
      </c>
      <c r="R727" t="str" cm="1">
        <f t="array" ref="R727">_xlfn.IFS(
G727&lt;=2,"New Customers (0-2Y)",
G727&lt;=5,"Growing Customers (3-5Y)",
G727&lt;=8,"Established Customers (6-8Y)",
G727&lt;=10,"Loyal Customers (9-10Y)"
)</f>
        <v>Loyal Customers (9-10Y)</v>
      </c>
    </row>
    <row r="728" spans="1:18" x14ac:dyDescent="0.35">
      <c r="A728">
        <v>15673570</v>
      </c>
      <c r="B728" t="s">
        <v>612</v>
      </c>
      <c r="C728" t="s">
        <v>17</v>
      </c>
      <c r="D728" t="s">
        <v>39</v>
      </c>
      <c r="E728">
        <v>37</v>
      </c>
      <c r="F728" t="s">
        <v>19</v>
      </c>
      <c r="G728">
        <v>9</v>
      </c>
      <c r="H728" s="4">
        <v>0</v>
      </c>
      <c r="I728" t="s">
        <v>24</v>
      </c>
      <c r="J728">
        <v>2</v>
      </c>
      <c r="K728">
        <v>580</v>
      </c>
      <c r="L728" t="s">
        <v>31</v>
      </c>
      <c r="M728" t="s">
        <v>27</v>
      </c>
      <c r="N728" t="s">
        <v>22</v>
      </c>
      <c r="O728" s="4">
        <v>77108.66</v>
      </c>
      <c r="P728" t="s">
        <v>28</v>
      </c>
      <c r="Q728" t="str" cm="1">
        <f t="array" ref="Q728">_xlfn.IFS(
O728&lt;50000,"Low Salary (&lt;$50K)",
O728&lt;90000,"Lower Middle ($50K-$90K)",
O728&lt;130000,"Middle ($90K-$130K)",
O728&lt;170000,"Upper Middle ($130K-$170K)",
O728&gt;=170000,"High Salary (&gt;$170K)"
)</f>
        <v>Lower Middle ($50K-$90K)</v>
      </c>
      <c r="R728" t="str" cm="1">
        <f t="array" ref="R728">_xlfn.IFS(
G728&lt;=2,"New Customers (0-2Y)",
G728&lt;=5,"Growing Customers (3-5Y)",
G728&lt;=8,"Established Customers (6-8Y)",
G728&lt;=10,"Loyal Customers (9-10Y)"
)</f>
        <v>Loyal Customers (9-10Y)</v>
      </c>
    </row>
    <row r="729" spans="1:18" x14ac:dyDescent="0.35">
      <c r="A729">
        <v>15767432</v>
      </c>
      <c r="B729" t="s">
        <v>323</v>
      </c>
      <c r="C729" t="s">
        <v>17</v>
      </c>
      <c r="D729" t="s">
        <v>18</v>
      </c>
      <c r="E729">
        <v>25</v>
      </c>
      <c r="F729" t="s">
        <v>43</v>
      </c>
      <c r="G729">
        <v>7</v>
      </c>
      <c r="H729" s="4">
        <v>0</v>
      </c>
      <c r="I729" t="s">
        <v>24</v>
      </c>
      <c r="J729">
        <v>3</v>
      </c>
      <c r="K729">
        <v>711</v>
      </c>
      <c r="L729" t="s">
        <v>35</v>
      </c>
      <c r="M729" t="s">
        <v>21</v>
      </c>
      <c r="N729" t="s">
        <v>22</v>
      </c>
      <c r="O729" s="4">
        <v>9679.2800000000007</v>
      </c>
      <c r="P729" t="s">
        <v>28</v>
      </c>
      <c r="Q729" t="str" cm="1">
        <f t="array" ref="Q729">_xlfn.IFS(
O729&lt;50000,"Low Salary (&lt;$50K)",
O729&lt;90000,"Lower Middle ($50K-$90K)",
O729&lt;130000,"Middle ($90K-$130K)",
O729&lt;170000,"Upper Middle ($130K-$170K)",
O729&gt;=170000,"High Salary (&gt;$170K)"
)</f>
        <v>Low Salary (&lt;$50K)</v>
      </c>
      <c r="R729" t="str" cm="1">
        <f t="array" ref="R729">_xlfn.IFS(
G729&lt;=2,"New Customers (0-2Y)",
G729&lt;=5,"Growing Customers (3-5Y)",
G729&lt;=8,"Established Customers (6-8Y)",
G729&lt;=10,"Loyal Customers (9-10Y)"
)</f>
        <v>Established Customers (6-8Y)</v>
      </c>
    </row>
    <row r="730" spans="1:18" x14ac:dyDescent="0.35">
      <c r="A730">
        <v>15654238</v>
      </c>
      <c r="B730" t="s">
        <v>613</v>
      </c>
      <c r="C730" t="s">
        <v>17</v>
      </c>
      <c r="D730" t="s">
        <v>18</v>
      </c>
      <c r="E730">
        <v>40</v>
      </c>
      <c r="F730" t="s">
        <v>19</v>
      </c>
      <c r="G730">
        <v>5</v>
      </c>
      <c r="H730" s="4">
        <v>137494.28</v>
      </c>
      <c r="I730" t="s">
        <v>33</v>
      </c>
      <c r="J730">
        <v>1</v>
      </c>
      <c r="K730">
        <v>673</v>
      </c>
      <c r="L730" t="s">
        <v>35</v>
      </c>
      <c r="M730" t="s">
        <v>21</v>
      </c>
      <c r="N730" t="s">
        <v>32</v>
      </c>
      <c r="O730" s="4">
        <v>81753.919999999998</v>
      </c>
      <c r="P730" t="s">
        <v>28</v>
      </c>
      <c r="Q730" t="str" cm="1">
        <f t="array" ref="Q730">_xlfn.IFS(
O730&lt;50000,"Low Salary (&lt;$50K)",
O730&lt;90000,"Lower Middle ($50K-$90K)",
O730&lt;130000,"Middle ($90K-$130K)",
O730&lt;170000,"Upper Middle ($130K-$170K)",
O730&gt;=170000,"High Salary (&gt;$170K)"
)</f>
        <v>Lower Middle ($50K-$90K)</v>
      </c>
      <c r="R730" t="str" cm="1">
        <f t="array" ref="R730">_xlfn.IFS(
G730&lt;=2,"New Customers (0-2Y)",
G730&lt;=5,"Growing Customers (3-5Y)",
G730&lt;=8,"Established Customers (6-8Y)",
G730&lt;=10,"Loyal Customers (9-10Y)"
)</f>
        <v>Growing Customers (3-5Y)</v>
      </c>
    </row>
    <row r="731" spans="1:18" x14ac:dyDescent="0.35">
      <c r="A731">
        <v>15612525</v>
      </c>
      <c r="B731" t="s">
        <v>614</v>
      </c>
      <c r="C731" t="s">
        <v>17</v>
      </c>
      <c r="D731" t="s">
        <v>18</v>
      </c>
      <c r="E731">
        <v>57</v>
      </c>
      <c r="F731" t="s">
        <v>19</v>
      </c>
      <c r="G731">
        <v>1</v>
      </c>
      <c r="H731" s="4">
        <v>0</v>
      </c>
      <c r="I731" t="s">
        <v>24</v>
      </c>
      <c r="J731">
        <v>1</v>
      </c>
      <c r="K731">
        <v>499</v>
      </c>
      <c r="L731" t="s">
        <v>44</v>
      </c>
      <c r="M731" t="s">
        <v>27</v>
      </c>
      <c r="N731" t="s">
        <v>32</v>
      </c>
      <c r="O731" s="4">
        <v>131372.38</v>
      </c>
      <c r="P731" t="s">
        <v>23</v>
      </c>
      <c r="Q731" t="str" cm="1">
        <f t="array" ref="Q731">_xlfn.IFS(
O731&lt;50000,"Low Salary (&lt;$50K)",
O731&lt;90000,"Lower Middle ($50K-$90K)",
O731&lt;130000,"Middle ($90K-$130K)",
O731&lt;170000,"Upper Middle ($130K-$170K)",
O731&gt;=170000,"High Salary (&gt;$170K)"
)</f>
        <v>Upper Middle ($130K-$170K)</v>
      </c>
      <c r="R731" t="str" cm="1">
        <f t="array" ref="R731">_xlfn.IFS(
G731&lt;=2,"New Customers (0-2Y)",
G731&lt;=5,"Growing Customers (3-5Y)",
G731&lt;=8,"Established Customers (6-8Y)",
G731&lt;=10,"Loyal Customers (9-10Y)"
)</f>
        <v>New Customers (0-2Y)</v>
      </c>
    </row>
    <row r="732" spans="1:18" x14ac:dyDescent="0.35">
      <c r="A732">
        <v>15812750</v>
      </c>
      <c r="B732" t="s">
        <v>615</v>
      </c>
      <c r="C732" t="s">
        <v>17</v>
      </c>
      <c r="D732" t="s">
        <v>39</v>
      </c>
      <c r="E732">
        <v>24</v>
      </c>
      <c r="F732" t="s">
        <v>43</v>
      </c>
      <c r="G732">
        <v>6</v>
      </c>
      <c r="H732" s="4">
        <v>147360</v>
      </c>
      <c r="I732" t="s">
        <v>33</v>
      </c>
      <c r="J732">
        <v>1</v>
      </c>
      <c r="K732">
        <v>591</v>
      </c>
      <c r="L732" t="s">
        <v>31</v>
      </c>
      <c r="M732" t="s">
        <v>21</v>
      </c>
      <c r="N732" t="s">
        <v>22</v>
      </c>
      <c r="O732" s="4">
        <v>25310.82</v>
      </c>
      <c r="P732" t="s">
        <v>28</v>
      </c>
      <c r="Q732" t="str" cm="1">
        <f t="array" ref="Q732">_xlfn.IFS(
O732&lt;50000,"Low Salary (&lt;$50K)",
O732&lt;90000,"Lower Middle ($50K-$90K)",
O732&lt;130000,"Middle ($90K-$130K)",
O732&lt;170000,"Upper Middle ($130K-$170K)",
O732&gt;=170000,"High Salary (&gt;$170K)"
)</f>
        <v>Low Salary (&lt;$50K)</v>
      </c>
      <c r="R732" t="str" cm="1">
        <f t="array" ref="R732">_xlfn.IFS(
G732&lt;=2,"New Customers (0-2Y)",
G732&lt;=5,"Growing Customers (3-5Y)",
G732&lt;=8,"Established Customers (6-8Y)",
G732&lt;=10,"Loyal Customers (9-10Y)"
)</f>
        <v>Established Customers (6-8Y)</v>
      </c>
    </row>
    <row r="733" spans="1:18" x14ac:dyDescent="0.35">
      <c r="A733">
        <v>15790757</v>
      </c>
      <c r="B733" t="s">
        <v>616</v>
      </c>
      <c r="C733" t="s">
        <v>17</v>
      </c>
      <c r="D733" t="s">
        <v>18</v>
      </c>
      <c r="E733">
        <v>25</v>
      </c>
      <c r="F733" t="s">
        <v>43</v>
      </c>
      <c r="G733">
        <v>10</v>
      </c>
      <c r="H733" s="4">
        <v>0</v>
      </c>
      <c r="I733" t="s">
        <v>24</v>
      </c>
      <c r="J733">
        <v>2</v>
      </c>
      <c r="K733">
        <v>769</v>
      </c>
      <c r="L733" t="s">
        <v>35</v>
      </c>
      <c r="M733" t="s">
        <v>27</v>
      </c>
      <c r="N733" t="s">
        <v>32</v>
      </c>
      <c r="O733" s="4">
        <v>187925.75</v>
      </c>
      <c r="P733" t="s">
        <v>28</v>
      </c>
      <c r="Q733" t="str" cm="1">
        <f t="array" ref="Q733">_xlfn.IFS(
O733&lt;50000,"Low Salary (&lt;$50K)",
O733&lt;90000,"Lower Middle ($50K-$90K)",
O733&lt;130000,"Middle ($90K-$130K)",
O733&lt;170000,"Upper Middle ($130K-$170K)",
O733&gt;=170000,"High Salary (&gt;$170K)"
)</f>
        <v>High Salary (&gt;$170K)</v>
      </c>
      <c r="R733" t="str" cm="1">
        <f t="array" ref="R733">_xlfn.IFS(
G733&lt;=2,"New Customers (0-2Y)",
G733&lt;=5,"Growing Customers (3-5Y)",
G733&lt;=8,"Established Customers (6-8Y)",
G733&lt;=10,"Loyal Customers (9-10Y)"
)</f>
        <v>Loyal Customers (9-10Y)</v>
      </c>
    </row>
    <row r="734" spans="1:18" x14ac:dyDescent="0.35">
      <c r="A734">
        <v>15723873</v>
      </c>
      <c r="B734" t="s">
        <v>617</v>
      </c>
      <c r="C734" t="s">
        <v>26</v>
      </c>
      <c r="D734" t="s">
        <v>39</v>
      </c>
      <c r="E734">
        <v>31</v>
      </c>
      <c r="F734" t="s">
        <v>19</v>
      </c>
      <c r="G734">
        <v>3</v>
      </c>
      <c r="H734" s="4">
        <v>125167.02</v>
      </c>
      <c r="I734" t="s">
        <v>33</v>
      </c>
      <c r="J734">
        <v>1</v>
      </c>
      <c r="K734">
        <v>657</v>
      </c>
      <c r="L734" t="s">
        <v>20</v>
      </c>
      <c r="M734" t="s">
        <v>27</v>
      </c>
      <c r="N734" t="s">
        <v>32</v>
      </c>
      <c r="O734" s="4">
        <v>98820.39</v>
      </c>
      <c r="P734" t="s">
        <v>28</v>
      </c>
      <c r="Q734" t="str" cm="1">
        <f t="array" ref="Q734">_xlfn.IFS(
O734&lt;50000,"Low Salary (&lt;$50K)",
O734&lt;90000,"Lower Middle ($50K-$90K)",
O734&lt;130000,"Middle ($90K-$130K)",
O734&lt;170000,"Upper Middle ($130K-$170K)",
O734&gt;=170000,"High Salary (&gt;$170K)"
)</f>
        <v>Middle ($90K-$130K)</v>
      </c>
      <c r="R734" t="str" cm="1">
        <f t="array" ref="R734">_xlfn.IFS(
G734&lt;=2,"New Customers (0-2Y)",
G734&lt;=5,"Growing Customers (3-5Y)",
G734&lt;=8,"Established Customers (6-8Y)",
G734&lt;=10,"Loyal Customers (9-10Y)"
)</f>
        <v>Growing Customers (3-5Y)</v>
      </c>
    </row>
    <row r="735" spans="1:18" x14ac:dyDescent="0.35">
      <c r="A735">
        <v>15744607</v>
      </c>
      <c r="B735" t="s">
        <v>82</v>
      </c>
      <c r="C735" t="s">
        <v>42</v>
      </c>
      <c r="D735" t="s">
        <v>39</v>
      </c>
      <c r="E735">
        <v>43</v>
      </c>
      <c r="F735" t="s">
        <v>19</v>
      </c>
      <c r="G735">
        <v>9</v>
      </c>
      <c r="H735" s="4">
        <v>121152.05</v>
      </c>
      <c r="I735" t="s">
        <v>33</v>
      </c>
      <c r="J735">
        <v>2</v>
      </c>
      <c r="K735">
        <v>738</v>
      </c>
      <c r="L735" t="s">
        <v>35</v>
      </c>
      <c r="M735" t="s">
        <v>21</v>
      </c>
      <c r="N735" t="s">
        <v>32</v>
      </c>
      <c r="O735" s="4">
        <v>64166.7</v>
      </c>
      <c r="P735" t="s">
        <v>23</v>
      </c>
      <c r="Q735" t="str" cm="1">
        <f t="array" ref="Q735">_xlfn.IFS(
O735&lt;50000,"Low Salary (&lt;$50K)",
O735&lt;90000,"Lower Middle ($50K-$90K)",
O735&lt;130000,"Middle ($90K-$130K)",
O735&lt;170000,"Upper Middle ($130K-$170K)",
O735&gt;=170000,"High Salary (&gt;$170K)"
)</f>
        <v>Lower Middle ($50K-$90K)</v>
      </c>
      <c r="R735" t="str" cm="1">
        <f t="array" ref="R735">_xlfn.IFS(
G735&lt;=2,"New Customers (0-2Y)",
G735&lt;=5,"Growing Customers (3-5Y)",
G735&lt;=8,"Established Customers (6-8Y)",
G735&lt;=10,"Loyal Customers (9-10Y)"
)</f>
        <v>Loyal Customers (9-10Y)</v>
      </c>
    </row>
    <row r="736" spans="1:18" x14ac:dyDescent="0.35">
      <c r="A736">
        <v>15612966</v>
      </c>
      <c r="B736" t="s">
        <v>618</v>
      </c>
      <c r="C736" t="s">
        <v>42</v>
      </c>
      <c r="D736" t="s">
        <v>18</v>
      </c>
      <c r="E736">
        <v>60</v>
      </c>
      <c r="F736" t="s">
        <v>2967</v>
      </c>
      <c r="G736">
        <v>7</v>
      </c>
      <c r="H736" s="4">
        <v>128981.07</v>
      </c>
      <c r="I736" t="s">
        <v>33</v>
      </c>
      <c r="J736">
        <v>1</v>
      </c>
      <c r="K736">
        <v>545</v>
      </c>
      <c r="L736" t="s">
        <v>31</v>
      </c>
      <c r="M736" t="s">
        <v>27</v>
      </c>
      <c r="N736" t="s">
        <v>22</v>
      </c>
      <c r="O736" s="4">
        <v>176924.21</v>
      </c>
      <c r="P736" t="s">
        <v>23</v>
      </c>
      <c r="Q736" t="str" cm="1">
        <f t="array" ref="Q736">_xlfn.IFS(
O736&lt;50000,"Low Salary (&lt;$50K)",
O736&lt;90000,"Lower Middle ($50K-$90K)",
O736&lt;130000,"Middle ($90K-$130K)",
O736&lt;170000,"Upper Middle ($130K-$170K)",
O736&gt;=170000,"High Salary (&gt;$170K)"
)</f>
        <v>High Salary (&gt;$170K)</v>
      </c>
      <c r="R736" t="str" cm="1">
        <f t="array" ref="R736">_xlfn.IFS(
G736&lt;=2,"New Customers (0-2Y)",
G736&lt;=5,"Growing Customers (3-5Y)",
G736&lt;=8,"Established Customers (6-8Y)",
G736&lt;=10,"Loyal Customers (9-10Y)"
)</f>
        <v>Established Customers (6-8Y)</v>
      </c>
    </row>
    <row r="737" spans="1:18" x14ac:dyDescent="0.35">
      <c r="A737">
        <v>15784209</v>
      </c>
      <c r="B737" t="s">
        <v>619</v>
      </c>
      <c r="C737" t="s">
        <v>17</v>
      </c>
      <c r="D737" t="s">
        <v>39</v>
      </c>
      <c r="E737">
        <v>47</v>
      </c>
      <c r="F737" t="s">
        <v>19</v>
      </c>
      <c r="G737">
        <v>6</v>
      </c>
      <c r="H737" s="4">
        <v>0</v>
      </c>
      <c r="I737" t="s">
        <v>24</v>
      </c>
      <c r="J737">
        <v>1</v>
      </c>
      <c r="K737">
        <v>497</v>
      </c>
      <c r="L737" t="s">
        <v>44</v>
      </c>
      <c r="M737" t="s">
        <v>21</v>
      </c>
      <c r="N737" t="s">
        <v>22</v>
      </c>
      <c r="O737" s="4">
        <v>90055.08</v>
      </c>
      <c r="P737" t="s">
        <v>28</v>
      </c>
      <c r="Q737" t="str" cm="1">
        <f t="array" ref="Q737">_xlfn.IFS(
O737&lt;50000,"Low Salary (&lt;$50K)",
O737&lt;90000,"Lower Middle ($50K-$90K)",
O737&lt;130000,"Middle ($90K-$130K)",
O737&lt;170000,"Upper Middle ($130K-$170K)",
O737&gt;=170000,"High Salary (&gt;$170K)"
)</f>
        <v>Middle ($90K-$130K)</v>
      </c>
      <c r="R737" t="str" cm="1">
        <f t="array" ref="R737">_xlfn.IFS(
G737&lt;=2,"New Customers (0-2Y)",
G737&lt;=5,"Growing Customers (3-5Y)",
G737&lt;=8,"Established Customers (6-8Y)",
G737&lt;=10,"Loyal Customers (9-10Y)"
)</f>
        <v>Established Customers (6-8Y)</v>
      </c>
    </row>
    <row r="738" spans="1:18" x14ac:dyDescent="0.35">
      <c r="A738">
        <v>15794278</v>
      </c>
      <c r="B738" t="s">
        <v>620</v>
      </c>
      <c r="C738" t="s">
        <v>26</v>
      </c>
      <c r="D738" t="s">
        <v>39</v>
      </c>
      <c r="E738">
        <v>67</v>
      </c>
      <c r="F738" t="s">
        <v>2967</v>
      </c>
      <c r="G738">
        <v>6</v>
      </c>
      <c r="H738" s="4">
        <v>151858.98000000001</v>
      </c>
      <c r="I738" t="s">
        <v>33</v>
      </c>
      <c r="J738">
        <v>1</v>
      </c>
      <c r="K738">
        <v>816</v>
      </c>
      <c r="L738" t="s">
        <v>37</v>
      </c>
      <c r="M738" t="s">
        <v>21</v>
      </c>
      <c r="N738" t="s">
        <v>22</v>
      </c>
      <c r="O738" s="4">
        <v>72814.31</v>
      </c>
      <c r="P738" t="s">
        <v>28</v>
      </c>
      <c r="Q738" t="str" cm="1">
        <f t="array" ref="Q738">_xlfn.IFS(
O738&lt;50000,"Low Salary (&lt;$50K)",
O738&lt;90000,"Lower Middle ($50K-$90K)",
O738&lt;130000,"Middle ($90K-$130K)",
O738&lt;170000,"Upper Middle ($130K-$170K)",
O738&gt;=170000,"High Salary (&gt;$170K)"
)</f>
        <v>Lower Middle ($50K-$90K)</v>
      </c>
      <c r="R738" t="str" cm="1">
        <f t="array" ref="R738">_xlfn.IFS(
G738&lt;=2,"New Customers (0-2Y)",
G738&lt;=5,"Growing Customers (3-5Y)",
G738&lt;=8,"Established Customers (6-8Y)",
G738&lt;=10,"Loyal Customers (9-10Y)"
)</f>
        <v>Established Customers (6-8Y)</v>
      </c>
    </row>
    <row r="739" spans="1:18" x14ac:dyDescent="0.35">
      <c r="A739">
        <v>15766741</v>
      </c>
      <c r="B739" t="s">
        <v>240</v>
      </c>
      <c r="C739" t="s">
        <v>17</v>
      </c>
      <c r="D739" t="s">
        <v>39</v>
      </c>
      <c r="E739">
        <v>36</v>
      </c>
      <c r="F739" t="s">
        <v>19</v>
      </c>
      <c r="G739">
        <v>2</v>
      </c>
      <c r="H739" s="4">
        <v>114628.4</v>
      </c>
      <c r="I739" t="s">
        <v>33</v>
      </c>
      <c r="J739">
        <v>1</v>
      </c>
      <c r="K739">
        <v>525</v>
      </c>
      <c r="L739" t="s">
        <v>31</v>
      </c>
      <c r="M739" t="s">
        <v>27</v>
      </c>
      <c r="N739" t="s">
        <v>22</v>
      </c>
      <c r="O739" s="4">
        <v>168290.06</v>
      </c>
      <c r="P739" t="s">
        <v>28</v>
      </c>
      <c r="Q739" t="str" cm="1">
        <f t="array" ref="Q739">_xlfn.IFS(
O739&lt;50000,"Low Salary (&lt;$50K)",
O739&lt;90000,"Lower Middle ($50K-$90K)",
O739&lt;130000,"Middle ($90K-$130K)",
O739&lt;170000,"Upper Middle ($130K-$170K)",
O739&gt;=170000,"High Salary (&gt;$170K)"
)</f>
        <v>Upper Middle ($130K-$170K)</v>
      </c>
      <c r="R739" t="str" cm="1">
        <f t="array" ref="R739">_xlfn.IFS(
G739&lt;=2,"New Customers (0-2Y)",
G739&lt;=5,"Growing Customers (3-5Y)",
G739&lt;=8,"Established Customers (6-8Y)",
G739&lt;=10,"Loyal Customers (9-10Y)"
)</f>
        <v>New Customers (0-2Y)</v>
      </c>
    </row>
    <row r="740" spans="1:18" x14ac:dyDescent="0.35">
      <c r="A740">
        <v>15661036</v>
      </c>
      <c r="B740" t="s">
        <v>621</v>
      </c>
      <c r="C740" t="s">
        <v>17</v>
      </c>
      <c r="D740" t="s">
        <v>39</v>
      </c>
      <c r="E740">
        <v>46</v>
      </c>
      <c r="F740" t="s">
        <v>19</v>
      </c>
      <c r="G740">
        <v>6</v>
      </c>
      <c r="H740" s="4">
        <v>0</v>
      </c>
      <c r="I740" t="s">
        <v>24</v>
      </c>
      <c r="J740">
        <v>2</v>
      </c>
      <c r="K740">
        <v>725</v>
      </c>
      <c r="L740" t="s">
        <v>35</v>
      </c>
      <c r="M740" t="s">
        <v>21</v>
      </c>
      <c r="N740" t="s">
        <v>32</v>
      </c>
      <c r="O740" s="4">
        <v>161767.38</v>
      </c>
      <c r="P740" t="s">
        <v>28</v>
      </c>
      <c r="Q740" t="str" cm="1">
        <f t="array" ref="Q740">_xlfn.IFS(
O740&lt;50000,"Low Salary (&lt;$50K)",
O740&lt;90000,"Lower Middle ($50K-$90K)",
O740&lt;130000,"Middle ($90K-$130K)",
O740&lt;170000,"Upper Middle ($130K-$170K)",
O740&gt;=170000,"High Salary (&gt;$170K)"
)</f>
        <v>Upper Middle ($130K-$170K)</v>
      </c>
      <c r="R740" t="str" cm="1">
        <f t="array" ref="R740">_xlfn.IFS(
G740&lt;=2,"New Customers (0-2Y)",
G740&lt;=5,"Growing Customers (3-5Y)",
G740&lt;=8,"Established Customers (6-8Y)",
G740&lt;=10,"Loyal Customers (9-10Y)"
)</f>
        <v>Established Customers (6-8Y)</v>
      </c>
    </row>
    <row r="741" spans="1:18" x14ac:dyDescent="0.35">
      <c r="A741">
        <v>15705639</v>
      </c>
      <c r="B741" t="s">
        <v>622</v>
      </c>
      <c r="C741" t="s">
        <v>17</v>
      </c>
      <c r="D741" t="s">
        <v>18</v>
      </c>
      <c r="E741">
        <v>28</v>
      </c>
      <c r="F741" t="s">
        <v>43</v>
      </c>
      <c r="G741">
        <v>8</v>
      </c>
      <c r="H741" s="4">
        <v>95059.02</v>
      </c>
      <c r="I741" t="s">
        <v>29</v>
      </c>
      <c r="J741">
        <v>2</v>
      </c>
      <c r="K741">
        <v>692</v>
      </c>
      <c r="L741" t="s">
        <v>35</v>
      </c>
      <c r="M741" t="s">
        <v>21</v>
      </c>
      <c r="N741" t="s">
        <v>32</v>
      </c>
      <c r="O741" s="4">
        <v>44420.18</v>
      </c>
      <c r="P741" t="s">
        <v>28</v>
      </c>
      <c r="Q741" t="str" cm="1">
        <f t="array" ref="Q741">_xlfn.IFS(
O741&lt;50000,"Low Salary (&lt;$50K)",
O741&lt;90000,"Lower Middle ($50K-$90K)",
O741&lt;130000,"Middle ($90K-$130K)",
O741&lt;170000,"Upper Middle ($130K-$170K)",
O741&gt;=170000,"High Salary (&gt;$170K)"
)</f>
        <v>Low Salary (&lt;$50K)</v>
      </c>
      <c r="R741" t="str" cm="1">
        <f t="array" ref="R741">_xlfn.IFS(
G741&lt;=2,"New Customers (0-2Y)",
G741&lt;=5,"Growing Customers (3-5Y)",
G741&lt;=8,"Established Customers (6-8Y)",
G741&lt;=10,"Loyal Customers (9-10Y)"
)</f>
        <v>Established Customers (6-8Y)</v>
      </c>
    </row>
    <row r="742" spans="1:18" x14ac:dyDescent="0.35">
      <c r="A742">
        <v>15637414</v>
      </c>
      <c r="B742" t="s">
        <v>623</v>
      </c>
      <c r="C742" t="s">
        <v>17</v>
      </c>
      <c r="D742" t="s">
        <v>18</v>
      </c>
      <c r="E742">
        <v>24</v>
      </c>
      <c r="F742" t="s">
        <v>43</v>
      </c>
      <c r="G742">
        <v>7</v>
      </c>
      <c r="H742" s="4">
        <v>128736.39</v>
      </c>
      <c r="I742" t="s">
        <v>33</v>
      </c>
      <c r="J742">
        <v>1</v>
      </c>
      <c r="K742">
        <v>618</v>
      </c>
      <c r="L742" t="s">
        <v>20</v>
      </c>
      <c r="M742" t="s">
        <v>27</v>
      </c>
      <c r="N742" t="s">
        <v>22</v>
      </c>
      <c r="O742" s="4">
        <v>37147.61</v>
      </c>
      <c r="P742" t="s">
        <v>28</v>
      </c>
      <c r="Q742" t="str" cm="1">
        <f t="array" ref="Q742">_xlfn.IFS(
O742&lt;50000,"Low Salary (&lt;$50K)",
O742&lt;90000,"Lower Middle ($50K-$90K)",
O742&lt;130000,"Middle ($90K-$130K)",
O742&lt;170000,"Upper Middle ($130K-$170K)",
O742&gt;=170000,"High Salary (&gt;$170K)"
)</f>
        <v>Low Salary (&lt;$50K)</v>
      </c>
      <c r="R742" t="str" cm="1">
        <f t="array" ref="R742">_xlfn.IFS(
G742&lt;=2,"New Customers (0-2Y)",
G742&lt;=5,"Growing Customers (3-5Y)",
G742&lt;=8,"Established Customers (6-8Y)",
G742&lt;=10,"Loyal Customers (9-10Y)"
)</f>
        <v>Established Customers (6-8Y)</v>
      </c>
    </row>
    <row r="743" spans="1:18" x14ac:dyDescent="0.35">
      <c r="A743">
        <v>15716835</v>
      </c>
      <c r="B743" t="s">
        <v>277</v>
      </c>
      <c r="C743" t="s">
        <v>17</v>
      </c>
      <c r="D743" t="s">
        <v>39</v>
      </c>
      <c r="E743">
        <v>24</v>
      </c>
      <c r="F743" t="s">
        <v>43</v>
      </c>
      <c r="G743">
        <v>8</v>
      </c>
      <c r="H743" s="4">
        <v>156325.38</v>
      </c>
      <c r="I743" t="s">
        <v>33</v>
      </c>
      <c r="J743">
        <v>1</v>
      </c>
      <c r="K743">
        <v>546</v>
      </c>
      <c r="L743" t="s">
        <v>31</v>
      </c>
      <c r="M743" t="s">
        <v>21</v>
      </c>
      <c r="N743" t="s">
        <v>22</v>
      </c>
      <c r="O743" s="4">
        <v>125381.02</v>
      </c>
      <c r="P743" t="s">
        <v>28</v>
      </c>
      <c r="Q743" t="str" cm="1">
        <f t="array" ref="Q743">_xlfn.IFS(
O743&lt;50000,"Low Salary (&lt;$50K)",
O743&lt;90000,"Lower Middle ($50K-$90K)",
O743&lt;130000,"Middle ($90K-$130K)",
O743&lt;170000,"Upper Middle ($130K-$170K)",
O743&gt;=170000,"High Salary (&gt;$170K)"
)</f>
        <v>Middle ($90K-$130K)</v>
      </c>
      <c r="R743" t="str" cm="1">
        <f t="array" ref="R743">_xlfn.IFS(
G743&lt;=2,"New Customers (0-2Y)",
G743&lt;=5,"Growing Customers (3-5Y)",
G743&lt;=8,"Established Customers (6-8Y)",
G743&lt;=10,"Loyal Customers (9-10Y)"
)</f>
        <v>Established Customers (6-8Y)</v>
      </c>
    </row>
    <row r="744" spans="1:18" x14ac:dyDescent="0.35">
      <c r="A744">
        <v>15696231</v>
      </c>
      <c r="B744" t="s">
        <v>624</v>
      </c>
      <c r="C744" t="s">
        <v>17</v>
      </c>
      <c r="D744" t="s">
        <v>39</v>
      </c>
      <c r="E744">
        <v>29</v>
      </c>
      <c r="F744" t="s">
        <v>43</v>
      </c>
      <c r="G744">
        <v>7</v>
      </c>
      <c r="H744" s="4">
        <v>105405.97</v>
      </c>
      <c r="I744" t="s">
        <v>33</v>
      </c>
      <c r="J744">
        <v>1</v>
      </c>
      <c r="K744">
        <v>635</v>
      </c>
      <c r="L744" t="s">
        <v>20</v>
      </c>
      <c r="M744" t="s">
        <v>21</v>
      </c>
      <c r="N744" t="s">
        <v>22</v>
      </c>
      <c r="O744" s="4">
        <v>149853.89000000001</v>
      </c>
      <c r="P744" t="s">
        <v>28</v>
      </c>
      <c r="Q744" t="str" cm="1">
        <f t="array" ref="Q744">_xlfn.IFS(
O744&lt;50000,"Low Salary (&lt;$50K)",
O744&lt;90000,"Lower Middle ($50K-$90K)",
O744&lt;130000,"Middle ($90K-$130K)",
O744&lt;170000,"Upper Middle ($130K-$170K)",
O744&gt;=170000,"High Salary (&gt;$170K)"
)</f>
        <v>Upper Middle ($130K-$170K)</v>
      </c>
      <c r="R744" t="str" cm="1">
        <f t="array" ref="R744">_xlfn.IFS(
G744&lt;=2,"New Customers (0-2Y)",
G744&lt;=5,"Growing Customers (3-5Y)",
G744&lt;=8,"Established Customers (6-8Y)",
G744&lt;=10,"Loyal Customers (9-10Y)"
)</f>
        <v>Established Customers (6-8Y)</v>
      </c>
    </row>
    <row r="745" spans="1:18" x14ac:dyDescent="0.35">
      <c r="A745">
        <v>15641675</v>
      </c>
      <c r="B745" t="s">
        <v>625</v>
      </c>
      <c r="C745" t="s">
        <v>17</v>
      </c>
      <c r="D745" t="s">
        <v>18</v>
      </c>
      <c r="E745">
        <v>49</v>
      </c>
      <c r="F745" t="s">
        <v>19</v>
      </c>
      <c r="G745">
        <v>2</v>
      </c>
      <c r="H745" s="4">
        <v>88915.37</v>
      </c>
      <c r="I745" t="s">
        <v>29</v>
      </c>
      <c r="J745">
        <v>3</v>
      </c>
      <c r="K745">
        <v>611</v>
      </c>
      <c r="L745" t="s">
        <v>20</v>
      </c>
      <c r="M745" t="s">
        <v>27</v>
      </c>
      <c r="N745" t="s">
        <v>32</v>
      </c>
      <c r="O745" s="4">
        <v>161435.01999999999</v>
      </c>
      <c r="P745" t="s">
        <v>23</v>
      </c>
      <c r="Q745" t="str" cm="1">
        <f t="array" ref="Q745">_xlfn.IFS(
O745&lt;50000,"Low Salary (&lt;$50K)",
O745&lt;90000,"Lower Middle ($50K-$90K)",
O745&lt;130000,"Middle ($90K-$130K)",
O745&lt;170000,"Upper Middle ($130K-$170K)",
O745&gt;=170000,"High Salary (&gt;$170K)"
)</f>
        <v>Upper Middle ($130K-$170K)</v>
      </c>
      <c r="R745" t="str" cm="1">
        <f t="array" ref="R745">_xlfn.IFS(
G745&lt;=2,"New Customers (0-2Y)",
G745&lt;=5,"Growing Customers (3-5Y)",
G745&lt;=8,"Established Customers (6-8Y)",
G745&lt;=10,"Loyal Customers (9-10Y)"
)</f>
        <v>New Customers (0-2Y)</v>
      </c>
    </row>
    <row r="746" spans="1:18" x14ac:dyDescent="0.35">
      <c r="A746">
        <v>15670755</v>
      </c>
      <c r="B746" t="s">
        <v>626</v>
      </c>
      <c r="C746" t="s">
        <v>17</v>
      </c>
      <c r="D746" t="s">
        <v>39</v>
      </c>
      <c r="E746">
        <v>60</v>
      </c>
      <c r="F746" t="s">
        <v>2967</v>
      </c>
      <c r="G746">
        <v>8</v>
      </c>
      <c r="H746" s="4">
        <v>0</v>
      </c>
      <c r="I746" t="s">
        <v>24</v>
      </c>
      <c r="J746">
        <v>2</v>
      </c>
      <c r="K746">
        <v>650</v>
      </c>
      <c r="L746" t="s">
        <v>20</v>
      </c>
      <c r="M746" t="s">
        <v>21</v>
      </c>
      <c r="N746" t="s">
        <v>22</v>
      </c>
      <c r="O746" s="4">
        <v>102925.75999999999</v>
      </c>
      <c r="P746" t="s">
        <v>28</v>
      </c>
      <c r="Q746" t="str" cm="1">
        <f t="array" ref="Q746">_xlfn.IFS(
O746&lt;50000,"Low Salary (&lt;$50K)",
O746&lt;90000,"Lower Middle ($50K-$90K)",
O746&lt;130000,"Middle ($90K-$130K)",
O746&lt;170000,"Upper Middle ($130K-$170K)",
O746&gt;=170000,"High Salary (&gt;$170K)"
)</f>
        <v>Middle ($90K-$130K)</v>
      </c>
      <c r="R746" t="str" cm="1">
        <f t="array" ref="R746">_xlfn.IFS(
G746&lt;=2,"New Customers (0-2Y)",
G746&lt;=5,"Growing Customers (3-5Y)",
G746&lt;=8,"Established Customers (6-8Y)",
G746&lt;=10,"Loyal Customers (9-10Y)"
)</f>
        <v>Established Customers (6-8Y)</v>
      </c>
    </row>
    <row r="747" spans="1:18" x14ac:dyDescent="0.35">
      <c r="A747">
        <v>15640059</v>
      </c>
      <c r="B747" t="s">
        <v>252</v>
      </c>
      <c r="C747" t="s">
        <v>17</v>
      </c>
      <c r="D747" t="s">
        <v>39</v>
      </c>
      <c r="E747">
        <v>40</v>
      </c>
      <c r="F747" t="s">
        <v>19</v>
      </c>
      <c r="G747">
        <v>5</v>
      </c>
      <c r="H747" s="4">
        <v>0</v>
      </c>
      <c r="I747" t="s">
        <v>24</v>
      </c>
      <c r="J747">
        <v>2</v>
      </c>
      <c r="K747">
        <v>606</v>
      </c>
      <c r="L747" t="s">
        <v>20</v>
      </c>
      <c r="M747" t="s">
        <v>21</v>
      </c>
      <c r="N747" t="s">
        <v>22</v>
      </c>
      <c r="O747" s="4">
        <v>70899.27</v>
      </c>
      <c r="P747" t="s">
        <v>28</v>
      </c>
      <c r="Q747" t="str" cm="1">
        <f t="array" ref="Q747">_xlfn.IFS(
O747&lt;50000,"Low Salary (&lt;$50K)",
O747&lt;90000,"Lower Middle ($50K-$90K)",
O747&lt;130000,"Middle ($90K-$130K)",
O747&lt;170000,"Upper Middle ($130K-$170K)",
O747&gt;=170000,"High Salary (&gt;$170K)"
)</f>
        <v>Lower Middle ($50K-$90K)</v>
      </c>
      <c r="R747" t="str" cm="1">
        <f t="array" ref="R747">_xlfn.IFS(
G747&lt;=2,"New Customers (0-2Y)",
G747&lt;=5,"Growing Customers (3-5Y)",
G747&lt;=8,"Established Customers (6-8Y)",
G747&lt;=10,"Loyal Customers (9-10Y)"
)</f>
        <v>Growing Customers (3-5Y)</v>
      </c>
    </row>
    <row r="748" spans="1:18" x14ac:dyDescent="0.35">
      <c r="A748">
        <v>15787619</v>
      </c>
      <c r="B748" t="s">
        <v>331</v>
      </c>
      <c r="C748" t="s">
        <v>17</v>
      </c>
      <c r="D748" t="s">
        <v>39</v>
      </c>
      <c r="E748">
        <v>18</v>
      </c>
      <c r="F748" t="s">
        <v>43</v>
      </c>
      <c r="G748">
        <v>2</v>
      </c>
      <c r="H748" s="4">
        <v>160980.03</v>
      </c>
      <c r="I748" t="s">
        <v>33</v>
      </c>
      <c r="J748">
        <v>1</v>
      </c>
      <c r="K748">
        <v>844</v>
      </c>
      <c r="L748" t="s">
        <v>37</v>
      </c>
      <c r="M748" t="s">
        <v>27</v>
      </c>
      <c r="N748" t="s">
        <v>32</v>
      </c>
      <c r="O748" s="4">
        <v>145936.28</v>
      </c>
      <c r="P748" t="s">
        <v>28</v>
      </c>
      <c r="Q748" t="str" cm="1">
        <f t="array" ref="Q748">_xlfn.IFS(
O748&lt;50000,"Low Salary (&lt;$50K)",
O748&lt;90000,"Lower Middle ($50K-$90K)",
O748&lt;130000,"Middle ($90K-$130K)",
O748&lt;170000,"Upper Middle ($130K-$170K)",
O748&gt;=170000,"High Salary (&gt;$170K)"
)</f>
        <v>Upper Middle ($130K-$170K)</v>
      </c>
      <c r="R748" t="str" cm="1">
        <f t="array" ref="R748">_xlfn.IFS(
G748&lt;=2,"New Customers (0-2Y)",
G748&lt;=5,"Growing Customers (3-5Y)",
G748&lt;=8,"Established Customers (6-8Y)",
G748&lt;=10,"Loyal Customers (9-10Y)"
)</f>
        <v>New Customers (0-2Y)</v>
      </c>
    </row>
    <row r="749" spans="1:18" x14ac:dyDescent="0.35">
      <c r="A749">
        <v>15587535</v>
      </c>
      <c r="B749" t="s">
        <v>622</v>
      </c>
      <c r="C749" t="s">
        <v>26</v>
      </c>
      <c r="D749" t="s">
        <v>18</v>
      </c>
      <c r="E749">
        <v>46</v>
      </c>
      <c r="F749" t="s">
        <v>19</v>
      </c>
      <c r="G749">
        <v>5</v>
      </c>
      <c r="H749" s="4">
        <v>177619.71</v>
      </c>
      <c r="I749" t="s">
        <v>33</v>
      </c>
      <c r="J749">
        <v>1</v>
      </c>
      <c r="K749">
        <v>450</v>
      </c>
      <c r="L749" t="s">
        <v>44</v>
      </c>
      <c r="M749" t="s">
        <v>21</v>
      </c>
      <c r="N749" t="s">
        <v>32</v>
      </c>
      <c r="O749" s="4">
        <v>54227.06</v>
      </c>
      <c r="P749" t="s">
        <v>28</v>
      </c>
      <c r="Q749" t="str" cm="1">
        <f t="array" ref="Q749">_xlfn.IFS(
O749&lt;50000,"Low Salary (&lt;$50K)",
O749&lt;90000,"Lower Middle ($50K-$90K)",
O749&lt;130000,"Middle ($90K-$130K)",
O749&lt;170000,"Upper Middle ($130K-$170K)",
O749&gt;=170000,"High Salary (&gt;$170K)"
)</f>
        <v>Lower Middle ($50K-$90K)</v>
      </c>
      <c r="R749" t="str" cm="1">
        <f t="array" ref="R749">_xlfn.IFS(
G749&lt;=2,"New Customers (0-2Y)",
G749&lt;=5,"Growing Customers (3-5Y)",
G749&lt;=8,"Established Customers (6-8Y)",
G749&lt;=10,"Loyal Customers (9-10Y)"
)</f>
        <v>Growing Customers (3-5Y)</v>
      </c>
    </row>
    <row r="750" spans="1:18" x14ac:dyDescent="0.35">
      <c r="A750">
        <v>15813034</v>
      </c>
      <c r="B750" t="s">
        <v>82</v>
      </c>
      <c r="C750" t="s">
        <v>26</v>
      </c>
      <c r="D750" t="s">
        <v>39</v>
      </c>
      <c r="E750">
        <v>38</v>
      </c>
      <c r="F750" t="s">
        <v>19</v>
      </c>
      <c r="G750">
        <v>2</v>
      </c>
      <c r="H750" s="4">
        <v>62276.99</v>
      </c>
      <c r="I750" t="s">
        <v>29</v>
      </c>
      <c r="J750">
        <v>1</v>
      </c>
      <c r="K750">
        <v>727</v>
      </c>
      <c r="L750" t="s">
        <v>35</v>
      </c>
      <c r="M750" t="s">
        <v>21</v>
      </c>
      <c r="N750" t="s">
        <v>22</v>
      </c>
      <c r="O750" s="4">
        <v>59280.79</v>
      </c>
      <c r="P750" t="s">
        <v>28</v>
      </c>
      <c r="Q750" t="str" cm="1">
        <f t="array" ref="Q750">_xlfn.IFS(
O750&lt;50000,"Low Salary (&lt;$50K)",
O750&lt;90000,"Lower Middle ($50K-$90K)",
O750&lt;130000,"Middle ($90K-$130K)",
O750&lt;170000,"Upper Middle ($130K-$170K)",
O750&gt;=170000,"High Salary (&gt;$170K)"
)</f>
        <v>Lower Middle ($50K-$90K)</v>
      </c>
      <c r="R750" t="str" cm="1">
        <f t="array" ref="R750">_xlfn.IFS(
G750&lt;=2,"New Customers (0-2Y)",
G750&lt;=5,"Growing Customers (3-5Y)",
G750&lt;=8,"Established Customers (6-8Y)",
G750&lt;=10,"Loyal Customers (9-10Y)"
)</f>
        <v>New Customers (0-2Y)</v>
      </c>
    </row>
    <row r="751" spans="1:18" x14ac:dyDescent="0.35">
      <c r="A751">
        <v>15698839</v>
      </c>
      <c r="B751" t="s">
        <v>627</v>
      </c>
      <c r="C751" t="s">
        <v>42</v>
      </c>
      <c r="D751" t="s">
        <v>39</v>
      </c>
      <c r="E751">
        <v>46</v>
      </c>
      <c r="F751" t="s">
        <v>19</v>
      </c>
      <c r="G751">
        <v>4</v>
      </c>
      <c r="H751" s="4">
        <v>127559.97</v>
      </c>
      <c r="I751" t="s">
        <v>33</v>
      </c>
      <c r="J751">
        <v>2</v>
      </c>
      <c r="K751">
        <v>460</v>
      </c>
      <c r="L751" t="s">
        <v>44</v>
      </c>
      <c r="M751" t="s">
        <v>21</v>
      </c>
      <c r="N751" t="s">
        <v>22</v>
      </c>
      <c r="O751" s="4">
        <v>126952.5</v>
      </c>
      <c r="P751" t="s">
        <v>28</v>
      </c>
      <c r="Q751" t="str" cm="1">
        <f t="array" ref="Q751">_xlfn.IFS(
O751&lt;50000,"Low Salary (&lt;$50K)",
O751&lt;90000,"Lower Middle ($50K-$90K)",
O751&lt;130000,"Middle ($90K-$130K)",
O751&lt;170000,"Upper Middle ($130K-$170K)",
O751&gt;=170000,"High Salary (&gt;$170K)"
)</f>
        <v>Middle ($90K-$130K)</v>
      </c>
      <c r="R751" t="str" cm="1">
        <f t="array" ref="R751">_xlfn.IFS(
G751&lt;=2,"New Customers (0-2Y)",
G751&lt;=5,"Growing Customers (3-5Y)",
G751&lt;=8,"Established Customers (6-8Y)",
G751&lt;=10,"Loyal Customers (9-10Y)"
)</f>
        <v>Growing Customers (3-5Y)</v>
      </c>
    </row>
    <row r="752" spans="1:18" x14ac:dyDescent="0.35">
      <c r="A752">
        <v>15790314</v>
      </c>
      <c r="B752" t="s">
        <v>628</v>
      </c>
      <c r="C752" t="s">
        <v>17</v>
      </c>
      <c r="D752" t="s">
        <v>39</v>
      </c>
      <c r="E752">
        <v>41</v>
      </c>
      <c r="F752" t="s">
        <v>19</v>
      </c>
      <c r="G752">
        <v>0</v>
      </c>
      <c r="H752" s="4">
        <v>0</v>
      </c>
      <c r="I752" t="s">
        <v>24</v>
      </c>
      <c r="J752">
        <v>2</v>
      </c>
      <c r="K752">
        <v>649</v>
      </c>
      <c r="L752" t="s">
        <v>20</v>
      </c>
      <c r="M752" t="s">
        <v>27</v>
      </c>
      <c r="N752" t="s">
        <v>22</v>
      </c>
      <c r="O752" s="4">
        <v>130567.02</v>
      </c>
      <c r="P752" t="s">
        <v>28</v>
      </c>
      <c r="Q752" t="str" cm="1">
        <f t="array" ref="Q752">_xlfn.IFS(
O752&lt;50000,"Low Salary (&lt;$50K)",
O752&lt;90000,"Lower Middle ($50K-$90K)",
O752&lt;130000,"Middle ($90K-$130K)",
O752&lt;170000,"Upper Middle ($130K-$170K)",
O752&gt;=170000,"High Salary (&gt;$170K)"
)</f>
        <v>Upper Middle ($130K-$170K)</v>
      </c>
      <c r="R752" t="str" cm="1">
        <f t="array" ref="R752">_xlfn.IFS(
G752&lt;=2,"New Customers (0-2Y)",
G752&lt;=5,"Growing Customers (3-5Y)",
G752&lt;=8,"Established Customers (6-8Y)",
G752&lt;=10,"Loyal Customers (9-10Y)"
)</f>
        <v>New Customers (0-2Y)</v>
      </c>
    </row>
    <row r="753" spans="1:18" x14ac:dyDescent="0.35">
      <c r="A753">
        <v>15634245</v>
      </c>
      <c r="B753" t="s">
        <v>629</v>
      </c>
      <c r="C753" t="s">
        <v>42</v>
      </c>
      <c r="D753" t="s">
        <v>18</v>
      </c>
      <c r="E753">
        <v>47</v>
      </c>
      <c r="F753" t="s">
        <v>19</v>
      </c>
      <c r="G753">
        <v>9</v>
      </c>
      <c r="H753" s="4">
        <v>95523.16</v>
      </c>
      <c r="I753" t="s">
        <v>29</v>
      </c>
      <c r="J753">
        <v>1</v>
      </c>
      <c r="K753">
        <v>758</v>
      </c>
      <c r="L753" t="s">
        <v>35</v>
      </c>
      <c r="M753" t="s">
        <v>21</v>
      </c>
      <c r="N753" t="s">
        <v>32</v>
      </c>
      <c r="O753" s="4">
        <v>73294.48</v>
      </c>
      <c r="P753" t="s">
        <v>28</v>
      </c>
      <c r="Q753" t="str" cm="1">
        <f t="array" ref="Q753">_xlfn.IFS(
O753&lt;50000,"Low Salary (&lt;$50K)",
O753&lt;90000,"Lower Middle ($50K-$90K)",
O753&lt;130000,"Middle ($90K-$130K)",
O753&lt;170000,"Upper Middle ($130K-$170K)",
O753&gt;=170000,"High Salary (&gt;$170K)"
)</f>
        <v>Lower Middle ($50K-$90K)</v>
      </c>
      <c r="R753" t="str" cm="1">
        <f t="array" ref="R753">_xlfn.IFS(
G753&lt;=2,"New Customers (0-2Y)",
G753&lt;=5,"Growing Customers (3-5Y)",
G753&lt;=8,"Established Customers (6-8Y)",
G753&lt;=10,"Loyal Customers (9-10Y)"
)</f>
        <v>Loyal Customers (9-10Y)</v>
      </c>
    </row>
    <row r="754" spans="1:18" x14ac:dyDescent="0.35">
      <c r="A754">
        <v>15677305</v>
      </c>
      <c r="B754" t="s">
        <v>331</v>
      </c>
      <c r="C754" t="s">
        <v>17</v>
      </c>
      <c r="D754" t="s">
        <v>18</v>
      </c>
      <c r="E754">
        <v>35</v>
      </c>
      <c r="F754" t="s">
        <v>19</v>
      </c>
      <c r="G754">
        <v>7</v>
      </c>
      <c r="H754" s="4">
        <v>107749.03</v>
      </c>
      <c r="I754" t="s">
        <v>33</v>
      </c>
      <c r="J754">
        <v>1</v>
      </c>
      <c r="K754">
        <v>490</v>
      </c>
      <c r="L754" t="s">
        <v>44</v>
      </c>
      <c r="M754" t="s">
        <v>21</v>
      </c>
      <c r="N754" t="s">
        <v>22</v>
      </c>
      <c r="O754" s="4">
        <v>3937.37</v>
      </c>
      <c r="P754" t="s">
        <v>28</v>
      </c>
      <c r="Q754" t="str" cm="1">
        <f t="array" ref="Q754">_xlfn.IFS(
O754&lt;50000,"Low Salary (&lt;$50K)",
O754&lt;90000,"Lower Middle ($50K-$90K)",
O754&lt;130000,"Middle ($90K-$130K)",
O754&lt;170000,"Upper Middle ($130K-$170K)",
O754&gt;=170000,"High Salary (&gt;$170K)"
)</f>
        <v>Low Salary (&lt;$50K)</v>
      </c>
      <c r="R754" t="str" cm="1">
        <f t="array" ref="R754">_xlfn.IFS(
G754&lt;=2,"New Customers (0-2Y)",
G754&lt;=5,"Growing Customers (3-5Y)",
G754&lt;=8,"Established Customers (6-8Y)",
G754&lt;=10,"Loyal Customers (9-10Y)"
)</f>
        <v>Established Customers (6-8Y)</v>
      </c>
    </row>
    <row r="755" spans="1:18" x14ac:dyDescent="0.35">
      <c r="A755">
        <v>15661526</v>
      </c>
      <c r="B755" t="s">
        <v>557</v>
      </c>
      <c r="C755" t="s">
        <v>42</v>
      </c>
      <c r="D755" t="s">
        <v>39</v>
      </c>
      <c r="E755">
        <v>37</v>
      </c>
      <c r="F755" t="s">
        <v>19</v>
      </c>
      <c r="G755">
        <v>2</v>
      </c>
      <c r="H755" s="4">
        <v>110777.26</v>
      </c>
      <c r="I755" t="s">
        <v>33</v>
      </c>
      <c r="J755">
        <v>2</v>
      </c>
      <c r="K755">
        <v>815</v>
      </c>
      <c r="L755" t="s">
        <v>37</v>
      </c>
      <c r="M755" t="s">
        <v>21</v>
      </c>
      <c r="N755" t="s">
        <v>32</v>
      </c>
      <c r="O755" s="4">
        <v>2383.59</v>
      </c>
      <c r="P755" t="s">
        <v>28</v>
      </c>
      <c r="Q755" t="str" cm="1">
        <f t="array" ref="Q755">_xlfn.IFS(
O755&lt;50000,"Low Salary (&lt;$50K)",
O755&lt;90000,"Lower Middle ($50K-$90K)",
O755&lt;130000,"Middle ($90K-$130K)",
O755&lt;170000,"Upper Middle ($130K-$170K)",
O755&gt;=170000,"High Salary (&gt;$170K)"
)</f>
        <v>Low Salary (&lt;$50K)</v>
      </c>
      <c r="R755" t="str" cm="1">
        <f t="array" ref="R755">_xlfn.IFS(
G755&lt;=2,"New Customers (0-2Y)",
G755&lt;=5,"Growing Customers (3-5Y)",
G755&lt;=8,"Established Customers (6-8Y)",
G755&lt;=10,"Loyal Customers (9-10Y)"
)</f>
        <v>New Customers (0-2Y)</v>
      </c>
    </row>
    <row r="756" spans="1:18" x14ac:dyDescent="0.35">
      <c r="A756">
        <v>15685997</v>
      </c>
      <c r="B756" t="s">
        <v>630</v>
      </c>
      <c r="C756" t="s">
        <v>26</v>
      </c>
      <c r="D756" t="s">
        <v>18</v>
      </c>
      <c r="E756">
        <v>39</v>
      </c>
      <c r="F756" t="s">
        <v>19</v>
      </c>
      <c r="G756">
        <v>5</v>
      </c>
      <c r="H756" s="4">
        <v>166733.92000000001</v>
      </c>
      <c r="I756" t="s">
        <v>33</v>
      </c>
      <c r="J756">
        <v>2</v>
      </c>
      <c r="K756">
        <v>838</v>
      </c>
      <c r="L756" t="s">
        <v>37</v>
      </c>
      <c r="M756" t="s">
        <v>21</v>
      </c>
      <c r="N756" t="s">
        <v>32</v>
      </c>
      <c r="O756" s="4">
        <v>14279.44</v>
      </c>
      <c r="P756" t="s">
        <v>28</v>
      </c>
      <c r="Q756" t="str" cm="1">
        <f t="array" ref="Q756">_xlfn.IFS(
O756&lt;50000,"Low Salary (&lt;$50K)",
O756&lt;90000,"Lower Middle ($50K-$90K)",
O756&lt;130000,"Middle ($90K-$130K)",
O756&lt;170000,"Upper Middle ($130K-$170K)",
O756&gt;=170000,"High Salary (&gt;$170K)"
)</f>
        <v>Low Salary (&lt;$50K)</v>
      </c>
      <c r="R756" t="str" cm="1">
        <f t="array" ref="R756">_xlfn.IFS(
G756&lt;=2,"New Customers (0-2Y)",
G756&lt;=5,"Growing Customers (3-5Y)",
G756&lt;=8,"Established Customers (6-8Y)",
G756&lt;=10,"Loyal Customers (9-10Y)"
)</f>
        <v>Growing Customers (3-5Y)</v>
      </c>
    </row>
    <row r="757" spans="1:18" x14ac:dyDescent="0.35">
      <c r="A757">
        <v>15660101</v>
      </c>
      <c r="B757" t="s">
        <v>631</v>
      </c>
      <c r="C757" t="s">
        <v>17</v>
      </c>
      <c r="D757" t="s">
        <v>39</v>
      </c>
      <c r="E757">
        <v>31</v>
      </c>
      <c r="F757" t="s">
        <v>19</v>
      </c>
      <c r="G757">
        <v>9</v>
      </c>
      <c r="H757" s="4">
        <v>157120.85999999999</v>
      </c>
      <c r="I757" t="s">
        <v>33</v>
      </c>
      <c r="J757">
        <v>2</v>
      </c>
      <c r="K757">
        <v>803</v>
      </c>
      <c r="L757" t="s">
        <v>37</v>
      </c>
      <c r="M757" t="s">
        <v>21</v>
      </c>
      <c r="N757" t="s">
        <v>32</v>
      </c>
      <c r="O757" s="4">
        <v>141300.53</v>
      </c>
      <c r="P757" t="s">
        <v>28</v>
      </c>
      <c r="Q757" t="str" cm="1">
        <f t="array" ref="Q757">_xlfn.IFS(
O757&lt;50000,"Low Salary (&lt;$50K)",
O757&lt;90000,"Lower Middle ($50K-$90K)",
O757&lt;130000,"Middle ($90K-$130K)",
O757&lt;170000,"Upper Middle ($130K-$170K)",
O757&gt;=170000,"High Salary (&gt;$170K)"
)</f>
        <v>Upper Middle ($130K-$170K)</v>
      </c>
      <c r="R757" t="str" cm="1">
        <f t="array" ref="R757">_xlfn.IFS(
G757&lt;=2,"New Customers (0-2Y)",
G757&lt;=5,"Growing Customers (3-5Y)",
G757&lt;=8,"Established Customers (6-8Y)",
G757&lt;=10,"Loyal Customers (9-10Y)"
)</f>
        <v>Loyal Customers (9-10Y)</v>
      </c>
    </row>
    <row r="758" spans="1:18" x14ac:dyDescent="0.35">
      <c r="A758">
        <v>15637979</v>
      </c>
      <c r="B758" t="s">
        <v>156</v>
      </c>
      <c r="C758" t="s">
        <v>42</v>
      </c>
      <c r="D758" t="s">
        <v>18</v>
      </c>
      <c r="E758">
        <v>36</v>
      </c>
      <c r="F758" t="s">
        <v>19</v>
      </c>
      <c r="G758">
        <v>2</v>
      </c>
      <c r="H758" s="4">
        <v>127160.78</v>
      </c>
      <c r="I758" t="s">
        <v>33</v>
      </c>
      <c r="J758">
        <v>2</v>
      </c>
      <c r="K758">
        <v>664</v>
      </c>
      <c r="L758" t="s">
        <v>35</v>
      </c>
      <c r="M758" t="s">
        <v>21</v>
      </c>
      <c r="N758" t="s">
        <v>32</v>
      </c>
      <c r="O758" s="4">
        <v>78140.75</v>
      </c>
      <c r="P758" t="s">
        <v>28</v>
      </c>
      <c r="Q758" t="str" cm="1">
        <f t="array" ref="Q758">_xlfn.IFS(
O758&lt;50000,"Low Salary (&lt;$50K)",
O758&lt;90000,"Lower Middle ($50K-$90K)",
O758&lt;130000,"Middle ($90K-$130K)",
O758&lt;170000,"Upper Middle ($130K-$170K)",
O758&gt;=170000,"High Salary (&gt;$170K)"
)</f>
        <v>Lower Middle ($50K-$90K)</v>
      </c>
      <c r="R758" t="str" cm="1">
        <f t="array" ref="R758">_xlfn.IFS(
G758&lt;=2,"New Customers (0-2Y)",
G758&lt;=5,"Growing Customers (3-5Y)",
G758&lt;=8,"Established Customers (6-8Y)",
G758&lt;=10,"Loyal Customers (9-10Y)"
)</f>
        <v>New Customers (0-2Y)</v>
      </c>
    </row>
    <row r="759" spans="1:18" x14ac:dyDescent="0.35">
      <c r="A759">
        <v>15815364</v>
      </c>
      <c r="B759" t="s">
        <v>632</v>
      </c>
      <c r="C759" t="s">
        <v>26</v>
      </c>
      <c r="D759" t="s">
        <v>18</v>
      </c>
      <c r="E759">
        <v>28</v>
      </c>
      <c r="F759" t="s">
        <v>43</v>
      </c>
      <c r="G759">
        <v>2</v>
      </c>
      <c r="H759" s="4">
        <v>0</v>
      </c>
      <c r="I759" t="s">
        <v>24</v>
      </c>
      <c r="J759">
        <v>2</v>
      </c>
      <c r="K759">
        <v>736</v>
      </c>
      <c r="L759" t="s">
        <v>35</v>
      </c>
      <c r="M759" t="s">
        <v>21</v>
      </c>
      <c r="N759" t="s">
        <v>22</v>
      </c>
      <c r="O759" s="4">
        <v>117431.1</v>
      </c>
      <c r="P759" t="s">
        <v>28</v>
      </c>
      <c r="Q759" t="str" cm="1">
        <f t="array" ref="Q759">_xlfn.IFS(
O759&lt;50000,"Low Salary (&lt;$50K)",
O759&lt;90000,"Lower Middle ($50K-$90K)",
O759&lt;130000,"Middle ($90K-$130K)",
O759&lt;170000,"Upper Middle ($130K-$170K)",
O759&gt;=170000,"High Salary (&gt;$170K)"
)</f>
        <v>Middle ($90K-$130K)</v>
      </c>
      <c r="R759" t="str" cm="1">
        <f t="array" ref="R759">_xlfn.IFS(
G759&lt;=2,"New Customers (0-2Y)",
G759&lt;=5,"Growing Customers (3-5Y)",
G759&lt;=8,"Established Customers (6-8Y)",
G759&lt;=10,"Loyal Customers (9-10Y)"
)</f>
        <v>New Customers (0-2Y)</v>
      </c>
    </row>
    <row r="760" spans="1:18" x14ac:dyDescent="0.35">
      <c r="A760">
        <v>15647099</v>
      </c>
      <c r="B760" t="s">
        <v>633</v>
      </c>
      <c r="C760" t="s">
        <v>17</v>
      </c>
      <c r="D760" t="s">
        <v>18</v>
      </c>
      <c r="E760">
        <v>37</v>
      </c>
      <c r="F760" t="s">
        <v>19</v>
      </c>
      <c r="G760">
        <v>9</v>
      </c>
      <c r="H760" s="4">
        <v>156091.97</v>
      </c>
      <c r="I760" t="s">
        <v>33</v>
      </c>
      <c r="J760">
        <v>1</v>
      </c>
      <c r="K760">
        <v>633</v>
      </c>
      <c r="L760" t="s">
        <v>20</v>
      </c>
      <c r="M760" t="s">
        <v>21</v>
      </c>
      <c r="N760" t="s">
        <v>32</v>
      </c>
      <c r="O760" s="4">
        <v>72008.61</v>
      </c>
      <c r="P760" t="s">
        <v>28</v>
      </c>
      <c r="Q760" t="str" cm="1">
        <f t="array" ref="Q760">_xlfn.IFS(
O760&lt;50000,"Low Salary (&lt;$50K)",
O760&lt;90000,"Lower Middle ($50K-$90K)",
O760&lt;130000,"Middle ($90K-$130K)",
O760&lt;170000,"Upper Middle ($130K-$170K)",
O760&gt;=170000,"High Salary (&gt;$170K)"
)</f>
        <v>Lower Middle ($50K-$90K)</v>
      </c>
      <c r="R760" t="str" cm="1">
        <f t="array" ref="R760">_xlfn.IFS(
G760&lt;=2,"New Customers (0-2Y)",
G760&lt;=5,"Growing Customers (3-5Y)",
G760&lt;=8,"Established Customers (6-8Y)",
G760&lt;=10,"Loyal Customers (9-10Y)"
)</f>
        <v>Loyal Customers (9-10Y)</v>
      </c>
    </row>
    <row r="761" spans="1:18" x14ac:dyDescent="0.35">
      <c r="A761">
        <v>15625944</v>
      </c>
      <c r="B761" t="s">
        <v>85</v>
      </c>
      <c r="C761" t="s">
        <v>17</v>
      </c>
      <c r="D761" t="s">
        <v>39</v>
      </c>
      <c r="E761">
        <v>58</v>
      </c>
      <c r="F761" t="s">
        <v>19</v>
      </c>
      <c r="G761">
        <v>5</v>
      </c>
      <c r="H761" s="4">
        <v>98668.18</v>
      </c>
      <c r="I761" t="s">
        <v>29</v>
      </c>
      <c r="J761">
        <v>1</v>
      </c>
      <c r="K761">
        <v>664</v>
      </c>
      <c r="L761" t="s">
        <v>35</v>
      </c>
      <c r="M761" t="s">
        <v>21</v>
      </c>
      <c r="N761" t="s">
        <v>22</v>
      </c>
      <c r="O761" s="4">
        <v>60887.58</v>
      </c>
      <c r="P761" t="s">
        <v>28</v>
      </c>
      <c r="Q761" t="str" cm="1">
        <f t="array" ref="Q761">_xlfn.IFS(
O761&lt;50000,"Low Salary (&lt;$50K)",
O761&lt;90000,"Lower Middle ($50K-$90K)",
O761&lt;130000,"Middle ($90K-$130K)",
O761&lt;170000,"Upper Middle ($130K-$170K)",
O761&gt;=170000,"High Salary (&gt;$170K)"
)</f>
        <v>Lower Middle ($50K-$90K)</v>
      </c>
      <c r="R761" t="str" cm="1">
        <f t="array" ref="R761">_xlfn.IFS(
G761&lt;=2,"New Customers (0-2Y)",
G761&lt;=5,"Growing Customers (3-5Y)",
G761&lt;=8,"Established Customers (6-8Y)",
G761&lt;=10,"Loyal Customers (9-10Y)"
)</f>
        <v>Growing Customers (3-5Y)</v>
      </c>
    </row>
    <row r="762" spans="1:18" x14ac:dyDescent="0.35">
      <c r="A762">
        <v>15583212</v>
      </c>
      <c r="B762" t="s">
        <v>150</v>
      </c>
      <c r="C762" t="s">
        <v>17</v>
      </c>
      <c r="D762" t="s">
        <v>18</v>
      </c>
      <c r="E762">
        <v>43</v>
      </c>
      <c r="F762" t="s">
        <v>19</v>
      </c>
      <c r="G762">
        <v>5</v>
      </c>
      <c r="H762" s="4">
        <v>134022.06</v>
      </c>
      <c r="I762" t="s">
        <v>33</v>
      </c>
      <c r="J762">
        <v>1</v>
      </c>
      <c r="K762">
        <v>600</v>
      </c>
      <c r="L762" t="s">
        <v>20</v>
      </c>
      <c r="M762" t="s">
        <v>21</v>
      </c>
      <c r="N762" t="s">
        <v>32</v>
      </c>
      <c r="O762" s="4">
        <v>194764.83</v>
      </c>
      <c r="P762" t="s">
        <v>28</v>
      </c>
      <c r="Q762" t="str" cm="1">
        <f t="array" ref="Q762">_xlfn.IFS(
O762&lt;50000,"Low Salary (&lt;$50K)",
O762&lt;90000,"Lower Middle ($50K-$90K)",
O762&lt;130000,"Middle ($90K-$130K)",
O762&lt;170000,"Upper Middle ($130K-$170K)",
O762&gt;=170000,"High Salary (&gt;$170K)"
)</f>
        <v>High Salary (&gt;$170K)</v>
      </c>
      <c r="R762" t="str" cm="1">
        <f t="array" ref="R762">_xlfn.IFS(
G762&lt;=2,"New Customers (0-2Y)",
G762&lt;=5,"Growing Customers (3-5Y)",
G762&lt;=8,"Established Customers (6-8Y)",
G762&lt;=10,"Loyal Customers (9-10Y)"
)</f>
        <v>Growing Customers (3-5Y)</v>
      </c>
    </row>
    <row r="763" spans="1:18" x14ac:dyDescent="0.35">
      <c r="A763">
        <v>15582741</v>
      </c>
      <c r="B763" t="s">
        <v>62</v>
      </c>
      <c r="C763" t="s">
        <v>17</v>
      </c>
      <c r="D763" t="s">
        <v>18</v>
      </c>
      <c r="E763">
        <v>35</v>
      </c>
      <c r="F763" t="s">
        <v>19</v>
      </c>
      <c r="G763">
        <v>5</v>
      </c>
      <c r="H763" s="4">
        <v>124151.09</v>
      </c>
      <c r="I763" t="s">
        <v>33</v>
      </c>
      <c r="J763">
        <v>1</v>
      </c>
      <c r="K763">
        <v>693</v>
      </c>
      <c r="L763" t="s">
        <v>35</v>
      </c>
      <c r="M763" t="s">
        <v>21</v>
      </c>
      <c r="N763" t="s">
        <v>32</v>
      </c>
      <c r="O763" s="4">
        <v>88705.14</v>
      </c>
      <c r="P763" t="s">
        <v>23</v>
      </c>
      <c r="Q763" t="str" cm="1">
        <f t="array" ref="Q763">_xlfn.IFS(
O763&lt;50000,"Low Salary (&lt;$50K)",
O763&lt;90000,"Lower Middle ($50K-$90K)",
O763&lt;130000,"Middle ($90K-$130K)",
O763&lt;170000,"Upper Middle ($130K-$170K)",
O763&gt;=170000,"High Salary (&gt;$170K)"
)</f>
        <v>Lower Middle ($50K-$90K)</v>
      </c>
      <c r="R763" t="str" cm="1">
        <f t="array" ref="R763">_xlfn.IFS(
G763&lt;=2,"New Customers (0-2Y)",
G763&lt;=5,"Growing Customers (3-5Y)",
G763&lt;=8,"Established Customers (6-8Y)",
G763&lt;=10,"Loyal Customers (9-10Y)"
)</f>
        <v>Growing Customers (3-5Y)</v>
      </c>
    </row>
    <row r="764" spans="1:18" x14ac:dyDescent="0.35">
      <c r="A764">
        <v>15637876</v>
      </c>
      <c r="B764" t="s">
        <v>439</v>
      </c>
      <c r="C764" t="s">
        <v>42</v>
      </c>
      <c r="D764" t="s">
        <v>18</v>
      </c>
      <c r="E764">
        <v>36</v>
      </c>
      <c r="F764" t="s">
        <v>19</v>
      </c>
      <c r="G764">
        <v>6</v>
      </c>
      <c r="H764" s="4">
        <v>77253.5</v>
      </c>
      <c r="I764" t="s">
        <v>29</v>
      </c>
      <c r="J764">
        <v>1</v>
      </c>
      <c r="K764">
        <v>663</v>
      </c>
      <c r="L764" t="s">
        <v>35</v>
      </c>
      <c r="M764" t="s">
        <v>27</v>
      </c>
      <c r="N764" t="s">
        <v>32</v>
      </c>
      <c r="O764" s="4">
        <v>35817.97</v>
      </c>
      <c r="P764" t="s">
        <v>23</v>
      </c>
      <c r="Q764" t="str" cm="1">
        <f t="array" ref="Q764">_xlfn.IFS(
O764&lt;50000,"Low Salary (&lt;$50K)",
O764&lt;90000,"Lower Middle ($50K-$90K)",
O764&lt;130000,"Middle ($90K-$130K)",
O764&lt;170000,"Upper Middle ($130K-$170K)",
O764&gt;=170000,"High Salary (&gt;$170K)"
)</f>
        <v>Low Salary (&lt;$50K)</v>
      </c>
      <c r="R764" t="str" cm="1">
        <f t="array" ref="R764">_xlfn.IFS(
G764&lt;=2,"New Customers (0-2Y)",
G764&lt;=5,"Growing Customers (3-5Y)",
G764&lt;=8,"Established Customers (6-8Y)",
G764&lt;=10,"Loyal Customers (9-10Y)"
)</f>
        <v>Established Customers (6-8Y)</v>
      </c>
    </row>
    <row r="765" spans="1:18" x14ac:dyDescent="0.35">
      <c r="A765">
        <v>15622750</v>
      </c>
      <c r="B765" t="s">
        <v>38</v>
      </c>
      <c r="C765" t="s">
        <v>42</v>
      </c>
      <c r="D765" t="s">
        <v>18</v>
      </c>
      <c r="E765">
        <v>21</v>
      </c>
      <c r="F765" t="s">
        <v>43</v>
      </c>
      <c r="G765">
        <v>1</v>
      </c>
      <c r="H765" s="4">
        <v>114292.48</v>
      </c>
      <c r="I765" t="s">
        <v>33</v>
      </c>
      <c r="J765">
        <v>1</v>
      </c>
      <c r="K765">
        <v>742</v>
      </c>
      <c r="L765" t="s">
        <v>35</v>
      </c>
      <c r="M765" t="s">
        <v>21</v>
      </c>
      <c r="N765" t="s">
        <v>32</v>
      </c>
      <c r="O765" s="4">
        <v>31520.400000000001</v>
      </c>
      <c r="P765" t="s">
        <v>28</v>
      </c>
      <c r="Q765" t="str" cm="1">
        <f t="array" ref="Q765">_xlfn.IFS(
O765&lt;50000,"Low Salary (&lt;$50K)",
O765&lt;90000,"Lower Middle ($50K-$90K)",
O765&lt;130000,"Middle ($90K-$130K)",
O765&lt;170000,"Upper Middle ($130K-$170K)",
O765&gt;=170000,"High Salary (&gt;$170K)"
)</f>
        <v>Low Salary (&lt;$50K)</v>
      </c>
      <c r="R765" t="str" cm="1">
        <f t="array" ref="R765">_xlfn.IFS(
G765&lt;=2,"New Customers (0-2Y)",
G765&lt;=5,"Growing Customers (3-5Y)",
G765&lt;=8,"Established Customers (6-8Y)",
G765&lt;=10,"Loyal Customers (9-10Y)"
)</f>
        <v>New Customers (0-2Y)</v>
      </c>
    </row>
    <row r="766" spans="1:18" x14ac:dyDescent="0.35">
      <c r="A766">
        <v>15672056</v>
      </c>
      <c r="B766" t="s">
        <v>634</v>
      </c>
      <c r="C766" t="s">
        <v>42</v>
      </c>
      <c r="D766" t="s">
        <v>39</v>
      </c>
      <c r="E766">
        <v>43</v>
      </c>
      <c r="F766" t="s">
        <v>19</v>
      </c>
      <c r="G766">
        <v>2</v>
      </c>
      <c r="H766" s="4">
        <v>140080.32000000001</v>
      </c>
      <c r="I766" t="s">
        <v>33</v>
      </c>
      <c r="J766">
        <v>3</v>
      </c>
      <c r="K766">
        <v>710</v>
      </c>
      <c r="L766" t="s">
        <v>35</v>
      </c>
      <c r="M766" t="s">
        <v>21</v>
      </c>
      <c r="N766" t="s">
        <v>22</v>
      </c>
      <c r="O766" s="4">
        <v>157908.19</v>
      </c>
      <c r="P766" t="s">
        <v>23</v>
      </c>
      <c r="Q766" t="str" cm="1">
        <f t="array" ref="Q766">_xlfn.IFS(
O766&lt;50000,"Low Salary (&lt;$50K)",
O766&lt;90000,"Lower Middle ($50K-$90K)",
O766&lt;130000,"Middle ($90K-$130K)",
O766&lt;170000,"Upper Middle ($130K-$170K)",
O766&gt;=170000,"High Salary (&gt;$170K)"
)</f>
        <v>Upper Middle ($130K-$170K)</v>
      </c>
      <c r="R766" t="str" cm="1">
        <f t="array" ref="R766">_xlfn.IFS(
G766&lt;=2,"New Customers (0-2Y)",
G766&lt;=5,"Growing Customers (3-5Y)",
G766&lt;=8,"Established Customers (6-8Y)",
G766&lt;=10,"Loyal Customers (9-10Y)"
)</f>
        <v>New Customers (0-2Y)</v>
      </c>
    </row>
    <row r="767" spans="1:18" x14ac:dyDescent="0.35">
      <c r="A767">
        <v>15812351</v>
      </c>
      <c r="B767" t="s">
        <v>635</v>
      </c>
      <c r="C767" t="s">
        <v>26</v>
      </c>
      <c r="D767" t="s">
        <v>18</v>
      </c>
      <c r="E767">
        <v>27</v>
      </c>
      <c r="F767" t="s">
        <v>43</v>
      </c>
      <c r="G767">
        <v>2</v>
      </c>
      <c r="H767" s="4">
        <v>135277.96</v>
      </c>
      <c r="I767" t="s">
        <v>33</v>
      </c>
      <c r="J767">
        <v>1</v>
      </c>
      <c r="K767">
        <v>710</v>
      </c>
      <c r="L767" t="s">
        <v>35</v>
      </c>
      <c r="M767" t="s">
        <v>21</v>
      </c>
      <c r="N767" t="s">
        <v>32</v>
      </c>
      <c r="O767" s="4">
        <v>142200.15</v>
      </c>
      <c r="P767" t="s">
        <v>28</v>
      </c>
      <c r="Q767" t="str" cm="1">
        <f t="array" ref="Q767">_xlfn.IFS(
O767&lt;50000,"Low Salary (&lt;$50K)",
O767&lt;90000,"Lower Middle ($50K-$90K)",
O767&lt;130000,"Middle ($90K-$130K)",
O767&lt;170000,"Upper Middle ($130K-$170K)",
O767&gt;=170000,"High Salary (&gt;$170K)"
)</f>
        <v>Upper Middle ($130K-$170K)</v>
      </c>
      <c r="R767" t="str" cm="1">
        <f t="array" ref="R767">_xlfn.IFS(
G767&lt;=2,"New Customers (0-2Y)",
G767&lt;=5,"Growing Customers (3-5Y)",
G767&lt;=8,"Established Customers (6-8Y)",
G767&lt;=10,"Loyal Customers (9-10Y)"
)</f>
        <v>New Customers (0-2Y)</v>
      </c>
    </row>
    <row r="768" spans="1:18" x14ac:dyDescent="0.35">
      <c r="A768">
        <v>15810864</v>
      </c>
      <c r="B768" t="s">
        <v>636</v>
      </c>
      <c r="C768" t="s">
        <v>17</v>
      </c>
      <c r="D768" t="s">
        <v>18</v>
      </c>
      <c r="E768">
        <v>82</v>
      </c>
      <c r="F768" t="s">
        <v>2967</v>
      </c>
      <c r="G768">
        <v>2</v>
      </c>
      <c r="H768" s="4">
        <v>0</v>
      </c>
      <c r="I768" t="s">
        <v>24</v>
      </c>
      <c r="J768">
        <v>2</v>
      </c>
      <c r="K768">
        <v>700</v>
      </c>
      <c r="L768" t="s">
        <v>35</v>
      </c>
      <c r="M768" t="s">
        <v>27</v>
      </c>
      <c r="N768" t="s">
        <v>22</v>
      </c>
      <c r="O768" s="4">
        <v>182055.36</v>
      </c>
      <c r="P768" t="s">
        <v>28</v>
      </c>
      <c r="Q768" t="str" cm="1">
        <f t="array" ref="Q768">_xlfn.IFS(
O768&lt;50000,"Low Salary (&lt;$50K)",
O768&lt;90000,"Lower Middle ($50K-$90K)",
O768&lt;130000,"Middle ($90K-$130K)",
O768&lt;170000,"Upper Middle ($130K-$170K)",
O768&gt;=170000,"High Salary (&gt;$170K)"
)</f>
        <v>High Salary (&gt;$170K)</v>
      </c>
      <c r="R768" t="str" cm="1">
        <f t="array" ref="R768">_xlfn.IFS(
G768&lt;=2,"New Customers (0-2Y)",
G768&lt;=5,"Growing Customers (3-5Y)",
G768&lt;=8,"Established Customers (6-8Y)",
G768&lt;=10,"Loyal Customers (9-10Y)"
)</f>
        <v>New Customers (0-2Y)</v>
      </c>
    </row>
    <row r="769" spans="1:18" x14ac:dyDescent="0.35">
      <c r="A769">
        <v>15677921</v>
      </c>
      <c r="B769" t="s">
        <v>637</v>
      </c>
      <c r="C769" t="s">
        <v>42</v>
      </c>
      <c r="D769" t="s">
        <v>39</v>
      </c>
      <c r="E769">
        <v>60</v>
      </c>
      <c r="F769" t="s">
        <v>2967</v>
      </c>
      <c r="G769">
        <v>9</v>
      </c>
      <c r="H769" s="4">
        <v>115920.62</v>
      </c>
      <c r="I769" t="s">
        <v>33</v>
      </c>
      <c r="J769">
        <v>2</v>
      </c>
      <c r="K769">
        <v>720</v>
      </c>
      <c r="L769" t="s">
        <v>35</v>
      </c>
      <c r="M769" t="s">
        <v>27</v>
      </c>
      <c r="N769" t="s">
        <v>32</v>
      </c>
      <c r="O769" s="4">
        <v>157552.07999999999</v>
      </c>
      <c r="P769" t="s">
        <v>23</v>
      </c>
      <c r="Q769" t="str" cm="1">
        <f t="array" ref="Q769">_xlfn.IFS(
O769&lt;50000,"Low Salary (&lt;$50K)",
O769&lt;90000,"Lower Middle ($50K-$90K)",
O769&lt;130000,"Middle ($90K-$130K)",
O769&lt;170000,"Upper Middle ($130K-$170K)",
O769&gt;=170000,"High Salary (&gt;$170K)"
)</f>
        <v>Upper Middle ($130K-$170K)</v>
      </c>
      <c r="R769" t="str" cm="1">
        <f t="array" ref="R769">_xlfn.IFS(
G769&lt;=2,"New Customers (0-2Y)",
G769&lt;=5,"Growing Customers (3-5Y)",
G769&lt;=8,"Established Customers (6-8Y)",
G769&lt;=10,"Loyal Customers (9-10Y)"
)</f>
        <v>Loyal Customers (9-10Y)</v>
      </c>
    </row>
    <row r="770" spans="1:18" x14ac:dyDescent="0.35">
      <c r="A770">
        <v>15724296</v>
      </c>
      <c r="B770" t="s">
        <v>337</v>
      </c>
      <c r="C770" t="s">
        <v>26</v>
      </c>
      <c r="D770" t="s">
        <v>39</v>
      </c>
      <c r="E770">
        <v>41</v>
      </c>
      <c r="F770" t="s">
        <v>19</v>
      </c>
      <c r="G770">
        <v>2</v>
      </c>
      <c r="H770" s="4">
        <v>119782.72</v>
      </c>
      <c r="I770" t="s">
        <v>33</v>
      </c>
      <c r="J770">
        <v>2</v>
      </c>
      <c r="K770">
        <v>684</v>
      </c>
      <c r="L770" t="s">
        <v>35</v>
      </c>
      <c r="M770" t="s">
        <v>27</v>
      </c>
      <c r="N770" t="s">
        <v>32</v>
      </c>
      <c r="O770" s="4">
        <v>120284.67</v>
      </c>
      <c r="P770" t="s">
        <v>28</v>
      </c>
      <c r="Q770" t="str" cm="1">
        <f t="array" ref="Q770">_xlfn.IFS(
O770&lt;50000,"Low Salary (&lt;$50K)",
O770&lt;90000,"Lower Middle ($50K-$90K)",
O770&lt;130000,"Middle ($90K-$130K)",
O770&lt;170000,"Upper Middle ($130K-$170K)",
O770&gt;=170000,"High Salary (&gt;$170K)"
)</f>
        <v>Middle ($90K-$130K)</v>
      </c>
      <c r="R770" t="str" cm="1">
        <f t="array" ref="R770">_xlfn.IFS(
G770&lt;=2,"New Customers (0-2Y)",
G770&lt;=5,"Growing Customers (3-5Y)",
G770&lt;=8,"Established Customers (6-8Y)",
G770&lt;=10,"Loyal Customers (9-10Y)"
)</f>
        <v>New Customers (0-2Y)</v>
      </c>
    </row>
    <row r="771" spans="1:18" x14ac:dyDescent="0.35">
      <c r="A771">
        <v>15685329</v>
      </c>
      <c r="B771" t="s">
        <v>388</v>
      </c>
      <c r="C771" t="s">
        <v>17</v>
      </c>
      <c r="D771" t="s">
        <v>18</v>
      </c>
      <c r="E771">
        <v>63</v>
      </c>
      <c r="F771" t="s">
        <v>2967</v>
      </c>
      <c r="G771">
        <v>1</v>
      </c>
      <c r="H771" s="4">
        <v>114715.71</v>
      </c>
      <c r="I771" t="s">
        <v>33</v>
      </c>
      <c r="J771">
        <v>1</v>
      </c>
      <c r="K771">
        <v>531</v>
      </c>
      <c r="L771" t="s">
        <v>31</v>
      </c>
      <c r="M771" t="s">
        <v>27</v>
      </c>
      <c r="N771" t="s">
        <v>22</v>
      </c>
      <c r="O771" s="4">
        <v>24506.95</v>
      </c>
      <c r="P771" t="s">
        <v>23</v>
      </c>
      <c r="Q771" t="str" cm="1">
        <f t="array" ref="Q771">_xlfn.IFS(
O771&lt;50000,"Low Salary (&lt;$50K)",
O771&lt;90000,"Lower Middle ($50K-$90K)",
O771&lt;130000,"Middle ($90K-$130K)",
O771&lt;170000,"Upper Middle ($130K-$170K)",
O771&gt;=170000,"High Salary (&gt;$170K)"
)</f>
        <v>Low Salary (&lt;$50K)</v>
      </c>
      <c r="R771" t="str" cm="1">
        <f t="array" ref="R771">_xlfn.IFS(
G771&lt;=2,"New Customers (0-2Y)",
G771&lt;=5,"Growing Customers (3-5Y)",
G771&lt;=8,"Established Customers (6-8Y)",
G771&lt;=10,"Loyal Customers (9-10Y)"
)</f>
        <v>New Customers (0-2Y)</v>
      </c>
    </row>
    <row r="772" spans="1:18" x14ac:dyDescent="0.35">
      <c r="A772">
        <v>15584091</v>
      </c>
      <c r="B772" t="s">
        <v>638</v>
      </c>
      <c r="C772" t="s">
        <v>42</v>
      </c>
      <c r="D772" t="s">
        <v>18</v>
      </c>
      <c r="E772">
        <v>36</v>
      </c>
      <c r="F772" t="s">
        <v>19</v>
      </c>
      <c r="G772">
        <v>2</v>
      </c>
      <c r="H772" s="4">
        <v>129748.54</v>
      </c>
      <c r="I772" t="s">
        <v>33</v>
      </c>
      <c r="J772">
        <v>2</v>
      </c>
      <c r="K772">
        <v>742</v>
      </c>
      <c r="L772" t="s">
        <v>35</v>
      </c>
      <c r="M772" t="s">
        <v>27</v>
      </c>
      <c r="N772" t="s">
        <v>32</v>
      </c>
      <c r="O772" s="4">
        <v>47271.61</v>
      </c>
      <c r="P772" t="s">
        <v>23</v>
      </c>
      <c r="Q772" t="str" cm="1">
        <f t="array" ref="Q772">_xlfn.IFS(
O772&lt;50000,"Low Salary (&lt;$50K)",
O772&lt;90000,"Lower Middle ($50K-$90K)",
O772&lt;130000,"Middle ($90K-$130K)",
O772&lt;170000,"Upper Middle ($130K-$170K)",
O772&gt;=170000,"High Salary (&gt;$170K)"
)</f>
        <v>Low Salary (&lt;$50K)</v>
      </c>
      <c r="R772" t="str" cm="1">
        <f t="array" ref="R772">_xlfn.IFS(
G772&lt;=2,"New Customers (0-2Y)",
G772&lt;=5,"Growing Customers (3-5Y)",
G772&lt;=8,"Established Customers (6-8Y)",
G772&lt;=10,"Loyal Customers (9-10Y)"
)</f>
        <v>New Customers (0-2Y)</v>
      </c>
    </row>
    <row r="773" spans="1:18" x14ac:dyDescent="0.35">
      <c r="A773">
        <v>15640442</v>
      </c>
      <c r="B773" t="s">
        <v>639</v>
      </c>
      <c r="C773" t="s">
        <v>17</v>
      </c>
      <c r="D773" t="s">
        <v>39</v>
      </c>
      <c r="E773">
        <v>31</v>
      </c>
      <c r="F773" t="s">
        <v>19</v>
      </c>
      <c r="G773">
        <v>4</v>
      </c>
      <c r="H773" s="4">
        <v>129722.57</v>
      </c>
      <c r="I773" t="s">
        <v>33</v>
      </c>
      <c r="J773">
        <v>1</v>
      </c>
      <c r="K773">
        <v>717</v>
      </c>
      <c r="L773" t="s">
        <v>35</v>
      </c>
      <c r="M773" t="s">
        <v>27</v>
      </c>
      <c r="N773" t="s">
        <v>32</v>
      </c>
      <c r="O773" s="4">
        <v>41176.6</v>
      </c>
      <c r="P773" t="s">
        <v>28</v>
      </c>
      <c r="Q773" t="str" cm="1">
        <f t="array" ref="Q773">_xlfn.IFS(
O773&lt;50000,"Low Salary (&lt;$50K)",
O773&lt;90000,"Lower Middle ($50K-$90K)",
O773&lt;130000,"Middle ($90K-$130K)",
O773&lt;170000,"Upper Middle ($130K-$170K)",
O773&gt;=170000,"High Salary (&gt;$170K)"
)</f>
        <v>Low Salary (&lt;$50K)</v>
      </c>
      <c r="R773" t="str" cm="1">
        <f t="array" ref="R773">_xlfn.IFS(
G773&lt;=2,"New Customers (0-2Y)",
G773&lt;=5,"Growing Customers (3-5Y)",
G773&lt;=8,"Established Customers (6-8Y)",
G773&lt;=10,"Loyal Customers (9-10Y)"
)</f>
        <v>Growing Customers (3-5Y)</v>
      </c>
    </row>
    <row r="774" spans="1:18" x14ac:dyDescent="0.35">
      <c r="A774">
        <v>15639314</v>
      </c>
      <c r="B774" t="s">
        <v>640</v>
      </c>
      <c r="C774" t="s">
        <v>17</v>
      </c>
      <c r="D774" t="s">
        <v>39</v>
      </c>
      <c r="E774">
        <v>32</v>
      </c>
      <c r="F774" t="s">
        <v>19</v>
      </c>
      <c r="G774">
        <v>2</v>
      </c>
      <c r="H774" s="4">
        <v>0</v>
      </c>
      <c r="I774" t="s">
        <v>24</v>
      </c>
      <c r="J774">
        <v>2</v>
      </c>
      <c r="K774">
        <v>589</v>
      </c>
      <c r="L774" t="s">
        <v>31</v>
      </c>
      <c r="M774" t="s">
        <v>27</v>
      </c>
      <c r="N774" t="s">
        <v>22</v>
      </c>
      <c r="O774" s="4">
        <v>9468.64</v>
      </c>
      <c r="P774" t="s">
        <v>28</v>
      </c>
      <c r="Q774" t="str" cm="1">
        <f t="array" ref="Q774">_xlfn.IFS(
O774&lt;50000,"Low Salary (&lt;$50K)",
O774&lt;90000,"Lower Middle ($50K-$90K)",
O774&lt;130000,"Middle ($90K-$130K)",
O774&lt;170000,"Upper Middle ($130K-$170K)",
O774&gt;=170000,"High Salary (&gt;$170K)"
)</f>
        <v>Low Salary (&lt;$50K)</v>
      </c>
      <c r="R774" t="str" cm="1">
        <f t="array" ref="R774">_xlfn.IFS(
G774&lt;=2,"New Customers (0-2Y)",
G774&lt;=5,"Growing Customers (3-5Y)",
G774&lt;=8,"Established Customers (6-8Y)",
G774&lt;=10,"Loyal Customers (9-10Y)"
)</f>
        <v>New Customers (0-2Y)</v>
      </c>
    </row>
    <row r="775" spans="1:18" x14ac:dyDescent="0.35">
      <c r="A775">
        <v>15685320</v>
      </c>
      <c r="B775" t="s">
        <v>641</v>
      </c>
      <c r="C775" t="s">
        <v>17</v>
      </c>
      <c r="D775" t="s">
        <v>39</v>
      </c>
      <c r="E775">
        <v>36</v>
      </c>
      <c r="F775" t="s">
        <v>19</v>
      </c>
      <c r="G775">
        <v>3</v>
      </c>
      <c r="H775" s="4">
        <v>139180.20000000001</v>
      </c>
      <c r="I775" t="s">
        <v>33</v>
      </c>
      <c r="J775">
        <v>1</v>
      </c>
      <c r="K775">
        <v>767</v>
      </c>
      <c r="L775" t="s">
        <v>35</v>
      </c>
      <c r="M775" t="s">
        <v>27</v>
      </c>
      <c r="N775" t="s">
        <v>32</v>
      </c>
      <c r="O775" s="4">
        <v>123880.19</v>
      </c>
      <c r="P775" t="s">
        <v>28</v>
      </c>
      <c r="Q775" t="str" cm="1">
        <f t="array" ref="Q775">_xlfn.IFS(
O775&lt;50000,"Low Salary (&lt;$50K)",
O775&lt;90000,"Lower Middle ($50K-$90K)",
O775&lt;130000,"Middle ($90K-$130K)",
O775&lt;170000,"Upper Middle ($130K-$170K)",
O775&gt;=170000,"High Salary (&gt;$170K)"
)</f>
        <v>Middle ($90K-$130K)</v>
      </c>
      <c r="R775" t="str" cm="1">
        <f t="array" ref="R775">_xlfn.IFS(
G775&lt;=2,"New Customers (0-2Y)",
G775&lt;=5,"Growing Customers (3-5Y)",
G775&lt;=8,"Established Customers (6-8Y)",
G775&lt;=10,"Loyal Customers (9-10Y)"
)</f>
        <v>Growing Customers (3-5Y)</v>
      </c>
    </row>
    <row r="776" spans="1:18" x14ac:dyDescent="0.35">
      <c r="A776">
        <v>15789158</v>
      </c>
      <c r="B776" t="s">
        <v>642</v>
      </c>
      <c r="C776" t="s">
        <v>42</v>
      </c>
      <c r="D776" t="s">
        <v>39</v>
      </c>
      <c r="E776">
        <v>49</v>
      </c>
      <c r="F776" t="s">
        <v>19</v>
      </c>
      <c r="G776">
        <v>6</v>
      </c>
      <c r="H776" s="4">
        <v>113599.74</v>
      </c>
      <c r="I776" t="s">
        <v>33</v>
      </c>
      <c r="J776">
        <v>2</v>
      </c>
      <c r="K776">
        <v>636</v>
      </c>
      <c r="L776" t="s">
        <v>20</v>
      </c>
      <c r="M776" t="s">
        <v>21</v>
      </c>
      <c r="N776" t="s">
        <v>32</v>
      </c>
      <c r="O776" s="4">
        <v>158887.09</v>
      </c>
      <c r="P776" t="s">
        <v>23</v>
      </c>
      <c r="Q776" t="str" cm="1">
        <f t="array" ref="Q776">_xlfn.IFS(
O776&lt;50000,"Low Salary (&lt;$50K)",
O776&lt;90000,"Lower Middle ($50K-$90K)",
O776&lt;130000,"Middle ($90K-$130K)",
O776&lt;170000,"Upper Middle ($130K-$170K)",
O776&gt;=170000,"High Salary (&gt;$170K)"
)</f>
        <v>Upper Middle ($130K-$170K)</v>
      </c>
      <c r="R776" t="str" cm="1">
        <f t="array" ref="R776">_xlfn.IFS(
G776&lt;=2,"New Customers (0-2Y)",
G776&lt;=5,"Growing Customers (3-5Y)",
G776&lt;=8,"Established Customers (6-8Y)",
G776&lt;=10,"Loyal Customers (9-10Y)"
)</f>
        <v>Established Customers (6-8Y)</v>
      </c>
    </row>
    <row r="777" spans="1:18" x14ac:dyDescent="0.35">
      <c r="A777">
        <v>15752137</v>
      </c>
      <c r="B777" t="s">
        <v>643</v>
      </c>
      <c r="C777" t="s">
        <v>17</v>
      </c>
      <c r="D777" t="s">
        <v>39</v>
      </c>
      <c r="E777">
        <v>33</v>
      </c>
      <c r="F777" t="s">
        <v>19</v>
      </c>
      <c r="G777">
        <v>7</v>
      </c>
      <c r="H777" s="4">
        <v>134944</v>
      </c>
      <c r="I777" t="s">
        <v>33</v>
      </c>
      <c r="J777">
        <v>1</v>
      </c>
      <c r="K777">
        <v>648</v>
      </c>
      <c r="L777" t="s">
        <v>20</v>
      </c>
      <c r="M777" t="s">
        <v>21</v>
      </c>
      <c r="N777" t="s">
        <v>22</v>
      </c>
      <c r="O777" s="4">
        <v>117036.38</v>
      </c>
      <c r="P777" t="s">
        <v>28</v>
      </c>
      <c r="Q777" t="str" cm="1">
        <f t="array" ref="Q777">_xlfn.IFS(
O777&lt;50000,"Low Salary (&lt;$50K)",
O777&lt;90000,"Lower Middle ($50K-$90K)",
O777&lt;130000,"Middle ($90K-$130K)",
O777&lt;170000,"Upper Middle ($130K-$170K)",
O777&gt;=170000,"High Salary (&gt;$170K)"
)</f>
        <v>Middle ($90K-$130K)</v>
      </c>
      <c r="R777" t="str" cm="1">
        <f t="array" ref="R777">_xlfn.IFS(
G777&lt;=2,"New Customers (0-2Y)",
G777&lt;=5,"Growing Customers (3-5Y)",
G777&lt;=8,"Established Customers (6-8Y)",
G777&lt;=10,"Loyal Customers (9-10Y)"
)</f>
        <v>Established Customers (6-8Y)</v>
      </c>
    </row>
    <row r="778" spans="1:18" x14ac:dyDescent="0.35">
      <c r="A778">
        <v>15712551</v>
      </c>
      <c r="B778" t="s">
        <v>644</v>
      </c>
      <c r="C778" t="s">
        <v>42</v>
      </c>
      <c r="D778" t="s">
        <v>18</v>
      </c>
      <c r="E778">
        <v>58</v>
      </c>
      <c r="F778" t="s">
        <v>19</v>
      </c>
      <c r="G778">
        <v>7</v>
      </c>
      <c r="H778" s="4">
        <v>116922.25</v>
      </c>
      <c r="I778" t="s">
        <v>33</v>
      </c>
      <c r="J778">
        <v>1</v>
      </c>
      <c r="K778">
        <v>622</v>
      </c>
      <c r="L778" t="s">
        <v>20</v>
      </c>
      <c r="M778" t="s">
        <v>21</v>
      </c>
      <c r="N778" t="s">
        <v>32</v>
      </c>
      <c r="O778" s="4">
        <v>120415.61</v>
      </c>
      <c r="P778" t="s">
        <v>23</v>
      </c>
      <c r="Q778" t="str" cm="1">
        <f t="array" ref="Q778">_xlfn.IFS(
O778&lt;50000,"Low Salary (&lt;$50K)",
O778&lt;90000,"Lower Middle ($50K-$90K)",
O778&lt;130000,"Middle ($90K-$130K)",
O778&lt;170000,"Upper Middle ($130K-$170K)",
O778&gt;=170000,"High Salary (&gt;$170K)"
)</f>
        <v>Middle ($90K-$130K)</v>
      </c>
      <c r="R778" t="str" cm="1">
        <f t="array" ref="R778">_xlfn.IFS(
G778&lt;=2,"New Customers (0-2Y)",
G778&lt;=5,"Growing Customers (3-5Y)",
G778&lt;=8,"Established Customers (6-8Y)",
G778&lt;=10,"Loyal Customers (9-10Y)"
)</f>
        <v>Established Customers (6-8Y)</v>
      </c>
    </row>
    <row r="779" spans="1:18" x14ac:dyDescent="0.35">
      <c r="A779">
        <v>15628936</v>
      </c>
      <c r="B779" t="s">
        <v>645</v>
      </c>
      <c r="C779" t="s">
        <v>26</v>
      </c>
      <c r="D779" t="s">
        <v>39</v>
      </c>
      <c r="E779">
        <v>28</v>
      </c>
      <c r="F779" t="s">
        <v>43</v>
      </c>
      <c r="G779">
        <v>9</v>
      </c>
      <c r="H779" s="4">
        <v>118945.09</v>
      </c>
      <c r="I779" t="s">
        <v>33</v>
      </c>
      <c r="J779">
        <v>1</v>
      </c>
      <c r="K779">
        <v>692</v>
      </c>
      <c r="L779" t="s">
        <v>35</v>
      </c>
      <c r="M779" t="s">
        <v>27</v>
      </c>
      <c r="N779" t="s">
        <v>32</v>
      </c>
      <c r="O779" s="4">
        <v>16064.25</v>
      </c>
      <c r="P779" t="s">
        <v>23</v>
      </c>
      <c r="Q779" t="str" cm="1">
        <f t="array" ref="Q779">_xlfn.IFS(
O779&lt;50000,"Low Salary (&lt;$50K)",
O779&lt;90000,"Lower Middle ($50K-$90K)",
O779&lt;130000,"Middle ($90K-$130K)",
O779&lt;170000,"Upper Middle ($130K-$170K)",
O779&gt;=170000,"High Salary (&gt;$170K)"
)</f>
        <v>Low Salary (&lt;$50K)</v>
      </c>
      <c r="R779" t="str" cm="1">
        <f t="array" ref="R779">_xlfn.IFS(
G779&lt;=2,"New Customers (0-2Y)",
G779&lt;=5,"Growing Customers (3-5Y)",
G779&lt;=8,"Established Customers (6-8Y)",
G779&lt;=10,"Loyal Customers (9-10Y)"
)</f>
        <v>Loyal Customers (9-10Y)</v>
      </c>
    </row>
    <row r="780" spans="1:18" x14ac:dyDescent="0.35">
      <c r="A780">
        <v>15797227</v>
      </c>
      <c r="B780" t="s">
        <v>646</v>
      </c>
      <c r="C780" t="s">
        <v>17</v>
      </c>
      <c r="D780" t="s">
        <v>39</v>
      </c>
      <c r="E780">
        <v>28</v>
      </c>
      <c r="F780" t="s">
        <v>43</v>
      </c>
      <c r="G780">
        <v>8</v>
      </c>
      <c r="H780" s="4">
        <v>0</v>
      </c>
      <c r="I780" t="s">
        <v>24</v>
      </c>
      <c r="J780">
        <v>2</v>
      </c>
      <c r="K780">
        <v>754</v>
      </c>
      <c r="L780" t="s">
        <v>35</v>
      </c>
      <c r="M780" t="s">
        <v>21</v>
      </c>
      <c r="N780" t="s">
        <v>22</v>
      </c>
      <c r="O780" s="4">
        <v>52615.62</v>
      </c>
      <c r="P780" t="s">
        <v>28</v>
      </c>
      <c r="Q780" t="str" cm="1">
        <f t="array" ref="Q780">_xlfn.IFS(
O780&lt;50000,"Low Salary (&lt;$50K)",
O780&lt;90000,"Lower Middle ($50K-$90K)",
O780&lt;130000,"Middle ($90K-$130K)",
O780&lt;170000,"Upper Middle ($130K-$170K)",
O780&gt;=170000,"High Salary (&gt;$170K)"
)</f>
        <v>Lower Middle ($50K-$90K)</v>
      </c>
      <c r="R780" t="str" cm="1">
        <f t="array" ref="R780">_xlfn.IFS(
G780&lt;=2,"New Customers (0-2Y)",
G780&lt;=5,"Growing Customers (3-5Y)",
G780&lt;=8,"Established Customers (6-8Y)",
G780&lt;=10,"Loyal Customers (9-10Y)"
)</f>
        <v>Established Customers (6-8Y)</v>
      </c>
    </row>
    <row r="781" spans="1:18" x14ac:dyDescent="0.35">
      <c r="A781">
        <v>15769974</v>
      </c>
      <c r="B781" t="s">
        <v>237</v>
      </c>
      <c r="C781" t="s">
        <v>26</v>
      </c>
      <c r="D781" t="s">
        <v>18</v>
      </c>
      <c r="E781">
        <v>35</v>
      </c>
      <c r="F781" t="s">
        <v>19</v>
      </c>
      <c r="G781">
        <v>8</v>
      </c>
      <c r="H781" s="4">
        <v>119182.73</v>
      </c>
      <c r="I781" t="s">
        <v>33</v>
      </c>
      <c r="J781">
        <v>1</v>
      </c>
      <c r="K781">
        <v>679</v>
      </c>
      <c r="L781" t="s">
        <v>35</v>
      </c>
      <c r="M781" t="s">
        <v>27</v>
      </c>
      <c r="N781" t="s">
        <v>32</v>
      </c>
      <c r="O781" s="4">
        <v>121210.09</v>
      </c>
      <c r="P781" t="s">
        <v>28</v>
      </c>
      <c r="Q781" t="str" cm="1">
        <f t="array" ref="Q781">_xlfn.IFS(
O781&lt;50000,"Low Salary (&lt;$50K)",
O781&lt;90000,"Lower Middle ($50K-$90K)",
O781&lt;130000,"Middle ($90K-$130K)",
O781&lt;170000,"Upper Middle ($130K-$170K)",
O781&gt;=170000,"High Salary (&gt;$170K)"
)</f>
        <v>Middle ($90K-$130K)</v>
      </c>
      <c r="R781" t="str" cm="1">
        <f t="array" ref="R781">_xlfn.IFS(
G781&lt;=2,"New Customers (0-2Y)",
G781&lt;=5,"Growing Customers (3-5Y)",
G781&lt;=8,"Established Customers (6-8Y)",
G781&lt;=10,"Loyal Customers (9-10Y)"
)</f>
        <v>Established Customers (6-8Y)</v>
      </c>
    </row>
    <row r="782" spans="1:18" x14ac:dyDescent="0.35">
      <c r="A782">
        <v>15737051</v>
      </c>
      <c r="B782" t="s">
        <v>647</v>
      </c>
      <c r="C782" t="s">
        <v>17</v>
      </c>
      <c r="D782" t="s">
        <v>39</v>
      </c>
      <c r="E782">
        <v>27</v>
      </c>
      <c r="F782" t="s">
        <v>43</v>
      </c>
      <c r="G782">
        <v>8</v>
      </c>
      <c r="H782" s="4">
        <v>0</v>
      </c>
      <c r="I782" t="s">
        <v>24</v>
      </c>
      <c r="J782">
        <v>2</v>
      </c>
      <c r="K782">
        <v>639</v>
      </c>
      <c r="L782" t="s">
        <v>20</v>
      </c>
      <c r="M782" t="s">
        <v>21</v>
      </c>
      <c r="N782" t="s">
        <v>32</v>
      </c>
      <c r="O782" s="4">
        <v>192247.35</v>
      </c>
      <c r="P782" t="s">
        <v>28</v>
      </c>
      <c r="Q782" t="str" cm="1">
        <f t="array" ref="Q782">_xlfn.IFS(
O782&lt;50000,"Low Salary (&lt;$50K)",
O782&lt;90000,"Lower Middle ($50K-$90K)",
O782&lt;130000,"Middle ($90K-$130K)",
O782&lt;170000,"Upper Middle ($130K-$170K)",
O782&gt;=170000,"High Salary (&gt;$170K)"
)</f>
        <v>High Salary (&gt;$170K)</v>
      </c>
      <c r="R782" t="str" cm="1">
        <f t="array" ref="R782">_xlfn.IFS(
G782&lt;=2,"New Customers (0-2Y)",
G782&lt;=5,"Growing Customers (3-5Y)",
G782&lt;=8,"Established Customers (6-8Y)",
G782&lt;=10,"Loyal Customers (9-10Y)"
)</f>
        <v>Established Customers (6-8Y)</v>
      </c>
    </row>
    <row r="783" spans="1:18" x14ac:dyDescent="0.35">
      <c r="A783">
        <v>15585595</v>
      </c>
      <c r="B783" t="s">
        <v>648</v>
      </c>
      <c r="C783" t="s">
        <v>17</v>
      </c>
      <c r="D783" t="s">
        <v>18</v>
      </c>
      <c r="E783">
        <v>28</v>
      </c>
      <c r="F783" t="s">
        <v>43</v>
      </c>
      <c r="G783">
        <v>1</v>
      </c>
      <c r="H783" s="4">
        <v>71264.02</v>
      </c>
      <c r="I783" t="s">
        <v>29</v>
      </c>
      <c r="J783">
        <v>2</v>
      </c>
      <c r="K783">
        <v>774</v>
      </c>
      <c r="L783" t="s">
        <v>35</v>
      </c>
      <c r="M783" t="s">
        <v>27</v>
      </c>
      <c r="N783" t="s">
        <v>22</v>
      </c>
      <c r="O783" s="4">
        <v>68759.570000000007</v>
      </c>
      <c r="P783" t="s">
        <v>28</v>
      </c>
      <c r="Q783" t="str" cm="1">
        <f t="array" ref="Q783">_xlfn.IFS(
O783&lt;50000,"Low Salary (&lt;$50K)",
O783&lt;90000,"Lower Middle ($50K-$90K)",
O783&lt;130000,"Middle ($90K-$130K)",
O783&lt;170000,"Upper Middle ($130K-$170K)",
O783&gt;=170000,"High Salary (&gt;$170K)"
)</f>
        <v>Lower Middle ($50K-$90K)</v>
      </c>
      <c r="R783" t="str" cm="1">
        <f t="array" ref="R783">_xlfn.IFS(
G783&lt;=2,"New Customers (0-2Y)",
G783&lt;=5,"Growing Customers (3-5Y)",
G783&lt;=8,"Established Customers (6-8Y)",
G783&lt;=10,"Loyal Customers (9-10Y)"
)</f>
        <v>New Customers (0-2Y)</v>
      </c>
    </row>
    <row r="784" spans="1:18" x14ac:dyDescent="0.35">
      <c r="A784">
        <v>15654060</v>
      </c>
      <c r="B784" t="s">
        <v>649</v>
      </c>
      <c r="C784" t="s">
        <v>17</v>
      </c>
      <c r="D784" t="s">
        <v>39</v>
      </c>
      <c r="E784">
        <v>41</v>
      </c>
      <c r="F784" t="s">
        <v>19</v>
      </c>
      <c r="G784">
        <v>2</v>
      </c>
      <c r="H784" s="4">
        <v>0</v>
      </c>
      <c r="I784" t="s">
        <v>24</v>
      </c>
      <c r="J784">
        <v>2</v>
      </c>
      <c r="K784">
        <v>517</v>
      </c>
      <c r="L784" t="s">
        <v>31</v>
      </c>
      <c r="M784" t="s">
        <v>27</v>
      </c>
      <c r="N784" t="s">
        <v>22</v>
      </c>
      <c r="O784" s="4">
        <v>75937.47</v>
      </c>
      <c r="P784" t="s">
        <v>28</v>
      </c>
      <c r="Q784" t="str" cm="1">
        <f t="array" ref="Q784">_xlfn.IFS(
O784&lt;50000,"Low Salary (&lt;$50K)",
O784&lt;90000,"Lower Middle ($50K-$90K)",
O784&lt;130000,"Middle ($90K-$130K)",
O784&lt;170000,"Upper Middle ($130K-$170K)",
O784&gt;=170000,"High Salary (&gt;$170K)"
)</f>
        <v>Lower Middle ($50K-$90K)</v>
      </c>
      <c r="R784" t="str" cm="1">
        <f t="array" ref="R784">_xlfn.IFS(
G784&lt;=2,"New Customers (0-2Y)",
G784&lt;=5,"Growing Customers (3-5Y)",
G784&lt;=8,"Established Customers (6-8Y)",
G784&lt;=10,"Loyal Customers (9-10Y)"
)</f>
        <v>New Customers (0-2Y)</v>
      </c>
    </row>
    <row r="785" spans="1:18" x14ac:dyDescent="0.35">
      <c r="A785">
        <v>15745196</v>
      </c>
      <c r="B785" t="s">
        <v>650</v>
      </c>
      <c r="C785" t="s">
        <v>17</v>
      </c>
      <c r="D785" t="s">
        <v>18</v>
      </c>
      <c r="E785">
        <v>35</v>
      </c>
      <c r="F785" t="s">
        <v>19</v>
      </c>
      <c r="G785">
        <v>8</v>
      </c>
      <c r="H785" s="4">
        <v>0</v>
      </c>
      <c r="I785" t="s">
        <v>24</v>
      </c>
      <c r="J785">
        <v>2</v>
      </c>
      <c r="K785">
        <v>571</v>
      </c>
      <c r="L785" t="s">
        <v>31</v>
      </c>
      <c r="M785" t="s">
        <v>27</v>
      </c>
      <c r="N785" t="s">
        <v>32</v>
      </c>
      <c r="O785" s="4">
        <v>84569.13</v>
      </c>
      <c r="P785" t="s">
        <v>28</v>
      </c>
      <c r="Q785" t="str" cm="1">
        <f t="array" ref="Q785">_xlfn.IFS(
O785&lt;50000,"Low Salary (&lt;$50K)",
O785&lt;90000,"Lower Middle ($50K-$90K)",
O785&lt;130000,"Middle ($90K-$130K)",
O785&lt;170000,"Upper Middle ($130K-$170K)",
O785&gt;=170000,"High Salary (&gt;$170K)"
)</f>
        <v>Lower Middle ($50K-$90K)</v>
      </c>
      <c r="R785" t="str" cm="1">
        <f t="array" ref="R785">_xlfn.IFS(
G785&lt;=2,"New Customers (0-2Y)",
G785&lt;=5,"Growing Customers (3-5Y)",
G785&lt;=8,"Established Customers (6-8Y)",
G785&lt;=10,"Loyal Customers (9-10Y)"
)</f>
        <v>Established Customers (6-8Y)</v>
      </c>
    </row>
    <row r="786" spans="1:18" x14ac:dyDescent="0.35">
      <c r="A786">
        <v>15571221</v>
      </c>
      <c r="B786" t="s">
        <v>651</v>
      </c>
      <c r="C786" t="s">
        <v>42</v>
      </c>
      <c r="D786" t="s">
        <v>39</v>
      </c>
      <c r="E786">
        <v>58</v>
      </c>
      <c r="F786" t="s">
        <v>19</v>
      </c>
      <c r="G786">
        <v>7</v>
      </c>
      <c r="H786" s="4">
        <v>116313.57</v>
      </c>
      <c r="I786" t="s">
        <v>33</v>
      </c>
      <c r="J786">
        <v>1</v>
      </c>
      <c r="K786">
        <v>747</v>
      </c>
      <c r="L786" t="s">
        <v>35</v>
      </c>
      <c r="M786" t="s">
        <v>21</v>
      </c>
      <c r="N786" t="s">
        <v>22</v>
      </c>
      <c r="O786" s="4">
        <v>190696.35</v>
      </c>
      <c r="P786" t="s">
        <v>23</v>
      </c>
      <c r="Q786" t="str" cm="1">
        <f t="array" ref="Q786">_xlfn.IFS(
O786&lt;50000,"Low Salary (&lt;$50K)",
O786&lt;90000,"Lower Middle ($50K-$90K)",
O786&lt;130000,"Middle ($90K-$130K)",
O786&lt;170000,"Upper Middle ($130K-$170K)",
O786&gt;=170000,"High Salary (&gt;$170K)"
)</f>
        <v>High Salary (&gt;$170K)</v>
      </c>
      <c r="R786" t="str" cm="1">
        <f t="array" ref="R786">_xlfn.IFS(
G786&lt;=2,"New Customers (0-2Y)",
G786&lt;=5,"Growing Customers (3-5Y)",
G786&lt;=8,"Established Customers (6-8Y)",
G786&lt;=10,"Loyal Customers (9-10Y)"
)</f>
        <v>Established Customers (6-8Y)</v>
      </c>
    </row>
    <row r="787" spans="1:18" x14ac:dyDescent="0.35">
      <c r="A787">
        <v>15660155</v>
      </c>
      <c r="B787" t="s">
        <v>73</v>
      </c>
      <c r="C787" t="s">
        <v>26</v>
      </c>
      <c r="D787" t="s">
        <v>39</v>
      </c>
      <c r="E787">
        <v>36</v>
      </c>
      <c r="F787" t="s">
        <v>19</v>
      </c>
      <c r="G787">
        <v>5</v>
      </c>
      <c r="H787" s="4">
        <v>92140.15</v>
      </c>
      <c r="I787" t="s">
        <v>29</v>
      </c>
      <c r="J787">
        <v>1</v>
      </c>
      <c r="K787">
        <v>792</v>
      </c>
      <c r="L787" t="s">
        <v>37</v>
      </c>
      <c r="M787" t="s">
        <v>27</v>
      </c>
      <c r="N787" t="s">
        <v>22</v>
      </c>
      <c r="O787" s="4">
        <v>67468.67</v>
      </c>
      <c r="P787" t="s">
        <v>28</v>
      </c>
      <c r="Q787" t="str" cm="1">
        <f t="array" ref="Q787">_xlfn.IFS(
O787&lt;50000,"Low Salary (&lt;$50K)",
O787&lt;90000,"Lower Middle ($50K-$90K)",
O787&lt;130000,"Middle ($90K-$130K)",
O787&lt;170000,"Upper Middle ($130K-$170K)",
O787&gt;=170000,"High Salary (&gt;$170K)"
)</f>
        <v>Lower Middle ($50K-$90K)</v>
      </c>
      <c r="R787" t="str" cm="1">
        <f t="array" ref="R787">_xlfn.IFS(
G787&lt;=2,"New Customers (0-2Y)",
G787&lt;=5,"Growing Customers (3-5Y)",
G787&lt;=8,"Established Customers (6-8Y)",
G787&lt;=10,"Loyal Customers (9-10Y)"
)</f>
        <v>Growing Customers (3-5Y)</v>
      </c>
    </row>
    <row r="788" spans="1:18" x14ac:dyDescent="0.35">
      <c r="A788">
        <v>15605284</v>
      </c>
      <c r="B788" t="s">
        <v>652</v>
      </c>
      <c r="C788" t="s">
        <v>17</v>
      </c>
      <c r="D788" t="s">
        <v>39</v>
      </c>
      <c r="E788">
        <v>26</v>
      </c>
      <c r="F788" t="s">
        <v>43</v>
      </c>
      <c r="G788">
        <v>1</v>
      </c>
      <c r="H788" s="4">
        <v>0</v>
      </c>
      <c r="I788" t="s">
        <v>24</v>
      </c>
      <c r="J788">
        <v>2</v>
      </c>
      <c r="K788">
        <v>688</v>
      </c>
      <c r="L788" t="s">
        <v>35</v>
      </c>
      <c r="M788" t="s">
        <v>21</v>
      </c>
      <c r="N788" t="s">
        <v>22</v>
      </c>
      <c r="O788" s="4">
        <v>104435.94</v>
      </c>
      <c r="P788" t="s">
        <v>28</v>
      </c>
      <c r="Q788" t="str" cm="1">
        <f t="array" ref="Q788">_xlfn.IFS(
O788&lt;50000,"Low Salary (&lt;$50K)",
O788&lt;90000,"Lower Middle ($50K-$90K)",
O788&lt;130000,"Middle ($90K-$130K)",
O788&lt;170000,"Upper Middle ($130K-$170K)",
O788&gt;=170000,"High Salary (&gt;$170K)"
)</f>
        <v>Middle ($90K-$130K)</v>
      </c>
      <c r="R788" t="str" cm="1">
        <f t="array" ref="R788">_xlfn.IFS(
G788&lt;=2,"New Customers (0-2Y)",
G788&lt;=5,"Growing Customers (3-5Y)",
G788&lt;=8,"Established Customers (6-8Y)",
G788&lt;=10,"Loyal Customers (9-10Y)"
)</f>
        <v>New Customers (0-2Y)</v>
      </c>
    </row>
    <row r="789" spans="1:18" x14ac:dyDescent="0.35">
      <c r="A789">
        <v>15694366</v>
      </c>
      <c r="B789" t="s">
        <v>653</v>
      </c>
      <c r="C789" t="s">
        <v>42</v>
      </c>
      <c r="D789" t="s">
        <v>39</v>
      </c>
      <c r="E789">
        <v>42</v>
      </c>
      <c r="F789" t="s">
        <v>19</v>
      </c>
      <c r="G789">
        <v>2</v>
      </c>
      <c r="H789" s="4">
        <v>177640.09</v>
      </c>
      <c r="I789" t="s">
        <v>33</v>
      </c>
      <c r="J789">
        <v>1</v>
      </c>
      <c r="K789">
        <v>714</v>
      </c>
      <c r="L789" t="s">
        <v>35</v>
      </c>
      <c r="M789" t="s">
        <v>27</v>
      </c>
      <c r="N789" t="s">
        <v>22</v>
      </c>
      <c r="O789" s="4">
        <v>47166.55</v>
      </c>
      <c r="P789" t="s">
        <v>28</v>
      </c>
      <c r="Q789" t="str" cm="1">
        <f t="array" ref="Q789">_xlfn.IFS(
O789&lt;50000,"Low Salary (&lt;$50K)",
O789&lt;90000,"Lower Middle ($50K-$90K)",
O789&lt;130000,"Middle ($90K-$130K)",
O789&lt;170000,"Upper Middle ($130K-$170K)",
O789&gt;=170000,"High Salary (&gt;$170K)"
)</f>
        <v>Low Salary (&lt;$50K)</v>
      </c>
      <c r="R789" t="str" cm="1">
        <f t="array" ref="R789">_xlfn.IFS(
G789&lt;=2,"New Customers (0-2Y)",
G789&lt;=5,"Growing Customers (3-5Y)",
G789&lt;=8,"Established Customers (6-8Y)",
G789&lt;=10,"Loyal Customers (9-10Y)"
)</f>
        <v>New Customers (0-2Y)</v>
      </c>
    </row>
    <row r="790" spans="1:18" x14ac:dyDescent="0.35">
      <c r="A790">
        <v>15600739</v>
      </c>
      <c r="B790" t="s">
        <v>654</v>
      </c>
      <c r="C790" t="s">
        <v>26</v>
      </c>
      <c r="D790" t="s">
        <v>18</v>
      </c>
      <c r="E790">
        <v>35</v>
      </c>
      <c r="F790" t="s">
        <v>19</v>
      </c>
      <c r="G790">
        <v>0</v>
      </c>
      <c r="H790" s="4">
        <v>0</v>
      </c>
      <c r="I790" t="s">
        <v>24</v>
      </c>
      <c r="J790">
        <v>2</v>
      </c>
      <c r="K790">
        <v>562</v>
      </c>
      <c r="L790" t="s">
        <v>31</v>
      </c>
      <c r="M790" t="s">
        <v>21</v>
      </c>
      <c r="N790" t="s">
        <v>32</v>
      </c>
      <c r="O790" s="4">
        <v>119899.52</v>
      </c>
      <c r="P790" t="s">
        <v>28</v>
      </c>
      <c r="Q790" t="str" cm="1">
        <f t="array" ref="Q790">_xlfn.IFS(
O790&lt;50000,"Low Salary (&lt;$50K)",
O790&lt;90000,"Lower Middle ($50K-$90K)",
O790&lt;130000,"Middle ($90K-$130K)",
O790&lt;170000,"Upper Middle ($130K-$170K)",
O790&gt;=170000,"High Salary (&gt;$170K)"
)</f>
        <v>Middle ($90K-$130K)</v>
      </c>
      <c r="R790" t="str" cm="1">
        <f t="array" ref="R790">_xlfn.IFS(
G790&lt;=2,"New Customers (0-2Y)",
G790&lt;=5,"Growing Customers (3-5Y)",
G790&lt;=8,"Established Customers (6-8Y)",
G790&lt;=10,"Loyal Customers (9-10Y)"
)</f>
        <v>New Customers (0-2Y)</v>
      </c>
    </row>
    <row r="791" spans="1:18" x14ac:dyDescent="0.35">
      <c r="A791">
        <v>15653253</v>
      </c>
      <c r="B791" t="s">
        <v>547</v>
      </c>
      <c r="C791" t="s">
        <v>26</v>
      </c>
      <c r="D791" t="s">
        <v>39</v>
      </c>
      <c r="E791">
        <v>48</v>
      </c>
      <c r="F791" t="s">
        <v>19</v>
      </c>
      <c r="G791">
        <v>8</v>
      </c>
      <c r="H791" s="4">
        <v>167997.6</v>
      </c>
      <c r="I791" t="s">
        <v>33</v>
      </c>
      <c r="J791">
        <v>1</v>
      </c>
      <c r="K791">
        <v>704</v>
      </c>
      <c r="L791" t="s">
        <v>35</v>
      </c>
      <c r="M791" t="s">
        <v>21</v>
      </c>
      <c r="N791" t="s">
        <v>22</v>
      </c>
      <c r="O791" s="4">
        <v>173498.45</v>
      </c>
      <c r="P791" t="s">
        <v>28</v>
      </c>
      <c r="Q791" t="str" cm="1">
        <f t="array" ref="Q791">_xlfn.IFS(
O791&lt;50000,"Low Salary (&lt;$50K)",
O791&lt;90000,"Lower Middle ($50K-$90K)",
O791&lt;130000,"Middle ($90K-$130K)",
O791&lt;170000,"Upper Middle ($130K-$170K)",
O791&gt;=170000,"High Salary (&gt;$170K)"
)</f>
        <v>High Salary (&gt;$170K)</v>
      </c>
      <c r="R791" t="str" cm="1">
        <f t="array" ref="R791">_xlfn.IFS(
G791&lt;=2,"New Customers (0-2Y)",
G791&lt;=5,"Growing Customers (3-5Y)",
G791&lt;=8,"Established Customers (6-8Y)",
G791&lt;=10,"Loyal Customers (9-10Y)"
)</f>
        <v>Established Customers (6-8Y)</v>
      </c>
    </row>
    <row r="792" spans="1:18" x14ac:dyDescent="0.35">
      <c r="A792">
        <v>15763431</v>
      </c>
      <c r="B792" t="s">
        <v>655</v>
      </c>
      <c r="C792" t="s">
        <v>17</v>
      </c>
      <c r="D792" t="s">
        <v>39</v>
      </c>
      <c r="E792">
        <v>36</v>
      </c>
      <c r="F792" t="s">
        <v>19</v>
      </c>
      <c r="G792">
        <v>2</v>
      </c>
      <c r="H792" s="4">
        <v>82275.350000000006</v>
      </c>
      <c r="I792" t="s">
        <v>29</v>
      </c>
      <c r="J792">
        <v>2</v>
      </c>
      <c r="K792">
        <v>698</v>
      </c>
      <c r="L792" t="s">
        <v>35</v>
      </c>
      <c r="M792" t="s">
        <v>21</v>
      </c>
      <c r="N792" t="s">
        <v>22</v>
      </c>
      <c r="O792" s="4">
        <v>93249.26</v>
      </c>
      <c r="P792" t="s">
        <v>28</v>
      </c>
      <c r="Q792" t="str" cm="1">
        <f t="array" ref="Q792">_xlfn.IFS(
O792&lt;50000,"Low Salary (&lt;$50K)",
O792&lt;90000,"Lower Middle ($50K-$90K)",
O792&lt;130000,"Middle ($90K-$130K)",
O792&lt;170000,"Upper Middle ($130K-$170K)",
O792&gt;=170000,"High Salary (&gt;$170K)"
)</f>
        <v>Middle ($90K-$130K)</v>
      </c>
      <c r="R792" t="str" cm="1">
        <f t="array" ref="R792">_xlfn.IFS(
G792&lt;=2,"New Customers (0-2Y)",
G792&lt;=5,"Growing Customers (3-5Y)",
G792&lt;=8,"Established Customers (6-8Y)",
G792&lt;=10,"Loyal Customers (9-10Y)"
)</f>
        <v>New Customers (0-2Y)</v>
      </c>
    </row>
    <row r="793" spans="1:18" x14ac:dyDescent="0.35">
      <c r="A793">
        <v>15643696</v>
      </c>
      <c r="B793" t="s">
        <v>43</v>
      </c>
      <c r="C793" t="s">
        <v>17</v>
      </c>
      <c r="D793" t="s">
        <v>39</v>
      </c>
      <c r="E793">
        <v>49</v>
      </c>
      <c r="F793" t="s">
        <v>19</v>
      </c>
      <c r="G793">
        <v>3</v>
      </c>
      <c r="H793" s="4">
        <v>0</v>
      </c>
      <c r="I793" t="s">
        <v>24</v>
      </c>
      <c r="J793">
        <v>2</v>
      </c>
      <c r="K793">
        <v>611</v>
      </c>
      <c r="L793" t="s">
        <v>20</v>
      </c>
      <c r="M793" t="s">
        <v>21</v>
      </c>
      <c r="N793" t="s">
        <v>22</v>
      </c>
      <c r="O793" s="4">
        <v>142917.54</v>
      </c>
      <c r="P793" t="s">
        <v>28</v>
      </c>
      <c r="Q793" t="str" cm="1">
        <f t="array" ref="Q793">_xlfn.IFS(
O793&lt;50000,"Low Salary (&lt;$50K)",
O793&lt;90000,"Lower Middle ($50K-$90K)",
O793&lt;130000,"Middle ($90K-$130K)",
O793&lt;170000,"Upper Middle ($130K-$170K)",
O793&gt;=170000,"High Salary (&gt;$170K)"
)</f>
        <v>Upper Middle ($130K-$170K)</v>
      </c>
      <c r="R793" t="str" cm="1">
        <f t="array" ref="R793">_xlfn.IFS(
G793&lt;=2,"New Customers (0-2Y)",
G793&lt;=5,"Growing Customers (3-5Y)",
G793&lt;=8,"Established Customers (6-8Y)",
G793&lt;=10,"Loyal Customers (9-10Y)"
)</f>
        <v>Growing Customers (3-5Y)</v>
      </c>
    </row>
    <row r="794" spans="1:18" x14ac:dyDescent="0.35">
      <c r="A794">
        <v>15707473</v>
      </c>
      <c r="B794" t="s">
        <v>605</v>
      </c>
      <c r="C794" t="s">
        <v>42</v>
      </c>
      <c r="D794" t="s">
        <v>18</v>
      </c>
      <c r="E794">
        <v>48</v>
      </c>
      <c r="F794" t="s">
        <v>19</v>
      </c>
      <c r="G794">
        <v>6</v>
      </c>
      <c r="H794" s="4">
        <v>111962.99</v>
      </c>
      <c r="I794" t="s">
        <v>33</v>
      </c>
      <c r="J794">
        <v>1</v>
      </c>
      <c r="K794">
        <v>850</v>
      </c>
      <c r="L794" t="s">
        <v>37</v>
      </c>
      <c r="M794" t="s">
        <v>21</v>
      </c>
      <c r="N794" t="s">
        <v>32</v>
      </c>
      <c r="O794" s="4">
        <v>111755.8</v>
      </c>
      <c r="P794" t="s">
        <v>28</v>
      </c>
      <c r="Q794" t="str" cm="1">
        <f t="array" ref="Q794">_xlfn.IFS(
O794&lt;50000,"Low Salary (&lt;$50K)",
O794&lt;90000,"Lower Middle ($50K-$90K)",
O794&lt;130000,"Middle ($90K-$130K)",
O794&lt;170000,"Upper Middle ($130K-$170K)",
O794&gt;=170000,"High Salary (&gt;$170K)"
)</f>
        <v>Middle ($90K-$130K)</v>
      </c>
      <c r="R794" t="str" cm="1">
        <f t="array" ref="R794">_xlfn.IFS(
G794&lt;=2,"New Customers (0-2Y)",
G794&lt;=5,"Growing Customers (3-5Y)",
G794&lt;=8,"Established Customers (6-8Y)",
G794&lt;=10,"Loyal Customers (9-10Y)"
)</f>
        <v>Established Customers (6-8Y)</v>
      </c>
    </row>
    <row r="795" spans="1:18" x14ac:dyDescent="0.35">
      <c r="A795">
        <v>15769504</v>
      </c>
      <c r="B795" t="s">
        <v>656</v>
      </c>
      <c r="C795" t="s">
        <v>42</v>
      </c>
      <c r="D795" t="s">
        <v>18</v>
      </c>
      <c r="E795">
        <v>34</v>
      </c>
      <c r="F795" t="s">
        <v>19</v>
      </c>
      <c r="G795">
        <v>1</v>
      </c>
      <c r="H795" s="4">
        <v>131736.88</v>
      </c>
      <c r="I795" t="s">
        <v>33</v>
      </c>
      <c r="J795">
        <v>1</v>
      </c>
      <c r="K795">
        <v>743</v>
      </c>
      <c r="L795" t="s">
        <v>35</v>
      </c>
      <c r="M795" t="s">
        <v>21</v>
      </c>
      <c r="N795" t="s">
        <v>22</v>
      </c>
      <c r="O795" s="4">
        <v>108543.21</v>
      </c>
      <c r="P795" t="s">
        <v>28</v>
      </c>
      <c r="Q795" t="str" cm="1">
        <f t="array" ref="Q795">_xlfn.IFS(
O795&lt;50000,"Low Salary (&lt;$50K)",
O795&lt;90000,"Lower Middle ($50K-$90K)",
O795&lt;130000,"Middle ($90K-$130K)",
O795&lt;170000,"Upper Middle ($130K-$170K)",
O795&gt;=170000,"High Salary (&gt;$170K)"
)</f>
        <v>Middle ($90K-$130K)</v>
      </c>
      <c r="R795" t="str" cm="1">
        <f t="array" ref="R795">_xlfn.IFS(
G795&lt;=2,"New Customers (0-2Y)",
G795&lt;=5,"Growing Customers (3-5Y)",
G795&lt;=8,"Established Customers (6-8Y)",
G795&lt;=10,"Loyal Customers (9-10Y)"
)</f>
        <v>New Customers (0-2Y)</v>
      </c>
    </row>
    <row r="796" spans="1:18" x14ac:dyDescent="0.35">
      <c r="A796">
        <v>15776807</v>
      </c>
      <c r="B796" t="s">
        <v>310</v>
      </c>
      <c r="C796" t="s">
        <v>17</v>
      </c>
      <c r="D796" t="s">
        <v>39</v>
      </c>
      <c r="E796">
        <v>29</v>
      </c>
      <c r="F796" t="s">
        <v>43</v>
      </c>
      <c r="G796">
        <v>1</v>
      </c>
      <c r="H796" s="4">
        <v>0</v>
      </c>
      <c r="I796" t="s">
        <v>24</v>
      </c>
      <c r="J796">
        <v>1</v>
      </c>
      <c r="K796">
        <v>654</v>
      </c>
      <c r="L796" t="s">
        <v>20</v>
      </c>
      <c r="M796" t="s">
        <v>21</v>
      </c>
      <c r="N796" t="s">
        <v>32</v>
      </c>
      <c r="O796" s="4">
        <v>180345.44</v>
      </c>
      <c r="P796" t="s">
        <v>28</v>
      </c>
      <c r="Q796" t="str" cm="1">
        <f t="array" ref="Q796">_xlfn.IFS(
O796&lt;50000,"Low Salary (&lt;$50K)",
O796&lt;90000,"Lower Middle ($50K-$90K)",
O796&lt;130000,"Middle ($90K-$130K)",
O796&lt;170000,"Upper Middle ($130K-$170K)",
O796&gt;=170000,"High Salary (&gt;$170K)"
)</f>
        <v>High Salary (&gt;$170K)</v>
      </c>
      <c r="R796" t="str" cm="1">
        <f t="array" ref="R796">_xlfn.IFS(
G796&lt;=2,"New Customers (0-2Y)",
G796&lt;=5,"Growing Customers (3-5Y)",
G796&lt;=8,"Established Customers (6-8Y)",
G796&lt;=10,"Loyal Customers (9-10Y)"
)</f>
        <v>New Customers (0-2Y)</v>
      </c>
    </row>
    <row r="797" spans="1:18" x14ac:dyDescent="0.35">
      <c r="A797">
        <v>15686870</v>
      </c>
      <c r="B797" t="s">
        <v>657</v>
      </c>
      <c r="C797" t="s">
        <v>42</v>
      </c>
      <c r="D797" t="s">
        <v>39</v>
      </c>
      <c r="E797">
        <v>36</v>
      </c>
      <c r="F797" t="s">
        <v>19</v>
      </c>
      <c r="G797">
        <v>8</v>
      </c>
      <c r="H797" s="4">
        <v>108239.11</v>
      </c>
      <c r="I797" t="s">
        <v>33</v>
      </c>
      <c r="J797">
        <v>2</v>
      </c>
      <c r="K797">
        <v>761</v>
      </c>
      <c r="L797" t="s">
        <v>35</v>
      </c>
      <c r="M797" t="s">
        <v>27</v>
      </c>
      <c r="N797" t="s">
        <v>32</v>
      </c>
      <c r="O797" s="4">
        <v>99444.02</v>
      </c>
      <c r="P797" t="s">
        <v>28</v>
      </c>
      <c r="Q797" t="str" cm="1">
        <f t="array" ref="Q797">_xlfn.IFS(
O797&lt;50000,"Low Salary (&lt;$50K)",
O797&lt;90000,"Lower Middle ($50K-$90K)",
O797&lt;130000,"Middle ($90K-$130K)",
O797&lt;170000,"Upper Middle ($130K-$170K)",
O797&gt;=170000,"High Salary (&gt;$170K)"
)</f>
        <v>Middle ($90K-$130K)</v>
      </c>
      <c r="R797" t="str" cm="1">
        <f t="array" ref="R797">_xlfn.IFS(
G797&lt;=2,"New Customers (0-2Y)",
G797&lt;=5,"Growing Customers (3-5Y)",
G797&lt;=8,"Established Customers (6-8Y)",
G797&lt;=10,"Loyal Customers (9-10Y)"
)</f>
        <v>Established Customers (6-8Y)</v>
      </c>
    </row>
    <row r="798" spans="1:18" x14ac:dyDescent="0.35">
      <c r="A798">
        <v>15668747</v>
      </c>
      <c r="B798" t="s">
        <v>658</v>
      </c>
      <c r="C798" t="s">
        <v>17</v>
      </c>
      <c r="D798" t="s">
        <v>18</v>
      </c>
      <c r="E798">
        <v>46</v>
      </c>
      <c r="F798" t="s">
        <v>19</v>
      </c>
      <c r="G798">
        <v>9</v>
      </c>
      <c r="H798" s="4">
        <v>98444.19</v>
      </c>
      <c r="I798" t="s">
        <v>29</v>
      </c>
      <c r="J798">
        <v>1</v>
      </c>
      <c r="K798">
        <v>702</v>
      </c>
      <c r="L798" t="s">
        <v>35</v>
      </c>
      <c r="M798" t="s">
        <v>27</v>
      </c>
      <c r="N798" t="s">
        <v>22</v>
      </c>
      <c r="O798" s="4">
        <v>109563.28</v>
      </c>
      <c r="P798" t="s">
        <v>28</v>
      </c>
      <c r="Q798" t="str" cm="1">
        <f t="array" ref="Q798">_xlfn.IFS(
O798&lt;50000,"Low Salary (&lt;$50K)",
O798&lt;90000,"Lower Middle ($50K-$90K)",
O798&lt;130000,"Middle ($90K-$130K)",
O798&lt;170000,"Upper Middle ($130K-$170K)",
O798&gt;=170000,"High Salary (&gt;$170K)"
)</f>
        <v>Middle ($90K-$130K)</v>
      </c>
      <c r="R798" t="str" cm="1">
        <f t="array" ref="R798">_xlfn.IFS(
G798&lt;=2,"New Customers (0-2Y)",
G798&lt;=5,"Growing Customers (3-5Y)",
G798&lt;=8,"Established Customers (6-8Y)",
G798&lt;=10,"Loyal Customers (9-10Y)"
)</f>
        <v>Loyal Customers (9-10Y)</v>
      </c>
    </row>
    <row r="799" spans="1:18" x14ac:dyDescent="0.35">
      <c r="A799">
        <v>15766908</v>
      </c>
      <c r="B799" t="s">
        <v>87</v>
      </c>
      <c r="C799" t="s">
        <v>42</v>
      </c>
      <c r="D799" t="s">
        <v>39</v>
      </c>
      <c r="E799">
        <v>32</v>
      </c>
      <c r="F799" t="s">
        <v>19</v>
      </c>
      <c r="G799">
        <v>3</v>
      </c>
      <c r="H799" s="4">
        <v>114540.38</v>
      </c>
      <c r="I799" t="s">
        <v>33</v>
      </c>
      <c r="J799">
        <v>1</v>
      </c>
      <c r="K799">
        <v>488</v>
      </c>
      <c r="L799" t="s">
        <v>44</v>
      </c>
      <c r="M799" t="s">
        <v>21</v>
      </c>
      <c r="N799" t="s">
        <v>32</v>
      </c>
      <c r="O799" s="4">
        <v>92568.07</v>
      </c>
      <c r="P799" t="s">
        <v>28</v>
      </c>
      <c r="Q799" t="str" cm="1">
        <f t="array" ref="Q799">_xlfn.IFS(
O799&lt;50000,"Low Salary (&lt;$50K)",
O799&lt;90000,"Lower Middle ($50K-$90K)",
O799&lt;130000,"Middle ($90K-$130K)",
O799&lt;170000,"Upper Middle ($130K-$170K)",
O799&gt;=170000,"High Salary (&gt;$170K)"
)</f>
        <v>Middle ($90K-$130K)</v>
      </c>
      <c r="R799" t="str" cm="1">
        <f t="array" ref="R799">_xlfn.IFS(
G799&lt;=2,"New Customers (0-2Y)",
G799&lt;=5,"Growing Customers (3-5Y)",
G799&lt;=8,"Established Customers (6-8Y)",
G799&lt;=10,"Loyal Customers (9-10Y)"
)</f>
        <v>Growing Customers (3-5Y)</v>
      </c>
    </row>
    <row r="800" spans="1:18" x14ac:dyDescent="0.35">
      <c r="A800">
        <v>15570134</v>
      </c>
      <c r="B800" t="s">
        <v>432</v>
      </c>
      <c r="C800" t="s">
        <v>17</v>
      </c>
      <c r="D800" t="s">
        <v>18</v>
      </c>
      <c r="E800">
        <v>35</v>
      </c>
      <c r="F800" t="s">
        <v>19</v>
      </c>
      <c r="G800">
        <v>6</v>
      </c>
      <c r="H800" s="4">
        <v>187530.66</v>
      </c>
      <c r="I800" t="s">
        <v>33</v>
      </c>
      <c r="J800">
        <v>2</v>
      </c>
      <c r="K800">
        <v>683</v>
      </c>
      <c r="L800" t="s">
        <v>35</v>
      </c>
      <c r="M800" t="s">
        <v>21</v>
      </c>
      <c r="N800" t="s">
        <v>22</v>
      </c>
      <c r="O800" s="4">
        <v>37976.36</v>
      </c>
      <c r="P800" t="s">
        <v>28</v>
      </c>
      <c r="Q800" t="str" cm="1">
        <f t="array" ref="Q800">_xlfn.IFS(
O800&lt;50000,"Low Salary (&lt;$50K)",
O800&lt;90000,"Lower Middle ($50K-$90K)",
O800&lt;130000,"Middle ($90K-$130K)",
O800&lt;170000,"Upper Middle ($130K-$170K)",
O800&gt;=170000,"High Salary (&gt;$170K)"
)</f>
        <v>Low Salary (&lt;$50K)</v>
      </c>
      <c r="R800" t="str" cm="1">
        <f t="array" ref="R800">_xlfn.IFS(
G800&lt;=2,"New Customers (0-2Y)",
G800&lt;=5,"Growing Customers (3-5Y)",
G800&lt;=8,"Established Customers (6-8Y)",
G800&lt;=10,"Loyal Customers (9-10Y)"
)</f>
        <v>Established Customers (6-8Y)</v>
      </c>
    </row>
    <row r="801" spans="1:18" x14ac:dyDescent="0.35">
      <c r="A801">
        <v>15567367</v>
      </c>
      <c r="B801" t="s">
        <v>659</v>
      </c>
      <c r="C801" t="s">
        <v>42</v>
      </c>
      <c r="D801" t="s">
        <v>18</v>
      </c>
      <c r="E801">
        <v>42</v>
      </c>
      <c r="F801" t="s">
        <v>19</v>
      </c>
      <c r="G801">
        <v>9</v>
      </c>
      <c r="H801" s="4">
        <v>133636.16</v>
      </c>
      <c r="I801" t="s">
        <v>33</v>
      </c>
      <c r="J801">
        <v>1</v>
      </c>
      <c r="K801">
        <v>601</v>
      </c>
      <c r="L801" t="s">
        <v>20</v>
      </c>
      <c r="M801" t="s">
        <v>27</v>
      </c>
      <c r="N801" t="s">
        <v>22</v>
      </c>
      <c r="O801" s="4">
        <v>103315.74</v>
      </c>
      <c r="P801" t="s">
        <v>28</v>
      </c>
      <c r="Q801" t="str" cm="1">
        <f t="array" ref="Q801">_xlfn.IFS(
O801&lt;50000,"Low Salary (&lt;$50K)",
O801&lt;90000,"Lower Middle ($50K-$90K)",
O801&lt;130000,"Middle ($90K-$130K)",
O801&lt;170000,"Upper Middle ($130K-$170K)",
O801&gt;=170000,"High Salary (&gt;$170K)"
)</f>
        <v>Middle ($90K-$130K)</v>
      </c>
      <c r="R801" t="str" cm="1">
        <f t="array" ref="R801">_xlfn.IFS(
G801&lt;=2,"New Customers (0-2Y)",
G801&lt;=5,"Growing Customers (3-5Y)",
G801&lt;=8,"Established Customers (6-8Y)",
G801&lt;=10,"Loyal Customers (9-10Y)"
)</f>
        <v>Loyal Customers (9-10Y)</v>
      </c>
    </row>
    <row r="802" spans="1:18" x14ac:dyDescent="0.35">
      <c r="A802">
        <v>15747542</v>
      </c>
      <c r="B802" t="s">
        <v>660</v>
      </c>
      <c r="C802" t="s">
        <v>17</v>
      </c>
      <c r="D802" t="s">
        <v>39</v>
      </c>
      <c r="E802">
        <v>52</v>
      </c>
      <c r="F802" t="s">
        <v>19</v>
      </c>
      <c r="G802">
        <v>7</v>
      </c>
      <c r="H802" s="4">
        <v>0</v>
      </c>
      <c r="I802" t="s">
        <v>24</v>
      </c>
      <c r="J802">
        <v>2</v>
      </c>
      <c r="K802">
        <v>605</v>
      </c>
      <c r="L802" t="s">
        <v>20</v>
      </c>
      <c r="M802" t="s">
        <v>21</v>
      </c>
      <c r="N802" t="s">
        <v>22</v>
      </c>
      <c r="O802" s="4">
        <v>173952.5</v>
      </c>
      <c r="P802" t="s">
        <v>28</v>
      </c>
      <c r="Q802" t="str" cm="1">
        <f t="array" ref="Q802">_xlfn.IFS(
O802&lt;50000,"Low Salary (&lt;$50K)",
O802&lt;90000,"Lower Middle ($50K-$90K)",
O802&lt;130000,"Middle ($90K-$130K)",
O802&lt;170000,"Upper Middle ($130K-$170K)",
O802&gt;=170000,"High Salary (&gt;$170K)"
)</f>
        <v>High Salary (&gt;$170K)</v>
      </c>
      <c r="R802" t="str" cm="1">
        <f t="array" ref="R802">_xlfn.IFS(
G802&lt;=2,"New Customers (0-2Y)",
G802&lt;=5,"Growing Customers (3-5Y)",
G802&lt;=8,"Established Customers (6-8Y)",
G802&lt;=10,"Loyal Customers (9-10Y)"
)</f>
        <v>Established Customers (6-8Y)</v>
      </c>
    </row>
    <row r="803" spans="1:18" x14ac:dyDescent="0.35">
      <c r="A803">
        <v>15762238</v>
      </c>
      <c r="B803" t="s">
        <v>661</v>
      </c>
      <c r="C803" t="s">
        <v>42</v>
      </c>
      <c r="D803" t="s">
        <v>18</v>
      </c>
      <c r="E803">
        <v>44</v>
      </c>
      <c r="F803" t="s">
        <v>19</v>
      </c>
      <c r="G803">
        <v>0</v>
      </c>
      <c r="H803" s="4">
        <v>84745.03</v>
      </c>
      <c r="I803" t="s">
        <v>29</v>
      </c>
      <c r="J803">
        <v>2</v>
      </c>
      <c r="K803">
        <v>671</v>
      </c>
      <c r="L803" t="s">
        <v>35</v>
      </c>
      <c r="M803" t="s">
        <v>27</v>
      </c>
      <c r="N803" t="s">
        <v>22</v>
      </c>
      <c r="O803" s="4">
        <v>34673.980000000003</v>
      </c>
      <c r="P803" t="s">
        <v>28</v>
      </c>
      <c r="Q803" t="str" cm="1">
        <f t="array" ref="Q803">_xlfn.IFS(
O803&lt;50000,"Low Salary (&lt;$50K)",
O803&lt;90000,"Lower Middle ($50K-$90K)",
O803&lt;130000,"Middle ($90K-$130K)",
O803&lt;170000,"Upper Middle ($130K-$170K)",
O803&gt;=170000,"High Salary (&gt;$170K)"
)</f>
        <v>Low Salary (&lt;$50K)</v>
      </c>
      <c r="R803" t="str" cm="1">
        <f t="array" ref="R803">_xlfn.IFS(
G803&lt;=2,"New Customers (0-2Y)",
G803&lt;=5,"Growing Customers (3-5Y)",
G803&lt;=8,"Established Customers (6-8Y)",
G803&lt;=10,"Loyal Customers (9-10Y)"
)</f>
        <v>New Customers (0-2Y)</v>
      </c>
    </row>
    <row r="804" spans="1:18" x14ac:dyDescent="0.35">
      <c r="A804">
        <v>15681554</v>
      </c>
      <c r="B804" t="s">
        <v>662</v>
      </c>
      <c r="C804" t="s">
        <v>42</v>
      </c>
      <c r="D804" t="s">
        <v>18</v>
      </c>
      <c r="E804">
        <v>31</v>
      </c>
      <c r="F804" t="s">
        <v>19</v>
      </c>
      <c r="G804">
        <v>7</v>
      </c>
      <c r="H804" s="4">
        <v>120599.38</v>
      </c>
      <c r="I804" t="s">
        <v>33</v>
      </c>
      <c r="J804">
        <v>2</v>
      </c>
      <c r="K804">
        <v>614</v>
      </c>
      <c r="L804" t="s">
        <v>20</v>
      </c>
      <c r="M804" t="s">
        <v>21</v>
      </c>
      <c r="N804" t="s">
        <v>22</v>
      </c>
      <c r="O804" s="4">
        <v>46163.44</v>
      </c>
      <c r="P804" t="s">
        <v>28</v>
      </c>
      <c r="Q804" t="str" cm="1">
        <f t="array" ref="Q804">_xlfn.IFS(
O804&lt;50000,"Low Salary (&lt;$50K)",
O804&lt;90000,"Lower Middle ($50K-$90K)",
O804&lt;130000,"Middle ($90K-$130K)",
O804&lt;170000,"Upper Middle ($130K-$170K)",
O804&gt;=170000,"High Salary (&gt;$170K)"
)</f>
        <v>Low Salary (&lt;$50K)</v>
      </c>
      <c r="R804" t="str" cm="1">
        <f t="array" ref="R804">_xlfn.IFS(
G804&lt;=2,"New Customers (0-2Y)",
G804&lt;=5,"Growing Customers (3-5Y)",
G804&lt;=8,"Established Customers (6-8Y)",
G804&lt;=10,"Loyal Customers (9-10Y)"
)</f>
        <v>Established Customers (6-8Y)</v>
      </c>
    </row>
    <row r="805" spans="1:18" x14ac:dyDescent="0.35">
      <c r="A805">
        <v>15712825</v>
      </c>
      <c r="B805" t="s">
        <v>566</v>
      </c>
      <c r="C805" t="s">
        <v>26</v>
      </c>
      <c r="D805" t="s">
        <v>18</v>
      </c>
      <c r="E805">
        <v>29</v>
      </c>
      <c r="F805" t="s">
        <v>43</v>
      </c>
      <c r="G805">
        <v>9</v>
      </c>
      <c r="H805" s="4">
        <v>0</v>
      </c>
      <c r="I805" t="s">
        <v>24</v>
      </c>
      <c r="J805">
        <v>2</v>
      </c>
      <c r="K805">
        <v>511</v>
      </c>
      <c r="L805" t="s">
        <v>31</v>
      </c>
      <c r="M805" t="s">
        <v>27</v>
      </c>
      <c r="N805" t="s">
        <v>22</v>
      </c>
      <c r="O805" s="4">
        <v>140676.98000000001</v>
      </c>
      <c r="P805" t="s">
        <v>28</v>
      </c>
      <c r="Q805" t="str" cm="1">
        <f t="array" ref="Q805">_xlfn.IFS(
O805&lt;50000,"Low Salary (&lt;$50K)",
O805&lt;90000,"Lower Middle ($50K-$90K)",
O805&lt;130000,"Middle ($90K-$130K)",
O805&lt;170000,"Upper Middle ($130K-$170K)",
O805&gt;=170000,"High Salary (&gt;$170K)"
)</f>
        <v>Upper Middle ($130K-$170K)</v>
      </c>
      <c r="R805" t="str" cm="1">
        <f t="array" ref="R805">_xlfn.IFS(
G805&lt;=2,"New Customers (0-2Y)",
G805&lt;=5,"Growing Customers (3-5Y)",
G805&lt;=8,"Established Customers (6-8Y)",
G805&lt;=10,"Loyal Customers (9-10Y)"
)</f>
        <v>Loyal Customers (9-10Y)</v>
      </c>
    </row>
    <row r="806" spans="1:18" x14ac:dyDescent="0.35">
      <c r="A806">
        <v>15640280</v>
      </c>
      <c r="B806" t="s">
        <v>75</v>
      </c>
      <c r="C806" t="s">
        <v>17</v>
      </c>
      <c r="D806" t="s">
        <v>39</v>
      </c>
      <c r="E806">
        <v>39</v>
      </c>
      <c r="F806" t="s">
        <v>19</v>
      </c>
      <c r="G806">
        <v>4</v>
      </c>
      <c r="H806" s="4">
        <v>127771.35</v>
      </c>
      <c r="I806" t="s">
        <v>33</v>
      </c>
      <c r="J806">
        <v>2</v>
      </c>
      <c r="K806">
        <v>850</v>
      </c>
      <c r="L806" t="s">
        <v>37</v>
      </c>
      <c r="M806" t="s">
        <v>27</v>
      </c>
      <c r="N806" t="s">
        <v>22</v>
      </c>
      <c r="O806" s="4">
        <v>151738.54</v>
      </c>
      <c r="P806" t="s">
        <v>28</v>
      </c>
      <c r="Q806" t="str" cm="1">
        <f t="array" ref="Q806">_xlfn.IFS(
O806&lt;50000,"Low Salary (&lt;$50K)",
O806&lt;90000,"Lower Middle ($50K-$90K)",
O806&lt;130000,"Middle ($90K-$130K)",
O806&lt;170000,"Upper Middle ($130K-$170K)",
O806&gt;=170000,"High Salary (&gt;$170K)"
)</f>
        <v>Upper Middle ($130K-$170K)</v>
      </c>
      <c r="R806" t="str" cm="1">
        <f t="array" ref="R806">_xlfn.IFS(
G806&lt;=2,"New Customers (0-2Y)",
G806&lt;=5,"Growing Customers (3-5Y)",
G806&lt;=8,"Established Customers (6-8Y)",
G806&lt;=10,"Loyal Customers (9-10Y)"
)</f>
        <v>Growing Customers (3-5Y)</v>
      </c>
    </row>
    <row r="807" spans="1:18" x14ac:dyDescent="0.35">
      <c r="A807">
        <v>15756026</v>
      </c>
      <c r="B807" t="s">
        <v>663</v>
      </c>
      <c r="C807" t="s">
        <v>26</v>
      </c>
      <c r="D807" t="s">
        <v>18</v>
      </c>
      <c r="E807">
        <v>46</v>
      </c>
      <c r="F807" t="s">
        <v>19</v>
      </c>
      <c r="G807">
        <v>9</v>
      </c>
      <c r="H807" s="4">
        <v>0</v>
      </c>
      <c r="I807" t="s">
        <v>24</v>
      </c>
      <c r="J807">
        <v>1</v>
      </c>
      <c r="K807">
        <v>790</v>
      </c>
      <c r="L807" t="s">
        <v>37</v>
      </c>
      <c r="M807" t="s">
        <v>27</v>
      </c>
      <c r="N807" t="s">
        <v>32</v>
      </c>
      <c r="O807" s="4">
        <v>14679.81</v>
      </c>
      <c r="P807" t="s">
        <v>23</v>
      </c>
      <c r="Q807" t="str" cm="1">
        <f t="array" ref="Q807">_xlfn.IFS(
O807&lt;50000,"Low Salary (&lt;$50K)",
O807&lt;90000,"Lower Middle ($50K-$90K)",
O807&lt;130000,"Middle ($90K-$130K)",
O807&lt;170000,"Upper Middle ($130K-$170K)",
O807&gt;=170000,"High Salary (&gt;$170K)"
)</f>
        <v>Low Salary (&lt;$50K)</v>
      </c>
      <c r="R807" t="str" cm="1">
        <f t="array" ref="R807">_xlfn.IFS(
G807&lt;=2,"New Customers (0-2Y)",
G807&lt;=5,"Growing Customers (3-5Y)",
G807&lt;=8,"Established Customers (6-8Y)",
G807&lt;=10,"Loyal Customers (9-10Y)"
)</f>
        <v>Loyal Customers (9-10Y)</v>
      </c>
    </row>
    <row r="808" spans="1:18" x14ac:dyDescent="0.35">
      <c r="A808">
        <v>15613319</v>
      </c>
      <c r="B808" t="s">
        <v>664</v>
      </c>
      <c r="C808" t="s">
        <v>17</v>
      </c>
      <c r="D808" t="s">
        <v>18</v>
      </c>
      <c r="E808">
        <v>33</v>
      </c>
      <c r="F808" t="s">
        <v>19</v>
      </c>
      <c r="G808">
        <v>0</v>
      </c>
      <c r="H808" s="4">
        <v>0</v>
      </c>
      <c r="I808" t="s">
        <v>24</v>
      </c>
      <c r="J808">
        <v>1</v>
      </c>
      <c r="K808">
        <v>793</v>
      </c>
      <c r="L808" t="s">
        <v>37</v>
      </c>
      <c r="M808" t="s">
        <v>27</v>
      </c>
      <c r="N808" t="s">
        <v>32</v>
      </c>
      <c r="O808" s="4">
        <v>175544.02</v>
      </c>
      <c r="P808" t="s">
        <v>28</v>
      </c>
      <c r="Q808" t="str" cm="1">
        <f t="array" ref="Q808">_xlfn.IFS(
O808&lt;50000,"Low Salary (&lt;$50K)",
O808&lt;90000,"Lower Middle ($50K-$90K)",
O808&lt;130000,"Middle ($90K-$130K)",
O808&lt;170000,"Upper Middle ($130K-$170K)",
O808&gt;=170000,"High Salary (&gt;$170K)"
)</f>
        <v>High Salary (&gt;$170K)</v>
      </c>
      <c r="R808" t="str" cm="1">
        <f t="array" ref="R808">_xlfn.IFS(
G808&lt;=2,"New Customers (0-2Y)",
G808&lt;=5,"Growing Customers (3-5Y)",
G808&lt;=8,"Established Customers (6-8Y)",
G808&lt;=10,"Loyal Customers (9-10Y)"
)</f>
        <v>New Customers (0-2Y)</v>
      </c>
    </row>
    <row r="809" spans="1:18" x14ac:dyDescent="0.35">
      <c r="A809">
        <v>15798906</v>
      </c>
      <c r="B809" t="s">
        <v>665</v>
      </c>
      <c r="C809" t="s">
        <v>17</v>
      </c>
      <c r="D809" t="s">
        <v>39</v>
      </c>
      <c r="E809">
        <v>69</v>
      </c>
      <c r="F809" t="s">
        <v>2967</v>
      </c>
      <c r="G809">
        <v>5</v>
      </c>
      <c r="H809" s="4">
        <v>0</v>
      </c>
      <c r="I809" t="s">
        <v>24</v>
      </c>
      <c r="J809">
        <v>2</v>
      </c>
      <c r="K809">
        <v>628</v>
      </c>
      <c r="L809" t="s">
        <v>20</v>
      </c>
      <c r="M809" t="s">
        <v>21</v>
      </c>
      <c r="N809" t="s">
        <v>22</v>
      </c>
      <c r="O809" s="4">
        <v>181964.6</v>
      </c>
      <c r="P809" t="s">
        <v>28</v>
      </c>
      <c r="Q809" t="str" cm="1">
        <f t="array" ref="Q809">_xlfn.IFS(
O809&lt;50000,"Low Salary (&lt;$50K)",
O809&lt;90000,"Lower Middle ($50K-$90K)",
O809&lt;130000,"Middle ($90K-$130K)",
O809&lt;170000,"Upper Middle ($130K-$170K)",
O809&gt;=170000,"High Salary (&gt;$170K)"
)</f>
        <v>High Salary (&gt;$170K)</v>
      </c>
      <c r="R809" t="str" cm="1">
        <f t="array" ref="R809">_xlfn.IFS(
G809&lt;=2,"New Customers (0-2Y)",
G809&lt;=5,"Growing Customers (3-5Y)",
G809&lt;=8,"Established Customers (6-8Y)",
G809&lt;=10,"Loyal Customers (9-10Y)"
)</f>
        <v>Growing Customers (3-5Y)</v>
      </c>
    </row>
    <row r="810" spans="1:18" x14ac:dyDescent="0.35">
      <c r="A810">
        <v>15708917</v>
      </c>
      <c r="B810" t="s">
        <v>82</v>
      </c>
      <c r="C810" t="s">
        <v>42</v>
      </c>
      <c r="D810" t="s">
        <v>39</v>
      </c>
      <c r="E810">
        <v>53</v>
      </c>
      <c r="F810" t="s">
        <v>19</v>
      </c>
      <c r="G810">
        <v>10</v>
      </c>
      <c r="H810" s="4">
        <v>167772.96</v>
      </c>
      <c r="I810" t="s">
        <v>33</v>
      </c>
      <c r="J810">
        <v>1</v>
      </c>
      <c r="K810">
        <v>598</v>
      </c>
      <c r="L810" t="s">
        <v>31</v>
      </c>
      <c r="M810" t="s">
        <v>21</v>
      </c>
      <c r="N810" t="s">
        <v>22</v>
      </c>
      <c r="O810" s="4">
        <v>136886.85999999999</v>
      </c>
      <c r="P810" t="s">
        <v>28</v>
      </c>
      <c r="Q810" t="str" cm="1">
        <f t="array" ref="Q810">_xlfn.IFS(
O810&lt;50000,"Low Salary (&lt;$50K)",
O810&lt;90000,"Lower Middle ($50K-$90K)",
O810&lt;130000,"Middle ($90K-$130K)",
O810&lt;170000,"Upper Middle ($130K-$170K)",
O810&gt;=170000,"High Salary (&gt;$170K)"
)</f>
        <v>Upper Middle ($130K-$170K)</v>
      </c>
      <c r="R810" t="str" cm="1">
        <f t="array" ref="R810">_xlfn.IFS(
G810&lt;=2,"New Customers (0-2Y)",
G810&lt;=5,"Growing Customers (3-5Y)",
G810&lt;=8,"Established Customers (6-8Y)",
G810&lt;=10,"Loyal Customers (9-10Y)"
)</f>
        <v>Loyal Customers (9-10Y)</v>
      </c>
    </row>
    <row r="811" spans="1:18" x14ac:dyDescent="0.35">
      <c r="A811">
        <v>15778463</v>
      </c>
      <c r="B811" t="s">
        <v>666</v>
      </c>
      <c r="C811" t="s">
        <v>17</v>
      </c>
      <c r="D811" t="s">
        <v>18</v>
      </c>
      <c r="E811">
        <v>37</v>
      </c>
      <c r="F811" t="s">
        <v>19</v>
      </c>
      <c r="G811">
        <v>6</v>
      </c>
      <c r="H811" s="4">
        <v>95845.6</v>
      </c>
      <c r="I811" t="s">
        <v>29</v>
      </c>
      <c r="J811">
        <v>1</v>
      </c>
      <c r="K811">
        <v>657</v>
      </c>
      <c r="L811" t="s">
        <v>20</v>
      </c>
      <c r="M811" t="s">
        <v>21</v>
      </c>
      <c r="N811" t="s">
        <v>32</v>
      </c>
      <c r="O811" s="4">
        <v>122218.23</v>
      </c>
      <c r="P811" t="s">
        <v>28</v>
      </c>
      <c r="Q811" t="str" cm="1">
        <f t="array" ref="Q811">_xlfn.IFS(
O811&lt;50000,"Low Salary (&lt;$50K)",
O811&lt;90000,"Lower Middle ($50K-$90K)",
O811&lt;130000,"Middle ($90K-$130K)",
O811&lt;170000,"Upper Middle ($130K-$170K)",
O811&gt;=170000,"High Salary (&gt;$170K)"
)</f>
        <v>Middle ($90K-$130K)</v>
      </c>
      <c r="R811" t="str" cm="1">
        <f t="array" ref="R811">_xlfn.IFS(
G811&lt;=2,"New Customers (0-2Y)",
G811&lt;=5,"Growing Customers (3-5Y)",
G811&lt;=8,"Established Customers (6-8Y)",
G811&lt;=10,"Loyal Customers (9-10Y)"
)</f>
        <v>Established Customers (6-8Y)</v>
      </c>
    </row>
    <row r="812" spans="1:18" x14ac:dyDescent="0.35">
      <c r="A812">
        <v>15699430</v>
      </c>
      <c r="B812" t="s">
        <v>481</v>
      </c>
      <c r="C812" t="s">
        <v>17</v>
      </c>
      <c r="D812" t="s">
        <v>18</v>
      </c>
      <c r="E812">
        <v>35</v>
      </c>
      <c r="F812" t="s">
        <v>19</v>
      </c>
      <c r="G812">
        <v>10</v>
      </c>
      <c r="H812" s="4">
        <v>0</v>
      </c>
      <c r="I812" t="s">
        <v>24</v>
      </c>
      <c r="J812">
        <v>2</v>
      </c>
      <c r="K812">
        <v>618</v>
      </c>
      <c r="L812" t="s">
        <v>20</v>
      </c>
      <c r="M812" t="s">
        <v>21</v>
      </c>
      <c r="N812" t="s">
        <v>32</v>
      </c>
      <c r="O812" s="4">
        <v>180439.75</v>
      </c>
      <c r="P812" t="s">
        <v>28</v>
      </c>
      <c r="Q812" t="str" cm="1">
        <f t="array" ref="Q812">_xlfn.IFS(
O812&lt;50000,"Low Salary (&lt;$50K)",
O812&lt;90000,"Lower Middle ($50K-$90K)",
O812&lt;130000,"Middle ($90K-$130K)",
O812&lt;170000,"Upper Middle ($130K-$170K)",
O812&gt;=170000,"High Salary (&gt;$170K)"
)</f>
        <v>High Salary (&gt;$170K)</v>
      </c>
      <c r="R812" t="str" cm="1">
        <f t="array" ref="R812">_xlfn.IFS(
G812&lt;=2,"New Customers (0-2Y)",
G812&lt;=5,"Growing Customers (3-5Y)",
G812&lt;=8,"Established Customers (6-8Y)",
G812&lt;=10,"Loyal Customers (9-10Y)"
)</f>
        <v>Loyal Customers (9-10Y)</v>
      </c>
    </row>
    <row r="813" spans="1:18" x14ac:dyDescent="0.35">
      <c r="A813">
        <v>15649992</v>
      </c>
      <c r="B813" t="s">
        <v>667</v>
      </c>
      <c r="C813" t="s">
        <v>26</v>
      </c>
      <c r="D813" t="s">
        <v>39</v>
      </c>
      <c r="E813">
        <v>65</v>
      </c>
      <c r="F813" t="s">
        <v>2967</v>
      </c>
      <c r="G813">
        <v>7</v>
      </c>
      <c r="H813" s="4">
        <v>134714.70000000001</v>
      </c>
      <c r="I813" t="s">
        <v>33</v>
      </c>
      <c r="J813">
        <v>2</v>
      </c>
      <c r="K813">
        <v>681</v>
      </c>
      <c r="L813" t="s">
        <v>35</v>
      </c>
      <c r="M813" t="s">
        <v>27</v>
      </c>
      <c r="N813" t="s">
        <v>22</v>
      </c>
      <c r="O813" s="4">
        <v>190419.81</v>
      </c>
      <c r="P813" t="s">
        <v>28</v>
      </c>
      <c r="Q813" t="str" cm="1">
        <f t="array" ref="Q813">_xlfn.IFS(
O813&lt;50000,"Low Salary (&lt;$50K)",
O813&lt;90000,"Lower Middle ($50K-$90K)",
O813&lt;130000,"Middle ($90K-$130K)",
O813&lt;170000,"Upper Middle ($130K-$170K)",
O813&gt;=170000,"High Salary (&gt;$170K)"
)</f>
        <v>High Salary (&gt;$170K)</v>
      </c>
      <c r="R813" t="str" cm="1">
        <f t="array" ref="R813">_xlfn.IFS(
G813&lt;=2,"New Customers (0-2Y)",
G813&lt;=5,"Growing Customers (3-5Y)",
G813&lt;=8,"Established Customers (6-8Y)",
G813&lt;=10,"Loyal Customers (9-10Y)"
)</f>
        <v>Established Customers (6-8Y)</v>
      </c>
    </row>
    <row r="814" spans="1:18" x14ac:dyDescent="0.35">
      <c r="A814">
        <v>15578980</v>
      </c>
      <c r="B814" t="s">
        <v>668</v>
      </c>
      <c r="C814" t="s">
        <v>26</v>
      </c>
      <c r="D814" t="s">
        <v>18</v>
      </c>
      <c r="E814">
        <v>33</v>
      </c>
      <c r="F814" t="s">
        <v>19</v>
      </c>
      <c r="G814">
        <v>3</v>
      </c>
      <c r="H814" s="4">
        <v>0</v>
      </c>
      <c r="I814" t="s">
        <v>24</v>
      </c>
      <c r="J814">
        <v>2</v>
      </c>
      <c r="K814">
        <v>516</v>
      </c>
      <c r="L814" t="s">
        <v>31</v>
      </c>
      <c r="M814" t="s">
        <v>21</v>
      </c>
      <c r="N814" t="s">
        <v>22</v>
      </c>
      <c r="O814" s="4">
        <v>58685.59</v>
      </c>
      <c r="P814" t="s">
        <v>28</v>
      </c>
      <c r="Q814" t="str" cm="1">
        <f t="array" ref="Q814">_xlfn.IFS(
O814&lt;50000,"Low Salary (&lt;$50K)",
O814&lt;90000,"Lower Middle ($50K-$90K)",
O814&lt;130000,"Middle ($90K-$130K)",
O814&lt;170000,"Upper Middle ($130K-$170K)",
O814&gt;=170000,"High Salary (&gt;$170K)"
)</f>
        <v>Lower Middle ($50K-$90K)</v>
      </c>
      <c r="R814" t="str" cm="1">
        <f t="array" ref="R814">_xlfn.IFS(
G814&lt;=2,"New Customers (0-2Y)",
G814&lt;=5,"Growing Customers (3-5Y)",
G814&lt;=8,"Established Customers (6-8Y)",
G814&lt;=10,"Loyal Customers (9-10Y)"
)</f>
        <v>Growing Customers (3-5Y)</v>
      </c>
    </row>
    <row r="815" spans="1:18" x14ac:dyDescent="0.35">
      <c r="A815">
        <v>15775306</v>
      </c>
      <c r="B815" t="s">
        <v>669</v>
      </c>
      <c r="C815" t="s">
        <v>42</v>
      </c>
      <c r="D815" t="s">
        <v>39</v>
      </c>
      <c r="E815">
        <v>28</v>
      </c>
      <c r="F815" t="s">
        <v>43</v>
      </c>
      <c r="G815">
        <v>8</v>
      </c>
      <c r="H815" s="4">
        <v>122384.22</v>
      </c>
      <c r="I815" t="s">
        <v>33</v>
      </c>
      <c r="J815">
        <v>3</v>
      </c>
      <c r="K815">
        <v>421</v>
      </c>
      <c r="L815" t="s">
        <v>44</v>
      </c>
      <c r="M815" t="s">
        <v>21</v>
      </c>
      <c r="N815" t="s">
        <v>22</v>
      </c>
      <c r="O815" s="4">
        <v>89017.38</v>
      </c>
      <c r="P815" t="s">
        <v>23</v>
      </c>
      <c r="Q815" t="str" cm="1">
        <f t="array" ref="Q815">_xlfn.IFS(
O815&lt;50000,"Low Salary (&lt;$50K)",
O815&lt;90000,"Lower Middle ($50K-$90K)",
O815&lt;130000,"Middle ($90K-$130K)",
O815&lt;170000,"Upper Middle ($130K-$170K)",
O815&gt;=170000,"High Salary (&gt;$170K)"
)</f>
        <v>Lower Middle ($50K-$90K)</v>
      </c>
      <c r="R815" t="str" cm="1">
        <f t="array" ref="R815">_xlfn.IFS(
G815&lt;=2,"New Customers (0-2Y)",
G815&lt;=5,"Growing Customers (3-5Y)",
G815&lt;=8,"Established Customers (6-8Y)",
G815&lt;=10,"Loyal Customers (9-10Y)"
)</f>
        <v>Established Customers (6-8Y)</v>
      </c>
    </row>
    <row r="816" spans="1:18" x14ac:dyDescent="0.35">
      <c r="A816">
        <v>15641655</v>
      </c>
      <c r="B816" t="s">
        <v>368</v>
      </c>
      <c r="C816" t="s">
        <v>17</v>
      </c>
      <c r="D816" t="s">
        <v>18</v>
      </c>
      <c r="E816">
        <v>26</v>
      </c>
      <c r="F816" t="s">
        <v>43</v>
      </c>
      <c r="G816">
        <v>2</v>
      </c>
      <c r="H816" s="4">
        <v>0</v>
      </c>
      <c r="I816" t="s">
        <v>24</v>
      </c>
      <c r="J816">
        <v>2</v>
      </c>
      <c r="K816">
        <v>700</v>
      </c>
      <c r="L816" t="s">
        <v>35</v>
      </c>
      <c r="M816" t="s">
        <v>27</v>
      </c>
      <c r="N816" t="s">
        <v>32</v>
      </c>
      <c r="O816" s="4">
        <v>50051.42</v>
      </c>
      <c r="P816" t="s">
        <v>28</v>
      </c>
      <c r="Q816" t="str" cm="1">
        <f t="array" ref="Q816">_xlfn.IFS(
O816&lt;50000,"Low Salary (&lt;$50K)",
O816&lt;90000,"Lower Middle ($50K-$90K)",
O816&lt;130000,"Middle ($90K-$130K)",
O816&lt;170000,"Upper Middle ($130K-$170K)",
O816&gt;=170000,"High Salary (&gt;$170K)"
)</f>
        <v>Lower Middle ($50K-$90K)</v>
      </c>
      <c r="R816" t="str" cm="1">
        <f t="array" ref="R816">_xlfn.IFS(
G816&lt;=2,"New Customers (0-2Y)",
G816&lt;=5,"Growing Customers (3-5Y)",
G816&lt;=8,"Established Customers (6-8Y)",
G816&lt;=10,"Loyal Customers (9-10Y)"
)</f>
        <v>New Customers (0-2Y)</v>
      </c>
    </row>
    <row r="817" spans="1:18" x14ac:dyDescent="0.35">
      <c r="A817">
        <v>15619708</v>
      </c>
      <c r="B817" t="s">
        <v>670</v>
      </c>
      <c r="C817" t="s">
        <v>17</v>
      </c>
      <c r="D817" t="s">
        <v>39</v>
      </c>
      <c r="E817">
        <v>25</v>
      </c>
      <c r="F817" t="s">
        <v>43</v>
      </c>
      <c r="G817">
        <v>5</v>
      </c>
      <c r="H817" s="4">
        <v>157993.15</v>
      </c>
      <c r="I817" t="s">
        <v>33</v>
      </c>
      <c r="J817">
        <v>2</v>
      </c>
      <c r="K817">
        <v>745</v>
      </c>
      <c r="L817" t="s">
        <v>35</v>
      </c>
      <c r="M817" t="s">
        <v>21</v>
      </c>
      <c r="N817" t="s">
        <v>32</v>
      </c>
      <c r="O817" s="4">
        <v>146041.45000000001</v>
      </c>
      <c r="P817" t="s">
        <v>28</v>
      </c>
      <c r="Q817" t="str" cm="1">
        <f t="array" ref="Q817">_xlfn.IFS(
O817&lt;50000,"Low Salary (&lt;$50K)",
O817&lt;90000,"Lower Middle ($50K-$90K)",
O817&lt;130000,"Middle ($90K-$130K)",
O817&lt;170000,"Upper Middle ($130K-$170K)",
O817&gt;=170000,"High Salary (&gt;$170K)"
)</f>
        <v>Upper Middle ($130K-$170K)</v>
      </c>
      <c r="R817" t="str" cm="1">
        <f t="array" ref="R817">_xlfn.IFS(
G817&lt;=2,"New Customers (0-2Y)",
G817&lt;=5,"Growing Customers (3-5Y)",
G817&lt;=8,"Established Customers (6-8Y)",
G817&lt;=10,"Loyal Customers (9-10Y)"
)</f>
        <v>Growing Customers (3-5Y)</v>
      </c>
    </row>
    <row r="818" spans="1:18" x14ac:dyDescent="0.35">
      <c r="A818">
        <v>15734565</v>
      </c>
      <c r="B818" t="s">
        <v>267</v>
      </c>
      <c r="C818" t="s">
        <v>17</v>
      </c>
      <c r="D818" t="s">
        <v>39</v>
      </c>
      <c r="E818">
        <v>29</v>
      </c>
      <c r="F818" t="s">
        <v>43</v>
      </c>
      <c r="G818">
        <v>8</v>
      </c>
      <c r="H818" s="4">
        <v>0</v>
      </c>
      <c r="I818" t="s">
        <v>24</v>
      </c>
      <c r="J818">
        <v>2</v>
      </c>
      <c r="K818">
        <v>696</v>
      </c>
      <c r="L818" t="s">
        <v>35</v>
      </c>
      <c r="M818" t="s">
        <v>21</v>
      </c>
      <c r="N818" t="s">
        <v>32</v>
      </c>
      <c r="O818" s="4">
        <v>191166.09</v>
      </c>
      <c r="P818" t="s">
        <v>28</v>
      </c>
      <c r="Q818" t="str" cm="1">
        <f t="array" ref="Q818">_xlfn.IFS(
O818&lt;50000,"Low Salary (&lt;$50K)",
O818&lt;90000,"Lower Middle ($50K-$90K)",
O818&lt;130000,"Middle ($90K-$130K)",
O818&lt;170000,"Upper Middle ($130K-$170K)",
O818&gt;=170000,"High Salary (&gt;$170K)"
)</f>
        <v>High Salary (&gt;$170K)</v>
      </c>
      <c r="R818" t="str" cm="1">
        <f t="array" ref="R818">_xlfn.IFS(
G818&lt;=2,"New Customers (0-2Y)",
G818&lt;=5,"Growing Customers (3-5Y)",
G818&lt;=8,"Established Customers (6-8Y)",
G818&lt;=10,"Loyal Customers (9-10Y)"
)</f>
        <v>Established Customers (6-8Y)</v>
      </c>
    </row>
    <row r="819" spans="1:18" x14ac:dyDescent="0.35">
      <c r="A819">
        <v>15806438</v>
      </c>
      <c r="B819" t="s">
        <v>671</v>
      </c>
      <c r="C819" t="s">
        <v>42</v>
      </c>
      <c r="D819" t="s">
        <v>18</v>
      </c>
      <c r="E819">
        <v>42</v>
      </c>
      <c r="F819" t="s">
        <v>19</v>
      </c>
      <c r="G819">
        <v>2</v>
      </c>
      <c r="H819" s="4">
        <v>123331.36</v>
      </c>
      <c r="I819" t="s">
        <v>33</v>
      </c>
      <c r="J819">
        <v>1</v>
      </c>
      <c r="K819">
        <v>580</v>
      </c>
      <c r="L819" t="s">
        <v>31</v>
      </c>
      <c r="M819" t="s">
        <v>27</v>
      </c>
      <c r="N819" t="s">
        <v>32</v>
      </c>
      <c r="O819" s="4">
        <v>103516.08</v>
      </c>
      <c r="P819" t="s">
        <v>23</v>
      </c>
      <c r="Q819" t="str" cm="1">
        <f t="array" ref="Q819">_xlfn.IFS(
O819&lt;50000,"Low Salary (&lt;$50K)",
O819&lt;90000,"Lower Middle ($50K-$90K)",
O819&lt;130000,"Middle ($90K-$130K)",
O819&lt;170000,"Upper Middle ($130K-$170K)",
O819&gt;=170000,"High Salary (&gt;$170K)"
)</f>
        <v>Middle ($90K-$130K)</v>
      </c>
      <c r="R819" t="str" cm="1">
        <f t="array" ref="R819">_xlfn.IFS(
G819&lt;=2,"New Customers (0-2Y)",
G819&lt;=5,"Growing Customers (3-5Y)",
G819&lt;=8,"Established Customers (6-8Y)",
G819&lt;=10,"Loyal Customers (9-10Y)"
)</f>
        <v>New Customers (0-2Y)</v>
      </c>
    </row>
    <row r="820" spans="1:18" x14ac:dyDescent="0.35">
      <c r="A820">
        <v>15591969</v>
      </c>
      <c r="B820" t="s">
        <v>672</v>
      </c>
      <c r="C820" t="s">
        <v>26</v>
      </c>
      <c r="D820" t="s">
        <v>39</v>
      </c>
      <c r="E820">
        <v>27</v>
      </c>
      <c r="F820" t="s">
        <v>43</v>
      </c>
      <c r="G820">
        <v>9</v>
      </c>
      <c r="H820" s="4">
        <v>75263.16</v>
      </c>
      <c r="I820" t="s">
        <v>29</v>
      </c>
      <c r="J820">
        <v>1</v>
      </c>
      <c r="K820">
        <v>497</v>
      </c>
      <c r="L820" t="s">
        <v>44</v>
      </c>
      <c r="M820" t="s">
        <v>21</v>
      </c>
      <c r="N820" t="s">
        <v>22</v>
      </c>
      <c r="O820" s="4">
        <v>164825.04</v>
      </c>
      <c r="P820" t="s">
        <v>28</v>
      </c>
      <c r="Q820" t="str" cm="1">
        <f t="array" ref="Q820">_xlfn.IFS(
O820&lt;50000,"Low Salary (&lt;$50K)",
O820&lt;90000,"Lower Middle ($50K-$90K)",
O820&lt;130000,"Middle ($90K-$130K)",
O820&lt;170000,"Upper Middle ($130K-$170K)",
O820&gt;=170000,"High Salary (&gt;$170K)"
)</f>
        <v>Upper Middle ($130K-$170K)</v>
      </c>
      <c r="R820" t="str" cm="1">
        <f t="array" ref="R820">_xlfn.IFS(
G820&lt;=2,"New Customers (0-2Y)",
G820&lt;=5,"Growing Customers (3-5Y)",
G820&lt;=8,"Established Customers (6-8Y)",
G820&lt;=10,"Loyal Customers (9-10Y)"
)</f>
        <v>Loyal Customers (9-10Y)</v>
      </c>
    </row>
    <row r="821" spans="1:18" x14ac:dyDescent="0.35">
      <c r="A821">
        <v>15747807</v>
      </c>
      <c r="B821" t="s">
        <v>673</v>
      </c>
      <c r="C821" t="s">
        <v>17</v>
      </c>
      <c r="D821" t="s">
        <v>18</v>
      </c>
      <c r="E821">
        <v>43</v>
      </c>
      <c r="F821" t="s">
        <v>19</v>
      </c>
      <c r="G821">
        <v>6</v>
      </c>
      <c r="H821" s="4">
        <v>137824.03</v>
      </c>
      <c r="I821" t="s">
        <v>33</v>
      </c>
      <c r="J821">
        <v>2</v>
      </c>
      <c r="K821">
        <v>720</v>
      </c>
      <c r="L821" t="s">
        <v>35</v>
      </c>
      <c r="M821" t="s">
        <v>21</v>
      </c>
      <c r="N821" t="s">
        <v>32</v>
      </c>
      <c r="O821" s="4">
        <v>172557.77</v>
      </c>
      <c r="P821" t="s">
        <v>28</v>
      </c>
      <c r="Q821" t="str" cm="1">
        <f t="array" ref="Q821">_xlfn.IFS(
O821&lt;50000,"Low Salary (&lt;$50K)",
O821&lt;90000,"Lower Middle ($50K-$90K)",
O821&lt;130000,"Middle ($90K-$130K)",
O821&lt;170000,"Upper Middle ($130K-$170K)",
O821&gt;=170000,"High Salary (&gt;$170K)"
)</f>
        <v>High Salary (&gt;$170K)</v>
      </c>
      <c r="R821" t="str" cm="1">
        <f t="array" ref="R821">_xlfn.IFS(
G821&lt;=2,"New Customers (0-2Y)",
G821&lt;=5,"Growing Customers (3-5Y)",
G821&lt;=8,"Established Customers (6-8Y)",
G821&lt;=10,"Loyal Customers (9-10Y)"
)</f>
        <v>Established Customers (6-8Y)</v>
      </c>
    </row>
    <row r="822" spans="1:18" x14ac:dyDescent="0.35">
      <c r="A822">
        <v>15596939</v>
      </c>
      <c r="B822" t="s">
        <v>154</v>
      </c>
      <c r="C822" t="s">
        <v>42</v>
      </c>
      <c r="D822" t="s">
        <v>39</v>
      </c>
      <c r="E822">
        <v>36</v>
      </c>
      <c r="F822" t="s">
        <v>19</v>
      </c>
      <c r="G822">
        <v>4</v>
      </c>
      <c r="H822" s="4">
        <v>132578.92000000001</v>
      </c>
      <c r="I822" t="s">
        <v>33</v>
      </c>
      <c r="J822">
        <v>2</v>
      </c>
      <c r="K822">
        <v>659</v>
      </c>
      <c r="L822" t="s">
        <v>20</v>
      </c>
      <c r="M822" t="s">
        <v>21</v>
      </c>
      <c r="N822" t="s">
        <v>32</v>
      </c>
      <c r="O822" s="4">
        <v>84320.94</v>
      </c>
      <c r="P822" t="s">
        <v>28</v>
      </c>
      <c r="Q822" t="str" cm="1">
        <f t="array" ref="Q822">_xlfn.IFS(
O822&lt;50000,"Low Salary (&lt;$50K)",
O822&lt;90000,"Lower Middle ($50K-$90K)",
O822&lt;130000,"Middle ($90K-$130K)",
O822&lt;170000,"Upper Middle ($130K-$170K)",
O822&gt;=170000,"High Salary (&gt;$170K)"
)</f>
        <v>Lower Middle ($50K-$90K)</v>
      </c>
      <c r="R822" t="str" cm="1">
        <f t="array" ref="R822">_xlfn.IFS(
G822&lt;=2,"New Customers (0-2Y)",
G822&lt;=5,"Growing Customers (3-5Y)",
G822&lt;=8,"Established Customers (6-8Y)",
G822&lt;=10,"Loyal Customers (9-10Y)"
)</f>
        <v>Growing Customers (3-5Y)</v>
      </c>
    </row>
    <row r="823" spans="1:18" x14ac:dyDescent="0.35">
      <c r="A823">
        <v>15716155</v>
      </c>
      <c r="B823" t="s">
        <v>626</v>
      </c>
      <c r="C823" t="s">
        <v>17</v>
      </c>
      <c r="D823" t="s">
        <v>18</v>
      </c>
      <c r="E823">
        <v>36</v>
      </c>
      <c r="F823" t="s">
        <v>19</v>
      </c>
      <c r="G823">
        <v>5</v>
      </c>
      <c r="H823" s="4">
        <v>156021.31</v>
      </c>
      <c r="I823" t="s">
        <v>33</v>
      </c>
      <c r="J823">
        <v>1</v>
      </c>
      <c r="K823">
        <v>841</v>
      </c>
      <c r="L823" t="s">
        <v>37</v>
      </c>
      <c r="M823" t="s">
        <v>27</v>
      </c>
      <c r="N823" t="s">
        <v>32</v>
      </c>
      <c r="O823" s="4">
        <v>122662.98</v>
      </c>
      <c r="P823" t="s">
        <v>28</v>
      </c>
      <c r="Q823" t="str" cm="1">
        <f t="array" ref="Q823">_xlfn.IFS(
O823&lt;50000,"Low Salary (&lt;$50K)",
O823&lt;90000,"Lower Middle ($50K-$90K)",
O823&lt;130000,"Middle ($90K-$130K)",
O823&lt;170000,"Upper Middle ($130K-$170K)",
O823&gt;=170000,"High Salary (&gt;$170K)"
)</f>
        <v>Middle ($90K-$130K)</v>
      </c>
      <c r="R823" t="str" cm="1">
        <f t="array" ref="R823">_xlfn.IFS(
G823&lt;=2,"New Customers (0-2Y)",
G823&lt;=5,"Growing Customers (3-5Y)",
G823&lt;=8,"Established Customers (6-8Y)",
G823&lt;=10,"Loyal Customers (9-10Y)"
)</f>
        <v>Growing Customers (3-5Y)</v>
      </c>
    </row>
    <row r="824" spans="1:18" x14ac:dyDescent="0.35">
      <c r="A824">
        <v>15765311</v>
      </c>
      <c r="B824" t="s">
        <v>674</v>
      </c>
      <c r="C824" t="s">
        <v>26</v>
      </c>
      <c r="D824" t="s">
        <v>39</v>
      </c>
      <c r="E824">
        <v>34</v>
      </c>
      <c r="F824" t="s">
        <v>19</v>
      </c>
      <c r="G824">
        <v>8</v>
      </c>
      <c r="H824" s="4">
        <v>0</v>
      </c>
      <c r="I824" t="s">
        <v>24</v>
      </c>
      <c r="J824">
        <v>1</v>
      </c>
      <c r="K824">
        <v>642</v>
      </c>
      <c r="L824" t="s">
        <v>20</v>
      </c>
      <c r="M824" t="s">
        <v>21</v>
      </c>
      <c r="N824" t="s">
        <v>32</v>
      </c>
      <c r="O824" s="4">
        <v>72085.100000000006</v>
      </c>
      <c r="P824" t="s">
        <v>28</v>
      </c>
      <c r="Q824" t="str" cm="1">
        <f t="array" ref="Q824">_xlfn.IFS(
O824&lt;50000,"Low Salary (&lt;$50K)",
O824&lt;90000,"Lower Middle ($50K-$90K)",
O824&lt;130000,"Middle ($90K-$130K)",
O824&lt;170000,"Upper Middle ($130K-$170K)",
O824&gt;=170000,"High Salary (&gt;$170K)"
)</f>
        <v>Lower Middle ($50K-$90K)</v>
      </c>
      <c r="R824" t="str" cm="1">
        <f t="array" ref="R824">_xlfn.IFS(
G824&lt;=2,"New Customers (0-2Y)",
G824&lt;=5,"Growing Customers (3-5Y)",
G824&lt;=8,"Established Customers (6-8Y)",
G824&lt;=10,"Loyal Customers (9-10Y)"
)</f>
        <v>Established Customers (6-8Y)</v>
      </c>
    </row>
    <row r="825" spans="1:18" x14ac:dyDescent="0.35">
      <c r="A825">
        <v>15757811</v>
      </c>
      <c r="B825" t="s">
        <v>675</v>
      </c>
      <c r="C825" t="s">
        <v>26</v>
      </c>
      <c r="D825" t="s">
        <v>18</v>
      </c>
      <c r="E825">
        <v>69</v>
      </c>
      <c r="F825" t="s">
        <v>2967</v>
      </c>
      <c r="G825">
        <v>9</v>
      </c>
      <c r="H825" s="4">
        <v>137453.43</v>
      </c>
      <c r="I825" t="s">
        <v>33</v>
      </c>
      <c r="J825">
        <v>1</v>
      </c>
      <c r="K825">
        <v>732</v>
      </c>
      <c r="L825" t="s">
        <v>35</v>
      </c>
      <c r="M825" t="s">
        <v>27</v>
      </c>
      <c r="N825" t="s">
        <v>22</v>
      </c>
      <c r="O825" s="4">
        <v>110932.24</v>
      </c>
      <c r="P825" t="s">
        <v>23</v>
      </c>
      <c r="Q825" t="str" cm="1">
        <f t="array" ref="Q825">_xlfn.IFS(
O825&lt;50000,"Low Salary (&lt;$50K)",
O825&lt;90000,"Lower Middle ($50K-$90K)",
O825&lt;130000,"Middle ($90K-$130K)",
O825&lt;170000,"Upper Middle ($130K-$170K)",
O825&gt;=170000,"High Salary (&gt;$170K)"
)</f>
        <v>Middle ($90K-$130K)</v>
      </c>
      <c r="R825" t="str" cm="1">
        <f t="array" ref="R825">_xlfn.IFS(
G825&lt;=2,"New Customers (0-2Y)",
G825&lt;=5,"Growing Customers (3-5Y)",
G825&lt;=8,"Established Customers (6-8Y)",
G825&lt;=10,"Loyal Customers (9-10Y)"
)</f>
        <v>Loyal Customers (9-10Y)</v>
      </c>
    </row>
    <row r="826" spans="1:18" x14ac:dyDescent="0.35">
      <c r="A826">
        <v>15603830</v>
      </c>
      <c r="B826" t="s">
        <v>676</v>
      </c>
      <c r="C826" t="s">
        <v>26</v>
      </c>
      <c r="D826" t="s">
        <v>39</v>
      </c>
      <c r="E826">
        <v>36</v>
      </c>
      <c r="F826" t="s">
        <v>19</v>
      </c>
      <c r="G826">
        <v>4</v>
      </c>
      <c r="H826" s="4">
        <v>0</v>
      </c>
      <c r="I826" t="s">
        <v>24</v>
      </c>
      <c r="J826">
        <v>2</v>
      </c>
      <c r="K826">
        <v>600</v>
      </c>
      <c r="L826" t="s">
        <v>20</v>
      </c>
      <c r="M826" t="s">
        <v>21</v>
      </c>
      <c r="N826" t="s">
        <v>32</v>
      </c>
      <c r="O826" s="4">
        <v>143635.35999999999</v>
      </c>
      <c r="P826" t="s">
        <v>28</v>
      </c>
      <c r="Q826" t="str" cm="1">
        <f t="array" ref="Q826">_xlfn.IFS(
O826&lt;50000,"Low Salary (&lt;$50K)",
O826&lt;90000,"Lower Middle ($50K-$90K)",
O826&lt;130000,"Middle ($90K-$130K)",
O826&lt;170000,"Upper Middle ($130K-$170K)",
O826&gt;=170000,"High Salary (&gt;$170K)"
)</f>
        <v>Upper Middle ($130K-$170K)</v>
      </c>
      <c r="R826" t="str" cm="1">
        <f t="array" ref="R826">_xlfn.IFS(
G826&lt;=2,"New Customers (0-2Y)",
G826&lt;=5,"Growing Customers (3-5Y)",
G826&lt;=8,"Established Customers (6-8Y)",
G826&lt;=10,"Loyal Customers (9-10Y)"
)</f>
        <v>Growing Customers (3-5Y)</v>
      </c>
    </row>
    <row r="827" spans="1:18" x14ac:dyDescent="0.35">
      <c r="A827">
        <v>15660602</v>
      </c>
      <c r="B827" t="s">
        <v>677</v>
      </c>
      <c r="C827" t="s">
        <v>42</v>
      </c>
      <c r="D827" t="s">
        <v>39</v>
      </c>
      <c r="E827">
        <v>33</v>
      </c>
      <c r="F827" t="s">
        <v>19</v>
      </c>
      <c r="G827">
        <v>8</v>
      </c>
      <c r="H827" s="4">
        <v>164284.72</v>
      </c>
      <c r="I827" t="s">
        <v>33</v>
      </c>
      <c r="J827">
        <v>2</v>
      </c>
      <c r="K827">
        <v>464</v>
      </c>
      <c r="L827" t="s">
        <v>44</v>
      </c>
      <c r="M827" t="s">
        <v>21</v>
      </c>
      <c r="N827" t="s">
        <v>22</v>
      </c>
      <c r="O827" s="4">
        <v>3710.34</v>
      </c>
      <c r="P827" t="s">
        <v>28</v>
      </c>
      <c r="Q827" t="str" cm="1">
        <f t="array" ref="Q827">_xlfn.IFS(
O827&lt;50000,"Low Salary (&lt;$50K)",
O827&lt;90000,"Lower Middle ($50K-$90K)",
O827&lt;130000,"Middle ($90K-$130K)",
O827&lt;170000,"Upper Middle ($130K-$170K)",
O827&gt;=170000,"High Salary (&gt;$170K)"
)</f>
        <v>Low Salary (&lt;$50K)</v>
      </c>
      <c r="R827" t="str" cm="1">
        <f t="array" ref="R827">_xlfn.IFS(
G827&lt;=2,"New Customers (0-2Y)",
G827&lt;=5,"Growing Customers (3-5Y)",
G827&lt;=8,"Established Customers (6-8Y)",
G827&lt;=10,"Loyal Customers (9-10Y)"
)</f>
        <v>Established Customers (6-8Y)</v>
      </c>
    </row>
    <row r="828" spans="1:18" x14ac:dyDescent="0.35">
      <c r="A828">
        <v>15660535</v>
      </c>
      <c r="B828" t="s">
        <v>678</v>
      </c>
      <c r="C828" t="s">
        <v>17</v>
      </c>
      <c r="D828" t="s">
        <v>18</v>
      </c>
      <c r="E828">
        <v>47</v>
      </c>
      <c r="F828" t="s">
        <v>19</v>
      </c>
      <c r="G828">
        <v>5</v>
      </c>
      <c r="H828" s="4">
        <v>0</v>
      </c>
      <c r="I828" t="s">
        <v>24</v>
      </c>
      <c r="J828">
        <v>2</v>
      </c>
      <c r="K828">
        <v>680</v>
      </c>
      <c r="L828" t="s">
        <v>35</v>
      </c>
      <c r="M828" t="s">
        <v>21</v>
      </c>
      <c r="N828" t="s">
        <v>22</v>
      </c>
      <c r="O828" s="4">
        <v>179843.33</v>
      </c>
      <c r="P828" t="s">
        <v>28</v>
      </c>
      <c r="Q828" t="str" cm="1">
        <f t="array" ref="Q828">_xlfn.IFS(
O828&lt;50000,"Low Salary (&lt;$50K)",
O828&lt;90000,"Lower Middle ($50K-$90K)",
O828&lt;130000,"Middle ($90K-$130K)",
O828&lt;170000,"Upper Middle ($130K-$170K)",
O828&gt;=170000,"High Salary (&gt;$170K)"
)</f>
        <v>High Salary (&gt;$170K)</v>
      </c>
      <c r="R828" t="str" cm="1">
        <f t="array" ref="R828">_xlfn.IFS(
G828&lt;=2,"New Customers (0-2Y)",
G828&lt;=5,"Growing Customers (3-5Y)",
G828&lt;=8,"Established Customers (6-8Y)",
G828&lt;=10,"Loyal Customers (9-10Y)"
)</f>
        <v>Growing Customers (3-5Y)</v>
      </c>
    </row>
    <row r="829" spans="1:18" x14ac:dyDescent="0.35">
      <c r="A829">
        <v>15666633</v>
      </c>
      <c r="B829" t="s">
        <v>295</v>
      </c>
      <c r="C829" t="s">
        <v>26</v>
      </c>
      <c r="D829" t="s">
        <v>39</v>
      </c>
      <c r="E829">
        <v>56</v>
      </c>
      <c r="F829" t="s">
        <v>19</v>
      </c>
      <c r="G829">
        <v>1</v>
      </c>
      <c r="H829" s="4">
        <v>0</v>
      </c>
      <c r="I829" t="s">
        <v>24</v>
      </c>
      <c r="J829">
        <v>2</v>
      </c>
      <c r="K829">
        <v>758</v>
      </c>
      <c r="L829" t="s">
        <v>35</v>
      </c>
      <c r="M829" t="s">
        <v>21</v>
      </c>
      <c r="N829" t="s">
        <v>22</v>
      </c>
      <c r="O829" s="4">
        <v>10643.38</v>
      </c>
      <c r="P829" t="s">
        <v>28</v>
      </c>
      <c r="Q829" t="str" cm="1">
        <f t="array" ref="Q829">_xlfn.IFS(
O829&lt;50000,"Low Salary (&lt;$50K)",
O829&lt;90000,"Lower Middle ($50K-$90K)",
O829&lt;130000,"Middle ($90K-$130K)",
O829&lt;170000,"Upper Middle ($130K-$170K)",
O829&gt;=170000,"High Salary (&gt;$170K)"
)</f>
        <v>Low Salary (&lt;$50K)</v>
      </c>
      <c r="R829" t="str" cm="1">
        <f t="array" ref="R829">_xlfn.IFS(
G829&lt;=2,"New Customers (0-2Y)",
G829&lt;=5,"Growing Customers (3-5Y)",
G829&lt;=8,"Established Customers (6-8Y)",
G829&lt;=10,"Loyal Customers (9-10Y)"
)</f>
        <v>New Customers (0-2Y)</v>
      </c>
    </row>
    <row r="830" spans="1:18" x14ac:dyDescent="0.35">
      <c r="A830">
        <v>15596914</v>
      </c>
      <c r="B830" t="s">
        <v>626</v>
      </c>
      <c r="C830" t="s">
        <v>42</v>
      </c>
      <c r="D830" t="s">
        <v>18</v>
      </c>
      <c r="E830">
        <v>31</v>
      </c>
      <c r="F830" t="s">
        <v>19</v>
      </c>
      <c r="G830">
        <v>2</v>
      </c>
      <c r="H830" s="4">
        <v>112373.49</v>
      </c>
      <c r="I830" t="s">
        <v>33</v>
      </c>
      <c r="J830">
        <v>2</v>
      </c>
      <c r="K830">
        <v>630</v>
      </c>
      <c r="L830" t="s">
        <v>20</v>
      </c>
      <c r="M830" t="s">
        <v>21</v>
      </c>
      <c r="N830" t="s">
        <v>22</v>
      </c>
      <c r="O830" s="4">
        <v>131167.98000000001</v>
      </c>
      <c r="P830" t="s">
        <v>28</v>
      </c>
      <c r="Q830" t="str" cm="1">
        <f t="array" ref="Q830">_xlfn.IFS(
O830&lt;50000,"Low Salary (&lt;$50K)",
O830&lt;90000,"Lower Middle ($50K-$90K)",
O830&lt;130000,"Middle ($90K-$130K)",
O830&lt;170000,"Upper Middle ($130K-$170K)",
O830&gt;=170000,"High Salary (&gt;$170K)"
)</f>
        <v>Upper Middle ($130K-$170K)</v>
      </c>
      <c r="R830" t="str" cm="1">
        <f t="array" ref="R830">_xlfn.IFS(
G830&lt;=2,"New Customers (0-2Y)",
G830&lt;=5,"Growing Customers (3-5Y)",
G830&lt;=8,"Established Customers (6-8Y)",
G830&lt;=10,"Loyal Customers (9-10Y)"
)</f>
        <v>New Customers (0-2Y)</v>
      </c>
    </row>
    <row r="831" spans="1:18" x14ac:dyDescent="0.35">
      <c r="A831">
        <v>15639788</v>
      </c>
      <c r="B831" t="s">
        <v>325</v>
      </c>
      <c r="C831" t="s">
        <v>17</v>
      </c>
      <c r="D831" t="s">
        <v>18</v>
      </c>
      <c r="E831">
        <v>39</v>
      </c>
      <c r="F831" t="s">
        <v>19</v>
      </c>
      <c r="G831">
        <v>10</v>
      </c>
      <c r="H831" s="4">
        <v>0</v>
      </c>
      <c r="I831" t="s">
        <v>24</v>
      </c>
      <c r="J831">
        <v>2</v>
      </c>
      <c r="K831">
        <v>577</v>
      </c>
      <c r="L831" t="s">
        <v>31</v>
      </c>
      <c r="M831" t="s">
        <v>21</v>
      </c>
      <c r="N831" t="s">
        <v>32</v>
      </c>
      <c r="O831" s="4">
        <v>10553.31</v>
      </c>
      <c r="P831" t="s">
        <v>28</v>
      </c>
      <c r="Q831" t="str" cm="1">
        <f t="array" ref="Q831">_xlfn.IFS(
O831&lt;50000,"Low Salary (&lt;$50K)",
O831&lt;90000,"Lower Middle ($50K-$90K)",
O831&lt;130000,"Middle ($90K-$130K)",
O831&lt;170000,"Upper Middle ($130K-$170K)",
O831&gt;=170000,"High Salary (&gt;$170K)"
)</f>
        <v>Low Salary (&lt;$50K)</v>
      </c>
      <c r="R831" t="str" cm="1">
        <f t="array" ref="R831">_xlfn.IFS(
G831&lt;=2,"New Customers (0-2Y)",
G831&lt;=5,"Growing Customers (3-5Y)",
G831&lt;=8,"Established Customers (6-8Y)",
G831&lt;=10,"Loyal Customers (9-10Y)"
)</f>
        <v>Loyal Customers (9-10Y)</v>
      </c>
    </row>
    <row r="832" spans="1:18" x14ac:dyDescent="0.35">
      <c r="A832">
        <v>15695846</v>
      </c>
      <c r="B832" t="s">
        <v>196</v>
      </c>
      <c r="C832" t="s">
        <v>17</v>
      </c>
      <c r="D832" t="s">
        <v>18</v>
      </c>
      <c r="E832">
        <v>34</v>
      </c>
      <c r="F832" t="s">
        <v>19</v>
      </c>
      <c r="G832">
        <v>6</v>
      </c>
      <c r="H832" s="4">
        <v>0</v>
      </c>
      <c r="I832" t="s">
        <v>24</v>
      </c>
      <c r="J832">
        <v>2</v>
      </c>
      <c r="K832">
        <v>684</v>
      </c>
      <c r="L832" t="s">
        <v>35</v>
      </c>
      <c r="M832" t="s">
        <v>21</v>
      </c>
      <c r="N832" t="s">
        <v>22</v>
      </c>
      <c r="O832" s="4">
        <v>130928.22</v>
      </c>
      <c r="P832" t="s">
        <v>28</v>
      </c>
      <c r="Q832" t="str" cm="1">
        <f t="array" ref="Q832">_xlfn.IFS(
O832&lt;50000,"Low Salary (&lt;$50K)",
O832&lt;90000,"Lower Middle ($50K-$90K)",
O832&lt;130000,"Middle ($90K-$130K)",
O832&lt;170000,"Upper Middle ($130K-$170K)",
O832&gt;=170000,"High Salary (&gt;$170K)"
)</f>
        <v>Upper Middle ($130K-$170K)</v>
      </c>
      <c r="R832" t="str" cm="1">
        <f t="array" ref="R832">_xlfn.IFS(
G832&lt;=2,"New Customers (0-2Y)",
G832&lt;=5,"Growing Customers (3-5Y)",
G832&lt;=8,"Established Customers (6-8Y)",
G832&lt;=10,"Loyal Customers (9-10Y)"
)</f>
        <v>Established Customers (6-8Y)</v>
      </c>
    </row>
    <row r="833" spans="1:18" x14ac:dyDescent="0.35">
      <c r="A833">
        <v>15726234</v>
      </c>
      <c r="B833" t="s">
        <v>679</v>
      </c>
      <c r="C833" t="s">
        <v>26</v>
      </c>
      <c r="D833" t="s">
        <v>18</v>
      </c>
      <c r="E833">
        <v>41</v>
      </c>
      <c r="F833" t="s">
        <v>19</v>
      </c>
      <c r="G833">
        <v>5</v>
      </c>
      <c r="H833" s="4">
        <v>0</v>
      </c>
      <c r="I833" t="s">
        <v>24</v>
      </c>
      <c r="J833">
        <v>1</v>
      </c>
      <c r="K833">
        <v>708</v>
      </c>
      <c r="L833" t="s">
        <v>35</v>
      </c>
      <c r="M833" t="s">
        <v>27</v>
      </c>
      <c r="N833" t="s">
        <v>22</v>
      </c>
      <c r="O833" s="4">
        <v>157003.99</v>
      </c>
      <c r="P833" t="s">
        <v>28</v>
      </c>
      <c r="Q833" t="str" cm="1">
        <f t="array" ref="Q833">_xlfn.IFS(
O833&lt;50000,"Low Salary (&lt;$50K)",
O833&lt;90000,"Lower Middle ($50K-$90K)",
O833&lt;130000,"Middle ($90K-$130K)",
O833&lt;170000,"Upper Middle ($130K-$170K)",
O833&gt;=170000,"High Salary (&gt;$170K)"
)</f>
        <v>Upper Middle ($130K-$170K)</v>
      </c>
      <c r="R833" t="str" cm="1">
        <f t="array" ref="R833">_xlfn.IFS(
G833&lt;=2,"New Customers (0-2Y)",
G833&lt;=5,"Growing Customers (3-5Y)",
G833&lt;=8,"Established Customers (6-8Y)",
G833&lt;=10,"Loyal Customers (9-10Y)"
)</f>
        <v>Growing Customers (3-5Y)</v>
      </c>
    </row>
    <row r="834" spans="1:18" x14ac:dyDescent="0.35">
      <c r="A834">
        <v>15797964</v>
      </c>
      <c r="B834" t="s">
        <v>75</v>
      </c>
      <c r="C834" t="s">
        <v>42</v>
      </c>
      <c r="D834" t="s">
        <v>18</v>
      </c>
      <c r="E834">
        <v>29</v>
      </c>
      <c r="F834" t="s">
        <v>43</v>
      </c>
      <c r="G834">
        <v>1</v>
      </c>
      <c r="H834" s="4">
        <v>154333.82</v>
      </c>
      <c r="I834" t="s">
        <v>33</v>
      </c>
      <c r="J834">
        <v>1</v>
      </c>
      <c r="K834">
        <v>732</v>
      </c>
      <c r="L834" t="s">
        <v>35</v>
      </c>
      <c r="M834" t="s">
        <v>21</v>
      </c>
      <c r="N834" t="s">
        <v>22</v>
      </c>
      <c r="O834" s="4">
        <v>138527.56</v>
      </c>
      <c r="P834" t="s">
        <v>28</v>
      </c>
      <c r="Q834" t="str" cm="1">
        <f t="array" ref="Q834">_xlfn.IFS(
O834&lt;50000,"Low Salary (&lt;$50K)",
O834&lt;90000,"Lower Middle ($50K-$90K)",
O834&lt;130000,"Middle ($90K-$130K)",
O834&lt;170000,"Upper Middle ($130K-$170K)",
O834&gt;=170000,"High Salary (&gt;$170K)"
)</f>
        <v>Upper Middle ($130K-$170K)</v>
      </c>
      <c r="R834" t="str" cm="1">
        <f t="array" ref="R834">_xlfn.IFS(
G834&lt;=2,"New Customers (0-2Y)",
G834&lt;=5,"Growing Customers (3-5Y)",
G834&lt;=8,"Established Customers (6-8Y)",
G834&lt;=10,"Loyal Customers (9-10Y)"
)</f>
        <v>New Customers (0-2Y)</v>
      </c>
    </row>
    <row r="835" spans="1:18" x14ac:dyDescent="0.35">
      <c r="A835">
        <v>15625881</v>
      </c>
      <c r="B835" t="s">
        <v>680</v>
      </c>
      <c r="C835" t="s">
        <v>42</v>
      </c>
      <c r="D835" t="s">
        <v>39</v>
      </c>
      <c r="E835">
        <v>37</v>
      </c>
      <c r="F835" t="s">
        <v>19</v>
      </c>
      <c r="G835">
        <v>3</v>
      </c>
      <c r="H835" s="4">
        <v>111432.77</v>
      </c>
      <c r="I835" t="s">
        <v>33</v>
      </c>
      <c r="J835">
        <v>2</v>
      </c>
      <c r="K835">
        <v>634</v>
      </c>
      <c r="L835" t="s">
        <v>20</v>
      </c>
      <c r="M835" t="s">
        <v>21</v>
      </c>
      <c r="N835" t="s">
        <v>22</v>
      </c>
      <c r="O835" s="4">
        <v>167032.49</v>
      </c>
      <c r="P835" t="s">
        <v>28</v>
      </c>
      <c r="Q835" t="str" cm="1">
        <f t="array" ref="Q835">_xlfn.IFS(
O835&lt;50000,"Low Salary (&lt;$50K)",
O835&lt;90000,"Lower Middle ($50K-$90K)",
O835&lt;130000,"Middle ($90K-$130K)",
O835&lt;170000,"Upper Middle ($130K-$170K)",
O835&gt;=170000,"High Salary (&gt;$170K)"
)</f>
        <v>Upper Middle ($130K-$170K)</v>
      </c>
      <c r="R835" t="str" cm="1">
        <f t="array" ref="R835">_xlfn.IFS(
G835&lt;=2,"New Customers (0-2Y)",
G835&lt;=5,"Growing Customers (3-5Y)",
G835&lt;=8,"Established Customers (6-8Y)",
G835&lt;=10,"Loyal Customers (9-10Y)"
)</f>
        <v>Growing Customers (3-5Y)</v>
      </c>
    </row>
    <row r="836" spans="1:18" x14ac:dyDescent="0.35">
      <c r="A836">
        <v>15780628</v>
      </c>
      <c r="B836" t="s">
        <v>151</v>
      </c>
      <c r="C836" t="s">
        <v>17</v>
      </c>
      <c r="D836" t="s">
        <v>18</v>
      </c>
      <c r="E836">
        <v>30</v>
      </c>
      <c r="F836" t="s">
        <v>19</v>
      </c>
      <c r="G836">
        <v>6</v>
      </c>
      <c r="H836" s="4">
        <v>0</v>
      </c>
      <c r="I836" t="s">
        <v>24</v>
      </c>
      <c r="J836">
        <v>2</v>
      </c>
      <c r="K836">
        <v>633</v>
      </c>
      <c r="L836" t="s">
        <v>20</v>
      </c>
      <c r="M836" t="s">
        <v>27</v>
      </c>
      <c r="N836" t="s">
        <v>32</v>
      </c>
      <c r="O836" s="4">
        <v>41642.29</v>
      </c>
      <c r="P836" t="s">
        <v>28</v>
      </c>
      <c r="Q836" t="str" cm="1">
        <f t="array" ref="Q836">_xlfn.IFS(
O836&lt;50000,"Low Salary (&lt;$50K)",
O836&lt;90000,"Lower Middle ($50K-$90K)",
O836&lt;130000,"Middle ($90K-$130K)",
O836&lt;170000,"Upper Middle ($130K-$170K)",
O836&gt;=170000,"High Salary (&gt;$170K)"
)</f>
        <v>Low Salary (&lt;$50K)</v>
      </c>
      <c r="R836" t="str" cm="1">
        <f t="array" ref="R836">_xlfn.IFS(
G836&lt;=2,"New Customers (0-2Y)",
G836&lt;=5,"Growing Customers (3-5Y)",
G836&lt;=8,"Established Customers (6-8Y)",
G836&lt;=10,"Loyal Customers (9-10Y)"
)</f>
        <v>Established Customers (6-8Y)</v>
      </c>
    </row>
    <row r="837" spans="1:18" x14ac:dyDescent="0.35">
      <c r="A837">
        <v>15575883</v>
      </c>
      <c r="B837" t="s">
        <v>405</v>
      </c>
      <c r="C837" t="s">
        <v>17</v>
      </c>
      <c r="D837" t="s">
        <v>39</v>
      </c>
      <c r="E837">
        <v>34</v>
      </c>
      <c r="F837" t="s">
        <v>19</v>
      </c>
      <c r="G837">
        <v>2</v>
      </c>
      <c r="H837" s="4">
        <v>137390.10999999999</v>
      </c>
      <c r="I837" t="s">
        <v>33</v>
      </c>
      <c r="J837">
        <v>2</v>
      </c>
      <c r="K837">
        <v>559</v>
      </c>
      <c r="L837" t="s">
        <v>31</v>
      </c>
      <c r="M837" t="s">
        <v>21</v>
      </c>
      <c r="N837" t="s">
        <v>32</v>
      </c>
      <c r="O837" s="4">
        <v>9677</v>
      </c>
      <c r="P837" t="s">
        <v>28</v>
      </c>
      <c r="Q837" t="str" cm="1">
        <f t="array" ref="Q837">_xlfn.IFS(
O837&lt;50000,"Low Salary (&lt;$50K)",
O837&lt;90000,"Lower Middle ($50K-$90K)",
O837&lt;130000,"Middle ($90K-$130K)",
O837&lt;170000,"Upper Middle ($130K-$170K)",
O837&gt;=170000,"High Salary (&gt;$170K)"
)</f>
        <v>Low Salary (&lt;$50K)</v>
      </c>
      <c r="R837" t="str" cm="1">
        <f t="array" ref="R837">_xlfn.IFS(
G837&lt;=2,"New Customers (0-2Y)",
G837&lt;=5,"Growing Customers (3-5Y)",
G837&lt;=8,"Established Customers (6-8Y)",
G837&lt;=10,"Loyal Customers (9-10Y)"
)</f>
        <v>New Customers (0-2Y)</v>
      </c>
    </row>
    <row r="838" spans="1:18" x14ac:dyDescent="0.35">
      <c r="A838">
        <v>15585036</v>
      </c>
      <c r="B838" t="s">
        <v>681</v>
      </c>
      <c r="C838" t="s">
        <v>26</v>
      </c>
      <c r="D838" t="s">
        <v>18</v>
      </c>
      <c r="E838">
        <v>37</v>
      </c>
      <c r="F838" t="s">
        <v>19</v>
      </c>
      <c r="G838">
        <v>3</v>
      </c>
      <c r="H838" s="4">
        <v>0</v>
      </c>
      <c r="I838" t="s">
        <v>24</v>
      </c>
      <c r="J838">
        <v>2</v>
      </c>
      <c r="K838">
        <v>694</v>
      </c>
      <c r="L838" t="s">
        <v>35</v>
      </c>
      <c r="M838" t="s">
        <v>21</v>
      </c>
      <c r="N838" t="s">
        <v>22</v>
      </c>
      <c r="O838" s="4">
        <v>147012.22</v>
      </c>
      <c r="P838" t="s">
        <v>28</v>
      </c>
      <c r="Q838" t="str" cm="1">
        <f t="array" ref="Q838">_xlfn.IFS(
O838&lt;50000,"Low Salary (&lt;$50K)",
O838&lt;90000,"Lower Middle ($50K-$90K)",
O838&lt;130000,"Middle ($90K-$130K)",
O838&lt;170000,"Upper Middle ($130K-$170K)",
O838&gt;=170000,"High Salary (&gt;$170K)"
)</f>
        <v>Upper Middle ($130K-$170K)</v>
      </c>
      <c r="R838" t="str" cm="1">
        <f t="array" ref="R838">_xlfn.IFS(
G838&lt;=2,"New Customers (0-2Y)",
G838&lt;=5,"Growing Customers (3-5Y)",
G838&lt;=8,"Established Customers (6-8Y)",
G838&lt;=10,"Loyal Customers (9-10Y)"
)</f>
        <v>Growing Customers (3-5Y)</v>
      </c>
    </row>
    <row r="839" spans="1:18" x14ac:dyDescent="0.35">
      <c r="A839">
        <v>15589488</v>
      </c>
      <c r="B839" t="s">
        <v>677</v>
      </c>
      <c r="C839" t="s">
        <v>42</v>
      </c>
      <c r="D839" t="s">
        <v>18</v>
      </c>
      <c r="E839">
        <v>56</v>
      </c>
      <c r="F839" t="s">
        <v>19</v>
      </c>
      <c r="G839">
        <v>5</v>
      </c>
      <c r="H839" s="4">
        <v>111642.08</v>
      </c>
      <c r="I839" t="s">
        <v>33</v>
      </c>
      <c r="J839">
        <v>1</v>
      </c>
      <c r="K839">
        <v>686</v>
      </c>
      <c r="L839" t="s">
        <v>35</v>
      </c>
      <c r="M839" t="s">
        <v>21</v>
      </c>
      <c r="N839" t="s">
        <v>22</v>
      </c>
      <c r="O839" s="4">
        <v>80553.87</v>
      </c>
      <c r="P839" t="s">
        <v>28</v>
      </c>
      <c r="Q839" t="str" cm="1">
        <f t="array" ref="Q839">_xlfn.IFS(
O839&lt;50000,"Low Salary (&lt;$50K)",
O839&lt;90000,"Lower Middle ($50K-$90K)",
O839&lt;130000,"Middle ($90K-$130K)",
O839&lt;170000,"Upper Middle ($130K-$170K)",
O839&gt;=170000,"High Salary (&gt;$170K)"
)</f>
        <v>Lower Middle ($50K-$90K)</v>
      </c>
      <c r="R839" t="str" cm="1">
        <f t="array" ref="R839">_xlfn.IFS(
G839&lt;=2,"New Customers (0-2Y)",
G839&lt;=5,"Growing Customers (3-5Y)",
G839&lt;=8,"Established Customers (6-8Y)",
G839&lt;=10,"Loyal Customers (9-10Y)"
)</f>
        <v>Growing Customers (3-5Y)</v>
      </c>
    </row>
    <row r="840" spans="1:18" x14ac:dyDescent="0.35">
      <c r="A840">
        <v>15585888</v>
      </c>
      <c r="B840" t="s">
        <v>682</v>
      </c>
      <c r="C840" t="s">
        <v>26</v>
      </c>
      <c r="D840" t="s">
        <v>18</v>
      </c>
      <c r="E840">
        <v>48</v>
      </c>
      <c r="F840" t="s">
        <v>19</v>
      </c>
      <c r="G840">
        <v>3</v>
      </c>
      <c r="H840" s="4">
        <v>0</v>
      </c>
      <c r="I840" t="s">
        <v>24</v>
      </c>
      <c r="J840">
        <v>1</v>
      </c>
      <c r="K840">
        <v>553</v>
      </c>
      <c r="L840" t="s">
        <v>31</v>
      </c>
      <c r="M840" t="s">
        <v>27</v>
      </c>
      <c r="N840" t="s">
        <v>22</v>
      </c>
      <c r="O840" s="4">
        <v>30730.95</v>
      </c>
      <c r="P840" t="s">
        <v>23</v>
      </c>
      <c r="Q840" t="str" cm="1">
        <f t="array" ref="Q840">_xlfn.IFS(
O840&lt;50000,"Low Salary (&lt;$50K)",
O840&lt;90000,"Lower Middle ($50K-$90K)",
O840&lt;130000,"Middle ($90K-$130K)",
O840&lt;170000,"Upper Middle ($130K-$170K)",
O840&gt;=170000,"High Salary (&gt;$170K)"
)</f>
        <v>Low Salary (&lt;$50K)</v>
      </c>
      <c r="R840" t="str" cm="1">
        <f t="array" ref="R840">_xlfn.IFS(
G840&lt;=2,"New Customers (0-2Y)",
G840&lt;=5,"Growing Customers (3-5Y)",
G840&lt;=8,"Established Customers (6-8Y)",
G840&lt;=10,"Loyal Customers (9-10Y)"
)</f>
        <v>Growing Customers (3-5Y)</v>
      </c>
    </row>
    <row r="841" spans="1:18" x14ac:dyDescent="0.35">
      <c r="A841">
        <v>15727915</v>
      </c>
      <c r="B841" t="s">
        <v>683</v>
      </c>
      <c r="C841" t="s">
        <v>17</v>
      </c>
      <c r="D841" t="s">
        <v>39</v>
      </c>
      <c r="E841">
        <v>36</v>
      </c>
      <c r="F841" t="s">
        <v>19</v>
      </c>
      <c r="G841">
        <v>4</v>
      </c>
      <c r="H841" s="4">
        <v>83543.37</v>
      </c>
      <c r="I841" t="s">
        <v>29</v>
      </c>
      <c r="J841">
        <v>1</v>
      </c>
      <c r="K841">
        <v>507</v>
      </c>
      <c r="L841" t="s">
        <v>31</v>
      </c>
      <c r="M841" t="s">
        <v>27</v>
      </c>
      <c r="N841" t="s">
        <v>32</v>
      </c>
      <c r="O841" s="4">
        <v>140134.43</v>
      </c>
      <c r="P841" t="s">
        <v>28</v>
      </c>
      <c r="Q841" t="str" cm="1">
        <f t="array" ref="Q841">_xlfn.IFS(
O841&lt;50000,"Low Salary (&lt;$50K)",
O841&lt;90000,"Lower Middle ($50K-$90K)",
O841&lt;130000,"Middle ($90K-$130K)",
O841&lt;170000,"Upper Middle ($130K-$170K)",
O841&gt;=170000,"High Salary (&gt;$170K)"
)</f>
        <v>Upper Middle ($130K-$170K)</v>
      </c>
      <c r="R841" t="str" cm="1">
        <f t="array" ref="R841">_xlfn.IFS(
G841&lt;=2,"New Customers (0-2Y)",
G841&lt;=5,"Growing Customers (3-5Y)",
G841&lt;=8,"Established Customers (6-8Y)",
G841&lt;=10,"Loyal Customers (9-10Y)"
)</f>
        <v>Growing Customers (3-5Y)</v>
      </c>
    </row>
    <row r="842" spans="1:18" x14ac:dyDescent="0.35">
      <c r="A842">
        <v>15707567</v>
      </c>
      <c r="B842" t="s">
        <v>684</v>
      </c>
      <c r="C842" t="s">
        <v>42</v>
      </c>
      <c r="D842" t="s">
        <v>39</v>
      </c>
      <c r="E842">
        <v>50</v>
      </c>
      <c r="F842" t="s">
        <v>19</v>
      </c>
      <c r="G842">
        <v>6</v>
      </c>
      <c r="H842" s="4">
        <v>145338.76</v>
      </c>
      <c r="I842" t="s">
        <v>33</v>
      </c>
      <c r="J842">
        <v>1</v>
      </c>
      <c r="K842">
        <v>732</v>
      </c>
      <c r="L842" t="s">
        <v>35</v>
      </c>
      <c r="M842" t="s">
        <v>27</v>
      </c>
      <c r="N842" t="s">
        <v>32</v>
      </c>
      <c r="O842" s="4">
        <v>91936.1</v>
      </c>
      <c r="P842" t="s">
        <v>23</v>
      </c>
      <c r="Q842" t="str" cm="1">
        <f t="array" ref="Q842">_xlfn.IFS(
O842&lt;50000,"Low Salary (&lt;$50K)",
O842&lt;90000,"Lower Middle ($50K-$90K)",
O842&lt;130000,"Middle ($90K-$130K)",
O842&lt;170000,"Upper Middle ($130K-$170K)",
O842&gt;=170000,"High Salary (&gt;$170K)"
)</f>
        <v>Middle ($90K-$130K)</v>
      </c>
      <c r="R842" t="str" cm="1">
        <f t="array" ref="R842">_xlfn.IFS(
G842&lt;=2,"New Customers (0-2Y)",
G842&lt;=5,"Growing Customers (3-5Y)",
G842&lt;=8,"Established Customers (6-8Y)",
G842&lt;=10,"Loyal Customers (9-10Y)"
)</f>
        <v>Established Customers (6-8Y)</v>
      </c>
    </row>
    <row r="843" spans="1:18" x14ac:dyDescent="0.35">
      <c r="A843">
        <v>15737792</v>
      </c>
      <c r="B843" t="s">
        <v>685</v>
      </c>
      <c r="C843" t="s">
        <v>17</v>
      </c>
      <c r="D843" t="s">
        <v>18</v>
      </c>
      <c r="E843">
        <v>31</v>
      </c>
      <c r="F843" t="s">
        <v>19</v>
      </c>
      <c r="G843">
        <v>1</v>
      </c>
      <c r="H843" s="4">
        <v>186796.37</v>
      </c>
      <c r="I843" t="s">
        <v>33</v>
      </c>
      <c r="J843">
        <v>1</v>
      </c>
      <c r="K843">
        <v>818</v>
      </c>
      <c r="L843" t="s">
        <v>37</v>
      </c>
      <c r="M843" t="s">
        <v>27</v>
      </c>
      <c r="N843" t="s">
        <v>32</v>
      </c>
      <c r="O843" s="4">
        <v>178252.63</v>
      </c>
      <c r="P843" t="s">
        <v>28</v>
      </c>
      <c r="Q843" t="str" cm="1">
        <f t="array" ref="Q843">_xlfn.IFS(
O843&lt;50000,"Low Salary (&lt;$50K)",
O843&lt;90000,"Lower Middle ($50K-$90K)",
O843&lt;130000,"Middle ($90K-$130K)",
O843&lt;170000,"Upper Middle ($130K-$170K)",
O843&gt;=170000,"High Salary (&gt;$170K)"
)</f>
        <v>High Salary (&gt;$170K)</v>
      </c>
      <c r="R843" t="str" cm="1">
        <f t="array" ref="R843">_xlfn.IFS(
G843&lt;=2,"New Customers (0-2Y)",
G843&lt;=5,"Growing Customers (3-5Y)",
G843&lt;=8,"Established Customers (6-8Y)",
G843&lt;=10,"Loyal Customers (9-10Y)"
)</f>
        <v>New Customers (0-2Y)</v>
      </c>
    </row>
    <row r="844" spans="1:18" x14ac:dyDescent="0.35">
      <c r="A844">
        <v>15599433</v>
      </c>
      <c r="B844" t="s">
        <v>133</v>
      </c>
      <c r="C844" t="s">
        <v>42</v>
      </c>
      <c r="D844" t="s">
        <v>39</v>
      </c>
      <c r="E844">
        <v>35</v>
      </c>
      <c r="F844" t="s">
        <v>19</v>
      </c>
      <c r="G844">
        <v>8</v>
      </c>
      <c r="H844" s="4">
        <v>58641.43</v>
      </c>
      <c r="I844" t="s">
        <v>29</v>
      </c>
      <c r="J844">
        <v>1</v>
      </c>
      <c r="K844">
        <v>660</v>
      </c>
      <c r="L844" t="s">
        <v>35</v>
      </c>
      <c r="M844" t="s">
        <v>27</v>
      </c>
      <c r="N844" t="s">
        <v>22</v>
      </c>
      <c r="O844" s="4">
        <v>198674.08</v>
      </c>
      <c r="P844" t="s">
        <v>28</v>
      </c>
      <c r="Q844" t="str" cm="1">
        <f t="array" ref="Q844">_xlfn.IFS(
O844&lt;50000,"Low Salary (&lt;$50K)",
O844&lt;90000,"Lower Middle ($50K-$90K)",
O844&lt;130000,"Middle ($90K-$130K)",
O844&lt;170000,"Upper Middle ($130K-$170K)",
O844&gt;=170000,"High Salary (&gt;$170K)"
)</f>
        <v>High Salary (&gt;$170K)</v>
      </c>
      <c r="R844" t="str" cm="1">
        <f t="array" ref="R844">_xlfn.IFS(
G844&lt;=2,"New Customers (0-2Y)",
G844&lt;=5,"Growing Customers (3-5Y)",
G844&lt;=8,"Established Customers (6-8Y)",
G844&lt;=10,"Loyal Customers (9-10Y)"
)</f>
        <v>Established Customers (6-8Y)</v>
      </c>
    </row>
    <row r="845" spans="1:18" x14ac:dyDescent="0.35">
      <c r="A845">
        <v>15672012</v>
      </c>
      <c r="B845" t="s">
        <v>613</v>
      </c>
      <c r="C845" t="s">
        <v>26</v>
      </c>
      <c r="D845" t="s">
        <v>18</v>
      </c>
      <c r="E845">
        <v>41</v>
      </c>
      <c r="F845" t="s">
        <v>19</v>
      </c>
      <c r="G845">
        <v>5</v>
      </c>
      <c r="H845" s="4">
        <v>0</v>
      </c>
      <c r="I845" t="s">
        <v>24</v>
      </c>
      <c r="J845">
        <v>1</v>
      </c>
      <c r="K845">
        <v>773</v>
      </c>
      <c r="L845" t="s">
        <v>35</v>
      </c>
      <c r="M845" t="s">
        <v>21</v>
      </c>
      <c r="N845" t="s">
        <v>32</v>
      </c>
      <c r="O845" s="4">
        <v>28266.9</v>
      </c>
      <c r="P845" t="s">
        <v>23</v>
      </c>
      <c r="Q845" t="str" cm="1">
        <f t="array" ref="Q845">_xlfn.IFS(
O845&lt;50000,"Low Salary (&lt;$50K)",
O845&lt;90000,"Lower Middle ($50K-$90K)",
O845&lt;130000,"Middle ($90K-$130K)",
O845&lt;170000,"Upper Middle ($130K-$170K)",
O845&gt;=170000,"High Salary (&gt;$170K)"
)</f>
        <v>Low Salary (&lt;$50K)</v>
      </c>
      <c r="R845" t="str" cm="1">
        <f t="array" ref="R845">_xlfn.IFS(
G845&lt;=2,"New Customers (0-2Y)",
G845&lt;=5,"Growing Customers (3-5Y)",
G845&lt;=8,"Established Customers (6-8Y)",
G845&lt;=10,"Loyal Customers (9-10Y)"
)</f>
        <v>Growing Customers (3-5Y)</v>
      </c>
    </row>
    <row r="846" spans="1:18" x14ac:dyDescent="0.35">
      <c r="A846">
        <v>15806983</v>
      </c>
      <c r="B846" t="s">
        <v>528</v>
      </c>
      <c r="C846" t="s">
        <v>17</v>
      </c>
      <c r="D846" t="s">
        <v>39</v>
      </c>
      <c r="E846">
        <v>44</v>
      </c>
      <c r="F846" t="s">
        <v>19</v>
      </c>
      <c r="G846">
        <v>3</v>
      </c>
      <c r="H846" s="4">
        <v>137148.68</v>
      </c>
      <c r="I846" t="s">
        <v>33</v>
      </c>
      <c r="J846">
        <v>1</v>
      </c>
      <c r="K846">
        <v>640</v>
      </c>
      <c r="L846" t="s">
        <v>20</v>
      </c>
      <c r="M846" t="s">
        <v>21</v>
      </c>
      <c r="N846" t="s">
        <v>32</v>
      </c>
      <c r="O846" s="4">
        <v>92381.01</v>
      </c>
      <c r="P846" t="s">
        <v>28</v>
      </c>
      <c r="Q846" t="str" cm="1">
        <f t="array" ref="Q846">_xlfn.IFS(
O846&lt;50000,"Low Salary (&lt;$50K)",
O846&lt;90000,"Lower Middle ($50K-$90K)",
O846&lt;130000,"Middle ($90K-$130K)",
O846&lt;170000,"Upper Middle ($130K-$170K)",
O846&gt;=170000,"High Salary (&gt;$170K)"
)</f>
        <v>Middle ($90K-$130K)</v>
      </c>
      <c r="R846" t="str" cm="1">
        <f t="array" ref="R846">_xlfn.IFS(
G846&lt;=2,"New Customers (0-2Y)",
G846&lt;=5,"Growing Customers (3-5Y)",
G846&lt;=8,"Established Customers (6-8Y)",
G846&lt;=10,"Loyal Customers (9-10Y)"
)</f>
        <v>Growing Customers (3-5Y)</v>
      </c>
    </row>
    <row r="847" spans="1:18" x14ac:dyDescent="0.35">
      <c r="A847">
        <v>15592222</v>
      </c>
      <c r="B847" t="s">
        <v>458</v>
      </c>
      <c r="C847" t="s">
        <v>17</v>
      </c>
      <c r="D847" t="s">
        <v>39</v>
      </c>
      <c r="E847">
        <v>49</v>
      </c>
      <c r="F847" t="s">
        <v>19</v>
      </c>
      <c r="G847">
        <v>7</v>
      </c>
      <c r="H847" s="4">
        <v>80001.23</v>
      </c>
      <c r="I847" t="s">
        <v>29</v>
      </c>
      <c r="J847">
        <v>1</v>
      </c>
      <c r="K847">
        <v>505</v>
      </c>
      <c r="L847" t="s">
        <v>31</v>
      </c>
      <c r="M847" t="s">
        <v>27</v>
      </c>
      <c r="N847" t="s">
        <v>32</v>
      </c>
      <c r="O847" s="4">
        <v>135180.10999999999</v>
      </c>
      <c r="P847" t="s">
        <v>28</v>
      </c>
      <c r="Q847" t="str" cm="1">
        <f t="array" ref="Q847">_xlfn.IFS(
O847&lt;50000,"Low Salary (&lt;$50K)",
O847&lt;90000,"Lower Middle ($50K-$90K)",
O847&lt;130000,"Middle ($90K-$130K)",
O847&lt;170000,"Upper Middle ($130K-$170K)",
O847&gt;=170000,"High Salary (&gt;$170K)"
)</f>
        <v>Upper Middle ($130K-$170K)</v>
      </c>
      <c r="R847" t="str" cm="1">
        <f t="array" ref="R847">_xlfn.IFS(
G847&lt;=2,"New Customers (0-2Y)",
G847&lt;=5,"Growing Customers (3-5Y)",
G847&lt;=8,"Established Customers (6-8Y)",
G847&lt;=10,"Loyal Customers (9-10Y)"
)</f>
        <v>Established Customers (6-8Y)</v>
      </c>
    </row>
    <row r="848" spans="1:18" x14ac:dyDescent="0.35">
      <c r="A848">
        <v>15608968</v>
      </c>
      <c r="B848" t="s">
        <v>686</v>
      </c>
      <c r="C848" t="s">
        <v>42</v>
      </c>
      <c r="D848" t="s">
        <v>39</v>
      </c>
      <c r="E848">
        <v>21</v>
      </c>
      <c r="F848" t="s">
        <v>43</v>
      </c>
      <c r="G848">
        <v>6</v>
      </c>
      <c r="H848" s="4">
        <v>86402.52</v>
      </c>
      <c r="I848" t="s">
        <v>29</v>
      </c>
      <c r="J848">
        <v>2</v>
      </c>
      <c r="K848">
        <v>714</v>
      </c>
      <c r="L848" t="s">
        <v>35</v>
      </c>
      <c r="M848" t="s">
        <v>27</v>
      </c>
      <c r="N848" t="s">
        <v>32</v>
      </c>
      <c r="O848" s="4">
        <v>27330.59</v>
      </c>
      <c r="P848" t="s">
        <v>28</v>
      </c>
      <c r="Q848" t="str" cm="1">
        <f t="array" ref="Q848">_xlfn.IFS(
O848&lt;50000,"Low Salary (&lt;$50K)",
O848&lt;90000,"Lower Middle ($50K-$90K)",
O848&lt;130000,"Middle ($90K-$130K)",
O848&lt;170000,"Upper Middle ($130K-$170K)",
O848&gt;=170000,"High Salary (&gt;$170K)"
)</f>
        <v>Low Salary (&lt;$50K)</v>
      </c>
      <c r="R848" t="str" cm="1">
        <f t="array" ref="R848">_xlfn.IFS(
G848&lt;=2,"New Customers (0-2Y)",
G848&lt;=5,"Growing Customers (3-5Y)",
G848&lt;=8,"Established Customers (6-8Y)",
G848&lt;=10,"Loyal Customers (9-10Y)"
)</f>
        <v>Established Customers (6-8Y)</v>
      </c>
    </row>
    <row r="849" spans="1:18" x14ac:dyDescent="0.35">
      <c r="A849">
        <v>15586959</v>
      </c>
      <c r="B849" t="s">
        <v>687</v>
      </c>
      <c r="C849" t="s">
        <v>17</v>
      </c>
      <c r="D849" t="s">
        <v>18</v>
      </c>
      <c r="E849">
        <v>42</v>
      </c>
      <c r="F849" t="s">
        <v>19</v>
      </c>
      <c r="G849">
        <v>5</v>
      </c>
      <c r="H849" s="4">
        <v>0</v>
      </c>
      <c r="I849" t="s">
        <v>24</v>
      </c>
      <c r="J849">
        <v>2</v>
      </c>
      <c r="K849">
        <v>468</v>
      </c>
      <c r="L849" t="s">
        <v>44</v>
      </c>
      <c r="M849" t="s">
        <v>21</v>
      </c>
      <c r="N849" t="s">
        <v>32</v>
      </c>
      <c r="O849" s="4">
        <v>125305.34</v>
      </c>
      <c r="P849" t="s">
        <v>28</v>
      </c>
      <c r="Q849" t="str" cm="1">
        <f t="array" ref="Q849">_xlfn.IFS(
O849&lt;50000,"Low Salary (&lt;$50K)",
O849&lt;90000,"Lower Middle ($50K-$90K)",
O849&lt;130000,"Middle ($90K-$130K)",
O849&lt;170000,"Upper Middle ($130K-$170K)",
O849&gt;=170000,"High Salary (&gt;$170K)"
)</f>
        <v>Middle ($90K-$130K)</v>
      </c>
      <c r="R849" t="str" cm="1">
        <f t="array" ref="R849">_xlfn.IFS(
G849&lt;=2,"New Customers (0-2Y)",
G849&lt;=5,"Growing Customers (3-5Y)",
G849&lt;=8,"Established Customers (6-8Y)",
G849&lt;=10,"Loyal Customers (9-10Y)"
)</f>
        <v>Growing Customers (3-5Y)</v>
      </c>
    </row>
    <row r="850" spans="1:18" x14ac:dyDescent="0.35">
      <c r="A850">
        <v>15646558</v>
      </c>
      <c r="B850" t="s">
        <v>688</v>
      </c>
      <c r="C850" t="s">
        <v>26</v>
      </c>
      <c r="D850" t="s">
        <v>39</v>
      </c>
      <c r="E850">
        <v>51</v>
      </c>
      <c r="F850" t="s">
        <v>19</v>
      </c>
      <c r="G850">
        <v>1</v>
      </c>
      <c r="H850" s="4">
        <v>122874.74</v>
      </c>
      <c r="I850" t="s">
        <v>33</v>
      </c>
      <c r="J850">
        <v>1</v>
      </c>
      <c r="K850">
        <v>611</v>
      </c>
      <c r="L850" t="s">
        <v>20</v>
      </c>
      <c r="M850" t="s">
        <v>21</v>
      </c>
      <c r="N850" t="s">
        <v>22</v>
      </c>
      <c r="O850" s="4">
        <v>149648.45000000001</v>
      </c>
      <c r="P850" t="s">
        <v>28</v>
      </c>
      <c r="Q850" t="str" cm="1">
        <f t="array" ref="Q850">_xlfn.IFS(
O850&lt;50000,"Low Salary (&lt;$50K)",
O850&lt;90000,"Lower Middle ($50K-$90K)",
O850&lt;130000,"Middle ($90K-$130K)",
O850&lt;170000,"Upper Middle ($130K-$170K)",
O850&gt;=170000,"High Salary (&gt;$170K)"
)</f>
        <v>Upper Middle ($130K-$170K)</v>
      </c>
      <c r="R850" t="str" cm="1">
        <f t="array" ref="R850">_xlfn.IFS(
G850&lt;=2,"New Customers (0-2Y)",
G850&lt;=5,"Growing Customers (3-5Y)",
G850&lt;=8,"Established Customers (6-8Y)",
G850&lt;=10,"Loyal Customers (9-10Y)"
)</f>
        <v>New Customers (0-2Y)</v>
      </c>
    </row>
    <row r="851" spans="1:18" x14ac:dyDescent="0.35">
      <c r="A851">
        <v>15725811</v>
      </c>
      <c r="B851" t="s">
        <v>689</v>
      </c>
      <c r="C851" t="s">
        <v>17</v>
      </c>
      <c r="D851" t="s">
        <v>39</v>
      </c>
      <c r="E851">
        <v>25</v>
      </c>
      <c r="F851" t="s">
        <v>43</v>
      </c>
      <c r="G851">
        <v>0</v>
      </c>
      <c r="H851" s="4">
        <v>97544.29</v>
      </c>
      <c r="I851" t="s">
        <v>29</v>
      </c>
      <c r="J851">
        <v>1</v>
      </c>
      <c r="K851">
        <v>705</v>
      </c>
      <c r="L851" t="s">
        <v>35</v>
      </c>
      <c r="M851" t="s">
        <v>27</v>
      </c>
      <c r="N851" t="s">
        <v>22</v>
      </c>
      <c r="O851" s="4">
        <v>59887.15</v>
      </c>
      <c r="P851" t="s">
        <v>28</v>
      </c>
      <c r="Q851" t="str" cm="1">
        <f t="array" ref="Q851">_xlfn.IFS(
O851&lt;50000,"Low Salary (&lt;$50K)",
O851&lt;90000,"Lower Middle ($50K-$90K)",
O851&lt;130000,"Middle ($90K-$130K)",
O851&lt;170000,"Upper Middle ($130K-$170K)",
O851&gt;=170000,"High Salary (&gt;$170K)"
)</f>
        <v>Lower Middle ($50K-$90K)</v>
      </c>
      <c r="R851" t="str" cm="1">
        <f t="array" ref="R851">_xlfn.IFS(
G851&lt;=2,"New Customers (0-2Y)",
G851&lt;=5,"Growing Customers (3-5Y)",
G851&lt;=8,"Established Customers (6-8Y)",
G851&lt;=10,"Loyal Customers (9-10Y)"
)</f>
        <v>New Customers (0-2Y)</v>
      </c>
    </row>
    <row r="852" spans="1:18" x14ac:dyDescent="0.35">
      <c r="A852">
        <v>15572265</v>
      </c>
      <c r="B852" t="s">
        <v>151</v>
      </c>
      <c r="C852" t="s">
        <v>42</v>
      </c>
      <c r="D852" t="s">
        <v>39</v>
      </c>
      <c r="E852">
        <v>46</v>
      </c>
      <c r="F852" t="s">
        <v>19</v>
      </c>
      <c r="G852">
        <v>1</v>
      </c>
      <c r="H852" s="4">
        <v>170826.55</v>
      </c>
      <c r="I852" t="s">
        <v>33</v>
      </c>
      <c r="J852">
        <v>2</v>
      </c>
      <c r="K852">
        <v>646</v>
      </c>
      <c r="L852" t="s">
        <v>20</v>
      </c>
      <c r="M852" t="s">
        <v>21</v>
      </c>
      <c r="N852" t="s">
        <v>32</v>
      </c>
      <c r="O852" s="4">
        <v>45041.32</v>
      </c>
      <c r="P852" t="s">
        <v>28</v>
      </c>
      <c r="Q852" t="str" cm="1">
        <f t="array" ref="Q852">_xlfn.IFS(
O852&lt;50000,"Low Salary (&lt;$50K)",
O852&lt;90000,"Lower Middle ($50K-$90K)",
O852&lt;130000,"Middle ($90K-$130K)",
O852&lt;170000,"Upper Middle ($130K-$170K)",
O852&gt;=170000,"High Salary (&gt;$170K)"
)</f>
        <v>Low Salary (&lt;$50K)</v>
      </c>
      <c r="R852" t="str" cm="1">
        <f t="array" ref="R852">_xlfn.IFS(
G852&lt;=2,"New Customers (0-2Y)",
G852&lt;=5,"Growing Customers (3-5Y)",
G852&lt;=8,"Established Customers (6-8Y)",
G852&lt;=10,"Loyal Customers (9-10Y)"
)</f>
        <v>New Customers (0-2Y)</v>
      </c>
    </row>
    <row r="853" spans="1:18" x14ac:dyDescent="0.35">
      <c r="A853">
        <v>15794048</v>
      </c>
      <c r="B853" t="s">
        <v>690</v>
      </c>
      <c r="C853" t="s">
        <v>42</v>
      </c>
      <c r="D853" t="s">
        <v>18</v>
      </c>
      <c r="E853">
        <v>48</v>
      </c>
      <c r="F853" t="s">
        <v>19</v>
      </c>
      <c r="G853">
        <v>1</v>
      </c>
      <c r="H853" s="4">
        <v>97133.92</v>
      </c>
      <c r="I853" t="s">
        <v>29</v>
      </c>
      <c r="J853">
        <v>2</v>
      </c>
      <c r="K853">
        <v>667</v>
      </c>
      <c r="L853" t="s">
        <v>35</v>
      </c>
      <c r="M853" t="s">
        <v>27</v>
      </c>
      <c r="N853" t="s">
        <v>32</v>
      </c>
      <c r="O853" s="4">
        <v>113316.77</v>
      </c>
      <c r="P853" t="s">
        <v>23</v>
      </c>
      <c r="Q853" t="str" cm="1">
        <f t="array" ref="Q853">_xlfn.IFS(
O853&lt;50000,"Low Salary (&lt;$50K)",
O853&lt;90000,"Lower Middle ($50K-$90K)",
O853&lt;130000,"Middle ($90K-$130K)",
O853&lt;170000,"Upper Middle ($130K-$170K)",
O853&gt;=170000,"High Salary (&gt;$170K)"
)</f>
        <v>Middle ($90K-$130K)</v>
      </c>
      <c r="R853" t="str" cm="1">
        <f t="array" ref="R853">_xlfn.IFS(
G853&lt;=2,"New Customers (0-2Y)",
G853&lt;=5,"Growing Customers (3-5Y)",
G853&lt;=8,"Established Customers (6-8Y)",
G853&lt;=10,"Loyal Customers (9-10Y)"
)</f>
        <v>New Customers (0-2Y)</v>
      </c>
    </row>
    <row r="854" spans="1:18" x14ac:dyDescent="0.35">
      <c r="A854">
        <v>15677610</v>
      </c>
      <c r="B854" t="s">
        <v>550</v>
      </c>
      <c r="C854" t="s">
        <v>42</v>
      </c>
      <c r="D854" t="s">
        <v>18</v>
      </c>
      <c r="E854">
        <v>41</v>
      </c>
      <c r="F854" t="s">
        <v>19</v>
      </c>
      <c r="G854">
        <v>8</v>
      </c>
      <c r="H854" s="4">
        <v>153895.65</v>
      </c>
      <c r="I854" t="s">
        <v>33</v>
      </c>
      <c r="J854">
        <v>1</v>
      </c>
      <c r="K854">
        <v>511</v>
      </c>
      <c r="L854" t="s">
        <v>31</v>
      </c>
      <c r="M854" t="s">
        <v>21</v>
      </c>
      <c r="N854" t="s">
        <v>22</v>
      </c>
      <c r="O854" s="4">
        <v>39087.42</v>
      </c>
      <c r="P854" t="s">
        <v>28</v>
      </c>
      <c r="Q854" t="str" cm="1">
        <f t="array" ref="Q854">_xlfn.IFS(
O854&lt;50000,"Low Salary (&lt;$50K)",
O854&lt;90000,"Lower Middle ($50K-$90K)",
O854&lt;130000,"Middle ($90K-$130K)",
O854&lt;170000,"Upper Middle ($130K-$170K)",
O854&gt;=170000,"High Salary (&gt;$170K)"
)</f>
        <v>Low Salary (&lt;$50K)</v>
      </c>
      <c r="R854" t="str" cm="1">
        <f t="array" ref="R854">_xlfn.IFS(
G854&lt;=2,"New Customers (0-2Y)",
G854&lt;=5,"Growing Customers (3-5Y)",
G854&lt;=8,"Established Customers (6-8Y)",
G854&lt;=10,"Loyal Customers (9-10Y)"
)</f>
        <v>Established Customers (6-8Y)</v>
      </c>
    </row>
    <row r="855" spans="1:18" x14ac:dyDescent="0.35">
      <c r="A855">
        <v>15745012</v>
      </c>
      <c r="B855" t="s">
        <v>691</v>
      </c>
      <c r="C855" t="s">
        <v>17</v>
      </c>
      <c r="D855" t="s">
        <v>18</v>
      </c>
      <c r="E855">
        <v>43</v>
      </c>
      <c r="F855" t="s">
        <v>19</v>
      </c>
      <c r="G855">
        <v>6</v>
      </c>
      <c r="H855" s="4">
        <v>0</v>
      </c>
      <c r="I855" t="s">
        <v>24</v>
      </c>
      <c r="J855">
        <v>2</v>
      </c>
      <c r="K855">
        <v>653</v>
      </c>
      <c r="L855" t="s">
        <v>20</v>
      </c>
      <c r="M855" t="s">
        <v>21</v>
      </c>
      <c r="N855" t="s">
        <v>22</v>
      </c>
      <c r="O855" s="4">
        <v>7330.59</v>
      </c>
      <c r="P855" t="s">
        <v>28</v>
      </c>
      <c r="Q855" t="str" cm="1">
        <f t="array" ref="Q855">_xlfn.IFS(
O855&lt;50000,"Low Salary (&lt;$50K)",
O855&lt;90000,"Lower Middle ($50K-$90K)",
O855&lt;130000,"Middle ($90K-$130K)",
O855&lt;170000,"Upper Middle ($130K-$170K)",
O855&gt;=170000,"High Salary (&gt;$170K)"
)</f>
        <v>Low Salary (&lt;$50K)</v>
      </c>
      <c r="R855" t="str" cm="1">
        <f t="array" ref="R855">_xlfn.IFS(
G855&lt;=2,"New Customers (0-2Y)",
G855&lt;=5,"Growing Customers (3-5Y)",
G855&lt;=8,"Established Customers (6-8Y)",
G855&lt;=10,"Loyal Customers (9-10Y)"
)</f>
        <v>Established Customers (6-8Y)</v>
      </c>
    </row>
    <row r="856" spans="1:18" x14ac:dyDescent="0.35">
      <c r="A856">
        <v>15601589</v>
      </c>
      <c r="B856" t="s">
        <v>692</v>
      </c>
      <c r="C856" t="s">
        <v>17</v>
      </c>
      <c r="D856" t="s">
        <v>18</v>
      </c>
      <c r="E856">
        <v>57</v>
      </c>
      <c r="F856" t="s">
        <v>19</v>
      </c>
      <c r="G856">
        <v>8</v>
      </c>
      <c r="H856" s="4">
        <v>0</v>
      </c>
      <c r="I856" t="s">
        <v>24</v>
      </c>
      <c r="J856">
        <v>2</v>
      </c>
      <c r="K856">
        <v>675</v>
      </c>
      <c r="L856" t="s">
        <v>35</v>
      </c>
      <c r="M856" t="s">
        <v>27</v>
      </c>
      <c r="N856" t="s">
        <v>22</v>
      </c>
      <c r="O856" s="4">
        <v>95463.29</v>
      </c>
      <c r="P856" t="s">
        <v>28</v>
      </c>
      <c r="Q856" t="str" cm="1">
        <f t="array" ref="Q856">_xlfn.IFS(
O856&lt;50000,"Low Salary (&lt;$50K)",
O856&lt;90000,"Lower Middle ($50K-$90K)",
O856&lt;130000,"Middle ($90K-$130K)",
O856&lt;170000,"Upper Middle ($130K-$170K)",
O856&gt;=170000,"High Salary (&gt;$170K)"
)</f>
        <v>Middle ($90K-$130K)</v>
      </c>
      <c r="R856" t="str" cm="1">
        <f t="array" ref="R856">_xlfn.IFS(
G856&lt;=2,"New Customers (0-2Y)",
G856&lt;=5,"Growing Customers (3-5Y)",
G856&lt;=8,"Established Customers (6-8Y)",
G856&lt;=10,"Loyal Customers (9-10Y)"
)</f>
        <v>Established Customers (6-8Y)</v>
      </c>
    </row>
    <row r="857" spans="1:18" x14ac:dyDescent="0.35">
      <c r="A857">
        <v>15686436</v>
      </c>
      <c r="B857" t="s">
        <v>693</v>
      </c>
      <c r="C857" t="s">
        <v>26</v>
      </c>
      <c r="D857" t="s">
        <v>39</v>
      </c>
      <c r="E857">
        <v>32</v>
      </c>
      <c r="F857" t="s">
        <v>19</v>
      </c>
      <c r="G857">
        <v>4</v>
      </c>
      <c r="H857" s="4">
        <v>0</v>
      </c>
      <c r="I857" t="s">
        <v>24</v>
      </c>
      <c r="J857">
        <v>2</v>
      </c>
      <c r="K857">
        <v>523</v>
      </c>
      <c r="L857" t="s">
        <v>31</v>
      </c>
      <c r="M857" t="s">
        <v>21</v>
      </c>
      <c r="N857" t="s">
        <v>32</v>
      </c>
      <c r="O857" s="4">
        <v>167848.02</v>
      </c>
      <c r="P857" t="s">
        <v>28</v>
      </c>
      <c r="Q857" t="str" cm="1">
        <f t="array" ref="Q857">_xlfn.IFS(
O857&lt;50000,"Low Salary (&lt;$50K)",
O857&lt;90000,"Lower Middle ($50K-$90K)",
O857&lt;130000,"Middle ($90K-$130K)",
O857&lt;170000,"Upper Middle ($130K-$170K)",
O857&gt;=170000,"High Salary (&gt;$170K)"
)</f>
        <v>Upper Middle ($130K-$170K)</v>
      </c>
      <c r="R857" t="str" cm="1">
        <f t="array" ref="R857">_xlfn.IFS(
G857&lt;=2,"New Customers (0-2Y)",
G857&lt;=5,"Growing Customers (3-5Y)",
G857&lt;=8,"Established Customers (6-8Y)",
G857&lt;=10,"Loyal Customers (9-10Y)"
)</f>
        <v>Growing Customers (3-5Y)</v>
      </c>
    </row>
    <row r="858" spans="1:18" x14ac:dyDescent="0.35">
      <c r="A858">
        <v>15693864</v>
      </c>
      <c r="B858" t="s">
        <v>694</v>
      </c>
      <c r="C858" t="s">
        <v>42</v>
      </c>
      <c r="D858" t="s">
        <v>18</v>
      </c>
      <c r="E858">
        <v>49</v>
      </c>
      <c r="F858" t="s">
        <v>19</v>
      </c>
      <c r="G858">
        <v>5</v>
      </c>
      <c r="H858" s="4">
        <v>134956.01999999999</v>
      </c>
      <c r="I858" t="s">
        <v>33</v>
      </c>
      <c r="J858">
        <v>1</v>
      </c>
      <c r="K858">
        <v>567</v>
      </c>
      <c r="L858" t="s">
        <v>31</v>
      </c>
      <c r="M858" t="s">
        <v>21</v>
      </c>
      <c r="N858" t="s">
        <v>32</v>
      </c>
      <c r="O858" s="4">
        <v>93953.84</v>
      </c>
      <c r="P858" t="s">
        <v>23</v>
      </c>
      <c r="Q858" t="str" cm="1">
        <f t="array" ref="Q858">_xlfn.IFS(
O858&lt;50000,"Low Salary (&lt;$50K)",
O858&lt;90000,"Lower Middle ($50K-$90K)",
O858&lt;130000,"Middle ($90K-$130K)",
O858&lt;170000,"Upper Middle ($130K-$170K)",
O858&gt;=170000,"High Salary (&gt;$170K)"
)</f>
        <v>Middle ($90K-$130K)</v>
      </c>
      <c r="R858" t="str" cm="1">
        <f t="array" ref="R858">_xlfn.IFS(
G858&lt;=2,"New Customers (0-2Y)",
G858&lt;=5,"Growing Customers (3-5Y)",
G858&lt;=8,"Established Customers (6-8Y)",
G858&lt;=10,"Loyal Customers (9-10Y)"
)</f>
        <v>Growing Customers (3-5Y)</v>
      </c>
    </row>
    <row r="859" spans="1:18" x14ac:dyDescent="0.35">
      <c r="A859">
        <v>15760550</v>
      </c>
      <c r="B859" t="s">
        <v>149</v>
      </c>
      <c r="C859" t="s">
        <v>26</v>
      </c>
      <c r="D859" t="s">
        <v>39</v>
      </c>
      <c r="E859">
        <v>39</v>
      </c>
      <c r="F859" t="s">
        <v>19</v>
      </c>
      <c r="G859">
        <v>7</v>
      </c>
      <c r="H859" s="4">
        <v>143637.57999999999</v>
      </c>
      <c r="I859" t="s">
        <v>33</v>
      </c>
      <c r="J859">
        <v>2</v>
      </c>
      <c r="K859">
        <v>741</v>
      </c>
      <c r="L859" t="s">
        <v>35</v>
      </c>
      <c r="M859" t="s">
        <v>27</v>
      </c>
      <c r="N859" t="s">
        <v>22</v>
      </c>
      <c r="O859" s="4">
        <v>174227.66</v>
      </c>
      <c r="P859" t="s">
        <v>28</v>
      </c>
      <c r="Q859" t="str" cm="1">
        <f t="array" ref="Q859">_xlfn.IFS(
O859&lt;50000,"Low Salary (&lt;$50K)",
O859&lt;90000,"Lower Middle ($50K-$90K)",
O859&lt;130000,"Middle ($90K-$130K)",
O859&lt;170000,"Upper Middle ($130K-$170K)",
O859&gt;=170000,"High Salary (&gt;$170K)"
)</f>
        <v>High Salary (&gt;$170K)</v>
      </c>
      <c r="R859" t="str" cm="1">
        <f t="array" ref="R859">_xlfn.IFS(
G859&lt;=2,"New Customers (0-2Y)",
G859&lt;=5,"Growing Customers (3-5Y)",
G859&lt;=8,"Established Customers (6-8Y)",
G859&lt;=10,"Loyal Customers (9-10Y)"
)</f>
        <v>Established Customers (6-8Y)</v>
      </c>
    </row>
    <row r="860" spans="1:18" x14ac:dyDescent="0.35">
      <c r="A860">
        <v>15686137</v>
      </c>
      <c r="B860" t="s">
        <v>451</v>
      </c>
      <c r="C860" t="s">
        <v>26</v>
      </c>
      <c r="D860" t="s">
        <v>39</v>
      </c>
      <c r="E860">
        <v>32</v>
      </c>
      <c r="F860" t="s">
        <v>19</v>
      </c>
      <c r="G860">
        <v>9</v>
      </c>
      <c r="H860" s="4">
        <v>147506.25</v>
      </c>
      <c r="I860" t="s">
        <v>33</v>
      </c>
      <c r="J860">
        <v>1</v>
      </c>
      <c r="K860">
        <v>456</v>
      </c>
      <c r="L860" t="s">
        <v>44</v>
      </c>
      <c r="M860" t="s">
        <v>21</v>
      </c>
      <c r="N860" t="s">
        <v>22</v>
      </c>
      <c r="O860" s="4">
        <v>135399.21</v>
      </c>
      <c r="P860" t="s">
        <v>28</v>
      </c>
      <c r="Q860" t="str" cm="1">
        <f t="array" ref="Q860">_xlfn.IFS(
O860&lt;50000,"Low Salary (&lt;$50K)",
O860&lt;90000,"Lower Middle ($50K-$90K)",
O860&lt;130000,"Middle ($90K-$130K)",
O860&lt;170000,"Upper Middle ($130K-$170K)",
O860&gt;=170000,"High Salary (&gt;$170K)"
)</f>
        <v>Upper Middle ($130K-$170K)</v>
      </c>
      <c r="R860" t="str" cm="1">
        <f t="array" ref="R860">_xlfn.IFS(
G860&lt;=2,"New Customers (0-2Y)",
G860&lt;=5,"Growing Customers (3-5Y)",
G860&lt;=8,"Established Customers (6-8Y)",
G860&lt;=10,"Loyal Customers (9-10Y)"
)</f>
        <v>Loyal Customers (9-10Y)</v>
      </c>
    </row>
    <row r="861" spans="1:18" x14ac:dyDescent="0.35">
      <c r="A861">
        <v>15809087</v>
      </c>
      <c r="B861" t="s">
        <v>695</v>
      </c>
      <c r="C861" t="s">
        <v>17</v>
      </c>
      <c r="D861" t="s">
        <v>39</v>
      </c>
      <c r="E861">
        <v>64</v>
      </c>
      <c r="F861" t="s">
        <v>2967</v>
      </c>
      <c r="G861">
        <v>1</v>
      </c>
      <c r="H861" s="4">
        <v>0</v>
      </c>
      <c r="I861" t="s">
        <v>24</v>
      </c>
      <c r="J861">
        <v>2</v>
      </c>
      <c r="K861">
        <v>598</v>
      </c>
      <c r="L861" t="s">
        <v>31</v>
      </c>
      <c r="M861" t="s">
        <v>21</v>
      </c>
      <c r="N861" t="s">
        <v>32</v>
      </c>
      <c r="O861" s="4">
        <v>195635.3</v>
      </c>
      <c r="P861" t="s">
        <v>23</v>
      </c>
      <c r="Q861" t="str" cm="1">
        <f t="array" ref="Q861">_xlfn.IFS(
O861&lt;50000,"Low Salary (&lt;$50K)",
O861&lt;90000,"Lower Middle ($50K-$90K)",
O861&lt;130000,"Middle ($90K-$130K)",
O861&lt;170000,"Upper Middle ($130K-$170K)",
O861&gt;=170000,"High Salary (&gt;$170K)"
)</f>
        <v>High Salary (&gt;$170K)</v>
      </c>
      <c r="R861" t="str" cm="1">
        <f t="array" ref="R861">_xlfn.IFS(
G861&lt;=2,"New Customers (0-2Y)",
G861&lt;=5,"Growing Customers (3-5Y)",
G861&lt;=8,"Established Customers (6-8Y)",
G861&lt;=10,"Loyal Customers (9-10Y)"
)</f>
        <v>New Customers (0-2Y)</v>
      </c>
    </row>
    <row r="862" spans="1:18" x14ac:dyDescent="0.35">
      <c r="A862">
        <v>15807663</v>
      </c>
      <c r="B862" t="s">
        <v>696</v>
      </c>
      <c r="C862" t="s">
        <v>17</v>
      </c>
      <c r="D862" t="s">
        <v>39</v>
      </c>
      <c r="E862">
        <v>43</v>
      </c>
      <c r="F862" t="s">
        <v>19</v>
      </c>
      <c r="G862">
        <v>8</v>
      </c>
      <c r="H862" s="4">
        <v>190227.46</v>
      </c>
      <c r="I862" t="s">
        <v>33</v>
      </c>
      <c r="J862">
        <v>1</v>
      </c>
      <c r="K862">
        <v>667</v>
      </c>
      <c r="L862" t="s">
        <v>35</v>
      </c>
      <c r="M862" t="s">
        <v>21</v>
      </c>
      <c r="N862" t="s">
        <v>32</v>
      </c>
      <c r="O862" s="4">
        <v>97508.04</v>
      </c>
      <c r="P862" t="s">
        <v>23</v>
      </c>
      <c r="Q862" t="str" cm="1">
        <f t="array" ref="Q862">_xlfn.IFS(
O862&lt;50000,"Low Salary (&lt;$50K)",
O862&lt;90000,"Lower Middle ($50K-$90K)",
O862&lt;130000,"Middle ($90K-$130K)",
O862&lt;170000,"Upper Middle ($130K-$170K)",
O862&gt;=170000,"High Salary (&gt;$170K)"
)</f>
        <v>Middle ($90K-$130K)</v>
      </c>
      <c r="R862" t="str" cm="1">
        <f t="array" ref="R862">_xlfn.IFS(
G862&lt;=2,"New Customers (0-2Y)",
G862&lt;=5,"Growing Customers (3-5Y)",
G862&lt;=8,"Established Customers (6-8Y)",
G862&lt;=10,"Loyal Customers (9-10Y)"
)</f>
        <v>Established Customers (6-8Y)</v>
      </c>
    </row>
    <row r="863" spans="1:18" x14ac:dyDescent="0.35">
      <c r="A863">
        <v>15809100</v>
      </c>
      <c r="B863" t="s">
        <v>580</v>
      </c>
      <c r="C863" t="s">
        <v>17</v>
      </c>
      <c r="D863" t="s">
        <v>18</v>
      </c>
      <c r="E863">
        <v>32</v>
      </c>
      <c r="F863" t="s">
        <v>19</v>
      </c>
      <c r="G863">
        <v>2</v>
      </c>
      <c r="H863" s="4">
        <v>172448.77</v>
      </c>
      <c r="I863" t="s">
        <v>33</v>
      </c>
      <c r="J863">
        <v>1</v>
      </c>
      <c r="K863">
        <v>548</v>
      </c>
      <c r="L863" t="s">
        <v>31</v>
      </c>
      <c r="M863" t="s">
        <v>21</v>
      </c>
      <c r="N863" t="s">
        <v>32</v>
      </c>
      <c r="O863" s="4">
        <v>188083.77</v>
      </c>
      <c r="P863" t="s">
        <v>23</v>
      </c>
      <c r="Q863" t="str" cm="1">
        <f t="array" ref="Q863">_xlfn.IFS(
O863&lt;50000,"Low Salary (&lt;$50K)",
O863&lt;90000,"Lower Middle ($50K-$90K)",
O863&lt;130000,"Middle ($90K-$130K)",
O863&lt;170000,"Upper Middle ($130K-$170K)",
O863&gt;=170000,"High Salary (&gt;$170K)"
)</f>
        <v>High Salary (&gt;$170K)</v>
      </c>
      <c r="R863" t="str" cm="1">
        <f t="array" ref="R863">_xlfn.IFS(
G863&lt;=2,"New Customers (0-2Y)",
G863&lt;=5,"Growing Customers (3-5Y)",
G863&lt;=8,"Established Customers (6-8Y)",
G863&lt;=10,"Loyal Customers (9-10Y)"
)</f>
        <v>New Customers (0-2Y)</v>
      </c>
    </row>
    <row r="864" spans="1:18" x14ac:dyDescent="0.35">
      <c r="A864">
        <v>15794916</v>
      </c>
      <c r="B864" t="s">
        <v>697</v>
      </c>
      <c r="C864" t="s">
        <v>17</v>
      </c>
      <c r="D864" t="s">
        <v>39</v>
      </c>
      <c r="E864">
        <v>41</v>
      </c>
      <c r="F864" t="s">
        <v>19</v>
      </c>
      <c r="G864">
        <v>7</v>
      </c>
      <c r="H864" s="4">
        <v>113980.21</v>
      </c>
      <c r="I864" t="s">
        <v>33</v>
      </c>
      <c r="J864">
        <v>1</v>
      </c>
      <c r="K864">
        <v>725</v>
      </c>
      <c r="L864" t="s">
        <v>35</v>
      </c>
      <c r="M864" t="s">
        <v>21</v>
      </c>
      <c r="N864" t="s">
        <v>22</v>
      </c>
      <c r="O864" s="4">
        <v>116704.25</v>
      </c>
      <c r="P864" t="s">
        <v>28</v>
      </c>
      <c r="Q864" t="str" cm="1">
        <f t="array" ref="Q864">_xlfn.IFS(
O864&lt;50000,"Low Salary (&lt;$50K)",
O864&lt;90000,"Lower Middle ($50K-$90K)",
O864&lt;130000,"Middle ($90K-$130K)",
O864&lt;170000,"Upper Middle ($130K-$170K)",
O864&gt;=170000,"High Salary (&gt;$170K)"
)</f>
        <v>Middle ($90K-$130K)</v>
      </c>
      <c r="R864" t="str" cm="1">
        <f t="array" ref="R864">_xlfn.IFS(
G864&lt;=2,"New Customers (0-2Y)",
G864&lt;=5,"Growing Customers (3-5Y)",
G864&lt;=8,"Established Customers (6-8Y)",
G864&lt;=10,"Loyal Customers (9-10Y)"
)</f>
        <v>Established Customers (6-8Y)</v>
      </c>
    </row>
    <row r="865" spans="1:18" x14ac:dyDescent="0.35">
      <c r="A865">
        <v>15614215</v>
      </c>
      <c r="B865" t="s">
        <v>698</v>
      </c>
      <c r="C865" t="s">
        <v>17</v>
      </c>
      <c r="D865" t="s">
        <v>39</v>
      </c>
      <c r="E865">
        <v>53</v>
      </c>
      <c r="F865" t="s">
        <v>19</v>
      </c>
      <c r="G865">
        <v>6</v>
      </c>
      <c r="H865" s="4">
        <v>0</v>
      </c>
      <c r="I865" t="s">
        <v>24</v>
      </c>
      <c r="J865">
        <v>2</v>
      </c>
      <c r="K865">
        <v>717</v>
      </c>
      <c r="L865" t="s">
        <v>35</v>
      </c>
      <c r="M865" t="s">
        <v>27</v>
      </c>
      <c r="N865" t="s">
        <v>22</v>
      </c>
      <c r="O865" s="4">
        <v>97614.87</v>
      </c>
      <c r="P865" t="s">
        <v>28</v>
      </c>
      <c r="Q865" t="str" cm="1">
        <f t="array" ref="Q865">_xlfn.IFS(
O865&lt;50000,"Low Salary (&lt;$50K)",
O865&lt;90000,"Lower Middle ($50K-$90K)",
O865&lt;130000,"Middle ($90K-$130K)",
O865&lt;170000,"Upper Middle ($130K-$170K)",
O865&gt;=170000,"High Salary (&gt;$170K)"
)</f>
        <v>Middle ($90K-$130K)</v>
      </c>
      <c r="R865" t="str" cm="1">
        <f t="array" ref="R865">_xlfn.IFS(
G865&lt;=2,"New Customers (0-2Y)",
G865&lt;=5,"Growing Customers (3-5Y)",
G865&lt;=8,"Established Customers (6-8Y)",
G865&lt;=10,"Loyal Customers (9-10Y)"
)</f>
        <v>Established Customers (6-8Y)</v>
      </c>
    </row>
    <row r="866" spans="1:18" x14ac:dyDescent="0.35">
      <c r="A866">
        <v>15805449</v>
      </c>
      <c r="B866" t="s">
        <v>699</v>
      </c>
      <c r="C866" t="s">
        <v>17</v>
      </c>
      <c r="D866" t="s">
        <v>39</v>
      </c>
      <c r="E866">
        <v>38</v>
      </c>
      <c r="F866" t="s">
        <v>19</v>
      </c>
      <c r="G866">
        <v>4</v>
      </c>
      <c r="H866" s="4">
        <v>0</v>
      </c>
      <c r="I866" t="s">
        <v>24</v>
      </c>
      <c r="J866">
        <v>2</v>
      </c>
      <c r="K866">
        <v>594</v>
      </c>
      <c r="L866" t="s">
        <v>31</v>
      </c>
      <c r="M866" t="s">
        <v>27</v>
      </c>
      <c r="N866" t="s">
        <v>32</v>
      </c>
      <c r="O866" s="4">
        <v>186884.04</v>
      </c>
      <c r="P866" t="s">
        <v>28</v>
      </c>
      <c r="Q866" t="str" cm="1">
        <f t="array" ref="Q866">_xlfn.IFS(
O866&lt;50000,"Low Salary (&lt;$50K)",
O866&lt;90000,"Lower Middle ($50K-$90K)",
O866&lt;130000,"Middle ($90K-$130K)",
O866&lt;170000,"Upper Middle ($130K-$170K)",
O866&gt;=170000,"High Salary (&gt;$170K)"
)</f>
        <v>High Salary (&gt;$170K)</v>
      </c>
      <c r="R866" t="str" cm="1">
        <f t="array" ref="R866">_xlfn.IFS(
G866&lt;=2,"New Customers (0-2Y)",
G866&lt;=5,"Growing Customers (3-5Y)",
G866&lt;=8,"Established Customers (6-8Y)",
G866&lt;=10,"Loyal Customers (9-10Y)"
)</f>
        <v>Growing Customers (3-5Y)</v>
      </c>
    </row>
    <row r="867" spans="1:18" x14ac:dyDescent="0.35">
      <c r="A867">
        <v>15686983</v>
      </c>
      <c r="B867" t="s">
        <v>700</v>
      </c>
      <c r="C867" t="s">
        <v>42</v>
      </c>
      <c r="D867" t="s">
        <v>18</v>
      </c>
      <c r="E867">
        <v>25</v>
      </c>
      <c r="F867" t="s">
        <v>43</v>
      </c>
      <c r="G867">
        <v>10</v>
      </c>
      <c r="H867" s="4">
        <v>76968.12</v>
      </c>
      <c r="I867" t="s">
        <v>29</v>
      </c>
      <c r="J867">
        <v>2</v>
      </c>
      <c r="K867">
        <v>678</v>
      </c>
      <c r="L867" t="s">
        <v>35</v>
      </c>
      <c r="M867" t="s">
        <v>27</v>
      </c>
      <c r="N867" t="s">
        <v>22</v>
      </c>
      <c r="O867" s="4">
        <v>131501.72</v>
      </c>
      <c r="P867" t="s">
        <v>28</v>
      </c>
      <c r="Q867" t="str" cm="1">
        <f t="array" ref="Q867">_xlfn.IFS(
O867&lt;50000,"Low Salary (&lt;$50K)",
O867&lt;90000,"Lower Middle ($50K-$90K)",
O867&lt;130000,"Middle ($90K-$130K)",
O867&lt;170000,"Upper Middle ($130K-$170K)",
O867&gt;=170000,"High Salary (&gt;$170K)"
)</f>
        <v>Upper Middle ($130K-$170K)</v>
      </c>
      <c r="R867" t="str" cm="1">
        <f t="array" ref="R867">_xlfn.IFS(
G867&lt;=2,"New Customers (0-2Y)",
G867&lt;=5,"Growing Customers (3-5Y)",
G867&lt;=8,"Established Customers (6-8Y)",
G867&lt;=10,"Loyal Customers (9-10Y)"
)</f>
        <v>Loyal Customers (9-10Y)</v>
      </c>
    </row>
    <row r="868" spans="1:18" x14ac:dyDescent="0.35">
      <c r="A868">
        <v>15808017</v>
      </c>
      <c r="B868" t="s">
        <v>701</v>
      </c>
      <c r="C868" t="s">
        <v>17</v>
      </c>
      <c r="D868" t="s">
        <v>39</v>
      </c>
      <c r="E868">
        <v>38</v>
      </c>
      <c r="F868" t="s">
        <v>19</v>
      </c>
      <c r="G868">
        <v>1</v>
      </c>
      <c r="H868" s="4">
        <v>88293.13</v>
      </c>
      <c r="I868" t="s">
        <v>29</v>
      </c>
      <c r="J868">
        <v>2</v>
      </c>
      <c r="K868">
        <v>545</v>
      </c>
      <c r="L868" t="s">
        <v>31</v>
      </c>
      <c r="M868" t="s">
        <v>21</v>
      </c>
      <c r="N868" t="s">
        <v>22</v>
      </c>
      <c r="O868" s="4">
        <v>24302.95</v>
      </c>
      <c r="P868" t="s">
        <v>28</v>
      </c>
      <c r="Q868" t="str" cm="1">
        <f t="array" ref="Q868">_xlfn.IFS(
O868&lt;50000,"Low Salary (&lt;$50K)",
O868&lt;90000,"Lower Middle ($50K-$90K)",
O868&lt;130000,"Middle ($90K-$130K)",
O868&lt;170000,"Upper Middle ($130K-$170K)",
O868&gt;=170000,"High Salary (&gt;$170K)"
)</f>
        <v>Low Salary (&lt;$50K)</v>
      </c>
      <c r="R868" t="str" cm="1">
        <f t="array" ref="R868">_xlfn.IFS(
G868&lt;=2,"New Customers (0-2Y)",
G868&lt;=5,"Growing Customers (3-5Y)",
G868&lt;=8,"Established Customers (6-8Y)",
G868&lt;=10,"Loyal Customers (9-10Y)"
)</f>
        <v>New Customers (0-2Y)</v>
      </c>
    </row>
    <row r="869" spans="1:18" x14ac:dyDescent="0.35">
      <c r="A869">
        <v>15756804</v>
      </c>
      <c r="B869" t="s">
        <v>702</v>
      </c>
      <c r="C869" t="s">
        <v>17</v>
      </c>
      <c r="D869" t="s">
        <v>18</v>
      </c>
      <c r="E869">
        <v>48</v>
      </c>
      <c r="F869" t="s">
        <v>19</v>
      </c>
      <c r="G869">
        <v>1</v>
      </c>
      <c r="H869" s="4">
        <v>170833.46</v>
      </c>
      <c r="I869" t="s">
        <v>33</v>
      </c>
      <c r="J869">
        <v>1</v>
      </c>
      <c r="K869">
        <v>636</v>
      </c>
      <c r="L869" t="s">
        <v>20</v>
      </c>
      <c r="M869" t="s">
        <v>21</v>
      </c>
      <c r="N869" t="s">
        <v>32</v>
      </c>
      <c r="O869" s="4">
        <v>110510.28</v>
      </c>
      <c r="P869" t="s">
        <v>23</v>
      </c>
      <c r="Q869" t="str" cm="1">
        <f t="array" ref="Q869">_xlfn.IFS(
O869&lt;50000,"Low Salary (&lt;$50K)",
O869&lt;90000,"Lower Middle ($50K-$90K)",
O869&lt;130000,"Middle ($90K-$130K)",
O869&lt;170000,"Upper Middle ($130K-$170K)",
O869&gt;=170000,"High Salary (&gt;$170K)"
)</f>
        <v>Middle ($90K-$130K)</v>
      </c>
      <c r="R869" t="str" cm="1">
        <f t="array" ref="R869">_xlfn.IFS(
G869&lt;=2,"New Customers (0-2Y)",
G869&lt;=5,"Growing Customers (3-5Y)",
G869&lt;=8,"Established Customers (6-8Y)",
G869&lt;=10,"Loyal Customers (9-10Y)"
)</f>
        <v>New Customers (0-2Y)</v>
      </c>
    </row>
    <row r="870" spans="1:18" x14ac:dyDescent="0.35">
      <c r="A870">
        <v>15646810</v>
      </c>
      <c r="B870" t="s">
        <v>703</v>
      </c>
      <c r="C870" t="s">
        <v>42</v>
      </c>
      <c r="D870" t="s">
        <v>39</v>
      </c>
      <c r="E870">
        <v>44</v>
      </c>
      <c r="F870" t="s">
        <v>19</v>
      </c>
      <c r="G870">
        <v>6</v>
      </c>
      <c r="H870" s="4">
        <v>108122.39</v>
      </c>
      <c r="I870" t="s">
        <v>33</v>
      </c>
      <c r="J870">
        <v>2</v>
      </c>
      <c r="K870">
        <v>603</v>
      </c>
      <c r="L870" t="s">
        <v>20</v>
      </c>
      <c r="M870" t="s">
        <v>21</v>
      </c>
      <c r="N870" t="s">
        <v>32</v>
      </c>
      <c r="O870" s="4">
        <v>108488.33</v>
      </c>
      <c r="P870" t="s">
        <v>23</v>
      </c>
      <c r="Q870" t="str" cm="1">
        <f t="array" ref="Q870">_xlfn.IFS(
O870&lt;50000,"Low Salary (&lt;$50K)",
O870&lt;90000,"Lower Middle ($50K-$90K)",
O870&lt;130000,"Middle ($90K-$130K)",
O870&lt;170000,"Upper Middle ($130K-$170K)",
O870&gt;=170000,"High Salary (&gt;$170K)"
)</f>
        <v>Middle ($90K-$130K)</v>
      </c>
      <c r="R870" t="str" cm="1">
        <f t="array" ref="R870">_xlfn.IFS(
G870&lt;=2,"New Customers (0-2Y)",
G870&lt;=5,"Growing Customers (3-5Y)",
G870&lt;=8,"Established Customers (6-8Y)",
G870&lt;=10,"Loyal Customers (9-10Y)"
)</f>
        <v>Established Customers (6-8Y)</v>
      </c>
    </row>
    <row r="871" spans="1:18" x14ac:dyDescent="0.35">
      <c r="A871">
        <v>15710424</v>
      </c>
      <c r="B871" t="s">
        <v>704</v>
      </c>
      <c r="C871" t="s">
        <v>17</v>
      </c>
      <c r="D871" t="s">
        <v>39</v>
      </c>
      <c r="E871">
        <v>36</v>
      </c>
      <c r="F871" t="s">
        <v>19</v>
      </c>
      <c r="G871">
        <v>4</v>
      </c>
      <c r="H871" s="4">
        <v>0</v>
      </c>
      <c r="I871" t="s">
        <v>24</v>
      </c>
      <c r="J871">
        <v>1</v>
      </c>
      <c r="K871">
        <v>435</v>
      </c>
      <c r="L871" t="s">
        <v>44</v>
      </c>
      <c r="M871" t="s">
        <v>21</v>
      </c>
      <c r="N871" t="s">
        <v>22</v>
      </c>
      <c r="O871" s="4">
        <v>197015.2</v>
      </c>
      <c r="P871" t="s">
        <v>28</v>
      </c>
      <c r="Q871" t="str" cm="1">
        <f t="array" ref="Q871">_xlfn.IFS(
O871&lt;50000,"Low Salary (&lt;$50K)",
O871&lt;90000,"Lower Middle ($50K-$90K)",
O871&lt;130000,"Middle ($90K-$130K)",
O871&lt;170000,"Upper Middle ($130K-$170K)",
O871&gt;=170000,"High Salary (&gt;$170K)"
)</f>
        <v>High Salary (&gt;$170K)</v>
      </c>
      <c r="R871" t="str" cm="1">
        <f t="array" ref="R871">_xlfn.IFS(
G871&lt;=2,"New Customers (0-2Y)",
G871&lt;=5,"Growing Customers (3-5Y)",
G871&lt;=8,"Established Customers (6-8Y)",
G871&lt;=10,"Loyal Customers (9-10Y)"
)</f>
        <v>Growing Customers (3-5Y)</v>
      </c>
    </row>
    <row r="872" spans="1:18" x14ac:dyDescent="0.35">
      <c r="A872">
        <v>15799422</v>
      </c>
      <c r="B872" t="s">
        <v>429</v>
      </c>
      <c r="C872" t="s">
        <v>17</v>
      </c>
      <c r="D872" t="s">
        <v>18</v>
      </c>
      <c r="E872">
        <v>40</v>
      </c>
      <c r="F872" t="s">
        <v>19</v>
      </c>
      <c r="G872">
        <v>8</v>
      </c>
      <c r="H872" s="4">
        <v>0</v>
      </c>
      <c r="I872" t="s">
        <v>24</v>
      </c>
      <c r="J872">
        <v>1</v>
      </c>
      <c r="K872">
        <v>535</v>
      </c>
      <c r="L872" t="s">
        <v>31</v>
      </c>
      <c r="M872" t="s">
        <v>21</v>
      </c>
      <c r="N872" t="s">
        <v>22</v>
      </c>
      <c r="O872" s="4">
        <v>27689.77</v>
      </c>
      <c r="P872" t="s">
        <v>28</v>
      </c>
      <c r="Q872" t="str" cm="1">
        <f t="array" ref="Q872">_xlfn.IFS(
O872&lt;50000,"Low Salary (&lt;$50K)",
O872&lt;90000,"Lower Middle ($50K-$90K)",
O872&lt;130000,"Middle ($90K-$130K)",
O872&lt;170000,"Upper Middle ($130K-$170K)",
O872&gt;=170000,"High Salary (&gt;$170K)"
)</f>
        <v>Low Salary (&lt;$50K)</v>
      </c>
      <c r="R872" t="str" cm="1">
        <f t="array" ref="R872">_xlfn.IFS(
G872&lt;=2,"New Customers (0-2Y)",
G872&lt;=5,"Growing Customers (3-5Y)",
G872&lt;=8,"Established Customers (6-8Y)",
G872&lt;=10,"Loyal Customers (9-10Y)"
)</f>
        <v>Established Customers (6-8Y)</v>
      </c>
    </row>
    <row r="873" spans="1:18" x14ac:dyDescent="0.35">
      <c r="A873">
        <v>15692750</v>
      </c>
      <c r="B873" t="s">
        <v>696</v>
      </c>
      <c r="C873" t="s">
        <v>42</v>
      </c>
      <c r="D873" t="s">
        <v>18</v>
      </c>
      <c r="E873">
        <v>45</v>
      </c>
      <c r="F873" t="s">
        <v>19</v>
      </c>
      <c r="G873">
        <v>7</v>
      </c>
      <c r="H873" s="4">
        <v>129818.39</v>
      </c>
      <c r="I873" t="s">
        <v>33</v>
      </c>
      <c r="J873">
        <v>3</v>
      </c>
      <c r="K873">
        <v>629</v>
      </c>
      <c r="L873" t="s">
        <v>20</v>
      </c>
      <c r="M873" t="s">
        <v>21</v>
      </c>
      <c r="N873" t="s">
        <v>32</v>
      </c>
      <c r="O873" s="4">
        <v>9217.5499999999993</v>
      </c>
      <c r="P873" t="s">
        <v>23</v>
      </c>
      <c r="Q873" t="str" cm="1">
        <f t="array" ref="Q873">_xlfn.IFS(
O873&lt;50000,"Low Salary (&lt;$50K)",
O873&lt;90000,"Lower Middle ($50K-$90K)",
O873&lt;130000,"Middle ($90K-$130K)",
O873&lt;170000,"Upper Middle ($130K-$170K)",
O873&gt;=170000,"High Salary (&gt;$170K)"
)</f>
        <v>Low Salary (&lt;$50K)</v>
      </c>
      <c r="R873" t="str" cm="1">
        <f t="array" ref="R873">_xlfn.IFS(
G873&lt;=2,"New Customers (0-2Y)",
G873&lt;=5,"Growing Customers (3-5Y)",
G873&lt;=8,"Established Customers (6-8Y)",
G873&lt;=10,"Loyal Customers (9-10Y)"
)</f>
        <v>Established Customers (6-8Y)</v>
      </c>
    </row>
    <row r="874" spans="1:18" x14ac:dyDescent="0.35">
      <c r="A874">
        <v>15794549</v>
      </c>
      <c r="B874" t="s">
        <v>48</v>
      </c>
      <c r="C874" t="s">
        <v>17</v>
      </c>
      <c r="D874" t="s">
        <v>18</v>
      </c>
      <c r="E874">
        <v>35</v>
      </c>
      <c r="F874" t="s">
        <v>19</v>
      </c>
      <c r="G874">
        <v>2</v>
      </c>
      <c r="H874" s="4">
        <v>163943.89000000001</v>
      </c>
      <c r="I874" t="s">
        <v>33</v>
      </c>
      <c r="J874">
        <v>2</v>
      </c>
      <c r="K874">
        <v>722</v>
      </c>
      <c r="L874" t="s">
        <v>35</v>
      </c>
      <c r="M874" t="s">
        <v>21</v>
      </c>
      <c r="N874" t="s">
        <v>22</v>
      </c>
      <c r="O874" s="4">
        <v>15068.18</v>
      </c>
      <c r="P874" t="s">
        <v>28</v>
      </c>
      <c r="Q874" t="str" cm="1">
        <f t="array" ref="Q874">_xlfn.IFS(
O874&lt;50000,"Low Salary (&lt;$50K)",
O874&lt;90000,"Lower Middle ($50K-$90K)",
O874&lt;130000,"Middle ($90K-$130K)",
O874&lt;170000,"Upper Middle ($130K-$170K)",
O874&gt;=170000,"High Salary (&gt;$170K)"
)</f>
        <v>Low Salary (&lt;$50K)</v>
      </c>
      <c r="R874" t="str" cm="1">
        <f t="array" ref="R874">_xlfn.IFS(
G874&lt;=2,"New Customers (0-2Y)",
G874&lt;=5,"Growing Customers (3-5Y)",
G874&lt;=8,"Established Customers (6-8Y)",
G874&lt;=10,"Loyal Customers (9-10Y)"
)</f>
        <v>New Customers (0-2Y)</v>
      </c>
    </row>
    <row r="875" spans="1:18" x14ac:dyDescent="0.35">
      <c r="A875">
        <v>15803764</v>
      </c>
      <c r="B875" t="s">
        <v>705</v>
      </c>
      <c r="C875" t="s">
        <v>17</v>
      </c>
      <c r="D875" t="s">
        <v>39</v>
      </c>
      <c r="E875">
        <v>28</v>
      </c>
      <c r="F875" t="s">
        <v>43</v>
      </c>
      <c r="G875">
        <v>7</v>
      </c>
      <c r="H875" s="4">
        <v>0</v>
      </c>
      <c r="I875" t="s">
        <v>24</v>
      </c>
      <c r="J875">
        <v>2</v>
      </c>
      <c r="K875">
        <v>561</v>
      </c>
      <c r="L875" t="s">
        <v>31</v>
      </c>
      <c r="M875" t="s">
        <v>21</v>
      </c>
      <c r="N875" t="s">
        <v>32</v>
      </c>
      <c r="O875" s="4">
        <v>7797.01</v>
      </c>
      <c r="P875" t="s">
        <v>28</v>
      </c>
      <c r="Q875" t="str" cm="1">
        <f t="array" ref="Q875">_xlfn.IFS(
O875&lt;50000,"Low Salary (&lt;$50K)",
O875&lt;90000,"Lower Middle ($50K-$90K)",
O875&lt;130000,"Middle ($90K-$130K)",
O875&lt;170000,"Upper Middle ($130K-$170K)",
O875&gt;=170000,"High Salary (&gt;$170K)"
)</f>
        <v>Low Salary (&lt;$50K)</v>
      </c>
      <c r="R875" t="str" cm="1">
        <f t="array" ref="R875">_xlfn.IFS(
G875&lt;=2,"New Customers (0-2Y)",
G875&lt;=5,"Growing Customers (3-5Y)",
G875&lt;=8,"Established Customers (6-8Y)",
G875&lt;=10,"Loyal Customers (9-10Y)"
)</f>
        <v>Established Customers (6-8Y)</v>
      </c>
    </row>
    <row r="876" spans="1:18" x14ac:dyDescent="0.35">
      <c r="A876">
        <v>15674840</v>
      </c>
      <c r="B876" t="s">
        <v>290</v>
      </c>
      <c r="C876" t="s">
        <v>17</v>
      </c>
      <c r="D876" t="s">
        <v>18</v>
      </c>
      <c r="E876">
        <v>38</v>
      </c>
      <c r="F876" t="s">
        <v>19</v>
      </c>
      <c r="G876">
        <v>5</v>
      </c>
      <c r="H876" s="4">
        <v>101430.3</v>
      </c>
      <c r="I876" t="s">
        <v>33</v>
      </c>
      <c r="J876">
        <v>2</v>
      </c>
      <c r="K876">
        <v>645</v>
      </c>
      <c r="L876" t="s">
        <v>20</v>
      </c>
      <c r="M876" t="s">
        <v>27</v>
      </c>
      <c r="N876" t="s">
        <v>22</v>
      </c>
      <c r="O876" s="4">
        <v>4400.32</v>
      </c>
      <c r="P876" t="s">
        <v>28</v>
      </c>
      <c r="Q876" t="str" cm="1">
        <f t="array" ref="Q876">_xlfn.IFS(
O876&lt;50000,"Low Salary (&lt;$50K)",
O876&lt;90000,"Lower Middle ($50K-$90K)",
O876&lt;130000,"Middle ($90K-$130K)",
O876&lt;170000,"Upper Middle ($130K-$170K)",
O876&gt;=170000,"High Salary (&gt;$170K)"
)</f>
        <v>Low Salary (&lt;$50K)</v>
      </c>
      <c r="R876" t="str" cm="1">
        <f t="array" ref="R876">_xlfn.IFS(
G876&lt;=2,"New Customers (0-2Y)",
G876&lt;=5,"Growing Customers (3-5Y)",
G876&lt;=8,"Established Customers (6-8Y)",
G876&lt;=10,"Loyal Customers (9-10Y)"
)</f>
        <v>Growing Customers (3-5Y)</v>
      </c>
    </row>
    <row r="877" spans="1:18" x14ac:dyDescent="0.35">
      <c r="A877">
        <v>15653762</v>
      </c>
      <c r="B877" t="s">
        <v>86</v>
      </c>
      <c r="C877" t="s">
        <v>17</v>
      </c>
      <c r="D877" t="s">
        <v>18</v>
      </c>
      <c r="E877">
        <v>39</v>
      </c>
      <c r="F877" t="s">
        <v>19</v>
      </c>
      <c r="G877">
        <v>9</v>
      </c>
      <c r="H877" s="4">
        <v>117301.66</v>
      </c>
      <c r="I877" t="s">
        <v>33</v>
      </c>
      <c r="J877">
        <v>1</v>
      </c>
      <c r="K877">
        <v>501</v>
      </c>
      <c r="L877" t="s">
        <v>31</v>
      </c>
      <c r="M877" t="s">
        <v>27</v>
      </c>
      <c r="N877" t="s">
        <v>32</v>
      </c>
      <c r="O877" s="4">
        <v>182025.95</v>
      </c>
      <c r="P877" t="s">
        <v>28</v>
      </c>
      <c r="Q877" t="str" cm="1">
        <f t="array" ref="Q877">_xlfn.IFS(
O877&lt;50000,"Low Salary (&lt;$50K)",
O877&lt;90000,"Lower Middle ($50K-$90K)",
O877&lt;130000,"Middle ($90K-$130K)",
O877&lt;170000,"Upper Middle ($130K-$170K)",
O877&gt;=170000,"High Salary (&gt;$170K)"
)</f>
        <v>High Salary (&gt;$170K)</v>
      </c>
      <c r="R877" t="str" cm="1">
        <f t="array" ref="R877">_xlfn.IFS(
G877&lt;=2,"New Customers (0-2Y)",
G877&lt;=5,"Growing Customers (3-5Y)",
G877&lt;=8,"Established Customers (6-8Y)",
G877&lt;=10,"Loyal Customers (9-10Y)"
)</f>
        <v>Loyal Customers (9-10Y)</v>
      </c>
    </row>
    <row r="878" spans="1:18" x14ac:dyDescent="0.35">
      <c r="A878">
        <v>15581229</v>
      </c>
      <c r="B878" t="s">
        <v>360</v>
      </c>
      <c r="C878" t="s">
        <v>42</v>
      </c>
      <c r="D878" t="s">
        <v>18</v>
      </c>
      <c r="E878">
        <v>32</v>
      </c>
      <c r="F878" t="s">
        <v>19</v>
      </c>
      <c r="G878">
        <v>1</v>
      </c>
      <c r="H878" s="4">
        <v>173340.83</v>
      </c>
      <c r="I878" t="s">
        <v>33</v>
      </c>
      <c r="J878">
        <v>1</v>
      </c>
      <c r="K878">
        <v>502</v>
      </c>
      <c r="L878" t="s">
        <v>31</v>
      </c>
      <c r="M878" t="s">
        <v>27</v>
      </c>
      <c r="N878" t="s">
        <v>22</v>
      </c>
      <c r="O878" s="4">
        <v>122763.95</v>
      </c>
      <c r="P878" t="s">
        <v>28</v>
      </c>
      <c r="Q878" t="str" cm="1">
        <f t="array" ref="Q878">_xlfn.IFS(
O878&lt;50000,"Low Salary (&lt;$50K)",
O878&lt;90000,"Lower Middle ($50K-$90K)",
O878&lt;130000,"Middle ($90K-$130K)",
O878&lt;170000,"Upper Middle ($130K-$170K)",
O878&gt;=170000,"High Salary (&gt;$170K)"
)</f>
        <v>Middle ($90K-$130K)</v>
      </c>
      <c r="R878" t="str" cm="1">
        <f t="array" ref="R878">_xlfn.IFS(
G878&lt;=2,"New Customers (0-2Y)",
G878&lt;=5,"Growing Customers (3-5Y)",
G878&lt;=8,"Established Customers (6-8Y)",
G878&lt;=10,"Loyal Customers (9-10Y)"
)</f>
        <v>New Customers (0-2Y)</v>
      </c>
    </row>
    <row r="879" spans="1:18" x14ac:dyDescent="0.35">
      <c r="A879">
        <v>15800228</v>
      </c>
      <c r="B879" t="s">
        <v>706</v>
      </c>
      <c r="C879" t="s">
        <v>26</v>
      </c>
      <c r="D879" t="s">
        <v>18</v>
      </c>
      <c r="E879">
        <v>42</v>
      </c>
      <c r="F879" t="s">
        <v>19</v>
      </c>
      <c r="G879">
        <v>4</v>
      </c>
      <c r="H879" s="4">
        <v>0</v>
      </c>
      <c r="I879" t="s">
        <v>24</v>
      </c>
      <c r="J879">
        <v>2</v>
      </c>
      <c r="K879">
        <v>652</v>
      </c>
      <c r="L879" t="s">
        <v>20</v>
      </c>
      <c r="M879" t="s">
        <v>21</v>
      </c>
      <c r="N879" t="s">
        <v>22</v>
      </c>
      <c r="O879" s="4">
        <v>38152.01</v>
      </c>
      <c r="P879" t="s">
        <v>28</v>
      </c>
      <c r="Q879" t="str" cm="1">
        <f t="array" ref="Q879">_xlfn.IFS(
O879&lt;50000,"Low Salary (&lt;$50K)",
O879&lt;90000,"Lower Middle ($50K-$90K)",
O879&lt;130000,"Middle ($90K-$130K)",
O879&lt;170000,"Upper Middle ($130K-$170K)",
O879&gt;=170000,"High Salary (&gt;$170K)"
)</f>
        <v>Low Salary (&lt;$50K)</v>
      </c>
      <c r="R879" t="str" cm="1">
        <f t="array" ref="R879">_xlfn.IFS(
G879&lt;=2,"New Customers (0-2Y)",
G879&lt;=5,"Growing Customers (3-5Y)",
G879&lt;=8,"Established Customers (6-8Y)",
G879&lt;=10,"Loyal Customers (9-10Y)"
)</f>
        <v>Growing Customers (3-5Y)</v>
      </c>
    </row>
    <row r="880" spans="1:18" x14ac:dyDescent="0.35">
      <c r="A880">
        <v>15656333</v>
      </c>
      <c r="B880" t="s">
        <v>613</v>
      </c>
      <c r="C880" t="s">
        <v>17</v>
      </c>
      <c r="D880" t="s">
        <v>18</v>
      </c>
      <c r="E880">
        <v>33</v>
      </c>
      <c r="F880" t="s">
        <v>19</v>
      </c>
      <c r="G880">
        <v>3</v>
      </c>
      <c r="H880" s="4">
        <v>134348.57</v>
      </c>
      <c r="I880" t="s">
        <v>33</v>
      </c>
      <c r="J880">
        <v>1</v>
      </c>
      <c r="K880">
        <v>574</v>
      </c>
      <c r="L880" t="s">
        <v>31</v>
      </c>
      <c r="M880" t="s">
        <v>21</v>
      </c>
      <c r="N880" t="s">
        <v>32</v>
      </c>
      <c r="O880" s="4">
        <v>63163.99</v>
      </c>
      <c r="P880" t="s">
        <v>28</v>
      </c>
      <c r="Q880" t="str" cm="1">
        <f t="array" ref="Q880">_xlfn.IFS(
O880&lt;50000,"Low Salary (&lt;$50K)",
O880&lt;90000,"Lower Middle ($50K-$90K)",
O880&lt;130000,"Middle ($90K-$130K)",
O880&lt;170000,"Upper Middle ($130K-$170K)",
O880&gt;=170000,"High Salary (&gt;$170K)"
)</f>
        <v>Lower Middle ($50K-$90K)</v>
      </c>
      <c r="R880" t="str" cm="1">
        <f t="array" ref="R880">_xlfn.IFS(
G880&lt;=2,"New Customers (0-2Y)",
G880&lt;=5,"Growing Customers (3-5Y)",
G880&lt;=8,"Established Customers (6-8Y)",
G880&lt;=10,"Loyal Customers (9-10Y)"
)</f>
        <v>Growing Customers (3-5Y)</v>
      </c>
    </row>
    <row r="881" spans="1:18" x14ac:dyDescent="0.35">
      <c r="A881">
        <v>15697497</v>
      </c>
      <c r="B881" t="s">
        <v>707</v>
      </c>
      <c r="C881" t="s">
        <v>17</v>
      </c>
      <c r="D881" t="s">
        <v>18</v>
      </c>
      <c r="E881">
        <v>45</v>
      </c>
      <c r="F881" t="s">
        <v>19</v>
      </c>
      <c r="G881">
        <v>9</v>
      </c>
      <c r="H881" s="4">
        <v>105525.65</v>
      </c>
      <c r="I881" t="s">
        <v>33</v>
      </c>
      <c r="J881">
        <v>2</v>
      </c>
      <c r="K881">
        <v>518</v>
      </c>
      <c r="L881" t="s">
        <v>31</v>
      </c>
      <c r="M881" t="s">
        <v>21</v>
      </c>
      <c r="N881" t="s">
        <v>22</v>
      </c>
      <c r="O881" s="4">
        <v>73418.289999999994</v>
      </c>
      <c r="P881" t="s">
        <v>28</v>
      </c>
      <c r="Q881" t="str" cm="1">
        <f t="array" ref="Q881">_xlfn.IFS(
O881&lt;50000,"Low Salary (&lt;$50K)",
O881&lt;90000,"Lower Middle ($50K-$90K)",
O881&lt;130000,"Middle ($90K-$130K)",
O881&lt;170000,"Upper Middle ($130K-$170K)",
O881&gt;=170000,"High Salary (&gt;$170K)"
)</f>
        <v>Lower Middle ($50K-$90K)</v>
      </c>
      <c r="R881" t="str" cm="1">
        <f t="array" ref="R881">_xlfn.IFS(
G881&lt;=2,"New Customers (0-2Y)",
G881&lt;=5,"Growing Customers (3-5Y)",
G881&lt;=8,"Established Customers (6-8Y)",
G881&lt;=10,"Loyal Customers (9-10Y)"
)</f>
        <v>Loyal Customers (9-10Y)</v>
      </c>
    </row>
    <row r="882" spans="1:18" x14ac:dyDescent="0.35">
      <c r="A882">
        <v>15585362</v>
      </c>
      <c r="B882" t="s">
        <v>349</v>
      </c>
      <c r="C882" t="s">
        <v>17</v>
      </c>
      <c r="D882" t="s">
        <v>18</v>
      </c>
      <c r="E882">
        <v>60</v>
      </c>
      <c r="F882" t="s">
        <v>2967</v>
      </c>
      <c r="G882">
        <v>6</v>
      </c>
      <c r="H882" s="4">
        <v>0</v>
      </c>
      <c r="I882" t="s">
        <v>24</v>
      </c>
      <c r="J882">
        <v>1</v>
      </c>
      <c r="K882">
        <v>749</v>
      </c>
      <c r="L882" t="s">
        <v>35</v>
      </c>
      <c r="M882" t="s">
        <v>21</v>
      </c>
      <c r="N882" t="s">
        <v>32</v>
      </c>
      <c r="O882" s="4">
        <v>17978.68</v>
      </c>
      <c r="P882" t="s">
        <v>23</v>
      </c>
      <c r="Q882" t="str" cm="1">
        <f t="array" ref="Q882">_xlfn.IFS(
O882&lt;50000,"Low Salary (&lt;$50K)",
O882&lt;90000,"Lower Middle ($50K-$90K)",
O882&lt;130000,"Middle ($90K-$130K)",
O882&lt;170000,"Upper Middle ($130K-$170K)",
O882&gt;=170000,"High Salary (&gt;$170K)"
)</f>
        <v>Low Salary (&lt;$50K)</v>
      </c>
      <c r="R882" t="str" cm="1">
        <f t="array" ref="R882">_xlfn.IFS(
G882&lt;=2,"New Customers (0-2Y)",
G882&lt;=5,"Growing Customers (3-5Y)",
G882&lt;=8,"Established Customers (6-8Y)",
G882&lt;=10,"Loyal Customers (9-10Y)"
)</f>
        <v>Established Customers (6-8Y)</v>
      </c>
    </row>
    <row r="883" spans="1:18" x14ac:dyDescent="0.35">
      <c r="A883">
        <v>15571928</v>
      </c>
      <c r="B883" t="s">
        <v>661</v>
      </c>
      <c r="C883" t="s">
        <v>17</v>
      </c>
      <c r="D883" t="s">
        <v>18</v>
      </c>
      <c r="E883">
        <v>43</v>
      </c>
      <c r="F883" t="s">
        <v>19</v>
      </c>
      <c r="G883">
        <v>4</v>
      </c>
      <c r="H883" s="4">
        <v>0</v>
      </c>
      <c r="I883" t="s">
        <v>24</v>
      </c>
      <c r="J883">
        <v>3</v>
      </c>
      <c r="K883">
        <v>679</v>
      </c>
      <c r="L883" t="s">
        <v>35</v>
      </c>
      <c r="M883" t="s">
        <v>21</v>
      </c>
      <c r="N883" t="s">
        <v>32</v>
      </c>
      <c r="O883" s="4">
        <v>115136.51</v>
      </c>
      <c r="P883" t="s">
        <v>23</v>
      </c>
      <c r="Q883" t="str" cm="1">
        <f t="array" ref="Q883">_xlfn.IFS(
O883&lt;50000,"Low Salary (&lt;$50K)",
O883&lt;90000,"Lower Middle ($50K-$90K)",
O883&lt;130000,"Middle ($90K-$130K)",
O883&lt;170000,"Upper Middle ($130K-$170K)",
O883&gt;=170000,"High Salary (&gt;$170K)"
)</f>
        <v>Middle ($90K-$130K)</v>
      </c>
      <c r="R883" t="str" cm="1">
        <f t="array" ref="R883">_xlfn.IFS(
G883&lt;=2,"New Customers (0-2Y)",
G883&lt;=5,"Growing Customers (3-5Y)",
G883&lt;=8,"Established Customers (6-8Y)",
G883&lt;=10,"Loyal Customers (9-10Y)"
)</f>
        <v>Growing Customers (3-5Y)</v>
      </c>
    </row>
    <row r="884" spans="1:18" x14ac:dyDescent="0.35">
      <c r="A884">
        <v>15785519</v>
      </c>
      <c r="B884" t="s">
        <v>708</v>
      </c>
      <c r="C884" t="s">
        <v>17</v>
      </c>
      <c r="D884" t="s">
        <v>39</v>
      </c>
      <c r="E884">
        <v>36</v>
      </c>
      <c r="F884" t="s">
        <v>19</v>
      </c>
      <c r="G884">
        <v>6</v>
      </c>
      <c r="H884" s="4">
        <v>106192.1</v>
      </c>
      <c r="I884" t="s">
        <v>33</v>
      </c>
      <c r="J884">
        <v>1</v>
      </c>
      <c r="K884">
        <v>565</v>
      </c>
      <c r="L884" t="s">
        <v>31</v>
      </c>
      <c r="M884" t="s">
        <v>21</v>
      </c>
      <c r="N884" t="s">
        <v>32</v>
      </c>
      <c r="O884" s="4">
        <v>149575.59</v>
      </c>
      <c r="P884" t="s">
        <v>28</v>
      </c>
      <c r="Q884" t="str" cm="1">
        <f t="array" ref="Q884">_xlfn.IFS(
O884&lt;50000,"Low Salary (&lt;$50K)",
O884&lt;90000,"Lower Middle ($50K-$90K)",
O884&lt;130000,"Middle ($90K-$130K)",
O884&lt;170000,"Upper Middle ($130K-$170K)",
O884&gt;=170000,"High Salary (&gt;$170K)"
)</f>
        <v>Upper Middle ($130K-$170K)</v>
      </c>
      <c r="R884" t="str" cm="1">
        <f t="array" ref="R884">_xlfn.IFS(
G884&lt;=2,"New Customers (0-2Y)",
G884&lt;=5,"Growing Customers (3-5Y)",
G884&lt;=8,"Established Customers (6-8Y)",
G884&lt;=10,"Loyal Customers (9-10Y)"
)</f>
        <v>Established Customers (6-8Y)</v>
      </c>
    </row>
    <row r="885" spans="1:18" x14ac:dyDescent="0.35">
      <c r="A885">
        <v>15743007</v>
      </c>
      <c r="B885" t="s">
        <v>709</v>
      </c>
      <c r="C885" t="s">
        <v>17</v>
      </c>
      <c r="D885" t="s">
        <v>18</v>
      </c>
      <c r="E885">
        <v>45</v>
      </c>
      <c r="F885" t="s">
        <v>19</v>
      </c>
      <c r="G885">
        <v>4</v>
      </c>
      <c r="H885" s="4">
        <v>45144.43</v>
      </c>
      <c r="I885" t="s">
        <v>29</v>
      </c>
      <c r="J885">
        <v>1</v>
      </c>
      <c r="K885">
        <v>643</v>
      </c>
      <c r="L885" t="s">
        <v>20</v>
      </c>
      <c r="M885" t="s">
        <v>21</v>
      </c>
      <c r="N885" t="s">
        <v>32</v>
      </c>
      <c r="O885" s="4">
        <v>60917.24</v>
      </c>
      <c r="P885" t="s">
        <v>23</v>
      </c>
      <c r="Q885" t="str" cm="1">
        <f t="array" ref="Q885">_xlfn.IFS(
O885&lt;50000,"Low Salary (&lt;$50K)",
O885&lt;90000,"Lower Middle ($50K-$90K)",
O885&lt;130000,"Middle ($90K-$130K)",
O885&lt;170000,"Upper Middle ($130K-$170K)",
O885&gt;=170000,"High Salary (&gt;$170K)"
)</f>
        <v>Lower Middle ($50K-$90K)</v>
      </c>
      <c r="R885" t="str" cm="1">
        <f t="array" ref="R885">_xlfn.IFS(
G885&lt;=2,"New Customers (0-2Y)",
G885&lt;=5,"Growing Customers (3-5Y)",
G885&lt;=8,"Established Customers (6-8Y)",
G885&lt;=10,"Loyal Customers (9-10Y)"
)</f>
        <v>Growing Customers (3-5Y)</v>
      </c>
    </row>
    <row r="886" spans="1:18" x14ac:dyDescent="0.35">
      <c r="A886">
        <v>15777211</v>
      </c>
      <c r="B886" t="s">
        <v>710</v>
      </c>
      <c r="C886" t="s">
        <v>17</v>
      </c>
      <c r="D886" t="s">
        <v>39</v>
      </c>
      <c r="E886">
        <v>65</v>
      </c>
      <c r="F886" t="s">
        <v>2967</v>
      </c>
      <c r="G886">
        <v>7</v>
      </c>
      <c r="H886" s="4">
        <v>92113.61</v>
      </c>
      <c r="I886" t="s">
        <v>29</v>
      </c>
      <c r="J886">
        <v>1</v>
      </c>
      <c r="K886">
        <v>515</v>
      </c>
      <c r="L886" t="s">
        <v>31</v>
      </c>
      <c r="M886" t="s">
        <v>21</v>
      </c>
      <c r="N886" t="s">
        <v>22</v>
      </c>
      <c r="O886" s="4">
        <v>142548.32999999999</v>
      </c>
      <c r="P886" t="s">
        <v>28</v>
      </c>
      <c r="Q886" t="str" cm="1">
        <f t="array" ref="Q886">_xlfn.IFS(
O886&lt;50000,"Low Salary (&lt;$50K)",
O886&lt;90000,"Lower Middle ($50K-$90K)",
O886&lt;130000,"Middle ($90K-$130K)",
O886&lt;170000,"Upper Middle ($130K-$170K)",
O886&gt;=170000,"High Salary (&gt;$170K)"
)</f>
        <v>Upper Middle ($130K-$170K)</v>
      </c>
      <c r="R886" t="str" cm="1">
        <f t="array" ref="R886">_xlfn.IFS(
G886&lt;=2,"New Customers (0-2Y)",
G886&lt;=5,"Growing Customers (3-5Y)",
G886&lt;=8,"Established Customers (6-8Y)",
G886&lt;=10,"Loyal Customers (9-10Y)"
)</f>
        <v>Established Customers (6-8Y)</v>
      </c>
    </row>
    <row r="887" spans="1:18" x14ac:dyDescent="0.35">
      <c r="A887">
        <v>15721935</v>
      </c>
      <c r="B887" t="s">
        <v>711</v>
      </c>
      <c r="C887" t="s">
        <v>17</v>
      </c>
      <c r="D887" t="s">
        <v>39</v>
      </c>
      <c r="E887">
        <v>25</v>
      </c>
      <c r="F887" t="s">
        <v>43</v>
      </c>
      <c r="G887">
        <v>7</v>
      </c>
      <c r="H887" s="4">
        <v>0</v>
      </c>
      <c r="I887" t="s">
        <v>24</v>
      </c>
      <c r="J887">
        <v>2</v>
      </c>
      <c r="K887">
        <v>521</v>
      </c>
      <c r="L887" t="s">
        <v>31</v>
      </c>
      <c r="M887" t="s">
        <v>21</v>
      </c>
      <c r="N887" t="s">
        <v>22</v>
      </c>
      <c r="O887" s="4">
        <v>157878.67000000001</v>
      </c>
      <c r="P887" t="s">
        <v>28</v>
      </c>
      <c r="Q887" t="str" cm="1">
        <f t="array" ref="Q887">_xlfn.IFS(
O887&lt;50000,"Low Salary (&lt;$50K)",
O887&lt;90000,"Lower Middle ($50K-$90K)",
O887&lt;130000,"Middle ($90K-$130K)",
O887&lt;170000,"Upper Middle ($130K-$170K)",
O887&gt;=170000,"High Salary (&gt;$170K)"
)</f>
        <v>Upper Middle ($130K-$170K)</v>
      </c>
      <c r="R887" t="str" cm="1">
        <f t="array" ref="R887">_xlfn.IFS(
G887&lt;=2,"New Customers (0-2Y)",
G887&lt;=5,"Growing Customers (3-5Y)",
G887&lt;=8,"Established Customers (6-8Y)",
G887&lt;=10,"Loyal Customers (9-10Y)"
)</f>
        <v>Established Customers (6-8Y)</v>
      </c>
    </row>
    <row r="888" spans="1:18" x14ac:dyDescent="0.35">
      <c r="A888">
        <v>15591711</v>
      </c>
      <c r="B888" t="s">
        <v>712</v>
      </c>
      <c r="C888" t="s">
        <v>26</v>
      </c>
      <c r="D888" t="s">
        <v>39</v>
      </c>
      <c r="E888">
        <v>38</v>
      </c>
      <c r="F888" t="s">
        <v>19</v>
      </c>
      <c r="G888">
        <v>0</v>
      </c>
      <c r="H888" s="4">
        <v>128366.44</v>
      </c>
      <c r="I888" t="s">
        <v>33</v>
      </c>
      <c r="J888">
        <v>1</v>
      </c>
      <c r="K888">
        <v>739</v>
      </c>
      <c r="L888" t="s">
        <v>35</v>
      </c>
      <c r="M888" t="s">
        <v>21</v>
      </c>
      <c r="N888" t="s">
        <v>32</v>
      </c>
      <c r="O888" s="4">
        <v>12796.43</v>
      </c>
      <c r="P888" t="s">
        <v>28</v>
      </c>
      <c r="Q888" t="str" cm="1">
        <f t="array" ref="Q888">_xlfn.IFS(
O888&lt;50000,"Low Salary (&lt;$50K)",
O888&lt;90000,"Lower Middle ($50K-$90K)",
O888&lt;130000,"Middle ($90K-$130K)",
O888&lt;170000,"Upper Middle ($130K-$170K)",
O888&gt;=170000,"High Salary (&gt;$170K)"
)</f>
        <v>Low Salary (&lt;$50K)</v>
      </c>
      <c r="R888" t="str" cm="1">
        <f t="array" ref="R888">_xlfn.IFS(
G888&lt;=2,"New Customers (0-2Y)",
G888&lt;=5,"Growing Customers (3-5Y)",
G888&lt;=8,"Established Customers (6-8Y)",
G888&lt;=10,"Loyal Customers (9-10Y)"
)</f>
        <v>New Customers (0-2Y)</v>
      </c>
    </row>
    <row r="889" spans="1:18" x14ac:dyDescent="0.35">
      <c r="A889">
        <v>15625021</v>
      </c>
      <c r="B889" t="s">
        <v>135</v>
      </c>
      <c r="C889" t="s">
        <v>17</v>
      </c>
      <c r="D889" t="s">
        <v>39</v>
      </c>
      <c r="E889">
        <v>42</v>
      </c>
      <c r="F889" t="s">
        <v>19</v>
      </c>
      <c r="G889">
        <v>2</v>
      </c>
      <c r="H889" s="4">
        <v>0</v>
      </c>
      <c r="I889" t="s">
        <v>24</v>
      </c>
      <c r="J889">
        <v>2</v>
      </c>
      <c r="K889">
        <v>585</v>
      </c>
      <c r="L889" t="s">
        <v>31</v>
      </c>
      <c r="M889" t="s">
        <v>21</v>
      </c>
      <c r="N889" t="s">
        <v>22</v>
      </c>
      <c r="O889" s="4">
        <v>18657.77</v>
      </c>
      <c r="P889" t="s">
        <v>28</v>
      </c>
      <c r="Q889" t="str" cm="1">
        <f t="array" ref="Q889">_xlfn.IFS(
O889&lt;50000,"Low Salary (&lt;$50K)",
O889&lt;90000,"Lower Middle ($50K-$90K)",
O889&lt;130000,"Middle ($90K-$130K)",
O889&lt;170000,"Upper Middle ($130K-$170K)",
O889&gt;=170000,"High Salary (&gt;$170K)"
)</f>
        <v>Low Salary (&lt;$50K)</v>
      </c>
      <c r="R889" t="str" cm="1">
        <f t="array" ref="R889">_xlfn.IFS(
G889&lt;=2,"New Customers (0-2Y)",
G889&lt;=5,"Growing Customers (3-5Y)",
G889&lt;=8,"Established Customers (6-8Y)",
G889&lt;=10,"Loyal Customers (9-10Y)"
)</f>
        <v>New Customers (0-2Y)</v>
      </c>
    </row>
    <row r="890" spans="1:18" x14ac:dyDescent="0.35">
      <c r="A890">
        <v>15702968</v>
      </c>
      <c r="B890" t="s">
        <v>713</v>
      </c>
      <c r="C890" t="s">
        <v>42</v>
      </c>
      <c r="D890" t="s">
        <v>39</v>
      </c>
      <c r="E890">
        <v>74</v>
      </c>
      <c r="F890" t="s">
        <v>2967</v>
      </c>
      <c r="G890">
        <v>3</v>
      </c>
      <c r="H890" s="4">
        <v>106545.53</v>
      </c>
      <c r="I890" t="s">
        <v>33</v>
      </c>
      <c r="J890">
        <v>1</v>
      </c>
      <c r="K890">
        <v>733</v>
      </c>
      <c r="L890" t="s">
        <v>35</v>
      </c>
      <c r="M890" t="s">
        <v>21</v>
      </c>
      <c r="N890" t="s">
        <v>22</v>
      </c>
      <c r="O890" s="4">
        <v>134589.57999999999</v>
      </c>
      <c r="P890" t="s">
        <v>28</v>
      </c>
      <c r="Q890" t="str" cm="1">
        <f t="array" ref="Q890">_xlfn.IFS(
O890&lt;50000,"Low Salary (&lt;$50K)",
O890&lt;90000,"Lower Middle ($50K-$90K)",
O890&lt;130000,"Middle ($90K-$130K)",
O890&lt;170000,"Upper Middle ($130K-$170K)",
O890&gt;=170000,"High Salary (&gt;$170K)"
)</f>
        <v>Upper Middle ($130K-$170K)</v>
      </c>
      <c r="R890" t="str" cm="1">
        <f t="array" ref="R890">_xlfn.IFS(
G890&lt;=2,"New Customers (0-2Y)",
G890&lt;=5,"Growing Customers (3-5Y)",
G890&lt;=8,"Established Customers (6-8Y)",
G890&lt;=10,"Loyal Customers (9-10Y)"
)</f>
        <v>Growing Customers (3-5Y)</v>
      </c>
    </row>
    <row r="891" spans="1:18" x14ac:dyDescent="0.35">
      <c r="A891">
        <v>15600462</v>
      </c>
      <c r="B891" t="s">
        <v>714</v>
      </c>
      <c r="C891" t="s">
        <v>17</v>
      </c>
      <c r="D891" t="s">
        <v>18</v>
      </c>
      <c r="E891">
        <v>43</v>
      </c>
      <c r="F891" t="s">
        <v>19</v>
      </c>
      <c r="G891">
        <v>8</v>
      </c>
      <c r="H891" s="4">
        <v>145618.37</v>
      </c>
      <c r="I891" t="s">
        <v>33</v>
      </c>
      <c r="J891">
        <v>1</v>
      </c>
      <c r="K891">
        <v>542</v>
      </c>
      <c r="L891" t="s">
        <v>31</v>
      </c>
      <c r="M891" t="s">
        <v>27</v>
      </c>
      <c r="N891" t="s">
        <v>22</v>
      </c>
      <c r="O891" s="4">
        <v>10350.74</v>
      </c>
      <c r="P891" t="s">
        <v>28</v>
      </c>
      <c r="Q891" t="str" cm="1">
        <f t="array" ref="Q891">_xlfn.IFS(
O891&lt;50000,"Low Salary (&lt;$50K)",
O891&lt;90000,"Lower Middle ($50K-$90K)",
O891&lt;130000,"Middle ($90K-$130K)",
O891&lt;170000,"Upper Middle ($130K-$170K)",
O891&gt;=170000,"High Salary (&gt;$170K)"
)</f>
        <v>Low Salary (&lt;$50K)</v>
      </c>
      <c r="R891" t="str" cm="1">
        <f t="array" ref="R891">_xlfn.IFS(
G891&lt;=2,"New Customers (0-2Y)",
G891&lt;=5,"Growing Customers (3-5Y)",
G891&lt;=8,"Established Customers (6-8Y)",
G891&lt;=10,"Loyal Customers (9-10Y)"
)</f>
        <v>Established Customers (6-8Y)</v>
      </c>
    </row>
    <row r="892" spans="1:18" x14ac:dyDescent="0.35">
      <c r="A892">
        <v>15768104</v>
      </c>
      <c r="B892" t="s">
        <v>715</v>
      </c>
      <c r="C892" t="s">
        <v>26</v>
      </c>
      <c r="D892" t="s">
        <v>39</v>
      </c>
      <c r="E892">
        <v>37</v>
      </c>
      <c r="F892" t="s">
        <v>19</v>
      </c>
      <c r="G892">
        <v>8</v>
      </c>
      <c r="H892" s="4">
        <v>141541.25</v>
      </c>
      <c r="I892" t="s">
        <v>33</v>
      </c>
      <c r="J892">
        <v>1</v>
      </c>
      <c r="K892">
        <v>788</v>
      </c>
      <c r="L892" t="s">
        <v>37</v>
      </c>
      <c r="M892" t="s">
        <v>27</v>
      </c>
      <c r="N892" t="s">
        <v>32</v>
      </c>
      <c r="O892" s="4">
        <v>66013.27</v>
      </c>
      <c r="P892" t="s">
        <v>28</v>
      </c>
      <c r="Q892" t="str" cm="1">
        <f t="array" ref="Q892">_xlfn.IFS(
O892&lt;50000,"Low Salary (&lt;$50K)",
O892&lt;90000,"Lower Middle ($50K-$90K)",
O892&lt;130000,"Middle ($90K-$130K)",
O892&lt;170000,"Upper Middle ($130K-$170K)",
O892&gt;=170000,"High Salary (&gt;$170K)"
)</f>
        <v>Lower Middle ($50K-$90K)</v>
      </c>
      <c r="R892" t="str" cm="1">
        <f t="array" ref="R892">_xlfn.IFS(
G892&lt;=2,"New Customers (0-2Y)",
G892&lt;=5,"Growing Customers (3-5Y)",
G892&lt;=8,"Established Customers (6-8Y)",
G892&lt;=10,"Loyal Customers (9-10Y)"
)</f>
        <v>Established Customers (6-8Y)</v>
      </c>
    </row>
    <row r="893" spans="1:18" x14ac:dyDescent="0.35">
      <c r="A893">
        <v>15780140</v>
      </c>
      <c r="B893" t="s">
        <v>526</v>
      </c>
      <c r="C893" t="s">
        <v>42</v>
      </c>
      <c r="D893" t="s">
        <v>39</v>
      </c>
      <c r="E893">
        <v>32</v>
      </c>
      <c r="F893" t="s">
        <v>19</v>
      </c>
      <c r="G893">
        <v>2</v>
      </c>
      <c r="H893" s="4">
        <v>57017.06</v>
      </c>
      <c r="I893" t="s">
        <v>29</v>
      </c>
      <c r="J893">
        <v>2</v>
      </c>
      <c r="K893">
        <v>435</v>
      </c>
      <c r="L893" t="s">
        <v>44</v>
      </c>
      <c r="M893" t="s">
        <v>21</v>
      </c>
      <c r="N893" t="s">
        <v>22</v>
      </c>
      <c r="O893" s="4">
        <v>5907.11</v>
      </c>
      <c r="P893" t="s">
        <v>28</v>
      </c>
      <c r="Q893" t="str" cm="1">
        <f t="array" ref="Q893">_xlfn.IFS(
O893&lt;50000,"Low Salary (&lt;$50K)",
O893&lt;90000,"Lower Middle ($50K-$90K)",
O893&lt;130000,"Middle ($90K-$130K)",
O893&lt;170000,"Upper Middle ($130K-$170K)",
O893&gt;=170000,"High Salary (&gt;$170K)"
)</f>
        <v>Low Salary (&lt;$50K)</v>
      </c>
      <c r="R893" t="str" cm="1">
        <f t="array" ref="R893">_xlfn.IFS(
G893&lt;=2,"New Customers (0-2Y)",
G893&lt;=5,"Growing Customers (3-5Y)",
G893&lt;=8,"Established Customers (6-8Y)",
G893&lt;=10,"Loyal Customers (9-10Y)"
)</f>
        <v>New Customers (0-2Y)</v>
      </c>
    </row>
    <row r="894" spans="1:18" x14ac:dyDescent="0.35">
      <c r="A894">
        <v>15585255</v>
      </c>
      <c r="B894" t="s">
        <v>716</v>
      </c>
      <c r="C894" t="s">
        <v>17</v>
      </c>
      <c r="D894" t="s">
        <v>39</v>
      </c>
      <c r="E894">
        <v>42</v>
      </c>
      <c r="F894" t="s">
        <v>19</v>
      </c>
      <c r="G894">
        <v>9</v>
      </c>
      <c r="H894" s="4">
        <v>0</v>
      </c>
      <c r="I894" t="s">
        <v>24</v>
      </c>
      <c r="J894">
        <v>1</v>
      </c>
      <c r="K894">
        <v>577</v>
      </c>
      <c r="L894" t="s">
        <v>31</v>
      </c>
      <c r="M894" t="s">
        <v>21</v>
      </c>
      <c r="N894" t="s">
        <v>32</v>
      </c>
      <c r="O894" s="4">
        <v>74077.91</v>
      </c>
      <c r="P894" t="s">
        <v>28</v>
      </c>
      <c r="Q894" t="str" cm="1">
        <f t="array" ref="Q894">_xlfn.IFS(
O894&lt;50000,"Low Salary (&lt;$50K)",
O894&lt;90000,"Lower Middle ($50K-$90K)",
O894&lt;130000,"Middle ($90K-$130K)",
O894&lt;170000,"Upper Middle ($130K-$170K)",
O894&gt;=170000,"High Salary (&gt;$170K)"
)</f>
        <v>Lower Middle ($50K-$90K)</v>
      </c>
      <c r="R894" t="str" cm="1">
        <f t="array" ref="R894">_xlfn.IFS(
G894&lt;=2,"New Customers (0-2Y)",
G894&lt;=5,"Growing Customers (3-5Y)",
G894&lt;=8,"Established Customers (6-8Y)",
G894&lt;=10,"Loyal Customers (9-10Y)"
)</f>
        <v>Loyal Customers (9-10Y)</v>
      </c>
    </row>
    <row r="895" spans="1:18" x14ac:dyDescent="0.35">
      <c r="A895">
        <v>15772781</v>
      </c>
      <c r="B895" t="s">
        <v>657</v>
      </c>
      <c r="C895" t="s">
        <v>17</v>
      </c>
      <c r="D895" t="s">
        <v>18</v>
      </c>
      <c r="E895">
        <v>51</v>
      </c>
      <c r="F895" t="s">
        <v>19</v>
      </c>
      <c r="G895">
        <v>3</v>
      </c>
      <c r="H895" s="4">
        <v>0</v>
      </c>
      <c r="I895" t="s">
        <v>24</v>
      </c>
      <c r="J895">
        <v>3</v>
      </c>
      <c r="K895">
        <v>703</v>
      </c>
      <c r="L895" t="s">
        <v>35</v>
      </c>
      <c r="M895" t="s">
        <v>21</v>
      </c>
      <c r="N895" t="s">
        <v>22</v>
      </c>
      <c r="O895" s="4">
        <v>77294.559999999998</v>
      </c>
      <c r="P895" t="s">
        <v>23</v>
      </c>
      <c r="Q895" t="str" cm="1">
        <f t="array" ref="Q895">_xlfn.IFS(
O895&lt;50000,"Low Salary (&lt;$50K)",
O895&lt;90000,"Lower Middle ($50K-$90K)",
O895&lt;130000,"Middle ($90K-$130K)",
O895&lt;170000,"Upper Middle ($130K-$170K)",
O895&gt;=170000,"High Salary (&gt;$170K)"
)</f>
        <v>Lower Middle ($50K-$90K)</v>
      </c>
      <c r="R895" t="str" cm="1">
        <f t="array" ref="R895">_xlfn.IFS(
G895&lt;=2,"New Customers (0-2Y)",
G895&lt;=5,"Growing Customers (3-5Y)",
G895&lt;=8,"Established Customers (6-8Y)",
G895&lt;=10,"Loyal Customers (9-10Y)"
)</f>
        <v>Growing Customers (3-5Y)</v>
      </c>
    </row>
    <row r="896" spans="1:18" x14ac:dyDescent="0.35">
      <c r="A896">
        <v>15669987</v>
      </c>
      <c r="B896" t="s">
        <v>717</v>
      </c>
      <c r="C896" t="s">
        <v>42</v>
      </c>
      <c r="D896" t="s">
        <v>18</v>
      </c>
      <c r="E896">
        <v>35</v>
      </c>
      <c r="F896" t="s">
        <v>19</v>
      </c>
      <c r="G896">
        <v>8</v>
      </c>
      <c r="H896" s="4">
        <v>125884.95</v>
      </c>
      <c r="I896" t="s">
        <v>33</v>
      </c>
      <c r="J896">
        <v>2</v>
      </c>
      <c r="K896">
        <v>728</v>
      </c>
      <c r="L896" t="s">
        <v>35</v>
      </c>
      <c r="M896" t="s">
        <v>21</v>
      </c>
      <c r="N896" t="s">
        <v>32</v>
      </c>
      <c r="O896" s="4">
        <v>54359.02</v>
      </c>
      <c r="P896" t="s">
        <v>23</v>
      </c>
      <c r="Q896" t="str" cm="1">
        <f t="array" ref="Q896">_xlfn.IFS(
O896&lt;50000,"Low Salary (&lt;$50K)",
O896&lt;90000,"Lower Middle ($50K-$90K)",
O896&lt;130000,"Middle ($90K-$130K)",
O896&lt;170000,"Upper Middle ($130K-$170K)",
O896&gt;=170000,"High Salary (&gt;$170K)"
)</f>
        <v>Lower Middle ($50K-$90K)</v>
      </c>
      <c r="R896" t="str" cm="1">
        <f t="array" ref="R896">_xlfn.IFS(
G896&lt;=2,"New Customers (0-2Y)",
G896&lt;=5,"Growing Customers (3-5Y)",
G896&lt;=8,"Established Customers (6-8Y)",
G896&lt;=10,"Loyal Customers (9-10Y)"
)</f>
        <v>Established Customers (6-8Y)</v>
      </c>
    </row>
    <row r="897" spans="1:18" x14ac:dyDescent="0.35">
      <c r="A897">
        <v>15697000</v>
      </c>
      <c r="B897" t="s">
        <v>718</v>
      </c>
      <c r="C897" t="s">
        <v>42</v>
      </c>
      <c r="D897" t="s">
        <v>39</v>
      </c>
      <c r="E897">
        <v>32</v>
      </c>
      <c r="F897" t="s">
        <v>19</v>
      </c>
      <c r="G897">
        <v>5</v>
      </c>
      <c r="H897" s="4">
        <v>61825.5</v>
      </c>
      <c r="I897" t="s">
        <v>29</v>
      </c>
      <c r="J897">
        <v>1</v>
      </c>
      <c r="K897">
        <v>728</v>
      </c>
      <c r="L897" t="s">
        <v>35</v>
      </c>
      <c r="M897" t="s">
        <v>21</v>
      </c>
      <c r="N897" t="s">
        <v>22</v>
      </c>
      <c r="O897" s="4">
        <v>156124.93</v>
      </c>
      <c r="P897" t="s">
        <v>28</v>
      </c>
      <c r="Q897" t="str" cm="1">
        <f t="array" ref="Q897">_xlfn.IFS(
O897&lt;50000,"Low Salary (&lt;$50K)",
O897&lt;90000,"Lower Middle ($50K-$90K)",
O897&lt;130000,"Middle ($90K-$130K)",
O897&lt;170000,"Upper Middle ($130K-$170K)",
O897&gt;=170000,"High Salary (&gt;$170K)"
)</f>
        <v>Upper Middle ($130K-$170K)</v>
      </c>
      <c r="R897" t="str" cm="1">
        <f t="array" ref="R897">_xlfn.IFS(
G897&lt;=2,"New Customers (0-2Y)",
G897&lt;=5,"Growing Customers (3-5Y)",
G897&lt;=8,"Established Customers (6-8Y)",
G897&lt;=10,"Loyal Customers (9-10Y)"
)</f>
        <v>Growing Customers (3-5Y)</v>
      </c>
    </row>
    <row r="898" spans="1:18" x14ac:dyDescent="0.35">
      <c r="A898">
        <v>15733119</v>
      </c>
      <c r="B898" t="s">
        <v>719</v>
      </c>
      <c r="C898" t="s">
        <v>17</v>
      </c>
      <c r="D898" t="s">
        <v>39</v>
      </c>
      <c r="E898">
        <v>35</v>
      </c>
      <c r="F898" t="s">
        <v>19</v>
      </c>
      <c r="G898">
        <v>8</v>
      </c>
      <c r="H898" s="4">
        <v>0</v>
      </c>
      <c r="I898" t="s">
        <v>24</v>
      </c>
      <c r="J898">
        <v>2</v>
      </c>
      <c r="K898">
        <v>718</v>
      </c>
      <c r="L898" t="s">
        <v>35</v>
      </c>
      <c r="M898" t="s">
        <v>21</v>
      </c>
      <c r="N898" t="s">
        <v>32</v>
      </c>
      <c r="O898" s="4">
        <v>94820.85</v>
      </c>
      <c r="P898" t="s">
        <v>28</v>
      </c>
      <c r="Q898" t="str" cm="1">
        <f t="array" ref="Q898">_xlfn.IFS(
O898&lt;50000,"Low Salary (&lt;$50K)",
O898&lt;90000,"Lower Middle ($50K-$90K)",
O898&lt;130000,"Middle ($90K-$130K)",
O898&lt;170000,"Upper Middle ($130K-$170K)",
O898&gt;=170000,"High Salary (&gt;$170K)"
)</f>
        <v>Middle ($90K-$130K)</v>
      </c>
      <c r="R898" t="str" cm="1">
        <f t="array" ref="R898">_xlfn.IFS(
G898&lt;=2,"New Customers (0-2Y)",
G898&lt;=5,"Growing Customers (3-5Y)",
G898&lt;=8,"Established Customers (6-8Y)",
G898&lt;=10,"Loyal Customers (9-10Y)"
)</f>
        <v>Established Customers (6-8Y)</v>
      </c>
    </row>
    <row r="899" spans="1:18" x14ac:dyDescent="0.35">
      <c r="A899">
        <v>15782390</v>
      </c>
      <c r="B899" t="s">
        <v>94</v>
      </c>
      <c r="C899" t="s">
        <v>17</v>
      </c>
      <c r="D899" t="s">
        <v>18</v>
      </c>
      <c r="E899">
        <v>40</v>
      </c>
      <c r="F899" t="s">
        <v>19</v>
      </c>
      <c r="G899">
        <v>6</v>
      </c>
      <c r="H899" s="4">
        <v>0</v>
      </c>
      <c r="I899" t="s">
        <v>24</v>
      </c>
      <c r="J899">
        <v>1</v>
      </c>
      <c r="K899">
        <v>621</v>
      </c>
      <c r="L899" t="s">
        <v>20</v>
      </c>
      <c r="M899" t="s">
        <v>21</v>
      </c>
      <c r="N899" t="s">
        <v>32</v>
      </c>
      <c r="O899" s="4">
        <v>155155.25</v>
      </c>
      <c r="P899" t="s">
        <v>28</v>
      </c>
      <c r="Q899" t="str" cm="1">
        <f t="array" ref="Q899">_xlfn.IFS(
O899&lt;50000,"Low Salary (&lt;$50K)",
O899&lt;90000,"Lower Middle ($50K-$90K)",
O899&lt;130000,"Middle ($90K-$130K)",
O899&lt;170000,"Upper Middle ($130K-$170K)",
O899&gt;=170000,"High Salary (&gt;$170K)"
)</f>
        <v>Upper Middle ($130K-$170K)</v>
      </c>
      <c r="R899" t="str" cm="1">
        <f t="array" ref="R899">_xlfn.IFS(
G899&lt;=2,"New Customers (0-2Y)",
G899&lt;=5,"Growing Customers (3-5Y)",
G899&lt;=8,"Established Customers (6-8Y)",
G899&lt;=10,"Loyal Customers (9-10Y)"
)</f>
        <v>Established Customers (6-8Y)</v>
      </c>
    </row>
    <row r="900" spans="1:18" x14ac:dyDescent="0.35">
      <c r="A900">
        <v>15654700</v>
      </c>
      <c r="B900" t="s">
        <v>520</v>
      </c>
      <c r="C900" t="s">
        <v>17</v>
      </c>
      <c r="D900" t="s">
        <v>18</v>
      </c>
      <c r="E900">
        <v>40</v>
      </c>
      <c r="F900" t="s">
        <v>19</v>
      </c>
      <c r="G900">
        <v>2</v>
      </c>
      <c r="H900" s="4">
        <v>102967.41</v>
      </c>
      <c r="I900" t="s">
        <v>33</v>
      </c>
      <c r="J900">
        <v>1</v>
      </c>
      <c r="K900">
        <v>523</v>
      </c>
      <c r="L900" t="s">
        <v>31</v>
      </c>
      <c r="M900" t="s">
        <v>21</v>
      </c>
      <c r="N900" t="s">
        <v>32</v>
      </c>
      <c r="O900" s="4">
        <v>128702.1</v>
      </c>
      <c r="P900" t="s">
        <v>23</v>
      </c>
      <c r="Q900" t="str" cm="1">
        <f t="array" ref="Q900">_xlfn.IFS(
O900&lt;50000,"Low Salary (&lt;$50K)",
O900&lt;90000,"Lower Middle ($50K-$90K)",
O900&lt;130000,"Middle ($90K-$130K)",
O900&lt;170000,"Upper Middle ($130K-$170K)",
O900&gt;=170000,"High Salary (&gt;$170K)"
)</f>
        <v>Middle ($90K-$130K)</v>
      </c>
      <c r="R900" t="str" cm="1">
        <f t="array" ref="R900">_xlfn.IFS(
G900&lt;=2,"New Customers (0-2Y)",
G900&lt;=5,"Growing Customers (3-5Y)",
G900&lt;=8,"Established Customers (6-8Y)",
G900&lt;=10,"Loyal Customers (9-10Y)"
)</f>
        <v>New Customers (0-2Y)</v>
      </c>
    </row>
    <row r="901" spans="1:18" x14ac:dyDescent="0.35">
      <c r="A901">
        <v>15632210</v>
      </c>
      <c r="B901" t="s">
        <v>25</v>
      </c>
      <c r="C901" t="s">
        <v>42</v>
      </c>
      <c r="D901" t="s">
        <v>39</v>
      </c>
      <c r="E901">
        <v>25</v>
      </c>
      <c r="F901" t="s">
        <v>43</v>
      </c>
      <c r="G901">
        <v>2</v>
      </c>
      <c r="H901" s="4">
        <v>171770.55</v>
      </c>
      <c r="I901" t="s">
        <v>33</v>
      </c>
      <c r="J901">
        <v>1</v>
      </c>
      <c r="K901">
        <v>657</v>
      </c>
      <c r="L901" t="s">
        <v>20</v>
      </c>
      <c r="M901" t="s">
        <v>21</v>
      </c>
      <c r="N901" t="s">
        <v>32</v>
      </c>
      <c r="O901" s="4">
        <v>22745.5</v>
      </c>
      <c r="P901" t="s">
        <v>28</v>
      </c>
      <c r="Q901" t="str" cm="1">
        <f t="array" ref="Q901">_xlfn.IFS(
O901&lt;50000,"Low Salary (&lt;$50K)",
O901&lt;90000,"Lower Middle ($50K-$90K)",
O901&lt;130000,"Middle ($90K-$130K)",
O901&lt;170000,"Upper Middle ($130K-$170K)",
O901&gt;=170000,"High Salary (&gt;$170K)"
)</f>
        <v>Low Salary (&lt;$50K)</v>
      </c>
      <c r="R901" t="str" cm="1">
        <f t="array" ref="R901">_xlfn.IFS(
G901&lt;=2,"New Customers (0-2Y)",
G901&lt;=5,"Growing Customers (3-5Y)",
G901&lt;=8,"Established Customers (6-8Y)",
G901&lt;=10,"Loyal Customers (9-10Y)"
)</f>
        <v>New Customers (0-2Y)</v>
      </c>
    </row>
    <row r="902" spans="1:18" x14ac:dyDescent="0.35">
      <c r="A902">
        <v>15642041</v>
      </c>
      <c r="B902" t="s">
        <v>439</v>
      </c>
      <c r="C902" t="s">
        <v>42</v>
      </c>
      <c r="D902" t="s">
        <v>39</v>
      </c>
      <c r="E902">
        <v>40</v>
      </c>
      <c r="F902" t="s">
        <v>19</v>
      </c>
      <c r="G902">
        <v>1</v>
      </c>
      <c r="H902" s="4">
        <v>93051.64</v>
      </c>
      <c r="I902" t="s">
        <v>29</v>
      </c>
      <c r="J902">
        <v>2</v>
      </c>
      <c r="K902">
        <v>727</v>
      </c>
      <c r="L902" t="s">
        <v>35</v>
      </c>
      <c r="M902" t="s">
        <v>21</v>
      </c>
      <c r="N902" t="s">
        <v>32</v>
      </c>
      <c r="O902" s="4">
        <v>71865.31</v>
      </c>
      <c r="P902" t="s">
        <v>23</v>
      </c>
      <c r="Q902" t="str" cm="1">
        <f t="array" ref="Q902">_xlfn.IFS(
O902&lt;50000,"Low Salary (&lt;$50K)",
O902&lt;90000,"Lower Middle ($50K-$90K)",
O902&lt;130000,"Middle ($90K-$130K)",
O902&lt;170000,"Upper Middle ($130K-$170K)",
O902&gt;=170000,"High Salary (&gt;$170K)"
)</f>
        <v>Lower Middle ($50K-$90K)</v>
      </c>
      <c r="R902" t="str" cm="1">
        <f t="array" ref="R902">_xlfn.IFS(
G902&lt;=2,"New Customers (0-2Y)",
G902&lt;=5,"Growing Customers (3-5Y)",
G902&lt;=8,"Established Customers (6-8Y)",
G902&lt;=10,"Loyal Customers (9-10Y)"
)</f>
        <v>New Customers (0-2Y)</v>
      </c>
    </row>
    <row r="903" spans="1:18" x14ac:dyDescent="0.35">
      <c r="A903">
        <v>15709737</v>
      </c>
      <c r="B903" t="s">
        <v>96</v>
      </c>
      <c r="C903" t="s">
        <v>17</v>
      </c>
      <c r="D903" t="s">
        <v>39</v>
      </c>
      <c r="E903">
        <v>36</v>
      </c>
      <c r="F903" t="s">
        <v>19</v>
      </c>
      <c r="G903">
        <v>7</v>
      </c>
      <c r="H903" s="4">
        <v>161064.64000000001</v>
      </c>
      <c r="I903" t="s">
        <v>33</v>
      </c>
      <c r="J903">
        <v>2</v>
      </c>
      <c r="K903">
        <v>643</v>
      </c>
      <c r="L903" t="s">
        <v>20</v>
      </c>
      <c r="M903" t="s">
        <v>27</v>
      </c>
      <c r="N903" t="s">
        <v>22</v>
      </c>
      <c r="O903" s="4">
        <v>84294.82</v>
      </c>
      <c r="P903" t="s">
        <v>28</v>
      </c>
      <c r="Q903" t="str" cm="1">
        <f t="array" ref="Q903">_xlfn.IFS(
O903&lt;50000,"Low Salary (&lt;$50K)",
O903&lt;90000,"Lower Middle ($50K-$90K)",
O903&lt;130000,"Middle ($90K-$130K)",
O903&lt;170000,"Upper Middle ($130K-$170K)",
O903&gt;=170000,"High Salary (&gt;$170K)"
)</f>
        <v>Lower Middle ($50K-$90K)</v>
      </c>
      <c r="R903" t="str" cm="1">
        <f t="array" ref="R903">_xlfn.IFS(
G903&lt;=2,"New Customers (0-2Y)",
G903&lt;=5,"Growing Customers (3-5Y)",
G903&lt;=8,"Established Customers (6-8Y)",
G903&lt;=10,"Loyal Customers (9-10Y)"
)</f>
        <v>Established Customers (6-8Y)</v>
      </c>
    </row>
    <row r="904" spans="1:18" x14ac:dyDescent="0.35">
      <c r="A904">
        <v>15792388</v>
      </c>
      <c r="B904" t="s">
        <v>165</v>
      </c>
      <c r="C904" t="s">
        <v>17</v>
      </c>
      <c r="D904" t="s">
        <v>18</v>
      </c>
      <c r="E904">
        <v>48</v>
      </c>
      <c r="F904" t="s">
        <v>19</v>
      </c>
      <c r="G904">
        <v>7</v>
      </c>
      <c r="H904" s="4">
        <v>90612.34</v>
      </c>
      <c r="I904" t="s">
        <v>29</v>
      </c>
      <c r="J904">
        <v>1</v>
      </c>
      <c r="K904">
        <v>645</v>
      </c>
      <c r="L904" t="s">
        <v>20</v>
      </c>
      <c r="M904" t="s">
        <v>21</v>
      </c>
      <c r="N904" t="s">
        <v>22</v>
      </c>
      <c r="O904" s="4">
        <v>149139.13</v>
      </c>
      <c r="P904" t="s">
        <v>28</v>
      </c>
      <c r="Q904" t="str" cm="1">
        <f t="array" ref="Q904">_xlfn.IFS(
O904&lt;50000,"Low Salary (&lt;$50K)",
O904&lt;90000,"Lower Middle ($50K-$90K)",
O904&lt;130000,"Middle ($90K-$130K)",
O904&lt;170000,"Upper Middle ($130K-$170K)",
O904&gt;=170000,"High Salary (&gt;$170K)"
)</f>
        <v>Upper Middle ($130K-$170K)</v>
      </c>
      <c r="R904" t="str" cm="1">
        <f t="array" ref="R904">_xlfn.IFS(
G904&lt;=2,"New Customers (0-2Y)",
G904&lt;=5,"Growing Customers (3-5Y)",
G904&lt;=8,"Established Customers (6-8Y)",
G904&lt;=10,"Loyal Customers (9-10Y)"
)</f>
        <v>Established Customers (6-8Y)</v>
      </c>
    </row>
    <row r="905" spans="1:18" x14ac:dyDescent="0.35">
      <c r="A905">
        <v>15786014</v>
      </c>
      <c r="B905" t="s">
        <v>226</v>
      </c>
      <c r="C905" t="s">
        <v>17</v>
      </c>
      <c r="D905" t="s">
        <v>39</v>
      </c>
      <c r="E905">
        <v>28</v>
      </c>
      <c r="F905" t="s">
        <v>43</v>
      </c>
      <c r="G905">
        <v>5</v>
      </c>
      <c r="H905" s="4">
        <v>145105.64000000001</v>
      </c>
      <c r="I905" t="s">
        <v>33</v>
      </c>
      <c r="J905">
        <v>2</v>
      </c>
      <c r="K905">
        <v>568</v>
      </c>
      <c r="L905" t="s">
        <v>31</v>
      </c>
      <c r="M905" t="s">
        <v>21</v>
      </c>
      <c r="N905" t="s">
        <v>32</v>
      </c>
      <c r="O905" s="4">
        <v>185489.11</v>
      </c>
      <c r="P905" t="s">
        <v>28</v>
      </c>
      <c r="Q905" t="str" cm="1">
        <f t="array" ref="Q905">_xlfn.IFS(
O905&lt;50000,"Low Salary (&lt;$50K)",
O905&lt;90000,"Lower Middle ($50K-$90K)",
O905&lt;130000,"Middle ($90K-$130K)",
O905&lt;170000,"Upper Middle ($130K-$170K)",
O905&gt;=170000,"High Salary (&gt;$170K)"
)</f>
        <v>High Salary (&gt;$170K)</v>
      </c>
      <c r="R905" t="str" cm="1">
        <f t="array" ref="R905">_xlfn.IFS(
G905&lt;=2,"New Customers (0-2Y)",
G905&lt;=5,"Growing Customers (3-5Y)",
G905&lt;=8,"Established Customers (6-8Y)",
G905&lt;=10,"Loyal Customers (9-10Y)"
)</f>
        <v>Growing Customers (3-5Y)</v>
      </c>
    </row>
    <row r="906" spans="1:18" x14ac:dyDescent="0.35">
      <c r="A906">
        <v>15794580</v>
      </c>
      <c r="B906" t="s">
        <v>421</v>
      </c>
      <c r="C906" t="s">
        <v>17</v>
      </c>
      <c r="D906" t="s">
        <v>39</v>
      </c>
      <c r="E906">
        <v>58</v>
      </c>
      <c r="F906" t="s">
        <v>19</v>
      </c>
      <c r="G906">
        <v>4</v>
      </c>
      <c r="H906" s="4">
        <v>0</v>
      </c>
      <c r="I906" t="s">
        <v>24</v>
      </c>
      <c r="J906">
        <v>1</v>
      </c>
      <c r="K906">
        <v>599</v>
      </c>
      <c r="L906" t="s">
        <v>31</v>
      </c>
      <c r="M906" t="s">
        <v>27</v>
      </c>
      <c r="N906" t="s">
        <v>32</v>
      </c>
      <c r="O906" s="4">
        <v>176407.15</v>
      </c>
      <c r="P906" t="s">
        <v>23</v>
      </c>
      <c r="Q906" t="str" cm="1">
        <f t="array" ref="Q906">_xlfn.IFS(
O906&lt;50000,"Low Salary (&lt;$50K)",
O906&lt;90000,"Lower Middle ($50K-$90K)",
O906&lt;130000,"Middle ($90K-$130K)",
O906&lt;170000,"Upper Middle ($130K-$170K)",
O906&gt;=170000,"High Salary (&gt;$170K)"
)</f>
        <v>High Salary (&gt;$170K)</v>
      </c>
      <c r="R906" t="str" cm="1">
        <f t="array" ref="R906">_xlfn.IFS(
G906&lt;=2,"New Customers (0-2Y)",
G906&lt;=5,"Growing Customers (3-5Y)",
G906&lt;=8,"Established Customers (6-8Y)",
G906&lt;=10,"Loyal Customers (9-10Y)"
)</f>
        <v>Growing Customers (3-5Y)</v>
      </c>
    </row>
    <row r="907" spans="1:18" x14ac:dyDescent="0.35">
      <c r="A907">
        <v>15675964</v>
      </c>
      <c r="B907" t="s">
        <v>720</v>
      </c>
      <c r="C907" t="s">
        <v>17</v>
      </c>
      <c r="D907" t="s">
        <v>18</v>
      </c>
      <c r="E907">
        <v>45</v>
      </c>
      <c r="F907" t="s">
        <v>19</v>
      </c>
      <c r="G907">
        <v>9</v>
      </c>
      <c r="H907" s="4">
        <v>0</v>
      </c>
      <c r="I907" t="s">
        <v>24</v>
      </c>
      <c r="J907">
        <v>1</v>
      </c>
      <c r="K907">
        <v>672</v>
      </c>
      <c r="L907" t="s">
        <v>35</v>
      </c>
      <c r="M907" t="s">
        <v>21</v>
      </c>
      <c r="N907" t="s">
        <v>22</v>
      </c>
      <c r="O907" s="4">
        <v>92027.69</v>
      </c>
      <c r="P907" t="s">
        <v>23</v>
      </c>
      <c r="Q907" t="str" cm="1">
        <f t="array" ref="Q907">_xlfn.IFS(
O907&lt;50000,"Low Salary (&lt;$50K)",
O907&lt;90000,"Lower Middle ($50K-$90K)",
O907&lt;130000,"Middle ($90K-$130K)",
O907&lt;170000,"Upper Middle ($130K-$170K)",
O907&gt;=170000,"High Salary (&gt;$170K)"
)</f>
        <v>Middle ($90K-$130K)</v>
      </c>
      <c r="R907" t="str" cm="1">
        <f t="array" ref="R907">_xlfn.IFS(
G907&lt;=2,"New Customers (0-2Y)",
G907&lt;=5,"Growing Customers (3-5Y)",
G907&lt;=8,"Established Customers (6-8Y)",
G907&lt;=10,"Loyal Customers (9-10Y)"
)</f>
        <v>Loyal Customers (9-10Y)</v>
      </c>
    </row>
    <row r="908" spans="1:18" x14ac:dyDescent="0.35">
      <c r="A908">
        <v>15814275</v>
      </c>
      <c r="B908" t="s">
        <v>721</v>
      </c>
      <c r="C908" t="s">
        <v>17</v>
      </c>
      <c r="D908" t="s">
        <v>39</v>
      </c>
      <c r="E908">
        <v>33</v>
      </c>
      <c r="F908" t="s">
        <v>19</v>
      </c>
      <c r="G908">
        <v>6</v>
      </c>
      <c r="H908" s="4">
        <v>174912.72</v>
      </c>
      <c r="I908" t="s">
        <v>33</v>
      </c>
      <c r="J908">
        <v>1</v>
      </c>
      <c r="K908">
        <v>685</v>
      </c>
      <c r="L908" t="s">
        <v>35</v>
      </c>
      <c r="M908" t="s">
        <v>21</v>
      </c>
      <c r="N908" t="s">
        <v>22</v>
      </c>
      <c r="O908" s="4">
        <v>43932.54</v>
      </c>
      <c r="P908" t="s">
        <v>28</v>
      </c>
      <c r="Q908" t="str" cm="1">
        <f t="array" ref="Q908">_xlfn.IFS(
O908&lt;50000,"Low Salary (&lt;$50K)",
O908&lt;90000,"Lower Middle ($50K-$90K)",
O908&lt;130000,"Middle ($90K-$130K)",
O908&lt;170000,"Upper Middle ($130K-$170K)",
O908&gt;=170000,"High Salary (&gt;$170K)"
)</f>
        <v>Low Salary (&lt;$50K)</v>
      </c>
      <c r="R908" t="str" cm="1">
        <f t="array" ref="R908">_xlfn.IFS(
G908&lt;=2,"New Customers (0-2Y)",
G908&lt;=5,"Growing Customers (3-5Y)",
G908&lt;=8,"Established Customers (6-8Y)",
G908&lt;=10,"Loyal Customers (9-10Y)"
)</f>
        <v>Established Customers (6-8Y)</v>
      </c>
    </row>
    <row r="909" spans="1:18" x14ac:dyDescent="0.35">
      <c r="A909">
        <v>15724848</v>
      </c>
      <c r="B909" t="s">
        <v>722</v>
      </c>
      <c r="C909" t="s">
        <v>17</v>
      </c>
      <c r="D909" t="s">
        <v>18</v>
      </c>
      <c r="E909">
        <v>46</v>
      </c>
      <c r="F909" t="s">
        <v>19</v>
      </c>
      <c r="G909">
        <v>1</v>
      </c>
      <c r="H909" s="4">
        <v>104947.72</v>
      </c>
      <c r="I909" t="s">
        <v>33</v>
      </c>
      <c r="J909">
        <v>1</v>
      </c>
      <c r="K909">
        <v>516</v>
      </c>
      <c r="L909" t="s">
        <v>31</v>
      </c>
      <c r="M909" t="s">
        <v>21</v>
      </c>
      <c r="N909" t="s">
        <v>32</v>
      </c>
      <c r="O909" s="4">
        <v>115789.25</v>
      </c>
      <c r="P909" t="s">
        <v>23</v>
      </c>
      <c r="Q909" t="str" cm="1">
        <f t="array" ref="Q909">_xlfn.IFS(
O909&lt;50000,"Low Salary (&lt;$50K)",
O909&lt;90000,"Lower Middle ($50K-$90K)",
O909&lt;130000,"Middle ($90K-$130K)",
O909&lt;170000,"Upper Middle ($130K-$170K)",
O909&gt;=170000,"High Salary (&gt;$170K)"
)</f>
        <v>Middle ($90K-$130K)</v>
      </c>
      <c r="R909" t="str" cm="1">
        <f t="array" ref="R909">_xlfn.IFS(
G909&lt;=2,"New Customers (0-2Y)",
G909&lt;=5,"Growing Customers (3-5Y)",
G909&lt;=8,"Established Customers (6-8Y)",
G909&lt;=10,"Loyal Customers (9-10Y)"
)</f>
        <v>New Customers (0-2Y)</v>
      </c>
    </row>
    <row r="910" spans="1:18" x14ac:dyDescent="0.35">
      <c r="A910">
        <v>15754713</v>
      </c>
      <c r="B910" t="s">
        <v>723</v>
      </c>
      <c r="C910" t="s">
        <v>26</v>
      </c>
      <c r="D910" t="s">
        <v>39</v>
      </c>
      <c r="E910">
        <v>31</v>
      </c>
      <c r="F910" t="s">
        <v>19</v>
      </c>
      <c r="G910">
        <v>10</v>
      </c>
      <c r="H910" s="4">
        <v>135213.71</v>
      </c>
      <c r="I910" t="s">
        <v>33</v>
      </c>
      <c r="J910">
        <v>1</v>
      </c>
      <c r="K910">
        <v>685</v>
      </c>
      <c r="L910" t="s">
        <v>35</v>
      </c>
      <c r="M910" t="s">
        <v>21</v>
      </c>
      <c r="N910" t="s">
        <v>22</v>
      </c>
      <c r="O910" s="4">
        <v>125777.28</v>
      </c>
      <c r="P910" t="s">
        <v>28</v>
      </c>
      <c r="Q910" t="str" cm="1">
        <f t="array" ref="Q910">_xlfn.IFS(
O910&lt;50000,"Low Salary (&lt;$50K)",
O910&lt;90000,"Lower Middle ($50K-$90K)",
O910&lt;130000,"Middle ($90K-$130K)",
O910&lt;170000,"Upper Middle ($130K-$170K)",
O910&gt;=170000,"High Salary (&gt;$170K)"
)</f>
        <v>Middle ($90K-$130K)</v>
      </c>
      <c r="R910" t="str" cm="1">
        <f t="array" ref="R910">_xlfn.IFS(
G910&lt;=2,"New Customers (0-2Y)",
G910&lt;=5,"Growing Customers (3-5Y)",
G910&lt;=8,"Established Customers (6-8Y)",
G910&lt;=10,"Loyal Customers (9-10Y)"
)</f>
        <v>Loyal Customers (9-10Y)</v>
      </c>
    </row>
    <row r="911" spans="1:18" x14ac:dyDescent="0.35">
      <c r="A911">
        <v>15693814</v>
      </c>
      <c r="B911" t="s">
        <v>724</v>
      </c>
      <c r="C911" t="s">
        <v>26</v>
      </c>
      <c r="D911" t="s">
        <v>39</v>
      </c>
      <c r="E911">
        <v>25</v>
      </c>
      <c r="F911" t="s">
        <v>43</v>
      </c>
      <c r="G911">
        <v>7</v>
      </c>
      <c r="H911" s="4">
        <v>0</v>
      </c>
      <c r="I911" t="s">
        <v>24</v>
      </c>
      <c r="J911">
        <v>2</v>
      </c>
      <c r="K911">
        <v>806</v>
      </c>
      <c r="L911" t="s">
        <v>37</v>
      </c>
      <c r="M911" t="s">
        <v>21</v>
      </c>
      <c r="N911" t="s">
        <v>32</v>
      </c>
      <c r="O911" s="4">
        <v>18461.900000000001</v>
      </c>
      <c r="P911" t="s">
        <v>28</v>
      </c>
      <c r="Q911" t="str" cm="1">
        <f t="array" ref="Q911">_xlfn.IFS(
O911&lt;50000,"Low Salary (&lt;$50K)",
O911&lt;90000,"Lower Middle ($50K-$90K)",
O911&lt;130000,"Middle ($90K-$130K)",
O911&lt;170000,"Upper Middle ($130K-$170K)",
O911&gt;=170000,"High Salary (&gt;$170K)"
)</f>
        <v>Low Salary (&lt;$50K)</v>
      </c>
      <c r="R911" t="str" cm="1">
        <f t="array" ref="R911">_xlfn.IFS(
G911&lt;=2,"New Customers (0-2Y)",
G911&lt;=5,"Growing Customers (3-5Y)",
G911&lt;=8,"Established Customers (6-8Y)",
G911&lt;=10,"Loyal Customers (9-10Y)"
)</f>
        <v>Established Customers (6-8Y)</v>
      </c>
    </row>
    <row r="912" spans="1:18" x14ac:dyDescent="0.35">
      <c r="A912">
        <v>15599660</v>
      </c>
      <c r="B912" t="s">
        <v>725</v>
      </c>
      <c r="C912" t="s">
        <v>17</v>
      </c>
      <c r="D912" t="s">
        <v>39</v>
      </c>
      <c r="E912">
        <v>36</v>
      </c>
      <c r="F912" t="s">
        <v>19</v>
      </c>
      <c r="G912">
        <v>6</v>
      </c>
      <c r="H912" s="4">
        <v>116229.85</v>
      </c>
      <c r="I912" t="s">
        <v>33</v>
      </c>
      <c r="J912">
        <v>2</v>
      </c>
      <c r="K912">
        <v>604</v>
      </c>
      <c r="L912" t="s">
        <v>20</v>
      </c>
      <c r="M912" t="s">
        <v>21</v>
      </c>
      <c r="N912" t="s">
        <v>22</v>
      </c>
      <c r="O912" s="4">
        <v>79633.38</v>
      </c>
      <c r="P912" t="s">
        <v>28</v>
      </c>
      <c r="Q912" t="str" cm="1">
        <f t="array" ref="Q912">_xlfn.IFS(
O912&lt;50000,"Low Salary (&lt;$50K)",
O912&lt;90000,"Lower Middle ($50K-$90K)",
O912&lt;130000,"Middle ($90K-$130K)",
O912&lt;170000,"Upper Middle ($130K-$170K)",
O912&gt;=170000,"High Salary (&gt;$170K)"
)</f>
        <v>Lower Middle ($50K-$90K)</v>
      </c>
      <c r="R912" t="str" cm="1">
        <f t="array" ref="R912">_xlfn.IFS(
G912&lt;=2,"New Customers (0-2Y)",
G912&lt;=5,"Growing Customers (3-5Y)",
G912&lt;=8,"Established Customers (6-8Y)",
G912&lt;=10,"Loyal Customers (9-10Y)"
)</f>
        <v>Established Customers (6-8Y)</v>
      </c>
    </row>
    <row r="913" spans="1:18" x14ac:dyDescent="0.35">
      <c r="A913">
        <v>15746490</v>
      </c>
      <c r="B913" t="s">
        <v>726</v>
      </c>
      <c r="C913" t="s">
        <v>26</v>
      </c>
      <c r="D913" t="s">
        <v>18</v>
      </c>
      <c r="E913">
        <v>53</v>
      </c>
      <c r="F913" t="s">
        <v>19</v>
      </c>
      <c r="G913">
        <v>6</v>
      </c>
      <c r="H913" s="4">
        <v>111201.41</v>
      </c>
      <c r="I913" t="s">
        <v>33</v>
      </c>
      <c r="J913">
        <v>1</v>
      </c>
      <c r="K913">
        <v>648</v>
      </c>
      <c r="L913" t="s">
        <v>20</v>
      </c>
      <c r="M913" t="s">
        <v>21</v>
      </c>
      <c r="N913" t="s">
        <v>22</v>
      </c>
      <c r="O913" s="4">
        <v>121542.29</v>
      </c>
      <c r="P913" t="s">
        <v>28</v>
      </c>
      <c r="Q913" t="str" cm="1">
        <f t="array" ref="Q913">_xlfn.IFS(
O913&lt;50000,"Low Salary (&lt;$50K)",
O913&lt;90000,"Lower Middle ($50K-$90K)",
O913&lt;130000,"Middle ($90K-$130K)",
O913&lt;170000,"Upper Middle ($130K-$170K)",
O913&gt;=170000,"High Salary (&gt;$170K)"
)</f>
        <v>Middle ($90K-$130K)</v>
      </c>
      <c r="R913" t="str" cm="1">
        <f t="array" ref="R913">_xlfn.IFS(
G913&lt;=2,"New Customers (0-2Y)",
G913&lt;=5,"Growing Customers (3-5Y)",
G913&lt;=8,"Established Customers (6-8Y)",
G913&lt;=10,"Loyal Customers (9-10Y)"
)</f>
        <v>Established Customers (6-8Y)</v>
      </c>
    </row>
    <row r="914" spans="1:18" x14ac:dyDescent="0.35">
      <c r="A914">
        <v>15566091</v>
      </c>
      <c r="B914" t="s">
        <v>727</v>
      </c>
      <c r="C914" t="s">
        <v>26</v>
      </c>
      <c r="D914" t="s">
        <v>18</v>
      </c>
      <c r="E914">
        <v>32</v>
      </c>
      <c r="F914" t="s">
        <v>19</v>
      </c>
      <c r="G914">
        <v>4</v>
      </c>
      <c r="H914" s="4">
        <v>0</v>
      </c>
      <c r="I914" t="s">
        <v>24</v>
      </c>
      <c r="J914">
        <v>1</v>
      </c>
      <c r="K914">
        <v>545</v>
      </c>
      <c r="L914" t="s">
        <v>31</v>
      </c>
      <c r="M914" t="s">
        <v>21</v>
      </c>
      <c r="N914" t="s">
        <v>32</v>
      </c>
      <c r="O914" s="4">
        <v>94739.199999999997</v>
      </c>
      <c r="P914" t="s">
        <v>28</v>
      </c>
      <c r="Q914" t="str" cm="1">
        <f t="array" ref="Q914">_xlfn.IFS(
O914&lt;50000,"Low Salary (&lt;$50K)",
O914&lt;90000,"Lower Middle ($50K-$90K)",
O914&lt;130000,"Middle ($90K-$130K)",
O914&lt;170000,"Upper Middle ($130K-$170K)",
O914&gt;=170000,"High Salary (&gt;$170K)"
)</f>
        <v>Middle ($90K-$130K)</v>
      </c>
      <c r="R914" t="str" cm="1">
        <f t="array" ref="R914">_xlfn.IFS(
G914&lt;=2,"New Customers (0-2Y)",
G914&lt;=5,"Growing Customers (3-5Y)",
G914&lt;=8,"Established Customers (6-8Y)",
G914&lt;=10,"Loyal Customers (9-10Y)"
)</f>
        <v>Growing Customers (3-5Y)</v>
      </c>
    </row>
    <row r="915" spans="1:18" x14ac:dyDescent="0.35">
      <c r="A915">
        <v>15655961</v>
      </c>
      <c r="B915" t="s">
        <v>108</v>
      </c>
      <c r="C915" t="s">
        <v>42</v>
      </c>
      <c r="D915" t="s">
        <v>39</v>
      </c>
      <c r="E915">
        <v>27</v>
      </c>
      <c r="F915" t="s">
        <v>43</v>
      </c>
      <c r="G915">
        <v>1</v>
      </c>
      <c r="H915" s="4">
        <v>131899</v>
      </c>
      <c r="I915" t="s">
        <v>33</v>
      </c>
      <c r="J915">
        <v>1</v>
      </c>
      <c r="K915">
        <v>756</v>
      </c>
      <c r="L915" t="s">
        <v>35</v>
      </c>
      <c r="M915" t="s">
        <v>21</v>
      </c>
      <c r="N915" t="s">
        <v>32</v>
      </c>
      <c r="O915" s="4">
        <v>93302.29</v>
      </c>
      <c r="P915" t="s">
        <v>28</v>
      </c>
      <c r="Q915" t="str" cm="1">
        <f t="array" ref="Q915">_xlfn.IFS(
O915&lt;50000,"Low Salary (&lt;$50K)",
O915&lt;90000,"Lower Middle ($50K-$90K)",
O915&lt;130000,"Middle ($90K-$130K)",
O915&lt;170000,"Upper Middle ($130K-$170K)",
O915&gt;=170000,"High Salary (&gt;$170K)"
)</f>
        <v>Middle ($90K-$130K)</v>
      </c>
      <c r="R915" t="str" cm="1">
        <f t="array" ref="R915">_xlfn.IFS(
G915&lt;=2,"New Customers (0-2Y)",
G915&lt;=5,"Growing Customers (3-5Y)",
G915&lt;=8,"Established Customers (6-8Y)",
G915&lt;=10,"Loyal Customers (9-10Y)"
)</f>
        <v>New Customers (0-2Y)</v>
      </c>
    </row>
    <row r="916" spans="1:18" x14ac:dyDescent="0.35">
      <c r="A916">
        <v>15710404</v>
      </c>
      <c r="B916" t="s">
        <v>728</v>
      </c>
      <c r="C916" t="s">
        <v>17</v>
      </c>
      <c r="D916" t="s">
        <v>39</v>
      </c>
      <c r="E916">
        <v>35</v>
      </c>
      <c r="F916" t="s">
        <v>19</v>
      </c>
      <c r="G916">
        <v>10</v>
      </c>
      <c r="H916" s="4">
        <v>124525.52</v>
      </c>
      <c r="I916" t="s">
        <v>33</v>
      </c>
      <c r="J916">
        <v>1</v>
      </c>
      <c r="K916">
        <v>569</v>
      </c>
      <c r="L916" t="s">
        <v>31</v>
      </c>
      <c r="M916" t="s">
        <v>21</v>
      </c>
      <c r="N916" t="s">
        <v>22</v>
      </c>
      <c r="O916" s="4">
        <v>193793.78</v>
      </c>
      <c r="P916" t="s">
        <v>28</v>
      </c>
      <c r="Q916" t="str" cm="1">
        <f t="array" ref="Q916">_xlfn.IFS(
O916&lt;50000,"Low Salary (&lt;$50K)",
O916&lt;90000,"Lower Middle ($50K-$90K)",
O916&lt;130000,"Middle ($90K-$130K)",
O916&lt;170000,"Upper Middle ($130K-$170K)",
O916&gt;=170000,"High Salary (&gt;$170K)"
)</f>
        <v>High Salary (&gt;$170K)</v>
      </c>
      <c r="R916" t="str" cm="1">
        <f t="array" ref="R916">_xlfn.IFS(
G916&lt;=2,"New Customers (0-2Y)",
G916&lt;=5,"Growing Customers (3-5Y)",
G916&lt;=8,"Established Customers (6-8Y)",
G916&lt;=10,"Loyal Customers (9-10Y)"
)</f>
        <v>Loyal Customers (9-10Y)</v>
      </c>
    </row>
    <row r="917" spans="1:18" x14ac:dyDescent="0.35">
      <c r="A917">
        <v>15775625</v>
      </c>
      <c r="B917" t="s">
        <v>388</v>
      </c>
      <c r="C917" t="s">
        <v>17</v>
      </c>
      <c r="D917" t="s">
        <v>39</v>
      </c>
      <c r="E917">
        <v>47</v>
      </c>
      <c r="F917" t="s">
        <v>19</v>
      </c>
      <c r="G917">
        <v>6</v>
      </c>
      <c r="H917" s="4">
        <v>0</v>
      </c>
      <c r="I917" t="s">
        <v>24</v>
      </c>
      <c r="J917">
        <v>1</v>
      </c>
      <c r="K917">
        <v>596</v>
      </c>
      <c r="L917" t="s">
        <v>31</v>
      </c>
      <c r="M917" t="s">
        <v>21</v>
      </c>
      <c r="N917" t="s">
        <v>32</v>
      </c>
      <c r="O917" s="4">
        <v>74835.649999999994</v>
      </c>
      <c r="P917" t="s">
        <v>28</v>
      </c>
      <c r="Q917" t="str" cm="1">
        <f t="array" ref="Q917">_xlfn.IFS(
O917&lt;50000,"Low Salary (&lt;$50K)",
O917&lt;90000,"Lower Middle ($50K-$90K)",
O917&lt;130000,"Middle ($90K-$130K)",
O917&lt;170000,"Upper Middle ($130K-$170K)",
O917&gt;=170000,"High Salary (&gt;$170K)"
)</f>
        <v>Lower Middle ($50K-$90K)</v>
      </c>
      <c r="R917" t="str" cm="1">
        <f t="array" ref="R917">_xlfn.IFS(
G917&lt;=2,"New Customers (0-2Y)",
G917&lt;=5,"Growing Customers (3-5Y)",
G917&lt;=8,"Established Customers (6-8Y)",
G917&lt;=10,"Loyal Customers (9-10Y)"
)</f>
        <v>Established Customers (6-8Y)</v>
      </c>
    </row>
    <row r="918" spans="1:18" x14ac:dyDescent="0.35">
      <c r="A918">
        <v>15792328</v>
      </c>
      <c r="B918" t="s">
        <v>729</v>
      </c>
      <c r="C918" t="s">
        <v>17</v>
      </c>
      <c r="D918" t="s">
        <v>39</v>
      </c>
      <c r="E918">
        <v>39</v>
      </c>
      <c r="F918" t="s">
        <v>19</v>
      </c>
      <c r="G918">
        <v>6</v>
      </c>
      <c r="H918" s="4">
        <v>0</v>
      </c>
      <c r="I918" t="s">
        <v>24</v>
      </c>
      <c r="J918">
        <v>1</v>
      </c>
      <c r="K918">
        <v>475</v>
      </c>
      <c r="L918" t="s">
        <v>44</v>
      </c>
      <c r="M918" t="s">
        <v>21</v>
      </c>
      <c r="N918" t="s">
        <v>22</v>
      </c>
      <c r="O918" s="4">
        <v>56999.9</v>
      </c>
      <c r="P918" t="s">
        <v>23</v>
      </c>
      <c r="Q918" t="str" cm="1">
        <f t="array" ref="Q918">_xlfn.IFS(
O918&lt;50000,"Low Salary (&lt;$50K)",
O918&lt;90000,"Lower Middle ($50K-$90K)",
O918&lt;130000,"Middle ($90K-$130K)",
O918&lt;170000,"Upper Middle ($130K-$170K)",
O918&gt;=170000,"High Salary (&gt;$170K)"
)</f>
        <v>Lower Middle ($50K-$90K)</v>
      </c>
      <c r="R918" t="str" cm="1">
        <f t="array" ref="R918">_xlfn.IFS(
G918&lt;=2,"New Customers (0-2Y)",
G918&lt;=5,"Growing Customers (3-5Y)",
G918&lt;=8,"Established Customers (6-8Y)",
G918&lt;=10,"Loyal Customers (9-10Y)"
)</f>
        <v>Established Customers (6-8Y)</v>
      </c>
    </row>
    <row r="919" spans="1:18" x14ac:dyDescent="0.35">
      <c r="A919">
        <v>15719856</v>
      </c>
      <c r="B919" t="s">
        <v>730</v>
      </c>
      <c r="C919" t="s">
        <v>17</v>
      </c>
      <c r="D919" t="s">
        <v>18</v>
      </c>
      <c r="E919">
        <v>45</v>
      </c>
      <c r="F919" t="s">
        <v>19</v>
      </c>
      <c r="G919">
        <v>3</v>
      </c>
      <c r="H919" s="4">
        <v>47134.75</v>
      </c>
      <c r="I919" t="s">
        <v>29</v>
      </c>
      <c r="J919">
        <v>1</v>
      </c>
      <c r="K919">
        <v>646</v>
      </c>
      <c r="L919" t="s">
        <v>20</v>
      </c>
      <c r="M919" t="s">
        <v>21</v>
      </c>
      <c r="N919" t="s">
        <v>22</v>
      </c>
      <c r="O919" s="4">
        <v>57236.44</v>
      </c>
      <c r="P919" t="s">
        <v>28</v>
      </c>
      <c r="Q919" t="str" cm="1">
        <f t="array" ref="Q919">_xlfn.IFS(
O919&lt;50000,"Low Salary (&lt;$50K)",
O919&lt;90000,"Lower Middle ($50K-$90K)",
O919&lt;130000,"Middle ($90K-$130K)",
O919&lt;170000,"Upper Middle ($130K-$170K)",
O919&gt;=170000,"High Salary (&gt;$170K)"
)</f>
        <v>Lower Middle ($50K-$90K)</v>
      </c>
      <c r="R919" t="str" cm="1">
        <f t="array" ref="R919">_xlfn.IFS(
G919&lt;=2,"New Customers (0-2Y)",
G919&lt;=5,"Growing Customers (3-5Y)",
G919&lt;=8,"Established Customers (6-8Y)",
G919&lt;=10,"Loyal Customers (9-10Y)"
)</f>
        <v>Growing Customers (3-5Y)</v>
      </c>
    </row>
    <row r="920" spans="1:18" x14ac:dyDescent="0.35">
      <c r="A920">
        <v>15593773</v>
      </c>
      <c r="B920" t="s">
        <v>731</v>
      </c>
      <c r="C920" t="s">
        <v>26</v>
      </c>
      <c r="D920" t="s">
        <v>39</v>
      </c>
      <c r="E920">
        <v>35</v>
      </c>
      <c r="F920" t="s">
        <v>19</v>
      </c>
      <c r="G920">
        <v>3</v>
      </c>
      <c r="H920" s="4">
        <v>0</v>
      </c>
      <c r="I920" t="s">
        <v>24</v>
      </c>
      <c r="J920">
        <v>2</v>
      </c>
      <c r="K920">
        <v>784</v>
      </c>
      <c r="L920" t="s">
        <v>37</v>
      </c>
      <c r="M920" t="s">
        <v>27</v>
      </c>
      <c r="N920" t="s">
        <v>32</v>
      </c>
      <c r="O920" s="4">
        <v>81483.64</v>
      </c>
      <c r="P920" t="s">
        <v>28</v>
      </c>
      <c r="Q920" t="str" cm="1">
        <f t="array" ref="Q920">_xlfn.IFS(
O920&lt;50000,"Low Salary (&lt;$50K)",
O920&lt;90000,"Lower Middle ($50K-$90K)",
O920&lt;130000,"Middle ($90K-$130K)",
O920&lt;170000,"Upper Middle ($130K-$170K)",
O920&gt;=170000,"High Salary (&gt;$170K)"
)</f>
        <v>Lower Middle ($50K-$90K)</v>
      </c>
      <c r="R920" t="str" cm="1">
        <f t="array" ref="R920">_xlfn.IFS(
G920&lt;=2,"New Customers (0-2Y)",
G920&lt;=5,"Growing Customers (3-5Y)",
G920&lt;=8,"Established Customers (6-8Y)",
G920&lt;=10,"Loyal Customers (9-10Y)"
)</f>
        <v>Growing Customers (3-5Y)</v>
      </c>
    </row>
    <row r="921" spans="1:18" x14ac:dyDescent="0.35">
      <c r="A921">
        <v>15733114</v>
      </c>
      <c r="B921" t="s">
        <v>238</v>
      </c>
      <c r="C921" t="s">
        <v>26</v>
      </c>
      <c r="D921" t="s">
        <v>39</v>
      </c>
      <c r="E921">
        <v>45</v>
      </c>
      <c r="F921" t="s">
        <v>19</v>
      </c>
      <c r="G921">
        <v>9</v>
      </c>
      <c r="H921" s="4">
        <v>0</v>
      </c>
      <c r="I921" t="s">
        <v>24</v>
      </c>
      <c r="J921">
        <v>2</v>
      </c>
      <c r="K921">
        <v>552</v>
      </c>
      <c r="L921" t="s">
        <v>31</v>
      </c>
      <c r="M921" t="s">
        <v>21</v>
      </c>
      <c r="N921" t="s">
        <v>32</v>
      </c>
      <c r="O921" s="4">
        <v>26752.560000000001</v>
      </c>
      <c r="P921" t="s">
        <v>28</v>
      </c>
      <c r="Q921" t="str" cm="1">
        <f t="array" ref="Q921">_xlfn.IFS(
O921&lt;50000,"Low Salary (&lt;$50K)",
O921&lt;90000,"Lower Middle ($50K-$90K)",
O921&lt;130000,"Middle ($90K-$130K)",
O921&lt;170000,"Upper Middle ($130K-$170K)",
O921&gt;=170000,"High Salary (&gt;$170K)"
)</f>
        <v>Low Salary (&lt;$50K)</v>
      </c>
      <c r="R921" t="str" cm="1">
        <f t="array" ref="R921">_xlfn.IFS(
G921&lt;=2,"New Customers (0-2Y)",
G921&lt;=5,"Growing Customers (3-5Y)",
G921&lt;=8,"Established Customers (6-8Y)",
G921&lt;=10,"Loyal Customers (9-10Y)"
)</f>
        <v>Loyal Customers (9-10Y)</v>
      </c>
    </row>
    <row r="922" spans="1:18" x14ac:dyDescent="0.35">
      <c r="A922">
        <v>15797748</v>
      </c>
      <c r="B922" t="s">
        <v>473</v>
      </c>
      <c r="C922" t="s">
        <v>17</v>
      </c>
      <c r="D922" t="s">
        <v>39</v>
      </c>
      <c r="E922">
        <v>44</v>
      </c>
      <c r="F922" t="s">
        <v>19</v>
      </c>
      <c r="G922">
        <v>5</v>
      </c>
      <c r="H922" s="4">
        <v>0</v>
      </c>
      <c r="I922" t="s">
        <v>24</v>
      </c>
      <c r="J922">
        <v>2</v>
      </c>
      <c r="K922">
        <v>729</v>
      </c>
      <c r="L922" t="s">
        <v>35</v>
      </c>
      <c r="M922" t="s">
        <v>27</v>
      </c>
      <c r="N922" t="s">
        <v>22</v>
      </c>
      <c r="O922" s="4">
        <v>9200.5400000000009</v>
      </c>
      <c r="P922" t="s">
        <v>28</v>
      </c>
      <c r="Q922" t="str" cm="1">
        <f t="array" ref="Q922">_xlfn.IFS(
O922&lt;50000,"Low Salary (&lt;$50K)",
O922&lt;90000,"Lower Middle ($50K-$90K)",
O922&lt;130000,"Middle ($90K-$130K)",
O922&lt;170000,"Upper Middle ($130K-$170K)",
O922&gt;=170000,"High Salary (&gt;$170K)"
)</f>
        <v>Low Salary (&lt;$50K)</v>
      </c>
      <c r="R922" t="str" cm="1">
        <f t="array" ref="R922">_xlfn.IFS(
G922&lt;=2,"New Customers (0-2Y)",
G922&lt;=5,"Growing Customers (3-5Y)",
G922&lt;=8,"Established Customers (6-8Y)",
G922&lt;=10,"Loyal Customers (9-10Y)"
)</f>
        <v>Growing Customers (3-5Y)</v>
      </c>
    </row>
    <row r="923" spans="1:18" x14ac:dyDescent="0.35">
      <c r="A923">
        <v>15743411</v>
      </c>
      <c r="B923" t="s">
        <v>732</v>
      </c>
      <c r="C923" t="s">
        <v>26</v>
      </c>
      <c r="D923" t="s">
        <v>39</v>
      </c>
      <c r="E923">
        <v>61</v>
      </c>
      <c r="F923" t="s">
        <v>2967</v>
      </c>
      <c r="G923">
        <v>1</v>
      </c>
      <c r="H923" s="4">
        <v>0</v>
      </c>
      <c r="I923" t="s">
        <v>24</v>
      </c>
      <c r="J923">
        <v>1</v>
      </c>
      <c r="K923">
        <v>609</v>
      </c>
      <c r="L923" t="s">
        <v>20</v>
      </c>
      <c r="M923" t="s">
        <v>21</v>
      </c>
      <c r="N923" t="s">
        <v>32</v>
      </c>
      <c r="O923" s="4">
        <v>22447.85</v>
      </c>
      <c r="P923" t="s">
        <v>23</v>
      </c>
      <c r="Q923" t="str" cm="1">
        <f t="array" ref="Q923">_xlfn.IFS(
O923&lt;50000,"Low Salary (&lt;$50K)",
O923&lt;90000,"Lower Middle ($50K-$90K)",
O923&lt;130000,"Middle ($90K-$130K)",
O923&lt;170000,"Upper Middle ($130K-$170K)",
O923&gt;=170000,"High Salary (&gt;$170K)"
)</f>
        <v>Low Salary (&lt;$50K)</v>
      </c>
      <c r="R923" t="str" cm="1">
        <f t="array" ref="R923">_xlfn.IFS(
G923&lt;=2,"New Customers (0-2Y)",
G923&lt;=5,"Growing Customers (3-5Y)",
G923&lt;=8,"Established Customers (6-8Y)",
G923&lt;=10,"Loyal Customers (9-10Y)"
)</f>
        <v>New Customers (0-2Y)</v>
      </c>
    </row>
    <row r="924" spans="1:18" x14ac:dyDescent="0.35">
      <c r="A924">
        <v>15753337</v>
      </c>
      <c r="B924" t="s">
        <v>733</v>
      </c>
      <c r="C924" t="s">
        <v>17</v>
      </c>
      <c r="D924" t="s">
        <v>39</v>
      </c>
      <c r="E924">
        <v>51</v>
      </c>
      <c r="F924" t="s">
        <v>19</v>
      </c>
      <c r="G924">
        <v>5</v>
      </c>
      <c r="H924" s="4">
        <v>0</v>
      </c>
      <c r="I924" t="s">
        <v>24</v>
      </c>
      <c r="J924">
        <v>3</v>
      </c>
      <c r="K924">
        <v>555</v>
      </c>
      <c r="L924" t="s">
        <v>31</v>
      </c>
      <c r="M924" t="s">
        <v>21</v>
      </c>
      <c r="N924" t="s">
        <v>32</v>
      </c>
      <c r="O924" s="4">
        <v>189122.89</v>
      </c>
      <c r="P924" t="s">
        <v>23</v>
      </c>
      <c r="Q924" t="str" cm="1">
        <f t="array" ref="Q924">_xlfn.IFS(
O924&lt;50000,"Low Salary (&lt;$50K)",
O924&lt;90000,"Lower Middle ($50K-$90K)",
O924&lt;130000,"Middle ($90K-$130K)",
O924&lt;170000,"Upper Middle ($130K-$170K)",
O924&gt;=170000,"High Salary (&gt;$170K)"
)</f>
        <v>High Salary (&gt;$170K)</v>
      </c>
      <c r="R924" t="str" cm="1">
        <f t="array" ref="R924">_xlfn.IFS(
G924&lt;=2,"New Customers (0-2Y)",
G924&lt;=5,"Growing Customers (3-5Y)",
G924&lt;=8,"Established Customers (6-8Y)",
G924&lt;=10,"Loyal Customers (9-10Y)"
)</f>
        <v>Growing Customers (3-5Y)</v>
      </c>
    </row>
    <row r="925" spans="1:18" x14ac:dyDescent="0.35">
      <c r="A925">
        <v>15601026</v>
      </c>
      <c r="B925" t="s">
        <v>673</v>
      </c>
      <c r="C925" t="s">
        <v>42</v>
      </c>
      <c r="D925" t="s">
        <v>18</v>
      </c>
      <c r="E925">
        <v>19</v>
      </c>
      <c r="F925" t="s">
        <v>43</v>
      </c>
      <c r="G925">
        <v>1</v>
      </c>
      <c r="H925" s="4">
        <v>138657.07999999999</v>
      </c>
      <c r="I925" t="s">
        <v>33</v>
      </c>
      <c r="J925">
        <v>1</v>
      </c>
      <c r="K925">
        <v>572</v>
      </c>
      <c r="L925" t="s">
        <v>31</v>
      </c>
      <c r="M925" t="s">
        <v>21</v>
      </c>
      <c r="N925" t="s">
        <v>22</v>
      </c>
      <c r="O925" s="4">
        <v>16161.82</v>
      </c>
      <c r="P925" t="s">
        <v>28</v>
      </c>
      <c r="Q925" t="str" cm="1">
        <f t="array" ref="Q925">_xlfn.IFS(
O925&lt;50000,"Low Salary (&lt;$50K)",
O925&lt;90000,"Lower Middle ($50K-$90K)",
O925&lt;130000,"Middle ($90K-$130K)",
O925&lt;170000,"Upper Middle ($130K-$170K)",
O925&gt;=170000,"High Salary (&gt;$170K)"
)</f>
        <v>Low Salary (&lt;$50K)</v>
      </c>
      <c r="R925" t="str" cm="1">
        <f t="array" ref="R925">_xlfn.IFS(
G925&lt;=2,"New Customers (0-2Y)",
G925&lt;=5,"Growing Customers (3-5Y)",
G925&lt;=8,"Established Customers (6-8Y)",
G925&lt;=10,"Loyal Customers (9-10Y)"
)</f>
        <v>New Customers (0-2Y)</v>
      </c>
    </row>
    <row r="926" spans="1:18" x14ac:dyDescent="0.35">
      <c r="A926">
        <v>15658485</v>
      </c>
      <c r="B926" t="s">
        <v>394</v>
      </c>
      <c r="C926" t="s">
        <v>17</v>
      </c>
      <c r="D926" t="s">
        <v>18</v>
      </c>
      <c r="E926">
        <v>34</v>
      </c>
      <c r="F926" t="s">
        <v>19</v>
      </c>
      <c r="G926">
        <v>9</v>
      </c>
      <c r="H926" s="4">
        <v>70302.48</v>
      </c>
      <c r="I926" t="s">
        <v>29</v>
      </c>
      <c r="J926">
        <v>1</v>
      </c>
      <c r="K926">
        <v>785</v>
      </c>
      <c r="L926" t="s">
        <v>37</v>
      </c>
      <c r="M926" t="s">
        <v>21</v>
      </c>
      <c r="N926" t="s">
        <v>22</v>
      </c>
      <c r="O926" s="4">
        <v>68600.36</v>
      </c>
      <c r="P926" t="s">
        <v>28</v>
      </c>
      <c r="Q926" t="str" cm="1">
        <f t="array" ref="Q926">_xlfn.IFS(
O926&lt;50000,"Low Salary (&lt;$50K)",
O926&lt;90000,"Lower Middle ($50K-$90K)",
O926&lt;130000,"Middle ($90K-$130K)",
O926&lt;170000,"Upper Middle ($130K-$170K)",
O926&gt;=170000,"High Salary (&gt;$170K)"
)</f>
        <v>Lower Middle ($50K-$90K)</v>
      </c>
      <c r="R926" t="str" cm="1">
        <f t="array" ref="R926">_xlfn.IFS(
G926&lt;=2,"New Customers (0-2Y)",
G926&lt;=5,"Growing Customers (3-5Y)",
G926&lt;=8,"Established Customers (6-8Y)",
G926&lt;=10,"Loyal Customers (9-10Y)"
)</f>
        <v>Loyal Customers (9-10Y)</v>
      </c>
    </row>
    <row r="927" spans="1:18" x14ac:dyDescent="0.35">
      <c r="A927">
        <v>15636731</v>
      </c>
      <c r="B927" t="s">
        <v>323</v>
      </c>
      <c r="C927" t="s">
        <v>42</v>
      </c>
      <c r="D927" t="s">
        <v>18</v>
      </c>
      <c r="E927">
        <v>36</v>
      </c>
      <c r="F927" t="s">
        <v>19</v>
      </c>
      <c r="G927">
        <v>1</v>
      </c>
      <c r="H927" s="4">
        <v>101609.01</v>
      </c>
      <c r="I927" t="s">
        <v>33</v>
      </c>
      <c r="J927">
        <v>2</v>
      </c>
      <c r="K927">
        <v>714</v>
      </c>
      <c r="L927" t="s">
        <v>35</v>
      </c>
      <c r="M927" t="s">
        <v>21</v>
      </c>
      <c r="N927" t="s">
        <v>22</v>
      </c>
      <c r="O927" s="4">
        <v>447.73</v>
      </c>
      <c r="P927" t="s">
        <v>28</v>
      </c>
      <c r="Q927" t="str" cm="1">
        <f t="array" ref="Q927">_xlfn.IFS(
O927&lt;50000,"Low Salary (&lt;$50K)",
O927&lt;90000,"Lower Middle ($50K-$90K)",
O927&lt;130000,"Middle ($90K-$130K)",
O927&lt;170000,"Upper Middle ($130K-$170K)",
O927&gt;=170000,"High Salary (&gt;$170K)"
)</f>
        <v>Low Salary (&lt;$50K)</v>
      </c>
      <c r="R927" t="str" cm="1">
        <f t="array" ref="R927">_xlfn.IFS(
G927&lt;=2,"New Customers (0-2Y)",
G927&lt;=5,"Growing Customers (3-5Y)",
G927&lt;=8,"Established Customers (6-8Y)",
G927&lt;=10,"Loyal Customers (9-10Y)"
)</f>
        <v>New Customers (0-2Y)</v>
      </c>
    </row>
    <row r="928" spans="1:18" x14ac:dyDescent="0.35">
      <c r="A928">
        <v>15628303</v>
      </c>
      <c r="B928" t="s">
        <v>734</v>
      </c>
      <c r="C928" t="s">
        <v>26</v>
      </c>
      <c r="D928" t="s">
        <v>39</v>
      </c>
      <c r="E928">
        <v>35</v>
      </c>
      <c r="F928" t="s">
        <v>19</v>
      </c>
      <c r="G928">
        <v>3</v>
      </c>
      <c r="H928" s="4">
        <v>0</v>
      </c>
      <c r="I928" t="s">
        <v>24</v>
      </c>
      <c r="J928">
        <v>1</v>
      </c>
      <c r="K928">
        <v>738</v>
      </c>
      <c r="L928" t="s">
        <v>35</v>
      </c>
      <c r="M928" t="s">
        <v>21</v>
      </c>
      <c r="N928" t="s">
        <v>22</v>
      </c>
      <c r="O928" s="4">
        <v>15650.73</v>
      </c>
      <c r="P928" t="s">
        <v>28</v>
      </c>
      <c r="Q928" t="str" cm="1">
        <f t="array" ref="Q928">_xlfn.IFS(
O928&lt;50000,"Low Salary (&lt;$50K)",
O928&lt;90000,"Lower Middle ($50K-$90K)",
O928&lt;130000,"Middle ($90K-$130K)",
O928&lt;170000,"Upper Middle ($130K-$170K)",
O928&gt;=170000,"High Salary (&gt;$170K)"
)</f>
        <v>Low Salary (&lt;$50K)</v>
      </c>
      <c r="R928" t="str" cm="1">
        <f t="array" ref="R928">_xlfn.IFS(
G928&lt;=2,"New Customers (0-2Y)",
G928&lt;=5,"Growing Customers (3-5Y)",
G928&lt;=8,"Established Customers (6-8Y)",
G928&lt;=10,"Loyal Customers (9-10Y)"
)</f>
        <v>Growing Customers (3-5Y)</v>
      </c>
    </row>
    <row r="929" spans="1:18" x14ac:dyDescent="0.35">
      <c r="A929">
        <v>15633461</v>
      </c>
      <c r="B929" t="s">
        <v>382</v>
      </c>
      <c r="C929" t="s">
        <v>42</v>
      </c>
      <c r="D929" t="s">
        <v>39</v>
      </c>
      <c r="E929">
        <v>38</v>
      </c>
      <c r="F929" t="s">
        <v>19</v>
      </c>
      <c r="G929">
        <v>5</v>
      </c>
      <c r="H929" s="4">
        <v>130170.82</v>
      </c>
      <c r="I929" t="s">
        <v>33</v>
      </c>
      <c r="J929">
        <v>1</v>
      </c>
      <c r="K929">
        <v>639</v>
      </c>
      <c r="L929" t="s">
        <v>20</v>
      </c>
      <c r="M929" t="s">
        <v>21</v>
      </c>
      <c r="N929" t="s">
        <v>22</v>
      </c>
      <c r="O929" s="4">
        <v>149599.62</v>
      </c>
      <c r="P929" t="s">
        <v>28</v>
      </c>
      <c r="Q929" t="str" cm="1">
        <f t="array" ref="Q929">_xlfn.IFS(
O929&lt;50000,"Low Salary (&lt;$50K)",
O929&lt;90000,"Lower Middle ($50K-$90K)",
O929&lt;130000,"Middle ($90K-$130K)",
O929&lt;170000,"Upper Middle ($130K-$170K)",
O929&gt;=170000,"High Salary (&gt;$170K)"
)</f>
        <v>Upper Middle ($130K-$170K)</v>
      </c>
      <c r="R929" t="str" cm="1">
        <f t="array" ref="R929">_xlfn.IFS(
G929&lt;=2,"New Customers (0-2Y)",
G929&lt;=5,"Growing Customers (3-5Y)",
G929&lt;=8,"Established Customers (6-8Y)",
G929&lt;=10,"Loyal Customers (9-10Y)"
)</f>
        <v>Growing Customers (3-5Y)</v>
      </c>
    </row>
    <row r="930" spans="1:18" x14ac:dyDescent="0.35">
      <c r="A930">
        <v>15677135</v>
      </c>
      <c r="B930" t="s">
        <v>73</v>
      </c>
      <c r="C930" t="s">
        <v>42</v>
      </c>
      <c r="D930" t="s">
        <v>39</v>
      </c>
      <c r="E930">
        <v>61</v>
      </c>
      <c r="F930" t="s">
        <v>2967</v>
      </c>
      <c r="G930">
        <v>8</v>
      </c>
      <c r="H930" s="4">
        <v>133802.29</v>
      </c>
      <c r="I930" t="s">
        <v>33</v>
      </c>
      <c r="J930">
        <v>2</v>
      </c>
      <c r="K930">
        <v>520</v>
      </c>
      <c r="L930" t="s">
        <v>31</v>
      </c>
      <c r="M930" t="s">
        <v>21</v>
      </c>
      <c r="N930" t="s">
        <v>22</v>
      </c>
      <c r="O930" s="4">
        <v>90304.01</v>
      </c>
      <c r="P930" t="s">
        <v>28</v>
      </c>
      <c r="Q930" t="str" cm="1">
        <f t="array" ref="Q930">_xlfn.IFS(
O930&lt;50000,"Low Salary (&lt;$50K)",
O930&lt;90000,"Lower Middle ($50K-$90K)",
O930&lt;130000,"Middle ($90K-$130K)",
O930&lt;170000,"Upper Middle ($130K-$170K)",
O930&gt;=170000,"High Salary (&gt;$170K)"
)</f>
        <v>Middle ($90K-$130K)</v>
      </c>
      <c r="R930" t="str" cm="1">
        <f t="array" ref="R930">_xlfn.IFS(
G930&lt;=2,"New Customers (0-2Y)",
G930&lt;=5,"Growing Customers (3-5Y)",
G930&lt;=8,"Established Customers (6-8Y)",
G930&lt;=10,"Loyal Customers (9-10Y)"
)</f>
        <v>Established Customers (6-8Y)</v>
      </c>
    </row>
    <row r="931" spans="1:18" x14ac:dyDescent="0.35">
      <c r="A931">
        <v>15590876</v>
      </c>
      <c r="B931" t="s">
        <v>735</v>
      </c>
      <c r="C931" t="s">
        <v>17</v>
      </c>
      <c r="D931" t="s">
        <v>18</v>
      </c>
      <c r="E931">
        <v>24</v>
      </c>
      <c r="F931" t="s">
        <v>43</v>
      </c>
      <c r="G931">
        <v>7</v>
      </c>
      <c r="H931" s="4">
        <v>106234.02</v>
      </c>
      <c r="I931" t="s">
        <v>33</v>
      </c>
      <c r="J931">
        <v>1</v>
      </c>
      <c r="K931">
        <v>764</v>
      </c>
      <c r="L931" t="s">
        <v>35</v>
      </c>
      <c r="M931" t="s">
        <v>27</v>
      </c>
      <c r="N931" t="s">
        <v>32</v>
      </c>
      <c r="O931" s="4">
        <v>115676.38</v>
      </c>
      <c r="P931" t="s">
        <v>28</v>
      </c>
      <c r="Q931" t="str" cm="1">
        <f t="array" ref="Q931">_xlfn.IFS(
O931&lt;50000,"Low Salary (&lt;$50K)",
O931&lt;90000,"Lower Middle ($50K-$90K)",
O931&lt;130000,"Middle ($90K-$130K)",
O931&lt;170000,"Upper Middle ($130K-$170K)",
O931&gt;=170000,"High Salary (&gt;$170K)"
)</f>
        <v>Middle ($90K-$130K)</v>
      </c>
      <c r="R931" t="str" cm="1">
        <f t="array" ref="R931">_xlfn.IFS(
G931&lt;=2,"New Customers (0-2Y)",
G931&lt;=5,"Growing Customers (3-5Y)",
G931&lt;=8,"Established Customers (6-8Y)",
G931&lt;=10,"Loyal Customers (9-10Y)"
)</f>
        <v>Established Customers (6-8Y)</v>
      </c>
    </row>
    <row r="932" spans="1:18" x14ac:dyDescent="0.35">
      <c r="A932">
        <v>15790782</v>
      </c>
      <c r="B932" t="s">
        <v>736</v>
      </c>
      <c r="C932" t="s">
        <v>26</v>
      </c>
      <c r="D932" t="s">
        <v>39</v>
      </c>
      <c r="E932">
        <v>39</v>
      </c>
      <c r="F932" t="s">
        <v>19</v>
      </c>
      <c r="G932">
        <v>6</v>
      </c>
      <c r="H932" s="4">
        <v>132628.98000000001</v>
      </c>
      <c r="I932" t="s">
        <v>33</v>
      </c>
      <c r="J932">
        <v>1</v>
      </c>
      <c r="K932">
        <v>661</v>
      </c>
      <c r="L932" t="s">
        <v>35</v>
      </c>
      <c r="M932" t="s">
        <v>27</v>
      </c>
      <c r="N932" t="s">
        <v>32</v>
      </c>
      <c r="O932" s="4">
        <v>38812.67</v>
      </c>
      <c r="P932" t="s">
        <v>28</v>
      </c>
      <c r="Q932" t="str" cm="1">
        <f t="array" ref="Q932">_xlfn.IFS(
O932&lt;50000,"Low Salary (&lt;$50K)",
O932&lt;90000,"Lower Middle ($50K-$90K)",
O932&lt;130000,"Middle ($90K-$130K)",
O932&lt;170000,"Upper Middle ($130K-$170K)",
O932&gt;=170000,"High Salary (&gt;$170K)"
)</f>
        <v>Low Salary (&lt;$50K)</v>
      </c>
      <c r="R932" t="str" cm="1">
        <f t="array" ref="R932">_xlfn.IFS(
G932&lt;=2,"New Customers (0-2Y)",
G932&lt;=5,"Growing Customers (3-5Y)",
G932&lt;=8,"Established Customers (6-8Y)",
G932&lt;=10,"Loyal Customers (9-10Y)"
)</f>
        <v>Established Customers (6-8Y)</v>
      </c>
    </row>
    <row r="933" spans="1:18" x14ac:dyDescent="0.35">
      <c r="A933">
        <v>15700476</v>
      </c>
      <c r="B933" t="s">
        <v>630</v>
      </c>
      <c r="C933" t="s">
        <v>42</v>
      </c>
      <c r="D933" t="s">
        <v>39</v>
      </c>
      <c r="E933">
        <v>41</v>
      </c>
      <c r="F933" t="s">
        <v>19</v>
      </c>
      <c r="G933">
        <v>9</v>
      </c>
      <c r="H933" s="4">
        <v>103522.75</v>
      </c>
      <c r="I933" t="s">
        <v>33</v>
      </c>
      <c r="J933">
        <v>2</v>
      </c>
      <c r="K933">
        <v>564</v>
      </c>
      <c r="L933" t="s">
        <v>31</v>
      </c>
      <c r="M933" t="s">
        <v>21</v>
      </c>
      <c r="N933" t="s">
        <v>22</v>
      </c>
      <c r="O933" s="4">
        <v>34338.21</v>
      </c>
      <c r="P933" t="s">
        <v>28</v>
      </c>
      <c r="Q933" t="str" cm="1">
        <f t="array" ref="Q933">_xlfn.IFS(
O933&lt;50000,"Low Salary (&lt;$50K)",
O933&lt;90000,"Lower Middle ($50K-$90K)",
O933&lt;130000,"Middle ($90K-$130K)",
O933&lt;170000,"Upper Middle ($130K-$170K)",
O933&gt;=170000,"High Salary (&gt;$170K)"
)</f>
        <v>Low Salary (&lt;$50K)</v>
      </c>
      <c r="R933" t="str" cm="1">
        <f t="array" ref="R933">_xlfn.IFS(
G933&lt;=2,"New Customers (0-2Y)",
G933&lt;=5,"Growing Customers (3-5Y)",
G933&lt;=8,"Established Customers (6-8Y)",
G933&lt;=10,"Loyal Customers (9-10Y)"
)</f>
        <v>Loyal Customers (9-10Y)</v>
      </c>
    </row>
    <row r="934" spans="1:18" x14ac:dyDescent="0.35">
      <c r="A934">
        <v>15634141</v>
      </c>
      <c r="B934" t="s">
        <v>737</v>
      </c>
      <c r="C934" t="s">
        <v>42</v>
      </c>
      <c r="D934" t="s">
        <v>18</v>
      </c>
      <c r="E934">
        <v>42</v>
      </c>
      <c r="F934" t="s">
        <v>19</v>
      </c>
      <c r="G934">
        <v>8</v>
      </c>
      <c r="H934" s="4">
        <v>192390.52</v>
      </c>
      <c r="I934" t="s">
        <v>33</v>
      </c>
      <c r="J934">
        <v>2</v>
      </c>
      <c r="K934">
        <v>708</v>
      </c>
      <c r="L934" t="s">
        <v>35</v>
      </c>
      <c r="M934" t="s">
        <v>21</v>
      </c>
      <c r="N934" t="s">
        <v>32</v>
      </c>
      <c r="O934" s="4">
        <v>823.36</v>
      </c>
      <c r="P934" t="s">
        <v>28</v>
      </c>
      <c r="Q934" t="str" cm="1">
        <f t="array" ref="Q934">_xlfn.IFS(
O934&lt;50000,"Low Salary (&lt;$50K)",
O934&lt;90000,"Lower Middle ($50K-$90K)",
O934&lt;130000,"Middle ($90K-$130K)",
O934&lt;170000,"Upper Middle ($130K-$170K)",
O934&gt;=170000,"High Salary (&gt;$170K)"
)</f>
        <v>Low Salary (&lt;$50K)</v>
      </c>
      <c r="R934" t="str" cm="1">
        <f t="array" ref="R934">_xlfn.IFS(
G934&lt;=2,"New Customers (0-2Y)",
G934&lt;=5,"Growing Customers (3-5Y)",
G934&lt;=8,"Established Customers (6-8Y)",
G934&lt;=10,"Loyal Customers (9-10Y)"
)</f>
        <v>Established Customers (6-8Y)</v>
      </c>
    </row>
    <row r="935" spans="1:18" x14ac:dyDescent="0.35">
      <c r="A935">
        <v>15737795</v>
      </c>
      <c r="B935" t="s">
        <v>51</v>
      </c>
      <c r="C935" t="s">
        <v>26</v>
      </c>
      <c r="D935" t="s">
        <v>39</v>
      </c>
      <c r="E935">
        <v>36</v>
      </c>
      <c r="F935" t="s">
        <v>19</v>
      </c>
      <c r="G935">
        <v>1</v>
      </c>
      <c r="H935" s="4">
        <v>0</v>
      </c>
      <c r="I935" t="s">
        <v>24</v>
      </c>
      <c r="J935">
        <v>1</v>
      </c>
      <c r="K935">
        <v>512</v>
      </c>
      <c r="L935" t="s">
        <v>31</v>
      </c>
      <c r="M935" t="s">
        <v>27</v>
      </c>
      <c r="N935" t="s">
        <v>22</v>
      </c>
      <c r="O935" s="4">
        <v>135482.26</v>
      </c>
      <c r="P935" t="s">
        <v>23</v>
      </c>
      <c r="Q935" t="str" cm="1">
        <f t="array" ref="Q935">_xlfn.IFS(
O935&lt;50000,"Low Salary (&lt;$50K)",
O935&lt;90000,"Lower Middle ($50K-$90K)",
O935&lt;130000,"Middle ($90K-$130K)",
O935&lt;170000,"Upper Middle ($130K-$170K)",
O935&gt;=170000,"High Salary (&gt;$170K)"
)</f>
        <v>Upper Middle ($130K-$170K)</v>
      </c>
      <c r="R935" t="str" cm="1">
        <f t="array" ref="R935">_xlfn.IFS(
G935&lt;=2,"New Customers (0-2Y)",
G935&lt;=5,"Growing Customers (3-5Y)",
G935&lt;=8,"Established Customers (6-8Y)",
G935&lt;=10,"Loyal Customers (9-10Y)"
)</f>
        <v>New Customers (0-2Y)</v>
      </c>
    </row>
    <row r="936" spans="1:18" x14ac:dyDescent="0.35">
      <c r="A936">
        <v>15790299</v>
      </c>
      <c r="B936" t="s">
        <v>636</v>
      </c>
      <c r="C936" t="s">
        <v>26</v>
      </c>
      <c r="D936" t="s">
        <v>39</v>
      </c>
      <c r="E936">
        <v>37</v>
      </c>
      <c r="F936" t="s">
        <v>19</v>
      </c>
      <c r="G936">
        <v>9</v>
      </c>
      <c r="H936" s="4">
        <v>0</v>
      </c>
      <c r="I936" t="s">
        <v>24</v>
      </c>
      <c r="J936">
        <v>3</v>
      </c>
      <c r="K936">
        <v>592</v>
      </c>
      <c r="L936" t="s">
        <v>31</v>
      </c>
      <c r="M936" t="s">
        <v>21</v>
      </c>
      <c r="N936" t="s">
        <v>22</v>
      </c>
      <c r="O936" s="4">
        <v>10656.89</v>
      </c>
      <c r="P936" t="s">
        <v>28</v>
      </c>
      <c r="Q936" t="str" cm="1">
        <f t="array" ref="Q936">_xlfn.IFS(
O936&lt;50000,"Low Salary (&lt;$50K)",
O936&lt;90000,"Lower Middle ($50K-$90K)",
O936&lt;130000,"Middle ($90K-$130K)",
O936&lt;170000,"Upper Middle ($130K-$170K)",
O936&gt;=170000,"High Salary (&gt;$170K)"
)</f>
        <v>Low Salary (&lt;$50K)</v>
      </c>
      <c r="R936" t="str" cm="1">
        <f t="array" ref="R936">_xlfn.IFS(
G936&lt;=2,"New Customers (0-2Y)",
G936&lt;=5,"Growing Customers (3-5Y)",
G936&lt;=8,"Established Customers (6-8Y)",
G936&lt;=10,"Loyal Customers (9-10Y)"
)</f>
        <v>Loyal Customers (9-10Y)</v>
      </c>
    </row>
    <row r="937" spans="1:18" x14ac:dyDescent="0.35">
      <c r="A937">
        <v>15675316</v>
      </c>
      <c r="B937" t="s">
        <v>738</v>
      </c>
      <c r="C937" t="s">
        <v>17</v>
      </c>
      <c r="D937" t="s">
        <v>18</v>
      </c>
      <c r="E937">
        <v>38</v>
      </c>
      <c r="F937" t="s">
        <v>19</v>
      </c>
      <c r="G937">
        <v>3</v>
      </c>
      <c r="H937" s="4">
        <v>0</v>
      </c>
      <c r="I937" t="s">
        <v>24</v>
      </c>
      <c r="J937">
        <v>2</v>
      </c>
      <c r="K937">
        <v>619</v>
      </c>
      <c r="L937" t="s">
        <v>20</v>
      </c>
      <c r="M937" t="s">
        <v>27</v>
      </c>
      <c r="N937" t="s">
        <v>22</v>
      </c>
      <c r="O937" s="4">
        <v>116467.35</v>
      </c>
      <c r="P937" t="s">
        <v>28</v>
      </c>
      <c r="Q937" t="str" cm="1">
        <f t="array" ref="Q937">_xlfn.IFS(
O937&lt;50000,"Low Salary (&lt;$50K)",
O937&lt;90000,"Lower Middle ($50K-$90K)",
O937&lt;130000,"Middle ($90K-$130K)",
O937&lt;170000,"Upper Middle ($130K-$170K)",
O937&gt;=170000,"High Salary (&gt;$170K)"
)</f>
        <v>Middle ($90K-$130K)</v>
      </c>
      <c r="R937" t="str" cm="1">
        <f t="array" ref="R937">_xlfn.IFS(
G937&lt;=2,"New Customers (0-2Y)",
G937&lt;=5,"Growing Customers (3-5Y)",
G937&lt;=8,"Established Customers (6-8Y)",
G937&lt;=10,"Loyal Customers (9-10Y)"
)</f>
        <v>Growing Customers (3-5Y)</v>
      </c>
    </row>
    <row r="938" spans="1:18" x14ac:dyDescent="0.35">
      <c r="A938">
        <v>15613630</v>
      </c>
      <c r="B938" t="s">
        <v>619</v>
      </c>
      <c r="C938" t="s">
        <v>17</v>
      </c>
      <c r="D938" t="s">
        <v>39</v>
      </c>
      <c r="E938">
        <v>52</v>
      </c>
      <c r="F938" t="s">
        <v>19</v>
      </c>
      <c r="G938">
        <v>8</v>
      </c>
      <c r="H938" s="4">
        <v>109922.61</v>
      </c>
      <c r="I938" t="s">
        <v>33</v>
      </c>
      <c r="J938">
        <v>1</v>
      </c>
      <c r="K938">
        <v>775</v>
      </c>
      <c r="L938" t="s">
        <v>35</v>
      </c>
      <c r="M938" t="s">
        <v>21</v>
      </c>
      <c r="N938" t="s">
        <v>22</v>
      </c>
      <c r="O938" s="4">
        <v>96823.32</v>
      </c>
      <c r="P938" t="s">
        <v>23</v>
      </c>
      <c r="Q938" t="str" cm="1">
        <f t="array" ref="Q938">_xlfn.IFS(
O938&lt;50000,"Low Salary (&lt;$50K)",
O938&lt;90000,"Lower Middle ($50K-$90K)",
O938&lt;130000,"Middle ($90K-$130K)",
O938&lt;170000,"Upper Middle ($130K-$170K)",
O938&gt;=170000,"High Salary (&gt;$170K)"
)</f>
        <v>Middle ($90K-$130K)</v>
      </c>
      <c r="R938" t="str" cm="1">
        <f t="array" ref="R938">_xlfn.IFS(
G938&lt;=2,"New Customers (0-2Y)",
G938&lt;=5,"Growing Customers (3-5Y)",
G938&lt;=8,"Established Customers (6-8Y)",
G938&lt;=10,"Loyal Customers (9-10Y)"
)</f>
        <v>Established Customers (6-8Y)</v>
      </c>
    </row>
    <row r="939" spans="1:18" x14ac:dyDescent="0.35">
      <c r="A939">
        <v>15662100</v>
      </c>
      <c r="B939" t="s">
        <v>739</v>
      </c>
      <c r="C939" t="s">
        <v>42</v>
      </c>
      <c r="D939" t="s">
        <v>18</v>
      </c>
      <c r="E939">
        <v>44</v>
      </c>
      <c r="F939" t="s">
        <v>19</v>
      </c>
      <c r="G939">
        <v>5</v>
      </c>
      <c r="H939" s="4">
        <v>128605.32</v>
      </c>
      <c r="I939" t="s">
        <v>33</v>
      </c>
      <c r="J939">
        <v>1</v>
      </c>
      <c r="K939">
        <v>850</v>
      </c>
      <c r="L939" t="s">
        <v>37</v>
      </c>
      <c r="M939" t="s">
        <v>27</v>
      </c>
      <c r="N939" t="s">
        <v>22</v>
      </c>
      <c r="O939" s="4">
        <v>171096.2</v>
      </c>
      <c r="P939" t="s">
        <v>28</v>
      </c>
      <c r="Q939" t="str" cm="1">
        <f t="array" ref="Q939">_xlfn.IFS(
O939&lt;50000,"Low Salary (&lt;$50K)",
O939&lt;90000,"Lower Middle ($50K-$90K)",
O939&lt;130000,"Middle ($90K-$130K)",
O939&lt;170000,"Upper Middle ($130K-$170K)",
O939&gt;=170000,"High Salary (&gt;$170K)"
)</f>
        <v>High Salary (&gt;$170K)</v>
      </c>
      <c r="R939" t="str" cm="1">
        <f t="array" ref="R939">_xlfn.IFS(
G939&lt;=2,"New Customers (0-2Y)",
G939&lt;=5,"Growing Customers (3-5Y)",
G939&lt;=8,"Established Customers (6-8Y)",
G939&lt;=10,"Loyal Customers (9-10Y)"
)</f>
        <v>Growing Customers (3-5Y)</v>
      </c>
    </row>
    <row r="940" spans="1:18" x14ac:dyDescent="0.35">
      <c r="A940">
        <v>15668032</v>
      </c>
      <c r="B940" t="s">
        <v>740</v>
      </c>
      <c r="C940" t="s">
        <v>17</v>
      </c>
      <c r="D940" t="s">
        <v>18</v>
      </c>
      <c r="E940">
        <v>37</v>
      </c>
      <c r="F940" t="s">
        <v>19</v>
      </c>
      <c r="G940">
        <v>4</v>
      </c>
      <c r="H940" s="4">
        <v>0</v>
      </c>
      <c r="I940" t="s">
        <v>24</v>
      </c>
      <c r="J940">
        <v>1</v>
      </c>
      <c r="K940">
        <v>577</v>
      </c>
      <c r="L940" t="s">
        <v>31</v>
      </c>
      <c r="M940" t="s">
        <v>21</v>
      </c>
      <c r="N940" t="s">
        <v>22</v>
      </c>
      <c r="O940" s="4">
        <v>79881.39</v>
      </c>
      <c r="P940" t="s">
        <v>28</v>
      </c>
      <c r="Q940" t="str" cm="1">
        <f t="array" ref="Q940">_xlfn.IFS(
O940&lt;50000,"Low Salary (&lt;$50K)",
O940&lt;90000,"Lower Middle ($50K-$90K)",
O940&lt;130000,"Middle ($90K-$130K)",
O940&lt;170000,"Upper Middle ($130K-$170K)",
O940&gt;=170000,"High Salary (&gt;$170K)"
)</f>
        <v>Lower Middle ($50K-$90K)</v>
      </c>
      <c r="R940" t="str" cm="1">
        <f t="array" ref="R940">_xlfn.IFS(
G940&lt;=2,"New Customers (0-2Y)",
G940&lt;=5,"Growing Customers (3-5Y)",
G940&lt;=8,"Established Customers (6-8Y)",
G940&lt;=10,"Loyal Customers (9-10Y)"
)</f>
        <v>Growing Customers (3-5Y)</v>
      </c>
    </row>
    <row r="941" spans="1:18" x14ac:dyDescent="0.35">
      <c r="A941">
        <v>15599289</v>
      </c>
      <c r="B941" t="s">
        <v>741</v>
      </c>
      <c r="C941" t="s">
        <v>17</v>
      </c>
      <c r="D941" t="s">
        <v>18</v>
      </c>
      <c r="E941">
        <v>37</v>
      </c>
      <c r="F941" t="s">
        <v>19</v>
      </c>
      <c r="G941">
        <v>10</v>
      </c>
      <c r="H941" s="4">
        <v>68598.559999999998</v>
      </c>
      <c r="I941" t="s">
        <v>29</v>
      </c>
      <c r="J941">
        <v>1</v>
      </c>
      <c r="K941">
        <v>724</v>
      </c>
      <c r="L941" t="s">
        <v>35</v>
      </c>
      <c r="M941" t="s">
        <v>21</v>
      </c>
      <c r="N941" t="s">
        <v>32</v>
      </c>
      <c r="O941" s="4">
        <v>157862.82</v>
      </c>
      <c r="P941" t="s">
        <v>28</v>
      </c>
      <c r="Q941" t="str" cm="1">
        <f t="array" ref="Q941">_xlfn.IFS(
O941&lt;50000,"Low Salary (&lt;$50K)",
O941&lt;90000,"Lower Middle ($50K-$90K)",
O941&lt;130000,"Middle ($90K-$130K)",
O941&lt;170000,"Upper Middle ($130K-$170K)",
O941&gt;=170000,"High Salary (&gt;$170K)"
)</f>
        <v>Upper Middle ($130K-$170K)</v>
      </c>
      <c r="R941" t="str" cm="1">
        <f t="array" ref="R941">_xlfn.IFS(
G941&lt;=2,"New Customers (0-2Y)",
G941&lt;=5,"Growing Customers (3-5Y)",
G941&lt;=8,"Established Customers (6-8Y)",
G941&lt;=10,"Loyal Customers (9-10Y)"
)</f>
        <v>Loyal Customers (9-10Y)</v>
      </c>
    </row>
    <row r="942" spans="1:18" x14ac:dyDescent="0.35">
      <c r="A942">
        <v>15754084</v>
      </c>
      <c r="B942" t="s">
        <v>742</v>
      </c>
      <c r="C942" t="s">
        <v>26</v>
      </c>
      <c r="D942" t="s">
        <v>39</v>
      </c>
      <c r="E942">
        <v>35</v>
      </c>
      <c r="F942" t="s">
        <v>19</v>
      </c>
      <c r="G942">
        <v>1</v>
      </c>
      <c r="H942" s="4">
        <v>106518.52</v>
      </c>
      <c r="I942" t="s">
        <v>33</v>
      </c>
      <c r="J942">
        <v>1</v>
      </c>
      <c r="K942">
        <v>710</v>
      </c>
      <c r="L942" t="s">
        <v>35</v>
      </c>
      <c r="M942" t="s">
        <v>21</v>
      </c>
      <c r="N942" t="s">
        <v>22</v>
      </c>
      <c r="O942" s="4">
        <v>127951.81</v>
      </c>
      <c r="P942" t="s">
        <v>28</v>
      </c>
      <c r="Q942" t="str" cm="1">
        <f t="array" ref="Q942">_xlfn.IFS(
O942&lt;50000,"Low Salary (&lt;$50K)",
O942&lt;90000,"Lower Middle ($50K-$90K)",
O942&lt;130000,"Middle ($90K-$130K)",
O942&lt;170000,"Upper Middle ($130K-$170K)",
O942&gt;=170000,"High Salary (&gt;$170K)"
)</f>
        <v>Middle ($90K-$130K)</v>
      </c>
      <c r="R942" t="str" cm="1">
        <f t="array" ref="R942">_xlfn.IFS(
G942&lt;=2,"New Customers (0-2Y)",
G942&lt;=5,"Growing Customers (3-5Y)",
G942&lt;=8,"Established Customers (6-8Y)",
G942&lt;=10,"Loyal Customers (9-10Y)"
)</f>
        <v>New Customers (0-2Y)</v>
      </c>
    </row>
    <row r="943" spans="1:18" x14ac:dyDescent="0.35">
      <c r="A943">
        <v>15676521</v>
      </c>
      <c r="B943" t="s">
        <v>743</v>
      </c>
      <c r="C943" t="s">
        <v>17</v>
      </c>
      <c r="D943" t="s">
        <v>18</v>
      </c>
      <c r="E943">
        <v>31</v>
      </c>
      <c r="F943" t="s">
        <v>19</v>
      </c>
      <c r="G943">
        <v>8</v>
      </c>
      <c r="H943" s="4">
        <v>0</v>
      </c>
      <c r="I943" t="s">
        <v>24</v>
      </c>
      <c r="J943">
        <v>2</v>
      </c>
      <c r="K943">
        <v>696</v>
      </c>
      <c r="L943" t="s">
        <v>35</v>
      </c>
      <c r="M943" t="s">
        <v>27</v>
      </c>
      <c r="N943" t="s">
        <v>32</v>
      </c>
      <c r="O943" s="4">
        <v>191074.11</v>
      </c>
      <c r="P943" t="s">
        <v>28</v>
      </c>
      <c r="Q943" t="str" cm="1">
        <f t="array" ref="Q943">_xlfn.IFS(
O943&lt;50000,"Low Salary (&lt;$50K)",
O943&lt;90000,"Lower Middle ($50K-$90K)",
O943&lt;130000,"Middle ($90K-$130K)",
O943&lt;170000,"Upper Middle ($130K-$170K)",
O943&gt;=170000,"High Salary (&gt;$170K)"
)</f>
        <v>High Salary (&gt;$170K)</v>
      </c>
      <c r="R943" t="str" cm="1">
        <f t="array" ref="R943">_xlfn.IFS(
G943&lt;=2,"New Customers (0-2Y)",
G943&lt;=5,"Growing Customers (3-5Y)",
G943&lt;=8,"Established Customers (6-8Y)",
G943&lt;=10,"Loyal Customers (9-10Y)"
)</f>
        <v>Established Customers (6-8Y)</v>
      </c>
    </row>
    <row r="944" spans="1:18" x14ac:dyDescent="0.35">
      <c r="A944">
        <v>15804586</v>
      </c>
      <c r="B944" t="s">
        <v>503</v>
      </c>
      <c r="C944" t="s">
        <v>17</v>
      </c>
      <c r="D944" t="s">
        <v>18</v>
      </c>
      <c r="E944">
        <v>46</v>
      </c>
      <c r="F944" t="s">
        <v>19</v>
      </c>
      <c r="G944">
        <v>6</v>
      </c>
      <c r="H944" s="4">
        <v>0</v>
      </c>
      <c r="I944" t="s">
        <v>24</v>
      </c>
      <c r="J944">
        <v>1</v>
      </c>
      <c r="K944">
        <v>376</v>
      </c>
      <c r="L944" t="s">
        <v>44</v>
      </c>
      <c r="M944" t="s">
        <v>21</v>
      </c>
      <c r="N944" t="s">
        <v>32</v>
      </c>
      <c r="O944" s="4">
        <v>157333.69</v>
      </c>
      <c r="P944" t="s">
        <v>23</v>
      </c>
      <c r="Q944" t="str" cm="1">
        <f t="array" ref="Q944">_xlfn.IFS(
O944&lt;50000,"Low Salary (&lt;$50K)",
O944&lt;90000,"Lower Middle ($50K-$90K)",
O944&lt;130000,"Middle ($90K-$130K)",
O944&lt;170000,"Upper Middle ($130K-$170K)",
O944&gt;=170000,"High Salary (&gt;$170K)"
)</f>
        <v>Upper Middle ($130K-$170K)</v>
      </c>
      <c r="R944" t="str" cm="1">
        <f t="array" ref="R944">_xlfn.IFS(
G944&lt;=2,"New Customers (0-2Y)",
G944&lt;=5,"Growing Customers (3-5Y)",
G944&lt;=8,"Established Customers (6-8Y)",
G944&lt;=10,"Loyal Customers (9-10Y)"
)</f>
        <v>Established Customers (6-8Y)</v>
      </c>
    </row>
    <row r="945" spans="1:18" x14ac:dyDescent="0.35">
      <c r="A945">
        <v>15781465</v>
      </c>
      <c r="B945" t="s">
        <v>744</v>
      </c>
      <c r="C945" t="s">
        <v>42</v>
      </c>
      <c r="D945" t="s">
        <v>18</v>
      </c>
      <c r="E945">
        <v>29</v>
      </c>
      <c r="F945" t="s">
        <v>43</v>
      </c>
      <c r="G945">
        <v>8</v>
      </c>
      <c r="H945" s="4">
        <v>121326.42</v>
      </c>
      <c r="I945" t="s">
        <v>33</v>
      </c>
      <c r="J945">
        <v>1</v>
      </c>
      <c r="K945">
        <v>675</v>
      </c>
      <c r="L945" t="s">
        <v>35</v>
      </c>
      <c r="M945" t="s">
        <v>21</v>
      </c>
      <c r="N945" t="s">
        <v>32</v>
      </c>
      <c r="O945" s="4">
        <v>133457.51999999999</v>
      </c>
      <c r="P945" t="s">
        <v>28</v>
      </c>
      <c r="Q945" t="str" cm="1">
        <f t="array" ref="Q945">_xlfn.IFS(
O945&lt;50000,"Low Salary (&lt;$50K)",
O945&lt;90000,"Lower Middle ($50K-$90K)",
O945&lt;130000,"Middle ($90K-$130K)",
O945&lt;170000,"Upper Middle ($130K-$170K)",
O945&gt;=170000,"High Salary (&gt;$170K)"
)</f>
        <v>Upper Middle ($130K-$170K)</v>
      </c>
      <c r="R945" t="str" cm="1">
        <f t="array" ref="R945">_xlfn.IFS(
G945&lt;=2,"New Customers (0-2Y)",
G945&lt;=5,"Growing Customers (3-5Y)",
G945&lt;=8,"Established Customers (6-8Y)",
G945&lt;=10,"Loyal Customers (9-10Y)"
)</f>
        <v>Established Customers (6-8Y)</v>
      </c>
    </row>
    <row r="946" spans="1:18" x14ac:dyDescent="0.35">
      <c r="A946">
        <v>15729362</v>
      </c>
      <c r="B946" t="s">
        <v>516</v>
      </c>
      <c r="C946" t="s">
        <v>17</v>
      </c>
      <c r="D946" t="s">
        <v>39</v>
      </c>
      <c r="E946">
        <v>36</v>
      </c>
      <c r="F946" t="s">
        <v>19</v>
      </c>
      <c r="G946">
        <v>8</v>
      </c>
      <c r="H946" s="4">
        <v>67226.37</v>
      </c>
      <c r="I946" t="s">
        <v>29</v>
      </c>
      <c r="J946">
        <v>1</v>
      </c>
      <c r="K946">
        <v>745</v>
      </c>
      <c r="L946" t="s">
        <v>35</v>
      </c>
      <c r="M946" t="s">
        <v>21</v>
      </c>
      <c r="N946" t="s">
        <v>32</v>
      </c>
      <c r="O946" s="4">
        <v>130789.6</v>
      </c>
      <c r="P946" t="s">
        <v>28</v>
      </c>
      <c r="Q946" t="str" cm="1">
        <f t="array" ref="Q946">_xlfn.IFS(
O946&lt;50000,"Low Salary (&lt;$50K)",
O946&lt;90000,"Lower Middle ($50K-$90K)",
O946&lt;130000,"Middle ($90K-$130K)",
O946&lt;170000,"Upper Middle ($130K-$170K)",
O946&gt;=170000,"High Salary (&gt;$170K)"
)</f>
        <v>Upper Middle ($130K-$170K)</v>
      </c>
      <c r="R946" t="str" cm="1">
        <f t="array" ref="R946">_xlfn.IFS(
G946&lt;=2,"New Customers (0-2Y)",
G946&lt;=5,"Growing Customers (3-5Y)",
G946&lt;=8,"Established Customers (6-8Y)",
G946&lt;=10,"Loyal Customers (9-10Y)"
)</f>
        <v>Established Customers (6-8Y)</v>
      </c>
    </row>
    <row r="947" spans="1:18" x14ac:dyDescent="0.35">
      <c r="A947">
        <v>15709295</v>
      </c>
      <c r="B947" t="s">
        <v>745</v>
      </c>
      <c r="C947" t="s">
        <v>26</v>
      </c>
      <c r="D947" t="s">
        <v>18</v>
      </c>
      <c r="E947">
        <v>25</v>
      </c>
      <c r="F947" t="s">
        <v>43</v>
      </c>
      <c r="G947">
        <v>5</v>
      </c>
      <c r="H947" s="4">
        <v>82931.850000000006</v>
      </c>
      <c r="I947" t="s">
        <v>29</v>
      </c>
      <c r="J947">
        <v>2</v>
      </c>
      <c r="K947">
        <v>697</v>
      </c>
      <c r="L947" t="s">
        <v>35</v>
      </c>
      <c r="M947" t="s">
        <v>21</v>
      </c>
      <c r="N947" t="s">
        <v>22</v>
      </c>
      <c r="O947" s="4">
        <v>128373.88</v>
      </c>
      <c r="P947" t="s">
        <v>28</v>
      </c>
      <c r="Q947" t="str" cm="1">
        <f t="array" ref="Q947">_xlfn.IFS(
O947&lt;50000,"Low Salary (&lt;$50K)",
O947&lt;90000,"Lower Middle ($50K-$90K)",
O947&lt;130000,"Middle ($90K-$130K)",
O947&lt;170000,"Upper Middle ($130K-$170K)",
O947&gt;=170000,"High Salary (&gt;$170K)"
)</f>
        <v>Middle ($90K-$130K)</v>
      </c>
      <c r="R947" t="str" cm="1">
        <f t="array" ref="R947">_xlfn.IFS(
G947&lt;=2,"New Customers (0-2Y)",
G947&lt;=5,"Growing Customers (3-5Y)",
G947&lt;=8,"Established Customers (6-8Y)",
G947&lt;=10,"Loyal Customers (9-10Y)"
)</f>
        <v>Growing Customers (3-5Y)</v>
      </c>
    </row>
    <row r="948" spans="1:18" x14ac:dyDescent="0.35">
      <c r="A948">
        <v>15745324</v>
      </c>
      <c r="B948" t="s">
        <v>618</v>
      </c>
      <c r="C948" t="s">
        <v>26</v>
      </c>
      <c r="D948" t="s">
        <v>18</v>
      </c>
      <c r="E948">
        <v>39</v>
      </c>
      <c r="F948" t="s">
        <v>19</v>
      </c>
      <c r="G948">
        <v>4</v>
      </c>
      <c r="H948" s="4">
        <v>0</v>
      </c>
      <c r="I948" t="s">
        <v>24</v>
      </c>
      <c r="J948">
        <v>1</v>
      </c>
      <c r="K948">
        <v>599</v>
      </c>
      <c r="L948" t="s">
        <v>31</v>
      </c>
      <c r="M948" t="s">
        <v>21</v>
      </c>
      <c r="N948" t="s">
        <v>32</v>
      </c>
      <c r="O948" s="4">
        <v>194273.2</v>
      </c>
      <c r="P948" t="s">
        <v>23</v>
      </c>
      <c r="Q948" t="str" cm="1">
        <f t="array" ref="Q948">_xlfn.IFS(
O948&lt;50000,"Low Salary (&lt;$50K)",
O948&lt;90000,"Lower Middle ($50K-$90K)",
O948&lt;130000,"Middle ($90K-$130K)",
O948&lt;170000,"Upper Middle ($130K-$170K)",
O948&gt;=170000,"High Salary (&gt;$170K)"
)</f>
        <v>High Salary (&gt;$170K)</v>
      </c>
      <c r="R948" t="str" cm="1">
        <f t="array" ref="R948">_xlfn.IFS(
G948&lt;=2,"New Customers (0-2Y)",
G948&lt;=5,"Growing Customers (3-5Y)",
G948&lt;=8,"Established Customers (6-8Y)",
G948&lt;=10,"Loyal Customers (9-10Y)"
)</f>
        <v>Growing Customers (3-5Y)</v>
      </c>
    </row>
    <row r="949" spans="1:18" x14ac:dyDescent="0.35">
      <c r="A949">
        <v>15741336</v>
      </c>
      <c r="B949" t="s">
        <v>552</v>
      </c>
      <c r="C949" t="s">
        <v>17</v>
      </c>
      <c r="D949" t="s">
        <v>18</v>
      </c>
      <c r="E949">
        <v>38</v>
      </c>
      <c r="F949" t="s">
        <v>19</v>
      </c>
      <c r="G949">
        <v>5</v>
      </c>
      <c r="H949" s="4">
        <v>118590.41</v>
      </c>
      <c r="I949" t="s">
        <v>33</v>
      </c>
      <c r="J949">
        <v>1</v>
      </c>
      <c r="K949">
        <v>715</v>
      </c>
      <c r="L949" t="s">
        <v>35</v>
      </c>
      <c r="M949" t="s">
        <v>21</v>
      </c>
      <c r="N949" t="s">
        <v>22</v>
      </c>
      <c r="O949" s="4">
        <v>5684.17</v>
      </c>
      <c r="P949" t="s">
        <v>23</v>
      </c>
      <c r="Q949" t="str" cm="1">
        <f t="array" ref="Q949">_xlfn.IFS(
O949&lt;50000,"Low Salary (&lt;$50K)",
O949&lt;90000,"Lower Middle ($50K-$90K)",
O949&lt;130000,"Middle ($90K-$130K)",
O949&lt;170000,"Upper Middle ($130K-$170K)",
O949&gt;=170000,"High Salary (&gt;$170K)"
)</f>
        <v>Low Salary (&lt;$50K)</v>
      </c>
      <c r="R949" t="str" cm="1">
        <f t="array" ref="R949">_xlfn.IFS(
G949&lt;=2,"New Customers (0-2Y)",
G949&lt;=5,"Growing Customers (3-5Y)",
G949&lt;=8,"Established Customers (6-8Y)",
G949&lt;=10,"Loyal Customers (9-10Y)"
)</f>
        <v>Growing Customers (3-5Y)</v>
      </c>
    </row>
    <row r="950" spans="1:18" x14ac:dyDescent="0.35">
      <c r="A950">
        <v>15783659</v>
      </c>
      <c r="B950" t="s">
        <v>746</v>
      </c>
      <c r="C950" t="s">
        <v>17</v>
      </c>
      <c r="D950" t="s">
        <v>39</v>
      </c>
      <c r="E950">
        <v>67</v>
      </c>
      <c r="F950" t="s">
        <v>2967</v>
      </c>
      <c r="G950">
        <v>4</v>
      </c>
      <c r="H950" s="4">
        <v>145981.87</v>
      </c>
      <c r="I950" t="s">
        <v>33</v>
      </c>
      <c r="J950">
        <v>1</v>
      </c>
      <c r="K950">
        <v>659</v>
      </c>
      <c r="L950" t="s">
        <v>20</v>
      </c>
      <c r="M950" t="s">
        <v>21</v>
      </c>
      <c r="N950" t="s">
        <v>22</v>
      </c>
      <c r="O950" s="4">
        <v>131043.2</v>
      </c>
      <c r="P950" t="s">
        <v>28</v>
      </c>
      <c r="Q950" t="str" cm="1">
        <f t="array" ref="Q950">_xlfn.IFS(
O950&lt;50000,"Low Salary (&lt;$50K)",
O950&lt;90000,"Lower Middle ($50K-$90K)",
O950&lt;130000,"Middle ($90K-$130K)",
O950&lt;170000,"Upper Middle ($130K-$170K)",
O950&gt;=170000,"High Salary (&gt;$170K)"
)</f>
        <v>Upper Middle ($130K-$170K)</v>
      </c>
      <c r="R950" t="str" cm="1">
        <f t="array" ref="R950">_xlfn.IFS(
G950&lt;=2,"New Customers (0-2Y)",
G950&lt;=5,"Growing Customers (3-5Y)",
G950&lt;=8,"Established Customers (6-8Y)",
G950&lt;=10,"Loyal Customers (9-10Y)"
)</f>
        <v>Growing Customers (3-5Y)</v>
      </c>
    </row>
    <row r="951" spans="1:18" x14ac:dyDescent="0.35">
      <c r="A951">
        <v>15620981</v>
      </c>
      <c r="B951" t="s">
        <v>747</v>
      </c>
      <c r="C951" t="s">
        <v>17</v>
      </c>
      <c r="D951" t="s">
        <v>18</v>
      </c>
      <c r="E951">
        <v>48</v>
      </c>
      <c r="F951" t="s">
        <v>19</v>
      </c>
      <c r="G951">
        <v>3</v>
      </c>
      <c r="H951" s="4">
        <v>73309.38</v>
      </c>
      <c r="I951" t="s">
        <v>29</v>
      </c>
      <c r="J951">
        <v>1</v>
      </c>
      <c r="K951">
        <v>684</v>
      </c>
      <c r="L951" t="s">
        <v>35</v>
      </c>
      <c r="M951" t="s">
        <v>27</v>
      </c>
      <c r="N951" t="s">
        <v>32</v>
      </c>
      <c r="O951" s="4">
        <v>21228.34</v>
      </c>
      <c r="P951" t="s">
        <v>23</v>
      </c>
      <c r="Q951" t="str" cm="1">
        <f t="array" ref="Q951">_xlfn.IFS(
O951&lt;50000,"Low Salary (&lt;$50K)",
O951&lt;90000,"Lower Middle ($50K-$90K)",
O951&lt;130000,"Middle ($90K-$130K)",
O951&lt;170000,"Upper Middle ($130K-$170K)",
O951&gt;=170000,"High Salary (&gt;$170K)"
)</f>
        <v>Low Salary (&lt;$50K)</v>
      </c>
      <c r="R951" t="str" cm="1">
        <f t="array" ref="R951">_xlfn.IFS(
G951&lt;=2,"New Customers (0-2Y)",
G951&lt;=5,"Growing Customers (3-5Y)",
G951&lt;=8,"Established Customers (6-8Y)",
G951&lt;=10,"Loyal Customers (9-10Y)"
)</f>
        <v>Growing Customers (3-5Y)</v>
      </c>
    </row>
    <row r="952" spans="1:18" x14ac:dyDescent="0.35">
      <c r="A952">
        <v>15630328</v>
      </c>
      <c r="B952" t="s">
        <v>748</v>
      </c>
      <c r="C952" t="s">
        <v>17</v>
      </c>
      <c r="D952" t="s">
        <v>18</v>
      </c>
      <c r="E952">
        <v>48</v>
      </c>
      <c r="F952" t="s">
        <v>19</v>
      </c>
      <c r="G952">
        <v>8</v>
      </c>
      <c r="H952" s="4">
        <v>130796.33</v>
      </c>
      <c r="I952" t="s">
        <v>33</v>
      </c>
      <c r="J952">
        <v>2</v>
      </c>
      <c r="K952">
        <v>635</v>
      </c>
      <c r="L952" t="s">
        <v>20</v>
      </c>
      <c r="M952" t="s">
        <v>21</v>
      </c>
      <c r="N952" t="s">
        <v>22</v>
      </c>
      <c r="O952" s="4">
        <v>43250.3</v>
      </c>
      <c r="P952" t="s">
        <v>28</v>
      </c>
      <c r="Q952" t="str" cm="1">
        <f t="array" ref="Q952">_xlfn.IFS(
O952&lt;50000,"Low Salary (&lt;$50K)",
O952&lt;90000,"Lower Middle ($50K-$90K)",
O952&lt;130000,"Middle ($90K-$130K)",
O952&lt;170000,"Upper Middle ($130K-$170K)",
O952&gt;=170000,"High Salary (&gt;$170K)"
)</f>
        <v>Low Salary (&lt;$50K)</v>
      </c>
      <c r="R952" t="str" cm="1">
        <f t="array" ref="R952">_xlfn.IFS(
G952&lt;=2,"New Customers (0-2Y)",
G952&lt;=5,"Growing Customers (3-5Y)",
G952&lt;=8,"Established Customers (6-8Y)",
G952&lt;=10,"Loyal Customers (9-10Y)"
)</f>
        <v>Established Customers (6-8Y)</v>
      </c>
    </row>
    <row r="953" spans="1:18" x14ac:dyDescent="0.35">
      <c r="A953">
        <v>15785899</v>
      </c>
      <c r="B953" t="s">
        <v>421</v>
      </c>
      <c r="C953" t="s">
        <v>42</v>
      </c>
      <c r="D953" t="s">
        <v>39</v>
      </c>
      <c r="E953">
        <v>33</v>
      </c>
      <c r="F953" t="s">
        <v>19</v>
      </c>
      <c r="G953">
        <v>8</v>
      </c>
      <c r="H953" s="4">
        <v>151607.56</v>
      </c>
      <c r="I953" t="s">
        <v>33</v>
      </c>
      <c r="J953">
        <v>1</v>
      </c>
      <c r="K953">
        <v>789</v>
      </c>
      <c r="L953" t="s">
        <v>37</v>
      </c>
      <c r="M953" t="s">
        <v>21</v>
      </c>
      <c r="N953" t="s">
        <v>32</v>
      </c>
      <c r="O953" s="4">
        <v>4389.3999999999996</v>
      </c>
      <c r="P953" t="s">
        <v>28</v>
      </c>
      <c r="Q953" t="str" cm="1">
        <f t="array" ref="Q953">_xlfn.IFS(
O953&lt;50000,"Low Salary (&lt;$50K)",
O953&lt;90000,"Lower Middle ($50K-$90K)",
O953&lt;130000,"Middle ($90K-$130K)",
O953&lt;170000,"Upper Middle ($130K-$170K)",
O953&gt;=170000,"High Salary (&gt;$170K)"
)</f>
        <v>Low Salary (&lt;$50K)</v>
      </c>
      <c r="R953" t="str" cm="1">
        <f t="array" ref="R953">_xlfn.IFS(
G953&lt;=2,"New Customers (0-2Y)",
G953&lt;=5,"Growing Customers (3-5Y)",
G953&lt;=8,"Established Customers (6-8Y)",
G953&lt;=10,"Loyal Customers (9-10Y)"
)</f>
        <v>Established Customers (6-8Y)</v>
      </c>
    </row>
    <row r="954" spans="1:18" x14ac:dyDescent="0.35">
      <c r="A954">
        <v>15606149</v>
      </c>
      <c r="B954" t="s">
        <v>195</v>
      </c>
      <c r="C954" t="s">
        <v>42</v>
      </c>
      <c r="D954" t="s">
        <v>18</v>
      </c>
      <c r="E954">
        <v>66</v>
      </c>
      <c r="F954" t="s">
        <v>2967</v>
      </c>
      <c r="G954">
        <v>9</v>
      </c>
      <c r="H954" s="4">
        <v>111577.01</v>
      </c>
      <c r="I954" t="s">
        <v>33</v>
      </c>
      <c r="J954">
        <v>1</v>
      </c>
      <c r="K954">
        <v>571</v>
      </c>
      <c r="L954" t="s">
        <v>31</v>
      </c>
      <c r="M954" t="s">
        <v>27</v>
      </c>
      <c r="N954" t="s">
        <v>22</v>
      </c>
      <c r="O954" s="4">
        <v>189271.9</v>
      </c>
      <c r="P954" t="s">
        <v>28</v>
      </c>
      <c r="Q954" t="str" cm="1">
        <f t="array" ref="Q954">_xlfn.IFS(
O954&lt;50000,"Low Salary (&lt;$50K)",
O954&lt;90000,"Lower Middle ($50K-$90K)",
O954&lt;130000,"Middle ($90K-$130K)",
O954&lt;170000,"Upper Middle ($130K-$170K)",
O954&gt;=170000,"High Salary (&gt;$170K)"
)</f>
        <v>High Salary (&gt;$170K)</v>
      </c>
      <c r="R954" t="str" cm="1">
        <f t="array" ref="R954">_xlfn.IFS(
G954&lt;=2,"New Customers (0-2Y)",
G954&lt;=5,"Growing Customers (3-5Y)",
G954&lt;=8,"Established Customers (6-8Y)",
G954&lt;=10,"Loyal Customers (9-10Y)"
)</f>
        <v>Loyal Customers (9-10Y)</v>
      </c>
    </row>
    <row r="955" spans="1:18" x14ac:dyDescent="0.35">
      <c r="A955">
        <v>15671139</v>
      </c>
      <c r="B955" t="s">
        <v>749</v>
      </c>
      <c r="C955" t="s">
        <v>26</v>
      </c>
      <c r="D955" t="s">
        <v>39</v>
      </c>
      <c r="E955">
        <v>39</v>
      </c>
      <c r="F955" t="s">
        <v>19</v>
      </c>
      <c r="G955">
        <v>0</v>
      </c>
      <c r="H955" s="4">
        <v>107042.74</v>
      </c>
      <c r="I955" t="s">
        <v>33</v>
      </c>
      <c r="J955">
        <v>1</v>
      </c>
      <c r="K955">
        <v>694</v>
      </c>
      <c r="L955" t="s">
        <v>35</v>
      </c>
      <c r="M955" t="s">
        <v>21</v>
      </c>
      <c r="N955" t="s">
        <v>22</v>
      </c>
      <c r="O955" s="4">
        <v>102284.2</v>
      </c>
      <c r="P955" t="s">
        <v>28</v>
      </c>
      <c r="Q955" t="str" cm="1">
        <f t="array" ref="Q955">_xlfn.IFS(
O955&lt;50000,"Low Salary (&lt;$50K)",
O955&lt;90000,"Lower Middle ($50K-$90K)",
O955&lt;130000,"Middle ($90K-$130K)",
O955&lt;170000,"Upper Middle ($130K-$170K)",
O955&gt;=170000,"High Salary (&gt;$170K)"
)</f>
        <v>Middle ($90K-$130K)</v>
      </c>
      <c r="R955" t="str" cm="1">
        <f t="array" ref="R955">_xlfn.IFS(
G955&lt;=2,"New Customers (0-2Y)",
G955&lt;=5,"Growing Customers (3-5Y)",
G955&lt;=8,"Established Customers (6-8Y)",
G955&lt;=10,"Loyal Customers (9-10Y)"
)</f>
        <v>New Customers (0-2Y)</v>
      </c>
    </row>
    <row r="956" spans="1:18" x14ac:dyDescent="0.35">
      <c r="A956">
        <v>15660429</v>
      </c>
      <c r="B956" t="s">
        <v>750</v>
      </c>
      <c r="C956" t="s">
        <v>26</v>
      </c>
      <c r="D956" t="s">
        <v>18</v>
      </c>
      <c r="E956">
        <v>42</v>
      </c>
      <c r="F956" t="s">
        <v>19</v>
      </c>
      <c r="G956">
        <v>2</v>
      </c>
      <c r="H956" s="4">
        <v>156371.60999999999</v>
      </c>
      <c r="I956" t="s">
        <v>33</v>
      </c>
      <c r="J956">
        <v>2</v>
      </c>
      <c r="K956">
        <v>665</v>
      </c>
      <c r="L956" t="s">
        <v>35</v>
      </c>
      <c r="M956" t="s">
        <v>27</v>
      </c>
      <c r="N956" t="s">
        <v>22</v>
      </c>
      <c r="O956" s="4">
        <v>156774.94</v>
      </c>
      <c r="P956" t="s">
        <v>23</v>
      </c>
      <c r="Q956" t="str" cm="1">
        <f t="array" ref="Q956">_xlfn.IFS(
O956&lt;50000,"Low Salary (&lt;$50K)",
O956&lt;90000,"Lower Middle ($50K-$90K)",
O956&lt;130000,"Middle ($90K-$130K)",
O956&lt;170000,"Upper Middle ($130K-$170K)",
O956&gt;=170000,"High Salary (&gt;$170K)"
)</f>
        <v>Upper Middle ($130K-$170K)</v>
      </c>
      <c r="R956" t="str" cm="1">
        <f t="array" ref="R956">_xlfn.IFS(
G956&lt;=2,"New Customers (0-2Y)",
G956&lt;=5,"Growing Customers (3-5Y)",
G956&lt;=8,"Established Customers (6-8Y)",
G956&lt;=10,"Loyal Customers (9-10Y)"
)</f>
        <v>New Customers (0-2Y)</v>
      </c>
    </row>
    <row r="957" spans="1:18" x14ac:dyDescent="0.35">
      <c r="A957">
        <v>15571002</v>
      </c>
      <c r="B957" t="s">
        <v>751</v>
      </c>
      <c r="C957" t="s">
        <v>17</v>
      </c>
      <c r="D957" t="s">
        <v>18</v>
      </c>
      <c r="E957">
        <v>44</v>
      </c>
      <c r="F957" t="s">
        <v>19</v>
      </c>
      <c r="G957">
        <v>4</v>
      </c>
      <c r="H957" s="4">
        <v>129605.99</v>
      </c>
      <c r="I957" t="s">
        <v>33</v>
      </c>
      <c r="J957">
        <v>1</v>
      </c>
      <c r="K957">
        <v>706</v>
      </c>
      <c r="L957" t="s">
        <v>35</v>
      </c>
      <c r="M957" t="s">
        <v>27</v>
      </c>
      <c r="N957" t="s">
        <v>32</v>
      </c>
      <c r="O957" s="4">
        <v>69865.490000000005</v>
      </c>
      <c r="P957" t="s">
        <v>28</v>
      </c>
      <c r="Q957" t="str" cm="1">
        <f t="array" ref="Q957">_xlfn.IFS(
O957&lt;50000,"Low Salary (&lt;$50K)",
O957&lt;90000,"Lower Middle ($50K-$90K)",
O957&lt;130000,"Middle ($90K-$130K)",
O957&lt;170000,"Upper Middle ($130K-$170K)",
O957&gt;=170000,"High Salary (&gt;$170K)"
)</f>
        <v>Lower Middle ($50K-$90K)</v>
      </c>
      <c r="R957" t="str" cm="1">
        <f t="array" ref="R957">_xlfn.IFS(
G957&lt;=2,"New Customers (0-2Y)",
G957&lt;=5,"Growing Customers (3-5Y)",
G957&lt;=8,"Established Customers (6-8Y)",
G957&lt;=10,"Loyal Customers (9-10Y)"
)</f>
        <v>Growing Customers (3-5Y)</v>
      </c>
    </row>
    <row r="958" spans="1:18" x14ac:dyDescent="0.35">
      <c r="A958">
        <v>15631681</v>
      </c>
      <c r="B958" t="s">
        <v>752</v>
      </c>
      <c r="C958" t="s">
        <v>26</v>
      </c>
      <c r="D958" t="s">
        <v>18</v>
      </c>
      <c r="E958">
        <v>43</v>
      </c>
      <c r="F958" t="s">
        <v>19</v>
      </c>
      <c r="G958">
        <v>0</v>
      </c>
      <c r="H958" s="4">
        <v>0</v>
      </c>
      <c r="I958" t="s">
        <v>24</v>
      </c>
      <c r="J958">
        <v>2</v>
      </c>
      <c r="K958">
        <v>807</v>
      </c>
      <c r="L958" t="s">
        <v>37</v>
      </c>
      <c r="M958" t="s">
        <v>27</v>
      </c>
      <c r="N958" t="s">
        <v>22</v>
      </c>
      <c r="O958" s="4">
        <v>85523.24</v>
      </c>
      <c r="P958" t="s">
        <v>28</v>
      </c>
      <c r="Q958" t="str" cm="1">
        <f t="array" ref="Q958">_xlfn.IFS(
O958&lt;50000,"Low Salary (&lt;$50K)",
O958&lt;90000,"Lower Middle ($50K-$90K)",
O958&lt;130000,"Middle ($90K-$130K)",
O958&lt;170000,"Upper Middle ($130K-$170K)",
O958&gt;=170000,"High Salary (&gt;$170K)"
)</f>
        <v>Lower Middle ($50K-$90K)</v>
      </c>
      <c r="R958" t="str" cm="1">
        <f t="array" ref="R958">_xlfn.IFS(
G958&lt;=2,"New Customers (0-2Y)",
G958&lt;=5,"Growing Customers (3-5Y)",
G958&lt;=8,"Established Customers (6-8Y)",
G958&lt;=10,"Loyal Customers (9-10Y)"
)</f>
        <v>New Customers (0-2Y)</v>
      </c>
    </row>
    <row r="959" spans="1:18" x14ac:dyDescent="0.35">
      <c r="A959">
        <v>15731522</v>
      </c>
      <c r="B959" t="s">
        <v>633</v>
      </c>
      <c r="C959" t="s">
        <v>26</v>
      </c>
      <c r="D959" t="s">
        <v>18</v>
      </c>
      <c r="E959">
        <v>67</v>
      </c>
      <c r="F959" t="s">
        <v>2967</v>
      </c>
      <c r="G959">
        <v>8</v>
      </c>
      <c r="H959" s="4">
        <v>0</v>
      </c>
      <c r="I959" t="s">
        <v>24</v>
      </c>
      <c r="J959">
        <v>2</v>
      </c>
      <c r="K959">
        <v>771</v>
      </c>
      <c r="L959" t="s">
        <v>35</v>
      </c>
      <c r="M959" t="s">
        <v>21</v>
      </c>
      <c r="N959" t="s">
        <v>22</v>
      </c>
      <c r="O959" s="4">
        <v>51219.8</v>
      </c>
      <c r="P959" t="s">
        <v>28</v>
      </c>
      <c r="Q959" t="str" cm="1">
        <f t="array" ref="Q959">_xlfn.IFS(
O959&lt;50000,"Low Salary (&lt;$50K)",
O959&lt;90000,"Lower Middle ($50K-$90K)",
O959&lt;130000,"Middle ($90K-$130K)",
O959&lt;170000,"Upper Middle ($130K-$170K)",
O959&gt;=170000,"High Salary (&gt;$170K)"
)</f>
        <v>Lower Middle ($50K-$90K)</v>
      </c>
      <c r="R959" t="str" cm="1">
        <f t="array" ref="R959">_xlfn.IFS(
G959&lt;=2,"New Customers (0-2Y)",
G959&lt;=5,"Growing Customers (3-5Y)",
G959&lt;=8,"Established Customers (6-8Y)",
G959&lt;=10,"Loyal Customers (9-10Y)"
)</f>
        <v>Established Customers (6-8Y)</v>
      </c>
    </row>
    <row r="960" spans="1:18" x14ac:dyDescent="0.35">
      <c r="A960">
        <v>15619529</v>
      </c>
      <c r="B960" t="s">
        <v>121</v>
      </c>
      <c r="C960" t="s">
        <v>26</v>
      </c>
      <c r="D960" t="s">
        <v>39</v>
      </c>
      <c r="E960">
        <v>27</v>
      </c>
      <c r="F960" t="s">
        <v>43</v>
      </c>
      <c r="G960">
        <v>8</v>
      </c>
      <c r="H960" s="4">
        <v>132576.25</v>
      </c>
      <c r="I960" t="s">
        <v>33</v>
      </c>
      <c r="J960">
        <v>1</v>
      </c>
      <c r="K960">
        <v>531</v>
      </c>
      <c r="L960" t="s">
        <v>31</v>
      </c>
      <c r="M960" t="s">
        <v>27</v>
      </c>
      <c r="N960" t="s">
        <v>32</v>
      </c>
      <c r="O960" s="4">
        <v>7222.92</v>
      </c>
      <c r="P960" t="s">
        <v>28</v>
      </c>
      <c r="Q960" t="str" cm="1">
        <f t="array" ref="Q960">_xlfn.IFS(
O960&lt;50000,"Low Salary (&lt;$50K)",
O960&lt;90000,"Lower Middle ($50K-$90K)",
O960&lt;130000,"Middle ($90K-$130K)",
O960&lt;170000,"Upper Middle ($130K-$170K)",
O960&gt;=170000,"High Salary (&gt;$170K)"
)</f>
        <v>Low Salary (&lt;$50K)</v>
      </c>
      <c r="R960" t="str" cm="1">
        <f t="array" ref="R960">_xlfn.IFS(
G960&lt;=2,"New Customers (0-2Y)",
G960&lt;=5,"Growing Customers (3-5Y)",
G960&lt;=8,"Established Customers (6-8Y)",
G960&lt;=10,"Loyal Customers (9-10Y)"
)</f>
        <v>Established Customers (6-8Y)</v>
      </c>
    </row>
    <row r="961" spans="1:18" x14ac:dyDescent="0.35">
      <c r="A961">
        <v>15628034</v>
      </c>
      <c r="B961" t="s">
        <v>753</v>
      </c>
      <c r="C961" t="s">
        <v>17</v>
      </c>
      <c r="D961" t="s">
        <v>18</v>
      </c>
      <c r="E961">
        <v>37</v>
      </c>
      <c r="F961" t="s">
        <v>19</v>
      </c>
      <c r="G961">
        <v>6</v>
      </c>
      <c r="H961" s="4">
        <v>129101.3</v>
      </c>
      <c r="I961" t="s">
        <v>33</v>
      </c>
      <c r="J961">
        <v>1</v>
      </c>
      <c r="K961">
        <v>629</v>
      </c>
      <c r="L961" t="s">
        <v>20</v>
      </c>
      <c r="M961" t="s">
        <v>21</v>
      </c>
      <c r="N961" t="s">
        <v>22</v>
      </c>
      <c r="O961" s="4">
        <v>23971.33</v>
      </c>
      <c r="P961" t="s">
        <v>28</v>
      </c>
      <c r="Q961" t="str" cm="1">
        <f t="array" ref="Q961">_xlfn.IFS(
O961&lt;50000,"Low Salary (&lt;$50K)",
O961&lt;90000,"Lower Middle ($50K-$90K)",
O961&lt;130000,"Middle ($90K-$130K)",
O961&lt;170000,"Upper Middle ($130K-$170K)",
O961&gt;=170000,"High Salary (&gt;$170K)"
)</f>
        <v>Low Salary (&lt;$50K)</v>
      </c>
      <c r="R961" t="str" cm="1">
        <f t="array" ref="R961">_xlfn.IFS(
G961&lt;=2,"New Customers (0-2Y)",
G961&lt;=5,"Growing Customers (3-5Y)",
G961&lt;=8,"Established Customers (6-8Y)",
G961&lt;=10,"Loyal Customers (9-10Y)"
)</f>
        <v>Established Customers (6-8Y)</v>
      </c>
    </row>
    <row r="962" spans="1:18" x14ac:dyDescent="0.35">
      <c r="A962">
        <v>15686164</v>
      </c>
      <c r="B962" t="s">
        <v>62</v>
      </c>
      <c r="C962" t="s">
        <v>42</v>
      </c>
      <c r="D962" t="s">
        <v>18</v>
      </c>
      <c r="E962">
        <v>31</v>
      </c>
      <c r="F962" t="s">
        <v>19</v>
      </c>
      <c r="G962">
        <v>1</v>
      </c>
      <c r="H962" s="4">
        <v>108822.39999999999</v>
      </c>
      <c r="I962" t="s">
        <v>33</v>
      </c>
      <c r="J962">
        <v>1</v>
      </c>
      <c r="K962">
        <v>850</v>
      </c>
      <c r="L962" t="s">
        <v>37</v>
      </c>
      <c r="M962" t="s">
        <v>21</v>
      </c>
      <c r="N962" t="s">
        <v>22</v>
      </c>
      <c r="O962" s="4">
        <v>132173.31</v>
      </c>
      <c r="P962" t="s">
        <v>28</v>
      </c>
      <c r="Q962" t="str" cm="1">
        <f t="array" ref="Q962">_xlfn.IFS(
O962&lt;50000,"Low Salary (&lt;$50K)",
O962&lt;90000,"Lower Middle ($50K-$90K)",
O962&lt;130000,"Middle ($90K-$130K)",
O962&lt;170000,"Upper Middle ($130K-$170K)",
O962&gt;=170000,"High Salary (&gt;$170K)"
)</f>
        <v>Upper Middle ($130K-$170K)</v>
      </c>
      <c r="R962" t="str" cm="1">
        <f t="array" ref="R962">_xlfn.IFS(
G962&lt;=2,"New Customers (0-2Y)",
G962&lt;=5,"Growing Customers (3-5Y)",
G962&lt;=8,"Established Customers (6-8Y)",
G962&lt;=10,"Loyal Customers (9-10Y)"
)</f>
        <v>New Customers (0-2Y)</v>
      </c>
    </row>
    <row r="963" spans="1:18" x14ac:dyDescent="0.35">
      <c r="A963">
        <v>15582797</v>
      </c>
      <c r="B963" t="s">
        <v>280</v>
      </c>
      <c r="C963" t="s">
        <v>26</v>
      </c>
      <c r="D963" t="s">
        <v>39</v>
      </c>
      <c r="E963">
        <v>35</v>
      </c>
      <c r="F963" t="s">
        <v>19</v>
      </c>
      <c r="G963">
        <v>4</v>
      </c>
      <c r="H963" s="4">
        <v>137948.51</v>
      </c>
      <c r="I963" t="s">
        <v>33</v>
      </c>
      <c r="J963">
        <v>1</v>
      </c>
      <c r="K963">
        <v>685</v>
      </c>
      <c r="L963" t="s">
        <v>35</v>
      </c>
      <c r="M963" t="s">
        <v>21</v>
      </c>
      <c r="N963" t="s">
        <v>32</v>
      </c>
      <c r="O963" s="4">
        <v>113639.64</v>
      </c>
      <c r="P963" t="s">
        <v>28</v>
      </c>
      <c r="Q963" t="str" cm="1">
        <f t="array" ref="Q963">_xlfn.IFS(
O963&lt;50000,"Low Salary (&lt;$50K)",
O963&lt;90000,"Lower Middle ($50K-$90K)",
O963&lt;130000,"Middle ($90K-$130K)",
O963&lt;170000,"Upper Middle ($130K-$170K)",
O963&gt;=170000,"High Salary (&gt;$170K)"
)</f>
        <v>Middle ($90K-$130K)</v>
      </c>
      <c r="R963" t="str" cm="1">
        <f t="array" ref="R963">_xlfn.IFS(
G963&lt;=2,"New Customers (0-2Y)",
G963&lt;=5,"Growing Customers (3-5Y)",
G963&lt;=8,"Established Customers (6-8Y)",
G963&lt;=10,"Loyal Customers (9-10Y)"
)</f>
        <v>Growing Customers (3-5Y)</v>
      </c>
    </row>
    <row r="964" spans="1:18" x14ac:dyDescent="0.35">
      <c r="A964">
        <v>15753831</v>
      </c>
      <c r="B964" t="s">
        <v>665</v>
      </c>
      <c r="C964" t="s">
        <v>26</v>
      </c>
      <c r="D964" t="s">
        <v>39</v>
      </c>
      <c r="E964">
        <v>32</v>
      </c>
      <c r="F964" t="s">
        <v>19</v>
      </c>
      <c r="G964">
        <v>7</v>
      </c>
      <c r="H964" s="4">
        <v>100433.8</v>
      </c>
      <c r="I964" t="s">
        <v>33</v>
      </c>
      <c r="J964">
        <v>1</v>
      </c>
      <c r="K964">
        <v>642</v>
      </c>
      <c r="L964" t="s">
        <v>20</v>
      </c>
      <c r="M964" t="s">
        <v>21</v>
      </c>
      <c r="N964" t="s">
        <v>22</v>
      </c>
      <c r="O964" s="4">
        <v>39768.589999999997</v>
      </c>
      <c r="P964" t="s">
        <v>28</v>
      </c>
      <c r="Q964" t="str" cm="1">
        <f t="array" ref="Q964">_xlfn.IFS(
O964&lt;50000,"Low Salary (&lt;$50K)",
O964&lt;90000,"Lower Middle ($50K-$90K)",
O964&lt;130000,"Middle ($90K-$130K)",
O964&lt;170000,"Upper Middle ($130K-$170K)",
O964&gt;=170000,"High Salary (&gt;$170K)"
)</f>
        <v>Low Salary (&lt;$50K)</v>
      </c>
      <c r="R964" t="str" cm="1">
        <f t="array" ref="R964">_xlfn.IFS(
G964&lt;=2,"New Customers (0-2Y)",
G964&lt;=5,"Growing Customers (3-5Y)",
G964&lt;=8,"Established Customers (6-8Y)",
G964&lt;=10,"Loyal Customers (9-10Y)"
)</f>
        <v>Established Customers (6-8Y)</v>
      </c>
    </row>
    <row r="965" spans="1:18" x14ac:dyDescent="0.35">
      <c r="A965">
        <v>15731815</v>
      </c>
      <c r="B965" t="s">
        <v>754</v>
      </c>
      <c r="C965" t="s">
        <v>26</v>
      </c>
      <c r="D965" t="s">
        <v>39</v>
      </c>
      <c r="E965">
        <v>63</v>
      </c>
      <c r="F965" t="s">
        <v>2967</v>
      </c>
      <c r="G965">
        <v>4</v>
      </c>
      <c r="H965" s="4">
        <v>96134.11</v>
      </c>
      <c r="I965" t="s">
        <v>29</v>
      </c>
      <c r="J965">
        <v>3</v>
      </c>
      <c r="K965">
        <v>529</v>
      </c>
      <c r="L965" t="s">
        <v>31</v>
      </c>
      <c r="M965" t="s">
        <v>21</v>
      </c>
      <c r="N965" t="s">
        <v>32</v>
      </c>
      <c r="O965" s="4">
        <v>108732.96</v>
      </c>
      <c r="P965" t="s">
        <v>23</v>
      </c>
      <c r="Q965" t="str" cm="1">
        <f t="array" ref="Q965">_xlfn.IFS(
O965&lt;50000,"Low Salary (&lt;$50K)",
O965&lt;90000,"Lower Middle ($50K-$90K)",
O965&lt;130000,"Middle ($90K-$130K)",
O965&lt;170000,"Upper Middle ($130K-$170K)",
O965&gt;=170000,"High Salary (&gt;$170K)"
)</f>
        <v>Middle ($90K-$130K)</v>
      </c>
      <c r="R965" t="str" cm="1">
        <f t="array" ref="R965">_xlfn.IFS(
G965&lt;=2,"New Customers (0-2Y)",
G965&lt;=5,"Growing Customers (3-5Y)",
G965&lt;=8,"Established Customers (6-8Y)",
G965&lt;=10,"Loyal Customers (9-10Y)"
)</f>
        <v>Growing Customers (3-5Y)</v>
      </c>
    </row>
    <row r="966" spans="1:18" x14ac:dyDescent="0.35">
      <c r="A966">
        <v>15580956</v>
      </c>
      <c r="B966" t="s">
        <v>755</v>
      </c>
      <c r="C966" t="s">
        <v>42</v>
      </c>
      <c r="D966" t="s">
        <v>18</v>
      </c>
      <c r="E966">
        <v>43</v>
      </c>
      <c r="F966" t="s">
        <v>19</v>
      </c>
      <c r="G966">
        <v>4</v>
      </c>
      <c r="H966" s="4">
        <v>115888.04</v>
      </c>
      <c r="I966" t="s">
        <v>33</v>
      </c>
      <c r="J966">
        <v>1</v>
      </c>
      <c r="K966">
        <v>683</v>
      </c>
      <c r="L966" t="s">
        <v>35</v>
      </c>
      <c r="M966" t="s">
        <v>21</v>
      </c>
      <c r="N966" t="s">
        <v>22</v>
      </c>
      <c r="O966" s="4">
        <v>117349.19</v>
      </c>
      <c r="P966" t="s">
        <v>23</v>
      </c>
      <c r="Q966" t="str" cm="1">
        <f t="array" ref="Q966">_xlfn.IFS(
O966&lt;50000,"Low Salary (&lt;$50K)",
O966&lt;90000,"Lower Middle ($50K-$90K)",
O966&lt;130000,"Middle ($90K-$130K)",
O966&lt;170000,"Upper Middle ($130K-$170K)",
O966&gt;=170000,"High Salary (&gt;$170K)"
)</f>
        <v>Middle ($90K-$130K)</v>
      </c>
      <c r="R966" t="str" cm="1">
        <f t="array" ref="R966">_xlfn.IFS(
G966&lt;=2,"New Customers (0-2Y)",
G966&lt;=5,"Growing Customers (3-5Y)",
G966&lt;=8,"Established Customers (6-8Y)",
G966&lt;=10,"Loyal Customers (9-10Y)"
)</f>
        <v>Growing Customers (3-5Y)</v>
      </c>
    </row>
    <row r="967" spans="1:18" x14ac:dyDescent="0.35">
      <c r="A967">
        <v>15602084</v>
      </c>
      <c r="B967" t="s">
        <v>756</v>
      </c>
      <c r="C967" t="s">
        <v>17</v>
      </c>
      <c r="D967" t="s">
        <v>18</v>
      </c>
      <c r="E967">
        <v>42</v>
      </c>
      <c r="F967" t="s">
        <v>19</v>
      </c>
      <c r="G967">
        <v>5</v>
      </c>
      <c r="H967" s="4">
        <v>124626.07</v>
      </c>
      <c r="I967" t="s">
        <v>33</v>
      </c>
      <c r="J967">
        <v>1</v>
      </c>
      <c r="K967">
        <v>663</v>
      </c>
      <c r="L967" t="s">
        <v>35</v>
      </c>
      <c r="M967" t="s">
        <v>21</v>
      </c>
      <c r="N967" t="s">
        <v>22</v>
      </c>
      <c r="O967" s="4">
        <v>78004.5</v>
      </c>
      <c r="P967" t="s">
        <v>28</v>
      </c>
      <c r="Q967" t="str" cm="1">
        <f t="array" ref="Q967">_xlfn.IFS(
O967&lt;50000,"Low Salary (&lt;$50K)",
O967&lt;90000,"Lower Middle ($50K-$90K)",
O967&lt;130000,"Middle ($90K-$130K)",
O967&lt;170000,"Upper Middle ($130K-$170K)",
O967&gt;=170000,"High Salary (&gt;$170K)"
)</f>
        <v>Lower Middle ($50K-$90K)</v>
      </c>
      <c r="R967" t="str" cm="1">
        <f t="array" ref="R967">_xlfn.IFS(
G967&lt;=2,"New Customers (0-2Y)",
G967&lt;=5,"Growing Customers (3-5Y)",
G967&lt;=8,"Established Customers (6-8Y)",
G967&lt;=10,"Loyal Customers (9-10Y)"
)</f>
        <v>Growing Customers (3-5Y)</v>
      </c>
    </row>
    <row r="968" spans="1:18" x14ac:dyDescent="0.35">
      <c r="A968">
        <v>15589805</v>
      </c>
      <c r="B968" t="s">
        <v>757</v>
      </c>
      <c r="C968" t="s">
        <v>17</v>
      </c>
      <c r="D968" t="s">
        <v>18</v>
      </c>
      <c r="E968">
        <v>34</v>
      </c>
      <c r="F968" t="s">
        <v>19</v>
      </c>
      <c r="G968">
        <v>6</v>
      </c>
      <c r="H968" s="4">
        <v>139810.34</v>
      </c>
      <c r="I968" t="s">
        <v>33</v>
      </c>
      <c r="J968">
        <v>1</v>
      </c>
      <c r="K968">
        <v>563</v>
      </c>
      <c r="L968" t="s">
        <v>31</v>
      </c>
      <c r="M968" t="s">
        <v>21</v>
      </c>
      <c r="N968" t="s">
        <v>22</v>
      </c>
      <c r="O968" s="4">
        <v>152417.79</v>
      </c>
      <c r="P968" t="s">
        <v>28</v>
      </c>
      <c r="Q968" t="str" cm="1">
        <f t="array" ref="Q968">_xlfn.IFS(
O968&lt;50000,"Low Salary (&lt;$50K)",
O968&lt;90000,"Lower Middle ($50K-$90K)",
O968&lt;130000,"Middle ($90K-$130K)",
O968&lt;170000,"Upper Middle ($130K-$170K)",
O968&gt;=170000,"High Salary (&gt;$170K)"
)</f>
        <v>Upper Middle ($130K-$170K)</v>
      </c>
      <c r="R968" t="str" cm="1">
        <f t="array" ref="R968">_xlfn.IFS(
G968&lt;=2,"New Customers (0-2Y)",
G968&lt;=5,"Growing Customers (3-5Y)",
G968&lt;=8,"Established Customers (6-8Y)",
G968&lt;=10,"Loyal Customers (9-10Y)"
)</f>
        <v>Established Customers (6-8Y)</v>
      </c>
    </row>
    <row r="969" spans="1:18" x14ac:dyDescent="0.35">
      <c r="A969">
        <v>15720893</v>
      </c>
      <c r="B969" t="s">
        <v>758</v>
      </c>
      <c r="C969" t="s">
        <v>26</v>
      </c>
      <c r="D969" t="s">
        <v>18</v>
      </c>
      <c r="E969">
        <v>34</v>
      </c>
      <c r="F969" t="s">
        <v>19</v>
      </c>
      <c r="G969">
        <v>9</v>
      </c>
      <c r="H969" s="4">
        <v>0</v>
      </c>
      <c r="I969" t="s">
        <v>24</v>
      </c>
      <c r="J969">
        <v>2</v>
      </c>
      <c r="K969">
        <v>637</v>
      </c>
      <c r="L969" t="s">
        <v>20</v>
      </c>
      <c r="M969" t="s">
        <v>27</v>
      </c>
      <c r="N969" t="s">
        <v>32</v>
      </c>
      <c r="O969" s="4">
        <v>26057.08</v>
      </c>
      <c r="P969" t="s">
        <v>28</v>
      </c>
      <c r="Q969" t="str" cm="1">
        <f t="array" ref="Q969">_xlfn.IFS(
O969&lt;50000,"Low Salary (&lt;$50K)",
O969&lt;90000,"Lower Middle ($50K-$90K)",
O969&lt;130000,"Middle ($90K-$130K)",
O969&lt;170000,"Upper Middle ($130K-$170K)",
O969&gt;=170000,"High Salary (&gt;$170K)"
)</f>
        <v>Low Salary (&lt;$50K)</v>
      </c>
      <c r="R969" t="str" cm="1">
        <f t="array" ref="R969">_xlfn.IFS(
G969&lt;=2,"New Customers (0-2Y)",
G969&lt;=5,"Growing Customers (3-5Y)",
G969&lt;=8,"Established Customers (6-8Y)",
G969&lt;=10,"Loyal Customers (9-10Y)"
)</f>
        <v>Loyal Customers (9-10Y)</v>
      </c>
    </row>
    <row r="970" spans="1:18" x14ac:dyDescent="0.35">
      <c r="A970">
        <v>15641009</v>
      </c>
      <c r="B970" t="s">
        <v>759</v>
      </c>
      <c r="C970" t="s">
        <v>17</v>
      </c>
      <c r="D970" t="s">
        <v>39</v>
      </c>
      <c r="E970">
        <v>37</v>
      </c>
      <c r="F970" t="s">
        <v>19</v>
      </c>
      <c r="G970">
        <v>3</v>
      </c>
      <c r="H970" s="4">
        <v>84496.71</v>
      </c>
      <c r="I970" t="s">
        <v>29</v>
      </c>
      <c r="J970">
        <v>1</v>
      </c>
      <c r="K970">
        <v>544</v>
      </c>
      <c r="L970" t="s">
        <v>31</v>
      </c>
      <c r="M970" t="s">
        <v>27</v>
      </c>
      <c r="N970" t="s">
        <v>32</v>
      </c>
      <c r="O970" s="4">
        <v>79972.09</v>
      </c>
      <c r="P970" t="s">
        <v>28</v>
      </c>
      <c r="Q970" t="str" cm="1">
        <f t="array" ref="Q970">_xlfn.IFS(
O970&lt;50000,"Low Salary (&lt;$50K)",
O970&lt;90000,"Lower Middle ($50K-$90K)",
O970&lt;130000,"Middle ($90K-$130K)",
O970&lt;170000,"Upper Middle ($130K-$170K)",
O970&gt;=170000,"High Salary (&gt;$170K)"
)</f>
        <v>Lower Middle ($50K-$90K)</v>
      </c>
      <c r="R970" t="str" cm="1">
        <f t="array" ref="R970">_xlfn.IFS(
G970&lt;=2,"New Customers (0-2Y)",
G970&lt;=5,"Growing Customers (3-5Y)",
G970&lt;=8,"Established Customers (6-8Y)",
G970&lt;=10,"Loyal Customers (9-10Y)"
)</f>
        <v>Growing Customers (3-5Y)</v>
      </c>
    </row>
    <row r="971" spans="1:18" x14ac:dyDescent="0.35">
      <c r="A971">
        <v>15605926</v>
      </c>
      <c r="B971" t="s">
        <v>760</v>
      </c>
      <c r="C971" t="s">
        <v>42</v>
      </c>
      <c r="D971" t="s">
        <v>39</v>
      </c>
      <c r="E971">
        <v>70</v>
      </c>
      <c r="F971" t="s">
        <v>2967</v>
      </c>
      <c r="G971">
        <v>9</v>
      </c>
      <c r="H971" s="4">
        <v>116854.71</v>
      </c>
      <c r="I971" t="s">
        <v>33</v>
      </c>
      <c r="J971">
        <v>2</v>
      </c>
      <c r="K971">
        <v>649</v>
      </c>
      <c r="L971" t="s">
        <v>20</v>
      </c>
      <c r="M971" t="s">
        <v>27</v>
      </c>
      <c r="N971" t="s">
        <v>22</v>
      </c>
      <c r="O971" s="4">
        <v>107125.79</v>
      </c>
      <c r="P971" t="s">
        <v>28</v>
      </c>
      <c r="Q971" t="str" cm="1">
        <f t="array" ref="Q971">_xlfn.IFS(
O971&lt;50000,"Low Salary (&lt;$50K)",
O971&lt;90000,"Lower Middle ($50K-$90K)",
O971&lt;130000,"Middle ($90K-$130K)",
O971&lt;170000,"Upper Middle ($130K-$170K)",
O971&gt;=170000,"High Salary (&gt;$170K)"
)</f>
        <v>Middle ($90K-$130K)</v>
      </c>
      <c r="R971" t="str" cm="1">
        <f t="array" ref="R971">_xlfn.IFS(
G971&lt;=2,"New Customers (0-2Y)",
G971&lt;=5,"Growing Customers (3-5Y)",
G971&lt;=8,"Established Customers (6-8Y)",
G971&lt;=10,"Loyal Customers (9-10Y)"
)</f>
        <v>Loyal Customers (9-10Y)</v>
      </c>
    </row>
    <row r="972" spans="1:18" x14ac:dyDescent="0.35">
      <c r="A972">
        <v>15805955</v>
      </c>
      <c r="B972" t="s">
        <v>329</v>
      </c>
      <c r="C972" t="s">
        <v>17</v>
      </c>
      <c r="D972" t="s">
        <v>18</v>
      </c>
      <c r="E972">
        <v>48</v>
      </c>
      <c r="F972" t="s">
        <v>19</v>
      </c>
      <c r="G972">
        <v>10</v>
      </c>
      <c r="H972" s="4">
        <v>138333.03</v>
      </c>
      <c r="I972" t="s">
        <v>33</v>
      </c>
      <c r="J972">
        <v>1</v>
      </c>
      <c r="K972">
        <v>638</v>
      </c>
      <c r="L972" t="s">
        <v>20</v>
      </c>
      <c r="M972" t="s">
        <v>21</v>
      </c>
      <c r="N972" t="s">
        <v>22</v>
      </c>
      <c r="O972" s="4">
        <v>47679.14</v>
      </c>
      <c r="P972" t="s">
        <v>28</v>
      </c>
      <c r="Q972" t="str" cm="1">
        <f t="array" ref="Q972">_xlfn.IFS(
O972&lt;50000,"Low Salary (&lt;$50K)",
O972&lt;90000,"Lower Middle ($50K-$90K)",
O972&lt;130000,"Middle ($90K-$130K)",
O972&lt;170000,"Upper Middle ($130K-$170K)",
O972&gt;=170000,"High Salary (&gt;$170K)"
)</f>
        <v>Low Salary (&lt;$50K)</v>
      </c>
      <c r="R972" t="str" cm="1">
        <f t="array" ref="R972">_xlfn.IFS(
G972&lt;=2,"New Customers (0-2Y)",
G972&lt;=5,"Growing Customers (3-5Y)",
G972&lt;=8,"Established Customers (6-8Y)",
G972&lt;=10,"Loyal Customers (9-10Y)"
)</f>
        <v>Loyal Customers (9-10Y)</v>
      </c>
    </row>
    <row r="973" spans="1:18" x14ac:dyDescent="0.35">
      <c r="A973">
        <v>15801488</v>
      </c>
      <c r="B973" t="s">
        <v>761</v>
      </c>
      <c r="C973" t="s">
        <v>17</v>
      </c>
      <c r="D973" t="s">
        <v>39</v>
      </c>
      <c r="E973">
        <v>25</v>
      </c>
      <c r="F973" t="s">
        <v>43</v>
      </c>
      <c r="G973">
        <v>3</v>
      </c>
      <c r="H973" s="4">
        <v>0</v>
      </c>
      <c r="I973" t="s">
        <v>24</v>
      </c>
      <c r="J973">
        <v>2</v>
      </c>
      <c r="K973">
        <v>723</v>
      </c>
      <c r="L973" t="s">
        <v>35</v>
      </c>
      <c r="M973" t="s">
        <v>21</v>
      </c>
      <c r="N973" t="s">
        <v>22</v>
      </c>
      <c r="O973" s="4">
        <v>134509.47</v>
      </c>
      <c r="P973" t="s">
        <v>28</v>
      </c>
      <c r="Q973" t="str" cm="1">
        <f t="array" ref="Q973">_xlfn.IFS(
O973&lt;50000,"Low Salary (&lt;$50K)",
O973&lt;90000,"Lower Middle ($50K-$90K)",
O973&lt;130000,"Middle ($90K-$130K)",
O973&lt;170000,"Upper Middle ($130K-$170K)",
O973&gt;=170000,"High Salary (&gt;$170K)"
)</f>
        <v>Upper Middle ($130K-$170K)</v>
      </c>
      <c r="R973" t="str" cm="1">
        <f t="array" ref="R973">_xlfn.IFS(
G973&lt;=2,"New Customers (0-2Y)",
G973&lt;=5,"Growing Customers (3-5Y)",
G973&lt;=8,"Established Customers (6-8Y)",
G973&lt;=10,"Loyal Customers (9-10Y)"
)</f>
        <v>Growing Customers (3-5Y)</v>
      </c>
    </row>
    <row r="974" spans="1:18" x14ac:dyDescent="0.35">
      <c r="A974">
        <v>15605918</v>
      </c>
      <c r="B974" t="s">
        <v>762</v>
      </c>
      <c r="C974" t="s">
        <v>42</v>
      </c>
      <c r="D974" t="s">
        <v>39</v>
      </c>
      <c r="E974">
        <v>43</v>
      </c>
      <c r="F974" t="s">
        <v>19</v>
      </c>
      <c r="G974">
        <v>5</v>
      </c>
      <c r="H974" s="4">
        <v>78992.75</v>
      </c>
      <c r="I974" t="s">
        <v>29</v>
      </c>
      <c r="J974">
        <v>2</v>
      </c>
      <c r="K974">
        <v>635</v>
      </c>
      <c r="L974" t="s">
        <v>20</v>
      </c>
      <c r="M974" t="s">
        <v>27</v>
      </c>
      <c r="N974" t="s">
        <v>32</v>
      </c>
      <c r="O974" s="4">
        <v>153265.31</v>
      </c>
      <c r="P974" t="s">
        <v>28</v>
      </c>
      <c r="Q974" t="str" cm="1">
        <f t="array" ref="Q974">_xlfn.IFS(
O974&lt;50000,"Low Salary (&lt;$50K)",
O974&lt;90000,"Lower Middle ($50K-$90K)",
O974&lt;130000,"Middle ($90K-$130K)",
O974&lt;170000,"Upper Middle ($130K-$170K)",
O974&gt;=170000,"High Salary (&gt;$170K)"
)</f>
        <v>Upper Middle ($130K-$170K)</v>
      </c>
      <c r="R974" t="str" cm="1">
        <f t="array" ref="R974">_xlfn.IFS(
G974&lt;=2,"New Customers (0-2Y)",
G974&lt;=5,"Growing Customers (3-5Y)",
G974&lt;=8,"Established Customers (6-8Y)",
G974&lt;=10,"Loyal Customers (9-10Y)"
)</f>
        <v>Growing Customers (3-5Y)</v>
      </c>
    </row>
    <row r="975" spans="1:18" x14ac:dyDescent="0.35">
      <c r="A975">
        <v>15779711</v>
      </c>
      <c r="B975" t="s">
        <v>502</v>
      </c>
      <c r="C975" t="s">
        <v>26</v>
      </c>
      <c r="D975" t="s">
        <v>18</v>
      </c>
      <c r="E975">
        <v>38</v>
      </c>
      <c r="F975" t="s">
        <v>19</v>
      </c>
      <c r="G975">
        <v>7</v>
      </c>
      <c r="H975" s="4">
        <v>97257.41</v>
      </c>
      <c r="I975" t="s">
        <v>29</v>
      </c>
      <c r="J975">
        <v>2</v>
      </c>
      <c r="K975">
        <v>750</v>
      </c>
      <c r="L975" t="s">
        <v>35</v>
      </c>
      <c r="M975" t="s">
        <v>27</v>
      </c>
      <c r="N975" t="s">
        <v>22</v>
      </c>
      <c r="O975" s="4">
        <v>179883.04</v>
      </c>
      <c r="P975" t="s">
        <v>28</v>
      </c>
      <c r="Q975" t="str" cm="1">
        <f t="array" ref="Q975">_xlfn.IFS(
O975&lt;50000,"Low Salary (&lt;$50K)",
O975&lt;90000,"Lower Middle ($50K-$90K)",
O975&lt;130000,"Middle ($90K-$130K)",
O975&lt;170000,"Upper Middle ($130K-$170K)",
O975&gt;=170000,"High Salary (&gt;$170K)"
)</f>
        <v>High Salary (&gt;$170K)</v>
      </c>
      <c r="R975" t="str" cm="1">
        <f t="array" ref="R975">_xlfn.IFS(
G975&lt;=2,"New Customers (0-2Y)",
G975&lt;=5,"Growing Customers (3-5Y)",
G975&lt;=8,"Established Customers (6-8Y)",
G975&lt;=10,"Loyal Customers (9-10Y)"
)</f>
        <v>Established Customers (6-8Y)</v>
      </c>
    </row>
    <row r="976" spans="1:18" x14ac:dyDescent="0.35">
      <c r="A976">
        <v>15705620</v>
      </c>
      <c r="B976" t="s">
        <v>473</v>
      </c>
      <c r="C976" t="s">
        <v>17</v>
      </c>
      <c r="D976" t="s">
        <v>39</v>
      </c>
      <c r="E976">
        <v>34</v>
      </c>
      <c r="F976" t="s">
        <v>19</v>
      </c>
      <c r="G976">
        <v>5</v>
      </c>
      <c r="H976" s="4">
        <v>122453.37</v>
      </c>
      <c r="I976" t="s">
        <v>33</v>
      </c>
      <c r="J976">
        <v>2</v>
      </c>
      <c r="K976">
        <v>730</v>
      </c>
      <c r="L976" t="s">
        <v>35</v>
      </c>
      <c r="M976" t="s">
        <v>21</v>
      </c>
      <c r="N976" t="s">
        <v>32</v>
      </c>
      <c r="O976" s="4">
        <v>138882.98000000001</v>
      </c>
      <c r="P976" t="s">
        <v>28</v>
      </c>
      <c r="Q976" t="str" cm="1">
        <f t="array" ref="Q976">_xlfn.IFS(
O976&lt;50000,"Low Salary (&lt;$50K)",
O976&lt;90000,"Lower Middle ($50K-$90K)",
O976&lt;130000,"Middle ($90K-$130K)",
O976&lt;170000,"Upper Middle ($130K-$170K)",
O976&gt;=170000,"High Salary (&gt;$170K)"
)</f>
        <v>Upper Middle ($130K-$170K)</v>
      </c>
      <c r="R976" t="str" cm="1">
        <f t="array" ref="R976">_xlfn.IFS(
G976&lt;=2,"New Customers (0-2Y)",
G976&lt;=5,"Growing Customers (3-5Y)",
G976&lt;=8,"Established Customers (6-8Y)",
G976&lt;=10,"Loyal Customers (9-10Y)"
)</f>
        <v>Growing Customers (3-5Y)</v>
      </c>
    </row>
    <row r="977" spans="1:18" x14ac:dyDescent="0.35">
      <c r="A977">
        <v>15685357</v>
      </c>
      <c r="B977" t="s">
        <v>715</v>
      </c>
      <c r="C977" t="s">
        <v>26</v>
      </c>
      <c r="D977" t="s">
        <v>18</v>
      </c>
      <c r="E977">
        <v>36</v>
      </c>
      <c r="F977" t="s">
        <v>19</v>
      </c>
      <c r="G977">
        <v>8</v>
      </c>
      <c r="H977" s="4">
        <v>112940.07</v>
      </c>
      <c r="I977" t="s">
        <v>33</v>
      </c>
      <c r="J977">
        <v>1</v>
      </c>
      <c r="K977">
        <v>750</v>
      </c>
      <c r="L977" t="s">
        <v>35</v>
      </c>
      <c r="M977" t="s">
        <v>27</v>
      </c>
      <c r="N977" t="s">
        <v>22</v>
      </c>
      <c r="O977" s="4">
        <v>9855.81</v>
      </c>
      <c r="P977" t="s">
        <v>28</v>
      </c>
      <c r="Q977" t="str" cm="1">
        <f t="array" ref="Q977">_xlfn.IFS(
O977&lt;50000,"Low Salary (&lt;$50K)",
O977&lt;90000,"Lower Middle ($50K-$90K)",
O977&lt;130000,"Middle ($90K-$130K)",
O977&lt;170000,"Upper Middle ($130K-$170K)",
O977&gt;=170000,"High Salary (&gt;$170K)"
)</f>
        <v>Low Salary (&lt;$50K)</v>
      </c>
      <c r="R977" t="str" cm="1">
        <f t="array" ref="R977">_xlfn.IFS(
G977&lt;=2,"New Customers (0-2Y)",
G977&lt;=5,"Growing Customers (3-5Y)",
G977&lt;=8,"Established Customers (6-8Y)",
G977&lt;=10,"Loyal Customers (9-10Y)"
)</f>
        <v>Established Customers (6-8Y)</v>
      </c>
    </row>
    <row r="978" spans="1:18" x14ac:dyDescent="0.35">
      <c r="A978">
        <v>15570060</v>
      </c>
      <c r="B978" t="s">
        <v>763</v>
      </c>
      <c r="C978" t="s">
        <v>17</v>
      </c>
      <c r="D978" t="s">
        <v>18</v>
      </c>
      <c r="E978">
        <v>43</v>
      </c>
      <c r="F978" t="s">
        <v>19</v>
      </c>
      <c r="G978">
        <v>8</v>
      </c>
      <c r="H978" s="4">
        <v>132558.26</v>
      </c>
      <c r="I978" t="s">
        <v>33</v>
      </c>
      <c r="J978">
        <v>1</v>
      </c>
      <c r="K978">
        <v>586</v>
      </c>
      <c r="L978" t="s">
        <v>31</v>
      </c>
      <c r="M978" t="s">
        <v>21</v>
      </c>
      <c r="N978" t="s">
        <v>32</v>
      </c>
      <c r="O978" s="4">
        <v>67046.83</v>
      </c>
      <c r="P978" t="s">
        <v>23</v>
      </c>
      <c r="Q978" t="str" cm="1">
        <f t="array" ref="Q978">_xlfn.IFS(
O978&lt;50000,"Low Salary (&lt;$50K)",
O978&lt;90000,"Lower Middle ($50K-$90K)",
O978&lt;130000,"Middle ($90K-$130K)",
O978&lt;170000,"Upper Middle ($130K-$170K)",
O978&gt;=170000,"High Salary (&gt;$170K)"
)</f>
        <v>Lower Middle ($50K-$90K)</v>
      </c>
      <c r="R978" t="str" cm="1">
        <f t="array" ref="R978">_xlfn.IFS(
G978&lt;=2,"New Customers (0-2Y)",
G978&lt;=5,"Growing Customers (3-5Y)",
G978&lt;=8,"Established Customers (6-8Y)",
G978&lt;=10,"Loyal Customers (9-10Y)"
)</f>
        <v>Established Customers (6-8Y)</v>
      </c>
    </row>
    <row r="979" spans="1:18" x14ac:dyDescent="0.35">
      <c r="A979">
        <v>15582616</v>
      </c>
      <c r="B979" t="s">
        <v>743</v>
      </c>
      <c r="C979" t="s">
        <v>17</v>
      </c>
      <c r="D979" t="s">
        <v>18</v>
      </c>
      <c r="E979">
        <v>38</v>
      </c>
      <c r="F979" t="s">
        <v>19</v>
      </c>
      <c r="G979">
        <v>4</v>
      </c>
      <c r="H979" s="4">
        <v>0</v>
      </c>
      <c r="I979" t="s">
        <v>24</v>
      </c>
      <c r="J979">
        <v>2</v>
      </c>
      <c r="K979">
        <v>520</v>
      </c>
      <c r="L979" t="s">
        <v>31</v>
      </c>
      <c r="M979" t="s">
        <v>21</v>
      </c>
      <c r="N979" t="s">
        <v>32</v>
      </c>
      <c r="O979" s="4">
        <v>56388.63</v>
      </c>
      <c r="P979" t="s">
        <v>28</v>
      </c>
      <c r="Q979" t="str" cm="1">
        <f t="array" ref="Q979">_xlfn.IFS(
O979&lt;50000,"Low Salary (&lt;$50K)",
O979&lt;90000,"Lower Middle ($50K-$90K)",
O979&lt;130000,"Middle ($90K-$130K)",
O979&lt;170000,"Upper Middle ($130K-$170K)",
O979&gt;=170000,"High Salary (&gt;$170K)"
)</f>
        <v>Lower Middle ($50K-$90K)</v>
      </c>
      <c r="R979" t="str" cm="1">
        <f t="array" ref="R979">_xlfn.IFS(
G979&lt;=2,"New Customers (0-2Y)",
G979&lt;=5,"Growing Customers (3-5Y)",
G979&lt;=8,"Established Customers (6-8Y)",
G979&lt;=10,"Loyal Customers (9-10Y)"
)</f>
        <v>Growing Customers (3-5Y)</v>
      </c>
    </row>
    <row r="980" spans="1:18" x14ac:dyDescent="0.35">
      <c r="A980">
        <v>15799515</v>
      </c>
      <c r="B980" t="s">
        <v>188</v>
      </c>
      <c r="C980" t="s">
        <v>17</v>
      </c>
      <c r="D980" t="s">
        <v>18</v>
      </c>
      <c r="E980">
        <v>48</v>
      </c>
      <c r="F980" t="s">
        <v>19</v>
      </c>
      <c r="G980">
        <v>8</v>
      </c>
      <c r="H980" s="4">
        <v>133297.24</v>
      </c>
      <c r="I980" t="s">
        <v>33</v>
      </c>
      <c r="J980">
        <v>1</v>
      </c>
      <c r="K980">
        <v>652</v>
      </c>
      <c r="L980" t="s">
        <v>20</v>
      </c>
      <c r="M980" t="s">
        <v>21</v>
      </c>
      <c r="N980" t="s">
        <v>32</v>
      </c>
      <c r="O980" s="4">
        <v>77764.37</v>
      </c>
      <c r="P980" t="s">
        <v>28</v>
      </c>
      <c r="Q980" t="str" cm="1">
        <f t="array" ref="Q980">_xlfn.IFS(
O980&lt;50000,"Low Salary (&lt;$50K)",
O980&lt;90000,"Lower Middle ($50K-$90K)",
O980&lt;130000,"Middle ($90K-$130K)",
O980&lt;170000,"Upper Middle ($130K-$170K)",
O980&gt;=170000,"High Salary (&gt;$170K)"
)</f>
        <v>Lower Middle ($50K-$90K)</v>
      </c>
      <c r="R980" t="str" cm="1">
        <f t="array" ref="R980">_xlfn.IFS(
G980&lt;=2,"New Customers (0-2Y)",
G980&lt;=5,"Growing Customers (3-5Y)",
G980&lt;=8,"Established Customers (6-8Y)",
G980&lt;=10,"Loyal Customers (9-10Y)"
)</f>
        <v>Established Customers (6-8Y)</v>
      </c>
    </row>
    <row r="981" spans="1:18" x14ac:dyDescent="0.35">
      <c r="A981">
        <v>15642937</v>
      </c>
      <c r="B981" t="s">
        <v>762</v>
      </c>
      <c r="C981" t="s">
        <v>17</v>
      </c>
      <c r="D981" t="s">
        <v>18</v>
      </c>
      <c r="E981">
        <v>46</v>
      </c>
      <c r="F981" t="s">
        <v>19</v>
      </c>
      <c r="G981">
        <v>7</v>
      </c>
      <c r="H981" s="4">
        <v>0</v>
      </c>
      <c r="I981" t="s">
        <v>24</v>
      </c>
      <c r="J981">
        <v>2</v>
      </c>
      <c r="K981">
        <v>550</v>
      </c>
      <c r="L981" t="s">
        <v>31</v>
      </c>
      <c r="M981" t="s">
        <v>21</v>
      </c>
      <c r="N981" t="s">
        <v>32</v>
      </c>
      <c r="O981" s="4">
        <v>130590.35</v>
      </c>
      <c r="P981" t="s">
        <v>28</v>
      </c>
      <c r="Q981" t="str" cm="1">
        <f t="array" ref="Q981">_xlfn.IFS(
O981&lt;50000,"Low Salary (&lt;$50K)",
O981&lt;90000,"Lower Middle ($50K-$90K)",
O981&lt;130000,"Middle ($90K-$130K)",
O981&lt;170000,"Upper Middle ($130K-$170K)",
O981&gt;=170000,"High Salary (&gt;$170K)"
)</f>
        <v>Upper Middle ($130K-$170K)</v>
      </c>
      <c r="R981" t="str" cm="1">
        <f t="array" ref="R981">_xlfn.IFS(
G981&lt;=2,"New Customers (0-2Y)",
G981&lt;=5,"Growing Customers (3-5Y)",
G981&lt;=8,"Established Customers (6-8Y)",
G981&lt;=10,"Loyal Customers (9-10Y)"
)</f>
        <v>Established Customers (6-8Y)</v>
      </c>
    </row>
    <row r="982" spans="1:18" x14ac:dyDescent="0.35">
      <c r="A982">
        <v>15624729</v>
      </c>
      <c r="B982" t="s">
        <v>92</v>
      </c>
      <c r="C982" t="s">
        <v>17</v>
      </c>
      <c r="D982" t="s">
        <v>39</v>
      </c>
      <c r="E982">
        <v>27</v>
      </c>
      <c r="F982" t="s">
        <v>43</v>
      </c>
      <c r="G982">
        <v>0</v>
      </c>
      <c r="H982" s="4">
        <v>197041.8</v>
      </c>
      <c r="I982" t="s">
        <v>33</v>
      </c>
      <c r="J982">
        <v>1</v>
      </c>
      <c r="K982">
        <v>594</v>
      </c>
      <c r="L982" t="s">
        <v>31</v>
      </c>
      <c r="M982" t="s">
        <v>27</v>
      </c>
      <c r="N982" t="s">
        <v>32</v>
      </c>
      <c r="O982" s="4">
        <v>151912.49</v>
      </c>
      <c r="P982" t="s">
        <v>28</v>
      </c>
      <c r="Q982" t="str" cm="1">
        <f t="array" ref="Q982">_xlfn.IFS(
O982&lt;50000,"Low Salary (&lt;$50K)",
O982&lt;90000,"Lower Middle ($50K-$90K)",
O982&lt;130000,"Middle ($90K-$130K)",
O982&lt;170000,"Upper Middle ($130K-$170K)",
O982&gt;=170000,"High Salary (&gt;$170K)"
)</f>
        <v>Upper Middle ($130K-$170K)</v>
      </c>
      <c r="R982" t="str" cm="1">
        <f t="array" ref="R982">_xlfn.IFS(
G982&lt;=2,"New Customers (0-2Y)",
G982&lt;=5,"Growing Customers (3-5Y)",
G982&lt;=8,"Established Customers (6-8Y)",
G982&lt;=10,"Loyal Customers (9-10Y)"
)</f>
        <v>New Customers (0-2Y)</v>
      </c>
    </row>
    <row r="983" spans="1:18" x14ac:dyDescent="0.35">
      <c r="A983">
        <v>15566156</v>
      </c>
      <c r="B983" t="s">
        <v>387</v>
      </c>
      <c r="C983" t="s">
        <v>42</v>
      </c>
      <c r="D983" t="s">
        <v>18</v>
      </c>
      <c r="E983">
        <v>44</v>
      </c>
      <c r="F983" t="s">
        <v>19</v>
      </c>
      <c r="G983">
        <v>0</v>
      </c>
      <c r="H983" s="4">
        <v>71497.789999999994</v>
      </c>
      <c r="I983" t="s">
        <v>29</v>
      </c>
      <c r="J983">
        <v>2</v>
      </c>
      <c r="K983">
        <v>749</v>
      </c>
      <c r="L983" t="s">
        <v>35</v>
      </c>
      <c r="M983" t="s">
        <v>27</v>
      </c>
      <c r="N983" t="s">
        <v>32</v>
      </c>
      <c r="O983" s="4">
        <v>151083.79999999999</v>
      </c>
      <c r="P983" t="s">
        <v>28</v>
      </c>
      <c r="Q983" t="str" cm="1">
        <f t="array" ref="Q983">_xlfn.IFS(
O983&lt;50000,"Low Salary (&lt;$50K)",
O983&lt;90000,"Lower Middle ($50K-$90K)",
O983&lt;130000,"Middle ($90K-$130K)",
O983&lt;170000,"Upper Middle ($130K-$170K)",
O983&gt;=170000,"High Salary (&gt;$170K)"
)</f>
        <v>Upper Middle ($130K-$170K)</v>
      </c>
      <c r="R983" t="str" cm="1">
        <f t="array" ref="R983">_xlfn.IFS(
G983&lt;=2,"New Customers (0-2Y)",
G983&lt;=5,"Growing Customers (3-5Y)",
G983&lt;=8,"Established Customers (6-8Y)",
G983&lt;=10,"Loyal Customers (9-10Y)"
)</f>
        <v>New Customers (0-2Y)</v>
      </c>
    </row>
    <row r="984" spans="1:18" x14ac:dyDescent="0.35">
      <c r="A984">
        <v>15792360</v>
      </c>
      <c r="B984" t="s">
        <v>97</v>
      </c>
      <c r="C984" t="s">
        <v>17</v>
      </c>
      <c r="D984" t="s">
        <v>39</v>
      </c>
      <c r="E984">
        <v>32</v>
      </c>
      <c r="F984" t="s">
        <v>19</v>
      </c>
      <c r="G984">
        <v>7</v>
      </c>
      <c r="H984" s="4">
        <v>0</v>
      </c>
      <c r="I984" t="s">
        <v>24</v>
      </c>
      <c r="J984">
        <v>2</v>
      </c>
      <c r="K984">
        <v>668</v>
      </c>
      <c r="L984" t="s">
        <v>35</v>
      </c>
      <c r="M984" t="s">
        <v>21</v>
      </c>
      <c r="N984" t="s">
        <v>22</v>
      </c>
      <c r="O984" s="4">
        <v>777.37</v>
      </c>
      <c r="P984" t="s">
        <v>28</v>
      </c>
      <c r="Q984" t="str" cm="1">
        <f t="array" ref="Q984">_xlfn.IFS(
O984&lt;50000,"Low Salary (&lt;$50K)",
O984&lt;90000,"Lower Middle ($50K-$90K)",
O984&lt;130000,"Middle ($90K-$130K)",
O984&lt;170000,"Upper Middle ($130K-$170K)",
O984&gt;=170000,"High Salary (&gt;$170K)"
)</f>
        <v>Low Salary (&lt;$50K)</v>
      </c>
      <c r="R984" t="str" cm="1">
        <f t="array" ref="R984">_xlfn.IFS(
G984&lt;=2,"New Customers (0-2Y)",
G984&lt;=5,"Growing Customers (3-5Y)",
G984&lt;=8,"Established Customers (6-8Y)",
G984&lt;=10,"Loyal Customers (9-10Y)"
)</f>
        <v>Established Customers (6-8Y)</v>
      </c>
    </row>
    <row r="985" spans="1:18" x14ac:dyDescent="0.35">
      <c r="A985">
        <v>15807008</v>
      </c>
      <c r="B985" t="s">
        <v>696</v>
      </c>
      <c r="C985" t="s">
        <v>42</v>
      </c>
      <c r="D985" t="s">
        <v>18</v>
      </c>
      <c r="E985">
        <v>35</v>
      </c>
      <c r="F985" t="s">
        <v>19</v>
      </c>
      <c r="G985">
        <v>6</v>
      </c>
      <c r="H985" s="4">
        <v>128100.28</v>
      </c>
      <c r="I985" t="s">
        <v>33</v>
      </c>
      <c r="J985">
        <v>1</v>
      </c>
      <c r="K985">
        <v>614</v>
      </c>
      <c r="L985" t="s">
        <v>20</v>
      </c>
      <c r="M985" t="s">
        <v>27</v>
      </c>
      <c r="N985" t="s">
        <v>32</v>
      </c>
      <c r="O985" s="4">
        <v>69454.240000000005</v>
      </c>
      <c r="P985" t="s">
        <v>23</v>
      </c>
      <c r="Q985" t="str" cm="1">
        <f t="array" ref="Q985">_xlfn.IFS(
O985&lt;50000,"Low Salary (&lt;$50K)",
O985&lt;90000,"Lower Middle ($50K-$90K)",
O985&lt;130000,"Middle ($90K-$130K)",
O985&lt;170000,"Upper Middle ($130K-$170K)",
O985&gt;=170000,"High Salary (&gt;$170K)"
)</f>
        <v>Lower Middle ($50K-$90K)</v>
      </c>
      <c r="R985" t="str" cm="1">
        <f t="array" ref="R985">_xlfn.IFS(
G985&lt;=2,"New Customers (0-2Y)",
G985&lt;=5,"Growing Customers (3-5Y)",
G985&lt;=8,"Established Customers (6-8Y)",
G985&lt;=10,"Loyal Customers (9-10Y)"
)</f>
        <v>Established Customers (6-8Y)</v>
      </c>
    </row>
    <row r="986" spans="1:18" x14ac:dyDescent="0.35">
      <c r="A986">
        <v>15704770</v>
      </c>
      <c r="B986" t="s">
        <v>764</v>
      </c>
      <c r="C986" t="s">
        <v>17</v>
      </c>
      <c r="D986" t="s">
        <v>39</v>
      </c>
      <c r="E986">
        <v>25</v>
      </c>
      <c r="F986" t="s">
        <v>43</v>
      </c>
      <c r="G986">
        <v>1</v>
      </c>
      <c r="H986" s="4">
        <v>124532.78</v>
      </c>
      <c r="I986" t="s">
        <v>33</v>
      </c>
      <c r="J986">
        <v>2</v>
      </c>
      <c r="K986">
        <v>773</v>
      </c>
      <c r="L986" t="s">
        <v>35</v>
      </c>
      <c r="M986" t="s">
        <v>27</v>
      </c>
      <c r="N986" t="s">
        <v>22</v>
      </c>
      <c r="O986" s="4">
        <v>11723.57</v>
      </c>
      <c r="P986" t="s">
        <v>28</v>
      </c>
      <c r="Q986" t="str" cm="1">
        <f t="array" ref="Q986">_xlfn.IFS(
O986&lt;50000,"Low Salary (&lt;$50K)",
O986&lt;90000,"Lower Middle ($50K-$90K)",
O986&lt;130000,"Middle ($90K-$130K)",
O986&lt;170000,"Upper Middle ($130K-$170K)",
O986&gt;=170000,"High Salary (&gt;$170K)"
)</f>
        <v>Low Salary (&lt;$50K)</v>
      </c>
      <c r="R986" t="str" cm="1">
        <f t="array" ref="R986">_xlfn.IFS(
G986&lt;=2,"New Customers (0-2Y)",
G986&lt;=5,"Growing Customers (3-5Y)",
G986&lt;=8,"Established Customers (6-8Y)",
G986&lt;=10,"Loyal Customers (9-10Y)"
)</f>
        <v>New Customers (0-2Y)</v>
      </c>
    </row>
    <row r="987" spans="1:18" x14ac:dyDescent="0.35">
      <c r="A987">
        <v>15756475</v>
      </c>
      <c r="B987" t="s">
        <v>765</v>
      </c>
      <c r="C987" t="s">
        <v>42</v>
      </c>
      <c r="D987" t="s">
        <v>39</v>
      </c>
      <c r="E987">
        <v>31</v>
      </c>
      <c r="F987" t="s">
        <v>19</v>
      </c>
      <c r="G987">
        <v>9</v>
      </c>
      <c r="H987" s="4">
        <v>82293.820000000007</v>
      </c>
      <c r="I987" t="s">
        <v>29</v>
      </c>
      <c r="J987">
        <v>2</v>
      </c>
      <c r="K987">
        <v>551</v>
      </c>
      <c r="L987" t="s">
        <v>31</v>
      </c>
      <c r="M987" t="s">
        <v>21</v>
      </c>
      <c r="N987" t="s">
        <v>22</v>
      </c>
      <c r="O987" s="4">
        <v>91565.25</v>
      </c>
      <c r="P987" t="s">
        <v>28</v>
      </c>
      <c r="Q987" t="str" cm="1">
        <f t="array" ref="Q987">_xlfn.IFS(
O987&lt;50000,"Low Salary (&lt;$50K)",
O987&lt;90000,"Lower Middle ($50K-$90K)",
O987&lt;130000,"Middle ($90K-$130K)",
O987&lt;170000,"Upper Middle ($130K-$170K)",
O987&gt;=170000,"High Salary (&gt;$170K)"
)</f>
        <v>Middle ($90K-$130K)</v>
      </c>
      <c r="R987" t="str" cm="1">
        <f t="array" ref="R987">_xlfn.IFS(
G987&lt;=2,"New Customers (0-2Y)",
G987&lt;=5,"Growing Customers (3-5Y)",
G987&lt;=8,"Established Customers (6-8Y)",
G987&lt;=10,"Loyal Customers (9-10Y)"
)</f>
        <v>Loyal Customers (9-10Y)</v>
      </c>
    </row>
    <row r="988" spans="1:18" x14ac:dyDescent="0.35">
      <c r="A988">
        <v>15655339</v>
      </c>
      <c r="B988" t="s">
        <v>766</v>
      </c>
      <c r="C988" t="s">
        <v>17</v>
      </c>
      <c r="D988" t="s">
        <v>39</v>
      </c>
      <c r="E988">
        <v>36</v>
      </c>
      <c r="F988" t="s">
        <v>19</v>
      </c>
      <c r="G988">
        <v>1</v>
      </c>
      <c r="H988" s="4">
        <v>142120.91</v>
      </c>
      <c r="I988" t="s">
        <v>33</v>
      </c>
      <c r="J988">
        <v>1</v>
      </c>
      <c r="K988">
        <v>566</v>
      </c>
      <c r="L988" t="s">
        <v>31</v>
      </c>
      <c r="M988" t="s">
        <v>21</v>
      </c>
      <c r="N988" t="s">
        <v>32</v>
      </c>
      <c r="O988" s="4">
        <v>79616.37</v>
      </c>
      <c r="P988" t="s">
        <v>28</v>
      </c>
      <c r="Q988" t="str" cm="1">
        <f t="array" ref="Q988">_xlfn.IFS(
O988&lt;50000,"Low Salary (&lt;$50K)",
O988&lt;90000,"Lower Middle ($50K-$90K)",
O988&lt;130000,"Middle ($90K-$130K)",
O988&lt;170000,"Upper Middle ($130K-$170K)",
O988&gt;=170000,"High Salary (&gt;$170K)"
)</f>
        <v>Lower Middle ($50K-$90K)</v>
      </c>
      <c r="R988" t="str" cm="1">
        <f t="array" ref="R988">_xlfn.IFS(
G988&lt;=2,"New Customers (0-2Y)",
G988&lt;=5,"Growing Customers (3-5Y)",
G988&lt;=8,"Established Customers (6-8Y)",
G988&lt;=10,"Loyal Customers (9-10Y)"
)</f>
        <v>New Customers (0-2Y)</v>
      </c>
    </row>
    <row r="989" spans="1:18" x14ac:dyDescent="0.35">
      <c r="A989">
        <v>15613749</v>
      </c>
      <c r="B989" t="s">
        <v>767</v>
      </c>
      <c r="C989" t="s">
        <v>26</v>
      </c>
      <c r="D989" t="s">
        <v>39</v>
      </c>
      <c r="E989">
        <v>34</v>
      </c>
      <c r="F989" t="s">
        <v>19</v>
      </c>
      <c r="G989">
        <v>0</v>
      </c>
      <c r="H989" s="4">
        <v>151839.26</v>
      </c>
      <c r="I989" t="s">
        <v>33</v>
      </c>
      <c r="J989">
        <v>1</v>
      </c>
      <c r="K989">
        <v>569</v>
      </c>
      <c r="L989" t="s">
        <v>31</v>
      </c>
      <c r="M989" t="s">
        <v>21</v>
      </c>
      <c r="N989" t="s">
        <v>32</v>
      </c>
      <c r="O989" s="4">
        <v>102299.81</v>
      </c>
      <c r="P989" t="s">
        <v>23</v>
      </c>
      <c r="Q989" t="str" cm="1">
        <f t="array" ref="Q989">_xlfn.IFS(
O989&lt;50000,"Low Salary (&lt;$50K)",
O989&lt;90000,"Lower Middle ($50K-$90K)",
O989&lt;130000,"Middle ($90K-$130K)",
O989&lt;170000,"Upper Middle ($130K-$170K)",
O989&gt;=170000,"High Salary (&gt;$170K)"
)</f>
        <v>Middle ($90K-$130K)</v>
      </c>
      <c r="R989" t="str" cm="1">
        <f t="array" ref="R989">_xlfn.IFS(
G989&lt;=2,"New Customers (0-2Y)",
G989&lt;=5,"Growing Customers (3-5Y)",
G989&lt;=8,"Established Customers (6-8Y)",
G989&lt;=10,"Loyal Customers (9-10Y)"
)</f>
        <v>New Customers (0-2Y)</v>
      </c>
    </row>
    <row r="990" spans="1:18" x14ac:dyDescent="0.35">
      <c r="A990">
        <v>15664521</v>
      </c>
      <c r="B990" t="s">
        <v>768</v>
      </c>
      <c r="C990" t="s">
        <v>26</v>
      </c>
      <c r="D990" t="s">
        <v>39</v>
      </c>
      <c r="E990">
        <v>31</v>
      </c>
      <c r="F990" t="s">
        <v>19</v>
      </c>
      <c r="G990">
        <v>7</v>
      </c>
      <c r="H990" s="4">
        <v>149620.88</v>
      </c>
      <c r="I990" t="s">
        <v>33</v>
      </c>
      <c r="J990">
        <v>2</v>
      </c>
      <c r="K990">
        <v>659</v>
      </c>
      <c r="L990" t="s">
        <v>20</v>
      </c>
      <c r="M990" t="s">
        <v>21</v>
      </c>
      <c r="N990" t="s">
        <v>22</v>
      </c>
      <c r="O990" s="4">
        <v>104533.51</v>
      </c>
      <c r="P990" t="s">
        <v>28</v>
      </c>
      <c r="Q990" t="str" cm="1">
        <f t="array" ref="Q990">_xlfn.IFS(
O990&lt;50000,"Low Salary (&lt;$50K)",
O990&lt;90000,"Lower Middle ($50K-$90K)",
O990&lt;130000,"Middle ($90K-$130K)",
O990&lt;170000,"Upper Middle ($130K-$170K)",
O990&gt;=170000,"High Salary (&gt;$170K)"
)</f>
        <v>Middle ($90K-$130K)</v>
      </c>
      <c r="R990" t="str" cm="1">
        <f t="array" ref="R990">_xlfn.IFS(
G990&lt;=2,"New Customers (0-2Y)",
G990&lt;=5,"Growing Customers (3-5Y)",
G990&lt;=8,"Established Customers (6-8Y)",
G990&lt;=10,"Loyal Customers (9-10Y)"
)</f>
        <v>Established Customers (6-8Y)</v>
      </c>
    </row>
    <row r="991" spans="1:18" x14ac:dyDescent="0.35">
      <c r="A991">
        <v>15681206</v>
      </c>
      <c r="B991" t="s">
        <v>769</v>
      </c>
      <c r="C991" t="s">
        <v>17</v>
      </c>
      <c r="D991" t="s">
        <v>18</v>
      </c>
      <c r="E991">
        <v>49</v>
      </c>
      <c r="F991" t="s">
        <v>19</v>
      </c>
      <c r="G991">
        <v>3</v>
      </c>
      <c r="H991" s="4">
        <v>168197.66</v>
      </c>
      <c r="I991" t="s">
        <v>33</v>
      </c>
      <c r="J991">
        <v>1</v>
      </c>
      <c r="K991">
        <v>722</v>
      </c>
      <c r="L991" t="s">
        <v>35</v>
      </c>
      <c r="M991" t="s">
        <v>21</v>
      </c>
      <c r="N991" t="s">
        <v>32</v>
      </c>
      <c r="O991" s="4">
        <v>140765.57</v>
      </c>
      <c r="P991" t="s">
        <v>23</v>
      </c>
      <c r="Q991" t="str" cm="1">
        <f t="array" ref="Q991">_xlfn.IFS(
O991&lt;50000,"Low Salary (&lt;$50K)",
O991&lt;90000,"Lower Middle ($50K-$90K)",
O991&lt;130000,"Middle ($90K-$130K)",
O991&lt;170000,"Upper Middle ($130K-$170K)",
O991&gt;=170000,"High Salary (&gt;$170K)"
)</f>
        <v>Upper Middle ($130K-$170K)</v>
      </c>
      <c r="R991" t="str" cm="1">
        <f t="array" ref="R991">_xlfn.IFS(
G991&lt;=2,"New Customers (0-2Y)",
G991&lt;=5,"Growing Customers (3-5Y)",
G991&lt;=8,"Established Customers (6-8Y)",
G991&lt;=10,"Loyal Customers (9-10Y)"
)</f>
        <v>Growing Customers (3-5Y)</v>
      </c>
    </row>
    <row r="992" spans="1:18" x14ac:dyDescent="0.35">
      <c r="A992">
        <v>15745527</v>
      </c>
      <c r="B992" t="s">
        <v>523</v>
      </c>
      <c r="C992" t="s">
        <v>17</v>
      </c>
      <c r="D992" t="s">
        <v>39</v>
      </c>
      <c r="E992">
        <v>37</v>
      </c>
      <c r="F992" t="s">
        <v>19</v>
      </c>
      <c r="G992">
        <v>5</v>
      </c>
      <c r="H992" s="4">
        <v>93147</v>
      </c>
      <c r="I992" t="s">
        <v>29</v>
      </c>
      <c r="J992">
        <v>2</v>
      </c>
      <c r="K992">
        <v>655</v>
      </c>
      <c r="L992" t="s">
        <v>20</v>
      </c>
      <c r="M992" t="s">
        <v>21</v>
      </c>
      <c r="N992" t="s">
        <v>32</v>
      </c>
      <c r="O992" s="4">
        <v>66214.13</v>
      </c>
      <c r="P992" t="s">
        <v>28</v>
      </c>
      <c r="Q992" t="str" cm="1">
        <f t="array" ref="Q992">_xlfn.IFS(
O992&lt;50000,"Low Salary (&lt;$50K)",
O992&lt;90000,"Lower Middle ($50K-$90K)",
O992&lt;130000,"Middle ($90K-$130K)",
O992&lt;170000,"Upper Middle ($130K-$170K)",
O992&gt;=170000,"High Salary (&gt;$170K)"
)</f>
        <v>Lower Middle ($50K-$90K)</v>
      </c>
      <c r="R992" t="str" cm="1">
        <f t="array" ref="R992">_xlfn.IFS(
G992&lt;=2,"New Customers (0-2Y)",
G992&lt;=5,"Growing Customers (3-5Y)",
G992&lt;=8,"Established Customers (6-8Y)",
G992&lt;=10,"Loyal Customers (9-10Y)"
)</f>
        <v>Growing Customers (3-5Y)</v>
      </c>
    </row>
    <row r="993" spans="1:18" x14ac:dyDescent="0.35">
      <c r="A993">
        <v>15806926</v>
      </c>
      <c r="B993" t="s">
        <v>72</v>
      </c>
      <c r="C993" t="s">
        <v>17</v>
      </c>
      <c r="D993" t="s">
        <v>18</v>
      </c>
      <c r="E993">
        <v>35</v>
      </c>
      <c r="F993" t="s">
        <v>19</v>
      </c>
      <c r="G993">
        <v>2</v>
      </c>
      <c r="H993" s="4">
        <v>97440.02</v>
      </c>
      <c r="I993" t="s">
        <v>29</v>
      </c>
      <c r="J993">
        <v>2</v>
      </c>
      <c r="K993">
        <v>615</v>
      </c>
      <c r="L993" t="s">
        <v>20</v>
      </c>
      <c r="M993" t="s">
        <v>21</v>
      </c>
      <c r="N993" t="s">
        <v>22</v>
      </c>
      <c r="O993" s="4">
        <v>139816.1</v>
      </c>
      <c r="P993" t="s">
        <v>28</v>
      </c>
      <c r="Q993" t="str" cm="1">
        <f t="array" ref="Q993">_xlfn.IFS(
O993&lt;50000,"Low Salary (&lt;$50K)",
O993&lt;90000,"Lower Middle ($50K-$90K)",
O993&lt;130000,"Middle ($90K-$130K)",
O993&lt;170000,"Upper Middle ($130K-$170K)",
O993&gt;=170000,"High Salary (&gt;$170K)"
)</f>
        <v>Upper Middle ($130K-$170K)</v>
      </c>
      <c r="R993" t="str" cm="1">
        <f t="array" ref="R993">_xlfn.IFS(
G993&lt;=2,"New Customers (0-2Y)",
G993&lt;=5,"Growing Customers (3-5Y)",
G993&lt;=8,"Established Customers (6-8Y)",
G993&lt;=10,"Loyal Customers (9-10Y)"
)</f>
        <v>New Customers (0-2Y)</v>
      </c>
    </row>
    <row r="994" spans="1:18" x14ac:dyDescent="0.35">
      <c r="A994">
        <v>15724563</v>
      </c>
      <c r="B994" t="s">
        <v>196</v>
      </c>
      <c r="C994" t="s">
        <v>42</v>
      </c>
      <c r="D994" t="s">
        <v>18</v>
      </c>
      <c r="E994">
        <v>42</v>
      </c>
      <c r="F994" t="s">
        <v>19</v>
      </c>
      <c r="G994">
        <v>3</v>
      </c>
      <c r="H994" s="4">
        <v>65046.080000000002</v>
      </c>
      <c r="I994" t="s">
        <v>29</v>
      </c>
      <c r="J994">
        <v>2</v>
      </c>
      <c r="K994">
        <v>752</v>
      </c>
      <c r="L994" t="s">
        <v>35</v>
      </c>
      <c r="M994" t="s">
        <v>27</v>
      </c>
      <c r="N994" t="s">
        <v>22</v>
      </c>
      <c r="O994" s="4">
        <v>140139.28</v>
      </c>
      <c r="P994" t="s">
        <v>28</v>
      </c>
      <c r="Q994" t="str" cm="1">
        <f t="array" ref="Q994">_xlfn.IFS(
O994&lt;50000,"Low Salary (&lt;$50K)",
O994&lt;90000,"Lower Middle ($50K-$90K)",
O994&lt;130000,"Middle ($90K-$130K)",
O994&lt;170000,"Upper Middle ($130K-$170K)",
O994&gt;=170000,"High Salary (&gt;$170K)"
)</f>
        <v>Upper Middle ($130K-$170K)</v>
      </c>
      <c r="R994" t="str" cm="1">
        <f t="array" ref="R994">_xlfn.IFS(
G994&lt;=2,"New Customers (0-2Y)",
G994&lt;=5,"Growing Customers (3-5Y)",
G994&lt;=8,"Established Customers (6-8Y)",
G994&lt;=10,"Loyal Customers (9-10Y)"
)</f>
        <v>Growing Customers (3-5Y)</v>
      </c>
    </row>
    <row r="995" spans="1:18" x14ac:dyDescent="0.35">
      <c r="A995">
        <v>15782899</v>
      </c>
      <c r="B995" t="s">
        <v>770</v>
      </c>
      <c r="C995" t="s">
        <v>26</v>
      </c>
      <c r="D995" t="s">
        <v>18</v>
      </c>
      <c r="E995">
        <v>28</v>
      </c>
      <c r="F995" t="s">
        <v>43</v>
      </c>
      <c r="G995">
        <v>7</v>
      </c>
      <c r="H995" s="4">
        <v>95357.49</v>
      </c>
      <c r="I995" t="s">
        <v>29</v>
      </c>
      <c r="J995">
        <v>1</v>
      </c>
      <c r="K995">
        <v>661</v>
      </c>
      <c r="L995" t="s">
        <v>35</v>
      </c>
      <c r="M995" t="s">
        <v>27</v>
      </c>
      <c r="N995" t="s">
        <v>32</v>
      </c>
      <c r="O995" s="4">
        <v>102297.15</v>
      </c>
      <c r="P995" t="s">
        <v>28</v>
      </c>
      <c r="Q995" t="str" cm="1">
        <f t="array" ref="Q995">_xlfn.IFS(
O995&lt;50000,"Low Salary (&lt;$50K)",
O995&lt;90000,"Lower Middle ($50K-$90K)",
O995&lt;130000,"Middle ($90K-$130K)",
O995&lt;170000,"Upper Middle ($130K-$170K)",
O995&gt;=170000,"High Salary (&gt;$170K)"
)</f>
        <v>Middle ($90K-$130K)</v>
      </c>
      <c r="R995" t="str" cm="1">
        <f t="array" ref="R995">_xlfn.IFS(
G995&lt;=2,"New Customers (0-2Y)",
G995&lt;=5,"Growing Customers (3-5Y)",
G995&lt;=8,"Established Customers (6-8Y)",
G995&lt;=10,"Loyal Customers (9-10Y)"
)</f>
        <v>Established Customers (6-8Y)</v>
      </c>
    </row>
    <row r="996" spans="1:18" x14ac:dyDescent="0.35">
      <c r="A996">
        <v>15623521</v>
      </c>
      <c r="B996" t="s">
        <v>771</v>
      </c>
      <c r="C996" t="s">
        <v>26</v>
      </c>
      <c r="D996" t="s">
        <v>39</v>
      </c>
      <c r="E996">
        <v>43</v>
      </c>
      <c r="F996" t="s">
        <v>19</v>
      </c>
      <c r="G996">
        <v>9</v>
      </c>
      <c r="H996" s="4">
        <v>123105.88</v>
      </c>
      <c r="I996" t="s">
        <v>33</v>
      </c>
      <c r="J996">
        <v>2</v>
      </c>
      <c r="K996">
        <v>838</v>
      </c>
      <c r="L996" t="s">
        <v>37</v>
      </c>
      <c r="M996" t="s">
        <v>21</v>
      </c>
      <c r="N996" t="s">
        <v>32</v>
      </c>
      <c r="O996" s="4">
        <v>145765.82999999999</v>
      </c>
      <c r="P996" t="s">
        <v>28</v>
      </c>
      <c r="Q996" t="str" cm="1">
        <f t="array" ref="Q996">_xlfn.IFS(
O996&lt;50000,"Low Salary (&lt;$50K)",
O996&lt;90000,"Lower Middle ($50K-$90K)",
O996&lt;130000,"Middle ($90K-$130K)",
O996&lt;170000,"Upper Middle ($130K-$170K)",
O996&gt;=170000,"High Salary (&gt;$170K)"
)</f>
        <v>Upper Middle ($130K-$170K)</v>
      </c>
      <c r="R996" t="str" cm="1">
        <f t="array" ref="R996">_xlfn.IFS(
G996&lt;=2,"New Customers (0-2Y)",
G996&lt;=5,"Growing Customers (3-5Y)",
G996&lt;=8,"Established Customers (6-8Y)",
G996&lt;=10,"Loyal Customers (9-10Y)"
)</f>
        <v>Loyal Customers (9-10Y)</v>
      </c>
    </row>
    <row r="997" spans="1:18" x14ac:dyDescent="0.35">
      <c r="A997">
        <v>15810218</v>
      </c>
      <c r="B997" t="s">
        <v>197</v>
      </c>
      <c r="C997" t="s">
        <v>26</v>
      </c>
      <c r="D997" t="s">
        <v>39</v>
      </c>
      <c r="E997">
        <v>29</v>
      </c>
      <c r="F997" t="s">
        <v>43</v>
      </c>
      <c r="G997">
        <v>9</v>
      </c>
      <c r="H997" s="4">
        <v>0</v>
      </c>
      <c r="I997" t="s">
        <v>24</v>
      </c>
      <c r="J997">
        <v>3</v>
      </c>
      <c r="K997">
        <v>610</v>
      </c>
      <c r="L997" t="s">
        <v>20</v>
      </c>
      <c r="M997" t="s">
        <v>27</v>
      </c>
      <c r="N997" t="s">
        <v>22</v>
      </c>
      <c r="O997" s="4">
        <v>83912.24</v>
      </c>
      <c r="P997" t="s">
        <v>28</v>
      </c>
      <c r="Q997" t="str" cm="1">
        <f t="array" ref="Q997">_xlfn.IFS(
O997&lt;50000,"Low Salary (&lt;$50K)",
O997&lt;90000,"Lower Middle ($50K-$90K)",
O997&lt;130000,"Middle ($90K-$130K)",
O997&lt;170000,"Upper Middle ($130K-$170K)",
O997&gt;=170000,"High Salary (&gt;$170K)"
)</f>
        <v>Lower Middle ($50K-$90K)</v>
      </c>
      <c r="R997" t="str" cm="1">
        <f t="array" ref="R997">_xlfn.IFS(
G997&lt;=2,"New Customers (0-2Y)",
G997&lt;=5,"Growing Customers (3-5Y)",
G997&lt;=8,"Established Customers (6-8Y)",
G997&lt;=10,"Loyal Customers (9-10Y)"
)</f>
        <v>Loyal Customers (9-10Y)</v>
      </c>
    </row>
    <row r="998" spans="1:18" x14ac:dyDescent="0.35">
      <c r="A998">
        <v>15645621</v>
      </c>
      <c r="B998" t="s">
        <v>96</v>
      </c>
      <c r="C998" t="s">
        <v>26</v>
      </c>
      <c r="D998" t="s">
        <v>39</v>
      </c>
      <c r="E998">
        <v>44</v>
      </c>
      <c r="F998" t="s">
        <v>19</v>
      </c>
      <c r="G998">
        <v>3</v>
      </c>
      <c r="H998" s="4">
        <v>0</v>
      </c>
      <c r="I998" t="s">
        <v>24</v>
      </c>
      <c r="J998">
        <v>2</v>
      </c>
      <c r="K998">
        <v>811</v>
      </c>
      <c r="L998" t="s">
        <v>37</v>
      </c>
      <c r="M998" t="s">
        <v>27</v>
      </c>
      <c r="N998" t="s">
        <v>22</v>
      </c>
      <c r="O998" s="4">
        <v>78439.73</v>
      </c>
      <c r="P998" t="s">
        <v>28</v>
      </c>
      <c r="Q998" t="str" cm="1">
        <f t="array" ref="Q998">_xlfn.IFS(
O998&lt;50000,"Low Salary (&lt;$50K)",
O998&lt;90000,"Lower Middle ($50K-$90K)",
O998&lt;130000,"Middle ($90K-$130K)",
O998&lt;170000,"Upper Middle ($130K-$170K)",
O998&gt;=170000,"High Salary (&gt;$170K)"
)</f>
        <v>Lower Middle ($50K-$90K)</v>
      </c>
      <c r="R998" t="str" cm="1">
        <f t="array" ref="R998">_xlfn.IFS(
G998&lt;=2,"New Customers (0-2Y)",
G998&lt;=5,"Growing Customers (3-5Y)",
G998&lt;=8,"Established Customers (6-8Y)",
G998&lt;=10,"Loyal Customers (9-10Y)"
)</f>
        <v>Growing Customers (3-5Y)</v>
      </c>
    </row>
    <row r="999" spans="1:18" x14ac:dyDescent="0.35">
      <c r="A999">
        <v>15608114</v>
      </c>
      <c r="B999" t="s">
        <v>772</v>
      </c>
      <c r="C999" t="s">
        <v>26</v>
      </c>
      <c r="D999" t="s">
        <v>39</v>
      </c>
      <c r="E999">
        <v>62</v>
      </c>
      <c r="F999" t="s">
        <v>2967</v>
      </c>
      <c r="G999">
        <v>7</v>
      </c>
      <c r="H999" s="4">
        <v>121286.27</v>
      </c>
      <c r="I999" t="s">
        <v>33</v>
      </c>
      <c r="J999">
        <v>1</v>
      </c>
      <c r="K999">
        <v>587</v>
      </c>
      <c r="L999" t="s">
        <v>31</v>
      </c>
      <c r="M999" t="s">
        <v>27</v>
      </c>
      <c r="N999" t="s">
        <v>22</v>
      </c>
      <c r="O999" s="4">
        <v>6776.92</v>
      </c>
      <c r="P999" t="s">
        <v>28</v>
      </c>
      <c r="Q999" t="str" cm="1">
        <f t="array" ref="Q999">_xlfn.IFS(
O999&lt;50000,"Low Salary (&lt;$50K)",
O999&lt;90000,"Lower Middle ($50K-$90K)",
O999&lt;130000,"Middle ($90K-$130K)",
O999&lt;170000,"Upper Middle ($130K-$170K)",
O999&gt;=170000,"High Salary (&gt;$170K)"
)</f>
        <v>Low Salary (&lt;$50K)</v>
      </c>
      <c r="R999" t="str" cm="1">
        <f t="array" ref="R999">_xlfn.IFS(
G999&lt;=2,"New Customers (0-2Y)",
G999&lt;=5,"Growing Customers (3-5Y)",
G999&lt;=8,"Established Customers (6-8Y)",
G999&lt;=10,"Loyal Customers (9-10Y)"
)</f>
        <v>Established Customers (6-8Y)</v>
      </c>
    </row>
    <row r="1000" spans="1:18" x14ac:dyDescent="0.35">
      <c r="A1000">
        <v>15659557</v>
      </c>
      <c r="B1000" t="s">
        <v>773</v>
      </c>
      <c r="C1000" t="s">
        <v>42</v>
      </c>
      <c r="D1000" t="s">
        <v>18</v>
      </c>
      <c r="E1000">
        <v>28</v>
      </c>
      <c r="F1000" t="s">
        <v>43</v>
      </c>
      <c r="G1000">
        <v>4</v>
      </c>
      <c r="H1000" s="4">
        <v>167738.82</v>
      </c>
      <c r="I1000" t="s">
        <v>33</v>
      </c>
      <c r="J1000">
        <v>2</v>
      </c>
      <c r="K1000">
        <v>811</v>
      </c>
      <c r="L1000" t="s">
        <v>37</v>
      </c>
      <c r="M1000" t="s">
        <v>21</v>
      </c>
      <c r="N1000" t="s">
        <v>22</v>
      </c>
      <c r="O1000" s="4">
        <v>9903.42</v>
      </c>
      <c r="P1000" t="s">
        <v>28</v>
      </c>
      <c r="Q1000" t="str" cm="1">
        <f t="array" ref="Q1000">_xlfn.IFS(
O1000&lt;50000,"Low Salary (&lt;$50K)",
O1000&lt;90000,"Lower Middle ($50K-$90K)",
O1000&lt;130000,"Middle ($90K-$130K)",
O1000&lt;170000,"Upper Middle ($130K-$170K)",
O1000&gt;=170000,"High Salary (&gt;$170K)"
)</f>
        <v>Low Salary (&lt;$50K)</v>
      </c>
      <c r="R1000" t="str" cm="1">
        <f t="array" ref="R1000">_xlfn.IFS(
G1000&lt;=2,"New Customers (0-2Y)",
G1000&lt;=5,"Growing Customers (3-5Y)",
G1000&lt;=8,"Established Customers (6-8Y)",
G1000&lt;=10,"Loyal Customers (9-10Y)"
)</f>
        <v>Growing Customers (3-5Y)</v>
      </c>
    </row>
    <row r="1001" spans="1:18" x14ac:dyDescent="0.35">
      <c r="A1001">
        <v>15787772</v>
      </c>
      <c r="B1001" t="s">
        <v>774</v>
      </c>
      <c r="C1001" t="s">
        <v>17</v>
      </c>
      <c r="D1001" t="s">
        <v>18</v>
      </c>
      <c r="E1001">
        <v>38</v>
      </c>
      <c r="F1001" t="s">
        <v>19</v>
      </c>
      <c r="G1001">
        <v>1</v>
      </c>
      <c r="H1001" s="4">
        <v>104091.29</v>
      </c>
      <c r="I1001" t="s">
        <v>33</v>
      </c>
      <c r="J1001">
        <v>1</v>
      </c>
      <c r="K1001">
        <v>759</v>
      </c>
      <c r="L1001" t="s">
        <v>35</v>
      </c>
      <c r="M1001" t="s">
        <v>27</v>
      </c>
      <c r="N1001" t="s">
        <v>32</v>
      </c>
      <c r="O1001" s="4">
        <v>91561.91</v>
      </c>
      <c r="P1001" t="s">
        <v>28</v>
      </c>
      <c r="Q1001" t="str" cm="1">
        <f t="array" ref="Q1001">_xlfn.IFS(
O1001&lt;50000,"Low Salary (&lt;$50K)",
O1001&lt;90000,"Lower Middle ($50K-$90K)",
O1001&lt;130000,"Middle ($90K-$130K)",
O1001&lt;170000,"Upper Middle ($130K-$170K)",
O1001&gt;=170000,"High Salary (&gt;$170K)"
)</f>
        <v>Middle ($90K-$130K)</v>
      </c>
      <c r="R1001" t="str" cm="1">
        <f t="array" ref="R1001">_xlfn.IFS(
G1001&lt;=2,"New Customers (0-2Y)",
G1001&lt;=5,"Growing Customers (3-5Y)",
G1001&lt;=8,"Established Customers (6-8Y)",
G1001&lt;=10,"Loyal Customers (9-10Y)"
)</f>
        <v>New Customers (0-2Y)</v>
      </c>
    </row>
    <row r="1002" spans="1:18" x14ac:dyDescent="0.35">
      <c r="A1002">
        <v>15691111</v>
      </c>
      <c r="B1002" t="s">
        <v>382</v>
      </c>
      <c r="C1002" t="s">
        <v>42</v>
      </c>
      <c r="D1002" t="s">
        <v>18</v>
      </c>
      <c r="E1002">
        <v>42</v>
      </c>
      <c r="F1002" t="s">
        <v>19</v>
      </c>
      <c r="G1002">
        <v>8</v>
      </c>
      <c r="H1002" s="4">
        <v>121980.56</v>
      </c>
      <c r="I1002" t="s">
        <v>33</v>
      </c>
      <c r="J1002">
        <v>2</v>
      </c>
      <c r="K1002">
        <v>648</v>
      </c>
      <c r="L1002" t="s">
        <v>20</v>
      </c>
      <c r="M1002" t="s">
        <v>21</v>
      </c>
      <c r="N1002" t="s">
        <v>32</v>
      </c>
      <c r="O1002" s="4">
        <v>4027.02</v>
      </c>
      <c r="P1002" t="s">
        <v>28</v>
      </c>
      <c r="Q1002" t="str" cm="1">
        <f t="array" ref="Q1002">_xlfn.IFS(
O1002&lt;50000,"Low Salary (&lt;$50K)",
O1002&lt;90000,"Lower Middle ($50K-$90K)",
O1002&lt;130000,"Middle ($90K-$130K)",
O1002&lt;170000,"Upper Middle ($130K-$170K)",
O1002&gt;=170000,"High Salary (&gt;$170K)"
)</f>
        <v>Low Salary (&lt;$50K)</v>
      </c>
      <c r="R1002" t="str" cm="1">
        <f t="array" ref="R1002">_xlfn.IFS(
G1002&lt;=2,"New Customers (0-2Y)",
G1002&lt;=5,"Growing Customers (3-5Y)",
G1002&lt;=8,"Established Customers (6-8Y)",
G1002&lt;=10,"Loyal Customers (9-10Y)"
)</f>
        <v>Established Customers (6-8Y)</v>
      </c>
    </row>
    <row r="1003" spans="1:18" x14ac:dyDescent="0.35">
      <c r="A1003">
        <v>15592089</v>
      </c>
      <c r="B1003" t="s">
        <v>775</v>
      </c>
      <c r="C1003" t="s">
        <v>17</v>
      </c>
      <c r="D1003" t="s">
        <v>18</v>
      </c>
      <c r="E1003">
        <v>43</v>
      </c>
      <c r="F1003" t="s">
        <v>19</v>
      </c>
      <c r="G1003">
        <v>10</v>
      </c>
      <c r="H1003" s="4">
        <v>0</v>
      </c>
      <c r="I1003" t="s">
        <v>24</v>
      </c>
      <c r="J1003">
        <v>2</v>
      </c>
      <c r="K1003">
        <v>788</v>
      </c>
      <c r="L1003" t="s">
        <v>37</v>
      </c>
      <c r="M1003" t="s">
        <v>21</v>
      </c>
      <c r="N1003" t="s">
        <v>22</v>
      </c>
      <c r="O1003" s="4">
        <v>116111.51</v>
      </c>
      <c r="P1003" t="s">
        <v>28</v>
      </c>
      <c r="Q1003" t="str" cm="1">
        <f t="array" ref="Q1003">_xlfn.IFS(
O1003&lt;50000,"Low Salary (&lt;$50K)",
O1003&lt;90000,"Lower Middle ($50K-$90K)",
O1003&lt;130000,"Middle ($90K-$130K)",
O1003&lt;170000,"Upper Middle ($130K-$170K)",
O1003&gt;=170000,"High Salary (&gt;$170K)"
)</f>
        <v>Middle ($90K-$130K)</v>
      </c>
      <c r="R1003" t="str" cm="1">
        <f t="array" ref="R1003">_xlfn.IFS(
G1003&lt;=2,"New Customers (0-2Y)",
G1003&lt;=5,"Growing Customers (3-5Y)",
G1003&lt;=8,"Established Customers (6-8Y)",
G1003&lt;=10,"Loyal Customers (9-10Y)"
)</f>
        <v>Loyal Customers (9-10Y)</v>
      </c>
    </row>
    <row r="1004" spans="1:18" x14ac:dyDescent="0.35">
      <c r="A1004">
        <v>15633897</v>
      </c>
      <c r="B1004" t="s">
        <v>776</v>
      </c>
      <c r="C1004" t="s">
        <v>42</v>
      </c>
      <c r="D1004" t="s">
        <v>39</v>
      </c>
      <c r="E1004">
        <v>39</v>
      </c>
      <c r="F1004" t="s">
        <v>19</v>
      </c>
      <c r="G1004">
        <v>1</v>
      </c>
      <c r="H1004" s="4">
        <v>50880.98</v>
      </c>
      <c r="I1004" t="s">
        <v>29</v>
      </c>
      <c r="J1004">
        <v>2</v>
      </c>
      <c r="K1004">
        <v>725</v>
      </c>
      <c r="L1004" t="s">
        <v>35</v>
      </c>
      <c r="M1004" t="s">
        <v>21</v>
      </c>
      <c r="N1004" t="s">
        <v>22</v>
      </c>
      <c r="O1004" s="4">
        <v>184023.54</v>
      </c>
      <c r="P1004" t="s">
        <v>28</v>
      </c>
      <c r="Q1004" t="str" cm="1">
        <f t="array" ref="Q1004">_xlfn.IFS(
O1004&lt;50000,"Low Salary (&lt;$50K)",
O1004&lt;90000,"Lower Middle ($50K-$90K)",
O1004&lt;130000,"Middle ($90K-$130K)",
O1004&lt;170000,"Upper Middle ($130K-$170K)",
O1004&gt;=170000,"High Salary (&gt;$170K)"
)</f>
        <v>High Salary (&gt;$170K)</v>
      </c>
      <c r="R1004" t="str" cm="1">
        <f t="array" ref="R1004">_xlfn.IFS(
G1004&lt;=2,"New Customers (0-2Y)",
G1004&lt;=5,"Growing Customers (3-5Y)",
G1004&lt;=8,"Established Customers (6-8Y)",
G1004&lt;=10,"Loyal Customers (9-10Y)"
)</f>
        <v>New Customers (0-2Y)</v>
      </c>
    </row>
    <row r="1005" spans="1:18" x14ac:dyDescent="0.35">
      <c r="A1005">
        <v>15701301</v>
      </c>
      <c r="B1005" t="s">
        <v>777</v>
      </c>
      <c r="C1005" t="s">
        <v>17</v>
      </c>
      <c r="D1005" t="s">
        <v>18</v>
      </c>
      <c r="E1005">
        <v>42</v>
      </c>
      <c r="F1005" t="s">
        <v>19</v>
      </c>
      <c r="G1005">
        <v>3</v>
      </c>
      <c r="H1005" s="4">
        <v>175159.9</v>
      </c>
      <c r="I1005" t="s">
        <v>33</v>
      </c>
      <c r="J1005">
        <v>2</v>
      </c>
      <c r="K1005">
        <v>646</v>
      </c>
      <c r="L1005" t="s">
        <v>20</v>
      </c>
      <c r="M1005" t="s">
        <v>27</v>
      </c>
      <c r="N1005" t="s">
        <v>32</v>
      </c>
      <c r="O1005" s="4">
        <v>67124.479999999996</v>
      </c>
      <c r="P1005" t="s">
        <v>23</v>
      </c>
      <c r="Q1005" t="str" cm="1">
        <f t="array" ref="Q1005">_xlfn.IFS(
O1005&lt;50000,"Low Salary (&lt;$50K)",
O1005&lt;90000,"Lower Middle ($50K-$90K)",
O1005&lt;130000,"Middle ($90K-$130K)",
O1005&lt;170000,"Upper Middle ($130K-$170K)",
O1005&gt;=170000,"High Salary (&gt;$170K)"
)</f>
        <v>Lower Middle ($50K-$90K)</v>
      </c>
      <c r="R1005" t="str" cm="1">
        <f t="array" ref="R1005">_xlfn.IFS(
G1005&lt;=2,"New Customers (0-2Y)",
G1005&lt;=5,"Growing Customers (3-5Y)",
G1005&lt;=8,"Established Customers (6-8Y)",
G1005&lt;=10,"Loyal Customers (9-10Y)"
)</f>
        <v>Growing Customers (3-5Y)</v>
      </c>
    </row>
    <row r="1006" spans="1:18" x14ac:dyDescent="0.35">
      <c r="A1006">
        <v>15723685</v>
      </c>
      <c r="B1006" t="s">
        <v>778</v>
      </c>
      <c r="C1006" t="s">
        <v>42</v>
      </c>
      <c r="D1006" t="s">
        <v>18</v>
      </c>
      <c r="E1006">
        <v>26</v>
      </c>
      <c r="F1006" t="s">
        <v>43</v>
      </c>
      <c r="G1006">
        <v>7</v>
      </c>
      <c r="H1006" s="4">
        <v>105514.69</v>
      </c>
      <c r="I1006" t="s">
        <v>33</v>
      </c>
      <c r="J1006">
        <v>2</v>
      </c>
      <c r="K1006">
        <v>601</v>
      </c>
      <c r="L1006" t="s">
        <v>20</v>
      </c>
      <c r="M1006" t="s">
        <v>21</v>
      </c>
      <c r="N1006" t="s">
        <v>32</v>
      </c>
      <c r="O1006" s="4">
        <v>50070.59</v>
      </c>
      <c r="P1006" t="s">
        <v>28</v>
      </c>
      <c r="Q1006" t="str" cm="1">
        <f t="array" ref="Q1006">_xlfn.IFS(
O1006&lt;50000,"Low Salary (&lt;$50K)",
O1006&lt;90000,"Lower Middle ($50K-$90K)",
O1006&lt;130000,"Middle ($90K-$130K)",
O1006&lt;170000,"Upper Middle ($130K-$170K)",
O1006&gt;=170000,"High Salary (&gt;$170K)"
)</f>
        <v>Lower Middle ($50K-$90K)</v>
      </c>
      <c r="R1006" t="str" cm="1">
        <f t="array" ref="R1006">_xlfn.IFS(
G1006&lt;=2,"New Customers (0-2Y)",
G1006&lt;=5,"Growing Customers (3-5Y)",
G1006&lt;=8,"Established Customers (6-8Y)",
G1006&lt;=10,"Loyal Customers (9-10Y)"
)</f>
        <v>Established Customers (6-8Y)</v>
      </c>
    </row>
    <row r="1007" spans="1:18" x14ac:dyDescent="0.35">
      <c r="A1007">
        <v>15701602</v>
      </c>
      <c r="B1007" t="s">
        <v>779</v>
      </c>
      <c r="C1007" t="s">
        <v>42</v>
      </c>
      <c r="D1007" t="s">
        <v>39</v>
      </c>
      <c r="E1007">
        <v>52</v>
      </c>
      <c r="F1007" t="s">
        <v>19</v>
      </c>
      <c r="G1007">
        <v>5</v>
      </c>
      <c r="H1007" s="4">
        <v>116497.31</v>
      </c>
      <c r="I1007" t="s">
        <v>33</v>
      </c>
      <c r="J1007">
        <v>3</v>
      </c>
      <c r="K1007">
        <v>521</v>
      </c>
      <c r="L1007" t="s">
        <v>31</v>
      </c>
      <c r="M1007" t="s">
        <v>27</v>
      </c>
      <c r="N1007" t="s">
        <v>32</v>
      </c>
      <c r="O1007" s="4">
        <v>53793.1</v>
      </c>
      <c r="P1007" t="s">
        <v>23</v>
      </c>
      <c r="Q1007" t="str" cm="1">
        <f t="array" ref="Q1007">_xlfn.IFS(
O1007&lt;50000,"Low Salary (&lt;$50K)",
O1007&lt;90000,"Lower Middle ($50K-$90K)",
O1007&lt;130000,"Middle ($90K-$130K)",
O1007&lt;170000,"Upper Middle ($130K-$170K)",
O1007&gt;=170000,"High Salary (&gt;$170K)"
)</f>
        <v>Lower Middle ($50K-$90K)</v>
      </c>
      <c r="R1007" t="str" cm="1">
        <f t="array" ref="R1007">_xlfn.IFS(
G1007&lt;=2,"New Customers (0-2Y)",
G1007&lt;=5,"Growing Customers (3-5Y)",
G1007&lt;=8,"Established Customers (6-8Y)",
G1007&lt;=10,"Loyal Customers (9-10Y)"
)</f>
        <v>Growing Customers (3-5Y)</v>
      </c>
    </row>
    <row r="1008" spans="1:18" x14ac:dyDescent="0.35">
      <c r="A1008">
        <v>15739189</v>
      </c>
      <c r="B1008" t="s">
        <v>304</v>
      </c>
      <c r="C1008" t="s">
        <v>26</v>
      </c>
      <c r="D1008" t="s">
        <v>18</v>
      </c>
      <c r="E1008">
        <v>33</v>
      </c>
      <c r="F1008" t="s">
        <v>19</v>
      </c>
      <c r="G1008">
        <v>6</v>
      </c>
      <c r="H1008" s="4">
        <v>0</v>
      </c>
      <c r="I1008" t="s">
        <v>24</v>
      </c>
      <c r="J1008">
        <v>2</v>
      </c>
      <c r="K1008">
        <v>561</v>
      </c>
      <c r="L1008" t="s">
        <v>31</v>
      </c>
      <c r="M1008" t="s">
        <v>21</v>
      </c>
      <c r="N1008" t="s">
        <v>32</v>
      </c>
      <c r="O1008" s="4">
        <v>45261.47</v>
      </c>
      <c r="P1008" t="s">
        <v>28</v>
      </c>
      <c r="Q1008" t="str" cm="1">
        <f t="array" ref="Q1008">_xlfn.IFS(
O1008&lt;50000,"Low Salary (&lt;$50K)",
O1008&lt;90000,"Lower Middle ($50K-$90K)",
O1008&lt;130000,"Middle ($90K-$130K)",
O1008&lt;170000,"Upper Middle ($130K-$170K)",
O1008&gt;=170000,"High Salary (&gt;$170K)"
)</f>
        <v>Low Salary (&lt;$50K)</v>
      </c>
      <c r="R1008" t="str" cm="1">
        <f t="array" ref="R1008">_xlfn.IFS(
G1008&lt;=2,"New Customers (0-2Y)",
G1008&lt;=5,"Growing Customers (3-5Y)",
G1008&lt;=8,"Established Customers (6-8Y)",
G1008&lt;=10,"Loyal Customers (9-10Y)"
)</f>
        <v>Established Customers (6-8Y)</v>
      </c>
    </row>
    <row r="1009" spans="1:18" x14ac:dyDescent="0.35">
      <c r="A1009">
        <v>15573086</v>
      </c>
      <c r="B1009" t="s">
        <v>236</v>
      </c>
      <c r="C1009" t="s">
        <v>17</v>
      </c>
      <c r="D1009" t="s">
        <v>39</v>
      </c>
      <c r="E1009">
        <v>42</v>
      </c>
      <c r="F1009" t="s">
        <v>19</v>
      </c>
      <c r="G1009">
        <v>7</v>
      </c>
      <c r="H1009" s="4">
        <v>99824.45</v>
      </c>
      <c r="I1009" t="s">
        <v>29</v>
      </c>
      <c r="J1009">
        <v>1</v>
      </c>
      <c r="K1009">
        <v>564</v>
      </c>
      <c r="L1009" t="s">
        <v>31</v>
      </c>
      <c r="M1009" t="s">
        <v>21</v>
      </c>
      <c r="N1009" t="s">
        <v>22</v>
      </c>
      <c r="O1009" s="4">
        <v>36721.4</v>
      </c>
      <c r="P1009" t="s">
        <v>28</v>
      </c>
      <c r="Q1009" t="str" cm="1">
        <f t="array" ref="Q1009">_xlfn.IFS(
O1009&lt;50000,"Low Salary (&lt;$50K)",
O1009&lt;90000,"Lower Middle ($50K-$90K)",
O1009&lt;130000,"Middle ($90K-$130K)",
O1009&lt;170000,"Upper Middle ($130K-$170K)",
O1009&gt;=170000,"High Salary (&gt;$170K)"
)</f>
        <v>Low Salary (&lt;$50K)</v>
      </c>
      <c r="R1009" t="str" cm="1">
        <f t="array" ref="R1009">_xlfn.IFS(
G1009&lt;=2,"New Customers (0-2Y)",
G1009&lt;=5,"Growing Customers (3-5Y)",
G1009&lt;=8,"Established Customers (6-8Y)",
G1009&lt;=10,"Loyal Customers (9-10Y)"
)</f>
        <v>Established Customers (6-8Y)</v>
      </c>
    </row>
    <row r="1010" spans="1:18" x14ac:dyDescent="0.35">
      <c r="A1010">
        <v>15569050</v>
      </c>
      <c r="B1010" t="s">
        <v>364</v>
      </c>
      <c r="C1010" t="s">
        <v>17</v>
      </c>
      <c r="D1010" t="s">
        <v>39</v>
      </c>
      <c r="E1010">
        <v>45</v>
      </c>
      <c r="F1010" t="s">
        <v>19</v>
      </c>
      <c r="G1010">
        <v>6</v>
      </c>
      <c r="H1010" s="4">
        <v>0</v>
      </c>
      <c r="I1010" t="s">
        <v>24</v>
      </c>
      <c r="J1010">
        <v>1</v>
      </c>
      <c r="K1010">
        <v>444</v>
      </c>
      <c r="L1010" t="s">
        <v>44</v>
      </c>
      <c r="M1010" t="s">
        <v>21</v>
      </c>
      <c r="N1010" t="s">
        <v>32</v>
      </c>
      <c r="O1010" s="4">
        <v>130009.85</v>
      </c>
      <c r="P1010" t="s">
        <v>23</v>
      </c>
      <c r="Q1010" t="str" cm="1">
        <f t="array" ref="Q1010">_xlfn.IFS(
O1010&lt;50000,"Low Salary (&lt;$50K)",
O1010&lt;90000,"Lower Middle ($50K-$90K)",
O1010&lt;130000,"Middle ($90K-$130K)",
O1010&lt;170000,"Upper Middle ($130K-$170K)",
O1010&gt;=170000,"High Salary (&gt;$170K)"
)</f>
        <v>Upper Middle ($130K-$170K)</v>
      </c>
      <c r="R1010" t="str" cm="1">
        <f t="array" ref="R1010">_xlfn.IFS(
G1010&lt;=2,"New Customers (0-2Y)",
G1010&lt;=5,"Growing Customers (3-5Y)",
G1010&lt;=8,"Established Customers (6-8Y)",
G1010&lt;=10,"Loyal Customers (9-10Y)"
)</f>
        <v>Established Customers (6-8Y)</v>
      </c>
    </row>
    <row r="1011" spans="1:18" x14ac:dyDescent="0.35">
      <c r="A1011">
        <v>15750765</v>
      </c>
      <c r="B1011" t="s">
        <v>780</v>
      </c>
      <c r="C1011" t="s">
        <v>26</v>
      </c>
      <c r="D1011" t="s">
        <v>39</v>
      </c>
      <c r="E1011">
        <v>71</v>
      </c>
      <c r="F1011" t="s">
        <v>2967</v>
      </c>
      <c r="G1011">
        <v>0</v>
      </c>
      <c r="H1011" s="4">
        <v>0</v>
      </c>
      <c r="I1011" t="s">
        <v>24</v>
      </c>
      <c r="J1011">
        <v>1</v>
      </c>
      <c r="K1011">
        <v>650</v>
      </c>
      <c r="L1011" t="s">
        <v>20</v>
      </c>
      <c r="M1011" t="s">
        <v>21</v>
      </c>
      <c r="N1011" t="s">
        <v>22</v>
      </c>
      <c r="O1011" s="4">
        <v>175380.77</v>
      </c>
      <c r="P1011" t="s">
        <v>28</v>
      </c>
      <c r="Q1011" t="str" cm="1">
        <f t="array" ref="Q1011">_xlfn.IFS(
O1011&lt;50000,"Low Salary (&lt;$50K)",
O1011&lt;90000,"Lower Middle ($50K-$90K)",
O1011&lt;130000,"Middle ($90K-$130K)",
O1011&lt;170000,"Upper Middle ($130K-$170K)",
O1011&gt;=170000,"High Salary (&gt;$170K)"
)</f>
        <v>High Salary (&gt;$170K)</v>
      </c>
      <c r="R1011" t="str" cm="1">
        <f t="array" ref="R1011">_xlfn.IFS(
G1011&lt;=2,"New Customers (0-2Y)",
G1011&lt;=5,"Growing Customers (3-5Y)",
G1011&lt;=8,"Established Customers (6-8Y)",
G1011&lt;=10,"Loyal Customers (9-10Y)"
)</f>
        <v>New Customers (0-2Y)</v>
      </c>
    </row>
    <row r="1012" spans="1:18" x14ac:dyDescent="0.35">
      <c r="A1012">
        <v>15799811</v>
      </c>
      <c r="B1012" t="s">
        <v>710</v>
      </c>
      <c r="C1012" t="s">
        <v>17</v>
      </c>
      <c r="D1012" t="s">
        <v>39</v>
      </c>
      <c r="E1012">
        <v>40</v>
      </c>
      <c r="F1012" t="s">
        <v>19</v>
      </c>
      <c r="G1012">
        <v>10</v>
      </c>
      <c r="H1012" s="4">
        <v>0</v>
      </c>
      <c r="I1012" t="s">
        <v>24</v>
      </c>
      <c r="J1012">
        <v>1</v>
      </c>
      <c r="K1012">
        <v>724</v>
      </c>
      <c r="L1012" t="s">
        <v>35</v>
      </c>
      <c r="M1012" t="s">
        <v>21</v>
      </c>
      <c r="N1012" t="s">
        <v>32</v>
      </c>
      <c r="O1012" s="4">
        <v>127847.25</v>
      </c>
      <c r="P1012" t="s">
        <v>23</v>
      </c>
      <c r="Q1012" t="str" cm="1">
        <f t="array" ref="Q1012">_xlfn.IFS(
O1012&lt;50000,"Low Salary (&lt;$50K)",
O1012&lt;90000,"Lower Middle ($50K-$90K)",
O1012&lt;130000,"Middle ($90K-$130K)",
O1012&lt;170000,"Upper Middle ($130K-$170K)",
O1012&gt;=170000,"High Salary (&gt;$170K)"
)</f>
        <v>Middle ($90K-$130K)</v>
      </c>
      <c r="R1012" t="str" cm="1">
        <f t="array" ref="R1012">_xlfn.IFS(
G1012&lt;=2,"New Customers (0-2Y)",
G1012&lt;=5,"Growing Customers (3-5Y)",
G1012&lt;=8,"Established Customers (6-8Y)",
G1012&lt;=10,"Loyal Customers (9-10Y)"
)</f>
        <v>Loyal Customers (9-10Y)</v>
      </c>
    </row>
    <row r="1013" spans="1:18" x14ac:dyDescent="0.35">
      <c r="A1013">
        <v>15698442</v>
      </c>
      <c r="B1013" t="s">
        <v>781</v>
      </c>
      <c r="C1013" t="s">
        <v>26</v>
      </c>
      <c r="D1013" t="s">
        <v>39</v>
      </c>
      <c r="E1013">
        <v>35</v>
      </c>
      <c r="F1013" t="s">
        <v>19</v>
      </c>
      <c r="G1013">
        <v>3</v>
      </c>
      <c r="H1013" s="4">
        <v>122964.88</v>
      </c>
      <c r="I1013" t="s">
        <v>33</v>
      </c>
      <c r="J1013">
        <v>1</v>
      </c>
      <c r="K1013">
        <v>719</v>
      </c>
      <c r="L1013" t="s">
        <v>35</v>
      </c>
      <c r="M1013" t="s">
        <v>21</v>
      </c>
      <c r="N1013" t="s">
        <v>22</v>
      </c>
      <c r="O1013" s="4">
        <v>138231.70000000001</v>
      </c>
      <c r="P1013" t="s">
        <v>28</v>
      </c>
      <c r="Q1013" t="str" cm="1">
        <f t="array" ref="Q1013">_xlfn.IFS(
O1013&lt;50000,"Low Salary (&lt;$50K)",
O1013&lt;90000,"Lower Middle ($50K-$90K)",
O1013&lt;130000,"Middle ($90K-$130K)",
O1013&lt;170000,"Upper Middle ($130K-$170K)",
O1013&gt;=170000,"High Salary (&gt;$170K)"
)</f>
        <v>Upper Middle ($130K-$170K)</v>
      </c>
      <c r="R1013" t="str" cm="1">
        <f t="array" ref="R1013">_xlfn.IFS(
G1013&lt;=2,"New Customers (0-2Y)",
G1013&lt;=5,"Growing Customers (3-5Y)",
G1013&lt;=8,"Established Customers (6-8Y)",
G1013&lt;=10,"Loyal Customers (9-10Y)"
)</f>
        <v>Growing Customers (3-5Y)</v>
      </c>
    </row>
    <row r="1014" spans="1:18" x14ac:dyDescent="0.35">
      <c r="A1014">
        <v>15655274</v>
      </c>
      <c r="B1014" t="s">
        <v>782</v>
      </c>
      <c r="C1014" t="s">
        <v>17</v>
      </c>
      <c r="D1014" t="s">
        <v>18</v>
      </c>
      <c r="E1014">
        <v>29</v>
      </c>
      <c r="F1014" t="s">
        <v>43</v>
      </c>
      <c r="G1014">
        <v>4</v>
      </c>
      <c r="H1014" s="4">
        <v>0</v>
      </c>
      <c r="I1014" t="s">
        <v>24</v>
      </c>
      <c r="J1014">
        <v>2</v>
      </c>
      <c r="K1014">
        <v>548</v>
      </c>
      <c r="L1014" t="s">
        <v>31</v>
      </c>
      <c r="M1014" t="s">
        <v>27</v>
      </c>
      <c r="N1014" t="s">
        <v>22</v>
      </c>
      <c r="O1014" s="4">
        <v>48673.18</v>
      </c>
      <c r="P1014" t="s">
        <v>28</v>
      </c>
      <c r="Q1014" t="str" cm="1">
        <f t="array" ref="Q1014">_xlfn.IFS(
O1014&lt;50000,"Low Salary (&lt;$50K)",
O1014&lt;90000,"Lower Middle ($50K-$90K)",
O1014&lt;130000,"Middle ($90K-$130K)",
O1014&lt;170000,"Upper Middle ($130K-$170K)",
O1014&gt;=170000,"High Salary (&gt;$170K)"
)</f>
        <v>Low Salary (&lt;$50K)</v>
      </c>
      <c r="R1014" t="str" cm="1">
        <f t="array" ref="R1014">_xlfn.IFS(
G1014&lt;=2,"New Customers (0-2Y)",
G1014&lt;=5,"Growing Customers (3-5Y)",
G1014&lt;=8,"Established Customers (6-8Y)",
G1014&lt;=10,"Loyal Customers (9-10Y)"
)</f>
        <v>Growing Customers (3-5Y)</v>
      </c>
    </row>
    <row r="1015" spans="1:18" x14ac:dyDescent="0.35">
      <c r="A1015">
        <v>15603594</v>
      </c>
      <c r="B1015" t="s">
        <v>512</v>
      </c>
      <c r="C1015" t="s">
        <v>26</v>
      </c>
      <c r="D1015" t="s">
        <v>39</v>
      </c>
      <c r="E1015">
        <v>24</v>
      </c>
      <c r="F1015" t="s">
        <v>43</v>
      </c>
      <c r="G1015">
        <v>4</v>
      </c>
      <c r="H1015" s="4">
        <v>0</v>
      </c>
      <c r="I1015" t="s">
        <v>24</v>
      </c>
      <c r="J1015">
        <v>2</v>
      </c>
      <c r="K1015">
        <v>635</v>
      </c>
      <c r="L1015" t="s">
        <v>20</v>
      </c>
      <c r="M1015" t="s">
        <v>21</v>
      </c>
      <c r="N1015" t="s">
        <v>22</v>
      </c>
      <c r="O1015" s="4">
        <v>70668.77</v>
      </c>
      <c r="P1015" t="s">
        <v>28</v>
      </c>
      <c r="Q1015" t="str" cm="1">
        <f t="array" ref="Q1015">_xlfn.IFS(
O1015&lt;50000,"Low Salary (&lt;$50K)",
O1015&lt;90000,"Lower Middle ($50K-$90K)",
O1015&lt;130000,"Middle ($90K-$130K)",
O1015&lt;170000,"Upper Middle ($130K-$170K)",
O1015&gt;=170000,"High Salary (&gt;$170K)"
)</f>
        <v>Lower Middle ($50K-$90K)</v>
      </c>
      <c r="R1015" t="str" cm="1">
        <f t="array" ref="R1015">_xlfn.IFS(
G1015&lt;=2,"New Customers (0-2Y)",
G1015&lt;=5,"Growing Customers (3-5Y)",
G1015&lt;=8,"Established Customers (6-8Y)",
G1015&lt;=10,"Loyal Customers (9-10Y)"
)</f>
        <v>Growing Customers (3-5Y)</v>
      </c>
    </row>
    <row r="1016" spans="1:18" x14ac:dyDescent="0.35">
      <c r="A1016">
        <v>15585961</v>
      </c>
      <c r="B1016" t="s">
        <v>783</v>
      </c>
      <c r="C1016" t="s">
        <v>26</v>
      </c>
      <c r="D1016" t="s">
        <v>18</v>
      </c>
      <c r="E1016">
        <v>43</v>
      </c>
      <c r="F1016" t="s">
        <v>19</v>
      </c>
      <c r="G1016">
        <v>3</v>
      </c>
      <c r="H1016" s="4">
        <v>0</v>
      </c>
      <c r="I1016" t="s">
        <v>24</v>
      </c>
      <c r="J1016">
        <v>2</v>
      </c>
      <c r="K1016">
        <v>496</v>
      </c>
      <c r="L1016" t="s">
        <v>44</v>
      </c>
      <c r="M1016" t="s">
        <v>27</v>
      </c>
      <c r="N1016" t="s">
        <v>22</v>
      </c>
      <c r="O1016" s="4">
        <v>199505.53</v>
      </c>
      <c r="P1016" t="s">
        <v>28</v>
      </c>
      <c r="Q1016" t="str" cm="1">
        <f t="array" ref="Q1016">_xlfn.IFS(
O1016&lt;50000,"Low Salary (&lt;$50K)",
O1016&lt;90000,"Lower Middle ($50K-$90K)",
O1016&lt;130000,"Middle ($90K-$130K)",
O1016&lt;170000,"Upper Middle ($130K-$170K)",
O1016&gt;=170000,"High Salary (&gt;$170K)"
)</f>
        <v>High Salary (&gt;$170K)</v>
      </c>
      <c r="R1016" t="str" cm="1">
        <f t="array" ref="R1016">_xlfn.IFS(
G1016&lt;=2,"New Customers (0-2Y)",
G1016&lt;=5,"Growing Customers (3-5Y)",
G1016&lt;=8,"Established Customers (6-8Y)",
G1016&lt;=10,"Loyal Customers (9-10Y)"
)</f>
        <v>Growing Customers (3-5Y)</v>
      </c>
    </row>
    <row r="1017" spans="1:18" x14ac:dyDescent="0.35">
      <c r="A1017">
        <v>15686936</v>
      </c>
      <c r="B1017" t="s">
        <v>696</v>
      </c>
      <c r="C1017" t="s">
        <v>17</v>
      </c>
      <c r="D1017" t="s">
        <v>18</v>
      </c>
      <c r="E1017">
        <v>37</v>
      </c>
      <c r="F1017" t="s">
        <v>19</v>
      </c>
      <c r="G1017">
        <v>5</v>
      </c>
      <c r="H1017" s="4">
        <v>89634.69</v>
      </c>
      <c r="I1017" t="s">
        <v>29</v>
      </c>
      <c r="J1017">
        <v>1</v>
      </c>
      <c r="K1017">
        <v>676</v>
      </c>
      <c r="L1017" t="s">
        <v>35</v>
      </c>
      <c r="M1017" t="s">
        <v>21</v>
      </c>
      <c r="N1017" t="s">
        <v>22</v>
      </c>
      <c r="O1017" s="4">
        <v>169583.18</v>
      </c>
      <c r="P1017" t="s">
        <v>23</v>
      </c>
      <c r="Q1017" t="str" cm="1">
        <f t="array" ref="Q1017">_xlfn.IFS(
O1017&lt;50000,"Low Salary (&lt;$50K)",
O1017&lt;90000,"Lower Middle ($50K-$90K)",
O1017&lt;130000,"Middle ($90K-$130K)",
O1017&lt;170000,"Upper Middle ($130K-$170K)",
O1017&gt;=170000,"High Salary (&gt;$170K)"
)</f>
        <v>Upper Middle ($130K-$170K)</v>
      </c>
      <c r="R1017" t="str" cm="1">
        <f t="array" ref="R1017">_xlfn.IFS(
G1017&lt;=2,"New Customers (0-2Y)",
G1017&lt;=5,"Growing Customers (3-5Y)",
G1017&lt;=8,"Established Customers (6-8Y)",
G1017&lt;=10,"Loyal Customers (9-10Y)"
)</f>
        <v>Growing Customers (3-5Y)</v>
      </c>
    </row>
    <row r="1018" spans="1:18" x14ac:dyDescent="0.35">
      <c r="A1018">
        <v>15770424</v>
      </c>
      <c r="B1018" t="s">
        <v>119</v>
      </c>
      <c r="C1018" t="s">
        <v>42</v>
      </c>
      <c r="D1018" t="s">
        <v>39</v>
      </c>
      <c r="E1018">
        <v>40</v>
      </c>
      <c r="F1018" t="s">
        <v>19</v>
      </c>
      <c r="G1018">
        <v>7</v>
      </c>
      <c r="H1018" s="4">
        <v>95710.11</v>
      </c>
      <c r="I1018" t="s">
        <v>29</v>
      </c>
      <c r="J1018">
        <v>2</v>
      </c>
      <c r="K1018">
        <v>541</v>
      </c>
      <c r="L1018" t="s">
        <v>31</v>
      </c>
      <c r="M1018" t="s">
        <v>21</v>
      </c>
      <c r="N1018" t="s">
        <v>32</v>
      </c>
      <c r="O1018" s="4">
        <v>49063.42</v>
      </c>
      <c r="P1018" t="s">
        <v>28</v>
      </c>
      <c r="Q1018" t="str" cm="1">
        <f t="array" ref="Q1018">_xlfn.IFS(
O1018&lt;50000,"Low Salary (&lt;$50K)",
O1018&lt;90000,"Lower Middle ($50K-$90K)",
O1018&lt;130000,"Middle ($90K-$130K)",
O1018&lt;170000,"Upper Middle ($130K-$170K)",
O1018&gt;=170000,"High Salary (&gt;$170K)"
)</f>
        <v>Low Salary (&lt;$50K)</v>
      </c>
      <c r="R1018" t="str" cm="1">
        <f t="array" ref="R1018">_xlfn.IFS(
G1018&lt;=2,"New Customers (0-2Y)",
G1018&lt;=5,"Growing Customers (3-5Y)",
G1018&lt;=8,"Established Customers (6-8Y)",
G1018&lt;=10,"Loyal Customers (9-10Y)"
)</f>
        <v>Established Customers (6-8Y)</v>
      </c>
    </row>
    <row r="1019" spans="1:18" x14ac:dyDescent="0.35">
      <c r="A1019">
        <v>15587451</v>
      </c>
      <c r="B1019" t="s">
        <v>2969</v>
      </c>
      <c r="C1019" t="s">
        <v>42</v>
      </c>
      <c r="D1019" t="s">
        <v>39</v>
      </c>
      <c r="E1019">
        <v>41</v>
      </c>
      <c r="F1019" t="s">
        <v>19</v>
      </c>
      <c r="G1019">
        <v>7</v>
      </c>
      <c r="H1019" s="4">
        <v>139706.31</v>
      </c>
      <c r="I1019" t="s">
        <v>33</v>
      </c>
      <c r="J1019">
        <v>1</v>
      </c>
      <c r="K1019">
        <v>778</v>
      </c>
      <c r="L1019" t="s">
        <v>35</v>
      </c>
      <c r="M1019" t="s">
        <v>21</v>
      </c>
      <c r="N1019" t="s">
        <v>32</v>
      </c>
      <c r="O1019" s="4">
        <v>63337.19</v>
      </c>
      <c r="P1019" t="s">
        <v>28</v>
      </c>
      <c r="Q1019" t="str" cm="1">
        <f t="array" ref="Q1019">_xlfn.IFS(
O1019&lt;50000,"Low Salary (&lt;$50K)",
O1019&lt;90000,"Lower Middle ($50K-$90K)",
O1019&lt;130000,"Middle ($90K-$130K)",
O1019&lt;170000,"Upper Middle ($130K-$170K)",
O1019&gt;=170000,"High Salary (&gt;$170K)"
)</f>
        <v>Lower Middle ($50K-$90K)</v>
      </c>
      <c r="R1019" t="str" cm="1">
        <f t="array" ref="R1019">_xlfn.IFS(
G1019&lt;=2,"New Customers (0-2Y)",
G1019&lt;=5,"Growing Customers (3-5Y)",
G1019&lt;=8,"Established Customers (6-8Y)",
G1019&lt;=10,"Loyal Customers (9-10Y)"
)</f>
        <v>Established Customers (6-8Y)</v>
      </c>
    </row>
    <row r="1020" spans="1:18" x14ac:dyDescent="0.35">
      <c r="A1020">
        <v>15602010</v>
      </c>
      <c r="B1020" t="s">
        <v>784</v>
      </c>
      <c r="C1020" t="s">
        <v>42</v>
      </c>
      <c r="D1020" t="s">
        <v>18</v>
      </c>
      <c r="E1020">
        <v>45</v>
      </c>
      <c r="F1020" t="s">
        <v>19</v>
      </c>
      <c r="G1020">
        <v>5</v>
      </c>
      <c r="H1020" s="4">
        <v>103909.86</v>
      </c>
      <c r="I1020" t="s">
        <v>33</v>
      </c>
      <c r="J1020">
        <v>1</v>
      </c>
      <c r="K1020">
        <v>850</v>
      </c>
      <c r="L1020" t="s">
        <v>37</v>
      </c>
      <c r="M1020" t="s">
        <v>21</v>
      </c>
      <c r="N1020" t="s">
        <v>32</v>
      </c>
      <c r="O1020" s="4">
        <v>60083.11</v>
      </c>
      <c r="P1020" t="s">
        <v>23</v>
      </c>
      <c r="Q1020" t="str" cm="1">
        <f t="array" ref="Q1020">_xlfn.IFS(
O1020&lt;50000,"Low Salary (&lt;$50K)",
O1020&lt;90000,"Lower Middle ($50K-$90K)",
O1020&lt;130000,"Middle ($90K-$130K)",
O1020&lt;170000,"Upper Middle ($130K-$170K)",
O1020&gt;=170000,"High Salary (&gt;$170K)"
)</f>
        <v>Lower Middle ($50K-$90K)</v>
      </c>
      <c r="R1020" t="str" cm="1">
        <f t="array" ref="R1020">_xlfn.IFS(
G1020&lt;=2,"New Customers (0-2Y)",
G1020&lt;=5,"Growing Customers (3-5Y)",
G1020&lt;=8,"Established Customers (6-8Y)",
G1020&lt;=10,"Loyal Customers (9-10Y)"
)</f>
        <v>Growing Customers (3-5Y)</v>
      </c>
    </row>
    <row r="1021" spans="1:18" x14ac:dyDescent="0.35">
      <c r="A1021">
        <v>15600583</v>
      </c>
      <c r="B1021" t="s">
        <v>785</v>
      </c>
      <c r="C1021" t="s">
        <v>17</v>
      </c>
      <c r="D1021" t="s">
        <v>39</v>
      </c>
      <c r="E1021">
        <v>31</v>
      </c>
      <c r="F1021" t="s">
        <v>19</v>
      </c>
      <c r="G1021">
        <v>1</v>
      </c>
      <c r="H1021" s="4">
        <v>0</v>
      </c>
      <c r="I1021" t="s">
        <v>24</v>
      </c>
      <c r="J1021">
        <v>1</v>
      </c>
      <c r="K1021">
        <v>633</v>
      </c>
      <c r="L1021" t="s">
        <v>20</v>
      </c>
      <c r="M1021" t="s">
        <v>21</v>
      </c>
      <c r="N1021" t="s">
        <v>32</v>
      </c>
      <c r="O1021" s="4">
        <v>48606.71</v>
      </c>
      <c r="P1021" t="s">
        <v>28</v>
      </c>
      <c r="Q1021" t="str" cm="1">
        <f t="array" ref="Q1021">_xlfn.IFS(
O1021&lt;50000,"Low Salary (&lt;$50K)",
O1021&lt;90000,"Lower Middle ($50K-$90K)",
O1021&lt;130000,"Middle ($90K-$130K)",
O1021&lt;170000,"Upper Middle ($130K-$170K)",
O1021&gt;=170000,"High Salary (&gt;$170K)"
)</f>
        <v>Low Salary (&lt;$50K)</v>
      </c>
      <c r="R1021" t="str" cm="1">
        <f t="array" ref="R1021">_xlfn.IFS(
G1021&lt;=2,"New Customers (0-2Y)",
G1021&lt;=5,"Growing Customers (3-5Y)",
G1021&lt;=8,"Established Customers (6-8Y)",
G1021&lt;=10,"Loyal Customers (9-10Y)"
)</f>
        <v>New Customers (0-2Y)</v>
      </c>
    </row>
    <row r="1022" spans="1:18" x14ac:dyDescent="0.35">
      <c r="A1022">
        <v>15654673</v>
      </c>
      <c r="B1022" t="s">
        <v>510</v>
      </c>
      <c r="C1022" t="s">
        <v>17</v>
      </c>
      <c r="D1022" t="s">
        <v>39</v>
      </c>
      <c r="E1022">
        <v>49</v>
      </c>
      <c r="F1022" t="s">
        <v>19</v>
      </c>
      <c r="G1022">
        <v>6</v>
      </c>
      <c r="H1022" s="4">
        <v>173434.9</v>
      </c>
      <c r="I1022" t="s">
        <v>33</v>
      </c>
      <c r="J1022">
        <v>1</v>
      </c>
      <c r="K1022">
        <v>625</v>
      </c>
      <c r="L1022" t="s">
        <v>20</v>
      </c>
      <c r="M1022" t="s">
        <v>21</v>
      </c>
      <c r="N1022" t="s">
        <v>32</v>
      </c>
      <c r="O1022" s="4">
        <v>165580.93</v>
      </c>
      <c r="P1022" t="s">
        <v>23</v>
      </c>
      <c r="Q1022" t="str" cm="1">
        <f t="array" ref="Q1022">_xlfn.IFS(
O1022&lt;50000,"Low Salary (&lt;$50K)",
O1022&lt;90000,"Lower Middle ($50K-$90K)",
O1022&lt;130000,"Middle ($90K-$130K)",
O1022&lt;170000,"Upper Middle ($130K-$170K)",
O1022&gt;=170000,"High Salary (&gt;$170K)"
)</f>
        <v>Upper Middle ($130K-$170K)</v>
      </c>
      <c r="R1022" t="str" cm="1">
        <f t="array" ref="R1022">_xlfn.IFS(
G1022&lt;=2,"New Customers (0-2Y)",
G1022&lt;=5,"Growing Customers (3-5Y)",
G1022&lt;=8,"Established Customers (6-8Y)",
G1022&lt;=10,"Loyal Customers (9-10Y)"
)</f>
        <v>Established Customers (6-8Y)</v>
      </c>
    </row>
    <row r="1023" spans="1:18" x14ac:dyDescent="0.35">
      <c r="A1023">
        <v>15717164</v>
      </c>
      <c r="B1023" t="s">
        <v>411</v>
      </c>
      <c r="C1023" t="s">
        <v>26</v>
      </c>
      <c r="D1023" t="s">
        <v>39</v>
      </c>
      <c r="E1023">
        <v>32</v>
      </c>
      <c r="F1023" t="s">
        <v>19</v>
      </c>
      <c r="G1023">
        <v>6</v>
      </c>
      <c r="H1023" s="4">
        <v>102238.01</v>
      </c>
      <c r="I1023" t="s">
        <v>33</v>
      </c>
      <c r="J1023">
        <v>2</v>
      </c>
      <c r="K1023">
        <v>485</v>
      </c>
      <c r="L1023" t="s">
        <v>44</v>
      </c>
      <c r="M1023" t="s">
        <v>21</v>
      </c>
      <c r="N1023" t="s">
        <v>22</v>
      </c>
      <c r="O1023" s="4">
        <v>194010.12</v>
      </c>
      <c r="P1023" t="s">
        <v>28</v>
      </c>
      <c r="Q1023" t="str" cm="1">
        <f t="array" ref="Q1023">_xlfn.IFS(
O1023&lt;50000,"Low Salary (&lt;$50K)",
O1023&lt;90000,"Lower Middle ($50K-$90K)",
O1023&lt;130000,"Middle ($90K-$130K)",
O1023&lt;170000,"Upper Middle ($130K-$170K)",
O1023&gt;=170000,"High Salary (&gt;$170K)"
)</f>
        <v>High Salary (&gt;$170K)</v>
      </c>
      <c r="R1023" t="str" cm="1">
        <f t="array" ref="R1023">_xlfn.IFS(
G1023&lt;=2,"New Customers (0-2Y)",
G1023&lt;=5,"Growing Customers (3-5Y)",
G1023&lt;=8,"Established Customers (6-8Y)",
G1023&lt;=10,"Loyal Customers (9-10Y)"
)</f>
        <v>Established Customers (6-8Y)</v>
      </c>
    </row>
    <row r="1024" spans="1:18" x14ac:dyDescent="0.35">
      <c r="A1024">
        <v>15765014</v>
      </c>
      <c r="B1024" t="s">
        <v>477</v>
      </c>
      <c r="C1024" t="s">
        <v>17</v>
      </c>
      <c r="D1024" t="s">
        <v>18</v>
      </c>
      <c r="E1024">
        <v>48</v>
      </c>
      <c r="F1024" t="s">
        <v>19</v>
      </c>
      <c r="G1024">
        <v>1</v>
      </c>
      <c r="H1024" s="4">
        <v>179380.74</v>
      </c>
      <c r="I1024" t="s">
        <v>33</v>
      </c>
      <c r="J1024">
        <v>2</v>
      </c>
      <c r="K1024">
        <v>547</v>
      </c>
      <c r="L1024" t="s">
        <v>31</v>
      </c>
      <c r="M1024" t="s">
        <v>27</v>
      </c>
      <c r="N1024" t="s">
        <v>22</v>
      </c>
      <c r="O1024" s="4">
        <v>69263.100000000006</v>
      </c>
      <c r="P1024" t="s">
        <v>28</v>
      </c>
      <c r="Q1024" t="str" cm="1">
        <f t="array" ref="Q1024">_xlfn.IFS(
O1024&lt;50000,"Low Salary (&lt;$50K)",
O1024&lt;90000,"Lower Middle ($50K-$90K)",
O1024&lt;130000,"Middle ($90K-$130K)",
O1024&lt;170000,"Upper Middle ($130K-$170K)",
O1024&gt;=170000,"High Salary (&gt;$170K)"
)</f>
        <v>Lower Middle ($50K-$90K)</v>
      </c>
      <c r="R1024" t="str" cm="1">
        <f t="array" ref="R1024">_xlfn.IFS(
G1024&lt;=2,"New Customers (0-2Y)",
G1024&lt;=5,"Growing Customers (3-5Y)",
G1024&lt;=8,"Established Customers (6-8Y)",
G1024&lt;=10,"Loyal Customers (9-10Y)"
)</f>
        <v>New Customers (0-2Y)</v>
      </c>
    </row>
    <row r="1025" spans="1:18" x14ac:dyDescent="0.35">
      <c r="A1025">
        <v>15682639</v>
      </c>
      <c r="B1025" t="s">
        <v>211</v>
      </c>
      <c r="C1025" t="s">
        <v>17</v>
      </c>
      <c r="D1025" t="s">
        <v>39</v>
      </c>
      <c r="E1025">
        <v>32</v>
      </c>
      <c r="F1025" t="s">
        <v>19</v>
      </c>
      <c r="G1025">
        <v>3</v>
      </c>
      <c r="H1025" s="4">
        <v>0</v>
      </c>
      <c r="I1025" t="s">
        <v>24</v>
      </c>
      <c r="J1025">
        <v>2</v>
      </c>
      <c r="K1025">
        <v>642</v>
      </c>
      <c r="L1025" t="s">
        <v>20</v>
      </c>
      <c r="M1025" t="s">
        <v>21</v>
      </c>
      <c r="N1025" t="s">
        <v>22</v>
      </c>
      <c r="O1025" s="4">
        <v>88698.83</v>
      </c>
      <c r="P1025" t="s">
        <v>28</v>
      </c>
      <c r="Q1025" t="str" cm="1">
        <f t="array" ref="Q1025">_xlfn.IFS(
O1025&lt;50000,"Low Salary (&lt;$50K)",
O1025&lt;90000,"Lower Middle ($50K-$90K)",
O1025&lt;130000,"Middle ($90K-$130K)",
O1025&lt;170000,"Upper Middle ($130K-$170K)",
O1025&gt;=170000,"High Salary (&gt;$170K)"
)</f>
        <v>Lower Middle ($50K-$90K)</v>
      </c>
      <c r="R1025" t="str" cm="1">
        <f t="array" ref="R1025">_xlfn.IFS(
G1025&lt;=2,"New Customers (0-2Y)",
G1025&lt;=5,"Growing Customers (3-5Y)",
G1025&lt;=8,"Established Customers (6-8Y)",
G1025&lt;=10,"Loyal Customers (9-10Y)"
)</f>
        <v>Growing Customers (3-5Y)</v>
      </c>
    </row>
    <row r="1026" spans="1:18" x14ac:dyDescent="0.35">
      <c r="A1026">
        <v>15729279</v>
      </c>
      <c r="B1026" t="s">
        <v>786</v>
      </c>
      <c r="C1026" t="s">
        <v>17</v>
      </c>
      <c r="D1026" t="s">
        <v>18</v>
      </c>
      <c r="E1026">
        <v>25</v>
      </c>
      <c r="F1026" t="s">
        <v>43</v>
      </c>
      <c r="G1026">
        <v>4</v>
      </c>
      <c r="H1026" s="4">
        <v>108691.95</v>
      </c>
      <c r="I1026" t="s">
        <v>33</v>
      </c>
      <c r="J1026">
        <v>1</v>
      </c>
      <c r="K1026">
        <v>718</v>
      </c>
      <c r="L1026" t="s">
        <v>35</v>
      </c>
      <c r="M1026" t="s">
        <v>21</v>
      </c>
      <c r="N1026" t="s">
        <v>32</v>
      </c>
      <c r="O1026" s="4">
        <v>63030.97</v>
      </c>
      <c r="P1026" t="s">
        <v>28</v>
      </c>
      <c r="Q1026" t="str" cm="1">
        <f t="array" ref="Q1026">_xlfn.IFS(
O1026&lt;50000,"Low Salary (&lt;$50K)",
O1026&lt;90000,"Lower Middle ($50K-$90K)",
O1026&lt;130000,"Middle ($90K-$130K)",
O1026&lt;170000,"Upper Middle ($130K-$170K)",
O1026&gt;=170000,"High Salary (&gt;$170K)"
)</f>
        <v>Lower Middle ($50K-$90K)</v>
      </c>
      <c r="R1026" t="str" cm="1">
        <f t="array" ref="R1026">_xlfn.IFS(
G1026&lt;=2,"New Customers (0-2Y)",
G1026&lt;=5,"Growing Customers (3-5Y)",
G1026&lt;=8,"Established Customers (6-8Y)",
G1026&lt;=10,"Loyal Customers (9-10Y)"
)</f>
        <v>Growing Customers (3-5Y)</v>
      </c>
    </row>
    <row r="1027" spans="1:18" x14ac:dyDescent="0.35">
      <c r="A1027">
        <v>15759805</v>
      </c>
      <c r="B1027" t="s">
        <v>194</v>
      </c>
      <c r="C1027" t="s">
        <v>17</v>
      </c>
      <c r="D1027" t="s">
        <v>18</v>
      </c>
      <c r="E1027">
        <v>32</v>
      </c>
      <c r="F1027" t="s">
        <v>19</v>
      </c>
      <c r="G1027">
        <v>4</v>
      </c>
      <c r="H1027" s="4">
        <v>0</v>
      </c>
      <c r="I1027" t="s">
        <v>24</v>
      </c>
      <c r="J1027">
        <v>2</v>
      </c>
      <c r="K1027">
        <v>582</v>
      </c>
      <c r="L1027" t="s">
        <v>31</v>
      </c>
      <c r="M1027" t="s">
        <v>21</v>
      </c>
      <c r="N1027" t="s">
        <v>32</v>
      </c>
      <c r="O1027" s="4">
        <v>59668.81</v>
      </c>
      <c r="P1027" t="s">
        <v>28</v>
      </c>
      <c r="Q1027" t="str" cm="1">
        <f t="array" ref="Q1027">_xlfn.IFS(
O1027&lt;50000,"Low Salary (&lt;$50K)",
O1027&lt;90000,"Lower Middle ($50K-$90K)",
O1027&lt;130000,"Middle ($90K-$130K)",
O1027&lt;170000,"Upper Middle ($130K-$170K)",
O1027&gt;=170000,"High Salary (&gt;$170K)"
)</f>
        <v>Lower Middle ($50K-$90K)</v>
      </c>
      <c r="R1027" t="str" cm="1">
        <f t="array" ref="R1027">_xlfn.IFS(
G1027&lt;=2,"New Customers (0-2Y)",
G1027&lt;=5,"Growing Customers (3-5Y)",
G1027&lt;=8,"Established Customers (6-8Y)",
G1027&lt;=10,"Loyal Customers (9-10Y)"
)</f>
        <v>Growing Customers (3-5Y)</v>
      </c>
    </row>
    <row r="1028" spans="1:18" x14ac:dyDescent="0.35">
      <c r="A1028">
        <v>15767864</v>
      </c>
      <c r="B1028" t="s">
        <v>787</v>
      </c>
      <c r="C1028" t="s">
        <v>17</v>
      </c>
      <c r="D1028" t="s">
        <v>39</v>
      </c>
      <c r="E1028">
        <v>33</v>
      </c>
      <c r="F1028" t="s">
        <v>19</v>
      </c>
      <c r="G1028">
        <v>6</v>
      </c>
      <c r="H1028" s="4">
        <v>0</v>
      </c>
      <c r="I1028" t="s">
        <v>24</v>
      </c>
      <c r="J1028">
        <v>2</v>
      </c>
      <c r="K1028">
        <v>628</v>
      </c>
      <c r="L1028" t="s">
        <v>20</v>
      </c>
      <c r="M1028" t="s">
        <v>27</v>
      </c>
      <c r="N1028" t="s">
        <v>32</v>
      </c>
      <c r="O1028" s="4">
        <v>184230.23</v>
      </c>
      <c r="P1028" t="s">
        <v>28</v>
      </c>
      <c r="Q1028" t="str" cm="1">
        <f t="array" ref="Q1028">_xlfn.IFS(
O1028&lt;50000,"Low Salary (&lt;$50K)",
O1028&lt;90000,"Lower Middle ($50K-$90K)",
O1028&lt;130000,"Middle ($90K-$130K)",
O1028&lt;170000,"Upper Middle ($130K-$170K)",
O1028&gt;=170000,"High Salary (&gt;$170K)"
)</f>
        <v>High Salary (&gt;$170K)</v>
      </c>
      <c r="R1028" t="str" cm="1">
        <f t="array" ref="R1028">_xlfn.IFS(
G1028&lt;=2,"New Customers (0-2Y)",
G1028&lt;=5,"Growing Customers (3-5Y)",
G1028&lt;=8,"Established Customers (6-8Y)",
G1028&lt;=10,"Loyal Customers (9-10Y)"
)</f>
        <v>Established Customers (6-8Y)</v>
      </c>
    </row>
    <row r="1029" spans="1:18" x14ac:dyDescent="0.35">
      <c r="A1029">
        <v>15769948</v>
      </c>
      <c r="B1029" t="s">
        <v>763</v>
      </c>
      <c r="C1029" t="s">
        <v>42</v>
      </c>
      <c r="D1029" t="s">
        <v>39</v>
      </c>
      <c r="E1029">
        <v>35</v>
      </c>
      <c r="F1029" t="s">
        <v>19</v>
      </c>
      <c r="G1029">
        <v>0</v>
      </c>
      <c r="H1029" s="4">
        <v>133377.79999999999</v>
      </c>
      <c r="I1029" t="s">
        <v>33</v>
      </c>
      <c r="J1029">
        <v>1</v>
      </c>
      <c r="K1029">
        <v>737</v>
      </c>
      <c r="L1029" t="s">
        <v>35</v>
      </c>
      <c r="M1029" t="s">
        <v>27</v>
      </c>
      <c r="N1029" t="s">
        <v>22</v>
      </c>
      <c r="O1029" s="4">
        <v>64050.19</v>
      </c>
      <c r="P1029" t="s">
        <v>28</v>
      </c>
      <c r="Q1029" t="str" cm="1">
        <f t="array" ref="Q1029">_xlfn.IFS(
O1029&lt;50000,"Low Salary (&lt;$50K)",
O1029&lt;90000,"Lower Middle ($50K-$90K)",
O1029&lt;130000,"Middle ($90K-$130K)",
O1029&lt;170000,"Upper Middle ($130K-$170K)",
O1029&gt;=170000,"High Salary (&gt;$170K)"
)</f>
        <v>Lower Middle ($50K-$90K)</v>
      </c>
      <c r="R1029" t="str" cm="1">
        <f t="array" ref="R1029">_xlfn.IFS(
G1029&lt;=2,"New Customers (0-2Y)",
G1029&lt;=5,"Growing Customers (3-5Y)",
G1029&lt;=8,"Established Customers (6-8Y)",
G1029&lt;=10,"Loyal Customers (9-10Y)"
)</f>
        <v>New Customers (0-2Y)</v>
      </c>
    </row>
    <row r="1030" spans="1:18" x14ac:dyDescent="0.35">
      <c r="A1030">
        <v>15686345</v>
      </c>
      <c r="B1030" t="s">
        <v>788</v>
      </c>
      <c r="C1030" t="s">
        <v>26</v>
      </c>
      <c r="D1030" t="s">
        <v>39</v>
      </c>
      <c r="E1030">
        <v>34</v>
      </c>
      <c r="F1030" t="s">
        <v>19</v>
      </c>
      <c r="G1030">
        <v>9</v>
      </c>
      <c r="H1030" s="4">
        <v>0</v>
      </c>
      <c r="I1030" t="s">
        <v>24</v>
      </c>
      <c r="J1030">
        <v>2</v>
      </c>
      <c r="K1030">
        <v>828</v>
      </c>
      <c r="L1030" t="s">
        <v>37</v>
      </c>
      <c r="M1030" t="s">
        <v>21</v>
      </c>
      <c r="N1030" t="s">
        <v>22</v>
      </c>
      <c r="O1030" s="4">
        <v>81853.98</v>
      </c>
      <c r="P1030" t="s">
        <v>28</v>
      </c>
      <c r="Q1030" t="str" cm="1">
        <f t="array" ref="Q1030">_xlfn.IFS(
O1030&lt;50000,"Low Salary (&lt;$50K)",
O1030&lt;90000,"Lower Middle ($50K-$90K)",
O1030&lt;130000,"Middle ($90K-$130K)",
O1030&lt;170000,"Upper Middle ($130K-$170K)",
O1030&gt;=170000,"High Salary (&gt;$170K)"
)</f>
        <v>Lower Middle ($50K-$90K)</v>
      </c>
      <c r="R1030" t="str" cm="1">
        <f t="array" ref="R1030">_xlfn.IFS(
G1030&lt;=2,"New Customers (0-2Y)",
G1030&lt;=5,"Growing Customers (3-5Y)",
G1030&lt;=8,"Established Customers (6-8Y)",
G1030&lt;=10,"Loyal Customers (9-10Y)"
)</f>
        <v>Loyal Customers (9-10Y)</v>
      </c>
    </row>
    <row r="1031" spans="1:18" x14ac:dyDescent="0.35">
      <c r="A1031">
        <v>15688071</v>
      </c>
      <c r="B1031" t="s">
        <v>227</v>
      </c>
      <c r="C1031" t="s">
        <v>26</v>
      </c>
      <c r="D1031" t="s">
        <v>39</v>
      </c>
      <c r="E1031">
        <v>53</v>
      </c>
      <c r="F1031" t="s">
        <v>19</v>
      </c>
      <c r="G1031">
        <v>10</v>
      </c>
      <c r="H1031" s="4">
        <v>0</v>
      </c>
      <c r="I1031" t="s">
        <v>24</v>
      </c>
      <c r="J1031">
        <v>1</v>
      </c>
      <c r="K1031">
        <v>609</v>
      </c>
      <c r="L1031" t="s">
        <v>20</v>
      </c>
      <c r="M1031" t="s">
        <v>21</v>
      </c>
      <c r="N1031" t="s">
        <v>22</v>
      </c>
      <c r="O1031" s="4">
        <v>154642.91</v>
      </c>
      <c r="P1031" t="s">
        <v>28</v>
      </c>
      <c r="Q1031" t="str" cm="1">
        <f t="array" ref="Q1031">_xlfn.IFS(
O1031&lt;50000,"Low Salary (&lt;$50K)",
O1031&lt;90000,"Lower Middle ($50K-$90K)",
O1031&lt;130000,"Middle ($90K-$130K)",
O1031&lt;170000,"Upper Middle ($130K-$170K)",
O1031&gt;=170000,"High Salary (&gt;$170K)"
)</f>
        <v>Upper Middle ($130K-$170K)</v>
      </c>
      <c r="R1031" t="str" cm="1">
        <f t="array" ref="R1031">_xlfn.IFS(
G1031&lt;=2,"New Customers (0-2Y)",
G1031&lt;=5,"Growing Customers (3-5Y)",
G1031&lt;=8,"Established Customers (6-8Y)",
G1031&lt;=10,"Loyal Customers (9-10Y)"
)</f>
        <v>Loyal Customers (9-10Y)</v>
      </c>
    </row>
    <row r="1032" spans="1:18" x14ac:dyDescent="0.35">
      <c r="A1032">
        <v>15681174</v>
      </c>
      <c r="B1032" t="s">
        <v>789</v>
      </c>
      <c r="C1032" t="s">
        <v>17</v>
      </c>
      <c r="D1032" t="s">
        <v>39</v>
      </c>
      <c r="E1032">
        <v>39</v>
      </c>
      <c r="F1032" t="s">
        <v>19</v>
      </c>
      <c r="G1032">
        <v>1</v>
      </c>
      <c r="H1032" s="4">
        <v>116537.60000000001</v>
      </c>
      <c r="I1032" t="s">
        <v>33</v>
      </c>
      <c r="J1032">
        <v>1</v>
      </c>
      <c r="K1032">
        <v>730</v>
      </c>
      <c r="L1032" t="s">
        <v>35</v>
      </c>
      <c r="M1032" t="s">
        <v>27</v>
      </c>
      <c r="N1032" t="s">
        <v>32</v>
      </c>
      <c r="O1032" s="4">
        <v>145679.6</v>
      </c>
      <c r="P1032" t="s">
        <v>28</v>
      </c>
      <c r="Q1032" t="str" cm="1">
        <f t="array" ref="Q1032">_xlfn.IFS(
O1032&lt;50000,"Low Salary (&lt;$50K)",
O1032&lt;90000,"Lower Middle ($50K-$90K)",
O1032&lt;130000,"Middle ($90K-$130K)",
O1032&lt;170000,"Upper Middle ($130K-$170K)",
O1032&gt;=170000,"High Salary (&gt;$170K)"
)</f>
        <v>Upper Middle ($130K-$170K)</v>
      </c>
      <c r="R1032" t="str" cm="1">
        <f t="array" ref="R1032">_xlfn.IFS(
G1032&lt;=2,"New Customers (0-2Y)",
G1032&lt;=5,"Growing Customers (3-5Y)",
G1032&lt;=8,"Established Customers (6-8Y)",
G1032&lt;=10,"Loyal Customers (9-10Y)"
)</f>
        <v>New Customers (0-2Y)</v>
      </c>
    </row>
    <row r="1033" spans="1:18" x14ac:dyDescent="0.35">
      <c r="A1033">
        <v>15667521</v>
      </c>
      <c r="B1033" t="s">
        <v>216</v>
      </c>
      <c r="C1033" t="s">
        <v>17</v>
      </c>
      <c r="D1033" t="s">
        <v>18</v>
      </c>
      <c r="E1033">
        <v>22</v>
      </c>
      <c r="F1033" t="s">
        <v>43</v>
      </c>
      <c r="G1033">
        <v>3</v>
      </c>
      <c r="H1033" s="4">
        <v>0</v>
      </c>
      <c r="I1033" t="s">
        <v>24</v>
      </c>
      <c r="J1033">
        <v>2</v>
      </c>
      <c r="K1033">
        <v>631</v>
      </c>
      <c r="L1033" t="s">
        <v>20</v>
      </c>
      <c r="M1033" t="s">
        <v>27</v>
      </c>
      <c r="N1033" t="s">
        <v>32</v>
      </c>
      <c r="O1033" s="4">
        <v>30781.77</v>
      </c>
      <c r="P1033" t="s">
        <v>28</v>
      </c>
      <c r="Q1033" t="str" cm="1">
        <f t="array" ref="Q1033">_xlfn.IFS(
O1033&lt;50000,"Low Salary (&lt;$50K)",
O1033&lt;90000,"Lower Middle ($50K-$90K)",
O1033&lt;130000,"Middle ($90K-$130K)",
O1033&lt;170000,"Upper Middle ($130K-$170K)",
O1033&gt;=170000,"High Salary (&gt;$170K)"
)</f>
        <v>Low Salary (&lt;$50K)</v>
      </c>
      <c r="R1033" t="str" cm="1">
        <f t="array" ref="R1033">_xlfn.IFS(
G1033&lt;=2,"New Customers (0-2Y)",
G1033&lt;=5,"Growing Customers (3-5Y)",
G1033&lt;=8,"Established Customers (6-8Y)",
G1033&lt;=10,"Loyal Customers (9-10Y)"
)</f>
        <v>Growing Customers (3-5Y)</v>
      </c>
    </row>
    <row r="1034" spans="1:18" x14ac:dyDescent="0.35">
      <c r="A1034">
        <v>15750243</v>
      </c>
      <c r="B1034" t="s">
        <v>411</v>
      </c>
      <c r="C1034" t="s">
        <v>26</v>
      </c>
      <c r="D1034" t="s">
        <v>39</v>
      </c>
      <c r="E1034">
        <v>40</v>
      </c>
      <c r="F1034" t="s">
        <v>19</v>
      </c>
      <c r="G1034">
        <v>4</v>
      </c>
      <c r="H1034" s="4">
        <v>0</v>
      </c>
      <c r="I1034" t="s">
        <v>24</v>
      </c>
      <c r="J1034">
        <v>2</v>
      </c>
      <c r="K1034">
        <v>830</v>
      </c>
      <c r="L1034" t="s">
        <v>37</v>
      </c>
      <c r="M1034" t="s">
        <v>27</v>
      </c>
      <c r="N1034" t="s">
        <v>22</v>
      </c>
      <c r="O1034" s="4">
        <v>81622.52</v>
      </c>
      <c r="P1034" t="s">
        <v>28</v>
      </c>
      <c r="Q1034" t="str" cm="1">
        <f t="array" ref="Q1034">_xlfn.IFS(
O1034&lt;50000,"Low Salary (&lt;$50K)",
O1034&lt;90000,"Lower Middle ($50K-$90K)",
O1034&lt;130000,"Middle ($90K-$130K)",
O1034&lt;170000,"Upper Middle ($130K-$170K)",
O1034&gt;=170000,"High Salary (&gt;$170K)"
)</f>
        <v>Lower Middle ($50K-$90K)</v>
      </c>
      <c r="R1034" t="str" cm="1">
        <f t="array" ref="R1034">_xlfn.IFS(
G1034&lt;=2,"New Customers (0-2Y)",
G1034&lt;=5,"Growing Customers (3-5Y)",
G1034&lt;=8,"Established Customers (6-8Y)",
G1034&lt;=10,"Loyal Customers (9-10Y)"
)</f>
        <v>Growing Customers (3-5Y)</v>
      </c>
    </row>
    <row r="1035" spans="1:18" x14ac:dyDescent="0.35">
      <c r="A1035">
        <v>15695475</v>
      </c>
      <c r="B1035" t="s">
        <v>62</v>
      </c>
      <c r="C1035" t="s">
        <v>17</v>
      </c>
      <c r="D1035" t="s">
        <v>39</v>
      </c>
      <c r="E1035">
        <v>29</v>
      </c>
      <c r="F1035" t="s">
        <v>43</v>
      </c>
      <c r="G1035">
        <v>1</v>
      </c>
      <c r="H1035" s="4">
        <v>130131.08</v>
      </c>
      <c r="I1035" t="s">
        <v>33</v>
      </c>
      <c r="J1035">
        <v>2</v>
      </c>
      <c r="K1035">
        <v>645</v>
      </c>
      <c r="L1035" t="s">
        <v>20</v>
      </c>
      <c r="M1035" t="s">
        <v>27</v>
      </c>
      <c r="N1035" t="s">
        <v>22</v>
      </c>
      <c r="O1035" s="4">
        <v>196474.35</v>
      </c>
      <c r="P1035" t="s">
        <v>28</v>
      </c>
      <c r="Q1035" t="str" cm="1">
        <f t="array" ref="Q1035">_xlfn.IFS(
O1035&lt;50000,"Low Salary (&lt;$50K)",
O1035&lt;90000,"Lower Middle ($50K-$90K)",
O1035&lt;130000,"Middle ($90K-$130K)",
O1035&lt;170000,"Upper Middle ($130K-$170K)",
O1035&gt;=170000,"High Salary (&gt;$170K)"
)</f>
        <v>High Salary (&gt;$170K)</v>
      </c>
      <c r="R1035" t="str" cm="1">
        <f t="array" ref="R1035">_xlfn.IFS(
G1035&lt;=2,"New Customers (0-2Y)",
G1035&lt;=5,"Growing Customers (3-5Y)",
G1035&lt;=8,"Established Customers (6-8Y)",
G1035&lt;=10,"Loyal Customers (9-10Y)"
)</f>
        <v>New Customers (0-2Y)</v>
      </c>
    </row>
    <row r="1036" spans="1:18" x14ac:dyDescent="0.35">
      <c r="A1036">
        <v>15689176</v>
      </c>
      <c r="B1036" t="s">
        <v>790</v>
      </c>
      <c r="C1036" t="s">
        <v>17</v>
      </c>
      <c r="D1036" t="s">
        <v>39</v>
      </c>
      <c r="E1036">
        <v>46</v>
      </c>
      <c r="F1036" t="s">
        <v>19</v>
      </c>
      <c r="G1036">
        <v>3</v>
      </c>
      <c r="H1036" s="4">
        <v>0</v>
      </c>
      <c r="I1036" t="s">
        <v>24</v>
      </c>
      <c r="J1036">
        <v>2</v>
      </c>
      <c r="K1036">
        <v>663</v>
      </c>
      <c r="L1036" t="s">
        <v>35</v>
      </c>
      <c r="M1036" t="s">
        <v>27</v>
      </c>
      <c r="N1036" t="s">
        <v>22</v>
      </c>
      <c r="O1036" s="4">
        <v>176276.1</v>
      </c>
      <c r="P1036" t="s">
        <v>28</v>
      </c>
      <c r="Q1036" t="str" cm="1">
        <f t="array" ref="Q1036">_xlfn.IFS(
O1036&lt;50000,"Low Salary (&lt;$50K)",
O1036&lt;90000,"Lower Middle ($50K-$90K)",
O1036&lt;130000,"Middle ($90K-$130K)",
O1036&lt;170000,"Upper Middle ($130K-$170K)",
O1036&gt;=170000,"High Salary (&gt;$170K)"
)</f>
        <v>High Salary (&gt;$170K)</v>
      </c>
      <c r="R1036" t="str" cm="1">
        <f t="array" ref="R1036">_xlfn.IFS(
G1036&lt;=2,"New Customers (0-2Y)",
G1036&lt;=5,"Growing Customers (3-5Y)",
G1036&lt;=8,"Established Customers (6-8Y)",
G1036&lt;=10,"Loyal Customers (9-10Y)"
)</f>
        <v>Growing Customers (3-5Y)</v>
      </c>
    </row>
    <row r="1037" spans="1:18" x14ac:dyDescent="0.35">
      <c r="A1037">
        <v>15652955</v>
      </c>
      <c r="B1037" t="s">
        <v>488</v>
      </c>
      <c r="C1037" t="s">
        <v>26</v>
      </c>
      <c r="D1037" t="s">
        <v>39</v>
      </c>
      <c r="E1037">
        <v>30</v>
      </c>
      <c r="F1037" t="s">
        <v>19</v>
      </c>
      <c r="G1037">
        <v>0</v>
      </c>
      <c r="H1037" s="4">
        <v>0</v>
      </c>
      <c r="I1037" t="s">
        <v>24</v>
      </c>
      <c r="J1037">
        <v>1</v>
      </c>
      <c r="K1037">
        <v>678</v>
      </c>
      <c r="L1037" t="s">
        <v>35</v>
      </c>
      <c r="M1037" t="s">
        <v>21</v>
      </c>
      <c r="N1037" t="s">
        <v>32</v>
      </c>
      <c r="O1037" s="4">
        <v>35113.08</v>
      </c>
      <c r="P1037" t="s">
        <v>28</v>
      </c>
      <c r="Q1037" t="str" cm="1">
        <f t="array" ref="Q1037">_xlfn.IFS(
O1037&lt;50000,"Low Salary (&lt;$50K)",
O1037&lt;90000,"Lower Middle ($50K-$90K)",
O1037&lt;130000,"Middle ($90K-$130K)",
O1037&lt;170000,"Upper Middle ($130K-$170K)",
O1037&gt;=170000,"High Salary (&gt;$170K)"
)</f>
        <v>Low Salary (&lt;$50K)</v>
      </c>
      <c r="R1037" t="str" cm="1">
        <f t="array" ref="R1037">_xlfn.IFS(
G1037&lt;=2,"New Customers (0-2Y)",
G1037&lt;=5,"Growing Customers (3-5Y)",
G1037&lt;=8,"Established Customers (6-8Y)",
G1037&lt;=10,"Loyal Customers (9-10Y)"
)</f>
        <v>New Customers (0-2Y)</v>
      </c>
    </row>
    <row r="1038" spans="1:18" x14ac:dyDescent="0.35">
      <c r="A1038">
        <v>15668958</v>
      </c>
      <c r="B1038" t="s">
        <v>791</v>
      </c>
      <c r="C1038" t="s">
        <v>17</v>
      </c>
      <c r="D1038" t="s">
        <v>39</v>
      </c>
      <c r="E1038">
        <v>30</v>
      </c>
      <c r="F1038" t="s">
        <v>19</v>
      </c>
      <c r="G1038">
        <v>2</v>
      </c>
      <c r="H1038" s="4">
        <v>107316.09</v>
      </c>
      <c r="I1038" t="s">
        <v>33</v>
      </c>
      <c r="J1038">
        <v>1</v>
      </c>
      <c r="K1038">
        <v>521</v>
      </c>
      <c r="L1038" t="s">
        <v>31</v>
      </c>
      <c r="M1038" t="s">
        <v>21</v>
      </c>
      <c r="N1038" t="s">
        <v>32</v>
      </c>
      <c r="O1038" s="4">
        <v>64299.82</v>
      </c>
      <c r="P1038" t="s">
        <v>28</v>
      </c>
      <c r="Q1038" t="str" cm="1">
        <f t="array" ref="Q1038">_xlfn.IFS(
O1038&lt;50000,"Low Salary (&lt;$50K)",
O1038&lt;90000,"Lower Middle ($50K-$90K)",
O1038&lt;130000,"Middle ($90K-$130K)",
O1038&lt;170000,"Upper Middle ($130K-$170K)",
O1038&gt;=170000,"High Salary (&gt;$170K)"
)</f>
        <v>Lower Middle ($50K-$90K)</v>
      </c>
      <c r="R1038" t="str" cm="1">
        <f t="array" ref="R1038">_xlfn.IFS(
G1038&lt;=2,"New Customers (0-2Y)",
G1038&lt;=5,"Growing Customers (3-5Y)",
G1038&lt;=8,"Established Customers (6-8Y)",
G1038&lt;=10,"Loyal Customers (9-10Y)"
)</f>
        <v>New Customers (0-2Y)</v>
      </c>
    </row>
    <row r="1039" spans="1:18" x14ac:dyDescent="0.35">
      <c r="A1039">
        <v>15631054</v>
      </c>
      <c r="B1039" t="s">
        <v>792</v>
      </c>
      <c r="C1039" t="s">
        <v>17</v>
      </c>
      <c r="D1039" t="s">
        <v>18</v>
      </c>
      <c r="E1039">
        <v>24</v>
      </c>
      <c r="F1039" t="s">
        <v>43</v>
      </c>
      <c r="G1039">
        <v>1</v>
      </c>
      <c r="H1039" s="4">
        <v>0</v>
      </c>
      <c r="I1039" t="s">
        <v>24</v>
      </c>
      <c r="J1039">
        <v>2</v>
      </c>
      <c r="K1039">
        <v>625</v>
      </c>
      <c r="L1039" t="s">
        <v>20</v>
      </c>
      <c r="M1039" t="s">
        <v>21</v>
      </c>
      <c r="N1039" t="s">
        <v>22</v>
      </c>
      <c r="O1039" s="4">
        <v>180969.55</v>
      </c>
      <c r="P1039" t="s">
        <v>28</v>
      </c>
      <c r="Q1039" t="str" cm="1">
        <f t="array" ref="Q1039">_xlfn.IFS(
O1039&lt;50000,"Low Salary (&lt;$50K)",
O1039&lt;90000,"Lower Middle ($50K-$90K)",
O1039&lt;130000,"Middle ($90K-$130K)",
O1039&lt;170000,"Upper Middle ($130K-$170K)",
O1039&gt;=170000,"High Salary (&gt;$170K)"
)</f>
        <v>High Salary (&gt;$170K)</v>
      </c>
      <c r="R1039" t="str" cm="1">
        <f t="array" ref="R1039">_xlfn.IFS(
G1039&lt;=2,"New Customers (0-2Y)",
G1039&lt;=5,"Growing Customers (3-5Y)",
G1039&lt;=8,"Established Customers (6-8Y)",
G1039&lt;=10,"Loyal Customers (9-10Y)"
)</f>
        <v>New Customers (0-2Y)</v>
      </c>
    </row>
    <row r="1040" spans="1:18" x14ac:dyDescent="0.35">
      <c r="A1040">
        <v>15581479</v>
      </c>
      <c r="B1040" t="s">
        <v>645</v>
      </c>
      <c r="C1040" t="s">
        <v>17</v>
      </c>
      <c r="D1040" t="s">
        <v>39</v>
      </c>
      <c r="E1040">
        <v>30</v>
      </c>
      <c r="F1040" t="s">
        <v>19</v>
      </c>
      <c r="G1040">
        <v>1</v>
      </c>
      <c r="H1040" s="4">
        <v>83181.289999999994</v>
      </c>
      <c r="I1040" t="s">
        <v>29</v>
      </c>
      <c r="J1040">
        <v>1</v>
      </c>
      <c r="K1040">
        <v>523</v>
      </c>
      <c r="L1040" t="s">
        <v>31</v>
      </c>
      <c r="M1040" t="s">
        <v>21</v>
      </c>
      <c r="N1040" t="s">
        <v>22</v>
      </c>
      <c r="O1040" s="4">
        <v>138176.78</v>
      </c>
      <c r="P1040" t="s">
        <v>28</v>
      </c>
      <c r="Q1040" t="str" cm="1">
        <f t="array" ref="Q1040">_xlfn.IFS(
O1040&lt;50000,"Low Salary (&lt;$50K)",
O1040&lt;90000,"Lower Middle ($50K-$90K)",
O1040&lt;130000,"Middle ($90K-$130K)",
O1040&lt;170000,"Upper Middle ($130K-$170K)",
O1040&gt;=170000,"High Salary (&gt;$170K)"
)</f>
        <v>Upper Middle ($130K-$170K)</v>
      </c>
      <c r="R1040" t="str" cm="1">
        <f t="array" ref="R1040">_xlfn.IFS(
G1040&lt;=2,"New Customers (0-2Y)",
G1040&lt;=5,"Growing Customers (3-5Y)",
G1040&lt;=8,"Established Customers (6-8Y)",
G1040&lt;=10,"Loyal Customers (9-10Y)"
)</f>
        <v>New Customers (0-2Y)</v>
      </c>
    </row>
    <row r="1041" spans="1:18" x14ac:dyDescent="0.35">
      <c r="A1041">
        <v>15577478</v>
      </c>
      <c r="B1041" t="s">
        <v>280</v>
      </c>
      <c r="C1041" t="s">
        <v>17</v>
      </c>
      <c r="D1041" t="s">
        <v>18</v>
      </c>
      <c r="E1041">
        <v>72</v>
      </c>
      <c r="F1041" t="s">
        <v>2967</v>
      </c>
      <c r="G1041">
        <v>3</v>
      </c>
      <c r="H1041" s="4">
        <v>0</v>
      </c>
      <c r="I1041" t="s">
        <v>24</v>
      </c>
      <c r="J1041">
        <v>1</v>
      </c>
      <c r="K1041">
        <v>714</v>
      </c>
      <c r="L1041" t="s">
        <v>35</v>
      </c>
      <c r="M1041" t="s">
        <v>21</v>
      </c>
      <c r="N1041" t="s">
        <v>22</v>
      </c>
      <c r="O1041" s="4">
        <v>86733.61</v>
      </c>
      <c r="P1041" t="s">
        <v>28</v>
      </c>
      <c r="Q1041" t="str" cm="1">
        <f t="array" ref="Q1041">_xlfn.IFS(
O1041&lt;50000,"Low Salary (&lt;$50K)",
O1041&lt;90000,"Lower Middle ($50K-$90K)",
O1041&lt;130000,"Middle ($90K-$130K)",
O1041&lt;170000,"Upper Middle ($130K-$170K)",
O1041&gt;=170000,"High Salary (&gt;$170K)"
)</f>
        <v>Lower Middle ($50K-$90K)</v>
      </c>
      <c r="R1041" t="str" cm="1">
        <f t="array" ref="R1041">_xlfn.IFS(
G1041&lt;=2,"New Customers (0-2Y)",
G1041&lt;=5,"Growing Customers (3-5Y)",
G1041&lt;=8,"Established Customers (6-8Y)",
G1041&lt;=10,"Loyal Customers (9-10Y)"
)</f>
        <v>Growing Customers (3-5Y)</v>
      </c>
    </row>
    <row r="1042" spans="1:18" x14ac:dyDescent="0.35">
      <c r="A1042">
        <v>15780870</v>
      </c>
      <c r="B1042" t="s">
        <v>506</v>
      </c>
      <c r="C1042" t="s">
        <v>26</v>
      </c>
      <c r="D1042" t="s">
        <v>39</v>
      </c>
      <c r="E1042">
        <v>67</v>
      </c>
      <c r="F1042" t="s">
        <v>2967</v>
      </c>
      <c r="G1042">
        <v>3</v>
      </c>
      <c r="H1042" s="4">
        <v>153946.14000000001</v>
      </c>
      <c r="I1042" t="s">
        <v>33</v>
      </c>
      <c r="J1042">
        <v>1</v>
      </c>
      <c r="K1042">
        <v>580</v>
      </c>
      <c r="L1042" t="s">
        <v>31</v>
      </c>
      <c r="M1042" t="s">
        <v>21</v>
      </c>
      <c r="N1042" t="s">
        <v>22</v>
      </c>
      <c r="O1042" s="4">
        <v>7418.92</v>
      </c>
      <c r="P1042" t="s">
        <v>28</v>
      </c>
      <c r="Q1042" t="str" cm="1">
        <f t="array" ref="Q1042">_xlfn.IFS(
O1042&lt;50000,"Low Salary (&lt;$50K)",
O1042&lt;90000,"Lower Middle ($50K-$90K)",
O1042&lt;130000,"Middle ($90K-$130K)",
O1042&lt;170000,"Upper Middle ($130K-$170K)",
O1042&gt;=170000,"High Salary (&gt;$170K)"
)</f>
        <v>Low Salary (&lt;$50K)</v>
      </c>
      <c r="R1042" t="str" cm="1">
        <f t="array" ref="R1042">_xlfn.IFS(
G1042&lt;=2,"New Customers (0-2Y)",
G1042&lt;=5,"Growing Customers (3-5Y)",
G1042&lt;=8,"Established Customers (6-8Y)",
G1042&lt;=10,"Loyal Customers (9-10Y)"
)</f>
        <v>Growing Customers (3-5Y)</v>
      </c>
    </row>
    <row r="1043" spans="1:18" x14ac:dyDescent="0.35">
      <c r="A1043">
        <v>15692317</v>
      </c>
      <c r="B1043" t="s">
        <v>536</v>
      </c>
      <c r="C1043" t="s">
        <v>17</v>
      </c>
      <c r="D1043" t="s">
        <v>39</v>
      </c>
      <c r="E1043">
        <v>30</v>
      </c>
      <c r="F1043" t="s">
        <v>19</v>
      </c>
      <c r="G1043">
        <v>5</v>
      </c>
      <c r="H1043" s="4">
        <v>0</v>
      </c>
      <c r="I1043" t="s">
        <v>24</v>
      </c>
      <c r="J1043">
        <v>2</v>
      </c>
      <c r="K1043">
        <v>722</v>
      </c>
      <c r="L1043" t="s">
        <v>35</v>
      </c>
      <c r="M1043" t="s">
        <v>21</v>
      </c>
      <c r="N1043" t="s">
        <v>32</v>
      </c>
      <c r="O1043" s="4">
        <v>166376.54</v>
      </c>
      <c r="P1043" t="s">
        <v>28</v>
      </c>
      <c r="Q1043" t="str" cm="1">
        <f t="array" ref="Q1043">_xlfn.IFS(
O1043&lt;50000,"Low Salary (&lt;$50K)",
O1043&lt;90000,"Lower Middle ($50K-$90K)",
O1043&lt;130000,"Middle ($90K-$130K)",
O1043&lt;170000,"Upper Middle ($130K-$170K)",
O1043&gt;=170000,"High Salary (&gt;$170K)"
)</f>
        <v>Upper Middle ($130K-$170K)</v>
      </c>
      <c r="R1043" t="str" cm="1">
        <f t="array" ref="R1043">_xlfn.IFS(
G1043&lt;=2,"New Customers (0-2Y)",
G1043&lt;=5,"Growing Customers (3-5Y)",
G1043&lt;=8,"Established Customers (6-8Y)",
G1043&lt;=10,"Loyal Customers (9-10Y)"
)</f>
        <v>Growing Customers (3-5Y)</v>
      </c>
    </row>
    <row r="1044" spans="1:18" x14ac:dyDescent="0.35">
      <c r="A1044">
        <v>15593969</v>
      </c>
      <c r="B1044" t="s">
        <v>793</v>
      </c>
      <c r="C1044" t="s">
        <v>26</v>
      </c>
      <c r="D1044" t="s">
        <v>18</v>
      </c>
      <c r="E1044">
        <v>39</v>
      </c>
      <c r="F1044" t="s">
        <v>19</v>
      </c>
      <c r="G1044">
        <v>7</v>
      </c>
      <c r="H1044" s="4">
        <v>135483.17000000001</v>
      </c>
      <c r="I1044" t="s">
        <v>33</v>
      </c>
      <c r="J1044">
        <v>1</v>
      </c>
      <c r="K1044">
        <v>630</v>
      </c>
      <c r="L1044" t="s">
        <v>20</v>
      </c>
      <c r="M1044" t="s">
        <v>21</v>
      </c>
      <c r="N1044" t="s">
        <v>32</v>
      </c>
      <c r="O1044" s="4">
        <v>140881.20000000001</v>
      </c>
      <c r="P1044" t="s">
        <v>23</v>
      </c>
      <c r="Q1044" t="str" cm="1">
        <f t="array" ref="Q1044">_xlfn.IFS(
O1044&lt;50000,"Low Salary (&lt;$50K)",
O1044&lt;90000,"Lower Middle ($50K-$90K)",
O1044&lt;130000,"Middle ($90K-$130K)",
O1044&lt;170000,"Upper Middle ($130K-$170K)",
O1044&gt;=170000,"High Salary (&gt;$170K)"
)</f>
        <v>Upper Middle ($130K-$170K)</v>
      </c>
      <c r="R1044" t="str" cm="1">
        <f t="array" ref="R1044">_xlfn.IFS(
G1044&lt;=2,"New Customers (0-2Y)",
G1044&lt;=5,"Growing Customers (3-5Y)",
G1044&lt;=8,"Established Customers (6-8Y)",
G1044&lt;=10,"Loyal Customers (9-10Y)"
)</f>
        <v>Established Customers (6-8Y)</v>
      </c>
    </row>
    <row r="1045" spans="1:18" x14ac:dyDescent="0.35">
      <c r="A1045">
        <v>15570417</v>
      </c>
      <c r="B1045" t="s">
        <v>794</v>
      </c>
      <c r="C1045" t="s">
        <v>17</v>
      </c>
      <c r="D1045" t="s">
        <v>39</v>
      </c>
      <c r="E1045">
        <v>35</v>
      </c>
      <c r="F1045" t="s">
        <v>19</v>
      </c>
      <c r="G1045">
        <v>1</v>
      </c>
      <c r="H1045" s="4">
        <v>0</v>
      </c>
      <c r="I1045" t="s">
        <v>24</v>
      </c>
      <c r="J1045">
        <v>2</v>
      </c>
      <c r="K1045">
        <v>579</v>
      </c>
      <c r="L1045" t="s">
        <v>31</v>
      </c>
      <c r="M1045" t="s">
        <v>21</v>
      </c>
      <c r="N1045" t="s">
        <v>32</v>
      </c>
      <c r="O1045" s="4">
        <v>4460.2</v>
      </c>
      <c r="P1045" t="s">
        <v>28</v>
      </c>
      <c r="Q1045" t="str" cm="1">
        <f t="array" ref="Q1045">_xlfn.IFS(
O1045&lt;50000,"Low Salary (&lt;$50K)",
O1045&lt;90000,"Lower Middle ($50K-$90K)",
O1045&lt;130000,"Middle ($90K-$130K)",
O1045&lt;170000,"Upper Middle ($130K-$170K)",
O1045&gt;=170000,"High Salary (&gt;$170K)"
)</f>
        <v>Low Salary (&lt;$50K)</v>
      </c>
      <c r="R1045" t="str" cm="1">
        <f t="array" ref="R1045">_xlfn.IFS(
G1045&lt;=2,"New Customers (0-2Y)",
G1045&lt;=5,"Growing Customers (3-5Y)",
G1045&lt;=8,"Established Customers (6-8Y)",
G1045&lt;=10,"Loyal Customers (9-10Y)"
)</f>
        <v>New Customers (0-2Y)</v>
      </c>
    </row>
    <row r="1046" spans="1:18" x14ac:dyDescent="0.35">
      <c r="A1046">
        <v>15779059</v>
      </c>
      <c r="B1046" t="s">
        <v>795</v>
      </c>
      <c r="C1046" t="s">
        <v>17</v>
      </c>
      <c r="D1046" t="s">
        <v>18</v>
      </c>
      <c r="E1046">
        <v>38</v>
      </c>
      <c r="F1046" t="s">
        <v>19</v>
      </c>
      <c r="G1046">
        <v>4</v>
      </c>
      <c r="H1046" s="4">
        <v>119624.54</v>
      </c>
      <c r="I1046" t="s">
        <v>33</v>
      </c>
      <c r="J1046">
        <v>2</v>
      </c>
      <c r="K1046">
        <v>670</v>
      </c>
      <c r="L1046" t="s">
        <v>35</v>
      </c>
      <c r="M1046" t="s">
        <v>21</v>
      </c>
      <c r="N1046" t="s">
        <v>22</v>
      </c>
      <c r="O1046" s="4">
        <v>110472.12</v>
      </c>
      <c r="P1046" t="s">
        <v>28</v>
      </c>
      <c r="Q1046" t="str" cm="1">
        <f t="array" ref="Q1046">_xlfn.IFS(
O1046&lt;50000,"Low Salary (&lt;$50K)",
O1046&lt;90000,"Lower Middle ($50K-$90K)",
O1046&lt;130000,"Middle ($90K-$130K)",
O1046&lt;170000,"Upper Middle ($130K-$170K)",
O1046&gt;=170000,"High Salary (&gt;$170K)"
)</f>
        <v>Middle ($90K-$130K)</v>
      </c>
      <c r="R1046" t="str" cm="1">
        <f t="array" ref="R1046">_xlfn.IFS(
G1046&lt;=2,"New Customers (0-2Y)",
G1046&lt;=5,"Growing Customers (3-5Y)",
G1046&lt;=8,"Established Customers (6-8Y)",
G1046&lt;=10,"Loyal Customers (9-10Y)"
)</f>
        <v>Growing Customers (3-5Y)</v>
      </c>
    </row>
    <row r="1047" spans="1:18" x14ac:dyDescent="0.35">
      <c r="A1047">
        <v>15785980</v>
      </c>
      <c r="B1047" t="s">
        <v>796</v>
      </c>
      <c r="C1047" t="s">
        <v>26</v>
      </c>
      <c r="D1047" t="s">
        <v>39</v>
      </c>
      <c r="E1047">
        <v>34</v>
      </c>
      <c r="F1047" t="s">
        <v>19</v>
      </c>
      <c r="G1047">
        <v>6</v>
      </c>
      <c r="H1047" s="4">
        <v>121132.26</v>
      </c>
      <c r="I1047" t="s">
        <v>33</v>
      </c>
      <c r="J1047">
        <v>2</v>
      </c>
      <c r="K1047">
        <v>588</v>
      </c>
      <c r="L1047" t="s">
        <v>31</v>
      </c>
      <c r="M1047" t="s">
        <v>21</v>
      </c>
      <c r="N1047" t="s">
        <v>32</v>
      </c>
      <c r="O1047" s="4">
        <v>86460.28</v>
      </c>
      <c r="P1047" t="s">
        <v>28</v>
      </c>
      <c r="Q1047" t="str" cm="1">
        <f t="array" ref="Q1047">_xlfn.IFS(
O1047&lt;50000,"Low Salary (&lt;$50K)",
O1047&lt;90000,"Lower Middle ($50K-$90K)",
O1047&lt;130000,"Middle ($90K-$130K)",
O1047&lt;170000,"Upper Middle ($130K-$170K)",
O1047&gt;=170000,"High Salary (&gt;$170K)"
)</f>
        <v>Lower Middle ($50K-$90K)</v>
      </c>
      <c r="R1047" t="str" cm="1">
        <f t="array" ref="R1047">_xlfn.IFS(
G1047&lt;=2,"New Customers (0-2Y)",
G1047&lt;=5,"Growing Customers (3-5Y)",
G1047&lt;=8,"Established Customers (6-8Y)",
G1047&lt;=10,"Loyal Customers (9-10Y)"
)</f>
        <v>Established Customers (6-8Y)</v>
      </c>
    </row>
    <row r="1048" spans="1:18" x14ac:dyDescent="0.35">
      <c r="A1048">
        <v>15644200</v>
      </c>
      <c r="B1048" t="s">
        <v>797</v>
      </c>
      <c r="C1048" t="s">
        <v>26</v>
      </c>
      <c r="D1048" t="s">
        <v>18</v>
      </c>
      <c r="E1048">
        <v>42</v>
      </c>
      <c r="F1048" t="s">
        <v>19</v>
      </c>
      <c r="G1048">
        <v>1</v>
      </c>
      <c r="H1048" s="4">
        <v>0</v>
      </c>
      <c r="I1048" t="s">
        <v>24</v>
      </c>
      <c r="J1048">
        <v>1</v>
      </c>
      <c r="K1048">
        <v>807</v>
      </c>
      <c r="L1048" t="s">
        <v>37</v>
      </c>
      <c r="M1048" t="s">
        <v>21</v>
      </c>
      <c r="N1048" t="s">
        <v>32</v>
      </c>
      <c r="O1048" s="4">
        <v>16500.66</v>
      </c>
      <c r="P1048" t="s">
        <v>23</v>
      </c>
      <c r="Q1048" t="str" cm="1">
        <f t="array" ref="Q1048">_xlfn.IFS(
O1048&lt;50000,"Low Salary (&lt;$50K)",
O1048&lt;90000,"Lower Middle ($50K-$90K)",
O1048&lt;130000,"Middle ($90K-$130K)",
O1048&lt;170000,"Upper Middle ($130K-$170K)",
O1048&gt;=170000,"High Salary (&gt;$170K)"
)</f>
        <v>Low Salary (&lt;$50K)</v>
      </c>
      <c r="R1048" t="str" cm="1">
        <f t="array" ref="R1048">_xlfn.IFS(
G1048&lt;=2,"New Customers (0-2Y)",
G1048&lt;=5,"Growing Customers (3-5Y)",
G1048&lt;=8,"Established Customers (6-8Y)",
G1048&lt;=10,"Loyal Customers (9-10Y)"
)</f>
        <v>New Customers (0-2Y)</v>
      </c>
    </row>
    <row r="1049" spans="1:18" x14ac:dyDescent="0.35">
      <c r="A1049">
        <v>15793949</v>
      </c>
      <c r="B1049" t="s">
        <v>377</v>
      </c>
      <c r="C1049" t="s">
        <v>17</v>
      </c>
      <c r="D1049" t="s">
        <v>18</v>
      </c>
      <c r="E1049">
        <v>48</v>
      </c>
      <c r="F1049" t="s">
        <v>19</v>
      </c>
      <c r="G1049">
        <v>4</v>
      </c>
      <c r="H1049" s="4">
        <v>0</v>
      </c>
      <c r="I1049" t="s">
        <v>24</v>
      </c>
      <c r="J1049">
        <v>1</v>
      </c>
      <c r="K1049">
        <v>726</v>
      </c>
      <c r="L1049" t="s">
        <v>35</v>
      </c>
      <c r="M1049" t="s">
        <v>21</v>
      </c>
      <c r="N1049" t="s">
        <v>32</v>
      </c>
      <c r="O1049" s="4">
        <v>114020.06</v>
      </c>
      <c r="P1049" t="s">
        <v>23</v>
      </c>
      <c r="Q1049" t="str" cm="1">
        <f t="array" ref="Q1049">_xlfn.IFS(
O1049&lt;50000,"Low Salary (&lt;$50K)",
O1049&lt;90000,"Lower Middle ($50K-$90K)",
O1049&lt;130000,"Middle ($90K-$130K)",
O1049&lt;170000,"Upper Middle ($130K-$170K)",
O1049&gt;=170000,"High Salary (&gt;$170K)"
)</f>
        <v>Middle ($90K-$130K)</v>
      </c>
      <c r="R1049" t="str" cm="1">
        <f t="array" ref="R1049">_xlfn.IFS(
G1049&lt;=2,"New Customers (0-2Y)",
G1049&lt;=5,"Growing Customers (3-5Y)",
G1049&lt;=8,"Established Customers (6-8Y)",
G1049&lt;=10,"Loyal Customers (9-10Y)"
)</f>
        <v>Growing Customers (3-5Y)</v>
      </c>
    </row>
    <row r="1050" spans="1:18" x14ac:dyDescent="0.35">
      <c r="A1050">
        <v>15645103</v>
      </c>
      <c r="B1050" t="s">
        <v>798</v>
      </c>
      <c r="C1050" t="s">
        <v>42</v>
      </c>
      <c r="D1050" t="s">
        <v>39</v>
      </c>
      <c r="E1050">
        <v>25</v>
      </c>
      <c r="F1050" t="s">
        <v>43</v>
      </c>
      <c r="G1050">
        <v>5</v>
      </c>
      <c r="H1050" s="4">
        <v>54817.55</v>
      </c>
      <c r="I1050" t="s">
        <v>29</v>
      </c>
      <c r="J1050">
        <v>1</v>
      </c>
      <c r="K1050">
        <v>812</v>
      </c>
      <c r="L1050" t="s">
        <v>37</v>
      </c>
      <c r="M1050" t="s">
        <v>21</v>
      </c>
      <c r="N1050" t="s">
        <v>32</v>
      </c>
      <c r="O1050" s="4">
        <v>131660.31</v>
      </c>
      <c r="P1050" t="s">
        <v>28</v>
      </c>
      <c r="Q1050" t="str" cm="1">
        <f t="array" ref="Q1050">_xlfn.IFS(
O1050&lt;50000,"Low Salary (&lt;$50K)",
O1050&lt;90000,"Lower Middle ($50K-$90K)",
O1050&lt;130000,"Middle ($90K-$130K)",
O1050&lt;170000,"Upper Middle ($130K-$170K)",
O1050&gt;=170000,"High Salary (&gt;$170K)"
)</f>
        <v>Upper Middle ($130K-$170K)</v>
      </c>
      <c r="R1050" t="str" cm="1">
        <f t="array" ref="R1050">_xlfn.IFS(
G1050&lt;=2,"New Customers (0-2Y)",
G1050&lt;=5,"Growing Customers (3-5Y)",
G1050&lt;=8,"Established Customers (6-8Y)",
G1050&lt;=10,"Loyal Customers (9-10Y)"
)</f>
        <v>Growing Customers (3-5Y)</v>
      </c>
    </row>
    <row r="1051" spans="1:18" x14ac:dyDescent="0.35">
      <c r="A1051">
        <v>15705860</v>
      </c>
      <c r="B1051" t="s">
        <v>388</v>
      </c>
      <c r="C1051" t="s">
        <v>42</v>
      </c>
      <c r="D1051" t="s">
        <v>39</v>
      </c>
      <c r="E1051">
        <v>40</v>
      </c>
      <c r="F1051" t="s">
        <v>19</v>
      </c>
      <c r="G1051">
        <v>3</v>
      </c>
      <c r="H1051" s="4">
        <v>107949.45</v>
      </c>
      <c r="I1051" t="s">
        <v>33</v>
      </c>
      <c r="J1051">
        <v>1</v>
      </c>
      <c r="K1051">
        <v>631</v>
      </c>
      <c r="L1051" t="s">
        <v>20</v>
      </c>
      <c r="M1051" t="s">
        <v>21</v>
      </c>
      <c r="N1051" t="s">
        <v>32</v>
      </c>
      <c r="O1051" s="4">
        <v>52449.62</v>
      </c>
      <c r="P1051" t="s">
        <v>23</v>
      </c>
      <c r="Q1051" t="str" cm="1">
        <f t="array" ref="Q1051">_xlfn.IFS(
O1051&lt;50000,"Low Salary (&lt;$50K)",
O1051&lt;90000,"Lower Middle ($50K-$90K)",
O1051&lt;130000,"Middle ($90K-$130K)",
O1051&lt;170000,"Upper Middle ($130K-$170K)",
O1051&gt;=170000,"High Salary (&gt;$170K)"
)</f>
        <v>Lower Middle ($50K-$90K)</v>
      </c>
      <c r="R1051" t="str" cm="1">
        <f t="array" ref="R1051">_xlfn.IFS(
G1051&lt;=2,"New Customers (0-2Y)",
G1051&lt;=5,"Growing Customers (3-5Y)",
G1051&lt;=8,"Established Customers (6-8Y)",
G1051&lt;=10,"Loyal Customers (9-10Y)"
)</f>
        <v>Growing Customers (3-5Y)</v>
      </c>
    </row>
    <row r="1052" spans="1:18" x14ac:dyDescent="0.35">
      <c r="A1052">
        <v>15623828</v>
      </c>
      <c r="B1052" t="s">
        <v>799</v>
      </c>
      <c r="C1052" t="s">
        <v>17</v>
      </c>
      <c r="D1052" t="s">
        <v>39</v>
      </c>
      <c r="E1052">
        <v>30</v>
      </c>
      <c r="F1052" t="s">
        <v>19</v>
      </c>
      <c r="G1052">
        <v>4</v>
      </c>
      <c r="H1052" s="4">
        <v>0</v>
      </c>
      <c r="I1052" t="s">
        <v>24</v>
      </c>
      <c r="J1052">
        <v>1</v>
      </c>
      <c r="K1052">
        <v>682</v>
      </c>
      <c r="L1052" t="s">
        <v>35</v>
      </c>
      <c r="M1052" t="s">
        <v>27</v>
      </c>
      <c r="N1052" t="s">
        <v>22</v>
      </c>
      <c r="O1052" s="4">
        <v>161465.31</v>
      </c>
      <c r="P1052" t="s">
        <v>28</v>
      </c>
      <c r="Q1052" t="str" cm="1">
        <f t="array" ref="Q1052">_xlfn.IFS(
O1052&lt;50000,"Low Salary (&lt;$50K)",
O1052&lt;90000,"Lower Middle ($50K-$90K)",
O1052&lt;130000,"Middle ($90K-$130K)",
O1052&lt;170000,"Upper Middle ($130K-$170K)",
O1052&gt;=170000,"High Salary (&gt;$170K)"
)</f>
        <v>Upper Middle ($130K-$170K)</v>
      </c>
      <c r="R1052" t="str" cm="1">
        <f t="array" ref="R1052">_xlfn.IFS(
G1052&lt;=2,"New Customers (0-2Y)",
G1052&lt;=5,"Growing Customers (3-5Y)",
G1052&lt;=8,"Established Customers (6-8Y)",
G1052&lt;=10,"Loyal Customers (9-10Y)"
)</f>
        <v>Growing Customers (3-5Y)</v>
      </c>
    </row>
    <row r="1053" spans="1:18" x14ac:dyDescent="0.35">
      <c r="A1053">
        <v>15715003</v>
      </c>
      <c r="B1053" t="s">
        <v>147</v>
      </c>
      <c r="C1053" t="s">
        <v>26</v>
      </c>
      <c r="D1053" t="s">
        <v>18</v>
      </c>
      <c r="E1053">
        <v>49</v>
      </c>
      <c r="F1053" t="s">
        <v>19</v>
      </c>
      <c r="G1053">
        <v>2</v>
      </c>
      <c r="H1053" s="4">
        <v>80816.45</v>
      </c>
      <c r="I1053" t="s">
        <v>29</v>
      </c>
      <c r="J1053">
        <v>1</v>
      </c>
      <c r="K1053">
        <v>625</v>
      </c>
      <c r="L1053" t="s">
        <v>20</v>
      </c>
      <c r="M1053" t="s">
        <v>21</v>
      </c>
      <c r="N1053" t="s">
        <v>22</v>
      </c>
      <c r="O1053" s="4">
        <v>20018.79</v>
      </c>
      <c r="P1053" t="s">
        <v>28</v>
      </c>
      <c r="Q1053" t="str" cm="1">
        <f t="array" ref="Q1053">_xlfn.IFS(
O1053&lt;50000,"Low Salary (&lt;$50K)",
O1053&lt;90000,"Lower Middle ($50K-$90K)",
O1053&lt;130000,"Middle ($90K-$130K)",
O1053&lt;170000,"Upper Middle ($130K-$170K)",
O1053&gt;=170000,"High Salary (&gt;$170K)"
)</f>
        <v>Low Salary (&lt;$50K)</v>
      </c>
      <c r="R1053" t="str" cm="1">
        <f t="array" ref="R1053">_xlfn.IFS(
G1053&lt;=2,"New Customers (0-2Y)",
G1053&lt;=5,"Growing Customers (3-5Y)",
G1053&lt;=8,"Established Customers (6-8Y)",
G1053&lt;=10,"Loyal Customers (9-10Y)"
)</f>
        <v>New Customers (0-2Y)</v>
      </c>
    </row>
    <row r="1054" spans="1:18" x14ac:dyDescent="0.35">
      <c r="A1054">
        <v>15623471</v>
      </c>
      <c r="B1054" t="s">
        <v>551</v>
      </c>
      <c r="C1054" t="s">
        <v>42</v>
      </c>
      <c r="D1054" t="s">
        <v>39</v>
      </c>
      <c r="E1054">
        <v>38</v>
      </c>
      <c r="F1054" t="s">
        <v>19</v>
      </c>
      <c r="G1054">
        <v>3</v>
      </c>
      <c r="H1054" s="4">
        <v>98205.77</v>
      </c>
      <c r="I1054" t="s">
        <v>29</v>
      </c>
      <c r="J1054">
        <v>1</v>
      </c>
      <c r="K1054">
        <v>607</v>
      </c>
      <c r="L1054" t="s">
        <v>20</v>
      </c>
      <c r="M1054" t="s">
        <v>21</v>
      </c>
      <c r="N1054" t="s">
        <v>32</v>
      </c>
      <c r="O1054" s="4">
        <v>176318.27</v>
      </c>
      <c r="P1054" t="s">
        <v>28</v>
      </c>
      <c r="Q1054" t="str" cm="1">
        <f t="array" ref="Q1054">_xlfn.IFS(
O1054&lt;50000,"Low Salary (&lt;$50K)",
O1054&lt;90000,"Lower Middle ($50K-$90K)",
O1054&lt;130000,"Middle ($90K-$130K)",
O1054&lt;170000,"Upper Middle ($130K-$170K)",
O1054&gt;=170000,"High Salary (&gt;$170K)"
)</f>
        <v>High Salary (&gt;$170K)</v>
      </c>
      <c r="R1054" t="str" cm="1">
        <f t="array" ref="R1054">_xlfn.IFS(
G1054&lt;=2,"New Customers (0-2Y)",
G1054&lt;=5,"Growing Customers (3-5Y)",
G1054&lt;=8,"Established Customers (6-8Y)",
G1054&lt;=10,"Loyal Customers (9-10Y)"
)</f>
        <v>Growing Customers (3-5Y)</v>
      </c>
    </row>
    <row r="1055" spans="1:18" x14ac:dyDescent="0.35">
      <c r="A1055">
        <v>15798348</v>
      </c>
      <c r="B1055" t="s">
        <v>800</v>
      </c>
      <c r="C1055" t="s">
        <v>26</v>
      </c>
      <c r="D1055" t="s">
        <v>18</v>
      </c>
      <c r="E1055">
        <v>50</v>
      </c>
      <c r="F1055" t="s">
        <v>19</v>
      </c>
      <c r="G1055">
        <v>6</v>
      </c>
      <c r="H1055" s="4">
        <v>94684.27</v>
      </c>
      <c r="I1055" t="s">
        <v>29</v>
      </c>
      <c r="J1055">
        <v>1</v>
      </c>
      <c r="K1055">
        <v>600</v>
      </c>
      <c r="L1055" t="s">
        <v>20</v>
      </c>
      <c r="M1055" t="s">
        <v>21</v>
      </c>
      <c r="N1055" t="s">
        <v>22</v>
      </c>
      <c r="O1055" s="4">
        <v>50488.91</v>
      </c>
      <c r="P1055" t="s">
        <v>28</v>
      </c>
      <c r="Q1055" t="str" cm="1">
        <f t="array" ref="Q1055">_xlfn.IFS(
O1055&lt;50000,"Low Salary (&lt;$50K)",
O1055&lt;90000,"Lower Middle ($50K-$90K)",
O1055&lt;130000,"Middle ($90K-$130K)",
O1055&lt;170000,"Upper Middle ($130K-$170K)",
O1055&gt;=170000,"High Salary (&gt;$170K)"
)</f>
        <v>Lower Middle ($50K-$90K)</v>
      </c>
      <c r="R1055" t="str" cm="1">
        <f t="array" ref="R1055">_xlfn.IFS(
G1055&lt;=2,"New Customers (0-2Y)",
G1055&lt;=5,"Growing Customers (3-5Y)",
G1055&lt;=8,"Established Customers (6-8Y)",
G1055&lt;=10,"Loyal Customers (9-10Y)"
)</f>
        <v>Established Customers (6-8Y)</v>
      </c>
    </row>
    <row r="1056" spans="1:18" x14ac:dyDescent="0.35">
      <c r="A1056">
        <v>15743016</v>
      </c>
      <c r="B1056" t="s">
        <v>157</v>
      </c>
      <c r="C1056" t="s">
        <v>26</v>
      </c>
      <c r="D1056" t="s">
        <v>18</v>
      </c>
      <c r="E1056">
        <v>22</v>
      </c>
      <c r="F1056" t="s">
        <v>43</v>
      </c>
      <c r="G1056">
        <v>7</v>
      </c>
      <c r="H1056" s="4">
        <v>141604.76</v>
      </c>
      <c r="I1056" t="s">
        <v>33</v>
      </c>
      <c r="J1056">
        <v>1</v>
      </c>
      <c r="K1056">
        <v>602</v>
      </c>
      <c r="L1056" t="s">
        <v>20</v>
      </c>
      <c r="M1056" t="s">
        <v>21</v>
      </c>
      <c r="N1056" t="s">
        <v>32</v>
      </c>
      <c r="O1056" s="4">
        <v>30379.599999999999</v>
      </c>
      <c r="P1056" t="s">
        <v>28</v>
      </c>
      <c r="Q1056" t="str" cm="1">
        <f t="array" ref="Q1056">_xlfn.IFS(
O1056&lt;50000,"Low Salary (&lt;$50K)",
O1056&lt;90000,"Lower Middle ($50K-$90K)",
O1056&lt;130000,"Middle ($90K-$130K)",
O1056&lt;170000,"Upper Middle ($130K-$170K)",
O1056&gt;=170000,"High Salary (&gt;$170K)"
)</f>
        <v>Low Salary (&lt;$50K)</v>
      </c>
      <c r="R1056" t="str" cm="1">
        <f t="array" ref="R1056">_xlfn.IFS(
G1056&lt;=2,"New Customers (0-2Y)",
G1056&lt;=5,"Growing Customers (3-5Y)",
G1056&lt;=8,"Established Customers (6-8Y)",
G1056&lt;=10,"Loyal Customers (9-10Y)"
)</f>
        <v>Established Customers (6-8Y)</v>
      </c>
    </row>
    <row r="1057" spans="1:18" x14ac:dyDescent="0.35">
      <c r="A1057">
        <v>15769499</v>
      </c>
      <c r="B1057" t="s">
        <v>801</v>
      </c>
      <c r="C1057" t="s">
        <v>26</v>
      </c>
      <c r="D1057" t="s">
        <v>18</v>
      </c>
      <c r="E1057">
        <v>74</v>
      </c>
      <c r="F1057" t="s">
        <v>2967</v>
      </c>
      <c r="G1057">
        <v>3</v>
      </c>
      <c r="H1057" s="4">
        <v>0</v>
      </c>
      <c r="I1057" t="s">
        <v>24</v>
      </c>
      <c r="J1057">
        <v>2</v>
      </c>
      <c r="K1057">
        <v>545</v>
      </c>
      <c r="L1057" t="s">
        <v>31</v>
      </c>
      <c r="M1057" t="s">
        <v>21</v>
      </c>
      <c r="N1057" t="s">
        <v>22</v>
      </c>
      <c r="O1057" s="4">
        <v>161326.73000000001</v>
      </c>
      <c r="P1057" t="s">
        <v>28</v>
      </c>
      <c r="Q1057" t="str" cm="1">
        <f t="array" ref="Q1057">_xlfn.IFS(
O1057&lt;50000,"Low Salary (&lt;$50K)",
O1057&lt;90000,"Lower Middle ($50K-$90K)",
O1057&lt;130000,"Middle ($90K-$130K)",
O1057&lt;170000,"Upper Middle ($130K-$170K)",
O1057&gt;=170000,"High Salary (&gt;$170K)"
)</f>
        <v>Upper Middle ($130K-$170K)</v>
      </c>
      <c r="R1057" t="str" cm="1">
        <f t="array" ref="R1057">_xlfn.IFS(
G1057&lt;=2,"New Customers (0-2Y)",
G1057&lt;=5,"Growing Customers (3-5Y)",
G1057&lt;=8,"Established Customers (6-8Y)",
G1057&lt;=10,"Loyal Customers (9-10Y)"
)</f>
        <v>Growing Customers (3-5Y)</v>
      </c>
    </row>
    <row r="1058" spans="1:18" x14ac:dyDescent="0.35">
      <c r="A1058">
        <v>15798521</v>
      </c>
      <c r="B1058" t="s">
        <v>327</v>
      </c>
      <c r="C1058" t="s">
        <v>26</v>
      </c>
      <c r="D1058" t="s">
        <v>39</v>
      </c>
      <c r="E1058">
        <v>33</v>
      </c>
      <c r="F1058" t="s">
        <v>19</v>
      </c>
      <c r="G1058">
        <v>3</v>
      </c>
      <c r="H1058" s="4">
        <v>0</v>
      </c>
      <c r="I1058" t="s">
        <v>24</v>
      </c>
      <c r="J1058">
        <v>2</v>
      </c>
      <c r="K1058">
        <v>675</v>
      </c>
      <c r="L1058" t="s">
        <v>35</v>
      </c>
      <c r="M1058" t="s">
        <v>21</v>
      </c>
      <c r="N1058" t="s">
        <v>32</v>
      </c>
      <c r="O1058" s="4">
        <v>45348.08</v>
      </c>
      <c r="P1058" t="s">
        <v>28</v>
      </c>
      <c r="Q1058" t="str" cm="1">
        <f t="array" ref="Q1058">_xlfn.IFS(
O1058&lt;50000,"Low Salary (&lt;$50K)",
O1058&lt;90000,"Lower Middle ($50K-$90K)",
O1058&lt;130000,"Middle ($90K-$130K)",
O1058&lt;170000,"Upper Middle ($130K-$170K)",
O1058&gt;=170000,"High Salary (&gt;$170K)"
)</f>
        <v>Low Salary (&lt;$50K)</v>
      </c>
      <c r="R1058" t="str" cm="1">
        <f t="array" ref="R1058">_xlfn.IFS(
G1058&lt;=2,"New Customers (0-2Y)",
G1058&lt;=5,"Growing Customers (3-5Y)",
G1058&lt;=8,"Established Customers (6-8Y)",
G1058&lt;=10,"Loyal Customers (9-10Y)"
)</f>
        <v>Growing Customers (3-5Y)</v>
      </c>
    </row>
    <row r="1059" spans="1:18" x14ac:dyDescent="0.35">
      <c r="A1059">
        <v>15706534</v>
      </c>
      <c r="B1059" t="s">
        <v>430</v>
      </c>
      <c r="C1059" t="s">
        <v>17</v>
      </c>
      <c r="D1059" t="s">
        <v>18</v>
      </c>
      <c r="E1059">
        <v>47</v>
      </c>
      <c r="F1059" t="s">
        <v>19</v>
      </c>
      <c r="G1059">
        <v>1</v>
      </c>
      <c r="H1059" s="4">
        <v>122949.14</v>
      </c>
      <c r="I1059" t="s">
        <v>33</v>
      </c>
      <c r="J1059">
        <v>1</v>
      </c>
      <c r="K1059">
        <v>581</v>
      </c>
      <c r="L1059" t="s">
        <v>31</v>
      </c>
      <c r="M1059" t="s">
        <v>27</v>
      </c>
      <c r="N1059" t="s">
        <v>32</v>
      </c>
      <c r="O1059" s="4">
        <v>180251.68</v>
      </c>
      <c r="P1059" t="s">
        <v>23</v>
      </c>
      <c r="Q1059" t="str" cm="1">
        <f t="array" ref="Q1059">_xlfn.IFS(
O1059&lt;50000,"Low Salary (&lt;$50K)",
O1059&lt;90000,"Lower Middle ($50K-$90K)",
O1059&lt;130000,"Middle ($90K-$130K)",
O1059&lt;170000,"Upper Middle ($130K-$170K)",
O1059&gt;=170000,"High Salary (&gt;$170K)"
)</f>
        <v>High Salary (&gt;$170K)</v>
      </c>
      <c r="R1059" t="str" cm="1">
        <f t="array" ref="R1059">_xlfn.IFS(
G1059&lt;=2,"New Customers (0-2Y)",
G1059&lt;=5,"Growing Customers (3-5Y)",
G1059&lt;=8,"Established Customers (6-8Y)",
G1059&lt;=10,"Loyal Customers (9-10Y)"
)</f>
        <v>New Customers (0-2Y)</v>
      </c>
    </row>
    <row r="1060" spans="1:18" x14ac:dyDescent="0.35">
      <c r="A1060">
        <v>15706186</v>
      </c>
      <c r="B1060" t="s">
        <v>388</v>
      </c>
      <c r="C1060" t="s">
        <v>42</v>
      </c>
      <c r="D1060" t="s">
        <v>39</v>
      </c>
      <c r="E1060">
        <v>33</v>
      </c>
      <c r="F1060" t="s">
        <v>19</v>
      </c>
      <c r="G1060">
        <v>8</v>
      </c>
      <c r="H1060" s="4">
        <v>81677.22</v>
      </c>
      <c r="I1060" t="s">
        <v>29</v>
      </c>
      <c r="J1060">
        <v>2</v>
      </c>
      <c r="K1060">
        <v>640</v>
      </c>
      <c r="L1060" t="s">
        <v>20</v>
      </c>
      <c r="M1060" t="s">
        <v>27</v>
      </c>
      <c r="N1060" t="s">
        <v>32</v>
      </c>
      <c r="O1060" s="4">
        <v>34925.56</v>
      </c>
      <c r="P1060" t="s">
        <v>28</v>
      </c>
      <c r="Q1060" t="str" cm="1">
        <f t="array" ref="Q1060">_xlfn.IFS(
O1060&lt;50000,"Low Salary (&lt;$50K)",
O1060&lt;90000,"Lower Middle ($50K-$90K)",
O1060&lt;130000,"Middle ($90K-$130K)",
O1060&lt;170000,"Upper Middle ($130K-$170K)",
O1060&gt;=170000,"High Salary (&gt;$170K)"
)</f>
        <v>Low Salary (&lt;$50K)</v>
      </c>
      <c r="R1060" t="str" cm="1">
        <f t="array" ref="R1060">_xlfn.IFS(
G1060&lt;=2,"New Customers (0-2Y)",
G1060&lt;=5,"Growing Customers (3-5Y)",
G1060&lt;=8,"Established Customers (6-8Y)",
G1060&lt;=10,"Loyal Customers (9-10Y)"
)</f>
        <v>Established Customers (6-8Y)</v>
      </c>
    </row>
    <row r="1061" spans="1:18" x14ac:dyDescent="0.35">
      <c r="A1061">
        <v>15812197</v>
      </c>
      <c r="B1061" t="s">
        <v>802</v>
      </c>
      <c r="C1061" t="s">
        <v>17</v>
      </c>
      <c r="D1061" t="s">
        <v>39</v>
      </c>
      <c r="E1061">
        <v>38</v>
      </c>
      <c r="F1061" t="s">
        <v>19</v>
      </c>
      <c r="G1061">
        <v>7</v>
      </c>
      <c r="H1061" s="4">
        <v>80293.98</v>
      </c>
      <c r="I1061" t="s">
        <v>29</v>
      </c>
      <c r="J1061">
        <v>1</v>
      </c>
      <c r="K1061">
        <v>850</v>
      </c>
      <c r="L1061" t="s">
        <v>37</v>
      </c>
      <c r="M1061" t="s">
        <v>27</v>
      </c>
      <c r="N1061" t="s">
        <v>32</v>
      </c>
      <c r="O1061" s="4">
        <v>126555.74</v>
      </c>
      <c r="P1061" t="s">
        <v>28</v>
      </c>
      <c r="Q1061" t="str" cm="1">
        <f t="array" ref="Q1061">_xlfn.IFS(
O1061&lt;50000,"Low Salary (&lt;$50K)",
O1061&lt;90000,"Lower Middle ($50K-$90K)",
O1061&lt;130000,"Middle ($90K-$130K)",
O1061&lt;170000,"Upper Middle ($130K-$170K)",
O1061&gt;=170000,"High Salary (&gt;$170K)"
)</f>
        <v>Middle ($90K-$130K)</v>
      </c>
      <c r="R1061" t="str" cm="1">
        <f t="array" ref="R1061">_xlfn.IFS(
G1061&lt;=2,"New Customers (0-2Y)",
G1061&lt;=5,"Growing Customers (3-5Y)",
G1061&lt;=8,"Established Customers (6-8Y)",
G1061&lt;=10,"Loyal Customers (9-10Y)"
)</f>
        <v>Established Customers (6-8Y)</v>
      </c>
    </row>
    <row r="1062" spans="1:18" x14ac:dyDescent="0.35">
      <c r="A1062">
        <v>15650933</v>
      </c>
      <c r="B1062" t="s">
        <v>166</v>
      </c>
      <c r="C1062" t="s">
        <v>26</v>
      </c>
      <c r="D1062" t="s">
        <v>18</v>
      </c>
      <c r="E1062">
        <v>48</v>
      </c>
      <c r="F1062" t="s">
        <v>19</v>
      </c>
      <c r="G1062">
        <v>8</v>
      </c>
      <c r="H1062" s="4">
        <v>155413.06</v>
      </c>
      <c r="I1062" t="s">
        <v>33</v>
      </c>
      <c r="J1062">
        <v>1</v>
      </c>
      <c r="K1062">
        <v>490</v>
      </c>
      <c r="L1062" t="s">
        <v>44</v>
      </c>
      <c r="M1062" t="s">
        <v>21</v>
      </c>
      <c r="N1062" t="s">
        <v>32</v>
      </c>
      <c r="O1062" s="4">
        <v>187921.3</v>
      </c>
      <c r="P1062" t="s">
        <v>28</v>
      </c>
      <c r="Q1062" t="str" cm="1">
        <f t="array" ref="Q1062">_xlfn.IFS(
O1062&lt;50000,"Low Salary (&lt;$50K)",
O1062&lt;90000,"Lower Middle ($50K-$90K)",
O1062&lt;130000,"Middle ($90K-$130K)",
O1062&lt;170000,"Upper Middle ($130K-$170K)",
O1062&gt;=170000,"High Salary (&gt;$170K)"
)</f>
        <v>High Salary (&gt;$170K)</v>
      </c>
      <c r="R1062" t="str" cm="1">
        <f t="array" ref="R1062">_xlfn.IFS(
G1062&lt;=2,"New Customers (0-2Y)",
G1062&lt;=5,"Growing Customers (3-5Y)",
G1062&lt;=8,"Established Customers (6-8Y)",
G1062&lt;=10,"Loyal Customers (9-10Y)"
)</f>
        <v>Established Customers (6-8Y)</v>
      </c>
    </row>
    <row r="1063" spans="1:18" x14ac:dyDescent="0.35">
      <c r="A1063">
        <v>15692991</v>
      </c>
      <c r="B1063" t="s">
        <v>195</v>
      </c>
      <c r="C1063" t="s">
        <v>26</v>
      </c>
      <c r="D1063" t="s">
        <v>18</v>
      </c>
      <c r="E1063">
        <v>38</v>
      </c>
      <c r="F1063" t="s">
        <v>19</v>
      </c>
      <c r="G1063">
        <v>4</v>
      </c>
      <c r="H1063" s="4">
        <v>0</v>
      </c>
      <c r="I1063" t="s">
        <v>24</v>
      </c>
      <c r="J1063">
        <v>2</v>
      </c>
      <c r="K1063">
        <v>710</v>
      </c>
      <c r="L1063" t="s">
        <v>35</v>
      </c>
      <c r="M1063" t="s">
        <v>21</v>
      </c>
      <c r="N1063" t="s">
        <v>22</v>
      </c>
      <c r="O1063" s="4">
        <v>136390.88</v>
      </c>
      <c r="P1063" t="s">
        <v>28</v>
      </c>
      <c r="Q1063" t="str" cm="1">
        <f t="array" ref="Q1063">_xlfn.IFS(
O1063&lt;50000,"Low Salary (&lt;$50K)",
O1063&lt;90000,"Lower Middle ($50K-$90K)",
O1063&lt;130000,"Middle ($90K-$130K)",
O1063&lt;170000,"Upper Middle ($130K-$170K)",
O1063&gt;=170000,"High Salary (&gt;$170K)"
)</f>
        <v>Upper Middle ($130K-$170K)</v>
      </c>
      <c r="R1063" t="str" cm="1">
        <f t="array" ref="R1063">_xlfn.IFS(
G1063&lt;=2,"New Customers (0-2Y)",
G1063&lt;=5,"Growing Customers (3-5Y)",
G1063&lt;=8,"Established Customers (6-8Y)",
G1063&lt;=10,"Loyal Customers (9-10Y)"
)</f>
        <v>Growing Customers (3-5Y)</v>
      </c>
    </row>
    <row r="1064" spans="1:18" x14ac:dyDescent="0.35">
      <c r="A1064">
        <v>15631189</v>
      </c>
      <c r="B1064" t="s">
        <v>803</v>
      </c>
      <c r="C1064" t="s">
        <v>42</v>
      </c>
      <c r="D1064" t="s">
        <v>39</v>
      </c>
      <c r="E1064">
        <v>38</v>
      </c>
      <c r="F1064" t="s">
        <v>19</v>
      </c>
      <c r="G1064">
        <v>9</v>
      </c>
      <c r="H1064" s="4">
        <v>67111.649999999994</v>
      </c>
      <c r="I1064" t="s">
        <v>29</v>
      </c>
      <c r="J1064">
        <v>1</v>
      </c>
      <c r="K1064">
        <v>613</v>
      </c>
      <c r="L1064" t="s">
        <v>20</v>
      </c>
      <c r="M1064" t="s">
        <v>21</v>
      </c>
      <c r="N1064" t="s">
        <v>32</v>
      </c>
      <c r="O1064" s="4">
        <v>78566.64</v>
      </c>
      <c r="P1064" t="s">
        <v>23</v>
      </c>
      <c r="Q1064" t="str" cm="1">
        <f t="array" ref="Q1064">_xlfn.IFS(
O1064&lt;50000,"Low Salary (&lt;$50K)",
O1064&lt;90000,"Lower Middle ($50K-$90K)",
O1064&lt;130000,"Middle ($90K-$130K)",
O1064&lt;170000,"Upper Middle ($130K-$170K)",
O1064&gt;=170000,"High Salary (&gt;$170K)"
)</f>
        <v>Lower Middle ($50K-$90K)</v>
      </c>
      <c r="R1064" t="str" cm="1">
        <f t="array" ref="R1064">_xlfn.IFS(
G1064&lt;=2,"New Customers (0-2Y)",
G1064&lt;=5,"Growing Customers (3-5Y)",
G1064&lt;=8,"Established Customers (6-8Y)",
G1064&lt;=10,"Loyal Customers (9-10Y)"
)</f>
        <v>Loyal Customers (9-10Y)</v>
      </c>
    </row>
    <row r="1065" spans="1:18" x14ac:dyDescent="0.35">
      <c r="A1065">
        <v>15762198</v>
      </c>
      <c r="B1065" t="s">
        <v>128</v>
      </c>
      <c r="C1065" t="s">
        <v>17</v>
      </c>
      <c r="D1065" t="s">
        <v>39</v>
      </c>
      <c r="E1065">
        <v>34</v>
      </c>
      <c r="F1065" t="s">
        <v>19</v>
      </c>
      <c r="G1065">
        <v>5</v>
      </c>
      <c r="H1065" s="4">
        <v>103818.43</v>
      </c>
      <c r="I1065" t="s">
        <v>33</v>
      </c>
      <c r="J1065">
        <v>1</v>
      </c>
      <c r="K1065">
        <v>812</v>
      </c>
      <c r="L1065" t="s">
        <v>37</v>
      </c>
      <c r="M1065" t="s">
        <v>21</v>
      </c>
      <c r="N1065" t="s">
        <v>22</v>
      </c>
      <c r="O1065" s="4">
        <v>166038.26999999999</v>
      </c>
      <c r="P1065" t="s">
        <v>28</v>
      </c>
      <c r="Q1065" t="str" cm="1">
        <f t="array" ref="Q1065">_xlfn.IFS(
O1065&lt;50000,"Low Salary (&lt;$50K)",
O1065&lt;90000,"Lower Middle ($50K-$90K)",
O1065&lt;130000,"Middle ($90K-$130K)",
O1065&lt;170000,"Upper Middle ($130K-$170K)",
O1065&gt;=170000,"High Salary (&gt;$170K)"
)</f>
        <v>Upper Middle ($130K-$170K)</v>
      </c>
      <c r="R1065" t="str" cm="1">
        <f t="array" ref="R1065">_xlfn.IFS(
G1065&lt;=2,"New Customers (0-2Y)",
G1065&lt;=5,"Growing Customers (3-5Y)",
G1065&lt;=8,"Established Customers (6-8Y)",
G1065&lt;=10,"Loyal Customers (9-10Y)"
)</f>
        <v>Growing Customers (3-5Y)</v>
      </c>
    </row>
    <row r="1066" spans="1:18" x14ac:dyDescent="0.35">
      <c r="A1066">
        <v>15699598</v>
      </c>
      <c r="B1066" t="s">
        <v>252</v>
      </c>
      <c r="C1066" t="s">
        <v>17</v>
      </c>
      <c r="D1066" t="s">
        <v>18</v>
      </c>
      <c r="E1066">
        <v>20</v>
      </c>
      <c r="F1066" t="s">
        <v>43</v>
      </c>
      <c r="G1066">
        <v>4</v>
      </c>
      <c r="H1066" s="4">
        <v>0</v>
      </c>
      <c r="I1066" t="s">
        <v>24</v>
      </c>
      <c r="J1066">
        <v>2</v>
      </c>
      <c r="K1066">
        <v>723</v>
      </c>
      <c r="L1066" t="s">
        <v>35</v>
      </c>
      <c r="M1066" t="s">
        <v>21</v>
      </c>
      <c r="N1066" t="s">
        <v>22</v>
      </c>
      <c r="O1066" s="4">
        <v>140385.32999999999</v>
      </c>
      <c r="P1066" t="s">
        <v>28</v>
      </c>
      <c r="Q1066" t="str" cm="1">
        <f t="array" ref="Q1066">_xlfn.IFS(
O1066&lt;50000,"Low Salary (&lt;$50K)",
O1066&lt;90000,"Lower Middle ($50K-$90K)",
O1066&lt;130000,"Middle ($90K-$130K)",
O1066&lt;170000,"Upper Middle ($130K-$170K)",
O1066&gt;=170000,"High Salary (&gt;$170K)"
)</f>
        <v>Upper Middle ($130K-$170K)</v>
      </c>
      <c r="R1066" t="str" cm="1">
        <f t="array" ref="R1066">_xlfn.IFS(
G1066&lt;=2,"New Customers (0-2Y)",
G1066&lt;=5,"Growing Customers (3-5Y)",
G1066&lt;=8,"Established Customers (6-8Y)",
G1066&lt;=10,"Loyal Customers (9-10Y)"
)</f>
        <v>Growing Customers (3-5Y)</v>
      </c>
    </row>
    <row r="1067" spans="1:18" x14ac:dyDescent="0.35">
      <c r="A1067">
        <v>15692744</v>
      </c>
      <c r="B1067" t="s">
        <v>804</v>
      </c>
      <c r="C1067" t="s">
        <v>17</v>
      </c>
      <c r="D1067" t="s">
        <v>39</v>
      </c>
      <c r="E1067">
        <v>36</v>
      </c>
      <c r="F1067" t="s">
        <v>19</v>
      </c>
      <c r="G1067">
        <v>4</v>
      </c>
      <c r="H1067" s="4">
        <v>152169.12</v>
      </c>
      <c r="I1067" t="s">
        <v>33</v>
      </c>
      <c r="J1067">
        <v>2</v>
      </c>
      <c r="K1067">
        <v>512</v>
      </c>
      <c r="L1067" t="s">
        <v>31</v>
      </c>
      <c r="M1067" t="s">
        <v>27</v>
      </c>
      <c r="N1067" t="s">
        <v>32</v>
      </c>
      <c r="O1067" s="4">
        <v>38629.300000000003</v>
      </c>
      <c r="P1067" t="s">
        <v>23</v>
      </c>
      <c r="Q1067" t="str" cm="1">
        <f t="array" ref="Q1067">_xlfn.IFS(
O1067&lt;50000,"Low Salary (&lt;$50K)",
O1067&lt;90000,"Lower Middle ($50K-$90K)",
O1067&lt;130000,"Middle ($90K-$130K)",
O1067&lt;170000,"Upper Middle ($130K-$170K)",
O1067&gt;=170000,"High Salary (&gt;$170K)"
)</f>
        <v>Low Salary (&lt;$50K)</v>
      </c>
      <c r="R1067" t="str" cm="1">
        <f t="array" ref="R1067">_xlfn.IFS(
G1067&lt;=2,"New Customers (0-2Y)",
G1067&lt;=5,"Growing Customers (3-5Y)",
G1067&lt;=8,"Established Customers (6-8Y)",
G1067&lt;=10,"Loyal Customers (9-10Y)"
)</f>
        <v>Growing Customers (3-5Y)</v>
      </c>
    </row>
    <row r="1068" spans="1:18" x14ac:dyDescent="0.35">
      <c r="A1068">
        <v>15688963</v>
      </c>
      <c r="B1068" t="s">
        <v>805</v>
      </c>
      <c r="C1068" t="s">
        <v>17</v>
      </c>
      <c r="D1068" t="s">
        <v>18</v>
      </c>
      <c r="E1068">
        <v>52</v>
      </c>
      <c r="F1068" t="s">
        <v>19</v>
      </c>
      <c r="G1068">
        <v>10</v>
      </c>
      <c r="H1068" s="4">
        <v>0</v>
      </c>
      <c r="I1068" t="s">
        <v>24</v>
      </c>
      <c r="J1068">
        <v>1</v>
      </c>
      <c r="K1068">
        <v>731</v>
      </c>
      <c r="L1068" t="s">
        <v>35</v>
      </c>
      <c r="M1068" t="s">
        <v>21</v>
      </c>
      <c r="N1068" t="s">
        <v>22</v>
      </c>
      <c r="O1068" s="4">
        <v>24998.75</v>
      </c>
      <c r="P1068" t="s">
        <v>23</v>
      </c>
      <c r="Q1068" t="str" cm="1">
        <f t="array" ref="Q1068">_xlfn.IFS(
O1068&lt;50000,"Low Salary (&lt;$50K)",
O1068&lt;90000,"Lower Middle ($50K-$90K)",
O1068&lt;130000,"Middle ($90K-$130K)",
O1068&lt;170000,"Upper Middle ($130K-$170K)",
O1068&gt;=170000,"High Salary (&gt;$170K)"
)</f>
        <v>Low Salary (&lt;$50K)</v>
      </c>
      <c r="R1068" t="str" cm="1">
        <f t="array" ref="R1068">_xlfn.IFS(
G1068&lt;=2,"New Customers (0-2Y)",
G1068&lt;=5,"Growing Customers (3-5Y)",
G1068&lt;=8,"Established Customers (6-8Y)",
G1068&lt;=10,"Loyal Customers (9-10Y)"
)</f>
        <v>Loyal Customers (9-10Y)</v>
      </c>
    </row>
    <row r="1069" spans="1:18" x14ac:dyDescent="0.35">
      <c r="A1069">
        <v>15599131</v>
      </c>
      <c r="B1069" t="s">
        <v>806</v>
      </c>
      <c r="C1069" t="s">
        <v>42</v>
      </c>
      <c r="D1069" t="s">
        <v>39</v>
      </c>
      <c r="E1069">
        <v>26</v>
      </c>
      <c r="F1069" t="s">
        <v>43</v>
      </c>
      <c r="G1069">
        <v>4</v>
      </c>
      <c r="H1069" s="4">
        <v>214346.96</v>
      </c>
      <c r="I1069" t="s">
        <v>33</v>
      </c>
      <c r="J1069">
        <v>2</v>
      </c>
      <c r="K1069">
        <v>650</v>
      </c>
      <c r="L1069" t="s">
        <v>20</v>
      </c>
      <c r="M1069" t="s">
        <v>21</v>
      </c>
      <c r="N1069" t="s">
        <v>32</v>
      </c>
      <c r="O1069" s="4">
        <v>128815.33</v>
      </c>
      <c r="P1069" t="s">
        <v>28</v>
      </c>
      <c r="Q1069" t="str" cm="1">
        <f t="array" ref="Q1069">_xlfn.IFS(
O1069&lt;50000,"Low Salary (&lt;$50K)",
O1069&lt;90000,"Lower Middle ($50K-$90K)",
O1069&lt;130000,"Middle ($90K-$130K)",
O1069&lt;170000,"Upper Middle ($130K-$170K)",
O1069&gt;=170000,"High Salary (&gt;$170K)"
)</f>
        <v>Middle ($90K-$130K)</v>
      </c>
      <c r="R1069" t="str" cm="1">
        <f t="array" ref="R1069">_xlfn.IFS(
G1069&lt;=2,"New Customers (0-2Y)",
G1069&lt;=5,"Growing Customers (3-5Y)",
G1069&lt;=8,"Established Customers (6-8Y)",
G1069&lt;=10,"Loyal Customers (9-10Y)"
)</f>
        <v>Growing Customers (3-5Y)</v>
      </c>
    </row>
    <row r="1070" spans="1:18" x14ac:dyDescent="0.35">
      <c r="A1070">
        <v>15680303</v>
      </c>
      <c r="B1070" t="s">
        <v>807</v>
      </c>
      <c r="C1070" t="s">
        <v>17</v>
      </c>
      <c r="D1070" t="s">
        <v>39</v>
      </c>
      <c r="E1070">
        <v>57</v>
      </c>
      <c r="F1070" t="s">
        <v>19</v>
      </c>
      <c r="G1070">
        <v>6</v>
      </c>
      <c r="H1070" s="4">
        <v>0</v>
      </c>
      <c r="I1070" t="s">
        <v>24</v>
      </c>
      <c r="J1070">
        <v>1</v>
      </c>
      <c r="K1070">
        <v>594</v>
      </c>
      <c r="L1070" t="s">
        <v>31</v>
      </c>
      <c r="M1070" t="s">
        <v>21</v>
      </c>
      <c r="N1070" t="s">
        <v>32</v>
      </c>
      <c r="O1070" s="4">
        <v>19376.560000000001</v>
      </c>
      <c r="P1070" t="s">
        <v>23</v>
      </c>
      <c r="Q1070" t="str" cm="1">
        <f t="array" ref="Q1070">_xlfn.IFS(
O1070&lt;50000,"Low Salary (&lt;$50K)",
O1070&lt;90000,"Lower Middle ($50K-$90K)",
O1070&lt;130000,"Middle ($90K-$130K)",
O1070&lt;170000,"Upper Middle ($130K-$170K)",
O1070&gt;=170000,"High Salary (&gt;$170K)"
)</f>
        <v>Low Salary (&lt;$50K)</v>
      </c>
      <c r="R1070" t="str" cm="1">
        <f t="array" ref="R1070">_xlfn.IFS(
G1070&lt;=2,"New Customers (0-2Y)",
G1070&lt;=5,"Growing Customers (3-5Y)",
G1070&lt;=8,"Established Customers (6-8Y)",
G1070&lt;=10,"Loyal Customers (9-10Y)"
)</f>
        <v>Established Customers (6-8Y)</v>
      </c>
    </row>
    <row r="1071" spans="1:18" x14ac:dyDescent="0.35">
      <c r="A1071">
        <v>15628674</v>
      </c>
      <c r="B1071" t="s">
        <v>808</v>
      </c>
      <c r="C1071" t="s">
        <v>17</v>
      </c>
      <c r="D1071" t="s">
        <v>39</v>
      </c>
      <c r="E1071">
        <v>40</v>
      </c>
      <c r="F1071" t="s">
        <v>19</v>
      </c>
      <c r="G1071">
        <v>7</v>
      </c>
      <c r="H1071" s="4">
        <v>113348.14</v>
      </c>
      <c r="I1071" t="s">
        <v>33</v>
      </c>
      <c r="J1071">
        <v>1</v>
      </c>
      <c r="K1071">
        <v>844</v>
      </c>
      <c r="L1071" t="s">
        <v>37</v>
      </c>
      <c r="M1071" t="s">
        <v>21</v>
      </c>
      <c r="N1071" t="s">
        <v>32</v>
      </c>
      <c r="O1071" s="4">
        <v>31904.31</v>
      </c>
      <c r="P1071" t="s">
        <v>23</v>
      </c>
      <c r="Q1071" t="str" cm="1">
        <f t="array" ref="Q1071">_xlfn.IFS(
O1071&lt;50000,"Low Salary (&lt;$50K)",
O1071&lt;90000,"Lower Middle ($50K-$90K)",
O1071&lt;130000,"Middle ($90K-$130K)",
O1071&lt;170000,"Upper Middle ($130K-$170K)",
O1071&gt;=170000,"High Salary (&gt;$170K)"
)</f>
        <v>Low Salary (&lt;$50K)</v>
      </c>
      <c r="R1071" t="str" cm="1">
        <f t="array" ref="R1071">_xlfn.IFS(
G1071&lt;=2,"New Customers (0-2Y)",
G1071&lt;=5,"Growing Customers (3-5Y)",
G1071&lt;=8,"Established Customers (6-8Y)",
G1071&lt;=10,"Loyal Customers (9-10Y)"
)</f>
        <v>Established Customers (6-8Y)</v>
      </c>
    </row>
    <row r="1072" spans="1:18" x14ac:dyDescent="0.35">
      <c r="A1072">
        <v>15648075</v>
      </c>
      <c r="B1072" t="s">
        <v>809</v>
      </c>
      <c r="C1072" t="s">
        <v>42</v>
      </c>
      <c r="D1072" t="s">
        <v>18</v>
      </c>
      <c r="E1072">
        <v>47</v>
      </c>
      <c r="F1072" t="s">
        <v>19</v>
      </c>
      <c r="G1072">
        <v>5</v>
      </c>
      <c r="H1072" s="4">
        <v>170935.94</v>
      </c>
      <c r="I1072" t="s">
        <v>33</v>
      </c>
      <c r="J1072">
        <v>1</v>
      </c>
      <c r="K1072">
        <v>686</v>
      </c>
      <c r="L1072" t="s">
        <v>35</v>
      </c>
      <c r="M1072" t="s">
        <v>21</v>
      </c>
      <c r="N1072" t="s">
        <v>32</v>
      </c>
      <c r="O1072" s="4">
        <v>173179.79</v>
      </c>
      <c r="P1072" t="s">
        <v>23</v>
      </c>
      <c r="Q1072" t="str" cm="1">
        <f t="array" ref="Q1072">_xlfn.IFS(
O1072&lt;50000,"Low Salary (&lt;$50K)",
O1072&lt;90000,"Lower Middle ($50K-$90K)",
O1072&lt;130000,"Middle ($90K-$130K)",
O1072&lt;170000,"Upper Middle ($130K-$170K)",
O1072&gt;=170000,"High Salary (&gt;$170K)"
)</f>
        <v>High Salary (&gt;$170K)</v>
      </c>
      <c r="R1072" t="str" cm="1">
        <f t="array" ref="R1072">_xlfn.IFS(
G1072&lt;=2,"New Customers (0-2Y)",
G1072&lt;=5,"Growing Customers (3-5Y)",
G1072&lt;=8,"Established Customers (6-8Y)",
G1072&lt;=10,"Loyal Customers (9-10Y)"
)</f>
        <v>Growing Customers (3-5Y)</v>
      </c>
    </row>
    <row r="1073" spans="1:18" x14ac:dyDescent="0.35">
      <c r="A1073">
        <v>15586970</v>
      </c>
      <c r="B1073" t="s">
        <v>194</v>
      </c>
      <c r="C1073" t="s">
        <v>42</v>
      </c>
      <c r="D1073" t="s">
        <v>39</v>
      </c>
      <c r="E1073">
        <v>52</v>
      </c>
      <c r="F1073" t="s">
        <v>19</v>
      </c>
      <c r="G1073">
        <v>8</v>
      </c>
      <c r="H1073" s="4">
        <v>103023.26</v>
      </c>
      <c r="I1073" t="s">
        <v>33</v>
      </c>
      <c r="J1073">
        <v>1</v>
      </c>
      <c r="K1073">
        <v>695</v>
      </c>
      <c r="L1073" t="s">
        <v>35</v>
      </c>
      <c r="M1073" t="s">
        <v>21</v>
      </c>
      <c r="N1073" t="s">
        <v>22</v>
      </c>
      <c r="O1073" s="4">
        <v>22485.64</v>
      </c>
      <c r="P1073" t="s">
        <v>28</v>
      </c>
      <c r="Q1073" t="str" cm="1">
        <f t="array" ref="Q1073">_xlfn.IFS(
O1073&lt;50000,"Low Salary (&lt;$50K)",
O1073&lt;90000,"Lower Middle ($50K-$90K)",
O1073&lt;130000,"Middle ($90K-$130K)",
O1073&lt;170000,"Upper Middle ($130K-$170K)",
O1073&gt;=170000,"High Salary (&gt;$170K)"
)</f>
        <v>Low Salary (&lt;$50K)</v>
      </c>
      <c r="R1073" t="str" cm="1">
        <f t="array" ref="R1073">_xlfn.IFS(
G1073&lt;=2,"New Customers (0-2Y)",
G1073&lt;=5,"Growing Customers (3-5Y)",
G1073&lt;=8,"Established Customers (6-8Y)",
G1073&lt;=10,"Loyal Customers (9-10Y)"
)</f>
        <v>Established Customers (6-8Y)</v>
      </c>
    </row>
    <row r="1074" spans="1:18" x14ac:dyDescent="0.35">
      <c r="A1074">
        <v>15625698</v>
      </c>
      <c r="B1074" t="s">
        <v>253</v>
      </c>
      <c r="C1074" t="s">
        <v>26</v>
      </c>
      <c r="D1074" t="s">
        <v>18</v>
      </c>
      <c r="E1074">
        <v>23</v>
      </c>
      <c r="F1074" t="s">
        <v>43</v>
      </c>
      <c r="G1074">
        <v>6</v>
      </c>
      <c r="H1074" s="4">
        <v>0</v>
      </c>
      <c r="I1074" t="s">
        <v>24</v>
      </c>
      <c r="J1074">
        <v>2</v>
      </c>
      <c r="K1074">
        <v>624</v>
      </c>
      <c r="L1074" t="s">
        <v>20</v>
      </c>
      <c r="M1074" t="s">
        <v>27</v>
      </c>
      <c r="N1074" t="s">
        <v>22</v>
      </c>
      <c r="O1074" s="4">
        <v>196668.51</v>
      </c>
      <c r="P1074" t="s">
        <v>28</v>
      </c>
      <c r="Q1074" t="str" cm="1">
        <f t="array" ref="Q1074">_xlfn.IFS(
O1074&lt;50000,"Low Salary (&lt;$50K)",
O1074&lt;90000,"Lower Middle ($50K-$90K)",
O1074&lt;130000,"Middle ($90K-$130K)",
O1074&lt;170000,"Upper Middle ($130K-$170K)",
O1074&gt;=170000,"High Salary (&gt;$170K)"
)</f>
        <v>High Salary (&gt;$170K)</v>
      </c>
      <c r="R1074" t="str" cm="1">
        <f t="array" ref="R1074">_xlfn.IFS(
G1074&lt;=2,"New Customers (0-2Y)",
G1074&lt;=5,"Growing Customers (3-5Y)",
G1074&lt;=8,"Established Customers (6-8Y)",
G1074&lt;=10,"Loyal Customers (9-10Y)"
)</f>
        <v>Established Customers (6-8Y)</v>
      </c>
    </row>
    <row r="1075" spans="1:18" x14ac:dyDescent="0.35">
      <c r="A1075">
        <v>15790497</v>
      </c>
      <c r="B1075" t="s">
        <v>415</v>
      </c>
      <c r="C1075" t="s">
        <v>26</v>
      </c>
      <c r="D1075" t="s">
        <v>39</v>
      </c>
      <c r="E1075">
        <v>37</v>
      </c>
      <c r="F1075" t="s">
        <v>19</v>
      </c>
      <c r="G1075">
        <v>6</v>
      </c>
      <c r="H1075" s="4">
        <v>0</v>
      </c>
      <c r="I1075" t="s">
        <v>24</v>
      </c>
      <c r="J1075">
        <v>2</v>
      </c>
      <c r="K1075">
        <v>503</v>
      </c>
      <c r="L1075" t="s">
        <v>31</v>
      </c>
      <c r="M1075" t="s">
        <v>27</v>
      </c>
      <c r="N1075" t="s">
        <v>32</v>
      </c>
      <c r="O1075" s="4">
        <v>136506.85999999999</v>
      </c>
      <c r="P1075" t="s">
        <v>28</v>
      </c>
      <c r="Q1075" t="str" cm="1">
        <f t="array" ref="Q1075">_xlfn.IFS(
O1075&lt;50000,"Low Salary (&lt;$50K)",
O1075&lt;90000,"Lower Middle ($50K-$90K)",
O1075&lt;130000,"Middle ($90K-$130K)",
O1075&lt;170000,"Upper Middle ($130K-$170K)",
O1075&gt;=170000,"High Salary (&gt;$170K)"
)</f>
        <v>Upper Middle ($130K-$170K)</v>
      </c>
      <c r="R1075" t="str" cm="1">
        <f t="array" ref="R1075">_xlfn.IFS(
G1075&lt;=2,"New Customers (0-2Y)",
G1075&lt;=5,"Growing Customers (3-5Y)",
G1075&lt;=8,"Established Customers (6-8Y)",
G1075&lt;=10,"Loyal Customers (9-10Y)"
)</f>
        <v>Established Customers (6-8Y)</v>
      </c>
    </row>
    <row r="1076" spans="1:18" x14ac:dyDescent="0.35">
      <c r="A1076">
        <v>15682618</v>
      </c>
      <c r="B1076" t="s">
        <v>810</v>
      </c>
      <c r="C1076" t="s">
        <v>17</v>
      </c>
      <c r="D1076" t="s">
        <v>18</v>
      </c>
      <c r="E1076">
        <v>31</v>
      </c>
      <c r="F1076" t="s">
        <v>19</v>
      </c>
      <c r="G1076">
        <v>7</v>
      </c>
      <c r="H1076" s="4">
        <v>111855.03999999999</v>
      </c>
      <c r="I1076" t="s">
        <v>33</v>
      </c>
      <c r="J1076">
        <v>2</v>
      </c>
      <c r="K1076">
        <v>535</v>
      </c>
      <c r="L1076" t="s">
        <v>31</v>
      </c>
      <c r="M1076" t="s">
        <v>21</v>
      </c>
      <c r="N1076" t="s">
        <v>22</v>
      </c>
      <c r="O1076" s="4">
        <v>36278.89</v>
      </c>
      <c r="P1076" t="s">
        <v>28</v>
      </c>
      <c r="Q1076" t="str" cm="1">
        <f t="array" ref="Q1076">_xlfn.IFS(
O1076&lt;50000,"Low Salary (&lt;$50K)",
O1076&lt;90000,"Lower Middle ($50K-$90K)",
O1076&lt;130000,"Middle ($90K-$130K)",
O1076&lt;170000,"Upper Middle ($130K-$170K)",
O1076&gt;=170000,"High Salary (&gt;$170K)"
)</f>
        <v>Low Salary (&lt;$50K)</v>
      </c>
      <c r="R1076" t="str" cm="1">
        <f t="array" ref="R1076">_xlfn.IFS(
G1076&lt;=2,"New Customers (0-2Y)",
G1076&lt;=5,"Growing Customers (3-5Y)",
G1076&lt;=8,"Established Customers (6-8Y)",
G1076&lt;=10,"Loyal Customers (9-10Y)"
)</f>
        <v>Established Customers (6-8Y)</v>
      </c>
    </row>
    <row r="1077" spans="1:18" x14ac:dyDescent="0.35">
      <c r="A1077">
        <v>15762937</v>
      </c>
      <c r="B1077" t="s">
        <v>811</v>
      </c>
      <c r="C1077" t="s">
        <v>42</v>
      </c>
      <c r="D1077" t="s">
        <v>18</v>
      </c>
      <c r="E1077">
        <v>32</v>
      </c>
      <c r="F1077" t="s">
        <v>19</v>
      </c>
      <c r="G1077">
        <v>6</v>
      </c>
      <c r="H1077" s="4">
        <v>140348.56</v>
      </c>
      <c r="I1077" t="s">
        <v>33</v>
      </c>
      <c r="J1077">
        <v>2</v>
      </c>
      <c r="K1077">
        <v>743</v>
      </c>
      <c r="L1077" t="s">
        <v>35</v>
      </c>
      <c r="M1077" t="s">
        <v>21</v>
      </c>
      <c r="N1077" t="s">
        <v>22</v>
      </c>
      <c r="O1077" s="4">
        <v>163254.39000000001</v>
      </c>
      <c r="P1077" t="s">
        <v>28</v>
      </c>
      <c r="Q1077" t="str" cm="1">
        <f t="array" ref="Q1077">_xlfn.IFS(
O1077&lt;50000,"Low Salary (&lt;$50K)",
O1077&lt;90000,"Lower Middle ($50K-$90K)",
O1077&lt;130000,"Middle ($90K-$130K)",
O1077&lt;170000,"Upper Middle ($130K-$170K)",
O1077&gt;=170000,"High Salary (&gt;$170K)"
)</f>
        <v>Upper Middle ($130K-$170K)</v>
      </c>
      <c r="R1077" t="str" cm="1">
        <f t="array" ref="R1077">_xlfn.IFS(
G1077&lt;=2,"New Customers (0-2Y)",
G1077&lt;=5,"Growing Customers (3-5Y)",
G1077&lt;=8,"Established Customers (6-8Y)",
G1077&lt;=10,"Loyal Customers (9-10Y)"
)</f>
        <v>Established Customers (6-8Y)</v>
      </c>
    </row>
    <row r="1078" spans="1:18" x14ac:dyDescent="0.35">
      <c r="A1078">
        <v>15750929</v>
      </c>
      <c r="B1078" t="s">
        <v>812</v>
      </c>
      <c r="C1078" t="s">
        <v>26</v>
      </c>
      <c r="D1078" t="s">
        <v>39</v>
      </c>
      <c r="E1078">
        <v>39</v>
      </c>
      <c r="F1078" t="s">
        <v>19</v>
      </c>
      <c r="G1078">
        <v>8</v>
      </c>
      <c r="H1078" s="4">
        <v>0</v>
      </c>
      <c r="I1078" t="s">
        <v>24</v>
      </c>
      <c r="J1078">
        <v>2</v>
      </c>
      <c r="K1078">
        <v>702</v>
      </c>
      <c r="L1078" t="s">
        <v>35</v>
      </c>
      <c r="M1078" t="s">
        <v>21</v>
      </c>
      <c r="N1078" t="s">
        <v>32</v>
      </c>
      <c r="O1078" s="4">
        <v>99654.13</v>
      </c>
      <c r="P1078" t="s">
        <v>28</v>
      </c>
      <c r="Q1078" t="str" cm="1">
        <f t="array" ref="Q1078">_xlfn.IFS(
O1078&lt;50000,"Low Salary (&lt;$50K)",
O1078&lt;90000,"Lower Middle ($50K-$90K)",
O1078&lt;130000,"Middle ($90K-$130K)",
O1078&lt;170000,"Upper Middle ($130K-$170K)",
O1078&gt;=170000,"High Salary (&gt;$170K)"
)</f>
        <v>Middle ($90K-$130K)</v>
      </c>
      <c r="R1078" t="str" cm="1">
        <f t="array" ref="R1078">_xlfn.IFS(
G1078&lt;=2,"New Customers (0-2Y)",
G1078&lt;=5,"Growing Customers (3-5Y)",
G1078&lt;=8,"Established Customers (6-8Y)",
G1078&lt;=10,"Loyal Customers (9-10Y)"
)</f>
        <v>Established Customers (6-8Y)</v>
      </c>
    </row>
    <row r="1079" spans="1:18" x14ac:dyDescent="0.35">
      <c r="A1079">
        <v>15729832</v>
      </c>
      <c r="B1079" t="s">
        <v>377</v>
      </c>
      <c r="C1079" t="s">
        <v>17</v>
      </c>
      <c r="D1079" t="s">
        <v>39</v>
      </c>
      <c r="E1079">
        <v>29</v>
      </c>
      <c r="F1079" t="s">
        <v>43</v>
      </c>
      <c r="G1079">
        <v>3</v>
      </c>
      <c r="H1079" s="4">
        <v>145512.84</v>
      </c>
      <c r="I1079" t="s">
        <v>33</v>
      </c>
      <c r="J1079">
        <v>1</v>
      </c>
      <c r="K1079">
        <v>658</v>
      </c>
      <c r="L1079" t="s">
        <v>20</v>
      </c>
      <c r="M1079" t="s">
        <v>21</v>
      </c>
      <c r="N1079" t="s">
        <v>32</v>
      </c>
      <c r="O1079" s="4">
        <v>20207.02</v>
      </c>
      <c r="P1079" t="s">
        <v>28</v>
      </c>
      <c r="Q1079" t="str" cm="1">
        <f t="array" ref="Q1079">_xlfn.IFS(
O1079&lt;50000,"Low Salary (&lt;$50K)",
O1079&lt;90000,"Lower Middle ($50K-$90K)",
O1079&lt;130000,"Middle ($90K-$130K)",
O1079&lt;170000,"Upper Middle ($130K-$170K)",
O1079&gt;=170000,"High Salary (&gt;$170K)"
)</f>
        <v>Low Salary (&lt;$50K)</v>
      </c>
      <c r="R1079" t="str" cm="1">
        <f t="array" ref="R1079">_xlfn.IFS(
G1079&lt;=2,"New Customers (0-2Y)",
G1079&lt;=5,"Growing Customers (3-5Y)",
G1079&lt;=8,"Established Customers (6-8Y)",
G1079&lt;=10,"Loyal Customers (9-10Y)"
)</f>
        <v>Growing Customers (3-5Y)</v>
      </c>
    </row>
    <row r="1080" spans="1:18" x14ac:dyDescent="0.35">
      <c r="A1080">
        <v>15633650</v>
      </c>
      <c r="B1080" t="s">
        <v>813</v>
      </c>
      <c r="C1080" t="s">
        <v>42</v>
      </c>
      <c r="D1080" t="s">
        <v>18</v>
      </c>
      <c r="E1080">
        <v>41</v>
      </c>
      <c r="F1080" t="s">
        <v>19</v>
      </c>
      <c r="G1080">
        <v>8</v>
      </c>
      <c r="H1080" s="4">
        <v>146720.98000000001</v>
      </c>
      <c r="I1080" t="s">
        <v>33</v>
      </c>
      <c r="J1080">
        <v>2</v>
      </c>
      <c r="K1080">
        <v>677</v>
      </c>
      <c r="L1080" t="s">
        <v>35</v>
      </c>
      <c r="M1080" t="s">
        <v>21</v>
      </c>
      <c r="N1080" t="s">
        <v>22</v>
      </c>
      <c r="O1080" s="4">
        <v>4195.84</v>
      </c>
      <c r="P1080" t="s">
        <v>28</v>
      </c>
      <c r="Q1080" t="str" cm="1">
        <f t="array" ref="Q1080">_xlfn.IFS(
O1080&lt;50000,"Low Salary (&lt;$50K)",
O1080&lt;90000,"Lower Middle ($50K-$90K)",
O1080&lt;130000,"Middle ($90K-$130K)",
O1080&lt;170000,"Upper Middle ($130K-$170K)",
O1080&gt;=170000,"High Salary (&gt;$170K)"
)</f>
        <v>Low Salary (&lt;$50K)</v>
      </c>
      <c r="R1080" t="str" cm="1">
        <f t="array" ref="R1080">_xlfn.IFS(
G1080&lt;=2,"New Customers (0-2Y)",
G1080&lt;=5,"Growing Customers (3-5Y)",
G1080&lt;=8,"Established Customers (6-8Y)",
G1080&lt;=10,"Loyal Customers (9-10Y)"
)</f>
        <v>Established Customers (6-8Y)</v>
      </c>
    </row>
    <row r="1081" spans="1:18" x14ac:dyDescent="0.35">
      <c r="A1081">
        <v>15748856</v>
      </c>
      <c r="B1081" t="s">
        <v>556</v>
      </c>
      <c r="C1081" t="s">
        <v>17</v>
      </c>
      <c r="D1081" t="s">
        <v>39</v>
      </c>
      <c r="E1081">
        <v>32</v>
      </c>
      <c r="F1081" t="s">
        <v>19</v>
      </c>
      <c r="G1081">
        <v>10</v>
      </c>
      <c r="H1081" s="4">
        <v>107209.73</v>
      </c>
      <c r="I1081" t="s">
        <v>33</v>
      </c>
      <c r="J1081">
        <v>1</v>
      </c>
      <c r="K1081">
        <v>664</v>
      </c>
      <c r="L1081" t="s">
        <v>35</v>
      </c>
      <c r="M1081" t="s">
        <v>21</v>
      </c>
      <c r="N1081" t="s">
        <v>22</v>
      </c>
      <c r="O1081" s="4">
        <v>112340.2</v>
      </c>
      <c r="P1081" t="s">
        <v>28</v>
      </c>
      <c r="Q1081" t="str" cm="1">
        <f t="array" ref="Q1081">_xlfn.IFS(
O1081&lt;50000,"Low Salary (&lt;$50K)",
O1081&lt;90000,"Lower Middle ($50K-$90K)",
O1081&lt;130000,"Middle ($90K-$130K)",
O1081&lt;170000,"Upper Middle ($130K-$170K)",
O1081&gt;=170000,"High Salary (&gt;$170K)"
)</f>
        <v>Middle ($90K-$130K)</v>
      </c>
      <c r="R1081" t="str" cm="1">
        <f t="array" ref="R1081">_xlfn.IFS(
G1081&lt;=2,"New Customers (0-2Y)",
G1081&lt;=5,"Growing Customers (3-5Y)",
G1081&lt;=8,"Established Customers (6-8Y)",
G1081&lt;=10,"Loyal Customers (9-10Y)"
)</f>
        <v>Loyal Customers (9-10Y)</v>
      </c>
    </row>
    <row r="1082" spans="1:18" x14ac:dyDescent="0.35">
      <c r="A1082">
        <v>15589195</v>
      </c>
      <c r="B1082" t="s">
        <v>814</v>
      </c>
      <c r="C1082" t="s">
        <v>42</v>
      </c>
      <c r="D1082" t="s">
        <v>18</v>
      </c>
      <c r="E1082">
        <v>38</v>
      </c>
      <c r="F1082" t="s">
        <v>19</v>
      </c>
      <c r="G1082">
        <v>7</v>
      </c>
      <c r="H1082" s="4">
        <v>130933.74</v>
      </c>
      <c r="I1082" t="s">
        <v>33</v>
      </c>
      <c r="J1082">
        <v>1</v>
      </c>
      <c r="K1082">
        <v>766</v>
      </c>
      <c r="L1082" t="s">
        <v>35</v>
      </c>
      <c r="M1082" t="s">
        <v>27</v>
      </c>
      <c r="N1082" t="s">
        <v>22</v>
      </c>
      <c r="O1082" s="4">
        <v>2035.94</v>
      </c>
      <c r="P1082" t="s">
        <v>28</v>
      </c>
      <c r="Q1082" t="str" cm="1">
        <f t="array" ref="Q1082">_xlfn.IFS(
O1082&lt;50000,"Low Salary (&lt;$50K)",
O1082&lt;90000,"Lower Middle ($50K-$90K)",
O1082&lt;130000,"Middle ($90K-$130K)",
O1082&lt;170000,"Upper Middle ($130K-$170K)",
O1082&gt;=170000,"High Salary (&gt;$170K)"
)</f>
        <v>Low Salary (&lt;$50K)</v>
      </c>
      <c r="R1082" t="str" cm="1">
        <f t="array" ref="R1082">_xlfn.IFS(
G1082&lt;=2,"New Customers (0-2Y)",
G1082&lt;=5,"Growing Customers (3-5Y)",
G1082&lt;=8,"Established Customers (6-8Y)",
G1082&lt;=10,"Loyal Customers (9-10Y)"
)</f>
        <v>Established Customers (6-8Y)</v>
      </c>
    </row>
    <row r="1083" spans="1:18" x14ac:dyDescent="0.35">
      <c r="A1083">
        <v>15699911</v>
      </c>
      <c r="B1083" t="s">
        <v>815</v>
      </c>
      <c r="C1083" t="s">
        <v>26</v>
      </c>
      <c r="D1083" t="s">
        <v>18</v>
      </c>
      <c r="E1083">
        <v>35</v>
      </c>
      <c r="F1083" t="s">
        <v>19</v>
      </c>
      <c r="G1083">
        <v>8</v>
      </c>
      <c r="H1083" s="4">
        <v>0</v>
      </c>
      <c r="I1083" t="s">
        <v>24</v>
      </c>
      <c r="J1083">
        <v>1</v>
      </c>
      <c r="K1083">
        <v>461</v>
      </c>
      <c r="L1083" t="s">
        <v>44</v>
      </c>
      <c r="M1083" t="s">
        <v>21</v>
      </c>
      <c r="N1083" t="s">
        <v>32</v>
      </c>
      <c r="O1083" s="4">
        <v>132295.95000000001</v>
      </c>
      <c r="P1083" t="s">
        <v>28</v>
      </c>
      <c r="Q1083" t="str" cm="1">
        <f t="array" ref="Q1083">_xlfn.IFS(
O1083&lt;50000,"Low Salary (&lt;$50K)",
O1083&lt;90000,"Lower Middle ($50K-$90K)",
O1083&lt;130000,"Middle ($90K-$130K)",
O1083&lt;170000,"Upper Middle ($130K-$170K)",
O1083&gt;=170000,"High Salary (&gt;$170K)"
)</f>
        <v>Upper Middle ($130K-$170K)</v>
      </c>
      <c r="R1083" t="str" cm="1">
        <f t="array" ref="R1083">_xlfn.IFS(
G1083&lt;=2,"New Customers (0-2Y)",
G1083&lt;=5,"Growing Customers (3-5Y)",
G1083&lt;=8,"Established Customers (6-8Y)",
G1083&lt;=10,"Loyal Customers (9-10Y)"
)</f>
        <v>Established Customers (6-8Y)</v>
      </c>
    </row>
    <row r="1084" spans="1:18" x14ac:dyDescent="0.35">
      <c r="A1084">
        <v>15663438</v>
      </c>
      <c r="B1084" t="s">
        <v>816</v>
      </c>
      <c r="C1084" t="s">
        <v>26</v>
      </c>
      <c r="D1084" t="s">
        <v>39</v>
      </c>
      <c r="E1084">
        <v>36</v>
      </c>
      <c r="F1084" t="s">
        <v>19</v>
      </c>
      <c r="G1084">
        <v>0</v>
      </c>
      <c r="H1084" s="4">
        <v>89772.3</v>
      </c>
      <c r="I1084" t="s">
        <v>29</v>
      </c>
      <c r="J1084">
        <v>1</v>
      </c>
      <c r="K1084">
        <v>688</v>
      </c>
      <c r="L1084" t="s">
        <v>35</v>
      </c>
      <c r="M1084" t="s">
        <v>21</v>
      </c>
      <c r="N1084" t="s">
        <v>32</v>
      </c>
      <c r="O1084" s="4">
        <v>177383.67999999999</v>
      </c>
      <c r="P1084" t="s">
        <v>23</v>
      </c>
      <c r="Q1084" t="str" cm="1">
        <f t="array" ref="Q1084">_xlfn.IFS(
O1084&lt;50000,"Low Salary (&lt;$50K)",
O1084&lt;90000,"Lower Middle ($50K-$90K)",
O1084&lt;130000,"Middle ($90K-$130K)",
O1084&lt;170000,"Upper Middle ($130K-$170K)",
O1084&gt;=170000,"High Salary (&gt;$170K)"
)</f>
        <v>High Salary (&gt;$170K)</v>
      </c>
      <c r="R1084" t="str" cm="1">
        <f t="array" ref="R1084">_xlfn.IFS(
G1084&lt;=2,"New Customers (0-2Y)",
G1084&lt;=5,"Growing Customers (3-5Y)",
G1084&lt;=8,"Established Customers (6-8Y)",
G1084&lt;=10,"Loyal Customers (9-10Y)"
)</f>
        <v>New Customers (0-2Y)</v>
      </c>
    </row>
    <row r="1085" spans="1:18" x14ac:dyDescent="0.35">
      <c r="A1085">
        <v>15692583</v>
      </c>
      <c r="B1085" t="s">
        <v>456</v>
      </c>
      <c r="C1085" t="s">
        <v>17</v>
      </c>
      <c r="D1085" t="s">
        <v>18</v>
      </c>
      <c r="E1085">
        <v>32</v>
      </c>
      <c r="F1085" t="s">
        <v>19</v>
      </c>
      <c r="G1085">
        <v>5</v>
      </c>
      <c r="H1085" s="4">
        <v>0</v>
      </c>
      <c r="I1085" t="s">
        <v>24</v>
      </c>
      <c r="J1085">
        <v>2</v>
      </c>
      <c r="K1085">
        <v>678</v>
      </c>
      <c r="L1085" t="s">
        <v>35</v>
      </c>
      <c r="M1085" t="s">
        <v>21</v>
      </c>
      <c r="N1085" t="s">
        <v>32</v>
      </c>
      <c r="O1085" s="4">
        <v>90284.47</v>
      </c>
      <c r="P1085" t="s">
        <v>28</v>
      </c>
      <c r="Q1085" t="str" cm="1">
        <f t="array" ref="Q1085">_xlfn.IFS(
O1085&lt;50000,"Low Salary (&lt;$50K)",
O1085&lt;90000,"Lower Middle ($50K-$90K)",
O1085&lt;130000,"Middle ($90K-$130K)",
O1085&lt;170000,"Upper Middle ($130K-$170K)",
O1085&gt;=170000,"High Salary (&gt;$170K)"
)</f>
        <v>Middle ($90K-$130K)</v>
      </c>
      <c r="R1085" t="str" cm="1">
        <f t="array" ref="R1085">_xlfn.IFS(
G1085&lt;=2,"New Customers (0-2Y)",
G1085&lt;=5,"Growing Customers (3-5Y)",
G1085&lt;=8,"Established Customers (6-8Y)",
G1085&lt;=10,"Loyal Customers (9-10Y)"
)</f>
        <v>Growing Customers (3-5Y)</v>
      </c>
    </row>
    <row r="1086" spans="1:18" x14ac:dyDescent="0.35">
      <c r="A1086">
        <v>15591257</v>
      </c>
      <c r="B1086" t="s">
        <v>552</v>
      </c>
      <c r="C1086" t="s">
        <v>17</v>
      </c>
      <c r="D1086" t="s">
        <v>39</v>
      </c>
      <c r="E1086">
        <v>24</v>
      </c>
      <c r="F1086" t="s">
        <v>43</v>
      </c>
      <c r="G1086">
        <v>8</v>
      </c>
      <c r="H1086" s="4">
        <v>0</v>
      </c>
      <c r="I1086" t="s">
        <v>24</v>
      </c>
      <c r="J1086">
        <v>2</v>
      </c>
      <c r="K1086">
        <v>796</v>
      </c>
      <c r="L1086" t="s">
        <v>37</v>
      </c>
      <c r="M1086" t="s">
        <v>21</v>
      </c>
      <c r="N1086" t="s">
        <v>32</v>
      </c>
      <c r="O1086" s="4">
        <v>61349.37</v>
      </c>
      <c r="P1086" t="s">
        <v>28</v>
      </c>
      <c r="Q1086" t="str" cm="1">
        <f t="array" ref="Q1086">_xlfn.IFS(
O1086&lt;50000,"Low Salary (&lt;$50K)",
O1086&lt;90000,"Lower Middle ($50K-$90K)",
O1086&lt;130000,"Middle ($90K-$130K)",
O1086&lt;170000,"Upper Middle ($130K-$170K)",
O1086&gt;=170000,"High Salary (&gt;$170K)"
)</f>
        <v>Lower Middle ($50K-$90K)</v>
      </c>
      <c r="R1086" t="str" cm="1">
        <f t="array" ref="R1086">_xlfn.IFS(
G1086&lt;=2,"New Customers (0-2Y)",
G1086&lt;=5,"Growing Customers (3-5Y)",
G1086&lt;=8,"Established Customers (6-8Y)",
G1086&lt;=10,"Loyal Customers (9-10Y)"
)</f>
        <v>Established Customers (6-8Y)</v>
      </c>
    </row>
    <row r="1087" spans="1:18" x14ac:dyDescent="0.35">
      <c r="A1087">
        <v>15646513</v>
      </c>
      <c r="B1087" t="s">
        <v>817</v>
      </c>
      <c r="C1087" t="s">
        <v>17</v>
      </c>
      <c r="D1087" t="s">
        <v>39</v>
      </c>
      <c r="E1087">
        <v>42</v>
      </c>
      <c r="F1087" t="s">
        <v>19</v>
      </c>
      <c r="G1087">
        <v>5</v>
      </c>
      <c r="H1087" s="4">
        <v>0</v>
      </c>
      <c r="I1087" t="s">
        <v>24</v>
      </c>
      <c r="J1087">
        <v>1</v>
      </c>
      <c r="K1087">
        <v>803</v>
      </c>
      <c r="L1087" t="s">
        <v>37</v>
      </c>
      <c r="M1087" t="s">
        <v>21</v>
      </c>
      <c r="N1087" t="s">
        <v>32</v>
      </c>
      <c r="O1087" s="4">
        <v>196466.83</v>
      </c>
      <c r="P1087" t="s">
        <v>23</v>
      </c>
      <c r="Q1087" t="str" cm="1">
        <f t="array" ref="Q1087">_xlfn.IFS(
O1087&lt;50000,"Low Salary (&lt;$50K)",
O1087&lt;90000,"Lower Middle ($50K-$90K)",
O1087&lt;130000,"Middle ($90K-$130K)",
O1087&lt;170000,"Upper Middle ($130K-$170K)",
O1087&gt;=170000,"High Salary (&gt;$170K)"
)</f>
        <v>High Salary (&gt;$170K)</v>
      </c>
      <c r="R1087" t="str" cm="1">
        <f t="array" ref="R1087">_xlfn.IFS(
G1087&lt;=2,"New Customers (0-2Y)",
G1087&lt;=5,"Growing Customers (3-5Y)",
G1087&lt;=8,"Established Customers (6-8Y)",
G1087&lt;=10,"Loyal Customers (9-10Y)"
)</f>
        <v>Growing Customers (3-5Y)</v>
      </c>
    </row>
    <row r="1088" spans="1:18" x14ac:dyDescent="0.35">
      <c r="A1088">
        <v>15708063</v>
      </c>
      <c r="B1088" t="s">
        <v>595</v>
      </c>
      <c r="C1088" t="s">
        <v>17</v>
      </c>
      <c r="D1088" t="s">
        <v>39</v>
      </c>
      <c r="E1088">
        <v>36</v>
      </c>
      <c r="F1088" t="s">
        <v>19</v>
      </c>
      <c r="G1088">
        <v>2</v>
      </c>
      <c r="H1088" s="4">
        <v>100749.5</v>
      </c>
      <c r="I1088" t="s">
        <v>33</v>
      </c>
      <c r="J1088">
        <v>3</v>
      </c>
      <c r="K1088">
        <v>712</v>
      </c>
      <c r="L1088" t="s">
        <v>35</v>
      </c>
      <c r="M1088" t="s">
        <v>27</v>
      </c>
      <c r="N1088" t="s">
        <v>32</v>
      </c>
      <c r="O1088" s="4">
        <v>70758.37</v>
      </c>
      <c r="P1088" t="s">
        <v>23</v>
      </c>
      <c r="Q1088" t="str" cm="1">
        <f t="array" ref="Q1088">_xlfn.IFS(
O1088&lt;50000,"Low Salary (&lt;$50K)",
O1088&lt;90000,"Lower Middle ($50K-$90K)",
O1088&lt;130000,"Middle ($90K-$130K)",
O1088&lt;170000,"Upper Middle ($130K-$170K)",
O1088&gt;=170000,"High Salary (&gt;$170K)"
)</f>
        <v>Lower Middle ($50K-$90K)</v>
      </c>
      <c r="R1088" t="str" cm="1">
        <f t="array" ref="R1088">_xlfn.IFS(
G1088&lt;=2,"New Customers (0-2Y)",
G1088&lt;=5,"Growing Customers (3-5Y)",
G1088&lt;=8,"Established Customers (6-8Y)",
G1088&lt;=10,"Loyal Customers (9-10Y)"
)</f>
        <v>New Customers (0-2Y)</v>
      </c>
    </row>
    <row r="1089" spans="1:18" x14ac:dyDescent="0.35">
      <c r="A1089">
        <v>15696098</v>
      </c>
      <c r="B1089" t="s">
        <v>108</v>
      </c>
      <c r="C1089" t="s">
        <v>17</v>
      </c>
      <c r="D1089" t="s">
        <v>18</v>
      </c>
      <c r="E1089">
        <v>31</v>
      </c>
      <c r="F1089" t="s">
        <v>19</v>
      </c>
      <c r="G1089">
        <v>10</v>
      </c>
      <c r="H1089" s="4">
        <v>0</v>
      </c>
      <c r="I1089" t="s">
        <v>24</v>
      </c>
      <c r="J1089">
        <v>2</v>
      </c>
      <c r="K1089">
        <v>498</v>
      </c>
      <c r="L1089" t="s">
        <v>44</v>
      </c>
      <c r="M1089" t="s">
        <v>21</v>
      </c>
      <c r="N1089" t="s">
        <v>32</v>
      </c>
      <c r="O1089" s="4">
        <v>13892.57</v>
      </c>
      <c r="P1089" t="s">
        <v>28</v>
      </c>
      <c r="Q1089" t="str" cm="1">
        <f t="array" ref="Q1089">_xlfn.IFS(
O1089&lt;50000,"Low Salary (&lt;$50K)",
O1089&lt;90000,"Lower Middle ($50K-$90K)",
O1089&lt;130000,"Middle ($90K-$130K)",
O1089&lt;170000,"Upper Middle ($130K-$170K)",
O1089&gt;=170000,"High Salary (&gt;$170K)"
)</f>
        <v>Low Salary (&lt;$50K)</v>
      </c>
      <c r="R1089" t="str" cm="1">
        <f t="array" ref="R1089">_xlfn.IFS(
G1089&lt;=2,"New Customers (0-2Y)",
G1089&lt;=5,"Growing Customers (3-5Y)",
G1089&lt;=8,"Established Customers (6-8Y)",
G1089&lt;=10,"Loyal Customers (9-10Y)"
)</f>
        <v>Loyal Customers (9-10Y)</v>
      </c>
    </row>
    <row r="1090" spans="1:18" x14ac:dyDescent="0.35">
      <c r="A1090">
        <v>15645517</v>
      </c>
      <c r="B1090" t="s">
        <v>818</v>
      </c>
      <c r="C1090" t="s">
        <v>26</v>
      </c>
      <c r="D1090" t="s">
        <v>39</v>
      </c>
      <c r="E1090">
        <v>22</v>
      </c>
      <c r="F1090" t="s">
        <v>43</v>
      </c>
      <c r="G1090">
        <v>2</v>
      </c>
      <c r="H1090" s="4">
        <v>0</v>
      </c>
      <c r="I1090" t="s">
        <v>24</v>
      </c>
      <c r="J1090">
        <v>2</v>
      </c>
      <c r="K1090">
        <v>850</v>
      </c>
      <c r="L1090" t="s">
        <v>37</v>
      </c>
      <c r="M1090" t="s">
        <v>21</v>
      </c>
      <c r="N1090" t="s">
        <v>22</v>
      </c>
      <c r="O1090" s="4">
        <v>9684.52</v>
      </c>
      <c r="P1090" t="s">
        <v>28</v>
      </c>
      <c r="Q1090" t="str" cm="1">
        <f t="array" ref="Q1090">_xlfn.IFS(
O1090&lt;50000,"Low Salary (&lt;$50K)",
O1090&lt;90000,"Lower Middle ($50K-$90K)",
O1090&lt;130000,"Middle ($90K-$130K)",
O1090&lt;170000,"Upper Middle ($130K-$170K)",
O1090&gt;=170000,"High Salary (&gt;$170K)"
)</f>
        <v>Low Salary (&lt;$50K)</v>
      </c>
      <c r="R1090" t="str" cm="1">
        <f t="array" ref="R1090">_xlfn.IFS(
G1090&lt;=2,"New Customers (0-2Y)",
G1090&lt;=5,"Growing Customers (3-5Y)",
G1090&lt;=8,"Established Customers (6-8Y)",
G1090&lt;=10,"Loyal Customers (9-10Y)"
)</f>
        <v>New Customers (0-2Y)</v>
      </c>
    </row>
    <row r="1091" spans="1:18" x14ac:dyDescent="0.35">
      <c r="A1091">
        <v>15649744</v>
      </c>
      <c r="B1091" t="s">
        <v>520</v>
      </c>
      <c r="C1091" t="s">
        <v>17</v>
      </c>
      <c r="D1091" t="s">
        <v>18</v>
      </c>
      <c r="E1091">
        <v>51</v>
      </c>
      <c r="F1091" t="s">
        <v>19</v>
      </c>
      <c r="G1091">
        <v>3</v>
      </c>
      <c r="H1091" s="4">
        <v>123981.31</v>
      </c>
      <c r="I1091" t="s">
        <v>33</v>
      </c>
      <c r="J1091">
        <v>2</v>
      </c>
      <c r="K1091">
        <v>628</v>
      </c>
      <c r="L1091" t="s">
        <v>20</v>
      </c>
      <c r="M1091" t="s">
        <v>21</v>
      </c>
      <c r="N1091" t="s">
        <v>22</v>
      </c>
      <c r="O1091" s="4">
        <v>40546.15</v>
      </c>
      <c r="P1091" t="s">
        <v>28</v>
      </c>
      <c r="Q1091" t="str" cm="1">
        <f t="array" ref="Q1091">_xlfn.IFS(
O1091&lt;50000,"Low Salary (&lt;$50K)",
O1091&lt;90000,"Lower Middle ($50K-$90K)",
O1091&lt;130000,"Middle ($90K-$130K)",
O1091&lt;170000,"Upper Middle ($130K-$170K)",
O1091&gt;=170000,"High Salary (&gt;$170K)"
)</f>
        <v>Low Salary (&lt;$50K)</v>
      </c>
      <c r="R1091" t="str" cm="1">
        <f t="array" ref="R1091">_xlfn.IFS(
G1091&lt;=2,"New Customers (0-2Y)",
G1091&lt;=5,"Growing Customers (3-5Y)",
G1091&lt;=8,"Established Customers (6-8Y)",
G1091&lt;=10,"Loyal Customers (9-10Y)"
)</f>
        <v>Growing Customers (3-5Y)</v>
      </c>
    </row>
    <row r="1092" spans="1:18" x14ac:dyDescent="0.35">
      <c r="A1092">
        <v>15604304</v>
      </c>
      <c r="B1092" t="s">
        <v>819</v>
      </c>
      <c r="C1092" t="s">
        <v>42</v>
      </c>
      <c r="D1092" t="s">
        <v>18</v>
      </c>
      <c r="E1092">
        <v>34</v>
      </c>
      <c r="F1092" t="s">
        <v>19</v>
      </c>
      <c r="G1092">
        <v>4</v>
      </c>
      <c r="H1092" s="4">
        <v>91622.42</v>
      </c>
      <c r="I1092" t="s">
        <v>29</v>
      </c>
      <c r="J1092">
        <v>1</v>
      </c>
      <c r="K1092">
        <v>539</v>
      </c>
      <c r="L1092" t="s">
        <v>31</v>
      </c>
      <c r="M1092" t="s">
        <v>21</v>
      </c>
      <c r="N1092" t="s">
        <v>22</v>
      </c>
      <c r="O1092" s="4">
        <v>136603.42000000001</v>
      </c>
      <c r="P1092" t="s">
        <v>28</v>
      </c>
      <c r="Q1092" t="str" cm="1">
        <f t="array" ref="Q1092">_xlfn.IFS(
O1092&lt;50000,"Low Salary (&lt;$50K)",
O1092&lt;90000,"Lower Middle ($50K-$90K)",
O1092&lt;130000,"Middle ($90K-$130K)",
O1092&lt;170000,"Upper Middle ($130K-$170K)",
O1092&gt;=170000,"High Salary (&gt;$170K)"
)</f>
        <v>Upper Middle ($130K-$170K)</v>
      </c>
      <c r="R1092" t="str" cm="1">
        <f t="array" ref="R1092">_xlfn.IFS(
G1092&lt;=2,"New Customers (0-2Y)",
G1092&lt;=5,"Growing Customers (3-5Y)",
G1092&lt;=8,"Established Customers (6-8Y)",
G1092&lt;=10,"Loyal Customers (9-10Y)"
)</f>
        <v>Growing Customers (3-5Y)</v>
      </c>
    </row>
    <row r="1093" spans="1:18" x14ac:dyDescent="0.35">
      <c r="A1093">
        <v>15784092</v>
      </c>
      <c r="B1093" t="s">
        <v>54</v>
      </c>
      <c r="C1093" t="s">
        <v>17</v>
      </c>
      <c r="D1093" t="s">
        <v>39</v>
      </c>
      <c r="E1093">
        <v>36</v>
      </c>
      <c r="F1093" t="s">
        <v>19</v>
      </c>
      <c r="G1093">
        <v>7</v>
      </c>
      <c r="H1093" s="4">
        <v>126195.81</v>
      </c>
      <c r="I1093" t="s">
        <v>33</v>
      </c>
      <c r="J1093">
        <v>1</v>
      </c>
      <c r="K1093">
        <v>732</v>
      </c>
      <c r="L1093" t="s">
        <v>35</v>
      </c>
      <c r="M1093" t="s">
        <v>21</v>
      </c>
      <c r="N1093" t="s">
        <v>22</v>
      </c>
      <c r="O1093" s="4">
        <v>133172.48000000001</v>
      </c>
      <c r="P1093" t="s">
        <v>28</v>
      </c>
      <c r="Q1093" t="str" cm="1">
        <f t="array" ref="Q1093">_xlfn.IFS(
O1093&lt;50000,"Low Salary (&lt;$50K)",
O1093&lt;90000,"Lower Middle ($50K-$90K)",
O1093&lt;130000,"Middle ($90K-$130K)",
O1093&lt;170000,"Upper Middle ($130K-$170K)",
O1093&gt;=170000,"High Salary (&gt;$170K)"
)</f>
        <v>Upper Middle ($130K-$170K)</v>
      </c>
      <c r="R1093" t="str" cm="1">
        <f t="array" ref="R1093">_xlfn.IFS(
G1093&lt;=2,"New Customers (0-2Y)",
G1093&lt;=5,"Growing Customers (3-5Y)",
G1093&lt;=8,"Established Customers (6-8Y)",
G1093&lt;=10,"Loyal Customers (9-10Y)"
)</f>
        <v>Established Customers (6-8Y)</v>
      </c>
    </row>
    <row r="1094" spans="1:18" x14ac:dyDescent="0.35">
      <c r="A1094">
        <v>15585198</v>
      </c>
      <c r="B1094" t="s">
        <v>651</v>
      </c>
      <c r="C1094" t="s">
        <v>17</v>
      </c>
      <c r="D1094" t="s">
        <v>39</v>
      </c>
      <c r="E1094">
        <v>41</v>
      </c>
      <c r="F1094" t="s">
        <v>19</v>
      </c>
      <c r="G1094">
        <v>4</v>
      </c>
      <c r="H1094" s="4">
        <v>94267.9</v>
      </c>
      <c r="I1094" t="s">
        <v>29</v>
      </c>
      <c r="J1094">
        <v>1</v>
      </c>
      <c r="K1094">
        <v>715</v>
      </c>
      <c r="L1094" t="s">
        <v>35</v>
      </c>
      <c r="M1094" t="s">
        <v>27</v>
      </c>
      <c r="N1094" t="s">
        <v>22</v>
      </c>
      <c r="O1094" s="4">
        <v>152821.12</v>
      </c>
      <c r="P1094" t="s">
        <v>23</v>
      </c>
      <c r="Q1094" t="str" cm="1">
        <f t="array" ref="Q1094">_xlfn.IFS(
O1094&lt;50000,"Low Salary (&lt;$50K)",
O1094&lt;90000,"Lower Middle ($50K-$90K)",
O1094&lt;130000,"Middle ($90K-$130K)",
O1094&lt;170000,"Upper Middle ($130K-$170K)",
O1094&gt;=170000,"High Salary (&gt;$170K)"
)</f>
        <v>Upper Middle ($130K-$170K)</v>
      </c>
      <c r="R1094" t="str" cm="1">
        <f t="array" ref="R1094">_xlfn.IFS(
G1094&lt;=2,"New Customers (0-2Y)",
G1094&lt;=5,"Growing Customers (3-5Y)",
G1094&lt;=8,"Established Customers (6-8Y)",
G1094&lt;=10,"Loyal Customers (9-10Y)"
)</f>
        <v>Growing Customers (3-5Y)</v>
      </c>
    </row>
    <row r="1095" spans="1:18" x14ac:dyDescent="0.35">
      <c r="A1095">
        <v>15624347</v>
      </c>
      <c r="B1095" t="s">
        <v>820</v>
      </c>
      <c r="C1095" t="s">
        <v>17</v>
      </c>
      <c r="D1095" t="s">
        <v>39</v>
      </c>
      <c r="E1095">
        <v>40</v>
      </c>
      <c r="F1095" t="s">
        <v>19</v>
      </c>
      <c r="G1095">
        <v>4</v>
      </c>
      <c r="H1095" s="4">
        <v>0</v>
      </c>
      <c r="I1095" t="s">
        <v>24</v>
      </c>
      <c r="J1095">
        <v>2</v>
      </c>
      <c r="K1095">
        <v>651</v>
      </c>
      <c r="L1095" t="s">
        <v>20</v>
      </c>
      <c r="M1095" t="s">
        <v>21</v>
      </c>
      <c r="N1095" t="s">
        <v>22</v>
      </c>
      <c r="O1095" s="4">
        <v>147715.82999999999</v>
      </c>
      <c r="P1095" t="s">
        <v>28</v>
      </c>
      <c r="Q1095" t="str" cm="1">
        <f t="array" ref="Q1095">_xlfn.IFS(
O1095&lt;50000,"Low Salary (&lt;$50K)",
O1095&lt;90000,"Lower Middle ($50K-$90K)",
O1095&lt;130000,"Middle ($90K-$130K)",
O1095&lt;170000,"Upper Middle ($130K-$170K)",
O1095&gt;=170000,"High Salary (&gt;$170K)"
)</f>
        <v>Upper Middle ($130K-$170K)</v>
      </c>
      <c r="R1095" t="str" cm="1">
        <f t="array" ref="R1095">_xlfn.IFS(
G1095&lt;=2,"New Customers (0-2Y)",
G1095&lt;=5,"Growing Customers (3-5Y)",
G1095&lt;=8,"Established Customers (6-8Y)",
G1095&lt;=10,"Loyal Customers (9-10Y)"
)</f>
        <v>Growing Customers (3-5Y)</v>
      </c>
    </row>
    <row r="1096" spans="1:18" x14ac:dyDescent="0.35">
      <c r="A1096">
        <v>15621687</v>
      </c>
      <c r="B1096" t="s">
        <v>821</v>
      </c>
      <c r="C1096" t="s">
        <v>17</v>
      </c>
      <c r="D1096" t="s">
        <v>39</v>
      </c>
      <c r="E1096">
        <v>34</v>
      </c>
      <c r="F1096" t="s">
        <v>19</v>
      </c>
      <c r="G1096">
        <v>0</v>
      </c>
      <c r="H1096" s="4">
        <v>0</v>
      </c>
      <c r="I1096" t="s">
        <v>24</v>
      </c>
      <c r="J1096">
        <v>2</v>
      </c>
      <c r="K1096">
        <v>813</v>
      </c>
      <c r="L1096" t="s">
        <v>37</v>
      </c>
      <c r="M1096" t="s">
        <v>21</v>
      </c>
      <c r="N1096" t="s">
        <v>32</v>
      </c>
      <c r="O1096" s="4">
        <v>43169.15</v>
      </c>
      <c r="P1096" t="s">
        <v>28</v>
      </c>
      <c r="Q1096" t="str" cm="1">
        <f t="array" ref="Q1096">_xlfn.IFS(
O1096&lt;50000,"Low Salary (&lt;$50K)",
O1096&lt;90000,"Lower Middle ($50K-$90K)",
O1096&lt;130000,"Middle ($90K-$130K)",
O1096&lt;170000,"Upper Middle ($130K-$170K)",
O1096&gt;=170000,"High Salary (&gt;$170K)"
)</f>
        <v>Low Salary (&lt;$50K)</v>
      </c>
      <c r="R1096" t="str" cm="1">
        <f t="array" ref="R1096">_xlfn.IFS(
G1096&lt;=2,"New Customers (0-2Y)",
G1096&lt;=5,"Growing Customers (3-5Y)",
G1096&lt;=8,"Established Customers (6-8Y)",
G1096&lt;=10,"Loyal Customers (9-10Y)"
)</f>
        <v>New Customers (0-2Y)</v>
      </c>
    </row>
    <row r="1097" spans="1:18" x14ac:dyDescent="0.35">
      <c r="A1097">
        <v>15689081</v>
      </c>
      <c r="B1097" t="s">
        <v>151</v>
      </c>
      <c r="C1097" t="s">
        <v>17</v>
      </c>
      <c r="D1097" t="s">
        <v>39</v>
      </c>
      <c r="E1097">
        <v>29</v>
      </c>
      <c r="F1097" t="s">
        <v>43</v>
      </c>
      <c r="G1097">
        <v>4</v>
      </c>
      <c r="H1097" s="4">
        <v>0</v>
      </c>
      <c r="I1097" t="s">
        <v>24</v>
      </c>
      <c r="J1097">
        <v>1</v>
      </c>
      <c r="K1097">
        <v>692</v>
      </c>
      <c r="L1097" t="s">
        <v>35</v>
      </c>
      <c r="M1097" t="s">
        <v>21</v>
      </c>
      <c r="N1097" t="s">
        <v>32</v>
      </c>
      <c r="O1097" s="4">
        <v>76755.990000000005</v>
      </c>
      <c r="P1097" t="s">
        <v>23</v>
      </c>
      <c r="Q1097" t="str" cm="1">
        <f t="array" ref="Q1097">_xlfn.IFS(
O1097&lt;50000,"Low Salary (&lt;$50K)",
O1097&lt;90000,"Lower Middle ($50K-$90K)",
O1097&lt;130000,"Middle ($90K-$130K)",
O1097&lt;170000,"Upper Middle ($130K-$170K)",
O1097&gt;=170000,"High Salary (&gt;$170K)"
)</f>
        <v>Lower Middle ($50K-$90K)</v>
      </c>
      <c r="R1097" t="str" cm="1">
        <f t="array" ref="R1097">_xlfn.IFS(
G1097&lt;=2,"New Customers (0-2Y)",
G1097&lt;=5,"Growing Customers (3-5Y)",
G1097&lt;=8,"Established Customers (6-8Y)",
G1097&lt;=10,"Loyal Customers (9-10Y)"
)</f>
        <v>Growing Customers (3-5Y)</v>
      </c>
    </row>
    <row r="1098" spans="1:18" x14ac:dyDescent="0.35">
      <c r="A1098">
        <v>15813168</v>
      </c>
      <c r="B1098" t="s">
        <v>822</v>
      </c>
      <c r="C1098" t="s">
        <v>42</v>
      </c>
      <c r="D1098" t="s">
        <v>18</v>
      </c>
      <c r="E1098">
        <v>39</v>
      </c>
      <c r="F1098" t="s">
        <v>19</v>
      </c>
      <c r="G1098">
        <v>3</v>
      </c>
      <c r="H1098" s="4">
        <v>100717.85</v>
      </c>
      <c r="I1098" t="s">
        <v>33</v>
      </c>
      <c r="J1098">
        <v>3</v>
      </c>
      <c r="K1098">
        <v>756</v>
      </c>
      <c r="L1098" t="s">
        <v>35</v>
      </c>
      <c r="M1098" t="s">
        <v>21</v>
      </c>
      <c r="N1098" t="s">
        <v>22</v>
      </c>
      <c r="O1098" s="4">
        <v>73406.039999999994</v>
      </c>
      <c r="P1098" t="s">
        <v>23</v>
      </c>
      <c r="Q1098" t="str" cm="1">
        <f t="array" ref="Q1098">_xlfn.IFS(
O1098&lt;50000,"Low Salary (&lt;$50K)",
O1098&lt;90000,"Lower Middle ($50K-$90K)",
O1098&lt;130000,"Middle ($90K-$130K)",
O1098&lt;170000,"Upper Middle ($130K-$170K)",
O1098&gt;=170000,"High Salary (&gt;$170K)"
)</f>
        <v>Lower Middle ($50K-$90K)</v>
      </c>
      <c r="R1098" t="str" cm="1">
        <f t="array" ref="R1098">_xlfn.IFS(
G1098&lt;=2,"New Customers (0-2Y)",
G1098&lt;=5,"Growing Customers (3-5Y)",
G1098&lt;=8,"Established Customers (6-8Y)",
G1098&lt;=10,"Loyal Customers (9-10Y)"
)</f>
        <v>Growing Customers (3-5Y)</v>
      </c>
    </row>
    <row r="1099" spans="1:18" x14ac:dyDescent="0.35">
      <c r="A1099">
        <v>15604295</v>
      </c>
      <c r="B1099" t="s">
        <v>188</v>
      </c>
      <c r="C1099" t="s">
        <v>17</v>
      </c>
      <c r="D1099" t="s">
        <v>39</v>
      </c>
      <c r="E1099">
        <v>36</v>
      </c>
      <c r="F1099" t="s">
        <v>19</v>
      </c>
      <c r="G1099">
        <v>6</v>
      </c>
      <c r="H1099" s="4">
        <v>0</v>
      </c>
      <c r="I1099" t="s">
        <v>24</v>
      </c>
      <c r="J1099">
        <v>2</v>
      </c>
      <c r="K1099">
        <v>543</v>
      </c>
      <c r="L1099" t="s">
        <v>31</v>
      </c>
      <c r="M1099" t="s">
        <v>21</v>
      </c>
      <c r="N1099" t="s">
        <v>32</v>
      </c>
      <c r="O1099" s="4">
        <v>176728.28</v>
      </c>
      <c r="P1099" t="s">
        <v>28</v>
      </c>
      <c r="Q1099" t="str" cm="1">
        <f t="array" ref="Q1099">_xlfn.IFS(
O1099&lt;50000,"Low Salary (&lt;$50K)",
O1099&lt;90000,"Lower Middle ($50K-$90K)",
O1099&lt;130000,"Middle ($90K-$130K)",
O1099&lt;170000,"Upper Middle ($130K-$170K)",
O1099&gt;=170000,"High Salary (&gt;$170K)"
)</f>
        <v>High Salary (&gt;$170K)</v>
      </c>
      <c r="R1099" t="str" cm="1">
        <f t="array" ref="R1099">_xlfn.IFS(
G1099&lt;=2,"New Customers (0-2Y)",
G1099&lt;=5,"Growing Customers (3-5Y)",
G1099&lt;=8,"Established Customers (6-8Y)",
G1099&lt;=10,"Loyal Customers (9-10Y)"
)</f>
        <v>Established Customers (6-8Y)</v>
      </c>
    </row>
    <row r="1100" spans="1:18" x14ac:dyDescent="0.35">
      <c r="A1100">
        <v>15724127</v>
      </c>
      <c r="B1100" t="s">
        <v>823</v>
      </c>
      <c r="C1100" t="s">
        <v>17</v>
      </c>
      <c r="D1100" t="s">
        <v>18</v>
      </c>
      <c r="E1100">
        <v>26</v>
      </c>
      <c r="F1100" t="s">
        <v>43</v>
      </c>
      <c r="G1100">
        <v>4</v>
      </c>
      <c r="H1100" s="4">
        <v>141581.71</v>
      </c>
      <c r="I1100" t="s">
        <v>33</v>
      </c>
      <c r="J1100">
        <v>2</v>
      </c>
      <c r="K1100">
        <v>790</v>
      </c>
      <c r="L1100" t="s">
        <v>37</v>
      </c>
      <c r="M1100" t="s">
        <v>27</v>
      </c>
      <c r="N1100" t="s">
        <v>32</v>
      </c>
      <c r="O1100" s="4">
        <v>98309.27</v>
      </c>
      <c r="P1100" t="s">
        <v>28</v>
      </c>
      <c r="Q1100" t="str" cm="1">
        <f t="array" ref="Q1100">_xlfn.IFS(
O1100&lt;50000,"Low Salary (&lt;$50K)",
O1100&lt;90000,"Lower Middle ($50K-$90K)",
O1100&lt;130000,"Middle ($90K-$130K)",
O1100&lt;170000,"Upper Middle ($130K-$170K)",
O1100&gt;=170000,"High Salary (&gt;$170K)"
)</f>
        <v>Middle ($90K-$130K)</v>
      </c>
      <c r="R1100" t="str" cm="1">
        <f t="array" ref="R1100">_xlfn.IFS(
G1100&lt;=2,"New Customers (0-2Y)",
G1100&lt;=5,"Growing Customers (3-5Y)",
G1100&lt;=8,"Established Customers (6-8Y)",
G1100&lt;=10,"Loyal Customers (9-10Y)"
)</f>
        <v>Growing Customers (3-5Y)</v>
      </c>
    </row>
    <row r="1101" spans="1:18" x14ac:dyDescent="0.35">
      <c r="A1101">
        <v>15673055</v>
      </c>
      <c r="B1101" t="s">
        <v>717</v>
      </c>
      <c r="C1101" t="s">
        <v>26</v>
      </c>
      <c r="D1101" t="s">
        <v>39</v>
      </c>
      <c r="E1101">
        <v>38</v>
      </c>
      <c r="F1101" t="s">
        <v>19</v>
      </c>
      <c r="G1101">
        <v>7</v>
      </c>
      <c r="H1101" s="4">
        <v>0</v>
      </c>
      <c r="I1101" t="s">
        <v>24</v>
      </c>
      <c r="J1101">
        <v>2</v>
      </c>
      <c r="K1101">
        <v>494</v>
      </c>
      <c r="L1101" t="s">
        <v>44</v>
      </c>
      <c r="M1101" t="s">
        <v>21</v>
      </c>
      <c r="N1101" t="s">
        <v>22</v>
      </c>
      <c r="O1101" s="4">
        <v>6203.66</v>
      </c>
      <c r="P1101" t="s">
        <v>28</v>
      </c>
      <c r="Q1101" t="str" cm="1">
        <f t="array" ref="Q1101">_xlfn.IFS(
O1101&lt;50000,"Low Salary (&lt;$50K)",
O1101&lt;90000,"Lower Middle ($50K-$90K)",
O1101&lt;130000,"Middle ($90K-$130K)",
O1101&lt;170000,"Upper Middle ($130K-$170K)",
O1101&gt;=170000,"High Salary (&gt;$170K)"
)</f>
        <v>Low Salary (&lt;$50K)</v>
      </c>
      <c r="R1101" t="str" cm="1">
        <f t="array" ref="R1101">_xlfn.IFS(
G1101&lt;=2,"New Customers (0-2Y)",
G1101&lt;=5,"Growing Customers (3-5Y)",
G1101&lt;=8,"Established Customers (6-8Y)",
G1101&lt;=10,"Loyal Customers (9-10Y)"
)</f>
        <v>Established Customers (6-8Y)</v>
      </c>
    </row>
    <row r="1102" spans="1:18" x14ac:dyDescent="0.35">
      <c r="A1102">
        <v>15768201</v>
      </c>
      <c r="B1102" t="s">
        <v>484</v>
      </c>
      <c r="C1102" t="s">
        <v>17</v>
      </c>
      <c r="D1102" t="s">
        <v>18</v>
      </c>
      <c r="E1102">
        <v>39</v>
      </c>
      <c r="F1102" t="s">
        <v>19</v>
      </c>
      <c r="G1102">
        <v>2</v>
      </c>
      <c r="H1102" s="4">
        <v>148586.64000000001</v>
      </c>
      <c r="I1102" t="s">
        <v>33</v>
      </c>
      <c r="J1102">
        <v>1</v>
      </c>
      <c r="K1102">
        <v>850</v>
      </c>
      <c r="L1102" t="s">
        <v>37</v>
      </c>
      <c r="M1102" t="s">
        <v>21</v>
      </c>
      <c r="N1102" t="s">
        <v>22</v>
      </c>
      <c r="O1102" s="4">
        <v>176791.27</v>
      </c>
      <c r="P1102" t="s">
        <v>28</v>
      </c>
      <c r="Q1102" t="str" cm="1">
        <f t="array" ref="Q1102">_xlfn.IFS(
O1102&lt;50000,"Low Salary (&lt;$50K)",
O1102&lt;90000,"Lower Middle ($50K-$90K)",
O1102&lt;130000,"Middle ($90K-$130K)",
O1102&lt;170000,"Upper Middle ($130K-$170K)",
O1102&gt;=170000,"High Salary (&gt;$170K)"
)</f>
        <v>High Salary (&gt;$170K)</v>
      </c>
      <c r="R1102" t="str" cm="1">
        <f t="array" ref="R1102">_xlfn.IFS(
G1102&lt;=2,"New Customers (0-2Y)",
G1102&lt;=5,"Growing Customers (3-5Y)",
G1102&lt;=8,"Established Customers (6-8Y)",
G1102&lt;=10,"Loyal Customers (9-10Y)"
)</f>
        <v>New Customers (0-2Y)</v>
      </c>
    </row>
    <row r="1103" spans="1:18" x14ac:dyDescent="0.35">
      <c r="A1103">
        <v>15782219</v>
      </c>
      <c r="B1103" t="s">
        <v>133</v>
      </c>
      <c r="C1103" t="s">
        <v>26</v>
      </c>
      <c r="D1103" t="s">
        <v>39</v>
      </c>
      <c r="E1103">
        <v>29</v>
      </c>
      <c r="F1103" t="s">
        <v>43</v>
      </c>
      <c r="G1103">
        <v>9</v>
      </c>
      <c r="H1103" s="4">
        <v>0</v>
      </c>
      <c r="I1103" t="s">
        <v>24</v>
      </c>
      <c r="J1103">
        <v>2</v>
      </c>
      <c r="K1103">
        <v>703</v>
      </c>
      <c r="L1103" t="s">
        <v>35</v>
      </c>
      <c r="M1103" t="s">
        <v>21</v>
      </c>
      <c r="N1103" t="s">
        <v>32</v>
      </c>
      <c r="O1103" s="4">
        <v>50679.48</v>
      </c>
      <c r="P1103" t="s">
        <v>28</v>
      </c>
      <c r="Q1103" t="str" cm="1">
        <f t="array" ref="Q1103">_xlfn.IFS(
O1103&lt;50000,"Low Salary (&lt;$50K)",
O1103&lt;90000,"Lower Middle ($50K-$90K)",
O1103&lt;130000,"Middle ($90K-$130K)",
O1103&lt;170000,"Upper Middle ($130K-$170K)",
O1103&gt;=170000,"High Salary (&gt;$170K)"
)</f>
        <v>Lower Middle ($50K-$90K)</v>
      </c>
      <c r="R1103" t="str" cm="1">
        <f t="array" ref="R1103">_xlfn.IFS(
G1103&lt;=2,"New Customers (0-2Y)",
G1103&lt;=5,"Growing Customers (3-5Y)",
G1103&lt;=8,"Established Customers (6-8Y)",
G1103&lt;=10,"Loyal Customers (9-10Y)"
)</f>
        <v>Loyal Customers (9-10Y)</v>
      </c>
    </row>
    <row r="1104" spans="1:18" x14ac:dyDescent="0.35">
      <c r="A1104">
        <v>15746410</v>
      </c>
      <c r="B1104" t="s">
        <v>824</v>
      </c>
      <c r="C1104" t="s">
        <v>26</v>
      </c>
      <c r="D1104" t="s">
        <v>39</v>
      </c>
      <c r="E1104">
        <v>38</v>
      </c>
      <c r="F1104" t="s">
        <v>19</v>
      </c>
      <c r="G1104">
        <v>7</v>
      </c>
      <c r="H1104" s="4">
        <v>0</v>
      </c>
      <c r="I1104" t="s">
        <v>24</v>
      </c>
      <c r="J1104">
        <v>2</v>
      </c>
      <c r="K1104">
        <v>432</v>
      </c>
      <c r="L1104" t="s">
        <v>44</v>
      </c>
      <c r="M1104" t="s">
        <v>21</v>
      </c>
      <c r="N1104" t="s">
        <v>32</v>
      </c>
      <c r="O1104" s="4">
        <v>150580.88</v>
      </c>
      <c r="P1104" t="s">
        <v>28</v>
      </c>
      <c r="Q1104" t="str" cm="1">
        <f t="array" ref="Q1104">_xlfn.IFS(
O1104&lt;50000,"Low Salary (&lt;$50K)",
O1104&lt;90000,"Lower Middle ($50K-$90K)",
O1104&lt;130000,"Middle ($90K-$130K)",
O1104&lt;170000,"Upper Middle ($130K-$170K)",
O1104&gt;=170000,"High Salary (&gt;$170K)"
)</f>
        <v>Upper Middle ($130K-$170K)</v>
      </c>
      <c r="R1104" t="str" cm="1">
        <f t="array" ref="R1104">_xlfn.IFS(
G1104&lt;=2,"New Customers (0-2Y)",
G1104&lt;=5,"Growing Customers (3-5Y)",
G1104&lt;=8,"Established Customers (6-8Y)",
G1104&lt;=10,"Loyal Customers (9-10Y)"
)</f>
        <v>Established Customers (6-8Y)</v>
      </c>
    </row>
    <row r="1105" spans="1:18" x14ac:dyDescent="0.35">
      <c r="A1105">
        <v>15780144</v>
      </c>
      <c r="B1105" t="s">
        <v>825</v>
      </c>
      <c r="C1105" t="s">
        <v>42</v>
      </c>
      <c r="D1105" t="s">
        <v>18</v>
      </c>
      <c r="E1105">
        <v>32</v>
      </c>
      <c r="F1105" t="s">
        <v>19</v>
      </c>
      <c r="G1105">
        <v>2</v>
      </c>
      <c r="H1105" s="4">
        <v>123403.85</v>
      </c>
      <c r="I1105" t="s">
        <v>33</v>
      </c>
      <c r="J1105">
        <v>2</v>
      </c>
      <c r="K1105">
        <v>512</v>
      </c>
      <c r="L1105" t="s">
        <v>31</v>
      </c>
      <c r="M1105" t="s">
        <v>21</v>
      </c>
      <c r="N1105" t="s">
        <v>32</v>
      </c>
      <c r="O1105" s="4">
        <v>80120.19</v>
      </c>
      <c r="P1105" t="s">
        <v>28</v>
      </c>
      <c r="Q1105" t="str" cm="1">
        <f t="array" ref="Q1105">_xlfn.IFS(
O1105&lt;50000,"Low Salary (&lt;$50K)",
O1105&lt;90000,"Lower Middle ($50K-$90K)",
O1105&lt;130000,"Middle ($90K-$130K)",
O1105&lt;170000,"Upper Middle ($130K-$170K)",
O1105&gt;=170000,"High Salary (&gt;$170K)"
)</f>
        <v>Lower Middle ($50K-$90K)</v>
      </c>
      <c r="R1105" t="str" cm="1">
        <f t="array" ref="R1105">_xlfn.IFS(
G1105&lt;=2,"New Customers (0-2Y)",
G1105&lt;=5,"Growing Customers (3-5Y)",
G1105&lt;=8,"Established Customers (6-8Y)",
G1105&lt;=10,"Loyal Customers (9-10Y)"
)</f>
        <v>New Customers (0-2Y)</v>
      </c>
    </row>
    <row r="1106" spans="1:18" x14ac:dyDescent="0.35">
      <c r="A1106">
        <v>15590476</v>
      </c>
      <c r="B1106" t="s">
        <v>826</v>
      </c>
      <c r="C1106" t="s">
        <v>17</v>
      </c>
      <c r="D1106" t="s">
        <v>39</v>
      </c>
      <c r="E1106">
        <v>28</v>
      </c>
      <c r="F1106" t="s">
        <v>43</v>
      </c>
      <c r="G1106">
        <v>7</v>
      </c>
      <c r="H1106" s="4">
        <v>0</v>
      </c>
      <c r="I1106" t="s">
        <v>24</v>
      </c>
      <c r="J1106">
        <v>2</v>
      </c>
      <c r="K1106">
        <v>589</v>
      </c>
      <c r="L1106" t="s">
        <v>31</v>
      </c>
      <c r="M1106" t="s">
        <v>21</v>
      </c>
      <c r="N1106" t="s">
        <v>32</v>
      </c>
      <c r="O1106" s="4">
        <v>151645.96</v>
      </c>
      <c r="P1106" t="s">
        <v>28</v>
      </c>
      <c r="Q1106" t="str" cm="1">
        <f t="array" ref="Q1106">_xlfn.IFS(
O1106&lt;50000,"Low Salary (&lt;$50K)",
O1106&lt;90000,"Lower Middle ($50K-$90K)",
O1106&lt;130000,"Middle ($90K-$130K)",
O1106&lt;170000,"Upper Middle ($130K-$170K)",
O1106&gt;=170000,"High Salary (&gt;$170K)"
)</f>
        <v>Upper Middle ($130K-$170K)</v>
      </c>
      <c r="R1106" t="str" cm="1">
        <f t="array" ref="R1106">_xlfn.IFS(
G1106&lt;=2,"New Customers (0-2Y)",
G1106&lt;=5,"Growing Customers (3-5Y)",
G1106&lt;=8,"Established Customers (6-8Y)",
G1106&lt;=10,"Loyal Customers (9-10Y)"
)</f>
        <v>Established Customers (6-8Y)</v>
      </c>
    </row>
    <row r="1107" spans="1:18" x14ac:dyDescent="0.35">
      <c r="A1107">
        <v>15624293</v>
      </c>
      <c r="B1107" t="s">
        <v>827</v>
      </c>
      <c r="C1107" t="s">
        <v>17</v>
      </c>
      <c r="D1107" t="s">
        <v>18</v>
      </c>
      <c r="E1107">
        <v>46</v>
      </c>
      <c r="F1107" t="s">
        <v>19</v>
      </c>
      <c r="G1107">
        <v>3</v>
      </c>
      <c r="H1107" s="4">
        <v>106511.85</v>
      </c>
      <c r="I1107" t="s">
        <v>33</v>
      </c>
      <c r="J1107">
        <v>1</v>
      </c>
      <c r="K1107">
        <v>514</v>
      </c>
      <c r="L1107" t="s">
        <v>31</v>
      </c>
      <c r="M1107" t="s">
        <v>21</v>
      </c>
      <c r="N1107" t="s">
        <v>32</v>
      </c>
      <c r="O1107" s="4">
        <v>55072.32</v>
      </c>
      <c r="P1107" t="s">
        <v>28</v>
      </c>
      <c r="Q1107" t="str" cm="1">
        <f t="array" ref="Q1107">_xlfn.IFS(
O1107&lt;50000,"Low Salary (&lt;$50K)",
O1107&lt;90000,"Lower Middle ($50K-$90K)",
O1107&lt;130000,"Middle ($90K-$130K)",
O1107&lt;170000,"Upper Middle ($130K-$170K)",
O1107&gt;=170000,"High Salary (&gt;$170K)"
)</f>
        <v>Lower Middle ($50K-$90K)</v>
      </c>
      <c r="R1107" t="str" cm="1">
        <f t="array" ref="R1107">_xlfn.IFS(
G1107&lt;=2,"New Customers (0-2Y)",
G1107&lt;=5,"Growing Customers (3-5Y)",
G1107&lt;=8,"Established Customers (6-8Y)",
G1107&lt;=10,"Loyal Customers (9-10Y)"
)</f>
        <v>Growing Customers (3-5Y)</v>
      </c>
    </row>
    <row r="1108" spans="1:18" x14ac:dyDescent="0.35">
      <c r="A1108">
        <v>15618182</v>
      </c>
      <c r="B1108" t="s">
        <v>828</v>
      </c>
      <c r="C1108" t="s">
        <v>17</v>
      </c>
      <c r="D1108" t="s">
        <v>18</v>
      </c>
      <c r="E1108">
        <v>38</v>
      </c>
      <c r="F1108" t="s">
        <v>19</v>
      </c>
      <c r="G1108">
        <v>2</v>
      </c>
      <c r="H1108" s="4">
        <v>0</v>
      </c>
      <c r="I1108" t="s">
        <v>24</v>
      </c>
      <c r="J1108">
        <v>2</v>
      </c>
      <c r="K1108">
        <v>678</v>
      </c>
      <c r="L1108" t="s">
        <v>35</v>
      </c>
      <c r="M1108" t="s">
        <v>27</v>
      </c>
      <c r="N1108" t="s">
        <v>32</v>
      </c>
      <c r="O1108" s="4">
        <v>115068.99</v>
      </c>
      <c r="P1108" t="s">
        <v>28</v>
      </c>
      <c r="Q1108" t="str" cm="1">
        <f t="array" ref="Q1108">_xlfn.IFS(
O1108&lt;50000,"Low Salary (&lt;$50K)",
O1108&lt;90000,"Lower Middle ($50K-$90K)",
O1108&lt;130000,"Middle ($90K-$130K)",
O1108&lt;170000,"Upper Middle ($130K-$170K)",
O1108&gt;=170000,"High Salary (&gt;$170K)"
)</f>
        <v>Middle ($90K-$130K)</v>
      </c>
      <c r="R1108" t="str" cm="1">
        <f t="array" ref="R1108">_xlfn.IFS(
G1108&lt;=2,"New Customers (0-2Y)",
G1108&lt;=5,"Growing Customers (3-5Y)",
G1108&lt;=8,"Established Customers (6-8Y)",
G1108&lt;=10,"Loyal Customers (9-10Y)"
)</f>
        <v>New Customers (0-2Y)</v>
      </c>
    </row>
    <row r="1109" spans="1:18" x14ac:dyDescent="0.35">
      <c r="A1109">
        <v>15660316</v>
      </c>
      <c r="B1109" t="s">
        <v>829</v>
      </c>
      <c r="C1109" t="s">
        <v>42</v>
      </c>
      <c r="D1109" t="s">
        <v>18</v>
      </c>
      <c r="E1109">
        <v>34</v>
      </c>
      <c r="F1109" t="s">
        <v>19</v>
      </c>
      <c r="G1109">
        <v>1</v>
      </c>
      <c r="H1109" s="4">
        <v>135549.9</v>
      </c>
      <c r="I1109" t="s">
        <v>33</v>
      </c>
      <c r="J1109">
        <v>1</v>
      </c>
      <c r="K1109">
        <v>420</v>
      </c>
      <c r="L1109" t="s">
        <v>44</v>
      </c>
      <c r="M1109" t="s">
        <v>27</v>
      </c>
      <c r="N1109" t="s">
        <v>32</v>
      </c>
      <c r="O1109" s="4">
        <v>149471.13</v>
      </c>
      <c r="P1109" t="s">
        <v>23</v>
      </c>
      <c r="Q1109" t="str" cm="1">
        <f t="array" ref="Q1109">_xlfn.IFS(
O1109&lt;50000,"Low Salary (&lt;$50K)",
O1109&lt;90000,"Lower Middle ($50K-$90K)",
O1109&lt;130000,"Middle ($90K-$130K)",
O1109&lt;170000,"Upper Middle ($130K-$170K)",
O1109&gt;=170000,"High Salary (&gt;$170K)"
)</f>
        <v>Upper Middle ($130K-$170K)</v>
      </c>
      <c r="R1109" t="str" cm="1">
        <f t="array" ref="R1109">_xlfn.IFS(
G1109&lt;=2,"New Customers (0-2Y)",
G1109&lt;=5,"Growing Customers (3-5Y)",
G1109&lt;=8,"Established Customers (6-8Y)",
G1109&lt;=10,"Loyal Customers (9-10Y)"
)</f>
        <v>New Customers (0-2Y)</v>
      </c>
    </row>
    <row r="1110" spans="1:18" x14ac:dyDescent="0.35">
      <c r="A1110">
        <v>15678886</v>
      </c>
      <c r="B1110" t="s">
        <v>830</v>
      </c>
      <c r="C1110" t="s">
        <v>42</v>
      </c>
      <c r="D1110" t="s">
        <v>39</v>
      </c>
      <c r="E1110">
        <v>38</v>
      </c>
      <c r="F1110" t="s">
        <v>19</v>
      </c>
      <c r="G1110">
        <v>7</v>
      </c>
      <c r="H1110" s="4">
        <v>110555.37</v>
      </c>
      <c r="I1110" t="s">
        <v>33</v>
      </c>
      <c r="J1110">
        <v>2</v>
      </c>
      <c r="K1110">
        <v>679</v>
      </c>
      <c r="L1110" t="s">
        <v>35</v>
      </c>
      <c r="M1110" t="s">
        <v>21</v>
      </c>
      <c r="N1110" t="s">
        <v>32</v>
      </c>
      <c r="O1110" s="4">
        <v>46522.68</v>
      </c>
      <c r="P1110" t="s">
        <v>28</v>
      </c>
      <c r="Q1110" t="str" cm="1">
        <f t="array" ref="Q1110">_xlfn.IFS(
O1110&lt;50000,"Low Salary (&lt;$50K)",
O1110&lt;90000,"Lower Middle ($50K-$90K)",
O1110&lt;130000,"Middle ($90K-$130K)",
O1110&lt;170000,"Upper Middle ($130K-$170K)",
O1110&gt;=170000,"High Salary (&gt;$170K)"
)</f>
        <v>Low Salary (&lt;$50K)</v>
      </c>
      <c r="R1110" t="str" cm="1">
        <f t="array" ref="R1110">_xlfn.IFS(
G1110&lt;=2,"New Customers (0-2Y)",
G1110&lt;=5,"Growing Customers (3-5Y)",
G1110&lt;=8,"Established Customers (6-8Y)",
G1110&lt;=10,"Loyal Customers (9-10Y)"
)</f>
        <v>Established Customers (6-8Y)</v>
      </c>
    </row>
    <row r="1111" spans="1:18" x14ac:dyDescent="0.35">
      <c r="A1111">
        <v>15616330</v>
      </c>
      <c r="B1111" t="s">
        <v>266</v>
      </c>
      <c r="C1111" t="s">
        <v>17</v>
      </c>
      <c r="D1111" t="s">
        <v>39</v>
      </c>
      <c r="E1111">
        <v>31</v>
      </c>
      <c r="F1111" t="s">
        <v>19</v>
      </c>
      <c r="G1111">
        <v>4</v>
      </c>
      <c r="H1111" s="4">
        <v>0</v>
      </c>
      <c r="I1111" t="s">
        <v>24</v>
      </c>
      <c r="J1111">
        <v>2</v>
      </c>
      <c r="K1111">
        <v>595</v>
      </c>
      <c r="L1111" t="s">
        <v>31</v>
      </c>
      <c r="M1111" t="s">
        <v>21</v>
      </c>
      <c r="N1111" t="s">
        <v>32</v>
      </c>
      <c r="O1111" s="4">
        <v>189995.86</v>
      </c>
      <c r="P1111" t="s">
        <v>28</v>
      </c>
      <c r="Q1111" t="str" cm="1">
        <f t="array" ref="Q1111">_xlfn.IFS(
O1111&lt;50000,"Low Salary (&lt;$50K)",
O1111&lt;90000,"Lower Middle ($50K-$90K)",
O1111&lt;130000,"Middle ($90K-$130K)",
O1111&lt;170000,"Upper Middle ($130K-$170K)",
O1111&gt;=170000,"High Salary (&gt;$170K)"
)</f>
        <v>High Salary (&gt;$170K)</v>
      </c>
      <c r="R1111" t="str" cm="1">
        <f t="array" ref="R1111">_xlfn.IFS(
G1111&lt;=2,"New Customers (0-2Y)",
G1111&lt;=5,"Growing Customers (3-5Y)",
G1111&lt;=8,"Established Customers (6-8Y)",
G1111&lt;=10,"Loyal Customers (9-10Y)"
)</f>
        <v>Growing Customers (3-5Y)</v>
      </c>
    </row>
    <row r="1112" spans="1:18" x14ac:dyDescent="0.35">
      <c r="A1112">
        <v>15592229</v>
      </c>
      <c r="B1112" t="s">
        <v>831</v>
      </c>
      <c r="C1112" t="s">
        <v>17</v>
      </c>
      <c r="D1112" t="s">
        <v>18</v>
      </c>
      <c r="E1112">
        <v>52</v>
      </c>
      <c r="F1112" t="s">
        <v>19</v>
      </c>
      <c r="G1112">
        <v>0</v>
      </c>
      <c r="H1112" s="4">
        <v>185891.54</v>
      </c>
      <c r="I1112" t="s">
        <v>33</v>
      </c>
      <c r="J1112">
        <v>1</v>
      </c>
      <c r="K1112">
        <v>713</v>
      </c>
      <c r="L1112" t="s">
        <v>35</v>
      </c>
      <c r="M1112" t="s">
        <v>21</v>
      </c>
      <c r="N1112" t="s">
        <v>22</v>
      </c>
      <c r="O1112" s="4">
        <v>46369.57</v>
      </c>
      <c r="P1112" t="s">
        <v>23</v>
      </c>
      <c r="Q1112" t="str" cm="1">
        <f t="array" ref="Q1112">_xlfn.IFS(
O1112&lt;50000,"Low Salary (&lt;$50K)",
O1112&lt;90000,"Lower Middle ($50K-$90K)",
O1112&lt;130000,"Middle ($90K-$130K)",
O1112&lt;170000,"Upper Middle ($130K-$170K)",
O1112&gt;=170000,"High Salary (&gt;$170K)"
)</f>
        <v>Low Salary (&lt;$50K)</v>
      </c>
      <c r="R1112" t="str" cm="1">
        <f t="array" ref="R1112">_xlfn.IFS(
G1112&lt;=2,"New Customers (0-2Y)",
G1112&lt;=5,"Growing Customers (3-5Y)",
G1112&lt;=8,"Established Customers (6-8Y)",
G1112&lt;=10,"Loyal Customers (9-10Y)"
)</f>
        <v>New Customers (0-2Y)</v>
      </c>
    </row>
    <row r="1113" spans="1:18" x14ac:dyDescent="0.35">
      <c r="A1113">
        <v>15798424</v>
      </c>
      <c r="B1113" t="s">
        <v>832</v>
      </c>
      <c r="C1113" t="s">
        <v>42</v>
      </c>
      <c r="D1113" t="s">
        <v>39</v>
      </c>
      <c r="E1113">
        <v>59</v>
      </c>
      <c r="F1113" t="s">
        <v>19</v>
      </c>
      <c r="G1113">
        <v>1</v>
      </c>
      <c r="H1113" s="4">
        <v>130854.59</v>
      </c>
      <c r="I1113" t="s">
        <v>33</v>
      </c>
      <c r="J1113">
        <v>1</v>
      </c>
      <c r="K1113">
        <v>833</v>
      </c>
      <c r="L1113" t="s">
        <v>37</v>
      </c>
      <c r="M1113" t="s">
        <v>21</v>
      </c>
      <c r="N1113" t="s">
        <v>22</v>
      </c>
      <c r="O1113" s="4">
        <v>30722.52</v>
      </c>
      <c r="P1113" t="s">
        <v>23</v>
      </c>
      <c r="Q1113" t="str" cm="1">
        <f t="array" ref="Q1113">_xlfn.IFS(
O1113&lt;50000,"Low Salary (&lt;$50K)",
O1113&lt;90000,"Lower Middle ($50K-$90K)",
O1113&lt;130000,"Middle ($90K-$130K)",
O1113&lt;170000,"Upper Middle ($130K-$170K)",
O1113&gt;=170000,"High Salary (&gt;$170K)"
)</f>
        <v>Low Salary (&lt;$50K)</v>
      </c>
      <c r="R1113" t="str" cm="1">
        <f t="array" ref="R1113">_xlfn.IFS(
G1113&lt;=2,"New Customers (0-2Y)",
G1113&lt;=5,"Growing Customers (3-5Y)",
G1113&lt;=8,"Established Customers (6-8Y)",
G1113&lt;=10,"Loyal Customers (9-10Y)"
)</f>
        <v>New Customers (0-2Y)</v>
      </c>
    </row>
    <row r="1114" spans="1:18" x14ac:dyDescent="0.35">
      <c r="A1114">
        <v>15714750</v>
      </c>
      <c r="B1114" t="s">
        <v>833</v>
      </c>
      <c r="C1114" t="s">
        <v>17</v>
      </c>
      <c r="D1114" t="s">
        <v>18</v>
      </c>
      <c r="E1114">
        <v>42</v>
      </c>
      <c r="F1114" t="s">
        <v>19</v>
      </c>
      <c r="G1114">
        <v>3</v>
      </c>
      <c r="H1114" s="4">
        <v>92578.14</v>
      </c>
      <c r="I1114" t="s">
        <v>29</v>
      </c>
      <c r="J1114">
        <v>2</v>
      </c>
      <c r="K1114">
        <v>690</v>
      </c>
      <c r="L1114" t="s">
        <v>35</v>
      </c>
      <c r="M1114" t="s">
        <v>27</v>
      </c>
      <c r="N1114" t="s">
        <v>32</v>
      </c>
      <c r="O1114" s="4">
        <v>70810.600000000006</v>
      </c>
      <c r="P1114" t="s">
        <v>28</v>
      </c>
      <c r="Q1114" t="str" cm="1">
        <f t="array" ref="Q1114">_xlfn.IFS(
O1114&lt;50000,"Low Salary (&lt;$50K)",
O1114&lt;90000,"Lower Middle ($50K-$90K)",
O1114&lt;130000,"Middle ($90K-$130K)",
O1114&lt;170000,"Upper Middle ($130K-$170K)",
O1114&gt;=170000,"High Salary (&gt;$170K)"
)</f>
        <v>Lower Middle ($50K-$90K)</v>
      </c>
      <c r="R1114" t="str" cm="1">
        <f t="array" ref="R1114">_xlfn.IFS(
G1114&lt;=2,"New Customers (0-2Y)",
G1114&lt;=5,"Growing Customers (3-5Y)",
G1114&lt;=8,"Established Customers (6-8Y)",
G1114&lt;=10,"Loyal Customers (9-10Y)"
)</f>
        <v>Growing Customers (3-5Y)</v>
      </c>
    </row>
    <row r="1115" spans="1:18" x14ac:dyDescent="0.35">
      <c r="A1115">
        <v>15648800</v>
      </c>
      <c r="B1115" t="s">
        <v>484</v>
      </c>
      <c r="C1115" t="s">
        <v>42</v>
      </c>
      <c r="D1115" t="s">
        <v>18</v>
      </c>
      <c r="E1115">
        <v>21</v>
      </c>
      <c r="F1115" t="s">
        <v>43</v>
      </c>
      <c r="G1115">
        <v>8</v>
      </c>
      <c r="H1115" s="4">
        <v>132312.06</v>
      </c>
      <c r="I1115" t="s">
        <v>33</v>
      </c>
      <c r="J1115">
        <v>1</v>
      </c>
      <c r="K1115">
        <v>731</v>
      </c>
      <c r="L1115" t="s">
        <v>35</v>
      </c>
      <c r="M1115" t="s">
        <v>21</v>
      </c>
      <c r="N1115" t="s">
        <v>32</v>
      </c>
      <c r="O1115" s="4">
        <v>106663.46</v>
      </c>
      <c r="P1115" t="s">
        <v>23</v>
      </c>
      <c r="Q1115" t="str" cm="1">
        <f t="array" ref="Q1115">_xlfn.IFS(
O1115&lt;50000,"Low Salary (&lt;$50K)",
O1115&lt;90000,"Lower Middle ($50K-$90K)",
O1115&lt;130000,"Middle ($90K-$130K)",
O1115&lt;170000,"Upper Middle ($130K-$170K)",
O1115&gt;=170000,"High Salary (&gt;$170K)"
)</f>
        <v>Middle ($90K-$130K)</v>
      </c>
      <c r="R1115" t="str" cm="1">
        <f t="array" ref="R1115">_xlfn.IFS(
G1115&lt;=2,"New Customers (0-2Y)",
G1115&lt;=5,"Growing Customers (3-5Y)",
G1115&lt;=8,"Established Customers (6-8Y)",
G1115&lt;=10,"Loyal Customers (9-10Y)"
)</f>
        <v>Established Customers (6-8Y)</v>
      </c>
    </row>
    <row r="1116" spans="1:18" x14ac:dyDescent="0.35">
      <c r="A1116">
        <v>15626147</v>
      </c>
      <c r="B1116" t="s">
        <v>62</v>
      </c>
      <c r="C1116" t="s">
        <v>17</v>
      </c>
      <c r="D1116" t="s">
        <v>18</v>
      </c>
      <c r="E1116">
        <v>62</v>
      </c>
      <c r="F1116" t="s">
        <v>2967</v>
      </c>
      <c r="G1116">
        <v>8</v>
      </c>
      <c r="H1116" s="4">
        <v>144976.5</v>
      </c>
      <c r="I1116" t="s">
        <v>33</v>
      </c>
      <c r="J1116">
        <v>1</v>
      </c>
      <c r="K1116">
        <v>608</v>
      </c>
      <c r="L1116" t="s">
        <v>20</v>
      </c>
      <c r="M1116" t="s">
        <v>27</v>
      </c>
      <c r="N1116" t="s">
        <v>32</v>
      </c>
      <c r="O1116" s="4">
        <v>175836.03</v>
      </c>
      <c r="P1116" t="s">
        <v>23</v>
      </c>
      <c r="Q1116" t="str" cm="1">
        <f t="array" ref="Q1116">_xlfn.IFS(
O1116&lt;50000,"Low Salary (&lt;$50K)",
O1116&lt;90000,"Lower Middle ($50K-$90K)",
O1116&lt;130000,"Middle ($90K-$130K)",
O1116&lt;170000,"Upper Middle ($130K-$170K)",
O1116&gt;=170000,"High Salary (&gt;$170K)"
)</f>
        <v>High Salary (&gt;$170K)</v>
      </c>
      <c r="R1116" t="str" cm="1">
        <f t="array" ref="R1116">_xlfn.IFS(
G1116&lt;=2,"New Customers (0-2Y)",
G1116&lt;=5,"Growing Customers (3-5Y)",
G1116&lt;=8,"Established Customers (6-8Y)",
G1116&lt;=10,"Loyal Customers (9-10Y)"
)</f>
        <v>Established Customers (6-8Y)</v>
      </c>
    </row>
    <row r="1117" spans="1:18" x14ac:dyDescent="0.35">
      <c r="A1117">
        <v>15626608</v>
      </c>
      <c r="B1117" t="s">
        <v>834</v>
      </c>
      <c r="C1117" t="s">
        <v>26</v>
      </c>
      <c r="D1117" t="s">
        <v>39</v>
      </c>
      <c r="E1117">
        <v>48</v>
      </c>
      <c r="F1117" t="s">
        <v>19</v>
      </c>
      <c r="G1117">
        <v>5</v>
      </c>
      <c r="H1117" s="4">
        <v>87070.23</v>
      </c>
      <c r="I1117" t="s">
        <v>29</v>
      </c>
      <c r="J1117">
        <v>1</v>
      </c>
      <c r="K1117">
        <v>479</v>
      </c>
      <c r="L1117" t="s">
        <v>44</v>
      </c>
      <c r="M1117" t="s">
        <v>27</v>
      </c>
      <c r="N1117" t="s">
        <v>22</v>
      </c>
      <c r="O1117" s="4">
        <v>85646.41</v>
      </c>
      <c r="P1117" t="s">
        <v>28</v>
      </c>
      <c r="Q1117" t="str" cm="1">
        <f t="array" ref="Q1117">_xlfn.IFS(
O1117&lt;50000,"Low Salary (&lt;$50K)",
O1117&lt;90000,"Lower Middle ($50K-$90K)",
O1117&lt;130000,"Middle ($90K-$130K)",
O1117&lt;170000,"Upper Middle ($130K-$170K)",
O1117&gt;=170000,"High Salary (&gt;$170K)"
)</f>
        <v>Lower Middle ($50K-$90K)</v>
      </c>
      <c r="R1117" t="str" cm="1">
        <f t="array" ref="R1117">_xlfn.IFS(
G1117&lt;=2,"New Customers (0-2Y)",
G1117&lt;=5,"Growing Customers (3-5Y)",
G1117&lt;=8,"Established Customers (6-8Y)",
G1117&lt;=10,"Loyal Customers (9-10Y)"
)</f>
        <v>Growing Customers (3-5Y)</v>
      </c>
    </row>
    <row r="1118" spans="1:18" x14ac:dyDescent="0.35">
      <c r="A1118">
        <v>15723250</v>
      </c>
      <c r="B1118" t="s">
        <v>496</v>
      </c>
      <c r="C1118" t="s">
        <v>17</v>
      </c>
      <c r="D1118" t="s">
        <v>39</v>
      </c>
      <c r="E1118">
        <v>42</v>
      </c>
      <c r="F1118" t="s">
        <v>19</v>
      </c>
      <c r="G1118">
        <v>8</v>
      </c>
      <c r="H1118" s="4">
        <v>0</v>
      </c>
      <c r="I1118" t="s">
        <v>24</v>
      </c>
      <c r="J1118">
        <v>2</v>
      </c>
      <c r="K1118">
        <v>519</v>
      </c>
      <c r="L1118" t="s">
        <v>31</v>
      </c>
      <c r="M1118" t="s">
        <v>21</v>
      </c>
      <c r="N1118" t="s">
        <v>22</v>
      </c>
      <c r="O1118" s="4">
        <v>101485.72</v>
      </c>
      <c r="P1118" t="s">
        <v>28</v>
      </c>
      <c r="Q1118" t="str" cm="1">
        <f t="array" ref="Q1118">_xlfn.IFS(
O1118&lt;50000,"Low Salary (&lt;$50K)",
O1118&lt;90000,"Lower Middle ($50K-$90K)",
O1118&lt;130000,"Middle ($90K-$130K)",
O1118&lt;170000,"Upper Middle ($130K-$170K)",
O1118&gt;=170000,"High Salary (&gt;$170K)"
)</f>
        <v>Middle ($90K-$130K)</v>
      </c>
      <c r="R1118" t="str" cm="1">
        <f t="array" ref="R1118">_xlfn.IFS(
G1118&lt;=2,"New Customers (0-2Y)",
G1118&lt;=5,"Growing Customers (3-5Y)",
G1118&lt;=8,"Established Customers (6-8Y)",
G1118&lt;=10,"Loyal Customers (9-10Y)"
)</f>
        <v>Established Customers (6-8Y)</v>
      </c>
    </row>
    <row r="1119" spans="1:18" x14ac:dyDescent="0.35">
      <c r="A1119">
        <v>15592583</v>
      </c>
      <c r="B1119" t="s">
        <v>835</v>
      </c>
      <c r="C1119" t="s">
        <v>17</v>
      </c>
      <c r="D1119" t="s">
        <v>18</v>
      </c>
      <c r="E1119">
        <v>47</v>
      </c>
      <c r="F1119" t="s">
        <v>19</v>
      </c>
      <c r="G1119">
        <v>1</v>
      </c>
      <c r="H1119" s="4">
        <v>115414.19</v>
      </c>
      <c r="I1119" t="s">
        <v>33</v>
      </c>
      <c r="J1119">
        <v>3</v>
      </c>
      <c r="K1119">
        <v>731</v>
      </c>
      <c r="L1119" t="s">
        <v>35</v>
      </c>
      <c r="M1119" t="s">
        <v>27</v>
      </c>
      <c r="N1119" t="s">
        <v>32</v>
      </c>
      <c r="O1119" s="4">
        <v>191734.67</v>
      </c>
      <c r="P1119" t="s">
        <v>23</v>
      </c>
      <c r="Q1119" t="str" cm="1">
        <f t="array" ref="Q1119">_xlfn.IFS(
O1119&lt;50000,"Low Salary (&lt;$50K)",
O1119&lt;90000,"Lower Middle ($50K-$90K)",
O1119&lt;130000,"Middle ($90K-$130K)",
O1119&lt;170000,"Upper Middle ($130K-$170K)",
O1119&gt;=170000,"High Salary (&gt;$170K)"
)</f>
        <v>High Salary (&gt;$170K)</v>
      </c>
      <c r="R1119" t="str" cm="1">
        <f t="array" ref="R1119">_xlfn.IFS(
G1119&lt;=2,"New Customers (0-2Y)",
G1119&lt;=5,"Growing Customers (3-5Y)",
G1119&lt;=8,"Established Customers (6-8Y)",
G1119&lt;=10,"Loyal Customers (9-10Y)"
)</f>
        <v>New Customers (0-2Y)</v>
      </c>
    </row>
    <row r="1120" spans="1:18" x14ac:dyDescent="0.35">
      <c r="A1120">
        <v>15759381</v>
      </c>
      <c r="B1120" t="s">
        <v>304</v>
      </c>
      <c r="C1120" t="s">
        <v>26</v>
      </c>
      <c r="D1120" t="s">
        <v>39</v>
      </c>
      <c r="E1120">
        <v>61</v>
      </c>
      <c r="F1120" t="s">
        <v>2967</v>
      </c>
      <c r="G1120">
        <v>7</v>
      </c>
      <c r="H1120" s="4">
        <v>91070.43</v>
      </c>
      <c r="I1120" t="s">
        <v>29</v>
      </c>
      <c r="J1120">
        <v>1</v>
      </c>
      <c r="K1120">
        <v>617</v>
      </c>
      <c r="L1120" t="s">
        <v>20</v>
      </c>
      <c r="M1120" t="s">
        <v>21</v>
      </c>
      <c r="N1120" t="s">
        <v>22</v>
      </c>
      <c r="O1120" s="4">
        <v>101839.77</v>
      </c>
      <c r="P1120" t="s">
        <v>28</v>
      </c>
      <c r="Q1120" t="str" cm="1">
        <f t="array" ref="Q1120">_xlfn.IFS(
O1120&lt;50000,"Low Salary (&lt;$50K)",
O1120&lt;90000,"Lower Middle ($50K-$90K)",
O1120&lt;130000,"Middle ($90K-$130K)",
O1120&lt;170000,"Upper Middle ($130K-$170K)",
O1120&gt;=170000,"High Salary (&gt;$170K)"
)</f>
        <v>Middle ($90K-$130K)</v>
      </c>
      <c r="R1120" t="str" cm="1">
        <f t="array" ref="R1120">_xlfn.IFS(
G1120&lt;=2,"New Customers (0-2Y)",
G1120&lt;=5,"Growing Customers (3-5Y)",
G1120&lt;=8,"Established Customers (6-8Y)",
G1120&lt;=10,"Loyal Customers (9-10Y)"
)</f>
        <v>Established Customers (6-8Y)</v>
      </c>
    </row>
    <row r="1121" spans="1:18" x14ac:dyDescent="0.35">
      <c r="A1121">
        <v>15585241</v>
      </c>
      <c r="B1121" t="s">
        <v>836</v>
      </c>
      <c r="C1121" t="s">
        <v>26</v>
      </c>
      <c r="D1121" t="s">
        <v>39</v>
      </c>
      <c r="E1121">
        <v>29</v>
      </c>
      <c r="F1121" t="s">
        <v>43</v>
      </c>
      <c r="G1121">
        <v>2</v>
      </c>
      <c r="H1121" s="4">
        <v>117412.19</v>
      </c>
      <c r="I1121" t="s">
        <v>33</v>
      </c>
      <c r="J1121">
        <v>2</v>
      </c>
      <c r="K1121">
        <v>756</v>
      </c>
      <c r="L1121" t="s">
        <v>35</v>
      </c>
      <c r="M1121" t="s">
        <v>21</v>
      </c>
      <c r="N1121" t="s">
        <v>32</v>
      </c>
      <c r="O1121" s="4">
        <v>4888.91</v>
      </c>
      <c r="P1121" t="s">
        <v>28</v>
      </c>
      <c r="Q1121" t="str" cm="1">
        <f t="array" ref="Q1121">_xlfn.IFS(
O1121&lt;50000,"Low Salary (&lt;$50K)",
O1121&lt;90000,"Lower Middle ($50K-$90K)",
O1121&lt;130000,"Middle ($90K-$130K)",
O1121&lt;170000,"Upper Middle ($130K-$170K)",
O1121&gt;=170000,"High Salary (&gt;$170K)"
)</f>
        <v>Low Salary (&lt;$50K)</v>
      </c>
      <c r="R1121" t="str" cm="1">
        <f t="array" ref="R1121">_xlfn.IFS(
G1121&lt;=2,"New Customers (0-2Y)",
G1121&lt;=5,"Growing Customers (3-5Y)",
G1121&lt;=8,"Established Customers (6-8Y)",
G1121&lt;=10,"Loyal Customers (9-10Y)"
)</f>
        <v>New Customers (0-2Y)</v>
      </c>
    </row>
    <row r="1122" spans="1:18" x14ac:dyDescent="0.35">
      <c r="A1122">
        <v>15589358</v>
      </c>
      <c r="B1122" t="s">
        <v>705</v>
      </c>
      <c r="C1122" t="s">
        <v>42</v>
      </c>
      <c r="D1122" t="s">
        <v>39</v>
      </c>
      <c r="E1122">
        <v>31</v>
      </c>
      <c r="F1122" t="s">
        <v>19</v>
      </c>
      <c r="G1122">
        <v>4</v>
      </c>
      <c r="H1122" s="4">
        <v>90018.45</v>
      </c>
      <c r="I1122" t="s">
        <v>29</v>
      </c>
      <c r="J1122">
        <v>2</v>
      </c>
      <c r="K1122">
        <v>848</v>
      </c>
      <c r="L1122" t="s">
        <v>37</v>
      </c>
      <c r="M1122" t="s">
        <v>21</v>
      </c>
      <c r="N1122" t="s">
        <v>32</v>
      </c>
      <c r="O1122" s="4">
        <v>193132.98</v>
      </c>
      <c r="P1122" t="s">
        <v>28</v>
      </c>
      <c r="Q1122" t="str" cm="1">
        <f t="array" ref="Q1122">_xlfn.IFS(
O1122&lt;50000,"Low Salary (&lt;$50K)",
O1122&lt;90000,"Lower Middle ($50K-$90K)",
O1122&lt;130000,"Middle ($90K-$130K)",
O1122&lt;170000,"Upper Middle ($130K-$170K)",
O1122&gt;=170000,"High Salary (&gt;$170K)"
)</f>
        <v>High Salary (&gt;$170K)</v>
      </c>
      <c r="R1122" t="str" cm="1">
        <f t="array" ref="R1122">_xlfn.IFS(
G1122&lt;=2,"New Customers (0-2Y)",
G1122&lt;=5,"Growing Customers (3-5Y)",
G1122&lt;=8,"Established Customers (6-8Y)",
G1122&lt;=10,"Loyal Customers (9-10Y)"
)</f>
        <v>Growing Customers (3-5Y)</v>
      </c>
    </row>
    <row r="1123" spans="1:18" x14ac:dyDescent="0.35">
      <c r="A1123">
        <v>15672704</v>
      </c>
      <c r="B1123" t="s">
        <v>100</v>
      </c>
      <c r="C1123" t="s">
        <v>17</v>
      </c>
      <c r="D1123" t="s">
        <v>18</v>
      </c>
      <c r="E1123">
        <v>24</v>
      </c>
      <c r="F1123" t="s">
        <v>43</v>
      </c>
      <c r="G1123">
        <v>4</v>
      </c>
      <c r="H1123" s="4">
        <v>0</v>
      </c>
      <c r="I1123" t="s">
        <v>24</v>
      </c>
      <c r="J1123">
        <v>2</v>
      </c>
      <c r="K1123">
        <v>809</v>
      </c>
      <c r="L1123" t="s">
        <v>37</v>
      </c>
      <c r="M1123" t="s">
        <v>21</v>
      </c>
      <c r="N1123" t="s">
        <v>32</v>
      </c>
      <c r="O1123" s="4">
        <v>193518.76</v>
      </c>
      <c r="P1123" t="s">
        <v>28</v>
      </c>
      <c r="Q1123" t="str" cm="1">
        <f t="array" ref="Q1123">_xlfn.IFS(
O1123&lt;50000,"Low Salary (&lt;$50K)",
O1123&lt;90000,"Lower Middle ($50K-$90K)",
O1123&lt;130000,"Middle ($90K-$130K)",
O1123&lt;170000,"Upper Middle ($130K-$170K)",
O1123&gt;=170000,"High Salary (&gt;$170K)"
)</f>
        <v>High Salary (&gt;$170K)</v>
      </c>
      <c r="R1123" t="str" cm="1">
        <f t="array" ref="R1123">_xlfn.IFS(
G1123&lt;=2,"New Customers (0-2Y)",
G1123&lt;=5,"Growing Customers (3-5Y)",
G1123&lt;=8,"Established Customers (6-8Y)",
G1123&lt;=10,"Loyal Customers (9-10Y)"
)</f>
        <v>Growing Customers (3-5Y)</v>
      </c>
    </row>
    <row r="1124" spans="1:18" x14ac:dyDescent="0.35">
      <c r="A1124">
        <v>15789955</v>
      </c>
      <c r="B1124" t="s">
        <v>112</v>
      </c>
      <c r="C1124" t="s">
        <v>42</v>
      </c>
      <c r="D1124" t="s">
        <v>39</v>
      </c>
      <c r="E1124">
        <v>56</v>
      </c>
      <c r="F1124" t="s">
        <v>19</v>
      </c>
      <c r="G1124">
        <v>1</v>
      </c>
      <c r="H1124" s="4">
        <v>112414.81</v>
      </c>
      <c r="I1124" t="s">
        <v>33</v>
      </c>
      <c r="J1124">
        <v>2</v>
      </c>
      <c r="K1124">
        <v>698</v>
      </c>
      <c r="L1124" t="s">
        <v>35</v>
      </c>
      <c r="M1124" t="s">
        <v>27</v>
      </c>
      <c r="N1124" t="s">
        <v>32</v>
      </c>
      <c r="O1124" s="4">
        <v>93982.02</v>
      </c>
      <c r="P1124" t="s">
        <v>23</v>
      </c>
      <c r="Q1124" t="str" cm="1">
        <f t="array" ref="Q1124">_xlfn.IFS(
O1124&lt;50000,"Low Salary (&lt;$50K)",
O1124&lt;90000,"Lower Middle ($50K-$90K)",
O1124&lt;130000,"Middle ($90K-$130K)",
O1124&lt;170000,"Upper Middle ($130K-$170K)",
O1124&gt;=170000,"High Salary (&gt;$170K)"
)</f>
        <v>Middle ($90K-$130K)</v>
      </c>
      <c r="R1124" t="str" cm="1">
        <f t="array" ref="R1124">_xlfn.IFS(
G1124&lt;=2,"New Customers (0-2Y)",
G1124&lt;=5,"Growing Customers (3-5Y)",
G1124&lt;=8,"Established Customers (6-8Y)",
G1124&lt;=10,"Loyal Customers (9-10Y)"
)</f>
        <v>New Customers (0-2Y)</v>
      </c>
    </row>
    <row r="1125" spans="1:18" x14ac:dyDescent="0.35">
      <c r="A1125">
        <v>15596800</v>
      </c>
      <c r="B1125" t="s">
        <v>25</v>
      </c>
      <c r="C1125" t="s">
        <v>42</v>
      </c>
      <c r="D1125" t="s">
        <v>39</v>
      </c>
      <c r="E1125">
        <v>33</v>
      </c>
      <c r="F1125" t="s">
        <v>19</v>
      </c>
      <c r="G1125">
        <v>1</v>
      </c>
      <c r="H1125" s="4">
        <v>158456.76</v>
      </c>
      <c r="I1125" t="s">
        <v>33</v>
      </c>
      <c r="J1125">
        <v>1</v>
      </c>
      <c r="K1125">
        <v>779</v>
      </c>
      <c r="L1125" t="s">
        <v>35</v>
      </c>
      <c r="M1125" t="s">
        <v>21</v>
      </c>
      <c r="N1125" t="s">
        <v>22</v>
      </c>
      <c r="O1125" s="4">
        <v>197000.92</v>
      </c>
      <c r="P1125" t="s">
        <v>23</v>
      </c>
      <c r="Q1125" t="str" cm="1">
        <f t="array" ref="Q1125">_xlfn.IFS(
O1125&lt;50000,"Low Salary (&lt;$50K)",
O1125&lt;90000,"Lower Middle ($50K-$90K)",
O1125&lt;130000,"Middle ($90K-$130K)",
O1125&lt;170000,"Upper Middle ($130K-$170K)",
O1125&gt;=170000,"High Salary (&gt;$170K)"
)</f>
        <v>High Salary (&gt;$170K)</v>
      </c>
      <c r="R1125" t="str" cm="1">
        <f t="array" ref="R1125">_xlfn.IFS(
G1125&lt;=2,"New Customers (0-2Y)",
G1125&lt;=5,"Growing Customers (3-5Y)",
G1125&lt;=8,"Established Customers (6-8Y)",
G1125&lt;=10,"Loyal Customers (9-10Y)"
)</f>
        <v>New Customers (0-2Y)</v>
      </c>
    </row>
    <row r="1126" spans="1:18" x14ac:dyDescent="0.35">
      <c r="A1126">
        <v>15627305</v>
      </c>
      <c r="B1126" t="s">
        <v>764</v>
      </c>
      <c r="C1126" t="s">
        <v>26</v>
      </c>
      <c r="D1126" t="s">
        <v>39</v>
      </c>
      <c r="E1126">
        <v>35</v>
      </c>
      <c r="F1126" t="s">
        <v>19</v>
      </c>
      <c r="G1126">
        <v>7</v>
      </c>
      <c r="H1126" s="4">
        <v>0</v>
      </c>
      <c r="I1126" t="s">
        <v>24</v>
      </c>
      <c r="J1126">
        <v>1</v>
      </c>
      <c r="K1126">
        <v>606</v>
      </c>
      <c r="L1126" t="s">
        <v>20</v>
      </c>
      <c r="M1126" t="s">
        <v>21</v>
      </c>
      <c r="N1126" t="s">
        <v>32</v>
      </c>
      <c r="O1126" s="4">
        <v>106837.06</v>
      </c>
      <c r="P1126" t="s">
        <v>23</v>
      </c>
      <c r="Q1126" t="str" cm="1">
        <f t="array" ref="Q1126">_xlfn.IFS(
O1126&lt;50000,"Low Salary (&lt;$50K)",
O1126&lt;90000,"Lower Middle ($50K-$90K)",
O1126&lt;130000,"Middle ($90K-$130K)",
O1126&lt;170000,"Upper Middle ($130K-$170K)",
O1126&gt;=170000,"High Salary (&gt;$170K)"
)</f>
        <v>Middle ($90K-$130K)</v>
      </c>
      <c r="R1126" t="str" cm="1">
        <f t="array" ref="R1126">_xlfn.IFS(
G1126&lt;=2,"New Customers (0-2Y)",
G1126&lt;=5,"Growing Customers (3-5Y)",
G1126&lt;=8,"Established Customers (6-8Y)",
G1126&lt;=10,"Loyal Customers (9-10Y)"
)</f>
        <v>Established Customers (6-8Y)</v>
      </c>
    </row>
    <row r="1127" spans="1:18" x14ac:dyDescent="0.35">
      <c r="A1127">
        <v>15645316</v>
      </c>
      <c r="B1127" t="s">
        <v>485</v>
      </c>
      <c r="C1127" t="s">
        <v>42</v>
      </c>
      <c r="D1127" t="s">
        <v>18</v>
      </c>
      <c r="E1127">
        <v>58</v>
      </c>
      <c r="F1127" t="s">
        <v>19</v>
      </c>
      <c r="G1127">
        <v>1</v>
      </c>
      <c r="H1127" s="4">
        <v>149641.53</v>
      </c>
      <c r="I1127" t="s">
        <v>33</v>
      </c>
      <c r="J1127">
        <v>1</v>
      </c>
      <c r="K1127">
        <v>612</v>
      </c>
      <c r="L1127" t="s">
        <v>20</v>
      </c>
      <c r="M1127" t="s">
        <v>21</v>
      </c>
      <c r="N1127" t="s">
        <v>22</v>
      </c>
      <c r="O1127" s="4">
        <v>115161.28</v>
      </c>
      <c r="P1127" t="s">
        <v>28</v>
      </c>
      <c r="Q1127" t="str" cm="1">
        <f t="array" ref="Q1127">_xlfn.IFS(
O1127&lt;50000,"Low Salary (&lt;$50K)",
O1127&lt;90000,"Lower Middle ($50K-$90K)",
O1127&lt;130000,"Middle ($90K-$130K)",
O1127&lt;170000,"Upper Middle ($130K-$170K)",
O1127&gt;=170000,"High Salary (&gt;$170K)"
)</f>
        <v>Middle ($90K-$130K)</v>
      </c>
      <c r="R1127" t="str" cm="1">
        <f t="array" ref="R1127">_xlfn.IFS(
G1127&lt;=2,"New Customers (0-2Y)",
G1127&lt;=5,"Growing Customers (3-5Y)",
G1127&lt;=8,"Established Customers (6-8Y)",
G1127&lt;=10,"Loyal Customers (9-10Y)"
)</f>
        <v>New Customers (0-2Y)</v>
      </c>
    </row>
    <row r="1128" spans="1:18" x14ac:dyDescent="0.35">
      <c r="A1128">
        <v>15593973</v>
      </c>
      <c r="B1128" t="s">
        <v>837</v>
      </c>
      <c r="C1128" t="s">
        <v>26</v>
      </c>
      <c r="D1128" t="s">
        <v>18</v>
      </c>
      <c r="E1128">
        <v>33</v>
      </c>
      <c r="F1128" t="s">
        <v>19</v>
      </c>
      <c r="G1128">
        <v>8</v>
      </c>
      <c r="H1128" s="4">
        <v>122528.18</v>
      </c>
      <c r="I1128" t="s">
        <v>33</v>
      </c>
      <c r="J1128">
        <v>1</v>
      </c>
      <c r="K1128">
        <v>663</v>
      </c>
      <c r="L1128" t="s">
        <v>35</v>
      </c>
      <c r="M1128" t="s">
        <v>21</v>
      </c>
      <c r="N1128" t="s">
        <v>32</v>
      </c>
      <c r="O1128" s="4">
        <v>196260.3</v>
      </c>
      <c r="P1128" t="s">
        <v>28</v>
      </c>
      <c r="Q1128" t="str" cm="1">
        <f t="array" ref="Q1128">_xlfn.IFS(
O1128&lt;50000,"Low Salary (&lt;$50K)",
O1128&lt;90000,"Lower Middle ($50K-$90K)",
O1128&lt;130000,"Middle ($90K-$130K)",
O1128&lt;170000,"Upper Middle ($130K-$170K)",
O1128&gt;=170000,"High Salary (&gt;$170K)"
)</f>
        <v>High Salary (&gt;$170K)</v>
      </c>
      <c r="R1128" t="str" cm="1">
        <f t="array" ref="R1128">_xlfn.IFS(
G1128&lt;=2,"New Customers (0-2Y)",
G1128&lt;=5,"Growing Customers (3-5Y)",
G1128&lt;=8,"Established Customers (6-8Y)",
G1128&lt;=10,"Loyal Customers (9-10Y)"
)</f>
        <v>Established Customers (6-8Y)</v>
      </c>
    </row>
    <row r="1129" spans="1:18" x14ac:dyDescent="0.35">
      <c r="A1129">
        <v>15647301</v>
      </c>
      <c r="B1129" t="s">
        <v>838</v>
      </c>
      <c r="C1129" t="s">
        <v>42</v>
      </c>
      <c r="D1129" t="s">
        <v>18</v>
      </c>
      <c r="E1129">
        <v>45</v>
      </c>
      <c r="F1129" t="s">
        <v>19</v>
      </c>
      <c r="G1129">
        <v>3</v>
      </c>
      <c r="H1129" s="4">
        <v>143734.01</v>
      </c>
      <c r="I1129" t="s">
        <v>33</v>
      </c>
      <c r="J1129">
        <v>2</v>
      </c>
      <c r="K1129">
        <v>549</v>
      </c>
      <c r="L1129" t="s">
        <v>31</v>
      </c>
      <c r="M1129" t="s">
        <v>21</v>
      </c>
      <c r="N1129" t="s">
        <v>22</v>
      </c>
      <c r="O1129" s="4">
        <v>96404.38</v>
      </c>
      <c r="P1129" t="s">
        <v>28</v>
      </c>
      <c r="Q1129" t="str" cm="1">
        <f t="array" ref="Q1129">_xlfn.IFS(
O1129&lt;50000,"Low Salary (&lt;$50K)",
O1129&lt;90000,"Lower Middle ($50K-$90K)",
O1129&lt;130000,"Middle ($90K-$130K)",
O1129&lt;170000,"Upper Middle ($130K-$170K)",
O1129&gt;=170000,"High Salary (&gt;$170K)"
)</f>
        <v>Middle ($90K-$130K)</v>
      </c>
      <c r="R1129" t="str" cm="1">
        <f t="array" ref="R1129">_xlfn.IFS(
G1129&lt;=2,"New Customers (0-2Y)",
G1129&lt;=5,"Growing Customers (3-5Y)",
G1129&lt;=8,"Established Customers (6-8Y)",
G1129&lt;=10,"Loyal Customers (9-10Y)"
)</f>
        <v>Growing Customers (3-5Y)</v>
      </c>
    </row>
    <row r="1130" spans="1:18" x14ac:dyDescent="0.35">
      <c r="A1130">
        <v>15750258</v>
      </c>
      <c r="B1130" t="s">
        <v>839</v>
      </c>
      <c r="C1130" t="s">
        <v>17</v>
      </c>
      <c r="D1130" t="s">
        <v>18</v>
      </c>
      <c r="E1130">
        <v>32</v>
      </c>
      <c r="F1130" t="s">
        <v>19</v>
      </c>
      <c r="G1130">
        <v>2</v>
      </c>
      <c r="H1130" s="4">
        <v>155663.31</v>
      </c>
      <c r="I1130" t="s">
        <v>33</v>
      </c>
      <c r="J1130">
        <v>1</v>
      </c>
      <c r="K1130">
        <v>675</v>
      </c>
      <c r="L1130" t="s">
        <v>35</v>
      </c>
      <c r="M1130" t="s">
        <v>21</v>
      </c>
      <c r="N1130" t="s">
        <v>32</v>
      </c>
      <c r="O1130" s="4">
        <v>97658.66</v>
      </c>
      <c r="P1130" t="s">
        <v>28</v>
      </c>
      <c r="Q1130" t="str" cm="1">
        <f t="array" ref="Q1130">_xlfn.IFS(
O1130&lt;50000,"Low Salary (&lt;$50K)",
O1130&lt;90000,"Lower Middle ($50K-$90K)",
O1130&lt;130000,"Middle ($90K-$130K)",
O1130&lt;170000,"Upper Middle ($130K-$170K)",
O1130&gt;=170000,"High Salary (&gt;$170K)"
)</f>
        <v>Middle ($90K-$130K)</v>
      </c>
      <c r="R1130" t="str" cm="1">
        <f t="array" ref="R1130">_xlfn.IFS(
G1130&lt;=2,"New Customers (0-2Y)",
G1130&lt;=5,"Growing Customers (3-5Y)",
G1130&lt;=8,"Established Customers (6-8Y)",
G1130&lt;=10,"Loyal Customers (9-10Y)"
)</f>
        <v>New Customers (0-2Y)</v>
      </c>
    </row>
    <row r="1131" spans="1:18" x14ac:dyDescent="0.35">
      <c r="A1131">
        <v>15685309</v>
      </c>
      <c r="B1131" t="s">
        <v>840</v>
      </c>
      <c r="C1131" t="s">
        <v>17</v>
      </c>
      <c r="D1131" t="s">
        <v>18</v>
      </c>
      <c r="E1131">
        <v>35</v>
      </c>
      <c r="F1131" t="s">
        <v>19</v>
      </c>
      <c r="G1131">
        <v>7</v>
      </c>
      <c r="H1131" s="4">
        <v>0</v>
      </c>
      <c r="I1131" t="s">
        <v>24</v>
      </c>
      <c r="J1131">
        <v>1</v>
      </c>
      <c r="K1131">
        <v>669</v>
      </c>
      <c r="L1131" t="s">
        <v>35</v>
      </c>
      <c r="M1131" t="s">
        <v>21</v>
      </c>
      <c r="N1131" t="s">
        <v>22</v>
      </c>
      <c r="O1131" s="4">
        <v>49108.23</v>
      </c>
      <c r="P1131" t="s">
        <v>23</v>
      </c>
      <c r="Q1131" t="str" cm="1">
        <f t="array" ref="Q1131">_xlfn.IFS(
O1131&lt;50000,"Low Salary (&lt;$50K)",
O1131&lt;90000,"Lower Middle ($50K-$90K)",
O1131&lt;130000,"Middle ($90K-$130K)",
O1131&lt;170000,"Upper Middle ($130K-$170K)",
O1131&gt;=170000,"High Salary (&gt;$170K)"
)</f>
        <v>Low Salary (&lt;$50K)</v>
      </c>
      <c r="R1131" t="str" cm="1">
        <f t="array" ref="R1131">_xlfn.IFS(
G1131&lt;=2,"New Customers (0-2Y)",
G1131&lt;=5,"Growing Customers (3-5Y)",
G1131&lt;=8,"Established Customers (6-8Y)",
G1131&lt;=10,"Loyal Customers (9-10Y)"
)</f>
        <v>Established Customers (6-8Y)</v>
      </c>
    </row>
    <row r="1132" spans="1:18" x14ac:dyDescent="0.35">
      <c r="A1132">
        <v>15628205</v>
      </c>
      <c r="B1132" t="s">
        <v>370</v>
      </c>
      <c r="C1132" t="s">
        <v>42</v>
      </c>
      <c r="D1132" t="s">
        <v>18</v>
      </c>
      <c r="E1132">
        <v>34</v>
      </c>
      <c r="F1132" t="s">
        <v>19</v>
      </c>
      <c r="G1132">
        <v>1</v>
      </c>
      <c r="H1132" s="4">
        <v>101736.66</v>
      </c>
      <c r="I1132" t="s">
        <v>33</v>
      </c>
      <c r="J1132">
        <v>1</v>
      </c>
      <c r="K1132">
        <v>571</v>
      </c>
      <c r="L1132" t="s">
        <v>31</v>
      </c>
      <c r="M1132" t="s">
        <v>27</v>
      </c>
      <c r="N1132" t="s">
        <v>22</v>
      </c>
      <c r="O1132" s="4">
        <v>195651.66</v>
      </c>
      <c r="P1132" t="s">
        <v>28</v>
      </c>
      <c r="Q1132" t="str" cm="1">
        <f t="array" ref="Q1132">_xlfn.IFS(
O1132&lt;50000,"Low Salary (&lt;$50K)",
O1132&lt;90000,"Lower Middle ($50K-$90K)",
O1132&lt;130000,"Middle ($90K-$130K)",
O1132&lt;170000,"Upper Middle ($130K-$170K)",
O1132&gt;=170000,"High Salary (&gt;$170K)"
)</f>
        <v>High Salary (&gt;$170K)</v>
      </c>
      <c r="R1132" t="str" cm="1">
        <f t="array" ref="R1132">_xlfn.IFS(
G1132&lt;=2,"New Customers (0-2Y)",
G1132&lt;=5,"Growing Customers (3-5Y)",
G1132&lt;=8,"Established Customers (6-8Y)",
G1132&lt;=10,"Loyal Customers (9-10Y)"
)</f>
        <v>New Customers (0-2Y)</v>
      </c>
    </row>
    <row r="1133" spans="1:18" x14ac:dyDescent="0.35">
      <c r="A1133">
        <v>15733974</v>
      </c>
      <c r="B1133" t="s">
        <v>559</v>
      </c>
      <c r="C1133" t="s">
        <v>26</v>
      </c>
      <c r="D1133" t="s">
        <v>39</v>
      </c>
      <c r="E1133">
        <v>37</v>
      </c>
      <c r="F1133" t="s">
        <v>19</v>
      </c>
      <c r="G1133">
        <v>9</v>
      </c>
      <c r="H1133" s="4">
        <v>125822.21</v>
      </c>
      <c r="I1133" t="s">
        <v>33</v>
      </c>
      <c r="J1133">
        <v>1</v>
      </c>
      <c r="K1133">
        <v>500</v>
      </c>
      <c r="L1133" t="s">
        <v>31</v>
      </c>
      <c r="M1133" t="s">
        <v>21</v>
      </c>
      <c r="N1133" t="s">
        <v>32</v>
      </c>
      <c r="O1133" s="4">
        <v>111698</v>
      </c>
      <c r="P1133" t="s">
        <v>28</v>
      </c>
      <c r="Q1133" t="str" cm="1">
        <f t="array" ref="Q1133">_xlfn.IFS(
O1133&lt;50000,"Low Salary (&lt;$50K)",
O1133&lt;90000,"Lower Middle ($50K-$90K)",
O1133&lt;130000,"Middle ($90K-$130K)",
O1133&lt;170000,"Upper Middle ($130K-$170K)",
O1133&gt;=170000,"High Salary (&gt;$170K)"
)</f>
        <v>Middle ($90K-$130K)</v>
      </c>
      <c r="R1133" t="str" cm="1">
        <f t="array" ref="R1133">_xlfn.IFS(
G1133&lt;=2,"New Customers (0-2Y)",
G1133&lt;=5,"Growing Customers (3-5Y)",
G1133&lt;=8,"Established Customers (6-8Y)",
G1133&lt;=10,"Loyal Customers (9-10Y)"
)</f>
        <v>Loyal Customers (9-10Y)</v>
      </c>
    </row>
    <row r="1134" spans="1:18" x14ac:dyDescent="0.35">
      <c r="A1134">
        <v>15762110</v>
      </c>
      <c r="B1134" t="s">
        <v>557</v>
      </c>
      <c r="C1134" t="s">
        <v>17</v>
      </c>
      <c r="D1134" t="s">
        <v>39</v>
      </c>
      <c r="E1134">
        <v>37</v>
      </c>
      <c r="F1134" t="s">
        <v>19</v>
      </c>
      <c r="G1134">
        <v>0</v>
      </c>
      <c r="H1134" s="4">
        <v>0</v>
      </c>
      <c r="I1134" t="s">
        <v>24</v>
      </c>
      <c r="J1134">
        <v>2</v>
      </c>
      <c r="K1134">
        <v>628</v>
      </c>
      <c r="L1134" t="s">
        <v>20</v>
      </c>
      <c r="M1134" t="s">
        <v>21</v>
      </c>
      <c r="N1134" t="s">
        <v>22</v>
      </c>
      <c r="O1134" s="4">
        <v>171707.93</v>
      </c>
      <c r="P1134" t="s">
        <v>28</v>
      </c>
      <c r="Q1134" t="str" cm="1">
        <f t="array" ref="Q1134">_xlfn.IFS(
O1134&lt;50000,"Low Salary (&lt;$50K)",
O1134&lt;90000,"Lower Middle ($50K-$90K)",
O1134&lt;130000,"Middle ($90K-$130K)",
O1134&lt;170000,"Upper Middle ($130K-$170K)",
O1134&gt;=170000,"High Salary (&gt;$170K)"
)</f>
        <v>High Salary (&gt;$170K)</v>
      </c>
      <c r="R1134" t="str" cm="1">
        <f t="array" ref="R1134">_xlfn.IFS(
G1134&lt;=2,"New Customers (0-2Y)",
G1134&lt;=5,"Growing Customers (3-5Y)",
G1134&lt;=8,"Established Customers (6-8Y)",
G1134&lt;=10,"Loyal Customers (9-10Y)"
)</f>
        <v>New Customers (0-2Y)</v>
      </c>
    </row>
    <row r="1135" spans="1:18" x14ac:dyDescent="0.35">
      <c r="A1135">
        <v>15706899</v>
      </c>
      <c r="B1135" t="s">
        <v>166</v>
      </c>
      <c r="C1135" t="s">
        <v>17</v>
      </c>
      <c r="D1135" t="s">
        <v>39</v>
      </c>
      <c r="E1135">
        <v>34</v>
      </c>
      <c r="F1135" t="s">
        <v>19</v>
      </c>
      <c r="G1135">
        <v>4</v>
      </c>
      <c r="H1135" s="4">
        <v>0</v>
      </c>
      <c r="I1135" t="s">
        <v>24</v>
      </c>
      <c r="J1135">
        <v>2</v>
      </c>
      <c r="K1135">
        <v>559</v>
      </c>
      <c r="L1135" t="s">
        <v>31</v>
      </c>
      <c r="M1135" t="s">
        <v>21</v>
      </c>
      <c r="N1135" t="s">
        <v>22</v>
      </c>
      <c r="O1135" s="4">
        <v>66721.98</v>
      </c>
      <c r="P1135" t="s">
        <v>28</v>
      </c>
      <c r="Q1135" t="str" cm="1">
        <f t="array" ref="Q1135">_xlfn.IFS(
O1135&lt;50000,"Low Salary (&lt;$50K)",
O1135&lt;90000,"Lower Middle ($50K-$90K)",
O1135&lt;130000,"Middle ($90K-$130K)",
O1135&lt;170000,"Upper Middle ($130K-$170K)",
O1135&gt;=170000,"High Salary (&gt;$170K)"
)</f>
        <v>Lower Middle ($50K-$90K)</v>
      </c>
      <c r="R1135" t="str" cm="1">
        <f t="array" ref="R1135">_xlfn.IFS(
G1135&lt;=2,"New Customers (0-2Y)",
G1135&lt;=5,"Growing Customers (3-5Y)",
G1135&lt;=8,"Established Customers (6-8Y)",
G1135&lt;=10,"Loyal Customers (9-10Y)"
)</f>
        <v>Growing Customers (3-5Y)</v>
      </c>
    </row>
    <row r="1136" spans="1:18" x14ac:dyDescent="0.35">
      <c r="A1136">
        <v>15732660</v>
      </c>
      <c r="B1136" t="s">
        <v>368</v>
      </c>
      <c r="C1136" t="s">
        <v>17</v>
      </c>
      <c r="D1136" t="s">
        <v>18</v>
      </c>
      <c r="E1136">
        <v>27</v>
      </c>
      <c r="F1136" t="s">
        <v>43</v>
      </c>
      <c r="G1136">
        <v>2</v>
      </c>
      <c r="H1136" s="4">
        <v>0</v>
      </c>
      <c r="I1136" t="s">
        <v>24</v>
      </c>
      <c r="J1136">
        <v>1</v>
      </c>
      <c r="K1136">
        <v>769</v>
      </c>
      <c r="L1136" t="s">
        <v>35</v>
      </c>
      <c r="M1136" t="s">
        <v>21</v>
      </c>
      <c r="N1136" t="s">
        <v>22</v>
      </c>
      <c r="O1136" s="4">
        <v>57876.05</v>
      </c>
      <c r="P1136" t="s">
        <v>28</v>
      </c>
      <c r="Q1136" t="str" cm="1">
        <f t="array" ref="Q1136">_xlfn.IFS(
O1136&lt;50000,"Low Salary (&lt;$50K)",
O1136&lt;90000,"Lower Middle ($50K-$90K)",
O1136&lt;130000,"Middle ($90K-$130K)",
O1136&lt;170000,"Upper Middle ($130K-$170K)",
O1136&gt;=170000,"High Salary (&gt;$170K)"
)</f>
        <v>Lower Middle ($50K-$90K)</v>
      </c>
      <c r="R1136" t="str" cm="1">
        <f t="array" ref="R1136">_xlfn.IFS(
G1136&lt;=2,"New Customers (0-2Y)",
G1136&lt;=5,"Growing Customers (3-5Y)",
G1136&lt;=8,"Established Customers (6-8Y)",
G1136&lt;=10,"Loyal Customers (9-10Y)"
)</f>
        <v>New Customers (0-2Y)</v>
      </c>
    </row>
    <row r="1137" spans="1:18" x14ac:dyDescent="0.35">
      <c r="A1137">
        <v>15656121</v>
      </c>
      <c r="B1137" t="s">
        <v>841</v>
      </c>
      <c r="C1137" t="s">
        <v>42</v>
      </c>
      <c r="D1137" t="s">
        <v>39</v>
      </c>
      <c r="E1137">
        <v>31</v>
      </c>
      <c r="F1137" t="s">
        <v>19</v>
      </c>
      <c r="G1137">
        <v>6</v>
      </c>
      <c r="H1137" s="4">
        <v>157791.07</v>
      </c>
      <c r="I1137" t="s">
        <v>33</v>
      </c>
      <c r="J1137">
        <v>2</v>
      </c>
      <c r="K1137">
        <v>733</v>
      </c>
      <c r="L1137" t="s">
        <v>35</v>
      </c>
      <c r="M1137" t="s">
        <v>27</v>
      </c>
      <c r="N1137" t="s">
        <v>32</v>
      </c>
      <c r="O1137" s="4">
        <v>177994.81</v>
      </c>
      <c r="P1137" t="s">
        <v>28</v>
      </c>
      <c r="Q1137" t="str" cm="1">
        <f t="array" ref="Q1137">_xlfn.IFS(
O1137&lt;50000,"Low Salary (&lt;$50K)",
O1137&lt;90000,"Lower Middle ($50K-$90K)",
O1137&lt;130000,"Middle ($90K-$130K)",
O1137&lt;170000,"Upper Middle ($130K-$170K)",
O1137&gt;=170000,"High Salary (&gt;$170K)"
)</f>
        <v>High Salary (&gt;$170K)</v>
      </c>
      <c r="R1137" t="str" cm="1">
        <f t="array" ref="R1137">_xlfn.IFS(
G1137&lt;=2,"New Customers (0-2Y)",
G1137&lt;=5,"Growing Customers (3-5Y)",
G1137&lt;=8,"Established Customers (6-8Y)",
G1137&lt;=10,"Loyal Customers (9-10Y)"
)</f>
        <v>Established Customers (6-8Y)</v>
      </c>
    </row>
    <row r="1138" spans="1:18" x14ac:dyDescent="0.35">
      <c r="A1138">
        <v>15614220</v>
      </c>
      <c r="B1138" t="s">
        <v>757</v>
      </c>
      <c r="C1138" t="s">
        <v>17</v>
      </c>
      <c r="D1138" t="s">
        <v>39</v>
      </c>
      <c r="E1138">
        <v>22</v>
      </c>
      <c r="F1138" t="s">
        <v>43</v>
      </c>
      <c r="G1138">
        <v>5</v>
      </c>
      <c r="H1138" s="4">
        <v>0</v>
      </c>
      <c r="I1138" t="s">
        <v>24</v>
      </c>
      <c r="J1138">
        <v>2</v>
      </c>
      <c r="K1138">
        <v>750</v>
      </c>
      <c r="L1138" t="s">
        <v>35</v>
      </c>
      <c r="M1138" t="s">
        <v>27</v>
      </c>
      <c r="N1138" t="s">
        <v>22</v>
      </c>
      <c r="O1138" s="4">
        <v>105125.65</v>
      </c>
      <c r="P1138" t="s">
        <v>28</v>
      </c>
      <c r="Q1138" t="str" cm="1">
        <f t="array" ref="Q1138">_xlfn.IFS(
O1138&lt;50000,"Low Salary (&lt;$50K)",
O1138&lt;90000,"Lower Middle ($50K-$90K)",
O1138&lt;130000,"Middle ($90K-$130K)",
O1138&lt;170000,"Upper Middle ($130K-$170K)",
O1138&gt;=170000,"High Salary (&gt;$170K)"
)</f>
        <v>Middle ($90K-$130K)</v>
      </c>
      <c r="R1138" t="str" cm="1">
        <f t="array" ref="R1138">_xlfn.IFS(
G1138&lt;=2,"New Customers (0-2Y)",
G1138&lt;=5,"Growing Customers (3-5Y)",
G1138&lt;=8,"Established Customers (6-8Y)",
G1138&lt;=10,"Loyal Customers (9-10Y)"
)</f>
        <v>Growing Customers (3-5Y)</v>
      </c>
    </row>
    <row r="1139" spans="1:18" x14ac:dyDescent="0.35">
      <c r="A1139">
        <v>15645269</v>
      </c>
      <c r="B1139" t="s">
        <v>149</v>
      </c>
      <c r="C1139" t="s">
        <v>17</v>
      </c>
      <c r="D1139" t="s">
        <v>18</v>
      </c>
      <c r="E1139">
        <v>42</v>
      </c>
      <c r="F1139" t="s">
        <v>19</v>
      </c>
      <c r="G1139">
        <v>4</v>
      </c>
      <c r="H1139" s="4">
        <v>0</v>
      </c>
      <c r="I1139" t="s">
        <v>24</v>
      </c>
      <c r="J1139">
        <v>2</v>
      </c>
      <c r="K1139">
        <v>583</v>
      </c>
      <c r="L1139" t="s">
        <v>31</v>
      </c>
      <c r="M1139" t="s">
        <v>21</v>
      </c>
      <c r="N1139" t="s">
        <v>32</v>
      </c>
      <c r="O1139" s="4">
        <v>17439.66</v>
      </c>
      <c r="P1139" t="s">
        <v>28</v>
      </c>
      <c r="Q1139" t="str" cm="1">
        <f t="array" ref="Q1139">_xlfn.IFS(
O1139&lt;50000,"Low Salary (&lt;$50K)",
O1139&lt;90000,"Lower Middle ($50K-$90K)",
O1139&lt;130000,"Middle ($90K-$130K)",
O1139&lt;170000,"Upper Middle ($130K-$170K)",
O1139&gt;=170000,"High Salary (&gt;$170K)"
)</f>
        <v>Low Salary (&lt;$50K)</v>
      </c>
      <c r="R1139" t="str" cm="1">
        <f t="array" ref="R1139">_xlfn.IFS(
G1139&lt;=2,"New Customers (0-2Y)",
G1139&lt;=5,"Growing Customers (3-5Y)",
G1139&lt;=8,"Established Customers (6-8Y)",
G1139&lt;=10,"Loyal Customers (9-10Y)"
)</f>
        <v>Growing Customers (3-5Y)</v>
      </c>
    </row>
    <row r="1140" spans="1:18" x14ac:dyDescent="0.35">
      <c r="A1140">
        <v>15698510</v>
      </c>
      <c r="B1140" t="s">
        <v>842</v>
      </c>
      <c r="C1140" t="s">
        <v>42</v>
      </c>
      <c r="D1140" t="s">
        <v>39</v>
      </c>
      <c r="E1140">
        <v>42</v>
      </c>
      <c r="F1140" t="s">
        <v>19</v>
      </c>
      <c r="G1140">
        <v>9</v>
      </c>
      <c r="H1140" s="4">
        <v>181627.14</v>
      </c>
      <c r="I1140" t="s">
        <v>33</v>
      </c>
      <c r="J1140">
        <v>2</v>
      </c>
      <c r="K1140">
        <v>468</v>
      </c>
      <c r="L1140" t="s">
        <v>44</v>
      </c>
      <c r="M1140" t="s">
        <v>21</v>
      </c>
      <c r="N1140" t="s">
        <v>32</v>
      </c>
      <c r="O1140" s="4">
        <v>172668.39</v>
      </c>
      <c r="P1140" t="s">
        <v>28</v>
      </c>
      <c r="Q1140" t="str" cm="1">
        <f t="array" ref="Q1140">_xlfn.IFS(
O1140&lt;50000,"Low Salary (&lt;$50K)",
O1140&lt;90000,"Lower Middle ($50K-$90K)",
O1140&lt;130000,"Middle ($90K-$130K)",
O1140&lt;170000,"Upper Middle ($130K-$170K)",
O1140&gt;=170000,"High Salary (&gt;$170K)"
)</f>
        <v>High Salary (&gt;$170K)</v>
      </c>
      <c r="R1140" t="str" cm="1">
        <f t="array" ref="R1140">_xlfn.IFS(
G1140&lt;=2,"New Customers (0-2Y)",
G1140&lt;=5,"Growing Customers (3-5Y)",
G1140&lt;=8,"Established Customers (6-8Y)",
G1140&lt;=10,"Loyal Customers (9-10Y)"
)</f>
        <v>Loyal Customers (9-10Y)</v>
      </c>
    </row>
    <row r="1141" spans="1:18" x14ac:dyDescent="0.35">
      <c r="A1141">
        <v>15569247</v>
      </c>
      <c r="B1141" t="s">
        <v>36</v>
      </c>
      <c r="C1141" t="s">
        <v>26</v>
      </c>
      <c r="D1141" t="s">
        <v>18</v>
      </c>
      <c r="E1141">
        <v>57</v>
      </c>
      <c r="F1141" t="s">
        <v>19</v>
      </c>
      <c r="G1141">
        <v>1</v>
      </c>
      <c r="H1141" s="4">
        <v>109679.72</v>
      </c>
      <c r="I1141" t="s">
        <v>33</v>
      </c>
      <c r="J1141">
        <v>1</v>
      </c>
      <c r="K1141">
        <v>727</v>
      </c>
      <c r="L1141" t="s">
        <v>35</v>
      </c>
      <c r="M1141" t="s">
        <v>27</v>
      </c>
      <c r="N1141" t="s">
        <v>22</v>
      </c>
      <c r="O1141" s="4">
        <v>753.37</v>
      </c>
      <c r="P1141" t="s">
        <v>28</v>
      </c>
      <c r="Q1141" t="str" cm="1">
        <f t="array" ref="Q1141">_xlfn.IFS(
O1141&lt;50000,"Low Salary (&lt;$50K)",
O1141&lt;90000,"Lower Middle ($50K-$90K)",
O1141&lt;130000,"Middle ($90K-$130K)",
O1141&lt;170000,"Upper Middle ($130K-$170K)",
O1141&gt;=170000,"High Salary (&gt;$170K)"
)</f>
        <v>Low Salary (&lt;$50K)</v>
      </c>
      <c r="R1141" t="str" cm="1">
        <f t="array" ref="R1141">_xlfn.IFS(
G1141&lt;=2,"New Customers (0-2Y)",
G1141&lt;=5,"Growing Customers (3-5Y)",
G1141&lt;=8,"Established Customers (6-8Y)",
G1141&lt;=10,"Loyal Customers (9-10Y)"
)</f>
        <v>New Customers (0-2Y)</v>
      </c>
    </row>
    <row r="1142" spans="1:18" x14ac:dyDescent="0.35">
      <c r="A1142">
        <v>15566251</v>
      </c>
      <c r="B1142" t="s">
        <v>843</v>
      </c>
      <c r="C1142" t="s">
        <v>17</v>
      </c>
      <c r="D1142" t="s">
        <v>18</v>
      </c>
      <c r="E1142">
        <v>37</v>
      </c>
      <c r="F1142" t="s">
        <v>19</v>
      </c>
      <c r="G1142">
        <v>5</v>
      </c>
      <c r="H1142" s="4">
        <v>96652.86</v>
      </c>
      <c r="I1142" t="s">
        <v>29</v>
      </c>
      <c r="J1142">
        <v>1</v>
      </c>
      <c r="K1142">
        <v>618</v>
      </c>
      <c r="L1142" t="s">
        <v>20</v>
      </c>
      <c r="M1142" t="s">
        <v>21</v>
      </c>
      <c r="N1142" t="s">
        <v>32</v>
      </c>
      <c r="O1142" s="4">
        <v>98686.399999999994</v>
      </c>
      <c r="P1142" t="s">
        <v>23</v>
      </c>
      <c r="Q1142" t="str" cm="1">
        <f t="array" ref="Q1142">_xlfn.IFS(
O1142&lt;50000,"Low Salary (&lt;$50K)",
O1142&lt;90000,"Lower Middle ($50K-$90K)",
O1142&lt;130000,"Middle ($90K-$130K)",
O1142&lt;170000,"Upper Middle ($130K-$170K)",
O1142&gt;=170000,"High Salary (&gt;$170K)"
)</f>
        <v>Middle ($90K-$130K)</v>
      </c>
      <c r="R1142" t="str" cm="1">
        <f t="array" ref="R1142">_xlfn.IFS(
G1142&lt;=2,"New Customers (0-2Y)",
G1142&lt;=5,"Growing Customers (3-5Y)",
G1142&lt;=8,"Established Customers (6-8Y)",
G1142&lt;=10,"Loyal Customers (9-10Y)"
)</f>
        <v>Growing Customers (3-5Y)</v>
      </c>
    </row>
    <row r="1143" spans="1:18" x14ac:dyDescent="0.35">
      <c r="A1143">
        <v>15716134</v>
      </c>
      <c r="B1143" t="s">
        <v>316</v>
      </c>
      <c r="C1143" t="s">
        <v>17</v>
      </c>
      <c r="D1143" t="s">
        <v>39</v>
      </c>
      <c r="E1143">
        <v>40</v>
      </c>
      <c r="F1143" t="s">
        <v>19</v>
      </c>
      <c r="G1143">
        <v>5</v>
      </c>
      <c r="H1143" s="4">
        <v>190008.32000000001</v>
      </c>
      <c r="I1143" t="s">
        <v>33</v>
      </c>
      <c r="J1143">
        <v>2</v>
      </c>
      <c r="K1143">
        <v>617</v>
      </c>
      <c r="L1143" t="s">
        <v>20</v>
      </c>
      <c r="M1143" t="s">
        <v>21</v>
      </c>
      <c r="N1143" t="s">
        <v>22</v>
      </c>
      <c r="O1143" s="4">
        <v>107047.92</v>
      </c>
      <c r="P1143" t="s">
        <v>28</v>
      </c>
      <c r="Q1143" t="str" cm="1">
        <f t="array" ref="Q1143">_xlfn.IFS(
O1143&lt;50000,"Low Salary (&lt;$50K)",
O1143&lt;90000,"Lower Middle ($50K-$90K)",
O1143&lt;130000,"Middle ($90K-$130K)",
O1143&lt;170000,"Upper Middle ($130K-$170K)",
O1143&gt;=170000,"High Salary (&gt;$170K)"
)</f>
        <v>Middle ($90K-$130K)</v>
      </c>
      <c r="R1143" t="str" cm="1">
        <f t="array" ref="R1143">_xlfn.IFS(
G1143&lt;=2,"New Customers (0-2Y)",
G1143&lt;=5,"Growing Customers (3-5Y)",
G1143&lt;=8,"Established Customers (6-8Y)",
G1143&lt;=10,"Loyal Customers (9-10Y)"
)</f>
        <v>Growing Customers (3-5Y)</v>
      </c>
    </row>
    <row r="1144" spans="1:18" x14ac:dyDescent="0.35">
      <c r="A1144">
        <v>15763625</v>
      </c>
      <c r="B1144" t="s">
        <v>844</v>
      </c>
      <c r="C1144" t="s">
        <v>26</v>
      </c>
      <c r="D1144" t="s">
        <v>39</v>
      </c>
      <c r="E1144">
        <v>41</v>
      </c>
      <c r="F1144" t="s">
        <v>19</v>
      </c>
      <c r="G1144">
        <v>9</v>
      </c>
      <c r="H1144" s="4">
        <v>0</v>
      </c>
      <c r="I1144" t="s">
        <v>24</v>
      </c>
      <c r="J1144">
        <v>2</v>
      </c>
      <c r="K1144">
        <v>793</v>
      </c>
      <c r="L1144" t="s">
        <v>37</v>
      </c>
      <c r="M1144" t="s">
        <v>21</v>
      </c>
      <c r="N1144" t="s">
        <v>32</v>
      </c>
      <c r="O1144" s="4">
        <v>152153.74</v>
      </c>
      <c r="P1144" t="s">
        <v>28</v>
      </c>
      <c r="Q1144" t="str" cm="1">
        <f t="array" ref="Q1144">_xlfn.IFS(
O1144&lt;50000,"Low Salary (&lt;$50K)",
O1144&lt;90000,"Lower Middle ($50K-$90K)",
O1144&lt;130000,"Middle ($90K-$130K)",
O1144&lt;170000,"Upper Middle ($130K-$170K)",
O1144&gt;=170000,"High Salary (&gt;$170K)"
)</f>
        <v>Upper Middle ($130K-$170K)</v>
      </c>
      <c r="R1144" t="str" cm="1">
        <f t="array" ref="R1144">_xlfn.IFS(
G1144&lt;=2,"New Customers (0-2Y)",
G1144&lt;=5,"Growing Customers (3-5Y)",
G1144&lt;=8,"Established Customers (6-8Y)",
G1144&lt;=10,"Loyal Customers (9-10Y)"
)</f>
        <v>Loyal Customers (9-10Y)</v>
      </c>
    </row>
    <row r="1145" spans="1:18" x14ac:dyDescent="0.35">
      <c r="A1145">
        <v>15605965</v>
      </c>
      <c r="B1145" t="s">
        <v>54</v>
      </c>
      <c r="C1145" t="s">
        <v>17</v>
      </c>
      <c r="D1145" t="s">
        <v>39</v>
      </c>
      <c r="E1145">
        <v>43</v>
      </c>
      <c r="F1145" t="s">
        <v>19</v>
      </c>
      <c r="G1145">
        <v>9</v>
      </c>
      <c r="H1145" s="4">
        <v>0</v>
      </c>
      <c r="I1145" t="s">
        <v>24</v>
      </c>
      <c r="J1145">
        <v>2</v>
      </c>
      <c r="K1145">
        <v>630</v>
      </c>
      <c r="L1145" t="s">
        <v>20</v>
      </c>
      <c r="M1145" t="s">
        <v>21</v>
      </c>
      <c r="N1145" t="s">
        <v>22</v>
      </c>
      <c r="O1145" s="4">
        <v>34338.04</v>
      </c>
      <c r="P1145" t="s">
        <v>28</v>
      </c>
      <c r="Q1145" t="str" cm="1">
        <f t="array" ref="Q1145">_xlfn.IFS(
O1145&lt;50000,"Low Salary (&lt;$50K)",
O1145&lt;90000,"Lower Middle ($50K-$90K)",
O1145&lt;130000,"Middle ($90K-$130K)",
O1145&lt;170000,"Upper Middle ($130K-$170K)",
O1145&gt;=170000,"High Salary (&gt;$170K)"
)</f>
        <v>Low Salary (&lt;$50K)</v>
      </c>
      <c r="R1145" t="str" cm="1">
        <f t="array" ref="R1145">_xlfn.IFS(
G1145&lt;=2,"New Customers (0-2Y)",
G1145&lt;=5,"Growing Customers (3-5Y)",
G1145&lt;=8,"Established Customers (6-8Y)",
G1145&lt;=10,"Loyal Customers (9-10Y)"
)</f>
        <v>Loyal Customers (9-10Y)</v>
      </c>
    </row>
    <row r="1146" spans="1:18" x14ac:dyDescent="0.35">
      <c r="A1146">
        <v>15694821</v>
      </c>
      <c r="B1146" t="s">
        <v>845</v>
      </c>
      <c r="C1146" t="s">
        <v>42</v>
      </c>
      <c r="D1146" t="s">
        <v>39</v>
      </c>
      <c r="E1146">
        <v>43</v>
      </c>
      <c r="F1146" t="s">
        <v>19</v>
      </c>
      <c r="G1146">
        <v>4</v>
      </c>
      <c r="H1146" s="4">
        <v>148962.76</v>
      </c>
      <c r="I1146" t="s">
        <v>33</v>
      </c>
      <c r="J1146">
        <v>1</v>
      </c>
      <c r="K1146">
        <v>765</v>
      </c>
      <c r="L1146" t="s">
        <v>35</v>
      </c>
      <c r="M1146" t="s">
        <v>27</v>
      </c>
      <c r="N1146" t="s">
        <v>22</v>
      </c>
      <c r="O1146" s="4">
        <v>173878.87</v>
      </c>
      <c r="P1146" t="s">
        <v>23</v>
      </c>
      <c r="Q1146" t="str" cm="1">
        <f t="array" ref="Q1146">_xlfn.IFS(
O1146&lt;50000,"Low Salary (&lt;$50K)",
O1146&lt;90000,"Lower Middle ($50K-$90K)",
O1146&lt;130000,"Middle ($90K-$130K)",
O1146&lt;170000,"Upper Middle ($130K-$170K)",
O1146&gt;=170000,"High Salary (&gt;$170K)"
)</f>
        <v>High Salary (&gt;$170K)</v>
      </c>
      <c r="R1146" t="str" cm="1">
        <f t="array" ref="R1146">_xlfn.IFS(
G1146&lt;=2,"New Customers (0-2Y)",
G1146&lt;=5,"Growing Customers (3-5Y)",
G1146&lt;=8,"Established Customers (6-8Y)",
G1146&lt;=10,"Loyal Customers (9-10Y)"
)</f>
        <v>Growing Customers (3-5Y)</v>
      </c>
    </row>
    <row r="1147" spans="1:18" x14ac:dyDescent="0.35">
      <c r="A1147">
        <v>15601688</v>
      </c>
      <c r="B1147" t="s">
        <v>158</v>
      </c>
      <c r="C1147" t="s">
        <v>17</v>
      </c>
      <c r="D1147" t="s">
        <v>39</v>
      </c>
      <c r="E1147">
        <v>28</v>
      </c>
      <c r="F1147" t="s">
        <v>43</v>
      </c>
      <c r="G1147">
        <v>8</v>
      </c>
      <c r="H1147" s="4">
        <v>0</v>
      </c>
      <c r="I1147" t="s">
        <v>24</v>
      </c>
      <c r="J1147">
        <v>1</v>
      </c>
      <c r="K1147">
        <v>546</v>
      </c>
      <c r="L1147" t="s">
        <v>31</v>
      </c>
      <c r="M1147" t="s">
        <v>21</v>
      </c>
      <c r="N1147" t="s">
        <v>32</v>
      </c>
      <c r="O1147" s="4">
        <v>159254.29</v>
      </c>
      <c r="P1147" t="s">
        <v>28</v>
      </c>
      <c r="Q1147" t="str" cm="1">
        <f t="array" ref="Q1147">_xlfn.IFS(
O1147&lt;50000,"Low Salary (&lt;$50K)",
O1147&lt;90000,"Lower Middle ($50K-$90K)",
O1147&lt;130000,"Middle ($90K-$130K)",
O1147&lt;170000,"Upper Middle ($130K-$170K)",
O1147&gt;=170000,"High Salary (&gt;$170K)"
)</f>
        <v>Upper Middle ($130K-$170K)</v>
      </c>
      <c r="R1147" t="str" cm="1">
        <f t="array" ref="R1147">_xlfn.IFS(
G1147&lt;=2,"New Customers (0-2Y)",
G1147&lt;=5,"Growing Customers (3-5Y)",
G1147&lt;=8,"Established Customers (6-8Y)",
G1147&lt;=10,"Loyal Customers (9-10Y)"
)</f>
        <v>Established Customers (6-8Y)</v>
      </c>
    </row>
    <row r="1148" spans="1:18" x14ac:dyDescent="0.35">
      <c r="A1148">
        <v>15575581</v>
      </c>
      <c r="B1148" t="s">
        <v>846</v>
      </c>
      <c r="C1148" t="s">
        <v>42</v>
      </c>
      <c r="D1148" t="s">
        <v>18</v>
      </c>
      <c r="E1148">
        <v>30</v>
      </c>
      <c r="F1148" t="s">
        <v>19</v>
      </c>
      <c r="G1148">
        <v>3</v>
      </c>
      <c r="H1148" s="4">
        <v>131344.51999999999</v>
      </c>
      <c r="I1148" t="s">
        <v>33</v>
      </c>
      <c r="J1148">
        <v>2</v>
      </c>
      <c r="K1148">
        <v>614</v>
      </c>
      <c r="L1148" t="s">
        <v>20</v>
      </c>
      <c r="M1148" t="s">
        <v>21</v>
      </c>
      <c r="N1148" t="s">
        <v>32</v>
      </c>
      <c r="O1148" s="4">
        <v>54776.639999999999</v>
      </c>
      <c r="P1148" t="s">
        <v>28</v>
      </c>
      <c r="Q1148" t="str" cm="1">
        <f t="array" ref="Q1148">_xlfn.IFS(
O1148&lt;50000,"Low Salary (&lt;$50K)",
O1148&lt;90000,"Lower Middle ($50K-$90K)",
O1148&lt;130000,"Middle ($90K-$130K)",
O1148&lt;170000,"Upper Middle ($130K-$170K)",
O1148&gt;=170000,"High Salary (&gt;$170K)"
)</f>
        <v>Lower Middle ($50K-$90K)</v>
      </c>
      <c r="R1148" t="str" cm="1">
        <f t="array" ref="R1148">_xlfn.IFS(
G1148&lt;=2,"New Customers (0-2Y)",
G1148&lt;=5,"Growing Customers (3-5Y)",
G1148&lt;=8,"Established Customers (6-8Y)",
G1148&lt;=10,"Loyal Customers (9-10Y)"
)</f>
        <v>Growing Customers (3-5Y)</v>
      </c>
    </row>
    <row r="1149" spans="1:18" x14ac:dyDescent="0.35">
      <c r="A1149">
        <v>15671209</v>
      </c>
      <c r="B1149" t="s">
        <v>2970</v>
      </c>
      <c r="C1149" t="s">
        <v>42</v>
      </c>
      <c r="D1149" t="s">
        <v>18</v>
      </c>
      <c r="E1149">
        <v>29</v>
      </c>
      <c r="F1149" t="s">
        <v>43</v>
      </c>
      <c r="G1149">
        <v>5</v>
      </c>
      <c r="H1149" s="4">
        <v>101713.84</v>
      </c>
      <c r="I1149" t="s">
        <v>33</v>
      </c>
      <c r="J1149">
        <v>3</v>
      </c>
      <c r="K1149">
        <v>593</v>
      </c>
      <c r="L1149" t="s">
        <v>31</v>
      </c>
      <c r="M1149" t="s">
        <v>21</v>
      </c>
      <c r="N1149" t="s">
        <v>32</v>
      </c>
      <c r="O1149" s="4">
        <v>134594.99</v>
      </c>
      <c r="P1149" t="s">
        <v>28</v>
      </c>
      <c r="Q1149" t="str" cm="1">
        <f t="array" ref="Q1149">_xlfn.IFS(
O1149&lt;50000,"Low Salary (&lt;$50K)",
O1149&lt;90000,"Lower Middle ($50K-$90K)",
O1149&lt;130000,"Middle ($90K-$130K)",
O1149&lt;170000,"Upper Middle ($130K-$170K)",
O1149&gt;=170000,"High Salary (&gt;$170K)"
)</f>
        <v>Upper Middle ($130K-$170K)</v>
      </c>
      <c r="R1149" t="str" cm="1">
        <f t="array" ref="R1149">_xlfn.IFS(
G1149&lt;=2,"New Customers (0-2Y)",
G1149&lt;=5,"Growing Customers (3-5Y)",
G1149&lt;=8,"Established Customers (6-8Y)",
G1149&lt;=10,"Loyal Customers (9-10Y)"
)</f>
        <v>Growing Customers (3-5Y)</v>
      </c>
    </row>
    <row r="1150" spans="1:18" x14ac:dyDescent="0.35">
      <c r="A1150">
        <v>15616529</v>
      </c>
      <c r="B1150" t="s">
        <v>331</v>
      </c>
      <c r="C1150" t="s">
        <v>26</v>
      </c>
      <c r="D1150" t="s">
        <v>39</v>
      </c>
      <c r="E1150">
        <v>34</v>
      </c>
      <c r="F1150" t="s">
        <v>19</v>
      </c>
      <c r="G1150">
        <v>3</v>
      </c>
      <c r="H1150" s="4">
        <v>0</v>
      </c>
      <c r="I1150" t="s">
        <v>24</v>
      </c>
      <c r="J1150">
        <v>1</v>
      </c>
      <c r="K1150">
        <v>613</v>
      </c>
      <c r="L1150" t="s">
        <v>20</v>
      </c>
      <c r="M1150" t="s">
        <v>21</v>
      </c>
      <c r="N1150" t="s">
        <v>22</v>
      </c>
      <c r="O1150" s="4">
        <v>41724.720000000001</v>
      </c>
      <c r="P1150" t="s">
        <v>28</v>
      </c>
      <c r="Q1150" t="str" cm="1">
        <f t="array" ref="Q1150">_xlfn.IFS(
O1150&lt;50000,"Low Salary (&lt;$50K)",
O1150&lt;90000,"Lower Middle ($50K-$90K)",
O1150&lt;130000,"Middle ($90K-$130K)",
O1150&lt;170000,"Upper Middle ($130K-$170K)",
O1150&gt;=170000,"High Salary (&gt;$170K)"
)</f>
        <v>Low Salary (&lt;$50K)</v>
      </c>
      <c r="R1150" t="str" cm="1">
        <f t="array" ref="R1150">_xlfn.IFS(
G1150&lt;=2,"New Customers (0-2Y)",
G1150&lt;=5,"Growing Customers (3-5Y)",
G1150&lt;=8,"Established Customers (6-8Y)",
G1150&lt;=10,"Loyal Customers (9-10Y)"
)</f>
        <v>Growing Customers (3-5Y)</v>
      </c>
    </row>
    <row r="1151" spans="1:18" x14ac:dyDescent="0.35">
      <c r="A1151">
        <v>15773906</v>
      </c>
      <c r="B1151" t="s">
        <v>847</v>
      </c>
      <c r="C1151" t="s">
        <v>17</v>
      </c>
      <c r="D1151" t="s">
        <v>39</v>
      </c>
      <c r="E1151">
        <v>38</v>
      </c>
      <c r="F1151" t="s">
        <v>19</v>
      </c>
      <c r="G1151">
        <v>4</v>
      </c>
      <c r="H1151" s="4">
        <v>0</v>
      </c>
      <c r="I1151" t="s">
        <v>24</v>
      </c>
      <c r="J1151">
        <v>2</v>
      </c>
      <c r="K1151">
        <v>655</v>
      </c>
      <c r="L1151" t="s">
        <v>20</v>
      </c>
      <c r="M1151" t="s">
        <v>27</v>
      </c>
      <c r="N1151" t="s">
        <v>32</v>
      </c>
      <c r="O1151" s="4">
        <v>110527.71</v>
      </c>
      <c r="P1151" t="s">
        <v>28</v>
      </c>
      <c r="Q1151" t="str" cm="1">
        <f t="array" ref="Q1151">_xlfn.IFS(
O1151&lt;50000,"Low Salary (&lt;$50K)",
O1151&lt;90000,"Lower Middle ($50K-$90K)",
O1151&lt;130000,"Middle ($90K-$130K)",
O1151&lt;170000,"Upper Middle ($130K-$170K)",
O1151&gt;=170000,"High Salary (&gt;$170K)"
)</f>
        <v>Middle ($90K-$130K)</v>
      </c>
      <c r="R1151" t="str" cm="1">
        <f t="array" ref="R1151">_xlfn.IFS(
G1151&lt;=2,"New Customers (0-2Y)",
G1151&lt;=5,"Growing Customers (3-5Y)",
G1151&lt;=8,"Established Customers (6-8Y)",
G1151&lt;=10,"Loyal Customers (9-10Y)"
)</f>
        <v>Growing Customers (3-5Y)</v>
      </c>
    </row>
    <row r="1152" spans="1:18" x14ac:dyDescent="0.35">
      <c r="A1152">
        <v>15722993</v>
      </c>
      <c r="B1152" t="s">
        <v>704</v>
      </c>
      <c r="C1152" t="s">
        <v>17</v>
      </c>
      <c r="D1152" t="s">
        <v>18</v>
      </c>
      <c r="E1152">
        <v>27</v>
      </c>
      <c r="F1152" t="s">
        <v>43</v>
      </c>
      <c r="G1152">
        <v>6</v>
      </c>
      <c r="H1152" s="4">
        <v>137963.07</v>
      </c>
      <c r="I1152" t="s">
        <v>33</v>
      </c>
      <c r="J1152">
        <v>1</v>
      </c>
      <c r="K1152">
        <v>700</v>
      </c>
      <c r="L1152" t="s">
        <v>35</v>
      </c>
      <c r="M1152" t="s">
        <v>27</v>
      </c>
      <c r="N1152" t="s">
        <v>32</v>
      </c>
      <c r="O1152" s="4">
        <v>8996.7900000000009</v>
      </c>
      <c r="P1152" t="s">
        <v>28</v>
      </c>
      <c r="Q1152" t="str" cm="1">
        <f t="array" ref="Q1152">_xlfn.IFS(
O1152&lt;50000,"Low Salary (&lt;$50K)",
O1152&lt;90000,"Lower Middle ($50K-$90K)",
O1152&lt;130000,"Middle ($90K-$130K)",
O1152&lt;170000,"Upper Middle ($130K-$170K)",
O1152&gt;=170000,"High Salary (&gt;$170K)"
)</f>
        <v>Low Salary (&lt;$50K)</v>
      </c>
      <c r="R1152" t="str" cm="1">
        <f t="array" ref="R1152">_xlfn.IFS(
G1152&lt;=2,"New Customers (0-2Y)",
G1152&lt;=5,"Growing Customers (3-5Y)",
G1152&lt;=8,"Established Customers (6-8Y)",
G1152&lt;=10,"Loyal Customers (9-10Y)"
)</f>
        <v>Established Customers (6-8Y)</v>
      </c>
    </row>
    <row r="1153" spans="1:18" x14ac:dyDescent="0.35">
      <c r="A1153">
        <v>15752463</v>
      </c>
      <c r="B1153" t="s">
        <v>848</v>
      </c>
      <c r="C1153" t="s">
        <v>26</v>
      </c>
      <c r="D1153" t="s">
        <v>18</v>
      </c>
      <c r="E1153">
        <v>29</v>
      </c>
      <c r="F1153" t="s">
        <v>43</v>
      </c>
      <c r="G1153">
        <v>4</v>
      </c>
      <c r="H1153" s="4">
        <v>129938.07</v>
      </c>
      <c r="I1153" t="s">
        <v>33</v>
      </c>
      <c r="J1153">
        <v>1</v>
      </c>
      <c r="K1153">
        <v>826</v>
      </c>
      <c r="L1153" t="s">
        <v>37</v>
      </c>
      <c r="M1153" t="s">
        <v>27</v>
      </c>
      <c r="N1153" t="s">
        <v>22</v>
      </c>
      <c r="O1153" s="4">
        <v>190200.53</v>
      </c>
      <c r="P1153" t="s">
        <v>28</v>
      </c>
      <c r="Q1153" t="str" cm="1">
        <f t="array" ref="Q1153">_xlfn.IFS(
O1153&lt;50000,"Low Salary (&lt;$50K)",
O1153&lt;90000,"Lower Middle ($50K-$90K)",
O1153&lt;130000,"Middle ($90K-$130K)",
O1153&lt;170000,"Upper Middle ($130K-$170K)",
O1153&gt;=170000,"High Salary (&gt;$170K)"
)</f>
        <v>High Salary (&gt;$170K)</v>
      </c>
      <c r="R1153" t="str" cm="1">
        <f t="array" ref="R1153">_xlfn.IFS(
G1153&lt;=2,"New Customers (0-2Y)",
G1153&lt;=5,"Growing Customers (3-5Y)",
G1153&lt;=8,"Established Customers (6-8Y)",
G1153&lt;=10,"Loyal Customers (9-10Y)"
)</f>
        <v>Growing Customers (3-5Y)</v>
      </c>
    </row>
    <row r="1154" spans="1:18" x14ac:dyDescent="0.35">
      <c r="A1154">
        <v>15589754</v>
      </c>
      <c r="B1154" t="s">
        <v>849</v>
      </c>
      <c r="C1154" t="s">
        <v>42</v>
      </c>
      <c r="D1154" t="s">
        <v>39</v>
      </c>
      <c r="E1154">
        <v>45</v>
      </c>
      <c r="F1154" t="s">
        <v>19</v>
      </c>
      <c r="G1154">
        <v>2</v>
      </c>
      <c r="H1154" s="4">
        <v>151421.44</v>
      </c>
      <c r="I1154" t="s">
        <v>33</v>
      </c>
      <c r="J1154">
        <v>1</v>
      </c>
      <c r="K1154">
        <v>652</v>
      </c>
      <c r="L1154" t="s">
        <v>20</v>
      </c>
      <c r="M1154" t="s">
        <v>27</v>
      </c>
      <c r="N1154" t="s">
        <v>22</v>
      </c>
      <c r="O1154" s="4">
        <v>115333.43</v>
      </c>
      <c r="P1154" t="s">
        <v>28</v>
      </c>
      <c r="Q1154" t="str" cm="1">
        <f t="array" ref="Q1154">_xlfn.IFS(
O1154&lt;50000,"Low Salary (&lt;$50K)",
O1154&lt;90000,"Lower Middle ($50K-$90K)",
O1154&lt;130000,"Middle ($90K-$130K)",
O1154&lt;170000,"Upper Middle ($130K-$170K)",
O1154&gt;=170000,"High Salary (&gt;$170K)"
)</f>
        <v>Middle ($90K-$130K)</v>
      </c>
      <c r="R1154" t="str" cm="1">
        <f t="array" ref="R1154">_xlfn.IFS(
G1154&lt;=2,"New Customers (0-2Y)",
G1154&lt;=5,"Growing Customers (3-5Y)",
G1154&lt;=8,"Established Customers (6-8Y)",
G1154&lt;=10,"Loyal Customers (9-10Y)"
)</f>
        <v>New Customers (0-2Y)</v>
      </c>
    </row>
    <row r="1155" spans="1:18" x14ac:dyDescent="0.35">
      <c r="A1155">
        <v>15669899</v>
      </c>
      <c r="B1155" t="s">
        <v>850</v>
      </c>
      <c r="C1155" t="s">
        <v>42</v>
      </c>
      <c r="D1155" t="s">
        <v>18</v>
      </c>
      <c r="E1155">
        <v>45</v>
      </c>
      <c r="F1155" t="s">
        <v>19</v>
      </c>
      <c r="G1155">
        <v>7</v>
      </c>
      <c r="H1155" s="4">
        <v>135643</v>
      </c>
      <c r="I1155" t="s">
        <v>33</v>
      </c>
      <c r="J1155">
        <v>1</v>
      </c>
      <c r="K1155">
        <v>755</v>
      </c>
      <c r="L1155" t="s">
        <v>35</v>
      </c>
      <c r="M1155" t="s">
        <v>27</v>
      </c>
      <c r="N1155" t="s">
        <v>32</v>
      </c>
      <c r="O1155" s="4">
        <v>143619.51999999999</v>
      </c>
      <c r="P1155" t="s">
        <v>23</v>
      </c>
      <c r="Q1155" t="str" cm="1">
        <f t="array" ref="Q1155">_xlfn.IFS(
O1155&lt;50000,"Low Salary (&lt;$50K)",
O1155&lt;90000,"Lower Middle ($50K-$90K)",
O1155&lt;130000,"Middle ($90K-$130K)",
O1155&lt;170000,"Upper Middle ($130K-$170K)",
O1155&gt;=170000,"High Salary (&gt;$170K)"
)</f>
        <v>Upper Middle ($130K-$170K)</v>
      </c>
      <c r="R1155" t="str" cm="1">
        <f t="array" ref="R1155">_xlfn.IFS(
G1155&lt;=2,"New Customers (0-2Y)",
G1155&lt;=5,"Growing Customers (3-5Y)",
G1155&lt;=8,"Established Customers (6-8Y)",
G1155&lt;=10,"Loyal Customers (9-10Y)"
)</f>
        <v>Established Customers (6-8Y)</v>
      </c>
    </row>
    <row r="1156" spans="1:18" x14ac:dyDescent="0.35">
      <c r="A1156">
        <v>15766887</v>
      </c>
      <c r="B1156" t="s">
        <v>808</v>
      </c>
      <c r="C1156" t="s">
        <v>26</v>
      </c>
      <c r="D1156" t="s">
        <v>39</v>
      </c>
      <c r="E1156">
        <v>39</v>
      </c>
      <c r="F1156" t="s">
        <v>19</v>
      </c>
      <c r="G1156">
        <v>2</v>
      </c>
      <c r="H1156" s="4">
        <v>122773.5</v>
      </c>
      <c r="I1156" t="s">
        <v>33</v>
      </c>
      <c r="J1156">
        <v>2</v>
      </c>
      <c r="K1156">
        <v>538</v>
      </c>
      <c r="L1156" t="s">
        <v>31</v>
      </c>
      <c r="M1156" t="s">
        <v>21</v>
      </c>
      <c r="N1156" t="s">
        <v>22</v>
      </c>
      <c r="O1156" s="4">
        <v>58467.08</v>
      </c>
      <c r="P1156" t="s">
        <v>28</v>
      </c>
      <c r="Q1156" t="str" cm="1">
        <f t="array" ref="Q1156">_xlfn.IFS(
O1156&lt;50000,"Low Salary (&lt;$50K)",
O1156&lt;90000,"Lower Middle ($50K-$90K)",
O1156&lt;130000,"Middle ($90K-$130K)",
O1156&lt;170000,"Upper Middle ($130K-$170K)",
O1156&gt;=170000,"High Salary (&gt;$170K)"
)</f>
        <v>Lower Middle ($50K-$90K)</v>
      </c>
      <c r="R1156" t="str" cm="1">
        <f t="array" ref="R1156">_xlfn.IFS(
G1156&lt;=2,"New Customers (0-2Y)",
G1156&lt;=5,"Growing Customers (3-5Y)",
G1156&lt;=8,"Established Customers (6-8Y)",
G1156&lt;=10,"Loyal Customers (9-10Y)"
)</f>
        <v>New Customers (0-2Y)</v>
      </c>
    </row>
    <row r="1157" spans="1:18" x14ac:dyDescent="0.35">
      <c r="A1157">
        <v>15768006</v>
      </c>
      <c r="B1157" t="s">
        <v>151</v>
      </c>
      <c r="C1157" t="s">
        <v>17</v>
      </c>
      <c r="D1157" t="s">
        <v>39</v>
      </c>
      <c r="E1157">
        <v>34</v>
      </c>
      <c r="F1157" t="s">
        <v>19</v>
      </c>
      <c r="G1157">
        <v>3</v>
      </c>
      <c r="H1157" s="4">
        <v>152303.79999999999</v>
      </c>
      <c r="I1157" t="s">
        <v>33</v>
      </c>
      <c r="J1157">
        <v>1</v>
      </c>
      <c r="K1157">
        <v>729</v>
      </c>
      <c r="L1157" t="s">
        <v>35</v>
      </c>
      <c r="M1157" t="s">
        <v>21</v>
      </c>
      <c r="N1157" t="s">
        <v>32</v>
      </c>
      <c r="O1157" s="4">
        <v>12128.69</v>
      </c>
      <c r="P1157" t="s">
        <v>28</v>
      </c>
      <c r="Q1157" t="str" cm="1">
        <f t="array" ref="Q1157">_xlfn.IFS(
O1157&lt;50000,"Low Salary (&lt;$50K)",
O1157&lt;90000,"Lower Middle ($50K-$90K)",
O1157&lt;130000,"Middle ($90K-$130K)",
O1157&lt;170000,"Upper Middle ($130K-$170K)",
O1157&gt;=170000,"High Salary (&gt;$170K)"
)</f>
        <v>Low Salary (&lt;$50K)</v>
      </c>
      <c r="R1157" t="str" cm="1">
        <f t="array" ref="R1157">_xlfn.IFS(
G1157&lt;=2,"New Customers (0-2Y)",
G1157&lt;=5,"Growing Customers (3-5Y)",
G1157&lt;=8,"Established Customers (6-8Y)",
G1157&lt;=10,"Loyal Customers (9-10Y)"
)</f>
        <v>Growing Customers (3-5Y)</v>
      </c>
    </row>
    <row r="1158" spans="1:18" x14ac:dyDescent="0.35">
      <c r="A1158">
        <v>15741295</v>
      </c>
      <c r="B1158" t="s">
        <v>851</v>
      </c>
      <c r="C1158" t="s">
        <v>17</v>
      </c>
      <c r="D1158" t="s">
        <v>39</v>
      </c>
      <c r="E1158">
        <v>49</v>
      </c>
      <c r="F1158" t="s">
        <v>19</v>
      </c>
      <c r="G1158">
        <v>3</v>
      </c>
      <c r="H1158" s="4">
        <v>0</v>
      </c>
      <c r="I1158" t="s">
        <v>24</v>
      </c>
      <c r="J1158">
        <v>2</v>
      </c>
      <c r="K1158">
        <v>615</v>
      </c>
      <c r="L1158" t="s">
        <v>20</v>
      </c>
      <c r="M1158" t="s">
        <v>21</v>
      </c>
      <c r="N1158" t="s">
        <v>22</v>
      </c>
      <c r="O1158" s="4">
        <v>49872.33</v>
      </c>
      <c r="P1158" t="s">
        <v>28</v>
      </c>
      <c r="Q1158" t="str" cm="1">
        <f t="array" ref="Q1158">_xlfn.IFS(
O1158&lt;50000,"Low Salary (&lt;$50K)",
O1158&lt;90000,"Lower Middle ($50K-$90K)",
O1158&lt;130000,"Middle ($90K-$130K)",
O1158&lt;170000,"Upper Middle ($130K-$170K)",
O1158&gt;=170000,"High Salary (&gt;$170K)"
)</f>
        <v>Low Salary (&lt;$50K)</v>
      </c>
      <c r="R1158" t="str" cm="1">
        <f t="array" ref="R1158">_xlfn.IFS(
G1158&lt;=2,"New Customers (0-2Y)",
G1158&lt;=5,"Growing Customers (3-5Y)",
G1158&lt;=8,"Established Customers (6-8Y)",
G1158&lt;=10,"Loyal Customers (9-10Y)"
)</f>
        <v>Growing Customers (3-5Y)</v>
      </c>
    </row>
    <row r="1159" spans="1:18" x14ac:dyDescent="0.35">
      <c r="A1159">
        <v>15811327</v>
      </c>
      <c r="B1159" t="s">
        <v>764</v>
      </c>
      <c r="C1159" t="s">
        <v>26</v>
      </c>
      <c r="D1159" t="s">
        <v>39</v>
      </c>
      <c r="E1159">
        <v>54</v>
      </c>
      <c r="F1159" t="s">
        <v>19</v>
      </c>
      <c r="G1159">
        <v>1</v>
      </c>
      <c r="H1159" s="4">
        <v>79415.67</v>
      </c>
      <c r="I1159" t="s">
        <v>29</v>
      </c>
      <c r="J1159">
        <v>1</v>
      </c>
      <c r="K1159">
        <v>700</v>
      </c>
      <c r="L1159" t="s">
        <v>35</v>
      </c>
      <c r="M1159" t="s">
        <v>27</v>
      </c>
      <c r="N1159" t="s">
        <v>22</v>
      </c>
      <c r="O1159" s="4">
        <v>139735.54</v>
      </c>
      <c r="P1159" t="s">
        <v>28</v>
      </c>
      <c r="Q1159" t="str" cm="1">
        <f t="array" ref="Q1159">_xlfn.IFS(
O1159&lt;50000,"Low Salary (&lt;$50K)",
O1159&lt;90000,"Lower Middle ($50K-$90K)",
O1159&lt;130000,"Middle ($90K-$130K)",
O1159&lt;170000,"Upper Middle ($130K-$170K)",
O1159&gt;=170000,"High Salary (&gt;$170K)"
)</f>
        <v>Upper Middle ($130K-$170K)</v>
      </c>
      <c r="R1159" t="str" cm="1">
        <f t="array" ref="R1159">_xlfn.IFS(
G1159&lt;=2,"New Customers (0-2Y)",
G1159&lt;=5,"Growing Customers (3-5Y)",
G1159&lt;=8,"Established Customers (6-8Y)",
G1159&lt;=10,"Loyal Customers (9-10Y)"
)</f>
        <v>New Customers (0-2Y)</v>
      </c>
    </row>
    <row r="1160" spans="1:18" x14ac:dyDescent="0.35">
      <c r="A1160">
        <v>15690007</v>
      </c>
      <c r="B1160" t="s">
        <v>633</v>
      </c>
      <c r="C1160" t="s">
        <v>42</v>
      </c>
      <c r="D1160" t="s">
        <v>18</v>
      </c>
      <c r="E1160">
        <v>58</v>
      </c>
      <c r="F1160" t="s">
        <v>19</v>
      </c>
      <c r="G1160">
        <v>9</v>
      </c>
      <c r="H1160" s="4">
        <v>125801.03</v>
      </c>
      <c r="I1160" t="s">
        <v>33</v>
      </c>
      <c r="J1160">
        <v>2</v>
      </c>
      <c r="K1160">
        <v>434</v>
      </c>
      <c r="L1160" t="s">
        <v>44</v>
      </c>
      <c r="M1160" t="s">
        <v>21</v>
      </c>
      <c r="N1160" t="s">
        <v>32</v>
      </c>
      <c r="O1160" s="4">
        <v>60891.8</v>
      </c>
      <c r="P1160" t="s">
        <v>23</v>
      </c>
      <c r="Q1160" t="str" cm="1">
        <f t="array" ref="Q1160">_xlfn.IFS(
O1160&lt;50000,"Low Salary (&lt;$50K)",
O1160&lt;90000,"Lower Middle ($50K-$90K)",
O1160&lt;130000,"Middle ($90K-$130K)",
O1160&lt;170000,"Upper Middle ($130K-$170K)",
O1160&gt;=170000,"High Salary (&gt;$170K)"
)</f>
        <v>Lower Middle ($50K-$90K)</v>
      </c>
      <c r="R1160" t="str" cm="1">
        <f t="array" ref="R1160">_xlfn.IFS(
G1160&lt;=2,"New Customers (0-2Y)",
G1160&lt;=5,"Growing Customers (3-5Y)",
G1160&lt;=8,"Established Customers (6-8Y)",
G1160&lt;=10,"Loyal Customers (9-10Y)"
)</f>
        <v>Loyal Customers (9-10Y)</v>
      </c>
    </row>
    <row r="1161" spans="1:18" x14ac:dyDescent="0.35">
      <c r="A1161">
        <v>15690664</v>
      </c>
      <c r="B1161" t="s">
        <v>556</v>
      </c>
      <c r="C1161" t="s">
        <v>26</v>
      </c>
      <c r="D1161" t="s">
        <v>39</v>
      </c>
      <c r="E1161">
        <v>37</v>
      </c>
      <c r="F1161" t="s">
        <v>19</v>
      </c>
      <c r="G1161">
        <v>10</v>
      </c>
      <c r="H1161" s="4">
        <v>0</v>
      </c>
      <c r="I1161" t="s">
        <v>24</v>
      </c>
      <c r="J1161">
        <v>2</v>
      </c>
      <c r="K1161">
        <v>729</v>
      </c>
      <c r="L1161" t="s">
        <v>35</v>
      </c>
      <c r="M1161" t="s">
        <v>21</v>
      </c>
      <c r="N1161" t="s">
        <v>32</v>
      </c>
      <c r="O1161" s="4">
        <v>100862.54</v>
      </c>
      <c r="P1161" t="s">
        <v>28</v>
      </c>
      <c r="Q1161" t="str" cm="1">
        <f t="array" ref="Q1161">_xlfn.IFS(
O1161&lt;50000,"Low Salary (&lt;$50K)",
O1161&lt;90000,"Lower Middle ($50K-$90K)",
O1161&lt;130000,"Middle ($90K-$130K)",
O1161&lt;170000,"Upper Middle ($130K-$170K)",
O1161&gt;=170000,"High Salary (&gt;$170K)"
)</f>
        <v>Middle ($90K-$130K)</v>
      </c>
      <c r="R1161" t="str" cm="1">
        <f t="array" ref="R1161">_xlfn.IFS(
G1161&lt;=2,"New Customers (0-2Y)",
G1161&lt;=5,"Growing Customers (3-5Y)",
G1161&lt;=8,"Established Customers (6-8Y)",
G1161&lt;=10,"Loyal Customers (9-10Y)"
)</f>
        <v>Loyal Customers (9-10Y)</v>
      </c>
    </row>
    <row r="1162" spans="1:18" x14ac:dyDescent="0.35">
      <c r="A1162">
        <v>15719348</v>
      </c>
      <c r="B1162" t="s">
        <v>92</v>
      </c>
      <c r="C1162" t="s">
        <v>17</v>
      </c>
      <c r="D1162" t="s">
        <v>39</v>
      </c>
      <c r="E1162">
        <v>35</v>
      </c>
      <c r="F1162" t="s">
        <v>19</v>
      </c>
      <c r="G1162">
        <v>8</v>
      </c>
      <c r="H1162" s="4">
        <v>0</v>
      </c>
      <c r="I1162" t="s">
        <v>24</v>
      </c>
      <c r="J1162">
        <v>1</v>
      </c>
      <c r="K1162">
        <v>513</v>
      </c>
      <c r="L1162" t="s">
        <v>31</v>
      </c>
      <c r="M1162" t="s">
        <v>21</v>
      </c>
      <c r="N1162" t="s">
        <v>32</v>
      </c>
      <c r="O1162" s="4">
        <v>76640.289999999994</v>
      </c>
      <c r="P1162" t="s">
        <v>23</v>
      </c>
      <c r="Q1162" t="str" cm="1">
        <f t="array" ref="Q1162">_xlfn.IFS(
O1162&lt;50000,"Low Salary (&lt;$50K)",
O1162&lt;90000,"Lower Middle ($50K-$90K)",
O1162&lt;130000,"Middle ($90K-$130K)",
O1162&lt;170000,"Upper Middle ($130K-$170K)",
O1162&gt;=170000,"High Salary (&gt;$170K)"
)</f>
        <v>Lower Middle ($50K-$90K)</v>
      </c>
      <c r="R1162" t="str" cm="1">
        <f t="array" ref="R1162">_xlfn.IFS(
G1162&lt;=2,"New Customers (0-2Y)",
G1162&lt;=5,"Growing Customers (3-5Y)",
G1162&lt;=8,"Established Customers (6-8Y)",
G1162&lt;=10,"Loyal Customers (9-10Y)"
)</f>
        <v>Established Customers (6-8Y)</v>
      </c>
    </row>
    <row r="1163" spans="1:18" x14ac:dyDescent="0.35">
      <c r="A1163">
        <v>15781802</v>
      </c>
      <c r="B1163" t="s">
        <v>852</v>
      </c>
      <c r="C1163" t="s">
        <v>17</v>
      </c>
      <c r="D1163" t="s">
        <v>39</v>
      </c>
      <c r="E1163">
        <v>41</v>
      </c>
      <c r="F1163" t="s">
        <v>19</v>
      </c>
      <c r="G1163">
        <v>6</v>
      </c>
      <c r="H1163" s="4">
        <v>104817.41</v>
      </c>
      <c r="I1163" t="s">
        <v>33</v>
      </c>
      <c r="J1163">
        <v>1</v>
      </c>
      <c r="K1163">
        <v>755</v>
      </c>
      <c r="L1163" t="s">
        <v>35</v>
      </c>
      <c r="M1163" t="s">
        <v>21</v>
      </c>
      <c r="N1163" t="s">
        <v>32</v>
      </c>
      <c r="O1163" s="4">
        <v>126013.58</v>
      </c>
      <c r="P1163" t="s">
        <v>23</v>
      </c>
      <c r="Q1163" t="str" cm="1">
        <f t="array" ref="Q1163">_xlfn.IFS(
O1163&lt;50000,"Low Salary (&lt;$50K)",
O1163&lt;90000,"Lower Middle ($50K-$90K)",
O1163&lt;130000,"Middle ($90K-$130K)",
O1163&lt;170000,"Upper Middle ($130K-$170K)",
O1163&gt;=170000,"High Salary (&gt;$170K)"
)</f>
        <v>Middle ($90K-$130K)</v>
      </c>
      <c r="R1163" t="str" cm="1">
        <f t="array" ref="R1163">_xlfn.IFS(
G1163&lt;=2,"New Customers (0-2Y)",
G1163&lt;=5,"Growing Customers (3-5Y)",
G1163&lt;=8,"Established Customers (6-8Y)",
G1163&lt;=10,"Loyal Customers (9-10Y)"
)</f>
        <v>Established Customers (6-8Y)</v>
      </c>
    </row>
    <row r="1164" spans="1:18" x14ac:dyDescent="0.35">
      <c r="A1164">
        <v>15752731</v>
      </c>
      <c r="B1164" t="s">
        <v>236</v>
      </c>
      <c r="C1164" t="s">
        <v>17</v>
      </c>
      <c r="D1164" t="s">
        <v>18</v>
      </c>
      <c r="E1164">
        <v>30</v>
      </c>
      <c r="F1164" t="s">
        <v>19</v>
      </c>
      <c r="G1164">
        <v>9</v>
      </c>
      <c r="H1164" s="4">
        <v>0</v>
      </c>
      <c r="I1164" t="s">
        <v>24</v>
      </c>
      <c r="J1164">
        <v>1</v>
      </c>
      <c r="K1164">
        <v>615</v>
      </c>
      <c r="L1164" t="s">
        <v>20</v>
      </c>
      <c r="M1164" t="s">
        <v>21</v>
      </c>
      <c r="N1164" t="s">
        <v>32</v>
      </c>
      <c r="O1164" s="4">
        <v>87347.82</v>
      </c>
      <c r="P1164" t="s">
        <v>28</v>
      </c>
      <c r="Q1164" t="str" cm="1">
        <f t="array" ref="Q1164">_xlfn.IFS(
O1164&lt;50000,"Low Salary (&lt;$50K)",
O1164&lt;90000,"Lower Middle ($50K-$90K)",
O1164&lt;130000,"Middle ($90K-$130K)",
O1164&lt;170000,"Upper Middle ($130K-$170K)",
O1164&gt;=170000,"High Salary (&gt;$170K)"
)</f>
        <v>Lower Middle ($50K-$90K)</v>
      </c>
      <c r="R1164" t="str" cm="1">
        <f t="array" ref="R1164">_xlfn.IFS(
G1164&lt;=2,"New Customers (0-2Y)",
G1164&lt;=5,"Growing Customers (3-5Y)",
G1164&lt;=8,"Established Customers (6-8Y)",
G1164&lt;=10,"Loyal Customers (9-10Y)"
)</f>
        <v>Loyal Customers (9-10Y)</v>
      </c>
    </row>
    <row r="1165" spans="1:18" x14ac:dyDescent="0.35">
      <c r="A1165">
        <v>15600997</v>
      </c>
      <c r="B1165" t="s">
        <v>853</v>
      </c>
      <c r="C1165" t="s">
        <v>42</v>
      </c>
      <c r="D1165" t="s">
        <v>18</v>
      </c>
      <c r="E1165">
        <v>32</v>
      </c>
      <c r="F1165" t="s">
        <v>19</v>
      </c>
      <c r="G1165">
        <v>5</v>
      </c>
      <c r="H1165" s="4">
        <v>67495.039999999994</v>
      </c>
      <c r="I1165" t="s">
        <v>29</v>
      </c>
      <c r="J1165">
        <v>2</v>
      </c>
      <c r="K1165">
        <v>747</v>
      </c>
      <c r="L1165" t="s">
        <v>35</v>
      </c>
      <c r="M1165" t="s">
        <v>27</v>
      </c>
      <c r="N1165" t="s">
        <v>22</v>
      </c>
      <c r="O1165" s="4">
        <v>77370.37</v>
      </c>
      <c r="P1165" t="s">
        <v>28</v>
      </c>
      <c r="Q1165" t="str" cm="1">
        <f t="array" ref="Q1165">_xlfn.IFS(
O1165&lt;50000,"Low Salary (&lt;$50K)",
O1165&lt;90000,"Lower Middle ($50K-$90K)",
O1165&lt;130000,"Middle ($90K-$130K)",
O1165&lt;170000,"Upper Middle ($130K-$170K)",
O1165&gt;=170000,"High Salary (&gt;$170K)"
)</f>
        <v>Lower Middle ($50K-$90K)</v>
      </c>
      <c r="R1165" t="str" cm="1">
        <f t="array" ref="R1165">_xlfn.IFS(
G1165&lt;=2,"New Customers (0-2Y)",
G1165&lt;=5,"Growing Customers (3-5Y)",
G1165&lt;=8,"Established Customers (6-8Y)",
G1165&lt;=10,"Loyal Customers (9-10Y)"
)</f>
        <v>Growing Customers (3-5Y)</v>
      </c>
    </row>
    <row r="1166" spans="1:18" x14ac:dyDescent="0.35">
      <c r="A1166">
        <v>15750776</v>
      </c>
      <c r="B1166" t="s">
        <v>411</v>
      </c>
      <c r="C1166" t="s">
        <v>17</v>
      </c>
      <c r="D1166" t="s">
        <v>18</v>
      </c>
      <c r="E1166">
        <v>36</v>
      </c>
      <c r="F1166" t="s">
        <v>19</v>
      </c>
      <c r="G1166">
        <v>0</v>
      </c>
      <c r="H1166" s="4">
        <v>164850.54</v>
      </c>
      <c r="I1166" t="s">
        <v>33</v>
      </c>
      <c r="J1166">
        <v>1</v>
      </c>
      <c r="K1166">
        <v>850</v>
      </c>
      <c r="L1166" t="s">
        <v>37</v>
      </c>
      <c r="M1166" t="s">
        <v>21</v>
      </c>
      <c r="N1166" t="s">
        <v>22</v>
      </c>
      <c r="O1166" s="4">
        <v>62722.44</v>
      </c>
      <c r="P1166" t="s">
        <v>28</v>
      </c>
      <c r="Q1166" t="str" cm="1">
        <f t="array" ref="Q1166">_xlfn.IFS(
O1166&lt;50000,"Low Salary (&lt;$50K)",
O1166&lt;90000,"Lower Middle ($50K-$90K)",
O1166&lt;130000,"Middle ($90K-$130K)",
O1166&lt;170000,"Upper Middle ($130K-$170K)",
O1166&gt;=170000,"High Salary (&gt;$170K)"
)</f>
        <v>Lower Middle ($50K-$90K)</v>
      </c>
      <c r="R1166" t="str" cm="1">
        <f t="array" ref="R1166">_xlfn.IFS(
G1166&lt;=2,"New Customers (0-2Y)",
G1166&lt;=5,"Growing Customers (3-5Y)",
G1166&lt;=8,"Established Customers (6-8Y)",
G1166&lt;=10,"Loyal Customers (9-10Y)"
)</f>
        <v>New Customers (0-2Y)</v>
      </c>
    </row>
    <row r="1167" spans="1:18" x14ac:dyDescent="0.35">
      <c r="A1167">
        <v>15723907</v>
      </c>
      <c r="B1167" t="s">
        <v>854</v>
      </c>
      <c r="C1167" t="s">
        <v>42</v>
      </c>
      <c r="D1167" t="s">
        <v>18</v>
      </c>
      <c r="E1167">
        <v>49</v>
      </c>
      <c r="F1167" t="s">
        <v>19</v>
      </c>
      <c r="G1167">
        <v>5</v>
      </c>
      <c r="H1167" s="4">
        <v>154776.42000000001</v>
      </c>
      <c r="I1167" t="s">
        <v>33</v>
      </c>
      <c r="J1167">
        <v>2</v>
      </c>
      <c r="K1167">
        <v>712</v>
      </c>
      <c r="L1167" t="s">
        <v>35</v>
      </c>
      <c r="M1167" t="s">
        <v>27</v>
      </c>
      <c r="N1167" t="s">
        <v>32</v>
      </c>
      <c r="O1167" s="4">
        <v>196257.68</v>
      </c>
      <c r="P1167" t="s">
        <v>28</v>
      </c>
      <c r="Q1167" t="str" cm="1">
        <f t="array" ref="Q1167">_xlfn.IFS(
O1167&lt;50000,"Low Salary (&lt;$50K)",
O1167&lt;90000,"Lower Middle ($50K-$90K)",
O1167&lt;130000,"Middle ($90K-$130K)",
O1167&lt;170000,"Upper Middle ($130K-$170K)",
O1167&gt;=170000,"High Salary (&gt;$170K)"
)</f>
        <v>High Salary (&gt;$170K)</v>
      </c>
      <c r="R1167" t="str" cm="1">
        <f t="array" ref="R1167">_xlfn.IFS(
G1167&lt;=2,"New Customers (0-2Y)",
G1167&lt;=5,"Growing Customers (3-5Y)",
G1167&lt;=8,"Established Customers (6-8Y)",
G1167&lt;=10,"Loyal Customers (9-10Y)"
)</f>
        <v>Growing Customers (3-5Y)</v>
      </c>
    </row>
    <row r="1168" spans="1:18" x14ac:dyDescent="0.35">
      <c r="A1168">
        <v>15633419</v>
      </c>
      <c r="B1168" t="s">
        <v>855</v>
      </c>
      <c r="C1168" t="s">
        <v>42</v>
      </c>
      <c r="D1168" t="s">
        <v>18</v>
      </c>
      <c r="E1168">
        <v>28</v>
      </c>
      <c r="F1168" t="s">
        <v>43</v>
      </c>
      <c r="G1168">
        <v>1</v>
      </c>
      <c r="H1168" s="4">
        <v>143124.63</v>
      </c>
      <c r="I1168" t="s">
        <v>33</v>
      </c>
      <c r="J1168">
        <v>2</v>
      </c>
      <c r="K1168">
        <v>622</v>
      </c>
      <c r="L1168" t="s">
        <v>20</v>
      </c>
      <c r="M1168" t="s">
        <v>21</v>
      </c>
      <c r="N1168" t="s">
        <v>32</v>
      </c>
      <c r="O1168" s="4">
        <v>81723.8</v>
      </c>
      <c r="P1168" t="s">
        <v>28</v>
      </c>
      <c r="Q1168" t="str" cm="1">
        <f t="array" ref="Q1168">_xlfn.IFS(
O1168&lt;50000,"Low Salary (&lt;$50K)",
O1168&lt;90000,"Lower Middle ($50K-$90K)",
O1168&lt;130000,"Middle ($90K-$130K)",
O1168&lt;170000,"Upper Middle ($130K-$170K)",
O1168&gt;=170000,"High Salary (&gt;$170K)"
)</f>
        <v>Lower Middle ($50K-$90K)</v>
      </c>
      <c r="R1168" t="str" cm="1">
        <f t="array" ref="R1168">_xlfn.IFS(
G1168&lt;=2,"New Customers (0-2Y)",
G1168&lt;=5,"Growing Customers (3-5Y)",
G1168&lt;=8,"Established Customers (6-8Y)",
G1168&lt;=10,"Loyal Customers (9-10Y)"
)</f>
        <v>New Customers (0-2Y)</v>
      </c>
    </row>
    <row r="1169" spans="1:18" x14ac:dyDescent="0.35">
      <c r="A1169">
        <v>15702430</v>
      </c>
      <c r="B1169" t="s">
        <v>856</v>
      </c>
      <c r="C1169" t="s">
        <v>17</v>
      </c>
      <c r="D1169" t="s">
        <v>18</v>
      </c>
      <c r="E1169">
        <v>35</v>
      </c>
      <c r="F1169" t="s">
        <v>19</v>
      </c>
      <c r="G1169">
        <v>10</v>
      </c>
      <c r="H1169" s="4">
        <v>0</v>
      </c>
      <c r="I1169" t="s">
        <v>24</v>
      </c>
      <c r="J1169">
        <v>1</v>
      </c>
      <c r="K1169">
        <v>548</v>
      </c>
      <c r="L1169" t="s">
        <v>31</v>
      </c>
      <c r="M1169" t="s">
        <v>21</v>
      </c>
      <c r="N1169" t="s">
        <v>22</v>
      </c>
      <c r="O1169" s="4">
        <v>31299.71</v>
      </c>
      <c r="P1169" t="s">
        <v>28</v>
      </c>
      <c r="Q1169" t="str" cm="1">
        <f t="array" ref="Q1169">_xlfn.IFS(
O1169&lt;50000,"Low Salary (&lt;$50K)",
O1169&lt;90000,"Lower Middle ($50K-$90K)",
O1169&lt;130000,"Middle ($90K-$130K)",
O1169&lt;170000,"Upper Middle ($130K-$170K)",
O1169&gt;=170000,"High Salary (&gt;$170K)"
)</f>
        <v>Low Salary (&lt;$50K)</v>
      </c>
      <c r="R1169" t="str" cm="1">
        <f t="array" ref="R1169">_xlfn.IFS(
G1169&lt;=2,"New Customers (0-2Y)",
G1169&lt;=5,"Growing Customers (3-5Y)",
G1169&lt;=8,"Established Customers (6-8Y)",
G1169&lt;=10,"Loyal Customers (9-10Y)"
)</f>
        <v>Loyal Customers (9-10Y)</v>
      </c>
    </row>
    <row r="1170" spans="1:18" x14ac:dyDescent="0.35">
      <c r="A1170">
        <v>15710456</v>
      </c>
      <c r="B1170" t="s">
        <v>857</v>
      </c>
      <c r="C1170" t="s">
        <v>17</v>
      </c>
      <c r="D1170" t="s">
        <v>18</v>
      </c>
      <c r="E1170">
        <v>27</v>
      </c>
      <c r="F1170" t="s">
        <v>43</v>
      </c>
      <c r="G1170">
        <v>2</v>
      </c>
      <c r="H1170" s="4">
        <v>0</v>
      </c>
      <c r="I1170" t="s">
        <v>24</v>
      </c>
      <c r="J1170">
        <v>2</v>
      </c>
      <c r="K1170">
        <v>607</v>
      </c>
      <c r="L1170" t="s">
        <v>20</v>
      </c>
      <c r="M1170" t="s">
        <v>21</v>
      </c>
      <c r="N1170" t="s">
        <v>32</v>
      </c>
      <c r="O1170" s="4">
        <v>63495.86</v>
      </c>
      <c r="P1170" t="s">
        <v>28</v>
      </c>
      <c r="Q1170" t="str" cm="1">
        <f t="array" ref="Q1170">_xlfn.IFS(
O1170&lt;50000,"Low Salary (&lt;$50K)",
O1170&lt;90000,"Lower Middle ($50K-$90K)",
O1170&lt;130000,"Middle ($90K-$130K)",
O1170&lt;170000,"Upper Middle ($130K-$170K)",
O1170&gt;=170000,"High Salary (&gt;$170K)"
)</f>
        <v>Lower Middle ($50K-$90K)</v>
      </c>
      <c r="R1170" t="str" cm="1">
        <f t="array" ref="R1170">_xlfn.IFS(
G1170&lt;=2,"New Customers (0-2Y)",
G1170&lt;=5,"Growing Customers (3-5Y)",
G1170&lt;=8,"Established Customers (6-8Y)",
G1170&lt;=10,"Loyal Customers (9-10Y)"
)</f>
        <v>New Customers (0-2Y)</v>
      </c>
    </row>
    <row r="1171" spans="1:18" x14ac:dyDescent="0.35">
      <c r="A1171">
        <v>15650351</v>
      </c>
      <c r="B1171" t="s">
        <v>236</v>
      </c>
      <c r="C1171" t="s">
        <v>17</v>
      </c>
      <c r="D1171" t="s">
        <v>18</v>
      </c>
      <c r="E1171">
        <v>38</v>
      </c>
      <c r="F1171" t="s">
        <v>19</v>
      </c>
      <c r="G1171">
        <v>8</v>
      </c>
      <c r="H1171" s="4">
        <v>102133.38</v>
      </c>
      <c r="I1171" t="s">
        <v>33</v>
      </c>
      <c r="J1171">
        <v>1</v>
      </c>
      <c r="K1171">
        <v>653</v>
      </c>
      <c r="L1171" t="s">
        <v>20</v>
      </c>
      <c r="M1171" t="s">
        <v>21</v>
      </c>
      <c r="N1171" t="s">
        <v>22</v>
      </c>
      <c r="O1171" s="4">
        <v>166520.95999999999</v>
      </c>
      <c r="P1171" t="s">
        <v>28</v>
      </c>
      <c r="Q1171" t="str" cm="1">
        <f t="array" ref="Q1171">_xlfn.IFS(
O1171&lt;50000,"Low Salary (&lt;$50K)",
O1171&lt;90000,"Lower Middle ($50K-$90K)",
O1171&lt;130000,"Middle ($90K-$130K)",
O1171&lt;170000,"Upper Middle ($130K-$170K)",
O1171&gt;=170000,"High Salary (&gt;$170K)"
)</f>
        <v>Upper Middle ($130K-$170K)</v>
      </c>
      <c r="R1171" t="str" cm="1">
        <f t="array" ref="R1171">_xlfn.IFS(
G1171&lt;=2,"New Customers (0-2Y)",
G1171&lt;=5,"Growing Customers (3-5Y)",
G1171&lt;=8,"Established Customers (6-8Y)",
G1171&lt;=10,"Loyal Customers (9-10Y)"
)</f>
        <v>Established Customers (6-8Y)</v>
      </c>
    </row>
    <row r="1172" spans="1:18" x14ac:dyDescent="0.35">
      <c r="A1172">
        <v>15590820</v>
      </c>
      <c r="B1172" t="s">
        <v>858</v>
      </c>
      <c r="C1172" t="s">
        <v>26</v>
      </c>
      <c r="D1172" t="s">
        <v>39</v>
      </c>
      <c r="E1172">
        <v>26</v>
      </c>
      <c r="F1172" t="s">
        <v>43</v>
      </c>
      <c r="G1172">
        <v>6</v>
      </c>
      <c r="H1172" s="4">
        <v>79932.41</v>
      </c>
      <c r="I1172" t="s">
        <v>29</v>
      </c>
      <c r="J1172">
        <v>1</v>
      </c>
      <c r="K1172">
        <v>699</v>
      </c>
      <c r="L1172" t="s">
        <v>35</v>
      </c>
      <c r="M1172" t="s">
        <v>27</v>
      </c>
      <c r="N1172" t="s">
        <v>32</v>
      </c>
      <c r="O1172" s="4">
        <v>150242.44</v>
      </c>
      <c r="P1172" t="s">
        <v>28</v>
      </c>
      <c r="Q1172" t="str" cm="1">
        <f t="array" ref="Q1172">_xlfn.IFS(
O1172&lt;50000,"Low Salary (&lt;$50K)",
O1172&lt;90000,"Lower Middle ($50K-$90K)",
O1172&lt;130000,"Middle ($90K-$130K)",
O1172&lt;170000,"Upper Middle ($130K-$170K)",
O1172&gt;=170000,"High Salary (&gt;$170K)"
)</f>
        <v>Upper Middle ($130K-$170K)</v>
      </c>
      <c r="R1172" t="str" cm="1">
        <f t="array" ref="R1172">_xlfn.IFS(
G1172&lt;=2,"New Customers (0-2Y)",
G1172&lt;=5,"Growing Customers (3-5Y)",
G1172&lt;=8,"Established Customers (6-8Y)",
G1172&lt;=10,"Loyal Customers (9-10Y)"
)</f>
        <v>Established Customers (6-8Y)</v>
      </c>
    </row>
    <row r="1173" spans="1:18" x14ac:dyDescent="0.35">
      <c r="A1173">
        <v>15640454</v>
      </c>
      <c r="B1173" t="s">
        <v>89</v>
      </c>
      <c r="C1173" t="s">
        <v>42</v>
      </c>
      <c r="D1173" t="s">
        <v>39</v>
      </c>
      <c r="E1173">
        <v>40</v>
      </c>
      <c r="F1173" t="s">
        <v>19</v>
      </c>
      <c r="G1173">
        <v>0</v>
      </c>
      <c r="H1173" s="4">
        <v>120711.73</v>
      </c>
      <c r="I1173" t="s">
        <v>33</v>
      </c>
      <c r="J1173">
        <v>1</v>
      </c>
      <c r="K1173">
        <v>693</v>
      </c>
      <c r="L1173" t="s">
        <v>35</v>
      </c>
      <c r="M1173" t="s">
        <v>27</v>
      </c>
      <c r="N1173" t="s">
        <v>32</v>
      </c>
      <c r="O1173" s="4">
        <v>27345.18</v>
      </c>
      <c r="P1173" t="s">
        <v>23</v>
      </c>
      <c r="Q1173" t="str" cm="1">
        <f t="array" ref="Q1173">_xlfn.IFS(
O1173&lt;50000,"Low Salary (&lt;$50K)",
O1173&lt;90000,"Lower Middle ($50K-$90K)",
O1173&lt;130000,"Middle ($90K-$130K)",
O1173&lt;170000,"Upper Middle ($130K-$170K)",
O1173&gt;=170000,"High Salary (&gt;$170K)"
)</f>
        <v>Low Salary (&lt;$50K)</v>
      </c>
      <c r="R1173" t="str" cm="1">
        <f t="array" ref="R1173">_xlfn.IFS(
G1173&lt;=2,"New Customers (0-2Y)",
G1173&lt;=5,"Growing Customers (3-5Y)",
G1173&lt;=8,"Established Customers (6-8Y)",
G1173&lt;=10,"Loyal Customers (9-10Y)"
)</f>
        <v>New Customers (0-2Y)</v>
      </c>
    </row>
    <row r="1174" spans="1:18" x14ac:dyDescent="0.35">
      <c r="A1174">
        <v>15697789</v>
      </c>
      <c r="B1174" t="s">
        <v>859</v>
      </c>
      <c r="C1174" t="s">
        <v>42</v>
      </c>
      <c r="D1174" t="s">
        <v>18</v>
      </c>
      <c r="E1174">
        <v>43</v>
      </c>
      <c r="F1174" t="s">
        <v>19</v>
      </c>
      <c r="G1174">
        <v>3</v>
      </c>
      <c r="H1174" s="4">
        <v>122717.53</v>
      </c>
      <c r="I1174" t="s">
        <v>33</v>
      </c>
      <c r="J1174">
        <v>2</v>
      </c>
      <c r="K1174">
        <v>647</v>
      </c>
      <c r="L1174" t="s">
        <v>20</v>
      </c>
      <c r="M1174" t="s">
        <v>21</v>
      </c>
      <c r="N1174" t="s">
        <v>22</v>
      </c>
      <c r="O1174" s="4">
        <v>87000.39</v>
      </c>
      <c r="P1174" t="s">
        <v>28</v>
      </c>
      <c r="Q1174" t="str" cm="1">
        <f t="array" ref="Q1174">_xlfn.IFS(
O1174&lt;50000,"Low Salary (&lt;$50K)",
O1174&lt;90000,"Lower Middle ($50K-$90K)",
O1174&lt;130000,"Middle ($90K-$130K)",
O1174&lt;170000,"Upper Middle ($130K-$170K)",
O1174&gt;=170000,"High Salary (&gt;$170K)"
)</f>
        <v>Lower Middle ($50K-$90K)</v>
      </c>
      <c r="R1174" t="str" cm="1">
        <f t="array" ref="R1174">_xlfn.IFS(
G1174&lt;=2,"New Customers (0-2Y)",
G1174&lt;=5,"Growing Customers (3-5Y)",
G1174&lt;=8,"Established Customers (6-8Y)",
G1174&lt;=10,"Loyal Customers (9-10Y)"
)</f>
        <v>Growing Customers (3-5Y)</v>
      </c>
    </row>
    <row r="1175" spans="1:18" x14ac:dyDescent="0.35">
      <c r="A1175">
        <v>15808182</v>
      </c>
      <c r="B1175" t="s">
        <v>590</v>
      </c>
      <c r="C1175" t="s">
        <v>26</v>
      </c>
      <c r="D1175" t="s">
        <v>18</v>
      </c>
      <c r="E1175">
        <v>36</v>
      </c>
      <c r="F1175" t="s">
        <v>19</v>
      </c>
      <c r="G1175">
        <v>3</v>
      </c>
      <c r="H1175" s="4">
        <v>92363.3</v>
      </c>
      <c r="I1175" t="s">
        <v>29</v>
      </c>
      <c r="J1175">
        <v>2</v>
      </c>
      <c r="K1175">
        <v>478</v>
      </c>
      <c r="L1175" t="s">
        <v>44</v>
      </c>
      <c r="M1175" t="s">
        <v>21</v>
      </c>
      <c r="N1175" t="s">
        <v>32</v>
      </c>
      <c r="O1175" s="4">
        <v>44912.7</v>
      </c>
      <c r="P1175" t="s">
        <v>28</v>
      </c>
      <c r="Q1175" t="str" cm="1">
        <f t="array" ref="Q1175">_xlfn.IFS(
O1175&lt;50000,"Low Salary (&lt;$50K)",
O1175&lt;90000,"Lower Middle ($50K-$90K)",
O1175&lt;130000,"Middle ($90K-$130K)",
O1175&lt;170000,"Upper Middle ($130K-$170K)",
O1175&gt;=170000,"High Salary (&gt;$170K)"
)</f>
        <v>Low Salary (&lt;$50K)</v>
      </c>
      <c r="R1175" t="str" cm="1">
        <f t="array" ref="R1175">_xlfn.IFS(
G1175&lt;=2,"New Customers (0-2Y)",
G1175&lt;=5,"Growing Customers (3-5Y)",
G1175&lt;=8,"Established Customers (6-8Y)",
G1175&lt;=10,"Loyal Customers (9-10Y)"
)</f>
        <v>Growing Customers (3-5Y)</v>
      </c>
    </row>
    <row r="1176" spans="1:18" x14ac:dyDescent="0.35">
      <c r="A1176">
        <v>15588670</v>
      </c>
      <c r="B1176" t="s">
        <v>860</v>
      </c>
      <c r="C1176" t="s">
        <v>26</v>
      </c>
      <c r="D1176" t="s">
        <v>18</v>
      </c>
      <c r="E1176">
        <v>40</v>
      </c>
      <c r="F1176" t="s">
        <v>19</v>
      </c>
      <c r="G1176">
        <v>5</v>
      </c>
      <c r="H1176" s="4">
        <v>203715.15</v>
      </c>
      <c r="I1176" t="s">
        <v>33</v>
      </c>
      <c r="J1176">
        <v>1</v>
      </c>
      <c r="K1176">
        <v>705</v>
      </c>
      <c r="L1176" t="s">
        <v>35</v>
      </c>
      <c r="M1176" t="s">
        <v>21</v>
      </c>
      <c r="N1176" t="s">
        <v>32</v>
      </c>
      <c r="O1176" s="4">
        <v>179978.68</v>
      </c>
      <c r="P1176" t="s">
        <v>23</v>
      </c>
      <c r="Q1176" t="str" cm="1">
        <f t="array" ref="Q1176">_xlfn.IFS(
O1176&lt;50000,"Low Salary (&lt;$50K)",
O1176&lt;90000,"Lower Middle ($50K-$90K)",
O1176&lt;130000,"Middle ($90K-$130K)",
O1176&lt;170000,"Upper Middle ($130K-$170K)",
O1176&gt;=170000,"High Salary (&gt;$170K)"
)</f>
        <v>High Salary (&gt;$170K)</v>
      </c>
      <c r="R1176" t="str" cm="1">
        <f t="array" ref="R1176">_xlfn.IFS(
G1176&lt;=2,"New Customers (0-2Y)",
G1176&lt;=5,"Growing Customers (3-5Y)",
G1176&lt;=8,"Established Customers (6-8Y)",
G1176&lt;=10,"Loyal Customers (9-10Y)"
)</f>
        <v>Growing Customers (3-5Y)</v>
      </c>
    </row>
    <row r="1177" spans="1:18" x14ac:dyDescent="0.35">
      <c r="A1177">
        <v>15721292</v>
      </c>
      <c r="B1177" t="s">
        <v>438</v>
      </c>
      <c r="C1177" t="s">
        <v>26</v>
      </c>
      <c r="D1177" t="s">
        <v>39</v>
      </c>
      <c r="E1177">
        <v>39</v>
      </c>
      <c r="F1177" t="s">
        <v>19</v>
      </c>
      <c r="G1177">
        <v>5</v>
      </c>
      <c r="H1177" s="4">
        <v>0</v>
      </c>
      <c r="I1177" t="s">
        <v>24</v>
      </c>
      <c r="J1177">
        <v>2</v>
      </c>
      <c r="K1177">
        <v>719</v>
      </c>
      <c r="L1177" t="s">
        <v>35</v>
      </c>
      <c r="M1177" t="s">
        <v>21</v>
      </c>
      <c r="N1177" t="s">
        <v>32</v>
      </c>
      <c r="O1177" s="4">
        <v>145759.70000000001</v>
      </c>
      <c r="P1177" t="s">
        <v>28</v>
      </c>
      <c r="Q1177" t="str" cm="1">
        <f t="array" ref="Q1177">_xlfn.IFS(
O1177&lt;50000,"Low Salary (&lt;$50K)",
O1177&lt;90000,"Lower Middle ($50K-$90K)",
O1177&lt;130000,"Middle ($90K-$130K)",
O1177&lt;170000,"Upper Middle ($130K-$170K)",
O1177&gt;=170000,"High Salary (&gt;$170K)"
)</f>
        <v>Upper Middle ($130K-$170K)</v>
      </c>
      <c r="R1177" t="str" cm="1">
        <f t="array" ref="R1177">_xlfn.IFS(
G1177&lt;=2,"New Customers (0-2Y)",
G1177&lt;=5,"Growing Customers (3-5Y)",
G1177&lt;=8,"Established Customers (6-8Y)",
G1177&lt;=10,"Loyal Customers (9-10Y)"
)</f>
        <v>Growing Customers (3-5Y)</v>
      </c>
    </row>
    <row r="1178" spans="1:18" x14ac:dyDescent="0.35">
      <c r="A1178">
        <v>15604217</v>
      </c>
      <c r="B1178" t="s">
        <v>861</v>
      </c>
      <c r="C1178" t="s">
        <v>17</v>
      </c>
      <c r="D1178" t="s">
        <v>39</v>
      </c>
      <c r="E1178">
        <v>34</v>
      </c>
      <c r="F1178" t="s">
        <v>19</v>
      </c>
      <c r="G1178">
        <v>9</v>
      </c>
      <c r="H1178" s="4">
        <v>0</v>
      </c>
      <c r="I1178" t="s">
        <v>24</v>
      </c>
      <c r="J1178">
        <v>2</v>
      </c>
      <c r="K1178">
        <v>726</v>
      </c>
      <c r="L1178" t="s">
        <v>35</v>
      </c>
      <c r="M1178" t="s">
        <v>27</v>
      </c>
      <c r="N1178" t="s">
        <v>32</v>
      </c>
      <c r="O1178" s="4">
        <v>14121.61</v>
      </c>
      <c r="P1178" t="s">
        <v>28</v>
      </c>
      <c r="Q1178" t="str" cm="1">
        <f t="array" ref="Q1178">_xlfn.IFS(
O1178&lt;50000,"Low Salary (&lt;$50K)",
O1178&lt;90000,"Lower Middle ($50K-$90K)",
O1178&lt;130000,"Middle ($90K-$130K)",
O1178&lt;170000,"Upper Middle ($130K-$170K)",
O1178&gt;=170000,"High Salary (&gt;$170K)"
)</f>
        <v>Low Salary (&lt;$50K)</v>
      </c>
      <c r="R1178" t="str" cm="1">
        <f t="array" ref="R1178">_xlfn.IFS(
G1178&lt;=2,"New Customers (0-2Y)",
G1178&lt;=5,"Growing Customers (3-5Y)",
G1178&lt;=8,"Established Customers (6-8Y)",
G1178&lt;=10,"Loyal Customers (9-10Y)"
)</f>
        <v>Loyal Customers (9-10Y)</v>
      </c>
    </row>
    <row r="1179" spans="1:18" x14ac:dyDescent="0.35">
      <c r="A1179">
        <v>15651369</v>
      </c>
      <c r="B1179" t="s">
        <v>715</v>
      </c>
      <c r="C1179" t="s">
        <v>17</v>
      </c>
      <c r="D1179" t="s">
        <v>39</v>
      </c>
      <c r="E1179">
        <v>21</v>
      </c>
      <c r="F1179" t="s">
        <v>43</v>
      </c>
      <c r="G1179">
        <v>1</v>
      </c>
      <c r="H1179" s="4">
        <v>0</v>
      </c>
      <c r="I1179" t="s">
        <v>24</v>
      </c>
      <c r="J1179">
        <v>2</v>
      </c>
      <c r="K1179">
        <v>626</v>
      </c>
      <c r="L1179" t="s">
        <v>20</v>
      </c>
      <c r="M1179" t="s">
        <v>21</v>
      </c>
      <c r="N1179" t="s">
        <v>32</v>
      </c>
      <c r="O1179" s="4">
        <v>66232.23</v>
      </c>
      <c r="P1179" t="s">
        <v>28</v>
      </c>
      <c r="Q1179" t="str" cm="1">
        <f t="array" ref="Q1179">_xlfn.IFS(
O1179&lt;50000,"Low Salary (&lt;$50K)",
O1179&lt;90000,"Lower Middle ($50K-$90K)",
O1179&lt;130000,"Middle ($90K-$130K)",
O1179&lt;170000,"Upper Middle ($130K-$170K)",
O1179&gt;=170000,"High Salary (&gt;$170K)"
)</f>
        <v>Lower Middle ($50K-$90K)</v>
      </c>
      <c r="R1179" t="str" cm="1">
        <f t="array" ref="R1179">_xlfn.IFS(
G1179&lt;=2,"New Customers (0-2Y)",
G1179&lt;=5,"Growing Customers (3-5Y)",
G1179&lt;=8,"Established Customers (6-8Y)",
G1179&lt;=10,"Loyal Customers (9-10Y)"
)</f>
        <v>New Customers (0-2Y)</v>
      </c>
    </row>
    <row r="1180" spans="1:18" x14ac:dyDescent="0.35">
      <c r="A1180">
        <v>15782454</v>
      </c>
      <c r="B1180" t="s">
        <v>862</v>
      </c>
      <c r="C1180" t="s">
        <v>17</v>
      </c>
      <c r="D1180" t="s">
        <v>39</v>
      </c>
      <c r="E1180">
        <v>49</v>
      </c>
      <c r="F1180" t="s">
        <v>19</v>
      </c>
      <c r="G1180">
        <v>4</v>
      </c>
      <c r="H1180" s="4">
        <v>0</v>
      </c>
      <c r="I1180" t="s">
        <v>24</v>
      </c>
      <c r="J1180">
        <v>1</v>
      </c>
      <c r="K1180">
        <v>552</v>
      </c>
      <c r="L1180" t="s">
        <v>31</v>
      </c>
      <c r="M1180" t="s">
        <v>21</v>
      </c>
      <c r="N1180" t="s">
        <v>22</v>
      </c>
      <c r="O1180" s="4">
        <v>190296.76</v>
      </c>
      <c r="P1180" t="s">
        <v>23</v>
      </c>
      <c r="Q1180" t="str" cm="1">
        <f t="array" ref="Q1180">_xlfn.IFS(
O1180&lt;50000,"Low Salary (&lt;$50K)",
O1180&lt;90000,"Lower Middle ($50K-$90K)",
O1180&lt;130000,"Middle ($90K-$130K)",
O1180&lt;170000,"Upper Middle ($130K-$170K)",
O1180&gt;=170000,"High Salary (&gt;$170K)"
)</f>
        <v>High Salary (&gt;$170K)</v>
      </c>
      <c r="R1180" t="str" cm="1">
        <f t="array" ref="R1180">_xlfn.IFS(
G1180&lt;=2,"New Customers (0-2Y)",
G1180&lt;=5,"Growing Customers (3-5Y)",
G1180&lt;=8,"Established Customers (6-8Y)",
G1180&lt;=10,"Loyal Customers (9-10Y)"
)</f>
        <v>Growing Customers (3-5Y)</v>
      </c>
    </row>
    <row r="1181" spans="1:18" x14ac:dyDescent="0.35">
      <c r="A1181">
        <v>15814032</v>
      </c>
      <c r="B1181" t="s">
        <v>331</v>
      </c>
      <c r="C1181" t="s">
        <v>42</v>
      </c>
      <c r="D1181" t="s">
        <v>18</v>
      </c>
      <c r="E1181">
        <v>31</v>
      </c>
      <c r="F1181" t="s">
        <v>19</v>
      </c>
      <c r="G1181">
        <v>1</v>
      </c>
      <c r="H1181" s="4">
        <v>93460.47</v>
      </c>
      <c r="I1181" t="s">
        <v>29</v>
      </c>
      <c r="J1181">
        <v>2</v>
      </c>
      <c r="K1181">
        <v>807</v>
      </c>
      <c r="L1181" t="s">
        <v>37</v>
      </c>
      <c r="M1181" t="s">
        <v>27</v>
      </c>
      <c r="N1181" t="s">
        <v>32</v>
      </c>
      <c r="O1181" s="4">
        <v>172782.69</v>
      </c>
      <c r="P1181" t="s">
        <v>28</v>
      </c>
      <c r="Q1181" t="str" cm="1">
        <f t="array" ref="Q1181">_xlfn.IFS(
O1181&lt;50000,"Low Salary (&lt;$50K)",
O1181&lt;90000,"Lower Middle ($50K-$90K)",
O1181&lt;130000,"Middle ($90K-$130K)",
O1181&lt;170000,"Upper Middle ($130K-$170K)",
O1181&gt;=170000,"High Salary (&gt;$170K)"
)</f>
        <v>High Salary (&gt;$170K)</v>
      </c>
      <c r="R1181" t="str" cm="1">
        <f t="array" ref="R1181">_xlfn.IFS(
G1181&lt;=2,"New Customers (0-2Y)",
G1181&lt;=5,"Growing Customers (3-5Y)",
G1181&lt;=8,"Established Customers (6-8Y)",
G1181&lt;=10,"Loyal Customers (9-10Y)"
)</f>
        <v>New Customers (0-2Y)</v>
      </c>
    </row>
    <row r="1182" spans="1:18" x14ac:dyDescent="0.35">
      <c r="A1182">
        <v>15570326</v>
      </c>
      <c r="B1182" t="s">
        <v>863</v>
      </c>
      <c r="C1182" t="s">
        <v>17</v>
      </c>
      <c r="D1182" t="s">
        <v>39</v>
      </c>
      <c r="E1182">
        <v>34</v>
      </c>
      <c r="F1182" t="s">
        <v>19</v>
      </c>
      <c r="G1182">
        <v>6</v>
      </c>
      <c r="H1182" s="4">
        <v>0</v>
      </c>
      <c r="I1182" t="s">
        <v>24</v>
      </c>
      <c r="J1182">
        <v>2</v>
      </c>
      <c r="K1182">
        <v>621</v>
      </c>
      <c r="L1182" t="s">
        <v>20</v>
      </c>
      <c r="M1182" t="s">
        <v>21</v>
      </c>
      <c r="N1182" t="s">
        <v>22</v>
      </c>
      <c r="O1182" s="4">
        <v>99128.13</v>
      </c>
      <c r="P1182" t="s">
        <v>28</v>
      </c>
      <c r="Q1182" t="str" cm="1">
        <f t="array" ref="Q1182">_xlfn.IFS(
O1182&lt;50000,"Low Salary (&lt;$50K)",
O1182&lt;90000,"Lower Middle ($50K-$90K)",
O1182&lt;130000,"Middle ($90K-$130K)",
O1182&lt;170000,"Upper Middle ($130K-$170K)",
O1182&gt;=170000,"High Salary (&gt;$170K)"
)</f>
        <v>Middle ($90K-$130K)</v>
      </c>
      <c r="R1182" t="str" cm="1">
        <f t="array" ref="R1182">_xlfn.IFS(
G1182&lt;=2,"New Customers (0-2Y)",
G1182&lt;=5,"Growing Customers (3-5Y)",
G1182&lt;=8,"Established Customers (6-8Y)",
G1182&lt;=10,"Loyal Customers (9-10Y)"
)</f>
        <v>Established Customers (6-8Y)</v>
      </c>
    </row>
    <row r="1183" spans="1:18" x14ac:dyDescent="0.35">
      <c r="A1183">
        <v>15624428</v>
      </c>
      <c r="B1183" t="s">
        <v>864</v>
      </c>
      <c r="C1183" t="s">
        <v>42</v>
      </c>
      <c r="D1183" t="s">
        <v>18</v>
      </c>
      <c r="E1183">
        <v>24</v>
      </c>
      <c r="F1183" t="s">
        <v>43</v>
      </c>
      <c r="G1183">
        <v>7</v>
      </c>
      <c r="H1183" s="4">
        <v>40224.699999999997</v>
      </c>
      <c r="I1183" t="s">
        <v>29</v>
      </c>
      <c r="J1183">
        <v>1</v>
      </c>
      <c r="K1183">
        <v>651</v>
      </c>
      <c r="L1183" t="s">
        <v>20</v>
      </c>
      <c r="M1183" t="s">
        <v>21</v>
      </c>
      <c r="N1183" t="s">
        <v>22</v>
      </c>
      <c r="O1183" s="4">
        <v>178341.33</v>
      </c>
      <c r="P1183" t="s">
        <v>28</v>
      </c>
      <c r="Q1183" t="str" cm="1">
        <f t="array" ref="Q1183">_xlfn.IFS(
O1183&lt;50000,"Low Salary (&lt;$50K)",
O1183&lt;90000,"Lower Middle ($50K-$90K)",
O1183&lt;130000,"Middle ($90K-$130K)",
O1183&lt;170000,"Upper Middle ($130K-$170K)",
O1183&gt;=170000,"High Salary (&gt;$170K)"
)</f>
        <v>High Salary (&gt;$170K)</v>
      </c>
      <c r="R1183" t="str" cm="1">
        <f t="array" ref="R1183">_xlfn.IFS(
G1183&lt;=2,"New Customers (0-2Y)",
G1183&lt;=5,"Growing Customers (3-5Y)",
G1183&lt;=8,"Established Customers (6-8Y)",
G1183&lt;=10,"Loyal Customers (9-10Y)"
)</f>
        <v>Established Customers (6-8Y)</v>
      </c>
    </row>
    <row r="1184" spans="1:18" x14ac:dyDescent="0.35">
      <c r="A1184">
        <v>15755638</v>
      </c>
      <c r="B1184" t="s">
        <v>865</v>
      </c>
      <c r="C1184" t="s">
        <v>17</v>
      </c>
      <c r="D1184" t="s">
        <v>18</v>
      </c>
      <c r="E1184">
        <v>43</v>
      </c>
      <c r="F1184" t="s">
        <v>19</v>
      </c>
      <c r="G1184">
        <v>5</v>
      </c>
      <c r="H1184" s="4">
        <v>168069.73</v>
      </c>
      <c r="I1184" t="s">
        <v>33</v>
      </c>
      <c r="J1184">
        <v>1</v>
      </c>
      <c r="K1184">
        <v>673</v>
      </c>
      <c r="L1184" t="s">
        <v>35</v>
      </c>
      <c r="M1184" t="s">
        <v>21</v>
      </c>
      <c r="N1184" t="s">
        <v>22</v>
      </c>
      <c r="O1184" s="4">
        <v>146992.24</v>
      </c>
      <c r="P1184" t="s">
        <v>23</v>
      </c>
      <c r="Q1184" t="str" cm="1">
        <f t="array" ref="Q1184">_xlfn.IFS(
O1184&lt;50000,"Low Salary (&lt;$50K)",
O1184&lt;90000,"Lower Middle ($50K-$90K)",
O1184&lt;130000,"Middle ($90K-$130K)",
O1184&lt;170000,"Upper Middle ($130K-$170K)",
O1184&gt;=170000,"High Salary (&gt;$170K)"
)</f>
        <v>Upper Middle ($130K-$170K)</v>
      </c>
      <c r="R1184" t="str" cm="1">
        <f t="array" ref="R1184">_xlfn.IFS(
G1184&lt;=2,"New Customers (0-2Y)",
G1184&lt;=5,"Growing Customers (3-5Y)",
G1184&lt;=8,"Established Customers (6-8Y)",
G1184&lt;=10,"Loyal Customers (9-10Y)"
)</f>
        <v>Growing Customers (3-5Y)</v>
      </c>
    </row>
    <row r="1185" spans="1:18" x14ac:dyDescent="0.35">
      <c r="A1185">
        <v>15600992</v>
      </c>
      <c r="B1185" t="s">
        <v>353</v>
      </c>
      <c r="C1185" t="s">
        <v>17</v>
      </c>
      <c r="D1185" t="s">
        <v>39</v>
      </c>
      <c r="E1185">
        <v>36</v>
      </c>
      <c r="F1185" t="s">
        <v>19</v>
      </c>
      <c r="G1185">
        <v>1</v>
      </c>
      <c r="H1185" s="4">
        <v>0</v>
      </c>
      <c r="I1185" t="s">
        <v>24</v>
      </c>
      <c r="J1185">
        <v>2</v>
      </c>
      <c r="K1185">
        <v>652</v>
      </c>
      <c r="L1185" t="s">
        <v>20</v>
      </c>
      <c r="M1185" t="s">
        <v>21</v>
      </c>
      <c r="N1185" t="s">
        <v>22</v>
      </c>
      <c r="O1185" s="4">
        <v>151314.98000000001</v>
      </c>
      <c r="P1185" t="s">
        <v>28</v>
      </c>
      <c r="Q1185" t="str" cm="1">
        <f t="array" ref="Q1185">_xlfn.IFS(
O1185&lt;50000,"Low Salary (&lt;$50K)",
O1185&lt;90000,"Lower Middle ($50K-$90K)",
O1185&lt;130000,"Middle ($90K-$130K)",
O1185&lt;170000,"Upper Middle ($130K-$170K)",
O1185&gt;=170000,"High Salary (&gt;$170K)"
)</f>
        <v>Upper Middle ($130K-$170K)</v>
      </c>
      <c r="R1185" t="str" cm="1">
        <f t="array" ref="R1185">_xlfn.IFS(
G1185&lt;=2,"New Customers (0-2Y)",
G1185&lt;=5,"Growing Customers (3-5Y)",
G1185&lt;=8,"Established Customers (6-8Y)",
G1185&lt;=10,"Loyal Customers (9-10Y)"
)</f>
        <v>New Customers (0-2Y)</v>
      </c>
    </row>
    <row r="1186" spans="1:18" x14ac:dyDescent="0.35">
      <c r="A1186">
        <v>15755649</v>
      </c>
      <c r="B1186" t="s">
        <v>866</v>
      </c>
      <c r="C1186" t="s">
        <v>42</v>
      </c>
      <c r="D1186" t="s">
        <v>39</v>
      </c>
      <c r="E1186">
        <v>47</v>
      </c>
      <c r="F1186" t="s">
        <v>19</v>
      </c>
      <c r="G1186">
        <v>7</v>
      </c>
      <c r="H1186" s="4">
        <v>130538.77</v>
      </c>
      <c r="I1186" t="s">
        <v>33</v>
      </c>
      <c r="J1186">
        <v>1</v>
      </c>
      <c r="K1186">
        <v>584</v>
      </c>
      <c r="L1186" t="s">
        <v>31</v>
      </c>
      <c r="M1186" t="s">
        <v>21</v>
      </c>
      <c r="N1186" t="s">
        <v>32</v>
      </c>
      <c r="O1186" s="4">
        <v>92915.839999999997</v>
      </c>
      <c r="P1186" t="s">
        <v>28</v>
      </c>
      <c r="Q1186" t="str" cm="1">
        <f t="array" ref="Q1186">_xlfn.IFS(
O1186&lt;50000,"Low Salary (&lt;$50K)",
O1186&lt;90000,"Lower Middle ($50K-$90K)",
O1186&lt;130000,"Middle ($90K-$130K)",
O1186&lt;170000,"Upper Middle ($130K-$170K)",
O1186&gt;=170000,"High Salary (&gt;$170K)"
)</f>
        <v>Middle ($90K-$130K)</v>
      </c>
      <c r="R1186" t="str" cm="1">
        <f t="array" ref="R1186">_xlfn.IFS(
G1186&lt;=2,"New Customers (0-2Y)",
G1186&lt;=5,"Growing Customers (3-5Y)",
G1186&lt;=8,"Established Customers (6-8Y)",
G1186&lt;=10,"Loyal Customers (9-10Y)"
)</f>
        <v>Established Customers (6-8Y)</v>
      </c>
    </row>
    <row r="1187" spans="1:18" x14ac:dyDescent="0.35">
      <c r="A1187">
        <v>15795228</v>
      </c>
      <c r="B1187" t="s">
        <v>867</v>
      </c>
      <c r="C1187" t="s">
        <v>17</v>
      </c>
      <c r="D1187" t="s">
        <v>39</v>
      </c>
      <c r="E1187">
        <v>37</v>
      </c>
      <c r="F1187" t="s">
        <v>19</v>
      </c>
      <c r="G1187">
        <v>3</v>
      </c>
      <c r="H1187" s="4">
        <v>132623.6</v>
      </c>
      <c r="I1187" t="s">
        <v>33</v>
      </c>
      <c r="J1187">
        <v>1</v>
      </c>
      <c r="K1187">
        <v>756</v>
      </c>
      <c r="L1187" t="s">
        <v>35</v>
      </c>
      <c r="M1187" t="s">
        <v>21</v>
      </c>
      <c r="N1187" t="s">
        <v>22</v>
      </c>
      <c r="O1187" s="4">
        <v>58974</v>
      </c>
      <c r="P1187" t="s">
        <v>28</v>
      </c>
      <c r="Q1187" t="str" cm="1">
        <f t="array" ref="Q1187">_xlfn.IFS(
O1187&lt;50000,"Low Salary (&lt;$50K)",
O1187&lt;90000,"Lower Middle ($50K-$90K)",
O1187&lt;130000,"Middle ($90K-$130K)",
O1187&lt;170000,"Upper Middle ($130K-$170K)",
O1187&gt;=170000,"High Salary (&gt;$170K)"
)</f>
        <v>Lower Middle ($50K-$90K)</v>
      </c>
      <c r="R1187" t="str" cm="1">
        <f t="array" ref="R1187">_xlfn.IFS(
G1187&lt;=2,"New Customers (0-2Y)",
G1187&lt;=5,"Growing Customers (3-5Y)",
G1187&lt;=8,"Established Customers (6-8Y)",
G1187&lt;=10,"Loyal Customers (9-10Y)"
)</f>
        <v>Growing Customers (3-5Y)</v>
      </c>
    </row>
    <row r="1188" spans="1:18" x14ac:dyDescent="0.35">
      <c r="A1188">
        <v>15589257</v>
      </c>
      <c r="B1188" t="s">
        <v>258</v>
      </c>
      <c r="C1188" t="s">
        <v>17</v>
      </c>
      <c r="D1188" t="s">
        <v>18</v>
      </c>
      <c r="E1188">
        <v>35</v>
      </c>
      <c r="F1188" t="s">
        <v>19</v>
      </c>
      <c r="G1188">
        <v>3</v>
      </c>
      <c r="H1188" s="4">
        <v>103465.02</v>
      </c>
      <c r="I1188" t="s">
        <v>33</v>
      </c>
      <c r="J1188">
        <v>2</v>
      </c>
      <c r="K1188">
        <v>670</v>
      </c>
      <c r="L1188" t="s">
        <v>35</v>
      </c>
      <c r="M1188" t="s">
        <v>21</v>
      </c>
      <c r="N1188" t="s">
        <v>22</v>
      </c>
      <c r="O1188" s="4">
        <v>174627.06</v>
      </c>
      <c r="P1188" t="s">
        <v>28</v>
      </c>
      <c r="Q1188" t="str" cm="1">
        <f t="array" ref="Q1188">_xlfn.IFS(
O1188&lt;50000,"Low Salary (&lt;$50K)",
O1188&lt;90000,"Lower Middle ($50K-$90K)",
O1188&lt;130000,"Middle ($90K-$130K)",
O1188&lt;170000,"Upper Middle ($130K-$170K)",
O1188&gt;=170000,"High Salary (&gt;$170K)"
)</f>
        <v>High Salary (&gt;$170K)</v>
      </c>
      <c r="R1188" t="str" cm="1">
        <f t="array" ref="R1188">_xlfn.IFS(
G1188&lt;=2,"New Customers (0-2Y)",
G1188&lt;=5,"Growing Customers (3-5Y)",
G1188&lt;=8,"Established Customers (6-8Y)",
G1188&lt;=10,"Loyal Customers (9-10Y)"
)</f>
        <v>Growing Customers (3-5Y)</v>
      </c>
    </row>
    <row r="1189" spans="1:18" x14ac:dyDescent="0.35">
      <c r="A1189">
        <v>15719302</v>
      </c>
      <c r="B1189" t="s">
        <v>310</v>
      </c>
      <c r="C1189" t="s">
        <v>17</v>
      </c>
      <c r="D1189" t="s">
        <v>18</v>
      </c>
      <c r="E1189">
        <v>50</v>
      </c>
      <c r="F1189" t="s">
        <v>19</v>
      </c>
      <c r="G1189">
        <v>9</v>
      </c>
      <c r="H1189" s="4">
        <v>126547.8</v>
      </c>
      <c r="I1189" t="s">
        <v>33</v>
      </c>
      <c r="J1189">
        <v>1</v>
      </c>
      <c r="K1189">
        <v>765</v>
      </c>
      <c r="L1189" t="s">
        <v>35</v>
      </c>
      <c r="M1189" t="s">
        <v>21</v>
      </c>
      <c r="N1189" t="s">
        <v>22</v>
      </c>
      <c r="O1189" s="4">
        <v>79579.94</v>
      </c>
      <c r="P1189" t="s">
        <v>23</v>
      </c>
      <c r="Q1189" t="str" cm="1">
        <f t="array" ref="Q1189">_xlfn.IFS(
O1189&lt;50000,"Low Salary (&lt;$50K)",
O1189&lt;90000,"Lower Middle ($50K-$90K)",
O1189&lt;130000,"Middle ($90K-$130K)",
O1189&lt;170000,"Upper Middle ($130K-$170K)",
O1189&gt;=170000,"High Salary (&gt;$170K)"
)</f>
        <v>Lower Middle ($50K-$90K)</v>
      </c>
      <c r="R1189" t="str" cm="1">
        <f t="array" ref="R1189">_xlfn.IFS(
G1189&lt;=2,"New Customers (0-2Y)",
G1189&lt;=5,"Growing Customers (3-5Y)",
G1189&lt;=8,"Established Customers (6-8Y)",
G1189&lt;=10,"Loyal Customers (9-10Y)"
)</f>
        <v>Loyal Customers (9-10Y)</v>
      </c>
    </row>
    <row r="1190" spans="1:18" x14ac:dyDescent="0.35">
      <c r="A1190">
        <v>15639882</v>
      </c>
      <c r="B1190" t="s">
        <v>707</v>
      </c>
      <c r="C1190" t="s">
        <v>17</v>
      </c>
      <c r="D1190" t="s">
        <v>39</v>
      </c>
      <c r="E1190">
        <v>30</v>
      </c>
      <c r="F1190" t="s">
        <v>19</v>
      </c>
      <c r="G1190">
        <v>2</v>
      </c>
      <c r="H1190" s="4">
        <v>128262.72</v>
      </c>
      <c r="I1190" t="s">
        <v>33</v>
      </c>
      <c r="J1190">
        <v>2</v>
      </c>
      <c r="K1190">
        <v>528</v>
      </c>
      <c r="L1190" t="s">
        <v>31</v>
      </c>
      <c r="M1190" t="s">
        <v>21</v>
      </c>
      <c r="N1190" t="s">
        <v>32</v>
      </c>
      <c r="O1190" s="4">
        <v>50771.16</v>
      </c>
      <c r="P1190" t="s">
        <v>28</v>
      </c>
      <c r="Q1190" t="str" cm="1">
        <f t="array" ref="Q1190">_xlfn.IFS(
O1190&lt;50000,"Low Salary (&lt;$50K)",
O1190&lt;90000,"Lower Middle ($50K-$90K)",
O1190&lt;130000,"Middle ($90K-$130K)",
O1190&lt;170000,"Upper Middle ($130K-$170K)",
O1190&gt;=170000,"High Salary (&gt;$170K)"
)</f>
        <v>Lower Middle ($50K-$90K)</v>
      </c>
      <c r="R1190" t="str" cm="1">
        <f t="array" ref="R1190">_xlfn.IFS(
G1190&lt;=2,"New Customers (0-2Y)",
G1190&lt;=5,"Growing Customers (3-5Y)",
G1190&lt;=8,"Established Customers (6-8Y)",
G1190&lt;=10,"Loyal Customers (9-10Y)"
)</f>
        <v>New Customers (0-2Y)</v>
      </c>
    </row>
    <row r="1191" spans="1:18" x14ac:dyDescent="0.35">
      <c r="A1191">
        <v>15791279</v>
      </c>
      <c r="B1191" t="s">
        <v>868</v>
      </c>
      <c r="C1191" t="s">
        <v>17</v>
      </c>
      <c r="D1191" t="s">
        <v>39</v>
      </c>
      <c r="E1191">
        <v>40</v>
      </c>
      <c r="F1191" t="s">
        <v>19</v>
      </c>
      <c r="G1191">
        <v>5</v>
      </c>
      <c r="H1191" s="4">
        <v>169742.64</v>
      </c>
      <c r="I1191" t="s">
        <v>33</v>
      </c>
      <c r="J1191">
        <v>1</v>
      </c>
      <c r="K1191">
        <v>701</v>
      </c>
      <c r="L1191" t="s">
        <v>35</v>
      </c>
      <c r="M1191" t="s">
        <v>21</v>
      </c>
      <c r="N1191" t="s">
        <v>22</v>
      </c>
      <c r="O1191" s="4">
        <v>153537.54999999999</v>
      </c>
      <c r="P1191" t="s">
        <v>23</v>
      </c>
      <c r="Q1191" t="str" cm="1">
        <f t="array" ref="Q1191">_xlfn.IFS(
O1191&lt;50000,"Low Salary (&lt;$50K)",
O1191&lt;90000,"Lower Middle ($50K-$90K)",
O1191&lt;130000,"Middle ($90K-$130K)",
O1191&lt;170000,"Upper Middle ($130K-$170K)",
O1191&gt;=170000,"High Salary (&gt;$170K)"
)</f>
        <v>Upper Middle ($130K-$170K)</v>
      </c>
      <c r="R1191" t="str" cm="1">
        <f t="array" ref="R1191">_xlfn.IFS(
G1191&lt;=2,"New Customers (0-2Y)",
G1191&lt;=5,"Growing Customers (3-5Y)",
G1191&lt;=8,"Established Customers (6-8Y)",
G1191&lt;=10,"Loyal Customers (9-10Y)"
)</f>
        <v>Growing Customers (3-5Y)</v>
      </c>
    </row>
    <row r="1192" spans="1:18" x14ac:dyDescent="0.35">
      <c r="A1192">
        <v>15636935</v>
      </c>
      <c r="B1192" t="s">
        <v>869</v>
      </c>
      <c r="C1192" t="s">
        <v>17</v>
      </c>
      <c r="D1192" t="s">
        <v>18</v>
      </c>
      <c r="E1192">
        <v>29</v>
      </c>
      <c r="F1192" t="s">
        <v>43</v>
      </c>
      <c r="G1192">
        <v>1</v>
      </c>
      <c r="H1192" s="4">
        <v>0</v>
      </c>
      <c r="I1192" t="s">
        <v>24</v>
      </c>
      <c r="J1192">
        <v>2</v>
      </c>
      <c r="K1192">
        <v>797</v>
      </c>
      <c r="L1192" t="s">
        <v>37</v>
      </c>
      <c r="M1192" t="s">
        <v>21</v>
      </c>
      <c r="N1192" t="s">
        <v>22</v>
      </c>
      <c r="O1192" s="4">
        <v>132975.39000000001</v>
      </c>
      <c r="P1192" t="s">
        <v>28</v>
      </c>
      <c r="Q1192" t="str" cm="1">
        <f t="array" ref="Q1192">_xlfn.IFS(
O1192&lt;50000,"Low Salary (&lt;$50K)",
O1192&lt;90000,"Lower Middle ($50K-$90K)",
O1192&lt;130000,"Middle ($90K-$130K)",
O1192&lt;170000,"Upper Middle ($130K-$170K)",
O1192&gt;=170000,"High Salary (&gt;$170K)"
)</f>
        <v>Upper Middle ($130K-$170K)</v>
      </c>
      <c r="R1192" t="str" cm="1">
        <f t="array" ref="R1192">_xlfn.IFS(
G1192&lt;=2,"New Customers (0-2Y)",
G1192&lt;=5,"Growing Customers (3-5Y)",
G1192&lt;=8,"Established Customers (6-8Y)",
G1192&lt;=10,"Loyal Customers (9-10Y)"
)</f>
        <v>New Customers (0-2Y)</v>
      </c>
    </row>
    <row r="1193" spans="1:18" x14ac:dyDescent="0.35">
      <c r="A1193">
        <v>15686909</v>
      </c>
      <c r="B1193" t="s">
        <v>324</v>
      </c>
      <c r="C1193" t="s">
        <v>42</v>
      </c>
      <c r="D1193" t="s">
        <v>39</v>
      </c>
      <c r="E1193">
        <v>27</v>
      </c>
      <c r="F1193" t="s">
        <v>43</v>
      </c>
      <c r="G1193">
        <v>3</v>
      </c>
      <c r="H1193" s="4">
        <v>150795.81</v>
      </c>
      <c r="I1193" t="s">
        <v>33</v>
      </c>
      <c r="J1193">
        <v>1</v>
      </c>
      <c r="K1193">
        <v>639</v>
      </c>
      <c r="L1193" t="s">
        <v>20</v>
      </c>
      <c r="M1193" t="s">
        <v>27</v>
      </c>
      <c r="N1193" t="s">
        <v>22</v>
      </c>
      <c r="O1193" s="4">
        <v>85208.93</v>
      </c>
      <c r="P1193" t="s">
        <v>28</v>
      </c>
      <c r="Q1193" t="str" cm="1">
        <f t="array" ref="Q1193">_xlfn.IFS(
O1193&lt;50000,"Low Salary (&lt;$50K)",
O1193&lt;90000,"Lower Middle ($50K-$90K)",
O1193&lt;130000,"Middle ($90K-$130K)",
O1193&lt;170000,"Upper Middle ($130K-$170K)",
O1193&gt;=170000,"High Salary (&gt;$170K)"
)</f>
        <v>Lower Middle ($50K-$90K)</v>
      </c>
      <c r="R1193" t="str" cm="1">
        <f t="array" ref="R1193">_xlfn.IFS(
G1193&lt;=2,"New Customers (0-2Y)",
G1193&lt;=5,"Growing Customers (3-5Y)",
G1193&lt;=8,"Established Customers (6-8Y)",
G1193&lt;=10,"Loyal Customers (9-10Y)"
)</f>
        <v>Growing Customers (3-5Y)</v>
      </c>
    </row>
    <row r="1194" spans="1:18" x14ac:dyDescent="0.35">
      <c r="A1194">
        <v>15589572</v>
      </c>
      <c r="B1194" t="s">
        <v>870</v>
      </c>
      <c r="C1194" t="s">
        <v>26</v>
      </c>
      <c r="D1194" t="s">
        <v>18</v>
      </c>
      <c r="E1194">
        <v>61</v>
      </c>
      <c r="F1194" t="s">
        <v>2967</v>
      </c>
      <c r="G1194">
        <v>4</v>
      </c>
      <c r="H1194" s="4">
        <v>129855.72</v>
      </c>
      <c r="I1194" t="s">
        <v>33</v>
      </c>
      <c r="J1194">
        <v>2</v>
      </c>
      <c r="K1194">
        <v>785</v>
      </c>
      <c r="L1194" t="s">
        <v>37</v>
      </c>
      <c r="M1194" t="s">
        <v>21</v>
      </c>
      <c r="N1194" t="s">
        <v>32</v>
      </c>
      <c r="O1194" s="4">
        <v>170214.82</v>
      </c>
      <c r="P1194" t="s">
        <v>23</v>
      </c>
      <c r="Q1194" t="str" cm="1">
        <f t="array" ref="Q1194">_xlfn.IFS(
O1194&lt;50000,"Low Salary (&lt;$50K)",
O1194&lt;90000,"Lower Middle ($50K-$90K)",
O1194&lt;130000,"Middle ($90K-$130K)",
O1194&lt;170000,"Upper Middle ($130K-$170K)",
O1194&gt;=170000,"High Salary (&gt;$170K)"
)</f>
        <v>High Salary (&gt;$170K)</v>
      </c>
      <c r="R1194" t="str" cm="1">
        <f t="array" ref="R1194">_xlfn.IFS(
G1194&lt;=2,"New Customers (0-2Y)",
G1194&lt;=5,"Growing Customers (3-5Y)",
G1194&lt;=8,"Established Customers (6-8Y)",
G1194&lt;=10,"Loyal Customers (9-10Y)"
)</f>
        <v>Growing Customers (3-5Y)</v>
      </c>
    </row>
    <row r="1195" spans="1:18" x14ac:dyDescent="0.35">
      <c r="A1195">
        <v>15779947</v>
      </c>
      <c r="B1195" t="s">
        <v>871</v>
      </c>
      <c r="C1195" t="s">
        <v>26</v>
      </c>
      <c r="D1195" t="s">
        <v>18</v>
      </c>
      <c r="E1195">
        <v>28</v>
      </c>
      <c r="F1195" t="s">
        <v>43</v>
      </c>
      <c r="G1195">
        <v>6</v>
      </c>
      <c r="H1195" s="4">
        <v>146098.43</v>
      </c>
      <c r="I1195" t="s">
        <v>33</v>
      </c>
      <c r="J1195">
        <v>3</v>
      </c>
      <c r="K1195">
        <v>363</v>
      </c>
      <c r="L1195" t="s">
        <v>44</v>
      </c>
      <c r="M1195" t="s">
        <v>21</v>
      </c>
      <c r="N1195" t="s">
        <v>32</v>
      </c>
      <c r="O1195" s="4">
        <v>100615.14</v>
      </c>
      <c r="P1195" t="s">
        <v>23</v>
      </c>
      <c r="Q1195" t="str" cm="1">
        <f t="array" ref="Q1195">_xlfn.IFS(
O1195&lt;50000,"Low Salary (&lt;$50K)",
O1195&lt;90000,"Lower Middle ($50K-$90K)",
O1195&lt;130000,"Middle ($90K-$130K)",
O1195&lt;170000,"Upper Middle ($130K-$170K)",
O1195&gt;=170000,"High Salary (&gt;$170K)"
)</f>
        <v>Middle ($90K-$130K)</v>
      </c>
      <c r="R1195" t="str" cm="1">
        <f t="array" ref="R1195">_xlfn.IFS(
G1195&lt;=2,"New Customers (0-2Y)",
G1195&lt;=5,"Growing Customers (3-5Y)",
G1195&lt;=8,"Established Customers (6-8Y)",
G1195&lt;=10,"Loyal Customers (9-10Y)"
)</f>
        <v>Established Customers (6-8Y)</v>
      </c>
    </row>
    <row r="1196" spans="1:18" x14ac:dyDescent="0.35">
      <c r="A1196">
        <v>15573769</v>
      </c>
      <c r="B1196" t="s">
        <v>129</v>
      </c>
      <c r="C1196" t="s">
        <v>17</v>
      </c>
      <c r="D1196" t="s">
        <v>18</v>
      </c>
      <c r="E1196">
        <v>24</v>
      </c>
      <c r="F1196" t="s">
        <v>43</v>
      </c>
      <c r="G1196">
        <v>7</v>
      </c>
      <c r="H1196" s="4">
        <v>0</v>
      </c>
      <c r="I1196" t="s">
        <v>24</v>
      </c>
      <c r="J1196">
        <v>2</v>
      </c>
      <c r="K1196">
        <v>764</v>
      </c>
      <c r="L1196" t="s">
        <v>35</v>
      </c>
      <c r="M1196" t="s">
        <v>21</v>
      </c>
      <c r="N1196" t="s">
        <v>32</v>
      </c>
      <c r="O1196" s="4">
        <v>186105.99</v>
      </c>
      <c r="P1196" t="s">
        <v>28</v>
      </c>
      <c r="Q1196" t="str" cm="1">
        <f t="array" ref="Q1196">_xlfn.IFS(
O1196&lt;50000,"Low Salary (&lt;$50K)",
O1196&lt;90000,"Lower Middle ($50K-$90K)",
O1196&lt;130000,"Middle ($90K-$130K)",
O1196&lt;170000,"Upper Middle ($130K-$170K)",
O1196&gt;=170000,"High Salary (&gt;$170K)"
)</f>
        <v>High Salary (&gt;$170K)</v>
      </c>
      <c r="R1196" t="str" cm="1">
        <f t="array" ref="R1196">_xlfn.IFS(
G1196&lt;=2,"New Customers (0-2Y)",
G1196&lt;=5,"Growing Customers (3-5Y)",
G1196&lt;=8,"Established Customers (6-8Y)",
G1196&lt;=10,"Loyal Customers (9-10Y)"
)</f>
        <v>Established Customers (6-8Y)</v>
      </c>
    </row>
    <row r="1197" spans="1:18" x14ac:dyDescent="0.35">
      <c r="A1197">
        <v>15578866</v>
      </c>
      <c r="B1197" t="s">
        <v>267</v>
      </c>
      <c r="C1197" t="s">
        <v>17</v>
      </c>
      <c r="D1197" t="s">
        <v>18</v>
      </c>
      <c r="E1197">
        <v>43</v>
      </c>
      <c r="F1197" t="s">
        <v>19</v>
      </c>
      <c r="G1197">
        <v>2</v>
      </c>
      <c r="H1197" s="4">
        <v>0</v>
      </c>
      <c r="I1197" t="s">
        <v>24</v>
      </c>
      <c r="J1197">
        <v>1</v>
      </c>
      <c r="K1197">
        <v>676</v>
      </c>
      <c r="L1197" t="s">
        <v>35</v>
      </c>
      <c r="M1197" t="s">
        <v>21</v>
      </c>
      <c r="N1197" t="s">
        <v>22</v>
      </c>
      <c r="O1197" s="4">
        <v>55119.53</v>
      </c>
      <c r="P1197" t="s">
        <v>28</v>
      </c>
      <c r="Q1197" t="str" cm="1">
        <f t="array" ref="Q1197">_xlfn.IFS(
O1197&lt;50000,"Low Salary (&lt;$50K)",
O1197&lt;90000,"Lower Middle ($50K-$90K)",
O1197&lt;130000,"Middle ($90K-$130K)",
O1197&lt;170000,"Upper Middle ($130K-$170K)",
O1197&gt;=170000,"High Salary (&gt;$170K)"
)</f>
        <v>Lower Middle ($50K-$90K)</v>
      </c>
      <c r="R1197" t="str" cm="1">
        <f t="array" ref="R1197">_xlfn.IFS(
G1197&lt;=2,"New Customers (0-2Y)",
G1197&lt;=5,"Growing Customers (3-5Y)",
G1197&lt;=8,"Established Customers (6-8Y)",
G1197&lt;=10,"Loyal Customers (9-10Y)"
)</f>
        <v>New Customers (0-2Y)</v>
      </c>
    </row>
    <row r="1198" spans="1:18" x14ac:dyDescent="0.35">
      <c r="A1198">
        <v>15739131</v>
      </c>
      <c r="B1198" t="s">
        <v>872</v>
      </c>
      <c r="C1198" t="s">
        <v>42</v>
      </c>
      <c r="D1198" t="s">
        <v>39</v>
      </c>
      <c r="E1198">
        <v>28</v>
      </c>
      <c r="F1198" t="s">
        <v>43</v>
      </c>
      <c r="G1198">
        <v>4</v>
      </c>
      <c r="H1198" s="4">
        <v>65643.3</v>
      </c>
      <c r="I1198" t="s">
        <v>29</v>
      </c>
      <c r="J1198">
        <v>1</v>
      </c>
      <c r="K1198">
        <v>718</v>
      </c>
      <c r="L1198" t="s">
        <v>35</v>
      </c>
      <c r="M1198" t="s">
        <v>21</v>
      </c>
      <c r="N1198" t="s">
        <v>32</v>
      </c>
      <c r="O1198" s="4">
        <v>28760.99</v>
      </c>
      <c r="P1198" t="s">
        <v>28</v>
      </c>
      <c r="Q1198" t="str" cm="1">
        <f t="array" ref="Q1198">_xlfn.IFS(
O1198&lt;50000,"Low Salary (&lt;$50K)",
O1198&lt;90000,"Lower Middle ($50K-$90K)",
O1198&lt;130000,"Middle ($90K-$130K)",
O1198&lt;170000,"Upper Middle ($130K-$170K)",
O1198&gt;=170000,"High Salary (&gt;$170K)"
)</f>
        <v>Low Salary (&lt;$50K)</v>
      </c>
      <c r="R1198" t="str" cm="1">
        <f t="array" ref="R1198">_xlfn.IFS(
G1198&lt;=2,"New Customers (0-2Y)",
G1198&lt;=5,"Growing Customers (3-5Y)",
G1198&lt;=8,"Established Customers (6-8Y)",
G1198&lt;=10,"Loyal Customers (9-10Y)"
)</f>
        <v>Growing Customers (3-5Y)</v>
      </c>
    </row>
    <row r="1199" spans="1:18" x14ac:dyDescent="0.35">
      <c r="A1199">
        <v>15813444</v>
      </c>
      <c r="B1199" t="s">
        <v>260</v>
      </c>
      <c r="C1199" t="s">
        <v>26</v>
      </c>
      <c r="D1199" t="s">
        <v>18</v>
      </c>
      <c r="E1199">
        <v>34</v>
      </c>
      <c r="F1199" t="s">
        <v>19</v>
      </c>
      <c r="G1199">
        <v>6</v>
      </c>
      <c r="H1199" s="4">
        <v>0</v>
      </c>
      <c r="I1199" t="s">
        <v>24</v>
      </c>
      <c r="J1199">
        <v>2</v>
      </c>
      <c r="K1199">
        <v>590</v>
      </c>
      <c r="L1199" t="s">
        <v>31</v>
      </c>
      <c r="M1199" t="s">
        <v>21</v>
      </c>
      <c r="N1199" t="s">
        <v>32</v>
      </c>
      <c r="O1199" s="4">
        <v>171021.44</v>
      </c>
      <c r="P1199" t="s">
        <v>28</v>
      </c>
      <c r="Q1199" t="str" cm="1">
        <f t="array" ref="Q1199">_xlfn.IFS(
O1199&lt;50000,"Low Salary (&lt;$50K)",
O1199&lt;90000,"Lower Middle ($50K-$90K)",
O1199&lt;130000,"Middle ($90K-$130K)",
O1199&lt;170000,"Upper Middle ($130K-$170K)",
O1199&gt;=170000,"High Salary (&gt;$170K)"
)</f>
        <v>High Salary (&gt;$170K)</v>
      </c>
      <c r="R1199" t="str" cm="1">
        <f t="array" ref="R1199">_xlfn.IFS(
G1199&lt;=2,"New Customers (0-2Y)",
G1199&lt;=5,"Growing Customers (3-5Y)",
G1199&lt;=8,"Established Customers (6-8Y)",
G1199&lt;=10,"Loyal Customers (9-10Y)"
)</f>
        <v>Established Customers (6-8Y)</v>
      </c>
    </row>
    <row r="1200" spans="1:18" x14ac:dyDescent="0.35">
      <c r="A1200">
        <v>15678058</v>
      </c>
      <c r="B1200" t="s">
        <v>779</v>
      </c>
      <c r="C1200" t="s">
        <v>17</v>
      </c>
      <c r="D1200" t="s">
        <v>39</v>
      </c>
      <c r="E1200">
        <v>38</v>
      </c>
      <c r="F1200" t="s">
        <v>19</v>
      </c>
      <c r="G1200">
        <v>9</v>
      </c>
      <c r="H1200" s="4">
        <v>104584.16</v>
      </c>
      <c r="I1200" t="s">
        <v>33</v>
      </c>
      <c r="J1200">
        <v>1</v>
      </c>
      <c r="K1200">
        <v>584</v>
      </c>
      <c r="L1200" t="s">
        <v>31</v>
      </c>
      <c r="M1200" t="s">
        <v>21</v>
      </c>
      <c r="N1200" t="s">
        <v>32</v>
      </c>
      <c r="O1200" s="4">
        <v>176678.72</v>
      </c>
      <c r="P1200" t="s">
        <v>28</v>
      </c>
      <c r="Q1200" t="str" cm="1">
        <f t="array" ref="Q1200">_xlfn.IFS(
O1200&lt;50000,"Low Salary (&lt;$50K)",
O1200&lt;90000,"Lower Middle ($50K-$90K)",
O1200&lt;130000,"Middle ($90K-$130K)",
O1200&lt;170000,"Upper Middle ($130K-$170K)",
O1200&gt;=170000,"High Salary (&gt;$170K)"
)</f>
        <v>High Salary (&gt;$170K)</v>
      </c>
      <c r="R1200" t="str" cm="1">
        <f t="array" ref="R1200">_xlfn.IFS(
G1200&lt;=2,"New Customers (0-2Y)",
G1200&lt;=5,"Growing Customers (3-5Y)",
G1200&lt;=8,"Established Customers (6-8Y)",
G1200&lt;=10,"Loyal Customers (9-10Y)"
)</f>
        <v>Loyal Customers (9-10Y)</v>
      </c>
    </row>
    <row r="1201" spans="1:18" x14ac:dyDescent="0.35">
      <c r="A1201">
        <v>15769169</v>
      </c>
      <c r="B1201" t="s">
        <v>873</v>
      </c>
      <c r="C1201" t="s">
        <v>17</v>
      </c>
      <c r="D1201" t="s">
        <v>39</v>
      </c>
      <c r="E1201">
        <v>41</v>
      </c>
      <c r="F1201" t="s">
        <v>19</v>
      </c>
      <c r="G1201">
        <v>7</v>
      </c>
      <c r="H1201" s="4">
        <v>0</v>
      </c>
      <c r="I1201" t="s">
        <v>24</v>
      </c>
      <c r="J1201">
        <v>1</v>
      </c>
      <c r="K1201">
        <v>645</v>
      </c>
      <c r="L1201" t="s">
        <v>20</v>
      </c>
      <c r="M1201" t="s">
        <v>27</v>
      </c>
      <c r="N1201" t="s">
        <v>22</v>
      </c>
      <c r="O1201" s="4">
        <v>28667.56</v>
      </c>
      <c r="P1201" t="s">
        <v>28</v>
      </c>
      <c r="Q1201" t="str" cm="1">
        <f t="array" ref="Q1201">_xlfn.IFS(
O1201&lt;50000,"Low Salary (&lt;$50K)",
O1201&lt;90000,"Lower Middle ($50K-$90K)",
O1201&lt;130000,"Middle ($90K-$130K)",
O1201&lt;170000,"Upper Middle ($130K-$170K)",
O1201&gt;=170000,"High Salary (&gt;$170K)"
)</f>
        <v>Low Salary (&lt;$50K)</v>
      </c>
      <c r="R1201" t="str" cm="1">
        <f t="array" ref="R1201">_xlfn.IFS(
G1201&lt;=2,"New Customers (0-2Y)",
G1201&lt;=5,"Growing Customers (3-5Y)",
G1201&lt;=8,"Established Customers (6-8Y)",
G1201&lt;=10,"Loyal Customers (9-10Y)"
)</f>
        <v>Established Customers (6-8Y)</v>
      </c>
    </row>
    <row r="1202" spans="1:18" x14ac:dyDescent="0.35">
      <c r="A1202">
        <v>15804602</v>
      </c>
      <c r="B1202" t="s">
        <v>366</v>
      </c>
      <c r="C1202" t="s">
        <v>42</v>
      </c>
      <c r="D1202" t="s">
        <v>39</v>
      </c>
      <c r="E1202">
        <v>30</v>
      </c>
      <c r="F1202" t="s">
        <v>19</v>
      </c>
      <c r="G1202">
        <v>6</v>
      </c>
      <c r="H1202" s="4">
        <v>99785.279999999999</v>
      </c>
      <c r="I1202" t="s">
        <v>29</v>
      </c>
      <c r="J1202">
        <v>2</v>
      </c>
      <c r="K1202">
        <v>772</v>
      </c>
      <c r="L1202" t="s">
        <v>35</v>
      </c>
      <c r="M1202" t="s">
        <v>27</v>
      </c>
      <c r="N1202" t="s">
        <v>32</v>
      </c>
      <c r="O1202" s="4">
        <v>197238.03</v>
      </c>
      <c r="P1202" t="s">
        <v>28</v>
      </c>
      <c r="Q1202" t="str" cm="1">
        <f t="array" ref="Q1202">_xlfn.IFS(
O1202&lt;50000,"Low Salary (&lt;$50K)",
O1202&lt;90000,"Lower Middle ($50K-$90K)",
O1202&lt;130000,"Middle ($90K-$130K)",
O1202&lt;170000,"Upper Middle ($130K-$170K)",
O1202&gt;=170000,"High Salary (&gt;$170K)"
)</f>
        <v>High Salary (&gt;$170K)</v>
      </c>
      <c r="R1202" t="str" cm="1">
        <f t="array" ref="R1202">_xlfn.IFS(
G1202&lt;=2,"New Customers (0-2Y)",
G1202&lt;=5,"Growing Customers (3-5Y)",
G1202&lt;=8,"Established Customers (6-8Y)",
G1202&lt;=10,"Loyal Customers (9-10Y)"
)</f>
        <v>Established Customers (6-8Y)</v>
      </c>
    </row>
    <row r="1203" spans="1:18" x14ac:dyDescent="0.35">
      <c r="A1203">
        <v>15651052</v>
      </c>
      <c r="B1203" t="s">
        <v>874</v>
      </c>
      <c r="C1203" t="s">
        <v>42</v>
      </c>
      <c r="D1203" t="s">
        <v>39</v>
      </c>
      <c r="E1203">
        <v>46</v>
      </c>
      <c r="F1203" t="s">
        <v>19</v>
      </c>
      <c r="G1203">
        <v>2</v>
      </c>
      <c r="H1203" s="4">
        <v>127655.22</v>
      </c>
      <c r="I1203" t="s">
        <v>33</v>
      </c>
      <c r="J1203">
        <v>1</v>
      </c>
      <c r="K1203">
        <v>399</v>
      </c>
      <c r="L1203" t="s">
        <v>44</v>
      </c>
      <c r="M1203" t="s">
        <v>21</v>
      </c>
      <c r="N1203" t="s">
        <v>32</v>
      </c>
      <c r="O1203" s="4">
        <v>139994.68</v>
      </c>
      <c r="P1203" t="s">
        <v>23</v>
      </c>
      <c r="Q1203" t="str" cm="1">
        <f t="array" ref="Q1203">_xlfn.IFS(
O1203&lt;50000,"Low Salary (&lt;$50K)",
O1203&lt;90000,"Lower Middle ($50K-$90K)",
O1203&lt;130000,"Middle ($90K-$130K)",
O1203&lt;170000,"Upper Middle ($130K-$170K)",
O1203&gt;=170000,"High Salary (&gt;$170K)"
)</f>
        <v>Upper Middle ($130K-$170K)</v>
      </c>
      <c r="R1203" t="str" cm="1">
        <f t="array" ref="R1203">_xlfn.IFS(
G1203&lt;=2,"New Customers (0-2Y)",
G1203&lt;=5,"Growing Customers (3-5Y)",
G1203&lt;=8,"Established Customers (6-8Y)",
G1203&lt;=10,"Loyal Customers (9-10Y)"
)</f>
        <v>New Customers (0-2Y)</v>
      </c>
    </row>
    <row r="1204" spans="1:18" x14ac:dyDescent="0.35">
      <c r="A1204">
        <v>15724334</v>
      </c>
      <c r="B1204" t="s">
        <v>875</v>
      </c>
      <c r="C1204" t="s">
        <v>17</v>
      </c>
      <c r="D1204" t="s">
        <v>39</v>
      </c>
      <c r="E1204">
        <v>22</v>
      </c>
      <c r="F1204" t="s">
        <v>43</v>
      </c>
      <c r="G1204">
        <v>5</v>
      </c>
      <c r="H1204" s="4">
        <v>0</v>
      </c>
      <c r="I1204" t="s">
        <v>24</v>
      </c>
      <c r="J1204">
        <v>1</v>
      </c>
      <c r="K1204">
        <v>529</v>
      </c>
      <c r="L1204" t="s">
        <v>31</v>
      </c>
      <c r="M1204" t="s">
        <v>21</v>
      </c>
      <c r="N1204" t="s">
        <v>32</v>
      </c>
      <c r="O1204" s="4">
        <v>151169.82999999999</v>
      </c>
      <c r="P1204" t="s">
        <v>28</v>
      </c>
      <c r="Q1204" t="str" cm="1">
        <f t="array" ref="Q1204">_xlfn.IFS(
O1204&lt;50000,"Low Salary (&lt;$50K)",
O1204&lt;90000,"Lower Middle ($50K-$90K)",
O1204&lt;130000,"Middle ($90K-$130K)",
O1204&lt;170000,"Upper Middle ($130K-$170K)",
O1204&gt;=170000,"High Salary (&gt;$170K)"
)</f>
        <v>Upper Middle ($130K-$170K)</v>
      </c>
      <c r="R1204" t="str" cm="1">
        <f t="array" ref="R1204">_xlfn.IFS(
G1204&lt;=2,"New Customers (0-2Y)",
G1204&lt;=5,"Growing Customers (3-5Y)",
G1204&lt;=8,"Established Customers (6-8Y)",
G1204&lt;=10,"Loyal Customers (9-10Y)"
)</f>
        <v>Growing Customers (3-5Y)</v>
      </c>
    </row>
    <row r="1205" spans="1:18" x14ac:dyDescent="0.35">
      <c r="A1205">
        <v>15569451</v>
      </c>
      <c r="B1205" t="s">
        <v>233</v>
      </c>
      <c r="C1205" t="s">
        <v>17</v>
      </c>
      <c r="D1205" t="s">
        <v>39</v>
      </c>
      <c r="E1205">
        <v>35</v>
      </c>
      <c r="F1205" t="s">
        <v>19</v>
      </c>
      <c r="G1205">
        <v>2</v>
      </c>
      <c r="H1205" s="4">
        <v>101257.16</v>
      </c>
      <c r="I1205" t="s">
        <v>33</v>
      </c>
      <c r="J1205">
        <v>1</v>
      </c>
      <c r="K1205">
        <v>463</v>
      </c>
      <c r="L1205" t="s">
        <v>44</v>
      </c>
      <c r="M1205" t="s">
        <v>21</v>
      </c>
      <c r="N1205" t="s">
        <v>22</v>
      </c>
      <c r="O1205" s="4">
        <v>118113.64</v>
      </c>
      <c r="P1205" t="s">
        <v>28</v>
      </c>
      <c r="Q1205" t="str" cm="1">
        <f t="array" ref="Q1205">_xlfn.IFS(
O1205&lt;50000,"Low Salary (&lt;$50K)",
O1205&lt;90000,"Lower Middle ($50K-$90K)",
O1205&lt;130000,"Middle ($90K-$130K)",
O1205&lt;170000,"Upper Middle ($130K-$170K)",
O1205&gt;=170000,"High Salary (&gt;$170K)"
)</f>
        <v>Middle ($90K-$130K)</v>
      </c>
      <c r="R1205" t="str" cm="1">
        <f t="array" ref="R1205">_xlfn.IFS(
G1205&lt;=2,"New Customers (0-2Y)",
G1205&lt;=5,"Growing Customers (3-5Y)",
G1205&lt;=8,"Established Customers (6-8Y)",
G1205&lt;=10,"Loyal Customers (9-10Y)"
)</f>
        <v>New Customers (0-2Y)</v>
      </c>
    </row>
    <row r="1206" spans="1:18" x14ac:dyDescent="0.35">
      <c r="A1206">
        <v>15650098</v>
      </c>
      <c r="B1206" t="s">
        <v>876</v>
      </c>
      <c r="C1206" t="s">
        <v>17</v>
      </c>
      <c r="D1206" t="s">
        <v>18</v>
      </c>
      <c r="E1206">
        <v>40</v>
      </c>
      <c r="F1206" t="s">
        <v>19</v>
      </c>
      <c r="G1206">
        <v>7</v>
      </c>
      <c r="H1206" s="4">
        <v>0</v>
      </c>
      <c r="I1206" t="s">
        <v>24</v>
      </c>
      <c r="J1206">
        <v>2</v>
      </c>
      <c r="K1206">
        <v>630</v>
      </c>
      <c r="L1206" t="s">
        <v>20</v>
      </c>
      <c r="M1206" t="s">
        <v>21</v>
      </c>
      <c r="N1206" t="s">
        <v>22</v>
      </c>
      <c r="O1206" s="4">
        <v>34453.17</v>
      </c>
      <c r="P1206" t="s">
        <v>28</v>
      </c>
      <c r="Q1206" t="str" cm="1">
        <f t="array" ref="Q1206">_xlfn.IFS(
O1206&lt;50000,"Low Salary (&lt;$50K)",
O1206&lt;90000,"Lower Middle ($50K-$90K)",
O1206&lt;130000,"Middle ($90K-$130K)",
O1206&lt;170000,"Upper Middle ($130K-$170K)",
O1206&gt;=170000,"High Salary (&gt;$170K)"
)</f>
        <v>Low Salary (&lt;$50K)</v>
      </c>
      <c r="R1206" t="str" cm="1">
        <f t="array" ref="R1206">_xlfn.IFS(
G1206&lt;=2,"New Customers (0-2Y)",
G1206&lt;=5,"Growing Customers (3-5Y)",
G1206&lt;=8,"Established Customers (6-8Y)",
G1206&lt;=10,"Loyal Customers (9-10Y)"
)</f>
        <v>Established Customers (6-8Y)</v>
      </c>
    </row>
    <row r="1207" spans="1:18" x14ac:dyDescent="0.35">
      <c r="A1207">
        <v>15724307</v>
      </c>
      <c r="B1207" t="s">
        <v>36</v>
      </c>
      <c r="C1207" t="s">
        <v>17</v>
      </c>
      <c r="D1207" t="s">
        <v>39</v>
      </c>
      <c r="E1207">
        <v>76</v>
      </c>
      <c r="F1207" t="s">
        <v>2967</v>
      </c>
      <c r="G1207">
        <v>10</v>
      </c>
      <c r="H1207" s="4">
        <v>121313.88</v>
      </c>
      <c r="I1207" t="s">
        <v>33</v>
      </c>
      <c r="J1207">
        <v>1</v>
      </c>
      <c r="K1207">
        <v>780</v>
      </c>
      <c r="L1207" t="s">
        <v>37</v>
      </c>
      <c r="M1207" t="s">
        <v>27</v>
      </c>
      <c r="N1207" t="s">
        <v>22</v>
      </c>
      <c r="O1207" s="4">
        <v>64872.33</v>
      </c>
      <c r="P1207" t="s">
        <v>28</v>
      </c>
      <c r="Q1207" t="str" cm="1">
        <f t="array" ref="Q1207">_xlfn.IFS(
O1207&lt;50000,"Low Salary (&lt;$50K)",
O1207&lt;90000,"Lower Middle ($50K-$90K)",
O1207&lt;130000,"Middle ($90K-$130K)",
O1207&lt;170000,"Upper Middle ($130K-$170K)",
O1207&gt;=170000,"High Salary (&gt;$170K)"
)</f>
        <v>Lower Middle ($50K-$90K)</v>
      </c>
      <c r="R1207" t="str" cm="1">
        <f t="array" ref="R1207">_xlfn.IFS(
G1207&lt;=2,"New Customers (0-2Y)",
G1207&lt;=5,"Growing Customers (3-5Y)",
G1207&lt;=8,"Established Customers (6-8Y)",
G1207&lt;=10,"Loyal Customers (9-10Y)"
)</f>
        <v>Loyal Customers (9-10Y)</v>
      </c>
    </row>
    <row r="1208" spans="1:18" x14ac:dyDescent="0.35">
      <c r="A1208">
        <v>15599268</v>
      </c>
      <c r="B1208" t="s">
        <v>877</v>
      </c>
      <c r="C1208" t="s">
        <v>26</v>
      </c>
      <c r="D1208" t="s">
        <v>39</v>
      </c>
      <c r="E1208">
        <v>32</v>
      </c>
      <c r="F1208" t="s">
        <v>19</v>
      </c>
      <c r="G1208">
        <v>5</v>
      </c>
      <c r="H1208" s="4">
        <v>0</v>
      </c>
      <c r="I1208" t="s">
        <v>24</v>
      </c>
      <c r="J1208">
        <v>2</v>
      </c>
      <c r="K1208">
        <v>584</v>
      </c>
      <c r="L1208" t="s">
        <v>31</v>
      </c>
      <c r="M1208" t="s">
        <v>21</v>
      </c>
      <c r="N1208" t="s">
        <v>32</v>
      </c>
      <c r="O1208" s="4">
        <v>10956.82</v>
      </c>
      <c r="P1208" t="s">
        <v>28</v>
      </c>
      <c r="Q1208" t="str" cm="1">
        <f t="array" ref="Q1208">_xlfn.IFS(
O1208&lt;50000,"Low Salary (&lt;$50K)",
O1208&lt;90000,"Lower Middle ($50K-$90K)",
O1208&lt;130000,"Middle ($90K-$130K)",
O1208&lt;170000,"Upper Middle ($130K-$170K)",
O1208&gt;=170000,"High Salary (&gt;$170K)"
)</f>
        <v>Low Salary (&lt;$50K)</v>
      </c>
      <c r="R1208" t="str" cm="1">
        <f t="array" ref="R1208">_xlfn.IFS(
G1208&lt;=2,"New Customers (0-2Y)",
G1208&lt;=5,"Growing Customers (3-5Y)",
G1208&lt;=8,"Established Customers (6-8Y)",
G1208&lt;=10,"Loyal Customers (9-10Y)"
)</f>
        <v>Growing Customers (3-5Y)</v>
      </c>
    </row>
    <row r="1209" spans="1:18" x14ac:dyDescent="0.35">
      <c r="A1209">
        <v>15594864</v>
      </c>
      <c r="B1209" t="s">
        <v>295</v>
      </c>
      <c r="C1209" t="s">
        <v>42</v>
      </c>
      <c r="D1209" t="s">
        <v>39</v>
      </c>
      <c r="E1209">
        <v>30</v>
      </c>
      <c r="F1209" t="s">
        <v>19</v>
      </c>
      <c r="G1209">
        <v>4</v>
      </c>
      <c r="H1209" s="4">
        <v>81523.38</v>
      </c>
      <c r="I1209" t="s">
        <v>29</v>
      </c>
      <c r="J1209">
        <v>1</v>
      </c>
      <c r="K1209">
        <v>752</v>
      </c>
      <c r="L1209" t="s">
        <v>35</v>
      </c>
      <c r="M1209" t="s">
        <v>21</v>
      </c>
      <c r="N1209" t="s">
        <v>22</v>
      </c>
      <c r="O1209" s="4">
        <v>36885.85</v>
      </c>
      <c r="P1209" t="s">
        <v>28</v>
      </c>
      <c r="Q1209" t="str" cm="1">
        <f t="array" ref="Q1209">_xlfn.IFS(
O1209&lt;50000,"Low Salary (&lt;$50K)",
O1209&lt;90000,"Lower Middle ($50K-$90K)",
O1209&lt;130000,"Middle ($90K-$130K)",
O1209&lt;170000,"Upper Middle ($130K-$170K)",
O1209&gt;=170000,"High Salary (&gt;$170K)"
)</f>
        <v>Low Salary (&lt;$50K)</v>
      </c>
      <c r="R1209" t="str" cm="1">
        <f t="array" ref="R1209">_xlfn.IFS(
G1209&lt;=2,"New Customers (0-2Y)",
G1209&lt;=5,"Growing Customers (3-5Y)",
G1209&lt;=8,"Established Customers (6-8Y)",
G1209&lt;=10,"Loyal Customers (9-10Y)"
)</f>
        <v>Growing Customers (3-5Y)</v>
      </c>
    </row>
    <row r="1210" spans="1:18" x14ac:dyDescent="0.35">
      <c r="A1210">
        <v>15616451</v>
      </c>
      <c r="B1210" t="s">
        <v>411</v>
      </c>
      <c r="C1210" t="s">
        <v>17</v>
      </c>
      <c r="D1210" t="s">
        <v>18</v>
      </c>
      <c r="E1210">
        <v>47</v>
      </c>
      <c r="F1210" t="s">
        <v>19</v>
      </c>
      <c r="G1210">
        <v>6</v>
      </c>
      <c r="H1210" s="4">
        <v>128252.66</v>
      </c>
      <c r="I1210" t="s">
        <v>33</v>
      </c>
      <c r="J1210">
        <v>1</v>
      </c>
      <c r="K1210">
        <v>697</v>
      </c>
      <c r="L1210" t="s">
        <v>35</v>
      </c>
      <c r="M1210" t="s">
        <v>21</v>
      </c>
      <c r="N1210" t="s">
        <v>22</v>
      </c>
      <c r="O1210" s="4">
        <v>168053.4</v>
      </c>
      <c r="P1210" t="s">
        <v>28</v>
      </c>
      <c r="Q1210" t="str" cm="1">
        <f t="array" ref="Q1210">_xlfn.IFS(
O1210&lt;50000,"Low Salary (&lt;$50K)",
O1210&lt;90000,"Lower Middle ($50K-$90K)",
O1210&lt;130000,"Middle ($90K-$130K)",
O1210&lt;170000,"Upper Middle ($130K-$170K)",
O1210&gt;=170000,"High Salary (&gt;$170K)"
)</f>
        <v>Upper Middle ($130K-$170K)</v>
      </c>
      <c r="R1210" t="str" cm="1">
        <f t="array" ref="R1210">_xlfn.IFS(
G1210&lt;=2,"New Customers (0-2Y)",
G1210&lt;=5,"Growing Customers (3-5Y)",
G1210&lt;=8,"Established Customers (6-8Y)",
G1210&lt;=10,"Loyal Customers (9-10Y)"
)</f>
        <v>Established Customers (6-8Y)</v>
      </c>
    </row>
    <row r="1211" spans="1:18" x14ac:dyDescent="0.35">
      <c r="A1211">
        <v>15715667</v>
      </c>
      <c r="B1211" t="s">
        <v>878</v>
      </c>
      <c r="C1211" t="s">
        <v>17</v>
      </c>
      <c r="D1211" t="s">
        <v>18</v>
      </c>
      <c r="E1211">
        <v>32</v>
      </c>
      <c r="F1211" t="s">
        <v>19</v>
      </c>
      <c r="G1211">
        <v>7</v>
      </c>
      <c r="H1211" s="4">
        <v>0</v>
      </c>
      <c r="I1211" t="s">
        <v>24</v>
      </c>
      <c r="J1211">
        <v>2</v>
      </c>
      <c r="K1211">
        <v>850</v>
      </c>
      <c r="L1211" t="s">
        <v>37</v>
      </c>
      <c r="M1211" t="s">
        <v>27</v>
      </c>
      <c r="N1211" t="s">
        <v>32</v>
      </c>
      <c r="O1211" s="4">
        <v>155227</v>
      </c>
      <c r="P1211" t="s">
        <v>28</v>
      </c>
      <c r="Q1211" t="str" cm="1">
        <f t="array" ref="Q1211">_xlfn.IFS(
O1211&lt;50000,"Low Salary (&lt;$50K)",
O1211&lt;90000,"Lower Middle ($50K-$90K)",
O1211&lt;130000,"Middle ($90K-$130K)",
O1211&lt;170000,"Upper Middle ($130K-$170K)",
O1211&gt;=170000,"High Salary (&gt;$170K)"
)</f>
        <v>Upper Middle ($130K-$170K)</v>
      </c>
      <c r="R1211" t="str" cm="1">
        <f t="array" ref="R1211">_xlfn.IFS(
G1211&lt;=2,"New Customers (0-2Y)",
G1211&lt;=5,"Growing Customers (3-5Y)",
G1211&lt;=8,"Established Customers (6-8Y)",
G1211&lt;=10,"Loyal Customers (9-10Y)"
)</f>
        <v>Established Customers (6-8Y)</v>
      </c>
    </row>
    <row r="1212" spans="1:18" x14ac:dyDescent="0.35">
      <c r="A1212">
        <v>15658969</v>
      </c>
      <c r="B1212" t="s">
        <v>502</v>
      </c>
      <c r="C1212" t="s">
        <v>17</v>
      </c>
      <c r="D1212" t="s">
        <v>39</v>
      </c>
      <c r="E1212">
        <v>51</v>
      </c>
      <c r="F1212" t="s">
        <v>19</v>
      </c>
      <c r="G1212">
        <v>7</v>
      </c>
      <c r="H1212" s="4">
        <v>0</v>
      </c>
      <c r="I1212" t="s">
        <v>24</v>
      </c>
      <c r="J1212">
        <v>3</v>
      </c>
      <c r="K1212">
        <v>711</v>
      </c>
      <c r="L1212" t="s">
        <v>35</v>
      </c>
      <c r="M1212" t="s">
        <v>21</v>
      </c>
      <c r="N1212" t="s">
        <v>32</v>
      </c>
      <c r="O1212" s="4">
        <v>38409.79</v>
      </c>
      <c r="P1212" t="s">
        <v>23</v>
      </c>
      <c r="Q1212" t="str" cm="1">
        <f t="array" ref="Q1212">_xlfn.IFS(
O1212&lt;50000,"Low Salary (&lt;$50K)",
O1212&lt;90000,"Lower Middle ($50K-$90K)",
O1212&lt;130000,"Middle ($90K-$130K)",
O1212&lt;170000,"Upper Middle ($130K-$170K)",
O1212&gt;=170000,"High Salary (&gt;$170K)"
)</f>
        <v>Low Salary (&lt;$50K)</v>
      </c>
      <c r="R1212" t="str" cm="1">
        <f t="array" ref="R1212">_xlfn.IFS(
G1212&lt;=2,"New Customers (0-2Y)",
G1212&lt;=5,"Growing Customers (3-5Y)",
G1212&lt;=8,"Established Customers (6-8Y)",
G1212&lt;=10,"Loyal Customers (9-10Y)"
)</f>
        <v>Established Customers (6-8Y)</v>
      </c>
    </row>
    <row r="1213" spans="1:18" x14ac:dyDescent="0.35">
      <c r="A1213">
        <v>15738174</v>
      </c>
      <c r="B1213" t="s">
        <v>879</v>
      </c>
      <c r="C1213" t="s">
        <v>17</v>
      </c>
      <c r="D1213" t="s">
        <v>18</v>
      </c>
      <c r="E1213">
        <v>32</v>
      </c>
      <c r="F1213" t="s">
        <v>19</v>
      </c>
      <c r="G1213">
        <v>5</v>
      </c>
      <c r="H1213" s="4">
        <v>0</v>
      </c>
      <c r="I1213" t="s">
        <v>24</v>
      </c>
      <c r="J1213">
        <v>2</v>
      </c>
      <c r="K1213">
        <v>452</v>
      </c>
      <c r="L1213" t="s">
        <v>44</v>
      </c>
      <c r="M1213" t="s">
        <v>27</v>
      </c>
      <c r="N1213" t="s">
        <v>22</v>
      </c>
      <c r="O1213" s="4">
        <v>75279.39</v>
      </c>
      <c r="P1213" t="s">
        <v>28</v>
      </c>
      <c r="Q1213" t="str" cm="1">
        <f t="array" ref="Q1213">_xlfn.IFS(
O1213&lt;50000,"Low Salary (&lt;$50K)",
O1213&lt;90000,"Lower Middle ($50K-$90K)",
O1213&lt;130000,"Middle ($90K-$130K)",
O1213&lt;170000,"Upper Middle ($130K-$170K)",
O1213&gt;=170000,"High Salary (&gt;$170K)"
)</f>
        <v>Lower Middle ($50K-$90K)</v>
      </c>
      <c r="R1213" t="str" cm="1">
        <f t="array" ref="R1213">_xlfn.IFS(
G1213&lt;=2,"New Customers (0-2Y)",
G1213&lt;=5,"Growing Customers (3-5Y)",
G1213&lt;=8,"Established Customers (6-8Y)",
G1213&lt;=10,"Loyal Customers (9-10Y)"
)</f>
        <v>Growing Customers (3-5Y)</v>
      </c>
    </row>
    <row r="1214" spans="1:18" x14ac:dyDescent="0.35">
      <c r="A1214">
        <v>15813590</v>
      </c>
      <c r="B1214" t="s">
        <v>880</v>
      </c>
      <c r="C1214" t="s">
        <v>26</v>
      </c>
      <c r="D1214" t="s">
        <v>39</v>
      </c>
      <c r="E1214">
        <v>42</v>
      </c>
      <c r="F1214" t="s">
        <v>19</v>
      </c>
      <c r="G1214">
        <v>6</v>
      </c>
      <c r="H1214" s="4">
        <v>0</v>
      </c>
      <c r="I1214" t="s">
        <v>24</v>
      </c>
      <c r="J1214">
        <v>2</v>
      </c>
      <c r="K1214">
        <v>610</v>
      </c>
      <c r="L1214" t="s">
        <v>20</v>
      </c>
      <c r="M1214" t="s">
        <v>21</v>
      </c>
      <c r="N1214" t="s">
        <v>32</v>
      </c>
      <c r="O1214" s="4">
        <v>158302.59</v>
      </c>
      <c r="P1214" t="s">
        <v>23</v>
      </c>
      <c r="Q1214" t="str" cm="1">
        <f t="array" ref="Q1214">_xlfn.IFS(
O1214&lt;50000,"Low Salary (&lt;$50K)",
O1214&lt;90000,"Lower Middle ($50K-$90K)",
O1214&lt;130000,"Middle ($90K-$130K)",
O1214&lt;170000,"Upper Middle ($130K-$170K)",
O1214&gt;=170000,"High Salary (&gt;$170K)"
)</f>
        <v>Upper Middle ($130K-$170K)</v>
      </c>
      <c r="R1214" t="str" cm="1">
        <f t="array" ref="R1214">_xlfn.IFS(
G1214&lt;=2,"New Customers (0-2Y)",
G1214&lt;=5,"Growing Customers (3-5Y)",
G1214&lt;=8,"Established Customers (6-8Y)",
G1214&lt;=10,"Loyal Customers (9-10Y)"
)</f>
        <v>Established Customers (6-8Y)</v>
      </c>
    </row>
    <row r="1215" spans="1:18" x14ac:dyDescent="0.35">
      <c r="A1215">
        <v>15624229</v>
      </c>
      <c r="B1215" t="s">
        <v>881</v>
      </c>
      <c r="C1215" t="s">
        <v>17</v>
      </c>
      <c r="D1215" t="s">
        <v>18</v>
      </c>
      <c r="E1215">
        <v>22</v>
      </c>
      <c r="F1215" t="s">
        <v>43</v>
      </c>
      <c r="G1215">
        <v>4</v>
      </c>
      <c r="H1215" s="4">
        <v>0</v>
      </c>
      <c r="I1215" t="s">
        <v>24</v>
      </c>
      <c r="J1215">
        <v>2</v>
      </c>
      <c r="K1215">
        <v>694</v>
      </c>
      <c r="L1215" t="s">
        <v>35</v>
      </c>
      <c r="M1215" t="s">
        <v>21</v>
      </c>
      <c r="N1215" t="s">
        <v>22</v>
      </c>
      <c r="O1215" s="4">
        <v>11525.72</v>
      </c>
      <c r="P1215" t="s">
        <v>28</v>
      </c>
      <c r="Q1215" t="str" cm="1">
        <f t="array" ref="Q1215">_xlfn.IFS(
O1215&lt;50000,"Low Salary (&lt;$50K)",
O1215&lt;90000,"Lower Middle ($50K-$90K)",
O1215&lt;130000,"Middle ($90K-$130K)",
O1215&lt;170000,"Upper Middle ($130K-$170K)",
O1215&gt;=170000,"High Salary (&gt;$170K)"
)</f>
        <v>Low Salary (&lt;$50K)</v>
      </c>
      <c r="R1215" t="str" cm="1">
        <f t="array" ref="R1215">_xlfn.IFS(
G1215&lt;=2,"New Customers (0-2Y)",
G1215&lt;=5,"Growing Customers (3-5Y)",
G1215&lt;=8,"Established Customers (6-8Y)",
G1215&lt;=10,"Loyal Customers (9-10Y)"
)</f>
        <v>Growing Customers (3-5Y)</v>
      </c>
    </row>
    <row r="1216" spans="1:18" x14ac:dyDescent="0.35">
      <c r="A1216">
        <v>15674148</v>
      </c>
      <c r="B1216" t="s">
        <v>882</v>
      </c>
      <c r="C1216" t="s">
        <v>26</v>
      </c>
      <c r="D1216" t="s">
        <v>39</v>
      </c>
      <c r="E1216">
        <v>33</v>
      </c>
      <c r="F1216" t="s">
        <v>19</v>
      </c>
      <c r="G1216">
        <v>6</v>
      </c>
      <c r="H1216" s="4">
        <v>0</v>
      </c>
      <c r="I1216" t="s">
        <v>24</v>
      </c>
      <c r="J1216">
        <v>1</v>
      </c>
      <c r="K1216">
        <v>579</v>
      </c>
      <c r="L1216" t="s">
        <v>31</v>
      </c>
      <c r="M1216" t="s">
        <v>21</v>
      </c>
      <c r="N1216" t="s">
        <v>32</v>
      </c>
      <c r="O1216" s="4">
        <v>94993.04</v>
      </c>
      <c r="P1216" t="s">
        <v>23</v>
      </c>
      <c r="Q1216" t="str" cm="1">
        <f t="array" ref="Q1216">_xlfn.IFS(
O1216&lt;50000,"Low Salary (&lt;$50K)",
O1216&lt;90000,"Lower Middle ($50K-$90K)",
O1216&lt;130000,"Middle ($90K-$130K)",
O1216&lt;170000,"Upper Middle ($130K-$170K)",
O1216&gt;=170000,"High Salary (&gt;$170K)"
)</f>
        <v>Middle ($90K-$130K)</v>
      </c>
      <c r="R1216" t="str" cm="1">
        <f t="array" ref="R1216">_xlfn.IFS(
G1216&lt;=2,"New Customers (0-2Y)",
G1216&lt;=5,"Growing Customers (3-5Y)",
G1216&lt;=8,"Established Customers (6-8Y)",
G1216&lt;=10,"Loyal Customers (9-10Y)"
)</f>
        <v>Established Customers (6-8Y)</v>
      </c>
    </row>
    <row r="1217" spans="1:18" x14ac:dyDescent="0.35">
      <c r="A1217">
        <v>15625080</v>
      </c>
      <c r="B1217" t="s">
        <v>883</v>
      </c>
      <c r="C1217" t="s">
        <v>26</v>
      </c>
      <c r="D1217" t="s">
        <v>18</v>
      </c>
      <c r="E1217">
        <v>54</v>
      </c>
      <c r="F1217" t="s">
        <v>19</v>
      </c>
      <c r="G1217">
        <v>8</v>
      </c>
      <c r="H1217" s="4">
        <v>0</v>
      </c>
      <c r="I1217" t="s">
        <v>24</v>
      </c>
      <c r="J1217">
        <v>1</v>
      </c>
      <c r="K1217">
        <v>745</v>
      </c>
      <c r="L1217" t="s">
        <v>35</v>
      </c>
      <c r="M1217" t="s">
        <v>21</v>
      </c>
      <c r="N1217" t="s">
        <v>32</v>
      </c>
      <c r="O1217" s="4">
        <v>173912.29</v>
      </c>
      <c r="P1217" t="s">
        <v>23</v>
      </c>
      <c r="Q1217" t="str" cm="1">
        <f t="array" ref="Q1217">_xlfn.IFS(
O1217&lt;50000,"Low Salary (&lt;$50K)",
O1217&lt;90000,"Lower Middle ($50K-$90K)",
O1217&lt;130000,"Middle ($90K-$130K)",
O1217&lt;170000,"Upper Middle ($130K-$170K)",
O1217&gt;=170000,"High Salary (&gt;$170K)"
)</f>
        <v>High Salary (&gt;$170K)</v>
      </c>
      <c r="R1217" t="str" cm="1">
        <f t="array" ref="R1217">_xlfn.IFS(
G1217&lt;=2,"New Customers (0-2Y)",
G1217&lt;=5,"Growing Customers (3-5Y)",
G1217&lt;=8,"Established Customers (6-8Y)",
G1217&lt;=10,"Loyal Customers (9-10Y)"
)</f>
        <v>Established Customers (6-8Y)</v>
      </c>
    </row>
    <row r="1218" spans="1:18" x14ac:dyDescent="0.35">
      <c r="A1218">
        <v>15682528</v>
      </c>
      <c r="B1218" t="s">
        <v>884</v>
      </c>
      <c r="C1218" t="s">
        <v>17</v>
      </c>
      <c r="D1218" t="s">
        <v>39</v>
      </c>
      <c r="E1218">
        <v>33</v>
      </c>
      <c r="F1218" t="s">
        <v>19</v>
      </c>
      <c r="G1218">
        <v>5</v>
      </c>
      <c r="H1218" s="4">
        <v>0</v>
      </c>
      <c r="I1218" t="s">
        <v>24</v>
      </c>
      <c r="J1218">
        <v>1</v>
      </c>
      <c r="K1218">
        <v>572</v>
      </c>
      <c r="L1218" t="s">
        <v>31</v>
      </c>
      <c r="M1218" t="s">
        <v>27</v>
      </c>
      <c r="N1218" t="s">
        <v>22</v>
      </c>
      <c r="O1218" s="4">
        <v>41139.050000000003</v>
      </c>
      <c r="P1218" t="s">
        <v>28</v>
      </c>
      <c r="Q1218" t="str" cm="1">
        <f t="array" ref="Q1218">_xlfn.IFS(
O1218&lt;50000,"Low Salary (&lt;$50K)",
O1218&lt;90000,"Lower Middle ($50K-$90K)",
O1218&lt;130000,"Middle ($90K-$130K)",
O1218&lt;170000,"Upper Middle ($130K-$170K)",
O1218&gt;=170000,"High Salary (&gt;$170K)"
)</f>
        <v>Low Salary (&lt;$50K)</v>
      </c>
      <c r="R1218" t="str" cm="1">
        <f t="array" ref="R1218">_xlfn.IFS(
G1218&lt;=2,"New Customers (0-2Y)",
G1218&lt;=5,"Growing Customers (3-5Y)",
G1218&lt;=8,"Established Customers (6-8Y)",
G1218&lt;=10,"Loyal Customers (9-10Y)"
)</f>
        <v>Growing Customers (3-5Y)</v>
      </c>
    </row>
    <row r="1219" spans="1:18" x14ac:dyDescent="0.35">
      <c r="A1219">
        <v>15696900</v>
      </c>
      <c r="B1219" t="s">
        <v>439</v>
      </c>
      <c r="C1219" t="s">
        <v>42</v>
      </c>
      <c r="D1219" t="s">
        <v>39</v>
      </c>
      <c r="E1219">
        <v>29</v>
      </c>
      <c r="F1219" t="s">
        <v>43</v>
      </c>
      <c r="G1219">
        <v>3</v>
      </c>
      <c r="H1219" s="4">
        <v>145541.56</v>
      </c>
      <c r="I1219" t="s">
        <v>33</v>
      </c>
      <c r="J1219">
        <v>2</v>
      </c>
      <c r="K1219">
        <v>505</v>
      </c>
      <c r="L1219" t="s">
        <v>31</v>
      </c>
      <c r="M1219" t="s">
        <v>21</v>
      </c>
      <c r="N1219" t="s">
        <v>22</v>
      </c>
      <c r="O1219" s="4">
        <v>58019.95</v>
      </c>
      <c r="P1219" t="s">
        <v>28</v>
      </c>
      <c r="Q1219" t="str" cm="1">
        <f t="array" ref="Q1219">_xlfn.IFS(
O1219&lt;50000,"Low Salary (&lt;$50K)",
O1219&lt;90000,"Lower Middle ($50K-$90K)",
O1219&lt;130000,"Middle ($90K-$130K)",
O1219&lt;170000,"Upper Middle ($130K-$170K)",
O1219&gt;=170000,"High Salary (&gt;$170K)"
)</f>
        <v>Lower Middle ($50K-$90K)</v>
      </c>
      <c r="R1219" t="str" cm="1">
        <f t="array" ref="R1219">_xlfn.IFS(
G1219&lt;=2,"New Customers (0-2Y)",
G1219&lt;=5,"Growing Customers (3-5Y)",
G1219&lt;=8,"Established Customers (6-8Y)",
G1219&lt;=10,"Loyal Customers (9-10Y)"
)</f>
        <v>Growing Customers (3-5Y)</v>
      </c>
    </row>
    <row r="1220" spans="1:18" x14ac:dyDescent="0.35">
      <c r="A1220">
        <v>15730038</v>
      </c>
      <c r="B1220" t="s">
        <v>885</v>
      </c>
      <c r="C1220" t="s">
        <v>17</v>
      </c>
      <c r="D1220" t="s">
        <v>18</v>
      </c>
      <c r="E1220">
        <v>23</v>
      </c>
      <c r="F1220" t="s">
        <v>43</v>
      </c>
      <c r="G1220">
        <v>5</v>
      </c>
      <c r="H1220" s="4">
        <v>0</v>
      </c>
      <c r="I1220" t="s">
        <v>24</v>
      </c>
      <c r="J1220">
        <v>1</v>
      </c>
      <c r="K1220">
        <v>706</v>
      </c>
      <c r="L1220" t="s">
        <v>35</v>
      </c>
      <c r="M1220" t="s">
        <v>27</v>
      </c>
      <c r="N1220" t="s">
        <v>32</v>
      </c>
      <c r="O1220" s="4">
        <v>164128.41</v>
      </c>
      <c r="P1220" t="s">
        <v>23</v>
      </c>
      <c r="Q1220" t="str" cm="1">
        <f t="array" ref="Q1220">_xlfn.IFS(
O1220&lt;50000,"Low Salary (&lt;$50K)",
O1220&lt;90000,"Lower Middle ($50K-$90K)",
O1220&lt;130000,"Middle ($90K-$130K)",
O1220&lt;170000,"Upper Middle ($130K-$170K)",
O1220&gt;=170000,"High Salary (&gt;$170K)"
)</f>
        <v>Upper Middle ($130K-$170K)</v>
      </c>
      <c r="R1220" t="str" cm="1">
        <f t="array" ref="R1220">_xlfn.IFS(
G1220&lt;=2,"New Customers (0-2Y)",
G1220&lt;=5,"Growing Customers (3-5Y)",
G1220&lt;=8,"Established Customers (6-8Y)",
G1220&lt;=10,"Loyal Customers (9-10Y)"
)</f>
        <v>Growing Customers (3-5Y)</v>
      </c>
    </row>
    <row r="1221" spans="1:18" x14ac:dyDescent="0.35">
      <c r="A1221">
        <v>15812272</v>
      </c>
      <c r="B1221" t="s">
        <v>886</v>
      </c>
      <c r="C1221" t="s">
        <v>42</v>
      </c>
      <c r="D1221" t="s">
        <v>39</v>
      </c>
      <c r="E1221">
        <v>44</v>
      </c>
      <c r="F1221" t="s">
        <v>19</v>
      </c>
      <c r="G1221">
        <v>5</v>
      </c>
      <c r="H1221" s="4">
        <v>124601.58</v>
      </c>
      <c r="I1221" t="s">
        <v>33</v>
      </c>
      <c r="J1221">
        <v>2</v>
      </c>
      <c r="K1221">
        <v>693</v>
      </c>
      <c r="L1221" t="s">
        <v>35</v>
      </c>
      <c r="M1221" t="s">
        <v>21</v>
      </c>
      <c r="N1221" t="s">
        <v>22</v>
      </c>
      <c r="O1221" s="4">
        <v>46998.13</v>
      </c>
      <c r="P1221" t="s">
        <v>23</v>
      </c>
      <c r="Q1221" t="str" cm="1">
        <f t="array" ref="Q1221">_xlfn.IFS(
O1221&lt;50000,"Low Salary (&lt;$50K)",
O1221&lt;90000,"Lower Middle ($50K-$90K)",
O1221&lt;130000,"Middle ($90K-$130K)",
O1221&lt;170000,"Upper Middle ($130K-$170K)",
O1221&gt;=170000,"High Salary (&gt;$170K)"
)</f>
        <v>Low Salary (&lt;$50K)</v>
      </c>
      <c r="R1221" t="str" cm="1">
        <f t="array" ref="R1221">_xlfn.IFS(
G1221&lt;=2,"New Customers (0-2Y)",
G1221&lt;=5,"Growing Customers (3-5Y)",
G1221&lt;=8,"Established Customers (6-8Y)",
G1221&lt;=10,"Loyal Customers (9-10Y)"
)</f>
        <v>Growing Customers (3-5Y)</v>
      </c>
    </row>
    <row r="1222" spans="1:18" x14ac:dyDescent="0.35">
      <c r="A1222">
        <v>15654654</v>
      </c>
      <c r="B1222" t="s">
        <v>329</v>
      </c>
      <c r="C1222" t="s">
        <v>42</v>
      </c>
      <c r="D1222" t="s">
        <v>18</v>
      </c>
      <c r="E1222">
        <v>33</v>
      </c>
      <c r="F1222" t="s">
        <v>19</v>
      </c>
      <c r="G1222">
        <v>7</v>
      </c>
      <c r="H1222" s="4">
        <v>115182.84</v>
      </c>
      <c r="I1222" t="s">
        <v>33</v>
      </c>
      <c r="J1222">
        <v>2</v>
      </c>
      <c r="K1222">
        <v>725</v>
      </c>
      <c r="L1222" t="s">
        <v>35</v>
      </c>
      <c r="M1222" t="s">
        <v>21</v>
      </c>
      <c r="N1222" t="s">
        <v>22</v>
      </c>
      <c r="O1222" s="4">
        <v>177279.41</v>
      </c>
      <c r="P1222" t="s">
        <v>28</v>
      </c>
      <c r="Q1222" t="str" cm="1">
        <f t="array" ref="Q1222">_xlfn.IFS(
O1222&lt;50000,"Low Salary (&lt;$50K)",
O1222&lt;90000,"Lower Middle ($50K-$90K)",
O1222&lt;130000,"Middle ($90K-$130K)",
O1222&lt;170000,"Upper Middle ($130K-$170K)",
O1222&gt;=170000,"High Salary (&gt;$170K)"
)</f>
        <v>High Salary (&gt;$170K)</v>
      </c>
      <c r="R1222" t="str" cm="1">
        <f t="array" ref="R1222">_xlfn.IFS(
G1222&lt;=2,"New Customers (0-2Y)",
G1222&lt;=5,"Growing Customers (3-5Y)",
G1222&lt;=8,"Established Customers (6-8Y)",
G1222&lt;=10,"Loyal Customers (9-10Y)"
)</f>
        <v>Established Customers (6-8Y)</v>
      </c>
    </row>
    <row r="1223" spans="1:18" x14ac:dyDescent="0.35">
      <c r="A1223">
        <v>15697625</v>
      </c>
      <c r="B1223" t="s">
        <v>887</v>
      </c>
      <c r="C1223" t="s">
        <v>17</v>
      </c>
      <c r="D1223" t="s">
        <v>39</v>
      </c>
      <c r="E1223">
        <v>37</v>
      </c>
      <c r="F1223" t="s">
        <v>19</v>
      </c>
      <c r="G1223">
        <v>2</v>
      </c>
      <c r="H1223" s="4">
        <v>163789.49</v>
      </c>
      <c r="I1223" t="s">
        <v>33</v>
      </c>
      <c r="J1223">
        <v>2</v>
      </c>
      <c r="K1223">
        <v>791</v>
      </c>
      <c r="L1223" t="s">
        <v>37</v>
      </c>
      <c r="M1223" t="s">
        <v>21</v>
      </c>
      <c r="N1223" t="s">
        <v>32</v>
      </c>
      <c r="O1223" s="4">
        <v>75832.53</v>
      </c>
      <c r="P1223" t="s">
        <v>28</v>
      </c>
      <c r="Q1223" t="str" cm="1">
        <f t="array" ref="Q1223">_xlfn.IFS(
O1223&lt;50000,"Low Salary (&lt;$50K)",
O1223&lt;90000,"Lower Middle ($50K-$90K)",
O1223&lt;130000,"Middle ($90K-$130K)",
O1223&lt;170000,"Upper Middle ($130K-$170K)",
O1223&gt;=170000,"High Salary (&gt;$170K)"
)</f>
        <v>Lower Middle ($50K-$90K)</v>
      </c>
      <c r="R1223" t="str" cm="1">
        <f t="array" ref="R1223">_xlfn.IFS(
G1223&lt;=2,"New Customers (0-2Y)",
G1223&lt;=5,"Growing Customers (3-5Y)",
G1223&lt;=8,"Established Customers (6-8Y)",
G1223&lt;=10,"Loyal Customers (9-10Y)"
)</f>
        <v>New Customers (0-2Y)</v>
      </c>
    </row>
    <row r="1224" spans="1:18" x14ac:dyDescent="0.35">
      <c r="A1224">
        <v>15616280</v>
      </c>
      <c r="B1224" t="s">
        <v>206</v>
      </c>
      <c r="C1224" t="s">
        <v>17</v>
      </c>
      <c r="D1224" t="s">
        <v>39</v>
      </c>
      <c r="E1224">
        <v>46</v>
      </c>
      <c r="F1224" t="s">
        <v>19</v>
      </c>
      <c r="G1224">
        <v>1</v>
      </c>
      <c r="H1224" s="4">
        <v>65733.41</v>
      </c>
      <c r="I1224" t="s">
        <v>29</v>
      </c>
      <c r="J1224">
        <v>1</v>
      </c>
      <c r="K1224">
        <v>536</v>
      </c>
      <c r="L1224" t="s">
        <v>31</v>
      </c>
      <c r="M1224" t="s">
        <v>21</v>
      </c>
      <c r="N1224" t="s">
        <v>32</v>
      </c>
      <c r="O1224" s="4">
        <v>61094.53</v>
      </c>
      <c r="P1224" t="s">
        <v>28</v>
      </c>
      <c r="Q1224" t="str" cm="1">
        <f t="array" ref="Q1224">_xlfn.IFS(
O1224&lt;50000,"Low Salary (&lt;$50K)",
O1224&lt;90000,"Lower Middle ($50K-$90K)",
O1224&lt;130000,"Middle ($90K-$130K)",
O1224&lt;170000,"Upper Middle ($130K-$170K)",
O1224&gt;=170000,"High Salary (&gt;$170K)"
)</f>
        <v>Lower Middle ($50K-$90K)</v>
      </c>
      <c r="R1224" t="str" cm="1">
        <f t="array" ref="R1224">_xlfn.IFS(
G1224&lt;=2,"New Customers (0-2Y)",
G1224&lt;=5,"Growing Customers (3-5Y)",
G1224&lt;=8,"Established Customers (6-8Y)",
G1224&lt;=10,"Loyal Customers (9-10Y)"
)</f>
        <v>New Customers (0-2Y)</v>
      </c>
    </row>
    <row r="1225" spans="1:18" x14ac:dyDescent="0.35">
      <c r="A1225">
        <v>15654229</v>
      </c>
      <c r="B1225" t="s">
        <v>888</v>
      </c>
      <c r="C1225" t="s">
        <v>26</v>
      </c>
      <c r="D1225" t="s">
        <v>39</v>
      </c>
      <c r="E1225">
        <v>47</v>
      </c>
      <c r="F1225" t="s">
        <v>19</v>
      </c>
      <c r="G1225">
        <v>1</v>
      </c>
      <c r="H1225" s="4">
        <v>0</v>
      </c>
      <c r="I1225" t="s">
        <v>24</v>
      </c>
      <c r="J1225">
        <v>2</v>
      </c>
      <c r="K1225">
        <v>699</v>
      </c>
      <c r="L1225" t="s">
        <v>35</v>
      </c>
      <c r="M1225" t="s">
        <v>27</v>
      </c>
      <c r="N1225" t="s">
        <v>22</v>
      </c>
      <c r="O1225" s="4">
        <v>30117.439999999999</v>
      </c>
      <c r="P1225" t="s">
        <v>28</v>
      </c>
      <c r="Q1225" t="str" cm="1">
        <f t="array" ref="Q1225">_xlfn.IFS(
O1225&lt;50000,"Low Salary (&lt;$50K)",
O1225&lt;90000,"Lower Middle ($50K-$90K)",
O1225&lt;130000,"Middle ($90K-$130K)",
O1225&lt;170000,"Upper Middle ($130K-$170K)",
O1225&gt;=170000,"High Salary (&gt;$170K)"
)</f>
        <v>Low Salary (&lt;$50K)</v>
      </c>
      <c r="R1225" t="str" cm="1">
        <f t="array" ref="R1225">_xlfn.IFS(
G1225&lt;=2,"New Customers (0-2Y)",
G1225&lt;=5,"Growing Customers (3-5Y)",
G1225&lt;=8,"Established Customers (6-8Y)",
G1225&lt;=10,"Loyal Customers (9-10Y)"
)</f>
        <v>New Customers (0-2Y)</v>
      </c>
    </row>
    <row r="1226" spans="1:18" x14ac:dyDescent="0.35">
      <c r="A1226">
        <v>15628298</v>
      </c>
      <c r="B1226" t="s">
        <v>641</v>
      </c>
      <c r="C1226" t="s">
        <v>26</v>
      </c>
      <c r="D1226" t="s">
        <v>18</v>
      </c>
      <c r="E1226">
        <v>47</v>
      </c>
      <c r="F1226" t="s">
        <v>19</v>
      </c>
      <c r="G1226">
        <v>8</v>
      </c>
      <c r="H1226" s="4">
        <v>128486.11</v>
      </c>
      <c r="I1226" t="s">
        <v>33</v>
      </c>
      <c r="J1226">
        <v>1</v>
      </c>
      <c r="K1226">
        <v>500</v>
      </c>
      <c r="L1226" t="s">
        <v>31</v>
      </c>
      <c r="M1226" t="s">
        <v>21</v>
      </c>
      <c r="N1226" t="s">
        <v>32</v>
      </c>
      <c r="O1226" s="4">
        <v>179227.12</v>
      </c>
      <c r="P1226" t="s">
        <v>28</v>
      </c>
      <c r="Q1226" t="str" cm="1">
        <f t="array" ref="Q1226">_xlfn.IFS(
O1226&lt;50000,"Low Salary (&lt;$50K)",
O1226&lt;90000,"Lower Middle ($50K-$90K)",
O1226&lt;130000,"Middle ($90K-$130K)",
O1226&lt;170000,"Upper Middle ($130K-$170K)",
O1226&gt;=170000,"High Salary (&gt;$170K)"
)</f>
        <v>High Salary (&gt;$170K)</v>
      </c>
      <c r="R1226" t="str" cm="1">
        <f t="array" ref="R1226">_xlfn.IFS(
G1226&lt;=2,"New Customers (0-2Y)",
G1226&lt;=5,"Growing Customers (3-5Y)",
G1226&lt;=8,"Established Customers (6-8Y)",
G1226&lt;=10,"Loyal Customers (9-10Y)"
)</f>
        <v>Established Customers (6-8Y)</v>
      </c>
    </row>
    <row r="1227" spans="1:18" x14ac:dyDescent="0.35">
      <c r="A1227">
        <v>15733387</v>
      </c>
      <c r="B1227" t="s">
        <v>889</v>
      </c>
      <c r="C1227" t="s">
        <v>26</v>
      </c>
      <c r="D1227" t="s">
        <v>18</v>
      </c>
      <c r="E1227">
        <v>53</v>
      </c>
      <c r="F1227" t="s">
        <v>19</v>
      </c>
      <c r="G1227">
        <v>6</v>
      </c>
      <c r="H1227" s="4">
        <v>109663.47</v>
      </c>
      <c r="I1227" t="s">
        <v>33</v>
      </c>
      <c r="J1227">
        <v>1</v>
      </c>
      <c r="K1227">
        <v>707</v>
      </c>
      <c r="L1227" t="s">
        <v>35</v>
      </c>
      <c r="M1227" t="s">
        <v>21</v>
      </c>
      <c r="N1227" t="s">
        <v>22</v>
      </c>
      <c r="O1227" s="4">
        <v>52110.45</v>
      </c>
      <c r="P1227" t="s">
        <v>28</v>
      </c>
      <c r="Q1227" t="str" cm="1">
        <f t="array" ref="Q1227">_xlfn.IFS(
O1227&lt;50000,"Low Salary (&lt;$50K)",
O1227&lt;90000,"Lower Middle ($50K-$90K)",
O1227&lt;130000,"Middle ($90K-$130K)",
O1227&lt;170000,"Upper Middle ($130K-$170K)",
O1227&gt;=170000,"High Salary (&gt;$170K)"
)</f>
        <v>Lower Middle ($50K-$90K)</v>
      </c>
      <c r="R1227" t="str" cm="1">
        <f t="array" ref="R1227">_xlfn.IFS(
G1227&lt;=2,"New Customers (0-2Y)",
G1227&lt;=5,"Growing Customers (3-5Y)",
G1227&lt;=8,"Established Customers (6-8Y)",
G1227&lt;=10,"Loyal Customers (9-10Y)"
)</f>
        <v>Established Customers (6-8Y)</v>
      </c>
    </row>
    <row r="1228" spans="1:18" x14ac:dyDescent="0.35">
      <c r="A1228">
        <v>15775572</v>
      </c>
      <c r="B1228" t="s">
        <v>651</v>
      </c>
      <c r="C1228" t="s">
        <v>42</v>
      </c>
      <c r="D1228" t="s">
        <v>18</v>
      </c>
      <c r="E1228">
        <v>42</v>
      </c>
      <c r="F1228" t="s">
        <v>19</v>
      </c>
      <c r="G1228">
        <v>6</v>
      </c>
      <c r="H1228" s="4">
        <v>88324.31</v>
      </c>
      <c r="I1228" t="s">
        <v>29</v>
      </c>
      <c r="J1228">
        <v>2</v>
      </c>
      <c r="K1228">
        <v>531</v>
      </c>
      <c r="L1228" t="s">
        <v>31</v>
      </c>
      <c r="M1228" t="s">
        <v>21</v>
      </c>
      <c r="N1228" t="s">
        <v>32</v>
      </c>
      <c r="O1228" s="4">
        <v>75248.75</v>
      </c>
      <c r="P1228" t="s">
        <v>28</v>
      </c>
      <c r="Q1228" t="str" cm="1">
        <f t="array" ref="Q1228">_xlfn.IFS(
O1228&lt;50000,"Low Salary (&lt;$50K)",
O1228&lt;90000,"Lower Middle ($50K-$90K)",
O1228&lt;130000,"Middle ($90K-$130K)",
O1228&lt;170000,"Upper Middle ($130K-$170K)",
O1228&gt;=170000,"High Salary (&gt;$170K)"
)</f>
        <v>Lower Middle ($50K-$90K)</v>
      </c>
      <c r="R1228" t="str" cm="1">
        <f t="array" ref="R1228">_xlfn.IFS(
G1228&lt;=2,"New Customers (0-2Y)",
G1228&lt;=5,"Growing Customers (3-5Y)",
G1228&lt;=8,"Established Customers (6-8Y)",
G1228&lt;=10,"Loyal Customers (9-10Y)"
)</f>
        <v>Established Customers (6-8Y)</v>
      </c>
    </row>
    <row r="1229" spans="1:18" x14ac:dyDescent="0.35">
      <c r="A1229">
        <v>15613844</v>
      </c>
      <c r="B1229" t="s">
        <v>777</v>
      </c>
      <c r="C1229" t="s">
        <v>17</v>
      </c>
      <c r="D1229" t="s">
        <v>18</v>
      </c>
      <c r="E1229">
        <v>28</v>
      </c>
      <c r="F1229" t="s">
        <v>43</v>
      </c>
      <c r="G1229">
        <v>7</v>
      </c>
      <c r="H1229" s="4">
        <v>146445.24</v>
      </c>
      <c r="I1229" t="s">
        <v>33</v>
      </c>
      <c r="J1229">
        <v>2</v>
      </c>
      <c r="K1229">
        <v>557</v>
      </c>
      <c r="L1229" t="s">
        <v>31</v>
      </c>
      <c r="M1229" t="s">
        <v>21</v>
      </c>
      <c r="N1229" t="s">
        <v>32</v>
      </c>
      <c r="O1229" s="4">
        <v>184317.74</v>
      </c>
      <c r="P1229" t="s">
        <v>28</v>
      </c>
      <c r="Q1229" t="str" cm="1">
        <f t="array" ref="Q1229">_xlfn.IFS(
O1229&lt;50000,"Low Salary (&lt;$50K)",
O1229&lt;90000,"Lower Middle ($50K-$90K)",
O1229&lt;130000,"Middle ($90K-$130K)",
O1229&lt;170000,"Upper Middle ($130K-$170K)",
O1229&gt;=170000,"High Salary (&gt;$170K)"
)</f>
        <v>High Salary (&gt;$170K)</v>
      </c>
      <c r="R1229" t="str" cm="1">
        <f t="array" ref="R1229">_xlfn.IFS(
G1229&lt;=2,"New Customers (0-2Y)",
G1229&lt;=5,"Growing Customers (3-5Y)",
G1229&lt;=8,"Established Customers (6-8Y)",
G1229&lt;=10,"Loyal Customers (9-10Y)"
)</f>
        <v>Established Customers (6-8Y)</v>
      </c>
    </row>
    <row r="1230" spans="1:18" x14ac:dyDescent="0.35">
      <c r="A1230">
        <v>15578515</v>
      </c>
      <c r="B1230" t="s">
        <v>890</v>
      </c>
      <c r="C1230" t="s">
        <v>17</v>
      </c>
      <c r="D1230" t="s">
        <v>18</v>
      </c>
      <c r="E1230">
        <v>38</v>
      </c>
      <c r="F1230" t="s">
        <v>19</v>
      </c>
      <c r="G1230">
        <v>3</v>
      </c>
      <c r="H1230" s="4">
        <v>0</v>
      </c>
      <c r="I1230" t="s">
        <v>24</v>
      </c>
      <c r="J1230">
        <v>2</v>
      </c>
      <c r="K1230">
        <v>659</v>
      </c>
      <c r="L1230" t="s">
        <v>20</v>
      </c>
      <c r="M1230" t="s">
        <v>21</v>
      </c>
      <c r="N1230" t="s">
        <v>32</v>
      </c>
      <c r="O1230" s="4">
        <v>158553.1</v>
      </c>
      <c r="P1230" t="s">
        <v>28</v>
      </c>
      <c r="Q1230" t="str" cm="1">
        <f t="array" ref="Q1230">_xlfn.IFS(
O1230&lt;50000,"Low Salary (&lt;$50K)",
O1230&lt;90000,"Lower Middle ($50K-$90K)",
O1230&lt;130000,"Middle ($90K-$130K)",
O1230&lt;170000,"Upper Middle ($130K-$170K)",
O1230&gt;=170000,"High Salary (&gt;$170K)"
)</f>
        <v>Upper Middle ($130K-$170K)</v>
      </c>
      <c r="R1230" t="str" cm="1">
        <f t="array" ref="R1230">_xlfn.IFS(
G1230&lt;=2,"New Customers (0-2Y)",
G1230&lt;=5,"Growing Customers (3-5Y)",
G1230&lt;=8,"Established Customers (6-8Y)",
G1230&lt;=10,"Loyal Customers (9-10Y)"
)</f>
        <v>Growing Customers (3-5Y)</v>
      </c>
    </row>
    <row r="1231" spans="1:18" x14ac:dyDescent="0.35">
      <c r="A1231">
        <v>15607598</v>
      </c>
      <c r="B1231" t="s">
        <v>891</v>
      </c>
      <c r="C1231" t="s">
        <v>26</v>
      </c>
      <c r="D1231" t="s">
        <v>18</v>
      </c>
      <c r="E1231">
        <v>31</v>
      </c>
      <c r="F1231" t="s">
        <v>19</v>
      </c>
      <c r="G1231">
        <v>6</v>
      </c>
      <c r="H1231" s="4">
        <v>0</v>
      </c>
      <c r="I1231" t="s">
        <v>24</v>
      </c>
      <c r="J1231">
        <v>2</v>
      </c>
      <c r="K1231">
        <v>575</v>
      </c>
      <c r="L1231" t="s">
        <v>31</v>
      </c>
      <c r="M1231" t="s">
        <v>21</v>
      </c>
      <c r="N1231" t="s">
        <v>22</v>
      </c>
      <c r="O1231" s="4">
        <v>95686.42</v>
      </c>
      <c r="P1231" t="s">
        <v>28</v>
      </c>
      <c r="Q1231" t="str" cm="1">
        <f t="array" ref="Q1231">_xlfn.IFS(
O1231&lt;50000,"Low Salary (&lt;$50K)",
O1231&lt;90000,"Lower Middle ($50K-$90K)",
O1231&lt;130000,"Middle ($90K-$130K)",
O1231&lt;170000,"Upper Middle ($130K-$170K)",
O1231&gt;=170000,"High Salary (&gt;$170K)"
)</f>
        <v>Middle ($90K-$130K)</v>
      </c>
      <c r="R1231" t="str" cm="1">
        <f t="array" ref="R1231">_xlfn.IFS(
G1231&lt;=2,"New Customers (0-2Y)",
G1231&lt;=5,"Growing Customers (3-5Y)",
G1231&lt;=8,"Established Customers (6-8Y)",
G1231&lt;=10,"Loyal Customers (9-10Y)"
)</f>
        <v>Established Customers (6-8Y)</v>
      </c>
    </row>
    <row r="1232" spans="1:18" x14ac:dyDescent="0.35">
      <c r="A1232">
        <v>15742480</v>
      </c>
      <c r="B1232" t="s">
        <v>892</v>
      </c>
      <c r="C1232" t="s">
        <v>42</v>
      </c>
      <c r="D1232" t="s">
        <v>39</v>
      </c>
      <c r="E1232">
        <v>36</v>
      </c>
      <c r="F1232" t="s">
        <v>19</v>
      </c>
      <c r="G1232">
        <v>2</v>
      </c>
      <c r="H1232" s="4">
        <v>109949.05</v>
      </c>
      <c r="I1232" t="s">
        <v>33</v>
      </c>
      <c r="J1232">
        <v>2</v>
      </c>
      <c r="K1232">
        <v>775</v>
      </c>
      <c r="L1232" t="s">
        <v>35</v>
      </c>
      <c r="M1232" t="s">
        <v>27</v>
      </c>
      <c r="N1232" t="s">
        <v>22</v>
      </c>
      <c r="O1232" s="4">
        <v>71682.539999999994</v>
      </c>
      <c r="P1232" t="s">
        <v>28</v>
      </c>
      <c r="Q1232" t="str" cm="1">
        <f t="array" ref="Q1232">_xlfn.IFS(
O1232&lt;50000,"Low Salary (&lt;$50K)",
O1232&lt;90000,"Lower Middle ($50K-$90K)",
O1232&lt;130000,"Middle ($90K-$130K)",
O1232&lt;170000,"Upper Middle ($130K-$170K)",
O1232&gt;=170000,"High Salary (&gt;$170K)"
)</f>
        <v>Lower Middle ($50K-$90K)</v>
      </c>
      <c r="R1232" t="str" cm="1">
        <f t="array" ref="R1232">_xlfn.IFS(
G1232&lt;=2,"New Customers (0-2Y)",
G1232&lt;=5,"Growing Customers (3-5Y)",
G1232&lt;=8,"Established Customers (6-8Y)",
G1232&lt;=10,"Loyal Customers (9-10Y)"
)</f>
        <v>New Customers (0-2Y)</v>
      </c>
    </row>
    <row r="1233" spans="1:18" x14ac:dyDescent="0.35">
      <c r="A1233">
        <v>15749482</v>
      </c>
      <c r="B1233" t="s">
        <v>893</v>
      </c>
      <c r="C1233" t="s">
        <v>26</v>
      </c>
      <c r="D1233" t="s">
        <v>39</v>
      </c>
      <c r="E1233">
        <v>30</v>
      </c>
      <c r="F1233" t="s">
        <v>19</v>
      </c>
      <c r="G1233">
        <v>4</v>
      </c>
      <c r="H1233" s="4">
        <v>78653.05</v>
      </c>
      <c r="I1233" t="s">
        <v>29</v>
      </c>
      <c r="J1233">
        <v>1</v>
      </c>
      <c r="K1233">
        <v>772</v>
      </c>
      <c r="L1233" t="s">
        <v>35</v>
      </c>
      <c r="M1233" t="s">
        <v>21</v>
      </c>
      <c r="N1233" t="s">
        <v>32</v>
      </c>
      <c r="O1233" s="4">
        <v>1790.48</v>
      </c>
      <c r="P1233" t="s">
        <v>28</v>
      </c>
      <c r="Q1233" t="str" cm="1">
        <f t="array" ref="Q1233">_xlfn.IFS(
O1233&lt;50000,"Low Salary (&lt;$50K)",
O1233&lt;90000,"Lower Middle ($50K-$90K)",
O1233&lt;130000,"Middle ($90K-$130K)",
O1233&lt;170000,"Upper Middle ($130K-$170K)",
O1233&gt;=170000,"High Salary (&gt;$170K)"
)</f>
        <v>Low Salary (&lt;$50K)</v>
      </c>
      <c r="R1233" t="str" cm="1">
        <f t="array" ref="R1233">_xlfn.IFS(
G1233&lt;=2,"New Customers (0-2Y)",
G1233&lt;=5,"Growing Customers (3-5Y)",
G1233&lt;=8,"Established Customers (6-8Y)",
G1233&lt;=10,"Loyal Customers (9-10Y)"
)</f>
        <v>Growing Customers (3-5Y)</v>
      </c>
    </row>
    <row r="1234" spans="1:18" x14ac:dyDescent="0.35">
      <c r="A1234">
        <v>15607537</v>
      </c>
      <c r="B1234" t="s">
        <v>216</v>
      </c>
      <c r="C1234" t="s">
        <v>42</v>
      </c>
      <c r="D1234" t="s">
        <v>39</v>
      </c>
      <c r="E1234">
        <v>46</v>
      </c>
      <c r="F1234" t="s">
        <v>19</v>
      </c>
      <c r="G1234">
        <v>9</v>
      </c>
      <c r="H1234" s="4">
        <v>107850.82</v>
      </c>
      <c r="I1234" t="s">
        <v>33</v>
      </c>
      <c r="J1234">
        <v>1</v>
      </c>
      <c r="K1234">
        <v>587</v>
      </c>
      <c r="L1234" t="s">
        <v>31</v>
      </c>
      <c r="M1234" t="s">
        <v>21</v>
      </c>
      <c r="N1234" t="s">
        <v>32</v>
      </c>
      <c r="O1234" s="4">
        <v>139431</v>
      </c>
      <c r="P1234" t="s">
        <v>23</v>
      </c>
      <c r="Q1234" t="str" cm="1">
        <f t="array" ref="Q1234">_xlfn.IFS(
O1234&lt;50000,"Low Salary (&lt;$50K)",
O1234&lt;90000,"Lower Middle ($50K-$90K)",
O1234&lt;130000,"Middle ($90K-$130K)",
O1234&lt;170000,"Upper Middle ($130K-$170K)",
O1234&gt;=170000,"High Salary (&gt;$170K)"
)</f>
        <v>Upper Middle ($130K-$170K)</v>
      </c>
      <c r="R1234" t="str" cm="1">
        <f t="array" ref="R1234">_xlfn.IFS(
G1234&lt;=2,"New Customers (0-2Y)",
G1234&lt;=5,"Growing Customers (3-5Y)",
G1234&lt;=8,"Established Customers (6-8Y)",
G1234&lt;=10,"Loyal Customers (9-10Y)"
)</f>
        <v>Loyal Customers (9-10Y)</v>
      </c>
    </row>
    <row r="1235" spans="1:18" x14ac:dyDescent="0.35">
      <c r="A1235">
        <v>15575410</v>
      </c>
      <c r="B1235" t="s">
        <v>894</v>
      </c>
      <c r="C1235" t="s">
        <v>42</v>
      </c>
      <c r="D1235" t="s">
        <v>18</v>
      </c>
      <c r="E1235">
        <v>39</v>
      </c>
      <c r="F1235" t="s">
        <v>19</v>
      </c>
      <c r="G1235">
        <v>4</v>
      </c>
      <c r="H1235" s="4">
        <v>83765.350000000006</v>
      </c>
      <c r="I1235" t="s">
        <v>29</v>
      </c>
      <c r="J1235">
        <v>2</v>
      </c>
      <c r="K1235">
        <v>667</v>
      </c>
      <c r="L1235" t="s">
        <v>35</v>
      </c>
      <c r="M1235" t="s">
        <v>21</v>
      </c>
      <c r="N1235" t="s">
        <v>32</v>
      </c>
      <c r="O1235" s="4">
        <v>118358.54</v>
      </c>
      <c r="P1235" t="s">
        <v>28</v>
      </c>
      <c r="Q1235" t="str" cm="1">
        <f t="array" ref="Q1235">_xlfn.IFS(
O1235&lt;50000,"Low Salary (&lt;$50K)",
O1235&lt;90000,"Lower Middle ($50K-$90K)",
O1235&lt;130000,"Middle ($90K-$130K)",
O1235&lt;170000,"Upper Middle ($130K-$170K)",
O1235&gt;=170000,"High Salary (&gt;$170K)"
)</f>
        <v>Middle ($90K-$130K)</v>
      </c>
      <c r="R1235" t="str" cm="1">
        <f t="array" ref="R1235">_xlfn.IFS(
G1235&lt;=2,"New Customers (0-2Y)",
G1235&lt;=5,"Growing Customers (3-5Y)",
G1235&lt;=8,"Established Customers (6-8Y)",
G1235&lt;=10,"Loyal Customers (9-10Y)"
)</f>
        <v>Growing Customers (3-5Y)</v>
      </c>
    </row>
    <row r="1236" spans="1:18" x14ac:dyDescent="0.35">
      <c r="A1236">
        <v>15684865</v>
      </c>
      <c r="B1236" t="s">
        <v>895</v>
      </c>
      <c r="C1236" t="s">
        <v>17</v>
      </c>
      <c r="D1236" t="s">
        <v>18</v>
      </c>
      <c r="E1236">
        <v>66</v>
      </c>
      <c r="F1236" t="s">
        <v>2967</v>
      </c>
      <c r="G1236">
        <v>7</v>
      </c>
      <c r="H1236" s="4">
        <v>143773.07</v>
      </c>
      <c r="I1236" t="s">
        <v>33</v>
      </c>
      <c r="J1236">
        <v>1</v>
      </c>
      <c r="K1236">
        <v>771</v>
      </c>
      <c r="L1236" t="s">
        <v>35</v>
      </c>
      <c r="M1236" t="s">
        <v>21</v>
      </c>
      <c r="N1236" t="s">
        <v>22</v>
      </c>
      <c r="O1236" s="4">
        <v>130827.88</v>
      </c>
      <c r="P1236" t="s">
        <v>28</v>
      </c>
      <c r="Q1236" t="str" cm="1">
        <f t="array" ref="Q1236">_xlfn.IFS(
O1236&lt;50000,"Low Salary (&lt;$50K)",
O1236&lt;90000,"Lower Middle ($50K-$90K)",
O1236&lt;130000,"Middle ($90K-$130K)",
O1236&lt;170000,"Upper Middle ($130K-$170K)",
O1236&gt;=170000,"High Salary (&gt;$170K)"
)</f>
        <v>Upper Middle ($130K-$170K)</v>
      </c>
      <c r="R1236" t="str" cm="1">
        <f t="array" ref="R1236">_xlfn.IFS(
G1236&lt;=2,"New Customers (0-2Y)",
G1236&lt;=5,"Growing Customers (3-5Y)",
G1236&lt;=8,"Established Customers (6-8Y)",
G1236&lt;=10,"Loyal Customers (9-10Y)"
)</f>
        <v>Established Customers (6-8Y)</v>
      </c>
    </row>
    <row r="1237" spans="1:18" x14ac:dyDescent="0.35">
      <c r="A1237">
        <v>15600700</v>
      </c>
      <c r="B1237" t="s">
        <v>764</v>
      </c>
      <c r="C1237" t="s">
        <v>42</v>
      </c>
      <c r="D1237" t="s">
        <v>39</v>
      </c>
      <c r="E1237">
        <v>63</v>
      </c>
      <c r="F1237" t="s">
        <v>2967</v>
      </c>
      <c r="G1237">
        <v>6</v>
      </c>
      <c r="H1237" s="4">
        <v>116227.27</v>
      </c>
      <c r="I1237" t="s">
        <v>33</v>
      </c>
      <c r="J1237">
        <v>1</v>
      </c>
      <c r="K1237">
        <v>523</v>
      </c>
      <c r="L1237" t="s">
        <v>31</v>
      </c>
      <c r="M1237" t="s">
        <v>21</v>
      </c>
      <c r="N1237" t="s">
        <v>22</v>
      </c>
      <c r="O1237" s="4">
        <v>119404.63</v>
      </c>
      <c r="P1237" t="s">
        <v>28</v>
      </c>
      <c r="Q1237" t="str" cm="1">
        <f t="array" ref="Q1237">_xlfn.IFS(
O1237&lt;50000,"Low Salary (&lt;$50K)",
O1237&lt;90000,"Lower Middle ($50K-$90K)",
O1237&lt;130000,"Middle ($90K-$130K)",
O1237&lt;170000,"Upper Middle ($130K-$170K)",
O1237&gt;=170000,"High Salary (&gt;$170K)"
)</f>
        <v>Middle ($90K-$130K)</v>
      </c>
      <c r="R1237" t="str" cm="1">
        <f t="array" ref="R1237">_xlfn.IFS(
G1237&lt;=2,"New Customers (0-2Y)",
G1237&lt;=5,"Growing Customers (3-5Y)",
G1237&lt;=8,"Established Customers (6-8Y)",
G1237&lt;=10,"Loyal Customers (9-10Y)"
)</f>
        <v>Established Customers (6-8Y)</v>
      </c>
    </row>
    <row r="1238" spans="1:18" x14ac:dyDescent="0.35">
      <c r="A1238">
        <v>15774155</v>
      </c>
      <c r="B1238" t="s">
        <v>87</v>
      </c>
      <c r="C1238" t="s">
        <v>42</v>
      </c>
      <c r="D1238" t="s">
        <v>39</v>
      </c>
      <c r="E1238">
        <v>33</v>
      </c>
      <c r="F1238" t="s">
        <v>19</v>
      </c>
      <c r="G1238">
        <v>0</v>
      </c>
      <c r="H1238" s="4">
        <v>103471.52</v>
      </c>
      <c r="I1238" t="s">
        <v>33</v>
      </c>
      <c r="J1238">
        <v>1</v>
      </c>
      <c r="K1238">
        <v>662</v>
      </c>
      <c r="L1238" t="s">
        <v>35</v>
      </c>
      <c r="M1238" t="s">
        <v>21</v>
      </c>
      <c r="N1238" t="s">
        <v>22</v>
      </c>
      <c r="O1238" s="4">
        <v>162703</v>
      </c>
      <c r="P1238" t="s">
        <v>28</v>
      </c>
      <c r="Q1238" t="str" cm="1">
        <f t="array" ref="Q1238">_xlfn.IFS(
O1238&lt;50000,"Low Salary (&lt;$50K)",
O1238&lt;90000,"Lower Middle ($50K-$90K)",
O1238&lt;130000,"Middle ($90K-$130K)",
O1238&lt;170000,"Upper Middle ($130K-$170K)",
O1238&gt;=170000,"High Salary (&gt;$170K)"
)</f>
        <v>Upper Middle ($130K-$170K)</v>
      </c>
      <c r="R1238" t="str" cm="1">
        <f t="array" ref="R1238">_xlfn.IFS(
G1238&lt;=2,"New Customers (0-2Y)",
G1238&lt;=5,"Growing Customers (3-5Y)",
G1238&lt;=8,"Established Customers (6-8Y)",
G1238&lt;=10,"Loyal Customers (9-10Y)"
)</f>
        <v>New Customers (0-2Y)</v>
      </c>
    </row>
    <row r="1239" spans="1:18" x14ac:dyDescent="0.35">
      <c r="A1239">
        <v>15634267</v>
      </c>
      <c r="B1239" t="s">
        <v>896</v>
      </c>
      <c r="C1239" t="s">
        <v>17</v>
      </c>
      <c r="D1239" t="s">
        <v>39</v>
      </c>
      <c r="E1239">
        <v>42</v>
      </c>
      <c r="F1239" t="s">
        <v>19</v>
      </c>
      <c r="G1239">
        <v>5</v>
      </c>
      <c r="H1239" s="4">
        <v>0</v>
      </c>
      <c r="I1239" t="s">
        <v>24</v>
      </c>
      <c r="J1239">
        <v>2</v>
      </c>
      <c r="K1239">
        <v>717</v>
      </c>
      <c r="L1239" t="s">
        <v>35</v>
      </c>
      <c r="M1239" t="s">
        <v>21</v>
      </c>
      <c r="N1239" t="s">
        <v>32</v>
      </c>
      <c r="O1239" s="4">
        <v>172665.21</v>
      </c>
      <c r="P1239" t="s">
        <v>28</v>
      </c>
      <c r="Q1239" t="str" cm="1">
        <f t="array" ref="Q1239">_xlfn.IFS(
O1239&lt;50000,"Low Salary (&lt;$50K)",
O1239&lt;90000,"Lower Middle ($50K-$90K)",
O1239&lt;130000,"Middle ($90K-$130K)",
O1239&lt;170000,"Upper Middle ($130K-$170K)",
O1239&gt;=170000,"High Salary (&gt;$170K)"
)</f>
        <v>High Salary (&gt;$170K)</v>
      </c>
      <c r="R1239" t="str" cm="1">
        <f t="array" ref="R1239">_xlfn.IFS(
G1239&lt;=2,"New Customers (0-2Y)",
G1239&lt;=5,"Growing Customers (3-5Y)",
G1239&lt;=8,"Established Customers (6-8Y)",
G1239&lt;=10,"Loyal Customers (9-10Y)"
)</f>
        <v>Growing Customers (3-5Y)</v>
      </c>
    </row>
    <row r="1240" spans="1:18" x14ac:dyDescent="0.35">
      <c r="A1240">
        <v>15619626</v>
      </c>
      <c r="B1240" t="s">
        <v>897</v>
      </c>
      <c r="C1240" t="s">
        <v>17</v>
      </c>
      <c r="D1240" t="s">
        <v>39</v>
      </c>
      <c r="E1240">
        <v>24</v>
      </c>
      <c r="F1240" t="s">
        <v>43</v>
      </c>
      <c r="G1240">
        <v>3</v>
      </c>
      <c r="H1240" s="4">
        <v>137492.35</v>
      </c>
      <c r="I1240" t="s">
        <v>33</v>
      </c>
      <c r="J1240">
        <v>2</v>
      </c>
      <c r="K1240">
        <v>746</v>
      </c>
      <c r="L1240" t="s">
        <v>35</v>
      </c>
      <c r="M1240" t="s">
        <v>27</v>
      </c>
      <c r="N1240" t="s">
        <v>22</v>
      </c>
      <c r="O1240" s="4">
        <v>170142.09</v>
      </c>
      <c r="P1240" t="s">
        <v>28</v>
      </c>
      <c r="Q1240" t="str" cm="1">
        <f t="array" ref="Q1240">_xlfn.IFS(
O1240&lt;50000,"Low Salary (&lt;$50K)",
O1240&lt;90000,"Lower Middle ($50K-$90K)",
O1240&lt;130000,"Middle ($90K-$130K)",
O1240&lt;170000,"Upper Middle ($130K-$170K)",
O1240&gt;=170000,"High Salary (&gt;$170K)"
)</f>
        <v>High Salary (&gt;$170K)</v>
      </c>
      <c r="R1240" t="str" cm="1">
        <f t="array" ref="R1240">_xlfn.IFS(
G1240&lt;=2,"New Customers (0-2Y)",
G1240&lt;=5,"Growing Customers (3-5Y)",
G1240&lt;=8,"Established Customers (6-8Y)",
G1240&lt;=10,"Loyal Customers (9-10Y)"
)</f>
        <v>Growing Customers (3-5Y)</v>
      </c>
    </row>
    <row r="1241" spans="1:18" x14ac:dyDescent="0.35">
      <c r="A1241">
        <v>15660422</v>
      </c>
      <c r="B1241" t="s">
        <v>400</v>
      </c>
      <c r="C1241" t="s">
        <v>17</v>
      </c>
      <c r="D1241" t="s">
        <v>39</v>
      </c>
      <c r="E1241">
        <v>28</v>
      </c>
      <c r="F1241" t="s">
        <v>43</v>
      </c>
      <c r="G1241">
        <v>7</v>
      </c>
      <c r="H1241" s="4">
        <v>0</v>
      </c>
      <c r="I1241" t="s">
        <v>24</v>
      </c>
      <c r="J1241">
        <v>2</v>
      </c>
      <c r="K1241">
        <v>569</v>
      </c>
      <c r="L1241" t="s">
        <v>31</v>
      </c>
      <c r="M1241" t="s">
        <v>21</v>
      </c>
      <c r="N1241" t="s">
        <v>32</v>
      </c>
      <c r="O1241" s="4">
        <v>73977.23</v>
      </c>
      <c r="P1241" t="s">
        <v>28</v>
      </c>
      <c r="Q1241" t="str" cm="1">
        <f t="array" ref="Q1241">_xlfn.IFS(
O1241&lt;50000,"Low Salary (&lt;$50K)",
O1241&lt;90000,"Lower Middle ($50K-$90K)",
O1241&lt;130000,"Middle ($90K-$130K)",
O1241&lt;170000,"Upper Middle ($130K-$170K)",
O1241&gt;=170000,"High Salary (&gt;$170K)"
)</f>
        <v>Lower Middle ($50K-$90K)</v>
      </c>
      <c r="R1241" t="str" cm="1">
        <f t="array" ref="R1241">_xlfn.IFS(
G1241&lt;=2,"New Customers (0-2Y)",
G1241&lt;=5,"Growing Customers (3-5Y)",
G1241&lt;=8,"Established Customers (6-8Y)",
G1241&lt;=10,"Loyal Customers (9-10Y)"
)</f>
        <v>Established Customers (6-8Y)</v>
      </c>
    </row>
    <row r="1242" spans="1:18" x14ac:dyDescent="0.35">
      <c r="A1242">
        <v>15617934</v>
      </c>
      <c r="B1242" t="s">
        <v>898</v>
      </c>
      <c r="C1242" t="s">
        <v>17</v>
      </c>
      <c r="D1242" t="s">
        <v>39</v>
      </c>
      <c r="E1242">
        <v>36</v>
      </c>
      <c r="F1242" t="s">
        <v>19</v>
      </c>
      <c r="G1242">
        <v>9</v>
      </c>
      <c r="H1242" s="4">
        <v>129829.59</v>
      </c>
      <c r="I1242" t="s">
        <v>33</v>
      </c>
      <c r="J1242">
        <v>1</v>
      </c>
      <c r="K1242">
        <v>579</v>
      </c>
      <c r="L1242" t="s">
        <v>31</v>
      </c>
      <c r="M1242" t="s">
        <v>21</v>
      </c>
      <c r="N1242" t="s">
        <v>22</v>
      </c>
      <c r="O1242" s="4">
        <v>60906.12</v>
      </c>
      <c r="P1242" t="s">
        <v>28</v>
      </c>
      <c r="Q1242" t="str" cm="1">
        <f t="array" ref="Q1242">_xlfn.IFS(
O1242&lt;50000,"Low Salary (&lt;$50K)",
O1242&lt;90000,"Lower Middle ($50K-$90K)",
O1242&lt;130000,"Middle ($90K-$130K)",
O1242&lt;170000,"Upper Middle ($130K-$170K)",
O1242&gt;=170000,"High Salary (&gt;$170K)"
)</f>
        <v>Lower Middle ($50K-$90K)</v>
      </c>
      <c r="R1242" t="str" cm="1">
        <f t="array" ref="R1242">_xlfn.IFS(
G1242&lt;=2,"New Customers (0-2Y)",
G1242&lt;=5,"Growing Customers (3-5Y)",
G1242&lt;=8,"Established Customers (6-8Y)",
G1242&lt;=10,"Loyal Customers (9-10Y)"
)</f>
        <v>Loyal Customers (9-10Y)</v>
      </c>
    </row>
    <row r="1243" spans="1:18" x14ac:dyDescent="0.35">
      <c r="A1243">
        <v>15760774</v>
      </c>
      <c r="B1243" t="s">
        <v>899</v>
      </c>
      <c r="C1243" t="s">
        <v>17</v>
      </c>
      <c r="D1243" t="s">
        <v>18</v>
      </c>
      <c r="E1243">
        <v>21</v>
      </c>
      <c r="F1243" t="s">
        <v>43</v>
      </c>
      <c r="G1243">
        <v>1</v>
      </c>
      <c r="H1243" s="4">
        <v>146329.57</v>
      </c>
      <c r="I1243" t="s">
        <v>33</v>
      </c>
      <c r="J1243">
        <v>2</v>
      </c>
      <c r="K1243">
        <v>519</v>
      </c>
      <c r="L1243" t="s">
        <v>31</v>
      </c>
      <c r="M1243" t="s">
        <v>21</v>
      </c>
      <c r="N1243" t="s">
        <v>22</v>
      </c>
      <c r="O1243" s="4">
        <v>194867.27</v>
      </c>
      <c r="P1243" t="s">
        <v>28</v>
      </c>
      <c r="Q1243" t="str" cm="1">
        <f t="array" ref="Q1243">_xlfn.IFS(
O1243&lt;50000,"Low Salary (&lt;$50K)",
O1243&lt;90000,"Lower Middle ($50K-$90K)",
O1243&lt;130000,"Middle ($90K-$130K)",
O1243&lt;170000,"Upper Middle ($130K-$170K)",
O1243&gt;=170000,"High Salary (&gt;$170K)"
)</f>
        <v>High Salary (&gt;$170K)</v>
      </c>
      <c r="R1243" t="str" cm="1">
        <f t="array" ref="R1243">_xlfn.IFS(
G1243&lt;=2,"New Customers (0-2Y)",
G1243&lt;=5,"Growing Customers (3-5Y)",
G1243&lt;=8,"Established Customers (6-8Y)",
G1243&lt;=10,"Loyal Customers (9-10Y)"
)</f>
        <v>New Customers (0-2Y)</v>
      </c>
    </row>
    <row r="1244" spans="1:18" x14ac:dyDescent="0.35">
      <c r="A1244">
        <v>15813132</v>
      </c>
      <c r="B1244" t="s">
        <v>720</v>
      </c>
      <c r="C1244" t="s">
        <v>42</v>
      </c>
      <c r="D1244" t="s">
        <v>39</v>
      </c>
      <c r="E1244">
        <v>30</v>
      </c>
      <c r="F1244" t="s">
        <v>19</v>
      </c>
      <c r="G1244">
        <v>4</v>
      </c>
      <c r="H1244" s="4">
        <v>114027.7</v>
      </c>
      <c r="I1244" t="s">
        <v>33</v>
      </c>
      <c r="J1244">
        <v>1</v>
      </c>
      <c r="K1244">
        <v>696</v>
      </c>
      <c r="L1244" t="s">
        <v>35</v>
      </c>
      <c r="M1244" t="s">
        <v>21</v>
      </c>
      <c r="N1244" t="s">
        <v>22</v>
      </c>
      <c r="O1244" s="4">
        <v>193716.56</v>
      </c>
      <c r="P1244" t="s">
        <v>28</v>
      </c>
      <c r="Q1244" t="str" cm="1">
        <f t="array" ref="Q1244">_xlfn.IFS(
O1244&lt;50000,"Low Salary (&lt;$50K)",
O1244&lt;90000,"Lower Middle ($50K-$90K)",
O1244&lt;130000,"Middle ($90K-$130K)",
O1244&lt;170000,"Upper Middle ($130K-$170K)",
O1244&gt;=170000,"High Salary (&gt;$170K)"
)</f>
        <v>High Salary (&gt;$170K)</v>
      </c>
      <c r="R1244" t="str" cm="1">
        <f t="array" ref="R1244">_xlfn.IFS(
G1244&lt;=2,"New Customers (0-2Y)",
G1244&lt;=5,"Growing Customers (3-5Y)",
G1244&lt;=8,"Established Customers (6-8Y)",
G1244&lt;=10,"Loyal Customers (9-10Y)"
)</f>
        <v>Growing Customers (3-5Y)</v>
      </c>
    </row>
    <row r="1245" spans="1:18" x14ac:dyDescent="0.35">
      <c r="A1245">
        <v>15593331</v>
      </c>
      <c r="B1245" t="s">
        <v>900</v>
      </c>
      <c r="C1245" t="s">
        <v>42</v>
      </c>
      <c r="D1245" t="s">
        <v>39</v>
      </c>
      <c r="E1245">
        <v>25</v>
      </c>
      <c r="F1245" t="s">
        <v>43</v>
      </c>
      <c r="G1245">
        <v>6</v>
      </c>
      <c r="H1245" s="4">
        <v>146580.69</v>
      </c>
      <c r="I1245" t="s">
        <v>33</v>
      </c>
      <c r="J1245">
        <v>1</v>
      </c>
      <c r="K1245">
        <v>693</v>
      </c>
      <c r="L1245" t="s">
        <v>35</v>
      </c>
      <c r="M1245" t="s">
        <v>27</v>
      </c>
      <c r="N1245" t="s">
        <v>22</v>
      </c>
      <c r="O1245" s="4">
        <v>14633.35</v>
      </c>
      <c r="P1245" t="s">
        <v>28</v>
      </c>
      <c r="Q1245" t="str" cm="1">
        <f t="array" ref="Q1245">_xlfn.IFS(
O1245&lt;50000,"Low Salary (&lt;$50K)",
O1245&lt;90000,"Lower Middle ($50K-$90K)",
O1245&lt;130000,"Middle ($90K-$130K)",
O1245&lt;170000,"Upper Middle ($130K-$170K)",
O1245&gt;=170000,"High Salary (&gt;$170K)"
)</f>
        <v>Low Salary (&lt;$50K)</v>
      </c>
      <c r="R1245" t="str" cm="1">
        <f t="array" ref="R1245">_xlfn.IFS(
G1245&lt;=2,"New Customers (0-2Y)",
G1245&lt;=5,"Growing Customers (3-5Y)",
G1245&lt;=8,"Established Customers (6-8Y)",
G1245&lt;=10,"Loyal Customers (9-10Y)"
)</f>
        <v>Established Customers (6-8Y)</v>
      </c>
    </row>
    <row r="1246" spans="1:18" x14ac:dyDescent="0.35">
      <c r="A1246">
        <v>15616709</v>
      </c>
      <c r="B1246" t="s">
        <v>901</v>
      </c>
      <c r="C1246" t="s">
        <v>42</v>
      </c>
      <c r="D1246" t="s">
        <v>18</v>
      </c>
      <c r="E1246">
        <v>38</v>
      </c>
      <c r="F1246" t="s">
        <v>19</v>
      </c>
      <c r="G1246">
        <v>0</v>
      </c>
      <c r="H1246" s="4">
        <v>132122.42000000001</v>
      </c>
      <c r="I1246" t="s">
        <v>33</v>
      </c>
      <c r="J1246">
        <v>2</v>
      </c>
      <c r="K1246">
        <v>587</v>
      </c>
      <c r="L1246" t="s">
        <v>31</v>
      </c>
      <c r="M1246" t="s">
        <v>27</v>
      </c>
      <c r="N1246" t="s">
        <v>32</v>
      </c>
      <c r="O1246" s="4">
        <v>31730.32</v>
      </c>
      <c r="P1246" t="s">
        <v>28</v>
      </c>
      <c r="Q1246" t="str" cm="1">
        <f t="array" ref="Q1246">_xlfn.IFS(
O1246&lt;50000,"Low Salary (&lt;$50K)",
O1246&lt;90000,"Lower Middle ($50K-$90K)",
O1246&lt;130000,"Middle ($90K-$130K)",
O1246&lt;170000,"Upper Middle ($130K-$170K)",
O1246&gt;=170000,"High Salary (&gt;$170K)"
)</f>
        <v>Low Salary (&lt;$50K)</v>
      </c>
      <c r="R1246" t="str" cm="1">
        <f t="array" ref="R1246">_xlfn.IFS(
G1246&lt;=2,"New Customers (0-2Y)",
G1246&lt;=5,"Growing Customers (3-5Y)",
G1246&lt;=8,"Established Customers (6-8Y)",
G1246&lt;=10,"Loyal Customers (9-10Y)"
)</f>
        <v>New Customers (0-2Y)</v>
      </c>
    </row>
    <row r="1247" spans="1:18" x14ac:dyDescent="0.35">
      <c r="A1247">
        <v>15658052</v>
      </c>
      <c r="B1247" t="s">
        <v>75</v>
      </c>
      <c r="C1247" t="s">
        <v>17</v>
      </c>
      <c r="D1247" t="s">
        <v>18</v>
      </c>
      <c r="E1247">
        <v>44</v>
      </c>
      <c r="F1247" t="s">
        <v>19</v>
      </c>
      <c r="G1247">
        <v>10</v>
      </c>
      <c r="H1247" s="4">
        <v>81553.929999999993</v>
      </c>
      <c r="I1247" t="s">
        <v>29</v>
      </c>
      <c r="J1247">
        <v>1</v>
      </c>
      <c r="K1247">
        <v>626</v>
      </c>
      <c r="L1247" t="s">
        <v>20</v>
      </c>
      <c r="M1247" t="s">
        <v>21</v>
      </c>
      <c r="N1247" t="s">
        <v>32</v>
      </c>
      <c r="O1247" s="4">
        <v>20063.63</v>
      </c>
      <c r="P1247" t="s">
        <v>23</v>
      </c>
      <c r="Q1247" t="str" cm="1">
        <f t="array" ref="Q1247">_xlfn.IFS(
O1247&lt;50000,"Low Salary (&lt;$50K)",
O1247&lt;90000,"Lower Middle ($50K-$90K)",
O1247&lt;130000,"Middle ($90K-$130K)",
O1247&lt;170000,"Upper Middle ($130K-$170K)",
O1247&gt;=170000,"High Salary (&gt;$170K)"
)</f>
        <v>Low Salary (&lt;$50K)</v>
      </c>
      <c r="R1247" t="str" cm="1">
        <f t="array" ref="R1247">_xlfn.IFS(
G1247&lt;=2,"New Customers (0-2Y)",
G1247&lt;=5,"Growing Customers (3-5Y)",
G1247&lt;=8,"Established Customers (6-8Y)",
G1247&lt;=10,"Loyal Customers (9-10Y)"
)</f>
        <v>Loyal Customers (9-10Y)</v>
      </c>
    </row>
    <row r="1248" spans="1:18" x14ac:dyDescent="0.35">
      <c r="A1248">
        <v>15721189</v>
      </c>
      <c r="B1248" t="s">
        <v>472</v>
      </c>
      <c r="C1248" t="s">
        <v>17</v>
      </c>
      <c r="D1248" t="s">
        <v>18</v>
      </c>
      <c r="E1248">
        <v>66</v>
      </c>
      <c r="F1248" t="s">
        <v>2967</v>
      </c>
      <c r="G1248">
        <v>7</v>
      </c>
      <c r="H1248" s="4">
        <v>0</v>
      </c>
      <c r="I1248" t="s">
        <v>24</v>
      </c>
      <c r="J1248">
        <v>2</v>
      </c>
      <c r="K1248">
        <v>666</v>
      </c>
      <c r="L1248" t="s">
        <v>35</v>
      </c>
      <c r="M1248" t="s">
        <v>21</v>
      </c>
      <c r="N1248" t="s">
        <v>22</v>
      </c>
      <c r="O1248" s="4">
        <v>99792.82</v>
      </c>
      <c r="P1248" t="s">
        <v>28</v>
      </c>
      <c r="Q1248" t="str" cm="1">
        <f t="array" ref="Q1248">_xlfn.IFS(
O1248&lt;50000,"Low Salary (&lt;$50K)",
O1248&lt;90000,"Lower Middle ($50K-$90K)",
O1248&lt;130000,"Middle ($90K-$130K)",
O1248&lt;170000,"Upper Middle ($130K-$170K)",
O1248&gt;=170000,"High Salary (&gt;$170K)"
)</f>
        <v>Middle ($90K-$130K)</v>
      </c>
      <c r="R1248" t="str" cm="1">
        <f t="array" ref="R1248">_xlfn.IFS(
G1248&lt;=2,"New Customers (0-2Y)",
G1248&lt;=5,"Growing Customers (3-5Y)",
G1248&lt;=8,"Established Customers (6-8Y)",
G1248&lt;=10,"Loyal Customers (9-10Y)"
)</f>
        <v>Established Customers (6-8Y)</v>
      </c>
    </row>
    <row r="1249" spans="1:18" x14ac:dyDescent="0.35">
      <c r="A1249">
        <v>15711288</v>
      </c>
      <c r="B1249" t="s">
        <v>238</v>
      </c>
      <c r="C1249" t="s">
        <v>17</v>
      </c>
      <c r="D1249" t="s">
        <v>39</v>
      </c>
      <c r="E1249">
        <v>24</v>
      </c>
      <c r="F1249" t="s">
        <v>43</v>
      </c>
      <c r="G1249">
        <v>6</v>
      </c>
      <c r="H1249" s="4">
        <v>0</v>
      </c>
      <c r="I1249" t="s">
        <v>24</v>
      </c>
      <c r="J1249">
        <v>2</v>
      </c>
      <c r="K1249">
        <v>512</v>
      </c>
      <c r="L1249" t="s">
        <v>31</v>
      </c>
      <c r="M1249" t="s">
        <v>21</v>
      </c>
      <c r="N1249" t="s">
        <v>32</v>
      </c>
      <c r="O1249" s="4">
        <v>37654.31</v>
      </c>
      <c r="P1249" t="s">
        <v>28</v>
      </c>
      <c r="Q1249" t="str" cm="1">
        <f t="array" ref="Q1249">_xlfn.IFS(
O1249&lt;50000,"Low Salary (&lt;$50K)",
O1249&lt;90000,"Lower Middle ($50K-$90K)",
O1249&lt;130000,"Middle ($90K-$130K)",
O1249&lt;170000,"Upper Middle ($130K-$170K)",
O1249&gt;=170000,"High Salary (&gt;$170K)"
)</f>
        <v>Low Salary (&lt;$50K)</v>
      </c>
      <c r="R1249" t="str" cm="1">
        <f t="array" ref="R1249">_xlfn.IFS(
G1249&lt;=2,"New Customers (0-2Y)",
G1249&lt;=5,"Growing Customers (3-5Y)",
G1249&lt;=8,"Established Customers (6-8Y)",
G1249&lt;=10,"Loyal Customers (9-10Y)"
)</f>
        <v>Established Customers (6-8Y)</v>
      </c>
    </row>
    <row r="1250" spans="1:18" x14ac:dyDescent="0.35">
      <c r="A1250">
        <v>15770030</v>
      </c>
      <c r="B1250" t="s">
        <v>902</v>
      </c>
      <c r="C1250" t="s">
        <v>26</v>
      </c>
      <c r="D1250" t="s">
        <v>18</v>
      </c>
      <c r="E1250">
        <v>28</v>
      </c>
      <c r="F1250" t="s">
        <v>43</v>
      </c>
      <c r="G1250">
        <v>3</v>
      </c>
      <c r="H1250" s="4">
        <v>0</v>
      </c>
      <c r="I1250" t="s">
        <v>24</v>
      </c>
      <c r="J1250">
        <v>2</v>
      </c>
      <c r="K1250">
        <v>689</v>
      </c>
      <c r="L1250" t="s">
        <v>35</v>
      </c>
      <c r="M1250" t="s">
        <v>21</v>
      </c>
      <c r="N1250" t="s">
        <v>22</v>
      </c>
      <c r="O1250" s="4">
        <v>192449.02</v>
      </c>
      <c r="P1250" t="s">
        <v>28</v>
      </c>
      <c r="Q1250" t="str" cm="1">
        <f t="array" ref="Q1250">_xlfn.IFS(
O1250&lt;50000,"Low Salary (&lt;$50K)",
O1250&lt;90000,"Lower Middle ($50K-$90K)",
O1250&lt;130000,"Middle ($90K-$130K)",
O1250&lt;170000,"Upper Middle ($130K-$170K)",
O1250&gt;=170000,"High Salary (&gt;$170K)"
)</f>
        <v>High Salary (&gt;$170K)</v>
      </c>
      <c r="R1250" t="str" cm="1">
        <f t="array" ref="R1250">_xlfn.IFS(
G1250&lt;=2,"New Customers (0-2Y)",
G1250&lt;=5,"Growing Customers (3-5Y)",
G1250&lt;=8,"Established Customers (6-8Y)",
G1250&lt;=10,"Loyal Customers (9-10Y)"
)</f>
        <v>Growing Customers (3-5Y)</v>
      </c>
    </row>
    <row r="1251" spans="1:18" x14ac:dyDescent="0.35">
      <c r="A1251">
        <v>15803681</v>
      </c>
      <c r="B1251" t="s">
        <v>903</v>
      </c>
      <c r="C1251" t="s">
        <v>17</v>
      </c>
      <c r="D1251" t="s">
        <v>18</v>
      </c>
      <c r="E1251">
        <v>26</v>
      </c>
      <c r="F1251" t="s">
        <v>43</v>
      </c>
      <c r="G1251">
        <v>4</v>
      </c>
      <c r="H1251" s="4">
        <v>0</v>
      </c>
      <c r="I1251" t="s">
        <v>24</v>
      </c>
      <c r="J1251">
        <v>2</v>
      </c>
      <c r="K1251">
        <v>803</v>
      </c>
      <c r="L1251" t="s">
        <v>37</v>
      </c>
      <c r="M1251" t="s">
        <v>21</v>
      </c>
      <c r="N1251" t="s">
        <v>22</v>
      </c>
      <c r="O1251" s="4">
        <v>181208.47</v>
      </c>
      <c r="P1251" t="s">
        <v>28</v>
      </c>
      <c r="Q1251" t="str" cm="1">
        <f t="array" ref="Q1251">_xlfn.IFS(
O1251&lt;50000,"Low Salary (&lt;$50K)",
O1251&lt;90000,"Lower Middle ($50K-$90K)",
O1251&lt;130000,"Middle ($90K-$130K)",
O1251&lt;170000,"Upper Middle ($130K-$170K)",
O1251&gt;=170000,"High Salary (&gt;$170K)"
)</f>
        <v>High Salary (&gt;$170K)</v>
      </c>
      <c r="R1251" t="str" cm="1">
        <f t="array" ref="R1251">_xlfn.IFS(
G1251&lt;=2,"New Customers (0-2Y)",
G1251&lt;=5,"Growing Customers (3-5Y)",
G1251&lt;=8,"Established Customers (6-8Y)",
G1251&lt;=10,"Loyal Customers (9-10Y)"
)</f>
        <v>Growing Customers (3-5Y)</v>
      </c>
    </row>
    <row r="1252" spans="1:18" x14ac:dyDescent="0.35">
      <c r="A1252">
        <v>15702789</v>
      </c>
      <c r="B1252" t="s">
        <v>904</v>
      </c>
      <c r="C1252" t="s">
        <v>42</v>
      </c>
      <c r="D1252" t="s">
        <v>39</v>
      </c>
      <c r="E1252">
        <v>32</v>
      </c>
      <c r="F1252" t="s">
        <v>19</v>
      </c>
      <c r="G1252">
        <v>5</v>
      </c>
      <c r="H1252" s="4">
        <v>175214.71</v>
      </c>
      <c r="I1252" t="s">
        <v>33</v>
      </c>
      <c r="J1252">
        <v>1</v>
      </c>
      <c r="K1252">
        <v>548</v>
      </c>
      <c r="L1252" t="s">
        <v>31</v>
      </c>
      <c r="M1252" t="s">
        <v>21</v>
      </c>
      <c r="N1252" t="s">
        <v>22</v>
      </c>
      <c r="O1252" s="4">
        <v>155165.60999999999</v>
      </c>
      <c r="P1252" t="s">
        <v>28</v>
      </c>
      <c r="Q1252" t="str" cm="1">
        <f t="array" ref="Q1252">_xlfn.IFS(
O1252&lt;50000,"Low Salary (&lt;$50K)",
O1252&lt;90000,"Lower Middle ($50K-$90K)",
O1252&lt;130000,"Middle ($90K-$130K)",
O1252&lt;170000,"Upper Middle ($130K-$170K)",
O1252&gt;=170000,"High Salary (&gt;$170K)"
)</f>
        <v>Upper Middle ($130K-$170K)</v>
      </c>
      <c r="R1252" t="str" cm="1">
        <f t="array" ref="R1252">_xlfn.IFS(
G1252&lt;=2,"New Customers (0-2Y)",
G1252&lt;=5,"Growing Customers (3-5Y)",
G1252&lt;=8,"Established Customers (6-8Y)",
G1252&lt;=10,"Loyal Customers (9-10Y)"
)</f>
        <v>Growing Customers (3-5Y)</v>
      </c>
    </row>
    <row r="1253" spans="1:18" x14ac:dyDescent="0.35">
      <c r="A1253">
        <v>15814930</v>
      </c>
      <c r="B1253" t="s">
        <v>696</v>
      </c>
      <c r="C1253" t="s">
        <v>42</v>
      </c>
      <c r="D1253" t="s">
        <v>18</v>
      </c>
      <c r="E1253">
        <v>40</v>
      </c>
      <c r="F1253" t="s">
        <v>19</v>
      </c>
      <c r="G1253">
        <v>10</v>
      </c>
      <c r="H1253" s="4">
        <v>125534.51</v>
      </c>
      <c r="I1253" t="s">
        <v>33</v>
      </c>
      <c r="J1253">
        <v>1</v>
      </c>
      <c r="K1253">
        <v>588</v>
      </c>
      <c r="L1253" t="s">
        <v>31</v>
      </c>
      <c r="M1253" t="s">
        <v>21</v>
      </c>
      <c r="N1253" t="s">
        <v>32</v>
      </c>
      <c r="O1253" s="4">
        <v>121504.18</v>
      </c>
      <c r="P1253" t="s">
        <v>23</v>
      </c>
      <c r="Q1253" t="str" cm="1">
        <f t="array" ref="Q1253">_xlfn.IFS(
O1253&lt;50000,"Low Salary (&lt;$50K)",
O1253&lt;90000,"Lower Middle ($50K-$90K)",
O1253&lt;130000,"Middle ($90K-$130K)",
O1253&lt;170000,"Upper Middle ($130K-$170K)",
O1253&gt;=170000,"High Salary (&gt;$170K)"
)</f>
        <v>Middle ($90K-$130K)</v>
      </c>
      <c r="R1253" t="str" cm="1">
        <f t="array" ref="R1253">_xlfn.IFS(
G1253&lt;=2,"New Customers (0-2Y)",
G1253&lt;=5,"Growing Customers (3-5Y)",
G1253&lt;=8,"Established Customers (6-8Y)",
G1253&lt;=10,"Loyal Customers (9-10Y)"
)</f>
        <v>Loyal Customers (9-10Y)</v>
      </c>
    </row>
    <row r="1254" spans="1:18" x14ac:dyDescent="0.35">
      <c r="A1254">
        <v>15658306</v>
      </c>
      <c r="B1254" t="s">
        <v>458</v>
      </c>
      <c r="C1254" t="s">
        <v>17</v>
      </c>
      <c r="D1254" t="s">
        <v>39</v>
      </c>
      <c r="E1254">
        <v>68</v>
      </c>
      <c r="F1254" t="s">
        <v>2967</v>
      </c>
      <c r="G1254">
        <v>4</v>
      </c>
      <c r="H1254" s="4">
        <v>97705.99</v>
      </c>
      <c r="I1254" t="s">
        <v>29</v>
      </c>
      <c r="J1254">
        <v>1</v>
      </c>
      <c r="K1254">
        <v>693</v>
      </c>
      <c r="L1254" t="s">
        <v>35</v>
      </c>
      <c r="M1254" t="s">
        <v>21</v>
      </c>
      <c r="N1254" t="s">
        <v>22</v>
      </c>
      <c r="O1254" s="4">
        <v>61569.07</v>
      </c>
      <c r="P1254" t="s">
        <v>28</v>
      </c>
      <c r="Q1254" t="str" cm="1">
        <f t="array" ref="Q1254">_xlfn.IFS(
O1254&lt;50000,"Low Salary (&lt;$50K)",
O1254&lt;90000,"Lower Middle ($50K-$90K)",
O1254&lt;130000,"Middle ($90K-$130K)",
O1254&lt;170000,"Upper Middle ($130K-$170K)",
O1254&gt;=170000,"High Salary (&gt;$170K)"
)</f>
        <v>Lower Middle ($50K-$90K)</v>
      </c>
      <c r="R1254" t="str" cm="1">
        <f t="array" ref="R1254">_xlfn.IFS(
G1254&lt;=2,"New Customers (0-2Y)",
G1254&lt;=5,"Growing Customers (3-5Y)",
G1254&lt;=8,"Established Customers (6-8Y)",
G1254&lt;=10,"Loyal Customers (9-10Y)"
)</f>
        <v>Growing Customers (3-5Y)</v>
      </c>
    </row>
    <row r="1255" spans="1:18" x14ac:dyDescent="0.35">
      <c r="A1255">
        <v>15699523</v>
      </c>
      <c r="B1255" t="s">
        <v>38</v>
      </c>
      <c r="C1255" t="s">
        <v>42</v>
      </c>
      <c r="D1255" t="s">
        <v>18</v>
      </c>
      <c r="E1255">
        <v>55</v>
      </c>
      <c r="F1255" t="s">
        <v>19</v>
      </c>
      <c r="G1255">
        <v>4</v>
      </c>
      <c r="H1255" s="4">
        <v>126817.65</v>
      </c>
      <c r="I1255" t="s">
        <v>33</v>
      </c>
      <c r="J1255">
        <v>2</v>
      </c>
      <c r="K1255">
        <v>499</v>
      </c>
      <c r="L1255" t="s">
        <v>44</v>
      </c>
      <c r="M1255" t="s">
        <v>21</v>
      </c>
      <c r="N1255" t="s">
        <v>32</v>
      </c>
      <c r="O1255" s="4">
        <v>123269.71</v>
      </c>
      <c r="P1255" t="s">
        <v>28</v>
      </c>
      <c r="Q1255" t="str" cm="1">
        <f t="array" ref="Q1255">_xlfn.IFS(
O1255&lt;50000,"Low Salary (&lt;$50K)",
O1255&lt;90000,"Lower Middle ($50K-$90K)",
O1255&lt;130000,"Middle ($90K-$130K)",
O1255&lt;170000,"Upper Middle ($130K-$170K)",
O1255&gt;=170000,"High Salary (&gt;$170K)"
)</f>
        <v>Middle ($90K-$130K)</v>
      </c>
      <c r="R1255" t="str" cm="1">
        <f t="array" ref="R1255">_xlfn.IFS(
G1255&lt;=2,"New Customers (0-2Y)",
G1255&lt;=5,"Growing Customers (3-5Y)",
G1255&lt;=8,"Established Customers (6-8Y)",
G1255&lt;=10,"Loyal Customers (9-10Y)"
)</f>
        <v>Growing Customers (3-5Y)</v>
      </c>
    </row>
    <row r="1256" spans="1:18" x14ac:dyDescent="0.35">
      <c r="A1256">
        <v>15610383</v>
      </c>
      <c r="B1256" t="s">
        <v>905</v>
      </c>
      <c r="C1256" t="s">
        <v>17</v>
      </c>
      <c r="D1256" t="s">
        <v>18</v>
      </c>
      <c r="E1256">
        <v>46</v>
      </c>
      <c r="F1256" t="s">
        <v>19</v>
      </c>
      <c r="G1256">
        <v>1</v>
      </c>
      <c r="H1256" s="4">
        <v>46870.43</v>
      </c>
      <c r="I1256" t="s">
        <v>29</v>
      </c>
      <c r="J1256">
        <v>4</v>
      </c>
      <c r="K1256">
        <v>628</v>
      </c>
      <c r="L1256" t="s">
        <v>20</v>
      </c>
      <c r="M1256" t="s">
        <v>21</v>
      </c>
      <c r="N1256" t="s">
        <v>32</v>
      </c>
      <c r="O1256" s="4">
        <v>31272.14</v>
      </c>
      <c r="P1256" t="s">
        <v>23</v>
      </c>
      <c r="Q1256" t="str" cm="1">
        <f t="array" ref="Q1256">_xlfn.IFS(
O1256&lt;50000,"Low Salary (&lt;$50K)",
O1256&lt;90000,"Lower Middle ($50K-$90K)",
O1256&lt;130000,"Middle ($90K-$130K)",
O1256&lt;170000,"Upper Middle ($130K-$170K)",
O1256&gt;=170000,"High Salary (&gt;$170K)"
)</f>
        <v>Low Salary (&lt;$50K)</v>
      </c>
      <c r="R1256" t="str" cm="1">
        <f t="array" ref="R1256">_xlfn.IFS(
G1256&lt;=2,"New Customers (0-2Y)",
G1256&lt;=5,"Growing Customers (3-5Y)",
G1256&lt;=8,"Established Customers (6-8Y)",
G1256&lt;=10,"Loyal Customers (9-10Y)"
)</f>
        <v>New Customers (0-2Y)</v>
      </c>
    </row>
    <row r="1257" spans="1:18" x14ac:dyDescent="0.35">
      <c r="A1257">
        <v>15615032</v>
      </c>
      <c r="B1257" t="s">
        <v>906</v>
      </c>
      <c r="C1257" t="s">
        <v>26</v>
      </c>
      <c r="D1257" t="s">
        <v>39</v>
      </c>
      <c r="E1257">
        <v>46</v>
      </c>
      <c r="F1257" t="s">
        <v>19</v>
      </c>
      <c r="G1257">
        <v>3</v>
      </c>
      <c r="H1257" s="4">
        <v>0</v>
      </c>
      <c r="I1257" t="s">
        <v>24</v>
      </c>
      <c r="J1257">
        <v>2</v>
      </c>
      <c r="K1257">
        <v>624</v>
      </c>
      <c r="L1257" t="s">
        <v>20</v>
      </c>
      <c r="M1257" t="s">
        <v>21</v>
      </c>
      <c r="N1257" t="s">
        <v>22</v>
      </c>
      <c r="O1257" s="4">
        <v>62825.03</v>
      </c>
      <c r="P1257" t="s">
        <v>28</v>
      </c>
      <c r="Q1257" t="str" cm="1">
        <f t="array" ref="Q1257">_xlfn.IFS(
O1257&lt;50000,"Low Salary (&lt;$50K)",
O1257&lt;90000,"Lower Middle ($50K-$90K)",
O1257&lt;130000,"Middle ($90K-$130K)",
O1257&lt;170000,"Upper Middle ($130K-$170K)",
O1257&gt;=170000,"High Salary (&gt;$170K)"
)</f>
        <v>Lower Middle ($50K-$90K)</v>
      </c>
      <c r="R1257" t="str" cm="1">
        <f t="array" ref="R1257">_xlfn.IFS(
G1257&lt;=2,"New Customers (0-2Y)",
G1257&lt;=5,"Growing Customers (3-5Y)",
G1257&lt;=8,"Established Customers (6-8Y)",
G1257&lt;=10,"Loyal Customers (9-10Y)"
)</f>
        <v>Growing Customers (3-5Y)</v>
      </c>
    </row>
    <row r="1258" spans="1:18" x14ac:dyDescent="0.35">
      <c r="A1258">
        <v>15781989</v>
      </c>
      <c r="B1258" t="s">
        <v>907</v>
      </c>
      <c r="C1258" t="s">
        <v>17</v>
      </c>
      <c r="D1258" t="s">
        <v>39</v>
      </c>
      <c r="E1258">
        <v>42</v>
      </c>
      <c r="F1258" t="s">
        <v>19</v>
      </c>
      <c r="G1258">
        <v>9</v>
      </c>
      <c r="H1258" s="4">
        <v>120094.93</v>
      </c>
      <c r="I1258" t="s">
        <v>33</v>
      </c>
      <c r="J1258">
        <v>1</v>
      </c>
      <c r="K1258">
        <v>733</v>
      </c>
      <c r="L1258" t="s">
        <v>35</v>
      </c>
      <c r="M1258" t="s">
        <v>21</v>
      </c>
      <c r="N1258" t="s">
        <v>32</v>
      </c>
      <c r="O1258" s="4">
        <v>184056.45</v>
      </c>
      <c r="P1258" t="s">
        <v>28</v>
      </c>
      <c r="Q1258" t="str" cm="1">
        <f t="array" ref="Q1258">_xlfn.IFS(
O1258&lt;50000,"Low Salary (&lt;$50K)",
O1258&lt;90000,"Lower Middle ($50K-$90K)",
O1258&lt;130000,"Middle ($90K-$130K)",
O1258&lt;170000,"Upper Middle ($130K-$170K)",
O1258&gt;=170000,"High Salary (&gt;$170K)"
)</f>
        <v>High Salary (&gt;$170K)</v>
      </c>
      <c r="R1258" t="str" cm="1">
        <f t="array" ref="R1258">_xlfn.IFS(
G1258&lt;=2,"New Customers (0-2Y)",
G1258&lt;=5,"Growing Customers (3-5Y)",
G1258&lt;=8,"Established Customers (6-8Y)",
G1258&lt;=10,"Loyal Customers (9-10Y)"
)</f>
        <v>Loyal Customers (9-10Y)</v>
      </c>
    </row>
    <row r="1259" spans="1:18" x14ac:dyDescent="0.35">
      <c r="A1259">
        <v>15647402</v>
      </c>
      <c r="B1259" t="s">
        <v>690</v>
      </c>
      <c r="C1259" t="s">
        <v>17</v>
      </c>
      <c r="D1259" t="s">
        <v>18</v>
      </c>
      <c r="E1259">
        <v>38</v>
      </c>
      <c r="F1259" t="s">
        <v>19</v>
      </c>
      <c r="G1259">
        <v>3</v>
      </c>
      <c r="H1259" s="4">
        <v>0</v>
      </c>
      <c r="I1259" t="s">
        <v>24</v>
      </c>
      <c r="J1259">
        <v>2</v>
      </c>
      <c r="K1259">
        <v>628</v>
      </c>
      <c r="L1259" t="s">
        <v>20</v>
      </c>
      <c r="M1259" t="s">
        <v>21</v>
      </c>
      <c r="N1259" t="s">
        <v>22</v>
      </c>
      <c r="O1259" s="4">
        <v>48924.73</v>
      </c>
      <c r="P1259" t="s">
        <v>28</v>
      </c>
      <c r="Q1259" t="str" cm="1">
        <f t="array" ref="Q1259">_xlfn.IFS(
O1259&lt;50000,"Low Salary (&lt;$50K)",
O1259&lt;90000,"Lower Middle ($50K-$90K)",
O1259&lt;130000,"Middle ($90K-$130K)",
O1259&lt;170000,"Upper Middle ($130K-$170K)",
O1259&gt;=170000,"High Salary (&gt;$170K)"
)</f>
        <v>Low Salary (&lt;$50K)</v>
      </c>
      <c r="R1259" t="str" cm="1">
        <f t="array" ref="R1259">_xlfn.IFS(
G1259&lt;=2,"New Customers (0-2Y)",
G1259&lt;=5,"Growing Customers (3-5Y)",
G1259&lt;=8,"Established Customers (6-8Y)",
G1259&lt;=10,"Loyal Customers (9-10Y)"
)</f>
        <v>Growing Customers (3-5Y)</v>
      </c>
    </row>
    <row r="1260" spans="1:18" x14ac:dyDescent="0.35">
      <c r="A1260">
        <v>15740494</v>
      </c>
      <c r="B1260" t="s">
        <v>75</v>
      </c>
      <c r="C1260" t="s">
        <v>17</v>
      </c>
      <c r="D1260" t="s">
        <v>18</v>
      </c>
      <c r="E1260">
        <v>33</v>
      </c>
      <c r="F1260" t="s">
        <v>19</v>
      </c>
      <c r="G1260">
        <v>3</v>
      </c>
      <c r="H1260" s="4">
        <v>0</v>
      </c>
      <c r="I1260" t="s">
        <v>24</v>
      </c>
      <c r="J1260">
        <v>2</v>
      </c>
      <c r="K1260">
        <v>633</v>
      </c>
      <c r="L1260" t="s">
        <v>20</v>
      </c>
      <c r="M1260" t="s">
        <v>21</v>
      </c>
      <c r="N1260" t="s">
        <v>32</v>
      </c>
      <c r="O1260" s="4">
        <v>191111.02</v>
      </c>
      <c r="P1260" t="s">
        <v>28</v>
      </c>
      <c r="Q1260" t="str" cm="1">
        <f t="array" ref="Q1260">_xlfn.IFS(
O1260&lt;50000,"Low Salary (&lt;$50K)",
O1260&lt;90000,"Lower Middle ($50K-$90K)",
O1260&lt;130000,"Middle ($90K-$130K)",
O1260&lt;170000,"Upper Middle ($130K-$170K)",
O1260&gt;=170000,"High Salary (&gt;$170K)"
)</f>
        <v>High Salary (&gt;$170K)</v>
      </c>
      <c r="R1260" t="str" cm="1">
        <f t="array" ref="R1260">_xlfn.IFS(
G1260&lt;=2,"New Customers (0-2Y)",
G1260&lt;=5,"Growing Customers (3-5Y)",
G1260&lt;=8,"Established Customers (6-8Y)",
G1260&lt;=10,"Loyal Customers (9-10Y)"
)</f>
        <v>Growing Customers (3-5Y)</v>
      </c>
    </row>
    <row r="1261" spans="1:18" x14ac:dyDescent="0.35">
      <c r="A1261">
        <v>15701265</v>
      </c>
      <c r="B1261" t="s">
        <v>908</v>
      </c>
      <c r="C1261" t="s">
        <v>42</v>
      </c>
      <c r="D1261" t="s">
        <v>18</v>
      </c>
      <c r="E1261">
        <v>36</v>
      </c>
      <c r="F1261" t="s">
        <v>19</v>
      </c>
      <c r="G1261">
        <v>1</v>
      </c>
      <c r="H1261" s="4">
        <v>104356.94</v>
      </c>
      <c r="I1261" t="s">
        <v>33</v>
      </c>
      <c r="J1261">
        <v>2</v>
      </c>
      <c r="K1261">
        <v>559</v>
      </c>
      <c r="L1261" t="s">
        <v>31</v>
      </c>
      <c r="M1261" t="s">
        <v>27</v>
      </c>
      <c r="N1261" t="s">
        <v>22</v>
      </c>
      <c r="O1261" s="4">
        <v>54184.06</v>
      </c>
      <c r="P1261" t="s">
        <v>28</v>
      </c>
      <c r="Q1261" t="str" cm="1">
        <f t="array" ref="Q1261">_xlfn.IFS(
O1261&lt;50000,"Low Salary (&lt;$50K)",
O1261&lt;90000,"Lower Middle ($50K-$90K)",
O1261&lt;130000,"Middle ($90K-$130K)",
O1261&lt;170000,"Upper Middle ($130K-$170K)",
O1261&gt;=170000,"High Salary (&gt;$170K)"
)</f>
        <v>Lower Middle ($50K-$90K)</v>
      </c>
      <c r="R1261" t="str" cm="1">
        <f t="array" ref="R1261">_xlfn.IFS(
G1261&lt;=2,"New Customers (0-2Y)",
G1261&lt;=5,"Growing Customers (3-5Y)",
G1261&lt;=8,"Established Customers (6-8Y)",
G1261&lt;=10,"Loyal Customers (9-10Y)"
)</f>
        <v>New Customers (0-2Y)</v>
      </c>
    </row>
    <row r="1262" spans="1:18" x14ac:dyDescent="0.35">
      <c r="A1262">
        <v>15743532</v>
      </c>
      <c r="B1262" t="s">
        <v>657</v>
      </c>
      <c r="C1262" t="s">
        <v>42</v>
      </c>
      <c r="D1262" t="s">
        <v>39</v>
      </c>
      <c r="E1262">
        <v>27</v>
      </c>
      <c r="F1262" t="s">
        <v>43</v>
      </c>
      <c r="G1262">
        <v>5</v>
      </c>
      <c r="H1262" s="4">
        <v>147004.34</v>
      </c>
      <c r="I1262" t="s">
        <v>33</v>
      </c>
      <c r="J1262">
        <v>1</v>
      </c>
      <c r="K1262">
        <v>704</v>
      </c>
      <c r="L1262" t="s">
        <v>35</v>
      </c>
      <c r="M1262" t="s">
        <v>21</v>
      </c>
      <c r="N1262" t="s">
        <v>32</v>
      </c>
      <c r="O1262" s="4">
        <v>64381.33</v>
      </c>
      <c r="P1262" t="s">
        <v>23</v>
      </c>
      <c r="Q1262" t="str" cm="1">
        <f t="array" ref="Q1262">_xlfn.IFS(
O1262&lt;50000,"Low Salary (&lt;$50K)",
O1262&lt;90000,"Lower Middle ($50K-$90K)",
O1262&lt;130000,"Middle ($90K-$130K)",
O1262&lt;170000,"Upper Middle ($130K-$170K)",
O1262&gt;=170000,"High Salary (&gt;$170K)"
)</f>
        <v>Lower Middle ($50K-$90K)</v>
      </c>
      <c r="R1262" t="str" cm="1">
        <f t="array" ref="R1262">_xlfn.IFS(
G1262&lt;=2,"New Customers (0-2Y)",
G1262&lt;=5,"Growing Customers (3-5Y)",
G1262&lt;=8,"Established Customers (6-8Y)",
G1262&lt;=10,"Loyal Customers (9-10Y)"
)</f>
        <v>Growing Customers (3-5Y)</v>
      </c>
    </row>
    <row r="1263" spans="1:18" x14ac:dyDescent="0.35">
      <c r="A1263">
        <v>15794870</v>
      </c>
      <c r="B1263" t="s">
        <v>423</v>
      </c>
      <c r="C1263" t="s">
        <v>42</v>
      </c>
      <c r="D1263" t="s">
        <v>39</v>
      </c>
      <c r="E1263">
        <v>38</v>
      </c>
      <c r="F1263" t="s">
        <v>19</v>
      </c>
      <c r="G1263">
        <v>6</v>
      </c>
      <c r="H1263" s="4">
        <v>73023.17</v>
      </c>
      <c r="I1263" t="s">
        <v>29</v>
      </c>
      <c r="J1263">
        <v>2</v>
      </c>
      <c r="K1263">
        <v>744</v>
      </c>
      <c r="L1263" t="s">
        <v>35</v>
      </c>
      <c r="M1263" t="s">
        <v>21</v>
      </c>
      <c r="N1263" t="s">
        <v>32</v>
      </c>
      <c r="O1263" s="4">
        <v>78770.86</v>
      </c>
      <c r="P1263" t="s">
        <v>28</v>
      </c>
      <c r="Q1263" t="str" cm="1">
        <f t="array" ref="Q1263">_xlfn.IFS(
O1263&lt;50000,"Low Salary (&lt;$50K)",
O1263&lt;90000,"Lower Middle ($50K-$90K)",
O1263&lt;130000,"Middle ($90K-$130K)",
O1263&lt;170000,"Upper Middle ($130K-$170K)",
O1263&gt;=170000,"High Salary (&gt;$170K)"
)</f>
        <v>Lower Middle ($50K-$90K)</v>
      </c>
      <c r="R1263" t="str" cm="1">
        <f t="array" ref="R1263">_xlfn.IFS(
G1263&lt;=2,"New Customers (0-2Y)",
G1263&lt;=5,"Growing Customers (3-5Y)",
G1263&lt;=8,"Established Customers (6-8Y)",
G1263&lt;=10,"Loyal Customers (9-10Y)"
)</f>
        <v>Established Customers (6-8Y)</v>
      </c>
    </row>
    <row r="1264" spans="1:18" x14ac:dyDescent="0.35">
      <c r="A1264">
        <v>15747591</v>
      </c>
      <c r="B1264" t="s">
        <v>400</v>
      </c>
      <c r="C1264" t="s">
        <v>26</v>
      </c>
      <c r="D1264" t="s">
        <v>18</v>
      </c>
      <c r="E1264">
        <v>40</v>
      </c>
      <c r="F1264" t="s">
        <v>19</v>
      </c>
      <c r="G1264">
        <v>1</v>
      </c>
      <c r="H1264" s="4">
        <v>173432.55</v>
      </c>
      <c r="I1264" t="s">
        <v>33</v>
      </c>
      <c r="J1264">
        <v>1</v>
      </c>
      <c r="K1264">
        <v>665</v>
      </c>
      <c r="L1264" t="s">
        <v>35</v>
      </c>
      <c r="M1264" t="s">
        <v>27</v>
      </c>
      <c r="N1264" t="s">
        <v>22</v>
      </c>
      <c r="O1264" s="4">
        <v>116766.79</v>
      </c>
      <c r="P1264" t="s">
        <v>28</v>
      </c>
      <c r="Q1264" t="str" cm="1">
        <f t="array" ref="Q1264">_xlfn.IFS(
O1264&lt;50000,"Low Salary (&lt;$50K)",
O1264&lt;90000,"Lower Middle ($50K-$90K)",
O1264&lt;130000,"Middle ($90K-$130K)",
O1264&lt;170000,"Upper Middle ($130K-$170K)",
O1264&gt;=170000,"High Salary (&gt;$170K)"
)</f>
        <v>Middle ($90K-$130K)</v>
      </c>
      <c r="R1264" t="str" cm="1">
        <f t="array" ref="R1264">_xlfn.IFS(
G1264&lt;=2,"New Customers (0-2Y)",
G1264&lt;=5,"Growing Customers (3-5Y)",
G1264&lt;=8,"Established Customers (6-8Y)",
G1264&lt;=10,"Loyal Customers (9-10Y)"
)</f>
        <v>New Customers (0-2Y)</v>
      </c>
    </row>
    <row r="1265" spans="1:18" x14ac:dyDescent="0.35">
      <c r="A1265">
        <v>15726557</v>
      </c>
      <c r="B1265" t="s">
        <v>909</v>
      </c>
      <c r="C1265" t="s">
        <v>17</v>
      </c>
      <c r="D1265" t="s">
        <v>18</v>
      </c>
      <c r="E1265">
        <v>42</v>
      </c>
      <c r="F1265" t="s">
        <v>19</v>
      </c>
      <c r="G1265">
        <v>7</v>
      </c>
      <c r="H1265" s="4">
        <v>165679.92000000001</v>
      </c>
      <c r="I1265" t="s">
        <v>33</v>
      </c>
      <c r="J1265">
        <v>1</v>
      </c>
      <c r="K1265">
        <v>638</v>
      </c>
      <c r="L1265" t="s">
        <v>20</v>
      </c>
      <c r="M1265" t="s">
        <v>27</v>
      </c>
      <c r="N1265" t="s">
        <v>32</v>
      </c>
      <c r="O1265" s="4">
        <v>32916.29</v>
      </c>
      <c r="P1265" t="s">
        <v>28</v>
      </c>
      <c r="Q1265" t="str" cm="1">
        <f t="array" ref="Q1265">_xlfn.IFS(
O1265&lt;50000,"Low Salary (&lt;$50K)",
O1265&lt;90000,"Lower Middle ($50K-$90K)",
O1265&lt;130000,"Middle ($90K-$130K)",
O1265&lt;170000,"Upper Middle ($130K-$170K)",
O1265&gt;=170000,"High Salary (&gt;$170K)"
)</f>
        <v>Low Salary (&lt;$50K)</v>
      </c>
      <c r="R1265" t="str" cm="1">
        <f t="array" ref="R1265">_xlfn.IFS(
G1265&lt;=2,"New Customers (0-2Y)",
G1265&lt;=5,"Growing Customers (3-5Y)",
G1265&lt;=8,"Established Customers (6-8Y)",
G1265&lt;=10,"Loyal Customers (9-10Y)"
)</f>
        <v>Established Customers (6-8Y)</v>
      </c>
    </row>
    <row r="1266" spans="1:18" x14ac:dyDescent="0.35">
      <c r="A1266">
        <v>15732199</v>
      </c>
      <c r="B1266" t="s">
        <v>531</v>
      </c>
      <c r="C1266" t="s">
        <v>26</v>
      </c>
      <c r="D1266" t="s">
        <v>39</v>
      </c>
      <c r="E1266">
        <v>31</v>
      </c>
      <c r="F1266" t="s">
        <v>19</v>
      </c>
      <c r="G1266">
        <v>9</v>
      </c>
      <c r="H1266" s="4">
        <v>104678.62</v>
      </c>
      <c r="I1266" t="s">
        <v>33</v>
      </c>
      <c r="J1266">
        <v>1</v>
      </c>
      <c r="K1266">
        <v>837</v>
      </c>
      <c r="L1266" t="s">
        <v>37</v>
      </c>
      <c r="M1266" t="s">
        <v>27</v>
      </c>
      <c r="N1266" t="s">
        <v>22</v>
      </c>
      <c r="O1266" s="4">
        <v>50972.6</v>
      </c>
      <c r="P1266" t="s">
        <v>28</v>
      </c>
      <c r="Q1266" t="str" cm="1">
        <f t="array" ref="Q1266">_xlfn.IFS(
O1266&lt;50000,"Low Salary (&lt;$50K)",
O1266&lt;90000,"Lower Middle ($50K-$90K)",
O1266&lt;130000,"Middle ($90K-$130K)",
O1266&lt;170000,"Upper Middle ($130K-$170K)",
O1266&gt;=170000,"High Salary (&gt;$170K)"
)</f>
        <v>Lower Middle ($50K-$90K)</v>
      </c>
      <c r="R1266" t="str" cm="1">
        <f t="array" ref="R1266">_xlfn.IFS(
G1266&lt;=2,"New Customers (0-2Y)",
G1266&lt;=5,"Growing Customers (3-5Y)",
G1266&lt;=8,"Established Customers (6-8Y)",
G1266&lt;=10,"Loyal Customers (9-10Y)"
)</f>
        <v>Loyal Customers (9-10Y)</v>
      </c>
    </row>
    <row r="1267" spans="1:18" x14ac:dyDescent="0.35">
      <c r="A1267">
        <v>15662291</v>
      </c>
      <c r="B1267" t="s">
        <v>297</v>
      </c>
      <c r="C1267" t="s">
        <v>17</v>
      </c>
      <c r="D1267" t="s">
        <v>18</v>
      </c>
      <c r="E1267">
        <v>55</v>
      </c>
      <c r="F1267" t="s">
        <v>19</v>
      </c>
      <c r="G1267">
        <v>8</v>
      </c>
      <c r="H1267" s="4">
        <v>116973.26</v>
      </c>
      <c r="I1267" t="s">
        <v>33</v>
      </c>
      <c r="J1267">
        <v>3</v>
      </c>
      <c r="K1267">
        <v>534</v>
      </c>
      <c r="L1267" t="s">
        <v>31</v>
      </c>
      <c r="M1267" t="s">
        <v>21</v>
      </c>
      <c r="N1267" t="s">
        <v>32</v>
      </c>
      <c r="O1267" s="4">
        <v>122066.5</v>
      </c>
      <c r="P1267" t="s">
        <v>23</v>
      </c>
      <c r="Q1267" t="str" cm="1">
        <f t="array" ref="Q1267">_xlfn.IFS(
O1267&lt;50000,"Low Salary (&lt;$50K)",
O1267&lt;90000,"Lower Middle ($50K-$90K)",
O1267&lt;130000,"Middle ($90K-$130K)",
O1267&lt;170000,"Upper Middle ($130K-$170K)",
O1267&gt;=170000,"High Salary (&gt;$170K)"
)</f>
        <v>Middle ($90K-$130K)</v>
      </c>
      <c r="R1267" t="str" cm="1">
        <f t="array" ref="R1267">_xlfn.IFS(
G1267&lt;=2,"New Customers (0-2Y)",
G1267&lt;=5,"Growing Customers (3-5Y)",
G1267&lt;=8,"Established Customers (6-8Y)",
G1267&lt;=10,"Loyal Customers (9-10Y)"
)</f>
        <v>Established Customers (6-8Y)</v>
      </c>
    </row>
    <row r="1268" spans="1:18" x14ac:dyDescent="0.35">
      <c r="A1268">
        <v>15749050</v>
      </c>
      <c r="B1268" t="s">
        <v>910</v>
      </c>
      <c r="C1268" t="s">
        <v>17</v>
      </c>
      <c r="D1268" t="s">
        <v>18</v>
      </c>
      <c r="E1268">
        <v>36</v>
      </c>
      <c r="F1268" t="s">
        <v>19</v>
      </c>
      <c r="G1268">
        <v>3</v>
      </c>
      <c r="H1268" s="4">
        <v>0</v>
      </c>
      <c r="I1268" t="s">
        <v>24</v>
      </c>
      <c r="J1268">
        <v>1</v>
      </c>
      <c r="K1268">
        <v>548</v>
      </c>
      <c r="L1268" t="s">
        <v>31</v>
      </c>
      <c r="M1268" t="s">
        <v>21</v>
      </c>
      <c r="N1268" t="s">
        <v>32</v>
      </c>
      <c r="O1268" s="4">
        <v>65996.899999999994</v>
      </c>
      <c r="P1268" t="s">
        <v>28</v>
      </c>
      <c r="Q1268" t="str" cm="1">
        <f t="array" ref="Q1268">_xlfn.IFS(
O1268&lt;50000,"Low Salary (&lt;$50K)",
O1268&lt;90000,"Lower Middle ($50K-$90K)",
O1268&lt;130000,"Middle ($90K-$130K)",
O1268&lt;170000,"Upper Middle ($130K-$170K)",
O1268&gt;=170000,"High Salary (&gt;$170K)"
)</f>
        <v>Lower Middle ($50K-$90K)</v>
      </c>
      <c r="R1268" t="str" cm="1">
        <f t="array" ref="R1268">_xlfn.IFS(
G1268&lt;=2,"New Customers (0-2Y)",
G1268&lt;=5,"Growing Customers (3-5Y)",
G1268&lt;=8,"Established Customers (6-8Y)",
G1268&lt;=10,"Loyal Customers (9-10Y)"
)</f>
        <v>Growing Customers (3-5Y)</v>
      </c>
    </row>
    <row r="1269" spans="1:18" x14ac:dyDescent="0.35">
      <c r="A1269">
        <v>15781586</v>
      </c>
      <c r="B1269" t="s">
        <v>911</v>
      </c>
      <c r="C1269" t="s">
        <v>42</v>
      </c>
      <c r="D1269" t="s">
        <v>39</v>
      </c>
      <c r="E1269">
        <v>38</v>
      </c>
      <c r="F1269" t="s">
        <v>19</v>
      </c>
      <c r="G1269">
        <v>2</v>
      </c>
      <c r="H1269" s="4">
        <v>126732.85</v>
      </c>
      <c r="I1269" t="s">
        <v>33</v>
      </c>
      <c r="J1269">
        <v>1</v>
      </c>
      <c r="K1269">
        <v>837</v>
      </c>
      <c r="L1269" t="s">
        <v>37</v>
      </c>
      <c r="M1269" t="s">
        <v>21</v>
      </c>
      <c r="N1269" t="s">
        <v>22</v>
      </c>
      <c r="O1269" s="4">
        <v>79577.38</v>
      </c>
      <c r="P1269" t="s">
        <v>28</v>
      </c>
      <c r="Q1269" t="str" cm="1">
        <f t="array" ref="Q1269">_xlfn.IFS(
O1269&lt;50000,"Low Salary (&lt;$50K)",
O1269&lt;90000,"Lower Middle ($50K-$90K)",
O1269&lt;130000,"Middle ($90K-$130K)",
O1269&lt;170000,"Upper Middle ($130K-$170K)",
O1269&gt;=170000,"High Salary (&gt;$170K)"
)</f>
        <v>Lower Middle ($50K-$90K)</v>
      </c>
      <c r="R1269" t="str" cm="1">
        <f t="array" ref="R1269">_xlfn.IFS(
G1269&lt;=2,"New Customers (0-2Y)",
G1269&lt;=5,"Growing Customers (3-5Y)",
G1269&lt;=8,"Established Customers (6-8Y)",
G1269&lt;=10,"Loyal Customers (9-10Y)"
)</f>
        <v>New Customers (0-2Y)</v>
      </c>
    </row>
    <row r="1270" spans="1:18" x14ac:dyDescent="0.35">
      <c r="A1270">
        <v>15617078</v>
      </c>
      <c r="B1270" t="s">
        <v>912</v>
      </c>
      <c r="C1270" t="s">
        <v>17</v>
      </c>
      <c r="D1270" t="s">
        <v>18</v>
      </c>
      <c r="E1270">
        <v>44</v>
      </c>
      <c r="F1270" t="s">
        <v>19</v>
      </c>
      <c r="G1270">
        <v>6</v>
      </c>
      <c r="H1270" s="4">
        <v>148481.09</v>
      </c>
      <c r="I1270" t="s">
        <v>33</v>
      </c>
      <c r="J1270">
        <v>1</v>
      </c>
      <c r="K1270">
        <v>658</v>
      </c>
      <c r="L1270" t="s">
        <v>20</v>
      </c>
      <c r="M1270" t="s">
        <v>21</v>
      </c>
      <c r="N1270" t="s">
        <v>32</v>
      </c>
      <c r="O1270" s="4">
        <v>130529.13</v>
      </c>
      <c r="P1270" t="s">
        <v>28</v>
      </c>
      <c r="Q1270" t="str" cm="1">
        <f t="array" ref="Q1270">_xlfn.IFS(
O1270&lt;50000,"Low Salary (&lt;$50K)",
O1270&lt;90000,"Lower Middle ($50K-$90K)",
O1270&lt;130000,"Middle ($90K-$130K)",
O1270&lt;170000,"Upper Middle ($130K-$170K)",
O1270&gt;=170000,"High Salary (&gt;$170K)"
)</f>
        <v>Upper Middle ($130K-$170K)</v>
      </c>
      <c r="R1270" t="str" cm="1">
        <f t="array" ref="R1270">_xlfn.IFS(
G1270&lt;=2,"New Customers (0-2Y)",
G1270&lt;=5,"Growing Customers (3-5Y)",
G1270&lt;=8,"Established Customers (6-8Y)",
G1270&lt;=10,"Loyal Customers (9-10Y)"
)</f>
        <v>Established Customers (6-8Y)</v>
      </c>
    </row>
    <row r="1271" spans="1:18" x14ac:dyDescent="0.35">
      <c r="A1271">
        <v>15723339</v>
      </c>
      <c r="B1271" t="s">
        <v>50</v>
      </c>
      <c r="C1271" t="s">
        <v>17</v>
      </c>
      <c r="D1271" t="s">
        <v>18</v>
      </c>
      <c r="E1271">
        <v>38</v>
      </c>
      <c r="F1271" t="s">
        <v>19</v>
      </c>
      <c r="G1271">
        <v>4</v>
      </c>
      <c r="H1271" s="4">
        <v>137654.04999999999</v>
      </c>
      <c r="I1271" t="s">
        <v>33</v>
      </c>
      <c r="J1271">
        <v>2</v>
      </c>
      <c r="K1271">
        <v>554</v>
      </c>
      <c r="L1271" t="s">
        <v>31</v>
      </c>
      <c r="M1271" t="s">
        <v>21</v>
      </c>
      <c r="N1271" t="s">
        <v>22</v>
      </c>
      <c r="O1271" s="4">
        <v>172629.67</v>
      </c>
      <c r="P1271" t="s">
        <v>28</v>
      </c>
      <c r="Q1271" t="str" cm="1">
        <f t="array" ref="Q1271">_xlfn.IFS(
O1271&lt;50000,"Low Salary (&lt;$50K)",
O1271&lt;90000,"Lower Middle ($50K-$90K)",
O1271&lt;130000,"Middle ($90K-$130K)",
O1271&lt;170000,"Upper Middle ($130K-$170K)",
O1271&gt;=170000,"High Salary (&gt;$170K)"
)</f>
        <v>High Salary (&gt;$170K)</v>
      </c>
      <c r="R1271" t="str" cm="1">
        <f t="array" ref="R1271">_xlfn.IFS(
G1271&lt;=2,"New Customers (0-2Y)",
G1271&lt;=5,"Growing Customers (3-5Y)",
G1271&lt;=8,"Established Customers (6-8Y)",
G1271&lt;=10,"Loyal Customers (9-10Y)"
)</f>
        <v>Growing Customers (3-5Y)</v>
      </c>
    </row>
    <row r="1272" spans="1:18" x14ac:dyDescent="0.35">
      <c r="A1272">
        <v>15671322</v>
      </c>
      <c r="B1272" t="s">
        <v>391</v>
      </c>
      <c r="C1272" t="s">
        <v>42</v>
      </c>
      <c r="D1272" t="s">
        <v>39</v>
      </c>
      <c r="E1272">
        <v>30</v>
      </c>
      <c r="F1272" t="s">
        <v>19</v>
      </c>
      <c r="G1272">
        <v>7</v>
      </c>
      <c r="H1272" s="4">
        <v>115315.04</v>
      </c>
      <c r="I1272" t="s">
        <v>33</v>
      </c>
      <c r="J1272">
        <v>1</v>
      </c>
      <c r="K1272">
        <v>724</v>
      </c>
      <c r="L1272" t="s">
        <v>35</v>
      </c>
      <c r="M1272" t="s">
        <v>21</v>
      </c>
      <c r="N1272" t="s">
        <v>32</v>
      </c>
      <c r="O1272" s="4">
        <v>15216.53</v>
      </c>
      <c r="P1272" t="s">
        <v>28</v>
      </c>
      <c r="Q1272" t="str" cm="1">
        <f t="array" ref="Q1272">_xlfn.IFS(
O1272&lt;50000,"Low Salary (&lt;$50K)",
O1272&lt;90000,"Lower Middle ($50K-$90K)",
O1272&lt;130000,"Middle ($90K-$130K)",
O1272&lt;170000,"Upper Middle ($130K-$170K)",
O1272&gt;=170000,"High Salary (&gt;$170K)"
)</f>
        <v>Low Salary (&lt;$50K)</v>
      </c>
      <c r="R1272" t="str" cm="1">
        <f t="array" ref="R1272">_xlfn.IFS(
G1272&lt;=2,"New Customers (0-2Y)",
G1272&lt;=5,"Growing Customers (3-5Y)",
G1272&lt;=8,"Established Customers (6-8Y)",
G1272&lt;=10,"Loyal Customers (9-10Y)"
)</f>
        <v>Established Customers (6-8Y)</v>
      </c>
    </row>
    <row r="1273" spans="1:18" x14ac:dyDescent="0.35">
      <c r="A1273">
        <v>15793854</v>
      </c>
      <c r="B1273" t="s">
        <v>300</v>
      </c>
      <c r="C1273" t="s">
        <v>17</v>
      </c>
      <c r="D1273" t="s">
        <v>39</v>
      </c>
      <c r="E1273">
        <v>42</v>
      </c>
      <c r="F1273" t="s">
        <v>19</v>
      </c>
      <c r="G1273">
        <v>2</v>
      </c>
      <c r="H1273" s="4">
        <v>99095.73</v>
      </c>
      <c r="I1273" t="s">
        <v>29</v>
      </c>
      <c r="J1273">
        <v>1</v>
      </c>
      <c r="K1273">
        <v>723</v>
      </c>
      <c r="L1273" t="s">
        <v>35</v>
      </c>
      <c r="M1273" t="s">
        <v>21</v>
      </c>
      <c r="N1273" t="s">
        <v>22</v>
      </c>
      <c r="O1273" s="4">
        <v>17512.53</v>
      </c>
      <c r="P1273" t="s">
        <v>28</v>
      </c>
      <c r="Q1273" t="str" cm="1">
        <f t="array" ref="Q1273">_xlfn.IFS(
O1273&lt;50000,"Low Salary (&lt;$50K)",
O1273&lt;90000,"Lower Middle ($50K-$90K)",
O1273&lt;130000,"Middle ($90K-$130K)",
O1273&lt;170000,"Upper Middle ($130K-$170K)",
O1273&gt;=170000,"High Salary (&gt;$170K)"
)</f>
        <v>Low Salary (&lt;$50K)</v>
      </c>
      <c r="R1273" t="str" cm="1">
        <f t="array" ref="R1273">_xlfn.IFS(
G1273&lt;=2,"New Customers (0-2Y)",
G1273&lt;=5,"Growing Customers (3-5Y)",
G1273&lt;=8,"Established Customers (6-8Y)",
G1273&lt;=10,"Loyal Customers (9-10Y)"
)</f>
        <v>New Customers (0-2Y)</v>
      </c>
    </row>
    <row r="1274" spans="1:18" x14ac:dyDescent="0.35">
      <c r="A1274">
        <v>15756539</v>
      </c>
      <c r="B1274" t="s">
        <v>211</v>
      </c>
      <c r="C1274" t="s">
        <v>42</v>
      </c>
      <c r="D1274" t="s">
        <v>18</v>
      </c>
      <c r="E1274">
        <v>39</v>
      </c>
      <c r="F1274" t="s">
        <v>19</v>
      </c>
      <c r="G1274">
        <v>7</v>
      </c>
      <c r="H1274" s="4">
        <v>165610.41</v>
      </c>
      <c r="I1274" t="s">
        <v>33</v>
      </c>
      <c r="J1274">
        <v>2</v>
      </c>
      <c r="K1274">
        <v>585</v>
      </c>
      <c r="L1274" t="s">
        <v>31</v>
      </c>
      <c r="M1274" t="s">
        <v>27</v>
      </c>
      <c r="N1274" t="s">
        <v>32</v>
      </c>
      <c r="O1274" s="4">
        <v>131852.01</v>
      </c>
      <c r="P1274" t="s">
        <v>28</v>
      </c>
      <c r="Q1274" t="str" cm="1">
        <f t="array" ref="Q1274">_xlfn.IFS(
O1274&lt;50000,"Low Salary (&lt;$50K)",
O1274&lt;90000,"Lower Middle ($50K-$90K)",
O1274&lt;130000,"Middle ($90K-$130K)",
O1274&lt;170000,"Upper Middle ($130K-$170K)",
O1274&gt;=170000,"High Salary (&gt;$170K)"
)</f>
        <v>Upper Middle ($130K-$170K)</v>
      </c>
      <c r="R1274" t="str" cm="1">
        <f t="array" ref="R1274">_xlfn.IFS(
G1274&lt;=2,"New Customers (0-2Y)",
G1274&lt;=5,"Growing Customers (3-5Y)",
G1274&lt;=8,"Established Customers (6-8Y)",
G1274&lt;=10,"Loyal Customers (9-10Y)"
)</f>
        <v>Established Customers (6-8Y)</v>
      </c>
    </row>
    <row r="1275" spans="1:18" x14ac:dyDescent="0.35">
      <c r="A1275">
        <v>15612064</v>
      </c>
      <c r="B1275" t="s">
        <v>913</v>
      </c>
      <c r="C1275" t="s">
        <v>17</v>
      </c>
      <c r="D1275" t="s">
        <v>39</v>
      </c>
      <c r="E1275">
        <v>33</v>
      </c>
      <c r="F1275" t="s">
        <v>19</v>
      </c>
      <c r="G1275">
        <v>5</v>
      </c>
      <c r="H1275" s="4">
        <v>0</v>
      </c>
      <c r="I1275" t="s">
        <v>24</v>
      </c>
      <c r="J1275">
        <v>2</v>
      </c>
      <c r="K1275">
        <v>474</v>
      </c>
      <c r="L1275" t="s">
        <v>44</v>
      </c>
      <c r="M1275" t="s">
        <v>21</v>
      </c>
      <c r="N1275" t="s">
        <v>32</v>
      </c>
      <c r="O1275" s="4">
        <v>181945.52</v>
      </c>
      <c r="P1275" t="s">
        <v>23</v>
      </c>
      <c r="Q1275" t="str" cm="1">
        <f t="array" ref="Q1275">_xlfn.IFS(
O1275&lt;50000,"Low Salary (&lt;$50K)",
O1275&lt;90000,"Lower Middle ($50K-$90K)",
O1275&lt;130000,"Middle ($90K-$130K)",
O1275&lt;170000,"Upper Middle ($130K-$170K)",
O1275&gt;=170000,"High Salary (&gt;$170K)"
)</f>
        <v>High Salary (&gt;$170K)</v>
      </c>
      <c r="R1275" t="str" cm="1">
        <f t="array" ref="R1275">_xlfn.IFS(
G1275&lt;=2,"New Customers (0-2Y)",
G1275&lt;=5,"Growing Customers (3-5Y)",
G1275&lt;=8,"Established Customers (6-8Y)",
G1275&lt;=10,"Loyal Customers (9-10Y)"
)</f>
        <v>Growing Customers (3-5Y)</v>
      </c>
    </row>
    <row r="1276" spans="1:18" x14ac:dyDescent="0.35">
      <c r="A1276">
        <v>15625916</v>
      </c>
      <c r="B1276" t="s">
        <v>794</v>
      </c>
      <c r="C1276" t="s">
        <v>26</v>
      </c>
      <c r="D1276" t="s">
        <v>39</v>
      </c>
      <c r="E1276">
        <v>32</v>
      </c>
      <c r="F1276" t="s">
        <v>19</v>
      </c>
      <c r="G1276">
        <v>6</v>
      </c>
      <c r="H1276" s="4">
        <v>161628.66</v>
      </c>
      <c r="I1276" t="s">
        <v>33</v>
      </c>
      <c r="J1276">
        <v>1</v>
      </c>
      <c r="K1276">
        <v>562</v>
      </c>
      <c r="L1276" t="s">
        <v>31</v>
      </c>
      <c r="M1276" t="s">
        <v>21</v>
      </c>
      <c r="N1276" t="s">
        <v>32</v>
      </c>
      <c r="O1276" s="4">
        <v>91482.5</v>
      </c>
      <c r="P1276" t="s">
        <v>28</v>
      </c>
      <c r="Q1276" t="str" cm="1">
        <f t="array" ref="Q1276">_xlfn.IFS(
O1276&lt;50000,"Low Salary (&lt;$50K)",
O1276&lt;90000,"Lower Middle ($50K-$90K)",
O1276&lt;130000,"Middle ($90K-$130K)",
O1276&lt;170000,"Upper Middle ($130K-$170K)",
O1276&gt;=170000,"High Salary (&gt;$170K)"
)</f>
        <v>Middle ($90K-$130K)</v>
      </c>
      <c r="R1276" t="str" cm="1">
        <f t="array" ref="R1276">_xlfn.IFS(
G1276&lt;=2,"New Customers (0-2Y)",
G1276&lt;=5,"Growing Customers (3-5Y)",
G1276&lt;=8,"Established Customers (6-8Y)",
G1276&lt;=10,"Loyal Customers (9-10Y)"
)</f>
        <v>Established Customers (6-8Y)</v>
      </c>
    </row>
    <row r="1277" spans="1:18" x14ac:dyDescent="0.35">
      <c r="A1277">
        <v>15683195</v>
      </c>
      <c r="B1277" t="s">
        <v>914</v>
      </c>
      <c r="C1277" t="s">
        <v>17</v>
      </c>
      <c r="D1277" t="s">
        <v>39</v>
      </c>
      <c r="E1277">
        <v>32</v>
      </c>
      <c r="F1277" t="s">
        <v>19</v>
      </c>
      <c r="G1277">
        <v>9</v>
      </c>
      <c r="H1277" s="4">
        <v>146605.26999999999</v>
      </c>
      <c r="I1277" t="s">
        <v>33</v>
      </c>
      <c r="J1277">
        <v>1</v>
      </c>
      <c r="K1277">
        <v>719</v>
      </c>
      <c r="L1277" t="s">
        <v>35</v>
      </c>
      <c r="M1277" t="s">
        <v>21</v>
      </c>
      <c r="N1277" t="s">
        <v>22</v>
      </c>
      <c r="O1277" s="4">
        <v>77119.45</v>
      </c>
      <c r="P1277" t="s">
        <v>28</v>
      </c>
      <c r="Q1277" t="str" cm="1">
        <f t="array" ref="Q1277">_xlfn.IFS(
O1277&lt;50000,"Low Salary (&lt;$50K)",
O1277&lt;90000,"Lower Middle ($50K-$90K)",
O1277&lt;130000,"Middle ($90K-$130K)",
O1277&lt;170000,"Upper Middle ($130K-$170K)",
O1277&gt;=170000,"High Salary (&gt;$170K)"
)</f>
        <v>Lower Middle ($50K-$90K)</v>
      </c>
      <c r="R1277" t="str" cm="1">
        <f t="array" ref="R1277">_xlfn.IFS(
G1277&lt;=2,"New Customers (0-2Y)",
G1277&lt;=5,"Growing Customers (3-5Y)",
G1277&lt;=8,"Established Customers (6-8Y)",
G1277&lt;=10,"Loyal Customers (9-10Y)"
)</f>
        <v>Loyal Customers (9-10Y)</v>
      </c>
    </row>
    <row r="1278" spans="1:18" x14ac:dyDescent="0.35">
      <c r="A1278">
        <v>15690182</v>
      </c>
      <c r="B1278" t="s">
        <v>915</v>
      </c>
      <c r="C1278" t="s">
        <v>42</v>
      </c>
      <c r="D1278" t="s">
        <v>39</v>
      </c>
      <c r="E1278">
        <v>37</v>
      </c>
      <c r="F1278" t="s">
        <v>19</v>
      </c>
      <c r="G1278">
        <v>5</v>
      </c>
      <c r="H1278" s="4">
        <v>113488.68</v>
      </c>
      <c r="I1278" t="s">
        <v>33</v>
      </c>
      <c r="J1278">
        <v>1</v>
      </c>
      <c r="K1278">
        <v>635</v>
      </c>
      <c r="L1278" t="s">
        <v>20</v>
      </c>
      <c r="M1278" t="s">
        <v>21</v>
      </c>
      <c r="N1278" t="s">
        <v>32</v>
      </c>
      <c r="O1278" s="4">
        <v>95611.74</v>
      </c>
      <c r="P1278" t="s">
        <v>23</v>
      </c>
      <c r="Q1278" t="str" cm="1">
        <f t="array" ref="Q1278">_xlfn.IFS(
O1278&lt;50000,"Low Salary (&lt;$50K)",
O1278&lt;90000,"Lower Middle ($50K-$90K)",
O1278&lt;130000,"Middle ($90K-$130K)",
O1278&lt;170000,"Upper Middle ($130K-$170K)",
O1278&gt;=170000,"High Salary (&gt;$170K)"
)</f>
        <v>Middle ($90K-$130K)</v>
      </c>
      <c r="R1278" t="str" cm="1">
        <f t="array" ref="R1278">_xlfn.IFS(
G1278&lt;=2,"New Customers (0-2Y)",
G1278&lt;=5,"Growing Customers (3-5Y)",
G1278&lt;=8,"Established Customers (6-8Y)",
G1278&lt;=10,"Loyal Customers (9-10Y)"
)</f>
        <v>Growing Customers (3-5Y)</v>
      </c>
    </row>
    <row r="1279" spans="1:18" x14ac:dyDescent="0.35">
      <c r="A1279">
        <v>15721719</v>
      </c>
      <c r="B1279" t="s">
        <v>154</v>
      </c>
      <c r="C1279" t="s">
        <v>17</v>
      </c>
      <c r="D1279" t="s">
        <v>39</v>
      </c>
      <c r="E1279">
        <v>42</v>
      </c>
      <c r="F1279" t="s">
        <v>19</v>
      </c>
      <c r="G1279">
        <v>7</v>
      </c>
      <c r="H1279" s="4">
        <v>77002.2</v>
      </c>
      <c r="I1279" t="s">
        <v>29</v>
      </c>
      <c r="J1279">
        <v>2</v>
      </c>
      <c r="K1279">
        <v>743</v>
      </c>
      <c r="L1279" t="s">
        <v>35</v>
      </c>
      <c r="M1279" t="s">
        <v>21</v>
      </c>
      <c r="N1279" t="s">
        <v>22</v>
      </c>
      <c r="O1279" s="4">
        <v>80428.42</v>
      </c>
      <c r="P1279" t="s">
        <v>28</v>
      </c>
      <c r="Q1279" t="str" cm="1">
        <f t="array" ref="Q1279">_xlfn.IFS(
O1279&lt;50000,"Low Salary (&lt;$50K)",
O1279&lt;90000,"Lower Middle ($50K-$90K)",
O1279&lt;130000,"Middle ($90K-$130K)",
O1279&lt;170000,"Upper Middle ($130K-$170K)",
O1279&gt;=170000,"High Salary (&gt;$170K)"
)</f>
        <v>Lower Middle ($50K-$90K)</v>
      </c>
      <c r="R1279" t="str" cm="1">
        <f t="array" ref="R1279">_xlfn.IFS(
G1279&lt;=2,"New Customers (0-2Y)",
G1279&lt;=5,"Growing Customers (3-5Y)",
G1279&lt;=8,"Established Customers (6-8Y)",
G1279&lt;=10,"Loyal Customers (9-10Y)"
)</f>
        <v>Established Customers (6-8Y)</v>
      </c>
    </row>
    <row r="1280" spans="1:18" x14ac:dyDescent="0.35">
      <c r="A1280">
        <v>15641690</v>
      </c>
      <c r="B1280" t="s">
        <v>76</v>
      </c>
      <c r="C1280" t="s">
        <v>26</v>
      </c>
      <c r="D1280" t="s">
        <v>39</v>
      </c>
      <c r="E1280">
        <v>67</v>
      </c>
      <c r="F1280" t="s">
        <v>2967</v>
      </c>
      <c r="G1280">
        <v>7</v>
      </c>
      <c r="H1280" s="4">
        <v>0</v>
      </c>
      <c r="I1280" t="s">
        <v>24</v>
      </c>
      <c r="J1280">
        <v>2</v>
      </c>
      <c r="K1280">
        <v>681</v>
      </c>
      <c r="L1280" t="s">
        <v>35</v>
      </c>
      <c r="M1280" t="s">
        <v>27</v>
      </c>
      <c r="N1280" t="s">
        <v>22</v>
      </c>
      <c r="O1280" s="4">
        <v>163714.92000000001</v>
      </c>
      <c r="P1280" t="s">
        <v>28</v>
      </c>
      <c r="Q1280" t="str" cm="1">
        <f t="array" ref="Q1280">_xlfn.IFS(
O1280&lt;50000,"Low Salary (&lt;$50K)",
O1280&lt;90000,"Lower Middle ($50K-$90K)",
O1280&lt;130000,"Middle ($90K-$130K)",
O1280&lt;170000,"Upper Middle ($130K-$170K)",
O1280&gt;=170000,"High Salary (&gt;$170K)"
)</f>
        <v>Upper Middle ($130K-$170K)</v>
      </c>
      <c r="R1280" t="str" cm="1">
        <f t="array" ref="R1280">_xlfn.IFS(
G1280&lt;=2,"New Customers (0-2Y)",
G1280&lt;=5,"Growing Customers (3-5Y)",
G1280&lt;=8,"Established Customers (6-8Y)",
G1280&lt;=10,"Loyal Customers (9-10Y)"
)</f>
        <v>Established Customers (6-8Y)</v>
      </c>
    </row>
    <row r="1281" spans="1:18" x14ac:dyDescent="0.35">
      <c r="A1281">
        <v>15634896</v>
      </c>
      <c r="B1281" t="s">
        <v>258</v>
      </c>
      <c r="C1281" t="s">
        <v>17</v>
      </c>
      <c r="D1281" t="s">
        <v>18</v>
      </c>
      <c r="E1281">
        <v>39</v>
      </c>
      <c r="F1281" t="s">
        <v>19</v>
      </c>
      <c r="G1281">
        <v>6</v>
      </c>
      <c r="H1281" s="4">
        <v>0</v>
      </c>
      <c r="I1281" t="s">
        <v>24</v>
      </c>
      <c r="J1281">
        <v>2</v>
      </c>
      <c r="K1281">
        <v>521</v>
      </c>
      <c r="L1281" t="s">
        <v>31</v>
      </c>
      <c r="M1281" t="s">
        <v>27</v>
      </c>
      <c r="N1281" t="s">
        <v>22</v>
      </c>
      <c r="O1281" s="4">
        <v>27375.15</v>
      </c>
      <c r="P1281" t="s">
        <v>28</v>
      </c>
      <c r="Q1281" t="str" cm="1">
        <f t="array" ref="Q1281">_xlfn.IFS(
O1281&lt;50000,"Low Salary (&lt;$50K)",
O1281&lt;90000,"Lower Middle ($50K-$90K)",
O1281&lt;130000,"Middle ($90K-$130K)",
O1281&lt;170000,"Upper Middle ($130K-$170K)",
O1281&gt;=170000,"High Salary (&gt;$170K)"
)</f>
        <v>Low Salary (&lt;$50K)</v>
      </c>
      <c r="R1281" t="str" cm="1">
        <f t="array" ref="R1281">_xlfn.IFS(
G1281&lt;=2,"New Customers (0-2Y)",
G1281&lt;=5,"Growing Customers (3-5Y)",
G1281&lt;=8,"Established Customers (6-8Y)",
G1281&lt;=10,"Loyal Customers (9-10Y)"
)</f>
        <v>Established Customers (6-8Y)</v>
      </c>
    </row>
    <row r="1282" spans="1:18" x14ac:dyDescent="0.35">
      <c r="A1282">
        <v>15671590</v>
      </c>
      <c r="B1282" t="s">
        <v>46</v>
      </c>
      <c r="C1282" t="s">
        <v>26</v>
      </c>
      <c r="D1282" t="s">
        <v>39</v>
      </c>
      <c r="E1282">
        <v>25</v>
      </c>
      <c r="F1282" t="s">
        <v>43</v>
      </c>
      <c r="G1282">
        <v>4</v>
      </c>
      <c r="H1282" s="4">
        <v>0</v>
      </c>
      <c r="I1282" t="s">
        <v>24</v>
      </c>
      <c r="J1282">
        <v>2</v>
      </c>
      <c r="K1282">
        <v>741</v>
      </c>
      <c r="L1282" t="s">
        <v>35</v>
      </c>
      <c r="M1282" t="s">
        <v>21</v>
      </c>
      <c r="N1282" t="s">
        <v>22</v>
      </c>
      <c r="O1282" s="4">
        <v>73873.649999999994</v>
      </c>
      <c r="P1282" t="s">
        <v>28</v>
      </c>
      <c r="Q1282" t="str" cm="1">
        <f t="array" ref="Q1282">_xlfn.IFS(
O1282&lt;50000,"Low Salary (&lt;$50K)",
O1282&lt;90000,"Lower Middle ($50K-$90K)",
O1282&lt;130000,"Middle ($90K-$130K)",
O1282&lt;170000,"Upper Middle ($130K-$170K)",
O1282&gt;=170000,"High Salary (&gt;$170K)"
)</f>
        <v>Lower Middle ($50K-$90K)</v>
      </c>
      <c r="R1282" t="str" cm="1">
        <f t="array" ref="R1282">_xlfn.IFS(
G1282&lt;=2,"New Customers (0-2Y)",
G1282&lt;=5,"Growing Customers (3-5Y)",
G1282&lt;=8,"Established Customers (6-8Y)",
G1282&lt;=10,"Loyal Customers (9-10Y)"
)</f>
        <v>Growing Customers (3-5Y)</v>
      </c>
    </row>
    <row r="1283" spans="1:18" x14ac:dyDescent="0.35">
      <c r="A1283">
        <v>15779182</v>
      </c>
      <c r="B1283" t="s">
        <v>167</v>
      </c>
      <c r="C1283" t="s">
        <v>26</v>
      </c>
      <c r="D1283" t="s">
        <v>39</v>
      </c>
      <c r="E1283">
        <v>46</v>
      </c>
      <c r="F1283" t="s">
        <v>19</v>
      </c>
      <c r="G1283">
        <v>8</v>
      </c>
      <c r="H1283" s="4">
        <v>182364.53</v>
      </c>
      <c r="I1283" t="s">
        <v>33</v>
      </c>
      <c r="J1283">
        <v>1</v>
      </c>
      <c r="K1283">
        <v>790</v>
      </c>
      <c r="L1283" t="s">
        <v>37</v>
      </c>
      <c r="M1283" t="s">
        <v>27</v>
      </c>
      <c r="N1283" t="s">
        <v>32</v>
      </c>
      <c r="O1283" s="4">
        <v>139266.48000000001</v>
      </c>
      <c r="P1283" t="s">
        <v>23</v>
      </c>
      <c r="Q1283" t="str" cm="1">
        <f t="array" ref="Q1283">_xlfn.IFS(
O1283&lt;50000,"Low Salary (&lt;$50K)",
O1283&lt;90000,"Lower Middle ($50K-$90K)",
O1283&lt;130000,"Middle ($90K-$130K)",
O1283&lt;170000,"Upper Middle ($130K-$170K)",
O1283&gt;=170000,"High Salary (&gt;$170K)"
)</f>
        <v>Upper Middle ($130K-$170K)</v>
      </c>
      <c r="R1283" t="str" cm="1">
        <f t="array" ref="R1283">_xlfn.IFS(
G1283&lt;=2,"New Customers (0-2Y)",
G1283&lt;=5,"Growing Customers (3-5Y)",
G1283&lt;=8,"Established Customers (6-8Y)",
G1283&lt;=10,"Loyal Customers (9-10Y)"
)</f>
        <v>Established Customers (6-8Y)</v>
      </c>
    </row>
    <row r="1284" spans="1:18" x14ac:dyDescent="0.35">
      <c r="A1284">
        <v>15778287</v>
      </c>
      <c r="B1284" t="s">
        <v>413</v>
      </c>
      <c r="C1284" t="s">
        <v>17</v>
      </c>
      <c r="D1284" t="s">
        <v>39</v>
      </c>
      <c r="E1284">
        <v>35</v>
      </c>
      <c r="F1284" t="s">
        <v>19</v>
      </c>
      <c r="G1284">
        <v>8</v>
      </c>
      <c r="H1284" s="4">
        <v>0</v>
      </c>
      <c r="I1284" t="s">
        <v>24</v>
      </c>
      <c r="J1284">
        <v>2</v>
      </c>
      <c r="K1284">
        <v>622</v>
      </c>
      <c r="L1284" t="s">
        <v>20</v>
      </c>
      <c r="M1284" t="s">
        <v>21</v>
      </c>
      <c r="N1284" t="s">
        <v>22</v>
      </c>
      <c r="O1284" s="4">
        <v>131772.51</v>
      </c>
      <c r="P1284" t="s">
        <v>28</v>
      </c>
      <c r="Q1284" t="str" cm="1">
        <f t="array" ref="Q1284">_xlfn.IFS(
O1284&lt;50000,"Low Salary (&lt;$50K)",
O1284&lt;90000,"Lower Middle ($50K-$90K)",
O1284&lt;130000,"Middle ($90K-$130K)",
O1284&lt;170000,"Upper Middle ($130K-$170K)",
O1284&gt;=170000,"High Salary (&gt;$170K)"
)</f>
        <v>Upper Middle ($130K-$170K)</v>
      </c>
      <c r="R1284" t="str" cm="1">
        <f t="array" ref="R1284">_xlfn.IFS(
G1284&lt;=2,"New Customers (0-2Y)",
G1284&lt;=5,"Growing Customers (3-5Y)",
G1284&lt;=8,"Established Customers (6-8Y)",
G1284&lt;=10,"Loyal Customers (9-10Y)"
)</f>
        <v>Established Customers (6-8Y)</v>
      </c>
    </row>
    <row r="1285" spans="1:18" x14ac:dyDescent="0.35">
      <c r="A1285">
        <v>15609510</v>
      </c>
      <c r="B1285" t="s">
        <v>360</v>
      </c>
      <c r="C1285" t="s">
        <v>17</v>
      </c>
      <c r="D1285" t="s">
        <v>39</v>
      </c>
      <c r="E1285">
        <v>45</v>
      </c>
      <c r="F1285" t="s">
        <v>19</v>
      </c>
      <c r="G1285">
        <v>7</v>
      </c>
      <c r="H1285" s="4">
        <v>149364.57999999999</v>
      </c>
      <c r="I1285" t="s">
        <v>33</v>
      </c>
      <c r="J1285">
        <v>1</v>
      </c>
      <c r="K1285">
        <v>669</v>
      </c>
      <c r="L1285" t="s">
        <v>35</v>
      </c>
      <c r="M1285" t="s">
        <v>27</v>
      </c>
      <c r="N1285" t="s">
        <v>22</v>
      </c>
      <c r="O1285" s="4">
        <v>173454.07</v>
      </c>
      <c r="P1285" t="s">
        <v>28</v>
      </c>
      <c r="Q1285" t="str" cm="1">
        <f t="array" ref="Q1285">_xlfn.IFS(
O1285&lt;50000,"Low Salary (&lt;$50K)",
O1285&lt;90000,"Lower Middle ($50K-$90K)",
O1285&lt;130000,"Middle ($90K-$130K)",
O1285&lt;170000,"Upper Middle ($130K-$170K)",
O1285&gt;=170000,"High Salary (&gt;$170K)"
)</f>
        <v>High Salary (&gt;$170K)</v>
      </c>
      <c r="R1285" t="str" cm="1">
        <f t="array" ref="R1285">_xlfn.IFS(
G1285&lt;=2,"New Customers (0-2Y)",
G1285&lt;=5,"Growing Customers (3-5Y)",
G1285&lt;=8,"Established Customers (6-8Y)",
G1285&lt;=10,"Loyal Customers (9-10Y)"
)</f>
        <v>Established Customers (6-8Y)</v>
      </c>
    </row>
    <row r="1286" spans="1:18" x14ac:dyDescent="0.35">
      <c r="A1286">
        <v>15742229</v>
      </c>
      <c r="B1286" t="s">
        <v>821</v>
      </c>
      <c r="C1286" t="s">
        <v>17</v>
      </c>
      <c r="D1286" t="s">
        <v>39</v>
      </c>
      <c r="E1286">
        <v>59</v>
      </c>
      <c r="F1286" t="s">
        <v>19</v>
      </c>
      <c r="G1286">
        <v>7</v>
      </c>
      <c r="H1286" s="4">
        <v>127450.14</v>
      </c>
      <c r="I1286" t="s">
        <v>33</v>
      </c>
      <c r="J1286">
        <v>1</v>
      </c>
      <c r="K1286">
        <v>583</v>
      </c>
      <c r="L1286" t="s">
        <v>31</v>
      </c>
      <c r="M1286" t="s">
        <v>27</v>
      </c>
      <c r="N1286" t="s">
        <v>22</v>
      </c>
      <c r="O1286" s="4">
        <v>67552.710000000006</v>
      </c>
      <c r="P1286" t="s">
        <v>28</v>
      </c>
      <c r="Q1286" t="str" cm="1">
        <f t="array" ref="Q1286">_xlfn.IFS(
O1286&lt;50000,"Low Salary (&lt;$50K)",
O1286&lt;90000,"Lower Middle ($50K-$90K)",
O1286&lt;130000,"Middle ($90K-$130K)",
O1286&lt;170000,"Upper Middle ($130K-$170K)",
O1286&gt;=170000,"High Salary (&gt;$170K)"
)</f>
        <v>Lower Middle ($50K-$90K)</v>
      </c>
      <c r="R1286" t="str" cm="1">
        <f t="array" ref="R1286">_xlfn.IFS(
G1286&lt;=2,"New Customers (0-2Y)",
G1286&lt;=5,"Growing Customers (3-5Y)",
G1286&lt;=8,"Established Customers (6-8Y)",
G1286&lt;=10,"Loyal Customers (9-10Y)"
)</f>
        <v>Established Customers (6-8Y)</v>
      </c>
    </row>
    <row r="1287" spans="1:18" x14ac:dyDescent="0.35">
      <c r="A1287">
        <v>15658532</v>
      </c>
      <c r="B1287" t="s">
        <v>916</v>
      </c>
      <c r="C1287" t="s">
        <v>26</v>
      </c>
      <c r="D1287" t="s">
        <v>18</v>
      </c>
      <c r="E1287">
        <v>63</v>
      </c>
      <c r="F1287" t="s">
        <v>2967</v>
      </c>
      <c r="G1287">
        <v>5</v>
      </c>
      <c r="H1287" s="4">
        <v>162278.32</v>
      </c>
      <c r="I1287" t="s">
        <v>33</v>
      </c>
      <c r="J1287">
        <v>1</v>
      </c>
      <c r="K1287">
        <v>520</v>
      </c>
      <c r="L1287" t="s">
        <v>31</v>
      </c>
      <c r="M1287" t="s">
        <v>21</v>
      </c>
      <c r="N1287" t="s">
        <v>22</v>
      </c>
      <c r="O1287" s="4">
        <v>34765.33</v>
      </c>
      <c r="P1287" t="s">
        <v>28</v>
      </c>
      <c r="Q1287" t="str" cm="1">
        <f t="array" ref="Q1287">_xlfn.IFS(
O1287&lt;50000,"Low Salary (&lt;$50K)",
O1287&lt;90000,"Lower Middle ($50K-$90K)",
O1287&lt;130000,"Middle ($90K-$130K)",
O1287&lt;170000,"Upper Middle ($130K-$170K)",
O1287&gt;=170000,"High Salary (&gt;$170K)"
)</f>
        <v>Low Salary (&lt;$50K)</v>
      </c>
      <c r="R1287" t="str" cm="1">
        <f t="array" ref="R1287">_xlfn.IFS(
G1287&lt;=2,"New Customers (0-2Y)",
G1287&lt;=5,"Growing Customers (3-5Y)",
G1287&lt;=8,"Established Customers (6-8Y)",
G1287&lt;=10,"Loyal Customers (9-10Y)"
)</f>
        <v>Growing Customers (3-5Y)</v>
      </c>
    </row>
    <row r="1288" spans="1:18" x14ac:dyDescent="0.35">
      <c r="A1288">
        <v>15590993</v>
      </c>
      <c r="B1288" t="s">
        <v>409</v>
      </c>
      <c r="C1288" t="s">
        <v>26</v>
      </c>
      <c r="D1288" t="s">
        <v>39</v>
      </c>
      <c r="E1288">
        <v>37</v>
      </c>
      <c r="F1288" t="s">
        <v>19</v>
      </c>
      <c r="G1288">
        <v>5</v>
      </c>
      <c r="H1288" s="4">
        <v>152212.88</v>
      </c>
      <c r="I1288" t="s">
        <v>33</v>
      </c>
      <c r="J1288">
        <v>2</v>
      </c>
      <c r="K1288">
        <v>579</v>
      </c>
      <c r="L1288" t="s">
        <v>31</v>
      </c>
      <c r="M1288" t="s">
        <v>27</v>
      </c>
      <c r="N1288" t="s">
        <v>32</v>
      </c>
      <c r="O1288" s="4">
        <v>120219.14</v>
      </c>
      <c r="P1288" t="s">
        <v>28</v>
      </c>
      <c r="Q1288" t="str" cm="1">
        <f t="array" ref="Q1288">_xlfn.IFS(
O1288&lt;50000,"Low Salary (&lt;$50K)",
O1288&lt;90000,"Lower Middle ($50K-$90K)",
O1288&lt;130000,"Middle ($90K-$130K)",
O1288&lt;170000,"Upper Middle ($130K-$170K)",
O1288&gt;=170000,"High Salary (&gt;$170K)"
)</f>
        <v>Middle ($90K-$130K)</v>
      </c>
      <c r="R1288" t="str" cm="1">
        <f t="array" ref="R1288">_xlfn.IFS(
G1288&lt;=2,"New Customers (0-2Y)",
G1288&lt;=5,"Growing Customers (3-5Y)",
G1288&lt;=8,"Established Customers (6-8Y)",
G1288&lt;=10,"Loyal Customers (9-10Y)"
)</f>
        <v>Growing Customers (3-5Y)</v>
      </c>
    </row>
    <row r="1289" spans="1:18" x14ac:dyDescent="0.35">
      <c r="A1289">
        <v>15565701</v>
      </c>
      <c r="B1289" t="s">
        <v>917</v>
      </c>
      <c r="C1289" t="s">
        <v>26</v>
      </c>
      <c r="D1289" t="s">
        <v>18</v>
      </c>
      <c r="E1289">
        <v>39</v>
      </c>
      <c r="F1289" t="s">
        <v>19</v>
      </c>
      <c r="G1289">
        <v>9</v>
      </c>
      <c r="H1289" s="4">
        <v>161993.89000000001</v>
      </c>
      <c r="I1289" t="s">
        <v>33</v>
      </c>
      <c r="J1289">
        <v>1</v>
      </c>
      <c r="K1289">
        <v>698</v>
      </c>
      <c r="L1289" t="s">
        <v>35</v>
      </c>
      <c r="M1289" t="s">
        <v>27</v>
      </c>
      <c r="N1289" t="s">
        <v>32</v>
      </c>
      <c r="O1289" s="4">
        <v>90212.38</v>
      </c>
      <c r="P1289" t="s">
        <v>28</v>
      </c>
      <c r="Q1289" t="str" cm="1">
        <f t="array" ref="Q1289">_xlfn.IFS(
O1289&lt;50000,"Low Salary (&lt;$50K)",
O1289&lt;90000,"Lower Middle ($50K-$90K)",
O1289&lt;130000,"Middle ($90K-$130K)",
O1289&lt;170000,"Upper Middle ($130K-$170K)",
O1289&gt;=170000,"High Salary (&gt;$170K)"
)</f>
        <v>Middle ($90K-$130K)</v>
      </c>
      <c r="R1289" t="str" cm="1">
        <f t="array" ref="R1289">_xlfn.IFS(
G1289&lt;=2,"New Customers (0-2Y)",
G1289&lt;=5,"Growing Customers (3-5Y)",
G1289&lt;=8,"Established Customers (6-8Y)",
G1289&lt;=10,"Loyal Customers (9-10Y)"
)</f>
        <v>Loyal Customers (9-10Y)</v>
      </c>
    </row>
    <row r="1290" spans="1:18" x14ac:dyDescent="0.35">
      <c r="A1290">
        <v>15597239</v>
      </c>
      <c r="B1290" t="s">
        <v>226</v>
      </c>
      <c r="C1290" t="s">
        <v>26</v>
      </c>
      <c r="D1290" t="s">
        <v>39</v>
      </c>
      <c r="E1290">
        <v>39</v>
      </c>
      <c r="F1290" t="s">
        <v>19</v>
      </c>
      <c r="G1290">
        <v>7</v>
      </c>
      <c r="H1290" s="4">
        <v>131468.44</v>
      </c>
      <c r="I1290" t="s">
        <v>33</v>
      </c>
      <c r="J1290">
        <v>1</v>
      </c>
      <c r="K1290">
        <v>548</v>
      </c>
      <c r="L1290" t="s">
        <v>31</v>
      </c>
      <c r="M1290" t="s">
        <v>21</v>
      </c>
      <c r="N1290" t="s">
        <v>32</v>
      </c>
      <c r="O1290" s="4">
        <v>164975.82</v>
      </c>
      <c r="P1290" t="s">
        <v>28</v>
      </c>
      <c r="Q1290" t="str" cm="1">
        <f t="array" ref="Q1290">_xlfn.IFS(
O1290&lt;50000,"Low Salary (&lt;$50K)",
O1290&lt;90000,"Lower Middle ($50K-$90K)",
O1290&lt;130000,"Middle ($90K-$130K)",
O1290&lt;170000,"Upper Middle ($130K-$170K)",
O1290&gt;=170000,"High Salary (&gt;$170K)"
)</f>
        <v>Upper Middle ($130K-$170K)</v>
      </c>
      <c r="R1290" t="str" cm="1">
        <f t="array" ref="R1290">_xlfn.IFS(
G1290&lt;=2,"New Customers (0-2Y)",
G1290&lt;=5,"Growing Customers (3-5Y)",
G1290&lt;=8,"Established Customers (6-8Y)",
G1290&lt;=10,"Loyal Customers (9-10Y)"
)</f>
        <v>Established Customers (6-8Y)</v>
      </c>
    </row>
    <row r="1291" spans="1:18" x14ac:dyDescent="0.35">
      <c r="A1291">
        <v>15688880</v>
      </c>
      <c r="B1291" t="s">
        <v>918</v>
      </c>
      <c r="C1291" t="s">
        <v>42</v>
      </c>
      <c r="D1291" t="s">
        <v>39</v>
      </c>
      <c r="E1291">
        <v>40</v>
      </c>
      <c r="F1291" t="s">
        <v>19</v>
      </c>
      <c r="G1291">
        <v>10</v>
      </c>
      <c r="H1291" s="4">
        <v>102980.44</v>
      </c>
      <c r="I1291" t="s">
        <v>33</v>
      </c>
      <c r="J1291">
        <v>1</v>
      </c>
      <c r="K1291">
        <v>672</v>
      </c>
      <c r="L1291" t="s">
        <v>35</v>
      </c>
      <c r="M1291" t="s">
        <v>21</v>
      </c>
      <c r="N1291" t="s">
        <v>32</v>
      </c>
      <c r="O1291" s="4">
        <v>1285.81</v>
      </c>
      <c r="P1291" t="s">
        <v>23</v>
      </c>
      <c r="Q1291" t="str" cm="1">
        <f t="array" ref="Q1291">_xlfn.IFS(
O1291&lt;50000,"Low Salary (&lt;$50K)",
O1291&lt;90000,"Lower Middle ($50K-$90K)",
O1291&lt;130000,"Middle ($90K-$130K)",
O1291&lt;170000,"Upper Middle ($130K-$170K)",
O1291&gt;=170000,"High Salary (&gt;$170K)"
)</f>
        <v>Low Salary (&lt;$50K)</v>
      </c>
      <c r="R1291" t="str" cm="1">
        <f t="array" ref="R1291">_xlfn.IFS(
G1291&lt;=2,"New Customers (0-2Y)",
G1291&lt;=5,"Growing Customers (3-5Y)",
G1291&lt;=8,"Established Customers (6-8Y)",
G1291&lt;=10,"Loyal Customers (9-10Y)"
)</f>
        <v>Loyal Customers (9-10Y)</v>
      </c>
    </row>
    <row r="1292" spans="1:18" x14ac:dyDescent="0.35">
      <c r="A1292">
        <v>15813917</v>
      </c>
      <c r="B1292" t="s">
        <v>919</v>
      </c>
      <c r="C1292" t="s">
        <v>42</v>
      </c>
      <c r="D1292" t="s">
        <v>39</v>
      </c>
      <c r="E1292">
        <v>31</v>
      </c>
      <c r="F1292" t="s">
        <v>19</v>
      </c>
      <c r="G1292">
        <v>9</v>
      </c>
      <c r="H1292" s="4">
        <v>143321.97</v>
      </c>
      <c r="I1292" t="s">
        <v>33</v>
      </c>
      <c r="J1292">
        <v>1</v>
      </c>
      <c r="K1292">
        <v>653</v>
      </c>
      <c r="L1292" t="s">
        <v>20</v>
      </c>
      <c r="M1292" t="s">
        <v>21</v>
      </c>
      <c r="N1292" t="s">
        <v>32</v>
      </c>
      <c r="O1292" s="4">
        <v>83679.460000000006</v>
      </c>
      <c r="P1292" t="s">
        <v>28</v>
      </c>
      <c r="Q1292" t="str" cm="1">
        <f t="array" ref="Q1292">_xlfn.IFS(
O1292&lt;50000,"Low Salary (&lt;$50K)",
O1292&lt;90000,"Lower Middle ($50K-$90K)",
O1292&lt;130000,"Middle ($90K-$130K)",
O1292&lt;170000,"Upper Middle ($130K-$170K)",
O1292&gt;=170000,"High Salary (&gt;$170K)"
)</f>
        <v>Lower Middle ($50K-$90K)</v>
      </c>
      <c r="R1292" t="str" cm="1">
        <f t="array" ref="R1292">_xlfn.IFS(
G1292&lt;=2,"New Customers (0-2Y)",
G1292&lt;=5,"Growing Customers (3-5Y)",
G1292&lt;=8,"Established Customers (6-8Y)",
G1292&lt;=10,"Loyal Customers (9-10Y)"
)</f>
        <v>Loyal Customers (9-10Y)</v>
      </c>
    </row>
    <row r="1293" spans="1:18" x14ac:dyDescent="0.35">
      <c r="A1293">
        <v>15679611</v>
      </c>
      <c r="B1293" t="s">
        <v>48</v>
      </c>
      <c r="C1293" t="s">
        <v>26</v>
      </c>
      <c r="D1293" t="s">
        <v>18</v>
      </c>
      <c r="E1293">
        <v>37</v>
      </c>
      <c r="F1293" t="s">
        <v>19</v>
      </c>
      <c r="G1293">
        <v>2</v>
      </c>
      <c r="H1293" s="4">
        <v>130404.92</v>
      </c>
      <c r="I1293" t="s">
        <v>33</v>
      </c>
      <c r="J1293">
        <v>1</v>
      </c>
      <c r="K1293">
        <v>734</v>
      </c>
      <c r="L1293" t="s">
        <v>35</v>
      </c>
      <c r="M1293" t="s">
        <v>27</v>
      </c>
      <c r="N1293" t="s">
        <v>32</v>
      </c>
      <c r="O1293" s="4">
        <v>34548.74</v>
      </c>
      <c r="P1293" t="s">
        <v>28</v>
      </c>
      <c r="Q1293" t="str" cm="1">
        <f t="array" ref="Q1293">_xlfn.IFS(
O1293&lt;50000,"Low Salary (&lt;$50K)",
O1293&lt;90000,"Lower Middle ($50K-$90K)",
O1293&lt;130000,"Middle ($90K-$130K)",
O1293&lt;170000,"Upper Middle ($130K-$170K)",
O1293&gt;=170000,"High Salary (&gt;$170K)"
)</f>
        <v>Low Salary (&lt;$50K)</v>
      </c>
      <c r="R1293" t="str" cm="1">
        <f t="array" ref="R1293">_xlfn.IFS(
G1293&lt;=2,"New Customers (0-2Y)",
G1293&lt;=5,"Growing Customers (3-5Y)",
G1293&lt;=8,"Established Customers (6-8Y)",
G1293&lt;=10,"Loyal Customers (9-10Y)"
)</f>
        <v>New Customers (0-2Y)</v>
      </c>
    </row>
    <row r="1294" spans="1:18" x14ac:dyDescent="0.35">
      <c r="A1294">
        <v>15636589</v>
      </c>
      <c r="B1294" t="s">
        <v>868</v>
      </c>
      <c r="C1294" t="s">
        <v>17</v>
      </c>
      <c r="D1294" t="s">
        <v>18</v>
      </c>
      <c r="E1294">
        <v>41</v>
      </c>
      <c r="F1294" t="s">
        <v>19</v>
      </c>
      <c r="G1294">
        <v>7</v>
      </c>
      <c r="H1294" s="4">
        <v>0</v>
      </c>
      <c r="I1294" t="s">
        <v>24</v>
      </c>
      <c r="J1294">
        <v>2</v>
      </c>
      <c r="K1294">
        <v>794</v>
      </c>
      <c r="L1294" t="s">
        <v>37</v>
      </c>
      <c r="M1294" t="s">
        <v>21</v>
      </c>
      <c r="N1294" t="s">
        <v>22</v>
      </c>
      <c r="O1294" s="4">
        <v>74275.08</v>
      </c>
      <c r="P1294" t="s">
        <v>28</v>
      </c>
      <c r="Q1294" t="str" cm="1">
        <f t="array" ref="Q1294">_xlfn.IFS(
O1294&lt;50000,"Low Salary (&lt;$50K)",
O1294&lt;90000,"Lower Middle ($50K-$90K)",
O1294&lt;130000,"Middle ($90K-$130K)",
O1294&lt;170000,"Upper Middle ($130K-$170K)",
O1294&gt;=170000,"High Salary (&gt;$170K)"
)</f>
        <v>Lower Middle ($50K-$90K)</v>
      </c>
      <c r="R1294" t="str" cm="1">
        <f t="array" ref="R1294">_xlfn.IFS(
G1294&lt;=2,"New Customers (0-2Y)",
G1294&lt;=5,"Growing Customers (3-5Y)",
G1294&lt;=8,"Established Customers (6-8Y)",
G1294&lt;=10,"Loyal Customers (9-10Y)"
)</f>
        <v>Established Customers (6-8Y)</v>
      </c>
    </row>
    <row r="1295" spans="1:18" x14ac:dyDescent="0.35">
      <c r="A1295">
        <v>15687752</v>
      </c>
      <c r="B1295" t="s">
        <v>920</v>
      </c>
      <c r="C1295" t="s">
        <v>17</v>
      </c>
      <c r="D1295" t="s">
        <v>39</v>
      </c>
      <c r="E1295">
        <v>30</v>
      </c>
      <c r="F1295" t="s">
        <v>19</v>
      </c>
      <c r="G1295">
        <v>2</v>
      </c>
      <c r="H1295" s="4">
        <v>87505.47</v>
      </c>
      <c r="I1295" t="s">
        <v>29</v>
      </c>
      <c r="J1295">
        <v>2</v>
      </c>
      <c r="K1295">
        <v>641</v>
      </c>
      <c r="L1295" t="s">
        <v>20</v>
      </c>
      <c r="M1295" t="s">
        <v>27</v>
      </c>
      <c r="N1295" t="s">
        <v>22</v>
      </c>
      <c r="O1295" s="4">
        <v>7278.57</v>
      </c>
      <c r="P1295" t="s">
        <v>28</v>
      </c>
      <c r="Q1295" t="str" cm="1">
        <f t="array" ref="Q1295">_xlfn.IFS(
O1295&lt;50000,"Low Salary (&lt;$50K)",
O1295&lt;90000,"Lower Middle ($50K-$90K)",
O1295&lt;130000,"Middle ($90K-$130K)",
O1295&lt;170000,"Upper Middle ($130K-$170K)",
O1295&gt;=170000,"High Salary (&gt;$170K)"
)</f>
        <v>Low Salary (&lt;$50K)</v>
      </c>
      <c r="R1295" t="str" cm="1">
        <f t="array" ref="R1295">_xlfn.IFS(
G1295&lt;=2,"New Customers (0-2Y)",
G1295&lt;=5,"Growing Customers (3-5Y)",
G1295&lt;=8,"Established Customers (6-8Y)",
G1295&lt;=10,"Loyal Customers (9-10Y)"
)</f>
        <v>New Customers (0-2Y)</v>
      </c>
    </row>
    <row r="1296" spans="1:18" x14ac:dyDescent="0.35">
      <c r="A1296">
        <v>15584363</v>
      </c>
      <c r="B1296" t="s">
        <v>921</v>
      </c>
      <c r="C1296" t="s">
        <v>17</v>
      </c>
      <c r="D1296" t="s">
        <v>39</v>
      </c>
      <c r="E1296">
        <v>30</v>
      </c>
      <c r="F1296" t="s">
        <v>19</v>
      </c>
      <c r="G1296">
        <v>0</v>
      </c>
      <c r="H1296" s="4">
        <v>133634.01999999999</v>
      </c>
      <c r="I1296" t="s">
        <v>33</v>
      </c>
      <c r="J1296">
        <v>1</v>
      </c>
      <c r="K1296">
        <v>824</v>
      </c>
      <c r="L1296" t="s">
        <v>37</v>
      </c>
      <c r="M1296" t="s">
        <v>21</v>
      </c>
      <c r="N1296" t="s">
        <v>22</v>
      </c>
      <c r="O1296" s="4">
        <v>162053.92000000001</v>
      </c>
      <c r="P1296" t="s">
        <v>28</v>
      </c>
      <c r="Q1296" t="str" cm="1">
        <f t="array" ref="Q1296">_xlfn.IFS(
O1296&lt;50000,"Low Salary (&lt;$50K)",
O1296&lt;90000,"Lower Middle ($50K-$90K)",
O1296&lt;130000,"Middle ($90K-$130K)",
O1296&lt;170000,"Upper Middle ($130K-$170K)",
O1296&gt;=170000,"High Salary (&gt;$170K)"
)</f>
        <v>Upper Middle ($130K-$170K)</v>
      </c>
      <c r="R1296" t="str" cm="1">
        <f t="array" ref="R1296">_xlfn.IFS(
G1296&lt;=2,"New Customers (0-2Y)",
G1296&lt;=5,"Growing Customers (3-5Y)",
G1296&lt;=8,"Established Customers (6-8Y)",
G1296&lt;=10,"Loyal Customers (9-10Y)"
)</f>
        <v>New Customers (0-2Y)</v>
      </c>
    </row>
    <row r="1297" spans="1:18" x14ac:dyDescent="0.35">
      <c r="A1297">
        <v>15737748</v>
      </c>
      <c r="B1297" t="s">
        <v>922</v>
      </c>
      <c r="C1297" t="s">
        <v>26</v>
      </c>
      <c r="D1297" t="s">
        <v>18</v>
      </c>
      <c r="E1297">
        <v>33</v>
      </c>
      <c r="F1297" t="s">
        <v>19</v>
      </c>
      <c r="G1297">
        <v>3</v>
      </c>
      <c r="H1297" s="4">
        <v>151233.62</v>
      </c>
      <c r="I1297" t="s">
        <v>33</v>
      </c>
      <c r="J1297">
        <v>1</v>
      </c>
      <c r="K1297">
        <v>534</v>
      </c>
      <c r="L1297" t="s">
        <v>31</v>
      </c>
      <c r="M1297" t="s">
        <v>27</v>
      </c>
      <c r="N1297" t="s">
        <v>32</v>
      </c>
      <c r="O1297" s="4">
        <v>199336.63</v>
      </c>
      <c r="P1297" t="s">
        <v>28</v>
      </c>
      <c r="Q1297" t="str" cm="1">
        <f t="array" ref="Q1297">_xlfn.IFS(
O1297&lt;50000,"Low Salary (&lt;$50K)",
O1297&lt;90000,"Lower Middle ($50K-$90K)",
O1297&lt;130000,"Middle ($90K-$130K)",
O1297&lt;170000,"Upper Middle ($130K-$170K)",
O1297&gt;=170000,"High Salary (&gt;$170K)"
)</f>
        <v>High Salary (&gt;$170K)</v>
      </c>
      <c r="R1297" t="str" cm="1">
        <f t="array" ref="R1297">_xlfn.IFS(
G1297&lt;=2,"New Customers (0-2Y)",
G1297&lt;=5,"Growing Customers (3-5Y)",
G1297&lt;=8,"Established Customers (6-8Y)",
G1297&lt;=10,"Loyal Customers (9-10Y)"
)</f>
        <v>Growing Customers (3-5Y)</v>
      </c>
    </row>
    <row r="1298" spans="1:18" x14ac:dyDescent="0.35">
      <c r="A1298">
        <v>15803365</v>
      </c>
      <c r="B1298" t="s">
        <v>923</v>
      </c>
      <c r="C1298" t="s">
        <v>26</v>
      </c>
      <c r="D1298" t="s">
        <v>39</v>
      </c>
      <c r="E1298">
        <v>55</v>
      </c>
      <c r="F1298" t="s">
        <v>19</v>
      </c>
      <c r="G1298">
        <v>2</v>
      </c>
      <c r="H1298" s="4">
        <v>70263.83</v>
      </c>
      <c r="I1298" t="s">
        <v>29</v>
      </c>
      <c r="J1298">
        <v>1</v>
      </c>
      <c r="K1298">
        <v>653</v>
      </c>
      <c r="L1298" t="s">
        <v>20</v>
      </c>
      <c r="M1298" t="s">
        <v>27</v>
      </c>
      <c r="N1298" t="s">
        <v>22</v>
      </c>
      <c r="O1298" s="4">
        <v>62347.71</v>
      </c>
      <c r="P1298" t="s">
        <v>28</v>
      </c>
      <c r="Q1298" t="str" cm="1">
        <f t="array" ref="Q1298">_xlfn.IFS(
O1298&lt;50000,"Low Salary (&lt;$50K)",
O1298&lt;90000,"Lower Middle ($50K-$90K)",
O1298&lt;130000,"Middle ($90K-$130K)",
O1298&lt;170000,"Upper Middle ($130K-$170K)",
O1298&gt;=170000,"High Salary (&gt;$170K)"
)</f>
        <v>Lower Middle ($50K-$90K)</v>
      </c>
      <c r="R1298" t="str" cm="1">
        <f t="array" ref="R1298">_xlfn.IFS(
G1298&lt;=2,"New Customers (0-2Y)",
G1298&lt;=5,"Growing Customers (3-5Y)",
G1298&lt;=8,"Established Customers (6-8Y)",
G1298&lt;=10,"Loyal Customers (9-10Y)"
)</f>
        <v>New Customers (0-2Y)</v>
      </c>
    </row>
    <row r="1299" spans="1:18" x14ac:dyDescent="0.35">
      <c r="A1299">
        <v>15793247</v>
      </c>
      <c r="B1299" t="s">
        <v>862</v>
      </c>
      <c r="C1299" t="s">
        <v>17</v>
      </c>
      <c r="D1299" t="s">
        <v>39</v>
      </c>
      <c r="E1299">
        <v>34</v>
      </c>
      <c r="F1299" t="s">
        <v>19</v>
      </c>
      <c r="G1299">
        <v>5</v>
      </c>
      <c r="H1299" s="4">
        <v>0</v>
      </c>
      <c r="I1299" t="s">
        <v>24</v>
      </c>
      <c r="J1299">
        <v>2</v>
      </c>
      <c r="K1299">
        <v>498</v>
      </c>
      <c r="L1299" t="s">
        <v>44</v>
      </c>
      <c r="M1299" t="s">
        <v>21</v>
      </c>
      <c r="N1299" t="s">
        <v>22</v>
      </c>
      <c r="O1299" s="4">
        <v>91711.66</v>
      </c>
      <c r="P1299" t="s">
        <v>28</v>
      </c>
      <c r="Q1299" t="str" cm="1">
        <f t="array" ref="Q1299">_xlfn.IFS(
O1299&lt;50000,"Low Salary (&lt;$50K)",
O1299&lt;90000,"Lower Middle ($50K-$90K)",
O1299&lt;130000,"Middle ($90K-$130K)",
O1299&lt;170000,"Upper Middle ($130K-$170K)",
O1299&gt;=170000,"High Salary (&gt;$170K)"
)</f>
        <v>Middle ($90K-$130K)</v>
      </c>
      <c r="R1299" t="str" cm="1">
        <f t="array" ref="R1299">_xlfn.IFS(
G1299&lt;=2,"New Customers (0-2Y)",
G1299&lt;=5,"Growing Customers (3-5Y)",
G1299&lt;=8,"Established Customers (6-8Y)",
G1299&lt;=10,"Loyal Customers (9-10Y)"
)</f>
        <v>Growing Customers (3-5Y)</v>
      </c>
    </row>
    <row r="1300" spans="1:18" x14ac:dyDescent="0.35">
      <c r="A1300">
        <v>15572360</v>
      </c>
      <c r="B1300" t="s">
        <v>97</v>
      </c>
      <c r="C1300" t="s">
        <v>17</v>
      </c>
      <c r="D1300" t="s">
        <v>39</v>
      </c>
      <c r="E1300">
        <v>30</v>
      </c>
      <c r="F1300" t="s">
        <v>19</v>
      </c>
      <c r="G1300">
        <v>10</v>
      </c>
      <c r="H1300" s="4">
        <v>57657.49</v>
      </c>
      <c r="I1300" t="s">
        <v>29</v>
      </c>
      <c r="J1300">
        <v>1</v>
      </c>
      <c r="K1300">
        <v>683</v>
      </c>
      <c r="L1300" t="s">
        <v>35</v>
      </c>
      <c r="M1300" t="s">
        <v>27</v>
      </c>
      <c r="N1300" t="s">
        <v>32</v>
      </c>
      <c r="O1300" s="4">
        <v>79240.899999999994</v>
      </c>
      <c r="P1300" t="s">
        <v>28</v>
      </c>
      <c r="Q1300" t="str" cm="1">
        <f t="array" ref="Q1300">_xlfn.IFS(
O1300&lt;50000,"Low Salary (&lt;$50K)",
O1300&lt;90000,"Lower Middle ($50K-$90K)",
O1300&lt;130000,"Middle ($90K-$130K)",
O1300&lt;170000,"Upper Middle ($130K-$170K)",
O1300&gt;=170000,"High Salary (&gt;$170K)"
)</f>
        <v>Lower Middle ($50K-$90K)</v>
      </c>
      <c r="R1300" t="str" cm="1">
        <f t="array" ref="R1300">_xlfn.IFS(
G1300&lt;=2,"New Customers (0-2Y)",
G1300&lt;=5,"Growing Customers (3-5Y)",
G1300&lt;=8,"Established Customers (6-8Y)",
G1300&lt;=10,"Loyal Customers (9-10Y)"
)</f>
        <v>Loyal Customers (9-10Y)</v>
      </c>
    </row>
    <row r="1301" spans="1:18" x14ac:dyDescent="0.35">
      <c r="A1301">
        <v>15795166</v>
      </c>
      <c r="B1301" t="s">
        <v>924</v>
      </c>
      <c r="C1301" t="s">
        <v>42</v>
      </c>
      <c r="D1301" t="s">
        <v>39</v>
      </c>
      <c r="E1301">
        <v>42</v>
      </c>
      <c r="F1301" t="s">
        <v>19</v>
      </c>
      <c r="G1301">
        <v>8</v>
      </c>
      <c r="H1301" s="4">
        <v>153572.31</v>
      </c>
      <c r="I1301" t="s">
        <v>33</v>
      </c>
      <c r="J1301">
        <v>2</v>
      </c>
      <c r="K1301">
        <v>618</v>
      </c>
      <c r="L1301" t="s">
        <v>20</v>
      </c>
      <c r="M1301" t="s">
        <v>21</v>
      </c>
      <c r="N1301" t="s">
        <v>22</v>
      </c>
      <c r="O1301" s="4">
        <v>76679.600000000006</v>
      </c>
      <c r="P1301" t="s">
        <v>28</v>
      </c>
      <c r="Q1301" t="str" cm="1">
        <f t="array" ref="Q1301">_xlfn.IFS(
O1301&lt;50000,"Low Salary (&lt;$50K)",
O1301&lt;90000,"Lower Middle ($50K-$90K)",
O1301&lt;130000,"Middle ($90K-$130K)",
O1301&lt;170000,"Upper Middle ($130K-$170K)",
O1301&gt;=170000,"High Salary (&gt;$170K)"
)</f>
        <v>Lower Middle ($50K-$90K)</v>
      </c>
      <c r="R1301" t="str" cm="1">
        <f t="array" ref="R1301">_xlfn.IFS(
G1301&lt;=2,"New Customers (0-2Y)",
G1301&lt;=5,"Growing Customers (3-5Y)",
G1301&lt;=8,"Established Customers (6-8Y)",
G1301&lt;=10,"Loyal Customers (9-10Y)"
)</f>
        <v>Established Customers (6-8Y)</v>
      </c>
    </row>
    <row r="1302" spans="1:18" x14ac:dyDescent="0.35">
      <c r="A1302">
        <v>15724620</v>
      </c>
      <c r="B1302" t="s">
        <v>925</v>
      </c>
      <c r="C1302" t="s">
        <v>17</v>
      </c>
      <c r="D1302" t="s">
        <v>39</v>
      </c>
      <c r="E1302">
        <v>37</v>
      </c>
      <c r="F1302" t="s">
        <v>19</v>
      </c>
      <c r="G1302">
        <v>1</v>
      </c>
      <c r="H1302" s="4">
        <v>134752.07999999999</v>
      </c>
      <c r="I1302" t="s">
        <v>33</v>
      </c>
      <c r="J1302">
        <v>1</v>
      </c>
      <c r="K1302">
        <v>538</v>
      </c>
      <c r="L1302" t="s">
        <v>31</v>
      </c>
      <c r="M1302" t="s">
        <v>21</v>
      </c>
      <c r="N1302" t="s">
        <v>32</v>
      </c>
      <c r="O1302" s="4">
        <v>162511.54999999999</v>
      </c>
      <c r="P1302" t="s">
        <v>28</v>
      </c>
      <c r="Q1302" t="str" cm="1">
        <f t="array" ref="Q1302">_xlfn.IFS(
O1302&lt;50000,"Low Salary (&lt;$50K)",
O1302&lt;90000,"Lower Middle ($50K-$90K)",
O1302&lt;130000,"Middle ($90K-$130K)",
O1302&lt;170000,"Upper Middle ($130K-$170K)",
O1302&gt;=170000,"High Salary (&gt;$170K)"
)</f>
        <v>Upper Middle ($130K-$170K)</v>
      </c>
      <c r="R1302" t="str" cm="1">
        <f t="array" ref="R1302">_xlfn.IFS(
G1302&lt;=2,"New Customers (0-2Y)",
G1302&lt;=5,"Growing Customers (3-5Y)",
G1302&lt;=8,"Established Customers (6-8Y)",
G1302&lt;=10,"Loyal Customers (9-10Y)"
)</f>
        <v>New Customers (0-2Y)</v>
      </c>
    </row>
    <row r="1303" spans="1:18" x14ac:dyDescent="0.35">
      <c r="A1303">
        <v>15800856</v>
      </c>
      <c r="B1303" t="s">
        <v>926</v>
      </c>
      <c r="C1303" t="s">
        <v>26</v>
      </c>
      <c r="D1303" t="s">
        <v>39</v>
      </c>
      <c r="E1303">
        <v>34</v>
      </c>
      <c r="F1303" t="s">
        <v>19</v>
      </c>
      <c r="G1303">
        <v>3</v>
      </c>
      <c r="H1303" s="4">
        <v>83132.09</v>
      </c>
      <c r="I1303" t="s">
        <v>29</v>
      </c>
      <c r="J1303">
        <v>1</v>
      </c>
      <c r="K1303">
        <v>643</v>
      </c>
      <c r="L1303" t="s">
        <v>20</v>
      </c>
      <c r="M1303" t="s">
        <v>21</v>
      </c>
      <c r="N1303" t="s">
        <v>22</v>
      </c>
      <c r="O1303" s="4">
        <v>21360.880000000001</v>
      </c>
      <c r="P1303" t="s">
        <v>28</v>
      </c>
      <c r="Q1303" t="str" cm="1">
        <f t="array" ref="Q1303">_xlfn.IFS(
O1303&lt;50000,"Low Salary (&lt;$50K)",
O1303&lt;90000,"Lower Middle ($50K-$90K)",
O1303&lt;130000,"Middle ($90K-$130K)",
O1303&lt;170000,"Upper Middle ($130K-$170K)",
O1303&gt;=170000,"High Salary (&gt;$170K)"
)</f>
        <v>Low Salary (&lt;$50K)</v>
      </c>
      <c r="R1303" t="str" cm="1">
        <f t="array" ref="R1303">_xlfn.IFS(
G1303&lt;=2,"New Customers (0-2Y)",
G1303&lt;=5,"Growing Customers (3-5Y)",
G1303&lt;=8,"Established Customers (6-8Y)",
G1303&lt;=10,"Loyal Customers (9-10Y)"
)</f>
        <v>Growing Customers (3-5Y)</v>
      </c>
    </row>
    <row r="1304" spans="1:18" x14ac:dyDescent="0.35">
      <c r="A1304">
        <v>15671097</v>
      </c>
      <c r="B1304" t="s">
        <v>904</v>
      </c>
      <c r="C1304" t="s">
        <v>17</v>
      </c>
      <c r="D1304" t="s">
        <v>18</v>
      </c>
      <c r="E1304">
        <v>31</v>
      </c>
      <c r="F1304" t="s">
        <v>19</v>
      </c>
      <c r="G1304">
        <v>2</v>
      </c>
      <c r="H1304" s="4">
        <v>0</v>
      </c>
      <c r="I1304" t="s">
        <v>24</v>
      </c>
      <c r="J1304">
        <v>2</v>
      </c>
      <c r="K1304">
        <v>428</v>
      </c>
      <c r="L1304" t="s">
        <v>44</v>
      </c>
      <c r="M1304" t="s">
        <v>21</v>
      </c>
      <c r="N1304" t="s">
        <v>32</v>
      </c>
      <c r="O1304" s="4">
        <v>54487.43</v>
      </c>
      <c r="P1304" t="s">
        <v>28</v>
      </c>
      <c r="Q1304" t="str" cm="1">
        <f t="array" ref="Q1304">_xlfn.IFS(
O1304&lt;50000,"Low Salary (&lt;$50K)",
O1304&lt;90000,"Lower Middle ($50K-$90K)",
O1304&lt;130000,"Middle ($90K-$130K)",
O1304&lt;170000,"Upper Middle ($130K-$170K)",
O1304&gt;=170000,"High Salary (&gt;$170K)"
)</f>
        <v>Lower Middle ($50K-$90K)</v>
      </c>
      <c r="R1304" t="str" cm="1">
        <f t="array" ref="R1304">_xlfn.IFS(
G1304&lt;=2,"New Customers (0-2Y)",
G1304&lt;=5,"Growing Customers (3-5Y)",
G1304&lt;=8,"Established Customers (6-8Y)",
G1304&lt;=10,"Loyal Customers (9-10Y)"
)</f>
        <v>New Customers (0-2Y)</v>
      </c>
    </row>
    <row r="1305" spans="1:18" x14ac:dyDescent="0.35">
      <c r="A1305">
        <v>15683930</v>
      </c>
      <c r="B1305" t="s">
        <v>280</v>
      </c>
      <c r="C1305" t="s">
        <v>42</v>
      </c>
      <c r="D1305" t="s">
        <v>18</v>
      </c>
      <c r="E1305">
        <v>32</v>
      </c>
      <c r="F1305" t="s">
        <v>19</v>
      </c>
      <c r="G1305">
        <v>9</v>
      </c>
      <c r="H1305" s="4">
        <v>134096.53</v>
      </c>
      <c r="I1305" t="s">
        <v>33</v>
      </c>
      <c r="J1305">
        <v>2</v>
      </c>
      <c r="K1305">
        <v>593</v>
      </c>
      <c r="L1305" t="s">
        <v>31</v>
      </c>
      <c r="M1305" t="s">
        <v>21</v>
      </c>
      <c r="N1305" t="s">
        <v>32</v>
      </c>
      <c r="O1305" s="4">
        <v>53931.05</v>
      </c>
      <c r="P1305" t="s">
        <v>23</v>
      </c>
      <c r="Q1305" t="str" cm="1">
        <f t="array" ref="Q1305">_xlfn.IFS(
O1305&lt;50000,"Low Salary (&lt;$50K)",
O1305&lt;90000,"Lower Middle ($50K-$90K)",
O1305&lt;130000,"Middle ($90K-$130K)",
O1305&lt;170000,"Upper Middle ($130K-$170K)",
O1305&gt;=170000,"High Salary (&gt;$170K)"
)</f>
        <v>Lower Middle ($50K-$90K)</v>
      </c>
      <c r="R1305" t="str" cm="1">
        <f t="array" ref="R1305">_xlfn.IFS(
G1305&lt;=2,"New Customers (0-2Y)",
G1305&lt;=5,"Growing Customers (3-5Y)",
G1305&lt;=8,"Established Customers (6-8Y)",
G1305&lt;=10,"Loyal Customers (9-10Y)"
)</f>
        <v>Loyal Customers (9-10Y)</v>
      </c>
    </row>
    <row r="1306" spans="1:18" x14ac:dyDescent="0.35">
      <c r="A1306">
        <v>15749004</v>
      </c>
      <c r="B1306" t="s">
        <v>92</v>
      </c>
      <c r="C1306" t="s">
        <v>17</v>
      </c>
      <c r="D1306" t="s">
        <v>18</v>
      </c>
      <c r="E1306">
        <v>31</v>
      </c>
      <c r="F1306" t="s">
        <v>19</v>
      </c>
      <c r="G1306">
        <v>0</v>
      </c>
      <c r="H1306" s="4">
        <v>118100.59</v>
      </c>
      <c r="I1306" t="s">
        <v>33</v>
      </c>
      <c r="J1306">
        <v>2</v>
      </c>
      <c r="K1306">
        <v>718</v>
      </c>
      <c r="L1306" t="s">
        <v>35</v>
      </c>
      <c r="M1306" t="s">
        <v>21</v>
      </c>
      <c r="N1306" t="s">
        <v>32</v>
      </c>
      <c r="O1306" s="4">
        <v>103165.15</v>
      </c>
      <c r="P1306" t="s">
        <v>28</v>
      </c>
      <c r="Q1306" t="str" cm="1">
        <f t="array" ref="Q1306">_xlfn.IFS(
O1306&lt;50000,"Low Salary (&lt;$50K)",
O1306&lt;90000,"Lower Middle ($50K-$90K)",
O1306&lt;130000,"Middle ($90K-$130K)",
O1306&lt;170000,"Upper Middle ($130K-$170K)",
O1306&gt;=170000,"High Salary (&gt;$170K)"
)</f>
        <v>Middle ($90K-$130K)</v>
      </c>
      <c r="R1306" t="str" cm="1">
        <f t="array" ref="R1306">_xlfn.IFS(
G1306&lt;=2,"New Customers (0-2Y)",
G1306&lt;=5,"Growing Customers (3-5Y)",
G1306&lt;=8,"Established Customers (6-8Y)",
G1306&lt;=10,"Loyal Customers (9-10Y)"
)</f>
        <v>New Customers (0-2Y)</v>
      </c>
    </row>
    <row r="1307" spans="1:18" x14ac:dyDescent="0.35">
      <c r="A1307">
        <v>15800434</v>
      </c>
      <c r="B1307" t="s">
        <v>812</v>
      </c>
      <c r="C1307" t="s">
        <v>42</v>
      </c>
      <c r="D1307" t="s">
        <v>39</v>
      </c>
      <c r="E1307">
        <v>52</v>
      </c>
      <c r="F1307" t="s">
        <v>19</v>
      </c>
      <c r="G1307">
        <v>10</v>
      </c>
      <c r="H1307" s="4">
        <v>76915.399999999994</v>
      </c>
      <c r="I1307" t="s">
        <v>29</v>
      </c>
      <c r="J1307">
        <v>1</v>
      </c>
      <c r="K1307">
        <v>811</v>
      </c>
      <c r="L1307" t="s">
        <v>37</v>
      </c>
      <c r="M1307" t="s">
        <v>27</v>
      </c>
      <c r="N1307" t="s">
        <v>32</v>
      </c>
      <c r="O1307" s="4">
        <v>146359.81</v>
      </c>
      <c r="P1307" t="s">
        <v>23</v>
      </c>
      <c r="Q1307" t="str" cm="1">
        <f t="array" ref="Q1307">_xlfn.IFS(
O1307&lt;50000,"Low Salary (&lt;$50K)",
O1307&lt;90000,"Lower Middle ($50K-$90K)",
O1307&lt;130000,"Middle ($90K-$130K)",
O1307&lt;170000,"Upper Middle ($130K-$170K)",
O1307&gt;=170000,"High Salary (&gt;$170K)"
)</f>
        <v>Upper Middle ($130K-$170K)</v>
      </c>
      <c r="R1307" t="str" cm="1">
        <f t="array" ref="R1307">_xlfn.IFS(
G1307&lt;=2,"New Customers (0-2Y)",
G1307&lt;=5,"Growing Customers (3-5Y)",
G1307&lt;=8,"Established Customers (6-8Y)",
G1307&lt;=10,"Loyal Customers (9-10Y)"
)</f>
        <v>Loyal Customers (9-10Y)</v>
      </c>
    </row>
    <row r="1308" spans="1:18" x14ac:dyDescent="0.35">
      <c r="A1308">
        <v>15709117</v>
      </c>
      <c r="B1308" t="s">
        <v>133</v>
      </c>
      <c r="C1308" t="s">
        <v>26</v>
      </c>
      <c r="D1308" t="s">
        <v>18</v>
      </c>
      <c r="E1308">
        <v>46</v>
      </c>
      <c r="F1308" t="s">
        <v>19</v>
      </c>
      <c r="G1308">
        <v>3</v>
      </c>
      <c r="H1308" s="4">
        <v>81576.75</v>
      </c>
      <c r="I1308" t="s">
        <v>29</v>
      </c>
      <c r="J1308">
        <v>1</v>
      </c>
      <c r="K1308">
        <v>823</v>
      </c>
      <c r="L1308" t="s">
        <v>37</v>
      </c>
      <c r="M1308" t="s">
        <v>21</v>
      </c>
      <c r="N1308" t="s">
        <v>22</v>
      </c>
      <c r="O1308" s="4">
        <v>28370.95</v>
      </c>
      <c r="P1308" t="s">
        <v>23</v>
      </c>
      <c r="Q1308" t="str" cm="1">
        <f t="array" ref="Q1308">_xlfn.IFS(
O1308&lt;50000,"Low Salary (&lt;$50K)",
O1308&lt;90000,"Lower Middle ($50K-$90K)",
O1308&lt;130000,"Middle ($90K-$130K)",
O1308&lt;170000,"Upper Middle ($130K-$170K)",
O1308&gt;=170000,"High Salary (&gt;$170K)"
)</f>
        <v>Low Salary (&lt;$50K)</v>
      </c>
      <c r="R1308" t="str" cm="1">
        <f t="array" ref="R1308">_xlfn.IFS(
G1308&lt;=2,"New Customers (0-2Y)",
G1308&lt;=5,"Growing Customers (3-5Y)",
G1308&lt;=8,"Established Customers (6-8Y)",
G1308&lt;=10,"Loyal Customers (9-10Y)"
)</f>
        <v>Growing Customers (3-5Y)</v>
      </c>
    </row>
    <row r="1309" spans="1:18" x14ac:dyDescent="0.35">
      <c r="A1309">
        <v>15638806</v>
      </c>
      <c r="B1309" t="s">
        <v>746</v>
      </c>
      <c r="C1309" t="s">
        <v>26</v>
      </c>
      <c r="D1309" t="s">
        <v>39</v>
      </c>
      <c r="E1309">
        <v>49</v>
      </c>
      <c r="F1309" t="s">
        <v>19</v>
      </c>
      <c r="G1309">
        <v>2</v>
      </c>
      <c r="H1309" s="4">
        <v>0</v>
      </c>
      <c r="I1309" t="s">
        <v>24</v>
      </c>
      <c r="J1309">
        <v>2</v>
      </c>
      <c r="K1309">
        <v>645</v>
      </c>
      <c r="L1309" t="s">
        <v>20</v>
      </c>
      <c r="M1309" t="s">
        <v>27</v>
      </c>
      <c r="N1309" t="s">
        <v>32</v>
      </c>
      <c r="O1309" s="4">
        <v>10023.15</v>
      </c>
      <c r="P1309" t="s">
        <v>28</v>
      </c>
      <c r="Q1309" t="str" cm="1">
        <f t="array" ref="Q1309">_xlfn.IFS(
O1309&lt;50000,"Low Salary (&lt;$50K)",
O1309&lt;90000,"Lower Middle ($50K-$90K)",
O1309&lt;130000,"Middle ($90K-$130K)",
O1309&lt;170000,"Upper Middle ($130K-$170K)",
O1309&gt;=170000,"High Salary (&gt;$170K)"
)</f>
        <v>Low Salary (&lt;$50K)</v>
      </c>
      <c r="R1309" t="str" cm="1">
        <f t="array" ref="R1309">_xlfn.IFS(
G1309&lt;=2,"New Customers (0-2Y)",
G1309&lt;=5,"Growing Customers (3-5Y)",
G1309&lt;=8,"Established Customers (6-8Y)",
G1309&lt;=10,"Loyal Customers (9-10Y)"
)</f>
        <v>New Customers (0-2Y)</v>
      </c>
    </row>
    <row r="1310" spans="1:18" x14ac:dyDescent="0.35">
      <c r="A1310">
        <v>15662294</v>
      </c>
      <c r="B1310" t="s">
        <v>725</v>
      </c>
      <c r="C1310" t="s">
        <v>17</v>
      </c>
      <c r="D1310" t="s">
        <v>39</v>
      </c>
      <c r="E1310">
        <v>33</v>
      </c>
      <c r="F1310" t="s">
        <v>19</v>
      </c>
      <c r="G1310">
        <v>10</v>
      </c>
      <c r="H1310" s="4">
        <v>118327.17</v>
      </c>
      <c r="I1310" t="s">
        <v>33</v>
      </c>
      <c r="J1310">
        <v>2</v>
      </c>
      <c r="K1310">
        <v>710</v>
      </c>
      <c r="L1310" t="s">
        <v>35</v>
      </c>
      <c r="M1310" t="s">
        <v>21</v>
      </c>
      <c r="N1310" t="s">
        <v>22</v>
      </c>
      <c r="O1310" s="4">
        <v>192928.82</v>
      </c>
      <c r="P1310" t="s">
        <v>28</v>
      </c>
      <c r="Q1310" t="str" cm="1">
        <f t="array" ref="Q1310">_xlfn.IFS(
O1310&lt;50000,"Low Salary (&lt;$50K)",
O1310&lt;90000,"Lower Middle ($50K-$90K)",
O1310&lt;130000,"Middle ($90K-$130K)",
O1310&lt;170000,"Upper Middle ($130K-$170K)",
O1310&gt;=170000,"High Salary (&gt;$170K)"
)</f>
        <v>High Salary (&gt;$170K)</v>
      </c>
      <c r="R1310" t="str" cm="1">
        <f t="array" ref="R1310">_xlfn.IFS(
G1310&lt;=2,"New Customers (0-2Y)",
G1310&lt;=5,"Growing Customers (3-5Y)",
G1310&lt;=8,"Established Customers (6-8Y)",
G1310&lt;=10,"Loyal Customers (9-10Y)"
)</f>
        <v>Loyal Customers (9-10Y)</v>
      </c>
    </row>
    <row r="1311" spans="1:18" x14ac:dyDescent="0.35">
      <c r="A1311">
        <v>15690079</v>
      </c>
      <c r="B1311" t="s">
        <v>927</v>
      </c>
      <c r="C1311" t="s">
        <v>26</v>
      </c>
      <c r="D1311" t="s">
        <v>39</v>
      </c>
      <c r="E1311">
        <v>30</v>
      </c>
      <c r="F1311" t="s">
        <v>19</v>
      </c>
      <c r="G1311">
        <v>8</v>
      </c>
      <c r="H1311" s="4">
        <v>124857.69</v>
      </c>
      <c r="I1311" t="s">
        <v>33</v>
      </c>
      <c r="J1311">
        <v>2</v>
      </c>
      <c r="K1311">
        <v>591</v>
      </c>
      <c r="L1311" t="s">
        <v>31</v>
      </c>
      <c r="M1311" t="s">
        <v>27</v>
      </c>
      <c r="N1311" t="s">
        <v>32</v>
      </c>
      <c r="O1311" s="4">
        <v>50485.7</v>
      </c>
      <c r="P1311" t="s">
        <v>28</v>
      </c>
      <c r="Q1311" t="str" cm="1">
        <f t="array" ref="Q1311">_xlfn.IFS(
O1311&lt;50000,"Low Salary (&lt;$50K)",
O1311&lt;90000,"Lower Middle ($50K-$90K)",
O1311&lt;130000,"Middle ($90K-$130K)",
O1311&lt;170000,"Upper Middle ($130K-$170K)",
O1311&gt;=170000,"High Salary (&gt;$170K)"
)</f>
        <v>Lower Middle ($50K-$90K)</v>
      </c>
      <c r="R1311" t="str" cm="1">
        <f t="array" ref="R1311">_xlfn.IFS(
G1311&lt;=2,"New Customers (0-2Y)",
G1311&lt;=5,"Growing Customers (3-5Y)",
G1311&lt;=8,"Established Customers (6-8Y)",
G1311&lt;=10,"Loyal Customers (9-10Y)"
)</f>
        <v>Established Customers (6-8Y)</v>
      </c>
    </row>
    <row r="1312" spans="1:18" x14ac:dyDescent="0.35">
      <c r="A1312">
        <v>15759317</v>
      </c>
      <c r="B1312" t="s">
        <v>928</v>
      </c>
      <c r="C1312" t="s">
        <v>42</v>
      </c>
      <c r="D1312" t="s">
        <v>18</v>
      </c>
      <c r="E1312">
        <v>27</v>
      </c>
      <c r="F1312" t="s">
        <v>43</v>
      </c>
      <c r="G1312">
        <v>2</v>
      </c>
      <c r="H1312" s="4">
        <v>90971.85</v>
      </c>
      <c r="I1312" t="s">
        <v>29</v>
      </c>
      <c r="J1312">
        <v>1</v>
      </c>
      <c r="K1312">
        <v>748</v>
      </c>
      <c r="L1312" t="s">
        <v>35</v>
      </c>
      <c r="M1312" t="s">
        <v>21</v>
      </c>
      <c r="N1312" t="s">
        <v>22</v>
      </c>
      <c r="O1312" s="4">
        <v>131662.47</v>
      </c>
      <c r="P1312" t="s">
        <v>28</v>
      </c>
      <c r="Q1312" t="str" cm="1">
        <f t="array" ref="Q1312">_xlfn.IFS(
O1312&lt;50000,"Low Salary (&lt;$50K)",
O1312&lt;90000,"Lower Middle ($50K-$90K)",
O1312&lt;130000,"Middle ($90K-$130K)",
O1312&lt;170000,"Upper Middle ($130K-$170K)",
O1312&gt;=170000,"High Salary (&gt;$170K)"
)</f>
        <v>Upper Middle ($130K-$170K)</v>
      </c>
      <c r="R1312" t="str" cm="1">
        <f t="array" ref="R1312">_xlfn.IFS(
G1312&lt;=2,"New Customers (0-2Y)",
G1312&lt;=5,"Growing Customers (3-5Y)",
G1312&lt;=8,"Established Customers (6-8Y)",
G1312&lt;=10,"Loyal Customers (9-10Y)"
)</f>
        <v>New Customers (0-2Y)</v>
      </c>
    </row>
    <row r="1313" spans="1:18" x14ac:dyDescent="0.35">
      <c r="A1313">
        <v>15750497</v>
      </c>
      <c r="B1313" t="s">
        <v>864</v>
      </c>
      <c r="C1313" t="s">
        <v>17</v>
      </c>
      <c r="D1313" t="s">
        <v>18</v>
      </c>
      <c r="E1313">
        <v>37</v>
      </c>
      <c r="F1313" t="s">
        <v>19</v>
      </c>
      <c r="G1313">
        <v>7</v>
      </c>
      <c r="H1313" s="4">
        <v>153147.75</v>
      </c>
      <c r="I1313" t="s">
        <v>33</v>
      </c>
      <c r="J1313">
        <v>1</v>
      </c>
      <c r="K1313">
        <v>850</v>
      </c>
      <c r="L1313" t="s">
        <v>37</v>
      </c>
      <c r="M1313" t="s">
        <v>21</v>
      </c>
      <c r="N1313" t="s">
        <v>22</v>
      </c>
      <c r="O1313" s="4">
        <v>152235.29999999999</v>
      </c>
      <c r="P1313" t="s">
        <v>28</v>
      </c>
      <c r="Q1313" t="str" cm="1">
        <f t="array" ref="Q1313">_xlfn.IFS(
O1313&lt;50000,"Low Salary (&lt;$50K)",
O1313&lt;90000,"Lower Middle ($50K-$90K)",
O1313&lt;130000,"Middle ($90K-$130K)",
O1313&lt;170000,"Upper Middle ($130K-$170K)",
O1313&gt;=170000,"High Salary (&gt;$170K)"
)</f>
        <v>Upper Middle ($130K-$170K)</v>
      </c>
      <c r="R1313" t="str" cm="1">
        <f t="array" ref="R1313">_xlfn.IFS(
G1313&lt;=2,"New Customers (0-2Y)",
G1313&lt;=5,"Growing Customers (3-5Y)",
G1313&lt;=8,"Established Customers (6-8Y)",
G1313&lt;=10,"Loyal Customers (9-10Y)"
)</f>
        <v>Established Customers (6-8Y)</v>
      </c>
    </row>
    <row r="1314" spans="1:18" x14ac:dyDescent="0.35">
      <c r="A1314">
        <v>15596181</v>
      </c>
      <c r="B1314" t="s">
        <v>929</v>
      </c>
      <c r="C1314" t="s">
        <v>17</v>
      </c>
      <c r="D1314" t="s">
        <v>39</v>
      </c>
      <c r="E1314">
        <v>38</v>
      </c>
      <c r="F1314" t="s">
        <v>19</v>
      </c>
      <c r="G1314">
        <v>8</v>
      </c>
      <c r="H1314" s="4">
        <v>65942.259999999995</v>
      </c>
      <c r="I1314" t="s">
        <v>29</v>
      </c>
      <c r="J1314">
        <v>1</v>
      </c>
      <c r="K1314">
        <v>542</v>
      </c>
      <c r="L1314" t="s">
        <v>31</v>
      </c>
      <c r="M1314" t="s">
        <v>21</v>
      </c>
      <c r="N1314" t="s">
        <v>22</v>
      </c>
      <c r="O1314" s="4">
        <v>68093.23</v>
      </c>
      <c r="P1314" t="s">
        <v>23</v>
      </c>
      <c r="Q1314" t="str" cm="1">
        <f t="array" ref="Q1314">_xlfn.IFS(
O1314&lt;50000,"Low Salary (&lt;$50K)",
O1314&lt;90000,"Lower Middle ($50K-$90K)",
O1314&lt;130000,"Middle ($90K-$130K)",
O1314&lt;170000,"Upper Middle ($130K-$170K)",
O1314&gt;=170000,"High Salary (&gt;$170K)"
)</f>
        <v>Lower Middle ($50K-$90K)</v>
      </c>
      <c r="R1314" t="str" cm="1">
        <f t="array" ref="R1314">_xlfn.IFS(
G1314&lt;=2,"New Customers (0-2Y)",
G1314&lt;=5,"Growing Customers (3-5Y)",
G1314&lt;=8,"Established Customers (6-8Y)",
G1314&lt;=10,"Loyal Customers (9-10Y)"
)</f>
        <v>Established Customers (6-8Y)</v>
      </c>
    </row>
    <row r="1315" spans="1:18" x14ac:dyDescent="0.35">
      <c r="A1315">
        <v>15576602</v>
      </c>
      <c r="B1315" t="s">
        <v>525</v>
      </c>
      <c r="C1315" t="s">
        <v>17</v>
      </c>
      <c r="D1315" t="s">
        <v>39</v>
      </c>
      <c r="E1315">
        <v>38</v>
      </c>
      <c r="F1315" t="s">
        <v>19</v>
      </c>
      <c r="G1315">
        <v>3</v>
      </c>
      <c r="H1315" s="4">
        <v>0</v>
      </c>
      <c r="I1315" t="s">
        <v>24</v>
      </c>
      <c r="J1315">
        <v>2</v>
      </c>
      <c r="K1315">
        <v>809</v>
      </c>
      <c r="L1315" t="s">
        <v>37</v>
      </c>
      <c r="M1315" t="s">
        <v>21</v>
      </c>
      <c r="N1315" t="s">
        <v>22</v>
      </c>
      <c r="O1315" s="4">
        <v>80061.31</v>
      </c>
      <c r="P1315" t="s">
        <v>28</v>
      </c>
      <c r="Q1315" t="str" cm="1">
        <f t="array" ref="Q1315">_xlfn.IFS(
O1315&lt;50000,"Low Salary (&lt;$50K)",
O1315&lt;90000,"Lower Middle ($50K-$90K)",
O1315&lt;130000,"Middle ($90K-$130K)",
O1315&lt;170000,"Upper Middle ($130K-$170K)",
O1315&gt;=170000,"High Salary (&gt;$170K)"
)</f>
        <v>Lower Middle ($50K-$90K)</v>
      </c>
      <c r="R1315" t="str" cm="1">
        <f t="array" ref="R1315">_xlfn.IFS(
G1315&lt;=2,"New Customers (0-2Y)",
G1315&lt;=5,"Growing Customers (3-5Y)",
G1315&lt;=8,"Established Customers (6-8Y)",
G1315&lt;=10,"Loyal Customers (9-10Y)"
)</f>
        <v>Growing Customers (3-5Y)</v>
      </c>
    </row>
    <row r="1316" spans="1:18" x14ac:dyDescent="0.35">
      <c r="A1316">
        <v>15644833</v>
      </c>
      <c r="B1316" t="s">
        <v>149</v>
      </c>
      <c r="C1316" t="s">
        <v>17</v>
      </c>
      <c r="D1316" t="s">
        <v>39</v>
      </c>
      <c r="E1316">
        <v>54</v>
      </c>
      <c r="F1316" t="s">
        <v>19</v>
      </c>
      <c r="G1316">
        <v>2</v>
      </c>
      <c r="H1316" s="4">
        <v>0</v>
      </c>
      <c r="I1316" t="s">
        <v>24</v>
      </c>
      <c r="J1316">
        <v>1</v>
      </c>
      <c r="K1316">
        <v>675</v>
      </c>
      <c r="L1316" t="s">
        <v>35</v>
      </c>
      <c r="M1316" t="s">
        <v>21</v>
      </c>
      <c r="N1316" t="s">
        <v>32</v>
      </c>
      <c r="O1316" s="4">
        <v>149583.67000000001</v>
      </c>
      <c r="P1316" t="s">
        <v>23</v>
      </c>
      <c r="Q1316" t="str" cm="1">
        <f t="array" ref="Q1316">_xlfn.IFS(
O1316&lt;50000,"Low Salary (&lt;$50K)",
O1316&lt;90000,"Lower Middle ($50K-$90K)",
O1316&lt;130000,"Middle ($90K-$130K)",
O1316&lt;170000,"Upper Middle ($130K-$170K)",
O1316&gt;=170000,"High Salary (&gt;$170K)"
)</f>
        <v>Upper Middle ($130K-$170K)</v>
      </c>
      <c r="R1316" t="str" cm="1">
        <f t="array" ref="R1316">_xlfn.IFS(
G1316&lt;=2,"New Customers (0-2Y)",
G1316&lt;=5,"Growing Customers (3-5Y)",
G1316&lt;=8,"Established Customers (6-8Y)",
G1316&lt;=10,"Loyal Customers (9-10Y)"
)</f>
        <v>New Customers (0-2Y)</v>
      </c>
    </row>
    <row r="1317" spans="1:18" x14ac:dyDescent="0.35">
      <c r="A1317">
        <v>15734634</v>
      </c>
      <c r="B1317" t="s">
        <v>930</v>
      </c>
      <c r="C1317" t="s">
        <v>26</v>
      </c>
      <c r="D1317" t="s">
        <v>18</v>
      </c>
      <c r="E1317">
        <v>27</v>
      </c>
      <c r="F1317" t="s">
        <v>43</v>
      </c>
      <c r="G1317">
        <v>5</v>
      </c>
      <c r="H1317" s="4">
        <v>100912.19</v>
      </c>
      <c r="I1317" t="s">
        <v>33</v>
      </c>
      <c r="J1317">
        <v>1</v>
      </c>
      <c r="K1317">
        <v>607</v>
      </c>
      <c r="L1317" t="s">
        <v>20</v>
      </c>
      <c r="M1317" t="s">
        <v>27</v>
      </c>
      <c r="N1317" t="s">
        <v>32</v>
      </c>
      <c r="O1317" s="4">
        <v>7631.27</v>
      </c>
      <c r="P1317" t="s">
        <v>28</v>
      </c>
      <c r="Q1317" t="str" cm="1">
        <f t="array" ref="Q1317">_xlfn.IFS(
O1317&lt;50000,"Low Salary (&lt;$50K)",
O1317&lt;90000,"Lower Middle ($50K-$90K)",
O1317&lt;130000,"Middle ($90K-$130K)",
O1317&lt;170000,"Upper Middle ($130K-$170K)",
O1317&gt;=170000,"High Salary (&gt;$170K)"
)</f>
        <v>Low Salary (&lt;$50K)</v>
      </c>
      <c r="R1317" t="str" cm="1">
        <f t="array" ref="R1317">_xlfn.IFS(
G1317&lt;=2,"New Customers (0-2Y)",
G1317&lt;=5,"Growing Customers (3-5Y)",
G1317&lt;=8,"Established Customers (6-8Y)",
G1317&lt;=10,"Loyal Customers (9-10Y)"
)</f>
        <v>Growing Customers (3-5Y)</v>
      </c>
    </row>
    <row r="1318" spans="1:18" x14ac:dyDescent="0.35">
      <c r="A1318">
        <v>15808689</v>
      </c>
      <c r="B1318" t="s">
        <v>931</v>
      </c>
      <c r="C1318" t="s">
        <v>17</v>
      </c>
      <c r="D1318" t="s">
        <v>18</v>
      </c>
      <c r="E1318">
        <v>31</v>
      </c>
      <c r="F1318" t="s">
        <v>19</v>
      </c>
      <c r="G1318">
        <v>4</v>
      </c>
      <c r="H1318" s="4">
        <v>0</v>
      </c>
      <c r="I1318" t="s">
        <v>24</v>
      </c>
      <c r="J1318">
        <v>2</v>
      </c>
      <c r="K1318">
        <v>850</v>
      </c>
      <c r="L1318" t="s">
        <v>37</v>
      </c>
      <c r="M1318" t="s">
        <v>21</v>
      </c>
      <c r="N1318" t="s">
        <v>22</v>
      </c>
      <c r="O1318" s="4">
        <v>33082.81</v>
      </c>
      <c r="P1318" t="s">
        <v>28</v>
      </c>
      <c r="Q1318" t="str" cm="1">
        <f t="array" ref="Q1318">_xlfn.IFS(
O1318&lt;50000,"Low Salary (&lt;$50K)",
O1318&lt;90000,"Lower Middle ($50K-$90K)",
O1318&lt;130000,"Middle ($90K-$130K)",
O1318&lt;170000,"Upper Middle ($130K-$170K)",
O1318&gt;=170000,"High Salary (&gt;$170K)"
)</f>
        <v>Low Salary (&lt;$50K)</v>
      </c>
      <c r="R1318" t="str" cm="1">
        <f t="array" ref="R1318">_xlfn.IFS(
G1318&lt;=2,"New Customers (0-2Y)",
G1318&lt;=5,"Growing Customers (3-5Y)",
G1318&lt;=8,"Established Customers (6-8Y)",
G1318&lt;=10,"Loyal Customers (9-10Y)"
)</f>
        <v>Growing Customers (3-5Y)</v>
      </c>
    </row>
    <row r="1319" spans="1:18" x14ac:dyDescent="0.35">
      <c r="A1319">
        <v>15720702</v>
      </c>
      <c r="B1319" t="s">
        <v>237</v>
      </c>
      <c r="C1319" t="s">
        <v>17</v>
      </c>
      <c r="D1319" t="s">
        <v>39</v>
      </c>
      <c r="E1319">
        <v>37</v>
      </c>
      <c r="F1319" t="s">
        <v>19</v>
      </c>
      <c r="G1319">
        <v>3</v>
      </c>
      <c r="H1319" s="4">
        <v>0</v>
      </c>
      <c r="I1319" t="s">
        <v>24</v>
      </c>
      <c r="J1319">
        <v>1</v>
      </c>
      <c r="K1319">
        <v>789</v>
      </c>
      <c r="L1319" t="s">
        <v>37</v>
      </c>
      <c r="M1319" t="s">
        <v>21</v>
      </c>
      <c r="N1319" t="s">
        <v>32</v>
      </c>
      <c r="O1319" s="4">
        <v>121883.87</v>
      </c>
      <c r="P1319" t="s">
        <v>23</v>
      </c>
      <c r="Q1319" t="str" cm="1">
        <f t="array" ref="Q1319">_xlfn.IFS(
O1319&lt;50000,"Low Salary (&lt;$50K)",
O1319&lt;90000,"Lower Middle ($50K-$90K)",
O1319&lt;130000,"Middle ($90K-$130K)",
O1319&lt;170000,"Upper Middle ($130K-$170K)",
O1319&gt;=170000,"High Salary (&gt;$170K)"
)</f>
        <v>Middle ($90K-$130K)</v>
      </c>
      <c r="R1319" t="str" cm="1">
        <f t="array" ref="R1319">_xlfn.IFS(
G1319&lt;=2,"New Customers (0-2Y)",
G1319&lt;=5,"Growing Customers (3-5Y)",
G1319&lt;=8,"Established Customers (6-8Y)",
G1319&lt;=10,"Loyal Customers (9-10Y)"
)</f>
        <v>Growing Customers (3-5Y)</v>
      </c>
    </row>
    <row r="1320" spans="1:18" x14ac:dyDescent="0.35">
      <c r="A1320">
        <v>15665077</v>
      </c>
      <c r="B1320" t="s">
        <v>932</v>
      </c>
      <c r="C1320" t="s">
        <v>17</v>
      </c>
      <c r="D1320" t="s">
        <v>18</v>
      </c>
      <c r="E1320">
        <v>43</v>
      </c>
      <c r="F1320" t="s">
        <v>19</v>
      </c>
      <c r="G1320">
        <v>5</v>
      </c>
      <c r="H1320" s="4">
        <v>0</v>
      </c>
      <c r="I1320" t="s">
        <v>24</v>
      </c>
      <c r="J1320">
        <v>3</v>
      </c>
      <c r="K1320">
        <v>598</v>
      </c>
      <c r="L1320" t="s">
        <v>31</v>
      </c>
      <c r="M1320" t="s">
        <v>21</v>
      </c>
      <c r="N1320" t="s">
        <v>22</v>
      </c>
      <c r="O1320" s="4">
        <v>100722.72</v>
      </c>
      <c r="P1320" t="s">
        <v>23</v>
      </c>
      <c r="Q1320" t="str" cm="1">
        <f t="array" ref="Q1320">_xlfn.IFS(
O1320&lt;50000,"Low Salary (&lt;$50K)",
O1320&lt;90000,"Lower Middle ($50K-$90K)",
O1320&lt;130000,"Middle ($90K-$130K)",
O1320&lt;170000,"Upper Middle ($130K-$170K)",
O1320&gt;=170000,"High Salary (&gt;$170K)"
)</f>
        <v>Middle ($90K-$130K)</v>
      </c>
      <c r="R1320" t="str" cm="1">
        <f t="array" ref="R1320">_xlfn.IFS(
G1320&lt;=2,"New Customers (0-2Y)",
G1320&lt;=5,"Growing Customers (3-5Y)",
G1320&lt;=8,"Established Customers (6-8Y)",
G1320&lt;=10,"Loyal Customers (9-10Y)"
)</f>
        <v>Growing Customers (3-5Y)</v>
      </c>
    </row>
    <row r="1321" spans="1:18" x14ac:dyDescent="0.35">
      <c r="A1321">
        <v>15763612</v>
      </c>
      <c r="B1321" t="s">
        <v>933</v>
      </c>
      <c r="C1321" t="s">
        <v>42</v>
      </c>
      <c r="D1321" t="s">
        <v>39</v>
      </c>
      <c r="E1321">
        <v>41</v>
      </c>
      <c r="F1321" t="s">
        <v>19</v>
      </c>
      <c r="G1321">
        <v>2</v>
      </c>
      <c r="H1321" s="4">
        <v>124439.49</v>
      </c>
      <c r="I1321" t="s">
        <v>33</v>
      </c>
      <c r="J1321">
        <v>2</v>
      </c>
      <c r="K1321">
        <v>756</v>
      </c>
      <c r="L1321" t="s">
        <v>35</v>
      </c>
      <c r="M1321" t="s">
        <v>27</v>
      </c>
      <c r="N1321" t="s">
        <v>22</v>
      </c>
      <c r="O1321" s="4">
        <v>47093.11</v>
      </c>
      <c r="P1321" t="s">
        <v>28</v>
      </c>
      <c r="Q1321" t="str" cm="1">
        <f t="array" ref="Q1321">_xlfn.IFS(
O1321&lt;50000,"Low Salary (&lt;$50K)",
O1321&lt;90000,"Lower Middle ($50K-$90K)",
O1321&lt;130000,"Middle ($90K-$130K)",
O1321&lt;170000,"Upper Middle ($130K-$170K)",
O1321&gt;=170000,"High Salary (&gt;$170K)"
)</f>
        <v>Low Salary (&lt;$50K)</v>
      </c>
      <c r="R1321" t="str" cm="1">
        <f t="array" ref="R1321">_xlfn.IFS(
G1321&lt;=2,"New Customers (0-2Y)",
G1321&lt;=5,"Growing Customers (3-5Y)",
G1321&lt;=8,"Established Customers (6-8Y)",
G1321&lt;=10,"Loyal Customers (9-10Y)"
)</f>
        <v>New Customers (0-2Y)</v>
      </c>
    </row>
    <row r="1322" spans="1:18" x14ac:dyDescent="0.35">
      <c r="A1322">
        <v>15596493</v>
      </c>
      <c r="B1322" t="s">
        <v>934</v>
      </c>
      <c r="C1322" t="s">
        <v>17</v>
      </c>
      <c r="D1322" t="s">
        <v>18</v>
      </c>
      <c r="E1322">
        <v>47</v>
      </c>
      <c r="F1322" t="s">
        <v>19</v>
      </c>
      <c r="G1322">
        <v>7</v>
      </c>
      <c r="H1322" s="4">
        <v>0</v>
      </c>
      <c r="I1322" t="s">
        <v>24</v>
      </c>
      <c r="J1322">
        <v>2</v>
      </c>
      <c r="K1322">
        <v>687</v>
      </c>
      <c r="L1322" t="s">
        <v>35</v>
      </c>
      <c r="M1322" t="s">
        <v>21</v>
      </c>
      <c r="N1322" t="s">
        <v>22</v>
      </c>
      <c r="O1322" s="4">
        <v>177624.01</v>
      </c>
      <c r="P1322" t="s">
        <v>28</v>
      </c>
      <c r="Q1322" t="str" cm="1">
        <f t="array" ref="Q1322">_xlfn.IFS(
O1322&lt;50000,"Low Salary (&lt;$50K)",
O1322&lt;90000,"Lower Middle ($50K-$90K)",
O1322&lt;130000,"Middle ($90K-$130K)",
O1322&lt;170000,"Upper Middle ($130K-$170K)",
O1322&gt;=170000,"High Salary (&gt;$170K)"
)</f>
        <v>High Salary (&gt;$170K)</v>
      </c>
      <c r="R1322" t="str" cm="1">
        <f t="array" ref="R1322">_xlfn.IFS(
G1322&lt;=2,"New Customers (0-2Y)",
G1322&lt;=5,"Growing Customers (3-5Y)",
G1322&lt;=8,"Established Customers (6-8Y)",
G1322&lt;=10,"Loyal Customers (9-10Y)"
)</f>
        <v>Established Customers (6-8Y)</v>
      </c>
    </row>
    <row r="1323" spans="1:18" x14ac:dyDescent="0.35">
      <c r="A1323">
        <v>15704483</v>
      </c>
      <c r="B1323" t="s">
        <v>73</v>
      </c>
      <c r="C1323" t="s">
        <v>17</v>
      </c>
      <c r="D1323" t="s">
        <v>39</v>
      </c>
      <c r="E1323">
        <v>40</v>
      </c>
      <c r="F1323" t="s">
        <v>19</v>
      </c>
      <c r="G1323">
        <v>6</v>
      </c>
      <c r="H1323" s="4">
        <v>0</v>
      </c>
      <c r="I1323" t="s">
        <v>24</v>
      </c>
      <c r="J1323">
        <v>2</v>
      </c>
      <c r="K1323">
        <v>724</v>
      </c>
      <c r="L1323" t="s">
        <v>35</v>
      </c>
      <c r="M1323" t="s">
        <v>27</v>
      </c>
      <c r="N1323" t="s">
        <v>32</v>
      </c>
      <c r="O1323" s="4">
        <v>106149.48</v>
      </c>
      <c r="P1323" t="s">
        <v>28</v>
      </c>
      <c r="Q1323" t="str" cm="1">
        <f t="array" ref="Q1323">_xlfn.IFS(
O1323&lt;50000,"Low Salary (&lt;$50K)",
O1323&lt;90000,"Lower Middle ($50K-$90K)",
O1323&lt;130000,"Middle ($90K-$130K)",
O1323&lt;170000,"Upper Middle ($130K-$170K)",
O1323&gt;=170000,"High Salary (&gt;$170K)"
)</f>
        <v>Middle ($90K-$130K)</v>
      </c>
      <c r="R1323" t="str" cm="1">
        <f t="array" ref="R1323">_xlfn.IFS(
G1323&lt;=2,"New Customers (0-2Y)",
G1323&lt;=5,"Growing Customers (3-5Y)",
G1323&lt;=8,"Established Customers (6-8Y)",
G1323&lt;=10,"Loyal Customers (9-10Y)"
)</f>
        <v>Established Customers (6-8Y)</v>
      </c>
    </row>
    <row r="1324" spans="1:18" x14ac:dyDescent="0.35">
      <c r="A1324">
        <v>15598846</v>
      </c>
      <c r="B1324" t="s">
        <v>935</v>
      </c>
      <c r="C1324" t="s">
        <v>17</v>
      </c>
      <c r="D1324" t="s">
        <v>18</v>
      </c>
      <c r="E1324">
        <v>44</v>
      </c>
      <c r="F1324" t="s">
        <v>19</v>
      </c>
      <c r="G1324">
        <v>2</v>
      </c>
      <c r="H1324" s="4">
        <v>58781.760000000002</v>
      </c>
      <c r="I1324" t="s">
        <v>29</v>
      </c>
      <c r="J1324">
        <v>1</v>
      </c>
      <c r="K1324">
        <v>700</v>
      </c>
      <c r="L1324" t="s">
        <v>35</v>
      </c>
      <c r="M1324" t="s">
        <v>21</v>
      </c>
      <c r="N1324" t="s">
        <v>32</v>
      </c>
      <c r="O1324" s="4">
        <v>16874.919999999998</v>
      </c>
      <c r="P1324" t="s">
        <v>28</v>
      </c>
      <c r="Q1324" t="str" cm="1">
        <f t="array" ref="Q1324">_xlfn.IFS(
O1324&lt;50000,"Low Salary (&lt;$50K)",
O1324&lt;90000,"Lower Middle ($50K-$90K)",
O1324&lt;130000,"Middle ($90K-$130K)",
O1324&lt;170000,"Upper Middle ($130K-$170K)",
O1324&gt;=170000,"High Salary (&gt;$170K)"
)</f>
        <v>Low Salary (&lt;$50K)</v>
      </c>
      <c r="R1324" t="str" cm="1">
        <f t="array" ref="R1324">_xlfn.IFS(
G1324&lt;=2,"New Customers (0-2Y)",
G1324&lt;=5,"Growing Customers (3-5Y)",
G1324&lt;=8,"Established Customers (6-8Y)",
G1324&lt;=10,"Loyal Customers (9-10Y)"
)</f>
        <v>New Customers (0-2Y)</v>
      </c>
    </row>
    <row r="1325" spans="1:18" x14ac:dyDescent="0.35">
      <c r="A1325">
        <v>15629244</v>
      </c>
      <c r="B1325" t="s">
        <v>936</v>
      </c>
      <c r="C1325" t="s">
        <v>26</v>
      </c>
      <c r="D1325" t="s">
        <v>39</v>
      </c>
      <c r="E1325">
        <v>50</v>
      </c>
      <c r="F1325" t="s">
        <v>19</v>
      </c>
      <c r="G1325">
        <v>7</v>
      </c>
      <c r="H1325" s="4">
        <v>159453.64000000001</v>
      </c>
      <c r="I1325" t="s">
        <v>33</v>
      </c>
      <c r="J1325">
        <v>2</v>
      </c>
      <c r="K1325">
        <v>635</v>
      </c>
      <c r="L1325" t="s">
        <v>20</v>
      </c>
      <c r="M1325" t="s">
        <v>27</v>
      </c>
      <c r="N1325" t="s">
        <v>32</v>
      </c>
      <c r="O1325" s="4">
        <v>54560.79</v>
      </c>
      <c r="P1325" t="s">
        <v>23</v>
      </c>
      <c r="Q1325" t="str" cm="1">
        <f t="array" ref="Q1325">_xlfn.IFS(
O1325&lt;50000,"Low Salary (&lt;$50K)",
O1325&lt;90000,"Lower Middle ($50K-$90K)",
O1325&lt;130000,"Middle ($90K-$130K)",
O1325&lt;170000,"Upper Middle ($130K-$170K)",
O1325&gt;=170000,"High Salary (&gt;$170K)"
)</f>
        <v>Lower Middle ($50K-$90K)</v>
      </c>
      <c r="R1325" t="str" cm="1">
        <f t="array" ref="R1325">_xlfn.IFS(
G1325&lt;=2,"New Customers (0-2Y)",
G1325&lt;=5,"Growing Customers (3-5Y)",
G1325&lt;=8,"Established Customers (6-8Y)",
G1325&lt;=10,"Loyal Customers (9-10Y)"
)</f>
        <v>Established Customers (6-8Y)</v>
      </c>
    </row>
    <row r="1326" spans="1:18" x14ac:dyDescent="0.35">
      <c r="A1326">
        <v>15765537</v>
      </c>
      <c r="B1326" t="s">
        <v>556</v>
      </c>
      <c r="C1326" t="s">
        <v>42</v>
      </c>
      <c r="D1326" t="s">
        <v>39</v>
      </c>
      <c r="E1326">
        <v>26</v>
      </c>
      <c r="F1326" t="s">
        <v>43</v>
      </c>
      <c r="G1326">
        <v>2</v>
      </c>
      <c r="H1326" s="4">
        <v>142721.51999999999</v>
      </c>
      <c r="I1326" t="s">
        <v>33</v>
      </c>
      <c r="J1326">
        <v>1</v>
      </c>
      <c r="K1326">
        <v>687</v>
      </c>
      <c r="L1326" t="s">
        <v>35</v>
      </c>
      <c r="M1326" t="s">
        <v>21</v>
      </c>
      <c r="N1326" t="s">
        <v>22</v>
      </c>
      <c r="O1326" s="4">
        <v>153605.75</v>
      </c>
      <c r="P1326" t="s">
        <v>28</v>
      </c>
      <c r="Q1326" t="str" cm="1">
        <f t="array" ref="Q1326">_xlfn.IFS(
O1326&lt;50000,"Low Salary (&lt;$50K)",
O1326&lt;90000,"Lower Middle ($50K-$90K)",
O1326&lt;130000,"Middle ($90K-$130K)",
O1326&lt;170000,"Upper Middle ($130K-$170K)",
O1326&gt;=170000,"High Salary (&gt;$170K)"
)</f>
        <v>Upper Middle ($130K-$170K)</v>
      </c>
      <c r="R1326" t="str" cm="1">
        <f t="array" ref="R1326">_xlfn.IFS(
G1326&lt;=2,"New Customers (0-2Y)",
G1326&lt;=5,"Growing Customers (3-5Y)",
G1326&lt;=8,"Established Customers (6-8Y)",
G1326&lt;=10,"Loyal Customers (9-10Y)"
)</f>
        <v>New Customers (0-2Y)</v>
      </c>
    </row>
    <row r="1327" spans="1:18" x14ac:dyDescent="0.35">
      <c r="A1327">
        <v>15729975</v>
      </c>
      <c r="B1327" t="s">
        <v>150</v>
      </c>
      <c r="C1327" t="s">
        <v>17</v>
      </c>
      <c r="D1327" t="s">
        <v>18</v>
      </c>
      <c r="E1327">
        <v>46</v>
      </c>
      <c r="F1327" t="s">
        <v>19</v>
      </c>
      <c r="G1327">
        <v>8</v>
      </c>
      <c r="H1327" s="4">
        <v>167795.6</v>
      </c>
      <c r="I1327" t="s">
        <v>33</v>
      </c>
      <c r="J1327">
        <v>1</v>
      </c>
      <c r="K1327">
        <v>613</v>
      </c>
      <c r="L1327" t="s">
        <v>20</v>
      </c>
      <c r="M1327" t="s">
        <v>27</v>
      </c>
      <c r="N1327" t="s">
        <v>22</v>
      </c>
      <c r="O1327" s="4">
        <v>44390.38</v>
      </c>
      <c r="P1327" t="s">
        <v>28</v>
      </c>
      <c r="Q1327" t="str" cm="1">
        <f t="array" ref="Q1327">_xlfn.IFS(
O1327&lt;50000,"Low Salary (&lt;$50K)",
O1327&lt;90000,"Lower Middle ($50K-$90K)",
O1327&lt;130000,"Middle ($90K-$130K)",
O1327&lt;170000,"Upper Middle ($130K-$170K)",
O1327&gt;=170000,"High Salary (&gt;$170K)"
)</f>
        <v>Low Salary (&lt;$50K)</v>
      </c>
      <c r="R1327" t="str" cm="1">
        <f t="array" ref="R1327">_xlfn.IFS(
G1327&lt;=2,"New Customers (0-2Y)",
G1327&lt;=5,"Growing Customers (3-5Y)",
G1327&lt;=8,"Established Customers (6-8Y)",
G1327&lt;=10,"Loyal Customers (9-10Y)"
)</f>
        <v>Established Customers (6-8Y)</v>
      </c>
    </row>
    <row r="1328" spans="1:18" x14ac:dyDescent="0.35">
      <c r="A1328">
        <v>15682773</v>
      </c>
      <c r="B1328" t="s">
        <v>937</v>
      </c>
      <c r="C1328" t="s">
        <v>17</v>
      </c>
      <c r="D1328" t="s">
        <v>18</v>
      </c>
      <c r="E1328">
        <v>38</v>
      </c>
      <c r="F1328" t="s">
        <v>19</v>
      </c>
      <c r="G1328">
        <v>3</v>
      </c>
      <c r="H1328" s="4">
        <v>128345.69</v>
      </c>
      <c r="I1328" t="s">
        <v>33</v>
      </c>
      <c r="J1328">
        <v>2</v>
      </c>
      <c r="K1328">
        <v>781</v>
      </c>
      <c r="L1328" t="s">
        <v>37</v>
      </c>
      <c r="M1328" t="s">
        <v>21</v>
      </c>
      <c r="N1328" t="s">
        <v>32</v>
      </c>
      <c r="O1328" s="4">
        <v>63218.85</v>
      </c>
      <c r="P1328" t="s">
        <v>28</v>
      </c>
      <c r="Q1328" t="str" cm="1">
        <f t="array" ref="Q1328">_xlfn.IFS(
O1328&lt;50000,"Low Salary (&lt;$50K)",
O1328&lt;90000,"Lower Middle ($50K-$90K)",
O1328&lt;130000,"Middle ($90K-$130K)",
O1328&lt;170000,"Upper Middle ($130K-$170K)",
O1328&gt;=170000,"High Salary (&gt;$170K)"
)</f>
        <v>Lower Middle ($50K-$90K)</v>
      </c>
      <c r="R1328" t="str" cm="1">
        <f t="array" ref="R1328">_xlfn.IFS(
G1328&lt;=2,"New Customers (0-2Y)",
G1328&lt;=5,"Growing Customers (3-5Y)",
G1328&lt;=8,"Established Customers (6-8Y)",
G1328&lt;=10,"Loyal Customers (9-10Y)"
)</f>
        <v>Growing Customers (3-5Y)</v>
      </c>
    </row>
    <row r="1329" spans="1:18" x14ac:dyDescent="0.35">
      <c r="A1329">
        <v>15688007</v>
      </c>
      <c r="B1329" t="s">
        <v>938</v>
      </c>
      <c r="C1329" t="s">
        <v>26</v>
      </c>
      <c r="D1329" t="s">
        <v>39</v>
      </c>
      <c r="E1329">
        <v>20</v>
      </c>
      <c r="F1329" t="s">
        <v>43</v>
      </c>
      <c r="G1329">
        <v>3</v>
      </c>
      <c r="H1329" s="4">
        <v>165260.98000000001</v>
      </c>
      <c r="I1329" t="s">
        <v>33</v>
      </c>
      <c r="J1329">
        <v>1</v>
      </c>
      <c r="K1329">
        <v>703</v>
      </c>
      <c r="L1329" t="s">
        <v>35</v>
      </c>
      <c r="M1329" t="s">
        <v>21</v>
      </c>
      <c r="N1329" t="s">
        <v>22</v>
      </c>
      <c r="O1329" s="4">
        <v>41626.78</v>
      </c>
      <c r="P1329" t="s">
        <v>28</v>
      </c>
      <c r="Q1329" t="str" cm="1">
        <f t="array" ref="Q1329">_xlfn.IFS(
O1329&lt;50000,"Low Salary (&lt;$50K)",
O1329&lt;90000,"Lower Middle ($50K-$90K)",
O1329&lt;130000,"Middle ($90K-$130K)",
O1329&lt;170000,"Upper Middle ($130K-$170K)",
O1329&gt;=170000,"High Salary (&gt;$170K)"
)</f>
        <v>Low Salary (&lt;$50K)</v>
      </c>
      <c r="R1329" t="str" cm="1">
        <f t="array" ref="R1329">_xlfn.IFS(
G1329&lt;=2,"New Customers (0-2Y)",
G1329&lt;=5,"Growing Customers (3-5Y)",
G1329&lt;=8,"Established Customers (6-8Y)",
G1329&lt;=10,"Loyal Customers (9-10Y)"
)</f>
        <v>Growing Customers (3-5Y)</v>
      </c>
    </row>
    <row r="1330" spans="1:18" x14ac:dyDescent="0.35">
      <c r="A1330">
        <v>15574331</v>
      </c>
      <c r="B1330" t="s">
        <v>180</v>
      </c>
      <c r="C1330" t="s">
        <v>42</v>
      </c>
      <c r="D1330" t="s">
        <v>18</v>
      </c>
      <c r="E1330">
        <v>62</v>
      </c>
      <c r="F1330" t="s">
        <v>2967</v>
      </c>
      <c r="G1330">
        <v>3</v>
      </c>
      <c r="H1330" s="4">
        <v>118233.81</v>
      </c>
      <c r="I1330" t="s">
        <v>33</v>
      </c>
      <c r="J1330">
        <v>1</v>
      </c>
      <c r="K1330">
        <v>593</v>
      </c>
      <c r="L1330" t="s">
        <v>31</v>
      </c>
      <c r="M1330" t="s">
        <v>27</v>
      </c>
      <c r="N1330" t="s">
        <v>22</v>
      </c>
      <c r="O1330" s="4">
        <v>24765.53</v>
      </c>
      <c r="P1330" t="s">
        <v>23</v>
      </c>
      <c r="Q1330" t="str" cm="1">
        <f t="array" ref="Q1330">_xlfn.IFS(
O1330&lt;50000,"Low Salary (&lt;$50K)",
O1330&lt;90000,"Lower Middle ($50K-$90K)",
O1330&lt;130000,"Middle ($90K-$130K)",
O1330&lt;170000,"Upper Middle ($130K-$170K)",
O1330&gt;=170000,"High Salary (&gt;$170K)"
)</f>
        <v>Low Salary (&lt;$50K)</v>
      </c>
      <c r="R1330" t="str" cm="1">
        <f t="array" ref="R1330">_xlfn.IFS(
G1330&lt;=2,"New Customers (0-2Y)",
G1330&lt;=5,"Growing Customers (3-5Y)",
G1330&lt;=8,"Established Customers (6-8Y)",
G1330&lt;=10,"Loyal Customers (9-10Y)"
)</f>
        <v>Growing Customers (3-5Y)</v>
      </c>
    </row>
    <row r="1331" spans="1:18" x14ac:dyDescent="0.35">
      <c r="A1331">
        <v>15645572</v>
      </c>
      <c r="B1331" t="s">
        <v>154</v>
      </c>
      <c r="C1331" t="s">
        <v>17</v>
      </c>
      <c r="D1331" t="s">
        <v>18</v>
      </c>
      <c r="E1331">
        <v>40</v>
      </c>
      <c r="F1331" t="s">
        <v>19</v>
      </c>
      <c r="G1331">
        <v>6</v>
      </c>
      <c r="H1331" s="4">
        <v>0</v>
      </c>
      <c r="I1331" t="s">
        <v>24</v>
      </c>
      <c r="J1331">
        <v>1</v>
      </c>
      <c r="K1331">
        <v>743</v>
      </c>
      <c r="L1331" t="s">
        <v>35</v>
      </c>
      <c r="M1331" t="s">
        <v>21</v>
      </c>
      <c r="N1331" t="s">
        <v>32</v>
      </c>
      <c r="O1331" s="4">
        <v>28280.799999999999</v>
      </c>
      <c r="P1331" t="s">
        <v>23</v>
      </c>
      <c r="Q1331" t="str" cm="1">
        <f t="array" ref="Q1331">_xlfn.IFS(
O1331&lt;50000,"Low Salary (&lt;$50K)",
O1331&lt;90000,"Lower Middle ($50K-$90K)",
O1331&lt;130000,"Middle ($90K-$130K)",
O1331&lt;170000,"Upper Middle ($130K-$170K)",
O1331&gt;=170000,"High Salary (&gt;$170K)"
)</f>
        <v>Low Salary (&lt;$50K)</v>
      </c>
      <c r="R1331" t="str" cm="1">
        <f t="array" ref="R1331">_xlfn.IFS(
G1331&lt;=2,"New Customers (0-2Y)",
G1331&lt;=5,"Growing Customers (3-5Y)",
G1331&lt;=8,"Established Customers (6-8Y)",
G1331&lt;=10,"Loyal Customers (9-10Y)"
)</f>
        <v>Established Customers (6-8Y)</v>
      </c>
    </row>
    <row r="1332" spans="1:18" x14ac:dyDescent="0.35">
      <c r="A1332">
        <v>15742854</v>
      </c>
      <c r="B1332" t="s">
        <v>426</v>
      </c>
      <c r="C1332" t="s">
        <v>26</v>
      </c>
      <c r="D1332" t="s">
        <v>18</v>
      </c>
      <c r="E1332">
        <v>46</v>
      </c>
      <c r="F1332" t="s">
        <v>19</v>
      </c>
      <c r="G1332">
        <v>8</v>
      </c>
      <c r="H1332" s="4">
        <v>0</v>
      </c>
      <c r="I1332" t="s">
        <v>24</v>
      </c>
      <c r="J1332">
        <v>2</v>
      </c>
      <c r="K1332">
        <v>640</v>
      </c>
      <c r="L1332" t="s">
        <v>20</v>
      </c>
      <c r="M1332" t="s">
        <v>21</v>
      </c>
      <c r="N1332" t="s">
        <v>32</v>
      </c>
      <c r="O1332" s="4">
        <v>89043.19</v>
      </c>
      <c r="P1332" t="s">
        <v>28</v>
      </c>
      <c r="Q1332" t="str" cm="1">
        <f t="array" ref="Q1332">_xlfn.IFS(
O1332&lt;50000,"Low Salary (&lt;$50K)",
O1332&lt;90000,"Lower Middle ($50K-$90K)",
O1332&lt;130000,"Middle ($90K-$130K)",
O1332&lt;170000,"Upper Middle ($130K-$170K)",
O1332&gt;=170000,"High Salary (&gt;$170K)"
)</f>
        <v>Lower Middle ($50K-$90K)</v>
      </c>
      <c r="R1332" t="str" cm="1">
        <f t="array" ref="R1332">_xlfn.IFS(
G1332&lt;=2,"New Customers (0-2Y)",
G1332&lt;=5,"Growing Customers (3-5Y)",
G1332&lt;=8,"Established Customers (6-8Y)",
G1332&lt;=10,"Loyal Customers (9-10Y)"
)</f>
        <v>Established Customers (6-8Y)</v>
      </c>
    </row>
    <row r="1333" spans="1:18" x14ac:dyDescent="0.35">
      <c r="A1333">
        <v>15575417</v>
      </c>
      <c r="B1333" t="s">
        <v>184</v>
      </c>
      <c r="C1333" t="s">
        <v>42</v>
      </c>
      <c r="D1333" t="s">
        <v>39</v>
      </c>
      <c r="E1333">
        <v>37</v>
      </c>
      <c r="F1333" t="s">
        <v>19</v>
      </c>
      <c r="G1333">
        <v>7</v>
      </c>
      <c r="H1333" s="4">
        <v>143452.74</v>
      </c>
      <c r="I1333" t="s">
        <v>33</v>
      </c>
      <c r="J1333">
        <v>2</v>
      </c>
      <c r="K1333">
        <v>849</v>
      </c>
      <c r="L1333" t="s">
        <v>37</v>
      </c>
      <c r="M1333" t="s">
        <v>21</v>
      </c>
      <c r="N1333" t="s">
        <v>22</v>
      </c>
      <c r="O1333" s="4">
        <v>17294.12</v>
      </c>
      <c r="P1333" t="s">
        <v>28</v>
      </c>
      <c r="Q1333" t="str" cm="1">
        <f t="array" ref="Q1333">_xlfn.IFS(
O1333&lt;50000,"Low Salary (&lt;$50K)",
O1333&lt;90000,"Lower Middle ($50K-$90K)",
O1333&lt;130000,"Middle ($90K-$130K)",
O1333&lt;170000,"Upper Middle ($130K-$170K)",
O1333&gt;=170000,"High Salary (&gt;$170K)"
)</f>
        <v>Low Salary (&lt;$50K)</v>
      </c>
      <c r="R1333" t="str" cm="1">
        <f t="array" ref="R1333">_xlfn.IFS(
G1333&lt;=2,"New Customers (0-2Y)",
G1333&lt;=5,"Growing Customers (3-5Y)",
G1333&lt;=8,"Established Customers (6-8Y)",
G1333&lt;=10,"Loyal Customers (9-10Y)"
)</f>
        <v>Established Customers (6-8Y)</v>
      </c>
    </row>
    <row r="1334" spans="1:18" x14ac:dyDescent="0.35">
      <c r="A1334">
        <v>15796721</v>
      </c>
      <c r="B1334" t="s">
        <v>916</v>
      </c>
      <c r="C1334" t="s">
        <v>17</v>
      </c>
      <c r="D1334" t="s">
        <v>39</v>
      </c>
      <c r="E1334">
        <v>38</v>
      </c>
      <c r="F1334" t="s">
        <v>19</v>
      </c>
      <c r="G1334">
        <v>3</v>
      </c>
      <c r="H1334" s="4">
        <v>145018.49</v>
      </c>
      <c r="I1334" t="s">
        <v>33</v>
      </c>
      <c r="J1334">
        <v>2</v>
      </c>
      <c r="K1334">
        <v>778</v>
      </c>
      <c r="L1334" t="s">
        <v>35</v>
      </c>
      <c r="M1334" t="s">
        <v>21</v>
      </c>
      <c r="N1334" t="s">
        <v>22</v>
      </c>
      <c r="O1334" s="4">
        <v>126702.41</v>
      </c>
      <c r="P1334" t="s">
        <v>28</v>
      </c>
      <c r="Q1334" t="str" cm="1">
        <f t="array" ref="Q1334">_xlfn.IFS(
O1334&lt;50000,"Low Salary (&lt;$50K)",
O1334&lt;90000,"Lower Middle ($50K-$90K)",
O1334&lt;130000,"Middle ($90K-$130K)",
O1334&lt;170000,"Upper Middle ($130K-$170K)",
O1334&gt;=170000,"High Salary (&gt;$170K)"
)</f>
        <v>Middle ($90K-$130K)</v>
      </c>
      <c r="R1334" t="str" cm="1">
        <f t="array" ref="R1334">_xlfn.IFS(
G1334&lt;=2,"New Customers (0-2Y)",
G1334&lt;=5,"Growing Customers (3-5Y)",
G1334&lt;=8,"Established Customers (6-8Y)",
G1334&lt;=10,"Loyal Customers (9-10Y)"
)</f>
        <v>Growing Customers (3-5Y)</v>
      </c>
    </row>
    <row r="1335" spans="1:18" x14ac:dyDescent="0.35">
      <c r="A1335">
        <v>15734942</v>
      </c>
      <c r="B1335" t="s">
        <v>916</v>
      </c>
      <c r="C1335" t="s">
        <v>42</v>
      </c>
      <c r="D1335" t="s">
        <v>18</v>
      </c>
      <c r="E1335">
        <v>38</v>
      </c>
      <c r="F1335" t="s">
        <v>19</v>
      </c>
      <c r="G1335">
        <v>8</v>
      </c>
      <c r="H1335" s="4">
        <v>82407.509999999995</v>
      </c>
      <c r="I1335" t="s">
        <v>29</v>
      </c>
      <c r="J1335">
        <v>1</v>
      </c>
      <c r="K1335">
        <v>539</v>
      </c>
      <c r="L1335" t="s">
        <v>31</v>
      </c>
      <c r="M1335" t="s">
        <v>21</v>
      </c>
      <c r="N1335" t="s">
        <v>32</v>
      </c>
      <c r="O1335" s="4">
        <v>13123.41</v>
      </c>
      <c r="P1335" t="s">
        <v>28</v>
      </c>
      <c r="Q1335" t="str" cm="1">
        <f t="array" ref="Q1335">_xlfn.IFS(
O1335&lt;50000,"Low Salary (&lt;$50K)",
O1335&lt;90000,"Lower Middle ($50K-$90K)",
O1335&lt;130000,"Middle ($90K-$130K)",
O1335&lt;170000,"Upper Middle ($130K-$170K)",
O1335&gt;=170000,"High Salary (&gt;$170K)"
)</f>
        <v>Low Salary (&lt;$50K)</v>
      </c>
      <c r="R1335" t="str" cm="1">
        <f t="array" ref="R1335">_xlfn.IFS(
G1335&lt;=2,"New Customers (0-2Y)",
G1335&lt;=5,"Growing Customers (3-5Y)",
G1335&lt;=8,"Established Customers (6-8Y)",
G1335&lt;=10,"Loyal Customers (9-10Y)"
)</f>
        <v>Established Customers (6-8Y)</v>
      </c>
    </row>
    <row r="1336" spans="1:18" x14ac:dyDescent="0.35">
      <c r="A1336">
        <v>15664772</v>
      </c>
      <c r="B1336" t="s">
        <v>939</v>
      </c>
      <c r="C1336" t="s">
        <v>42</v>
      </c>
      <c r="D1336" t="s">
        <v>39</v>
      </c>
      <c r="E1336">
        <v>28</v>
      </c>
      <c r="F1336" t="s">
        <v>43</v>
      </c>
      <c r="G1336">
        <v>1</v>
      </c>
      <c r="H1336" s="4">
        <v>79460.98</v>
      </c>
      <c r="I1336" t="s">
        <v>29</v>
      </c>
      <c r="J1336">
        <v>2</v>
      </c>
      <c r="K1336">
        <v>489</v>
      </c>
      <c r="L1336" t="s">
        <v>44</v>
      </c>
      <c r="M1336" t="s">
        <v>21</v>
      </c>
      <c r="N1336" t="s">
        <v>22</v>
      </c>
      <c r="O1336" s="4">
        <v>167973.63</v>
      </c>
      <c r="P1336" t="s">
        <v>28</v>
      </c>
      <c r="Q1336" t="str" cm="1">
        <f t="array" ref="Q1336">_xlfn.IFS(
O1336&lt;50000,"Low Salary (&lt;$50K)",
O1336&lt;90000,"Lower Middle ($50K-$90K)",
O1336&lt;130000,"Middle ($90K-$130K)",
O1336&lt;170000,"Upper Middle ($130K-$170K)",
O1336&gt;=170000,"High Salary (&gt;$170K)"
)</f>
        <v>Upper Middle ($130K-$170K)</v>
      </c>
      <c r="R1336" t="str" cm="1">
        <f t="array" ref="R1336">_xlfn.IFS(
G1336&lt;=2,"New Customers (0-2Y)",
G1336&lt;=5,"Growing Customers (3-5Y)",
G1336&lt;=8,"Established Customers (6-8Y)",
G1336&lt;=10,"Loyal Customers (9-10Y)"
)</f>
        <v>New Customers (0-2Y)</v>
      </c>
    </row>
    <row r="1337" spans="1:18" x14ac:dyDescent="0.35">
      <c r="A1337">
        <v>15576683</v>
      </c>
      <c r="B1337" t="s">
        <v>84</v>
      </c>
      <c r="C1337" t="s">
        <v>26</v>
      </c>
      <c r="D1337" t="s">
        <v>18</v>
      </c>
      <c r="E1337">
        <v>43</v>
      </c>
      <c r="F1337" t="s">
        <v>19</v>
      </c>
      <c r="G1337">
        <v>9</v>
      </c>
      <c r="H1337" s="4">
        <v>0</v>
      </c>
      <c r="I1337" t="s">
        <v>24</v>
      </c>
      <c r="J1337">
        <v>1</v>
      </c>
      <c r="K1337">
        <v>568</v>
      </c>
      <c r="L1337" t="s">
        <v>31</v>
      </c>
      <c r="M1337" t="s">
        <v>21</v>
      </c>
      <c r="N1337" t="s">
        <v>32</v>
      </c>
      <c r="O1337" s="4">
        <v>125870.79</v>
      </c>
      <c r="P1337" t="s">
        <v>23</v>
      </c>
      <c r="Q1337" t="str" cm="1">
        <f t="array" ref="Q1337">_xlfn.IFS(
O1337&lt;50000,"Low Salary (&lt;$50K)",
O1337&lt;90000,"Lower Middle ($50K-$90K)",
O1337&lt;130000,"Middle ($90K-$130K)",
O1337&lt;170000,"Upper Middle ($130K-$170K)",
O1337&gt;=170000,"High Salary (&gt;$170K)"
)</f>
        <v>Middle ($90K-$130K)</v>
      </c>
      <c r="R1337" t="str" cm="1">
        <f t="array" ref="R1337">_xlfn.IFS(
G1337&lt;=2,"New Customers (0-2Y)",
G1337&lt;=5,"Growing Customers (3-5Y)",
G1337&lt;=8,"Established Customers (6-8Y)",
G1337&lt;=10,"Loyal Customers (9-10Y)"
)</f>
        <v>Loyal Customers (9-10Y)</v>
      </c>
    </row>
    <row r="1338" spans="1:18" x14ac:dyDescent="0.35">
      <c r="A1338">
        <v>15682563</v>
      </c>
      <c r="B1338" t="s">
        <v>532</v>
      </c>
      <c r="C1338" t="s">
        <v>26</v>
      </c>
      <c r="D1338" t="s">
        <v>39</v>
      </c>
      <c r="E1338">
        <v>38</v>
      </c>
      <c r="F1338" t="s">
        <v>19</v>
      </c>
      <c r="G1338">
        <v>5</v>
      </c>
      <c r="H1338" s="4">
        <v>126473.99</v>
      </c>
      <c r="I1338" t="s">
        <v>33</v>
      </c>
      <c r="J1338">
        <v>1</v>
      </c>
      <c r="K1338">
        <v>618</v>
      </c>
      <c r="L1338" t="s">
        <v>20</v>
      </c>
      <c r="M1338" t="s">
        <v>21</v>
      </c>
      <c r="N1338" t="s">
        <v>32</v>
      </c>
      <c r="O1338" s="4">
        <v>91972.49</v>
      </c>
      <c r="P1338" t="s">
        <v>28</v>
      </c>
      <c r="Q1338" t="str" cm="1">
        <f t="array" ref="Q1338">_xlfn.IFS(
O1338&lt;50000,"Low Salary (&lt;$50K)",
O1338&lt;90000,"Lower Middle ($50K-$90K)",
O1338&lt;130000,"Middle ($90K-$130K)",
O1338&lt;170000,"Upper Middle ($130K-$170K)",
O1338&gt;=170000,"High Salary (&gt;$170K)"
)</f>
        <v>Middle ($90K-$130K)</v>
      </c>
      <c r="R1338" t="str" cm="1">
        <f t="array" ref="R1338">_xlfn.IFS(
G1338&lt;=2,"New Customers (0-2Y)",
G1338&lt;=5,"Growing Customers (3-5Y)",
G1338&lt;=8,"Established Customers (6-8Y)",
G1338&lt;=10,"Loyal Customers (9-10Y)"
)</f>
        <v>Growing Customers (3-5Y)</v>
      </c>
    </row>
    <row r="1339" spans="1:18" x14ac:dyDescent="0.35">
      <c r="A1339">
        <v>15650889</v>
      </c>
      <c r="B1339" t="s">
        <v>830</v>
      </c>
      <c r="C1339" t="s">
        <v>42</v>
      </c>
      <c r="D1339" t="s">
        <v>18</v>
      </c>
      <c r="E1339">
        <v>30</v>
      </c>
      <c r="F1339" t="s">
        <v>19</v>
      </c>
      <c r="G1339">
        <v>10</v>
      </c>
      <c r="H1339" s="4">
        <v>133537.1</v>
      </c>
      <c r="I1339" t="s">
        <v>33</v>
      </c>
      <c r="J1339">
        <v>2</v>
      </c>
      <c r="K1339">
        <v>710</v>
      </c>
      <c r="L1339" t="s">
        <v>35</v>
      </c>
      <c r="M1339" t="s">
        <v>21</v>
      </c>
      <c r="N1339" t="s">
        <v>32</v>
      </c>
      <c r="O1339" s="4">
        <v>155593.74</v>
      </c>
      <c r="P1339" t="s">
        <v>28</v>
      </c>
      <c r="Q1339" t="str" cm="1">
        <f t="array" ref="Q1339">_xlfn.IFS(
O1339&lt;50000,"Low Salary (&lt;$50K)",
O1339&lt;90000,"Lower Middle ($50K-$90K)",
O1339&lt;130000,"Middle ($90K-$130K)",
O1339&lt;170000,"Upper Middle ($130K-$170K)",
O1339&gt;=170000,"High Salary (&gt;$170K)"
)</f>
        <v>Upper Middle ($130K-$170K)</v>
      </c>
      <c r="R1339" t="str" cm="1">
        <f t="array" ref="R1339">_xlfn.IFS(
G1339&lt;=2,"New Customers (0-2Y)",
G1339&lt;=5,"Growing Customers (3-5Y)",
G1339&lt;=8,"Established Customers (6-8Y)",
G1339&lt;=10,"Loyal Customers (9-10Y)"
)</f>
        <v>Loyal Customers (9-10Y)</v>
      </c>
    </row>
    <row r="1340" spans="1:18" x14ac:dyDescent="0.35">
      <c r="A1340">
        <v>15612108</v>
      </c>
      <c r="B1340" t="s">
        <v>940</v>
      </c>
      <c r="C1340" t="s">
        <v>17</v>
      </c>
      <c r="D1340" t="s">
        <v>39</v>
      </c>
      <c r="E1340">
        <v>52</v>
      </c>
      <c r="F1340" t="s">
        <v>19</v>
      </c>
      <c r="G1340">
        <v>5</v>
      </c>
      <c r="H1340" s="4">
        <v>164978.01</v>
      </c>
      <c r="I1340" t="s">
        <v>33</v>
      </c>
      <c r="J1340">
        <v>1</v>
      </c>
      <c r="K1340">
        <v>625</v>
      </c>
      <c r="L1340" t="s">
        <v>20</v>
      </c>
      <c r="M1340" t="s">
        <v>21</v>
      </c>
      <c r="N1340" t="s">
        <v>22</v>
      </c>
      <c r="O1340" s="4">
        <v>67788.490000000005</v>
      </c>
      <c r="P1340" t="s">
        <v>28</v>
      </c>
      <c r="Q1340" t="str" cm="1">
        <f t="array" ref="Q1340">_xlfn.IFS(
O1340&lt;50000,"Low Salary (&lt;$50K)",
O1340&lt;90000,"Lower Middle ($50K-$90K)",
O1340&lt;130000,"Middle ($90K-$130K)",
O1340&lt;170000,"Upper Middle ($130K-$170K)",
O1340&gt;=170000,"High Salary (&gt;$170K)"
)</f>
        <v>Lower Middle ($50K-$90K)</v>
      </c>
      <c r="R1340" t="str" cm="1">
        <f t="array" ref="R1340">_xlfn.IFS(
G1340&lt;=2,"New Customers (0-2Y)",
G1340&lt;=5,"Growing Customers (3-5Y)",
G1340&lt;=8,"Established Customers (6-8Y)",
G1340&lt;=10,"Loyal Customers (9-10Y)"
)</f>
        <v>Growing Customers (3-5Y)</v>
      </c>
    </row>
    <row r="1341" spans="1:18" x14ac:dyDescent="0.35">
      <c r="A1341">
        <v>15761132</v>
      </c>
      <c r="B1341" t="s">
        <v>128</v>
      </c>
      <c r="C1341" t="s">
        <v>26</v>
      </c>
      <c r="D1341" t="s">
        <v>39</v>
      </c>
      <c r="E1341">
        <v>46</v>
      </c>
      <c r="F1341" t="s">
        <v>19</v>
      </c>
      <c r="G1341">
        <v>7</v>
      </c>
      <c r="H1341" s="4">
        <v>128029.72</v>
      </c>
      <c r="I1341" t="s">
        <v>33</v>
      </c>
      <c r="J1341">
        <v>1</v>
      </c>
      <c r="K1341">
        <v>682</v>
      </c>
      <c r="L1341" t="s">
        <v>35</v>
      </c>
      <c r="M1341" t="s">
        <v>21</v>
      </c>
      <c r="N1341" t="s">
        <v>22</v>
      </c>
      <c r="O1341" s="4">
        <v>62615.35</v>
      </c>
      <c r="P1341" t="s">
        <v>28</v>
      </c>
      <c r="Q1341" t="str" cm="1">
        <f t="array" ref="Q1341">_xlfn.IFS(
O1341&lt;50000,"Low Salary (&lt;$50K)",
O1341&lt;90000,"Lower Middle ($50K-$90K)",
O1341&lt;130000,"Middle ($90K-$130K)",
O1341&lt;170000,"Upper Middle ($130K-$170K)",
O1341&gt;=170000,"High Salary (&gt;$170K)"
)</f>
        <v>Lower Middle ($50K-$90K)</v>
      </c>
      <c r="R1341" t="str" cm="1">
        <f t="array" ref="R1341">_xlfn.IFS(
G1341&lt;=2,"New Customers (0-2Y)",
G1341&lt;=5,"Growing Customers (3-5Y)",
G1341&lt;=8,"Established Customers (6-8Y)",
G1341&lt;=10,"Loyal Customers (9-10Y)"
)</f>
        <v>Established Customers (6-8Y)</v>
      </c>
    </row>
    <row r="1342" spans="1:18" x14ac:dyDescent="0.35">
      <c r="A1342">
        <v>15645511</v>
      </c>
      <c r="B1342" t="s">
        <v>941</v>
      </c>
      <c r="C1342" t="s">
        <v>26</v>
      </c>
      <c r="D1342" t="s">
        <v>39</v>
      </c>
      <c r="E1342">
        <v>43</v>
      </c>
      <c r="F1342" t="s">
        <v>19</v>
      </c>
      <c r="G1342">
        <v>2</v>
      </c>
      <c r="H1342" s="4">
        <v>97403.18</v>
      </c>
      <c r="I1342" t="s">
        <v>29</v>
      </c>
      <c r="J1342">
        <v>1</v>
      </c>
      <c r="K1342">
        <v>727</v>
      </c>
      <c r="L1342" t="s">
        <v>35</v>
      </c>
      <c r="M1342" t="s">
        <v>21</v>
      </c>
      <c r="N1342" t="s">
        <v>22</v>
      </c>
      <c r="O1342" s="4">
        <v>107415.02</v>
      </c>
      <c r="P1342" t="s">
        <v>23</v>
      </c>
      <c r="Q1342" t="str" cm="1">
        <f t="array" ref="Q1342">_xlfn.IFS(
O1342&lt;50000,"Low Salary (&lt;$50K)",
O1342&lt;90000,"Lower Middle ($50K-$90K)",
O1342&lt;130000,"Middle ($90K-$130K)",
O1342&lt;170000,"Upper Middle ($130K-$170K)",
O1342&gt;=170000,"High Salary (&gt;$170K)"
)</f>
        <v>Middle ($90K-$130K)</v>
      </c>
      <c r="R1342" t="str" cm="1">
        <f t="array" ref="R1342">_xlfn.IFS(
G1342&lt;=2,"New Customers (0-2Y)",
G1342&lt;=5,"Growing Customers (3-5Y)",
G1342&lt;=8,"Established Customers (6-8Y)",
G1342&lt;=10,"Loyal Customers (9-10Y)"
)</f>
        <v>New Customers (0-2Y)</v>
      </c>
    </row>
    <row r="1343" spans="1:18" x14ac:dyDescent="0.35">
      <c r="A1343">
        <v>15609824</v>
      </c>
      <c r="B1343" t="s">
        <v>942</v>
      </c>
      <c r="C1343" t="s">
        <v>17</v>
      </c>
      <c r="D1343" t="s">
        <v>18</v>
      </c>
      <c r="E1343">
        <v>41</v>
      </c>
      <c r="F1343" t="s">
        <v>19</v>
      </c>
      <c r="G1343">
        <v>7</v>
      </c>
      <c r="H1343" s="4">
        <v>176845.41</v>
      </c>
      <c r="I1343" t="s">
        <v>33</v>
      </c>
      <c r="J1343">
        <v>3</v>
      </c>
      <c r="K1343">
        <v>794</v>
      </c>
      <c r="L1343" t="s">
        <v>37</v>
      </c>
      <c r="M1343" t="s">
        <v>21</v>
      </c>
      <c r="N1343" t="s">
        <v>32</v>
      </c>
      <c r="O1343" s="4">
        <v>166526.26</v>
      </c>
      <c r="P1343" t="s">
        <v>23</v>
      </c>
      <c r="Q1343" t="str" cm="1">
        <f t="array" ref="Q1343">_xlfn.IFS(
O1343&lt;50000,"Low Salary (&lt;$50K)",
O1343&lt;90000,"Lower Middle ($50K-$90K)",
O1343&lt;130000,"Middle ($90K-$130K)",
O1343&lt;170000,"Upper Middle ($130K-$170K)",
O1343&gt;=170000,"High Salary (&gt;$170K)"
)</f>
        <v>Upper Middle ($130K-$170K)</v>
      </c>
      <c r="R1343" t="str" cm="1">
        <f t="array" ref="R1343">_xlfn.IFS(
G1343&lt;=2,"New Customers (0-2Y)",
G1343&lt;=5,"Growing Customers (3-5Y)",
G1343&lt;=8,"Established Customers (6-8Y)",
G1343&lt;=10,"Loyal Customers (9-10Y)"
)</f>
        <v>Established Customers (6-8Y)</v>
      </c>
    </row>
    <row r="1344" spans="1:18" x14ac:dyDescent="0.35">
      <c r="A1344">
        <v>15640268</v>
      </c>
      <c r="B1344" t="s">
        <v>738</v>
      </c>
      <c r="C1344" t="s">
        <v>26</v>
      </c>
      <c r="D1344" t="s">
        <v>39</v>
      </c>
      <c r="E1344">
        <v>71</v>
      </c>
      <c r="F1344" t="s">
        <v>2967</v>
      </c>
      <c r="G1344">
        <v>4</v>
      </c>
      <c r="H1344" s="4">
        <v>0</v>
      </c>
      <c r="I1344" t="s">
        <v>24</v>
      </c>
      <c r="J1344">
        <v>1</v>
      </c>
      <c r="K1344">
        <v>652</v>
      </c>
      <c r="L1344" t="s">
        <v>20</v>
      </c>
      <c r="M1344" t="s">
        <v>21</v>
      </c>
      <c r="N1344" t="s">
        <v>22</v>
      </c>
      <c r="O1344" s="4">
        <v>120107.1</v>
      </c>
      <c r="P1344" t="s">
        <v>28</v>
      </c>
      <c r="Q1344" t="str" cm="1">
        <f t="array" ref="Q1344">_xlfn.IFS(
O1344&lt;50000,"Low Salary (&lt;$50K)",
O1344&lt;90000,"Lower Middle ($50K-$90K)",
O1344&lt;130000,"Middle ($90K-$130K)",
O1344&lt;170000,"Upper Middle ($130K-$170K)",
O1344&gt;=170000,"High Salary (&gt;$170K)"
)</f>
        <v>Middle ($90K-$130K)</v>
      </c>
      <c r="R1344" t="str" cm="1">
        <f t="array" ref="R1344">_xlfn.IFS(
G1344&lt;=2,"New Customers (0-2Y)",
G1344&lt;=5,"Growing Customers (3-5Y)",
G1344&lt;=8,"Established Customers (6-8Y)",
G1344&lt;=10,"Loyal Customers (9-10Y)"
)</f>
        <v>Growing Customers (3-5Y)</v>
      </c>
    </row>
    <row r="1345" spans="1:18" x14ac:dyDescent="0.35">
      <c r="A1345">
        <v>15645778</v>
      </c>
      <c r="B1345" t="s">
        <v>943</v>
      </c>
      <c r="C1345" t="s">
        <v>26</v>
      </c>
      <c r="D1345" t="s">
        <v>39</v>
      </c>
      <c r="E1345">
        <v>42</v>
      </c>
      <c r="F1345" t="s">
        <v>19</v>
      </c>
      <c r="G1345">
        <v>3</v>
      </c>
      <c r="H1345" s="4">
        <v>81589.039999999994</v>
      </c>
      <c r="I1345" t="s">
        <v>29</v>
      </c>
      <c r="J1345">
        <v>1</v>
      </c>
      <c r="K1345">
        <v>670</v>
      </c>
      <c r="L1345" t="s">
        <v>35</v>
      </c>
      <c r="M1345" t="s">
        <v>21</v>
      </c>
      <c r="N1345" t="s">
        <v>32</v>
      </c>
      <c r="O1345" s="4">
        <v>188227.8</v>
      </c>
      <c r="P1345" t="s">
        <v>28</v>
      </c>
      <c r="Q1345" t="str" cm="1">
        <f t="array" ref="Q1345">_xlfn.IFS(
O1345&lt;50000,"Low Salary (&lt;$50K)",
O1345&lt;90000,"Lower Middle ($50K-$90K)",
O1345&lt;130000,"Middle ($90K-$130K)",
O1345&lt;170000,"Upper Middle ($130K-$170K)",
O1345&gt;=170000,"High Salary (&gt;$170K)"
)</f>
        <v>High Salary (&gt;$170K)</v>
      </c>
      <c r="R1345" t="str" cm="1">
        <f t="array" ref="R1345">_xlfn.IFS(
G1345&lt;=2,"New Customers (0-2Y)",
G1345&lt;=5,"Growing Customers (3-5Y)",
G1345&lt;=8,"Established Customers (6-8Y)",
G1345&lt;=10,"Loyal Customers (9-10Y)"
)</f>
        <v>Growing Customers (3-5Y)</v>
      </c>
    </row>
    <row r="1346" spans="1:18" x14ac:dyDescent="0.35">
      <c r="A1346">
        <v>15691104</v>
      </c>
      <c r="B1346" t="s">
        <v>153</v>
      </c>
      <c r="C1346" t="s">
        <v>42</v>
      </c>
      <c r="D1346" t="s">
        <v>18</v>
      </c>
      <c r="E1346">
        <v>40</v>
      </c>
      <c r="F1346" t="s">
        <v>19</v>
      </c>
      <c r="G1346">
        <v>6</v>
      </c>
      <c r="H1346" s="4">
        <v>119507.58</v>
      </c>
      <c r="I1346" t="s">
        <v>33</v>
      </c>
      <c r="J1346">
        <v>2</v>
      </c>
      <c r="K1346">
        <v>460</v>
      </c>
      <c r="L1346" t="s">
        <v>44</v>
      </c>
      <c r="M1346" t="s">
        <v>21</v>
      </c>
      <c r="N1346" t="s">
        <v>32</v>
      </c>
      <c r="O1346" s="4">
        <v>91560.63</v>
      </c>
      <c r="P1346" t="s">
        <v>23</v>
      </c>
      <c r="Q1346" t="str" cm="1">
        <f t="array" ref="Q1346">_xlfn.IFS(
O1346&lt;50000,"Low Salary (&lt;$50K)",
O1346&lt;90000,"Lower Middle ($50K-$90K)",
O1346&lt;130000,"Middle ($90K-$130K)",
O1346&lt;170000,"Upper Middle ($130K-$170K)",
O1346&gt;=170000,"High Salary (&gt;$170K)"
)</f>
        <v>Middle ($90K-$130K)</v>
      </c>
      <c r="R1346" t="str" cm="1">
        <f t="array" ref="R1346">_xlfn.IFS(
G1346&lt;=2,"New Customers (0-2Y)",
G1346&lt;=5,"Growing Customers (3-5Y)",
G1346&lt;=8,"Established Customers (6-8Y)",
G1346&lt;=10,"Loyal Customers (9-10Y)"
)</f>
        <v>Established Customers (6-8Y)</v>
      </c>
    </row>
    <row r="1347" spans="1:18" x14ac:dyDescent="0.35">
      <c r="A1347">
        <v>15714567</v>
      </c>
      <c r="B1347" t="s">
        <v>514</v>
      </c>
      <c r="C1347" t="s">
        <v>26</v>
      </c>
      <c r="D1347" t="s">
        <v>18</v>
      </c>
      <c r="E1347">
        <v>26</v>
      </c>
      <c r="F1347" t="s">
        <v>43</v>
      </c>
      <c r="G1347">
        <v>6</v>
      </c>
      <c r="H1347" s="4">
        <v>0</v>
      </c>
      <c r="I1347" t="s">
        <v>24</v>
      </c>
      <c r="J1347">
        <v>2</v>
      </c>
      <c r="K1347">
        <v>568</v>
      </c>
      <c r="L1347" t="s">
        <v>31</v>
      </c>
      <c r="M1347" t="s">
        <v>27</v>
      </c>
      <c r="N1347" t="s">
        <v>32</v>
      </c>
      <c r="O1347" s="4">
        <v>166495.20000000001</v>
      </c>
      <c r="P1347" t="s">
        <v>28</v>
      </c>
      <c r="Q1347" t="str" cm="1">
        <f t="array" ref="Q1347">_xlfn.IFS(
O1347&lt;50000,"Low Salary (&lt;$50K)",
O1347&lt;90000,"Lower Middle ($50K-$90K)",
O1347&lt;130000,"Middle ($90K-$130K)",
O1347&lt;170000,"Upper Middle ($130K-$170K)",
O1347&gt;=170000,"High Salary (&gt;$170K)"
)</f>
        <v>Upper Middle ($130K-$170K)</v>
      </c>
      <c r="R1347" t="str" cm="1">
        <f t="array" ref="R1347">_xlfn.IFS(
G1347&lt;=2,"New Customers (0-2Y)",
G1347&lt;=5,"Growing Customers (3-5Y)",
G1347&lt;=8,"Established Customers (6-8Y)",
G1347&lt;=10,"Loyal Customers (9-10Y)"
)</f>
        <v>Established Customers (6-8Y)</v>
      </c>
    </row>
    <row r="1348" spans="1:18" x14ac:dyDescent="0.35">
      <c r="A1348">
        <v>15777826</v>
      </c>
      <c r="B1348" t="s">
        <v>944</v>
      </c>
      <c r="C1348" t="s">
        <v>17</v>
      </c>
      <c r="D1348" t="s">
        <v>39</v>
      </c>
      <c r="E1348">
        <v>30</v>
      </c>
      <c r="F1348" t="s">
        <v>19</v>
      </c>
      <c r="G1348">
        <v>5</v>
      </c>
      <c r="H1348" s="4">
        <v>94443.77</v>
      </c>
      <c r="I1348" t="s">
        <v>29</v>
      </c>
      <c r="J1348">
        <v>1</v>
      </c>
      <c r="K1348">
        <v>643</v>
      </c>
      <c r="L1348" t="s">
        <v>20</v>
      </c>
      <c r="M1348" t="s">
        <v>21</v>
      </c>
      <c r="N1348" t="s">
        <v>22</v>
      </c>
      <c r="O1348" s="4">
        <v>165614.39999999999</v>
      </c>
      <c r="P1348" t="s">
        <v>28</v>
      </c>
      <c r="Q1348" t="str" cm="1">
        <f t="array" ref="Q1348">_xlfn.IFS(
O1348&lt;50000,"Low Salary (&lt;$50K)",
O1348&lt;90000,"Lower Middle ($50K-$90K)",
O1348&lt;130000,"Middle ($90K-$130K)",
O1348&lt;170000,"Upper Middle ($130K-$170K)",
O1348&gt;=170000,"High Salary (&gt;$170K)"
)</f>
        <v>Upper Middle ($130K-$170K)</v>
      </c>
      <c r="R1348" t="str" cm="1">
        <f t="array" ref="R1348">_xlfn.IFS(
G1348&lt;=2,"New Customers (0-2Y)",
G1348&lt;=5,"Growing Customers (3-5Y)",
G1348&lt;=8,"Established Customers (6-8Y)",
G1348&lt;=10,"Loyal Customers (9-10Y)"
)</f>
        <v>Growing Customers (3-5Y)</v>
      </c>
    </row>
    <row r="1349" spans="1:18" x14ac:dyDescent="0.35">
      <c r="A1349">
        <v>15668445</v>
      </c>
      <c r="B1349" t="s">
        <v>477</v>
      </c>
      <c r="C1349" t="s">
        <v>17</v>
      </c>
      <c r="D1349" t="s">
        <v>39</v>
      </c>
      <c r="E1349">
        <v>37</v>
      </c>
      <c r="F1349" t="s">
        <v>19</v>
      </c>
      <c r="G1349">
        <v>2</v>
      </c>
      <c r="H1349" s="4">
        <v>0</v>
      </c>
      <c r="I1349" t="s">
        <v>24</v>
      </c>
      <c r="J1349">
        <v>2</v>
      </c>
      <c r="K1349">
        <v>521</v>
      </c>
      <c r="L1349" t="s">
        <v>31</v>
      </c>
      <c r="M1349" t="s">
        <v>21</v>
      </c>
      <c r="N1349" t="s">
        <v>22</v>
      </c>
      <c r="O1349" s="4">
        <v>86372.24</v>
      </c>
      <c r="P1349" t="s">
        <v>28</v>
      </c>
      <c r="Q1349" t="str" cm="1">
        <f t="array" ref="Q1349">_xlfn.IFS(
O1349&lt;50000,"Low Salary (&lt;$50K)",
O1349&lt;90000,"Lower Middle ($50K-$90K)",
O1349&lt;130000,"Middle ($90K-$130K)",
O1349&lt;170000,"Upper Middle ($130K-$170K)",
O1349&gt;=170000,"High Salary (&gt;$170K)"
)</f>
        <v>Lower Middle ($50K-$90K)</v>
      </c>
      <c r="R1349" t="str" cm="1">
        <f t="array" ref="R1349">_xlfn.IFS(
G1349&lt;=2,"New Customers (0-2Y)",
G1349&lt;=5,"Growing Customers (3-5Y)",
G1349&lt;=8,"Established Customers (6-8Y)",
G1349&lt;=10,"Loyal Customers (9-10Y)"
)</f>
        <v>New Customers (0-2Y)</v>
      </c>
    </row>
    <row r="1350" spans="1:18" x14ac:dyDescent="0.35">
      <c r="A1350">
        <v>15576162</v>
      </c>
      <c r="B1350" t="s">
        <v>459</v>
      </c>
      <c r="C1350" t="s">
        <v>17</v>
      </c>
      <c r="D1350" t="s">
        <v>39</v>
      </c>
      <c r="E1350">
        <v>32</v>
      </c>
      <c r="F1350" t="s">
        <v>19</v>
      </c>
      <c r="G1350">
        <v>7</v>
      </c>
      <c r="H1350" s="4">
        <v>92199.84</v>
      </c>
      <c r="I1350" t="s">
        <v>29</v>
      </c>
      <c r="J1350">
        <v>1</v>
      </c>
      <c r="K1350">
        <v>615</v>
      </c>
      <c r="L1350" t="s">
        <v>20</v>
      </c>
      <c r="M1350" t="s">
        <v>21</v>
      </c>
      <c r="N1350" t="s">
        <v>22</v>
      </c>
      <c r="O1350" s="4">
        <v>2755.53</v>
      </c>
      <c r="P1350" t="s">
        <v>28</v>
      </c>
      <c r="Q1350" t="str" cm="1">
        <f t="array" ref="Q1350">_xlfn.IFS(
O1350&lt;50000,"Low Salary (&lt;$50K)",
O1350&lt;90000,"Lower Middle ($50K-$90K)",
O1350&lt;130000,"Middle ($90K-$130K)",
O1350&lt;170000,"Upper Middle ($130K-$170K)",
O1350&gt;=170000,"High Salary (&gt;$170K)"
)</f>
        <v>Low Salary (&lt;$50K)</v>
      </c>
      <c r="R1350" t="str" cm="1">
        <f t="array" ref="R1350">_xlfn.IFS(
G1350&lt;=2,"New Customers (0-2Y)",
G1350&lt;=5,"Growing Customers (3-5Y)",
G1350&lt;=8,"Established Customers (6-8Y)",
G1350&lt;=10,"Loyal Customers (9-10Y)"
)</f>
        <v>Established Customers (6-8Y)</v>
      </c>
    </row>
    <row r="1351" spans="1:18" x14ac:dyDescent="0.35">
      <c r="A1351">
        <v>15778135</v>
      </c>
      <c r="B1351" t="s">
        <v>209</v>
      </c>
      <c r="C1351" t="s">
        <v>26</v>
      </c>
      <c r="D1351" t="s">
        <v>39</v>
      </c>
      <c r="E1351">
        <v>43</v>
      </c>
      <c r="F1351" t="s">
        <v>19</v>
      </c>
      <c r="G1351">
        <v>3</v>
      </c>
      <c r="H1351" s="4">
        <v>0</v>
      </c>
      <c r="I1351" t="s">
        <v>24</v>
      </c>
      <c r="J1351">
        <v>1</v>
      </c>
      <c r="K1351">
        <v>575</v>
      </c>
      <c r="L1351" t="s">
        <v>31</v>
      </c>
      <c r="M1351" t="s">
        <v>21</v>
      </c>
      <c r="N1351" t="s">
        <v>32</v>
      </c>
      <c r="O1351" s="4">
        <v>83594.509999999995</v>
      </c>
      <c r="P1351" t="s">
        <v>28</v>
      </c>
      <c r="Q1351" t="str" cm="1">
        <f t="array" ref="Q1351">_xlfn.IFS(
O1351&lt;50000,"Low Salary (&lt;$50K)",
O1351&lt;90000,"Lower Middle ($50K-$90K)",
O1351&lt;130000,"Middle ($90K-$130K)",
O1351&lt;170000,"Upper Middle ($130K-$170K)",
O1351&gt;=170000,"High Salary (&gt;$170K)"
)</f>
        <v>Lower Middle ($50K-$90K)</v>
      </c>
      <c r="R1351" t="str" cm="1">
        <f t="array" ref="R1351">_xlfn.IFS(
G1351&lt;=2,"New Customers (0-2Y)",
G1351&lt;=5,"Growing Customers (3-5Y)",
G1351&lt;=8,"Established Customers (6-8Y)",
G1351&lt;=10,"Loyal Customers (9-10Y)"
)</f>
        <v>Growing Customers (3-5Y)</v>
      </c>
    </row>
    <row r="1352" spans="1:18" x14ac:dyDescent="0.35">
      <c r="A1352">
        <v>15613141</v>
      </c>
      <c r="B1352" t="s">
        <v>739</v>
      </c>
      <c r="C1352" t="s">
        <v>17</v>
      </c>
      <c r="D1352" t="s">
        <v>18</v>
      </c>
      <c r="E1352">
        <v>41</v>
      </c>
      <c r="F1352" t="s">
        <v>19</v>
      </c>
      <c r="G1352">
        <v>3</v>
      </c>
      <c r="H1352" s="4">
        <v>135756.96</v>
      </c>
      <c r="I1352" t="s">
        <v>33</v>
      </c>
      <c r="J1352">
        <v>1</v>
      </c>
      <c r="K1352">
        <v>717</v>
      </c>
      <c r="L1352" t="s">
        <v>35</v>
      </c>
      <c r="M1352" t="s">
        <v>21</v>
      </c>
      <c r="N1352" t="s">
        <v>22</v>
      </c>
      <c r="O1352" s="4">
        <v>103706.41</v>
      </c>
      <c r="P1352" t="s">
        <v>28</v>
      </c>
      <c r="Q1352" t="str" cm="1">
        <f t="array" ref="Q1352">_xlfn.IFS(
O1352&lt;50000,"Low Salary (&lt;$50K)",
O1352&lt;90000,"Lower Middle ($50K-$90K)",
O1352&lt;130000,"Middle ($90K-$130K)",
O1352&lt;170000,"Upper Middle ($130K-$170K)",
O1352&gt;=170000,"High Salary (&gt;$170K)"
)</f>
        <v>Middle ($90K-$130K)</v>
      </c>
      <c r="R1352" t="str" cm="1">
        <f t="array" ref="R1352">_xlfn.IFS(
G1352&lt;=2,"New Customers (0-2Y)",
G1352&lt;=5,"Growing Customers (3-5Y)",
G1352&lt;=8,"Established Customers (6-8Y)",
G1352&lt;=10,"Loyal Customers (9-10Y)"
)</f>
        <v>Growing Customers (3-5Y)</v>
      </c>
    </row>
    <row r="1353" spans="1:18" x14ac:dyDescent="0.35">
      <c r="A1353">
        <v>15635435</v>
      </c>
      <c r="B1353" t="s">
        <v>339</v>
      </c>
      <c r="C1353" t="s">
        <v>17</v>
      </c>
      <c r="D1353" t="s">
        <v>18</v>
      </c>
      <c r="E1353">
        <v>54</v>
      </c>
      <c r="F1353" t="s">
        <v>19</v>
      </c>
      <c r="G1353">
        <v>9</v>
      </c>
      <c r="H1353" s="4">
        <v>120633.42</v>
      </c>
      <c r="I1353" t="s">
        <v>33</v>
      </c>
      <c r="J1353">
        <v>1</v>
      </c>
      <c r="K1353">
        <v>648</v>
      </c>
      <c r="L1353" t="s">
        <v>20</v>
      </c>
      <c r="M1353" t="s">
        <v>27</v>
      </c>
      <c r="N1353" t="s">
        <v>32</v>
      </c>
      <c r="O1353" s="4">
        <v>5924.38</v>
      </c>
      <c r="P1353" t="s">
        <v>23</v>
      </c>
      <c r="Q1353" t="str" cm="1">
        <f t="array" ref="Q1353">_xlfn.IFS(
O1353&lt;50000,"Low Salary (&lt;$50K)",
O1353&lt;90000,"Lower Middle ($50K-$90K)",
O1353&lt;130000,"Middle ($90K-$130K)",
O1353&lt;170000,"Upper Middle ($130K-$170K)",
O1353&gt;=170000,"High Salary (&gt;$170K)"
)</f>
        <v>Low Salary (&lt;$50K)</v>
      </c>
      <c r="R1353" t="str" cm="1">
        <f t="array" ref="R1353">_xlfn.IFS(
G1353&lt;=2,"New Customers (0-2Y)",
G1353&lt;=5,"Growing Customers (3-5Y)",
G1353&lt;=8,"Established Customers (6-8Y)",
G1353&lt;=10,"Loyal Customers (9-10Y)"
)</f>
        <v>Loyal Customers (9-10Y)</v>
      </c>
    </row>
    <row r="1354" spans="1:18" x14ac:dyDescent="0.35">
      <c r="A1354">
        <v>15596552</v>
      </c>
      <c r="B1354" t="s">
        <v>945</v>
      </c>
      <c r="C1354" t="s">
        <v>42</v>
      </c>
      <c r="D1354" t="s">
        <v>39</v>
      </c>
      <c r="E1354">
        <v>48</v>
      </c>
      <c r="F1354" t="s">
        <v>19</v>
      </c>
      <c r="G1354">
        <v>5</v>
      </c>
      <c r="H1354" s="4">
        <v>134542.73000000001</v>
      </c>
      <c r="I1354" t="s">
        <v>33</v>
      </c>
      <c r="J1354">
        <v>1</v>
      </c>
      <c r="K1354">
        <v>535</v>
      </c>
      <c r="L1354" t="s">
        <v>31</v>
      </c>
      <c r="M1354" t="s">
        <v>21</v>
      </c>
      <c r="N1354" t="s">
        <v>22</v>
      </c>
      <c r="O1354" s="4">
        <v>58203.67</v>
      </c>
      <c r="P1354" t="s">
        <v>23</v>
      </c>
      <c r="Q1354" t="str" cm="1">
        <f t="array" ref="Q1354">_xlfn.IFS(
O1354&lt;50000,"Low Salary (&lt;$50K)",
O1354&lt;90000,"Lower Middle ($50K-$90K)",
O1354&lt;130000,"Middle ($90K-$130K)",
O1354&lt;170000,"Upper Middle ($130K-$170K)",
O1354&gt;=170000,"High Salary (&gt;$170K)"
)</f>
        <v>Lower Middle ($50K-$90K)</v>
      </c>
      <c r="R1354" t="str" cm="1">
        <f t="array" ref="R1354">_xlfn.IFS(
G1354&lt;=2,"New Customers (0-2Y)",
G1354&lt;=5,"Growing Customers (3-5Y)",
G1354&lt;=8,"Established Customers (6-8Y)",
G1354&lt;=10,"Loyal Customers (9-10Y)"
)</f>
        <v>Growing Customers (3-5Y)</v>
      </c>
    </row>
    <row r="1355" spans="1:18" x14ac:dyDescent="0.35">
      <c r="A1355">
        <v>15623644</v>
      </c>
      <c r="B1355" t="s">
        <v>946</v>
      </c>
      <c r="C1355" t="s">
        <v>26</v>
      </c>
      <c r="D1355" t="s">
        <v>39</v>
      </c>
      <c r="E1355">
        <v>29</v>
      </c>
      <c r="F1355" t="s">
        <v>43</v>
      </c>
      <c r="G1355">
        <v>7</v>
      </c>
      <c r="H1355" s="4">
        <v>0</v>
      </c>
      <c r="I1355" t="s">
        <v>24</v>
      </c>
      <c r="J1355">
        <v>2</v>
      </c>
      <c r="K1355">
        <v>626</v>
      </c>
      <c r="L1355" t="s">
        <v>20</v>
      </c>
      <c r="M1355" t="s">
        <v>21</v>
      </c>
      <c r="N1355" t="s">
        <v>32</v>
      </c>
      <c r="O1355" s="4">
        <v>49361.84</v>
      </c>
      <c r="P1355" t="s">
        <v>28</v>
      </c>
      <c r="Q1355" t="str" cm="1">
        <f t="array" ref="Q1355">_xlfn.IFS(
O1355&lt;50000,"Low Salary (&lt;$50K)",
O1355&lt;90000,"Lower Middle ($50K-$90K)",
O1355&lt;130000,"Middle ($90K-$130K)",
O1355&lt;170000,"Upper Middle ($130K-$170K)",
O1355&gt;=170000,"High Salary (&gt;$170K)"
)</f>
        <v>Low Salary (&lt;$50K)</v>
      </c>
      <c r="R1355" t="str" cm="1">
        <f t="array" ref="R1355">_xlfn.IFS(
G1355&lt;=2,"New Customers (0-2Y)",
G1355&lt;=5,"Growing Customers (3-5Y)",
G1355&lt;=8,"Established Customers (6-8Y)",
G1355&lt;=10,"Loyal Customers (9-10Y)"
)</f>
        <v>Established Customers (6-8Y)</v>
      </c>
    </row>
    <row r="1356" spans="1:18" x14ac:dyDescent="0.35">
      <c r="A1356">
        <v>15683403</v>
      </c>
      <c r="B1356" t="s">
        <v>516</v>
      </c>
      <c r="C1356" t="s">
        <v>26</v>
      </c>
      <c r="D1356" t="s">
        <v>39</v>
      </c>
      <c r="E1356">
        <v>52</v>
      </c>
      <c r="F1356" t="s">
        <v>19</v>
      </c>
      <c r="G1356">
        <v>7</v>
      </c>
      <c r="H1356" s="4">
        <v>0</v>
      </c>
      <c r="I1356" t="s">
        <v>24</v>
      </c>
      <c r="J1356">
        <v>1</v>
      </c>
      <c r="K1356">
        <v>611</v>
      </c>
      <c r="L1356" t="s">
        <v>20</v>
      </c>
      <c r="M1356" t="s">
        <v>27</v>
      </c>
      <c r="N1356" t="s">
        <v>22</v>
      </c>
      <c r="O1356" s="4">
        <v>73585.179999999993</v>
      </c>
      <c r="P1356" t="s">
        <v>23</v>
      </c>
      <c r="Q1356" t="str" cm="1">
        <f t="array" ref="Q1356">_xlfn.IFS(
O1356&lt;50000,"Low Salary (&lt;$50K)",
O1356&lt;90000,"Lower Middle ($50K-$90K)",
O1356&lt;130000,"Middle ($90K-$130K)",
O1356&lt;170000,"Upper Middle ($130K-$170K)",
O1356&gt;=170000,"High Salary (&gt;$170K)"
)</f>
        <v>Lower Middle ($50K-$90K)</v>
      </c>
      <c r="R1356" t="str" cm="1">
        <f t="array" ref="R1356">_xlfn.IFS(
G1356&lt;=2,"New Customers (0-2Y)",
G1356&lt;=5,"Growing Customers (3-5Y)",
G1356&lt;=8,"Established Customers (6-8Y)",
G1356&lt;=10,"Loyal Customers (9-10Y)"
)</f>
        <v>Established Customers (6-8Y)</v>
      </c>
    </row>
    <row r="1357" spans="1:18" x14ac:dyDescent="0.35">
      <c r="A1357">
        <v>15615029</v>
      </c>
      <c r="B1357" t="s">
        <v>656</v>
      </c>
      <c r="C1357" t="s">
        <v>26</v>
      </c>
      <c r="D1357" t="s">
        <v>39</v>
      </c>
      <c r="E1357">
        <v>39</v>
      </c>
      <c r="F1357" t="s">
        <v>19</v>
      </c>
      <c r="G1357">
        <v>6</v>
      </c>
      <c r="H1357" s="4">
        <v>0</v>
      </c>
      <c r="I1357" t="s">
        <v>24</v>
      </c>
      <c r="J1357">
        <v>1</v>
      </c>
      <c r="K1357">
        <v>734</v>
      </c>
      <c r="L1357" t="s">
        <v>35</v>
      </c>
      <c r="M1357" t="s">
        <v>21</v>
      </c>
      <c r="N1357" t="s">
        <v>22</v>
      </c>
      <c r="O1357" s="4">
        <v>95135.27</v>
      </c>
      <c r="P1357" t="s">
        <v>28</v>
      </c>
      <c r="Q1357" t="str" cm="1">
        <f t="array" ref="Q1357">_xlfn.IFS(
O1357&lt;50000,"Low Salary (&lt;$50K)",
O1357&lt;90000,"Lower Middle ($50K-$90K)",
O1357&lt;130000,"Middle ($90K-$130K)",
O1357&lt;170000,"Upper Middle ($130K-$170K)",
O1357&gt;=170000,"High Salary (&gt;$170K)"
)</f>
        <v>Middle ($90K-$130K)</v>
      </c>
      <c r="R1357" t="str" cm="1">
        <f t="array" ref="R1357">_xlfn.IFS(
G1357&lt;=2,"New Customers (0-2Y)",
G1357&lt;=5,"Growing Customers (3-5Y)",
G1357&lt;=8,"Established Customers (6-8Y)",
G1357&lt;=10,"Loyal Customers (9-10Y)"
)</f>
        <v>Established Customers (6-8Y)</v>
      </c>
    </row>
    <row r="1358" spans="1:18" x14ac:dyDescent="0.35">
      <c r="A1358">
        <v>15769005</v>
      </c>
      <c r="B1358" t="s">
        <v>937</v>
      </c>
      <c r="C1358" t="s">
        <v>17</v>
      </c>
      <c r="D1358" t="s">
        <v>39</v>
      </c>
      <c r="E1358">
        <v>49</v>
      </c>
      <c r="F1358" t="s">
        <v>19</v>
      </c>
      <c r="G1358">
        <v>4</v>
      </c>
      <c r="H1358" s="4">
        <v>154344.49</v>
      </c>
      <c r="I1358" t="s">
        <v>33</v>
      </c>
      <c r="J1358">
        <v>2</v>
      </c>
      <c r="K1358">
        <v>709</v>
      </c>
      <c r="L1358" t="s">
        <v>35</v>
      </c>
      <c r="M1358" t="s">
        <v>21</v>
      </c>
      <c r="N1358" t="s">
        <v>22</v>
      </c>
      <c r="O1358" s="4">
        <v>38794.57</v>
      </c>
      <c r="P1358" t="s">
        <v>28</v>
      </c>
      <c r="Q1358" t="str" cm="1">
        <f t="array" ref="Q1358">_xlfn.IFS(
O1358&lt;50000,"Low Salary (&lt;$50K)",
O1358&lt;90000,"Lower Middle ($50K-$90K)",
O1358&lt;130000,"Middle ($90K-$130K)",
O1358&lt;170000,"Upper Middle ($130K-$170K)",
O1358&gt;=170000,"High Salary (&gt;$170K)"
)</f>
        <v>Low Salary (&lt;$50K)</v>
      </c>
      <c r="R1358" t="str" cm="1">
        <f t="array" ref="R1358">_xlfn.IFS(
G1358&lt;=2,"New Customers (0-2Y)",
G1358&lt;=5,"Growing Customers (3-5Y)",
G1358&lt;=8,"Established Customers (6-8Y)",
G1358&lt;=10,"Loyal Customers (9-10Y)"
)</f>
        <v>Growing Customers (3-5Y)</v>
      </c>
    </row>
    <row r="1359" spans="1:18" x14ac:dyDescent="0.35">
      <c r="A1359">
        <v>15746326</v>
      </c>
      <c r="B1359" t="s">
        <v>947</v>
      </c>
      <c r="C1359" t="s">
        <v>17</v>
      </c>
      <c r="D1359" t="s">
        <v>39</v>
      </c>
      <c r="E1359">
        <v>43</v>
      </c>
      <c r="F1359" t="s">
        <v>19</v>
      </c>
      <c r="G1359">
        <v>3</v>
      </c>
      <c r="H1359" s="4">
        <v>0</v>
      </c>
      <c r="I1359" t="s">
        <v>24</v>
      </c>
      <c r="J1359">
        <v>2</v>
      </c>
      <c r="K1359">
        <v>591</v>
      </c>
      <c r="L1359" t="s">
        <v>31</v>
      </c>
      <c r="M1359" t="s">
        <v>27</v>
      </c>
      <c r="N1359" t="s">
        <v>22</v>
      </c>
      <c r="O1359" s="4">
        <v>198926.36</v>
      </c>
      <c r="P1359" t="s">
        <v>28</v>
      </c>
      <c r="Q1359" t="str" cm="1">
        <f t="array" ref="Q1359">_xlfn.IFS(
O1359&lt;50000,"Low Salary (&lt;$50K)",
O1359&lt;90000,"Lower Middle ($50K-$90K)",
O1359&lt;130000,"Middle ($90K-$130K)",
O1359&lt;170000,"Upper Middle ($130K-$170K)",
O1359&gt;=170000,"High Salary (&gt;$170K)"
)</f>
        <v>High Salary (&gt;$170K)</v>
      </c>
      <c r="R1359" t="str" cm="1">
        <f t="array" ref="R1359">_xlfn.IFS(
G1359&lt;=2,"New Customers (0-2Y)",
G1359&lt;=5,"Growing Customers (3-5Y)",
G1359&lt;=8,"Established Customers (6-8Y)",
G1359&lt;=10,"Loyal Customers (9-10Y)"
)</f>
        <v>Growing Customers (3-5Y)</v>
      </c>
    </row>
    <row r="1360" spans="1:18" x14ac:dyDescent="0.35">
      <c r="A1360">
        <v>15722364</v>
      </c>
      <c r="B1360" t="s">
        <v>213</v>
      </c>
      <c r="C1360" t="s">
        <v>17</v>
      </c>
      <c r="D1360" t="s">
        <v>39</v>
      </c>
      <c r="E1360">
        <v>43</v>
      </c>
      <c r="F1360" t="s">
        <v>19</v>
      </c>
      <c r="G1360">
        <v>9</v>
      </c>
      <c r="H1360" s="4">
        <v>189026.53</v>
      </c>
      <c r="I1360" t="s">
        <v>33</v>
      </c>
      <c r="J1360">
        <v>2</v>
      </c>
      <c r="K1360">
        <v>664</v>
      </c>
      <c r="L1360" t="s">
        <v>35</v>
      </c>
      <c r="M1360" t="s">
        <v>21</v>
      </c>
      <c r="N1360" t="s">
        <v>22</v>
      </c>
      <c r="O1360" s="4">
        <v>56099.86</v>
      </c>
      <c r="P1360" t="s">
        <v>28</v>
      </c>
      <c r="Q1360" t="str" cm="1">
        <f t="array" ref="Q1360">_xlfn.IFS(
O1360&lt;50000,"Low Salary (&lt;$50K)",
O1360&lt;90000,"Lower Middle ($50K-$90K)",
O1360&lt;130000,"Middle ($90K-$130K)",
O1360&lt;170000,"Upper Middle ($130K-$170K)",
O1360&gt;=170000,"High Salary (&gt;$170K)"
)</f>
        <v>Lower Middle ($50K-$90K)</v>
      </c>
      <c r="R1360" t="str" cm="1">
        <f t="array" ref="R1360">_xlfn.IFS(
G1360&lt;=2,"New Customers (0-2Y)",
G1360&lt;=5,"Growing Customers (3-5Y)",
G1360&lt;=8,"Established Customers (6-8Y)",
G1360&lt;=10,"Loyal Customers (9-10Y)"
)</f>
        <v>Loyal Customers (9-10Y)</v>
      </c>
    </row>
    <row r="1361" spans="1:18" x14ac:dyDescent="0.35">
      <c r="A1361">
        <v>15704954</v>
      </c>
      <c r="B1361" t="s">
        <v>948</v>
      </c>
      <c r="C1361" t="s">
        <v>17</v>
      </c>
      <c r="D1361" t="s">
        <v>39</v>
      </c>
      <c r="E1361">
        <v>37</v>
      </c>
      <c r="F1361" t="s">
        <v>19</v>
      </c>
      <c r="G1361">
        <v>0</v>
      </c>
      <c r="H1361" s="4">
        <v>120764.08</v>
      </c>
      <c r="I1361" t="s">
        <v>33</v>
      </c>
      <c r="J1361">
        <v>1</v>
      </c>
      <c r="K1361">
        <v>431</v>
      </c>
      <c r="L1361" t="s">
        <v>44</v>
      </c>
      <c r="M1361" t="s">
        <v>21</v>
      </c>
      <c r="N1361" t="s">
        <v>22</v>
      </c>
      <c r="O1361" s="4">
        <v>117023.08</v>
      </c>
      <c r="P1361" t="s">
        <v>28</v>
      </c>
      <c r="Q1361" t="str" cm="1">
        <f t="array" ref="Q1361">_xlfn.IFS(
O1361&lt;50000,"Low Salary (&lt;$50K)",
O1361&lt;90000,"Lower Middle ($50K-$90K)",
O1361&lt;130000,"Middle ($90K-$130K)",
O1361&lt;170000,"Upper Middle ($130K-$170K)",
O1361&gt;=170000,"High Salary (&gt;$170K)"
)</f>
        <v>Middle ($90K-$130K)</v>
      </c>
      <c r="R1361" t="str" cm="1">
        <f t="array" ref="R1361">_xlfn.IFS(
G1361&lt;=2,"New Customers (0-2Y)",
G1361&lt;=5,"Growing Customers (3-5Y)",
G1361&lt;=8,"Established Customers (6-8Y)",
G1361&lt;=10,"Loyal Customers (9-10Y)"
)</f>
        <v>New Customers (0-2Y)</v>
      </c>
    </row>
    <row r="1362" spans="1:18" x14ac:dyDescent="0.35">
      <c r="A1362">
        <v>15694409</v>
      </c>
      <c r="B1362" t="s">
        <v>92</v>
      </c>
      <c r="C1362" t="s">
        <v>42</v>
      </c>
      <c r="D1362" t="s">
        <v>18</v>
      </c>
      <c r="E1362">
        <v>22</v>
      </c>
      <c r="F1362" t="s">
        <v>43</v>
      </c>
      <c r="G1362">
        <v>3</v>
      </c>
      <c r="H1362" s="4">
        <v>97975.82</v>
      </c>
      <c r="I1362" t="s">
        <v>29</v>
      </c>
      <c r="J1362">
        <v>2</v>
      </c>
      <c r="K1362">
        <v>647</v>
      </c>
      <c r="L1362" t="s">
        <v>20</v>
      </c>
      <c r="M1362" t="s">
        <v>27</v>
      </c>
      <c r="N1362" t="s">
        <v>22</v>
      </c>
      <c r="O1362" s="4">
        <v>62083</v>
      </c>
      <c r="P1362" t="s">
        <v>28</v>
      </c>
      <c r="Q1362" t="str" cm="1">
        <f t="array" ref="Q1362">_xlfn.IFS(
O1362&lt;50000,"Low Salary (&lt;$50K)",
O1362&lt;90000,"Lower Middle ($50K-$90K)",
O1362&lt;130000,"Middle ($90K-$130K)",
O1362&lt;170000,"Upper Middle ($130K-$170K)",
O1362&gt;=170000,"High Salary (&gt;$170K)"
)</f>
        <v>Lower Middle ($50K-$90K)</v>
      </c>
      <c r="R1362" t="str" cm="1">
        <f t="array" ref="R1362">_xlfn.IFS(
G1362&lt;=2,"New Customers (0-2Y)",
G1362&lt;=5,"Growing Customers (3-5Y)",
G1362&lt;=8,"Established Customers (6-8Y)",
G1362&lt;=10,"Loyal Customers (9-10Y)"
)</f>
        <v>Growing Customers (3-5Y)</v>
      </c>
    </row>
    <row r="1363" spans="1:18" x14ac:dyDescent="0.35">
      <c r="A1363">
        <v>15754068</v>
      </c>
      <c r="B1363" t="s">
        <v>949</v>
      </c>
      <c r="C1363" t="s">
        <v>17</v>
      </c>
      <c r="D1363" t="s">
        <v>39</v>
      </c>
      <c r="E1363">
        <v>32</v>
      </c>
      <c r="F1363" t="s">
        <v>19</v>
      </c>
      <c r="G1363">
        <v>4</v>
      </c>
      <c r="H1363" s="4">
        <v>0</v>
      </c>
      <c r="I1363" t="s">
        <v>24</v>
      </c>
      <c r="J1363">
        <v>2</v>
      </c>
      <c r="K1363">
        <v>578</v>
      </c>
      <c r="L1363" t="s">
        <v>31</v>
      </c>
      <c r="M1363" t="s">
        <v>21</v>
      </c>
      <c r="N1363" t="s">
        <v>22</v>
      </c>
      <c r="O1363" s="4">
        <v>141822.79999999999</v>
      </c>
      <c r="P1363" t="s">
        <v>28</v>
      </c>
      <c r="Q1363" t="str" cm="1">
        <f t="array" ref="Q1363">_xlfn.IFS(
O1363&lt;50000,"Low Salary (&lt;$50K)",
O1363&lt;90000,"Lower Middle ($50K-$90K)",
O1363&lt;130000,"Middle ($90K-$130K)",
O1363&lt;170000,"Upper Middle ($130K-$170K)",
O1363&gt;=170000,"High Salary (&gt;$170K)"
)</f>
        <v>Upper Middle ($130K-$170K)</v>
      </c>
      <c r="R1363" t="str" cm="1">
        <f t="array" ref="R1363">_xlfn.IFS(
G1363&lt;=2,"New Customers (0-2Y)",
G1363&lt;=5,"Growing Customers (3-5Y)",
G1363&lt;=8,"Established Customers (6-8Y)",
G1363&lt;=10,"Loyal Customers (9-10Y)"
)</f>
        <v>Growing Customers (3-5Y)</v>
      </c>
    </row>
    <row r="1364" spans="1:18" x14ac:dyDescent="0.35">
      <c r="A1364">
        <v>15683841</v>
      </c>
      <c r="B1364" t="s">
        <v>797</v>
      </c>
      <c r="C1364" t="s">
        <v>42</v>
      </c>
      <c r="D1364" t="s">
        <v>39</v>
      </c>
      <c r="E1364">
        <v>41</v>
      </c>
      <c r="F1364" t="s">
        <v>19</v>
      </c>
      <c r="G1364">
        <v>10</v>
      </c>
      <c r="H1364" s="4">
        <v>113270.2</v>
      </c>
      <c r="I1364" t="s">
        <v>33</v>
      </c>
      <c r="J1364">
        <v>2</v>
      </c>
      <c r="K1364">
        <v>555</v>
      </c>
      <c r="L1364" t="s">
        <v>31</v>
      </c>
      <c r="M1364" t="s">
        <v>21</v>
      </c>
      <c r="N1364" t="s">
        <v>22</v>
      </c>
      <c r="O1364" s="4">
        <v>185387.14</v>
      </c>
      <c r="P1364" t="s">
        <v>28</v>
      </c>
      <c r="Q1364" t="str" cm="1">
        <f t="array" ref="Q1364">_xlfn.IFS(
O1364&lt;50000,"Low Salary (&lt;$50K)",
O1364&lt;90000,"Lower Middle ($50K-$90K)",
O1364&lt;130000,"Middle ($90K-$130K)",
O1364&lt;170000,"Upper Middle ($130K-$170K)",
O1364&gt;=170000,"High Salary (&gt;$170K)"
)</f>
        <v>High Salary (&gt;$170K)</v>
      </c>
      <c r="R1364" t="str" cm="1">
        <f t="array" ref="R1364">_xlfn.IFS(
G1364&lt;=2,"New Customers (0-2Y)",
G1364&lt;=5,"Growing Customers (3-5Y)",
G1364&lt;=8,"Established Customers (6-8Y)",
G1364&lt;=10,"Loyal Customers (9-10Y)"
)</f>
        <v>Loyal Customers (9-10Y)</v>
      </c>
    </row>
    <row r="1365" spans="1:18" x14ac:dyDescent="0.35">
      <c r="A1365">
        <v>15789095</v>
      </c>
      <c r="B1365" t="s">
        <v>142</v>
      </c>
      <c r="C1365" t="s">
        <v>26</v>
      </c>
      <c r="D1365" t="s">
        <v>39</v>
      </c>
      <c r="E1365">
        <v>30</v>
      </c>
      <c r="F1365" t="s">
        <v>19</v>
      </c>
      <c r="G1365">
        <v>4</v>
      </c>
      <c r="H1365" s="4">
        <v>0</v>
      </c>
      <c r="I1365" t="s">
        <v>24</v>
      </c>
      <c r="J1365">
        <v>2</v>
      </c>
      <c r="K1365">
        <v>775</v>
      </c>
      <c r="L1365" t="s">
        <v>35</v>
      </c>
      <c r="M1365" t="s">
        <v>27</v>
      </c>
      <c r="N1365" t="s">
        <v>22</v>
      </c>
      <c r="O1365" s="4">
        <v>57461.13</v>
      </c>
      <c r="P1365" t="s">
        <v>28</v>
      </c>
      <c r="Q1365" t="str" cm="1">
        <f t="array" ref="Q1365">_xlfn.IFS(
O1365&lt;50000,"Low Salary (&lt;$50K)",
O1365&lt;90000,"Lower Middle ($50K-$90K)",
O1365&lt;130000,"Middle ($90K-$130K)",
O1365&lt;170000,"Upper Middle ($130K-$170K)",
O1365&gt;=170000,"High Salary (&gt;$170K)"
)</f>
        <v>Lower Middle ($50K-$90K)</v>
      </c>
      <c r="R1365" t="str" cm="1">
        <f t="array" ref="R1365">_xlfn.IFS(
G1365&lt;=2,"New Customers (0-2Y)",
G1365&lt;=5,"Growing Customers (3-5Y)",
G1365&lt;=8,"Established Customers (6-8Y)",
G1365&lt;=10,"Loyal Customers (9-10Y)"
)</f>
        <v>Growing Customers (3-5Y)</v>
      </c>
    </row>
    <row r="1366" spans="1:18" x14ac:dyDescent="0.35">
      <c r="A1366">
        <v>15719958</v>
      </c>
      <c r="B1366" t="s">
        <v>950</v>
      </c>
      <c r="C1366" t="s">
        <v>42</v>
      </c>
      <c r="D1366" t="s">
        <v>39</v>
      </c>
      <c r="E1366">
        <v>39</v>
      </c>
      <c r="F1366" t="s">
        <v>19</v>
      </c>
      <c r="G1366">
        <v>3</v>
      </c>
      <c r="H1366" s="4">
        <v>124548.99</v>
      </c>
      <c r="I1366" t="s">
        <v>33</v>
      </c>
      <c r="J1366">
        <v>2</v>
      </c>
      <c r="K1366">
        <v>850</v>
      </c>
      <c r="L1366" t="s">
        <v>37</v>
      </c>
      <c r="M1366" t="s">
        <v>21</v>
      </c>
      <c r="N1366" t="s">
        <v>22</v>
      </c>
      <c r="O1366" s="4">
        <v>120380.12</v>
      </c>
      <c r="P1366" t="s">
        <v>28</v>
      </c>
      <c r="Q1366" t="str" cm="1">
        <f t="array" ref="Q1366">_xlfn.IFS(
O1366&lt;50000,"Low Salary (&lt;$50K)",
O1366&lt;90000,"Lower Middle ($50K-$90K)",
O1366&lt;130000,"Middle ($90K-$130K)",
O1366&lt;170000,"Upper Middle ($130K-$170K)",
O1366&gt;=170000,"High Salary (&gt;$170K)"
)</f>
        <v>Middle ($90K-$130K)</v>
      </c>
      <c r="R1366" t="str" cm="1">
        <f t="array" ref="R1366">_xlfn.IFS(
G1366&lt;=2,"New Customers (0-2Y)",
G1366&lt;=5,"Growing Customers (3-5Y)",
G1366&lt;=8,"Established Customers (6-8Y)",
G1366&lt;=10,"Loyal Customers (9-10Y)"
)</f>
        <v>Growing Customers (3-5Y)</v>
      </c>
    </row>
    <row r="1367" spans="1:18" x14ac:dyDescent="0.35">
      <c r="A1367">
        <v>15689514</v>
      </c>
      <c r="B1367" t="s">
        <v>279</v>
      </c>
      <c r="C1367" t="s">
        <v>17</v>
      </c>
      <c r="D1367" t="s">
        <v>39</v>
      </c>
      <c r="E1367">
        <v>43</v>
      </c>
      <c r="F1367" t="s">
        <v>19</v>
      </c>
      <c r="G1367">
        <v>8</v>
      </c>
      <c r="H1367" s="4">
        <v>201696.07</v>
      </c>
      <c r="I1367" t="s">
        <v>33</v>
      </c>
      <c r="J1367">
        <v>1</v>
      </c>
      <c r="K1367">
        <v>625</v>
      </c>
      <c r="L1367" t="s">
        <v>20</v>
      </c>
      <c r="M1367" t="s">
        <v>21</v>
      </c>
      <c r="N1367" t="s">
        <v>32</v>
      </c>
      <c r="O1367" s="4">
        <v>133020.9</v>
      </c>
      <c r="P1367" t="s">
        <v>23</v>
      </c>
      <c r="Q1367" t="str" cm="1">
        <f t="array" ref="Q1367">_xlfn.IFS(
O1367&lt;50000,"Low Salary (&lt;$50K)",
O1367&lt;90000,"Lower Middle ($50K-$90K)",
O1367&lt;130000,"Middle ($90K-$130K)",
O1367&lt;170000,"Upper Middle ($130K-$170K)",
O1367&gt;=170000,"High Salary (&gt;$170K)"
)</f>
        <v>Upper Middle ($130K-$170K)</v>
      </c>
      <c r="R1367" t="str" cm="1">
        <f t="array" ref="R1367">_xlfn.IFS(
G1367&lt;=2,"New Customers (0-2Y)",
G1367&lt;=5,"Growing Customers (3-5Y)",
G1367&lt;=8,"Established Customers (6-8Y)",
G1367&lt;=10,"Loyal Customers (9-10Y)"
)</f>
        <v>Established Customers (6-8Y)</v>
      </c>
    </row>
    <row r="1368" spans="1:18" x14ac:dyDescent="0.35">
      <c r="A1368">
        <v>15621353</v>
      </c>
      <c r="B1368" t="s">
        <v>521</v>
      </c>
      <c r="C1368" t="s">
        <v>26</v>
      </c>
      <c r="D1368" t="s">
        <v>18</v>
      </c>
      <c r="E1368">
        <v>37</v>
      </c>
      <c r="F1368" t="s">
        <v>19</v>
      </c>
      <c r="G1368">
        <v>7</v>
      </c>
      <c r="H1368" s="4">
        <v>0</v>
      </c>
      <c r="I1368" t="s">
        <v>24</v>
      </c>
      <c r="J1368">
        <v>2</v>
      </c>
      <c r="K1368">
        <v>645</v>
      </c>
      <c r="L1368" t="s">
        <v>20</v>
      </c>
      <c r="M1368" t="s">
        <v>21</v>
      </c>
      <c r="N1368" t="s">
        <v>32</v>
      </c>
      <c r="O1368" s="4">
        <v>13589.93</v>
      </c>
      <c r="P1368" t="s">
        <v>28</v>
      </c>
      <c r="Q1368" t="str" cm="1">
        <f t="array" ref="Q1368">_xlfn.IFS(
O1368&lt;50000,"Low Salary (&lt;$50K)",
O1368&lt;90000,"Lower Middle ($50K-$90K)",
O1368&lt;130000,"Middle ($90K-$130K)",
O1368&lt;170000,"Upper Middle ($130K-$170K)",
O1368&gt;=170000,"High Salary (&gt;$170K)"
)</f>
        <v>Low Salary (&lt;$50K)</v>
      </c>
      <c r="R1368" t="str" cm="1">
        <f t="array" ref="R1368">_xlfn.IFS(
G1368&lt;=2,"New Customers (0-2Y)",
G1368&lt;=5,"Growing Customers (3-5Y)",
G1368&lt;=8,"Established Customers (6-8Y)",
G1368&lt;=10,"Loyal Customers (9-10Y)"
)</f>
        <v>Established Customers (6-8Y)</v>
      </c>
    </row>
    <row r="1369" spans="1:18" x14ac:dyDescent="0.35">
      <c r="A1369">
        <v>15627232</v>
      </c>
      <c r="B1369" t="s">
        <v>752</v>
      </c>
      <c r="C1369" t="s">
        <v>42</v>
      </c>
      <c r="D1369" t="s">
        <v>39</v>
      </c>
      <c r="E1369">
        <v>44</v>
      </c>
      <c r="F1369" t="s">
        <v>19</v>
      </c>
      <c r="G1369">
        <v>7</v>
      </c>
      <c r="H1369" s="4">
        <v>114203.47</v>
      </c>
      <c r="I1369" t="s">
        <v>33</v>
      </c>
      <c r="J1369">
        <v>1</v>
      </c>
      <c r="K1369">
        <v>608</v>
      </c>
      <c r="L1369" t="s">
        <v>20</v>
      </c>
      <c r="M1369" t="s">
        <v>21</v>
      </c>
      <c r="N1369" t="s">
        <v>22</v>
      </c>
      <c r="O1369" s="4">
        <v>77830.36</v>
      </c>
      <c r="P1369" t="s">
        <v>23</v>
      </c>
      <c r="Q1369" t="str" cm="1">
        <f t="array" ref="Q1369">_xlfn.IFS(
O1369&lt;50000,"Low Salary (&lt;$50K)",
O1369&lt;90000,"Lower Middle ($50K-$90K)",
O1369&lt;130000,"Middle ($90K-$130K)",
O1369&lt;170000,"Upper Middle ($130K-$170K)",
O1369&gt;=170000,"High Salary (&gt;$170K)"
)</f>
        <v>Lower Middle ($50K-$90K)</v>
      </c>
      <c r="R1369" t="str" cm="1">
        <f t="array" ref="R1369">_xlfn.IFS(
G1369&lt;=2,"New Customers (0-2Y)",
G1369&lt;=5,"Growing Customers (3-5Y)",
G1369&lt;=8,"Established Customers (6-8Y)",
G1369&lt;=10,"Loyal Customers (9-10Y)"
)</f>
        <v>Established Customers (6-8Y)</v>
      </c>
    </row>
    <row r="1370" spans="1:18" x14ac:dyDescent="0.35">
      <c r="A1370">
        <v>15745843</v>
      </c>
      <c r="B1370" t="s">
        <v>951</v>
      </c>
      <c r="C1370" t="s">
        <v>26</v>
      </c>
      <c r="D1370" t="s">
        <v>18</v>
      </c>
      <c r="E1370">
        <v>31</v>
      </c>
      <c r="F1370" t="s">
        <v>19</v>
      </c>
      <c r="G1370">
        <v>4</v>
      </c>
      <c r="H1370" s="4">
        <v>0</v>
      </c>
      <c r="I1370" t="s">
        <v>24</v>
      </c>
      <c r="J1370">
        <v>2</v>
      </c>
      <c r="K1370">
        <v>689</v>
      </c>
      <c r="L1370" t="s">
        <v>35</v>
      </c>
      <c r="M1370" t="s">
        <v>21</v>
      </c>
      <c r="N1370" t="s">
        <v>22</v>
      </c>
      <c r="O1370" s="4">
        <v>136610.01999999999</v>
      </c>
      <c r="P1370" t="s">
        <v>28</v>
      </c>
      <c r="Q1370" t="str" cm="1">
        <f t="array" ref="Q1370">_xlfn.IFS(
O1370&lt;50000,"Low Salary (&lt;$50K)",
O1370&lt;90000,"Lower Middle ($50K-$90K)",
O1370&lt;130000,"Middle ($90K-$130K)",
O1370&lt;170000,"Upper Middle ($130K-$170K)",
O1370&gt;=170000,"High Salary (&gt;$170K)"
)</f>
        <v>Upper Middle ($130K-$170K)</v>
      </c>
      <c r="R1370" t="str" cm="1">
        <f t="array" ref="R1370">_xlfn.IFS(
G1370&lt;=2,"New Customers (0-2Y)",
G1370&lt;=5,"Growing Customers (3-5Y)",
G1370&lt;=8,"Established Customers (6-8Y)",
G1370&lt;=10,"Loyal Customers (9-10Y)"
)</f>
        <v>Growing Customers (3-5Y)</v>
      </c>
    </row>
    <row r="1371" spans="1:18" x14ac:dyDescent="0.35">
      <c r="A1371">
        <v>15722902</v>
      </c>
      <c r="B1371" t="s">
        <v>453</v>
      </c>
      <c r="C1371" t="s">
        <v>42</v>
      </c>
      <c r="D1371" t="s">
        <v>39</v>
      </c>
      <c r="E1371">
        <v>50</v>
      </c>
      <c r="F1371" t="s">
        <v>19</v>
      </c>
      <c r="G1371">
        <v>8</v>
      </c>
      <c r="H1371" s="4">
        <v>125437.64</v>
      </c>
      <c r="I1371" t="s">
        <v>33</v>
      </c>
      <c r="J1371">
        <v>1</v>
      </c>
      <c r="K1371">
        <v>652</v>
      </c>
      <c r="L1371" t="s">
        <v>20</v>
      </c>
      <c r="M1371" t="s">
        <v>21</v>
      </c>
      <c r="N1371" t="s">
        <v>22</v>
      </c>
      <c r="O1371" s="4">
        <v>17160.939999999999</v>
      </c>
      <c r="P1371" t="s">
        <v>23</v>
      </c>
      <c r="Q1371" t="str" cm="1">
        <f t="array" ref="Q1371">_xlfn.IFS(
O1371&lt;50000,"Low Salary (&lt;$50K)",
O1371&lt;90000,"Lower Middle ($50K-$90K)",
O1371&lt;130000,"Middle ($90K-$130K)",
O1371&lt;170000,"Upper Middle ($130K-$170K)",
O1371&gt;=170000,"High Salary (&gt;$170K)"
)</f>
        <v>Low Salary (&lt;$50K)</v>
      </c>
      <c r="R1371" t="str" cm="1">
        <f t="array" ref="R1371">_xlfn.IFS(
G1371&lt;=2,"New Customers (0-2Y)",
G1371&lt;=5,"Growing Customers (3-5Y)",
G1371&lt;=8,"Established Customers (6-8Y)",
G1371&lt;=10,"Loyal Customers (9-10Y)"
)</f>
        <v>Established Customers (6-8Y)</v>
      </c>
    </row>
    <row r="1372" spans="1:18" x14ac:dyDescent="0.35">
      <c r="A1372">
        <v>15791767</v>
      </c>
      <c r="B1372" t="s">
        <v>65</v>
      </c>
      <c r="C1372" t="s">
        <v>17</v>
      </c>
      <c r="D1372" t="s">
        <v>18</v>
      </c>
      <c r="E1372">
        <v>26</v>
      </c>
      <c r="F1372" t="s">
        <v>43</v>
      </c>
      <c r="G1372">
        <v>7</v>
      </c>
      <c r="H1372" s="4">
        <v>0</v>
      </c>
      <c r="I1372" t="s">
        <v>24</v>
      </c>
      <c r="J1372">
        <v>2</v>
      </c>
      <c r="K1372">
        <v>769</v>
      </c>
      <c r="L1372" t="s">
        <v>35</v>
      </c>
      <c r="M1372" t="s">
        <v>21</v>
      </c>
      <c r="N1372" t="s">
        <v>32</v>
      </c>
      <c r="O1372" s="4">
        <v>176843.53</v>
      </c>
      <c r="P1372" t="s">
        <v>28</v>
      </c>
      <c r="Q1372" t="str" cm="1">
        <f t="array" ref="Q1372">_xlfn.IFS(
O1372&lt;50000,"Low Salary (&lt;$50K)",
O1372&lt;90000,"Lower Middle ($50K-$90K)",
O1372&lt;130000,"Middle ($90K-$130K)",
O1372&lt;170000,"Upper Middle ($130K-$170K)",
O1372&gt;=170000,"High Salary (&gt;$170K)"
)</f>
        <v>High Salary (&gt;$170K)</v>
      </c>
      <c r="R1372" t="str" cm="1">
        <f t="array" ref="R1372">_xlfn.IFS(
G1372&lt;=2,"New Customers (0-2Y)",
G1372&lt;=5,"Growing Customers (3-5Y)",
G1372&lt;=8,"Established Customers (6-8Y)",
G1372&lt;=10,"Loyal Customers (9-10Y)"
)</f>
        <v>Established Customers (6-8Y)</v>
      </c>
    </row>
    <row r="1373" spans="1:18" x14ac:dyDescent="0.35">
      <c r="A1373">
        <v>15792722</v>
      </c>
      <c r="B1373" t="s">
        <v>952</v>
      </c>
      <c r="C1373" t="s">
        <v>17</v>
      </c>
      <c r="D1373" t="s">
        <v>18</v>
      </c>
      <c r="E1373">
        <v>43</v>
      </c>
      <c r="F1373" t="s">
        <v>19</v>
      </c>
      <c r="G1373">
        <v>8</v>
      </c>
      <c r="H1373" s="4">
        <v>64897.75</v>
      </c>
      <c r="I1373" t="s">
        <v>29</v>
      </c>
      <c r="J1373">
        <v>1</v>
      </c>
      <c r="K1373">
        <v>611</v>
      </c>
      <c r="L1373" t="s">
        <v>20</v>
      </c>
      <c r="M1373" t="s">
        <v>21</v>
      </c>
      <c r="N1373" t="s">
        <v>32</v>
      </c>
      <c r="O1373" s="4">
        <v>114996.33</v>
      </c>
      <c r="P1373" t="s">
        <v>28</v>
      </c>
      <c r="Q1373" t="str" cm="1">
        <f t="array" ref="Q1373">_xlfn.IFS(
O1373&lt;50000,"Low Salary (&lt;$50K)",
O1373&lt;90000,"Lower Middle ($50K-$90K)",
O1373&lt;130000,"Middle ($90K-$130K)",
O1373&lt;170000,"Upper Middle ($130K-$170K)",
O1373&gt;=170000,"High Salary (&gt;$170K)"
)</f>
        <v>Middle ($90K-$130K)</v>
      </c>
      <c r="R1373" t="str" cm="1">
        <f t="array" ref="R1373">_xlfn.IFS(
G1373&lt;=2,"New Customers (0-2Y)",
G1373&lt;=5,"Growing Customers (3-5Y)",
G1373&lt;=8,"Established Customers (6-8Y)",
G1373&lt;=10,"Loyal Customers (9-10Y)"
)</f>
        <v>Established Customers (6-8Y)</v>
      </c>
    </row>
    <row r="1374" spans="1:18" x14ac:dyDescent="0.35">
      <c r="A1374">
        <v>15723006</v>
      </c>
      <c r="B1374" t="s">
        <v>953</v>
      </c>
      <c r="C1374" t="s">
        <v>17</v>
      </c>
      <c r="D1374" t="s">
        <v>39</v>
      </c>
      <c r="E1374">
        <v>38</v>
      </c>
      <c r="F1374" t="s">
        <v>19</v>
      </c>
      <c r="G1374">
        <v>8</v>
      </c>
      <c r="H1374" s="4">
        <v>0</v>
      </c>
      <c r="I1374" t="s">
        <v>24</v>
      </c>
      <c r="J1374">
        <v>2</v>
      </c>
      <c r="K1374">
        <v>489</v>
      </c>
      <c r="L1374" t="s">
        <v>44</v>
      </c>
      <c r="M1374" t="s">
        <v>27</v>
      </c>
      <c r="N1374" t="s">
        <v>22</v>
      </c>
      <c r="O1374" s="4">
        <v>196990.79</v>
      </c>
      <c r="P1374" t="s">
        <v>28</v>
      </c>
      <c r="Q1374" t="str" cm="1">
        <f t="array" ref="Q1374">_xlfn.IFS(
O1374&lt;50000,"Low Salary (&lt;$50K)",
O1374&lt;90000,"Lower Middle ($50K-$90K)",
O1374&lt;130000,"Middle ($90K-$130K)",
O1374&lt;170000,"Upper Middle ($130K-$170K)",
O1374&gt;=170000,"High Salary (&gt;$170K)"
)</f>
        <v>High Salary (&gt;$170K)</v>
      </c>
      <c r="R1374" t="str" cm="1">
        <f t="array" ref="R1374">_xlfn.IFS(
G1374&lt;=2,"New Customers (0-2Y)",
G1374&lt;=5,"Growing Customers (3-5Y)",
G1374&lt;=8,"Established Customers (6-8Y)",
G1374&lt;=10,"Loyal Customers (9-10Y)"
)</f>
        <v>Established Customers (6-8Y)</v>
      </c>
    </row>
    <row r="1375" spans="1:18" x14ac:dyDescent="0.35">
      <c r="A1375">
        <v>15771942</v>
      </c>
      <c r="B1375" t="s">
        <v>954</v>
      </c>
      <c r="C1375" t="s">
        <v>42</v>
      </c>
      <c r="D1375" t="s">
        <v>18</v>
      </c>
      <c r="E1375">
        <v>46</v>
      </c>
      <c r="F1375" t="s">
        <v>19</v>
      </c>
      <c r="G1375">
        <v>9</v>
      </c>
      <c r="H1375" s="4">
        <v>135555.66</v>
      </c>
      <c r="I1375" t="s">
        <v>33</v>
      </c>
      <c r="J1375">
        <v>1</v>
      </c>
      <c r="K1375">
        <v>528</v>
      </c>
      <c r="L1375" t="s">
        <v>31</v>
      </c>
      <c r="M1375" t="s">
        <v>21</v>
      </c>
      <c r="N1375" t="s">
        <v>32</v>
      </c>
      <c r="O1375" s="4">
        <v>133146.03</v>
      </c>
      <c r="P1375" t="s">
        <v>23</v>
      </c>
      <c r="Q1375" t="str" cm="1">
        <f t="array" ref="Q1375">_xlfn.IFS(
O1375&lt;50000,"Low Salary (&lt;$50K)",
O1375&lt;90000,"Lower Middle ($50K-$90K)",
O1375&lt;130000,"Middle ($90K-$130K)",
O1375&lt;170000,"Upper Middle ($130K-$170K)",
O1375&gt;=170000,"High Salary (&gt;$170K)"
)</f>
        <v>Upper Middle ($130K-$170K)</v>
      </c>
      <c r="R1375" t="str" cm="1">
        <f t="array" ref="R1375">_xlfn.IFS(
G1375&lt;=2,"New Customers (0-2Y)",
G1375&lt;=5,"Growing Customers (3-5Y)",
G1375&lt;=8,"Established Customers (6-8Y)",
G1375&lt;=10,"Loyal Customers (9-10Y)"
)</f>
        <v>Loyal Customers (9-10Y)</v>
      </c>
    </row>
    <row r="1376" spans="1:18" x14ac:dyDescent="0.35">
      <c r="A1376">
        <v>15774738</v>
      </c>
      <c r="B1376" t="s">
        <v>955</v>
      </c>
      <c r="C1376" t="s">
        <v>17</v>
      </c>
      <c r="D1376" t="s">
        <v>39</v>
      </c>
      <c r="E1376">
        <v>44</v>
      </c>
      <c r="F1376" t="s">
        <v>19</v>
      </c>
      <c r="G1376">
        <v>3</v>
      </c>
      <c r="H1376" s="4">
        <v>107764.75</v>
      </c>
      <c r="I1376" t="s">
        <v>33</v>
      </c>
      <c r="J1376">
        <v>1</v>
      </c>
      <c r="K1376">
        <v>632</v>
      </c>
      <c r="L1376" t="s">
        <v>20</v>
      </c>
      <c r="M1376" t="s">
        <v>21</v>
      </c>
      <c r="N1376" t="s">
        <v>32</v>
      </c>
      <c r="O1376" s="4">
        <v>185667.72</v>
      </c>
      <c r="P1376" t="s">
        <v>28</v>
      </c>
      <c r="Q1376" t="str" cm="1">
        <f t="array" ref="Q1376">_xlfn.IFS(
O1376&lt;50000,"Low Salary (&lt;$50K)",
O1376&lt;90000,"Lower Middle ($50K-$90K)",
O1376&lt;130000,"Middle ($90K-$130K)",
O1376&lt;170000,"Upper Middle ($130K-$170K)",
O1376&gt;=170000,"High Salary (&gt;$170K)"
)</f>
        <v>High Salary (&gt;$170K)</v>
      </c>
      <c r="R1376" t="str" cm="1">
        <f t="array" ref="R1376">_xlfn.IFS(
G1376&lt;=2,"New Customers (0-2Y)",
G1376&lt;=5,"Growing Customers (3-5Y)",
G1376&lt;=8,"Established Customers (6-8Y)",
G1376&lt;=10,"Loyal Customers (9-10Y)"
)</f>
        <v>Growing Customers (3-5Y)</v>
      </c>
    </row>
    <row r="1377" spans="1:18" x14ac:dyDescent="0.35">
      <c r="A1377">
        <v>15574004</v>
      </c>
      <c r="B1377" t="s">
        <v>865</v>
      </c>
      <c r="C1377" t="s">
        <v>17</v>
      </c>
      <c r="D1377" t="s">
        <v>18</v>
      </c>
      <c r="E1377">
        <v>27</v>
      </c>
      <c r="F1377" t="s">
        <v>43</v>
      </c>
      <c r="G1377">
        <v>6</v>
      </c>
      <c r="H1377" s="4">
        <v>117307.44</v>
      </c>
      <c r="I1377" t="s">
        <v>33</v>
      </c>
      <c r="J1377">
        <v>2</v>
      </c>
      <c r="K1377">
        <v>429</v>
      </c>
      <c r="L1377" t="s">
        <v>44</v>
      </c>
      <c r="M1377" t="s">
        <v>21</v>
      </c>
      <c r="N1377" t="s">
        <v>22</v>
      </c>
      <c r="O1377" s="4">
        <v>24020.49</v>
      </c>
      <c r="P1377" t="s">
        <v>28</v>
      </c>
      <c r="Q1377" t="str" cm="1">
        <f t="array" ref="Q1377">_xlfn.IFS(
O1377&lt;50000,"Low Salary (&lt;$50K)",
O1377&lt;90000,"Lower Middle ($50K-$90K)",
O1377&lt;130000,"Middle ($90K-$130K)",
O1377&lt;170000,"Upper Middle ($130K-$170K)",
O1377&gt;=170000,"High Salary (&gt;$170K)"
)</f>
        <v>Low Salary (&lt;$50K)</v>
      </c>
      <c r="R1377" t="str" cm="1">
        <f t="array" ref="R1377">_xlfn.IFS(
G1377&lt;=2,"New Customers (0-2Y)",
G1377&lt;=5,"Growing Customers (3-5Y)",
G1377&lt;=8,"Established Customers (6-8Y)",
G1377&lt;=10,"Loyal Customers (9-10Y)"
)</f>
        <v>Established Customers (6-8Y)</v>
      </c>
    </row>
    <row r="1378" spans="1:18" x14ac:dyDescent="0.35">
      <c r="A1378">
        <v>15587233</v>
      </c>
      <c r="B1378" t="s">
        <v>956</v>
      </c>
      <c r="C1378" t="s">
        <v>17</v>
      </c>
      <c r="D1378" t="s">
        <v>39</v>
      </c>
      <c r="E1378">
        <v>41</v>
      </c>
      <c r="F1378" t="s">
        <v>19</v>
      </c>
      <c r="G1378">
        <v>8</v>
      </c>
      <c r="H1378" s="4">
        <v>73700.12</v>
      </c>
      <c r="I1378" t="s">
        <v>29</v>
      </c>
      <c r="J1378">
        <v>3</v>
      </c>
      <c r="K1378">
        <v>457</v>
      </c>
      <c r="L1378" t="s">
        <v>44</v>
      </c>
      <c r="M1378" t="s">
        <v>21</v>
      </c>
      <c r="N1378" t="s">
        <v>22</v>
      </c>
      <c r="O1378" s="4">
        <v>185750.02</v>
      </c>
      <c r="P1378" t="s">
        <v>23</v>
      </c>
      <c r="Q1378" t="str" cm="1">
        <f t="array" ref="Q1378">_xlfn.IFS(
O1378&lt;50000,"Low Salary (&lt;$50K)",
O1378&lt;90000,"Lower Middle ($50K-$90K)",
O1378&lt;130000,"Middle ($90K-$130K)",
O1378&lt;170000,"Upper Middle ($130K-$170K)",
O1378&gt;=170000,"High Salary (&gt;$170K)"
)</f>
        <v>High Salary (&gt;$170K)</v>
      </c>
      <c r="R1378" t="str" cm="1">
        <f t="array" ref="R1378">_xlfn.IFS(
G1378&lt;=2,"New Customers (0-2Y)",
G1378&lt;=5,"Growing Customers (3-5Y)",
G1378&lt;=8,"Established Customers (6-8Y)",
G1378&lt;=10,"Loyal Customers (9-10Y)"
)</f>
        <v>Established Customers (6-8Y)</v>
      </c>
    </row>
    <row r="1379" spans="1:18" x14ac:dyDescent="0.35">
      <c r="A1379">
        <v>15808228</v>
      </c>
      <c r="B1379" t="s">
        <v>957</v>
      </c>
      <c r="C1379" t="s">
        <v>26</v>
      </c>
      <c r="D1379" t="s">
        <v>18</v>
      </c>
      <c r="E1379">
        <v>44</v>
      </c>
      <c r="F1379" t="s">
        <v>19</v>
      </c>
      <c r="G1379">
        <v>6</v>
      </c>
      <c r="H1379" s="4">
        <v>60603.4</v>
      </c>
      <c r="I1379" t="s">
        <v>29</v>
      </c>
      <c r="J1379">
        <v>1</v>
      </c>
      <c r="K1379">
        <v>768</v>
      </c>
      <c r="L1379" t="s">
        <v>35</v>
      </c>
      <c r="M1379" t="s">
        <v>21</v>
      </c>
      <c r="N1379" t="s">
        <v>22</v>
      </c>
      <c r="O1379" s="4">
        <v>178045.97</v>
      </c>
      <c r="P1379" t="s">
        <v>28</v>
      </c>
      <c r="Q1379" t="str" cm="1">
        <f t="array" ref="Q1379">_xlfn.IFS(
O1379&lt;50000,"Low Salary (&lt;$50K)",
O1379&lt;90000,"Lower Middle ($50K-$90K)",
O1379&lt;130000,"Middle ($90K-$130K)",
O1379&lt;170000,"Upper Middle ($130K-$170K)",
O1379&gt;=170000,"High Salary (&gt;$170K)"
)</f>
        <v>High Salary (&gt;$170K)</v>
      </c>
      <c r="R1379" t="str" cm="1">
        <f t="array" ref="R1379">_xlfn.IFS(
G1379&lt;=2,"New Customers (0-2Y)",
G1379&lt;=5,"Growing Customers (3-5Y)",
G1379&lt;=8,"Established Customers (6-8Y)",
G1379&lt;=10,"Loyal Customers (9-10Y)"
)</f>
        <v>Established Customers (6-8Y)</v>
      </c>
    </row>
    <row r="1380" spans="1:18" x14ac:dyDescent="0.35">
      <c r="A1380">
        <v>15682834</v>
      </c>
      <c r="B1380" t="s">
        <v>641</v>
      </c>
      <c r="C1380" t="s">
        <v>26</v>
      </c>
      <c r="D1380" t="s">
        <v>18</v>
      </c>
      <c r="E1380">
        <v>35</v>
      </c>
      <c r="F1380" t="s">
        <v>19</v>
      </c>
      <c r="G1380">
        <v>4</v>
      </c>
      <c r="H1380" s="4">
        <v>40169.879999999997</v>
      </c>
      <c r="I1380" t="s">
        <v>29</v>
      </c>
      <c r="J1380">
        <v>2</v>
      </c>
      <c r="K1380">
        <v>715</v>
      </c>
      <c r="L1380" t="s">
        <v>35</v>
      </c>
      <c r="M1380" t="s">
        <v>21</v>
      </c>
      <c r="N1380" t="s">
        <v>22</v>
      </c>
      <c r="O1380" s="4">
        <v>199857.47</v>
      </c>
      <c r="P1380" t="s">
        <v>28</v>
      </c>
      <c r="Q1380" t="str" cm="1">
        <f t="array" ref="Q1380">_xlfn.IFS(
O1380&lt;50000,"Low Salary (&lt;$50K)",
O1380&lt;90000,"Lower Middle ($50K-$90K)",
O1380&lt;130000,"Middle ($90K-$130K)",
O1380&lt;170000,"Upper Middle ($130K-$170K)",
O1380&gt;=170000,"High Salary (&gt;$170K)"
)</f>
        <v>High Salary (&gt;$170K)</v>
      </c>
      <c r="R1380" t="str" cm="1">
        <f t="array" ref="R1380">_xlfn.IFS(
G1380&lt;=2,"New Customers (0-2Y)",
G1380&lt;=5,"Growing Customers (3-5Y)",
G1380&lt;=8,"Established Customers (6-8Y)",
G1380&lt;=10,"Loyal Customers (9-10Y)"
)</f>
        <v>Growing Customers (3-5Y)</v>
      </c>
    </row>
    <row r="1381" spans="1:18" x14ac:dyDescent="0.35">
      <c r="A1381">
        <v>15571752</v>
      </c>
      <c r="B1381" t="s">
        <v>620</v>
      </c>
      <c r="C1381" t="s">
        <v>42</v>
      </c>
      <c r="D1381" t="s">
        <v>18</v>
      </c>
      <c r="E1381">
        <v>32</v>
      </c>
      <c r="F1381" t="s">
        <v>19</v>
      </c>
      <c r="G1381">
        <v>10</v>
      </c>
      <c r="H1381" s="4">
        <v>92041.87</v>
      </c>
      <c r="I1381" t="s">
        <v>29</v>
      </c>
      <c r="J1381">
        <v>1</v>
      </c>
      <c r="K1381">
        <v>668</v>
      </c>
      <c r="L1381" t="s">
        <v>35</v>
      </c>
      <c r="M1381" t="s">
        <v>21</v>
      </c>
      <c r="N1381" t="s">
        <v>22</v>
      </c>
      <c r="O1381" s="4">
        <v>43595.9</v>
      </c>
      <c r="P1381" t="s">
        <v>28</v>
      </c>
      <c r="Q1381" t="str" cm="1">
        <f t="array" ref="Q1381">_xlfn.IFS(
O1381&lt;50000,"Low Salary (&lt;$50K)",
O1381&lt;90000,"Lower Middle ($50K-$90K)",
O1381&lt;130000,"Middle ($90K-$130K)",
O1381&lt;170000,"Upper Middle ($130K-$170K)",
O1381&gt;=170000,"High Salary (&gt;$170K)"
)</f>
        <v>Low Salary (&lt;$50K)</v>
      </c>
      <c r="R1381" t="str" cm="1">
        <f t="array" ref="R1381">_xlfn.IFS(
G1381&lt;=2,"New Customers (0-2Y)",
G1381&lt;=5,"Growing Customers (3-5Y)",
G1381&lt;=8,"Established Customers (6-8Y)",
G1381&lt;=10,"Loyal Customers (9-10Y)"
)</f>
        <v>Loyal Customers (9-10Y)</v>
      </c>
    </row>
    <row r="1382" spans="1:18" x14ac:dyDescent="0.35">
      <c r="A1382">
        <v>15743067</v>
      </c>
      <c r="B1382" t="s">
        <v>156</v>
      </c>
      <c r="C1382" t="s">
        <v>42</v>
      </c>
      <c r="D1382" t="s">
        <v>39</v>
      </c>
      <c r="E1382">
        <v>26</v>
      </c>
      <c r="F1382" t="s">
        <v>43</v>
      </c>
      <c r="G1382">
        <v>3</v>
      </c>
      <c r="H1382" s="4">
        <v>130483.95</v>
      </c>
      <c r="I1382" t="s">
        <v>33</v>
      </c>
      <c r="J1382">
        <v>1</v>
      </c>
      <c r="K1382">
        <v>625</v>
      </c>
      <c r="L1382" t="s">
        <v>20</v>
      </c>
      <c r="M1382" t="s">
        <v>21</v>
      </c>
      <c r="N1382" t="s">
        <v>32</v>
      </c>
      <c r="O1382" s="4">
        <v>122810.53</v>
      </c>
      <c r="P1382" t="s">
        <v>28</v>
      </c>
      <c r="Q1382" t="str" cm="1">
        <f t="array" ref="Q1382">_xlfn.IFS(
O1382&lt;50000,"Low Salary (&lt;$50K)",
O1382&lt;90000,"Lower Middle ($50K-$90K)",
O1382&lt;130000,"Middle ($90K-$130K)",
O1382&lt;170000,"Upper Middle ($130K-$170K)",
O1382&gt;=170000,"High Salary (&gt;$170K)"
)</f>
        <v>Middle ($90K-$130K)</v>
      </c>
      <c r="R1382" t="str" cm="1">
        <f t="array" ref="R1382">_xlfn.IFS(
G1382&lt;=2,"New Customers (0-2Y)",
G1382&lt;=5,"Growing Customers (3-5Y)",
G1382&lt;=8,"Established Customers (6-8Y)",
G1382&lt;=10,"Loyal Customers (9-10Y)"
)</f>
        <v>Growing Customers (3-5Y)</v>
      </c>
    </row>
    <row r="1383" spans="1:18" x14ac:dyDescent="0.35">
      <c r="A1383">
        <v>15714466</v>
      </c>
      <c r="B1383" t="s">
        <v>958</v>
      </c>
      <c r="C1383" t="s">
        <v>17</v>
      </c>
      <c r="D1383" t="s">
        <v>18</v>
      </c>
      <c r="E1383">
        <v>41</v>
      </c>
      <c r="F1383" t="s">
        <v>19</v>
      </c>
      <c r="G1383">
        <v>5</v>
      </c>
      <c r="H1383" s="4">
        <v>0</v>
      </c>
      <c r="I1383" t="s">
        <v>24</v>
      </c>
      <c r="J1383">
        <v>3</v>
      </c>
      <c r="K1383">
        <v>846</v>
      </c>
      <c r="L1383" t="s">
        <v>37</v>
      </c>
      <c r="M1383" t="s">
        <v>21</v>
      </c>
      <c r="N1383" t="s">
        <v>32</v>
      </c>
      <c r="O1383" s="4">
        <v>3440.47</v>
      </c>
      <c r="P1383" t="s">
        <v>23</v>
      </c>
      <c r="Q1383" t="str" cm="1">
        <f t="array" ref="Q1383">_xlfn.IFS(
O1383&lt;50000,"Low Salary (&lt;$50K)",
O1383&lt;90000,"Lower Middle ($50K-$90K)",
O1383&lt;130000,"Middle ($90K-$130K)",
O1383&lt;170000,"Upper Middle ($130K-$170K)",
O1383&gt;=170000,"High Salary (&gt;$170K)"
)</f>
        <v>Low Salary (&lt;$50K)</v>
      </c>
      <c r="R1383" t="str" cm="1">
        <f t="array" ref="R1383">_xlfn.IFS(
G1383&lt;=2,"New Customers (0-2Y)",
G1383&lt;=5,"Growing Customers (3-5Y)",
G1383&lt;=8,"Established Customers (6-8Y)",
G1383&lt;=10,"Loyal Customers (9-10Y)"
)</f>
        <v>Growing Customers (3-5Y)</v>
      </c>
    </row>
    <row r="1384" spans="1:18" x14ac:dyDescent="0.35">
      <c r="A1384">
        <v>15617982</v>
      </c>
      <c r="B1384" t="s">
        <v>99</v>
      </c>
      <c r="C1384" t="s">
        <v>26</v>
      </c>
      <c r="D1384" t="s">
        <v>18</v>
      </c>
      <c r="E1384">
        <v>42</v>
      </c>
      <c r="F1384" t="s">
        <v>19</v>
      </c>
      <c r="G1384">
        <v>3</v>
      </c>
      <c r="H1384" s="4">
        <v>0</v>
      </c>
      <c r="I1384" t="s">
        <v>24</v>
      </c>
      <c r="J1384">
        <v>2</v>
      </c>
      <c r="K1384">
        <v>661</v>
      </c>
      <c r="L1384" t="s">
        <v>35</v>
      </c>
      <c r="M1384" t="s">
        <v>21</v>
      </c>
      <c r="N1384" t="s">
        <v>32</v>
      </c>
      <c r="O1384" s="4">
        <v>35989.410000000003</v>
      </c>
      <c r="P1384" t="s">
        <v>28</v>
      </c>
      <c r="Q1384" t="str" cm="1">
        <f t="array" ref="Q1384">_xlfn.IFS(
O1384&lt;50000,"Low Salary (&lt;$50K)",
O1384&lt;90000,"Lower Middle ($50K-$90K)",
O1384&lt;130000,"Middle ($90K-$130K)",
O1384&lt;170000,"Upper Middle ($130K-$170K)",
O1384&gt;=170000,"High Salary (&gt;$170K)"
)</f>
        <v>Low Salary (&lt;$50K)</v>
      </c>
      <c r="R1384" t="str" cm="1">
        <f t="array" ref="R1384">_xlfn.IFS(
G1384&lt;=2,"New Customers (0-2Y)",
G1384&lt;=5,"Growing Customers (3-5Y)",
G1384&lt;=8,"Established Customers (6-8Y)",
G1384&lt;=10,"Loyal Customers (9-10Y)"
)</f>
        <v>Growing Customers (3-5Y)</v>
      </c>
    </row>
    <row r="1385" spans="1:18" x14ac:dyDescent="0.35">
      <c r="A1385">
        <v>15696637</v>
      </c>
      <c r="B1385" t="s">
        <v>717</v>
      </c>
      <c r="C1385" t="s">
        <v>17</v>
      </c>
      <c r="D1385" t="s">
        <v>18</v>
      </c>
      <c r="E1385">
        <v>23</v>
      </c>
      <c r="F1385" t="s">
        <v>43</v>
      </c>
      <c r="G1385">
        <v>10</v>
      </c>
      <c r="H1385" s="4">
        <v>151097.28</v>
      </c>
      <c r="I1385" t="s">
        <v>33</v>
      </c>
      <c r="J1385">
        <v>1</v>
      </c>
      <c r="K1385">
        <v>571</v>
      </c>
      <c r="L1385" t="s">
        <v>31</v>
      </c>
      <c r="M1385" t="s">
        <v>27</v>
      </c>
      <c r="N1385" t="s">
        <v>22</v>
      </c>
      <c r="O1385" s="4">
        <v>17163.75</v>
      </c>
      <c r="P1385" t="s">
        <v>28</v>
      </c>
      <c r="Q1385" t="str" cm="1">
        <f t="array" ref="Q1385">_xlfn.IFS(
O1385&lt;50000,"Low Salary (&lt;$50K)",
O1385&lt;90000,"Lower Middle ($50K-$90K)",
O1385&lt;130000,"Middle ($90K-$130K)",
O1385&lt;170000,"Upper Middle ($130K-$170K)",
O1385&gt;=170000,"High Salary (&gt;$170K)"
)</f>
        <v>Low Salary (&lt;$50K)</v>
      </c>
      <c r="R1385" t="str" cm="1">
        <f t="array" ref="R1385">_xlfn.IFS(
G1385&lt;=2,"New Customers (0-2Y)",
G1385&lt;=5,"Growing Customers (3-5Y)",
G1385&lt;=8,"Established Customers (6-8Y)",
G1385&lt;=10,"Loyal Customers (9-10Y)"
)</f>
        <v>Loyal Customers (9-10Y)</v>
      </c>
    </row>
    <row r="1386" spans="1:18" x14ac:dyDescent="0.35">
      <c r="A1386">
        <v>15690647</v>
      </c>
      <c r="B1386" t="s">
        <v>959</v>
      </c>
      <c r="C1386" t="s">
        <v>26</v>
      </c>
      <c r="D1386" t="s">
        <v>18</v>
      </c>
      <c r="E1386">
        <v>46</v>
      </c>
      <c r="F1386" t="s">
        <v>19</v>
      </c>
      <c r="G1386">
        <v>8</v>
      </c>
      <c r="H1386" s="4">
        <v>67563.31</v>
      </c>
      <c r="I1386" t="s">
        <v>29</v>
      </c>
      <c r="J1386">
        <v>1</v>
      </c>
      <c r="K1386">
        <v>582</v>
      </c>
      <c r="L1386" t="s">
        <v>31</v>
      </c>
      <c r="M1386" t="s">
        <v>21</v>
      </c>
      <c r="N1386" t="s">
        <v>32</v>
      </c>
      <c r="O1386" s="4">
        <v>44506.09</v>
      </c>
      <c r="P1386" t="s">
        <v>23</v>
      </c>
      <c r="Q1386" t="str" cm="1">
        <f t="array" ref="Q1386">_xlfn.IFS(
O1386&lt;50000,"Low Salary (&lt;$50K)",
O1386&lt;90000,"Lower Middle ($50K-$90K)",
O1386&lt;130000,"Middle ($90K-$130K)",
O1386&lt;170000,"Upper Middle ($130K-$170K)",
O1386&gt;=170000,"High Salary (&gt;$170K)"
)</f>
        <v>Low Salary (&lt;$50K)</v>
      </c>
      <c r="R1386" t="str" cm="1">
        <f t="array" ref="R1386">_xlfn.IFS(
G1386&lt;=2,"New Customers (0-2Y)",
G1386&lt;=5,"Growing Customers (3-5Y)",
G1386&lt;=8,"Established Customers (6-8Y)",
G1386&lt;=10,"Loyal Customers (9-10Y)"
)</f>
        <v>Established Customers (6-8Y)</v>
      </c>
    </row>
    <row r="1387" spans="1:18" x14ac:dyDescent="0.35">
      <c r="A1387">
        <v>15672756</v>
      </c>
      <c r="B1387" t="s">
        <v>118</v>
      </c>
      <c r="C1387" t="s">
        <v>17</v>
      </c>
      <c r="D1387" t="s">
        <v>18</v>
      </c>
      <c r="E1387">
        <v>35</v>
      </c>
      <c r="F1387" t="s">
        <v>19</v>
      </c>
      <c r="G1387">
        <v>8</v>
      </c>
      <c r="H1387" s="4">
        <v>112808.18</v>
      </c>
      <c r="I1387" t="s">
        <v>33</v>
      </c>
      <c r="J1387">
        <v>1</v>
      </c>
      <c r="K1387">
        <v>716</v>
      </c>
      <c r="L1387" t="s">
        <v>35</v>
      </c>
      <c r="M1387" t="s">
        <v>27</v>
      </c>
      <c r="N1387" t="s">
        <v>22</v>
      </c>
      <c r="O1387" s="4">
        <v>17848.3</v>
      </c>
      <c r="P1387" t="s">
        <v>28</v>
      </c>
      <c r="Q1387" t="str" cm="1">
        <f t="array" ref="Q1387">_xlfn.IFS(
O1387&lt;50000,"Low Salary (&lt;$50K)",
O1387&lt;90000,"Lower Middle ($50K-$90K)",
O1387&lt;130000,"Middle ($90K-$130K)",
O1387&lt;170000,"Upper Middle ($130K-$170K)",
O1387&gt;=170000,"High Salary (&gt;$170K)"
)</f>
        <v>Low Salary (&lt;$50K)</v>
      </c>
      <c r="R1387" t="str" cm="1">
        <f t="array" ref="R1387">_xlfn.IFS(
G1387&lt;=2,"New Customers (0-2Y)",
G1387&lt;=5,"Growing Customers (3-5Y)",
G1387&lt;=8,"Established Customers (6-8Y)",
G1387&lt;=10,"Loyal Customers (9-10Y)"
)</f>
        <v>Established Customers (6-8Y)</v>
      </c>
    </row>
    <row r="1388" spans="1:18" x14ac:dyDescent="0.35">
      <c r="A1388">
        <v>15704586</v>
      </c>
      <c r="B1388" t="s">
        <v>911</v>
      </c>
      <c r="C1388" t="s">
        <v>17</v>
      </c>
      <c r="D1388" t="s">
        <v>18</v>
      </c>
      <c r="E1388">
        <v>42</v>
      </c>
      <c r="F1388" t="s">
        <v>19</v>
      </c>
      <c r="G1388">
        <v>7</v>
      </c>
      <c r="H1388" s="4">
        <v>0</v>
      </c>
      <c r="I1388" t="s">
        <v>24</v>
      </c>
      <c r="J1388">
        <v>2</v>
      </c>
      <c r="K1388">
        <v>758</v>
      </c>
      <c r="L1388" t="s">
        <v>35</v>
      </c>
      <c r="M1388" t="s">
        <v>27</v>
      </c>
      <c r="N1388" t="s">
        <v>22</v>
      </c>
      <c r="O1388" s="4">
        <v>76209.56</v>
      </c>
      <c r="P1388" t="s">
        <v>28</v>
      </c>
      <c r="Q1388" t="str" cm="1">
        <f t="array" ref="Q1388">_xlfn.IFS(
O1388&lt;50000,"Low Salary (&lt;$50K)",
O1388&lt;90000,"Lower Middle ($50K-$90K)",
O1388&lt;130000,"Middle ($90K-$130K)",
O1388&lt;170000,"Upper Middle ($130K-$170K)",
O1388&gt;=170000,"High Salary (&gt;$170K)"
)</f>
        <v>Lower Middle ($50K-$90K)</v>
      </c>
      <c r="R1388" t="str" cm="1">
        <f t="array" ref="R1388">_xlfn.IFS(
G1388&lt;=2,"New Customers (0-2Y)",
G1388&lt;=5,"Growing Customers (3-5Y)",
G1388&lt;=8,"Established Customers (6-8Y)",
G1388&lt;=10,"Loyal Customers (9-10Y)"
)</f>
        <v>Established Customers (6-8Y)</v>
      </c>
    </row>
    <row r="1389" spans="1:18" x14ac:dyDescent="0.35">
      <c r="A1389">
        <v>15674526</v>
      </c>
      <c r="B1389" t="s">
        <v>960</v>
      </c>
      <c r="C1389" t="s">
        <v>17</v>
      </c>
      <c r="D1389" t="s">
        <v>39</v>
      </c>
      <c r="E1389">
        <v>66</v>
      </c>
      <c r="F1389" t="s">
        <v>2967</v>
      </c>
      <c r="G1389">
        <v>4</v>
      </c>
      <c r="H1389" s="4">
        <v>86459.8</v>
      </c>
      <c r="I1389" t="s">
        <v>29</v>
      </c>
      <c r="J1389">
        <v>1</v>
      </c>
      <c r="K1389">
        <v>725</v>
      </c>
      <c r="L1389" t="s">
        <v>35</v>
      </c>
      <c r="M1389" t="s">
        <v>21</v>
      </c>
      <c r="N1389" t="s">
        <v>22</v>
      </c>
      <c r="O1389" s="4">
        <v>141476.56</v>
      </c>
      <c r="P1389" t="s">
        <v>28</v>
      </c>
      <c r="Q1389" t="str" cm="1">
        <f t="array" ref="Q1389">_xlfn.IFS(
O1389&lt;50000,"Low Salary (&lt;$50K)",
O1389&lt;90000,"Lower Middle ($50K-$90K)",
O1389&lt;130000,"Middle ($90K-$130K)",
O1389&lt;170000,"Upper Middle ($130K-$170K)",
O1389&gt;=170000,"High Salary (&gt;$170K)"
)</f>
        <v>Upper Middle ($130K-$170K)</v>
      </c>
      <c r="R1389" t="str" cm="1">
        <f t="array" ref="R1389">_xlfn.IFS(
G1389&lt;=2,"New Customers (0-2Y)",
G1389&lt;=5,"Growing Customers (3-5Y)",
G1389&lt;=8,"Established Customers (6-8Y)",
G1389&lt;=10,"Loyal Customers (9-10Y)"
)</f>
        <v>Growing Customers (3-5Y)</v>
      </c>
    </row>
    <row r="1390" spans="1:18" x14ac:dyDescent="0.35">
      <c r="A1390">
        <v>15775295</v>
      </c>
      <c r="B1390" t="s">
        <v>240</v>
      </c>
      <c r="C1390" t="s">
        <v>17</v>
      </c>
      <c r="D1390" t="s">
        <v>18</v>
      </c>
      <c r="E1390">
        <v>40</v>
      </c>
      <c r="F1390" t="s">
        <v>19</v>
      </c>
      <c r="G1390">
        <v>0</v>
      </c>
      <c r="H1390" s="4">
        <v>118633.08</v>
      </c>
      <c r="I1390" t="s">
        <v>33</v>
      </c>
      <c r="J1390">
        <v>1</v>
      </c>
      <c r="K1390">
        <v>630</v>
      </c>
      <c r="L1390" t="s">
        <v>20</v>
      </c>
      <c r="M1390" t="s">
        <v>27</v>
      </c>
      <c r="N1390" t="s">
        <v>22</v>
      </c>
      <c r="O1390" s="4">
        <v>60032.46</v>
      </c>
      <c r="P1390" t="s">
        <v>23</v>
      </c>
      <c r="Q1390" t="str" cm="1">
        <f t="array" ref="Q1390">_xlfn.IFS(
O1390&lt;50000,"Low Salary (&lt;$50K)",
O1390&lt;90000,"Lower Middle ($50K-$90K)",
O1390&lt;130000,"Middle ($90K-$130K)",
O1390&lt;170000,"Upper Middle ($130K-$170K)",
O1390&gt;=170000,"High Salary (&gt;$170K)"
)</f>
        <v>Lower Middle ($50K-$90K)</v>
      </c>
      <c r="R1390" t="str" cm="1">
        <f t="array" ref="R1390">_xlfn.IFS(
G1390&lt;=2,"New Customers (0-2Y)",
G1390&lt;=5,"Growing Customers (3-5Y)",
G1390&lt;=8,"Established Customers (6-8Y)",
G1390&lt;=10,"Loyal Customers (9-10Y)"
)</f>
        <v>New Customers (0-2Y)</v>
      </c>
    </row>
    <row r="1391" spans="1:18" x14ac:dyDescent="0.35">
      <c r="A1391">
        <v>15684196</v>
      </c>
      <c r="B1391" t="s">
        <v>961</v>
      </c>
      <c r="C1391" t="s">
        <v>17</v>
      </c>
      <c r="D1391" t="s">
        <v>18</v>
      </c>
      <c r="E1391">
        <v>55</v>
      </c>
      <c r="F1391" t="s">
        <v>19</v>
      </c>
      <c r="G1391">
        <v>2</v>
      </c>
      <c r="H1391" s="4">
        <v>159441.26999999999</v>
      </c>
      <c r="I1391" t="s">
        <v>33</v>
      </c>
      <c r="J1391">
        <v>1</v>
      </c>
      <c r="K1391">
        <v>627</v>
      </c>
      <c r="L1391" t="s">
        <v>20</v>
      </c>
      <c r="M1391" t="s">
        <v>21</v>
      </c>
      <c r="N1391" t="s">
        <v>32</v>
      </c>
      <c r="O1391" s="4">
        <v>100686.11</v>
      </c>
      <c r="P1391" t="s">
        <v>23</v>
      </c>
      <c r="Q1391" t="str" cm="1">
        <f t="array" ref="Q1391">_xlfn.IFS(
O1391&lt;50000,"Low Salary (&lt;$50K)",
O1391&lt;90000,"Lower Middle ($50K-$90K)",
O1391&lt;130000,"Middle ($90K-$130K)",
O1391&lt;170000,"Upper Middle ($130K-$170K)",
O1391&gt;=170000,"High Salary (&gt;$170K)"
)</f>
        <v>Middle ($90K-$130K)</v>
      </c>
      <c r="R1391" t="str" cm="1">
        <f t="array" ref="R1391">_xlfn.IFS(
G1391&lt;=2,"New Customers (0-2Y)",
G1391&lt;=5,"Growing Customers (3-5Y)",
G1391&lt;=8,"Established Customers (6-8Y)",
G1391&lt;=10,"Loyal Customers (9-10Y)"
)</f>
        <v>New Customers (0-2Y)</v>
      </c>
    </row>
    <row r="1392" spans="1:18" x14ac:dyDescent="0.35">
      <c r="A1392">
        <v>15727281</v>
      </c>
      <c r="B1392" t="s">
        <v>962</v>
      </c>
      <c r="C1392" t="s">
        <v>17</v>
      </c>
      <c r="D1392" t="s">
        <v>18</v>
      </c>
      <c r="E1392">
        <v>27</v>
      </c>
      <c r="F1392" t="s">
        <v>43</v>
      </c>
      <c r="G1392">
        <v>9</v>
      </c>
      <c r="H1392" s="4">
        <v>0</v>
      </c>
      <c r="I1392" t="s">
        <v>24</v>
      </c>
      <c r="J1392">
        <v>2</v>
      </c>
      <c r="K1392">
        <v>653</v>
      </c>
      <c r="L1392" t="s">
        <v>20</v>
      </c>
      <c r="M1392" t="s">
        <v>21</v>
      </c>
      <c r="N1392" t="s">
        <v>32</v>
      </c>
      <c r="O1392" s="4">
        <v>96429.29</v>
      </c>
      <c r="P1392" t="s">
        <v>28</v>
      </c>
      <c r="Q1392" t="str" cm="1">
        <f t="array" ref="Q1392">_xlfn.IFS(
O1392&lt;50000,"Low Salary (&lt;$50K)",
O1392&lt;90000,"Lower Middle ($50K-$90K)",
O1392&lt;130000,"Middle ($90K-$130K)",
O1392&lt;170000,"Upper Middle ($130K-$170K)",
O1392&gt;=170000,"High Salary (&gt;$170K)"
)</f>
        <v>Middle ($90K-$130K)</v>
      </c>
      <c r="R1392" t="str" cm="1">
        <f t="array" ref="R1392">_xlfn.IFS(
G1392&lt;=2,"New Customers (0-2Y)",
G1392&lt;=5,"Growing Customers (3-5Y)",
G1392&lt;=8,"Established Customers (6-8Y)",
G1392&lt;=10,"Loyal Customers (9-10Y)"
)</f>
        <v>Loyal Customers (9-10Y)</v>
      </c>
    </row>
    <row r="1393" spans="1:18" x14ac:dyDescent="0.35">
      <c r="A1393">
        <v>15787835</v>
      </c>
      <c r="B1393" t="s">
        <v>963</v>
      </c>
      <c r="C1393" t="s">
        <v>42</v>
      </c>
      <c r="D1393" t="s">
        <v>18</v>
      </c>
      <c r="E1393">
        <v>38</v>
      </c>
      <c r="F1393" t="s">
        <v>19</v>
      </c>
      <c r="G1393">
        <v>4</v>
      </c>
      <c r="H1393" s="4">
        <v>125212.65</v>
      </c>
      <c r="I1393" t="s">
        <v>33</v>
      </c>
      <c r="J1393">
        <v>2</v>
      </c>
      <c r="K1393">
        <v>775</v>
      </c>
      <c r="L1393" t="s">
        <v>35</v>
      </c>
      <c r="M1393" t="s">
        <v>21</v>
      </c>
      <c r="N1393" t="s">
        <v>22</v>
      </c>
      <c r="O1393" s="4">
        <v>15795.88</v>
      </c>
      <c r="P1393" t="s">
        <v>23</v>
      </c>
      <c r="Q1393" t="str" cm="1">
        <f t="array" ref="Q1393">_xlfn.IFS(
O1393&lt;50000,"Low Salary (&lt;$50K)",
O1393&lt;90000,"Lower Middle ($50K-$90K)",
O1393&lt;130000,"Middle ($90K-$130K)",
O1393&lt;170000,"Upper Middle ($130K-$170K)",
O1393&gt;=170000,"High Salary (&gt;$170K)"
)</f>
        <v>Low Salary (&lt;$50K)</v>
      </c>
      <c r="R1393" t="str" cm="1">
        <f t="array" ref="R1393">_xlfn.IFS(
G1393&lt;=2,"New Customers (0-2Y)",
G1393&lt;=5,"Growing Customers (3-5Y)",
G1393&lt;=8,"Established Customers (6-8Y)",
G1393&lt;=10,"Loyal Customers (9-10Y)"
)</f>
        <v>Growing Customers (3-5Y)</v>
      </c>
    </row>
    <row r="1394" spans="1:18" x14ac:dyDescent="0.35">
      <c r="A1394">
        <v>15730540</v>
      </c>
      <c r="B1394" t="s">
        <v>963</v>
      </c>
      <c r="C1394" t="s">
        <v>26</v>
      </c>
      <c r="D1394" t="s">
        <v>39</v>
      </c>
      <c r="E1394">
        <v>45</v>
      </c>
      <c r="F1394" t="s">
        <v>19</v>
      </c>
      <c r="G1394">
        <v>8</v>
      </c>
      <c r="H1394" s="4">
        <v>88656.37</v>
      </c>
      <c r="I1394" t="s">
        <v>29</v>
      </c>
      <c r="J1394">
        <v>2</v>
      </c>
      <c r="K1394">
        <v>794</v>
      </c>
      <c r="L1394" t="s">
        <v>37</v>
      </c>
      <c r="M1394" t="s">
        <v>21</v>
      </c>
      <c r="N1394" t="s">
        <v>32</v>
      </c>
      <c r="O1394" s="4">
        <v>116547.31</v>
      </c>
      <c r="P1394" t="s">
        <v>28</v>
      </c>
      <c r="Q1394" t="str" cm="1">
        <f t="array" ref="Q1394">_xlfn.IFS(
O1394&lt;50000,"Low Salary (&lt;$50K)",
O1394&lt;90000,"Lower Middle ($50K-$90K)",
O1394&lt;130000,"Middle ($90K-$130K)",
O1394&lt;170000,"Upper Middle ($130K-$170K)",
O1394&gt;=170000,"High Salary (&gt;$170K)"
)</f>
        <v>Middle ($90K-$130K)</v>
      </c>
      <c r="R1394" t="str" cm="1">
        <f t="array" ref="R1394">_xlfn.IFS(
G1394&lt;=2,"New Customers (0-2Y)",
G1394&lt;=5,"Growing Customers (3-5Y)",
G1394&lt;=8,"Established Customers (6-8Y)",
G1394&lt;=10,"Loyal Customers (9-10Y)"
)</f>
        <v>Established Customers (6-8Y)</v>
      </c>
    </row>
    <row r="1395" spans="1:18" x14ac:dyDescent="0.35">
      <c r="A1395">
        <v>15646276</v>
      </c>
      <c r="B1395" t="s">
        <v>181</v>
      </c>
      <c r="C1395" t="s">
        <v>17</v>
      </c>
      <c r="D1395" t="s">
        <v>18</v>
      </c>
      <c r="E1395">
        <v>32</v>
      </c>
      <c r="F1395" t="s">
        <v>19</v>
      </c>
      <c r="G1395">
        <v>2</v>
      </c>
      <c r="H1395" s="4">
        <v>146033.62</v>
      </c>
      <c r="I1395" t="s">
        <v>33</v>
      </c>
      <c r="J1395">
        <v>1</v>
      </c>
      <c r="K1395">
        <v>831</v>
      </c>
      <c r="L1395" t="s">
        <v>37</v>
      </c>
      <c r="M1395" t="s">
        <v>21</v>
      </c>
      <c r="N1395" t="s">
        <v>32</v>
      </c>
      <c r="O1395" s="4">
        <v>191260.74</v>
      </c>
      <c r="P1395" t="s">
        <v>28</v>
      </c>
      <c r="Q1395" t="str" cm="1">
        <f t="array" ref="Q1395">_xlfn.IFS(
O1395&lt;50000,"Low Salary (&lt;$50K)",
O1395&lt;90000,"Lower Middle ($50K-$90K)",
O1395&lt;130000,"Middle ($90K-$130K)",
O1395&lt;170000,"Upper Middle ($130K-$170K)",
O1395&gt;=170000,"High Salary (&gt;$170K)"
)</f>
        <v>High Salary (&gt;$170K)</v>
      </c>
      <c r="R1395" t="str" cm="1">
        <f t="array" ref="R1395">_xlfn.IFS(
G1395&lt;=2,"New Customers (0-2Y)",
G1395&lt;=5,"Growing Customers (3-5Y)",
G1395&lt;=8,"Established Customers (6-8Y)",
G1395&lt;=10,"Loyal Customers (9-10Y)"
)</f>
        <v>New Customers (0-2Y)</v>
      </c>
    </row>
    <row r="1396" spans="1:18" x14ac:dyDescent="0.35">
      <c r="A1396">
        <v>15582180</v>
      </c>
      <c r="B1396" t="s">
        <v>767</v>
      </c>
      <c r="C1396" t="s">
        <v>17</v>
      </c>
      <c r="D1396" t="s">
        <v>39</v>
      </c>
      <c r="E1396">
        <v>29</v>
      </c>
      <c r="F1396" t="s">
        <v>43</v>
      </c>
      <c r="G1396">
        <v>9</v>
      </c>
      <c r="H1396" s="4">
        <v>120268.13</v>
      </c>
      <c r="I1396" t="s">
        <v>33</v>
      </c>
      <c r="J1396">
        <v>1</v>
      </c>
      <c r="K1396">
        <v>561</v>
      </c>
      <c r="L1396" t="s">
        <v>31</v>
      </c>
      <c r="M1396" t="s">
        <v>21</v>
      </c>
      <c r="N1396" t="s">
        <v>22</v>
      </c>
      <c r="O1396" s="4">
        <v>173870.39</v>
      </c>
      <c r="P1396" t="s">
        <v>28</v>
      </c>
      <c r="Q1396" t="str" cm="1">
        <f t="array" ref="Q1396">_xlfn.IFS(
O1396&lt;50000,"Low Salary (&lt;$50K)",
O1396&lt;90000,"Lower Middle ($50K-$90K)",
O1396&lt;130000,"Middle ($90K-$130K)",
O1396&lt;170000,"Upper Middle ($130K-$170K)",
O1396&gt;=170000,"High Salary (&gt;$170K)"
)</f>
        <v>High Salary (&gt;$170K)</v>
      </c>
      <c r="R1396" t="str" cm="1">
        <f t="array" ref="R1396">_xlfn.IFS(
G1396&lt;=2,"New Customers (0-2Y)",
G1396&lt;=5,"Growing Customers (3-5Y)",
G1396&lt;=8,"Established Customers (6-8Y)",
G1396&lt;=10,"Loyal Customers (9-10Y)"
)</f>
        <v>Loyal Customers (9-10Y)</v>
      </c>
    </row>
    <row r="1397" spans="1:18" x14ac:dyDescent="0.35">
      <c r="A1397">
        <v>15697095</v>
      </c>
      <c r="B1397" t="s">
        <v>155</v>
      </c>
      <c r="C1397" t="s">
        <v>26</v>
      </c>
      <c r="D1397" t="s">
        <v>39</v>
      </c>
      <c r="E1397">
        <v>46</v>
      </c>
      <c r="F1397" t="s">
        <v>19</v>
      </c>
      <c r="G1397">
        <v>7</v>
      </c>
      <c r="H1397" s="4">
        <v>0</v>
      </c>
      <c r="I1397" t="s">
        <v>24</v>
      </c>
      <c r="J1397">
        <v>2</v>
      </c>
      <c r="K1397">
        <v>705</v>
      </c>
      <c r="L1397" t="s">
        <v>35</v>
      </c>
      <c r="M1397" t="s">
        <v>21</v>
      </c>
      <c r="N1397" t="s">
        <v>32</v>
      </c>
      <c r="O1397" s="4">
        <v>117273.35</v>
      </c>
      <c r="P1397" t="s">
        <v>28</v>
      </c>
      <c r="Q1397" t="str" cm="1">
        <f t="array" ref="Q1397">_xlfn.IFS(
O1397&lt;50000,"Low Salary (&lt;$50K)",
O1397&lt;90000,"Lower Middle ($50K-$90K)",
O1397&lt;130000,"Middle ($90K-$130K)",
O1397&lt;170000,"Upper Middle ($130K-$170K)",
O1397&gt;=170000,"High Salary (&gt;$170K)"
)</f>
        <v>Middle ($90K-$130K)</v>
      </c>
      <c r="R1397" t="str" cm="1">
        <f t="array" ref="R1397">_xlfn.IFS(
G1397&lt;=2,"New Customers (0-2Y)",
G1397&lt;=5,"Growing Customers (3-5Y)",
G1397&lt;=8,"Established Customers (6-8Y)",
G1397&lt;=10,"Loyal Customers (9-10Y)"
)</f>
        <v>Established Customers (6-8Y)</v>
      </c>
    </row>
    <row r="1398" spans="1:18" x14ac:dyDescent="0.35">
      <c r="A1398">
        <v>15748797</v>
      </c>
      <c r="B1398" t="s">
        <v>553</v>
      </c>
      <c r="C1398" t="s">
        <v>26</v>
      </c>
      <c r="D1398" t="s">
        <v>18</v>
      </c>
      <c r="E1398">
        <v>33</v>
      </c>
      <c r="F1398" t="s">
        <v>19</v>
      </c>
      <c r="G1398">
        <v>0</v>
      </c>
      <c r="H1398" s="4">
        <v>0</v>
      </c>
      <c r="I1398" t="s">
        <v>24</v>
      </c>
      <c r="J1398">
        <v>1</v>
      </c>
      <c r="K1398">
        <v>636</v>
      </c>
      <c r="L1398" t="s">
        <v>20</v>
      </c>
      <c r="M1398" t="s">
        <v>21</v>
      </c>
      <c r="N1398" t="s">
        <v>32</v>
      </c>
      <c r="O1398" s="4">
        <v>92277.47</v>
      </c>
      <c r="P1398" t="s">
        <v>23</v>
      </c>
      <c r="Q1398" t="str" cm="1">
        <f t="array" ref="Q1398">_xlfn.IFS(
O1398&lt;50000,"Low Salary (&lt;$50K)",
O1398&lt;90000,"Lower Middle ($50K-$90K)",
O1398&lt;130000,"Middle ($90K-$130K)",
O1398&lt;170000,"Upper Middle ($130K-$170K)",
O1398&gt;=170000,"High Salary (&gt;$170K)"
)</f>
        <v>Middle ($90K-$130K)</v>
      </c>
      <c r="R1398" t="str" cm="1">
        <f t="array" ref="R1398">_xlfn.IFS(
G1398&lt;=2,"New Customers (0-2Y)",
G1398&lt;=5,"Growing Customers (3-5Y)",
G1398&lt;=8,"Established Customers (6-8Y)",
G1398&lt;=10,"Loyal Customers (9-10Y)"
)</f>
        <v>New Customers (0-2Y)</v>
      </c>
    </row>
    <row r="1399" spans="1:18" x14ac:dyDescent="0.35">
      <c r="A1399">
        <v>15754796</v>
      </c>
      <c r="B1399" t="s">
        <v>960</v>
      </c>
      <c r="C1399" t="s">
        <v>42</v>
      </c>
      <c r="D1399" t="s">
        <v>18</v>
      </c>
      <c r="E1399">
        <v>46</v>
      </c>
      <c r="F1399" t="s">
        <v>19</v>
      </c>
      <c r="G1399">
        <v>4</v>
      </c>
      <c r="H1399" s="4">
        <v>135070.57999999999</v>
      </c>
      <c r="I1399" t="s">
        <v>33</v>
      </c>
      <c r="J1399">
        <v>2</v>
      </c>
      <c r="K1399">
        <v>487</v>
      </c>
      <c r="L1399" t="s">
        <v>44</v>
      </c>
      <c r="M1399" t="s">
        <v>21</v>
      </c>
      <c r="N1399" t="s">
        <v>22</v>
      </c>
      <c r="O1399" s="4">
        <v>44244.49</v>
      </c>
      <c r="P1399" t="s">
        <v>23</v>
      </c>
      <c r="Q1399" t="str" cm="1">
        <f t="array" ref="Q1399">_xlfn.IFS(
O1399&lt;50000,"Low Salary (&lt;$50K)",
O1399&lt;90000,"Lower Middle ($50K-$90K)",
O1399&lt;130000,"Middle ($90K-$130K)",
O1399&lt;170000,"Upper Middle ($130K-$170K)",
O1399&gt;=170000,"High Salary (&gt;$170K)"
)</f>
        <v>Low Salary (&lt;$50K)</v>
      </c>
      <c r="R1399" t="str" cm="1">
        <f t="array" ref="R1399">_xlfn.IFS(
G1399&lt;=2,"New Customers (0-2Y)",
G1399&lt;=5,"Growing Customers (3-5Y)",
G1399&lt;=8,"Established Customers (6-8Y)",
G1399&lt;=10,"Loyal Customers (9-10Y)"
)</f>
        <v>Growing Customers (3-5Y)</v>
      </c>
    </row>
    <row r="1400" spans="1:18" x14ac:dyDescent="0.35">
      <c r="A1400">
        <v>15628947</v>
      </c>
      <c r="B1400" t="s">
        <v>964</v>
      </c>
      <c r="C1400" t="s">
        <v>17</v>
      </c>
      <c r="D1400" t="s">
        <v>18</v>
      </c>
      <c r="E1400">
        <v>38</v>
      </c>
      <c r="F1400" t="s">
        <v>19</v>
      </c>
      <c r="G1400">
        <v>3</v>
      </c>
      <c r="H1400" s="4">
        <v>0</v>
      </c>
      <c r="I1400" t="s">
        <v>24</v>
      </c>
      <c r="J1400">
        <v>2</v>
      </c>
      <c r="K1400">
        <v>693</v>
      </c>
      <c r="L1400" t="s">
        <v>35</v>
      </c>
      <c r="M1400" t="s">
        <v>27</v>
      </c>
      <c r="N1400" t="s">
        <v>32</v>
      </c>
      <c r="O1400" s="4">
        <v>78133.48</v>
      </c>
      <c r="P1400" t="s">
        <v>23</v>
      </c>
      <c r="Q1400" t="str" cm="1">
        <f t="array" ref="Q1400">_xlfn.IFS(
O1400&lt;50000,"Low Salary (&lt;$50K)",
O1400&lt;90000,"Lower Middle ($50K-$90K)",
O1400&lt;130000,"Middle ($90K-$130K)",
O1400&lt;170000,"Upper Middle ($130K-$170K)",
O1400&gt;=170000,"High Salary (&gt;$170K)"
)</f>
        <v>Lower Middle ($50K-$90K)</v>
      </c>
      <c r="R1400" t="str" cm="1">
        <f t="array" ref="R1400">_xlfn.IFS(
G1400&lt;=2,"New Customers (0-2Y)",
G1400&lt;=5,"Growing Customers (3-5Y)",
G1400&lt;=8,"Established Customers (6-8Y)",
G1400&lt;=10,"Loyal Customers (9-10Y)"
)</f>
        <v>Growing Customers (3-5Y)</v>
      </c>
    </row>
    <row r="1401" spans="1:18" x14ac:dyDescent="0.35">
      <c r="A1401">
        <v>15775546</v>
      </c>
      <c r="B1401" t="s">
        <v>965</v>
      </c>
      <c r="C1401" t="s">
        <v>26</v>
      </c>
      <c r="D1401" t="s">
        <v>18</v>
      </c>
      <c r="E1401">
        <v>29</v>
      </c>
      <c r="F1401" t="s">
        <v>43</v>
      </c>
      <c r="G1401">
        <v>5</v>
      </c>
      <c r="H1401" s="4">
        <v>0</v>
      </c>
      <c r="I1401" t="s">
        <v>24</v>
      </c>
      <c r="J1401">
        <v>2</v>
      </c>
      <c r="K1401">
        <v>517</v>
      </c>
      <c r="L1401" t="s">
        <v>31</v>
      </c>
      <c r="M1401" t="s">
        <v>21</v>
      </c>
      <c r="N1401" t="s">
        <v>32</v>
      </c>
      <c r="O1401" s="4">
        <v>103402.88</v>
      </c>
      <c r="P1401" t="s">
        <v>28</v>
      </c>
      <c r="Q1401" t="str" cm="1">
        <f t="array" ref="Q1401">_xlfn.IFS(
O1401&lt;50000,"Low Salary (&lt;$50K)",
O1401&lt;90000,"Lower Middle ($50K-$90K)",
O1401&lt;130000,"Middle ($90K-$130K)",
O1401&lt;170000,"Upper Middle ($130K-$170K)",
O1401&gt;=170000,"High Salary (&gt;$170K)"
)</f>
        <v>Middle ($90K-$130K)</v>
      </c>
      <c r="R1401" t="str" cm="1">
        <f t="array" ref="R1401">_xlfn.IFS(
G1401&lt;=2,"New Customers (0-2Y)",
G1401&lt;=5,"Growing Customers (3-5Y)",
G1401&lt;=8,"Established Customers (6-8Y)",
G1401&lt;=10,"Loyal Customers (9-10Y)"
)</f>
        <v>Growing Customers (3-5Y)</v>
      </c>
    </row>
    <row r="1402" spans="1:18" x14ac:dyDescent="0.35">
      <c r="A1402">
        <v>15670481</v>
      </c>
      <c r="B1402" t="s">
        <v>813</v>
      </c>
      <c r="C1402" t="s">
        <v>17</v>
      </c>
      <c r="D1402" t="s">
        <v>18</v>
      </c>
      <c r="E1402">
        <v>27</v>
      </c>
      <c r="F1402" t="s">
        <v>43</v>
      </c>
      <c r="G1402">
        <v>9</v>
      </c>
      <c r="H1402" s="4">
        <v>122550.05</v>
      </c>
      <c r="I1402" t="s">
        <v>33</v>
      </c>
      <c r="J1402">
        <v>2</v>
      </c>
      <c r="K1402">
        <v>684</v>
      </c>
      <c r="L1402" t="s">
        <v>35</v>
      </c>
      <c r="M1402" t="s">
        <v>27</v>
      </c>
      <c r="N1402" t="s">
        <v>22</v>
      </c>
      <c r="O1402" s="4">
        <v>137835.82</v>
      </c>
      <c r="P1402" t="s">
        <v>28</v>
      </c>
      <c r="Q1402" t="str" cm="1">
        <f t="array" ref="Q1402">_xlfn.IFS(
O1402&lt;50000,"Low Salary (&lt;$50K)",
O1402&lt;90000,"Lower Middle ($50K-$90K)",
O1402&lt;130000,"Middle ($90K-$130K)",
O1402&lt;170000,"Upper Middle ($130K-$170K)",
O1402&gt;=170000,"High Salary (&gt;$170K)"
)</f>
        <v>Upper Middle ($130K-$170K)</v>
      </c>
      <c r="R1402" t="str" cm="1">
        <f t="array" ref="R1402">_xlfn.IFS(
G1402&lt;=2,"New Customers (0-2Y)",
G1402&lt;=5,"Growing Customers (3-5Y)",
G1402&lt;=8,"Established Customers (6-8Y)",
G1402&lt;=10,"Loyal Customers (9-10Y)"
)</f>
        <v>Loyal Customers (9-10Y)</v>
      </c>
    </row>
    <row r="1403" spans="1:18" x14ac:dyDescent="0.35">
      <c r="A1403">
        <v>15619029</v>
      </c>
      <c r="B1403" t="s">
        <v>966</v>
      </c>
      <c r="C1403" t="s">
        <v>26</v>
      </c>
      <c r="D1403" t="s">
        <v>18</v>
      </c>
      <c r="E1403">
        <v>43</v>
      </c>
      <c r="F1403" t="s">
        <v>19</v>
      </c>
      <c r="G1403">
        <v>2</v>
      </c>
      <c r="H1403" s="4">
        <v>0</v>
      </c>
      <c r="I1403" t="s">
        <v>24</v>
      </c>
      <c r="J1403">
        <v>2</v>
      </c>
      <c r="K1403">
        <v>620</v>
      </c>
      <c r="L1403" t="s">
        <v>20</v>
      </c>
      <c r="M1403" t="s">
        <v>21</v>
      </c>
      <c r="N1403" t="s">
        <v>32</v>
      </c>
      <c r="O1403" s="4">
        <v>20670.099999999999</v>
      </c>
      <c r="P1403" t="s">
        <v>28</v>
      </c>
      <c r="Q1403" t="str" cm="1">
        <f t="array" ref="Q1403">_xlfn.IFS(
O1403&lt;50000,"Low Salary (&lt;$50K)",
O1403&lt;90000,"Lower Middle ($50K-$90K)",
O1403&lt;130000,"Middle ($90K-$130K)",
O1403&lt;170000,"Upper Middle ($130K-$170K)",
O1403&gt;=170000,"High Salary (&gt;$170K)"
)</f>
        <v>Low Salary (&lt;$50K)</v>
      </c>
      <c r="R1403" t="str" cm="1">
        <f t="array" ref="R1403">_xlfn.IFS(
G1403&lt;=2,"New Customers (0-2Y)",
G1403&lt;=5,"Growing Customers (3-5Y)",
G1403&lt;=8,"Established Customers (6-8Y)",
G1403&lt;=10,"Loyal Customers (9-10Y)"
)</f>
        <v>New Customers (0-2Y)</v>
      </c>
    </row>
    <row r="1404" spans="1:18" x14ac:dyDescent="0.35">
      <c r="A1404">
        <v>15613282</v>
      </c>
      <c r="B1404" t="s">
        <v>967</v>
      </c>
      <c r="C1404" t="s">
        <v>17</v>
      </c>
      <c r="D1404" t="s">
        <v>39</v>
      </c>
      <c r="E1404">
        <v>29</v>
      </c>
      <c r="F1404" t="s">
        <v>43</v>
      </c>
      <c r="G1404">
        <v>8</v>
      </c>
      <c r="H1404" s="4">
        <v>130306.49</v>
      </c>
      <c r="I1404" t="s">
        <v>33</v>
      </c>
      <c r="J1404">
        <v>1</v>
      </c>
      <c r="K1404">
        <v>757</v>
      </c>
      <c r="L1404" t="s">
        <v>35</v>
      </c>
      <c r="M1404" t="s">
        <v>21</v>
      </c>
      <c r="N1404" t="s">
        <v>32</v>
      </c>
      <c r="O1404" s="4">
        <v>77469.38</v>
      </c>
      <c r="P1404" t="s">
        <v>28</v>
      </c>
      <c r="Q1404" t="str" cm="1">
        <f t="array" ref="Q1404">_xlfn.IFS(
O1404&lt;50000,"Low Salary (&lt;$50K)",
O1404&lt;90000,"Lower Middle ($50K-$90K)",
O1404&lt;130000,"Middle ($90K-$130K)",
O1404&lt;170000,"Upper Middle ($130K-$170K)",
O1404&gt;=170000,"High Salary (&gt;$170K)"
)</f>
        <v>Lower Middle ($50K-$90K)</v>
      </c>
      <c r="R1404" t="str" cm="1">
        <f t="array" ref="R1404">_xlfn.IFS(
G1404&lt;=2,"New Customers (0-2Y)",
G1404&lt;=5,"Growing Customers (3-5Y)",
G1404&lt;=8,"Established Customers (6-8Y)",
G1404&lt;=10,"Loyal Customers (9-10Y)"
)</f>
        <v>Established Customers (6-8Y)</v>
      </c>
    </row>
    <row r="1405" spans="1:18" x14ac:dyDescent="0.35">
      <c r="A1405">
        <v>15721487</v>
      </c>
      <c r="B1405" t="s">
        <v>968</v>
      </c>
      <c r="C1405" t="s">
        <v>17</v>
      </c>
      <c r="D1405" t="s">
        <v>18</v>
      </c>
      <c r="E1405">
        <v>27</v>
      </c>
      <c r="F1405" t="s">
        <v>43</v>
      </c>
      <c r="G1405">
        <v>6</v>
      </c>
      <c r="H1405" s="4">
        <v>0</v>
      </c>
      <c r="I1405" t="s">
        <v>24</v>
      </c>
      <c r="J1405">
        <v>1</v>
      </c>
      <c r="K1405">
        <v>739</v>
      </c>
      <c r="L1405" t="s">
        <v>35</v>
      </c>
      <c r="M1405" t="s">
        <v>21</v>
      </c>
      <c r="N1405" t="s">
        <v>22</v>
      </c>
      <c r="O1405" s="4">
        <v>57572.38</v>
      </c>
      <c r="P1405" t="s">
        <v>28</v>
      </c>
      <c r="Q1405" t="str" cm="1">
        <f t="array" ref="Q1405">_xlfn.IFS(
O1405&lt;50000,"Low Salary (&lt;$50K)",
O1405&lt;90000,"Lower Middle ($50K-$90K)",
O1405&lt;130000,"Middle ($90K-$130K)",
O1405&lt;170000,"Upper Middle ($130K-$170K)",
O1405&gt;=170000,"High Salary (&gt;$170K)"
)</f>
        <v>Lower Middle ($50K-$90K)</v>
      </c>
      <c r="R1405" t="str" cm="1">
        <f t="array" ref="R1405">_xlfn.IFS(
G1405&lt;=2,"New Customers (0-2Y)",
G1405&lt;=5,"Growing Customers (3-5Y)",
G1405&lt;=8,"Established Customers (6-8Y)",
G1405&lt;=10,"Loyal Customers (9-10Y)"
)</f>
        <v>Established Customers (6-8Y)</v>
      </c>
    </row>
    <row r="1406" spans="1:18" x14ac:dyDescent="0.35">
      <c r="A1406">
        <v>15797276</v>
      </c>
      <c r="B1406" t="s">
        <v>969</v>
      </c>
      <c r="C1406" t="s">
        <v>26</v>
      </c>
      <c r="D1406" t="s">
        <v>18</v>
      </c>
      <c r="E1406">
        <v>41</v>
      </c>
      <c r="F1406" t="s">
        <v>19</v>
      </c>
      <c r="G1406">
        <v>4</v>
      </c>
      <c r="H1406" s="4">
        <v>90350.77</v>
      </c>
      <c r="I1406" t="s">
        <v>29</v>
      </c>
      <c r="J1406">
        <v>1</v>
      </c>
      <c r="K1406">
        <v>662</v>
      </c>
      <c r="L1406" t="s">
        <v>35</v>
      </c>
      <c r="M1406" t="s">
        <v>21</v>
      </c>
      <c r="N1406" t="s">
        <v>32</v>
      </c>
      <c r="O1406" s="4">
        <v>75884.649999999994</v>
      </c>
      <c r="P1406" t="s">
        <v>23</v>
      </c>
      <c r="Q1406" t="str" cm="1">
        <f t="array" ref="Q1406">_xlfn.IFS(
O1406&lt;50000,"Low Salary (&lt;$50K)",
O1406&lt;90000,"Lower Middle ($50K-$90K)",
O1406&lt;130000,"Middle ($90K-$130K)",
O1406&lt;170000,"Upper Middle ($130K-$170K)",
O1406&gt;=170000,"High Salary (&gt;$170K)"
)</f>
        <v>Lower Middle ($50K-$90K)</v>
      </c>
      <c r="R1406" t="str" cm="1">
        <f t="array" ref="R1406">_xlfn.IFS(
G1406&lt;=2,"New Customers (0-2Y)",
G1406&lt;=5,"Growing Customers (3-5Y)",
G1406&lt;=8,"Established Customers (6-8Y)",
G1406&lt;=10,"Loyal Customers (9-10Y)"
)</f>
        <v>Growing Customers (3-5Y)</v>
      </c>
    </row>
    <row r="1407" spans="1:18" x14ac:dyDescent="0.35">
      <c r="A1407">
        <v>15612494</v>
      </c>
      <c r="B1407" t="s">
        <v>970</v>
      </c>
      <c r="C1407" t="s">
        <v>17</v>
      </c>
      <c r="D1407" t="s">
        <v>18</v>
      </c>
      <c r="E1407">
        <v>44</v>
      </c>
      <c r="F1407" t="s">
        <v>19</v>
      </c>
      <c r="G1407">
        <v>6</v>
      </c>
      <c r="H1407" s="4">
        <v>128747.69</v>
      </c>
      <c r="I1407" t="s">
        <v>33</v>
      </c>
      <c r="J1407">
        <v>1</v>
      </c>
      <c r="K1407">
        <v>359</v>
      </c>
      <c r="L1407" t="s">
        <v>44</v>
      </c>
      <c r="M1407" t="s">
        <v>21</v>
      </c>
      <c r="N1407" t="s">
        <v>32</v>
      </c>
      <c r="O1407" s="4">
        <v>146955.71</v>
      </c>
      <c r="P1407" t="s">
        <v>23</v>
      </c>
      <c r="Q1407" t="str" cm="1">
        <f t="array" ref="Q1407">_xlfn.IFS(
O1407&lt;50000,"Low Salary (&lt;$50K)",
O1407&lt;90000,"Lower Middle ($50K-$90K)",
O1407&lt;130000,"Middle ($90K-$130K)",
O1407&lt;170000,"Upper Middle ($130K-$170K)",
O1407&gt;=170000,"High Salary (&gt;$170K)"
)</f>
        <v>Upper Middle ($130K-$170K)</v>
      </c>
      <c r="R1407" t="str" cm="1">
        <f t="array" ref="R1407">_xlfn.IFS(
G1407&lt;=2,"New Customers (0-2Y)",
G1407&lt;=5,"Growing Customers (3-5Y)",
G1407&lt;=8,"Established Customers (6-8Y)",
G1407&lt;=10,"Loyal Customers (9-10Y)"
)</f>
        <v>Established Customers (6-8Y)</v>
      </c>
    </row>
    <row r="1408" spans="1:18" x14ac:dyDescent="0.35">
      <c r="A1408">
        <v>15629617</v>
      </c>
      <c r="B1408" t="s">
        <v>419</v>
      </c>
      <c r="C1408" t="s">
        <v>26</v>
      </c>
      <c r="D1408" t="s">
        <v>39</v>
      </c>
      <c r="E1408">
        <v>23</v>
      </c>
      <c r="F1408" t="s">
        <v>43</v>
      </c>
      <c r="G1408">
        <v>2</v>
      </c>
      <c r="H1408" s="4">
        <v>126873.52</v>
      </c>
      <c r="I1408" t="s">
        <v>33</v>
      </c>
      <c r="J1408">
        <v>1</v>
      </c>
      <c r="K1408">
        <v>572</v>
      </c>
      <c r="L1408" t="s">
        <v>31</v>
      </c>
      <c r="M1408" t="s">
        <v>27</v>
      </c>
      <c r="N1408" t="s">
        <v>22</v>
      </c>
      <c r="O1408" s="4">
        <v>67040.12</v>
      </c>
      <c r="P1408" t="s">
        <v>28</v>
      </c>
      <c r="Q1408" t="str" cm="1">
        <f t="array" ref="Q1408">_xlfn.IFS(
O1408&lt;50000,"Low Salary (&lt;$50K)",
O1408&lt;90000,"Lower Middle ($50K-$90K)",
O1408&lt;130000,"Middle ($90K-$130K)",
O1408&lt;170000,"Upper Middle ($130K-$170K)",
O1408&gt;=170000,"High Salary (&gt;$170K)"
)</f>
        <v>Lower Middle ($50K-$90K)</v>
      </c>
      <c r="R1408" t="str" cm="1">
        <f t="array" ref="R1408">_xlfn.IFS(
G1408&lt;=2,"New Customers (0-2Y)",
G1408&lt;=5,"Growing Customers (3-5Y)",
G1408&lt;=8,"Established Customers (6-8Y)",
G1408&lt;=10,"Loyal Customers (9-10Y)"
)</f>
        <v>New Customers (0-2Y)</v>
      </c>
    </row>
    <row r="1409" spans="1:18" x14ac:dyDescent="0.35">
      <c r="A1409">
        <v>15600821</v>
      </c>
      <c r="B1409" t="s">
        <v>845</v>
      </c>
      <c r="C1409" t="s">
        <v>17</v>
      </c>
      <c r="D1409" t="s">
        <v>39</v>
      </c>
      <c r="E1409">
        <v>69</v>
      </c>
      <c r="F1409" t="s">
        <v>2967</v>
      </c>
      <c r="G1409">
        <v>2</v>
      </c>
      <c r="H1409" s="4">
        <v>108424.19</v>
      </c>
      <c r="I1409" t="s">
        <v>33</v>
      </c>
      <c r="J1409">
        <v>1</v>
      </c>
      <c r="K1409">
        <v>721</v>
      </c>
      <c r="L1409" t="s">
        <v>35</v>
      </c>
      <c r="M1409" t="s">
        <v>21</v>
      </c>
      <c r="N1409" t="s">
        <v>22</v>
      </c>
      <c r="O1409" s="4">
        <v>178418.35</v>
      </c>
      <c r="P1409" t="s">
        <v>28</v>
      </c>
      <c r="Q1409" t="str" cm="1">
        <f t="array" ref="Q1409">_xlfn.IFS(
O1409&lt;50000,"Low Salary (&lt;$50K)",
O1409&lt;90000,"Lower Middle ($50K-$90K)",
O1409&lt;130000,"Middle ($90K-$130K)",
O1409&lt;170000,"Upper Middle ($130K-$170K)",
O1409&gt;=170000,"High Salary (&gt;$170K)"
)</f>
        <v>High Salary (&gt;$170K)</v>
      </c>
      <c r="R1409" t="str" cm="1">
        <f t="array" ref="R1409">_xlfn.IFS(
G1409&lt;=2,"New Customers (0-2Y)",
G1409&lt;=5,"Growing Customers (3-5Y)",
G1409&lt;=8,"Established Customers (6-8Y)",
G1409&lt;=10,"Loyal Customers (9-10Y)"
)</f>
        <v>New Customers (0-2Y)</v>
      </c>
    </row>
    <row r="1410" spans="1:18" x14ac:dyDescent="0.35">
      <c r="A1410">
        <v>15579062</v>
      </c>
      <c r="B1410" t="s">
        <v>38</v>
      </c>
      <c r="C1410" t="s">
        <v>17</v>
      </c>
      <c r="D1410" t="s">
        <v>39</v>
      </c>
      <c r="E1410">
        <v>32</v>
      </c>
      <c r="F1410" t="s">
        <v>19</v>
      </c>
      <c r="G1410">
        <v>9</v>
      </c>
      <c r="H1410" s="4">
        <v>0</v>
      </c>
      <c r="I1410" t="s">
        <v>24</v>
      </c>
      <c r="J1410">
        <v>2</v>
      </c>
      <c r="K1410">
        <v>707</v>
      </c>
      <c r="L1410" t="s">
        <v>35</v>
      </c>
      <c r="M1410" t="s">
        <v>27</v>
      </c>
      <c r="N1410" t="s">
        <v>32</v>
      </c>
      <c r="O1410" s="4">
        <v>30807.02</v>
      </c>
      <c r="P1410" t="s">
        <v>28</v>
      </c>
      <c r="Q1410" t="str" cm="1">
        <f t="array" ref="Q1410">_xlfn.IFS(
O1410&lt;50000,"Low Salary (&lt;$50K)",
O1410&lt;90000,"Lower Middle ($50K-$90K)",
O1410&lt;130000,"Middle ($90K-$130K)",
O1410&lt;170000,"Upper Middle ($130K-$170K)",
O1410&gt;=170000,"High Salary (&gt;$170K)"
)</f>
        <v>Low Salary (&lt;$50K)</v>
      </c>
      <c r="R1410" t="str" cm="1">
        <f t="array" ref="R1410">_xlfn.IFS(
G1410&lt;=2,"New Customers (0-2Y)",
G1410&lt;=5,"Growing Customers (3-5Y)",
G1410&lt;=8,"Established Customers (6-8Y)",
G1410&lt;=10,"Loyal Customers (9-10Y)"
)</f>
        <v>Loyal Customers (9-10Y)</v>
      </c>
    </row>
    <row r="1411" spans="1:18" x14ac:dyDescent="0.35">
      <c r="A1411">
        <v>15814268</v>
      </c>
      <c r="B1411" t="s">
        <v>387</v>
      </c>
      <c r="C1411" t="s">
        <v>17</v>
      </c>
      <c r="D1411" t="s">
        <v>18</v>
      </c>
      <c r="E1411">
        <v>40</v>
      </c>
      <c r="F1411" t="s">
        <v>19</v>
      </c>
      <c r="G1411">
        <v>5</v>
      </c>
      <c r="H1411" s="4">
        <v>84350.07</v>
      </c>
      <c r="I1411" t="s">
        <v>29</v>
      </c>
      <c r="J1411">
        <v>1</v>
      </c>
      <c r="K1411">
        <v>444</v>
      </c>
      <c r="L1411" t="s">
        <v>44</v>
      </c>
      <c r="M1411" t="s">
        <v>21</v>
      </c>
      <c r="N1411" t="s">
        <v>32</v>
      </c>
      <c r="O1411" s="4">
        <v>143835.76</v>
      </c>
      <c r="P1411" t="s">
        <v>28</v>
      </c>
      <c r="Q1411" t="str" cm="1">
        <f t="array" ref="Q1411">_xlfn.IFS(
O1411&lt;50000,"Low Salary (&lt;$50K)",
O1411&lt;90000,"Lower Middle ($50K-$90K)",
O1411&lt;130000,"Middle ($90K-$130K)",
O1411&lt;170000,"Upper Middle ($130K-$170K)",
O1411&gt;=170000,"High Salary (&gt;$170K)"
)</f>
        <v>Upper Middle ($130K-$170K)</v>
      </c>
      <c r="R1411" t="str" cm="1">
        <f t="array" ref="R1411">_xlfn.IFS(
G1411&lt;=2,"New Customers (0-2Y)",
G1411&lt;=5,"Growing Customers (3-5Y)",
G1411&lt;=8,"Established Customers (6-8Y)",
G1411&lt;=10,"Loyal Customers (9-10Y)"
)</f>
        <v>Growing Customers (3-5Y)</v>
      </c>
    </row>
    <row r="1412" spans="1:18" x14ac:dyDescent="0.35">
      <c r="A1412">
        <v>15710164</v>
      </c>
      <c r="B1412" t="s">
        <v>649</v>
      </c>
      <c r="C1412" t="s">
        <v>17</v>
      </c>
      <c r="D1412" t="s">
        <v>18</v>
      </c>
      <c r="E1412">
        <v>73</v>
      </c>
      <c r="F1412" t="s">
        <v>2967</v>
      </c>
      <c r="G1412">
        <v>7</v>
      </c>
      <c r="H1412" s="4">
        <v>0</v>
      </c>
      <c r="I1412" t="s">
        <v>24</v>
      </c>
      <c r="J1412">
        <v>2</v>
      </c>
      <c r="K1412">
        <v>523</v>
      </c>
      <c r="L1412" t="s">
        <v>31</v>
      </c>
      <c r="M1412" t="s">
        <v>27</v>
      </c>
      <c r="N1412" t="s">
        <v>32</v>
      </c>
      <c r="O1412" s="4">
        <v>130883.9</v>
      </c>
      <c r="P1412" t="s">
        <v>23</v>
      </c>
      <c r="Q1412" t="str" cm="1">
        <f t="array" ref="Q1412">_xlfn.IFS(
O1412&lt;50000,"Low Salary (&lt;$50K)",
O1412&lt;90000,"Lower Middle ($50K-$90K)",
O1412&lt;130000,"Middle ($90K-$130K)",
O1412&lt;170000,"Upper Middle ($130K-$170K)",
O1412&gt;=170000,"High Salary (&gt;$170K)"
)</f>
        <v>Upper Middle ($130K-$170K)</v>
      </c>
      <c r="R1412" t="str" cm="1">
        <f t="array" ref="R1412">_xlfn.IFS(
G1412&lt;=2,"New Customers (0-2Y)",
G1412&lt;=5,"Growing Customers (3-5Y)",
G1412&lt;=8,"Established Customers (6-8Y)",
G1412&lt;=10,"Loyal Customers (9-10Y)"
)</f>
        <v>Established Customers (6-8Y)</v>
      </c>
    </row>
    <row r="1413" spans="1:18" x14ac:dyDescent="0.35">
      <c r="A1413">
        <v>15693904</v>
      </c>
      <c r="B1413" t="s">
        <v>391</v>
      </c>
      <c r="C1413" t="s">
        <v>42</v>
      </c>
      <c r="D1413" t="s">
        <v>18</v>
      </c>
      <c r="E1413">
        <v>30</v>
      </c>
      <c r="F1413" t="s">
        <v>19</v>
      </c>
      <c r="G1413">
        <v>4</v>
      </c>
      <c r="H1413" s="4">
        <v>84958.6</v>
      </c>
      <c r="I1413" t="s">
        <v>29</v>
      </c>
      <c r="J1413">
        <v>2</v>
      </c>
      <c r="K1413">
        <v>685</v>
      </c>
      <c r="L1413" t="s">
        <v>35</v>
      </c>
      <c r="M1413" t="s">
        <v>27</v>
      </c>
      <c r="N1413" t="s">
        <v>22</v>
      </c>
      <c r="O1413" s="4">
        <v>194343.72</v>
      </c>
      <c r="P1413" t="s">
        <v>28</v>
      </c>
      <c r="Q1413" t="str" cm="1">
        <f t="array" ref="Q1413">_xlfn.IFS(
O1413&lt;50000,"Low Salary (&lt;$50K)",
O1413&lt;90000,"Lower Middle ($50K-$90K)",
O1413&lt;130000,"Middle ($90K-$130K)",
O1413&lt;170000,"Upper Middle ($130K-$170K)",
O1413&gt;=170000,"High Salary (&gt;$170K)"
)</f>
        <v>High Salary (&gt;$170K)</v>
      </c>
      <c r="R1413" t="str" cm="1">
        <f t="array" ref="R1413">_xlfn.IFS(
G1413&lt;=2,"New Customers (0-2Y)",
G1413&lt;=5,"Growing Customers (3-5Y)",
G1413&lt;=8,"Established Customers (6-8Y)",
G1413&lt;=10,"Loyal Customers (9-10Y)"
)</f>
        <v>Growing Customers (3-5Y)</v>
      </c>
    </row>
    <row r="1414" spans="1:18" x14ac:dyDescent="0.35">
      <c r="A1414">
        <v>15588986</v>
      </c>
      <c r="B1414" t="s">
        <v>258</v>
      </c>
      <c r="C1414" t="s">
        <v>42</v>
      </c>
      <c r="D1414" t="s">
        <v>18</v>
      </c>
      <c r="E1414">
        <v>29</v>
      </c>
      <c r="F1414" t="s">
        <v>43</v>
      </c>
      <c r="G1414">
        <v>4</v>
      </c>
      <c r="H1414" s="4">
        <v>99097.36</v>
      </c>
      <c r="I1414" t="s">
        <v>29</v>
      </c>
      <c r="J1414">
        <v>1</v>
      </c>
      <c r="K1414">
        <v>673</v>
      </c>
      <c r="L1414" t="s">
        <v>35</v>
      </c>
      <c r="M1414" t="s">
        <v>21</v>
      </c>
      <c r="N1414" t="s">
        <v>22</v>
      </c>
      <c r="O1414" s="4">
        <v>9796.69</v>
      </c>
      <c r="P1414" t="s">
        <v>28</v>
      </c>
      <c r="Q1414" t="str" cm="1">
        <f t="array" ref="Q1414">_xlfn.IFS(
O1414&lt;50000,"Low Salary (&lt;$50K)",
O1414&lt;90000,"Lower Middle ($50K-$90K)",
O1414&lt;130000,"Middle ($90K-$130K)",
O1414&lt;170000,"Upper Middle ($130K-$170K)",
O1414&gt;=170000,"High Salary (&gt;$170K)"
)</f>
        <v>Low Salary (&lt;$50K)</v>
      </c>
      <c r="R1414" t="str" cm="1">
        <f t="array" ref="R1414">_xlfn.IFS(
G1414&lt;=2,"New Customers (0-2Y)",
G1414&lt;=5,"Growing Customers (3-5Y)",
G1414&lt;=8,"Established Customers (6-8Y)",
G1414&lt;=10,"Loyal Customers (9-10Y)"
)</f>
        <v>Growing Customers (3-5Y)</v>
      </c>
    </row>
    <row r="1415" spans="1:18" x14ac:dyDescent="0.35">
      <c r="A1415">
        <v>15797733</v>
      </c>
      <c r="B1415" t="s">
        <v>456</v>
      </c>
      <c r="C1415" t="s">
        <v>42</v>
      </c>
      <c r="D1415" t="s">
        <v>39</v>
      </c>
      <c r="E1415">
        <v>30</v>
      </c>
      <c r="F1415" t="s">
        <v>19</v>
      </c>
      <c r="G1415">
        <v>10</v>
      </c>
      <c r="H1415" s="4">
        <v>136622.54999999999</v>
      </c>
      <c r="I1415" t="s">
        <v>33</v>
      </c>
      <c r="J1415">
        <v>2</v>
      </c>
      <c r="K1415">
        <v>503</v>
      </c>
      <c r="L1415" t="s">
        <v>31</v>
      </c>
      <c r="M1415" t="s">
        <v>27</v>
      </c>
      <c r="N1415" t="s">
        <v>32</v>
      </c>
      <c r="O1415" s="4">
        <v>47310.239999999998</v>
      </c>
      <c r="P1415" t="s">
        <v>28</v>
      </c>
      <c r="Q1415" t="str" cm="1">
        <f t="array" ref="Q1415">_xlfn.IFS(
O1415&lt;50000,"Low Salary (&lt;$50K)",
O1415&lt;90000,"Lower Middle ($50K-$90K)",
O1415&lt;130000,"Middle ($90K-$130K)",
O1415&lt;170000,"Upper Middle ($130K-$170K)",
O1415&gt;=170000,"High Salary (&gt;$170K)"
)</f>
        <v>Low Salary (&lt;$50K)</v>
      </c>
      <c r="R1415" t="str" cm="1">
        <f t="array" ref="R1415">_xlfn.IFS(
G1415&lt;=2,"New Customers (0-2Y)",
G1415&lt;=5,"Growing Customers (3-5Y)",
G1415&lt;=8,"Established Customers (6-8Y)",
G1415&lt;=10,"Loyal Customers (9-10Y)"
)</f>
        <v>Loyal Customers (9-10Y)</v>
      </c>
    </row>
    <row r="1416" spans="1:18" x14ac:dyDescent="0.35">
      <c r="A1416">
        <v>15620507</v>
      </c>
      <c r="B1416" t="s">
        <v>971</v>
      </c>
      <c r="C1416" t="s">
        <v>42</v>
      </c>
      <c r="D1416" t="s">
        <v>18</v>
      </c>
      <c r="E1416">
        <v>30</v>
      </c>
      <c r="F1416" t="s">
        <v>19</v>
      </c>
      <c r="G1416">
        <v>5</v>
      </c>
      <c r="H1416" s="4">
        <v>156771.68</v>
      </c>
      <c r="I1416" t="s">
        <v>33</v>
      </c>
      <c r="J1416">
        <v>1</v>
      </c>
      <c r="K1416">
        <v>485</v>
      </c>
      <c r="L1416" t="s">
        <v>44</v>
      </c>
      <c r="M1416" t="s">
        <v>21</v>
      </c>
      <c r="N1416" t="s">
        <v>22</v>
      </c>
      <c r="O1416" s="4">
        <v>141148.21</v>
      </c>
      <c r="P1416" t="s">
        <v>28</v>
      </c>
      <c r="Q1416" t="str" cm="1">
        <f t="array" ref="Q1416">_xlfn.IFS(
O1416&lt;50000,"Low Salary (&lt;$50K)",
O1416&lt;90000,"Lower Middle ($50K-$90K)",
O1416&lt;130000,"Middle ($90K-$130K)",
O1416&lt;170000,"Upper Middle ($130K-$170K)",
O1416&gt;=170000,"High Salary (&gt;$170K)"
)</f>
        <v>Upper Middle ($130K-$170K)</v>
      </c>
      <c r="R1416" t="str" cm="1">
        <f t="array" ref="R1416">_xlfn.IFS(
G1416&lt;=2,"New Customers (0-2Y)",
G1416&lt;=5,"Growing Customers (3-5Y)",
G1416&lt;=8,"Established Customers (6-8Y)",
G1416&lt;=10,"Loyal Customers (9-10Y)"
)</f>
        <v>Growing Customers (3-5Y)</v>
      </c>
    </row>
    <row r="1417" spans="1:18" x14ac:dyDescent="0.35">
      <c r="A1417">
        <v>15685150</v>
      </c>
      <c r="B1417" t="s">
        <v>429</v>
      </c>
      <c r="C1417" t="s">
        <v>42</v>
      </c>
      <c r="D1417" t="s">
        <v>39</v>
      </c>
      <c r="E1417">
        <v>28</v>
      </c>
      <c r="F1417" t="s">
        <v>43</v>
      </c>
      <c r="G1417">
        <v>7</v>
      </c>
      <c r="H1417" s="4">
        <v>167658.32999999999</v>
      </c>
      <c r="I1417" t="s">
        <v>33</v>
      </c>
      <c r="J1417">
        <v>2</v>
      </c>
      <c r="K1417">
        <v>799</v>
      </c>
      <c r="L1417" t="s">
        <v>37</v>
      </c>
      <c r="M1417" t="s">
        <v>21</v>
      </c>
      <c r="N1417" t="s">
        <v>22</v>
      </c>
      <c r="O1417" s="4">
        <v>111138.25</v>
      </c>
      <c r="P1417" t="s">
        <v>28</v>
      </c>
      <c r="Q1417" t="str" cm="1">
        <f t="array" ref="Q1417">_xlfn.IFS(
O1417&lt;50000,"Low Salary (&lt;$50K)",
O1417&lt;90000,"Lower Middle ($50K-$90K)",
O1417&lt;130000,"Middle ($90K-$130K)",
O1417&lt;170000,"Upper Middle ($130K-$170K)",
O1417&gt;=170000,"High Salary (&gt;$170K)"
)</f>
        <v>Middle ($90K-$130K)</v>
      </c>
      <c r="R1417" t="str" cm="1">
        <f t="array" ref="R1417">_xlfn.IFS(
G1417&lt;=2,"New Customers (0-2Y)",
G1417&lt;=5,"Growing Customers (3-5Y)",
G1417&lt;=8,"Established Customers (6-8Y)",
G1417&lt;=10,"Loyal Customers (9-10Y)"
)</f>
        <v>Established Customers (6-8Y)</v>
      </c>
    </row>
    <row r="1418" spans="1:18" x14ac:dyDescent="0.35">
      <c r="A1418">
        <v>15667651</v>
      </c>
      <c r="B1418" t="s">
        <v>43</v>
      </c>
      <c r="C1418" t="s">
        <v>26</v>
      </c>
      <c r="D1418" t="s">
        <v>18</v>
      </c>
      <c r="E1418">
        <v>33</v>
      </c>
      <c r="F1418" t="s">
        <v>19</v>
      </c>
      <c r="G1418">
        <v>8</v>
      </c>
      <c r="H1418" s="4">
        <v>0</v>
      </c>
      <c r="I1418" t="s">
        <v>24</v>
      </c>
      <c r="J1418">
        <v>2</v>
      </c>
      <c r="K1418">
        <v>585</v>
      </c>
      <c r="L1418" t="s">
        <v>31</v>
      </c>
      <c r="M1418" t="s">
        <v>21</v>
      </c>
      <c r="N1418" t="s">
        <v>32</v>
      </c>
      <c r="O1418" s="4">
        <v>114182.07</v>
      </c>
      <c r="P1418" t="s">
        <v>28</v>
      </c>
      <c r="Q1418" t="str" cm="1">
        <f t="array" ref="Q1418">_xlfn.IFS(
O1418&lt;50000,"Low Salary (&lt;$50K)",
O1418&lt;90000,"Lower Middle ($50K-$90K)",
O1418&lt;130000,"Middle ($90K-$130K)",
O1418&lt;170000,"Upper Middle ($130K-$170K)",
O1418&gt;=170000,"High Salary (&gt;$170K)"
)</f>
        <v>Middle ($90K-$130K)</v>
      </c>
      <c r="R1418" t="str" cm="1">
        <f t="array" ref="R1418">_xlfn.IFS(
G1418&lt;=2,"New Customers (0-2Y)",
G1418&lt;=5,"Growing Customers (3-5Y)",
G1418&lt;=8,"Established Customers (6-8Y)",
G1418&lt;=10,"Loyal Customers (9-10Y)"
)</f>
        <v>Established Customers (6-8Y)</v>
      </c>
    </row>
    <row r="1419" spans="1:18" x14ac:dyDescent="0.35">
      <c r="A1419">
        <v>15774166</v>
      </c>
      <c r="B1419" t="s">
        <v>36</v>
      </c>
      <c r="C1419" t="s">
        <v>42</v>
      </c>
      <c r="D1419" t="s">
        <v>18</v>
      </c>
      <c r="E1419">
        <v>24</v>
      </c>
      <c r="F1419" t="s">
        <v>43</v>
      </c>
      <c r="G1419">
        <v>2</v>
      </c>
      <c r="H1419" s="4">
        <v>109483.54</v>
      </c>
      <c r="I1419" t="s">
        <v>33</v>
      </c>
      <c r="J1419">
        <v>2</v>
      </c>
      <c r="K1419">
        <v>607</v>
      </c>
      <c r="L1419" t="s">
        <v>20</v>
      </c>
      <c r="M1419" t="s">
        <v>27</v>
      </c>
      <c r="N1419" t="s">
        <v>22</v>
      </c>
      <c r="O1419" s="4">
        <v>127560.77</v>
      </c>
      <c r="P1419" t="s">
        <v>28</v>
      </c>
      <c r="Q1419" t="str" cm="1">
        <f t="array" ref="Q1419">_xlfn.IFS(
O1419&lt;50000,"Low Salary (&lt;$50K)",
O1419&lt;90000,"Lower Middle ($50K-$90K)",
O1419&lt;130000,"Middle ($90K-$130K)",
O1419&lt;170000,"Upper Middle ($130K-$170K)",
O1419&gt;=170000,"High Salary (&gt;$170K)"
)</f>
        <v>Middle ($90K-$130K)</v>
      </c>
      <c r="R1419" t="str" cm="1">
        <f t="array" ref="R1419">_xlfn.IFS(
G1419&lt;=2,"New Customers (0-2Y)",
G1419&lt;=5,"Growing Customers (3-5Y)",
G1419&lt;=8,"Established Customers (6-8Y)",
G1419&lt;=10,"Loyal Customers (9-10Y)"
)</f>
        <v>New Customers (0-2Y)</v>
      </c>
    </row>
    <row r="1420" spans="1:18" x14ac:dyDescent="0.35">
      <c r="A1420">
        <v>15649280</v>
      </c>
      <c r="B1420" t="s">
        <v>972</v>
      </c>
      <c r="C1420" t="s">
        <v>42</v>
      </c>
      <c r="D1420" t="s">
        <v>18</v>
      </c>
      <c r="E1420">
        <v>40</v>
      </c>
      <c r="F1420" t="s">
        <v>19</v>
      </c>
      <c r="G1420">
        <v>9</v>
      </c>
      <c r="H1420" s="4">
        <v>134504.78</v>
      </c>
      <c r="I1420" t="s">
        <v>33</v>
      </c>
      <c r="J1420">
        <v>1</v>
      </c>
      <c r="K1420">
        <v>521</v>
      </c>
      <c r="L1420" t="s">
        <v>31</v>
      </c>
      <c r="M1420" t="s">
        <v>21</v>
      </c>
      <c r="N1420" t="s">
        <v>32</v>
      </c>
      <c r="O1420" s="4">
        <v>18082.060000000001</v>
      </c>
      <c r="P1420" t="s">
        <v>28</v>
      </c>
      <c r="Q1420" t="str" cm="1">
        <f t="array" ref="Q1420">_xlfn.IFS(
O1420&lt;50000,"Low Salary (&lt;$50K)",
O1420&lt;90000,"Lower Middle ($50K-$90K)",
O1420&lt;130000,"Middle ($90K-$130K)",
O1420&lt;170000,"Upper Middle ($130K-$170K)",
O1420&gt;=170000,"High Salary (&gt;$170K)"
)</f>
        <v>Low Salary (&lt;$50K)</v>
      </c>
      <c r="R1420" t="str" cm="1">
        <f t="array" ref="R1420">_xlfn.IFS(
G1420&lt;=2,"New Customers (0-2Y)",
G1420&lt;=5,"Growing Customers (3-5Y)",
G1420&lt;=8,"Established Customers (6-8Y)",
G1420&lt;=10,"Loyal Customers (9-10Y)"
)</f>
        <v>Loyal Customers (9-10Y)</v>
      </c>
    </row>
    <row r="1421" spans="1:18" x14ac:dyDescent="0.35">
      <c r="A1421">
        <v>15705657</v>
      </c>
      <c r="B1421" t="s">
        <v>312</v>
      </c>
      <c r="C1421" t="s">
        <v>17</v>
      </c>
      <c r="D1421" t="s">
        <v>18</v>
      </c>
      <c r="E1421">
        <v>44</v>
      </c>
      <c r="F1421" t="s">
        <v>19</v>
      </c>
      <c r="G1421">
        <v>2</v>
      </c>
      <c r="H1421" s="4">
        <v>114427.86</v>
      </c>
      <c r="I1421" t="s">
        <v>33</v>
      </c>
      <c r="J1421">
        <v>1</v>
      </c>
      <c r="K1421">
        <v>535</v>
      </c>
      <c r="L1421" t="s">
        <v>31</v>
      </c>
      <c r="M1421" t="s">
        <v>21</v>
      </c>
      <c r="N1421" t="s">
        <v>22</v>
      </c>
      <c r="O1421" s="4">
        <v>136330.26</v>
      </c>
      <c r="P1421" t="s">
        <v>28</v>
      </c>
      <c r="Q1421" t="str" cm="1">
        <f t="array" ref="Q1421">_xlfn.IFS(
O1421&lt;50000,"Low Salary (&lt;$50K)",
O1421&lt;90000,"Lower Middle ($50K-$90K)",
O1421&lt;130000,"Middle ($90K-$130K)",
O1421&lt;170000,"Upper Middle ($130K-$170K)",
O1421&gt;=170000,"High Salary (&gt;$170K)"
)</f>
        <v>Upper Middle ($130K-$170K)</v>
      </c>
      <c r="R1421" t="str" cm="1">
        <f t="array" ref="R1421">_xlfn.IFS(
G1421&lt;=2,"New Customers (0-2Y)",
G1421&lt;=5,"Growing Customers (3-5Y)",
G1421&lt;=8,"Established Customers (6-8Y)",
G1421&lt;=10,"Loyal Customers (9-10Y)"
)</f>
        <v>New Customers (0-2Y)</v>
      </c>
    </row>
    <row r="1422" spans="1:18" x14ac:dyDescent="0.35">
      <c r="A1422">
        <v>15753969</v>
      </c>
      <c r="B1422" t="s">
        <v>292</v>
      </c>
      <c r="C1422" t="s">
        <v>26</v>
      </c>
      <c r="D1422" t="s">
        <v>39</v>
      </c>
      <c r="E1422">
        <v>45</v>
      </c>
      <c r="F1422" t="s">
        <v>19</v>
      </c>
      <c r="G1422">
        <v>5</v>
      </c>
      <c r="H1422" s="4">
        <v>83888.54</v>
      </c>
      <c r="I1422" t="s">
        <v>29</v>
      </c>
      <c r="J1422">
        <v>1</v>
      </c>
      <c r="K1422">
        <v>724</v>
      </c>
      <c r="L1422" t="s">
        <v>35</v>
      </c>
      <c r="M1422" t="s">
        <v>27</v>
      </c>
      <c r="N1422" t="s">
        <v>22</v>
      </c>
      <c r="O1422" s="4">
        <v>34121.81</v>
      </c>
      <c r="P1422" t="s">
        <v>28</v>
      </c>
      <c r="Q1422" t="str" cm="1">
        <f t="array" ref="Q1422">_xlfn.IFS(
O1422&lt;50000,"Low Salary (&lt;$50K)",
O1422&lt;90000,"Lower Middle ($50K-$90K)",
O1422&lt;130000,"Middle ($90K-$130K)",
O1422&lt;170000,"Upper Middle ($130K-$170K)",
O1422&gt;=170000,"High Salary (&gt;$170K)"
)</f>
        <v>Low Salary (&lt;$50K)</v>
      </c>
      <c r="R1422" t="str" cm="1">
        <f t="array" ref="R1422">_xlfn.IFS(
G1422&lt;=2,"New Customers (0-2Y)",
G1422&lt;=5,"Growing Customers (3-5Y)",
G1422&lt;=8,"Established Customers (6-8Y)",
G1422&lt;=10,"Loyal Customers (9-10Y)"
)</f>
        <v>Growing Customers (3-5Y)</v>
      </c>
    </row>
    <row r="1423" spans="1:18" x14ac:dyDescent="0.35">
      <c r="A1423">
        <v>15742378</v>
      </c>
      <c r="B1423" t="s">
        <v>973</v>
      </c>
      <c r="C1423" t="s">
        <v>42</v>
      </c>
      <c r="D1423" t="s">
        <v>39</v>
      </c>
      <c r="E1423">
        <v>32</v>
      </c>
      <c r="F1423" t="s">
        <v>19</v>
      </c>
      <c r="G1423">
        <v>5</v>
      </c>
      <c r="H1423" s="4">
        <v>110029.77</v>
      </c>
      <c r="I1423" t="s">
        <v>33</v>
      </c>
      <c r="J1423">
        <v>1</v>
      </c>
      <c r="K1423">
        <v>520</v>
      </c>
      <c r="L1423" t="s">
        <v>31</v>
      </c>
      <c r="M1423" t="s">
        <v>21</v>
      </c>
      <c r="N1423" t="s">
        <v>32</v>
      </c>
      <c r="O1423" s="4">
        <v>56246.69</v>
      </c>
      <c r="P1423" t="s">
        <v>28</v>
      </c>
      <c r="Q1423" t="str" cm="1">
        <f t="array" ref="Q1423">_xlfn.IFS(
O1423&lt;50000,"Low Salary (&lt;$50K)",
O1423&lt;90000,"Lower Middle ($50K-$90K)",
O1423&lt;130000,"Middle ($90K-$130K)",
O1423&lt;170000,"Upper Middle ($130K-$170K)",
O1423&gt;=170000,"High Salary (&gt;$170K)"
)</f>
        <v>Lower Middle ($50K-$90K)</v>
      </c>
      <c r="R1423" t="str" cm="1">
        <f t="array" ref="R1423">_xlfn.IFS(
G1423&lt;=2,"New Customers (0-2Y)",
G1423&lt;=5,"Growing Customers (3-5Y)",
G1423&lt;=8,"Established Customers (6-8Y)",
G1423&lt;=10,"Loyal Customers (9-10Y)"
)</f>
        <v>Growing Customers (3-5Y)</v>
      </c>
    </row>
    <row r="1424" spans="1:18" x14ac:dyDescent="0.35">
      <c r="A1424">
        <v>15794874</v>
      </c>
      <c r="B1424" t="s">
        <v>974</v>
      </c>
      <c r="C1424" t="s">
        <v>26</v>
      </c>
      <c r="D1424" t="s">
        <v>39</v>
      </c>
      <c r="E1424">
        <v>41</v>
      </c>
      <c r="F1424" t="s">
        <v>19</v>
      </c>
      <c r="G1424">
        <v>9</v>
      </c>
      <c r="H1424" s="4">
        <v>127523.75</v>
      </c>
      <c r="I1424" t="s">
        <v>33</v>
      </c>
      <c r="J1424">
        <v>1</v>
      </c>
      <c r="K1424">
        <v>696</v>
      </c>
      <c r="L1424" t="s">
        <v>35</v>
      </c>
      <c r="M1424" t="s">
        <v>27</v>
      </c>
      <c r="N1424" t="s">
        <v>22</v>
      </c>
      <c r="O1424" s="4">
        <v>191417.42</v>
      </c>
      <c r="P1424" t="s">
        <v>28</v>
      </c>
      <c r="Q1424" t="str" cm="1">
        <f t="array" ref="Q1424">_xlfn.IFS(
O1424&lt;50000,"Low Salary (&lt;$50K)",
O1424&lt;90000,"Lower Middle ($50K-$90K)",
O1424&lt;130000,"Middle ($90K-$130K)",
O1424&lt;170000,"Upper Middle ($130K-$170K)",
O1424&gt;=170000,"High Salary (&gt;$170K)"
)</f>
        <v>High Salary (&gt;$170K)</v>
      </c>
      <c r="R1424" t="str" cm="1">
        <f t="array" ref="R1424">_xlfn.IFS(
G1424&lt;=2,"New Customers (0-2Y)",
G1424&lt;=5,"Growing Customers (3-5Y)",
G1424&lt;=8,"Established Customers (6-8Y)",
G1424&lt;=10,"Loyal Customers (9-10Y)"
)</f>
        <v>Loyal Customers (9-10Y)</v>
      </c>
    </row>
    <row r="1425" spans="1:18" x14ac:dyDescent="0.35">
      <c r="A1425">
        <v>15589221</v>
      </c>
      <c r="B1425" t="s">
        <v>153</v>
      </c>
      <c r="C1425" t="s">
        <v>42</v>
      </c>
      <c r="D1425" t="s">
        <v>39</v>
      </c>
      <c r="E1425">
        <v>30</v>
      </c>
      <c r="F1425" t="s">
        <v>19</v>
      </c>
      <c r="G1425">
        <v>1</v>
      </c>
      <c r="H1425" s="4">
        <v>139762.13</v>
      </c>
      <c r="I1425" t="s">
        <v>33</v>
      </c>
      <c r="J1425">
        <v>2</v>
      </c>
      <c r="K1425">
        <v>657</v>
      </c>
      <c r="L1425" t="s">
        <v>20</v>
      </c>
      <c r="M1425" t="s">
        <v>21</v>
      </c>
      <c r="N1425" t="s">
        <v>22</v>
      </c>
      <c r="O1425" s="4">
        <v>23317.88</v>
      </c>
      <c r="P1425" t="s">
        <v>28</v>
      </c>
      <c r="Q1425" t="str" cm="1">
        <f t="array" ref="Q1425">_xlfn.IFS(
O1425&lt;50000,"Low Salary (&lt;$50K)",
O1425&lt;90000,"Lower Middle ($50K-$90K)",
O1425&lt;130000,"Middle ($90K-$130K)",
O1425&lt;170000,"Upper Middle ($130K-$170K)",
O1425&gt;=170000,"High Salary (&gt;$170K)"
)</f>
        <v>Low Salary (&lt;$50K)</v>
      </c>
      <c r="R1425" t="str" cm="1">
        <f t="array" ref="R1425">_xlfn.IFS(
G1425&lt;=2,"New Customers (0-2Y)",
G1425&lt;=5,"Growing Customers (3-5Y)",
G1425&lt;=8,"Established Customers (6-8Y)",
G1425&lt;=10,"Loyal Customers (9-10Y)"
)</f>
        <v>New Customers (0-2Y)</v>
      </c>
    </row>
    <row r="1426" spans="1:18" x14ac:dyDescent="0.35">
      <c r="A1426">
        <v>15596671</v>
      </c>
      <c r="B1426" t="s">
        <v>93</v>
      </c>
      <c r="C1426" t="s">
        <v>26</v>
      </c>
      <c r="D1426" t="s">
        <v>18</v>
      </c>
      <c r="E1426">
        <v>42</v>
      </c>
      <c r="F1426" t="s">
        <v>19</v>
      </c>
      <c r="G1426">
        <v>8</v>
      </c>
      <c r="H1426" s="4">
        <v>91611.12</v>
      </c>
      <c r="I1426" t="s">
        <v>29</v>
      </c>
      <c r="J1426">
        <v>1</v>
      </c>
      <c r="K1426">
        <v>603</v>
      </c>
      <c r="L1426" t="s">
        <v>20</v>
      </c>
      <c r="M1426" t="s">
        <v>27</v>
      </c>
      <c r="N1426" t="s">
        <v>32</v>
      </c>
      <c r="O1426" s="4">
        <v>144675.29999999999</v>
      </c>
      <c r="P1426" t="s">
        <v>23</v>
      </c>
      <c r="Q1426" t="str" cm="1">
        <f t="array" ref="Q1426">_xlfn.IFS(
O1426&lt;50000,"Low Salary (&lt;$50K)",
O1426&lt;90000,"Lower Middle ($50K-$90K)",
O1426&lt;130000,"Middle ($90K-$130K)",
O1426&lt;170000,"Upper Middle ($130K-$170K)",
O1426&gt;=170000,"High Salary (&gt;$170K)"
)</f>
        <v>Upper Middle ($130K-$170K)</v>
      </c>
      <c r="R1426" t="str" cm="1">
        <f t="array" ref="R1426">_xlfn.IFS(
G1426&lt;=2,"New Customers (0-2Y)",
G1426&lt;=5,"Growing Customers (3-5Y)",
G1426&lt;=8,"Established Customers (6-8Y)",
G1426&lt;=10,"Loyal Customers (9-10Y)"
)</f>
        <v>Established Customers (6-8Y)</v>
      </c>
    </row>
    <row r="1427" spans="1:18" x14ac:dyDescent="0.35">
      <c r="A1427">
        <v>15583668</v>
      </c>
      <c r="B1427" t="s">
        <v>975</v>
      </c>
      <c r="C1427" t="s">
        <v>17</v>
      </c>
      <c r="D1427" t="s">
        <v>18</v>
      </c>
      <c r="E1427">
        <v>42</v>
      </c>
      <c r="F1427" t="s">
        <v>19</v>
      </c>
      <c r="G1427">
        <v>2</v>
      </c>
      <c r="H1427" s="4">
        <v>109471.79</v>
      </c>
      <c r="I1427" t="s">
        <v>33</v>
      </c>
      <c r="J1427">
        <v>1</v>
      </c>
      <c r="K1427">
        <v>726</v>
      </c>
      <c r="L1427" t="s">
        <v>35</v>
      </c>
      <c r="M1427" t="s">
        <v>27</v>
      </c>
      <c r="N1427" t="s">
        <v>22</v>
      </c>
      <c r="O1427" s="4">
        <v>175161.05</v>
      </c>
      <c r="P1427" t="s">
        <v>28</v>
      </c>
      <c r="Q1427" t="str" cm="1">
        <f t="array" ref="Q1427">_xlfn.IFS(
O1427&lt;50000,"Low Salary (&lt;$50K)",
O1427&lt;90000,"Lower Middle ($50K-$90K)",
O1427&lt;130000,"Middle ($90K-$130K)",
O1427&lt;170000,"Upper Middle ($130K-$170K)",
O1427&gt;=170000,"High Salary (&gt;$170K)"
)</f>
        <v>High Salary (&gt;$170K)</v>
      </c>
      <c r="R1427" t="str" cm="1">
        <f t="array" ref="R1427">_xlfn.IFS(
G1427&lt;=2,"New Customers (0-2Y)",
G1427&lt;=5,"Growing Customers (3-5Y)",
G1427&lt;=8,"Established Customers (6-8Y)",
G1427&lt;=10,"Loyal Customers (9-10Y)"
)</f>
        <v>New Customers (0-2Y)</v>
      </c>
    </row>
    <row r="1428" spans="1:18" x14ac:dyDescent="0.35">
      <c r="A1428">
        <v>15710206</v>
      </c>
      <c r="B1428" t="s">
        <v>976</v>
      </c>
      <c r="C1428" t="s">
        <v>17</v>
      </c>
      <c r="D1428" t="s">
        <v>18</v>
      </c>
      <c r="E1428">
        <v>39</v>
      </c>
      <c r="F1428" t="s">
        <v>19</v>
      </c>
      <c r="G1428">
        <v>4</v>
      </c>
      <c r="H1428" s="4">
        <v>150500.64000000001</v>
      </c>
      <c r="I1428" t="s">
        <v>33</v>
      </c>
      <c r="J1428">
        <v>1</v>
      </c>
      <c r="K1428">
        <v>591</v>
      </c>
      <c r="L1428" t="s">
        <v>31</v>
      </c>
      <c r="M1428" t="s">
        <v>21</v>
      </c>
      <c r="N1428" t="s">
        <v>32</v>
      </c>
      <c r="O1428" s="4">
        <v>14928.8</v>
      </c>
      <c r="P1428" t="s">
        <v>28</v>
      </c>
      <c r="Q1428" t="str" cm="1">
        <f t="array" ref="Q1428">_xlfn.IFS(
O1428&lt;50000,"Low Salary (&lt;$50K)",
O1428&lt;90000,"Lower Middle ($50K-$90K)",
O1428&lt;130000,"Middle ($90K-$130K)",
O1428&lt;170000,"Upper Middle ($130K-$170K)",
O1428&gt;=170000,"High Salary (&gt;$170K)"
)</f>
        <v>Low Salary (&lt;$50K)</v>
      </c>
      <c r="R1428" t="str" cm="1">
        <f t="array" ref="R1428">_xlfn.IFS(
G1428&lt;=2,"New Customers (0-2Y)",
G1428&lt;=5,"Growing Customers (3-5Y)",
G1428&lt;=8,"Established Customers (6-8Y)",
G1428&lt;=10,"Loyal Customers (9-10Y)"
)</f>
        <v>Growing Customers (3-5Y)</v>
      </c>
    </row>
    <row r="1429" spans="1:18" x14ac:dyDescent="0.35">
      <c r="A1429">
        <v>15799966</v>
      </c>
      <c r="B1429" t="s">
        <v>186</v>
      </c>
      <c r="C1429" t="s">
        <v>42</v>
      </c>
      <c r="D1429" t="s">
        <v>18</v>
      </c>
      <c r="E1429">
        <v>59</v>
      </c>
      <c r="F1429" t="s">
        <v>19</v>
      </c>
      <c r="G1429">
        <v>9</v>
      </c>
      <c r="H1429" s="4">
        <v>101609.77</v>
      </c>
      <c r="I1429" t="s">
        <v>33</v>
      </c>
      <c r="J1429">
        <v>1</v>
      </c>
      <c r="K1429">
        <v>792</v>
      </c>
      <c r="L1429" t="s">
        <v>37</v>
      </c>
      <c r="M1429" t="s">
        <v>27</v>
      </c>
      <c r="N1429" t="s">
        <v>32</v>
      </c>
      <c r="O1429" s="4">
        <v>161479.19</v>
      </c>
      <c r="P1429" t="s">
        <v>23</v>
      </c>
      <c r="Q1429" t="str" cm="1">
        <f t="array" ref="Q1429">_xlfn.IFS(
O1429&lt;50000,"Low Salary (&lt;$50K)",
O1429&lt;90000,"Lower Middle ($50K-$90K)",
O1429&lt;130000,"Middle ($90K-$130K)",
O1429&lt;170000,"Upper Middle ($130K-$170K)",
O1429&gt;=170000,"High Salary (&gt;$170K)"
)</f>
        <v>Upper Middle ($130K-$170K)</v>
      </c>
      <c r="R1429" t="str" cm="1">
        <f t="array" ref="R1429">_xlfn.IFS(
G1429&lt;=2,"New Customers (0-2Y)",
G1429&lt;=5,"Growing Customers (3-5Y)",
G1429&lt;=8,"Established Customers (6-8Y)",
G1429&lt;=10,"Loyal Customers (9-10Y)"
)</f>
        <v>Loyal Customers (9-10Y)</v>
      </c>
    </row>
    <row r="1430" spans="1:18" x14ac:dyDescent="0.35">
      <c r="A1430">
        <v>15794560</v>
      </c>
      <c r="B1430" t="s">
        <v>62</v>
      </c>
      <c r="C1430" t="s">
        <v>17</v>
      </c>
      <c r="D1430" t="s">
        <v>39</v>
      </c>
      <c r="E1430">
        <v>57</v>
      </c>
      <c r="F1430" t="s">
        <v>19</v>
      </c>
      <c r="G1430">
        <v>5</v>
      </c>
      <c r="H1430" s="4">
        <v>0</v>
      </c>
      <c r="I1430" t="s">
        <v>24</v>
      </c>
      <c r="J1430">
        <v>1</v>
      </c>
      <c r="K1430">
        <v>550</v>
      </c>
      <c r="L1430" t="s">
        <v>31</v>
      </c>
      <c r="M1430" t="s">
        <v>21</v>
      </c>
      <c r="N1430" t="s">
        <v>22</v>
      </c>
      <c r="O1430" s="4">
        <v>133501.94</v>
      </c>
      <c r="P1430" t="s">
        <v>28</v>
      </c>
      <c r="Q1430" t="str" cm="1">
        <f t="array" ref="Q1430">_xlfn.IFS(
O1430&lt;50000,"Low Salary (&lt;$50K)",
O1430&lt;90000,"Lower Middle ($50K-$90K)",
O1430&lt;130000,"Middle ($90K-$130K)",
O1430&lt;170000,"Upper Middle ($130K-$170K)",
O1430&gt;=170000,"High Salary (&gt;$170K)"
)</f>
        <v>Upper Middle ($130K-$170K)</v>
      </c>
      <c r="R1430" t="str" cm="1">
        <f t="array" ref="R1430">_xlfn.IFS(
G1430&lt;=2,"New Customers (0-2Y)",
G1430&lt;=5,"Growing Customers (3-5Y)",
G1430&lt;=8,"Established Customers (6-8Y)",
G1430&lt;=10,"Loyal Customers (9-10Y)"
)</f>
        <v>Growing Customers (3-5Y)</v>
      </c>
    </row>
    <row r="1431" spans="1:18" x14ac:dyDescent="0.35">
      <c r="A1431">
        <v>15626485</v>
      </c>
      <c r="B1431" t="s">
        <v>473</v>
      </c>
      <c r="C1431" t="s">
        <v>17</v>
      </c>
      <c r="D1431" t="s">
        <v>18</v>
      </c>
      <c r="E1431">
        <v>26</v>
      </c>
      <c r="F1431" t="s">
        <v>43</v>
      </c>
      <c r="G1431">
        <v>8</v>
      </c>
      <c r="H1431" s="4">
        <v>78892.23</v>
      </c>
      <c r="I1431" t="s">
        <v>29</v>
      </c>
      <c r="J1431">
        <v>1</v>
      </c>
      <c r="K1431">
        <v>601</v>
      </c>
      <c r="L1431" t="s">
        <v>20</v>
      </c>
      <c r="M1431" t="s">
        <v>21</v>
      </c>
      <c r="N1431" t="s">
        <v>22</v>
      </c>
      <c r="O1431" s="4">
        <v>23703.52</v>
      </c>
      <c r="P1431" t="s">
        <v>28</v>
      </c>
      <c r="Q1431" t="str" cm="1">
        <f t="array" ref="Q1431">_xlfn.IFS(
O1431&lt;50000,"Low Salary (&lt;$50K)",
O1431&lt;90000,"Lower Middle ($50K-$90K)",
O1431&lt;130000,"Middle ($90K-$130K)",
O1431&lt;170000,"Upper Middle ($130K-$170K)",
O1431&gt;=170000,"High Salary (&gt;$170K)"
)</f>
        <v>Low Salary (&lt;$50K)</v>
      </c>
      <c r="R1431" t="str" cm="1">
        <f t="array" ref="R1431">_xlfn.IFS(
G1431&lt;=2,"New Customers (0-2Y)",
G1431&lt;=5,"Growing Customers (3-5Y)",
G1431&lt;=8,"Established Customers (6-8Y)",
G1431&lt;=10,"Loyal Customers (9-10Y)"
)</f>
        <v>Established Customers (6-8Y)</v>
      </c>
    </row>
    <row r="1432" spans="1:18" x14ac:dyDescent="0.35">
      <c r="A1432">
        <v>15703143</v>
      </c>
      <c r="B1432" t="s">
        <v>957</v>
      </c>
      <c r="C1432" t="s">
        <v>17</v>
      </c>
      <c r="D1432" t="s">
        <v>18</v>
      </c>
      <c r="E1432">
        <v>29</v>
      </c>
      <c r="F1432" t="s">
        <v>43</v>
      </c>
      <c r="G1432">
        <v>3</v>
      </c>
      <c r="H1432" s="4">
        <v>82344.84</v>
      </c>
      <c r="I1432" t="s">
        <v>29</v>
      </c>
      <c r="J1432">
        <v>1</v>
      </c>
      <c r="K1432">
        <v>820</v>
      </c>
      <c r="L1432" t="s">
        <v>37</v>
      </c>
      <c r="M1432" t="s">
        <v>27</v>
      </c>
      <c r="N1432" t="s">
        <v>22</v>
      </c>
      <c r="O1432" s="4">
        <v>115985.38</v>
      </c>
      <c r="P1432" t="s">
        <v>28</v>
      </c>
      <c r="Q1432" t="str" cm="1">
        <f t="array" ref="Q1432">_xlfn.IFS(
O1432&lt;50000,"Low Salary (&lt;$50K)",
O1432&lt;90000,"Lower Middle ($50K-$90K)",
O1432&lt;130000,"Middle ($90K-$130K)",
O1432&lt;170000,"Upper Middle ($130K-$170K)",
O1432&gt;=170000,"High Salary (&gt;$170K)"
)</f>
        <v>Middle ($90K-$130K)</v>
      </c>
      <c r="R1432" t="str" cm="1">
        <f t="array" ref="R1432">_xlfn.IFS(
G1432&lt;=2,"New Customers (0-2Y)",
G1432&lt;=5,"Growing Customers (3-5Y)",
G1432&lt;=8,"Established Customers (6-8Y)",
G1432&lt;=10,"Loyal Customers (9-10Y)"
)</f>
        <v>Growing Customers (3-5Y)</v>
      </c>
    </row>
    <row r="1433" spans="1:18" x14ac:dyDescent="0.35">
      <c r="A1433">
        <v>15809772</v>
      </c>
      <c r="B1433" t="s">
        <v>832</v>
      </c>
      <c r="C1433" t="s">
        <v>17</v>
      </c>
      <c r="D1433" t="s">
        <v>39</v>
      </c>
      <c r="E1433">
        <v>48</v>
      </c>
      <c r="F1433" t="s">
        <v>19</v>
      </c>
      <c r="G1433">
        <v>2</v>
      </c>
      <c r="H1433" s="4">
        <v>0</v>
      </c>
      <c r="I1433" t="s">
        <v>24</v>
      </c>
      <c r="J1433">
        <v>1</v>
      </c>
      <c r="K1433">
        <v>667</v>
      </c>
      <c r="L1433" t="s">
        <v>35</v>
      </c>
      <c r="M1433" t="s">
        <v>21</v>
      </c>
      <c r="N1433" t="s">
        <v>32</v>
      </c>
      <c r="O1433" s="4">
        <v>43229.2</v>
      </c>
      <c r="P1433" t="s">
        <v>28</v>
      </c>
      <c r="Q1433" t="str" cm="1">
        <f t="array" ref="Q1433">_xlfn.IFS(
O1433&lt;50000,"Low Salary (&lt;$50K)",
O1433&lt;90000,"Lower Middle ($50K-$90K)",
O1433&lt;130000,"Middle ($90K-$130K)",
O1433&lt;170000,"Upper Middle ($130K-$170K)",
O1433&gt;=170000,"High Salary (&gt;$170K)"
)</f>
        <v>Low Salary (&lt;$50K)</v>
      </c>
      <c r="R1433" t="str" cm="1">
        <f t="array" ref="R1433">_xlfn.IFS(
G1433&lt;=2,"New Customers (0-2Y)",
G1433&lt;=5,"Growing Customers (3-5Y)",
G1433&lt;=8,"Established Customers (6-8Y)",
G1433&lt;=10,"Loyal Customers (9-10Y)"
)</f>
        <v>New Customers (0-2Y)</v>
      </c>
    </row>
    <row r="1434" spans="1:18" x14ac:dyDescent="0.35">
      <c r="A1434">
        <v>15687959</v>
      </c>
      <c r="B1434" t="s">
        <v>977</v>
      </c>
      <c r="C1434" t="s">
        <v>26</v>
      </c>
      <c r="D1434" t="s">
        <v>18</v>
      </c>
      <c r="E1434">
        <v>44</v>
      </c>
      <c r="F1434" t="s">
        <v>19</v>
      </c>
      <c r="G1434">
        <v>4</v>
      </c>
      <c r="H1434" s="4">
        <v>0</v>
      </c>
      <c r="I1434" t="s">
        <v>24</v>
      </c>
      <c r="J1434">
        <v>1</v>
      </c>
      <c r="K1434">
        <v>573</v>
      </c>
      <c r="L1434" t="s">
        <v>31</v>
      </c>
      <c r="M1434" t="s">
        <v>21</v>
      </c>
      <c r="N1434" t="s">
        <v>22</v>
      </c>
      <c r="O1434" s="4">
        <v>94862.93</v>
      </c>
      <c r="P1434" t="s">
        <v>28</v>
      </c>
      <c r="Q1434" t="str" cm="1">
        <f t="array" ref="Q1434">_xlfn.IFS(
O1434&lt;50000,"Low Salary (&lt;$50K)",
O1434&lt;90000,"Lower Middle ($50K-$90K)",
O1434&lt;130000,"Middle ($90K-$130K)",
O1434&lt;170000,"Upper Middle ($130K-$170K)",
O1434&gt;=170000,"High Salary (&gt;$170K)"
)</f>
        <v>Middle ($90K-$130K)</v>
      </c>
      <c r="R1434" t="str" cm="1">
        <f t="array" ref="R1434">_xlfn.IFS(
G1434&lt;=2,"New Customers (0-2Y)",
G1434&lt;=5,"Growing Customers (3-5Y)",
G1434&lt;=8,"Established Customers (6-8Y)",
G1434&lt;=10,"Loyal Customers (9-10Y)"
)</f>
        <v>Growing Customers (3-5Y)</v>
      </c>
    </row>
    <row r="1435" spans="1:18" x14ac:dyDescent="0.35">
      <c r="A1435">
        <v>15585282</v>
      </c>
      <c r="B1435" t="s">
        <v>230</v>
      </c>
      <c r="C1435" t="s">
        <v>17</v>
      </c>
      <c r="D1435" t="s">
        <v>39</v>
      </c>
      <c r="E1435">
        <v>62</v>
      </c>
      <c r="F1435" t="s">
        <v>2967</v>
      </c>
      <c r="G1435">
        <v>1</v>
      </c>
      <c r="H1435" s="4">
        <v>127706.33</v>
      </c>
      <c r="I1435" t="s">
        <v>33</v>
      </c>
      <c r="J1435">
        <v>2</v>
      </c>
      <c r="K1435">
        <v>755</v>
      </c>
      <c r="L1435" t="s">
        <v>35</v>
      </c>
      <c r="M1435" t="s">
        <v>27</v>
      </c>
      <c r="N1435" t="s">
        <v>22</v>
      </c>
      <c r="O1435" s="4">
        <v>142377.69</v>
      </c>
      <c r="P1435" t="s">
        <v>28</v>
      </c>
      <c r="Q1435" t="str" cm="1">
        <f t="array" ref="Q1435">_xlfn.IFS(
O1435&lt;50000,"Low Salary (&lt;$50K)",
O1435&lt;90000,"Lower Middle ($50K-$90K)",
O1435&lt;130000,"Middle ($90K-$130K)",
O1435&lt;170000,"Upper Middle ($130K-$170K)",
O1435&gt;=170000,"High Salary (&gt;$170K)"
)</f>
        <v>Upper Middle ($130K-$170K)</v>
      </c>
      <c r="R1435" t="str" cm="1">
        <f t="array" ref="R1435">_xlfn.IFS(
G1435&lt;=2,"New Customers (0-2Y)",
G1435&lt;=5,"Growing Customers (3-5Y)",
G1435&lt;=8,"Established Customers (6-8Y)",
G1435&lt;=10,"Loyal Customers (9-10Y)"
)</f>
        <v>New Customers (0-2Y)</v>
      </c>
    </row>
    <row r="1436" spans="1:18" x14ac:dyDescent="0.35">
      <c r="A1436">
        <v>15714993</v>
      </c>
      <c r="B1436" t="s">
        <v>864</v>
      </c>
      <c r="C1436" t="s">
        <v>17</v>
      </c>
      <c r="D1436" t="s">
        <v>18</v>
      </c>
      <c r="E1436">
        <v>41</v>
      </c>
      <c r="F1436" t="s">
        <v>19</v>
      </c>
      <c r="G1436">
        <v>9</v>
      </c>
      <c r="H1436" s="4">
        <v>124349.34</v>
      </c>
      <c r="I1436" t="s">
        <v>33</v>
      </c>
      <c r="J1436">
        <v>1</v>
      </c>
      <c r="K1436">
        <v>552</v>
      </c>
      <c r="L1436" t="s">
        <v>31</v>
      </c>
      <c r="M1436" t="s">
        <v>21</v>
      </c>
      <c r="N1436" t="s">
        <v>32</v>
      </c>
      <c r="O1436" s="4">
        <v>135635.25</v>
      </c>
      <c r="P1436" t="s">
        <v>28</v>
      </c>
      <c r="Q1436" t="str" cm="1">
        <f t="array" ref="Q1436">_xlfn.IFS(
O1436&lt;50000,"Low Salary (&lt;$50K)",
O1436&lt;90000,"Lower Middle ($50K-$90K)",
O1436&lt;130000,"Middle ($90K-$130K)",
O1436&lt;170000,"Upper Middle ($130K-$170K)",
O1436&gt;=170000,"High Salary (&gt;$170K)"
)</f>
        <v>Upper Middle ($130K-$170K)</v>
      </c>
      <c r="R1436" t="str" cm="1">
        <f t="array" ref="R1436">_xlfn.IFS(
G1436&lt;=2,"New Customers (0-2Y)",
G1436&lt;=5,"Growing Customers (3-5Y)",
G1436&lt;=8,"Established Customers (6-8Y)",
G1436&lt;=10,"Loyal Customers (9-10Y)"
)</f>
        <v>Loyal Customers (9-10Y)</v>
      </c>
    </row>
    <row r="1437" spans="1:18" x14ac:dyDescent="0.35">
      <c r="A1437">
        <v>15596021</v>
      </c>
      <c r="B1437" t="s">
        <v>978</v>
      </c>
      <c r="C1437" t="s">
        <v>26</v>
      </c>
      <c r="D1437" t="s">
        <v>39</v>
      </c>
      <c r="E1437">
        <v>44</v>
      </c>
      <c r="F1437" t="s">
        <v>19</v>
      </c>
      <c r="G1437">
        <v>8</v>
      </c>
      <c r="H1437" s="4">
        <v>0</v>
      </c>
      <c r="I1437" t="s">
        <v>24</v>
      </c>
      <c r="J1437">
        <v>2</v>
      </c>
      <c r="K1437">
        <v>598</v>
      </c>
      <c r="L1437" t="s">
        <v>31</v>
      </c>
      <c r="M1437" t="s">
        <v>21</v>
      </c>
      <c r="N1437" t="s">
        <v>32</v>
      </c>
      <c r="O1437" s="4">
        <v>148487.9</v>
      </c>
      <c r="P1437" t="s">
        <v>28</v>
      </c>
      <c r="Q1437" t="str" cm="1">
        <f t="array" ref="Q1437">_xlfn.IFS(
O1437&lt;50000,"Low Salary (&lt;$50K)",
O1437&lt;90000,"Lower Middle ($50K-$90K)",
O1437&lt;130000,"Middle ($90K-$130K)",
O1437&lt;170000,"Upper Middle ($130K-$170K)",
O1437&gt;=170000,"High Salary (&gt;$170K)"
)</f>
        <v>Upper Middle ($130K-$170K)</v>
      </c>
      <c r="R1437" t="str" cm="1">
        <f t="array" ref="R1437">_xlfn.IFS(
G1437&lt;=2,"New Customers (0-2Y)",
G1437&lt;=5,"Growing Customers (3-5Y)",
G1437&lt;=8,"Established Customers (6-8Y)",
G1437&lt;=10,"Loyal Customers (9-10Y)"
)</f>
        <v>Established Customers (6-8Y)</v>
      </c>
    </row>
    <row r="1438" spans="1:18" x14ac:dyDescent="0.35">
      <c r="A1438">
        <v>15646615</v>
      </c>
      <c r="B1438" t="s">
        <v>434</v>
      </c>
      <c r="C1438" t="s">
        <v>42</v>
      </c>
      <c r="D1438" t="s">
        <v>39</v>
      </c>
      <c r="E1438">
        <v>28</v>
      </c>
      <c r="F1438" t="s">
        <v>43</v>
      </c>
      <c r="G1438">
        <v>1</v>
      </c>
      <c r="H1438" s="4">
        <v>119336.29</v>
      </c>
      <c r="I1438" t="s">
        <v>33</v>
      </c>
      <c r="J1438">
        <v>2</v>
      </c>
      <c r="K1438">
        <v>576</v>
      </c>
      <c r="L1438" t="s">
        <v>31</v>
      </c>
      <c r="M1438" t="s">
        <v>27</v>
      </c>
      <c r="N1438" t="s">
        <v>22</v>
      </c>
      <c r="O1438" s="4">
        <v>58976.85</v>
      </c>
      <c r="P1438" t="s">
        <v>28</v>
      </c>
      <c r="Q1438" t="str" cm="1">
        <f t="array" ref="Q1438">_xlfn.IFS(
O1438&lt;50000,"Low Salary (&lt;$50K)",
O1438&lt;90000,"Lower Middle ($50K-$90K)",
O1438&lt;130000,"Middle ($90K-$130K)",
O1438&lt;170000,"Upper Middle ($130K-$170K)",
O1438&gt;=170000,"High Salary (&gt;$170K)"
)</f>
        <v>Lower Middle ($50K-$90K)</v>
      </c>
      <c r="R1438" t="str" cm="1">
        <f t="array" ref="R1438">_xlfn.IFS(
G1438&lt;=2,"New Customers (0-2Y)",
G1438&lt;=5,"Growing Customers (3-5Y)",
G1438&lt;=8,"Established Customers (6-8Y)",
G1438&lt;=10,"Loyal Customers (9-10Y)"
)</f>
        <v>New Customers (0-2Y)</v>
      </c>
    </row>
    <row r="1439" spans="1:18" x14ac:dyDescent="0.35">
      <c r="A1439">
        <v>15742632</v>
      </c>
      <c r="B1439" t="s">
        <v>979</v>
      </c>
      <c r="C1439" t="s">
        <v>17</v>
      </c>
      <c r="D1439" t="s">
        <v>18</v>
      </c>
      <c r="E1439">
        <v>31</v>
      </c>
      <c r="F1439" t="s">
        <v>19</v>
      </c>
      <c r="G1439">
        <v>9</v>
      </c>
      <c r="H1439" s="4">
        <v>0</v>
      </c>
      <c r="I1439" t="s">
        <v>24</v>
      </c>
      <c r="J1439">
        <v>1</v>
      </c>
      <c r="K1439">
        <v>670</v>
      </c>
      <c r="L1439" t="s">
        <v>35</v>
      </c>
      <c r="M1439" t="s">
        <v>27</v>
      </c>
      <c r="N1439" t="s">
        <v>22</v>
      </c>
      <c r="O1439" s="4">
        <v>76254.83</v>
      </c>
      <c r="P1439" t="s">
        <v>28</v>
      </c>
      <c r="Q1439" t="str" cm="1">
        <f t="array" ref="Q1439">_xlfn.IFS(
O1439&lt;50000,"Low Salary (&lt;$50K)",
O1439&lt;90000,"Lower Middle ($50K-$90K)",
O1439&lt;130000,"Middle ($90K-$130K)",
O1439&lt;170000,"Upper Middle ($130K-$170K)",
O1439&gt;=170000,"High Salary (&gt;$170K)"
)</f>
        <v>Lower Middle ($50K-$90K)</v>
      </c>
      <c r="R1439" t="str" cm="1">
        <f t="array" ref="R1439">_xlfn.IFS(
G1439&lt;=2,"New Customers (0-2Y)",
G1439&lt;=5,"Growing Customers (3-5Y)",
G1439&lt;=8,"Established Customers (6-8Y)",
G1439&lt;=10,"Loyal Customers (9-10Y)"
)</f>
        <v>Loyal Customers (9-10Y)</v>
      </c>
    </row>
    <row r="1440" spans="1:18" x14ac:dyDescent="0.35">
      <c r="A1440">
        <v>15574068</v>
      </c>
      <c r="B1440" t="s">
        <v>940</v>
      </c>
      <c r="C1440" t="s">
        <v>42</v>
      </c>
      <c r="D1440" t="s">
        <v>39</v>
      </c>
      <c r="E1440">
        <v>56</v>
      </c>
      <c r="F1440" t="s">
        <v>19</v>
      </c>
      <c r="G1440">
        <v>9</v>
      </c>
      <c r="H1440" s="4">
        <v>104217.3</v>
      </c>
      <c r="I1440" t="s">
        <v>33</v>
      </c>
      <c r="J1440">
        <v>1</v>
      </c>
      <c r="K1440">
        <v>504</v>
      </c>
      <c r="L1440" t="s">
        <v>31</v>
      </c>
      <c r="M1440" t="s">
        <v>27</v>
      </c>
      <c r="N1440" t="s">
        <v>32</v>
      </c>
      <c r="O1440" s="4">
        <v>55857.48</v>
      </c>
      <c r="P1440" t="s">
        <v>23</v>
      </c>
      <c r="Q1440" t="str" cm="1">
        <f t="array" ref="Q1440">_xlfn.IFS(
O1440&lt;50000,"Low Salary (&lt;$50K)",
O1440&lt;90000,"Lower Middle ($50K-$90K)",
O1440&lt;130000,"Middle ($90K-$130K)",
O1440&lt;170000,"Upper Middle ($130K-$170K)",
O1440&gt;=170000,"High Salary (&gt;$170K)"
)</f>
        <v>Lower Middle ($50K-$90K)</v>
      </c>
      <c r="R1440" t="str" cm="1">
        <f t="array" ref="R1440">_xlfn.IFS(
G1440&lt;=2,"New Customers (0-2Y)",
G1440&lt;=5,"Growing Customers (3-5Y)",
G1440&lt;=8,"Established Customers (6-8Y)",
G1440&lt;=10,"Loyal Customers (9-10Y)"
)</f>
        <v>Loyal Customers (9-10Y)</v>
      </c>
    </row>
    <row r="1441" spans="1:18" x14ac:dyDescent="0.35">
      <c r="A1441">
        <v>15806967</v>
      </c>
      <c r="B1441" t="s">
        <v>349</v>
      </c>
      <c r="C1441" t="s">
        <v>17</v>
      </c>
      <c r="D1441" t="s">
        <v>18</v>
      </c>
      <c r="E1441">
        <v>65</v>
      </c>
      <c r="F1441" t="s">
        <v>2967</v>
      </c>
      <c r="G1441">
        <v>7</v>
      </c>
      <c r="H1441" s="4">
        <v>0</v>
      </c>
      <c r="I1441" t="s">
        <v>24</v>
      </c>
      <c r="J1441">
        <v>1</v>
      </c>
      <c r="K1441">
        <v>778</v>
      </c>
      <c r="L1441" t="s">
        <v>35</v>
      </c>
      <c r="M1441" t="s">
        <v>21</v>
      </c>
      <c r="N1441" t="s">
        <v>22</v>
      </c>
      <c r="O1441" s="4">
        <v>77867.23</v>
      </c>
      <c r="P1441" t="s">
        <v>28</v>
      </c>
      <c r="Q1441" t="str" cm="1">
        <f t="array" ref="Q1441">_xlfn.IFS(
O1441&lt;50000,"Low Salary (&lt;$50K)",
O1441&lt;90000,"Lower Middle ($50K-$90K)",
O1441&lt;130000,"Middle ($90K-$130K)",
O1441&lt;170000,"Upper Middle ($130K-$170K)",
O1441&gt;=170000,"High Salary (&gt;$170K)"
)</f>
        <v>Lower Middle ($50K-$90K)</v>
      </c>
      <c r="R1441" t="str" cm="1">
        <f t="array" ref="R1441">_xlfn.IFS(
G1441&lt;=2,"New Customers (0-2Y)",
G1441&lt;=5,"Growing Customers (3-5Y)",
G1441&lt;=8,"Established Customers (6-8Y)",
G1441&lt;=10,"Loyal Customers (9-10Y)"
)</f>
        <v>Established Customers (6-8Y)</v>
      </c>
    </row>
    <row r="1442" spans="1:18" x14ac:dyDescent="0.35">
      <c r="A1442">
        <v>15796334</v>
      </c>
      <c r="B1442" t="s">
        <v>980</v>
      </c>
      <c r="C1442" t="s">
        <v>42</v>
      </c>
      <c r="D1442" t="s">
        <v>39</v>
      </c>
      <c r="E1442">
        <v>39</v>
      </c>
      <c r="F1442" t="s">
        <v>19</v>
      </c>
      <c r="G1442">
        <v>10</v>
      </c>
      <c r="H1442" s="4">
        <v>144757.01999999999</v>
      </c>
      <c r="I1442" t="s">
        <v>33</v>
      </c>
      <c r="J1442">
        <v>1</v>
      </c>
      <c r="K1442">
        <v>558</v>
      </c>
      <c r="L1442" t="s">
        <v>31</v>
      </c>
      <c r="M1442" t="s">
        <v>21</v>
      </c>
      <c r="N1442" t="s">
        <v>32</v>
      </c>
      <c r="O1442" s="4">
        <v>22878.16</v>
      </c>
      <c r="P1442" t="s">
        <v>23</v>
      </c>
      <c r="Q1442" t="str" cm="1">
        <f t="array" ref="Q1442">_xlfn.IFS(
O1442&lt;50000,"Low Salary (&lt;$50K)",
O1442&lt;90000,"Lower Middle ($50K-$90K)",
O1442&lt;130000,"Middle ($90K-$130K)",
O1442&lt;170000,"Upper Middle ($130K-$170K)",
O1442&gt;=170000,"High Salary (&gt;$170K)"
)</f>
        <v>Low Salary (&lt;$50K)</v>
      </c>
      <c r="R1442" t="str" cm="1">
        <f t="array" ref="R1442">_xlfn.IFS(
G1442&lt;=2,"New Customers (0-2Y)",
G1442&lt;=5,"Growing Customers (3-5Y)",
G1442&lt;=8,"Established Customers (6-8Y)",
G1442&lt;=10,"Loyal Customers (9-10Y)"
)</f>
        <v>Loyal Customers (9-10Y)</v>
      </c>
    </row>
    <row r="1443" spans="1:18" x14ac:dyDescent="0.35">
      <c r="A1443">
        <v>15688713</v>
      </c>
      <c r="B1443" t="s">
        <v>981</v>
      </c>
      <c r="C1443" t="s">
        <v>26</v>
      </c>
      <c r="D1443" t="s">
        <v>39</v>
      </c>
      <c r="E1443">
        <v>44</v>
      </c>
      <c r="F1443" t="s">
        <v>19</v>
      </c>
      <c r="G1443">
        <v>6</v>
      </c>
      <c r="H1443" s="4">
        <v>0</v>
      </c>
      <c r="I1443" t="s">
        <v>24</v>
      </c>
      <c r="J1443">
        <v>1</v>
      </c>
      <c r="K1443">
        <v>627</v>
      </c>
      <c r="L1443" t="s">
        <v>20</v>
      </c>
      <c r="M1443" t="s">
        <v>21</v>
      </c>
      <c r="N1443" t="s">
        <v>22</v>
      </c>
      <c r="O1443" s="4">
        <v>114469.55</v>
      </c>
      <c r="P1443" t="s">
        <v>28</v>
      </c>
      <c r="Q1443" t="str" cm="1">
        <f t="array" ref="Q1443">_xlfn.IFS(
O1443&lt;50000,"Low Salary (&lt;$50K)",
O1443&lt;90000,"Lower Middle ($50K-$90K)",
O1443&lt;130000,"Middle ($90K-$130K)",
O1443&lt;170000,"Upper Middle ($130K-$170K)",
O1443&gt;=170000,"High Salary (&gt;$170K)"
)</f>
        <v>Middle ($90K-$130K)</v>
      </c>
      <c r="R1443" t="str" cm="1">
        <f t="array" ref="R1443">_xlfn.IFS(
G1443&lt;=2,"New Customers (0-2Y)",
G1443&lt;=5,"Growing Customers (3-5Y)",
G1443&lt;=8,"Established Customers (6-8Y)",
G1443&lt;=10,"Loyal Customers (9-10Y)"
)</f>
        <v>Established Customers (6-8Y)</v>
      </c>
    </row>
    <row r="1444" spans="1:18" x14ac:dyDescent="0.35">
      <c r="A1444">
        <v>15796179</v>
      </c>
      <c r="B1444" t="s">
        <v>716</v>
      </c>
      <c r="C1444" t="s">
        <v>17</v>
      </c>
      <c r="D1444" t="s">
        <v>39</v>
      </c>
      <c r="E1444">
        <v>43</v>
      </c>
      <c r="F1444" t="s">
        <v>19</v>
      </c>
      <c r="G1444">
        <v>8</v>
      </c>
      <c r="H1444" s="4">
        <v>0</v>
      </c>
      <c r="I1444" t="s">
        <v>24</v>
      </c>
      <c r="J1444">
        <v>1</v>
      </c>
      <c r="K1444">
        <v>683</v>
      </c>
      <c r="L1444" t="s">
        <v>35</v>
      </c>
      <c r="M1444" t="s">
        <v>21</v>
      </c>
      <c r="N1444" t="s">
        <v>32</v>
      </c>
      <c r="O1444" s="4">
        <v>96754.8</v>
      </c>
      <c r="P1444" t="s">
        <v>28</v>
      </c>
      <c r="Q1444" t="str" cm="1">
        <f t="array" ref="Q1444">_xlfn.IFS(
O1444&lt;50000,"Low Salary (&lt;$50K)",
O1444&lt;90000,"Lower Middle ($50K-$90K)",
O1444&lt;130000,"Middle ($90K-$130K)",
O1444&lt;170000,"Upper Middle ($130K-$170K)",
O1444&gt;=170000,"High Salary (&gt;$170K)"
)</f>
        <v>Middle ($90K-$130K)</v>
      </c>
      <c r="R1444" t="str" cm="1">
        <f t="array" ref="R1444">_xlfn.IFS(
G1444&lt;=2,"New Customers (0-2Y)",
G1444&lt;=5,"Growing Customers (3-5Y)",
G1444&lt;=8,"Established Customers (6-8Y)",
G1444&lt;=10,"Loyal Customers (9-10Y)"
)</f>
        <v>Established Customers (6-8Y)</v>
      </c>
    </row>
    <row r="1445" spans="1:18" x14ac:dyDescent="0.35">
      <c r="A1445">
        <v>15598751</v>
      </c>
      <c r="B1445" t="s">
        <v>805</v>
      </c>
      <c r="C1445" t="s">
        <v>17</v>
      </c>
      <c r="D1445" t="s">
        <v>18</v>
      </c>
      <c r="E1445">
        <v>43</v>
      </c>
      <c r="F1445" t="s">
        <v>19</v>
      </c>
      <c r="G1445">
        <v>6</v>
      </c>
      <c r="H1445" s="4">
        <v>0</v>
      </c>
      <c r="I1445" t="s">
        <v>24</v>
      </c>
      <c r="J1445">
        <v>3</v>
      </c>
      <c r="K1445">
        <v>556</v>
      </c>
      <c r="L1445" t="s">
        <v>31</v>
      </c>
      <c r="M1445" t="s">
        <v>27</v>
      </c>
      <c r="N1445" t="s">
        <v>32</v>
      </c>
      <c r="O1445" s="4">
        <v>125154.57</v>
      </c>
      <c r="P1445" t="s">
        <v>23</v>
      </c>
      <c r="Q1445" t="str" cm="1">
        <f t="array" ref="Q1445">_xlfn.IFS(
O1445&lt;50000,"Low Salary (&lt;$50K)",
O1445&lt;90000,"Lower Middle ($50K-$90K)",
O1445&lt;130000,"Middle ($90K-$130K)",
O1445&lt;170000,"Upper Middle ($130K-$170K)",
O1445&gt;=170000,"High Salary (&gt;$170K)"
)</f>
        <v>Middle ($90K-$130K)</v>
      </c>
      <c r="R1445" t="str" cm="1">
        <f t="array" ref="R1445">_xlfn.IFS(
G1445&lt;=2,"New Customers (0-2Y)",
G1445&lt;=5,"Growing Customers (3-5Y)",
G1445&lt;=8,"Established Customers (6-8Y)",
G1445&lt;=10,"Loyal Customers (9-10Y)"
)</f>
        <v>Established Customers (6-8Y)</v>
      </c>
    </row>
    <row r="1446" spans="1:18" x14ac:dyDescent="0.35">
      <c r="A1446">
        <v>15703019</v>
      </c>
      <c r="B1446" t="s">
        <v>982</v>
      </c>
      <c r="C1446" t="s">
        <v>17</v>
      </c>
      <c r="D1446" t="s">
        <v>18</v>
      </c>
      <c r="E1446">
        <v>38</v>
      </c>
      <c r="F1446" t="s">
        <v>19</v>
      </c>
      <c r="G1446">
        <v>10</v>
      </c>
      <c r="H1446" s="4">
        <v>0</v>
      </c>
      <c r="I1446" t="s">
        <v>24</v>
      </c>
      <c r="J1446">
        <v>2</v>
      </c>
      <c r="K1446">
        <v>583</v>
      </c>
      <c r="L1446" t="s">
        <v>31</v>
      </c>
      <c r="M1446" t="s">
        <v>27</v>
      </c>
      <c r="N1446" t="s">
        <v>22</v>
      </c>
      <c r="O1446" s="4">
        <v>113597.64</v>
      </c>
      <c r="P1446" t="s">
        <v>28</v>
      </c>
      <c r="Q1446" t="str" cm="1">
        <f t="array" ref="Q1446">_xlfn.IFS(
O1446&lt;50000,"Low Salary (&lt;$50K)",
O1446&lt;90000,"Lower Middle ($50K-$90K)",
O1446&lt;130000,"Middle ($90K-$130K)",
O1446&lt;170000,"Upper Middle ($130K-$170K)",
O1446&gt;=170000,"High Salary (&gt;$170K)"
)</f>
        <v>Middle ($90K-$130K)</v>
      </c>
      <c r="R1446" t="str" cm="1">
        <f t="array" ref="R1446">_xlfn.IFS(
G1446&lt;=2,"New Customers (0-2Y)",
G1446&lt;=5,"Growing Customers (3-5Y)",
G1446&lt;=8,"Established Customers (6-8Y)",
G1446&lt;=10,"Loyal Customers (9-10Y)"
)</f>
        <v>Loyal Customers (9-10Y)</v>
      </c>
    </row>
    <row r="1447" spans="1:18" x14ac:dyDescent="0.35">
      <c r="A1447">
        <v>15646302</v>
      </c>
      <c r="B1447" t="s">
        <v>303</v>
      </c>
      <c r="C1447" t="s">
        <v>17</v>
      </c>
      <c r="D1447" t="s">
        <v>18</v>
      </c>
      <c r="E1447">
        <v>24</v>
      </c>
      <c r="F1447" t="s">
        <v>43</v>
      </c>
      <c r="G1447">
        <v>7</v>
      </c>
      <c r="H1447" s="4">
        <v>100169.51</v>
      </c>
      <c r="I1447" t="s">
        <v>33</v>
      </c>
      <c r="J1447">
        <v>1</v>
      </c>
      <c r="K1447">
        <v>705</v>
      </c>
      <c r="L1447" t="s">
        <v>35</v>
      </c>
      <c r="M1447" t="s">
        <v>21</v>
      </c>
      <c r="N1447" t="s">
        <v>32</v>
      </c>
      <c r="O1447" s="4">
        <v>121408.55</v>
      </c>
      <c r="P1447" t="s">
        <v>28</v>
      </c>
      <c r="Q1447" t="str" cm="1">
        <f t="array" ref="Q1447">_xlfn.IFS(
O1447&lt;50000,"Low Salary (&lt;$50K)",
O1447&lt;90000,"Lower Middle ($50K-$90K)",
O1447&lt;130000,"Middle ($90K-$130K)",
O1447&lt;170000,"Upper Middle ($130K-$170K)",
O1447&gt;=170000,"High Salary (&gt;$170K)"
)</f>
        <v>Middle ($90K-$130K)</v>
      </c>
      <c r="R1447" t="str" cm="1">
        <f t="array" ref="R1447">_xlfn.IFS(
G1447&lt;=2,"New Customers (0-2Y)",
G1447&lt;=5,"Growing Customers (3-5Y)",
G1447&lt;=8,"Established Customers (6-8Y)",
G1447&lt;=10,"Loyal Customers (9-10Y)"
)</f>
        <v>Established Customers (6-8Y)</v>
      </c>
    </row>
    <row r="1448" spans="1:18" x14ac:dyDescent="0.35">
      <c r="A1448">
        <v>15680855</v>
      </c>
      <c r="B1448" t="s">
        <v>983</v>
      </c>
      <c r="C1448" t="s">
        <v>17</v>
      </c>
      <c r="D1448" t="s">
        <v>39</v>
      </c>
      <c r="E1448">
        <v>33</v>
      </c>
      <c r="F1448" t="s">
        <v>19</v>
      </c>
      <c r="G1448">
        <v>2</v>
      </c>
      <c r="H1448" s="4">
        <v>145731.82999999999</v>
      </c>
      <c r="I1448" t="s">
        <v>33</v>
      </c>
      <c r="J1448">
        <v>1</v>
      </c>
      <c r="K1448">
        <v>637</v>
      </c>
      <c r="L1448" t="s">
        <v>20</v>
      </c>
      <c r="M1448" t="s">
        <v>27</v>
      </c>
      <c r="N1448" t="s">
        <v>22</v>
      </c>
      <c r="O1448" s="4">
        <v>109219.43</v>
      </c>
      <c r="P1448" t="s">
        <v>28</v>
      </c>
      <c r="Q1448" t="str" cm="1">
        <f t="array" ref="Q1448">_xlfn.IFS(
O1448&lt;50000,"Low Salary (&lt;$50K)",
O1448&lt;90000,"Lower Middle ($50K-$90K)",
O1448&lt;130000,"Middle ($90K-$130K)",
O1448&lt;170000,"Upper Middle ($130K-$170K)",
O1448&gt;=170000,"High Salary (&gt;$170K)"
)</f>
        <v>Middle ($90K-$130K)</v>
      </c>
      <c r="R1448" t="str" cm="1">
        <f t="array" ref="R1448">_xlfn.IFS(
G1448&lt;=2,"New Customers (0-2Y)",
G1448&lt;=5,"Growing Customers (3-5Y)",
G1448&lt;=8,"Established Customers (6-8Y)",
G1448&lt;=10,"Loyal Customers (9-10Y)"
)</f>
        <v>New Customers (0-2Y)</v>
      </c>
    </row>
    <row r="1449" spans="1:18" x14ac:dyDescent="0.35">
      <c r="A1449">
        <v>15697311</v>
      </c>
      <c r="B1449" t="s">
        <v>984</v>
      </c>
      <c r="C1449" t="s">
        <v>26</v>
      </c>
      <c r="D1449" t="s">
        <v>39</v>
      </c>
      <c r="E1449">
        <v>56</v>
      </c>
      <c r="F1449" t="s">
        <v>19</v>
      </c>
      <c r="G1449">
        <v>5</v>
      </c>
      <c r="H1449" s="4">
        <v>110802.03</v>
      </c>
      <c r="I1449" t="s">
        <v>33</v>
      </c>
      <c r="J1449">
        <v>1</v>
      </c>
      <c r="K1449">
        <v>697</v>
      </c>
      <c r="L1449" t="s">
        <v>35</v>
      </c>
      <c r="M1449" t="s">
        <v>21</v>
      </c>
      <c r="N1449" t="s">
        <v>22</v>
      </c>
      <c r="O1449" s="4">
        <v>50230.31</v>
      </c>
      <c r="P1449" t="s">
        <v>23</v>
      </c>
      <c r="Q1449" t="str" cm="1">
        <f t="array" ref="Q1449">_xlfn.IFS(
O1449&lt;50000,"Low Salary (&lt;$50K)",
O1449&lt;90000,"Lower Middle ($50K-$90K)",
O1449&lt;130000,"Middle ($90K-$130K)",
O1449&lt;170000,"Upper Middle ($130K-$170K)",
O1449&gt;=170000,"High Salary (&gt;$170K)"
)</f>
        <v>Lower Middle ($50K-$90K)</v>
      </c>
      <c r="R1449" t="str" cm="1">
        <f t="array" ref="R1449">_xlfn.IFS(
G1449&lt;=2,"New Customers (0-2Y)",
G1449&lt;=5,"Growing Customers (3-5Y)",
G1449&lt;=8,"Established Customers (6-8Y)",
G1449&lt;=10,"Loyal Customers (9-10Y)"
)</f>
        <v>Growing Customers (3-5Y)</v>
      </c>
    </row>
    <row r="1450" spans="1:18" x14ac:dyDescent="0.35">
      <c r="A1450">
        <v>15585367</v>
      </c>
      <c r="B1450" t="s">
        <v>985</v>
      </c>
      <c r="C1450" t="s">
        <v>42</v>
      </c>
      <c r="D1450" t="s">
        <v>18</v>
      </c>
      <c r="E1450">
        <v>46</v>
      </c>
      <c r="F1450" t="s">
        <v>19</v>
      </c>
      <c r="G1450">
        <v>4</v>
      </c>
      <c r="H1450" s="4">
        <v>120392.99</v>
      </c>
      <c r="I1450" t="s">
        <v>33</v>
      </c>
      <c r="J1450">
        <v>1</v>
      </c>
      <c r="K1450">
        <v>555</v>
      </c>
      <c r="L1450" t="s">
        <v>31</v>
      </c>
      <c r="M1450" t="s">
        <v>21</v>
      </c>
      <c r="N1450" t="s">
        <v>32</v>
      </c>
      <c r="O1450" s="4">
        <v>177719.88</v>
      </c>
      <c r="P1450" t="s">
        <v>23</v>
      </c>
      <c r="Q1450" t="str" cm="1">
        <f t="array" ref="Q1450">_xlfn.IFS(
O1450&lt;50000,"Low Salary (&lt;$50K)",
O1450&lt;90000,"Lower Middle ($50K-$90K)",
O1450&lt;130000,"Middle ($90K-$130K)",
O1450&lt;170000,"Upper Middle ($130K-$170K)",
O1450&gt;=170000,"High Salary (&gt;$170K)"
)</f>
        <v>High Salary (&gt;$170K)</v>
      </c>
      <c r="R1450" t="str" cm="1">
        <f t="array" ref="R1450">_xlfn.IFS(
G1450&lt;=2,"New Customers (0-2Y)",
G1450&lt;=5,"Growing Customers (3-5Y)",
G1450&lt;=8,"Established Customers (6-8Y)",
G1450&lt;=10,"Loyal Customers (9-10Y)"
)</f>
        <v>Growing Customers (3-5Y)</v>
      </c>
    </row>
    <row r="1451" spans="1:18" x14ac:dyDescent="0.35">
      <c r="A1451">
        <v>15726556</v>
      </c>
      <c r="B1451" t="s">
        <v>986</v>
      </c>
      <c r="C1451" t="s">
        <v>42</v>
      </c>
      <c r="D1451" t="s">
        <v>18</v>
      </c>
      <c r="E1451">
        <v>26</v>
      </c>
      <c r="F1451" t="s">
        <v>43</v>
      </c>
      <c r="G1451">
        <v>6</v>
      </c>
      <c r="H1451" s="4">
        <v>135067.51999999999</v>
      </c>
      <c r="I1451" t="s">
        <v>33</v>
      </c>
      <c r="J1451">
        <v>2</v>
      </c>
      <c r="K1451">
        <v>594</v>
      </c>
      <c r="L1451" t="s">
        <v>31</v>
      </c>
      <c r="M1451" t="s">
        <v>27</v>
      </c>
      <c r="N1451" t="s">
        <v>32</v>
      </c>
      <c r="O1451" s="4">
        <v>131211.85999999999</v>
      </c>
      <c r="P1451" t="s">
        <v>28</v>
      </c>
      <c r="Q1451" t="str" cm="1">
        <f t="array" ref="Q1451">_xlfn.IFS(
O1451&lt;50000,"Low Salary (&lt;$50K)",
O1451&lt;90000,"Lower Middle ($50K-$90K)",
O1451&lt;130000,"Middle ($90K-$130K)",
O1451&lt;170000,"Upper Middle ($130K-$170K)",
O1451&gt;=170000,"High Salary (&gt;$170K)"
)</f>
        <v>Upper Middle ($130K-$170K)</v>
      </c>
      <c r="R1451" t="str" cm="1">
        <f t="array" ref="R1451">_xlfn.IFS(
G1451&lt;=2,"New Customers (0-2Y)",
G1451&lt;=5,"Growing Customers (3-5Y)",
G1451&lt;=8,"Established Customers (6-8Y)",
G1451&lt;=10,"Loyal Customers (9-10Y)"
)</f>
        <v>Established Customers (6-8Y)</v>
      </c>
    </row>
    <row r="1452" spans="1:18" x14ac:dyDescent="0.35">
      <c r="A1452">
        <v>15676242</v>
      </c>
      <c r="B1452" t="s">
        <v>987</v>
      </c>
      <c r="C1452" t="s">
        <v>26</v>
      </c>
      <c r="D1452" t="s">
        <v>39</v>
      </c>
      <c r="E1452">
        <v>31</v>
      </c>
      <c r="F1452" t="s">
        <v>19</v>
      </c>
      <c r="G1452">
        <v>3</v>
      </c>
      <c r="H1452" s="4">
        <v>136556.44</v>
      </c>
      <c r="I1452" t="s">
        <v>33</v>
      </c>
      <c r="J1452">
        <v>1</v>
      </c>
      <c r="K1452">
        <v>632</v>
      </c>
      <c r="L1452" t="s">
        <v>20</v>
      </c>
      <c r="M1452" t="s">
        <v>21</v>
      </c>
      <c r="N1452" t="s">
        <v>32</v>
      </c>
      <c r="O1452" s="4">
        <v>82152.83</v>
      </c>
      <c r="P1452" t="s">
        <v>23</v>
      </c>
      <c r="Q1452" t="str" cm="1">
        <f t="array" ref="Q1452">_xlfn.IFS(
O1452&lt;50000,"Low Salary (&lt;$50K)",
O1452&lt;90000,"Lower Middle ($50K-$90K)",
O1452&lt;130000,"Middle ($90K-$130K)",
O1452&lt;170000,"Upper Middle ($130K-$170K)",
O1452&gt;=170000,"High Salary (&gt;$170K)"
)</f>
        <v>Lower Middle ($50K-$90K)</v>
      </c>
      <c r="R1452" t="str" cm="1">
        <f t="array" ref="R1452">_xlfn.IFS(
G1452&lt;=2,"New Customers (0-2Y)",
G1452&lt;=5,"Growing Customers (3-5Y)",
G1452&lt;=8,"Established Customers (6-8Y)",
G1452&lt;=10,"Loyal Customers (9-10Y)"
)</f>
        <v>Growing Customers (3-5Y)</v>
      </c>
    </row>
    <row r="1453" spans="1:18" x14ac:dyDescent="0.35">
      <c r="A1453">
        <v>15684198</v>
      </c>
      <c r="B1453" t="s">
        <v>57</v>
      </c>
      <c r="C1453" t="s">
        <v>17</v>
      </c>
      <c r="D1453" t="s">
        <v>18</v>
      </c>
      <c r="E1453">
        <v>38</v>
      </c>
      <c r="F1453" t="s">
        <v>19</v>
      </c>
      <c r="G1453">
        <v>10</v>
      </c>
      <c r="H1453" s="4">
        <v>0</v>
      </c>
      <c r="I1453" t="s">
        <v>24</v>
      </c>
      <c r="J1453">
        <v>2</v>
      </c>
      <c r="K1453">
        <v>551</v>
      </c>
      <c r="L1453" t="s">
        <v>31</v>
      </c>
      <c r="M1453" t="s">
        <v>21</v>
      </c>
      <c r="N1453" t="s">
        <v>22</v>
      </c>
      <c r="O1453" s="4">
        <v>216.27</v>
      </c>
      <c r="P1453" t="s">
        <v>28</v>
      </c>
      <c r="Q1453" t="str" cm="1">
        <f t="array" ref="Q1453">_xlfn.IFS(
O1453&lt;50000,"Low Salary (&lt;$50K)",
O1453&lt;90000,"Lower Middle ($50K-$90K)",
O1453&lt;130000,"Middle ($90K-$130K)",
O1453&lt;170000,"Upper Middle ($130K-$170K)",
O1453&gt;=170000,"High Salary (&gt;$170K)"
)</f>
        <v>Low Salary (&lt;$50K)</v>
      </c>
      <c r="R1453" t="str" cm="1">
        <f t="array" ref="R1453">_xlfn.IFS(
G1453&lt;=2,"New Customers (0-2Y)",
G1453&lt;=5,"Growing Customers (3-5Y)",
G1453&lt;=8,"Established Customers (6-8Y)",
G1453&lt;=10,"Loyal Customers (9-10Y)"
)</f>
        <v>Loyal Customers (9-10Y)</v>
      </c>
    </row>
    <row r="1454" spans="1:18" x14ac:dyDescent="0.35">
      <c r="A1454">
        <v>15774882</v>
      </c>
      <c r="B1454" t="s">
        <v>328</v>
      </c>
      <c r="C1454" t="s">
        <v>17</v>
      </c>
      <c r="D1454" t="s">
        <v>18</v>
      </c>
      <c r="E1454">
        <v>35</v>
      </c>
      <c r="F1454" t="s">
        <v>19</v>
      </c>
      <c r="G1454">
        <v>3</v>
      </c>
      <c r="H1454" s="4">
        <v>99587.43</v>
      </c>
      <c r="I1454" t="s">
        <v>29</v>
      </c>
      <c r="J1454">
        <v>1</v>
      </c>
      <c r="K1454">
        <v>687</v>
      </c>
      <c r="L1454" t="s">
        <v>35</v>
      </c>
      <c r="M1454" t="s">
        <v>21</v>
      </c>
      <c r="N1454" t="s">
        <v>22</v>
      </c>
      <c r="O1454" s="4">
        <v>1713.1</v>
      </c>
      <c r="P1454" t="s">
        <v>23</v>
      </c>
      <c r="Q1454" t="str" cm="1">
        <f t="array" ref="Q1454">_xlfn.IFS(
O1454&lt;50000,"Low Salary (&lt;$50K)",
O1454&lt;90000,"Lower Middle ($50K-$90K)",
O1454&lt;130000,"Middle ($90K-$130K)",
O1454&lt;170000,"Upper Middle ($130K-$170K)",
O1454&gt;=170000,"High Salary (&gt;$170K)"
)</f>
        <v>Low Salary (&lt;$50K)</v>
      </c>
      <c r="R1454" t="str" cm="1">
        <f t="array" ref="R1454">_xlfn.IFS(
G1454&lt;=2,"New Customers (0-2Y)",
G1454&lt;=5,"Growing Customers (3-5Y)",
G1454&lt;=8,"Established Customers (6-8Y)",
G1454&lt;=10,"Loyal Customers (9-10Y)"
)</f>
        <v>Growing Customers (3-5Y)</v>
      </c>
    </row>
    <row r="1455" spans="1:18" x14ac:dyDescent="0.35">
      <c r="A1455">
        <v>15714227</v>
      </c>
      <c r="B1455" t="s">
        <v>988</v>
      </c>
      <c r="C1455" t="s">
        <v>17</v>
      </c>
      <c r="D1455" t="s">
        <v>18</v>
      </c>
      <c r="E1455">
        <v>53</v>
      </c>
      <c r="F1455" t="s">
        <v>19</v>
      </c>
      <c r="G1455">
        <v>7</v>
      </c>
      <c r="H1455" s="4">
        <v>0</v>
      </c>
      <c r="I1455" t="s">
        <v>24</v>
      </c>
      <c r="J1455">
        <v>1</v>
      </c>
      <c r="K1455">
        <v>672</v>
      </c>
      <c r="L1455" t="s">
        <v>35</v>
      </c>
      <c r="M1455" t="s">
        <v>21</v>
      </c>
      <c r="N1455" t="s">
        <v>22</v>
      </c>
      <c r="O1455" s="4">
        <v>136910.18</v>
      </c>
      <c r="P1455" t="s">
        <v>28</v>
      </c>
      <c r="Q1455" t="str" cm="1">
        <f t="array" ref="Q1455">_xlfn.IFS(
O1455&lt;50000,"Low Salary (&lt;$50K)",
O1455&lt;90000,"Lower Middle ($50K-$90K)",
O1455&lt;130000,"Middle ($90K-$130K)",
O1455&lt;170000,"Upper Middle ($130K-$170K)",
O1455&gt;=170000,"High Salary (&gt;$170K)"
)</f>
        <v>Upper Middle ($130K-$170K)</v>
      </c>
      <c r="R1455" t="str" cm="1">
        <f t="array" ref="R1455">_xlfn.IFS(
G1455&lt;=2,"New Customers (0-2Y)",
G1455&lt;=5,"Growing Customers (3-5Y)",
G1455&lt;=8,"Established Customers (6-8Y)",
G1455&lt;=10,"Loyal Customers (9-10Y)"
)</f>
        <v>Established Customers (6-8Y)</v>
      </c>
    </row>
    <row r="1456" spans="1:18" x14ac:dyDescent="0.35">
      <c r="A1456">
        <v>15608653</v>
      </c>
      <c r="B1456" t="s">
        <v>804</v>
      </c>
      <c r="C1456" t="s">
        <v>26</v>
      </c>
      <c r="D1456" t="s">
        <v>18</v>
      </c>
      <c r="E1456">
        <v>34</v>
      </c>
      <c r="F1456" t="s">
        <v>19</v>
      </c>
      <c r="G1456">
        <v>7</v>
      </c>
      <c r="H1456" s="4">
        <v>70731.070000000007</v>
      </c>
      <c r="I1456" t="s">
        <v>29</v>
      </c>
      <c r="J1456">
        <v>1</v>
      </c>
      <c r="K1456">
        <v>521</v>
      </c>
      <c r="L1456" t="s">
        <v>31</v>
      </c>
      <c r="M1456" t="s">
        <v>21</v>
      </c>
      <c r="N1456" t="s">
        <v>22</v>
      </c>
      <c r="O1456" s="4">
        <v>20243.97</v>
      </c>
      <c r="P1456" t="s">
        <v>23</v>
      </c>
      <c r="Q1456" t="str" cm="1">
        <f t="array" ref="Q1456">_xlfn.IFS(
O1456&lt;50000,"Low Salary (&lt;$50K)",
O1456&lt;90000,"Lower Middle ($50K-$90K)",
O1456&lt;130000,"Middle ($90K-$130K)",
O1456&lt;170000,"Upper Middle ($130K-$170K)",
O1456&gt;=170000,"High Salary (&gt;$170K)"
)</f>
        <v>Low Salary (&lt;$50K)</v>
      </c>
      <c r="R1456" t="str" cm="1">
        <f t="array" ref="R1456">_xlfn.IFS(
G1456&lt;=2,"New Customers (0-2Y)",
G1456&lt;=5,"Growing Customers (3-5Y)",
G1456&lt;=8,"Established Customers (6-8Y)",
G1456&lt;=10,"Loyal Customers (9-10Y)"
)</f>
        <v>Established Customers (6-8Y)</v>
      </c>
    </row>
    <row r="1457" spans="1:18" x14ac:dyDescent="0.35">
      <c r="A1457">
        <v>15784280</v>
      </c>
      <c r="B1457" t="s">
        <v>989</v>
      </c>
      <c r="C1457" t="s">
        <v>42</v>
      </c>
      <c r="D1457" t="s">
        <v>39</v>
      </c>
      <c r="E1457">
        <v>35</v>
      </c>
      <c r="F1457" t="s">
        <v>19</v>
      </c>
      <c r="G1457">
        <v>2</v>
      </c>
      <c r="H1457" s="4">
        <v>109342.82</v>
      </c>
      <c r="I1457" t="s">
        <v>33</v>
      </c>
      <c r="J1457">
        <v>2</v>
      </c>
      <c r="K1457">
        <v>686</v>
      </c>
      <c r="L1457" t="s">
        <v>35</v>
      </c>
      <c r="M1457" t="s">
        <v>27</v>
      </c>
      <c r="N1457" t="s">
        <v>22</v>
      </c>
      <c r="O1457" s="4">
        <v>86043.27</v>
      </c>
      <c r="P1457" t="s">
        <v>28</v>
      </c>
      <c r="Q1457" t="str" cm="1">
        <f t="array" ref="Q1457">_xlfn.IFS(
O1457&lt;50000,"Low Salary (&lt;$50K)",
O1457&lt;90000,"Lower Middle ($50K-$90K)",
O1457&lt;130000,"Middle ($90K-$130K)",
O1457&lt;170000,"Upper Middle ($130K-$170K)",
O1457&gt;=170000,"High Salary (&gt;$170K)"
)</f>
        <v>Lower Middle ($50K-$90K)</v>
      </c>
      <c r="R1457" t="str" cm="1">
        <f t="array" ref="R1457">_xlfn.IFS(
G1457&lt;=2,"New Customers (0-2Y)",
G1457&lt;=5,"Growing Customers (3-5Y)",
G1457&lt;=8,"Established Customers (6-8Y)",
G1457&lt;=10,"Loyal Customers (9-10Y)"
)</f>
        <v>New Customers (0-2Y)</v>
      </c>
    </row>
    <row r="1458" spans="1:18" x14ac:dyDescent="0.35">
      <c r="A1458">
        <v>15789546</v>
      </c>
      <c r="B1458" t="s">
        <v>990</v>
      </c>
      <c r="C1458" t="s">
        <v>26</v>
      </c>
      <c r="D1458" t="s">
        <v>39</v>
      </c>
      <c r="E1458">
        <v>28</v>
      </c>
      <c r="F1458" t="s">
        <v>43</v>
      </c>
      <c r="G1458">
        <v>8</v>
      </c>
      <c r="H1458" s="4">
        <v>0</v>
      </c>
      <c r="I1458" t="s">
        <v>24</v>
      </c>
      <c r="J1458">
        <v>2</v>
      </c>
      <c r="K1458">
        <v>639</v>
      </c>
      <c r="L1458" t="s">
        <v>20</v>
      </c>
      <c r="M1458" t="s">
        <v>21</v>
      </c>
      <c r="N1458" t="s">
        <v>32</v>
      </c>
      <c r="O1458" s="4">
        <v>126561.07</v>
      </c>
      <c r="P1458" t="s">
        <v>28</v>
      </c>
      <c r="Q1458" t="str" cm="1">
        <f t="array" ref="Q1458">_xlfn.IFS(
O1458&lt;50000,"Low Salary (&lt;$50K)",
O1458&lt;90000,"Lower Middle ($50K-$90K)",
O1458&lt;130000,"Middle ($90K-$130K)",
O1458&lt;170000,"Upper Middle ($130K-$170K)",
O1458&gt;=170000,"High Salary (&gt;$170K)"
)</f>
        <v>Middle ($90K-$130K)</v>
      </c>
      <c r="R1458" t="str" cm="1">
        <f t="array" ref="R1458">_xlfn.IFS(
G1458&lt;=2,"New Customers (0-2Y)",
G1458&lt;=5,"Growing Customers (3-5Y)",
G1458&lt;=8,"Established Customers (6-8Y)",
G1458&lt;=10,"Loyal Customers (9-10Y)"
)</f>
        <v>Established Customers (6-8Y)</v>
      </c>
    </row>
    <row r="1459" spans="1:18" x14ac:dyDescent="0.35">
      <c r="A1459">
        <v>15590320</v>
      </c>
      <c r="B1459" t="s">
        <v>991</v>
      </c>
      <c r="C1459" t="s">
        <v>17</v>
      </c>
      <c r="D1459" t="s">
        <v>39</v>
      </c>
      <c r="E1459">
        <v>66</v>
      </c>
      <c r="F1459" t="s">
        <v>2967</v>
      </c>
      <c r="G1459">
        <v>4</v>
      </c>
      <c r="H1459" s="4">
        <v>0</v>
      </c>
      <c r="I1459" t="s">
        <v>24</v>
      </c>
      <c r="J1459">
        <v>2</v>
      </c>
      <c r="K1459">
        <v>850</v>
      </c>
      <c r="L1459" t="s">
        <v>37</v>
      </c>
      <c r="M1459" t="s">
        <v>27</v>
      </c>
      <c r="N1459" t="s">
        <v>22</v>
      </c>
      <c r="O1459" s="4">
        <v>64350.8</v>
      </c>
      <c r="P1459" t="s">
        <v>28</v>
      </c>
      <c r="Q1459" t="str" cm="1">
        <f t="array" ref="Q1459">_xlfn.IFS(
O1459&lt;50000,"Low Salary (&lt;$50K)",
O1459&lt;90000,"Lower Middle ($50K-$90K)",
O1459&lt;130000,"Middle ($90K-$130K)",
O1459&lt;170000,"Upper Middle ($130K-$170K)",
O1459&gt;=170000,"High Salary (&gt;$170K)"
)</f>
        <v>Lower Middle ($50K-$90K)</v>
      </c>
      <c r="R1459" t="str" cm="1">
        <f t="array" ref="R1459">_xlfn.IFS(
G1459&lt;=2,"New Customers (0-2Y)",
G1459&lt;=5,"Growing Customers (3-5Y)",
G1459&lt;=8,"Established Customers (6-8Y)",
G1459&lt;=10,"Loyal Customers (9-10Y)"
)</f>
        <v>Growing Customers (3-5Y)</v>
      </c>
    </row>
    <row r="1460" spans="1:18" x14ac:dyDescent="0.35">
      <c r="A1460">
        <v>15678385</v>
      </c>
      <c r="B1460" t="s">
        <v>992</v>
      </c>
      <c r="C1460" t="s">
        <v>17</v>
      </c>
      <c r="D1460" t="s">
        <v>39</v>
      </c>
      <c r="E1460">
        <v>25</v>
      </c>
      <c r="F1460" t="s">
        <v>43</v>
      </c>
      <c r="G1460">
        <v>2</v>
      </c>
      <c r="H1460" s="4">
        <v>78247.31</v>
      </c>
      <c r="I1460" t="s">
        <v>29</v>
      </c>
      <c r="J1460">
        <v>2</v>
      </c>
      <c r="K1460">
        <v>465</v>
      </c>
      <c r="L1460" t="s">
        <v>44</v>
      </c>
      <c r="M1460" t="s">
        <v>21</v>
      </c>
      <c r="N1460" t="s">
        <v>22</v>
      </c>
      <c r="O1460" s="4">
        <v>10472.31</v>
      </c>
      <c r="P1460" t="s">
        <v>28</v>
      </c>
      <c r="Q1460" t="str" cm="1">
        <f t="array" ref="Q1460">_xlfn.IFS(
O1460&lt;50000,"Low Salary (&lt;$50K)",
O1460&lt;90000,"Lower Middle ($50K-$90K)",
O1460&lt;130000,"Middle ($90K-$130K)",
O1460&lt;170000,"Upper Middle ($130K-$170K)",
O1460&gt;=170000,"High Salary (&gt;$170K)"
)</f>
        <v>Low Salary (&lt;$50K)</v>
      </c>
      <c r="R1460" t="str" cm="1">
        <f t="array" ref="R1460">_xlfn.IFS(
G1460&lt;=2,"New Customers (0-2Y)",
G1460&lt;=5,"Growing Customers (3-5Y)",
G1460&lt;=8,"Established Customers (6-8Y)",
G1460&lt;=10,"Loyal Customers (9-10Y)"
)</f>
        <v>New Customers (0-2Y)</v>
      </c>
    </row>
    <row r="1461" spans="1:18" x14ac:dyDescent="0.35">
      <c r="A1461">
        <v>15571778</v>
      </c>
      <c r="B1461" t="s">
        <v>679</v>
      </c>
      <c r="C1461" t="s">
        <v>17</v>
      </c>
      <c r="D1461" t="s">
        <v>18</v>
      </c>
      <c r="E1461">
        <v>55</v>
      </c>
      <c r="F1461" t="s">
        <v>19</v>
      </c>
      <c r="G1461">
        <v>10</v>
      </c>
      <c r="H1461" s="4">
        <v>117561.49</v>
      </c>
      <c r="I1461" t="s">
        <v>33</v>
      </c>
      <c r="J1461">
        <v>1</v>
      </c>
      <c r="K1461">
        <v>817</v>
      </c>
      <c r="L1461" t="s">
        <v>37</v>
      </c>
      <c r="M1461" t="s">
        <v>21</v>
      </c>
      <c r="N1461" t="s">
        <v>32</v>
      </c>
      <c r="O1461" s="4">
        <v>95941.55</v>
      </c>
      <c r="P1461" t="s">
        <v>23</v>
      </c>
      <c r="Q1461" t="str" cm="1">
        <f t="array" ref="Q1461">_xlfn.IFS(
O1461&lt;50000,"Low Salary (&lt;$50K)",
O1461&lt;90000,"Lower Middle ($50K-$90K)",
O1461&lt;130000,"Middle ($90K-$130K)",
O1461&lt;170000,"Upper Middle ($130K-$170K)",
O1461&gt;=170000,"High Salary (&gt;$170K)"
)</f>
        <v>Middle ($90K-$130K)</v>
      </c>
      <c r="R1461" t="str" cm="1">
        <f t="array" ref="R1461">_xlfn.IFS(
G1461&lt;=2,"New Customers (0-2Y)",
G1461&lt;=5,"Growing Customers (3-5Y)",
G1461&lt;=8,"Established Customers (6-8Y)",
G1461&lt;=10,"Loyal Customers (9-10Y)"
)</f>
        <v>Loyal Customers (9-10Y)</v>
      </c>
    </row>
    <row r="1462" spans="1:18" x14ac:dyDescent="0.35">
      <c r="A1462">
        <v>15657085</v>
      </c>
      <c r="B1462" t="s">
        <v>362</v>
      </c>
      <c r="C1462" t="s">
        <v>17</v>
      </c>
      <c r="D1462" t="s">
        <v>39</v>
      </c>
      <c r="E1462">
        <v>23</v>
      </c>
      <c r="F1462" t="s">
        <v>43</v>
      </c>
      <c r="G1462">
        <v>10</v>
      </c>
      <c r="H1462" s="4">
        <v>88980.32</v>
      </c>
      <c r="I1462" t="s">
        <v>29</v>
      </c>
      <c r="J1462">
        <v>1</v>
      </c>
      <c r="K1462">
        <v>578</v>
      </c>
      <c r="L1462" t="s">
        <v>31</v>
      </c>
      <c r="M1462" t="s">
        <v>21</v>
      </c>
      <c r="N1462" t="s">
        <v>22</v>
      </c>
      <c r="O1462" s="4">
        <v>125222.36</v>
      </c>
      <c r="P1462" t="s">
        <v>28</v>
      </c>
      <c r="Q1462" t="str" cm="1">
        <f t="array" ref="Q1462">_xlfn.IFS(
O1462&lt;50000,"Low Salary (&lt;$50K)",
O1462&lt;90000,"Lower Middle ($50K-$90K)",
O1462&lt;130000,"Middle ($90K-$130K)",
O1462&lt;170000,"Upper Middle ($130K-$170K)",
O1462&gt;=170000,"High Salary (&gt;$170K)"
)</f>
        <v>Middle ($90K-$130K)</v>
      </c>
      <c r="R1462" t="str" cm="1">
        <f t="array" ref="R1462">_xlfn.IFS(
G1462&lt;=2,"New Customers (0-2Y)",
G1462&lt;=5,"Growing Customers (3-5Y)",
G1462&lt;=8,"Established Customers (6-8Y)",
G1462&lt;=10,"Loyal Customers (9-10Y)"
)</f>
        <v>Loyal Customers (9-10Y)</v>
      </c>
    </row>
    <row r="1463" spans="1:18" x14ac:dyDescent="0.35">
      <c r="A1463">
        <v>15640627</v>
      </c>
      <c r="B1463" t="s">
        <v>690</v>
      </c>
      <c r="C1463" t="s">
        <v>26</v>
      </c>
      <c r="D1463" t="s">
        <v>39</v>
      </c>
      <c r="E1463">
        <v>34</v>
      </c>
      <c r="F1463" t="s">
        <v>19</v>
      </c>
      <c r="G1463">
        <v>4</v>
      </c>
      <c r="H1463" s="4">
        <v>0</v>
      </c>
      <c r="I1463" t="s">
        <v>24</v>
      </c>
      <c r="J1463">
        <v>2</v>
      </c>
      <c r="K1463">
        <v>611</v>
      </c>
      <c r="L1463" t="s">
        <v>20</v>
      </c>
      <c r="M1463" t="s">
        <v>21</v>
      </c>
      <c r="N1463" t="s">
        <v>32</v>
      </c>
      <c r="O1463" s="4">
        <v>170950.58</v>
      </c>
      <c r="P1463" t="s">
        <v>28</v>
      </c>
      <c r="Q1463" t="str" cm="1">
        <f t="array" ref="Q1463">_xlfn.IFS(
O1463&lt;50000,"Low Salary (&lt;$50K)",
O1463&lt;90000,"Lower Middle ($50K-$90K)",
O1463&lt;130000,"Middle ($90K-$130K)",
O1463&lt;170000,"Upper Middle ($130K-$170K)",
O1463&gt;=170000,"High Salary (&gt;$170K)"
)</f>
        <v>High Salary (&gt;$170K)</v>
      </c>
      <c r="R1463" t="str" cm="1">
        <f t="array" ref="R1463">_xlfn.IFS(
G1463&lt;=2,"New Customers (0-2Y)",
G1463&lt;=5,"Growing Customers (3-5Y)",
G1463&lt;=8,"Established Customers (6-8Y)",
G1463&lt;=10,"Loyal Customers (9-10Y)"
)</f>
        <v>Growing Customers (3-5Y)</v>
      </c>
    </row>
    <row r="1464" spans="1:18" x14ac:dyDescent="0.35">
      <c r="A1464">
        <v>15566211</v>
      </c>
      <c r="B1464" t="s">
        <v>739</v>
      </c>
      <c r="C1464" t="s">
        <v>42</v>
      </c>
      <c r="D1464" t="s">
        <v>18</v>
      </c>
      <c r="E1464">
        <v>41</v>
      </c>
      <c r="F1464" t="s">
        <v>19</v>
      </c>
      <c r="G1464">
        <v>1</v>
      </c>
      <c r="H1464" s="4">
        <v>103560.57</v>
      </c>
      <c r="I1464" t="s">
        <v>33</v>
      </c>
      <c r="J1464">
        <v>1</v>
      </c>
      <c r="K1464">
        <v>616</v>
      </c>
      <c r="L1464" t="s">
        <v>20</v>
      </c>
      <c r="M1464" t="s">
        <v>21</v>
      </c>
      <c r="N1464" t="s">
        <v>32</v>
      </c>
      <c r="O1464" s="4">
        <v>236.45</v>
      </c>
      <c r="P1464" t="s">
        <v>23</v>
      </c>
      <c r="Q1464" t="str" cm="1">
        <f t="array" ref="Q1464">_xlfn.IFS(
O1464&lt;50000,"Low Salary (&lt;$50K)",
O1464&lt;90000,"Lower Middle ($50K-$90K)",
O1464&lt;130000,"Middle ($90K-$130K)",
O1464&lt;170000,"Upper Middle ($130K-$170K)",
O1464&gt;=170000,"High Salary (&gt;$170K)"
)</f>
        <v>Low Salary (&lt;$50K)</v>
      </c>
      <c r="R1464" t="str" cm="1">
        <f t="array" ref="R1464">_xlfn.IFS(
G1464&lt;=2,"New Customers (0-2Y)",
G1464&lt;=5,"Growing Customers (3-5Y)",
G1464&lt;=8,"Established Customers (6-8Y)",
G1464&lt;=10,"Loyal Customers (9-10Y)"
)</f>
        <v>New Customers (0-2Y)</v>
      </c>
    </row>
    <row r="1465" spans="1:18" x14ac:dyDescent="0.35">
      <c r="A1465">
        <v>15669293</v>
      </c>
      <c r="B1465" t="s">
        <v>993</v>
      </c>
      <c r="C1465" t="s">
        <v>17</v>
      </c>
      <c r="D1465" t="s">
        <v>39</v>
      </c>
      <c r="E1465">
        <v>37</v>
      </c>
      <c r="F1465" t="s">
        <v>19</v>
      </c>
      <c r="G1465">
        <v>5</v>
      </c>
      <c r="H1465" s="4">
        <v>113308.84</v>
      </c>
      <c r="I1465" t="s">
        <v>33</v>
      </c>
      <c r="J1465">
        <v>1</v>
      </c>
      <c r="K1465">
        <v>517</v>
      </c>
      <c r="L1465" t="s">
        <v>31</v>
      </c>
      <c r="M1465" t="s">
        <v>27</v>
      </c>
      <c r="N1465" t="s">
        <v>22</v>
      </c>
      <c r="O1465" s="4">
        <v>31517.16</v>
      </c>
      <c r="P1465" t="s">
        <v>28</v>
      </c>
      <c r="Q1465" t="str" cm="1">
        <f t="array" ref="Q1465">_xlfn.IFS(
O1465&lt;50000,"Low Salary (&lt;$50K)",
O1465&lt;90000,"Lower Middle ($50K-$90K)",
O1465&lt;130000,"Middle ($90K-$130K)",
O1465&lt;170000,"Upper Middle ($130K-$170K)",
O1465&gt;=170000,"High Salary (&gt;$170K)"
)</f>
        <v>Low Salary (&lt;$50K)</v>
      </c>
      <c r="R1465" t="str" cm="1">
        <f t="array" ref="R1465">_xlfn.IFS(
G1465&lt;=2,"New Customers (0-2Y)",
G1465&lt;=5,"Growing Customers (3-5Y)",
G1465&lt;=8,"Established Customers (6-8Y)",
G1465&lt;=10,"Loyal Customers (9-10Y)"
)</f>
        <v>Growing Customers (3-5Y)</v>
      </c>
    </row>
    <row r="1466" spans="1:18" x14ac:dyDescent="0.35">
      <c r="A1466">
        <v>15595067</v>
      </c>
      <c r="B1466" t="s">
        <v>674</v>
      </c>
      <c r="C1466" t="s">
        <v>26</v>
      </c>
      <c r="D1466" t="s">
        <v>18</v>
      </c>
      <c r="E1466">
        <v>40</v>
      </c>
      <c r="F1466" t="s">
        <v>19</v>
      </c>
      <c r="G1466">
        <v>6</v>
      </c>
      <c r="H1466" s="4">
        <v>0</v>
      </c>
      <c r="I1466" t="s">
        <v>24</v>
      </c>
      <c r="J1466">
        <v>2</v>
      </c>
      <c r="K1466">
        <v>637</v>
      </c>
      <c r="L1466" t="s">
        <v>20</v>
      </c>
      <c r="M1466" t="s">
        <v>21</v>
      </c>
      <c r="N1466" t="s">
        <v>22</v>
      </c>
      <c r="O1466" s="4">
        <v>181610.6</v>
      </c>
      <c r="P1466" t="s">
        <v>28</v>
      </c>
      <c r="Q1466" t="str" cm="1">
        <f t="array" ref="Q1466">_xlfn.IFS(
O1466&lt;50000,"Low Salary (&lt;$50K)",
O1466&lt;90000,"Lower Middle ($50K-$90K)",
O1466&lt;130000,"Middle ($90K-$130K)",
O1466&lt;170000,"Upper Middle ($130K-$170K)",
O1466&gt;=170000,"High Salary (&gt;$170K)"
)</f>
        <v>High Salary (&gt;$170K)</v>
      </c>
      <c r="R1466" t="str" cm="1">
        <f t="array" ref="R1466">_xlfn.IFS(
G1466&lt;=2,"New Customers (0-2Y)",
G1466&lt;=5,"Growing Customers (3-5Y)",
G1466&lt;=8,"Established Customers (6-8Y)",
G1466&lt;=10,"Loyal Customers (9-10Y)"
)</f>
        <v>Established Customers (6-8Y)</v>
      </c>
    </row>
    <row r="1467" spans="1:18" x14ac:dyDescent="0.35">
      <c r="A1467">
        <v>15753566</v>
      </c>
      <c r="B1467" t="s">
        <v>994</v>
      </c>
      <c r="C1467" t="s">
        <v>17</v>
      </c>
      <c r="D1467" t="s">
        <v>18</v>
      </c>
      <c r="E1467">
        <v>32</v>
      </c>
      <c r="F1467" t="s">
        <v>19</v>
      </c>
      <c r="G1467">
        <v>3</v>
      </c>
      <c r="H1467" s="4">
        <v>63763.49</v>
      </c>
      <c r="I1467" t="s">
        <v>29</v>
      </c>
      <c r="J1467">
        <v>1</v>
      </c>
      <c r="K1467">
        <v>806</v>
      </c>
      <c r="L1467" t="s">
        <v>37</v>
      </c>
      <c r="M1467" t="s">
        <v>21</v>
      </c>
      <c r="N1467" t="s">
        <v>32</v>
      </c>
      <c r="O1467" s="4">
        <v>156593.09</v>
      </c>
      <c r="P1467" t="s">
        <v>28</v>
      </c>
      <c r="Q1467" t="str" cm="1">
        <f t="array" ref="Q1467">_xlfn.IFS(
O1467&lt;50000,"Low Salary (&lt;$50K)",
O1467&lt;90000,"Lower Middle ($50K-$90K)",
O1467&lt;130000,"Middle ($90K-$130K)",
O1467&lt;170000,"Upper Middle ($130K-$170K)",
O1467&gt;=170000,"High Salary (&gt;$170K)"
)</f>
        <v>Upper Middle ($130K-$170K)</v>
      </c>
      <c r="R1467" t="str" cm="1">
        <f t="array" ref="R1467">_xlfn.IFS(
G1467&lt;=2,"New Customers (0-2Y)",
G1467&lt;=5,"Growing Customers (3-5Y)",
G1467&lt;=8,"Established Customers (6-8Y)",
G1467&lt;=10,"Loyal Customers (9-10Y)"
)</f>
        <v>Growing Customers (3-5Y)</v>
      </c>
    </row>
    <row r="1468" spans="1:18" x14ac:dyDescent="0.35">
      <c r="A1468">
        <v>15650391</v>
      </c>
      <c r="B1468" t="s">
        <v>110</v>
      </c>
      <c r="C1468" t="s">
        <v>17</v>
      </c>
      <c r="D1468" t="s">
        <v>18</v>
      </c>
      <c r="E1468">
        <v>29</v>
      </c>
      <c r="F1468" t="s">
        <v>43</v>
      </c>
      <c r="G1468">
        <v>7</v>
      </c>
      <c r="H1468" s="4">
        <v>169988.35</v>
      </c>
      <c r="I1468" t="s">
        <v>33</v>
      </c>
      <c r="J1468">
        <v>1</v>
      </c>
      <c r="K1468">
        <v>633</v>
      </c>
      <c r="L1468" t="s">
        <v>20</v>
      </c>
      <c r="M1468" t="s">
        <v>21</v>
      </c>
      <c r="N1468" t="s">
        <v>32</v>
      </c>
      <c r="O1468" s="4">
        <v>4272</v>
      </c>
      <c r="P1468" t="s">
        <v>28</v>
      </c>
      <c r="Q1468" t="str" cm="1">
        <f t="array" ref="Q1468">_xlfn.IFS(
O1468&lt;50000,"Low Salary (&lt;$50K)",
O1468&lt;90000,"Lower Middle ($50K-$90K)",
O1468&lt;130000,"Middle ($90K-$130K)",
O1468&lt;170000,"Upper Middle ($130K-$170K)",
O1468&gt;=170000,"High Salary (&gt;$170K)"
)</f>
        <v>Low Salary (&lt;$50K)</v>
      </c>
      <c r="R1468" t="str" cm="1">
        <f t="array" ref="R1468">_xlfn.IFS(
G1468&lt;=2,"New Customers (0-2Y)",
G1468&lt;=5,"Growing Customers (3-5Y)",
G1468&lt;=8,"Established Customers (6-8Y)",
G1468&lt;=10,"Loyal Customers (9-10Y)"
)</f>
        <v>Established Customers (6-8Y)</v>
      </c>
    </row>
    <row r="1469" spans="1:18" x14ac:dyDescent="0.35">
      <c r="A1469">
        <v>15681843</v>
      </c>
      <c r="B1469" t="s">
        <v>995</v>
      </c>
      <c r="C1469" t="s">
        <v>42</v>
      </c>
      <c r="D1469" t="s">
        <v>18</v>
      </c>
      <c r="E1469">
        <v>35</v>
      </c>
      <c r="F1469" t="s">
        <v>19</v>
      </c>
      <c r="G1469">
        <v>0</v>
      </c>
      <c r="H1469" s="4">
        <v>180303.24</v>
      </c>
      <c r="I1469" t="s">
        <v>33</v>
      </c>
      <c r="J1469">
        <v>2</v>
      </c>
      <c r="K1469">
        <v>624</v>
      </c>
      <c r="L1469" t="s">
        <v>20</v>
      </c>
      <c r="M1469" t="s">
        <v>21</v>
      </c>
      <c r="N1469" t="s">
        <v>32</v>
      </c>
      <c r="O1469" s="4">
        <v>163587.9</v>
      </c>
      <c r="P1469" t="s">
        <v>28</v>
      </c>
      <c r="Q1469" t="str" cm="1">
        <f t="array" ref="Q1469">_xlfn.IFS(
O1469&lt;50000,"Low Salary (&lt;$50K)",
O1469&lt;90000,"Lower Middle ($50K-$90K)",
O1469&lt;130000,"Middle ($90K-$130K)",
O1469&lt;170000,"Upper Middle ($130K-$170K)",
O1469&gt;=170000,"High Salary (&gt;$170K)"
)</f>
        <v>Upper Middle ($130K-$170K)</v>
      </c>
      <c r="R1469" t="str" cm="1">
        <f t="array" ref="R1469">_xlfn.IFS(
G1469&lt;=2,"New Customers (0-2Y)",
G1469&lt;=5,"Growing Customers (3-5Y)",
G1469&lt;=8,"Established Customers (6-8Y)",
G1469&lt;=10,"Loyal Customers (9-10Y)"
)</f>
        <v>New Customers (0-2Y)</v>
      </c>
    </row>
    <row r="1470" spans="1:18" x14ac:dyDescent="0.35">
      <c r="A1470">
        <v>15814846</v>
      </c>
      <c r="B1470" t="s">
        <v>996</v>
      </c>
      <c r="C1470" t="s">
        <v>17</v>
      </c>
      <c r="D1470" t="s">
        <v>39</v>
      </c>
      <c r="E1470">
        <v>52</v>
      </c>
      <c r="F1470" t="s">
        <v>19</v>
      </c>
      <c r="G1470">
        <v>3</v>
      </c>
      <c r="H1470" s="4">
        <v>0</v>
      </c>
      <c r="I1470" t="s">
        <v>24</v>
      </c>
      <c r="J1470">
        <v>1</v>
      </c>
      <c r="K1470">
        <v>691</v>
      </c>
      <c r="L1470" t="s">
        <v>35</v>
      </c>
      <c r="M1470" t="s">
        <v>21</v>
      </c>
      <c r="N1470" t="s">
        <v>32</v>
      </c>
      <c r="O1470" s="4">
        <v>175843.68</v>
      </c>
      <c r="P1470" t="s">
        <v>23</v>
      </c>
      <c r="Q1470" t="str" cm="1">
        <f t="array" ref="Q1470">_xlfn.IFS(
O1470&lt;50000,"Low Salary (&lt;$50K)",
O1470&lt;90000,"Lower Middle ($50K-$90K)",
O1470&lt;130000,"Middle ($90K-$130K)",
O1470&lt;170000,"Upper Middle ($130K-$170K)",
O1470&gt;=170000,"High Salary (&gt;$170K)"
)</f>
        <v>High Salary (&gt;$170K)</v>
      </c>
      <c r="R1470" t="str" cm="1">
        <f t="array" ref="R1470">_xlfn.IFS(
G1470&lt;=2,"New Customers (0-2Y)",
G1470&lt;=5,"Growing Customers (3-5Y)",
G1470&lt;=8,"Established Customers (6-8Y)",
G1470&lt;=10,"Loyal Customers (9-10Y)"
)</f>
        <v>Growing Customers (3-5Y)</v>
      </c>
    </row>
    <row r="1471" spans="1:18" x14ac:dyDescent="0.35">
      <c r="A1471">
        <v>15670374</v>
      </c>
      <c r="B1471" t="s">
        <v>715</v>
      </c>
      <c r="C1471" t="s">
        <v>42</v>
      </c>
      <c r="D1471" t="s">
        <v>18</v>
      </c>
      <c r="E1471">
        <v>49</v>
      </c>
      <c r="F1471" t="s">
        <v>19</v>
      </c>
      <c r="G1471">
        <v>1</v>
      </c>
      <c r="H1471" s="4">
        <v>120656.86</v>
      </c>
      <c r="I1471" t="s">
        <v>33</v>
      </c>
      <c r="J1471">
        <v>4</v>
      </c>
      <c r="K1471">
        <v>819</v>
      </c>
      <c r="L1471" t="s">
        <v>37</v>
      </c>
      <c r="M1471" t="s">
        <v>27</v>
      </c>
      <c r="N1471" t="s">
        <v>32</v>
      </c>
      <c r="O1471" s="4">
        <v>166164.29999999999</v>
      </c>
      <c r="P1471" t="s">
        <v>23</v>
      </c>
      <c r="Q1471" t="str" cm="1">
        <f t="array" ref="Q1471">_xlfn.IFS(
O1471&lt;50000,"Low Salary (&lt;$50K)",
O1471&lt;90000,"Lower Middle ($50K-$90K)",
O1471&lt;130000,"Middle ($90K-$130K)",
O1471&lt;170000,"Upper Middle ($130K-$170K)",
O1471&gt;=170000,"High Salary (&gt;$170K)"
)</f>
        <v>Upper Middle ($130K-$170K)</v>
      </c>
      <c r="R1471" t="str" cm="1">
        <f t="array" ref="R1471">_xlfn.IFS(
G1471&lt;=2,"New Customers (0-2Y)",
G1471&lt;=5,"Growing Customers (3-5Y)",
G1471&lt;=8,"Established Customers (6-8Y)",
G1471&lt;=10,"Loyal Customers (9-10Y)"
)</f>
        <v>New Customers (0-2Y)</v>
      </c>
    </row>
    <row r="1472" spans="1:18" x14ac:dyDescent="0.35">
      <c r="A1472">
        <v>15762332</v>
      </c>
      <c r="B1472" t="s">
        <v>997</v>
      </c>
      <c r="C1472" t="s">
        <v>42</v>
      </c>
      <c r="D1472" t="s">
        <v>18</v>
      </c>
      <c r="E1472">
        <v>31</v>
      </c>
      <c r="F1472" t="s">
        <v>19</v>
      </c>
      <c r="G1472">
        <v>1</v>
      </c>
      <c r="H1472" s="4">
        <v>61592.14</v>
      </c>
      <c r="I1472" t="s">
        <v>29</v>
      </c>
      <c r="J1472">
        <v>2</v>
      </c>
      <c r="K1472">
        <v>568</v>
      </c>
      <c r="L1472" t="s">
        <v>31</v>
      </c>
      <c r="M1472" t="s">
        <v>21</v>
      </c>
      <c r="N1472" t="s">
        <v>22</v>
      </c>
      <c r="O1472" s="4">
        <v>61796.639999999999</v>
      </c>
      <c r="P1472" t="s">
        <v>28</v>
      </c>
      <c r="Q1472" t="str" cm="1">
        <f t="array" ref="Q1472">_xlfn.IFS(
O1472&lt;50000,"Low Salary (&lt;$50K)",
O1472&lt;90000,"Lower Middle ($50K-$90K)",
O1472&lt;130000,"Middle ($90K-$130K)",
O1472&lt;170000,"Upper Middle ($130K-$170K)",
O1472&gt;=170000,"High Salary (&gt;$170K)"
)</f>
        <v>Lower Middle ($50K-$90K)</v>
      </c>
      <c r="R1472" t="str" cm="1">
        <f t="array" ref="R1472">_xlfn.IFS(
G1472&lt;=2,"New Customers (0-2Y)",
G1472&lt;=5,"Growing Customers (3-5Y)",
G1472&lt;=8,"Established Customers (6-8Y)",
G1472&lt;=10,"Loyal Customers (9-10Y)"
)</f>
        <v>New Customers (0-2Y)</v>
      </c>
    </row>
    <row r="1473" spans="1:18" x14ac:dyDescent="0.35">
      <c r="A1473">
        <v>15700223</v>
      </c>
      <c r="B1473" t="s">
        <v>998</v>
      </c>
      <c r="C1473" t="s">
        <v>17</v>
      </c>
      <c r="D1473" t="s">
        <v>39</v>
      </c>
      <c r="E1473">
        <v>48</v>
      </c>
      <c r="F1473" t="s">
        <v>19</v>
      </c>
      <c r="G1473">
        <v>4</v>
      </c>
      <c r="H1473" s="4">
        <v>164701.68</v>
      </c>
      <c r="I1473" t="s">
        <v>33</v>
      </c>
      <c r="J1473">
        <v>1</v>
      </c>
      <c r="K1473">
        <v>806</v>
      </c>
      <c r="L1473" t="s">
        <v>37</v>
      </c>
      <c r="M1473" t="s">
        <v>21</v>
      </c>
      <c r="N1473" t="s">
        <v>22</v>
      </c>
      <c r="O1473" s="4">
        <v>21439.49</v>
      </c>
      <c r="P1473" t="s">
        <v>28</v>
      </c>
      <c r="Q1473" t="str" cm="1">
        <f t="array" ref="Q1473">_xlfn.IFS(
O1473&lt;50000,"Low Salary (&lt;$50K)",
O1473&lt;90000,"Lower Middle ($50K-$90K)",
O1473&lt;130000,"Middle ($90K-$130K)",
O1473&lt;170000,"Upper Middle ($130K-$170K)",
O1473&gt;=170000,"High Salary (&gt;$170K)"
)</f>
        <v>Low Salary (&lt;$50K)</v>
      </c>
      <c r="R1473" t="str" cm="1">
        <f t="array" ref="R1473">_xlfn.IFS(
G1473&lt;=2,"New Customers (0-2Y)",
G1473&lt;=5,"Growing Customers (3-5Y)",
G1473&lt;=8,"Established Customers (6-8Y)",
G1473&lt;=10,"Loyal Customers (9-10Y)"
)</f>
        <v>Growing Customers (3-5Y)</v>
      </c>
    </row>
    <row r="1474" spans="1:18" x14ac:dyDescent="0.35">
      <c r="A1474">
        <v>15729956</v>
      </c>
      <c r="B1474" t="s">
        <v>999</v>
      </c>
      <c r="C1474" t="s">
        <v>26</v>
      </c>
      <c r="D1474" t="s">
        <v>18</v>
      </c>
      <c r="E1474">
        <v>26</v>
      </c>
      <c r="F1474" t="s">
        <v>43</v>
      </c>
      <c r="G1474">
        <v>1</v>
      </c>
      <c r="H1474" s="4">
        <v>80780.160000000003</v>
      </c>
      <c r="I1474" t="s">
        <v>29</v>
      </c>
      <c r="J1474">
        <v>1</v>
      </c>
      <c r="K1474">
        <v>726</v>
      </c>
      <c r="L1474" t="s">
        <v>35</v>
      </c>
      <c r="M1474" t="s">
        <v>21</v>
      </c>
      <c r="N1474" t="s">
        <v>22</v>
      </c>
      <c r="O1474" s="4">
        <v>19225.849999999999</v>
      </c>
      <c r="P1474" t="s">
        <v>28</v>
      </c>
      <c r="Q1474" t="str" cm="1">
        <f t="array" ref="Q1474">_xlfn.IFS(
O1474&lt;50000,"Low Salary (&lt;$50K)",
O1474&lt;90000,"Lower Middle ($50K-$90K)",
O1474&lt;130000,"Middle ($90K-$130K)",
O1474&lt;170000,"Upper Middle ($130K-$170K)",
O1474&gt;=170000,"High Salary (&gt;$170K)"
)</f>
        <v>Low Salary (&lt;$50K)</v>
      </c>
      <c r="R1474" t="str" cm="1">
        <f t="array" ref="R1474">_xlfn.IFS(
G1474&lt;=2,"New Customers (0-2Y)",
G1474&lt;=5,"Growing Customers (3-5Y)",
G1474&lt;=8,"Established Customers (6-8Y)",
G1474&lt;=10,"Loyal Customers (9-10Y)"
)</f>
        <v>New Customers (0-2Y)</v>
      </c>
    </row>
    <row r="1475" spans="1:18" x14ac:dyDescent="0.35">
      <c r="A1475">
        <v>15594862</v>
      </c>
      <c r="B1475" t="s">
        <v>1000</v>
      </c>
      <c r="C1475" t="s">
        <v>17</v>
      </c>
      <c r="D1475" t="s">
        <v>39</v>
      </c>
      <c r="E1475">
        <v>36</v>
      </c>
      <c r="F1475" t="s">
        <v>19</v>
      </c>
      <c r="G1475">
        <v>8</v>
      </c>
      <c r="H1475" s="4">
        <v>0</v>
      </c>
      <c r="I1475" t="s">
        <v>24</v>
      </c>
      <c r="J1475">
        <v>2</v>
      </c>
      <c r="K1475">
        <v>552</v>
      </c>
      <c r="L1475" t="s">
        <v>31</v>
      </c>
      <c r="M1475" t="s">
        <v>27</v>
      </c>
      <c r="N1475" t="s">
        <v>32</v>
      </c>
      <c r="O1475" s="4">
        <v>132547.01999999999</v>
      </c>
      <c r="P1475" t="s">
        <v>28</v>
      </c>
      <c r="Q1475" t="str" cm="1">
        <f t="array" ref="Q1475">_xlfn.IFS(
O1475&lt;50000,"Low Salary (&lt;$50K)",
O1475&lt;90000,"Lower Middle ($50K-$90K)",
O1475&lt;130000,"Middle ($90K-$130K)",
O1475&lt;170000,"Upper Middle ($130K-$170K)",
O1475&gt;=170000,"High Salary (&gt;$170K)"
)</f>
        <v>Upper Middle ($130K-$170K)</v>
      </c>
      <c r="R1475" t="str" cm="1">
        <f t="array" ref="R1475">_xlfn.IFS(
G1475&lt;=2,"New Customers (0-2Y)",
G1475&lt;=5,"Growing Customers (3-5Y)",
G1475&lt;=8,"Established Customers (6-8Y)",
G1475&lt;=10,"Loyal Customers (9-10Y)"
)</f>
        <v>Established Customers (6-8Y)</v>
      </c>
    </row>
    <row r="1476" spans="1:18" x14ac:dyDescent="0.35">
      <c r="A1476">
        <v>15598782</v>
      </c>
      <c r="B1476" t="s">
        <v>194</v>
      </c>
      <c r="C1476" t="s">
        <v>42</v>
      </c>
      <c r="D1476" t="s">
        <v>18</v>
      </c>
      <c r="E1476">
        <v>30</v>
      </c>
      <c r="F1476" t="s">
        <v>19</v>
      </c>
      <c r="G1476">
        <v>6</v>
      </c>
      <c r="H1476" s="4">
        <v>154221.37</v>
      </c>
      <c r="I1476" t="s">
        <v>33</v>
      </c>
      <c r="J1476">
        <v>2</v>
      </c>
      <c r="K1476">
        <v>755</v>
      </c>
      <c r="L1476" t="s">
        <v>35</v>
      </c>
      <c r="M1476" t="s">
        <v>27</v>
      </c>
      <c r="N1476" t="s">
        <v>22</v>
      </c>
      <c r="O1476" s="4">
        <v>62688.55</v>
      </c>
      <c r="P1476" t="s">
        <v>28</v>
      </c>
      <c r="Q1476" t="str" cm="1">
        <f t="array" ref="Q1476">_xlfn.IFS(
O1476&lt;50000,"Low Salary (&lt;$50K)",
O1476&lt;90000,"Lower Middle ($50K-$90K)",
O1476&lt;130000,"Middle ($90K-$130K)",
O1476&lt;170000,"Upper Middle ($130K-$170K)",
O1476&gt;=170000,"High Salary (&gt;$170K)"
)</f>
        <v>Lower Middle ($50K-$90K)</v>
      </c>
      <c r="R1476" t="str" cm="1">
        <f t="array" ref="R1476">_xlfn.IFS(
G1476&lt;=2,"New Customers (0-2Y)",
G1476&lt;=5,"Growing Customers (3-5Y)",
G1476&lt;=8,"Established Customers (6-8Y)",
G1476&lt;=10,"Loyal Customers (9-10Y)"
)</f>
        <v>Established Customers (6-8Y)</v>
      </c>
    </row>
    <row r="1477" spans="1:18" x14ac:dyDescent="0.35">
      <c r="A1477">
        <v>15745080</v>
      </c>
      <c r="B1477" t="s">
        <v>1001</v>
      </c>
      <c r="C1477" t="s">
        <v>17</v>
      </c>
      <c r="D1477" t="s">
        <v>39</v>
      </c>
      <c r="E1477">
        <v>26</v>
      </c>
      <c r="F1477" t="s">
        <v>43</v>
      </c>
      <c r="G1477">
        <v>8</v>
      </c>
      <c r="H1477" s="4">
        <v>0</v>
      </c>
      <c r="I1477" t="s">
        <v>24</v>
      </c>
      <c r="J1477">
        <v>1</v>
      </c>
      <c r="K1477">
        <v>634</v>
      </c>
      <c r="L1477" t="s">
        <v>20</v>
      </c>
      <c r="M1477" t="s">
        <v>21</v>
      </c>
      <c r="N1477" t="s">
        <v>32</v>
      </c>
      <c r="O1477" s="4">
        <v>21760.959999999999</v>
      </c>
      <c r="P1477" t="s">
        <v>28</v>
      </c>
      <c r="Q1477" t="str" cm="1">
        <f t="array" ref="Q1477">_xlfn.IFS(
O1477&lt;50000,"Low Salary (&lt;$50K)",
O1477&lt;90000,"Lower Middle ($50K-$90K)",
O1477&lt;130000,"Middle ($90K-$130K)",
O1477&lt;170000,"Upper Middle ($130K-$170K)",
O1477&gt;=170000,"High Salary (&gt;$170K)"
)</f>
        <v>Low Salary (&lt;$50K)</v>
      </c>
      <c r="R1477" t="str" cm="1">
        <f t="array" ref="R1477">_xlfn.IFS(
G1477&lt;=2,"New Customers (0-2Y)",
G1477&lt;=5,"Growing Customers (3-5Y)",
G1477&lt;=8,"Established Customers (6-8Y)",
G1477&lt;=10,"Loyal Customers (9-10Y)"
)</f>
        <v>Established Customers (6-8Y)</v>
      </c>
    </row>
    <row r="1478" spans="1:18" x14ac:dyDescent="0.35">
      <c r="A1478">
        <v>15703399</v>
      </c>
      <c r="B1478" t="s">
        <v>1002</v>
      </c>
      <c r="C1478" t="s">
        <v>17</v>
      </c>
      <c r="D1478" t="s">
        <v>18</v>
      </c>
      <c r="E1478">
        <v>26</v>
      </c>
      <c r="F1478" t="s">
        <v>43</v>
      </c>
      <c r="G1478">
        <v>5</v>
      </c>
      <c r="H1478" s="4">
        <v>101641.14</v>
      </c>
      <c r="I1478" t="s">
        <v>33</v>
      </c>
      <c r="J1478">
        <v>2</v>
      </c>
      <c r="K1478">
        <v>756</v>
      </c>
      <c r="L1478" t="s">
        <v>35</v>
      </c>
      <c r="M1478" t="s">
        <v>27</v>
      </c>
      <c r="N1478" t="s">
        <v>22</v>
      </c>
      <c r="O1478" s="4">
        <v>154460.68</v>
      </c>
      <c r="P1478" t="s">
        <v>28</v>
      </c>
      <c r="Q1478" t="str" cm="1">
        <f t="array" ref="Q1478">_xlfn.IFS(
O1478&lt;50000,"Low Salary (&lt;$50K)",
O1478&lt;90000,"Lower Middle ($50K-$90K)",
O1478&lt;130000,"Middle ($90K-$130K)",
O1478&lt;170000,"Upper Middle ($130K-$170K)",
O1478&gt;=170000,"High Salary (&gt;$170K)"
)</f>
        <v>Upper Middle ($130K-$170K)</v>
      </c>
      <c r="R1478" t="str" cm="1">
        <f t="array" ref="R1478">_xlfn.IFS(
G1478&lt;=2,"New Customers (0-2Y)",
G1478&lt;=5,"Growing Customers (3-5Y)",
G1478&lt;=8,"Established Customers (6-8Y)",
G1478&lt;=10,"Loyal Customers (9-10Y)"
)</f>
        <v>Growing Customers (3-5Y)</v>
      </c>
    </row>
    <row r="1479" spans="1:18" x14ac:dyDescent="0.35">
      <c r="A1479">
        <v>15732175</v>
      </c>
      <c r="B1479" t="s">
        <v>1003</v>
      </c>
      <c r="C1479" t="s">
        <v>17</v>
      </c>
      <c r="D1479" t="s">
        <v>39</v>
      </c>
      <c r="E1479">
        <v>37</v>
      </c>
      <c r="F1479" t="s">
        <v>19</v>
      </c>
      <c r="G1479">
        <v>2</v>
      </c>
      <c r="H1479" s="4">
        <v>0</v>
      </c>
      <c r="I1479" t="s">
        <v>24</v>
      </c>
      <c r="J1479">
        <v>1</v>
      </c>
      <c r="K1479">
        <v>776</v>
      </c>
      <c r="L1479" t="s">
        <v>35</v>
      </c>
      <c r="M1479" t="s">
        <v>27</v>
      </c>
      <c r="N1479" t="s">
        <v>22</v>
      </c>
      <c r="O1479" s="4">
        <v>8065</v>
      </c>
      <c r="P1479" t="s">
        <v>28</v>
      </c>
      <c r="Q1479" t="str" cm="1">
        <f t="array" ref="Q1479">_xlfn.IFS(
O1479&lt;50000,"Low Salary (&lt;$50K)",
O1479&lt;90000,"Lower Middle ($50K-$90K)",
O1479&lt;130000,"Middle ($90K-$130K)",
O1479&lt;170000,"Upper Middle ($130K-$170K)",
O1479&gt;=170000,"High Salary (&gt;$170K)"
)</f>
        <v>Low Salary (&lt;$50K)</v>
      </c>
      <c r="R1479" t="str" cm="1">
        <f t="array" ref="R1479">_xlfn.IFS(
G1479&lt;=2,"New Customers (0-2Y)",
G1479&lt;=5,"Growing Customers (3-5Y)",
G1479&lt;=8,"Established Customers (6-8Y)",
G1479&lt;=10,"Loyal Customers (9-10Y)"
)</f>
        <v>New Customers (0-2Y)</v>
      </c>
    </row>
    <row r="1480" spans="1:18" x14ac:dyDescent="0.35">
      <c r="A1480">
        <v>15630725</v>
      </c>
      <c r="B1480" t="s">
        <v>304</v>
      </c>
      <c r="C1480" t="s">
        <v>17</v>
      </c>
      <c r="D1480" t="s">
        <v>18</v>
      </c>
      <c r="E1480">
        <v>45</v>
      </c>
      <c r="F1480" t="s">
        <v>19</v>
      </c>
      <c r="G1480">
        <v>5</v>
      </c>
      <c r="H1480" s="4">
        <v>92786.66</v>
      </c>
      <c r="I1480" t="s">
        <v>29</v>
      </c>
      <c r="J1480">
        <v>1</v>
      </c>
      <c r="K1480">
        <v>649</v>
      </c>
      <c r="L1480" t="s">
        <v>20</v>
      </c>
      <c r="M1480" t="s">
        <v>21</v>
      </c>
      <c r="N1480" t="s">
        <v>32</v>
      </c>
      <c r="O1480" s="4">
        <v>173365.9</v>
      </c>
      <c r="P1480" t="s">
        <v>23</v>
      </c>
      <c r="Q1480" t="str" cm="1">
        <f t="array" ref="Q1480">_xlfn.IFS(
O1480&lt;50000,"Low Salary (&lt;$50K)",
O1480&lt;90000,"Lower Middle ($50K-$90K)",
O1480&lt;130000,"Middle ($90K-$130K)",
O1480&lt;170000,"Upper Middle ($130K-$170K)",
O1480&gt;=170000,"High Salary (&gt;$170K)"
)</f>
        <v>High Salary (&gt;$170K)</v>
      </c>
      <c r="R1480" t="str" cm="1">
        <f t="array" ref="R1480">_xlfn.IFS(
G1480&lt;=2,"New Customers (0-2Y)",
G1480&lt;=5,"Growing Customers (3-5Y)",
G1480&lt;=8,"Established Customers (6-8Y)",
G1480&lt;=10,"Loyal Customers (9-10Y)"
)</f>
        <v>Growing Customers (3-5Y)</v>
      </c>
    </row>
    <row r="1481" spans="1:18" x14ac:dyDescent="0.35">
      <c r="A1481">
        <v>15640260</v>
      </c>
      <c r="B1481" t="s">
        <v>1004</v>
      </c>
      <c r="C1481" t="s">
        <v>42</v>
      </c>
      <c r="D1481" t="s">
        <v>39</v>
      </c>
      <c r="E1481">
        <v>32</v>
      </c>
      <c r="F1481" t="s">
        <v>19</v>
      </c>
      <c r="G1481">
        <v>8</v>
      </c>
      <c r="H1481" s="4">
        <v>131081.66</v>
      </c>
      <c r="I1481" t="s">
        <v>33</v>
      </c>
      <c r="J1481">
        <v>2</v>
      </c>
      <c r="K1481">
        <v>595</v>
      </c>
      <c r="L1481" t="s">
        <v>31</v>
      </c>
      <c r="M1481" t="s">
        <v>21</v>
      </c>
      <c r="N1481" t="s">
        <v>22</v>
      </c>
      <c r="O1481" s="4">
        <v>69428.789999999994</v>
      </c>
      <c r="P1481" t="s">
        <v>28</v>
      </c>
      <c r="Q1481" t="str" cm="1">
        <f t="array" ref="Q1481">_xlfn.IFS(
O1481&lt;50000,"Low Salary (&lt;$50K)",
O1481&lt;90000,"Lower Middle ($50K-$90K)",
O1481&lt;130000,"Middle ($90K-$130K)",
O1481&lt;170000,"Upper Middle ($130K-$170K)",
O1481&gt;=170000,"High Salary (&gt;$170K)"
)</f>
        <v>Lower Middle ($50K-$90K)</v>
      </c>
      <c r="R1481" t="str" cm="1">
        <f t="array" ref="R1481">_xlfn.IFS(
G1481&lt;=2,"New Customers (0-2Y)",
G1481&lt;=5,"Growing Customers (3-5Y)",
G1481&lt;=8,"Established Customers (6-8Y)",
G1481&lt;=10,"Loyal Customers (9-10Y)"
)</f>
        <v>Established Customers (6-8Y)</v>
      </c>
    </row>
    <row r="1482" spans="1:18" x14ac:dyDescent="0.35">
      <c r="A1482">
        <v>15716822</v>
      </c>
      <c r="B1482" t="s">
        <v>1005</v>
      </c>
      <c r="C1482" t="s">
        <v>17</v>
      </c>
      <c r="D1482" t="s">
        <v>39</v>
      </c>
      <c r="E1482">
        <v>30</v>
      </c>
      <c r="F1482" t="s">
        <v>19</v>
      </c>
      <c r="G1482">
        <v>5</v>
      </c>
      <c r="H1482" s="4">
        <v>98014.74</v>
      </c>
      <c r="I1482" t="s">
        <v>29</v>
      </c>
      <c r="J1482">
        <v>1</v>
      </c>
      <c r="K1482">
        <v>646</v>
      </c>
      <c r="L1482" t="s">
        <v>20</v>
      </c>
      <c r="M1482" t="s">
        <v>21</v>
      </c>
      <c r="N1482" t="s">
        <v>22</v>
      </c>
      <c r="O1482" s="4">
        <v>12757.14</v>
      </c>
      <c r="P1482" t="s">
        <v>28</v>
      </c>
      <c r="Q1482" t="str" cm="1">
        <f t="array" ref="Q1482">_xlfn.IFS(
O1482&lt;50000,"Low Salary (&lt;$50K)",
O1482&lt;90000,"Lower Middle ($50K-$90K)",
O1482&lt;130000,"Middle ($90K-$130K)",
O1482&lt;170000,"Upper Middle ($130K-$170K)",
O1482&gt;=170000,"High Salary (&gt;$170K)"
)</f>
        <v>Low Salary (&lt;$50K)</v>
      </c>
      <c r="R1482" t="str" cm="1">
        <f t="array" ref="R1482">_xlfn.IFS(
G1482&lt;=2,"New Customers (0-2Y)",
G1482&lt;=5,"Growing Customers (3-5Y)",
G1482&lt;=8,"Established Customers (6-8Y)",
G1482&lt;=10,"Loyal Customers (9-10Y)"
)</f>
        <v>Growing Customers (3-5Y)</v>
      </c>
    </row>
    <row r="1483" spans="1:18" x14ac:dyDescent="0.35">
      <c r="A1483">
        <v>15583748</v>
      </c>
      <c r="B1483" t="s">
        <v>1006</v>
      </c>
      <c r="C1483" t="s">
        <v>26</v>
      </c>
      <c r="D1483" t="s">
        <v>39</v>
      </c>
      <c r="E1483">
        <v>38</v>
      </c>
      <c r="F1483" t="s">
        <v>19</v>
      </c>
      <c r="G1483">
        <v>8</v>
      </c>
      <c r="H1483" s="4">
        <v>0</v>
      </c>
      <c r="I1483" t="s">
        <v>24</v>
      </c>
      <c r="J1483">
        <v>2</v>
      </c>
      <c r="K1483">
        <v>592</v>
      </c>
      <c r="L1483" t="s">
        <v>31</v>
      </c>
      <c r="M1483" t="s">
        <v>21</v>
      </c>
      <c r="N1483" t="s">
        <v>32</v>
      </c>
      <c r="O1483" s="4">
        <v>180426.2</v>
      </c>
      <c r="P1483" t="s">
        <v>28</v>
      </c>
      <c r="Q1483" t="str" cm="1">
        <f t="array" ref="Q1483">_xlfn.IFS(
O1483&lt;50000,"Low Salary (&lt;$50K)",
O1483&lt;90000,"Lower Middle ($50K-$90K)",
O1483&lt;130000,"Middle ($90K-$130K)",
O1483&lt;170000,"Upper Middle ($130K-$170K)",
O1483&gt;=170000,"High Salary (&gt;$170K)"
)</f>
        <v>High Salary (&gt;$170K)</v>
      </c>
      <c r="R1483" t="str" cm="1">
        <f t="array" ref="R1483">_xlfn.IFS(
G1483&lt;=2,"New Customers (0-2Y)",
G1483&lt;=5,"Growing Customers (3-5Y)",
G1483&lt;=8,"Established Customers (6-8Y)",
G1483&lt;=10,"Loyal Customers (9-10Y)"
)</f>
        <v>Established Customers (6-8Y)</v>
      </c>
    </row>
    <row r="1484" spans="1:18" x14ac:dyDescent="0.35">
      <c r="A1484">
        <v>15605968</v>
      </c>
      <c r="B1484" t="s">
        <v>1007</v>
      </c>
      <c r="C1484" t="s">
        <v>17</v>
      </c>
      <c r="D1484" t="s">
        <v>39</v>
      </c>
      <c r="E1484">
        <v>26</v>
      </c>
      <c r="F1484" t="s">
        <v>43</v>
      </c>
      <c r="G1484">
        <v>8</v>
      </c>
      <c r="H1484" s="4">
        <v>97460.1</v>
      </c>
      <c r="I1484" t="s">
        <v>29</v>
      </c>
      <c r="J1484">
        <v>1</v>
      </c>
      <c r="K1484">
        <v>574</v>
      </c>
      <c r="L1484" t="s">
        <v>31</v>
      </c>
      <c r="M1484" t="s">
        <v>21</v>
      </c>
      <c r="N1484" t="s">
        <v>22</v>
      </c>
      <c r="O1484" s="4">
        <v>43093.67</v>
      </c>
      <c r="P1484" t="s">
        <v>28</v>
      </c>
      <c r="Q1484" t="str" cm="1">
        <f t="array" ref="Q1484">_xlfn.IFS(
O1484&lt;50000,"Low Salary (&lt;$50K)",
O1484&lt;90000,"Lower Middle ($50K-$90K)",
O1484&lt;130000,"Middle ($90K-$130K)",
O1484&lt;170000,"Upper Middle ($130K-$170K)",
O1484&gt;=170000,"High Salary (&gt;$170K)"
)</f>
        <v>Low Salary (&lt;$50K)</v>
      </c>
      <c r="R1484" t="str" cm="1">
        <f t="array" ref="R1484">_xlfn.IFS(
G1484&lt;=2,"New Customers (0-2Y)",
G1484&lt;=5,"Growing Customers (3-5Y)",
G1484&lt;=8,"Established Customers (6-8Y)",
G1484&lt;=10,"Loyal Customers (9-10Y)"
)</f>
        <v>Established Customers (6-8Y)</v>
      </c>
    </row>
    <row r="1485" spans="1:18" x14ac:dyDescent="0.35">
      <c r="A1485">
        <v>15790683</v>
      </c>
      <c r="B1485" t="s">
        <v>1008</v>
      </c>
      <c r="C1485" t="s">
        <v>17</v>
      </c>
      <c r="D1485" t="s">
        <v>39</v>
      </c>
      <c r="E1485">
        <v>36</v>
      </c>
      <c r="F1485" t="s">
        <v>19</v>
      </c>
      <c r="G1485">
        <v>1</v>
      </c>
      <c r="H1485" s="4">
        <v>104077.19</v>
      </c>
      <c r="I1485" t="s">
        <v>33</v>
      </c>
      <c r="J1485">
        <v>2</v>
      </c>
      <c r="K1485">
        <v>850</v>
      </c>
      <c r="L1485" t="s">
        <v>37</v>
      </c>
      <c r="M1485" t="s">
        <v>27</v>
      </c>
      <c r="N1485" t="s">
        <v>22</v>
      </c>
      <c r="O1485" s="4">
        <v>68594</v>
      </c>
      <c r="P1485" t="s">
        <v>28</v>
      </c>
      <c r="Q1485" t="str" cm="1">
        <f t="array" ref="Q1485">_xlfn.IFS(
O1485&lt;50000,"Low Salary (&lt;$50K)",
O1485&lt;90000,"Lower Middle ($50K-$90K)",
O1485&lt;130000,"Middle ($90K-$130K)",
O1485&lt;170000,"Upper Middle ($130K-$170K)",
O1485&gt;=170000,"High Salary (&gt;$170K)"
)</f>
        <v>Lower Middle ($50K-$90K)</v>
      </c>
      <c r="R1485" t="str" cm="1">
        <f t="array" ref="R1485">_xlfn.IFS(
G1485&lt;=2,"New Customers (0-2Y)",
G1485&lt;=5,"Growing Customers (3-5Y)",
G1485&lt;=8,"Established Customers (6-8Y)",
G1485&lt;=10,"Loyal Customers (9-10Y)"
)</f>
        <v>New Customers (0-2Y)</v>
      </c>
    </row>
    <row r="1486" spans="1:18" x14ac:dyDescent="0.35">
      <c r="A1486">
        <v>15607713</v>
      </c>
      <c r="B1486" t="s">
        <v>1009</v>
      </c>
      <c r="C1486" t="s">
        <v>26</v>
      </c>
      <c r="D1486" t="s">
        <v>18</v>
      </c>
      <c r="E1486">
        <v>29</v>
      </c>
      <c r="F1486" t="s">
        <v>43</v>
      </c>
      <c r="G1486">
        <v>1</v>
      </c>
      <c r="H1486" s="4">
        <v>0</v>
      </c>
      <c r="I1486" t="s">
        <v>24</v>
      </c>
      <c r="J1486">
        <v>2</v>
      </c>
      <c r="K1486">
        <v>850</v>
      </c>
      <c r="L1486" t="s">
        <v>37</v>
      </c>
      <c r="M1486" t="s">
        <v>21</v>
      </c>
      <c r="N1486" t="s">
        <v>22</v>
      </c>
      <c r="O1486" s="4">
        <v>197996.65</v>
      </c>
      <c r="P1486" t="s">
        <v>28</v>
      </c>
      <c r="Q1486" t="str" cm="1">
        <f t="array" ref="Q1486">_xlfn.IFS(
O1486&lt;50000,"Low Salary (&lt;$50K)",
O1486&lt;90000,"Lower Middle ($50K-$90K)",
O1486&lt;130000,"Middle ($90K-$130K)",
O1486&lt;170000,"Upper Middle ($130K-$170K)",
O1486&gt;=170000,"High Salary (&gt;$170K)"
)</f>
        <v>High Salary (&gt;$170K)</v>
      </c>
      <c r="R1486" t="str" cm="1">
        <f t="array" ref="R1486">_xlfn.IFS(
G1486&lt;=2,"New Customers (0-2Y)",
G1486&lt;=5,"Growing Customers (3-5Y)",
G1486&lt;=8,"Established Customers (6-8Y)",
G1486&lt;=10,"Loyal Customers (9-10Y)"
)</f>
        <v>New Customers (0-2Y)</v>
      </c>
    </row>
    <row r="1487" spans="1:18" x14ac:dyDescent="0.35">
      <c r="A1487">
        <v>15700212</v>
      </c>
      <c r="B1487" t="s">
        <v>237</v>
      </c>
      <c r="C1487" t="s">
        <v>17</v>
      </c>
      <c r="D1487" t="s">
        <v>18</v>
      </c>
      <c r="E1487">
        <v>46</v>
      </c>
      <c r="F1487" t="s">
        <v>19</v>
      </c>
      <c r="G1487">
        <v>10</v>
      </c>
      <c r="H1487" s="4">
        <v>0</v>
      </c>
      <c r="I1487" t="s">
        <v>24</v>
      </c>
      <c r="J1487">
        <v>2</v>
      </c>
      <c r="K1487">
        <v>475</v>
      </c>
      <c r="L1487" t="s">
        <v>44</v>
      </c>
      <c r="M1487" t="s">
        <v>27</v>
      </c>
      <c r="N1487" t="s">
        <v>32</v>
      </c>
      <c r="O1487" s="4">
        <v>122953</v>
      </c>
      <c r="P1487" t="s">
        <v>23</v>
      </c>
      <c r="Q1487" t="str" cm="1">
        <f t="array" ref="Q1487">_xlfn.IFS(
O1487&lt;50000,"Low Salary (&lt;$50K)",
O1487&lt;90000,"Lower Middle ($50K-$90K)",
O1487&lt;130000,"Middle ($90K-$130K)",
O1487&lt;170000,"Upper Middle ($130K-$170K)",
O1487&gt;=170000,"High Salary (&gt;$170K)"
)</f>
        <v>Middle ($90K-$130K)</v>
      </c>
      <c r="R1487" t="str" cm="1">
        <f t="array" ref="R1487">_xlfn.IFS(
G1487&lt;=2,"New Customers (0-2Y)",
G1487&lt;=5,"Growing Customers (3-5Y)",
G1487&lt;=8,"Established Customers (6-8Y)",
G1487&lt;=10,"Loyal Customers (9-10Y)"
)</f>
        <v>Loyal Customers (9-10Y)</v>
      </c>
    </row>
    <row r="1488" spans="1:18" x14ac:dyDescent="0.35">
      <c r="A1488">
        <v>15626710</v>
      </c>
      <c r="B1488" t="s">
        <v>1010</v>
      </c>
      <c r="C1488" t="s">
        <v>17</v>
      </c>
      <c r="D1488" t="s">
        <v>18</v>
      </c>
      <c r="E1488">
        <v>39</v>
      </c>
      <c r="F1488" t="s">
        <v>19</v>
      </c>
      <c r="G1488">
        <v>4</v>
      </c>
      <c r="H1488" s="4">
        <v>0</v>
      </c>
      <c r="I1488" t="s">
        <v>24</v>
      </c>
      <c r="J1488">
        <v>1</v>
      </c>
      <c r="K1488">
        <v>642</v>
      </c>
      <c r="L1488" t="s">
        <v>20</v>
      </c>
      <c r="M1488" t="s">
        <v>21</v>
      </c>
      <c r="N1488" t="s">
        <v>22</v>
      </c>
      <c r="O1488" s="4">
        <v>76821.240000000005</v>
      </c>
      <c r="P1488" t="s">
        <v>28</v>
      </c>
      <c r="Q1488" t="str" cm="1">
        <f t="array" ref="Q1488">_xlfn.IFS(
O1488&lt;50000,"Low Salary (&lt;$50K)",
O1488&lt;90000,"Lower Middle ($50K-$90K)",
O1488&lt;130000,"Middle ($90K-$130K)",
O1488&lt;170000,"Upper Middle ($130K-$170K)",
O1488&gt;=170000,"High Salary (&gt;$170K)"
)</f>
        <v>Lower Middle ($50K-$90K)</v>
      </c>
      <c r="R1488" t="str" cm="1">
        <f t="array" ref="R1488">_xlfn.IFS(
G1488&lt;=2,"New Customers (0-2Y)",
G1488&lt;=5,"Growing Customers (3-5Y)",
G1488&lt;=8,"Established Customers (6-8Y)",
G1488&lt;=10,"Loyal Customers (9-10Y)"
)</f>
        <v>Growing Customers (3-5Y)</v>
      </c>
    </row>
    <row r="1489" spans="1:18" x14ac:dyDescent="0.35">
      <c r="A1489">
        <v>15716491</v>
      </c>
      <c r="B1489" t="s">
        <v>999</v>
      </c>
      <c r="C1489" t="s">
        <v>26</v>
      </c>
      <c r="D1489" t="s">
        <v>18</v>
      </c>
      <c r="E1489">
        <v>51</v>
      </c>
      <c r="F1489" t="s">
        <v>19</v>
      </c>
      <c r="G1489">
        <v>4</v>
      </c>
      <c r="H1489" s="4">
        <v>93656.95</v>
      </c>
      <c r="I1489" t="s">
        <v>29</v>
      </c>
      <c r="J1489">
        <v>1</v>
      </c>
      <c r="K1489">
        <v>710</v>
      </c>
      <c r="L1489" t="s">
        <v>35</v>
      </c>
      <c r="M1489" t="s">
        <v>27</v>
      </c>
      <c r="N1489" t="s">
        <v>22</v>
      </c>
      <c r="O1489" s="4">
        <v>141400.51</v>
      </c>
      <c r="P1489" t="s">
        <v>23</v>
      </c>
      <c r="Q1489" t="str" cm="1">
        <f t="array" ref="Q1489">_xlfn.IFS(
O1489&lt;50000,"Low Salary (&lt;$50K)",
O1489&lt;90000,"Lower Middle ($50K-$90K)",
O1489&lt;130000,"Middle ($90K-$130K)",
O1489&lt;170000,"Upper Middle ($130K-$170K)",
O1489&gt;=170000,"High Salary (&gt;$170K)"
)</f>
        <v>Upper Middle ($130K-$170K)</v>
      </c>
      <c r="R1489" t="str" cm="1">
        <f t="array" ref="R1489">_xlfn.IFS(
G1489&lt;=2,"New Customers (0-2Y)",
G1489&lt;=5,"Growing Customers (3-5Y)",
G1489&lt;=8,"Established Customers (6-8Y)",
G1489&lt;=10,"Loyal Customers (9-10Y)"
)</f>
        <v>Growing Customers (3-5Y)</v>
      </c>
    </row>
    <row r="1490" spans="1:18" x14ac:dyDescent="0.35">
      <c r="A1490">
        <v>15625824</v>
      </c>
      <c r="B1490" t="s">
        <v>234</v>
      </c>
      <c r="C1490" t="s">
        <v>26</v>
      </c>
      <c r="D1490" t="s">
        <v>39</v>
      </c>
      <c r="E1490">
        <v>30</v>
      </c>
      <c r="F1490" t="s">
        <v>19</v>
      </c>
      <c r="G1490">
        <v>6</v>
      </c>
      <c r="H1490" s="4">
        <v>121345.88</v>
      </c>
      <c r="I1490" t="s">
        <v>33</v>
      </c>
      <c r="J1490">
        <v>4</v>
      </c>
      <c r="K1490">
        <v>596</v>
      </c>
      <c r="L1490" t="s">
        <v>31</v>
      </c>
      <c r="M1490" t="s">
        <v>21</v>
      </c>
      <c r="N1490" t="s">
        <v>32</v>
      </c>
      <c r="O1490" s="4">
        <v>41921.75</v>
      </c>
      <c r="P1490" t="s">
        <v>23</v>
      </c>
      <c r="Q1490" t="str" cm="1">
        <f t="array" ref="Q1490">_xlfn.IFS(
O1490&lt;50000,"Low Salary (&lt;$50K)",
O1490&lt;90000,"Lower Middle ($50K-$90K)",
O1490&lt;130000,"Middle ($90K-$130K)",
O1490&lt;170000,"Upper Middle ($130K-$170K)",
O1490&gt;=170000,"High Salary (&gt;$170K)"
)</f>
        <v>Low Salary (&lt;$50K)</v>
      </c>
      <c r="R1490" t="str" cm="1">
        <f t="array" ref="R1490">_xlfn.IFS(
G1490&lt;=2,"New Customers (0-2Y)",
G1490&lt;=5,"Growing Customers (3-5Y)",
G1490&lt;=8,"Established Customers (6-8Y)",
G1490&lt;=10,"Loyal Customers (9-10Y)"
)</f>
        <v>Established Customers (6-8Y)</v>
      </c>
    </row>
    <row r="1491" spans="1:18" x14ac:dyDescent="0.35">
      <c r="A1491">
        <v>15617705</v>
      </c>
      <c r="B1491" t="s">
        <v>615</v>
      </c>
      <c r="C1491" t="s">
        <v>17</v>
      </c>
      <c r="D1491" t="s">
        <v>18</v>
      </c>
      <c r="E1491">
        <v>39</v>
      </c>
      <c r="F1491" t="s">
        <v>19</v>
      </c>
      <c r="G1491">
        <v>8</v>
      </c>
      <c r="H1491" s="4">
        <v>141675.23000000001</v>
      </c>
      <c r="I1491" t="s">
        <v>33</v>
      </c>
      <c r="J1491">
        <v>1</v>
      </c>
      <c r="K1491">
        <v>609</v>
      </c>
      <c r="L1491" t="s">
        <v>20</v>
      </c>
      <c r="M1491" t="s">
        <v>27</v>
      </c>
      <c r="N1491" t="s">
        <v>22</v>
      </c>
      <c r="O1491" s="4">
        <v>175664.25</v>
      </c>
      <c r="P1491" t="s">
        <v>28</v>
      </c>
      <c r="Q1491" t="str" cm="1">
        <f t="array" ref="Q1491">_xlfn.IFS(
O1491&lt;50000,"Low Salary (&lt;$50K)",
O1491&lt;90000,"Lower Middle ($50K-$90K)",
O1491&lt;130000,"Middle ($90K-$130K)",
O1491&lt;170000,"Upper Middle ($130K-$170K)",
O1491&gt;=170000,"High Salary (&gt;$170K)"
)</f>
        <v>High Salary (&gt;$170K)</v>
      </c>
      <c r="R1491" t="str" cm="1">
        <f t="array" ref="R1491">_xlfn.IFS(
G1491&lt;=2,"New Customers (0-2Y)",
G1491&lt;=5,"Growing Customers (3-5Y)",
G1491&lt;=8,"Established Customers (6-8Y)",
G1491&lt;=10,"Loyal Customers (9-10Y)"
)</f>
        <v>Established Customers (6-8Y)</v>
      </c>
    </row>
    <row r="1492" spans="1:18" x14ac:dyDescent="0.35">
      <c r="A1492">
        <v>15761976</v>
      </c>
      <c r="B1492" t="s">
        <v>798</v>
      </c>
      <c r="C1492" t="s">
        <v>26</v>
      </c>
      <c r="D1492" t="s">
        <v>18</v>
      </c>
      <c r="E1492">
        <v>31</v>
      </c>
      <c r="F1492" t="s">
        <v>19</v>
      </c>
      <c r="G1492">
        <v>8</v>
      </c>
      <c r="H1492" s="4">
        <v>0</v>
      </c>
      <c r="I1492" t="s">
        <v>24</v>
      </c>
      <c r="J1492">
        <v>2</v>
      </c>
      <c r="K1492">
        <v>797</v>
      </c>
      <c r="L1492" t="s">
        <v>37</v>
      </c>
      <c r="M1492" t="s">
        <v>21</v>
      </c>
      <c r="N1492" t="s">
        <v>32</v>
      </c>
      <c r="O1492" s="4">
        <v>117916.63</v>
      </c>
      <c r="P1492" t="s">
        <v>28</v>
      </c>
      <c r="Q1492" t="str" cm="1">
        <f t="array" ref="Q1492">_xlfn.IFS(
O1492&lt;50000,"Low Salary (&lt;$50K)",
O1492&lt;90000,"Lower Middle ($50K-$90K)",
O1492&lt;130000,"Middle ($90K-$130K)",
O1492&lt;170000,"Upper Middle ($130K-$170K)",
O1492&gt;=170000,"High Salary (&gt;$170K)"
)</f>
        <v>Middle ($90K-$130K)</v>
      </c>
      <c r="R1492" t="str" cm="1">
        <f t="array" ref="R1492">_xlfn.IFS(
G1492&lt;=2,"New Customers (0-2Y)",
G1492&lt;=5,"Growing Customers (3-5Y)",
G1492&lt;=8,"Established Customers (6-8Y)",
G1492&lt;=10,"Loyal Customers (9-10Y)"
)</f>
        <v>Established Customers (6-8Y)</v>
      </c>
    </row>
    <row r="1493" spans="1:18" x14ac:dyDescent="0.35">
      <c r="A1493">
        <v>15634891</v>
      </c>
      <c r="B1493" t="s">
        <v>1011</v>
      </c>
      <c r="C1493" t="s">
        <v>42</v>
      </c>
      <c r="D1493" t="s">
        <v>18</v>
      </c>
      <c r="E1493">
        <v>43</v>
      </c>
      <c r="F1493" t="s">
        <v>19</v>
      </c>
      <c r="G1493">
        <v>7</v>
      </c>
      <c r="H1493" s="4">
        <v>102365.49</v>
      </c>
      <c r="I1493" t="s">
        <v>33</v>
      </c>
      <c r="J1493">
        <v>1</v>
      </c>
      <c r="K1493">
        <v>504</v>
      </c>
      <c r="L1493" t="s">
        <v>31</v>
      </c>
      <c r="M1493" t="s">
        <v>21</v>
      </c>
      <c r="N1493" t="s">
        <v>32</v>
      </c>
      <c r="O1493" s="4">
        <v>194690.77</v>
      </c>
      <c r="P1493" t="s">
        <v>23</v>
      </c>
      <c r="Q1493" t="str" cm="1">
        <f t="array" ref="Q1493">_xlfn.IFS(
O1493&lt;50000,"Low Salary (&lt;$50K)",
O1493&lt;90000,"Lower Middle ($50K-$90K)",
O1493&lt;130000,"Middle ($90K-$130K)",
O1493&lt;170000,"Upper Middle ($130K-$170K)",
O1493&gt;=170000,"High Salary (&gt;$170K)"
)</f>
        <v>High Salary (&gt;$170K)</v>
      </c>
      <c r="R1493" t="str" cm="1">
        <f t="array" ref="R1493">_xlfn.IFS(
G1493&lt;=2,"New Customers (0-2Y)",
G1493&lt;=5,"Growing Customers (3-5Y)",
G1493&lt;=8,"Established Customers (6-8Y)",
G1493&lt;=10,"Loyal Customers (9-10Y)"
)</f>
        <v>Established Customers (6-8Y)</v>
      </c>
    </row>
    <row r="1494" spans="1:18" x14ac:dyDescent="0.35">
      <c r="A1494">
        <v>15744517</v>
      </c>
      <c r="B1494" t="s">
        <v>684</v>
      </c>
      <c r="C1494" t="s">
        <v>26</v>
      </c>
      <c r="D1494" t="s">
        <v>39</v>
      </c>
      <c r="E1494">
        <v>50</v>
      </c>
      <c r="F1494" t="s">
        <v>19</v>
      </c>
      <c r="G1494">
        <v>9</v>
      </c>
      <c r="H1494" s="4">
        <v>0</v>
      </c>
      <c r="I1494" t="s">
        <v>24</v>
      </c>
      <c r="J1494">
        <v>1</v>
      </c>
      <c r="K1494">
        <v>735</v>
      </c>
      <c r="L1494" t="s">
        <v>35</v>
      </c>
      <c r="M1494" t="s">
        <v>27</v>
      </c>
      <c r="N1494" t="s">
        <v>32</v>
      </c>
      <c r="O1494" s="4">
        <v>166677.35</v>
      </c>
      <c r="P1494" t="s">
        <v>23</v>
      </c>
      <c r="Q1494" t="str" cm="1">
        <f t="array" ref="Q1494">_xlfn.IFS(
O1494&lt;50000,"Low Salary (&lt;$50K)",
O1494&lt;90000,"Lower Middle ($50K-$90K)",
O1494&lt;130000,"Middle ($90K-$130K)",
O1494&lt;170000,"Upper Middle ($130K-$170K)",
O1494&gt;=170000,"High Salary (&gt;$170K)"
)</f>
        <v>Upper Middle ($130K-$170K)</v>
      </c>
      <c r="R1494" t="str" cm="1">
        <f t="array" ref="R1494">_xlfn.IFS(
G1494&lt;=2,"New Customers (0-2Y)",
G1494&lt;=5,"Growing Customers (3-5Y)",
G1494&lt;=8,"Established Customers (6-8Y)",
G1494&lt;=10,"Loyal Customers (9-10Y)"
)</f>
        <v>Loyal Customers (9-10Y)</v>
      </c>
    </row>
    <row r="1495" spans="1:18" x14ac:dyDescent="0.35">
      <c r="A1495">
        <v>15686963</v>
      </c>
      <c r="B1495" t="s">
        <v>1012</v>
      </c>
      <c r="C1495" t="s">
        <v>26</v>
      </c>
      <c r="D1495" t="s">
        <v>18</v>
      </c>
      <c r="E1495">
        <v>30</v>
      </c>
      <c r="F1495" t="s">
        <v>19</v>
      </c>
      <c r="G1495">
        <v>3</v>
      </c>
      <c r="H1495" s="4">
        <v>0</v>
      </c>
      <c r="I1495" t="s">
        <v>24</v>
      </c>
      <c r="J1495">
        <v>1</v>
      </c>
      <c r="K1495">
        <v>680</v>
      </c>
      <c r="L1495" t="s">
        <v>35</v>
      </c>
      <c r="M1495" t="s">
        <v>21</v>
      </c>
      <c r="N1495" t="s">
        <v>32</v>
      </c>
      <c r="O1495" s="4">
        <v>160131.57999999999</v>
      </c>
      <c r="P1495" t="s">
        <v>28</v>
      </c>
      <c r="Q1495" t="str" cm="1">
        <f t="array" ref="Q1495">_xlfn.IFS(
O1495&lt;50000,"Low Salary (&lt;$50K)",
O1495&lt;90000,"Lower Middle ($50K-$90K)",
O1495&lt;130000,"Middle ($90K-$130K)",
O1495&lt;170000,"Upper Middle ($130K-$170K)",
O1495&gt;=170000,"High Salary (&gt;$170K)"
)</f>
        <v>Upper Middle ($130K-$170K)</v>
      </c>
      <c r="R1495" t="str" cm="1">
        <f t="array" ref="R1495">_xlfn.IFS(
G1495&lt;=2,"New Customers (0-2Y)",
G1495&lt;=5,"Growing Customers (3-5Y)",
G1495&lt;=8,"Established Customers (6-8Y)",
G1495&lt;=10,"Loyal Customers (9-10Y)"
)</f>
        <v>Growing Customers (3-5Y)</v>
      </c>
    </row>
    <row r="1496" spans="1:18" x14ac:dyDescent="0.35">
      <c r="A1496">
        <v>15808189</v>
      </c>
      <c r="B1496" t="s">
        <v>1013</v>
      </c>
      <c r="C1496" t="s">
        <v>17</v>
      </c>
      <c r="D1496" t="s">
        <v>39</v>
      </c>
      <c r="E1496">
        <v>52</v>
      </c>
      <c r="F1496" t="s">
        <v>19</v>
      </c>
      <c r="G1496">
        <v>6</v>
      </c>
      <c r="H1496" s="4">
        <v>0</v>
      </c>
      <c r="I1496" t="s">
        <v>24</v>
      </c>
      <c r="J1496">
        <v>2</v>
      </c>
      <c r="K1496">
        <v>449</v>
      </c>
      <c r="L1496" t="s">
        <v>44</v>
      </c>
      <c r="M1496" t="s">
        <v>27</v>
      </c>
      <c r="N1496" t="s">
        <v>22</v>
      </c>
      <c r="O1496" s="4">
        <v>123622</v>
      </c>
      <c r="P1496" t="s">
        <v>28</v>
      </c>
      <c r="Q1496" t="str" cm="1">
        <f t="array" ref="Q1496">_xlfn.IFS(
O1496&lt;50000,"Low Salary (&lt;$50K)",
O1496&lt;90000,"Lower Middle ($50K-$90K)",
O1496&lt;130000,"Middle ($90K-$130K)",
O1496&lt;170000,"Upper Middle ($130K-$170K)",
O1496&gt;=170000,"High Salary (&gt;$170K)"
)</f>
        <v>Middle ($90K-$130K)</v>
      </c>
      <c r="R1496" t="str" cm="1">
        <f t="array" ref="R1496">_xlfn.IFS(
G1496&lt;=2,"New Customers (0-2Y)",
G1496&lt;=5,"Growing Customers (3-5Y)",
G1496&lt;=8,"Established Customers (6-8Y)",
G1496&lt;=10,"Loyal Customers (9-10Y)"
)</f>
        <v>Established Customers (6-8Y)</v>
      </c>
    </row>
    <row r="1497" spans="1:18" x14ac:dyDescent="0.35">
      <c r="A1497">
        <v>15580845</v>
      </c>
      <c r="B1497" t="s">
        <v>1014</v>
      </c>
      <c r="C1497" t="s">
        <v>42</v>
      </c>
      <c r="D1497" t="s">
        <v>39</v>
      </c>
      <c r="E1497">
        <v>57</v>
      </c>
      <c r="F1497" t="s">
        <v>19</v>
      </c>
      <c r="G1497">
        <v>7</v>
      </c>
      <c r="H1497" s="4">
        <v>101868.51</v>
      </c>
      <c r="I1497" t="s">
        <v>33</v>
      </c>
      <c r="J1497">
        <v>1</v>
      </c>
      <c r="K1497">
        <v>685</v>
      </c>
      <c r="L1497" t="s">
        <v>35</v>
      </c>
      <c r="M1497" t="s">
        <v>27</v>
      </c>
      <c r="N1497" t="s">
        <v>22</v>
      </c>
      <c r="O1497" s="4">
        <v>113483.96</v>
      </c>
      <c r="P1497" t="s">
        <v>28</v>
      </c>
      <c r="Q1497" t="str" cm="1">
        <f t="array" ref="Q1497">_xlfn.IFS(
O1497&lt;50000,"Low Salary (&lt;$50K)",
O1497&lt;90000,"Lower Middle ($50K-$90K)",
O1497&lt;130000,"Middle ($90K-$130K)",
O1497&lt;170000,"Upper Middle ($130K-$170K)",
O1497&gt;=170000,"High Salary (&gt;$170K)"
)</f>
        <v>Middle ($90K-$130K)</v>
      </c>
      <c r="R1497" t="str" cm="1">
        <f t="array" ref="R1497">_xlfn.IFS(
G1497&lt;=2,"New Customers (0-2Y)",
G1497&lt;=5,"Growing Customers (3-5Y)",
G1497&lt;=8,"Established Customers (6-8Y)",
G1497&lt;=10,"Loyal Customers (9-10Y)"
)</f>
        <v>Established Customers (6-8Y)</v>
      </c>
    </row>
    <row r="1498" spans="1:18" x14ac:dyDescent="0.35">
      <c r="A1498">
        <v>15799156</v>
      </c>
      <c r="B1498" t="s">
        <v>513</v>
      </c>
      <c r="C1498" t="s">
        <v>26</v>
      </c>
      <c r="D1498" t="s">
        <v>39</v>
      </c>
      <c r="E1498">
        <v>38</v>
      </c>
      <c r="F1498" t="s">
        <v>19</v>
      </c>
      <c r="G1498">
        <v>8</v>
      </c>
      <c r="H1498" s="4">
        <v>0</v>
      </c>
      <c r="I1498" t="s">
        <v>24</v>
      </c>
      <c r="J1498">
        <v>2</v>
      </c>
      <c r="K1498">
        <v>569</v>
      </c>
      <c r="L1498" t="s">
        <v>31</v>
      </c>
      <c r="M1498" t="s">
        <v>27</v>
      </c>
      <c r="N1498" t="s">
        <v>32</v>
      </c>
      <c r="O1498" s="4">
        <v>79618.789999999994</v>
      </c>
      <c r="P1498" t="s">
        <v>28</v>
      </c>
      <c r="Q1498" t="str" cm="1">
        <f t="array" ref="Q1498">_xlfn.IFS(
O1498&lt;50000,"Low Salary (&lt;$50K)",
O1498&lt;90000,"Lower Middle ($50K-$90K)",
O1498&lt;130000,"Middle ($90K-$130K)",
O1498&lt;170000,"Upper Middle ($130K-$170K)",
O1498&gt;=170000,"High Salary (&gt;$170K)"
)</f>
        <v>Lower Middle ($50K-$90K)</v>
      </c>
      <c r="R1498" t="str" cm="1">
        <f t="array" ref="R1498">_xlfn.IFS(
G1498&lt;=2,"New Customers (0-2Y)",
G1498&lt;=5,"Growing Customers (3-5Y)",
G1498&lt;=8,"Established Customers (6-8Y)",
G1498&lt;=10,"Loyal Customers (9-10Y)"
)</f>
        <v>Established Customers (6-8Y)</v>
      </c>
    </row>
    <row r="1499" spans="1:18" x14ac:dyDescent="0.35">
      <c r="A1499">
        <v>15694296</v>
      </c>
      <c r="B1499" t="s">
        <v>1015</v>
      </c>
      <c r="C1499" t="s">
        <v>17</v>
      </c>
      <c r="D1499" t="s">
        <v>39</v>
      </c>
      <c r="E1499">
        <v>35</v>
      </c>
      <c r="F1499" t="s">
        <v>19</v>
      </c>
      <c r="G1499">
        <v>9</v>
      </c>
      <c r="H1499" s="4">
        <v>112392.45</v>
      </c>
      <c r="I1499" t="s">
        <v>33</v>
      </c>
      <c r="J1499">
        <v>2</v>
      </c>
      <c r="K1499">
        <v>631</v>
      </c>
      <c r="L1499" t="s">
        <v>20</v>
      </c>
      <c r="M1499" t="s">
        <v>21</v>
      </c>
      <c r="N1499" t="s">
        <v>32</v>
      </c>
      <c r="O1499" s="4">
        <v>24472.23</v>
      </c>
      <c r="P1499" t="s">
        <v>28</v>
      </c>
      <c r="Q1499" t="str" cm="1">
        <f t="array" ref="Q1499">_xlfn.IFS(
O1499&lt;50000,"Low Salary (&lt;$50K)",
O1499&lt;90000,"Lower Middle ($50K-$90K)",
O1499&lt;130000,"Middle ($90K-$130K)",
O1499&lt;170000,"Upper Middle ($130K-$170K)",
O1499&gt;=170000,"High Salary (&gt;$170K)"
)</f>
        <v>Low Salary (&lt;$50K)</v>
      </c>
      <c r="R1499" t="str" cm="1">
        <f t="array" ref="R1499">_xlfn.IFS(
G1499&lt;=2,"New Customers (0-2Y)",
G1499&lt;=5,"Growing Customers (3-5Y)",
G1499&lt;=8,"Established Customers (6-8Y)",
G1499&lt;=10,"Loyal Customers (9-10Y)"
)</f>
        <v>Loyal Customers (9-10Y)</v>
      </c>
    </row>
    <row r="1500" spans="1:18" x14ac:dyDescent="0.35">
      <c r="A1500">
        <v>15677049</v>
      </c>
      <c r="B1500" t="s">
        <v>88</v>
      </c>
      <c r="C1500" t="s">
        <v>42</v>
      </c>
      <c r="D1500" t="s">
        <v>18</v>
      </c>
      <c r="E1500">
        <v>25</v>
      </c>
      <c r="F1500" t="s">
        <v>43</v>
      </c>
      <c r="G1500">
        <v>7</v>
      </c>
      <c r="H1500" s="4">
        <v>106570.34</v>
      </c>
      <c r="I1500" t="s">
        <v>33</v>
      </c>
      <c r="J1500">
        <v>2</v>
      </c>
      <c r="K1500">
        <v>595</v>
      </c>
      <c r="L1500" t="s">
        <v>31</v>
      </c>
      <c r="M1500" t="s">
        <v>27</v>
      </c>
      <c r="N1500" t="s">
        <v>22</v>
      </c>
      <c r="O1500" s="4">
        <v>177025.79</v>
      </c>
      <c r="P1500" t="s">
        <v>28</v>
      </c>
      <c r="Q1500" t="str" cm="1">
        <f t="array" ref="Q1500">_xlfn.IFS(
O1500&lt;50000,"Low Salary (&lt;$50K)",
O1500&lt;90000,"Lower Middle ($50K-$90K)",
O1500&lt;130000,"Middle ($90K-$130K)",
O1500&lt;170000,"Upper Middle ($130K-$170K)",
O1500&gt;=170000,"High Salary (&gt;$170K)"
)</f>
        <v>High Salary (&gt;$170K)</v>
      </c>
      <c r="R1500" t="str" cm="1">
        <f t="array" ref="R1500">_xlfn.IFS(
G1500&lt;=2,"New Customers (0-2Y)",
G1500&lt;=5,"Growing Customers (3-5Y)",
G1500&lt;=8,"Established Customers (6-8Y)",
G1500&lt;=10,"Loyal Customers (9-10Y)"
)</f>
        <v>Established Customers (6-8Y)</v>
      </c>
    </row>
    <row r="1501" spans="1:18" x14ac:dyDescent="0.35">
      <c r="A1501">
        <v>15583595</v>
      </c>
      <c r="B1501" t="s">
        <v>659</v>
      </c>
      <c r="C1501" t="s">
        <v>17</v>
      </c>
      <c r="D1501" t="s">
        <v>18</v>
      </c>
      <c r="E1501">
        <v>28</v>
      </c>
      <c r="F1501" t="s">
        <v>43</v>
      </c>
      <c r="G1501">
        <v>8</v>
      </c>
      <c r="H1501" s="4">
        <v>0</v>
      </c>
      <c r="I1501" t="s">
        <v>24</v>
      </c>
      <c r="J1501">
        <v>1</v>
      </c>
      <c r="K1501">
        <v>461</v>
      </c>
      <c r="L1501" t="s">
        <v>44</v>
      </c>
      <c r="M1501" t="s">
        <v>21</v>
      </c>
      <c r="N1501" t="s">
        <v>22</v>
      </c>
      <c r="O1501" s="4">
        <v>103349.74</v>
      </c>
      <c r="P1501" t="s">
        <v>28</v>
      </c>
      <c r="Q1501" t="str" cm="1">
        <f t="array" ref="Q1501">_xlfn.IFS(
O1501&lt;50000,"Low Salary (&lt;$50K)",
O1501&lt;90000,"Lower Middle ($50K-$90K)",
O1501&lt;130000,"Middle ($90K-$130K)",
O1501&lt;170000,"Upper Middle ($130K-$170K)",
O1501&gt;=170000,"High Salary (&gt;$170K)"
)</f>
        <v>Middle ($90K-$130K)</v>
      </c>
      <c r="R1501" t="str" cm="1">
        <f t="array" ref="R1501">_xlfn.IFS(
G1501&lt;=2,"New Customers (0-2Y)",
G1501&lt;=5,"Growing Customers (3-5Y)",
G1501&lt;=8,"Established Customers (6-8Y)",
G1501&lt;=10,"Loyal Customers (9-10Y)"
)</f>
        <v>Established Customers (6-8Y)</v>
      </c>
    </row>
    <row r="1502" spans="1:18" x14ac:dyDescent="0.35">
      <c r="A1502">
        <v>15590146</v>
      </c>
      <c r="B1502" t="s">
        <v>559</v>
      </c>
      <c r="C1502" t="s">
        <v>17</v>
      </c>
      <c r="D1502" t="s">
        <v>39</v>
      </c>
      <c r="E1502">
        <v>50</v>
      </c>
      <c r="F1502" t="s">
        <v>19</v>
      </c>
      <c r="G1502">
        <v>1</v>
      </c>
      <c r="H1502" s="4">
        <v>81947.759999999995</v>
      </c>
      <c r="I1502" t="s">
        <v>29</v>
      </c>
      <c r="J1502">
        <v>1</v>
      </c>
      <c r="K1502">
        <v>630</v>
      </c>
      <c r="L1502" t="s">
        <v>20</v>
      </c>
      <c r="M1502" t="s">
        <v>27</v>
      </c>
      <c r="N1502" t="s">
        <v>22</v>
      </c>
      <c r="O1502" s="4">
        <v>63606.22</v>
      </c>
      <c r="P1502" t="s">
        <v>23</v>
      </c>
      <c r="Q1502" t="str" cm="1">
        <f t="array" ref="Q1502">_xlfn.IFS(
O1502&lt;50000,"Low Salary (&lt;$50K)",
O1502&lt;90000,"Lower Middle ($50K-$90K)",
O1502&lt;130000,"Middle ($90K-$130K)",
O1502&lt;170000,"Upper Middle ($130K-$170K)",
O1502&gt;=170000,"High Salary (&gt;$170K)"
)</f>
        <v>Lower Middle ($50K-$90K)</v>
      </c>
      <c r="R1502" t="str" cm="1">
        <f t="array" ref="R1502">_xlfn.IFS(
G1502&lt;=2,"New Customers (0-2Y)",
G1502&lt;=5,"Growing Customers (3-5Y)",
G1502&lt;=8,"Established Customers (6-8Y)",
G1502&lt;=10,"Loyal Customers (9-10Y)"
)</f>
        <v>New Customers (0-2Y)</v>
      </c>
    </row>
    <row r="1503" spans="1:18" x14ac:dyDescent="0.35">
      <c r="A1503">
        <v>15801548</v>
      </c>
      <c r="B1503" t="s">
        <v>1016</v>
      </c>
      <c r="C1503" t="s">
        <v>17</v>
      </c>
      <c r="D1503" t="s">
        <v>18</v>
      </c>
      <c r="E1503">
        <v>31</v>
      </c>
      <c r="F1503" t="s">
        <v>19</v>
      </c>
      <c r="G1503">
        <v>7</v>
      </c>
      <c r="H1503" s="4">
        <v>144162.29999999999</v>
      </c>
      <c r="I1503" t="s">
        <v>33</v>
      </c>
      <c r="J1503">
        <v>2</v>
      </c>
      <c r="K1503">
        <v>661</v>
      </c>
      <c r="L1503" t="s">
        <v>35</v>
      </c>
      <c r="M1503" t="s">
        <v>21</v>
      </c>
      <c r="N1503" t="s">
        <v>22</v>
      </c>
      <c r="O1503" s="4">
        <v>14490.79</v>
      </c>
      <c r="P1503" t="s">
        <v>28</v>
      </c>
      <c r="Q1503" t="str" cm="1">
        <f t="array" ref="Q1503">_xlfn.IFS(
O1503&lt;50000,"Low Salary (&lt;$50K)",
O1503&lt;90000,"Lower Middle ($50K-$90K)",
O1503&lt;130000,"Middle ($90K-$130K)",
O1503&lt;170000,"Upper Middle ($130K-$170K)",
O1503&gt;=170000,"High Salary (&gt;$170K)"
)</f>
        <v>Low Salary (&lt;$50K)</v>
      </c>
      <c r="R1503" t="str" cm="1">
        <f t="array" ref="R1503">_xlfn.IFS(
G1503&lt;=2,"New Customers (0-2Y)",
G1503&lt;=5,"Growing Customers (3-5Y)",
G1503&lt;=8,"Established Customers (6-8Y)",
G1503&lt;=10,"Loyal Customers (9-10Y)"
)</f>
        <v>Established Customers (6-8Y)</v>
      </c>
    </row>
    <row r="1504" spans="1:18" x14ac:dyDescent="0.35">
      <c r="A1504">
        <v>15660833</v>
      </c>
      <c r="B1504" t="s">
        <v>1017</v>
      </c>
      <c r="C1504" t="s">
        <v>42</v>
      </c>
      <c r="D1504" t="s">
        <v>39</v>
      </c>
      <c r="E1504">
        <v>39</v>
      </c>
      <c r="F1504" t="s">
        <v>19</v>
      </c>
      <c r="G1504">
        <v>5</v>
      </c>
      <c r="H1504" s="4">
        <v>86350.87</v>
      </c>
      <c r="I1504" t="s">
        <v>29</v>
      </c>
      <c r="J1504">
        <v>2</v>
      </c>
      <c r="K1504">
        <v>796</v>
      </c>
      <c r="L1504" t="s">
        <v>37</v>
      </c>
      <c r="M1504" t="s">
        <v>27</v>
      </c>
      <c r="N1504" t="s">
        <v>32</v>
      </c>
      <c r="O1504" s="4">
        <v>105080.53</v>
      </c>
      <c r="P1504" t="s">
        <v>28</v>
      </c>
      <c r="Q1504" t="str" cm="1">
        <f t="array" ref="Q1504">_xlfn.IFS(
O1504&lt;50000,"Low Salary (&lt;$50K)",
O1504&lt;90000,"Lower Middle ($50K-$90K)",
O1504&lt;130000,"Middle ($90K-$130K)",
O1504&lt;170000,"Upper Middle ($130K-$170K)",
O1504&gt;=170000,"High Salary (&gt;$170K)"
)</f>
        <v>Middle ($90K-$130K)</v>
      </c>
      <c r="R1504" t="str" cm="1">
        <f t="array" ref="R1504">_xlfn.IFS(
G1504&lt;=2,"New Customers (0-2Y)",
G1504&lt;=5,"Growing Customers (3-5Y)",
G1504&lt;=8,"Established Customers (6-8Y)",
G1504&lt;=10,"Loyal Customers (9-10Y)"
)</f>
        <v>Growing Customers (3-5Y)</v>
      </c>
    </row>
    <row r="1505" spans="1:18" x14ac:dyDescent="0.35">
      <c r="A1505">
        <v>15762277</v>
      </c>
      <c r="B1505" t="s">
        <v>810</v>
      </c>
      <c r="C1505" t="s">
        <v>17</v>
      </c>
      <c r="D1505" t="s">
        <v>39</v>
      </c>
      <c r="E1505">
        <v>47</v>
      </c>
      <c r="F1505" t="s">
        <v>19</v>
      </c>
      <c r="G1505">
        <v>5</v>
      </c>
      <c r="H1505" s="4">
        <v>158623.14000000001</v>
      </c>
      <c r="I1505" t="s">
        <v>33</v>
      </c>
      <c r="J1505">
        <v>1</v>
      </c>
      <c r="K1505">
        <v>710</v>
      </c>
      <c r="L1505" t="s">
        <v>35</v>
      </c>
      <c r="M1505" t="s">
        <v>27</v>
      </c>
      <c r="N1505" t="s">
        <v>32</v>
      </c>
      <c r="O1505" s="4">
        <v>83499.89</v>
      </c>
      <c r="P1505" t="s">
        <v>23</v>
      </c>
      <c r="Q1505" t="str" cm="1">
        <f t="array" ref="Q1505">_xlfn.IFS(
O1505&lt;50000,"Low Salary (&lt;$50K)",
O1505&lt;90000,"Lower Middle ($50K-$90K)",
O1505&lt;130000,"Middle ($90K-$130K)",
O1505&lt;170000,"Upper Middle ($130K-$170K)",
O1505&gt;=170000,"High Salary (&gt;$170K)"
)</f>
        <v>Lower Middle ($50K-$90K)</v>
      </c>
      <c r="R1505" t="str" cm="1">
        <f t="array" ref="R1505">_xlfn.IFS(
G1505&lt;=2,"New Customers (0-2Y)",
G1505&lt;=5,"Growing Customers (3-5Y)",
G1505&lt;=8,"Established Customers (6-8Y)",
G1505&lt;=10,"Loyal Customers (9-10Y)"
)</f>
        <v>Growing Customers (3-5Y)</v>
      </c>
    </row>
    <row r="1506" spans="1:18" x14ac:dyDescent="0.35">
      <c r="A1506">
        <v>15791302</v>
      </c>
      <c r="B1506" t="s">
        <v>412</v>
      </c>
      <c r="C1506" t="s">
        <v>17</v>
      </c>
      <c r="D1506" t="s">
        <v>39</v>
      </c>
      <c r="E1506">
        <v>32</v>
      </c>
      <c r="F1506" t="s">
        <v>19</v>
      </c>
      <c r="G1506">
        <v>8</v>
      </c>
      <c r="H1506" s="4">
        <v>0</v>
      </c>
      <c r="I1506" t="s">
        <v>24</v>
      </c>
      <c r="J1506">
        <v>2</v>
      </c>
      <c r="K1506">
        <v>741</v>
      </c>
      <c r="L1506" t="s">
        <v>35</v>
      </c>
      <c r="M1506" t="s">
        <v>21</v>
      </c>
      <c r="N1506" t="s">
        <v>32</v>
      </c>
      <c r="O1506" s="4">
        <v>143598.70000000001</v>
      </c>
      <c r="P1506" t="s">
        <v>28</v>
      </c>
      <c r="Q1506" t="str" cm="1">
        <f t="array" ref="Q1506">_xlfn.IFS(
O1506&lt;50000,"Low Salary (&lt;$50K)",
O1506&lt;90000,"Lower Middle ($50K-$90K)",
O1506&lt;130000,"Middle ($90K-$130K)",
O1506&lt;170000,"Upper Middle ($130K-$170K)",
O1506&gt;=170000,"High Salary (&gt;$170K)"
)</f>
        <v>Upper Middle ($130K-$170K)</v>
      </c>
      <c r="R1506" t="str" cm="1">
        <f t="array" ref="R1506">_xlfn.IFS(
G1506&lt;=2,"New Customers (0-2Y)",
G1506&lt;=5,"Growing Customers (3-5Y)",
G1506&lt;=8,"Established Customers (6-8Y)",
G1506&lt;=10,"Loyal Customers (9-10Y)"
)</f>
        <v>Established Customers (6-8Y)</v>
      </c>
    </row>
    <row r="1507" spans="1:18" x14ac:dyDescent="0.35">
      <c r="A1507">
        <v>15798975</v>
      </c>
      <c r="B1507" t="s">
        <v>847</v>
      </c>
      <c r="C1507" t="s">
        <v>42</v>
      </c>
      <c r="D1507" t="s">
        <v>39</v>
      </c>
      <c r="E1507">
        <v>48</v>
      </c>
      <c r="F1507" t="s">
        <v>19</v>
      </c>
      <c r="G1507">
        <v>4</v>
      </c>
      <c r="H1507" s="4">
        <v>132403.56</v>
      </c>
      <c r="I1507" t="s">
        <v>33</v>
      </c>
      <c r="J1507">
        <v>1</v>
      </c>
      <c r="K1507">
        <v>606</v>
      </c>
      <c r="L1507" t="s">
        <v>20</v>
      </c>
      <c r="M1507" t="s">
        <v>27</v>
      </c>
      <c r="N1507" t="s">
        <v>32</v>
      </c>
      <c r="O1507" s="4">
        <v>36091.910000000003</v>
      </c>
      <c r="P1507" t="s">
        <v>23</v>
      </c>
      <c r="Q1507" t="str" cm="1">
        <f t="array" ref="Q1507">_xlfn.IFS(
O1507&lt;50000,"Low Salary (&lt;$50K)",
O1507&lt;90000,"Lower Middle ($50K-$90K)",
O1507&lt;130000,"Middle ($90K-$130K)",
O1507&lt;170000,"Upper Middle ($130K-$170K)",
O1507&gt;=170000,"High Salary (&gt;$170K)"
)</f>
        <v>Low Salary (&lt;$50K)</v>
      </c>
      <c r="R1507" t="str" cm="1">
        <f t="array" ref="R1507">_xlfn.IFS(
G1507&lt;=2,"New Customers (0-2Y)",
G1507&lt;=5,"Growing Customers (3-5Y)",
G1507&lt;=8,"Established Customers (6-8Y)",
G1507&lt;=10,"Loyal Customers (9-10Y)"
)</f>
        <v>Growing Customers (3-5Y)</v>
      </c>
    </row>
    <row r="1508" spans="1:18" x14ac:dyDescent="0.35">
      <c r="A1508">
        <v>15599956</v>
      </c>
      <c r="B1508" t="s">
        <v>1018</v>
      </c>
      <c r="C1508" t="s">
        <v>17</v>
      </c>
      <c r="D1508" t="s">
        <v>39</v>
      </c>
      <c r="E1508">
        <v>27</v>
      </c>
      <c r="F1508" t="s">
        <v>43</v>
      </c>
      <c r="G1508">
        <v>10</v>
      </c>
      <c r="H1508" s="4">
        <v>0</v>
      </c>
      <c r="I1508" t="s">
        <v>24</v>
      </c>
      <c r="J1508">
        <v>2</v>
      </c>
      <c r="K1508">
        <v>747</v>
      </c>
      <c r="L1508" t="s">
        <v>35</v>
      </c>
      <c r="M1508" t="s">
        <v>27</v>
      </c>
      <c r="N1508" t="s">
        <v>32</v>
      </c>
      <c r="O1508" s="4">
        <v>13007.89</v>
      </c>
      <c r="P1508" t="s">
        <v>28</v>
      </c>
      <c r="Q1508" t="str" cm="1">
        <f t="array" ref="Q1508">_xlfn.IFS(
O1508&lt;50000,"Low Salary (&lt;$50K)",
O1508&lt;90000,"Lower Middle ($50K-$90K)",
O1508&lt;130000,"Middle ($90K-$130K)",
O1508&lt;170000,"Upper Middle ($130K-$170K)",
O1508&gt;=170000,"High Salary (&gt;$170K)"
)</f>
        <v>Low Salary (&lt;$50K)</v>
      </c>
      <c r="R1508" t="str" cm="1">
        <f t="array" ref="R1508">_xlfn.IFS(
G1508&lt;=2,"New Customers (0-2Y)",
G1508&lt;=5,"Growing Customers (3-5Y)",
G1508&lt;=8,"Established Customers (6-8Y)",
G1508&lt;=10,"Loyal Customers (9-10Y)"
)</f>
        <v>Loyal Customers (9-10Y)</v>
      </c>
    </row>
    <row r="1509" spans="1:18" x14ac:dyDescent="0.35">
      <c r="A1509">
        <v>15577274</v>
      </c>
      <c r="B1509" t="s">
        <v>411</v>
      </c>
      <c r="C1509" t="s">
        <v>42</v>
      </c>
      <c r="D1509" t="s">
        <v>18</v>
      </c>
      <c r="E1509">
        <v>43</v>
      </c>
      <c r="F1509" t="s">
        <v>19</v>
      </c>
      <c r="G1509">
        <v>3</v>
      </c>
      <c r="H1509" s="4">
        <v>134985.66</v>
      </c>
      <c r="I1509" t="s">
        <v>33</v>
      </c>
      <c r="J1509">
        <v>1</v>
      </c>
      <c r="K1509">
        <v>549</v>
      </c>
      <c r="L1509" t="s">
        <v>31</v>
      </c>
      <c r="M1509" t="s">
        <v>21</v>
      </c>
      <c r="N1509" t="s">
        <v>32</v>
      </c>
      <c r="O1509" s="4">
        <v>6101.41</v>
      </c>
      <c r="P1509" t="s">
        <v>28</v>
      </c>
      <c r="Q1509" t="str" cm="1">
        <f t="array" ref="Q1509">_xlfn.IFS(
O1509&lt;50000,"Low Salary (&lt;$50K)",
O1509&lt;90000,"Lower Middle ($50K-$90K)",
O1509&lt;130000,"Middle ($90K-$130K)",
O1509&lt;170000,"Upper Middle ($130K-$170K)",
O1509&gt;=170000,"High Salary (&gt;$170K)"
)</f>
        <v>Low Salary (&lt;$50K)</v>
      </c>
      <c r="R1509" t="str" cm="1">
        <f t="array" ref="R1509">_xlfn.IFS(
G1509&lt;=2,"New Customers (0-2Y)",
G1509&lt;=5,"Growing Customers (3-5Y)",
G1509&lt;=8,"Established Customers (6-8Y)",
G1509&lt;=10,"Loyal Customers (9-10Y)"
)</f>
        <v>Growing Customers (3-5Y)</v>
      </c>
    </row>
    <row r="1510" spans="1:18" x14ac:dyDescent="0.35">
      <c r="A1510">
        <v>15701200</v>
      </c>
      <c r="B1510" t="s">
        <v>65</v>
      </c>
      <c r="C1510" t="s">
        <v>17</v>
      </c>
      <c r="D1510" t="s">
        <v>39</v>
      </c>
      <c r="E1510">
        <v>36</v>
      </c>
      <c r="F1510" t="s">
        <v>19</v>
      </c>
      <c r="G1510">
        <v>6</v>
      </c>
      <c r="H1510" s="4">
        <v>0</v>
      </c>
      <c r="I1510" t="s">
        <v>24</v>
      </c>
      <c r="J1510">
        <v>2</v>
      </c>
      <c r="K1510">
        <v>576</v>
      </c>
      <c r="L1510" t="s">
        <v>31</v>
      </c>
      <c r="M1510" t="s">
        <v>21</v>
      </c>
      <c r="N1510" t="s">
        <v>22</v>
      </c>
      <c r="O1510" s="4">
        <v>48314</v>
      </c>
      <c r="P1510" t="s">
        <v>28</v>
      </c>
      <c r="Q1510" t="str" cm="1">
        <f t="array" ref="Q1510">_xlfn.IFS(
O1510&lt;50000,"Low Salary (&lt;$50K)",
O1510&lt;90000,"Lower Middle ($50K-$90K)",
O1510&lt;130000,"Middle ($90K-$130K)",
O1510&lt;170000,"Upper Middle ($130K-$170K)",
O1510&gt;=170000,"High Salary (&gt;$170K)"
)</f>
        <v>Low Salary (&lt;$50K)</v>
      </c>
      <c r="R1510" t="str" cm="1">
        <f t="array" ref="R1510">_xlfn.IFS(
G1510&lt;=2,"New Customers (0-2Y)",
G1510&lt;=5,"Growing Customers (3-5Y)",
G1510&lt;=8,"Established Customers (6-8Y)",
G1510&lt;=10,"Loyal Customers (9-10Y)"
)</f>
        <v>Established Customers (6-8Y)</v>
      </c>
    </row>
    <row r="1511" spans="1:18" x14ac:dyDescent="0.35">
      <c r="A1511">
        <v>15638149</v>
      </c>
      <c r="B1511" t="s">
        <v>123</v>
      </c>
      <c r="C1511" t="s">
        <v>17</v>
      </c>
      <c r="D1511" t="s">
        <v>39</v>
      </c>
      <c r="E1511">
        <v>37</v>
      </c>
      <c r="F1511" t="s">
        <v>19</v>
      </c>
      <c r="G1511">
        <v>6</v>
      </c>
      <c r="H1511" s="4">
        <v>103772.45</v>
      </c>
      <c r="I1511" t="s">
        <v>33</v>
      </c>
      <c r="J1511">
        <v>1</v>
      </c>
      <c r="K1511">
        <v>528</v>
      </c>
      <c r="L1511" t="s">
        <v>31</v>
      </c>
      <c r="M1511" t="s">
        <v>21</v>
      </c>
      <c r="N1511" t="s">
        <v>32</v>
      </c>
      <c r="O1511" s="4">
        <v>197111.99</v>
      </c>
      <c r="P1511" t="s">
        <v>28</v>
      </c>
      <c r="Q1511" t="str" cm="1">
        <f t="array" ref="Q1511">_xlfn.IFS(
O1511&lt;50000,"Low Salary (&lt;$50K)",
O1511&lt;90000,"Lower Middle ($50K-$90K)",
O1511&lt;130000,"Middle ($90K-$130K)",
O1511&lt;170000,"Upper Middle ($130K-$170K)",
O1511&gt;=170000,"High Salary (&gt;$170K)"
)</f>
        <v>High Salary (&gt;$170K)</v>
      </c>
      <c r="R1511" t="str" cm="1">
        <f t="array" ref="R1511">_xlfn.IFS(
G1511&lt;=2,"New Customers (0-2Y)",
G1511&lt;=5,"Growing Customers (3-5Y)",
G1511&lt;=8,"Established Customers (6-8Y)",
G1511&lt;=10,"Loyal Customers (9-10Y)"
)</f>
        <v>Established Customers (6-8Y)</v>
      </c>
    </row>
    <row r="1512" spans="1:18" x14ac:dyDescent="0.35">
      <c r="A1512">
        <v>15786199</v>
      </c>
      <c r="B1512" t="s">
        <v>769</v>
      </c>
      <c r="C1512" t="s">
        <v>17</v>
      </c>
      <c r="D1512" t="s">
        <v>39</v>
      </c>
      <c r="E1512">
        <v>33</v>
      </c>
      <c r="F1512" t="s">
        <v>19</v>
      </c>
      <c r="G1512">
        <v>2</v>
      </c>
      <c r="H1512" s="4">
        <v>133040.32000000001</v>
      </c>
      <c r="I1512" t="s">
        <v>33</v>
      </c>
      <c r="J1512">
        <v>1</v>
      </c>
      <c r="K1512">
        <v>535</v>
      </c>
      <c r="L1512" t="s">
        <v>31</v>
      </c>
      <c r="M1512" t="s">
        <v>21</v>
      </c>
      <c r="N1512" t="s">
        <v>22</v>
      </c>
      <c r="O1512" s="4">
        <v>110299.78</v>
      </c>
      <c r="P1512" t="s">
        <v>28</v>
      </c>
      <c r="Q1512" t="str" cm="1">
        <f t="array" ref="Q1512">_xlfn.IFS(
O1512&lt;50000,"Low Salary (&lt;$50K)",
O1512&lt;90000,"Lower Middle ($50K-$90K)",
O1512&lt;130000,"Middle ($90K-$130K)",
O1512&lt;170000,"Upper Middle ($130K-$170K)",
O1512&gt;=170000,"High Salary (&gt;$170K)"
)</f>
        <v>Middle ($90K-$130K)</v>
      </c>
      <c r="R1512" t="str" cm="1">
        <f t="array" ref="R1512">_xlfn.IFS(
G1512&lt;=2,"New Customers (0-2Y)",
G1512&lt;=5,"Growing Customers (3-5Y)",
G1512&lt;=8,"Established Customers (6-8Y)",
G1512&lt;=10,"Loyal Customers (9-10Y)"
)</f>
        <v>New Customers (0-2Y)</v>
      </c>
    </row>
    <row r="1513" spans="1:18" x14ac:dyDescent="0.35">
      <c r="A1513">
        <v>15701765</v>
      </c>
      <c r="B1513" t="s">
        <v>1019</v>
      </c>
      <c r="C1513" t="s">
        <v>26</v>
      </c>
      <c r="D1513" t="s">
        <v>18</v>
      </c>
      <c r="E1513">
        <v>37</v>
      </c>
      <c r="F1513" t="s">
        <v>19</v>
      </c>
      <c r="G1513">
        <v>0</v>
      </c>
      <c r="H1513" s="4">
        <v>0</v>
      </c>
      <c r="I1513" t="s">
        <v>24</v>
      </c>
      <c r="J1513">
        <v>2</v>
      </c>
      <c r="K1513">
        <v>575</v>
      </c>
      <c r="L1513" t="s">
        <v>31</v>
      </c>
      <c r="M1513" t="s">
        <v>27</v>
      </c>
      <c r="N1513" t="s">
        <v>32</v>
      </c>
      <c r="O1513" s="4">
        <v>30114.32</v>
      </c>
      <c r="P1513" t="s">
        <v>28</v>
      </c>
      <c r="Q1513" t="str" cm="1">
        <f t="array" ref="Q1513">_xlfn.IFS(
O1513&lt;50000,"Low Salary (&lt;$50K)",
O1513&lt;90000,"Lower Middle ($50K-$90K)",
O1513&lt;130000,"Middle ($90K-$130K)",
O1513&lt;170000,"Upper Middle ($130K-$170K)",
O1513&gt;=170000,"High Salary (&gt;$170K)"
)</f>
        <v>Low Salary (&lt;$50K)</v>
      </c>
      <c r="R1513" t="str" cm="1">
        <f t="array" ref="R1513">_xlfn.IFS(
G1513&lt;=2,"New Customers (0-2Y)",
G1513&lt;=5,"Growing Customers (3-5Y)",
G1513&lt;=8,"Established Customers (6-8Y)",
G1513&lt;=10,"Loyal Customers (9-10Y)"
)</f>
        <v>New Customers (0-2Y)</v>
      </c>
    </row>
    <row r="1514" spans="1:18" x14ac:dyDescent="0.35">
      <c r="A1514">
        <v>15586974</v>
      </c>
      <c r="B1514" t="s">
        <v>1020</v>
      </c>
      <c r="C1514" t="s">
        <v>17</v>
      </c>
      <c r="D1514" t="s">
        <v>39</v>
      </c>
      <c r="E1514">
        <v>39</v>
      </c>
      <c r="F1514" t="s">
        <v>19</v>
      </c>
      <c r="G1514">
        <v>10</v>
      </c>
      <c r="H1514" s="4">
        <v>0</v>
      </c>
      <c r="I1514" t="s">
        <v>24</v>
      </c>
      <c r="J1514">
        <v>2</v>
      </c>
      <c r="K1514">
        <v>656</v>
      </c>
      <c r="L1514" t="s">
        <v>20</v>
      </c>
      <c r="M1514" t="s">
        <v>21</v>
      </c>
      <c r="N1514" t="s">
        <v>22</v>
      </c>
      <c r="O1514" s="4">
        <v>98894.64</v>
      </c>
      <c r="P1514" t="s">
        <v>28</v>
      </c>
      <c r="Q1514" t="str" cm="1">
        <f t="array" ref="Q1514">_xlfn.IFS(
O1514&lt;50000,"Low Salary (&lt;$50K)",
O1514&lt;90000,"Lower Middle ($50K-$90K)",
O1514&lt;130000,"Middle ($90K-$130K)",
O1514&lt;170000,"Upper Middle ($130K-$170K)",
O1514&gt;=170000,"High Salary (&gt;$170K)"
)</f>
        <v>Middle ($90K-$130K)</v>
      </c>
      <c r="R1514" t="str" cm="1">
        <f t="array" ref="R1514">_xlfn.IFS(
G1514&lt;=2,"New Customers (0-2Y)",
G1514&lt;=5,"Growing Customers (3-5Y)",
G1514&lt;=8,"Established Customers (6-8Y)",
G1514&lt;=10,"Loyal Customers (9-10Y)"
)</f>
        <v>Loyal Customers (9-10Y)</v>
      </c>
    </row>
    <row r="1515" spans="1:18" x14ac:dyDescent="0.35">
      <c r="A1515">
        <v>15729040</v>
      </c>
      <c r="B1515" t="s">
        <v>730</v>
      </c>
      <c r="C1515" t="s">
        <v>17</v>
      </c>
      <c r="D1515" t="s">
        <v>39</v>
      </c>
      <c r="E1515">
        <v>42</v>
      </c>
      <c r="F1515" t="s">
        <v>19</v>
      </c>
      <c r="G1515">
        <v>2</v>
      </c>
      <c r="H1515" s="4">
        <v>0</v>
      </c>
      <c r="I1515" t="s">
        <v>24</v>
      </c>
      <c r="J1515">
        <v>2</v>
      </c>
      <c r="K1515">
        <v>440</v>
      </c>
      <c r="L1515" t="s">
        <v>44</v>
      </c>
      <c r="M1515" t="s">
        <v>21</v>
      </c>
      <c r="N1515" t="s">
        <v>32</v>
      </c>
      <c r="O1515" s="4">
        <v>49826.68</v>
      </c>
      <c r="P1515" t="s">
        <v>28</v>
      </c>
      <c r="Q1515" t="str" cm="1">
        <f t="array" ref="Q1515">_xlfn.IFS(
O1515&lt;50000,"Low Salary (&lt;$50K)",
O1515&lt;90000,"Lower Middle ($50K-$90K)",
O1515&lt;130000,"Middle ($90K-$130K)",
O1515&lt;170000,"Upper Middle ($130K-$170K)",
O1515&gt;=170000,"High Salary (&gt;$170K)"
)</f>
        <v>Low Salary (&lt;$50K)</v>
      </c>
      <c r="R1515" t="str" cm="1">
        <f t="array" ref="R1515">_xlfn.IFS(
G1515&lt;=2,"New Customers (0-2Y)",
G1515&lt;=5,"Growing Customers (3-5Y)",
G1515&lt;=8,"Established Customers (6-8Y)",
G1515&lt;=10,"Loyal Customers (9-10Y)"
)</f>
        <v>New Customers (0-2Y)</v>
      </c>
    </row>
    <row r="1516" spans="1:18" x14ac:dyDescent="0.35">
      <c r="A1516">
        <v>15788676</v>
      </c>
      <c r="B1516" t="s">
        <v>1021</v>
      </c>
      <c r="C1516" t="s">
        <v>26</v>
      </c>
      <c r="D1516" t="s">
        <v>39</v>
      </c>
      <c r="E1516">
        <v>38</v>
      </c>
      <c r="F1516" t="s">
        <v>19</v>
      </c>
      <c r="G1516">
        <v>8</v>
      </c>
      <c r="H1516" s="4">
        <v>71460.67</v>
      </c>
      <c r="I1516" t="s">
        <v>29</v>
      </c>
      <c r="J1516">
        <v>2</v>
      </c>
      <c r="K1516">
        <v>539</v>
      </c>
      <c r="L1516" t="s">
        <v>31</v>
      </c>
      <c r="M1516" t="s">
        <v>21</v>
      </c>
      <c r="N1516" t="s">
        <v>22</v>
      </c>
      <c r="O1516" s="4">
        <v>10074.049999999999</v>
      </c>
      <c r="P1516" t="s">
        <v>28</v>
      </c>
      <c r="Q1516" t="str" cm="1">
        <f t="array" ref="Q1516">_xlfn.IFS(
O1516&lt;50000,"Low Salary (&lt;$50K)",
O1516&lt;90000,"Lower Middle ($50K-$90K)",
O1516&lt;130000,"Middle ($90K-$130K)",
O1516&lt;170000,"Upper Middle ($130K-$170K)",
O1516&gt;=170000,"High Salary (&gt;$170K)"
)</f>
        <v>Low Salary (&lt;$50K)</v>
      </c>
      <c r="R1516" t="str" cm="1">
        <f t="array" ref="R1516">_xlfn.IFS(
G1516&lt;=2,"New Customers (0-2Y)",
G1516&lt;=5,"Growing Customers (3-5Y)",
G1516&lt;=8,"Established Customers (6-8Y)",
G1516&lt;=10,"Loyal Customers (9-10Y)"
)</f>
        <v>Established Customers (6-8Y)</v>
      </c>
    </row>
    <row r="1517" spans="1:18" x14ac:dyDescent="0.35">
      <c r="A1517">
        <v>15602497</v>
      </c>
      <c r="B1517" t="s">
        <v>1022</v>
      </c>
      <c r="C1517" t="s">
        <v>26</v>
      </c>
      <c r="D1517" t="s">
        <v>39</v>
      </c>
      <c r="E1517">
        <v>39</v>
      </c>
      <c r="F1517" t="s">
        <v>19</v>
      </c>
      <c r="G1517">
        <v>6</v>
      </c>
      <c r="H1517" s="4">
        <v>133214.13</v>
      </c>
      <c r="I1517" t="s">
        <v>33</v>
      </c>
      <c r="J1517">
        <v>1</v>
      </c>
      <c r="K1517">
        <v>850</v>
      </c>
      <c r="L1517" t="s">
        <v>37</v>
      </c>
      <c r="M1517" t="s">
        <v>27</v>
      </c>
      <c r="N1517" t="s">
        <v>22</v>
      </c>
      <c r="O1517" s="4">
        <v>20769.88</v>
      </c>
      <c r="P1517" t="s">
        <v>28</v>
      </c>
      <c r="Q1517" t="str" cm="1">
        <f t="array" ref="Q1517">_xlfn.IFS(
O1517&lt;50000,"Low Salary (&lt;$50K)",
O1517&lt;90000,"Lower Middle ($50K-$90K)",
O1517&lt;130000,"Middle ($90K-$130K)",
O1517&lt;170000,"Upper Middle ($130K-$170K)",
O1517&gt;=170000,"High Salary (&gt;$170K)"
)</f>
        <v>Low Salary (&lt;$50K)</v>
      </c>
      <c r="R1517" t="str" cm="1">
        <f t="array" ref="R1517">_xlfn.IFS(
G1517&lt;=2,"New Customers (0-2Y)",
G1517&lt;=5,"Growing Customers (3-5Y)",
G1517&lt;=8,"Established Customers (6-8Y)",
G1517&lt;=10,"Loyal Customers (9-10Y)"
)</f>
        <v>Established Customers (6-8Y)</v>
      </c>
    </row>
    <row r="1518" spans="1:18" x14ac:dyDescent="0.35">
      <c r="A1518">
        <v>15701333</v>
      </c>
      <c r="B1518" t="s">
        <v>746</v>
      </c>
      <c r="C1518" t="s">
        <v>17</v>
      </c>
      <c r="D1518" t="s">
        <v>18</v>
      </c>
      <c r="E1518">
        <v>37</v>
      </c>
      <c r="F1518" t="s">
        <v>19</v>
      </c>
      <c r="G1518">
        <v>7</v>
      </c>
      <c r="H1518" s="4">
        <v>96558.66</v>
      </c>
      <c r="I1518" t="s">
        <v>29</v>
      </c>
      <c r="J1518">
        <v>1</v>
      </c>
      <c r="K1518">
        <v>646</v>
      </c>
      <c r="L1518" t="s">
        <v>20</v>
      </c>
      <c r="M1518" t="s">
        <v>27</v>
      </c>
      <c r="N1518" t="s">
        <v>32</v>
      </c>
      <c r="O1518" s="4">
        <v>163427.18</v>
      </c>
      <c r="P1518" t="s">
        <v>28</v>
      </c>
      <c r="Q1518" t="str" cm="1">
        <f t="array" ref="Q1518">_xlfn.IFS(
O1518&lt;50000,"Low Salary (&lt;$50K)",
O1518&lt;90000,"Lower Middle ($50K-$90K)",
O1518&lt;130000,"Middle ($90K-$130K)",
O1518&lt;170000,"Upper Middle ($130K-$170K)",
O1518&gt;=170000,"High Salary (&gt;$170K)"
)</f>
        <v>Upper Middle ($130K-$170K)</v>
      </c>
      <c r="R1518" t="str" cm="1">
        <f t="array" ref="R1518">_xlfn.IFS(
G1518&lt;=2,"New Customers (0-2Y)",
G1518&lt;=5,"Growing Customers (3-5Y)",
G1518&lt;=8,"Established Customers (6-8Y)",
G1518&lt;=10,"Loyal Customers (9-10Y)"
)</f>
        <v>Established Customers (6-8Y)</v>
      </c>
    </row>
    <row r="1519" spans="1:18" x14ac:dyDescent="0.35">
      <c r="A1519">
        <v>15812071</v>
      </c>
      <c r="B1519" t="s">
        <v>93</v>
      </c>
      <c r="C1519" t="s">
        <v>17</v>
      </c>
      <c r="D1519" t="s">
        <v>39</v>
      </c>
      <c r="E1519">
        <v>54</v>
      </c>
      <c r="F1519" t="s">
        <v>19</v>
      </c>
      <c r="G1519">
        <v>6</v>
      </c>
      <c r="H1519" s="4">
        <v>93806.31</v>
      </c>
      <c r="I1519" t="s">
        <v>29</v>
      </c>
      <c r="J1519">
        <v>2</v>
      </c>
      <c r="K1519">
        <v>744</v>
      </c>
      <c r="L1519" t="s">
        <v>35</v>
      </c>
      <c r="M1519" t="s">
        <v>27</v>
      </c>
      <c r="N1519" t="s">
        <v>22</v>
      </c>
      <c r="O1519" s="4">
        <v>140068.76999999999</v>
      </c>
      <c r="P1519" t="s">
        <v>28</v>
      </c>
      <c r="Q1519" t="str" cm="1">
        <f t="array" ref="Q1519">_xlfn.IFS(
O1519&lt;50000,"Low Salary (&lt;$50K)",
O1519&lt;90000,"Lower Middle ($50K-$90K)",
O1519&lt;130000,"Middle ($90K-$130K)",
O1519&lt;170000,"Upper Middle ($130K-$170K)",
O1519&gt;=170000,"High Salary (&gt;$170K)"
)</f>
        <v>Upper Middle ($130K-$170K)</v>
      </c>
      <c r="R1519" t="str" cm="1">
        <f t="array" ref="R1519">_xlfn.IFS(
G1519&lt;=2,"New Customers (0-2Y)",
G1519&lt;=5,"Growing Customers (3-5Y)",
G1519&lt;=8,"Established Customers (6-8Y)",
G1519&lt;=10,"Loyal Customers (9-10Y)"
)</f>
        <v>Established Customers (6-8Y)</v>
      </c>
    </row>
    <row r="1520" spans="1:18" x14ac:dyDescent="0.35">
      <c r="A1520">
        <v>15634375</v>
      </c>
      <c r="B1520" t="s">
        <v>149</v>
      </c>
      <c r="C1520" t="s">
        <v>26</v>
      </c>
      <c r="D1520" t="s">
        <v>18</v>
      </c>
      <c r="E1520">
        <v>36</v>
      </c>
      <c r="F1520" t="s">
        <v>19</v>
      </c>
      <c r="G1520">
        <v>8</v>
      </c>
      <c r="H1520" s="4">
        <v>0</v>
      </c>
      <c r="I1520" t="s">
        <v>24</v>
      </c>
      <c r="J1520">
        <v>2</v>
      </c>
      <c r="K1520">
        <v>710</v>
      </c>
      <c r="L1520" t="s">
        <v>35</v>
      </c>
      <c r="M1520" t="s">
        <v>27</v>
      </c>
      <c r="N1520" t="s">
        <v>32</v>
      </c>
      <c r="O1520" s="4">
        <v>83206.19</v>
      </c>
      <c r="P1520" t="s">
        <v>28</v>
      </c>
      <c r="Q1520" t="str" cm="1">
        <f t="array" ref="Q1520">_xlfn.IFS(
O1520&lt;50000,"Low Salary (&lt;$50K)",
O1520&lt;90000,"Lower Middle ($50K-$90K)",
O1520&lt;130000,"Middle ($90K-$130K)",
O1520&lt;170000,"Upper Middle ($130K-$170K)",
O1520&gt;=170000,"High Salary (&gt;$170K)"
)</f>
        <v>Lower Middle ($50K-$90K)</v>
      </c>
      <c r="R1520" t="str" cm="1">
        <f t="array" ref="R1520">_xlfn.IFS(
G1520&lt;=2,"New Customers (0-2Y)",
G1520&lt;=5,"Growing Customers (3-5Y)",
G1520&lt;=8,"Established Customers (6-8Y)",
G1520&lt;=10,"Loyal Customers (9-10Y)"
)</f>
        <v>Established Customers (6-8Y)</v>
      </c>
    </row>
    <row r="1521" spans="1:18" x14ac:dyDescent="0.35">
      <c r="A1521">
        <v>15738267</v>
      </c>
      <c r="B1521" t="s">
        <v>1023</v>
      </c>
      <c r="C1521" t="s">
        <v>17</v>
      </c>
      <c r="D1521" t="s">
        <v>18</v>
      </c>
      <c r="E1521">
        <v>64</v>
      </c>
      <c r="F1521" t="s">
        <v>2967</v>
      </c>
      <c r="G1521">
        <v>3</v>
      </c>
      <c r="H1521" s="4">
        <v>124043.8</v>
      </c>
      <c r="I1521" t="s">
        <v>33</v>
      </c>
      <c r="J1521">
        <v>1</v>
      </c>
      <c r="K1521">
        <v>544</v>
      </c>
      <c r="L1521" t="s">
        <v>31</v>
      </c>
      <c r="M1521" t="s">
        <v>21</v>
      </c>
      <c r="N1521" t="s">
        <v>22</v>
      </c>
      <c r="O1521" s="4">
        <v>111402.97</v>
      </c>
      <c r="P1521" t="s">
        <v>23</v>
      </c>
      <c r="Q1521" t="str" cm="1">
        <f t="array" ref="Q1521">_xlfn.IFS(
O1521&lt;50000,"Low Salary (&lt;$50K)",
O1521&lt;90000,"Lower Middle ($50K-$90K)",
O1521&lt;130000,"Middle ($90K-$130K)",
O1521&lt;170000,"Upper Middle ($130K-$170K)",
O1521&gt;=170000,"High Salary (&gt;$170K)"
)</f>
        <v>Middle ($90K-$130K)</v>
      </c>
      <c r="R1521" t="str" cm="1">
        <f t="array" ref="R1521">_xlfn.IFS(
G1521&lt;=2,"New Customers (0-2Y)",
G1521&lt;=5,"Growing Customers (3-5Y)",
G1521&lt;=8,"Established Customers (6-8Y)",
G1521&lt;=10,"Loyal Customers (9-10Y)"
)</f>
        <v>Growing Customers (3-5Y)</v>
      </c>
    </row>
    <row r="1522" spans="1:18" x14ac:dyDescent="0.35">
      <c r="A1522">
        <v>15786800</v>
      </c>
      <c r="B1522" t="s">
        <v>1024</v>
      </c>
      <c r="C1522" t="s">
        <v>42</v>
      </c>
      <c r="D1522" t="s">
        <v>39</v>
      </c>
      <c r="E1522">
        <v>52</v>
      </c>
      <c r="F1522" t="s">
        <v>19</v>
      </c>
      <c r="G1522">
        <v>5</v>
      </c>
      <c r="H1522" s="4">
        <v>131694.97</v>
      </c>
      <c r="I1522" t="s">
        <v>33</v>
      </c>
      <c r="J1522">
        <v>1</v>
      </c>
      <c r="K1522">
        <v>723</v>
      </c>
      <c r="L1522" t="s">
        <v>35</v>
      </c>
      <c r="M1522" t="s">
        <v>27</v>
      </c>
      <c r="N1522" t="s">
        <v>22</v>
      </c>
      <c r="O1522" s="4">
        <v>92873.5</v>
      </c>
      <c r="P1522" t="s">
        <v>23</v>
      </c>
      <c r="Q1522" t="str" cm="1">
        <f t="array" ref="Q1522">_xlfn.IFS(
O1522&lt;50000,"Low Salary (&lt;$50K)",
O1522&lt;90000,"Lower Middle ($50K-$90K)",
O1522&lt;130000,"Middle ($90K-$130K)",
O1522&lt;170000,"Upper Middle ($130K-$170K)",
O1522&gt;=170000,"High Salary (&gt;$170K)"
)</f>
        <v>Middle ($90K-$130K)</v>
      </c>
      <c r="R1522" t="str" cm="1">
        <f t="array" ref="R1522">_xlfn.IFS(
G1522&lt;=2,"New Customers (0-2Y)",
G1522&lt;=5,"Growing Customers (3-5Y)",
G1522&lt;=8,"Established Customers (6-8Y)",
G1522&lt;=10,"Loyal Customers (9-10Y)"
)</f>
        <v>Growing Customers (3-5Y)</v>
      </c>
    </row>
    <row r="1523" spans="1:18" x14ac:dyDescent="0.35">
      <c r="A1523">
        <v>15591130</v>
      </c>
      <c r="B1523" t="s">
        <v>1025</v>
      </c>
      <c r="C1523" t="s">
        <v>26</v>
      </c>
      <c r="D1523" t="s">
        <v>18</v>
      </c>
      <c r="E1523">
        <v>29</v>
      </c>
      <c r="F1523" t="s">
        <v>43</v>
      </c>
      <c r="G1523">
        <v>6</v>
      </c>
      <c r="H1523" s="4">
        <v>0</v>
      </c>
      <c r="I1523" t="s">
        <v>24</v>
      </c>
      <c r="J1523">
        <v>2</v>
      </c>
      <c r="K1523">
        <v>507</v>
      </c>
      <c r="L1523" t="s">
        <v>31</v>
      </c>
      <c r="M1523" t="s">
        <v>27</v>
      </c>
      <c r="N1523" t="s">
        <v>22</v>
      </c>
      <c r="O1523" s="4">
        <v>94780.9</v>
      </c>
      <c r="P1523" t="s">
        <v>28</v>
      </c>
      <c r="Q1523" t="str" cm="1">
        <f t="array" ref="Q1523">_xlfn.IFS(
O1523&lt;50000,"Low Salary (&lt;$50K)",
O1523&lt;90000,"Lower Middle ($50K-$90K)",
O1523&lt;130000,"Middle ($90K-$130K)",
O1523&lt;170000,"Upper Middle ($130K-$170K)",
O1523&gt;=170000,"High Salary (&gt;$170K)"
)</f>
        <v>Middle ($90K-$130K)</v>
      </c>
      <c r="R1523" t="str" cm="1">
        <f t="array" ref="R1523">_xlfn.IFS(
G1523&lt;=2,"New Customers (0-2Y)",
G1523&lt;=5,"Growing Customers (3-5Y)",
G1523&lt;=8,"Established Customers (6-8Y)",
G1523&lt;=10,"Loyal Customers (9-10Y)"
)</f>
        <v>Established Customers (6-8Y)</v>
      </c>
    </row>
    <row r="1524" spans="1:18" x14ac:dyDescent="0.35">
      <c r="A1524">
        <v>15720662</v>
      </c>
      <c r="B1524" t="s">
        <v>1026</v>
      </c>
      <c r="C1524" t="s">
        <v>17</v>
      </c>
      <c r="D1524" t="s">
        <v>18</v>
      </c>
      <c r="E1524">
        <v>35</v>
      </c>
      <c r="F1524" t="s">
        <v>19</v>
      </c>
      <c r="G1524">
        <v>1</v>
      </c>
      <c r="H1524" s="4">
        <v>106266.8</v>
      </c>
      <c r="I1524" t="s">
        <v>33</v>
      </c>
      <c r="J1524">
        <v>1</v>
      </c>
      <c r="K1524">
        <v>787</v>
      </c>
      <c r="L1524" t="s">
        <v>37</v>
      </c>
      <c r="M1524" t="s">
        <v>21</v>
      </c>
      <c r="N1524" t="s">
        <v>22</v>
      </c>
      <c r="O1524" s="4">
        <v>16607.150000000001</v>
      </c>
      <c r="P1524" t="s">
        <v>28</v>
      </c>
      <c r="Q1524" t="str" cm="1">
        <f t="array" ref="Q1524">_xlfn.IFS(
O1524&lt;50000,"Low Salary (&lt;$50K)",
O1524&lt;90000,"Lower Middle ($50K-$90K)",
O1524&lt;130000,"Middle ($90K-$130K)",
O1524&lt;170000,"Upper Middle ($130K-$170K)",
O1524&gt;=170000,"High Salary (&gt;$170K)"
)</f>
        <v>Low Salary (&lt;$50K)</v>
      </c>
      <c r="R1524" t="str" cm="1">
        <f t="array" ref="R1524">_xlfn.IFS(
G1524&lt;=2,"New Customers (0-2Y)",
G1524&lt;=5,"Growing Customers (3-5Y)",
G1524&lt;=8,"Established Customers (6-8Y)",
G1524&lt;=10,"Loyal Customers (9-10Y)"
)</f>
        <v>New Customers (0-2Y)</v>
      </c>
    </row>
    <row r="1525" spans="1:18" x14ac:dyDescent="0.35">
      <c r="A1525">
        <v>15751531</v>
      </c>
      <c r="B1525" t="s">
        <v>626</v>
      </c>
      <c r="C1525" t="s">
        <v>26</v>
      </c>
      <c r="D1525" t="s">
        <v>39</v>
      </c>
      <c r="E1525">
        <v>41</v>
      </c>
      <c r="F1525" t="s">
        <v>19</v>
      </c>
      <c r="G1525">
        <v>8</v>
      </c>
      <c r="H1525" s="4">
        <v>0</v>
      </c>
      <c r="I1525" t="s">
        <v>24</v>
      </c>
      <c r="J1525">
        <v>2</v>
      </c>
      <c r="K1525">
        <v>598</v>
      </c>
      <c r="L1525" t="s">
        <v>31</v>
      </c>
      <c r="M1525" t="s">
        <v>21</v>
      </c>
      <c r="N1525" t="s">
        <v>22</v>
      </c>
      <c r="O1525" s="4">
        <v>161954.43</v>
      </c>
      <c r="P1525" t="s">
        <v>28</v>
      </c>
      <c r="Q1525" t="str" cm="1">
        <f t="array" ref="Q1525">_xlfn.IFS(
O1525&lt;50000,"Low Salary (&lt;$50K)",
O1525&lt;90000,"Lower Middle ($50K-$90K)",
O1525&lt;130000,"Middle ($90K-$130K)",
O1525&lt;170000,"Upper Middle ($130K-$170K)",
O1525&gt;=170000,"High Salary (&gt;$170K)"
)</f>
        <v>Upper Middle ($130K-$170K)</v>
      </c>
      <c r="R1525" t="str" cm="1">
        <f t="array" ref="R1525">_xlfn.IFS(
G1525&lt;=2,"New Customers (0-2Y)",
G1525&lt;=5,"Growing Customers (3-5Y)",
G1525&lt;=8,"Established Customers (6-8Y)",
G1525&lt;=10,"Loyal Customers (9-10Y)"
)</f>
        <v>Established Customers (6-8Y)</v>
      </c>
    </row>
    <row r="1526" spans="1:18" x14ac:dyDescent="0.35">
      <c r="A1526">
        <v>15653595</v>
      </c>
      <c r="B1526" t="s">
        <v>323</v>
      </c>
      <c r="C1526" t="s">
        <v>17</v>
      </c>
      <c r="D1526" t="s">
        <v>39</v>
      </c>
      <c r="E1526">
        <v>51</v>
      </c>
      <c r="F1526" t="s">
        <v>19</v>
      </c>
      <c r="G1526">
        <v>6</v>
      </c>
      <c r="H1526" s="4">
        <v>0</v>
      </c>
      <c r="I1526" t="s">
        <v>24</v>
      </c>
      <c r="J1526">
        <v>2</v>
      </c>
      <c r="K1526">
        <v>796</v>
      </c>
      <c r="L1526" t="s">
        <v>37</v>
      </c>
      <c r="M1526" t="s">
        <v>27</v>
      </c>
      <c r="N1526" t="s">
        <v>22</v>
      </c>
      <c r="O1526" s="4">
        <v>194733.28</v>
      </c>
      <c r="P1526" t="s">
        <v>28</v>
      </c>
      <c r="Q1526" t="str" cm="1">
        <f t="array" ref="Q1526">_xlfn.IFS(
O1526&lt;50000,"Low Salary (&lt;$50K)",
O1526&lt;90000,"Lower Middle ($50K-$90K)",
O1526&lt;130000,"Middle ($90K-$130K)",
O1526&lt;170000,"Upper Middle ($130K-$170K)",
O1526&gt;=170000,"High Salary (&gt;$170K)"
)</f>
        <v>High Salary (&gt;$170K)</v>
      </c>
      <c r="R1526" t="str" cm="1">
        <f t="array" ref="R1526">_xlfn.IFS(
G1526&lt;=2,"New Customers (0-2Y)",
G1526&lt;=5,"Growing Customers (3-5Y)",
G1526&lt;=8,"Established Customers (6-8Y)",
G1526&lt;=10,"Loyal Customers (9-10Y)"
)</f>
        <v>Established Customers (6-8Y)</v>
      </c>
    </row>
    <row r="1527" spans="1:18" x14ac:dyDescent="0.35">
      <c r="A1527">
        <v>15568360</v>
      </c>
      <c r="B1527" t="s">
        <v>1027</v>
      </c>
      <c r="C1527" t="s">
        <v>26</v>
      </c>
      <c r="D1527" t="s">
        <v>18</v>
      </c>
      <c r="E1527">
        <v>41</v>
      </c>
      <c r="F1527" t="s">
        <v>19</v>
      </c>
      <c r="G1527">
        <v>4</v>
      </c>
      <c r="H1527" s="4">
        <v>139840.35999999999</v>
      </c>
      <c r="I1527" t="s">
        <v>33</v>
      </c>
      <c r="J1527">
        <v>1</v>
      </c>
      <c r="K1527">
        <v>569</v>
      </c>
      <c r="L1527" t="s">
        <v>31</v>
      </c>
      <c r="M1527" t="s">
        <v>21</v>
      </c>
      <c r="N1527" t="s">
        <v>22</v>
      </c>
      <c r="O1527" s="4">
        <v>163524.70000000001</v>
      </c>
      <c r="P1527" t="s">
        <v>28</v>
      </c>
      <c r="Q1527" t="str" cm="1">
        <f t="array" ref="Q1527">_xlfn.IFS(
O1527&lt;50000,"Low Salary (&lt;$50K)",
O1527&lt;90000,"Lower Middle ($50K-$90K)",
O1527&lt;130000,"Middle ($90K-$130K)",
O1527&lt;170000,"Upper Middle ($130K-$170K)",
O1527&gt;=170000,"High Salary (&gt;$170K)"
)</f>
        <v>Upper Middle ($130K-$170K)</v>
      </c>
      <c r="R1527" t="str" cm="1">
        <f t="array" ref="R1527">_xlfn.IFS(
G1527&lt;=2,"New Customers (0-2Y)",
G1527&lt;=5,"Growing Customers (3-5Y)",
G1527&lt;=8,"Established Customers (6-8Y)",
G1527&lt;=10,"Loyal Customers (9-10Y)"
)</f>
        <v>Growing Customers (3-5Y)</v>
      </c>
    </row>
    <row r="1528" spans="1:18" x14ac:dyDescent="0.35">
      <c r="A1528">
        <v>15781210</v>
      </c>
      <c r="B1528" t="s">
        <v>943</v>
      </c>
      <c r="C1528" t="s">
        <v>17</v>
      </c>
      <c r="D1528" t="s">
        <v>39</v>
      </c>
      <c r="E1528">
        <v>34</v>
      </c>
      <c r="F1528" t="s">
        <v>19</v>
      </c>
      <c r="G1528">
        <v>8</v>
      </c>
      <c r="H1528" s="4">
        <v>0</v>
      </c>
      <c r="I1528" t="s">
        <v>24</v>
      </c>
      <c r="J1528">
        <v>2</v>
      </c>
      <c r="K1528">
        <v>711</v>
      </c>
      <c r="L1528" t="s">
        <v>35</v>
      </c>
      <c r="M1528" t="s">
        <v>27</v>
      </c>
      <c r="N1528" t="s">
        <v>32</v>
      </c>
      <c r="O1528" s="4">
        <v>48260.19</v>
      </c>
      <c r="P1528" t="s">
        <v>28</v>
      </c>
      <c r="Q1528" t="str" cm="1">
        <f t="array" ref="Q1528">_xlfn.IFS(
O1528&lt;50000,"Low Salary (&lt;$50K)",
O1528&lt;90000,"Lower Middle ($50K-$90K)",
O1528&lt;130000,"Middle ($90K-$130K)",
O1528&lt;170000,"Upper Middle ($130K-$170K)",
O1528&gt;=170000,"High Salary (&gt;$170K)"
)</f>
        <v>Low Salary (&lt;$50K)</v>
      </c>
      <c r="R1528" t="str" cm="1">
        <f t="array" ref="R1528">_xlfn.IFS(
G1528&lt;=2,"New Customers (0-2Y)",
G1528&lt;=5,"Growing Customers (3-5Y)",
G1528&lt;=8,"Established Customers (6-8Y)",
G1528&lt;=10,"Loyal Customers (9-10Y)"
)</f>
        <v>Established Customers (6-8Y)</v>
      </c>
    </row>
    <row r="1529" spans="1:18" x14ac:dyDescent="0.35">
      <c r="A1529">
        <v>15668058</v>
      </c>
      <c r="B1529" t="s">
        <v>728</v>
      </c>
      <c r="C1529" t="s">
        <v>42</v>
      </c>
      <c r="D1529" t="s">
        <v>39</v>
      </c>
      <c r="E1529">
        <v>35</v>
      </c>
      <c r="F1529" t="s">
        <v>19</v>
      </c>
      <c r="G1529">
        <v>8</v>
      </c>
      <c r="H1529" s="4">
        <v>124098.54</v>
      </c>
      <c r="I1529" t="s">
        <v>33</v>
      </c>
      <c r="J1529">
        <v>1</v>
      </c>
      <c r="K1529">
        <v>661</v>
      </c>
      <c r="L1529" t="s">
        <v>35</v>
      </c>
      <c r="M1529" t="s">
        <v>21</v>
      </c>
      <c r="N1529" t="s">
        <v>32</v>
      </c>
      <c r="O1529" s="4">
        <v>86678.48</v>
      </c>
      <c r="P1529" t="s">
        <v>28</v>
      </c>
      <c r="Q1529" t="str" cm="1">
        <f t="array" ref="Q1529">_xlfn.IFS(
O1529&lt;50000,"Low Salary (&lt;$50K)",
O1529&lt;90000,"Lower Middle ($50K-$90K)",
O1529&lt;130000,"Middle ($90K-$130K)",
O1529&lt;170000,"Upper Middle ($130K-$170K)",
O1529&gt;=170000,"High Salary (&gt;$170K)"
)</f>
        <v>Lower Middle ($50K-$90K)</v>
      </c>
      <c r="R1529" t="str" cm="1">
        <f t="array" ref="R1529">_xlfn.IFS(
G1529&lt;=2,"New Customers (0-2Y)",
G1529&lt;=5,"Growing Customers (3-5Y)",
G1529&lt;=8,"Established Customers (6-8Y)",
G1529&lt;=10,"Loyal Customers (9-10Y)"
)</f>
        <v>Established Customers (6-8Y)</v>
      </c>
    </row>
    <row r="1530" spans="1:18" x14ac:dyDescent="0.35">
      <c r="A1530">
        <v>15597131</v>
      </c>
      <c r="B1530" t="s">
        <v>134</v>
      </c>
      <c r="C1530" t="s">
        <v>17</v>
      </c>
      <c r="D1530" t="s">
        <v>39</v>
      </c>
      <c r="E1530">
        <v>32</v>
      </c>
      <c r="F1530" t="s">
        <v>19</v>
      </c>
      <c r="G1530">
        <v>5</v>
      </c>
      <c r="H1530" s="4">
        <v>145807.59</v>
      </c>
      <c r="I1530" t="s">
        <v>33</v>
      </c>
      <c r="J1530">
        <v>1</v>
      </c>
      <c r="K1530">
        <v>415</v>
      </c>
      <c r="L1530" t="s">
        <v>44</v>
      </c>
      <c r="M1530" t="s">
        <v>21</v>
      </c>
      <c r="N1530" t="s">
        <v>22</v>
      </c>
      <c r="O1530" s="4">
        <v>3064.65</v>
      </c>
      <c r="P1530" t="s">
        <v>28</v>
      </c>
      <c r="Q1530" t="str" cm="1">
        <f t="array" ref="Q1530">_xlfn.IFS(
O1530&lt;50000,"Low Salary (&lt;$50K)",
O1530&lt;90000,"Lower Middle ($50K-$90K)",
O1530&lt;130000,"Middle ($90K-$130K)",
O1530&lt;170000,"Upper Middle ($130K-$170K)",
O1530&gt;=170000,"High Salary (&gt;$170K)"
)</f>
        <v>Low Salary (&lt;$50K)</v>
      </c>
      <c r="R1530" t="str" cm="1">
        <f t="array" ref="R1530">_xlfn.IFS(
G1530&lt;=2,"New Customers (0-2Y)",
G1530&lt;=5,"Growing Customers (3-5Y)",
G1530&lt;=8,"Established Customers (6-8Y)",
G1530&lt;=10,"Loyal Customers (9-10Y)"
)</f>
        <v>Growing Customers (3-5Y)</v>
      </c>
    </row>
    <row r="1531" spans="1:18" x14ac:dyDescent="0.35">
      <c r="A1531">
        <v>15697283</v>
      </c>
      <c r="B1531" t="s">
        <v>493</v>
      </c>
      <c r="C1531" t="s">
        <v>26</v>
      </c>
      <c r="D1531" t="s">
        <v>39</v>
      </c>
      <c r="E1531">
        <v>23</v>
      </c>
      <c r="F1531" t="s">
        <v>43</v>
      </c>
      <c r="G1531">
        <v>8</v>
      </c>
      <c r="H1531" s="4">
        <v>0</v>
      </c>
      <c r="I1531" t="s">
        <v>24</v>
      </c>
      <c r="J1531">
        <v>2</v>
      </c>
      <c r="K1531">
        <v>578</v>
      </c>
      <c r="L1531" t="s">
        <v>31</v>
      </c>
      <c r="M1531" t="s">
        <v>21</v>
      </c>
      <c r="N1531" t="s">
        <v>32</v>
      </c>
      <c r="O1531" s="4">
        <v>112124.98</v>
      </c>
      <c r="P1531" t="s">
        <v>28</v>
      </c>
      <c r="Q1531" t="str" cm="1">
        <f t="array" ref="Q1531">_xlfn.IFS(
O1531&lt;50000,"Low Salary (&lt;$50K)",
O1531&lt;90000,"Lower Middle ($50K-$90K)",
O1531&lt;130000,"Middle ($90K-$130K)",
O1531&lt;170000,"Upper Middle ($130K-$170K)",
O1531&gt;=170000,"High Salary (&gt;$170K)"
)</f>
        <v>Middle ($90K-$130K)</v>
      </c>
      <c r="R1531" t="str" cm="1">
        <f t="array" ref="R1531">_xlfn.IFS(
G1531&lt;=2,"New Customers (0-2Y)",
G1531&lt;=5,"Growing Customers (3-5Y)",
G1531&lt;=8,"Established Customers (6-8Y)",
G1531&lt;=10,"Loyal Customers (9-10Y)"
)</f>
        <v>Established Customers (6-8Y)</v>
      </c>
    </row>
    <row r="1532" spans="1:18" x14ac:dyDescent="0.35">
      <c r="A1532">
        <v>15640953</v>
      </c>
      <c r="B1532" t="s">
        <v>1028</v>
      </c>
      <c r="C1532" t="s">
        <v>17</v>
      </c>
      <c r="D1532" t="s">
        <v>18</v>
      </c>
      <c r="E1532">
        <v>26</v>
      </c>
      <c r="F1532" t="s">
        <v>43</v>
      </c>
      <c r="G1532">
        <v>2</v>
      </c>
      <c r="H1532" s="4">
        <v>107508.93</v>
      </c>
      <c r="I1532" t="s">
        <v>33</v>
      </c>
      <c r="J1532">
        <v>2</v>
      </c>
      <c r="K1532">
        <v>611</v>
      </c>
      <c r="L1532" t="s">
        <v>20</v>
      </c>
      <c r="M1532" t="s">
        <v>21</v>
      </c>
      <c r="N1532" t="s">
        <v>22</v>
      </c>
      <c r="O1532" s="4">
        <v>120801.65</v>
      </c>
      <c r="P1532" t="s">
        <v>28</v>
      </c>
      <c r="Q1532" t="str" cm="1">
        <f t="array" ref="Q1532">_xlfn.IFS(
O1532&lt;50000,"Low Salary (&lt;$50K)",
O1532&lt;90000,"Lower Middle ($50K-$90K)",
O1532&lt;130000,"Middle ($90K-$130K)",
O1532&lt;170000,"Upper Middle ($130K-$170K)",
O1532&gt;=170000,"High Salary (&gt;$170K)"
)</f>
        <v>Middle ($90K-$130K)</v>
      </c>
      <c r="R1532" t="str" cm="1">
        <f t="array" ref="R1532">_xlfn.IFS(
G1532&lt;=2,"New Customers (0-2Y)",
G1532&lt;=5,"Growing Customers (3-5Y)",
G1532&lt;=8,"Established Customers (6-8Y)",
G1532&lt;=10,"Loyal Customers (9-10Y)"
)</f>
        <v>New Customers (0-2Y)</v>
      </c>
    </row>
    <row r="1533" spans="1:18" x14ac:dyDescent="0.35">
      <c r="A1533">
        <v>15715031</v>
      </c>
      <c r="B1533" t="s">
        <v>297</v>
      </c>
      <c r="C1533" t="s">
        <v>17</v>
      </c>
      <c r="D1533" t="s">
        <v>18</v>
      </c>
      <c r="E1533">
        <v>28</v>
      </c>
      <c r="F1533" t="s">
        <v>43</v>
      </c>
      <c r="G1533">
        <v>6</v>
      </c>
      <c r="H1533" s="4">
        <v>0</v>
      </c>
      <c r="I1533" t="s">
        <v>24</v>
      </c>
      <c r="J1533">
        <v>2</v>
      </c>
      <c r="K1533">
        <v>600</v>
      </c>
      <c r="L1533" t="s">
        <v>20</v>
      </c>
      <c r="M1533" t="s">
        <v>27</v>
      </c>
      <c r="N1533" t="s">
        <v>22</v>
      </c>
      <c r="O1533" s="4">
        <v>52193.23</v>
      </c>
      <c r="P1533" t="s">
        <v>28</v>
      </c>
      <c r="Q1533" t="str" cm="1">
        <f t="array" ref="Q1533">_xlfn.IFS(
O1533&lt;50000,"Low Salary (&lt;$50K)",
O1533&lt;90000,"Lower Middle ($50K-$90K)",
O1533&lt;130000,"Middle ($90K-$130K)",
O1533&lt;170000,"Upper Middle ($130K-$170K)",
O1533&gt;=170000,"High Salary (&gt;$170K)"
)</f>
        <v>Lower Middle ($50K-$90K)</v>
      </c>
      <c r="R1533" t="str" cm="1">
        <f t="array" ref="R1533">_xlfn.IFS(
G1533&lt;=2,"New Customers (0-2Y)",
G1533&lt;=5,"Growing Customers (3-5Y)",
G1533&lt;=8,"Established Customers (6-8Y)",
G1533&lt;=10,"Loyal Customers (9-10Y)"
)</f>
        <v>Established Customers (6-8Y)</v>
      </c>
    </row>
    <row r="1534" spans="1:18" x14ac:dyDescent="0.35">
      <c r="A1534">
        <v>15589660</v>
      </c>
      <c r="B1534" t="s">
        <v>1029</v>
      </c>
      <c r="C1534" t="s">
        <v>42</v>
      </c>
      <c r="D1534" t="s">
        <v>18</v>
      </c>
      <c r="E1534">
        <v>32</v>
      </c>
      <c r="F1534" t="s">
        <v>19</v>
      </c>
      <c r="G1534">
        <v>1</v>
      </c>
      <c r="H1534" s="4">
        <v>145980.23000000001</v>
      </c>
      <c r="I1534" t="s">
        <v>33</v>
      </c>
      <c r="J1534">
        <v>1</v>
      </c>
      <c r="K1534">
        <v>661</v>
      </c>
      <c r="L1534" t="s">
        <v>35</v>
      </c>
      <c r="M1534" t="s">
        <v>27</v>
      </c>
      <c r="N1534" t="s">
        <v>22</v>
      </c>
      <c r="O1534" s="4">
        <v>56636.28</v>
      </c>
      <c r="P1534" t="s">
        <v>28</v>
      </c>
      <c r="Q1534" t="str" cm="1">
        <f t="array" ref="Q1534">_xlfn.IFS(
O1534&lt;50000,"Low Salary (&lt;$50K)",
O1534&lt;90000,"Lower Middle ($50K-$90K)",
O1534&lt;130000,"Middle ($90K-$130K)",
O1534&lt;170000,"Upper Middle ($130K-$170K)",
O1534&gt;=170000,"High Salary (&gt;$170K)"
)</f>
        <v>Lower Middle ($50K-$90K)</v>
      </c>
      <c r="R1534" t="str" cm="1">
        <f t="array" ref="R1534">_xlfn.IFS(
G1534&lt;=2,"New Customers (0-2Y)",
G1534&lt;=5,"Growing Customers (3-5Y)",
G1534&lt;=8,"Established Customers (6-8Y)",
G1534&lt;=10,"Loyal Customers (9-10Y)"
)</f>
        <v>New Customers (0-2Y)</v>
      </c>
    </row>
    <row r="1535" spans="1:18" x14ac:dyDescent="0.35">
      <c r="A1535">
        <v>15769818</v>
      </c>
      <c r="B1535" t="s">
        <v>716</v>
      </c>
      <c r="C1535" t="s">
        <v>17</v>
      </c>
      <c r="D1535" t="s">
        <v>18</v>
      </c>
      <c r="E1535">
        <v>37</v>
      </c>
      <c r="F1535" t="s">
        <v>19</v>
      </c>
      <c r="G1535">
        <v>3</v>
      </c>
      <c r="H1535" s="4">
        <v>212778.2</v>
      </c>
      <c r="I1535" t="s">
        <v>33</v>
      </c>
      <c r="J1535">
        <v>1</v>
      </c>
      <c r="K1535">
        <v>850</v>
      </c>
      <c r="L1535" t="s">
        <v>37</v>
      </c>
      <c r="M1535" t="s">
        <v>27</v>
      </c>
      <c r="N1535" t="s">
        <v>22</v>
      </c>
      <c r="O1535" s="4">
        <v>69372.88</v>
      </c>
      <c r="P1535" t="s">
        <v>28</v>
      </c>
      <c r="Q1535" t="str" cm="1">
        <f t="array" ref="Q1535">_xlfn.IFS(
O1535&lt;50000,"Low Salary (&lt;$50K)",
O1535&lt;90000,"Lower Middle ($50K-$90K)",
O1535&lt;130000,"Middle ($90K-$130K)",
O1535&lt;170000,"Upper Middle ($130K-$170K)",
O1535&gt;=170000,"High Salary (&gt;$170K)"
)</f>
        <v>Lower Middle ($50K-$90K)</v>
      </c>
      <c r="R1535" t="str" cm="1">
        <f t="array" ref="R1535">_xlfn.IFS(
G1535&lt;=2,"New Customers (0-2Y)",
G1535&lt;=5,"Growing Customers (3-5Y)",
G1535&lt;=8,"Established Customers (6-8Y)",
G1535&lt;=10,"Loyal Customers (9-10Y)"
)</f>
        <v>Growing Customers (3-5Y)</v>
      </c>
    </row>
    <row r="1536" spans="1:18" x14ac:dyDescent="0.35">
      <c r="A1536">
        <v>15782736</v>
      </c>
      <c r="B1536" t="s">
        <v>1030</v>
      </c>
      <c r="C1536" t="s">
        <v>42</v>
      </c>
      <c r="D1536" t="s">
        <v>18</v>
      </c>
      <c r="E1536">
        <v>47</v>
      </c>
      <c r="F1536" t="s">
        <v>19</v>
      </c>
      <c r="G1536">
        <v>4</v>
      </c>
      <c r="H1536" s="4">
        <v>152522.47</v>
      </c>
      <c r="I1536" t="s">
        <v>33</v>
      </c>
      <c r="J1536">
        <v>1</v>
      </c>
      <c r="K1536">
        <v>573</v>
      </c>
      <c r="L1536" t="s">
        <v>31</v>
      </c>
      <c r="M1536" t="s">
        <v>27</v>
      </c>
      <c r="N1536" t="s">
        <v>22</v>
      </c>
      <c r="O1536" s="4">
        <v>164038.07</v>
      </c>
      <c r="P1536" t="s">
        <v>23</v>
      </c>
      <c r="Q1536" t="str" cm="1">
        <f t="array" ref="Q1536">_xlfn.IFS(
O1536&lt;50000,"Low Salary (&lt;$50K)",
O1536&lt;90000,"Lower Middle ($50K-$90K)",
O1536&lt;130000,"Middle ($90K-$130K)",
O1536&lt;170000,"Upper Middle ($130K-$170K)",
O1536&gt;=170000,"High Salary (&gt;$170K)"
)</f>
        <v>Upper Middle ($130K-$170K)</v>
      </c>
      <c r="R1536" t="str" cm="1">
        <f t="array" ref="R1536">_xlfn.IFS(
G1536&lt;=2,"New Customers (0-2Y)",
G1536&lt;=5,"Growing Customers (3-5Y)",
G1536&lt;=8,"Established Customers (6-8Y)",
G1536&lt;=10,"Loyal Customers (9-10Y)"
)</f>
        <v>Growing Customers (3-5Y)</v>
      </c>
    </row>
    <row r="1537" spans="1:18" x14ac:dyDescent="0.35">
      <c r="A1537">
        <v>15614818</v>
      </c>
      <c r="B1537" t="s">
        <v>87</v>
      </c>
      <c r="C1537" t="s">
        <v>26</v>
      </c>
      <c r="D1537" t="s">
        <v>18</v>
      </c>
      <c r="E1537">
        <v>33</v>
      </c>
      <c r="F1537" t="s">
        <v>19</v>
      </c>
      <c r="G1537">
        <v>9</v>
      </c>
      <c r="H1537" s="4">
        <v>168964.77</v>
      </c>
      <c r="I1537" t="s">
        <v>33</v>
      </c>
      <c r="J1537">
        <v>1</v>
      </c>
      <c r="K1537">
        <v>764</v>
      </c>
      <c r="L1537" t="s">
        <v>35</v>
      </c>
      <c r="M1537" t="s">
        <v>27</v>
      </c>
      <c r="N1537" t="s">
        <v>22</v>
      </c>
      <c r="O1537" s="4">
        <v>118982.51</v>
      </c>
      <c r="P1537" t="s">
        <v>28</v>
      </c>
      <c r="Q1537" t="str" cm="1">
        <f t="array" ref="Q1537">_xlfn.IFS(
O1537&lt;50000,"Low Salary (&lt;$50K)",
O1537&lt;90000,"Lower Middle ($50K-$90K)",
O1537&lt;130000,"Middle ($90K-$130K)",
O1537&lt;170000,"Upper Middle ($130K-$170K)",
O1537&gt;=170000,"High Salary (&gt;$170K)"
)</f>
        <v>Middle ($90K-$130K)</v>
      </c>
      <c r="R1537" t="str" cm="1">
        <f t="array" ref="R1537">_xlfn.IFS(
G1537&lt;=2,"New Customers (0-2Y)",
G1537&lt;=5,"Growing Customers (3-5Y)",
G1537&lt;=8,"Established Customers (6-8Y)",
G1537&lt;=10,"Loyal Customers (9-10Y)"
)</f>
        <v>Loyal Customers (9-10Y)</v>
      </c>
    </row>
    <row r="1538" spans="1:18" x14ac:dyDescent="0.35">
      <c r="A1538">
        <v>15794014</v>
      </c>
      <c r="B1538" t="s">
        <v>744</v>
      </c>
      <c r="C1538" t="s">
        <v>17</v>
      </c>
      <c r="D1538" t="s">
        <v>18</v>
      </c>
      <c r="E1538">
        <v>34</v>
      </c>
      <c r="F1538" t="s">
        <v>19</v>
      </c>
      <c r="G1538">
        <v>8</v>
      </c>
      <c r="H1538" s="4">
        <v>0</v>
      </c>
      <c r="I1538" t="s">
        <v>24</v>
      </c>
      <c r="J1538">
        <v>2</v>
      </c>
      <c r="K1538">
        <v>838</v>
      </c>
      <c r="L1538" t="s">
        <v>37</v>
      </c>
      <c r="M1538" t="s">
        <v>21</v>
      </c>
      <c r="N1538" t="s">
        <v>32</v>
      </c>
      <c r="O1538" s="4">
        <v>27472.07</v>
      </c>
      <c r="P1538" t="s">
        <v>28</v>
      </c>
      <c r="Q1538" t="str" cm="1">
        <f t="array" ref="Q1538">_xlfn.IFS(
O1538&lt;50000,"Low Salary (&lt;$50K)",
O1538&lt;90000,"Lower Middle ($50K-$90K)",
O1538&lt;130000,"Middle ($90K-$130K)",
O1538&lt;170000,"Upper Middle ($130K-$170K)",
O1538&gt;=170000,"High Salary (&gt;$170K)"
)</f>
        <v>Low Salary (&lt;$50K)</v>
      </c>
      <c r="R1538" t="str" cm="1">
        <f t="array" ref="R1538">_xlfn.IFS(
G1538&lt;=2,"New Customers (0-2Y)",
G1538&lt;=5,"Growing Customers (3-5Y)",
G1538&lt;=8,"Established Customers (6-8Y)",
G1538&lt;=10,"Loyal Customers (9-10Y)"
)</f>
        <v>Established Customers (6-8Y)</v>
      </c>
    </row>
    <row r="1539" spans="1:18" x14ac:dyDescent="0.35">
      <c r="A1539">
        <v>15732448</v>
      </c>
      <c r="B1539" t="s">
        <v>867</v>
      </c>
      <c r="C1539" t="s">
        <v>17</v>
      </c>
      <c r="D1539" t="s">
        <v>18</v>
      </c>
      <c r="E1539">
        <v>28</v>
      </c>
      <c r="F1539" t="s">
        <v>43</v>
      </c>
      <c r="G1539">
        <v>8</v>
      </c>
      <c r="H1539" s="4">
        <v>0</v>
      </c>
      <c r="I1539" t="s">
        <v>24</v>
      </c>
      <c r="J1539">
        <v>1</v>
      </c>
      <c r="K1539">
        <v>821</v>
      </c>
      <c r="L1539" t="s">
        <v>37</v>
      </c>
      <c r="M1539" t="s">
        <v>21</v>
      </c>
      <c r="N1539" t="s">
        <v>22</v>
      </c>
      <c r="O1539" s="4">
        <v>36754.129999999997</v>
      </c>
      <c r="P1539" t="s">
        <v>28</v>
      </c>
      <c r="Q1539" t="str" cm="1">
        <f t="array" ref="Q1539">_xlfn.IFS(
O1539&lt;50000,"Low Salary (&lt;$50K)",
O1539&lt;90000,"Lower Middle ($50K-$90K)",
O1539&lt;130000,"Middle ($90K-$130K)",
O1539&lt;170000,"Upper Middle ($130K-$170K)",
O1539&gt;=170000,"High Salary (&gt;$170K)"
)</f>
        <v>Low Salary (&lt;$50K)</v>
      </c>
      <c r="R1539" t="str" cm="1">
        <f t="array" ref="R1539">_xlfn.IFS(
G1539&lt;=2,"New Customers (0-2Y)",
G1539&lt;=5,"Growing Customers (3-5Y)",
G1539&lt;=8,"Established Customers (6-8Y)",
G1539&lt;=10,"Loyal Customers (9-10Y)"
)</f>
        <v>Established Customers (6-8Y)</v>
      </c>
    </row>
    <row r="1540" spans="1:18" x14ac:dyDescent="0.35">
      <c r="A1540">
        <v>15723411</v>
      </c>
      <c r="B1540" t="s">
        <v>810</v>
      </c>
      <c r="C1540" t="s">
        <v>26</v>
      </c>
      <c r="D1540" t="s">
        <v>18</v>
      </c>
      <c r="E1540">
        <v>36</v>
      </c>
      <c r="F1540" t="s">
        <v>19</v>
      </c>
      <c r="G1540">
        <v>4</v>
      </c>
      <c r="H1540" s="4">
        <v>98266.3</v>
      </c>
      <c r="I1540" t="s">
        <v>29</v>
      </c>
      <c r="J1540">
        <v>1</v>
      </c>
      <c r="K1540">
        <v>607</v>
      </c>
      <c r="L1540" t="s">
        <v>20</v>
      </c>
      <c r="M1540" t="s">
        <v>21</v>
      </c>
      <c r="N1540" t="s">
        <v>22</v>
      </c>
      <c r="O1540" s="4">
        <v>46416.36</v>
      </c>
      <c r="P1540" t="s">
        <v>28</v>
      </c>
      <c r="Q1540" t="str" cm="1">
        <f t="array" ref="Q1540">_xlfn.IFS(
O1540&lt;50000,"Low Salary (&lt;$50K)",
O1540&lt;90000,"Lower Middle ($50K-$90K)",
O1540&lt;130000,"Middle ($90K-$130K)",
O1540&lt;170000,"Upper Middle ($130K-$170K)",
O1540&gt;=170000,"High Salary (&gt;$170K)"
)</f>
        <v>Low Salary (&lt;$50K)</v>
      </c>
      <c r="R1540" t="str" cm="1">
        <f t="array" ref="R1540">_xlfn.IFS(
G1540&lt;=2,"New Customers (0-2Y)",
G1540&lt;=5,"Growing Customers (3-5Y)",
G1540&lt;=8,"Established Customers (6-8Y)",
G1540&lt;=10,"Loyal Customers (9-10Y)"
)</f>
        <v>Growing Customers (3-5Y)</v>
      </c>
    </row>
    <row r="1541" spans="1:18" x14ac:dyDescent="0.35">
      <c r="A1541">
        <v>15797686</v>
      </c>
      <c r="B1541" t="s">
        <v>1031</v>
      </c>
      <c r="C1541" t="s">
        <v>17</v>
      </c>
      <c r="D1541" t="s">
        <v>39</v>
      </c>
      <c r="E1541">
        <v>38</v>
      </c>
      <c r="F1541" t="s">
        <v>19</v>
      </c>
      <c r="G1541">
        <v>8</v>
      </c>
      <c r="H1541" s="4">
        <v>113000.92</v>
      </c>
      <c r="I1541" t="s">
        <v>33</v>
      </c>
      <c r="J1541">
        <v>1</v>
      </c>
      <c r="K1541">
        <v>558</v>
      </c>
      <c r="L1541" t="s">
        <v>31</v>
      </c>
      <c r="M1541" t="s">
        <v>21</v>
      </c>
      <c r="N1541" t="s">
        <v>22</v>
      </c>
      <c r="O1541" s="4">
        <v>152872.39000000001</v>
      </c>
      <c r="P1541" t="s">
        <v>28</v>
      </c>
      <c r="Q1541" t="str" cm="1">
        <f t="array" ref="Q1541">_xlfn.IFS(
O1541&lt;50000,"Low Salary (&lt;$50K)",
O1541&lt;90000,"Lower Middle ($50K-$90K)",
O1541&lt;130000,"Middle ($90K-$130K)",
O1541&lt;170000,"Upper Middle ($130K-$170K)",
O1541&gt;=170000,"High Salary (&gt;$170K)"
)</f>
        <v>Upper Middle ($130K-$170K)</v>
      </c>
      <c r="R1541" t="str" cm="1">
        <f t="array" ref="R1541">_xlfn.IFS(
G1541&lt;=2,"New Customers (0-2Y)",
G1541&lt;=5,"Growing Customers (3-5Y)",
G1541&lt;=8,"Established Customers (6-8Y)",
G1541&lt;=10,"Loyal Customers (9-10Y)"
)</f>
        <v>Established Customers (6-8Y)</v>
      </c>
    </row>
    <row r="1542" spans="1:18" x14ac:dyDescent="0.35">
      <c r="A1542">
        <v>15605950</v>
      </c>
      <c r="B1542" t="s">
        <v>1032</v>
      </c>
      <c r="C1542" t="s">
        <v>42</v>
      </c>
      <c r="D1542" t="s">
        <v>39</v>
      </c>
      <c r="E1542">
        <v>23</v>
      </c>
      <c r="F1542" t="s">
        <v>43</v>
      </c>
      <c r="G1542">
        <v>1</v>
      </c>
      <c r="H1542" s="4">
        <v>137060.88</v>
      </c>
      <c r="I1542" t="s">
        <v>33</v>
      </c>
      <c r="J1542">
        <v>2</v>
      </c>
      <c r="K1542">
        <v>530</v>
      </c>
      <c r="L1542" t="s">
        <v>31</v>
      </c>
      <c r="M1542" t="s">
        <v>21</v>
      </c>
      <c r="N1542" t="s">
        <v>22</v>
      </c>
      <c r="O1542" s="4">
        <v>165227.23000000001</v>
      </c>
      <c r="P1542" t="s">
        <v>28</v>
      </c>
      <c r="Q1542" t="str" cm="1">
        <f t="array" ref="Q1542">_xlfn.IFS(
O1542&lt;50000,"Low Salary (&lt;$50K)",
O1542&lt;90000,"Lower Middle ($50K-$90K)",
O1542&lt;130000,"Middle ($90K-$130K)",
O1542&lt;170000,"Upper Middle ($130K-$170K)",
O1542&gt;=170000,"High Salary (&gt;$170K)"
)</f>
        <v>Upper Middle ($130K-$170K)</v>
      </c>
      <c r="R1542" t="str" cm="1">
        <f t="array" ref="R1542">_xlfn.IFS(
G1542&lt;=2,"New Customers (0-2Y)",
G1542&lt;=5,"Growing Customers (3-5Y)",
G1542&lt;=8,"Established Customers (6-8Y)",
G1542&lt;=10,"Loyal Customers (9-10Y)"
)</f>
        <v>New Customers (0-2Y)</v>
      </c>
    </row>
    <row r="1543" spans="1:18" x14ac:dyDescent="0.35">
      <c r="A1543">
        <v>15812497</v>
      </c>
      <c r="B1543" t="s">
        <v>1033</v>
      </c>
      <c r="C1543" t="s">
        <v>42</v>
      </c>
      <c r="D1543" t="s">
        <v>39</v>
      </c>
      <c r="E1543">
        <v>37</v>
      </c>
      <c r="F1543" t="s">
        <v>19</v>
      </c>
      <c r="G1543">
        <v>5</v>
      </c>
      <c r="H1543" s="4">
        <v>112146.12</v>
      </c>
      <c r="I1543" t="s">
        <v>33</v>
      </c>
      <c r="J1543">
        <v>1</v>
      </c>
      <c r="K1543">
        <v>654</v>
      </c>
      <c r="L1543" t="s">
        <v>20</v>
      </c>
      <c r="M1543" t="s">
        <v>21</v>
      </c>
      <c r="N1543" t="s">
        <v>32</v>
      </c>
      <c r="O1543" s="4">
        <v>75927.350000000006</v>
      </c>
      <c r="P1543" t="s">
        <v>28</v>
      </c>
      <c r="Q1543" t="str" cm="1">
        <f t="array" ref="Q1543">_xlfn.IFS(
O1543&lt;50000,"Low Salary (&lt;$50K)",
O1543&lt;90000,"Lower Middle ($50K-$90K)",
O1543&lt;130000,"Middle ($90K-$130K)",
O1543&lt;170000,"Upper Middle ($130K-$170K)",
O1543&gt;=170000,"High Salary (&gt;$170K)"
)</f>
        <v>Lower Middle ($50K-$90K)</v>
      </c>
      <c r="R1543" t="str" cm="1">
        <f t="array" ref="R1543">_xlfn.IFS(
G1543&lt;=2,"New Customers (0-2Y)",
G1543&lt;=5,"Growing Customers (3-5Y)",
G1543&lt;=8,"Established Customers (6-8Y)",
G1543&lt;=10,"Loyal Customers (9-10Y)"
)</f>
        <v>Growing Customers (3-5Y)</v>
      </c>
    </row>
    <row r="1544" spans="1:18" x14ac:dyDescent="0.35">
      <c r="A1544">
        <v>15690678</v>
      </c>
      <c r="B1544" t="s">
        <v>855</v>
      </c>
      <c r="C1544" t="s">
        <v>17</v>
      </c>
      <c r="D1544" t="s">
        <v>18</v>
      </c>
      <c r="E1544">
        <v>33</v>
      </c>
      <c r="F1544" t="s">
        <v>19</v>
      </c>
      <c r="G1544">
        <v>4</v>
      </c>
      <c r="H1544" s="4">
        <v>129307.32</v>
      </c>
      <c r="I1544" t="s">
        <v>33</v>
      </c>
      <c r="J1544">
        <v>1</v>
      </c>
      <c r="K1544">
        <v>530</v>
      </c>
      <c r="L1544" t="s">
        <v>31</v>
      </c>
      <c r="M1544" t="s">
        <v>21</v>
      </c>
      <c r="N1544" t="s">
        <v>22</v>
      </c>
      <c r="O1544" s="4">
        <v>172930.28</v>
      </c>
      <c r="P1544" t="s">
        <v>28</v>
      </c>
      <c r="Q1544" t="str" cm="1">
        <f t="array" ref="Q1544">_xlfn.IFS(
O1544&lt;50000,"Low Salary (&lt;$50K)",
O1544&lt;90000,"Lower Middle ($50K-$90K)",
O1544&lt;130000,"Middle ($90K-$130K)",
O1544&lt;170000,"Upper Middle ($130K-$170K)",
O1544&gt;=170000,"High Salary (&gt;$170K)"
)</f>
        <v>High Salary (&gt;$170K)</v>
      </c>
      <c r="R1544" t="str" cm="1">
        <f t="array" ref="R1544">_xlfn.IFS(
G1544&lt;=2,"New Customers (0-2Y)",
G1544&lt;=5,"Growing Customers (3-5Y)",
G1544&lt;=8,"Established Customers (6-8Y)",
G1544&lt;=10,"Loyal Customers (9-10Y)"
)</f>
        <v>Growing Customers (3-5Y)</v>
      </c>
    </row>
    <row r="1545" spans="1:18" x14ac:dyDescent="0.35">
      <c r="A1545">
        <v>15747677</v>
      </c>
      <c r="B1545" t="s">
        <v>322</v>
      </c>
      <c r="C1545" t="s">
        <v>26</v>
      </c>
      <c r="D1545" t="s">
        <v>39</v>
      </c>
      <c r="E1545">
        <v>69</v>
      </c>
      <c r="F1545" t="s">
        <v>2967</v>
      </c>
      <c r="G1545">
        <v>6</v>
      </c>
      <c r="H1545" s="4">
        <v>163975.09</v>
      </c>
      <c r="I1545" t="s">
        <v>33</v>
      </c>
      <c r="J1545">
        <v>1</v>
      </c>
      <c r="K1545">
        <v>656</v>
      </c>
      <c r="L1545" t="s">
        <v>20</v>
      </c>
      <c r="M1545" t="s">
        <v>21</v>
      </c>
      <c r="N1545" t="s">
        <v>22</v>
      </c>
      <c r="O1545" s="4">
        <v>36108.5</v>
      </c>
      <c r="P1545" t="s">
        <v>28</v>
      </c>
      <c r="Q1545" t="str" cm="1">
        <f t="array" ref="Q1545">_xlfn.IFS(
O1545&lt;50000,"Low Salary (&lt;$50K)",
O1545&lt;90000,"Lower Middle ($50K-$90K)",
O1545&lt;130000,"Middle ($90K-$130K)",
O1545&lt;170000,"Upper Middle ($130K-$170K)",
O1545&gt;=170000,"High Salary (&gt;$170K)"
)</f>
        <v>Low Salary (&lt;$50K)</v>
      </c>
      <c r="R1545" t="str" cm="1">
        <f t="array" ref="R1545">_xlfn.IFS(
G1545&lt;=2,"New Customers (0-2Y)",
G1545&lt;=5,"Growing Customers (3-5Y)",
G1545&lt;=8,"Established Customers (6-8Y)",
G1545&lt;=10,"Loyal Customers (9-10Y)"
)</f>
        <v>Established Customers (6-8Y)</v>
      </c>
    </row>
    <row r="1546" spans="1:18" x14ac:dyDescent="0.35">
      <c r="A1546">
        <v>15618926</v>
      </c>
      <c r="B1546" t="s">
        <v>1034</v>
      </c>
      <c r="C1546" t="s">
        <v>26</v>
      </c>
      <c r="D1546" t="s">
        <v>39</v>
      </c>
      <c r="E1546">
        <v>43</v>
      </c>
      <c r="F1546" t="s">
        <v>19</v>
      </c>
      <c r="G1546">
        <v>7</v>
      </c>
      <c r="H1546" s="4">
        <v>0</v>
      </c>
      <c r="I1546" t="s">
        <v>24</v>
      </c>
      <c r="J1546">
        <v>2</v>
      </c>
      <c r="K1546">
        <v>520</v>
      </c>
      <c r="L1546" t="s">
        <v>31</v>
      </c>
      <c r="M1546" t="s">
        <v>21</v>
      </c>
      <c r="N1546" t="s">
        <v>22</v>
      </c>
      <c r="O1546" s="4">
        <v>36202.74</v>
      </c>
      <c r="P1546" t="s">
        <v>28</v>
      </c>
      <c r="Q1546" t="str" cm="1">
        <f t="array" ref="Q1546">_xlfn.IFS(
O1546&lt;50000,"Low Salary (&lt;$50K)",
O1546&lt;90000,"Lower Middle ($50K-$90K)",
O1546&lt;130000,"Middle ($90K-$130K)",
O1546&lt;170000,"Upper Middle ($130K-$170K)",
O1546&gt;=170000,"High Salary (&gt;$170K)"
)</f>
        <v>Low Salary (&lt;$50K)</v>
      </c>
      <c r="R1546" t="str" cm="1">
        <f t="array" ref="R1546">_xlfn.IFS(
G1546&lt;=2,"New Customers (0-2Y)",
G1546&lt;=5,"Growing Customers (3-5Y)",
G1546&lt;=8,"Established Customers (6-8Y)",
G1546&lt;=10,"Loyal Customers (9-10Y)"
)</f>
        <v>Established Customers (6-8Y)</v>
      </c>
    </row>
    <row r="1547" spans="1:18" x14ac:dyDescent="0.35">
      <c r="A1547">
        <v>15673908</v>
      </c>
      <c r="B1547" t="s">
        <v>163</v>
      </c>
      <c r="C1547" t="s">
        <v>42</v>
      </c>
      <c r="D1547" t="s">
        <v>18</v>
      </c>
      <c r="E1547">
        <v>42</v>
      </c>
      <c r="F1547" t="s">
        <v>19</v>
      </c>
      <c r="G1547">
        <v>6</v>
      </c>
      <c r="H1547" s="4">
        <v>158414.85</v>
      </c>
      <c r="I1547" t="s">
        <v>33</v>
      </c>
      <c r="J1547">
        <v>1</v>
      </c>
      <c r="K1547">
        <v>602</v>
      </c>
      <c r="L1547" t="s">
        <v>20</v>
      </c>
      <c r="M1547" t="s">
        <v>21</v>
      </c>
      <c r="N1547" t="s">
        <v>22</v>
      </c>
      <c r="O1547" s="4">
        <v>131886.46</v>
      </c>
      <c r="P1547" t="s">
        <v>28</v>
      </c>
      <c r="Q1547" t="str" cm="1">
        <f t="array" ref="Q1547">_xlfn.IFS(
O1547&lt;50000,"Low Salary (&lt;$50K)",
O1547&lt;90000,"Lower Middle ($50K-$90K)",
O1547&lt;130000,"Middle ($90K-$130K)",
O1547&lt;170000,"Upper Middle ($130K-$170K)",
O1547&gt;=170000,"High Salary (&gt;$170K)"
)</f>
        <v>Upper Middle ($130K-$170K)</v>
      </c>
      <c r="R1547" t="str" cm="1">
        <f t="array" ref="R1547">_xlfn.IFS(
G1547&lt;=2,"New Customers (0-2Y)",
G1547&lt;=5,"Growing Customers (3-5Y)",
G1547&lt;=8,"Established Customers (6-8Y)",
G1547&lt;=10,"Loyal Customers (9-10Y)"
)</f>
        <v>Established Customers (6-8Y)</v>
      </c>
    </row>
    <row r="1548" spans="1:18" x14ac:dyDescent="0.35">
      <c r="A1548">
        <v>15727944</v>
      </c>
      <c r="B1548" t="s">
        <v>1035</v>
      </c>
      <c r="C1548" t="s">
        <v>42</v>
      </c>
      <c r="D1548" t="s">
        <v>18</v>
      </c>
      <c r="E1548">
        <v>48</v>
      </c>
      <c r="F1548" t="s">
        <v>19</v>
      </c>
      <c r="G1548">
        <v>1</v>
      </c>
      <c r="H1548" s="4">
        <v>92072.68</v>
      </c>
      <c r="I1548" t="s">
        <v>29</v>
      </c>
      <c r="J1548">
        <v>1</v>
      </c>
      <c r="K1548">
        <v>701</v>
      </c>
      <c r="L1548" t="s">
        <v>35</v>
      </c>
      <c r="M1548" t="s">
        <v>21</v>
      </c>
      <c r="N1548" t="s">
        <v>22</v>
      </c>
      <c r="O1548" s="4">
        <v>133992.35999999999</v>
      </c>
      <c r="P1548" t="s">
        <v>28</v>
      </c>
      <c r="Q1548" t="str" cm="1">
        <f t="array" ref="Q1548">_xlfn.IFS(
O1548&lt;50000,"Low Salary (&lt;$50K)",
O1548&lt;90000,"Lower Middle ($50K-$90K)",
O1548&lt;130000,"Middle ($90K-$130K)",
O1548&lt;170000,"Upper Middle ($130K-$170K)",
O1548&gt;=170000,"High Salary (&gt;$170K)"
)</f>
        <v>Upper Middle ($130K-$170K)</v>
      </c>
      <c r="R1548" t="str" cm="1">
        <f t="array" ref="R1548">_xlfn.IFS(
G1548&lt;=2,"New Customers (0-2Y)",
G1548&lt;=5,"Growing Customers (3-5Y)",
G1548&lt;=8,"Established Customers (6-8Y)",
G1548&lt;=10,"Loyal Customers (9-10Y)"
)</f>
        <v>New Customers (0-2Y)</v>
      </c>
    </row>
    <row r="1549" spans="1:18" x14ac:dyDescent="0.35">
      <c r="A1549">
        <v>15807294</v>
      </c>
      <c r="B1549" t="s">
        <v>595</v>
      </c>
      <c r="C1549" t="s">
        <v>26</v>
      </c>
      <c r="D1549" t="s">
        <v>18</v>
      </c>
      <c r="E1549">
        <v>30</v>
      </c>
      <c r="F1549" t="s">
        <v>19</v>
      </c>
      <c r="G1549">
        <v>2</v>
      </c>
      <c r="H1549" s="4">
        <v>88243.29</v>
      </c>
      <c r="I1549" t="s">
        <v>29</v>
      </c>
      <c r="J1549">
        <v>2</v>
      </c>
      <c r="K1549">
        <v>653</v>
      </c>
      <c r="L1549" t="s">
        <v>20</v>
      </c>
      <c r="M1549" t="s">
        <v>21</v>
      </c>
      <c r="N1549" t="s">
        <v>22</v>
      </c>
      <c r="O1549" s="4">
        <v>96658.26</v>
      </c>
      <c r="P1549" t="s">
        <v>28</v>
      </c>
      <c r="Q1549" t="str" cm="1">
        <f t="array" ref="Q1549">_xlfn.IFS(
O1549&lt;50000,"Low Salary (&lt;$50K)",
O1549&lt;90000,"Lower Middle ($50K-$90K)",
O1549&lt;130000,"Middle ($90K-$130K)",
O1549&lt;170000,"Upper Middle ($130K-$170K)",
O1549&gt;=170000,"High Salary (&gt;$170K)"
)</f>
        <v>Middle ($90K-$130K)</v>
      </c>
      <c r="R1549" t="str" cm="1">
        <f t="array" ref="R1549">_xlfn.IFS(
G1549&lt;=2,"New Customers (0-2Y)",
G1549&lt;=5,"Growing Customers (3-5Y)",
G1549&lt;=8,"Established Customers (6-8Y)",
G1549&lt;=10,"Loyal Customers (9-10Y)"
)</f>
        <v>New Customers (0-2Y)</v>
      </c>
    </row>
    <row r="1550" spans="1:18" x14ac:dyDescent="0.35">
      <c r="A1550">
        <v>15618581</v>
      </c>
      <c r="B1550" t="s">
        <v>985</v>
      </c>
      <c r="C1550" t="s">
        <v>26</v>
      </c>
      <c r="D1550" t="s">
        <v>39</v>
      </c>
      <c r="E1550">
        <v>25</v>
      </c>
      <c r="F1550" t="s">
        <v>43</v>
      </c>
      <c r="G1550">
        <v>8</v>
      </c>
      <c r="H1550" s="4">
        <v>0</v>
      </c>
      <c r="I1550" t="s">
        <v>24</v>
      </c>
      <c r="J1550">
        <v>2</v>
      </c>
      <c r="K1550">
        <v>668</v>
      </c>
      <c r="L1550" t="s">
        <v>35</v>
      </c>
      <c r="M1550" t="s">
        <v>21</v>
      </c>
      <c r="N1550" t="s">
        <v>22</v>
      </c>
      <c r="O1550" s="4">
        <v>135112.09</v>
      </c>
      <c r="P1550" t="s">
        <v>28</v>
      </c>
      <c r="Q1550" t="str" cm="1">
        <f t="array" ref="Q1550">_xlfn.IFS(
O1550&lt;50000,"Low Salary (&lt;$50K)",
O1550&lt;90000,"Lower Middle ($50K-$90K)",
O1550&lt;130000,"Middle ($90K-$130K)",
O1550&lt;170000,"Upper Middle ($130K-$170K)",
O1550&gt;=170000,"High Salary (&gt;$170K)"
)</f>
        <v>Upper Middle ($130K-$170K)</v>
      </c>
      <c r="R1550" t="str" cm="1">
        <f t="array" ref="R1550">_xlfn.IFS(
G1550&lt;=2,"New Customers (0-2Y)",
G1550&lt;=5,"Growing Customers (3-5Y)",
G1550&lt;=8,"Established Customers (6-8Y)",
G1550&lt;=10,"Loyal Customers (9-10Y)"
)</f>
        <v>Established Customers (6-8Y)</v>
      </c>
    </row>
    <row r="1551" spans="1:18" x14ac:dyDescent="0.35">
      <c r="A1551">
        <v>15584364</v>
      </c>
      <c r="B1551" t="s">
        <v>679</v>
      </c>
      <c r="C1551" t="s">
        <v>17</v>
      </c>
      <c r="D1551" t="s">
        <v>39</v>
      </c>
      <c r="E1551">
        <v>48</v>
      </c>
      <c r="F1551" t="s">
        <v>19</v>
      </c>
      <c r="G1551">
        <v>4</v>
      </c>
      <c r="H1551" s="4">
        <v>59486.31</v>
      </c>
      <c r="I1551" t="s">
        <v>29</v>
      </c>
      <c r="J1551">
        <v>1</v>
      </c>
      <c r="K1551">
        <v>652</v>
      </c>
      <c r="L1551" t="s">
        <v>20</v>
      </c>
      <c r="M1551" t="s">
        <v>21</v>
      </c>
      <c r="N1551" t="s">
        <v>32</v>
      </c>
      <c r="O1551" s="4">
        <v>163944.18</v>
      </c>
      <c r="P1551" t="s">
        <v>23</v>
      </c>
      <c r="Q1551" t="str" cm="1">
        <f t="array" ref="Q1551">_xlfn.IFS(
O1551&lt;50000,"Low Salary (&lt;$50K)",
O1551&lt;90000,"Lower Middle ($50K-$90K)",
O1551&lt;130000,"Middle ($90K-$130K)",
O1551&lt;170000,"Upper Middle ($130K-$170K)",
O1551&gt;=170000,"High Salary (&gt;$170K)"
)</f>
        <v>Upper Middle ($130K-$170K)</v>
      </c>
      <c r="R1551" t="str" cm="1">
        <f t="array" ref="R1551">_xlfn.IFS(
G1551&lt;=2,"New Customers (0-2Y)",
G1551&lt;=5,"Growing Customers (3-5Y)",
G1551&lt;=8,"Established Customers (6-8Y)",
G1551&lt;=10,"Loyal Customers (9-10Y)"
)</f>
        <v>Growing Customers (3-5Y)</v>
      </c>
    </row>
    <row r="1552" spans="1:18" x14ac:dyDescent="0.35">
      <c r="A1552">
        <v>15599552</v>
      </c>
      <c r="B1552" t="s">
        <v>1036</v>
      </c>
      <c r="C1552" t="s">
        <v>26</v>
      </c>
      <c r="D1552" t="s">
        <v>18</v>
      </c>
      <c r="E1552">
        <v>54</v>
      </c>
      <c r="F1552" t="s">
        <v>19</v>
      </c>
      <c r="G1552">
        <v>2</v>
      </c>
      <c r="H1552" s="4">
        <v>0</v>
      </c>
      <c r="I1552" t="s">
        <v>24</v>
      </c>
      <c r="J1552">
        <v>2</v>
      </c>
      <c r="K1552">
        <v>639</v>
      </c>
      <c r="L1552" t="s">
        <v>20</v>
      </c>
      <c r="M1552" t="s">
        <v>21</v>
      </c>
      <c r="N1552" t="s">
        <v>22</v>
      </c>
      <c r="O1552" s="4">
        <v>53843.71</v>
      </c>
      <c r="P1552" t="s">
        <v>28</v>
      </c>
      <c r="Q1552" t="str" cm="1">
        <f t="array" ref="Q1552">_xlfn.IFS(
O1552&lt;50000,"Low Salary (&lt;$50K)",
O1552&lt;90000,"Lower Middle ($50K-$90K)",
O1552&lt;130000,"Middle ($90K-$130K)",
O1552&lt;170000,"Upper Middle ($130K-$170K)",
O1552&gt;=170000,"High Salary (&gt;$170K)"
)</f>
        <v>Lower Middle ($50K-$90K)</v>
      </c>
      <c r="R1552" t="str" cm="1">
        <f t="array" ref="R1552">_xlfn.IFS(
G1552&lt;=2,"New Customers (0-2Y)",
G1552&lt;=5,"Growing Customers (3-5Y)",
G1552&lt;=8,"Established Customers (6-8Y)",
G1552&lt;=10,"Loyal Customers (9-10Y)"
)</f>
        <v>New Customers (0-2Y)</v>
      </c>
    </row>
    <row r="1553" spans="1:18" x14ac:dyDescent="0.35">
      <c r="A1553">
        <v>15749177</v>
      </c>
      <c r="B1553" t="s">
        <v>1037</v>
      </c>
      <c r="C1553" t="s">
        <v>26</v>
      </c>
      <c r="D1553" t="s">
        <v>18</v>
      </c>
      <c r="E1553">
        <v>52</v>
      </c>
      <c r="F1553" t="s">
        <v>19</v>
      </c>
      <c r="G1553">
        <v>7</v>
      </c>
      <c r="H1553" s="4">
        <v>0</v>
      </c>
      <c r="I1553" t="s">
        <v>24</v>
      </c>
      <c r="J1553">
        <v>2</v>
      </c>
      <c r="K1553">
        <v>730</v>
      </c>
      <c r="L1553" t="s">
        <v>35</v>
      </c>
      <c r="M1553" t="s">
        <v>27</v>
      </c>
      <c r="N1553" t="s">
        <v>22</v>
      </c>
      <c r="O1553" s="4">
        <v>122398.84</v>
      </c>
      <c r="P1553" t="s">
        <v>28</v>
      </c>
      <c r="Q1553" t="str" cm="1">
        <f t="array" ref="Q1553">_xlfn.IFS(
O1553&lt;50000,"Low Salary (&lt;$50K)",
O1553&lt;90000,"Lower Middle ($50K-$90K)",
O1553&lt;130000,"Middle ($90K-$130K)",
O1553&lt;170000,"Upper Middle ($130K-$170K)",
O1553&gt;=170000,"High Salary (&gt;$170K)"
)</f>
        <v>Middle ($90K-$130K)</v>
      </c>
      <c r="R1553" t="str" cm="1">
        <f t="array" ref="R1553">_xlfn.IFS(
G1553&lt;=2,"New Customers (0-2Y)",
G1553&lt;=5,"Growing Customers (3-5Y)",
G1553&lt;=8,"Established Customers (6-8Y)",
G1553&lt;=10,"Loyal Customers (9-10Y)"
)</f>
        <v>Established Customers (6-8Y)</v>
      </c>
    </row>
    <row r="1554" spans="1:18" x14ac:dyDescent="0.35">
      <c r="A1554">
        <v>15718779</v>
      </c>
      <c r="B1554" t="s">
        <v>97</v>
      </c>
      <c r="C1554" t="s">
        <v>17</v>
      </c>
      <c r="D1554" t="s">
        <v>39</v>
      </c>
      <c r="E1554">
        <v>34</v>
      </c>
      <c r="F1554" t="s">
        <v>19</v>
      </c>
      <c r="G1554">
        <v>1</v>
      </c>
      <c r="H1554" s="4">
        <v>0</v>
      </c>
      <c r="I1554" t="s">
        <v>24</v>
      </c>
      <c r="J1554">
        <v>1</v>
      </c>
      <c r="K1554">
        <v>780</v>
      </c>
      <c r="L1554" t="s">
        <v>37</v>
      </c>
      <c r="M1554" t="s">
        <v>21</v>
      </c>
      <c r="N1554" t="s">
        <v>22</v>
      </c>
      <c r="O1554" s="4">
        <v>64804.04</v>
      </c>
      <c r="P1554" t="s">
        <v>28</v>
      </c>
      <c r="Q1554" t="str" cm="1">
        <f t="array" ref="Q1554">_xlfn.IFS(
O1554&lt;50000,"Low Salary (&lt;$50K)",
O1554&lt;90000,"Lower Middle ($50K-$90K)",
O1554&lt;130000,"Middle ($90K-$130K)",
O1554&lt;170000,"Upper Middle ($130K-$170K)",
O1554&gt;=170000,"High Salary (&gt;$170K)"
)</f>
        <v>Lower Middle ($50K-$90K)</v>
      </c>
      <c r="R1554" t="str" cm="1">
        <f t="array" ref="R1554">_xlfn.IFS(
G1554&lt;=2,"New Customers (0-2Y)",
G1554&lt;=5,"Growing Customers (3-5Y)",
G1554&lt;=8,"Established Customers (6-8Y)",
G1554&lt;=10,"Loyal Customers (9-10Y)"
)</f>
        <v>New Customers (0-2Y)</v>
      </c>
    </row>
    <row r="1555" spans="1:18" x14ac:dyDescent="0.35">
      <c r="A1555">
        <v>15568106</v>
      </c>
      <c r="B1555" t="s">
        <v>329</v>
      </c>
      <c r="C1555" t="s">
        <v>17</v>
      </c>
      <c r="D1555" t="s">
        <v>18</v>
      </c>
      <c r="E1555">
        <v>38</v>
      </c>
      <c r="F1555" t="s">
        <v>19</v>
      </c>
      <c r="G1555">
        <v>8</v>
      </c>
      <c r="H1555" s="4">
        <v>119278.01</v>
      </c>
      <c r="I1555" t="s">
        <v>33</v>
      </c>
      <c r="J1555">
        <v>2</v>
      </c>
      <c r="K1555">
        <v>592</v>
      </c>
      <c r="L1555" t="s">
        <v>31</v>
      </c>
      <c r="M1555" t="s">
        <v>27</v>
      </c>
      <c r="N1555" t="s">
        <v>22</v>
      </c>
      <c r="O1555" s="4">
        <v>19370.73</v>
      </c>
      <c r="P1555" t="s">
        <v>28</v>
      </c>
      <c r="Q1555" t="str" cm="1">
        <f t="array" ref="Q1555">_xlfn.IFS(
O1555&lt;50000,"Low Salary (&lt;$50K)",
O1555&lt;90000,"Lower Middle ($50K-$90K)",
O1555&lt;130000,"Middle ($90K-$130K)",
O1555&lt;170000,"Upper Middle ($130K-$170K)",
O1555&gt;=170000,"High Salary (&gt;$170K)"
)</f>
        <v>Low Salary (&lt;$50K)</v>
      </c>
      <c r="R1555" t="str" cm="1">
        <f t="array" ref="R1555">_xlfn.IFS(
G1555&lt;=2,"New Customers (0-2Y)",
G1555&lt;=5,"Growing Customers (3-5Y)",
G1555&lt;=8,"Established Customers (6-8Y)",
G1555&lt;=10,"Loyal Customers (9-10Y)"
)</f>
        <v>Established Customers (6-8Y)</v>
      </c>
    </row>
    <row r="1556" spans="1:18" x14ac:dyDescent="0.35">
      <c r="A1556">
        <v>15779481</v>
      </c>
      <c r="B1556" t="s">
        <v>1038</v>
      </c>
      <c r="C1556" t="s">
        <v>17</v>
      </c>
      <c r="D1556" t="s">
        <v>39</v>
      </c>
      <c r="E1556">
        <v>34</v>
      </c>
      <c r="F1556" t="s">
        <v>19</v>
      </c>
      <c r="G1556">
        <v>4</v>
      </c>
      <c r="H1556" s="4">
        <v>158741.43</v>
      </c>
      <c r="I1556" t="s">
        <v>33</v>
      </c>
      <c r="J1556">
        <v>2</v>
      </c>
      <c r="K1556">
        <v>628</v>
      </c>
      <c r="L1556" t="s">
        <v>20</v>
      </c>
      <c r="M1556" t="s">
        <v>21</v>
      </c>
      <c r="N1556" t="s">
        <v>22</v>
      </c>
      <c r="O1556" s="4">
        <v>126192.54</v>
      </c>
      <c r="P1556" t="s">
        <v>28</v>
      </c>
      <c r="Q1556" t="str" cm="1">
        <f t="array" ref="Q1556">_xlfn.IFS(
O1556&lt;50000,"Low Salary (&lt;$50K)",
O1556&lt;90000,"Lower Middle ($50K-$90K)",
O1556&lt;130000,"Middle ($90K-$130K)",
O1556&lt;170000,"Upper Middle ($130K-$170K)",
O1556&gt;=170000,"High Salary (&gt;$170K)"
)</f>
        <v>Middle ($90K-$130K)</v>
      </c>
      <c r="R1556" t="str" cm="1">
        <f t="array" ref="R1556">_xlfn.IFS(
G1556&lt;=2,"New Customers (0-2Y)",
G1556&lt;=5,"Growing Customers (3-5Y)",
G1556&lt;=8,"Established Customers (6-8Y)",
G1556&lt;=10,"Loyal Customers (9-10Y)"
)</f>
        <v>Growing Customers (3-5Y)</v>
      </c>
    </row>
    <row r="1557" spans="1:18" x14ac:dyDescent="0.35">
      <c r="A1557">
        <v>15709994</v>
      </c>
      <c r="B1557" t="s">
        <v>1039</v>
      </c>
      <c r="C1557" t="s">
        <v>17</v>
      </c>
      <c r="D1557" t="s">
        <v>18</v>
      </c>
      <c r="E1557">
        <v>40</v>
      </c>
      <c r="F1557" t="s">
        <v>19</v>
      </c>
      <c r="G1557">
        <v>7</v>
      </c>
      <c r="H1557" s="4">
        <v>140596.95000000001</v>
      </c>
      <c r="I1557" t="s">
        <v>33</v>
      </c>
      <c r="J1557">
        <v>1</v>
      </c>
      <c r="K1557">
        <v>658</v>
      </c>
      <c r="L1557" t="s">
        <v>20</v>
      </c>
      <c r="M1557" t="s">
        <v>27</v>
      </c>
      <c r="N1557" t="s">
        <v>22</v>
      </c>
      <c r="O1557" s="4">
        <v>135459.01999999999</v>
      </c>
      <c r="P1557" t="s">
        <v>23</v>
      </c>
      <c r="Q1557" t="str" cm="1">
        <f t="array" ref="Q1557">_xlfn.IFS(
O1557&lt;50000,"Low Salary (&lt;$50K)",
O1557&lt;90000,"Lower Middle ($50K-$90K)",
O1557&lt;130000,"Middle ($90K-$130K)",
O1557&lt;170000,"Upper Middle ($130K-$170K)",
O1557&gt;=170000,"High Salary (&gt;$170K)"
)</f>
        <v>Upper Middle ($130K-$170K)</v>
      </c>
      <c r="R1557" t="str" cm="1">
        <f t="array" ref="R1557">_xlfn.IFS(
G1557&lt;=2,"New Customers (0-2Y)",
G1557&lt;=5,"Growing Customers (3-5Y)",
G1557&lt;=8,"Established Customers (6-8Y)",
G1557&lt;=10,"Loyal Customers (9-10Y)"
)</f>
        <v>Established Customers (6-8Y)</v>
      </c>
    </row>
    <row r="1558" spans="1:18" x14ac:dyDescent="0.35">
      <c r="A1558">
        <v>15772777</v>
      </c>
      <c r="B1558" t="s">
        <v>1040</v>
      </c>
      <c r="C1558" t="s">
        <v>26</v>
      </c>
      <c r="D1558" t="s">
        <v>18</v>
      </c>
      <c r="E1558">
        <v>29</v>
      </c>
      <c r="F1558" t="s">
        <v>43</v>
      </c>
      <c r="G1558">
        <v>10</v>
      </c>
      <c r="H1558" s="4">
        <v>0</v>
      </c>
      <c r="I1558" t="s">
        <v>24</v>
      </c>
      <c r="J1558">
        <v>2</v>
      </c>
      <c r="K1558">
        <v>850</v>
      </c>
      <c r="L1558" t="s">
        <v>37</v>
      </c>
      <c r="M1558" t="s">
        <v>21</v>
      </c>
      <c r="N1558" t="s">
        <v>22</v>
      </c>
      <c r="O1558" s="4">
        <v>94815.039999999994</v>
      </c>
      <c r="P1558" t="s">
        <v>28</v>
      </c>
      <c r="Q1558" t="str" cm="1">
        <f t="array" ref="Q1558">_xlfn.IFS(
O1558&lt;50000,"Low Salary (&lt;$50K)",
O1558&lt;90000,"Lower Middle ($50K-$90K)",
O1558&lt;130000,"Middle ($90K-$130K)",
O1558&lt;170000,"Upper Middle ($130K-$170K)",
O1558&gt;=170000,"High Salary (&gt;$170K)"
)</f>
        <v>Middle ($90K-$130K)</v>
      </c>
      <c r="R1558" t="str" cm="1">
        <f t="array" ref="R1558">_xlfn.IFS(
G1558&lt;=2,"New Customers (0-2Y)",
G1558&lt;=5,"Growing Customers (3-5Y)",
G1558&lt;=8,"Established Customers (6-8Y)",
G1558&lt;=10,"Loyal Customers (9-10Y)"
)</f>
        <v>Loyal Customers (9-10Y)</v>
      </c>
    </row>
    <row r="1559" spans="1:18" x14ac:dyDescent="0.35">
      <c r="A1559">
        <v>15706815</v>
      </c>
      <c r="B1559" t="s">
        <v>1041</v>
      </c>
      <c r="C1559" t="s">
        <v>42</v>
      </c>
      <c r="D1559" t="s">
        <v>39</v>
      </c>
      <c r="E1559">
        <v>37</v>
      </c>
      <c r="F1559" t="s">
        <v>19</v>
      </c>
      <c r="G1559">
        <v>2</v>
      </c>
      <c r="H1559" s="4">
        <v>90432.92</v>
      </c>
      <c r="I1559" t="s">
        <v>29</v>
      </c>
      <c r="J1559">
        <v>1</v>
      </c>
      <c r="K1559">
        <v>515</v>
      </c>
      <c r="L1559" t="s">
        <v>31</v>
      </c>
      <c r="M1559" t="s">
        <v>21</v>
      </c>
      <c r="N1559" t="s">
        <v>22</v>
      </c>
      <c r="O1559" s="4">
        <v>188366.04</v>
      </c>
      <c r="P1559" t="s">
        <v>23</v>
      </c>
      <c r="Q1559" t="str" cm="1">
        <f t="array" ref="Q1559">_xlfn.IFS(
O1559&lt;50000,"Low Salary (&lt;$50K)",
O1559&lt;90000,"Lower Middle ($50K-$90K)",
O1559&lt;130000,"Middle ($90K-$130K)",
O1559&lt;170000,"Upper Middle ($130K-$170K)",
O1559&gt;=170000,"High Salary (&gt;$170K)"
)</f>
        <v>High Salary (&gt;$170K)</v>
      </c>
      <c r="R1559" t="str" cm="1">
        <f t="array" ref="R1559">_xlfn.IFS(
G1559&lt;=2,"New Customers (0-2Y)",
G1559&lt;=5,"Growing Customers (3-5Y)",
G1559&lt;=8,"Established Customers (6-8Y)",
G1559&lt;=10,"Loyal Customers (9-10Y)"
)</f>
        <v>New Customers (0-2Y)</v>
      </c>
    </row>
    <row r="1560" spans="1:18" x14ac:dyDescent="0.35">
      <c r="A1560">
        <v>15618018</v>
      </c>
      <c r="B1560" t="s">
        <v>846</v>
      </c>
      <c r="C1560" t="s">
        <v>17</v>
      </c>
      <c r="D1560" t="s">
        <v>18</v>
      </c>
      <c r="E1560">
        <v>35</v>
      </c>
      <c r="F1560" t="s">
        <v>19</v>
      </c>
      <c r="G1560">
        <v>1</v>
      </c>
      <c r="H1560" s="4">
        <v>104783.81</v>
      </c>
      <c r="I1560" t="s">
        <v>33</v>
      </c>
      <c r="J1560">
        <v>2</v>
      </c>
      <c r="K1560">
        <v>571</v>
      </c>
      <c r="L1560" t="s">
        <v>31</v>
      </c>
      <c r="M1560" t="s">
        <v>27</v>
      </c>
      <c r="N1560" t="s">
        <v>22</v>
      </c>
      <c r="O1560" s="4">
        <v>178512.52</v>
      </c>
      <c r="P1560" t="s">
        <v>28</v>
      </c>
      <c r="Q1560" t="str" cm="1">
        <f t="array" ref="Q1560">_xlfn.IFS(
O1560&lt;50000,"Low Salary (&lt;$50K)",
O1560&lt;90000,"Lower Middle ($50K-$90K)",
O1560&lt;130000,"Middle ($90K-$130K)",
O1560&lt;170000,"Upper Middle ($130K-$170K)",
O1560&gt;=170000,"High Salary (&gt;$170K)"
)</f>
        <v>High Salary (&gt;$170K)</v>
      </c>
      <c r="R1560" t="str" cm="1">
        <f t="array" ref="R1560">_xlfn.IFS(
G1560&lt;=2,"New Customers (0-2Y)",
G1560&lt;=5,"Growing Customers (3-5Y)",
G1560&lt;=8,"Established Customers (6-8Y)",
G1560&lt;=10,"Loyal Customers (9-10Y)"
)</f>
        <v>New Customers (0-2Y)</v>
      </c>
    </row>
    <row r="1561" spans="1:18" x14ac:dyDescent="0.35">
      <c r="A1561">
        <v>15671032</v>
      </c>
      <c r="B1561" t="s">
        <v>45</v>
      </c>
      <c r="C1561" t="s">
        <v>42</v>
      </c>
      <c r="D1561" t="s">
        <v>39</v>
      </c>
      <c r="E1561">
        <v>42</v>
      </c>
      <c r="F1561" t="s">
        <v>19</v>
      </c>
      <c r="G1561">
        <v>0</v>
      </c>
      <c r="H1561" s="4">
        <v>77992.97</v>
      </c>
      <c r="I1561" t="s">
        <v>29</v>
      </c>
      <c r="J1561">
        <v>2</v>
      </c>
      <c r="K1561">
        <v>760</v>
      </c>
      <c r="L1561" t="s">
        <v>35</v>
      </c>
      <c r="M1561" t="s">
        <v>21</v>
      </c>
      <c r="N1561" t="s">
        <v>22</v>
      </c>
      <c r="O1561" s="4">
        <v>97906.38</v>
      </c>
      <c r="P1561" t="s">
        <v>28</v>
      </c>
      <c r="Q1561" t="str" cm="1">
        <f t="array" ref="Q1561">_xlfn.IFS(
O1561&lt;50000,"Low Salary (&lt;$50K)",
O1561&lt;90000,"Lower Middle ($50K-$90K)",
O1561&lt;130000,"Middle ($90K-$130K)",
O1561&lt;170000,"Upper Middle ($130K-$170K)",
O1561&gt;=170000,"High Salary (&gt;$170K)"
)</f>
        <v>Middle ($90K-$130K)</v>
      </c>
      <c r="R1561" t="str" cm="1">
        <f t="array" ref="R1561">_xlfn.IFS(
G1561&lt;=2,"New Customers (0-2Y)",
G1561&lt;=5,"Growing Customers (3-5Y)",
G1561&lt;=8,"Established Customers (6-8Y)",
G1561&lt;=10,"Loyal Customers (9-10Y)"
)</f>
        <v>New Customers (0-2Y)</v>
      </c>
    </row>
    <row r="1562" spans="1:18" x14ac:dyDescent="0.35">
      <c r="A1562">
        <v>15634281</v>
      </c>
      <c r="B1562" t="s">
        <v>576</v>
      </c>
      <c r="C1562" t="s">
        <v>42</v>
      </c>
      <c r="D1562" t="s">
        <v>18</v>
      </c>
      <c r="E1562">
        <v>43</v>
      </c>
      <c r="F1562" t="s">
        <v>19</v>
      </c>
      <c r="G1562">
        <v>10</v>
      </c>
      <c r="H1562" s="4">
        <v>110822.9</v>
      </c>
      <c r="I1562" t="s">
        <v>33</v>
      </c>
      <c r="J1562">
        <v>1</v>
      </c>
      <c r="K1562">
        <v>720</v>
      </c>
      <c r="L1562" t="s">
        <v>35</v>
      </c>
      <c r="M1562" t="s">
        <v>27</v>
      </c>
      <c r="N1562" t="s">
        <v>32</v>
      </c>
      <c r="O1562" s="4">
        <v>72861.94</v>
      </c>
      <c r="P1562" t="s">
        <v>28</v>
      </c>
      <c r="Q1562" t="str" cm="1">
        <f t="array" ref="Q1562">_xlfn.IFS(
O1562&lt;50000,"Low Salary (&lt;$50K)",
O1562&lt;90000,"Lower Middle ($50K-$90K)",
O1562&lt;130000,"Middle ($90K-$130K)",
O1562&lt;170000,"Upper Middle ($130K-$170K)",
O1562&gt;=170000,"High Salary (&gt;$170K)"
)</f>
        <v>Lower Middle ($50K-$90K)</v>
      </c>
      <c r="R1562" t="str" cm="1">
        <f t="array" ref="R1562">_xlfn.IFS(
G1562&lt;=2,"New Customers (0-2Y)",
G1562&lt;=5,"Growing Customers (3-5Y)",
G1562&lt;=8,"Established Customers (6-8Y)",
G1562&lt;=10,"Loyal Customers (9-10Y)"
)</f>
        <v>Loyal Customers (9-10Y)</v>
      </c>
    </row>
    <row r="1563" spans="1:18" x14ac:dyDescent="0.35">
      <c r="A1563">
        <v>15766374</v>
      </c>
      <c r="B1563" t="s">
        <v>1042</v>
      </c>
      <c r="C1563" t="s">
        <v>42</v>
      </c>
      <c r="D1563" t="s">
        <v>39</v>
      </c>
      <c r="E1563">
        <v>42</v>
      </c>
      <c r="F1563" t="s">
        <v>19</v>
      </c>
      <c r="G1563">
        <v>4</v>
      </c>
      <c r="H1563" s="4">
        <v>119624.6</v>
      </c>
      <c r="I1563" t="s">
        <v>33</v>
      </c>
      <c r="J1563">
        <v>2</v>
      </c>
      <c r="K1563">
        <v>632</v>
      </c>
      <c r="L1563" t="s">
        <v>20</v>
      </c>
      <c r="M1563" t="s">
        <v>21</v>
      </c>
      <c r="N1563" t="s">
        <v>22</v>
      </c>
      <c r="O1563" s="4">
        <v>195978.86</v>
      </c>
      <c r="P1563" t="s">
        <v>28</v>
      </c>
      <c r="Q1563" t="str" cm="1">
        <f t="array" ref="Q1563">_xlfn.IFS(
O1563&lt;50000,"Low Salary (&lt;$50K)",
O1563&lt;90000,"Lower Middle ($50K-$90K)",
O1563&lt;130000,"Middle ($90K-$130K)",
O1563&lt;170000,"Upper Middle ($130K-$170K)",
O1563&gt;=170000,"High Salary (&gt;$170K)"
)</f>
        <v>High Salary (&gt;$170K)</v>
      </c>
      <c r="R1563" t="str" cm="1">
        <f t="array" ref="R1563">_xlfn.IFS(
G1563&lt;=2,"New Customers (0-2Y)",
G1563&lt;=5,"Growing Customers (3-5Y)",
G1563&lt;=8,"Established Customers (6-8Y)",
G1563&lt;=10,"Loyal Customers (9-10Y)"
)</f>
        <v>Growing Customers (3-5Y)</v>
      </c>
    </row>
    <row r="1564" spans="1:18" x14ac:dyDescent="0.35">
      <c r="A1564">
        <v>15600991</v>
      </c>
      <c r="B1564" t="s">
        <v>713</v>
      </c>
      <c r="C1564" t="s">
        <v>42</v>
      </c>
      <c r="D1564" t="s">
        <v>39</v>
      </c>
      <c r="E1564">
        <v>31</v>
      </c>
      <c r="F1564" t="s">
        <v>19</v>
      </c>
      <c r="G1564">
        <v>6</v>
      </c>
      <c r="H1564" s="4">
        <v>109052.59</v>
      </c>
      <c r="I1564" t="s">
        <v>33</v>
      </c>
      <c r="J1564">
        <v>2</v>
      </c>
      <c r="K1564">
        <v>694</v>
      </c>
      <c r="L1564" t="s">
        <v>35</v>
      </c>
      <c r="M1564" t="s">
        <v>21</v>
      </c>
      <c r="N1564" t="s">
        <v>22</v>
      </c>
      <c r="O1564" s="4">
        <v>19448.93</v>
      </c>
      <c r="P1564" t="s">
        <v>23</v>
      </c>
      <c r="Q1564" t="str" cm="1">
        <f t="array" ref="Q1564">_xlfn.IFS(
O1564&lt;50000,"Low Salary (&lt;$50K)",
O1564&lt;90000,"Lower Middle ($50K-$90K)",
O1564&lt;130000,"Middle ($90K-$130K)",
O1564&lt;170000,"Upper Middle ($130K-$170K)",
O1564&gt;=170000,"High Salary (&gt;$170K)"
)</f>
        <v>Low Salary (&lt;$50K)</v>
      </c>
      <c r="R1564" t="str" cm="1">
        <f t="array" ref="R1564">_xlfn.IFS(
G1564&lt;=2,"New Customers (0-2Y)",
G1564&lt;=5,"Growing Customers (3-5Y)",
G1564&lt;=8,"Established Customers (6-8Y)",
G1564&lt;=10,"Loyal Customers (9-10Y)"
)</f>
        <v>Established Customers (6-8Y)</v>
      </c>
    </row>
    <row r="1565" spans="1:18" x14ac:dyDescent="0.35">
      <c r="A1565">
        <v>15777576</v>
      </c>
      <c r="B1565" t="s">
        <v>1043</v>
      </c>
      <c r="C1565" t="s">
        <v>26</v>
      </c>
      <c r="D1565" t="s">
        <v>18</v>
      </c>
      <c r="E1565">
        <v>40</v>
      </c>
      <c r="F1565" t="s">
        <v>19</v>
      </c>
      <c r="G1565">
        <v>5</v>
      </c>
      <c r="H1565" s="4">
        <v>139129.44</v>
      </c>
      <c r="I1565" t="s">
        <v>33</v>
      </c>
      <c r="J1565">
        <v>1</v>
      </c>
      <c r="K1565">
        <v>559</v>
      </c>
      <c r="L1565" t="s">
        <v>31</v>
      </c>
      <c r="M1565" t="s">
        <v>27</v>
      </c>
      <c r="N1565" t="s">
        <v>22</v>
      </c>
      <c r="O1565" s="4">
        <v>32635.54</v>
      </c>
      <c r="P1565" t="s">
        <v>28</v>
      </c>
      <c r="Q1565" t="str" cm="1">
        <f t="array" ref="Q1565">_xlfn.IFS(
O1565&lt;50000,"Low Salary (&lt;$50K)",
O1565&lt;90000,"Lower Middle ($50K-$90K)",
O1565&lt;130000,"Middle ($90K-$130K)",
O1565&lt;170000,"Upper Middle ($130K-$170K)",
O1565&gt;=170000,"High Salary (&gt;$170K)"
)</f>
        <v>Low Salary (&lt;$50K)</v>
      </c>
      <c r="R1565" t="str" cm="1">
        <f t="array" ref="R1565">_xlfn.IFS(
G1565&lt;=2,"New Customers (0-2Y)",
G1565&lt;=5,"Growing Customers (3-5Y)",
G1565&lt;=8,"Established Customers (6-8Y)",
G1565&lt;=10,"Loyal Customers (9-10Y)"
)</f>
        <v>Growing Customers (3-5Y)</v>
      </c>
    </row>
    <row r="1566" spans="1:18" x14ac:dyDescent="0.35">
      <c r="A1566">
        <v>15742613</v>
      </c>
      <c r="B1566" t="s">
        <v>1044</v>
      </c>
      <c r="C1566" t="s">
        <v>42</v>
      </c>
      <c r="D1566" t="s">
        <v>18</v>
      </c>
      <c r="E1566">
        <v>42</v>
      </c>
      <c r="F1566" t="s">
        <v>19</v>
      </c>
      <c r="G1566">
        <v>8</v>
      </c>
      <c r="H1566" s="4">
        <v>152324.66</v>
      </c>
      <c r="I1566" t="s">
        <v>33</v>
      </c>
      <c r="J1566">
        <v>2</v>
      </c>
      <c r="K1566">
        <v>773</v>
      </c>
      <c r="L1566" t="s">
        <v>35</v>
      </c>
      <c r="M1566" t="s">
        <v>21</v>
      </c>
      <c r="N1566" t="s">
        <v>32</v>
      </c>
      <c r="O1566" s="4">
        <v>171733.22</v>
      </c>
      <c r="P1566" t="s">
        <v>28</v>
      </c>
      <c r="Q1566" t="str" cm="1">
        <f t="array" ref="Q1566">_xlfn.IFS(
O1566&lt;50000,"Low Salary (&lt;$50K)",
O1566&lt;90000,"Lower Middle ($50K-$90K)",
O1566&lt;130000,"Middle ($90K-$130K)",
O1566&lt;170000,"Upper Middle ($130K-$170K)",
O1566&gt;=170000,"High Salary (&gt;$170K)"
)</f>
        <v>High Salary (&gt;$170K)</v>
      </c>
      <c r="R1566" t="str" cm="1">
        <f t="array" ref="R1566">_xlfn.IFS(
G1566&lt;=2,"New Customers (0-2Y)",
G1566&lt;=5,"Growing Customers (3-5Y)",
G1566&lt;=8,"Established Customers (6-8Y)",
G1566&lt;=10,"Loyal Customers (9-10Y)"
)</f>
        <v>Established Customers (6-8Y)</v>
      </c>
    </row>
    <row r="1567" spans="1:18" x14ac:dyDescent="0.35">
      <c r="A1567">
        <v>15649523</v>
      </c>
      <c r="B1567" t="s">
        <v>153</v>
      </c>
      <c r="C1567" t="s">
        <v>17</v>
      </c>
      <c r="D1567" t="s">
        <v>39</v>
      </c>
      <c r="E1567">
        <v>38</v>
      </c>
      <c r="F1567" t="s">
        <v>19</v>
      </c>
      <c r="G1567">
        <v>1</v>
      </c>
      <c r="H1567" s="4">
        <v>0</v>
      </c>
      <c r="I1567" t="s">
        <v>24</v>
      </c>
      <c r="J1567">
        <v>2</v>
      </c>
      <c r="K1567">
        <v>581</v>
      </c>
      <c r="L1567" t="s">
        <v>31</v>
      </c>
      <c r="M1567" t="s">
        <v>21</v>
      </c>
      <c r="N1567" t="s">
        <v>32</v>
      </c>
      <c r="O1567" s="4">
        <v>46176.22</v>
      </c>
      <c r="P1567" t="s">
        <v>28</v>
      </c>
      <c r="Q1567" t="str" cm="1">
        <f t="array" ref="Q1567">_xlfn.IFS(
O1567&lt;50000,"Low Salary (&lt;$50K)",
O1567&lt;90000,"Lower Middle ($50K-$90K)",
O1567&lt;130000,"Middle ($90K-$130K)",
O1567&lt;170000,"Upper Middle ($130K-$170K)",
O1567&gt;=170000,"High Salary (&gt;$170K)"
)</f>
        <v>Low Salary (&lt;$50K)</v>
      </c>
      <c r="R1567" t="str" cm="1">
        <f t="array" ref="R1567">_xlfn.IFS(
G1567&lt;=2,"New Customers (0-2Y)",
G1567&lt;=5,"Growing Customers (3-5Y)",
G1567&lt;=8,"Established Customers (6-8Y)",
G1567&lt;=10,"Loyal Customers (9-10Y)"
)</f>
        <v>New Customers (0-2Y)</v>
      </c>
    </row>
    <row r="1568" spans="1:18" x14ac:dyDescent="0.35">
      <c r="A1568">
        <v>15651063</v>
      </c>
      <c r="B1568" t="s">
        <v>1045</v>
      </c>
      <c r="C1568" t="s">
        <v>42</v>
      </c>
      <c r="D1568" t="s">
        <v>18</v>
      </c>
      <c r="E1568">
        <v>37</v>
      </c>
      <c r="F1568" t="s">
        <v>19</v>
      </c>
      <c r="G1568">
        <v>9</v>
      </c>
      <c r="H1568" s="4">
        <v>127480.58</v>
      </c>
      <c r="I1568" t="s">
        <v>33</v>
      </c>
      <c r="J1568">
        <v>2</v>
      </c>
      <c r="K1568">
        <v>524</v>
      </c>
      <c r="L1568" t="s">
        <v>31</v>
      </c>
      <c r="M1568" t="s">
        <v>21</v>
      </c>
      <c r="N1568" t="s">
        <v>32</v>
      </c>
      <c r="O1568" s="4">
        <v>179634.69</v>
      </c>
      <c r="P1568" t="s">
        <v>28</v>
      </c>
      <c r="Q1568" t="str" cm="1">
        <f t="array" ref="Q1568">_xlfn.IFS(
O1568&lt;50000,"Low Salary (&lt;$50K)",
O1568&lt;90000,"Lower Middle ($50K-$90K)",
O1568&lt;130000,"Middle ($90K-$130K)",
O1568&lt;170000,"Upper Middle ($130K-$170K)",
O1568&gt;=170000,"High Salary (&gt;$170K)"
)</f>
        <v>High Salary (&gt;$170K)</v>
      </c>
      <c r="R1568" t="str" cm="1">
        <f t="array" ref="R1568">_xlfn.IFS(
G1568&lt;=2,"New Customers (0-2Y)",
G1568&lt;=5,"Growing Customers (3-5Y)",
G1568&lt;=8,"Established Customers (6-8Y)",
G1568&lt;=10,"Loyal Customers (9-10Y)"
)</f>
        <v>Loyal Customers (9-10Y)</v>
      </c>
    </row>
    <row r="1569" spans="1:18" x14ac:dyDescent="0.35">
      <c r="A1569">
        <v>15683124</v>
      </c>
      <c r="B1569" t="s">
        <v>429</v>
      </c>
      <c r="C1569" t="s">
        <v>17</v>
      </c>
      <c r="D1569" t="s">
        <v>39</v>
      </c>
      <c r="E1569">
        <v>53</v>
      </c>
      <c r="F1569" t="s">
        <v>19</v>
      </c>
      <c r="G1569">
        <v>6</v>
      </c>
      <c r="H1569" s="4">
        <v>115029.4</v>
      </c>
      <c r="I1569" t="s">
        <v>33</v>
      </c>
      <c r="J1569">
        <v>1</v>
      </c>
      <c r="K1569">
        <v>713</v>
      </c>
      <c r="L1569" t="s">
        <v>35</v>
      </c>
      <c r="M1569" t="s">
        <v>27</v>
      </c>
      <c r="N1569" t="s">
        <v>32</v>
      </c>
      <c r="O1569" s="4">
        <v>191521.32</v>
      </c>
      <c r="P1569" t="s">
        <v>23</v>
      </c>
      <c r="Q1569" t="str" cm="1">
        <f t="array" ref="Q1569">_xlfn.IFS(
O1569&lt;50000,"Low Salary (&lt;$50K)",
O1569&lt;90000,"Lower Middle ($50K-$90K)",
O1569&lt;130000,"Middle ($90K-$130K)",
O1569&lt;170000,"Upper Middle ($130K-$170K)",
O1569&gt;=170000,"High Salary (&gt;$170K)"
)</f>
        <v>High Salary (&gt;$170K)</v>
      </c>
      <c r="R1569" t="str" cm="1">
        <f t="array" ref="R1569">_xlfn.IFS(
G1569&lt;=2,"New Customers (0-2Y)",
G1569&lt;=5,"Growing Customers (3-5Y)",
G1569&lt;=8,"Established Customers (6-8Y)",
G1569&lt;=10,"Loyal Customers (9-10Y)"
)</f>
        <v>Established Customers (6-8Y)</v>
      </c>
    </row>
    <row r="1570" spans="1:18" x14ac:dyDescent="0.35">
      <c r="A1570">
        <v>15618314</v>
      </c>
      <c r="B1570" t="s">
        <v>38</v>
      </c>
      <c r="C1570" t="s">
        <v>17</v>
      </c>
      <c r="D1570" t="s">
        <v>39</v>
      </c>
      <c r="E1570">
        <v>40</v>
      </c>
      <c r="F1570" t="s">
        <v>19</v>
      </c>
      <c r="G1570">
        <v>8</v>
      </c>
      <c r="H1570" s="4">
        <v>114005.78</v>
      </c>
      <c r="I1570" t="s">
        <v>33</v>
      </c>
      <c r="J1570">
        <v>1</v>
      </c>
      <c r="K1570">
        <v>676</v>
      </c>
      <c r="L1570" t="s">
        <v>35</v>
      </c>
      <c r="M1570" t="s">
        <v>21</v>
      </c>
      <c r="N1570" t="s">
        <v>22</v>
      </c>
      <c r="O1570" s="4">
        <v>67998.45</v>
      </c>
      <c r="P1570" t="s">
        <v>28</v>
      </c>
      <c r="Q1570" t="str" cm="1">
        <f t="array" ref="Q1570">_xlfn.IFS(
O1570&lt;50000,"Low Salary (&lt;$50K)",
O1570&lt;90000,"Lower Middle ($50K-$90K)",
O1570&lt;130000,"Middle ($90K-$130K)",
O1570&lt;170000,"Upper Middle ($130K-$170K)",
O1570&gt;=170000,"High Salary (&gt;$170K)"
)</f>
        <v>Lower Middle ($50K-$90K)</v>
      </c>
      <c r="R1570" t="str" cm="1">
        <f t="array" ref="R1570">_xlfn.IFS(
G1570&lt;=2,"New Customers (0-2Y)",
G1570&lt;=5,"Growing Customers (3-5Y)",
G1570&lt;=8,"Established Customers (6-8Y)",
G1570&lt;=10,"Loyal Customers (9-10Y)"
)</f>
        <v>Established Customers (6-8Y)</v>
      </c>
    </row>
    <row r="1571" spans="1:18" x14ac:dyDescent="0.35">
      <c r="A1571">
        <v>15670823</v>
      </c>
      <c r="B1571" t="s">
        <v>335</v>
      </c>
      <c r="C1571" t="s">
        <v>42</v>
      </c>
      <c r="D1571" t="s">
        <v>18</v>
      </c>
      <c r="E1571">
        <v>42</v>
      </c>
      <c r="F1571" t="s">
        <v>19</v>
      </c>
      <c r="G1571">
        <v>1</v>
      </c>
      <c r="H1571" s="4">
        <v>116646.76</v>
      </c>
      <c r="I1571" t="s">
        <v>33</v>
      </c>
      <c r="J1571">
        <v>1</v>
      </c>
      <c r="K1571">
        <v>651</v>
      </c>
      <c r="L1571" t="s">
        <v>20</v>
      </c>
      <c r="M1571" t="s">
        <v>21</v>
      </c>
      <c r="N1571" t="s">
        <v>32</v>
      </c>
      <c r="O1571" s="4">
        <v>44731.8</v>
      </c>
      <c r="P1571" t="s">
        <v>23</v>
      </c>
      <c r="Q1571" t="str" cm="1">
        <f t="array" ref="Q1571">_xlfn.IFS(
O1571&lt;50000,"Low Salary (&lt;$50K)",
O1571&lt;90000,"Lower Middle ($50K-$90K)",
O1571&lt;130000,"Middle ($90K-$130K)",
O1571&lt;170000,"Upper Middle ($130K-$170K)",
O1571&gt;=170000,"High Salary (&gt;$170K)"
)</f>
        <v>Low Salary (&lt;$50K)</v>
      </c>
      <c r="R1571" t="str" cm="1">
        <f t="array" ref="R1571">_xlfn.IFS(
G1571&lt;=2,"New Customers (0-2Y)",
G1571&lt;=5,"Growing Customers (3-5Y)",
G1571&lt;=8,"Established Customers (6-8Y)",
G1571&lt;=10,"Loyal Customers (9-10Y)"
)</f>
        <v>New Customers (0-2Y)</v>
      </c>
    </row>
    <row r="1572" spans="1:18" x14ac:dyDescent="0.35">
      <c r="A1572">
        <v>15607133</v>
      </c>
      <c r="B1572" t="s">
        <v>237</v>
      </c>
      <c r="C1572" t="s">
        <v>26</v>
      </c>
      <c r="D1572" t="s">
        <v>18</v>
      </c>
      <c r="E1572">
        <v>49</v>
      </c>
      <c r="F1572" t="s">
        <v>19</v>
      </c>
      <c r="G1572">
        <v>1</v>
      </c>
      <c r="H1572" s="4">
        <v>110864.38</v>
      </c>
      <c r="I1572" t="s">
        <v>33</v>
      </c>
      <c r="J1572">
        <v>2</v>
      </c>
      <c r="K1572">
        <v>717</v>
      </c>
      <c r="L1572" t="s">
        <v>35</v>
      </c>
      <c r="M1572" t="s">
        <v>21</v>
      </c>
      <c r="N1572" t="s">
        <v>22</v>
      </c>
      <c r="O1572" s="4">
        <v>124532.9</v>
      </c>
      <c r="P1572" t="s">
        <v>23</v>
      </c>
      <c r="Q1572" t="str" cm="1">
        <f t="array" ref="Q1572">_xlfn.IFS(
O1572&lt;50000,"Low Salary (&lt;$50K)",
O1572&lt;90000,"Lower Middle ($50K-$90K)",
O1572&lt;130000,"Middle ($90K-$130K)",
O1572&lt;170000,"Upper Middle ($130K-$170K)",
O1572&gt;=170000,"High Salary (&gt;$170K)"
)</f>
        <v>Middle ($90K-$130K)</v>
      </c>
      <c r="R1572" t="str" cm="1">
        <f t="array" ref="R1572">_xlfn.IFS(
G1572&lt;=2,"New Customers (0-2Y)",
G1572&lt;=5,"Growing Customers (3-5Y)",
G1572&lt;=8,"Established Customers (6-8Y)",
G1572&lt;=10,"Loyal Customers (9-10Y)"
)</f>
        <v>New Customers (0-2Y)</v>
      </c>
    </row>
    <row r="1573" spans="1:18" x14ac:dyDescent="0.35">
      <c r="A1573">
        <v>15615012</v>
      </c>
      <c r="B1573" t="s">
        <v>1046</v>
      </c>
      <c r="C1573" t="s">
        <v>17</v>
      </c>
      <c r="D1573" t="s">
        <v>39</v>
      </c>
      <c r="E1573">
        <v>23</v>
      </c>
      <c r="F1573" t="s">
        <v>43</v>
      </c>
      <c r="G1573">
        <v>5</v>
      </c>
      <c r="H1573" s="4">
        <v>156267.59</v>
      </c>
      <c r="I1573" t="s">
        <v>33</v>
      </c>
      <c r="J1573">
        <v>1</v>
      </c>
      <c r="K1573">
        <v>594</v>
      </c>
      <c r="L1573" t="s">
        <v>31</v>
      </c>
      <c r="M1573" t="s">
        <v>21</v>
      </c>
      <c r="N1573" t="s">
        <v>32</v>
      </c>
      <c r="O1573" s="4">
        <v>160968.44</v>
      </c>
      <c r="P1573" t="s">
        <v>28</v>
      </c>
      <c r="Q1573" t="str" cm="1">
        <f t="array" ref="Q1573">_xlfn.IFS(
O1573&lt;50000,"Low Salary (&lt;$50K)",
O1573&lt;90000,"Lower Middle ($50K-$90K)",
O1573&lt;130000,"Middle ($90K-$130K)",
O1573&lt;170000,"Upper Middle ($130K-$170K)",
O1573&gt;=170000,"High Salary (&gt;$170K)"
)</f>
        <v>Upper Middle ($130K-$170K)</v>
      </c>
      <c r="R1573" t="str" cm="1">
        <f t="array" ref="R1573">_xlfn.IFS(
G1573&lt;=2,"New Customers (0-2Y)",
G1573&lt;=5,"Growing Customers (3-5Y)",
G1573&lt;=8,"Established Customers (6-8Y)",
G1573&lt;=10,"Loyal Customers (9-10Y)"
)</f>
        <v>Growing Customers (3-5Y)</v>
      </c>
    </row>
    <row r="1574" spans="1:18" x14ac:dyDescent="0.35">
      <c r="A1574">
        <v>15725141</v>
      </c>
      <c r="B1574" t="s">
        <v>1047</v>
      </c>
      <c r="C1574" t="s">
        <v>17</v>
      </c>
      <c r="D1574" t="s">
        <v>18</v>
      </c>
      <c r="E1574">
        <v>44</v>
      </c>
      <c r="F1574" t="s">
        <v>19</v>
      </c>
      <c r="G1574">
        <v>3</v>
      </c>
      <c r="H1574" s="4">
        <v>109528.28</v>
      </c>
      <c r="I1574" t="s">
        <v>33</v>
      </c>
      <c r="J1574">
        <v>1</v>
      </c>
      <c r="K1574">
        <v>716</v>
      </c>
      <c r="L1574" t="s">
        <v>35</v>
      </c>
      <c r="M1574" t="s">
        <v>21</v>
      </c>
      <c r="N1574" t="s">
        <v>32</v>
      </c>
      <c r="O1574" s="4">
        <v>27341.63</v>
      </c>
      <c r="P1574" t="s">
        <v>23</v>
      </c>
      <c r="Q1574" t="str" cm="1">
        <f t="array" ref="Q1574">_xlfn.IFS(
O1574&lt;50000,"Low Salary (&lt;$50K)",
O1574&lt;90000,"Lower Middle ($50K-$90K)",
O1574&lt;130000,"Middle ($90K-$130K)",
O1574&lt;170000,"Upper Middle ($130K-$170K)",
O1574&gt;=170000,"High Salary (&gt;$170K)"
)</f>
        <v>Low Salary (&lt;$50K)</v>
      </c>
      <c r="R1574" t="str" cm="1">
        <f t="array" ref="R1574">_xlfn.IFS(
G1574&lt;=2,"New Customers (0-2Y)",
G1574&lt;=5,"Growing Customers (3-5Y)",
G1574&lt;=8,"Established Customers (6-8Y)",
G1574&lt;=10,"Loyal Customers (9-10Y)"
)</f>
        <v>Growing Customers (3-5Y)</v>
      </c>
    </row>
    <row r="1575" spans="1:18" x14ac:dyDescent="0.35">
      <c r="A1575">
        <v>15623560</v>
      </c>
      <c r="B1575" t="s">
        <v>1048</v>
      </c>
      <c r="C1575" t="s">
        <v>17</v>
      </c>
      <c r="D1575" t="s">
        <v>18</v>
      </c>
      <c r="E1575">
        <v>35</v>
      </c>
      <c r="F1575" t="s">
        <v>19</v>
      </c>
      <c r="G1575">
        <v>6</v>
      </c>
      <c r="H1575" s="4">
        <v>102482.76</v>
      </c>
      <c r="I1575" t="s">
        <v>33</v>
      </c>
      <c r="J1575">
        <v>1</v>
      </c>
      <c r="K1575">
        <v>668</v>
      </c>
      <c r="L1575" t="s">
        <v>35</v>
      </c>
      <c r="M1575" t="s">
        <v>21</v>
      </c>
      <c r="N1575" t="s">
        <v>22</v>
      </c>
      <c r="O1575" s="4">
        <v>53994.64</v>
      </c>
      <c r="P1575" t="s">
        <v>28</v>
      </c>
      <c r="Q1575" t="str" cm="1">
        <f t="array" ref="Q1575">_xlfn.IFS(
O1575&lt;50000,"Low Salary (&lt;$50K)",
O1575&lt;90000,"Lower Middle ($50K-$90K)",
O1575&lt;130000,"Middle ($90K-$130K)",
O1575&lt;170000,"Upper Middle ($130K-$170K)",
O1575&gt;=170000,"High Salary (&gt;$170K)"
)</f>
        <v>Lower Middle ($50K-$90K)</v>
      </c>
      <c r="R1575" t="str" cm="1">
        <f t="array" ref="R1575">_xlfn.IFS(
G1575&lt;=2,"New Customers (0-2Y)",
G1575&lt;=5,"Growing Customers (3-5Y)",
G1575&lt;=8,"Established Customers (6-8Y)",
G1575&lt;=10,"Loyal Customers (9-10Y)"
)</f>
        <v>Established Customers (6-8Y)</v>
      </c>
    </row>
    <row r="1576" spans="1:18" x14ac:dyDescent="0.35">
      <c r="A1576">
        <v>15693018</v>
      </c>
      <c r="B1576" t="s">
        <v>1049</v>
      </c>
      <c r="C1576" t="s">
        <v>42</v>
      </c>
      <c r="D1576" t="s">
        <v>39</v>
      </c>
      <c r="E1576">
        <v>23</v>
      </c>
      <c r="F1576" t="s">
        <v>43</v>
      </c>
      <c r="G1576">
        <v>10</v>
      </c>
      <c r="H1576" s="4">
        <v>115563.71</v>
      </c>
      <c r="I1576" t="s">
        <v>33</v>
      </c>
      <c r="J1576">
        <v>1</v>
      </c>
      <c r="K1576">
        <v>678</v>
      </c>
      <c r="L1576" t="s">
        <v>35</v>
      </c>
      <c r="M1576" t="s">
        <v>21</v>
      </c>
      <c r="N1576" t="s">
        <v>22</v>
      </c>
      <c r="O1576" s="4">
        <v>91633.53</v>
      </c>
      <c r="P1576" t="s">
        <v>28</v>
      </c>
      <c r="Q1576" t="str" cm="1">
        <f t="array" ref="Q1576">_xlfn.IFS(
O1576&lt;50000,"Low Salary (&lt;$50K)",
O1576&lt;90000,"Lower Middle ($50K-$90K)",
O1576&lt;130000,"Middle ($90K-$130K)",
O1576&lt;170000,"Upper Middle ($130K-$170K)",
O1576&gt;=170000,"High Salary (&gt;$170K)"
)</f>
        <v>Middle ($90K-$130K)</v>
      </c>
      <c r="R1576" t="str" cm="1">
        <f t="array" ref="R1576">_xlfn.IFS(
G1576&lt;=2,"New Customers (0-2Y)",
G1576&lt;=5,"Growing Customers (3-5Y)",
G1576&lt;=8,"Established Customers (6-8Y)",
G1576&lt;=10,"Loyal Customers (9-10Y)"
)</f>
        <v>Loyal Customers (9-10Y)</v>
      </c>
    </row>
    <row r="1577" spans="1:18" x14ac:dyDescent="0.35">
      <c r="A1577">
        <v>15636756</v>
      </c>
      <c r="B1577" t="s">
        <v>1050</v>
      </c>
      <c r="C1577" t="s">
        <v>17</v>
      </c>
      <c r="D1577" t="s">
        <v>39</v>
      </c>
      <c r="E1577">
        <v>23</v>
      </c>
      <c r="F1577" t="s">
        <v>43</v>
      </c>
      <c r="G1577">
        <v>2</v>
      </c>
      <c r="H1577" s="4">
        <v>0</v>
      </c>
      <c r="I1577" t="s">
        <v>24</v>
      </c>
      <c r="J1577">
        <v>2</v>
      </c>
      <c r="K1577">
        <v>545</v>
      </c>
      <c r="L1577" t="s">
        <v>31</v>
      </c>
      <c r="M1577" t="s">
        <v>21</v>
      </c>
      <c r="N1577" t="s">
        <v>32</v>
      </c>
      <c r="O1577" s="4">
        <v>189613.12</v>
      </c>
      <c r="P1577" t="s">
        <v>28</v>
      </c>
      <c r="Q1577" t="str" cm="1">
        <f t="array" ref="Q1577">_xlfn.IFS(
O1577&lt;50000,"Low Salary (&lt;$50K)",
O1577&lt;90000,"Lower Middle ($50K-$90K)",
O1577&lt;130000,"Middle ($90K-$130K)",
O1577&lt;170000,"Upper Middle ($130K-$170K)",
O1577&gt;=170000,"High Salary (&gt;$170K)"
)</f>
        <v>High Salary (&gt;$170K)</v>
      </c>
      <c r="R1577" t="str" cm="1">
        <f t="array" ref="R1577">_xlfn.IFS(
G1577&lt;=2,"New Customers (0-2Y)",
G1577&lt;=5,"Growing Customers (3-5Y)",
G1577&lt;=8,"Established Customers (6-8Y)",
G1577&lt;=10,"Loyal Customers (9-10Y)"
)</f>
        <v>New Customers (0-2Y)</v>
      </c>
    </row>
    <row r="1578" spans="1:18" x14ac:dyDescent="0.35">
      <c r="A1578">
        <v>15647474</v>
      </c>
      <c r="B1578" t="s">
        <v>724</v>
      </c>
      <c r="C1578" t="s">
        <v>17</v>
      </c>
      <c r="D1578" t="s">
        <v>18</v>
      </c>
      <c r="E1578">
        <v>40</v>
      </c>
      <c r="F1578" t="s">
        <v>19</v>
      </c>
      <c r="G1578">
        <v>9</v>
      </c>
      <c r="H1578" s="4">
        <v>95624.36</v>
      </c>
      <c r="I1578" t="s">
        <v>29</v>
      </c>
      <c r="J1578">
        <v>2</v>
      </c>
      <c r="K1578">
        <v>613</v>
      </c>
      <c r="L1578" t="s">
        <v>20</v>
      </c>
      <c r="M1578" t="s">
        <v>21</v>
      </c>
      <c r="N1578" t="s">
        <v>22</v>
      </c>
      <c r="O1578" s="4">
        <v>60706.33</v>
      </c>
      <c r="P1578" t="s">
        <v>28</v>
      </c>
      <c r="Q1578" t="str" cm="1">
        <f t="array" ref="Q1578">_xlfn.IFS(
O1578&lt;50000,"Low Salary (&lt;$50K)",
O1578&lt;90000,"Lower Middle ($50K-$90K)",
O1578&lt;130000,"Middle ($90K-$130K)",
O1578&lt;170000,"Upper Middle ($130K-$170K)",
O1578&gt;=170000,"High Salary (&gt;$170K)"
)</f>
        <v>Lower Middle ($50K-$90K)</v>
      </c>
      <c r="R1578" t="str" cm="1">
        <f t="array" ref="R1578">_xlfn.IFS(
G1578&lt;=2,"New Customers (0-2Y)",
G1578&lt;=5,"Growing Customers (3-5Y)",
G1578&lt;=8,"Established Customers (6-8Y)",
G1578&lt;=10,"Loyal Customers (9-10Y)"
)</f>
        <v>Loyal Customers (9-10Y)</v>
      </c>
    </row>
    <row r="1579" spans="1:18" x14ac:dyDescent="0.35">
      <c r="A1579">
        <v>15576714</v>
      </c>
      <c r="B1579" t="s">
        <v>405</v>
      </c>
      <c r="C1579" t="s">
        <v>26</v>
      </c>
      <c r="D1579" t="s">
        <v>18</v>
      </c>
      <c r="E1579">
        <v>21</v>
      </c>
      <c r="F1579" t="s">
        <v>43</v>
      </c>
      <c r="G1579">
        <v>8</v>
      </c>
      <c r="H1579" s="4">
        <v>0</v>
      </c>
      <c r="I1579" t="s">
        <v>24</v>
      </c>
      <c r="J1579">
        <v>2</v>
      </c>
      <c r="K1579">
        <v>687</v>
      </c>
      <c r="L1579" t="s">
        <v>35</v>
      </c>
      <c r="M1579" t="s">
        <v>21</v>
      </c>
      <c r="N1579" t="s">
        <v>22</v>
      </c>
      <c r="O1579" s="4">
        <v>154767.34</v>
      </c>
      <c r="P1579" t="s">
        <v>28</v>
      </c>
      <c r="Q1579" t="str" cm="1">
        <f t="array" ref="Q1579">_xlfn.IFS(
O1579&lt;50000,"Low Salary (&lt;$50K)",
O1579&lt;90000,"Lower Middle ($50K-$90K)",
O1579&lt;130000,"Middle ($90K-$130K)",
O1579&lt;170000,"Upper Middle ($130K-$170K)",
O1579&gt;=170000,"High Salary (&gt;$170K)"
)</f>
        <v>Upper Middle ($130K-$170K)</v>
      </c>
      <c r="R1579" t="str" cm="1">
        <f t="array" ref="R1579">_xlfn.IFS(
G1579&lt;=2,"New Customers (0-2Y)",
G1579&lt;=5,"Growing Customers (3-5Y)",
G1579&lt;=8,"Established Customers (6-8Y)",
G1579&lt;=10,"Loyal Customers (9-10Y)"
)</f>
        <v>Established Customers (6-8Y)</v>
      </c>
    </row>
    <row r="1580" spans="1:18" x14ac:dyDescent="0.35">
      <c r="A1580">
        <v>15585047</v>
      </c>
      <c r="B1580" t="s">
        <v>1051</v>
      </c>
      <c r="C1580" t="s">
        <v>17</v>
      </c>
      <c r="D1580" t="s">
        <v>39</v>
      </c>
      <c r="E1580">
        <v>28</v>
      </c>
      <c r="F1580" t="s">
        <v>43</v>
      </c>
      <c r="G1580">
        <v>7</v>
      </c>
      <c r="H1580" s="4">
        <v>160376.60999999999</v>
      </c>
      <c r="I1580" t="s">
        <v>33</v>
      </c>
      <c r="J1580">
        <v>1</v>
      </c>
      <c r="K1580">
        <v>715</v>
      </c>
      <c r="L1580" t="s">
        <v>35</v>
      </c>
      <c r="M1580" t="s">
        <v>27</v>
      </c>
      <c r="N1580" t="s">
        <v>32</v>
      </c>
      <c r="O1580" s="4">
        <v>196853.11</v>
      </c>
      <c r="P1580" t="s">
        <v>28</v>
      </c>
      <c r="Q1580" t="str" cm="1">
        <f t="array" ref="Q1580">_xlfn.IFS(
O1580&lt;50000,"Low Salary (&lt;$50K)",
O1580&lt;90000,"Lower Middle ($50K-$90K)",
O1580&lt;130000,"Middle ($90K-$130K)",
O1580&lt;170000,"Upper Middle ($130K-$170K)",
O1580&gt;=170000,"High Salary (&gt;$170K)"
)</f>
        <v>High Salary (&gt;$170K)</v>
      </c>
      <c r="R1580" t="str" cm="1">
        <f t="array" ref="R1580">_xlfn.IFS(
G1580&lt;=2,"New Customers (0-2Y)",
G1580&lt;=5,"Growing Customers (3-5Y)",
G1580&lt;=8,"Established Customers (6-8Y)",
G1580&lt;=10,"Loyal Customers (9-10Y)"
)</f>
        <v>Established Customers (6-8Y)</v>
      </c>
    </row>
    <row r="1581" spans="1:18" x14ac:dyDescent="0.35">
      <c r="A1581">
        <v>15743976</v>
      </c>
      <c r="B1581" t="s">
        <v>645</v>
      </c>
      <c r="C1581" t="s">
        <v>42</v>
      </c>
      <c r="D1581" t="s">
        <v>39</v>
      </c>
      <c r="E1581">
        <v>41</v>
      </c>
      <c r="F1581" t="s">
        <v>19</v>
      </c>
      <c r="G1581">
        <v>8</v>
      </c>
      <c r="H1581" s="4">
        <v>37702.79</v>
      </c>
      <c r="I1581" t="s">
        <v>29</v>
      </c>
      <c r="J1581">
        <v>1</v>
      </c>
      <c r="K1581">
        <v>618</v>
      </c>
      <c r="L1581" t="s">
        <v>20</v>
      </c>
      <c r="M1581" t="s">
        <v>21</v>
      </c>
      <c r="N1581" t="s">
        <v>22</v>
      </c>
      <c r="O1581" s="4">
        <v>195775.48</v>
      </c>
      <c r="P1581" t="s">
        <v>28</v>
      </c>
      <c r="Q1581" t="str" cm="1">
        <f t="array" ref="Q1581">_xlfn.IFS(
O1581&lt;50000,"Low Salary (&lt;$50K)",
O1581&lt;90000,"Lower Middle ($50K-$90K)",
O1581&lt;130000,"Middle ($90K-$130K)",
O1581&lt;170000,"Upper Middle ($130K-$170K)",
O1581&gt;=170000,"High Salary (&gt;$170K)"
)</f>
        <v>High Salary (&gt;$170K)</v>
      </c>
      <c r="R1581" t="str" cm="1">
        <f t="array" ref="R1581">_xlfn.IFS(
G1581&lt;=2,"New Customers (0-2Y)",
G1581&lt;=5,"Growing Customers (3-5Y)",
G1581&lt;=8,"Established Customers (6-8Y)",
G1581&lt;=10,"Loyal Customers (9-10Y)"
)</f>
        <v>Established Customers (6-8Y)</v>
      </c>
    </row>
    <row r="1582" spans="1:18" x14ac:dyDescent="0.35">
      <c r="A1582">
        <v>15793881</v>
      </c>
      <c r="B1582" t="s">
        <v>36</v>
      </c>
      <c r="C1582" t="s">
        <v>17</v>
      </c>
      <c r="D1582" t="s">
        <v>18</v>
      </c>
      <c r="E1582">
        <v>35</v>
      </c>
      <c r="F1582" t="s">
        <v>19</v>
      </c>
      <c r="G1582">
        <v>6</v>
      </c>
      <c r="H1582" s="4">
        <v>118273.83</v>
      </c>
      <c r="I1582" t="s">
        <v>33</v>
      </c>
      <c r="J1582">
        <v>1</v>
      </c>
      <c r="K1582">
        <v>721</v>
      </c>
      <c r="L1582" t="s">
        <v>35</v>
      </c>
      <c r="M1582" t="s">
        <v>27</v>
      </c>
      <c r="N1582" t="s">
        <v>22</v>
      </c>
      <c r="O1582" s="4">
        <v>3086.89</v>
      </c>
      <c r="P1582" t="s">
        <v>28</v>
      </c>
      <c r="Q1582" t="str" cm="1">
        <f t="array" ref="Q1582">_xlfn.IFS(
O1582&lt;50000,"Low Salary (&lt;$50K)",
O1582&lt;90000,"Lower Middle ($50K-$90K)",
O1582&lt;130000,"Middle ($90K-$130K)",
O1582&lt;170000,"Upper Middle ($130K-$170K)",
O1582&gt;=170000,"High Salary (&gt;$170K)"
)</f>
        <v>Low Salary (&lt;$50K)</v>
      </c>
      <c r="R1582" t="str" cm="1">
        <f t="array" ref="R1582">_xlfn.IFS(
G1582&lt;=2,"New Customers (0-2Y)",
G1582&lt;=5,"Growing Customers (3-5Y)",
G1582&lt;=8,"Established Customers (6-8Y)",
G1582&lt;=10,"Loyal Customers (9-10Y)"
)</f>
        <v>Established Customers (6-8Y)</v>
      </c>
    </row>
    <row r="1583" spans="1:18" x14ac:dyDescent="0.35">
      <c r="A1583">
        <v>15576517</v>
      </c>
      <c r="B1583" t="s">
        <v>1052</v>
      </c>
      <c r="C1583" t="s">
        <v>42</v>
      </c>
      <c r="D1583" t="s">
        <v>18</v>
      </c>
      <c r="E1583">
        <v>34</v>
      </c>
      <c r="F1583" t="s">
        <v>19</v>
      </c>
      <c r="G1583">
        <v>7</v>
      </c>
      <c r="H1583" s="4">
        <v>131082.17000000001</v>
      </c>
      <c r="I1583" t="s">
        <v>33</v>
      </c>
      <c r="J1583">
        <v>2</v>
      </c>
      <c r="K1583">
        <v>445</v>
      </c>
      <c r="L1583" t="s">
        <v>44</v>
      </c>
      <c r="M1583" t="s">
        <v>21</v>
      </c>
      <c r="N1583" t="s">
        <v>22</v>
      </c>
      <c r="O1583" s="4">
        <v>70618</v>
      </c>
      <c r="P1583" t="s">
        <v>28</v>
      </c>
      <c r="Q1583" t="str" cm="1">
        <f t="array" ref="Q1583">_xlfn.IFS(
O1583&lt;50000,"Low Salary (&lt;$50K)",
O1583&lt;90000,"Lower Middle ($50K-$90K)",
O1583&lt;130000,"Middle ($90K-$130K)",
O1583&lt;170000,"Upper Middle ($130K-$170K)",
O1583&gt;=170000,"High Salary (&gt;$170K)"
)</f>
        <v>Lower Middle ($50K-$90K)</v>
      </c>
      <c r="R1583" t="str" cm="1">
        <f t="array" ref="R1583">_xlfn.IFS(
G1583&lt;=2,"New Customers (0-2Y)",
G1583&lt;=5,"Growing Customers (3-5Y)",
G1583&lt;=8,"Established Customers (6-8Y)",
G1583&lt;=10,"Loyal Customers (9-10Y)"
)</f>
        <v>Established Customers (6-8Y)</v>
      </c>
    </row>
    <row r="1584" spans="1:18" x14ac:dyDescent="0.35">
      <c r="A1584">
        <v>15631072</v>
      </c>
      <c r="B1584" t="s">
        <v>1053</v>
      </c>
      <c r="C1584" t="s">
        <v>17</v>
      </c>
      <c r="D1584" t="s">
        <v>39</v>
      </c>
      <c r="E1584">
        <v>38</v>
      </c>
      <c r="F1584" t="s">
        <v>19</v>
      </c>
      <c r="G1584">
        <v>1</v>
      </c>
      <c r="H1584" s="4">
        <v>94456</v>
      </c>
      <c r="I1584" t="s">
        <v>29</v>
      </c>
      <c r="J1584">
        <v>2</v>
      </c>
      <c r="K1584">
        <v>690</v>
      </c>
      <c r="L1584" t="s">
        <v>35</v>
      </c>
      <c r="M1584" t="s">
        <v>27</v>
      </c>
      <c r="N1584" t="s">
        <v>22</v>
      </c>
      <c r="O1584" s="4">
        <v>55034.02</v>
      </c>
      <c r="P1584" t="s">
        <v>28</v>
      </c>
      <c r="Q1584" t="str" cm="1">
        <f t="array" ref="Q1584">_xlfn.IFS(
O1584&lt;50000,"Low Salary (&lt;$50K)",
O1584&lt;90000,"Lower Middle ($50K-$90K)",
O1584&lt;130000,"Middle ($90K-$130K)",
O1584&lt;170000,"Upper Middle ($130K-$170K)",
O1584&gt;=170000,"High Salary (&gt;$170K)"
)</f>
        <v>Lower Middle ($50K-$90K)</v>
      </c>
      <c r="R1584" t="str" cm="1">
        <f t="array" ref="R1584">_xlfn.IFS(
G1584&lt;=2,"New Customers (0-2Y)",
G1584&lt;=5,"Growing Customers (3-5Y)",
G1584&lt;=8,"Established Customers (6-8Y)",
G1584&lt;=10,"Loyal Customers (9-10Y)"
)</f>
        <v>New Customers (0-2Y)</v>
      </c>
    </row>
    <row r="1585" spans="1:18" x14ac:dyDescent="0.35">
      <c r="A1585">
        <v>15730394</v>
      </c>
      <c r="B1585" t="s">
        <v>1054</v>
      </c>
      <c r="C1585" t="s">
        <v>17</v>
      </c>
      <c r="D1585" t="s">
        <v>18</v>
      </c>
      <c r="E1585">
        <v>43</v>
      </c>
      <c r="F1585" t="s">
        <v>19</v>
      </c>
      <c r="G1585">
        <v>8</v>
      </c>
      <c r="H1585" s="4">
        <v>0</v>
      </c>
      <c r="I1585" t="s">
        <v>24</v>
      </c>
      <c r="J1585">
        <v>2</v>
      </c>
      <c r="K1585">
        <v>709</v>
      </c>
      <c r="L1585" t="s">
        <v>35</v>
      </c>
      <c r="M1585" t="s">
        <v>27</v>
      </c>
      <c r="N1585" t="s">
        <v>32</v>
      </c>
      <c r="O1585" s="4">
        <v>168035.62</v>
      </c>
      <c r="P1585" t="s">
        <v>23</v>
      </c>
      <c r="Q1585" t="str" cm="1">
        <f t="array" ref="Q1585">_xlfn.IFS(
O1585&lt;50000,"Low Salary (&lt;$50K)",
O1585&lt;90000,"Lower Middle ($50K-$90K)",
O1585&lt;130000,"Middle ($90K-$130K)",
O1585&lt;170000,"Upper Middle ($130K-$170K)",
O1585&gt;=170000,"High Salary (&gt;$170K)"
)</f>
        <v>Upper Middle ($130K-$170K)</v>
      </c>
      <c r="R1585" t="str" cm="1">
        <f t="array" ref="R1585">_xlfn.IFS(
G1585&lt;=2,"New Customers (0-2Y)",
G1585&lt;=5,"Growing Customers (3-5Y)",
G1585&lt;=8,"Established Customers (6-8Y)",
G1585&lt;=10,"Loyal Customers (9-10Y)"
)</f>
        <v>Established Customers (6-8Y)</v>
      </c>
    </row>
    <row r="1586" spans="1:18" x14ac:dyDescent="0.35">
      <c r="A1586">
        <v>15631460</v>
      </c>
      <c r="B1586" t="s">
        <v>412</v>
      </c>
      <c r="C1586" t="s">
        <v>26</v>
      </c>
      <c r="D1586" t="s">
        <v>18</v>
      </c>
      <c r="E1586">
        <v>42</v>
      </c>
      <c r="F1586" t="s">
        <v>19</v>
      </c>
      <c r="G1586">
        <v>3</v>
      </c>
      <c r="H1586" s="4">
        <v>0</v>
      </c>
      <c r="I1586" t="s">
        <v>24</v>
      </c>
      <c r="J1586">
        <v>2</v>
      </c>
      <c r="K1586">
        <v>671</v>
      </c>
      <c r="L1586" t="s">
        <v>35</v>
      </c>
      <c r="M1586" t="s">
        <v>21</v>
      </c>
      <c r="N1586" t="s">
        <v>22</v>
      </c>
      <c r="O1586" s="4">
        <v>128449.33</v>
      </c>
      <c r="P1586" t="s">
        <v>28</v>
      </c>
      <c r="Q1586" t="str" cm="1">
        <f t="array" ref="Q1586">_xlfn.IFS(
O1586&lt;50000,"Low Salary (&lt;$50K)",
O1586&lt;90000,"Lower Middle ($50K-$90K)",
O1586&lt;130000,"Middle ($90K-$130K)",
O1586&lt;170000,"Upper Middle ($130K-$170K)",
O1586&gt;=170000,"High Salary (&gt;$170K)"
)</f>
        <v>Middle ($90K-$130K)</v>
      </c>
      <c r="R1586" t="str" cm="1">
        <f t="array" ref="R1586">_xlfn.IFS(
G1586&lt;=2,"New Customers (0-2Y)",
G1586&lt;=5,"Growing Customers (3-5Y)",
G1586&lt;=8,"Established Customers (6-8Y)",
G1586&lt;=10,"Loyal Customers (9-10Y)"
)</f>
        <v>Growing Customers (3-5Y)</v>
      </c>
    </row>
    <row r="1587" spans="1:18" x14ac:dyDescent="0.35">
      <c r="A1587">
        <v>15692002</v>
      </c>
      <c r="B1587" t="s">
        <v>1055</v>
      </c>
      <c r="C1587" t="s">
        <v>17</v>
      </c>
      <c r="D1587" t="s">
        <v>39</v>
      </c>
      <c r="E1587">
        <v>33</v>
      </c>
      <c r="F1587" t="s">
        <v>19</v>
      </c>
      <c r="G1587">
        <v>6</v>
      </c>
      <c r="H1587" s="4">
        <v>93791.38</v>
      </c>
      <c r="I1587" t="s">
        <v>29</v>
      </c>
      <c r="J1587">
        <v>1</v>
      </c>
      <c r="K1587">
        <v>538</v>
      </c>
      <c r="L1587" t="s">
        <v>31</v>
      </c>
      <c r="M1587" t="s">
        <v>21</v>
      </c>
      <c r="N1587" t="s">
        <v>22</v>
      </c>
      <c r="O1587" s="4">
        <v>199249.29</v>
      </c>
      <c r="P1587" t="s">
        <v>28</v>
      </c>
      <c r="Q1587" t="str" cm="1">
        <f t="array" ref="Q1587">_xlfn.IFS(
O1587&lt;50000,"Low Salary (&lt;$50K)",
O1587&lt;90000,"Lower Middle ($50K-$90K)",
O1587&lt;130000,"Middle ($90K-$130K)",
O1587&lt;170000,"Upper Middle ($130K-$170K)",
O1587&gt;=170000,"High Salary (&gt;$170K)"
)</f>
        <v>High Salary (&gt;$170K)</v>
      </c>
      <c r="R1587" t="str" cm="1">
        <f t="array" ref="R1587">_xlfn.IFS(
G1587&lt;=2,"New Customers (0-2Y)",
G1587&lt;=5,"Growing Customers (3-5Y)",
G1587&lt;=8,"Established Customers (6-8Y)",
G1587&lt;=10,"Loyal Customers (9-10Y)"
)</f>
        <v>Established Customers (6-8Y)</v>
      </c>
    </row>
    <row r="1588" spans="1:18" x14ac:dyDescent="0.35">
      <c r="A1588">
        <v>15595282</v>
      </c>
      <c r="B1588" t="s">
        <v>339</v>
      </c>
      <c r="C1588" t="s">
        <v>17</v>
      </c>
      <c r="D1588" t="s">
        <v>18</v>
      </c>
      <c r="E1588">
        <v>33</v>
      </c>
      <c r="F1588" t="s">
        <v>19</v>
      </c>
      <c r="G1588">
        <v>4</v>
      </c>
      <c r="H1588" s="4">
        <v>0</v>
      </c>
      <c r="I1588" t="s">
        <v>24</v>
      </c>
      <c r="J1588">
        <v>2</v>
      </c>
      <c r="K1588">
        <v>735</v>
      </c>
      <c r="L1588" t="s">
        <v>35</v>
      </c>
      <c r="M1588" t="s">
        <v>21</v>
      </c>
      <c r="N1588" t="s">
        <v>32</v>
      </c>
      <c r="O1588" s="4">
        <v>149474.69</v>
      </c>
      <c r="P1588" t="s">
        <v>28</v>
      </c>
      <c r="Q1588" t="str" cm="1">
        <f t="array" ref="Q1588">_xlfn.IFS(
O1588&lt;50000,"Low Salary (&lt;$50K)",
O1588&lt;90000,"Lower Middle ($50K-$90K)",
O1588&lt;130000,"Middle ($90K-$130K)",
O1588&lt;170000,"Upper Middle ($130K-$170K)",
O1588&gt;=170000,"High Salary (&gt;$170K)"
)</f>
        <v>Upper Middle ($130K-$170K)</v>
      </c>
      <c r="R1588" t="str" cm="1">
        <f t="array" ref="R1588">_xlfn.IFS(
G1588&lt;=2,"New Customers (0-2Y)",
G1588&lt;=5,"Growing Customers (3-5Y)",
G1588&lt;=8,"Established Customers (6-8Y)",
G1588&lt;=10,"Loyal Customers (9-10Y)"
)</f>
        <v>Growing Customers (3-5Y)</v>
      </c>
    </row>
    <row r="1589" spans="1:18" x14ac:dyDescent="0.35">
      <c r="A1589">
        <v>15789548</v>
      </c>
      <c r="B1589" t="s">
        <v>1056</v>
      </c>
      <c r="C1589" t="s">
        <v>17</v>
      </c>
      <c r="D1589" t="s">
        <v>18</v>
      </c>
      <c r="E1589">
        <v>37</v>
      </c>
      <c r="F1589" t="s">
        <v>19</v>
      </c>
      <c r="G1589">
        <v>7</v>
      </c>
      <c r="H1589" s="4">
        <v>0</v>
      </c>
      <c r="I1589" t="s">
        <v>24</v>
      </c>
      <c r="J1589">
        <v>2</v>
      </c>
      <c r="K1589">
        <v>592</v>
      </c>
      <c r="L1589" t="s">
        <v>31</v>
      </c>
      <c r="M1589" t="s">
        <v>21</v>
      </c>
      <c r="N1589" t="s">
        <v>22</v>
      </c>
      <c r="O1589" s="4">
        <v>126726.33</v>
      </c>
      <c r="P1589" t="s">
        <v>28</v>
      </c>
      <c r="Q1589" t="str" cm="1">
        <f t="array" ref="Q1589">_xlfn.IFS(
O1589&lt;50000,"Low Salary (&lt;$50K)",
O1589&lt;90000,"Lower Middle ($50K-$90K)",
O1589&lt;130000,"Middle ($90K-$130K)",
O1589&lt;170000,"Upper Middle ($130K-$170K)",
O1589&gt;=170000,"High Salary (&gt;$170K)"
)</f>
        <v>Middle ($90K-$130K)</v>
      </c>
      <c r="R1589" t="str" cm="1">
        <f t="array" ref="R1589">_xlfn.IFS(
G1589&lt;=2,"New Customers (0-2Y)",
G1589&lt;=5,"Growing Customers (3-5Y)",
G1589&lt;=8,"Established Customers (6-8Y)",
G1589&lt;=10,"Loyal Customers (9-10Y)"
)</f>
        <v>Established Customers (6-8Y)</v>
      </c>
    </row>
    <row r="1590" spans="1:18" x14ac:dyDescent="0.35">
      <c r="A1590">
        <v>15758035</v>
      </c>
      <c r="B1590" t="s">
        <v>1057</v>
      </c>
      <c r="C1590" t="s">
        <v>17</v>
      </c>
      <c r="D1590" t="s">
        <v>39</v>
      </c>
      <c r="E1590">
        <v>61</v>
      </c>
      <c r="F1590" t="s">
        <v>2967</v>
      </c>
      <c r="G1590">
        <v>7</v>
      </c>
      <c r="H1590" s="4">
        <v>155973.13</v>
      </c>
      <c r="I1590" t="s">
        <v>33</v>
      </c>
      <c r="J1590">
        <v>1</v>
      </c>
      <c r="K1590">
        <v>747</v>
      </c>
      <c r="L1590" t="s">
        <v>35</v>
      </c>
      <c r="M1590" t="s">
        <v>27</v>
      </c>
      <c r="N1590" t="s">
        <v>22</v>
      </c>
      <c r="O1590" s="4">
        <v>147554.26</v>
      </c>
      <c r="P1590" t="s">
        <v>28</v>
      </c>
      <c r="Q1590" t="str" cm="1">
        <f t="array" ref="Q1590">_xlfn.IFS(
O1590&lt;50000,"Low Salary (&lt;$50K)",
O1590&lt;90000,"Lower Middle ($50K-$90K)",
O1590&lt;130000,"Middle ($90K-$130K)",
O1590&lt;170000,"Upper Middle ($130K-$170K)",
O1590&gt;=170000,"High Salary (&gt;$170K)"
)</f>
        <v>Upper Middle ($130K-$170K)</v>
      </c>
      <c r="R1590" t="str" cm="1">
        <f t="array" ref="R1590">_xlfn.IFS(
G1590&lt;=2,"New Customers (0-2Y)",
G1590&lt;=5,"Growing Customers (3-5Y)",
G1590&lt;=8,"Established Customers (6-8Y)",
G1590&lt;=10,"Loyal Customers (9-10Y)"
)</f>
        <v>Established Customers (6-8Y)</v>
      </c>
    </row>
    <row r="1591" spans="1:18" x14ac:dyDescent="0.35">
      <c r="A1591">
        <v>15617518</v>
      </c>
      <c r="B1591" t="s">
        <v>112</v>
      </c>
      <c r="C1591" t="s">
        <v>42</v>
      </c>
      <c r="D1591" t="s">
        <v>39</v>
      </c>
      <c r="E1591">
        <v>36</v>
      </c>
      <c r="F1591" t="s">
        <v>19</v>
      </c>
      <c r="G1591">
        <v>7</v>
      </c>
      <c r="H1591" s="4">
        <v>89409.95</v>
      </c>
      <c r="I1591" t="s">
        <v>29</v>
      </c>
      <c r="J1591">
        <v>1</v>
      </c>
      <c r="K1591">
        <v>675</v>
      </c>
      <c r="L1591" t="s">
        <v>35</v>
      </c>
      <c r="M1591" t="s">
        <v>21</v>
      </c>
      <c r="N1591" t="s">
        <v>22</v>
      </c>
      <c r="O1591" s="4">
        <v>149399.70000000001</v>
      </c>
      <c r="P1591" t="s">
        <v>28</v>
      </c>
      <c r="Q1591" t="str" cm="1">
        <f t="array" ref="Q1591">_xlfn.IFS(
O1591&lt;50000,"Low Salary (&lt;$50K)",
O1591&lt;90000,"Lower Middle ($50K-$90K)",
O1591&lt;130000,"Middle ($90K-$130K)",
O1591&lt;170000,"Upper Middle ($130K-$170K)",
O1591&gt;=170000,"High Salary (&gt;$170K)"
)</f>
        <v>Upper Middle ($130K-$170K)</v>
      </c>
      <c r="R1591" t="str" cm="1">
        <f t="array" ref="R1591">_xlfn.IFS(
G1591&lt;=2,"New Customers (0-2Y)",
G1591&lt;=5,"Growing Customers (3-5Y)",
G1591&lt;=8,"Established Customers (6-8Y)",
G1591&lt;=10,"Loyal Customers (9-10Y)"
)</f>
        <v>Established Customers (6-8Y)</v>
      </c>
    </row>
    <row r="1592" spans="1:18" x14ac:dyDescent="0.35">
      <c r="A1592">
        <v>15651802</v>
      </c>
      <c r="B1592" t="s">
        <v>334</v>
      </c>
      <c r="C1592" t="s">
        <v>26</v>
      </c>
      <c r="D1592" t="s">
        <v>18</v>
      </c>
      <c r="E1592">
        <v>39</v>
      </c>
      <c r="F1592" t="s">
        <v>19</v>
      </c>
      <c r="G1592">
        <v>5</v>
      </c>
      <c r="H1592" s="4">
        <v>97854.37</v>
      </c>
      <c r="I1592" t="s">
        <v>29</v>
      </c>
      <c r="J1592">
        <v>2</v>
      </c>
      <c r="K1592">
        <v>632</v>
      </c>
      <c r="L1592" t="s">
        <v>20</v>
      </c>
      <c r="M1592" t="s">
        <v>21</v>
      </c>
      <c r="N1592" t="s">
        <v>32</v>
      </c>
      <c r="O1592" s="4">
        <v>93536.38</v>
      </c>
      <c r="P1592" t="s">
        <v>28</v>
      </c>
      <c r="Q1592" t="str" cm="1">
        <f t="array" ref="Q1592">_xlfn.IFS(
O1592&lt;50000,"Low Salary (&lt;$50K)",
O1592&lt;90000,"Lower Middle ($50K-$90K)",
O1592&lt;130000,"Middle ($90K-$130K)",
O1592&lt;170000,"Upper Middle ($130K-$170K)",
O1592&gt;=170000,"High Salary (&gt;$170K)"
)</f>
        <v>Middle ($90K-$130K)</v>
      </c>
      <c r="R1592" t="str" cm="1">
        <f t="array" ref="R1592">_xlfn.IFS(
G1592&lt;=2,"New Customers (0-2Y)",
G1592&lt;=5,"Growing Customers (3-5Y)",
G1592&lt;=8,"Established Customers (6-8Y)",
G1592&lt;=10,"Loyal Customers (9-10Y)"
)</f>
        <v>Growing Customers (3-5Y)</v>
      </c>
    </row>
    <row r="1593" spans="1:18" x14ac:dyDescent="0.35">
      <c r="A1593">
        <v>15631813</v>
      </c>
      <c r="B1593" t="s">
        <v>590</v>
      </c>
      <c r="C1593" t="s">
        <v>17</v>
      </c>
      <c r="D1593" t="s">
        <v>39</v>
      </c>
      <c r="E1593">
        <v>39</v>
      </c>
      <c r="F1593" t="s">
        <v>19</v>
      </c>
      <c r="G1593">
        <v>6</v>
      </c>
      <c r="H1593" s="4">
        <v>0</v>
      </c>
      <c r="I1593" t="s">
        <v>24</v>
      </c>
      <c r="J1593">
        <v>2</v>
      </c>
      <c r="K1593">
        <v>621</v>
      </c>
      <c r="L1593" t="s">
        <v>20</v>
      </c>
      <c r="M1593" t="s">
        <v>21</v>
      </c>
      <c r="N1593" t="s">
        <v>22</v>
      </c>
      <c r="O1593" s="4">
        <v>58883.91</v>
      </c>
      <c r="P1593" t="s">
        <v>28</v>
      </c>
      <c r="Q1593" t="str" cm="1">
        <f t="array" ref="Q1593">_xlfn.IFS(
O1593&lt;50000,"Low Salary (&lt;$50K)",
O1593&lt;90000,"Lower Middle ($50K-$90K)",
O1593&lt;130000,"Middle ($90K-$130K)",
O1593&lt;170000,"Upper Middle ($130K-$170K)",
O1593&gt;=170000,"High Salary (&gt;$170K)"
)</f>
        <v>Lower Middle ($50K-$90K)</v>
      </c>
      <c r="R1593" t="str" cm="1">
        <f t="array" ref="R1593">_xlfn.IFS(
G1593&lt;=2,"New Customers (0-2Y)",
G1593&lt;=5,"Growing Customers (3-5Y)",
G1593&lt;=8,"Established Customers (6-8Y)",
G1593&lt;=10,"Loyal Customers (9-10Y)"
)</f>
        <v>Established Customers (6-8Y)</v>
      </c>
    </row>
    <row r="1594" spans="1:18" x14ac:dyDescent="0.35">
      <c r="A1594">
        <v>15729668</v>
      </c>
      <c r="B1594" t="s">
        <v>1058</v>
      </c>
      <c r="C1594" t="s">
        <v>26</v>
      </c>
      <c r="D1594" t="s">
        <v>39</v>
      </c>
      <c r="E1594">
        <v>29</v>
      </c>
      <c r="F1594" t="s">
        <v>43</v>
      </c>
      <c r="G1594">
        <v>3</v>
      </c>
      <c r="H1594" s="4">
        <v>60280.62</v>
      </c>
      <c r="I1594" t="s">
        <v>29</v>
      </c>
      <c r="J1594">
        <v>1</v>
      </c>
      <c r="K1594">
        <v>521</v>
      </c>
      <c r="L1594" t="s">
        <v>31</v>
      </c>
      <c r="M1594" t="s">
        <v>21</v>
      </c>
      <c r="N1594" t="s">
        <v>32</v>
      </c>
      <c r="O1594" s="4">
        <v>154271.41</v>
      </c>
      <c r="P1594" t="s">
        <v>28</v>
      </c>
      <c r="Q1594" t="str" cm="1">
        <f t="array" ref="Q1594">_xlfn.IFS(
O1594&lt;50000,"Low Salary (&lt;$50K)",
O1594&lt;90000,"Lower Middle ($50K-$90K)",
O1594&lt;130000,"Middle ($90K-$130K)",
O1594&lt;170000,"Upper Middle ($130K-$170K)",
O1594&gt;=170000,"High Salary (&gt;$170K)"
)</f>
        <v>Upper Middle ($130K-$170K)</v>
      </c>
      <c r="R1594" t="str" cm="1">
        <f t="array" ref="R1594">_xlfn.IFS(
G1594&lt;=2,"New Customers (0-2Y)",
G1594&lt;=5,"Growing Customers (3-5Y)",
G1594&lt;=8,"Established Customers (6-8Y)",
G1594&lt;=10,"Loyal Customers (9-10Y)"
)</f>
        <v>Growing Customers (3-5Y)</v>
      </c>
    </row>
    <row r="1595" spans="1:18" x14ac:dyDescent="0.35">
      <c r="A1595">
        <v>15741728</v>
      </c>
      <c r="B1595" t="s">
        <v>438</v>
      </c>
      <c r="C1595" t="s">
        <v>26</v>
      </c>
      <c r="D1595" t="s">
        <v>39</v>
      </c>
      <c r="E1595">
        <v>36</v>
      </c>
      <c r="F1595" t="s">
        <v>19</v>
      </c>
      <c r="G1595">
        <v>7</v>
      </c>
      <c r="H1595" s="4">
        <v>135216.79999999999</v>
      </c>
      <c r="I1595" t="s">
        <v>33</v>
      </c>
      <c r="J1595">
        <v>1</v>
      </c>
      <c r="K1595">
        <v>591</v>
      </c>
      <c r="L1595" t="s">
        <v>31</v>
      </c>
      <c r="M1595" t="s">
        <v>21</v>
      </c>
      <c r="N1595" t="s">
        <v>22</v>
      </c>
      <c r="O1595" s="4">
        <v>122022.89</v>
      </c>
      <c r="P1595" t="s">
        <v>28</v>
      </c>
      <c r="Q1595" t="str" cm="1">
        <f t="array" ref="Q1595">_xlfn.IFS(
O1595&lt;50000,"Low Salary (&lt;$50K)",
O1595&lt;90000,"Lower Middle ($50K-$90K)",
O1595&lt;130000,"Middle ($90K-$130K)",
O1595&lt;170000,"Upper Middle ($130K-$170K)",
O1595&gt;=170000,"High Salary (&gt;$170K)"
)</f>
        <v>Middle ($90K-$130K)</v>
      </c>
      <c r="R1595" t="str" cm="1">
        <f t="array" ref="R1595">_xlfn.IFS(
G1595&lt;=2,"New Customers (0-2Y)",
G1595&lt;=5,"Growing Customers (3-5Y)",
G1595&lt;=8,"Established Customers (6-8Y)",
G1595&lt;=10,"Loyal Customers (9-10Y)"
)</f>
        <v>Established Customers (6-8Y)</v>
      </c>
    </row>
    <row r="1596" spans="1:18" x14ac:dyDescent="0.35">
      <c r="A1596">
        <v>15576676</v>
      </c>
      <c r="B1596" t="s">
        <v>1059</v>
      </c>
      <c r="C1596" t="s">
        <v>42</v>
      </c>
      <c r="D1596" t="s">
        <v>18</v>
      </c>
      <c r="E1596">
        <v>28</v>
      </c>
      <c r="F1596" t="s">
        <v>43</v>
      </c>
      <c r="G1596">
        <v>6</v>
      </c>
      <c r="H1596" s="4">
        <v>124923.35</v>
      </c>
      <c r="I1596" t="s">
        <v>33</v>
      </c>
      <c r="J1596">
        <v>2</v>
      </c>
      <c r="K1596">
        <v>706</v>
      </c>
      <c r="L1596" t="s">
        <v>35</v>
      </c>
      <c r="M1596" t="s">
        <v>21</v>
      </c>
      <c r="N1596" t="s">
        <v>22</v>
      </c>
      <c r="O1596" s="4">
        <v>50299.14</v>
      </c>
      <c r="P1596" t="s">
        <v>28</v>
      </c>
      <c r="Q1596" t="str" cm="1">
        <f t="array" ref="Q1596">_xlfn.IFS(
O1596&lt;50000,"Low Salary (&lt;$50K)",
O1596&lt;90000,"Lower Middle ($50K-$90K)",
O1596&lt;130000,"Middle ($90K-$130K)",
O1596&lt;170000,"Upper Middle ($130K-$170K)",
O1596&gt;=170000,"High Salary (&gt;$170K)"
)</f>
        <v>Lower Middle ($50K-$90K)</v>
      </c>
      <c r="R1596" t="str" cm="1">
        <f t="array" ref="R1596">_xlfn.IFS(
G1596&lt;=2,"New Customers (0-2Y)",
G1596&lt;=5,"Growing Customers (3-5Y)",
G1596&lt;=8,"Established Customers (6-8Y)",
G1596&lt;=10,"Loyal Customers (9-10Y)"
)</f>
        <v>Established Customers (6-8Y)</v>
      </c>
    </row>
    <row r="1597" spans="1:18" x14ac:dyDescent="0.35">
      <c r="A1597">
        <v>15711378</v>
      </c>
      <c r="B1597" t="s">
        <v>1060</v>
      </c>
      <c r="C1597" t="s">
        <v>17</v>
      </c>
      <c r="D1597" t="s">
        <v>39</v>
      </c>
      <c r="E1597">
        <v>38</v>
      </c>
      <c r="F1597" t="s">
        <v>19</v>
      </c>
      <c r="G1597">
        <v>4</v>
      </c>
      <c r="H1597" s="4">
        <v>0</v>
      </c>
      <c r="I1597" t="s">
        <v>24</v>
      </c>
      <c r="J1597">
        <v>2</v>
      </c>
      <c r="K1597">
        <v>677</v>
      </c>
      <c r="L1597" t="s">
        <v>35</v>
      </c>
      <c r="M1597" t="s">
        <v>21</v>
      </c>
      <c r="N1597" t="s">
        <v>32</v>
      </c>
      <c r="O1597" s="4">
        <v>187800.63</v>
      </c>
      <c r="P1597" t="s">
        <v>28</v>
      </c>
      <c r="Q1597" t="str" cm="1">
        <f t="array" ref="Q1597">_xlfn.IFS(
O1597&lt;50000,"Low Salary (&lt;$50K)",
O1597&lt;90000,"Lower Middle ($50K-$90K)",
O1597&lt;130000,"Middle ($90K-$130K)",
O1597&lt;170000,"Upper Middle ($130K-$170K)",
O1597&gt;=170000,"High Salary (&gt;$170K)"
)</f>
        <v>High Salary (&gt;$170K)</v>
      </c>
      <c r="R1597" t="str" cm="1">
        <f t="array" ref="R1597">_xlfn.IFS(
G1597&lt;=2,"New Customers (0-2Y)",
G1597&lt;=5,"Growing Customers (3-5Y)",
G1597&lt;=8,"Established Customers (6-8Y)",
G1597&lt;=10,"Loyal Customers (9-10Y)"
)</f>
        <v>Growing Customers (3-5Y)</v>
      </c>
    </row>
    <row r="1598" spans="1:18" x14ac:dyDescent="0.35">
      <c r="A1598">
        <v>15765520</v>
      </c>
      <c r="B1598" t="s">
        <v>241</v>
      </c>
      <c r="C1598" t="s">
        <v>42</v>
      </c>
      <c r="D1598" t="s">
        <v>39</v>
      </c>
      <c r="E1598">
        <v>27</v>
      </c>
      <c r="F1598" t="s">
        <v>43</v>
      </c>
      <c r="G1598">
        <v>7</v>
      </c>
      <c r="H1598" s="4">
        <v>188614.07</v>
      </c>
      <c r="I1598" t="s">
        <v>33</v>
      </c>
      <c r="J1598">
        <v>1</v>
      </c>
      <c r="K1598">
        <v>769</v>
      </c>
      <c r="L1598" t="s">
        <v>35</v>
      </c>
      <c r="M1598" t="s">
        <v>21</v>
      </c>
      <c r="N1598" t="s">
        <v>32</v>
      </c>
      <c r="O1598" s="4">
        <v>171344.09</v>
      </c>
      <c r="P1598" t="s">
        <v>28</v>
      </c>
      <c r="Q1598" t="str" cm="1">
        <f t="array" ref="Q1598">_xlfn.IFS(
O1598&lt;50000,"Low Salary (&lt;$50K)",
O1598&lt;90000,"Lower Middle ($50K-$90K)",
O1598&lt;130000,"Middle ($90K-$130K)",
O1598&lt;170000,"Upper Middle ($130K-$170K)",
O1598&gt;=170000,"High Salary (&gt;$170K)"
)</f>
        <v>High Salary (&gt;$170K)</v>
      </c>
      <c r="R1598" t="str" cm="1">
        <f t="array" ref="R1598">_xlfn.IFS(
G1598&lt;=2,"New Customers (0-2Y)",
G1598&lt;=5,"Growing Customers (3-5Y)",
G1598&lt;=8,"Established Customers (6-8Y)",
G1598&lt;=10,"Loyal Customers (9-10Y)"
)</f>
        <v>Established Customers (6-8Y)</v>
      </c>
    </row>
    <row r="1599" spans="1:18" x14ac:dyDescent="0.35">
      <c r="A1599">
        <v>15656726</v>
      </c>
      <c r="B1599" t="s">
        <v>244</v>
      </c>
      <c r="C1599" t="s">
        <v>17</v>
      </c>
      <c r="D1599" t="s">
        <v>39</v>
      </c>
      <c r="E1599">
        <v>32</v>
      </c>
      <c r="F1599" t="s">
        <v>19</v>
      </c>
      <c r="G1599">
        <v>5</v>
      </c>
      <c r="H1599" s="4">
        <v>62321.62</v>
      </c>
      <c r="I1599" t="s">
        <v>29</v>
      </c>
      <c r="J1599">
        <v>1</v>
      </c>
      <c r="K1599">
        <v>771</v>
      </c>
      <c r="L1599" t="s">
        <v>35</v>
      </c>
      <c r="M1599" t="s">
        <v>21</v>
      </c>
      <c r="N1599" t="s">
        <v>22</v>
      </c>
      <c r="O1599" s="4">
        <v>40920.589999999997</v>
      </c>
      <c r="P1599" t="s">
        <v>28</v>
      </c>
      <c r="Q1599" t="str" cm="1">
        <f t="array" ref="Q1599">_xlfn.IFS(
O1599&lt;50000,"Low Salary (&lt;$50K)",
O1599&lt;90000,"Lower Middle ($50K-$90K)",
O1599&lt;130000,"Middle ($90K-$130K)",
O1599&lt;170000,"Upper Middle ($130K-$170K)",
O1599&gt;=170000,"High Salary (&gt;$170K)"
)</f>
        <v>Low Salary (&lt;$50K)</v>
      </c>
      <c r="R1599" t="str" cm="1">
        <f t="array" ref="R1599">_xlfn.IFS(
G1599&lt;=2,"New Customers (0-2Y)",
G1599&lt;=5,"Growing Customers (3-5Y)",
G1599&lt;=8,"Established Customers (6-8Y)",
G1599&lt;=10,"Loyal Customers (9-10Y)"
)</f>
        <v>Growing Customers (3-5Y)</v>
      </c>
    </row>
    <row r="1600" spans="1:18" x14ac:dyDescent="0.35">
      <c r="A1600">
        <v>15647842</v>
      </c>
      <c r="B1600" t="s">
        <v>374</v>
      </c>
      <c r="C1600" t="s">
        <v>42</v>
      </c>
      <c r="D1600" t="s">
        <v>18</v>
      </c>
      <c r="E1600">
        <v>48</v>
      </c>
      <c r="F1600" t="s">
        <v>19</v>
      </c>
      <c r="G1600">
        <v>8</v>
      </c>
      <c r="H1600" s="4">
        <v>120782.7</v>
      </c>
      <c r="I1600" t="s">
        <v>33</v>
      </c>
      <c r="J1600">
        <v>1</v>
      </c>
      <c r="K1600">
        <v>601</v>
      </c>
      <c r="L1600" t="s">
        <v>20</v>
      </c>
      <c r="M1600" t="s">
        <v>21</v>
      </c>
      <c r="N1600" t="s">
        <v>32</v>
      </c>
      <c r="O1600" s="4">
        <v>63940.68</v>
      </c>
      <c r="P1600" t="s">
        <v>23</v>
      </c>
      <c r="Q1600" t="str" cm="1">
        <f t="array" ref="Q1600">_xlfn.IFS(
O1600&lt;50000,"Low Salary (&lt;$50K)",
O1600&lt;90000,"Lower Middle ($50K-$90K)",
O1600&lt;130000,"Middle ($90K-$130K)",
O1600&lt;170000,"Upper Middle ($130K-$170K)",
O1600&gt;=170000,"High Salary (&gt;$170K)"
)</f>
        <v>Lower Middle ($50K-$90K)</v>
      </c>
      <c r="R1600" t="str" cm="1">
        <f t="array" ref="R1600">_xlfn.IFS(
G1600&lt;=2,"New Customers (0-2Y)",
G1600&lt;=5,"Growing Customers (3-5Y)",
G1600&lt;=8,"Established Customers (6-8Y)",
G1600&lt;=10,"Loyal Customers (9-10Y)"
)</f>
        <v>Established Customers (6-8Y)</v>
      </c>
    </row>
    <row r="1601" spans="1:18" x14ac:dyDescent="0.35">
      <c r="A1601">
        <v>15719309</v>
      </c>
      <c r="B1601" t="s">
        <v>945</v>
      </c>
      <c r="C1601" t="s">
        <v>17</v>
      </c>
      <c r="D1601" t="s">
        <v>18</v>
      </c>
      <c r="E1601">
        <v>42</v>
      </c>
      <c r="F1601" t="s">
        <v>19</v>
      </c>
      <c r="G1601">
        <v>1</v>
      </c>
      <c r="H1601" s="4">
        <v>115961.58</v>
      </c>
      <c r="I1601" t="s">
        <v>33</v>
      </c>
      <c r="J1601">
        <v>2</v>
      </c>
      <c r="K1601">
        <v>670</v>
      </c>
      <c r="L1601" t="s">
        <v>35</v>
      </c>
      <c r="M1601" t="s">
        <v>27</v>
      </c>
      <c r="N1601" t="s">
        <v>22</v>
      </c>
      <c r="O1601" s="4">
        <v>29483.87</v>
      </c>
      <c r="P1601" t="s">
        <v>28</v>
      </c>
      <c r="Q1601" t="str" cm="1">
        <f t="array" ref="Q1601">_xlfn.IFS(
O1601&lt;50000,"Low Salary (&lt;$50K)",
O1601&lt;90000,"Lower Middle ($50K-$90K)",
O1601&lt;130000,"Middle ($90K-$130K)",
O1601&lt;170000,"Upper Middle ($130K-$170K)",
O1601&gt;=170000,"High Salary (&gt;$170K)"
)</f>
        <v>Low Salary (&lt;$50K)</v>
      </c>
      <c r="R1601" t="str" cm="1">
        <f t="array" ref="R1601">_xlfn.IFS(
G1601&lt;=2,"New Customers (0-2Y)",
G1601&lt;=5,"Growing Customers (3-5Y)",
G1601&lt;=8,"Established Customers (6-8Y)",
G1601&lt;=10,"Loyal Customers (9-10Y)"
)</f>
        <v>New Customers (0-2Y)</v>
      </c>
    </row>
    <row r="1602" spans="1:18" x14ac:dyDescent="0.35">
      <c r="A1602">
        <v>15748718</v>
      </c>
      <c r="B1602" t="s">
        <v>322</v>
      </c>
      <c r="C1602" t="s">
        <v>17</v>
      </c>
      <c r="D1602" t="s">
        <v>39</v>
      </c>
      <c r="E1602">
        <v>28</v>
      </c>
      <c r="F1602" t="s">
        <v>43</v>
      </c>
      <c r="G1602">
        <v>2</v>
      </c>
      <c r="H1602" s="4">
        <v>115062.61</v>
      </c>
      <c r="I1602" t="s">
        <v>33</v>
      </c>
      <c r="J1602">
        <v>1</v>
      </c>
      <c r="K1602">
        <v>517</v>
      </c>
      <c r="L1602" t="s">
        <v>31</v>
      </c>
      <c r="M1602" t="s">
        <v>21</v>
      </c>
      <c r="N1602" t="s">
        <v>32</v>
      </c>
      <c r="O1602" s="4">
        <v>179056.23</v>
      </c>
      <c r="P1602" t="s">
        <v>28</v>
      </c>
      <c r="Q1602" t="str" cm="1">
        <f t="array" ref="Q1602">_xlfn.IFS(
O1602&lt;50000,"Low Salary (&lt;$50K)",
O1602&lt;90000,"Lower Middle ($50K-$90K)",
O1602&lt;130000,"Middle ($90K-$130K)",
O1602&lt;170000,"Upper Middle ($130K-$170K)",
O1602&gt;=170000,"High Salary (&gt;$170K)"
)</f>
        <v>High Salary (&gt;$170K)</v>
      </c>
      <c r="R1602" t="str" cm="1">
        <f t="array" ref="R1602">_xlfn.IFS(
G1602&lt;=2,"New Customers (0-2Y)",
G1602&lt;=5,"Growing Customers (3-5Y)",
G1602&lt;=8,"Established Customers (6-8Y)",
G1602&lt;=10,"Loyal Customers (9-10Y)"
)</f>
        <v>New Customers (0-2Y)</v>
      </c>
    </row>
    <row r="1603" spans="1:18" x14ac:dyDescent="0.35">
      <c r="A1603">
        <v>15594404</v>
      </c>
      <c r="B1603" t="s">
        <v>887</v>
      </c>
      <c r="C1603" t="s">
        <v>17</v>
      </c>
      <c r="D1603" t="s">
        <v>18</v>
      </c>
      <c r="E1603">
        <v>49</v>
      </c>
      <c r="F1603" t="s">
        <v>19</v>
      </c>
      <c r="G1603">
        <v>8</v>
      </c>
      <c r="H1603" s="4">
        <v>160602.25</v>
      </c>
      <c r="I1603" t="s">
        <v>33</v>
      </c>
      <c r="J1603">
        <v>2</v>
      </c>
      <c r="K1603">
        <v>834</v>
      </c>
      <c r="L1603" t="s">
        <v>37</v>
      </c>
      <c r="M1603" t="s">
        <v>21</v>
      </c>
      <c r="N1603" t="s">
        <v>32</v>
      </c>
      <c r="O1603" s="4">
        <v>129273.94</v>
      </c>
      <c r="P1603" t="s">
        <v>28</v>
      </c>
      <c r="Q1603" t="str" cm="1">
        <f t="array" ref="Q1603">_xlfn.IFS(
O1603&lt;50000,"Low Salary (&lt;$50K)",
O1603&lt;90000,"Lower Middle ($50K-$90K)",
O1603&lt;130000,"Middle ($90K-$130K)",
O1603&lt;170000,"Upper Middle ($130K-$170K)",
O1603&gt;=170000,"High Salary (&gt;$170K)"
)</f>
        <v>Middle ($90K-$130K)</v>
      </c>
      <c r="R1603" t="str" cm="1">
        <f t="array" ref="R1603">_xlfn.IFS(
G1603&lt;=2,"New Customers (0-2Y)",
G1603&lt;=5,"Growing Customers (3-5Y)",
G1603&lt;=8,"Established Customers (6-8Y)",
G1603&lt;=10,"Loyal Customers (9-10Y)"
)</f>
        <v>Established Customers (6-8Y)</v>
      </c>
    </row>
    <row r="1604" spans="1:18" x14ac:dyDescent="0.35">
      <c r="A1604">
        <v>15751158</v>
      </c>
      <c r="B1604" t="s">
        <v>1061</v>
      </c>
      <c r="C1604" t="s">
        <v>17</v>
      </c>
      <c r="D1604" t="s">
        <v>18</v>
      </c>
      <c r="E1604">
        <v>42</v>
      </c>
      <c r="F1604" t="s">
        <v>19</v>
      </c>
      <c r="G1604">
        <v>4</v>
      </c>
      <c r="H1604" s="4">
        <v>108825.34</v>
      </c>
      <c r="I1604" t="s">
        <v>33</v>
      </c>
      <c r="J1604">
        <v>3</v>
      </c>
      <c r="K1604">
        <v>571</v>
      </c>
      <c r="L1604" t="s">
        <v>31</v>
      </c>
      <c r="M1604" t="s">
        <v>21</v>
      </c>
      <c r="N1604" t="s">
        <v>32</v>
      </c>
      <c r="O1604" s="4">
        <v>55558.51</v>
      </c>
      <c r="P1604" t="s">
        <v>23</v>
      </c>
      <c r="Q1604" t="str" cm="1">
        <f t="array" ref="Q1604">_xlfn.IFS(
O1604&lt;50000,"Low Salary (&lt;$50K)",
O1604&lt;90000,"Lower Middle ($50K-$90K)",
O1604&lt;130000,"Middle ($90K-$130K)",
O1604&lt;170000,"Upper Middle ($130K-$170K)",
O1604&gt;=170000,"High Salary (&gt;$170K)"
)</f>
        <v>Lower Middle ($50K-$90K)</v>
      </c>
      <c r="R1604" t="str" cm="1">
        <f t="array" ref="R1604">_xlfn.IFS(
G1604&lt;=2,"New Customers (0-2Y)",
G1604&lt;=5,"Growing Customers (3-5Y)",
G1604&lt;=8,"Established Customers (6-8Y)",
G1604&lt;=10,"Loyal Customers (9-10Y)"
)</f>
        <v>Growing Customers (3-5Y)</v>
      </c>
    </row>
    <row r="1605" spans="1:18" x14ac:dyDescent="0.35">
      <c r="A1605">
        <v>15593470</v>
      </c>
      <c r="B1605" t="s">
        <v>1062</v>
      </c>
      <c r="C1605" t="s">
        <v>42</v>
      </c>
      <c r="D1605" t="s">
        <v>18</v>
      </c>
      <c r="E1605">
        <v>36</v>
      </c>
      <c r="F1605" t="s">
        <v>19</v>
      </c>
      <c r="G1605">
        <v>8</v>
      </c>
      <c r="H1605" s="4">
        <v>166287.85</v>
      </c>
      <c r="I1605" t="s">
        <v>33</v>
      </c>
      <c r="J1605">
        <v>1</v>
      </c>
      <c r="K1605">
        <v>576</v>
      </c>
      <c r="L1605" t="s">
        <v>31</v>
      </c>
      <c r="M1605" t="s">
        <v>21</v>
      </c>
      <c r="N1605" t="s">
        <v>22</v>
      </c>
      <c r="O1605" s="4">
        <v>23305.85</v>
      </c>
      <c r="P1605" t="s">
        <v>28</v>
      </c>
      <c r="Q1605" t="str" cm="1">
        <f t="array" ref="Q1605">_xlfn.IFS(
O1605&lt;50000,"Low Salary (&lt;$50K)",
O1605&lt;90000,"Lower Middle ($50K-$90K)",
O1605&lt;130000,"Middle ($90K-$130K)",
O1605&lt;170000,"Upper Middle ($130K-$170K)",
O1605&gt;=170000,"High Salary (&gt;$170K)"
)</f>
        <v>Low Salary (&lt;$50K)</v>
      </c>
      <c r="R1605" t="str" cm="1">
        <f t="array" ref="R1605">_xlfn.IFS(
G1605&lt;=2,"New Customers (0-2Y)",
G1605&lt;=5,"Growing Customers (3-5Y)",
G1605&lt;=8,"Established Customers (6-8Y)",
G1605&lt;=10,"Loyal Customers (9-10Y)"
)</f>
        <v>Established Customers (6-8Y)</v>
      </c>
    </row>
    <row r="1606" spans="1:18" x14ac:dyDescent="0.35">
      <c r="A1606">
        <v>15695129</v>
      </c>
      <c r="B1606" t="s">
        <v>882</v>
      </c>
      <c r="C1606" t="s">
        <v>17</v>
      </c>
      <c r="D1606" t="s">
        <v>18</v>
      </c>
      <c r="E1606">
        <v>31</v>
      </c>
      <c r="F1606" t="s">
        <v>19</v>
      </c>
      <c r="G1606">
        <v>1</v>
      </c>
      <c r="H1606" s="4">
        <v>152663.76999999999</v>
      </c>
      <c r="I1606" t="s">
        <v>33</v>
      </c>
      <c r="J1606">
        <v>1</v>
      </c>
      <c r="K1606">
        <v>718</v>
      </c>
      <c r="L1606" t="s">
        <v>35</v>
      </c>
      <c r="M1606" t="s">
        <v>27</v>
      </c>
      <c r="N1606" t="s">
        <v>22</v>
      </c>
      <c r="O1606" s="4">
        <v>17128.64</v>
      </c>
      <c r="P1606" t="s">
        <v>28</v>
      </c>
      <c r="Q1606" t="str" cm="1">
        <f t="array" ref="Q1606">_xlfn.IFS(
O1606&lt;50000,"Low Salary (&lt;$50K)",
O1606&lt;90000,"Lower Middle ($50K-$90K)",
O1606&lt;130000,"Middle ($90K-$130K)",
O1606&lt;170000,"Upper Middle ($130K-$170K)",
O1606&gt;=170000,"High Salary (&gt;$170K)"
)</f>
        <v>Low Salary (&lt;$50K)</v>
      </c>
      <c r="R1606" t="str" cm="1">
        <f t="array" ref="R1606">_xlfn.IFS(
G1606&lt;=2,"New Customers (0-2Y)",
G1606&lt;=5,"Growing Customers (3-5Y)",
G1606&lt;=8,"Established Customers (6-8Y)",
G1606&lt;=10,"Loyal Customers (9-10Y)"
)</f>
        <v>New Customers (0-2Y)</v>
      </c>
    </row>
    <row r="1607" spans="1:18" x14ac:dyDescent="0.35">
      <c r="A1607">
        <v>15640865</v>
      </c>
      <c r="B1607" t="s">
        <v>1063</v>
      </c>
      <c r="C1607" t="s">
        <v>42</v>
      </c>
      <c r="D1607" t="s">
        <v>18</v>
      </c>
      <c r="E1607">
        <v>31</v>
      </c>
      <c r="F1607" t="s">
        <v>19</v>
      </c>
      <c r="G1607">
        <v>9</v>
      </c>
      <c r="H1607" s="4">
        <v>80844.69</v>
      </c>
      <c r="I1607" t="s">
        <v>29</v>
      </c>
      <c r="J1607">
        <v>2</v>
      </c>
      <c r="K1607">
        <v>636</v>
      </c>
      <c r="L1607" t="s">
        <v>20</v>
      </c>
      <c r="M1607" t="s">
        <v>21</v>
      </c>
      <c r="N1607" t="s">
        <v>22</v>
      </c>
      <c r="O1607" s="4">
        <v>74641.899999999994</v>
      </c>
      <c r="P1607" t="s">
        <v>28</v>
      </c>
      <c r="Q1607" t="str" cm="1">
        <f t="array" ref="Q1607">_xlfn.IFS(
O1607&lt;50000,"Low Salary (&lt;$50K)",
O1607&lt;90000,"Lower Middle ($50K-$90K)",
O1607&lt;130000,"Middle ($90K-$130K)",
O1607&lt;170000,"Upper Middle ($130K-$170K)",
O1607&gt;=170000,"High Salary (&gt;$170K)"
)</f>
        <v>Lower Middle ($50K-$90K)</v>
      </c>
      <c r="R1607" t="str" cm="1">
        <f t="array" ref="R1607">_xlfn.IFS(
G1607&lt;=2,"New Customers (0-2Y)",
G1607&lt;=5,"Growing Customers (3-5Y)",
G1607&lt;=8,"Established Customers (6-8Y)",
G1607&lt;=10,"Loyal Customers (9-10Y)"
)</f>
        <v>Loyal Customers (9-10Y)</v>
      </c>
    </row>
    <row r="1608" spans="1:18" x14ac:dyDescent="0.35">
      <c r="A1608">
        <v>15714080</v>
      </c>
      <c r="B1608" t="s">
        <v>1064</v>
      </c>
      <c r="C1608" t="s">
        <v>42</v>
      </c>
      <c r="D1608" t="s">
        <v>18</v>
      </c>
      <c r="E1608">
        <v>40</v>
      </c>
      <c r="F1608" t="s">
        <v>19</v>
      </c>
      <c r="G1608">
        <v>2</v>
      </c>
      <c r="H1608" s="4">
        <v>97001.36</v>
      </c>
      <c r="I1608" t="s">
        <v>29</v>
      </c>
      <c r="J1608">
        <v>2</v>
      </c>
      <c r="K1608">
        <v>566</v>
      </c>
      <c r="L1608" t="s">
        <v>31</v>
      </c>
      <c r="M1608" t="s">
        <v>21</v>
      </c>
      <c r="N1608" t="s">
        <v>32</v>
      </c>
      <c r="O1608" s="4">
        <v>154486.01</v>
      </c>
      <c r="P1608" t="s">
        <v>28</v>
      </c>
      <c r="Q1608" t="str" cm="1">
        <f t="array" ref="Q1608">_xlfn.IFS(
O1608&lt;50000,"Low Salary (&lt;$50K)",
O1608&lt;90000,"Lower Middle ($50K-$90K)",
O1608&lt;130000,"Middle ($90K-$130K)",
O1608&lt;170000,"Upper Middle ($130K-$170K)",
O1608&gt;=170000,"High Salary (&gt;$170K)"
)</f>
        <v>Upper Middle ($130K-$170K)</v>
      </c>
      <c r="R1608" t="str" cm="1">
        <f t="array" ref="R1608">_xlfn.IFS(
G1608&lt;=2,"New Customers (0-2Y)",
G1608&lt;=5,"Growing Customers (3-5Y)",
G1608&lt;=8,"Established Customers (6-8Y)",
G1608&lt;=10,"Loyal Customers (9-10Y)"
)</f>
        <v>New Customers (0-2Y)</v>
      </c>
    </row>
    <row r="1609" spans="1:18" x14ac:dyDescent="0.35">
      <c r="A1609">
        <v>15648721</v>
      </c>
      <c r="B1609" t="s">
        <v>335</v>
      </c>
      <c r="C1609" t="s">
        <v>17</v>
      </c>
      <c r="D1609" t="s">
        <v>39</v>
      </c>
      <c r="E1609">
        <v>64</v>
      </c>
      <c r="F1609" t="s">
        <v>2967</v>
      </c>
      <c r="G1609">
        <v>4</v>
      </c>
      <c r="H1609" s="4">
        <v>0</v>
      </c>
      <c r="I1609" t="s">
        <v>24</v>
      </c>
      <c r="J1609">
        <v>2</v>
      </c>
      <c r="K1609">
        <v>711</v>
      </c>
      <c r="L1609" t="s">
        <v>35</v>
      </c>
      <c r="M1609" t="s">
        <v>21</v>
      </c>
      <c r="N1609" t="s">
        <v>22</v>
      </c>
      <c r="O1609" s="4">
        <v>3185.67</v>
      </c>
      <c r="P1609" t="s">
        <v>28</v>
      </c>
      <c r="Q1609" t="str" cm="1">
        <f t="array" ref="Q1609">_xlfn.IFS(
O1609&lt;50000,"Low Salary (&lt;$50K)",
O1609&lt;90000,"Lower Middle ($50K-$90K)",
O1609&lt;130000,"Middle ($90K-$130K)",
O1609&lt;170000,"Upper Middle ($130K-$170K)",
O1609&gt;=170000,"High Salary (&gt;$170K)"
)</f>
        <v>Low Salary (&lt;$50K)</v>
      </c>
      <c r="R1609" t="str" cm="1">
        <f t="array" ref="R1609">_xlfn.IFS(
G1609&lt;=2,"New Customers (0-2Y)",
G1609&lt;=5,"Growing Customers (3-5Y)",
G1609&lt;=8,"Established Customers (6-8Y)",
G1609&lt;=10,"Loyal Customers (9-10Y)"
)</f>
        <v>Growing Customers (3-5Y)</v>
      </c>
    </row>
    <row r="1610" spans="1:18" x14ac:dyDescent="0.35">
      <c r="A1610">
        <v>15801466</v>
      </c>
      <c r="B1610" t="s">
        <v>502</v>
      </c>
      <c r="C1610" t="s">
        <v>17</v>
      </c>
      <c r="D1610" t="s">
        <v>18</v>
      </c>
      <c r="E1610">
        <v>39</v>
      </c>
      <c r="F1610" t="s">
        <v>19</v>
      </c>
      <c r="G1610">
        <v>2</v>
      </c>
      <c r="H1610" s="4">
        <v>122524.61</v>
      </c>
      <c r="I1610" t="s">
        <v>33</v>
      </c>
      <c r="J1610">
        <v>2</v>
      </c>
      <c r="K1610">
        <v>574</v>
      </c>
      <c r="L1610" t="s">
        <v>31</v>
      </c>
      <c r="M1610" t="s">
        <v>21</v>
      </c>
      <c r="N1610" t="s">
        <v>32</v>
      </c>
      <c r="O1610" s="4">
        <v>88463.63</v>
      </c>
      <c r="P1610" t="s">
        <v>28</v>
      </c>
      <c r="Q1610" t="str" cm="1">
        <f t="array" ref="Q1610">_xlfn.IFS(
O1610&lt;50000,"Low Salary (&lt;$50K)",
O1610&lt;90000,"Lower Middle ($50K-$90K)",
O1610&lt;130000,"Middle ($90K-$130K)",
O1610&lt;170000,"Upper Middle ($130K-$170K)",
O1610&gt;=170000,"High Salary (&gt;$170K)"
)</f>
        <v>Lower Middle ($50K-$90K)</v>
      </c>
      <c r="R1610" t="str" cm="1">
        <f t="array" ref="R1610">_xlfn.IFS(
G1610&lt;=2,"New Customers (0-2Y)",
G1610&lt;=5,"Growing Customers (3-5Y)",
G1610&lt;=8,"Established Customers (6-8Y)",
G1610&lt;=10,"Loyal Customers (9-10Y)"
)</f>
        <v>New Customers (0-2Y)</v>
      </c>
    </row>
    <row r="1611" spans="1:18" x14ac:dyDescent="0.35">
      <c r="A1611">
        <v>15750248</v>
      </c>
      <c r="B1611" t="s">
        <v>715</v>
      </c>
      <c r="C1611" t="s">
        <v>17</v>
      </c>
      <c r="D1611" t="s">
        <v>18</v>
      </c>
      <c r="E1611">
        <v>35</v>
      </c>
      <c r="F1611" t="s">
        <v>19</v>
      </c>
      <c r="G1611">
        <v>8</v>
      </c>
      <c r="H1611" s="4">
        <v>132292.63</v>
      </c>
      <c r="I1611" t="s">
        <v>33</v>
      </c>
      <c r="J1611">
        <v>1</v>
      </c>
      <c r="K1611">
        <v>619</v>
      </c>
      <c r="L1611" t="s">
        <v>20</v>
      </c>
      <c r="M1611" t="s">
        <v>21</v>
      </c>
      <c r="N1611" t="s">
        <v>32</v>
      </c>
      <c r="O1611" s="4">
        <v>65682.929999999993</v>
      </c>
      <c r="P1611" t="s">
        <v>28</v>
      </c>
      <c r="Q1611" t="str" cm="1">
        <f t="array" ref="Q1611">_xlfn.IFS(
O1611&lt;50000,"Low Salary (&lt;$50K)",
O1611&lt;90000,"Lower Middle ($50K-$90K)",
O1611&lt;130000,"Middle ($90K-$130K)",
O1611&lt;170000,"Upper Middle ($130K-$170K)",
O1611&gt;=170000,"High Salary (&gt;$170K)"
)</f>
        <v>Lower Middle ($50K-$90K)</v>
      </c>
      <c r="R1611" t="str" cm="1">
        <f t="array" ref="R1611">_xlfn.IFS(
G1611&lt;=2,"New Customers (0-2Y)",
G1611&lt;=5,"Growing Customers (3-5Y)",
G1611&lt;=8,"Established Customers (6-8Y)",
G1611&lt;=10,"Loyal Customers (9-10Y)"
)</f>
        <v>Established Customers (6-8Y)</v>
      </c>
    </row>
    <row r="1612" spans="1:18" x14ac:dyDescent="0.35">
      <c r="A1612">
        <v>15758726</v>
      </c>
      <c r="B1612" t="s">
        <v>1065</v>
      </c>
      <c r="C1612" t="s">
        <v>17</v>
      </c>
      <c r="D1612" t="s">
        <v>18</v>
      </c>
      <c r="E1612">
        <v>24</v>
      </c>
      <c r="F1612" t="s">
        <v>43</v>
      </c>
      <c r="G1612">
        <v>0</v>
      </c>
      <c r="H1612" s="4">
        <v>0</v>
      </c>
      <c r="I1612" t="s">
        <v>24</v>
      </c>
      <c r="J1612">
        <v>2</v>
      </c>
      <c r="K1612">
        <v>588</v>
      </c>
      <c r="L1612" t="s">
        <v>31</v>
      </c>
      <c r="M1612" t="s">
        <v>21</v>
      </c>
      <c r="N1612" t="s">
        <v>22</v>
      </c>
      <c r="O1612" s="4">
        <v>140586.07999999999</v>
      </c>
      <c r="P1612" t="s">
        <v>28</v>
      </c>
      <c r="Q1612" t="str" cm="1">
        <f t="array" ref="Q1612">_xlfn.IFS(
O1612&lt;50000,"Low Salary (&lt;$50K)",
O1612&lt;90000,"Lower Middle ($50K-$90K)",
O1612&lt;130000,"Middle ($90K-$130K)",
O1612&lt;170000,"Upper Middle ($130K-$170K)",
O1612&gt;=170000,"High Salary (&gt;$170K)"
)</f>
        <v>Upper Middle ($130K-$170K)</v>
      </c>
      <c r="R1612" t="str" cm="1">
        <f t="array" ref="R1612">_xlfn.IFS(
G1612&lt;=2,"New Customers (0-2Y)",
G1612&lt;=5,"Growing Customers (3-5Y)",
G1612&lt;=8,"Established Customers (6-8Y)",
G1612&lt;=10,"Loyal Customers (9-10Y)"
)</f>
        <v>New Customers (0-2Y)</v>
      </c>
    </row>
    <row r="1613" spans="1:18" x14ac:dyDescent="0.35">
      <c r="A1613">
        <v>15781553</v>
      </c>
      <c r="B1613" t="s">
        <v>400</v>
      </c>
      <c r="C1613" t="s">
        <v>42</v>
      </c>
      <c r="D1613" t="s">
        <v>18</v>
      </c>
      <c r="E1613">
        <v>49</v>
      </c>
      <c r="F1613" t="s">
        <v>19</v>
      </c>
      <c r="G1613">
        <v>9</v>
      </c>
      <c r="H1613" s="4">
        <v>91502.99</v>
      </c>
      <c r="I1613" t="s">
        <v>29</v>
      </c>
      <c r="J1613">
        <v>1</v>
      </c>
      <c r="K1613">
        <v>760</v>
      </c>
      <c r="L1613" t="s">
        <v>35</v>
      </c>
      <c r="M1613" t="s">
        <v>21</v>
      </c>
      <c r="N1613" t="s">
        <v>32</v>
      </c>
      <c r="O1613" s="4">
        <v>117232.9</v>
      </c>
      <c r="P1613" t="s">
        <v>23</v>
      </c>
      <c r="Q1613" t="str" cm="1">
        <f t="array" ref="Q1613">_xlfn.IFS(
O1613&lt;50000,"Low Salary (&lt;$50K)",
O1613&lt;90000,"Lower Middle ($50K-$90K)",
O1613&lt;130000,"Middle ($90K-$130K)",
O1613&lt;170000,"Upper Middle ($130K-$170K)",
O1613&gt;=170000,"High Salary (&gt;$170K)"
)</f>
        <v>Middle ($90K-$130K)</v>
      </c>
      <c r="R1613" t="str" cm="1">
        <f t="array" ref="R1613">_xlfn.IFS(
G1613&lt;=2,"New Customers (0-2Y)",
G1613&lt;=5,"Growing Customers (3-5Y)",
G1613&lt;=8,"Established Customers (6-8Y)",
G1613&lt;=10,"Loyal Customers (9-10Y)"
)</f>
        <v>Loyal Customers (9-10Y)</v>
      </c>
    </row>
    <row r="1614" spans="1:18" x14ac:dyDescent="0.35">
      <c r="A1614">
        <v>15649121</v>
      </c>
      <c r="B1614" t="s">
        <v>194</v>
      </c>
      <c r="C1614" t="s">
        <v>17</v>
      </c>
      <c r="D1614" t="s">
        <v>39</v>
      </c>
      <c r="E1614">
        <v>52</v>
      </c>
      <c r="F1614" t="s">
        <v>19</v>
      </c>
      <c r="G1614">
        <v>3</v>
      </c>
      <c r="H1614" s="4">
        <v>0</v>
      </c>
      <c r="I1614" t="s">
        <v>24</v>
      </c>
      <c r="J1614">
        <v>1</v>
      </c>
      <c r="K1614">
        <v>665</v>
      </c>
      <c r="L1614" t="s">
        <v>35</v>
      </c>
      <c r="M1614" t="s">
        <v>21</v>
      </c>
      <c r="N1614" t="s">
        <v>32</v>
      </c>
      <c r="O1614" s="4">
        <v>116137.01</v>
      </c>
      <c r="P1614" t="s">
        <v>23</v>
      </c>
      <c r="Q1614" t="str" cm="1">
        <f t="array" ref="Q1614">_xlfn.IFS(
O1614&lt;50000,"Low Salary (&lt;$50K)",
O1614&lt;90000,"Lower Middle ($50K-$90K)",
O1614&lt;130000,"Middle ($90K-$130K)",
O1614&lt;170000,"Upper Middle ($130K-$170K)",
O1614&gt;=170000,"High Salary (&gt;$170K)"
)</f>
        <v>Middle ($90K-$130K)</v>
      </c>
      <c r="R1614" t="str" cm="1">
        <f t="array" ref="R1614">_xlfn.IFS(
G1614&lt;=2,"New Customers (0-2Y)",
G1614&lt;=5,"Growing Customers (3-5Y)",
G1614&lt;=8,"Established Customers (6-8Y)",
G1614&lt;=10,"Loyal Customers (9-10Y)"
)</f>
        <v>Growing Customers (3-5Y)</v>
      </c>
    </row>
    <row r="1615" spans="1:18" x14ac:dyDescent="0.35">
      <c r="A1615">
        <v>15674811</v>
      </c>
      <c r="B1615" t="s">
        <v>1066</v>
      </c>
      <c r="C1615" t="s">
        <v>42</v>
      </c>
      <c r="D1615" t="s">
        <v>39</v>
      </c>
      <c r="E1615">
        <v>29</v>
      </c>
      <c r="F1615" t="s">
        <v>43</v>
      </c>
      <c r="G1615">
        <v>3</v>
      </c>
      <c r="H1615" s="4">
        <v>59385.98</v>
      </c>
      <c r="I1615" t="s">
        <v>29</v>
      </c>
      <c r="J1615">
        <v>2</v>
      </c>
      <c r="K1615">
        <v>739</v>
      </c>
      <c r="L1615" t="s">
        <v>35</v>
      </c>
      <c r="M1615" t="s">
        <v>21</v>
      </c>
      <c r="N1615" t="s">
        <v>22</v>
      </c>
      <c r="O1615" s="4">
        <v>105533.96</v>
      </c>
      <c r="P1615" t="s">
        <v>28</v>
      </c>
      <c r="Q1615" t="str" cm="1">
        <f t="array" ref="Q1615">_xlfn.IFS(
O1615&lt;50000,"Low Salary (&lt;$50K)",
O1615&lt;90000,"Lower Middle ($50K-$90K)",
O1615&lt;130000,"Middle ($90K-$130K)",
O1615&lt;170000,"Upper Middle ($130K-$170K)",
O1615&gt;=170000,"High Salary (&gt;$170K)"
)</f>
        <v>Middle ($90K-$130K)</v>
      </c>
      <c r="R1615" t="str" cm="1">
        <f t="array" ref="R1615">_xlfn.IFS(
G1615&lt;=2,"New Customers (0-2Y)",
G1615&lt;=5,"Growing Customers (3-5Y)",
G1615&lt;=8,"Established Customers (6-8Y)",
G1615&lt;=10,"Loyal Customers (9-10Y)"
)</f>
        <v>Growing Customers (3-5Y)</v>
      </c>
    </row>
    <row r="1616" spans="1:18" x14ac:dyDescent="0.35">
      <c r="A1616">
        <v>15646037</v>
      </c>
      <c r="B1616" t="s">
        <v>1067</v>
      </c>
      <c r="C1616" t="s">
        <v>17</v>
      </c>
      <c r="D1616" t="s">
        <v>39</v>
      </c>
      <c r="E1616">
        <v>77</v>
      </c>
      <c r="F1616" t="s">
        <v>2967</v>
      </c>
      <c r="G1616">
        <v>9</v>
      </c>
      <c r="H1616" s="4">
        <v>0</v>
      </c>
      <c r="I1616" t="s">
        <v>24</v>
      </c>
      <c r="J1616">
        <v>3</v>
      </c>
      <c r="K1616">
        <v>641</v>
      </c>
      <c r="L1616" t="s">
        <v>20</v>
      </c>
      <c r="M1616" t="s">
        <v>21</v>
      </c>
      <c r="N1616" t="s">
        <v>22</v>
      </c>
      <c r="O1616" s="4">
        <v>81514.06</v>
      </c>
      <c r="P1616" t="s">
        <v>28</v>
      </c>
      <c r="Q1616" t="str" cm="1">
        <f t="array" ref="Q1616">_xlfn.IFS(
O1616&lt;50000,"Low Salary (&lt;$50K)",
O1616&lt;90000,"Lower Middle ($50K-$90K)",
O1616&lt;130000,"Middle ($90K-$130K)",
O1616&lt;170000,"Upper Middle ($130K-$170K)",
O1616&gt;=170000,"High Salary (&gt;$170K)"
)</f>
        <v>Lower Middle ($50K-$90K)</v>
      </c>
      <c r="R1616" t="str" cm="1">
        <f t="array" ref="R1616">_xlfn.IFS(
G1616&lt;=2,"New Customers (0-2Y)",
G1616&lt;=5,"Growing Customers (3-5Y)",
G1616&lt;=8,"Established Customers (6-8Y)",
G1616&lt;=10,"Loyal Customers (9-10Y)"
)</f>
        <v>Loyal Customers (9-10Y)</v>
      </c>
    </row>
    <row r="1617" spans="1:18" x14ac:dyDescent="0.35">
      <c r="A1617">
        <v>15722578</v>
      </c>
      <c r="B1617" t="s">
        <v>1068</v>
      </c>
      <c r="C1617" t="s">
        <v>42</v>
      </c>
      <c r="D1617" t="s">
        <v>18</v>
      </c>
      <c r="E1617">
        <v>21</v>
      </c>
      <c r="F1617" t="s">
        <v>43</v>
      </c>
      <c r="G1617">
        <v>6</v>
      </c>
      <c r="H1617" s="4">
        <v>97956.5</v>
      </c>
      <c r="I1617" t="s">
        <v>29</v>
      </c>
      <c r="J1617">
        <v>1</v>
      </c>
      <c r="K1617">
        <v>685</v>
      </c>
      <c r="L1617" t="s">
        <v>35</v>
      </c>
      <c r="M1617" t="s">
        <v>21</v>
      </c>
      <c r="N1617" t="s">
        <v>22</v>
      </c>
      <c r="O1617" s="4">
        <v>164966.26999999999</v>
      </c>
      <c r="P1617" t="s">
        <v>28</v>
      </c>
      <c r="Q1617" t="str" cm="1">
        <f t="array" ref="Q1617">_xlfn.IFS(
O1617&lt;50000,"Low Salary (&lt;$50K)",
O1617&lt;90000,"Lower Middle ($50K-$90K)",
O1617&lt;130000,"Middle ($90K-$130K)",
O1617&lt;170000,"Upper Middle ($130K-$170K)",
O1617&gt;=170000,"High Salary (&gt;$170K)"
)</f>
        <v>Upper Middle ($130K-$170K)</v>
      </c>
      <c r="R1617" t="str" cm="1">
        <f t="array" ref="R1617">_xlfn.IFS(
G1617&lt;=2,"New Customers (0-2Y)",
G1617&lt;=5,"Growing Customers (3-5Y)",
G1617&lt;=8,"Established Customers (6-8Y)",
G1617&lt;=10,"Loyal Customers (9-10Y)"
)</f>
        <v>Established Customers (6-8Y)</v>
      </c>
    </row>
    <row r="1618" spans="1:18" x14ac:dyDescent="0.35">
      <c r="A1618">
        <v>15665695</v>
      </c>
      <c r="B1618" t="s">
        <v>1069</v>
      </c>
      <c r="C1618" t="s">
        <v>17</v>
      </c>
      <c r="D1618" t="s">
        <v>18</v>
      </c>
      <c r="E1618">
        <v>49</v>
      </c>
      <c r="F1618" t="s">
        <v>19</v>
      </c>
      <c r="G1618">
        <v>4</v>
      </c>
      <c r="H1618" s="4">
        <v>0</v>
      </c>
      <c r="I1618" t="s">
        <v>24</v>
      </c>
      <c r="J1618">
        <v>2</v>
      </c>
      <c r="K1618">
        <v>594</v>
      </c>
      <c r="L1618" t="s">
        <v>31</v>
      </c>
      <c r="M1618" t="s">
        <v>21</v>
      </c>
      <c r="N1618" t="s">
        <v>22</v>
      </c>
      <c r="O1618" s="4">
        <v>23631.55</v>
      </c>
      <c r="P1618" t="s">
        <v>28</v>
      </c>
      <c r="Q1618" t="str" cm="1">
        <f t="array" ref="Q1618">_xlfn.IFS(
O1618&lt;50000,"Low Salary (&lt;$50K)",
O1618&lt;90000,"Lower Middle ($50K-$90K)",
O1618&lt;130000,"Middle ($90K-$130K)",
O1618&lt;170000,"Upper Middle ($130K-$170K)",
O1618&gt;=170000,"High Salary (&gt;$170K)"
)</f>
        <v>Low Salary (&lt;$50K)</v>
      </c>
      <c r="R1618" t="str" cm="1">
        <f t="array" ref="R1618">_xlfn.IFS(
G1618&lt;=2,"New Customers (0-2Y)",
G1618&lt;=5,"Growing Customers (3-5Y)",
G1618&lt;=8,"Established Customers (6-8Y)",
G1618&lt;=10,"Loyal Customers (9-10Y)"
)</f>
        <v>Growing Customers (3-5Y)</v>
      </c>
    </row>
    <row r="1619" spans="1:18" x14ac:dyDescent="0.35">
      <c r="A1619">
        <v>15801062</v>
      </c>
      <c r="B1619" t="s">
        <v>1008</v>
      </c>
      <c r="C1619" t="s">
        <v>26</v>
      </c>
      <c r="D1619" t="s">
        <v>18</v>
      </c>
      <c r="E1619">
        <v>40</v>
      </c>
      <c r="F1619" t="s">
        <v>19</v>
      </c>
      <c r="G1619">
        <v>4</v>
      </c>
      <c r="H1619" s="4">
        <v>0</v>
      </c>
      <c r="I1619" t="s">
        <v>24</v>
      </c>
      <c r="J1619">
        <v>2</v>
      </c>
      <c r="K1619">
        <v>557</v>
      </c>
      <c r="L1619" t="s">
        <v>31</v>
      </c>
      <c r="M1619" t="s">
        <v>27</v>
      </c>
      <c r="N1619" t="s">
        <v>22</v>
      </c>
      <c r="O1619" s="4">
        <v>105433.53</v>
      </c>
      <c r="P1619" t="s">
        <v>28</v>
      </c>
      <c r="Q1619" t="str" cm="1">
        <f t="array" ref="Q1619">_xlfn.IFS(
O1619&lt;50000,"Low Salary (&lt;$50K)",
O1619&lt;90000,"Lower Middle ($50K-$90K)",
O1619&lt;130000,"Middle ($90K-$130K)",
O1619&lt;170000,"Upper Middle ($130K-$170K)",
O1619&gt;=170000,"High Salary (&gt;$170K)"
)</f>
        <v>Middle ($90K-$130K)</v>
      </c>
      <c r="R1619" t="str" cm="1">
        <f t="array" ref="R1619">_xlfn.IFS(
G1619&lt;=2,"New Customers (0-2Y)",
G1619&lt;=5,"Growing Customers (3-5Y)",
G1619&lt;=8,"Established Customers (6-8Y)",
G1619&lt;=10,"Loyal Customers (9-10Y)"
)</f>
        <v>Growing Customers (3-5Y)</v>
      </c>
    </row>
    <row r="1620" spans="1:18" x14ac:dyDescent="0.35">
      <c r="A1620">
        <v>15662955</v>
      </c>
      <c r="B1620" t="s">
        <v>607</v>
      </c>
      <c r="C1620" t="s">
        <v>17</v>
      </c>
      <c r="D1620" t="s">
        <v>39</v>
      </c>
      <c r="E1620">
        <v>27</v>
      </c>
      <c r="F1620" t="s">
        <v>43</v>
      </c>
      <c r="G1620">
        <v>8</v>
      </c>
      <c r="H1620" s="4">
        <v>141223.67999999999</v>
      </c>
      <c r="I1620" t="s">
        <v>33</v>
      </c>
      <c r="J1620">
        <v>2</v>
      </c>
      <c r="K1620">
        <v>697</v>
      </c>
      <c r="L1620" t="s">
        <v>35</v>
      </c>
      <c r="M1620" t="s">
        <v>21</v>
      </c>
      <c r="N1620" t="s">
        <v>32</v>
      </c>
      <c r="O1620" s="4">
        <v>90591.15</v>
      </c>
      <c r="P1620" t="s">
        <v>28</v>
      </c>
      <c r="Q1620" t="str" cm="1">
        <f t="array" ref="Q1620">_xlfn.IFS(
O1620&lt;50000,"Low Salary (&lt;$50K)",
O1620&lt;90000,"Lower Middle ($50K-$90K)",
O1620&lt;130000,"Middle ($90K-$130K)",
O1620&lt;170000,"Upper Middle ($130K-$170K)",
O1620&gt;=170000,"High Salary (&gt;$170K)"
)</f>
        <v>Middle ($90K-$130K)</v>
      </c>
      <c r="R1620" t="str" cm="1">
        <f t="array" ref="R1620">_xlfn.IFS(
G1620&lt;=2,"New Customers (0-2Y)",
G1620&lt;=5,"Growing Customers (3-5Y)",
G1620&lt;=8,"Established Customers (6-8Y)",
G1620&lt;=10,"Loyal Customers (9-10Y)"
)</f>
        <v>Established Customers (6-8Y)</v>
      </c>
    </row>
    <row r="1621" spans="1:18" x14ac:dyDescent="0.35">
      <c r="A1621">
        <v>15770309</v>
      </c>
      <c r="B1621" t="s">
        <v>57</v>
      </c>
      <c r="C1621" t="s">
        <v>17</v>
      </c>
      <c r="D1621" t="s">
        <v>39</v>
      </c>
      <c r="E1621">
        <v>18</v>
      </c>
      <c r="F1621" t="s">
        <v>43</v>
      </c>
      <c r="G1621">
        <v>10</v>
      </c>
      <c r="H1621" s="4">
        <v>151762.74</v>
      </c>
      <c r="I1621" t="s">
        <v>33</v>
      </c>
      <c r="J1621">
        <v>1</v>
      </c>
      <c r="K1621">
        <v>656</v>
      </c>
      <c r="L1621" t="s">
        <v>20</v>
      </c>
      <c r="M1621" t="s">
        <v>27</v>
      </c>
      <c r="N1621" t="s">
        <v>22</v>
      </c>
      <c r="O1621" s="4">
        <v>127014.32</v>
      </c>
      <c r="P1621" t="s">
        <v>28</v>
      </c>
      <c r="Q1621" t="str" cm="1">
        <f t="array" ref="Q1621">_xlfn.IFS(
O1621&lt;50000,"Low Salary (&lt;$50K)",
O1621&lt;90000,"Lower Middle ($50K-$90K)",
O1621&lt;130000,"Middle ($90K-$130K)",
O1621&lt;170000,"Upper Middle ($130K-$170K)",
O1621&gt;=170000,"High Salary (&gt;$170K)"
)</f>
        <v>Middle ($90K-$130K)</v>
      </c>
      <c r="R1621" t="str" cm="1">
        <f t="array" ref="R1621">_xlfn.IFS(
G1621&lt;=2,"New Customers (0-2Y)",
G1621&lt;=5,"Growing Customers (3-5Y)",
G1621&lt;=8,"Established Customers (6-8Y)",
G1621&lt;=10,"Loyal Customers (9-10Y)"
)</f>
        <v>Loyal Customers (9-10Y)</v>
      </c>
    </row>
    <row r="1622" spans="1:18" x14ac:dyDescent="0.35">
      <c r="A1622">
        <v>15657386</v>
      </c>
      <c r="B1622" t="s">
        <v>129</v>
      </c>
      <c r="C1622" t="s">
        <v>42</v>
      </c>
      <c r="D1622" t="s">
        <v>39</v>
      </c>
      <c r="E1622">
        <v>43</v>
      </c>
      <c r="F1622" t="s">
        <v>19</v>
      </c>
      <c r="G1622">
        <v>1</v>
      </c>
      <c r="H1622" s="4">
        <v>141749.74</v>
      </c>
      <c r="I1622" t="s">
        <v>33</v>
      </c>
      <c r="J1622">
        <v>2</v>
      </c>
      <c r="K1622">
        <v>712</v>
      </c>
      <c r="L1622" t="s">
        <v>35</v>
      </c>
      <c r="M1622" t="s">
        <v>27</v>
      </c>
      <c r="N1622" t="s">
        <v>22</v>
      </c>
      <c r="O1622" s="4">
        <v>90905.26</v>
      </c>
      <c r="P1622" t="s">
        <v>28</v>
      </c>
      <c r="Q1622" t="str" cm="1">
        <f t="array" ref="Q1622">_xlfn.IFS(
O1622&lt;50000,"Low Salary (&lt;$50K)",
O1622&lt;90000,"Lower Middle ($50K-$90K)",
O1622&lt;130000,"Middle ($90K-$130K)",
O1622&lt;170000,"Upper Middle ($130K-$170K)",
O1622&gt;=170000,"High Salary (&gt;$170K)"
)</f>
        <v>Middle ($90K-$130K)</v>
      </c>
      <c r="R1622" t="str" cm="1">
        <f t="array" ref="R1622">_xlfn.IFS(
G1622&lt;=2,"New Customers (0-2Y)",
G1622&lt;=5,"Growing Customers (3-5Y)",
G1622&lt;=8,"Established Customers (6-8Y)",
G1622&lt;=10,"Loyal Customers (9-10Y)"
)</f>
        <v>New Customers (0-2Y)</v>
      </c>
    </row>
    <row r="1623" spans="1:18" x14ac:dyDescent="0.35">
      <c r="A1623">
        <v>15777797</v>
      </c>
      <c r="B1623" t="s">
        <v>1070</v>
      </c>
      <c r="C1623" t="s">
        <v>26</v>
      </c>
      <c r="D1623" t="s">
        <v>39</v>
      </c>
      <c r="E1623">
        <v>38</v>
      </c>
      <c r="F1623" t="s">
        <v>19</v>
      </c>
      <c r="G1623">
        <v>5</v>
      </c>
      <c r="H1623" s="4">
        <v>75075.14</v>
      </c>
      <c r="I1623" t="s">
        <v>29</v>
      </c>
      <c r="J1623">
        <v>1</v>
      </c>
      <c r="K1623">
        <v>689</v>
      </c>
      <c r="L1623" t="s">
        <v>35</v>
      </c>
      <c r="M1623" t="s">
        <v>21</v>
      </c>
      <c r="N1623" t="s">
        <v>22</v>
      </c>
      <c r="O1623" s="4">
        <v>8651.92</v>
      </c>
      <c r="P1623" t="s">
        <v>23</v>
      </c>
      <c r="Q1623" t="str" cm="1">
        <f t="array" ref="Q1623">_xlfn.IFS(
O1623&lt;50000,"Low Salary (&lt;$50K)",
O1623&lt;90000,"Lower Middle ($50K-$90K)",
O1623&lt;130000,"Middle ($90K-$130K)",
O1623&lt;170000,"Upper Middle ($130K-$170K)",
O1623&gt;=170000,"High Salary (&gt;$170K)"
)</f>
        <v>Low Salary (&lt;$50K)</v>
      </c>
      <c r="R1623" t="str" cm="1">
        <f t="array" ref="R1623">_xlfn.IFS(
G1623&lt;=2,"New Customers (0-2Y)",
G1623&lt;=5,"Growing Customers (3-5Y)",
G1623&lt;=8,"Established Customers (6-8Y)",
G1623&lt;=10,"Loyal Customers (9-10Y)"
)</f>
        <v>Growing Customers (3-5Y)</v>
      </c>
    </row>
    <row r="1624" spans="1:18" x14ac:dyDescent="0.35">
      <c r="A1624">
        <v>15783955</v>
      </c>
      <c r="B1624" t="s">
        <v>1071</v>
      </c>
      <c r="C1624" t="s">
        <v>17</v>
      </c>
      <c r="D1624" t="s">
        <v>18</v>
      </c>
      <c r="E1624">
        <v>25</v>
      </c>
      <c r="F1624" t="s">
        <v>43</v>
      </c>
      <c r="G1624">
        <v>4</v>
      </c>
      <c r="H1624" s="4">
        <v>165686.10999999999</v>
      </c>
      <c r="I1624" t="s">
        <v>33</v>
      </c>
      <c r="J1624">
        <v>2</v>
      </c>
      <c r="K1624">
        <v>697</v>
      </c>
      <c r="L1624" t="s">
        <v>35</v>
      </c>
      <c r="M1624" t="s">
        <v>21</v>
      </c>
      <c r="N1624" t="s">
        <v>32</v>
      </c>
      <c r="O1624" s="4">
        <v>15467.98</v>
      </c>
      <c r="P1624" t="s">
        <v>28</v>
      </c>
      <c r="Q1624" t="str" cm="1">
        <f t="array" ref="Q1624">_xlfn.IFS(
O1624&lt;50000,"Low Salary (&lt;$50K)",
O1624&lt;90000,"Lower Middle ($50K-$90K)",
O1624&lt;130000,"Middle ($90K-$130K)",
O1624&lt;170000,"Upper Middle ($130K-$170K)",
O1624&gt;=170000,"High Salary (&gt;$170K)"
)</f>
        <v>Low Salary (&lt;$50K)</v>
      </c>
      <c r="R1624" t="str" cm="1">
        <f t="array" ref="R1624">_xlfn.IFS(
G1624&lt;=2,"New Customers (0-2Y)",
G1624&lt;=5,"Growing Customers (3-5Y)",
G1624&lt;=8,"Established Customers (6-8Y)",
G1624&lt;=10,"Loyal Customers (9-10Y)"
)</f>
        <v>Growing Customers (3-5Y)</v>
      </c>
    </row>
    <row r="1625" spans="1:18" x14ac:dyDescent="0.35">
      <c r="A1625">
        <v>15804516</v>
      </c>
      <c r="B1625" t="s">
        <v>1072</v>
      </c>
      <c r="C1625" t="s">
        <v>17</v>
      </c>
      <c r="D1625" t="s">
        <v>39</v>
      </c>
      <c r="E1625">
        <v>38</v>
      </c>
      <c r="F1625" t="s">
        <v>19</v>
      </c>
      <c r="G1625">
        <v>2</v>
      </c>
      <c r="H1625" s="4">
        <v>0</v>
      </c>
      <c r="I1625" t="s">
        <v>24</v>
      </c>
      <c r="J1625">
        <v>1</v>
      </c>
      <c r="K1625">
        <v>589</v>
      </c>
      <c r="L1625" t="s">
        <v>31</v>
      </c>
      <c r="M1625" t="s">
        <v>21</v>
      </c>
      <c r="N1625" t="s">
        <v>32</v>
      </c>
      <c r="O1625" s="4">
        <v>79915.28</v>
      </c>
      <c r="P1625" t="s">
        <v>28</v>
      </c>
      <c r="Q1625" t="str" cm="1">
        <f t="array" ref="Q1625">_xlfn.IFS(
O1625&lt;50000,"Low Salary (&lt;$50K)",
O1625&lt;90000,"Lower Middle ($50K-$90K)",
O1625&lt;130000,"Middle ($90K-$130K)",
O1625&lt;170000,"Upper Middle ($130K-$170K)",
O1625&gt;=170000,"High Salary (&gt;$170K)"
)</f>
        <v>Lower Middle ($50K-$90K)</v>
      </c>
      <c r="R1625" t="str" cm="1">
        <f t="array" ref="R1625">_xlfn.IFS(
G1625&lt;=2,"New Customers (0-2Y)",
G1625&lt;=5,"Growing Customers (3-5Y)",
G1625&lt;=8,"Established Customers (6-8Y)",
G1625&lt;=10,"Loyal Customers (9-10Y)"
)</f>
        <v>New Customers (0-2Y)</v>
      </c>
    </row>
    <row r="1626" spans="1:18" x14ac:dyDescent="0.35">
      <c r="A1626">
        <v>15681758</v>
      </c>
      <c r="B1626" t="s">
        <v>1073</v>
      </c>
      <c r="C1626" t="s">
        <v>26</v>
      </c>
      <c r="D1626" t="s">
        <v>18</v>
      </c>
      <c r="E1626">
        <v>25</v>
      </c>
      <c r="F1626" t="s">
        <v>43</v>
      </c>
      <c r="G1626">
        <v>10</v>
      </c>
      <c r="H1626" s="4">
        <v>0</v>
      </c>
      <c r="I1626" t="s">
        <v>24</v>
      </c>
      <c r="J1626">
        <v>2</v>
      </c>
      <c r="K1626">
        <v>525</v>
      </c>
      <c r="L1626" t="s">
        <v>31</v>
      </c>
      <c r="M1626" t="s">
        <v>21</v>
      </c>
      <c r="N1626" t="s">
        <v>32</v>
      </c>
      <c r="O1626" s="4">
        <v>69361.95</v>
      </c>
      <c r="P1626" t="s">
        <v>28</v>
      </c>
      <c r="Q1626" t="str" cm="1">
        <f t="array" ref="Q1626">_xlfn.IFS(
O1626&lt;50000,"Low Salary (&lt;$50K)",
O1626&lt;90000,"Lower Middle ($50K-$90K)",
O1626&lt;130000,"Middle ($90K-$130K)",
O1626&lt;170000,"Upper Middle ($130K-$170K)",
O1626&gt;=170000,"High Salary (&gt;$170K)"
)</f>
        <v>Lower Middle ($50K-$90K)</v>
      </c>
      <c r="R1626" t="str" cm="1">
        <f t="array" ref="R1626">_xlfn.IFS(
G1626&lt;=2,"New Customers (0-2Y)",
G1626&lt;=5,"Growing Customers (3-5Y)",
G1626&lt;=8,"Established Customers (6-8Y)",
G1626&lt;=10,"Loyal Customers (9-10Y)"
)</f>
        <v>Loyal Customers (9-10Y)</v>
      </c>
    </row>
    <row r="1627" spans="1:18" x14ac:dyDescent="0.35">
      <c r="A1627">
        <v>15630321</v>
      </c>
      <c r="B1627" t="s">
        <v>112</v>
      </c>
      <c r="C1627" t="s">
        <v>17</v>
      </c>
      <c r="D1627" t="s">
        <v>39</v>
      </c>
      <c r="E1627">
        <v>44</v>
      </c>
      <c r="F1627" t="s">
        <v>19</v>
      </c>
      <c r="G1627">
        <v>3</v>
      </c>
      <c r="H1627" s="4">
        <v>0</v>
      </c>
      <c r="I1627" t="s">
        <v>24</v>
      </c>
      <c r="J1627">
        <v>2</v>
      </c>
      <c r="K1627">
        <v>680</v>
      </c>
      <c r="L1627" t="s">
        <v>35</v>
      </c>
      <c r="M1627" t="s">
        <v>21</v>
      </c>
      <c r="N1627" t="s">
        <v>32</v>
      </c>
      <c r="O1627" s="4">
        <v>86935.08</v>
      </c>
      <c r="P1627" t="s">
        <v>28</v>
      </c>
      <c r="Q1627" t="str" cm="1">
        <f t="array" ref="Q1627">_xlfn.IFS(
O1627&lt;50000,"Low Salary (&lt;$50K)",
O1627&lt;90000,"Lower Middle ($50K-$90K)",
O1627&lt;130000,"Middle ($90K-$130K)",
O1627&lt;170000,"Upper Middle ($130K-$170K)",
O1627&gt;=170000,"High Salary (&gt;$170K)"
)</f>
        <v>Lower Middle ($50K-$90K)</v>
      </c>
      <c r="R1627" t="str" cm="1">
        <f t="array" ref="R1627">_xlfn.IFS(
G1627&lt;=2,"New Customers (0-2Y)",
G1627&lt;=5,"Growing Customers (3-5Y)",
G1627&lt;=8,"Established Customers (6-8Y)",
G1627&lt;=10,"Loyal Customers (9-10Y)"
)</f>
        <v>Growing Customers (3-5Y)</v>
      </c>
    </row>
    <row r="1628" spans="1:18" x14ac:dyDescent="0.35">
      <c r="A1628">
        <v>15588248</v>
      </c>
      <c r="B1628" t="s">
        <v>408</v>
      </c>
      <c r="C1628" t="s">
        <v>17</v>
      </c>
      <c r="D1628" t="s">
        <v>18</v>
      </c>
      <c r="E1628">
        <v>28</v>
      </c>
      <c r="F1628" t="s">
        <v>43</v>
      </c>
      <c r="G1628">
        <v>0</v>
      </c>
      <c r="H1628" s="4">
        <v>0</v>
      </c>
      <c r="I1628" t="s">
        <v>24</v>
      </c>
      <c r="J1628">
        <v>2</v>
      </c>
      <c r="K1628">
        <v>617</v>
      </c>
      <c r="L1628" t="s">
        <v>20</v>
      </c>
      <c r="M1628" t="s">
        <v>21</v>
      </c>
      <c r="N1628" t="s">
        <v>22</v>
      </c>
      <c r="O1628" s="4">
        <v>7597.83</v>
      </c>
      <c r="P1628" t="s">
        <v>23</v>
      </c>
      <c r="Q1628" t="str" cm="1">
        <f t="array" ref="Q1628">_xlfn.IFS(
O1628&lt;50000,"Low Salary (&lt;$50K)",
O1628&lt;90000,"Lower Middle ($50K-$90K)",
O1628&lt;130000,"Middle ($90K-$130K)",
O1628&lt;170000,"Upper Middle ($130K-$170K)",
O1628&gt;=170000,"High Salary (&gt;$170K)"
)</f>
        <v>Low Salary (&lt;$50K)</v>
      </c>
      <c r="R1628" t="str" cm="1">
        <f t="array" ref="R1628">_xlfn.IFS(
G1628&lt;=2,"New Customers (0-2Y)",
G1628&lt;=5,"Growing Customers (3-5Y)",
G1628&lt;=8,"Established Customers (6-8Y)",
G1628&lt;=10,"Loyal Customers (9-10Y)"
)</f>
        <v>New Customers (0-2Y)</v>
      </c>
    </row>
    <row r="1629" spans="1:18" x14ac:dyDescent="0.35">
      <c r="A1629">
        <v>15591932</v>
      </c>
      <c r="B1629" t="s">
        <v>210</v>
      </c>
      <c r="C1629" t="s">
        <v>17</v>
      </c>
      <c r="D1629" t="s">
        <v>39</v>
      </c>
      <c r="E1629">
        <v>32</v>
      </c>
      <c r="F1629" t="s">
        <v>19</v>
      </c>
      <c r="G1629">
        <v>5</v>
      </c>
      <c r="H1629" s="4">
        <v>92961.61</v>
      </c>
      <c r="I1629" t="s">
        <v>29</v>
      </c>
      <c r="J1629">
        <v>1</v>
      </c>
      <c r="K1629">
        <v>680</v>
      </c>
      <c r="L1629" t="s">
        <v>35</v>
      </c>
      <c r="M1629" t="s">
        <v>21</v>
      </c>
      <c r="N1629" t="s">
        <v>32</v>
      </c>
      <c r="O1629" s="4">
        <v>116957.6</v>
      </c>
      <c r="P1629" t="s">
        <v>28</v>
      </c>
      <c r="Q1629" t="str" cm="1">
        <f t="array" ref="Q1629">_xlfn.IFS(
O1629&lt;50000,"Low Salary (&lt;$50K)",
O1629&lt;90000,"Lower Middle ($50K-$90K)",
O1629&lt;130000,"Middle ($90K-$130K)",
O1629&lt;170000,"Upper Middle ($130K-$170K)",
O1629&gt;=170000,"High Salary (&gt;$170K)"
)</f>
        <v>Middle ($90K-$130K)</v>
      </c>
      <c r="R1629" t="str" cm="1">
        <f t="array" ref="R1629">_xlfn.IFS(
G1629&lt;=2,"New Customers (0-2Y)",
G1629&lt;=5,"Growing Customers (3-5Y)",
G1629&lt;=8,"Established Customers (6-8Y)",
G1629&lt;=10,"Loyal Customers (9-10Y)"
)</f>
        <v>Growing Customers (3-5Y)</v>
      </c>
    </row>
    <row r="1630" spans="1:18" x14ac:dyDescent="0.35">
      <c r="A1630">
        <v>15810347</v>
      </c>
      <c r="B1630" t="s">
        <v>1074</v>
      </c>
      <c r="C1630" t="s">
        <v>26</v>
      </c>
      <c r="D1630" t="s">
        <v>18</v>
      </c>
      <c r="E1630">
        <v>30</v>
      </c>
      <c r="F1630" t="s">
        <v>19</v>
      </c>
      <c r="G1630">
        <v>9</v>
      </c>
      <c r="H1630" s="4">
        <v>0</v>
      </c>
      <c r="I1630" t="s">
        <v>24</v>
      </c>
      <c r="J1630">
        <v>2</v>
      </c>
      <c r="K1630">
        <v>662</v>
      </c>
      <c r="L1630" t="s">
        <v>35</v>
      </c>
      <c r="M1630" t="s">
        <v>27</v>
      </c>
      <c r="N1630" t="s">
        <v>22</v>
      </c>
      <c r="O1630" s="4">
        <v>157884.82999999999</v>
      </c>
      <c r="P1630" t="s">
        <v>28</v>
      </c>
      <c r="Q1630" t="str" cm="1">
        <f t="array" ref="Q1630">_xlfn.IFS(
O1630&lt;50000,"Low Salary (&lt;$50K)",
O1630&lt;90000,"Lower Middle ($50K-$90K)",
O1630&lt;130000,"Middle ($90K-$130K)",
O1630&lt;170000,"Upper Middle ($130K-$170K)",
O1630&gt;=170000,"High Salary (&gt;$170K)"
)</f>
        <v>Upper Middle ($130K-$170K)</v>
      </c>
      <c r="R1630" t="str" cm="1">
        <f t="array" ref="R1630">_xlfn.IFS(
G1630&lt;=2,"New Customers (0-2Y)",
G1630&lt;=5,"Growing Customers (3-5Y)",
G1630&lt;=8,"Established Customers (6-8Y)",
G1630&lt;=10,"Loyal Customers (9-10Y)"
)</f>
        <v>Loyal Customers (9-10Y)</v>
      </c>
    </row>
    <row r="1631" spans="1:18" x14ac:dyDescent="0.35">
      <c r="A1631">
        <v>15595303</v>
      </c>
      <c r="B1631" t="s">
        <v>256</v>
      </c>
      <c r="C1631" t="s">
        <v>42</v>
      </c>
      <c r="D1631" t="s">
        <v>39</v>
      </c>
      <c r="E1631">
        <v>46</v>
      </c>
      <c r="F1631" t="s">
        <v>19</v>
      </c>
      <c r="G1631">
        <v>5</v>
      </c>
      <c r="H1631" s="4">
        <v>130812.91</v>
      </c>
      <c r="I1631" t="s">
        <v>33</v>
      </c>
      <c r="J1631">
        <v>1</v>
      </c>
      <c r="K1631">
        <v>736</v>
      </c>
      <c r="L1631" t="s">
        <v>35</v>
      </c>
      <c r="M1631" t="s">
        <v>21</v>
      </c>
      <c r="N1631" t="s">
        <v>22</v>
      </c>
      <c r="O1631" s="4">
        <v>77981.539999999994</v>
      </c>
      <c r="P1631" t="s">
        <v>23</v>
      </c>
      <c r="Q1631" t="str" cm="1">
        <f t="array" ref="Q1631">_xlfn.IFS(
O1631&lt;50000,"Low Salary (&lt;$50K)",
O1631&lt;90000,"Lower Middle ($50K-$90K)",
O1631&lt;130000,"Middle ($90K-$130K)",
O1631&lt;170000,"Upper Middle ($130K-$170K)",
O1631&gt;=170000,"High Salary (&gt;$170K)"
)</f>
        <v>Lower Middle ($50K-$90K)</v>
      </c>
      <c r="R1631" t="str" cm="1">
        <f t="array" ref="R1631">_xlfn.IFS(
G1631&lt;=2,"New Customers (0-2Y)",
G1631&lt;=5,"Growing Customers (3-5Y)",
G1631&lt;=8,"Established Customers (6-8Y)",
G1631&lt;=10,"Loyal Customers (9-10Y)"
)</f>
        <v>Growing Customers (3-5Y)</v>
      </c>
    </row>
    <row r="1632" spans="1:18" x14ac:dyDescent="0.35">
      <c r="A1632">
        <v>15634950</v>
      </c>
      <c r="B1632" t="s">
        <v>1075</v>
      </c>
      <c r="C1632" t="s">
        <v>42</v>
      </c>
      <c r="D1632" t="s">
        <v>39</v>
      </c>
      <c r="E1632">
        <v>57</v>
      </c>
      <c r="F1632" t="s">
        <v>19</v>
      </c>
      <c r="G1632">
        <v>8</v>
      </c>
      <c r="H1632" s="4">
        <v>107174.58</v>
      </c>
      <c r="I1632" t="s">
        <v>33</v>
      </c>
      <c r="J1632">
        <v>1</v>
      </c>
      <c r="K1632">
        <v>657</v>
      </c>
      <c r="L1632" t="s">
        <v>20</v>
      </c>
      <c r="M1632" t="s">
        <v>21</v>
      </c>
      <c r="N1632" t="s">
        <v>22</v>
      </c>
      <c r="O1632" s="4">
        <v>126369.55</v>
      </c>
      <c r="P1632" t="s">
        <v>23</v>
      </c>
      <c r="Q1632" t="str" cm="1">
        <f t="array" ref="Q1632">_xlfn.IFS(
O1632&lt;50000,"Low Salary (&lt;$50K)",
O1632&lt;90000,"Lower Middle ($50K-$90K)",
O1632&lt;130000,"Middle ($90K-$130K)",
O1632&lt;170000,"Upper Middle ($130K-$170K)",
O1632&gt;=170000,"High Salary (&gt;$170K)"
)</f>
        <v>Middle ($90K-$130K)</v>
      </c>
      <c r="R1632" t="str" cm="1">
        <f t="array" ref="R1632">_xlfn.IFS(
G1632&lt;=2,"New Customers (0-2Y)",
G1632&lt;=5,"Growing Customers (3-5Y)",
G1632&lt;=8,"Established Customers (6-8Y)",
G1632&lt;=10,"Loyal Customers (9-10Y)"
)</f>
        <v>Established Customers (6-8Y)</v>
      </c>
    </row>
    <row r="1633" spans="1:18" x14ac:dyDescent="0.35">
      <c r="A1633">
        <v>15685372</v>
      </c>
      <c r="B1633" t="s">
        <v>630</v>
      </c>
      <c r="C1633" t="s">
        <v>26</v>
      </c>
      <c r="D1633" t="s">
        <v>39</v>
      </c>
      <c r="E1633">
        <v>54</v>
      </c>
      <c r="F1633" t="s">
        <v>19</v>
      </c>
      <c r="G1633">
        <v>1</v>
      </c>
      <c r="H1633" s="4">
        <v>152677.48000000001</v>
      </c>
      <c r="I1633" t="s">
        <v>33</v>
      </c>
      <c r="J1633">
        <v>1</v>
      </c>
      <c r="K1633">
        <v>350</v>
      </c>
      <c r="L1633" t="s">
        <v>44</v>
      </c>
      <c r="M1633" t="s">
        <v>21</v>
      </c>
      <c r="N1633" t="s">
        <v>22</v>
      </c>
      <c r="O1633" s="4">
        <v>191973.49</v>
      </c>
      <c r="P1633" t="s">
        <v>23</v>
      </c>
      <c r="Q1633" t="str" cm="1">
        <f t="array" ref="Q1633">_xlfn.IFS(
O1633&lt;50000,"Low Salary (&lt;$50K)",
O1633&lt;90000,"Lower Middle ($50K-$90K)",
O1633&lt;130000,"Middle ($90K-$130K)",
O1633&lt;170000,"Upper Middle ($130K-$170K)",
O1633&gt;=170000,"High Salary (&gt;$170K)"
)</f>
        <v>High Salary (&gt;$170K)</v>
      </c>
      <c r="R1633" t="str" cm="1">
        <f t="array" ref="R1633">_xlfn.IFS(
G1633&lt;=2,"New Customers (0-2Y)",
G1633&lt;=5,"Growing Customers (3-5Y)",
G1633&lt;=8,"Established Customers (6-8Y)",
G1633&lt;=10,"Loyal Customers (9-10Y)"
)</f>
        <v>New Customers (0-2Y)</v>
      </c>
    </row>
    <row r="1634" spans="1:18" x14ac:dyDescent="0.35">
      <c r="A1634">
        <v>15745827</v>
      </c>
      <c r="B1634" t="s">
        <v>762</v>
      </c>
      <c r="C1634" t="s">
        <v>17</v>
      </c>
      <c r="D1634" t="s">
        <v>39</v>
      </c>
      <c r="E1634">
        <v>30</v>
      </c>
      <c r="F1634" t="s">
        <v>19</v>
      </c>
      <c r="G1634">
        <v>3</v>
      </c>
      <c r="H1634" s="4">
        <v>132005.76999999999</v>
      </c>
      <c r="I1634" t="s">
        <v>33</v>
      </c>
      <c r="J1634">
        <v>1</v>
      </c>
      <c r="K1634">
        <v>617</v>
      </c>
      <c r="L1634" t="s">
        <v>20</v>
      </c>
      <c r="M1634" t="s">
        <v>21</v>
      </c>
      <c r="N1634" t="s">
        <v>32</v>
      </c>
      <c r="O1634" s="4">
        <v>142940.39000000001</v>
      </c>
      <c r="P1634" t="s">
        <v>28</v>
      </c>
      <c r="Q1634" t="str" cm="1">
        <f t="array" ref="Q1634">_xlfn.IFS(
O1634&lt;50000,"Low Salary (&lt;$50K)",
O1634&lt;90000,"Lower Middle ($50K-$90K)",
O1634&lt;130000,"Middle ($90K-$130K)",
O1634&lt;170000,"Upper Middle ($130K-$170K)",
O1634&gt;=170000,"High Salary (&gt;$170K)"
)</f>
        <v>Upper Middle ($130K-$170K)</v>
      </c>
      <c r="R1634" t="str" cm="1">
        <f t="array" ref="R1634">_xlfn.IFS(
G1634&lt;=2,"New Customers (0-2Y)",
G1634&lt;=5,"Growing Customers (3-5Y)",
G1634&lt;=8,"Established Customers (6-8Y)",
G1634&lt;=10,"Loyal Customers (9-10Y)"
)</f>
        <v>Growing Customers (3-5Y)</v>
      </c>
    </row>
    <row r="1635" spans="1:18" x14ac:dyDescent="0.35">
      <c r="A1635">
        <v>15755868</v>
      </c>
      <c r="B1635" t="s">
        <v>1076</v>
      </c>
      <c r="C1635" t="s">
        <v>17</v>
      </c>
      <c r="D1635" t="s">
        <v>39</v>
      </c>
      <c r="E1635">
        <v>35</v>
      </c>
      <c r="F1635" t="s">
        <v>19</v>
      </c>
      <c r="G1635">
        <v>7</v>
      </c>
      <c r="H1635" s="4">
        <v>0</v>
      </c>
      <c r="I1635" t="s">
        <v>24</v>
      </c>
      <c r="J1635">
        <v>1</v>
      </c>
      <c r="K1635">
        <v>562</v>
      </c>
      <c r="L1635" t="s">
        <v>31</v>
      </c>
      <c r="M1635" t="s">
        <v>27</v>
      </c>
      <c r="N1635" t="s">
        <v>32</v>
      </c>
      <c r="O1635" s="4">
        <v>48869.67</v>
      </c>
      <c r="P1635" t="s">
        <v>28</v>
      </c>
      <c r="Q1635" t="str" cm="1">
        <f t="array" ref="Q1635">_xlfn.IFS(
O1635&lt;50000,"Low Salary (&lt;$50K)",
O1635&lt;90000,"Lower Middle ($50K-$90K)",
O1635&lt;130000,"Middle ($90K-$130K)",
O1635&lt;170000,"Upper Middle ($130K-$170K)",
O1635&gt;=170000,"High Salary (&gt;$170K)"
)</f>
        <v>Low Salary (&lt;$50K)</v>
      </c>
      <c r="R1635" t="str" cm="1">
        <f t="array" ref="R1635">_xlfn.IFS(
G1635&lt;=2,"New Customers (0-2Y)",
G1635&lt;=5,"Growing Customers (3-5Y)",
G1635&lt;=8,"Established Customers (6-8Y)",
G1635&lt;=10,"Loyal Customers (9-10Y)"
)</f>
        <v>Established Customers (6-8Y)</v>
      </c>
    </row>
    <row r="1636" spans="1:18" x14ac:dyDescent="0.35">
      <c r="A1636">
        <v>15735222</v>
      </c>
      <c r="B1636" t="s">
        <v>1077</v>
      </c>
      <c r="C1636" t="s">
        <v>26</v>
      </c>
      <c r="D1636" t="s">
        <v>18</v>
      </c>
      <c r="E1636">
        <v>23</v>
      </c>
      <c r="F1636" t="s">
        <v>43</v>
      </c>
      <c r="G1636">
        <v>5</v>
      </c>
      <c r="H1636" s="4">
        <v>0</v>
      </c>
      <c r="I1636" t="s">
        <v>24</v>
      </c>
      <c r="J1636">
        <v>2</v>
      </c>
      <c r="K1636">
        <v>705</v>
      </c>
      <c r="L1636" t="s">
        <v>35</v>
      </c>
      <c r="M1636" t="s">
        <v>21</v>
      </c>
      <c r="N1636" t="s">
        <v>22</v>
      </c>
      <c r="O1636" s="4">
        <v>73131.73</v>
      </c>
      <c r="P1636" t="s">
        <v>28</v>
      </c>
      <c r="Q1636" t="str" cm="1">
        <f t="array" ref="Q1636">_xlfn.IFS(
O1636&lt;50000,"Low Salary (&lt;$50K)",
O1636&lt;90000,"Lower Middle ($50K-$90K)",
O1636&lt;130000,"Middle ($90K-$130K)",
O1636&lt;170000,"Upper Middle ($130K-$170K)",
O1636&gt;=170000,"High Salary (&gt;$170K)"
)</f>
        <v>Lower Middle ($50K-$90K)</v>
      </c>
      <c r="R1636" t="str" cm="1">
        <f t="array" ref="R1636">_xlfn.IFS(
G1636&lt;=2,"New Customers (0-2Y)",
G1636&lt;=5,"Growing Customers (3-5Y)",
G1636&lt;=8,"Established Customers (6-8Y)",
G1636&lt;=10,"Loyal Customers (9-10Y)"
)</f>
        <v>Growing Customers (3-5Y)</v>
      </c>
    </row>
    <row r="1637" spans="1:18" x14ac:dyDescent="0.35">
      <c r="A1637">
        <v>15604804</v>
      </c>
      <c r="B1637" t="s">
        <v>473</v>
      </c>
      <c r="C1637" t="s">
        <v>17</v>
      </c>
      <c r="D1637" t="s">
        <v>18</v>
      </c>
      <c r="E1637">
        <v>33</v>
      </c>
      <c r="F1637" t="s">
        <v>19</v>
      </c>
      <c r="G1637">
        <v>7</v>
      </c>
      <c r="H1637" s="4">
        <v>127305.5</v>
      </c>
      <c r="I1637" t="s">
        <v>33</v>
      </c>
      <c r="J1637">
        <v>1</v>
      </c>
      <c r="K1637">
        <v>516</v>
      </c>
      <c r="L1637" t="s">
        <v>31</v>
      </c>
      <c r="M1637" t="s">
        <v>21</v>
      </c>
      <c r="N1637" t="s">
        <v>22</v>
      </c>
      <c r="O1637" s="4">
        <v>120037.36</v>
      </c>
      <c r="P1637" t="s">
        <v>28</v>
      </c>
      <c r="Q1637" t="str" cm="1">
        <f t="array" ref="Q1637">_xlfn.IFS(
O1637&lt;50000,"Low Salary (&lt;$50K)",
O1637&lt;90000,"Lower Middle ($50K-$90K)",
O1637&lt;130000,"Middle ($90K-$130K)",
O1637&lt;170000,"Upper Middle ($130K-$170K)",
O1637&gt;=170000,"High Salary (&gt;$170K)"
)</f>
        <v>Middle ($90K-$130K)</v>
      </c>
      <c r="R1637" t="str" cm="1">
        <f t="array" ref="R1637">_xlfn.IFS(
G1637&lt;=2,"New Customers (0-2Y)",
G1637&lt;=5,"Growing Customers (3-5Y)",
G1637&lt;=8,"Established Customers (6-8Y)",
G1637&lt;=10,"Loyal Customers (9-10Y)"
)</f>
        <v>Established Customers (6-8Y)</v>
      </c>
    </row>
    <row r="1638" spans="1:18" x14ac:dyDescent="0.35">
      <c r="A1638">
        <v>15718944</v>
      </c>
      <c r="B1638" t="s">
        <v>683</v>
      </c>
      <c r="C1638" t="s">
        <v>17</v>
      </c>
      <c r="D1638" t="s">
        <v>18</v>
      </c>
      <c r="E1638">
        <v>37</v>
      </c>
      <c r="F1638" t="s">
        <v>19</v>
      </c>
      <c r="G1638">
        <v>6</v>
      </c>
      <c r="H1638" s="4">
        <v>0</v>
      </c>
      <c r="I1638" t="s">
        <v>24</v>
      </c>
      <c r="J1638">
        <v>2</v>
      </c>
      <c r="K1638">
        <v>573</v>
      </c>
      <c r="L1638" t="s">
        <v>31</v>
      </c>
      <c r="M1638" t="s">
        <v>21</v>
      </c>
      <c r="N1638" t="s">
        <v>32</v>
      </c>
      <c r="O1638" s="4">
        <v>193995.37</v>
      </c>
      <c r="P1638" t="s">
        <v>28</v>
      </c>
      <c r="Q1638" t="str" cm="1">
        <f t="array" ref="Q1638">_xlfn.IFS(
O1638&lt;50000,"Low Salary (&lt;$50K)",
O1638&lt;90000,"Lower Middle ($50K-$90K)",
O1638&lt;130000,"Middle ($90K-$130K)",
O1638&lt;170000,"Upper Middle ($130K-$170K)",
O1638&gt;=170000,"High Salary (&gt;$170K)"
)</f>
        <v>High Salary (&gt;$170K)</v>
      </c>
      <c r="R1638" t="str" cm="1">
        <f t="array" ref="R1638">_xlfn.IFS(
G1638&lt;=2,"New Customers (0-2Y)",
G1638&lt;=5,"Growing Customers (3-5Y)",
G1638&lt;=8,"Established Customers (6-8Y)",
G1638&lt;=10,"Loyal Customers (9-10Y)"
)</f>
        <v>Established Customers (6-8Y)</v>
      </c>
    </row>
    <row r="1639" spans="1:18" x14ac:dyDescent="0.35">
      <c r="A1639">
        <v>15678626</v>
      </c>
      <c r="B1639" t="s">
        <v>1078</v>
      </c>
      <c r="C1639" t="s">
        <v>26</v>
      </c>
      <c r="D1639" t="s">
        <v>18</v>
      </c>
      <c r="E1639">
        <v>31</v>
      </c>
      <c r="F1639" t="s">
        <v>19</v>
      </c>
      <c r="G1639">
        <v>0</v>
      </c>
      <c r="H1639" s="4">
        <v>0</v>
      </c>
      <c r="I1639" t="s">
        <v>24</v>
      </c>
      <c r="J1639">
        <v>2</v>
      </c>
      <c r="K1639">
        <v>538</v>
      </c>
      <c r="L1639" t="s">
        <v>31</v>
      </c>
      <c r="M1639" t="s">
        <v>27</v>
      </c>
      <c r="N1639" t="s">
        <v>32</v>
      </c>
      <c r="O1639" s="4">
        <v>179453.66</v>
      </c>
      <c r="P1639" t="s">
        <v>28</v>
      </c>
      <c r="Q1639" t="str" cm="1">
        <f t="array" ref="Q1639">_xlfn.IFS(
O1639&lt;50000,"Low Salary (&lt;$50K)",
O1639&lt;90000,"Lower Middle ($50K-$90K)",
O1639&lt;130000,"Middle ($90K-$130K)",
O1639&lt;170000,"Upper Middle ($130K-$170K)",
O1639&gt;=170000,"High Salary (&gt;$170K)"
)</f>
        <v>High Salary (&gt;$170K)</v>
      </c>
      <c r="R1639" t="str" cm="1">
        <f t="array" ref="R1639">_xlfn.IFS(
G1639&lt;=2,"New Customers (0-2Y)",
G1639&lt;=5,"Growing Customers (3-5Y)",
G1639&lt;=8,"Established Customers (6-8Y)",
G1639&lt;=10,"Loyal Customers (9-10Y)"
)</f>
        <v>New Customers (0-2Y)</v>
      </c>
    </row>
    <row r="1640" spans="1:18" x14ac:dyDescent="0.35">
      <c r="A1640">
        <v>15571550</v>
      </c>
      <c r="B1640" t="s">
        <v>1079</v>
      </c>
      <c r="C1640" t="s">
        <v>17</v>
      </c>
      <c r="D1640" t="s">
        <v>39</v>
      </c>
      <c r="E1640">
        <v>39</v>
      </c>
      <c r="F1640" t="s">
        <v>19</v>
      </c>
      <c r="G1640">
        <v>9</v>
      </c>
      <c r="H1640" s="4">
        <v>0</v>
      </c>
      <c r="I1640" t="s">
        <v>24</v>
      </c>
      <c r="J1640">
        <v>1</v>
      </c>
      <c r="K1640">
        <v>699</v>
      </c>
      <c r="L1640" t="s">
        <v>35</v>
      </c>
      <c r="M1640" t="s">
        <v>21</v>
      </c>
      <c r="N1640" t="s">
        <v>32</v>
      </c>
      <c r="O1640" s="4">
        <v>80963.92</v>
      </c>
      <c r="P1640" t="s">
        <v>28</v>
      </c>
      <c r="Q1640" t="str" cm="1">
        <f t="array" ref="Q1640">_xlfn.IFS(
O1640&lt;50000,"Low Salary (&lt;$50K)",
O1640&lt;90000,"Lower Middle ($50K-$90K)",
O1640&lt;130000,"Middle ($90K-$130K)",
O1640&lt;170000,"Upper Middle ($130K-$170K)",
O1640&gt;=170000,"High Salary (&gt;$170K)"
)</f>
        <v>Lower Middle ($50K-$90K)</v>
      </c>
      <c r="R1640" t="str" cm="1">
        <f t="array" ref="R1640">_xlfn.IFS(
G1640&lt;=2,"New Customers (0-2Y)",
G1640&lt;=5,"Growing Customers (3-5Y)",
G1640&lt;=8,"Established Customers (6-8Y)",
G1640&lt;=10,"Loyal Customers (9-10Y)"
)</f>
        <v>Loyal Customers (9-10Y)</v>
      </c>
    </row>
    <row r="1641" spans="1:18" x14ac:dyDescent="0.35">
      <c r="A1641">
        <v>15723053</v>
      </c>
      <c r="B1641" t="s">
        <v>142</v>
      </c>
      <c r="C1641" t="s">
        <v>42</v>
      </c>
      <c r="D1641" t="s">
        <v>39</v>
      </c>
      <c r="E1641">
        <v>32</v>
      </c>
      <c r="F1641" t="s">
        <v>19</v>
      </c>
      <c r="G1641">
        <v>8</v>
      </c>
      <c r="H1641" s="4">
        <v>170291.22</v>
      </c>
      <c r="I1641" t="s">
        <v>33</v>
      </c>
      <c r="J1641">
        <v>2</v>
      </c>
      <c r="K1641">
        <v>504</v>
      </c>
      <c r="L1641" t="s">
        <v>31</v>
      </c>
      <c r="M1641" t="s">
        <v>27</v>
      </c>
      <c r="N1641" t="s">
        <v>22</v>
      </c>
      <c r="O1641" s="4">
        <v>15658.99</v>
      </c>
      <c r="P1641" t="s">
        <v>28</v>
      </c>
      <c r="Q1641" t="str" cm="1">
        <f t="array" ref="Q1641">_xlfn.IFS(
O1641&lt;50000,"Low Salary (&lt;$50K)",
O1641&lt;90000,"Lower Middle ($50K-$90K)",
O1641&lt;130000,"Middle ($90K-$130K)",
O1641&lt;170000,"Upper Middle ($130K-$170K)",
O1641&gt;=170000,"High Salary (&gt;$170K)"
)</f>
        <v>Low Salary (&lt;$50K)</v>
      </c>
      <c r="R1641" t="str" cm="1">
        <f t="array" ref="R1641">_xlfn.IFS(
G1641&lt;=2,"New Customers (0-2Y)",
G1641&lt;=5,"Growing Customers (3-5Y)",
G1641&lt;=8,"Established Customers (6-8Y)",
G1641&lt;=10,"Loyal Customers (9-10Y)"
)</f>
        <v>Established Customers (6-8Y)</v>
      </c>
    </row>
    <row r="1642" spans="1:18" x14ac:dyDescent="0.35">
      <c r="A1642">
        <v>15661528</v>
      </c>
      <c r="B1642" t="s">
        <v>204</v>
      </c>
      <c r="C1642" t="s">
        <v>26</v>
      </c>
      <c r="D1642" t="s">
        <v>39</v>
      </c>
      <c r="E1642">
        <v>47</v>
      </c>
      <c r="F1642" t="s">
        <v>19</v>
      </c>
      <c r="G1642">
        <v>5</v>
      </c>
      <c r="H1642" s="4">
        <v>102562.23</v>
      </c>
      <c r="I1642" t="s">
        <v>33</v>
      </c>
      <c r="J1642">
        <v>1</v>
      </c>
      <c r="K1642">
        <v>583</v>
      </c>
      <c r="L1642" t="s">
        <v>31</v>
      </c>
      <c r="M1642" t="s">
        <v>21</v>
      </c>
      <c r="N1642" t="s">
        <v>32</v>
      </c>
      <c r="O1642" s="4">
        <v>92708.1</v>
      </c>
      <c r="P1642" t="s">
        <v>28</v>
      </c>
      <c r="Q1642" t="str" cm="1">
        <f t="array" ref="Q1642">_xlfn.IFS(
O1642&lt;50000,"Low Salary (&lt;$50K)",
O1642&lt;90000,"Lower Middle ($50K-$90K)",
O1642&lt;130000,"Middle ($90K-$130K)",
O1642&lt;170000,"Upper Middle ($130K-$170K)",
O1642&gt;=170000,"High Salary (&gt;$170K)"
)</f>
        <v>Middle ($90K-$130K)</v>
      </c>
      <c r="R1642" t="str" cm="1">
        <f t="array" ref="R1642">_xlfn.IFS(
G1642&lt;=2,"New Customers (0-2Y)",
G1642&lt;=5,"Growing Customers (3-5Y)",
G1642&lt;=8,"Established Customers (6-8Y)",
G1642&lt;=10,"Loyal Customers (9-10Y)"
)</f>
        <v>Growing Customers (3-5Y)</v>
      </c>
    </row>
    <row r="1643" spans="1:18" x14ac:dyDescent="0.35">
      <c r="A1643">
        <v>15754177</v>
      </c>
      <c r="B1643" t="s">
        <v>1080</v>
      </c>
      <c r="C1643" t="s">
        <v>26</v>
      </c>
      <c r="D1643" t="s">
        <v>39</v>
      </c>
      <c r="E1643">
        <v>53</v>
      </c>
      <c r="F1643" t="s">
        <v>19</v>
      </c>
      <c r="G1643">
        <v>2</v>
      </c>
      <c r="H1643" s="4">
        <v>111061.01</v>
      </c>
      <c r="I1643" t="s">
        <v>33</v>
      </c>
      <c r="J1643">
        <v>2</v>
      </c>
      <c r="K1643">
        <v>712</v>
      </c>
      <c r="L1643" t="s">
        <v>35</v>
      </c>
      <c r="M1643" t="s">
        <v>27</v>
      </c>
      <c r="N1643" t="s">
        <v>32</v>
      </c>
      <c r="O1643" s="4">
        <v>26542.17</v>
      </c>
      <c r="P1643" t="s">
        <v>28</v>
      </c>
      <c r="Q1643" t="str" cm="1">
        <f t="array" ref="Q1643">_xlfn.IFS(
O1643&lt;50000,"Low Salary (&lt;$50K)",
O1643&lt;90000,"Lower Middle ($50K-$90K)",
O1643&lt;130000,"Middle ($90K-$130K)",
O1643&lt;170000,"Upper Middle ($130K-$170K)",
O1643&gt;=170000,"High Salary (&gt;$170K)"
)</f>
        <v>Low Salary (&lt;$50K)</v>
      </c>
      <c r="R1643" t="str" cm="1">
        <f t="array" ref="R1643">_xlfn.IFS(
G1643&lt;=2,"New Customers (0-2Y)",
G1643&lt;=5,"Growing Customers (3-5Y)",
G1643&lt;=8,"Established Customers (6-8Y)",
G1643&lt;=10,"Loyal Customers (9-10Y)"
)</f>
        <v>New Customers (0-2Y)</v>
      </c>
    </row>
    <row r="1644" spans="1:18" x14ac:dyDescent="0.35">
      <c r="A1644">
        <v>15683544</v>
      </c>
      <c r="B1644" t="s">
        <v>85</v>
      </c>
      <c r="C1644" t="s">
        <v>26</v>
      </c>
      <c r="D1644" t="s">
        <v>39</v>
      </c>
      <c r="E1644">
        <v>62</v>
      </c>
      <c r="F1644" t="s">
        <v>2967</v>
      </c>
      <c r="G1644">
        <v>3</v>
      </c>
      <c r="H1644" s="4">
        <v>0</v>
      </c>
      <c r="I1644" t="s">
        <v>24</v>
      </c>
      <c r="J1644">
        <v>1</v>
      </c>
      <c r="K1644">
        <v>626</v>
      </c>
      <c r="L1644" t="s">
        <v>20</v>
      </c>
      <c r="M1644" t="s">
        <v>21</v>
      </c>
      <c r="N1644" t="s">
        <v>22</v>
      </c>
      <c r="O1644" s="4">
        <v>65010.74</v>
      </c>
      <c r="P1644" t="s">
        <v>28</v>
      </c>
      <c r="Q1644" t="str" cm="1">
        <f t="array" ref="Q1644">_xlfn.IFS(
O1644&lt;50000,"Low Salary (&lt;$50K)",
O1644&lt;90000,"Lower Middle ($50K-$90K)",
O1644&lt;130000,"Middle ($90K-$130K)",
O1644&lt;170000,"Upper Middle ($130K-$170K)",
O1644&gt;=170000,"High Salary (&gt;$170K)"
)</f>
        <v>Lower Middle ($50K-$90K)</v>
      </c>
      <c r="R1644" t="str" cm="1">
        <f t="array" ref="R1644">_xlfn.IFS(
G1644&lt;=2,"New Customers (0-2Y)",
G1644&lt;=5,"Growing Customers (3-5Y)",
G1644&lt;=8,"Established Customers (6-8Y)",
G1644&lt;=10,"Loyal Customers (9-10Y)"
)</f>
        <v>Growing Customers (3-5Y)</v>
      </c>
    </row>
    <row r="1645" spans="1:18" x14ac:dyDescent="0.35">
      <c r="A1645">
        <v>15708048</v>
      </c>
      <c r="B1645" t="s">
        <v>1081</v>
      </c>
      <c r="C1645" t="s">
        <v>17</v>
      </c>
      <c r="D1645" t="s">
        <v>18</v>
      </c>
      <c r="E1645">
        <v>34</v>
      </c>
      <c r="F1645" t="s">
        <v>19</v>
      </c>
      <c r="G1645">
        <v>4</v>
      </c>
      <c r="H1645" s="4">
        <v>124379.14</v>
      </c>
      <c r="I1645" t="s">
        <v>33</v>
      </c>
      <c r="J1645">
        <v>1</v>
      </c>
      <c r="K1645">
        <v>631</v>
      </c>
      <c r="L1645" t="s">
        <v>20</v>
      </c>
      <c r="M1645" t="s">
        <v>21</v>
      </c>
      <c r="N1645" t="s">
        <v>32</v>
      </c>
      <c r="O1645" s="4">
        <v>106892.91</v>
      </c>
      <c r="P1645" t="s">
        <v>28</v>
      </c>
      <c r="Q1645" t="str" cm="1">
        <f t="array" ref="Q1645">_xlfn.IFS(
O1645&lt;50000,"Low Salary (&lt;$50K)",
O1645&lt;90000,"Lower Middle ($50K-$90K)",
O1645&lt;130000,"Middle ($90K-$130K)",
O1645&lt;170000,"Upper Middle ($130K-$170K)",
O1645&gt;=170000,"High Salary (&gt;$170K)"
)</f>
        <v>Middle ($90K-$130K)</v>
      </c>
      <c r="R1645" t="str" cm="1">
        <f t="array" ref="R1645">_xlfn.IFS(
G1645&lt;=2,"New Customers (0-2Y)",
G1645&lt;=5,"Growing Customers (3-5Y)",
G1645&lt;=8,"Established Customers (6-8Y)",
G1645&lt;=10,"Loyal Customers (9-10Y)"
)</f>
        <v>Growing Customers (3-5Y)</v>
      </c>
    </row>
    <row r="1646" spans="1:18" x14ac:dyDescent="0.35">
      <c r="A1646">
        <v>15701109</v>
      </c>
      <c r="B1646" t="s">
        <v>1082</v>
      </c>
      <c r="C1646" t="s">
        <v>17</v>
      </c>
      <c r="D1646" t="s">
        <v>18</v>
      </c>
      <c r="E1646">
        <v>37</v>
      </c>
      <c r="F1646" t="s">
        <v>19</v>
      </c>
      <c r="G1646">
        <v>7</v>
      </c>
      <c r="H1646" s="4">
        <v>0</v>
      </c>
      <c r="I1646" t="s">
        <v>24</v>
      </c>
      <c r="J1646">
        <v>1</v>
      </c>
      <c r="K1646">
        <v>663</v>
      </c>
      <c r="L1646" t="s">
        <v>35</v>
      </c>
      <c r="M1646" t="s">
        <v>21</v>
      </c>
      <c r="N1646" t="s">
        <v>22</v>
      </c>
      <c r="O1646" s="4">
        <v>185210.63</v>
      </c>
      <c r="P1646" t="s">
        <v>28</v>
      </c>
      <c r="Q1646" t="str" cm="1">
        <f t="array" ref="Q1646">_xlfn.IFS(
O1646&lt;50000,"Low Salary (&lt;$50K)",
O1646&lt;90000,"Lower Middle ($50K-$90K)",
O1646&lt;130000,"Middle ($90K-$130K)",
O1646&lt;170000,"Upper Middle ($130K-$170K)",
O1646&gt;=170000,"High Salary (&gt;$170K)"
)</f>
        <v>High Salary (&gt;$170K)</v>
      </c>
      <c r="R1646" t="str" cm="1">
        <f t="array" ref="R1646">_xlfn.IFS(
G1646&lt;=2,"New Customers (0-2Y)",
G1646&lt;=5,"Growing Customers (3-5Y)",
G1646&lt;=8,"Established Customers (6-8Y)",
G1646&lt;=10,"Loyal Customers (9-10Y)"
)</f>
        <v>Established Customers (6-8Y)</v>
      </c>
    </row>
    <row r="1647" spans="1:18" x14ac:dyDescent="0.35">
      <c r="A1647">
        <v>15600110</v>
      </c>
      <c r="B1647" t="s">
        <v>93</v>
      </c>
      <c r="C1647" t="s">
        <v>42</v>
      </c>
      <c r="D1647" t="s">
        <v>18</v>
      </c>
      <c r="E1647">
        <v>41</v>
      </c>
      <c r="F1647" t="s">
        <v>19</v>
      </c>
      <c r="G1647">
        <v>3</v>
      </c>
      <c r="H1647" s="4">
        <v>57745.760000000002</v>
      </c>
      <c r="I1647" t="s">
        <v>29</v>
      </c>
      <c r="J1647">
        <v>1</v>
      </c>
      <c r="K1647">
        <v>506</v>
      </c>
      <c r="L1647" t="s">
        <v>31</v>
      </c>
      <c r="M1647" t="s">
        <v>21</v>
      </c>
      <c r="N1647" t="s">
        <v>32</v>
      </c>
      <c r="O1647" s="4">
        <v>4035.46</v>
      </c>
      <c r="P1647" t="s">
        <v>28</v>
      </c>
      <c r="Q1647" t="str" cm="1">
        <f t="array" ref="Q1647">_xlfn.IFS(
O1647&lt;50000,"Low Salary (&lt;$50K)",
O1647&lt;90000,"Lower Middle ($50K-$90K)",
O1647&lt;130000,"Middle ($90K-$130K)",
O1647&lt;170000,"Upper Middle ($130K-$170K)",
O1647&gt;=170000,"High Salary (&gt;$170K)"
)</f>
        <v>Low Salary (&lt;$50K)</v>
      </c>
      <c r="R1647" t="str" cm="1">
        <f t="array" ref="R1647">_xlfn.IFS(
G1647&lt;=2,"New Customers (0-2Y)",
G1647&lt;=5,"Growing Customers (3-5Y)",
G1647&lt;=8,"Established Customers (6-8Y)",
G1647&lt;=10,"Loyal Customers (9-10Y)"
)</f>
        <v>Growing Customers (3-5Y)</v>
      </c>
    </row>
    <row r="1648" spans="1:18" x14ac:dyDescent="0.35">
      <c r="A1648">
        <v>15651533</v>
      </c>
      <c r="B1648" t="s">
        <v>340</v>
      </c>
      <c r="C1648" t="s">
        <v>42</v>
      </c>
      <c r="D1648" t="s">
        <v>18</v>
      </c>
      <c r="E1648">
        <v>50</v>
      </c>
      <c r="F1648" t="s">
        <v>19</v>
      </c>
      <c r="G1648">
        <v>5</v>
      </c>
      <c r="H1648" s="4">
        <v>129293.74</v>
      </c>
      <c r="I1648" t="s">
        <v>33</v>
      </c>
      <c r="J1648">
        <v>1</v>
      </c>
      <c r="K1648">
        <v>570</v>
      </c>
      <c r="L1648" t="s">
        <v>31</v>
      </c>
      <c r="M1648" t="s">
        <v>21</v>
      </c>
      <c r="N1648" t="s">
        <v>32</v>
      </c>
      <c r="O1648" s="4">
        <v>177805.44</v>
      </c>
      <c r="P1648" t="s">
        <v>23</v>
      </c>
      <c r="Q1648" t="str" cm="1">
        <f t="array" ref="Q1648">_xlfn.IFS(
O1648&lt;50000,"Low Salary (&lt;$50K)",
O1648&lt;90000,"Lower Middle ($50K-$90K)",
O1648&lt;130000,"Middle ($90K-$130K)",
O1648&lt;170000,"Upper Middle ($130K-$170K)",
O1648&gt;=170000,"High Salary (&gt;$170K)"
)</f>
        <v>High Salary (&gt;$170K)</v>
      </c>
      <c r="R1648" t="str" cm="1">
        <f t="array" ref="R1648">_xlfn.IFS(
G1648&lt;=2,"New Customers (0-2Y)",
G1648&lt;=5,"Growing Customers (3-5Y)",
G1648&lt;=8,"Established Customers (6-8Y)",
G1648&lt;=10,"Loyal Customers (9-10Y)"
)</f>
        <v>Growing Customers (3-5Y)</v>
      </c>
    </row>
    <row r="1649" spans="1:18" x14ac:dyDescent="0.35">
      <c r="A1649">
        <v>15777904</v>
      </c>
      <c r="B1649" t="s">
        <v>1083</v>
      </c>
      <c r="C1649" t="s">
        <v>17</v>
      </c>
      <c r="D1649" t="s">
        <v>18</v>
      </c>
      <c r="E1649">
        <v>45</v>
      </c>
      <c r="F1649" t="s">
        <v>19</v>
      </c>
      <c r="G1649">
        <v>7</v>
      </c>
      <c r="H1649" s="4">
        <v>0</v>
      </c>
      <c r="I1649" t="s">
        <v>24</v>
      </c>
      <c r="J1649">
        <v>2</v>
      </c>
      <c r="K1649">
        <v>703</v>
      </c>
      <c r="L1649" t="s">
        <v>35</v>
      </c>
      <c r="M1649" t="s">
        <v>21</v>
      </c>
      <c r="N1649" t="s">
        <v>22</v>
      </c>
      <c r="O1649" s="4">
        <v>68831.72</v>
      </c>
      <c r="P1649" t="s">
        <v>28</v>
      </c>
      <c r="Q1649" t="str" cm="1">
        <f t="array" ref="Q1649">_xlfn.IFS(
O1649&lt;50000,"Low Salary (&lt;$50K)",
O1649&lt;90000,"Lower Middle ($50K-$90K)",
O1649&lt;130000,"Middle ($90K-$130K)",
O1649&lt;170000,"Upper Middle ($130K-$170K)",
O1649&gt;=170000,"High Salary (&gt;$170K)"
)</f>
        <v>Lower Middle ($50K-$90K)</v>
      </c>
      <c r="R1649" t="str" cm="1">
        <f t="array" ref="R1649">_xlfn.IFS(
G1649&lt;=2,"New Customers (0-2Y)",
G1649&lt;=5,"Growing Customers (3-5Y)",
G1649&lt;=8,"Established Customers (6-8Y)",
G1649&lt;=10,"Loyal Customers (9-10Y)"
)</f>
        <v>Established Customers (6-8Y)</v>
      </c>
    </row>
    <row r="1650" spans="1:18" x14ac:dyDescent="0.35">
      <c r="A1650">
        <v>15655574</v>
      </c>
      <c r="B1650" t="s">
        <v>982</v>
      </c>
      <c r="C1650" t="s">
        <v>42</v>
      </c>
      <c r="D1650" t="s">
        <v>18</v>
      </c>
      <c r="E1650">
        <v>40</v>
      </c>
      <c r="F1650" t="s">
        <v>19</v>
      </c>
      <c r="G1650">
        <v>8</v>
      </c>
      <c r="H1650" s="4">
        <v>150777.1</v>
      </c>
      <c r="I1650" t="s">
        <v>33</v>
      </c>
      <c r="J1650">
        <v>1</v>
      </c>
      <c r="K1650">
        <v>698</v>
      </c>
      <c r="L1650" t="s">
        <v>35</v>
      </c>
      <c r="M1650" t="s">
        <v>21</v>
      </c>
      <c r="N1650" t="s">
        <v>32</v>
      </c>
      <c r="O1650" s="4">
        <v>114732.62</v>
      </c>
      <c r="P1650" t="s">
        <v>28</v>
      </c>
      <c r="Q1650" t="str" cm="1">
        <f t="array" ref="Q1650">_xlfn.IFS(
O1650&lt;50000,"Low Salary (&lt;$50K)",
O1650&lt;90000,"Lower Middle ($50K-$90K)",
O1650&lt;130000,"Middle ($90K-$130K)",
O1650&lt;170000,"Upper Middle ($130K-$170K)",
O1650&gt;=170000,"High Salary (&gt;$170K)"
)</f>
        <v>Middle ($90K-$130K)</v>
      </c>
      <c r="R1650" t="str" cm="1">
        <f t="array" ref="R1650">_xlfn.IFS(
G1650&lt;=2,"New Customers (0-2Y)",
G1650&lt;=5,"Growing Customers (3-5Y)",
G1650&lt;=8,"Established Customers (6-8Y)",
G1650&lt;=10,"Loyal Customers (9-10Y)"
)</f>
        <v>Established Customers (6-8Y)</v>
      </c>
    </row>
    <row r="1651" spans="1:18" x14ac:dyDescent="0.35">
      <c r="A1651">
        <v>15569423</v>
      </c>
      <c r="B1651" t="s">
        <v>374</v>
      </c>
      <c r="C1651" t="s">
        <v>26</v>
      </c>
      <c r="D1651" t="s">
        <v>39</v>
      </c>
      <c r="E1651">
        <v>41</v>
      </c>
      <c r="F1651" t="s">
        <v>19</v>
      </c>
      <c r="G1651">
        <v>4</v>
      </c>
      <c r="H1651" s="4">
        <v>0</v>
      </c>
      <c r="I1651" t="s">
        <v>24</v>
      </c>
      <c r="J1651">
        <v>2</v>
      </c>
      <c r="K1651">
        <v>731</v>
      </c>
      <c r="L1651" t="s">
        <v>35</v>
      </c>
      <c r="M1651" t="s">
        <v>21</v>
      </c>
      <c r="N1651" t="s">
        <v>32</v>
      </c>
      <c r="O1651" s="4">
        <v>22299.27</v>
      </c>
      <c r="P1651" t="s">
        <v>28</v>
      </c>
      <c r="Q1651" t="str" cm="1">
        <f t="array" ref="Q1651">_xlfn.IFS(
O1651&lt;50000,"Low Salary (&lt;$50K)",
O1651&lt;90000,"Lower Middle ($50K-$90K)",
O1651&lt;130000,"Middle ($90K-$130K)",
O1651&lt;170000,"Upper Middle ($130K-$170K)",
O1651&gt;=170000,"High Salary (&gt;$170K)"
)</f>
        <v>Low Salary (&lt;$50K)</v>
      </c>
      <c r="R1651" t="str" cm="1">
        <f t="array" ref="R1651">_xlfn.IFS(
G1651&lt;=2,"New Customers (0-2Y)",
G1651&lt;=5,"Growing Customers (3-5Y)",
G1651&lt;=8,"Established Customers (6-8Y)",
G1651&lt;=10,"Loyal Customers (9-10Y)"
)</f>
        <v>Growing Customers (3-5Y)</v>
      </c>
    </row>
    <row r="1652" spans="1:18" x14ac:dyDescent="0.35">
      <c r="A1652">
        <v>15718106</v>
      </c>
      <c r="B1652" t="s">
        <v>1084</v>
      </c>
      <c r="C1652" t="s">
        <v>17</v>
      </c>
      <c r="D1652" t="s">
        <v>39</v>
      </c>
      <c r="E1652">
        <v>34</v>
      </c>
      <c r="F1652" t="s">
        <v>19</v>
      </c>
      <c r="G1652">
        <v>6</v>
      </c>
      <c r="H1652" s="4">
        <v>0</v>
      </c>
      <c r="I1652" t="s">
        <v>24</v>
      </c>
      <c r="J1652">
        <v>2</v>
      </c>
      <c r="K1652">
        <v>625</v>
      </c>
      <c r="L1652" t="s">
        <v>20</v>
      </c>
      <c r="M1652" t="s">
        <v>27</v>
      </c>
      <c r="N1652" t="s">
        <v>32</v>
      </c>
      <c r="O1652" s="4">
        <v>197283.20000000001</v>
      </c>
      <c r="P1652" t="s">
        <v>28</v>
      </c>
      <c r="Q1652" t="str" cm="1">
        <f t="array" ref="Q1652">_xlfn.IFS(
O1652&lt;50000,"Low Salary (&lt;$50K)",
O1652&lt;90000,"Lower Middle ($50K-$90K)",
O1652&lt;130000,"Middle ($90K-$130K)",
O1652&lt;170000,"Upper Middle ($130K-$170K)",
O1652&gt;=170000,"High Salary (&gt;$170K)"
)</f>
        <v>High Salary (&gt;$170K)</v>
      </c>
      <c r="R1652" t="str" cm="1">
        <f t="array" ref="R1652">_xlfn.IFS(
G1652&lt;=2,"New Customers (0-2Y)",
G1652&lt;=5,"Growing Customers (3-5Y)",
G1652&lt;=8,"Established Customers (6-8Y)",
G1652&lt;=10,"Loyal Customers (9-10Y)"
)</f>
        <v>Established Customers (6-8Y)</v>
      </c>
    </row>
    <row r="1653" spans="1:18" x14ac:dyDescent="0.35">
      <c r="A1653">
        <v>15585067</v>
      </c>
      <c r="B1653" t="s">
        <v>1085</v>
      </c>
      <c r="C1653" t="s">
        <v>26</v>
      </c>
      <c r="D1653" t="s">
        <v>39</v>
      </c>
      <c r="E1653">
        <v>31</v>
      </c>
      <c r="F1653" t="s">
        <v>19</v>
      </c>
      <c r="G1653">
        <v>9</v>
      </c>
      <c r="H1653" s="4">
        <v>108632.48</v>
      </c>
      <c r="I1653" t="s">
        <v>33</v>
      </c>
      <c r="J1653">
        <v>1</v>
      </c>
      <c r="K1653">
        <v>634</v>
      </c>
      <c r="L1653" t="s">
        <v>20</v>
      </c>
      <c r="M1653" t="s">
        <v>21</v>
      </c>
      <c r="N1653" t="s">
        <v>22</v>
      </c>
      <c r="O1653" s="4">
        <v>179485.96</v>
      </c>
      <c r="P1653" t="s">
        <v>23</v>
      </c>
      <c r="Q1653" t="str" cm="1">
        <f t="array" ref="Q1653">_xlfn.IFS(
O1653&lt;50000,"Low Salary (&lt;$50K)",
O1653&lt;90000,"Lower Middle ($50K-$90K)",
O1653&lt;130000,"Middle ($90K-$130K)",
O1653&lt;170000,"Upper Middle ($130K-$170K)",
O1653&gt;=170000,"High Salary (&gt;$170K)"
)</f>
        <v>High Salary (&gt;$170K)</v>
      </c>
      <c r="R1653" t="str" cm="1">
        <f t="array" ref="R1653">_xlfn.IFS(
G1653&lt;=2,"New Customers (0-2Y)",
G1653&lt;=5,"Growing Customers (3-5Y)",
G1653&lt;=8,"Established Customers (6-8Y)",
G1653&lt;=10,"Loyal Customers (9-10Y)"
)</f>
        <v>Loyal Customers (9-10Y)</v>
      </c>
    </row>
    <row r="1654" spans="1:18" x14ac:dyDescent="0.35">
      <c r="A1654">
        <v>15675501</v>
      </c>
      <c r="B1654" t="s">
        <v>813</v>
      </c>
      <c r="C1654" t="s">
        <v>17</v>
      </c>
      <c r="D1654" t="s">
        <v>39</v>
      </c>
      <c r="E1654">
        <v>59</v>
      </c>
      <c r="F1654" t="s">
        <v>19</v>
      </c>
      <c r="G1654">
        <v>5</v>
      </c>
      <c r="H1654" s="4">
        <v>153861.1</v>
      </c>
      <c r="I1654" t="s">
        <v>33</v>
      </c>
      <c r="J1654">
        <v>1</v>
      </c>
      <c r="K1654">
        <v>616</v>
      </c>
      <c r="L1654" t="s">
        <v>20</v>
      </c>
      <c r="M1654" t="s">
        <v>21</v>
      </c>
      <c r="N1654" t="s">
        <v>22</v>
      </c>
      <c r="O1654" s="4">
        <v>17699.48</v>
      </c>
      <c r="P1654" t="s">
        <v>28</v>
      </c>
      <c r="Q1654" t="str" cm="1">
        <f t="array" ref="Q1654">_xlfn.IFS(
O1654&lt;50000,"Low Salary (&lt;$50K)",
O1654&lt;90000,"Lower Middle ($50K-$90K)",
O1654&lt;130000,"Middle ($90K-$130K)",
O1654&lt;170000,"Upper Middle ($130K-$170K)",
O1654&gt;=170000,"High Salary (&gt;$170K)"
)</f>
        <v>Low Salary (&lt;$50K)</v>
      </c>
      <c r="R1654" t="str" cm="1">
        <f t="array" ref="R1654">_xlfn.IFS(
G1654&lt;=2,"New Customers (0-2Y)",
G1654&lt;=5,"Growing Customers (3-5Y)",
G1654&lt;=8,"Established Customers (6-8Y)",
G1654&lt;=10,"Loyal Customers (9-10Y)"
)</f>
        <v>Growing Customers (3-5Y)</v>
      </c>
    </row>
    <row r="1655" spans="1:18" x14ac:dyDescent="0.35">
      <c r="A1655">
        <v>15633233</v>
      </c>
      <c r="B1655" t="s">
        <v>1086</v>
      </c>
      <c r="C1655" t="s">
        <v>17</v>
      </c>
      <c r="D1655" t="s">
        <v>39</v>
      </c>
      <c r="E1655">
        <v>56</v>
      </c>
      <c r="F1655" t="s">
        <v>19</v>
      </c>
      <c r="G1655">
        <v>1</v>
      </c>
      <c r="H1655" s="4">
        <v>100374.58</v>
      </c>
      <c r="I1655" t="s">
        <v>33</v>
      </c>
      <c r="J1655">
        <v>1</v>
      </c>
      <c r="K1655">
        <v>500</v>
      </c>
      <c r="L1655" t="s">
        <v>31</v>
      </c>
      <c r="M1655" t="s">
        <v>21</v>
      </c>
      <c r="N1655" t="s">
        <v>32</v>
      </c>
      <c r="O1655" s="4">
        <v>118490.8</v>
      </c>
      <c r="P1655" t="s">
        <v>23</v>
      </c>
      <c r="Q1655" t="str" cm="1">
        <f t="array" ref="Q1655">_xlfn.IFS(
O1655&lt;50000,"Low Salary (&lt;$50K)",
O1655&lt;90000,"Lower Middle ($50K-$90K)",
O1655&lt;130000,"Middle ($90K-$130K)",
O1655&lt;170000,"Upper Middle ($130K-$170K)",
O1655&gt;=170000,"High Salary (&gt;$170K)"
)</f>
        <v>Middle ($90K-$130K)</v>
      </c>
      <c r="R1655" t="str" cm="1">
        <f t="array" ref="R1655">_xlfn.IFS(
G1655&lt;=2,"New Customers (0-2Y)",
G1655&lt;=5,"Growing Customers (3-5Y)",
G1655&lt;=8,"Established Customers (6-8Y)",
G1655&lt;=10,"Loyal Customers (9-10Y)"
)</f>
        <v>New Customers (0-2Y)</v>
      </c>
    </row>
    <row r="1656" spans="1:18" x14ac:dyDescent="0.35">
      <c r="A1656">
        <v>15667134</v>
      </c>
      <c r="B1656" t="s">
        <v>1087</v>
      </c>
      <c r="C1656" t="s">
        <v>17</v>
      </c>
      <c r="D1656" t="s">
        <v>39</v>
      </c>
      <c r="E1656">
        <v>32</v>
      </c>
      <c r="F1656" t="s">
        <v>19</v>
      </c>
      <c r="G1656">
        <v>8</v>
      </c>
      <c r="H1656" s="4">
        <v>0</v>
      </c>
      <c r="I1656" t="s">
        <v>24</v>
      </c>
      <c r="J1656">
        <v>2</v>
      </c>
      <c r="K1656">
        <v>446</v>
      </c>
      <c r="L1656" t="s">
        <v>44</v>
      </c>
      <c r="M1656" t="s">
        <v>27</v>
      </c>
      <c r="N1656" t="s">
        <v>32</v>
      </c>
      <c r="O1656" s="4">
        <v>133292.94</v>
      </c>
      <c r="P1656" t="s">
        <v>28</v>
      </c>
      <c r="Q1656" t="str" cm="1">
        <f t="array" ref="Q1656">_xlfn.IFS(
O1656&lt;50000,"Low Salary (&lt;$50K)",
O1656&lt;90000,"Lower Middle ($50K-$90K)",
O1656&lt;130000,"Middle ($90K-$130K)",
O1656&lt;170000,"Upper Middle ($130K-$170K)",
O1656&gt;=170000,"High Salary (&gt;$170K)"
)</f>
        <v>Upper Middle ($130K-$170K)</v>
      </c>
      <c r="R1656" t="str" cm="1">
        <f t="array" ref="R1656">_xlfn.IFS(
G1656&lt;=2,"New Customers (0-2Y)",
G1656&lt;=5,"Growing Customers (3-5Y)",
G1656&lt;=8,"Established Customers (6-8Y)",
G1656&lt;=10,"Loyal Customers (9-10Y)"
)</f>
        <v>Established Customers (6-8Y)</v>
      </c>
    </row>
    <row r="1657" spans="1:18" x14ac:dyDescent="0.35">
      <c r="A1657">
        <v>15659105</v>
      </c>
      <c r="B1657" t="s">
        <v>1088</v>
      </c>
      <c r="C1657" t="s">
        <v>17</v>
      </c>
      <c r="D1657" t="s">
        <v>18</v>
      </c>
      <c r="E1657">
        <v>47</v>
      </c>
      <c r="F1657" t="s">
        <v>19</v>
      </c>
      <c r="G1657">
        <v>9</v>
      </c>
      <c r="H1657" s="4">
        <v>61196.54</v>
      </c>
      <c r="I1657" t="s">
        <v>29</v>
      </c>
      <c r="J1657">
        <v>1</v>
      </c>
      <c r="K1657">
        <v>669</v>
      </c>
      <c r="L1657" t="s">
        <v>35</v>
      </c>
      <c r="M1657" t="s">
        <v>21</v>
      </c>
      <c r="N1657" t="s">
        <v>32</v>
      </c>
      <c r="O1657" s="4">
        <v>58170.239999999998</v>
      </c>
      <c r="P1657" t="s">
        <v>28</v>
      </c>
      <c r="Q1657" t="str" cm="1">
        <f t="array" ref="Q1657">_xlfn.IFS(
O1657&lt;50000,"Low Salary (&lt;$50K)",
O1657&lt;90000,"Lower Middle ($50K-$90K)",
O1657&lt;130000,"Middle ($90K-$130K)",
O1657&lt;170000,"Upper Middle ($130K-$170K)",
O1657&gt;=170000,"High Salary (&gt;$170K)"
)</f>
        <v>Lower Middle ($50K-$90K)</v>
      </c>
      <c r="R1657" t="str" cm="1">
        <f t="array" ref="R1657">_xlfn.IFS(
G1657&lt;=2,"New Customers (0-2Y)",
G1657&lt;=5,"Growing Customers (3-5Y)",
G1657&lt;=8,"Established Customers (6-8Y)",
G1657&lt;=10,"Loyal Customers (9-10Y)"
)</f>
        <v>Loyal Customers (9-10Y)</v>
      </c>
    </row>
    <row r="1658" spans="1:18" x14ac:dyDescent="0.35">
      <c r="A1658">
        <v>15575409</v>
      </c>
      <c r="B1658" t="s">
        <v>1089</v>
      </c>
      <c r="C1658" t="s">
        <v>42</v>
      </c>
      <c r="D1658" t="s">
        <v>39</v>
      </c>
      <c r="E1658">
        <v>31</v>
      </c>
      <c r="F1658" t="s">
        <v>19</v>
      </c>
      <c r="G1658">
        <v>6</v>
      </c>
      <c r="H1658" s="4">
        <v>116891.72</v>
      </c>
      <c r="I1658" t="s">
        <v>33</v>
      </c>
      <c r="J1658">
        <v>1</v>
      </c>
      <c r="K1658">
        <v>581</v>
      </c>
      <c r="L1658" t="s">
        <v>31</v>
      </c>
      <c r="M1658" t="s">
        <v>21</v>
      </c>
      <c r="N1658" t="s">
        <v>32</v>
      </c>
      <c r="O1658" s="4">
        <v>107137.3</v>
      </c>
      <c r="P1658" t="s">
        <v>28</v>
      </c>
      <c r="Q1658" t="str" cm="1">
        <f t="array" ref="Q1658">_xlfn.IFS(
O1658&lt;50000,"Low Salary (&lt;$50K)",
O1658&lt;90000,"Lower Middle ($50K-$90K)",
O1658&lt;130000,"Middle ($90K-$130K)",
O1658&lt;170000,"Upper Middle ($130K-$170K)",
O1658&gt;=170000,"High Salary (&gt;$170K)"
)</f>
        <v>Middle ($90K-$130K)</v>
      </c>
      <c r="R1658" t="str" cm="1">
        <f t="array" ref="R1658">_xlfn.IFS(
G1658&lt;=2,"New Customers (0-2Y)",
G1658&lt;=5,"Growing Customers (3-5Y)",
G1658&lt;=8,"Established Customers (6-8Y)",
G1658&lt;=10,"Loyal Customers (9-10Y)"
)</f>
        <v>Established Customers (6-8Y)</v>
      </c>
    </row>
    <row r="1659" spans="1:18" x14ac:dyDescent="0.35">
      <c r="A1659">
        <v>15752342</v>
      </c>
      <c r="B1659" t="s">
        <v>136</v>
      </c>
      <c r="C1659" t="s">
        <v>42</v>
      </c>
      <c r="D1659" t="s">
        <v>18</v>
      </c>
      <c r="E1659">
        <v>54</v>
      </c>
      <c r="F1659" t="s">
        <v>19</v>
      </c>
      <c r="G1659">
        <v>6</v>
      </c>
      <c r="H1659" s="4">
        <v>133656.91</v>
      </c>
      <c r="I1659" t="s">
        <v>33</v>
      </c>
      <c r="J1659">
        <v>3</v>
      </c>
      <c r="K1659">
        <v>704</v>
      </c>
      <c r="L1659" t="s">
        <v>35</v>
      </c>
      <c r="M1659" t="s">
        <v>21</v>
      </c>
      <c r="N1659" t="s">
        <v>32</v>
      </c>
      <c r="O1659" s="4">
        <v>145071.32999999999</v>
      </c>
      <c r="P1659" t="s">
        <v>23</v>
      </c>
      <c r="Q1659" t="str" cm="1">
        <f t="array" ref="Q1659">_xlfn.IFS(
O1659&lt;50000,"Low Salary (&lt;$50K)",
O1659&lt;90000,"Lower Middle ($50K-$90K)",
O1659&lt;130000,"Middle ($90K-$130K)",
O1659&lt;170000,"Upper Middle ($130K-$170K)",
O1659&gt;=170000,"High Salary (&gt;$170K)"
)</f>
        <v>Upper Middle ($130K-$170K)</v>
      </c>
      <c r="R1659" t="str" cm="1">
        <f t="array" ref="R1659">_xlfn.IFS(
G1659&lt;=2,"New Customers (0-2Y)",
G1659&lt;=5,"Growing Customers (3-5Y)",
G1659&lt;=8,"Established Customers (6-8Y)",
G1659&lt;=10,"Loyal Customers (9-10Y)"
)</f>
        <v>Established Customers (6-8Y)</v>
      </c>
    </row>
    <row r="1660" spans="1:18" x14ac:dyDescent="0.35">
      <c r="A1660">
        <v>15654851</v>
      </c>
      <c r="B1660" t="s">
        <v>501</v>
      </c>
      <c r="C1660" t="s">
        <v>17</v>
      </c>
      <c r="D1660" t="s">
        <v>39</v>
      </c>
      <c r="E1660">
        <v>44</v>
      </c>
      <c r="F1660" t="s">
        <v>19</v>
      </c>
      <c r="G1660">
        <v>2</v>
      </c>
      <c r="H1660" s="4">
        <v>92911.52</v>
      </c>
      <c r="I1660" t="s">
        <v>29</v>
      </c>
      <c r="J1660">
        <v>1</v>
      </c>
      <c r="K1660">
        <v>748</v>
      </c>
      <c r="L1660" t="s">
        <v>35</v>
      </c>
      <c r="M1660" t="s">
        <v>27</v>
      </c>
      <c r="N1660" t="s">
        <v>22</v>
      </c>
      <c r="O1660" s="4">
        <v>85495.24</v>
      </c>
      <c r="P1660" t="s">
        <v>28</v>
      </c>
      <c r="Q1660" t="str" cm="1">
        <f t="array" ref="Q1660">_xlfn.IFS(
O1660&lt;50000,"Low Salary (&lt;$50K)",
O1660&lt;90000,"Lower Middle ($50K-$90K)",
O1660&lt;130000,"Middle ($90K-$130K)",
O1660&lt;170000,"Upper Middle ($130K-$170K)",
O1660&gt;=170000,"High Salary (&gt;$170K)"
)</f>
        <v>Lower Middle ($50K-$90K)</v>
      </c>
      <c r="R1660" t="str" cm="1">
        <f t="array" ref="R1660">_xlfn.IFS(
G1660&lt;=2,"New Customers (0-2Y)",
G1660&lt;=5,"Growing Customers (3-5Y)",
G1660&lt;=8,"Established Customers (6-8Y)",
G1660&lt;=10,"Loyal Customers (9-10Y)"
)</f>
        <v>New Customers (0-2Y)</v>
      </c>
    </row>
    <row r="1661" spans="1:18" x14ac:dyDescent="0.35">
      <c r="A1661">
        <v>15741429</v>
      </c>
      <c r="B1661" t="s">
        <v>521</v>
      </c>
      <c r="C1661" t="s">
        <v>26</v>
      </c>
      <c r="D1661" t="s">
        <v>18</v>
      </c>
      <c r="E1661">
        <v>31</v>
      </c>
      <c r="F1661" t="s">
        <v>19</v>
      </c>
      <c r="G1661">
        <v>9</v>
      </c>
      <c r="H1661" s="4">
        <v>119825.75</v>
      </c>
      <c r="I1661" t="s">
        <v>33</v>
      </c>
      <c r="J1661">
        <v>2</v>
      </c>
      <c r="K1661">
        <v>680</v>
      </c>
      <c r="L1661" t="s">
        <v>35</v>
      </c>
      <c r="M1661" t="s">
        <v>21</v>
      </c>
      <c r="N1661" t="s">
        <v>22</v>
      </c>
      <c r="O1661" s="4">
        <v>101139.3</v>
      </c>
      <c r="P1661" t="s">
        <v>28</v>
      </c>
      <c r="Q1661" t="str" cm="1">
        <f t="array" ref="Q1661">_xlfn.IFS(
O1661&lt;50000,"Low Salary (&lt;$50K)",
O1661&lt;90000,"Lower Middle ($50K-$90K)",
O1661&lt;130000,"Middle ($90K-$130K)",
O1661&lt;170000,"Upper Middle ($130K-$170K)",
O1661&gt;=170000,"High Salary (&gt;$170K)"
)</f>
        <v>Middle ($90K-$130K)</v>
      </c>
      <c r="R1661" t="str" cm="1">
        <f t="array" ref="R1661">_xlfn.IFS(
G1661&lt;=2,"New Customers (0-2Y)",
G1661&lt;=5,"Growing Customers (3-5Y)",
G1661&lt;=8,"Established Customers (6-8Y)",
G1661&lt;=10,"Loyal Customers (9-10Y)"
)</f>
        <v>Loyal Customers (9-10Y)</v>
      </c>
    </row>
    <row r="1662" spans="1:18" x14ac:dyDescent="0.35">
      <c r="A1662">
        <v>15682356</v>
      </c>
      <c r="B1662" t="s">
        <v>1090</v>
      </c>
      <c r="C1662" t="s">
        <v>17</v>
      </c>
      <c r="D1662" t="s">
        <v>18</v>
      </c>
      <c r="E1662">
        <v>37</v>
      </c>
      <c r="F1662" t="s">
        <v>19</v>
      </c>
      <c r="G1662">
        <v>7</v>
      </c>
      <c r="H1662" s="4">
        <v>111852.84</v>
      </c>
      <c r="I1662" t="s">
        <v>33</v>
      </c>
      <c r="J1662">
        <v>2</v>
      </c>
      <c r="K1662">
        <v>655</v>
      </c>
      <c r="L1662" t="s">
        <v>20</v>
      </c>
      <c r="M1662" t="s">
        <v>21</v>
      </c>
      <c r="N1662" t="s">
        <v>32</v>
      </c>
      <c r="O1662" s="4">
        <v>10511.13</v>
      </c>
      <c r="P1662" t="s">
        <v>28</v>
      </c>
      <c r="Q1662" t="str" cm="1">
        <f t="array" ref="Q1662">_xlfn.IFS(
O1662&lt;50000,"Low Salary (&lt;$50K)",
O1662&lt;90000,"Lower Middle ($50K-$90K)",
O1662&lt;130000,"Middle ($90K-$130K)",
O1662&lt;170000,"Upper Middle ($130K-$170K)",
O1662&gt;=170000,"High Salary (&gt;$170K)"
)</f>
        <v>Low Salary (&lt;$50K)</v>
      </c>
      <c r="R1662" t="str" cm="1">
        <f t="array" ref="R1662">_xlfn.IFS(
G1662&lt;=2,"New Customers (0-2Y)",
G1662&lt;=5,"Growing Customers (3-5Y)",
G1662&lt;=8,"Established Customers (6-8Y)",
G1662&lt;=10,"Loyal Customers (9-10Y)"
)</f>
        <v>Established Customers (6-8Y)</v>
      </c>
    </row>
    <row r="1663" spans="1:18" x14ac:dyDescent="0.35">
      <c r="A1663">
        <v>15806447</v>
      </c>
      <c r="B1663" t="s">
        <v>328</v>
      </c>
      <c r="C1663" t="s">
        <v>42</v>
      </c>
      <c r="D1663" t="s">
        <v>39</v>
      </c>
      <c r="E1663">
        <v>32</v>
      </c>
      <c r="F1663" t="s">
        <v>19</v>
      </c>
      <c r="G1663">
        <v>0</v>
      </c>
      <c r="H1663" s="4">
        <v>106683.52</v>
      </c>
      <c r="I1663" t="s">
        <v>33</v>
      </c>
      <c r="J1663">
        <v>2</v>
      </c>
      <c r="K1663">
        <v>690</v>
      </c>
      <c r="L1663" t="s">
        <v>35</v>
      </c>
      <c r="M1663" t="s">
        <v>21</v>
      </c>
      <c r="N1663" t="s">
        <v>22</v>
      </c>
      <c r="O1663" s="4">
        <v>137916.49</v>
      </c>
      <c r="P1663" t="s">
        <v>28</v>
      </c>
      <c r="Q1663" t="str" cm="1">
        <f t="array" ref="Q1663">_xlfn.IFS(
O1663&lt;50000,"Low Salary (&lt;$50K)",
O1663&lt;90000,"Lower Middle ($50K-$90K)",
O1663&lt;130000,"Middle ($90K-$130K)",
O1663&lt;170000,"Upper Middle ($130K-$170K)",
O1663&gt;=170000,"High Salary (&gt;$170K)"
)</f>
        <v>Upper Middle ($130K-$170K)</v>
      </c>
      <c r="R1663" t="str" cm="1">
        <f t="array" ref="R1663">_xlfn.IFS(
G1663&lt;=2,"New Customers (0-2Y)",
G1663&lt;=5,"Growing Customers (3-5Y)",
G1663&lt;=8,"Established Customers (6-8Y)",
G1663&lt;=10,"Loyal Customers (9-10Y)"
)</f>
        <v>New Customers (0-2Y)</v>
      </c>
    </row>
    <row r="1664" spans="1:18" x14ac:dyDescent="0.35">
      <c r="A1664">
        <v>15800229</v>
      </c>
      <c r="B1664" t="s">
        <v>145</v>
      </c>
      <c r="C1664" t="s">
        <v>42</v>
      </c>
      <c r="D1664" t="s">
        <v>39</v>
      </c>
      <c r="E1664">
        <v>40</v>
      </c>
      <c r="F1664" t="s">
        <v>19</v>
      </c>
      <c r="G1664">
        <v>7</v>
      </c>
      <c r="H1664" s="4">
        <v>139022.24</v>
      </c>
      <c r="I1664" t="s">
        <v>33</v>
      </c>
      <c r="J1664">
        <v>1</v>
      </c>
      <c r="K1664">
        <v>695</v>
      </c>
      <c r="L1664" t="s">
        <v>35</v>
      </c>
      <c r="M1664" t="s">
        <v>27</v>
      </c>
      <c r="N1664" t="s">
        <v>22</v>
      </c>
      <c r="O1664" s="4">
        <v>193383.13</v>
      </c>
      <c r="P1664" t="s">
        <v>28</v>
      </c>
      <c r="Q1664" t="str" cm="1">
        <f t="array" ref="Q1664">_xlfn.IFS(
O1664&lt;50000,"Low Salary (&lt;$50K)",
O1664&lt;90000,"Lower Middle ($50K-$90K)",
O1664&lt;130000,"Middle ($90K-$130K)",
O1664&lt;170000,"Upper Middle ($130K-$170K)",
O1664&gt;=170000,"High Salary (&gt;$170K)"
)</f>
        <v>High Salary (&gt;$170K)</v>
      </c>
      <c r="R1664" t="str" cm="1">
        <f t="array" ref="R1664">_xlfn.IFS(
G1664&lt;=2,"New Customers (0-2Y)",
G1664&lt;=5,"Growing Customers (3-5Y)",
G1664&lt;=8,"Established Customers (6-8Y)",
G1664&lt;=10,"Loyal Customers (9-10Y)"
)</f>
        <v>Established Customers (6-8Y)</v>
      </c>
    </row>
    <row r="1665" spans="1:18" x14ac:dyDescent="0.35">
      <c r="A1665">
        <v>15663441</v>
      </c>
      <c r="B1665" t="s">
        <v>1091</v>
      </c>
      <c r="C1665" t="s">
        <v>42</v>
      </c>
      <c r="D1665" t="s">
        <v>18</v>
      </c>
      <c r="E1665">
        <v>40</v>
      </c>
      <c r="F1665" t="s">
        <v>19</v>
      </c>
      <c r="G1665">
        <v>4</v>
      </c>
      <c r="H1665" s="4">
        <v>148571.07</v>
      </c>
      <c r="I1665" t="s">
        <v>33</v>
      </c>
      <c r="J1665">
        <v>1</v>
      </c>
      <c r="K1665">
        <v>700</v>
      </c>
      <c r="L1665" t="s">
        <v>35</v>
      </c>
      <c r="M1665" t="s">
        <v>21</v>
      </c>
      <c r="N1665" t="s">
        <v>32</v>
      </c>
      <c r="O1665" s="4">
        <v>189826.96</v>
      </c>
      <c r="P1665" t="s">
        <v>23</v>
      </c>
      <c r="Q1665" t="str" cm="1">
        <f t="array" ref="Q1665">_xlfn.IFS(
O1665&lt;50000,"Low Salary (&lt;$50K)",
O1665&lt;90000,"Lower Middle ($50K-$90K)",
O1665&lt;130000,"Middle ($90K-$130K)",
O1665&lt;170000,"Upper Middle ($130K-$170K)",
O1665&gt;=170000,"High Salary (&gt;$170K)"
)</f>
        <v>High Salary (&gt;$170K)</v>
      </c>
      <c r="R1665" t="str" cm="1">
        <f t="array" ref="R1665">_xlfn.IFS(
G1665&lt;=2,"New Customers (0-2Y)",
G1665&lt;=5,"Growing Customers (3-5Y)",
G1665&lt;=8,"Established Customers (6-8Y)",
G1665&lt;=10,"Loyal Customers (9-10Y)"
)</f>
        <v>Growing Customers (3-5Y)</v>
      </c>
    </row>
    <row r="1666" spans="1:18" x14ac:dyDescent="0.35">
      <c r="A1666">
        <v>15791991</v>
      </c>
      <c r="B1666" t="s">
        <v>1092</v>
      </c>
      <c r="C1666" t="s">
        <v>17</v>
      </c>
      <c r="D1666" t="s">
        <v>39</v>
      </c>
      <c r="E1666">
        <v>52</v>
      </c>
      <c r="F1666" t="s">
        <v>19</v>
      </c>
      <c r="G1666">
        <v>4</v>
      </c>
      <c r="H1666" s="4">
        <v>0</v>
      </c>
      <c r="I1666" t="s">
        <v>24</v>
      </c>
      <c r="J1666">
        <v>1</v>
      </c>
      <c r="K1666">
        <v>773</v>
      </c>
      <c r="L1666" t="s">
        <v>35</v>
      </c>
      <c r="M1666" t="s">
        <v>27</v>
      </c>
      <c r="N1666" t="s">
        <v>22</v>
      </c>
      <c r="O1666" s="4">
        <v>144113.42000000001</v>
      </c>
      <c r="P1666" t="s">
        <v>28</v>
      </c>
      <c r="Q1666" t="str" cm="1">
        <f t="array" ref="Q1666">_xlfn.IFS(
O1666&lt;50000,"Low Salary (&lt;$50K)",
O1666&lt;90000,"Lower Middle ($50K-$90K)",
O1666&lt;130000,"Middle ($90K-$130K)",
O1666&lt;170000,"Upper Middle ($130K-$170K)",
O1666&gt;=170000,"High Salary (&gt;$170K)"
)</f>
        <v>Upper Middle ($130K-$170K)</v>
      </c>
      <c r="R1666" t="str" cm="1">
        <f t="array" ref="R1666">_xlfn.IFS(
G1666&lt;=2,"New Customers (0-2Y)",
G1666&lt;=5,"Growing Customers (3-5Y)",
G1666&lt;=8,"Established Customers (6-8Y)",
G1666&lt;=10,"Loyal Customers (9-10Y)"
)</f>
        <v>Growing Customers (3-5Y)</v>
      </c>
    </row>
    <row r="1667" spans="1:18" x14ac:dyDescent="0.35">
      <c r="A1667">
        <v>15775082</v>
      </c>
      <c r="B1667" t="s">
        <v>867</v>
      </c>
      <c r="C1667" t="s">
        <v>17</v>
      </c>
      <c r="D1667" t="s">
        <v>39</v>
      </c>
      <c r="E1667">
        <v>42</v>
      </c>
      <c r="F1667" t="s">
        <v>19</v>
      </c>
      <c r="G1667">
        <v>1</v>
      </c>
      <c r="H1667" s="4">
        <v>129776.72</v>
      </c>
      <c r="I1667" t="s">
        <v>33</v>
      </c>
      <c r="J1667">
        <v>2</v>
      </c>
      <c r="K1667">
        <v>749</v>
      </c>
      <c r="L1667" t="s">
        <v>35</v>
      </c>
      <c r="M1667" t="s">
        <v>27</v>
      </c>
      <c r="N1667" t="s">
        <v>22</v>
      </c>
      <c r="O1667" s="4">
        <v>143538.51</v>
      </c>
      <c r="P1667" t="s">
        <v>28</v>
      </c>
      <c r="Q1667" t="str" cm="1">
        <f t="array" ref="Q1667">_xlfn.IFS(
O1667&lt;50000,"Low Salary (&lt;$50K)",
O1667&lt;90000,"Lower Middle ($50K-$90K)",
O1667&lt;130000,"Middle ($90K-$130K)",
O1667&lt;170000,"Upper Middle ($130K-$170K)",
O1667&gt;=170000,"High Salary (&gt;$170K)"
)</f>
        <v>Upper Middle ($130K-$170K)</v>
      </c>
      <c r="R1667" t="str" cm="1">
        <f t="array" ref="R1667">_xlfn.IFS(
G1667&lt;=2,"New Customers (0-2Y)",
G1667&lt;=5,"Growing Customers (3-5Y)",
G1667&lt;=8,"Established Customers (6-8Y)",
G1667&lt;=10,"Loyal Customers (9-10Y)"
)</f>
        <v>New Customers (0-2Y)</v>
      </c>
    </row>
    <row r="1668" spans="1:18" x14ac:dyDescent="0.35">
      <c r="A1668">
        <v>15579706</v>
      </c>
      <c r="B1668" t="s">
        <v>1093</v>
      </c>
      <c r="C1668" t="s">
        <v>17</v>
      </c>
      <c r="D1668" t="s">
        <v>18</v>
      </c>
      <c r="E1668">
        <v>46</v>
      </c>
      <c r="F1668" t="s">
        <v>19</v>
      </c>
      <c r="G1668">
        <v>5</v>
      </c>
      <c r="H1668" s="4">
        <v>0</v>
      </c>
      <c r="I1668" t="s">
        <v>24</v>
      </c>
      <c r="J1668">
        <v>1</v>
      </c>
      <c r="K1668">
        <v>611</v>
      </c>
      <c r="L1668" t="s">
        <v>20</v>
      </c>
      <c r="M1668" t="s">
        <v>21</v>
      </c>
      <c r="N1668" t="s">
        <v>32</v>
      </c>
      <c r="O1668" s="4">
        <v>77677.14</v>
      </c>
      <c r="P1668" t="s">
        <v>23</v>
      </c>
      <c r="Q1668" t="str" cm="1">
        <f t="array" ref="Q1668">_xlfn.IFS(
O1668&lt;50000,"Low Salary (&lt;$50K)",
O1668&lt;90000,"Lower Middle ($50K-$90K)",
O1668&lt;130000,"Middle ($90K-$130K)",
O1668&lt;170000,"Upper Middle ($130K-$170K)",
O1668&gt;=170000,"High Salary (&gt;$170K)"
)</f>
        <v>Lower Middle ($50K-$90K)</v>
      </c>
      <c r="R1668" t="str" cm="1">
        <f t="array" ref="R1668">_xlfn.IFS(
G1668&lt;=2,"New Customers (0-2Y)",
G1668&lt;=5,"Growing Customers (3-5Y)",
G1668&lt;=8,"Established Customers (6-8Y)",
G1668&lt;=10,"Loyal Customers (9-10Y)"
)</f>
        <v>Growing Customers (3-5Y)</v>
      </c>
    </row>
    <row r="1669" spans="1:18" x14ac:dyDescent="0.35">
      <c r="A1669">
        <v>15718247</v>
      </c>
      <c r="B1669" t="s">
        <v>1094</v>
      </c>
      <c r="C1669" t="s">
        <v>26</v>
      </c>
      <c r="D1669" t="s">
        <v>18</v>
      </c>
      <c r="E1669">
        <v>46</v>
      </c>
      <c r="F1669" t="s">
        <v>19</v>
      </c>
      <c r="G1669">
        <v>8</v>
      </c>
      <c r="H1669" s="4">
        <v>0</v>
      </c>
      <c r="I1669" t="s">
        <v>24</v>
      </c>
      <c r="J1669">
        <v>2</v>
      </c>
      <c r="K1669">
        <v>606</v>
      </c>
      <c r="L1669" t="s">
        <v>20</v>
      </c>
      <c r="M1669" t="s">
        <v>21</v>
      </c>
      <c r="N1669" t="s">
        <v>22</v>
      </c>
      <c r="O1669" s="4">
        <v>183717.94</v>
      </c>
      <c r="P1669" t="s">
        <v>28</v>
      </c>
      <c r="Q1669" t="str" cm="1">
        <f t="array" ref="Q1669">_xlfn.IFS(
O1669&lt;50000,"Low Salary (&lt;$50K)",
O1669&lt;90000,"Lower Middle ($50K-$90K)",
O1669&lt;130000,"Middle ($90K-$130K)",
O1669&lt;170000,"Upper Middle ($130K-$170K)",
O1669&gt;=170000,"High Salary (&gt;$170K)"
)</f>
        <v>High Salary (&gt;$170K)</v>
      </c>
      <c r="R1669" t="str" cm="1">
        <f t="array" ref="R1669">_xlfn.IFS(
G1669&lt;=2,"New Customers (0-2Y)",
G1669&lt;=5,"Growing Customers (3-5Y)",
G1669&lt;=8,"Established Customers (6-8Y)",
G1669&lt;=10,"Loyal Customers (9-10Y)"
)</f>
        <v>Established Customers (6-8Y)</v>
      </c>
    </row>
    <row r="1670" spans="1:18" x14ac:dyDescent="0.35">
      <c r="A1670">
        <v>15755722</v>
      </c>
      <c r="B1670" t="s">
        <v>46</v>
      </c>
      <c r="C1670" t="s">
        <v>17</v>
      </c>
      <c r="D1670" t="s">
        <v>39</v>
      </c>
      <c r="E1670">
        <v>24</v>
      </c>
      <c r="F1670" t="s">
        <v>43</v>
      </c>
      <c r="G1670">
        <v>10</v>
      </c>
      <c r="H1670" s="4">
        <v>0</v>
      </c>
      <c r="I1670" t="s">
        <v>24</v>
      </c>
      <c r="J1670">
        <v>1</v>
      </c>
      <c r="K1670">
        <v>554</v>
      </c>
      <c r="L1670" t="s">
        <v>31</v>
      </c>
      <c r="M1670" t="s">
        <v>27</v>
      </c>
      <c r="N1670" t="s">
        <v>32</v>
      </c>
      <c r="O1670" s="4">
        <v>92180.62</v>
      </c>
      <c r="P1670" t="s">
        <v>28</v>
      </c>
      <c r="Q1670" t="str" cm="1">
        <f t="array" ref="Q1670">_xlfn.IFS(
O1670&lt;50000,"Low Salary (&lt;$50K)",
O1670&lt;90000,"Lower Middle ($50K-$90K)",
O1670&lt;130000,"Middle ($90K-$130K)",
O1670&lt;170000,"Upper Middle ($130K-$170K)",
O1670&gt;=170000,"High Salary (&gt;$170K)"
)</f>
        <v>Middle ($90K-$130K)</v>
      </c>
      <c r="R1670" t="str" cm="1">
        <f t="array" ref="R1670">_xlfn.IFS(
G1670&lt;=2,"New Customers (0-2Y)",
G1670&lt;=5,"Growing Customers (3-5Y)",
G1670&lt;=8,"Established Customers (6-8Y)",
G1670&lt;=10,"Loyal Customers (9-10Y)"
)</f>
        <v>Loyal Customers (9-10Y)</v>
      </c>
    </row>
    <row r="1671" spans="1:18" x14ac:dyDescent="0.35">
      <c r="A1671">
        <v>15582259</v>
      </c>
      <c r="B1671" t="s">
        <v>203</v>
      </c>
      <c r="C1671" t="s">
        <v>17</v>
      </c>
      <c r="D1671" t="s">
        <v>18</v>
      </c>
      <c r="E1671">
        <v>37</v>
      </c>
      <c r="F1671" t="s">
        <v>19</v>
      </c>
      <c r="G1671">
        <v>7</v>
      </c>
      <c r="H1671" s="4">
        <v>0</v>
      </c>
      <c r="I1671" t="s">
        <v>24</v>
      </c>
      <c r="J1671">
        <v>2</v>
      </c>
      <c r="K1671">
        <v>567</v>
      </c>
      <c r="L1671" t="s">
        <v>31</v>
      </c>
      <c r="M1671" t="s">
        <v>21</v>
      </c>
      <c r="N1671" t="s">
        <v>22</v>
      </c>
      <c r="O1671" s="4">
        <v>28690.9</v>
      </c>
      <c r="P1671" t="s">
        <v>28</v>
      </c>
      <c r="Q1671" t="str" cm="1">
        <f t="array" ref="Q1671">_xlfn.IFS(
O1671&lt;50000,"Low Salary (&lt;$50K)",
O1671&lt;90000,"Lower Middle ($50K-$90K)",
O1671&lt;130000,"Middle ($90K-$130K)",
O1671&lt;170000,"Upper Middle ($130K-$170K)",
O1671&gt;=170000,"High Salary (&gt;$170K)"
)</f>
        <v>Low Salary (&lt;$50K)</v>
      </c>
      <c r="R1671" t="str" cm="1">
        <f t="array" ref="R1671">_xlfn.IFS(
G1671&lt;=2,"New Customers (0-2Y)",
G1671&lt;=5,"Growing Customers (3-5Y)",
G1671&lt;=8,"Established Customers (6-8Y)",
G1671&lt;=10,"Loyal Customers (9-10Y)"
)</f>
        <v>Established Customers (6-8Y)</v>
      </c>
    </row>
    <row r="1672" spans="1:18" x14ac:dyDescent="0.35">
      <c r="A1672">
        <v>15716994</v>
      </c>
      <c r="B1672" t="s">
        <v>1095</v>
      </c>
      <c r="C1672" t="s">
        <v>26</v>
      </c>
      <c r="D1672" t="s">
        <v>39</v>
      </c>
      <c r="E1672">
        <v>24</v>
      </c>
      <c r="F1672" t="s">
        <v>43</v>
      </c>
      <c r="G1672">
        <v>3</v>
      </c>
      <c r="H1672" s="4">
        <v>114739.92</v>
      </c>
      <c r="I1672" t="s">
        <v>33</v>
      </c>
      <c r="J1672">
        <v>1</v>
      </c>
      <c r="K1672">
        <v>559</v>
      </c>
      <c r="L1672" t="s">
        <v>31</v>
      </c>
      <c r="M1672" t="s">
        <v>21</v>
      </c>
      <c r="N1672" t="s">
        <v>32</v>
      </c>
      <c r="O1672" s="4">
        <v>85891.02</v>
      </c>
      <c r="P1672" t="s">
        <v>23</v>
      </c>
      <c r="Q1672" t="str" cm="1">
        <f t="array" ref="Q1672">_xlfn.IFS(
O1672&lt;50000,"Low Salary (&lt;$50K)",
O1672&lt;90000,"Lower Middle ($50K-$90K)",
O1672&lt;130000,"Middle ($90K-$130K)",
O1672&lt;170000,"Upper Middle ($130K-$170K)",
O1672&gt;=170000,"High Salary (&gt;$170K)"
)</f>
        <v>Lower Middle ($50K-$90K)</v>
      </c>
      <c r="R1672" t="str" cm="1">
        <f t="array" ref="R1672">_xlfn.IFS(
G1672&lt;=2,"New Customers (0-2Y)",
G1672&lt;=5,"Growing Customers (3-5Y)",
G1672&lt;=8,"Established Customers (6-8Y)",
G1672&lt;=10,"Loyal Customers (9-10Y)"
)</f>
        <v>Growing Customers (3-5Y)</v>
      </c>
    </row>
    <row r="1673" spans="1:18" x14ac:dyDescent="0.35">
      <c r="A1673">
        <v>15586880</v>
      </c>
      <c r="B1673" t="s">
        <v>649</v>
      </c>
      <c r="C1673" t="s">
        <v>42</v>
      </c>
      <c r="D1673" t="s">
        <v>39</v>
      </c>
      <c r="E1673">
        <v>41</v>
      </c>
      <c r="F1673" t="s">
        <v>19</v>
      </c>
      <c r="G1673">
        <v>2</v>
      </c>
      <c r="H1673" s="4">
        <v>122545.65</v>
      </c>
      <c r="I1673" t="s">
        <v>33</v>
      </c>
      <c r="J1673">
        <v>2</v>
      </c>
      <c r="K1673">
        <v>594</v>
      </c>
      <c r="L1673" t="s">
        <v>31</v>
      </c>
      <c r="M1673" t="s">
        <v>21</v>
      </c>
      <c r="N1673" t="s">
        <v>22</v>
      </c>
      <c r="O1673" s="4">
        <v>42050.239999999998</v>
      </c>
      <c r="P1673" t="s">
        <v>28</v>
      </c>
      <c r="Q1673" t="str" cm="1">
        <f t="array" ref="Q1673">_xlfn.IFS(
O1673&lt;50000,"Low Salary (&lt;$50K)",
O1673&lt;90000,"Lower Middle ($50K-$90K)",
O1673&lt;130000,"Middle ($90K-$130K)",
O1673&lt;170000,"Upper Middle ($130K-$170K)",
O1673&gt;=170000,"High Salary (&gt;$170K)"
)</f>
        <v>Low Salary (&lt;$50K)</v>
      </c>
      <c r="R1673" t="str" cm="1">
        <f t="array" ref="R1673">_xlfn.IFS(
G1673&lt;=2,"New Customers (0-2Y)",
G1673&lt;=5,"Growing Customers (3-5Y)",
G1673&lt;=8,"Established Customers (6-8Y)",
G1673&lt;=10,"Loyal Customers (9-10Y)"
)</f>
        <v>New Customers (0-2Y)</v>
      </c>
    </row>
    <row r="1674" spans="1:18" x14ac:dyDescent="0.35">
      <c r="A1674">
        <v>15713854</v>
      </c>
      <c r="B1674" t="s">
        <v>884</v>
      </c>
      <c r="C1674" t="s">
        <v>17</v>
      </c>
      <c r="D1674" t="s">
        <v>18</v>
      </c>
      <c r="E1674">
        <v>37</v>
      </c>
      <c r="F1674" t="s">
        <v>19</v>
      </c>
      <c r="G1674">
        <v>6</v>
      </c>
      <c r="H1674" s="4">
        <v>0</v>
      </c>
      <c r="I1674" t="s">
        <v>24</v>
      </c>
      <c r="J1674">
        <v>2</v>
      </c>
      <c r="K1674">
        <v>513</v>
      </c>
      <c r="L1674" t="s">
        <v>31</v>
      </c>
      <c r="M1674" t="s">
        <v>21</v>
      </c>
      <c r="N1674" t="s">
        <v>32</v>
      </c>
      <c r="O1674" s="4">
        <v>110142.34</v>
      </c>
      <c r="P1674" t="s">
        <v>28</v>
      </c>
      <c r="Q1674" t="str" cm="1">
        <f t="array" ref="Q1674">_xlfn.IFS(
O1674&lt;50000,"Low Salary (&lt;$50K)",
O1674&lt;90000,"Lower Middle ($50K-$90K)",
O1674&lt;130000,"Middle ($90K-$130K)",
O1674&lt;170000,"Upper Middle ($130K-$170K)",
O1674&gt;=170000,"High Salary (&gt;$170K)"
)</f>
        <v>Middle ($90K-$130K)</v>
      </c>
      <c r="R1674" t="str" cm="1">
        <f t="array" ref="R1674">_xlfn.IFS(
G1674&lt;=2,"New Customers (0-2Y)",
G1674&lt;=5,"Growing Customers (3-5Y)",
G1674&lt;=8,"Established Customers (6-8Y)",
G1674&lt;=10,"Loyal Customers (9-10Y)"
)</f>
        <v>Established Customers (6-8Y)</v>
      </c>
    </row>
    <row r="1675" spans="1:18" x14ac:dyDescent="0.35">
      <c r="A1675">
        <v>15780835</v>
      </c>
      <c r="B1675" t="s">
        <v>556</v>
      </c>
      <c r="C1675" t="s">
        <v>42</v>
      </c>
      <c r="D1675" t="s">
        <v>18</v>
      </c>
      <c r="E1675">
        <v>26</v>
      </c>
      <c r="F1675" t="s">
        <v>43</v>
      </c>
      <c r="G1675">
        <v>1</v>
      </c>
      <c r="H1675" s="4">
        <v>131908.35</v>
      </c>
      <c r="I1675" t="s">
        <v>33</v>
      </c>
      <c r="J1675">
        <v>1</v>
      </c>
      <c r="K1675">
        <v>652</v>
      </c>
      <c r="L1675" t="s">
        <v>20</v>
      </c>
      <c r="M1675" t="s">
        <v>21</v>
      </c>
      <c r="N1675" t="s">
        <v>22</v>
      </c>
      <c r="O1675" s="4">
        <v>179269.79</v>
      </c>
      <c r="P1675" t="s">
        <v>28</v>
      </c>
      <c r="Q1675" t="str" cm="1">
        <f t="array" ref="Q1675">_xlfn.IFS(
O1675&lt;50000,"Low Salary (&lt;$50K)",
O1675&lt;90000,"Lower Middle ($50K-$90K)",
O1675&lt;130000,"Middle ($90K-$130K)",
O1675&lt;170000,"Upper Middle ($130K-$170K)",
O1675&gt;=170000,"High Salary (&gt;$170K)"
)</f>
        <v>High Salary (&gt;$170K)</v>
      </c>
      <c r="R1675" t="str" cm="1">
        <f t="array" ref="R1675">_xlfn.IFS(
G1675&lt;=2,"New Customers (0-2Y)",
G1675&lt;=5,"Growing Customers (3-5Y)",
G1675&lt;=8,"Established Customers (6-8Y)",
G1675&lt;=10,"Loyal Customers (9-10Y)"
)</f>
        <v>New Customers (0-2Y)</v>
      </c>
    </row>
    <row r="1676" spans="1:18" x14ac:dyDescent="0.35">
      <c r="A1676">
        <v>15675896</v>
      </c>
      <c r="B1676" t="s">
        <v>1096</v>
      </c>
      <c r="C1676" t="s">
        <v>42</v>
      </c>
      <c r="D1676" t="s">
        <v>18</v>
      </c>
      <c r="E1676">
        <v>42</v>
      </c>
      <c r="F1676" t="s">
        <v>19</v>
      </c>
      <c r="G1676">
        <v>7</v>
      </c>
      <c r="H1676" s="4">
        <v>105722.69</v>
      </c>
      <c r="I1676" t="s">
        <v>33</v>
      </c>
      <c r="J1676">
        <v>1</v>
      </c>
      <c r="K1676">
        <v>680</v>
      </c>
      <c r="L1676" t="s">
        <v>35</v>
      </c>
      <c r="M1676" t="s">
        <v>21</v>
      </c>
      <c r="N1676" t="s">
        <v>22</v>
      </c>
      <c r="O1676" s="4">
        <v>90558.24</v>
      </c>
      <c r="P1676" t="s">
        <v>23</v>
      </c>
      <c r="Q1676" t="str" cm="1">
        <f t="array" ref="Q1676">_xlfn.IFS(
O1676&lt;50000,"Low Salary (&lt;$50K)",
O1676&lt;90000,"Lower Middle ($50K-$90K)",
O1676&lt;130000,"Middle ($90K-$130K)",
O1676&lt;170000,"Upper Middle ($130K-$170K)",
O1676&gt;=170000,"High Salary (&gt;$170K)"
)</f>
        <v>Middle ($90K-$130K)</v>
      </c>
      <c r="R1676" t="str" cm="1">
        <f t="array" ref="R1676">_xlfn.IFS(
G1676&lt;=2,"New Customers (0-2Y)",
G1676&lt;=5,"Growing Customers (3-5Y)",
G1676&lt;=8,"Established Customers (6-8Y)",
G1676&lt;=10,"Loyal Customers (9-10Y)"
)</f>
        <v>Established Customers (6-8Y)</v>
      </c>
    </row>
    <row r="1677" spans="1:18" x14ac:dyDescent="0.35">
      <c r="A1677">
        <v>15658459</v>
      </c>
      <c r="B1677" t="s">
        <v>1097</v>
      </c>
      <c r="C1677" t="s">
        <v>26</v>
      </c>
      <c r="D1677" t="s">
        <v>39</v>
      </c>
      <c r="E1677">
        <v>33</v>
      </c>
      <c r="F1677" t="s">
        <v>19</v>
      </c>
      <c r="G1677">
        <v>10</v>
      </c>
      <c r="H1677" s="4">
        <v>0</v>
      </c>
      <c r="I1677" t="s">
        <v>24</v>
      </c>
      <c r="J1677">
        <v>2</v>
      </c>
      <c r="K1677">
        <v>784</v>
      </c>
      <c r="L1677" t="s">
        <v>37</v>
      </c>
      <c r="M1677" t="s">
        <v>21</v>
      </c>
      <c r="N1677" t="s">
        <v>32</v>
      </c>
      <c r="O1677" s="4">
        <v>162022.47</v>
      </c>
      <c r="P1677" t="s">
        <v>28</v>
      </c>
      <c r="Q1677" t="str" cm="1">
        <f t="array" ref="Q1677">_xlfn.IFS(
O1677&lt;50000,"Low Salary (&lt;$50K)",
O1677&lt;90000,"Lower Middle ($50K-$90K)",
O1677&lt;130000,"Middle ($90K-$130K)",
O1677&lt;170000,"Upper Middle ($130K-$170K)",
O1677&gt;=170000,"High Salary (&gt;$170K)"
)</f>
        <v>Upper Middle ($130K-$170K)</v>
      </c>
      <c r="R1677" t="str" cm="1">
        <f t="array" ref="R1677">_xlfn.IFS(
G1677&lt;=2,"New Customers (0-2Y)",
G1677&lt;=5,"Growing Customers (3-5Y)",
G1677&lt;=8,"Established Customers (6-8Y)",
G1677&lt;=10,"Loyal Customers (9-10Y)"
)</f>
        <v>Loyal Customers (9-10Y)</v>
      </c>
    </row>
    <row r="1678" spans="1:18" x14ac:dyDescent="0.35">
      <c r="A1678">
        <v>15658057</v>
      </c>
      <c r="B1678" t="s">
        <v>762</v>
      </c>
      <c r="C1678" t="s">
        <v>26</v>
      </c>
      <c r="D1678" t="s">
        <v>18</v>
      </c>
      <c r="E1678">
        <v>44</v>
      </c>
      <c r="F1678" t="s">
        <v>19</v>
      </c>
      <c r="G1678">
        <v>8</v>
      </c>
      <c r="H1678" s="4">
        <v>0</v>
      </c>
      <c r="I1678" t="s">
        <v>24</v>
      </c>
      <c r="J1678">
        <v>3</v>
      </c>
      <c r="K1678">
        <v>812</v>
      </c>
      <c r="L1678" t="s">
        <v>37</v>
      </c>
      <c r="M1678" t="s">
        <v>21</v>
      </c>
      <c r="N1678" t="s">
        <v>32</v>
      </c>
      <c r="O1678" s="4">
        <v>66926.83</v>
      </c>
      <c r="P1678" t="s">
        <v>23</v>
      </c>
      <c r="Q1678" t="str" cm="1">
        <f t="array" ref="Q1678">_xlfn.IFS(
O1678&lt;50000,"Low Salary (&lt;$50K)",
O1678&lt;90000,"Lower Middle ($50K-$90K)",
O1678&lt;130000,"Middle ($90K-$130K)",
O1678&lt;170000,"Upper Middle ($130K-$170K)",
O1678&gt;=170000,"High Salary (&gt;$170K)"
)</f>
        <v>Lower Middle ($50K-$90K)</v>
      </c>
      <c r="R1678" t="str" cm="1">
        <f t="array" ref="R1678">_xlfn.IFS(
G1678&lt;=2,"New Customers (0-2Y)",
G1678&lt;=5,"Growing Customers (3-5Y)",
G1678&lt;=8,"Established Customers (6-8Y)",
G1678&lt;=10,"Loyal Customers (9-10Y)"
)</f>
        <v>Established Customers (6-8Y)</v>
      </c>
    </row>
    <row r="1679" spans="1:18" x14ac:dyDescent="0.35">
      <c r="A1679">
        <v>15801767</v>
      </c>
      <c r="B1679" t="s">
        <v>84</v>
      </c>
      <c r="C1679" t="s">
        <v>26</v>
      </c>
      <c r="D1679" t="s">
        <v>18</v>
      </c>
      <c r="E1679">
        <v>40</v>
      </c>
      <c r="F1679" t="s">
        <v>19</v>
      </c>
      <c r="G1679">
        <v>8</v>
      </c>
      <c r="H1679" s="4">
        <v>0</v>
      </c>
      <c r="I1679" t="s">
        <v>24</v>
      </c>
      <c r="J1679">
        <v>2</v>
      </c>
      <c r="K1679">
        <v>784</v>
      </c>
      <c r="L1679" t="s">
        <v>37</v>
      </c>
      <c r="M1679" t="s">
        <v>21</v>
      </c>
      <c r="N1679" t="s">
        <v>32</v>
      </c>
      <c r="O1679" s="4">
        <v>108891.3</v>
      </c>
      <c r="P1679" t="s">
        <v>28</v>
      </c>
      <c r="Q1679" t="str" cm="1">
        <f t="array" ref="Q1679">_xlfn.IFS(
O1679&lt;50000,"Low Salary (&lt;$50K)",
O1679&lt;90000,"Lower Middle ($50K-$90K)",
O1679&lt;130000,"Middle ($90K-$130K)",
O1679&lt;170000,"Upper Middle ($130K-$170K)",
O1679&gt;=170000,"High Salary (&gt;$170K)"
)</f>
        <v>Middle ($90K-$130K)</v>
      </c>
      <c r="R1679" t="str" cm="1">
        <f t="array" ref="R1679">_xlfn.IFS(
G1679&lt;=2,"New Customers (0-2Y)",
G1679&lt;=5,"Growing Customers (3-5Y)",
G1679&lt;=8,"Established Customers (6-8Y)",
G1679&lt;=10,"Loyal Customers (9-10Y)"
)</f>
        <v>Established Customers (6-8Y)</v>
      </c>
    </row>
    <row r="1680" spans="1:18" x14ac:dyDescent="0.35">
      <c r="A1680">
        <v>15569178</v>
      </c>
      <c r="B1680" t="s">
        <v>1098</v>
      </c>
      <c r="C1680" t="s">
        <v>17</v>
      </c>
      <c r="D1680" t="s">
        <v>18</v>
      </c>
      <c r="E1680">
        <v>18</v>
      </c>
      <c r="F1680" t="s">
        <v>43</v>
      </c>
      <c r="G1680">
        <v>4</v>
      </c>
      <c r="H1680" s="4">
        <v>82767.42</v>
      </c>
      <c r="I1680" t="s">
        <v>29</v>
      </c>
      <c r="J1680">
        <v>1</v>
      </c>
      <c r="K1680">
        <v>570</v>
      </c>
      <c r="L1680" t="s">
        <v>31</v>
      </c>
      <c r="M1680" t="s">
        <v>21</v>
      </c>
      <c r="N1680" t="s">
        <v>32</v>
      </c>
      <c r="O1680" s="4">
        <v>71811.899999999994</v>
      </c>
      <c r="P1680" t="s">
        <v>28</v>
      </c>
      <c r="Q1680" t="str" cm="1">
        <f t="array" ref="Q1680">_xlfn.IFS(
O1680&lt;50000,"Low Salary (&lt;$50K)",
O1680&lt;90000,"Lower Middle ($50K-$90K)",
O1680&lt;130000,"Middle ($90K-$130K)",
O1680&lt;170000,"Upper Middle ($130K-$170K)",
O1680&gt;=170000,"High Salary (&gt;$170K)"
)</f>
        <v>Lower Middle ($50K-$90K)</v>
      </c>
      <c r="R1680" t="str" cm="1">
        <f t="array" ref="R1680">_xlfn.IFS(
G1680&lt;=2,"New Customers (0-2Y)",
G1680&lt;=5,"Growing Customers (3-5Y)",
G1680&lt;=8,"Established Customers (6-8Y)",
G1680&lt;=10,"Loyal Customers (9-10Y)"
)</f>
        <v>Growing Customers (3-5Y)</v>
      </c>
    </row>
    <row r="1681" spans="1:18" x14ac:dyDescent="0.35">
      <c r="A1681">
        <v>15731478</v>
      </c>
      <c r="B1681" t="s">
        <v>607</v>
      </c>
      <c r="C1681" t="s">
        <v>17</v>
      </c>
      <c r="D1681" t="s">
        <v>18</v>
      </c>
      <c r="E1681">
        <v>42</v>
      </c>
      <c r="F1681" t="s">
        <v>19</v>
      </c>
      <c r="G1681">
        <v>1</v>
      </c>
      <c r="H1681" s="4">
        <v>87842.98</v>
      </c>
      <c r="I1681" t="s">
        <v>29</v>
      </c>
      <c r="J1681">
        <v>1</v>
      </c>
      <c r="K1681">
        <v>712</v>
      </c>
      <c r="L1681" t="s">
        <v>35</v>
      </c>
      <c r="M1681" t="s">
        <v>27</v>
      </c>
      <c r="N1681" t="s">
        <v>32</v>
      </c>
      <c r="O1681" s="4">
        <v>92223.59</v>
      </c>
      <c r="P1681" t="s">
        <v>28</v>
      </c>
      <c r="Q1681" t="str" cm="1">
        <f t="array" ref="Q1681">_xlfn.IFS(
O1681&lt;50000,"Low Salary (&lt;$50K)",
O1681&lt;90000,"Lower Middle ($50K-$90K)",
O1681&lt;130000,"Middle ($90K-$130K)",
O1681&lt;170000,"Upper Middle ($130K-$170K)",
O1681&gt;=170000,"High Salary (&gt;$170K)"
)</f>
        <v>Middle ($90K-$130K)</v>
      </c>
      <c r="R1681" t="str" cm="1">
        <f t="array" ref="R1681">_xlfn.IFS(
G1681&lt;=2,"New Customers (0-2Y)",
G1681&lt;=5,"Growing Customers (3-5Y)",
G1681&lt;=8,"Established Customers (6-8Y)",
G1681&lt;=10,"Loyal Customers (9-10Y)"
)</f>
        <v>New Customers (0-2Y)</v>
      </c>
    </row>
    <row r="1682" spans="1:18" x14ac:dyDescent="0.35">
      <c r="A1682">
        <v>15811236</v>
      </c>
      <c r="B1682" t="s">
        <v>439</v>
      </c>
      <c r="C1682" t="s">
        <v>26</v>
      </c>
      <c r="D1682" t="s">
        <v>39</v>
      </c>
      <c r="E1682">
        <v>39</v>
      </c>
      <c r="F1682" t="s">
        <v>19</v>
      </c>
      <c r="G1682">
        <v>6</v>
      </c>
      <c r="H1682" s="4">
        <v>133261.13</v>
      </c>
      <c r="I1682" t="s">
        <v>33</v>
      </c>
      <c r="J1682">
        <v>1</v>
      </c>
      <c r="K1682">
        <v>705</v>
      </c>
      <c r="L1682" t="s">
        <v>35</v>
      </c>
      <c r="M1682" t="s">
        <v>21</v>
      </c>
      <c r="N1682" t="s">
        <v>22</v>
      </c>
      <c r="O1682" s="4">
        <v>78065.899999999994</v>
      </c>
      <c r="P1682" t="s">
        <v>28</v>
      </c>
      <c r="Q1682" t="str" cm="1">
        <f t="array" ref="Q1682">_xlfn.IFS(
O1682&lt;50000,"Low Salary (&lt;$50K)",
O1682&lt;90000,"Lower Middle ($50K-$90K)",
O1682&lt;130000,"Middle ($90K-$130K)",
O1682&lt;170000,"Upper Middle ($130K-$170K)",
O1682&gt;=170000,"High Salary (&gt;$170K)"
)</f>
        <v>Lower Middle ($50K-$90K)</v>
      </c>
      <c r="R1682" t="str" cm="1">
        <f t="array" ref="R1682">_xlfn.IFS(
G1682&lt;=2,"New Customers (0-2Y)",
G1682&lt;=5,"Growing Customers (3-5Y)",
G1682&lt;=8,"Established Customers (6-8Y)",
G1682&lt;=10,"Loyal Customers (9-10Y)"
)</f>
        <v>Established Customers (6-8Y)</v>
      </c>
    </row>
    <row r="1683" spans="1:18" x14ac:dyDescent="0.35">
      <c r="A1683">
        <v>15746749</v>
      </c>
      <c r="B1683" t="s">
        <v>561</v>
      </c>
      <c r="C1683" t="s">
        <v>26</v>
      </c>
      <c r="D1683" t="s">
        <v>18</v>
      </c>
      <c r="E1683">
        <v>32</v>
      </c>
      <c r="F1683" t="s">
        <v>19</v>
      </c>
      <c r="G1683">
        <v>3</v>
      </c>
      <c r="H1683" s="4">
        <v>0</v>
      </c>
      <c r="I1683" t="s">
        <v>24</v>
      </c>
      <c r="J1683">
        <v>2</v>
      </c>
      <c r="K1683">
        <v>681</v>
      </c>
      <c r="L1683" t="s">
        <v>35</v>
      </c>
      <c r="M1683" t="s">
        <v>21</v>
      </c>
      <c r="N1683" t="s">
        <v>22</v>
      </c>
      <c r="O1683" s="4">
        <v>59679.9</v>
      </c>
      <c r="P1683" t="s">
        <v>28</v>
      </c>
      <c r="Q1683" t="str" cm="1">
        <f t="array" ref="Q1683">_xlfn.IFS(
O1683&lt;50000,"Low Salary (&lt;$50K)",
O1683&lt;90000,"Lower Middle ($50K-$90K)",
O1683&lt;130000,"Middle ($90K-$130K)",
O1683&lt;170000,"Upper Middle ($130K-$170K)",
O1683&gt;=170000,"High Salary (&gt;$170K)"
)</f>
        <v>Lower Middle ($50K-$90K)</v>
      </c>
      <c r="R1683" t="str" cm="1">
        <f t="array" ref="R1683">_xlfn.IFS(
G1683&lt;=2,"New Customers (0-2Y)",
G1683&lt;=5,"Growing Customers (3-5Y)",
G1683&lt;=8,"Established Customers (6-8Y)",
G1683&lt;=10,"Loyal Customers (9-10Y)"
)</f>
        <v>Growing Customers (3-5Y)</v>
      </c>
    </row>
    <row r="1684" spans="1:18" x14ac:dyDescent="0.35">
      <c r="A1684">
        <v>15662758</v>
      </c>
      <c r="B1684" t="s">
        <v>72</v>
      </c>
      <c r="C1684" t="s">
        <v>17</v>
      </c>
      <c r="D1684" t="s">
        <v>39</v>
      </c>
      <c r="E1684">
        <v>41</v>
      </c>
      <c r="F1684" t="s">
        <v>19</v>
      </c>
      <c r="G1684">
        <v>0</v>
      </c>
      <c r="H1684" s="4">
        <v>97925.11</v>
      </c>
      <c r="I1684" t="s">
        <v>29</v>
      </c>
      <c r="J1684">
        <v>1</v>
      </c>
      <c r="K1684">
        <v>620</v>
      </c>
      <c r="L1684" t="s">
        <v>20</v>
      </c>
      <c r="M1684" t="s">
        <v>21</v>
      </c>
      <c r="N1684" t="s">
        <v>32</v>
      </c>
      <c r="O1684" s="4">
        <v>85000.320000000007</v>
      </c>
      <c r="P1684" t="s">
        <v>28</v>
      </c>
      <c r="Q1684" t="str" cm="1">
        <f t="array" ref="Q1684">_xlfn.IFS(
O1684&lt;50000,"Low Salary (&lt;$50K)",
O1684&lt;90000,"Lower Middle ($50K-$90K)",
O1684&lt;130000,"Middle ($90K-$130K)",
O1684&lt;170000,"Upper Middle ($130K-$170K)",
O1684&gt;=170000,"High Salary (&gt;$170K)"
)</f>
        <v>Lower Middle ($50K-$90K)</v>
      </c>
      <c r="R1684" t="str" cm="1">
        <f t="array" ref="R1684">_xlfn.IFS(
G1684&lt;=2,"New Customers (0-2Y)",
G1684&lt;=5,"Growing Customers (3-5Y)",
G1684&lt;=8,"Established Customers (6-8Y)",
G1684&lt;=10,"Loyal Customers (9-10Y)"
)</f>
        <v>New Customers (0-2Y)</v>
      </c>
    </row>
    <row r="1685" spans="1:18" x14ac:dyDescent="0.35">
      <c r="A1685">
        <v>15709387</v>
      </c>
      <c r="B1685" t="s">
        <v>1075</v>
      </c>
      <c r="C1685" t="s">
        <v>17</v>
      </c>
      <c r="D1685" t="s">
        <v>39</v>
      </c>
      <c r="E1685">
        <v>52</v>
      </c>
      <c r="F1685" t="s">
        <v>19</v>
      </c>
      <c r="G1685">
        <v>5</v>
      </c>
      <c r="H1685" s="4">
        <v>0</v>
      </c>
      <c r="I1685" t="s">
        <v>24</v>
      </c>
      <c r="J1685">
        <v>1</v>
      </c>
      <c r="K1685">
        <v>711</v>
      </c>
      <c r="L1685" t="s">
        <v>35</v>
      </c>
      <c r="M1685" t="s">
        <v>21</v>
      </c>
      <c r="N1685" t="s">
        <v>22</v>
      </c>
      <c r="O1685" s="4">
        <v>159808.95000000001</v>
      </c>
      <c r="P1685" t="s">
        <v>28</v>
      </c>
      <c r="Q1685" t="str" cm="1">
        <f t="array" ref="Q1685">_xlfn.IFS(
O1685&lt;50000,"Low Salary (&lt;$50K)",
O1685&lt;90000,"Lower Middle ($50K-$90K)",
O1685&lt;130000,"Middle ($90K-$130K)",
O1685&lt;170000,"Upper Middle ($130K-$170K)",
O1685&gt;=170000,"High Salary (&gt;$170K)"
)</f>
        <v>Upper Middle ($130K-$170K)</v>
      </c>
      <c r="R1685" t="str" cm="1">
        <f t="array" ref="R1685">_xlfn.IFS(
G1685&lt;=2,"New Customers (0-2Y)",
G1685&lt;=5,"Growing Customers (3-5Y)",
G1685&lt;=8,"Established Customers (6-8Y)",
G1685&lt;=10,"Loyal Customers (9-10Y)"
)</f>
        <v>Growing Customers (3-5Y)</v>
      </c>
    </row>
    <row r="1686" spans="1:18" x14ac:dyDescent="0.35">
      <c r="A1686">
        <v>15572093</v>
      </c>
      <c r="B1686" t="s">
        <v>485</v>
      </c>
      <c r="C1686" t="s">
        <v>17</v>
      </c>
      <c r="D1686" t="s">
        <v>18</v>
      </c>
      <c r="E1686">
        <v>24</v>
      </c>
      <c r="F1686" t="s">
        <v>43</v>
      </c>
      <c r="G1686">
        <v>7</v>
      </c>
      <c r="H1686" s="4">
        <v>140453.91</v>
      </c>
      <c r="I1686" t="s">
        <v>33</v>
      </c>
      <c r="J1686">
        <v>1</v>
      </c>
      <c r="K1686">
        <v>613</v>
      </c>
      <c r="L1686" t="s">
        <v>20</v>
      </c>
      <c r="M1686" t="s">
        <v>21</v>
      </c>
      <c r="N1686" t="s">
        <v>32</v>
      </c>
      <c r="O1686" s="4">
        <v>129001.3</v>
      </c>
      <c r="P1686" t="s">
        <v>28</v>
      </c>
      <c r="Q1686" t="str" cm="1">
        <f t="array" ref="Q1686">_xlfn.IFS(
O1686&lt;50000,"Low Salary (&lt;$50K)",
O1686&lt;90000,"Lower Middle ($50K-$90K)",
O1686&lt;130000,"Middle ($90K-$130K)",
O1686&lt;170000,"Upper Middle ($130K-$170K)",
O1686&gt;=170000,"High Salary (&gt;$170K)"
)</f>
        <v>Middle ($90K-$130K)</v>
      </c>
      <c r="R1686" t="str" cm="1">
        <f t="array" ref="R1686">_xlfn.IFS(
G1686&lt;=2,"New Customers (0-2Y)",
G1686&lt;=5,"Growing Customers (3-5Y)",
G1686&lt;=8,"Established Customers (6-8Y)",
G1686&lt;=10,"Loyal Customers (9-10Y)"
)</f>
        <v>Established Customers (6-8Y)</v>
      </c>
    </row>
    <row r="1687" spans="1:18" x14ac:dyDescent="0.35">
      <c r="A1687">
        <v>15713826</v>
      </c>
      <c r="B1687" t="s">
        <v>1099</v>
      </c>
      <c r="C1687" t="s">
        <v>42</v>
      </c>
      <c r="D1687" t="s">
        <v>18</v>
      </c>
      <c r="E1687">
        <v>20</v>
      </c>
      <c r="F1687" t="s">
        <v>43</v>
      </c>
      <c r="G1687">
        <v>0</v>
      </c>
      <c r="H1687" s="4">
        <v>117356.19</v>
      </c>
      <c r="I1687" t="s">
        <v>33</v>
      </c>
      <c r="J1687">
        <v>1</v>
      </c>
      <c r="K1687">
        <v>613</v>
      </c>
      <c r="L1687" t="s">
        <v>20</v>
      </c>
      <c r="M1687" t="s">
        <v>27</v>
      </c>
      <c r="N1687" t="s">
        <v>32</v>
      </c>
      <c r="O1687" s="4">
        <v>113557.7</v>
      </c>
      <c r="P1687" t="s">
        <v>23</v>
      </c>
      <c r="Q1687" t="str" cm="1">
        <f t="array" ref="Q1687">_xlfn.IFS(
O1687&lt;50000,"Low Salary (&lt;$50K)",
O1687&lt;90000,"Lower Middle ($50K-$90K)",
O1687&lt;130000,"Middle ($90K-$130K)",
O1687&lt;170000,"Upper Middle ($130K-$170K)",
O1687&gt;=170000,"High Salary (&gt;$170K)"
)</f>
        <v>Middle ($90K-$130K)</v>
      </c>
      <c r="R1687" t="str" cm="1">
        <f t="array" ref="R1687">_xlfn.IFS(
G1687&lt;=2,"New Customers (0-2Y)",
G1687&lt;=5,"Growing Customers (3-5Y)",
G1687&lt;=8,"Established Customers (6-8Y)",
G1687&lt;=10,"Loyal Customers (9-10Y)"
)</f>
        <v>New Customers (0-2Y)</v>
      </c>
    </row>
    <row r="1688" spans="1:18" x14ac:dyDescent="0.35">
      <c r="A1688">
        <v>15570205</v>
      </c>
      <c r="B1688" t="s">
        <v>659</v>
      </c>
      <c r="C1688" t="s">
        <v>26</v>
      </c>
      <c r="D1688" t="s">
        <v>39</v>
      </c>
      <c r="E1688">
        <v>36</v>
      </c>
      <c r="F1688" t="s">
        <v>19</v>
      </c>
      <c r="G1688">
        <v>5</v>
      </c>
      <c r="H1688" s="4">
        <v>0</v>
      </c>
      <c r="I1688" t="s">
        <v>24</v>
      </c>
      <c r="J1688">
        <v>2</v>
      </c>
      <c r="K1688">
        <v>682</v>
      </c>
      <c r="L1688" t="s">
        <v>35</v>
      </c>
      <c r="M1688" t="s">
        <v>21</v>
      </c>
      <c r="N1688" t="s">
        <v>22</v>
      </c>
      <c r="O1688" s="4">
        <v>147758.51</v>
      </c>
      <c r="P1688" t="s">
        <v>28</v>
      </c>
      <c r="Q1688" t="str" cm="1">
        <f t="array" ref="Q1688">_xlfn.IFS(
O1688&lt;50000,"Low Salary (&lt;$50K)",
O1688&lt;90000,"Lower Middle ($50K-$90K)",
O1688&lt;130000,"Middle ($90K-$130K)",
O1688&lt;170000,"Upper Middle ($130K-$170K)",
O1688&gt;=170000,"High Salary (&gt;$170K)"
)</f>
        <v>Upper Middle ($130K-$170K)</v>
      </c>
      <c r="R1688" t="str" cm="1">
        <f t="array" ref="R1688">_xlfn.IFS(
G1688&lt;=2,"New Customers (0-2Y)",
G1688&lt;=5,"Growing Customers (3-5Y)",
G1688&lt;=8,"Established Customers (6-8Y)",
G1688&lt;=10,"Loyal Customers (9-10Y)"
)</f>
        <v>Growing Customers (3-5Y)</v>
      </c>
    </row>
    <row r="1689" spans="1:18" x14ac:dyDescent="0.35">
      <c r="A1689">
        <v>15589348</v>
      </c>
      <c r="B1689" t="s">
        <v>1100</v>
      </c>
      <c r="C1689" t="s">
        <v>26</v>
      </c>
      <c r="D1689" t="s">
        <v>39</v>
      </c>
      <c r="E1689">
        <v>37</v>
      </c>
      <c r="F1689" t="s">
        <v>19</v>
      </c>
      <c r="G1689">
        <v>4</v>
      </c>
      <c r="H1689" s="4">
        <v>137204.76999999999</v>
      </c>
      <c r="I1689" t="s">
        <v>33</v>
      </c>
      <c r="J1689">
        <v>1</v>
      </c>
      <c r="K1689">
        <v>850</v>
      </c>
      <c r="L1689" t="s">
        <v>37</v>
      </c>
      <c r="M1689" t="s">
        <v>21</v>
      </c>
      <c r="N1689" t="s">
        <v>22</v>
      </c>
      <c r="O1689" s="4">
        <v>28865.59</v>
      </c>
      <c r="P1689" t="s">
        <v>28</v>
      </c>
      <c r="Q1689" t="str" cm="1">
        <f t="array" ref="Q1689">_xlfn.IFS(
O1689&lt;50000,"Low Salary (&lt;$50K)",
O1689&lt;90000,"Lower Middle ($50K-$90K)",
O1689&lt;130000,"Middle ($90K-$130K)",
O1689&lt;170000,"Upper Middle ($130K-$170K)",
O1689&gt;=170000,"High Salary (&gt;$170K)"
)</f>
        <v>Low Salary (&lt;$50K)</v>
      </c>
      <c r="R1689" t="str" cm="1">
        <f t="array" ref="R1689">_xlfn.IFS(
G1689&lt;=2,"New Customers (0-2Y)",
G1689&lt;=5,"Growing Customers (3-5Y)",
G1689&lt;=8,"Established Customers (6-8Y)",
G1689&lt;=10,"Loyal Customers (9-10Y)"
)</f>
        <v>Growing Customers (3-5Y)</v>
      </c>
    </row>
    <row r="1690" spans="1:18" x14ac:dyDescent="0.35">
      <c r="A1690">
        <v>15804610</v>
      </c>
      <c r="B1690" t="s">
        <v>1101</v>
      </c>
      <c r="C1690" t="s">
        <v>17</v>
      </c>
      <c r="D1690" t="s">
        <v>18</v>
      </c>
      <c r="E1690">
        <v>41</v>
      </c>
      <c r="F1690" t="s">
        <v>19</v>
      </c>
      <c r="G1690">
        <v>1</v>
      </c>
      <c r="H1690" s="4">
        <v>0</v>
      </c>
      <c r="I1690" t="s">
        <v>24</v>
      </c>
      <c r="J1690">
        <v>2</v>
      </c>
      <c r="K1690">
        <v>601</v>
      </c>
      <c r="L1690" t="s">
        <v>20</v>
      </c>
      <c r="M1690" t="s">
        <v>27</v>
      </c>
      <c r="N1690" t="s">
        <v>22</v>
      </c>
      <c r="O1690" s="4">
        <v>160607.06</v>
      </c>
      <c r="P1690" t="s">
        <v>28</v>
      </c>
      <c r="Q1690" t="str" cm="1">
        <f t="array" ref="Q1690">_xlfn.IFS(
O1690&lt;50000,"Low Salary (&lt;$50K)",
O1690&lt;90000,"Lower Middle ($50K-$90K)",
O1690&lt;130000,"Middle ($90K-$130K)",
O1690&lt;170000,"Upper Middle ($130K-$170K)",
O1690&gt;=170000,"High Salary (&gt;$170K)"
)</f>
        <v>Upper Middle ($130K-$170K)</v>
      </c>
      <c r="R1690" t="str" cm="1">
        <f t="array" ref="R1690">_xlfn.IFS(
G1690&lt;=2,"New Customers (0-2Y)",
G1690&lt;=5,"Growing Customers (3-5Y)",
G1690&lt;=8,"Established Customers (6-8Y)",
G1690&lt;=10,"Loyal Customers (9-10Y)"
)</f>
        <v>New Customers (0-2Y)</v>
      </c>
    </row>
    <row r="1691" spans="1:18" x14ac:dyDescent="0.35">
      <c r="A1691">
        <v>15700854</v>
      </c>
      <c r="B1691" t="s">
        <v>374</v>
      </c>
      <c r="C1691" t="s">
        <v>26</v>
      </c>
      <c r="D1691" t="s">
        <v>39</v>
      </c>
      <c r="E1691">
        <v>35</v>
      </c>
      <c r="F1691" t="s">
        <v>19</v>
      </c>
      <c r="G1691">
        <v>8</v>
      </c>
      <c r="H1691" s="4">
        <v>0</v>
      </c>
      <c r="I1691" t="s">
        <v>24</v>
      </c>
      <c r="J1691">
        <v>1</v>
      </c>
      <c r="K1691">
        <v>595</v>
      </c>
      <c r="L1691" t="s">
        <v>31</v>
      </c>
      <c r="M1691" t="s">
        <v>21</v>
      </c>
      <c r="N1691" t="s">
        <v>32</v>
      </c>
      <c r="O1691" s="4">
        <v>100015.79</v>
      </c>
      <c r="P1691" t="s">
        <v>23</v>
      </c>
      <c r="Q1691" t="str" cm="1">
        <f t="array" ref="Q1691">_xlfn.IFS(
O1691&lt;50000,"Low Salary (&lt;$50K)",
O1691&lt;90000,"Lower Middle ($50K-$90K)",
O1691&lt;130000,"Middle ($90K-$130K)",
O1691&lt;170000,"Upper Middle ($130K-$170K)",
O1691&gt;=170000,"High Salary (&gt;$170K)"
)</f>
        <v>Middle ($90K-$130K)</v>
      </c>
      <c r="R1691" t="str" cm="1">
        <f t="array" ref="R1691">_xlfn.IFS(
G1691&lt;=2,"New Customers (0-2Y)",
G1691&lt;=5,"Growing Customers (3-5Y)",
G1691&lt;=8,"Established Customers (6-8Y)",
G1691&lt;=10,"Loyal Customers (9-10Y)"
)</f>
        <v>Established Customers (6-8Y)</v>
      </c>
    </row>
    <row r="1692" spans="1:18" x14ac:dyDescent="0.35">
      <c r="A1692">
        <v>15758836</v>
      </c>
      <c r="B1692" t="s">
        <v>1102</v>
      </c>
      <c r="C1692" t="s">
        <v>26</v>
      </c>
      <c r="D1692" t="s">
        <v>39</v>
      </c>
      <c r="E1692">
        <v>36</v>
      </c>
      <c r="F1692" t="s">
        <v>19</v>
      </c>
      <c r="G1692">
        <v>3</v>
      </c>
      <c r="H1692" s="4">
        <v>54098.18</v>
      </c>
      <c r="I1692" t="s">
        <v>29</v>
      </c>
      <c r="J1692">
        <v>2</v>
      </c>
      <c r="K1692">
        <v>675</v>
      </c>
      <c r="L1692" t="s">
        <v>35</v>
      </c>
      <c r="M1692" t="s">
        <v>27</v>
      </c>
      <c r="N1692" t="s">
        <v>22</v>
      </c>
      <c r="O1692" s="4">
        <v>54478.52</v>
      </c>
      <c r="P1692" t="s">
        <v>28</v>
      </c>
      <c r="Q1692" t="str" cm="1">
        <f t="array" ref="Q1692">_xlfn.IFS(
O1692&lt;50000,"Low Salary (&lt;$50K)",
O1692&lt;90000,"Lower Middle ($50K-$90K)",
O1692&lt;130000,"Middle ($90K-$130K)",
O1692&lt;170000,"Upper Middle ($130K-$170K)",
O1692&gt;=170000,"High Salary (&gt;$170K)"
)</f>
        <v>Lower Middle ($50K-$90K)</v>
      </c>
      <c r="R1692" t="str" cm="1">
        <f t="array" ref="R1692">_xlfn.IFS(
G1692&lt;=2,"New Customers (0-2Y)",
G1692&lt;=5,"Growing Customers (3-5Y)",
G1692&lt;=8,"Established Customers (6-8Y)",
G1692&lt;=10,"Loyal Customers (9-10Y)"
)</f>
        <v>Growing Customers (3-5Y)</v>
      </c>
    </row>
    <row r="1693" spans="1:18" x14ac:dyDescent="0.35">
      <c r="A1693">
        <v>15772933</v>
      </c>
      <c r="B1693" t="s">
        <v>477</v>
      </c>
      <c r="C1693" t="s">
        <v>26</v>
      </c>
      <c r="D1693" t="s">
        <v>39</v>
      </c>
      <c r="E1693">
        <v>31</v>
      </c>
      <c r="F1693" t="s">
        <v>19</v>
      </c>
      <c r="G1693">
        <v>8</v>
      </c>
      <c r="H1693" s="4">
        <v>0</v>
      </c>
      <c r="I1693" t="s">
        <v>24</v>
      </c>
      <c r="J1693">
        <v>1</v>
      </c>
      <c r="K1693">
        <v>591</v>
      </c>
      <c r="L1693" t="s">
        <v>31</v>
      </c>
      <c r="M1693" t="s">
        <v>21</v>
      </c>
      <c r="N1693" t="s">
        <v>22</v>
      </c>
      <c r="O1693" s="4">
        <v>141677.32999999999</v>
      </c>
      <c r="P1693" t="s">
        <v>28</v>
      </c>
      <c r="Q1693" t="str" cm="1">
        <f t="array" ref="Q1693">_xlfn.IFS(
O1693&lt;50000,"Low Salary (&lt;$50K)",
O1693&lt;90000,"Lower Middle ($50K-$90K)",
O1693&lt;130000,"Middle ($90K-$130K)",
O1693&lt;170000,"Upper Middle ($130K-$170K)",
O1693&gt;=170000,"High Salary (&gt;$170K)"
)</f>
        <v>Upper Middle ($130K-$170K)</v>
      </c>
      <c r="R1693" t="str" cm="1">
        <f t="array" ref="R1693">_xlfn.IFS(
G1693&lt;=2,"New Customers (0-2Y)",
G1693&lt;=5,"Growing Customers (3-5Y)",
G1693&lt;=8,"Established Customers (6-8Y)",
G1693&lt;=10,"Loyal Customers (9-10Y)"
)</f>
        <v>Established Customers (6-8Y)</v>
      </c>
    </row>
    <row r="1694" spans="1:18" x14ac:dyDescent="0.35">
      <c r="A1694">
        <v>15809006</v>
      </c>
      <c r="B1694" t="s">
        <v>595</v>
      </c>
      <c r="C1694" t="s">
        <v>17</v>
      </c>
      <c r="D1694" t="s">
        <v>39</v>
      </c>
      <c r="E1694">
        <v>23</v>
      </c>
      <c r="F1694" t="s">
        <v>43</v>
      </c>
      <c r="G1694">
        <v>7</v>
      </c>
      <c r="H1694" s="4">
        <v>113758.48</v>
      </c>
      <c r="I1694" t="s">
        <v>33</v>
      </c>
      <c r="J1694">
        <v>2</v>
      </c>
      <c r="K1694">
        <v>602</v>
      </c>
      <c r="L1694" t="s">
        <v>20</v>
      </c>
      <c r="M1694" t="s">
        <v>27</v>
      </c>
      <c r="N1694" t="s">
        <v>32</v>
      </c>
      <c r="O1694" s="4">
        <v>84077.6</v>
      </c>
      <c r="P1694" t="s">
        <v>28</v>
      </c>
      <c r="Q1694" t="str" cm="1">
        <f t="array" ref="Q1694">_xlfn.IFS(
O1694&lt;50000,"Low Salary (&lt;$50K)",
O1694&lt;90000,"Lower Middle ($50K-$90K)",
O1694&lt;130000,"Middle ($90K-$130K)",
O1694&lt;170000,"Upper Middle ($130K-$170K)",
O1694&gt;=170000,"High Salary (&gt;$170K)"
)</f>
        <v>Lower Middle ($50K-$90K)</v>
      </c>
      <c r="R1694" t="str" cm="1">
        <f t="array" ref="R1694">_xlfn.IFS(
G1694&lt;=2,"New Customers (0-2Y)",
G1694&lt;=5,"Growing Customers (3-5Y)",
G1694&lt;=8,"Established Customers (6-8Y)",
G1694&lt;=10,"Loyal Customers (9-10Y)"
)</f>
        <v>Established Customers (6-8Y)</v>
      </c>
    </row>
    <row r="1695" spans="1:18" x14ac:dyDescent="0.35">
      <c r="A1695">
        <v>15689612</v>
      </c>
      <c r="B1695" t="s">
        <v>99</v>
      </c>
      <c r="C1695" t="s">
        <v>26</v>
      </c>
      <c r="D1695" t="s">
        <v>18</v>
      </c>
      <c r="E1695">
        <v>34</v>
      </c>
      <c r="F1695" t="s">
        <v>19</v>
      </c>
      <c r="G1695">
        <v>8</v>
      </c>
      <c r="H1695" s="4">
        <v>0</v>
      </c>
      <c r="I1695" t="s">
        <v>24</v>
      </c>
      <c r="J1695">
        <v>1</v>
      </c>
      <c r="K1695">
        <v>554</v>
      </c>
      <c r="L1695" t="s">
        <v>31</v>
      </c>
      <c r="M1695" t="s">
        <v>27</v>
      </c>
      <c r="N1695" t="s">
        <v>22</v>
      </c>
      <c r="O1695" s="4">
        <v>106981.03</v>
      </c>
      <c r="P1695" t="s">
        <v>28</v>
      </c>
      <c r="Q1695" t="str" cm="1">
        <f t="array" ref="Q1695">_xlfn.IFS(
O1695&lt;50000,"Low Salary (&lt;$50K)",
O1695&lt;90000,"Lower Middle ($50K-$90K)",
O1695&lt;130000,"Middle ($90K-$130K)",
O1695&lt;170000,"Upper Middle ($130K-$170K)",
O1695&gt;=170000,"High Salary (&gt;$170K)"
)</f>
        <v>Middle ($90K-$130K)</v>
      </c>
      <c r="R1695" t="str" cm="1">
        <f t="array" ref="R1695">_xlfn.IFS(
G1695&lt;=2,"New Customers (0-2Y)",
G1695&lt;=5,"Growing Customers (3-5Y)",
G1695&lt;=8,"Established Customers (6-8Y)",
G1695&lt;=10,"Loyal Customers (9-10Y)"
)</f>
        <v>Established Customers (6-8Y)</v>
      </c>
    </row>
    <row r="1696" spans="1:18" x14ac:dyDescent="0.35">
      <c r="A1696">
        <v>15744614</v>
      </c>
      <c r="B1696" t="s">
        <v>548</v>
      </c>
      <c r="C1696" t="s">
        <v>17</v>
      </c>
      <c r="D1696" t="s">
        <v>39</v>
      </c>
      <c r="E1696">
        <v>37</v>
      </c>
      <c r="F1696" t="s">
        <v>19</v>
      </c>
      <c r="G1696">
        <v>9</v>
      </c>
      <c r="H1696" s="4">
        <v>118636.92</v>
      </c>
      <c r="I1696" t="s">
        <v>33</v>
      </c>
      <c r="J1696">
        <v>1</v>
      </c>
      <c r="K1696">
        <v>541</v>
      </c>
      <c r="L1696" t="s">
        <v>31</v>
      </c>
      <c r="M1696" t="s">
        <v>21</v>
      </c>
      <c r="N1696" t="s">
        <v>22</v>
      </c>
      <c r="O1696" s="4">
        <v>73551.44</v>
      </c>
      <c r="P1696" t="s">
        <v>28</v>
      </c>
      <c r="Q1696" t="str" cm="1">
        <f t="array" ref="Q1696">_xlfn.IFS(
O1696&lt;50000,"Low Salary (&lt;$50K)",
O1696&lt;90000,"Lower Middle ($50K-$90K)",
O1696&lt;130000,"Middle ($90K-$130K)",
O1696&lt;170000,"Upper Middle ($130K-$170K)",
O1696&gt;=170000,"High Salary (&gt;$170K)"
)</f>
        <v>Lower Middle ($50K-$90K)</v>
      </c>
      <c r="R1696" t="str" cm="1">
        <f t="array" ref="R1696">_xlfn.IFS(
G1696&lt;=2,"New Customers (0-2Y)",
G1696&lt;=5,"Growing Customers (3-5Y)",
G1696&lt;=8,"Established Customers (6-8Y)",
G1696&lt;=10,"Loyal Customers (9-10Y)"
)</f>
        <v>Loyal Customers (9-10Y)</v>
      </c>
    </row>
    <row r="1697" spans="1:18" x14ac:dyDescent="0.35">
      <c r="A1697">
        <v>15704250</v>
      </c>
      <c r="B1697" t="s">
        <v>999</v>
      </c>
      <c r="C1697" t="s">
        <v>17</v>
      </c>
      <c r="D1697" t="s">
        <v>39</v>
      </c>
      <c r="E1697">
        <v>34</v>
      </c>
      <c r="F1697" t="s">
        <v>19</v>
      </c>
      <c r="G1697">
        <v>7</v>
      </c>
      <c r="H1697" s="4">
        <v>0</v>
      </c>
      <c r="I1697" t="s">
        <v>24</v>
      </c>
      <c r="J1697">
        <v>2</v>
      </c>
      <c r="K1697">
        <v>506</v>
      </c>
      <c r="L1697" t="s">
        <v>31</v>
      </c>
      <c r="M1697" t="s">
        <v>27</v>
      </c>
      <c r="N1697" t="s">
        <v>32</v>
      </c>
      <c r="O1697" s="4">
        <v>115842.1</v>
      </c>
      <c r="P1697" t="s">
        <v>28</v>
      </c>
      <c r="Q1697" t="str" cm="1">
        <f t="array" ref="Q1697">_xlfn.IFS(
O1697&lt;50000,"Low Salary (&lt;$50K)",
O1697&lt;90000,"Lower Middle ($50K-$90K)",
O1697&lt;130000,"Middle ($90K-$130K)",
O1697&lt;170000,"Upper Middle ($130K-$170K)",
O1697&gt;=170000,"High Salary (&gt;$170K)"
)</f>
        <v>Middle ($90K-$130K)</v>
      </c>
      <c r="R1697" t="str" cm="1">
        <f t="array" ref="R1697">_xlfn.IFS(
G1697&lt;=2,"New Customers (0-2Y)",
G1697&lt;=5,"Growing Customers (3-5Y)",
G1697&lt;=8,"Established Customers (6-8Y)",
G1697&lt;=10,"Loyal Customers (9-10Y)"
)</f>
        <v>Established Customers (6-8Y)</v>
      </c>
    </row>
    <row r="1698" spans="1:18" x14ac:dyDescent="0.35">
      <c r="A1698">
        <v>15700255</v>
      </c>
      <c r="B1698" t="s">
        <v>1103</v>
      </c>
      <c r="C1698" t="s">
        <v>42</v>
      </c>
      <c r="D1698" t="s">
        <v>39</v>
      </c>
      <c r="E1698">
        <v>44</v>
      </c>
      <c r="F1698" t="s">
        <v>19</v>
      </c>
      <c r="G1698">
        <v>8</v>
      </c>
      <c r="H1698" s="4">
        <v>95488.82</v>
      </c>
      <c r="I1698" t="s">
        <v>29</v>
      </c>
      <c r="J1698">
        <v>2</v>
      </c>
      <c r="K1698">
        <v>814</v>
      </c>
      <c r="L1698" t="s">
        <v>37</v>
      </c>
      <c r="M1698" t="s">
        <v>27</v>
      </c>
      <c r="N1698" t="s">
        <v>32</v>
      </c>
      <c r="O1698" s="4">
        <v>107013.59</v>
      </c>
      <c r="P1698" t="s">
        <v>28</v>
      </c>
      <c r="Q1698" t="str" cm="1">
        <f t="array" ref="Q1698">_xlfn.IFS(
O1698&lt;50000,"Low Salary (&lt;$50K)",
O1698&lt;90000,"Lower Middle ($50K-$90K)",
O1698&lt;130000,"Middle ($90K-$130K)",
O1698&lt;170000,"Upper Middle ($130K-$170K)",
O1698&gt;=170000,"High Salary (&gt;$170K)"
)</f>
        <v>Middle ($90K-$130K)</v>
      </c>
      <c r="R1698" t="str" cm="1">
        <f t="array" ref="R1698">_xlfn.IFS(
G1698&lt;=2,"New Customers (0-2Y)",
G1698&lt;=5,"Growing Customers (3-5Y)",
G1698&lt;=8,"Established Customers (6-8Y)",
G1698&lt;=10,"Loyal Customers (9-10Y)"
)</f>
        <v>Established Customers (6-8Y)</v>
      </c>
    </row>
    <row r="1699" spans="1:18" x14ac:dyDescent="0.35">
      <c r="A1699">
        <v>15669410</v>
      </c>
      <c r="B1699" t="s">
        <v>1104</v>
      </c>
      <c r="C1699" t="s">
        <v>17</v>
      </c>
      <c r="D1699" t="s">
        <v>39</v>
      </c>
      <c r="E1699">
        <v>30</v>
      </c>
      <c r="F1699" t="s">
        <v>19</v>
      </c>
      <c r="G1699">
        <v>8</v>
      </c>
      <c r="H1699" s="4">
        <v>110829.52</v>
      </c>
      <c r="I1699" t="s">
        <v>33</v>
      </c>
      <c r="J1699">
        <v>2</v>
      </c>
      <c r="K1699">
        <v>683</v>
      </c>
      <c r="L1699" t="s">
        <v>35</v>
      </c>
      <c r="M1699" t="s">
        <v>27</v>
      </c>
      <c r="N1699" t="s">
        <v>32</v>
      </c>
      <c r="O1699" s="4">
        <v>24938.84</v>
      </c>
      <c r="P1699" t="s">
        <v>28</v>
      </c>
      <c r="Q1699" t="str" cm="1">
        <f t="array" ref="Q1699">_xlfn.IFS(
O1699&lt;50000,"Low Salary (&lt;$50K)",
O1699&lt;90000,"Lower Middle ($50K-$90K)",
O1699&lt;130000,"Middle ($90K-$130K)",
O1699&lt;170000,"Upper Middle ($130K-$170K)",
O1699&gt;=170000,"High Salary (&gt;$170K)"
)</f>
        <v>Low Salary (&lt;$50K)</v>
      </c>
      <c r="R1699" t="str" cm="1">
        <f t="array" ref="R1699">_xlfn.IFS(
G1699&lt;=2,"New Customers (0-2Y)",
G1699&lt;=5,"Growing Customers (3-5Y)",
G1699&lt;=8,"Established Customers (6-8Y)",
G1699&lt;=10,"Loyal Customers (9-10Y)"
)</f>
        <v>Established Customers (6-8Y)</v>
      </c>
    </row>
    <row r="1700" spans="1:18" x14ac:dyDescent="0.35">
      <c r="A1700">
        <v>15807595</v>
      </c>
      <c r="B1700" t="s">
        <v>486</v>
      </c>
      <c r="C1700" t="s">
        <v>42</v>
      </c>
      <c r="D1700" t="s">
        <v>39</v>
      </c>
      <c r="E1700">
        <v>51</v>
      </c>
      <c r="F1700" t="s">
        <v>19</v>
      </c>
      <c r="G1700">
        <v>7</v>
      </c>
      <c r="H1700" s="4">
        <v>144244.59</v>
      </c>
      <c r="I1700" t="s">
        <v>33</v>
      </c>
      <c r="J1700">
        <v>2</v>
      </c>
      <c r="K1700">
        <v>485</v>
      </c>
      <c r="L1700" t="s">
        <v>44</v>
      </c>
      <c r="M1700" t="s">
        <v>21</v>
      </c>
      <c r="N1700" t="s">
        <v>32</v>
      </c>
      <c r="O1700" s="4">
        <v>51113.14</v>
      </c>
      <c r="P1700" t="s">
        <v>28</v>
      </c>
      <c r="Q1700" t="str" cm="1">
        <f t="array" ref="Q1700">_xlfn.IFS(
O1700&lt;50000,"Low Salary (&lt;$50K)",
O1700&lt;90000,"Lower Middle ($50K-$90K)",
O1700&lt;130000,"Middle ($90K-$130K)",
O1700&lt;170000,"Upper Middle ($130K-$170K)",
O1700&gt;=170000,"High Salary (&gt;$170K)"
)</f>
        <v>Lower Middle ($50K-$90K)</v>
      </c>
      <c r="R1700" t="str" cm="1">
        <f t="array" ref="R1700">_xlfn.IFS(
G1700&lt;=2,"New Customers (0-2Y)",
G1700&lt;=5,"Growing Customers (3-5Y)",
G1700&lt;=8,"Established Customers (6-8Y)",
G1700&lt;=10,"Loyal Customers (9-10Y)"
)</f>
        <v>Established Customers (6-8Y)</v>
      </c>
    </row>
    <row r="1701" spans="1:18" x14ac:dyDescent="0.35">
      <c r="A1701">
        <v>15664523</v>
      </c>
      <c r="B1701" t="s">
        <v>1105</v>
      </c>
      <c r="C1701" t="s">
        <v>42</v>
      </c>
      <c r="D1701" t="s">
        <v>18</v>
      </c>
      <c r="E1701">
        <v>31</v>
      </c>
      <c r="F1701" t="s">
        <v>19</v>
      </c>
      <c r="G1701">
        <v>8</v>
      </c>
      <c r="H1701" s="4">
        <v>122021.92</v>
      </c>
      <c r="I1701" t="s">
        <v>33</v>
      </c>
      <c r="J1701">
        <v>2</v>
      </c>
      <c r="K1701">
        <v>696</v>
      </c>
      <c r="L1701" t="s">
        <v>35</v>
      </c>
      <c r="M1701" t="s">
        <v>21</v>
      </c>
      <c r="N1701" t="s">
        <v>32</v>
      </c>
      <c r="O1701" s="4">
        <v>33828.639999999999</v>
      </c>
      <c r="P1701" t="s">
        <v>28</v>
      </c>
      <c r="Q1701" t="str" cm="1">
        <f t="array" ref="Q1701">_xlfn.IFS(
O1701&lt;50000,"Low Salary (&lt;$50K)",
O1701&lt;90000,"Lower Middle ($50K-$90K)",
O1701&lt;130000,"Middle ($90K-$130K)",
O1701&lt;170000,"Upper Middle ($130K-$170K)",
O1701&gt;=170000,"High Salary (&gt;$170K)"
)</f>
        <v>Low Salary (&lt;$50K)</v>
      </c>
      <c r="R1701" t="str" cm="1">
        <f t="array" ref="R1701">_xlfn.IFS(
G1701&lt;=2,"New Customers (0-2Y)",
G1701&lt;=5,"Growing Customers (3-5Y)",
G1701&lt;=8,"Established Customers (6-8Y)",
G1701&lt;=10,"Loyal Customers (9-10Y)"
)</f>
        <v>Established Customers (6-8Y)</v>
      </c>
    </row>
    <row r="1702" spans="1:18" x14ac:dyDescent="0.35">
      <c r="A1702">
        <v>15642833</v>
      </c>
      <c r="B1702" t="s">
        <v>1106</v>
      </c>
      <c r="C1702" t="s">
        <v>17</v>
      </c>
      <c r="D1702" t="s">
        <v>18</v>
      </c>
      <c r="E1702">
        <v>30</v>
      </c>
      <c r="F1702" t="s">
        <v>19</v>
      </c>
      <c r="G1702">
        <v>8</v>
      </c>
      <c r="H1702" s="4">
        <v>0</v>
      </c>
      <c r="I1702" t="s">
        <v>24</v>
      </c>
      <c r="J1702">
        <v>2</v>
      </c>
      <c r="K1702">
        <v>608</v>
      </c>
      <c r="L1702" t="s">
        <v>20</v>
      </c>
      <c r="M1702" t="s">
        <v>21</v>
      </c>
      <c r="N1702" t="s">
        <v>32</v>
      </c>
      <c r="O1702" s="4">
        <v>128875.86</v>
      </c>
      <c r="P1702" t="s">
        <v>28</v>
      </c>
      <c r="Q1702" t="str" cm="1">
        <f t="array" ref="Q1702">_xlfn.IFS(
O1702&lt;50000,"Low Salary (&lt;$50K)",
O1702&lt;90000,"Lower Middle ($50K-$90K)",
O1702&lt;130000,"Middle ($90K-$130K)",
O1702&lt;170000,"Upper Middle ($130K-$170K)",
O1702&gt;=170000,"High Salary (&gt;$170K)"
)</f>
        <v>Middle ($90K-$130K)</v>
      </c>
      <c r="R1702" t="str" cm="1">
        <f t="array" ref="R1702">_xlfn.IFS(
G1702&lt;=2,"New Customers (0-2Y)",
G1702&lt;=5,"Growing Customers (3-5Y)",
G1702&lt;=8,"Established Customers (6-8Y)",
G1702&lt;=10,"Loyal Customers (9-10Y)"
)</f>
        <v>Established Customers (6-8Y)</v>
      </c>
    </row>
    <row r="1703" spans="1:18" x14ac:dyDescent="0.35">
      <c r="A1703">
        <v>15605279</v>
      </c>
      <c r="B1703" t="s">
        <v>1107</v>
      </c>
      <c r="C1703" t="s">
        <v>17</v>
      </c>
      <c r="D1703" t="s">
        <v>39</v>
      </c>
      <c r="E1703">
        <v>50</v>
      </c>
      <c r="F1703" t="s">
        <v>19</v>
      </c>
      <c r="G1703">
        <v>9</v>
      </c>
      <c r="H1703" s="4">
        <v>0</v>
      </c>
      <c r="I1703" t="s">
        <v>24</v>
      </c>
      <c r="J1703">
        <v>4</v>
      </c>
      <c r="K1703">
        <v>792</v>
      </c>
      <c r="L1703" t="s">
        <v>37</v>
      </c>
      <c r="M1703" t="s">
        <v>21</v>
      </c>
      <c r="N1703" t="s">
        <v>22</v>
      </c>
      <c r="O1703" s="4">
        <v>194700.81</v>
      </c>
      <c r="P1703" t="s">
        <v>23</v>
      </c>
      <c r="Q1703" t="str" cm="1">
        <f t="array" ref="Q1703">_xlfn.IFS(
O1703&lt;50000,"Low Salary (&lt;$50K)",
O1703&lt;90000,"Lower Middle ($50K-$90K)",
O1703&lt;130000,"Middle ($90K-$130K)",
O1703&lt;170000,"Upper Middle ($130K-$170K)",
O1703&gt;=170000,"High Salary (&gt;$170K)"
)</f>
        <v>High Salary (&gt;$170K)</v>
      </c>
      <c r="R1703" t="str" cm="1">
        <f t="array" ref="R1703">_xlfn.IFS(
G1703&lt;=2,"New Customers (0-2Y)",
G1703&lt;=5,"Growing Customers (3-5Y)",
G1703&lt;=8,"Established Customers (6-8Y)",
G1703&lt;=10,"Loyal Customers (9-10Y)"
)</f>
        <v>Loyal Customers (9-10Y)</v>
      </c>
    </row>
    <row r="1704" spans="1:18" x14ac:dyDescent="0.35">
      <c r="A1704">
        <v>15713644</v>
      </c>
      <c r="B1704" t="s">
        <v>211</v>
      </c>
      <c r="C1704" t="s">
        <v>26</v>
      </c>
      <c r="D1704" t="s">
        <v>39</v>
      </c>
      <c r="E1704">
        <v>22</v>
      </c>
      <c r="F1704" t="s">
        <v>43</v>
      </c>
      <c r="G1704">
        <v>5</v>
      </c>
      <c r="H1704" s="4">
        <v>0</v>
      </c>
      <c r="I1704" t="s">
        <v>24</v>
      </c>
      <c r="J1704">
        <v>2</v>
      </c>
      <c r="K1704">
        <v>686</v>
      </c>
      <c r="L1704" t="s">
        <v>35</v>
      </c>
      <c r="M1704" t="s">
        <v>21</v>
      </c>
      <c r="N1704" t="s">
        <v>32</v>
      </c>
      <c r="O1704" s="4">
        <v>158974.45000000001</v>
      </c>
      <c r="P1704" t="s">
        <v>28</v>
      </c>
      <c r="Q1704" t="str" cm="1">
        <f t="array" ref="Q1704">_xlfn.IFS(
O1704&lt;50000,"Low Salary (&lt;$50K)",
O1704&lt;90000,"Lower Middle ($50K-$90K)",
O1704&lt;130000,"Middle ($90K-$130K)",
O1704&lt;170000,"Upper Middle ($130K-$170K)",
O1704&gt;=170000,"High Salary (&gt;$170K)"
)</f>
        <v>Upper Middle ($130K-$170K)</v>
      </c>
      <c r="R1704" t="str" cm="1">
        <f t="array" ref="R1704">_xlfn.IFS(
G1704&lt;=2,"New Customers (0-2Y)",
G1704&lt;=5,"Growing Customers (3-5Y)",
G1704&lt;=8,"Established Customers (6-8Y)",
G1704&lt;=10,"Loyal Customers (9-10Y)"
)</f>
        <v>Growing Customers (3-5Y)</v>
      </c>
    </row>
    <row r="1705" spans="1:18" x14ac:dyDescent="0.35">
      <c r="A1705">
        <v>15750466</v>
      </c>
      <c r="B1705" t="s">
        <v>1108</v>
      </c>
      <c r="C1705" t="s">
        <v>42</v>
      </c>
      <c r="D1705" t="s">
        <v>39</v>
      </c>
      <c r="E1705">
        <v>42</v>
      </c>
      <c r="F1705" t="s">
        <v>19</v>
      </c>
      <c r="G1705">
        <v>1</v>
      </c>
      <c r="H1705" s="4">
        <v>85839.62</v>
      </c>
      <c r="I1705" t="s">
        <v>29</v>
      </c>
      <c r="J1705">
        <v>1</v>
      </c>
      <c r="K1705">
        <v>790</v>
      </c>
      <c r="L1705" t="s">
        <v>37</v>
      </c>
      <c r="M1705" t="s">
        <v>21</v>
      </c>
      <c r="N1705" t="s">
        <v>32</v>
      </c>
      <c r="O1705" s="4">
        <v>198182.73</v>
      </c>
      <c r="P1705" t="s">
        <v>28</v>
      </c>
      <c r="Q1705" t="str" cm="1">
        <f t="array" ref="Q1705">_xlfn.IFS(
O1705&lt;50000,"Low Salary (&lt;$50K)",
O1705&lt;90000,"Lower Middle ($50K-$90K)",
O1705&lt;130000,"Middle ($90K-$130K)",
O1705&lt;170000,"Upper Middle ($130K-$170K)",
O1705&gt;=170000,"High Salary (&gt;$170K)"
)</f>
        <v>High Salary (&gt;$170K)</v>
      </c>
      <c r="R1705" t="str" cm="1">
        <f t="array" ref="R1705">_xlfn.IFS(
G1705&lt;=2,"New Customers (0-2Y)",
G1705&lt;=5,"Growing Customers (3-5Y)",
G1705&lt;=8,"Established Customers (6-8Y)",
G1705&lt;=10,"Loyal Customers (9-10Y)"
)</f>
        <v>New Customers (0-2Y)</v>
      </c>
    </row>
    <row r="1706" spans="1:18" x14ac:dyDescent="0.35">
      <c r="A1706">
        <v>15739054</v>
      </c>
      <c r="B1706" t="s">
        <v>1109</v>
      </c>
      <c r="C1706" t="s">
        <v>17</v>
      </c>
      <c r="D1706" t="s">
        <v>18</v>
      </c>
      <c r="E1706">
        <v>29</v>
      </c>
      <c r="F1706" t="s">
        <v>43</v>
      </c>
      <c r="G1706">
        <v>4</v>
      </c>
      <c r="H1706" s="4">
        <v>96974.97</v>
      </c>
      <c r="I1706" t="s">
        <v>29</v>
      </c>
      <c r="J1706">
        <v>1</v>
      </c>
      <c r="K1706">
        <v>654</v>
      </c>
      <c r="L1706" t="s">
        <v>20</v>
      </c>
      <c r="M1706" t="s">
        <v>27</v>
      </c>
      <c r="N1706" t="s">
        <v>22</v>
      </c>
      <c r="O1706" s="4">
        <v>141404.07</v>
      </c>
      <c r="P1706" t="s">
        <v>28</v>
      </c>
      <c r="Q1706" t="str" cm="1">
        <f t="array" ref="Q1706">_xlfn.IFS(
O1706&lt;50000,"Low Salary (&lt;$50K)",
O1706&lt;90000,"Lower Middle ($50K-$90K)",
O1706&lt;130000,"Middle ($90K-$130K)",
O1706&lt;170000,"Upper Middle ($130K-$170K)",
O1706&gt;=170000,"High Salary (&gt;$170K)"
)</f>
        <v>Upper Middle ($130K-$170K)</v>
      </c>
      <c r="R1706" t="str" cm="1">
        <f t="array" ref="R1706">_xlfn.IFS(
G1706&lt;=2,"New Customers (0-2Y)",
G1706&lt;=5,"Growing Customers (3-5Y)",
G1706&lt;=8,"Established Customers (6-8Y)",
G1706&lt;=10,"Loyal Customers (9-10Y)"
)</f>
        <v>Growing Customers (3-5Y)</v>
      </c>
    </row>
    <row r="1707" spans="1:18" x14ac:dyDescent="0.35">
      <c r="A1707">
        <v>15612771</v>
      </c>
      <c r="B1707" t="s">
        <v>545</v>
      </c>
      <c r="C1707" t="s">
        <v>17</v>
      </c>
      <c r="D1707" t="s">
        <v>39</v>
      </c>
      <c r="E1707">
        <v>35</v>
      </c>
      <c r="F1707" t="s">
        <v>19</v>
      </c>
      <c r="G1707">
        <v>4</v>
      </c>
      <c r="H1707" s="4">
        <v>148172.44</v>
      </c>
      <c r="I1707" t="s">
        <v>33</v>
      </c>
      <c r="J1707">
        <v>1</v>
      </c>
      <c r="K1707">
        <v>452</v>
      </c>
      <c r="L1707" t="s">
        <v>44</v>
      </c>
      <c r="M1707" t="s">
        <v>21</v>
      </c>
      <c r="N1707" t="s">
        <v>22</v>
      </c>
      <c r="O1707" s="4">
        <v>4175.68</v>
      </c>
      <c r="P1707" t="s">
        <v>28</v>
      </c>
      <c r="Q1707" t="str" cm="1">
        <f t="array" ref="Q1707">_xlfn.IFS(
O1707&lt;50000,"Low Salary (&lt;$50K)",
O1707&lt;90000,"Lower Middle ($50K-$90K)",
O1707&lt;130000,"Middle ($90K-$130K)",
O1707&lt;170000,"Upper Middle ($130K-$170K)",
O1707&gt;=170000,"High Salary (&gt;$170K)"
)</f>
        <v>Low Salary (&lt;$50K)</v>
      </c>
      <c r="R1707" t="str" cm="1">
        <f t="array" ref="R1707">_xlfn.IFS(
G1707&lt;=2,"New Customers (0-2Y)",
G1707&lt;=5,"Growing Customers (3-5Y)",
G1707&lt;=8,"Established Customers (6-8Y)",
G1707&lt;=10,"Loyal Customers (9-10Y)"
)</f>
        <v>Growing Customers (3-5Y)</v>
      </c>
    </row>
    <row r="1708" spans="1:18" x14ac:dyDescent="0.35">
      <c r="A1708">
        <v>15788483</v>
      </c>
      <c r="B1708" t="s">
        <v>337</v>
      </c>
      <c r="C1708" t="s">
        <v>26</v>
      </c>
      <c r="D1708" t="s">
        <v>39</v>
      </c>
      <c r="E1708">
        <v>38</v>
      </c>
      <c r="F1708" t="s">
        <v>19</v>
      </c>
      <c r="G1708">
        <v>0</v>
      </c>
      <c r="H1708" s="4">
        <v>0</v>
      </c>
      <c r="I1708" t="s">
        <v>24</v>
      </c>
      <c r="J1708">
        <v>1</v>
      </c>
      <c r="K1708">
        <v>719</v>
      </c>
      <c r="L1708" t="s">
        <v>35</v>
      </c>
      <c r="M1708" t="s">
        <v>21</v>
      </c>
      <c r="N1708" t="s">
        <v>32</v>
      </c>
      <c r="O1708" s="4">
        <v>126876.47</v>
      </c>
      <c r="P1708" t="s">
        <v>28</v>
      </c>
      <c r="Q1708" t="str" cm="1">
        <f t="array" ref="Q1708">_xlfn.IFS(
O1708&lt;50000,"Low Salary (&lt;$50K)",
O1708&lt;90000,"Lower Middle ($50K-$90K)",
O1708&lt;130000,"Middle ($90K-$130K)",
O1708&lt;170000,"Upper Middle ($130K-$170K)",
O1708&gt;=170000,"High Salary (&gt;$170K)"
)</f>
        <v>Middle ($90K-$130K)</v>
      </c>
      <c r="R1708" t="str" cm="1">
        <f t="array" ref="R1708">_xlfn.IFS(
G1708&lt;=2,"New Customers (0-2Y)",
G1708&lt;=5,"Growing Customers (3-5Y)",
G1708&lt;=8,"Established Customers (6-8Y)",
G1708&lt;=10,"Loyal Customers (9-10Y)"
)</f>
        <v>New Customers (0-2Y)</v>
      </c>
    </row>
    <row r="1709" spans="1:18" x14ac:dyDescent="0.35">
      <c r="A1709">
        <v>15732832</v>
      </c>
      <c r="B1709" t="s">
        <v>544</v>
      </c>
      <c r="C1709" t="s">
        <v>17</v>
      </c>
      <c r="D1709" t="s">
        <v>18</v>
      </c>
      <c r="E1709">
        <v>40</v>
      </c>
      <c r="F1709" t="s">
        <v>19</v>
      </c>
      <c r="G1709">
        <v>5</v>
      </c>
      <c r="H1709" s="4">
        <v>0</v>
      </c>
      <c r="I1709" t="s">
        <v>24</v>
      </c>
      <c r="J1709">
        <v>2</v>
      </c>
      <c r="K1709">
        <v>707</v>
      </c>
      <c r="L1709" t="s">
        <v>35</v>
      </c>
      <c r="M1709" t="s">
        <v>21</v>
      </c>
      <c r="N1709" t="s">
        <v>32</v>
      </c>
      <c r="O1709" s="4">
        <v>41052.82</v>
      </c>
      <c r="P1709" t="s">
        <v>28</v>
      </c>
      <c r="Q1709" t="str" cm="1">
        <f t="array" ref="Q1709">_xlfn.IFS(
O1709&lt;50000,"Low Salary (&lt;$50K)",
O1709&lt;90000,"Lower Middle ($50K-$90K)",
O1709&lt;130000,"Middle ($90K-$130K)",
O1709&lt;170000,"Upper Middle ($130K-$170K)",
O1709&gt;=170000,"High Salary (&gt;$170K)"
)</f>
        <v>Low Salary (&lt;$50K)</v>
      </c>
      <c r="R1709" t="str" cm="1">
        <f t="array" ref="R1709">_xlfn.IFS(
G1709&lt;=2,"New Customers (0-2Y)",
G1709&lt;=5,"Growing Customers (3-5Y)",
G1709&lt;=8,"Established Customers (6-8Y)",
G1709&lt;=10,"Loyal Customers (9-10Y)"
)</f>
        <v>Growing Customers (3-5Y)</v>
      </c>
    </row>
    <row r="1710" spans="1:18" x14ac:dyDescent="0.35">
      <c r="A1710">
        <v>15772892</v>
      </c>
      <c r="B1710" t="s">
        <v>318</v>
      </c>
      <c r="C1710" t="s">
        <v>17</v>
      </c>
      <c r="D1710" t="s">
        <v>18</v>
      </c>
      <c r="E1710">
        <v>49</v>
      </c>
      <c r="F1710" t="s">
        <v>19</v>
      </c>
      <c r="G1710">
        <v>2</v>
      </c>
      <c r="H1710" s="4">
        <v>0</v>
      </c>
      <c r="I1710" t="s">
        <v>24</v>
      </c>
      <c r="J1710">
        <v>1</v>
      </c>
      <c r="K1710">
        <v>699</v>
      </c>
      <c r="L1710" t="s">
        <v>35</v>
      </c>
      <c r="M1710" t="s">
        <v>27</v>
      </c>
      <c r="N1710" t="s">
        <v>32</v>
      </c>
      <c r="O1710" s="4">
        <v>105760.01</v>
      </c>
      <c r="P1710" t="s">
        <v>28</v>
      </c>
      <c r="Q1710" t="str" cm="1">
        <f t="array" ref="Q1710">_xlfn.IFS(
O1710&lt;50000,"Low Salary (&lt;$50K)",
O1710&lt;90000,"Lower Middle ($50K-$90K)",
O1710&lt;130000,"Middle ($90K-$130K)",
O1710&lt;170000,"Upper Middle ($130K-$170K)",
O1710&gt;=170000,"High Salary (&gt;$170K)"
)</f>
        <v>Middle ($90K-$130K)</v>
      </c>
      <c r="R1710" t="str" cm="1">
        <f t="array" ref="R1710">_xlfn.IFS(
G1710&lt;=2,"New Customers (0-2Y)",
G1710&lt;=5,"Growing Customers (3-5Y)",
G1710&lt;=8,"Established Customers (6-8Y)",
G1710&lt;=10,"Loyal Customers (9-10Y)"
)</f>
        <v>New Customers (0-2Y)</v>
      </c>
    </row>
    <row r="1711" spans="1:18" x14ac:dyDescent="0.35">
      <c r="A1711">
        <v>15713843</v>
      </c>
      <c r="B1711" t="s">
        <v>572</v>
      </c>
      <c r="C1711" t="s">
        <v>26</v>
      </c>
      <c r="D1711" t="s">
        <v>39</v>
      </c>
      <c r="E1711">
        <v>30</v>
      </c>
      <c r="F1711" t="s">
        <v>19</v>
      </c>
      <c r="G1711">
        <v>2</v>
      </c>
      <c r="H1711" s="4">
        <v>0</v>
      </c>
      <c r="I1711" t="s">
        <v>24</v>
      </c>
      <c r="J1711">
        <v>2</v>
      </c>
      <c r="K1711">
        <v>850</v>
      </c>
      <c r="L1711" t="s">
        <v>37</v>
      </c>
      <c r="M1711" t="s">
        <v>27</v>
      </c>
      <c r="N1711" t="s">
        <v>22</v>
      </c>
      <c r="O1711" s="4">
        <v>27937.119999999999</v>
      </c>
      <c r="P1711" t="s">
        <v>28</v>
      </c>
      <c r="Q1711" t="str" cm="1">
        <f t="array" ref="Q1711">_xlfn.IFS(
O1711&lt;50000,"Low Salary (&lt;$50K)",
O1711&lt;90000,"Lower Middle ($50K-$90K)",
O1711&lt;130000,"Middle ($90K-$130K)",
O1711&lt;170000,"Upper Middle ($130K-$170K)",
O1711&gt;=170000,"High Salary (&gt;$170K)"
)</f>
        <v>Low Salary (&lt;$50K)</v>
      </c>
      <c r="R1711" t="str" cm="1">
        <f t="array" ref="R1711">_xlfn.IFS(
G1711&lt;=2,"New Customers (0-2Y)",
G1711&lt;=5,"Growing Customers (3-5Y)",
G1711&lt;=8,"Established Customers (6-8Y)",
G1711&lt;=10,"Loyal Customers (9-10Y)"
)</f>
        <v>New Customers (0-2Y)</v>
      </c>
    </row>
    <row r="1712" spans="1:18" x14ac:dyDescent="0.35">
      <c r="A1712">
        <v>15567993</v>
      </c>
      <c r="B1712" t="s">
        <v>676</v>
      </c>
      <c r="C1712" t="s">
        <v>26</v>
      </c>
      <c r="D1712" t="s">
        <v>39</v>
      </c>
      <c r="E1712">
        <v>28</v>
      </c>
      <c r="F1712" t="s">
        <v>43</v>
      </c>
      <c r="G1712">
        <v>8</v>
      </c>
      <c r="H1712" s="4">
        <v>134766.85</v>
      </c>
      <c r="I1712" t="s">
        <v>33</v>
      </c>
      <c r="J1712">
        <v>1</v>
      </c>
      <c r="K1712">
        <v>828</v>
      </c>
      <c r="L1712" t="s">
        <v>37</v>
      </c>
      <c r="M1712" t="s">
        <v>21</v>
      </c>
      <c r="N1712" t="s">
        <v>32</v>
      </c>
      <c r="O1712" s="4">
        <v>79355.87</v>
      </c>
      <c r="P1712" t="s">
        <v>28</v>
      </c>
      <c r="Q1712" t="str" cm="1">
        <f t="array" ref="Q1712">_xlfn.IFS(
O1712&lt;50000,"Low Salary (&lt;$50K)",
O1712&lt;90000,"Lower Middle ($50K-$90K)",
O1712&lt;130000,"Middle ($90K-$130K)",
O1712&lt;170000,"Upper Middle ($130K-$170K)",
O1712&gt;=170000,"High Salary (&gt;$170K)"
)</f>
        <v>Lower Middle ($50K-$90K)</v>
      </c>
      <c r="R1712" t="str" cm="1">
        <f t="array" ref="R1712">_xlfn.IFS(
G1712&lt;=2,"New Customers (0-2Y)",
G1712&lt;=5,"Growing Customers (3-5Y)",
G1712&lt;=8,"Established Customers (6-8Y)",
G1712&lt;=10,"Loyal Customers (9-10Y)"
)</f>
        <v>Established Customers (6-8Y)</v>
      </c>
    </row>
    <row r="1713" spans="1:18" x14ac:dyDescent="0.35">
      <c r="A1713">
        <v>15617603</v>
      </c>
      <c r="B1713" t="s">
        <v>821</v>
      </c>
      <c r="C1713" t="s">
        <v>42</v>
      </c>
      <c r="D1713" t="s">
        <v>39</v>
      </c>
      <c r="E1713">
        <v>30</v>
      </c>
      <c r="F1713" t="s">
        <v>19</v>
      </c>
      <c r="G1713">
        <v>5</v>
      </c>
      <c r="H1713" s="4">
        <v>123210.56</v>
      </c>
      <c r="I1713" t="s">
        <v>33</v>
      </c>
      <c r="J1713">
        <v>2</v>
      </c>
      <c r="K1713">
        <v>850</v>
      </c>
      <c r="L1713" t="s">
        <v>37</v>
      </c>
      <c r="M1713" t="s">
        <v>21</v>
      </c>
      <c r="N1713" t="s">
        <v>22</v>
      </c>
      <c r="O1713" s="4">
        <v>102180.27</v>
      </c>
      <c r="P1713" t="s">
        <v>28</v>
      </c>
      <c r="Q1713" t="str" cm="1">
        <f t="array" ref="Q1713">_xlfn.IFS(
O1713&lt;50000,"Low Salary (&lt;$50K)",
O1713&lt;90000,"Lower Middle ($50K-$90K)",
O1713&lt;130000,"Middle ($90K-$130K)",
O1713&lt;170000,"Upper Middle ($130K-$170K)",
O1713&gt;=170000,"High Salary (&gt;$170K)"
)</f>
        <v>Middle ($90K-$130K)</v>
      </c>
      <c r="R1713" t="str" cm="1">
        <f t="array" ref="R1713">_xlfn.IFS(
G1713&lt;=2,"New Customers (0-2Y)",
G1713&lt;=5,"Growing Customers (3-5Y)",
G1713&lt;=8,"Established Customers (6-8Y)",
G1713&lt;=10,"Loyal Customers (9-10Y)"
)</f>
        <v>Growing Customers (3-5Y)</v>
      </c>
    </row>
    <row r="1714" spans="1:18" x14ac:dyDescent="0.35">
      <c r="A1714">
        <v>15744983</v>
      </c>
      <c r="B1714" t="s">
        <v>1110</v>
      </c>
      <c r="C1714" t="s">
        <v>26</v>
      </c>
      <c r="D1714" t="s">
        <v>39</v>
      </c>
      <c r="E1714">
        <v>47</v>
      </c>
      <c r="F1714" t="s">
        <v>19</v>
      </c>
      <c r="G1714">
        <v>1</v>
      </c>
      <c r="H1714" s="4">
        <v>139887.01</v>
      </c>
      <c r="I1714" t="s">
        <v>33</v>
      </c>
      <c r="J1714">
        <v>1</v>
      </c>
      <c r="K1714">
        <v>712</v>
      </c>
      <c r="L1714" t="s">
        <v>35</v>
      </c>
      <c r="M1714" t="s">
        <v>21</v>
      </c>
      <c r="N1714" t="s">
        <v>22</v>
      </c>
      <c r="O1714" s="4">
        <v>95719.73</v>
      </c>
      <c r="P1714" t="s">
        <v>28</v>
      </c>
      <c r="Q1714" t="str" cm="1">
        <f t="array" ref="Q1714">_xlfn.IFS(
O1714&lt;50000,"Low Salary (&lt;$50K)",
O1714&lt;90000,"Lower Middle ($50K-$90K)",
O1714&lt;130000,"Middle ($90K-$130K)",
O1714&lt;170000,"Upper Middle ($130K-$170K)",
O1714&gt;=170000,"High Salary (&gt;$170K)"
)</f>
        <v>Middle ($90K-$130K)</v>
      </c>
      <c r="R1714" t="str" cm="1">
        <f t="array" ref="R1714">_xlfn.IFS(
G1714&lt;=2,"New Customers (0-2Y)",
G1714&lt;=5,"Growing Customers (3-5Y)",
G1714&lt;=8,"Established Customers (6-8Y)",
G1714&lt;=10,"Loyal Customers (9-10Y)"
)</f>
        <v>New Customers (0-2Y)</v>
      </c>
    </row>
    <row r="1715" spans="1:18" x14ac:dyDescent="0.35">
      <c r="A1715">
        <v>15630419</v>
      </c>
      <c r="B1715" t="s">
        <v>621</v>
      </c>
      <c r="C1715" t="s">
        <v>17</v>
      </c>
      <c r="D1715" t="s">
        <v>39</v>
      </c>
      <c r="E1715">
        <v>44</v>
      </c>
      <c r="F1715" t="s">
        <v>19</v>
      </c>
      <c r="G1715">
        <v>9</v>
      </c>
      <c r="H1715" s="4">
        <v>149961.10999999999</v>
      </c>
      <c r="I1715" t="s">
        <v>33</v>
      </c>
      <c r="J1715">
        <v>1</v>
      </c>
      <c r="K1715">
        <v>634</v>
      </c>
      <c r="L1715" t="s">
        <v>20</v>
      </c>
      <c r="M1715" t="s">
        <v>21</v>
      </c>
      <c r="N1715" t="s">
        <v>32</v>
      </c>
      <c r="O1715" s="4">
        <v>57121.51</v>
      </c>
      <c r="P1715" t="s">
        <v>28</v>
      </c>
      <c r="Q1715" t="str" cm="1">
        <f t="array" ref="Q1715">_xlfn.IFS(
O1715&lt;50000,"Low Salary (&lt;$50K)",
O1715&lt;90000,"Lower Middle ($50K-$90K)",
O1715&lt;130000,"Middle ($90K-$130K)",
O1715&lt;170000,"Upper Middle ($130K-$170K)",
O1715&gt;=170000,"High Salary (&gt;$170K)"
)</f>
        <v>Lower Middle ($50K-$90K)</v>
      </c>
      <c r="R1715" t="str" cm="1">
        <f t="array" ref="R1715">_xlfn.IFS(
G1715&lt;=2,"New Customers (0-2Y)",
G1715&lt;=5,"Growing Customers (3-5Y)",
G1715&lt;=8,"Established Customers (6-8Y)",
G1715&lt;=10,"Loyal Customers (9-10Y)"
)</f>
        <v>Loyal Customers (9-10Y)</v>
      </c>
    </row>
    <row r="1716" spans="1:18" x14ac:dyDescent="0.35">
      <c r="A1716">
        <v>15738828</v>
      </c>
      <c r="B1716" t="s">
        <v>365</v>
      </c>
      <c r="C1716" t="s">
        <v>42</v>
      </c>
      <c r="D1716" t="s">
        <v>39</v>
      </c>
      <c r="E1716">
        <v>45</v>
      </c>
      <c r="F1716" t="s">
        <v>19</v>
      </c>
      <c r="G1716">
        <v>6</v>
      </c>
      <c r="H1716" s="4">
        <v>152880.97</v>
      </c>
      <c r="I1716" t="s">
        <v>33</v>
      </c>
      <c r="J1716">
        <v>1</v>
      </c>
      <c r="K1716">
        <v>730</v>
      </c>
      <c r="L1716" t="s">
        <v>35</v>
      </c>
      <c r="M1716" t="s">
        <v>27</v>
      </c>
      <c r="N1716" t="s">
        <v>32</v>
      </c>
      <c r="O1716" s="4">
        <v>162478.10999999999</v>
      </c>
      <c r="P1716" t="s">
        <v>28</v>
      </c>
      <c r="Q1716" t="str" cm="1">
        <f t="array" ref="Q1716">_xlfn.IFS(
O1716&lt;50000,"Low Salary (&lt;$50K)",
O1716&lt;90000,"Lower Middle ($50K-$90K)",
O1716&lt;130000,"Middle ($90K-$130K)",
O1716&lt;170000,"Upper Middle ($130K-$170K)",
O1716&gt;=170000,"High Salary (&gt;$170K)"
)</f>
        <v>Upper Middle ($130K-$170K)</v>
      </c>
      <c r="R1716" t="str" cm="1">
        <f t="array" ref="R1716">_xlfn.IFS(
G1716&lt;=2,"New Customers (0-2Y)",
G1716&lt;=5,"Growing Customers (3-5Y)",
G1716&lt;=8,"Established Customers (6-8Y)",
G1716&lt;=10,"Loyal Customers (9-10Y)"
)</f>
        <v>Established Customers (6-8Y)</v>
      </c>
    </row>
    <row r="1717" spans="1:18" x14ac:dyDescent="0.35">
      <c r="A1717">
        <v>15778025</v>
      </c>
      <c r="B1717" t="s">
        <v>58</v>
      </c>
      <c r="C1717" t="s">
        <v>42</v>
      </c>
      <c r="D1717" t="s">
        <v>39</v>
      </c>
      <c r="E1717">
        <v>43</v>
      </c>
      <c r="F1717" t="s">
        <v>19</v>
      </c>
      <c r="G1717">
        <v>9</v>
      </c>
      <c r="H1717" s="4">
        <v>108589.47</v>
      </c>
      <c r="I1717" t="s">
        <v>33</v>
      </c>
      <c r="J1717">
        <v>2</v>
      </c>
      <c r="K1717">
        <v>685</v>
      </c>
      <c r="L1717" t="s">
        <v>35</v>
      </c>
      <c r="M1717" t="s">
        <v>27</v>
      </c>
      <c r="N1717" t="s">
        <v>22</v>
      </c>
      <c r="O1717" s="4">
        <v>194808.51</v>
      </c>
      <c r="P1717" t="s">
        <v>28</v>
      </c>
      <c r="Q1717" t="str" cm="1">
        <f t="array" ref="Q1717">_xlfn.IFS(
O1717&lt;50000,"Low Salary (&lt;$50K)",
O1717&lt;90000,"Lower Middle ($50K-$90K)",
O1717&lt;130000,"Middle ($90K-$130K)",
O1717&lt;170000,"Upper Middle ($130K-$170K)",
O1717&gt;=170000,"High Salary (&gt;$170K)"
)</f>
        <v>High Salary (&gt;$170K)</v>
      </c>
      <c r="R1717" t="str" cm="1">
        <f t="array" ref="R1717">_xlfn.IFS(
G1717&lt;=2,"New Customers (0-2Y)",
G1717&lt;=5,"Growing Customers (3-5Y)",
G1717&lt;=8,"Established Customers (6-8Y)",
G1717&lt;=10,"Loyal Customers (9-10Y)"
)</f>
        <v>Loyal Customers (9-10Y)</v>
      </c>
    </row>
    <row r="1718" spans="1:18" x14ac:dyDescent="0.35">
      <c r="A1718">
        <v>15799479</v>
      </c>
      <c r="B1718" t="s">
        <v>756</v>
      </c>
      <c r="C1718" t="s">
        <v>26</v>
      </c>
      <c r="D1718" t="s">
        <v>39</v>
      </c>
      <c r="E1718">
        <v>33</v>
      </c>
      <c r="F1718" t="s">
        <v>19</v>
      </c>
      <c r="G1718">
        <v>9</v>
      </c>
      <c r="H1718" s="4">
        <v>0</v>
      </c>
      <c r="I1718" t="s">
        <v>24</v>
      </c>
      <c r="J1718">
        <v>1</v>
      </c>
      <c r="K1718">
        <v>809</v>
      </c>
      <c r="L1718" t="s">
        <v>37</v>
      </c>
      <c r="M1718" t="s">
        <v>21</v>
      </c>
      <c r="N1718" t="s">
        <v>22</v>
      </c>
      <c r="O1718" s="4">
        <v>124045.65</v>
      </c>
      <c r="P1718" t="s">
        <v>28</v>
      </c>
      <c r="Q1718" t="str" cm="1">
        <f t="array" ref="Q1718">_xlfn.IFS(
O1718&lt;50000,"Low Salary (&lt;$50K)",
O1718&lt;90000,"Lower Middle ($50K-$90K)",
O1718&lt;130000,"Middle ($90K-$130K)",
O1718&lt;170000,"Upper Middle ($130K-$170K)",
O1718&gt;=170000,"High Salary (&gt;$170K)"
)</f>
        <v>Middle ($90K-$130K)</v>
      </c>
      <c r="R1718" t="str" cm="1">
        <f t="array" ref="R1718">_xlfn.IFS(
G1718&lt;=2,"New Customers (0-2Y)",
G1718&lt;=5,"Growing Customers (3-5Y)",
G1718&lt;=8,"Established Customers (6-8Y)",
G1718&lt;=10,"Loyal Customers (9-10Y)"
)</f>
        <v>Loyal Customers (9-10Y)</v>
      </c>
    </row>
    <row r="1719" spans="1:18" x14ac:dyDescent="0.35">
      <c r="A1719">
        <v>15684269</v>
      </c>
      <c r="B1719" t="s">
        <v>502</v>
      </c>
      <c r="C1719" t="s">
        <v>26</v>
      </c>
      <c r="D1719" t="s">
        <v>18</v>
      </c>
      <c r="E1719">
        <v>35</v>
      </c>
      <c r="F1719" t="s">
        <v>19</v>
      </c>
      <c r="G1719">
        <v>3</v>
      </c>
      <c r="H1719" s="4">
        <v>56674.48</v>
      </c>
      <c r="I1719" t="s">
        <v>29</v>
      </c>
      <c r="J1719">
        <v>1</v>
      </c>
      <c r="K1719">
        <v>707</v>
      </c>
      <c r="L1719" t="s">
        <v>35</v>
      </c>
      <c r="M1719" t="s">
        <v>21</v>
      </c>
      <c r="N1719" t="s">
        <v>32</v>
      </c>
      <c r="O1719" s="4">
        <v>17987.400000000001</v>
      </c>
      <c r="P1719" t="s">
        <v>23</v>
      </c>
      <c r="Q1719" t="str" cm="1">
        <f t="array" ref="Q1719">_xlfn.IFS(
O1719&lt;50000,"Low Salary (&lt;$50K)",
O1719&lt;90000,"Lower Middle ($50K-$90K)",
O1719&lt;130000,"Middle ($90K-$130K)",
O1719&lt;170000,"Upper Middle ($130K-$170K)",
O1719&gt;=170000,"High Salary (&gt;$170K)"
)</f>
        <v>Low Salary (&lt;$50K)</v>
      </c>
      <c r="R1719" t="str" cm="1">
        <f t="array" ref="R1719">_xlfn.IFS(
G1719&lt;=2,"New Customers (0-2Y)",
G1719&lt;=5,"Growing Customers (3-5Y)",
G1719&lt;=8,"Established Customers (6-8Y)",
G1719&lt;=10,"Loyal Customers (9-10Y)"
)</f>
        <v>Growing Customers (3-5Y)</v>
      </c>
    </row>
    <row r="1720" spans="1:18" x14ac:dyDescent="0.35">
      <c r="A1720">
        <v>15762745</v>
      </c>
      <c r="B1720" t="s">
        <v>1111</v>
      </c>
      <c r="C1720" t="s">
        <v>26</v>
      </c>
      <c r="D1720" t="s">
        <v>39</v>
      </c>
      <c r="E1720">
        <v>32</v>
      </c>
      <c r="F1720" t="s">
        <v>19</v>
      </c>
      <c r="G1720">
        <v>8</v>
      </c>
      <c r="H1720" s="4">
        <v>0</v>
      </c>
      <c r="I1720" t="s">
        <v>24</v>
      </c>
      <c r="J1720">
        <v>1</v>
      </c>
      <c r="K1720">
        <v>648</v>
      </c>
      <c r="L1720" t="s">
        <v>20</v>
      </c>
      <c r="M1720" t="s">
        <v>21</v>
      </c>
      <c r="N1720" t="s">
        <v>32</v>
      </c>
      <c r="O1720" s="4">
        <v>133653.38</v>
      </c>
      <c r="P1720" t="s">
        <v>28</v>
      </c>
      <c r="Q1720" t="str" cm="1">
        <f t="array" ref="Q1720">_xlfn.IFS(
O1720&lt;50000,"Low Salary (&lt;$50K)",
O1720&lt;90000,"Lower Middle ($50K-$90K)",
O1720&lt;130000,"Middle ($90K-$130K)",
O1720&lt;170000,"Upper Middle ($130K-$170K)",
O1720&gt;=170000,"High Salary (&gt;$170K)"
)</f>
        <v>Upper Middle ($130K-$170K)</v>
      </c>
      <c r="R1720" t="str" cm="1">
        <f t="array" ref="R1720">_xlfn.IFS(
G1720&lt;=2,"New Customers (0-2Y)",
G1720&lt;=5,"Growing Customers (3-5Y)",
G1720&lt;=8,"Established Customers (6-8Y)",
G1720&lt;=10,"Loyal Customers (9-10Y)"
)</f>
        <v>Established Customers (6-8Y)</v>
      </c>
    </row>
    <row r="1721" spans="1:18" x14ac:dyDescent="0.35">
      <c r="A1721">
        <v>15746970</v>
      </c>
      <c r="B1721" t="s">
        <v>1112</v>
      </c>
      <c r="C1721" t="s">
        <v>26</v>
      </c>
      <c r="D1721" t="s">
        <v>18</v>
      </c>
      <c r="E1721">
        <v>57</v>
      </c>
      <c r="F1721" t="s">
        <v>19</v>
      </c>
      <c r="G1721">
        <v>1</v>
      </c>
      <c r="H1721" s="4">
        <v>0</v>
      </c>
      <c r="I1721" t="s">
        <v>24</v>
      </c>
      <c r="J1721">
        <v>2</v>
      </c>
      <c r="K1721">
        <v>760</v>
      </c>
      <c r="L1721" t="s">
        <v>35</v>
      </c>
      <c r="M1721" t="s">
        <v>21</v>
      </c>
      <c r="N1721" t="s">
        <v>22</v>
      </c>
      <c r="O1721" s="4">
        <v>25101.17</v>
      </c>
      <c r="P1721" t="s">
        <v>28</v>
      </c>
      <c r="Q1721" t="str" cm="1">
        <f t="array" ref="Q1721">_xlfn.IFS(
O1721&lt;50000,"Low Salary (&lt;$50K)",
O1721&lt;90000,"Lower Middle ($50K-$90K)",
O1721&lt;130000,"Middle ($90K-$130K)",
O1721&lt;170000,"Upper Middle ($130K-$170K)",
O1721&gt;=170000,"High Salary (&gt;$170K)"
)</f>
        <v>Low Salary (&lt;$50K)</v>
      </c>
      <c r="R1721" t="str" cm="1">
        <f t="array" ref="R1721">_xlfn.IFS(
G1721&lt;=2,"New Customers (0-2Y)",
G1721&lt;=5,"Growing Customers (3-5Y)",
G1721&lt;=8,"Established Customers (6-8Y)",
G1721&lt;=10,"Loyal Customers (9-10Y)"
)</f>
        <v>New Customers (0-2Y)</v>
      </c>
    </row>
    <row r="1722" spans="1:18" x14ac:dyDescent="0.35">
      <c r="A1722">
        <v>15725024</v>
      </c>
      <c r="B1722" t="s">
        <v>1113</v>
      </c>
      <c r="C1722" t="s">
        <v>42</v>
      </c>
      <c r="D1722" t="s">
        <v>18</v>
      </c>
      <c r="E1722">
        <v>33</v>
      </c>
      <c r="F1722" t="s">
        <v>19</v>
      </c>
      <c r="G1722">
        <v>3</v>
      </c>
      <c r="H1722" s="4">
        <v>105663.56</v>
      </c>
      <c r="I1722" t="s">
        <v>33</v>
      </c>
      <c r="J1722">
        <v>2</v>
      </c>
      <c r="K1722">
        <v>805</v>
      </c>
      <c r="L1722" t="s">
        <v>37</v>
      </c>
      <c r="M1722" t="s">
        <v>27</v>
      </c>
      <c r="N1722" t="s">
        <v>22</v>
      </c>
      <c r="O1722" s="4">
        <v>33330.89</v>
      </c>
      <c r="P1722" t="s">
        <v>28</v>
      </c>
      <c r="Q1722" t="str" cm="1">
        <f t="array" ref="Q1722">_xlfn.IFS(
O1722&lt;50000,"Low Salary (&lt;$50K)",
O1722&lt;90000,"Lower Middle ($50K-$90K)",
O1722&lt;130000,"Middle ($90K-$130K)",
O1722&lt;170000,"Upper Middle ($130K-$170K)",
O1722&gt;=170000,"High Salary (&gt;$170K)"
)</f>
        <v>Low Salary (&lt;$50K)</v>
      </c>
      <c r="R1722" t="str" cm="1">
        <f t="array" ref="R1722">_xlfn.IFS(
G1722&lt;=2,"New Customers (0-2Y)",
G1722&lt;=5,"Growing Customers (3-5Y)",
G1722&lt;=8,"Established Customers (6-8Y)",
G1722&lt;=10,"Loyal Customers (9-10Y)"
)</f>
        <v>Growing Customers (3-5Y)</v>
      </c>
    </row>
    <row r="1723" spans="1:18" x14ac:dyDescent="0.35">
      <c r="A1723">
        <v>15592116</v>
      </c>
      <c r="B1723" t="s">
        <v>1114</v>
      </c>
      <c r="C1723" t="s">
        <v>17</v>
      </c>
      <c r="D1723" t="s">
        <v>18</v>
      </c>
      <c r="E1723">
        <v>39</v>
      </c>
      <c r="F1723" t="s">
        <v>19</v>
      </c>
      <c r="G1723">
        <v>7</v>
      </c>
      <c r="H1723" s="4">
        <v>0</v>
      </c>
      <c r="I1723" t="s">
        <v>24</v>
      </c>
      <c r="J1723">
        <v>2</v>
      </c>
      <c r="K1723">
        <v>585</v>
      </c>
      <c r="L1723" t="s">
        <v>31</v>
      </c>
      <c r="M1723" t="s">
        <v>21</v>
      </c>
      <c r="N1723" t="s">
        <v>32</v>
      </c>
      <c r="O1723" s="4">
        <v>2401.2600000000002</v>
      </c>
      <c r="P1723" t="s">
        <v>28</v>
      </c>
      <c r="Q1723" t="str" cm="1">
        <f t="array" ref="Q1723">_xlfn.IFS(
O1723&lt;50000,"Low Salary (&lt;$50K)",
O1723&lt;90000,"Lower Middle ($50K-$90K)",
O1723&lt;130000,"Middle ($90K-$130K)",
O1723&lt;170000,"Upper Middle ($130K-$170K)",
O1723&gt;=170000,"High Salary (&gt;$170K)"
)</f>
        <v>Low Salary (&lt;$50K)</v>
      </c>
      <c r="R1723" t="str" cm="1">
        <f t="array" ref="R1723">_xlfn.IFS(
G1723&lt;=2,"New Customers (0-2Y)",
G1723&lt;=5,"Growing Customers (3-5Y)",
G1723&lt;=8,"Established Customers (6-8Y)",
G1723&lt;=10,"Loyal Customers (9-10Y)"
)</f>
        <v>Established Customers (6-8Y)</v>
      </c>
    </row>
    <row r="1724" spans="1:18" x14ac:dyDescent="0.35">
      <c r="A1724">
        <v>15624391</v>
      </c>
      <c r="B1724" t="s">
        <v>1115</v>
      </c>
      <c r="C1724" t="s">
        <v>26</v>
      </c>
      <c r="D1724" t="s">
        <v>18</v>
      </c>
      <c r="E1724">
        <v>30</v>
      </c>
      <c r="F1724" t="s">
        <v>19</v>
      </c>
      <c r="G1724">
        <v>5</v>
      </c>
      <c r="H1724" s="4">
        <v>100683.54</v>
      </c>
      <c r="I1724" t="s">
        <v>33</v>
      </c>
      <c r="J1724">
        <v>1</v>
      </c>
      <c r="K1724">
        <v>595</v>
      </c>
      <c r="L1724" t="s">
        <v>31</v>
      </c>
      <c r="M1724" t="s">
        <v>21</v>
      </c>
      <c r="N1724" t="s">
        <v>22</v>
      </c>
      <c r="O1724" s="4">
        <v>178361.04</v>
      </c>
      <c r="P1724" t="s">
        <v>28</v>
      </c>
      <c r="Q1724" t="str" cm="1">
        <f t="array" ref="Q1724">_xlfn.IFS(
O1724&lt;50000,"Low Salary (&lt;$50K)",
O1724&lt;90000,"Lower Middle ($50K-$90K)",
O1724&lt;130000,"Middle ($90K-$130K)",
O1724&lt;170000,"Upper Middle ($130K-$170K)",
O1724&gt;=170000,"High Salary (&gt;$170K)"
)</f>
        <v>High Salary (&gt;$170K)</v>
      </c>
      <c r="R1724" t="str" cm="1">
        <f t="array" ref="R1724">_xlfn.IFS(
G1724&lt;=2,"New Customers (0-2Y)",
G1724&lt;=5,"Growing Customers (3-5Y)",
G1724&lt;=8,"Established Customers (6-8Y)",
G1724&lt;=10,"Loyal Customers (9-10Y)"
)</f>
        <v>Growing Customers (3-5Y)</v>
      </c>
    </row>
    <row r="1725" spans="1:18" x14ac:dyDescent="0.35">
      <c r="A1725">
        <v>15567422</v>
      </c>
      <c r="B1725" t="s">
        <v>1116</v>
      </c>
      <c r="C1725" t="s">
        <v>17</v>
      </c>
      <c r="D1725" t="s">
        <v>39</v>
      </c>
      <c r="E1725">
        <v>42</v>
      </c>
      <c r="F1725" t="s">
        <v>19</v>
      </c>
      <c r="G1725">
        <v>6</v>
      </c>
      <c r="H1725" s="4">
        <v>0</v>
      </c>
      <c r="I1725" t="s">
        <v>24</v>
      </c>
      <c r="J1725">
        <v>2</v>
      </c>
      <c r="K1725">
        <v>630</v>
      </c>
      <c r="L1725" t="s">
        <v>20</v>
      </c>
      <c r="M1725" t="s">
        <v>21</v>
      </c>
      <c r="N1725" t="s">
        <v>32</v>
      </c>
      <c r="O1725" s="4">
        <v>162697.93</v>
      </c>
      <c r="P1725" t="s">
        <v>28</v>
      </c>
      <c r="Q1725" t="str" cm="1">
        <f t="array" ref="Q1725">_xlfn.IFS(
O1725&lt;50000,"Low Salary (&lt;$50K)",
O1725&lt;90000,"Lower Middle ($50K-$90K)",
O1725&lt;130000,"Middle ($90K-$130K)",
O1725&lt;170000,"Upper Middle ($130K-$170K)",
O1725&gt;=170000,"High Salary (&gt;$170K)"
)</f>
        <v>Upper Middle ($130K-$170K)</v>
      </c>
      <c r="R1725" t="str" cm="1">
        <f t="array" ref="R1725">_xlfn.IFS(
G1725&lt;=2,"New Customers (0-2Y)",
G1725&lt;=5,"Growing Customers (3-5Y)",
G1725&lt;=8,"Established Customers (6-8Y)",
G1725&lt;=10,"Loyal Customers (9-10Y)"
)</f>
        <v>Established Customers (6-8Y)</v>
      </c>
    </row>
    <row r="1726" spans="1:18" x14ac:dyDescent="0.35">
      <c r="A1726">
        <v>15612627</v>
      </c>
      <c r="B1726" t="s">
        <v>1117</v>
      </c>
      <c r="C1726" t="s">
        <v>42</v>
      </c>
      <c r="D1726" t="s">
        <v>39</v>
      </c>
      <c r="E1726">
        <v>29</v>
      </c>
      <c r="F1726" t="s">
        <v>43</v>
      </c>
      <c r="G1726">
        <v>5</v>
      </c>
      <c r="H1726" s="4">
        <v>139541.57999999999</v>
      </c>
      <c r="I1726" t="s">
        <v>33</v>
      </c>
      <c r="J1726">
        <v>2</v>
      </c>
      <c r="K1726">
        <v>627</v>
      </c>
      <c r="L1726" t="s">
        <v>20</v>
      </c>
      <c r="M1726" t="s">
        <v>21</v>
      </c>
      <c r="N1726" t="s">
        <v>32</v>
      </c>
      <c r="O1726" s="4">
        <v>80607.33</v>
      </c>
      <c r="P1726" t="s">
        <v>28</v>
      </c>
      <c r="Q1726" t="str" cm="1">
        <f t="array" ref="Q1726">_xlfn.IFS(
O1726&lt;50000,"Low Salary (&lt;$50K)",
O1726&lt;90000,"Lower Middle ($50K-$90K)",
O1726&lt;130000,"Middle ($90K-$130K)",
O1726&lt;170000,"Upper Middle ($130K-$170K)",
O1726&gt;=170000,"High Salary (&gt;$170K)"
)</f>
        <v>Lower Middle ($50K-$90K)</v>
      </c>
      <c r="R1726" t="str" cm="1">
        <f t="array" ref="R1726">_xlfn.IFS(
G1726&lt;=2,"New Customers (0-2Y)",
G1726&lt;=5,"Growing Customers (3-5Y)",
G1726&lt;=8,"Established Customers (6-8Y)",
G1726&lt;=10,"Loyal Customers (9-10Y)"
)</f>
        <v>Growing Customers (3-5Y)</v>
      </c>
    </row>
    <row r="1727" spans="1:18" x14ac:dyDescent="0.35">
      <c r="A1727">
        <v>15574879</v>
      </c>
      <c r="B1727" t="s">
        <v>715</v>
      </c>
      <c r="C1727" t="s">
        <v>42</v>
      </c>
      <c r="D1727" t="s">
        <v>18</v>
      </c>
      <c r="E1727">
        <v>37</v>
      </c>
      <c r="F1727" t="s">
        <v>19</v>
      </c>
      <c r="G1727">
        <v>2</v>
      </c>
      <c r="H1727" s="4">
        <v>121801.72</v>
      </c>
      <c r="I1727" t="s">
        <v>33</v>
      </c>
      <c r="J1727">
        <v>2</v>
      </c>
      <c r="K1727">
        <v>631</v>
      </c>
      <c r="L1727" t="s">
        <v>20</v>
      </c>
      <c r="M1727" t="s">
        <v>27</v>
      </c>
      <c r="N1727" t="s">
        <v>22</v>
      </c>
      <c r="O1727" s="4">
        <v>23146.62</v>
      </c>
      <c r="P1727" t="s">
        <v>28</v>
      </c>
      <c r="Q1727" t="str" cm="1">
        <f t="array" ref="Q1727">_xlfn.IFS(
O1727&lt;50000,"Low Salary (&lt;$50K)",
O1727&lt;90000,"Lower Middle ($50K-$90K)",
O1727&lt;130000,"Middle ($90K-$130K)",
O1727&lt;170000,"Upper Middle ($130K-$170K)",
O1727&gt;=170000,"High Salary (&gt;$170K)"
)</f>
        <v>Low Salary (&lt;$50K)</v>
      </c>
      <c r="R1727" t="str" cm="1">
        <f t="array" ref="R1727">_xlfn.IFS(
G1727&lt;=2,"New Customers (0-2Y)",
G1727&lt;=5,"Growing Customers (3-5Y)",
G1727&lt;=8,"Established Customers (6-8Y)",
G1727&lt;=10,"Loyal Customers (9-10Y)"
)</f>
        <v>New Customers (0-2Y)</v>
      </c>
    </row>
    <row r="1728" spans="1:18" x14ac:dyDescent="0.35">
      <c r="A1728">
        <v>15745107</v>
      </c>
      <c r="B1728" t="s">
        <v>324</v>
      </c>
      <c r="C1728" t="s">
        <v>42</v>
      </c>
      <c r="D1728" t="s">
        <v>39</v>
      </c>
      <c r="E1728">
        <v>38</v>
      </c>
      <c r="F1728" t="s">
        <v>19</v>
      </c>
      <c r="G1728">
        <v>5</v>
      </c>
      <c r="H1728" s="4">
        <v>112281.7</v>
      </c>
      <c r="I1728" t="s">
        <v>33</v>
      </c>
      <c r="J1728">
        <v>1</v>
      </c>
      <c r="K1728">
        <v>776</v>
      </c>
      <c r="L1728" t="s">
        <v>35</v>
      </c>
      <c r="M1728" t="s">
        <v>27</v>
      </c>
      <c r="N1728" t="s">
        <v>22</v>
      </c>
      <c r="O1728" s="4">
        <v>89893.6</v>
      </c>
      <c r="P1728" t="s">
        <v>28</v>
      </c>
      <c r="Q1728" t="str" cm="1">
        <f t="array" ref="Q1728">_xlfn.IFS(
O1728&lt;50000,"Low Salary (&lt;$50K)",
O1728&lt;90000,"Lower Middle ($50K-$90K)",
O1728&lt;130000,"Middle ($90K-$130K)",
O1728&lt;170000,"Upper Middle ($130K-$170K)",
O1728&gt;=170000,"High Salary (&gt;$170K)"
)</f>
        <v>Lower Middle ($50K-$90K)</v>
      </c>
      <c r="R1728" t="str" cm="1">
        <f t="array" ref="R1728">_xlfn.IFS(
G1728&lt;=2,"New Customers (0-2Y)",
G1728&lt;=5,"Growing Customers (3-5Y)",
G1728&lt;=8,"Established Customers (6-8Y)",
G1728&lt;=10,"Loyal Customers (9-10Y)"
)</f>
        <v>Growing Customers (3-5Y)</v>
      </c>
    </row>
    <row r="1729" spans="1:18" x14ac:dyDescent="0.35">
      <c r="A1729">
        <v>15734491</v>
      </c>
      <c r="B1729" t="s">
        <v>71</v>
      </c>
      <c r="C1729" t="s">
        <v>26</v>
      </c>
      <c r="D1729" t="s">
        <v>18</v>
      </c>
      <c r="E1729">
        <v>36</v>
      </c>
      <c r="F1729" t="s">
        <v>19</v>
      </c>
      <c r="G1729">
        <v>4</v>
      </c>
      <c r="H1729" s="4">
        <v>0</v>
      </c>
      <c r="I1729" t="s">
        <v>24</v>
      </c>
      <c r="J1729">
        <v>2</v>
      </c>
      <c r="K1729">
        <v>676</v>
      </c>
      <c r="L1729" t="s">
        <v>35</v>
      </c>
      <c r="M1729" t="s">
        <v>21</v>
      </c>
      <c r="N1729" t="s">
        <v>22</v>
      </c>
      <c r="O1729" s="4">
        <v>3173.31</v>
      </c>
      <c r="P1729" t="s">
        <v>28</v>
      </c>
      <c r="Q1729" t="str" cm="1">
        <f t="array" ref="Q1729">_xlfn.IFS(
O1729&lt;50000,"Low Salary (&lt;$50K)",
O1729&lt;90000,"Lower Middle ($50K-$90K)",
O1729&lt;130000,"Middle ($90K-$130K)",
O1729&lt;170000,"Upper Middle ($130K-$170K)",
O1729&gt;=170000,"High Salary (&gt;$170K)"
)</f>
        <v>Low Salary (&lt;$50K)</v>
      </c>
      <c r="R1729" t="str" cm="1">
        <f t="array" ref="R1729">_xlfn.IFS(
G1729&lt;=2,"New Customers (0-2Y)",
G1729&lt;=5,"Growing Customers (3-5Y)",
G1729&lt;=8,"Established Customers (6-8Y)",
G1729&lt;=10,"Loyal Customers (9-10Y)"
)</f>
        <v>Growing Customers (3-5Y)</v>
      </c>
    </row>
    <row r="1730" spans="1:18" x14ac:dyDescent="0.35">
      <c r="A1730">
        <v>15675320</v>
      </c>
      <c r="B1730" t="s">
        <v>117</v>
      </c>
      <c r="C1730" t="s">
        <v>26</v>
      </c>
      <c r="D1730" t="s">
        <v>18</v>
      </c>
      <c r="E1730">
        <v>40</v>
      </c>
      <c r="F1730" t="s">
        <v>19</v>
      </c>
      <c r="G1730">
        <v>5</v>
      </c>
      <c r="H1730" s="4">
        <v>93499.82</v>
      </c>
      <c r="I1730" t="s">
        <v>29</v>
      </c>
      <c r="J1730">
        <v>2</v>
      </c>
      <c r="K1730">
        <v>758</v>
      </c>
      <c r="L1730" t="s">
        <v>35</v>
      </c>
      <c r="M1730" t="s">
        <v>27</v>
      </c>
      <c r="N1730" t="s">
        <v>32</v>
      </c>
      <c r="O1730" s="4">
        <v>123218.81</v>
      </c>
      <c r="P1730" t="s">
        <v>28</v>
      </c>
      <c r="Q1730" t="str" cm="1">
        <f t="array" ref="Q1730">_xlfn.IFS(
O1730&lt;50000,"Low Salary (&lt;$50K)",
O1730&lt;90000,"Lower Middle ($50K-$90K)",
O1730&lt;130000,"Middle ($90K-$130K)",
O1730&lt;170000,"Upper Middle ($130K-$170K)",
O1730&gt;=170000,"High Salary (&gt;$170K)"
)</f>
        <v>Middle ($90K-$130K)</v>
      </c>
      <c r="R1730" t="str" cm="1">
        <f t="array" ref="R1730">_xlfn.IFS(
G1730&lt;=2,"New Customers (0-2Y)",
G1730&lt;=5,"Growing Customers (3-5Y)",
G1730&lt;=8,"Established Customers (6-8Y)",
G1730&lt;=10,"Loyal Customers (9-10Y)"
)</f>
        <v>Growing Customers (3-5Y)</v>
      </c>
    </row>
    <row r="1731" spans="1:18" x14ac:dyDescent="0.35">
      <c r="A1731">
        <v>15643824</v>
      </c>
      <c r="B1731" t="s">
        <v>256</v>
      </c>
      <c r="C1731" t="s">
        <v>17</v>
      </c>
      <c r="D1731" t="s">
        <v>39</v>
      </c>
      <c r="E1731">
        <v>33</v>
      </c>
      <c r="F1731" t="s">
        <v>19</v>
      </c>
      <c r="G1731">
        <v>0</v>
      </c>
      <c r="H1731" s="4">
        <v>132255.99</v>
      </c>
      <c r="I1731" t="s">
        <v>33</v>
      </c>
      <c r="J1731">
        <v>2</v>
      </c>
      <c r="K1731">
        <v>637</v>
      </c>
      <c r="L1731" t="s">
        <v>20</v>
      </c>
      <c r="M1731" t="s">
        <v>27</v>
      </c>
      <c r="N1731" t="s">
        <v>22</v>
      </c>
      <c r="O1731" s="4">
        <v>74588.41</v>
      </c>
      <c r="P1731" t="s">
        <v>28</v>
      </c>
      <c r="Q1731" t="str" cm="1">
        <f t="array" ref="Q1731">_xlfn.IFS(
O1731&lt;50000,"Low Salary (&lt;$50K)",
O1731&lt;90000,"Lower Middle ($50K-$90K)",
O1731&lt;130000,"Middle ($90K-$130K)",
O1731&lt;170000,"Upper Middle ($130K-$170K)",
O1731&gt;=170000,"High Salary (&gt;$170K)"
)</f>
        <v>Lower Middle ($50K-$90K)</v>
      </c>
      <c r="R1731" t="str" cm="1">
        <f t="array" ref="R1731">_xlfn.IFS(
G1731&lt;=2,"New Customers (0-2Y)",
G1731&lt;=5,"Growing Customers (3-5Y)",
G1731&lt;=8,"Established Customers (6-8Y)",
G1731&lt;=10,"Loyal Customers (9-10Y)"
)</f>
        <v>New Customers (0-2Y)</v>
      </c>
    </row>
    <row r="1732" spans="1:18" x14ac:dyDescent="0.35">
      <c r="A1732">
        <v>15643438</v>
      </c>
      <c r="B1732" t="s">
        <v>649</v>
      </c>
      <c r="C1732" t="s">
        <v>17</v>
      </c>
      <c r="D1732" t="s">
        <v>39</v>
      </c>
      <c r="E1732">
        <v>20</v>
      </c>
      <c r="F1732" t="s">
        <v>43</v>
      </c>
      <c r="G1732">
        <v>7</v>
      </c>
      <c r="H1732" s="4">
        <v>0</v>
      </c>
      <c r="I1732" t="s">
        <v>24</v>
      </c>
      <c r="J1732">
        <v>2</v>
      </c>
      <c r="K1732">
        <v>850</v>
      </c>
      <c r="L1732" t="s">
        <v>37</v>
      </c>
      <c r="M1732" t="s">
        <v>21</v>
      </c>
      <c r="N1732" t="s">
        <v>32</v>
      </c>
      <c r="O1732" s="4">
        <v>31288.77</v>
      </c>
      <c r="P1732" t="s">
        <v>28</v>
      </c>
      <c r="Q1732" t="str" cm="1">
        <f t="array" ref="Q1732">_xlfn.IFS(
O1732&lt;50000,"Low Salary (&lt;$50K)",
O1732&lt;90000,"Lower Middle ($50K-$90K)",
O1732&lt;130000,"Middle ($90K-$130K)",
O1732&lt;170000,"Upper Middle ($130K-$170K)",
O1732&gt;=170000,"High Salary (&gt;$170K)"
)</f>
        <v>Low Salary (&lt;$50K)</v>
      </c>
      <c r="R1732" t="str" cm="1">
        <f t="array" ref="R1732">_xlfn.IFS(
G1732&lt;=2,"New Customers (0-2Y)",
G1732&lt;=5,"Growing Customers (3-5Y)",
G1732&lt;=8,"Established Customers (6-8Y)",
G1732&lt;=10,"Loyal Customers (9-10Y)"
)</f>
        <v>Established Customers (6-8Y)</v>
      </c>
    </row>
    <row r="1733" spans="1:18" x14ac:dyDescent="0.35">
      <c r="A1733">
        <v>15721730</v>
      </c>
      <c r="B1733" t="s">
        <v>918</v>
      </c>
      <c r="C1733" t="s">
        <v>26</v>
      </c>
      <c r="D1733" t="s">
        <v>18</v>
      </c>
      <c r="E1733">
        <v>44</v>
      </c>
      <c r="F1733" t="s">
        <v>19</v>
      </c>
      <c r="G1733">
        <v>4</v>
      </c>
      <c r="H1733" s="4">
        <v>0</v>
      </c>
      <c r="I1733" t="s">
        <v>24</v>
      </c>
      <c r="J1733">
        <v>2</v>
      </c>
      <c r="K1733">
        <v>601</v>
      </c>
      <c r="L1733" t="s">
        <v>20</v>
      </c>
      <c r="M1733" t="s">
        <v>21</v>
      </c>
      <c r="N1733" t="s">
        <v>32</v>
      </c>
      <c r="O1733" s="4">
        <v>58561.31</v>
      </c>
      <c r="P1733" t="s">
        <v>28</v>
      </c>
      <c r="Q1733" t="str" cm="1">
        <f t="array" ref="Q1733">_xlfn.IFS(
O1733&lt;50000,"Low Salary (&lt;$50K)",
O1733&lt;90000,"Lower Middle ($50K-$90K)",
O1733&lt;130000,"Middle ($90K-$130K)",
O1733&lt;170000,"Upper Middle ($130K-$170K)",
O1733&gt;=170000,"High Salary (&gt;$170K)"
)</f>
        <v>Lower Middle ($50K-$90K)</v>
      </c>
      <c r="R1733" t="str" cm="1">
        <f t="array" ref="R1733">_xlfn.IFS(
G1733&lt;=2,"New Customers (0-2Y)",
G1733&lt;=5,"Growing Customers (3-5Y)",
G1733&lt;=8,"Established Customers (6-8Y)",
G1733&lt;=10,"Loyal Customers (9-10Y)"
)</f>
        <v>Growing Customers (3-5Y)</v>
      </c>
    </row>
    <row r="1734" spans="1:18" x14ac:dyDescent="0.35">
      <c r="A1734">
        <v>15680727</v>
      </c>
      <c r="B1734" t="s">
        <v>1118</v>
      </c>
      <c r="C1734" t="s">
        <v>17</v>
      </c>
      <c r="D1734" t="s">
        <v>39</v>
      </c>
      <c r="E1734">
        <v>49</v>
      </c>
      <c r="F1734" t="s">
        <v>19</v>
      </c>
      <c r="G1734">
        <v>5</v>
      </c>
      <c r="H1734" s="4">
        <v>121973.28</v>
      </c>
      <c r="I1734" t="s">
        <v>33</v>
      </c>
      <c r="J1734">
        <v>1</v>
      </c>
      <c r="K1734">
        <v>735</v>
      </c>
      <c r="L1734" t="s">
        <v>35</v>
      </c>
      <c r="M1734" t="s">
        <v>21</v>
      </c>
      <c r="N1734" t="s">
        <v>32</v>
      </c>
      <c r="O1734" s="4">
        <v>148804.35999999999</v>
      </c>
      <c r="P1734" t="s">
        <v>28</v>
      </c>
      <c r="Q1734" t="str" cm="1">
        <f t="array" ref="Q1734">_xlfn.IFS(
O1734&lt;50000,"Low Salary (&lt;$50K)",
O1734&lt;90000,"Lower Middle ($50K-$90K)",
O1734&lt;130000,"Middle ($90K-$130K)",
O1734&lt;170000,"Upper Middle ($130K-$170K)",
O1734&gt;=170000,"High Salary (&gt;$170K)"
)</f>
        <v>Upper Middle ($130K-$170K)</v>
      </c>
      <c r="R1734" t="str" cm="1">
        <f t="array" ref="R1734">_xlfn.IFS(
G1734&lt;=2,"New Customers (0-2Y)",
G1734&lt;=5,"Growing Customers (3-5Y)",
G1734&lt;=8,"Established Customers (6-8Y)",
G1734&lt;=10,"Loyal Customers (9-10Y)"
)</f>
        <v>Growing Customers (3-5Y)</v>
      </c>
    </row>
    <row r="1735" spans="1:18" x14ac:dyDescent="0.35">
      <c r="A1735">
        <v>15752508</v>
      </c>
      <c r="B1735" t="s">
        <v>885</v>
      </c>
      <c r="C1735" t="s">
        <v>42</v>
      </c>
      <c r="D1735" t="s">
        <v>39</v>
      </c>
      <c r="E1735">
        <v>32</v>
      </c>
      <c r="F1735" t="s">
        <v>19</v>
      </c>
      <c r="G1735">
        <v>7</v>
      </c>
      <c r="H1735" s="4">
        <v>99462.8</v>
      </c>
      <c r="I1735" t="s">
        <v>29</v>
      </c>
      <c r="J1735">
        <v>2</v>
      </c>
      <c r="K1735">
        <v>614</v>
      </c>
      <c r="L1735" t="s">
        <v>20</v>
      </c>
      <c r="M1735" t="s">
        <v>21</v>
      </c>
      <c r="N1735" t="s">
        <v>22</v>
      </c>
      <c r="O1735" s="4">
        <v>51117.06</v>
      </c>
      <c r="P1735" t="s">
        <v>28</v>
      </c>
      <c r="Q1735" t="str" cm="1">
        <f t="array" ref="Q1735">_xlfn.IFS(
O1735&lt;50000,"Low Salary (&lt;$50K)",
O1735&lt;90000,"Lower Middle ($50K-$90K)",
O1735&lt;130000,"Middle ($90K-$130K)",
O1735&lt;170000,"Upper Middle ($130K-$170K)",
O1735&gt;=170000,"High Salary (&gt;$170K)"
)</f>
        <v>Lower Middle ($50K-$90K)</v>
      </c>
      <c r="R1735" t="str" cm="1">
        <f t="array" ref="R1735">_xlfn.IFS(
G1735&lt;=2,"New Customers (0-2Y)",
G1735&lt;=5,"Growing Customers (3-5Y)",
G1735&lt;=8,"Established Customers (6-8Y)",
G1735&lt;=10,"Loyal Customers (9-10Y)"
)</f>
        <v>Established Customers (6-8Y)</v>
      </c>
    </row>
    <row r="1736" spans="1:18" x14ac:dyDescent="0.35">
      <c r="A1736">
        <v>15808846</v>
      </c>
      <c r="B1736" t="s">
        <v>1119</v>
      </c>
      <c r="C1736" t="s">
        <v>42</v>
      </c>
      <c r="D1736" t="s">
        <v>18</v>
      </c>
      <c r="E1736">
        <v>21</v>
      </c>
      <c r="F1736" t="s">
        <v>43</v>
      </c>
      <c r="G1736">
        <v>3</v>
      </c>
      <c r="H1736" s="4">
        <v>165878.76</v>
      </c>
      <c r="I1736" t="s">
        <v>33</v>
      </c>
      <c r="J1736">
        <v>2</v>
      </c>
      <c r="K1736">
        <v>672</v>
      </c>
      <c r="L1736" t="s">
        <v>35</v>
      </c>
      <c r="M1736" t="s">
        <v>21</v>
      </c>
      <c r="N1736" t="s">
        <v>22</v>
      </c>
      <c r="O1736" s="4">
        <v>164537.17000000001</v>
      </c>
      <c r="P1736" t="s">
        <v>28</v>
      </c>
      <c r="Q1736" t="str" cm="1">
        <f t="array" ref="Q1736">_xlfn.IFS(
O1736&lt;50000,"Low Salary (&lt;$50K)",
O1736&lt;90000,"Lower Middle ($50K-$90K)",
O1736&lt;130000,"Middle ($90K-$130K)",
O1736&lt;170000,"Upper Middle ($130K-$170K)",
O1736&gt;=170000,"High Salary (&gt;$170K)"
)</f>
        <v>Upper Middle ($130K-$170K)</v>
      </c>
      <c r="R1736" t="str" cm="1">
        <f t="array" ref="R1736">_xlfn.IFS(
G1736&lt;=2,"New Customers (0-2Y)",
G1736&lt;=5,"Growing Customers (3-5Y)",
G1736&lt;=8,"Established Customers (6-8Y)",
G1736&lt;=10,"Loyal Customers (9-10Y)"
)</f>
        <v>Growing Customers (3-5Y)</v>
      </c>
    </row>
    <row r="1737" spans="1:18" x14ac:dyDescent="0.35">
      <c r="A1737">
        <v>15727251</v>
      </c>
      <c r="B1737" t="s">
        <v>1019</v>
      </c>
      <c r="C1737" t="s">
        <v>17</v>
      </c>
      <c r="D1737" t="s">
        <v>39</v>
      </c>
      <c r="E1737">
        <v>30</v>
      </c>
      <c r="F1737" t="s">
        <v>19</v>
      </c>
      <c r="G1737">
        <v>8</v>
      </c>
      <c r="H1737" s="4">
        <v>117494.27</v>
      </c>
      <c r="I1737" t="s">
        <v>33</v>
      </c>
      <c r="J1737">
        <v>1</v>
      </c>
      <c r="K1737">
        <v>642</v>
      </c>
      <c r="L1737" t="s">
        <v>20</v>
      </c>
      <c r="M1737" t="s">
        <v>27</v>
      </c>
      <c r="N1737" t="s">
        <v>32</v>
      </c>
      <c r="O1737" s="4">
        <v>61977.82</v>
      </c>
      <c r="P1737" t="s">
        <v>28</v>
      </c>
      <c r="Q1737" t="str" cm="1">
        <f t="array" ref="Q1737">_xlfn.IFS(
O1737&lt;50000,"Low Salary (&lt;$50K)",
O1737&lt;90000,"Lower Middle ($50K-$90K)",
O1737&lt;130000,"Middle ($90K-$130K)",
O1737&lt;170000,"Upper Middle ($130K-$170K)",
O1737&gt;=170000,"High Salary (&gt;$170K)"
)</f>
        <v>Lower Middle ($50K-$90K)</v>
      </c>
      <c r="R1737" t="str" cm="1">
        <f t="array" ref="R1737">_xlfn.IFS(
G1737&lt;=2,"New Customers (0-2Y)",
G1737&lt;=5,"Growing Customers (3-5Y)",
G1737&lt;=8,"Established Customers (6-8Y)",
G1737&lt;=10,"Loyal Customers (9-10Y)"
)</f>
        <v>Established Customers (6-8Y)</v>
      </c>
    </row>
    <row r="1738" spans="1:18" x14ac:dyDescent="0.35">
      <c r="A1738">
        <v>15663489</v>
      </c>
      <c r="B1738" t="s">
        <v>30</v>
      </c>
      <c r="C1738" t="s">
        <v>42</v>
      </c>
      <c r="D1738" t="s">
        <v>18</v>
      </c>
      <c r="E1738">
        <v>29</v>
      </c>
      <c r="F1738" t="s">
        <v>43</v>
      </c>
      <c r="G1738">
        <v>0</v>
      </c>
      <c r="H1738" s="4">
        <v>138577.34</v>
      </c>
      <c r="I1738" t="s">
        <v>33</v>
      </c>
      <c r="J1738">
        <v>1</v>
      </c>
      <c r="K1738">
        <v>633</v>
      </c>
      <c r="L1738" t="s">
        <v>20</v>
      </c>
      <c r="M1738" t="s">
        <v>21</v>
      </c>
      <c r="N1738" t="s">
        <v>32</v>
      </c>
      <c r="O1738" s="4">
        <v>193362.99</v>
      </c>
      <c r="P1738" t="s">
        <v>28</v>
      </c>
      <c r="Q1738" t="str" cm="1">
        <f t="array" ref="Q1738">_xlfn.IFS(
O1738&lt;50000,"Low Salary (&lt;$50K)",
O1738&lt;90000,"Lower Middle ($50K-$90K)",
O1738&lt;130000,"Middle ($90K-$130K)",
O1738&lt;170000,"Upper Middle ($130K-$170K)",
O1738&gt;=170000,"High Salary (&gt;$170K)"
)</f>
        <v>High Salary (&gt;$170K)</v>
      </c>
      <c r="R1738" t="str" cm="1">
        <f t="array" ref="R1738">_xlfn.IFS(
G1738&lt;=2,"New Customers (0-2Y)",
G1738&lt;=5,"Growing Customers (3-5Y)",
G1738&lt;=8,"Established Customers (6-8Y)",
G1738&lt;=10,"Loyal Customers (9-10Y)"
)</f>
        <v>New Customers (0-2Y)</v>
      </c>
    </row>
    <row r="1739" spans="1:18" x14ac:dyDescent="0.35">
      <c r="A1739">
        <v>15683677</v>
      </c>
      <c r="B1739" t="s">
        <v>1120</v>
      </c>
      <c r="C1739" t="s">
        <v>26</v>
      </c>
      <c r="D1739" t="s">
        <v>39</v>
      </c>
      <c r="E1739">
        <v>39</v>
      </c>
      <c r="F1739" t="s">
        <v>19</v>
      </c>
      <c r="G1739">
        <v>9</v>
      </c>
      <c r="H1739" s="4">
        <v>0</v>
      </c>
      <c r="I1739" t="s">
        <v>24</v>
      </c>
      <c r="J1739">
        <v>1</v>
      </c>
      <c r="K1739">
        <v>769</v>
      </c>
      <c r="L1739" t="s">
        <v>35</v>
      </c>
      <c r="M1739" t="s">
        <v>21</v>
      </c>
      <c r="N1739" t="s">
        <v>22</v>
      </c>
      <c r="O1739" s="4">
        <v>47722.79</v>
      </c>
      <c r="P1739" t="s">
        <v>28</v>
      </c>
      <c r="Q1739" t="str" cm="1">
        <f t="array" ref="Q1739">_xlfn.IFS(
O1739&lt;50000,"Low Salary (&lt;$50K)",
O1739&lt;90000,"Lower Middle ($50K-$90K)",
O1739&lt;130000,"Middle ($90K-$130K)",
O1739&lt;170000,"Upper Middle ($130K-$170K)",
O1739&gt;=170000,"High Salary (&gt;$170K)"
)</f>
        <v>Low Salary (&lt;$50K)</v>
      </c>
      <c r="R1739" t="str" cm="1">
        <f t="array" ref="R1739">_xlfn.IFS(
G1739&lt;=2,"New Customers (0-2Y)",
G1739&lt;=5,"Growing Customers (3-5Y)",
G1739&lt;=8,"Established Customers (6-8Y)",
G1739&lt;=10,"Loyal Customers (9-10Y)"
)</f>
        <v>Loyal Customers (9-10Y)</v>
      </c>
    </row>
    <row r="1740" spans="1:18" x14ac:dyDescent="0.35">
      <c r="A1740">
        <v>15596414</v>
      </c>
      <c r="B1740" t="s">
        <v>565</v>
      </c>
      <c r="C1740" t="s">
        <v>26</v>
      </c>
      <c r="D1740" t="s">
        <v>39</v>
      </c>
      <c r="E1740">
        <v>41</v>
      </c>
      <c r="F1740" t="s">
        <v>19</v>
      </c>
      <c r="G1740">
        <v>8</v>
      </c>
      <c r="H1740" s="4">
        <v>107525.07</v>
      </c>
      <c r="I1740" t="s">
        <v>33</v>
      </c>
      <c r="J1740">
        <v>1</v>
      </c>
      <c r="K1740">
        <v>796</v>
      </c>
      <c r="L1740" t="s">
        <v>37</v>
      </c>
      <c r="M1740" t="s">
        <v>21</v>
      </c>
      <c r="N1740" t="s">
        <v>32</v>
      </c>
      <c r="O1740" s="4">
        <v>18510.41</v>
      </c>
      <c r="P1740" t="s">
        <v>28</v>
      </c>
      <c r="Q1740" t="str" cm="1">
        <f t="array" ref="Q1740">_xlfn.IFS(
O1740&lt;50000,"Low Salary (&lt;$50K)",
O1740&lt;90000,"Lower Middle ($50K-$90K)",
O1740&lt;130000,"Middle ($90K-$130K)",
O1740&lt;170000,"Upper Middle ($130K-$170K)",
O1740&gt;=170000,"High Salary (&gt;$170K)"
)</f>
        <v>Low Salary (&lt;$50K)</v>
      </c>
      <c r="R1740" t="str" cm="1">
        <f t="array" ref="R1740">_xlfn.IFS(
G1740&lt;=2,"New Customers (0-2Y)",
G1740&lt;=5,"Growing Customers (3-5Y)",
G1740&lt;=8,"Established Customers (6-8Y)",
G1740&lt;=10,"Loyal Customers (9-10Y)"
)</f>
        <v>Established Customers (6-8Y)</v>
      </c>
    </row>
    <row r="1741" spans="1:18" x14ac:dyDescent="0.35">
      <c r="A1741">
        <v>15730639</v>
      </c>
      <c r="B1741" t="s">
        <v>1121</v>
      </c>
      <c r="C1741" t="s">
        <v>17</v>
      </c>
      <c r="D1741" t="s">
        <v>39</v>
      </c>
      <c r="E1741">
        <v>23</v>
      </c>
      <c r="F1741" t="s">
        <v>43</v>
      </c>
      <c r="G1741">
        <v>7</v>
      </c>
      <c r="H1741" s="4">
        <v>139224.92000000001</v>
      </c>
      <c r="I1741" t="s">
        <v>33</v>
      </c>
      <c r="J1741">
        <v>2</v>
      </c>
      <c r="K1741">
        <v>715</v>
      </c>
      <c r="L1741" t="s">
        <v>35</v>
      </c>
      <c r="M1741" t="s">
        <v>21</v>
      </c>
      <c r="N1741" t="s">
        <v>32</v>
      </c>
      <c r="O1741" s="4">
        <v>65057.71</v>
      </c>
      <c r="P1741" t="s">
        <v>28</v>
      </c>
      <c r="Q1741" t="str" cm="1">
        <f t="array" ref="Q1741">_xlfn.IFS(
O1741&lt;50000,"Low Salary (&lt;$50K)",
O1741&lt;90000,"Lower Middle ($50K-$90K)",
O1741&lt;130000,"Middle ($90K-$130K)",
O1741&lt;170000,"Upper Middle ($130K-$170K)",
O1741&gt;=170000,"High Salary (&gt;$170K)"
)</f>
        <v>Lower Middle ($50K-$90K)</v>
      </c>
      <c r="R1741" t="str" cm="1">
        <f t="array" ref="R1741">_xlfn.IFS(
G1741&lt;=2,"New Customers (0-2Y)",
G1741&lt;=5,"Growing Customers (3-5Y)",
G1741&lt;=8,"Established Customers (6-8Y)",
G1741&lt;=10,"Loyal Customers (9-10Y)"
)</f>
        <v>Established Customers (6-8Y)</v>
      </c>
    </row>
    <row r="1742" spans="1:18" x14ac:dyDescent="0.35">
      <c r="A1742">
        <v>15672132</v>
      </c>
      <c r="B1742" t="s">
        <v>1122</v>
      </c>
      <c r="C1742" t="s">
        <v>17</v>
      </c>
      <c r="D1742" t="s">
        <v>18</v>
      </c>
      <c r="E1742">
        <v>42</v>
      </c>
      <c r="F1742" t="s">
        <v>19</v>
      </c>
      <c r="G1742">
        <v>7</v>
      </c>
      <c r="H1742" s="4">
        <v>121453.63</v>
      </c>
      <c r="I1742" t="s">
        <v>33</v>
      </c>
      <c r="J1742">
        <v>1</v>
      </c>
      <c r="K1742">
        <v>695</v>
      </c>
      <c r="L1742" t="s">
        <v>35</v>
      </c>
      <c r="M1742" t="s">
        <v>27</v>
      </c>
      <c r="N1742" t="s">
        <v>32</v>
      </c>
      <c r="O1742" s="4">
        <v>46374.64</v>
      </c>
      <c r="P1742" t="s">
        <v>28</v>
      </c>
      <c r="Q1742" t="str" cm="1">
        <f t="array" ref="Q1742">_xlfn.IFS(
O1742&lt;50000,"Low Salary (&lt;$50K)",
O1742&lt;90000,"Lower Middle ($50K-$90K)",
O1742&lt;130000,"Middle ($90K-$130K)",
O1742&lt;170000,"Upper Middle ($130K-$170K)",
O1742&gt;=170000,"High Salary (&gt;$170K)"
)</f>
        <v>Low Salary (&lt;$50K)</v>
      </c>
      <c r="R1742" t="str" cm="1">
        <f t="array" ref="R1742">_xlfn.IFS(
G1742&lt;=2,"New Customers (0-2Y)",
G1742&lt;=5,"Growing Customers (3-5Y)",
G1742&lt;=8,"Established Customers (6-8Y)",
G1742&lt;=10,"Loyal Customers (9-10Y)"
)</f>
        <v>Established Customers (6-8Y)</v>
      </c>
    </row>
    <row r="1743" spans="1:18" x14ac:dyDescent="0.35">
      <c r="A1743">
        <v>15742638</v>
      </c>
      <c r="B1743" t="s">
        <v>1123</v>
      </c>
      <c r="C1743" t="s">
        <v>17</v>
      </c>
      <c r="D1743" t="s">
        <v>18</v>
      </c>
      <c r="E1743">
        <v>25</v>
      </c>
      <c r="F1743" t="s">
        <v>43</v>
      </c>
      <c r="G1743">
        <v>4</v>
      </c>
      <c r="H1743" s="4">
        <v>0</v>
      </c>
      <c r="I1743" t="s">
        <v>24</v>
      </c>
      <c r="J1743">
        <v>2</v>
      </c>
      <c r="K1743">
        <v>747</v>
      </c>
      <c r="L1743" t="s">
        <v>35</v>
      </c>
      <c r="M1743" t="s">
        <v>27</v>
      </c>
      <c r="N1743" t="s">
        <v>22</v>
      </c>
      <c r="O1743" s="4">
        <v>42039.67</v>
      </c>
      <c r="P1743" t="s">
        <v>28</v>
      </c>
      <c r="Q1743" t="str" cm="1">
        <f t="array" ref="Q1743">_xlfn.IFS(
O1743&lt;50000,"Low Salary (&lt;$50K)",
O1743&lt;90000,"Lower Middle ($50K-$90K)",
O1743&lt;130000,"Middle ($90K-$130K)",
O1743&lt;170000,"Upper Middle ($130K-$170K)",
O1743&gt;=170000,"High Salary (&gt;$170K)"
)</f>
        <v>Low Salary (&lt;$50K)</v>
      </c>
      <c r="R1743" t="str" cm="1">
        <f t="array" ref="R1743">_xlfn.IFS(
G1743&lt;=2,"New Customers (0-2Y)",
G1743&lt;=5,"Growing Customers (3-5Y)",
G1743&lt;=8,"Established Customers (6-8Y)",
G1743&lt;=10,"Loyal Customers (9-10Y)"
)</f>
        <v>Growing Customers (3-5Y)</v>
      </c>
    </row>
    <row r="1744" spans="1:18" x14ac:dyDescent="0.35">
      <c r="A1744">
        <v>15578603</v>
      </c>
      <c r="B1744" t="s">
        <v>1124</v>
      </c>
      <c r="C1744" t="s">
        <v>42</v>
      </c>
      <c r="D1744" t="s">
        <v>18</v>
      </c>
      <c r="E1744">
        <v>54</v>
      </c>
      <c r="F1744" t="s">
        <v>19</v>
      </c>
      <c r="G1744">
        <v>1</v>
      </c>
      <c r="H1744" s="4">
        <v>77354.37</v>
      </c>
      <c r="I1744" t="s">
        <v>29</v>
      </c>
      <c r="J1744">
        <v>1</v>
      </c>
      <c r="K1744">
        <v>584</v>
      </c>
      <c r="L1744" t="s">
        <v>31</v>
      </c>
      <c r="M1744" t="s">
        <v>27</v>
      </c>
      <c r="N1744" t="s">
        <v>32</v>
      </c>
      <c r="O1744" s="4">
        <v>138192.98000000001</v>
      </c>
      <c r="P1744" t="s">
        <v>23</v>
      </c>
      <c r="Q1744" t="str" cm="1">
        <f t="array" ref="Q1744">_xlfn.IFS(
O1744&lt;50000,"Low Salary (&lt;$50K)",
O1744&lt;90000,"Lower Middle ($50K-$90K)",
O1744&lt;130000,"Middle ($90K-$130K)",
O1744&lt;170000,"Upper Middle ($130K-$170K)",
O1744&gt;=170000,"High Salary (&gt;$170K)"
)</f>
        <v>Upper Middle ($130K-$170K)</v>
      </c>
      <c r="R1744" t="str" cm="1">
        <f t="array" ref="R1744">_xlfn.IFS(
G1744&lt;=2,"New Customers (0-2Y)",
G1744&lt;=5,"Growing Customers (3-5Y)",
G1744&lt;=8,"Established Customers (6-8Y)",
G1744&lt;=10,"Loyal Customers (9-10Y)"
)</f>
        <v>New Customers (0-2Y)</v>
      </c>
    </row>
    <row r="1745" spans="1:18" x14ac:dyDescent="0.35">
      <c r="A1745">
        <v>15726088</v>
      </c>
      <c r="B1745" t="s">
        <v>1125</v>
      </c>
      <c r="C1745" t="s">
        <v>17</v>
      </c>
      <c r="D1745" t="s">
        <v>39</v>
      </c>
      <c r="E1745">
        <v>40</v>
      </c>
      <c r="F1745" t="s">
        <v>19</v>
      </c>
      <c r="G1745">
        <v>6</v>
      </c>
      <c r="H1745" s="4">
        <v>0</v>
      </c>
      <c r="I1745" t="s">
        <v>24</v>
      </c>
      <c r="J1745">
        <v>1</v>
      </c>
      <c r="K1745">
        <v>476</v>
      </c>
      <c r="L1745" t="s">
        <v>44</v>
      </c>
      <c r="M1745" t="s">
        <v>21</v>
      </c>
      <c r="N1745" t="s">
        <v>22</v>
      </c>
      <c r="O1745" s="4">
        <v>22735.45</v>
      </c>
      <c r="P1745" t="s">
        <v>28</v>
      </c>
      <c r="Q1745" t="str" cm="1">
        <f t="array" ref="Q1745">_xlfn.IFS(
O1745&lt;50000,"Low Salary (&lt;$50K)",
O1745&lt;90000,"Lower Middle ($50K-$90K)",
O1745&lt;130000,"Middle ($90K-$130K)",
O1745&lt;170000,"Upper Middle ($130K-$170K)",
O1745&gt;=170000,"High Salary (&gt;$170K)"
)</f>
        <v>Low Salary (&lt;$50K)</v>
      </c>
      <c r="R1745" t="str" cm="1">
        <f t="array" ref="R1745">_xlfn.IFS(
G1745&lt;=2,"New Customers (0-2Y)",
G1745&lt;=5,"Growing Customers (3-5Y)",
G1745&lt;=8,"Established Customers (6-8Y)",
G1745&lt;=10,"Loyal Customers (9-10Y)"
)</f>
        <v>Established Customers (6-8Y)</v>
      </c>
    </row>
    <row r="1746" spans="1:18" x14ac:dyDescent="0.35">
      <c r="A1746">
        <v>15682533</v>
      </c>
      <c r="B1746" t="s">
        <v>267</v>
      </c>
      <c r="C1746" t="s">
        <v>17</v>
      </c>
      <c r="D1746" t="s">
        <v>18</v>
      </c>
      <c r="E1746">
        <v>39</v>
      </c>
      <c r="F1746" t="s">
        <v>19</v>
      </c>
      <c r="G1746">
        <v>7</v>
      </c>
      <c r="H1746" s="4">
        <v>79259.990000000005</v>
      </c>
      <c r="I1746" t="s">
        <v>29</v>
      </c>
      <c r="J1746">
        <v>1</v>
      </c>
      <c r="K1746">
        <v>850</v>
      </c>
      <c r="L1746" t="s">
        <v>37</v>
      </c>
      <c r="M1746" t="s">
        <v>27</v>
      </c>
      <c r="N1746" t="s">
        <v>22</v>
      </c>
      <c r="O1746" s="4">
        <v>186910.74</v>
      </c>
      <c r="P1746" t="s">
        <v>28</v>
      </c>
      <c r="Q1746" t="str" cm="1">
        <f t="array" ref="Q1746">_xlfn.IFS(
O1746&lt;50000,"Low Salary (&lt;$50K)",
O1746&lt;90000,"Lower Middle ($50K-$90K)",
O1746&lt;130000,"Middle ($90K-$130K)",
O1746&lt;170000,"Upper Middle ($130K-$170K)",
O1746&gt;=170000,"High Salary (&gt;$170K)"
)</f>
        <v>High Salary (&gt;$170K)</v>
      </c>
      <c r="R1746" t="str" cm="1">
        <f t="array" ref="R1746">_xlfn.IFS(
G1746&lt;=2,"New Customers (0-2Y)",
G1746&lt;=5,"Growing Customers (3-5Y)",
G1746&lt;=8,"Established Customers (6-8Y)",
G1746&lt;=10,"Loyal Customers (9-10Y)"
)</f>
        <v>Established Customers (6-8Y)</v>
      </c>
    </row>
    <row r="1747" spans="1:18" x14ac:dyDescent="0.35">
      <c r="A1747">
        <v>15772995</v>
      </c>
      <c r="B1747" t="s">
        <v>499</v>
      </c>
      <c r="C1747" t="s">
        <v>17</v>
      </c>
      <c r="D1747" t="s">
        <v>39</v>
      </c>
      <c r="E1747">
        <v>30</v>
      </c>
      <c r="F1747" t="s">
        <v>19</v>
      </c>
      <c r="G1747">
        <v>2</v>
      </c>
      <c r="H1747" s="4">
        <v>116295.29</v>
      </c>
      <c r="I1747" t="s">
        <v>33</v>
      </c>
      <c r="J1747">
        <v>1</v>
      </c>
      <c r="K1747">
        <v>529</v>
      </c>
      <c r="L1747" t="s">
        <v>31</v>
      </c>
      <c r="M1747" t="s">
        <v>21</v>
      </c>
      <c r="N1747" t="s">
        <v>32</v>
      </c>
      <c r="O1747" s="4">
        <v>75285.47</v>
      </c>
      <c r="P1747" t="s">
        <v>28</v>
      </c>
      <c r="Q1747" t="str" cm="1">
        <f t="array" ref="Q1747">_xlfn.IFS(
O1747&lt;50000,"Low Salary (&lt;$50K)",
O1747&lt;90000,"Lower Middle ($50K-$90K)",
O1747&lt;130000,"Middle ($90K-$130K)",
O1747&lt;170000,"Upper Middle ($130K-$170K)",
O1747&gt;=170000,"High Salary (&gt;$170K)"
)</f>
        <v>Lower Middle ($50K-$90K)</v>
      </c>
      <c r="R1747" t="str" cm="1">
        <f t="array" ref="R1747">_xlfn.IFS(
G1747&lt;=2,"New Customers (0-2Y)",
G1747&lt;=5,"Growing Customers (3-5Y)",
G1747&lt;=8,"Established Customers (6-8Y)",
G1747&lt;=10,"Loyal Customers (9-10Y)"
)</f>
        <v>New Customers (0-2Y)</v>
      </c>
    </row>
    <row r="1748" spans="1:18" x14ac:dyDescent="0.35">
      <c r="A1748">
        <v>15765694</v>
      </c>
      <c r="B1748" t="s">
        <v>1126</v>
      </c>
      <c r="C1748" t="s">
        <v>26</v>
      </c>
      <c r="D1748" t="s">
        <v>18</v>
      </c>
      <c r="E1748">
        <v>59</v>
      </c>
      <c r="F1748" t="s">
        <v>19</v>
      </c>
      <c r="G1748">
        <v>1</v>
      </c>
      <c r="H1748" s="4">
        <v>0</v>
      </c>
      <c r="I1748" t="s">
        <v>24</v>
      </c>
      <c r="J1748">
        <v>1</v>
      </c>
      <c r="K1748">
        <v>584</v>
      </c>
      <c r="L1748" t="s">
        <v>31</v>
      </c>
      <c r="M1748" t="s">
        <v>27</v>
      </c>
      <c r="N1748" t="s">
        <v>22</v>
      </c>
      <c r="O1748" s="4">
        <v>130260.11</v>
      </c>
      <c r="P1748" t="s">
        <v>23</v>
      </c>
      <c r="Q1748" t="str" cm="1">
        <f t="array" ref="Q1748">_xlfn.IFS(
O1748&lt;50000,"Low Salary (&lt;$50K)",
O1748&lt;90000,"Lower Middle ($50K-$90K)",
O1748&lt;130000,"Middle ($90K-$130K)",
O1748&lt;170000,"Upper Middle ($130K-$170K)",
O1748&gt;=170000,"High Salary (&gt;$170K)"
)</f>
        <v>Upper Middle ($130K-$170K)</v>
      </c>
      <c r="R1748" t="str" cm="1">
        <f t="array" ref="R1748">_xlfn.IFS(
G1748&lt;=2,"New Customers (0-2Y)",
G1748&lt;=5,"Growing Customers (3-5Y)",
G1748&lt;=8,"Established Customers (6-8Y)",
G1748&lt;=10,"Loyal Customers (9-10Y)"
)</f>
        <v>New Customers (0-2Y)</v>
      </c>
    </row>
    <row r="1749" spans="1:18" x14ac:dyDescent="0.35">
      <c r="A1749">
        <v>15659486</v>
      </c>
      <c r="B1749" t="s">
        <v>1010</v>
      </c>
      <c r="C1749" t="s">
        <v>42</v>
      </c>
      <c r="D1749" t="s">
        <v>39</v>
      </c>
      <c r="E1749">
        <v>34</v>
      </c>
      <c r="F1749" t="s">
        <v>19</v>
      </c>
      <c r="G1749">
        <v>9</v>
      </c>
      <c r="H1749" s="4">
        <v>74309.81</v>
      </c>
      <c r="I1749" t="s">
        <v>29</v>
      </c>
      <c r="J1749">
        <v>1</v>
      </c>
      <c r="K1749">
        <v>586</v>
      </c>
      <c r="L1749" t="s">
        <v>31</v>
      </c>
      <c r="M1749" t="s">
        <v>21</v>
      </c>
      <c r="N1749" t="s">
        <v>32</v>
      </c>
      <c r="O1749" s="4">
        <v>15034.93</v>
      </c>
      <c r="P1749" t="s">
        <v>28</v>
      </c>
      <c r="Q1749" t="str" cm="1">
        <f t="array" ref="Q1749">_xlfn.IFS(
O1749&lt;50000,"Low Salary (&lt;$50K)",
O1749&lt;90000,"Lower Middle ($50K-$90K)",
O1749&lt;130000,"Middle ($90K-$130K)",
O1749&lt;170000,"Upper Middle ($130K-$170K)",
O1749&gt;=170000,"High Salary (&gt;$170K)"
)</f>
        <v>Low Salary (&lt;$50K)</v>
      </c>
      <c r="R1749" t="str" cm="1">
        <f t="array" ref="R1749">_xlfn.IFS(
G1749&lt;=2,"New Customers (0-2Y)",
G1749&lt;=5,"Growing Customers (3-5Y)",
G1749&lt;=8,"Established Customers (6-8Y)",
G1749&lt;=10,"Loyal Customers (9-10Y)"
)</f>
        <v>Loyal Customers (9-10Y)</v>
      </c>
    </row>
    <row r="1750" spans="1:18" x14ac:dyDescent="0.35">
      <c r="A1750">
        <v>15568963</v>
      </c>
      <c r="B1750" t="s">
        <v>1127</v>
      </c>
      <c r="C1750" t="s">
        <v>42</v>
      </c>
      <c r="D1750" t="s">
        <v>39</v>
      </c>
      <c r="E1750">
        <v>34</v>
      </c>
      <c r="F1750" t="s">
        <v>19</v>
      </c>
      <c r="G1750">
        <v>2</v>
      </c>
      <c r="H1750" s="4">
        <v>152797.9</v>
      </c>
      <c r="I1750" t="s">
        <v>33</v>
      </c>
      <c r="J1750">
        <v>1</v>
      </c>
      <c r="K1750">
        <v>674</v>
      </c>
      <c r="L1750" t="s">
        <v>35</v>
      </c>
      <c r="M1750" t="s">
        <v>21</v>
      </c>
      <c r="N1750" t="s">
        <v>32</v>
      </c>
      <c r="O1750" s="4">
        <v>175709.4</v>
      </c>
      <c r="P1750" t="s">
        <v>23</v>
      </c>
      <c r="Q1750" t="str" cm="1">
        <f t="array" ref="Q1750">_xlfn.IFS(
O1750&lt;50000,"Low Salary (&lt;$50K)",
O1750&lt;90000,"Lower Middle ($50K-$90K)",
O1750&lt;130000,"Middle ($90K-$130K)",
O1750&lt;170000,"Upper Middle ($130K-$170K)",
O1750&gt;=170000,"High Salary (&gt;$170K)"
)</f>
        <v>High Salary (&gt;$170K)</v>
      </c>
      <c r="R1750" t="str" cm="1">
        <f t="array" ref="R1750">_xlfn.IFS(
G1750&lt;=2,"New Customers (0-2Y)",
G1750&lt;=5,"Growing Customers (3-5Y)",
G1750&lt;=8,"Established Customers (6-8Y)",
G1750&lt;=10,"Loyal Customers (9-10Y)"
)</f>
        <v>New Customers (0-2Y)</v>
      </c>
    </row>
    <row r="1751" spans="1:18" x14ac:dyDescent="0.35">
      <c r="A1751">
        <v>15703820</v>
      </c>
      <c r="B1751" t="s">
        <v>93</v>
      </c>
      <c r="C1751" t="s">
        <v>17</v>
      </c>
      <c r="D1751" t="s">
        <v>39</v>
      </c>
      <c r="E1751">
        <v>42</v>
      </c>
      <c r="F1751" t="s">
        <v>19</v>
      </c>
      <c r="G1751">
        <v>9</v>
      </c>
      <c r="H1751" s="4">
        <v>133701.07</v>
      </c>
      <c r="I1751" t="s">
        <v>33</v>
      </c>
      <c r="J1751">
        <v>2</v>
      </c>
      <c r="K1751">
        <v>552</v>
      </c>
      <c r="L1751" t="s">
        <v>31</v>
      </c>
      <c r="M1751" t="s">
        <v>21</v>
      </c>
      <c r="N1751" t="s">
        <v>32</v>
      </c>
      <c r="O1751" s="4">
        <v>101069.71</v>
      </c>
      <c r="P1751" t="s">
        <v>23</v>
      </c>
      <c r="Q1751" t="str" cm="1">
        <f t="array" ref="Q1751">_xlfn.IFS(
O1751&lt;50000,"Low Salary (&lt;$50K)",
O1751&lt;90000,"Lower Middle ($50K-$90K)",
O1751&lt;130000,"Middle ($90K-$130K)",
O1751&lt;170000,"Upper Middle ($130K-$170K)",
O1751&gt;=170000,"High Salary (&gt;$170K)"
)</f>
        <v>Middle ($90K-$130K)</v>
      </c>
      <c r="R1751" t="str" cm="1">
        <f t="array" ref="R1751">_xlfn.IFS(
G1751&lt;=2,"New Customers (0-2Y)",
G1751&lt;=5,"Growing Customers (3-5Y)",
G1751&lt;=8,"Established Customers (6-8Y)",
G1751&lt;=10,"Loyal Customers (9-10Y)"
)</f>
        <v>Loyal Customers (9-10Y)</v>
      </c>
    </row>
    <row r="1752" spans="1:18" x14ac:dyDescent="0.35">
      <c r="A1752">
        <v>15569410</v>
      </c>
      <c r="B1752" t="s">
        <v>619</v>
      </c>
      <c r="C1752" t="s">
        <v>42</v>
      </c>
      <c r="D1752" t="s">
        <v>18</v>
      </c>
      <c r="E1752">
        <v>33</v>
      </c>
      <c r="F1752" t="s">
        <v>19</v>
      </c>
      <c r="G1752">
        <v>7</v>
      </c>
      <c r="H1752" s="4">
        <v>114430.18</v>
      </c>
      <c r="I1752" t="s">
        <v>33</v>
      </c>
      <c r="J1752">
        <v>2</v>
      </c>
      <c r="K1752">
        <v>601</v>
      </c>
      <c r="L1752" t="s">
        <v>20</v>
      </c>
      <c r="M1752" t="s">
        <v>21</v>
      </c>
      <c r="N1752" t="s">
        <v>22</v>
      </c>
      <c r="O1752" s="4">
        <v>153012.13</v>
      </c>
      <c r="P1752" t="s">
        <v>28</v>
      </c>
      <c r="Q1752" t="str" cm="1">
        <f t="array" ref="Q1752">_xlfn.IFS(
O1752&lt;50000,"Low Salary (&lt;$50K)",
O1752&lt;90000,"Lower Middle ($50K-$90K)",
O1752&lt;130000,"Middle ($90K-$130K)",
O1752&lt;170000,"Upper Middle ($130K-$170K)",
O1752&gt;=170000,"High Salary (&gt;$170K)"
)</f>
        <v>Upper Middle ($130K-$170K)</v>
      </c>
      <c r="R1752" t="str" cm="1">
        <f t="array" ref="R1752">_xlfn.IFS(
G1752&lt;=2,"New Customers (0-2Y)",
G1752&lt;=5,"Growing Customers (3-5Y)",
G1752&lt;=8,"Established Customers (6-8Y)",
G1752&lt;=10,"Loyal Customers (9-10Y)"
)</f>
        <v>Established Customers (6-8Y)</v>
      </c>
    </row>
    <row r="1753" spans="1:18" x14ac:dyDescent="0.35">
      <c r="A1753">
        <v>15632256</v>
      </c>
      <c r="B1753" t="s">
        <v>1128</v>
      </c>
      <c r="C1753" t="s">
        <v>17</v>
      </c>
      <c r="D1753" t="s">
        <v>39</v>
      </c>
      <c r="E1753">
        <v>29</v>
      </c>
      <c r="F1753" t="s">
        <v>43</v>
      </c>
      <c r="G1753">
        <v>7</v>
      </c>
      <c r="H1753" s="4">
        <v>127504.57</v>
      </c>
      <c r="I1753" t="s">
        <v>33</v>
      </c>
      <c r="J1753">
        <v>1</v>
      </c>
      <c r="K1753">
        <v>541</v>
      </c>
      <c r="L1753" t="s">
        <v>31</v>
      </c>
      <c r="M1753" t="s">
        <v>27</v>
      </c>
      <c r="N1753" t="s">
        <v>32</v>
      </c>
      <c r="O1753" s="4">
        <v>86173.92</v>
      </c>
      <c r="P1753" t="s">
        <v>28</v>
      </c>
      <c r="Q1753" t="str" cm="1">
        <f t="array" ref="Q1753">_xlfn.IFS(
O1753&lt;50000,"Low Salary (&lt;$50K)",
O1753&lt;90000,"Lower Middle ($50K-$90K)",
O1753&lt;130000,"Middle ($90K-$130K)",
O1753&lt;170000,"Upper Middle ($130K-$170K)",
O1753&gt;=170000,"High Salary (&gt;$170K)"
)</f>
        <v>Lower Middle ($50K-$90K)</v>
      </c>
      <c r="R1753" t="str" cm="1">
        <f t="array" ref="R1753">_xlfn.IFS(
G1753&lt;=2,"New Customers (0-2Y)",
G1753&lt;=5,"Growing Customers (3-5Y)",
G1753&lt;=8,"Established Customers (6-8Y)",
G1753&lt;=10,"Loyal Customers (9-10Y)"
)</f>
        <v>Established Customers (6-8Y)</v>
      </c>
    </row>
    <row r="1754" spans="1:18" x14ac:dyDescent="0.35">
      <c r="A1754">
        <v>15724466</v>
      </c>
      <c r="B1754" t="s">
        <v>1129</v>
      </c>
      <c r="C1754" t="s">
        <v>42</v>
      </c>
      <c r="D1754" t="s">
        <v>18</v>
      </c>
      <c r="E1754">
        <v>41</v>
      </c>
      <c r="F1754" t="s">
        <v>19</v>
      </c>
      <c r="G1754">
        <v>2</v>
      </c>
      <c r="H1754" s="4">
        <v>84113.41</v>
      </c>
      <c r="I1754" t="s">
        <v>29</v>
      </c>
      <c r="J1754">
        <v>1</v>
      </c>
      <c r="K1754">
        <v>744</v>
      </c>
      <c r="L1754" t="s">
        <v>35</v>
      </c>
      <c r="M1754" t="s">
        <v>21</v>
      </c>
      <c r="N1754" t="s">
        <v>32</v>
      </c>
      <c r="O1754" s="4">
        <v>197548.63</v>
      </c>
      <c r="P1754" t="s">
        <v>28</v>
      </c>
      <c r="Q1754" t="str" cm="1">
        <f t="array" ref="Q1754">_xlfn.IFS(
O1754&lt;50000,"Low Salary (&lt;$50K)",
O1754&lt;90000,"Lower Middle ($50K-$90K)",
O1754&lt;130000,"Middle ($90K-$130K)",
O1754&lt;170000,"Upper Middle ($130K-$170K)",
O1754&gt;=170000,"High Salary (&gt;$170K)"
)</f>
        <v>High Salary (&gt;$170K)</v>
      </c>
      <c r="R1754" t="str" cm="1">
        <f t="array" ref="R1754">_xlfn.IFS(
G1754&lt;=2,"New Customers (0-2Y)",
G1754&lt;=5,"Growing Customers (3-5Y)",
G1754&lt;=8,"Established Customers (6-8Y)",
G1754&lt;=10,"Loyal Customers (9-10Y)"
)</f>
        <v>New Customers (0-2Y)</v>
      </c>
    </row>
    <row r="1755" spans="1:18" x14ac:dyDescent="0.35">
      <c r="A1755">
        <v>15777639</v>
      </c>
      <c r="B1755" t="s">
        <v>696</v>
      </c>
      <c r="C1755" t="s">
        <v>26</v>
      </c>
      <c r="D1755" t="s">
        <v>18</v>
      </c>
      <c r="E1755">
        <v>23</v>
      </c>
      <c r="F1755" t="s">
        <v>43</v>
      </c>
      <c r="G1755">
        <v>10</v>
      </c>
      <c r="H1755" s="4">
        <v>101126.66</v>
      </c>
      <c r="I1755" t="s">
        <v>33</v>
      </c>
      <c r="J1755">
        <v>2</v>
      </c>
      <c r="K1755">
        <v>595</v>
      </c>
      <c r="L1755" t="s">
        <v>31</v>
      </c>
      <c r="M1755" t="s">
        <v>27</v>
      </c>
      <c r="N1755" t="s">
        <v>32</v>
      </c>
      <c r="O1755" s="4">
        <v>37042.800000000003</v>
      </c>
      <c r="P1755" t="s">
        <v>28</v>
      </c>
      <c r="Q1755" t="str" cm="1">
        <f t="array" ref="Q1755">_xlfn.IFS(
O1755&lt;50000,"Low Salary (&lt;$50K)",
O1755&lt;90000,"Lower Middle ($50K-$90K)",
O1755&lt;130000,"Middle ($90K-$130K)",
O1755&lt;170000,"Upper Middle ($130K-$170K)",
O1755&gt;=170000,"High Salary (&gt;$170K)"
)</f>
        <v>Low Salary (&lt;$50K)</v>
      </c>
      <c r="R1755" t="str" cm="1">
        <f t="array" ref="R1755">_xlfn.IFS(
G1755&lt;=2,"New Customers (0-2Y)",
G1755&lt;=5,"Growing Customers (3-5Y)",
G1755&lt;=8,"Established Customers (6-8Y)",
G1755&lt;=10,"Loyal Customers (9-10Y)"
)</f>
        <v>Loyal Customers (9-10Y)</v>
      </c>
    </row>
    <row r="1756" spans="1:18" x14ac:dyDescent="0.35">
      <c r="A1756">
        <v>15802501</v>
      </c>
      <c r="B1756" t="s">
        <v>119</v>
      </c>
      <c r="C1756" t="s">
        <v>42</v>
      </c>
      <c r="D1756" t="s">
        <v>39</v>
      </c>
      <c r="E1756">
        <v>33</v>
      </c>
      <c r="F1756" t="s">
        <v>19</v>
      </c>
      <c r="G1756">
        <v>5</v>
      </c>
      <c r="H1756" s="4">
        <v>103564.83</v>
      </c>
      <c r="I1756" t="s">
        <v>33</v>
      </c>
      <c r="J1756">
        <v>2</v>
      </c>
      <c r="K1756">
        <v>724</v>
      </c>
      <c r="L1756" t="s">
        <v>35</v>
      </c>
      <c r="M1756" t="s">
        <v>21</v>
      </c>
      <c r="N1756" t="s">
        <v>32</v>
      </c>
      <c r="O1756" s="4">
        <v>121085.72</v>
      </c>
      <c r="P1756" t="s">
        <v>28</v>
      </c>
      <c r="Q1756" t="str" cm="1">
        <f t="array" ref="Q1756">_xlfn.IFS(
O1756&lt;50000,"Low Salary (&lt;$50K)",
O1756&lt;90000,"Lower Middle ($50K-$90K)",
O1756&lt;130000,"Middle ($90K-$130K)",
O1756&lt;170000,"Upper Middle ($130K-$170K)",
O1756&gt;=170000,"High Salary (&gt;$170K)"
)</f>
        <v>Middle ($90K-$130K)</v>
      </c>
      <c r="R1756" t="str" cm="1">
        <f t="array" ref="R1756">_xlfn.IFS(
G1756&lt;=2,"New Customers (0-2Y)",
G1756&lt;=5,"Growing Customers (3-5Y)",
G1756&lt;=8,"Established Customers (6-8Y)",
G1756&lt;=10,"Loyal Customers (9-10Y)"
)</f>
        <v>Growing Customers (3-5Y)</v>
      </c>
    </row>
    <row r="1757" spans="1:18" x14ac:dyDescent="0.35">
      <c r="A1757">
        <v>15778410</v>
      </c>
      <c r="B1757" t="s">
        <v>77</v>
      </c>
      <c r="C1757" t="s">
        <v>26</v>
      </c>
      <c r="D1757" t="s">
        <v>18</v>
      </c>
      <c r="E1757">
        <v>52</v>
      </c>
      <c r="F1757" t="s">
        <v>19</v>
      </c>
      <c r="G1757">
        <v>7</v>
      </c>
      <c r="H1757" s="4">
        <v>0</v>
      </c>
      <c r="I1757" t="s">
        <v>24</v>
      </c>
      <c r="J1757">
        <v>1</v>
      </c>
      <c r="K1757">
        <v>533</v>
      </c>
      <c r="L1757" t="s">
        <v>31</v>
      </c>
      <c r="M1757" t="s">
        <v>27</v>
      </c>
      <c r="N1757" t="s">
        <v>22</v>
      </c>
      <c r="O1757" s="4">
        <v>194113.99</v>
      </c>
      <c r="P1757" t="s">
        <v>23</v>
      </c>
      <c r="Q1757" t="str" cm="1">
        <f t="array" ref="Q1757">_xlfn.IFS(
O1757&lt;50000,"Low Salary (&lt;$50K)",
O1757&lt;90000,"Lower Middle ($50K-$90K)",
O1757&lt;130000,"Middle ($90K-$130K)",
O1757&lt;170000,"Upper Middle ($130K-$170K)",
O1757&gt;=170000,"High Salary (&gt;$170K)"
)</f>
        <v>High Salary (&gt;$170K)</v>
      </c>
      <c r="R1757" t="str" cm="1">
        <f t="array" ref="R1757">_xlfn.IFS(
G1757&lt;=2,"New Customers (0-2Y)",
G1757&lt;=5,"Growing Customers (3-5Y)",
G1757&lt;=8,"Established Customers (6-8Y)",
G1757&lt;=10,"Loyal Customers (9-10Y)"
)</f>
        <v>Established Customers (6-8Y)</v>
      </c>
    </row>
    <row r="1758" spans="1:18" x14ac:dyDescent="0.35">
      <c r="A1758">
        <v>15670702</v>
      </c>
      <c r="B1758" t="s">
        <v>252</v>
      </c>
      <c r="C1758" t="s">
        <v>17</v>
      </c>
      <c r="D1758" t="s">
        <v>39</v>
      </c>
      <c r="E1758">
        <v>37</v>
      </c>
      <c r="F1758" t="s">
        <v>19</v>
      </c>
      <c r="G1758">
        <v>2</v>
      </c>
      <c r="H1758" s="4">
        <v>168178.21</v>
      </c>
      <c r="I1758" t="s">
        <v>33</v>
      </c>
      <c r="J1758">
        <v>2</v>
      </c>
      <c r="K1758">
        <v>618</v>
      </c>
      <c r="L1758" t="s">
        <v>20</v>
      </c>
      <c r="M1758" t="s">
        <v>27</v>
      </c>
      <c r="N1758" t="s">
        <v>22</v>
      </c>
      <c r="O1758" s="4">
        <v>101273.23</v>
      </c>
      <c r="P1758" t="s">
        <v>28</v>
      </c>
      <c r="Q1758" t="str" cm="1">
        <f t="array" ref="Q1758">_xlfn.IFS(
O1758&lt;50000,"Low Salary (&lt;$50K)",
O1758&lt;90000,"Lower Middle ($50K-$90K)",
O1758&lt;130000,"Middle ($90K-$130K)",
O1758&lt;170000,"Upper Middle ($130K-$170K)",
O1758&gt;=170000,"High Salary (&gt;$170K)"
)</f>
        <v>Middle ($90K-$130K)</v>
      </c>
      <c r="R1758" t="str" cm="1">
        <f t="array" ref="R1758">_xlfn.IFS(
G1758&lt;=2,"New Customers (0-2Y)",
G1758&lt;=5,"Growing Customers (3-5Y)",
G1758&lt;=8,"Established Customers (6-8Y)",
G1758&lt;=10,"Loyal Customers (9-10Y)"
)</f>
        <v>New Customers (0-2Y)</v>
      </c>
    </row>
    <row r="1759" spans="1:18" x14ac:dyDescent="0.35">
      <c r="A1759">
        <v>15704763</v>
      </c>
      <c r="B1759" t="s">
        <v>1130</v>
      </c>
      <c r="C1759" t="s">
        <v>42</v>
      </c>
      <c r="D1759" t="s">
        <v>18</v>
      </c>
      <c r="E1759">
        <v>39</v>
      </c>
      <c r="F1759" t="s">
        <v>19</v>
      </c>
      <c r="G1759">
        <v>1</v>
      </c>
      <c r="H1759" s="4">
        <v>143903.10999999999</v>
      </c>
      <c r="I1759" t="s">
        <v>33</v>
      </c>
      <c r="J1759">
        <v>1</v>
      </c>
      <c r="K1759">
        <v>523</v>
      </c>
      <c r="L1759" t="s">
        <v>31</v>
      </c>
      <c r="M1759" t="s">
        <v>21</v>
      </c>
      <c r="N1759" t="s">
        <v>22</v>
      </c>
      <c r="O1759" s="4">
        <v>118711.75</v>
      </c>
      <c r="P1759" t="s">
        <v>23</v>
      </c>
      <c r="Q1759" t="str" cm="1">
        <f t="array" ref="Q1759">_xlfn.IFS(
O1759&lt;50000,"Low Salary (&lt;$50K)",
O1759&lt;90000,"Lower Middle ($50K-$90K)",
O1759&lt;130000,"Middle ($90K-$130K)",
O1759&lt;170000,"Upper Middle ($130K-$170K)",
O1759&gt;=170000,"High Salary (&gt;$170K)"
)</f>
        <v>Middle ($90K-$130K)</v>
      </c>
      <c r="R1759" t="str" cm="1">
        <f t="array" ref="R1759">_xlfn.IFS(
G1759&lt;=2,"New Customers (0-2Y)",
G1759&lt;=5,"Growing Customers (3-5Y)",
G1759&lt;=8,"Established Customers (6-8Y)",
G1759&lt;=10,"Loyal Customers (9-10Y)"
)</f>
        <v>New Customers (0-2Y)</v>
      </c>
    </row>
    <row r="1760" spans="1:18" x14ac:dyDescent="0.35">
      <c r="A1760">
        <v>15645544</v>
      </c>
      <c r="B1760" t="s">
        <v>1131</v>
      </c>
      <c r="C1760" t="s">
        <v>42</v>
      </c>
      <c r="D1760" t="s">
        <v>18</v>
      </c>
      <c r="E1760">
        <v>30</v>
      </c>
      <c r="F1760" t="s">
        <v>19</v>
      </c>
      <c r="G1760">
        <v>5</v>
      </c>
      <c r="H1760" s="4">
        <v>129753.69</v>
      </c>
      <c r="I1760" t="s">
        <v>33</v>
      </c>
      <c r="J1760">
        <v>1</v>
      </c>
      <c r="K1760">
        <v>642</v>
      </c>
      <c r="L1760" t="s">
        <v>20</v>
      </c>
      <c r="M1760" t="s">
        <v>21</v>
      </c>
      <c r="N1760" t="s">
        <v>32</v>
      </c>
      <c r="O1760" s="4">
        <v>582.53</v>
      </c>
      <c r="P1760" t="s">
        <v>28</v>
      </c>
      <c r="Q1760" t="str" cm="1">
        <f t="array" ref="Q1760">_xlfn.IFS(
O1760&lt;50000,"Low Salary (&lt;$50K)",
O1760&lt;90000,"Lower Middle ($50K-$90K)",
O1760&lt;130000,"Middle ($90K-$130K)",
O1760&lt;170000,"Upper Middle ($130K-$170K)",
O1760&gt;=170000,"High Salary (&gt;$170K)"
)</f>
        <v>Low Salary (&lt;$50K)</v>
      </c>
      <c r="R1760" t="str" cm="1">
        <f t="array" ref="R1760">_xlfn.IFS(
G1760&lt;=2,"New Customers (0-2Y)",
G1760&lt;=5,"Growing Customers (3-5Y)",
G1760&lt;=8,"Established Customers (6-8Y)",
G1760&lt;=10,"Loyal Customers (9-10Y)"
)</f>
        <v>Growing Customers (3-5Y)</v>
      </c>
    </row>
    <row r="1761" spans="1:18" x14ac:dyDescent="0.35">
      <c r="A1761">
        <v>15757646</v>
      </c>
      <c r="B1761" t="s">
        <v>1132</v>
      </c>
      <c r="C1761" t="s">
        <v>17</v>
      </c>
      <c r="D1761" t="s">
        <v>39</v>
      </c>
      <c r="E1761">
        <v>35</v>
      </c>
      <c r="F1761" t="s">
        <v>19</v>
      </c>
      <c r="G1761">
        <v>9</v>
      </c>
      <c r="H1761" s="4">
        <v>0</v>
      </c>
      <c r="I1761" t="s">
        <v>24</v>
      </c>
      <c r="J1761">
        <v>2</v>
      </c>
      <c r="K1761">
        <v>584</v>
      </c>
      <c r="L1761" t="s">
        <v>31</v>
      </c>
      <c r="M1761" t="s">
        <v>21</v>
      </c>
      <c r="N1761" t="s">
        <v>32</v>
      </c>
      <c r="O1761" s="4">
        <v>192381.21</v>
      </c>
      <c r="P1761" t="s">
        <v>28</v>
      </c>
      <c r="Q1761" t="str" cm="1">
        <f t="array" ref="Q1761">_xlfn.IFS(
O1761&lt;50000,"Low Salary (&lt;$50K)",
O1761&lt;90000,"Lower Middle ($50K-$90K)",
O1761&lt;130000,"Middle ($90K-$130K)",
O1761&lt;170000,"Upper Middle ($130K-$170K)",
O1761&gt;=170000,"High Salary (&gt;$170K)"
)</f>
        <v>High Salary (&gt;$170K)</v>
      </c>
      <c r="R1761" t="str" cm="1">
        <f t="array" ref="R1761">_xlfn.IFS(
G1761&lt;=2,"New Customers (0-2Y)",
G1761&lt;=5,"Growing Customers (3-5Y)",
G1761&lt;=8,"Established Customers (6-8Y)",
G1761&lt;=10,"Loyal Customers (9-10Y)"
)</f>
        <v>Loyal Customers (9-10Y)</v>
      </c>
    </row>
    <row r="1762" spans="1:18" x14ac:dyDescent="0.35">
      <c r="A1762">
        <v>15701121</v>
      </c>
      <c r="B1762" t="s">
        <v>1133</v>
      </c>
      <c r="C1762" t="s">
        <v>17</v>
      </c>
      <c r="D1762" t="s">
        <v>39</v>
      </c>
      <c r="E1762">
        <v>38</v>
      </c>
      <c r="F1762" t="s">
        <v>19</v>
      </c>
      <c r="G1762">
        <v>5</v>
      </c>
      <c r="H1762" s="4">
        <v>110641.18</v>
      </c>
      <c r="I1762" t="s">
        <v>33</v>
      </c>
      <c r="J1762">
        <v>1</v>
      </c>
      <c r="K1762">
        <v>521</v>
      </c>
      <c r="L1762" t="s">
        <v>31</v>
      </c>
      <c r="M1762" t="s">
        <v>27</v>
      </c>
      <c r="N1762" t="s">
        <v>22</v>
      </c>
      <c r="O1762" s="4">
        <v>136507.69</v>
      </c>
      <c r="P1762" t="s">
        <v>23</v>
      </c>
      <c r="Q1762" t="str" cm="1">
        <f t="array" ref="Q1762">_xlfn.IFS(
O1762&lt;50000,"Low Salary (&lt;$50K)",
O1762&lt;90000,"Lower Middle ($50K-$90K)",
O1762&lt;130000,"Middle ($90K-$130K)",
O1762&lt;170000,"Upper Middle ($130K-$170K)",
O1762&gt;=170000,"High Salary (&gt;$170K)"
)</f>
        <v>Upper Middle ($130K-$170K)</v>
      </c>
      <c r="R1762" t="str" cm="1">
        <f t="array" ref="R1762">_xlfn.IFS(
G1762&lt;=2,"New Customers (0-2Y)",
G1762&lt;=5,"Growing Customers (3-5Y)",
G1762&lt;=8,"Established Customers (6-8Y)",
G1762&lt;=10,"Loyal Customers (9-10Y)"
)</f>
        <v>Growing Customers (3-5Y)</v>
      </c>
    </row>
    <row r="1763" spans="1:18" x14ac:dyDescent="0.35">
      <c r="A1763">
        <v>15796313</v>
      </c>
      <c r="B1763" t="s">
        <v>612</v>
      </c>
      <c r="C1763" t="s">
        <v>17</v>
      </c>
      <c r="D1763" t="s">
        <v>18</v>
      </c>
      <c r="E1763">
        <v>36</v>
      </c>
      <c r="F1763" t="s">
        <v>19</v>
      </c>
      <c r="G1763">
        <v>4</v>
      </c>
      <c r="H1763" s="4">
        <v>166909.20000000001</v>
      </c>
      <c r="I1763" t="s">
        <v>33</v>
      </c>
      <c r="J1763">
        <v>2</v>
      </c>
      <c r="K1763">
        <v>662</v>
      </c>
      <c r="L1763" t="s">
        <v>35</v>
      </c>
      <c r="M1763" t="s">
        <v>21</v>
      </c>
      <c r="N1763" t="s">
        <v>32</v>
      </c>
      <c r="O1763" s="4">
        <v>138871.12</v>
      </c>
      <c r="P1763" t="s">
        <v>23</v>
      </c>
      <c r="Q1763" t="str" cm="1">
        <f t="array" ref="Q1763">_xlfn.IFS(
O1763&lt;50000,"Low Salary (&lt;$50K)",
O1763&lt;90000,"Lower Middle ($50K-$90K)",
O1763&lt;130000,"Middle ($90K-$130K)",
O1763&lt;170000,"Upper Middle ($130K-$170K)",
O1763&gt;=170000,"High Salary (&gt;$170K)"
)</f>
        <v>Upper Middle ($130K-$170K)</v>
      </c>
      <c r="R1763" t="str" cm="1">
        <f t="array" ref="R1763">_xlfn.IFS(
G1763&lt;=2,"New Customers (0-2Y)",
G1763&lt;=5,"Growing Customers (3-5Y)",
G1763&lt;=8,"Established Customers (6-8Y)",
G1763&lt;=10,"Loyal Customers (9-10Y)"
)</f>
        <v>Growing Customers (3-5Y)</v>
      </c>
    </row>
    <row r="1764" spans="1:18" x14ac:dyDescent="0.35">
      <c r="A1764">
        <v>15815660</v>
      </c>
      <c r="B1764" t="s">
        <v>603</v>
      </c>
      <c r="C1764" t="s">
        <v>17</v>
      </c>
      <c r="D1764" t="s">
        <v>18</v>
      </c>
      <c r="E1764">
        <v>34</v>
      </c>
      <c r="F1764" t="s">
        <v>19</v>
      </c>
      <c r="G1764">
        <v>1</v>
      </c>
      <c r="H1764" s="4">
        <v>154139.45000000001</v>
      </c>
      <c r="I1764" t="s">
        <v>33</v>
      </c>
      <c r="J1764">
        <v>1</v>
      </c>
      <c r="K1764">
        <v>758</v>
      </c>
      <c r="L1764" t="s">
        <v>35</v>
      </c>
      <c r="M1764" t="s">
        <v>21</v>
      </c>
      <c r="N1764" t="s">
        <v>22</v>
      </c>
      <c r="O1764" s="4">
        <v>60728.89</v>
      </c>
      <c r="P1764" t="s">
        <v>28</v>
      </c>
      <c r="Q1764" t="str" cm="1">
        <f t="array" ref="Q1764">_xlfn.IFS(
O1764&lt;50000,"Low Salary (&lt;$50K)",
O1764&lt;90000,"Lower Middle ($50K-$90K)",
O1764&lt;130000,"Middle ($90K-$130K)",
O1764&lt;170000,"Upper Middle ($130K-$170K)",
O1764&gt;=170000,"High Salary (&gt;$170K)"
)</f>
        <v>Lower Middle ($50K-$90K)</v>
      </c>
      <c r="R1764" t="str" cm="1">
        <f t="array" ref="R1764">_xlfn.IFS(
G1764&lt;=2,"New Customers (0-2Y)",
G1764&lt;=5,"Growing Customers (3-5Y)",
G1764&lt;=8,"Established Customers (6-8Y)",
G1764&lt;=10,"Loyal Customers (9-10Y)"
)</f>
        <v>New Customers (0-2Y)</v>
      </c>
    </row>
    <row r="1765" spans="1:18" x14ac:dyDescent="0.35">
      <c r="A1765">
        <v>15602844</v>
      </c>
      <c r="B1765" t="s">
        <v>724</v>
      </c>
      <c r="C1765" t="s">
        <v>17</v>
      </c>
      <c r="D1765" t="s">
        <v>39</v>
      </c>
      <c r="E1765">
        <v>38</v>
      </c>
      <c r="F1765" t="s">
        <v>19</v>
      </c>
      <c r="G1765">
        <v>7</v>
      </c>
      <c r="H1765" s="4">
        <v>97459.06</v>
      </c>
      <c r="I1765" t="s">
        <v>29</v>
      </c>
      <c r="J1765">
        <v>1</v>
      </c>
      <c r="K1765">
        <v>717</v>
      </c>
      <c r="L1765" t="s">
        <v>35</v>
      </c>
      <c r="M1765" t="s">
        <v>27</v>
      </c>
      <c r="N1765" t="s">
        <v>32</v>
      </c>
      <c r="O1765" s="4">
        <v>189175.71</v>
      </c>
      <c r="P1765" t="s">
        <v>28</v>
      </c>
      <c r="Q1765" t="str" cm="1">
        <f t="array" ref="Q1765">_xlfn.IFS(
O1765&lt;50000,"Low Salary (&lt;$50K)",
O1765&lt;90000,"Lower Middle ($50K-$90K)",
O1765&lt;130000,"Middle ($90K-$130K)",
O1765&lt;170000,"Upper Middle ($130K-$170K)",
O1765&gt;=170000,"High Salary (&gt;$170K)"
)</f>
        <v>High Salary (&gt;$170K)</v>
      </c>
      <c r="R1765" t="str" cm="1">
        <f t="array" ref="R1765">_xlfn.IFS(
G1765&lt;=2,"New Customers (0-2Y)",
G1765&lt;=5,"Growing Customers (3-5Y)",
G1765&lt;=8,"Established Customers (6-8Y)",
G1765&lt;=10,"Loyal Customers (9-10Y)"
)</f>
        <v>Established Customers (6-8Y)</v>
      </c>
    </row>
    <row r="1766" spans="1:18" x14ac:dyDescent="0.35">
      <c r="A1766">
        <v>15636238</v>
      </c>
      <c r="B1766" t="s">
        <v>130</v>
      </c>
      <c r="C1766" t="s">
        <v>17</v>
      </c>
      <c r="D1766" t="s">
        <v>39</v>
      </c>
      <c r="E1766">
        <v>40</v>
      </c>
      <c r="F1766" t="s">
        <v>19</v>
      </c>
      <c r="G1766">
        <v>1</v>
      </c>
      <c r="H1766" s="4">
        <v>0</v>
      </c>
      <c r="I1766" t="s">
        <v>24</v>
      </c>
      <c r="J1766">
        <v>2</v>
      </c>
      <c r="K1766">
        <v>611</v>
      </c>
      <c r="L1766" t="s">
        <v>20</v>
      </c>
      <c r="M1766" t="s">
        <v>21</v>
      </c>
      <c r="N1766" t="s">
        <v>22</v>
      </c>
      <c r="O1766" s="4">
        <v>102547.56</v>
      </c>
      <c r="P1766" t="s">
        <v>28</v>
      </c>
      <c r="Q1766" t="str" cm="1">
        <f t="array" ref="Q1766">_xlfn.IFS(
O1766&lt;50000,"Low Salary (&lt;$50K)",
O1766&lt;90000,"Lower Middle ($50K-$90K)",
O1766&lt;130000,"Middle ($90K-$130K)",
O1766&lt;170000,"Upper Middle ($130K-$170K)",
O1766&gt;=170000,"High Salary (&gt;$170K)"
)</f>
        <v>Middle ($90K-$130K)</v>
      </c>
      <c r="R1766" t="str" cm="1">
        <f t="array" ref="R1766">_xlfn.IFS(
G1766&lt;=2,"New Customers (0-2Y)",
G1766&lt;=5,"Growing Customers (3-5Y)",
G1766&lt;=8,"Established Customers (6-8Y)",
G1766&lt;=10,"Loyal Customers (9-10Y)"
)</f>
        <v>New Customers (0-2Y)</v>
      </c>
    </row>
    <row r="1767" spans="1:18" x14ac:dyDescent="0.35">
      <c r="A1767">
        <v>15770101</v>
      </c>
      <c r="B1767" t="s">
        <v>236</v>
      </c>
      <c r="C1767" t="s">
        <v>42</v>
      </c>
      <c r="D1767" t="s">
        <v>39</v>
      </c>
      <c r="E1767">
        <v>43</v>
      </c>
      <c r="F1767" t="s">
        <v>19</v>
      </c>
      <c r="G1767">
        <v>6</v>
      </c>
      <c r="H1767" s="4">
        <v>112088.04</v>
      </c>
      <c r="I1767" t="s">
        <v>33</v>
      </c>
      <c r="J1767">
        <v>2</v>
      </c>
      <c r="K1767">
        <v>766</v>
      </c>
      <c r="L1767" t="s">
        <v>35</v>
      </c>
      <c r="M1767" t="s">
        <v>21</v>
      </c>
      <c r="N1767" t="s">
        <v>22</v>
      </c>
      <c r="O1767" s="4">
        <v>36706.559999999998</v>
      </c>
      <c r="P1767" t="s">
        <v>28</v>
      </c>
      <c r="Q1767" t="str" cm="1">
        <f t="array" ref="Q1767">_xlfn.IFS(
O1767&lt;50000,"Low Salary (&lt;$50K)",
O1767&lt;90000,"Lower Middle ($50K-$90K)",
O1767&lt;130000,"Middle ($90K-$130K)",
O1767&lt;170000,"Upper Middle ($130K-$170K)",
O1767&gt;=170000,"High Salary (&gt;$170K)"
)</f>
        <v>Low Salary (&lt;$50K)</v>
      </c>
      <c r="R1767" t="str" cm="1">
        <f t="array" ref="R1767">_xlfn.IFS(
G1767&lt;=2,"New Customers (0-2Y)",
G1767&lt;=5,"Growing Customers (3-5Y)",
G1767&lt;=8,"Established Customers (6-8Y)",
G1767&lt;=10,"Loyal Customers (9-10Y)"
)</f>
        <v>Established Customers (6-8Y)</v>
      </c>
    </row>
    <row r="1768" spans="1:18" x14ac:dyDescent="0.35">
      <c r="A1768">
        <v>15645543</v>
      </c>
      <c r="B1768" t="s">
        <v>545</v>
      </c>
      <c r="C1768" t="s">
        <v>17</v>
      </c>
      <c r="D1768" t="s">
        <v>18</v>
      </c>
      <c r="E1768">
        <v>34</v>
      </c>
      <c r="F1768" t="s">
        <v>19</v>
      </c>
      <c r="G1768">
        <v>3</v>
      </c>
      <c r="H1768" s="4">
        <v>0</v>
      </c>
      <c r="I1768" t="s">
        <v>24</v>
      </c>
      <c r="J1768">
        <v>2</v>
      </c>
      <c r="K1768">
        <v>636</v>
      </c>
      <c r="L1768" t="s">
        <v>20</v>
      </c>
      <c r="M1768" t="s">
        <v>21</v>
      </c>
      <c r="N1768" t="s">
        <v>22</v>
      </c>
      <c r="O1768" s="4">
        <v>44756.25</v>
      </c>
      <c r="P1768" t="s">
        <v>28</v>
      </c>
      <c r="Q1768" t="str" cm="1">
        <f t="array" ref="Q1768">_xlfn.IFS(
O1768&lt;50000,"Low Salary (&lt;$50K)",
O1768&lt;90000,"Lower Middle ($50K-$90K)",
O1768&lt;130000,"Middle ($90K-$130K)",
O1768&lt;170000,"Upper Middle ($130K-$170K)",
O1768&gt;=170000,"High Salary (&gt;$170K)"
)</f>
        <v>Low Salary (&lt;$50K)</v>
      </c>
      <c r="R1768" t="str" cm="1">
        <f t="array" ref="R1768">_xlfn.IFS(
G1768&lt;=2,"New Customers (0-2Y)",
G1768&lt;=5,"Growing Customers (3-5Y)",
G1768&lt;=8,"Established Customers (6-8Y)",
G1768&lt;=10,"Loyal Customers (9-10Y)"
)</f>
        <v>Growing Customers (3-5Y)</v>
      </c>
    </row>
    <row r="1769" spans="1:18" x14ac:dyDescent="0.35">
      <c r="A1769">
        <v>15596397</v>
      </c>
      <c r="B1769" t="s">
        <v>988</v>
      </c>
      <c r="C1769" t="s">
        <v>17</v>
      </c>
      <c r="D1769" t="s">
        <v>18</v>
      </c>
      <c r="E1769">
        <v>48</v>
      </c>
      <c r="F1769" t="s">
        <v>19</v>
      </c>
      <c r="G1769">
        <v>7</v>
      </c>
      <c r="H1769" s="4">
        <v>0</v>
      </c>
      <c r="I1769" t="s">
        <v>24</v>
      </c>
      <c r="J1769">
        <v>2</v>
      </c>
      <c r="K1769">
        <v>814</v>
      </c>
      <c r="L1769" t="s">
        <v>37</v>
      </c>
      <c r="M1769" t="s">
        <v>21</v>
      </c>
      <c r="N1769" t="s">
        <v>22</v>
      </c>
      <c r="O1769" s="4">
        <v>132870.15</v>
      </c>
      <c r="P1769" t="s">
        <v>28</v>
      </c>
      <c r="Q1769" t="str" cm="1">
        <f t="array" ref="Q1769">_xlfn.IFS(
O1769&lt;50000,"Low Salary (&lt;$50K)",
O1769&lt;90000,"Lower Middle ($50K-$90K)",
O1769&lt;130000,"Middle ($90K-$130K)",
O1769&lt;170000,"Upper Middle ($130K-$170K)",
O1769&gt;=170000,"High Salary (&gt;$170K)"
)</f>
        <v>Upper Middle ($130K-$170K)</v>
      </c>
      <c r="R1769" t="str" cm="1">
        <f t="array" ref="R1769">_xlfn.IFS(
G1769&lt;=2,"New Customers (0-2Y)",
G1769&lt;=5,"Growing Customers (3-5Y)",
G1769&lt;=8,"Established Customers (6-8Y)",
G1769&lt;=10,"Loyal Customers (9-10Y)"
)</f>
        <v>Established Customers (6-8Y)</v>
      </c>
    </row>
    <row r="1770" spans="1:18" x14ac:dyDescent="0.35">
      <c r="A1770">
        <v>15770525</v>
      </c>
      <c r="B1770" t="s">
        <v>933</v>
      </c>
      <c r="C1770" t="s">
        <v>26</v>
      </c>
      <c r="D1770" t="s">
        <v>39</v>
      </c>
      <c r="E1770">
        <v>28</v>
      </c>
      <c r="F1770" t="s">
        <v>43</v>
      </c>
      <c r="G1770">
        <v>1</v>
      </c>
      <c r="H1770" s="4">
        <v>141038.57</v>
      </c>
      <c r="I1770" t="s">
        <v>33</v>
      </c>
      <c r="J1770">
        <v>2</v>
      </c>
      <c r="K1770">
        <v>760</v>
      </c>
      <c r="L1770" t="s">
        <v>35</v>
      </c>
      <c r="M1770" t="s">
        <v>27</v>
      </c>
      <c r="N1770" t="s">
        <v>32</v>
      </c>
      <c r="O1770" s="4">
        <v>16287.38</v>
      </c>
      <c r="P1770" t="s">
        <v>28</v>
      </c>
      <c r="Q1770" t="str" cm="1">
        <f t="array" ref="Q1770">_xlfn.IFS(
O1770&lt;50000,"Low Salary (&lt;$50K)",
O1770&lt;90000,"Lower Middle ($50K-$90K)",
O1770&lt;130000,"Middle ($90K-$130K)",
O1770&lt;170000,"Upper Middle ($130K-$170K)",
O1770&gt;=170000,"High Salary (&gt;$170K)"
)</f>
        <v>Low Salary (&lt;$50K)</v>
      </c>
      <c r="R1770" t="str" cm="1">
        <f t="array" ref="R1770">_xlfn.IFS(
G1770&lt;=2,"New Customers (0-2Y)",
G1770&lt;=5,"Growing Customers (3-5Y)",
G1770&lt;=8,"Established Customers (6-8Y)",
G1770&lt;=10,"Loyal Customers (9-10Y)"
)</f>
        <v>New Customers (0-2Y)</v>
      </c>
    </row>
    <row r="1771" spans="1:18" x14ac:dyDescent="0.35">
      <c r="A1771">
        <v>15684267</v>
      </c>
      <c r="B1771" t="s">
        <v>1134</v>
      </c>
      <c r="C1771" t="s">
        <v>42</v>
      </c>
      <c r="D1771" t="s">
        <v>39</v>
      </c>
      <c r="E1771">
        <v>39</v>
      </c>
      <c r="F1771" t="s">
        <v>19</v>
      </c>
      <c r="G1771">
        <v>2</v>
      </c>
      <c r="H1771" s="4">
        <v>84468.67</v>
      </c>
      <c r="I1771" t="s">
        <v>29</v>
      </c>
      <c r="J1771">
        <v>2</v>
      </c>
      <c r="K1771">
        <v>607</v>
      </c>
      <c r="L1771" t="s">
        <v>20</v>
      </c>
      <c r="M1771" t="s">
        <v>21</v>
      </c>
      <c r="N1771" t="s">
        <v>22</v>
      </c>
      <c r="O1771" s="4">
        <v>121945.42</v>
      </c>
      <c r="P1771" t="s">
        <v>28</v>
      </c>
      <c r="Q1771" t="str" cm="1">
        <f t="array" ref="Q1771">_xlfn.IFS(
O1771&lt;50000,"Low Salary (&lt;$50K)",
O1771&lt;90000,"Lower Middle ($50K-$90K)",
O1771&lt;130000,"Middle ($90K-$130K)",
O1771&lt;170000,"Upper Middle ($130K-$170K)",
O1771&gt;=170000,"High Salary (&gt;$170K)"
)</f>
        <v>Middle ($90K-$130K)</v>
      </c>
      <c r="R1771" t="str" cm="1">
        <f t="array" ref="R1771">_xlfn.IFS(
G1771&lt;=2,"New Customers (0-2Y)",
G1771&lt;=5,"Growing Customers (3-5Y)",
G1771&lt;=8,"Established Customers (6-8Y)",
G1771&lt;=10,"Loyal Customers (9-10Y)"
)</f>
        <v>New Customers (0-2Y)</v>
      </c>
    </row>
    <row r="1772" spans="1:18" x14ac:dyDescent="0.35">
      <c r="A1772">
        <v>15689980</v>
      </c>
      <c r="B1772" t="s">
        <v>1060</v>
      </c>
      <c r="C1772" t="s">
        <v>26</v>
      </c>
      <c r="D1772" t="s">
        <v>18</v>
      </c>
      <c r="E1772">
        <v>36</v>
      </c>
      <c r="F1772" t="s">
        <v>19</v>
      </c>
      <c r="G1772">
        <v>4</v>
      </c>
      <c r="H1772" s="4">
        <v>118520.26</v>
      </c>
      <c r="I1772" t="s">
        <v>33</v>
      </c>
      <c r="J1772">
        <v>1</v>
      </c>
      <c r="K1772">
        <v>725</v>
      </c>
      <c r="L1772" t="s">
        <v>35</v>
      </c>
      <c r="M1772" t="s">
        <v>27</v>
      </c>
      <c r="N1772" t="s">
        <v>32</v>
      </c>
      <c r="O1772" s="4">
        <v>131173.9</v>
      </c>
      <c r="P1772" t="s">
        <v>23</v>
      </c>
      <c r="Q1772" t="str" cm="1">
        <f t="array" ref="Q1772">_xlfn.IFS(
O1772&lt;50000,"Low Salary (&lt;$50K)",
O1772&lt;90000,"Lower Middle ($50K-$90K)",
O1772&lt;130000,"Middle ($90K-$130K)",
O1772&lt;170000,"Upper Middle ($130K-$170K)",
O1772&gt;=170000,"High Salary (&gt;$170K)"
)</f>
        <v>Upper Middle ($130K-$170K)</v>
      </c>
      <c r="R1772" t="str" cm="1">
        <f t="array" ref="R1772">_xlfn.IFS(
G1772&lt;=2,"New Customers (0-2Y)",
G1772&lt;=5,"Growing Customers (3-5Y)",
G1772&lt;=8,"Established Customers (6-8Y)",
G1772&lt;=10,"Loyal Customers (9-10Y)"
)</f>
        <v>Growing Customers (3-5Y)</v>
      </c>
    </row>
    <row r="1773" spans="1:18" x14ac:dyDescent="0.35">
      <c r="A1773">
        <v>15633260</v>
      </c>
      <c r="B1773" t="s">
        <v>253</v>
      </c>
      <c r="C1773" t="s">
        <v>17</v>
      </c>
      <c r="D1773" t="s">
        <v>39</v>
      </c>
      <c r="E1773">
        <v>37</v>
      </c>
      <c r="F1773" t="s">
        <v>19</v>
      </c>
      <c r="G1773">
        <v>1</v>
      </c>
      <c r="H1773" s="4">
        <v>142663.46</v>
      </c>
      <c r="I1773" t="s">
        <v>33</v>
      </c>
      <c r="J1773">
        <v>1</v>
      </c>
      <c r="K1773">
        <v>600</v>
      </c>
      <c r="L1773" t="s">
        <v>20</v>
      </c>
      <c r="M1773" t="s">
        <v>27</v>
      </c>
      <c r="N1773" t="s">
        <v>22</v>
      </c>
      <c r="O1773" s="4">
        <v>88669.89</v>
      </c>
      <c r="P1773" t="s">
        <v>28</v>
      </c>
      <c r="Q1773" t="str" cm="1">
        <f t="array" ref="Q1773">_xlfn.IFS(
O1773&lt;50000,"Low Salary (&lt;$50K)",
O1773&lt;90000,"Lower Middle ($50K-$90K)",
O1773&lt;130000,"Middle ($90K-$130K)",
O1773&lt;170000,"Upper Middle ($130K-$170K)",
O1773&gt;=170000,"High Salary (&gt;$170K)"
)</f>
        <v>Lower Middle ($50K-$90K)</v>
      </c>
      <c r="R1773" t="str" cm="1">
        <f t="array" ref="R1773">_xlfn.IFS(
G1773&lt;=2,"New Customers (0-2Y)",
G1773&lt;=5,"Growing Customers (3-5Y)",
G1773&lt;=8,"Established Customers (6-8Y)",
G1773&lt;=10,"Loyal Customers (9-10Y)"
)</f>
        <v>New Customers (0-2Y)</v>
      </c>
    </row>
    <row r="1774" spans="1:18" x14ac:dyDescent="0.35">
      <c r="A1774">
        <v>15756471</v>
      </c>
      <c r="B1774" t="s">
        <v>1135</v>
      </c>
      <c r="C1774" t="s">
        <v>42</v>
      </c>
      <c r="D1774" t="s">
        <v>39</v>
      </c>
      <c r="E1774">
        <v>27</v>
      </c>
      <c r="F1774" t="s">
        <v>43</v>
      </c>
      <c r="G1774">
        <v>4</v>
      </c>
      <c r="H1774" s="4">
        <v>118627.16</v>
      </c>
      <c r="I1774" t="s">
        <v>33</v>
      </c>
      <c r="J1774">
        <v>2</v>
      </c>
      <c r="K1774">
        <v>656</v>
      </c>
      <c r="L1774" t="s">
        <v>20</v>
      </c>
      <c r="M1774" t="s">
        <v>21</v>
      </c>
      <c r="N1774" t="s">
        <v>22</v>
      </c>
      <c r="O1774" s="4">
        <v>160835.29999999999</v>
      </c>
      <c r="P1774" t="s">
        <v>28</v>
      </c>
      <c r="Q1774" t="str" cm="1">
        <f t="array" ref="Q1774">_xlfn.IFS(
O1774&lt;50000,"Low Salary (&lt;$50K)",
O1774&lt;90000,"Lower Middle ($50K-$90K)",
O1774&lt;130000,"Middle ($90K-$130K)",
O1774&lt;170000,"Upper Middle ($130K-$170K)",
O1774&gt;=170000,"High Salary (&gt;$170K)"
)</f>
        <v>Upper Middle ($130K-$170K)</v>
      </c>
      <c r="R1774" t="str" cm="1">
        <f t="array" ref="R1774">_xlfn.IFS(
G1774&lt;=2,"New Customers (0-2Y)",
G1774&lt;=5,"Growing Customers (3-5Y)",
G1774&lt;=8,"Established Customers (6-8Y)",
G1774&lt;=10,"Loyal Customers (9-10Y)"
)</f>
        <v>Growing Customers (3-5Y)</v>
      </c>
    </row>
    <row r="1775" spans="1:18" x14ac:dyDescent="0.35">
      <c r="A1775">
        <v>15721303</v>
      </c>
      <c r="B1775" t="s">
        <v>1136</v>
      </c>
      <c r="C1775" t="s">
        <v>26</v>
      </c>
      <c r="D1775" t="s">
        <v>39</v>
      </c>
      <c r="E1775">
        <v>34</v>
      </c>
      <c r="F1775" t="s">
        <v>19</v>
      </c>
      <c r="G1775">
        <v>1</v>
      </c>
      <c r="H1775" s="4">
        <v>137523.01999999999</v>
      </c>
      <c r="I1775" t="s">
        <v>33</v>
      </c>
      <c r="J1775">
        <v>1</v>
      </c>
      <c r="K1775">
        <v>640</v>
      </c>
      <c r="L1775" t="s">
        <v>20</v>
      </c>
      <c r="M1775" t="s">
        <v>27</v>
      </c>
      <c r="N1775" t="s">
        <v>32</v>
      </c>
      <c r="O1775" s="4">
        <v>24761.360000000001</v>
      </c>
      <c r="P1775" t="s">
        <v>28</v>
      </c>
      <c r="Q1775" t="str" cm="1">
        <f t="array" ref="Q1775">_xlfn.IFS(
O1775&lt;50000,"Low Salary (&lt;$50K)",
O1775&lt;90000,"Lower Middle ($50K-$90K)",
O1775&lt;130000,"Middle ($90K-$130K)",
O1775&lt;170000,"Upper Middle ($130K-$170K)",
O1775&gt;=170000,"High Salary (&gt;$170K)"
)</f>
        <v>Low Salary (&lt;$50K)</v>
      </c>
      <c r="R1775" t="str" cm="1">
        <f t="array" ref="R1775">_xlfn.IFS(
G1775&lt;=2,"New Customers (0-2Y)",
G1775&lt;=5,"Growing Customers (3-5Y)",
G1775&lt;=8,"Established Customers (6-8Y)",
G1775&lt;=10,"Loyal Customers (9-10Y)"
)</f>
        <v>New Customers (0-2Y)</v>
      </c>
    </row>
    <row r="1776" spans="1:18" x14ac:dyDescent="0.35">
      <c r="A1776">
        <v>15802256</v>
      </c>
      <c r="B1776" t="s">
        <v>271</v>
      </c>
      <c r="C1776" t="s">
        <v>17</v>
      </c>
      <c r="D1776" t="s">
        <v>39</v>
      </c>
      <c r="E1776">
        <v>28</v>
      </c>
      <c r="F1776" t="s">
        <v>43</v>
      </c>
      <c r="G1776">
        <v>7</v>
      </c>
      <c r="H1776" s="4">
        <v>110976.23</v>
      </c>
      <c r="I1776" t="s">
        <v>33</v>
      </c>
      <c r="J1776">
        <v>2</v>
      </c>
      <c r="K1776">
        <v>439</v>
      </c>
      <c r="L1776" t="s">
        <v>44</v>
      </c>
      <c r="M1776" t="s">
        <v>21</v>
      </c>
      <c r="N1776" t="s">
        <v>32</v>
      </c>
      <c r="O1776" s="4">
        <v>138526.96</v>
      </c>
      <c r="P1776" t="s">
        <v>28</v>
      </c>
      <c r="Q1776" t="str" cm="1">
        <f t="array" ref="Q1776">_xlfn.IFS(
O1776&lt;50000,"Low Salary (&lt;$50K)",
O1776&lt;90000,"Lower Middle ($50K-$90K)",
O1776&lt;130000,"Middle ($90K-$130K)",
O1776&lt;170000,"Upper Middle ($130K-$170K)",
O1776&gt;=170000,"High Salary (&gt;$170K)"
)</f>
        <v>Upper Middle ($130K-$170K)</v>
      </c>
      <c r="R1776" t="str" cm="1">
        <f t="array" ref="R1776">_xlfn.IFS(
G1776&lt;=2,"New Customers (0-2Y)",
G1776&lt;=5,"Growing Customers (3-5Y)",
G1776&lt;=8,"Established Customers (6-8Y)",
G1776&lt;=10,"Loyal Customers (9-10Y)"
)</f>
        <v>Established Customers (6-8Y)</v>
      </c>
    </row>
    <row r="1777" spans="1:18" x14ac:dyDescent="0.35">
      <c r="A1777">
        <v>15725664</v>
      </c>
      <c r="B1777" t="s">
        <v>110</v>
      </c>
      <c r="C1777" t="s">
        <v>17</v>
      </c>
      <c r="D1777" t="s">
        <v>18</v>
      </c>
      <c r="E1777">
        <v>38</v>
      </c>
      <c r="F1777" t="s">
        <v>19</v>
      </c>
      <c r="G1777">
        <v>8</v>
      </c>
      <c r="H1777" s="4">
        <v>107283.4</v>
      </c>
      <c r="I1777" t="s">
        <v>33</v>
      </c>
      <c r="J1777">
        <v>1</v>
      </c>
      <c r="K1777">
        <v>549</v>
      </c>
      <c r="L1777" t="s">
        <v>31</v>
      </c>
      <c r="M1777" t="s">
        <v>27</v>
      </c>
      <c r="N1777" t="s">
        <v>32</v>
      </c>
      <c r="O1777" s="4">
        <v>157442.75</v>
      </c>
      <c r="P1777" t="s">
        <v>28</v>
      </c>
      <c r="Q1777" t="str" cm="1">
        <f t="array" ref="Q1777">_xlfn.IFS(
O1777&lt;50000,"Low Salary (&lt;$50K)",
O1777&lt;90000,"Lower Middle ($50K-$90K)",
O1777&lt;130000,"Middle ($90K-$130K)",
O1777&lt;170000,"Upper Middle ($130K-$170K)",
O1777&gt;=170000,"High Salary (&gt;$170K)"
)</f>
        <v>Upper Middle ($130K-$170K)</v>
      </c>
      <c r="R1777" t="str" cm="1">
        <f t="array" ref="R1777">_xlfn.IFS(
G1777&lt;=2,"New Customers (0-2Y)",
G1777&lt;=5,"Growing Customers (3-5Y)",
G1777&lt;=8,"Established Customers (6-8Y)",
G1777&lt;=10,"Loyal Customers (9-10Y)"
)</f>
        <v>Established Customers (6-8Y)</v>
      </c>
    </row>
    <row r="1778" spans="1:18" x14ac:dyDescent="0.35">
      <c r="A1778">
        <v>15674851</v>
      </c>
      <c r="B1778" t="s">
        <v>94</v>
      </c>
      <c r="C1778" t="s">
        <v>17</v>
      </c>
      <c r="D1778" t="s">
        <v>39</v>
      </c>
      <c r="E1778">
        <v>38</v>
      </c>
      <c r="F1778" t="s">
        <v>19</v>
      </c>
      <c r="G1778">
        <v>5</v>
      </c>
      <c r="H1778" s="4">
        <v>0</v>
      </c>
      <c r="I1778" t="s">
        <v>24</v>
      </c>
      <c r="J1778">
        <v>2</v>
      </c>
      <c r="K1778">
        <v>622</v>
      </c>
      <c r="L1778" t="s">
        <v>20</v>
      </c>
      <c r="M1778" t="s">
        <v>27</v>
      </c>
      <c r="N1778" t="s">
        <v>32</v>
      </c>
      <c r="O1778" s="4">
        <v>105295.77</v>
      </c>
      <c r="P1778" t="s">
        <v>28</v>
      </c>
      <c r="Q1778" t="str" cm="1">
        <f t="array" ref="Q1778">_xlfn.IFS(
O1778&lt;50000,"Low Salary (&lt;$50K)",
O1778&lt;90000,"Lower Middle ($50K-$90K)",
O1778&lt;130000,"Middle ($90K-$130K)",
O1778&lt;170000,"Upper Middle ($130K-$170K)",
O1778&gt;=170000,"High Salary (&gt;$170K)"
)</f>
        <v>Middle ($90K-$130K)</v>
      </c>
      <c r="R1778" t="str" cm="1">
        <f t="array" ref="R1778">_xlfn.IFS(
G1778&lt;=2,"New Customers (0-2Y)",
G1778&lt;=5,"Growing Customers (3-5Y)",
G1778&lt;=8,"Established Customers (6-8Y)",
G1778&lt;=10,"Loyal Customers (9-10Y)"
)</f>
        <v>Growing Customers (3-5Y)</v>
      </c>
    </row>
    <row r="1779" spans="1:18" x14ac:dyDescent="0.35">
      <c r="A1779">
        <v>15701946</v>
      </c>
      <c r="B1779" t="s">
        <v>828</v>
      </c>
      <c r="C1779" t="s">
        <v>17</v>
      </c>
      <c r="D1779" t="s">
        <v>39</v>
      </c>
      <c r="E1779">
        <v>34</v>
      </c>
      <c r="F1779" t="s">
        <v>19</v>
      </c>
      <c r="G1779">
        <v>4</v>
      </c>
      <c r="H1779" s="4">
        <v>124314.45</v>
      </c>
      <c r="I1779" t="s">
        <v>33</v>
      </c>
      <c r="J1779">
        <v>1</v>
      </c>
      <c r="K1779">
        <v>715</v>
      </c>
      <c r="L1779" t="s">
        <v>35</v>
      </c>
      <c r="M1779" t="s">
        <v>27</v>
      </c>
      <c r="N1779" t="s">
        <v>32</v>
      </c>
      <c r="O1779" s="4">
        <v>97782.92</v>
      </c>
      <c r="P1779" t="s">
        <v>28</v>
      </c>
      <c r="Q1779" t="str" cm="1">
        <f t="array" ref="Q1779">_xlfn.IFS(
O1779&lt;50000,"Low Salary (&lt;$50K)",
O1779&lt;90000,"Lower Middle ($50K-$90K)",
O1779&lt;130000,"Middle ($90K-$130K)",
O1779&lt;170000,"Upper Middle ($130K-$170K)",
O1779&gt;=170000,"High Salary (&gt;$170K)"
)</f>
        <v>Middle ($90K-$130K)</v>
      </c>
      <c r="R1779" t="str" cm="1">
        <f t="array" ref="R1779">_xlfn.IFS(
G1779&lt;=2,"New Customers (0-2Y)",
G1779&lt;=5,"Growing Customers (3-5Y)",
G1779&lt;=8,"Established Customers (6-8Y)",
G1779&lt;=10,"Loyal Customers (9-10Y)"
)</f>
        <v>Growing Customers (3-5Y)</v>
      </c>
    </row>
    <row r="1780" spans="1:18" x14ac:dyDescent="0.35">
      <c r="A1780">
        <v>15748947</v>
      </c>
      <c r="B1780" t="s">
        <v>1137</v>
      </c>
      <c r="C1780" t="s">
        <v>17</v>
      </c>
      <c r="D1780" t="s">
        <v>18</v>
      </c>
      <c r="E1780">
        <v>41</v>
      </c>
      <c r="F1780" t="s">
        <v>19</v>
      </c>
      <c r="G1780">
        <v>5</v>
      </c>
      <c r="H1780" s="4">
        <v>95858.37</v>
      </c>
      <c r="I1780" t="s">
        <v>29</v>
      </c>
      <c r="J1780">
        <v>1</v>
      </c>
      <c r="K1780">
        <v>657</v>
      </c>
      <c r="L1780" t="s">
        <v>20</v>
      </c>
      <c r="M1780" t="s">
        <v>21</v>
      </c>
      <c r="N1780" t="s">
        <v>22</v>
      </c>
      <c r="O1780" s="4">
        <v>68255.88</v>
      </c>
      <c r="P1780" t="s">
        <v>28</v>
      </c>
      <c r="Q1780" t="str" cm="1">
        <f t="array" ref="Q1780">_xlfn.IFS(
O1780&lt;50000,"Low Salary (&lt;$50K)",
O1780&lt;90000,"Lower Middle ($50K-$90K)",
O1780&lt;130000,"Middle ($90K-$130K)",
O1780&lt;170000,"Upper Middle ($130K-$170K)",
O1780&gt;=170000,"High Salary (&gt;$170K)"
)</f>
        <v>Lower Middle ($50K-$90K)</v>
      </c>
      <c r="R1780" t="str" cm="1">
        <f t="array" ref="R1780">_xlfn.IFS(
G1780&lt;=2,"New Customers (0-2Y)",
G1780&lt;=5,"Growing Customers (3-5Y)",
G1780&lt;=8,"Established Customers (6-8Y)",
G1780&lt;=10,"Loyal Customers (9-10Y)"
)</f>
        <v>Growing Customers (3-5Y)</v>
      </c>
    </row>
    <row r="1781" spans="1:18" x14ac:dyDescent="0.35">
      <c r="A1781">
        <v>15673342</v>
      </c>
      <c r="B1781" t="s">
        <v>292</v>
      </c>
      <c r="C1781" t="s">
        <v>17</v>
      </c>
      <c r="D1781" t="s">
        <v>39</v>
      </c>
      <c r="E1781">
        <v>36</v>
      </c>
      <c r="F1781" t="s">
        <v>19</v>
      </c>
      <c r="G1781">
        <v>2</v>
      </c>
      <c r="H1781" s="4">
        <v>0</v>
      </c>
      <c r="I1781" t="s">
        <v>24</v>
      </c>
      <c r="J1781">
        <v>2</v>
      </c>
      <c r="K1781">
        <v>703</v>
      </c>
      <c r="L1781" t="s">
        <v>35</v>
      </c>
      <c r="M1781" t="s">
        <v>21</v>
      </c>
      <c r="N1781" t="s">
        <v>32</v>
      </c>
      <c r="O1781" s="4">
        <v>108790.95</v>
      </c>
      <c r="P1781" t="s">
        <v>28</v>
      </c>
      <c r="Q1781" t="str" cm="1">
        <f t="array" ref="Q1781">_xlfn.IFS(
O1781&lt;50000,"Low Salary (&lt;$50K)",
O1781&lt;90000,"Lower Middle ($50K-$90K)",
O1781&lt;130000,"Middle ($90K-$130K)",
O1781&lt;170000,"Upper Middle ($130K-$170K)",
O1781&gt;=170000,"High Salary (&gt;$170K)"
)</f>
        <v>Middle ($90K-$130K)</v>
      </c>
      <c r="R1781" t="str" cm="1">
        <f t="array" ref="R1781">_xlfn.IFS(
G1781&lt;=2,"New Customers (0-2Y)",
G1781&lt;=5,"Growing Customers (3-5Y)",
G1781&lt;=8,"Established Customers (6-8Y)",
G1781&lt;=10,"Loyal Customers (9-10Y)"
)</f>
        <v>New Customers (0-2Y)</v>
      </c>
    </row>
    <row r="1782" spans="1:18" x14ac:dyDescent="0.35">
      <c r="A1782">
        <v>15601008</v>
      </c>
      <c r="B1782" t="s">
        <v>241</v>
      </c>
      <c r="C1782" t="s">
        <v>17</v>
      </c>
      <c r="D1782" t="s">
        <v>39</v>
      </c>
      <c r="E1782">
        <v>33</v>
      </c>
      <c r="F1782" t="s">
        <v>19</v>
      </c>
      <c r="G1782">
        <v>8</v>
      </c>
      <c r="H1782" s="4">
        <v>0</v>
      </c>
      <c r="I1782" t="s">
        <v>24</v>
      </c>
      <c r="J1782">
        <v>2</v>
      </c>
      <c r="K1782">
        <v>802</v>
      </c>
      <c r="L1782" t="s">
        <v>37</v>
      </c>
      <c r="M1782" t="s">
        <v>21</v>
      </c>
      <c r="N1782" t="s">
        <v>32</v>
      </c>
      <c r="O1782" s="4">
        <v>143706.18</v>
      </c>
      <c r="P1782" t="s">
        <v>28</v>
      </c>
      <c r="Q1782" t="str" cm="1">
        <f t="array" ref="Q1782">_xlfn.IFS(
O1782&lt;50000,"Low Salary (&lt;$50K)",
O1782&lt;90000,"Lower Middle ($50K-$90K)",
O1782&lt;130000,"Middle ($90K-$130K)",
O1782&lt;170000,"Upper Middle ($130K-$170K)",
O1782&gt;=170000,"High Salary (&gt;$170K)"
)</f>
        <v>Upper Middle ($130K-$170K)</v>
      </c>
      <c r="R1782" t="str" cm="1">
        <f t="array" ref="R1782">_xlfn.IFS(
G1782&lt;=2,"New Customers (0-2Y)",
G1782&lt;=5,"Growing Customers (3-5Y)",
G1782&lt;=8,"Established Customers (6-8Y)",
G1782&lt;=10,"Loyal Customers (9-10Y)"
)</f>
        <v>Established Customers (6-8Y)</v>
      </c>
    </row>
    <row r="1783" spans="1:18" x14ac:dyDescent="0.35">
      <c r="A1783">
        <v>15771636</v>
      </c>
      <c r="B1783" t="s">
        <v>211</v>
      </c>
      <c r="C1783" t="s">
        <v>26</v>
      </c>
      <c r="D1783" t="s">
        <v>18</v>
      </c>
      <c r="E1783">
        <v>36</v>
      </c>
      <c r="F1783" t="s">
        <v>19</v>
      </c>
      <c r="G1783">
        <v>0</v>
      </c>
      <c r="H1783" s="4">
        <v>0</v>
      </c>
      <c r="I1783" t="s">
        <v>24</v>
      </c>
      <c r="J1783">
        <v>1</v>
      </c>
      <c r="K1783">
        <v>793</v>
      </c>
      <c r="L1783" t="s">
        <v>37</v>
      </c>
      <c r="M1783" t="s">
        <v>27</v>
      </c>
      <c r="N1783" t="s">
        <v>32</v>
      </c>
      <c r="O1783" s="4">
        <v>148993.47</v>
      </c>
      <c r="P1783" t="s">
        <v>28</v>
      </c>
      <c r="Q1783" t="str" cm="1">
        <f t="array" ref="Q1783">_xlfn.IFS(
O1783&lt;50000,"Low Salary (&lt;$50K)",
O1783&lt;90000,"Lower Middle ($50K-$90K)",
O1783&lt;130000,"Middle ($90K-$130K)",
O1783&lt;170000,"Upper Middle ($130K-$170K)",
O1783&gt;=170000,"High Salary (&gt;$170K)"
)</f>
        <v>Upper Middle ($130K-$170K)</v>
      </c>
      <c r="R1783" t="str" cm="1">
        <f t="array" ref="R1783">_xlfn.IFS(
G1783&lt;=2,"New Customers (0-2Y)",
G1783&lt;=5,"Growing Customers (3-5Y)",
G1783&lt;=8,"Established Customers (6-8Y)",
G1783&lt;=10,"Loyal Customers (9-10Y)"
)</f>
        <v>New Customers (0-2Y)</v>
      </c>
    </row>
    <row r="1784" spans="1:18" x14ac:dyDescent="0.35">
      <c r="A1784">
        <v>15642002</v>
      </c>
      <c r="B1784" t="s">
        <v>937</v>
      </c>
      <c r="C1784" t="s">
        <v>17</v>
      </c>
      <c r="D1784" t="s">
        <v>18</v>
      </c>
      <c r="E1784">
        <v>35</v>
      </c>
      <c r="F1784" t="s">
        <v>19</v>
      </c>
      <c r="G1784">
        <v>6</v>
      </c>
      <c r="H1784" s="4">
        <v>117707.18</v>
      </c>
      <c r="I1784" t="s">
        <v>33</v>
      </c>
      <c r="J1784">
        <v>2</v>
      </c>
      <c r="K1784">
        <v>554</v>
      </c>
      <c r="L1784" t="s">
        <v>31</v>
      </c>
      <c r="M1784" t="s">
        <v>27</v>
      </c>
      <c r="N1784" t="s">
        <v>32</v>
      </c>
      <c r="O1784" s="4">
        <v>95277.15</v>
      </c>
      <c r="P1784" t="s">
        <v>23</v>
      </c>
      <c r="Q1784" t="str" cm="1">
        <f t="array" ref="Q1784">_xlfn.IFS(
O1784&lt;50000,"Low Salary (&lt;$50K)",
O1784&lt;90000,"Lower Middle ($50K-$90K)",
O1784&lt;130000,"Middle ($90K-$130K)",
O1784&lt;170000,"Upper Middle ($130K-$170K)",
O1784&gt;=170000,"High Salary (&gt;$170K)"
)</f>
        <v>Middle ($90K-$130K)</v>
      </c>
      <c r="R1784" t="str" cm="1">
        <f t="array" ref="R1784">_xlfn.IFS(
G1784&lt;=2,"New Customers (0-2Y)",
G1784&lt;=5,"Growing Customers (3-5Y)",
G1784&lt;=8,"Established Customers (6-8Y)",
G1784&lt;=10,"Loyal Customers (9-10Y)"
)</f>
        <v>Established Customers (6-8Y)</v>
      </c>
    </row>
    <row r="1785" spans="1:18" x14ac:dyDescent="0.35">
      <c r="A1785">
        <v>15693381</v>
      </c>
      <c r="B1785" t="s">
        <v>1138</v>
      </c>
      <c r="C1785" t="s">
        <v>26</v>
      </c>
      <c r="D1785" t="s">
        <v>39</v>
      </c>
      <c r="E1785">
        <v>38</v>
      </c>
      <c r="F1785" t="s">
        <v>19</v>
      </c>
      <c r="G1785">
        <v>1</v>
      </c>
      <c r="H1785" s="4">
        <v>135289.32999999999</v>
      </c>
      <c r="I1785" t="s">
        <v>33</v>
      </c>
      <c r="J1785">
        <v>2</v>
      </c>
      <c r="K1785">
        <v>533</v>
      </c>
      <c r="L1785" t="s">
        <v>31</v>
      </c>
      <c r="M1785" t="s">
        <v>27</v>
      </c>
      <c r="N1785" t="s">
        <v>22</v>
      </c>
      <c r="O1785" s="4">
        <v>152956.32999999999</v>
      </c>
      <c r="P1785" t="s">
        <v>28</v>
      </c>
      <c r="Q1785" t="str" cm="1">
        <f t="array" ref="Q1785">_xlfn.IFS(
O1785&lt;50000,"Low Salary (&lt;$50K)",
O1785&lt;90000,"Lower Middle ($50K-$90K)",
O1785&lt;130000,"Middle ($90K-$130K)",
O1785&lt;170000,"Upper Middle ($130K-$170K)",
O1785&gt;=170000,"High Salary (&gt;$170K)"
)</f>
        <v>Upper Middle ($130K-$170K)</v>
      </c>
      <c r="R1785" t="str" cm="1">
        <f t="array" ref="R1785">_xlfn.IFS(
G1785&lt;=2,"New Customers (0-2Y)",
G1785&lt;=5,"Growing Customers (3-5Y)",
G1785&lt;=8,"Established Customers (6-8Y)",
G1785&lt;=10,"Loyal Customers (9-10Y)"
)</f>
        <v>New Customers (0-2Y)</v>
      </c>
    </row>
    <row r="1786" spans="1:18" x14ac:dyDescent="0.35">
      <c r="A1786">
        <v>15607691</v>
      </c>
      <c r="B1786" t="s">
        <v>807</v>
      </c>
      <c r="C1786" t="s">
        <v>17</v>
      </c>
      <c r="D1786" t="s">
        <v>39</v>
      </c>
      <c r="E1786">
        <v>36</v>
      </c>
      <c r="F1786" t="s">
        <v>19</v>
      </c>
      <c r="G1786">
        <v>8</v>
      </c>
      <c r="H1786" s="4">
        <v>174060.46</v>
      </c>
      <c r="I1786" t="s">
        <v>33</v>
      </c>
      <c r="J1786">
        <v>1</v>
      </c>
      <c r="K1786">
        <v>658</v>
      </c>
      <c r="L1786" t="s">
        <v>20</v>
      </c>
      <c r="M1786" t="s">
        <v>21</v>
      </c>
      <c r="N1786" t="s">
        <v>22</v>
      </c>
      <c r="O1786" s="4">
        <v>94925.62</v>
      </c>
      <c r="P1786" t="s">
        <v>28</v>
      </c>
      <c r="Q1786" t="str" cm="1">
        <f t="array" ref="Q1786">_xlfn.IFS(
O1786&lt;50000,"Low Salary (&lt;$50K)",
O1786&lt;90000,"Lower Middle ($50K-$90K)",
O1786&lt;130000,"Middle ($90K-$130K)",
O1786&lt;170000,"Upper Middle ($130K-$170K)",
O1786&gt;=170000,"High Salary (&gt;$170K)"
)</f>
        <v>Middle ($90K-$130K)</v>
      </c>
      <c r="R1786" t="str" cm="1">
        <f t="array" ref="R1786">_xlfn.IFS(
G1786&lt;=2,"New Customers (0-2Y)",
G1786&lt;=5,"Growing Customers (3-5Y)",
G1786&lt;=8,"Established Customers (6-8Y)",
G1786&lt;=10,"Loyal Customers (9-10Y)"
)</f>
        <v>Established Customers (6-8Y)</v>
      </c>
    </row>
    <row r="1787" spans="1:18" x14ac:dyDescent="0.35">
      <c r="A1787">
        <v>15589380</v>
      </c>
      <c r="B1787" t="s">
        <v>661</v>
      </c>
      <c r="C1787" t="s">
        <v>42</v>
      </c>
      <c r="D1787" t="s">
        <v>39</v>
      </c>
      <c r="E1787">
        <v>40</v>
      </c>
      <c r="F1787" t="s">
        <v>19</v>
      </c>
      <c r="G1787">
        <v>3</v>
      </c>
      <c r="H1787" s="4">
        <v>114446.84</v>
      </c>
      <c r="I1787" t="s">
        <v>33</v>
      </c>
      <c r="J1787">
        <v>2</v>
      </c>
      <c r="K1787">
        <v>713</v>
      </c>
      <c r="L1787" t="s">
        <v>35</v>
      </c>
      <c r="M1787" t="s">
        <v>21</v>
      </c>
      <c r="N1787" t="s">
        <v>22</v>
      </c>
      <c r="O1787" s="4">
        <v>87308.18</v>
      </c>
      <c r="P1787" t="s">
        <v>28</v>
      </c>
      <c r="Q1787" t="str" cm="1">
        <f t="array" ref="Q1787">_xlfn.IFS(
O1787&lt;50000,"Low Salary (&lt;$50K)",
O1787&lt;90000,"Lower Middle ($50K-$90K)",
O1787&lt;130000,"Middle ($90K-$130K)",
O1787&lt;170000,"Upper Middle ($130K-$170K)",
O1787&gt;=170000,"High Salary (&gt;$170K)"
)</f>
        <v>Lower Middle ($50K-$90K)</v>
      </c>
      <c r="R1787" t="str" cm="1">
        <f t="array" ref="R1787">_xlfn.IFS(
G1787&lt;=2,"New Customers (0-2Y)",
G1787&lt;=5,"Growing Customers (3-5Y)",
G1787&lt;=8,"Established Customers (6-8Y)",
G1787&lt;=10,"Loyal Customers (9-10Y)"
)</f>
        <v>Growing Customers (3-5Y)</v>
      </c>
    </row>
    <row r="1788" spans="1:18" x14ac:dyDescent="0.35">
      <c r="A1788">
        <v>15603846</v>
      </c>
      <c r="B1788" t="s">
        <v>1118</v>
      </c>
      <c r="C1788" t="s">
        <v>26</v>
      </c>
      <c r="D1788" t="s">
        <v>39</v>
      </c>
      <c r="E1788">
        <v>37</v>
      </c>
      <c r="F1788" t="s">
        <v>19</v>
      </c>
      <c r="G1788">
        <v>2</v>
      </c>
      <c r="H1788" s="4">
        <v>0</v>
      </c>
      <c r="I1788" t="s">
        <v>24</v>
      </c>
      <c r="J1788">
        <v>2</v>
      </c>
      <c r="K1788">
        <v>711</v>
      </c>
      <c r="L1788" t="s">
        <v>35</v>
      </c>
      <c r="M1788" t="s">
        <v>21</v>
      </c>
      <c r="N1788" t="s">
        <v>32</v>
      </c>
      <c r="O1788" s="4">
        <v>83978.86</v>
      </c>
      <c r="P1788" t="s">
        <v>23</v>
      </c>
      <c r="Q1788" t="str" cm="1">
        <f t="array" ref="Q1788">_xlfn.IFS(
O1788&lt;50000,"Low Salary (&lt;$50K)",
O1788&lt;90000,"Lower Middle ($50K-$90K)",
O1788&lt;130000,"Middle ($90K-$130K)",
O1788&lt;170000,"Upper Middle ($130K-$170K)",
O1788&gt;=170000,"High Salary (&gt;$170K)"
)</f>
        <v>Lower Middle ($50K-$90K)</v>
      </c>
      <c r="R1788" t="str" cm="1">
        <f t="array" ref="R1788">_xlfn.IFS(
G1788&lt;=2,"New Customers (0-2Y)",
G1788&lt;=5,"Growing Customers (3-5Y)",
G1788&lt;=8,"Established Customers (6-8Y)",
G1788&lt;=10,"Loyal Customers (9-10Y)"
)</f>
        <v>New Customers (0-2Y)</v>
      </c>
    </row>
    <row r="1789" spans="1:18" x14ac:dyDescent="0.35">
      <c r="A1789">
        <v>15753549</v>
      </c>
      <c r="B1789" t="s">
        <v>288</v>
      </c>
      <c r="C1789" t="s">
        <v>17</v>
      </c>
      <c r="D1789" t="s">
        <v>39</v>
      </c>
      <c r="E1789">
        <v>25</v>
      </c>
      <c r="F1789" t="s">
        <v>43</v>
      </c>
      <c r="G1789">
        <v>1</v>
      </c>
      <c r="H1789" s="4">
        <v>157848.53</v>
      </c>
      <c r="I1789" t="s">
        <v>33</v>
      </c>
      <c r="J1789">
        <v>1</v>
      </c>
      <c r="K1789">
        <v>669</v>
      </c>
      <c r="L1789" t="s">
        <v>35</v>
      </c>
      <c r="M1789" t="s">
        <v>27</v>
      </c>
      <c r="N1789" t="s">
        <v>32</v>
      </c>
      <c r="O1789" s="4">
        <v>37543.93</v>
      </c>
      <c r="P1789" t="s">
        <v>23</v>
      </c>
      <c r="Q1789" t="str" cm="1">
        <f t="array" ref="Q1789">_xlfn.IFS(
O1789&lt;50000,"Low Salary (&lt;$50K)",
O1789&lt;90000,"Lower Middle ($50K-$90K)",
O1789&lt;130000,"Middle ($90K-$130K)",
O1789&lt;170000,"Upper Middle ($130K-$170K)",
O1789&gt;=170000,"High Salary (&gt;$170K)"
)</f>
        <v>Low Salary (&lt;$50K)</v>
      </c>
      <c r="R1789" t="str" cm="1">
        <f t="array" ref="R1789">_xlfn.IFS(
G1789&lt;=2,"New Customers (0-2Y)",
G1789&lt;=5,"Growing Customers (3-5Y)",
G1789&lt;=8,"Established Customers (6-8Y)",
G1789&lt;=10,"Loyal Customers (9-10Y)"
)</f>
        <v>New Customers (0-2Y)</v>
      </c>
    </row>
    <row r="1790" spans="1:18" x14ac:dyDescent="0.35">
      <c r="A1790">
        <v>15725355</v>
      </c>
      <c r="B1790" t="s">
        <v>1139</v>
      </c>
      <c r="C1790" t="s">
        <v>17</v>
      </c>
      <c r="D1790" t="s">
        <v>18</v>
      </c>
      <c r="E1790">
        <v>43</v>
      </c>
      <c r="F1790" t="s">
        <v>19</v>
      </c>
      <c r="G1790">
        <v>8</v>
      </c>
      <c r="H1790" s="4">
        <v>0</v>
      </c>
      <c r="I1790" t="s">
        <v>24</v>
      </c>
      <c r="J1790">
        <v>1</v>
      </c>
      <c r="K1790">
        <v>439</v>
      </c>
      <c r="L1790" t="s">
        <v>44</v>
      </c>
      <c r="M1790" t="s">
        <v>27</v>
      </c>
      <c r="N1790" t="s">
        <v>22</v>
      </c>
      <c r="O1790" s="4">
        <v>104889.3</v>
      </c>
      <c r="P1790" t="s">
        <v>28</v>
      </c>
      <c r="Q1790" t="str" cm="1">
        <f t="array" ref="Q1790">_xlfn.IFS(
O1790&lt;50000,"Low Salary (&lt;$50K)",
O1790&lt;90000,"Lower Middle ($50K-$90K)",
O1790&lt;130000,"Middle ($90K-$130K)",
O1790&lt;170000,"Upper Middle ($130K-$170K)",
O1790&gt;=170000,"High Salary (&gt;$170K)"
)</f>
        <v>Middle ($90K-$130K)</v>
      </c>
      <c r="R1790" t="str" cm="1">
        <f t="array" ref="R1790">_xlfn.IFS(
G1790&lt;=2,"New Customers (0-2Y)",
G1790&lt;=5,"Growing Customers (3-5Y)",
G1790&lt;=8,"Established Customers (6-8Y)",
G1790&lt;=10,"Loyal Customers (9-10Y)"
)</f>
        <v>Established Customers (6-8Y)</v>
      </c>
    </row>
    <row r="1791" spans="1:18" x14ac:dyDescent="0.35">
      <c r="A1791">
        <v>15773017</v>
      </c>
      <c r="B1791" t="s">
        <v>1074</v>
      </c>
      <c r="C1791" t="s">
        <v>26</v>
      </c>
      <c r="D1791" t="s">
        <v>18</v>
      </c>
      <c r="E1791">
        <v>37</v>
      </c>
      <c r="F1791" t="s">
        <v>19</v>
      </c>
      <c r="G1791">
        <v>6</v>
      </c>
      <c r="H1791" s="4">
        <v>0</v>
      </c>
      <c r="I1791" t="s">
        <v>24</v>
      </c>
      <c r="J1791">
        <v>2</v>
      </c>
      <c r="K1791">
        <v>763</v>
      </c>
      <c r="L1791" t="s">
        <v>35</v>
      </c>
      <c r="M1791" t="s">
        <v>21</v>
      </c>
      <c r="N1791" t="s">
        <v>22</v>
      </c>
      <c r="O1791" s="4">
        <v>149705.25</v>
      </c>
      <c r="P1791" t="s">
        <v>28</v>
      </c>
      <c r="Q1791" t="str" cm="1">
        <f t="array" ref="Q1791">_xlfn.IFS(
O1791&lt;50000,"Low Salary (&lt;$50K)",
O1791&lt;90000,"Lower Middle ($50K-$90K)",
O1791&lt;130000,"Middle ($90K-$130K)",
O1791&lt;170000,"Upper Middle ($130K-$170K)",
O1791&gt;=170000,"High Salary (&gt;$170K)"
)</f>
        <v>Upper Middle ($130K-$170K)</v>
      </c>
      <c r="R1791" t="str" cm="1">
        <f t="array" ref="R1791">_xlfn.IFS(
G1791&lt;=2,"New Customers (0-2Y)",
G1791&lt;=5,"Growing Customers (3-5Y)",
G1791&lt;=8,"Established Customers (6-8Y)",
G1791&lt;=10,"Loyal Customers (9-10Y)"
)</f>
        <v>Established Customers (6-8Y)</v>
      </c>
    </row>
    <row r="1792" spans="1:18" x14ac:dyDescent="0.35">
      <c r="A1792">
        <v>15625641</v>
      </c>
      <c r="B1792" t="s">
        <v>460</v>
      </c>
      <c r="C1792" t="s">
        <v>42</v>
      </c>
      <c r="D1792" t="s">
        <v>18</v>
      </c>
      <c r="E1792">
        <v>74</v>
      </c>
      <c r="F1792" t="s">
        <v>2967</v>
      </c>
      <c r="G1792">
        <v>3</v>
      </c>
      <c r="H1792" s="4">
        <v>108071.36</v>
      </c>
      <c r="I1792" t="s">
        <v>33</v>
      </c>
      <c r="J1792">
        <v>2</v>
      </c>
      <c r="K1792">
        <v>697</v>
      </c>
      <c r="L1792" t="s">
        <v>35</v>
      </c>
      <c r="M1792" t="s">
        <v>21</v>
      </c>
      <c r="N1792" t="s">
        <v>22</v>
      </c>
      <c r="O1792" s="4">
        <v>16445.79</v>
      </c>
      <c r="P1792" t="s">
        <v>28</v>
      </c>
      <c r="Q1792" t="str" cm="1">
        <f t="array" ref="Q1792">_xlfn.IFS(
O1792&lt;50000,"Low Salary (&lt;$50K)",
O1792&lt;90000,"Lower Middle ($50K-$90K)",
O1792&lt;130000,"Middle ($90K-$130K)",
O1792&lt;170000,"Upper Middle ($130K-$170K)",
O1792&gt;=170000,"High Salary (&gt;$170K)"
)</f>
        <v>Low Salary (&lt;$50K)</v>
      </c>
      <c r="R1792" t="str" cm="1">
        <f t="array" ref="R1792">_xlfn.IFS(
G1792&lt;=2,"New Customers (0-2Y)",
G1792&lt;=5,"Growing Customers (3-5Y)",
G1792&lt;=8,"Established Customers (6-8Y)",
G1792&lt;=10,"Loyal Customers (9-10Y)"
)</f>
        <v>Growing Customers (3-5Y)</v>
      </c>
    </row>
    <row r="1793" spans="1:18" x14ac:dyDescent="0.35">
      <c r="A1793">
        <v>15776467</v>
      </c>
      <c r="B1793" t="s">
        <v>395</v>
      </c>
      <c r="C1793" t="s">
        <v>26</v>
      </c>
      <c r="D1793" t="s">
        <v>18</v>
      </c>
      <c r="E1793">
        <v>35</v>
      </c>
      <c r="F1793" t="s">
        <v>19</v>
      </c>
      <c r="G1793">
        <v>8</v>
      </c>
      <c r="H1793" s="4">
        <v>14262.8</v>
      </c>
      <c r="I1793" t="s">
        <v>29</v>
      </c>
      <c r="J1793">
        <v>2</v>
      </c>
      <c r="K1793">
        <v>702</v>
      </c>
      <c r="L1793" t="s">
        <v>35</v>
      </c>
      <c r="M1793" t="s">
        <v>21</v>
      </c>
      <c r="N1793" t="s">
        <v>32</v>
      </c>
      <c r="O1793" s="4">
        <v>54689.16</v>
      </c>
      <c r="P1793" t="s">
        <v>28</v>
      </c>
      <c r="Q1793" t="str" cm="1">
        <f t="array" ref="Q1793">_xlfn.IFS(
O1793&lt;50000,"Low Salary (&lt;$50K)",
O1793&lt;90000,"Lower Middle ($50K-$90K)",
O1793&lt;130000,"Middle ($90K-$130K)",
O1793&lt;170000,"Upper Middle ($130K-$170K)",
O1793&gt;=170000,"High Salary (&gt;$170K)"
)</f>
        <v>Lower Middle ($50K-$90K)</v>
      </c>
      <c r="R1793" t="str" cm="1">
        <f t="array" ref="R1793">_xlfn.IFS(
G1793&lt;=2,"New Customers (0-2Y)",
G1793&lt;=5,"Growing Customers (3-5Y)",
G1793&lt;=8,"Established Customers (6-8Y)",
G1793&lt;=10,"Loyal Customers (9-10Y)"
)</f>
        <v>Established Customers (6-8Y)</v>
      </c>
    </row>
    <row r="1794" spans="1:18" x14ac:dyDescent="0.35">
      <c r="A1794">
        <v>15746451</v>
      </c>
      <c r="B1794" t="s">
        <v>451</v>
      </c>
      <c r="C1794" t="s">
        <v>26</v>
      </c>
      <c r="D1794" t="s">
        <v>39</v>
      </c>
      <c r="E1794">
        <v>41</v>
      </c>
      <c r="F1794" t="s">
        <v>19</v>
      </c>
      <c r="G1794">
        <v>7</v>
      </c>
      <c r="H1794" s="4">
        <v>102749.72</v>
      </c>
      <c r="I1794" t="s">
        <v>33</v>
      </c>
      <c r="J1794">
        <v>1</v>
      </c>
      <c r="K1794">
        <v>686</v>
      </c>
      <c r="L1794" t="s">
        <v>35</v>
      </c>
      <c r="M1794" t="s">
        <v>27</v>
      </c>
      <c r="N1794" t="s">
        <v>22</v>
      </c>
      <c r="O1794" s="4">
        <v>194913.86</v>
      </c>
      <c r="P1794" t="s">
        <v>28</v>
      </c>
      <c r="Q1794" t="str" cm="1">
        <f t="array" ref="Q1794">_xlfn.IFS(
O1794&lt;50000,"Low Salary (&lt;$50K)",
O1794&lt;90000,"Lower Middle ($50K-$90K)",
O1794&lt;130000,"Middle ($90K-$130K)",
O1794&lt;170000,"Upper Middle ($130K-$170K)",
O1794&gt;=170000,"High Salary (&gt;$170K)"
)</f>
        <v>High Salary (&gt;$170K)</v>
      </c>
      <c r="R1794" t="str" cm="1">
        <f t="array" ref="R1794">_xlfn.IFS(
G1794&lt;=2,"New Customers (0-2Y)",
G1794&lt;=5,"Growing Customers (3-5Y)",
G1794&lt;=8,"Established Customers (6-8Y)",
G1794&lt;=10,"Loyal Customers (9-10Y)"
)</f>
        <v>Established Customers (6-8Y)</v>
      </c>
    </row>
    <row r="1795" spans="1:18" x14ac:dyDescent="0.35">
      <c r="A1795">
        <v>15777922</v>
      </c>
      <c r="B1795" t="s">
        <v>1140</v>
      </c>
      <c r="C1795" t="s">
        <v>26</v>
      </c>
      <c r="D1795" t="s">
        <v>39</v>
      </c>
      <c r="E1795">
        <v>36</v>
      </c>
      <c r="F1795" t="s">
        <v>19</v>
      </c>
      <c r="G1795">
        <v>1</v>
      </c>
      <c r="H1795" s="4">
        <v>161757.87</v>
      </c>
      <c r="I1795" t="s">
        <v>33</v>
      </c>
      <c r="J1795">
        <v>2</v>
      </c>
      <c r="K1795">
        <v>629</v>
      </c>
      <c r="L1795" t="s">
        <v>20</v>
      </c>
      <c r="M1795" t="s">
        <v>21</v>
      </c>
      <c r="N1795" t="s">
        <v>22</v>
      </c>
      <c r="O1795" s="4">
        <v>146371.72</v>
      </c>
      <c r="P1795" t="s">
        <v>28</v>
      </c>
      <c r="Q1795" t="str" cm="1">
        <f t="array" ref="Q1795">_xlfn.IFS(
O1795&lt;50000,"Low Salary (&lt;$50K)",
O1795&lt;90000,"Lower Middle ($50K-$90K)",
O1795&lt;130000,"Middle ($90K-$130K)",
O1795&lt;170000,"Upper Middle ($130K-$170K)",
O1795&gt;=170000,"High Salary (&gt;$170K)"
)</f>
        <v>Upper Middle ($130K-$170K)</v>
      </c>
      <c r="R1795" t="str" cm="1">
        <f t="array" ref="R1795">_xlfn.IFS(
G1795&lt;=2,"New Customers (0-2Y)",
G1795&lt;=5,"Growing Customers (3-5Y)",
G1795&lt;=8,"Established Customers (6-8Y)",
G1795&lt;=10,"Loyal Customers (9-10Y)"
)</f>
        <v>New Customers (0-2Y)</v>
      </c>
    </row>
    <row r="1796" spans="1:18" x14ac:dyDescent="0.35">
      <c r="A1796">
        <v>15606841</v>
      </c>
      <c r="B1796" t="s">
        <v>1141</v>
      </c>
      <c r="C1796" t="s">
        <v>17</v>
      </c>
      <c r="D1796" t="s">
        <v>39</v>
      </c>
      <c r="E1796">
        <v>38</v>
      </c>
      <c r="F1796" t="s">
        <v>19</v>
      </c>
      <c r="G1796">
        <v>1</v>
      </c>
      <c r="H1796" s="4">
        <v>0</v>
      </c>
      <c r="I1796" t="s">
        <v>24</v>
      </c>
      <c r="J1796">
        <v>2</v>
      </c>
      <c r="K1796">
        <v>823</v>
      </c>
      <c r="L1796" t="s">
        <v>37</v>
      </c>
      <c r="M1796" t="s">
        <v>21</v>
      </c>
      <c r="N1796" t="s">
        <v>32</v>
      </c>
      <c r="O1796" s="4">
        <v>156603.70000000001</v>
      </c>
      <c r="P1796" t="s">
        <v>28</v>
      </c>
      <c r="Q1796" t="str" cm="1">
        <f t="array" ref="Q1796">_xlfn.IFS(
O1796&lt;50000,"Low Salary (&lt;$50K)",
O1796&lt;90000,"Lower Middle ($50K-$90K)",
O1796&lt;130000,"Middle ($90K-$130K)",
O1796&lt;170000,"Upper Middle ($130K-$170K)",
O1796&gt;=170000,"High Salary (&gt;$170K)"
)</f>
        <v>Upper Middle ($130K-$170K)</v>
      </c>
      <c r="R1796" t="str" cm="1">
        <f t="array" ref="R1796">_xlfn.IFS(
G1796&lt;=2,"New Customers (0-2Y)",
G1796&lt;=5,"Growing Customers (3-5Y)",
G1796&lt;=8,"Established Customers (6-8Y)",
G1796&lt;=10,"Loyal Customers (9-10Y)"
)</f>
        <v>New Customers (0-2Y)</v>
      </c>
    </row>
    <row r="1797" spans="1:18" x14ac:dyDescent="0.35">
      <c r="A1797">
        <v>15757648</v>
      </c>
      <c r="B1797" t="s">
        <v>211</v>
      </c>
      <c r="C1797" t="s">
        <v>42</v>
      </c>
      <c r="D1797" t="s">
        <v>18</v>
      </c>
      <c r="E1797">
        <v>35</v>
      </c>
      <c r="F1797" t="s">
        <v>19</v>
      </c>
      <c r="G1797">
        <v>5</v>
      </c>
      <c r="H1797" s="4">
        <v>95698.79</v>
      </c>
      <c r="I1797" t="s">
        <v>29</v>
      </c>
      <c r="J1797">
        <v>1</v>
      </c>
      <c r="K1797">
        <v>683</v>
      </c>
      <c r="L1797" t="s">
        <v>35</v>
      </c>
      <c r="M1797" t="s">
        <v>27</v>
      </c>
      <c r="N1797" t="s">
        <v>22</v>
      </c>
      <c r="O1797" s="4">
        <v>182566.76</v>
      </c>
      <c r="P1797" t="s">
        <v>28</v>
      </c>
      <c r="Q1797" t="str" cm="1">
        <f t="array" ref="Q1797">_xlfn.IFS(
O1797&lt;50000,"Low Salary (&lt;$50K)",
O1797&lt;90000,"Lower Middle ($50K-$90K)",
O1797&lt;130000,"Middle ($90K-$130K)",
O1797&lt;170000,"Upper Middle ($130K-$170K)",
O1797&gt;=170000,"High Salary (&gt;$170K)"
)</f>
        <v>High Salary (&gt;$170K)</v>
      </c>
      <c r="R1797" t="str" cm="1">
        <f t="array" ref="R1797">_xlfn.IFS(
G1797&lt;=2,"New Customers (0-2Y)",
G1797&lt;=5,"Growing Customers (3-5Y)",
G1797&lt;=8,"Established Customers (6-8Y)",
G1797&lt;=10,"Loyal Customers (9-10Y)"
)</f>
        <v>Growing Customers (3-5Y)</v>
      </c>
    </row>
    <row r="1798" spans="1:18" x14ac:dyDescent="0.35">
      <c r="A1798">
        <v>15677173</v>
      </c>
      <c r="B1798" t="s">
        <v>1142</v>
      </c>
      <c r="C1798" t="s">
        <v>17</v>
      </c>
      <c r="D1798" t="s">
        <v>39</v>
      </c>
      <c r="E1798">
        <v>37</v>
      </c>
      <c r="F1798" t="s">
        <v>19</v>
      </c>
      <c r="G1798">
        <v>9</v>
      </c>
      <c r="H1798" s="4">
        <v>124969.13</v>
      </c>
      <c r="I1798" t="s">
        <v>33</v>
      </c>
      <c r="J1798">
        <v>1</v>
      </c>
      <c r="K1798">
        <v>555</v>
      </c>
      <c r="L1798" t="s">
        <v>31</v>
      </c>
      <c r="M1798" t="s">
        <v>21</v>
      </c>
      <c r="N1798" t="s">
        <v>32</v>
      </c>
      <c r="O1798" s="4">
        <v>60194.05</v>
      </c>
      <c r="P1798" t="s">
        <v>28</v>
      </c>
      <c r="Q1798" t="str" cm="1">
        <f t="array" ref="Q1798">_xlfn.IFS(
O1798&lt;50000,"Low Salary (&lt;$50K)",
O1798&lt;90000,"Lower Middle ($50K-$90K)",
O1798&lt;130000,"Middle ($90K-$130K)",
O1798&lt;170000,"Upper Middle ($130K-$170K)",
O1798&gt;=170000,"High Salary (&gt;$170K)"
)</f>
        <v>Lower Middle ($50K-$90K)</v>
      </c>
      <c r="R1798" t="str" cm="1">
        <f t="array" ref="R1798">_xlfn.IFS(
G1798&lt;=2,"New Customers (0-2Y)",
G1798&lt;=5,"Growing Customers (3-5Y)",
G1798&lt;=8,"Established Customers (6-8Y)",
G1798&lt;=10,"Loyal Customers (9-10Y)"
)</f>
        <v>Loyal Customers (9-10Y)</v>
      </c>
    </row>
    <row r="1799" spans="1:18" x14ac:dyDescent="0.35">
      <c r="A1799">
        <v>15764170</v>
      </c>
      <c r="B1799" t="s">
        <v>194</v>
      </c>
      <c r="C1799" t="s">
        <v>42</v>
      </c>
      <c r="D1799" t="s">
        <v>39</v>
      </c>
      <c r="E1799">
        <v>44</v>
      </c>
      <c r="F1799" t="s">
        <v>19</v>
      </c>
      <c r="G1799">
        <v>4</v>
      </c>
      <c r="H1799" s="4">
        <v>93960.35</v>
      </c>
      <c r="I1799" t="s">
        <v>29</v>
      </c>
      <c r="J1799">
        <v>1</v>
      </c>
      <c r="K1799">
        <v>647</v>
      </c>
      <c r="L1799" t="s">
        <v>20</v>
      </c>
      <c r="M1799" t="s">
        <v>21</v>
      </c>
      <c r="N1799" t="s">
        <v>32</v>
      </c>
      <c r="O1799" s="4">
        <v>36579.53</v>
      </c>
      <c r="P1799" t="s">
        <v>23</v>
      </c>
      <c r="Q1799" t="str" cm="1">
        <f t="array" ref="Q1799">_xlfn.IFS(
O1799&lt;50000,"Low Salary (&lt;$50K)",
O1799&lt;90000,"Lower Middle ($50K-$90K)",
O1799&lt;130000,"Middle ($90K-$130K)",
O1799&lt;170000,"Upper Middle ($130K-$170K)",
O1799&gt;=170000,"High Salary (&gt;$170K)"
)</f>
        <v>Low Salary (&lt;$50K)</v>
      </c>
      <c r="R1799" t="str" cm="1">
        <f t="array" ref="R1799">_xlfn.IFS(
G1799&lt;=2,"New Customers (0-2Y)",
G1799&lt;=5,"Growing Customers (3-5Y)",
G1799&lt;=8,"Established Customers (6-8Y)",
G1799&lt;=10,"Loyal Customers (9-10Y)"
)</f>
        <v>Growing Customers (3-5Y)</v>
      </c>
    </row>
    <row r="1800" spans="1:18" x14ac:dyDescent="0.35">
      <c r="A1800">
        <v>15610446</v>
      </c>
      <c r="B1800" t="s">
        <v>1143</v>
      </c>
      <c r="C1800" t="s">
        <v>17</v>
      </c>
      <c r="D1800" t="s">
        <v>18</v>
      </c>
      <c r="E1800">
        <v>51</v>
      </c>
      <c r="F1800" t="s">
        <v>19</v>
      </c>
      <c r="G1800">
        <v>4</v>
      </c>
      <c r="H1800" s="4">
        <v>88308.87</v>
      </c>
      <c r="I1800" t="s">
        <v>29</v>
      </c>
      <c r="J1800">
        <v>3</v>
      </c>
      <c r="K1800">
        <v>714</v>
      </c>
      <c r="L1800" t="s">
        <v>35</v>
      </c>
      <c r="M1800" t="s">
        <v>27</v>
      </c>
      <c r="N1800" t="s">
        <v>32</v>
      </c>
      <c r="O1800" s="4">
        <v>5862.53</v>
      </c>
      <c r="P1800" t="s">
        <v>23</v>
      </c>
      <c r="Q1800" t="str" cm="1">
        <f t="array" ref="Q1800">_xlfn.IFS(
O1800&lt;50000,"Low Salary (&lt;$50K)",
O1800&lt;90000,"Lower Middle ($50K-$90K)",
O1800&lt;130000,"Middle ($90K-$130K)",
O1800&lt;170000,"Upper Middle ($130K-$170K)",
O1800&gt;=170000,"High Salary (&gt;$170K)"
)</f>
        <v>Low Salary (&lt;$50K)</v>
      </c>
      <c r="R1800" t="str" cm="1">
        <f t="array" ref="R1800">_xlfn.IFS(
G1800&lt;=2,"New Customers (0-2Y)",
G1800&lt;=5,"Growing Customers (3-5Y)",
G1800&lt;=8,"Established Customers (6-8Y)",
G1800&lt;=10,"Loyal Customers (9-10Y)"
)</f>
        <v>Growing Customers (3-5Y)</v>
      </c>
    </row>
    <row r="1801" spans="1:18" x14ac:dyDescent="0.35">
      <c r="A1801">
        <v>15612776</v>
      </c>
      <c r="B1801" t="s">
        <v>506</v>
      </c>
      <c r="C1801" t="s">
        <v>26</v>
      </c>
      <c r="D1801" t="s">
        <v>18</v>
      </c>
      <c r="E1801">
        <v>39</v>
      </c>
      <c r="F1801" t="s">
        <v>19</v>
      </c>
      <c r="G1801">
        <v>10</v>
      </c>
      <c r="H1801" s="4">
        <v>0</v>
      </c>
      <c r="I1801" t="s">
        <v>24</v>
      </c>
      <c r="J1801">
        <v>2</v>
      </c>
      <c r="K1801">
        <v>850</v>
      </c>
      <c r="L1801" t="s">
        <v>37</v>
      </c>
      <c r="M1801" t="s">
        <v>21</v>
      </c>
      <c r="N1801" t="s">
        <v>22</v>
      </c>
      <c r="O1801" s="4">
        <v>143030.09</v>
      </c>
      <c r="P1801" t="s">
        <v>28</v>
      </c>
      <c r="Q1801" t="str" cm="1">
        <f t="array" ref="Q1801">_xlfn.IFS(
O1801&lt;50000,"Low Salary (&lt;$50K)",
O1801&lt;90000,"Lower Middle ($50K-$90K)",
O1801&lt;130000,"Middle ($90K-$130K)",
O1801&lt;170000,"Upper Middle ($130K-$170K)",
O1801&gt;=170000,"High Salary (&gt;$170K)"
)</f>
        <v>Upper Middle ($130K-$170K)</v>
      </c>
      <c r="R1801" t="str" cm="1">
        <f t="array" ref="R1801">_xlfn.IFS(
G1801&lt;=2,"New Customers (0-2Y)",
G1801&lt;=5,"Growing Customers (3-5Y)",
G1801&lt;=8,"Established Customers (6-8Y)",
G1801&lt;=10,"Loyal Customers (9-10Y)"
)</f>
        <v>Loyal Customers (9-10Y)</v>
      </c>
    </row>
    <row r="1802" spans="1:18" x14ac:dyDescent="0.35">
      <c r="A1802">
        <v>15794122</v>
      </c>
      <c r="B1802" t="s">
        <v>646</v>
      </c>
      <c r="C1802" t="s">
        <v>17</v>
      </c>
      <c r="D1802" t="s">
        <v>18</v>
      </c>
      <c r="E1802">
        <v>59</v>
      </c>
      <c r="F1802" t="s">
        <v>19</v>
      </c>
      <c r="G1802">
        <v>3</v>
      </c>
      <c r="H1802" s="4">
        <v>0</v>
      </c>
      <c r="I1802" t="s">
        <v>24</v>
      </c>
      <c r="J1802">
        <v>2</v>
      </c>
      <c r="K1802">
        <v>713</v>
      </c>
      <c r="L1802" t="s">
        <v>35</v>
      </c>
      <c r="M1802" t="s">
        <v>21</v>
      </c>
      <c r="N1802" t="s">
        <v>22</v>
      </c>
      <c r="O1802" s="4">
        <v>62700.08</v>
      </c>
      <c r="P1802" t="s">
        <v>28</v>
      </c>
      <c r="Q1802" t="str" cm="1">
        <f t="array" ref="Q1802">_xlfn.IFS(
O1802&lt;50000,"Low Salary (&lt;$50K)",
O1802&lt;90000,"Lower Middle ($50K-$90K)",
O1802&lt;130000,"Middle ($90K-$130K)",
O1802&lt;170000,"Upper Middle ($130K-$170K)",
O1802&gt;=170000,"High Salary (&gt;$170K)"
)</f>
        <v>Lower Middle ($50K-$90K)</v>
      </c>
      <c r="R1802" t="str" cm="1">
        <f t="array" ref="R1802">_xlfn.IFS(
G1802&lt;=2,"New Customers (0-2Y)",
G1802&lt;=5,"Growing Customers (3-5Y)",
G1802&lt;=8,"Established Customers (6-8Y)",
G1802&lt;=10,"Loyal Customers (9-10Y)"
)</f>
        <v>Growing Customers (3-5Y)</v>
      </c>
    </row>
    <row r="1803" spans="1:18" x14ac:dyDescent="0.35">
      <c r="A1803">
        <v>15774931</v>
      </c>
      <c r="B1803" t="s">
        <v>707</v>
      </c>
      <c r="C1803" t="s">
        <v>17</v>
      </c>
      <c r="D1803" t="s">
        <v>39</v>
      </c>
      <c r="E1803">
        <v>30</v>
      </c>
      <c r="F1803" t="s">
        <v>19</v>
      </c>
      <c r="G1803">
        <v>7</v>
      </c>
      <c r="H1803" s="4">
        <v>112935.87</v>
      </c>
      <c r="I1803" t="s">
        <v>33</v>
      </c>
      <c r="J1803">
        <v>1</v>
      </c>
      <c r="K1803">
        <v>452</v>
      </c>
      <c r="L1803" t="s">
        <v>44</v>
      </c>
      <c r="M1803" t="s">
        <v>21</v>
      </c>
      <c r="N1803" t="s">
        <v>22</v>
      </c>
      <c r="O1803" s="4">
        <v>99017.34</v>
      </c>
      <c r="P1803" t="s">
        <v>28</v>
      </c>
      <c r="Q1803" t="str" cm="1">
        <f t="array" ref="Q1803">_xlfn.IFS(
O1803&lt;50000,"Low Salary (&lt;$50K)",
O1803&lt;90000,"Lower Middle ($50K-$90K)",
O1803&lt;130000,"Middle ($90K-$130K)",
O1803&lt;170000,"Upper Middle ($130K-$170K)",
O1803&gt;=170000,"High Salary (&gt;$170K)"
)</f>
        <v>Middle ($90K-$130K)</v>
      </c>
      <c r="R1803" t="str" cm="1">
        <f t="array" ref="R1803">_xlfn.IFS(
G1803&lt;=2,"New Customers (0-2Y)",
G1803&lt;=5,"Growing Customers (3-5Y)",
G1803&lt;=8,"Established Customers (6-8Y)",
G1803&lt;=10,"Loyal Customers (9-10Y)"
)</f>
        <v>Established Customers (6-8Y)</v>
      </c>
    </row>
    <row r="1804" spans="1:18" x14ac:dyDescent="0.35">
      <c r="A1804">
        <v>15779247</v>
      </c>
      <c r="B1804" t="s">
        <v>382</v>
      </c>
      <c r="C1804" t="s">
        <v>26</v>
      </c>
      <c r="D1804" t="s">
        <v>18</v>
      </c>
      <c r="E1804">
        <v>24</v>
      </c>
      <c r="F1804" t="s">
        <v>43</v>
      </c>
      <c r="G1804">
        <v>8</v>
      </c>
      <c r="H1804" s="4">
        <v>98567.1</v>
      </c>
      <c r="I1804" t="s">
        <v>29</v>
      </c>
      <c r="J1804">
        <v>1</v>
      </c>
      <c r="K1804">
        <v>683</v>
      </c>
      <c r="L1804" t="s">
        <v>35</v>
      </c>
      <c r="M1804" t="s">
        <v>21</v>
      </c>
      <c r="N1804" t="s">
        <v>32</v>
      </c>
      <c r="O1804" s="4">
        <v>187987.01</v>
      </c>
      <c r="P1804" t="s">
        <v>28</v>
      </c>
      <c r="Q1804" t="str" cm="1">
        <f t="array" ref="Q1804">_xlfn.IFS(
O1804&lt;50000,"Low Salary (&lt;$50K)",
O1804&lt;90000,"Lower Middle ($50K-$90K)",
O1804&lt;130000,"Middle ($90K-$130K)",
O1804&lt;170000,"Upper Middle ($130K-$170K)",
O1804&gt;=170000,"High Salary (&gt;$170K)"
)</f>
        <v>High Salary (&gt;$170K)</v>
      </c>
      <c r="R1804" t="str" cm="1">
        <f t="array" ref="R1804">_xlfn.IFS(
G1804&lt;=2,"New Customers (0-2Y)",
G1804&lt;=5,"Growing Customers (3-5Y)",
G1804&lt;=8,"Established Customers (6-8Y)",
G1804&lt;=10,"Loyal Customers (9-10Y)"
)</f>
        <v>Established Customers (6-8Y)</v>
      </c>
    </row>
    <row r="1805" spans="1:18" x14ac:dyDescent="0.35">
      <c r="A1805">
        <v>15707078</v>
      </c>
      <c r="B1805" t="s">
        <v>1144</v>
      </c>
      <c r="C1805" t="s">
        <v>17</v>
      </c>
      <c r="D1805" t="s">
        <v>18</v>
      </c>
      <c r="E1805">
        <v>26</v>
      </c>
      <c r="F1805" t="s">
        <v>43</v>
      </c>
      <c r="G1805">
        <v>1</v>
      </c>
      <c r="H1805" s="4">
        <v>180530.51</v>
      </c>
      <c r="I1805" t="s">
        <v>33</v>
      </c>
      <c r="J1805">
        <v>1</v>
      </c>
      <c r="K1805">
        <v>577</v>
      </c>
      <c r="L1805" t="s">
        <v>31</v>
      </c>
      <c r="M1805" t="s">
        <v>27</v>
      </c>
      <c r="N1805" t="s">
        <v>32</v>
      </c>
      <c r="O1805" s="4">
        <v>123454.62</v>
      </c>
      <c r="P1805" t="s">
        <v>28</v>
      </c>
      <c r="Q1805" t="str" cm="1">
        <f t="array" ref="Q1805">_xlfn.IFS(
O1805&lt;50000,"Low Salary (&lt;$50K)",
O1805&lt;90000,"Lower Middle ($50K-$90K)",
O1805&lt;130000,"Middle ($90K-$130K)",
O1805&lt;170000,"Upper Middle ($130K-$170K)",
O1805&gt;=170000,"High Salary (&gt;$170K)"
)</f>
        <v>Middle ($90K-$130K)</v>
      </c>
      <c r="R1805" t="str" cm="1">
        <f t="array" ref="R1805">_xlfn.IFS(
G1805&lt;=2,"New Customers (0-2Y)",
G1805&lt;=5,"Growing Customers (3-5Y)",
G1805&lt;=8,"Established Customers (6-8Y)",
G1805&lt;=10,"Loyal Customers (9-10Y)"
)</f>
        <v>New Customers (0-2Y)</v>
      </c>
    </row>
    <row r="1806" spans="1:18" x14ac:dyDescent="0.35">
      <c r="A1806">
        <v>15605263</v>
      </c>
      <c r="B1806" t="s">
        <v>50</v>
      </c>
      <c r="C1806" t="s">
        <v>17</v>
      </c>
      <c r="D1806" t="s">
        <v>39</v>
      </c>
      <c r="E1806">
        <v>33</v>
      </c>
      <c r="F1806" t="s">
        <v>19</v>
      </c>
      <c r="G1806">
        <v>5</v>
      </c>
      <c r="H1806" s="4">
        <v>140931.57</v>
      </c>
      <c r="I1806" t="s">
        <v>33</v>
      </c>
      <c r="J1806">
        <v>1</v>
      </c>
      <c r="K1806">
        <v>552</v>
      </c>
      <c r="L1806" t="s">
        <v>31</v>
      </c>
      <c r="M1806" t="s">
        <v>27</v>
      </c>
      <c r="N1806" t="s">
        <v>22</v>
      </c>
      <c r="O1806" s="4">
        <v>10921.5</v>
      </c>
      <c r="P1806" t="s">
        <v>28</v>
      </c>
      <c r="Q1806" t="str" cm="1">
        <f t="array" ref="Q1806">_xlfn.IFS(
O1806&lt;50000,"Low Salary (&lt;$50K)",
O1806&lt;90000,"Lower Middle ($50K-$90K)",
O1806&lt;130000,"Middle ($90K-$130K)",
O1806&lt;170000,"Upper Middle ($130K-$170K)",
O1806&gt;=170000,"High Salary (&gt;$170K)"
)</f>
        <v>Low Salary (&lt;$50K)</v>
      </c>
      <c r="R1806" t="str" cm="1">
        <f t="array" ref="R1806">_xlfn.IFS(
G1806&lt;=2,"New Customers (0-2Y)",
G1806&lt;=5,"Growing Customers (3-5Y)",
G1806&lt;=8,"Established Customers (6-8Y)",
G1806&lt;=10,"Loyal Customers (9-10Y)"
)</f>
        <v>Growing Customers (3-5Y)</v>
      </c>
    </row>
    <row r="1807" spans="1:18" x14ac:dyDescent="0.35">
      <c r="A1807">
        <v>15607381</v>
      </c>
      <c r="B1807" t="s">
        <v>459</v>
      </c>
      <c r="C1807" t="s">
        <v>42</v>
      </c>
      <c r="D1807" t="s">
        <v>18</v>
      </c>
      <c r="E1807">
        <v>31</v>
      </c>
      <c r="F1807" t="s">
        <v>19</v>
      </c>
      <c r="G1807">
        <v>7</v>
      </c>
      <c r="H1807" s="4">
        <v>148913.72</v>
      </c>
      <c r="I1807" t="s">
        <v>33</v>
      </c>
      <c r="J1807">
        <v>2</v>
      </c>
      <c r="K1807">
        <v>769</v>
      </c>
      <c r="L1807" t="s">
        <v>35</v>
      </c>
      <c r="M1807" t="s">
        <v>21</v>
      </c>
      <c r="N1807" t="s">
        <v>32</v>
      </c>
      <c r="O1807" s="4">
        <v>53817.23</v>
      </c>
      <c r="P1807" t="s">
        <v>28</v>
      </c>
      <c r="Q1807" t="str" cm="1">
        <f t="array" ref="Q1807">_xlfn.IFS(
O1807&lt;50000,"Low Salary (&lt;$50K)",
O1807&lt;90000,"Lower Middle ($50K-$90K)",
O1807&lt;130000,"Middle ($90K-$130K)",
O1807&lt;170000,"Upper Middle ($130K-$170K)",
O1807&gt;=170000,"High Salary (&gt;$170K)"
)</f>
        <v>Lower Middle ($50K-$90K)</v>
      </c>
      <c r="R1807" t="str" cm="1">
        <f t="array" ref="R1807">_xlfn.IFS(
G1807&lt;=2,"New Customers (0-2Y)",
G1807&lt;=5,"Growing Customers (3-5Y)",
G1807&lt;=8,"Established Customers (6-8Y)",
G1807&lt;=10,"Loyal Customers (9-10Y)"
)</f>
        <v>Established Customers (6-8Y)</v>
      </c>
    </row>
    <row r="1808" spans="1:18" x14ac:dyDescent="0.35">
      <c r="A1808">
        <v>15683471</v>
      </c>
      <c r="B1808" t="s">
        <v>774</v>
      </c>
      <c r="C1808" t="s">
        <v>17</v>
      </c>
      <c r="D1808" t="s">
        <v>39</v>
      </c>
      <c r="E1808">
        <v>38</v>
      </c>
      <c r="F1808" t="s">
        <v>19</v>
      </c>
      <c r="G1808">
        <v>7</v>
      </c>
      <c r="H1808" s="4">
        <v>0</v>
      </c>
      <c r="I1808" t="s">
        <v>24</v>
      </c>
      <c r="J1808">
        <v>2</v>
      </c>
      <c r="K1808">
        <v>691</v>
      </c>
      <c r="L1808" t="s">
        <v>35</v>
      </c>
      <c r="M1808" t="s">
        <v>27</v>
      </c>
      <c r="N1808" t="s">
        <v>32</v>
      </c>
      <c r="O1808" s="4">
        <v>81617.399999999994</v>
      </c>
      <c r="P1808" t="s">
        <v>28</v>
      </c>
      <c r="Q1808" t="str" cm="1">
        <f t="array" ref="Q1808">_xlfn.IFS(
O1808&lt;50000,"Low Salary (&lt;$50K)",
O1808&lt;90000,"Lower Middle ($50K-$90K)",
O1808&lt;130000,"Middle ($90K-$130K)",
O1808&lt;170000,"Upper Middle ($130K-$170K)",
O1808&gt;=170000,"High Salary (&gt;$170K)"
)</f>
        <v>Lower Middle ($50K-$90K)</v>
      </c>
      <c r="R1808" t="str" cm="1">
        <f t="array" ref="R1808">_xlfn.IFS(
G1808&lt;=2,"New Customers (0-2Y)",
G1808&lt;=5,"Growing Customers (3-5Y)",
G1808&lt;=8,"Established Customers (6-8Y)",
G1808&lt;=10,"Loyal Customers (9-10Y)"
)</f>
        <v>Established Customers (6-8Y)</v>
      </c>
    </row>
    <row r="1809" spans="1:18" x14ac:dyDescent="0.35">
      <c r="A1809">
        <v>15605037</v>
      </c>
      <c r="B1809" t="s">
        <v>199</v>
      </c>
      <c r="C1809" t="s">
        <v>17</v>
      </c>
      <c r="D1809" t="s">
        <v>18</v>
      </c>
      <c r="E1809">
        <v>49</v>
      </c>
      <c r="F1809" t="s">
        <v>19</v>
      </c>
      <c r="G1809">
        <v>2</v>
      </c>
      <c r="H1809" s="4">
        <v>0</v>
      </c>
      <c r="I1809" t="s">
        <v>24</v>
      </c>
      <c r="J1809">
        <v>1</v>
      </c>
      <c r="K1809">
        <v>818</v>
      </c>
      <c r="L1809" t="s">
        <v>37</v>
      </c>
      <c r="M1809" t="s">
        <v>27</v>
      </c>
      <c r="N1809" t="s">
        <v>22</v>
      </c>
      <c r="O1809" s="4">
        <v>192298.84</v>
      </c>
      <c r="P1809" t="s">
        <v>23</v>
      </c>
      <c r="Q1809" t="str" cm="1">
        <f t="array" ref="Q1809">_xlfn.IFS(
O1809&lt;50000,"Low Salary (&lt;$50K)",
O1809&lt;90000,"Lower Middle ($50K-$90K)",
O1809&lt;130000,"Middle ($90K-$130K)",
O1809&lt;170000,"Upper Middle ($130K-$170K)",
O1809&gt;=170000,"High Salary (&gt;$170K)"
)</f>
        <v>High Salary (&gt;$170K)</v>
      </c>
      <c r="R1809" t="str" cm="1">
        <f t="array" ref="R1809">_xlfn.IFS(
G1809&lt;=2,"New Customers (0-2Y)",
G1809&lt;=5,"Growing Customers (3-5Y)",
G1809&lt;=8,"Established Customers (6-8Y)",
G1809&lt;=10,"Loyal Customers (9-10Y)"
)</f>
        <v>New Customers (0-2Y)</v>
      </c>
    </row>
    <row r="1810" spans="1:18" x14ac:dyDescent="0.35">
      <c r="A1810">
        <v>15576085</v>
      </c>
      <c r="B1810" t="s">
        <v>1145</v>
      </c>
      <c r="C1810" t="s">
        <v>17</v>
      </c>
      <c r="D1810" t="s">
        <v>39</v>
      </c>
      <c r="E1810">
        <v>41</v>
      </c>
      <c r="F1810" t="s">
        <v>19</v>
      </c>
      <c r="G1810">
        <v>5</v>
      </c>
      <c r="H1810" s="4">
        <v>0</v>
      </c>
      <c r="I1810" t="s">
        <v>24</v>
      </c>
      <c r="J1810">
        <v>2</v>
      </c>
      <c r="K1810">
        <v>739</v>
      </c>
      <c r="L1810" t="s">
        <v>35</v>
      </c>
      <c r="M1810" t="s">
        <v>27</v>
      </c>
      <c r="N1810" t="s">
        <v>32</v>
      </c>
      <c r="O1810" s="4">
        <v>143882.25</v>
      </c>
      <c r="P1810" t="s">
        <v>28</v>
      </c>
      <c r="Q1810" t="str" cm="1">
        <f t="array" ref="Q1810">_xlfn.IFS(
O1810&lt;50000,"Low Salary (&lt;$50K)",
O1810&lt;90000,"Lower Middle ($50K-$90K)",
O1810&lt;130000,"Middle ($90K-$130K)",
O1810&lt;170000,"Upper Middle ($130K-$170K)",
O1810&gt;=170000,"High Salary (&gt;$170K)"
)</f>
        <v>Upper Middle ($130K-$170K)</v>
      </c>
      <c r="R1810" t="str" cm="1">
        <f t="array" ref="R1810">_xlfn.IFS(
G1810&lt;=2,"New Customers (0-2Y)",
G1810&lt;=5,"Growing Customers (3-5Y)",
G1810&lt;=8,"Established Customers (6-8Y)",
G1810&lt;=10,"Loyal Customers (9-10Y)"
)</f>
        <v>Growing Customers (3-5Y)</v>
      </c>
    </row>
    <row r="1811" spans="1:18" x14ac:dyDescent="0.35">
      <c r="A1811">
        <v>15770435</v>
      </c>
      <c r="B1811" t="s">
        <v>823</v>
      </c>
      <c r="C1811" t="s">
        <v>17</v>
      </c>
      <c r="D1811" t="s">
        <v>18</v>
      </c>
      <c r="E1811">
        <v>50</v>
      </c>
      <c r="F1811" t="s">
        <v>19</v>
      </c>
      <c r="G1811">
        <v>6</v>
      </c>
      <c r="H1811" s="4">
        <v>115335.32</v>
      </c>
      <c r="I1811" t="s">
        <v>33</v>
      </c>
      <c r="J1811">
        <v>2</v>
      </c>
      <c r="K1811">
        <v>639</v>
      </c>
      <c r="L1811" t="s">
        <v>20</v>
      </c>
      <c r="M1811" t="s">
        <v>21</v>
      </c>
      <c r="N1811" t="s">
        <v>22</v>
      </c>
      <c r="O1811" s="4">
        <v>53130.41</v>
      </c>
      <c r="P1811" t="s">
        <v>28</v>
      </c>
      <c r="Q1811" t="str" cm="1">
        <f t="array" ref="Q1811">_xlfn.IFS(
O1811&lt;50000,"Low Salary (&lt;$50K)",
O1811&lt;90000,"Lower Middle ($50K-$90K)",
O1811&lt;130000,"Middle ($90K-$130K)",
O1811&lt;170000,"Upper Middle ($130K-$170K)",
O1811&gt;=170000,"High Salary (&gt;$170K)"
)</f>
        <v>Lower Middle ($50K-$90K)</v>
      </c>
      <c r="R1811" t="str" cm="1">
        <f t="array" ref="R1811">_xlfn.IFS(
G1811&lt;=2,"New Customers (0-2Y)",
G1811&lt;=5,"Growing Customers (3-5Y)",
G1811&lt;=8,"Established Customers (6-8Y)",
G1811&lt;=10,"Loyal Customers (9-10Y)"
)</f>
        <v>Established Customers (6-8Y)</v>
      </c>
    </row>
    <row r="1812" spans="1:18" x14ac:dyDescent="0.35">
      <c r="A1812">
        <v>15592994</v>
      </c>
      <c r="B1812" t="s">
        <v>721</v>
      </c>
      <c r="C1812" t="s">
        <v>17</v>
      </c>
      <c r="D1812" t="s">
        <v>18</v>
      </c>
      <c r="E1812">
        <v>65</v>
      </c>
      <c r="F1812" t="s">
        <v>2967</v>
      </c>
      <c r="G1812">
        <v>0</v>
      </c>
      <c r="H1812" s="4">
        <v>0</v>
      </c>
      <c r="I1812" t="s">
        <v>24</v>
      </c>
      <c r="J1812">
        <v>2</v>
      </c>
      <c r="K1812">
        <v>651</v>
      </c>
      <c r="L1812" t="s">
        <v>20</v>
      </c>
      <c r="M1812" t="s">
        <v>21</v>
      </c>
      <c r="N1812" t="s">
        <v>22</v>
      </c>
      <c r="O1812" s="4">
        <v>190454.04</v>
      </c>
      <c r="P1812" t="s">
        <v>28</v>
      </c>
      <c r="Q1812" t="str" cm="1">
        <f t="array" ref="Q1812">_xlfn.IFS(
O1812&lt;50000,"Low Salary (&lt;$50K)",
O1812&lt;90000,"Lower Middle ($50K-$90K)",
O1812&lt;130000,"Middle ($90K-$130K)",
O1812&lt;170000,"Upper Middle ($130K-$170K)",
O1812&gt;=170000,"High Salary (&gt;$170K)"
)</f>
        <v>High Salary (&gt;$170K)</v>
      </c>
      <c r="R1812" t="str" cm="1">
        <f t="array" ref="R1812">_xlfn.IFS(
G1812&lt;=2,"New Customers (0-2Y)",
G1812&lt;=5,"Growing Customers (3-5Y)",
G1812&lt;=8,"Established Customers (6-8Y)",
G1812&lt;=10,"Loyal Customers (9-10Y)"
)</f>
        <v>New Customers (0-2Y)</v>
      </c>
    </row>
    <row r="1813" spans="1:18" x14ac:dyDescent="0.35">
      <c r="A1813">
        <v>15624068</v>
      </c>
      <c r="B1813" t="s">
        <v>134</v>
      </c>
      <c r="C1813" t="s">
        <v>17</v>
      </c>
      <c r="D1813" t="s">
        <v>18</v>
      </c>
      <c r="E1813">
        <v>26</v>
      </c>
      <c r="F1813" t="s">
        <v>43</v>
      </c>
      <c r="G1813">
        <v>0</v>
      </c>
      <c r="H1813" s="4">
        <v>0</v>
      </c>
      <c r="I1813" t="s">
        <v>24</v>
      </c>
      <c r="J1813">
        <v>2</v>
      </c>
      <c r="K1813">
        <v>779</v>
      </c>
      <c r="L1813" t="s">
        <v>35</v>
      </c>
      <c r="M1813" t="s">
        <v>27</v>
      </c>
      <c r="N1813" t="s">
        <v>22</v>
      </c>
      <c r="O1813" s="4">
        <v>111906</v>
      </c>
      <c r="P1813" t="s">
        <v>28</v>
      </c>
      <c r="Q1813" t="str" cm="1">
        <f t="array" ref="Q1813">_xlfn.IFS(
O1813&lt;50000,"Low Salary (&lt;$50K)",
O1813&lt;90000,"Lower Middle ($50K-$90K)",
O1813&lt;130000,"Middle ($90K-$130K)",
O1813&lt;170000,"Upper Middle ($130K-$170K)",
O1813&gt;=170000,"High Salary (&gt;$170K)"
)</f>
        <v>Middle ($90K-$130K)</v>
      </c>
      <c r="R1813" t="str" cm="1">
        <f t="array" ref="R1813">_xlfn.IFS(
G1813&lt;=2,"New Customers (0-2Y)",
G1813&lt;=5,"Growing Customers (3-5Y)",
G1813&lt;=8,"Established Customers (6-8Y)",
G1813&lt;=10,"Loyal Customers (9-10Y)"
)</f>
        <v>New Customers (0-2Y)</v>
      </c>
    </row>
    <row r="1814" spans="1:18" x14ac:dyDescent="0.35">
      <c r="A1814">
        <v>15595221</v>
      </c>
      <c r="B1814" t="s">
        <v>230</v>
      </c>
      <c r="C1814" t="s">
        <v>42</v>
      </c>
      <c r="D1814" t="s">
        <v>18</v>
      </c>
      <c r="E1814">
        <v>33</v>
      </c>
      <c r="F1814" t="s">
        <v>19</v>
      </c>
      <c r="G1814">
        <v>7</v>
      </c>
      <c r="H1814" s="4">
        <v>134678.13</v>
      </c>
      <c r="I1814" t="s">
        <v>33</v>
      </c>
      <c r="J1814">
        <v>1</v>
      </c>
      <c r="K1814">
        <v>850</v>
      </c>
      <c r="L1814" t="s">
        <v>37</v>
      </c>
      <c r="M1814" t="s">
        <v>21</v>
      </c>
      <c r="N1814" t="s">
        <v>32</v>
      </c>
      <c r="O1814" s="4">
        <v>113177.95</v>
      </c>
      <c r="P1814" t="s">
        <v>28</v>
      </c>
      <c r="Q1814" t="str" cm="1">
        <f t="array" ref="Q1814">_xlfn.IFS(
O1814&lt;50000,"Low Salary (&lt;$50K)",
O1814&lt;90000,"Lower Middle ($50K-$90K)",
O1814&lt;130000,"Middle ($90K-$130K)",
O1814&lt;170000,"Upper Middle ($130K-$170K)",
O1814&gt;=170000,"High Salary (&gt;$170K)"
)</f>
        <v>Middle ($90K-$130K)</v>
      </c>
      <c r="R1814" t="str" cm="1">
        <f t="array" ref="R1814">_xlfn.IFS(
G1814&lt;=2,"New Customers (0-2Y)",
G1814&lt;=5,"Growing Customers (3-5Y)",
G1814&lt;=8,"Established Customers (6-8Y)",
G1814&lt;=10,"Loyal Customers (9-10Y)"
)</f>
        <v>Established Customers (6-8Y)</v>
      </c>
    </row>
    <row r="1815" spans="1:18" x14ac:dyDescent="0.35">
      <c r="A1815">
        <v>15637131</v>
      </c>
      <c r="B1815" t="s">
        <v>520</v>
      </c>
      <c r="C1815" t="s">
        <v>17</v>
      </c>
      <c r="D1815" t="s">
        <v>39</v>
      </c>
      <c r="E1815">
        <v>38</v>
      </c>
      <c r="F1815" t="s">
        <v>19</v>
      </c>
      <c r="G1815">
        <v>9</v>
      </c>
      <c r="H1815" s="4">
        <v>0</v>
      </c>
      <c r="I1815" t="s">
        <v>24</v>
      </c>
      <c r="J1815">
        <v>2</v>
      </c>
      <c r="K1815">
        <v>829</v>
      </c>
      <c r="L1815" t="s">
        <v>37</v>
      </c>
      <c r="M1815" t="s">
        <v>21</v>
      </c>
      <c r="N1815" t="s">
        <v>32</v>
      </c>
      <c r="O1815" s="4">
        <v>30529.88</v>
      </c>
      <c r="P1815" t="s">
        <v>28</v>
      </c>
      <c r="Q1815" t="str" cm="1">
        <f t="array" ref="Q1815">_xlfn.IFS(
O1815&lt;50000,"Low Salary (&lt;$50K)",
O1815&lt;90000,"Lower Middle ($50K-$90K)",
O1815&lt;130000,"Middle ($90K-$130K)",
O1815&lt;170000,"Upper Middle ($130K-$170K)",
O1815&gt;=170000,"High Salary (&gt;$170K)"
)</f>
        <v>Low Salary (&lt;$50K)</v>
      </c>
      <c r="R1815" t="str" cm="1">
        <f t="array" ref="R1815">_xlfn.IFS(
G1815&lt;=2,"New Customers (0-2Y)",
G1815&lt;=5,"Growing Customers (3-5Y)",
G1815&lt;=8,"Established Customers (6-8Y)",
G1815&lt;=10,"Loyal Customers (9-10Y)"
)</f>
        <v>Loyal Customers (9-10Y)</v>
      </c>
    </row>
    <row r="1816" spans="1:18" x14ac:dyDescent="0.35">
      <c r="A1816">
        <v>15613471</v>
      </c>
      <c r="B1816" t="s">
        <v>1146</v>
      </c>
      <c r="C1816" t="s">
        <v>42</v>
      </c>
      <c r="D1816" t="s">
        <v>39</v>
      </c>
      <c r="E1816">
        <v>31</v>
      </c>
      <c r="F1816" t="s">
        <v>19</v>
      </c>
      <c r="G1816">
        <v>2</v>
      </c>
      <c r="H1816" s="4">
        <v>90547.48</v>
      </c>
      <c r="I1816" t="s">
        <v>29</v>
      </c>
      <c r="J1816">
        <v>2</v>
      </c>
      <c r="K1816">
        <v>579</v>
      </c>
      <c r="L1816" t="s">
        <v>31</v>
      </c>
      <c r="M1816" t="s">
        <v>21</v>
      </c>
      <c r="N1816" t="s">
        <v>22</v>
      </c>
      <c r="O1816" s="4">
        <v>18800.13</v>
      </c>
      <c r="P1816" t="s">
        <v>28</v>
      </c>
      <c r="Q1816" t="str" cm="1">
        <f t="array" ref="Q1816">_xlfn.IFS(
O1816&lt;50000,"Low Salary (&lt;$50K)",
O1816&lt;90000,"Lower Middle ($50K-$90K)",
O1816&lt;130000,"Middle ($90K-$130K)",
O1816&lt;170000,"Upper Middle ($130K-$170K)",
O1816&gt;=170000,"High Salary (&gt;$170K)"
)</f>
        <v>Low Salary (&lt;$50K)</v>
      </c>
      <c r="R1816" t="str" cm="1">
        <f t="array" ref="R1816">_xlfn.IFS(
G1816&lt;=2,"New Customers (0-2Y)",
G1816&lt;=5,"Growing Customers (3-5Y)",
G1816&lt;=8,"Established Customers (6-8Y)",
G1816&lt;=10,"Loyal Customers (9-10Y)"
)</f>
        <v>New Customers (0-2Y)</v>
      </c>
    </row>
    <row r="1817" spans="1:18" x14ac:dyDescent="0.35">
      <c r="A1817">
        <v>15583499</v>
      </c>
      <c r="B1817" t="s">
        <v>1147</v>
      </c>
      <c r="C1817" t="s">
        <v>17</v>
      </c>
      <c r="D1817" t="s">
        <v>39</v>
      </c>
      <c r="E1817">
        <v>32</v>
      </c>
      <c r="F1817" t="s">
        <v>19</v>
      </c>
      <c r="G1817">
        <v>9</v>
      </c>
      <c r="H1817" s="4">
        <v>103324.78</v>
      </c>
      <c r="I1817" t="s">
        <v>33</v>
      </c>
      <c r="J1817">
        <v>1</v>
      </c>
      <c r="K1817">
        <v>510</v>
      </c>
      <c r="L1817" t="s">
        <v>31</v>
      </c>
      <c r="M1817" t="s">
        <v>21</v>
      </c>
      <c r="N1817" t="s">
        <v>22</v>
      </c>
      <c r="O1817" s="4">
        <v>46127.7</v>
      </c>
      <c r="P1817" t="s">
        <v>28</v>
      </c>
      <c r="Q1817" t="str" cm="1">
        <f t="array" ref="Q1817">_xlfn.IFS(
O1817&lt;50000,"Low Salary (&lt;$50K)",
O1817&lt;90000,"Lower Middle ($50K-$90K)",
O1817&lt;130000,"Middle ($90K-$130K)",
O1817&lt;170000,"Upper Middle ($130K-$170K)",
O1817&gt;=170000,"High Salary (&gt;$170K)"
)</f>
        <v>Low Salary (&lt;$50K)</v>
      </c>
      <c r="R1817" t="str" cm="1">
        <f t="array" ref="R1817">_xlfn.IFS(
G1817&lt;=2,"New Customers (0-2Y)",
G1817&lt;=5,"Growing Customers (3-5Y)",
G1817&lt;=8,"Established Customers (6-8Y)",
G1817&lt;=10,"Loyal Customers (9-10Y)"
)</f>
        <v>Loyal Customers (9-10Y)</v>
      </c>
    </row>
    <row r="1818" spans="1:18" x14ac:dyDescent="0.35">
      <c r="A1818">
        <v>15752816</v>
      </c>
      <c r="B1818" t="s">
        <v>868</v>
      </c>
      <c r="C1818" t="s">
        <v>17</v>
      </c>
      <c r="D1818" t="s">
        <v>39</v>
      </c>
      <c r="E1818">
        <v>29</v>
      </c>
      <c r="F1818" t="s">
        <v>43</v>
      </c>
      <c r="G1818">
        <v>3</v>
      </c>
      <c r="H1818" s="4">
        <v>114590.58</v>
      </c>
      <c r="I1818" t="s">
        <v>33</v>
      </c>
      <c r="J1818">
        <v>1</v>
      </c>
      <c r="K1818">
        <v>531</v>
      </c>
      <c r="L1818" t="s">
        <v>31</v>
      </c>
      <c r="M1818" t="s">
        <v>27</v>
      </c>
      <c r="N1818" t="s">
        <v>32</v>
      </c>
      <c r="O1818" s="4">
        <v>75585.48</v>
      </c>
      <c r="P1818" t="s">
        <v>28</v>
      </c>
      <c r="Q1818" t="str" cm="1">
        <f t="array" ref="Q1818">_xlfn.IFS(
O1818&lt;50000,"Low Salary (&lt;$50K)",
O1818&lt;90000,"Lower Middle ($50K-$90K)",
O1818&lt;130000,"Middle ($90K-$130K)",
O1818&lt;170000,"Upper Middle ($130K-$170K)",
O1818&gt;=170000,"High Salary (&gt;$170K)"
)</f>
        <v>Lower Middle ($50K-$90K)</v>
      </c>
      <c r="R1818" t="str" cm="1">
        <f t="array" ref="R1818">_xlfn.IFS(
G1818&lt;=2,"New Customers (0-2Y)",
G1818&lt;=5,"Growing Customers (3-5Y)",
G1818&lt;=8,"Established Customers (6-8Y)",
G1818&lt;=10,"Loyal Customers (9-10Y)"
)</f>
        <v>Growing Customers (3-5Y)</v>
      </c>
    </row>
    <row r="1819" spans="1:18" x14ac:dyDescent="0.35">
      <c r="A1819">
        <v>15804075</v>
      </c>
      <c r="B1819" t="s">
        <v>302</v>
      </c>
      <c r="C1819" t="s">
        <v>42</v>
      </c>
      <c r="D1819" t="s">
        <v>18</v>
      </c>
      <c r="E1819">
        <v>36</v>
      </c>
      <c r="F1819" t="s">
        <v>19</v>
      </c>
      <c r="G1819">
        <v>3</v>
      </c>
      <c r="H1819" s="4">
        <v>91286.51</v>
      </c>
      <c r="I1819" t="s">
        <v>29</v>
      </c>
      <c r="J1819">
        <v>1</v>
      </c>
      <c r="K1819">
        <v>628</v>
      </c>
      <c r="L1819" t="s">
        <v>20</v>
      </c>
      <c r="M1819" t="s">
        <v>21</v>
      </c>
      <c r="N1819" t="s">
        <v>32</v>
      </c>
      <c r="O1819" s="4">
        <v>63085.94</v>
      </c>
      <c r="P1819" t="s">
        <v>28</v>
      </c>
      <c r="Q1819" t="str" cm="1">
        <f t="array" ref="Q1819">_xlfn.IFS(
O1819&lt;50000,"Low Salary (&lt;$50K)",
O1819&lt;90000,"Lower Middle ($50K-$90K)",
O1819&lt;130000,"Middle ($90K-$130K)",
O1819&lt;170000,"Upper Middle ($130K-$170K)",
O1819&gt;=170000,"High Salary (&gt;$170K)"
)</f>
        <v>Lower Middle ($50K-$90K)</v>
      </c>
      <c r="R1819" t="str" cm="1">
        <f t="array" ref="R1819">_xlfn.IFS(
G1819&lt;=2,"New Customers (0-2Y)",
G1819&lt;=5,"Growing Customers (3-5Y)",
G1819&lt;=8,"Established Customers (6-8Y)",
G1819&lt;=10,"Loyal Customers (9-10Y)"
)</f>
        <v>Growing Customers (3-5Y)</v>
      </c>
    </row>
    <row r="1820" spans="1:18" x14ac:dyDescent="0.35">
      <c r="A1820">
        <v>15800517</v>
      </c>
      <c r="B1820" t="s">
        <v>295</v>
      </c>
      <c r="C1820" t="s">
        <v>26</v>
      </c>
      <c r="D1820" t="s">
        <v>39</v>
      </c>
      <c r="E1820">
        <v>32</v>
      </c>
      <c r="F1820" t="s">
        <v>19</v>
      </c>
      <c r="G1820">
        <v>5</v>
      </c>
      <c r="H1820" s="4">
        <v>163340.12</v>
      </c>
      <c r="I1820" t="s">
        <v>33</v>
      </c>
      <c r="J1820">
        <v>2</v>
      </c>
      <c r="K1820">
        <v>633</v>
      </c>
      <c r="L1820" t="s">
        <v>20</v>
      </c>
      <c r="M1820" t="s">
        <v>21</v>
      </c>
      <c r="N1820" t="s">
        <v>22</v>
      </c>
      <c r="O1820" s="4">
        <v>74415.199999999997</v>
      </c>
      <c r="P1820" t="s">
        <v>28</v>
      </c>
      <c r="Q1820" t="str" cm="1">
        <f t="array" ref="Q1820">_xlfn.IFS(
O1820&lt;50000,"Low Salary (&lt;$50K)",
O1820&lt;90000,"Lower Middle ($50K-$90K)",
O1820&lt;130000,"Middle ($90K-$130K)",
O1820&lt;170000,"Upper Middle ($130K-$170K)",
O1820&gt;=170000,"High Salary (&gt;$170K)"
)</f>
        <v>Lower Middle ($50K-$90K)</v>
      </c>
      <c r="R1820" t="str" cm="1">
        <f t="array" ref="R1820">_xlfn.IFS(
G1820&lt;=2,"New Customers (0-2Y)",
G1820&lt;=5,"Growing Customers (3-5Y)",
G1820&lt;=8,"Established Customers (6-8Y)",
G1820&lt;=10,"Loyal Customers (9-10Y)"
)</f>
        <v>Growing Customers (3-5Y)</v>
      </c>
    </row>
    <row r="1821" spans="1:18" x14ac:dyDescent="0.35">
      <c r="A1821">
        <v>15712319</v>
      </c>
      <c r="B1821" t="s">
        <v>1148</v>
      </c>
      <c r="C1821" t="s">
        <v>26</v>
      </c>
      <c r="D1821" t="s">
        <v>39</v>
      </c>
      <c r="E1821">
        <v>45</v>
      </c>
      <c r="F1821" t="s">
        <v>19</v>
      </c>
      <c r="G1821">
        <v>8</v>
      </c>
      <c r="H1821" s="4">
        <v>150900.29</v>
      </c>
      <c r="I1821" t="s">
        <v>33</v>
      </c>
      <c r="J1821">
        <v>2</v>
      </c>
      <c r="K1821">
        <v>714</v>
      </c>
      <c r="L1821" t="s">
        <v>35</v>
      </c>
      <c r="M1821" t="s">
        <v>27</v>
      </c>
      <c r="N1821" t="s">
        <v>22</v>
      </c>
      <c r="O1821" s="4">
        <v>139889.15</v>
      </c>
      <c r="P1821" t="s">
        <v>28</v>
      </c>
      <c r="Q1821" t="str" cm="1">
        <f t="array" ref="Q1821">_xlfn.IFS(
O1821&lt;50000,"Low Salary (&lt;$50K)",
O1821&lt;90000,"Lower Middle ($50K-$90K)",
O1821&lt;130000,"Middle ($90K-$130K)",
O1821&lt;170000,"Upper Middle ($130K-$170K)",
O1821&gt;=170000,"High Salary (&gt;$170K)"
)</f>
        <v>Upper Middle ($130K-$170K)</v>
      </c>
      <c r="R1821" t="str" cm="1">
        <f t="array" ref="R1821">_xlfn.IFS(
G1821&lt;=2,"New Customers (0-2Y)",
G1821&lt;=5,"Growing Customers (3-5Y)",
G1821&lt;=8,"Established Customers (6-8Y)",
G1821&lt;=10,"Loyal Customers (9-10Y)"
)</f>
        <v>Established Customers (6-8Y)</v>
      </c>
    </row>
    <row r="1822" spans="1:18" x14ac:dyDescent="0.35">
      <c r="A1822">
        <v>15797389</v>
      </c>
      <c r="B1822" t="s">
        <v>206</v>
      </c>
      <c r="C1822" t="s">
        <v>26</v>
      </c>
      <c r="D1822" t="s">
        <v>39</v>
      </c>
      <c r="E1822">
        <v>23</v>
      </c>
      <c r="F1822" t="s">
        <v>43</v>
      </c>
      <c r="G1822">
        <v>9</v>
      </c>
      <c r="H1822" s="4">
        <v>124577.33</v>
      </c>
      <c r="I1822" t="s">
        <v>33</v>
      </c>
      <c r="J1822">
        <v>1</v>
      </c>
      <c r="K1822">
        <v>604</v>
      </c>
      <c r="L1822" t="s">
        <v>20</v>
      </c>
      <c r="M1822" t="s">
        <v>21</v>
      </c>
      <c r="N1822" t="s">
        <v>22</v>
      </c>
      <c r="O1822" s="4">
        <v>7267.25</v>
      </c>
      <c r="P1822" t="s">
        <v>28</v>
      </c>
      <c r="Q1822" t="str" cm="1">
        <f t="array" ref="Q1822">_xlfn.IFS(
O1822&lt;50000,"Low Salary (&lt;$50K)",
O1822&lt;90000,"Lower Middle ($50K-$90K)",
O1822&lt;130000,"Middle ($90K-$130K)",
O1822&lt;170000,"Upper Middle ($130K-$170K)",
O1822&gt;=170000,"High Salary (&gt;$170K)"
)</f>
        <v>Low Salary (&lt;$50K)</v>
      </c>
      <c r="R1822" t="str" cm="1">
        <f t="array" ref="R1822">_xlfn.IFS(
G1822&lt;=2,"New Customers (0-2Y)",
G1822&lt;=5,"Growing Customers (3-5Y)",
G1822&lt;=8,"Established Customers (6-8Y)",
G1822&lt;=10,"Loyal Customers (9-10Y)"
)</f>
        <v>Loyal Customers (9-10Y)</v>
      </c>
    </row>
    <row r="1823" spans="1:18" x14ac:dyDescent="0.35">
      <c r="A1823">
        <v>15621432</v>
      </c>
      <c r="B1823" t="s">
        <v>1149</v>
      </c>
      <c r="C1823" t="s">
        <v>26</v>
      </c>
      <c r="D1823" t="s">
        <v>39</v>
      </c>
      <c r="E1823">
        <v>35</v>
      </c>
      <c r="F1823" t="s">
        <v>19</v>
      </c>
      <c r="G1823">
        <v>1</v>
      </c>
      <c r="H1823" s="4">
        <v>0</v>
      </c>
      <c r="I1823" t="s">
        <v>24</v>
      </c>
      <c r="J1823">
        <v>2</v>
      </c>
      <c r="K1823">
        <v>630</v>
      </c>
      <c r="L1823" t="s">
        <v>20</v>
      </c>
      <c r="M1823" t="s">
        <v>27</v>
      </c>
      <c r="N1823" t="s">
        <v>32</v>
      </c>
      <c r="O1823" s="4">
        <v>186826.22</v>
      </c>
      <c r="P1823" t="s">
        <v>28</v>
      </c>
      <c r="Q1823" t="str" cm="1">
        <f t="array" ref="Q1823">_xlfn.IFS(
O1823&lt;50000,"Low Salary (&lt;$50K)",
O1823&lt;90000,"Lower Middle ($50K-$90K)",
O1823&lt;130000,"Middle ($90K-$130K)",
O1823&lt;170000,"Upper Middle ($130K-$170K)",
O1823&gt;=170000,"High Salary (&gt;$170K)"
)</f>
        <v>High Salary (&gt;$170K)</v>
      </c>
      <c r="R1823" t="str" cm="1">
        <f t="array" ref="R1823">_xlfn.IFS(
G1823&lt;=2,"New Customers (0-2Y)",
G1823&lt;=5,"Growing Customers (3-5Y)",
G1823&lt;=8,"Established Customers (6-8Y)",
G1823&lt;=10,"Loyal Customers (9-10Y)"
)</f>
        <v>New Customers (0-2Y)</v>
      </c>
    </row>
    <row r="1824" spans="1:18" x14ac:dyDescent="0.35">
      <c r="A1824">
        <v>15779390</v>
      </c>
      <c r="B1824" t="s">
        <v>1150</v>
      </c>
      <c r="C1824" t="s">
        <v>26</v>
      </c>
      <c r="D1824" t="s">
        <v>18</v>
      </c>
      <c r="E1824">
        <v>31</v>
      </c>
      <c r="F1824" t="s">
        <v>19</v>
      </c>
      <c r="G1824">
        <v>4</v>
      </c>
      <c r="H1824" s="4">
        <v>91292.7</v>
      </c>
      <c r="I1824" t="s">
        <v>29</v>
      </c>
      <c r="J1824">
        <v>1</v>
      </c>
      <c r="K1824">
        <v>850</v>
      </c>
      <c r="L1824" t="s">
        <v>37</v>
      </c>
      <c r="M1824" t="s">
        <v>21</v>
      </c>
      <c r="N1824" t="s">
        <v>22</v>
      </c>
      <c r="O1824" s="4">
        <v>162149.07</v>
      </c>
      <c r="P1824" t="s">
        <v>28</v>
      </c>
      <c r="Q1824" t="str" cm="1">
        <f t="array" ref="Q1824">_xlfn.IFS(
O1824&lt;50000,"Low Salary (&lt;$50K)",
O1824&lt;90000,"Lower Middle ($50K-$90K)",
O1824&lt;130000,"Middle ($90K-$130K)",
O1824&lt;170000,"Upper Middle ($130K-$170K)",
O1824&gt;=170000,"High Salary (&gt;$170K)"
)</f>
        <v>Upper Middle ($130K-$170K)</v>
      </c>
      <c r="R1824" t="str" cm="1">
        <f t="array" ref="R1824">_xlfn.IFS(
G1824&lt;=2,"New Customers (0-2Y)",
G1824&lt;=5,"Growing Customers (3-5Y)",
G1824&lt;=8,"Established Customers (6-8Y)",
G1824&lt;=10,"Loyal Customers (9-10Y)"
)</f>
        <v>Growing Customers (3-5Y)</v>
      </c>
    </row>
    <row r="1825" spans="1:18" x14ac:dyDescent="0.35">
      <c r="A1825">
        <v>15711219</v>
      </c>
      <c r="B1825" t="s">
        <v>1151</v>
      </c>
      <c r="C1825" t="s">
        <v>42</v>
      </c>
      <c r="D1825" t="s">
        <v>18</v>
      </c>
      <c r="E1825">
        <v>57</v>
      </c>
      <c r="F1825" t="s">
        <v>19</v>
      </c>
      <c r="G1825">
        <v>8</v>
      </c>
      <c r="H1825" s="4">
        <v>93716.72</v>
      </c>
      <c r="I1825" t="s">
        <v>29</v>
      </c>
      <c r="J1825">
        <v>1</v>
      </c>
      <c r="K1825">
        <v>788</v>
      </c>
      <c r="L1825" t="s">
        <v>37</v>
      </c>
      <c r="M1825" t="s">
        <v>21</v>
      </c>
      <c r="N1825" t="s">
        <v>22</v>
      </c>
      <c r="O1825" s="4">
        <v>180150.49</v>
      </c>
      <c r="P1825" t="s">
        <v>23</v>
      </c>
      <c r="Q1825" t="str" cm="1">
        <f t="array" ref="Q1825">_xlfn.IFS(
O1825&lt;50000,"Low Salary (&lt;$50K)",
O1825&lt;90000,"Lower Middle ($50K-$90K)",
O1825&lt;130000,"Middle ($90K-$130K)",
O1825&lt;170000,"Upper Middle ($130K-$170K)",
O1825&gt;=170000,"High Salary (&gt;$170K)"
)</f>
        <v>High Salary (&gt;$170K)</v>
      </c>
      <c r="R1825" t="str" cm="1">
        <f t="array" ref="R1825">_xlfn.IFS(
G1825&lt;=2,"New Customers (0-2Y)",
G1825&lt;=5,"Growing Customers (3-5Y)",
G1825&lt;=8,"Established Customers (6-8Y)",
G1825&lt;=10,"Loyal Customers (9-10Y)"
)</f>
        <v>Established Customers (6-8Y)</v>
      </c>
    </row>
    <row r="1826" spans="1:18" x14ac:dyDescent="0.35">
      <c r="A1826">
        <v>15770498</v>
      </c>
      <c r="B1826" t="s">
        <v>1152</v>
      </c>
      <c r="C1826" t="s">
        <v>17</v>
      </c>
      <c r="D1826" t="s">
        <v>18</v>
      </c>
      <c r="E1826">
        <v>37</v>
      </c>
      <c r="F1826" t="s">
        <v>19</v>
      </c>
      <c r="G1826">
        <v>4</v>
      </c>
      <c r="H1826" s="4">
        <v>111723.08</v>
      </c>
      <c r="I1826" t="s">
        <v>33</v>
      </c>
      <c r="J1826">
        <v>1</v>
      </c>
      <c r="K1826">
        <v>798</v>
      </c>
      <c r="L1826" t="s">
        <v>37</v>
      </c>
      <c r="M1826" t="s">
        <v>21</v>
      </c>
      <c r="N1826" t="s">
        <v>22</v>
      </c>
      <c r="O1826" s="4">
        <v>83478.12</v>
      </c>
      <c r="P1826" t="s">
        <v>28</v>
      </c>
      <c r="Q1826" t="str" cm="1">
        <f t="array" ref="Q1826">_xlfn.IFS(
O1826&lt;50000,"Low Salary (&lt;$50K)",
O1826&lt;90000,"Lower Middle ($50K-$90K)",
O1826&lt;130000,"Middle ($90K-$130K)",
O1826&lt;170000,"Upper Middle ($130K-$170K)",
O1826&gt;=170000,"High Salary (&gt;$170K)"
)</f>
        <v>Lower Middle ($50K-$90K)</v>
      </c>
      <c r="R1826" t="str" cm="1">
        <f t="array" ref="R1826">_xlfn.IFS(
G1826&lt;=2,"New Customers (0-2Y)",
G1826&lt;=5,"Growing Customers (3-5Y)",
G1826&lt;=8,"Established Customers (6-8Y)",
G1826&lt;=10,"Loyal Customers (9-10Y)"
)</f>
        <v>Growing Customers (3-5Y)</v>
      </c>
    </row>
    <row r="1827" spans="1:18" x14ac:dyDescent="0.35">
      <c r="A1827">
        <v>15678727</v>
      </c>
      <c r="B1827" t="s">
        <v>231</v>
      </c>
      <c r="C1827" t="s">
        <v>42</v>
      </c>
      <c r="D1827" t="s">
        <v>39</v>
      </c>
      <c r="E1827">
        <v>45</v>
      </c>
      <c r="F1827" t="s">
        <v>19</v>
      </c>
      <c r="G1827">
        <v>4</v>
      </c>
      <c r="H1827" s="4">
        <v>110765.68</v>
      </c>
      <c r="I1827" t="s">
        <v>33</v>
      </c>
      <c r="J1827">
        <v>1</v>
      </c>
      <c r="K1827">
        <v>770</v>
      </c>
      <c r="L1827" t="s">
        <v>35</v>
      </c>
      <c r="M1827" t="s">
        <v>21</v>
      </c>
      <c r="N1827" t="s">
        <v>32</v>
      </c>
      <c r="O1827" s="4">
        <v>26163.74</v>
      </c>
      <c r="P1827" t="s">
        <v>23</v>
      </c>
      <c r="Q1827" t="str" cm="1">
        <f t="array" ref="Q1827">_xlfn.IFS(
O1827&lt;50000,"Low Salary (&lt;$50K)",
O1827&lt;90000,"Lower Middle ($50K-$90K)",
O1827&lt;130000,"Middle ($90K-$130K)",
O1827&lt;170000,"Upper Middle ($130K-$170K)",
O1827&gt;=170000,"High Salary (&gt;$170K)"
)</f>
        <v>Low Salary (&lt;$50K)</v>
      </c>
      <c r="R1827" t="str" cm="1">
        <f t="array" ref="R1827">_xlfn.IFS(
G1827&lt;=2,"New Customers (0-2Y)",
G1827&lt;=5,"Growing Customers (3-5Y)",
G1827&lt;=8,"Established Customers (6-8Y)",
G1827&lt;=10,"Loyal Customers (9-10Y)"
)</f>
        <v>Growing Customers (3-5Y)</v>
      </c>
    </row>
    <row r="1828" spans="1:18" x14ac:dyDescent="0.35">
      <c r="A1828">
        <v>15573893</v>
      </c>
      <c r="B1828" t="s">
        <v>451</v>
      </c>
      <c r="C1828" t="s">
        <v>42</v>
      </c>
      <c r="D1828" t="s">
        <v>39</v>
      </c>
      <c r="E1828">
        <v>25</v>
      </c>
      <c r="F1828" t="s">
        <v>43</v>
      </c>
      <c r="G1828">
        <v>9</v>
      </c>
      <c r="H1828" s="4">
        <v>173459.45</v>
      </c>
      <c r="I1828" t="s">
        <v>33</v>
      </c>
      <c r="J1828">
        <v>2</v>
      </c>
      <c r="K1828">
        <v>569</v>
      </c>
      <c r="L1828" t="s">
        <v>31</v>
      </c>
      <c r="M1828" t="s">
        <v>21</v>
      </c>
      <c r="N1828" t="s">
        <v>22</v>
      </c>
      <c r="O1828" s="4">
        <v>44381.06</v>
      </c>
      <c r="P1828" t="s">
        <v>28</v>
      </c>
      <c r="Q1828" t="str" cm="1">
        <f t="array" ref="Q1828">_xlfn.IFS(
O1828&lt;50000,"Low Salary (&lt;$50K)",
O1828&lt;90000,"Lower Middle ($50K-$90K)",
O1828&lt;130000,"Middle ($90K-$130K)",
O1828&lt;170000,"Upper Middle ($130K-$170K)",
O1828&gt;=170000,"High Salary (&gt;$170K)"
)</f>
        <v>Low Salary (&lt;$50K)</v>
      </c>
      <c r="R1828" t="str" cm="1">
        <f t="array" ref="R1828">_xlfn.IFS(
G1828&lt;=2,"New Customers (0-2Y)",
G1828&lt;=5,"Growing Customers (3-5Y)",
G1828&lt;=8,"Established Customers (6-8Y)",
G1828&lt;=10,"Loyal Customers (9-10Y)"
)</f>
        <v>Loyal Customers (9-10Y)</v>
      </c>
    </row>
    <row r="1829" spans="1:18" x14ac:dyDescent="0.35">
      <c r="A1829">
        <v>15740104</v>
      </c>
      <c r="B1829" t="s">
        <v>957</v>
      </c>
      <c r="C1829" t="s">
        <v>26</v>
      </c>
      <c r="D1829" t="s">
        <v>18</v>
      </c>
      <c r="E1829">
        <v>22</v>
      </c>
      <c r="F1829" t="s">
        <v>43</v>
      </c>
      <c r="G1829">
        <v>7</v>
      </c>
      <c r="H1829" s="4">
        <v>169649.73</v>
      </c>
      <c r="I1829" t="s">
        <v>33</v>
      </c>
      <c r="J1829">
        <v>2</v>
      </c>
      <c r="K1829">
        <v>425</v>
      </c>
      <c r="L1829" t="s">
        <v>44</v>
      </c>
      <c r="M1829" t="s">
        <v>27</v>
      </c>
      <c r="N1829" t="s">
        <v>22</v>
      </c>
      <c r="O1829" s="4">
        <v>136365</v>
      </c>
      <c r="P1829" t="s">
        <v>23</v>
      </c>
      <c r="Q1829" t="str" cm="1">
        <f t="array" ref="Q1829">_xlfn.IFS(
O1829&lt;50000,"Low Salary (&lt;$50K)",
O1829&lt;90000,"Lower Middle ($50K-$90K)",
O1829&lt;130000,"Middle ($90K-$130K)",
O1829&lt;170000,"Upper Middle ($130K-$170K)",
O1829&gt;=170000,"High Salary (&gt;$170K)"
)</f>
        <v>Upper Middle ($130K-$170K)</v>
      </c>
      <c r="R1829" t="str" cm="1">
        <f t="array" ref="R1829">_xlfn.IFS(
G1829&lt;=2,"New Customers (0-2Y)",
G1829&lt;=5,"Growing Customers (3-5Y)",
G1829&lt;=8,"Established Customers (6-8Y)",
G1829&lt;=10,"Loyal Customers (9-10Y)"
)</f>
        <v>Established Customers (6-8Y)</v>
      </c>
    </row>
    <row r="1830" spans="1:18" x14ac:dyDescent="0.35">
      <c r="A1830">
        <v>15792649</v>
      </c>
      <c r="B1830" t="s">
        <v>1153</v>
      </c>
      <c r="C1830" t="s">
        <v>26</v>
      </c>
      <c r="D1830" t="s">
        <v>18</v>
      </c>
      <c r="E1830">
        <v>31</v>
      </c>
      <c r="F1830" t="s">
        <v>19</v>
      </c>
      <c r="G1830">
        <v>9</v>
      </c>
      <c r="H1830" s="4">
        <v>0</v>
      </c>
      <c r="I1830" t="s">
        <v>24</v>
      </c>
      <c r="J1830">
        <v>2</v>
      </c>
      <c r="K1830">
        <v>547</v>
      </c>
      <c r="L1830" t="s">
        <v>31</v>
      </c>
      <c r="M1830" t="s">
        <v>27</v>
      </c>
      <c r="N1830" t="s">
        <v>32</v>
      </c>
      <c r="O1830" s="4">
        <v>99294.22</v>
      </c>
      <c r="P1830" t="s">
        <v>28</v>
      </c>
      <c r="Q1830" t="str" cm="1">
        <f t="array" ref="Q1830">_xlfn.IFS(
O1830&lt;50000,"Low Salary (&lt;$50K)",
O1830&lt;90000,"Lower Middle ($50K-$90K)",
O1830&lt;130000,"Middle ($90K-$130K)",
O1830&lt;170000,"Upper Middle ($130K-$170K)",
O1830&gt;=170000,"High Salary (&gt;$170K)"
)</f>
        <v>Middle ($90K-$130K)</v>
      </c>
      <c r="R1830" t="str" cm="1">
        <f t="array" ref="R1830">_xlfn.IFS(
G1830&lt;=2,"New Customers (0-2Y)",
G1830&lt;=5,"Growing Customers (3-5Y)",
G1830&lt;=8,"Established Customers (6-8Y)",
G1830&lt;=10,"Loyal Customers (9-10Y)"
)</f>
        <v>Loyal Customers (9-10Y)</v>
      </c>
    </row>
    <row r="1831" spans="1:18" x14ac:dyDescent="0.35">
      <c r="A1831">
        <v>15605275</v>
      </c>
      <c r="B1831" t="s">
        <v>1154</v>
      </c>
      <c r="C1831" t="s">
        <v>42</v>
      </c>
      <c r="D1831" t="s">
        <v>39</v>
      </c>
      <c r="E1831">
        <v>45</v>
      </c>
      <c r="F1831" t="s">
        <v>19</v>
      </c>
      <c r="G1831">
        <v>8</v>
      </c>
      <c r="H1831" s="4">
        <v>116917.07</v>
      </c>
      <c r="I1831" t="s">
        <v>33</v>
      </c>
      <c r="J1831">
        <v>1</v>
      </c>
      <c r="K1831">
        <v>725</v>
      </c>
      <c r="L1831" t="s">
        <v>35</v>
      </c>
      <c r="M1831" t="s">
        <v>27</v>
      </c>
      <c r="N1831" t="s">
        <v>32</v>
      </c>
      <c r="O1831" s="4">
        <v>173464.43</v>
      </c>
      <c r="P1831" t="s">
        <v>23</v>
      </c>
      <c r="Q1831" t="str" cm="1">
        <f t="array" ref="Q1831">_xlfn.IFS(
O1831&lt;50000,"Low Salary (&lt;$50K)",
O1831&lt;90000,"Lower Middle ($50K-$90K)",
O1831&lt;130000,"Middle ($90K-$130K)",
O1831&lt;170000,"Upper Middle ($130K-$170K)",
O1831&gt;=170000,"High Salary (&gt;$170K)"
)</f>
        <v>High Salary (&gt;$170K)</v>
      </c>
      <c r="R1831" t="str" cm="1">
        <f t="array" ref="R1831">_xlfn.IFS(
G1831&lt;=2,"New Customers (0-2Y)",
G1831&lt;=5,"Growing Customers (3-5Y)",
G1831&lt;=8,"Established Customers (6-8Y)",
G1831&lt;=10,"Loyal Customers (9-10Y)"
)</f>
        <v>Established Customers (6-8Y)</v>
      </c>
    </row>
    <row r="1832" spans="1:18" x14ac:dyDescent="0.35">
      <c r="A1832">
        <v>15572467</v>
      </c>
      <c r="B1832" t="s">
        <v>565</v>
      </c>
      <c r="C1832" t="s">
        <v>17</v>
      </c>
      <c r="D1832" t="s">
        <v>39</v>
      </c>
      <c r="E1832">
        <v>37</v>
      </c>
      <c r="F1832" t="s">
        <v>19</v>
      </c>
      <c r="G1832">
        <v>5</v>
      </c>
      <c r="H1832" s="4">
        <v>0</v>
      </c>
      <c r="I1832" t="s">
        <v>24</v>
      </c>
      <c r="J1832">
        <v>2</v>
      </c>
      <c r="K1832">
        <v>506</v>
      </c>
      <c r="L1832" t="s">
        <v>31</v>
      </c>
      <c r="M1832" t="s">
        <v>21</v>
      </c>
      <c r="N1832" t="s">
        <v>22</v>
      </c>
      <c r="O1832" s="4">
        <v>127543.81</v>
      </c>
      <c r="P1832" t="s">
        <v>28</v>
      </c>
      <c r="Q1832" t="str" cm="1">
        <f t="array" ref="Q1832">_xlfn.IFS(
O1832&lt;50000,"Low Salary (&lt;$50K)",
O1832&lt;90000,"Lower Middle ($50K-$90K)",
O1832&lt;130000,"Middle ($90K-$130K)",
O1832&lt;170000,"Upper Middle ($130K-$170K)",
O1832&gt;=170000,"High Salary (&gt;$170K)"
)</f>
        <v>Middle ($90K-$130K)</v>
      </c>
      <c r="R1832" t="str" cm="1">
        <f t="array" ref="R1832">_xlfn.IFS(
G1832&lt;=2,"New Customers (0-2Y)",
G1832&lt;=5,"Growing Customers (3-5Y)",
G1832&lt;=8,"Established Customers (6-8Y)",
G1832&lt;=10,"Loyal Customers (9-10Y)"
)</f>
        <v>Growing Customers (3-5Y)</v>
      </c>
    </row>
    <row r="1833" spans="1:18" x14ac:dyDescent="0.35">
      <c r="A1833">
        <v>15738219</v>
      </c>
      <c r="B1833" t="s">
        <v>1155</v>
      </c>
      <c r="C1833" t="s">
        <v>17</v>
      </c>
      <c r="D1833" t="s">
        <v>18</v>
      </c>
      <c r="E1833">
        <v>36</v>
      </c>
      <c r="F1833" t="s">
        <v>19</v>
      </c>
      <c r="G1833">
        <v>7</v>
      </c>
      <c r="H1833" s="4">
        <v>0</v>
      </c>
      <c r="I1833" t="s">
        <v>24</v>
      </c>
      <c r="J1833">
        <v>2</v>
      </c>
      <c r="K1833">
        <v>632</v>
      </c>
      <c r="L1833" t="s">
        <v>20</v>
      </c>
      <c r="M1833" t="s">
        <v>21</v>
      </c>
      <c r="N1833" t="s">
        <v>22</v>
      </c>
      <c r="O1833" s="4">
        <v>52526.65</v>
      </c>
      <c r="P1833" t="s">
        <v>28</v>
      </c>
      <c r="Q1833" t="str" cm="1">
        <f t="array" ref="Q1833">_xlfn.IFS(
O1833&lt;50000,"Low Salary (&lt;$50K)",
O1833&lt;90000,"Lower Middle ($50K-$90K)",
O1833&lt;130000,"Middle ($90K-$130K)",
O1833&lt;170000,"Upper Middle ($130K-$170K)",
O1833&gt;=170000,"High Salary (&gt;$170K)"
)</f>
        <v>Lower Middle ($50K-$90K)</v>
      </c>
      <c r="R1833" t="str" cm="1">
        <f t="array" ref="R1833">_xlfn.IFS(
G1833&lt;=2,"New Customers (0-2Y)",
G1833&lt;=5,"Growing Customers (3-5Y)",
G1833&lt;=8,"Established Customers (6-8Y)",
G1833&lt;=10,"Loyal Customers (9-10Y)"
)</f>
        <v>Established Customers (6-8Y)</v>
      </c>
    </row>
    <row r="1834" spans="1:18" x14ac:dyDescent="0.35">
      <c r="A1834">
        <v>15600710</v>
      </c>
      <c r="B1834" t="s">
        <v>319</v>
      </c>
      <c r="C1834" t="s">
        <v>17</v>
      </c>
      <c r="D1834" t="s">
        <v>39</v>
      </c>
      <c r="E1834">
        <v>22</v>
      </c>
      <c r="F1834" t="s">
        <v>43</v>
      </c>
      <c r="G1834">
        <v>0</v>
      </c>
      <c r="H1834" s="4">
        <v>0</v>
      </c>
      <c r="I1834" t="s">
        <v>24</v>
      </c>
      <c r="J1834">
        <v>1</v>
      </c>
      <c r="K1834">
        <v>620</v>
      </c>
      <c r="L1834" t="s">
        <v>20</v>
      </c>
      <c r="M1834" t="s">
        <v>21</v>
      </c>
      <c r="N1834" t="s">
        <v>32</v>
      </c>
      <c r="O1834" s="4">
        <v>32589.45</v>
      </c>
      <c r="P1834" t="s">
        <v>28</v>
      </c>
      <c r="Q1834" t="str" cm="1">
        <f t="array" ref="Q1834">_xlfn.IFS(
O1834&lt;50000,"Low Salary (&lt;$50K)",
O1834&lt;90000,"Lower Middle ($50K-$90K)",
O1834&lt;130000,"Middle ($90K-$130K)",
O1834&lt;170000,"Upper Middle ($130K-$170K)",
O1834&gt;=170000,"High Salary (&gt;$170K)"
)</f>
        <v>Low Salary (&lt;$50K)</v>
      </c>
      <c r="R1834" t="str" cm="1">
        <f t="array" ref="R1834">_xlfn.IFS(
G1834&lt;=2,"New Customers (0-2Y)",
G1834&lt;=5,"Growing Customers (3-5Y)",
G1834&lt;=8,"Established Customers (6-8Y)",
G1834&lt;=10,"Loyal Customers (9-10Y)"
)</f>
        <v>New Customers (0-2Y)</v>
      </c>
    </row>
    <row r="1835" spans="1:18" x14ac:dyDescent="0.35">
      <c r="A1835">
        <v>15804394</v>
      </c>
      <c r="B1835" t="s">
        <v>1156</v>
      </c>
      <c r="C1835" t="s">
        <v>42</v>
      </c>
      <c r="D1835" t="s">
        <v>39</v>
      </c>
      <c r="E1835">
        <v>32</v>
      </c>
      <c r="F1835" t="s">
        <v>19</v>
      </c>
      <c r="G1835">
        <v>8</v>
      </c>
      <c r="H1835" s="4">
        <v>130627.66</v>
      </c>
      <c r="I1835" t="s">
        <v>33</v>
      </c>
      <c r="J1835">
        <v>1</v>
      </c>
      <c r="K1835">
        <v>663</v>
      </c>
      <c r="L1835" t="s">
        <v>35</v>
      </c>
      <c r="M1835" t="s">
        <v>21</v>
      </c>
      <c r="N1835" t="s">
        <v>32</v>
      </c>
      <c r="O1835" s="4">
        <v>47161.25</v>
      </c>
      <c r="P1835" t="s">
        <v>23</v>
      </c>
      <c r="Q1835" t="str" cm="1">
        <f t="array" ref="Q1835">_xlfn.IFS(
O1835&lt;50000,"Low Salary (&lt;$50K)",
O1835&lt;90000,"Lower Middle ($50K-$90K)",
O1835&lt;130000,"Middle ($90K-$130K)",
O1835&lt;170000,"Upper Middle ($130K-$170K)",
O1835&gt;=170000,"High Salary (&gt;$170K)"
)</f>
        <v>Low Salary (&lt;$50K)</v>
      </c>
      <c r="R1835" t="str" cm="1">
        <f t="array" ref="R1835">_xlfn.IFS(
G1835&lt;=2,"New Customers (0-2Y)",
G1835&lt;=5,"Growing Customers (3-5Y)",
G1835&lt;=8,"Established Customers (6-8Y)",
G1835&lt;=10,"Loyal Customers (9-10Y)"
)</f>
        <v>Established Customers (6-8Y)</v>
      </c>
    </row>
    <row r="1836" spans="1:18" x14ac:dyDescent="0.35">
      <c r="A1836">
        <v>15694188</v>
      </c>
      <c r="B1836" t="s">
        <v>1157</v>
      </c>
      <c r="C1836" t="s">
        <v>26</v>
      </c>
      <c r="D1836" t="s">
        <v>18</v>
      </c>
      <c r="E1836">
        <v>46</v>
      </c>
      <c r="F1836" t="s">
        <v>19</v>
      </c>
      <c r="G1836">
        <v>5</v>
      </c>
      <c r="H1836" s="4">
        <v>56580.95</v>
      </c>
      <c r="I1836" t="s">
        <v>29</v>
      </c>
      <c r="J1836">
        <v>2</v>
      </c>
      <c r="K1836">
        <v>700</v>
      </c>
      <c r="L1836" t="s">
        <v>35</v>
      </c>
      <c r="M1836" t="s">
        <v>27</v>
      </c>
      <c r="N1836" t="s">
        <v>22</v>
      </c>
      <c r="O1836" s="4">
        <v>45424.13</v>
      </c>
      <c r="P1836" t="s">
        <v>28</v>
      </c>
      <c r="Q1836" t="str" cm="1">
        <f t="array" ref="Q1836">_xlfn.IFS(
O1836&lt;50000,"Low Salary (&lt;$50K)",
O1836&lt;90000,"Lower Middle ($50K-$90K)",
O1836&lt;130000,"Middle ($90K-$130K)",
O1836&lt;170000,"Upper Middle ($130K-$170K)",
O1836&gt;=170000,"High Salary (&gt;$170K)"
)</f>
        <v>Low Salary (&lt;$50K)</v>
      </c>
      <c r="R1836" t="str" cm="1">
        <f t="array" ref="R1836">_xlfn.IFS(
G1836&lt;=2,"New Customers (0-2Y)",
G1836&lt;=5,"Growing Customers (3-5Y)",
G1836&lt;=8,"Established Customers (6-8Y)",
G1836&lt;=10,"Loyal Customers (9-10Y)"
)</f>
        <v>Growing Customers (3-5Y)</v>
      </c>
    </row>
    <row r="1837" spans="1:18" x14ac:dyDescent="0.35">
      <c r="A1837">
        <v>15583718</v>
      </c>
      <c r="B1837" t="s">
        <v>1158</v>
      </c>
      <c r="C1837" t="s">
        <v>42</v>
      </c>
      <c r="D1837" t="s">
        <v>39</v>
      </c>
      <c r="E1837">
        <v>38</v>
      </c>
      <c r="F1837" t="s">
        <v>19</v>
      </c>
      <c r="G1837">
        <v>6</v>
      </c>
      <c r="H1837" s="4">
        <v>142316.14000000001</v>
      </c>
      <c r="I1837" t="s">
        <v>33</v>
      </c>
      <c r="J1837">
        <v>1</v>
      </c>
      <c r="K1837">
        <v>696</v>
      </c>
      <c r="L1837" t="s">
        <v>35</v>
      </c>
      <c r="M1837" t="s">
        <v>21</v>
      </c>
      <c r="N1837" t="s">
        <v>22</v>
      </c>
      <c r="O1837" s="4">
        <v>8018.49</v>
      </c>
      <c r="P1837" t="s">
        <v>28</v>
      </c>
      <c r="Q1837" t="str" cm="1">
        <f t="array" ref="Q1837">_xlfn.IFS(
O1837&lt;50000,"Low Salary (&lt;$50K)",
O1837&lt;90000,"Lower Middle ($50K-$90K)",
O1837&lt;130000,"Middle ($90K-$130K)",
O1837&lt;170000,"Upper Middle ($130K-$170K)",
O1837&gt;=170000,"High Salary (&gt;$170K)"
)</f>
        <v>Low Salary (&lt;$50K)</v>
      </c>
      <c r="R1837" t="str" cm="1">
        <f t="array" ref="R1837">_xlfn.IFS(
G1837&lt;=2,"New Customers (0-2Y)",
G1837&lt;=5,"Growing Customers (3-5Y)",
G1837&lt;=8,"Established Customers (6-8Y)",
G1837&lt;=10,"Loyal Customers (9-10Y)"
)</f>
        <v>Established Customers (6-8Y)</v>
      </c>
    </row>
    <row r="1838" spans="1:18" x14ac:dyDescent="0.35">
      <c r="A1838">
        <v>15802478</v>
      </c>
      <c r="B1838" t="s">
        <v>1159</v>
      </c>
      <c r="C1838" t="s">
        <v>26</v>
      </c>
      <c r="D1838" t="s">
        <v>39</v>
      </c>
      <c r="E1838">
        <v>31</v>
      </c>
      <c r="F1838" t="s">
        <v>19</v>
      </c>
      <c r="G1838">
        <v>6</v>
      </c>
      <c r="H1838" s="4">
        <v>0</v>
      </c>
      <c r="I1838" t="s">
        <v>24</v>
      </c>
      <c r="J1838">
        <v>2</v>
      </c>
      <c r="K1838">
        <v>767</v>
      </c>
      <c r="L1838" t="s">
        <v>35</v>
      </c>
      <c r="M1838" t="s">
        <v>21</v>
      </c>
      <c r="N1838" t="s">
        <v>22</v>
      </c>
      <c r="O1838" s="4">
        <v>195668</v>
      </c>
      <c r="P1838" t="s">
        <v>28</v>
      </c>
      <c r="Q1838" t="str" cm="1">
        <f t="array" ref="Q1838">_xlfn.IFS(
O1838&lt;50000,"Low Salary (&lt;$50K)",
O1838&lt;90000,"Lower Middle ($50K-$90K)",
O1838&lt;130000,"Middle ($90K-$130K)",
O1838&lt;170000,"Upper Middle ($130K-$170K)",
O1838&gt;=170000,"High Salary (&gt;$170K)"
)</f>
        <v>High Salary (&gt;$170K)</v>
      </c>
      <c r="R1838" t="str" cm="1">
        <f t="array" ref="R1838">_xlfn.IFS(
G1838&lt;=2,"New Customers (0-2Y)",
G1838&lt;=5,"Growing Customers (3-5Y)",
G1838&lt;=8,"Established Customers (6-8Y)",
G1838&lt;=10,"Loyal Customers (9-10Y)"
)</f>
        <v>Established Customers (6-8Y)</v>
      </c>
    </row>
    <row r="1839" spans="1:18" x14ac:dyDescent="0.35">
      <c r="A1839">
        <v>15619343</v>
      </c>
      <c r="B1839" t="s">
        <v>1160</v>
      </c>
      <c r="C1839" t="s">
        <v>17</v>
      </c>
      <c r="D1839" t="s">
        <v>39</v>
      </c>
      <c r="E1839">
        <v>56</v>
      </c>
      <c r="F1839" t="s">
        <v>19</v>
      </c>
      <c r="G1839">
        <v>7</v>
      </c>
      <c r="H1839" s="4">
        <v>152759</v>
      </c>
      <c r="I1839" t="s">
        <v>33</v>
      </c>
      <c r="J1839">
        <v>2</v>
      </c>
      <c r="K1839">
        <v>561</v>
      </c>
      <c r="L1839" t="s">
        <v>31</v>
      </c>
      <c r="M1839" t="s">
        <v>21</v>
      </c>
      <c r="N1839" t="s">
        <v>32</v>
      </c>
      <c r="O1839" s="4">
        <v>133167.10999999999</v>
      </c>
      <c r="P1839" t="s">
        <v>23</v>
      </c>
      <c r="Q1839" t="str" cm="1">
        <f t="array" ref="Q1839">_xlfn.IFS(
O1839&lt;50000,"Low Salary (&lt;$50K)",
O1839&lt;90000,"Lower Middle ($50K-$90K)",
O1839&lt;130000,"Middle ($90K-$130K)",
O1839&lt;170000,"Upper Middle ($130K-$170K)",
O1839&gt;=170000,"High Salary (&gt;$170K)"
)</f>
        <v>Upper Middle ($130K-$170K)</v>
      </c>
      <c r="R1839" t="str" cm="1">
        <f t="array" ref="R1839">_xlfn.IFS(
G1839&lt;=2,"New Customers (0-2Y)",
G1839&lt;=5,"Growing Customers (3-5Y)",
G1839&lt;=8,"Established Customers (6-8Y)",
G1839&lt;=10,"Loyal Customers (9-10Y)"
)</f>
        <v>Established Customers (6-8Y)</v>
      </c>
    </row>
    <row r="1840" spans="1:18" x14ac:dyDescent="0.35">
      <c r="A1840">
        <v>15758813</v>
      </c>
      <c r="B1840" t="s">
        <v>203</v>
      </c>
      <c r="C1840" t="s">
        <v>42</v>
      </c>
      <c r="D1840" t="s">
        <v>39</v>
      </c>
      <c r="E1840">
        <v>39</v>
      </c>
      <c r="F1840" t="s">
        <v>19</v>
      </c>
      <c r="G1840">
        <v>0</v>
      </c>
      <c r="H1840" s="4">
        <v>109733.2</v>
      </c>
      <c r="I1840" t="s">
        <v>33</v>
      </c>
      <c r="J1840">
        <v>2</v>
      </c>
      <c r="K1840">
        <v>350</v>
      </c>
      <c r="L1840" t="s">
        <v>44</v>
      </c>
      <c r="M1840" t="s">
        <v>27</v>
      </c>
      <c r="N1840" t="s">
        <v>32</v>
      </c>
      <c r="O1840" s="4">
        <v>123602.11</v>
      </c>
      <c r="P1840" t="s">
        <v>23</v>
      </c>
      <c r="Q1840" t="str" cm="1">
        <f t="array" ref="Q1840">_xlfn.IFS(
O1840&lt;50000,"Low Salary (&lt;$50K)",
O1840&lt;90000,"Lower Middle ($50K-$90K)",
O1840&lt;130000,"Middle ($90K-$130K)",
O1840&lt;170000,"Upper Middle ($130K-$170K)",
O1840&gt;=170000,"High Salary (&gt;$170K)"
)</f>
        <v>Middle ($90K-$130K)</v>
      </c>
      <c r="R1840" t="str" cm="1">
        <f t="array" ref="R1840">_xlfn.IFS(
G1840&lt;=2,"New Customers (0-2Y)",
G1840&lt;=5,"Growing Customers (3-5Y)",
G1840&lt;=8,"Established Customers (6-8Y)",
G1840&lt;=10,"Loyal Customers (9-10Y)"
)</f>
        <v>New Customers (0-2Y)</v>
      </c>
    </row>
    <row r="1841" spans="1:18" x14ac:dyDescent="0.35">
      <c r="A1841">
        <v>15761374</v>
      </c>
      <c r="B1841" t="s">
        <v>526</v>
      </c>
      <c r="C1841" t="s">
        <v>17</v>
      </c>
      <c r="D1841" t="s">
        <v>39</v>
      </c>
      <c r="E1841">
        <v>54</v>
      </c>
      <c r="F1841" t="s">
        <v>19</v>
      </c>
      <c r="G1841">
        <v>9</v>
      </c>
      <c r="H1841" s="4">
        <v>117444.51</v>
      </c>
      <c r="I1841" t="s">
        <v>33</v>
      </c>
      <c r="J1841">
        <v>1</v>
      </c>
      <c r="K1841">
        <v>706</v>
      </c>
      <c r="L1841" t="s">
        <v>35</v>
      </c>
      <c r="M1841" t="s">
        <v>21</v>
      </c>
      <c r="N1841" t="s">
        <v>22</v>
      </c>
      <c r="O1841" s="4">
        <v>186238.85</v>
      </c>
      <c r="P1841" t="s">
        <v>28</v>
      </c>
      <c r="Q1841" t="str" cm="1">
        <f t="array" ref="Q1841">_xlfn.IFS(
O1841&lt;50000,"Low Salary (&lt;$50K)",
O1841&lt;90000,"Lower Middle ($50K-$90K)",
O1841&lt;130000,"Middle ($90K-$130K)",
O1841&lt;170000,"Upper Middle ($130K-$170K)",
O1841&gt;=170000,"High Salary (&gt;$170K)"
)</f>
        <v>High Salary (&gt;$170K)</v>
      </c>
      <c r="R1841" t="str" cm="1">
        <f t="array" ref="R1841">_xlfn.IFS(
G1841&lt;=2,"New Customers (0-2Y)",
G1841&lt;=5,"Growing Customers (3-5Y)",
G1841&lt;=8,"Established Customers (6-8Y)",
G1841&lt;=10,"Loyal Customers (9-10Y)"
)</f>
        <v>Loyal Customers (9-10Y)</v>
      </c>
    </row>
    <row r="1842" spans="1:18" x14ac:dyDescent="0.35">
      <c r="A1842">
        <v>15569209</v>
      </c>
      <c r="B1842" t="s">
        <v>1161</v>
      </c>
      <c r="C1842" t="s">
        <v>26</v>
      </c>
      <c r="D1842" t="s">
        <v>18</v>
      </c>
      <c r="E1842">
        <v>34</v>
      </c>
      <c r="F1842" t="s">
        <v>19</v>
      </c>
      <c r="G1842">
        <v>5</v>
      </c>
      <c r="H1842" s="4">
        <v>76001.570000000007</v>
      </c>
      <c r="I1842" t="s">
        <v>29</v>
      </c>
      <c r="J1842">
        <v>1</v>
      </c>
      <c r="K1842">
        <v>464</v>
      </c>
      <c r="L1842" t="s">
        <v>44</v>
      </c>
      <c r="M1842" t="s">
        <v>21</v>
      </c>
      <c r="N1842" t="s">
        <v>22</v>
      </c>
      <c r="O1842" s="4">
        <v>158668.87</v>
      </c>
      <c r="P1842" t="s">
        <v>28</v>
      </c>
      <c r="Q1842" t="str" cm="1">
        <f t="array" ref="Q1842">_xlfn.IFS(
O1842&lt;50000,"Low Salary (&lt;$50K)",
O1842&lt;90000,"Lower Middle ($50K-$90K)",
O1842&lt;130000,"Middle ($90K-$130K)",
O1842&lt;170000,"Upper Middle ($130K-$170K)",
O1842&gt;=170000,"High Salary (&gt;$170K)"
)</f>
        <v>Upper Middle ($130K-$170K)</v>
      </c>
      <c r="R1842" t="str" cm="1">
        <f t="array" ref="R1842">_xlfn.IFS(
G1842&lt;=2,"New Customers (0-2Y)",
G1842&lt;=5,"Growing Customers (3-5Y)",
G1842&lt;=8,"Established Customers (6-8Y)",
G1842&lt;=10,"Loyal Customers (9-10Y)"
)</f>
        <v>Growing Customers (3-5Y)</v>
      </c>
    </row>
    <row r="1843" spans="1:18" x14ac:dyDescent="0.35">
      <c r="A1843">
        <v>15788539</v>
      </c>
      <c r="B1843" t="s">
        <v>1162</v>
      </c>
      <c r="C1843" t="s">
        <v>17</v>
      </c>
      <c r="D1843" t="s">
        <v>18</v>
      </c>
      <c r="E1843">
        <v>34</v>
      </c>
      <c r="F1843" t="s">
        <v>19</v>
      </c>
      <c r="G1843">
        <v>3</v>
      </c>
      <c r="H1843" s="4">
        <v>107747.57</v>
      </c>
      <c r="I1843" t="s">
        <v>33</v>
      </c>
      <c r="J1843">
        <v>1</v>
      </c>
      <c r="K1843">
        <v>501</v>
      </c>
      <c r="L1843" t="s">
        <v>31</v>
      </c>
      <c r="M1843" t="s">
        <v>21</v>
      </c>
      <c r="N1843" t="s">
        <v>32</v>
      </c>
      <c r="O1843" s="4">
        <v>9249.36</v>
      </c>
      <c r="P1843" t="s">
        <v>28</v>
      </c>
      <c r="Q1843" t="str" cm="1">
        <f t="array" ref="Q1843">_xlfn.IFS(
O1843&lt;50000,"Low Salary (&lt;$50K)",
O1843&lt;90000,"Lower Middle ($50K-$90K)",
O1843&lt;130000,"Middle ($90K-$130K)",
O1843&lt;170000,"Upper Middle ($130K-$170K)",
O1843&gt;=170000,"High Salary (&gt;$170K)"
)</f>
        <v>Low Salary (&lt;$50K)</v>
      </c>
      <c r="R1843" t="str" cm="1">
        <f t="array" ref="R1843">_xlfn.IFS(
G1843&lt;=2,"New Customers (0-2Y)",
G1843&lt;=5,"Growing Customers (3-5Y)",
G1843&lt;=8,"Established Customers (6-8Y)",
G1843&lt;=10,"Loyal Customers (9-10Y)"
)</f>
        <v>Growing Customers (3-5Y)</v>
      </c>
    </row>
    <row r="1844" spans="1:18" x14ac:dyDescent="0.35">
      <c r="A1844">
        <v>15747222</v>
      </c>
      <c r="B1844" t="s">
        <v>1163</v>
      </c>
      <c r="C1844" t="s">
        <v>26</v>
      </c>
      <c r="D1844" t="s">
        <v>18</v>
      </c>
      <c r="E1844">
        <v>35</v>
      </c>
      <c r="F1844" t="s">
        <v>19</v>
      </c>
      <c r="G1844">
        <v>8</v>
      </c>
      <c r="H1844" s="4">
        <v>0</v>
      </c>
      <c r="I1844" t="s">
        <v>24</v>
      </c>
      <c r="J1844">
        <v>2</v>
      </c>
      <c r="K1844">
        <v>745</v>
      </c>
      <c r="L1844" t="s">
        <v>35</v>
      </c>
      <c r="M1844" t="s">
        <v>21</v>
      </c>
      <c r="N1844" t="s">
        <v>22</v>
      </c>
      <c r="O1844" s="4">
        <v>116581.1</v>
      </c>
      <c r="P1844" t="s">
        <v>28</v>
      </c>
      <c r="Q1844" t="str" cm="1">
        <f t="array" ref="Q1844">_xlfn.IFS(
O1844&lt;50000,"Low Salary (&lt;$50K)",
O1844&lt;90000,"Lower Middle ($50K-$90K)",
O1844&lt;130000,"Middle ($90K-$130K)",
O1844&lt;170000,"Upper Middle ($130K-$170K)",
O1844&gt;=170000,"High Salary (&gt;$170K)"
)</f>
        <v>Middle ($90K-$130K)</v>
      </c>
      <c r="R1844" t="str" cm="1">
        <f t="array" ref="R1844">_xlfn.IFS(
G1844&lt;=2,"New Customers (0-2Y)",
G1844&lt;=5,"Growing Customers (3-5Y)",
G1844&lt;=8,"Established Customers (6-8Y)",
G1844&lt;=10,"Loyal Customers (9-10Y)"
)</f>
        <v>Established Customers (6-8Y)</v>
      </c>
    </row>
    <row r="1845" spans="1:18" x14ac:dyDescent="0.35">
      <c r="A1845">
        <v>15769346</v>
      </c>
      <c r="B1845" t="s">
        <v>1164</v>
      </c>
      <c r="C1845" t="s">
        <v>17</v>
      </c>
      <c r="D1845" t="s">
        <v>18</v>
      </c>
      <c r="E1845">
        <v>36</v>
      </c>
      <c r="F1845" t="s">
        <v>19</v>
      </c>
      <c r="G1845">
        <v>1</v>
      </c>
      <c r="H1845" s="4">
        <v>134997.49</v>
      </c>
      <c r="I1845" t="s">
        <v>33</v>
      </c>
      <c r="J1845">
        <v>2</v>
      </c>
      <c r="K1845">
        <v>587</v>
      </c>
      <c r="L1845" t="s">
        <v>31</v>
      </c>
      <c r="M1845" t="s">
        <v>21</v>
      </c>
      <c r="N1845" t="s">
        <v>32</v>
      </c>
      <c r="O1845" s="4">
        <v>44688.08</v>
      </c>
      <c r="P1845" t="s">
        <v>28</v>
      </c>
      <c r="Q1845" t="str" cm="1">
        <f t="array" ref="Q1845">_xlfn.IFS(
O1845&lt;50000,"Low Salary (&lt;$50K)",
O1845&lt;90000,"Lower Middle ($50K-$90K)",
O1845&lt;130000,"Middle ($90K-$130K)",
O1845&lt;170000,"Upper Middle ($130K-$170K)",
O1845&gt;=170000,"High Salary (&gt;$170K)"
)</f>
        <v>Low Salary (&lt;$50K)</v>
      </c>
      <c r="R1845" t="str" cm="1">
        <f t="array" ref="R1845">_xlfn.IFS(
G1845&lt;=2,"New Customers (0-2Y)",
G1845&lt;=5,"Growing Customers (3-5Y)",
G1845&lt;=8,"Established Customers (6-8Y)",
G1845&lt;=10,"Loyal Customers (9-10Y)"
)</f>
        <v>New Customers (0-2Y)</v>
      </c>
    </row>
    <row r="1846" spans="1:18" x14ac:dyDescent="0.35">
      <c r="A1846">
        <v>15699634</v>
      </c>
      <c r="B1846" t="s">
        <v>1031</v>
      </c>
      <c r="C1846" t="s">
        <v>17</v>
      </c>
      <c r="D1846" t="s">
        <v>18</v>
      </c>
      <c r="E1846">
        <v>48</v>
      </c>
      <c r="F1846" t="s">
        <v>19</v>
      </c>
      <c r="G1846">
        <v>2</v>
      </c>
      <c r="H1846" s="4">
        <v>0</v>
      </c>
      <c r="I1846" t="s">
        <v>24</v>
      </c>
      <c r="J1846">
        <v>2</v>
      </c>
      <c r="K1846">
        <v>667</v>
      </c>
      <c r="L1846" t="s">
        <v>35</v>
      </c>
      <c r="M1846" t="s">
        <v>21</v>
      </c>
      <c r="N1846" t="s">
        <v>22</v>
      </c>
      <c r="O1846" s="4">
        <v>148608.39000000001</v>
      </c>
      <c r="P1846" t="s">
        <v>28</v>
      </c>
      <c r="Q1846" t="str" cm="1">
        <f t="array" ref="Q1846">_xlfn.IFS(
O1846&lt;50000,"Low Salary (&lt;$50K)",
O1846&lt;90000,"Lower Middle ($50K-$90K)",
O1846&lt;130000,"Middle ($90K-$130K)",
O1846&lt;170000,"Upper Middle ($130K-$170K)",
O1846&gt;=170000,"High Salary (&gt;$170K)"
)</f>
        <v>Upper Middle ($130K-$170K)</v>
      </c>
      <c r="R1846" t="str" cm="1">
        <f t="array" ref="R1846">_xlfn.IFS(
G1846&lt;=2,"New Customers (0-2Y)",
G1846&lt;=5,"Growing Customers (3-5Y)",
G1846&lt;=8,"Established Customers (6-8Y)",
G1846&lt;=10,"Loyal Customers (9-10Y)"
)</f>
        <v>New Customers (0-2Y)</v>
      </c>
    </row>
    <row r="1847" spans="1:18" x14ac:dyDescent="0.35">
      <c r="A1847">
        <v>15589076</v>
      </c>
      <c r="B1847" t="s">
        <v>1165</v>
      </c>
      <c r="C1847" t="s">
        <v>17</v>
      </c>
      <c r="D1847" t="s">
        <v>39</v>
      </c>
      <c r="E1847">
        <v>36</v>
      </c>
      <c r="F1847" t="s">
        <v>19</v>
      </c>
      <c r="G1847">
        <v>9</v>
      </c>
      <c r="H1847" s="4">
        <v>0</v>
      </c>
      <c r="I1847" t="s">
        <v>24</v>
      </c>
      <c r="J1847">
        <v>1</v>
      </c>
      <c r="K1847">
        <v>737</v>
      </c>
      <c r="L1847" t="s">
        <v>35</v>
      </c>
      <c r="M1847" t="s">
        <v>27</v>
      </c>
      <c r="N1847" t="s">
        <v>22</v>
      </c>
      <c r="O1847" s="4">
        <v>188670.9</v>
      </c>
      <c r="P1847" t="s">
        <v>23</v>
      </c>
      <c r="Q1847" t="str" cm="1">
        <f t="array" ref="Q1847">_xlfn.IFS(
O1847&lt;50000,"Low Salary (&lt;$50K)",
O1847&lt;90000,"Lower Middle ($50K-$90K)",
O1847&lt;130000,"Middle ($90K-$130K)",
O1847&lt;170000,"Upper Middle ($130K-$170K)",
O1847&gt;=170000,"High Salary (&gt;$170K)"
)</f>
        <v>High Salary (&gt;$170K)</v>
      </c>
      <c r="R1847" t="str" cm="1">
        <f t="array" ref="R1847">_xlfn.IFS(
G1847&lt;=2,"New Customers (0-2Y)",
G1847&lt;=5,"Growing Customers (3-5Y)",
G1847&lt;=8,"Established Customers (6-8Y)",
G1847&lt;=10,"Loyal Customers (9-10Y)"
)</f>
        <v>Loyal Customers (9-10Y)</v>
      </c>
    </row>
    <row r="1848" spans="1:18" x14ac:dyDescent="0.35">
      <c r="A1848">
        <v>15812338</v>
      </c>
      <c r="B1848" t="s">
        <v>450</v>
      </c>
      <c r="C1848" t="s">
        <v>26</v>
      </c>
      <c r="D1848" t="s">
        <v>18</v>
      </c>
      <c r="E1848">
        <v>30</v>
      </c>
      <c r="F1848" t="s">
        <v>19</v>
      </c>
      <c r="G1848">
        <v>7</v>
      </c>
      <c r="H1848" s="4">
        <v>0</v>
      </c>
      <c r="I1848" t="s">
        <v>24</v>
      </c>
      <c r="J1848">
        <v>1</v>
      </c>
      <c r="K1848">
        <v>485</v>
      </c>
      <c r="L1848" t="s">
        <v>44</v>
      </c>
      <c r="M1848" t="s">
        <v>21</v>
      </c>
      <c r="N1848" t="s">
        <v>32</v>
      </c>
      <c r="O1848" s="4">
        <v>107067.37</v>
      </c>
      <c r="P1848" t="s">
        <v>28</v>
      </c>
      <c r="Q1848" t="str" cm="1">
        <f t="array" ref="Q1848">_xlfn.IFS(
O1848&lt;50000,"Low Salary (&lt;$50K)",
O1848&lt;90000,"Lower Middle ($50K-$90K)",
O1848&lt;130000,"Middle ($90K-$130K)",
O1848&lt;170000,"Upper Middle ($130K-$170K)",
O1848&gt;=170000,"High Salary (&gt;$170K)"
)</f>
        <v>Middle ($90K-$130K)</v>
      </c>
      <c r="R1848" t="str" cm="1">
        <f t="array" ref="R1848">_xlfn.IFS(
G1848&lt;=2,"New Customers (0-2Y)",
G1848&lt;=5,"Growing Customers (3-5Y)",
G1848&lt;=8,"Established Customers (6-8Y)",
G1848&lt;=10,"Loyal Customers (9-10Y)"
)</f>
        <v>Established Customers (6-8Y)</v>
      </c>
    </row>
    <row r="1849" spans="1:18" x14ac:dyDescent="0.35">
      <c r="A1849">
        <v>15758845</v>
      </c>
      <c r="B1849" t="s">
        <v>1166</v>
      </c>
      <c r="C1849" t="s">
        <v>26</v>
      </c>
      <c r="D1849" t="s">
        <v>18</v>
      </c>
      <c r="E1849">
        <v>37</v>
      </c>
      <c r="F1849" t="s">
        <v>19</v>
      </c>
      <c r="G1849">
        <v>0</v>
      </c>
      <c r="H1849" s="4">
        <v>64345.21</v>
      </c>
      <c r="I1849" t="s">
        <v>29</v>
      </c>
      <c r="J1849">
        <v>1</v>
      </c>
      <c r="K1849">
        <v>590</v>
      </c>
      <c r="L1849" t="s">
        <v>31</v>
      </c>
      <c r="M1849" t="s">
        <v>27</v>
      </c>
      <c r="N1849" t="s">
        <v>22</v>
      </c>
      <c r="O1849" s="4">
        <v>61759.33</v>
      </c>
      <c r="P1849" t="s">
        <v>23</v>
      </c>
      <c r="Q1849" t="str" cm="1">
        <f t="array" ref="Q1849">_xlfn.IFS(
O1849&lt;50000,"Low Salary (&lt;$50K)",
O1849&lt;90000,"Lower Middle ($50K-$90K)",
O1849&lt;130000,"Middle ($90K-$130K)",
O1849&lt;170000,"Upper Middle ($130K-$170K)",
O1849&gt;=170000,"High Salary (&gt;$170K)"
)</f>
        <v>Lower Middle ($50K-$90K)</v>
      </c>
      <c r="R1849" t="str" cm="1">
        <f t="array" ref="R1849">_xlfn.IFS(
G1849&lt;=2,"New Customers (0-2Y)",
G1849&lt;=5,"Growing Customers (3-5Y)",
G1849&lt;=8,"Established Customers (6-8Y)",
G1849&lt;=10,"Loyal Customers (9-10Y)"
)</f>
        <v>New Customers (0-2Y)</v>
      </c>
    </row>
    <row r="1850" spans="1:18" x14ac:dyDescent="0.35">
      <c r="A1850">
        <v>15685844</v>
      </c>
      <c r="B1850" t="s">
        <v>339</v>
      </c>
      <c r="C1850" t="s">
        <v>42</v>
      </c>
      <c r="D1850" t="s">
        <v>18</v>
      </c>
      <c r="E1850">
        <v>35</v>
      </c>
      <c r="F1850" t="s">
        <v>19</v>
      </c>
      <c r="G1850">
        <v>8</v>
      </c>
      <c r="H1850" s="4">
        <v>141665.63</v>
      </c>
      <c r="I1850" t="s">
        <v>33</v>
      </c>
      <c r="J1850">
        <v>1</v>
      </c>
      <c r="K1850">
        <v>518</v>
      </c>
      <c r="L1850" t="s">
        <v>31</v>
      </c>
      <c r="M1850" t="s">
        <v>27</v>
      </c>
      <c r="N1850" t="s">
        <v>22</v>
      </c>
      <c r="O1850" s="4">
        <v>192776.64</v>
      </c>
      <c r="P1850" t="s">
        <v>28</v>
      </c>
      <c r="Q1850" t="str" cm="1">
        <f t="array" ref="Q1850">_xlfn.IFS(
O1850&lt;50000,"Low Salary (&lt;$50K)",
O1850&lt;90000,"Lower Middle ($50K-$90K)",
O1850&lt;130000,"Middle ($90K-$130K)",
O1850&lt;170000,"Upper Middle ($130K-$170K)",
O1850&gt;=170000,"High Salary (&gt;$170K)"
)</f>
        <v>High Salary (&gt;$170K)</v>
      </c>
      <c r="R1850" t="str" cm="1">
        <f t="array" ref="R1850">_xlfn.IFS(
G1850&lt;=2,"New Customers (0-2Y)",
G1850&lt;=5,"Growing Customers (3-5Y)",
G1850&lt;=8,"Established Customers (6-8Y)",
G1850&lt;=10,"Loyal Customers (9-10Y)"
)</f>
        <v>Established Customers (6-8Y)</v>
      </c>
    </row>
    <row r="1851" spans="1:18" x14ac:dyDescent="0.35">
      <c r="A1851">
        <v>15583090</v>
      </c>
      <c r="B1851" t="s">
        <v>1167</v>
      </c>
      <c r="C1851" t="s">
        <v>26</v>
      </c>
      <c r="D1851" t="s">
        <v>18</v>
      </c>
      <c r="E1851">
        <v>29</v>
      </c>
      <c r="F1851" t="s">
        <v>43</v>
      </c>
      <c r="G1851">
        <v>8</v>
      </c>
      <c r="H1851" s="4">
        <v>0</v>
      </c>
      <c r="I1851" t="s">
        <v>24</v>
      </c>
      <c r="J1851">
        <v>2</v>
      </c>
      <c r="K1851">
        <v>581</v>
      </c>
      <c r="L1851" t="s">
        <v>31</v>
      </c>
      <c r="M1851" t="s">
        <v>21</v>
      </c>
      <c r="N1851" t="s">
        <v>32</v>
      </c>
      <c r="O1851" s="4">
        <v>46735.19</v>
      </c>
      <c r="P1851" t="s">
        <v>28</v>
      </c>
      <c r="Q1851" t="str" cm="1">
        <f t="array" ref="Q1851">_xlfn.IFS(
O1851&lt;50000,"Low Salary (&lt;$50K)",
O1851&lt;90000,"Lower Middle ($50K-$90K)",
O1851&lt;130000,"Middle ($90K-$130K)",
O1851&lt;170000,"Upper Middle ($130K-$170K)",
O1851&gt;=170000,"High Salary (&gt;$170K)"
)</f>
        <v>Low Salary (&lt;$50K)</v>
      </c>
      <c r="R1851" t="str" cm="1">
        <f t="array" ref="R1851">_xlfn.IFS(
G1851&lt;=2,"New Customers (0-2Y)",
G1851&lt;=5,"Growing Customers (3-5Y)",
G1851&lt;=8,"Established Customers (6-8Y)",
G1851&lt;=10,"Loyal Customers (9-10Y)"
)</f>
        <v>Established Customers (6-8Y)</v>
      </c>
    </row>
    <row r="1852" spans="1:18" x14ac:dyDescent="0.35">
      <c r="A1852">
        <v>15587581</v>
      </c>
      <c r="B1852" t="s">
        <v>316</v>
      </c>
      <c r="C1852" t="s">
        <v>42</v>
      </c>
      <c r="D1852" t="s">
        <v>18</v>
      </c>
      <c r="E1852">
        <v>33</v>
      </c>
      <c r="F1852" t="s">
        <v>19</v>
      </c>
      <c r="G1852">
        <v>5</v>
      </c>
      <c r="H1852" s="4">
        <v>136624.6</v>
      </c>
      <c r="I1852" t="s">
        <v>33</v>
      </c>
      <c r="J1852">
        <v>2</v>
      </c>
      <c r="K1852">
        <v>785</v>
      </c>
      <c r="L1852" t="s">
        <v>37</v>
      </c>
      <c r="M1852" t="s">
        <v>21</v>
      </c>
      <c r="N1852" t="s">
        <v>22</v>
      </c>
      <c r="O1852" s="4">
        <v>169117.74</v>
      </c>
      <c r="P1852" t="s">
        <v>28</v>
      </c>
      <c r="Q1852" t="str" cm="1">
        <f t="array" ref="Q1852">_xlfn.IFS(
O1852&lt;50000,"Low Salary (&lt;$50K)",
O1852&lt;90000,"Lower Middle ($50K-$90K)",
O1852&lt;130000,"Middle ($90K-$130K)",
O1852&lt;170000,"Upper Middle ($130K-$170K)",
O1852&gt;=170000,"High Salary (&gt;$170K)"
)</f>
        <v>Upper Middle ($130K-$170K)</v>
      </c>
      <c r="R1852" t="str" cm="1">
        <f t="array" ref="R1852">_xlfn.IFS(
G1852&lt;=2,"New Customers (0-2Y)",
G1852&lt;=5,"Growing Customers (3-5Y)",
G1852&lt;=8,"Established Customers (6-8Y)",
G1852&lt;=10,"Loyal Customers (9-10Y)"
)</f>
        <v>Growing Customers (3-5Y)</v>
      </c>
    </row>
    <row r="1853" spans="1:18" x14ac:dyDescent="0.35">
      <c r="A1853">
        <v>15633640</v>
      </c>
      <c r="B1853" t="s">
        <v>1168</v>
      </c>
      <c r="C1853" t="s">
        <v>17</v>
      </c>
      <c r="D1853" t="s">
        <v>18</v>
      </c>
      <c r="E1853">
        <v>52</v>
      </c>
      <c r="F1853" t="s">
        <v>19</v>
      </c>
      <c r="G1853">
        <v>4</v>
      </c>
      <c r="H1853" s="4">
        <v>161209.66</v>
      </c>
      <c r="I1853" t="s">
        <v>33</v>
      </c>
      <c r="J1853">
        <v>1</v>
      </c>
      <c r="K1853">
        <v>799</v>
      </c>
      <c r="L1853" t="s">
        <v>37</v>
      </c>
      <c r="M1853" t="s">
        <v>21</v>
      </c>
      <c r="N1853" t="s">
        <v>22</v>
      </c>
      <c r="O1853" s="4">
        <v>89081.41</v>
      </c>
      <c r="P1853" t="s">
        <v>28</v>
      </c>
      <c r="Q1853" t="str" cm="1">
        <f t="array" ref="Q1853">_xlfn.IFS(
O1853&lt;50000,"Low Salary (&lt;$50K)",
O1853&lt;90000,"Lower Middle ($50K-$90K)",
O1853&lt;130000,"Middle ($90K-$130K)",
O1853&lt;170000,"Upper Middle ($130K-$170K)",
O1853&gt;=170000,"High Salary (&gt;$170K)"
)</f>
        <v>Lower Middle ($50K-$90K)</v>
      </c>
      <c r="R1853" t="str" cm="1">
        <f t="array" ref="R1853">_xlfn.IFS(
G1853&lt;=2,"New Customers (0-2Y)",
G1853&lt;=5,"Growing Customers (3-5Y)",
G1853&lt;=8,"Established Customers (6-8Y)",
G1853&lt;=10,"Loyal Customers (9-10Y)"
)</f>
        <v>Growing Customers (3-5Y)</v>
      </c>
    </row>
    <row r="1854" spans="1:18" x14ac:dyDescent="0.35">
      <c r="A1854">
        <v>15573741</v>
      </c>
      <c r="B1854" t="s">
        <v>1169</v>
      </c>
      <c r="C1854" t="s">
        <v>26</v>
      </c>
      <c r="D1854" t="s">
        <v>39</v>
      </c>
      <c r="E1854">
        <v>38</v>
      </c>
      <c r="F1854" t="s">
        <v>19</v>
      </c>
      <c r="G1854">
        <v>10</v>
      </c>
      <c r="H1854" s="4">
        <v>95010.92</v>
      </c>
      <c r="I1854" t="s">
        <v>29</v>
      </c>
      <c r="J1854">
        <v>1</v>
      </c>
      <c r="K1854">
        <v>698</v>
      </c>
      <c r="L1854" t="s">
        <v>35</v>
      </c>
      <c r="M1854" t="s">
        <v>21</v>
      </c>
      <c r="N1854" t="s">
        <v>22</v>
      </c>
      <c r="O1854" s="4">
        <v>105227.86</v>
      </c>
      <c r="P1854" t="s">
        <v>28</v>
      </c>
      <c r="Q1854" t="str" cm="1">
        <f t="array" ref="Q1854">_xlfn.IFS(
O1854&lt;50000,"Low Salary (&lt;$50K)",
O1854&lt;90000,"Lower Middle ($50K-$90K)",
O1854&lt;130000,"Middle ($90K-$130K)",
O1854&lt;170000,"Upper Middle ($130K-$170K)",
O1854&gt;=170000,"High Salary (&gt;$170K)"
)</f>
        <v>Middle ($90K-$130K)</v>
      </c>
      <c r="R1854" t="str" cm="1">
        <f t="array" ref="R1854">_xlfn.IFS(
G1854&lt;=2,"New Customers (0-2Y)",
G1854&lt;=5,"Growing Customers (3-5Y)",
G1854&lt;=8,"Established Customers (6-8Y)",
G1854&lt;=10,"Loyal Customers (9-10Y)"
)</f>
        <v>Loyal Customers (9-10Y)</v>
      </c>
    </row>
    <row r="1855" spans="1:18" x14ac:dyDescent="0.35">
      <c r="A1855">
        <v>15633574</v>
      </c>
      <c r="B1855" t="s">
        <v>1170</v>
      </c>
      <c r="C1855" t="s">
        <v>17</v>
      </c>
      <c r="D1855" t="s">
        <v>18</v>
      </c>
      <c r="E1855">
        <v>41</v>
      </c>
      <c r="F1855" t="s">
        <v>19</v>
      </c>
      <c r="G1855">
        <v>4</v>
      </c>
      <c r="H1855" s="4">
        <v>167545.32</v>
      </c>
      <c r="I1855" t="s">
        <v>33</v>
      </c>
      <c r="J1855">
        <v>1</v>
      </c>
      <c r="K1855">
        <v>730</v>
      </c>
      <c r="L1855" t="s">
        <v>35</v>
      </c>
      <c r="M1855" t="s">
        <v>21</v>
      </c>
      <c r="N1855" t="s">
        <v>32</v>
      </c>
      <c r="O1855" s="4">
        <v>128246.81</v>
      </c>
      <c r="P1855" t="s">
        <v>28</v>
      </c>
      <c r="Q1855" t="str" cm="1">
        <f t="array" ref="Q1855">_xlfn.IFS(
O1855&lt;50000,"Low Salary (&lt;$50K)",
O1855&lt;90000,"Lower Middle ($50K-$90K)",
O1855&lt;130000,"Middle ($90K-$130K)",
O1855&lt;170000,"Upper Middle ($130K-$170K)",
O1855&gt;=170000,"High Salary (&gt;$170K)"
)</f>
        <v>Middle ($90K-$130K)</v>
      </c>
      <c r="R1855" t="str" cm="1">
        <f t="array" ref="R1855">_xlfn.IFS(
G1855&lt;=2,"New Customers (0-2Y)",
G1855&lt;=5,"Growing Customers (3-5Y)",
G1855&lt;=8,"Established Customers (6-8Y)",
G1855&lt;=10,"Loyal Customers (9-10Y)"
)</f>
        <v>Growing Customers (3-5Y)</v>
      </c>
    </row>
    <row r="1856" spans="1:18" x14ac:dyDescent="0.35">
      <c r="A1856">
        <v>15711455</v>
      </c>
      <c r="B1856" t="s">
        <v>672</v>
      </c>
      <c r="C1856" t="s">
        <v>42</v>
      </c>
      <c r="D1856" t="s">
        <v>18</v>
      </c>
      <c r="E1856">
        <v>36</v>
      </c>
      <c r="F1856" t="s">
        <v>19</v>
      </c>
      <c r="G1856">
        <v>4</v>
      </c>
      <c r="H1856" s="4">
        <v>109044.6</v>
      </c>
      <c r="I1856" t="s">
        <v>33</v>
      </c>
      <c r="J1856">
        <v>1</v>
      </c>
      <c r="K1856">
        <v>740</v>
      </c>
      <c r="L1856" t="s">
        <v>35</v>
      </c>
      <c r="M1856" t="s">
        <v>27</v>
      </c>
      <c r="N1856" t="s">
        <v>32</v>
      </c>
      <c r="O1856" s="4">
        <v>94554.74</v>
      </c>
      <c r="P1856" t="s">
        <v>23</v>
      </c>
      <c r="Q1856" t="str" cm="1">
        <f t="array" ref="Q1856">_xlfn.IFS(
O1856&lt;50000,"Low Salary (&lt;$50K)",
O1856&lt;90000,"Lower Middle ($50K-$90K)",
O1856&lt;130000,"Middle ($90K-$130K)",
O1856&lt;170000,"Upper Middle ($130K-$170K)",
O1856&gt;=170000,"High Salary (&gt;$170K)"
)</f>
        <v>Middle ($90K-$130K)</v>
      </c>
      <c r="R1856" t="str" cm="1">
        <f t="array" ref="R1856">_xlfn.IFS(
G1856&lt;=2,"New Customers (0-2Y)",
G1856&lt;=5,"Growing Customers (3-5Y)",
G1856&lt;=8,"Established Customers (6-8Y)",
G1856&lt;=10,"Loyal Customers (9-10Y)"
)</f>
        <v>Growing Customers (3-5Y)</v>
      </c>
    </row>
    <row r="1857" spans="1:18" x14ac:dyDescent="0.35">
      <c r="A1857">
        <v>15570601</v>
      </c>
      <c r="B1857" t="s">
        <v>377</v>
      </c>
      <c r="C1857" t="s">
        <v>17</v>
      </c>
      <c r="D1857" t="s">
        <v>18</v>
      </c>
      <c r="E1857">
        <v>47</v>
      </c>
      <c r="F1857" t="s">
        <v>19</v>
      </c>
      <c r="G1857">
        <v>9</v>
      </c>
      <c r="H1857" s="4">
        <v>122031.55</v>
      </c>
      <c r="I1857" t="s">
        <v>33</v>
      </c>
      <c r="J1857">
        <v>1</v>
      </c>
      <c r="K1857">
        <v>785</v>
      </c>
      <c r="L1857" t="s">
        <v>37</v>
      </c>
      <c r="M1857" t="s">
        <v>21</v>
      </c>
      <c r="N1857" t="s">
        <v>22</v>
      </c>
      <c r="O1857" s="4">
        <v>33823.5</v>
      </c>
      <c r="P1857" t="s">
        <v>23</v>
      </c>
      <c r="Q1857" t="str" cm="1">
        <f t="array" ref="Q1857">_xlfn.IFS(
O1857&lt;50000,"Low Salary (&lt;$50K)",
O1857&lt;90000,"Lower Middle ($50K-$90K)",
O1857&lt;130000,"Middle ($90K-$130K)",
O1857&lt;170000,"Upper Middle ($130K-$170K)",
O1857&gt;=170000,"High Salary (&gt;$170K)"
)</f>
        <v>Low Salary (&lt;$50K)</v>
      </c>
      <c r="R1857" t="str" cm="1">
        <f t="array" ref="R1857">_xlfn.IFS(
G1857&lt;=2,"New Customers (0-2Y)",
G1857&lt;=5,"Growing Customers (3-5Y)",
G1857&lt;=8,"Established Customers (6-8Y)",
G1857&lt;=10,"Loyal Customers (9-10Y)"
)</f>
        <v>Loyal Customers (9-10Y)</v>
      </c>
    </row>
    <row r="1858" spans="1:18" x14ac:dyDescent="0.35">
      <c r="A1858">
        <v>15690925</v>
      </c>
      <c r="B1858" t="s">
        <v>260</v>
      </c>
      <c r="C1858" t="s">
        <v>26</v>
      </c>
      <c r="D1858" t="s">
        <v>18</v>
      </c>
      <c r="E1858">
        <v>29</v>
      </c>
      <c r="F1858" t="s">
        <v>43</v>
      </c>
      <c r="G1858">
        <v>2</v>
      </c>
      <c r="H1858" s="4">
        <v>27755.97</v>
      </c>
      <c r="I1858" t="s">
        <v>29</v>
      </c>
      <c r="J1858">
        <v>1</v>
      </c>
      <c r="K1858">
        <v>527</v>
      </c>
      <c r="L1858" t="s">
        <v>31</v>
      </c>
      <c r="M1858" t="s">
        <v>21</v>
      </c>
      <c r="N1858" t="s">
        <v>32</v>
      </c>
      <c r="O1858" s="4">
        <v>97468.44</v>
      </c>
      <c r="P1858" t="s">
        <v>23</v>
      </c>
      <c r="Q1858" t="str" cm="1">
        <f t="array" ref="Q1858">_xlfn.IFS(
O1858&lt;50000,"Low Salary (&lt;$50K)",
O1858&lt;90000,"Lower Middle ($50K-$90K)",
O1858&lt;130000,"Middle ($90K-$130K)",
O1858&lt;170000,"Upper Middle ($130K-$170K)",
O1858&gt;=170000,"High Salary (&gt;$170K)"
)</f>
        <v>Middle ($90K-$130K)</v>
      </c>
      <c r="R1858" t="str" cm="1">
        <f t="array" ref="R1858">_xlfn.IFS(
G1858&lt;=2,"New Customers (0-2Y)",
G1858&lt;=5,"Growing Customers (3-5Y)",
G1858&lt;=8,"Established Customers (6-8Y)",
G1858&lt;=10,"Loyal Customers (9-10Y)"
)</f>
        <v>New Customers (0-2Y)</v>
      </c>
    </row>
    <row r="1859" spans="1:18" x14ac:dyDescent="0.35">
      <c r="A1859">
        <v>15709338</v>
      </c>
      <c r="B1859" t="s">
        <v>209</v>
      </c>
      <c r="C1859" t="s">
        <v>17</v>
      </c>
      <c r="D1859" t="s">
        <v>18</v>
      </c>
      <c r="E1859">
        <v>29</v>
      </c>
      <c r="F1859" t="s">
        <v>43</v>
      </c>
      <c r="G1859">
        <v>1</v>
      </c>
      <c r="H1859" s="4">
        <v>118560.55</v>
      </c>
      <c r="I1859" t="s">
        <v>33</v>
      </c>
      <c r="J1859">
        <v>1</v>
      </c>
      <c r="K1859">
        <v>544</v>
      </c>
      <c r="L1859" t="s">
        <v>31</v>
      </c>
      <c r="M1859" t="s">
        <v>21</v>
      </c>
      <c r="N1859" t="s">
        <v>22</v>
      </c>
      <c r="O1859" s="4">
        <v>164137.35999999999</v>
      </c>
      <c r="P1859" t="s">
        <v>28</v>
      </c>
      <c r="Q1859" t="str" cm="1">
        <f t="array" ref="Q1859">_xlfn.IFS(
O1859&lt;50000,"Low Salary (&lt;$50K)",
O1859&lt;90000,"Lower Middle ($50K-$90K)",
O1859&lt;130000,"Middle ($90K-$130K)",
O1859&lt;170000,"Upper Middle ($130K-$170K)",
O1859&gt;=170000,"High Salary (&gt;$170K)"
)</f>
        <v>Upper Middle ($130K-$170K)</v>
      </c>
      <c r="R1859" t="str" cm="1">
        <f t="array" ref="R1859">_xlfn.IFS(
G1859&lt;=2,"New Customers (0-2Y)",
G1859&lt;=5,"Growing Customers (3-5Y)",
G1859&lt;=8,"Established Customers (6-8Y)",
G1859&lt;=10,"Loyal Customers (9-10Y)"
)</f>
        <v>New Customers (0-2Y)</v>
      </c>
    </row>
    <row r="1860" spans="1:18" x14ac:dyDescent="0.35">
      <c r="A1860">
        <v>15780746</v>
      </c>
      <c r="B1860" t="s">
        <v>1171</v>
      </c>
      <c r="C1860" t="s">
        <v>17</v>
      </c>
      <c r="D1860" t="s">
        <v>39</v>
      </c>
      <c r="E1860">
        <v>61</v>
      </c>
      <c r="F1860" t="s">
        <v>2967</v>
      </c>
      <c r="G1860">
        <v>4</v>
      </c>
      <c r="H1860" s="4">
        <v>0</v>
      </c>
      <c r="I1860" t="s">
        <v>24</v>
      </c>
      <c r="J1860">
        <v>2</v>
      </c>
      <c r="K1860">
        <v>705</v>
      </c>
      <c r="L1860" t="s">
        <v>35</v>
      </c>
      <c r="M1860" t="s">
        <v>21</v>
      </c>
      <c r="N1860" t="s">
        <v>22</v>
      </c>
      <c r="O1860" s="4">
        <v>191313.7</v>
      </c>
      <c r="P1860" t="s">
        <v>28</v>
      </c>
      <c r="Q1860" t="str" cm="1">
        <f t="array" ref="Q1860">_xlfn.IFS(
O1860&lt;50000,"Low Salary (&lt;$50K)",
O1860&lt;90000,"Lower Middle ($50K-$90K)",
O1860&lt;130000,"Middle ($90K-$130K)",
O1860&lt;170000,"Upper Middle ($130K-$170K)",
O1860&gt;=170000,"High Salary (&gt;$170K)"
)</f>
        <v>High Salary (&gt;$170K)</v>
      </c>
      <c r="R1860" t="str" cm="1">
        <f t="array" ref="R1860">_xlfn.IFS(
G1860&lt;=2,"New Customers (0-2Y)",
G1860&lt;=5,"Growing Customers (3-5Y)",
G1860&lt;=8,"Established Customers (6-8Y)",
G1860&lt;=10,"Loyal Customers (9-10Y)"
)</f>
        <v>Growing Customers (3-5Y)</v>
      </c>
    </row>
    <row r="1861" spans="1:18" x14ac:dyDescent="0.35">
      <c r="A1861">
        <v>15681956</v>
      </c>
      <c r="B1861" t="s">
        <v>1172</v>
      </c>
      <c r="C1861" t="s">
        <v>17</v>
      </c>
      <c r="D1861" t="s">
        <v>39</v>
      </c>
      <c r="E1861">
        <v>34</v>
      </c>
      <c r="F1861" t="s">
        <v>19</v>
      </c>
      <c r="G1861">
        <v>9</v>
      </c>
      <c r="H1861" s="4">
        <v>0</v>
      </c>
      <c r="I1861" t="s">
        <v>24</v>
      </c>
      <c r="J1861">
        <v>2</v>
      </c>
      <c r="K1861">
        <v>684</v>
      </c>
      <c r="L1861" t="s">
        <v>35</v>
      </c>
      <c r="M1861" t="s">
        <v>21</v>
      </c>
      <c r="N1861" t="s">
        <v>22</v>
      </c>
      <c r="O1861" s="4">
        <v>65257.57</v>
      </c>
      <c r="P1861" t="s">
        <v>28</v>
      </c>
      <c r="Q1861" t="str" cm="1">
        <f t="array" ref="Q1861">_xlfn.IFS(
O1861&lt;50000,"Low Salary (&lt;$50K)",
O1861&lt;90000,"Lower Middle ($50K-$90K)",
O1861&lt;130000,"Middle ($90K-$130K)",
O1861&lt;170000,"Upper Middle ($130K-$170K)",
O1861&gt;=170000,"High Salary (&gt;$170K)"
)</f>
        <v>Lower Middle ($50K-$90K)</v>
      </c>
      <c r="R1861" t="str" cm="1">
        <f t="array" ref="R1861">_xlfn.IFS(
G1861&lt;=2,"New Customers (0-2Y)",
G1861&lt;=5,"Growing Customers (3-5Y)",
G1861&lt;=8,"Established Customers (6-8Y)",
G1861&lt;=10,"Loyal Customers (9-10Y)"
)</f>
        <v>Loyal Customers (9-10Y)</v>
      </c>
    </row>
    <row r="1862" spans="1:18" x14ac:dyDescent="0.35">
      <c r="A1862">
        <v>15778190</v>
      </c>
      <c r="B1862" t="s">
        <v>1173</v>
      </c>
      <c r="C1862" t="s">
        <v>26</v>
      </c>
      <c r="D1862" t="s">
        <v>18</v>
      </c>
      <c r="E1862">
        <v>28</v>
      </c>
      <c r="F1862" t="s">
        <v>43</v>
      </c>
      <c r="G1862">
        <v>8</v>
      </c>
      <c r="H1862" s="4">
        <v>97840.72</v>
      </c>
      <c r="I1862" t="s">
        <v>29</v>
      </c>
      <c r="J1862">
        <v>1</v>
      </c>
      <c r="K1862">
        <v>639</v>
      </c>
      <c r="L1862" t="s">
        <v>20</v>
      </c>
      <c r="M1862" t="s">
        <v>21</v>
      </c>
      <c r="N1862" t="s">
        <v>22</v>
      </c>
      <c r="O1862" s="4">
        <v>178222.77</v>
      </c>
      <c r="P1862" t="s">
        <v>28</v>
      </c>
      <c r="Q1862" t="str" cm="1">
        <f t="array" ref="Q1862">_xlfn.IFS(
O1862&lt;50000,"Low Salary (&lt;$50K)",
O1862&lt;90000,"Lower Middle ($50K-$90K)",
O1862&lt;130000,"Middle ($90K-$130K)",
O1862&lt;170000,"Upper Middle ($130K-$170K)",
O1862&gt;=170000,"High Salary (&gt;$170K)"
)</f>
        <v>High Salary (&gt;$170K)</v>
      </c>
      <c r="R1862" t="str" cm="1">
        <f t="array" ref="R1862">_xlfn.IFS(
G1862&lt;=2,"New Customers (0-2Y)",
G1862&lt;=5,"Growing Customers (3-5Y)",
G1862&lt;=8,"Established Customers (6-8Y)",
G1862&lt;=10,"Loyal Customers (9-10Y)"
)</f>
        <v>Established Customers (6-8Y)</v>
      </c>
    </row>
    <row r="1863" spans="1:18" x14ac:dyDescent="0.35">
      <c r="A1863">
        <v>15786852</v>
      </c>
      <c r="B1863" t="s">
        <v>1034</v>
      </c>
      <c r="C1863" t="s">
        <v>42</v>
      </c>
      <c r="D1863" t="s">
        <v>18</v>
      </c>
      <c r="E1863">
        <v>38</v>
      </c>
      <c r="F1863" t="s">
        <v>19</v>
      </c>
      <c r="G1863">
        <v>2</v>
      </c>
      <c r="H1863" s="4">
        <v>158651.29</v>
      </c>
      <c r="I1863" t="s">
        <v>33</v>
      </c>
      <c r="J1863">
        <v>2</v>
      </c>
      <c r="K1863">
        <v>565</v>
      </c>
      <c r="L1863" t="s">
        <v>31</v>
      </c>
      <c r="M1863" t="s">
        <v>21</v>
      </c>
      <c r="N1863" t="s">
        <v>22</v>
      </c>
      <c r="O1863" s="4">
        <v>179445.28</v>
      </c>
      <c r="P1863" t="s">
        <v>28</v>
      </c>
      <c r="Q1863" t="str" cm="1">
        <f t="array" ref="Q1863">_xlfn.IFS(
O1863&lt;50000,"Low Salary (&lt;$50K)",
O1863&lt;90000,"Lower Middle ($50K-$90K)",
O1863&lt;130000,"Middle ($90K-$130K)",
O1863&lt;170000,"Upper Middle ($130K-$170K)",
O1863&gt;=170000,"High Salary (&gt;$170K)"
)</f>
        <v>High Salary (&gt;$170K)</v>
      </c>
      <c r="R1863" t="str" cm="1">
        <f t="array" ref="R1863">_xlfn.IFS(
G1863&lt;=2,"New Customers (0-2Y)",
G1863&lt;=5,"Growing Customers (3-5Y)",
G1863&lt;=8,"Established Customers (6-8Y)",
G1863&lt;=10,"Loyal Customers (9-10Y)"
)</f>
        <v>New Customers (0-2Y)</v>
      </c>
    </row>
    <row r="1864" spans="1:18" x14ac:dyDescent="0.35">
      <c r="A1864">
        <v>15726494</v>
      </c>
      <c r="B1864" t="s">
        <v>620</v>
      </c>
      <c r="C1864" t="s">
        <v>17</v>
      </c>
      <c r="D1864" t="s">
        <v>39</v>
      </c>
      <c r="E1864">
        <v>44</v>
      </c>
      <c r="F1864" t="s">
        <v>19</v>
      </c>
      <c r="G1864">
        <v>9</v>
      </c>
      <c r="H1864" s="4">
        <v>175303.06</v>
      </c>
      <c r="I1864" t="s">
        <v>33</v>
      </c>
      <c r="J1864">
        <v>1</v>
      </c>
      <c r="K1864">
        <v>481</v>
      </c>
      <c r="L1864" t="s">
        <v>44</v>
      </c>
      <c r="M1864" t="s">
        <v>21</v>
      </c>
      <c r="N1864" t="s">
        <v>32</v>
      </c>
      <c r="O1864" s="4">
        <v>65500.53</v>
      </c>
      <c r="P1864" t="s">
        <v>23</v>
      </c>
      <c r="Q1864" t="str" cm="1">
        <f t="array" ref="Q1864">_xlfn.IFS(
O1864&lt;50000,"Low Salary (&lt;$50K)",
O1864&lt;90000,"Lower Middle ($50K-$90K)",
O1864&lt;130000,"Middle ($90K-$130K)",
O1864&lt;170000,"Upper Middle ($130K-$170K)",
O1864&gt;=170000,"High Salary (&gt;$170K)"
)</f>
        <v>Lower Middle ($50K-$90K)</v>
      </c>
      <c r="R1864" t="str" cm="1">
        <f t="array" ref="R1864">_xlfn.IFS(
G1864&lt;=2,"New Customers (0-2Y)",
G1864&lt;=5,"Growing Customers (3-5Y)",
G1864&lt;=8,"Established Customers (6-8Y)",
G1864&lt;=10,"Loyal Customers (9-10Y)"
)</f>
        <v>Loyal Customers (9-10Y)</v>
      </c>
    </row>
    <row r="1865" spans="1:18" x14ac:dyDescent="0.35">
      <c r="A1865">
        <v>15641183</v>
      </c>
      <c r="B1865" t="s">
        <v>50</v>
      </c>
      <c r="C1865" t="s">
        <v>26</v>
      </c>
      <c r="D1865" t="s">
        <v>39</v>
      </c>
      <c r="E1865">
        <v>25</v>
      </c>
      <c r="F1865" t="s">
        <v>43</v>
      </c>
      <c r="G1865">
        <v>8</v>
      </c>
      <c r="H1865" s="4">
        <v>96950.21</v>
      </c>
      <c r="I1865" t="s">
        <v>29</v>
      </c>
      <c r="J1865">
        <v>1</v>
      </c>
      <c r="K1865">
        <v>731</v>
      </c>
      <c r="L1865" t="s">
        <v>35</v>
      </c>
      <c r="M1865" t="s">
        <v>21</v>
      </c>
      <c r="N1865" t="s">
        <v>32</v>
      </c>
      <c r="O1865" s="4">
        <v>97877.92</v>
      </c>
      <c r="P1865" t="s">
        <v>28</v>
      </c>
      <c r="Q1865" t="str" cm="1">
        <f t="array" ref="Q1865">_xlfn.IFS(
O1865&lt;50000,"Low Salary (&lt;$50K)",
O1865&lt;90000,"Lower Middle ($50K-$90K)",
O1865&lt;130000,"Middle ($90K-$130K)",
O1865&lt;170000,"Upper Middle ($130K-$170K)",
O1865&gt;=170000,"High Salary (&gt;$170K)"
)</f>
        <v>Middle ($90K-$130K)</v>
      </c>
      <c r="R1865" t="str" cm="1">
        <f t="array" ref="R1865">_xlfn.IFS(
G1865&lt;=2,"New Customers (0-2Y)",
G1865&lt;=5,"Growing Customers (3-5Y)",
G1865&lt;=8,"Established Customers (6-8Y)",
G1865&lt;=10,"Loyal Customers (9-10Y)"
)</f>
        <v>Established Customers (6-8Y)</v>
      </c>
    </row>
    <row r="1866" spans="1:18" x14ac:dyDescent="0.35">
      <c r="A1866">
        <v>15805312</v>
      </c>
      <c r="B1866" t="s">
        <v>526</v>
      </c>
      <c r="C1866" t="s">
        <v>17</v>
      </c>
      <c r="D1866" t="s">
        <v>39</v>
      </c>
      <c r="E1866">
        <v>45</v>
      </c>
      <c r="F1866" t="s">
        <v>19</v>
      </c>
      <c r="G1866">
        <v>7</v>
      </c>
      <c r="H1866" s="4">
        <v>123859.6</v>
      </c>
      <c r="I1866" t="s">
        <v>33</v>
      </c>
      <c r="J1866">
        <v>1</v>
      </c>
      <c r="K1866">
        <v>607</v>
      </c>
      <c r="L1866" t="s">
        <v>20</v>
      </c>
      <c r="M1866" t="s">
        <v>27</v>
      </c>
      <c r="N1866" t="s">
        <v>22</v>
      </c>
      <c r="O1866" s="4">
        <v>113051.57</v>
      </c>
      <c r="P1866" t="s">
        <v>28</v>
      </c>
      <c r="Q1866" t="str" cm="1">
        <f t="array" ref="Q1866">_xlfn.IFS(
O1866&lt;50000,"Low Salary (&lt;$50K)",
O1866&lt;90000,"Lower Middle ($50K-$90K)",
O1866&lt;130000,"Middle ($90K-$130K)",
O1866&lt;170000,"Upper Middle ($130K-$170K)",
O1866&gt;=170000,"High Salary (&gt;$170K)"
)</f>
        <v>Middle ($90K-$130K)</v>
      </c>
      <c r="R1866" t="str" cm="1">
        <f t="array" ref="R1866">_xlfn.IFS(
G1866&lt;=2,"New Customers (0-2Y)",
G1866&lt;=5,"Growing Customers (3-5Y)",
G1866&lt;=8,"Established Customers (6-8Y)",
G1866&lt;=10,"Loyal Customers (9-10Y)"
)</f>
        <v>Established Customers (6-8Y)</v>
      </c>
    </row>
    <row r="1867" spans="1:18" x14ac:dyDescent="0.35">
      <c r="A1867">
        <v>15636572</v>
      </c>
      <c r="B1867" t="s">
        <v>1174</v>
      </c>
      <c r="C1867" t="s">
        <v>17</v>
      </c>
      <c r="D1867" t="s">
        <v>18</v>
      </c>
      <c r="E1867">
        <v>32</v>
      </c>
      <c r="F1867" t="s">
        <v>19</v>
      </c>
      <c r="G1867">
        <v>7</v>
      </c>
      <c r="H1867" s="4">
        <v>0</v>
      </c>
      <c r="I1867" t="s">
        <v>24</v>
      </c>
      <c r="J1867">
        <v>2</v>
      </c>
      <c r="K1867">
        <v>760</v>
      </c>
      <c r="L1867" t="s">
        <v>35</v>
      </c>
      <c r="M1867" t="s">
        <v>21</v>
      </c>
      <c r="N1867" t="s">
        <v>22</v>
      </c>
      <c r="O1867" s="4">
        <v>105969.05</v>
      </c>
      <c r="P1867" t="s">
        <v>28</v>
      </c>
      <c r="Q1867" t="str" cm="1">
        <f t="array" ref="Q1867">_xlfn.IFS(
O1867&lt;50000,"Low Salary (&lt;$50K)",
O1867&lt;90000,"Lower Middle ($50K-$90K)",
O1867&lt;130000,"Middle ($90K-$130K)",
O1867&lt;170000,"Upper Middle ($130K-$170K)",
O1867&gt;=170000,"High Salary (&gt;$170K)"
)</f>
        <v>Middle ($90K-$130K)</v>
      </c>
      <c r="R1867" t="str" cm="1">
        <f t="array" ref="R1867">_xlfn.IFS(
G1867&lt;=2,"New Customers (0-2Y)",
G1867&lt;=5,"Growing Customers (3-5Y)",
G1867&lt;=8,"Established Customers (6-8Y)",
G1867&lt;=10,"Loyal Customers (9-10Y)"
)</f>
        <v>Established Customers (6-8Y)</v>
      </c>
    </row>
    <row r="1868" spans="1:18" x14ac:dyDescent="0.35">
      <c r="A1868">
        <v>15632575</v>
      </c>
      <c r="B1868" t="s">
        <v>716</v>
      </c>
      <c r="C1868" t="s">
        <v>17</v>
      </c>
      <c r="D1868" t="s">
        <v>18</v>
      </c>
      <c r="E1868">
        <v>70</v>
      </c>
      <c r="F1868" t="s">
        <v>2967</v>
      </c>
      <c r="G1868">
        <v>9</v>
      </c>
      <c r="H1868" s="4">
        <v>0</v>
      </c>
      <c r="I1868" t="s">
        <v>24</v>
      </c>
      <c r="J1868">
        <v>1</v>
      </c>
      <c r="K1868">
        <v>559</v>
      </c>
      <c r="L1868" t="s">
        <v>31</v>
      </c>
      <c r="M1868" t="s">
        <v>21</v>
      </c>
      <c r="N1868" t="s">
        <v>22</v>
      </c>
      <c r="O1868" s="4">
        <v>122996.76</v>
      </c>
      <c r="P1868" t="s">
        <v>28</v>
      </c>
      <c r="Q1868" t="str" cm="1">
        <f t="array" ref="Q1868">_xlfn.IFS(
O1868&lt;50000,"Low Salary (&lt;$50K)",
O1868&lt;90000,"Lower Middle ($50K-$90K)",
O1868&lt;130000,"Middle ($90K-$130K)",
O1868&lt;170000,"Upper Middle ($130K-$170K)",
O1868&gt;=170000,"High Salary (&gt;$170K)"
)</f>
        <v>Middle ($90K-$130K)</v>
      </c>
      <c r="R1868" t="str" cm="1">
        <f t="array" ref="R1868">_xlfn.IFS(
G1868&lt;=2,"New Customers (0-2Y)",
G1868&lt;=5,"Growing Customers (3-5Y)",
G1868&lt;=8,"Established Customers (6-8Y)",
G1868&lt;=10,"Loyal Customers (9-10Y)"
)</f>
        <v>Loyal Customers (9-10Y)</v>
      </c>
    </row>
    <row r="1869" spans="1:18" x14ac:dyDescent="0.35">
      <c r="A1869">
        <v>15740164</v>
      </c>
      <c r="B1869" t="s">
        <v>1175</v>
      </c>
      <c r="C1869" t="s">
        <v>17</v>
      </c>
      <c r="D1869" t="s">
        <v>18</v>
      </c>
      <c r="E1869">
        <v>33</v>
      </c>
      <c r="F1869" t="s">
        <v>19</v>
      </c>
      <c r="G1869">
        <v>3</v>
      </c>
      <c r="H1869" s="4">
        <v>85227.839999999997</v>
      </c>
      <c r="I1869" t="s">
        <v>29</v>
      </c>
      <c r="J1869">
        <v>1</v>
      </c>
      <c r="K1869">
        <v>715</v>
      </c>
      <c r="L1869" t="s">
        <v>35</v>
      </c>
      <c r="M1869" t="s">
        <v>21</v>
      </c>
      <c r="N1869" t="s">
        <v>22</v>
      </c>
      <c r="O1869" s="4">
        <v>68087.149999999994</v>
      </c>
      <c r="P1869" t="s">
        <v>28</v>
      </c>
      <c r="Q1869" t="str" cm="1">
        <f t="array" ref="Q1869">_xlfn.IFS(
O1869&lt;50000,"Low Salary (&lt;$50K)",
O1869&lt;90000,"Lower Middle ($50K-$90K)",
O1869&lt;130000,"Middle ($90K-$130K)",
O1869&lt;170000,"Upper Middle ($130K-$170K)",
O1869&gt;=170000,"High Salary (&gt;$170K)"
)</f>
        <v>Lower Middle ($50K-$90K)</v>
      </c>
      <c r="R1869" t="str" cm="1">
        <f t="array" ref="R1869">_xlfn.IFS(
G1869&lt;=2,"New Customers (0-2Y)",
G1869&lt;=5,"Growing Customers (3-5Y)",
G1869&lt;=8,"Established Customers (6-8Y)",
G1869&lt;=10,"Loyal Customers (9-10Y)"
)</f>
        <v>Growing Customers (3-5Y)</v>
      </c>
    </row>
    <row r="1870" spans="1:18" x14ac:dyDescent="0.35">
      <c r="A1870">
        <v>15574947</v>
      </c>
      <c r="B1870" t="s">
        <v>640</v>
      </c>
      <c r="C1870" t="s">
        <v>17</v>
      </c>
      <c r="D1870" t="s">
        <v>39</v>
      </c>
      <c r="E1870">
        <v>36</v>
      </c>
      <c r="F1870" t="s">
        <v>19</v>
      </c>
      <c r="G1870">
        <v>8</v>
      </c>
      <c r="H1870" s="4">
        <v>97786.08</v>
      </c>
      <c r="I1870" t="s">
        <v>29</v>
      </c>
      <c r="J1870">
        <v>2</v>
      </c>
      <c r="K1870">
        <v>656</v>
      </c>
      <c r="L1870" t="s">
        <v>20</v>
      </c>
      <c r="M1870" t="s">
        <v>27</v>
      </c>
      <c r="N1870" t="s">
        <v>22</v>
      </c>
      <c r="O1870" s="4">
        <v>21478.36</v>
      </c>
      <c r="P1870" t="s">
        <v>28</v>
      </c>
      <c r="Q1870" t="str" cm="1">
        <f t="array" ref="Q1870">_xlfn.IFS(
O1870&lt;50000,"Low Salary (&lt;$50K)",
O1870&lt;90000,"Lower Middle ($50K-$90K)",
O1870&lt;130000,"Middle ($90K-$130K)",
O1870&lt;170000,"Upper Middle ($130K-$170K)",
O1870&gt;=170000,"High Salary (&gt;$170K)"
)</f>
        <v>Low Salary (&lt;$50K)</v>
      </c>
      <c r="R1870" t="str" cm="1">
        <f t="array" ref="R1870">_xlfn.IFS(
G1870&lt;=2,"New Customers (0-2Y)",
G1870&lt;=5,"Growing Customers (3-5Y)",
G1870&lt;=8,"Established Customers (6-8Y)",
G1870&lt;=10,"Loyal Customers (9-10Y)"
)</f>
        <v>Established Customers (6-8Y)</v>
      </c>
    </row>
    <row r="1871" spans="1:18" x14ac:dyDescent="0.35">
      <c r="A1871">
        <v>15597909</v>
      </c>
      <c r="B1871" t="s">
        <v>641</v>
      </c>
      <c r="C1871" t="s">
        <v>42</v>
      </c>
      <c r="D1871" t="s">
        <v>39</v>
      </c>
      <c r="E1871">
        <v>33</v>
      </c>
      <c r="F1871" t="s">
        <v>19</v>
      </c>
      <c r="G1871">
        <v>7</v>
      </c>
      <c r="H1871" s="4">
        <v>128135.99</v>
      </c>
      <c r="I1871" t="s">
        <v>33</v>
      </c>
      <c r="J1871">
        <v>1</v>
      </c>
      <c r="K1871">
        <v>652</v>
      </c>
      <c r="L1871" t="s">
        <v>20</v>
      </c>
      <c r="M1871" t="s">
        <v>21</v>
      </c>
      <c r="N1871" t="s">
        <v>32</v>
      </c>
      <c r="O1871" s="4">
        <v>158437.73000000001</v>
      </c>
      <c r="P1871" t="s">
        <v>28</v>
      </c>
      <c r="Q1871" t="str" cm="1">
        <f t="array" ref="Q1871">_xlfn.IFS(
O1871&lt;50000,"Low Salary (&lt;$50K)",
O1871&lt;90000,"Lower Middle ($50K-$90K)",
O1871&lt;130000,"Middle ($90K-$130K)",
O1871&lt;170000,"Upper Middle ($130K-$170K)",
O1871&gt;=170000,"High Salary (&gt;$170K)"
)</f>
        <v>Upper Middle ($130K-$170K)</v>
      </c>
      <c r="R1871" t="str" cm="1">
        <f t="array" ref="R1871">_xlfn.IFS(
G1871&lt;=2,"New Customers (0-2Y)",
G1871&lt;=5,"Growing Customers (3-5Y)",
G1871&lt;=8,"Established Customers (6-8Y)",
G1871&lt;=10,"Loyal Customers (9-10Y)"
)</f>
        <v>Established Customers (6-8Y)</v>
      </c>
    </row>
    <row r="1872" spans="1:18" x14ac:dyDescent="0.35">
      <c r="A1872">
        <v>15782574</v>
      </c>
      <c r="B1872" t="s">
        <v>1044</v>
      </c>
      <c r="C1872" t="s">
        <v>26</v>
      </c>
      <c r="D1872" t="s">
        <v>39</v>
      </c>
      <c r="E1872">
        <v>33</v>
      </c>
      <c r="F1872" t="s">
        <v>19</v>
      </c>
      <c r="G1872">
        <v>6</v>
      </c>
      <c r="H1872" s="4">
        <v>0</v>
      </c>
      <c r="I1872" t="s">
        <v>24</v>
      </c>
      <c r="J1872">
        <v>2</v>
      </c>
      <c r="K1872">
        <v>624</v>
      </c>
      <c r="L1872" t="s">
        <v>20</v>
      </c>
      <c r="M1872" t="s">
        <v>27</v>
      </c>
      <c r="N1872" t="s">
        <v>32</v>
      </c>
      <c r="O1872" s="4">
        <v>76551.7</v>
      </c>
      <c r="P1872" t="s">
        <v>28</v>
      </c>
      <c r="Q1872" t="str" cm="1">
        <f t="array" ref="Q1872">_xlfn.IFS(
O1872&lt;50000,"Low Salary (&lt;$50K)",
O1872&lt;90000,"Lower Middle ($50K-$90K)",
O1872&lt;130000,"Middle ($90K-$130K)",
O1872&lt;170000,"Upper Middle ($130K-$170K)",
O1872&gt;=170000,"High Salary (&gt;$170K)"
)</f>
        <v>Lower Middle ($50K-$90K)</v>
      </c>
      <c r="R1872" t="str" cm="1">
        <f t="array" ref="R1872">_xlfn.IFS(
G1872&lt;=2,"New Customers (0-2Y)",
G1872&lt;=5,"Growing Customers (3-5Y)",
G1872&lt;=8,"Established Customers (6-8Y)",
G1872&lt;=10,"Loyal Customers (9-10Y)"
)</f>
        <v>Established Customers (6-8Y)</v>
      </c>
    </row>
    <row r="1873" spans="1:18" x14ac:dyDescent="0.35">
      <c r="A1873">
        <v>15734999</v>
      </c>
      <c r="B1873" t="s">
        <v>829</v>
      </c>
      <c r="C1873" t="s">
        <v>26</v>
      </c>
      <c r="D1873" t="s">
        <v>39</v>
      </c>
      <c r="E1873">
        <v>36</v>
      </c>
      <c r="F1873" t="s">
        <v>19</v>
      </c>
      <c r="G1873">
        <v>2</v>
      </c>
      <c r="H1873" s="4">
        <v>85996.19</v>
      </c>
      <c r="I1873" t="s">
        <v>29</v>
      </c>
      <c r="J1873">
        <v>1</v>
      </c>
      <c r="K1873">
        <v>634</v>
      </c>
      <c r="L1873" t="s">
        <v>20</v>
      </c>
      <c r="M1873" t="s">
        <v>21</v>
      </c>
      <c r="N1873" t="s">
        <v>32</v>
      </c>
      <c r="O1873" s="4">
        <v>15887.68</v>
      </c>
      <c r="P1873" t="s">
        <v>28</v>
      </c>
      <c r="Q1873" t="str" cm="1">
        <f t="array" ref="Q1873">_xlfn.IFS(
O1873&lt;50000,"Low Salary (&lt;$50K)",
O1873&lt;90000,"Lower Middle ($50K-$90K)",
O1873&lt;130000,"Middle ($90K-$130K)",
O1873&lt;170000,"Upper Middle ($130K-$170K)",
O1873&gt;=170000,"High Salary (&gt;$170K)"
)</f>
        <v>Low Salary (&lt;$50K)</v>
      </c>
      <c r="R1873" t="str" cm="1">
        <f t="array" ref="R1873">_xlfn.IFS(
G1873&lt;=2,"New Customers (0-2Y)",
G1873&lt;=5,"Growing Customers (3-5Y)",
G1873&lt;=8,"Established Customers (6-8Y)",
G1873&lt;=10,"Loyal Customers (9-10Y)"
)</f>
        <v>New Customers (0-2Y)</v>
      </c>
    </row>
    <row r="1874" spans="1:18" x14ac:dyDescent="0.35">
      <c r="A1874">
        <v>15706593</v>
      </c>
      <c r="B1874" t="s">
        <v>1176</v>
      </c>
      <c r="C1874" t="s">
        <v>26</v>
      </c>
      <c r="D1874" t="s">
        <v>18</v>
      </c>
      <c r="E1874">
        <v>50</v>
      </c>
      <c r="F1874" t="s">
        <v>19</v>
      </c>
      <c r="G1874">
        <v>10</v>
      </c>
      <c r="H1874" s="4">
        <v>0</v>
      </c>
      <c r="I1874" t="s">
        <v>24</v>
      </c>
      <c r="J1874">
        <v>2</v>
      </c>
      <c r="K1874">
        <v>850</v>
      </c>
      <c r="L1874" t="s">
        <v>37</v>
      </c>
      <c r="M1874" t="s">
        <v>21</v>
      </c>
      <c r="N1874" t="s">
        <v>22</v>
      </c>
      <c r="O1874" s="4">
        <v>33741.839999999997</v>
      </c>
      <c r="P1874" t="s">
        <v>28</v>
      </c>
      <c r="Q1874" t="str" cm="1">
        <f t="array" ref="Q1874">_xlfn.IFS(
O1874&lt;50000,"Low Salary (&lt;$50K)",
O1874&lt;90000,"Lower Middle ($50K-$90K)",
O1874&lt;130000,"Middle ($90K-$130K)",
O1874&lt;170000,"Upper Middle ($130K-$170K)",
O1874&gt;=170000,"High Salary (&gt;$170K)"
)</f>
        <v>Low Salary (&lt;$50K)</v>
      </c>
      <c r="R1874" t="str" cm="1">
        <f t="array" ref="R1874">_xlfn.IFS(
G1874&lt;=2,"New Customers (0-2Y)",
G1874&lt;=5,"Growing Customers (3-5Y)",
G1874&lt;=8,"Established Customers (6-8Y)",
G1874&lt;=10,"Loyal Customers (9-10Y)"
)</f>
        <v>Loyal Customers (9-10Y)</v>
      </c>
    </row>
    <row r="1875" spans="1:18" x14ac:dyDescent="0.35">
      <c r="A1875">
        <v>15766686</v>
      </c>
      <c r="B1875" t="s">
        <v>63</v>
      </c>
      <c r="C1875" t="s">
        <v>42</v>
      </c>
      <c r="D1875" t="s">
        <v>18</v>
      </c>
      <c r="E1875">
        <v>39</v>
      </c>
      <c r="F1875" t="s">
        <v>19</v>
      </c>
      <c r="G1875">
        <v>1</v>
      </c>
      <c r="H1875" s="4">
        <v>104502.11</v>
      </c>
      <c r="I1875" t="s">
        <v>33</v>
      </c>
      <c r="J1875">
        <v>1</v>
      </c>
      <c r="K1875">
        <v>659</v>
      </c>
      <c r="L1875" t="s">
        <v>20</v>
      </c>
      <c r="M1875" t="s">
        <v>21</v>
      </c>
      <c r="N1875" t="s">
        <v>32</v>
      </c>
      <c r="O1875" s="4">
        <v>20652.689999999999</v>
      </c>
      <c r="P1875" t="s">
        <v>28</v>
      </c>
      <c r="Q1875" t="str" cm="1">
        <f t="array" ref="Q1875">_xlfn.IFS(
O1875&lt;50000,"Low Salary (&lt;$50K)",
O1875&lt;90000,"Lower Middle ($50K-$90K)",
O1875&lt;130000,"Middle ($90K-$130K)",
O1875&lt;170000,"Upper Middle ($130K-$170K)",
O1875&gt;=170000,"High Salary (&gt;$170K)"
)</f>
        <v>Low Salary (&lt;$50K)</v>
      </c>
      <c r="R1875" t="str" cm="1">
        <f t="array" ref="R1875">_xlfn.IFS(
G1875&lt;=2,"New Customers (0-2Y)",
G1875&lt;=5,"Growing Customers (3-5Y)",
G1875&lt;=8,"Established Customers (6-8Y)",
G1875&lt;=10,"Loyal Customers (9-10Y)"
)</f>
        <v>New Customers (0-2Y)</v>
      </c>
    </row>
    <row r="1876" spans="1:18" x14ac:dyDescent="0.35">
      <c r="A1876">
        <v>15590268</v>
      </c>
      <c r="B1876" t="s">
        <v>38</v>
      </c>
      <c r="C1876" t="s">
        <v>26</v>
      </c>
      <c r="D1876" t="s">
        <v>39</v>
      </c>
      <c r="E1876">
        <v>35</v>
      </c>
      <c r="F1876" t="s">
        <v>19</v>
      </c>
      <c r="G1876">
        <v>5</v>
      </c>
      <c r="H1876" s="4">
        <v>95772.97</v>
      </c>
      <c r="I1876" t="s">
        <v>29</v>
      </c>
      <c r="J1876">
        <v>1</v>
      </c>
      <c r="K1876">
        <v>529</v>
      </c>
      <c r="L1876" t="s">
        <v>31</v>
      </c>
      <c r="M1876" t="s">
        <v>21</v>
      </c>
      <c r="N1876" t="s">
        <v>22</v>
      </c>
      <c r="O1876" s="4">
        <v>112781.5</v>
      </c>
      <c r="P1876" t="s">
        <v>28</v>
      </c>
      <c r="Q1876" t="str" cm="1">
        <f t="array" ref="Q1876">_xlfn.IFS(
O1876&lt;50000,"Low Salary (&lt;$50K)",
O1876&lt;90000,"Lower Middle ($50K-$90K)",
O1876&lt;130000,"Middle ($90K-$130K)",
O1876&lt;170000,"Upper Middle ($130K-$170K)",
O1876&gt;=170000,"High Salary (&gt;$170K)"
)</f>
        <v>Middle ($90K-$130K)</v>
      </c>
      <c r="R1876" t="str" cm="1">
        <f t="array" ref="R1876">_xlfn.IFS(
G1876&lt;=2,"New Customers (0-2Y)",
G1876&lt;=5,"Growing Customers (3-5Y)",
G1876&lt;=8,"Established Customers (6-8Y)",
G1876&lt;=10,"Loyal Customers (9-10Y)"
)</f>
        <v>Growing Customers (3-5Y)</v>
      </c>
    </row>
    <row r="1877" spans="1:18" x14ac:dyDescent="0.35">
      <c r="A1877">
        <v>15763055</v>
      </c>
      <c r="B1877" t="s">
        <v>1177</v>
      </c>
      <c r="C1877" t="s">
        <v>26</v>
      </c>
      <c r="D1877" t="s">
        <v>39</v>
      </c>
      <c r="E1877">
        <v>31</v>
      </c>
      <c r="F1877" t="s">
        <v>19</v>
      </c>
      <c r="G1877">
        <v>5</v>
      </c>
      <c r="H1877" s="4">
        <v>98108.79</v>
      </c>
      <c r="I1877" t="s">
        <v>29</v>
      </c>
      <c r="J1877">
        <v>1</v>
      </c>
      <c r="K1877">
        <v>572</v>
      </c>
      <c r="L1877" t="s">
        <v>31</v>
      </c>
      <c r="M1877" t="s">
        <v>27</v>
      </c>
      <c r="N1877" t="s">
        <v>22</v>
      </c>
      <c r="O1877" s="4">
        <v>119996.95</v>
      </c>
      <c r="P1877" t="s">
        <v>28</v>
      </c>
      <c r="Q1877" t="str" cm="1">
        <f t="array" ref="Q1877">_xlfn.IFS(
O1877&lt;50000,"Low Salary (&lt;$50K)",
O1877&lt;90000,"Lower Middle ($50K-$90K)",
O1877&lt;130000,"Middle ($90K-$130K)",
O1877&lt;170000,"Upper Middle ($130K-$170K)",
O1877&gt;=170000,"High Salary (&gt;$170K)"
)</f>
        <v>Middle ($90K-$130K)</v>
      </c>
      <c r="R1877" t="str" cm="1">
        <f t="array" ref="R1877">_xlfn.IFS(
G1877&lt;=2,"New Customers (0-2Y)",
G1877&lt;=5,"Growing Customers (3-5Y)",
G1877&lt;=8,"Established Customers (6-8Y)",
G1877&lt;=10,"Loyal Customers (9-10Y)"
)</f>
        <v>Growing Customers (3-5Y)</v>
      </c>
    </row>
    <row r="1878" spans="1:18" x14ac:dyDescent="0.35">
      <c r="A1878">
        <v>15664754</v>
      </c>
      <c r="B1878" t="s">
        <v>596</v>
      </c>
      <c r="C1878" t="s">
        <v>42</v>
      </c>
      <c r="D1878" t="s">
        <v>39</v>
      </c>
      <c r="E1878">
        <v>39</v>
      </c>
      <c r="F1878" t="s">
        <v>19</v>
      </c>
      <c r="G1878">
        <v>9</v>
      </c>
      <c r="H1878" s="4">
        <v>131607.28</v>
      </c>
      <c r="I1878" t="s">
        <v>33</v>
      </c>
      <c r="J1878">
        <v>4</v>
      </c>
      <c r="K1878">
        <v>640</v>
      </c>
      <c r="L1878" t="s">
        <v>20</v>
      </c>
      <c r="M1878" t="s">
        <v>27</v>
      </c>
      <c r="N1878" t="s">
        <v>22</v>
      </c>
      <c r="O1878" s="4">
        <v>6981.43</v>
      </c>
      <c r="P1878" t="s">
        <v>23</v>
      </c>
      <c r="Q1878" t="str" cm="1">
        <f t="array" ref="Q1878">_xlfn.IFS(
O1878&lt;50000,"Low Salary (&lt;$50K)",
O1878&lt;90000,"Lower Middle ($50K-$90K)",
O1878&lt;130000,"Middle ($90K-$130K)",
O1878&lt;170000,"Upper Middle ($130K-$170K)",
O1878&gt;=170000,"High Salary (&gt;$170K)"
)</f>
        <v>Low Salary (&lt;$50K)</v>
      </c>
      <c r="R1878" t="str" cm="1">
        <f t="array" ref="R1878">_xlfn.IFS(
G1878&lt;=2,"New Customers (0-2Y)",
G1878&lt;=5,"Growing Customers (3-5Y)",
G1878&lt;=8,"Established Customers (6-8Y)",
G1878&lt;=10,"Loyal Customers (9-10Y)"
)</f>
        <v>Loyal Customers (9-10Y)</v>
      </c>
    </row>
    <row r="1879" spans="1:18" x14ac:dyDescent="0.35">
      <c r="A1879">
        <v>15643630</v>
      </c>
      <c r="B1879" t="s">
        <v>1178</v>
      </c>
      <c r="C1879" t="s">
        <v>26</v>
      </c>
      <c r="D1879" t="s">
        <v>39</v>
      </c>
      <c r="E1879">
        <v>55</v>
      </c>
      <c r="F1879" t="s">
        <v>19</v>
      </c>
      <c r="G1879">
        <v>9</v>
      </c>
      <c r="H1879" s="4">
        <v>63127.41</v>
      </c>
      <c r="I1879" t="s">
        <v>29</v>
      </c>
      <c r="J1879">
        <v>2</v>
      </c>
      <c r="K1879">
        <v>770</v>
      </c>
      <c r="L1879" t="s">
        <v>35</v>
      </c>
      <c r="M1879" t="s">
        <v>21</v>
      </c>
      <c r="N1879" t="s">
        <v>32</v>
      </c>
      <c r="O1879" s="4">
        <v>185211.28</v>
      </c>
      <c r="P1879" t="s">
        <v>23</v>
      </c>
      <c r="Q1879" t="str" cm="1">
        <f t="array" ref="Q1879">_xlfn.IFS(
O1879&lt;50000,"Low Salary (&lt;$50K)",
O1879&lt;90000,"Lower Middle ($50K-$90K)",
O1879&lt;130000,"Middle ($90K-$130K)",
O1879&lt;170000,"Upper Middle ($130K-$170K)",
O1879&gt;=170000,"High Salary (&gt;$170K)"
)</f>
        <v>High Salary (&gt;$170K)</v>
      </c>
      <c r="R1879" t="str" cm="1">
        <f t="array" ref="R1879">_xlfn.IFS(
G1879&lt;=2,"New Customers (0-2Y)",
G1879&lt;=5,"Growing Customers (3-5Y)",
G1879&lt;=8,"Established Customers (6-8Y)",
G1879&lt;=10,"Loyal Customers (9-10Y)"
)</f>
        <v>Loyal Customers (9-10Y)</v>
      </c>
    </row>
    <row r="1880" spans="1:18" x14ac:dyDescent="0.35">
      <c r="A1880">
        <v>15641043</v>
      </c>
      <c r="B1880" t="s">
        <v>51</v>
      </c>
      <c r="C1880" t="s">
        <v>26</v>
      </c>
      <c r="D1880" t="s">
        <v>39</v>
      </c>
      <c r="E1880">
        <v>35</v>
      </c>
      <c r="F1880" t="s">
        <v>19</v>
      </c>
      <c r="G1880">
        <v>7</v>
      </c>
      <c r="H1880" s="4">
        <v>0</v>
      </c>
      <c r="I1880" t="s">
        <v>24</v>
      </c>
      <c r="J1880">
        <v>2</v>
      </c>
      <c r="K1880">
        <v>648</v>
      </c>
      <c r="L1880" t="s">
        <v>20</v>
      </c>
      <c r="M1880" t="s">
        <v>21</v>
      </c>
      <c r="N1880" t="s">
        <v>22</v>
      </c>
      <c r="O1880" s="4">
        <v>78436.36</v>
      </c>
      <c r="P1880" t="s">
        <v>28</v>
      </c>
      <c r="Q1880" t="str" cm="1">
        <f t="array" ref="Q1880">_xlfn.IFS(
O1880&lt;50000,"Low Salary (&lt;$50K)",
O1880&lt;90000,"Lower Middle ($50K-$90K)",
O1880&lt;130000,"Middle ($90K-$130K)",
O1880&lt;170000,"Upper Middle ($130K-$170K)",
O1880&gt;=170000,"High Salary (&gt;$170K)"
)</f>
        <v>Lower Middle ($50K-$90K)</v>
      </c>
      <c r="R1880" t="str" cm="1">
        <f t="array" ref="R1880">_xlfn.IFS(
G1880&lt;=2,"New Customers (0-2Y)",
G1880&lt;=5,"Growing Customers (3-5Y)",
G1880&lt;=8,"Established Customers (6-8Y)",
G1880&lt;=10,"Loyal Customers (9-10Y)"
)</f>
        <v>Established Customers (6-8Y)</v>
      </c>
    </row>
    <row r="1881" spans="1:18" x14ac:dyDescent="0.35">
      <c r="A1881">
        <v>15768095</v>
      </c>
      <c r="B1881" t="s">
        <v>741</v>
      </c>
      <c r="C1881" t="s">
        <v>17</v>
      </c>
      <c r="D1881" t="s">
        <v>39</v>
      </c>
      <c r="E1881">
        <v>31</v>
      </c>
      <c r="F1881" t="s">
        <v>19</v>
      </c>
      <c r="G1881">
        <v>9</v>
      </c>
      <c r="H1881" s="4">
        <v>0</v>
      </c>
      <c r="I1881" t="s">
        <v>24</v>
      </c>
      <c r="J1881">
        <v>1</v>
      </c>
      <c r="K1881">
        <v>579</v>
      </c>
      <c r="L1881" t="s">
        <v>31</v>
      </c>
      <c r="M1881" t="s">
        <v>27</v>
      </c>
      <c r="N1881" t="s">
        <v>22</v>
      </c>
      <c r="O1881" s="4">
        <v>139048</v>
      </c>
      <c r="P1881" t="s">
        <v>28</v>
      </c>
      <c r="Q1881" t="str" cm="1">
        <f t="array" ref="Q1881">_xlfn.IFS(
O1881&lt;50000,"Low Salary (&lt;$50K)",
O1881&lt;90000,"Lower Middle ($50K-$90K)",
O1881&lt;130000,"Middle ($90K-$130K)",
O1881&lt;170000,"Upper Middle ($130K-$170K)",
O1881&gt;=170000,"High Salary (&gt;$170K)"
)</f>
        <v>Upper Middle ($130K-$170K)</v>
      </c>
      <c r="R1881" t="str" cm="1">
        <f t="array" ref="R1881">_xlfn.IFS(
G1881&lt;=2,"New Customers (0-2Y)",
G1881&lt;=5,"Growing Customers (3-5Y)",
G1881&lt;=8,"Established Customers (6-8Y)",
G1881&lt;=10,"Loyal Customers (9-10Y)"
)</f>
        <v>Loyal Customers (9-10Y)</v>
      </c>
    </row>
    <row r="1882" spans="1:18" x14ac:dyDescent="0.35">
      <c r="A1882">
        <v>15811314</v>
      </c>
      <c r="B1882" t="s">
        <v>1109</v>
      </c>
      <c r="C1882" t="s">
        <v>42</v>
      </c>
      <c r="D1882" t="s">
        <v>18</v>
      </c>
      <c r="E1882">
        <v>36</v>
      </c>
      <c r="F1882" t="s">
        <v>19</v>
      </c>
      <c r="G1882">
        <v>9</v>
      </c>
      <c r="H1882" s="4">
        <v>140355.56</v>
      </c>
      <c r="I1882" t="s">
        <v>33</v>
      </c>
      <c r="J1882">
        <v>2</v>
      </c>
      <c r="K1882">
        <v>589</v>
      </c>
      <c r="L1882" t="s">
        <v>31</v>
      </c>
      <c r="M1882" t="s">
        <v>21</v>
      </c>
      <c r="N1882" t="s">
        <v>32</v>
      </c>
      <c r="O1882" s="4">
        <v>136329.96</v>
      </c>
      <c r="P1882" t="s">
        <v>28</v>
      </c>
      <c r="Q1882" t="str" cm="1">
        <f t="array" ref="Q1882">_xlfn.IFS(
O1882&lt;50000,"Low Salary (&lt;$50K)",
O1882&lt;90000,"Lower Middle ($50K-$90K)",
O1882&lt;130000,"Middle ($90K-$130K)",
O1882&lt;170000,"Upper Middle ($130K-$170K)",
O1882&gt;=170000,"High Salary (&gt;$170K)"
)</f>
        <v>Upper Middle ($130K-$170K)</v>
      </c>
      <c r="R1882" t="str" cm="1">
        <f t="array" ref="R1882">_xlfn.IFS(
G1882&lt;=2,"New Customers (0-2Y)",
G1882&lt;=5,"Growing Customers (3-5Y)",
G1882&lt;=8,"Established Customers (6-8Y)",
G1882&lt;=10,"Loyal Customers (9-10Y)"
)</f>
        <v>Loyal Customers (9-10Y)</v>
      </c>
    </row>
    <row r="1883" spans="1:18" x14ac:dyDescent="0.35">
      <c r="A1883">
        <v>15669922</v>
      </c>
      <c r="B1883" t="s">
        <v>902</v>
      </c>
      <c r="C1883" t="s">
        <v>26</v>
      </c>
      <c r="D1883" t="s">
        <v>18</v>
      </c>
      <c r="E1883">
        <v>36</v>
      </c>
      <c r="F1883" t="s">
        <v>19</v>
      </c>
      <c r="G1883">
        <v>2</v>
      </c>
      <c r="H1883" s="4">
        <v>0</v>
      </c>
      <c r="I1883" t="s">
        <v>24</v>
      </c>
      <c r="J1883">
        <v>2</v>
      </c>
      <c r="K1883">
        <v>530</v>
      </c>
      <c r="L1883" t="s">
        <v>31</v>
      </c>
      <c r="M1883" t="s">
        <v>21</v>
      </c>
      <c r="N1883" t="s">
        <v>22</v>
      </c>
      <c r="O1883" s="4">
        <v>14721.8</v>
      </c>
      <c r="P1883" t="s">
        <v>28</v>
      </c>
      <c r="Q1883" t="str" cm="1">
        <f t="array" ref="Q1883">_xlfn.IFS(
O1883&lt;50000,"Low Salary (&lt;$50K)",
O1883&lt;90000,"Lower Middle ($50K-$90K)",
O1883&lt;130000,"Middle ($90K-$130K)",
O1883&lt;170000,"Upper Middle ($130K-$170K)",
O1883&gt;=170000,"High Salary (&gt;$170K)"
)</f>
        <v>Low Salary (&lt;$50K)</v>
      </c>
      <c r="R1883" t="str" cm="1">
        <f t="array" ref="R1883">_xlfn.IFS(
G1883&lt;=2,"New Customers (0-2Y)",
G1883&lt;=5,"Growing Customers (3-5Y)",
G1883&lt;=8,"Established Customers (6-8Y)",
G1883&lt;=10,"Loyal Customers (9-10Y)"
)</f>
        <v>New Customers (0-2Y)</v>
      </c>
    </row>
    <row r="1884" spans="1:18" x14ac:dyDescent="0.35">
      <c r="A1884">
        <v>15707114</v>
      </c>
      <c r="B1884" t="s">
        <v>2971</v>
      </c>
      <c r="C1884" t="s">
        <v>17</v>
      </c>
      <c r="D1884" t="s">
        <v>39</v>
      </c>
      <c r="E1884">
        <v>30</v>
      </c>
      <c r="F1884" t="s">
        <v>19</v>
      </c>
      <c r="G1884">
        <v>2</v>
      </c>
      <c r="H1884" s="4">
        <v>0</v>
      </c>
      <c r="I1884" t="s">
        <v>24</v>
      </c>
      <c r="J1884">
        <v>2</v>
      </c>
      <c r="K1884">
        <v>831</v>
      </c>
      <c r="L1884" t="s">
        <v>37</v>
      </c>
      <c r="M1884" t="s">
        <v>27</v>
      </c>
      <c r="N1884" t="s">
        <v>22</v>
      </c>
      <c r="O1884" s="4">
        <v>3430.38</v>
      </c>
      <c r="P1884" t="s">
        <v>28</v>
      </c>
      <c r="Q1884" t="str" cm="1">
        <f t="array" ref="Q1884">_xlfn.IFS(
O1884&lt;50000,"Low Salary (&lt;$50K)",
O1884&lt;90000,"Lower Middle ($50K-$90K)",
O1884&lt;130000,"Middle ($90K-$130K)",
O1884&lt;170000,"Upper Middle ($130K-$170K)",
O1884&gt;=170000,"High Salary (&gt;$170K)"
)</f>
        <v>Low Salary (&lt;$50K)</v>
      </c>
      <c r="R1884" t="str" cm="1">
        <f t="array" ref="R1884">_xlfn.IFS(
G1884&lt;=2,"New Customers (0-2Y)",
G1884&lt;=5,"Growing Customers (3-5Y)",
G1884&lt;=8,"Established Customers (6-8Y)",
G1884&lt;=10,"Loyal Customers (9-10Y)"
)</f>
        <v>New Customers (0-2Y)</v>
      </c>
    </row>
    <row r="1885" spans="1:18" x14ac:dyDescent="0.35">
      <c r="A1885">
        <v>15670602</v>
      </c>
      <c r="B1885" t="s">
        <v>812</v>
      </c>
      <c r="C1885" t="s">
        <v>42</v>
      </c>
      <c r="D1885" t="s">
        <v>39</v>
      </c>
      <c r="E1885">
        <v>24</v>
      </c>
      <c r="F1885" t="s">
        <v>43</v>
      </c>
      <c r="G1885">
        <v>7</v>
      </c>
      <c r="H1885" s="4">
        <v>107418.27</v>
      </c>
      <c r="I1885" t="s">
        <v>33</v>
      </c>
      <c r="J1885">
        <v>1</v>
      </c>
      <c r="K1885">
        <v>790</v>
      </c>
      <c r="L1885" t="s">
        <v>37</v>
      </c>
      <c r="M1885" t="s">
        <v>27</v>
      </c>
      <c r="N1885" t="s">
        <v>22</v>
      </c>
      <c r="O1885" s="4">
        <v>160450.21</v>
      </c>
      <c r="P1885" t="s">
        <v>28</v>
      </c>
      <c r="Q1885" t="str" cm="1">
        <f t="array" ref="Q1885">_xlfn.IFS(
O1885&lt;50000,"Low Salary (&lt;$50K)",
O1885&lt;90000,"Lower Middle ($50K-$90K)",
O1885&lt;130000,"Middle ($90K-$130K)",
O1885&lt;170000,"Upper Middle ($130K-$170K)",
O1885&gt;=170000,"High Salary (&gt;$170K)"
)</f>
        <v>Upper Middle ($130K-$170K)</v>
      </c>
      <c r="R1885" t="str" cm="1">
        <f t="array" ref="R1885">_xlfn.IFS(
G1885&lt;=2,"New Customers (0-2Y)",
G1885&lt;=5,"Growing Customers (3-5Y)",
G1885&lt;=8,"Established Customers (6-8Y)",
G1885&lt;=10,"Loyal Customers (9-10Y)"
)</f>
        <v>Established Customers (6-8Y)</v>
      </c>
    </row>
    <row r="1886" spans="1:18" x14ac:dyDescent="0.35">
      <c r="A1886">
        <v>15713479</v>
      </c>
      <c r="B1886" t="s">
        <v>1117</v>
      </c>
      <c r="C1886" t="s">
        <v>17</v>
      </c>
      <c r="D1886" t="s">
        <v>39</v>
      </c>
      <c r="E1886">
        <v>35</v>
      </c>
      <c r="F1886" t="s">
        <v>19</v>
      </c>
      <c r="G1886">
        <v>6</v>
      </c>
      <c r="H1886" s="4">
        <v>0</v>
      </c>
      <c r="I1886" t="s">
        <v>24</v>
      </c>
      <c r="J1886">
        <v>2</v>
      </c>
      <c r="K1886">
        <v>656</v>
      </c>
      <c r="L1886" t="s">
        <v>20</v>
      </c>
      <c r="M1886" t="s">
        <v>21</v>
      </c>
      <c r="N1886" t="s">
        <v>32</v>
      </c>
      <c r="O1886" s="4">
        <v>1485.27</v>
      </c>
      <c r="P1886" t="s">
        <v>28</v>
      </c>
      <c r="Q1886" t="str" cm="1">
        <f t="array" ref="Q1886">_xlfn.IFS(
O1886&lt;50000,"Low Salary (&lt;$50K)",
O1886&lt;90000,"Lower Middle ($50K-$90K)",
O1886&lt;130000,"Middle ($90K-$130K)",
O1886&lt;170000,"Upper Middle ($130K-$170K)",
O1886&gt;=170000,"High Salary (&gt;$170K)"
)</f>
        <v>Low Salary (&lt;$50K)</v>
      </c>
      <c r="R1886" t="str" cm="1">
        <f t="array" ref="R1886">_xlfn.IFS(
G1886&lt;=2,"New Customers (0-2Y)",
G1886&lt;=5,"Growing Customers (3-5Y)",
G1886&lt;=8,"Established Customers (6-8Y)",
G1886&lt;=10,"Loyal Customers (9-10Y)"
)</f>
        <v>Established Customers (6-8Y)</v>
      </c>
    </row>
    <row r="1887" spans="1:18" x14ac:dyDescent="0.35">
      <c r="A1887">
        <v>15663830</v>
      </c>
      <c r="B1887" t="s">
        <v>480</v>
      </c>
      <c r="C1887" t="s">
        <v>26</v>
      </c>
      <c r="D1887" t="s">
        <v>39</v>
      </c>
      <c r="E1887">
        <v>32</v>
      </c>
      <c r="F1887" t="s">
        <v>19</v>
      </c>
      <c r="G1887">
        <v>6</v>
      </c>
      <c r="H1887" s="4">
        <v>0</v>
      </c>
      <c r="I1887" t="s">
        <v>24</v>
      </c>
      <c r="J1887">
        <v>2</v>
      </c>
      <c r="K1887">
        <v>563</v>
      </c>
      <c r="L1887" t="s">
        <v>31</v>
      </c>
      <c r="M1887" t="s">
        <v>21</v>
      </c>
      <c r="N1887" t="s">
        <v>22</v>
      </c>
      <c r="O1887" s="4">
        <v>19720.080000000002</v>
      </c>
      <c r="P1887" t="s">
        <v>28</v>
      </c>
      <c r="Q1887" t="str" cm="1">
        <f t="array" ref="Q1887">_xlfn.IFS(
O1887&lt;50000,"Low Salary (&lt;$50K)",
O1887&lt;90000,"Lower Middle ($50K-$90K)",
O1887&lt;130000,"Middle ($90K-$130K)",
O1887&lt;170000,"Upper Middle ($130K-$170K)",
O1887&gt;=170000,"High Salary (&gt;$170K)"
)</f>
        <v>Low Salary (&lt;$50K)</v>
      </c>
      <c r="R1887" t="str" cm="1">
        <f t="array" ref="R1887">_xlfn.IFS(
G1887&lt;=2,"New Customers (0-2Y)",
G1887&lt;=5,"Growing Customers (3-5Y)",
G1887&lt;=8,"Established Customers (6-8Y)",
G1887&lt;=10,"Loyal Customers (9-10Y)"
)</f>
        <v>Established Customers (6-8Y)</v>
      </c>
    </row>
    <row r="1888" spans="1:18" x14ac:dyDescent="0.35">
      <c r="A1888">
        <v>15566958</v>
      </c>
      <c r="B1888" t="s">
        <v>859</v>
      </c>
      <c r="C1888" t="s">
        <v>26</v>
      </c>
      <c r="D1888" t="s">
        <v>39</v>
      </c>
      <c r="E1888">
        <v>39</v>
      </c>
      <c r="F1888" t="s">
        <v>19</v>
      </c>
      <c r="G1888">
        <v>7</v>
      </c>
      <c r="H1888" s="4">
        <v>167557.12</v>
      </c>
      <c r="I1888" t="s">
        <v>33</v>
      </c>
      <c r="J1888">
        <v>1</v>
      </c>
      <c r="K1888">
        <v>667</v>
      </c>
      <c r="L1888" t="s">
        <v>35</v>
      </c>
      <c r="M1888" t="s">
        <v>21</v>
      </c>
      <c r="N1888" t="s">
        <v>22</v>
      </c>
      <c r="O1888" s="4">
        <v>41183.019999999997</v>
      </c>
      <c r="P1888" t="s">
        <v>28</v>
      </c>
      <c r="Q1888" t="str" cm="1">
        <f t="array" ref="Q1888">_xlfn.IFS(
O1888&lt;50000,"Low Salary (&lt;$50K)",
O1888&lt;90000,"Lower Middle ($50K-$90K)",
O1888&lt;130000,"Middle ($90K-$130K)",
O1888&lt;170000,"Upper Middle ($130K-$170K)",
O1888&gt;=170000,"High Salary (&gt;$170K)"
)</f>
        <v>Low Salary (&lt;$50K)</v>
      </c>
      <c r="R1888" t="str" cm="1">
        <f t="array" ref="R1888">_xlfn.IFS(
G1888&lt;=2,"New Customers (0-2Y)",
G1888&lt;=5,"Growing Customers (3-5Y)",
G1888&lt;=8,"Established Customers (6-8Y)",
G1888&lt;=10,"Loyal Customers (9-10Y)"
)</f>
        <v>Established Customers (6-8Y)</v>
      </c>
    </row>
    <row r="1889" spans="1:18" x14ac:dyDescent="0.35">
      <c r="A1889">
        <v>15680918</v>
      </c>
      <c r="B1889" t="s">
        <v>249</v>
      </c>
      <c r="C1889" t="s">
        <v>26</v>
      </c>
      <c r="D1889" t="s">
        <v>39</v>
      </c>
      <c r="E1889">
        <v>34</v>
      </c>
      <c r="F1889" t="s">
        <v>19</v>
      </c>
      <c r="G1889">
        <v>8</v>
      </c>
      <c r="H1889" s="4">
        <v>117300.02</v>
      </c>
      <c r="I1889" t="s">
        <v>33</v>
      </c>
      <c r="J1889">
        <v>1</v>
      </c>
      <c r="K1889">
        <v>613</v>
      </c>
      <c r="L1889" t="s">
        <v>20</v>
      </c>
      <c r="M1889" t="s">
        <v>21</v>
      </c>
      <c r="N1889" t="s">
        <v>32</v>
      </c>
      <c r="O1889" s="4">
        <v>139410.07999999999</v>
      </c>
      <c r="P1889" t="s">
        <v>28</v>
      </c>
      <c r="Q1889" t="str" cm="1">
        <f t="array" ref="Q1889">_xlfn.IFS(
O1889&lt;50000,"Low Salary (&lt;$50K)",
O1889&lt;90000,"Lower Middle ($50K-$90K)",
O1889&lt;130000,"Middle ($90K-$130K)",
O1889&lt;170000,"Upper Middle ($130K-$170K)",
O1889&gt;=170000,"High Salary (&gt;$170K)"
)</f>
        <v>Upper Middle ($130K-$170K)</v>
      </c>
      <c r="R1889" t="str" cm="1">
        <f t="array" ref="R1889">_xlfn.IFS(
G1889&lt;=2,"New Customers (0-2Y)",
G1889&lt;=5,"Growing Customers (3-5Y)",
G1889&lt;=8,"Established Customers (6-8Y)",
G1889&lt;=10,"Loyal Customers (9-10Y)"
)</f>
        <v>Established Customers (6-8Y)</v>
      </c>
    </row>
    <row r="1890" spans="1:18" x14ac:dyDescent="0.35">
      <c r="A1890">
        <v>15663921</v>
      </c>
      <c r="B1890" t="s">
        <v>404</v>
      </c>
      <c r="C1890" t="s">
        <v>17</v>
      </c>
      <c r="D1890" t="s">
        <v>39</v>
      </c>
      <c r="E1890">
        <v>60</v>
      </c>
      <c r="F1890" t="s">
        <v>2967</v>
      </c>
      <c r="G1890">
        <v>7</v>
      </c>
      <c r="H1890" s="4">
        <v>0</v>
      </c>
      <c r="I1890" t="s">
        <v>24</v>
      </c>
      <c r="J1890">
        <v>2</v>
      </c>
      <c r="K1890">
        <v>429</v>
      </c>
      <c r="L1890" t="s">
        <v>44</v>
      </c>
      <c r="M1890" t="s">
        <v>21</v>
      </c>
      <c r="N1890" t="s">
        <v>22</v>
      </c>
      <c r="O1890" s="4">
        <v>163691.48000000001</v>
      </c>
      <c r="P1890" t="s">
        <v>28</v>
      </c>
      <c r="Q1890" t="str" cm="1">
        <f t="array" ref="Q1890">_xlfn.IFS(
O1890&lt;50000,"Low Salary (&lt;$50K)",
O1890&lt;90000,"Lower Middle ($50K-$90K)",
O1890&lt;130000,"Middle ($90K-$130K)",
O1890&lt;170000,"Upper Middle ($130K-$170K)",
O1890&gt;=170000,"High Salary (&gt;$170K)"
)</f>
        <v>Upper Middle ($130K-$170K)</v>
      </c>
      <c r="R1890" t="str" cm="1">
        <f t="array" ref="R1890">_xlfn.IFS(
G1890&lt;=2,"New Customers (0-2Y)",
G1890&lt;=5,"Growing Customers (3-5Y)",
G1890&lt;=8,"Established Customers (6-8Y)",
G1890&lt;=10,"Loyal Customers (9-10Y)"
)</f>
        <v>Established Customers (6-8Y)</v>
      </c>
    </row>
    <row r="1891" spans="1:18" x14ac:dyDescent="0.35">
      <c r="A1891">
        <v>15716324</v>
      </c>
      <c r="B1891" t="s">
        <v>1077</v>
      </c>
      <c r="C1891" t="s">
        <v>17</v>
      </c>
      <c r="D1891" t="s">
        <v>18</v>
      </c>
      <c r="E1891">
        <v>23</v>
      </c>
      <c r="F1891" t="s">
        <v>43</v>
      </c>
      <c r="G1891">
        <v>9</v>
      </c>
      <c r="H1891" s="4">
        <v>143672.9</v>
      </c>
      <c r="I1891" t="s">
        <v>33</v>
      </c>
      <c r="J1891">
        <v>1</v>
      </c>
      <c r="K1891">
        <v>665</v>
      </c>
      <c r="L1891" t="s">
        <v>35</v>
      </c>
      <c r="M1891" t="s">
        <v>21</v>
      </c>
      <c r="N1891" t="s">
        <v>22</v>
      </c>
      <c r="O1891" s="4">
        <v>115147.33</v>
      </c>
      <c r="P1891" t="s">
        <v>28</v>
      </c>
      <c r="Q1891" t="str" cm="1">
        <f t="array" ref="Q1891">_xlfn.IFS(
O1891&lt;50000,"Low Salary (&lt;$50K)",
O1891&lt;90000,"Lower Middle ($50K-$90K)",
O1891&lt;130000,"Middle ($90K-$130K)",
O1891&lt;170000,"Upper Middle ($130K-$170K)",
O1891&gt;=170000,"High Salary (&gt;$170K)"
)</f>
        <v>Middle ($90K-$130K)</v>
      </c>
      <c r="R1891" t="str" cm="1">
        <f t="array" ref="R1891">_xlfn.IFS(
G1891&lt;=2,"New Customers (0-2Y)",
G1891&lt;=5,"Growing Customers (3-5Y)",
G1891&lt;=8,"Established Customers (6-8Y)",
G1891&lt;=10,"Loyal Customers (9-10Y)"
)</f>
        <v>Loyal Customers (9-10Y)</v>
      </c>
    </row>
    <row r="1892" spans="1:18" x14ac:dyDescent="0.35">
      <c r="A1892">
        <v>15796969</v>
      </c>
      <c r="B1892" t="s">
        <v>1179</v>
      </c>
      <c r="C1892" t="s">
        <v>17</v>
      </c>
      <c r="D1892" t="s">
        <v>39</v>
      </c>
      <c r="E1892">
        <v>33</v>
      </c>
      <c r="F1892" t="s">
        <v>19</v>
      </c>
      <c r="G1892">
        <v>4</v>
      </c>
      <c r="H1892" s="4">
        <v>0</v>
      </c>
      <c r="I1892" t="s">
        <v>24</v>
      </c>
      <c r="J1892">
        <v>2</v>
      </c>
      <c r="K1892">
        <v>731</v>
      </c>
      <c r="L1892" t="s">
        <v>35</v>
      </c>
      <c r="M1892" t="s">
        <v>21</v>
      </c>
      <c r="N1892" t="s">
        <v>22</v>
      </c>
      <c r="O1892" s="4">
        <v>74945.11</v>
      </c>
      <c r="P1892" t="s">
        <v>28</v>
      </c>
      <c r="Q1892" t="str" cm="1">
        <f t="array" ref="Q1892">_xlfn.IFS(
O1892&lt;50000,"Low Salary (&lt;$50K)",
O1892&lt;90000,"Lower Middle ($50K-$90K)",
O1892&lt;130000,"Middle ($90K-$130K)",
O1892&lt;170000,"Upper Middle ($130K-$170K)",
O1892&gt;=170000,"High Salary (&gt;$170K)"
)</f>
        <v>Lower Middle ($50K-$90K)</v>
      </c>
      <c r="R1892" t="str" cm="1">
        <f t="array" ref="R1892">_xlfn.IFS(
G1892&lt;=2,"New Customers (0-2Y)",
G1892&lt;=5,"Growing Customers (3-5Y)",
G1892&lt;=8,"Established Customers (6-8Y)",
G1892&lt;=10,"Loyal Customers (9-10Y)"
)</f>
        <v>Growing Customers (3-5Y)</v>
      </c>
    </row>
    <row r="1893" spans="1:18" x14ac:dyDescent="0.35">
      <c r="A1893">
        <v>15574783</v>
      </c>
      <c r="B1893" t="s">
        <v>1180</v>
      </c>
      <c r="C1893" t="s">
        <v>17</v>
      </c>
      <c r="D1893" t="s">
        <v>18</v>
      </c>
      <c r="E1893">
        <v>37</v>
      </c>
      <c r="F1893" t="s">
        <v>19</v>
      </c>
      <c r="G1893">
        <v>1</v>
      </c>
      <c r="H1893" s="4">
        <v>0</v>
      </c>
      <c r="I1893" t="s">
        <v>24</v>
      </c>
      <c r="J1893">
        <v>2</v>
      </c>
      <c r="K1893">
        <v>584</v>
      </c>
      <c r="L1893" t="s">
        <v>31</v>
      </c>
      <c r="M1893" t="s">
        <v>21</v>
      </c>
      <c r="N1893" t="s">
        <v>22</v>
      </c>
      <c r="O1893" s="4">
        <v>180363.56</v>
      </c>
      <c r="P1893" t="s">
        <v>28</v>
      </c>
      <c r="Q1893" t="str" cm="1">
        <f t="array" ref="Q1893">_xlfn.IFS(
O1893&lt;50000,"Low Salary (&lt;$50K)",
O1893&lt;90000,"Lower Middle ($50K-$90K)",
O1893&lt;130000,"Middle ($90K-$130K)",
O1893&lt;170000,"Upper Middle ($130K-$170K)",
O1893&gt;=170000,"High Salary (&gt;$170K)"
)</f>
        <v>High Salary (&gt;$170K)</v>
      </c>
      <c r="R1893" t="str" cm="1">
        <f t="array" ref="R1893">_xlfn.IFS(
G1893&lt;=2,"New Customers (0-2Y)",
G1893&lt;=5,"Growing Customers (3-5Y)",
G1893&lt;=8,"Established Customers (6-8Y)",
G1893&lt;=10,"Loyal Customers (9-10Y)"
)</f>
        <v>New Customers (0-2Y)</v>
      </c>
    </row>
    <row r="1894" spans="1:18" x14ac:dyDescent="0.35">
      <c r="A1894">
        <v>15773487</v>
      </c>
      <c r="B1894" t="s">
        <v>1036</v>
      </c>
      <c r="C1894" t="s">
        <v>42</v>
      </c>
      <c r="D1894" t="s">
        <v>18</v>
      </c>
      <c r="E1894">
        <v>31</v>
      </c>
      <c r="F1894" t="s">
        <v>19</v>
      </c>
      <c r="G1894">
        <v>8</v>
      </c>
      <c r="H1894" s="4">
        <v>76798.92</v>
      </c>
      <c r="I1894" t="s">
        <v>29</v>
      </c>
      <c r="J1894">
        <v>1</v>
      </c>
      <c r="K1894">
        <v>634</v>
      </c>
      <c r="L1894" t="s">
        <v>20</v>
      </c>
      <c r="M1894" t="s">
        <v>27</v>
      </c>
      <c r="N1894" t="s">
        <v>32</v>
      </c>
      <c r="O1894" s="4">
        <v>196021.73</v>
      </c>
      <c r="P1894" t="s">
        <v>28</v>
      </c>
      <c r="Q1894" t="str" cm="1">
        <f t="array" ref="Q1894">_xlfn.IFS(
O1894&lt;50000,"Low Salary (&lt;$50K)",
O1894&lt;90000,"Lower Middle ($50K-$90K)",
O1894&lt;130000,"Middle ($90K-$130K)",
O1894&lt;170000,"Upper Middle ($130K-$170K)",
O1894&gt;=170000,"High Salary (&gt;$170K)"
)</f>
        <v>High Salary (&gt;$170K)</v>
      </c>
      <c r="R1894" t="str" cm="1">
        <f t="array" ref="R1894">_xlfn.IFS(
G1894&lt;=2,"New Customers (0-2Y)",
G1894&lt;=5,"Growing Customers (3-5Y)",
G1894&lt;=8,"Established Customers (6-8Y)",
G1894&lt;=10,"Loyal Customers (9-10Y)"
)</f>
        <v>Established Customers (6-8Y)</v>
      </c>
    </row>
    <row r="1895" spans="1:18" x14ac:dyDescent="0.35">
      <c r="A1895">
        <v>15802486</v>
      </c>
      <c r="B1895" t="s">
        <v>1181</v>
      </c>
      <c r="C1895" t="s">
        <v>17</v>
      </c>
      <c r="D1895" t="s">
        <v>39</v>
      </c>
      <c r="E1895">
        <v>34</v>
      </c>
      <c r="F1895" t="s">
        <v>19</v>
      </c>
      <c r="G1895">
        <v>3</v>
      </c>
      <c r="H1895" s="4">
        <v>0</v>
      </c>
      <c r="I1895" t="s">
        <v>24</v>
      </c>
      <c r="J1895">
        <v>2</v>
      </c>
      <c r="K1895">
        <v>488</v>
      </c>
      <c r="L1895" t="s">
        <v>44</v>
      </c>
      <c r="M1895" t="s">
        <v>21</v>
      </c>
      <c r="N1895" t="s">
        <v>22</v>
      </c>
      <c r="O1895" s="4">
        <v>125979.36</v>
      </c>
      <c r="P1895" t="s">
        <v>28</v>
      </c>
      <c r="Q1895" t="str" cm="1">
        <f t="array" ref="Q1895">_xlfn.IFS(
O1895&lt;50000,"Low Salary (&lt;$50K)",
O1895&lt;90000,"Lower Middle ($50K-$90K)",
O1895&lt;130000,"Middle ($90K-$130K)",
O1895&lt;170000,"Upper Middle ($130K-$170K)",
O1895&gt;=170000,"High Salary (&gt;$170K)"
)</f>
        <v>Middle ($90K-$130K)</v>
      </c>
      <c r="R1895" t="str" cm="1">
        <f t="array" ref="R1895">_xlfn.IFS(
G1895&lt;=2,"New Customers (0-2Y)",
G1895&lt;=5,"Growing Customers (3-5Y)",
G1895&lt;=8,"Established Customers (6-8Y)",
G1895&lt;=10,"Loyal Customers (9-10Y)"
)</f>
        <v>Growing Customers (3-5Y)</v>
      </c>
    </row>
    <row r="1896" spans="1:18" x14ac:dyDescent="0.35">
      <c r="A1896">
        <v>15783398</v>
      </c>
      <c r="B1896" t="s">
        <v>1182</v>
      </c>
      <c r="C1896" t="s">
        <v>26</v>
      </c>
      <c r="D1896" t="s">
        <v>18</v>
      </c>
      <c r="E1896">
        <v>49</v>
      </c>
      <c r="F1896" t="s">
        <v>19</v>
      </c>
      <c r="G1896">
        <v>7</v>
      </c>
      <c r="H1896" s="4">
        <v>115309.75</v>
      </c>
      <c r="I1896" t="s">
        <v>33</v>
      </c>
      <c r="J1896">
        <v>1</v>
      </c>
      <c r="K1896">
        <v>535</v>
      </c>
      <c r="L1896" t="s">
        <v>31</v>
      </c>
      <c r="M1896" t="s">
        <v>21</v>
      </c>
      <c r="N1896" t="s">
        <v>32</v>
      </c>
      <c r="O1896" s="4">
        <v>111421.77</v>
      </c>
      <c r="P1896" t="s">
        <v>28</v>
      </c>
      <c r="Q1896" t="str" cm="1">
        <f t="array" ref="Q1896">_xlfn.IFS(
O1896&lt;50000,"Low Salary (&lt;$50K)",
O1896&lt;90000,"Lower Middle ($50K-$90K)",
O1896&lt;130000,"Middle ($90K-$130K)",
O1896&lt;170000,"Upper Middle ($130K-$170K)",
O1896&gt;=170000,"High Salary (&gt;$170K)"
)</f>
        <v>Middle ($90K-$130K)</v>
      </c>
      <c r="R1896" t="str" cm="1">
        <f t="array" ref="R1896">_xlfn.IFS(
G1896&lt;=2,"New Customers (0-2Y)",
G1896&lt;=5,"Growing Customers (3-5Y)",
G1896&lt;=8,"Established Customers (6-8Y)",
G1896&lt;=10,"Loyal Customers (9-10Y)"
)</f>
        <v>Established Customers (6-8Y)</v>
      </c>
    </row>
    <row r="1897" spans="1:18" x14ac:dyDescent="0.35">
      <c r="A1897">
        <v>15649418</v>
      </c>
      <c r="B1897" t="s">
        <v>1183</v>
      </c>
      <c r="C1897" t="s">
        <v>17</v>
      </c>
      <c r="D1897" t="s">
        <v>18</v>
      </c>
      <c r="E1897">
        <v>29</v>
      </c>
      <c r="F1897" t="s">
        <v>43</v>
      </c>
      <c r="G1897">
        <v>7</v>
      </c>
      <c r="H1897" s="4">
        <v>178171.04</v>
      </c>
      <c r="I1897" t="s">
        <v>33</v>
      </c>
      <c r="J1897">
        <v>2</v>
      </c>
      <c r="K1897">
        <v>776</v>
      </c>
      <c r="L1897" t="s">
        <v>35</v>
      </c>
      <c r="M1897" t="s">
        <v>21</v>
      </c>
      <c r="N1897" t="s">
        <v>22</v>
      </c>
      <c r="O1897" s="4">
        <v>115818.51</v>
      </c>
      <c r="P1897" t="s">
        <v>28</v>
      </c>
      <c r="Q1897" t="str" cm="1">
        <f t="array" ref="Q1897">_xlfn.IFS(
O1897&lt;50000,"Low Salary (&lt;$50K)",
O1897&lt;90000,"Lower Middle ($50K-$90K)",
O1897&lt;130000,"Middle ($90K-$130K)",
O1897&lt;170000,"Upper Middle ($130K-$170K)",
O1897&gt;=170000,"High Salary (&gt;$170K)"
)</f>
        <v>Middle ($90K-$130K)</v>
      </c>
      <c r="R1897" t="str" cm="1">
        <f t="array" ref="R1897">_xlfn.IFS(
G1897&lt;=2,"New Customers (0-2Y)",
G1897&lt;=5,"Growing Customers (3-5Y)",
G1897&lt;=8,"Established Customers (6-8Y)",
G1897&lt;=10,"Loyal Customers (9-10Y)"
)</f>
        <v>Established Customers (6-8Y)</v>
      </c>
    </row>
    <row r="1898" spans="1:18" x14ac:dyDescent="0.35">
      <c r="A1898">
        <v>15604588</v>
      </c>
      <c r="B1898" t="s">
        <v>859</v>
      </c>
      <c r="C1898" t="s">
        <v>26</v>
      </c>
      <c r="D1898" t="s">
        <v>18</v>
      </c>
      <c r="E1898">
        <v>38</v>
      </c>
      <c r="F1898" t="s">
        <v>19</v>
      </c>
      <c r="G1898">
        <v>3</v>
      </c>
      <c r="H1898" s="4">
        <v>0</v>
      </c>
      <c r="I1898" t="s">
        <v>24</v>
      </c>
      <c r="J1898">
        <v>2</v>
      </c>
      <c r="K1898">
        <v>850</v>
      </c>
      <c r="L1898" t="s">
        <v>37</v>
      </c>
      <c r="M1898" t="s">
        <v>27</v>
      </c>
      <c r="N1898" t="s">
        <v>22</v>
      </c>
      <c r="O1898" s="4">
        <v>179360.76</v>
      </c>
      <c r="P1898" t="s">
        <v>28</v>
      </c>
      <c r="Q1898" t="str" cm="1">
        <f t="array" ref="Q1898">_xlfn.IFS(
O1898&lt;50000,"Low Salary (&lt;$50K)",
O1898&lt;90000,"Lower Middle ($50K-$90K)",
O1898&lt;130000,"Middle ($90K-$130K)",
O1898&lt;170000,"Upper Middle ($130K-$170K)",
O1898&gt;=170000,"High Salary (&gt;$170K)"
)</f>
        <v>High Salary (&gt;$170K)</v>
      </c>
      <c r="R1898" t="str" cm="1">
        <f t="array" ref="R1898">_xlfn.IFS(
G1898&lt;=2,"New Customers (0-2Y)",
G1898&lt;=5,"Growing Customers (3-5Y)",
G1898&lt;=8,"Established Customers (6-8Y)",
G1898&lt;=10,"Loyal Customers (9-10Y)"
)</f>
        <v>Growing Customers (3-5Y)</v>
      </c>
    </row>
    <row r="1899" spans="1:18" x14ac:dyDescent="0.35">
      <c r="A1899">
        <v>15735428</v>
      </c>
      <c r="B1899" t="s">
        <v>783</v>
      </c>
      <c r="C1899" t="s">
        <v>26</v>
      </c>
      <c r="D1899" t="s">
        <v>18</v>
      </c>
      <c r="E1899">
        <v>37</v>
      </c>
      <c r="F1899" t="s">
        <v>19</v>
      </c>
      <c r="G1899">
        <v>0</v>
      </c>
      <c r="H1899" s="4">
        <v>0</v>
      </c>
      <c r="I1899" t="s">
        <v>24</v>
      </c>
      <c r="J1899">
        <v>2</v>
      </c>
      <c r="K1899">
        <v>673</v>
      </c>
      <c r="L1899" t="s">
        <v>35</v>
      </c>
      <c r="M1899" t="s">
        <v>27</v>
      </c>
      <c r="N1899" t="s">
        <v>32</v>
      </c>
      <c r="O1899" s="4">
        <v>82351.06</v>
      </c>
      <c r="P1899" t="s">
        <v>28</v>
      </c>
      <c r="Q1899" t="str" cm="1">
        <f t="array" ref="Q1899">_xlfn.IFS(
O1899&lt;50000,"Low Salary (&lt;$50K)",
O1899&lt;90000,"Lower Middle ($50K-$90K)",
O1899&lt;130000,"Middle ($90K-$130K)",
O1899&lt;170000,"Upper Middle ($130K-$170K)",
O1899&gt;=170000,"High Salary (&gt;$170K)"
)</f>
        <v>Lower Middle ($50K-$90K)</v>
      </c>
      <c r="R1899" t="str" cm="1">
        <f t="array" ref="R1899">_xlfn.IFS(
G1899&lt;=2,"New Customers (0-2Y)",
G1899&lt;=5,"Growing Customers (3-5Y)",
G1899&lt;=8,"Established Customers (6-8Y)",
G1899&lt;=10,"Loyal Customers (9-10Y)"
)</f>
        <v>New Customers (0-2Y)</v>
      </c>
    </row>
    <row r="1900" spans="1:18" x14ac:dyDescent="0.35">
      <c r="A1900">
        <v>15629078</v>
      </c>
      <c r="B1900" t="s">
        <v>1184</v>
      </c>
      <c r="C1900" t="s">
        <v>42</v>
      </c>
      <c r="D1900" t="s">
        <v>18</v>
      </c>
      <c r="E1900">
        <v>45</v>
      </c>
      <c r="F1900" t="s">
        <v>19</v>
      </c>
      <c r="G1900">
        <v>5</v>
      </c>
      <c r="H1900" s="4">
        <v>127258.79</v>
      </c>
      <c r="I1900" t="s">
        <v>33</v>
      </c>
      <c r="J1900">
        <v>1</v>
      </c>
      <c r="K1900">
        <v>850</v>
      </c>
      <c r="L1900" t="s">
        <v>37</v>
      </c>
      <c r="M1900" t="s">
        <v>21</v>
      </c>
      <c r="N1900" t="s">
        <v>22</v>
      </c>
      <c r="O1900" s="4">
        <v>192744.23</v>
      </c>
      <c r="P1900" t="s">
        <v>23</v>
      </c>
      <c r="Q1900" t="str" cm="1">
        <f t="array" ref="Q1900">_xlfn.IFS(
O1900&lt;50000,"Low Salary (&lt;$50K)",
O1900&lt;90000,"Lower Middle ($50K-$90K)",
O1900&lt;130000,"Middle ($90K-$130K)",
O1900&lt;170000,"Upper Middle ($130K-$170K)",
O1900&gt;=170000,"High Salary (&gt;$170K)"
)</f>
        <v>High Salary (&gt;$170K)</v>
      </c>
      <c r="R1900" t="str" cm="1">
        <f t="array" ref="R1900">_xlfn.IFS(
G1900&lt;=2,"New Customers (0-2Y)",
G1900&lt;=5,"Growing Customers (3-5Y)",
G1900&lt;=8,"Established Customers (6-8Y)",
G1900&lt;=10,"Loyal Customers (9-10Y)"
)</f>
        <v>Growing Customers (3-5Y)</v>
      </c>
    </row>
    <row r="1901" spans="1:18" x14ac:dyDescent="0.35">
      <c r="A1901">
        <v>15806880</v>
      </c>
      <c r="B1901" t="s">
        <v>285</v>
      </c>
      <c r="C1901" t="s">
        <v>26</v>
      </c>
      <c r="D1901" t="s">
        <v>18</v>
      </c>
      <c r="E1901">
        <v>30</v>
      </c>
      <c r="F1901" t="s">
        <v>19</v>
      </c>
      <c r="G1901">
        <v>6</v>
      </c>
      <c r="H1901" s="4">
        <v>0</v>
      </c>
      <c r="I1901" t="s">
        <v>24</v>
      </c>
      <c r="J1901">
        <v>1</v>
      </c>
      <c r="K1901">
        <v>627</v>
      </c>
      <c r="L1901" t="s">
        <v>20</v>
      </c>
      <c r="M1901" t="s">
        <v>21</v>
      </c>
      <c r="N1901" t="s">
        <v>22</v>
      </c>
      <c r="O1901" s="4">
        <v>113408.47</v>
      </c>
      <c r="P1901" t="s">
        <v>28</v>
      </c>
      <c r="Q1901" t="str" cm="1">
        <f t="array" ref="Q1901">_xlfn.IFS(
O1901&lt;50000,"Low Salary (&lt;$50K)",
O1901&lt;90000,"Lower Middle ($50K-$90K)",
O1901&lt;130000,"Middle ($90K-$130K)",
O1901&lt;170000,"Upper Middle ($130K-$170K)",
O1901&gt;=170000,"High Salary (&gt;$170K)"
)</f>
        <v>Middle ($90K-$130K)</v>
      </c>
      <c r="R1901" t="str" cm="1">
        <f t="array" ref="R1901">_xlfn.IFS(
G1901&lt;=2,"New Customers (0-2Y)",
G1901&lt;=5,"Growing Customers (3-5Y)",
G1901&lt;=8,"Established Customers (6-8Y)",
G1901&lt;=10,"Loyal Customers (9-10Y)"
)</f>
        <v>Established Customers (6-8Y)</v>
      </c>
    </row>
    <row r="1902" spans="1:18" x14ac:dyDescent="0.35">
      <c r="A1902">
        <v>15754999</v>
      </c>
      <c r="B1902" t="s">
        <v>677</v>
      </c>
      <c r="C1902" t="s">
        <v>17</v>
      </c>
      <c r="D1902" t="s">
        <v>18</v>
      </c>
      <c r="E1902">
        <v>33</v>
      </c>
      <c r="F1902" t="s">
        <v>19</v>
      </c>
      <c r="G1902">
        <v>8</v>
      </c>
      <c r="H1902" s="4">
        <v>0</v>
      </c>
      <c r="I1902" t="s">
        <v>24</v>
      </c>
      <c r="J1902">
        <v>1</v>
      </c>
      <c r="K1902">
        <v>570</v>
      </c>
      <c r="L1902" t="s">
        <v>31</v>
      </c>
      <c r="M1902" t="s">
        <v>21</v>
      </c>
      <c r="N1902" t="s">
        <v>22</v>
      </c>
      <c r="O1902" s="4">
        <v>124641.42</v>
      </c>
      <c r="P1902" t="s">
        <v>28</v>
      </c>
      <c r="Q1902" t="str" cm="1">
        <f t="array" ref="Q1902">_xlfn.IFS(
O1902&lt;50000,"Low Salary (&lt;$50K)",
O1902&lt;90000,"Lower Middle ($50K-$90K)",
O1902&lt;130000,"Middle ($90K-$130K)",
O1902&lt;170000,"Upper Middle ($130K-$170K)",
O1902&gt;=170000,"High Salary (&gt;$170K)"
)</f>
        <v>Middle ($90K-$130K)</v>
      </c>
      <c r="R1902" t="str" cm="1">
        <f t="array" ref="R1902">_xlfn.IFS(
G1902&lt;=2,"New Customers (0-2Y)",
G1902&lt;=5,"Growing Customers (3-5Y)",
G1902&lt;=8,"Established Customers (6-8Y)",
G1902&lt;=10,"Loyal Customers (9-10Y)"
)</f>
        <v>Established Customers (6-8Y)</v>
      </c>
    </row>
    <row r="1903" spans="1:18" x14ac:dyDescent="0.35">
      <c r="A1903">
        <v>15781034</v>
      </c>
      <c r="B1903" t="s">
        <v>1185</v>
      </c>
      <c r="C1903" t="s">
        <v>26</v>
      </c>
      <c r="D1903" t="s">
        <v>39</v>
      </c>
      <c r="E1903">
        <v>67</v>
      </c>
      <c r="F1903" t="s">
        <v>2967</v>
      </c>
      <c r="G1903">
        <v>5</v>
      </c>
      <c r="H1903" s="4">
        <v>0</v>
      </c>
      <c r="I1903" t="s">
        <v>24</v>
      </c>
      <c r="J1903">
        <v>2</v>
      </c>
      <c r="K1903">
        <v>796</v>
      </c>
      <c r="L1903" t="s">
        <v>37</v>
      </c>
      <c r="M1903" t="s">
        <v>27</v>
      </c>
      <c r="N1903" t="s">
        <v>22</v>
      </c>
      <c r="O1903" s="4">
        <v>54871.02</v>
      </c>
      <c r="P1903" t="s">
        <v>28</v>
      </c>
      <c r="Q1903" t="str" cm="1">
        <f t="array" ref="Q1903">_xlfn.IFS(
O1903&lt;50000,"Low Salary (&lt;$50K)",
O1903&lt;90000,"Lower Middle ($50K-$90K)",
O1903&lt;130000,"Middle ($90K-$130K)",
O1903&lt;170000,"Upper Middle ($130K-$170K)",
O1903&gt;=170000,"High Salary (&gt;$170K)"
)</f>
        <v>Lower Middle ($50K-$90K)</v>
      </c>
      <c r="R1903" t="str" cm="1">
        <f t="array" ref="R1903">_xlfn.IFS(
G1903&lt;=2,"New Customers (0-2Y)",
G1903&lt;=5,"Growing Customers (3-5Y)",
G1903&lt;=8,"Established Customers (6-8Y)",
G1903&lt;=10,"Loyal Customers (9-10Y)"
)</f>
        <v>Growing Customers (3-5Y)</v>
      </c>
    </row>
    <row r="1904" spans="1:18" x14ac:dyDescent="0.35">
      <c r="A1904">
        <v>15622017</v>
      </c>
      <c r="B1904" t="s">
        <v>1003</v>
      </c>
      <c r="C1904" t="s">
        <v>26</v>
      </c>
      <c r="D1904" t="s">
        <v>18</v>
      </c>
      <c r="E1904">
        <v>33</v>
      </c>
      <c r="F1904" t="s">
        <v>19</v>
      </c>
      <c r="G1904">
        <v>10</v>
      </c>
      <c r="H1904" s="4">
        <v>0</v>
      </c>
      <c r="I1904" t="s">
        <v>24</v>
      </c>
      <c r="J1904">
        <v>1</v>
      </c>
      <c r="K1904">
        <v>773</v>
      </c>
      <c r="L1904" t="s">
        <v>35</v>
      </c>
      <c r="M1904" t="s">
        <v>21</v>
      </c>
      <c r="N1904" t="s">
        <v>22</v>
      </c>
      <c r="O1904" s="4">
        <v>98820.09</v>
      </c>
      <c r="P1904" t="s">
        <v>28</v>
      </c>
      <c r="Q1904" t="str" cm="1">
        <f t="array" ref="Q1904">_xlfn.IFS(
O1904&lt;50000,"Low Salary (&lt;$50K)",
O1904&lt;90000,"Lower Middle ($50K-$90K)",
O1904&lt;130000,"Middle ($90K-$130K)",
O1904&lt;170000,"Upper Middle ($130K-$170K)",
O1904&gt;=170000,"High Salary (&gt;$170K)"
)</f>
        <v>Middle ($90K-$130K)</v>
      </c>
      <c r="R1904" t="str" cm="1">
        <f t="array" ref="R1904">_xlfn.IFS(
G1904&lt;=2,"New Customers (0-2Y)",
G1904&lt;=5,"Growing Customers (3-5Y)",
G1904&lt;=8,"Established Customers (6-8Y)",
G1904&lt;=10,"Loyal Customers (9-10Y)"
)</f>
        <v>Loyal Customers (9-10Y)</v>
      </c>
    </row>
    <row r="1905" spans="1:18" x14ac:dyDescent="0.35">
      <c r="A1905">
        <v>15705885</v>
      </c>
      <c r="B1905" t="s">
        <v>1186</v>
      </c>
      <c r="C1905" t="s">
        <v>26</v>
      </c>
      <c r="D1905" t="s">
        <v>39</v>
      </c>
      <c r="E1905">
        <v>36</v>
      </c>
      <c r="F1905" t="s">
        <v>19</v>
      </c>
      <c r="G1905">
        <v>2</v>
      </c>
      <c r="H1905" s="4">
        <v>0</v>
      </c>
      <c r="I1905" t="s">
        <v>24</v>
      </c>
      <c r="J1905">
        <v>2</v>
      </c>
      <c r="K1905">
        <v>752</v>
      </c>
      <c r="L1905" t="s">
        <v>35</v>
      </c>
      <c r="M1905" t="s">
        <v>21</v>
      </c>
      <c r="N1905" t="s">
        <v>22</v>
      </c>
      <c r="O1905" s="4">
        <v>45570.84</v>
      </c>
      <c r="P1905" t="s">
        <v>28</v>
      </c>
      <c r="Q1905" t="str" cm="1">
        <f t="array" ref="Q1905">_xlfn.IFS(
O1905&lt;50000,"Low Salary (&lt;$50K)",
O1905&lt;90000,"Lower Middle ($50K-$90K)",
O1905&lt;130000,"Middle ($90K-$130K)",
O1905&lt;170000,"Upper Middle ($130K-$170K)",
O1905&gt;=170000,"High Salary (&gt;$170K)"
)</f>
        <v>Low Salary (&lt;$50K)</v>
      </c>
      <c r="R1905" t="str" cm="1">
        <f t="array" ref="R1905">_xlfn.IFS(
G1905&lt;=2,"New Customers (0-2Y)",
G1905&lt;=5,"Growing Customers (3-5Y)",
G1905&lt;=8,"Established Customers (6-8Y)",
G1905&lt;=10,"Loyal Customers (9-10Y)"
)</f>
        <v>New Customers (0-2Y)</v>
      </c>
    </row>
    <row r="1906" spans="1:18" x14ac:dyDescent="0.35">
      <c r="A1906">
        <v>15677382</v>
      </c>
      <c r="B1906" t="s">
        <v>233</v>
      </c>
      <c r="C1906" t="s">
        <v>26</v>
      </c>
      <c r="D1906" t="s">
        <v>18</v>
      </c>
      <c r="E1906">
        <v>69</v>
      </c>
      <c r="F1906" t="s">
        <v>2967</v>
      </c>
      <c r="G1906">
        <v>1</v>
      </c>
      <c r="H1906" s="4">
        <v>107569.96</v>
      </c>
      <c r="I1906" t="s">
        <v>33</v>
      </c>
      <c r="J1906">
        <v>1</v>
      </c>
      <c r="K1906">
        <v>625</v>
      </c>
      <c r="L1906" t="s">
        <v>20</v>
      </c>
      <c r="M1906" t="s">
        <v>21</v>
      </c>
      <c r="N1906" t="s">
        <v>22</v>
      </c>
      <c r="O1906" s="4">
        <v>182336.45</v>
      </c>
      <c r="P1906" t="s">
        <v>28</v>
      </c>
      <c r="Q1906" t="str" cm="1">
        <f t="array" ref="Q1906">_xlfn.IFS(
O1906&lt;50000,"Low Salary (&lt;$50K)",
O1906&lt;90000,"Lower Middle ($50K-$90K)",
O1906&lt;130000,"Middle ($90K-$130K)",
O1906&lt;170000,"Upper Middle ($130K-$170K)",
O1906&gt;=170000,"High Salary (&gt;$170K)"
)</f>
        <v>High Salary (&gt;$170K)</v>
      </c>
      <c r="R1906" t="str" cm="1">
        <f t="array" ref="R1906">_xlfn.IFS(
G1906&lt;=2,"New Customers (0-2Y)",
G1906&lt;=5,"Growing Customers (3-5Y)",
G1906&lt;=8,"Established Customers (6-8Y)",
G1906&lt;=10,"Loyal Customers (9-10Y)"
)</f>
        <v>New Customers (0-2Y)</v>
      </c>
    </row>
    <row r="1907" spans="1:18" x14ac:dyDescent="0.35">
      <c r="A1907">
        <v>15566843</v>
      </c>
      <c r="B1907" t="s">
        <v>1187</v>
      </c>
      <c r="C1907" t="s">
        <v>42</v>
      </c>
      <c r="D1907" t="s">
        <v>39</v>
      </c>
      <c r="E1907">
        <v>20</v>
      </c>
      <c r="F1907" t="s">
        <v>43</v>
      </c>
      <c r="G1907">
        <v>9</v>
      </c>
      <c r="H1907" s="4">
        <v>134874.4</v>
      </c>
      <c r="I1907" t="s">
        <v>33</v>
      </c>
      <c r="J1907">
        <v>1</v>
      </c>
      <c r="K1907">
        <v>535</v>
      </c>
      <c r="L1907" t="s">
        <v>31</v>
      </c>
      <c r="M1907" t="s">
        <v>21</v>
      </c>
      <c r="N1907" t="s">
        <v>22</v>
      </c>
      <c r="O1907" s="4">
        <v>118825.56</v>
      </c>
      <c r="P1907" t="s">
        <v>28</v>
      </c>
      <c r="Q1907" t="str" cm="1">
        <f t="array" ref="Q1907">_xlfn.IFS(
O1907&lt;50000,"Low Salary (&lt;$50K)",
O1907&lt;90000,"Lower Middle ($50K-$90K)",
O1907&lt;130000,"Middle ($90K-$130K)",
O1907&lt;170000,"Upper Middle ($130K-$170K)",
O1907&gt;=170000,"High Salary (&gt;$170K)"
)</f>
        <v>Middle ($90K-$130K)</v>
      </c>
      <c r="R1907" t="str" cm="1">
        <f t="array" ref="R1907">_xlfn.IFS(
G1907&lt;=2,"New Customers (0-2Y)",
G1907&lt;=5,"Growing Customers (3-5Y)",
G1907&lt;=8,"Established Customers (6-8Y)",
G1907&lt;=10,"Loyal Customers (9-10Y)"
)</f>
        <v>Loyal Customers (9-10Y)</v>
      </c>
    </row>
    <row r="1908" spans="1:18" x14ac:dyDescent="0.35">
      <c r="A1908">
        <v>15608387</v>
      </c>
      <c r="B1908" t="s">
        <v>134</v>
      </c>
      <c r="C1908" t="s">
        <v>17</v>
      </c>
      <c r="D1908" t="s">
        <v>18</v>
      </c>
      <c r="E1908">
        <v>29</v>
      </c>
      <c r="F1908" t="s">
        <v>43</v>
      </c>
      <c r="G1908">
        <v>4</v>
      </c>
      <c r="H1908" s="4">
        <v>0</v>
      </c>
      <c r="I1908" t="s">
        <v>24</v>
      </c>
      <c r="J1908">
        <v>2</v>
      </c>
      <c r="K1908">
        <v>786</v>
      </c>
      <c r="L1908" t="s">
        <v>37</v>
      </c>
      <c r="M1908" t="s">
        <v>21</v>
      </c>
      <c r="N1908" t="s">
        <v>32</v>
      </c>
      <c r="O1908" s="4">
        <v>103372.79</v>
      </c>
      <c r="P1908" t="s">
        <v>28</v>
      </c>
      <c r="Q1908" t="str" cm="1">
        <f t="array" ref="Q1908">_xlfn.IFS(
O1908&lt;50000,"Low Salary (&lt;$50K)",
O1908&lt;90000,"Lower Middle ($50K-$90K)",
O1908&lt;130000,"Middle ($90K-$130K)",
O1908&lt;170000,"Upper Middle ($130K-$170K)",
O1908&gt;=170000,"High Salary (&gt;$170K)"
)</f>
        <v>Middle ($90K-$130K)</v>
      </c>
      <c r="R1908" t="str" cm="1">
        <f t="array" ref="R1908">_xlfn.IFS(
G1908&lt;=2,"New Customers (0-2Y)",
G1908&lt;=5,"Growing Customers (3-5Y)",
G1908&lt;=8,"Established Customers (6-8Y)",
G1908&lt;=10,"Loyal Customers (9-10Y)"
)</f>
        <v>Growing Customers (3-5Y)</v>
      </c>
    </row>
    <row r="1909" spans="1:18" x14ac:dyDescent="0.35">
      <c r="A1909">
        <v>15810786</v>
      </c>
      <c r="B1909" t="s">
        <v>1188</v>
      </c>
      <c r="C1909" t="s">
        <v>17</v>
      </c>
      <c r="D1909" t="s">
        <v>18</v>
      </c>
      <c r="E1909">
        <v>67</v>
      </c>
      <c r="F1909" t="s">
        <v>2967</v>
      </c>
      <c r="G1909">
        <v>3</v>
      </c>
      <c r="H1909" s="4">
        <v>0</v>
      </c>
      <c r="I1909" t="s">
        <v>24</v>
      </c>
      <c r="J1909">
        <v>2</v>
      </c>
      <c r="K1909">
        <v>620</v>
      </c>
      <c r="L1909" t="s">
        <v>20</v>
      </c>
      <c r="M1909" t="s">
        <v>21</v>
      </c>
      <c r="N1909" t="s">
        <v>22</v>
      </c>
      <c r="O1909" s="4">
        <v>43486.73</v>
      </c>
      <c r="P1909" t="s">
        <v>28</v>
      </c>
      <c r="Q1909" t="str" cm="1">
        <f t="array" ref="Q1909">_xlfn.IFS(
O1909&lt;50000,"Low Salary (&lt;$50K)",
O1909&lt;90000,"Lower Middle ($50K-$90K)",
O1909&lt;130000,"Middle ($90K-$130K)",
O1909&lt;170000,"Upper Middle ($130K-$170K)",
O1909&gt;=170000,"High Salary (&gt;$170K)"
)</f>
        <v>Low Salary (&lt;$50K)</v>
      </c>
      <c r="R1909" t="str" cm="1">
        <f t="array" ref="R1909">_xlfn.IFS(
G1909&lt;=2,"New Customers (0-2Y)",
G1909&lt;=5,"Growing Customers (3-5Y)",
G1909&lt;=8,"Established Customers (6-8Y)",
G1909&lt;=10,"Loyal Customers (9-10Y)"
)</f>
        <v>Growing Customers (3-5Y)</v>
      </c>
    </row>
    <row r="1910" spans="1:18" x14ac:dyDescent="0.35">
      <c r="A1910">
        <v>15626983</v>
      </c>
      <c r="B1910" t="s">
        <v>1189</v>
      </c>
      <c r="C1910" t="s">
        <v>26</v>
      </c>
      <c r="D1910" t="s">
        <v>18</v>
      </c>
      <c r="E1910">
        <v>48</v>
      </c>
      <c r="F1910" t="s">
        <v>19</v>
      </c>
      <c r="G1910">
        <v>6</v>
      </c>
      <c r="H1910" s="4">
        <v>0</v>
      </c>
      <c r="I1910" t="s">
        <v>24</v>
      </c>
      <c r="J1910">
        <v>2</v>
      </c>
      <c r="K1910">
        <v>605</v>
      </c>
      <c r="L1910" t="s">
        <v>20</v>
      </c>
      <c r="M1910" t="s">
        <v>21</v>
      </c>
      <c r="N1910" t="s">
        <v>22</v>
      </c>
      <c r="O1910" s="4">
        <v>40062.99</v>
      </c>
      <c r="P1910" t="s">
        <v>28</v>
      </c>
      <c r="Q1910" t="str" cm="1">
        <f t="array" ref="Q1910">_xlfn.IFS(
O1910&lt;50000,"Low Salary (&lt;$50K)",
O1910&lt;90000,"Lower Middle ($50K-$90K)",
O1910&lt;130000,"Middle ($90K-$130K)",
O1910&lt;170000,"Upper Middle ($130K-$170K)",
O1910&gt;=170000,"High Salary (&gt;$170K)"
)</f>
        <v>Low Salary (&lt;$50K)</v>
      </c>
      <c r="R1910" t="str" cm="1">
        <f t="array" ref="R1910">_xlfn.IFS(
G1910&lt;=2,"New Customers (0-2Y)",
G1910&lt;=5,"Growing Customers (3-5Y)",
G1910&lt;=8,"Established Customers (6-8Y)",
G1910&lt;=10,"Loyal Customers (9-10Y)"
)</f>
        <v>Established Customers (6-8Y)</v>
      </c>
    </row>
    <row r="1911" spans="1:18" x14ac:dyDescent="0.35">
      <c r="A1911">
        <v>15773605</v>
      </c>
      <c r="B1911" t="s">
        <v>808</v>
      </c>
      <c r="C1911" t="s">
        <v>26</v>
      </c>
      <c r="D1911" t="s">
        <v>18</v>
      </c>
      <c r="E1911">
        <v>32</v>
      </c>
      <c r="F1911" t="s">
        <v>19</v>
      </c>
      <c r="G1911">
        <v>3</v>
      </c>
      <c r="H1911" s="4">
        <v>0</v>
      </c>
      <c r="I1911" t="s">
        <v>24</v>
      </c>
      <c r="J1911">
        <v>2</v>
      </c>
      <c r="K1911">
        <v>670</v>
      </c>
      <c r="L1911" t="s">
        <v>35</v>
      </c>
      <c r="M1911" t="s">
        <v>21</v>
      </c>
      <c r="N1911" t="s">
        <v>32</v>
      </c>
      <c r="O1911" s="4">
        <v>46175.7</v>
      </c>
      <c r="P1911" t="s">
        <v>28</v>
      </c>
      <c r="Q1911" t="str" cm="1">
        <f t="array" ref="Q1911">_xlfn.IFS(
O1911&lt;50000,"Low Salary (&lt;$50K)",
O1911&lt;90000,"Lower Middle ($50K-$90K)",
O1911&lt;130000,"Middle ($90K-$130K)",
O1911&lt;170000,"Upper Middle ($130K-$170K)",
O1911&gt;=170000,"High Salary (&gt;$170K)"
)</f>
        <v>Low Salary (&lt;$50K)</v>
      </c>
      <c r="R1911" t="str" cm="1">
        <f t="array" ref="R1911">_xlfn.IFS(
G1911&lt;=2,"New Customers (0-2Y)",
G1911&lt;=5,"Growing Customers (3-5Y)",
G1911&lt;=8,"Established Customers (6-8Y)",
G1911&lt;=10,"Loyal Customers (9-10Y)"
)</f>
        <v>Growing Customers (3-5Y)</v>
      </c>
    </row>
    <row r="1912" spans="1:18" x14ac:dyDescent="0.35">
      <c r="A1912">
        <v>15811261</v>
      </c>
      <c r="B1912" t="s">
        <v>1190</v>
      </c>
      <c r="C1912" t="s">
        <v>26</v>
      </c>
      <c r="D1912" t="s">
        <v>39</v>
      </c>
      <c r="E1912">
        <v>42</v>
      </c>
      <c r="F1912" t="s">
        <v>19</v>
      </c>
      <c r="G1912">
        <v>0</v>
      </c>
      <c r="H1912" s="4">
        <v>70105.87</v>
      </c>
      <c r="I1912" t="s">
        <v>29</v>
      </c>
      <c r="J1912">
        <v>1</v>
      </c>
      <c r="K1912">
        <v>617</v>
      </c>
      <c r="L1912" t="s">
        <v>20</v>
      </c>
      <c r="M1912" t="s">
        <v>21</v>
      </c>
      <c r="N1912" t="s">
        <v>22</v>
      </c>
      <c r="O1912" s="4">
        <v>120830.73</v>
      </c>
      <c r="P1912" t="s">
        <v>28</v>
      </c>
      <c r="Q1912" t="str" cm="1">
        <f t="array" ref="Q1912">_xlfn.IFS(
O1912&lt;50000,"Low Salary (&lt;$50K)",
O1912&lt;90000,"Lower Middle ($50K-$90K)",
O1912&lt;130000,"Middle ($90K-$130K)",
O1912&lt;170000,"Upper Middle ($130K-$170K)",
O1912&gt;=170000,"High Salary (&gt;$170K)"
)</f>
        <v>Middle ($90K-$130K)</v>
      </c>
      <c r="R1912" t="str" cm="1">
        <f t="array" ref="R1912">_xlfn.IFS(
G1912&lt;=2,"New Customers (0-2Y)",
G1912&lt;=5,"Growing Customers (3-5Y)",
G1912&lt;=8,"Established Customers (6-8Y)",
G1912&lt;=10,"Loyal Customers (9-10Y)"
)</f>
        <v>New Customers (0-2Y)</v>
      </c>
    </row>
    <row r="1913" spans="1:18" x14ac:dyDescent="0.35">
      <c r="A1913">
        <v>15590606</v>
      </c>
      <c r="B1913" t="s">
        <v>1191</v>
      </c>
      <c r="C1913" t="s">
        <v>17</v>
      </c>
      <c r="D1913" t="s">
        <v>39</v>
      </c>
      <c r="E1913">
        <v>41</v>
      </c>
      <c r="F1913" t="s">
        <v>19</v>
      </c>
      <c r="G1913">
        <v>9</v>
      </c>
      <c r="H1913" s="4">
        <v>0</v>
      </c>
      <c r="I1913" t="s">
        <v>24</v>
      </c>
      <c r="J1913">
        <v>2</v>
      </c>
      <c r="K1913">
        <v>595</v>
      </c>
      <c r="L1913" t="s">
        <v>31</v>
      </c>
      <c r="M1913" t="s">
        <v>21</v>
      </c>
      <c r="N1913" t="s">
        <v>32</v>
      </c>
      <c r="O1913" s="4">
        <v>5967.09</v>
      </c>
      <c r="P1913" t="s">
        <v>28</v>
      </c>
      <c r="Q1913" t="str" cm="1">
        <f t="array" ref="Q1913">_xlfn.IFS(
O1913&lt;50000,"Low Salary (&lt;$50K)",
O1913&lt;90000,"Lower Middle ($50K-$90K)",
O1913&lt;130000,"Middle ($90K-$130K)",
O1913&lt;170000,"Upper Middle ($130K-$170K)",
O1913&gt;=170000,"High Salary (&gt;$170K)"
)</f>
        <v>Low Salary (&lt;$50K)</v>
      </c>
      <c r="R1913" t="str" cm="1">
        <f t="array" ref="R1913">_xlfn.IFS(
G1913&lt;=2,"New Customers (0-2Y)",
G1913&lt;=5,"Growing Customers (3-5Y)",
G1913&lt;=8,"Established Customers (6-8Y)",
G1913&lt;=10,"Loyal Customers (9-10Y)"
)</f>
        <v>Loyal Customers (9-10Y)</v>
      </c>
    </row>
    <row r="1914" spans="1:18" x14ac:dyDescent="0.35">
      <c r="A1914">
        <v>15576644</v>
      </c>
      <c r="B1914" t="s">
        <v>503</v>
      </c>
      <c r="C1914" t="s">
        <v>42</v>
      </c>
      <c r="D1914" t="s">
        <v>18</v>
      </c>
      <c r="E1914">
        <v>29</v>
      </c>
      <c r="F1914" t="s">
        <v>43</v>
      </c>
      <c r="G1914">
        <v>4</v>
      </c>
      <c r="H1914" s="4">
        <v>78939.149999999994</v>
      </c>
      <c r="I1914" t="s">
        <v>29</v>
      </c>
      <c r="J1914">
        <v>1</v>
      </c>
      <c r="K1914">
        <v>687</v>
      </c>
      <c r="L1914" t="s">
        <v>35</v>
      </c>
      <c r="M1914" t="s">
        <v>21</v>
      </c>
      <c r="N1914" t="s">
        <v>32</v>
      </c>
      <c r="O1914" s="4">
        <v>122134.56</v>
      </c>
      <c r="P1914" t="s">
        <v>23</v>
      </c>
      <c r="Q1914" t="str" cm="1">
        <f t="array" ref="Q1914">_xlfn.IFS(
O1914&lt;50000,"Low Salary (&lt;$50K)",
O1914&lt;90000,"Lower Middle ($50K-$90K)",
O1914&lt;130000,"Middle ($90K-$130K)",
O1914&lt;170000,"Upper Middle ($130K-$170K)",
O1914&gt;=170000,"High Salary (&gt;$170K)"
)</f>
        <v>Middle ($90K-$130K)</v>
      </c>
      <c r="R1914" t="str" cm="1">
        <f t="array" ref="R1914">_xlfn.IFS(
G1914&lt;=2,"New Customers (0-2Y)",
G1914&lt;=5,"Growing Customers (3-5Y)",
G1914&lt;=8,"Established Customers (6-8Y)",
G1914&lt;=10,"Loyal Customers (9-10Y)"
)</f>
        <v>Growing Customers (3-5Y)</v>
      </c>
    </row>
    <row r="1915" spans="1:18" x14ac:dyDescent="0.35">
      <c r="A1915">
        <v>15750264</v>
      </c>
      <c r="B1915" t="s">
        <v>194</v>
      </c>
      <c r="C1915" t="s">
        <v>42</v>
      </c>
      <c r="D1915" t="s">
        <v>39</v>
      </c>
      <c r="E1915">
        <v>30</v>
      </c>
      <c r="F1915" t="s">
        <v>19</v>
      </c>
      <c r="G1915">
        <v>6</v>
      </c>
      <c r="H1915" s="4">
        <v>105128.85</v>
      </c>
      <c r="I1915" t="s">
        <v>33</v>
      </c>
      <c r="J1915">
        <v>2</v>
      </c>
      <c r="K1915">
        <v>757</v>
      </c>
      <c r="L1915" t="s">
        <v>35</v>
      </c>
      <c r="M1915" t="s">
        <v>21</v>
      </c>
      <c r="N1915" t="s">
        <v>22</v>
      </c>
      <c r="O1915" s="4">
        <v>62972.13</v>
      </c>
      <c r="P1915" t="s">
        <v>28</v>
      </c>
      <c r="Q1915" t="str" cm="1">
        <f t="array" ref="Q1915">_xlfn.IFS(
O1915&lt;50000,"Low Salary (&lt;$50K)",
O1915&lt;90000,"Lower Middle ($50K-$90K)",
O1915&lt;130000,"Middle ($90K-$130K)",
O1915&lt;170000,"Upper Middle ($130K-$170K)",
O1915&gt;=170000,"High Salary (&gt;$170K)"
)</f>
        <v>Lower Middle ($50K-$90K)</v>
      </c>
      <c r="R1915" t="str" cm="1">
        <f t="array" ref="R1915">_xlfn.IFS(
G1915&lt;=2,"New Customers (0-2Y)",
G1915&lt;=5,"Growing Customers (3-5Y)",
G1915&lt;=8,"Established Customers (6-8Y)",
G1915&lt;=10,"Loyal Customers (9-10Y)"
)</f>
        <v>Established Customers (6-8Y)</v>
      </c>
    </row>
    <row r="1916" spans="1:18" x14ac:dyDescent="0.35">
      <c r="A1916">
        <v>15741554</v>
      </c>
      <c r="B1916" t="s">
        <v>1192</v>
      </c>
      <c r="C1916" t="s">
        <v>26</v>
      </c>
      <c r="D1916" t="s">
        <v>39</v>
      </c>
      <c r="E1916">
        <v>31</v>
      </c>
      <c r="F1916" t="s">
        <v>19</v>
      </c>
      <c r="G1916">
        <v>2</v>
      </c>
      <c r="H1916" s="4">
        <v>113836.27</v>
      </c>
      <c r="I1916" t="s">
        <v>33</v>
      </c>
      <c r="J1916">
        <v>1</v>
      </c>
      <c r="K1916">
        <v>746</v>
      </c>
      <c r="L1916" t="s">
        <v>35</v>
      </c>
      <c r="M1916" t="s">
        <v>21</v>
      </c>
      <c r="N1916" t="s">
        <v>22</v>
      </c>
      <c r="O1916" s="4">
        <v>174815.54</v>
      </c>
      <c r="P1916" t="s">
        <v>28</v>
      </c>
      <c r="Q1916" t="str" cm="1">
        <f t="array" ref="Q1916">_xlfn.IFS(
O1916&lt;50000,"Low Salary (&lt;$50K)",
O1916&lt;90000,"Lower Middle ($50K-$90K)",
O1916&lt;130000,"Middle ($90K-$130K)",
O1916&lt;170000,"Upper Middle ($130K-$170K)",
O1916&gt;=170000,"High Salary (&gt;$170K)"
)</f>
        <v>High Salary (&gt;$170K)</v>
      </c>
      <c r="R1916" t="str" cm="1">
        <f t="array" ref="R1916">_xlfn.IFS(
G1916&lt;=2,"New Customers (0-2Y)",
G1916&lt;=5,"Growing Customers (3-5Y)",
G1916&lt;=8,"Established Customers (6-8Y)",
G1916&lt;=10,"Loyal Customers (9-10Y)"
)</f>
        <v>New Customers (0-2Y)</v>
      </c>
    </row>
    <row r="1917" spans="1:18" x14ac:dyDescent="0.35">
      <c r="A1917">
        <v>15769051</v>
      </c>
      <c r="B1917" t="s">
        <v>626</v>
      </c>
      <c r="C1917" t="s">
        <v>26</v>
      </c>
      <c r="D1917" t="s">
        <v>39</v>
      </c>
      <c r="E1917">
        <v>25</v>
      </c>
      <c r="F1917" t="s">
        <v>43</v>
      </c>
      <c r="G1917">
        <v>7</v>
      </c>
      <c r="H1917" s="4">
        <v>0</v>
      </c>
      <c r="I1917" t="s">
        <v>24</v>
      </c>
      <c r="J1917">
        <v>1</v>
      </c>
      <c r="K1917">
        <v>503</v>
      </c>
      <c r="L1917" t="s">
        <v>31</v>
      </c>
      <c r="M1917" t="s">
        <v>27</v>
      </c>
      <c r="N1917" t="s">
        <v>22</v>
      </c>
      <c r="O1917" s="4">
        <v>192841.13</v>
      </c>
      <c r="P1917" t="s">
        <v>28</v>
      </c>
      <c r="Q1917" t="str" cm="1">
        <f t="array" ref="Q1917">_xlfn.IFS(
O1917&lt;50000,"Low Salary (&lt;$50K)",
O1917&lt;90000,"Lower Middle ($50K-$90K)",
O1917&lt;130000,"Middle ($90K-$130K)",
O1917&lt;170000,"Upper Middle ($130K-$170K)",
O1917&gt;=170000,"High Salary (&gt;$170K)"
)</f>
        <v>High Salary (&gt;$170K)</v>
      </c>
      <c r="R1917" t="str" cm="1">
        <f t="array" ref="R1917">_xlfn.IFS(
G1917&lt;=2,"New Customers (0-2Y)",
G1917&lt;=5,"Growing Customers (3-5Y)",
G1917&lt;=8,"Established Customers (6-8Y)",
G1917&lt;=10,"Loyal Customers (9-10Y)"
)</f>
        <v>Established Customers (6-8Y)</v>
      </c>
    </row>
    <row r="1918" spans="1:18" x14ac:dyDescent="0.35">
      <c r="A1918">
        <v>15812198</v>
      </c>
      <c r="B1918" t="s">
        <v>352</v>
      </c>
      <c r="C1918" t="s">
        <v>42</v>
      </c>
      <c r="D1918" t="s">
        <v>39</v>
      </c>
      <c r="E1918">
        <v>48</v>
      </c>
      <c r="F1918" t="s">
        <v>19</v>
      </c>
      <c r="G1918">
        <v>1</v>
      </c>
      <c r="H1918" s="4">
        <v>100900.5</v>
      </c>
      <c r="I1918" t="s">
        <v>33</v>
      </c>
      <c r="J1918">
        <v>1</v>
      </c>
      <c r="K1918">
        <v>543</v>
      </c>
      <c r="L1918" t="s">
        <v>31</v>
      </c>
      <c r="M1918" t="s">
        <v>27</v>
      </c>
      <c r="N1918" t="s">
        <v>32</v>
      </c>
      <c r="O1918" s="4">
        <v>33310.720000000001</v>
      </c>
      <c r="P1918" t="s">
        <v>23</v>
      </c>
      <c r="Q1918" t="str" cm="1">
        <f t="array" ref="Q1918">_xlfn.IFS(
O1918&lt;50000,"Low Salary (&lt;$50K)",
O1918&lt;90000,"Lower Middle ($50K-$90K)",
O1918&lt;130000,"Middle ($90K-$130K)",
O1918&lt;170000,"Upper Middle ($130K-$170K)",
O1918&gt;=170000,"High Salary (&gt;$170K)"
)</f>
        <v>Low Salary (&lt;$50K)</v>
      </c>
      <c r="R1918" t="str" cm="1">
        <f t="array" ref="R1918">_xlfn.IFS(
G1918&lt;=2,"New Customers (0-2Y)",
G1918&lt;=5,"Growing Customers (3-5Y)",
G1918&lt;=8,"Established Customers (6-8Y)",
G1918&lt;=10,"Loyal Customers (9-10Y)"
)</f>
        <v>New Customers (0-2Y)</v>
      </c>
    </row>
    <row r="1919" spans="1:18" x14ac:dyDescent="0.35">
      <c r="A1919">
        <v>15699772</v>
      </c>
      <c r="B1919" t="s">
        <v>1193</v>
      </c>
      <c r="C1919" t="s">
        <v>42</v>
      </c>
      <c r="D1919" t="s">
        <v>18</v>
      </c>
      <c r="E1919">
        <v>40</v>
      </c>
      <c r="F1919" t="s">
        <v>19</v>
      </c>
      <c r="G1919">
        <v>3</v>
      </c>
      <c r="H1919" s="4">
        <v>129248.11</v>
      </c>
      <c r="I1919" t="s">
        <v>33</v>
      </c>
      <c r="J1919">
        <v>2</v>
      </c>
      <c r="K1919">
        <v>428</v>
      </c>
      <c r="L1919" t="s">
        <v>44</v>
      </c>
      <c r="M1919" t="s">
        <v>21</v>
      </c>
      <c r="N1919" t="s">
        <v>32</v>
      </c>
      <c r="O1919" s="4">
        <v>72876.429999999993</v>
      </c>
      <c r="P1919" t="s">
        <v>23</v>
      </c>
      <c r="Q1919" t="str" cm="1">
        <f t="array" ref="Q1919">_xlfn.IFS(
O1919&lt;50000,"Low Salary (&lt;$50K)",
O1919&lt;90000,"Lower Middle ($50K-$90K)",
O1919&lt;130000,"Middle ($90K-$130K)",
O1919&lt;170000,"Upper Middle ($130K-$170K)",
O1919&gt;=170000,"High Salary (&gt;$170K)"
)</f>
        <v>Lower Middle ($50K-$90K)</v>
      </c>
      <c r="R1919" t="str" cm="1">
        <f t="array" ref="R1919">_xlfn.IFS(
G1919&lt;=2,"New Customers (0-2Y)",
G1919&lt;=5,"Growing Customers (3-5Y)",
G1919&lt;=8,"Established Customers (6-8Y)",
G1919&lt;=10,"Loyal Customers (9-10Y)"
)</f>
        <v>Growing Customers (3-5Y)</v>
      </c>
    </row>
    <row r="1920" spans="1:18" x14ac:dyDescent="0.35">
      <c r="A1920">
        <v>15744105</v>
      </c>
      <c r="B1920" t="s">
        <v>482</v>
      </c>
      <c r="C1920" t="s">
        <v>17</v>
      </c>
      <c r="D1920" t="s">
        <v>18</v>
      </c>
      <c r="E1920">
        <v>28</v>
      </c>
      <c r="F1920" t="s">
        <v>43</v>
      </c>
      <c r="G1920">
        <v>3</v>
      </c>
      <c r="H1920" s="4">
        <v>109118.05</v>
      </c>
      <c r="I1920" t="s">
        <v>33</v>
      </c>
      <c r="J1920">
        <v>2</v>
      </c>
      <c r="K1920">
        <v>768</v>
      </c>
      <c r="L1920" t="s">
        <v>35</v>
      </c>
      <c r="M1920" t="s">
        <v>27</v>
      </c>
      <c r="N1920" t="s">
        <v>22</v>
      </c>
      <c r="O1920" s="4">
        <v>50911.41</v>
      </c>
      <c r="P1920" t="s">
        <v>28</v>
      </c>
      <c r="Q1920" t="str" cm="1">
        <f t="array" ref="Q1920">_xlfn.IFS(
O1920&lt;50000,"Low Salary (&lt;$50K)",
O1920&lt;90000,"Lower Middle ($50K-$90K)",
O1920&lt;130000,"Middle ($90K-$130K)",
O1920&lt;170000,"Upper Middle ($130K-$170K)",
O1920&gt;=170000,"High Salary (&gt;$170K)"
)</f>
        <v>Lower Middle ($50K-$90K)</v>
      </c>
      <c r="R1920" t="str" cm="1">
        <f t="array" ref="R1920">_xlfn.IFS(
G1920&lt;=2,"New Customers (0-2Y)",
G1920&lt;=5,"Growing Customers (3-5Y)",
G1920&lt;=8,"Established Customers (6-8Y)",
G1920&lt;=10,"Loyal Customers (9-10Y)"
)</f>
        <v>Growing Customers (3-5Y)</v>
      </c>
    </row>
    <row r="1921" spans="1:18" x14ac:dyDescent="0.35">
      <c r="A1921">
        <v>15739858</v>
      </c>
      <c r="B1921" t="s">
        <v>1194</v>
      </c>
      <c r="C1921" t="s">
        <v>17</v>
      </c>
      <c r="D1921" t="s">
        <v>39</v>
      </c>
      <c r="E1921">
        <v>56</v>
      </c>
      <c r="F1921" t="s">
        <v>19</v>
      </c>
      <c r="G1921">
        <v>7</v>
      </c>
      <c r="H1921" s="4">
        <v>0</v>
      </c>
      <c r="I1921" t="s">
        <v>24</v>
      </c>
      <c r="J1921">
        <v>1</v>
      </c>
      <c r="K1921">
        <v>618</v>
      </c>
      <c r="L1921" t="s">
        <v>20</v>
      </c>
      <c r="M1921" t="s">
        <v>21</v>
      </c>
      <c r="N1921" t="s">
        <v>22</v>
      </c>
      <c r="O1921" s="4">
        <v>142400.26999999999</v>
      </c>
      <c r="P1921" t="s">
        <v>23</v>
      </c>
      <c r="Q1921" t="str" cm="1">
        <f t="array" ref="Q1921">_xlfn.IFS(
O1921&lt;50000,"Low Salary (&lt;$50K)",
O1921&lt;90000,"Lower Middle ($50K-$90K)",
O1921&lt;130000,"Middle ($90K-$130K)",
O1921&lt;170000,"Upper Middle ($130K-$170K)",
O1921&gt;=170000,"High Salary (&gt;$170K)"
)</f>
        <v>Upper Middle ($130K-$170K)</v>
      </c>
      <c r="R1921" t="str" cm="1">
        <f t="array" ref="R1921">_xlfn.IFS(
G1921&lt;=2,"New Customers (0-2Y)",
G1921&lt;=5,"Growing Customers (3-5Y)",
G1921&lt;=8,"Established Customers (6-8Y)",
G1921&lt;=10,"Loyal Customers (9-10Y)"
)</f>
        <v>Established Customers (6-8Y)</v>
      </c>
    </row>
    <row r="1922" spans="1:18" x14ac:dyDescent="0.35">
      <c r="A1922">
        <v>15723720</v>
      </c>
      <c r="B1922" t="s">
        <v>388</v>
      </c>
      <c r="C1922" t="s">
        <v>17</v>
      </c>
      <c r="D1922" t="s">
        <v>18</v>
      </c>
      <c r="E1922">
        <v>31</v>
      </c>
      <c r="F1922" t="s">
        <v>19</v>
      </c>
      <c r="G1922">
        <v>7</v>
      </c>
      <c r="H1922" s="4">
        <v>0</v>
      </c>
      <c r="I1922" t="s">
        <v>24</v>
      </c>
      <c r="J1922">
        <v>2</v>
      </c>
      <c r="K1922">
        <v>591</v>
      </c>
      <c r="L1922" t="s">
        <v>31</v>
      </c>
      <c r="M1922" t="s">
        <v>27</v>
      </c>
      <c r="N1922" t="s">
        <v>22</v>
      </c>
      <c r="O1922" s="4">
        <v>48778.46</v>
      </c>
      <c r="P1922" t="s">
        <v>28</v>
      </c>
      <c r="Q1922" t="str" cm="1">
        <f t="array" ref="Q1922">_xlfn.IFS(
O1922&lt;50000,"Low Salary (&lt;$50K)",
O1922&lt;90000,"Lower Middle ($50K-$90K)",
O1922&lt;130000,"Middle ($90K-$130K)",
O1922&lt;170000,"Upper Middle ($130K-$170K)",
O1922&gt;=170000,"High Salary (&gt;$170K)"
)</f>
        <v>Low Salary (&lt;$50K)</v>
      </c>
      <c r="R1922" t="str" cm="1">
        <f t="array" ref="R1922">_xlfn.IFS(
G1922&lt;=2,"New Customers (0-2Y)",
G1922&lt;=5,"Growing Customers (3-5Y)",
G1922&lt;=8,"Established Customers (6-8Y)",
G1922&lt;=10,"Loyal Customers (9-10Y)"
)</f>
        <v>Established Customers (6-8Y)</v>
      </c>
    </row>
    <row r="1923" spans="1:18" x14ac:dyDescent="0.35">
      <c r="A1923">
        <v>15638355</v>
      </c>
      <c r="B1923" t="s">
        <v>813</v>
      </c>
      <c r="C1923" t="s">
        <v>17</v>
      </c>
      <c r="D1923" t="s">
        <v>18</v>
      </c>
      <c r="E1923">
        <v>35</v>
      </c>
      <c r="F1923" t="s">
        <v>19</v>
      </c>
      <c r="G1923">
        <v>5</v>
      </c>
      <c r="H1923" s="4">
        <v>126397.66</v>
      </c>
      <c r="I1923" t="s">
        <v>33</v>
      </c>
      <c r="J1923">
        <v>1</v>
      </c>
      <c r="K1923">
        <v>658</v>
      </c>
      <c r="L1923" t="s">
        <v>20</v>
      </c>
      <c r="M1923" t="s">
        <v>27</v>
      </c>
      <c r="N1923" t="s">
        <v>32</v>
      </c>
      <c r="O1923" s="4">
        <v>156361.57999999999</v>
      </c>
      <c r="P1923" t="s">
        <v>23</v>
      </c>
      <c r="Q1923" t="str" cm="1">
        <f t="array" ref="Q1923">_xlfn.IFS(
O1923&lt;50000,"Low Salary (&lt;$50K)",
O1923&lt;90000,"Lower Middle ($50K-$90K)",
O1923&lt;130000,"Middle ($90K-$130K)",
O1923&lt;170000,"Upper Middle ($130K-$170K)",
O1923&gt;=170000,"High Salary (&gt;$170K)"
)</f>
        <v>Upper Middle ($130K-$170K)</v>
      </c>
      <c r="R1923" t="str" cm="1">
        <f t="array" ref="R1923">_xlfn.IFS(
G1923&lt;=2,"New Customers (0-2Y)",
G1923&lt;=5,"Growing Customers (3-5Y)",
G1923&lt;=8,"Established Customers (6-8Y)",
G1923&lt;=10,"Loyal Customers (9-10Y)"
)</f>
        <v>Growing Customers (3-5Y)</v>
      </c>
    </row>
    <row r="1924" spans="1:18" x14ac:dyDescent="0.35">
      <c r="A1924">
        <v>15805637</v>
      </c>
      <c r="B1924" t="s">
        <v>769</v>
      </c>
      <c r="C1924" t="s">
        <v>17</v>
      </c>
      <c r="D1924" t="s">
        <v>39</v>
      </c>
      <c r="E1924">
        <v>36</v>
      </c>
      <c r="F1924" t="s">
        <v>19</v>
      </c>
      <c r="G1924">
        <v>9</v>
      </c>
      <c r="H1924" s="4">
        <v>108546.16</v>
      </c>
      <c r="I1924" t="s">
        <v>33</v>
      </c>
      <c r="J1924">
        <v>3</v>
      </c>
      <c r="K1924">
        <v>625</v>
      </c>
      <c r="L1924" t="s">
        <v>20</v>
      </c>
      <c r="M1924" t="s">
        <v>21</v>
      </c>
      <c r="N1924" t="s">
        <v>32</v>
      </c>
      <c r="O1924" s="4">
        <v>133807.76999999999</v>
      </c>
      <c r="P1924" t="s">
        <v>23</v>
      </c>
      <c r="Q1924" t="str" cm="1">
        <f t="array" ref="Q1924">_xlfn.IFS(
O1924&lt;50000,"Low Salary (&lt;$50K)",
O1924&lt;90000,"Lower Middle ($50K-$90K)",
O1924&lt;130000,"Middle ($90K-$130K)",
O1924&lt;170000,"Upper Middle ($130K-$170K)",
O1924&gt;=170000,"High Salary (&gt;$170K)"
)</f>
        <v>Upper Middle ($130K-$170K)</v>
      </c>
      <c r="R1924" t="str" cm="1">
        <f t="array" ref="R1924">_xlfn.IFS(
G1924&lt;=2,"New Customers (0-2Y)",
G1924&lt;=5,"Growing Customers (3-5Y)",
G1924&lt;=8,"Established Customers (6-8Y)",
G1924&lt;=10,"Loyal Customers (9-10Y)"
)</f>
        <v>Loyal Customers (9-10Y)</v>
      </c>
    </row>
    <row r="1925" spans="1:18" x14ac:dyDescent="0.35">
      <c r="A1925">
        <v>15629575</v>
      </c>
      <c r="B1925" t="s">
        <v>1195</v>
      </c>
      <c r="C1925" t="s">
        <v>17</v>
      </c>
      <c r="D1925" t="s">
        <v>39</v>
      </c>
      <c r="E1925">
        <v>36</v>
      </c>
      <c r="F1925" t="s">
        <v>19</v>
      </c>
      <c r="G1925">
        <v>2</v>
      </c>
      <c r="H1925" s="4">
        <v>148061.89000000001</v>
      </c>
      <c r="I1925" t="s">
        <v>33</v>
      </c>
      <c r="J1925">
        <v>1</v>
      </c>
      <c r="K1925">
        <v>717</v>
      </c>
      <c r="L1925" t="s">
        <v>35</v>
      </c>
      <c r="M1925" t="s">
        <v>21</v>
      </c>
      <c r="N1925" t="s">
        <v>32</v>
      </c>
      <c r="O1925" s="4">
        <v>179128.69</v>
      </c>
      <c r="P1925" t="s">
        <v>23</v>
      </c>
      <c r="Q1925" t="str" cm="1">
        <f t="array" ref="Q1925">_xlfn.IFS(
O1925&lt;50000,"Low Salary (&lt;$50K)",
O1925&lt;90000,"Lower Middle ($50K-$90K)",
O1925&lt;130000,"Middle ($90K-$130K)",
O1925&lt;170000,"Upper Middle ($130K-$170K)",
O1925&gt;=170000,"High Salary (&gt;$170K)"
)</f>
        <v>High Salary (&gt;$170K)</v>
      </c>
      <c r="R1925" t="str" cm="1">
        <f t="array" ref="R1925">_xlfn.IFS(
G1925&lt;=2,"New Customers (0-2Y)",
G1925&lt;=5,"Growing Customers (3-5Y)",
G1925&lt;=8,"Established Customers (6-8Y)",
G1925&lt;=10,"Loyal Customers (9-10Y)"
)</f>
        <v>New Customers (0-2Y)</v>
      </c>
    </row>
    <row r="1926" spans="1:18" x14ac:dyDescent="0.35">
      <c r="A1926">
        <v>15586243</v>
      </c>
      <c r="B1926" t="s">
        <v>877</v>
      </c>
      <c r="C1926" t="s">
        <v>17</v>
      </c>
      <c r="D1926" t="s">
        <v>39</v>
      </c>
      <c r="E1926">
        <v>44</v>
      </c>
      <c r="F1926" t="s">
        <v>19</v>
      </c>
      <c r="G1926">
        <v>8</v>
      </c>
      <c r="H1926" s="4">
        <v>122277.87</v>
      </c>
      <c r="I1926" t="s">
        <v>33</v>
      </c>
      <c r="J1926">
        <v>1</v>
      </c>
      <c r="K1926">
        <v>667</v>
      </c>
      <c r="L1926" t="s">
        <v>35</v>
      </c>
      <c r="M1926" t="s">
        <v>21</v>
      </c>
      <c r="N1926" t="s">
        <v>22</v>
      </c>
      <c r="O1926" s="4">
        <v>91810.71</v>
      </c>
      <c r="P1926" t="s">
        <v>28</v>
      </c>
      <c r="Q1926" t="str" cm="1">
        <f t="array" ref="Q1926">_xlfn.IFS(
O1926&lt;50000,"Low Salary (&lt;$50K)",
O1926&lt;90000,"Lower Middle ($50K-$90K)",
O1926&lt;130000,"Middle ($90K-$130K)",
O1926&lt;170000,"Upper Middle ($130K-$170K)",
O1926&gt;=170000,"High Salary (&gt;$170K)"
)</f>
        <v>Middle ($90K-$130K)</v>
      </c>
      <c r="R1926" t="str" cm="1">
        <f t="array" ref="R1926">_xlfn.IFS(
G1926&lt;=2,"New Customers (0-2Y)",
G1926&lt;=5,"Growing Customers (3-5Y)",
G1926&lt;=8,"Established Customers (6-8Y)",
G1926&lt;=10,"Loyal Customers (9-10Y)"
)</f>
        <v>Established Customers (6-8Y)</v>
      </c>
    </row>
    <row r="1927" spans="1:18" x14ac:dyDescent="0.35">
      <c r="A1927">
        <v>15757931</v>
      </c>
      <c r="B1927" t="s">
        <v>1118</v>
      </c>
      <c r="C1927" t="s">
        <v>17</v>
      </c>
      <c r="D1927" t="s">
        <v>39</v>
      </c>
      <c r="E1927">
        <v>24</v>
      </c>
      <c r="F1927" t="s">
        <v>43</v>
      </c>
      <c r="G1927">
        <v>3</v>
      </c>
      <c r="H1927" s="4">
        <v>0</v>
      </c>
      <c r="I1927" t="s">
        <v>24</v>
      </c>
      <c r="J1927">
        <v>2</v>
      </c>
      <c r="K1927">
        <v>804</v>
      </c>
      <c r="L1927" t="s">
        <v>37</v>
      </c>
      <c r="M1927" t="s">
        <v>21</v>
      </c>
      <c r="N1927" t="s">
        <v>32</v>
      </c>
      <c r="O1927" s="4">
        <v>173195.33</v>
      </c>
      <c r="P1927" t="s">
        <v>28</v>
      </c>
      <c r="Q1927" t="str" cm="1">
        <f t="array" ref="Q1927">_xlfn.IFS(
O1927&lt;50000,"Low Salary (&lt;$50K)",
O1927&lt;90000,"Lower Middle ($50K-$90K)",
O1927&lt;130000,"Middle ($90K-$130K)",
O1927&lt;170000,"Upper Middle ($130K-$170K)",
O1927&gt;=170000,"High Salary (&gt;$170K)"
)</f>
        <v>High Salary (&gt;$170K)</v>
      </c>
      <c r="R1927" t="str" cm="1">
        <f t="array" ref="R1927">_xlfn.IFS(
G1927&lt;=2,"New Customers (0-2Y)",
G1927&lt;=5,"Growing Customers (3-5Y)",
G1927&lt;=8,"Established Customers (6-8Y)",
G1927&lt;=10,"Loyal Customers (9-10Y)"
)</f>
        <v>Growing Customers (3-5Y)</v>
      </c>
    </row>
    <row r="1928" spans="1:18" x14ac:dyDescent="0.35">
      <c r="A1928">
        <v>15716023</v>
      </c>
      <c r="B1928" t="s">
        <v>321</v>
      </c>
      <c r="C1928" t="s">
        <v>17</v>
      </c>
      <c r="D1928" t="s">
        <v>39</v>
      </c>
      <c r="E1928">
        <v>31</v>
      </c>
      <c r="F1928" t="s">
        <v>19</v>
      </c>
      <c r="G1928">
        <v>1</v>
      </c>
      <c r="H1928" s="4">
        <v>0</v>
      </c>
      <c r="I1928" t="s">
        <v>24</v>
      </c>
      <c r="J1928">
        <v>2</v>
      </c>
      <c r="K1928">
        <v>693</v>
      </c>
      <c r="L1928" t="s">
        <v>35</v>
      </c>
      <c r="M1928" t="s">
        <v>27</v>
      </c>
      <c r="N1928" t="s">
        <v>22</v>
      </c>
      <c r="O1928" s="4">
        <v>182270.88</v>
      </c>
      <c r="P1928" t="s">
        <v>28</v>
      </c>
      <c r="Q1928" t="str" cm="1">
        <f t="array" ref="Q1928">_xlfn.IFS(
O1928&lt;50000,"Low Salary (&lt;$50K)",
O1928&lt;90000,"Lower Middle ($50K-$90K)",
O1928&lt;130000,"Middle ($90K-$130K)",
O1928&lt;170000,"Upper Middle ($130K-$170K)",
O1928&gt;=170000,"High Salary (&gt;$170K)"
)</f>
        <v>High Salary (&gt;$170K)</v>
      </c>
      <c r="R1928" t="str" cm="1">
        <f t="array" ref="R1928">_xlfn.IFS(
G1928&lt;=2,"New Customers (0-2Y)",
G1928&lt;=5,"Growing Customers (3-5Y)",
G1928&lt;=8,"Established Customers (6-8Y)",
G1928&lt;=10,"Loyal Customers (9-10Y)"
)</f>
        <v>New Customers (0-2Y)</v>
      </c>
    </row>
    <row r="1929" spans="1:18" x14ac:dyDescent="0.35">
      <c r="A1929">
        <v>15647782</v>
      </c>
      <c r="B1929" t="s">
        <v>340</v>
      </c>
      <c r="C1929" t="s">
        <v>42</v>
      </c>
      <c r="D1929" t="s">
        <v>39</v>
      </c>
      <c r="E1929">
        <v>36</v>
      </c>
      <c r="F1929" t="s">
        <v>19</v>
      </c>
      <c r="G1929">
        <v>8</v>
      </c>
      <c r="H1929" s="4">
        <v>152899.24</v>
      </c>
      <c r="I1929" t="s">
        <v>33</v>
      </c>
      <c r="J1929">
        <v>2</v>
      </c>
      <c r="K1929">
        <v>729</v>
      </c>
      <c r="L1929" t="s">
        <v>35</v>
      </c>
      <c r="M1929" t="s">
        <v>21</v>
      </c>
      <c r="N1929" t="s">
        <v>32</v>
      </c>
      <c r="O1929" s="4">
        <v>177130.33</v>
      </c>
      <c r="P1929" t="s">
        <v>28</v>
      </c>
      <c r="Q1929" t="str" cm="1">
        <f t="array" ref="Q1929">_xlfn.IFS(
O1929&lt;50000,"Low Salary (&lt;$50K)",
O1929&lt;90000,"Lower Middle ($50K-$90K)",
O1929&lt;130000,"Middle ($90K-$130K)",
O1929&lt;170000,"Upper Middle ($130K-$170K)",
O1929&gt;=170000,"High Salary (&gt;$170K)"
)</f>
        <v>High Salary (&gt;$170K)</v>
      </c>
      <c r="R1929" t="str" cm="1">
        <f t="array" ref="R1929">_xlfn.IFS(
G1929&lt;=2,"New Customers (0-2Y)",
G1929&lt;=5,"Growing Customers (3-5Y)",
G1929&lt;=8,"Established Customers (6-8Y)",
G1929&lt;=10,"Loyal Customers (9-10Y)"
)</f>
        <v>Established Customers (6-8Y)</v>
      </c>
    </row>
    <row r="1930" spans="1:18" x14ac:dyDescent="0.35">
      <c r="A1930">
        <v>15716609</v>
      </c>
      <c r="B1930" t="s">
        <v>329</v>
      </c>
      <c r="C1930" t="s">
        <v>42</v>
      </c>
      <c r="D1930" t="s">
        <v>39</v>
      </c>
      <c r="E1930">
        <v>54</v>
      </c>
      <c r="F1930" t="s">
        <v>19</v>
      </c>
      <c r="G1930">
        <v>3</v>
      </c>
      <c r="H1930" s="4">
        <v>134388.10999999999</v>
      </c>
      <c r="I1930" t="s">
        <v>33</v>
      </c>
      <c r="J1930">
        <v>1</v>
      </c>
      <c r="K1930">
        <v>484</v>
      </c>
      <c r="L1930" t="s">
        <v>44</v>
      </c>
      <c r="M1930" t="s">
        <v>27</v>
      </c>
      <c r="N1930" t="s">
        <v>32</v>
      </c>
      <c r="O1930" s="4">
        <v>49954.79</v>
      </c>
      <c r="P1930" t="s">
        <v>23</v>
      </c>
      <c r="Q1930" t="str" cm="1">
        <f t="array" ref="Q1930">_xlfn.IFS(
O1930&lt;50000,"Low Salary (&lt;$50K)",
O1930&lt;90000,"Lower Middle ($50K-$90K)",
O1930&lt;130000,"Middle ($90K-$130K)",
O1930&lt;170000,"Upper Middle ($130K-$170K)",
O1930&gt;=170000,"High Salary (&gt;$170K)"
)</f>
        <v>Low Salary (&lt;$50K)</v>
      </c>
      <c r="R1930" t="str" cm="1">
        <f t="array" ref="R1930">_xlfn.IFS(
G1930&lt;=2,"New Customers (0-2Y)",
G1930&lt;=5,"Growing Customers (3-5Y)",
G1930&lt;=8,"Established Customers (6-8Y)",
G1930&lt;=10,"Loyal Customers (9-10Y)"
)</f>
        <v>Growing Customers (3-5Y)</v>
      </c>
    </row>
    <row r="1931" spans="1:18" x14ac:dyDescent="0.35">
      <c r="A1931">
        <v>15623791</v>
      </c>
      <c r="B1931" t="s">
        <v>762</v>
      </c>
      <c r="C1931" t="s">
        <v>26</v>
      </c>
      <c r="D1931" t="s">
        <v>18</v>
      </c>
      <c r="E1931">
        <v>40</v>
      </c>
      <c r="F1931" t="s">
        <v>19</v>
      </c>
      <c r="G1931">
        <v>3</v>
      </c>
      <c r="H1931" s="4">
        <v>109740.62</v>
      </c>
      <c r="I1931" t="s">
        <v>33</v>
      </c>
      <c r="J1931">
        <v>1</v>
      </c>
      <c r="K1931">
        <v>632</v>
      </c>
      <c r="L1931" t="s">
        <v>20</v>
      </c>
      <c r="M1931" t="s">
        <v>21</v>
      </c>
      <c r="N1931" t="s">
        <v>32</v>
      </c>
      <c r="O1931" s="4">
        <v>141896.74</v>
      </c>
      <c r="P1931" t="s">
        <v>28</v>
      </c>
      <c r="Q1931" t="str" cm="1">
        <f t="array" ref="Q1931">_xlfn.IFS(
O1931&lt;50000,"Low Salary (&lt;$50K)",
O1931&lt;90000,"Lower Middle ($50K-$90K)",
O1931&lt;130000,"Middle ($90K-$130K)",
O1931&lt;170000,"Upper Middle ($130K-$170K)",
O1931&gt;=170000,"High Salary (&gt;$170K)"
)</f>
        <v>Upper Middle ($130K-$170K)</v>
      </c>
      <c r="R1931" t="str" cm="1">
        <f t="array" ref="R1931">_xlfn.IFS(
G1931&lt;=2,"New Customers (0-2Y)",
G1931&lt;=5,"Growing Customers (3-5Y)",
G1931&lt;=8,"Established Customers (6-8Y)",
G1931&lt;=10,"Loyal Customers (9-10Y)"
)</f>
        <v>Growing Customers (3-5Y)</v>
      </c>
    </row>
    <row r="1932" spans="1:18" x14ac:dyDescent="0.35">
      <c r="A1932">
        <v>15627262</v>
      </c>
      <c r="B1932" t="s">
        <v>1196</v>
      </c>
      <c r="C1932" t="s">
        <v>42</v>
      </c>
      <c r="D1932" t="s">
        <v>39</v>
      </c>
      <c r="E1932">
        <v>23</v>
      </c>
      <c r="F1932" t="s">
        <v>43</v>
      </c>
      <c r="G1932">
        <v>6</v>
      </c>
      <c r="H1932" s="4">
        <v>92366.720000000001</v>
      </c>
      <c r="I1932" t="s">
        <v>29</v>
      </c>
      <c r="J1932">
        <v>2</v>
      </c>
      <c r="K1932">
        <v>536</v>
      </c>
      <c r="L1932" t="s">
        <v>31</v>
      </c>
      <c r="M1932" t="s">
        <v>21</v>
      </c>
      <c r="N1932" t="s">
        <v>32</v>
      </c>
      <c r="O1932" s="4">
        <v>120661.71</v>
      </c>
      <c r="P1932" t="s">
        <v>28</v>
      </c>
      <c r="Q1932" t="str" cm="1">
        <f t="array" ref="Q1932">_xlfn.IFS(
O1932&lt;50000,"Low Salary (&lt;$50K)",
O1932&lt;90000,"Lower Middle ($50K-$90K)",
O1932&lt;130000,"Middle ($90K-$130K)",
O1932&lt;170000,"Upper Middle ($130K-$170K)",
O1932&gt;=170000,"High Salary (&gt;$170K)"
)</f>
        <v>Middle ($90K-$130K)</v>
      </c>
      <c r="R1932" t="str" cm="1">
        <f t="array" ref="R1932">_xlfn.IFS(
G1932&lt;=2,"New Customers (0-2Y)",
G1932&lt;=5,"Growing Customers (3-5Y)",
G1932&lt;=8,"Established Customers (6-8Y)",
G1932&lt;=10,"Loyal Customers (9-10Y)"
)</f>
        <v>Established Customers (6-8Y)</v>
      </c>
    </row>
    <row r="1933" spans="1:18" x14ac:dyDescent="0.35">
      <c r="A1933">
        <v>15652693</v>
      </c>
      <c r="B1933" t="s">
        <v>370</v>
      </c>
      <c r="C1933" t="s">
        <v>17</v>
      </c>
      <c r="D1933" t="s">
        <v>18</v>
      </c>
      <c r="E1933">
        <v>26</v>
      </c>
      <c r="F1933" t="s">
        <v>43</v>
      </c>
      <c r="G1933">
        <v>4</v>
      </c>
      <c r="H1933" s="4">
        <v>129109.02</v>
      </c>
      <c r="I1933" t="s">
        <v>33</v>
      </c>
      <c r="J1933">
        <v>1</v>
      </c>
      <c r="K1933">
        <v>573</v>
      </c>
      <c r="L1933" t="s">
        <v>31</v>
      </c>
      <c r="M1933" t="s">
        <v>27</v>
      </c>
      <c r="N1933" t="s">
        <v>32</v>
      </c>
      <c r="O1933" s="4">
        <v>149814.68</v>
      </c>
      <c r="P1933" t="s">
        <v>23</v>
      </c>
      <c r="Q1933" t="str" cm="1">
        <f t="array" ref="Q1933">_xlfn.IFS(
O1933&lt;50000,"Low Salary (&lt;$50K)",
O1933&lt;90000,"Lower Middle ($50K-$90K)",
O1933&lt;130000,"Middle ($90K-$130K)",
O1933&lt;170000,"Upper Middle ($130K-$170K)",
O1933&gt;=170000,"High Salary (&gt;$170K)"
)</f>
        <v>Upper Middle ($130K-$170K)</v>
      </c>
      <c r="R1933" t="str" cm="1">
        <f t="array" ref="R1933">_xlfn.IFS(
G1933&lt;=2,"New Customers (0-2Y)",
G1933&lt;=5,"Growing Customers (3-5Y)",
G1933&lt;=8,"Established Customers (6-8Y)",
G1933&lt;=10,"Loyal Customers (9-10Y)"
)</f>
        <v>Growing Customers (3-5Y)</v>
      </c>
    </row>
    <row r="1934" spans="1:18" x14ac:dyDescent="0.35">
      <c r="A1934">
        <v>15586993</v>
      </c>
      <c r="B1934" t="s">
        <v>1056</v>
      </c>
      <c r="C1934" t="s">
        <v>26</v>
      </c>
      <c r="D1934" t="s">
        <v>18</v>
      </c>
      <c r="E1934">
        <v>56</v>
      </c>
      <c r="F1934" t="s">
        <v>19</v>
      </c>
      <c r="G1934">
        <v>5</v>
      </c>
      <c r="H1934" s="4">
        <v>0</v>
      </c>
      <c r="I1934" t="s">
        <v>24</v>
      </c>
      <c r="J1934">
        <v>2</v>
      </c>
      <c r="K1934">
        <v>655</v>
      </c>
      <c r="L1934" t="s">
        <v>20</v>
      </c>
      <c r="M1934" t="s">
        <v>21</v>
      </c>
      <c r="N1934" t="s">
        <v>22</v>
      </c>
      <c r="O1934" s="4">
        <v>41782.699999999997</v>
      </c>
      <c r="P1934" t="s">
        <v>28</v>
      </c>
      <c r="Q1934" t="str" cm="1">
        <f t="array" ref="Q1934">_xlfn.IFS(
O1934&lt;50000,"Low Salary (&lt;$50K)",
O1934&lt;90000,"Lower Middle ($50K-$90K)",
O1934&lt;130000,"Middle ($90K-$130K)",
O1934&lt;170000,"Upper Middle ($130K-$170K)",
O1934&gt;=170000,"High Salary (&gt;$170K)"
)</f>
        <v>Low Salary (&lt;$50K)</v>
      </c>
      <c r="R1934" t="str" cm="1">
        <f t="array" ref="R1934">_xlfn.IFS(
G1934&lt;=2,"New Customers (0-2Y)",
G1934&lt;=5,"Growing Customers (3-5Y)",
G1934&lt;=8,"Established Customers (6-8Y)",
G1934&lt;=10,"Loyal Customers (9-10Y)"
)</f>
        <v>Growing Customers (3-5Y)</v>
      </c>
    </row>
    <row r="1935" spans="1:18" x14ac:dyDescent="0.35">
      <c r="A1935">
        <v>15815560</v>
      </c>
      <c r="B1935" t="s">
        <v>1197</v>
      </c>
      <c r="C1935" t="s">
        <v>42</v>
      </c>
      <c r="D1935" t="s">
        <v>39</v>
      </c>
      <c r="E1935">
        <v>74</v>
      </c>
      <c r="F1935" t="s">
        <v>2967</v>
      </c>
      <c r="G1935">
        <v>7</v>
      </c>
      <c r="H1935" s="4">
        <v>105102.5</v>
      </c>
      <c r="I1935" t="s">
        <v>33</v>
      </c>
      <c r="J1935">
        <v>1</v>
      </c>
      <c r="K1935">
        <v>666</v>
      </c>
      <c r="L1935" t="s">
        <v>35</v>
      </c>
      <c r="M1935" t="s">
        <v>21</v>
      </c>
      <c r="N1935" t="s">
        <v>22</v>
      </c>
      <c r="O1935" s="4">
        <v>46172.47</v>
      </c>
      <c r="P1935" t="s">
        <v>28</v>
      </c>
      <c r="Q1935" t="str" cm="1">
        <f t="array" ref="Q1935">_xlfn.IFS(
O1935&lt;50000,"Low Salary (&lt;$50K)",
O1935&lt;90000,"Lower Middle ($50K-$90K)",
O1935&lt;130000,"Middle ($90K-$130K)",
O1935&lt;170000,"Upper Middle ($130K-$170K)",
O1935&gt;=170000,"High Salary (&gt;$170K)"
)</f>
        <v>Low Salary (&lt;$50K)</v>
      </c>
      <c r="R1935" t="str" cm="1">
        <f t="array" ref="R1935">_xlfn.IFS(
G1935&lt;=2,"New Customers (0-2Y)",
G1935&lt;=5,"Growing Customers (3-5Y)",
G1935&lt;=8,"Established Customers (6-8Y)",
G1935&lt;=10,"Loyal Customers (9-10Y)"
)</f>
        <v>Established Customers (6-8Y)</v>
      </c>
    </row>
    <row r="1936" spans="1:18" x14ac:dyDescent="0.35">
      <c r="A1936">
        <v>15584930</v>
      </c>
      <c r="B1936" t="s">
        <v>1198</v>
      </c>
      <c r="C1936" t="s">
        <v>42</v>
      </c>
      <c r="D1936" t="s">
        <v>39</v>
      </c>
      <c r="E1936">
        <v>30</v>
      </c>
      <c r="F1936" t="s">
        <v>19</v>
      </c>
      <c r="G1936">
        <v>5</v>
      </c>
      <c r="H1936" s="4">
        <v>111375.32</v>
      </c>
      <c r="I1936" t="s">
        <v>33</v>
      </c>
      <c r="J1936">
        <v>2</v>
      </c>
      <c r="K1936">
        <v>726</v>
      </c>
      <c r="L1936" t="s">
        <v>35</v>
      </c>
      <c r="M1936" t="s">
        <v>21</v>
      </c>
      <c r="N1936" t="s">
        <v>32</v>
      </c>
      <c r="O1936" s="4">
        <v>2704.09</v>
      </c>
      <c r="P1936" t="s">
        <v>28</v>
      </c>
      <c r="Q1936" t="str" cm="1">
        <f t="array" ref="Q1936">_xlfn.IFS(
O1936&lt;50000,"Low Salary (&lt;$50K)",
O1936&lt;90000,"Lower Middle ($50K-$90K)",
O1936&lt;130000,"Middle ($90K-$130K)",
O1936&lt;170000,"Upper Middle ($130K-$170K)",
O1936&gt;=170000,"High Salary (&gt;$170K)"
)</f>
        <v>Low Salary (&lt;$50K)</v>
      </c>
      <c r="R1936" t="str" cm="1">
        <f t="array" ref="R1936">_xlfn.IFS(
G1936&lt;=2,"New Customers (0-2Y)",
G1936&lt;=5,"Growing Customers (3-5Y)",
G1936&lt;=8,"Established Customers (6-8Y)",
G1936&lt;=10,"Loyal Customers (9-10Y)"
)</f>
        <v>Growing Customers (3-5Y)</v>
      </c>
    </row>
    <row r="1937" spans="1:18" x14ac:dyDescent="0.35">
      <c r="A1937">
        <v>15799031</v>
      </c>
      <c r="B1937" t="s">
        <v>779</v>
      </c>
      <c r="C1937" t="s">
        <v>17</v>
      </c>
      <c r="D1937" t="s">
        <v>39</v>
      </c>
      <c r="E1937">
        <v>39</v>
      </c>
      <c r="F1937" t="s">
        <v>19</v>
      </c>
      <c r="G1937">
        <v>3</v>
      </c>
      <c r="H1937" s="4">
        <v>0</v>
      </c>
      <c r="I1937" t="s">
        <v>24</v>
      </c>
      <c r="J1937">
        <v>2</v>
      </c>
      <c r="K1937">
        <v>523</v>
      </c>
      <c r="L1937" t="s">
        <v>31</v>
      </c>
      <c r="M1937" t="s">
        <v>21</v>
      </c>
      <c r="N1937" t="s">
        <v>32</v>
      </c>
      <c r="O1937" s="4">
        <v>6726.53</v>
      </c>
      <c r="P1937" t="s">
        <v>28</v>
      </c>
      <c r="Q1937" t="str" cm="1">
        <f t="array" ref="Q1937">_xlfn.IFS(
O1937&lt;50000,"Low Salary (&lt;$50K)",
O1937&lt;90000,"Lower Middle ($50K-$90K)",
O1937&lt;130000,"Middle ($90K-$130K)",
O1937&lt;170000,"Upper Middle ($130K-$170K)",
O1937&gt;=170000,"High Salary (&gt;$170K)"
)</f>
        <v>Low Salary (&lt;$50K)</v>
      </c>
      <c r="R1937" t="str" cm="1">
        <f t="array" ref="R1937">_xlfn.IFS(
G1937&lt;=2,"New Customers (0-2Y)",
G1937&lt;=5,"Growing Customers (3-5Y)",
G1937&lt;=8,"Established Customers (6-8Y)",
G1937&lt;=10,"Loyal Customers (9-10Y)"
)</f>
        <v>Growing Customers (3-5Y)</v>
      </c>
    </row>
    <row r="1938" spans="1:18" x14ac:dyDescent="0.35">
      <c r="A1938">
        <v>15810457</v>
      </c>
      <c r="B1938" t="s">
        <v>233</v>
      </c>
      <c r="C1938" t="s">
        <v>42</v>
      </c>
      <c r="D1938" t="s">
        <v>18</v>
      </c>
      <c r="E1938">
        <v>33</v>
      </c>
      <c r="F1938" t="s">
        <v>19</v>
      </c>
      <c r="G1938">
        <v>9</v>
      </c>
      <c r="H1938" s="4">
        <v>150412.14000000001</v>
      </c>
      <c r="I1938" t="s">
        <v>33</v>
      </c>
      <c r="J1938">
        <v>2</v>
      </c>
      <c r="K1938">
        <v>728</v>
      </c>
      <c r="L1938" t="s">
        <v>35</v>
      </c>
      <c r="M1938" t="s">
        <v>21</v>
      </c>
      <c r="N1938" t="s">
        <v>32</v>
      </c>
      <c r="O1938" s="4">
        <v>170764.08</v>
      </c>
      <c r="P1938" t="s">
        <v>28</v>
      </c>
      <c r="Q1938" t="str" cm="1">
        <f t="array" ref="Q1938">_xlfn.IFS(
O1938&lt;50000,"Low Salary (&lt;$50K)",
O1938&lt;90000,"Lower Middle ($50K-$90K)",
O1938&lt;130000,"Middle ($90K-$130K)",
O1938&lt;170000,"Upper Middle ($130K-$170K)",
O1938&gt;=170000,"High Salary (&gt;$170K)"
)</f>
        <v>High Salary (&gt;$170K)</v>
      </c>
      <c r="R1938" t="str" cm="1">
        <f t="array" ref="R1938">_xlfn.IFS(
G1938&lt;=2,"New Customers (0-2Y)",
G1938&lt;=5,"Growing Customers (3-5Y)",
G1938&lt;=8,"Established Customers (6-8Y)",
G1938&lt;=10,"Loyal Customers (9-10Y)"
)</f>
        <v>Loyal Customers (9-10Y)</v>
      </c>
    </row>
    <row r="1939" spans="1:18" x14ac:dyDescent="0.35">
      <c r="A1939">
        <v>15697879</v>
      </c>
      <c r="B1939" t="s">
        <v>1199</v>
      </c>
      <c r="C1939" t="s">
        <v>17</v>
      </c>
      <c r="D1939" t="s">
        <v>39</v>
      </c>
      <c r="E1939">
        <v>30</v>
      </c>
      <c r="F1939" t="s">
        <v>19</v>
      </c>
      <c r="G1939">
        <v>3</v>
      </c>
      <c r="H1939" s="4">
        <v>156660.72</v>
      </c>
      <c r="I1939" t="s">
        <v>33</v>
      </c>
      <c r="J1939">
        <v>2</v>
      </c>
      <c r="K1939">
        <v>701</v>
      </c>
      <c r="L1939" t="s">
        <v>35</v>
      </c>
      <c r="M1939" t="s">
        <v>21</v>
      </c>
      <c r="N1939" t="s">
        <v>32</v>
      </c>
      <c r="O1939" s="4">
        <v>45742.42</v>
      </c>
      <c r="P1939" t="s">
        <v>28</v>
      </c>
      <c r="Q1939" t="str" cm="1">
        <f t="array" ref="Q1939">_xlfn.IFS(
O1939&lt;50000,"Low Salary (&lt;$50K)",
O1939&lt;90000,"Lower Middle ($50K-$90K)",
O1939&lt;130000,"Middle ($90K-$130K)",
O1939&lt;170000,"Upper Middle ($130K-$170K)",
O1939&gt;=170000,"High Salary (&gt;$170K)"
)</f>
        <v>Low Salary (&lt;$50K)</v>
      </c>
      <c r="R1939" t="str" cm="1">
        <f t="array" ref="R1939">_xlfn.IFS(
G1939&lt;=2,"New Customers (0-2Y)",
G1939&lt;=5,"Growing Customers (3-5Y)",
G1939&lt;=8,"Established Customers (6-8Y)",
G1939&lt;=10,"Loyal Customers (9-10Y)"
)</f>
        <v>Growing Customers (3-5Y)</v>
      </c>
    </row>
    <row r="1940" spans="1:18" x14ac:dyDescent="0.35">
      <c r="A1940">
        <v>15594902</v>
      </c>
      <c r="B1940" t="s">
        <v>516</v>
      </c>
      <c r="C1940" t="s">
        <v>17</v>
      </c>
      <c r="D1940" t="s">
        <v>39</v>
      </c>
      <c r="E1940">
        <v>38</v>
      </c>
      <c r="F1940" t="s">
        <v>19</v>
      </c>
      <c r="G1940">
        <v>3</v>
      </c>
      <c r="H1940" s="4">
        <v>90957.81</v>
      </c>
      <c r="I1940" t="s">
        <v>29</v>
      </c>
      <c r="J1940">
        <v>1</v>
      </c>
      <c r="K1940">
        <v>518</v>
      </c>
      <c r="L1940" t="s">
        <v>31</v>
      </c>
      <c r="M1940" t="s">
        <v>27</v>
      </c>
      <c r="N1940" t="s">
        <v>22</v>
      </c>
      <c r="O1940" s="4">
        <v>162304.59</v>
      </c>
      <c r="P1940" t="s">
        <v>28</v>
      </c>
      <c r="Q1940" t="str" cm="1">
        <f t="array" ref="Q1940">_xlfn.IFS(
O1940&lt;50000,"Low Salary (&lt;$50K)",
O1940&lt;90000,"Lower Middle ($50K-$90K)",
O1940&lt;130000,"Middle ($90K-$130K)",
O1940&lt;170000,"Upper Middle ($130K-$170K)",
O1940&gt;=170000,"High Salary (&gt;$170K)"
)</f>
        <v>Upper Middle ($130K-$170K)</v>
      </c>
      <c r="R1940" t="str" cm="1">
        <f t="array" ref="R1940">_xlfn.IFS(
G1940&lt;=2,"New Customers (0-2Y)",
G1940&lt;=5,"Growing Customers (3-5Y)",
G1940&lt;=8,"Established Customers (6-8Y)",
G1940&lt;=10,"Loyal Customers (9-10Y)"
)</f>
        <v>Growing Customers (3-5Y)</v>
      </c>
    </row>
    <row r="1941" spans="1:18" x14ac:dyDescent="0.35">
      <c r="A1941">
        <v>15799710</v>
      </c>
      <c r="B1941" t="s">
        <v>188</v>
      </c>
      <c r="C1941" t="s">
        <v>17</v>
      </c>
      <c r="D1941" t="s">
        <v>39</v>
      </c>
      <c r="E1941">
        <v>37</v>
      </c>
      <c r="F1941" t="s">
        <v>19</v>
      </c>
      <c r="G1941">
        <v>7</v>
      </c>
      <c r="H1941" s="4">
        <v>104960.46</v>
      </c>
      <c r="I1941" t="s">
        <v>33</v>
      </c>
      <c r="J1941">
        <v>1</v>
      </c>
      <c r="K1941">
        <v>739</v>
      </c>
      <c r="L1941" t="s">
        <v>35</v>
      </c>
      <c r="M1941" t="s">
        <v>27</v>
      </c>
      <c r="N1941" t="s">
        <v>22</v>
      </c>
      <c r="O1941" s="4">
        <v>80883.820000000007</v>
      </c>
      <c r="P1941" t="s">
        <v>28</v>
      </c>
      <c r="Q1941" t="str" cm="1">
        <f t="array" ref="Q1941">_xlfn.IFS(
O1941&lt;50000,"Low Salary (&lt;$50K)",
O1941&lt;90000,"Lower Middle ($50K-$90K)",
O1941&lt;130000,"Middle ($90K-$130K)",
O1941&lt;170000,"Upper Middle ($130K-$170K)",
O1941&gt;=170000,"High Salary (&gt;$170K)"
)</f>
        <v>Lower Middle ($50K-$90K)</v>
      </c>
      <c r="R1941" t="str" cm="1">
        <f t="array" ref="R1941">_xlfn.IFS(
G1941&lt;=2,"New Customers (0-2Y)",
G1941&lt;=5,"Growing Customers (3-5Y)",
G1941&lt;=8,"Established Customers (6-8Y)",
G1941&lt;=10,"Loyal Customers (9-10Y)"
)</f>
        <v>Established Customers (6-8Y)</v>
      </c>
    </row>
    <row r="1942" spans="1:18" x14ac:dyDescent="0.35">
      <c r="A1942">
        <v>15659651</v>
      </c>
      <c r="B1942" t="s">
        <v>415</v>
      </c>
      <c r="C1942" t="s">
        <v>42</v>
      </c>
      <c r="D1942" t="s">
        <v>18</v>
      </c>
      <c r="E1942">
        <v>31</v>
      </c>
      <c r="F1942" t="s">
        <v>19</v>
      </c>
      <c r="G1942">
        <v>7</v>
      </c>
      <c r="H1942" s="4">
        <v>117052.82</v>
      </c>
      <c r="I1942" t="s">
        <v>33</v>
      </c>
      <c r="J1942">
        <v>1</v>
      </c>
      <c r="K1942">
        <v>531</v>
      </c>
      <c r="L1942" t="s">
        <v>31</v>
      </c>
      <c r="M1942" t="s">
        <v>21</v>
      </c>
      <c r="N1942" t="s">
        <v>32</v>
      </c>
      <c r="O1942" s="4">
        <v>118508.09</v>
      </c>
      <c r="P1942" t="s">
        <v>23</v>
      </c>
      <c r="Q1942" t="str" cm="1">
        <f t="array" ref="Q1942">_xlfn.IFS(
O1942&lt;50000,"Low Salary (&lt;$50K)",
O1942&lt;90000,"Lower Middle ($50K-$90K)",
O1942&lt;130000,"Middle ($90K-$130K)",
O1942&lt;170000,"Upper Middle ($130K-$170K)",
O1942&gt;=170000,"High Salary (&gt;$170K)"
)</f>
        <v>Middle ($90K-$130K)</v>
      </c>
      <c r="R1942" t="str" cm="1">
        <f t="array" ref="R1942">_xlfn.IFS(
G1942&lt;=2,"New Customers (0-2Y)",
G1942&lt;=5,"Growing Customers (3-5Y)",
G1942&lt;=8,"Established Customers (6-8Y)",
G1942&lt;=10,"Loyal Customers (9-10Y)"
)</f>
        <v>Established Customers (6-8Y)</v>
      </c>
    </row>
    <row r="1943" spans="1:18" x14ac:dyDescent="0.35">
      <c r="A1943">
        <v>15645956</v>
      </c>
      <c r="B1943" t="s">
        <v>544</v>
      </c>
      <c r="C1943" t="s">
        <v>26</v>
      </c>
      <c r="D1943" t="s">
        <v>39</v>
      </c>
      <c r="E1943">
        <v>44</v>
      </c>
      <c r="F1943" t="s">
        <v>19</v>
      </c>
      <c r="G1943">
        <v>3</v>
      </c>
      <c r="H1943" s="4">
        <v>88915.85</v>
      </c>
      <c r="I1943" t="s">
        <v>29</v>
      </c>
      <c r="J1943">
        <v>1</v>
      </c>
      <c r="K1943">
        <v>452</v>
      </c>
      <c r="L1943" t="s">
        <v>44</v>
      </c>
      <c r="M1943" t="s">
        <v>21</v>
      </c>
      <c r="N1943" t="s">
        <v>32</v>
      </c>
      <c r="O1943" s="4">
        <v>69697.740000000005</v>
      </c>
      <c r="P1943" t="s">
        <v>28</v>
      </c>
      <c r="Q1943" t="str" cm="1">
        <f t="array" ref="Q1943">_xlfn.IFS(
O1943&lt;50000,"Low Salary (&lt;$50K)",
O1943&lt;90000,"Lower Middle ($50K-$90K)",
O1943&lt;130000,"Middle ($90K-$130K)",
O1943&lt;170000,"Upper Middle ($130K-$170K)",
O1943&gt;=170000,"High Salary (&gt;$170K)"
)</f>
        <v>Lower Middle ($50K-$90K)</v>
      </c>
      <c r="R1943" t="str" cm="1">
        <f t="array" ref="R1943">_xlfn.IFS(
G1943&lt;=2,"New Customers (0-2Y)",
G1943&lt;=5,"Growing Customers (3-5Y)",
G1943&lt;=8,"Established Customers (6-8Y)",
G1943&lt;=10,"Loyal Customers (9-10Y)"
)</f>
        <v>Growing Customers (3-5Y)</v>
      </c>
    </row>
    <row r="1944" spans="1:18" x14ac:dyDescent="0.35">
      <c r="A1944">
        <v>15651713</v>
      </c>
      <c r="B1944" t="s">
        <v>459</v>
      </c>
      <c r="C1944" t="s">
        <v>17</v>
      </c>
      <c r="D1944" t="s">
        <v>39</v>
      </c>
      <c r="E1944">
        <v>45</v>
      </c>
      <c r="F1944" t="s">
        <v>19</v>
      </c>
      <c r="G1944">
        <v>6</v>
      </c>
      <c r="H1944" s="4">
        <v>148071.39000000001</v>
      </c>
      <c r="I1944" t="s">
        <v>33</v>
      </c>
      <c r="J1944">
        <v>1</v>
      </c>
      <c r="K1944">
        <v>684</v>
      </c>
      <c r="L1944" t="s">
        <v>35</v>
      </c>
      <c r="M1944" t="s">
        <v>21</v>
      </c>
      <c r="N1944" t="s">
        <v>32</v>
      </c>
      <c r="O1944" s="4">
        <v>183575.01</v>
      </c>
      <c r="P1944" t="s">
        <v>28</v>
      </c>
      <c r="Q1944" t="str" cm="1">
        <f t="array" ref="Q1944">_xlfn.IFS(
O1944&lt;50000,"Low Salary (&lt;$50K)",
O1944&lt;90000,"Lower Middle ($50K-$90K)",
O1944&lt;130000,"Middle ($90K-$130K)",
O1944&lt;170000,"Upper Middle ($130K-$170K)",
O1944&gt;=170000,"High Salary (&gt;$170K)"
)</f>
        <v>High Salary (&gt;$170K)</v>
      </c>
      <c r="R1944" t="str" cm="1">
        <f t="array" ref="R1944">_xlfn.IFS(
G1944&lt;=2,"New Customers (0-2Y)",
G1944&lt;=5,"Growing Customers (3-5Y)",
G1944&lt;=8,"Established Customers (6-8Y)",
G1944&lt;=10,"Loyal Customers (9-10Y)"
)</f>
        <v>Established Customers (6-8Y)</v>
      </c>
    </row>
    <row r="1945" spans="1:18" x14ac:dyDescent="0.35">
      <c r="A1945">
        <v>15737265</v>
      </c>
      <c r="B1945" t="s">
        <v>1200</v>
      </c>
      <c r="C1945" t="s">
        <v>42</v>
      </c>
      <c r="D1945" t="s">
        <v>39</v>
      </c>
      <c r="E1945">
        <v>39</v>
      </c>
      <c r="F1945" t="s">
        <v>19</v>
      </c>
      <c r="G1945">
        <v>6</v>
      </c>
      <c r="H1945" s="4">
        <v>152182.82999999999</v>
      </c>
      <c r="I1945" t="s">
        <v>33</v>
      </c>
      <c r="J1945">
        <v>1</v>
      </c>
      <c r="K1945">
        <v>728</v>
      </c>
      <c r="L1945" t="s">
        <v>35</v>
      </c>
      <c r="M1945" t="s">
        <v>27</v>
      </c>
      <c r="N1945" t="s">
        <v>32</v>
      </c>
      <c r="O1945" s="4">
        <v>161203.6</v>
      </c>
      <c r="P1945" t="s">
        <v>28</v>
      </c>
      <c r="Q1945" t="str" cm="1">
        <f t="array" ref="Q1945">_xlfn.IFS(
O1945&lt;50000,"Low Salary (&lt;$50K)",
O1945&lt;90000,"Lower Middle ($50K-$90K)",
O1945&lt;130000,"Middle ($90K-$130K)",
O1945&lt;170000,"Upper Middle ($130K-$170K)",
O1945&gt;=170000,"High Salary (&gt;$170K)"
)</f>
        <v>Upper Middle ($130K-$170K)</v>
      </c>
      <c r="R1945" t="str" cm="1">
        <f t="array" ref="R1945">_xlfn.IFS(
G1945&lt;=2,"New Customers (0-2Y)",
G1945&lt;=5,"Growing Customers (3-5Y)",
G1945&lt;=8,"Established Customers (6-8Y)",
G1945&lt;=10,"Loyal Customers (9-10Y)"
)</f>
        <v>Established Customers (6-8Y)</v>
      </c>
    </row>
    <row r="1946" spans="1:18" x14ac:dyDescent="0.35">
      <c r="A1946">
        <v>15687310</v>
      </c>
      <c r="B1946" t="s">
        <v>182</v>
      </c>
      <c r="C1946" t="s">
        <v>26</v>
      </c>
      <c r="D1946" t="s">
        <v>39</v>
      </c>
      <c r="E1946">
        <v>39</v>
      </c>
      <c r="F1946" t="s">
        <v>19</v>
      </c>
      <c r="G1946">
        <v>9</v>
      </c>
      <c r="H1946" s="4">
        <v>0</v>
      </c>
      <c r="I1946" t="s">
        <v>24</v>
      </c>
      <c r="J1946">
        <v>2</v>
      </c>
      <c r="K1946">
        <v>783</v>
      </c>
      <c r="L1946" t="s">
        <v>37</v>
      </c>
      <c r="M1946" t="s">
        <v>21</v>
      </c>
      <c r="N1946" t="s">
        <v>32</v>
      </c>
      <c r="O1946" s="4">
        <v>143752.76999999999</v>
      </c>
      <c r="P1946" t="s">
        <v>28</v>
      </c>
      <c r="Q1946" t="str" cm="1">
        <f t="array" ref="Q1946">_xlfn.IFS(
O1946&lt;50000,"Low Salary (&lt;$50K)",
O1946&lt;90000,"Lower Middle ($50K-$90K)",
O1946&lt;130000,"Middle ($90K-$130K)",
O1946&lt;170000,"Upper Middle ($130K-$170K)",
O1946&gt;=170000,"High Salary (&gt;$170K)"
)</f>
        <v>Upper Middle ($130K-$170K)</v>
      </c>
      <c r="R1946" t="str" cm="1">
        <f t="array" ref="R1946">_xlfn.IFS(
G1946&lt;=2,"New Customers (0-2Y)",
G1946&lt;=5,"Growing Customers (3-5Y)",
G1946&lt;=8,"Established Customers (6-8Y)",
G1946&lt;=10,"Loyal Customers (9-10Y)"
)</f>
        <v>Loyal Customers (9-10Y)</v>
      </c>
    </row>
    <row r="1947" spans="1:18" x14ac:dyDescent="0.35">
      <c r="A1947">
        <v>15607347</v>
      </c>
      <c r="B1947" t="s">
        <v>1201</v>
      </c>
      <c r="C1947" t="s">
        <v>17</v>
      </c>
      <c r="D1947" t="s">
        <v>39</v>
      </c>
      <c r="E1947">
        <v>22</v>
      </c>
      <c r="F1947" t="s">
        <v>43</v>
      </c>
      <c r="G1947">
        <v>5</v>
      </c>
      <c r="H1947" s="4">
        <v>130056.23</v>
      </c>
      <c r="I1947" t="s">
        <v>33</v>
      </c>
      <c r="J1947">
        <v>1</v>
      </c>
      <c r="K1947">
        <v>734</v>
      </c>
      <c r="L1947" t="s">
        <v>35</v>
      </c>
      <c r="M1947" t="s">
        <v>27</v>
      </c>
      <c r="N1947" t="s">
        <v>32</v>
      </c>
      <c r="O1947" s="4">
        <v>121894.31</v>
      </c>
      <c r="P1947" t="s">
        <v>23</v>
      </c>
      <c r="Q1947" t="str" cm="1">
        <f t="array" ref="Q1947">_xlfn.IFS(
O1947&lt;50000,"Low Salary (&lt;$50K)",
O1947&lt;90000,"Lower Middle ($50K-$90K)",
O1947&lt;130000,"Middle ($90K-$130K)",
O1947&lt;170000,"Upper Middle ($130K-$170K)",
O1947&gt;=170000,"High Salary (&gt;$170K)"
)</f>
        <v>Middle ($90K-$130K)</v>
      </c>
      <c r="R1947" t="str" cm="1">
        <f t="array" ref="R1947">_xlfn.IFS(
G1947&lt;=2,"New Customers (0-2Y)",
G1947&lt;=5,"Growing Customers (3-5Y)",
G1947&lt;=8,"Established Customers (6-8Y)",
G1947&lt;=10,"Loyal Customers (9-10Y)"
)</f>
        <v>Growing Customers (3-5Y)</v>
      </c>
    </row>
    <row r="1948" spans="1:18" x14ac:dyDescent="0.35">
      <c r="A1948">
        <v>15698321</v>
      </c>
      <c r="B1948" t="s">
        <v>1202</v>
      </c>
      <c r="C1948" t="s">
        <v>42</v>
      </c>
      <c r="D1948" t="s">
        <v>39</v>
      </c>
      <c r="E1948">
        <v>34</v>
      </c>
      <c r="F1948" t="s">
        <v>19</v>
      </c>
      <c r="G1948">
        <v>3</v>
      </c>
      <c r="H1948" s="4">
        <v>95039.73</v>
      </c>
      <c r="I1948" t="s">
        <v>29</v>
      </c>
      <c r="J1948">
        <v>2</v>
      </c>
      <c r="K1948">
        <v>648</v>
      </c>
      <c r="L1948" t="s">
        <v>20</v>
      </c>
      <c r="M1948" t="s">
        <v>21</v>
      </c>
      <c r="N1948" t="s">
        <v>22</v>
      </c>
      <c r="O1948" s="4">
        <v>147055.87</v>
      </c>
      <c r="P1948" t="s">
        <v>28</v>
      </c>
      <c r="Q1948" t="str" cm="1">
        <f t="array" ref="Q1948">_xlfn.IFS(
O1948&lt;50000,"Low Salary (&lt;$50K)",
O1948&lt;90000,"Lower Middle ($50K-$90K)",
O1948&lt;130000,"Middle ($90K-$130K)",
O1948&lt;170000,"Upper Middle ($130K-$170K)",
O1948&gt;=170000,"High Salary (&gt;$170K)"
)</f>
        <v>Upper Middle ($130K-$170K)</v>
      </c>
      <c r="R1948" t="str" cm="1">
        <f t="array" ref="R1948">_xlfn.IFS(
G1948&lt;=2,"New Customers (0-2Y)",
G1948&lt;=5,"Growing Customers (3-5Y)",
G1948&lt;=8,"Established Customers (6-8Y)",
G1948&lt;=10,"Loyal Customers (9-10Y)"
)</f>
        <v>Growing Customers (3-5Y)</v>
      </c>
    </row>
    <row r="1949" spans="1:18" x14ac:dyDescent="0.35">
      <c r="A1949">
        <v>15657812</v>
      </c>
      <c r="B1949" t="s">
        <v>280</v>
      </c>
      <c r="C1949" t="s">
        <v>17</v>
      </c>
      <c r="D1949" t="s">
        <v>39</v>
      </c>
      <c r="E1949">
        <v>52</v>
      </c>
      <c r="F1949" t="s">
        <v>19</v>
      </c>
      <c r="G1949">
        <v>1</v>
      </c>
      <c r="H1949" s="4">
        <v>0</v>
      </c>
      <c r="I1949" t="s">
        <v>24</v>
      </c>
      <c r="J1949">
        <v>2</v>
      </c>
      <c r="K1949">
        <v>688</v>
      </c>
      <c r="L1949" t="s">
        <v>35</v>
      </c>
      <c r="M1949" t="s">
        <v>21</v>
      </c>
      <c r="N1949" t="s">
        <v>22</v>
      </c>
      <c r="O1949" s="4">
        <v>172033.57</v>
      </c>
      <c r="P1949" t="s">
        <v>28</v>
      </c>
      <c r="Q1949" t="str" cm="1">
        <f t="array" ref="Q1949">_xlfn.IFS(
O1949&lt;50000,"Low Salary (&lt;$50K)",
O1949&lt;90000,"Lower Middle ($50K-$90K)",
O1949&lt;130000,"Middle ($90K-$130K)",
O1949&lt;170000,"Upper Middle ($130K-$170K)",
O1949&gt;=170000,"High Salary (&gt;$170K)"
)</f>
        <v>High Salary (&gt;$170K)</v>
      </c>
      <c r="R1949" t="str" cm="1">
        <f t="array" ref="R1949">_xlfn.IFS(
G1949&lt;=2,"New Customers (0-2Y)",
G1949&lt;=5,"Growing Customers (3-5Y)",
G1949&lt;=8,"Established Customers (6-8Y)",
G1949&lt;=10,"Loyal Customers (9-10Y)"
)</f>
        <v>New Customers (0-2Y)</v>
      </c>
    </row>
    <row r="1950" spans="1:18" x14ac:dyDescent="0.35">
      <c r="A1950">
        <v>15569187</v>
      </c>
      <c r="B1950" t="s">
        <v>561</v>
      </c>
      <c r="C1950" t="s">
        <v>26</v>
      </c>
      <c r="D1950" t="s">
        <v>39</v>
      </c>
      <c r="E1950">
        <v>35</v>
      </c>
      <c r="F1950" t="s">
        <v>19</v>
      </c>
      <c r="G1950">
        <v>9</v>
      </c>
      <c r="H1950" s="4">
        <v>0</v>
      </c>
      <c r="I1950" t="s">
        <v>24</v>
      </c>
      <c r="J1950">
        <v>2</v>
      </c>
      <c r="K1950">
        <v>680</v>
      </c>
      <c r="L1950" t="s">
        <v>35</v>
      </c>
      <c r="M1950" t="s">
        <v>27</v>
      </c>
      <c r="N1950" t="s">
        <v>32</v>
      </c>
      <c r="O1950" s="4">
        <v>143774.06</v>
      </c>
      <c r="P1950" t="s">
        <v>28</v>
      </c>
      <c r="Q1950" t="str" cm="1">
        <f t="array" ref="Q1950">_xlfn.IFS(
O1950&lt;50000,"Low Salary (&lt;$50K)",
O1950&lt;90000,"Lower Middle ($50K-$90K)",
O1950&lt;130000,"Middle ($90K-$130K)",
O1950&lt;170000,"Upper Middle ($130K-$170K)",
O1950&gt;=170000,"High Salary (&gt;$170K)"
)</f>
        <v>Upper Middle ($130K-$170K)</v>
      </c>
      <c r="R1950" t="str" cm="1">
        <f t="array" ref="R1950">_xlfn.IFS(
G1950&lt;=2,"New Customers (0-2Y)",
G1950&lt;=5,"Growing Customers (3-5Y)",
G1950&lt;=8,"Established Customers (6-8Y)",
G1950&lt;=10,"Loyal Customers (9-10Y)"
)</f>
        <v>Loyal Customers (9-10Y)</v>
      </c>
    </row>
    <row r="1951" spans="1:18" x14ac:dyDescent="0.35">
      <c r="A1951">
        <v>15681562</v>
      </c>
      <c r="B1951" t="s">
        <v>1203</v>
      </c>
      <c r="C1951" t="s">
        <v>17</v>
      </c>
      <c r="D1951" t="s">
        <v>18</v>
      </c>
      <c r="E1951">
        <v>43</v>
      </c>
      <c r="F1951" t="s">
        <v>19</v>
      </c>
      <c r="G1951">
        <v>2</v>
      </c>
      <c r="H1951" s="4">
        <v>112773.73</v>
      </c>
      <c r="I1951" t="s">
        <v>33</v>
      </c>
      <c r="J1951">
        <v>2</v>
      </c>
      <c r="K1951">
        <v>516</v>
      </c>
      <c r="L1951" t="s">
        <v>31</v>
      </c>
      <c r="M1951" t="s">
        <v>21</v>
      </c>
      <c r="N1951" t="s">
        <v>22</v>
      </c>
      <c r="O1951" s="4">
        <v>139366.57999999999</v>
      </c>
      <c r="P1951" t="s">
        <v>28</v>
      </c>
      <c r="Q1951" t="str" cm="1">
        <f t="array" ref="Q1951">_xlfn.IFS(
O1951&lt;50000,"Low Salary (&lt;$50K)",
O1951&lt;90000,"Lower Middle ($50K-$90K)",
O1951&lt;130000,"Middle ($90K-$130K)",
O1951&lt;170000,"Upper Middle ($130K-$170K)",
O1951&gt;=170000,"High Salary (&gt;$170K)"
)</f>
        <v>Upper Middle ($130K-$170K)</v>
      </c>
      <c r="R1951" t="str" cm="1">
        <f t="array" ref="R1951">_xlfn.IFS(
G1951&lt;=2,"New Customers (0-2Y)",
G1951&lt;=5,"Growing Customers (3-5Y)",
G1951&lt;=8,"Established Customers (6-8Y)",
G1951&lt;=10,"Loyal Customers (9-10Y)"
)</f>
        <v>New Customers (0-2Y)</v>
      </c>
    </row>
    <row r="1952" spans="1:18" x14ac:dyDescent="0.35">
      <c r="A1952">
        <v>15615456</v>
      </c>
      <c r="B1952" t="s">
        <v>1000</v>
      </c>
      <c r="C1952" t="s">
        <v>17</v>
      </c>
      <c r="D1952" t="s">
        <v>18</v>
      </c>
      <c r="E1952">
        <v>37</v>
      </c>
      <c r="F1952" t="s">
        <v>19</v>
      </c>
      <c r="G1952">
        <v>10</v>
      </c>
      <c r="H1952" s="4">
        <v>123806.28</v>
      </c>
      <c r="I1952" t="s">
        <v>33</v>
      </c>
      <c r="J1952">
        <v>1</v>
      </c>
      <c r="K1952">
        <v>680</v>
      </c>
      <c r="L1952" t="s">
        <v>35</v>
      </c>
      <c r="M1952" t="s">
        <v>21</v>
      </c>
      <c r="N1952" t="s">
        <v>32</v>
      </c>
      <c r="O1952" s="4">
        <v>81776.84</v>
      </c>
      <c r="P1952" t="s">
        <v>23</v>
      </c>
      <c r="Q1952" t="str" cm="1">
        <f t="array" ref="Q1952">_xlfn.IFS(
O1952&lt;50000,"Low Salary (&lt;$50K)",
O1952&lt;90000,"Lower Middle ($50K-$90K)",
O1952&lt;130000,"Middle ($90K-$130K)",
O1952&lt;170000,"Upper Middle ($130K-$170K)",
O1952&gt;=170000,"High Salary (&gt;$170K)"
)</f>
        <v>Lower Middle ($50K-$90K)</v>
      </c>
      <c r="R1952" t="str" cm="1">
        <f t="array" ref="R1952">_xlfn.IFS(
G1952&lt;=2,"New Customers (0-2Y)",
G1952&lt;=5,"Growing Customers (3-5Y)",
G1952&lt;=8,"Established Customers (6-8Y)",
G1952&lt;=10,"Loyal Customers (9-10Y)"
)</f>
        <v>Loyal Customers (9-10Y)</v>
      </c>
    </row>
    <row r="1953" spans="1:18" x14ac:dyDescent="0.35">
      <c r="A1953">
        <v>15589793</v>
      </c>
      <c r="B1953" t="s">
        <v>1032</v>
      </c>
      <c r="C1953" t="s">
        <v>17</v>
      </c>
      <c r="D1953" t="s">
        <v>39</v>
      </c>
      <c r="E1953">
        <v>53</v>
      </c>
      <c r="F1953" t="s">
        <v>19</v>
      </c>
      <c r="G1953">
        <v>8</v>
      </c>
      <c r="H1953" s="4">
        <v>144453.75</v>
      </c>
      <c r="I1953" t="s">
        <v>33</v>
      </c>
      <c r="J1953">
        <v>1</v>
      </c>
      <c r="K1953">
        <v>604</v>
      </c>
      <c r="L1953" t="s">
        <v>20</v>
      </c>
      <c r="M1953" t="s">
        <v>21</v>
      </c>
      <c r="N1953" t="s">
        <v>32</v>
      </c>
      <c r="O1953" s="4">
        <v>190998.96</v>
      </c>
      <c r="P1953" t="s">
        <v>23</v>
      </c>
      <c r="Q1953" t="str" cm="1">
        <f t="array" ref="Q1953">_xlfn.IFS(
O1953&lt;50000,"Low Salary (&lt;$50K)",
O1953&lt;90000,"Lower Middle ($50K-$90K)",
O1953&lt;130000,"Middle ($90K-$130K)",
O1953&lt;170000,"Upper Middle ($130K-$170K)",
O1953&gt;=170000,"High Salary (&gt;$170K)"
)</f>
        <v>High Salary (&gt;$170K)</v>
      </c>
      <c r="R1953" t="str" cm="1">
        <f t="array" ref="R1953">_xlfn.IFS(
G1953&lt;=2,"New Customers (0-2Y)",
G1953&lt;=5,"Growing Customers (3-5Y)",
G1953&lt;=8,"Established Customers (6-8Y)",
G1953&lt;=10,"Loyal Customers (9-10Y)"
)</f>
        <v>Established Customers (6-8Y)</v>
      </c>
    </row>
    <row r="1954" spans="1:18" x14ac:dyDescent="0.35">
      <c r="A1954">
        <v>15781884</v>
      </c>
      <c r="B1954" t="s">
        <v>1204</v>
      </c>
      <c r="C1954" t="s">
        <v>42</v>
      </c>
      <c r="D1954" t="s">
        <v>39</v>
      </c>
      <c r="E1954">
        <v>27</v>
      </c>
      <c r="F1954" t="s">
        <v>43</v>
      </c>
      <c r="G1954">
        <v>9</v>
      </c>
      <c r="H1954" s="4">
        <v>94667.29</v>
      </c>
      <c r="I1954" t="s">
        <v>29</v>
      </c>
      <c r="J1954">
        <v>2</v>
      </c>
      <c r="K1954">
        <v>624</v>
      </c>
      <c r="L1954" t="s">
        <v>20</v>
      </c>
      <c r="M1954" t="s">
        <v>27</v>
      </c>
      <c r="N1954" t="s">
        <v>22</v>
      </c>
      <c r="O1954" s="4">
        <v>4470.5200000000004</v>
      </c>
      <c r="P1954" t="s">
        <v>28</v>
      </c>
      <c r="Q1954" t="str" cm="1">
        <f t="array" ref="Q1954">_xlfn.IFS(
O1954&lt;50000,"Low Salary (&lt;$50K)",
O1954&lt;90000,"Lower Middle ($50K-$90K)",
O1954&lt;130000,"Middle ($90K-$130K)",
O1954&lt;170000,"Upper Middle ($130K-$170K)",
O1954&gt;=170000,"High Salary (&gt;$170K)"
)</f>
        <v>Low Salary (&lt;$50K)</v>
      </c>
      <c r="R1954" t="str" cm="1">
        <f t="array" ref="R1954">_xlfn.IFS(
G1954&lt;=2,"New Customers (0-2Y)",
G1954&lt;=5,"Growing Customers (3-5Y)",
G1954&lt;=8,"Established Customers (6-8Y)",
G1954&lt;=10,"Loyal Customers (9-10Y)"
)</f>
        <v>Loyal Customers (9-10Y)</v>
      </c>
    </row>
    <row r="1955" spans="1:18" x14ac:dyDescent="0.35">
      <c r="A1955">
        <v>15675190</v>
      </c>
      <c r="B1955" t="s">
        <v>167</v>
      </c>
      <c r="C1955" t="s">
        <v>17</v>
      </c>
      <c r="D1955" t="s">
        <v>39</v>
      </c>
      <c r="E1955">
        <v>21</v>
      </c>
      <c r="F1955" t="s">
        <v>43</v>
      </c>
      <c r="G1955">
        <v>10</v>
      </c>
      <c r="H1955" s="4">
        <v>0</v>
      </c>
      <c r="I1955" t="s">
        <v>24</v>
      </c>
      <c r="J1955">
        <v>2</v>
      </c>
      <c r="K1955">
        <v>623</v>
      </c>
      <c r="L1955" t="s">
        <v>20</v>
      </c>
      <c r="M1955" t="s">
        <v>27</v>
      </c>
      <c r="N1955" t="s">
        <v>22</v>
      </c>
      <c r="O1955" s="4">
        <v>135851.29999999999</v>
      </c>
      <c r="P1955" t="s">
        <v>28</v>
      </c>
      <c r="Q1955" t="str" cm="1">
        <f t="array" ref="Q1955">_xlfn.IFS(
O1955&lt;50000,"Low Salary (&lt;$50K)",
O1955&lt;90000,"Lower Middle ($50K-$90K)",
O1955&lt;130000,"Middle ($90K-$130K)",
O1955&lt;170000,"Upper Middle ($130K-$170K)",
O1955&gt;=170000,"High Salary (&gt;$170K)"
)</f>
        <v>Upper Middle ($130K-$170K)</v>
      </c>
      <c r="R1955" t="str" cm="1">
        <f t="array" ref="R1955">_xlfn.IFS(
G1955&lt;=2,"New Customers (0-2Y)",
G1955&lt;=5,"Growing Customers (3-5Y)",
G1955&lt;=8,"Established Customers (6-8Y)",
G1955&lt;=10,"Loyal Customers (9-10Y)"
)</f>
        <v>Loyal Customers (9-10Y)</v>
      </c>
    </row>
    <row r="1956" spans="1:18" x14ac:dyDescent="0.35">
      <c r="A1956">
        <v>15600734</v>
      </c>
      <c r="B1956" t="s">
        <v>1112</v>
      </c>
      <c r="C1956" t="s">
        <v>26</v>
      </c>
      <c r="D1956" t="s">
        <v>39</v>
      </c>
      <c r="E1956">
        <v>51</v>
      </c>
      <c r="F1956" t="s">
        <v>19</v>
      </c>
      <c r="G1956">
        <v>5</v>
      </c>
      <c r="H1956" s="4">
        <v>174397.21</v>
      </c>
      <c r="I1956" t="s">
        <v>33</v>
      </c>
      <c r="J1956">
        <v>2</v>
      </c>
      <c r="K1956">
        <v>624</v>
      </c>
      <c r="L1956" t="s">
        <v>20</v>
      </c>
      <c r="M1956" t="s">
        <v>21</v>
      </c>
      <c r="N1956" t="s">
        <v>22</v>
      </c>
      <c r="O1956" s="4">
        <v>172372.63</v>
      </c>
      <c r="P1956" t="s">
        <v>28</v>
      </c>
      <c r="Q1956" t="str" cm="1">
        <f t="array" ref="Q1956">_xlfn.IFS(
O1956&lt;50000,"Low Salary (&lt;$50K)",
O1956&lt;90000,"Lower Middle ($50K-$90K)",
O1956&lt;130000,"Middle ($90K-$130K)",
O1956&lt;170000,"Upper Middle ($130K-$170K)",
O1956&gt;=170000,"High Salary (&gt;$170K)"
)</f>
        <v>High Salary (&gt;$170K)</v>
      </c>
      <c r="R1956" t="str" cm="1">
        <f t="array" ref="R1956">_xlfn.IFS(
G1956&lt;=2,"New Customers (0-2Y)",
G1956&lt;=5,"Growing Customers (3-5Y)",
G1956&lt;=8,"Established Customers (6-8Y)",
G1956&lt;=10,"Loyal Customers (9-10Y)"
)</f>
        <v>Growing Customers (3-5Y)</v>
      </c>
    </row>
    <row r="1957" spans="1:18" x14ac:dyDescent="0.35">
      <c r="A1957">
        <v>15779176</v>
      </c>
      <c r="B1957" t="s">
        <v>229</v>
      </c>
      <c r="C1957" t="s">
        <v>42</v>
      </c>
      <c r="D1957" t="s">
        <v>18</v>
      </c>
      <c r="E1957">
        <v>58</v>
      </c>
      <c r="F1957" t="s">
        <v>19</v>
      </c>
      <c r="G1957">
        <v>3</v>
      </c>
      <c r="H1957" s="4">
        <v>108888.24</v>
      </c>
      <c r="I1957" t="s">
        <v>33</v>
      </c>
      <c r="J1957">
        <v>3</v>
      </c>
      <c r="K1957">
        <v>565</v>
      </c>
      <c r="L1957" t="s">
        <v>31</v>
      </c>
      <c r="M1957" t="s">
        <v>27</v>
      </c>
      <c r="N1957" t="s">
        <v>22</v>
      </c>
      <c r="O1957" s="4">
        <v>135875.51</v>
      </c>
      <c r="P1957" t="s">
        <v>23</v>
      </c>
      <c r="Q1957" t="str" cm="1">
        <f t="array" ref="Q1957">_xlfn.IFS(
O1957&lt;50000,"Low Salary (&lt;$50K)",
O1957&lt;90000,"Lower Middle ($50K-$90K)",
O1957&lt;130000,"Middle ($90K-$130K)",
O1957&lt;170000,"Upper Middle ($130K-$170K)",
O1957&gt;=170000,"High Salary (&gt;$170K)"
)</f>
        <v>Upper Middle ($130K-$170K)</v>
      </c>
      <c r="R1957" t="str" cm="1">
        <f t="array" ref="R1957">_xlfn.IFS(
G1957&lt;=2,"New Customers (0-2Y)",
G1957&lt;=5,"Growing Customers (3-5Y)",
G1957&lt;=8,"Established Customers (6-8Y)",
G1957&lt;=10,"Loyal Customers (9-10Y)"
)</f>
        <v>Growing Customers (3-5Y)</v>
      </c>
    </row>
    <row r="1958" spans="1:18" x14ac:dyDescent="0.35">
      <c r="A1958">
        <v>15605286</v>
      </c>
      <c r="B1958" t="s">
        <v>1205</v>
      </c>
      <c r="C1958" t="s">
        <v>17</v>
      </c>
      <c r="D1958" t="s">
        <v>39</v>
      </c>
      <c r="E1958">
        <v>55</v>
      </c>
      <c r="F1958" t="s">
        <v>19</v>
      </c>
      <c r="G1958">
        <v>4</v>
      </c>
      <c r="H1958" s="4">
        <v>118803.35</v>
      </c>
      <c r="I1958" t="s">
        <v>33</v>
      </c>
      <c r="J1958">
        <v>2</v>
      </c>
      <c r="K1958">
        <v>565</v>
      </c>
      <c r="L1958" t="s">
        <v>31</v>
      </c>
      <c r="M1958" t="s">
        <v>21</v>
      </c>
      <c r="N1958" t="s">
        <v>22</v>
      </c>
      <c r="O1958" s="4">
        <v>128124.7</v>
      </c>
      <c r="P1958" t="s">
        <v>23</v>
      </c>
      <c r="Q1958" t="str" cm="1">
        <f t="array" ref="Q1958">_xlfn.IFS(
O1958&lt;50000,"Low Salary (&lt;$50K)",
O1958&lt;90000,"Lower Middle ($50K-$90K)",
O1958&lt;130000,"Middle ($90K-$130K)",
O1958&lt;170000,"Upper Middle ($130K-$170K)",
O1958&gt;=170000,"High Salary (&gt;$170K)"
)</f>
        <v>Middle ($90K-$130K)</v>
      </c>
      <c r="R1958" t="str" cm="1">
        <f t="array" ref="R1958">_xlfn.IFS(
G1958&lt;=2,"New Customers (0-2Y)",
G1958&lt;=5,"Growing Customers (3-5Y)",
G1958&lt;=8,"Established Customers (6-8Y)",
G1958&lt;=10,"Loyal Customers (9-10Y)"
)</f>
        <v>Growing Customers (3-5Y)</v>
      </c>
    </row>
    <row r="1959" spans="1:18" x14ac:dyDescent="0.35">
      <c r="A1959">
        <v>15674922</v>
      </c>
      <c r="B1959" t="s">
        <v>1206</v>
      </c>
      <c r="C1959" t="s">
        <v>17</v>
      </c>
      <c r="D1959" t="s">
        <v>39</v>
      </c>
      <c r="E1959">
        <v>54</v>
      </c>
      <c r="F1959" t="s">
        <v>19</v>
      </c>
      <c r="G1959">
        <v>6</v>
      </c>
      <c r="H1959" s="4">
        <v>171137.62</v>
      </c>
      <c r="I1959" t="s">
        <v>33</v>
      </c>
      <c r="J1959">
        <v>1</v>
      </c>
      <c r="K1959">
        <v>710</v>
      </c>
      <c r="L1959" t="s">
        <v>35</v>
      </c>
      <c r="M1959" t="s">
        <v>21</v>
      </c>
      <c r="N1959" t="s">
        <v>22</v>
      </c>
      <c r="O1959" s="4">
        <v>167023.95000000001</v>
      </c>
      <c r="P1959" t="s">
        <v>23</v>
      </c>
      <c r="Q1959" t="str" cm="1">
        <f t="array" ref="Q1959">_xlfn.IFS(
O1959&lt;50000,"Low Salary (&lt;$50K)",
O1959&lt;90000,"Lower Middle ($50K-$90K)",
O1959&lt;130000,"Middle ($90K-$130K)",
O1959&lt;170000,"Upper Middle ($130K-$170K)",
O1959&gt;=170000,"High Salary (&gt;$170K)"
)</f>
        <v>Upper Middle ($130K-$170K)</v>
      </c>
      <c r="R1959" t="str" cm="1">
        <f t="array" ref="R1959">_xlfn.IFS(
G1959&lt;=2,"New Customers (0-2Y)",
G1959&lt;=5,"Growing Customers (3-5Y)",
G1959&lt;=8,"Established Customers (6-8Y)",
G1959&lt;=10,"Loyal Customers (9-10Y)"
)</f>
        <v>Established Customers (6-8Y)</v>
      </c>
    </row>
    <row r="1960" spans="1:18" x14ac:dyDescent="0.35">
      <c r="A1960">
        <v>15737506</v>
      </c>
      <c r="B1960" t="s">
        <v>1207</v>
      </c>
      <c r="C1960" t="s">
        <v>17</v>
      </c>
      <c r="D1960" t="s">
        <v>39</v>
      </c>
      <c r="E1960">
        <v>42</v>
      </c>
      <c r="F1960" t="s">
        <v>19</v>
      </c>
      <c r="G1960">
        <v>6</v>
      </c>
      <c r="H1960" s="4">
        <v>0</v>
      </c>
      <c r="I1960" t="s">
        <v>24</v>
      </c>
      <c r="J1960">
        <v>1</v>
      </c>
      <c r="K1960">
        <v>645</v>
      </c>
      <c r="L1960" t="s">
        <v>20</v>
      </c>
      <c r="M1960" t="s">
        <v>27</v>
      </c>
      <c r="N1960" t="s">
        <v>32</v>
      </c>
      <c r="O1960" s="4">
        <v>149807.01</v>
      </c>
      <c r="P1960" t="s">
        <v>28</v>
      </c>
      <c r="Q1960" t="str" cm="1">
        <f t="array" ref="Q1960">_xlfn.IFS(
O1960&lt;50000,"Low Salary (&lt;$50K)",
O1960&lt;90000,"Lower Middle ($50K-$90K)",
O1960&lt;130000,"Middle ($90K-$130K)",
O1960&lt;170000,"Upper Middle ($130K-$170K)",
O1960&gt;=170000,"High Salary (&gt;$170K)"
)</f>
        <v>Upper Middle ($130K-$170K)</v>
      </c>
      <c r="R1960" t="str" cm="1">
        <f t="array" ref="R1960">_xlfn.IFS(
G1960&lt;=2,"New Customers (0-2Y)",
G1960&lt;=5,"Growing Customers (3-5Y)",
G1960&lt;=8,"Established Customers (6-8Y)",
G1960&lt;=10,"Loyal Customers (9-10Y)"
)</f>
        <v>Established Customers (6-8Y)</v>
      </c>
    </row>
    <row r="1961" spans="1:18" x14ac:dyDescent="0.35">
      <c r="A1961">
        <v>15780514</v>
      </c>
      <c r="B1961" t="s">
        <v>156</v>
      </c>
      <c r="C1961" t="s">
        <v>17</v>
      </c>
      <c r="D1961" t="s">
        <v>39</v>
      </c>
      <c r="E1961">
        <v>33</v>
      </c>
      <c r="F1961" t="s">
        <v>19</v>
      </c>
      <c r="G1961">
        <v>8</v>
      </c>
      <c r="H1961" s="4">
        <v>136678.51999999999</v>
      </c>
      <c r="I1961" t="s">
        <v>33</v>
      </c>
      <c r="J1961">
        <v>1</v>
      </c>
      <c r="K1961">
        <v>707</v>
      </c>
      <c r="L1961" t="s">
        <v>35</v>
      </c>
      <c r="M1961" t="s">
        <v>21</v>
      </c>
      <c r="N1961" t="s">
        <v>32</v>
      </c>
      <c r="O1961" s="4">
        <v>54290.62</v>
      </c>
      <c r="P1961" t="s">
        <v>28</v>
      </c>
      <c r="Q1961" t="str" cm="1">
        <f t="array" ref="Q1961">_xlfn.IFS(
O1961&lt;50000,"Low Salary (&lt;$50K)",
O1961&lt;90000,"Lower Middle ($50K-$90K)",
O1961&lt;130000,"Middle ($90K-$130K)",
O1961&lt;170000,"Upper Middle ($130K-$170K)",
O1961&gt;=170000,"High Salary (&gt;$170K)"
)</f>
        <v>Lower Middle ($50K-$90K)</v>
      </c>
      <c r="R1961" t="str" cm="1">
        <f t="array" ref="R1961">_xlfn.IFS(
G1961&lt;=2,"New Customers (0-2Y)",
G1961&lt;=5,"Growing Customers (3-5Y)",
G1961&lt;=8,"Established Customers (6-8Y)",
G1961&lt;=10,"Loyal Customers (9-10Y)"
)</f>
        <v>Established Customers (6-8Y)</v>
      </c>
    </row>
    <row r="1962" spans="1:18" x14ac:dyDescent="0.35">
      <c r="A1962">
        <v>15623647</v>
      </c>
      <c r="B1962" t="s">
        <v>58</v>
      </c>
      <c r="C1962" t="s">
        <v>26</v>
      </c>
      <c r="D1962" t="s">
        <v>18</v>
      </c>
      <c r="E1962">
        <v>36</v>
      </c>
      <c r="F1962" t="s">
        <v>19</v>
      </c>
      <c r="G1962">
        <v>1</v>
      </c>
      <c r="H1962" s="4">
        <v>135515.76</v>
      </c>
      <c r="I1962" t="s">
        <v>33</v>
      </c>
      <c r="J1962">
        <v>1</v>
      </c>
      <c r="K1962">
        <v>655</v>
      </c>
      <c r="L1962" t="s">
        <v>20</v>
      </c>
      <c r="M1962" t="s">
        <v>21</v>
      </c>
      <c r="N1962" t="s">
        <v>32</v>
      </c>
      <c r="O1962" s="4">
        <v>86013.96</v>
      </c>
      <c r="P1962" t="s">
        <v>28</v>
      </c>
      <c r="Q1962" t="str" cm="1">
        <f t="array" ref="Q1962">_xlfn.IFS(
O1962&lt;50000,"Low Salary (&lt;$50K)",
O1962&lt;90000,"Lower Middle ($50K-$90K)",
O1962&lt;130000,"Middle ($90K-$130K)",
O1962&lt;170000,"Upper Middle ($130K-$170K)",
O1962&gt;=170000,"High Salary (&gt;$170K)"
)</f>
        <v>Lower Middle ($50K-$90K)</v>
      </c>
      <c r="R1962" t="str" cm="1">
        <f t="array" ref="R1962">_xlfn.IFS(
G1962&lt;=2,"New Customers (0-2Y)",
G1962&lt;=5,"Growing Customers (3-5Y)",
G1962&lt;=8,"Established Customers (6-8Y)",
G1962&lt;=10,"Loyal Customers (9-10Y)"
)</f>
        <v>New Customers (0-2Y)</v>
      </c>
    </row>
    <row r="1963" spans="1:18" x14ac:dyDescent="0.35">
      <c r="A1963">
        <v>15668472</v>
      </c>
      <c r="B1963" t="s">
        <v>126</v>
      </c>
      <c r="C1963" t="s">
        <v>26</v>
      </c>
      <c r="D1963" t="s">
        <v>18</v>
      </c>
      <c r="E1963">
        <v>24</v>
      </c>
      <c r="F1963" t="s">
        <v>43</v>
      </c>
      <c r="G1963">
        <v>5</v>
      </c>
      <c r="H1963" s="4">
        <v>177799.83</v>
      </c>
      <c r="I1963" t="s">
        <v>33</v>
      </c>
      <c r="J1963">
        <v>2</v>
      </c>
      <c r="K1963">
        <v>705</v>
      </c>
      <c r="L1963" t="s">
        <v>35</v>
      </c>
      <c r="M1963" t="s">
        <v>27</v>
      </c>
      <c r="N1963" t="s">
        <v>32</v>
      </c>
      <c r="O1963" s="4">
        <v>79886.06</v>
      </c>
      <c r="P1963" t="s">
        <v>28</v>
      </c>
      <c r="Q1963" t="str" cm="1">
        <f t="array" ref="Q1963">_xlfn.IFS(
O1963&lt;50000,"Low Salary (&lt;$50K)",
O1963&lt;90000,"Lower Middle ($50K-$90K)",
O1963&lt;130000,"Middle ($90K-$130K)",
O1963&lt;170000,"Upper Middle ($130K-$170K)",
O1963&gt;=170000,"High Salary (&gt;$170K)"
)</f>
        <v>Lower Middle ($50K-$90K)</v>
      </c>
      <c r="R1963" t="str" cm="1">
        <f t="array" ref="R1963">_xlfn.IFS(
G1963&lt;=2,"New Customers (0-2Y)",
G1963&lt;=5,"Growing Customers (3-5Y)",
G1963&lt;=8,"Established Customers (6-8Y)",
G1963&lt;=10,"Loyal Customers (9-10Y)"
)</f>
        <v>Growing Customers (3-5Y)</v>
      </c>
    </row>
    <row r="1964" spans="1:18" x14ac:dyDescent="0.35">
      <c r="A1964">
        <v>15692416</v>
      </c>
      <c r="B1964" t="s">
        <v>1208</v>
      </c>
      <c r="C1964" t="s">
        <v>26</v>
      </c>
      <c r="D1964" t="s">
        <v>18</v>
      </c>
      <c r="E1964">
        <v>52</v>
      </c>
      <c r="F1964" t="s">
        <v>19</v>
      </c>
      <c r="G1964">
        <v>8</v>
      </c>
      <c r="H1964" s="4">
        <v>143542.35999999999</v>
      </c>
      <c r="I1964" t="s">
        <v>33</v>
      </c>
      <c r="J1964">
        <v>3</v>
      </c>
      <c r="K1964">
        <v>358</v>
      </c>
      <c r="L1964" t="s">
        <v>44</v>
      </c>
      <c r="M1964" t="s">
        <v>21</v>
      </c>
      <c r="N1964" t="s">
        <v>32</v>
      </c>
      <c r="O1964" s="4">
        <v>141959.10999999999</v>
      </c>
      <c r="P1964" t="s">
        <v>23</v>
      </c>
      <c r="Q1964" t="str" cm="1">
        <f t="array" ref="Q1964">_xlfn.IFS(
O1964&lt;50000,"Low Salary (&lt;$50K)",
O1964&lt;90000,"Lower Middle ($50K-$90K)",
O1964&lt;130000,"Middle ($90K-$130K)",
O1964&lt;170000,"Upper Middle ($130K-$170K)",
O1964&gt;=170000,"High Salary (&gt;$170K)"
)</f>
        <v>Upper Middle ($130K-$170K)</v>
      </c>
      <c r="R1964" t="str" cm="1">
        <f t="array" ref="R1964">_xlfn.IFS(
G1964&lt;=2,"New Customers (0-2Y)",
G1964&lt;=5,"Growing Customers (3-5Y)",
G1964&lt;=8,"Established Customers (6-8Y)",
G1964&lt;=10,"Loyal Customers (9-10Y)"
)</f>
        <v>Established Customers (6-8Y)</v>
      </c>
    </row>
    <row r="1965" spans="1:18" x14ac:dyDescent="0.35">
      <c r="A1965">
        <v>15771139</v>
      </c>
      <c r="B1965" t="s">
        <v>543</v>
      </c>
      <c r="C1965" t="s">
        <v>42</v>
      </c>
      <c r="D1965" t="s">
        <v>39</v>
      </c>
      <c r="E1965">
        <v>34</v>
      </c>
      <c r="F1965" t="s">
        <v>19</v>
      </c>
      <c r="G1965">
        <v>8</v>
      </c>
      <c r="H1965" s="4">
        <v>147487.23000000001</v>
      </c>
      <c r="I1965" t="s">
        <v>33</v>
      </c>
      <c r="J1965">
        <v>2</v>
      </c>
      <c r="K1965">
        <v>578</v>
      </c>
      <c r="L1965" t="s">
        <v>31</v>
      </c>
      <c r="M1965" t="s">
        <v>21</v>
      </c>
      <c r="N1965" t="s">
        <v>32</v>
      </c>
      <c r="O1965" s="4">
        <v>66680.77</v>
      </c>
      <c r="P1965" t="s">
        <v>28</v>
      </c>
      <c r="Q1965" t="str" cm="1">
        <f t="array" ref="Q1965">_xlfn.IFS(
O1965&lt;50000,"Low Salary (&lt;$50K)",
O1965&lt;90000,"Lower Middle ($50K-$90K)",
O1965&lt;130000,"Middle ($90K-$130K)",
O1965&lt;170000,"Upper Middle ($130K-$170K)",
O1965&gt;=170000,"High Salary (&gt;$170K)"
)</f>
        <v>Lower Middle ($50K-$90K)</v>
      </c>
      <c r="R1965" t="str" cm="1">
        <f t="array" ref="R1965">_xlfn.IFS(
G1965&lt;=2,"New Customers (0-2Y)",
G1965&lt;=5,"Growing Customers (3-5Y)",
G1965&lt;=8,"Established Customers (6-8Y)",
G1965&lt;=10,"Loyal Customers (9-10Y)"
)</f>
        <v>Established Customers (6-8Y)</v>
      </c>
    </row>
    <row r="1966" spans="1:18" x14ac:dyDescent="0.35">
      <c r="A1966">
        <v>15738318</v>
      </c>
      <c r="B1966" t="s">
        <v>472</v>
      </c>
      <c r="C1966" t="s">
        <v>17</v>
      </c>
      <c r="D1966" t="s">
        <v>18</v>
      </c>
      <c r="E1966">
        <v>40</v>
      </c>
      <c r="F1966" t="s">
        <v>19</v>
      </c>
      <c r="G1966">
        <v>5</v>
      </c>
      <c r="H1966" s="4">
        <v>97764.41</v>
      </c>
      <c r="I1966" t="s">
        <v>29</v>
      </c>
      <c r="J1966">
        <v>1</v>
      </c>
      <c r="K1966">
        <v>800</v>
      </c>
      <c r="L1966" t="s">
        <v>37</v>
      </c>
      <c r="M1966" t="s">
        <v>21</v>
      </c>
      <c r="N1966" t="s">
        <v>32</v>
      </c>
      <c r="O1966" s="4">
        <v>98640.15</v>
      </c>
      <c r="P1966" t="s">
        <v>23</v>
      </c>
      <c r="Q1966" t="str" cm="1">
        <f t="array" ref="Q1966">_xlfn.IFS(
O1966&lt;50000,"Low Salary (&lt;$50K)",
O1966&lt;90000,"Lower Middle ($50K-$90K)",
O1966&lt;130000,"Middle ($90K-$130K)",
O1966&lt;170000,"Upper Middle ($130K-$170K)",
O1966&gt;=170000,"High Salary (&gt;$170K)"
)</f>
        <v>Middle ($90K-$130K)</v>
      </c>
      <c r="R1966" t="str" cm="1">
        <f t="array" ref="R1966">_xlfn.IFS(
G1966&lt;=2,"New Customers (0-2Y)",
G1966&lt;=5,"Growing Customers (3-5Y)",
G1966&lt;=8,"Established Customers (6-8Y)",
G1966&lt;=10,"Loyal Customers (9-10Y)"
)</f>
        <v>Growing Customers (3-5Y)</v>
      </c>
    </row>
    <row r="1967" spans="1:18" x14ac:dyDescent="0.35">
      <c r="A1967">
        <v>15772243</v>
      </c>
      <c r="B1967" t="s">
        <v>157</v>
      </c>
      <c r="C1967" t="s">
        <v>17</v>
      </c>
      <c r="D1967" t="s">
        <v>18</v>
      </c>
      <c r="E1967">
        <v>33</v>
      </c>
      <c r="F1967" t="s">
        <v>19</v>
      </c>
      <c r="G1967">
        <v>9</v>
      </c>
      <c r="H1967" s="4">
        <v>0</v>
      </c>
      <c r="I1967" t="s">
        <v>24</v>
      </c>
      <c r="J1967">
        <v>1</v>
      </c>
      <c r="K1967">
        <v>612</v>
      </c>
      <c r="L1967" t="s">
        <v>20</v>
      </c>
      <c r="M1967" t="s">
        <v>27</v>
      </c>
      <c r="N1967" t="s">
        <v>32</v>
      </c>
      <c r="O1967" s="4">
        <v>142797.5</v>
      </c>
      <c r="P1967" t="s">
        <v>23</v>
      </c>
      <c r="Q1967" t="str" cm="1">
        <f t="array" ref="Q1967">_xlfn.IFS(
O1967&lt;50000,"Low Salary (&lt;$50K)",
O1967&lt;90000,"Lower Middle ($50K-$90K)",
O1967&lt;130000,"Middle ($90K-$130K)",
O1967&lt;170000,"Upper Middle ($130K-$170K)",
O1967&gt;=170000,"High Salary (&gt;$170K)"
)</f>
        <v>Upper Middle ($130K-$170K)</v>
      </c>
      <c r="R1967" t="str" cm="1">
        <f t="array" ref="R1967">_xlfn.IFS(
G1967&lt;=2,"New Customers (0-2Y)",
G1967&lt;=5,"Growing Customers (3-5Y)",
G1967&lt;=8,"Established Customers (6-8Y)",
G1967&lt;=10,"Loyal Customers (9-10Y)"
)</f>
        <v>Loyal Customers (9-10Y)</v>
      </c>
    </row>
    <row r="1968" spans="1:18" x14ac:dyDescent="0.35">
      <c r="A1968">
        <v>15638463</v>
      </c>
      <c r="B1968" t="s">
        <v>627</v>
      </c>
      <c r="C1968" t="s">
        <v>42</v>
      </c>
      <c r="D1968" t="s">
        <v>18</v>
      </c>
      <c r="E1968">
        <v>48</v>
      </c>
      <c r="F1968" t="s">
        <v>19</v>
      </c>
      <c r="G1968">
        <v>8</v>
      </c>
      <c r="H1968" s="4">
        <v>139480.18</v>
      </c>
      <c r="I1968" t="s">
        <v>33</v>
      </c>
      <c r="J1968">
        <v>1</v>
      </c>
      <c r="K1968">
        <v>681</v>
      </c>
      <c r="L1968" t="s">
        <v>35</v>
      </c>
      <c r="M1968" t="s">
        <v>21</v>
      </c>
      <c r="N1968" t="s">
        <v>22</v>
      </c>
      <c r="O1968" s="4">
        <v>163581.67000000001</v>
      </c>
      <c r="P1968" t="s">
        <v>28</v>
      </c>
      <c r="Q1968" t="str" cm="1">
        <f t="array" ref="Q1968">_xlfn.IFS(
O1968&lt;50000,"Low Salary (&lt;$50K)",
O1968&lt;90000,"Lower Middle ($50K-$90K)",
O1968&lt;130000,"Middle ($90K-$130K)",
O1968&lt;170000,"Upper Middle ($130K-$170K)",
O1968&gt;=170000,"High Salary (&gt;$170K)"
)</f>
        <v>Upper Middle ($130K-$170K)</v>
      </c>
      <c r="R1968" t="str" cm="1">
        <f t="array" ref="R1968">_xlfn.IFS(
G1968&lt;=2,"New Customers (0-2Y)",
G1968&lt;=5,"Growing Customers (3-5Y)",
G1968&lt;=8,"Established Customers (6-8Y)",
G1968&lt;=10,"Loyal Customers (9-10Y)"
)</f>
        <v>Established Customers (6-8Y)</v>
      </c>
    </row>
    <row r="1969" spans="1:18" x14ac:dyDescent="0.35">
      <c r="A1969">
        <v>15598088</v>
      </c>
      <c r="B1969" t="s">
        <v>669</v>
      </c>
      <c r="C1969" t="s">
        <v>26</v>
      </c>
      <c r="D1969" t="s">
        <v>39</v>
      </c>
      <c r="E1969">
        <v>25</v>
      </c>
      <c r="F1969" t="s">
        <v>43</v>
      </c>
      <c r="G1969">
        <v>5</v>
      </c>
      <c r="H1969" s="4">
        <v>0</v>
      </c>
      <c r="I1969" t="s">
        <v>24</v>
      </c>
      <c r="J1969">
        <v>2</v>
      </c>
      <c r="K1969">
        <v>559</v>
      </c>
      <c r="L1969" t="s">
        <v>31</v>
      </c>
      <c r="M1969" t="s">
        <v>21</v>
      </c>
      <c r="N1969" t="s">
        <v>22</v>
      </c>
      <c r="O1969" s="4">
        <v>163221.22</v>
      </c>
      <c r="P1969" t="s">
        <v>28</v>
      </c>
      <c r="Q1969" t="str" cm="1">
        <f t="array" ref="Q1969">_xlfn.IFS(
O1969&lt;50000,"Low Salary (&lt;$50K)",
O1969&lt;90000,"Lower Middle ($50K-$90K)",
O1969&lt;130000,"Middle ($90K-$130K)",
O1969&lt;170000,"Upper Middle ($130K-$170K)",
O1969&gt;=170000,"High Salary (&gt;$170K)"
)</f>
        <v>Upper Middle ($130K-$170K)</v>
      </c>
      <c r="R1969" t="str" cm="1">
        <f t="array" ref="R1969">_xlfn.IFS(
G1969&lt;=2,"New Customers (0-2Y)",
G1969&lt;=5,"Growing Customers (3-5Y)",
G1969&lt;=8,"Established Customers (6-8Y)",
G1969&lt;=10,"Loyal Customers (9-10Y)"
)</f>
        <v>Growing Customers (3-5Y)</v>
      </c>
    </row>
    <row r="1970" spans="1:18" x14ac:dyDescent="0.35">
      <c r="A1970">
        <v>15693468</v>
      </c>
      <c r="B1970" t="s">
        <v>349</v>
      </c>
      <c r="C1970" t="s">
        <v>26</v>
      </c>
      <c r="D1970" t="s">
        <v>18</v>
      </c>
      <c r="E1970">
        <v>39</v>
      </c>
      <c r="F1970" t="s">
        <v>19</v>
      </c>
      <c r="G1970">
        <v>9</v>
      </c>
      <c r="H1970" s="4">
        <v>140553.46</v>
      </c>
      <c r="I1970" t="s">
        <v>33</v>
      </c>
      <c r="J1970">
        <v>1</v>
      </c>
      <c r="K1970">
        <v>488</v>
      </c>
      <c r="L1970" t="s">
        <v>44</v>
      </c>
      <c r="M1970" t="s">
        <v>27</v>
      </c>
      <c r="N1970" t="s">
        <v>32</v>
      </c>
      <c r="O1970" s="4">
        <v>12440.44</v>
      </c>
      <c r="P1970" t="s">
        <v>28</v>
      </c>
      <c r="Q1970" t="str" cm="1">
        <f t="array" ref="Q1970">_xlfn.IFS(
O1970&lt;50000,"Low Salary (&lt;$50K)",
O1970&lt;90000,"Lower Middle ($50K-$90K)",
O1970&lt;130000,"Middle ($90K-$130K)",
O1970&lt;170000,"Upper Middle ($130K-$170K)",
O1970&gt;=170000,"High Salary (&gt;$170K)"
)</f>
        <v>Low Salary (&lt;$50K)</v>
      </c>
      <c r="R1970" t="str" cm="1">
        <f t="array" ref="R1970">_xlfn.IFS(
G1970&lt;=2,"New Customers (0-2Y)",
G1970&lt;=5,"Growing Customers (3-5Y)",
G1970&lt;=8,"Established Customers (6-8Y)",
G1970&lt;=10,"Loyal Customers (9-10Y)"
)</f>
        <v>Loyal Customers (9-10Y)</v>
      </c>
    </row>
    <row r="1971" spans="1:18" x14ac:dyDescent="0.35">
      <c r="A1971">
        <v>15671930</v>
      </c>
      <c r="B1971" t="s">
        <v>46</v>
      </c>
      <c r="C1971" t="s">
        <v>17</v>
      </c>
      <c r="D1971" t="s">
        <v>18</v>
      </c>
      <c r="E1971">
        <v>36</v>
      </c>
      <c r="F1971" t="s">
        <v>19</v>
      </c>
      <c r="G1971">
        <v>5</v>
      </c>
      <c r="H1971" s="4">
        <v>0</v>
      </c>
      <c r="I1971" t="s">
        <v>24</v>
      </c>
      <c r="J1971">
        <v>2</v>
      </c>
      <c r="K1971">
        <v>717</v>
      </c>
      <c r="L1971" t="s">
        <v>35</v>
      </c>
      <c r="M1971" t="s">
        <v>21</v>
      </c>
      <c r="N1971" t="s">
        <v>22</v>
      </c>
      <c r="O1971" s="4">
        <v>145551.6</v>
      </c>
      <c r="P1971" t="s">
        <v>28</v>
      </c>
      <c r="Q1971" t="str" cm="1">
        <f t="array" ref="Q1971">_xlfn.IFS(
O1971&lt;50000,"Low Salary (&lt;$50K)",
O1971&lt;90000,"Lower Middle ($50K-$90K)",
O1971&lt;130000,"Middle ($90K-$130K)",
O1971&lt;170000,"Upper Middle ($130K-$170K)",
O1971&gt;=170000,"High Salary (&gt;$170K)"
)</f>
        <v>Upper Middle ($130K-$170K)</v>
      </c>
      <c r="R1971" t="str" cm="1">
        <f t="array" ref="R1971">_xlfn.IFS(
G1971&lt;=2,"New Customers (0-2Y)",
G1971&lt;=5,"Growing Customers (3-5Y)",
G1971&lt;=8,"Established Customers (6-8Y)",
G1971&lt;=10,"Loyal Customers (9-10Y)"
)</f>
        <v>Growing Customers (3-5Y)</v>
      </c>
    </row>
    <row r="1972" spans="1:18" x14ac:dyDescent="0.35">
      <c r="A1972">
        <v>15762268</v>
      </c>
      <c r="B1972" t="s">
        <v>862</v>
      </c>
      <c r="C1972" t="s">
        <v>17</v>
      </c>
      <c r="D1972" t="s">
        <v>18</v>
      </c>
      <c r="E1972">
        <v>41</v>
      </c>
      <c r="F1972" t="s">
        <v>19</v>
      </c>
      <c r="G1972">
        <v>10</v>
      </c>
      <c r="H1972" s="4">
        <v>141162.07999999999</v>
      </c>
      <c r="I1972" t="s">
        <v>33</v>
      </c>
      <c r="J1972">
        <v>1</v>
      </c>
      <c r="K1972">
        <v>666</v>
      </c>
      <c r="L1972" t="s">
        <v>35</v>
      </c>
      <c r="M1972" t="s">
        <v>21</v>
      </c>
      <c r="N1972" t="s">
        <v>32</v>
      </c>
      <c r="O1972" s="4">
        <v>50908.480000000003</v>
      </c>
      <c r="P1972" t="s">
        <v>28</v>
      </c>
      <c r="Q1972" t="str" cm="1">
        <f t="array" ref="Q1972">_xlfn.IFS(
O1972&lt;50000,"Low Salary (&lt;$50K)",
O1972&lt;90000,"Lower Middle ($50K-$90K)",
O1972&lt;130000,"Middle ($90K-$130K)",
O1972&lt;170000,"Upper Middle ($130K-$170K)",
O1972&gt;=170000,"High Salary (&gt;$170K)"
)</f>
        <v>Lower Middle ($50K-$90K)</v>
      </c>
      <c r="R1972" t="str" cm="1">
        <f t="array" ref="R1972">_xlfn.IFS(
G1972&lt;=2,"New Customers (0-2Y)",
G1972&lt;=5,"Growing Customers (3-5Y)",
G1972&lt;=8,"Established Customers (6-8Y)",
G1972&lt;=10,"Loyal Customers (9-10Y)"
)</f>
        <v>Loyal Customers (9-10Y)</v>
      </c>
    </row>
    <row r="1973" spans="1:18" x14ac:dyDescent="0.35">
      <c r="A1973">
        <v>15780954</v>
      </c>
      <c r="B1973" t="s">
        <v>1209</v>
      </c>
      <c r="C1973" t="s">
        <v>26</v>
      </c>
      <c r="D1973" t="s">
        <v>39</v>
      </c>
      <c r="E1973">
        <v>26</v>
      </c>
      <c r="F1973" t="s">
        <v>43</v>
      </c>
      <c r="G1973">
        <v>4</v>
      </c>
      <c r="H1973" s="4">
        <v>65848.36</v>
      </c>
      <c r="I1973" t="s">
        <v>29</v>
      </c>
      <c r="J1973">
        <v>2</v>
      </c>
      <c r="K1973">
        <v>582</v>
      </c>
      <c r="L1973" t="s">
        <v>31</v>
      </c>
      <c r="M1973" t="s">
        <v>21</v>
      </c>
      <c r="N1973" t="s">
        <v>32</v>
      </c>
      <c r="O1973" s="4">
        <v>30149.21</v>
      </c>
      <c r="P1973" t="s">
        <v>28</v>
      </c>
      <c r="Q1973" t="str" cm="1">
        <f t="array" ref="Q1973">_xlfn.IFS(
O1973&lt;50000,"Low Salary (&lt;$50K)",
O1973&lt;90000,"Lower Middle ($50K-$90K)",
O1973&lt;130000,"Middle ($90K-$130K)",
O1973&lt;170000,"Upper Middle ($130K-$170K)",
O1973&gt;=170000,"High Salary (&gt;$170K)"
)</f>
        <v>Low Salary (&lt;$50K)</v>
      </c>
      <c r="R1973" t="str" cm="1">
        <f t="array" ref="R1973">_xlfn.IFS(
G1973&lt;=2,"New Customers (0-2Y)",
G1973&lt;=5,"Growing Customers (3-5Y)",
G1973&lt;=8,"Established Customers (6-8Y)",
G1973&lt;=10,"Loyal Customers (9-10Y)"
)</f>
        <v>Growing Customers (3-5Y)</v>
      </c>
    </row>
    <row r="1974" spans="1:18" x14ac:dyDescent="0.35">
      <c r="A1974">
        <v>15700174</v>
      </c>
      <c r="B1974" t="s">
        <v>506</v>
      </c>
      <c r="C1974" t="s">
        <v>26</v>
      </c>
      <c r="D1974" t="s">
        <v>18</v>
      </c>
      <c r="E1974">
        <v>30</v>
      </c>
      <c r="F1974" t="s">
        <v>19</v>
      </c>
      <c r="G1974">
        <v>0</v>
      </c>
      <c r="H1974" s="4">
        <v>83319.28</v>
      </c>
      <c r="I1974" t="s">
        <v>29</v>
      </c>
      <c r="J1974">
        <v>1</v>
      </c>
      <c r="K1974">
        <v>733</v>
      </c>
      <c r="L1974" t="s">
        <v>35</v>
      </c>
      <c r="M1974" t="s">
        <v>27</v>
      </c>
      <c r="N1974" t="s">
        <v>32</v>
      </c>
      <c r="O1974" s="4">
        <v>57769.2</v>
      </c>
      <c r="P1974" t="s">
        <v>28</v>
      </c>
      <c r="Q1974" t="str" cm="1">
        <f t="array" ref="Q1974">_xlfn.IFS(
O1974&lt;50000,"Low Salary (&lt;$50K)",
O1974&lt;90000,"Lower Middle ($50K-$90K)",
O1974&lt;130000,"Middle ($90K-$130K)",
O1974&lt;170000,"Upper Middle ($130K-$170K)",
O1974&gt;=170000,"High Salary (&gt;$170K)"
)</f>
        <v>Lower Middle ($50K-$90K)</v>
      </c>
      <c r="R1974" t="str" cm="1">
        <f t="array" ref="R1974">_xlfn.IFS(
G1974&lt;=2,"New Customers (0-2Y)",
G1974&lt;=5,"Growing Customers (3-5Y)",
G1974&lt;=8,"Established Customers (6-8Y)",
G1974&lt;=10,"Loyal Customers (9-10Y)"
)</f>
        <v>New Customers (0-2Y)</v>
      </c>
    </row>
    <row r="1975" spans="1:18" x14ac:dyDescent="0.35">
      <c r="A1975">
        <v>15635728</v>
      </c>
      <c r="B1975" t="s">
        <v>576</v>
      </c>
      <c r="C1975" t="s">
        <v>17</v>
      </c>
      <c r="D1975" t="s">
        <v>39</v>
      </c>
      <c r="E1975">
        <v>41</v>
      </c>
      <c r="F1975" t="s">
        <v>19</v>
      </c>
      <c r="G1975">
        <v>4</v>
      </c>
      <c r="H1975" s="4">
        <v>0</v>
      </c>
      <c r="I1975" t="s">
        <v>24</v>
      </c>
      <c r="J1975">
        <v>2</v>
      </c>
      <c r="K1975">
        <v>693</v>
      </c>
      <c r="L1975" t="s">
        <v>35</v>
      </c>
      <c r="M1975" t="s">
        <v>27</v>
      </c>
      <c r="N1975" t="s">
        <v>32</v>
      </c>
      <c r="O1975" s="4">
        <v>156381.47</v>
      </c>
      <c r="P1975" t="s">
        <v>28</v>
      </c>
      <c r="Q1975" t="str" cm="1">
        <f t="array" ref="Q1975">_xlfn.IFS(
O1975&lt;50000,"Low Salary (&lt;$50K)",
O1975&lt;90000,"Lower Middle ($50K-$90K)",
O1975&lt;130000,"Middle ($90K-$130K)",
O1975&lt;170000,"Upper Middle ($130K-$170K)",
O1975&gt;=170000,"High Salary (&gt;$170K)"
)</f>
        <v>Upper Middle ($130K-$170K)</v>
      </c>
      <c r="R1975" t="str" cm="1">
        <f t="array" ref="R1975">_xlfn.IFS(
G1975&lt;=2,"New Customers (0-2Y)",
G1975&lt;=5,"Growing Customers (3-5Y)",
G1975&lt;=8,"Established Customers (6-8Y)",
G1975&lt;=10,"Loyal Customers (9-10Y)"
)</f>
        <v>Growing Customers (3-5Y)</v>
      </c>
    </row>
    <row r="1976" spans="1:18" x14ac:dyDescent="0.35">
      <c r="A1976">
        <v>15679283</v>
      </c>
      <c r="B1976" t="s">
        <v>89</v>
      </c>
      <c r="C1976" t="s">
        <v>17</v>
      </c>
      <c r="D1976" t="s">
        <v>18</v>
      </c>
      <c r="E1976">
        <v>33</v>
      </c>
      <c r="F1976" t="s">
        <v>19</v>
      </c>
      <c r="G1976">
        <v>4</v>
      </c>
      <c r="H1976" s="4">
        <v>129731.64</v>
      </c>
      <c r="I1976" t="s">
        <v>33</v>
      </c>
      <c r="J1976">
        <v>2</v>
      </c>
      <c r="K1976">
        <v>694</v>
      </c>
      <c r="L1976" t="s">
        <v>35</v>
      </c>
      <c r="M1976" t="s">
        <v>21</v>
      </c>
      <c r="N1976" t="s">
        <v>32</v>
      </c>
      <c r="O1976" s="4">
        <v>178123.86</v>
      </c>
      <c r="P1976" t="s">
        <v>28</v>
      </c>
      <c r="Q1976" t="str" cm="1">
        <f t="array" ref="Q1976">_xlfn.IFS(
O1976&lt;50000,"Low Salary (&lt;$50K)",
O1976&lt;90000,"Lower Middle ($50K-$90K)",
O1976&lt;130000,"Middle ($90K-$130K)",
O1976&lt;170000,"Upper Middle ($130K-$170K)",
O1976&gt;=170000,"High Salary (&gt;$170K)"
)</f>
        <v>High Salary (&gt;$170K)</v>
      </c>
      <c r="R1976" t="str" cm="1">
        <f t="array" ref="R1976">_xlfn.IFS(
G1976&lt;=2,"New Customers (0-2Y)",
G1976&lt;=5,"Growing Customers (3-5Y)",
G1976&lt;=8,"Established Customers (6-8Y)",
G1976&lt;=10,"Loyal Customers (9-10Y)"
)</f>
        <v>Growing Customers (3-5Y)</v>
      </c>
    </row>
    <row r="1977" spans="1:18" x14ac:dyDescent="0.35">
      <c r="A1977">
        <v>15591386</v>
      </c>
      <c r="B1977" t="s">
        <v>1210</v>
      </c>
      <c r="C1977" t="s">
        <v>17</v>
      </c>
      <c r="D1977" t="s">
        <v>18</v>
      </c>
      <c r="E1977">
        <v>35</v>
      </c>
      <c r="F1977" t="s">
        <v>19</v>
      </c>
      <c r="G1977">
        <v>5</v>
      </c>
      <c r="H1977" s="4">
        <v>0</v>
      </c>
      <c r="I1977" t="s">
        <v>24</v>
      </c>
      <c r="J1977">
        <v>2</v>
      </c>
      <c r="K1977">
        <v>622</v>
      </c>
      <c r="L1977" t="s">
        <v>20</v>
      </c>
      <c r="M1977" t="s">
        <v>21</v>
      </c>
      <c r="N1977" t="s">
        <v>32</v>
      </c>
      <c r="O1977" s="4">
        <v>51112.800000000003</v>
      </c>
      <c r="P1977" t="s">
        <v>28</v>
      </c>
      <c r="Q1977" t="str" cm="1">
        <f t="array" ref="Q1977">_xlfn.IFS(
O1977&lt;50000,"Low Salary (&lt;$50K)",
O1977&lt;90000,"Lower Middle ($50K-$90K)",
O1977&lt;130000,"Middle ($90K-$130K)",
O1977&lt;170000,"Upper Middle ($130K-$170K)",
O1977&gt;=170000,"High Salary (&gt;$170K)"
)</f>
        <v>Lower Middle ($50K-$90K)</v>
      </c>
      <c r="R1977" t="str" cm="1">
        <f t="array" ref="R1977">_xlfn.IFS(
G1977&lt;=2,"New Customers (0-2Y)",
G1977&lt;=5,"Growing Customers (3-5Y)",
G1977&lt;=8,"Established Customers (6-8Y)",
G1977&lt;=10,"Loyal Customers (9-10Y)"
)</f>
        <v>Growing Customers (3-5Y)</v>
      </c>
    </row>
    <row r="1978" spans="1:18" x14ac:dyDescent="0.35">
      <c r="A1978">
        <v>15694192</v>
      </c>
      <c r="B1978" t="s">
        <v>512</v>
      </c>
      <c r="C1978" t="s">
        <v>26</v>
      </c>
      <c r="D1978" t="s">
        <v>18</v>
      </c>
      <c r="E1978">
        <v>38</v>
      </c>
      <c r="F1978" t="s">
        <v>19</v>
      </c>
      <c r="G1978">
        <v>6</v>
      </c>
      <c r="H1978" s="4">
        <v>0</v>
      </c>
      <c r="I1978" t="s">
        <v>24</v>
      </c>
      <c r="J1978">
        <v>2</v>
      </c>
      <c r="K1978">
        <v>598</v>
      </c>
      <c r="L1978" t="s">
        <v>31</v>
      </c>
      <c r="M1978" t="s">
        <v>27</v>
      </c>
      <c r="N1978" t="s">
        <v>32</v>
      </c>
      <c r="O1978" s="4">
        <v>173783.38</v>
      </c>
      <c r="P1978" t="s">
        <v>28</v>
      </c>
      <c r="Q1978" t="str" cm="1">
        <f t="array" ref="Q1978">_xlfn.IFS(
O1978&lt;50000,"Low Salary (&lt;$50K)",
O1978&lt;90000,"Lower Middle ($50K-$90K)",
O1978&lt;130000,"Middle ($90K-$130K)",
O1978&lt;170000,"Upper Middle ($130K-$170K)",
O1978&gt;=170000,"High Salary (&gt;$170K)"
)</f>
        <v>High Salary (&gt;$170K)</v>
      </c>
      <c r="R1978" t="str" cm="1">
        <f t="array" ref="R1978">_xlfn.IFS(
G1978&lt;=2,"New Customers (0-2Y)",
G1978&lt;=5,"Growing Customers (3-5Y)",
G1978&lt;=8,"Established Customers (6-8Y)",
G1978&lt;=10,"Loyal Customers (9-10Y)"
)</f>
        <v>Established Customers (6-8Y)</v>
      </c>
    </row>
    <row r="1979" spans="1:18" x14ac:dyDescent="0.35">
      <c r="A1979">
        <v>15585901</v>
      </c>
      <c r="B1979" t="s">
        <v>304</v>
      </c>
      <c r="C1979" t="s">
        <v>26</v>
      </c>
      <c r="D1979" t="s">
        <v>39</v>
      </c>
      <c r="E1979">
        <v>35</v>
      </c>
      <c r="F1979" t="s">
        <v>19</v>
      </c>
      <c r="G1979">
        <v>1</v>
      </c>
      <c r="H1979" s="4">
        <v>0</v>
      </c>
      <c r="I1979" t="s">
        <v>24</v>
      </c>
      <c r="J1979">
        <v>3</v>
      </c>
      <c r="K1979">
        <v>717</v>
      </c>
      <c r="L1979" t="s">
        <v>35</v>
      </c>
      <c r="M1979" t="s">
        <v>27</v>
      </c>
      <c r="N1979" t="s">
        <v>32</v>
      </c>
      <c r="O1979" s="4">
        <v>174770.14</v>
      </c>
      <c r="P1979" t="s">
        <v>23</v>
      </c>
      <c r="Q1979" t="str" cm="1">
        <f t="array" ref="Q1979">_xlfn.IFS(
O1979&lt;50000,"Low Salary (&lt;$50K)",
O1979&lt;90000,"Lower Middle ($50K-$90K)",
O1979&lt;130000,"Middle ($90K-$130K)",
O1979&lt;170000,"Upper Middle ($130K-$170K)",
O1979&gt;=170000,"High Salary (&gt;$170K)"
)</f>
        <v>High Salary (&gt;$170K)</v>
      </c>
      <c r="R1979" t="str" cm="1">
        <f t="array" ref="R1979">_xlfn.IFS(
G1979&lt;=2,"New Customers (0-2Y)",
G1979&lt;=5,"Growing Customers (3-5Y)",
G1979&lt;=8,"Established Customers (6-8Y)",
G1979&lt;=10,"Loyal Customers (9-10Y)"
)</f>
        <v>New Customers (0-2Y)</v>
      </c>
    </row>
    <row r="1980" spans="1:18" x14ac:dyDescent="0.35">
      <c r="A1980">
        <v>15792329</v>
      </c>
      <c r="B1980" t="s">
        <v>559</v>
      </c>
      <c r="C1980" t="s">
        <v>42</v>
      </c>
      <c r="D1980" t="s">
        <v>39</v>
      </c>
      <c r="E1980">
        <v>37</v>
      </c>
      <c r="F1980" t="s">
        <v>19</v>
      </c>
      <c r="G1980">
        <v>5</v>
      </c>
      <c r="H1980" s="4">
        <v>107106.33</v>
      </c>
      <c r="I1980" t="s">
        <v>33</v>
      </c>
      <c r="J1980">
        <v>2</v>
      </c>
      <c r="K1980">
        <v>494</v>
      </c>
      <c r="L1980" t="s">
        <v>44</v>
      </c>
      <c r="M1980" t="s">
        <v>21</v>
      </c>
      <c r="N1980" t="s">
        <v>32</v>
      </c>
      <c r="O1980" s="4">
        <v>172063.09</v>
      </c>
      <c r="P1980" t="s">
        <v>28</v>
      </c>
      <c r="Q1980" t="str" cm="1">
        <f t="array" ref="Q1980">_xlfn.IFS(
O1980&lt;50000,"Low Salary (&lt;$50K)",
O1980&lt;90000,"Lower Middle ($50K-$90K)",
O1980&lt;130000,"Middle ($90K-$130K)",
O1980&lt;170000,"Upper Middle ($130K-$170K)",
O1980&gt;=170000,"High Salary (&gt;$170K)"
)</f>
        <v>High Salary (&gt;$170K)</v>
      </c>
      <c r="R1980" t="str" cm="1">
        <f t="array" ref="R1980">_xlfn.IFS(
G1980&lt;=2,"New Customers (0-2Y)",
G1980&lt;=5,"Growing Customers (3-5Y)",
G1980&lt;=8,"Established Customers (6-8Y)",
G1980&lt;=10,"Loyal Customers (9-10Y)"
)</f>
        <v>Growing Customers (3-5Y)</v>
      </c>
    </row>
    <row r="1981" spans="1:18" x14ac:dyDescent="0.35">
      <c r="A1981">
        <v>15635597</v>
      </c>
      <c r="B1981" t="s">
        <v>655</v>
      </c>
      <c r="C1981" t="s">
        <v>17</v>
      </c>
      <c r="D1981" t="s">
        <v>39</v>
      </c>
      <c r="E1981">
        <v>33</v>
      </c>
      <c r="F1981" t="s">
        <v>19</v>
      </c>
      <c r="G1981">
        <v>8</v>
      </c>
      <c r="H1981" s="4">
        <v>0</v>
      </c>
      <c r="I1981" t="s">
        <v>24</v>
      </c>
      <c r="J1981">
        <v>2</v>
      </c>
      <c r="K1981">
        <v>644</v>
      </c>
      <c r="L1981" t="s">
        <v>20</v>
      </c>
      <c r="M1981" t="s">
        <v>21</v>
      </c>
      <c r="N1981" t="s">
        <v>22</v>
      </c>
      <c r="O1981" s="4">
        <v>155294.17000000001</v>
      </c>
      <c r="P1981" t="s">
        <v>28</v>
      </c>
      <c r="Q1981" t="str" cm="1">
        <f t="array" ref="Q1981">_xlfn.IFS(
O1981&lt;50000,"Low Salary (&lt;$50K)",
O1981&lt;90000,"Lower Middle ($50K-$90K)",
O1981&lt;130000,"Middle ($90K-$130K)",
O1981&lt;170000,"Upper Middle ($130K-$170K)",
O1981&gt;=170000,"High Salary (&gt;$170K)"
)</f>
        <v>Upper Middle ($130K-$170K)</v>
      </c>
      <c r="R1981" t="str" cm="1">
        <f t="array" ref="R1981">_xlfn.IFS(
G1981&lt;=2,"New Customers (0-2Y)",
G1981&lt;=5,"Growing Customers (3-5Y)",
G1981&lt;=8,"Established Customers (6-8Y)",
G1981&lt;=10,"Loyal Customers (9-10Y)"
)</f>
        <v>Established Customers (6-8Y)</v>
      </c>
    </row>
    <row r="1982" spans="1:18" x14ac:dyDescent="0.35">
      <c r="A1982">
        <v>15775880</v>
      </c>
      <c r="B1982" t="s">
        <v>1211</v>
      </c>
      <c r="C1982" t="s">
        <v>17</v>
      </c>
      <c r="D1982" t="s">
        <v>18</v>
      </c>
      <c r="E1982">
        <v>30</v>
      </c>
      <c r="F1982" t="s">
        <v>19</v>
      </c>
      <c r="G1982">
        <v>9</v>
      </c>
      <c r="H1982" s="4">
        <v>0</v>
      </c>
      <c r="I1982" t="s">
        <v>24</v>
      </c>
      <c r="J1982">
        <v>2</v>
      </c>
      <c r="K1982">
        <v>554</v>
      </c>
      <c r="L1982" t="s">
        <v>31</v>
      </c>
      <c r="M1982" t="s">
        <v>21</v>
      </c>
      <c r="N1982" t="s">
        <v>22</v>
      </c>
      <c r="O1982" s="4">
        <v>40320.300000000003</v>
      </c>
      <c r="P1982" t="s">
        <v>28</v>
      </c>
      <c r="Q1982" t="str" cm="1">
        <f t="array" ref="Q1982">_xlfn.IFS(
O1982&lt;50000,"Low Salary (&lt;$50K)",
O1982&lt;90000,"Lower Middle ($50K-$90K)",
O1982&lt;130000,"Middle ($90K-$130K)",
O1982&lt;170000,"Upper Middle ($130K-$170K)",
O1982&gt;=170000,"High Salary (&gt;$170K)"
)</f>
        <v>Low Salary (&lt;$50K)</v>
      </c>
      <c r="R1982" t="str" cm="1">
        <f t="array" ref="R1982">_xlfn.IFS(
G1982&lt;=2,"New Customers (0-2Y)",
G1982&lt;=5,"Growing Customers (3-5Y)",
G1982&lt;=8,"Established Customers (6-8Y)",
G1982&lt;=10,"Loyal Customers (9-10Y)"
)</f>
        <v>Loyal Customers (9-10Y)</v>
      </c>
    </row>
    <row r="1983" spans="1:18" x14ac:dyDescent="0.35">
      <c r="A1983">
        <v>15630913</v>
      </c>
      <c r="B1983" t="s">
        <v>1212</v>
      </c>
      <c r="C1983" t="s">
        <v>26</v>
      </c>
      <c r="D1983" t="s">
        <v>18</v>
      </c>
      <c r="E1983">
        <v>69</v>
      </c>
      <c r="F1983" t="s">
        <v>2967</v>
      </c>
      <c r="G1983">
        <v>1</v>
      </c>
      <c r="H1983" s="4">
        <v>105303.73</v>
      </c>
      <c r="I1983" t="s">
        <v>33</v>
      </c>
      <c r="J1983">
        <v>1</v>
      </c>
      <c r="K1983">
        <v>476</v>
      </c>
      <c r="L1983" t="s">
        <v>44</v>
      </c>
      <c r="M1983" t="s">
        <v>27</v>
      </c>
      <c r="N1983" t="s">
        <v>22</v>
      </c>
      <c r="O1983" s="4">
        <v>134260.34</v>
      </c>
      <c r="P1983" t="s">
        <v>28</v>
      </c>
      <c r="Q1983" t="str" cm="1">
        <f t="array" ref="Q1983">_xlfn.IFS(
O1983&lt;50000,"Low Salary (&lt;$50K)",
O1983&lt;90000,"Lower Middle ($50K-$90K)",
O1983&lt;130000,"Middle ($90K-$130K)",
O1983&lt;170000,"Upper Middle ($130K-$170K)",
O1983&gt;=170000,"High Salary (&gt;$170K)"
)</f>
        <v>Upper Middle ($130K-$170K)</v>
      </c>
      <c r="R1983" t="str" cm="1">
        <f t="array" ref="R1983">_xlfn.IFS(
G1983&lt;=2,"New Customers (0-2Y)",
G1983&lt;=5,"Growing Customers (3-5Y)",
G1983&lt;=8,"Established Customers (6-8Y)",
G1983&lt;=10,"Loyal Customers (9-10Y)"
)</f>
        <v>New Customers (0-2Y)</v>
      </c>
    </row>
    <row r="1984" spans="1:18" x14ac:dyDescent="0.35">
      <c r="A1984">
        <v>15756680</v>
      </c>
      <c r="B1984" t="s">
        <v>1213</v>
      </c>
      <c r="C1984" t="s">
        <v>17</v>
      </c>
      <c r="D1984" t="s">
        <v>39</v>
      </c>
      <c r="E1984">
        <v>28</v>
      </c>
      <c r="F1984" t="s">
        <v>43</v>
      </c>
      <c r="G1984">
        <v>6</v>
      </c>
      <c r="H1984" s="4">
        <v>165798.1</v>
      </c>
      <c r="I1984" t="s">
        <v>33</v>
      </c>
      <c r="J1984">
        <v>1</v>
      </c>
      <c r="K1984">
        <v>667</v>
      </c>
      <c r="L1984" t="s">
        <v>35</v>
      </c>
      <c r="M1984" t="s">
        <v>21</v>
      </c>
      <c r="N1984" t="s">
        <v>32</v>
      </c>
      <c r="O1984" s="4">
        <v>147090.9</v>
      </c>
      <c r="P1984" t="s">
        <v>28</v>
      </c>
      <c r="Q1984" t="str" cm="1">
        <f t="array" ref="Q1984">_xlfn.IFS(
O1984&lt;50000,"Low Salary (&lt;$50K)",
O1984&lt;90000,"Lower Middle ($50K-$90K)",
O1984&lt;130000,"Middle ($90K-$130K)",
O1984&lt;170000,"Upper Middle ($130K-$170K)",
O1984&gt;=170000,"High Salary (&gt;$170K)"
)</f>
        <v>Upper Middle ($130K-$170K)</v>
      </c>
      <c r="R1984" t="str" cm="1">
        <f t="array" ref="R1984">_xlfn.IFS(
G1984&lt;=2,"New Customers (0-2Y)",
G1984&lt;=5,"Growing Customers (3-5Y)",
G1984&lt;=8,"Established Customers (6-8Y)",
G1984&lt;=10,"Loyal Customers (9-10Y)"
)</f>
        <v>Established Customers (6-8Y)</v>
      </c>
    </row>
    <row r="1985" spans="1:18" x14ac:dyDescent="0.35">
      <c r="A1985">
        <v>15587913</v>
      </c>
      <c r="B1985" t="s">
        <v>763</v>
      </c>
      <c r="C1985" t="s">
        <v>26</v>
      </c>
      <c r="D1985" t="s">
        <v>18</v>
      </c>
      <c r="E1985">
        <v>40</v>
      </c>
      <c r="F1985" t="s">
        <v>19</v>
      </c>
      <c r="G1985">
        <v>4</v>
      </c>
      <c r="H1985" s="4">
        <v>0</v>
      </c>
      <c r="I1985" t="s">
        <v>24</v>
      </c>
      <c r="J1985">
        <v>2</v>
      </c>
      <c r="K1985">
        <v>748</v>
      </c>
      <c r="L1985" t="s">
        <v>35</v>
      </c>
      <c r="M1985" t="s">
        <v>21</v>
      </c>
      <c r="N1985" t="s">
        <v>32</v>
      </c>
      <c r="O1985" s="4">
        <v>132368.47</v>
      </c>
      <c r="P1985" t="s">
        <v>28</v>
      </c>
      <c r="Q1985" t="str" cm="1">
        <f t="array" ref="Q1985">_xlfn.IFS(
O1985&lt;50000,"Low Salary (&lt;$50K)",
O1985&lt;90000,"Lower Middle ($50K-$90K)",
O1985&lt;130000,"Middle ($90K-$130K)",
O1985&lt;170000,"Upper Middle ($130K-$170K)",
O1985&gt;=170000,"High Salary (&gt;$170K)"
)</f>
        <v>Upper Middle ($130K-$170K)</v>
      </c>
      <c r="R1985" t="str" cm="1">
        <f t="array" ref="R1985">_xlfn.IFS(
G1985&lt;=2,"New Customers (0-2Y)",
G1985&lt;=5,"Growing Customers (3-5Y)",
G1985&lt;=8,"Established Customers (6-8Y)",
G1985&lt;=10,"Loyal Customers (9-10Y)"
)</f>
        <v>Growing Customers (3-5Y)</v>
      </c>
    </row>
    <row r="1986" spans="1:18" x14ac:dyDescent="0.35">
      <c r="A1986">
        <v>15737605</v>
      </c>
      <c r="B1986" t="s">
        <v>1214</v>
      </c>
      <c r="C1986" t="s">
        <v>26</v>
      </c>
      <c r="D1986" t="s">
        <v>18</v>
      </c>
      <c r="E1986">
        <v>45</v>
      </c>
      <c r="F1986" t="s">
        <v>19</v>
      </c>
      <c r="G1986">
        <v>1</v>
      </c>
      <c r="H1986" s="4">
        <v>126495.57</v>
      </c>
      <c r="I1986" t="s">
        <v>33</v>
      </c>
      <c r="J1986">
        <v>2</v>
      </c>
      <c r="K1986">
        <v>531</v>
      </c>
      <c r="L1986" t="s">
        <v>31</v>
      </c>
      <c r="M1986" t="s">
        <v>21</v>
      </c>
      <c r="N1986" t="s">
        <v>22</v>
      </c>
      <c r="O1986" s="4">
        <v>164741.5</v>
      </c>
      <c r="P1986" t="s">
        <v>28</v>
      </c>
      <c r="Q1986" t="str" cm="1">
        <f t="array" ref="Q1986">_xlfn.IFS(
O1986&lt;50000,"Low Salary (&lt;$50K)",
O1986&lt;90000,"Lower Middle ($50K-$90K)",
O1986&lt;130000,"Middle ($90K-$130K)",
O1986&lt;170000,"Upper Middle ($130K-$170K)",
O1986&gt;=170000,"High Salary (&gt;$170K)"
)</f>
        <v>Upper Middle ($130K-$170K)</v>
      </c>
      <c r="R1986" t="str" cm="1">
        <f t="array" ref="R1986">_xlfn.IFS(
G1986&lt;=2,"New Customers (0-2Y)",
G1986&lt;=5,"Growing Customers (3-5Y)",
G1986&lt;=8,"Established Customers (6-8Y)",
G1986&lt;=10,"Loyal Customers (9-10Y)"
)</f>
        <v>New Customers (0-2Y)</v>
      </c>
    </row>
    <row r="1987" spans="1:18" x14ac:dyDescent="0.35">
      <c r="A1987">
        <v>15627876</v>
      </c>
      <c r="B1987" t="s">
        <v>1215</v>
      </c>
      <c r="C1987" t="s">
        <v>26</v>
      </c>
      <c r="D1987" t="s">
        <v>18</v>
      </c>
      <c r="E1987">
        <v>47</v>
      </c>
      <c r="F1987" t="s">
        <v>19</v>
      </c>
      <c r="G1987">
        <v>9</v>
      </c>
      <c r="H1987" s="4">
        <v>116393.59</v>
      </c>
      <c r="I1987" t="s">
        <v>33</v>
      </c>
      <c r="J1987">
        <v>1</v>
      </c>
      <c r="K1987">
        <v>719</v>
      </c>
      <c r="L1987" t="s">
        <v>35</v>
      </c>
      <c r="M1987" t="s">
        <v>21</v>
      </c>
      <c r="N1987" t="s">
        <v>32</v>
      </c>
      <c r="O1987" s="4">
        <v>63051.32</v>
      </c>
      <c r="P1987" t="s">
        <v>23</v>
      </c>
      <c r="Q1987" t="str" cm="1">
        <f t="array" ref="Q1987">_xlfn.IFS(
O1987&lt;50000,"Low Salary (&lt;$50K)",
O1987&lt;90000,"Lower Middle ($50K-$90K)",
O1987&lt;130000,"Middle ($90K-$130K)",
O1987&lt;170000,"Upper Middle ($130K-$170K)",
O1987&gt;=170000,"High Salary (&gt;$170K)"
)</f>
        <v>Lower Middle ($50K-$90K)</v>
      </c>
      <c r="R1987" t="str" cm="1">
        <f t="array" ref="R1987">_xlfn.IFS(
G1987&lt;=2,"New Customers (0-2Y)",
G1987&lt;=5,"Growing Customers (3-5Y)",
G1987&lt;=8,"Established Customers (6-8Y)",
G1987&lt;=10,"Loyal Customers (9-10Y)"
)</f>
        <v>Loyal Customers (9-10Y)</v>
      </c>
    </row>
    <row r="1988" spans="1:18" x14ac:dyDescent="0.35">
      <c r="A1988">
        <v>15772601</v>
      </c>
      <c r="B1988" t="s">
        <v>473</v>
      </c>
      <c r="C1988" t="s">
        <v>42</v>
      </c>
      <c r="D1988" t="s">
        <v>18</v>
      </c>
      <c r="E1988">
        <v>41</v>
      </c>
      <c r="F1988" t="s">
        <v>19</v>
      </c>
      <c r="G1988">
        <v>2</v>
      </c>
      <c r="H1988" s="4">
        <v>81733.740000000005</v>
      </c>
      <c r="I1988" t="s">
        <v>29</v>
      </c>
      <c r="J1988">
        <v>2</v>
      </c>
      <c r="K1988">
        <v>845</v>
      </c>
      <c r="L1988" t="s">
        <v>37</v>
      </c>
      <c r="M1988" t="s">
        <v>27</v>
      </c>
      <c r="N1988" t="s">
        <v>32</v>
      </c>
      <c r="O1988" s="4">
        <v>199761.29</v>
      </c>
      <c r="P1988" t="s">
        <v>28</v>
      </c>
      <c r="Q1988" t="str" cm="1">
        <f t="array" ref="Q1988">_xlfn.IFS(
O1988&lt;50000,"Low Salary (&lt;$50K)",
O1988&lt;90000,"Lower Middle ($50K-$90K)",
O1988&lt;130000,"Middle ($90K-$130K)",
O1988&lt;170000,"Upper Middle ($130K-$170K)",
O1988&gt;=170000,"High Salary (&gt;$170K)"
)</f>
        <v>High Salary (&gt;$170K)</v>
      </c>
      <c r="R1988" t="str" cm="1">
        <f t="array" ref="R1988">_xlfn.IFS(
G1988&lt;=2,"New Customers (0-2Y)",
G1988&lt;=5,"Growing Customers (3-5Y)",
G1988&lt;=8,"Established Customers (6-8Y)",
G1988&lt;=10,"Loyal Customers (9-10Y)"
)</f>
        <v>New Customers (0-2Y)</v>
      </c>
    </row>
    <row r="1989" spans="1:18" x14ac:dyDescent="0.35">
      <c r="A1989">
        <v>15758606</v>
      </c>
      <c r="B1989" t="s">
        <v>1216</v>
      </c>
      <c r="C1989" t="s">
        <v>17</v>
      </c>
      <c r="D1989" t="s">
        <v>39</v>
      </c>
      <c r="E1989">
        <v>54</v>
      </c>
      <c r="F1989" t="s">
        <v>19</v>
      </c>
      <c r="G1989">
        <v>4</v>
      </c>
      <c r="H1989" s="4">
        <v>0</v>
      </c>
      <c r="I1989" t="s">
        <v>24</v>
      </c>
      <c r="J1989">
        <v>1</v>
      </c>
      <c r="K1989">
        <v>738</v>
      </c>
      <c r="L1989" t="s">
        <v>35</v>
      </c>
      <c r="M1989" t="s">
        <v>27</v>
      </c>
      <c r="N1989" t="s">
        <v>22</v>
      </c>
      <c r="O1989" s="4">
        <v>55725.04</v>
      </c>
      <c r="P1989" t="s">
        <v>23</v>
      </c>
      <c r="Q1989" t="str" cm="1">
        <f t="array" ref="Q1989">_xlfn.IFS(
O1989&lt;50000,"Low Salary (&lt;$50K)",
O1989&lt;90000,"Lower Middle ($50K-$90K)",
O1989&lt;130000,"Middle ($90K-$130K)",
O1989&lt;170000,"Upper Middle ($130K-$170K)",
O1989&gt;=170000,"High Salary (&gt;$170K)"
)</f>
        <v>Lower Middle ($50K-$90K)</v>
      </c>
      <c r="R1989" t="str" cm="1">
        <f t="array" ref="R1989">_xlfn.IFS(
G1989&lt;=2,"New Customers (0-2Y)",
G1989&lt;=5,"Growing Customers (3-5Y)",
G1989&lt;=8,"Established Customers (6-8Y)",
G1989&lt;=10,"Loyal Customers (9-10Y)"
)</f>
        <v>Growing Customers (3-5Y)</v>
      </c>
    </row>
    <row r="1990" spans="1:18" x14ac:dyDescent="0.35">
      <c r="A1990">
        <v>15657107</v>
      </c>
      <c r="B1990" t="s">
        <v>361</v>
      </c>
      <c r="C1990" t="s">
        <v>26</v>
      </c>
      <c r="D1990" t="s">
        <v>18</v>
      </c>
      <c r="E1990">
        <v>46</v>
      </c>
      <c r="F1990" t="s">
        <v>19</v>
      </c>
      <c r="G1990">
        <v>8</v>
      </c>
      <c r="H1990" s="4">
        <v>106171.68</v>
      </c>
      <c r="I1990" t="s">
        <v>33</v>
      </c>
      <c r="J1990">
        <v>1</v>
      </c>
      <c r="K1990">
        <v>563</v>
      </c>
      <c r="L1990" t="s">
        <v>31</v>
      </c>
      <c r="M1990" t="s">
        <v>21</v>
      </c>
      <c r="N1990" t="s">
        <v>32</v>
      </c>
      <c r="O1990" s="4">
        <v>163145.5</v>
      </c>
      <c r="P1990" t="s">
        <v>23</v>
      </c>
      <c r="Q1990" t="str" cm="1">
        <f t="array" ref="Q1990">_xlfn.IFS(
O1990&lt;50000,"Low Salary (&lt;$50K)",
O1990&lt;90000,"Lower Middle ($50K-$90K)",
O1990&lt;130000,"Middle ($90K-$130K)",
O1990&lt;170000,"Upper Middle ($130K-$170K)",
O1990&gt;=170000,"High Salary (&gt;$170K)"
)</f>
        <v>Upper Middle ($130K-$170K)</v>
      </c>
      <c r="R1990" t="str" cm="1">
        <f t="array" ref="R1990">_xlfn.IFS(
G1990&lt;=2,"New Customers (0-2Y)",
G1990&lt;=5,"Growing Customers (3-5Y)",
G1990&lt;=8,"Established Customers (6-8Y)",
G1990&lt;=10,"Loyal Customers (9-10Y)"
)</f>
        <v>Established Customers (6-8Y)</v>
      </c>
    </row>
    <row r="1991" spans="1:18" x14ac:dyDescent="0.35">
      <c r="A1991">
        <v>15622454</v>
      </c>
      <c r="B1991" t="s">
        <v>1217</v>
      </c>
      <c r="C1991" t="s">
        <v>26</v>
      </c>
      <c r="D1991" t="s">
        <v>39</v>
      </c>
      <c r="E1991">
        <v>28</v>
      </c>
      <c r="F1991" t="s">
        <v>43</v>
      </c>
      <c r="G1991">
        <v>0</v>
      </c>
      <c r="H1991" s="4">
        <v>96020.86</v>
      </c>
      <c r="I1991" t="s">
        <v>29</v>
      </c>
      <c r="J1991">
        <v>1</v>
      </c>
      <c r="K1991">
        <v>695</v>
      </c>
      <c r="L1991" t="s">
        <v>35</v>
      </c>
      <c r="M1991" t="s">
        <v>21</v>
      </c>
      <c r="N1991" t="s">
        <v>22</v>
      </c>
      <c r="O1991" s="4">
        <v>57992.49</v>
      </c>
      <c r="P1991" t="s">
        <v>28</v>
      </c>
      <c r="Q1991" t="str" cm="1">
        <f t="array" ref="Q1991">_xlfn.IFS(
O1991&lt;50000,"Low Salary (&lt;$50K)",
O1991&lt;90000,"Lower Middle ($50K-$90K)",
O1991&lt;130000,"Middle ($90K-$130K)",
O1991&lt;170000,"Upper Middle ($130K-$170K)",
O1991&gt;=170000,"High Salary (&gt;$170K)"
)</f>
        <v>Lower Middle ($50K-$90K)</v>
      </c>
      <c r="R1991" t="str" cm="1">
        <f t="array" ref="R1991">_xlfn.IFS(
G1991&lt;=2,"New Customers (0-2Y)",
G1991&lt;=5,"Growing Customers (3-5Y)",
G1991&lt;=8,"Established Customers (6-8Y)",
G1991&lt;=10,"Loyal Customers (9-10Y)"
)</f>
        <v>New Customers (0-2Y)</v>
      </c>
    </row>
    <row r="1992" spans="1:18" x14ac:dyDescent="0.35">
      <c r="A1992">
        <v>15775803</v>
      </c>
      <c r="B1992" t="s">
        <v>1218</v>
      </c>
      <c r="C1992" t="s">
        <v>26</v>
      </c>
      <c r="D1992" t="s">
        <v>39</v>
      </c>
      <c r="E1992">
        <v>41</v>
      </c>
      <c r="F1992" t="s">
        <v>19</v>
      </c>
      <c r="G1992">
        <v>1</v>
      </c>
      <c r="H1992" s="4">
        <v>0</v>
      </c>
      <c r="I1992" t="s">
        <v>24</v>
      </c>
      <c r="J1992">
        <v>2</v>
      </c>
      <c r="K1992">
        <v>841</v>
      </c>
      <c r="L1992" t="s">
        <v>37</v>
      </c>
      <c r="M1992" t="s">
        <v>27</v>
      </c>
      <c r="N1992" t="s">
        <v>22</v>
      </c>
      <c r="O1992" s="4">
        <v>193093.77</v>
      </c>
      <c r="P1992" t="s">
        <v>28</v>
      </c>
      <c r="Q1992" t="str" cm="1">
        <f t="array" ref="Q1992">_xlfn.IFS(
O1992&lt;50000,"Low Salary (&lt;$50K)",
O1992&lt;90000,"Lower Middle ($50K-$90K)",
O1992&lt;130000,"Middle ($90K-$130K)",
O1992&lt;170000,"Upper Middle ($130K-$170K)",
O1992&gt;=170000,"High Salary (&gt;$170K)"
)</f>
        <v>High Salary (&gt;$170K)</v>
      </c>
      <c r="R1992" t="str" cm="1">
        <f t="array" ref="R1992">_xlfn.IFS(
G1992&lt;=2,"New Customers (0-2Y)",
G1992&lt;=5,"Growing Customers (3-5Y)",
G1992&lt;=8,"Established Customers (6-8Y)",
G1992&lt;=10,"Loyal Customers (9-10Y)"
)</f>
        <v>New Customers (0-2Y)</v>
      </c>
    </row>
    <row r="1993" spans="1:18" x14ac:dyDescent="0.35">
      <c r="A1993">
        <v>15570859</v>
      </c>
      <c r="B1993" t="s">
        <v>1219</v>
      </c>
      <c r="C1993" t="s">
        <v>42</v>
      </c>
      <c r="D1993" t="s">
        <v>39</v>
      </c>
      <c r="E1993">
        <v>36</v>
      </c>
      <c r="F1993" t="s">
        <v>19</v>
      </c>
      <c r="G1993">
        <v>2</v>
      </c>
      <c r="H1993" s="4">
        <v>181671.16</v>
      </c>
      <c r="I1993" t="s">
        <v>33</v>
      </c>
      <c r="J1993">
        <v>2</v>
      </c>
      <c r="K1993">
        <v>626</v>
      </c>
      <c r="L1993" t="s">
        <v>20</v>
      </c>
      <c r="M1993" t="s">
        <v>21</v>
      </c>
      <c r="N1993" t="s">
        <v>22</v>
      </c>
      <c r="O1993" s="4">
        <v>57531.14</v>
      </c>
      <c r="P1993" t="s">
        <v>28</v>
      </c>
      <c r="Q1993" t="str" cm="1">
        <f t="array" ref="Q1993">_xlfn.IFS(
O1993&lt;50000,"Low Salary (&lt;$50K)",
O1993&lt;90000,"Lower Middle ($50K-$90K)",
O1993&lt;130000,"Middle ($90K-$130K)",
O1993&lt;170000,"Upper Middle ($130K-$170K)",
O1993&gt;=170000,"High Salary (&gt;$170K)"
)</f>
        <v>Lower Middle ($50K-$90K)</v>
      </c>
      <c r="R1993" t="str" cm="1">
        <f t="array" ref="R1993">_xlfn.IFS(
G1993&lt;=2,"New Customers (0-2Y)",
G1993&lt;=5,"Growing Customers (3-5Y)",
G1993&lt;=8,"Established Customers (6-8Y)",
G1993&lt;=10,"Loyal Customers (9-10Y)"
)</f>
        <v>New Customers (0-2Y)</v>
      </c>
    </row>
    <row r="1994" spans="1:18" x14ac:dyDescent="0.35">
      <c r="A1994">
        <v>15748381</v>
      </c>
      <c r="B1994" t="s">
        <v>1220</v>
      </c>
      <c r="C1994" t="s">
        <v>17</v>
      </c>
      <c r="D1994" t="s">
        <v>18</v>
      </c>
      <c r="E1994">
        <v>29</v>
      </c>
      <c r="F1994" t="s">
        <v>43</v>
      </c>
      <c r="G1994">
        <v>6</v>
      </c>
      <c r="H1994" s="4">
        <v>185709.28</v>
      </c>
      <c r="I1994" t="s">
        <v>33</v>
      </c>
      <c r="J1994">
        <v>2</v>
      </c>
      <c r="K1994">
        <v>613</v>
      </c>
      <c r="L1994" t="s">
        <v>20</v>
      </c>
      <c r="M1994" t="s">
        <v>21</v>
      </c>
      <c r="N1994" t="s">
        <v>22</v>
      </c>
      <c r="O1994" s="4">
        <v>77242.19</v>
      </c>
      <c r="P1994" t="s">
        <v>28</v>
      </c>
      <c r="Q1994" t="str" cm="1">
        <f t="array" ref="Q1994">_xlfn.IFS(
O1994&lt;50000,"Low Salary (&lt;$50K)",
O1994&lt;90000,"Lower Middle ($50K-$90K)",
O1994&lt;130000,"Middle ($90K-$130K)",
O1994&lt;170000,"Upper Middle ($130K-$170K)",
O1994&gt;=170000,"High Salary (&gt;$170K)"
)</f>
        <v>Lower Middle ($50K-$90K)</v>
      </c>
      <c r="R1994" t="str" cm="1">
        <f t="array" ref="R1994">_xlfn.IFS(
G1994&lt;=2,"New Customers (0-2Y)",
G1994&lt;=5,"Growing Customers (3-5Y)",
G1994&lt;=8,"Established Customers (6-8Y)",
G1994&lt;=10,"Loyal Customers (9-10Y)"
)</f>
        <v>Established Customers (6-8Y)</v>
      </c>
    </row>
    <row r="1995" spans="1:18" x14ac:dyDescent="0.35">
      <c r="A1995">
        <v>15787189</v>
      </c>
      <c r="B1995" t="s">
        <v>327</v>
      </c>
      <c r="C1995" t="s">
        <v>42</v>
      </c>
      <c r="D1995" t="s">
        <v>39</v>
      </c>
      <c r="E1995">
        <v>60</v>
      </c>
      <c r="F1995" t="s">
        <v>2967</v>
      </c>
      <c r="G1995">
        <v>8</v>
      </c>
      <c r="H1995" s="4">
        <v>134250.17000000001</v>
      </c>
      <c r="I1995" t="s">
        <v>33</v>
      </c>
      <c r="J1995">
        <v>3</v>
      </c>
      <c r="K1995">
        <v>824</v>
      </c>
      <c r="L1995" t="s">
        <v>37</v>
      </c>
      <c r="M1995" t="s">
        <v>27</v>
      </c>
      <c r="N1995" t="s">
        <v>32</v>
      </c>
      <c r="O1995" s="4">
        <v>153046.16</v>
      </c>
      <c r="P1995" t="s">
        <v>23</v>
      </c>
      <c r="Q1995" t="str" cm="1">
        <f t="array" ref="Q1995">_xlfn.IFS(
O1995&lt;50000,"Low Salary (&lt;$50K)",
O1995&lt;90000,"Lower Middle ($50K-$90K)",
O1995&lt;130000,"Middle ($90K-$130K)",
O1995&lt;170000,"Upper Middle ($130K-$170K)",
O1995&gt;=170000,"High Salary (&gt;$170K)"
)</f>
        <v>Upper Middle ($130K-$170K)</v>
      </c>
      <c r="R1995" t="str" cm="1">
        <f t="array" ref="R1995">_xlfn.IFS(
G1995&lt;=2,"New Customers (0-2Y)",
G1995&lt;=5,"Growing Customers (3-5Y)",
G1995&lt;=8,"Established Customers (6-8Y)",
G1995&lt;=10,"Loyal Customers (9-10Y)"
)</f>
        <v>Established Customers (6-8Y)</v>
      </c>
    </row>
    <row r="1996" spans="1:18" x14ac:dyDescent="0.35">
      <c r="A1996">
        <v>15666055</v>
      </c>
      <c r="B1996" t="s">
        <v>200</v>
      </c>
      <c r="C1996" t="s">
        <v>17</v>
      </c>
      <c r="D1996" t="s">
        <v>18</v>
      </c>
      <c r="E1996">
        <v>49</v>
      </c>
      <c r="F1996" t="s">
        <v>19</v>
      </c>
      <c r="G1996">
        <v>7</v>
      </c>
      <c r="H1996" s="4">
        <v>0</v>
      </c>
      <c r="I1996" t="s">
        <v>24</v>
      </c>
      <c r="J1996">
        <v>1</v>
      </c>
      <c r="K1996">
        <v>705</v>
      </c>
      <c r="L1996" t="s">
        <v>35</v>
      </c>
      <c r="M1996" t="s">
        <v>21</v>
      </c>
      <c r="N1996" t="s">
        <v>32</v>
      </c>
      <c r="O1996" s="4">
        <v>63405.2</v>
      </c>
      <c r="P1996" t="s">
        <v>23</v>
      </c>
      <c r="Q1996" t="str" cm="1">
        <f t="array" ref="Q1996">_xlfn.IFS(
O1996&lt;50000,"Low Salary (&lt;$50K)",
O1996&lt;90000,"Lower Middle ($50K-$90K)",
O1996&lt;130000,"Middle ($90K-$130K)",
O1996&lt;170000,"Upper Middle ($130K-$170K)",
O1996&gt;=170000,"High Salary (&gt;$170K)"
)</f>
        <v>Lower Middle ($50K-$90K)</v>
      </c>
      <c r="R1996" t="str" cm="1">
        <f t="array" ref="R1996">_xlfn.IFS(
G1996&lt;=2,"New Customers (0-2Y)",
G1996&lt;=5,"Growing Customers (3-5Y)",
G1996&lt;=8,"Established Customers (6-8Y)",
G1996&lt;=10,"Loyal Customers (9-10Y)"
)</f>
        <v>Established Customers (6-8Y)</v>
      </c>
    </row>
    <row r="1997" spans="1:18" x14ac:dyDescent="0.35">
      <c r="A1997">
        <v>15617648</v>
      </c>
      <c r="B1997" t="s">
        <v>1221</v>
      </c>
      <c r="C1997" t="s">
        <v>17</v>
      </c>
      <c r="D1997" t="s">
        <v>18</v>
      </c>
      <c r="E1997">
        <v>44</v>
      </c>
      <c r="F1997" t="s">
        <v>19</v>
      </c>
      <c r="G1997">
        <v>5</v>
      </c>
      <c r="H1997" s="4">
        <v>95671.75</v>
      </c>
      <c r="I1997" t="s">
        <v>29</v>
      </c>
      <c r="J1997">
        <v>2</v>
      </c>
      <c r="K1997">
        <v>584</v>
      </c>
      <c r="L1997" t="s">
        <v>31</v>
      </c>
      <c r="M1997" t="s">
        <v>21</v>
      </c>
      <c r="N1997" t="s">
        <v>22</v>
      </c>
      <c r="O1997" s="4">
        <v>106564.88</v>
      </c>
      <c r="P1997" t="s">
        <v>28</v>
      </c>
      <c r="Q1997" t="str" cm="1">
        <f t="array" ref="Q1997">_xlfn.IFS(
O1997&lt;50000,"Low Salary (&lt;$50K)",
O1997&lt;90000,"Lower Middle ($50K-$90K)",
O1997&lt;130000,"Middle ($90K-$130K)",
O1997&lt;170000,"Upper Middle ($130K-$170K)",
O1997&gt;=170000,"High Salary (&gt;$170K)"
)</f>
        <v>Middle ($90K-$130K)</v>
      </c>
      <c r="R1997" t="str" cm="1">
        <f t="array" ref="R1997">_xlfn.IFS(
G1997&lt;=2,"New Customers (0-2Y)",
G1997&lt;=5,"Growing Customers (3-5Y)",
G1997&lt;=8,"Established Customers (6-8Y)",
G1997&lt;=10,"Loyal Customers (9-10Y)"
)</f>
        <v>Growing Customers (3-5Y)</v>
      </c>
    </row>
    <row r="1998" spans="1:18" x14ac:dyDescent="0.35">
      <c r="A1998">
        <v>15755678</v>
      </c>
      <c r="B1998" t="s">
        <v>1222</v>
      </c>
      <c r="C1998" t="s">
        <v>17</v>
      </c>
      <c r="D1998" t="s">
        <v>39</v>
      </c>
      <c r="E1998">
        <v>62</v>
      </c>
      <c r="F1998" t="s">
        <v>2967</v>
      </c>
      <c r="G1998">
        <v>2</v>
      </c>
      <c r="H1998" s="4">
        <v>0</v>
      </c>
      <c r="I1998" t="s">
        <v>24</v>
      </c>
      <c r="J1998">
        <v>2</v>
      </c>
      <c r="K1998">
        <v>534</v>
      </c>
      <c r="L1998" t="s">
        <v>31</v>
      </c>
      <c r="M1998" t="s">
        <v>27</v>
      </c>
      <c r="N1998" t="s">
        <v>32</v>
      </c>
      <c r="O1998" s="4">
        <v>42763.12</v>
      </c>
      <c r="P1998" t="s">
        <v>23</v>
      </c>
      <c r="Q1998" t="str" cm="1">
        <f t="array" ref="Q1998">_xlfn.IFS(
O1998&lt;50000,"Low Salary (&lt;$50K)",
O1998&lt;90000,"Lower Middle ($50K-$90K)",
O1998&lt;130000,"Middle ($90K-$130K)",
O1998&lt;170000,"Upper Middle ($130K-$170K)",
O1998&gt;=170000,"High Salary (&gt;$170K)"
)</f>
        <v>Low Salary (&lt;$50K)</v>
      </c>
      <c r="R1998" t="str" cm="1">
        <f t="array" ref="R1998">_xlfn.IFS(
G1998&lt;=2,"New Customers (0-2Y)",
G1998&lt;=5,"Growing Customers (3-5Y)",
G1998&lt;=8,"Established Customers (6-8Y)",
G1998&lt;=10,"Loyal Customers (9-10Y)"
)</f>
        <v>New Customers (0-2Y)</v>
      </c>
    </row>
    <row r="1999" spans="1:18" x14ac:dyDescent="0.35">
      <c r="A1999">
        <v>15624781</v>
      </c>
      <c r="B1999" t="s">
        <v>1223</v>
      </c>
      <c r="C1999" t="s">
        <v>17</v>
      </c>
      <c r="D1999" t="s">
        <v>18</v>
      </c>
      <c r="E1999">
        <v>34</v>
      </c>
      <c r="F1999" t="s">
        <v>19</v>
      </c>
      <c r="G1999">
        <v>1</v>
      </c>
      <c r="H1999" s="4">
        <v>142151.75</v>
      </c>
      <c r="I1999" t="s">
        <v>33</v>
      </c>
      <c r="J1999">
        <v>2</v>
      </c>
      <c r="K1999">
        <v>672</v>
      </c>
      <c r="L1999" t="s">
        <v>35</v>
      </c>
      <c r="M1999" t="s">
        <v>21</v>
      </c>
      <c r="N1999" t="s">
        <v>22</v>
      </c>
      <c r="O1999" s="4">
        <v>168753.34</v>
      </c>
      <c r="P1999" t="s">
        <v>28</v>
      </c>
      <c r="Q1999" t="str" cm="1">
        <f t="array" ref="Q1999">_xlfn.IFS(
O1999&lt;50000,"Low Salary (&lt;$50K)",
O1999&lt;90000,"Lower Middle ($50K-$90K)",
O1999&lt;130000,"Middle ($90K-$130K)",
O1999&lt;170000,"Upper Middle ($130K-$170K)",
O1999&gt;=170000,"High Salary (&gt;$170K)"
)</f>
        <v>Upper Middle ($130K-$170K)</v>
      </c>
      <c r="R1999" t="str" cm="1">
        <f t="array" ref="R1999">_xlfn.IFS(
G1999&lt;=2,"New Customers (0-2Y)",
G1999&lt;=5,"Growing Customers (3-5Y)",
G1999&lt;=8,"Established Customers (6-8Y)",
G1999&lt;=10,"Loyal Customers (9-10Y)"
)</f>
        <v>New Customers (0-2Y)</v>
      </c>
    </row>
    <row r="2000" spans="1:18" x14ac:dyDescent="0.35">
      <c r="A2000">
        <v>15779497</v>
      </c>
      <c r="B2000" t="s">
        <v>323</v>
      </c>
      <c r="C2000" t="s">
        <v>17</v>
      </c>
      <c r="D2000" t="s">
        <v>39</v>
      </c>
      <c r="E2000">
        <v>43</v>
      </c>
      <c r="F2000" t="s">
        <v>19</v>
      </c>
      <c r="G2000">
        <v>5</v>
      </c>
      <c r="H2000" s="4">
        <v>127823.93</v>
      </c>
      <c r="I2000" t="s">
        <v>33</v>
      </c>
      <c r="J2000">
        <v>1</v>
      </c>
      <c r="K2000">
        <v>603</v>
      </c>
      <c r="L2000" t="s">
        <v>20</v>
      </c>
      <c r="M2000" t="s">
        <v>21</v>
      </c>
      <c r="N2000" t="s">
        <v>22</v>
      </c>
      <c r="O2000" s="4">
        <v>19483.349999999999</v>
      </c>
      <c r="P2000" t="s">
        <v>28</v>
      </c>
      <c r="Q2000" t="str" cm="1">
        <f t="array" ref="Q2000">_xlfn.IFS(
O2000&lt;50000,"Low Salary (&lt;$50K)",
O2000&lt;90000,"Lower Middle ($50K-$90K)",
O2000&lt;130000,"Middle ($90K-$130K)",
O2000&lt;170000,"Upper Middle ($130K-$170K)",
O2000&gt;=170000,"High Salary (&gt;$170K)"
)</f>
        <v>Low Salary (&lt;$50K)</v>
      </c>
      <c r="R2000" t="str" cm="1">
        <f t="array" ref="R2000">_xlfn.IFS(
G2000&lt;=2,"New Customers (0-2Y)",
G2000&lt;=5,"Growing Customers (3-5Y)",
G2000&lt;=8,"Established Customers (6-8Y)",
G2000&lt;=10,"Loyal Customers (9-10Y)"
)</f>
        <v>Growing Customers (3-5Y)</v>
      </c>
    </row>
    <row r="2001" spans="1:18" x14ac:dyDescent="0.35">
      <c r="A2001">
        <v>15567399</v>
      </c>
      <c r="B2001" t="s">
        <v>1224</v>
      </c>
      <c r="C2001" t="s">
        <v>42</v>
      </c>
      <c r="D2001" t="s">
        <v>39</v>
      </c>
      <c r="E2001">
        <v>43</v>
      </c>
      <c r="F2001" t="s">
        <v>19</v>
      </c>
      <c r="G2001">
        <v>3</v>
      </c>
      <c r="H2001" s="4">
        <v>144164.29</v>
      </c>
      <c r="I2001" t="s">
        <v>33</v>
      </c>
      <c r="J2001">
        <v>1</v>
      </c>
      <c r="K2001">
        <v>633</v>
      </c>
      <c r="L2001" t="s">
        <v>20</v>
      </c>
      <c r="M2001" t="s">
        <v>21</v>
      </c>
      <c r="N2001" t="s">
        <v>22</v>
      </c>
      <c r="O2001" s="4">
        <v>158646.46</v>
      </c>
      <c r="P2001" t="s">
        <v>28</v>
      </c>
      <c r="Q2001" t="str" cm="1">
        <f t="array" ref="Q2001">_xlfn.IFS(
O2001&lt;50000,"Low Salary (&lt;$50K)",
O2001&lt;90000,"Lower Middle ($50K-$90K)",
O2001&lt;130000,"Middle ($90K-$130K)",
O2001&lt;170000,"Upper Middle ($130K-$170K)",
O2001&gt;=170000,"High Salary (&gt;$170K)"
)</f>
        <v>Upper Middle ($130K-$170K)</v>
      </c>
      <c r="R2001" t="str" cm="1">
        <f t="array" ref="R2001">_xlfn.IFS(
G2001&lt;=2,"New Customers (0-2Y)",
G2001&lt;=5,"Growing Customers (3-5Y)",
G2001&lt;=8,"Established Customers (6-8Y)",
G2001&lt;=10,"Loyal Customers (9-10Y)"
)</f>
        <v>Growing Customers (3-5Y)</v>
      </c>
    </row>
    <row r="2002" spans="1:18" x14ac:dyDescent="0.35">
      <c r="A2002">
        <v>15613656</v>
      </c>
      <c r="B2002" t="s">
        <v>516</v>
      </c>
      <c r="C2002" t="s">
        <v>17</v>
      </c>
      <c r="D2002" t="s">
        <v>39</v>
      </c>
      <c r="E2002">
        <v>58</v>
      </c>
      <c r="F2002" t="s">
        <v>19</v>
      </c>
      <c r="G2002">
        <v>1</v>
      </c>
      <c r="H2002" s="4">
        <v>63492.94</v>
      </c>
      <c r="I2002" t="s">
        <v>29</v>
      </c>
      <c r="J2002">
        <v>1</v>
      </c>
      <c r="K2002">
        <v>842</v>
      </c>
      <c r="L2002" t="s">
        <v>37</v>
      </c>
      <c r="M2002" t="s">
        <v>21</v>
      </c>
      <c r="N2002" t="s">
        <v>22</v>
      </c>
      <c r="O2002" s="4">
        <v>83172.19</v>
      </c>
      <c r="P2002" t="s">
        <v>28</v>
      </c>
      <c r="Q2002" t="str" cm="1">
        <f t="array" ref="Q2002">_xlfn.IFS(
O2002&lt;50000,"Low Salary (&lt;$50K)",
O2002&lt;90000,"Lower Middle ($50K-$90K)",
O2002&lt;130000,"Middle ($90K-$130K)",
O2002&lt;170000,"Upper Middle ($130K-$170K)",
O2002&gt;=170000,"High Salary (&gt;$170K)"
)</f>
        <v>Lower Middle ($50K-$90K)</v>
      </c>
      <c r="R2002" t="str" cm="1">
        <f t="array" ref="R2002">_xlfn.IFS(
G2002&lt;=2,"New Customers (0-2Y)",
G2002&lt;=5,"Growing Customers (3-5Y)",
G2002&lt;=8,"Established Customers (6-8Y)",
G2002&lt;=10,"Loyal Customers (9-10Y)"
)</f>
        <v>New Customers (0-2Y)</v>
      </c>
    </row>
    <row r="2003" spans="1:18" x14ac:dyDescent="0.35">
      <c r="A2003">
        <v>15734311</v>
      </c>
      <c r="B2003" t="s">
        <v>797</v>
      </c>
      <c r="C2003" t="s">
        <v>17</v>
      </c>
      <c r="D2003" t="s">
        <v>18</v>
      </c>
      <c r="E2003">
        <v>27</v>
      </c>
      <c r="F2003" t="s">
        <v>43</v>
      </c>
      <c r="G2003">
        <v>3</v>
      </c>
      <c r="H2003" s="4">
        <v>0</v>
      </c>
      <c r="I2003" t="s">
        <v>24</v>
      </c>
      <c r="J2003">
        <v>2</v>
      </c>
      <c r="K2003">
        <v>661</v>
      </c>
      <c r="L2003" t="s">
        <v>35</v>
      </c>
      <c r="M2003" t="s">
        <v>21</v>
      </c>
      <c r="N2003" t="s">
        <v>22</v>
      </c>
      <c r="O2003" s="4">
        <v>76889.789999999994</v>
      </c>
      <c r="P2003" t="s">
        <v>28</v>
      </c>
      <c r="Q2003" t="str" cm="1">
        <f t="array" ref="Q2003">_xlfn.IFS(
O2003&lt;50000,"Low Salary (&lt;$50K)",
O2003&lt;90000,"Lower Middle ($50K-$90K)",
O2003&lt;130000,"Middle ($90K-$130K)",
O2003&lt;170000,"Upper Middle ($130K-$170K)",
O2003&gt;=170000,"High Salary (&gt;$170K)"
)</f>
        <v>Lower Middle ($50K-$90K)</v>
      </c>
      <c r="R2003" t="str" cm="1">
        <f t="array" ref="R2003">_xlfn.IFS(
G2003&lt;=2,"New Customers (0-2Y)",
G2003&lt;=5,"Growing Customers (3-5Y)",
G2003&lt;=8,"Established Customers (6-8Y)",
G2003&lt;=10,"Loyal Customers (9-10Y)"
)</f>
        <v>Growing Customers (3-5Y)</v>
      </c>
    </row>
    <row r="2004" spans="1:18" x14ac:dyDescent="0.35">
      <c r="A2004">
        <v>15657214</v>
      </c>
      <c r="B2004" t="s">
        <v>206</v>
      </c>
      <c r="C2004" t="s">
        <v>17</v>
      </c>
      <c r="D2004" t="s">
        <v>39</v>
      </c>
      <c r="E2004">
        <v>74</v>
      </c>
      <c r="F2004" t="s">
        <v>2967</v>
      </c>
      <c r="G2004">
        <v>2</v>
      </c>
      <c r="H2004" s="4">
        <v>0</v>
      </c>
      <c r="I2004" t="s">
        <v>24</v>
      </c>
      <c r="J2004">
        <v>2</v>
      </c>
      <c r="K2004">
        <v>601</v>
      </c>
      <c r="L2004" t="s">
        <v>20</v>
      </c>
      <c r="M2004" t="s">
        <v>27</v>
      </c>
      <c r="N2004" t="s">
        <v>22</v>
      </c>
      <c r="O2004" s="4">
        <v>51554.58</v>
      </c>
      <c r="P2004" t="s">
        <v>28</v>
      </c>
      <c r="Q2004" t="str" cm="1">
        <f t="array" ref="Q2004">_xlfn.IFS(
O2004&lt;50000,"Low Salary (&lt;$50K)",
O2004&lt;90000,"Lower Middle ($50K-$90K)",
O2004&lt;130000,"Middle ($90K-$130K)",
O2004&lt;170000,"Upper Middle ($130K-$170K)",
O2004&gt;=170000,"High Salary (&gt;$170K)"
)</f>
        <v>Lower Middle ($50K-$90K)</v>
      </c>
      <c r="R2004" t="str" cm="1">
        <f t="array" ref="R2004">_xlfn.IFS(
G2004&lt;=2,"New Customers (0-2Y)",
G2004&lt;=5,"Growing Customers (3-5Y)",
G2004&lt;=8,"Established Customers (6-8Y)",
G2004&lt;=10,"Loyal Customers (9-10Y)"
)</f>
        <v>New Customers (0-2Y)</v>
      </c>
    </row>
    <row r="2005" spans="1:18" x14ac:dyDescent="0.35">
      <c r="A2005">
        <v>15799350</v>
      </c>
      <c r="B2005" t="s">
        <v>559</v>
      </c>
      <c r="C2005" t="s">
        <v>17</v>
      </c>
      <c r="D2005" t="s">
        <v>39</v>
      </c>
      <c r="E2005">
        <v>41</v>
      </c>
      <c r="F2005" t="s">
        <v>19</v>
      </c>
      <c r="G2005">
        <v>0</v>
      </c>
      <c r="H2005" s="4">
        <v>106134.46</v>
      </c>
      <c r="I2005" t="s">
        <v>33</v>
      </c>
      <c r="J2005">
        <v>1</v>
      </c>
      <c r="K2005">
        <v>632</v>
      </c>
      <c r="L2005" t="s">
        <v>20</v>
      </c>
      <c r="M2005" t="s">
        <v>27</v>
      </c>
      <c r="N2005" t="s">
        <v>22</v>
      </c>
      <c r="O2005" s="4">
        <v>105570.39</v>
      </c>
      <c r="P2005" t="s">
        <v>28</v>
      </c>
      <c r="Q2005" t="str" cm="1">
        <f t="array" ref="Q2005">_xlfn.IFS(
O2005&lt;50000,"Low Salary (&lt;$50K)",
O2005&lt;90000,"Lower Middle ($50K-$90K)",
O2005&lt;130000,"Middle ($90K-$130K)",
O2005&lt;170000,"Upper Middle ($130K-$170K)",
O2005&gt;=170000,"High Salary (&gt;$170K)"
)</f>
        <v>Middle ($90K-$130K)</v>
      </c>
      <c r="R2005" t="str" cm="1">
        <f t="array" ref="R2005">_xlfn.IFS(
G2005&lt;=2,"New Customers (0-2Y)",
G2005&lt;=5,"Growing Customers (3-5Y)",
G2005&lt;=8,"Established Customers (6-8Y)",
G2005&lt;=10,"Loyal Customers (9-10Y)"
)</f>
        <v>New Customers (0-2Y)</v>
      </c>
    </row>
    <row r="2006" spans="1:18" x14ac:dyDescent="0.35">
      <c r="A2006">
        <v>15729970</v>
      </c>
      <c r="B2006" t="s">
        <v>699</v>
      </c>
      <c r="C2006" t="s">
        <v>42</v>
      </c>
      <c r="D2006" t="s">
        <v>39</v>
      </c>
      <c r="E2006">
        <v>29</v>
      </c>
      <c r="F2006" t="s">
        <v>43</v>
      </c>
      <c r="G2006">
        <v>8</v>
      </c>
      <c r="H2006" s="4">
        <v>127269.75</v>
      </c>
      <c r="I2006" t="s">
        <v>33</v>
      </c>
      <c r="J2006">
        <v>1</v>
      </c>
      <c r="K2006">
        <v>684</v>
      </c>
      <c r="L2006" t="s">
        <v>35</v>
      </c>
      <c r="M2006" t="s">
        <v>27</v>
      </c>
      <c r="N2006" t="s">
        <v>22</v>
      </c>
      <c r="O2006" s="4">
        <v>79495.009999999995</v>
      </c>
      <c r="P2006" t="s">
        <v>28</v>
      </c>
      <c r="Q2006" t="str" cm="1">
        <f t="array" ref="Q2006">_xlfn.IFS(
O2006&lt;50000,"Low Salary (&lt;$50K)",
O2006&lt;90000,"Lower Middle ($50K-$90K)",
O2006&lt;130000,"Middle ($90K-$130K)",
O2006&lt;170000,"Upper Middle ($130K-$170K)",
O2006&gt;=170000,"High Salary (&gt;$170K)"
)</f>
        <v>Lower Middle ($50K-$90K)</v>
      </c>
      <c r="R2006" t="str" cm="1">
        <f t="array" ref="R2006">_xlfn.IFS(
G2006&lt;=2,"New Customers (0-2Y)",
G2006&lt;=5,"Growing Customers (3-5Y)",
G2006&lt;=8,"Established Customers (6-8Y)",
G2006&lt;=10,"Loyal Customers (9-10Y)"
)</f>
        <v>Established Customers (6-8Y)</v>
      </c>
    </row>
    <row r="2007" spans="1:18" x14ac:dyDescent="0.35">
      <c r="A2007">
        <v>15725835</v>
      </c>
      <c r="B2007" t="s">
        <v>351</v>
      </c>
      <c r="C2007" t="s">
        <v>42</v>
      </c>
      <c r="D2007" t="s">
        <v>18</v>
      </c>
      <c r="E2007">
        <v>32</v>
      </c>
      <c r="F2007" t="s">
        <v>19</v>
      </c>
      <c r="G2007">
        <v>3</v>
      </c>
      <c r="H2007" s="4">
        <v>124493.03</v>
      </c>
      <c r="I2007" t="s">
        <v>33</v>
      </c>
      <c r="J2007">
        <v>2</v>
      </c>
      <c r="K2007">
        <v>785</v>
      </c>
      <c r="L2007" t="s">
        <v>37</v>
      </c>
      <c r="M2007" t="s">
        <v>27</v>
      </c>
      <c r="N2007" t="s">
        <v>22</v>
      </c>
      <c r="O2007" s="4">
        <v>52583.79</v>
      </c>
      <c r="P2007" t="s">
        <v>23</v>
      </c>
      <c r="Q2007" t="str" cm="1">
        <f t="array" ref="Q2007">_xlfn.IFS(
O2007&lt;50000,"Low Salary (&lt;$50K)",
O2007&lt;90000,"Lower Middle ($50K-$90K)",
O2007&lt;130000,"Middle ($90K-$130K)",
O2007&lt;170000,"Upper Middle ($130K-$170K)",
O2007&gt;=170000,"High Salary (&gt;$170K)"
)</f>
        <v>Lower Middle ($50K-$90K)</v>
      </c>
      <c r="R2007" t="str" cm="1">
        <f t="array" ref="R2007">_xlfn.IFS(
G2007&lt;=2,"New Customers (0-2Y)",
G2007&lt;=5,"Growing Customers (3-5Y)",
G2007&lt;=8,"Established Customers (6-8Y)",
G2007&lt;=10,"Loyal Customers (9-10Y)"
)</f>
        <v>Growing Customers (3-5Y)</v>
      </c>
    </row>
    <row r="2008" spans="1:18" x14ac:dyDescent="0.35">
      <c r="A2008">
        <v>15745543</v>
      </c>
      <c r="B2008" t="s">
        <v>267</v>
      </c>
      <c r="C2008" t="s">
        <v>17</v>
      </c>
      <c r="D2008" t="s">
        <v>39</v>
      </c>
      <c r="E2008">
        <v>39</v>
      </c>
      <c r="F2008" t="s">
        <v>19</v>
      </c>
      <c r="G2008">
        <v>7</v>
      </c>
      <c r="H2008" s="4">
        <v>0</v>
      </c>
      <c r="I2008" t="s">
        <v>24</v>
      </c>
      <c r="J2008">
        <v>2</v>
      </c>
      <c r="K2008">
        <v>687</v>
      </c>
      <c r="L2008" t="s">
        <v>35</v>
      </c>
      <c r="M2008" t="s">
        <v>21</v>
      </c>
      <c r="N2008" t="s">
        <v>32</v>
      </c>
      <c r="O2008" s="4">
        <v>26848.25</v>
      </c>
      <c r="P2008" t="s">
        <v>28</v>
      </c>
      <c r="Q2008" t="str" cm="1">
        <f t="array" ref="Q2008">_xlfn.IFS(
O2008&lt;50000,"Low Salary (&lt;$50K)",
O2008&lt;90000,"Lower Middle ($50K-$90K)",
O2008&lt;130000,"Middle ($90K-$130K)",
O2008&lt;170000,"Upper Middle ($130K-$170K)",
O2008&gt;=170000,"High Salary (&gt;$170K)"
)</f>
        <v>Low Salary (&lt;$50K)</v>
      </c>
      <c r="R2008" t="str" cm="1">
        <f t="array" ref="R2008">_xlfn.IFS(
G2008&lt;=2,"New Customers (0-2Y)",
G2008&lt;=5,"Growing Customers (3-5Y)",
G2008&lt;=8,"Established Customers (6-8Y)",
G2008&lt;=10,"Loyal Customers (9-10Y)"
)</f>
        <v>Established Customers (6-8Y)</v>
      </c>
    </row>
    <row r="2009" spans="1:18" x14ac:dyDescent="0.35">
      <c r="A2009">
        <v>15727384</v>
      </c>
      <c r="B2009" t="s">
        <v>410</v>
      </c>
      <c r="C2009" t="s">
        <v>42</v>
      </c>
      <c r="D2009" t="s">
        <v>18</v>
      </c>
      <c r="E2009">
        <v>43</v>
      </c>
      <c r="F2009" t="s">
        <v>19</v>
      </c>
      <c r="G2009">
        <v>10</v>
      </c>
      <c r="H2009" s="4">
        <v>146547.78</v>
      </c>
      <c r="I2009" t="s">
        <v>33</v>
      </c>
      <c r="J2009">
        <v>1</v>
      </c>
      <c r="K2009">
        <v>705</v>
      </c>
      <c r="L2009" t="s">
        <v>35</v>
      </c>
      <c r="M2009" t="s">
        <v>27</v>
      </c>
      <c r="N2009" t="s">
        <v>22</v>
      </c>
      <c r="O2009" s="4">
        <v>10072.549999999999</v>
      </c>
      <c r="P2009" t="s">
        <v>23</v>
      </c>
      <c r="Q2009" t="str" cm="1">
        <f t="array" ref="Q2009">_xlfn.IFS(
O2009&lt;50000,"Low Salary (&lt;$50K)",
O2009&lt;90000,"Lower Middle ($50K-$90K)",
O2009&lt;130000,"Middle ($90K-$130K)",
O2009&lt;170000,"Upper Middle ($130K-$170K)",
O2009&gt;=170000,"High Salary (&gt;$170K)"
)</f>
        <v>Low Salary (&lt;$50K)</v>
      </c>
      <c r="R2009" t="str" cm="1">
        <f t="array" ref="R2009">_xlfn.IFS(
G2009&lt;=2,"New Customers (0-2Y)",
G2009&lt;=5,"Growing Customers (3-5Y)",
G2009&lt;=8,"Established Customers (6-8Y)",
G2009&lt;=10,"Loyal Customers (9-10Y)"
)</f>
        <v>Loyal Customers (9-10Y)</v>
      </c>
    </row>
    <row r="2010" spans="1:18" x14ac:dyDescent="0.35">
      <c r="A2010">
        <v>15666916</v>
      </c>
      <c r="B2010" t="s">
        <v>1225</v>
      </c>
      <c r="C2010" t="s">
        <v>17</v>
      </c>
      <c r="D2010" t="s">
        <v>39</v>
      </c>
      <c r="E2010">
        <v>43</v>
      </c>
      <c r="F2010" t="s">
        <v>19</v>
      </c>
      <c r="G2010">
        <v>6</v>
      </c>
      <c r="H2010" s="4">
        <v>99610.92</v>
      </c>
      <c r="I2010" t="s">
        <v>29</v>
      </c>
      <c r="J2010">
        <v>2</v>
      </c>
      <c r="K2010">
        <v>639</v>
      </c>
      <c r="L2010" t="s">
        <v>20</v>
      </c>
      <c r="M2010" t="s">
        <v>21</v>
      </c>
      <c r="N2010" t="s">
        <v>32</v>
      </c>
      <c r="O2010" s="4">
        <v>187296.78</v>
      </c>
      <c r="P2010" t="s">
        <v>28</v>
      </c>
      <c r="Q2010" t="str" cm="1">
        <f t="array" ref="Q2010">_xlfn.IFS(
O2010&lt;50000,"Low Salary (&lt;$50K)",
O2010&lt;90000,"Lower Middle ($50K-$90K)",
O2010&lt;130000,"Middle ($90K-$130K)",
O2010&lt;170000,"Upper Middle ($130K-$170K)",
O2010&gt;=170000,"High Salary (&gt;$170K)"
)</f>
        <v>High Salary (&gt;$170K)</v>
      </c>
      <c r="R2010" t="str" cm="1">
        <f t="array" ref="R2010">_xlfn.IFS(
G2010&lt;=2,"New Customers (0-2Y)",
G2010&lt;=5,"Growing Customers (3-5Y)",
G2010&lt;=8,"Established Customers (6-8Y)",
G2010&lt;=10,"Loyal Customers (9-10Y)"
)</f>
        <v>Established Customers (6-8Y)</v>
      </c>
    </row>
    <row r="2011" spans="1:18" x14ac:dyDescent="0.35">
      <c r="A2011">
        <v>15732917</v>
      </c>
      <c r="B2011" t="s">
        <v>165</v>
      </c>
      <c r="C2011" t="s">
        <v>42</v>
      </c>
      <c r="D2011" t="s">
        <v>39</v>
      </c>
      <c r="E2011">
        <v>46</v>
      </c>
      <c r="F2011" t="s">
        <v>19</v>
      </c>
      <c r="G2011">
        <v>5</v>
      </c>
      <c r="H2011" s="4">
        <v>117837.43</v>
      </c>
      <c r="I2011" t="s">
        <v>33</v>
      </c>
      <c r="J2011">
        <v>1</v>
      </c>
      <c r="K2011">
        <v>729</v>
      </c>
      <c r="L2011" t="s">
        <v>35</v>
      </c>
      <c r="M2011" t="s">
        <v>21</v>
      </c>
      <c r="N2011" t="s">
        <v>32</v>
      </c>
      <c r="O2011" s="4">
        <v>104016.61</v>
      </c>
      <c r="P2011" t="s">
        <v>23</v>
      </c>
      <c r="Q2011" t="str" cm="1">
        <f t="array" ref="Q2011">_xlfn.IFS(
O2011&lt;50000,"Low Salary (&lt;$50K)",
O2011&lt;90000,"Lower Middle ($50K-$90K)",
O2011&lt;130000,"Middle ($90K-$130K)",
O2011&lt;170000,"Upper Middle ($130K-$170K)",
O2011&gt;=170000,"High Salary (&gt;$170K)"
)</f>
        <v>Middle ($90K-$130K)</v>
      </c>
      <c r="R2011" t="str" cm="1">
        <f t="array" ref="R2011">_xlfn.IFS(
G2011&lt;=2,"New Customers (0-2Y)",
G2011&lt;=5,"Growing Customers (3-5Y)",
G2011&lt;=8,"Established Customers (6-8Y)",
G2011&lt;=10,"Loyal Customers (9-10Y)"
)</f>
        <v>Growing Customers (3-5Y)</v>
      </c>
    </row>
    <row r="2012" spans="1:18" x14ac:dyDescent="0.35">
      <c r="A2012">
        <v>15612050</v>
      </c>
      <c r="B2012" t="s">
        <v>1226</v>
      </c>
      <c r="C2012" t="s">
        <v>26</v>
      </c>
      <c r="D2012" t="s">
        <v>18</v>
      </c>
      <c r="E2012">
        <v>48</v>
      </c>
      <c r="F2012" t="s">
        <v>19</v>
      </c>
      <c r="G2012">
        <v>8</v>
      </c>
      <c r="H2012" s="4">
        <v>168522.37</v>
      </c>
      <c r="I2012" t="s">
        <v>33</v>
      </c>
      <c r="J2012">
        <v>1</v>
      </c>
      <c r="K2012">
        <v>556</v>
      </c>
      <c r="L2012" t="s">
        <v>31</v>
      </c>
      <c r="M2012" t="s">
        <v>21</v>
      </c>
      <c r="N2012" t="s">
        <v>22</v>
      </c>
      <c r="O2012" s="4">
        <v>151310.16</v>
      </c>
      <c r="P2012" t="s">
        <v>28</v>
      </c>
      <c r="Q2012" t="str" cm="1">
        <f t="array" ref="Q2012">_xlfn.IFS(
O2012&lt;50000,"Low Salary (&lt;$50K)",
O2012&lt;90000,"Lower Middle ($50K-$90K)",
O2012&lt;130000,"Middle ($90K-$130K)",
O2012&lt;170000,"Upper Middle ($130K-$170K)",
O2012&gt;=170000,"High Salary (&gt;$170K)"
)</f>
        <v>Upper Middle ($130K-$170K)</v>
      </c>
      <c r="R2012" t="str" cm="1">
        <f t="array" ref="R2012">_xlfn.IFS(
G2012&lt;=2,"New Customers (0-2Y)",
G2012&lt;=5,"Growing Customers (3-5Y)",
G2012&lt;=8,"Established Customers (6-8Y)",
G2012&lt;=10,"Loyal Customers (9-10Y)"
)</f>
        <v>Established Customers (6-8Y)</v>
      </c>
    </row>
    <row r="2013" spans="1:18" x14ac:dyDescent="0.35">
      <c r="A2013">
        <v>15726267</v>
      </c>
      <c r="B2013" t="s">
        <v>484</v>
      </c>
      <c r="C2013" t="s">
        <v>17</v>
      </c>
      <c r="D2013" t="s">
        <v>39</v>
      </c>
      <c r="E2013">
        <v>32</v>
      </c>
      <c r="F2013" t="s">
        <v>19</v>
      </c>
      <c r="G2013">
        <v>9</v>
      </c>
      <c r="H2013" s="4">
        <v>117337.54</v>
      </c>
      <c r="I2013" t="s">
        <v>33</v>
      </c>
      <c r="J2013">
        <v>2</v>
      </c>
      <c r="K2013">
        <v>570</v>
      </c>
      <c r="L2013" t="s">
        <v>31</v>
      </c>
      <c r="M2013" t="s">
        <v>27</v>
      </c>
      <c r="N2013" t="s">
        <v>22</v>
      </c>
      <c r="O2013" s="4">
        <v>62810.91</v>
      </c>
      <c r="P2013" t="s">
        <v>28</v>
      </c>
      <c r="Q2013" t="str" cm="1">
        <f t="array" ref="Q2013">_xlfn.IFS(
O2013&lt;50000,"Low Salary (&lt;$50K)",
O2013&lt;90000,"Lower Middle ($50K-$90K)",
O2013&lt;130000,"Middle ($90K-$130K)",
O2013&lt;170000,"Upper Middle ($130K-$170K)",
O2013&gt;=170000,"High Salary (&gt;$170K)"
)</f>
        <v>Lower Middle ($50K-$90K)</v>
      </c>
      <c r="R2013" t="str" cm="1">
        <f t="array" ref="R2013">_xlfn.IFS(
G2013&lt;=2,"New Customers (0-2Y)",
G2013&lt;=5,"Growing Customers (3-5Y)",
G2013&lt;=8,"Established Customers (6-8Y)",
G2013&lt;=10,"Loyal Customers (9-10Y)"
)</f>
        <v>Loyal Customers (9-10Y)</v>
      </c>
    </row>
    <row r="2014" spans="1:18" x14ac:dyDescent="0.35">
      <c r="A2014">
        <v>15780124</v>
      </c>
      <c r="B2014" t="s">
        <v>356</v>
      </c>
      <c r="C2014" t="s">
        <v>17</v>
      </c>
      <c r="D2014" t="s">
        <v>39</v>
      </c>
      <c r="E2014">
        <v>74</v>
      </c>
      <c r="F2014" t="s">
        <v>2967</v>
      </c>
      <c r="G2014">
        <v>9</v>
      </c>
      <c r="H2014" s="4">
        <v>108131.53</v>
      </c>
      <c r="I2014" t="s">
        <v>33</v>
      </c>
      <c r="J2014">
        <v>1</v>
      </c>
      <c r="K2014">
        <v>841</v>
      </c>
      <c r="L2014" t="s">
        <v>37</v>
      </c>
      <c r="M2014" t="s">
        <v>27</v>
      </c>
      <c r="N2014" t="s">
        <v>22</v>
      </c>
      <c r="O2014" s="4">
        <v>60830.38</v>
      </c>
      <c r="P2014" t="s">
        <v>28</v>
      </c>
      <c r="Q2014" t="str" cm="1">
        <f t="array" ref="Q2014">_xlfn.IFS(
O2014&lt;50000,"Low Salary (&lt;$50K)",
O2014&lt;90000,"Lower Middle ($50K-$90K)",
O2014&lt;130000,"Middle ($90K-$130K)",
O2014&lt;170000,"Upper Middle ($130K-$170K)",
O2014&gt;=170000,"High Salary (&gt;$170K)"
)</f>
        <v>Lower Middle ($50K-$90K)</v>
      </c>
      <c r="R2014" t="str" cm="1">
        <f t="array" ref="R2014">_xlfn.IFS(
G2014&lt;=2,"New Customers (0-2Y)",
G2014&lt;=5,"Growing Customers (3-5Y)",
G2014&lt;=8,"Established Customers (6-8Y)",
G2014&lt;=10,"Loyal Customers (9-10Y)"
)</f>
        <v>Loyal Customers (9-10Y)</v>
      </c>
    </row>
    <row r="2015" spans="1:18" x14ac:dyDescent="0.35">
      <c r="A2015">
        <v>15742238</v>
      </c>
      <c r="B2015" t="s">
        <v>58</v>
      </c>
      <c r="C2015" t="s">
        <v>42</v>
      </c>
      <c r="D2015" t="s">
        <v>39</v>
      </c>
      <c r="E2015">
        <v>35</v>
      </c>
      <c r="F2015" t="s">
        <v>19</v>
      </c>
      <c r="G2015">
        <v>4</v>
      </c>
      <c r="H2015" s="4">
        <v>136496.12</v>
      </c>
      <c r="I2015" t="s">
        <v>33</v>
      </c>
      <c r="J2015">
        <v>2</v>
      </c>
      <c r="K2015">
        <v>705</v>
      </c>
      <c r="L2015" t="s">
        <v>35</v>
      </c>
      <c r="M2015" t="s">
        <v>21</v>
      </c>
      <c r="N2015" t="s">
        <v>32</v>
      </c>
      <c r="O2015" s="4">
        <v>116672.02</v>
      </c>
      <c r="P2015" t="s">
        <v>28</v>
      </c>
      <c r="Q2015" t="str" cm="1">
        <f t="array" ref="Q2015">_xlfn.IFS(
O2015&lt;50000,"Low Salary (&lt;$50K)",
O2015&lt;90000,"Lower Middle ($50K-$90K)",
O2015&lt;130000,"Middle ($90K-$130K)",
O2015&lt;170000,"Upper Middle ($130K-$170K)",
O2015&gt;=170000,"High Salary (&gt;$170K)"
)</f>
        <v>Middle ($90K-$130K)</v>
      </c>
      <c r="R2015" t="str" cm="1">
        <f t="array" ref="R2015">_xlfn.IFS(
G2015&lt;=2,"New Customers (0-2Y)",
G2015&lt;=5,"Growing Customers (3-5Y)",
G2015&lt;=8,"Established Customers (6-8Y)",
G2015&lt;=10,"Loyal Customers (9-10Y)"
)</f>
        <v>Growing Customers (3-5Y)</v>
      </c>
    </row>
    <row r="2016" spans="1:18" x14ac:dyDescent="0.35">
      <c r="A2016">
        <v>15679024</v>
      </c>
      <c r="B2016" t="s">
        <v>1092</v>
      </c>
      <c r="C2016" t="s">
        <v>17</v>
      </c>
      <c r="D2016" t="s">
        <v>39</v>
      </c>
      <c r="E2016">
        <v>32</v>
      </c>
      <c r="F2016" t="s">
        <v>19</v>
      </c>
      <c r="G2016">
        <v>3</v>
      </c>
      <c r="H2016" s="4">
        <v>116324.53</v>
      </c>
      <c r="I2016" t="s">
        <v>33</v>
      </c>
      <c r="J2016">
        <v>1</v>
      </c>
      <c r="K2016">
        <v>553</v>
      </c>
      <c r="L2016" t="s">
        <v>31</v>
      </c>
      <c r="M2016" t="s">
        <v>21</v>
      </c>
      <c r="N2016" t="s">
        <v>32</v>
      </c>
      <c r="O2016" s="4">
        <v>77304.490000000005</v>
      </c>
      <c r="P2016" t="s">
        <v>28</v>
      </c>
      <c r="Q2016" t="str" cm="1">
        <f t="array" ref="Q2016">_xlfn.IFS(
O2016&lt;50000,"Low Salary (&lt;$50K)",
O2016&lt;90000,"Lower Middle ($50K-$90K)",
O2016&lt;130000,"Middle ($90K-$130K)",
O2016&lt;170000,"Upper Middle ($130K-$170K)",
O2016&gt;=170000,"High Salary (&gt;$170K)"
)</f>
        <v>Lower Middle ($50K-$90K)</v>
      </c>
      <c r="R2016" t="str" cm="1">
        <f t="array" ref="R2016">_xlfn.IFS(
G2016&lt;=2,"New Customers (0-2Y)",
G2016&lt;=5,"Growing Customers (3-5Y)",
G2016&lt;=8,"Established Customers (6-8Y)",
G2016&lt;=10,"Loyal Customers (9-10Y)"
)</f>
        <v>Growing Customers (3-5Y)</v>
      </c>
    </row>
    <row r="2017" spans="1:18" x14ac:dyDescent="0.35">
      <c r="A2017">
        <v>15715297</v>
      </c>
      <c r="B2017" t="s">
        <v>325</v>
      </c>
      <c r="C2017" t="s">
        <v>42</v>
      </c>
      <c r="D2017" t="s">
        <v>18</v>
      </c>
      <c r="E2017">
        <v>40</v>
      </c>
      <c r="F2017" t="s">
        <v>19</v>
      </c>
      <c r="G2017">
        <v>2</v>
      </c>
      <c r="H2017" s="4">
        <v>75470.23</v>
      </c>
      <c r="I2017" t="s">
        <v>29</v>
      </c>
      <c r="J2017">
        <v>1</v>
      </c>
      <c r="K2017">
        <v>779</v>
      </c>
      <c r="L2017" t="s">
        <v>35</v>
      </c>
      <c r="M2017" t="s">
        <v>21</v>
      </c>
      <c r="N2017" t="s">
        <v>22</v>
      </c>
      <c r="O2017" s="4">
        <v>52894.01</v>
      </c>
      <c r="P2017" t="s">
        <v>28</v>
      </c>
      <c r="Q2017" t="str" cm="1">
        <f t="array" ref="Q2017">_xlfn.IFS(
O2017&lt;50000,"Low Salary (&lt;$50K)",
O2017&lt;90000,"Lower Middle ($50K-$90K)",
O2017&lt;130000,"Middle ($90K-$130K)",
O2017&lt;170000,"Upper Middle ($130K-$170K)",
O2017&gt;=170000,"High Salary (&gt;$170K)"
)</f>
        <v>Lower Middle ($50K-$90K)</v>
      </c>
      <c r="R2017" t="str" cm="1">
        <f t="array" ref="R2017">_xlfn.IFS(
G2017&lt;=2,"New Customers (0-2Y)",
G2017&lt;=5,"Growing Customers (3-5Y)",
G2017&lt;=8,"Established Customers (6-8Y)",
G2017&lt;=10,"Loyal Customers (9-10Y)"
)</f>
        <v>New Customers (0-2Y)</v>
      </c>
    </row>
    <row r="2018" spans="1:18" x14ac:dyDescent="0.35">
      <c r="A2018">
        <v>15633612</v>
      </c>
      <c r="B2018" t="s">
        <v>1227</v>
      </c>
      <c r="C2018" t="s">
        <v>17</v>
      </c>
      <c r="D2018" t="s">
        <v>39</v>
      </c>
      <c r="E2018">
        <v>28</v>
      </c>
      <c r="F2018" t="s">
        <v>43</v>
      </c>
      <c r="G2018">
        <v>4</v>
      </c>
      <c r="H2018" s="4">
        <v>172646.82</v>
      </c>
      <c r="I2018" t="s">
        <v>33</v>
      </c>
      <c r="J2018">
        <v>1</v>
      </c>
      <c r="K2018">
        <v>696</v>
      </c>
      <c r="L2018" t="s">
        <v>35</v>
      </c>
      <c r="M2018" t="s">
        <v>21</v>
      </c>
      <c r="N2018" t="s">
        <v>22</v>
      </c>
      <c r="O2018" s="4">
        <v>116471.43</v>
      </c>
      <c r="P2018" t="s">
        <v>28</v>
      </c>
      <c r="Q2018" t="str" cm="1">
        <f t="array" ref="Q2018">_xlfn.IFS(
O2018&lt;50000,"Low Salary (&lt;$50K)",
O2018&lt;90000,"Lower Middle ($50K-$90K)",
O2018&lt;130000,"Middle ($90K-$130K)",
O2018&lt;170000,"Upper Middle ($130K-$170K)",
O2018&gt;=170000,"High Salary (&gt;$170K)"
)</f>
        <v>Middle ($90K-$130K)</v>
      </c>
      <c r="R2018" t="str" cm="1">
        <f t="array" ref="R2018">_xlfn.IFS(
G2018&lt;=2,"New Customers (0-2Y)",
G2018&lt;=5,"Growing Customers (3-5Y)",
G2018&lt;=8,"Established Customers (6-8Y)",
G2018&lt;=10,"Loyal Customers (9-10Y)"
)</f>
        <v>Growing Customers (3-5Y)</v>
      </c>
    </row>
    <row r="2019" spans="1:18" x14ac:dyDescent="0.35">
      <c r="A2019">
        <v>15602929</v>
      </c>
      <c r="B2019" t="s">
        <v>1085</v>
      </c>
      <c r="C2019" t="s">
        <v>26</v>
      </c>
      <c r="D2019" t="s">
        <v>18</v>
      </c>
      <c r="E2019">
        <v>37</v>
      </c>
      <c r="F2019" t="s">
        <v>19</v>
      </c>
      <c r="G2019">
        <v>4</v>
      </c>
      <c r="H2019" s="4">
        <v>0</v>
      </c>
      <c r="I2019" t="s">
        <v>24</v>
      </c>
      <c r="J2019">
        <v>1</v>
      </c>
      <c r="K2019">
        <v>728</v>
      </c>
      <c r="L2019" t="s">
        <v>35</v>
      </c>
      <c r="M2019" t="s">
        <v>27</v>
      </c>
      <c r="N2019" t="s">
        <v>32</v>
      </c>
      <c r="O2019" s="4">
        <v>4539.38</v>
      </c>
      <c r="P2019" t="s">
        <v>28</v>
      </c>
      <c r="Q2019" t="str" cm="1">
        <f t="array" ref="Q2019">_xlfn.IFS(
O2019&lt;50000,"Low Salary (&lt;$50K)",
O2019&lt;90000,"Lower Middle ($50K-$90K)",
O2019&lt;130000,"Middle ($90K-$130K)",
O2019&lt;170000,"Upper Middle ($130K-$170K)",
O2019&gt;=170000,"High Salary (&gt;$170K)"
)</f>
        <v>Low Salary (&lt;$50K)</v>
      </c>
      <c r="R2019" t="str" cm="1">
        <f t="array" ref="R2019">_xlfn.IFS(
G2019&lt;=2,"New Customers (0-2Y)",
G2019&lt;=5,"Growing Customers (3-5Y)",
G2019&lt;=8,"Established Customers (6-8Y)",
G2019&lt;=10,"Loyal Customers (9-10Y)"
)</f>
        <v>Growing Customers (3-5Y)</v>
      </c>
    </row>
    <row r="2020" spans="1:18" x14ac:dyDescent="0.35">
      <c r="A2020">
        <v>15696703</v>
      </c>
      <c r="B2020" t="s">
        <v>1228</v>
      </c>
      <c r="C2020" t="s">
        <v>42</v>
      </c>
      <c r="D2020" t="s">
        <v>39</v>
      </c>
      <c r="E2020">
        <v>27</v>
      </c>
      <c r="F2020" t="s">
        <v>43</v>
      </c>
      <c r="G2020">
        <v>3</v>
      </c>
      <c r="H2020" s="4">
        <v>160358.68</v>
      </c>
      <c r="I2020" t="s">
        <v>33</v>
      </c>
      <c r="J2020">
        <v>2</v>
      </c>
      <c r="K2020">
        <v>691</v>
      </c>
      <c r="L2020" t="s">
        <v>35</v>
      </c>
      <c r="M2020" t="s">
        <v>21</v>
      </c>
      <c r="N2020" t="s">
        <v>32</v>
      </c>
      <c r="O2020" s="4">
        <v>142367.72</v>
      </c>
      <c r="P2020" t="s">
        <v>28</v>
      </c>
      <c r="Q2020" t="str" cm="1">
        <f t="array" ref="Q2020">_xlfn.IFS(
O2020&lt;50000,"Low Salary (&lt;$50K)",
O2020&lt;90000,"Lower Middle ($50K-$90K)",
O2020&lt;130000,"Middle ($90K-$130K)",
O2020&lt;170000,"Upper Middle ($130K-$170K)",
O2020&gt;=170000,"High Salary (&gt;$170K)"
)</f>
        <v>Upper Middle ($130K-$170K)</v>
      </c>
      <c r="R2020" t="str" cm="1">
        <f t="array" ref="R2020">_xlfn.IFS(
G2020&lt;=2,"New Customers (0-2Y)",
G2020&lt;=5,"Growing Customers (3-5Y)",
G2020&lt;=8,"Established Customers (6-8Y)",
G2020&lt;=10,"Loyal Customers (9-10Y)"
)</f>
        <v>Growing Customers (3-5Y)</v>
      </c>
    </row>
    <row r="2021" spans="1:18" x14ac:dyDescent="0.35">
      <c r="A2021">
        <v>15756668</v>
      </c>
      <c r="B2021" t="s">
        <v>415</v>
      </c>
      <c r="C2021" t="s">
        <v>17</v>
      </c>
      <c r="D2021" t="s">
        <v>39</v>
      </c>
      <c r="E2021">
        <v>30</v>
      </c>
      <c r="F2021" t="s">
        <v>19</v>
      </c>
      <c r="G2021">
        <v>3</v>
      </c>
      <c r="H2021" s="4">
        <v>98415.37</v>
      </c>
      <c r="I2021" t="s">
        <v>29</v>
      </c>
      <c r="J2021">
        <v>1</v>
      </c>
      <c r="K2021">
        <v>706</v>
      </c>
      <c r="L2021" t="s">
        <v>35</v>
      </c>
      <c r="M2021" t="s">
        <v>21</v>
      </c>
      <c r="N2021" t="s">
        <v>22</v>
      </c>
      <c r="O2021" s="4">
        <v>110520.48</v>
      </c>
      <c r="P2021" t="s">
        <v>28</v>
      </c>
      <c r="Q2021" t="str" cm="1">
        <f t="array" ref="Q2021">_xlfn.IFS(
O2021&lt;50000,"Low Salary (&lt;$50K)",
O2021&lt;90000,"Lower Middle ($50K-$90K)",
O2021&lt;130000,"Middle ($90K-$130K)",
O2021&lt;170000,"Upper Middle ($130K-$170K)",
O2021&gt;=170000,"High Salary (&gt;$170K)"
)</f>
        <v>Middle ($90K-$130K)</v>
      </c>
      <c r="R2021" t="str" cm="1">
        <f t="array" ref="R2021">_xlfn.IFS(
G2021&lt;=2,"New Customers (0-2Y)",
G2021&lt;=5,"Growing Customers (3-5Y)",
G2021&lt;=8,"Established Customers (6-8Y)",
G2021&lt;=10,"Loyal Customers (9-10Y)"
)</f>
        <v>Growing Customers (3-5Y)</v>
      </c>
    </row>
    <row r="2022" spans="1:18" x14ac:dyDescent="0.35">
      <c r="A2022">
        <v>15565779</v>
      </c>
      <c r="B2022" t="s">
        <v>601</v>
      </c>
      <c r="C2022" t="s">
        <v>42</v>
      </c>
      <c r="D2022" t="s">
        <v>18</v>
      </c>
      <c r="E2022">
        <v>30</v>
      </c>
      <c r="F2022" t="s">
        <v>19</v>
      </c>
      <c r="G2022">
        <v>6</v>
      </c>
      <c r="H2022" s="4">
        <v>57809.32</v>
      </c>
      <c r="I2022" t="s">
        <v>29</v>
      </c>
      <c r="J2022">
        <v>1</v>
      </c>
      <c r="K2022">
        <v>627</v>
      </c>
      <c r="L2022" t="s">
        <v>20</v>
      </c>
      <c r="M2022" t="s">
        <v>21</v>
      </c>
      <c r="N2022" t="s">
        <v>32</v>
      </c>
      <c r="O2022" s="4">
        <v>188258.49</v>
      </c>
      <c r="P2022" t="s">
        <v>28</v>
      </c>
      <c r="Q2022" t="str" cm="1">
        <f t="array" ref="Q2022">_xlfn.IFS(
O2022&lt;50000,"Low Salary (&lt;$50K)",
O2022&lt;90000,"Lower Middle ($50K-$90K)",
O2022&lt;130000,"Middle ($90K-$130K)",
O2022&lt;170000,"Upper Middle ($130K-$170K)",
O2022&gt;=170000,"High Salary (&gt;$170K)"
)</f>
        <v>High Salary (&gt;$170K)</v>
      </c>
      <c r="R2022" t="str" cm="1">
        <f t="array" ref="R2022">_xlfn.IFS(
G2022&lt;=2,"New Customers (0-2Y)",
G2022&lt;=5,"Growing Customers (3-5Y)",
G2022&lt;=8,"Established Customers (6-8Y)",
G2022&lt;=10,"Loyal Customers (9-10Y)"
)</f>
        <v>Established Customers (6-8Y)</v>
      </c>
    </row>
    <row r="2023" spans="1:18" x14ac:dyDescent="0.35">
      <c r="A2023">
        <v>15795519</v>
      </c>
      <c r="B2023" t="s">
        <v>1229</v>
      </c>
      <c r="C2023" t="s">
        <v>42</v>
      </c>
      <c r="D2023" t="s">
        <v>18</v>
      </c>
      <c r="E2023">
        <v>18</v>
      </c>
      <c r="F2023" t="s">
        <v>43</v>
      </c>
      <c r="G2023">
        <v>3</v>
      </c>
      <c r="H2023" s="4">
        <v>128743.8</v>
      </c>
      <c r="I2023" t="s">
        <v>33</v>
      </c>
      <c r="J2023">
        <v>1</v>
      </c>
      <c r="K2023">
        <v>716</v>
      </c>
      <c r="L2023" t="s">
        <v>35</v>
      </c>
      <c r="M2023" t="s">
        <v>27</v>
      </c>
      <c r="N2023" t="s">
        <v>32</v>
      </c>
      <c r="O2023" s="4">
        <v>197322.13</v>
      </c>
      <c r="P2023" t="s">
        <v>28</v>
      </c>
      <c r="Q2023" t="str" cm="1">
        <f t="array" ref="Q2023">_xlfn.IFS(
O2023&lt;50000,"Low Salary (&lt;$50K)",
O2023&lt;90000,"Lower Middle ($50K-$90K)",
O2023&lt;130000,"Middle ($90K-$130K)",
O2023&lt;170000,"Upper Middle ($130K-$170K)",
O2023&gt;=170000,"High Salary (&gt;$170K)"
)</f>
        <v>High Salary (&gt;$170K)</v>
      </c>
      <c r="R2023" t="str" cm="1">
        <f t="array" ref="R2023">_xlfn.IFS(
G2023&lt;=2,"New Customers (0-2Y)",
G2023&lt;=5,"Growing Customers (3-5Y)",
G2023&lt;=8,"Established Customers (6-8Y)",
G2023&lt;=10,"Loyal Customers (9-10Y)"
)</f>
        <v>Growing Customers (3-5Y)</v>
      </c>
    </row>
    <row r="2024" spans="1:18" x14ac:dyDescent="0.35">
      <c r="A2024">
        <v>15761477</v>
      </c>
      <c r="B2024" t="s">
        <v>1091</v>
      </c>
      <c r="C2024" t="s">
        <v>42</v>
      </c>
      <c r="D2024" t="s">
        <v>39</v>
      </c>
      <c r="E2024">
        <v>24</v>
      </c>
      <c r="F2024" t="s">
        <v>43</v>
      </c>
      <c r="G2024">
        <v>4</v>
      </c>
      <c r="H2024" s="4">
        <v>130806.42</v>
      </c>
      <c r="I2024" t="s">
        <v>33</v>
      </c>
      <c r="J2024">
        <v>2</v>
      </c>
      <c r="K2024">
        <v>501</v>
      </c>
      <c r="L2024" t="s">
        <v>31</v>
      </c>
      <c r="M2024" t="s">
        <v>21</v>
      </c>
      <c r="N2024" t="s">
        <v>32</v>
      </c>
      <c r="O2024" s="4">
        <v>80241.14</v>
      </c>
      <c r="P2024" t="s">
        <v>28</v>
      </c>
      <c r="Q2024" t="str" cm="1">
        <f t="array" ref="Q2024">_xlfn.IFS(
O2024&lt;50000,"Low Salary (&lt;$50K)",
O2024&lt;90000,"Lower Middle ($50K-$90K)",
O2024&lt;130000,"Middle ($90K-$130K)",
O2024&lt;170000,"Upper Middle ($130K-$170K)",
O2024&gt;=170000,"High Salary (&gt;$170K)"
)</f>
        <v>Lower Middle ($50K-$90K)</v>
      </c>
      <c r="R2024" t="str" cm="1">
        <f t="array" ref="R2024">_xlfn.IFS(
G2024&lt;=2,"New Customers (0-2Y)",
G2024&lt;=5,"Growing Customers (3-5Y)",
G2024&lt;=8,"Established Customers (6-8Y)",
G2024&lt;=10,"Loyal Customers (9-10Y)"
)</f>
        <v>Growing Customers (3-5Y)</v>
      </c>
    </row>
    <row r="2025" spans="1:18" x14ac:dyDescent="0.35">
      <c r="A2025">
        <v>15731890</v>
      </c>
      <c r="B2025" t="s">
        <v>1148</v>
      </c>
      <c r="C2025" t="s">
        <v>17</v>
      </c>
      <c r="D2025" t="s">
        <v>39</v>
      </c>
      <c r="E2025">
        <v>41</v>
      </c>
      <c r="F2025" t="s">
        <v>19</v>
      </c>
      <c r="G2025">
        <v>1</v>
      </c>
      <c r="H2025" s="4">
        <v>123971.16</v>
      </c>
      <c r="I2025" t="s">
        <v>33</v>
      </c>
      <c r="J2025">
        <v>1</v>
      </c>
      <c r="K2025">
        <v>601</v>
      </c>
      <c r="L2025" t="s">
        <v>20</v>
      </c>
      <c r="M2025" t="s">
        <v>27</v>
      </c>
      <c r="N2025" t="s">
        <v>22</v>
      </c>
      <c r="O2025" s="4">
        <v>172814.99</v>
      </c>
      <c r="P2025" t="s">
        <v>28</v>
      </c>
      <c r="Q2025" t="str" cm="1">
        <f t="array" ref="Q2025">_xlfn.IFS(
O2025&lt;50000,"Low Salary (&lt;$50K)",
O2025&lt;90000,"Lower Middle ($50K-$90K)",
O2025&lt;130000,"Middle ($90K-$130K)",
O2025&lt;170000,"Upper Middle ($130K-$170K)",
O2025&gt;=170000,"High Salary (&gt;$170K)"
)</f>
        <v>High Salary (&gt;$170K)</v>
      </c>
      <c r="R2025" t="str" cm="1">
        <f t="array" ref="R2025">_xlfn.IFS(
G2025&lt;=2,"New Customers (0-2Y)",
G2025&lt;=5,"Growing Customers (3-5Y)",
G2025&lt;=8,"Established Customers (6-8Y)",
G2025&lt;=10,"Loyal Customers (9-10Y)"
)</f>
        <v>New Customers (0-2Y)</v>
      </c>
    </row>
    <row r="2026" spans="1:18" x14ac:dyDescent="0.35">
      <c r="A2026">
        <v>15633043</v>
      </c>
      <c r="B2026" t="s">
        <v>1230</v>
      </c>
      <c r="C2026" t="s">
        <v>26</v>
      </c>
      <c r="D2026" t="s">
        <v>18</v>
      </c>
      <c r="E2026">
        <v>39</v>
      </c>
      <c r="F2026" t="s">
        <v>19</v>
      </c>
      <c r="G2026">
        <v>6</v>
      </c>
      <c r="H2026" s="4">
        <v>0</v>
      </c>
      <c r="I2026" t="s">
        <v>24</v>
      </c>
      <c r="J2026">
        <v>1</v>
      </c>
      <c r="K2026">
        <v>545</v>
      </c>
      <c r="L2026" t="s">
        <v>31</v>
      </c>
      <c r="M2026" t="s">
        <v>27</v>
      </c>
      <c r="N2026" t="s">
        <v>32</v>
      </c>
      <c r="O2026" s="4">
        <v>38410.74</v>
      </c>
      <c r="P2026" t="s">
        <v>23</v>
      </c>
      <c r="Q2026" t="str" cm="1">
        <f t="array" ref="Q2026">_xlfn.IFS(
O2026&lt;50000,"Low Salary (&lt;$50K)",
O2026&lt;90000,"Lower Middle ($50K-$90K)",
O2026&lt;130000,"Middle ($90K-$130K)",
O2026&lt;170000,"Upper Middle ($130K-$170K)",
O2026&gt;=170000,"High Salary (&gt;$170K)"
)</f>
        <v>Low Salary (&lt;$50K)</v>
      </c>
      <c r="R2026" t="str" cm="1">
        <f t="array" ref="R2026">_xlfn.IFS(
G2026&lt;=2,"New Customers (0-2Y)",
G2026&lt;=5,"Growing Customers (3-5Y)",
G2026&lt;=8,"Established Customers (6-8Y)",
G2026&lt;=10,"Loyal Customers (9-10Y)"
)</f>
        <v>Established Customers (6-8Y)</v>
      </c>
    </row>
    <row r="2027" spans="1:18" x14ac:dyDescent="0.35">
      <c r="A2027">
        <v>15752953</v>
      </c>
      <c r="B2027" t="s">
        <v>794</v>
      </c>
      <c r="C2027" t="s">
        <v>17</v>
      </c>
      <c r="D2027" t="s">
        <v>39</v>
      </c>
      <c r="E2027">
        <v>45</v>
      </c>
      <c r="F2027" t="s">
        <v>19</v>
      </c>
      <c r="G2027">
        <v>9</v>
      </c>
      <c r="H2027" s="4">
        <v>0</v>
      </c>
      <c r="I2027" t="s">
        <v>24</v>
      </c>
      <c r="J2027">
        <v>2</v>
      </c>
      <c r="K2027">
        <v>634</v>
      </c>
      <c r="L2027" t="s">
        <v>20</v>
      </c>
      <c r="M2027" t="s">
        <v>27</v>
      </c>
      <c r="N2027" t="s">
        <v>32</v>
      </c>
      <c r="O2027" s="4">
        <v>17622.82</v>
      </c>
      <c r="P2027" t="s">
        <v>28</v>
      </c>
      <c r="Q2027" t="str" cm="1">
        <f t="array" ref="Q2027">_xlfn.IFS(
O2027&lt;50000,"Low Salary (&lt;$50K)",
O2027&lt;90000,"Lower Middle ($50K-$90K)",
O2027&lt;130000,"Middle ($90K-$130K)",
O2027&lt;170000,"Upper Middle ($130K-$170K)",
O2027&gt;=170000,"High Salary (&gt;$170K)"
)</f>
        <v>Low Salary (&lt;$50K)</v>
      </c>
      <c r="R2027" t="str" cm="1">
        <f t="array" ref="R2027">_xlfn.IFS(
G2027&lt;=2,"New Customers (0-2Y)",
G2027&lt;=5,"Growing Customers (3-5Y)",
G2027&lt;=8,"Established Customers (6-8Y)",
G2027&lt;=10,"Loyal Customers (9-10Y)"
)</f>
        <v>Loyal Customers (9-10Y)</v>
      </c>
    </row>
    <row r="2028" spans="1:18" x14ac:dyDescent="0.35">
      <c r="A2028">
        <v>15603088</v>
      </c>
      <c r="B2028" t="s">
        <v>277</v>
      </c>
      <c r="C2028" t="s">
        <v>26</v>
      </c>
      <c r="D2028" t="s">
        <v>18</v>
      </c>
      <c r="E2028">
        <v>23</v>
      </c>
      <c r="F2028" t="s">
        <v>43</v>
      </c>
      <c r="G2028">
        <v>9</v>
      </c>
      <c r="H2028" s="4">
        <v>0</v>
      </c>
      <c r="I2028" t="s">
        <v>24</v>
      </c>
      <c r="J2028">
        <v>2</v>
      </c>
      <c r="K2028">
        <v>451</v>
      </c>
      <c r="L2028" t="s">
        <v>44</v>
      </c>
      <c r="M2028" t="s">
        <v>27</v>
      </c>
      <c r="N2028" t="s">
        <v>22</v>
      </c>
      <c r="O2028" s="4">
        <v>48021.71</v>
      </c>
      <c r="P2028" t="s">
        <v>28</v>
      </c>
      <c r="Q2028" t="str" cm="1">
        <f t="array" ref="Q2028">_xlfn.IFS(
O2028&lt;50000,"Low Salary (&lt;$50K)",
O2028&lt;90000,"Lower Middle ($50K-$90K)",
O2028&lt;130000,"Middle ($90K-$130K)",
O2028&lt;170000,"Upper Middle ($130K-$170K)",
O2028&gt;=170000,"High Salary (&gt;$170K)"
)</f>
        <v>Low Salary (&lt;$50K)</v>
      </c>
      <c r="R2028" t="str" cm="1">
        <f t="array" ref="R2028">_xlfn.IFS(
G2028&lt;=2,"New Customers (0-2Y)",
G2028&lt;=5,"Growing Customers (3-5Y)",
G2028&lt;=8,"Established Customers (6-8Y)",
G2028&lt;=10,"Loyal Customers (9-10Y)"
)</f>
        <v>Loyal Customers (9-10Y)</v>
      </c>
    </row>
    <row r="2029" spans="1:18" x14ac:dyDescent="0.35">
      <c r="A2029">
        <v>15606613</v>
      </c>
      <c r="B2029" t="s">
        <v>1231</v>
      </c>
      <c r="C2029" t="s">
        <v>17</v>
      </c>
      <c r="D2029" t="s">
        <v>18</v>
      </c>
      <c r="E2029">
        <v>59</v>
      </c>
      <c r="F2029" t="s">
        <v>19</v>
      </c>
      <c r="G2029">
        <v>7</v>
      </c>
      <c r="H2029" s="4">
        <v>0</v>
      </c>
      <c r="I2029" t="s">
        <v>24</v>
      </c>
      <c r="J2029">
        <v>1</v>
      </c>
      <c r="K2029">
        <v>655</v>
      </c>
      <c r="L2029" t="s">
        <v>20</v>
      </c>
      <c r="M2029" t="s">
        <v>21</v>
      </c>
      <c r="N2029" t="s">
        <v>32</v>
      </c>
      <c r="O2029" s="4">
        <v>88958.49</v>
      </c>
      <c r="P2029" t="s">
        <v>23</v>
      </c>
      <c r="Q2029" t="str" cm="1">
        <f t="array" ref="Q2029">_xlfn.IFS(
O2029&lt;50000,"Low Salary (&lt;$50K)",
O2029&lt;90000,"Lower Middle ($50K-$90K)",
O2029&lt;130000,"Middle ($90K-$130K)",
O2029&lt;170000,"Upper Middle ($130K-$170K)",
O2029&gt;=170000,"High Salary (&gt;$170K)"
)</f>
        <v>Lower Middle ($50K-$90K)</v>
      </c>
      <c r="R2029" t="str" cm="1">
        <f t="array" ref="R2029">_xlfn.IFS(
G2029&lt;=2,"New Customers (0-2Y)",
G2029&lt;=5,"Growing Customers (3-5Y)",
G2029&lt;=8,"Established Customers (6-8Y)",
G2029&lt;=10,"Loyal Customers (9-10Y)"
)</f>
        <v>Established Customers (6-8Y)</v>
      </c>
    </row>
    <row r="2030" spans="1:18" x14ac:dyDescent="0.35">
      <c r="A2030">
        <v>15635939</v>
      </c>
      <c r="B2030" t="s">
        <v>1232</v>
      </c>
      <c r="C2030" t="s">
        <v>17</v>
      </c>
      <c r="D2030" t="s">
        <v>18</v>
      </c>
      <c r="E2030">
        <v>39</v>
      </c>
      <c r="F2030" t="s">
        <v>19</v>
      </c>
      <c r="G2030">
        <v>9</v>
      </c>
      <c r="H2030" s="4">
        <v>0</v>
      </c>
      <c r="I2030" t="s">
        <v>24</v>
      </c>
      <c r="J2030">
        <v>2</v>
      </c>
      <c r="K2030">
        <v>458</v>
      </c>
      <c r="L2030" t="s">
        <v>44</v>
      </c>
      <c r="M2030" t="s">
        <v>21</v>
      </c>
      <c r="N2030" t="s">
        <v>32</v>
      </c>
      <c r="O2030" s="4">
        <v>116343.09</v>
      </c>
      <c r="P2030" t="s">
        <v>28</v>
      </c>
      <c r="Q2030" t="str" cm="1">
        <f t="array" ref="Q2030">_xlfn.IFS(
O2030&lt;50000,"Low Salary (&lt;$50K)",
O2030&lt;90000,"Lower Middle ($50K-$90K)",
O2030&lt;130000,"Middle ($90K-$130K)",
O2030&lt;170000,"Upper Middle ($130K-$170K)",
O2030&gt;=170000,"High Salary (&gt;$170K)"
)</f>
        <v>Middle ($90K-$130K)</v>
      </c>
      <c r="R2030" t="str" cm="1">
        <f t="array" ref="R2030">_xlfn.IFS(
G2030&lt;=2,"New Customers (0-2Y)",
G2030&lt;=5,"Growing Customers (3-5Y)",
G2030&lt;=8,"Established Customers (6-8Y)",
G2030&lt;=10,"Loyal Customers (9-10Y)"
)</f>
        <v>Loyal Customers (9-10Y)</v>
      </c>
    </row>
    <row r="2031" spans="1:18" x14ac:dyDescent="0.35">
      <c r="A2031">
        <v>15666043</v>
      </c>
      <c r="B2031" t="s">
        <v>1233</v>
      </c>
      <c r="C2031" t="s">
        <v>17</v>
      </c>
      <c r="D2031" t="s">
        <v>39</v>
      </c>
      <c r="E2031">
        <v>33</v>
      </c>
      <c r="F2031" t="s">
        <v>19</v>
      </c>
      <c r="G2031">
        <v>4</v>
      </c>
      <c r="H2031" s="4">
        <v>156297.57999999999</v>
      </c>
      <c r="I2031" t="s">
        <v>33</v>
      </c>
      <c r="J2031">
        <v>2</v>
      </c>
      <c r="K2031">
        <v>520</v>
      </c>
      <c r="L2031" t="s">
        <v>31</v>
      </c>
      <c r="M2031" t="s">
        <v>21</v>
      </c>
      <c r="N2031" t="s">
        <v>22</v>
      </c>
      <c r="O2031" s="4">
        <v>166102.60999999999</v>
      </c>
      <c r="P2031" t="s">
        <v>28</v>
      </c>
      <c r="Q2031" t="str" cm="1">
        <f t="array" ref="Q2031">_xlfn.IFS(
O2031&lt;50000,"Low Salary (&lt;$50K)",
O2031&lt;90000,"Lower Middle ($50K-$90K)",
O2031&lt;130000,"Middle ($90K-$130K)",
O2031&lt;170000,"Upper Middle ($130K-$170K)",
O2031&gt;=170000,"High Salary (&gt;$170K)"
)</f>
        <v>Upper Middle ($130K-$170K)</v>
      </c>
      <c r="R2031" t="str" cm="1">
        <f t="array" ref="R2031">_xlfn.IFS(
G2031&lt;=2,"New Customers (0-2Y)",
G2031&lt;=5,"Growing Customers (3-5Y)",
G2031&lt;=8,"Established Customers (6-8Y)",
G2031&lt;=10,"Loyal Customers (9-10Y)"
)</f>
        <v>Growing Customers (3-5Y)</v>
      </c>
    </row>
    <row r="2032" spans="1:18" x14ac:dyDescent="0.35">
      <c r="A2032">
        <v>15746190</v>
      </c>
      <c r="B2032" t="s">
        <v>1234</v>
      </c>
      <c r="C2032" t="s">
        <v>26</v>
      </c>
      <c r="D2032" t="s">
        <v>18</v>
      </c>
      <c r="E2032">
        <v>28</v>
      </c>
      <c r="F2032" t="s">
        <v>43</v>
      </c>
      <c r="G2032">
        <v>2</v>
      </c>
      <c r="H2032" s="4">
        <v>0</v>
      </c>
      <c r="I2032" t="s">
        <v>24</v>
      </c>
      <c r="J2032">
        <v>2</v>
      </c>
      <c r="K2032">
        <v>624</v>
      </c>
      <c r="L2032" t="s">
        <v>20</v>
      </c>
      <c r="M2032" t="s">
        <v>27</v>
      </c>
      <c r="N2032" t="s">
        <v>22</v>
      </c>
      <c r="O2032" s="4">
        <v>104353.26</v>
      </c>
      <c r="P2032" t="s">
        <v>28</v>
      </c>
      <c r="Q2032" t="str" cm="1">
        <f t="array" ref="Q2032">_xlfn.IFS(
O2032&lt;50000,"Low Salary (&lt;$50K)",
O2032&lt;90000,"Lower Middle ($50K-$90K)",
O2032&lt;130000,"Middle ($90K-$130K)",
O2032&lt;170000,"Upper Middle ($130K-$170K)",
O2032&gt;=170000,"High Salary (&gt;$170K)"
)</f>
        <v>Middle ($90K-$130K)</v>
      </c>
      <c r="R2032" t="str" cm="1">
        <f t="array" ref="R2032">_xlfn.IFS(
G2032&lt;=2,"New Customers (0-2Y)",
G2032&lt;=5,"Growing Customers (3-5Y)",
G2032&lt;=8,"Established Customers (6-8Y)",
G2032&lt;=10,"Loyal Customers (9-10Y)"
)</f>
        <v>New Customers (0-2Y)</v>
      </c>
    </row>
    <row r="2033" spans="1:18" x14ac:dyDescent="0.35">
      <c r="A2033">
        <v>15591357</v>
      </c>
      <c r="B2033" t="s">
        <v>1235</v>
      </c>
      <c r="C2033" t="s">
        <v>17</v>
      </c>
      <c r="D2033" t="s">
        <v>39</v>
      </c>
      <c r="E2033">
        <v>51</v>
      </c>
      <c r="F2033" t="s">
        <v>19</v>
      </c>
      <c r="G2033">
        <v>3</v>
      </c>
      <c r="H2033" s="4">
        <v>123372.3</v>
      </c>
      <c r="I2033" t="s">
        <v>33</v>
      </c>
      <c r="J2033">
        <v>1</v>
      </c>
      <c r="K2033">
        <v>765</v>
      </c>
      <c r="L2033" t="s">
        <v>35</v>
      </c>
      <c r="M2033" t="s">
        <v>21</v>
      </c>
      <c r="N2033" t="s">
        <v>22</v>
      </c>
      <c r="O2033" s="4">
        <v>115429.32</v>
      </c>
      <c r="P2033" t="s">
        <v>28</v>
      </c>
      <c r="Q2033" t="str" cm="1">
        <f t="array" ref="Q2033">_xlfn.IFS(
O2033&lt;50000,"Low Salary (&lt;$50K)",
O2033&lt;90000,"Lower Middle ($50K-$90K)",
O2033&lt;130000,"Middle ($90K-$130K)",
O2033&lt;170000,"Upper Middle ($130K-$170K)",
O2033&gt;=170000,"High Salary (&gt;$170K)"
)</f>
        <v>Middle ($90K-$130K)</v>
      </c>
      <c r="R2033" t="str" cm="1">
        <f t="array" ref="R2033">_xlfn.IFS(
G2033&lt;=2,"New Customers (0-2Y)",
G2033&lt;=5,"Growing Customers (3-5Y)",
G2033&lt;=8,"Established Customers (6-8Y)",
G2033&lt;=10,"Loyal Customers (9-10Y)"
)</f>
        <v>Growing Customers (3-5Y)</v>
      </c>
    </row>
    <row r="2034" spans="1:18" x14ac:dyDescent="0.35">
      <c r="A2034">
        <v>15658716</v>
      </c>
      <c r="B2034" t="s">
        <v>1236</v>
      </c>
      <c r="C2034" t="s">
        <v>42</v>
      </c>
      <c r="D2034" t="s">
        <v>18</v>
      </c>
      <c r="E2034">
        <v>37</v>
      </c>
      <c r="F2034" t="s">
        <v>19</v>
      </c>
      <c r="G2034">
        <v>5</v>
      </c>
      <c r="H2034" s="4">
        <v>92171.35</v>
      </c>
      <c r="I2034" t="s">
        <v>29</v>
      </c>
      <c r="J2034">
        <v>3</v>
      </c>
      <c r="K2034">
        <v>667</v>
      </c>
      <c r="L2034" t="s">
        <v>35</v>
      </c>
      <c r="M2034" t="s">
        <v>21</v>
      </c>
      <c r="N2034" t="s">
        <v>32</v>
      </c>
      <c r="O2034" s="4">
        <v>178106.34</v>
      </c>
      <c r="P2034" t="s">
        <v>23</v>
      </c>
      <c r="Q2034" t="str" cm="1">
        <f t="array" ref="Q2034">_xlfn.IFS(
O2034&lt;50000,"Low Salary (&lt;$50K)",
O2034&lt;90000,"Lower Middle ($50K-$90K)",
O2034&lt;130000,"Middle ($90K-$130K)",
O2034&lt;170000,"Upper Middle ($130K-$170K)",
O2034&gt;=170000,"High Salary (&gt;$170K)"
)</f>
        <v>High Salary (&gt;$170K)</v>
      </c>
      <c r="R2034" t="str" cm="1">
        <f t="array" ref="R2034">_xlfn.IFS(
G2034&lt;=2,"New Customers (0-2Y)",
G2034&lt;=5,"Growing Customers (3-5Y)",
G2034&lt;=8,"Established Customers (6-8Y)",
G2034&lt;=10,"Loyal Customers (9-10Y)"
)</f>
        <v>Growing Customers (3-5Y)</v>
      </c>
    </row>
    <row r="2035" spans="1:18" x14ac:dyDescent="0.35">
      <c r="A2035">
        <v>15679909</v>
      </c>
      <c r="B2035" t="s">
        <v>578</v>
      </c>
      <c r="C2035" t="s">
        <v>26</v>
      </c>
      <c r="D2035" t="s">
        <v>39</v>
      </c>
      <c r="E2035">
        <v>41</v>
      </c>
      <c r="F2035" t="s">
        <v>19</v>
      </c>
      <c r="G2035">
        <v>8</v>
      </c>
      <c r="H2035" s="4">
        <v>0</v>
      </c>
      <c r="I2035" t="s">
        <v>24</v>
      </c>
      <c r="J2035">
        <v>2</v>
      </c>
      <c r="K2035">
        <v>665</v>
      </c>
      <c r="L2035" t="s">
        <v>35</v>
      </c>
      <c r="M2035" t="s">
        <v>21</v>
      </c>
      <c r="N2035" t="s">
        <v>32</v>
      </c>
      <c r="O2035" s="4">
        <v>132152.32000000001</v>
      </c>
      <c r="P2035" t="s">
        <v>28</v>
      </c>
      <c r="Q2035" t="str" cm="1">
        <f t="array" ref="Q2035">_xlfn.IFS(
O2035&lt;50000,"Low Salary (&lt;$50K)",
O2035&lt;90000,"Lower Middle ($50K-$90K)",
O2035&lt;130000,"Middle ($90K-$130K)",
O2035&lt;170000,"Upper Middle ($130K-$170K)",
O2035&gt;=170000,"High Salary (&gt;$170K)"
)</f>
        <v>Upper Middle ($130K-$170K)</v>
      </c>
      <c r="R2035" t="str" cm="1">
        <f t="array" ref="R2035">_xlfn.IFS(
G2035&lt;=2,"New Customers (0-2Y)",
G2035&lt;=5,"Growing Customers (3-5Y)",
G2035&lt;=8,"Established Customers (6-8Y)",
G2035&lt;=10,"Loyal Customers (9-10Y)"
)</f>
        <v>Established Customers (6-8Y)</v>
      </c>
    </row>
    <row r="2036" spans="1:18" x14ac:dyDescent="0.35">
      <c r="A2036">
        <v>15634262</v>
      </c>
      <c r="B2036" t="s">
        <v>1237</v>
      </c>
      <c r="C2036" t="s">
        <v>42</v>
      </c>
      <c r="D2036" t="s">
        <v>39</v>
      </c>
      <c r="E2036">
        <v>34</v>
      </c>
      <c r="F2036" t="s">
        <v>19</v>
      </c>
      <c r="G2036">
        <v>4</v>
      </c>
      <c r="H2036" s="4">
        <v>148375.19</v>
      </c>
      <c r="I2036" t="s">
        <v>33</v>
      </c>
      <c r="J2036">
        <v>2</v>
      </c>
      <c r="K2036">
        <v>709</v>
      </c>
      <c r="L2036" t="s">
        <v>35</v>
      </c>
      <c r="M2036" t="s">
        <v>21</v>
      </c>
      <c r="N2036" t="s">
        <v>22</v>
      </c>
      <c r="O2036" s="4">
        <v>21521.38</v>
      </c>
      <c r="P2036" t="s">
        <v>28</v>
      </c>
      <c r="Q2036" t="str" cm="1">
        <f t="array" ref="Q2036">_xlfn.IFS(
O2036&lt;50000,"Low Salary (&lt;$50K)",
O2036&lt;90000,"Lower Middle ($50K-$90K)",
O2036&lt;130000,"Middle ($90K-$130K)",
O2036&lt;170000,"Upper Middle ($130K-$170K)",
O2036&gt;=170000,"High Salary (&gt;$170K)"
)</f>
        <v>Low Salary (&lt;$50K)</v>
      </c>
      <c r="R2036" t="str" cm="1">
        <f t="array" ref="R2036">_xlfn.IFS(
G2036&lt;=2,"New Customers (0-2Y)",
G2036&lt;=5,"Growing Customers (3-5Y)",
G2036&lt;=8,"Established Customers (6-8Y)",
G2036&lt;=10,"Loyal Customers (9-10Y)"
)</f>
        <v>Growing Customers (3-5Y)</v>
      </c>
    </row>
    <row r="2037" spans="1:18" x14ac:dyDescent="0.35">
      <c r="A2037">
        <v>15799825</v>
      </c>
      <c r="B2037" t="s">
        <v>1163</v>
      </c>
      <c r="C2037" t="s">
        <v>17</v>
      </c>
      <c r="D2037" t="s">
        <v>18</v>
      </c>
      <c r="E2037">
        <v>44</v>
      </c>
      <c r="F2037" t="s">
        <v>19</v>
      </c>
      <c r="G2037">
        <v>8</v>
      </c>
      <c r="H2037" s="4">
        <v>0</v>
      </c>
      <c r="I2037" t="s">
        <v>24</v>
      </c>
      <c r="J2037">
        <v>2</v>
      </c>
      <c r="K2037">
        <v>583</v>
      </c>
      <c r="L2037" t="s">
        <v>31</v>
      </c>
      <c r="M2037" t="s">
        <v>21</v>
      </c>
      <c r="N2037" t="s">
        <v>22</v>
      </c>
      <c r="O2037" s="4">
        <v>27431.62</v>
      </c>
      <c r="P2037" t="s">
        <v>28</v>
      </c>
      <c r="Q2037" t="str" cm="1">
        <f t="array" ref="Q2037">_xlfn.IFS(
O2037&lt;50000,"Low Salary (&lt;$50K)",
O2037&lt;90000,"Lower Middle ($50K-$90K)",
O2037&lt;130000,"Middle ($90K-$130K)",
O2037&lt;170000,"Upper Middle ($130K-$170K)",
O2037&gt;=170000,"High Salary (&gt;$170K)"
)</f>
        <v>Low Salary (&lt;$50K)</v>
      </c>
      <c r="R2037" t="str" cm="1">
        <f t="array" ref="R2037">_xlfn.IFS(
G2037&lt;=2,"New Customers (0-2Y)",
G2037&lt;=5,"Growing Customers (3-5Y)",
G2037&lt;=8,"Established Customers (6-8Y)",
G2037&lt;=10,"Loyal Customers (9-10Y)"
)</f>
        <v>Established Customers (6-8Y)</v>
      </c>
    </row>
    <row r="2038" spans="1:18" x14ac:dyDescent="0.35">
      <c r="A2038">
        <v>15756875</v>
      </c>
      <c r="B2038" t="s">
        <v>249</v>
      </c>
      <c r="C2038" t="s">
        <v>26</v>
      </c>
      <c r="D2038" t="s">
        <v>39</v>
      </c>
      <c r="E2038">
        <v>34</v>
      </c>
      <c r="F2038" t="s">
        <v>19</v>
      </c>
      <c r="G2038">
        <v>6</v>
      </c>
      <c r="H2038" s="4">
        <v>147422.44</v>
      </c>
      <c r="I2038" t="s">
        <v>33</v>
      </c>
      <c r="J2038">
        <v>1</v>
      </c>
      <c r="K2038">
        <v>782</v>
      </c>
      <c r="L2038" t="s">
        <v>37</v>
      </c>
      <c r="M2038" t="s">
        <v>27</v>
      </c>
      <c r="N2038" t="s">
        <v>22</v>
      </c>
      <c r="O2038" s="4">
        <v>42143.61</v>
      </c>
      <c r="P2038" t="s">
        <v>28</v>
      </c>
      <c r="Q2038" t="str" cm="1">
        <f t="array" ref="Q2038">_xlfn.IFS(
O2038&lt;50000,"Low Salary (&lt;$50K)",
O2038&lt;90000,"Lower Middle ($50K-$90K)",
O2038&lt;130000,"Middle ($90K-$130K)",
O2038&lt;170000,"Upper Middle ($130K-$170K)",
O2038&gt;=170000,"High Salary (&gt;$170K)"
)</f>
        <v>Low Salary (&lt;$50K)</v>
      </c>
      <c r="R2038" t="str" cm="1">
        <f t="array" ref="R2038">_xlfn.IFS(
G2038&lt;=2,"New Customers (0-2Y)",
G2038&lt;=5,"Growing Customers (3-5Y)",
G2038&lt;=8,"Established Customers (6-8Y)",
G2038&lt;=10,"Loyal Customers (9-10Y)"
)</f>
        <v>Established Customers (6-8Y)</v>
      </c>
    </row>
    <row r="2039" spans="1:18" x14ac:dyDescent="0.35">
      <c r="A2039">
        <v>15678146</v>
      </c>
      <c r="B2039" t="s">
        <v>1238</v>
      </c>
      <c r="C2039" t="s">
        <v>26</v>
      </c>
      <c r="D2039" t="s">
        <v>18</v>
      </c>
      <c r="E2039">
        <v>24</v>
      </c>
      <c r="F2039" t="s">
        <v>43</v>
      </c>
      <c r="G2039">
        <v>7</v>
      </c>
      <c r="H2039" s="4">
        <v>173962.32</v>
      </c>
      <c r="I2039" t="s">
        <v>33</v>
      </c>
      <c r="J2039">
        <v>1</v>
      </c>
      <c r="K2039">
        <v>668</v>
      </c>
      <c r="L2039" t="s">
        <v>35</v>
      </c>
      <c r="M2039" t="s">
        <v>27</v>
      </c>
      <c r="N2039" t="s">
        <v>32</v>
      </c>
      <c r="O2039" s="4">
        <v>106457.11</v>
      </c>
      <c r="P2039" t="s">
        <v>23</v>
      </c>
      <c r="Q2039" t="str" cm="1">
        <f t="array" ref="Q2039">_xlfn.IFS(
O2039&lt;50000,"Low Salary (&lt;$50K)",
O2039&lt;90000,"Lower Middle ($50K-$90K)",
O2039&lt;130000,"Middle ($90K-$130K)",
O2039&lt;170000,"Upper Middle ($130K-$170K)",
O2039&gt;=170000,"High Salary (&gt;$170K)"
)</f>
        <v>Middle ($90K-$130K)</v>
      </c>
      <c r="R2039" t="str" cm="1">
        <f t="array" ref="R2039">_xlfn.IFS(
G2039&lt;=2,"New Customers (0-2Y)",
G2039&lt;=5,"Growing Customers (3-5Y)",
G2039&lt;=8,"Established Customers (6-8Y)",
G2039&lt;=10,"Loyal Customers (9-10Y)"
)</f>
        <v>Established Customers (6-8Y)</v>
      </c>
    </row>
    <row r="2040" spans="1:18" x14ac:dyDescent="0.35">
      <c r="A2040">
        <v>15710743</v>
      </c>
      <c r="B2040" t="s">
        <v>1032</v>
      </c>
      <c r="C2040" t="s">
        <v>17</v>
      </c>
      <c r="D2040" t="s">
        <v>39</v>
      </c>
      <c r="E2040">
        <v>47</v>
      </c>
      <c r="F2040" t="s">
        <v>19</v>
      </c>
      <c r="G2040">
        <v>0</v>
      </c>
      <c r="H2040" s="4">
        <v>0</v>
      </c>
      <c r="I2040" t="s">
        <v>24</v>
      </c>
      <c r="J2040">
        <v>1</v>
      </c>
      <c r="K2040">
        <v>621</v>
      </c>
      <c r="L2040" t="s">
        <v>20</v>
      </c>
      <c r="M2040" t="s">
        <v>21</v>
      </c>
      <c r="N2040" t="s">
        <v>22</v>
      </c>
      <c r="O2040" s="4">
        <v>133831.37</v>
      </c>
      <c r="P2040" t="s">
        <v>23</v>
      </c>
      <c r="Q2040" t="str" cm="1">
        <f t="array" ref="Q2040">_xlfn.IFS(
O2040&lt;50000,"Low Salary (&lt;$50K)",
O2040&lt;90000,"Lower Middle ($50K-$90K)",
O2040&lt;130000,"Middle ($90K-$130K)",
O2040&lt;170000,"Upper Middle ($130K-$170K)",
O2040&gt;=170000,"High Salary (&gt;$170K)"
)</f>
        <v>Upper Middle ($130K-$170K)</v>
      </c>
      <c r="R2040" t="str" cm="1">
        <f t="array" ref="R2040">_xlfn.IFS(
G2040&lt;=2,"New Customers (0-2Y)",
G2040&lt;=5,"Growing Customers (3-5Y)",
G2040&lt;=8,"Established Customers (6-8Y)",
G2040&lt;=10,"Loyal Customers (9-10Y)"
)</f>
        <v>New Customers (0-2Y)</v>
      </c>
    </row>
    <row r="2041" spans="1:18" x14ac:dyDescent="0.35">
      <c r="A2041">
        <v>15595831</v>
      </c>
      <c r="B2041" t="s">
        <v>644</v>
      </c>
      <c r="C2041" t="s">
        <v>42</v>
      </c>
      <c r="D2041" t="s">
        <v>18</v>
      </c>
      <c r="E2041">
        <v>64</v>
      </c>
      <c r="F2041" t="s">
        <v>2967</v>
      </c>
      <c r="G2041">
        <v>6</v>
      </c>
      <c r="H2041" s="4">
        <v>145215.43</v>
      </c>
      <c r="I2041" t="s">
        <v>33</v>
      </c>
      <c r="J2041">
        <v>1</v>
      </c>
      <c r="K2041">
        <v>579</v>
      </c>
      <c r="L2041" t="s">
        <v>31</v>
      </c>
      <c r="M2041" t="s">
        <v>21</v>
      </c>
      <c r="N2041" t="s">
        <v>22</v>
      </c>
      <c r="O2041" s="4">
        <v>164083.72</v>
      </c>
      <c r="P2041" t="s">
        <v>28</v>
      </c>
      <c r="Q2041" t="str" cm="1">
        <f t="array" ref="Q2041">_xlfn.IFS(
O2041&lt;50000,"Low Salary (&lt;$50K)",
O2041&lt;90000,"Lower Middle ($50K-$90K)",
O2041&lt;130000,"Middle ($90K-$130K)",
O2041&lt;170000,"Upper Middle ($130K-$170K)",
O2041&gt;=170000,"High Salary (&gt;$170K)"
)</f>
        <v>Upper Middle ($130K-$170K)</v>
      </c>
      <c r="R2041" t="str" cm="1">
        <f t="array" ref="R2041">_xlfn.IFS(
G2041&lt;=2,"New Customers (0-2Y)",
G2041&lt;=5,"Growing Customers (3-5Y)",
G2041&lt;=8,"Established Customers (6-8Y)",
G2041&lt;=10,"Loyal Customers (9-10Y)"
)</f>
        <v>Established Customers (6-8Y)</v>
      </c>
    </row>
    <row r="2042" spans="1:18" x14ac:dyDescent="0.35">
      <c r="A2042">
        <v>15626684</v>
      </c>
      <c r="B2042" t="s">
        <v>295</v>
      </c>
      <c r="C2042" t="s">
        <v>17</v>
      </c>
      <c r="D2042" t="s">
        <v>18</v>
      </c>
      <c r="E2042">
        <v>38</v>
      </c>
      <c r="F2042" t="s">
        <v>19</v>
      </c>
      <c r="G2042">
        <v>5</v>
      </c>
      <c r="H2042" s="4">
        <v>167539.97</v>
      </c>
      <c r="I2042" t="s">
        <v>33</v>
      </c>
      <c r="J2042">
        <v>1</v>
      </c>
      <c r="K2042">
        <v>547</v>
      </c>
      <c r="L2042" t="s">
        <v>31</v>
      </c>
      <c r="M2042" t="s">
        <v>27</v>
      </c>
      <c r="N2042" t="s">
        <v>22</v>
      </c>
      <c r="O2042" s="4">
        <v>159207.34</v>
      </c>
      <c r="P2042" t="s">
        <v>28</v>
      </c>
      <c r="Q2042" t="str" cm="1">
        <f t="array" ref="Q2042">_xlfn.IFS(
O2042&lt;50000,"Low Salary (&lt;$50K)",
O2042&lt;90000,"Lower Middle ($50K-$90K)",
O2042&lt;130000,"Middle ($90K-$130K)",
O2042&lt;170000,"Upper Middle ($130K-$170K)",
O2042&gt;=170000,"High Salary (&gt;$170K)"
)</f>
        <v>Upper Middle ($130K-$170K)</v>
      </c>
      <c r="R2042" t="str" cm="1">
        <f t="array" ref="R2042">_xlfn.IFS(
G2042&lt;=2,"New Customers (0-2Y)",
G2042&lt;=5,"Growing Customers (3-5Y)",
G2042&lt;=8,"Established Customers (6-8Y)",
G2042&lt;=10,"Loyal Customers (9-10Y)"
)</f>
        <v>Growing Customers (3-5Y)</v>
      </c>
    </row>
    <row r="2043" spans="1:18" x14ac:dyDescent="0.35">
      <c r="A2043">
        <v>15709846</v>
      </c>
      <c r="B2043" t="s">
        <v>741</v>
      </c>
      <c r="C2043" t="s">
        <v>17</v>
      </c>
      <c r="D2043" t="s">
        <v>18</v>
      </c>
      <c r="E2043">
        <v>39</v>
      </c>
      <c r="F2043" t="s">
        <v>19</v>
      </c>
      <c r="G2043">
        <v>1</v>
      </c>
      <c r="H2043" s="4">
        <v>94968.97</v>
      </c>
      <c r="I2043" t="s">
        <v>29</v>
      </c>
      <c r="J2043">
        <v>1</v>
      </c>
      <c r="K2043">
        <v>840</v>
      </c>
      <c r="L2043" t="s">
        <v>37</v>
      </c>
      <c r="M2043" t="s">
        <v>21</v>
      </c>
      <c r="N2043" t="s">
        <v>32</v>
      </c>
      <c r="O2043" s="4">
        <v>84487.62</v>
      </c>
      <c r="P2043" t="s">
        <v>28</v>
      </c>
      <c r="Q2043" t="str" cm="1">
        <f t="array" ref="Q2043">_xlfn.IFS(
O2043&lt;50000,"Low Salary (&lt;$50K)",
O2043&lt;90000,"Lower Middle ($50K-$90K)",
O2043&lt;130000,"Middle ($90K-$130K)",
O2043&lt;170000,"Upper Middle ($130K-$170K)",
O2043&gt;=170000,"High Salary (&gt;$170K)"
)</f>
        <v>Lower Middle ($50K-$90K)</v>
      </c>
      <c r="R2043" t="str" cm="1">
        <f t="array" ref="R2043">_xlfn.IFS(
G2043&lt;=2,"New Customers (0-2Y)",
G2043&lt;=5,"Growing Customers (3-5Y)",
G2043&lt;=8,"Established Customers (6-8Y)",
G2043&lt;=10,"Loyal Customers (9-10Y)"
)</f>
        <v>New Customers (0-2Y)</v>
      </c>
    </row>
    <row r="2044" spans="1:18" x14ac:dyDescent="0.35">
      <c r="A2044">
        <v>15635459</v>
      </c>
      <c r="B2044" t="s">
        <v>237</v>
      </c>
      <c r="C2044" t="s">
        <v>42</v>
      </c>
      <c r="D2044" t="s">
        <v>18</v>
      </c>
      <c r="E2044">
        <v>27</v>
      </c>
      <c r="F2044" t="s">
        <v>43</v>
      </c>
      <c r="G2044">
        <v>3</v>
      </c>
      <c r="H2044" s="4">
        <v>106116.5</v>
      </c>
      <c r="I2044" t="s">
        <v>33</v>
      </c>
      <c r="J2044">
        <v>2</v>
      </c>
      <c r="K2044">
        <v>667</v>
      </c>
      <c r="L2044" t="s">
        <v>35</v>
      </c>
      <c r="M2044" t="s">
        <v>21</v>
      </c>
      <c r="N2044" t="s">
        <v>32</v>
      </c>
      <c r="O2044" s="4">
        <v>3674.71</v>
      </c>
      <c r="P2044" t="s">
        <v>28</v>
      </c>
      <c r="Q2044" t="str" cm="1">
        <f t="array" ref="Q2044">_xlfn.IFS(
O2044&lt;50000,"Low Salary (&lt;$50K)",
O2044&lt;90000,"Lower Middle ($50K-$90K)",
O2044&lt;130000,"Middle ($90K-$130K)",
O2044&lt;170000,"Upper Middle ($130K-$170K)",
O2044&gt;=170000,"High Salary (&gt;$170K)"
)</f>
        <v>Low Salary (&lt;$50K)</v>
      </c>
      <c r="R2044" t="str" cm="1">
        <f t="array" ref="R2044">_xlfn.IFS(
G2044&lt;=2,"New Customers (0-2Y)",
G2044&lt;=5,"Growing Customers (3-5Y)",
G2044&lt;=8,"Established Customers (6-8Y)",
G2044&lt;=10,"Loyal Customers (9-10Y)"
)</f>
        <v>Growing Customers (3-5Y)</v>
      </c>
    </row>
    <row r="2045" spans="1:18" x14ac:dyDescent="0.35">
      <c r="A2045">
        <v>15642544</v>
      </c>
      <c r="B2045" t="s">
        <v>54</v>
      </c>
      <c r="C2045" t="s">
        <v>17</v>
      </c>
      <c r="D2045" t="s">
        <v>39</v>
      </c>
      <c r="E2045">
        <v>34</v>
      </c>
      <c r="F2045" t="s">
        <v>19</v>
      </c>
      <c r="G2045">
        <v>5</v>
      </c>
      <c r="H2045" s="4">
        <v>0</v>
      </c>
      <c r="I2045" t="s">
        <v>24</v>
      </c>
      <c r="J2045">
        <v>2</v>
      </c>
      <c r="K2045">
        <v>723</v>
      </c>
      <c r="L2045" t="s">
        <v>35</v>
      </c>
      <c r="M2045" t="s">
        <v>27</v>
      </c>
      <c r="N2045" t="s">
        <v>22</v>
      </c>
      <c r="O2045" s="4">
        <v>12092.03</v>
      </c>
      <c r="P2045" t="s">
        <v>28</v>
      </c>
      <c r="Q2045" t="str" cm="1">
        <f t="array" ref="Q2045">_xlfn.IFS(
O2045&lt;50000,"Low Salary (&lt;$50K)",
O2045&lt;90000,"Lower Middle ($50K-$90K)",
O2045&lt;130000,"Middle ($90K-$130K)",
O2045&lt;170000,"Upper Middle ($130K-$170K)",
O2045&gt;=170000,"High Salary (&gt;$170K)"
)</f>
        <v>Low Salary (&lt;$50K)</v>
      </c>
      <c r="R2045" t="str" cm="1">
        <f t="array" ref="R2045">_xlfn.IFS(
G2045&lt;=2,"New Customers (0-2Y)",
G2045&lt;=5,"Growing Customers (3-5Y)",
G2045&lt;=8,"Established Customers (6-8Y)",
G2045&lt;=10,"Loyal Customers (9-10Y)"
)</f>
        <v>Growing Customers (3-5Y)</v>
      </c>
    </row>
    <row r="2046" spans="1:18" x14ac:dyDescent="0.35">
      <c r="A2046">
        <v>15566494</v>
      </c>
      <c r="B2046" t="s">
        <v>1118</v>
      </c>
      <c r="C2046" t="s">
        <v>17</v>
      </c>
      <c r="D2046" t="s">
        <v>39</v>
      </c>
      <c r="E2046">
        <v>45</v>
      </c>
      <c r="F2046" t="s">
        <v>19</v>
      </c>
      <c r="G2046">
        <v>2</v>
      </c>
      <c r="H2046" s="4">
        <v>0</v>
      </c>
      <c r="I2046" t="s">
        <v>24</v>
      </c>
      <c r="J2046">
        <v>2</v>
      </c>
      <c r="K2046">
        <v>487</v>
      </c>
      <c r="L2046" t="s">
        <v>44</v>
      </c>
      <c r="M2046" t="s">
        <v>21</v>
      </c>
      <c r="N2046" t="s">
        <v>32</v>
      </c>
      <c r="O2046" s="4">
        <v>77475.73</v>
      </c>
      <c r="P2046" t="s">
        <v>28</v>
      </c>
      <c r="Q2046" t="str" cm="1">
        <f t="array" ref="Q2046">_xlfn.IFS(
O2046&lt;50000,"Low Salary (&lt;$50K)",
O2046&lt;90000,"Lower Middle ($50K-$90K)",
O2046&lt;130000,"Middle ($90K-$130K)",
O2046&lt;170000,"Upper Middle ($130K-$170K)",
O2046&gt;=170000,"High Salary (&gt;$170K)"
)</f>
        <v>Lower Middle ($50K-$90K)</v>
      </c>
      <c r="R2046" t="str" cm="1">
        <f t="array" ref="R2046">_xlfn.IFS(
G2046&lt;=2,"New Customers (0-2Y)",
G2046&lt;=5,"Growing Customers (3-5Y)",
G2046&lt;=8,"Established Customers (6-8Y)",
G2046&lt;=10,"Loyal Customers (9-10Y)"
)</f>
        <v>New Customers (0-2Y)</v>
      </c>
    </row>
    <row r="2047" spans="1:18" x14ac:dyDescent="0.35">
      <c r="A2047">
        <v>15655238</v>
      </c>
      <c r="B2047" t="s">
        <v>58</v>
      </c>
      <c r="C2047" t="s">
        <v>17</v>
      </c>
      <c r="D2047" t="s">
        <v>18</v>
      </c>
      <c r="E2047">
        <v>31</v>
      </c>
      <c r="F2047" t="s">
        <v>19</v>
      </c>
      <c r="G2047">
        <v>9</v>
      </c>
      <c r="H2047" s="4">
        <v>0</v>
      </c>
      <c r="I2047" t="s">
        <v>24</v>
      </c>
      <c r="J2047">
        <v>2</v>
      </c>
      <c r="K2047">
        <v>668</v>
      </c>
      <c r="L2047" t="s">
        <v>35</v>
      </c>
      <c r="M2047" t="s">
        <v>27</v>
      </c>
      <c r="N2047" t="s">
        <v>32</v>
      </c>
      <c r="O2047" s="4">
        <v>41291.730000000003</v>
      </c>
      <c r="P2047" t="s">
        <v>28</v>
      </c>
      <c r="Q2047" t="str" cm="1">
        <f t="array" ref="Q2047">_xlfn.IFS(
O2047&lt;50000,"Low Salary (&lt;$50K)",
O2047&lt;90000,"Lower Middle ($50K-$90K)",
O2047&lt;130000,"Middle ($90K-$130K)",
O2047&lt;170000,"Upper Middle ($130K-$170K)",
O2047&gt;=170000,"High Salary (&gt;$170K)"
)</f>
        <v>Low Salary (&lt;$50K)</v>
      </c>
      <c r="R2047" t="str" cm="1">
        <f t="array" ref="R2047">_xlfn.IFS(
G2047&lt;=2,"New Customers (0-2Y)",
G2047&lt;=5,"Growing Customers (3-5Y)",
G2047&lt;=8,"Established Customers (6-8Y)",
G2047&lt;=10,"Loyal Customers (9-10Y)"
)</f>
        <v>Loyal Customers (9-10Y)</v>
      </c>
    </row>
    <row r="2048" spans="1:18" x14ac:dyDescent="0.35">
      <c r="A2048">
        <v>15733429</v>
      </c>
      <c r="B2048" t="s">
        <v>184</v>
      </c>
      <c r="C2048" t="s">
        <v>42</v>
      </c>
      <c r="D2048" t="s">
        <v>39</v>
      </c>
      <c r="E2048">
        <v>34</v>
      </c>
      <c r="F2048" t="s">
        <v>19</v>
      </c>
      <c r="G2048">
        <v>8</v>
      </c>
      <c r="H2048" s="4">
        <v>120018.86</v>
      </c>
      <c r="I2048" t="s">
        <v>33</v>
      </c>
      <c r="J2048">
        <v>2</v>
      </c>
      <c r="K2048">
        <v>520</v>
      </c>
      <c r="L2048" t="s">
        <v>31</v>
      </c>
      <c r="M2048" t="s">
        <v>21</v>
      </c>
      <c r="N2048" t="s">
        <v>22</v>
      </c>
      <c r="O2048" s="4">
        <v>343.38</v>
      </c>
      <c r="P2048" t="s">
        <v>28</v>
      </c>
      <c r="Q2048" t="str" cm="1">
        <f t="array" ref="Q2048">_xlfn.IFS(
O2048&lt;50000,"Low Salary (&lt;$50K)",
O2048&lt;90000,"Lower Middle ($50K-$90K)",
O2048&lt;130000,"Middle ($90K-$130K)",
O2048&lt;170000,"Upper Middle ($130K-$170K)",
O2048&gt;=170000,"High Salary (&gt;$170K)"
)</f>
        <v>Low Salary (&lt;$50K)</v>
      </c>
      <c r="R2048" t="str" cm="1">
        <f t="array" ref="R2048">_xlfn.IFS(
G2048&lt;=2,"New Customers (0-2Y)",
G2048&lt;=5,"Growing Customers (3-5Y)",
G2048&lt;=8,"Established Customers (6-8Y)",
G2048&lt;=10,"Loyal Customers (9-10Y)"
)</f>
        <v>Established Customers (6-8Y)</v>
      </c>
    </row>
    <row r="2049" spans="1:18" x14ac:dyDescent="0.35">
      <c r="A2049">
        <v>15814536</v>
      </c>
      <c r="B2049" t="s">
        <v>902</v>
      </c>
      <c r="C2049" t="s">
        <v>17</v>
      </c>
      <c r="D2049" t="s">
        <v>39</v>
      </c>
      <c r="E2049">
        <v>37</v>
      </c>
      <c r="F2049" t="s">
        <v>19</v>
      </c>
      <c r="G2049">
        <v>2</v>
      </c>
      <c r="H2049" s="4">
        <v>112541.54</v>
      </c>
      <c r="I2049" t="s">
        <v>33</v>
      </c>
      <c r="J2049">
        <v>2</v>
      </c>
      <c r="K2049">
        <v>549</v>
      </c>
      <c r="L2049" t="s">
        <v>31</v>
      </c>
      <c r="M2049" t="s">
        <v>27</v>
      </c>
      <c r="N2049" t="s">
        <v>32</v>
      </c>
      <c r="O2049" s="4">
        <v>47432.43</v>
      </c>
      <c r="P2049" t="s">
        <v>28</v>
      </c>
      <c r="Q2049" t="str" cm="1">
        <f t="array" ref="Q2049">_xlfn.IFS(
O2049&lt;50000,"Low Salary (&lt;$50K)",
O2049&lt;90000,"Lower Middle ($50K-$90K)",
O2049&lt;130000,"Middle ($90K-$130K)",
O2049&lt;170000,"Upper Middle ($130K-$170K)",
O2049&gt;=170000,"High Salary (&gt;$170K)"
)</f>
        <v>Low Salary (&lt;$50K)</v>
      </c>
      <c r="R2049" t="str" cm="1">
        <f t="array" ref="R2049">_xlfn.IFS(
G2049&lt;=2,"New Customers (0-2Y)",
G2049&lt;=5,"Growing Customers (3-5Y)",
G2049&lt;=8,"Established Customers (6-8Y)",
G2049&lt;=10,"Loyal Customers (9-10Y)"
)</f>
        <v>New Customers (0-2Y)</v>
      </c>
    </row>
    <row r="2050" spans="1:18" x14ac:dyDescent="0.35">
      <c r="A2050">
        <v>15771702</v>
      </c>
      <c r="B2050" t="s">
        <v>1239</v>
      </c>
      <c r="C2050" t="s">
        <v>17</v>
      </c>
      <c r="D2050" t="s">
        <v>18</v>
      </c>
      <c r="E2050">
        <v>35</v>
      </c>
      <c r="F2050" t="s">
        <v>19</v>
      </c>
      <c r="G2050">
        <v>5</v>
      </c>
      <c r="H2050" s="4">
        <v>166118.45000000001</v>
      </c>
      <c r="I2050" t="s">
        <v>33</v>
      </c>
      <c r="J2050">
        <v>2</v>
      </c>
      <c r="K2050">
        <v>567</v>
      </c>
      <c r="L2050" t="s">
        <v>31</v>
      </c>
      <c r="M2050" t="s">
        <v>21</v>
      </c>
      <c r="N2050" t="s">
        <v>32</v>
      </c>
      <c r="O2050" s="4">
        <v>127827.18</v>
      </c>
      <c r="P2050" t="s">
        <v>28</v>
      </c>
      <c r="Q2050" t="str" cm="1">
        <f t="array" ref="Q2050">_xlfn.IFS(
O2050&lt;50000,"Low Salary (&lt;$50K)",
O2050&lt;90000,"Lower Middle ($50K-$90K)",
O2050&lt;130000,"Middle ($90K-$130K)",
O2050&lt;170000,"Upper Middle ($130K-$170K)",
O2050&gt;=170000,"High Salary (&gt;$170K)"
)</f>
        <v>Middle ($90K-$130K)</v>
      </c>
      <c r="R2050" t="str" cm="1">
        <f t="array" ref="R2050">_xlfn.IFS(
G2050&lt;=2,"New Customers (0-2Y)",
G2050&lt;=5,"Growing Customers (3-5Y)",
G2050&lt;=8,"Established Customers (6-8Y)",
G2050&lt;=10,"Loyal Customers (9-10Y)"
)</f>
        <v>Growing Customers (3-5Y)</v>
      </c>
    </row>
    <row r="2051" spans="1:18" x14ac:dyDescent="0.35">
      <c r="A2051">
        <v>15723008</v>
      </c>
      <c r="B2051" t="s">
        <v>1240</v>
      </c>
      <c r="C2051" t="s">
        <v>17</v>
      </c>
      <c r="D2051" t="s">
        <v>18</v>
      </c>
      <c r="E2051">
        <v>45</v>
      </c>
      <c r="F2051" t="s">
        <v>19</v>
      </c>
      <c r="G2051">
        <v>1</v>
      </c>
      <c r="H2051" s="4">
        <v>102882.4</v>
      </c>
      <c r="I2051" t="s">
        <v>33</v>
      </c>
      <c r="J2051">
        <v>2</v>
      </c>
      <c r="K2051">
        <v>720</v>
      </c>
      <c r="L2051" t="s">
        <v>35</v>
      </c>
      <c r="M2051" t="s">
        <v>21</v>
      </c>
      <c r="N2051" t="s">
        <v>22</v>
      </c>
      <c r="O2051" s="4">
        <v>35633.15</v>
      </c>
      <c r="P2051" t="s">
        <v>23</v>
      </c>
      <c r="Q2051" t="str" cm="1">
        <f t="array" ref="Q2051">_xlfn.IFS(
O2051&lt;50000,"Low Salary (&lt;$50K)",
O2051&lt;90000,"Lower Middle ($50K-$90K)",
O2051&lt;130000,"Middle ($90K-$130K)",
O2051&lt;170000,"Upper Middle ($130K-$170K)",
O2051&gt;=170000,"High Salary (&gt;$170K)"
)</f>
        <v>Low Salary (&lt;$50K)</v>
      </c>
      <c r="R2051" t="str" cm="1">
        <f t="array" ref="R2051">_xlfn.IFS(
G2051&lt;=2,"New Customers (0-2Y)",
G2051&lt;=5,"Growing Customers (3-5Y)",
G2051&lt;=8,"Established Customers (6-8Y)",
G2051&lt;=10,"Loyal Customers (9-10Y)"
)</f>
        <v>New Customers (0-2Y)</v>
      </c>
    </row>
    <row r="2052" spans="1:18" x14ac:dyDescent="0.35">
      <c r="A2052">
        <v>15797160</v>
      </c>
      <c r="B2052" t="s">
        <v>832</v>
      </c>
      <c r="C2052" t="s">
        <v>17</v>
      </c>
      <c r="D2052" t="s">
        <v>18</v>
      </c>
      <c r="E2052">
        <v>49</v>
      </c>
      <c r="F2052" t="s">
        <v>19</v>
      </c>
      <c r="G2052">
        <v>8</v>
      </c>
      <c r="H2052" s="4">
        <v>0</v>
      </c>
      <c r="I2052" t="s">
        <v>24</v>
      </c>
      <c r="J2052">
        <v>1</v>
      </c>
      <c r="K2052">
        <v>492</v>
      </c>
      <c r="L2052" t="s">
        <v>44</v>
      </c>
      <c r="M2052" t="s">
        <v>21</v>
      </c>
      <c r="N2052" t="s">
        <v>22</v>
      </c>
      <c r="O2052" s="4">
        <v>182865.09</v>
      </c>
      <c r="P2052" t="s">
        <v>23</v>
      </c>
      <c r="Q2052" t="str" cm="1">
        <f t="array" ref="Q2052">_xlfn.IFS(
O2052&lt;50000,"Low Salary (&lt;$50K)",
O2052&lt;90000,"Lower Middle ($50K-$90K)",
O2052&lt;130000,"Middle ($90K-$130K)",
O2052&lt;170000,"Upper Middle ($130K-$170K)",
O2052&gt;=170000,"High Salary (&gt;$170K)"
)</f>
        <v>High Salary (&gt;$170K)</v>
      </c>
      <c r="R2052" t="str" cm="1">
        <f t="array" ref="R2052">_xlfn.IFS(
G2052&lt;=2,"New Customers (0-2Y)",
G2052&lt;=5,"Growing Customers (3-5Y)",
G2052&lt;=8,"Established Customers (6-8Y)",
G2052&lt;=10,"Loyal Customers (9-10Y)"
)</f>
        <v>Established Customers (6-8Y)</v>
      </c>
    </row>
    <row r="2053" spans="1:18" x14ac:dyDescent="0.35">
      <c r="A2053">
        <v>15792222</v>
      </c>
      <c r="B2053" t="s">
        <v>641</v>
      </c>
      <c r="C2053" t="s">
        <v>17</v>
      </c>
      <c r="D2053" t="s">
        <v>18</v>
      </c>
      <c r="E2053">
        <v>37</v>
      </c>
      <c r="F2053" t="s">
        <v>19</v>
      </c>
      <c r="G2053">
        <v>1</v>
      </c>
      <c r="H2053" s="4">
        <v>106881.5</v>
      </c>
      <c r="I2053" t="s">
        <v>33</v>
      </c>
      <c r="J2053">
        <v>2</v>
      </c>
      <c r="K2053">
        <v>712</v>
      </c>
      <c r="L2053" t="s">
        <v>35</v>
      </c>
      <c r="M2053" t="s">
        <v>27</v>
      </c>
      <c r="N2053" t="s">
        <v>32</v>
      </c>
      <c r="O2053" s="4">
        <v>169386.81</v>
      </c>
      <c r="P2053" t="s">
        <v>28</v>
      </c>
      <c r="Q2053" t="str" cm="1">
        <f t="array" ref="Q2053">_xlfn.IFS(
O2053&lt;50000,"Low Salary (&lt;$50K)",
O2053&lt;90000,"Lower Middle ($50K-$90K)",
O2053&lt;130000,"Middle ($90K-$130K)",
O2053&lt;170000,"Upper Middle ($130K-$170K)",
O2053&gt;=170000,"High Salary (&gt;$170K)"
)</f>
        <v>Upper Middle ($130K-$170K)</v>
      </c>
      <c r="R2053" t="str" cm="1">
        <f t="array" ref="R2053">_xlfn.IFS(
G2053&lt;=2,"New Customers (0-2Y)",
G2053&lt;=5,"Growing Customers (3-5Y)",
G2053&lt;=8,"Established Customers (6-8Y)",
G2053&lt;=10,"Loyal Customers (9-10Y)"
)</f>
        <v>New Customers (0-2Y)</v>
      </c>
    </row>
    <row r="2054" spans="1:18" x14ac:dyDescent="0.35">
      <c r="A2054">
        <v>15644765</v>
      </c>
      <c r="B2054" t="s">
        <v>1241</v>
      </c>
      <c r="C2054" t="s">
        <v>42</v>
      </c>
      <c r="D2054" t="s">
        <v>39</v>
      </c>
      <c r="E2054">
        <v>26</v>
      </c>
      <c r="F2054" t="s">
        <v>43</v>
      </c>
      <c r="G2054">
        <v>4</v>
      </c>
      <c r="H2054" s="4">
        <v>120727.97</v>
      </c>
      <c r="I2054" t="s">
        <v>33</v>
      </c>
      <c r="J2054">
        <v>1</v>
      </c>
      <c r="K2054">
        <v>689</v>
      </c>
      <c r="L2054" t="s">
        <v>35</v>
      </c>
      <c r="M2054" t="s">
        <v>27</v>
      </c>
      <c r="N2054" t="s">
        <v>22</v>
      </c>
      <c r="O2054" s="4">
        <v>149073.88</v>
      </c>
      <c r="P2054" t="s">
        <v>28</v>
      </c>
      <c r="Q2054" t="str" cm="1">
        <f t="array" ref="Q2054">_xlfn.IFS(
O2054&lt;50000,"Low Salary (&lt;$50K)",
O2054&lt;90000,"Lower Middle ($50K-$90K)",
O2054&lt;130000,"Middle ($90K-$130K)",
O2054&lt;170000,"Upper Middle ($130K-$170K)",
O2054&gt;=170000,"High Salary (&gt;$170K)"
)</f>
        <v>Upper Middle ($130K-$170K)</v>
      </c>
      <c r="R2054" t="str" cm="1">
        <f t="array" ref="R2054">_xlfn.IFS(
G2054&lt;=2,"New Customers (0-2Y)",
G2054&lt;=5,"Growing Customers (3-5Y)",
G2054&lt;=8,"Established Customers (6-8Y)",
G2054&lt;=10,"Loyal Customers (9-10Y)"
)</f>
        <v>Growing Customers (3-5Y)</v>
      </c>
    </row>
    <row r="2055" spans="1:18" x14ac:dyDescent="0.35">
      <c r="A2055">
        <v>15610686</v>
      </c>
      <c r="B2055" t="s">
        <v>1242</v>
      </c>
      <c r="C2055" t="s">
        <v>17</v>
      </c>
      <c r="D2055" t="s">
        <v>39</v>
      </c>
      <c r="E2055">
        <v>63</v>
      </c>
      <c r="F2055" t="s">
        <v>2967</v>
      </c>
      <c r="G2055">
        <v>8</v>
      </c>
      <c r="H2055" s="4">
        <v>169832.57</v>
      </c>
      <c r="I2055" t="s">
        <v>33</v>
      </c>
      <c r="J2055">
        <v>1</v>
      </c>
      <c r="K2055">
        <v>850</v>
      </c>
      <c r="L2055" t="s">
        <v>37</v>
      </c>
      <c r="M2055" t="s">
        <v>27</v>
      </c>
      <c r="N2055" t="s">
        <v>32</v>
      </c>
      <c r="O2055" s="4">
        <v>184107.26</v>
      </c>
      <c r="P2055" t="s">
        <v>23</v>
      </c>
      <c r="Q2055" t="str" cm="1">
        <f t="array" ref="Q2055">_xlfn.IFS(
O2055&lt;50000,"Low Salary (&lt;$50K)",
O2055&lt;90000,"Lower Middle ($50K-$90K)",
O2055&lt;130000,"Middle ($90K-$130K)",
O2055&lt;170000,"Upper Middle ($130K-$170K)",
O2055&gt;=170000,"High Salary (&gt;$170K)"
)</f>
        <v>High Salary (&gt;$170K)</v>
      </c>
      <c r="R2055" t="str" cm="1">
        <f t="array" ref="R2055">_xlfn.IFS(
G2055&lt;=2,"New Customers (0-2Y)",
G2055&lt;=5,"Growing Customers (3-5Y)",
G2055&lt;=8,"Established Customers (6-8Y)",
G2055&lt;=10,"Loyal Customers (9-10Y)"
)</f>
        <v>Established Customers (6-8Y)</v>
      </c>
    </row>
    <row r="2056" spans="1:18" x14ac:dyDescent="0.35">
      <c r="A2056">
        <v>15730868</v>
      </c>
      <c r="B2056" t="s">
        <v>211</v>
      </c>
      <c r="C2056" t="s">
        <v>17</v>
      </c>
      <c r="D2056" t="s">
        <v>39</v>
      </c>
      <c r="E2056">
        <v>41</v>
      </c>
      <c r="F2056" t="s">
        <v>19</v>
      </c>
      <c r="G2056">
        <v>5</v>
      </c>
      <c r="H2056" s="4">
        <v>0</v>
      </c>
      <c r="I2056" t="s">
        <v>24</v>
      </c>
      <c r="J2056">
        <v>2</v>
      </c>
      <c r="K2056">
        <v>747</v>
      </c>
      <c r="L2056" t="s">
        <v>35</v>
      </c>
      <c r="M2056" t="s">
        <v>21</v>
      </c>
      <c r="N2056" t="s">
        <v>22</v>
      </c>
      <c r="O2056" s="4">
        <v>22750.17</v>
      </c>
      <c r="P2056" t="s">
        <v>28</v>
      </c>
      <c r="Q2056" t="str" cm="1">
        <f t="array" ref="Q2056">_xlfn.IFS(
O2056&lt;50000,"Low Salary (&lt;$50K)",
O2056&lt;90000,"Lower Middle ($50K-$90K)",
O2056&lt;130000,"Middle ($90K-$130K)",
O2056&lt;170000,"Upper Middle ($130K-$170K)",
O2056&gt;=170000,"High Salary (&gt;$170K)"
)</f>
        <v>Low Salary (&lt;$50K)</v>
      </c>
      <c r="R2056" t="str" cm="1">
        <f t="array" ref="R2056">_xlfn.IFS(
G2056&lt;=2,"New Customers (0-2Y)",
G2056&lt;=5,"Growing Customers (3-5Y)",
G2056&lt;=8,"Established Customers (6-8Y)",
G2056&lt;=10,"Loyal Customers (9-10Y)"
)</f>
        <v>Growing Customers (3-5Y)</v>
      </c>
    </row>
    <row r="2057" spans="1:18" x14ac:dyDescent="0.35">
      <c r="A2057">
        <v>15705991</v>
      </c>
      <c r="B2057" t="s">
        <v>634</v>
      </c>
      <c r="C2057" t="s">
        <v>42</v>
      </c>
      <c r="D2057" t="s">
        <v>39</v>
      </c>
      <c r="E2057">
        <v>38</v>
      </c>
      <c r="F2057" t="s">
        <v>19</v>
      </c>
      <c r="G2057">
        <v>9</v>
      </c>
      <c r="H2057" s="4">
        <v>113599.42</v>
      </c>
      <c r="I2057" t="s">
        <v>33</v>
      </c>
      <c r="J2057">
        <v>1</v>
      </c>
      <c r="K2057">
        <v>469</v>
      </c>
      <c r="L2057" t="s">
        <v>44</v>
      </c>
      <c r="M2057" t="s">
        <v>27</v>
      </c>
      <c r="N2057" t="s">
        <v>32</v>
      </c>
      <c r="O2057" s="4">
        <v>11950.29</v>
      </c>
      <c r="P2057" t="s">
        <v>28</v>
      </c>
      <c r="Q2057" t="str" cm="1">
        <f t="array" ref="Q2057">_xlfn.IFS(
O2057&lt;50000,"Low Salary (&lt;$50K)",
O2057&lt;90000,"Lower Middle ($50K-$90K)",
O2057&lt;130000,"Middle ($90K-$130K)",
O2057&lt;170000,"Upper Middle ($130K-$170K)",
O2057&gt;=170000,"High Salary (&gt;$170K)"
)</f>
        <v>Low Salary (&lt;$50K)</v>
      </c>
      <c r="R2057" t="str" cm="1">
        <f t="array" ref="R2057">_xlfn.IFS(
G2057&lt;=2,"New Customers (0-2Y)",
G2057&lt;=5,"Growing Customers (3-5Y)",
G2057&lt;=8,"Established Customers (6-8Y)",
G2057&lt;=10,"Loyal Customers (9-10Y)"
)</f>
        <v>Loyal Customers (9-10Y)</v>
      </c>
    </row>
    <row r="2058" spans="1:18" x14ac:dyDescent="0.35">
      <c r="A2058">
        <v>15577078</v>
      </c>
      <c r="B2058" t="s">
        <v>1243</v>
      </c>
      <c r="C2058" t="s">
        <v>26</v>
      </c>
      <c r="D2058" t="s">
        <v>39</v>
      </c>
      <c r="E2058">
        <v>38</v>
      </c>
      <c r="F2058" t="s">
        <v>19</v>
      </c>
      <c r="G2058">
        <v>6</v>
      </c>
      <c r="H2058" s="4">
        <v>0</v>
      </c>
      <c r="I2058" t="s">
        <v>24</v>
      </c>
      <c r="J2058">
        <v>1</v>
      </c>
      <c r="K2058">
        <v>539</v>
      </c>
      <c r="L2058" t="s">
        <v>31</v>
      </c>
      <c r="M2058" t="s">
        <v>21</v>
      </c>
      <c r="N2058" t="s">
        <v>22</v>
      </c>
      <c r="O2058" s="4">
        <v>152880.07</v>
      </c>
      <c r="P2058" t="s">
        <v>23</v>
      </c>
      <c r="Q2058" t="str" cm="1">
        <f t="array" ref="Q2058">_xlfn.IFS(
O2058&lt;50000,"Low Salary (&lt;$50K)",
O2058&lt;90000,"Lower Middle ($50K-$90K)",
O2058&lt;130000,"Middle ($90K-$130K)",
O2058&lt;170000,"Upper Middle ($130K-$170K)",
O2058&gt;=170000,"High Salary (&gt;$170K)"
)</f>
        <v>Upper Middle ($130K-$170K)</v>
      </c>
      <c r="R2058" t="str" cm="1">
        <f t="array" ref="R2058">_xlfn.IFS(
G2058&lt;=2,"New Customers (0-2Y)",
G2058&lt;=5,"Growing Customers (3-5Y)",
G2058&lt;=8,"Established Customers (6-8Y)",
G2058&lt;=10,"Loyal Customers (9-10Y)"
)</f>
        <v>Established Customers (6-8Y)</v>
      </c>
    </row>
    <row r="2059" spans="1:18" x14ac:dyDescent="0.35">
      <c r="A2059">
        <v>15679550</v>
      </c>
      <c r="B2059" t="s">
        <v>980</v>
      </c>
      <c r="C2059" t="s">
        <v>17</v>
      </c>
      <c r="D2059" t="s">
        <v>39</v>
      </c>
      <c r="E2059">
        <v>32</v>
      </c>
      <c r="F2059" t="s">
        <v>19</v>
      </c>
      <c r="G2059">
        <v>9</v>
      </c>
      <c r="H2059" s="4">
        <v>0</v>
      </c>
      <c r="I2059" t="s">
        <v>24</v>
      </c>
      <c r="J2059">
        <v>2</v>
      </c>
      <c r="K2059">
        <v>743</v>
      </c>
      <c r="L2059" t="s">
        <v>35</v>
      </c>
      <c r="M2059" t="s">
        <v>21</v>
      </c>
      <c r="N2059" t="s">
        <v>32</v>
      </c>
      <c r="O2059" s="4">
        <v>175252.78</v>
      </c>
      <c r="P2059" t="s">
        <v>28</v>
      </c>
      <c r="Q2059" t="str" cm="1">
        <f t="array" ref="Q2059">_xlfn.IFS(
O2059&lt;50000,"Low Salary (&lt;$50K)",
O2059&lt;90000,"Lower Middle ($50K-$90K)",
O2059&lt;130000,"Middle ($90K-$130K)",
O2059&lt;170000,"Upper Middle ($130K-$170K)",
O2059&gt;=170000,"High Salary (&gt;$170K)"
)</f>
        <v>High Salary (&gt;$170K)</v>
      </c>
      <c r="R2059" t="str" cm="1">
        <f t="array" ref="R2059">_xlfn.IFS(
G2059&lt;=2,"New Customers (0-2Y)",
G2059&lt;=5,"Growing Customers (3-5Y)",
G2059&lt;=8,"Established Customers (6-8Y)",
G2059&lt;=10,"Loyal Customers (9-10Y)"
)</f>
        <v>Loyal Customers (9-10Y)</v>
      </c>
    </row>
    <row r="2060" spans="1:18" x14ac:dyDescent="0.35">
      <c r="A2060">
        <v>15787655</v>
      </c>
      <c r="B2060" t="s">
        <v>38</v>
      </c>
      <c r="C2060" t="s">
        <v>17</v>
      </c>
      <c r="D2060" t="s">
        <v>39</v>
      </c>
      <c r="E2060">
        <v>47</v>
      </c>
      <c r="F2060" t="s">
        <v>19</v>
      </c>
      <c r="G2060">
        <v>3</v>
      </c>
      <c r="H2060" s="4">
        <v>0</v>
      </c>
      <c r="I2060" t="s">
        <v>24</v>
      </c>
      <c r="J2060">
        <v>2</v>
      </c>
      <c r="K2060">
        <v>707</v>
      </c>
      <c r="L2060" t="s">
        <v>35</v>
      </c>
      <c r="M2060" t="s">
        <v>21</v>
      </c>
      <c r="N2060" t="s">
        <v>32</v>
      </c>
      <c r="O2060" s="4">
        <v>174303.29</v>
      </c>
      <c r="P2060" t="s">
        <v>28</v>
      </c>
      <c r="Q2060" t="str" cm="1">
        <f t="array" ref="Q2060">_xlfn.IFS(
O2060&lt;50000,"Low Salary (&lt;$50K)",
O2060&lt;90000,"Lower Middle ($50K-$90K)",
O2060&lt;130000,"Middle ($90K-$130K)",
O2060&lt;170000,"Upper Middle ($130K-$170K)",
O2060&gt;=170000,"High Salary (&gt;$170K)"
)</f>
        <v>High Salary (&gt;$170K)</v>
      </c>
      <c r="R2060" t="str" cm="1">
        <f t="array" ref="R2060">_xlfn.IFS(
G2060&lt;=2,"New Customers (0-2Y)",
G2060&lt;=5,"Growing Customers (3-5Y)",
G2060&lt;=8,"Established Customers (6-8Y)",
G2060&lt;=10,"Loyal Customers (9-10Y)"
)</f>
        <v>Growing Customers (3-5Y)</v>
      </c>
    </row>
    <row r="2061" spans="1:18" x14ac:dyDescent="0.35">
      <c r="A2061">
        <v>15668081</v>
      </c>
      <c r="B2061" t="s">
        <v>128</v>
      </c>
      <c r="C2061" t="s">
        <v>26</v>
      </c>
      <c r="D2061" t="s">
        <v>18</v>
      </c>
      <c r="E2061">
        <v>50</v>
      </c>
      <c r="F2061" t="s">
        <v>19</v>
      </c>
      <c r="G2061">
        <v>4</v>
      </c>
      <c r="H2061" s="4">
        <v>0</v>
      </c>
      <c r="I2061" t="s">
        <v>24</v>
      </c>
      <c r="J2061">
        <v>2</v>
      </c>
      <c r="K2061">
        <v>581</v>
      </c>
      <c r="L2061" t="s">
        <v>31</v>
      </c>
      <c r="M2061" t="s">
        <v>21</v>
      </c>
      <c r="N2061" t="s">
        <v>22</v>
      </c>
      <c r="O2061" s="4">
        <v>80701.72</v>
      </c>
      <c r="P2061" t="s">
        <v>28</v>
      </c>
      <c r="Q2061" t="str" cm="1">
        <f t="array" ref="Q2061">_xlfn.IFS(
O2061&lt;50000,"Low Salary (&lt;$50K)",
O2061&lt;90000,"Lower Middle ($50K-$90K)",
O2061&lt;130000,"Middle ($90K-$130K)",
O2061&lt;170000,"Upper Middle ($130K-$170K)",
O2061&gt;=170000,"High Salary (&gt;$170K)"
)</f>
        <v>Lower Middle ($50K-$90K)</v>
      </c>
      <c r="R2061" t="str" cm="1">
        <f t="array" ref="R2061">_xlfn.IFS(
G2061&lt;=2,"New Customers (0-2Y)",
G2061&lt;=5,"Growing Customers (3-5Y)",
G2061&lt;=8,"Established Customers (6-8Y)",
G2061&lt;=10,"Loyal Customers (9-10Y)"
)</f>
        <v>Growing Customers (3-5Y)</v>
      </c>
    </row>
    <row r="2062" spans="1:18" x14ac:dyDescent="0.35">
      <c r="A2062">
        <v>15747980</v>
      </c>
      <c r="B2062" t="s">
        <v>245</v>
      </c>
      <c r="C2062" t="s">
        <v>26</v>
      </c>
      <c r="D2062" t="s">
        <v>39</v>
      </c>
      <c r="E2062">
        <v>38</v>
      </c>
      <c r="F2062" t="s">
        <v>19</v>
      </c>
      <c r="G2062">
        <v>6</v>
      </c>
      <c r="H2062" s="4">
        <v>146282.79</v>
      </c>
      <c r="I2062" t="s">
        <v>33</v>
      </c>
      <c r="J2062">
        <v>2</v>
      </c>
      <c r="K2062">
        <v>737</v>
      </c>
      <c r="L2062" t="s">
        <v>35</v>
      </c>
      <c r="M2062" t="s">
        <v>21</v>
      </c>
      <c r="N2062" t="s">
        <v>32</v>
      </c>
      <c r="O2062" s="4">
        <v>198516.2</v>
      </c>
      <c r="P2062" t="s">
        <v>28</v>
      </c>
      <c r="Q2062" t="str" cm="1">
        <f t="array" ref="Q2062">_xlfn.IFS(
O2062&lt;50000,"Low Salary (&lt;$50K)",
O2062&lt;90000,"Lower Middle ($50K-$90K)",
O2062&lt;130000,"Middle ($90K-$130K)",
O2062&lt;170000,"Upper Middle ($130K-$170K)",
O2062&gt;=170000,"High Salary (&gt;$170K)"
)</f>
        <v>High Salary (&gt;$170K)</v>
      </c>
      <c r="R2062" t="str" cm="1">
        <f t="array" ref="R2062">_xlfn.IFS(
G2062&lt;=2,"New Customers (0-2Y)",
G2062&lt;=5,"Growing Customers (3-5Y)",
G2062&lt;=8,"Established Customers (6-8Y)",
G2062&lt;=10,"Loyal Customers (9-10Y)"
)</f>
        <v>Established Customers (6-8Y)</v>
      </c>
    </row>
    <row r="2063" spans="1:18" x14ac:dyDescent="0.35">
      <c r="A2063">
        <v>15710295</v>
      </c>
      <c r="B2063" t="s">
        <v>1244</v>
      </c>
      <c r="C2063" t="s">
        <v>42</v>
      </c>
      <c r="D2063" t="s">
        <v>18</v>
      </c>
      <c r="E2063">
        <v>38</v>
      </c>
      <c r="F2063" t="s">
        <v>19</v>
      </c>
      <c r="G2063">
        <v>6</v>
      </c>
      <c r="H2063" s="4">
        <v>119413.62</v>
      </c>
      <c r="I2063" t="s">
        <v>33</v>
      </c>
      <c r="J2063">
        <v>2</v>
      </c>
      <c r="K2063">
        <v>445</v>
      </c>
      <c r="L2063" t="s">
        <v>44</v>
      </c>
      <c r="M2063" t="s">
        <v>21</v>
      </c>
      <c r="N2063" t="s">
        <v>32</v>
      </c>
      <c r="O2063" s="4">
        <v>175756.36</v>
      </c>
      <c r="P2063" t="s">
        <v>28</v>
      </c>
      <c r="Q2063" t="str" cm="1">
        <f t="array" ref="Q2063">_xlfn.IFS(
O2063&lt;50000,"Low Salary (&lt;$50K)",
O2063&lt;90000,"Lower Middle ($50K-$90K)",
O2063&lt;130000,"Middle ($90K-$130K)",
O2063&lt;170000,"Upper Middle ($130K-$170K)",
O2063&gt;=170000,"High Salary (&gt;$170K)"
)</f>
        <v>High Salary (&gt;$170K)</v>
      </c>
      <c r="R2063" t="str" cm="1">
        <f t="array" ref="R2063">_xlfn.IFS(
G2063&lt;=2,"New Customers (0-2Y)",
G2063&lt;=5,"Growing Customers (3-5Y)",
G2063&lt;=8,"Established Customers (6-8Y)",
G2063&lt;=10,"Loyal Customers (9-10Y)"
)</f>
        <v>Established Customers (6-8Y)</v>
      </c>
    </row>
    <row r="2064" spans="1:18" x14ac:dyDescent="0.35">
      <c r="A2064">
        <v>15724443</v>
      </c>
      <c r="B2064" t="s">
        <v>173</v>
      </c>
      <c r="C2064" t="s">
        <v>42</v>
      </c>
      <c r="D2064" t="s">
        <v>18</v>
      </c>
      <c r="E2064">
        <v>29</v>
      </c>
      <c r="F2064" t="s">
        <v>43</v>
      </c>
      <c r="G2064">
        <v>3</v>
      </c>
      <c r="H2064" s="4">
        <v>122084.63</v>
      </c>
      <c r="I2064" t="s">
        <v>33</v>
      </c>
      <c r="J2064">
        <v>1</v>
      </c>
      <c r="K2064">
        <v>703</v>
      </c>
      <c r="L2064" t="s">
        <v>35</v>
      </c>
      <c r="M2064" t="s">
        <v>27</v>
      </c>
      <c r="N2064" t="s">
        <v>22</v>
      </c>
      <c r="O2064" s="4">
        <v>82824.08</v>
      </c>
      <c r="P2064" t="s">
        <v>28</v>
      </c>
      <c r="Q2064" t="str" cm="1">
        <f t="array" ref="Q2064">_xlfn.IFS(
O2064&lt;50000,"Low Salary (&lt;$50K)",
O2064&lt;90000,"Lower Middle ($50K-$90K)",
O2064&lt;130000,"Middle ($90K-$130K)",
O2064&lt;170000,"Upper Middle ($130K-$170K)",
O2064&gt;=170000,"High Salary (&gt;$170K)"
)</f>
        <v>Lower Middle ($50K-$90K)</v>
      </c>
      <c r="R2064" t="str" cm="1">
        <f t="array" ref="R2064">_xlfn.IFS(
G2064&lt;=2,"New Customers (0-2Y)",
G2064&lt;=5,"Growing Customers (3-5Y)",
G2064&lt;=8,"Established Customers (6-8Y)",
G2064&lt;=10,"Loyal Customers (9-10Y)"
)</f>
        <v>Growing Customers (3-5Y)</v>
      </c>
    </row>
    <row r="2065" spans="1:18" x14ac:dyDescent="0.35">
      <c r="A2065">
        <v>15571305</v>
      </c>
      <c r="B2065" t="s">
        <v>829</v>
      </c>
      <c r="C2065" t="s">
        <v>42</v>
      </c>
      <c r="D2065" t="s">
        <v>18</v>
      </c>
      <c r="E2065">
        <v>35</v>
      </c>
      <c r="F2065" t="s">
        <v>19</v>
      </c>
      <c r="G2065">
        <v>1</v>
      </c>
      <c r="H2065" s="4">
        <v>103060.63</v>
      </c>
      <c r="I2065" t="s">
        <v>33</v>
      </c>
      <c r="J2065">
        <v>1</v>
      </c>
      <c r="K2065">
        <v>588</v>
      </c>
      <c r="L2065" t="s">
        <v>31</v>
      </c>
      <c r="M2065" t="s">
        <v>21</v>
      </c>
      <c r="N2065" t="s">
        <v>32</v>
      </c>
      <c r="O2065" s="4">
        <v>179866.01</v>
      </c>
      <c r="P2065" t="s">
        <v>23</v>
      </c>
      <c r="Q2065" t="str" cm="1">
        <f t="array" ref="Q2065">_xlfn.IFS(
O2065&lt;50000,"Low Salary (&lt;$50K)",
O2065&lt;90000,"Lower Middle ($50K-$90K)",
O2065&lt;130000,"Middle ($90K-$130K)",
O2065&lt;170000,"Upper Middle ($130K-$170K)",
O2065&gt;=170000,"High Salary (&gt;$170K)"
)</f>
        <v>High Salary (&gt;$170K)</v>
      </c>
      <c r="R2065" t="str" cm="1">
        <f t="array" ref="R2065">_xlfn.IFS(
G2065&lt;=2,"New Customers (0-2Y)",
G2065&lt;=5,"Growing Customers (3-5Y)",
G2065&lt;=8,"Established Customers (6-8Y)",
G2065&lt;=10,"Loyal Customers (9-10Y)"
)</f>
        <v>New Customers (0-2Y)</v>
      </c>
    </row>
    <row r="2066" spans="1:18" x14ac:dyDescent="0.35">
      <c r="A2066">
        <v>15569503</v>
      </c>
      <c r="B2066" t="s">
        <v>741</v>
      </c>
      <c r="C2066" t="s">
        <v>17</v>
      </c>
      <c r="D2066" t="s">
        <v>39</v>
      </c>
      <c r="E2066">
        <v>44</v>
      </c>
      <c r="F2066" t="s">
        <v>19</v>
      </c>
      <c r="G2066">
        <v>6</v>
      </c>
      <c r="H2066" s="4">
        <v>0</v>
      </c>
      <c r="I2066" t="s">
        <v>24</v>
      </c>
      <c r="J2066">
        <v>2</v>
      </c>
      <c r="K2066">
        <v>765</v>
      </c>
      <c r="L2066" t="s">
        <v>35</v>
      </c>
      <c r="M2066" t="s">
        <v>21</v>
      </c>
      <c r="N2066" t="s">
        <v>22</v>
      </c>
      <c r="O2066" s="4">
        <v>159899.97</v>
      </c>
      <c r="P2066" t="s">
        <v>28</v>
      </c>
      <c r="Q2066" t="str" cm="1">
        <f t="array" ref="Q2066">_xlfn.IFS(
O2066&lt;50000,"Low Salary (&lt;$50K)",
O2066&lt;90000,"Lower Middle ($50K-$90K)",
O2066&lt;130000,"Middle ($90K-$130K)",
O2066&lt;170000,"Upper Middle ($130K-$170K)",
O2066&gt;=170000,"High Salary (&gt;$170K)"
)</f>
        <v>Upper Middle ($130K-$170K)</v>
      </c>
      <c r="R2066" t="str" cm="1">
        <f t="array" ref="R2066">_xlfn.IFS(
G2066&lt;=2,"New Customers (0-2Y)",
G2066&lt;=5,"Growing Customers (3-5Y)",
G2066&lt;=8,"Established Customers (6-8Y)",
G2066&lt;=10,"Loyal Customers (9-10Y)"
)</f>
        <v>Established Customers (6-8Y)</v>
      </c>
    </row>
    <row r="2067" spans="1:18" x14ac:dyDescent="0.35">
      <c r="A2067">
        <v>15581840</v>
      </c>
      <c r="B2067" t="s">
        <v>1245</v>
      </c>
      <c r="C2067" t="s">
        <v>17</v>
      </c>
      <c r="D2067" t="s">
        <v>39</v>
      </c>
      <c r="E2067">
        <v>33</v>
      </c>
      <c r="F2067" t="s">
        <v>19</v>
      </c>
      <c r="G2067">
        <v>8</v>
      </c>
      <c r="H2067" s="4">
        <v>0</v>
      </c>
      <c r="I2067" t="s">
        <v>24</v>
      </c>
      <c r="J2067">
        <v>2</v>
      </c>
      <c r="K2067">
        <v>626</v>
      </c>
      <c r="L2067" t="s">
        <v>20</v>
      </c>
      <c r="M2067" t="s">
        <v>21</v>
      </c>
      <c r="N2067" t="s">
        <v>32</v>
      </c>
      <c r="O2067" s="4">
        <v>138504.28</v>
      </c>
      <c r="P2067" t="s">
        <v>28</v>
      </c>
      <c r="Q2067" t="str" cm="1">
        <f t="array" ref="Q2067">_xlfn.IFS(
O2067&lt;50000,"Low Salary (&lt;$50K)",
O2067&lt;90000,"Lower Middle ($50K-$90K)",
O2067&lt;130000,"Middle ($90K-$130K)",
O2067&lt;170000,"Upper Middle ($130K-$170K)",
O2067&gt;=170000,"High Salary (&gt;$170K)"
)</f>
        <v>Upper Middle ($130K-$170K)</v>
      </c>
      <c r="R2067" t="str" cm="1">
        <f t="array" ref="R2067">_xlfn.IFS(
G2067&lt;=2,"New Customers (0-2Y)",
G2067&lt;=5,"Growing Customers (3-5Y)",
G2067&lt;=8,"Established Customers (6-8Y)",
G2067&lt;=10,"Loyal Customers (9-10Y)"
)</f>
        <v>Established Customers (6-8Y)</v>
      </c>
    </row>
    <row r="2068" spans="1:18" x14ac:dyDescent="0.35">
      <c r="A2068">
        <v>15772262</v>
      </c>
      <c r="B2068" t="s">
        <v>1246</v>
      </c>
      <c r="C2068" t="s">
        <v>42</v>
      </c>
      <c r="D2068" t="s">
        <v>39</v>
      </c>
      <c r="E2068">
        <v>37</v>
      </c>
      <c r="F2068" t="s">
        <v>19</v>
      </c>
      <c r="G2068">
        <v>9</v>
      </c>
      <c r="H2068" s="4">
        <v>110483.86</v>
      </c>
      <c r="I2068" t="s">
        <v>33</v>
      </c>
      <c r="J2068">
        <v>1</v>
      </c>
      <c r="K2068">
        <v>545</v>
      </c>
      <c r="L2068" t="s">
        <v>31</v>
      </c>
      <c r="M2068" t="s">
        <v>21</v>
      </c>
      <c r="N2068" t="s">
        <v>22</v>
      </c>
      <c r="O2068" s="4">
        <v>127394.67</v>
      </c>
      <c r="P2068" t="s">
        <v>28</v>
      </c>
      <c r="Q2068" t="str" cm="1">
        <f t="array" ref="Q2068">_xlfn.IFS(
O2068&lt;50000,"Low Salary (&lt;$50K)",
O2068&lt;90000,"Lower Middle ($50K-$90K)",
O2068&lt;130000,"Middle ($90K-$130K)",
O2068&lt;170000,"Upper Middle ($130K-$170K)",
O2068&gt;=170000,"High Salary (&gt;$170K)"
)</f>
        <v>Middle ($90K-$130K)</v>
      </c>
      <c r="R2068" t="str" cm="1">
        <f t="array" ref="R2068">_xlfn.IFS(
G2068&lt;=2,"New Customers (0-2Y)",
G2068&lt;=5,"Growing Customers (3-5Y)",
G2068&lt;=8,"Established Customers (6-8Y)",
G2068&lt;=10,"Loyal Customers (9-10Y)"
)</f>
        <v>Loyal Customers (9-10Y)</v>
      </c>
    </row>
    <row r="2069" spans="1:18" x14ac:dyDescent="0.35">
      <c r="A2069">
        <v>15767794</v>
      </c>
      <c r="B2069" t="s">
        <v>1247</v>
      </c>
      <c r="C2069" t="s">
        <v>17</v>
      </c>
      <c r="D2069" t="s">
        <v>39</v>
      </c>
      <c r="E2069">
        <v>31</v>
      </c>
      <c r="F2069" t="s">
        <v>19</v>
      </c>
      <c r="G2069">
        <v>9</v>
      </c>
      <c r="H2069" s="4">
        <v>120718.28</v>
      </c>
      <c r="I2069" t="s">
        <v>33</v>
      </c>
      <c r="J2069">
        <v>1</v>
      </c>
      <c r="K2069">
        <v>744</v>
      </c>
      <c r="L2069" t="s">
        <v>35</v>
      </c>
      <c r="M2069" t="s">
        <v>21</v>
      </c>
      <c r="N2069" t="s">
        <v>22</v>
      </c>
      <c r="O2069" s="4">
        <v>58961.49</v>
      </c>
      <c r="P2069" t="s">
        <v>28</v>
      </c>
      <c r="Q2069" t="str" cm="1">
        <f t="array" ref="Q2069">_xlfn.IFS(
O2069&lt;50000,"Low Salary (&lt;$50K)",
O2069&lt;90000,"Lower Middle ($50K-$90K)",
O2069&lt;130000,"Middle ($90K-$130K)",
O2069&lt;170000,"Upper Middle ($130K-$170K)",
O2069&gt;=170000,"High Salary (&gt;$170K)"
)</f>
        <v>Lower Middle ($50K-$90K)</v>
      </c>
      <c r="R2069" t="str" cm="1">
        <f t="array" ref="R2069">_xlfn.IFS(
G2069&lt;=2,"New Customers (0-2Y)",
G2069&lt;=5,"Growing Customers (3-5Y)",
G2069&lt;=8,"Established Customers (6-8Y)",
G2069&lt;=10,"Loyal Customers (9-10Y)"
)</f>
        <v>Loyal Customers (9-10Y)</v>
      </c>
    </row>
    <row r="2070" spans="1:18" x14ac:dyDescent="0.35">
      <c r="A2070">
        <v>15629338</v>
      </c>
      <c r="B2070" t="s">
        <v>1248</v>
      </c>
      <c r="C2070" t="s">
        <v>26</v>
      </c>
      <c r="D2070" t="s">
        <v>18</v>
      </c>
      <c r="E2070">
        <v>31</v>
      </c>
      <c r="F2070" t="s">
        <v>19</v>
      </c>
      <c r="G2070">
        <v>2</v>
      </c>
      <c r="H2070" s="4">
        <v>36566.959999999999</v>
      </c>
      <c r="I2070" t="s">
        <v>29</v>
      </c>
      <c r="J2070">
        <v>1</v>
      </c>
      <c r="K2070">
        <v>658</v>
      </c>
      <c r="L2070" t="s">
        <v>20</v>
      </c>
      <c r="M2070" t="s">
        <v>21</v>
      </c>
      <c r="N2070" t="s">
        <v>32</v>
      </c>
      <c r="O2070" s="4">
        <v>103644.98</v>
      </c>
      <c r="P2070" t="s">
        <v>23</v>
      </c>
      <c r="Q2070" t="str" cm="1">
        <f t="array" ref="Q2070">_xlfn.IFS(
O2070&lt;50000,"Low Salary (&lt;$50K)",
O2070&lt;90000,"Lower Middle ($50K-$90K)",
O2070&lt;130000,"Middle ($90K-$130K)",
O2070&lt;170000,"Upper Middle ($130K-$170K)",
O2070&gt;=170000,"High Salary (&gt;$170K)"
)</f>
        <v>Middle ($90K-$130K)</v>
      </c>
      <c r="R2070" t="str" cm="1">
        <f t="array" ref="R2070">_xlfn.IFS(
G2070&lt;=2,"New Customers (0-2Y)",
G2070&lt;=5,"Growing Customers (3-5Y)",
G2070&lt;=8,"Established Customers (6-8Y)",
G2070&lt;=10,"Loyal Customers (9-10Y)"
)</f>
        <v>New Customers (0-2Y)</v>
      </c>
    </row>
    <row r="2071" spans="1:18" x14ac:dyDescent="0.35">
      <c r="A2071">
        <v>15790379</v>
      </c>
      <c r="B2071" t="s">
        <v>200</v>
      </c>
      <c r="C2071" t="s">
        <v>42</v>
      </c>
      <c r="D2071" t="s">
        <v>39</v>
      </c>
      <c r="E2071">
        <v>28</v>
      </c>
      <c r="F2071" t="s">
        <v>43</v>
      </c>
      <c r="G2071">
        <v>8</v>
      </c>
      <c r="H2071" s="4">
        <v>108601</v>
      </c>
      <c r="I2071" t="s">
        <v>33</v>
      </c>
      <c r="J2071">
        <v>1</v>
      </c>
      <c r="K2071">
        <v>629</v>
      </c>
      <c r="L2071" t="s">
        <v>20</v>
      </c>
      <c r="M2071" t="s">
        <v>21</v>
      </c>
      <c r="N2071" t="s">
        <v>22</v>
      </c>
      <c r="O2071" s="4">
        <v>119647.7</v>
      </c>
      <c r="P2071" t="s">
        <v>28</v>
      </c>
      <c r="Q2071" t="str" cm="1">
        <f t="array" ref="Q2071">_xlfn.IFS(
O2071&lt;50000,"Low Salary (&lt;$50K)",
O2071&lt;90000,"Lower Middle ($50K-$90K)",
O2071&lt;130000,"Middle ($90K-$130K)",
O2071&lt;170000,"Upper Middle ($130K-$170K)",
O2071&gt;=170000,"High Salary (&gt;$170K)"
)</f>
        <v>Middle ($90K-$130K)</v>
      </c>
      <c r="R2071" t="str" cm="1">
        <f t="array" ref="R2071">_xlfn.IFS(
G2071&lt;=2,"New Customers (0-2Y)",
G2071&lt;=5,"Growing Customers (3-5Y)",
G2071&lt;=8,"Established Customers (6-8Y)",
G2071&lt;=10,"Loyal Customers (9-10Y)"
)</f>
        <v>Established Customers (6-8Y)</v>
      </c>
    </row>
    <row r="2072" spans="1:18" x14ac:dyDescent="0.35">
      <c r="A2072">
        <v>15750684</v>
      </c>
      <c r="B2072" t="s">
        <v>752</v>
      </c>
      <c r="C2072" t="s">
        <v>17</v>
      </c>
      <c r="D2072" t="s">
        <v>18</v>
      </c>
      <c r="E2072">
        <v>42</v>
      </c>
      <c r="F2072" t="s">
        <v>19</v>
      </c>
      <c r="G2072">
        <v>4</v>
      </c>
      <c r="H2072" s="4">
        <v>0</v>
      </c>
      <c r="I2072" t="s">
        <v>24</v>
      </c>
      <c r="J2072">
        <v>1</v>
      </c>
      <c r="K2072">
        <v>719</v>
      </c>
      <c r="L2072" t="s">
        <v>35</v>
      </c>
      <c r="M2072" t="s">
        <v>21</v>
      </c>
      <c r="N2072" t="s">
        <v>32</v>
      </c>
      <c r="O2072" s="4">
        <v>28465.86</v>
      </c>
      <c r="P2072" t="s">
        <v>23</v>
      </c>
      <c r="Q2072" t="str" cm="1">
        <f t="array" ref="Q2072">_xlfn.IFS(
O2072&lt;50000,"Low Salary (&lt;$50K)",
O2072&lt;90000,"Lower Middle ($50K-$90K)",
O2072&lt;130000,"Middle ($90K-$130K)",
O2072&lt;170000,"Upper Middle ($130K-$170K)",
O2072&gt;=170000,"High Salary (&gt;$170K)"
)</f>
        <v>Low Salary (&lt;$50K)</v>
      </c>
      <c r="R2072" t="str" cm="1">
        <f t="array" ref="R2072">_xlfn.IFS(
G2072&lt;=2,"New Customers (0-2Y)",
G2072&lt;=5,"Growing Customers (3-5Y)",
G2072&lt;=8,"Established Customers (6-8Y)",
G2072&lt;=10,"Loyal Customers (9-10Y)"
)</f>
        <v>Growing Customers (3-5Y)</v>
      </c>
    </row>
    <row r="2073" spans="1:18" x14ac:dyDescent="0.35">
      <c r="A2073">
        <v>15697214</v>
      </c>
      <c r="B2073" t="s">
        <v>1249</v>
      </c>
      <c r="C2073" t="s">
        <v>26</v>
      </c>
      <c r="D2073" t="s">
        <v>18</v>
      </c>
      <c r="E2073">
        <v>36</v>
      </c>
      <c r="F2073" t="s">
        <v>19</v>
      </c>
      <c r="G2073">
        <v>5</v>
      </c>
      <c r="H2073" s="4">
        <v>0</v>
      </c>
      <c r="I2073" t="s">
        <v>24</v>
      </c>
      <c r="J2073">
        <v>2</v>
      </c>
      <c r="K2073">
        <v>686</v>
      </c>
      <c r="L2073" t="s">
        <v>35</v>
      </c>
      <c r="M2073" t="s">
        <v>21</v>
      </c>
      <c r="N2073" t="s">
        <v>22</v>
      </c>
      <c r="O2073" s="4">
        <v>152979.14000000001</v>
      </c>
      <c r="P2073" t="s">
        <v>28</v>
      </c>
      <c r="Q2073" t="str" cm="1">
        <f t="array" ref="Q2073">_xlfn.IFS(
O2073&lt;50000,"Low Salary (&lt;$50K)",
O2073&lt;90000,"Lower Middle ($50K-$90K)",
O2073&lt;130000,"Middle ($90K-$130K)",
O2073&lt;170000,"Upper Middle ($130K-$170K)",
O2073&gt;=170000,"High Salary (&gt;$170K)"
)</f>
        <v>Upper Middle ($130K-$170K)</v>
      </c>
      <c r="R2073" t="str" cm="1">
        <f t="array" ref="R2073">_xlfn.IFS(
G2073&lt;=2,"New Customers (0-2Y)",
G2073&lt;=5,"Growing Customers (3-5Y)",
G2073&lt;=8,"Established Customers (6-8Y)",
G2073&lt;=10,"Loyal Customers (9-10Y)"
)</f>
        <v>Growing Customers (3-5Y)</v>
      </c>
    </row>
    <row r="2074" spans="1:18" x14ac:dyDescent="0.35">
      <c r="A2074">
        <v>15711015</v>
      </c>
      <c r="B2074" t="s">
        <v>1250</v>
      </c>
      <c r="C2074" t="s">
        <v>17</v>
      </c>
      <c r="D2074" t="s">
        <v>39</v>
      </c>
      <c r="E2074">
        <v>36</v>
      </c>
      <c r="F2074" t="s">
        <v>19</v>
      </c>
      <c r="G2074">
        <v>4</v>
      </c>
      <c r="H2074" s="4">
        <v>0</v>
      </c>
      <c r="I2074" t="s">
        <v>24</v>
      </c>
      <c r="J2074">
        <v>2</v>
      </c>
      <c r="K2074">
        <v>743</v>
      </c>
      <c r="L2074" t="s">
        <v>35</v>
      </c>
      <c r="M2074" t="s">
        <v>21</v>
      </c>
      <c r="N2074" t="s">
        <v>22</v>
      </c>
      <c r="O2074" s="4">
        <v>190911.02</v>
      </c>
      <c r="P2074" t="s">
        <v>28</v>
      </c>
      <c r="Q2074" t="str" cm="1">
        <f t="array" ref="Q2074">_xlfn.IFS(
O2074&lt;50000,"Low Salary (&lt;$50K)",
O2074&lt;90000,"Lower Middle ($50K-$90K)",
O2074&lt;130000,"Middle ($90K-$130K)",
O2074&lt;170000,"Upper Middle ($130K-$170K)",
O2074&gt;=170000,"High Salary (&gt;$170K)"
)</f>
        <v>High Salary (&gt;$170K)</v>
      </c>
      <c r="R2074" t="str" cm="1">
        <f t="array" ref="R2074">_xlfn.IFS(
G2074&lt;=2,"New Customers (0-2Y)",
G2074&lt;=5,"Growing Customers (3-5Y)",
G2074&lt;=8,"Established Customers (6-8Y)",
G2074&lt;=10,"Loyal Customers (9-10Y)"
)</f>
        <v>Growing Customers (3-5Y)</v>
      </c>
    </row>
    <row r="2075" spans="1:18" x14ac:dyDescent="0.35">
      <c r="A2075">
        <v>15573309</v>
      </c>
      <c r="B2075" t="s">
        <v>1251</v>
      </c>
      <c r="C2075" t="s">
        <v>26</v>
      </c>
      <c r="D2075" t="s">
        <v>18</v>
      </c>
      <c r="E2075">
        <v>48</v>
      </c>
      <c r="F2075" t="s">
        <v>19</v>
      </c>
      <c r="G2075">
        <v>2</v>
      </c>
      <c r="H2075" s="4">
        <v>0</v>
      </c>
      <c r="I2075" t="s">
        <v>24</v>
      </c>
      <c r="J2075">
        <v>2</v>
      </c>
      <c r="K2075">
        <v>626</v>
      </c>
      <c r="L2075" t="s">
        <v>20</v>
      </c>
      <c r="M2075" t="s">
        <v>21</v>
      </c>
      <c r="N2075" t="s">
        <v>22</v>
      </c>
      <c r="O2075" s="4">
        <v>95794.98</v>
      </c>
      <c r="P2075" t="s">
        <v>28</v>
      </c>
      <c r="Q2075" t="str" cm="1">
        <f t="array" ref="Q2075">_xlfn.IFS(
O2075&lt;50000,"Low Salary (&lt;$50K)",
O2075&lt;90000,"Lower Middle ($50K-$90K)",
O2075&lt;130000,"Middle ($90K-$130K)",
O2075&lt;170000,"Upper Middle ($130K-$170K)",
O2075&gt;=170000,"High Salary (&gt;$170K)"
)</f>
        <v>Middle ($90K-$130K)</v>
      </c>
      <c r="R2075" t="str" cm="1">
        <f t="array" ref="R2075">_xlfn.IFS(
G2075&lt;=2,"New Customers (0-2Y)",
G2075&lt;=5,"Growing Customers (3-5Y)",
G2075&lt;=8,"Established Customers (6-8Y)",
G2075&lt;=10,"Loyal Customers (9-10Y)"
)</f>
        <v>New Customers (0-2Y)</v>
      </c>
    </row>
    <row r="2076" spans="1:18" x14ac:dyDescent="0.35">
      <c r="A2076">
        <v>15805303</v>
      </c>
      <c r="B2076" t="s">
        <v>176</v>
      </c>
      <c r="C2076" t="s">
        <v>42</v>
      </c>
      <c r="D2076" t="s">
        <v>39</v>
      </c>
      <c r="E2076">
        <v>44</v>
      </c>
      <c r="F2076" t="s">
        <v>19</v>
      </c>
      <c r="G2076">
        <v>1</v>
      </c>
      <c r="H2076" s="4">
        <v>141136.62</v>
      </c>
      <c r="I2076" t="s">
        <v>33</v>
      </c>
      <c r="J2076">
        <v>1</v>
      </c>
      <c r="K2076">
        <v>661</v>
      </c>
      <c r="L2076" t="s">
        <v>35</v>
      </c>
      <c r="M2076" t="s">
        <v>21</v>
      </c>
      <c r="N2076" t="s">
        <v>32</v>
      </c>
      <c r="O2076" s="4">
        <v>189742.78</v>
      </c>
      <c r="P2076" t="s">
        <v>23</v>
      </c>
      <c r="Q2076" t="str" cm="1">
        <f t="array" ref="Q2076">_xlfn.IFS(
O2076&lt;50000,"Low Salary (&lt;$50K)",
O2076&lt;90000,"Lower Middle ($50K-$90K)",
O2076&lt;130000,"Middle ($90K-$130K)",
O2076&lt;170000,"Upper Middle ($130K-$170K)",
O2076&gt;=170000,"High Salary (&gt;$170K)"
)</f>
        <v>High Salary (&gt;$170K)</v>
      </c>
      <c r="R2076" t="str" cm="1">
        <f t="array" ref="R2076">_xlfn.IFS(
G2076&lt;=2,"New Customers (0-2Y)",
G2076&lt;=5,"Growing Customers (3-5Y)",
G2076&lt;=8,"Established Customers (6-8Y)",
G2076&lt;=10,"Loyal Customers (9-10Y)"
)</f>
        <v>New Customers (0-2Y)</v>
      </c>
    </row>
    <row r="2077" spans="1:18" x14ac:dyDescent="0.35">
      <c r="A2077">
        <v>15741385</v>
      </c>
      <c r="B2077" t="s">
        <v>1252</v>
      </c>
      <c r="C2077" t="s">
        <v>42</v>
      </c>
      <c r="D2077" t="s">
        <v>39</v>
      </c>
      <c r="E2077">
        <v>45</v>
      </c>
      <c r="F2077" t="s">
        <v>19</v>
      </c>
      <c r="G2077">
        <v>9</v>
      </c>
      <c r="H2077" s="4">
        <v>108231.37</v>
      </c>
      <c r="I2077" t="s">
        <v>33</v>
      </c>
      <c r="J2077">
        <v>1</v>
      </c>
      <c r="K2077">
        <v>710</v>
      </c>
      <c r="L2077" t="s">
        <v>35</v>
      </c>
      <c r="M2077" t="s">
        <v>21</v>
      </c>
      <c r="N2077" t="s">
        <v>22</v>
      </c>
      <c r="O2077" s="4">
        <v>188574.07999999999</v>
      </c>
      <c r="P2077" t="s">
        <v>28</v>
      </c>
      <c r="Q2077" t="str" cm="1">
        <f t="array" ref="Q2077">_xlfn.IFS(
O2077&lt;50000,"Low Salary (&lt;$50K)",
O2077&lt;90000,"Lower Middle ($50K-$90K)",
O2077&lt;130000,"Middle ($90K-$130K)",
O2077&lt;170000,"Upper Middle ($130K-$170K)",
O2077&gt;=170000,"High Salary (&gt;$170K)"
)</f>
        <v>High Salary (&gt;$170K)</v>
      </c>
      <c r="R2077" t="str" cm="1">
        <f t="array" ref="R2077">_xlfn.IFS(
G2077&lt;=2,"New Customers (0-2Y)",
G2077&lt;=5,"Growing Customers (3-5Y)",
G2077&lt;=8,"Established Customers (6-8Y)",
G2077&lt;=10,"Loyal Customers (9-10Y)"
)</f>
        <v>Loyal Customers (9-10Y)</v>
      </c>
    </row>
    <row r="2078" spans="1:18" x14ac:dyDescent="0.35">
      <c r="A2078">
        <v>15780254</v>
      </c>
      <c r="B2078" t="s">
        <v>1253</v>
      </c>
      <c r="C2078" t="s">
        <v>17</v>
      </c>
      <c r="D2078" t="s">
        <v>39</v>
      </c>
      <c r="E2078">
        <v>40</v>
      </c>
      <c r="F2078" t="s">
        <v>19</v>
      </c>
      <c r="G2078">
        <v>6</v>
      </c>
      <c r="H2078" s="4">
        <v>0</v>
      </c>
      <c r="I2078" t="s">
        <v>24</v>
      </c>
      <c r="J2078">
        <v>1</v>
      </c>
      <c r="K2078">
        <v>654</v>
      </c>
      <c r="L2078" t="s">
        <v>20</v>
      </c>
      <c r="M2078" t="s">
        <v>27</v>
      </c>
      <c r="N2078" t="s">
        <v>32</v>
      </c>
      <c r="O2078" s="4">
        <v>183872.88</v>
      </c>
      <c r="P2078" t="s">
        <v>23</v>
      </c>
      <c r="Q2078" t="str" cm="1">
        <f t="array" ref="Q2078">_xlfn.IFS(
O2078&lt;50000,"Low Salary (&lt;$50K)",
O2078&lt;90000,"Lower Middle ($50K-$90K)",
O2078&lt;130000,"Middle ($90K-$130K)",
O2078&lt;170000,"Upper Middle ($130K-$170K)",
O2078&gt;=170000,"High Salary (&gt;$170K)"
)</f>
        <v>High Salary (&gt;$170K)</v>
      </c>
      <c r="R2078" t="str" cm="1">
        <f t="array" ref="R2078">_xlfn.IFS(
G2078&lt;=2,"New Customers (0-2Y)",
G2078&lt;=5,"Growing Customers (3-5Y)",
G2078&lt;=8,"Established Customers (6-8Y)",
G2078&lt;=10,"Loyal Customers (9-10Y)"
)</f>
        <v>Established Customers (6-8Y)</v>
      </c>
    </row>
    <row r="2079" spans="1:18" x14ac:dyDescent="0.35">
      <c r="A2079">
        <v>15744843</v>
      </c>
      <c r="B2079" t="s">
        <v>292</v>
      </c>
      <c r="C2079" t="s">
        <v>26</v>
      </c>
      <c r="D2079" t="s">
        <v>18</v>
      </c>
      <c r="E2079">
        <v>34</v>
      </c>
      <c r="F2079" t="s">
        <v>19</v>
      </c>
      <c r="G2079">
        <v>6</v>
      </c>
      <c r="H2079" s="4">
        <v>144855.34</v>
      </c>
      <c r="I2079" t="s">
        <v>33</v>
      </c>
      <c r="J2079">
        <v>1</v>
      </c>
      <c r="K2079">
        <v>569</v>
      </c>
      <c r="L2079" t="s">
        <v>31</v>
      </c>
      <c r="M2079" t="s">
        <v>27</v>
      </c>
      <c r="N2079" t="s">
        <v>32</v>
      </c>
      <c r="O2079" s="4">
        <v>196555.32</v>
      </c>
      <c r="P2079" t="s">
        <v>28</v>
      </c>
      <c r="Q2079" t="str" cm="1">
        <f t="array" ref="Q2079">_xlfn.IFS(
O2079&lt;50000,"Low Salary (&lt;$50K)",
O2079&lt;90000,"Lower Middle ($50K-$90K)",
O2079&lt;130000,"Middle ($90K-$130K)",
O2079&lt;170000,"Upper Middle ($130K-$170K)",
O2079&gt;=170000,"High Salary (&gt;$170K)"
)</f>
        <v>High Salary (&gt;$170K)</v>
      </c>
      <c r="R2079" t="str" cm="1">
        <f t="array" ref="R2079">_xlfn.IFS(
G2079&lt;=2,"New Customers (0-2Y)",
G2079&lt;=5,"Growing Customers (3-5Y)",
G2079&lt;=8,"Established Customers (6-8Y)",
G2079&lt;=10,"Loyal Customers (9-10Y)"
)</f>
        <v>Established Customers (6-8Y)</v>
      </c>
    </row>
    <row r="2080" spans="1:18" x14ac:dyDescent="0.35">
      <c r="A2080">
        <v>15815626</v>
      </c>
      <c r="B2080" t="s">
        <v>1254</v>
      </c>
      <c r="C2080" t="s">
        <v>17</v>
      </c>
      <c r="D2080" t="s">
        <v>39</v>
      </c>
      <c r="E2080">
        <v>63</v>
      </c>
      <c r="F2080" t="s">
        <v>2967</v>
      </c>
      <c r="G2080">
        <v>2</v>
      </c>
      <c r="H2080" s="4">
        <v>68432.45</v>
      </c>
      <c r="I2080" t="s">
        <v>29</v>
      </c>
      <c r="J2080">
        <v>2</v>
      </c>
      <c r="K2080">
        <v>640</v>
      </c>
      <c r="L2080" t="s">
        <v>20</v>
      </c>
      <c r="M2080" t="s">
        <v>21</v>
      </c>
      <c r="N2080" t="s">
        <v>22</v>
      </c>
      <c r="O2080" s="4">
        <v>112503.24</v>
      </c>
      <c r="P2080" t="s">
        <v>23</v>
      </c>
      <c r="Q2080" t="str" cm="1">
        <f t="array" ref="Q2080">_xlfn.IFS(
O2080&lt;50000,"Low Salary (&lt;$50K)",
O2080&lt;90000,"Lower Middle ($50K-$90K)",
O2080&lt;130000,"Middle ($90K-$130K)",
O2080&lt;170000,"Upper Middle ($130K-$170K)",
O2080&gt;=170000,"High Salary (&gt;$170K)"
)</f>
        <v>Middle ($90K-$130K)</v>
      </c>
      <c r="R2080" t="str" cm="1">
        <f t="array" ref="R2080">_xlfn.IFS(
G2080&lt;=2,"New Customers (0-2Y)",
G2080&lt;=5,"Growing Customers (3-5Y)",
G2080&lt;=8,"Established Customers (6-8Y)",
G2080&lt;=10,"Loyal Customers (9-10Y)"
)</f>
        <v>New Customers (0-2Y)</v>
      </c>
    </row>
    <row r="2081" spans="1:18" x14ac:dyDescent="0.35">
      <c r="A2081">
        <v>15784736</v>
      </c>
      <c r="B2081" t="s">
        <v>810</v>
      </c>
      <c r="C2081" t="s">
        <v>17</v>
      </c>
      <c r="D2081" t="s">
        <v>39</v>
      </c>
      <c r="E2081">
        <v>45</v>
      </c>
      <c r="F2081" t="s">
        <v>19</v>
      </c>
      <c r="G2081">
        <v>6</v>
      </c>
      <c r="H2081" s="4">
        <v>136855.24</v>
      </c>
      <c r="I2081" t="s">
        <v>33</v>
      </c>
      <c r="J2081">
        <v>1</v>
      </c>
      <c r="K2081">
        <v>562</v>
      </c>
      <c r="L2081" t="s">
        <v>31</v>
      </c>
      <c r="M2081" t="s">
        <v>21</v>
      </c>
      <c r="N2081" t="s">
        <v>32</v>
      </c>
      <c r="O2081" s="4">
        <v>46864</v>
      </c>
      <c r="P2081" t="s">
        <v>28</v>
      </c>
      <c r="Q2081" t="str" cm="1">
        <f t="array" ref="Q2081">_xlfn.IFS(
O2081&lt;50000,"Low Salary (&lt;$50K)",
O2081&lt;90000,"Lower Middle ($50K-$90K)",
O2081&lt;130000,"Middle ($90K-$130K)",
O2081&lt;170000,"Upper Middle ($130K-$170K)",
O2081&gt;=170000,"High Salary (&gt;$170K)"
)</f>
        <v>Low Salary (&lt;$50K)</v>
      </c>
      <c r="R2081" t="str" cm="1">
        <f t="array" ref="R2081">_xlfn.IFS(
G2081&lt;=2,"New Customers (0-2Y)",
G2081&lt;=5,"Growing Customers (3-5Y)",
G2081&lt;=8,"Established Customers (6-8Y)",
G2081&lt;=10,"Loyal Customers (9-10Y)"
)</f>
        <v>Established Customers (6-8Y)</v>
      </c>
    </row>
    <row r="2082" spans="1:18" x14ac:dyDescent="0.35">
      <c r="A2082">
        <v>15813412</v>
      </c>
      <c r="B2082" t="s">
        <v>1255</v>
      </c>
      <c r="C2082" t="s">
        <v>17</v>
      </c>
      <c r="D2082" t="s">
        <v>18</v>
      </c>
      <c r="E2082">
        <v>55</v>
      </c>
      <c r="F2082" t="s">
        <v>19</v>
      </c>
      <c r="G2082">
        <v>3</v>
      </c>
      <c r="H2082" s="4">
        <v>44020.89</v>
      </c>
      <c r="I2082" t="s">
        <v>29</v>
      </c>
      <c r="J2082">
        <v>1</v>
      </c>
      <c r="K2082">
        <v>721</v>
      </c>
      <c r="L2082" t="s">
        <v>35</v>
      </c>
      <c r="M2082" t="s">
        <v>21</v>
      </c>
      <c r="N2082" t="s">
        <v>32</v>
      </c>
      <c r="O2082" s="4">
        <v>65864.399999999994</v>
      </c>
      <c r="P2082" t="s">
        <v>23</v>
      </c>
      <c r="Q2082" t="str" cm="1">
        <f t="array" ref="Q2082">_xlfn.IFS(
O2082&lt;50000,"Low Salary (&lt;$50K)",
O2082&lt;90000,"Lower Middle ($50K-$90K)",
O2082&lt;130000,"Middle ($90K-$130K)",
O2082&lt;170000,"Upper Middle ($130K-$170K)",
O2082&gt;=170000,"High Salary (&gt;$170K)"
)</f>
        <v>Lower Middle ($50K-$90K)</v>
      </c>
      <c r="R2082" t="str" cm="1">
        <f t="array" ref="R2082">_xlfn.IFS(
G2082&lt;=2,"New Customers (0-2Y)",
G2082&lt;=5,"Growing Customers (3-5Y)",
G2082&lt;=8,"Established Customers (6-8Y)",
G2082&lt;=10,"Loyal Customers (9-10Y)"
)</f>
        <v>Growing Customers (3-5Y)</v>
      </c>
    </row>
    <row r="2083" spans="1:18" x14ac:dyDescent="0.35">
      <c r="A2083">
        <v>15809143</v>
      </c>
      <c r="B2083" t="s">
        <v>339</v>
      </c>
      <c r="C2083" t="s">
        <v>42</v>
      </c>
      <c r="D2083" t="s">
        <v>39</v>
      </c>
      <c r="E2083">
        <v>32</v>
      </c>
      <c r="F2083" t="s">
        <v>19</v>
      </c>
      <c r="G2083">
        <v>9</v>
      </c>
      <c r="H2083" s="4">
        <v>133060.63</v>
      </c>
      <c r="I2083" t="s">
        <v>33</v>
      </c>
      <c r="J2083">
        <v>1</v>
      </c>
      <c r="K2083">
        <v>456</v>
      </c>
      <c r="L2083" t="s">
        <v>44</v>
      </c>
      <c r="M2083" t="s">
        <v>21</v>
      </c>
      <c r="N2083" t="s">
        <v>22</v>
      </c>
      <c r="O2083" s="4">
        <v>125167.92</v>
      </c>
      <c r="P2083" t="s">
        <v>28</v>
      </c>
      <c r="Q2083" t="str" cm="1">
        <f t="array" ref="Q2083">_xlfn.IFS(
O2083&lt;50000,"Low Salary (&lt;$50K)",
O2083&lt;90000,"Lower Middle ($50K-$90K)",
O2083&lt;130000,"Middle ($90K-$130K)",
O2083&lt;170000,"Upper Middle ($130K-$170K)",
O2083&gt;=170000,"High Salary (&gt;$170K)"
)</f>
        <v>Middle ($90K-$130K)</v>
      </c>
      <c r="R2083" t="str" cm="1">
        <f t="array" ref="R2083">_xlfn.IFS(
G2083&lt;=2,"New Customers (0-2Y)",
G2083&lt;=5,"Growing Customers (3-5Y)",
G2083&lt;=8,"Established Customers (6-8Y)",
G2083&lt;=10,"Loyal Customers (9-10Y)"
)</f>
        <v>Loyal Customers (9-10Y)</v>
      </c>
    </row>
    <row r="2084" spans="1:18" x14ac:dyDescent="0.35">
      <c r="A2084">
        <v>15617617</v>
      </c>
      <c r="B2084" t="s">
        <v>867</v>
      </c>
      <c r="C2084" t="s">
        <v>26</v>
      </c>
      <c r="D2084" t="s">
        <v>39</v>
      </c>
      <c r="E2084">
        <v>39</v>
      </c>
      <c r="F2084" t="s">
        <v>19</v>
      </c>
      <c r="G2084">
        <v>7</v>
      </c>
      <c r="H2084" s="4">
        <v>0</v>
      </c>
      <c r="I2084" t="s">
        <v>24</v>
      </c>
      <c r="J2084">
        <v>2</v>
      </c>
      <c r="K2084">
        <v>811</v>
      </c>
      <c r="L2084" t="s">
        <v>37</v>
      </c>
      <c r="M2084" t="s">
        <v>21</v>
      </c>
      <c r="N2084" t="s">
        <v>22</v>
      </c>
      <c r="O2084" s="4">
        <v>177519.39</v>
      </c>
      <c r="P2084" t="s">
        <v>28</v>
      </c>
      <c r="Q2084" t="str" cm="1">
        <f t="array" ref="Q2084">_xlfn.IFS(
O2084&lt;50000,"Low Salary (&lt;$50K)",
O2084&lt;90000,"Lower Middle ($50K-$90K)",
O2084&lt;130000,"Middle ($90K-$130K)",
O2084&lt;170000,"Upper Middle ($130K-$170K)",
O2084&gt;=170000,"High Salary (&gt;$170K)"
)</f>
        <v>High Salary (&gt;$170K)</v>
      </c>
      <c r="R2084" t="str" cm="1">
        <f t="array" ref="R2084">_xlfn.IFS(
G2084&lt;=2,"New Customers (0-2Y)",
G2084&lt;=5,"Growing Customers (3-5Y)",
G2084&lt;=8,"Established Customers (6-8Y)",
G2084&lt;=10,"Loyal Customers (9-10Y)"
)</f>
        <v>Established Customers (6-8Y)</v>
      </c>
    </row>
    <row r="2085" spans="1:18" x14ac:dyDescent="0.35">
      <c r="A2085">
        <v>15779738</v>
      </c>
      <c r="B2085" t="s">
        <v>85</v>
      </c>
      <c r="C2085" t="s">
        <v>17</v>
      </c>
      <c r="D2085" t="s">
        <v>39</v>
      </c>
      <c r="E2085">
        <v>24</v>
      </c>
      <c r="F2085" t="s">
        <v>43</v>
      </c>
      <c r="G2085">
        <v>1</v>
      </c>
      <c r="H2085" s="4">
        <v>0</v>
      </c>
      <c r="I2085" t="s">
        <v>24</v>
      </c>
      <c r="J2085">
        <v>1</v>
      </c>
      <c r="K2085">
        <v>534</v>
      </c>
      <c r="L2085" t="s">
        <v>31</v>
      </c>
      <c r="M2085" t="s">
        <v>21</v>
      </c>
      <c r="N2085" t="s">
        <v>22</v>
      </c>
      <c r="O2085" s="4">
        <v>169653.32</v>
      </c>
      <c r="P2085" t="s">
        <v>28</v>
      </c>
      <c r="Q2085" t="str" cm="1">
        <f t="array" ref="Q2085">_xlfn.IFS(
O2085&lt;50000,"Low Salary (&lt;$50K)",
O2085&lt;90000,"Lower Middle ($50K-$90K)",
O2085&lt;130000,"Middle ($90K-$130K)",
O2085&lt;170000,"Upper Middle ($130K-$170K)",
O2085&gt;=170000,"High Salary (&gt;$170K)"
)</f>
        <v>Upper Middle ($130K-$170K)</v>
      </c>
      <c r="R2085" t="str" cm="1">
        <f t="array" ref="R2085">_xlfn.IFS(
G2085&lt;=2,"New Customers (0-2Y)",
G2085&lt;=5,"Growing Customers (3-5Y)",
G2085&lt;=8,"Established Customers (6-8Y)",
G2085&lt;=10,"Loyal Customers (9-10Y)"
)</f>
        <v>New Customers (0-2Y)</v>
      </c>
    </row>
    <row r="2086" spans="1:18" x14ac:dyDescent="0.35">
      <c r="A2086">
        <v>15668669</v>
      </c>
      <c r="B2086" t="s">
        <v>757</v>
      </c>
      <c r="C2086" t="s">
        <v>17</v>
      </c>
      <c r="D2086" t="s">
        <v>18</v>
      </c>
      <c r="E2086">
        <v>36</v>
      </c>
      <c r="F2086" t="s">
        <v>19</v>
      </c>
      <c r="G2086">
        <v>5</v>
      </c>
      <c r="H2086" s="4">
        <v>97665.61</v>
      </c>
      <c r="I2086" t="s">
        <v>29</v>
      </c>
      <c r="J2086">
        <v>1</v>
      </c>
      <c r="K2086">
        <v>423</v>
      </c>
      <c r="L2086" t="s">
        <v>44</v>
      </c>
      <c r="M2086" t="s">
        <v>21</v>
      </c>
      <c r="N2086" t="s">
        <v>32</v>
      </c>
      <c r="O2086" s="4">
        <v>118372.55</v>
      </c>
      <c r="P2086" t="s">
        <v>23</v>
      </c>
      <c r="Q2086" t="str" cm="1">
        <f t="array" ref="Q2086">_xlfn.IFS(
O2086&lt;50000,"Low Salary (&lt;$50K)",
O2086&lt;90000,"Lower Middle ($50K-$90K)",
O2086&lt;130000,"Middle ($90K-$130K)",
O2086&lt;170000,"Upper Middle ($130K-$170K)",
O2086&gt;=170000,"High Salary (&gt;$170K)"
)</f>
        <v>Middle ($90K-$130K)</v>
      </c>
      <c r="R2086" t="str" cm="1">
        <f t="array" ref="R2086">_xlfn.IFS(
G2086&lt;=2,"New Customers (0-2Y)",
G2086&lt;=5,"Growing Customers (3-5Y)",
G2086&lt;=8,"Established Customers (6-8Y)",
G2086&lt;=10,"Loyal Customers (9-10Y)"
)</f>
        <v>Growing Customers (3-5Y)</v>
      </c>
    </row>
    <row r="2087" spans="1:18" x14ac:dyDescent="0.35">
      <c r="A2087">
        <v>15687477</v>
      </c>
      <c r="B2087" t="s">
        <v>824</v>
      </c>
      <c r="C2087" t="s">
        <v>42</v>
      </c>
      <c r="D2087" t="s">
        <v>39</v>
      </c>
      <c r="E2087">
        <v>28</v>
      </c>
      <c r="F2087" t="s">
        <v>43</v>
      </c>
      <c r="G2087">
        <v>5</v>
      </c>
      <c r="H2087" s="4">
        <v>185013.02</v>
      </c>
      <c r="I2087" t="s">
        <v>33</v>
      </c>
      <c r="J2087">
        <v>1</v>
      </c>
      <c r="K2087">
        <v>594</v>
      </c>
      <c r="L2087" t="s">
        <v>31</v>
      </c>
      <c r="M2087" t="s">
        <v>21</v>
      </c>
      <c r="N2087" t="s">
        <v>32</v>
      </c>
      <c r="O2087" s="4">
        <v>16481.12</v>
      </c>
      <c r="P2087" t="s">
        <v>28</v>
      </c>
      <c r="Q2087" t="str" cm="1">
        <f t="array" ref="Q2087">_xlfn.IFS(
O2087&lt;50000,"Low Salary (&lt;$50K)",
O2087&lt;90000,"Lower Middle ($50K-$90K)",
O2087&lt;130000,"Middle ($90K-$130K)",
O2087&lt;170000,"Upper Middle ($130K-$170K)",
O2087&gt;=170000,"High Salary (&gt;$170K)"
)</f>
        <v>Low Salary (&lt;$50K)</v>
      </c>
      <c r="R2087" t="str" cm="1">
        <f t="array" ref="R2087">_xlfn.IFS(
G2087&lt;=2,"New Customers (0-2Y)",
G2087&lt;=5,"Growing Customers (3-5Y)",
G2087&lt;=8,"Established Customers (6-8Y)",
G2087&lt;=10,"Loyal Customers (9-10Y)"
)</f>
        <v>Growing Customers (3-5Y)</v>
      </c>
    </row>
    <row r="2088" spans="1:18" x14ac:dyDescent="0.35">
      <c r="A2088">
        <v>15578908</v>
      </c>
      <c r="B2088" t="s">
        <v>1074</v>
      </c>
      <c r="C2088" t="s">
        <v>26</v>
      </c>
      <c r="D2088" t="s">
        <v>18</v>
      </c>
      <c r="E2088">
        <v>32</v>
      </c>
      <c r="F2088" t="s">
        <v>19</v>
      </c>
      <c r="G2088">
        <v>0</v>
      </c>
      <c r="H2088" s="4">
        <v>0</v>
      </c>
      <c r="I2088" t="s">
        <v>24</v>
      </c>
      <c r="J2088">
        <v>2</v>
      </c>
      <c r="K2088">
        <v>725</v>
      </c>
      <c r="L2088" t="s">
        <v>35</v>
      </c>
      <c r="M2088" t="s">
        <v>21</v>
      </c>
      <c r="N2088" t="s">
        <v>22</v>
      </c>
      <c r="O2088" s="4">
        <v>138525.19</v>
      </c>
      <c r="P2088" t="s">
        <v>28</v>
      </c>
      <c r="Q2088" t="str" cm="1">
        <f t="array" ref="Q2088">_xlfn.IFS(
O2088&lt;50000,"Low Salary (&lt;$50K)",
O2088&lt;90000,"Lower Middle ($50K-$90K)",
O2088&lt;130000,"Middle ($90K-$130K)",
O2088&lt;170000,"Upper Middle ($130K-$170K)",
O2088&gt;=170000,"High Salary (&gt;$170K)"
)</f>
        <v>Upper Middle ($130K-$170K)</v>
      </c>
      <c r="R2088" t="str" cm="1">
        <f t="array" ref="R2088">_xlfn.IFS(
G2088&lt;=2,"New Customers (0-2Y)",
G2088&lt;=5,"Growing Customers (3-5Y)",
G2088&lt;=8,"Established Customers (6-8Y)",
G2088&lt;=10,"Loyal Customers (9-10Y)"
)</f>
        <v>New Customers (0-2Y)</v>
      </c>
    </row>
    <row r="2089" spans="1:18" x14ac:dyDescent="0.35">
      <c r="A2089">
        <v>15687658</v>
      </c>
      <c r="B2089" t="s">
        <v>1256</v>
      </c>
      <c r="C2089" t="s">
        <v>17</v>
      </c>
      <c r="D2089" t="s">
        <v>18</v>
      </c>
      <c r="E2089">
        <v>52</v>
      </c>
      <c r="F2089" t="s">
        <v>19</v>
      </c>
      <c r="G2089">
        <v>7</v>
      </c>
      <c r="H2089" s="4">
        <v>65971.61</v>
      </c>
      <c r="I2089" t="s">
        <v>29</v>
      </c>
      <c r="J2089">
        <v>2</v>
      </c>
      <c r="K2089">
        <v>716</v>
      </c>
      <c r="L2089" t="s">
        <v>35</v>
      </c>
      <c r="M2089" t="s">
        <v>21</v>
      </c>
      <c r="N2089" t="s">
        <v>32</v>
      </c>
      <c r="O2089" s="4">
        <v>14608</v>
      </c>
      <c r="P2089" t="s">
        <v>23</v>
      </c>
      <c r="Q2089" t="str" cm="1">
        <f t="array" ref="Q2089">_xlfn.IFS(
O2089&lt;50000,"Low Salary (&lt;$50K)",
O2089&lt;90000,"Lower Middle ($50K-$90K)",
O2089&lt;130000,"Middle ($90K-$130K)",
O2089&lt;170000,"Upper Middle ($130K-$170K)",
O2089&gt;=170000,"High Salary (&gt;$170K)"
)</f>
        <v>Low Salary (&lt;$50K)</v>
      </c>
      <c r="R2089" t="str" cm="1">
        <f t="array" ref="R2089">_xlfn.IFS(
G2089&lt;=2,"New Customers (0-2Y)",
G2089&lt;=5,"Growing Customers (3-5Y)",
G2089&lt;=8,"Established Customers (6-8Y)",
G2089&lt;=10,"Loyal Customers (9-10Y)"
)</f>
        <v>Established Customers (6-8Y)</v>
      </c>
    </row>
    <row r="2090" spans="1:18" x14ac:dyDescent="0.35">
      <c r="A2090">
        <v>15615020</v>
      </c>
      <c r="B2090" t="s">
        <v>1257</v>
      </c>
      <c r="C2090" t="s">
        <v>42</v>
      </c>
      <c r="D2090" t="s">
        <v>18</v>
      </c>
      <c r="E2090">
        <v>41</v>
      </c>
      <c r="F2090" t="s">
        <v>19</v>
      </c>
      <c r="G2090">
        <v>9</v>
      </c>
      <c r="H2090" s="4">
        <v>150463.10999999999</v>
      </c>
      <c r="I2090" t="s">
        <v>33</v>
      </c>
      <c r="J2090">
        <v>2</v>
      </c>
      <c r="K2090">
        <v>595</v>
      </c>
      <c r="L2090" t="s">
        <v>31</v>
      </c>
      <c r="M2090" t="s">
        <v>27</v>
      </c>
      <c r="N2090" t="s">
        <v>22</v>
      </c>
      <c r="O2090" s="4">
        <v>81548.38</v>
      </c>
      <c r="P2090" t="s">
        <v>28</v>
      </c>
      <c r="Q2090" t="str" cm="1">
        <f t="array" ref="Q2090">_xlfn.IFS(
O2090&lt;50000,"Low Salary (&lt;$50K)",
O2090&lt;90000,"Lower Middle ($50K-$90K)",
O2090&lt;130000,"Middle ($90K-$130K)",
O2090&lt;170000,"Upper Middle ($130K-$170K)",
O2090&gt;=170000,"High Salary (&gt;$170K)"
)</f>
        <v>Lower Middle ($50K-$90K)</v>
      </c>
      <c r="R2090" t="str" cm="1">
        <f t="array" ref="R2090">_xlfn.IFS(
G2090&lt;=2,"New Customers (0-2Y)",
G2090&lt;=5,"Growing Customers (3-5Y)",
G2090&lt;=8,"Established Customers (6-8Y)",
G2090&lt;=10,"Loyal Customers (9-10Y)"
)</f>
        <v>Loyal Customers (9-10Y)</v>
      </c>
    </row>
    <row r="2091" spans="1:18" x14ac:dyDescent="0.35">
      <c r="A2091">
        <v>15608886</v>
      </c>
      <c r="B2091" t="s">
        <v>1258</v>
      </c>
      <c r="C2091" t="s">
        <v>17</v>
      </c>
      <c r="D2091" t="s">
        <v>18</v>
      </c>
      <c r="E2091">
        <v>33</v>
      </c>
      <c r="F2091" t="s">
        <v>19</v>
      </c>
      <c r="G2091">
        <v>1</v>
      </c>
      <c r="H2091" s="4">
        <v>0</v>
      </c>
      <c r="I2091" t="s">
        <v>24</v>
      </c>
      <c r="J2091">
        <v>2</v>
      </c>
      <c r="K2091">
        <v>679</v>
      </c>
      <c r="L2091" t="s">
        <v>35</v>
      </c>
      <c r="M2091" t="s">
        <v>27</v>
      </c>
      <c r="N2091" t="s">
        <v>32</v>
      </c>
      <c r="O2091" s="4">
        <v>69608.479999999996</v>
      </c>
      <c r="P2091" t="s">
        <v>28</v>
      </c>
      <c r="Q2091" t="str" cm="1">
        <f t="array" ref="Q2091">_xlfn.IFS(
O2091&lt;50000,"Low Salary (&lt;$50K)",
O2091&lt;90000,"Lower Middle ($50K-$90K)",
O2091&lt;130000,"Middle ($90K-$130K)",
O2091&lt;170000,"Upper Middle ($130K-$170K)",
O2091&gt;=170000,"High Salary (&gt;$170K)"
)</f>
        <v>Lower Middle ($50K-$90K)</v>
      </c>
      <c r="R2091" t="str" cm="1">
        <f t="array" ref="R2091">_xlfn.IFS(
G2091&lt;=2,"New Customers (0-2Y)",
G2091&lt;=5,"Growing Customers (3-5Y)",
G2091&lt;=8,"Established Customers (6-8Y)",
G2091&lt;=10,"Loyal Customers (9-10Y)"
)</f>
        <v>New Customers (0-2Y)</v>
      </c>
    </row>
    <row r="2092" spans="1:18" x14ac:dyDescent="0.35">
      <c r="A2092">
        <v>15602551</v>
      </c>
      <c r="B2092" t="s">
        <v>304</v>
      </c>
      <c r="C2092" t="s">
        <v>26</v>
      </c>
      <c r="D2092" t="s">
        <v>39</v>
      </c>
      <c r="E2092">
        <v>39</v>
      </c>
      <c r="F2092" t="s">
        <v>19</v>
      </c>
      <c r="G2092">
        <v>9</v>
      </c>
      <c r="H2092" s="4">
        <v>0</v>
      </c>
      <c r="I2092" t="s">
        <v>24</v>
      </c>
      <c r="J2092">
        <v>2</v>
      </c>
      <c r="K2092">
        <v>667</v>
      </c>
      <c r="L2092" t="s">
        <v>35</v>
      </c>
      <c r="M2092" t="s">
        <v>21</v>
      </c>
      <c r="N2092" t="s">
        <v>32</v>
      </c>
      <c r="O2092" s="4">
        <v>68873.8</v>
      </c>
      <c r="P2092" t="s">
        <v>28</v>
      </c>
      <c r="Q2092" t="str" cm="1">
        <f t="array" ref="Q2092">_xlfn.IFS(
O2092&lt;50000,"Low Salary (&lt;$50K)",
O2092&lt;90000,"Lower Middle ($50K-$90K)",
O2092&lt;130000,"Middle ($90K-$130K)",
O2092&lt;170000,"Upper Middle ($130K-$170K)",
O2092&gt;=170000,"High Salary (&gt;$170K)"
)</f>
        <v>Lower Middle ($50K-$90K)</v>
      </c>
      <c r="R2092" t="str" cm="1">
        <f t="array" ref="R2092">_xlfn.IFS(
G2092&lt;=2,"New Customers (0-2Y)",
G2092&lt;=5,"Growing Customers (3-5Y)",
G2092&lt;=8,"Established Customers (6-8Y)",
G2092&lt;=10,"Loyal Customers (9-10Y)"
)</f>
        <v>Loyal Customers (9-10Y)</v>
      </c>
    </row>
    <row r="2093" spans="1:18" x14ac:dyDescent="0.35">
      <c r="A2093">
        <v>15672945</v>
      </c>
      <c r="B2093" t="s">
        <v>1259</v>
      </c>
      <c r="C2093" t="s">
        <v>17</v>
      </c>
      <c r="D2093" t="s">
        <v>18</v>
      </c>
      <c r="E2093">
        <v>37</v>
      </c>
      <c r="F2093" t="s">
        <v>19</v>
      </c>
      <c r="G2093">
        <v>5</v>
      </c>
      <c r="H2093" s="4">
        <v>136425.18</v>
      </c>
      <c r="I2093" t="s">
        <v>33</v>
      </c>
      <c r="J2093">
        <v>1</v>
      </c>
      <c r="K2093">
        <v>661</v>
      </c>
      <c r="L2093" t="s">
        <v>35</v>
      </c>
      <c r="M2093" t="s">
        <v>21</v>
      </c>
      <c r="N2093" t="s">
        <v>32</v>
      </c>
      <c r="O2093" s="4">
        <v>81102.81</v>
      </c>
      <c r="P2093" t="s">
        <v>28</v>
      </c>
      <c r="Q2093" t="str" cm="1">
        <f t="array" ref="Q2093">_xlfn.IFS(
O2093&lt;50000,"Low Salary (&lt;$50K)",
O2093&lt;90000,"Lower Middle ($50K-$90K)",
O2093&lt;130000,"Middle ($90K-$130K)",
O2093&lt;170000,"Upper Middle ($130K-$170K)",
O2093&gt;=170000,"High Salary (&gt;$170K)"
)</f>
        <v>Lower Middle ($50K-$90K)</v>
      </c>
      <c r="R2093" t="str" cm="1">
        <f t="array" ref="R2093">_xlfn.IFS(
G2093&lt;=2,"New Customers (0-2Y)",
G2093&lt;=5,"Growing Customers (3-5Y)",
G2093&lt;=8,"Established Customers (6-8Y)",
G2093&lt;=10,"Loyal Customers (9-10Y)"
)</f>
        <v>Growing Customers (3-5Y)</v>
      </c>
    </row>
    <row r="2094" spans="1:18" x14ac:dyDescent="0.35">
      <c r="A2094">
        <v>15757408</v>
      </c>
      <c r="B2094" t="s">
        <v>458</v>
      </c>
      <c r="C2094" t="s">
        <v>26</v>
      </c>
      <c r="D2094" t="s">
        <v>39</v>
      </c>
      <c r="E2094">
        <v>38</v>
      </c>
      <c r="F2094" t="s">
        <v>19</v>
      </c>
      <c r="G2094">
        <v>3</v>
      </c>
      <c r="H2094" s="4">
        <v>250898.09</v>
      </c>
      <c r="I2094" t="s">
        <v>33</v>
      </c>
      <c r="J2094">
        <v>3</v>
      </c>
      <c r="K2094">
        <v>655</v>
      </c>
      <c r="L2094" t="s">
        <v>20</v>
      </c>
      <c r="M2094" t="s">
        <v>27</v>
      </c>
      <c r="N2094" t="s">
        <v>22</v>
      </c>
      <c r="O2094" s="4">
        <v>81054</v>
      </c>
      <c r="P2094" t="s">
        <v>23</v>
      </c>
      <c r="Q2094" t="str" cm="1">
        <f t="array" ref="Q2094">_xlfn.IFS(
O2094&lt;50000,"Low Salary (&lt;$50K)",
O2094&lt;90000,"Lower Middle ($50K-$90K)",
O2094&lt;130000,"Middle ($90K-$130K)",
O2094&lt;170000,"Upper Middle ($130K-$170K)",
O2094&gt;=170000,"High Salary (&gt;$170K)"
)</f>
        <v>Lower Middle ($50K-$90K)</v>
      </c>
      <c r="R2094" t="str" cm="1">
        <f t="array" ref="R2094">_xlfn.IFS(
G2094&lt;=2,"New Customers (0-2Y)",
G2094&lt;=5,"Growing Customers (3-5Y)",
G2094&lt;=8,"Established Customers (6-8Y)",
G2094&lt;=10,"Loyal Customers (9-10Y)"
)</f>
        <v>Growing Customers (3-5Y)</v>
      </c>
    </row>
    <row r="2095" spans="1:18" x14ac:dyDescent="0.35">
      <c r="A2095">
        <v>15806132</v>
      </c>
      <c r="B2095" t="s">
        <v>82</v>
      </c>
      <c r="C2095" t="s">
        <v>17</v>
      </c>
      <c r="D2095" t="s">
        <v>39</v>
      </c>
      <c r="E2095">
        <v>55</v>
      </c>
      <c r="F2095" t="s">
        <v>19</v>
      </c>
      <c r="G2095">
        <v>4</v>
      </c>
      <c r="H2095" s="4">
        <v>146798.81</v>
      </c>
      <c r="I2095" t="s">
        <v>33</v>
      </c>
      <c r="J2095">
        <v>1</v>
      </c>
      <c r="K2095">
        <v>555</v>
      </c>
      <c r="L2095" t="s">
        <v>31</v>
      </c>
      <c r="M2095" t="s">
        <v>21</v>
      </c>
      <c r="N2095" t="s">
        <v>22</v>
      </c>
      <c r="O2095" s="4">
        <v>74149.77</v>
      </c>
      <c r="P2095" t="s">
        <v>28</v>
      </c>
      <c r="Q2095" t="str" cm="1">
        <f t="array" ref="Q2095">_xlfn.IFS(
O2095&lt;50000,"Low Salary (&lt;$50K)",
O2095&lt;90000,"Lower Middle ($50K-$90K)",
O2095&lt;130000,"Middle ($90K-$130K)",
O2095&lt;170000,"Upper Middle ($130K-$170K)",
O2095&gt;=170000,"High Salary (&gt;$170K)"
)</f>
        <v>Lower Middle ($50K-$90K)</v>
      </c>
      <c r="R2095" t="str" cm="1">
        <f t="array" ref="R2095">_xlfn.IFS(
G2095&lt;=2,"New Customers (0-2Y)",
G2095&lt;=5,"Growing Customers (3-5Y)",
G2095&lt;=8,"Established Customers (6-8Y)",
G2095&lt;=10,"Loyal Customers (9-10Y)"
)</f>
        <v>Growing Customers (3-5Y)</v>
      </c>
    </row>
    <row r="2096" spans="1:18" x14ac:dyDescent="0.35">
      <c r="A2096">
        <v>15813022</v>
      </c>
      <c r="B2096" t="s">
        <v>1260</v>
      </c>
      <c r="C2096" t="s">
        <v>26</v>
      </c>
      <c r="D2096" t="s">
        <v>39</v>
      </c>
      <c r="E2096">
        <v>70</v>
      </c>
      <c r="F2096" t="s">
        <v>2967</v>
      </c>
      <c r="G2096">
        <v>1</v>
      </c>
      <c r="H2096" s="4">
        <v>0</v>
      </c>
      <c r="I2096" t="s">
        <v>24</v>
      </c>
      <c r="J2096">
        <v>2</v>
      </c>
      <c r="K2096">
        <v>531</v>
      </c>
      <c r="L2096" t="s">
        <v>31</v>
      </c>
      <c r="M2096" t="s">
        <v>27</v>
      </c>
      <c r="N2096" t="s">
        <v>32</v>
      </c>
      <c r="O2096" s="4">
        <v>99503.19</v>
      </c>
      <c r="P2096" t="s">
        <v>28</v>
      </c>
      <c r="Q2096" t="str" cm="1">
        <f t="array" ref="Q2096">_xlfn.IFS(
O2096&lt;50000,"Low Salary (&lt;$50K)",
O2096&lt;90000,"Lower Middle ($50K-$90K)",
O2096&lt;130000,"Middle ($90K-$130K)",
O2096&lt;170000,"Upper Middle ($130K-$170K)",
O2096&gt;=170000,"High Salary (&gt;$170K)"
)</f>
        <v>Middle ($90K-$130K)</v>
      </c>
      <c r="R2096" t="str" cm="1">
        <f t="array" ref="R2096">_xlfn.IFS(
G2096&lt;=2,"New Customers (0-2Y)",
G2096&lt;=5,"Growing Customers (3-5Y)",
G2096&lt;=8,"Established Customers (6-8Y)",
G2096&lt;=10,"Loyal Customers (9-10Y)"
)</f>
        <v>New Customers (0-2Y)</v>
      </c>
    </row>
    <row r="2097" spans="1:18" x14ac:dyDescent="0.35">
      <c r="A2097">
        <v>15673578</v>
      </c>
      <c r="B2097" t="s">
        <v>704</v>
      </c>
      <c r="C2097" t="s">
        <v>42</v>
      </c>
      <c r="D2097" t="s">
        <v>18</v>
      </c>
      <c r="E2097">
        <v>40</v>
      </c>
      <c r="F2097" t="s">
        <v>19</v>
      </c>
      <c r="G2097">
        <v>7</v>
      </c>
      <c r="H2097" s="4">
        <v>128486.91</v>
      </c>
      <c r="I2097" t="s">
        <v>33</v>
      </c>
      <c r="J2097">
        <v>2</v>
      </c>
      <c r="K2097">
        <v>611</v>
      </c>
      <c r="L2097" t="s">
        <v>20</v>
      </c>
      <c r="M2097" t="s">
        <v>21</v>
      </c>
      <c r="N2097" t="s">
        <v>32</v>
      </c>
      <c r="O2097" s="4">
        <v>10109.469999999999</v>
      </c>
      <c r="P2097" t="s">
        <v>28</v>
      </c>
      <c r="Q2097" t="str" cm="1">
        <f t="array" ref="Q2097">_xlfn.IFS(
O2097&lt;50000,"Low Salary (&lt;$50K)",
O2097&lt;90000,"Lower Middle ($50K-$90K)",
O2097&lt;130000,"Middle ($90K-$130K)",
O2097&lt;170000,"Upper Middle ($130K-$170K)",
O2097&gt;=170000,"High Salary (&gt;$170K)"
)</f>
        <v>Low Salary (&lt;$50K)</v>
      </c>
      <c r="R2097" t="str" cm="1">
        <f t="array" ref="R2097">_xlfn.IFS(
G2097&lt;=2,"New Customers (0-2Y)",
G2097&lt;=5,"Growing Customers (3-5Y)",
G2097&lt;=8,"Established Customers (6-8Y)",
G2097&lt;=10,"Loyal Customers (9-10Y)"
)</f>
        <v>Established Customers (6-8Y)</v>
      </c>
    </row>
    <row r="2098" spans="1:18" x14ac:dyDescent="0.35">
      <c r="A2098">
        <v>15757916</v>
      </c>
      <c r="B2098" t="s">
        <v>1161</v>
      </c>
      <c r="C2098" t="s">
        <v>17</v>
      </c>
      <c r="D2098" t="s">
        <v>18</v>
      </c>
      <c r="E2098">
        <v>38</v>
      </c>
      <c r="F2098" t="s">
        <v>19</v>
      </c>
      <c r="G2098">
        <v>9</v>
      </c>
      <c r="H2098" s="4">
        <v>0</v>
      </c>
      <c r="I2098" t="s">
        <v>24</v>
      </c>
      <c r="J2098">
        <v>2</v>
      </c>
      <c r="K2098">
        <v>600</v>
      </c>
      <c r="L2098" t="s">
        <v>20</v>
      </c>
      <c r="M2098" t="s">
        <v>21</v>
      </c>
      <c r="N2098" t="s">
        <v>22</v>
      </c>
      <c r="O2098" s="4">
        <v>58855.85</v>
      </c>
      <c r="P2098" t="s">
        <v>28</v>
      </c>
      <c r="Q2098" t="str" cm="1">
        <f t="array" ref="Q2098">_xlfn.IFS(
O2098&lt;50000,"Low Salary (&lt;$50K)",
O2098&lt;90000,"Lower Middle ($50K-$90K)",
O2098&lt;130000,"Middle ($90K-$130K)",
O2098&lt;170000,"Upper Middle ($130K-$170K)",
O2098&gt;=170000,"High Salary (&gt;$170K)"
)</f>
        <v>Lower Middle ($50K-$90K)</v>
      </c>
      <c r="R2098" t="str" cm="1">
        <f t="array" ref="R2098">_xlfn.IFS(
G2098&lt;=2,"New Customers (0-2Y)",
G2098&lt;=5,"Growing Customers (3-5Y)",
G2098&lt;=8,"Established Customers (6-8Y)",
G2098&lt;=10,"Loyal Customers (9-10Y)"
)</f>
        <v>Loyal Customers (9-10Y)</v>
      </c>
    </row>
    <row r="2099" spans="1:18" x14ac:dyDescent="0.35">
      <c r="A2099">
        <v>15689168</v>
      </c>
      <c r="B2099" t="s">
        <v>656</v>
      </c>
      <c r="C2099" t="s">
        <v>26</v>
      </c>
      <c r="D2099" t="s">
        <v>39</v>
      </c>
      <c r="E2099">
        <v>37</v>
      </c>
      <c r="F2099" t="s">
        <v>19</v>
      </c>
      <c r="G2099">
        <v>1</v>
      </c>
      <c r="H2099" s="4">
        <v>143407.29</v>
      </c>
      <c r="I2099" t="s">
        <v>33</v>
      </c>
      <c r="J2099">
        <v>2</v>
      </c>
      <c r="K2099">
        <v>531</v>
      </c>
      <c r="L2099" t="s">
        <v>31</v>
      </c>
      <c r="M2099" t="s">
        <v>27</v>
      </c>
      <c r="N2099" t="s">
        <v>22</v>
      </c>
      <c r="O2099" s="4">
        <v>84402.46</v>
      </c>
      <c r="P2099" t="s">
        <v>28</v>
      </c>
      <c r="Q2099" t="str" cm="1">
        <f t="array" ref="Q2099">_xlfn.IFS(
O2099&lt;50000,"Low Salary (&lt;$50K)",
O2099&lt;90000,"Lower Middle ($50K-$90K)",
O2099&lt;130000,"Middle ($90K-$130K)",
O2099&lt;170000,"Upper Middle ($130K-$170K)",
O2099&gt;=170000,"High Salary (&gt;$170K)"
)</f>
        <v>Lower Middle ($50K-$90K)</v>
      </c>
      <c r="R2099" t="str" cm="1">
        <f t="array" ref="R2099">_xlfn.IFS(
G2099&lt;=2,"New Customers (0-2Y)",
G2099&lt;=5,"Growing Customers (3-5Y)",
G2099&lt;=8,"Established Customers (6-8Y)",
G2099&lt;=10,"Loyal Customers (9-10Y)"
)</f>
        <v>New Customers (0-2Y)</v>
      </c>
    </row>
    <row r="2100" spans="1:18" x14ac:dyDescent="0.35">
      <c r="A2100">
        <v>15769216</v>
      </c>
      <c r="B2100" t="s">
        <v>970</v>
      </c>
      <c r="C2100" t="s">
        <v>17</v>
      </c>
      <c r="D2100" t="s">
        <v>18</v>
      </c>
      <c r="E2100">
        <v>43</v>
      </c>
      <c r="F2100" t="s">
        <v>19</v>
      </c>
      <c r="G2100">
        <v>2</v>
      </c>
      <c r="H2100" s="4">
        <v>0</v>
      </c>
      <c r="I2100" t="s">
        <v>24</v>
      </c>
      <c r="J2100">
        <v>1</v>
      </c>
      <c r="K2100">
        <v>601</v>
      </c>
      <c r="L2100" t="s">
        <v>20</v>
      </c>
      <c r="M2100" t="s">
        <v>21</v>
      </c>
      <c r="N2100" t="s">
        <v>32</v>
      </c>
      <c r="O2100" s="4">
        <v>49713.87</v>
      </c>
      <c r="P2100" t="s">
        <v>23</v>
      </c>
      <c r="Q2100" t="str" cm="1">
        <f t="array" ref="Q2100">_xlfn.IFS(
O2100&lt;50000,"Low Salary (&lt;$50K)",
O2100&lt;90000,"Lower Middle ($50K-$90K)",
O2100&lt;130000,"Middle ($90K-$130K)",
O2100&lt;170000,"Upper Middle ($130K-$170K)",
O2100&gt;=170000,"High Salary (&gt;$170K)"
)</f>
        <v>Low Salary (&lt;$50K)</v>
      </c>
      <c r="R2100" t="str" cm="1">
        <f t="array" ref="R2100">_xlfn.IFS(
G2100&lt;=2,"New Customers (0-2Y)",
G2100&lt;=5,"Growing Customers (3-5Y)",
G2100&lt;=8,"Established Customers (6-8Y)",
G2100&lt;=10,"Loyal Customers (9-10Y)"
)</f>
        <v>New Customers (0-2Y)</v>
      </c>
    </row>
    <row r="2101" spans="1:18" x14ac:dyDescent="0.35">
      <c r="A2101">
        <v>15593295</v>
      </c>
      <c r="B2101" t="s">
        <v>1261</v>
      </c>
      <c r="C2101" t="s">
        <v>17</v>
      </c>
      <c r="D2101" t="s">
        <v>39</v>
      </c>
      <c r="E2101">
        <v>57</v>
      </c>
      <c r="F2101" t="s">
        <v>19</v>
      </c>
      <c r="G2101">
        <v>6</v>
      </c>
      <c r="H2101" s="4">
        <v>76165.649999999994</v>
      </c>
      <c r="I2101" t="s">
        <v>29</v>
      </c>
      <c r="J2101">
        <v>1</v>
      </c>
      <c r="K2101">
        <v>548</v>
      </c>
      <c r="L2101" t="s">
        <v>31</v>
      </c>
      <c r="M2101" t="s">
        <v>21</v>
      </c>
      <c r="N2101" t="s">
        <v>22</v>
      </c>
      <c r="O2101" s="4">
        <v>133537.53</v>
      </c>
      <c r="P2101" t="s">
        <v>28</v>
      </c>
      <c r="Q2101" t="str" cm="1">
        <f t="array" ref="Q2101">_xlfn.IFS(
O2101&lt;50000,"Low Salary (&lt;$50K)",
O2101&lt;90000,"Lower Middle ($50K-$90K)",
O2101&lt;130000,"Middle ($90K-$130K)",
O2101&lt;170000,"Upper Middle ($130K-$170K)",
O2101&gt;=170000,"High Salary (&gt;$170K)"
)</f>
        <v>Upper Middle ($130K-$170K)</v>
      </c>
      <c r="R2101" t="str" cm="1">
        <f t="array" ref="R2101">_xlfn.IFS(
G2101&lt;=2,"New Customers (0-2Y)",
G2101&lt;=5,"Growing Customers (3-5Y)",
G2101&lt;=8,"Established Customers (6-8Y)",
G2101&lt;=10,"Loyal Customers (9-10Y)"
)</f>
        <v>Established Customers (6-8Y)</v>
      </c>
    </row>
    <row r="2102" spans="1:18" x14ac:dyDescent="0.35">
      <c r="A2102">
        <v>15804814</v>
      </c>
      <c r="B2102" t="s">
        <v>633</v>
      </c>
      <c r="C2102" t="s">
        <v>17</v>
      </c>
      <c r="D2102" t="s">
        <v>39</v>
      </c>
      <c r="E2102">
        <v>40</v>
      </c>
      <c r="F2102" t="s">
        <v>19</v>
      </c>
      <c r="G2102">
        <v>4</v>
      </c>
      <c r="H2102" s="4">
        <v>0</v>
      </c>
      <c r="I2102" t="s">
        <v>24</v>
      </c>
      <c r="J2102">
        <v>2</v>
      </c>
      <c r="K2102">
        <v>759</v>
      </c>
      <c r="L2102" t="s">
        <v>35</v>
      </c>
      <c r="M2102" t="s">
        <v>21</v>
      </c>
      <c r="N2102" t="s">
        <v>32</v>
      </c>
      <c r="O2102" s="4">
        <v>124615.59</v>
      </c>
      <c r="P2102" t="s">
        <v>28</v>
      </c>
      <c r="Q2102" t="str" cm="1">
        <f t="array" ref="Q2102">_xlfn.IFS(
O2102&lt;50000,"Low Salary (&lt;$50K)",
O2102&lt;90000,"Lower Middle ($50K-$90K)",
O2102&lt;130000,"Middle ($90K-$130K)",
O2102&lt;170000,"Upper Middle ($130K-$170K)",
O2102&gt;=170000,"High Salary (&gt;$170K)"
)</f>
        <v>Middle ($90K-$130K)</v>
      </c>
      <c r="R2102" t="str" cm="1">
        <f t="array" ref="R2102">_xlfn.IFS(
G2102&lt;=2,"New Customers (0-2Y)",
G2102&lt;=5,"Growing Customers (3-5Y)",
G2102&lt;=8,"Established Customers (6-8Y)",
G2102&lt;=10,"Loyal Customers (9-10Y)"
)</f>
        <v>Growing Customers (3-5Y)</v>
      </c>
    </row>
    <row r="2103" spans="1:18" x14ac:dyDescent="0.35">
      <c r="A2103">
        <v>15778934</v>
      </c>
      <c r="B2103" t="s">
        <v>563</v>
      </c>
      <c r="C2103" t="s">
        <v>26</v>
      </c>
      <c r="D2103" t="s">
        <v>18</v>
      </c>
      <c r="E2103">
        <v>49</v>
      </c>
      <c r="F2103" t="s">
        <v>19</v>
      </c>
      <c r="G2103">
        <v>8</v>
      </c>
      <c r="H2103" s="4">
        <v>0</v>
      </c>
      <c r="I2103" t="s">
        <v>24</v>
      </c>
      <c r="J2103">
        <v>2</v>
      </c>
      <c r="K2103">
        <v>678</v>
      </c>
      <c r="L2103" t="s">
        <v>35</v>
      </c>
      <c r="M2103" t="s">
        <v>27</v>
      </c>
      <c r="N2103" t="s">
        <v>22</v>
      </c>
      <c r="O2103" s="4">
        <v>98090.69</v>
      </c>
      <c r="P2103" t="s">
        <v>28</v>
      </c>
      <c r="Q2103" t="str" cm="1">
        <f t="array" ref="Q2103">_xlfn.IFS(
O2103&lt;50000,"Low Salary (&lt;$50K)",
O2103&lt;90000,"Lower Middle ($50K-$90K)",
O2103&lt;130000,"Middle ($90K-$130K)",
O2103&lt;170000,"Upper Middle ($130K-$170K)",
O2103&gt;=170000,"High Salary (&gt;$170K)"
)</f>
        <v>Middle ($90K-$130K)</v>
      </c>
      <c r="R2103" t="str" cm="1">
        <f t="array" ref="R2103">_xlfn.IFS(
G2103&lt;=2,"New Customers (0-2Y)",
G2103&lt;=5,"Growing Customers (3-5Y)",
G2103&lt;=8,"Established Customers (6-8Y)",
G2103&lt;=10,"Loyal Customers (9-10Y)"
)</f>
        <v>Established Customers (6-8Y)</v>
      </c>
    </row>
    <row r="2104" spans="1:18" x14ac:dyDescent="0.35">
      <c r="A2104">
        <v>15802351</v>
      </c>
      <c r="B2104" t="s">
        <v>1262</v>
      </c>
      <c r="C2104" t="s">
        <v>42</v>
      </c>
      <c r="D2104" t="s">
        <v>18</v>
      </c>
      <c r="E2104">
        <v>33</v>
      </c>
      <c r="F2104" t="s">
        <v>19</v>
      </c>
      <c r="G2104">
        <v>6</v>
      </c>
      <c r="H2104" s="4">
        <v>90560.3</v>
      </c>
      <c r="I2104" t="s">
        <v>29</v>
      </c>
      <c r="J2104">
        <v>2</v>
      </c>
      <c r="K2104">
        <v>755</v>
      </c>
      <c r="L2104" t="s">
        <v>35</v>
      </c>
      <c r="M2104" t="s">
        <v>21</v>
      </c>
      <c r="N2104" t="s">
        <v>22</v>
      </c>
      <c r="O2104" s="4">
        <v>42607.69</v>
      </c>
      <c r="P2104" t="s">
        <v>28</v>
      </c>
      <c r="Q2104" t="str" cm="1">
        <f t="array" ref="Q2104">_xlfn.IFS(
O2104&lt;50000,"Low Salary (&lt;$50K)",
O2104&lt;90000,"Lower Middle ($50K-$90K)",
O2104&lt;130000,"Middle ($90K-$130K)",
O2104&lt;170000,"Upper Middle ($130K-$170K)",
O2104&gt;=170000,"High Salary (&gt;$170K)"
)</f>
        <v>Low Salary (&lt;$50K)</v>
      </c>
      <c r="R2104" t="str" cm="1">
        <f t="array" ref="R2104">_xlfn.IFS(
G2104&lt;=2,"New Customers (0-2Y)",
G2104&lt;=5,"Growing Customers (3-5Y)",
G2104&lt;=8,"Established Customers (6-8Y)",
G2104&lt;=10,"Loyal Customers (9-10Y)"
)</f>
        <v>Established Customers (6-8Y)</v>
      </c>
    </row>
    <row r="2105" spans="1:18" x14ac:dyDescent="0.35">
      <c r="A2105">
        <v>15630241</v>
      </c>
      <c r="B2105" t="s">
        <v>1263</v>
      </c>
      <c r="C2105" t="s">
        <v>17</v>
      </c>
      <c r="D2105" t="s">
        <v>39</v>
      </c>
      <c r="E2105">
        <v>61</v>
      </c>
      <c r="F2105" t="s">
        <v>2967</v>
      </c>
      <c r="G2105">
        <v>3</v>
      </c>
      <c r="H2105" s="4">
        <v>62391.22</v>
      </c>
      <c r="I2105" t="s">
        <v>29</v>
      </c>
      <c r="J2105">
        <v>1</v>
      </c>
      <c r="K2105">
        <v>594</v>
      </c>
      <c r="L2105" t="s">
        <v>31</v>
      </c>
      <c r="M2105" t="s">
        <v>21</v>
      </c>
      <c r="N2105" t="s">
        <v>22</v>
      </c>
      <c r="O2105" s="4">
        <v>192434.11</v>
      </c>
      <c r="P2105" t="s">
        <v>28</v>
      </c>
      <c r="Q2105" t="str" cm="1">
        <f t="array" ref="Q2105">_xlfn.IFS(
O2105&lt;50000,"Low Salary (&lt;$50K)",
O2105&lt;90000,"Lower Middle ($50K-$90K)",
O2105&lt;130000,"Middle ($90K-$130K)",
O2105&lt;170000,"Upper Middle ($130K-$170K)",
O2105&gt;=170000,"High Salary (&gt;$170K)"
)</f>
        <v>High Salary (&gt;$170K)</v>
      </c>
      <c r="R2105" t="str" cm="1">
        <f t="array" ref="R2105">_xlfn.IFS(
G2105&lt;=2,"New Customers (0-2Y)",
G2105&lt;=5,"Growing Customers (3-5Y)",
G2105&lt;=8,"Established Customers (6-8Y)",
G2105&lt;=10,"Loyal Customers (9-10Y)"
)</f>
        <v>Growing Customers (3-5Y)</v>
      </c>
    </row>
    <row r="2106" spans="1:18" x14ac:dyDescent="0.35">
      <c r="A2106">
        <v>15719561</v>
      </c>
      <c r="B2106" t="s">
        <v>503</v>
      </c>
      <c r="C2106" t="s">
        <v>17</v>
      </c>
      <c r="D2106" t="s">
        <v>39</v>
      </c>
      <c r="E2106">
        <v>42</v>
      </c>
      <c r="F2106" t="s">
        <v>19</v>
      </c>
      <c r="G2106">
        <v>5</v>
      </c>
      <c r="H2106" s="4">
        <v>0</v>
      </c>
      <c r="I2106" t="s">
        <v>24</v>
      </c>
      <c r="J2106">
        <v>3</v>
      </c>
      <c r="K2106">
        <v>768</v>
      </c>
      <c r="L2106" t="s">
        <v>35</v>
      </c>
      <c r="M2106" t="s">
        <v>27</v>
      </c>
      <c r="N2106" t="s">
        <v>32</v>
      </c>
      <c r="O2106" s="4">
        <v>60686.400000000001</v>
      </c>
      <c r="P2106" t="s">
        <v>28</v>
      </c>
      <c r="Q2106" t="str" cm="1">
        <f t="array" ref="Q2106">_xlfn.IFS(
O2106&lt;50000,"Low Salary (&lt;$50K)",
O2106&lt;90000,"Lower Middle ($50K-$90K)",
O2106&lt;130000,"Middle ($90K-$130K)",
O2106&lt;170000,"Upper Middle ($130K-$170K)",
O2106&gt;=170000,"High Salary (&gt;$170K)"
)</f>
        <v>Lower Middle ($50K-$90K)</v>
      </c>
      <c r="R2106" t="str" cm="1">
        <f t="array" ref="R2106">_xlfn.IFS(
G2106&lt;=2,"New Customers (0-2Y)",
G2106&lt;=5,"Growing Customers (3-5Y)",
G2106&lt;=8,"Established Customers (6-8Y)",
G2106&lt;=10,"Loyal Customers (9-10Y)"
)</f>
        <v>Growing Customers (3-5Y)</v>
      </c>
    </row>
    <row r="2107" spans="1:18" x14ac:dyDescent="0.35">
      <c r="A2107">
        <v>15615096</v>
      </c>
      <c r="B2107" t="s">
        <v>1264</v>
      </c>
      <c r="C2107" t="s">
        <v>17</v>
      </c>
      <c r="D2107" t="s">
        <v>18</v>
      </c>
      <c r="E2107">
        <v>31</v>
      </c>
      <c r="F2107" t="s">
        <v>19</v>
      </c>
      <c r="G2107">
        <v>7</v>
      </c>
      <c r="H2107" s="4">
        <v>0</v>
      </c>
      <c r="I2107" t="s">
        <v>24</v>
      </c>
      <c r="J2107">
        <v>2</v>
      </c>
      <c r="K2107">
        <v>492</v>
      </c>
      <c r="L2107" t="s">
        <v>44</v>
      </c>
      <c r="M2107" t="s">
        <v>21</v>
      </c>
      <c r="N2107" t="s">
        <v>22</v>
      </c>
      <c r="O2107" s="4">
        <v>49463.44</v>
      </c>
      <c r="P2107" t="s">
        <v>28</v>
      </c>
      <c r="Q2107" t="str" cm="1">
        <f t="array" ref="Q2107">_xlfn.IFS(
O2107&lt;50000,"Low Salary (&lt;$50K)",
O2107&lt;90000,"Lower Middle ($50K-$90K)",
O2107&lt;130000,"Middle ($90K-$130K)",
O2107&lt;170000,"Upper Middle ($130K-$170K)",
O2107&gt;=170000,"High Salary (&gt;$170K)"
)</f>
        <v>Low Salary (&lt;$50K)</v>
      </c>
      <c r="R2107" t="str" cm="1">
        <f t="array" ref="R2107">_xlfn.IFS(
G2107&lt;=2,"New Customers (0-2Y)",
G2107&lt;=5,"Growing Customers (3-5Y)",
G2107&lt;=8,"Established Customers (6-8Y)",
G2107&lt;=10,"Loyal Customers (9-10Y)"
)</f>
        <v>Established Customers (6-8Y)</v>
      </c>
    </row>
    <row r="2108" spans="1:18" x14ac:dyDescent="0.35">
      <c r="A2108">
        <v>15659931</v>
      </c>
      <c r="B2108" t="s">
        <v>1265</v>
      </c>
      <c r="C2108" t="s">
        <v>42</v>
      </c>
      <c r="D2108" t="s">
        <v>18</v>
      </c>
      <c r="E2108">
        <v>55</v>
      </c>
      <c r="F2108" t="s">
        <v>19</v>
      </c>
      <c r="G2108">
        <v>1</v>
      </c>
      <c r="H2108" s="4">
        <v>123378.2</v>
      </c>
      <c r="I2108" t="s">
        <v>33</v>
      </c>
      <c r="J2108">
        <v>1</v>
      </c>
      <c r="K2108">
        <v>637</v>
      </c>
      <c r="L2108" t="s">
        <v>20</v>
      </c>
      <c r="M2108" t="s">
        <v>21</v>
      </c>
      <c r="N2108" t="s">
        <v>32</v>
      </c>
      <c r="O2108" s="4">
        <v>81431.990000000005</v>
      </c>
      <c r="P2108" t="s">
        <v>23</v>
      </c>
      <c r="Q2108" t="str" cm="1">
        <f t="array" ref="Q2108">_xlfn.IFS(
O2108&lt;50000,"Low Salary (&lt;$50K)",
O2108&lt;90000,"Lower Middle ($50K-$90K)",
O2108&lt;130000,"Middle ($90K-$130K)",
O2108&lt;170000,"Upper Middle ($130K-$170K)",
O2108&gt;=170000,"High Salary (&gt;$170K)"
)</f>
        <v>Lower Middle ($50K-$90K)</v>
      </c>
      <c r="R2108" t="str" cm="1">
        <f t="array" ref="R2108">_xlfn.IFS(
G2108&lt;=2,"New Customers (0-2Y)",
G2108&lt;=5,"Growing Customers (3-5Y)",
G2108&lt;=8,"Established Customers (6-8Y)",
G2108&lt;=10,"Loyal Customers (9-10Y)"
)</f>
        <v>New Customers (0-2Y)</v>
      </c>
    </row>
    <row r="2109" spans="1:18" x14ac:dyDescent="0.35">
      <c r="A2109">
        <v>15714586</v>
      </c>
      <c r="B2109" t="s">
        <v>551</v>
      </c>
      <c r="C2109" t="s">
        <v>26</v>
      </c>
      <c r="D2109" t="s">
        <v>18</v>
      </c>
      <c r="E2109">
        <v>42</v>
      </c>
      <c r="F2109" t="s">
        <v>19</v>
      </c>
      <c r="G2109">
        <v>3</v>
      </c>
      <c r="H2109" s="4">
        <v>99836.47</v>
      </c>
      <c r="I2109" t="s">
        <v>29</v>
      </c>
      <c r="J2109">
        <v>1</v>
      </c>
      <c r="K2109">
        <v>646</v>
      </c>
      <c r="L2109" t="s">
        <v>20</v>
      </c>
      <c r="M2109" t="s">
        <v>27</v>
      </c>
      <c r="N2109" t="s">
        <v>22</v>
      </c>
      <c r="O2109" s="4">
        <v>22909.56</v>
      </c>
      <c r="P2109" t="s">
        <v>28</v>
      </c>
      <c r="Q2109" t="str" cm="1">
        <f t="array" ref="Q2109">_xlfn.IFS(
O2109&lt;50000,"Low Salary (&lt;$50K)",
O2109&lt;90000,"Lower Middle ($50K-$90K)",
O2109&lt;130000,"Middle ($90K-$130K)",
O2109&lt;170000,"Upper Middle ($130K-$170K)",
O2109&gt;=170000,"High Salary (&gt;$170K)"
)</f>
        <v>Low Salary (&lt;$50K)</v>
      </c>
      <c r="R2109" t="str" cm="1">
        <f t="array" ref="R2109">_xlfn.IFS(
G2109&lt;=2,"New Customers (0-2Y)",
G2109&lt;=5,"Growing Customers (3-5Y)",
G2109&lt;=8,"Established Customers (6-8Y)",
G2109&lt;=10,"Loyal Customers (9-10Y)"
)</f>
        <v>Growing Customers (3-5Y)</v>
      </c>
    </row>
    <row r="2110" spans="1:18" x14ac:dyDescent="0.35">
      <c r="A2110">
        <v>15634949</v>
      </c>
      <c r="B2110" t="s">
        <v>238</v>
      </c>
      <c r="C2110" t="s">
        <v>42</v>
      </c>
      <c r="D2110" t="s">
        <v>39</v>
      </c>
      <c r="E2110">
        <v>74</v>
      </c>
      <c r="F2110" t="s">
        <v>2967</v>
      </c>
      <c r="G2110">
        <v>5</v>
      </c>
      <c r="H2110" s="4">
        <v>161434.35999999999</v>
      </c>
      <c r="I2110" t="s">
        <v>33</v>
      </c>
      <c r="J2110">
        <v>2</v>
      </c>
      <c r="K2110">
        <v>593</v>
      </c>
      <c r="L2110" t="s">
        <v>31</v>
      </c>
      <c r="M2110" t="s">
        <v>21</v>
      </c>
      <c r="N2110" t="s">
        <v>22</v>
      </c>
      <c r="O2110" s="4">
        <v>65532.17</v>
      </c>
      <c r="P2110" t="s">
        <v>28</v>
      </c>
      <c r="Q2110" t="str" cm="1">
        <f t="array" ref="Q2110">_xlfn.IFS(
O2110&lt;50000,"Low Salary (&lt;$50K)",
O2110&lt;90000,"Lower Middle ($50K-$90K)",
O2110&lt;130000,"Middle ($90K-$130K)",
O2110&lt;170000,"Upper Middle ($130K-$170K)",
O2110&gt;=170000,"High Salary (&gt;$170K)"
)</f>
        <v>Lower Middle ($50K-$90K)</v>
      </c>
      <c r="R2110" t="str" cm="1">
        <f t="array" ref="R2110">_xlfn.IFS(
G2110&lt;=2,"New Customers (0-2Y)",
G2110&lt;=5,"Growing Customers (3-5Y)",
G2110&lt;=8,"Established Customers (6-8Y)",
G2110&lt;=10,"Loyal Customers (9-10Y)"
)</f>
        <v>Growing Customers (3-5Y)</v>
      </c>
    </row>
    <row r="2111" spans="1:18" x14ac:dyDescent="0.35">
      <c r="A2111">
        <v>15589224</v>
      </c>
      <c r="B2111" t="s">
        <v>716</v>
      </c>
      <c r="C2111" t="s">
        <v>26</v>
      </c>
      <c r="D2111" t="s">
        <v>39</v>
      </c>
      <c r="E2111">
        <v>41</v>
      </c>
      <c r="F2111" t="s">
        <v>19</v>
      </c>
      <c r="G2111">
        <v>5</v>
      </c>
      <c r="H2111" s="4">
        <v>0</v>
      </c>
      <c r="I2111" t="s">
        <v>24</v>
      </c>
      <c r="J2111">
        <v>2</v>
      </c>
      <c r="K2111">
        <v>596</v>
      </c>
      <c r="L2111" t="s">
        <v>31</v>
      </c>
      <c r="M2111" t="s">
        <v>27</v>
      </c>
      <c r="N2111" t="s">
        <v>22</v>
      </c>
      <c r="O2111" s="4">
        <v>141053.85</v>
      </c>
      <c r="P2111" t="s">
        <v>28</v>
      </c>
      <c r="Q2111" t="str" cm="1">
        <f t="array" ref="Q2111">_xlfn.IFS(
O2111&lt;50000,"Low Salary (&lt;$50K)",
O2111&lt;90000,"Lower Middle ($50K-$90K)",
O2111&lt;130000,"Middle ($90K-$130K)",
O2111&lt;170000,"Upper Middle ($130K-$170K)",
O2111&gt;=170000,"High Salary (&gt;$170K)"
)</f>
        <v>Upper Middle ($130K-$170K)</v>
      </c>
      <c r="R2111" t="str" cm="1">
        <f t="array" ref="R2111">_xlfn.IFS(
G2111&lt;=2,"New Customers (0-2Y)",
G2111&lt;=5,"Growing Customers (3-5Y)",
G2111&lt;=8,"Established Customers (6-8Y)",
G2111&lt;=10,"Loyal Customers (9-10Y)"
)</f>
        <v>Growing Customers (3-5Y)</v>
      </c>
    </row>
    <row r="2112" spans="1:18" x14ac:dyDescent="0.35">
      <c r="A2112">
        <v>15795990</v>
      </c>
      <c r="B2112" t="s">
        <v>1266</v>
      </c>
      <c r="C2112" t="s">
        <v>42</v>
      </c>
      <c r="D2112" t="s">
        <v>18</v>
      </c>
      <c r="E2112">
        <v>48</v>
      </c>
      <c r="F2112" t="s">
        <v>19</v>
      </c>
      <c r="G2112">
        <v>10</v>
      </c>
      <c r="H2112" s="4">
        <v>138311.76</v>
      </c>
      <c r="I2112" t="s">
        <v>33</v>
      </c>
      <c r="J2112">
        <v>1</v>
      </c>
      <c r="K2112">
        <v>722</v>
      </c>
      <c r="L2112" t="s">
        <v>35</v>
      </c>
      <c r="M2112" t="s">
        <v>21</v>
      </c>
      <c r="N2112" t="s">
        <v>22</v>
      </c>
      <c r="O2112" s="4">
        <v>3472.63</v>
      </c>
      <c r="P2112" t="s">
        <v>23</v>
      </c>
      <c r="Q2112" t="str" cm="1">
        <f t="array" ref="Q2112">_xlfn.IFS(
O2112&lt;50000,"Low Salary (&lt;$50K)",
O2112&lt;90000,"Lower Middle ($50K-$90K)",
O2112&lt;130000,"Middle ($90K-$130K)",
O2112&lt;170000,"Upper Middle ($130K-$170K)",
O2112&gt;=170000,"High Salary (&gt;$170K)"
)</f>
        <v>Low Salary (&lt;$50K)</v>
      </c>
      <c r="R2112" t="str" cm="1">
        <f t="array" ref="R2112">_xlfn.IFS(
G2112&lt;=2,"New Customers (0-2Y)",
G2112&lt;=5,"Growing Customers (3-5Y)",
G2112&lt;=8,"Established Customers (6-8Y)",
G2112&lt;=10,"Loyal Customers (9-10Y)"
)</f>
        <v>Loyal Customers (9-10Y)</v>
      </c>
    </row>
    <row r="2113" spans="1:18" x14ac:dyDescent="0.35">
      <c r="A2113">
        <v>15603216</v>
      </c>
      <c r="B2113" t="s">
        <v>963</v>
      </c>
      <c r="C2113" t="s">
        <v>17</v>
      </c>
      <c r="D2113" t="s">
        <v>39</v>
      </c>
      <c r="E2113">
        <v>25</v>
      </c>
      <c r="F2113" t="s">
        <v>43</v>
      </c>
      <c r="G2113">
        <v>7</v>
      </c>
      <c r="H2113" s="4">
        <v>0</v>
      </c>
      <c r="I2113" t="s">
        <v>24</v>
      </c>
      <c r="J2113">
        <v>2</v>
      </c>
      <c r="K2113">
        <v>642</v>
      </c>
      <c r="L2113" t="s">
        <v>20</v>
      </c>
      <c r="M2113" t="s">
        <v>21</v>
      </c>
      <c r="N2113" t="s">
        <v>32</v>
      </c>
      <c r="O2113" s="4">
        <v>102083.78</v>
      </c>
      <c r="P2113" t="s">
        <v>28</v>
      </c>
      <c r="Q2113" t="str" cm="1">
        <f t="array" ref="Q2113">_xlfn.IFS(
O2113&lt;50000,"Low Salary (&lt;$50K)",
O2113&lt;90000,"Lower Middle ($50K-$90K)",
O2113&lt;130000,"Middle ($90K-$130K)",
O2113&lt;170000,"Upper Middle ($130K-$170K)",
O2113&gt;=170000,"High Salary (&gt;$170K)"
)</f>
        <v>Middle ($90K-$130K)</v>
      </c>
      <c r="R2113" t="str" cm="1">
        <f t="array" ref="R2113">_xlfn.IFS(
G2113&lt;=2,"New Customers (0-2Y)",
G2113&lt;=5,"Growing Customers (3-5Y)",
G2113&lt;=8,"Established Customers (6-8Y)",
G2113&lt;=10,"Loyal Customers (9-10Y)"
)</f>
        <v>Established Customers (6-8Y)</v>
      </c>
    </row>
    <row r="2114" spans="1:18" x14ac:dyDescent="0.35">
      <c r="A2114">
        <v>15631201</v>
      </c>
      <c r="B2114" t="s">
        <v>25</v>
      </c>
      <c r="C2114" t="s">
        <v>26</v>
      </c>
      <c r="D2114" t="s">
        <v>18</v>
      </c>
      <c r="E2114">
        <v>28</v>
      </c>
      <c r="F2114" t="s">
        <v>43</v>
      </c>
      <c r="G2114">
        <v>4</v>
      </c>
      <c r="H2114" s="4">
        <v>0</v>
      </c>
      <c r="I2114" t="s">
        <v>24</v>
      </c>
      <c r="J2114">
        <v>2</v>
      </c>
      <c r="K2114">
        <v>472</v>
      </c>
      <c r="L2114" t="s">
        <v>44</v>
      </c>
      <c r="M2114" t="s">
        <v>21</v>
      </c>
      <c r="N2114" t="s">
        <v>32</v>
      </c>
      <c r="O2114" s="4">
        <v>1801.77</v>
      </c>
      <c r="P2114" t="s">
        <v>28</v>
      </c>
      <c r="Q2114" t="str" cm="1">
        <f t="array" ref="Q2114">_xlfn.IFS(
O2114&lt;50000,"Low Salary (&lt;$50K)",
O2114&lt;90000,"Lower Middle ($50K-$90K)",
O2114&lt;130000,"Middle ($90K-$130K)",
O2114&lt;170000,"Upper Middle ($130K-$170K)",
O2114&gt;=170000,"High Salary (&gt;$170K)"
)</f>
        <v>Low Salary (&lt;$50K)</v>
      </c>
      <c r="R2114" t="str" cm="1">
        <f t="array" ref="R2114">_xlfn.IFS(
G2114&lt;=2,"New Customers (0-2Y)",
G2114&lt;=5,"Growing Customers (3-5Y)",
G2114&lt;=8,"Established Customers (6-8Y)",
G2114&lt;=10,"Loyal Customers (9-10Y)"
)</f>
        <v>Growing Customers (3-5Y)</v>
      </c>
    </row>
    <row r="2115" spans="1:18" x14ac:dyDescent="0.35">
      <c r="A2115">
        <v>15686255</v>
      </c>
      <c r="B2115" t="s">
        <v>1267</v>
      </c>
      <c r="C2115" t="s">
        <v>42</v>
      </c>
      <c r="D2115" t="s">
        <v>39</v>
      </c>
      <c r="E2115">
        <v>35</v>
      </c>
      <c r="F2115" t="s">
        <v>19</v>
      </c>
      <c r="G2115">
        <v>6</v>
      </c>
      <c r="H2115" s="4">
        <v>101744.84</v>
      </c>
      <c r="I2115" t="s">
        <v>33</v>
      </c>
      <c r="J2115">
        <v>1</v>
      </c>
      <c r="K2115">
        <v>738</v>
      </c>
      <c r="L2115" t="s">
        <v>35</v>
      </c>
      <c r="M2115" t="s">
        <v>27</v>
      </c>
      <c r="N2115" t="s">
        <v>32</v>
      </c>
      <c r="O2115" s="4">
        <v>85185.44</v>
      </c>
      <c r="P2115" t="s">
        <v>28</v>
      </c>
      <c r="Q2115" t="str" cm="1">
        <f t="array" ref="Q2115">_xlfn.IFS(
O2115&lt;50000,"Low Salary (&lt;$50K)",
O2115&lt;90000,"Lower Middle ($50K-$90K)",
O2115&lt;130000,"Middle ($90K-$130K)",
O2115&lt;170000,"Upper Middle ($130K-$170K)",
O2115&gt;=170000,"High Salary (&gt;$170K)"
)</f>
        <v>Lower Middle ($50K-$90K)</v>
      </c>
      <c r="R2115" t="str" cm="1">
        <f t="array" ref="R2115">_xlfn.IFS(
G2115&lt;=2,"New Customers (0-2Y)",
G2115&lt;=5,"Growing Customers (3-5Y)",
G2115&lt;=8,"Established Customers (6-8Y)",
G2115&lt;=10,"Loyal Customers (9-10Y)"
)</f>
        <v>Established Customers (6-8Y)</v>
      </c>
    </row>
    <row r="2116" spans="1:18" x14ac:dyDescent="0.35">
      <c r="A2116">
        <v>15746594</v>
      </c>
      <c r="B2116" t="s">
        <v>151</v>
      </c>
      <c r="C2116" t="s">
        <v>26</v>
      </c>
      <c r="D2116" t="s">
        <v>39</v>
      </c>
      <c r="E2116">
        <v>33</v>
      </c>
      <c r="F2116" t="s">
        <v>19</v>
      </c>
      <c r="G2116">
        <v>8</v>
      </c>
      <c r="H2116" s="4">
        <v>0</v>
      </c>
      <c r="I2116" t="s">
        <v>24</v>
      </c>
      <c r="J2116">
        <v>1</v>
      </c>
      <c r="K2116">
        <v>732</v>
      </c>
      <c r="L2116" t="s">
        <v>35</v>
      </c>
      <c r="M2116" t="s">
        <v>21</v>
      </c>
      <c r="N2116" t="s">
        <v>32</v>
      </c>
      <c r="O2116" s="4">
        <v>119882.7</v>
      </c>
      <c r="P2116" t="s">
        <v>28</v>
      </c>
      <c r="Q2116" t="str" cm="1">
        <f t="array" ref="Q2116">_xlfn.IFS(
O2116&lt;50000,"Low Salary (&lt;$50K)",
O2116&lt;90000,"Lower Middle ($50K-$90K)",
O2116&lt;130000,"Middle ($90K-$130K)",
O2116&lt;170000,"Upper Middle ($130K-$170K)",
O2116&gt;=170000,"High Salary (&gt;$170K)"
)</f>
        <v>Middle ($90K-$130K)</v>
      </c>
      <c r="R2116" t="str" cm="1">
        <f t="array" ref="R2116">_xlfn.IFS(
G2116&lt;=2,"New Customers (0-2Y)",
G2116&lt;=5,"Growing Customers (3-5Y)",
G2116&lt;=8,"Established Customers (6-8Y)",
G2116&lt;=10,"Loyal Customers (9-10Y)"
)</f>
        <v>Established Customers (6-8Y)</v>
      </c>
    </row>
    <row r="2117" spans="1:18" x14ac:dyDescent="0.35">
      <c r="A2117">
        <v>15718893</v>
      </c>
      <c r="B2117" t="s">
        <v>99</v>
      </c>
      <c r="C2117" t="s">
        <v>42</v>
      </c>
      <c r="D2117" t="s">
        <v>18</v>
      </c>
      <c r="E2117">
        <v>54</v>
      </c>
      <c r="F2117" t="s">
        <v>19</v>
      </c>
      <c r="G2117">
        <v>4</v>
      </c>
      <c r="H2117" s="4">
        <v>125456.07</v>
      </c>
      <c r="I2117" t="s">
        <v>33</v>
      </c>
      <c r="J2117">
        <v>1</v>
      </c>
      <c r="K2117">
        <v>404</v>
      </c>
      <c r="L2117" t="s">
        <v>44</v>
      </c>
      <c r="M2117" t="s">
        <v>21</v>
      </c>
      <c r="N2117" t="s">
        <v>32</v>
      </c>
      <c r="O2117" s="4">
        <v>83715.66</v>
      </c>
      <c r="P2117" t="s">
        <v>23</v>
      </c>
      <c r="Q2117" t="str" cm="1">
        <f t="array" ref="Q2117">_xlfn.IFS(
O2117&lt;50000,"Low Salary (&lt;$50K)",
O2117&lt;90000,"Lower Middle ($50K-$90K)",
O2117&lt;130000,"Middle ($90K-$130K)",
O2117&lt;170000,"Upper Middle ($130K-$170K)",
O2117&gt;=170000,"High Salary (&gt;$170K)"
)</f>
        <v>Lower Middle ($50K-$90K)</v>
      </c>
      <c r="R2117" t="str" cm="1">
        <f t="array" ref="R2117">_xlfn.IFS(
G2117&lt;=2,"New Customers (0-2Y)",
G2117&lt;=5,"Growing Customers (3-5Y)",
G2117&lt;=8,"Established Customers (6-8Y)",
G2117&lt;=10,"Loyal Customers (9-10Y)"
)</f>
        <v>Growing Customers (3-5Y)</v>
      </c>
    </row>
    <row r="2118" spans="1:18" x14ac:dyDescent="0.35">
      <c r="A2118">
        <v>15671609</v>
      </c>
      <c r="B2118" t="s">
        <v>1268</v>
      </c>
      <c r="C2118" t="s">
        <v>17</v>
      </c>
      <c r="D2118" t="s">
        <v>39</v>
      </c>
      <c r="E2118">
        <v>44</v>
      </c>
      <c r="F2118" t="s">
        <v>19</v>
      </c>
      <c r="G2118">
        <v>7</v>
      </c>
      <c r="H2118" s="4">
        <v>0</v>
      </c>
      <c r="I2118" t="s">
        <v>24</v>
      </c>
      <c r="J2118">
        <v>2</v>
      </c>
      <c r="K2118">
        <v>701</v>
      </c>
      <c r="L2118" t="s">
        <v>35</v>
      </c>
      <c r="M2118" t="s">
        <v>21</v>
      </c>
      <c r="N2118" t="s">
        <v>32</v>
      </c>
      <c r="O2118" s="4">
        <v>23425.78</v>
      </c>
      <c r="P2118" t="s">
        <v>28</v>
      </c>
      <c r="Q2118" t="str" cm="1">
        <f t="array" ref="Q2118">_xlfn.IFS(
O2118&lt;50000,"Low Salary (&lt;$50K)",
O2118&lt;90000,"Lower Middle ($50K-$90K)",
O2118&lt;130000,"Middle ($90K-$130K)",
O2118&lt;170000,"Upper Middle ($130K-$170K)",
O2118&gt;=170000,"High Salary (&gt;$170K)"
)</f>
        <v>Low Salary (&lt;$50K)</v>
      </c>
      <c r="R2118" t="str" cm="1">
        <f t="array" ref="R2118">_xlfn.IFS(
G2118&lt;=2,"New Customers (0-2Y)",
G2118&lt;=5,"Growing Customers (3-5Y)",
G2118&lt;=8,"Established Customers (6-8Y)",
G2118&lt;=10,"Loyal Customers (9-10Y)"
)</f>
        <v>Established Customers (6-8Y)</v>
      </c>
    </row>
    <row r="2119" spans="1:18" x14ac:dyDescent="0.35">
      <c r="A2119">
        <v>15652540</v>
      </c>
      <c r="B2119" t="s">
        <v>1269</v>
      </c>
      <c r="C2119" t="s">
        <v>17</v>
      </c>
      <c r="D2119" t="s">
        <v>39</v>
      </c>
      <c r="E2119">
        <v>31</v>
      </c>
      <c r="F2119" t="s">
        <v>19</v>
      </c>
      <c r="G2119">
        <v>2</v>
      </c>
      <c r="H2119" s="4">
        <v>0</v>
      </c>
      <c r="I2119" t="s">
        <v>24</v>
      </c>
      <c r="J2119">
        <v>2</v>
      </c>
      <c r="K2119">
        <v>683</v>
      </c>
      <c r="L2119" t="s">
        <v>35</v>
      </c>
      <c r="M2119" t="s">
        <v>27</v>
      </c>
      <c r="N2119" t="s">
        <v>22</v>
      </c>
      <c r="O2119" s="4">
        <v>77326.78</v>
      </c>
      <c r="P2119" t="s">
        <v>28</v>
      </c>
      <c r="Q2119" t="str" cm="1">
        <f t="array" ref="Q2119">_xlfn.IFS(
O2119&lt;50000,"Low Salary (&lt;$50K)",
O2119&lt;90000,"Lower Middle ($50K-$90K)",
O2119&lt;130000,"Middle ($90K-$130K)",
O2119&lt;170000,"Upper Middle ($130K-$170K)",
O2119&gt;=170000,"High Salary (&gt;$170K)"
)</f>
        <v>Lower Middle ($50K-$90K)</v>
      </c>
      <c r="R2119" t="str" cm="1">
        <f t="array" ref="R2119">_xlfn.IFS(
G2119&lt;=2,"New Customers (0-2Y)",
G2119&lt;=5,"Growing Customers (3-5Y)",
G2119&lt;=8,"Established Customers (6-8Y)",
G2119&lt;=10,"Loyal Customers (9-10Y)"
)</f>
        <v>New Customers (0-2Y)</v>
      </c>
    </row>
    <row r="2120" spans="1:18" x14ac:dyDescent="0.35">
      <c r="A2120">
        <v>15774857</v>
      </c>
      <c r="B2120" t="s">
        <v>255</v>
      </c>
      <c r="C2120" t="s">
        <v>17</v>
      </c>
      <c r="D2120" t="s">
        <v>18</v>
      </c>
      <c r="E2120">
        <v>27</v>
      </c>
      <c r="F2120" t="s">
        <v>43</v>
      </c>
      <c r="G2120">
        <v>7</v>
      </c>
      <c r="H2120" s="4">
        <v>0</v>
      </c>
      <c r="I2120" t="s">
        <v>24</v>
      </c>
      <c r="J2120">
        <v>2</v>
      </c>
      <c r="K2120">
        <v>460</v>
      </c>
      <c r="L2120" t="s">
        <v>44</v>
      </c>
      <c r="M2120" t="s">
        <v>21</v>
      </c>
      <c r="N2120" t="s">
        <v>32</v>
      </c>
      <c r="O2120" s="4">
        <v>156150.07999999999</v>
      </c>
      <c r="P2120" t="s">
        <v>23</v>
      </c>
      <c r="Q2120" t="str" cm="1">
        <f t="array" ref="Q2120">_xlfn.IFS(
O2120&lt;50000,"Low Salary (&lt;$50K)",
O2120&lt;90000,"Lower Middle ($50K-$90K)",
O2120&lt;130000,"Middle ($90K-$130K)",
O2120&lt;170000,"Upper Middle ($130K-$170K)",
O2120&gt;=170000,"High Salary (&gt;$170K)"
)</f>
        <v>Upper Middle ($130K-$170K)</v>
      </c>
      <c r="R2120" t="str" cm="1">
        <f t="array" ref="R2120">_xlfn.IFS(
G2120&lt;=2,"New Customers (0-2Y)",
G2120&lt;=5,"Growing Customers (3-5Y)",
G2120&lt;=8,"Established Customers (6-8Y)",
G2120&lt;=10,"Loyal Customers (9-10Y)"
)</f>
        <v>Established Customers (6-8Y)</v>
      </c>
    </row>
    <row r="2121" spans="1:18" x14ac:dyDescent="0.35">
      <c r="A2121">
        <v>15791836</v>
      </c>
      <c r="B2121" t="s">
        <v>1270</v>
      </c>
      <c r="C2121" t="s">
        <v>17</v>
      </c>
      <c r="D2121" t="s">
        <v>39</v>
      </c>
      <c r="E2121">
        <v>29</v>
      </c>
      <c r="F2121" t="s">
        <v>43</v>
      </c>
      <c r="G2121">
        <v>5</v>
      </c>
      <c r="H2121" s="4">
        <v>0</v>
      </c>
      <c r="I2121" t="s">
        <v>24</v>
      </c>
      <c r="J2121">
        <v>2</v>
      </c>
      <c r="K2121">
        <v>690</v>
      </c>
      <c r="L2121" t="s">
        <v>35</v>
      </c>
      <c r="M2121" t="s">
        <v>21</v>
      </c>
      <c r="N2121" t="s">
        <v>32</v>
      </c>
      <c r="O2121" s="4">
        <v>108577.97</v>
      </c>
      <c r="P2121" t="s">
        <v>28</v>
      </c>
      <c r="Q2121" t="str" cm="1">
        <f t="array" ref="Q2121">_xlfn.IFS(
O2121&lt;50000,"Low Salary (&lt;$50K)",
O2121&lt;90000,"Lower Middle ($50K-$90K)",
O2121&lt;130000,"Middle ($90K-$130K)",
O2121&lt;170000,"Upper Middle ($130K-$170K)",
O2121&gt;=170000,"High Salary (&gt;$170K)"
)</f>
        <v>Middle ($90K-$130K)</v>
      </c>
      <c r="R2121" t="str" cm="1">
        <f t="array" ref="R2121">_xlfn.IFS(
G2121&lt;=2,"New Customers (0-2Y)",
G2121&lt;=5,"Growing Customers (3-5Y)",
G2121&lt;=8,"Established Customers (6-8Y)",
G2121&lt;=10,"Loyal Customers (9-10Y)"
)</f>
        <v>Growing Customers (3-5Y)</v>
      </c>
    </row>
    <row r="2122" spans="1:18" x14ac:dyDescent="0.35">
      <c r="A2122">
        <v>15651554</v>
      </c>
      <c r="B2122" t="s">
        <v>1271</v>
      </c>
      <c r="C2122" t="s">
        <v>42</v>
      </c>
      <c r="D2122" t="s">
        <v>18</v>
      </c>
      <c r="E2122">
        <v>54</v>
      </c>
      <c r="F2122" t="s">
        <v>19</v>
      </c>
      <c r="G2122">
        <v>4</v>
      </c>
      <c r="H2122" s="4">
        <v>118449.21</v>
      </c>
      <c r="I2122" t="s">
        <v>33</v>
      </c>
      <c r="J2122">
        <v>1</v>
      </c>
      <c r="K2122">
        <v>618</v>
      </c>
      <c r="L2122" t="s">
        <v>20</v>
      </c>
      <c r="M2122" t="s">
        <v>21</v>
      </c>
      <c r="N2122" t="s">
        <v>22</v>
      </c>
      <c r="O2122" s="4">
        <v>133573.29</v>
      </c>
      <c r="P2122" t="s">
        <v>23</v>
      </c>
      <c r="Q2122" t="str" cm="1">
        <f t="array" ref="Q2122">_xlfn.IFS(
O2122&lt;50000,"Low Salary (&lt;$50K)",
O2122&lt;90000,"Lower Middle ($50K-$90K)",
O2122&lt;130000,"Middle ($90K-$130K)",
O2122&lt;170000,"Upper Middle ($130K-$170K)",
O2122&gt;=170000,"High Salary (&gt;$170K)"
)</f>
        <v>Upper Middle ($130K-$170K)</v>
      </c>
      <c r="R2122" t="str" cm="1">
        <f t="array" ref="R2122">_xlfn.IFS(
G2122&lt;=2,"New Customers (0-2Y)",
G2122&lt;=5,"Growing Customers (3-5Y)",
G2122&lt;=8,"Established Customers (6-8Y)",
G2122&lt;=10,"Loyal Customers (9-10Y)"
)</f>
        <v>Growing Customers (3-5Y)</v>
      </c>
    </row>
    <row r="2123" spans="1:18" x14ac:dyDescent="0.35">
      <c r="A2123">
        <v>15583576</v>
      </c>
      <c r="B2123" t="s">
        <v>327</v>
      </c>
      <c r="C2123" t="s">
        <v>17</v>
      </c>
      <c r="D2123" t="s">
        <v>39</v>
      </c>
      <c r="E2123">
        <v>30</v>
      </c>
      <c r="F2123" t="s">
        <v>19</v>
      </c>
      <c r="G2123">
        <v>2</v>
      </c>
      <c r="H2123" s="4">
        <v>0</v>
      </c>
      <c r="I2123" t="s">
        <v>24</v>
      </c>
      <c r="J2123">
        <v>1</v>
      </c>
      <c r="K2123">
        <v>671</v>
      </c>
      <c r="L2123" t="s">
        <v>35</v>
      </c>
      <c r="M2123" t="s">
        <v>27</v>
      </c>
      <c r="N2123" t="s">
        <v>22</v>
      </c>
      <c r="O2123" s="4">
        <v>102057.86</v>
      </c>
      <c r="P2123" t="s">
        <v>28</v>
      </c>
      <c r="Q2123" t="str" cm="1">
        <f t="array" ref="Q2123">_xlfn.IFS(
O2123&lt;50000,"Low Salary (&lt;$50K)",
O2123&lt;90000,"Lower Middle ($50K-$90K)",
O2123&lt;130000,"Middle ($90K-$130K)",
O2123&lt;170000,"Upper Middle ($130K-$170K)",
O2123&gt;=170000,"High Salary (&gt;$170K)"
)</f>
        <v>Middle ($90K-$130K)</v>
      </c>
      <c r="R2123" t="str" cm="1">
        <f t="array" ref="R2123">_xlfn.IFS(
G2123&lt;=2,"New Customers (0-2Y)",
G2123&lt;=5,"Growing Customers (3-5Y)",
G2123&lt;=8,"Established Customers (6-8Y)",
G2123&lt;=10,"Loyal Customers (9-10Y)"
)</f>
        <v>New Customers (0-2Y)</v>
      </c>
    </row>
    <row r="2124" spans="1:18" x14ac:dyDescent="0.35">
      <c r="A2124">
        <v>15732740</v>
      </c>
      <c r="B2124" t="s">
        <v>1272</v>
      </c>
      <c r="C2124" t="s">
        <v>26</v>
      </c>
      <c r="D2124" t="s">
        <v>18</v>
      </c>
      <c r="E2124">
        <v>32</v>
      </c>
      <c r="F2124" t="s">
        <v>19</v>
      </c>
      <c r="G2124">
        <v>9</v>
      </c>
      <c r="H2124" s="4">
        <v>178095.55</v>
      </c>
      <c r="I2124" t="s">
        <v>33</v>
      </c>
      <c r="J2124">
        <v>1</v>
      </c>
      <c r="K2124">
        <v>765</v>
      </c>
      <c r="L2124" t="s">
        <v>35</v>
      </c>
      <c r="M2124" t="s">
        <v>27</v>
      </c>
      <c r="N2124" t="s">
        <v>32</v>
      </c>
      <c r="O2124" s="4">
        <v>47247.56</v>
      </c>
      <c r="P2124" t="s">
        <v>28</v>
      </c>
      <c r="Q2124" t="str" cm="1">
        <f t="array" ref="Q2124">_xlfn.IFS(
O2124&lt;50000,"Low Salary (&lt;$50K)",
O2124&lt;90000,"Lower Middle ($50K-$90K)",
O2124&lt;130000,"Middle ($90K-$130K)",
O2124&lt;170000,"Upper Middle ($130K-$170K)",
O2124&gt;=170000,"High Salary (&gt;$170K)"
)</f>
        <v>Low Salary (&lt;$50K)</v>
      </c>
      <c r="R2124" t="str" cm="1">
        <f t="array" ref="R2124">_xlfn.IFS(
G2124&lt;=2,"New Customers (0-2Y)",
G2124&lt;=5,"Growing Customers (3-5Y)",
G2124&lt;=8,"Established Customers (6-8Y)",
G2124&lt;=10,"Loyal Customers (9-10Y)"
)</f>
        <v>Loyal Customers (9-10Y)</v>
      </c>
    </row>
    <row r="2125" spans="1:18" x14ac:dyDescent="0.35">
      <c r="A2125">
        <v>15723320</v>
      </c>
      <c r="B2125" t="s">
        <v>630</v>
      </c>
      <c r="C2125" t="s">
        <v>42</v>
      </c>
      <c r="D2125" t="s">
        <v>18</v>
      </c>
      <c r="E2125">
        <v>25</v>
      </c>
      <c r="F2125" t="s">
        <v>43</v>
      </c>
      <c r="G2125">
        <v>2</v>
      </c>
      <c r="H2125" s="4">
        <v>109175.14</v>
      </c>
      <c r="I2125" t="s">
        <v>33</v>
      </c>
      <c r="J2125">
        <v>2</v>
      </c>
      <c r="K2125">
        <v>651</v>
      </c>
      <c r="L2125" t="s">
        <v>20</v>
      </c>
      <c r="M2125" t="s">
        <v>21</v>
      </c>
      <c r="N2125" t="s">
        <v>32</v>
      </c>
      <c r="O2125" s="4">
        <v>114566.47</v>
      </c>
      <c r="P2125" t="s">
        <v>28</v>
      </c>
      <c r="Q2125" t="str" cm="1">
        <f t="array" ref="Q2125">_xlfn.IFS(
O2125&lt;50000,"Low Salary (&lt;$50K)",
O2125&lt;90000,"Lower Middle ($50K-$90K)",
O2125&lt;130000,"Middle ($90K-$130K)",
O2125&lt;170000,"Upper Middle ($130K-$170K)",
O2125&gt;=170000,"High Salary (&gt;$170K)"
)</f>
        <v>Middle ($90K-$130K)</v>
      </c>
      <c r="R2125" t="str" cm="1">
        <f t="array" ref="R2125">_xlfn.IFS(
G2125&lt;=2,"New Customers (0-2Y)",
G2125&lt;=5,"Growing Customers (3-5Y)",
G2125&lt;=8,"Established Customers (6-8Y)",
G2125&lt;=10,"Loyal Customers (9-10Y)"
)</f>
        <v>New Customers (0-2Y)</v>
      </c>
    </row>
    <row r="2126" spans="1:18" x14ac:dyDescent="0.35">
      <c r="A2126">
        <v>15603851</v>
      </c>
      <c r="B2126" t="s">
        <v>654</v>
      </c>
      <c r="C2126" t="s">
        <v>17</v>
      </c>
      <c r="D2126" t="s">
        <v>39</v>
      </c>
      <c r="E2126">
        <v>32</v>
      </c>
      <c r="F2126" t="s">
        <v>19</v>
      </c>
      <c r="G2126">
        <v>7</v>
      </c>
      <c r="H2126" s="4">
        <v>127785.17</v>
      </c>
      <c r="I2126" t="s">
        <v>33</v>
      </c>
      <c r="J2126">
        <v>4</v>
      </c>
      <c r="K2126">
        <v>704</v>
      </c>
      <c r="L2126" t="s">
        <v>35</v>
      </c>
      <c r="M2126" t="s">
        <v>27</v>
      </c>
      <c r="N2126" t="s">
        <v>32</v>
      </c>
      <c r="O2126" s="4">
        <v>184464.7</v>
      </c>
      <c r="P2126" t="s">
        <v>23</v>
      </c>
      <c r="Q2126" t="str" cm="1">
        <f t="array" ref="Q2126">_xlfn.IFS(
O2126&lt;50000,"Low Salary (&lt;$50K)",
O2126&lt;90000,"Lower Middle ($50K-$90K)",
O2126&lt;130000,"Middle ($90K-$130K)",
O2126&lt;170000,"Upper Middle ($130K-$170K)",
O2126&gt;=170000,"High Salary (&gt;$170K)"
)</f>
        <v>High Salary (&gt;$170K)</v>
      </c>
      <c r="R2126" t="str" cm="1">
        <f t="array" ref="R2126">_xlfn.IFS(
G2126&lt;=2,"New Customers (0-2Y)",
G2126&lt;=5,"Growing Customers (3-5Y)",
G2126&lt;=8,"Established Customers (6-8Y)",
G2126&lt;=10,"Loyal Customers (9-10Y)"
)</f>
        <v>Established Customers (6-8Y)</v>
      </c>
    </row>
    <row r="2127" spans="1:18" x14ac:dyDescent="0.35">
      <c r="A2127">
        <v>15777923</v>
      </c>
      <c r="B2127" t="s">
        <v>256</v>
      </c>
      <c r="C2127" t="s">
        <v>17</v>
      </c>
      <c r="D2127" t="s">
        <v>18</v>
      </c>
      <c r="E2127">
        <v>45</v>
      </c>
      <c r="F2127" t="s">
        <v>19</v>
      </c>
      <c r="G2127">
        <v>6</v>
      </c>
      <c r="H2127" s="4">
        <v>0</v>
      </c>
      <c r="I2127" t="s">
        <v>24</v>
      </c>
      <c r="J2127">
        <v>2</v>
      </c>
      <c r="K2127">
        <v>544</v>
      </c>
      <c r="L2127" t="s">
        <v>31</v>
      </c>
      <c r="M2127" t="s">
        <v>27</v>
      </c>
      <c r="N2127" t="s">
        <v>22</v>
      </c>
      <c r="O2127" s="4">
        <v>151401.32999999999</v>
      </c>
      <c r="P2127" t="s">
        <v>28</v>
      </c>
      <c r="Q2127" t="str" cm="1">
        <f t="array" ref="Q2127">_xlfn.IFS(
O2127&lt;50000,"Low Salary (&lt;$50K)",
O2127&lt;90000,"Lower Middle ($50K-$90K)",
O2127&lt;130000,"Middle ($90K-$130K)",
O2127&lt;170000,"Upper Middle ($130K-$170K)",
O2127&gt;=170000,"High Salary (&gt;$170K)"
)</f>
        <v>Upper Middle ($130K-$170K)</v>
      </c>
      <c r="R2127" t="str" cm="1">
        <f t="array" ref="R2127">_xlfn.IFS(
G2127&lt;=2,"New Customers (0-2Y)",
G2127&lt;=5,"Growing Customers (3-5Y)",
G2127&lt;=8,"Established Customers (6-8Y)",
G2127&lt;=10,"Loyal Customers (9-10Y)"
)</f>
        <v>Established Customers (6-8Y)</v>
      </c>
    </row>
    <row r="2128" spans="1:18" x14ac:dyDescent="0.35">
      <c r="A2128">
        <v>15735719</v>
      </c>
      <c r="B2128" t="s">
        <v>1273</v>
      </c>
      <c r="C2128" t="s">
        <v>17</v>
      </c>
      <c r="D2128" t="s">
        <v>18</v>
      </c>
      <c r="E2128">
        <v>40</v>
      </c>
      <c r="F2128" t="s">
        <v>19</v>
      </c>
      <c r="G2128">
        <v>9</v>
      </c>
      <c r="H2128" s="4">
        <v>0</v>
      </c>
      <c r="I2128" t="s">
        <v>24</v>
      </c>
      <c r="J2128">
        <v>2</v>
      </c>
      <c r="K2128">
        <v>790</v>
      </c>
      <c r="L2128" t="s">
        <v>37</v>
      </c>
      <c r="M2128" t="s">
        <v>21</v>
      </c>
      <c r="N2128" t="s">
        <v>22</v>
      </c>
      <c r="O2128" s="4">
        <v>70607.100000000006</v>
      </c>
      <c r="P2128" t="s">
        <v>28</v>
      </c>
      <c r="Q2128" t="str" cm="1">
        <f t="array" ref="Q2128">_xlfn.IFS(
O2128&lt;50000,"Low Salary (&lt;$50K)",
O2128&lt;90000,"Lower Middle ($50K-$90K)",
O2128&lt;130000,"Middle ($90K-$130K)",
O2128&lt;170000,"Upper Middle ($130K-$170K)",
O2128&gt;=170000,"High Salary (&gt;$170K)"
)</f>
        <v>Lower Middle ($50K-$90K)</v>
      </c>
      <c r="R2128" t="str" cm="1">
        <f t="array" ref="R2128">_xlfn.IFS(
G2128&lt;=2,"New Customers (0-2Y)",
G2128&lt;=5,"Growing Customers (3-5Y)",
G2128&lt;=8,"Established Customers (6-8Y)",
G2128&lt;=10,"Loyal Customers (9-10Y)"
)</f>
        <v>Loyal Customers (9-10Y)</v>
      </c>
    </row>
    <row r="2129" spans="1:18" x14ac:dyDescent="0.35">
      <c r="A2129">
        <v>15703482</v>
      </c>
      <c r="B2129" t="s">
        <v>595</v>
      </c>
      <c r="C2129" t="s">
        <v>42</v>
      </c>
      <c r="D2129" t="s">
        <v>39</v>
      </c>
      <c r="E2129">
        <v>34</v>
      </c>
      <c r="F2129" t="s">
        <v>19</v>
      </c>
      <c r="G2129">
        <v>9</v>
      </c>
      <c r="H2129" s="4">
        <v>134260.35999999999</v>
      </c>
      <c r="I2129" t="s">
        <v>33</v>
      </c>
      <c r="J2129">
        <v>2</v>
      </c>
      <c r="K2129">
        <v>710</v>
      </c>
      <c r="L2129" t="s">
        <v>35</v>
      </c>
      <c r="M2129" t="s">
        <v>21</v>
      </c>
      <c r="N2129" t="s">
        <v>32</v>
      </c>
      <c r="O2129" s="4">
        <v>147074.67000000001</v>
      </c>
      <c r="P2129" t="s">
        <v>28</v>
      </c>
      <c r="Q2129" t="str" cm="1">
        <f t="array" ref="Q2129">_xlfn.IFS(
O2129&lt;50000,"Low Salary (&lt;$50K)",
O2129&lt;90000,"Lower Middle ($50K-$90K)",
O2129&lt;130000,"Middle ($90K-$130K)",
O2129&lt;170000,"Upper Middle ($130K-$170K)",
O2129&gt;=170000,"High Salary (&gt;$170K)"
)</f>
        <v>Upper Middle ($130K-$170K)</v>
      </c>
      <c r="R2129" t="str" cm="1">
        <f t="array" ref="R2129">_xlfn.IFS(
G2129&lt;=2,"New Customers (0-2Y)",
G2129&lt;=5,"Growing Customers (3-5Y)",
G2129&lt;=8,"Established Customers (6-8Y)",
G2129&lt;=10,"Loyal Customers (9-10Y)"
)</f>
        <v>Loyal Customers (9-10Y)</v>
      </c>
    </row>
    <row r="2130" spans="1:18" x14ac:dyDescent="0.35">
      <c r="A2130">
        <v>15605835</v>
      </c>
      <c r="B2130" t="s">
        <v>664</v>
      </c>
      <c r="C2130" t="s">
        <v>17</v>
      </c>
      <c r="D2130" t="s">
        <v>39</v>
      </c>
      <c r="E2130">
        <v>37</v>
      </c>
      <c r="F2130" t="s">
        <v>19</v>
      </c>
      <c r="G2130">
        <v>8</v>
      </c>
      <c r="H2130" s="4">
        <v>69143.91</v>
      </c>
      <c r="I2130" t="s">
        <v>29</v>
      </c>
      <c r="J2130">
        <v>2</v>
      </c>
      <c r="K2130">
        <v>743</v>
      </c>
      <c r="L2130" t="s">
        <v>35</v>
      </c>
      <c r="M2130" t="s">
        <v>27</v>
      </c>
      <c r="N2130" t="s">
        <v>22</v>
      </c>
      <c r="O2130" s="4">
        <v>105780.18</v>
      </c>
      <c r="P2130" t="s">
        <v>28</v>
      </c>
      <c r="Q2130" t="str" cm="1">
        <f t="array" ref="Q2130">_xlfn.IFS(
O2130&lt;50000,"Low Salary (&lt;$50K)",
O2130&lt;90000,"Lower Middle ($50K-$90K)",
O2130&lt;130000,"Middle ($90K-$130K)",
O2130&lt;170000,"Upper Middle ($130K-$170K)",
O2130&gt;=170000,"High Salary (&gt;$170K)"
)</f>
        <v>Middle ($90K-$130K)</v>
      </c>
      <c r="R2130" t="str" cm="1">
        <f t="array" ref="R2130">_xlfn.IFS(
G2130&lt;=2,"New Customers (0-2Y)",
G2130&lt;=5,"Growing Customers (3-5Y)",
G2130&lt;=8,"Established Customers (6-8Y)",
G2130&lt;=10,"Loyal Customers (9-10Y)"
)</f>
        <v>Established Customers (6-8Y)</v>
      </c>
    </row>
    <row r="2131" spans="1:18" x14ac:dyDescent="0.35">
      <c r="A2131">
        <v>15664881</v>
      </c>
      <c r="B2131" t="s">
        <v>1274</v>
      </c>
      <c r="C2131" t="s">
        <v>17</v>
      </c>
      <c r="D2131" t="s">
        <v>39</v>
      </c>
      <c r="E2131">
        <v>34</v>
      </c>
      <c r="F2131" t="s">
        <v>19</v>
      </c>
      <c r="G2131">
        <v>4</v>
      </c>
      <c r="H2131" s="4">
        <v>100054.77</v>
      </c>
      <c r="I2131" t="s">
        <v>33</v>
      </c>
      <c r="J2131">
        <v>1</v>
      </c>
      <c r="K2131">
        <v>702</v>
      </c>
      <c r="L2131" t="s">
        <v>35</v>
      </c>
      <c r="M2131" t="s">
        <v>21</v>
      </c>
      <c r="N2131" t="s">
        <v>32</v>
      </c>
      <c r="O2131" s="4">
        <v>109496.45</v>
      </c>
      <c r="P2131" t="s">
        <v>28</v>
      </c>
      <c r="Q2131" t="str" cm="1">
        <f t="array" ref="Q2131">_xlfn.IFS(
O2131&lt;50000,"Low Salary (&lt;$50K)",
O2131&lt;90000,"Lower Middle ($50K-$90K)",
O2131&lt;130000,"Middle ($90K-$130K)",
O2131&lt;170000,"Upper Middle ($130K-$170K)",
O2131&gt;=170000,"High Salary (&gt;$170K)"
)</f>
        <v>Middle ($90K-$130K)</v>
      </c>
      <c r="R2131" t="str" cm="1">
        <f t="array" ref="R2131">_xlfn.IFS(
G2131&lt;=2,"New Customers (0-2Y)",
G2131&lt;=5,"Growing Customers (3-5Y)",
G2131&lt;=8,"Established Customers (6-8Y)",
G2131&lt;=10,"Loyal Customers (9-10Y)"
)</f>
        <v>Growing Customers (3-5Y)</v>
      </c>
    </row>
    <row r="2132" spans="1:18" x14ac:dyDescent="0.35">
      <c r="A2132">
        <v>15757568</v>
      </c>
      <c r="B2132" t="s">
        <v>1275</v>
      </c>
      <c r="C2132" t="s">
        <v>17</v>
      </c>
      <c r="D2132" t="s">
        <v>18</v>
      </c>
      <c r="E2132">
        <v>45</v>
      </c>
      <c r="F2132" t="s">
        <v>19</v>
      </c>
      <c r="G2132">
        <v>6</v>
      </c>
      <c r="H2132" s="4">
        <v>0</v>
      </c>
      <c r="I2132" t="s">
        <v>24</v>
      </c>
      <c r="J2132">
        <v>1</v>
      </c>
      <c r="K2132">
        <v>704</v>
      </c>
      <c r="L2132" t="s">
        <v>35</v>
      </c>
      <c r="M2132" t="s">
        <v>21</v>
      </c>
      <c r="N2132" t="s">
        <v>22</v>
      </c>
      <c r="O2132" s="4">
        <v>137739.45000000001</v>
      </c>
      <c r="P2132" t="s">
        <v>28</v>
      </c>
      <c r="Q2132" t="str" cm="1">
        <f t="array" ref="Q2132">_xlfn.IFS(
O2132&lt;50000,"Low Salary (&lt;$50K)",
O2132&lt;90000,"Lower Middle ($50K-$90K)",
O2132&lt;130000,"Middle ($90K-$130K)",
O2132&lt;170000,"Upper Middle ($130K-$170K)",
O2132&gt;=170000,"High Salary (&gt;$170K)"
)</f>
        <v>Upper Middle ($130K-$170K)</v>
      </c>
      <c r="R2132" t="str" cm="1">
        <f t="array" ref="R2132">_xlfn.IFS(
G2132&lt;=2,"New Customers (0-2Y)",
G2132&lt;=5,"Growing Customers (3-5Y)",
G2132&lt;=8,"Established Customers (6-8Y)",
G2132&lt;=10,"Loyal Customers (9-10Y)"
)</f>
        <v>Established Customers (6-8Y)</v>
      </c>
    </row>
    <row r="2133" spans="1:18" x14ac:dyDescent="0.35">
      <c r="A2133">
        <v>15792660</v>
      </c>
      <c r="B2133" t="s">
        <v>1276</v>
      </c>
      <c r="C2133" t="s">
        <v>17</v>
      </c>
      <c r="D2133" t="s">
        <v>39</v>
      </c>
      <c r="E2133">
        <v>38</v>
      </c>
      <c r="F2133" t="s">
        <v>19</v>
      </c>
      <c r="G2133">
        <v>2</v>
      </c>
      <c r="H2133" s="4">
        <v>116248.88</v>
      </c>
      <c r="I2133" t="s">
        <v>33</v>
      </c>
      <c r="J2133">
        <v>1</v>
      </c>
      <c r="K2133">
        <v>614</v>
      </c>
      <c r="L2133" t="s">
        <v>20</v>
      </c>
      <c r="M2133" t="s">
        <v>21</v>
      </c>
      <c r="N2133" t="s">
        <v>32</v>
      </c>
      <c r="O2133" s="4">
        <v>105140.92</v>
      </c>
      <c r="P2133" t="s">
        <v>28</v>
      </c>
      <c r="Q2133" t="str" cm="1">
        <f t="array" ref="Q2133">_xlfn.IFS(
O2133&lt;50000,"Low Salary (&lt;$50K)",
O2133&lt;90000,"Lower Middle ($50K-$90K)",
O2133&lt;130000,"Middle ($90K-$130K)",
O2133&lt;170000,"Upper Middle ($130K-$170K)",
O2133&gt;=170000,"High Salary (&gt;$170K)"
)</f>
        <v>Middle ($90K-$130K)</v>
      </c>
      <c r="R2133" t="str" cm="1">
        <f t="array" ref="R2133">_xlfn.IFS(
G2133&lt;=2,"New Customers (0-2Y)",
G2133&lt;=5,"Growing Customers (3-5Y)",
G2133&lt;=8,"Established Customers (6-8Y)",
G2133&lt;=10,"Loyal Customers (9-10Y)"
)</f>
        <v>New Customers (0-2Y)</v>
      </c>
    </row>
    <row r="2134" spans="1:18" x14ac:dyDescent="0.35">
      <c r="A2134">
        <v>15599722</v>
      </c>
      <c r="B2134" t="s">
        <v>167</v>
      </c>
      <c r="C2134" t="s">
        <v>26</v>
      </c>
      <c r="D2134" t="s">
        <v>18</v>
      </c>
      <c r="E2134">
        <v>43</v>
      </c>
      <c r="F2134" t="s">
        <v>19</v>
      </c>
      <c r="G2134">
        <v>6</v>
      </c>
      <c r="H2134" s="4">
        <v>86053.52</v>
      </c>
      <c r="I2134" t="s">
        <v>29</v>
      </c>
      <c r="J2134">
        <v>2</v>
      </c>
      <c r="K2134">
        <v>609</v>
      </c>
      <c r="L2134" t="s">
        <v>20</v>
      </c>
      <c r="M2134" t="s">
        <v>21</v>
      </c>
      <c r="N2134" t="s">
        <v>22</v>
      </c>
      <c r="O2134" s="4">
        <v>113276.46</v>
      </c>
      <c r="P2134" t="s">
        <v>23</v>
      </c>
      <c r="Q2134" t="str" cm="1">
        <f t="array" ref="Q2134">_xlfn.IFS(
O2134&lt;50000,"Low Salary (&lt;$50K)",
O2134&lt;90000,"Lower Middle ($50K-$90K)",
O2134&lt;130000,"Middle ($90K-$130K)",
O2134&lt;170000,"Upper Middle ($130K-$170K)",
O2134&gt;=170000,"High Salary (&gt;$170K)"
)</f>
        <v>Middle ($90K-$130K)</v>
      </c>
      <c r="R2134" t="str" cm="1">
        <f t="array" ref="R2134">_xlfn.IFS(
G2134&lt;=2,"New Customers (0-2Y)",
G2134&lt;=5,"Growing Customers (3-5Y)",
G2134&lt;=8,"Established Customers (6-8Y)",
G2134&lt;=10,"Loyal Customers (9-10Y)"
)</f>
        <v>Established Customers (6-8Y)</v>
      </c>
    </row>
    <row r="2135" spans="1:18" x14ac:dyDescent="0.35">
      <c r="A2135">
        <v>15726354</v>
      </c>
      <c r="B2135" t="s">
        <v>252</v>
      </c>
      <c r="C2135" t="s">
        <v>17</v>
      </c>
      <c r="D2135" t="s">
        <v>18</v>
      </c>
      <c r="E2135">
        <v>32</v>
      </c>
      <c r="F2135" t="s">
        <v>19</v>
      </c>
      <c r="G2135">
        <v>6</v>
      </c>
      <c r="H2135" s="4">
        <v>123157.95</v>
      </c>
      <c r="I2135" t="s">
        <v>33</v>
      </c>
      <c r="J2135">
        <v>1</v>
      </c>
      <c r="K2135">
        <v>688</v>
      </c>
      <c r="L2135" t="s">
        <v>35</v>
      </c>
      <c r="M2135" t="s">
        <v>21</v>
      </c>
      <c r="N2135" t="s">
        <v>32</v>
      </c>
      <c r="O2135" s="4">
        <v>172531.23</v>
      </c>
      <c r="P2135" t="s">
        <v>28</v>
      </c>
      <c r="Q2135" t="str" cm="1">
        <f t="array" ref="Q2135">_xlfn.IFS(
O2135&lt;50000,"Low Salary (&lt;$50K)",
O2135&lt;90000,"Lower Middle ($50K-$90K)",
O2135&lt;130000,"Middle ($90K-$130K)",
O2135&lt;170000,"Upper Middle ($130K-$170K)",
O2135&gt;=170000,"High Salary (&gt;$170K)"
)</f>
        <v>High Salary (&gt;$170K)</v>
      </c>
      <c r="R2135" t="str" cm="1">
        <f t="array" ref="R2135">_xlfn.IFS(
G2135&lt;=2,"New Customers (0-2Y)",
G2135&lt;=5,"Growing Customers (3-5Y)",
G2135&lt;=8,"Established Customers (6-8Y)",
G2135&lt;=10,"Loyal Customers (9-10Y)"
)</f>
        <v>Established Customers (6-8Y)</v>
      </c>
    </row>
    <row r="2136" spans="1:18" x14ac:dyDescent="0.35">
      <c r="A2136">
        <v>15610355</v>
      </c>
      <c r="B2136" t="s">
        <v>96</v>
      </c>
      <c r="C2136" t="s">
        <v>17</v>
      </c>
      <c r="D2136" t="s">
        <v>39</v>
      </c>
      <c r="E2136">
        <v>44</v>
      </c>
      <c r="F2136" t="s">
        <v>19</v>
      </c>
      <c r="G2136">
        <v>1</v>
      </c>
      <c r="H2136" s="4">
        <v>63438.91</v>
      </c>
      <c r="I2136" t="s">
        <v>29</v>
      </c>
      <c r="J2136">
        <v>1</v>
      </c>
      <c r="K2136">
        <v>713</v>
      </c>
      <c r="L2136" t="s">
        <v>35</v>
      </c>
      <c r="M2136" t="s">
        <v>21</v>
      </c>
      <c r="N2136" t="s">
        <v>32</v>
      </c>
      <c r="O2136" s="4">
        <v>64375.4</v>
      </c>
      <c r="P2136" t="s">
        <v>28</v>
      </c>
      <c r="Q2136" t="str" cm="1">
        <f t="array" ref="Q2136">_xlfn.IFS(
O2136&lt;50000,"Low Salary (&lt;$50K)",
O2136&lt;90000,"Lower Middle ($50K-$90K)",
O2136&lt;130000,"Middle ($90K-$130K)",
O2136&lt;170000,"Upper Middle ($130K-$170K)",
O2136&gt;=170000,"High Salary (&gt;$170K)"
)</f>
        <v>Lower Middle ($50K-$90K)</v>
      </c>
      <c r="R2136" t="str" cm="1">
        <f t="array" ref="R2136">_xlfn.IFS(
G2136&lt;=2,"New Customers (0-2Y)",
G2136&lt;=5,"Growing Customers (3-5Y)",
G2136&lt;=8,"Established Customers (6-8Y)",
G2136&lt;=10,"Loyal Customers (9-10Y)"
)</f>
        <v>New Customers (0-2Y)</v>
      </c>
    </row>
    <row r="2137" spans="1:18" x14ac:dyDescent="0.35">
      <c r="A2137">
        <v>15704284</v>
      </c>
      <c r="B2137" t="s">
        <v>778</v>
      </c>
      <c r="C2137" t="s">
        <v>42</v>
      </c>
      <c r="D2137" t="s">
        <v>39</v>
      </c>
      <c r="E2137">
        <v>57</v>
      </c>
      <c r="F2137" t="s">
        <v>19</v>
      </c>
      <c r="G2137">
        <v>9</v>
      </c>
      <c r="H2137" s="4">
        <v>95295.39</v>
      </c>
      <c r="I2137" t="s">
        <v>29</v>
      </c>
      <c r="J2137">
        <v>1</v>
      </c>
      <c r="K2137">
        <v>736</v>
      </c>
      <c r="L2137" t="s">
        <v>35</v>
      </c>
      <c r="M2137" t="s">
        <v>21</v>
      </c>
      <c r="N2137" t="s">
        <v>32</v>
      </c>
      <c r="O2137" s="4">
        <v>28434.44</v>
      </c>
      <c r="P2137" t="s">
        <v>23</v>
      </c>
      <c r="Q2137" t="str" cm="1">
        <f t="array" ref="Q2137">_xlfn.IFS(
O2137&lt;50000,"Low Salary (&lt;$50K)",
O2137&lt;90000,"Lower Middle ($50K-$90K)",
O2137&lt;130000,"Middle ($90K-$130K)",
O2137&lt;170000,"Upper Middle ($130K-$170K)",
O2137&gt;=170000,"High Salary (&gt;$170K)"
)</f>
        <v>Low Salary (&lt;$50K)</v>
      </c>
      <c r="R2137" t="str" cm="1">
        <f t="array" ref="R2137">_xlfn.IFS(
G2137&lt;=2,"New Customers (0-2Y)",
G2137&lt;=5,"Growing Customers (3-5Y)",
G2137&lt;=8,"Established Customers (6-8Y)",
G2137&lt;=10,"Loyal Customers (9-10Y)"
)</f>
        <v>Loyal Customers (9-10Y)</v>
      </c>
    </row>
    <row r="2138" spans="1:18" x14ac:dyDescent="0.35">
      <c r="A2138">
        <v>15621893</v>
      </c>
      <c r="B2138" t="s">
        <v>526</v>
      </c>
      <c r="C2138" t="s">
        <v>17</v>
      </c>
      <c r="D2138" t="s">
        <v>39</v>
      </c>
      <c r="E2138">
        <v>18</v>
      </c>
      <c r="F2138" t="s">
        <v>43</v>
      </c>
      <c r="G2138">
        <v>4</v>
      </c>
      <c r="H2138" s="4">
        <v>133550.67000000001</v>
      </c>
      <c r="I2138" t="s">
        <v>33</v>
      </c>
      <c r="J2138">
        <v>1</v>
      </c>
      <c r="K2138">
        <v>727</v>
      </c>
      <c r="L2138" t="s">
        <v>35</v>
      </c>
      <c r="M2138" t="s">
        <v>21</v>
      </c>
      <c r="N2138" t="s">
        <v>22</v>
      </c>
      <c r="O2138" s="4">
        <v>46941.41</v>
      </c>
      <c r="P2138" t="s">
        <v>28</v>
      </c>
      <c r="Q2138" t="str" cm="1">
        <f t="array" ref="Q2138">_xlfn.IFS(
O2138&lt;50000,"Low Salary (&lt;$50K)",
O2138&lt;90000,"Lower Middle ($50K-$90K)",
O2138&lt;130000,"Middle ($90K-$130K)",
O2138&lt;170000,"Upper Middle ($130K-$170K)",
O2138&gt;=170000,"High Salary (&gt;$170K)"
)</f>
        <v>Low Salary (&lt;$50K)</v>
      </c>
      <c r="R2138" t="str" cm="1">
        <f t="array" ref="R2138">_xlfn.IFS(
G2138&lt;=2,"New Customers (0-2Y)",
G2138&lt;=5,"Growing Customers (3-5Y)",
G2138&lt;=8,"Established Customers (6-8Y)",
G2138&lt;=10,"Loyal Customers (9-10Y)"
)</f>
        <v>Growing Customers (3-5Y)</v>
      </c>
    </row>
    <row r="2139" spans="1:18" x14ac:dyDescent="0.35">
      <c r="A2139">
        <v>15588219</v>
      </c>
      <c r="B2139" t="s">
        <v>210</v>
      </c>
      <c r="C2139" t="s">
        <v>17</v>
      </c>
      <c r="D2139" t="s">
        <v>18</v>
      </c>
      <c r="E2139">
        <v>38</v>
      </c>
      <c r="F2139" t="s">
        <v>19</v>
      </c>
      <c r="G2139">
        <v>1</v>
      </c>
      <c r="H2139" s="4">
        <v>106871.81</v>
      </c>
      <c r="I2139" t="s">
        <v>33</v>
      </c>
      <c r="J2139">
        <v>2</v>
      </c>
      <c r="K2139">
        <v>850</v>
      </c>
      <c r="L2139" t="s">
        <v>37</v>
      </c>
      <c r="M2139" t="s">
        <v>21</v>
      </c>
      <c r="N2139" t="s">
        <v>32</v>
      </c>
      <c r="O2139" s="4">
        <v>29333.01</v>
      </c>
      <c r="P2139" t="s">
        <v>28</v>
      </c>
      <c r="Q2139" t="str" cm="1">
        <f t="array" ref="Q2139">_xlfn.IFS(
O2139&lt;50000,"Low Salary (&lt;$50K)",
O2139&lt;90000,"Lower Middle ($50K-$90K)",
O2139&lt;130000,"Middle ($90K-$130K)",
O2139&lt;170000,"Upper Middle ($130K-$170K)",
O2139&gt;=170000,"High Salary (&gt;$170K)"
)</f>
        <v>Low Salary (&lt;$50K)</v>
      </c>
      <c r="R2139" t="str" cm="1">
        <f t="array" ref="R2139">_xlfn.IFS(
G2139&lt;=2,"New Customers (0-2Y)",
G2139&lt;=5,"Growing Customers (3-5Y)",
G2139&lt;=8,"Established Customers (6-8Y)",
G2139&lt;=10,"Loyal Customers (9-10Y)"
)</f>
        <v>New Customers (0-2Y)</v>
      </c>
    </row>
    <row r="2140" spans="1:18" x14ac:dyDescent="0.35">
      <c r="A2140">
        <v>15688619</v>
      </c>
      <c r="B2140" t="s">
        <v>51</v>
      </c>
      <c r="C2140" t="s">
        <v>26</v>
      </c>
      <c r="D2140" t="s">
        <v>39</v>
      </c>
      <c r="E2140">
        <v>45</v>
      </c>
      <c r="F2140" t="s">
        <v>19</v>
      </c>
      <c r="G2140">
        <v>3</v>
      </c>
      <c r="H2140" s="4">
        <v>105266.32</v>
      </c>
      <c r="I2140" t="s">
        <v>33</v>
      </c>
      <c r="J2140">
        <v>2</v>
      </c>
      <c r="K2140">
        <v>718</v>
      </c>
      <c r="L2140" t="s">
        <v>35</v>
      </c>
      <c r="M2140" t="s">
        <v>21</v>
      </c>
      <c r="N2140" t="s">
        <v>22</v>
      </c>
      <c r="O2140" s="4">
        <v>193724.51</v>
      </c>
      <c r="P2140" t="s">
        <v>28</v>
      </c>
      <c r="Q2140" t="str" cm="1">
        <f t="array" ref="Q2140">_xlfn.IFS(
O2140&lt;50000,"Low Salary (&lt;$50K)",
O2140&lt;90000,"Lower Middle ($50K-$90K)",
O2140&lt;130000,"Middle ($90K-$130K)",
O2140&lt;170000,"Upper Middle ($130K-$170K)",
O2140&gt;=170000,"High Salary (&gt;$170K)"
)</f>
        <v>High Salary (&gt;$170K)</v>
      </c>
      <c r="R2140" t="str" cm="1">
        <f t="array" ref="R2140">_xlfn.IFS(
G2140&lt;=2,"New Customers (0-2Y)",
G2140&lt;=5,"Growing Customers (3-5Y)",
G2140&lt;=8,"Established Customers (6-8Y)",
G2140&lt;=10,"Loyal Customers (9-10Y)"
)</f>
        <v>Growing Customers (3-5Y)</v>
      </c>
    </row>
    <row r="2141" spans="1:18" x14ac:dyDescent="0.35">
      <c r="A2141">
        <v>15765518</v>
      </c>
      <c r="B2141" t="s">
        <v>1277</v>
      </c>
      <c r="C2141" t="s">
        <v>17</v>
      </c>
      <c r="D2141" t="s">
        <v>18</v>
      </c>
      <c r="E2141">
        <v>51</v>
      </c>
      <c r="F2141" t="s">
        <v>19</v>
      </c>
      <c r="G2141">
        <v>2</v>
      </c>
      <c r="H2141" s="4">
        <v>105229.53</v>
      </c>
      <c r="I2141" t="s">
        <v>33</v>
      </c>
      <c r="J2141">
        <v>1</v>
      </c>
      <c r="K2141">
        <v>643</v>
      </c>
      <c r="L2141" t="s">
        <v>20</v>
      </c>
      <c r="M2141" t="s">
        <v>21</v>
      </c>
      <c r="N2141" t="s">
        <v>32</v>
      </c>
      <c r="O2141" s="4">
        <v>34967.75</v>
      </c>
      <c r="P2141" t="s">
        <v>23</v>
      </c>
      <c r="Q2141" t="str" cm="1">
        <f t="array" ref="Q2141">_xlfn.IFS(
O2141&lt;50000,"Low Salary (&lt;$50K)",
O2141&lt;90000,"Lower Middle ($50K-$90K)",
O2141&lt;130000,"Middle ($90K-$130K)",
O2141&lt;170000,"Upper Middle ($130K-$170K)",
O2141&gt;=170000,"High Salary (&gt;$170K)"
)</f>
        <v>Low Salary (&lt;$50K)</v>
      </c>
      <c r="R2141" t="str" cm="1">
        <f t="array" ref="R2141">_xlfn.IFS(
G2141&lt;=2,"New Customers (0-2Y)",
G2141&lt;=5,"Growing Customers (3-5Y)",
G2141&lt;=8,"Established Customers (6-8Y)",
G2141&lt;=10,"Loyal Customers (9-10Y)"
)</f>
        <v>New Customers (0-2Y)</v>
      </c>
    </row>
    <row r="2142" spans="1:18" x14ac:dyDescent="0.35">
      <c r="A2142">
        <v>15616931</v>
      </c>
      <c r="B2142" t="s">
        <v>716</v>
      </c>
      <c r="C2142" t="s">
        <v>17</v>
      </c>
      <c r="D2142" t="s">
        <v>39</v>
      </c>
      <c r="E2142">
        <v>41</v>
      </c>
      <c r="F2142" t="s">
        <v>19</v>
      </c>
      <c r="G2142">
        <v>8</v>
      </c>
      <c r="H2142" s="4">
        <v>102768.42</v>
      </c>
      <c r="I2142" t="s">
        <v>33</v>
      </c>
      <c r="J2142">
        <v>1</v>
      </c>
      <c r="K2142">
        <v>653</v>
      </c>
      <c r="L2142" t="s">
        <v>20</v>
      </c>
      <c r="M2142" t="s">
        <v>21</v>
      </c>
      <c r="N2142" t="s">
        <v>32</v>
      </c>
      <c r="O2142" s="4">
        <v>55663.85</v>
      </c>
      <c r="P2142" t="s">
        <v>28</v>
      </c>
      <c r="Q2142" t="str" cm="1">
        <f t="array" ref="Q2142">_xlfn.IFS(
O2142&lt;50000,"Low Salary (&lt;$50K)",
O2142&lt;90000,"Lower Middle ($50K-$90K)",
O2142&lt;130000,"Middle ($90K-$130K)",
O2142&lt;170000,"Upper Middle ($130K-$170K)",
O2142&gt;=170000,"High Salary (&gt;$170K)"
)</f>
        <v>Lower Middle ($50K-$90K)</v>
      </c>
      <c r="R2142" t="str" cm="1">
        <f t="array" ref="R2142">_xlfn.IFS(
G2142&lt;=2,"New Customers (0-2Y)",
G2142&lt;=5,"Growing Customers (3-5Y)",
G2142&lt;=8,"Established Customers (6-8Y)",
G2142&lt;=10,"Loyal Customers (9-10Y)"
)</f>
        <v>Established Customers (6-8Y)</v>
      </c>
    </row>
    <row r="2143" spans="1:18" x14ac:dyDescent="0.35">
      <c r="A2143">
        <v>15758372</v>
      </c>
      <c r="B2143" t="s">
        <v>110</v>
      </c>
      <c r="C2143" t="s">
        <v>17</v>
      </c>
      <c r="D2143" t="s">
        <v>39</v>
      </c>
      <c r="E2143">
        <v>18</v>
      </c>
      <c r="F2143" t="s">
        <v>43</v>
      </c>
      <c r="G2143">
        <v>7</v>
      </c>
      <c r="H2143" s="4">
        <v>0</v>
      </c>
      <c r="I2143" t="s">
        <v>24</v>
      </c>
      <c r="J2143">
        <v>2</v>
      </c>
      <c r="K2143">
        <v>674</v>
      </c>
      <c r="L2143" t="s">
        <v>35</v>
      </c>
      <c r="M2143" t="s">
        <v>21</v>
      </c>
      <c r="N2143" t="s">
        <v>22</v>
      </c>
      <c r="O2143" s="4">
        <v>55753.120000000003</v>
      </c>
      <c r="P2143" t="s">
        <v>23</v>
      </c>
      <c r="Q2143" t="str" cm="1">
        <f t="array" ref="Q2143">_xlfn.IFS(
O2143&lt;50000,"Low Salary (&lt;$50K)",
O2143&lt;90000,"Lower Middle ($50K-$90K)",
O2143&lt;130000,"Middle ($90K-$130K)",
O2143&lt;170000,"Upper Middle ($130K-$170K)",
O2143&gt;=170000,"High Salary (&gt;$170K)"
)</f>
        <v>Lower Middle ($50K-$90K)</v>
      </c>
      <c r="R2143" t="str" cm="1">
        <f t="array" ref="R2143">_xlfn.IFS(
G2143&lt;=2,"New Customers (0-2Y)",
G2143&lt;=5,"Growing Customers (3-5Y)",
G2143&lt;=8,"Established Customers (6-8Y)",
G2143&lt;=10,"Loyal Customers (9-10Y)"
)</f>
        <v>Established Customers (6-8Y)</v>
      </c>
    </row>
    <row r="2144" spans="1:18" x14ac:dyDescent="0.35">
      <c r="A2144">
        <v>15782591</v>
      </c>
      <c r="B2144" t="s">
        <v>419</v>
      </c>
      <c r="C2144" t="s">
        <v>17</v>
      </c>
      <c r="D2144" t="s">
        <v>39</v>
      </c>
      <c r="E2144">
        <v>35</v>
      </c>
      <c r="F2144" t="s">
        <v>19</v>
      </c>
      <c r="G2144">
        <v>6</v>
      </c>
      <c r="H2144" s="4">
        <v>112689.95</v>
      </c>
      <c r="I2144" t="s">
        <v>33</v>
      </c>
      <c r="J2144">
        <v>1</v>
      </c>
      <c r="K2144">
        <v>690</v>
      </c>
      <c r="L2144" t="s">
        <v>35</v>
      </c>
      <c r="M2144" t="s">
        <v>21</v>
      </c>
      <c r="N2144" t="s">
        <v>32</v>
      </c>
      <c r="O2144" s="4">
        <v>176962.31</v>
      </c>
      <c r="P2144" t="s">
        <v>28</v>
      </c>
      <c r="Q2144" t="str" cm="1">
        <f t="array" ref="Q2144">_xlfn.IFS(
O2144&lt;50000,"Low Salary (&lt;$50K)",
O2144&lt;90000,"Lower Middle ($50K-$90K)",
O2144&lt;130000,"Middle ($90K-$130K)",
O2144&lt;170000,"Upper Middle ($130K-$170K)",
O2144&gt;=170000,"High Salary (&gt;$170K)"
)</f>
        <v>High Salary (&gt;$170K)</v>
      </c>
      <c r="R2144" t="str" cm="1">
        <f t="array" ref="R2144">_xlfn.IFS(
G2144&lt;=2,"New Customers (0-2Y)",
G2144&lt;=5,"Growing Customers (3-5Y)",
G2144&lt;=8,"Established Customers (6-8Y)",
G2144&lt;=10,"Loyal Customers (9-10Y)"
)</f>
        <v>Established Customers (6-8Y)</v>
      </c>
    </row>
    <row r="2145" spans="1:18" x14ac:dyDescent="0.35">
      <c r="A2145">
        <v>15612109</v>
      </c>
      <c r="B2145" t="s">
        <v>1278</v>
      </c>
      <c r="C2145" t="s">
        <v>17</v>
      </c>
      <c r="D2145" t="s">
        <v>39</v>
      </c>
      <c r="E2145">
        <v>38</v>
      </c>
      <c r="F2145" t="s">
        <v>19</v>
      </c>
      <c r="G2145">
        <v>9</v>
      </c>
      <c r="H2145" s="4">
        <v>122334.26</v>
      </c>
      <c r="I2145" t="s">
        <v>33</v>
      </c>
      <c r="J2145">
        <v>2</v>
      </c>
      <c r="K2145">
        <v>819</v>
      </c>
      <c r="L2145" t="s">
        <v>37</v>
      </c>
      <c r="M2145" t="s">
        <v>21</v>
      </c>
      <c r="N2145" t="s">
        <v>22</v>
      </c>
      <c r="O2145" s="4">
        <v>181507.44</v>
      </c>
      <c r="P2145" t="s">
        <v>28</v>
      </c>
      <c r="Q2145" t="str" cm="1">
        <f t="array" ref="Q2145">_xlfn.IFS(
O2145&lt;50000,"Low Salary (&lt;$50K)",
O2145&lt;90000,"Lower Middle ($50K-$90K)",
O2145&lt;130000,"Middle ($90K-$130K)",
O2145&lt;170000,"Upper Middle ($130K-$170K)",
O2145&gt;=170000,"High Salary (&gt;$170K)"
)</f>
        <v>High Salary (&gt;$170K)</v>
      </c>
      <c r="R2145" t="str" cm="1">
        <f t="array" ref="R2145">_xlfn.IFS(
G2145&lt;=2,"New Customers (0-2Y)",
G2145&lt;=5,"Growing Customers (3-5Y)",
G2145&lt;=8,"Established Customers (6-8Y)",
G2145&lt;=10,"Loyal Customers (9-10Y)"
)</f>
        <v>Loyal Customers (9-10Y)</v>
      </c>
    </row>
    <row r="2146" spans="1:18" x14ac:dyDescent="0.35">
      <c r="A2146">
        <v>15613712</v>
      </c>
      <c r="B2146" t="s">
        <v>1279</v>
      </c>
      <c r="C2146" t="s">
        <v>26</v>
      </c>
      <c r="D2146" t="s">
        <v>39</v>
      </c>
      <c r="E2146">
        <v>34</v>
      </c>
      <c r="F2146" t="s">
        <v>19</v>
      </c>
      <c r="G2146">
        <v>1</v>
      </c>
      <c r="H2146" s="4">
        <v>0</v>
      </c>
      <c r="I2146" t="s">
        <v>24</v>
      </c>
      <c r="J2146">
        <v>2</v>
      </c>
      <c r="K2146">
        <v>634</v>
      </c>
      <c r="L2146" t="s">
        <v>20</v>
      </c>
      <c r="M2146" t="s">
        <v>21</v>
      </c>
      <c r="N2146" t="s">
        <v>32</v>
      </c>
      <c r="O2146" s="4">
        <v>61995.57</v>
      </c>
      <c r="P2146" t="s">
        <v>28</v>
      </c>
      <c r="Q2146" t="str" cm="1">
        <f t="array" ref="Q2146">_xlfn.IFS(
O2146&lt;50000,"Low Salary (&lt;$50K)",
O2146&lt;90000,"Lower Middle ($50K-$90K)",
O2146&lt;130000,"Middle ($90K-$130K)",
O2146&lt;170000,"Upper Middle ($130K-$170K)",
O2146&gt;=170000,"High Salary (&gt;$170K)"
)</f>
        <v>Lower Middle ($50K-$90K)</v>
      </c>
      <c r="R2146" t="str" cm="1">
        <f t="array" ref="R2146">_xlfn.IFS(
G2146&lt;=2,"New Customers (0-2Y)",
G2146&lt;=5,"Growing Customers (3-5Y)",
G2146&lt;=8,"Established Customers (6-8Y)",
G2146&lt;=10,"Loyal Customers (9-10Y)"
)</f>
        <v>New Customers (0-2Y)</v>
      </c>
    </row>
    <row r="2147" spans="1:18" x14ac:dyDescent="0.35">
      <c r="A2147">
        <v>15639322</v>
      </c>
      <c r="B2147" t="s">
        <v>1280</v>
      </c>
      <c r="C2147" t="s">
        <v>26</v>
      </c>
      <c r="D2147" t="s">
        <v>39</v>
      </c>
      <c r="E2147">
        <v>33</v>
      </c>
      <c r="F2147" t="s">
        <v>19</v>
      </c>
      <c r="G2147">
        <v>4</v>
      </c>
      <c r="H2147" s="4">
        <v>137847.41</v>
      </c>
      <c r="I2147" t="s">
        <v>33</v>
      </c>
      <c r="J2147">
        <v>2</v>
      </c>
      <c r="K2147">
        <v>633</v>
      </c>
      <c r="L2147" t="s">
        <v>20</v>
      </c>
      <c r="M2147" t="s">
        <v>21</v>
      </c>
      <c r="N2147" t="s">
        <v>32</v>
      </c>
      <c r="O2147" s="4">
        <v>98349.13</v>
      </c>
      <c r="P2147" t="s">
        <v>28</v>
      </c>
      <c r="Q2147" t="str" cm="1">
        <f t="array" ref="Q2147">_xlfn.IFS(
O2147&lt;50000,"Low Salary (&lt;$50K)",
O2147&lt;90000,"Lower Middle ($50K-$90K)",
O2147&lt;130000,"Middle ($90K-$130K)",
O2147&lt;170000,"Upper Middle ($130K-$170K)",
O2147&gt;=170000,"High Salary (&gt;$170K)"
)</f>
        <v>Middle ($90K-$130K)</v>
      </c>
      <c r="R2147" t="str" cm="1">
        <f t="array" ref="R2147">_xlfn.IFS(
G2147&lt;=2,"New Customers (0-2Y)",
G2147&lt;=5,"Growing Customers (3-5Y)",
G2147&lt;=8,"Established Customers (6-8Y)",
G2147&lt;=10,"Loyal Customers (9-10Y)"
)</f>
        <v>Growing Customers (3-5Y)</v>
      </c>
    </row>
    <row r="2148" spans="1:18" x14ac:dyDescent="0.35">
      <c r="A2148">
        <v>15594349</v>
      </c>
      <c r="B2148" t="s">
        <v>1281</v>
      </c>
      <c r="C2148" t="s">
        <v>17</v>
      </c>
      <c r="D2148" t="s">
        <v>39</v>
      </c>
      <c r="E2148">
        <v>49</v>
      </c>
      <c r="F2148" t="s">
        <v>19</v>
      </c>
      <c r="G2148">
        <v>5</v>
      </c>
      <c r="H2148" s="4">
        <v>122486.47</v>
      </c>
      <c r="I2148" t="s">
        <v>33</v>
      </c>
      <c r="J2148">
        <v>1</v>
      </c>
      <c r="K2148">
        <v>850</v>
      </c>
      <c r="L2148" t="s">
        <v>37</v>
      </c>
      <c r="M2148" t="s">
        <v>27</v>
      </c>
      <c r="N2148" t="s">
        <v>22</v>
      </c>
      <c r="O2148" s="4">
        <v>59748.19</v>
      </c>
      <c r="P2148" t="s">
        <v>28</v>
      </c>
      <c r="Q2148" t="str" cm="1">
        <f t="array" ref="Q2148">_xlfn.IFS(
O2148&lt;50000,"Low Salary (&lt;$50K)",
O2148&lt;90000,"Lower Middle ($50K-$90K)",
O2148&lt;130000,"Middle ($90K-$130K)",
O2148&lt;170000,"Upper Middle ($130K-$170K)",
O2148&gt;=170000,"High Salary (&gt;$170K)"
)</f>
        <v>Lower Middle ($50K-$90K)</v>
      </c>
      <c r="R2148" t="str" cm="1">
        <f t="array" ref="R2148">_xlfn.IFS(
G2148&lt;=2,"New Customers (0-2Y)",
G2148&lt;=5,"Growing Customers (3-5Y)",
G2148&lt;=8,"Established Customers (6-8Y)",
G2148&lt;=10,"Loyal Customers (9-10Y)"
)</f>
        <v>Growing Customers (3-5Y)</v>
      </c>
    </row>
    <row r="2149" spans="1:18" x14ac:dyDescent="0.35">
      <c r="A2149">
        <v>15574167</v>
      </c>
      <c r="B2149" t="s">
        <v>1282</v>
      </c>
      <c r="C2149" t="s">
        <v>17</v>
      </c>
      <c r="D2149" t="s">
        <v>39</v>
      </c>
      <c r="E2149">
        <v>33</v>
      </c>
      <c r="F2149" t="s">
        <v>19</v>
      </c>
      <c r="G2149">
        <v>2</v>
      </c>
      <c r="H2149" s="4">
        <v>101286.11</v>
      </c>
      <c r="I2149" t="s">
        <v>33</v>
      </c>
      <c r="J2149">
        <v>1</v>
      </c>
      <c r="K2149">
        <v>665</v>
      </c>
      <c r="L2149" t="s">
        <v>35</v>
      </c>
      <c r="M2149" t="s">
        <v>21</v>
      </c>
      <c r="N2149" t="s">
        <v>22</v>
      </c>
      <c r="O2149" s="4">
        <v>159840.51</v>
      </c>
      <c r="P2149" t="s">
        <v>28</v>
      </c>
      <c r="Q2149" t="str" cm="1">
        <f t="array" ref="Q2149">_xlfn.IFS(
O2149&lt;50000,"Low Salary (&lt;$50K)",
O2149&lt;90000,"Lower Middle ($50K-$90K)",
O2149&lt;130000,"Middle ($90K-$130K)",
O2149&lt;170000,"Upper Middle ($130K-$170K)",
O2149&gt;=170000,"High Salary (&gt;$170K)"
)</f>
        <v>Upper Middle ($130K-$170K)</v>
      </c>
      <c r="R2149" t="str" cm="1">
        <f t="array" ref="R2149">_xlfn.IFS(
G2149&lt;=2,"New Customers (0-2Y)",
G2149&lt;=5,"Growing Customers (3-5Y)",
G2149&lt;=8,"Established Customers (6-8Y)",
G2149&lt;=10,"Loyal Customers (9-10Y)"
)</f>
        <v>New Customers (0-2Y)</v>
      </c>
    </row>
    <row r="2150" spans="1:18" x14ac:dyDescent="0.35">
      <c r="A2150">
        <v>15811842</v>
      </c>
      <c r="B2150" t="s">
        <v>1283</v>
      </c>
      <c r="C2150" t="s">
        <v>26</v>
      </c>
      <c r="D2150" t="s">
        <v>39</v>
      </c>
      <c r="E2150">
        <v>26</v>
      </c>
      <c r="F2150" t="s">
        <v>43</v>
      </c>
      <c r="G2150">
        <v>7</v>
      </c>
      <c r="H2150" s="4">
        <v>0</v>
      </c>
      <c r="I2150" t="s">
        <v>24</v>
      </c>
      <c r="J2150">
        <v>2</v>
      </c>
      <c r="K2150">
        <v>630</v>
      </c>
      <c r="L2150" t="s">
        <v>20</v>
      </c>
      <c r="M2150" t="s">
        <v>21</v>
      </c>
      <c r="N2150" t="s">
        <v>22</v>
      </c>
      <c r="O2150" s="4">
        <v>6656.64</v>
      </c>
      <c r="P2150" t="s">
        <v>28</v>
      </c>
      <c r="Q2150" t="str" cm="1">
        <f t="array" ref="Q2150">_xlfn.IFS(
O2150&lt;50000,"Low Salary (&lt;$50K)",
O2150&lt;90000,"Lower Middle ($50K-$90K)",
O2150&lt;130000,"Middle ($90K-$130K)",
O2150&lt;170000,"Upper Middle ($130K-$170K)",
O2150&gt;=170000,"High Salary (&gt;$170K)"
)</f>
        <v>Low Salary (&lt;$50K)</v>
      </c>
      <c r="R2150" t="str" cm="1">
        <f t="array" ref="R2150">_xlfn.IFS(
G2150&lt;=2,"New Customers (0-2Y)",
G2150&lt;=5,"Growing Customers (3-5Y)",
G2150&lt;=8,"Established Customers (6-8Y)",
G2150&lt;=10,"Loyal Customers (9-10Y)"
)</f>
        <v>Established Customers (6-8Y)</v>
      </c>
    </row>
    <row r="2151" spans="1:18" x14ac:dyDescent="0.35">
      <c r="A2151">
        <v>15648794</v>
      </c>
      <c r="B2151" t="s">
        <v>1056</v>
      </c>
      <c r="C2151" t="s">
        <v>26</v>
      </c>
      <c r="D2151" t="s">
        <v>39</v>
      </c>
      <c r="E2151">
        <v>57</v>
      </c>
      <c r="F2151" t="s">
        <v>19</v>
      </c>
      <c r="G2151">
        <v>4</v>
      </c>
      <c r="H2151" s="4">
        <v>101247.06</v>
      </c>
      <c r="I2151" t="s">
        <v>33</v>
      </c>
      <c r="J2151">
        <v>1</v>
      </c>
      <c r="K2151">
        <v>836</v>
      </c>
      <c r="L2151" t="s">
        <v>37</v>
      </c>
      <c r="M2151" t="s">
        <v>21</v>
      </c>
      <c r="N2151" t="s">
        <v>32</v>
      </c>
      <c r="O2151" s="4">
        <v>37141.620000000003</v>
      </c>
      <c r="P2151" t="s">
        <v>23</v>
      </c>
      <c r="Q2151" t="str" cm="1">
        <f t="array" ref="Q2151">_xlfn.IFS(
O2151&lt;50000,"Low Salary (&lt;$50K)",
O2151&lt;90000,"Lower Middle ($50K-$90K)",
O2151&lt;130000,"Middle ($90K-$130K)",
O2151&lt;170000,"Upper Middle ($130K-$170K)",
O2151&gt;=170000,"High Salary (&gt;$170K)"
)</f>
        <v>Low Salary (&lt;$50K)</v>
      </c>
      <c r="R2151" t="str" cm="1">
        <f t="array" ref="R2151">_xlfn.IFS(
G2151&lt;=2,"New Customers (0-2Y)",
G2151&lt;=5,"Growing Customers (3-5Y)",
G2151&lt;=8,"Established Customers (6-8Y)",
G2151&lt;=10,"Loyal Customers (9-10Y)"
)</f>
        <v>Growing Customers (3-5Y)</v>
      </c>
    </row>
    <row r="2152" spans="1:18" x14ac:dyDescent="0.35">
      <c r="A2152">
        <v>15771211</v>
      </c>
      <c r="B2152" t="s">
        <v>1180</v>
      </c>
      <c r="C2152" t="s">
        <v>17</v>
      </c>
      <c r="D2152" t="s">
        <v>39</v>
      </c>
      <c r="E2152">
        <v>38</v>
      </c>
      <c r="F2152" t="s">
        <v>19</v>
      </c>
      <c r="G2152">
        <v>10</v>
      </c>
      <c r="H2152" s="4">
        <v>86977.96</v>
      </c>
      <c r="I2152" t="s">
        <v>29</v>
      </c>
      <c r="J2152">
        <v>1</v>
      </c>
      <c r="K2152">
        <v>668</v>
      </c>
      <c r="L2152" t="s">
        <v>35</v>
      </c>
      <c r="M2152" t="s">
        <v>27</v>
      </c>
      <c r="N2152" t="s">
        <v>22</v>
      </c>
      <c r="O2152" s="4">
        <v>37094.75</v>
      </c>
      <c r="P2152" t="s">
        <v>28</v>
      </c>
      <c r="Q2152" t="str" cm="1">
        <f t="array" ref="Q2152">_xlfn.IFS(
O2152&lt;50000,"Low Salary (&lt;$50K)",
O2152&lt;90000,"Lower Middle ($50K-$90K)",
O2152&lt;130000,"Middle ($90K-$130K)",
O2152&lt;170000,"Upper Middle ($130K-$170K)",
O2152&gt;=170000,"High Salary (&gt;$170K)"
)</f>
        <v>Low Salary (&lt;$50K)</v>
      </c>
      <c r="R2152" t="str" cm="1">
        <f t="array" ref="R2152">_xlfn.IFS(
G2152&lt;=2,"New Customers (0-2Y)",
G2152&lt;=5,"Growing Customers (3-5Y)",
G2152&lt;=8,"Established Customers (6-8Y)",
G2152&lt;=10,"Loyal Customers (9-10Y)"
)</f>
        <v>Loyal Customers (9-10Y)</v>
      </c>
    </row>
    <row r="2153" spans="1:18" x14ac:dyDescent="0.35">
      <c r="A2153">
        <v>15588614</v>
      </c>
      <c r="B2153" t="s">
        <v>475</v>
      </c>
      <c r="C2153" t="s">
        <v>17</v>
      </c>
      <c r="D2153" t="s">
        <v>39</v>
      </c>
      <c r="E2153">
        <v>57</v>
      </c>
      <c r="F2153" t="s">
        <v>19</v>
      </c>
      <c r="G2153">
        <v>7</v>
      </c>
      <c r="H2153" s="4">
        <v>0</v>
      </c>
      <c r="I2153" t="s">
        <v>24</v>
      </c>
      <c r="J2153">
        <v>1</v>
      </c>
      <c r="K2153">
        <v>753</v>
      </c>
      <c r="L2153" t="s">
        <v>35</v>
      </c>
      <c r="M2153" t="s">
        <v>21</v>
      </c>
      <c r="N2153" t="s">
        <v>32</v>
      </c>
      <c r="O2153" s="4">
        <v>159475.07999999999</v>
      </c>
      <c r="P2153" t="s">
        <v>23</v>
      </c>
      <c r="Q2153" t="str" cm="1">
        <f t="array" ref="Q2153">_xlfn.IFS(
O2153&lt;50000,"Low Salary (&lt;$50K)",
O2153&lt;90000,"Lower Middle ($50K-$90K)",
O2153&lt;130000,"Middle ($90K-$130K)",
O2153&lt;170000,"Upper Middle ($130K-$170K)",
O2153&gt;=170000,"High Salary (&gt;$170K)"
)</f>
        <v>Upper Middle ($130K-$170K)</v>
      </c>
      <c r="R2153" t="str" cm="1">
        <f t="array" ref="R2153">_xlfn.IFS(
G2153&lt;=2,"New Customers (0-2Y)",
G2153&lt;=5,"Growing Customers (3-5Y)",
G2153&lt;=8,"Established Customers (6-8Y)",
G2153&lt;=10,"Loyal Customers (9-10Y)"
)</f>
        <v>Established Customers (6-8Y)</v>
      </c>
    </row>
    <row r="2154" spans="1:18" x14ac:dyDescent="0.35">
      <c r="A2154">
        <v>15630698</v>
      </c>
      <c r="B2154" t="s">
        <v>238</v>
      </c>
      <c r="C2154" t="s">
        <v>17</v>
      </c>
      <c r="D2154" t="s">
        <v>18</v>
      </c>
      <c r="E2154">
        <v>55</v>
      </c>
      <c r="F2154" t="s">
        <v>19</v>
      </c>
      <c r="G2154">
        <v>9</v>
      </c>
      <c r="H2154" s="4">
        <v>110123.59</v>
      </c>
      <c r="I2154" t="s">
        <v>33</v>
      </c>
      <c r="J2154">
        <v>1</v>
      </c>
      <c r="K2154">
        <v>745</v>
      </c>
      <c r="L2154" t="s">
        <v>35</v>
      </c>
      <c r="M2154" t="s">
        <v>27</v>
      </c>
      <c r="N2154" t="s">
        <v>22</v>
      </c>
      <c r="O2154" s="4">
        <v>51548.14</v>
      </c>
      <c r="P2154" t="s">
        <v>23</v>
      </c>
      <c r="Q2154" t="str" cm="1">
        <f t="array" ref="Q2154">_xlfn.IFS(
O2154&lt;50000,"Low Salary (&lt;$50K)",
O2154&lt;90000,"Lower Middle ($50K-$90K)",
O2154&lt;130000,"Middle ($90K-$130K)",
O2154&lt;170000,"Upper Middle ($130K-$170K)",
O2154&gt;=170000,"High Salary (&gt;$170K)"
)</f>
        <v>Lower Middle ($50K-$90K)</v>
      </c>
      <c r="R2154" t="str" cm="1">
        <f t="array" ref="R2154">_xlfn.IFS(
G2154&lt;=2,"New Customers (0-2Y)",
G2154&lt;=5,"Growing Customers (3-5Y)",
G2154&lt;=8,"Established Customers (6-8Y)",
G2154&lt;=10,"Loyal Customers (9-10Y)"
)</f>
        <v>Loyal Customers (9-10Y)</v>
      </c>
    </row>
    <row r="2155" spans="1:18" x14ac:dyDescent="0.35">
      <c r="A2155">
        <v>15694200</v>
      </c>
      <c r="B2155" t="s">
        <v>1284</v>
      </c>
      <c r="C2155" t="s">
        <v>17</v>
      </c>
      <c r="D2155" t="s">
        <v>39</v>
      </c>
      <c r="E2155">
        <v>36</v>
      </c>
      <c r="F2155" t="s">
        <v>19</v>
      </c>
      <c r="G2155">
        <v>8</v>
      </c>
      <c r="H2155" s="4">
        <v>178111.82</v>
      </c>
      <c r="I2155" t="s">
        <v>33</v>
      </c>
      <c r="J2155">
        <v>1</v>
      </c>
      <c r="K2155">
        <v>693</v>
      </c>
      <c r="L2155" t="s">
        <v>35</v>
      </c>
      <c r="M2155" t="s">
        <v>27</v>
      </c>
      <c r="N2155" t="s">
        <v>32</v>
      </c>
      <c r="O2155" s="4">
        <v>58719.63</v>
      </c>
      <c r="P2155" t="s">
        <v>23</v>
      </c>
      <c r="Q2155" t="str" cm="1">
        <f t="array" ref="Q2155">_xlfn.IFS(
O2155&lt;50000,"Low Salary (&lt;$50K)",
O2155&lt;90000,"Lower Middle ($50K-$90K)",
O2155&lt;130000,"Middle ($90K-$130K)",
O2155&lt;170000,"Upper Middle ($130K-$170K)",
O2155&gt;=170000,"High Salary (&gt;$170K)"
)</f>
        <v>Lower Middle ($50K-$90K)</v>
      </c>
      <c r="R2155" t="str" cm="1">
        <f t="array" ref="R2155">_xlfn.IFS(
G2155&lt;=2,"New Customers (0-2Y)",
G2155&lt;=5,"Growing Customers (3-5Y)",
G2155&lt;=8,"Established Customers (6-8Y)",
G2155&lt;=10,"Loyal Customers (9-10Y)"
)</f>
        <v>Established Customers (6-8Y)</v>
      </c>
    </row>
    <row r="2156" spans="1:18" x14ac:dyDescent="0.35">
      <c r="A2156">
        <v>15721426</v>
      </c>
      <c r="B2156" t="s">
        <v>183</v>
      </c>
      <c r="C2156" t="s">
        <v>42</v>
      </c>
      <c r="D2156" t="s">
        <v>39</v>
      </c>
      <c r="E2156">
        <v>65</v>
      </c>
      <c r="F2156" t="s">
        <v>2967</v>
      </c>
      <c r="G2156">
        <v>10</v>
      </c>
      <c r="H2156" s="4">
        <v>126306.64</v>
      </c>
      <c r="I2156" t="s">
        <v>33</v>
      </c>
      <c r="J2156">
        <v>3</v>
      </c>
      <c r="K2156">
        <v>606</v>
      </c>
      <c r="L2156" t="s">
        <v>20</v>
      </c>
      <c r="M2156" t="s">
        <v>27</v>
      </c>
      <c r="N2156" t="s">
        <v>32</v>
      </c>
      <c r="O2156" s="4">
        <v>7861.68</v>
      </c>
      <c r="P2156" t="s">
        <v>23</v>
      </c>
      <c r="Q2156" t="str" cm="1">
        <f t="array" ref="Q2156">_xlfn.IFS(
O2156&lt;50000,"Low Salary (&lt;$50K)",
O2156&lt;90000,"Lower Middle ($50K-$90K)",
O2156&lt;130000,"Middle ($90K-$130K)",
O2156&lt;170000,"Upper Middle ($130K-$170K)",
O2156&gt;=170000,"High Salary (&gt;$170K)"
)</f>
        <v>Low Salary (&lt;$50K)</v>
      </c>
      <c r="R2156" t="str" cm="1">
        <f t="array" ref="R2156">_xlfn.IFS(
G2156&lt;=2,"New Customers (0-2Y)",
G2156&lt;=5,"Growing Customers (3-5Y)",
G2156&lt;=8,"Established Customers (6-8Y)",
G2156&lt;=10,"Loyal Customers (9-10Y)"
)</f>
        <v>Loyal Customers (9-10Y)</v>
      </c>
    </row>
    <row r="2157" spans="1:18" x14ac:dyDescent="0.35">
      <c r="A2157">
        <v>15725997</v>
      </c>
      <c r="B2157" t="s">
        <v>707</v>
      </c>
      <c r="C2157" t="s">
        <v>17</v>
      </c>
      <c r="D2157" t="s">
        <v>18</v>
      </c>
      <c r="E2157">
        <v>35</v>
      </c>
      <c r="F2157" t="s">
        <v>19</v>
      </c>
      <c r="G2157">
        <v>6</v>
      </c>
      <c r="H2157" s="4">
        <v>100768.77</v>
      </c>
      <c r="I2157" t="s">
        <v>33</v>
      </c>
      <c r="J2157">
        <v>1</v>
      </c>
      <c r="K2157">
        <v>660</v>
      </c>
      <c r="L2157" t="s">
        <v>35</v>
      </c>
      <c r="M2157" t="s">
        <v>21</v>
      </c>
      <c r="N2157" t="s">
        <v>32</v>
      </c>
      <c r="O2157" s="4">
        <v>19199.61</v>
      </c>
      <c r="P2157" t="s">
        <v>28</v>
      </c>
      <c r="Q2157" t="str" cm="1">
        <f t="array" ref="Q2157">_xlfn.IFS(
O2157&lt;50000,"Low Salary (&lt;$50K)",
O2157&lt;90000,"Lower Middle ($50K-$90K)",
O2157&lt;130000,"Middle ($90K-$130K)",
O2157&lt;170000,"Upper Middle ($130K-$170K)",
O2157&gt;=170000,"High Salary (&gt;$170K)"
)</f>
        <v>Low Salary (&lt;$50K)</v>
      </c>
      <c r="R2157" t="str" cm="1">
        <f t="array" ref="R2157">_xlfn.IFS(
G2157&lt;=2,"New Customers (0-2Y)",
G2157&lt;=5,"Growing Customers (3-5Y)",
G2157&lt;=8,"Established Customers (6-8Y)",
G2157&lt;=10,"Loyal Customers (9-10Y)"
)</f>
        <v>Established Customers (6-8Y)</v>
      </c>
    </row>
    <row r="2158" spans="1:18" x14ac:dyDescent="0.35">
      <c r="A2158">
        <v>15762138</v>
      </c>
      <c r="B2158" t="s">
        <v>112</v>
      </c>
      <c r="C2158" t="s">
        <v>17</v>
      </c>
      <c r="D2158" t="s">
        <v>39</v>
      </c>
      <c r="E2158">
        <v>42</v>
      </c>
      <c r="F2158" t="s">
        <v>19</v>
      </c>
      <c r="G2158">
        <v>5</v>
      </c>
      <c r="H2158" s="4">
        <v>0</v>
      </c>
      <c r="I2158" t="s">
        <v>24</v>
      </c>
      <c r="J2158">
        <v>2</v>
      </c>
      <c r="K2158">
        <v>608</v>
      </c>
      <c r="L2158" t="s">
        <v>20</v>
      </c>
      <c r="M2158" t="s">
        <v>21</v>
      </c>
      <c r="N2158" t="s">
        <v>32</v>
      </c>
      <c r="O2158" s="4">
        <v>178504.29</v>
      </c>
      <c r="P2158" t="s">
        <v>28</v>
      </c>
      <c r="Q2158" t="str" cm="1">
        <f t="array" ref="Q2158">_xlfn.IFS(
O2158&lt;50000,"Low Salary (&lt;$50K)",
O2158&lt;90000,"Lower Middle ($50K-$90K)",
O2158&lt;130000,"Middle ($90K-$130K)",
O2158&lt;170000,"Upper Middle ($130K-$170K)",
O2158&gt;=170000,"High Salary (&gt;$170K)"
)</f>
        <v>High Salary (&gt;$170K)</v>
      </c>
      <c r="R2158" t="str" cm="1">
        <f t="array" ref="R2158">_xlfn.IFS(
G2158&lt;=2,"New Customers (0-2Y)",
G2158&lt;=5,"Growing Customers (3-5Y)",
G2158&lt;=8,"Established Customers (6-8Y)",
G2158&lt;=10,"Loyal Customers (9-10Y)"
)</f>
        <v>Growing Customers (3-5Y)</v>
      </c>
    </row>
    <row r="2159" spans="1:18" x14ac:dyDescent="0.35">
      <c r="A2159">
        <v>15750649</v>
      </c>
      <c r="B2159" t="s">
        <v>1285</v>
      </c>
      <c r="C2159" t="s">
        <v>17</v>
      </c>
      <c r="D2159" t="s">
        <v>18</v>
      </c>
      <c r="E2159">
        <v>44</v>
      </c>
      <c r="F2159" t="s">
        <v>19</v>
      </c>
      <c r="G2159">
        <v>3</v>
      </c>
      <c r="H2159" s="4">
        <v>0</v>
      </c>
      <c r="I2159" t="s">
        <v>24</v>
      </c>
      <c r="J2159">
        <v>2</v>
      </c>
      <c r="K2159">
        <v>744</v>
      </c>
      <c r="L2159" t="s">
        <v>35</v>
      </c>
      <c r="M2159" t="s">
        <v>21</v>
      </c>
      <c r="N2159" t="s">
        <v>22</v>
      </c>
      <c r="O2159" s="4">
        <v>189016.14</v>
      </c>
      <c r="P2159" t="s">
        <v>28</v>
      </c>
      <c r="Q2159" t="str" cm="1">
        <f t="array" ref="Q2159">_xlfn.IFS(
O2159&lt;50000,"Low Salary (&lt;$50K)",
O2159&lt;90000,"Lower Middle ($50K-$90K)",
O2159&lt;130000,"Middle ($90K-$130K)",
O2159&lt;170000,"Upper Middle ($130K-$170K)",
O2159&gt;=170000,"High Salary (&gt;$170K)"
)</f>
        <v>High Salary (&gt;$170K)</v>
      </c>
      <c r="R2159" t="str" cm="1">
        <f t="array" ref="R2159">_xlfn.IFS(
G2159&lt;=2,"New Customers (0-2Y)",
G2159&lt;=5,"Growing Customers (3-5Y)",
G2159&lt;=8,"Established Customers (6-8Y)",
G2159&lt;=10,"Loyal Customers (9-10Y)"
)</f>
        <v>Growing Customers (3-5Y)</v>
      </c>
    </row>
    <row r="2160" spans="1:18" x14ac:dyDescent="0.35">
      <c r="A2160">
        <v>15685706</v>
      </c>
      <c r="B2160" t="s">
        <v>748</v>
      </c>
      <c r="C2160" t="s">
        <v>17</v>
      </c>
      <c r="D2160" t="s">
        <v>18</v>
      </c>
      <c r="E2160">
        <v>40</v>
      </c>
      <c r="F2160" t="s">
        <v>19</v>
      </c>
      <c r="G2160">
        <v>7</v>
      </c>
      <c r="H2160" s="4">
        <v>118991.79</v>
      </c>
      <c r="I2160" t="s">
        <v>33</v>
      </c>
      <c r="J2160">
        <v>1</v>
      </c>
      <c r="K2160">
        <v>731</v>
      </c>
      <c r="L2160" t="s">
        <v>35</v>
      </c>
      <c r="M2160" t="s">
        <v>21</v>
      </c>
      <c r="N2160" t="s">
        <v>22</v>
      </c>
      <c r="O2160" s="4">
        <v>156048.64000000001</v>
      </c>
      <c r="P2160" t="s">
        <v>28</v>
      </c>
      <c r="Q2160" t="str" cm="1">
        <f t="array" ref="Q2160">_xlfn.IFS(
O2160&lt;50000,"Low Salary (&lt;$50K)",
O2160&lt;90000,"Lower Middle ($50K-$90K)",
O2160&lt;130000,"Middle ($90K-$130K)",
O2160&lt;170000,"Upper Middle ($130K-$170K)",
O2160&gt;=170000,"High Salary (&gt;$170K)"
)</f>
        <v>Upper Middle ($130K-$170K)</v>
      </c>
      <c r="R2160" t="str" cm="1">
        <f t="array" ref="R2160">_xlfn.IFS(
G2160&lt;=2,"New Customers (0-2Y)",
G2160&lt;=5,"Growing Customers (3-5Y)",
G2160&lt;=8,"Established Customers (6-8Y)",
G2160&lt;=10,"Loyal Customers (9-10Y)"
)</f>
        <v>Established Customers (6-8Y)</v>
      </c>
    </row>
    <row r="2161" spans="1:18" x14ac:dyDescent="0.35">
      <c r="A2161">
        <v>15641835</v>
      </c>
      <c r="B2161" t="s">
        <v>557</v>
      </c>
      <c r="C2161" t="s">
        <v>17</v>
      </c>
      <c r="D2161" t="s">
        <v>39</v>
      </c>
      <c r="E2161">
        <v>72</v>
      </c>
      <c r="F2161" t="s">
        <v>2967</v>
      </c>
      <c r="G2161">
        <v>3</v>
      </c>
      <c r="H2161" s="4">
        <v>140997.26</v>
      </c>
      <c r="I2161" t="s">
        <v>33</v>
      </c>
      <c r="J2161">
        <v>1</v>
      </c>
      <c r="K2161">
        <v>683</v>
      </c>
      <c r="L2161" t="s">
        <v>35</v>
      </c>
      <c r="M2161" t="s">
        <v>27</v>
      </c>
      <c r="N2161" t="s">
        <v>22</v>
      </c>
      <c r="O2161" s="4">
        <v>52876.41</v>
      </c>
      <c r="P2161" t="s">
        <v>28</v>
      </c>
      <c r="Q2161" t="str" cm="1">
        <f t="array" ref="Q2161">_xlfn.IFS(
O2161&lt;50000,"Low Salary (&lt;$50K)",
O2161&lt;90000,"Lower Middle ($50K-$90K)",
O2161&lt;130000,"Middle ($90K-$130K)",
O2161&lt;170000,"Upper Middle ($130K-$170K)",
O2161&gt;=170000,"High Salary (&gt;$170K)"
)</f>
        <v>Lower Middle ($50K-$90K)</v>
      </c>
      <c r="R2161" t="str" cm="1">
        <f t="array" ref="R2161">_xlfn.IFS(
G2161&lt;=2,"New Customers (0-2Y)",
G2161&lt;=5,"Growing Customers (3-5Y)",
G2161&lt;=8,"Established Customers (6-8Y)",
G2161&lt;=10,"Loyal Customers (9-10Y)"
)</f>
        <v>Growing Customers (3-5Y)</v>
      </c>
    </row>
    <row r="2162" spans="1:18" x14ac:dyDescent="0.35">
      <c r="A2162">
        <v>15586821</v>
      </c>
      <c r="B2162" t="s">
        <v>1286</v>
      </c>
      <c r="C2162" t="s">
        <v>17</v>
      </c>
      <c r="D2162" t="s">
        <v>39</v>
      </c>
      <c r="E2162">
        <v>28</v>
      </c>
      <c r="F2162" t="s">
        <v>43</v>
      </c>
      <c r="G2162">
        <v>5</v>
      </c>
      <c r="H2162" s="4">
        <v>0</v>
      </c>
      <c r="I2162" t="s">
        <v>24</v>
      </c>
      <c r="J2162">
        <v>2</v>
      </c>
      <c r="K2162">
        <v>727</v>
      </c>
      <c r="L2162" t="s">
        <v>35</v>
      </c>
      <c r="M2162" t="s">
        <v>27</v>
      </c>
      <c r="N2162" t="s">
        <v>22</v>
      </c>
      <c r="O2162" s="4">
        <v>19653.080000000002</v>
      </c>
      <c r="P2162" t="s">
        <v>28</v>
      </c>
      <c r="Q2162" t="str" cm="1">
        <f t="array" ref="Q2162">_xlfn.IFS(
O2162&lt;50000,"Low Salary (&lt;$50K)",
O2162&lt;90000,"Lower Middle ($50K-$90K)",
O2162&lt;130000,"Middle ($90K-$130K)",
O2162&lt;170000,"Upper Middle ($130K-$170K)",
O2162&gt;=170000,"High Salary (&gt;$170K)"
)</f>
        <v>Low Salary (&lt;$50K)</v>
      </c>
      <c r="R2162" t="str" cm="1">
        <f t="array" ref="R2162">_xlfn.IFS(
G2162&lt;=2,"New Customers (0-2Y)",
G2162&lt;=5,"Growing Customers (3-5Y)",
G2162&lt;=8,"Established Customers (6-8Y)",
G2162&lt;=10,"Loyal Customers (9-10Y)"
)</f>
        <v>Growing Customers (3-5Y)</v>
      </c>
    </row>
    <row r="2163" spans="1:18" x14ac:dyDescent="0.35">
      <c r="A2163">
        <v>15569678</v>
      </c>
      <c r="B2163" t="s">
        <v>161</v>
      </c>
      <c r="C2163" t="s">
        <v>42</v>
      </c>
      <c r="D2163" t="s">
        <v>39</v>
      </c>
      <c r="E2163">
        <v>32</v>
      </c>
      <c r="F2163" t="s">
        <v>19</v>
      </c>
      <c r="G2163">
        <v>6</v>
      </c>
      <c r="H2163" s="4">
        <v>166824.59</v>
      </c>
      <c r="I2163" t="s">
        <v>33</v>
      </c>
      <c r="J2163">
        <v>1</v>
      </c>
      <c r="K2163">
        <v>561</v>
      </c>
      <c r="L2163" t="s">
        <v>31</v>
      </c>
      <c r="M2163" t="s">
        <v>21</v>
      </c>
      <c r="N2163" t="s">
        <v>32</v>
      </c>
      <c r="O2163" s="4">
        <v>139451.98000000001</v>
      </c>
      <c r="P2163" t="s">
        <v>28</v>
      </c>
      <c r="Q2163" t="str" cm="1">
        <f t="array" ref="Q2163">_xlfn.IFS(
O2163&lt;50000,"Low Salary (&lt;$50K)",
O2163&lt;90000,"Lower Middle ($50K-$90K)",
O2163&lt;130000,"Middle ($90K-$130K)",
O2163&lt;170000,"Upper Middle ($130K-$170K)",
O2163&gt;=170000,"High Salary (&gt;$170K)"
)</f>
        <v>Upper Middle ($130K-$170K)</v>
      </c>
      <c r="R2163" t="str" cm="1">
        <f t="array" ref="R2163">_xlfn.IFS(
G2163&lt;=2,"New Customers (0-2Y)",
G2163&lt;=5,"Growing Customers (3-5Y)",
G2163&lt;=8,"Established Customers (6-8Y)",
G2163&lt;=10,"Loyal Customers (9-10Y)"
)</f>
        <v>Established Customers (6-8Y)</v>
      </c>
    </row>
    <row r="2164" spans="1:18" x14ac:dyDescent="0.35">
      <c r="A2164">
        <v>15793842</v>
      </c>
      <c r="B2164" t="s">
        <v>1287</v>
      </c>
      <c r="C2164" t="s">
        <v>17</v>
      </c>
      <c r="D2164" t="s">
        <v>18</v>
      </c>
      <c r="E2164">
        <v>34</v>
      </c>
      <c r="F2164" t="s">
        <v>19</v>
      </c>
      <c r="G2164">
        <v>2</v>
      </c>
      <c r="H2164" s="4">
        <v>76322.69</v>
      </c>
      <c r="I2164" t="s">
        <v>29</v>
      </c>
      <c r="J2164">
        <v>1</v>
      </c>
      <c r="K2164">
        <v>700</v>
      </c>
      <c r="L2164" t="s">
        <v>35</v>
      </c>
      <c r="M2164" t="s">
        <v>21</v>
      </c>
      <c r="N2164" t="s">
        <v>32</v>
      </c>
      <c r="O2164" s="4">
        <v>128136.29</v>
      </c>
      <c r="P2164" t="s">
        <v>28</v>
      </c>
      <c r="Q2164" t="str" cm="1">
        <f t="array" ref="Q2164">_xlfn.IFS(
O2164&lt;50000,"Low Salary (&lt;$50K)",
O2164&lt;90000,"Lower Middle ($50K-$90K)",
O2164&lt;130000,"Middle ($90K-$130K)",
O2164&lt;170000,"Upper Middle ($130K-$170K)",
O2164&gt;=170000,"High Salary (&gt;$170K)"
)</f>
        <v>Middle ($90K-$130K)</v>
      </c>
      <c r="R2164" t="str" cm="1">
        <f t="array" ref="R2164">_xlfn.IFS(
G2164&lt;=2,"New Customers (0-2Y)",
G2164&lt;=5,"Growing Customers (3-5Y)",
G2164&lt;=8,"Established Customers (6-8Y)",
G2164&lt;=10,"Loyal Customers (9-10Y)"
)</f>
        <v>New Customers (0-2Y)</v>
      </c>
    </row>
    <row r="2165" spans="1:18" x14ac:dyDescent="0.35">
      <c r="A2165">
        <v>15667554</v>
      </c>
      <c r="B2165" t="s">
        <v>75</v>
      </c>
      <c r="C2165" t="s">
        <v>17</v>
      </c>
      <c r="D2165" t="s">
        <v>39</v>
      </c>
      <c r="E2165">
        <v>35</v>
      </c>
      <c r="F2165" t="s">
        <v>19</v>
      </c>
      <c r="G2165">
        <v>6</v>
      </c>
      <c r="H2165" s="4">
        <v>0</v>
      </c>
      <c r="I2165" t="s">
        <v>24</v>
      </c>
      <c r="J2165">
        <v>2</v>
      </c>
      <c r="K2165">
        <v>605</v>
      </c>
      <c r="L2165" t="s">
        <v>20</v>
      </c>
      <c r="M2165" t="s">
        <v>21</v>
      </c>
      <c r="N2165" t="s">
        <v>22</v>
      </c>
      <c r="O2165" s="4">
        <v>45206.57</v>
      </c>
      <c r="P2165" t="s">
        <v>28</v>
      </c>
      <c r="Q2165" t="str" cm="1">
        <f t="array" ref="Q2165">_xlfn.IFS(
O2165&lt;50000,"Low Salary (&lt;$50K)",
O2165&lt;90000,"Lower Middle ($50K-$90K)",
O2165&lt;130000,"Middle ($90K-$130K)",
O2165&lt;170000,"Upper Middle ($130K-$170K)",
O2165&gt;=170000,"High Salary (&gt;$170K)"
)</f>
        <v>Low Salary (&lt;$50K)</v>
      </c>
      <c r="R2165" t="str" cm="1">
        <f t="array" ref="R2165">_xlfn.IFS(
G2165&lt;=2,"New Customers (0-2Y)",
G2165&lt;=5,"Growing Customers (3-5Y)",
G2165&lt;=8,"Established Customers (6-8Y)",
G2165&lt;=10,"Loyal Customers (9-10Y)"
)</f>
        <v>Established Customers (6-8Y)</v>
      </c>
    </row>
    <row r="2166" spans="1:18" x14ac:dyDescent="0.35">
      <c r="A2166">
        <v>15794479</v>
      </c>
      <c r="B2166" t="s">
        <v>1288</v>
      </c>
      <c r="C2166" t="s">
        <v>26</v>
      </c>
      <c r="D2166" t="s">
        <v>39</v>
      </c>
      <c r="E2166">
        <v>77</v>
      </c>
      <c r="F2166" t="s">
        <v>2967</v>
      </c>
      <c r="G2166">
        <v>8</v>
      </c>
      <c r="H2166" s="4">
        <v>149083.70000000001</v>
      </c>
      <c r="I2166" t="s">
        <v>33</v>
      </c>
      <c r="J2166">
        <v>1</v>
      </c>
      <c r="K2166">
        <v>767</v>
      </c>
      <c r="L2166" t="s">
        <v>35</v>
      </c>
      <c r="M2166" t="s">
        <v>21</v>
      </c>
      <c r="N2166" t="s">
        <v>22</v>
      </c>
      <c r="O2166" s="4">
        <v>190146.83</v>
      </c>
      <c r="P2166" t="s">
        <v>28</v>
      </c>
      <c r="Q2166" t="str" cm="1">
        <f t="array" ref="Q2166">_xlfn.IFS(
O2166&lt;50000,"Low Salary (&lt;$50K)",
O2166&lt;90000,"Lower Middle ($50K-$90K)",
O2166&lt;130000,"Middle ($90K-$130K)",
O2166&lt;170000,"Upper Middle ($130K-$170K)",
O2166&gt;=170000,"High Salary (&gt;$170K)"
)</f>
        <v>High Salary (&gt;$170K)</v>
      </c>
      <c r="R2166" t="str" cm="1">
        <f t="array" ref="R2166">_xlfn.IFS(
G2166&lt;=2,"New Customers (0-2Y)",
G2166&lt;=5,"Growing Customers (3-5Y)",
G2166&lt;=8,"Established Customers (6-8Y)",
G2166&lt;=10,"Loyal Customers (9-10Y)"
)</f>
        <v>Established Customers (6-8Y)</v>
      </c>
    </row>
    <row r="2167" spans="1:18" x14ac:dyDescent="0.35">
      <c r="A2167">
        <v>15585041</v>
      </c>
      <c r="B2167" t="s">
        <v>1289</v>
      </c>
      <c r="C2167" t="s">
        <v>17</v>
      </c>
      <c r="D2167" t="s">
        <v>39</v>
      </c>
      <c r="E2167">
        <v>33</v>
      </c>
      <c r="F2167" t="s">
        <v>19</v>
      </c>
      <c r="G2167">
        <v>7</v>
      </c>
      <c r="H2167" s="4">
        <v>0</v>
      </c>
      <c r="I2167" t="s">
        <v>24</v>
      </c>
      <c r="J2167">
        <v>2</v>
      </c>
      <c r="K2167">
        <v>511</v>
      </c>
      <c r="L2167" t="s">
        <v>31</v>
      </c>
      <c r="M2167" t="s">
        <v>27</v>
      </c>
      <c r="N2167" t="s">
        <v>22</v>
      </c>
      <c r="O2167" s="4">
        <v>158313.87</v>
      </c>
      <c r="P2167" t="s">
        <v>28</v>
      </c>
      <c r="Q2167" t="str" cm="1">
        <f t="array" ref="Q2167">_xlfn.IFS(
O2167&lt;50000,"Low Salary (&lt;$50K)",
O2167&lt;90000,"Lower Middle ($50K-$90K)",
O2167&lt;130000,"Middle ($90K-$130K)",
O2167&lt;170000,"Upper Middle ($130K-$170K)",
O2167&gt;=170000,"High Salary (&gt;$170K)"
)</f>
        <v>Upper Middle ($130K-$170K)</v>
      </c>
      <c r="R2167" t="str" cm="1">
        <f t="array" ref="R2167">_xlfn.IFS(
G2167&lt;=2,"New Customers (0-2Y)",
G2167&lt;=5,"Growing Customers (3-5Y)",
G2167&lt;=8,"Established Customers (6-8Y)",
G2167&lt;=10,"Loyal Customers (9-10Y)"
)</f>
        <v>Established Customers (6-8Y)</v>
      </c>
    </row>
    <row r="2168" spans="1:18" x14ac:dyDescent="0.35">
      <c r="A2168">
        <v>15780650</v>
      </c>
      <c r="B2168" t="s">
        <v>1290</v>
      </c>
      <c r="C2168" t="s">
        <v>17</v>
      </c>
      <c r="D2168" t="s">
        <v>39</v>
      </c>
      <c r="E2168">
        <v>40</v>
      </c>
      <c r="F2168" t="s">
        <v>19</v>
      </c>
      <c r="G2168">
        <v>9</v>
      </c>
      <c r="H2168" s="4">
        <v>0</v>
      </c>
      <c r="I2168" t="s">
        <v>24</v>
      </c>
      <c r="J2168">
        <v>1</v>
      </c>
      <c r="K2168">
        <v>667</v>
      </c>
      <c r="L2168" t="s">
        <v>35</v>
      </c>
      <c r="M2168" t="s">
        <v>21</v>
      </c>
      <c r="N2168" t="s">
        <v>22</v>
      </c>
      <c r="O2168" s="4">
        <v>96670.2</v>
      </c>
      <c r="P2168" t="s">
        <v>28</v>
      </c>
      <c r="Q2168" t="str" cm="1">
        <f t="array" ref="Q2168">_xlfn.IFS(
O2168&lt;50000,"Low Salary (&lt;$50K)",
O2168&lt;90000,"Lower Middle ($50K-$90K)",
O2168&lt;130000,"Middle ($90K-$130K)",
O2168&lt;170000,"Upper Middle ($130K-$170K)",
O2168&gt;=170000,"High Salary (&gt;$170K)"
)</f>
        <v>Middle ($90K-$130K)</v>
      </c>
      <c r="R2168" t="str" cm="1">
        <f t="array" ref="R2168">_xlfn.IFS(
G2168&lt;=2,"New Customers (0-2Y)",
G2168&lt;=5,"Growing Customers (3-5Y)",
G2168&lt;=8,"Established Customers (6-8Y)",
G2168&lt;=10,"Loyal Customers (9-10Y)"
)</f>
        <v>Loyal Customers (9-10Y)</v>
      </c>
    </row>
    <row r="2169" spans="1:18" x14ac:dyDescent="0.35">
      <c r="A2169">
        <v>15780846</v>
      </c>
      <c r="B2169" t="s">
        <v>1291</v>
      </c>
      <c r="C2169" t="s">
        <v>17</v>
      </c>
      <c r="D2169" t="s">
        <v>39</v>
      </c>
      <c r="E2169">
        <v>33</v>
      </c>
      <c r="F2169" t="s">
        <v>19</v>
      </c>
      <c r="G2169">
        <v>1</v>
      </c>
      <c r="H2169" s="4">
        <v>126588.81</v>
      </c>
      <c r="I2169" t="s">
        <v>33</v>
      </c>
      <c r="J2169">
        <v>2</v>
      </c>
      <c r="K2169">
        <v>787</v>
      </c>
      <c r="L2169" t="s">
        <v>37</v>
      </c>
      <c r="M2169" t="s">
        <v>27</v>
      </c>
      <c r="N2169" t="s">
        <v>22</v>
      </c>
      <c r="O2169" s="4">
        <v>62163.53</v>
      </c>
      <c r="P2169" t="s">
        <v>28</v>
      </c>
      <c r="Q2169" t="str" cm="1">
        <f t="array" ref="Q2169">_xlfn.IFS(
O2169&lt;50000,"Low Salary (&lt;$50K)",
O2169&lt;90000,"Lower Middle ($50K-$90K)",
O2169&lt;130000,"Middle ($90K-$130K)",
O2169&lt;170000,"Upper Middle ($130K-$170K)",
O2169&gt;=170000,"High Salary (&gt;$170K)"
)</f>
        <v>Lower Middle ($50K-$90K)</v>
      </c>
      <c r="R2169" t="str" cm="1">
        <f t="array" ref="R2169">_xlfn.IFS(
G2169&lt;=2,"New Customers (0-2Y)",
G2169&lt;=5,"Growing Customers (3-5Y)",
G2169&lt;=8,"Established Customers (6-8Y)",
G2169&lt;=10,"Loyal Customers (9-10Y)"
)</f>
        <v>New Customers (0-2Y)</v>
      </c>
    </row>
    <row r="2170" spans="1:18" x14ac:dyDescent="0.35">
      <c r="A2170">
        <v>15805260</v>
      </c>
      <c r="B2170" t="s">
        <v>195</v>
      </c>
      <c r="C2170" t="s">
        <v>42</v>
      </c>
      <c r="D2170" t="s">
        <v>18</v>
      </c>
      <c r="E2170">
        <v>56</v>
      </c>
      <c r="F2170" t="s">
        <v>19</v>
      </c>
      <c r="G2170">
        <v>2</v>
      </c>
      <c r="H2170" s="4">
        <v>143249.67000000001</v>
      </c>
      <c r="I2170" t="s">
        <v>33</v>
      </c>
      <c r="J2170">
        <v>1</v>
      </c>
      <c r="K2170">
        <v>705</v>
      </c>
      <c r="L2170" t="s">
        <v>35</v>
      </c>
      <c r="M2170" t="s">
        <v>21</v>
      </c>
      <c r="N2170" t="s">
        <v>32</v>
      </c>
      <c r="O2170" s="4">
        <v>88428.41</v>
      </c>
      <c r="P2170" t="s">
        <v>23</v>
      </c>
      <c r="Q2170" t="str" cm="1">
        <f t="array" ref="Q2170">_xlfn.IFS(
O2170&lt;50000,"Low Salary (&lt;$50K)",
O2170&lt;90000,"Lower Middle ($50K-$90K)",
O2170&lt;130000,"Middle ($90K-$130K)",
O2170&lt;170000,"Upper Middle ($130K-$170K)",
O2170&gt;=170000,"High Salary (&gt;$170K)"
)</f>
        <v>Lower Middle ($50K-$90K)</v>
      </c>
      <c r="R2170" t="str" cm="1">
        <f t="array" ref="R2170">_xlfn.IFS(
G2170&lt;=2,"New Customers (0-2Y)",
G2170&lt;=5,"Growing Customers (3-5Y)",
G2170&lt;=8,"Established Customers (6-8Y)",
G2170&lt;=10,"Loyal Customers (9-10Y)"
)</f>
        <v>New Customers (0-2Y)</v>
      </c>
    </row>
    <row r="2171" spans="1:18" x14ac:dyDescent="0.35">
      <c r="A2171">
        <v>15621629</v>
      </c>
      <c r="B2171" t="s">
        <v>51</v>
      </c>
      <c r="C2171" t="s">
        <v>42</v>
      </c>
      <c r="D2171" t="s">
        <v>39</v>
      </c>
      <c r="E2171">
        <v>43</v>
      </c>
      <c r="F2171" t="s">
        <v>19</v>
      </c>
      <c r="G2171">
        <v>8</v>
      </c>
      <c r="H2171" s="4">
        <v>81844.91</v>
      </c>
      <c r="I2171" t="s">
        <v>29</v>
      </c>
      <c r="J2171">
        <v>2</v>
      </c>
      <c r="K2171">
        <v>773</v>
      </c>
      <c r="L2171" t="s">
        <v>35</v>
      </c>
      <c r="M2171" t="s">
        <v>21</v>
      </c>
      <c r="N2171" t="s">
        <v>22</v>
      </c>
      <c r="O2171" s="4">
        <v>35908.46</v>
      </c>
      <c r="P2171" t="s">
        <v>28</v>
      </c>
      <c r="Q2171" t="str" cm="1">
        <f t="array" ref="Q2171">_xlfn.IFS(
O2171&lt;50000,"Low Salary (&lt;$50K)",
O2171&lt;90000,"Lower Middle ($50K-$90K)",
O2171&lt;130000,"Middle ($90K-$130K)",
O2171&lt;170000,"Upper Middle ($130K-$170K)",
O2171&gt;=170000,"High Salary (&gt;$170K)"
)</f>
        <v>Low Salary (&lt;$50K)</v>
      </c>
      <c r="R2171" t="str" cm="1">
        <f t="array" ref="R2171">_xlfn.IFS(
G2171&lt;=2,"New Customers (0-2Y)",
G2171&lt;=5,"Growing Customers (3-5Y)",
G2171&lt;=8,"Established Customers (6-8Y)",
G2171&lt;=10,"Loyal Customers (9-10Y)"
)</f>
        <v>Established Customers (6-8Y)</v>
      </c>
    </row>
    <row r="2172" spans="1:18" x14ac:dyDescent="0.35">
      <c r="A2172">
        <v>15662151</v>
      </c>
      <c r="B2172" t="s">
        <v>1024</v>
      </c>
      <c r="C2172" t="s">
        <v>17</v>
      </c>
      <c r="D2172" t="s">
        <v>39</v>
      </c>
      <c r="E2172">
        <v>40</v>
      </c>
      <c r="F2172" t="s">
        <v>19</v>
      </c>
      <c r="G2172">
        <v>4</v>
      </c>
      <c r="H2172" s="4">
        <v>0</v>
      </c>
      <c r="I2172" t="s">
        <v>24</v>
      </c>
      <c r="J2172">
        <v>1</v>
      </c>
      <c r="K2172">
        <v>554</v>
      </c>
      <c r="L2172" t="s">
        <v>31</v>
      </c>
      <c r="M2172" t="s">
        <v>27</v>
      </c>
      <c r="N2172" t="s">
        <v>22</v>
      </c>
      <c r="O2172" s="4">
        <v>168780.04</v>
      </c>
      <c r="P2172" t="s">
        <v>28</v>
      </c>
      <c r="Q2172" t="str" cm="1">
        <f t="array" ref="Q2172">_xlfn.IFS(
O2172&lt;50000,"Low Salary (&lt;$50K)",
O2172&lt;90000,"Lower Middle ($50K-$90K)",
O2172&lt;130000,"Middle ($90K-$130K)",
O2172&lt;170000,"Upper Middle ($130K-$170K)",
O2172&gt;=170000,"High Salary (&gt;$170K)"
)</f>
        <v>Upper Middle ($130K-$170K)</v>
      </c>
      <c r="R2172" t="str" cm="1">
        <f t="array" ref="R2172">_xlfn.IFS(
G2172&lt;=2,"New Customers (0-2Y)",
G2172&lt;=5,"Growing Customers (3-5Y)",
G2172&lt;=8,"Established Customers (6-8Y)",
G2172&lt;=10,"Loyal Customers (9-10Y)"
)</f>
        <v>Growing Customers (3-5Y)</v>
      </c>
    </row>
    <row r="2173" spans="1:18" x14ac:dyDescent="0.35">
      <c r="A2173">
        <v>15747174</v>
      </c>
      <c r="B2173" t="s">
        <v>56</v>
      </c>
      <c r="C2173" t="s">
        <v>42</v>
      </c>
      <c r="D2173" t="s">
        <v>39</v>
      </c>
      <c r="E2173">
        <v>58</v>
      </c>
      <c r="F2173" t="s">
        <v>19</v>
      </c>
      <c r="G2173">
        <v>9</v>
      </c>
      <c r="H2173" s="4">
        <v>190298.89</v>
      </c>
      <c r="I2173" t="s">
        <v>33</v>
      </c>
      <c r="J2173">
        <v>2</v>
      </c>
      <c r="K2173">
        <v>526</v>
      </c>
      <c r="L2173" t="s">
        <v>31</v>
      </c>
      <c r="M2173" t="s">
        <v>21</v>
      </c>
      <c r="N2173" t="s">
        <v>22</v>
      </c>
      <c r="O2173" s="4">
        <v>191263.76</v>
      </c>
      <c r="P2173" t="s">
        <v>28</v>
      </c>
      <c r="Q2173" t="str" cm="1">
        <f t="array" ref="Q2173">_xlfn.IFS(
O2173&lt;50000,"Low Salary (&lt;$50K)",
O2173&lt;90000,"Lower Middle ($50K-$90K)",
O2173&lt;130000,"Middle ($90K-$130K)",
O2173&lt;170000,"Upper Middle ($130K-$170K)",
O2173&gt;=170000,"High Salary (&gt;$170K)"
)</f>
        <v>High Salary (&gt;$170K)</v>
      </c>
      <c r="R2173" t="str" cm="1">
        <f t="array" ref="R2173">_xlfn.IFS(
G2173&lt;=2,"New Customers (0-2Y)",
G2173&lt;=5,"Growing Customers (3-5Y)",
G2173&lt;=8,"Established Customers (6-8Y)",
G2173&lt;=10,"Loyal Customers (9-10Y)"
)</f>
        <v>Loyal Customers (9-10Y)</v>
      </c>
    </row>
    <row r="2174" spans="1:18" x14ac:dyDescent="0.35">
      <c r="A2174">
        <v>15651585</v>
      </c>
      <c r="B2174" t="s">
        <v>346</v>
      </c>
      <c r="C2174" t="s">
        <v>42</v>
      </c>
      <c r="D2174" t="s">
        <v>39</v>
      </c>
      <c r="E2174">
        <v>35</v>
      </c>
      <c r="F2174" t="s">
        <v>19</v>
      </c>
      <c r="G2174">
        <v>2</v>
      </c>
      <c r="H2174" s="4">
        <v>117212.18</v>
      </c>
      <c r="I2174" t="s">
        <v>33</v>
      </c>
      <c r="J2174">
        <v>1</v>
      </c>
      <c r="K2174">
        <v>661</v>
      </c>
      <c r="L2174" t="s">
        <v>35</v>
      </c>
      <c r="M2174" t="s">
        <v>21</v>
      </c>
      <c r="N2174" t="s">
        <v>22</v>
      </c>
      <c r="O2174" s="4">
        <v>83052.03</v>
      </c>
      <c r="P2174" t="s">
        <v>28</v>
      </c>
      <c r="Q2174" t="str" cm="1">
        <f t="array" ref="Q2174">_xlfn.IFS(
O2174&lt;50000,"Low Salary (&lt;$50K)",
O2174&lt;90000,"Lower Middle ($50K-$90K)",
O2174&lt;130000,"Middle ($90K-$130K)",
O2174&lt;170000,"Upper Middle ($130K-$170K)",
O2174&gt;=170000,"High Salary (&gt;$170K)"
)</f>
        <v>Lower Middle ($50K-$90K)</v>
      </c>
      <c r="R2174" t="str" cm="1">
        <f t="array" ref="R2174">_xlfn.IFS(
G2174&lt;=2,"New Customers (0-2Y)",
G2174&lt;=5,"Growing Customers (3-5Y)",
G2174&lt;=8,"Established Customers (6-8Y)",
G2174&lt;=10,"Loyal Customers (9-10Y)"
)</f>
        <v>New Customers (0-2Y)</v>
      </c>
    </row>
    <row r="2175" spans="1:18" x14ac:dyDescent="0.35">
      <c r="A2175">
        <v>15649738</v>
      </c>
      <c r="B2175" t="s">
        <v>339</v>
      </c>
      <c r="C2175" t="s">
        <v>17</v>
      </c>
      <c r="D2175" t="s">
        <v>18</v>
      </c>
      <c r="E2175">
        <v>46</v>
      </c>
      <c r="F2175" t="s">
        <v>19</v>
      </c>
      <c r="G2175">
        <v>0</v>
      </c>
      <c r="H2175" s="4">
        <v>0</v>
      </c>
      <c r="I2175" t="s">
        <v>24</v>
      </c>
      <c r="J2175">
        <v>2</v>
      </c>
      <c r="K2175">
        <v>698</v>
      </c>
      <c r="L2175" t="s">
        <v>35</v>
      </c>
      <c r="M2175" t="s">
        <v>21</v>
      </c>
      <c r="N2175" t="s">
        <v>22</v>
      </c>
      <c r="O2175" s="4">
        <v>125962.02</v>
      </c>
      <c r="P2175" t="s">
        <v>28</v>
      </c>
      <c r="Q2175" t="str" cm="1">
        <f t="array" ref="Q2175">_xlfn.IFS(
O2175&lt;50000,"Low Salary (&lt;$50K)",
O2175&lt;90000,"Lower Middle ($50K-$90K)",
O2175&lt;130000,"Middle ($90K-$130K)",
O2175&lt;170000,"Upper Middle ($130K-$170K)",
O2175&gt;=170000,"High Salary (&gt;$170K)"
)</f>
        <v>Middle ($90K-$130K)</v>
      </c>
      <c r="R2175" t="str" cm="1">
        <f t="array" ref="R2175">_xlfn.IFS(
G2175&lt;=2,"New Customers (0-2Y)",
G2175&lt;=5,"Growing Customers (3-5Y)",
G2175&lt;=8,"Established Customers (6-8Y)",
G2175&lt;=10,"Loyal Customers (9-10Y)"
)</f>
        <v>New Customers (0-2Y)</v>
      </c>
    </row>
    <row r="2176" spans="1:18" x14ac:dyDescent="0.35">
      <c r="A2176">
        <v>15633108</v>
      </c>
      <c r="B2176" t="s">
        <v>145</v>
      </c>
      <c r="C2176" t="s">
        <v>17</v>
      </c>
      <c r="D2176" t="s">
        <v>39</v>
      </c>
      <c r="E2176">
        <v>26</v>
      </c>
      <c r="F2176" t="s">
        <v>43</v>
      </c>
      <c r="G2176">
        <v>4</v>
      </c>
      <c r="H2176" s="4">
        <v>139848.17000000001</v>
      </c>
      <c r="I2176" t="s">
        <v>33</v>
      </c>
      <c r="J2176">
        <v>1</v>
      </c>
      <c r="K2176">
        <v>646</v>
      </c>
      <c r="L2176" t="s">
        <v>20</v>
      </c>
      <c r="M2176" t="s">
        <v>21</v>
      </c>
      <c r="N2176" t="s">
        <v>32</v>
      </c>
      <c r="O2176" s="4">
        <v>164696.26999999999</v>
      </c>
      <c r="P2176" t="s">
        <v>28</v>
      </c>
      <c r="Q2176" t="str" cm="1">
        <f t="array" ref="Q2176">_xlfn.IFS(
O2176&lt;50000,"Low Salary (&lt;$50K)",
O2176&lt;90000,"Lower Middle ($50K-$90K)",
O2176&lt;130000,"Middle ($90K-$130K)",
O2176&lt;170000,"Upper Middle ($130K-$170K)",
O2176&gt;=170000,"High Salary (&gt;$170K)"
)</f>
        <v>Upper Middle ($130K-$170K)</v>
      </c>
      <c r="R2176" t="str" cm="1">
        <f t="array" ref="R2176">_xlfn.IFS(
G2176&lt;=2,"New Customers (0-2Y)",
G2176&lt;=5,"Growing Customers (3-5Y)",
G2176&lt;=8,"Established Customers (6-8Y)",
G2176&lt;=10,"Loyal Customers (9-10Y)"
)</f>
        <v>Growing Customers (3-5Y)</v>
      </c>
    </row>
    <row r="2177" spans="1:18" x14ac:dyDescent="0.35">
      <c r="A2177">
        <v>15769254</v>
      </c>
      <c r="B2177" t="s">
        <v>957</v>
      </c>
      <c r="C2177" t="s">
        <v>42</v>
      </c>
      <c r="D2177" t="s">
        <v>18</v>
      </c>
      <c r="E2177">
        <v>34</v>
      </c>
      <c r="F2177" t="s">
        <v>19</v>
      </c>
      <c r="G2177">
        <v>9</v>
      </c>
      <c r="H2177" s="4">
        <v>101861.36</v>
      </c>
      <c r="I2177" t="s">
        <v>33</v>
      </c>
      <c r="J2177">
        <v>2</v>
      </c>
      <c r="K2177">
        <v>757</v>
      </c>
      <c r="L2177" t="s">
        <v>35</v>
      </c>
      <c r="M2177" t="s">
        <v>27</v>
      </c>
      <c r="N2177" t="s">
        <v>32</v>
      </c>
      <c r="O2177" s="4">
        <v>187011.96</v>
      </c>
      <c r="P2177" t="s">
        <v>28</v>
      </c>
      <c r="Q2177" t="str" cm="1">
        <f t="array" ref="Q2177">_xlfn.IFS(
O2177&lt;50000,"Low Salary (&lt;$50K)",
O2177&lt;90000,"Lower Middle ($50K-$90K)",
O2177&lt;130000,"Middle ($90K-$130K)",
O2177&lt;170000,"Upper Middle ($130K-$170K)",
O2177&gt;=170000,"High Salary (&gt;$170K)"
)</f>
        <v>High Salary (&gt;$170K)</v>
      </c>
      <c r="R2177" t="str" cm="1">
        <f t="array" ref="R2177">_xlfn.IFS(
G2177&lt;=2,"New Customers (0-2Y)",
G2177&lt;=5,"Growing Customers (3-5Y)",
G2177&lt;=8,"Established Customers (6-8Y)",
G2177&lt;=10,"Loyal Customers (9-10Y)"
)</f>
        <v>Loyal Customers (9-10Y)</v>
      </c>
    </row>
    <row r="2178" spans="1:18" x14ac:dyDescent="0.35">
      <c r="A2178">
        <v>15704746</v>
      </c>
      <c r="B2178" t="s">
        <v>1292</v>
      </c>
      <c r="C2178" t="s">
        <v>26</v>
      </c>
      <c r="D2178" t="s">
        <v>39</v>
      </c>
      <c r="E2178">
        <v>35</v>
      </c>
      <c r="F2178" t="s">
        <v>19</v>
      </c>
      <c r="G2178">
        <v>2</v>
      </c>
      <c r="H2178" s="4">
        <v>167455.66</v>
      </c>
      <c r="I2178" t="s">
        <v>33</v>
      </c>
      <c r="J2178">
        <v>2</v>
      </c>
      <c r="K2178">
        <v>699</v>
      </c>
      <c r="L2178" t="s">
        <v>35</v>
      </c>
      <c r="M2178" t="s">
        <v>21</v>
      </c>
      <c r="N2178" t="s">
        <v>22</v>
      </c>
      <c r="O2178" s="4">
        <v>55324.49</v>
      </c>
      <c r="P2178" t="s">
        <v>28</v>
      </c>
      <c r="Q2178" t="str" cm="1">
        <f t="array" ref="Q2178">_xlfn.IFS(
O2178&lt;50000,"Low Salary (&lt;$50K)",
O2178&lt;90000,"Lower Middle ($50K-$90K)",
O2178&lt;130000,"Middle ($90K-$130K)",
O2178&lt;170000,"Upper Middle ($130K-$170K)",
O2178&gt;=170000,"High Salary (&gt;$170K)"
)</f>
        <v>Lower Middle ($50K-$90K)</v>
      </c>
      <c r="R2178" t="str" cm="1">
        <f t="array" ref="R2178">_xlfn.IFS(
G2178&lt;=2,"New Customers (0-2Y)",
G2178&lt;=5,"Growing Customers (3-5Y)",
G2178&lt;=8,"Established Customers (6-8Y)",
G2178&lt;=10,"Loyal Customers (9-10Y)"
)</f>
        <v>New Customers (0-2Y)</v>
      </c>
    </row>
    <row r="2179" spans="1:18" x14ac:dyDescent="0.35">
      <c r="A2179">
        <v>15637644</v>
      </c>
      <c r="B2179" t="s">
        <v>1293</v>
      </c>
      <c r="C2179" t="s">
        <v>17</v>
      </c>
      <c r="D2179" t="s">
        <v>18</v>
      </c>
      <c r="E2179">
        <v>24</v>
      </c>
      <c r="F2179" t="s">
        <v>43</v>
      </c>
      <c r="G2179">
        <v>4</v>
      </c>
      <c r="H2179" s="4">
        <v>0</v>
      </c>
      <c r="I2179" t="s">
        <v>24</v>
      </c>
      <c r="J2179">
        <v>2</v>
      </c>
      <c r="K2179">
        <v>667</v>
      </c>
      <c r="L2179" t="s">
        <v>35</v>
      </c>
      <c r="M2179" t="s">
        <v>27</v>
      </c>
      <c r="N2179" t="s">
        <v>22</v>
      </c>
      <c r="O2179" s="4">
        <v>34335.550000000003</v>
      </c>
      <c r="P2179" t="s">
        <v>28</v>
      </c>
      <c r="Q2179" t="str" cm="1">
        <f t="array" ref="Q2179">_xlfn.IFS(
O2179&lt;50000,"Low Salary (&lt;$50K)",
O2179&lt;90000,"Lower Middle ($50K-$90K)",
O2179&lt;130000,"Middle ($90K-$130K)",
O2179&lt;170000,"Upper Middle ($130K-$170K)",
O2179&gt;=170000,"High Salary (&gt;$170K)"
)</f>
        <v>Low Salary (&lt;$50K)</v>
      </c>
      <c r="R2179" t="str" cm="1">
        <f t="array" ref="R2179">_xlfn.IFS(
G2179&lt;=2,"New Customers (0-2Y)",
G2179&lt;=5,"Growing Customers (3-5Y)",
G2179&lt;=8,"Established Customers (6-8Y)",
G2179&lt;=10,"Loyal Customers (9-10Y)"
)</f>
        <v>Growing Customers (3-5Y)</v>
      </c>
    </row>
    <row r="2180" spans="1:18" x14ac:dyDescent="0.35">
      <c r="A2180">
        <v>15609562</v>
      </c>
      <c r="B2180" t="s">
        <v>157</v>
      </c>
      <c r="C2180" t="s">
        <v>26</v>
      </c>
      <c r="D2180" t="s">
        <v>18</v>
      </c>
      <c r="E2180">
        <v>43</v>
      </c>
      <c r="F2180" t="s">
        <v>19</v>
      </c>
      <c r="G2180">
        <v>1</v>
      </c>
      <c r="H2180" s="4">
        <v>116360.07</v>
      </c>
      <c r="I2180" t="s">
        <v>33</v>
      </c>
      <c r="J2180">
        <v>1</v>
      </c>
      <c r="K2180">
        <v>774</v>
      </c>
      <c r="L2180" t="s">
        <v>35</v>
      </c>
      <c r="M2180" t="s">
        <v>21</v>
      </c>
      <c r="N2180" t="s">
        <v>32</v>
      </c>
      <c r="O2180" s="4">
        <v>17004.14</v>
      </c>
      <c r="P2180" t="s">
        <v>28</v>
      </c>
      <c r="Q2180" t="str" cm="1">
        <f t="array" ref="Q2180">_xlfn.IFS(
O2180&lt;50000,"Low Salary (&lt;$50K)",
O2180&lt;90000,"Lower Middle ($50K-$90K)",
O2180&lt;130000,"Middle ($90K-$130K)",
O2180&lt;170000,"Upper Middle ($130K-$170K)",
O2180&gt;=170000,"High Salary (&gt;$170K)"
)</f>
        <v>Low Salary (&lt;$50K)</v>
      </c>
      <c r="R2180" t="str" cm="1">
        <f t="array" ref="R2180">_xlfn.IFS(
G2180&lt;=2,"New Customers (0-2Y)",
G2180&lt;=5,"Growing Customers (3-5Y)",
G2180&lt;=8,"Established Customers (6-8Y)",
G2180&lt;=10,"Loyal Customers (9-10Y)"
)</f>
        <v>New Customers (0-2Y)</v>
      </c>
    </row>
    <row r="2181" spans="1:18" x14ac:dyDescent="0.35">
      <c r="A2181">
        <v>15787459</v>
      </c>
      <c r="B2181" t="s">
        <v>1259</v>
      </c>
      <c r="C2181" t="s">
        <v>26</v>
      </c>
      <c r="D2181" t="s">
        <v>39</v>
      </c>
      <c r="E2181">
        <v>40</v>
      </c>
      <c r="F2181" t="s">
        <v>19</v>
      </c>
      <c r="G2181">
        <v>3</v>
      </c>
      <c r="H2181" s="4">
        <v>88466.82</v>
      </c>
      <c r="I2181" t="s">
        <v>29</v>
      </c>
      <c r="J2181">
        <v>1</v>
      </c>
      <c r="K2181">
        <v>745</v>
      </c>
      <c r="L2181" t="s">
        <v>35</v>
      </c>
      <c r="M2181" t="s">
        <v>27</v>
      </c>
      <c r="N2181" t="s">
        <v>32</v>
      </c>
      <c r="O2181" s="4">
        <v>116331.42</v>
      </c>
      <c r="P2181" t="s">
        <v>28</v>
      </c>
      <c r="Q2181" t="str" cm="1">
        <f t="array" ref="Q2181">_xlfn.IFS(
O2181&lt;50000,"Low Salary (&lt;$50K)",
O2181&lt;90000,"Lower Middle ($50K-$90K)",
O2181&lt;130000,"Middle ($90K-$130K)",
O2181&lt;170000,"Upper Middle ($130K-$170K)",
O2181&gt;=170000,"High Salary (&gt;$170K)"
)</f>
        <v>Middle ($90K-$130K)</v>
      </c>
      <c r="R2181" t="str" cm="1">
        <f t="array" ref="R2181">_xlfn.IFS(
G2181&lt;=2,"New Customers (0-2Y)",
G2181&lt;=5,"Growing Customers (3-5Y)",
G2181&lt;=8,"Established Customers (6-8Y)",
G2181&lt;=10,"Loyal Customers (9-10Y)"
)</f>
        <v>Growing Customers (3-5Y)</v>
      </c>
    </row>
    <row r="2182" spans="1:18" x14ac:dyDescent="0.35">
      <c r="A2182">
        <v>15762902</v>
      </c>
      <c r="B2182" t="s">
        <v>705</v>
      </c>
      <c r="C2182" t="s">
        <v>17</v>
      </c>
      <c r="D2182" t="s">
        <v>18</v>
      </c>
      <c r="E2182">
        <v>42</v>
      </c>
      <c r="F2182" t="s">
        <v>19</v>
      </c>
      <c r="G2182">
        <v>7</v>
      </c>
      <c r="H2182" s="4">
        <v>0</v>
      </c>
      <c r="I2182" t="s">
        <v>24</v>
      </c>
      <c r="J2182">
        <v>2</v>
      </c>
      <c r="K2182">
        <v>649</v>
      </c>
      <c r="L2182" t="s">
        <v>20</v>
      </c>
      <c r="M2182" t="s">
        <v>27</v>
      </c>
      <c r="N2182" t="s">
        <v>22</v>
      </c>
      <c r="O2182" s="4">
        <v>22974.01</v>
      </c>
      <c r="P2182" t="s">
        <v>28</v>
      </c>
      <c r="Q2182" t="str" cm="1">
        <f t="array" ref="Q2182">_xlfn.IFS(
O2182&lt;50000,"Low Salary (&lt;$50K)",
O2182&lt;90000,"Lower Middle ($50K-$90K)",
O2182&lt;130000,"Middle ($90K-$130K)",
O2182&lt;170000,"Upper Middle ($130K-$170K)",
O2182&gt;=170000,"High Salary (&gt;$170K)"
)</f>
        <v>Low Salary (&lt;$50K)</v>
      </c>
      <c r="R2182" t="str" cm="1">
        <f t="array" ref="R2182">_xlfn.IFS(
G2182&lt;=2,"New Customers (0-2Y)",
G2182&lt;=5,"Growing Customers (3-5Y)",
G2182&lt;=8,"Established Customers (6-8Y)",
G2182&lt;=10,"Loyal Customers (9-10Y)"
)</f>
        <v>Established Customers (6-8Y)</v>
      </c>
    </row>
    <row r="2183" spans="1:18" x14ac:dyDescent="0.35">
      <c r="A2183">
        <v>15738605</v>
      </c>
      <c r="B2183" t="s">
        <v>1294</v>
      </c>
      <c r="C2183" t="s">
        <v>42</v>
      </c>
      <c r="D2183" t="s">
        <v>18</v>
      </c>
      <c r="E2183">
        <v>46</v>
      </c>
      <c r="F2183" t="s">
        <v>19</v>
      </c>
      <c r="G2183">
        <v>5</v>
      </c>
      <c r="H2183" s="4">
        <v>123642.36</v>
      </c>
      <c r="I2183" t="s">
        <v>33</v>
      </c>
      <c r="J2183">
        <v>1</v>
      </c>
      <c r="K2183">
        <v>634</v>
      </c>
      <c r="L2183" t="s">
        <v>20</v>
      </c>
      <c r="M2183" t="s">
        <v>21</v>
      </c>
      <c r="N2183" t="s">
        <v>22</v>
      </c>
      <c r="O2183" s="4">
        <v>49725.16</v>
      </c>
      <c r="P2183" t="s">
        <v>23</v>
      </c>
      <c r="Q2183" t="str" cm="1">
        <f t="array" ref="Q2183">_xlfn.IFS(
O2183&lt;50000,"Low Salary (&lt;$50K)",
O2183&lt;90000,"Lower Middle ($50K-$90K)",
O2183&lt;130000,"Middle ($90K-$130K)",
O2183&lt;170000,"Upper Middle ($130K-$170K)",
O2183&gt;=170000,"High Salary (&gt;$170K)"
)</f>
        <v>Low Salary (&lt;$50K)</v>
      </c>
      <c r="R2183" t="str" cm="1">
        <f t="array" ref="R2183">_xlfn.IFS(
G2183&lt;=2,"New Customers (0-2Y)",
G2183&lt;=5,"Growing Customers (3-5Y)",
G2183&lt;=8,"Established Customers (6-8Y)",
G2183&lt;=10,"Loyal Customers (9-10Y)"
)</f>
        <v>Growing Customers (3-5Y)</v>
      </c>
    </row>
    <row r="2184" spans="1:18" x14ac:dyDescent="0.35">
      <c r="A2184">
        <v>15724889</v>
      </c>
      <c r="B2184" t="s">
        <v>1295</v>
      </c>
      <c r="C2184" t="s">
        <v>26</v>
      </c>
      <c r="D2184" t="s">
        <v>39</v>
      </c>
      <c r="E2184">
        <v>38</v>
      </c>
      <c r="F2184" t="s">
        <v>19</v>
      </c>
      <c r="G2184">
        <v>9</v>
      </c>
      <c r="H2184" s="4">
        <v>0</v>
      </c>
      <c r="I2184" t="s">
        <v>24</v>
      </c>
      <c r="J2184">
        <v>1</v>
      </c>
      <c r="K2184">
        <v>665</v>
      </c>
      <c r="L2184" t="s">
        <v>35</v>
      </c>
      <c r="M2184" t="s">
        <v>27</v>
      </c>
      <c r="N2184" t="s">
        <v>22</v>
      </c>
      <c r="O2184" s="4">
        <v>87412.74</v>
      </c>
      <c r="P2184" t="s">
        <v>28</v>
      </c>
      <c r="Q2184" t="str" cm="1">
        <f t="array" ref="Q2184">_xlfn.IFS(
O2184&lt;50000,"Low Salary (&lt;$50K)",
O2184&lt;90000,"Lower Middle ($50K-$90K)",
O2184&lt;130000,"Middle ($90K-$130K)",
O2184&lt;170000,"Upper Middle ($130K-$170K)",
O2184&gt;=170000,"High Salary (&gt;$170K)"
)</f>
        <v>Lower Middle ($50K-$90K)</v>
      </c>
      <c r="R2184" t="str" cm="1">
        <f t="array" ref="R2184">_xlfn.IFS(
G2184&lt;=2,"New Customers (0-2Y)",
G2184&lt;=5,"Growing Customers (3-5Y)",
G2184&lt;=8,"Established Customers (6-8Y)",
G2184&lt;=10,"Loyal Customers (9-10Y)"
)</f>
        <v>Loyal Customers (9-10Y)</v>
      </c>
    </row>
    <row r="2185" spans="1:18" x14ac:dyDescent="0.35">
      <c r="A2185">
        <v>15730735</v>
      </c>
      <c r="B2185" t="s">
        <v>1296</v>
      </c>
      <c r="C2185" t="s">
        <v>17</v>
      </c>
      <c r="D2185" t="s">
        <v>39</v>
      </c>
      <c r="E2185">
        <v>38</v>
      </c>
      <c r="F2185" t="s">
        <v>19</v>
      </c>
      <c r="G2185">
        <v>9</v>
      </c>
      <c r="H2185" s="4">
        <v>72286.84</v>
      </c>
      <c r="I2185" t="s">
        <v>29</v>
      </c>
      <c r="J2185">
        <v>2</v>
      </c>
      <c r="K2185">
        <v>713</v>
      </c>
      <c r="L2185" t="s">
        <v>35</v>
      </c>
      <c r="M2185" t="s">
        <v>21</v>
      </c>
      <c r="N2185" t="s">
        <v>22</v>
      </c>
      <c r="O2185" s="4">
        <v>26136.89</v>
      </c>
      <c r="P2185" t="s">
        <v>28</v>
      </c>
      <c r="Q2185" t="str" cm="1">
        <f t="array" ref="Q2185">_xlfn.IFS(
O2185&lt;50000,"Low Salary (&lt;$50K)",
O2185&lt;90000,"Lower Middle ($50K-$90K)",
O2185&lt;130000,"Middle ($90K-$130K)",
O2185&lt;170000,"Upper Middle ($130K-$170K)",
O2185&gt;=170000,"High Salary (&gt;$170K)"
)</f>
        <v>Low Salary (&lt;$50K)</v>
      </c>
      <c r="R2185" t="str" cm="1">
        <f t="array" ref="R2185">_xlfn.IFS(
G2185&lt;=2,"New Customers (0-2Y)",
G2185&lt;=5,"Growing Customers (3-5Y)",
G2185&lt;=8,"Established Customers (6-8Y)",
G2185&lt;=10,"Loyal Customers (9-10Y)"
)</f>
        <v>Loyal Customers (9-10Y)</v>
      </c>
    </row>
    <row r="2186" spans="1:18" x14ac:dyDescent="0.35">
      <c r="A2186">
        <v>15689147</v>
      </c>
      <c r="B2186" t="s">
        <v>1297</v>
      </c>
      <c r="C2186" t="s">
        <v>17</v>
      </c>
      <c r="D2186" t="s">
        <v>18</v>
      </c>
      <c r="E2186">
        <v>40</v>
      </c>
      <c r="F2186" t="s">
        <v>19</v>
      </c>
      <c r="G2186">
        <v>1</v>
      </c>
      <c r="H2186" s="4">
        <v>0</v>
      </c>
      <c r="I2186" t="s">
        <v>24</v>
      </c>
      <c r="J2186">
        <v>2</v>
      </c>
      <c r="K2186">
        <v>652</v>
      </c>
      <c r="L2186" t="s">
        <v>20</v>
      </c>
      <c r="M2186" t="s">
        <v>21</v>
      </c>
      <c r="N2186" t="s">
        <v>32</v>
      </c>
      <c r="O2186" s="4">
        <v>126554.96</v>
      </c>
      <c r="P2186" t="s">
        <v>28</v>
      </c>
      <c r="Q2186" t="str" cm="1">
        <f t="array" ref="Q2186">_xlfn.IFS(
O2186&lt;50000,"Low Salary (&lt;$50K)",
O2186&lt;90000,"Lower Middle ($50K-$90K)",
O2186&lt;130000,"Middle ($90K-$130K)",
O2186&lt;170000,"Upper Middle ($130K-$170K)",
O2186&gt;=170000,"High Salary (&gt;$170K)"
)</f>
        <v>Middle ($90K-$130K)</v>
      </c>
      <c r="R2186" t="str" cm="1">
        <f t="array" ref="R2186">_xlfn.IFS(
G2186&lt;=2,"New Customers (0-2Y)",
G2186&lt;=5,"Growing Customers (3-5Y)",
G2186&lt;=8,"Established Customers (6-8Y)",
G2186&lt;=10,"Loyal Customers (9-10Y)"
)</f>
        <v>New Customers (0-2Y)</v>
      </c>
    </row>
    <row r="2187" spans="1:18" x14ac:dyDescent="0.35">
      <c r="A2187">
        <v>15730397</v>
      </c>
      <c r="B2187" t="s">
        <v>1298</v>
      </c>
      <c r="C2187" t="s">
        <v>26</v>
      </c>
      <c r="D2187" t="s">
        <v>39</v>
      </c>
      <c r="E2187">
        <v>40</v>
      </c>
      <c r="F2187" t="s">
        <v>19</v>
      </c>
      <c r="G2187">
        <v>1</v>
      </c>
      <c r="H2187" s="4">
        <v>109681.61</v>
      </c>
      <c r="I2187" t="s">
        <v>33</v>
      </c>
      <c r="J2187">
        <v>1</v>
      </c>
      <c r="K2187">
        <v>739</v>
      </c>
      <c r="L2187" t="s">
        <v>35</v>
      </c>
      <c r="M2187" t="s">
        <v>21</v>
      </c>
      <c r="N2187" t="s">
        <v>22</v>
      </c>
      <c r="O2187" s="4">
        <v>193321.3</v>
      </c>
      <c r="P2187" t="s">
        <v>28</v>
      </c>
      <c r="Q2187" t="str" cm="1">
        <f t="array" ref="Q2187">_xlfn.IFS(
O2187&lt;50000,"Low Salary (&lt;$50K)",
O2187&lt;90000,"Lower Middle ($50K-$90K)",
O2187&lt;130000,"Middle ($90K-$130K)",
O2187&lt;170000,"Upper Middle ($130K-$170K)",
O2187&gt;=170000,"High Salary (&gt;$170K)"
)</f>
        <v>High Salary (&gt;$170K)</v>
      </c>
      <c r="R2187" t="str" cm="1">
        <f t="array" ref="R2187">_xlfn.IFS(
G2187&lt;=2,"New Customers (0-2Y)",
G2187&lt;=5,"Growing Customers (3-5Y)",
G2187&lt;=8,"Established Customers (6-8Y)",
G2187&lt;=10,"Loyal Customers (9-10Y)"
)</f>
        <v>New Customers (0-2Y)</v>
      </c>
    </row>
    <row r="2188" spans="1:18" x14ac:dyDescent="0.35">
      <c r="A2188">
        <v>15762169</v>
      </c>
      <c r="B2188" t="s">
        <v>1299</v>
      </c>
      <c r="C2188" t="s">
        <v>42</v>
      </c>
      <c r="D2188" t="s">
        <v>39</v>
      </c>
      <c r="E2188">
        <v>37</v>
      </c>
      <c r="F2188" t="s">
        <v>19</v>
      </c>
      <c r="G2188">
        <v>9</v>
      </c>
      <c r="H2188" s="4">
        <v>145018.64000000001</v>
      </c>
      <c r="I2188" t="s">
        <v>33</v>
      </c>
      <c r="J2188">
        <v>2</v>
      </c>
      <c r="K2188">
        <v>556</v>
      </c>
      <c r="L2188" t="s">
        <v>31</v>
      </c>
      <c r="M2188" t="s">
        <v>21</v>
      </c>
      <c r="N2188" t="s">
        <v>32</v>
      </c>
      <c r="O2188" s="4">
        <v>90928.02</v>
      </c>
      <c r="P2188" t="s">
        <v>23</v>
      </c>
      <c r="Q2188" t="str" cm="1">
        <f t="array" ref="Q2188">_xlfn.IFS(
O2188&lt;50000,"Low Salary (&lt;$50K)",
O2188&lt;90000,"Lower Middle ($50K-$90K)",
O2188&lt;130000,"Middle ($90K-$130K)",
O2188&lt;170000,"Upper Middle ($130K-$170K)",
O2188&gt;=170000,"High Salary (&gt;$170K)"
)</f>
        <v>Middle ($90K-$130K)</v>
      </c>
      <c r="R2188" t="str" cm="1">
        <f t="array" ref="R2188">_xlfn.IFS(
G2188&lt;=2,"New Customers (0-2Y)",
G2188&lt;=5,"Growing Customers (3-5Y)",
G2188&lt;=8,"Established Customers (6-8Y)",
G2188&lt;=10,"Loyal Customers (9-10Y)"
)</f>
        <v>Loyal Customers (9-10Y)</v>
      </c>
    </row>
    <row r="2189" spans="1:18" x14ac:dyDescent="0.35">
      <c r="A2189">
        <v>15589320</v>
      </c>
      <c r="B2189" t="s">
        <v>560</v>
      </c>
      <c r="C2189" t="s">
        <v>26</v>
      </c>
      <c r="D2189" t="s">
        <v>39</v>
      </c>
      <c r="E2189">
        <v>34</v>
      </c>
      <c r="F2189" t="s">
        <v>19</v>
      </c>
      <c r="G2189">
        <v>8</v>
      </c>
      <c r="H2189" s="4">
        <v>0</v>
      </c>
      <c r="I2189" t="s">
        <v>24</v>
      </c>
      <c r="J2189">
        <v>1</v>
      </c>
      <c r="K2189">
        <v>699</v>
      </c>
      <c r="L2189" t="s">
        <v>35</v>
      </c>
      <c r="M2189" t="s">
        <v>21</v>
      </c>
      <c r="N2189" t="s">
        <v>22</v>
      </c>
      <c r="O2189" s="4">
        <v>76510.460000000006</v>
      </c>
      <c r="P2189" t="s">
        <v>28</v>
      </c>
      <c r="Q2189" t="str" cm="1">
        <f t="array" ref="Q2189">_xlfn.IFS(
O2189&lt;50000,"Low Salary (&lt;$50K)",
O2189&lt;90000,"Lower Middle ($50K-$90K)",
O2189&lt;130000,"Middle ($90K-$130K)",
O2189&lt;170000,"Upper Middle ($130K-$170K)",
O2189&gt;=170000,"High Salary (&gt;$170K)"
)</f>
        <v>Lower Middle ($50K-$90K)</v>
      </c>
      <c r="R2189" t="str" cm="1">
        <f t="array" ref="R2189">_xlfn.IFS(
G2189&lt;=2,"New Customers (0-2Y)",
G2189&lt;=5,"Growing Customers (3-5Y)",
G2189&lt;=8,"Established Customers (6-8Y)",
G2189&lt;=10,"Loyal Customers (9-10Y)"
)</f>
        <v>Established Customers (6-8Y)</v>
      </c>
    </row>
    <row r="2190" spans="1:18" x14ac:dyDescent="0.35">
      <c r="A2190">
        <v>15799211</v>
      </c>
      <c r="B2190" t="s">
        <v>564</v>
      </c>
      <c r="C2190" t="s">
        <v>26</v>
      </c>
      <c r="D2190" t="s">
        <v>18</v>
      </c>
      <c r="E2190">
        <v>32</v>
      </c>
      <c r="F2190" t="s">
        <v>19</v>
      </c>
      <c r="G2190">
        <v>8</v>
      </c>
      <c r="H2190" s="4">
        <v>187487.63</v>
      </c>
      <c r="I2190" t="s">
        <v>33</v>
      </c>
      <c r="J2190">
        <v>1</v>
      </c>
      <c r="K2190">
        <v>708</v>
      </c>
      <c r="L2190" t="s">
        <v>35</v>
      </c>
      <c r="M2190" t="s">
        <v>21</v>
      </c>
      <c r="N2190" t="s">
        <v>22</v>
      </c>
      <c r="O2190" s="4">
        <v>120115.5</v>
      </c>
      <c r="P2190" t="s">
        <v>28</v>
      </c>
      <c r="Q2190" t="str" cm="1">
        <f t="array" ref="Q2190">_xlfn.IFS(
O2190&lt;50000,"Low Salary (&lt;$50K)",
O2190&lt;90000,"Lower Middle ($50K-$90K)",
O2190&lt;130000,"Middle ($90K-$130K)",
O2190&lt;170000,"Upper Middle ($130K-$170K)",
O2190&gt;=170000,"High Salary (&gt;$170K)"
)</f>
        <v>Middle ($90K-$130K)</v>
      </c>
      <c r="R2190" t="str" cm="1">
        <f t="array" ref="R2190">_xlfn.IFS(
G2190&lt;=2,"New Customers (0-2Y)",
G2190&lt;=5,"Growing Customers (3-5Y)",
G2190&lt;=8,"Established Customers (6-8Y)",
G2190&lt;=10,"Loyal Customers (9-10Y)"
)</f>
        <v>Established Customers (6-8Y)</v>
      </c>
    </row>
    <row r="2191" spans="1:18" x14ac:dyDescent="0.35">
      <c r="A2191">
        <v>15798310</v>
      </c>
      <c r="B2191" t="s">
        <v>763</v>
      </c>
      <c r="C2191" t="s">
        <v>17</v>
      </c>
      <c r="D2191" t="s">
        <v>39</v>
      </c>
      <c r="E2191">
        <v>35</v>
      </c>
      <c r="F2191" t="s">
        <v>19</v>
      </c>
      <c r="G2191">
        <v>2</v>
      </c>
      <c r="H2191" s="4">
        <v>165692.91</v>
      </c>
      <c r="I2191" t="s">
        <v>33</v>
      </c>
      <c r="J2191">
        <v>1</v>
      </c>
      <c r="K2191">
        <v>480</v>
      </c>
      <c r="L2191" t="s">
        <v>44</v>
      </c>
      <c r="M2191" t="s">
        <v>21</v>
      </c>
      <c r="N2191" t="s">
        <v>22</v>
      </c>
      <c r="O2191" s="4">
        <v>197984.58</v>
      </c>
      <c r="P2191" t="s">
        <v>28</v>
      </c>
      <c r="Q2191" t="str" cm="1">
        <f t="array" ref="Q2191">_xlfn.IFS(
O2191&lt;50000,"Low Salary (&lt;$50K)",
O2191&lt;90000,"Lower Middle ($50K-$90K)",
O2191&lt;130000,"Middle ($90K-$130K)",
O2191&lt;170000,"Upper Middle ($130K-$170K)",
O2191&gt;=170000,"High Salary (&gt;$170K)"
)</f>
        <v>High Salary (&gt;$170K)</v>
      </c>
      <c r="R2191" t="str" cm="1">
        <f t="array" ref="R2191">_xlfn.IFS(
G2191&lt;=2,"New Customers (0-2Y)",
G2191&lt;=5,"Growing Customers (3-5Y)",
G2191&lt;=8,"Established Customers (6-8Y)",
G2191&lt;=10,"Loyal Customers (9-10Y)"
)</f>
        <v>New Customers (0-2Y)</v>
      </c>
    </row>
    <row r="2192" spans="1:18" x14ac:dyDescent="0.35">
      <c r="A2192">
        <v>15609998</v>
      </c>
      <c r="B2192" t="s">
        <v>627</v>
      </c>
      <c r="C2192" t="s">
        <v>42</v>
      </c>
      <c r="D2192" t="s">
        <v>18</v>
      </c>
      <c r="E2192">
        <v>59</v>
      </c>
      <c r="F2192" t="s">
        <v>19</v>
      </c>
      <c r="G2192">
        <v>5</v>
      </c>
      <c r="H2192" s="4">
        <v>137648.41</v>
      </c>
      <c r="I2192" t="s">
        <v>33</v>
      </c>
      <c r="J2192">
        <v>1</v>
      </c>
      <c r="K2192">
        <v>700</v>
      </c>
      <c r="L2192" t="s">
        <v>35</v>
      </c>
      <c r="M2192" t="s">
        <v>21</v>
      </c>
      <c r="N2192" t="s">
        <v>32</v>
      </c>
      <c r="O2192" s="4">
        <v>142977.04999999999</v>
      </c>
      <c r="P2192" t="s">
        <v>23</v>
      </c>
      <c r="Q2192" t="str" cm="1">
        <f t="array" ref="Q2192">_xlfn.IFS(
O2192&lt;50000,"Low Salary (&lt;$50K)",
O2192&lt;90000,"Lower Middle ($50K-$90K)",
O2192&lt;130000,"Middle ($90K-$130K)",
O2192&lt;170000,"Upper Middle ($130K-$170K)",
O2192&gt;=170000,"High Salary (&gt;$170K)"
)</f>
        <v>Upper Middle ($130K-$170K)</v>
      </c>
      <c r="R2192" t="str" cm="1">
        <f t="array" ref="R2192">_xlfn.IFS(
G2192&lt;=2,"New Customers (0-2Y)",
G2192&lt;=5,"Growing Customers (3-5Y)",
G2192&lt;=8,"Established Customers (6-8Y)",
G2192&lt;=10,"Loyal Customers (9-10Y)"
)</f>
        <v>Growing Customers (3-5Y)</v>
      </c>
    </row>
    <row r="2193" spans="1:18" x14ac:dyDescent="0.35">
      <c r="A2193">
        <v>15583548</v>
      </c>
      <c r="B2193" t="s">
        <v>1300</v>
      </c>
      <c r="C2193" t="s">
        <v>26</v>
      </c>
      <c r="D2193" t="s">
        <v>18</v>
      </c>
      <c r="E2193">
        <v>47</v>
      </c>
      <c r="F2193" t="s">
        <v>19</v>
      </c>
      <c r="G2193">
        <v>6</v>
      </c>
      <c r="H2193" s="4">
        <v>118560</v>
      </c>
      <c r="I2193" t="s">
        <v>33</v>
      </c>
      <c r="J2193">
        <v>1</v>
      </c>
      <c r="K2193">
        <v>525</v>
      </c>
      <c r="L2193" t="s">
        <v>31</v>
      </c>
      <c r="M2193" t="s">
        <v>21</v>
      </c>
      <c r="N2193" t="s">
        <v>32</v>
      </c>
      <c r="O2193" s="4">
        <v>82522.61</v>
      </c>
      <c r="P2193" t="s">
        <v>23</v>
      </c>
      <c r="Q2193" t="str" cm="1">
        <f t="array" ref="Q2193">_xlfn.IFS(
O2193&lt;50000,"Low Salary (&lt;$50K)",
O2193&lt;90000,"Lower Middle ($50K-$90K)",
O2193&lt;130000,"Middle ($90K-$130K)",
O2193&lt;170000,"Upper Middle ($130K-$170K)",
O2193&gt;=170000,"High Salary (&gt;$170K)"
)</f>
        <v>Lower Middle ($50K-$90K)</v>
      </c>
      <c r="R2193" t="str" cm="1">
        <f t="array" ref="R2193">_xlfn.IFS(
G2193&lt;=2,"New Customers (0-2Y)",
G2193&lt;=5,"Growing Customers (3-5Y)",
G2193&lt;=8,"Established Customers (6-8Y)",
G2193&lt;=10,"Loyal Customers (9-10Y)"
)</f>
        <v>Established Customers (6-8Y)</v>
      </c>
    </row>
    <row r="2194" spans="1:18" x14ac:dyDescent="0.35">
      <c r="A2194">
        <v>15761763</v>
      </c>
      <c r="B2194" t="s">
        <v>810</v>
      </c>
      <c r="C2194" t="s">
        <v>17</v>
      </c>
      <c r="D2194" t="s">
        <v>39</v>
      </c>
      <c r="E2194">
        <v>33</v>
      </c>
      <c r="F2194" t="s">
        <v>19</v>
      </c>
      <c r="G2194">
        <v>8</v>
      </c>
      <c r="H2194" s="4">
        <v>164385.53</v>
      </c>
      <c r="I2194" t="s">
        <v>33</v>
      </c>
      <c r="J2194">
        <v>1</v>
      </c>
      <c r="K2194">
        <v>845</v>
      </c>
      <c r="L2194" t="s">
        <v>37</v>
      </c>
      <c r="M2194" t="s">
        <v>21</v>
      </c>
      <c r="N2194" t="s">
        <v>32</v>
      </c>
      <c r="O2194" s="4">
        <v>150664.97</v>
      </c>
      <c r="P2194" t="s">
        <v>28</v>
      </c>
      <c r="Q2194" t="str" cm="1">
        <f t="array" ref="Q2194">_xlfn.IFS(
O2194&lt;50000,"Low Salary (&lt;$50K)",
O2194&lt;90000,"Lower Middle ($50K-$90K)",
O2194&lt;130000,"Middle ($90K-$130K)",
O2194&lt;170000,"Upper Middle ($130K-$170K)",
O2194&gt;=170000,"High Salary (&gt;$170K)"
)</f>
        <v>Upper Middle ($130K-$170K)</v>
      </c>
      <c r="R2194" t="str" cm="1">
        <f t="array" ref="R2194">_xlfn.IFS(
G2194&lt;=2,"New Customers (0-2Y)",
G2194&lt;=5,"Growing Customers (3-5Y)",
G2194&lt;=8,"Established Customers (6-8Y)",
G2194&lt;=10,"Loyal Customers (9-10Y)"
)</f>
        <v>Established Customers (6-8Y)</v>
      </c>
    </row>
    <row r="2195" spans="1:18" x14ac:dyDescent="0.35">
      <c r="A2195">
        <v>15764409</v>
      </c>
      <c r="B2195" t="s">
        <v>1301</v>
      </c>
      <c r="C2195" t="s">
        <v>17</v>
      </c>
      <c r="D2195" t="s">
        <v>39</v>
      </c>
      <c r="E2195">
        <v>37</v>
      </c>
      <c r="F2195" t="s">
        <v>19</v>
      </c>
      <c r="G2195">
        <v>9</v>
      </c>
      <c r="H2195" s="4">
        <v>108286.5</v>
      </c>
      <c r="I2195" t="s">
        <v>33</v>
      </c>
      <c r="J2195">
        <v>1</v>
      </c>
      <c r="K2195">
        <v>613</v>
      </c>
      <c r="L2195" t="s">
        <v>20</v>
      </c>
      <c r="M2195" t="s">
        <v>21</v>
      </c>
      <c r="N2195" t="s">
        <v>22</v>
      </c>
      <c r="O2195" s="4">
        <v>114153.44</v>
      </c>
      <c r="P2195" t="s">
        <v>28</v>
      </c>
      <c r="Q2195" t="str" cm="1">
        <f t="array" ref="Q2195">_xlfn.IFS(
O2195&lt;50000,"Low Salary (&lt;$50K)",
O2195&lt;90000,"Lower Middle ($50K-$90K)",
O2195&lt;130000,"Middle ($90K-$130K)",
O2195&lt;170000,"Upper Middle ($130K-$170K)",
O2195&gt;=170000,"High Salary (&gt;$170K)"
)</f>
        <v>Middle ($90K-$130K)</v>
      </c>
      <c r="R2195" t="str" cm="1">
        <f t="array" ref="R2195">_xlfn.IFS(
G2195&lt;=2,"New Customers (0-2Y)",
G2195&lt;=5,"Growing Customers (3-5Y)",
G2195&lt;=8,"Established Customers (6-8Y)",
G2195&lt;=10,"Loyal Customers (9-10Y)"
)</f>
        <v>Loyal Customers (9-10Y)</v>
      </c>
    </row>
    <row r="2196" spans="1:18" x14ac:dyDescent="0.35">
      <c r="A2196">
        <v>15710161</v>
      </c>
      <c r="B2196" t="s">
        <v>147</v>
      </c>
      <c r="C2196" t="s">
        <v>17</v>
      </c>
      <c r="D2196" t="s">
        <v>18</v>
      </c>
      <c r="E2196">
        <v>34</v>
      </c>
      <c r="F2196" t="s">
        <v>19</v>
      </c>
      <c r="G2196">
        <v>2</v>
      </c>
      <c r="H2196" s="4">
        <v>0</v>
      </c>
      <c r="I2196" t="s">
        <v>24</v>
      </c>
      <c r="J2196">
        <v>2</v>
      </c>
      <c r="K2196">
        <v>850</v>
      </c>
      <c r="L2196" t="s">
        <v>37</v>
      </c>
      <c r="M2196" t="s">
        <v>21</v>
      </c>
      <c r="N2196" t="s">
        <v>22</v>
      </c>
      <c r="O2196" s="4">
        <v>171706.66</v>
      </c>
      <c r="P2196" t="s">
        <v>28</v>
      </c>
      <c r="Q2196" t="str" cm="1">
        <f t="array" ref="Q2196">_xlfn.IFS(
O2196&lt;50000,"Low Salary (&lt;$50K)",
O2196&lt;90000,"Lower Middle ($50K-$90K)",
O2196&lt;130000,"Middle ($90K-$130K)",
O2196&lt;170000,"Upper Middle ($130K-$170K)",
O2196&gt;=170000,"High Salary (&gt;$170K)"
)</f>
        <v>High Salary (&gt;$170K)</v>
      </c>
      <c r="R2196" t="str" cm="1">
        <f t="array" ref="R2196">_xlfn.IFS(
G2196&lt;=2,"New Customers (0-2Y)",
G2196&lt;=5,"Growing Customers (3-5Y)",
G2196&lt;=8,"Established Customers (6-8Y)",
G2196&lt;=10,"Loyal Customers (9-10Y)"
)</f>
        <v>New Customers (0-2Y)</v>
      </c>
    </row>
    <row r="2197" spans="1:18" x14ac:dyDescent="0.35">
      <c r="A2197">
        <v>15735246</v>
      </c>
      <c r="B2197" t="s">
        <v>940</v>
      </c>
      <c r="C2197" t="s">
        <v>26</v>
      </c>
      <c r="D2197" t="s">
        <v>18</v>
      </c>
      <c r="E2197">
        <v>58</v>
      </c>
      <c r="F2197" t="s">
        <v>19</v>
      </c>
      <c r="G2197">
        <v>9</v>
      </c>
      <c r="H2197" s="4">
        <v>0</v>
      </c>
      <c r="I2197" t="s">
        <v>24</v>
      </c>
      <c r="J2197">
        <v>2</v>
      </c>
      <c r="K2197">
        <v>798</v>
      </c>
      <c r="L2197" t="s">
        <v>37</v>
      </c>
      <c r="M2197" t="s">
        <v>27</v>
      </c>
      <c r="N2197" t="s">
        <v>32</v>
      </c>
      <c r="O2197" s="4">
        <v>119071.56</v>
      </c>
      <c r="P2197" t="s">
        <v>23</v>
      </c>
      <c r="Q2197" t="str" cm="1">
        <f t="array" ref="Q2197">_xlfn.IFS(
O2197&lt;50000,"Low Salary (&lt;$50K)",
O2197&lt;90000,"Lower Middle ($50K-$90K)",
O2197&lt;130000,"Middle ($90K-$130K)",
O2197&lt;170000,"Upper Middle ($130K-$170K)",
O2197&gt;=170000,"High Salary (&gt;$170K)"
)</f>
        <v>Middle ($90K-$130K)</v>
      </c>
      <c r="R2197" t="str" cm="1">
        <f t="array" ref="R2197">_xlfn.IFS(
G2197&lt;=2,"New Customers (0-2Y)",
G2197&lt;=5,"Growing Customers (3-5Y)",
G2197&lt;=8,"Established Customers (6-8Y)",
G2197&lt;=10,"Loyal Customers (9-10Y)"
)</f>
        <v>Loyal Customers (9-10Y)</v>
      </c>
    </row>
    <row r="2198" spans="1:18" x14ac:dyDescent="0.35">
      <c r="A2198">
        <v>15791700</v>
      </c>
      <c r="B2198" t="s">
        <v>1302</v>
      </c>
      <c r="C2198" t="s">
        <v>42</v>
      </c>
      <c r="D2198" t="s">
        <v>39</v>
      </c>
      <c r="E2198">
        <v>47</v>
      </c>
      <c r="F2198" t="s">
        <v>19</v>
      </c>
      <c r="G2198">
        <v>2</v>
      </c>
      <c r="H2198" s="4">
        <v>118079.47</v>
      </c>
      <c r="I2198" t="s">
        <v>33</v>
      </c>
      <c r="J2198">
        <v>4</v>
      </c>
      <c r="K2198">
        <v>773</v>
      </c>
      <c r="L2198" t="s">
        <v>35</v>
      </c>
      <c r="M2198" t="s">
        <v>21</v>
      </c>
      <c r="N2198" t="s">
        <v>22</v>
      </c>
      <c r="O2198" s="4">
        <v>143007.49</v>
      </c>
      <c r="P2198" t="s">
        <v>23</v>
      </c>
      <c r="Q2198" t="str" cm="1">
        <f t="array" ref="Q2198">_xlfn.IFS(
O2198&lt;50000,"Low Salary (&lt;$50K)",
O2198&lt;90000,"Lower Middle ($50K-$90K)",
O2198&lt;130000,"Middle ($90K-$130K)",
O2198&lt;170000,"Upper Middle ($130K-$170K)",
O2198&gt;=170000,"High Salary (&gt;$170K)"
)</f>
        <v>Upper Middle ($130K-$170K)</v>
      </c>
      <c r="R2198" t="str" cm="1">
        <f t="array" ref="R2198">_xlfn.IFS(
G2198&lt;=2,"New Customers (0-2Y)",
G2198&lt;=5,"Growing Customers (3-5Y)",
G2198&lt;=8,"Established Customers (6-8Y)",
G2198&lt;=10,"Loyal Customers (9-10Y)"
)</f>
        <v>New Customers (0-2Y)</v>
      </c>
    </row>
    <row r="2199" spans="1:18" x14ac:dyDescent="0.35">
      <c r="A2199">
        <v>15670753</v>
      </c>
      <c r="B2199" t="s">
        <v>1303</v>
      </c>
      <c r="C2199" t="s">
        <v>26</v>
      </c>
      <c r="D2199" t="s">
        <v>39</v>
      </c>
      <c r="E2199">
        <v>35</v>
      </c>
      <c r="F2199" t="s">
        <v>19</v>
      </c>
      <c r="G2199">
        <v>2</v>
      </c>
      <c r="H2199" s="4">
        <v>127283.78</v>
      </c>
      <c r="I2199" t="s">
        <v>33</v>
      </c>
      <c r="J2199">
        <v>1</v>
      </c>
      <c r="K2199">
        <v>614</v>
      </c>
      <c r="L2199" t="s">
        <v>20</v>
      </c>
      <c r="M2199" t="s">
        <v>21</v>
      </c>
      <c r="N2199" t="s">
        <v>22</v>
      </c>
      <c r="O2199" s="4">
        <v>31302.35</v>
      </c>
      <c r="P2199" t="s">
        <v>28</v>
      </c>
      <c r="Q2199" t="str" cm="1">
        <f t="array" ref="Q2199">_xlfn.IFS(
O2199&lt;50000,"Low Salary (&lt;$50K)",
O2199&lt;90000,"Lower Middle ($50K-$90K)",
O2199&lt;130000,"Middle ($90K-$130K)",
O2199&lt;170000,"Upper Middle ($130K-$170K)",
O2199&gt;=170000,"High Salary (&gt;$170K)"
)</f>
        <v>Low Salary (&lt;$50K)</v>
      </c>
      <c r="R2199" t="str" cm="1">
        <f t="array" ref="R2199">_xlfn.IFS(
G2199&lt;=2,"New Customers (0-2Y)",
G2199&lt;=5,"Growing Customers (3-5Y)",
G2199&lt;=8,"Established Customers (6-8Y)",
G2199&lt;=10,"Loyal Customers (9-10Y)"
)</f>
        <v>New Customers (0-2Y)</v>
      </c>
    </row>
    <row r="2200" spans="1:18" x14ac:dyDescent="0.35">
      <c r="A2200">
        <v>15573876</v>
      </c>
      <c r="B2200" t="s">
        <v>167</v>
      </c>
      <c r="C2200" t="s">
        <v>26</v>
      </c>
      <c r="D2200" t="s">
        <v>39</v>
      </c>
      <c r="E2200">
        <v>48</v>
      </c>
      <c r="F2200" t="s">
        <v>19</v>
      </c>
      <c r="G2200">
        <v>8</v>
      </c>
      <c r="H2200" s="4">
        <v>0</v>
      </c>
      <c r="I2200" t="s">
        <v>24</v>
      </c>
      <c r="J2200">
        <v>2</v>
      </c>
      <c r="K2200">
        <v>473</v>
      </c>
      <c r="L2200" t="s">
        <v>44</v>
      </c>
      <c r="M2200" t="s">
        <v>21</v>
      </c>
      <c r="N2200" t="s">
        <v>32</v>
      </c>
      <c r="O2200" s="4">
        <v>71139.8</v>
      </c>
      <c r="P2200" t="s">
        <v>28</v>
      </c>
      <c r="Q2200" t="str" cm="1">
        <f t="array" ref="Q2200">_xlfn.IFS(
O2200&lt;50000,"Low Salary (&lt;$50K)",
O2200&lt;90000,"Lower Middle ($50K-$90K)",
O2200&lt;130000,"Middle ($90K-$130K)",
O2200&lt;170000,"Upper Middle ($130K-$170K)",
O2200&gt;=170000,"High Salary (&gt;$170K)"
)</f>
        <v>Lower Middle ($50K-$90K)</v>
      </c>
      <c r="R2200" t="str" cm="1">
        <f t="array" ref="R2200">_xlfn.IFS(
G2200&lt;=2,"New Customers (0-2Y)",
G2200&lt;=5,"Growing Customers (3-5Y)",
G2200&lt;=8,"Established Customers (6-8Y)",
G2200&lt;=10,"Loyal Customers (9-10Y)"
)</f>
        <v>Established Customers (6-8Y)</v>
      </c>
    </row>
    <row r="2201" spans="1:18" x14ac:dyDescent="0.35">
      <c r="A2201">
        <v>15770174</v>
      </c>
      <c r="B2201" t="s">
        <v>668</v>
      </c>
      <c r="C2201" t="s">
        <v>17</v>
      </c>
      <c r="D2201" t="s">
        <v>39</v>
      </c>
      <c r="E2201">
        <v>29</v>
      </c>
      <c r="F2201" t="s">
        <v>43</v>
      </c>
      <c r="G2201">
        <v>6</v>
      </c>
      <c r="H2201" s="4">
        <v>141389.06</v>
      </c>
      <c r="I2201" t="s">
        <v>33</v>
      </c>
      <c r="J2201">
        <v>1</v>
      </c>
      <c r="K2201">
        <v>762</v>
      </c>
      <c r="L2201" t="s">
        <v>35</v>
      </c>
      <c r="M2201" t="s">
        <v>21</v>
      </c>
      <c r="N2201" t="s">
        <v>32</v>
      </c>
      <c r="O2201" s="4">
        <v>54122.89</v>
      </c>
      <c r="P2201" t="s">
        <v>28</v>
      </c>
      <c r="Q2201" t="str" cm="1">
        <f t="array" ref="Q2201">_xlfn.IFS(
O2201&lt;50000,"Low Salary (&lt;$50K)",
O2201&lt;90000,"Lower Middle ($50K-$90K)",
O2201&lt;130000,"Middle ($90K-$130K)",
O2201&lt;170000,"Upper Middle ($130K-$170K)",
O2201&gt;=170000,"High Salary (&gt;$170K)"
)</f>
        <v>Lower Middle ($50K-$90K)</v>
      </c>
      <c r="R2201" t="str" cm="1">
        <f t="array" ref="R2201">_xlfn.IFS(
G2201&lt;=2,"New Customers (0-2Y)",
G2201&lt;=5,"Growing Customers (3-5Y)",
G2201&lt;=8,"Established Customers (6-8Y)",
G2201&lt;=10,"Loyal Customers (9-10Y)"
)</f>
        <v>Established Customers (6-8Y)</v>
      </c>
    </row>
    <row r="2202" spans="1:18" x14ac:dyDescent="0.35">
      <c r="A2202">
        <v>15641114</v>
      </c>
      <c r="B2202" t="s">
        <v>346</v>
      </c>
      <c r="C2202" t="s">
        <v>17</v>
      </c>
      <c r="D2202" t="s">
        <v>39</v>
      </c>
      <c r="E2202">
        <v>37</v>
      </c>
      <c r="F2202" t="s">
        <v>19</v>
      </c>
      <c r="G2202">
        <v>8</v>
      </c>
      <c r="H2202" s="4">
        <v>130091.5</v>
      </c>
      <c r="I2202" t="s">
        <v>33</v>
      </c>
      <c r="J2202">
        <v>1</v>
      </c>
      <c r="K2202">
        <v>701</v>
      </c>
      <c r="L2202" t="s">
        <v>35</v>
      </c>
      <c r="M2202" t="s">
        <v>21</v>
      </c>
      <c r="N2202" t="s">
        <v>22</v>
      </c>
      <c r="O2202" s="4">
        <v>120031.29</v>
      </c>
      <c r="P2202" t="s">
        <v>28</v>
      </c>
      <c r="Q2202" t="str" cm="1">
        <f t="array" ref="Q2202">_xlfn.IFS(
O2202&lt;50000,"Low Salary (&lt;$50K)",
O2202&lt;90000,"Lower Middle ($50K-$90K)",
O2202&lt;130000,"Middle ($90K-$130K)",
O2202&lt;170000,"Upper Middle ($130K-$170K)",
O2202&gt;=170000,"High Salary (&gt;$170K)"
)</f>
        <v>Middle ($90K-$130K)</v>
      </c>
      <c r="R2202" t="str" cm="1">
        <f t="array" ref="R2202">_xlfn.IFS(
G2202&lt;=2,"New Customers (0-2Y)",
G2202&lt;=5,"Growing Customers (3-5Y)",
G2202&lt;=8,"Established Customers (6-8Y)",
G2202&lt;=10,"Loyal Customers (9-10Y)"
)</f>
        <v>Established Customers (6-8Y)</v>
      </c>
    </row>
    <row r="2203" spans="1:18" x14ac:dyDescent="0.35">
      <c r="A2203">
        <v>15682435</v>
      </c>
      <c r="B2203" t="s">
        <v>649</v>
      </c>
      <c r="C2203" t="s">
        <v>17</v>
      </c>
      <c r="D2203" t="s">
        <v>39</v>
      </c>
      <c r="E2203">
        <v>35</v>
      </c>
      <c r="F2203" t="s">
        <v>19</v>
      </c>
      <c r="G2203">
        <v>4</v>
      </c>
      <c r="H2203" s="4">
        <v>143744.76999999999</v>
      </c>
      <c r="I2203" t="s">
        <v>33</v>
      </c>
      <c r="J2203">
        <v>2</v>
      </c>
      <c r="K2203">
        <v>600</v>
      </c>
      <c r="L2203" t="s">
        <v>20</v>
      </c>
      <c r="M2203" t="s">
        <v>21</v>
      </c>
      <c r="N2203" t="s">
        <v>32</v>
      </c>
      <c r="O2203" s="4">
        <v>104076.51</v>
      </c>
      <c r="P2203" t="s">
        <v>28</v>
      </c>
      <c r="Q2203" t="str" cm="1">
        <f t="array" ref="Q2203">_xlfn.IFS(
O2203&lt;50000,"Low Salary (&lt;$50K)",
O2203&lt;90000,"Lower Middle ($50K-$90K)",
O2203&lt;130000,"Middle ($90K-$130K)",
O2203&lt;170000,"Upper Middle ($130K-$170K)",
O2203&gt;=170000,"High Salary (&gt;$170K)"
)</f>
        <v>Middle ($90K-$130K)</v>
      </c>
      <c r="R2203" t="str" cm="1">
        <f t="array" ref="R2203">_xlfn.IFS(
G2203&lt;=2,"New Customers (0-2Y)",
G2203&lt;=5,"Growing Customers (3-5Y)",
G2203&lt;=8,"Established Customers (6-8Y)",
G2203&lt;=10,"Loyal Customers (9-10Y)"
)</f>
        <v>Growing Customers (3-5Y)</v>
      </c>
    </row>
    <row r="2204" spans="1:18" x14ac:dyDescent="0.35">
      <c r="A2204">
        <v>15751788</v>
      </c>
      <c r="B2204" t="s">
        <v>304</v>
      </c>
      <c r="C2204" t="s">
        <v>26</v>
      </c>
      <c r="D2204" t="s">
        <v>39</v>
      </c>
      <c r="E2204">
        <v>28</v>
      </c>
      <c r="F2204" t="s">
        <v>43</v>
      </c>
      <c r="G2204">
        <v>9</v>
      </c>
      <c r="H2204" s="4">
        <v>97408.03</v>
      </c>
      <c r="I2204" t="s">
        <v>29</v>
      </c>
      <c r="J2204">
        <v>1</v>
      </c>
      <c r="K2204">
        <v>850</v>
      </c>
      <c r="L2204" t="s">
        <v>37</v>
      </c>
      <c r="M2204" t="s">
        <v>21</v>
      </c>
      <c r="N2204" t="s">
        <v>22</v>
      </c>
      <c r="O2204" s="4">
        <v>175853.64</v>
      </c>
      <c r="P2204" t="s">
        <v>28</v>
      </c>
      <c r="Q2204" t="str" cm="1">
        <f t="array" ref="Q2204">_xlfn.IFS(
O2204&lt;50000,"Low Salary (&lt;$50K)",
O2204&lt;90000,"Lower Middle ($50K-$90K)",
O2204&lt;130000,"Middle ($90K-$130K)",
O2204&lt;170000,"Upper Middle ($130K-$170K)",
O2204&gt;=170000,"High Salary (&gt;$170K)"
)</f>
        <v>High Salary (&gt;$170K)</v>
      </c>
      <c r="R2204" t="str" cm="1">
        <f t="array" ref="R2204">_xlfn.IFS(
G2204&lt;=2,"New Customers (0-2Y)",
G2204&lt;=5,"Growing Customers (3-5Y)",
G2204&lt;=8,"Established Customers (6-8Y)",
G2204&lt;=10,"Loyal Customers (9-10Y)"
)</f>
        <v>Loyal Customers (9-10Y)</v>
      </c>
    </row>
    <row r="2205" spans="1:18" x14ac:dyDescent="0.35">
      <c r="A2205">
        <v>15672598</v>
      </c>
      <c r="B2205" t="s">
        <v>595</v>
      </c>
      <c r="C2205" t="s">
        <v>26</v>
      </c>
      <c r="D2205" t="s">
        <v>39</v>
      </c>
      <c r="E2205">
        <v>30</v>
      </c>
      <c r="F2205" t="s">
        <v>19</v>
      </c>
      <c r="G2205">
        <v>9</v>
      </c>
      <c r="H2205" s="4">
        <v>111927.45</v>
      </c>
      <c r="I2205" t="s">
        <v>33</v>
      </c>
      <c r="J2205">
        <v>1</v>
      </c>
      <c r="K2205">
        <v>613</v>
      </c>
      <c r="L2205" t="s">
        <v>20</v>
      </c>
      <c r="M2205" t="s">
        <v>21</v>
      </c>
      <c r="N2205" t="s">
        <v>22</v>
      </c>
      <c r="O2205" s="4">
        <v>175795.87</v>
      </c>
      <c r="P2205" t="s">
        <v>28</v>
      </c>
      <c r="Q2205" t="str" cm="1">
        <f t="array" ref="Q2205">_xlfn.IFS(
O2205&lt;50000,"Low Salary (&lt;$50K)",
O2205&lt;90000,"Lower Middle ($50K-$90K)",
O2205&lt;130000,"Middle ($90K-$130K)",
O2205&lt;170000,"Upper Middle ($130K-$170K)",
O2205&gt;=170000,"High Salary (&gt;$170K)"
)</f>
        <v>High Salary (&gt;$170K)</v>
      </c>
      <c r="R2205" t="str" cm="1">
        <f t="array" ref="R2205">_xlfn.IFS(
G2205&lt;=2,"New Customers (0-2Y)",
G2205&lt;=5,"Growing Customers (3-5Y)",
G2205&lt;=8,"Established Customers (6-8Y)",
G2205&lt;=10,"Loyal Customers (9-10Y)"
)</f>
        <v>Loyal Customers (9-10Y)</v>
      </c>
    </row>
    <row r="2206" spans="1:18" x14ac:dyDescent="0.35">
      <c r="A2206">
        <v>15762803</v>
      </c>
      <c r="B2206" t="s">
        <v>1304</v>
      </c>
      <c r="C2206" t="s">
        <v>17</v>
      </c>
      <c r="D2206" t="s">
        <v>39</v>
      </c>
      <c r="E2206">
        <v>31</v>
      </c>
      <c r="F2206" t="s">
        <v>19</v>
      </c>
      <c r="G2206">
        <v>3</v>
      </c>
      <c r="H2206" s="4">
        <v>0</v>
      </c>
      <c r="I2206" t="s">
        <v>24</v>
      </c>
      <c r="J2206">
        <v>2</v>
      </c>
      <c r="K2206">
        <v>509</v>
      </c>
      <c r="L2206" t="s">
        <v>31</v>
      </c>
      <c r="M2206" t="s">
        <v>21</v>
      </c>
      <c r="N2206" t="s">
        <v>32</v>
      </c>
      <c r="O2206" s="4">
        <v>15360.91</v>
      </c>
      <c r="P2206" t="s">
        <v>28</v>
      </c>
      <c r="Q2206" t="str" cm="1">
        <f t="array" ref="Q2206">_xlfn.IFS(
O2206&lt;50000,"Low Salary (&lt;$50K)",
O2206&lt;90000,"Lower Middle ($50K-$90K)",
O2206&lt;130000,"Middle ($90K-$130K)",
O2206&lt;170000,"Upper Middle ($130K-$170K)",
O2206&gt;=170000,"High Salary (&gt;$170K)"
)</f>
        <v>Low Salary (&lt;$50K)</v>
      </c>
      <c r="R2206" t="str" cm="1">
        <f t="array" ref="R2206">_xlfn.IFS(
G2206&lt;=2,"New Customers (0-2Y)",
G2206&lt;=5,"Growing Customers (3-5Y)",
G2206&lt;=8,"Established Customers (6-8Y)",
G2206&lt;=10,"Loyal Customers (9-10Y)"
)</f>
        <v>Growing Customers (3-5Y)</v>
      </c>
    </row>
    <row r="2207" spans="1:18" x14ac:dyDescent="0.35">
      <c r="A2207">
        <v>15812982</v>
      </c>
      <c r="B2207" t="s">
        <v>1107</v>
      </c>
      <c r="C2207" t="s">
        <v>26</v>
      </c>
      <c r="D2207" t="s">
        <v>39</v>
      </c>
      <c r="E2207">
        <v>38</v>
      </c>
      <c r="F2207" t="s">
        <v>19</v>
      </c>
      <c r="G2207">
        <v>2</v>
      </c>
      <c r="H2207" s="4">
        <v>0</v>
      </c>
      <c r="I2207" t="s">
        <v>24</v>
      </c>
      <c r="J2207">
        <v>1</v>
      </c>
      <c r="K2207">
        <v>509</v>
      </c>
      <c r="L2207" t="s">
        <v>31</v>
      </c>
      <c r="M2207" t="s">
        <v>27</v>
      </c>
      <c r="N2207" t="s">
        <v>32</v>
      </c>
      <c r="O2207" s="4">
        <v>168460.12</v>
      </c>
      <c r="P2207" t="s">
        <v>28</v>
      </c>
      <c r="Q2207" t="str" cm="1">
        <f t="array" ref="Q2207">_xlfn.IFS(
O2207&lt;50000,"Low Salary (&lt;$50K)",
O2207&lt;90000,"Lower Middle ($50K-$90K)",
O2207&lt;130000,"Middle ($90K-$130K)",
O2207&lt;170000,"Upper Middle ($130K-$170K)",
O2207&gt;=170000,"High Salary (&gt;$170K)"
)</f>
        <v>Upper Middle ($130K-$170K)</v>
      </c>
      <c r="R2207" t="str" cm="1">
        <f t="array" ref="R2207">_xlfn.IFS(
G2207&lt;=2,"New Customers (0-2Y)",
G2207&lt;=5,"Growing Customers (3-5Y)",
G2207&lt;=8,"Established Customers (6-8Y)",
G2207&lt;=10,"Loyal Customers (9-10Y)"
)</f>
        <v>New Customers (0-2Y)</v>
      </c>
    </row>
    <row r="2208" spans="1:18" x14ac:dyDescent="0.35">
      <c r="A2208">
        <v>15597901</v>
      </c>
      <c r="B2208" t="s">
        <v>150</v>
      </c>
      <c r="C2208" t="s">
        <v>17</v>
      </c>
      <c r="D2208" t="s">
        <v>39</v>
      </c>
      <c r="E2208">
        <v>34</v>
      </c>
      <c r="F2208" t="s">
        <v>19</v>
      </c>
      <c r="G2208">
        <v>1</v>
      </c>
      <c r="H2208" s="4">
        <v>0</v>
      </c>
      <c r="I2208" t="s">
        <v>24</v>
      </c>
      <c r="J2208">
        <v>1</v>
      </c>
      <c r="K2208">
        <v>609</v>
      </c>
      <c r="L2208" t="s">
        <v>20</v>
      </c>
      <c r="M2208" t="s">
        <v>21</v>
      </c>
      <c r="N2208" t="s">
        <v>22</v>
      </c>
      <c r="O2208" s="4">
        <v>181177.9</v>
      </c>
      <c r="P2208" t="s">
        <v>28</v>
      </c>
      <c r="Q2208" t="str" cm="1">
        <f t="array" ref="Q2208">_xlfn.IFS(
O2208&lt;50000,"Low Salary (&lt;$50K)",
O2208&lt;90000,"Lower Middle ($50K-$90K)",
O2208&lt;130000,"Middle ($90K-$130K)",
O2208&lt;170000,"Upper Middle ($130K-$170K)",
O2208&gt;=170000,"High Salary (&gt;$170K)"
)</f>
        <v>High Salary (&gt;$170K)</v>
      </c>
      <c r="R2208" t="str" cm="1">
        <f t="array" ref="R2208">_xlfn.IFS(
G2208&lt;=2,"New Customers (0-2Y)",
G2208&lt;=5,"Growing Customers (3-5Y)",
G2208&lt;=8,"Established Customers (6-8Y)",
G2208&lt;=10,"Loyal Customers (9-10Y)"
)</f>
        <v>New Customers (0-2Y)</v>
      </c>
    </row>
    <row r="2209" spans="1:18" x14ac:dyDescent="0.35">
      <c r="A2209">
        <v>15731507</v>
      </c>
      <c r="B2209" t="s">
        <v>493</v>
      </c>
      <c r="C2209" t="s">
        <v>17</v>
      </c>
      <c r="D2209" t="s">
        <v>18</v>
      </c>
      <c r="E2209">
        <v>33</v>
      </c>
      <c r="F2209" t="s">
        <v>19</v>
      </c>
      <c r="G2209">
        <v>1</v>
      </c>
      <c r="H2209" s="4">
        <v>188285.68</v>
      </c>
      <c r="I2209" t="s">
        <v>33</v>
      </c>
      <c r="J2209">
        <v>1</v>
      </c>
      <c r="K2209">
        <v>456</v>
      </c>
      <c r="L2209" t="s">
        <v>44</v>
      </c>
      <c r="M2209" t="s">
        <v>27</v>
      </c>
      <c r="N2209" t="s">
        <v>32</v>
      </c>
      <c r="O2209" s="4">
        <v>58363.94</v>
      </c>
      <c r="P2209" t="s">
        <v>28</v>
      </c>
      <c r="Q2209" t="str" cm="1">
        <f t="array" ref="Q2209">_xlfn.IFS(
O2209&lt;50000,"Low Salary (&lt;$50K)",
O2209&lt;90000,"Lower Middle ($50K-$90K)",
O2209&lt;130000,"Middle ($90K-$130K)",
O2209&lt;170000,"Upper Middle ($130K-$170K)",
O2209&gt;=170000,"High Salary (&gt;$170K)"
)</f>
        <v>Lower Middle ($50K-$90K)</v>
      </c>
      <c r="R2209" t="str" cm="1">
        <f t="array" ref="R2209">_xlfn.IFS(
G2209&lt;=2,"New Customers (0-2Y)",
G2209&lt;=5,"Growing Customers (3-5Y)",
G2209&lt;=8,"Established Customers (6-8Y)",
G2209&lt;=10,"Loyal Customers (9-10Y)"
)</f>
        <v>New Customers (0-2Y)</v>
      </c>
    </row>
    <row r="2210" spans="1:18" x14ac:dyDescent="0.35">
      <c r="A2210">
        <v>15809826</v>
      </c>
      <c r="B2210" t="s">
        <v>1305</v>
      </c>
      <c r="C2210" t="s">
        <v>17</v>
      </c>
      <c r="D2210" t="s">
        <v>18</v>
      </c>
      <c r="E2210">
        <v>46</v>
      </c>
      <c r="F2210" t="s">
        <v>19</v>
      </c>
      <c r="G2210">
        <v>2</v>
      </c>
      <c r="H2210" s="4">
        <v>109705.52</v>
      </c>
      <c r="I2210" t="s">
        <v>33</v>
      </c>
      <c r="J2210">
        <v>1</v>
      </c>
      <c r="K2210">
        <v>728</v>
      </c>
      <c r="L2210" t="s">
        <v>35</v>
      </c>
      <c r="M2210" t="s">
        <v>21</v>
      </c>
      <c r="N2210" t="s">
        <v>32</v>
      </c>
      <c r="O2210" s="4">
        <v>20276.87</v>
      </c>
      <c r="P2210" t="s">
        <v>23</v>
      </c>
      <c r="Q2210" t="str" cm="1">
        <f t="array" ref="Q2210">_xlfn.IFS(
O2210&lt;50000,"Low Salary (&lt;$50K)",
O2210&lt;90000,"Lower Middle ($50K-$90K)",
O2210&lt;130000,"Middle ($90K-$130K)",
O2210&lt;170000,"Upper Middle ($130K-$170K)",
O2210&gt;=170000,"High Salary (&gt;$170K)"
)</f>
        <v>Low Salary (&lt;$50K)</v>
      </c>
      <c r="R2210" t="str" cm="1">
        <f t="array" ref="R2210">_xlfn.IFS(
G2210&lt;=2,"New Customers (0-2Y)",
G2210&lt;=5,"Growing Customers (3-5Y)",
G2210&lt;=8,"Established Customers (6-8Y)",
G2210&lt;=10,"Loyal Customers (9-10Y)"
)</f>
        <v>New Customers (0-2Y)</v>
      </c>
    </row>
    <row r="2211" spans="1:18" x14ac:dyDescent="0.35">
      <c r="A2211">
        <v>15764237</v>
      </c>
      <c r="B2211" t="s">
        <v>772</v>
      </c>
      <c r="C2211" t="s">
        <v>26</v>
      </c>
      <c r="D2211" t="s">
        <v>39</v>
      </c>
      <c r="E2211">
        <v>33</v>
      </c>
      <c r="F2211" t="s">
        <v>19</v>
      </c>
      <c r="G2211">
        <v>9</v>
      </c>
      <c r="H2211" s="4">
        <v>0</v>
      </c>
      <c r="I2211" t="s">
        <v>24</v>
      </c>
      <c r="J2211">
        <v>2</v>
      </c>
      <c r="K2211">
        <v>663</v>
      </c>
      <c r="L2211" t="s">
        <v>35</v>
      </c>
      <c r="M2211" t="s">
        <v>27</v>
      </c>
      <c r="N2211" t="s">
        <v>32</v>
      </c>
      <c r="O2211" s="4">
        <v>91514.62</v>
      </c>
      <c r="P2211" t="s">
        <v>28</v>
      </c>
      <c r="Q2211" t="str" cm="1">
        <f t="array" ref="Q2211">_xlfn.IFS(
O2211&lt;50000,"Low Salary (&lt;$50K)",
O2211&lt;90000,"Lower Middle ($50K-$90K)",
O2211&lt;130000,"Middle ($90K-$130K)",
O2211&lt;170000,"Upper Middle ($130K-$170K)",
O2211&gt;=170000,"High Salary (&gt;$170K)"
)</f>
        <v>Middle ($90K-$130K)</v>
      </c>
      <c r="R2211" t="str" cm="1">
        <f t="array" ref="R2211">_xlfn.IFS(
G2211&lt;=2,"New Customers (0-2Y)",
G2211&lt;=5,"Growing Customers (3-5Y)",
G2211&lt;=8,"Established Customers (6-8Y)",
G2211&lt;=10,"Loyal Customers (9-10Y)"
)</f>
        <v>Loyal Customers (9-10Y)</v>
      </c>
    </row>
    <row r="2212" spans="1:18" x14ac:dyDescent="0.35">
      <c r="A2212">
        <v>15769917</v>
      </c>
      <c r="B2212" t="s">
        <v>1306</v>
      </c>
      <c r="C2212" t="s">
        <v>42</v>
      </c>
      <c r="D2212" t="s">
        <v>18</v>
      </c>
      <c r="E2212">
        <v>34</v>
      </c>
      <c r="F2212" t="s">
        <v>19</v>
      </c>
      <c r="G2212">
        <v>1</v>
      </c>
      <c r="H2212" s="4">
        <v>127122.79</v>
      </c>
      <c r="I2212" t="s">
        <v>33</v>
      </c>
      <c r="J2212">
        <v>3</v>
      </c>
      <c r="K2212">
        <v>673</v>
      </c>
      <c r="L2212" t="s">
        <v>35</v>
      </c>
      <c r="M2212" t="s">
        <v>27</v>
      </c>
      <c r="N2212" t="s">
        <v>22</v>
      </c>
      <c r="O2212" s="4">
        <v>76703.100000000006</v>
      </c>
      <c r="P2212" t="s">
        <v>28</v>
      </c>
      <c r="Q2212" t="str" cm="1">
        <f t="array" ref="Q2212">_xlfn.IFS(
O2212&lt;50000,"Low Salary (&lt;$50K)",
O2212&lt;90000,"Lower Middle ($50K-$90K)",
O2212&lt;130000,"Middle ($90K-$130K)",
O2212&lt;170000,"Upper Middle ($130K-$170K)",
O2212&gt;=170000,"High Salary (&gt;$170K)"
)</f>
        <v>Lower Middle ($50K-$90K)</v>
      </c>
      <c r="R2212" t="str" cm="1">
        <f t="array" ref="R2212">_xlfn.IFS(
G2212&lt;=2,"New Customers (0-2Y)",
G2212&lt;=5,"Growing Customers (3-5Y)",
G2212&lt;=8,"Established Customers (6-8Y)",
G2212&lt;=10,"Loyal Customers (9-10Y)"
)</f>
        <v>New Customers (0-2Y)</v>
      </c>
    </row>
    <row r="2213" spans="1:18" x14ac:dyDescent="0.35">
      <c r="A2213">
        <v>15641850</v>
      </c>
      <c r="B2213" t="s">
        <v>1307</v>
      </c>
      <c r="C2213" t="s">
        <v>17</v>
      </c>
      <c r="D2213" t="s">
        <v>39</v>
      </c>
      <c r="E2213">
        <v>40</v>
      </c>
      <c r="F2213" t="s">
        <v>19</v>
      </c>
      <c r="G2213">
        <v>0</v>
      </c>
      <c r="H2213" s="4">
        <v>98241.04</v>
      </c>
      <c r="I2213" t="s">
        <v>29</v>
      </c>
      <c r="J2213">
        <v>1</v>
      </c>
      <c r="K2213">
        <v>717</v>
      </c>
      <c r="L2213" t="s">
        <v>35</v>
      </c>
      <c r="M2213" t="s">
        <v>21</v>
      </c>
      <c r="N2213" t="s">
        <v>32</v>
      </c>
      <c r="O2213" s="4">
        <v>110887.14</v>
      </c>
      <c r="P2213" t="s">
        <v>28</v>
      </c>
      <c r="Q2213" t="str" cm="1">
        <f t="array" ref="Q2213">_xlfn.IFS(
O2213&lt;50000,"Low Salary (&lt;$50K)",
O2213&lt;90000,"Lower Middle ($50K-$90K)",
O2213&lt;130000,"Middle ($90K-$130K)",
O2213&lt;170000,"Upper Middle ($130K-$170K)",
O2213&gt;=170000,"High Salary (&gt;$170K)"
)</f>
        <v>Middle ($90K-$130K)</v>
      </c>
      <c r="R2213" t="str" cm="1">
        <f t="array" ref="R2213">_xlfn.IFS(
G2213&lt;=2,"New Customers (0-2Y)",
G2213&lt;=5,"Growing Customers (3-5Y)",
G2213&lt;=8,"Established Customers (6-8Y)",
G2213&lt;=10,"Loyal Customers (9-10Y)"
)</f>
        <v>New Customers (0-2Y)</v>
      </c>
    </row>
    <row r="2214" spans="1:18" x14ac:dyDescent="0.35">
      <c r="A2214">
        <v>15770974</v>
      </c>
      <c r="B2214" t="s">
        <v>336</v>
      </c>
      <c r="C2214" t="s">
        <v>42</v>
      </c>
      <c r="D2214" t="s">
        <v>18</v>
      </c>
      <c r="E2214">
        <v>37</v>
      </c>
      <c r="F2214" t="s">
        <v>19</v>
      </c>
      <c r="G2214">
        <v>8</v>
      </c>
      <c r="H2214" s="4">
        <v>170840.08</v>
      </c>
      <c r="I2214" t="s">
        <v>33</v>
      </c>
      <c r="J2214">
        <v>2</v>
      </c>
      <c r="K2214">
        <v>741</v>
      </c>
      <c r="L2214" t="s">
        <v>35</v>
      </c>
      <c r="M2214" t="s">
        <v>27</v>
      </c>
      <c r="N2214" t="s">
        <v>32</v>
      </c>
      <c r="O2214" s="4">
        <v>109843.16</v>
      </c>
      <c r="P2214" t="s">
        <v>28</v>
      </c>
      <c r="Q2214" t="str" cm="1">
        <f t="array" ref="Q2214">_xlfn.IFS(
O2214&lt;50000,"Low Salary (&lt;$50K)",
O2214&lt;90000,"Lower Middle ($50K-$90K)",
O2214&lt;130000,"Middle ($90K-$130K)",
O2214&lt;170000,"Upper Middle ($130K-$170K)",
O2214&gt;=170000,"High Salary (&gt;$170K)"
)</f>
        <v>Middle ($90K-$130K)</v>
      </c>
      <c r="R2214" t="str" cm="1">
        <f t="array" ref="R2214">_xlfn.IFS(
G2214&lt;=2,"New Customers (0-2Y)",
G2214&lt;=5,"Growing Customers (3-5Y)",
G2214&lt;=8,"Established Customers (6-8Y)",
G2214&lt;=10,"Loyal Customers (9-10Y)"
)</f>
        <v>Established Customers (6-8Y)</v>
      </c>
    </row>
    <row r="2215" spans="1:18" x14ac:dyDescent="0.35">
      <c r="A2215">
        <v>15803749</v>
      </c>
      <c r="B2215" t="s">
        <v>1245</v>
      </c>
      <c r="C2215" t="s">
        <v>42</v>
      </c>
      <c r="D2215" t="s">
        <v>18</v>
      </c>
      <c r="E2215">
        <v>41</v>
      </c>
      <c r="F2215" t="s">
        <v>19</v>
      </c>
      <c r="G2215">
        <v>4</v>
      </c>
      <c r="H2215" s="4">
        <v>87541.06</v>
      </c>
      <c r="I2215" t="s">
        <v>29</v>
      </c>
      <c r="J2215">
        <v>2</v>
      </c>
      <c r="K2215">
        <v>498</v>
      </c>
      <c r="L2215" t="s">
        <v>44</v>
      </c>
      <c r="M2215" t="s">
        <v>21</v>
      </c>
      <c r="N2215" t="s">
        <v>22</v>
      </c>
      <c r="O2215" s="4">
        <v>12577.21</v>
      </c>
      <c r="P2215" t="s">
        <v>23</v>
      </c>
      <c r="Q2215" t="str" cm="1">
        <f t="array" ref="Q2215">_xlfn.IFS(
O2215&lt;50000,"Low Salary (&lt;$50K)",
O2215&lt;90000,"Lower Middle ($50K-$90K)",
O2215&lt;130000,"Middle ($90K-$130K)",
O2215&lt;170000,"Upper Middle ($130K-$170K)",
O2215&gt;=170000,"High Salary (&gt;$170K)"
)</f>
        <v>Low Salary (&lt;$50K)</v>
      </c>
      <c r="R2215" t="str" cm="1">
        <f t="array" ref="R2215">_xlfn.IFS(
G2215&lt;=2,"New Customers (0-2Y)",
G2215&lt;=5,"Growing Customers (3-5Y)",
G2215&lt;=8,"Established Customers (6-8Y)",
G2215&lt;=10,"Loyal Customers (9-10Y)"
)</f>
        <v>Growing Customers (3-5Y)</v>
      </c>
    </row>
    <row r="2216" spans="1:18" x14ac:dyDescent="0.35">
      <c r="A2216">
        <v>15684999</v>
      </c>
      <c r="B2216" t="s">
        <v>677</v>
      </c>
      <c r="C2216" t="s">
        <v>17</v>
      </c>
      <c r="D2216" t="s">
        <v>18</v>
      </c>
      <c r="E2216">
        <v>26</v>
      </c>
      <c r="F2216" t="s">
        <v>43</v>
      </c>
      <c r="G2216">
        <v>4</v>
      </c>
      <c r="H2216" s="4">
        <v>62610.96</v>
      </c>
      <c r="I2216" t="s">
        <v>29</v>
      </c>
      <c r="J2216">
        <v>2</v>
      </c>
      <c r="K2216">
        <v>850</v>
      </c>
      <c r="L2216" t="s">
        <v>37</v>
      </c>
      <c r="M2216" t="s">
        <v>27</v>
      </c>
      <c r="N2216" t="s">
        <v>22</v>
      </c>
      <c r="O2216" s="4">
        <v>179365.1</v>
      </c>
      <c r="P2216" t="s">
        <v>28</v>
      </c>
      <c r="Q2216" t="str" cm="1">
        <f t="array" ref="Q2216">_xlfn.IFS(
O2216&lt;50000,"Low Salary (&lt;$50K)",
O2216&lt;90000,"Lower Middle ($50K-$90K)",
O2216&lt;130000,"Middle ($90K-$130K)",
O2216&lt;170000,"Upper Middle ($130K-$170K)",
O2216&gt;=170000,"High Salary (&gt;$170K)"
)</f>
        <v>High Salary (&gt;$170K)</v>
      </c>
      <c r="R2216" t="str" cm="1">
        <f t="array" ref="R2216">_xlfn.IFS(
G2216&lt;=2,"New Customers (0-2Y)",
G2216&lt;=5,"Growing Customers (3-5Y)",
G2216&lt;=8,"Established Customers (6-8Y)",
G2216&lt;=10,"Loyal Customers (9-10Y)"
)</f>
        <v>Growing Customers (3-5Y)</v>
      </c>
    </row>
    <row r="2217" spans="1:18" x14ac:dyDescent="0.35">
      <c r="A2217">
        <v>15770225</v>
      </c>
      <c r="B2217" t="s">
        <v>762</v>
      </c>
      <c r="C2217" t="s">
        <v>17</v>
      </c>
      <c r="D2217" t="s">
        <v>39</v>
      </c>
      <c r="E2217">
        <v>36</v>
      </c>
      <c r="F2217" t="s">
        <v>19</v>
      </c>
      <c r="G2217">
        <v>9</v>
      </c>
      <c r="H2217" s="4">
        <v>0</v>
      </c>
      <c r="I2217" t="s">
        <v>24</v>
      </c>
      <c r="J2217">
        <v>2</v>
      </c>
      <c r="K2217">
        <v>493</v>
      </c>
      <c r="L2217" t="s">
        <v>44</v>
      </c>
      <c r="M2217" t="s">
        <v>21</v>
      </c>
      <c r="N2217" t="s">
        <v>22</v>
      </c>
      <c r="O2217" s="4">
        <v>65816.53</v>
      </c>
      <c r="P2217" t="s">
        <v>28</v>
      </c>
      <c r="Q2217" t="str" cm="1">
        <f t="array" ref="Q2217">_xlfn.IFS(
O2217&lt;50000,"Low Salary (&lt;$50K)",
O2217&lt;90000,"Lower Middle ($50K-$90K)",
O2217&lt;130000,"Middle ($90K-$130K)",
O2217&lt;170000,"Upper Middle ($130K-$170K)",
O2217&gt;=170000,"High Salary (&gt;$170K)"
)</f>
        <v>Lower Middle ($50K-$90K)</v>
      </c>
      <c r="R2217" t="str" cm="1">
        <f t="array" ref="R2217">_xlfn.IFS(
G2217&lt;=2,"New Customers (0-2Y)",
G2217&lt;=5,"Growing Customers (3-5Y)",
G2217&lt;=8,"Established Customers (6-8Y)",
G2217&lt;=10,"Loyal Customers (9-10Y)"
)</f>
        <v>Loyal Customers (9-10Y)</v>
      </c>
    </row>
    <row r="2218" spans="1:18" x14ac:dyDescent="0.35">
      <c r="A2218">
        <v>15627484</v>
      </c>
      <c r="B2218" t="s">
        <v>1308</v>
      </c>
      <c r="C2218" t="s">
        <v>17</v>
      </c>
      <c r="D2218" t="s">
        <v>18</v>
      </c>
      <c r="E2218">
        <v>47</v>
      </c>
      <c r="F2218" t="s">
        <v>19</v>
      </c>
      <c r="G2218">
        <v>5</v>
      </c>
      <c r="H2218" s="4">
        <v>113328.93</v>
      </c>
      <c r="I2218" t="s">
        <v>33</v>
      </c>
      <c r="J2218">
        <v>1</v>
      </c>
      <c r="K2218">
        <v>686</v>
      </c>
      <c r="L2218" t="s">
        <v>35</v>
      </c>
      <c r="M2218" t="s">
        <v>21</v>
      </c>
      <c r="N2218" t="s">
        <v>32</v>
      </c>
      <c r="O2218" s="4">
        <v>124170.9</v>
      </c>
      <c r="P2218" t="s">
        <v>28</v>
      </c>
      <c r="Q2218" t="str" cm="1">
        <f t="array" ref="Q2218">_xlfn.IFS(
O2218&lt;50000,"Low Salary (&lt;$50K)",
O2218&lt;90000,"Lower Middle ($50K-$90K)",
O2218&lt;130000,"Middle ($90K-$130K)",
O2218&lt;170000,"Upper Middle ($130K-$170K)",
O2218&gt;=170000,"High Salary (&gt;$170K)"
)</f>
        <v>Middle ($90K-$130K)</v>
      </c>
      <c r="R2218" t="str" cm="1">
        <f t="array" ref="R2218">_xlfn.IFS(
G2218&lt;=2,"New Customers (0-2Y)",
G2218&lt;=5,"Growing Customers (3-5Y)",
G2218&lt;=8,"Established Customers (6-8Y)",
G2218&lt;=10,"Loyal Customers (9-10Y)"
)</f>
        <v>Growing Customers (3-5Y)</v>
      </c>
    </row>
    <row r="2219" spans="1:18" x14ac:dyDescent="0.35">
      <c r="A2219">
        <v>15610337</v>
      </c>
      <c r="B2219" t="s">
        <v>945</v>
      </c>
      <c r="C2219" t="s">
        <v>26</v>
      </c>
      <c r="D2219" t="s">
        <v>39</v>
      </c>
      <c r="E2219">
        <v>35</v>
      </c>
      <c r="F2219" t="s">
        <v>19</v>
      </c>
      <c r="G2219">
        <v>2</v>
      </c>
      <c r="H2219" s="4">
        <v>104832.49</v>
      </c>
      <c r="I2219" t="s">
        <v>33</v>
      </c>
      <c r="J2219">
        <v>1</v>
      </c>
      <c r="K2219">
        <v>666</v>
      </c>
      <c r="L2219" t="s">
        <v>35</v>
      </c>
      <c r="M2219" t="s">
        <v>21</v>
      </c>
      <c r="N2219" t="s">
        <v>32</v>
      </c>
      <c r="O2219" s="4">
        <v>175015.12</v>
      </c>
      <c r="P2219" t="s">
        <v>28</v>
      </c>
      <c r="Q2219" t="str" cm="1">
        <f t="array" ref="Q2219">_xlfn.IFS(
O2219&lt;50000,"Low Salary (&lt;$50K)",
O2219&lt;90000,"Lower Middle ($50K-$90K)",
O2219&lt;130000,"Middle ($90K-$130K)",
O2219&lt;170000,"Upper Middle ($130K-$170K)",
O2219&gt;=170000,"High Salary (&gt;$170K)"
)</f>
        <v>High Salary (&gt;$170K)</v>
      </c>
      <c r="R2219" t="str" cm="1">
        <f t="array" ref="R2219">_xlfn.IFS(
G2219&lt;=2,"New Customers (0-2Y)",
G2219&lt;=5,"Growing Customers (3-5Y)",
G2219&lt;=8,"Established Customers (6-8Y)",
G2219&lt;=10,"Loyal Customers (9-10Y)"
)</f>
        <v>New Customers (0-2Y)</v>
      </c>
    </row>
    <row r="2220" spans="1:18" x14ac:dyDescent="0.35">
      <c r="A2220">
        <v>15752488</v>
      </c>
      <c r="B2220" t="s">
        <v>1309</v>
      </c>
      <c r="C2220" t="s">
        <v>26</v>
      </c>
      <c r="D2220" t="s">
        <v>18</v>
      </c>
      <c r="E2220">
        <v>31</v>
      </c>
      <c r="F2220" t="s">
        <v>19</v>
      </c>
      <c r="G2220">
        <v>9</v>
      </c>
      <c r="H2220" s="4">
        <v>102289.85</v>
      </c>
      <c r="I2220" t="s">
        <v>33</v>
      </c>
      <c r="J2220">
        <v>1</v>
      </c>
      <c r="K2220">
        <v>733</v>
      </c>
      <c r="L2220" t="s">
        <v>35</v>
      </c>
      <c r="M2220" t="s">
        <v>21</v>
      </c>
      <c r="N2220" t="s">
        <v>22</v>
      </c>
      <c r="O2220" s="4">
        <v>115441.66</v>
      </c>
      <c r="P2220" t="s">
        <v>28</v>
      </c>
      <c r="Q2220" t="str" cm="1">
        <f t="array" ref="Q2220">_xlfn.IFS(
O2220&lt;50000,"Low Salary (&lt;$50K)",
O2220&lt;90000,"Lower Middle ($50K-$90K)",
O2220&lt;130000,"Middle ($90K-$130K)",
O2220&lt;170000,"Upper Middle ($130K-$170K)",
O2220&gt;=170000,"High Salary (&gt;$170K)"
)</f>
        <v>Middle ($90K-$130K)</v>
      </c>
      <c r="R2220" t="str" cm="1">
        <f t="array" ref="R2220">_xlfn.IFS(
G2220&lt;=2,"New Customers (0-2Y)",
G2220&lt;=5,"Growing Customers (3-5Y)",
G2220&lt;=8,"Established Customers (6-8Y)",
G2220&lt;=10,"Loyal Customers (9-10Y)"
)</f>
        <v>Loyal Customers (9-10Y)</v>
      </c>
    </row>
    <row r="2221" spans="1:18" x14ac:dyDescent="0.35">
      <c r="A2221">
        <v>15610056</v>
      </c>
      <c r="B2221" t="s">
        <v>1310</v>
      </c>
      <c r="C2221" t="s">
        <v>42</v>
      </c>
      <c r="D2221" t="s">
        <v>18</v>
      </c>
      <c r="E2221">
        <v>34</v>
      </c>
      <c r="F2221" t="s">
        <v>19</v>
      </c>
      <c r="G2221">
        <v>6</v>
      </c>
      <c r="H2221" s="4">
        <v>125227.82</v>
      </c>
      <c r="I2221" t="s">
        <v>33</v>
      </c>
      <c r="J2221">
        <v>2</v>
      </c>
      <c r="K2221">
        <v>631</v>
      </c>
      <c r="L2221" t="s">
        <v>20</v>
      </c>
      <c r="M2221" t="s">
        <v>27</v>
      </c>
      <c r="N2221" t="s">
        <v>22</v>
      </c>
      <c r="O2221" s="4">
        <v>128247.03</v>
      </c>
      <c r="P2221" t="s">
        <v>28</v>
      </c>
      <c r="Q2221" t="str" cm="1">
        <f t="array" ref="Q2221">_xlfn.IFS(
O2221&lt;50000,"Low Salary (&lt;$50K)",
O2221&lt;90000,"Lower Middle ($50K-$90K)",
O2221&lt;130000,"Middle ($90K-$130K)",
O2221&lt;170000,"Upper Middle ($130K-$170K)",
O2221&gt;=170000,"High Salary (&gt;$170K)"
)</f>
        <v>Middle ($90K-$130K)</v>
      </c>
      <c r="R2221" t="str" cm="1">
        <f t="array" ref="R2221">_xlfn.IFS(
G2221&lt;=2,"New Customers (0-2Y)",
G2221&lt;=5,"Growing Customers (3-5Y)",
G2221&lt;=8,"Established Customers (6-8Y)",
G2221&lt;=10,"Loyal Customers (9-10Y)"
)</f>
        <v>Established Customers (6-8Y)</v>
      </c>
    </row>
    <row r="2222" spans="1:18" x14ac:dyDescent="0.35">
      <c r="A2222">
        <v>15806049</v>
      </c>
      <c r="B2222" t="s">
        <v>1149</v>
      </c>
      <c r="C2222" t="s">
        <v>42</v>
      </c>
      <c r="D2222" t="s">
        <v>18</v>
      </c>
      <c r="E2222">
        <v>49</v>
      </c>
      <c r="F2222" t="s">
        <v>19</v>
      </c>
      <c r="G2222">
        <v>5</v>
      </c>
      <c r="H2222" s="4">
        <v>140510.89000000001</v>
      </c>
      <c r="I2222" t="s">
        <v>33</v>
      </c>
      <c r="J2222">
        <v>1</v>
      </c>
      <c r="K2222">
        <v>714</v>
      </c>
      <c r="L2222" t="s">
        <v>35</v>
      </c>
      <c r="M2222" t="s">
        <v>21</v>
      </c>
      <c r="N2222" t="s">
        <v>32</v>
      </c>
      <c r="O2222" s="4">
        <v>141914.94</v>
      </c>
      <c r="P2222" t="s">
        <v>28</v>
      </c>
      <c r="Q2222" t="str" cm="1">
        <f t="array" ref="Q2222">_xlfn.IFS(
O2222&lt;50000,"Low Salary (&lt;$50K)",
O2222&lt;90000,"Lower Middle ($50K-$90K)",
O2222&lt;130000,"Middle ($90K-$130K)",
O2222&lt;170000,"Upper Middle ($130K-$170K)",
O2222&gt;=170000,"High Salary (&gt;$170K)"
)</f>
        <v>Upper Middle ($130K-$170K)</v>
      </c>
      <c r="R2222" t="str" cm="1">
        <f t="array" ref="R2222">_xlfn.IFS(
G2222&lt;=2,"New Customers (0-2Y)",
G2222&lt;=5,"Growing Customers (3-5Y)",
G2222&lt;=8,"Established Customers (6-8Y)",
G2222&lt;=10,"Loyal Customers (9-10Y)"
)</f>
        <v>Growing Customers (3-5Y)</v>
      </c>
    </row>
    <row r="2223" spans="1:18" x14ac:dyDescent="0.35">
      <c r="A2223">
        <v>15736069</v>
      </c>
      <c r="B2223" t="s">
        <v>769</v>
      </c>
      <c r="C2223" t="s">
        <v>42</v>
      </c>
      <c r="D2223" t="s">
        <v>18</v>
      </c>
      <c r="E2223">
        <v>35</v>
      </c>
      <c r="F2223" t="s">
        <v>19</v>
      </c>
      <c r="G2223">
        <v>6</v>
      </c>
      <c r="H2223" s="4">
        <v>132253.22</v>
      </c>
      <c r="I2223" t="s">
        <v>33</v>
      </c>
      <c r="J2223">
        <v>1</v>
      </c>
      <c r="K2223">
        <v>767</v>
      </c>
      <c r="L2223" t="s">
        <v>35</v>
      </c>
      <c r="M2223" t="s">
        <v>21</v>
      </c>
      <c r="N2223" t="s">
        <v>32</v>
      </c>
      <c r="O2223" s="4">
        <v>115566.57</v>
      </c>
      <c r="P2223" t="s">
        <v>23</v>
      </c>
      <c r="Q2223" t="str" cm="1">
        <f t="array" ref="Q2223">_xlfn.IFS(
O2223&lt;50000,"Low Salary (&lt;$50K)",
O2223&lt;90000,"Lower Middle ($50K-$90K)",
O2223&lt;130000,"Middle ($90K-$130K)",
O2223&lt;170000,"Upper Middle ($130K-$170K)",
O2223&gt;=170000,"High Salary (&gt;$170K)"
)</f>
        <v>Middle ($90K-$130K)</v>
      </c>
      <c r="R2223" t="str" cm="1">
        <f t="array" ref="R2223">_xlfn.IFS(
G2223&lt;=2,"New Customers (0-2Y)",
G2223&lt;=5,"Growing Customers (3-5Y)",
G2223&lt;=8,"Established Customers (6-8Y)",
G2223&lt;=10,"Loyal Customers (9-10Y)"
)</f>
        <v>Established Customers (6-8Y)</v>
      </c>
    </row>
    <row r="2224" spans="1:18" x14ac:dyDescent="0.35">
      <c r="A2224">
        <v>15763662</v>
      </c>
      <c r="B2224" t="s">
        <v>864</v>
      </c>
      <c r="C2224" t="s">
        <v>42</v>
      </c>
      <c r="D2224" t="s">
        <v>39</v>
      </c>
      <c r="E2224">
        <v>43</v>
      </c>
      <c r="F2224" t="s">
        <v>19</v>
      </c>
      <c r="G2224">
        <v>2</v>
      </c>
      <c r="H2224" s="4">
        <v>39043.29</v>
      </c>
      <c r="I2224" t="s">
        <v>29</v>
      </c>
      <c r="J2224">
        <v>2</v>
      </c>
      <c r="K2224">
        <v>711</v>
      </c>
      <c r="L2224" t="s">
        <v>35</v>
      </c>
      <c r="M2224" t="s">
        <v>21</v>
      </c>
      <c r="N2224" t="s">
        <v>22</v>
      </c>
      <c r="O2224" s="4">
        <v>175423.69</v>
      </c>
      <c r="P2224" t="s">
        <v>28</v>
      </c>
      <c r="Q2224" t="str" cm="1">
        <f t="array" ref="Q2224">_xlfn.IFS(
O2224&lt;50000,"Low Salary (&lt;$50K)",
O2224&lt;90000,"Lower Middle ($50K-$90K)",
O2224&lt;130000,"Middle ($90K-$130K)",
O2224&lt;170000,"Upper Middle ($130K-$170K)",
O2224&gt;=170000,"High Salary (&gt;$170K)"
)</f>
        <v>High Salary (&gt;$170K)</v>
      </c>
      <c r="R2224" t="str" cm="1">
        <f t="array" ref="R2224">_xlfn.IFS(
G2224&lt;=2,"New Customers (0-2Y)",
G2224&lt;=5,"Growing Customers (3-5Y)",
G2224&lt;=8,"Established Customers (6-8Y)",
G2224&lt;=10,"Loyal Customers (9-10Y)"
)</f>
        <v>New Customers (0-2Y)</v>
      </c>
    </row>
    <row r="2225" spans="1:18" x14ac:dyDescent="0.35">
      <c r="A2225">
        <v>15615575</v>
      </c>
      <c r="B2225" t="s">
        <v>1311</v>
      </c>
      <c r="C2225" t="s">
        <v>17</v>
      </c>
      <c r="D2225" t="s">
        <v>39</v>
      </c>
      <c r="E2225">
        <v>34</v>
      </c>
      <c r="F2225" t="s">
        <v>19</v>
      </c>
      <c r="G2225">
        <v>8</v>
      </c>
      <c r="H2225" s="4">
        <v>0</v>
      </c>
      <c r="I2225" t="s">
        <v>24</v>
      </c>
      <c r="J2225">
        <v>2</v>
      </c>
      <c r="K2225">
        <v>722</v>
      </c>
      <c r="L2225" t="s">
        <v>35</v>
      </c>
      <c r="M2225" t="s">
        <v>21</v>
      </c>
      <c r="N2225" t="s">
        <v>22</v>
      </c>
      <c r="O2225" s="4">
        <v>133447.49</v>
      </c>
      <c r="P2225" t="s">
        <v>28</v>
      </c>
      <c r="Q2225" t="str" cm="1">
        <f t="array" ref="Q2225">_xlfn.IFS(
O2225&lt;50000,"Low Salary (&lt;$50K)",
O2225&lt;90000,"Lower Middle ($50K-$90K)",
O2225&lt;130000,"Middle ($90K-$130K)",
O2225&lt;170000,"Upper Middle ($130K-$170K)",
O2225&gt;=170000,"High Salary (&gt;$170K)"
)</f>
        <v>Upper Middle ($130K-$170K)</v>
      </c>
      <c r="R2225" t="str" cm="1">
        <f t="array" ref="R2225">_xlfn.IFS(
G2225&lt;=2,"New Customers (0-2Y)",
G2225&lt;=5,"Growing Customers (3-5Y)",
G2225&lt;=8,"Established Customers (6-8Y)",
G2225&lt;=10,"Loyal Customers (9-10Y)"
)</f>
        <v>Established Customers (6-8Y)</v>
      </c>
    </row>
    <row r="2226" spans="1:18" x14ac:dyDescent="0.35">
      <c r="A2226">
        <v>15691723</v>
      </c>
      <c r="B2226" t="s">
        <v>941</v>
      </c>
      <c r="C2226" t="s">
        <v>26</v>
      </c>
      <c r="D2226" t="s">
        <v>39</v>
      </c>
      <c r="E2226">
        <v>55</v>
      </c>
      <c r="F2226" t="s">
        <v>19</v>
      </c>
      <c r="G2226">
        <v>9</v>
      </c>
      <c r="H2226" s="4">
        <v>99685.06</v>
      </c>
      <c r="I2226" t="s">
        <v>29</v>
      </c>
      <c r="J2226">
        <v>1</v>
      </c>
      <c r="K2226">
        <v>631</v>
      </c>
      <c r="L2226" t="s">
        <v>20</v>
      </c>
      <c r="M2226" t="s">
        <v>21</v>
      </c>
      <c r="N2226" t="s">
        <v>32</v>
      </c>
      <c r="O2226" s="4">
        <v>114474.98</v>
      </c>
      <c r="P2226" t="s">
        <v>28</v>
      </c>
      <c r="Q2226" t="str" cm="1">
        <f t="array" ref="Q2226">_xlfn.IFS(
O2226&lt;50000,"Low Salary (&lt;$50K)",
O2226&lt;90000,"Lower Middle ($50K-$90K)",
O2226&lt;130000,"Middle ($90K-$130K)",
O2226&lt;170000,"Upper Middle ($130K-$170K)",
O2226&gt;=170000,"High Salary (&gt;$170K)"
)</f>
        <v>Middle ($90K-$130K)</v>
      </c>
      <c r="R2226" t="str" cm="1">
        <f t="array" ref="R2226">_xlfn.IFS(
G2226&lt;=2,"New Customers (0-2Y)",
G2226&lt;=5,"Growing Customers (3-5Y)",
G2226&lt;=8,"Established Customers (6-8Y)",
G2226&lt;=10,"Loyal Customers (9-10Y)"
)</f>
        <v>Loyal Customers (9-10Y)</v>
      </c>
    </row>
    <row r="2227" spans="1:18" x14ac:dyDescent="0.35">
      <c r="A2227">
        <v>15774098</v>
      </c>
      <c r="B2227" t="s">
        <v>258</v>
      </c>
      <c r="C2227" t="s">
        <v>42</v>
      </c>
      <c r="D2227" t="s">
        <v>39</v>
      </c>
      <c r="E2227">
        <v>38</v>
      </c>
      <c r="F2227" t="s">
        <v>19</v>
      </c>
      <c r="G2227">
        <v>3</v>
      </c>
      <c r="H2227" s="4">
        <v>125385.49</v>
      </c>
      <c r="I2227" t="s">
        <v>33</v>
      </c>
      <c r="J2227">
        <v>2</v>
      </c>
      <c r="K2227">
        <v>701</v>
      </c>
      <c r="L2227" t="s">
        <v>35</v>
      </c>
      <c r="M2227" t="s">
        <v>27</v>
      </c>
      <c r="N2227" t="s">
        <v>22</v>
      </c>
      <c r="O2227" s="4">
        <v>52044.66</v>
      </c>
      <c r="P2227" t="s">
        <v>28</v>
      </c>
      <c r="Q2227" t="str" cm="1">
        <f t="array" ref="Q2227">_xlfn.IFS(
O2227&lt;50000,"Low Salary (&lt;$50K)",
O2227&lt;90000,"Lower Middle ($50K-$90K)",
O2227&lt;130000,"Middle ($90K-$130K)",
O2227&lt;170000,"Upper Middle ($130K-$170K)",
O2227&gt;=170000,"High Salary (&gt;$170K)"
)</f>
        <v>Lower Middle ($50K-$90K)</v>
      </c>
      <c r="R2227" t="str" cm="1">
        <f t="array" ref="R2227">_xlfn.IFS(
G2227&lt;=2,"New Customers (0-2Y)",
G2227&lt;=5,"Growing Customers (3-5Y)",
G2227&lt;=8,"Established Customers (6-8Y)",
G2227&lt;=10,"Loyal Customers (9-10Y)"
)</f>
        <v>Growing Customers (3-5Y)</v>
      </c>
    </row>
    <row r="2228" spans="1:18" x14ac:dyDescent="0.35">
      <c r="A2228">
        <v>15750808</v>
      </c>
      <c r="B2228" t="s">
        <v>166</v>
      </c>
      <c r="C2228" t="s">
        <v>26</v>
      </c>
      <c r="D2228" t="s">
        <v>39</v>
      </c>
      <c r="E2228">
        <v>46</v>
      </c>
      <c r="F2228" t="s">
        <v>19</v>
      </c>
      <c r="G2228">
        <v>2</v>
      </c>
      <c r="H2228" s="4">
        <v>131365.37</v>
      </c>
      <c r="I2228" t="s">
        <v>33</v>
      </c>
      <c r="J2228">
        <v>2</v>
      </c>
      <c r="K2228">
        <v>790</v>
      </c>
      <c r="L2228" t="s">
        <v>37</v>
      </c>
      <c r="M2228" t="s">
        <v>21</v>
      </c>
      <c r="N2228" t="s">
        <v>22</v>
      </c>
      <c r="O2228" s="4">
        <v>180290.68</v>
      </c>
      <c r="P2228" t="s">
        <v>28</v>
      </c>
      <c r="Q2228" t="str" cm="1">
        <f t="array" ref="Q2228">_xlfn.IFS(
O2228&lt;50000,"Low Salary (&lt;$50K)",
O2228&lt;90000,"Lower Middle ($50K-$90K)",
O2228&lt;130000,"Middle ($90K-$130K)",
O2228&lt;170000,"Upper Middle ($130K-$170K)",
O2228&gt;=170000,"High Salary (&gt;$170K)"
)</f>
        <v>High Salary (&gt;$170K)</v>
      </c>
      <c r="R2228" t="str" cm="1">
        <f t="array" ref="R2228">_xlfn.IFS(
G2228&lt;=2,"New Customers (0-2Y)",
G2228&lt;=5,"Growing Customers (3-5Y)",
G2228&lt;=8,"Established Customers (6-8Y)",
G2228&lt;=10,"Loyal Customers (9-10Y)"
)</f>
        <v>New Customers (0-2Y)</v>
      </c>
    </row>
    <row r="2229" spans="1:18" x14ac:dyDescent="0.35">
      <c r="A2229">
        <v>15744368</v>
      </c>
      <c r="B2229" t="s">
        <v>197</v>
      </c>
      <c r="C2229" t="s">
        <v>26</v>
      </c>
      <c r="D2229" t="s">
        <v>39</v>
      </c>
      <c r="E2229">
        <v>58</v>
      </c>
      <c r="F2229" t="s">
        <v>19</v>
      </c>
      <c r="G2229">
        <v>6</v>
      </c>
      <c r="H2229" s="4">
        <v>98308.51</v>
      </c>
      <c r="I2229" t="s">
        <v>29</v>
      </c>
      <c r="J2229">
        <v>1</v>
      </c>
      <c r="K2229">
        <v>633</v>
      </c>
      <c r="L2229" t="s">
        <v>20</v>
      </c>
      <c r="M2229" t="s">
        <v>21</v>
      </c>
      <c r="N2229" t="s">
        <v>22</v>
      </c>
      <c r="O2229" s="4">
        <v>132034.13</v>
      </c>
      <c r="P2229" t="s">
        <v>28</v>
      </c>
      <c r="Q2229" t="str" cm="1">
        <f t="array" ref="Q2229">_xlfn.IFS(
O2229&lt;50000,"Low Salary (&lt;$50K)",
O2229&lt;90000,"Lower Middle ($50K-$90K)",
O2229&lt;130000,"Middle ($90K-$130K)",
O2229&lt;170000,"Upper Middle ($130K-$170K)",
O2229&gt;=170000,"High Salary (&gt;$170K)"
)</f>
        <v>Upper Middle ($130K-$170K)</v>
      </c>
      <c r="R2229" t="str" cm="1">
        <f t="array" ref="R2229">_xlfn.IFS(
G2229&lt;=2,"New Customers (0-2Y)",
G2229&lt;=5,"Growing Customers (3-5Y)",
G2229&lt;=8,"Established Customers (6-8Y)",
G2229&lt;=10,"Loyal Customers (9-10Y)"
)</f>
        <v>Established Customers (6-8Y)</v>
      </c>
    </row>
    <row r="2230" spans="1:18" x14ac:dyDescent="0.35">
      <c r="A2230">
        <v>15610594</v>
      </c>
      <c r="B2230" t="s">
        <v>528</v>
      </c>
      <c r="C2230" t="s">
        <v>17</v>
      </c>
      <c r="D2230" t="s">
        <v>18</v>
      </c>
      <c r="E2230">
        <v>37</v>
      </c>
      <c r="F2230" t="s">
        <v>19</v>
      </c>
      <c r="G2230">
        <v>8</v>
      </c>
      <c r="H2230" s="4">
        <v>0</v>
      </c>
      <c r="I2230" t="s">
        <v>24</v>
      </c>
      <c r="J2230">
        <v>2</v>
      </c>
      <c r="K2230">
        <v>644</v>
      </c>
      <c r="L2230" t="s">
        <v>20</v>
      </c>
      <c r="M2230" t="s">
        <v>21</v>
      </c>
      <c r="N2230" t="s">
        <v>32</v>
      </c>
      <c r="O2230" s="4">
        <v>20968.88</v>
      </c>
      <c r="P2230" t="s">
        <v>28</v>
      </c>
      <c r="Q2230" t="str" cm="1">
        <f t="array" ref="Q2230">_xlfn.IFS(
O2230&lt;50000,"Low Salary (&lt;$50K)",
O2230&lt;90000,"Lower Middle ($50K-$90K)",
O2230&lt;130000,"Middle ($90K-$130K)",
O2230&lt;170000,"Upper Middle ($130K-$170K)",
O2230&gt;=170000,"High Salary (&gt;$170K)"
)</f>
        <v>Low Salary (&lt;$50K)</v>
      </c>
      <c r="R2230" t="str" cm="1">
        <f t="array" ref="R2230">_xlfn.IFS(
G2230&lt;=2,"New Customers (0-2Y)",
G2230&lt;=5,"Growing Customers (3-5Y)",
G2230&lt;=8,"Established Customers (6-8Y)",
G2230&lt;=10,"Loyal Customers (9-10Y)"
)</f>
        <v>Established Customers (6-8Y)</v>
      </c>
    </row>
    <row r="2231" spans="1:18" x14ac:dyDescent="0.35">
      <c r="A2231">
        <v>15756125</v>
      </c>
      <c r="B2231" t="s">
        <v>301</v>
      </c>
      <c r="C2231" t="s">
        <v>26</v>
      </c>
      <c r="D2231" t="s">
        <v>39</v>
      </c>
      <c r="E2231">
        <v>44</v>
      </c>
      <c r="F2231" t="s">
        <v>19</v>
      </c>
      <c r="G2231">
        <v>5</v>
      </c>
      <c r="H2231" s="4">
        <v>140856.16</v>
      </c>
      <c r="I2231" t="s">
        <v>33</v>
      </c>
      <c r="J2231">
        <v>2</v>
      </c>
      <c r="K2231">
        <v>757</v>
      </c>
      <c r="L2231" t="s">
        <v>35</v>
      </c>
      <c r="M2231" t="s">
        <v>21</v>
      </c>
      <c r="N2231" t="s">
        <v>32</v>
      </c>
      <c r="O2231" s="4">
        <v>158735.1</v>
      </c>
      <c r="P2231" t="s">
        <v>28</v>
      </c>
      <c r="Q2231" t="str" cm="1">
        <f t="array" ref="Q2231">_xlfn.IFS(
O2231&lt;50000,"Low Salary (&lt;$50K)",
O2231&lt;90000,"Lower Middle ($50K-$90K)",
O2231&lt;130000,"Middle ($90K-$130K)",
O2231&lt;170000,"Upper Middle ($130K-$170K)",
O2231&gt;=170000,"High Salary (&gt;$170K)"
)</f>
        <v>Upper Middle ($130K-$170K)</v>
      </c>
      <c r="R2231" t="str" cm="1">
        <f t="array" ref="R2231">_xlfn.IFS(
G2231&lt;=2,"New Customers (0-2Y)",
G2231&lt;=5,"Growing Customers (3-5Y)",
G2231&lt;=8,"Established Customers (6-8Y)",
G2231&lt;=10,"Loyal Customers (9-10Y)"
)</f>
        <v>Growing Customers (3-5Y)</v>
      </c>
    </row>
    <row r="2232" spans="1:18" x14ac:dyDescent="0.35">
      <c r="A2232">
        <v>15623277</v>
      </c>
      <c r="B2232" t="s">
        <v>415</v>
      </c>
      <c r="C2232" t="s">
        <v>17</v>
      </c>
      <c r="D2232" t="s">
        <v>18</v>
      </c>
      <c r="E2232">
        <v>30</v>
      </c>
      <c r="F2232" t="s">
        <v>19</v>
      </c>
      <c r="G2232">
        <v>8</v>
      </c>
      <c r="H2232" s="4">
        <v>0</v>
      </c>
      <c r="I2232" t="s">
        <v>24</v>
      </c>
      <c r="J2232">
        <v>2</v>
      </c>
      <c r="K2232">
        <v>696</v>
      </c>
      <c r="L2232" t="s">
        <v>35</v>
      </c>
      <c r="M2232" t="s">
        <v>21</v>
      </c>
      <c r="N2232" t="s">
        <v>22</v>
      </c>
      <c r="O2232" s="4">
        <v>196134.44</v>
      </c>
      <c r="P2232" t="s">
        <v>28</v>
      </c>
      <c r="Q2232" t="str" cm="1">
        <f t="array" ref="Q2232">_xlfn.IFS(
O2232&lt;50000,"Low Salary (&lt;$50K)",
O2232&lt;90000,"Lower Middle ($50K-$90K)",
O2232&lt;130000,"Middle ($90K-$130K)",
O2232&lt;170000,"Upper Middle ($130K-$170K)",
O2232&gt;=170000,"High Salary (&gt;$170K)"
)</f>
        <v>High Salary (&gt;$170K)</v>
      </c>
      <c r="R2232" t="str" cm="1">
        <f t="array" ref="R2232">_xlfn.IFS(
G2232&lt;=2,"New Customers (0-2Y)",
G2232&lt;=5,"Growing Customers (3-5Y)",
G2232&lt;=8,"Established Customers (6-8Y)",
G2232&lt;=10,"Loyal Customers (9-10Y)"
)</f>
        <v>Established Customers (6-8Y)</v>
      </c>
    </row>
    <row r="2233" spans="1:18" x14ac:dyDescent="0.35">
      <c r="A2233">
        <v>15795954</v>
      </c>
      <c r="B2233" t="s">
        <v>121</v>
      </c>
      <c r="C2233" t="s">
        <v>17</v>
      </c>
      <c r="D2233" t="s">
        <v>39</v>
      </c>
      <c r="E2233">
        <v>35</v>
      </c>
      <c r="F2233" t="s">
        <v>19</v>
      </c>
      <c r="G2233">
        <v>2</v>
      </c>
      <c r="H2233" s="4">
        <v>172274.01</v>
      </c>
      <c r="I2233" t="s">
        <v>33</v>
      </c>
      <c r="J2233">
        <v>1</v>
      </c>
      <c r="K2233">
        <v>746</v>
      </c>
      <c r="L2233" t="s">
        <v>35</v>
      </c>
      <c r="M2233" t="s">
        <v>21</v>
      </c>
      <c r="N2233" t="s">
        <v>32</v>
      </c>
      <c r="O2233" s="4">
        <v>22374.97</v>
      </c>
      <c r="P2233" t="s">
        <v>28</v>
      </c>
      <c r="Q2233" t="str" cm="1">
        <f t="array" ref="Q2233">_xlfn.IFS(
O2233&lt;50000,"Low Salary (&lt;$50K)",
O2233&lt;90000,"Lower Middle ($50K-$90K)",
O2233&lt;130000,"Middle ($90K-$130K)",
O2233&lt;170000,"Upper Middle ($130K-$170K)",
O2233&gt;=170000,"High Salary (&gt;$170K)"
)</f>
        <v>Low Salary (&lt;$50K)</v>
      </c>
      <c r="R2233" t="str" cm="1">
        <f t="array" ref="R2233">_xlfn.IFS(
G2233&lt;=2,"New Customers (0-2Y)",
G2233&lt;=5,"Growing Customers (3-5Y)",
G2233&lt;=8,"Established Customers (6-8Y)",
G2233&lt;=10,"Loyal Customers (9-10Y)"
)</f>
        <v>New Customers (0-2Y)</v>
      </c>
    </row>
    <row r="2234" spans="1:18" x14ac:dyDescent="0.35">
      <c r="A2234">
        <v>15671969</v>
      </c>
      <c r="B2234" t="s">
        <v>1312</v>
      </c>
      <c r="C2234" t="s">
        <v>26</v>
      </c>
      <c r="D2234" t="s">
        <v>39</v>
      </c>
      <c r="E2234">
        <v>36</v>
      </c>
      <c r="F2234" t="s">
        <v>19</v>
      </c>
      <c r="G2234">
        <v>8</v>
      </c>
      <c r="H2234" s="4">
        <v>0</v>
      </c>
      <c r="I2234" t="s">
        <v>24</v>
      </c>
      <c r="J2234">
        <v>2</v>
      </c>
      <c r="K2234">
        <v>649</v>
      </c>
      <c r="L2234" t="s">
        <v>20</v>
      </c>
      <c r="M2234" t="s">
        <v>21</v>
      </c>
      <c r="N2234" t="s">
        <v>32</v>
      </c>
      <c r="O2234" s="4">
        <v>161668.15</v>
      </c>
      <c r="P2234" t="s">
        <v>28</v>
      </c>
      <c r="Q2234" t="str" cm="1">
        <f t="array" ref="Q2234">_xlfn.IFS(
O2234&lt;50000,"Low Salary (&lt;$50K)",
O2234&lt;90000,"Lower Middle ($50K-$90K)",
O2234&lt;130000,"Middle ($90K-$130K)",
O2234&lt;170000,"Upper Middle ($130K-$170K)",
O2234&gt;=170000,"High Salary (&gt;$170K)"
)</f>
        <v>Upper Middle ($130K-$170K)</v>
      </c>
      <c r="R2234" t="str" cm="1">
        <f t="array" ref="R2234">_xlfn.IFS(
G2234&lt;=2,"New Customers (0-2Y)",
G2234&lt;=5,"Growing Customers (3-5Y)",
G2234&lt;=8,"Established Customers (6-8Y)",
G2234&lt;=10,"Loyal Customers (9-10Y)"
)</f>
        <v>Established Customers (6-8Y)</v>
      </c>
    </row>
    <row r="2235" spans="1:18" x14ac:dyDescent="0.35">
      <c r="A2235">
        <v>15791268</v>
      </c>
      <c r="B2235" t="s">
        <v>1313</v>
      </c>
      <c r="C2235" t="s">
        <v>26</v>
      </c>
      <c r="D2235" t="s">
        <v>39</v>
      </c>
      <c r="E2235">
        <v>38</v>
      </c>
      <c r="F2235" t="s">
        <v>19</v>
      </c>
      <c r="G2235">
        <v>0</v>
      </c>
      <c r="H2235" s="4">
        <v>122447.76</v>
      </c>
      <c r="I2235" t="s">
        <v>33</v>
      </c>
      <c r="J2235">
        <v>1</v>
      </c>
      <c r="K2235">
        <v>565</v>
      </c>
      <c r="L2235" t="s">
        <v>31</v>
      </c>
      <c r="M2235" t="s">
        <v>27</v>
      </c>
      <c r="N2235" t="s">
        <v>32</v>
      </c>
      <c r="O2235" s="4">
        <v>67339.34</v>
      </c>
      <c r="P2235" t="s">
        <v>28</v>
      </c>
      <c r="Q2235" t="str" cm="1">
        <f t="array" ref="Q2235">_xlfn.IFS(
O2235&lt;50000,"Low Salary (&lt;$50K)",
O2235&lt;90000,"Lower Middle ($50K-$90K)",
O2235&lt;130000,"Middle ($90K-$130K)",
O2235&lt;170000,"Upper Middle ($130K-$170K)",
O2235&gt;=170000,"High Salary (&gt;$170K)"
)</f>
        <v>Lower Middle ($50K-$90K)</v>
      </c>
      <c r="R2235" t="str" cm="1">
        <f t="array" ref="R2235">_xlfn.IFS(
G2235&lt;=2,"New Customers (0-2Y)",
G2235&lt;=5,"Growing Customers (3-5Y)",
G2235&lt;=8,"Established Customers (6-8Y)",
G2235&lt;=10,"Loyal Customers (9-10Y)"
)</f>
        <v>New Customers (0-2Y)</v>
      </c>
    </row>
    <row r="2236" spans="1:18" x14ac:dyDescent="0.35">
      <c r="A2236">
        <v>15713655</v>
      </c>
      <c r="B2236" t="s">
        <v>308</v>
      </c>
      <c r="C2236" t="s">
        <v>17</v>
      </c>
      <c r="D2236" t="s">
        <v>18</v>
      </c>
      <c r="E2236">
        <v>38</v>
      </c>
      <c r="F2236" t="s">
        <v>19</v>
      </c>
      <c r="G2236">
        <v>10</v>
      </c>
      <c r="H2236" s="4">
        <v>0</v>
      </c>
      <c r="I2236" t="s">
        <v>24</v>
      </c>
      <c r="J2236">
        <v>2</v>
      </c>
      <c r="K2236">
        <v>720</v>
      </c>
      <c r="L2236" t="s">
        <v>35</v>
      </c>
      <c r="M2236" t="s">
        <v>21</v>
      </c>
      <c r="N2236" t="s">
        <v>22</v>
      </c>
      <c r="O2236" s="4">
        <v>56229.72</v>
      </c>
      <c r="P2236" t="s">
        <v>23</v>
      </c>
      <c r="Q2236" t="str" cm="1">
        <f t="array" ref="Q2236">_xlfn.IFS(
O2236&lt;50000,"Low Salary (&lt;$50K)",
O2236&lt;90000,"Lower Middle ($50K-$90K)",
O2236&lt;130000,"Middle ($90K-$130K)",
O2236&lt;170000,"Upper Middle ($130K-$170K)",
O2236&gt;=170000,"High Salary (&gt;$170K)"
)</f>
        <v>Lower Middle ($50K-$90K)</v>
      </c>
      <c r="R2236" t="str" cm="1">
        <f t="array" ref="R2236">_xlfn.IFS(
G2236&lt;=2,"New Customers (0-2Y)",
G2236&lt;=5,"Growing Customers (3-5Y)",
G2236&lt;=8,"Established Customers (6-8Y)",
G2236&lt;=10,"Loyal Customers (9-10Y)"
)</f>
        <v>Loyal Customers (9-10Y)</v>
      </c>
    </row>
    <row r="2237" spans="1:18" x14ac:dyDescent="0.35">
      <c r="A2237">
        <v>15633930</v>
      </c>
      <c r="B2237" t="s">
        <v>1314</v>
      </c>
      <c r="C2237" t="s">
        <v>26</v>
      </c>
      <c r="D2237" t="s">
        <v>18</v>
      </c>
      <c r="E2237">
        <v>56</v>
      </c>
      <c r="F2237" t="s">
        <v>19</v>
      </c>
      <c r="G2237">
        <v>6</v>
      </c>
      <c r="H2237" s="4">
        <v>157559.59</v>
      </c>
      <c r="I2237" t="s">
        <v>33</v>
      </c>
      <c r="J2237">
        <v>2</v>
      </c>
      <c r="K2237">
        <v>648</v>
      </c>
      <c r="L2237" t="s">
        <v>20</v>
      </c>
      <c r="M2237" t="s">
        <v>21</v>
      </c>
      <c r="N2237" t="s">
        <v>32</v>
      </c>
      <c r="O2237" s="4">
        <v>140991.23000000001</v>
      </c>
      <c r="P2237" t="s">
        <v>23</v>
      </c>
      <c r="Q2237" t="str" cm="1">
        <f t="array" ref="Q2237">_xlfn.IFS(
O2237&lt;50000,"Low Salary (&lt;$50K)",
O2237&lt;90000,"Lower Middle ($50K-$90K)",
O2237&lt;130000,"Middle ($90K-$130K)",
O2237&lt;170000,"Upper Middle ($130K-$170K)",
O2237&gt;=170000,"High Salary (&gt;$170K)"
)</f>
        <v>Upper Middle ($130K-$170K)</v>
      </c>
      <c r="R2237" t="str" cm="1">
        <f t="array" ref="R2237">_xlfn.IFS(
G2237&lt;=2,"New Customers (0-2Y)",
G2237&lt;=5,"Growing Customers (3-5Y)",
G2237&lt;=8,"Established Customers (6-8Y)",
G2237&lt;=10,"Loyal Customers (9-10Y)"
)</f>
        <v>Established Customers (6-8Y)</v>
      </c>
    </row>
    <row r="2238" spans="1:18" x14ac:dyDescent="0.35">
      <c r="A2238">
        <v>15712849</v>
      </c>
      <c r="B2238" t="s">
        <v>381</v>
      </c>
      <c r="C2238" t="s">
        <v>42</v>
      </c>
      <c r="D2238" t="s">
        <v>39</v>
      </c>
      <c r="E2238">
        <v>41</v>
      </c>
      <c r="F2238" t="s">
        <v>19</v>
      </c>
      <c r="G2238">
        <v>3</v>
      </c>
      <c r="H2238" s="4">
        <v>126550.7</v>
      </c>
      <c r="I2238" t="s">
        <v>33</v>
      </c>
      <c r="J2238">
        <v>1</v>
      </c>
      <c r="K2238">
        <v>632</v>
      </c>
      <c r="L2238" t="s">
        <v>20</v>
      </c>
      <c r="M2238" t="s">
        <v>27</v>
      </c>
      <c r="N2238" t="s">
        <v>32</v>
      </c>
      <c r="O2238" s="4">
        <v>177644.52</v>
      </c>
      <c r="P2238" t="s">
        <v>23</v>
      </c>
      <c r="Q2238" t="str" cm="1">
        <f t="array" ref="Q2238">_xlfn.IFS(
O2238&lt;50000,"Low Salary (&lt;$50K)",
O2238&lt;90000,"Lower Middle ($50K-$90K)",
O2238&lt;130000,"Middle ($90K-$130K)",
O2238&lt;170000,"Upper Middle ($130K-$170K)",
O2238&gt;=170000,"High Salary (&gt;$170K)"
)</f>
        <v>High Salary (&gt;$170K)</v>
      </c>
      <c r="R2238" t="str" cm="1">
        <f t="array" ref="R2238">_xlfn.IFS(
G2238&lt;=2,"New Customers (0-2Y)",
G2238&lt;=5,"Growing Customers (3-5Y)",
G2238&lt;=8,"Established Customers (6-8Y)",
G2238&lt;=10,"Loyal Customers (9-10Y)"
)</f>
        <v>Growing Customers (3-5Y)</v>
      </c>
    </row>
    <row r="2239" spans="1:18" x14ac:dyDescent="0.35">
      <c r="A2239">
        <v>15639077</v>
      </c>
      <c r="B2239" t="s">
        <v>235</v>
      </c>
      <c r="C2239" t="s">
        <v>17</v>
      </c>
      <c r="D2239" t="s">
        <v>18</v>
      </c>
      <c r="E2239">
        <v>30</v>
      </c>
      <c r="F2239" t="s">
        <v>19</v>
      </c>
      <c r="G2239">
        <v>2</v>
      </c>
      <c r="H2239" s="4">
        <v>158584.82</v>
      </c>
      <c r="I2239" t="s">
        <v>33</v>
      </c>
      <c r="J2239">
        <v>3</v>
      </c>
      <c r="K2239">
        <v>622</v>
      </c>
      <c r="L2239" t="s">
        <v>20</v>
      </c>
      <c r="M2239" t="s">
        <v>21</v>
      </c>
      <c r="N2239" t="s">
        <v>32</v>
      </c>
      <c r="O2239" s="4">
        <v>142342.54999999999</v>
      </c>
      <c r="P2239" t="s">
        <v>23</v>
      </c>
      <c r="Q2239" t="str" cm="1">
        <f t="array" ref="Q2239">_xlfn.IFS(
O2239&lt;50000,"Low Salary (&lt;$50K)",
O2239&lt;90000,"Lower Middle ($50K-$90K)",
O2239&lt;130000,"Middle ($90K-$130K)",
O2239&lt;170000,"Upper Middle ($130K-$170K)",
O2239&gt;=170000,"High Salary (&gt;$170K)"
)</f>
        <v>Upper Middle ($130K-$170K)</v>
      </c>
      <c r="R2239" t="str" cm="1">
        <f t="array" ref="R2239">_xlfn.IFS(
G2239&lt;=2,"New Customers (0-2Y)",
G2239&lt;=5,"Growing Customers (3-5Y)",
G2239&lt;=8,"Established Customers (6-8Y)",
G2239&lt;=10,"Loyal Customers (9-10Y)"
)</f>
        <v>New Customers (0-2Y)</v>
      </c>
    </row>
    <row r="2240" spans="1:18" x14ac:dyDescent="0.35">
      <c r="A2240">
        <v>15808784</v>
      </c>
      <c r="B2240" t="s">
        <v>1315</v>
      </c>
      <c r="C2240" t="s">
        <v>17</v>
      </c>
      <c r="D2240" t="s">
        <v>39</v>
      </c>
      <c r="E2240">
        <v>28</v>
      </c>
      <c r="F2240" t="s">
        <v>43</v>
      </c>
      <c r="G2240">
        <v>2</v>
      </c>
      <c r="H2240" s="4">
        <v>163569.60999999999</v>
      </c>
      <c r="I2240" t="s">
        <v>33</v>
      </c>
      <c r="J2240">
        <v>2</v>
      </c>
      <c r="K2240">
        <v>835</v>
      </c>
      <c r="L2240" t="s">
        <v>37</v>
      </c>
      <c r="M2240" t="s">
        <v>21</v>
      </c>
      <c r="N2240" t="s">
        <v>22</v>
      </c>
      <c r="O2240" s="4">
        <v>154559.28</v>
      </c>
      <c r="P2240" t="s">
        <v>28</v>
      </c>
      <c r="Q2240" t="str" cm="1">
        <f t="array" ref="Q2240">_xlfn.IFS(
O2240&lt;50000,"Low Salary (&lt;$50K)",
O2240&lt;90000,"Lower Middle ($50K-$90K)",
O2240&lt;130000,"Middle ($90K-$130K)",
O2240&lt;170000,"Upper Middle ($130K-$170K)",
O2240&gt;=170000,"High Salary (&gt;$170K)"
)</f>
        <v>Upper Middle ($130K-$170K)</v>
      </c>
      <c r="R2240" t="str" cm="1">
        <f t="array" ref="R2240">_xlfn.IFS(
G2240&lt;=2,"New Customers (0-2Y)",
G2240&lt;=5,"Growing Customers (3-5Y)",
G2240&lt;=8,"Established Customers (6-8Y)",
G2240&lt;=10,"Loyal Customers (9-10Y)"
)</f>
        <v>New Customers (0-2Y)</v>
      </c>
    </row>
    <row r="2241" spans="1:18" x14ac:dyDescent="0.35">
      <c r="A2241">
        <v>15648577</v>
      </c>
      <c r="B2241" t="s">
        <v>541</v>
      </c>
      <c r="C2241" t="s">
        <v>17</v>
      </c>
      <c r="D2241" t="s">
        <v>18</v>
      </c>
      <c r="E2241">
        <v>31</v>
      </c>
      <c r="F2241" t="s">
        <v>19</v>
      </c>
      <c r="G2241">
        <v>3</v>
      </c>
      <c r="H2241" s="4">
        <v>0</v>
      </c>
      <c r="I2241" t="s">
        <v>24</v>
      </c>
      <c r="J2241">
        <v>1</v>
      </c>
      <c r="K2241">
        <v>493</v>
      </c>
      <c r="L2241" t="s">
        <v>44</v>
      </c>
      <c r="M2241" t="s">
        <v>21</v>
      </c>
      <c r="N2241" t="s">
        <v>22</v>
      </c>
      <c r="O2241" s="4">
        <v>176570.28</v>
      </c>
      <c r="P2241" t="s">
        <v>23</v>
      </c>
      <c r="Q2241" t="str" cm="1">
        <f t="array" ref="Q2241">_xlfn.IFS(
O2241&lt;50000,"Low Salary (&lt;$50K)",
O2241&lt;90000,"Lower Middle ($50K-$90K)",
O2241&lt;130000,"Middle ($90K-$130K)",
O2241&lt;170000,"Upper Middle ($130K-$170K)",
O2241&gt;=170000,"High Salary (&gt;$170K)"
)</f>
        <v>High Salary (&gt;$170K)</v>
      </c>
      <c r="R2241" t="str" cm="1">
        <f t="array" ref="R2241">_xlfn.IFS(
G2241&lt;=2,"New Customers (0-2Y)",
G2241&lt;=5,"Growing Customers (3-5Y)",
G2241&lt;=8,"Established Customers (6-8Y)",
G2241&lt;=10,"Loyal Customers (9-10Y)"
)</f>
        <v>Growing Customers (3-5Y)</v>
      </c>
    </row>
    <row r="2242" spans="1:18" x14ac:dyDescent="0.35">
      <c r="A2242">
        <v>15670345</v>
      </c>
      <c r="B2242" t="s">
        <v>603</v>
      </c>
      <c r="C2242" t="s">
        <v>42</v>
      </c>
      <c r="D2242" t="s">
        <v>18</v>
      </c>
      <c r="E2242">
        <v>33</v>
      </c>
      <c r="F2242" t="s">
        <v>19</v>
      </c>
      <c r="G2242">
        <v>6</v>
      </c>
      <c r="H2242" s="4">
        <v>127211.45</v>
      </c>
      <c r="I2242" t="s">
        <v>33</v>
      </c>
      <c r="J2242">
        <v>1</v>
      </c>
      <c r="K2242">
        <v>785</v>
      </c>
      <c r="L2242" t="s">
        <v>37</v>
      </c>
      <c r="M2242" t="s">
        <v>27</v>
      </c>
      <c r="N2242" t="s">
        <v>32</v>
      </c>
      <c r="O2242" s="4">
        <v>191961.83</v>
      </c>
      <c r="P2242" t="s">
        <v>28</v>
      </c>
      <c r="Q2242" t="str" cm="1">
        <f t="array" ref="Q2242">_xlfn.IFS(
O2242&lt;50000,"Low Salary (&lt;$50K)",
O2242&lt;90000,"Lower Middle ($50K-$90K)",
O2242&lt;130000,"Middle ($90K-$130K)",
O2242&lt;170000,"Upper Middle ($130K-$170K)",
O2242&gt;=170000,"High Salary (&gt;$170K)"
)</f>
        <v>High Salary (&gt;$170K)</v>
      </c>
      <c r="R2242" t="str" cm="1">
        <f t="array" ref="R2242">_xlfn.IFS(
G2242&lt;=2,"New Customers (0-2Y)",
G2242&lt;=5,"Growing Customers (3-5Y)",
G2242&lt;=8,"Established Customers (6-8Y)",
G2242&lt;=10,"Loyal Customers (9-10Y)"
)</f>
        <v>Established Customers (6-8Y)</v>
      </c>
    </row>
    <row r="2243" spans="1:18" x14ac:dyDescent="0.35">
      <c r="A2243">
        <v>15633112</v>
      </c>
      <c r="B2243" t="s">
        <v>353</v>
      </c>
      <c r="C2243" t="s">
        <v>42</v>
      </c>
      <c r="D2243" t="s">
        <v>39</v>
      </c>
      <c r="E2243">
        <v>42</v>
      </c>
      <c r="F2243" t="s">
        <v>19</v>
      </c>
      <c r="G2243">
        <v>3</v>
      </c>
      <c r="H2243" s="4">
        <v>118199.97</v>
      </c>
      <c r="I2243" t="s">
        <v>33</v>
      </c>
      <c r="J2243">
        <v>2</v>
      </c>
      <c r="K2243">
        <v>681</v>
      </c>
      <c r="L2243" t="s">
        <v>35</v>
      </c>
      <c r="M2243" t="s">
        <v>21</v>
      </c>
      <c r="N2243" t="s">
        <v>32</v>
      </c>
      <c r="O2243" s="4">
        <v>9452.8799999999992</v>
      </c>
      <c r="P2243" t="s">
        <v>23</v>
      </c>
      <c r="Q2243" t="str" cm="1">
        <f t="array" ref="Q2243">_xlfn.IFS(
O2243&lt;50000,"Low Salary (&lt;$50K)",
O2243&lt;90000,"Lower Middle ($50K-$90K)",
O2243&lt;130000,"Middle ($90K-$130K)",
O2243&lt;170000,"Upper Middle ($130K-$170K)",
O2243&gt;=170000,"High Salary (&gt;$170K)"
)</f>
        <v>Low Salary (&lt;$50K)</v>
      </c>
      <c r="R2243" t="str" cm="1">
        <f t="array" ref="R2243">_xlfn.IFS(
G2243&lt;=2,"New Customers (0-2Y)",
G2243&lt;=5,"Growing Customers (3-5Y)",
G2243&lt;=8,"Established Customers (6-8Y)",
G2243&lt;=10,"Loyal Customers (9-10Y)"
)</f>
        <v>Growing Customers (3-5Y)</v>
      </c>
    </row>
    <row r="2244" spans="1:18" x14ac:dyDescent="0.35">
      <c r="A2244">
        <v>15714397</v>
      </c>
      <c r="B2244" t="s">
        <v>873</v>
      </c>
      <c r="C2244" t="s">
        <v>42</v>
      </c>
      <c r="D2244" t="s">
        <v>18</v>
      </c>
      <c r="E2244">
        <v>30</v>
      </c>
      <c r="F2244" t="s">
        <v>19</v>
      </c>
      <c r="G2244">
        <v>2</v>
      </c>
      <c r="H2244" s="4">
        <v>101014.08</v>
      </c>
      <c r="I2244" t="s">
        <v>33</v>
      </c>
      <c r="J2244">
        <v>2</v>
      </c>
      <c r="K2244">
        <v>621</v>
      </c>
      <c r="L2244" t="s">
        <v>20</v>
      </c>
      <c r="M2244" t="s">
        <v>21</v>
      </c>
      <c r="N2244" t="s">
        <v>22</v>
      </c>
      <c r="O2244" s="4">
        <v>165257.31</v>
      </c>
      <c r="P2244" t="s">
        <v>28</v>
      </c>
      <c r="Q2244" t="str" cm="1">
        <f t="array" ref="Q2244">_xlfn.IFS(
O2244&lt;50000,"Low Salary (&lt;$50K)",
O2244&lt;90000,"Lower Middle ($50K-$90K)",
O2244&lt;130000,"Middle ($90K-$130K)",
O2244&lt;170000,"Upper Middle ($130K-$170K)",
O2244&gt;=170000,"High Salary (&gt;$170K)"
)</f>
        <v>Upper Middle ($130K-$170K)</v>
      </c>
      <c r="R2244" t="str" cm="1">
        <f t="array" ref="R2244">_xlfn.IFS(
G2244&lt;=2,"New Customers (0-2Y)",
G2244&lt;=5,"Growing Customers (3-5Y)",
G2244&lt;=8,"Established Customers (6-8Y)",
G2244&lt;=10,"Loyal Customers (9-10Y)"
)</f>
        <v>New Customers (0-2Y)</v>
      </c>
    </row>
    <row r="2245" spans="1:18" x14ac:dyDescent="0.35">
      <c r="A2245">
        <v>15780038</v>
      </c>
      <c r="B2245" t="s">
        <v>484</v>
      </c>
      <c r="C2245" t="s">
        <v>26</v>
      </c>
      <c r="D2245" t="s">
        <v>39</v>
      </c>
      <c r="E2245">
        <v>38</v>
      </c>
      <c r="F2245" t="s">
        <v>19</v>
      </c>
      <c r="G2245">
        <v>6</v>
      </c>
      <c r="H2245" s="4">
        <v>119208.85</v>
      </c>
      <c r="I2245" t="s">
        <v>33</v>
      </c>
      <c r="J2245">
        <v>1</v>
      </c>
      <c r="K2245">
        <v>756</v>
      </c>
      <c r="L2245" t="s">
        <v>35</v>
      </c>
      <c r="M2245" t="s">
        <v>21</v>
      </c>
      <c r="N2245" t="s">
        <v>32</v>
      </c>
      <c r="O2245" s="4">
        <v>169763.89</v>
      </c>
      <c r="P2245" t="s">
        <v>23</v>
      </c>
      <c r="Q2245" t="str" cm="1">
        <f t="array" ref="Q2245">_xlfn.IFS(
O2245&lt;50000,"Low Salary (&lt;$50K)",
O2245&lt;90000,"Lower Middle ($50K-$90K)",
O2245&lt;130000,"Middle ($90K-$130K)",
O2245&lt;170000,"Upper Middle ($130K-$170K)",
O2245&gt;=170000,"High Salary (&gt;$170K)"
)</f>
        <v>Upper Middle ($130K-$170K)</v>
      </c>
      <c r="R2245" t="str" cm="1">
        <f t="array" ref="R2245">_xlfn.IFS(
G2245&lt;=2,"New Customers (0-2Y)",
G2245&lt;=5,"Growing Customers (3-5Y)",
G2245&lt;=8,"Established Customers (6-8Y)",
G2245&lt;=10,"Loyal Customers (9-10Y)"
)</f>
        <v>Established Customers (6-8Y)</v>
      </c>
    </row>
    <row r="2246" spans="1:18" x14ac:dyDescent="0.35">
      <c r="A2246">
        <v>15756305</v>
      </c>
      <c r="B2246" t="s">
        <v>235</v>
      </c>
      <c r="C2246" t="s">
        <v>17</v>
      </c>
      <c r="D2246" t="s">
        <v>18</v>
      </c>
      <c r="E2246">
        <v>66</v>
      </c>
      <c r="F2246" t="s">
        <v>2967</v>
      </c>
      <c r="G2246">
        <v>6</v>
      </c>
      <c r="H2246" s="4">
        <v>0</v>
      </c>
      <c r="I2246" t="s">
        <v>24</v>
      </c>
      <c r="J2246">
        <v>2</v>
      </c>
      <c r="K2246">
        <v>515</v>
      </c>
      <c r="L2246" t="s">
        <v>31</v>
      </c>
      <c r="M2246" t="s">
        <v>21</v>
      </c>
      <c r="N2246" t="s">
        <v>22</v>
      </c>
      <c r="O2246" s="4">
        <v>160663.10999999999</v>
      </c>
      <c r="P2246" t="s">
        <v>28</v>
      </c>
      <c r="Q2246" t="str" cm="1">
        <f t="array" ref="Q2246">_xlfn.IFS(
O2246&lt;50000,"Low Salary (&lt;$50K)",
O2246&lt;90000,"Lower Middle ($50K-$90K)",
O2246&lt;130000,"Middle ($90K-$130K)",
O2246&lt;170000,"Upper Middle ($130K-$170K)",
O2246&gt;=170000,"High Salary (&gt;$170K)"
)</f>
        <v>Upper Middle ($130K-$170K)</v>
      </c>
      <c r="R2246" t="str" cm="1">
        <f t="array" ref="R2246">_xlfn.IFS(
G2246&lt;=2,"New Customers (0-2Y)",
G2246&lt;=5,"Growing Customers (3-5Y)",
G2246&lt;=8,"Established Customers (6-8Y)",
G2246&lt;=10,"Loyal Customers (9-10Y)"
)</f>
        <v>Established Customers (6-8Y)</v>
      </c>
    </row>
    <row r="2247" spans="1:18" x14ac:dyDescent="0.35">
      <c r="A2247">
        <v>15578799</v>
      </c>
      <c r="B2247" t="s">
        <v>1316</v>
      </c>
      <c r="C2247" t="s">
        <v>17</v>
      </c>
      <c r="D2247" t="s">
        <v>18</v>
      </c>
      <c r="E2247">
        <v>58</v>
      </c>
      <c r="F2247" t="s">
        <v>19</v>
      </c>
      <c r="G2247">
        <v>10</v>
      </c>
      <c r="H2247" s="4">
        <v>53772.73</v>
      </c>
      <c r="I2247" t="s">
        <v>29</v>
      </c>
      <c r="J2247">
        <v>1</v>
      </c>
      <c r="K2247">
        <v>625</v>
      </c>
      <c r="L2247" t="s">
        <v>20</v>
      </c>
      <c r="M2247" t="s">
        <v>21</v>
      </c>
      <c r="N2247" t="s">
        <v>22</v>
      </c>
      <c r="O2247" s="4">
        <v>192072.1</v>
      </c>
      <c r="P2247" t="s">
        <v>23</v>
      </c>
      <c r="Q2247" t="str" cm="1">
        <f t="array" ref="Q2247">_xlfn.IFS(
O2247&lt;50000,"Low Salary (&lt;$50K)",
O2247&lt;90000,"Lower Middle ($50K-$90K)",
O2247&lt;130000,"Middle ($90K-$130K)",
O2247&lt;170000,"Upper Middle ($130K-$170K)",
O2247&gt;=170000,"High Salary (&gt;$170K)"
)</f>
        <v>High Salary (&gt;$170K)</v>
      </c>
      <c r="R2247" t="str" cm="1">
        <f t="array" ref="R2247">_xlfn.IFS(
G2247&lt;=2,"New Customers (0-2Y)",
G2247&lt;=5,"Growing Customers (3-5Y)",
G2247&lt;=8,"Established Customers (6-8Y)",
G2247&lt;=10,"Loyal Customers (9-10Y)"
)</f>
        <v>Loyal Customers (9-10Y)</v>
      </c>
    </row>
    <row r="2248" spans="1:18" x14ac:dyDescent="0.35">
      <c r="A2248">
        <v>15800326</v>
      </c>
      <c r="B2248" t="s">
        <v>242</v>
      </c>
      <c r="C2248" t="s">
        <v>26</v>
      </c>
      <c r="D2248" t="s">
        <v>18</v>
      </c>
      <c r="E2248">
        <v>39</v>
      </c>
      <c r="F2248" t="s">
        <v>19</v>
      </c>
      <c r="G2248">
        <v>6</v>
      </c>
      <c r="H2248" s="4">
        <v>0</v>
      </c>
      <c r="I2248" t="s">
        <v>24</v>
      </c>
      <c r="J2248">
        <v>2</v>
      </c>
      <c r="K2248">
        <v>717</v>
      </c>
      <c r="L2248" t="s">
        <v>35</v>
      </c>
      <c r="M2248" t="s">
        <v>21</v>
      </c>
      <c r="N2248" t="s">
        <v>32</v>
      </c>
      <c r="O2248" s="4">
        <v>93275.61</v>
      </c>
      <c r="P2248" t="s">
        <v>28</v>
      </c>
      <c r="Q2248" t="str" cm="1">
        <f t="array" ref="Q2248">_xlfn.IFS(
O2248&lt;50000,"Low Salary (&lt;$50K)",
O2248&lt;90000,"Lower Middle ($50K-$90K)",
O2248&lt;130000,"Middle ($90K-$130K)",
O2248&lt;170000,"Upper Middle ($130K-$170K)",
O2248&gt;=170000,"High Salary (&gt;$170K)"
)</f>
        <v>Middle ($90K-$130K)</v>
      </c>
      <c r="R2248" t="str" cm="1">
        <f t="array" ref="R2248">_xlfn.IFS(
G2248&lt;=2,"New Customers (0-2Y)",
G2248&lt;=5,"Growing Customers (3-5Y)",
G2248&lt;=8,"Established Customers (6-8Y)",
G2248&lt;=10,"Loyal Customers (9-10Y)"
)</f>
        <v>Established Customers (6-8Y)</v>
      </c>
    </row>
    <row r="2249" spans="1:18" x14ac:dyDescent="0.35">
      <c r="A2249">
        <v>15785485</v>
      </c>
      <c r="B2249" t="s">
        <v>1317</v>
      </c>
      <c r="C2249" t="s">
        <v>42</v>
      </c>
      <c r="D2249" t="s">
        <v>18</v>
      </c>
      <c r="E2249">
        <v>41</v>
      </c>
      <c r="F2249" t="s">
        <v>19</v>
      </c>
      <c r="G2249">
        <v>2</v>
      </c>
      <c r="H2249" s="4">
        <v>138878.81</v>
      </c>
      <c r="I2249" t="s">
        <v>33</v>
      </c>
      <c r="J2249">
        <v>1</v>
      </c>
      <c r="K2249">
        <v>595</v>
      </c>
      <c r="L2249" t="s">
        <v>31</v>
      </c>
      <c r="M2249" t="s">
        <v>27</v>
      </c>
      <c r="N2249" t="s">
        <v>22</v>
      </c>
      <c r="O2249" s="4">
        <v>112269.67</v>
      </c>
      <c r="P2249" t="s">
        <v>28</v>
      </c>
      <c r="Q2249" t="str" cm="1">
        <f t="array" ref="Q2249">_xlfn.IFS(
O2249&lt;50000,"Low Salary (&lt;$50K)",
O2249&lt;90000,"Lower Middle ($50K-$90K)",
O2249&lt;130000,"Middle ($90K-$130K)",
O2249&lt;170000,"Upper Middle ($130K-$170K)",
O2249&gt;=170000,"High Salary (&gt;$170K)"
)</f>
        <v>Middle ($90K-$130K)</v>
      </c>
      <c r="R2249" t="str" cm="1">
        <f t="array" ref="R2249">_xlfn.IFS(
G2249&lt;=2,"New Customers (0-2Y)",
G2249&lt;=5,"Growing Customers (3-5Y)",
G2249&lt;=8,"Established Customers (6-8Y)",
G2249&lt;=10,"Loyal Customers (9-10Y)"
)</f>
        <v>New Customers (0-2Y)</v>
      </c>
    </row>
    <row r="2250" spans="1:18" x14ac:dyDescent="0.35">
      <c r="A2250">
        <v>15783958</v>
      </c>
      <c r="B2250" t="s">
        <v>1097</v>
      </c>
      <c r="C2250" t="s">
        <v>26</v>
      </c>
      <c r="D2250" t="s">
        <v>18</v>
      </c>
      <c r="E2250">
        <v>37</v>
      </c>
      <c r="F2250" t="s">
        <v>19</v>
      </c>
      <c r="G2250">
        <v>1</v>
      </c>
      <c r="H2250" s="4">
        <v>130922.81</v>
      </c>
      <c r="I2250" t="s">
        <v>33</v>
      </c>
      <c r="J2250">
        <v>2</v>
      </c>
      <c r="K2250">
        <v>539</v>
      </c>
      <c r="L2250" t="s">
        <v>31</v>
      </c>
      <c r="M2250" t="s">
        <v>27</v>
      </c>
      <c r="N2250" t="s">
        <v>32</v>
      </c>
      <c r="O2250" s="4">
        <v>2186.83</v>
      </c>
      <c r="P2250" t="s">
        <v>28</v>
      </c>
      <c r="Q2250" t="str" cm="1">
        <f t="array" ref="Q2250">_xlfn.IFS(
O2250&lt;50000,"Low Salary (&lt;$50K)",
O2250&lt;90000,"Lower Middle ($50K-$90K)",
O2250&lt;130000,"Middle ($90K-$130K)",
O2250&lt;170000,"Upper Middle ($130K-$170K)",
O2250&gt;=170000,"High Salary (&gt;$170K)"
)</f>
        <v>Low Salary (&lt;$50K)</v>
      </c>
      <c r="R2250" t="str" cm="1">
        <f t="array" ref="R2250">_xlfn.IFS(
G2250&lt;=2,"New Customers (0-2Y)",
G2250&lt;=5,"Growing Customers (3-5Y)",
G2250&lt;=8,"Established Customers (6-8Y)",
G2250&lt;=10,"Loyal Customers (9-10Y)"
)</f>
        <v>New Customers (0-2Y)</v>
      </c>
    </row>
    <row r="2251" spans="1:18" x14ac:dyDescent="0.35">
      <c r="A2251">
        <v>15727546</v>
      </c>
      <c r="B2251" t="s">
        <v>731</v>
      </c>
      <c r="C2251" t="s">
        <v>17</v>
      </c>
      <c r="D2251" t="s">
        <v>39</v>
      </c>
      <c r="E2251">
        <v>35</v>
      </c>
      <c r="F2251" t="s">
        <v>19</v>
      </c>
      <c r="G2251">
        <v>9</v>
      </c>
      <c r="H2251" s="4">
        <v>0</v>
      </c>
      <c r="I2251" t="s">
        <v>24</v>
      </c>
      <c r="J2251">
        <v>2</v>
      </c>
      <c r="K2251">
        <v>762</v>
      </c>
      <c r="L2251" t="s">
        <v>35</v>
      </c>
      <c r="M2251" t="s">
        <v>21</v>
      </c>
      <c r="N2251" t="s">
        <v>22</v>
      </c>
      <c r="O2251" s="4">
        <v>43075.7</v>
      </c>
      <c r="P2251" t="s">
        <v>28</v>
      </c>
      <c r="Q2251" t="str" cm="1">
        <f t="array" ref="Q2251">_xlfn.IFS(
O2251&lt;50000,"Low Salary (&lt;$50K)",
O2251&lt;90000,"Lower Middle ($50K-$90K)",
O2251&lt;130000,"Middle ($90K-$130K)",
O2251&lt;170000,"Upper Middle ($130K-$170K)",
O2251&gt;=170000,"High Salary (&gt;$170K)"
)</f>
        <v>Low Salary (&lt;$50K)</v>
      </c>
      <c r="R2251" t="str" cm="1">
        <f t="array" ref="R2251">_xlfn.IFS(
G2251&lt;=2,"New Customers (0-2Y)",
G2251&lt;=5,"Growing Customers (3-5Y)",
G2251&lt;=8,"Established Customers (6-8Y)",
G2251&lt;=10,"Loyal Customers (9-10Y)"
)</f>
        <v>Loyal Customers (9-10Y)</v>
      </c>
    </row>
    <row r="2252" spans="1:18" x14ac:dyDescent="0.35">
      <c r="A2252">
        <v>15739576</v>
      </c>
      <c r="B2252" t="s">
        <v>1318</v>
      </c>
      <c r="C2252" t="s">
        <v>26</v>
      </c>
      <c r="D2252" t="s">
        <v>39</v>
      </c>
      <c r="E2252">
        <v>20</v>
      </c>
      <c r="F2252" t="s">
        <v>43</v>
      </c>
      <c r="G2252">
        <v>8</v>
      </c>
      <c r="H2252" s="4">
        <v>0</v>
      </c>
      <c r="I2252" t="s">
        <v>24</v>
      </c>
      <c r="J2252">
        <v>2</v>
      </c>
      <c r="K2252">
        <v>706</v>
      </c>
      <c r="L2252" t="s">
        <v>35</v>
      </c>
      <c r="M2252" t="s">
        <v>21</v>
      </c>
      <c r="N2252" t="s">
        <v>22</v>
      </c>
      <c r="O2252" s="4">
        <v>12368.11</v>
      </c>
      <c r="P2252" t="s">
        <v>28</v>
      </c>
      <c r="Q2252" t="str" cm="1">
        <f t="array" ref="Q2252">_xlfn.IFS(
O2252&lt;50000,"Low Salary (&lt;$50K)",
O2252&lt;90000,"Lower Middle ($50K-$90K)",
O2252&lt;130000,"Middle ($90K-$130K)",
O2252&lt;170000,"Upper Middle ($130K-$170K)",
O2252&gt;=170000,"High Salary (&gt;$170K)"
)</f>
        <v>Low Salary (&lt;$50K)</v>
      </c>
      <c r="R2252" t="str" cm="1">
        <f t="array" ref="R2252">_xlfn.IFS(
G2252&lt;=2,"New Customers (0-2Y)",
G2252&lt;=5,"Growing Customers (3-5Y)",
G2252&lt;=8,"Established Customers (6-8Y)",
G2252&lt;=10,"Loyal Customers (9-10Y)"
)</f>
        <v>Established Customers (6-8Y)</v>
      </c>
    </row>
    <row r="2253" spans="1:18" x14ac:dyDescent="0.35">
      <c r="A2253">
        <v>15631333</v>
      </c>
      <c r="B2253" t="s">
        <v>897</v>
      </c>
      <c r="C2253" t="s">
        <v>26</v>
      </c>
      <c r="D2253" t="s">
        <v>18</v>
      </c>
      <c r="E2253">
        <v>25</v>
      </c>
      <c r="F2253" t="s">
        <v>43</v>
      </c>
      <c r="G2253">
        <v>8</v>
      </c>
      <c r="H2253" s="4">
        <v>130866.19</v>
      </c>
      <c r="I2253" t="s">
        <v>33</v>
      </c>
      <c r="J2253">
        <v>1</v>
      </c>
      <c r="K2253">
        <v>677</v>
      </c>
      <c r="L2253" t="s">
        <v>35</v>
      </c>
      <c r="M2253" t="s">
        <v>21</v>
      </c>
      <c r="N2253" t="s">
        <v>32</v>
      </c>
      <c r="O2253" s="4">
        <v>42410.21</v>
      </c>
      <c r="P2253" t="s">
        <v>28</v>
      </c>
      <c r="Q2253" t="str" cm="1">
        <f t="array" ref="Q2253">_xlfn.IFS(
O2253&lt;50000,"Low Salary (&lt;$50K)",
O2253&lt;90000,"Lower Middle ($50K-$90K)",
O2253&lt;130000,"Middle ($90K-$130K)",
O2253&lt;170000,"Upper Middle ($130K-$170K)",
O2253&gt;=170000,"High Salary (&gt;$170K)"
)</f>
        <v>Low Salary (&lt;$50K)</v>
      </c>
      <c r="R2253" t="str" cm="1">
        <f t="array" ref="R2253">_xlfn.IFS(
G2253&lt;=2,"New Customers (0-2Y)",
G2253&lt;=5,"Growing Customers (3-5Y)",
G2253&lt;=8,"Established Customers (6-8Y)",
G2253&lt;=10,"Loyal Customers (9-10Y)"
)</f>
        <v>Established Customers (6-8Y)</v>
      </c>
    </row>
    <row r="2254" spans="1:18" x14ac:dyDescent="0.35">
      <c r="A2254">
        <v>15604782</v>
      </c>
      <c r="B2254" t="s">
        <v>231</v>
      </c>
      <c r="C2254" t="s">
        <v>42</v>
      </c>
      <c r="D2254" t="s">
        <v>18</v>
      </c>
      <c r="E2254">
        <v>33</v>
      </c>
      <c r="F2254" t="s">
        <v>19</v>
      </c>
      <c r="G2254">
        <v>7</v>
      </c>
      <c r="H2254" s="4">
        <v>187257.94</v>
      </c>
      <c r="I2254" t="s">
        <v>33</v>
      </c>
      <c r="J2254">
        <v>1</v>
      </c>
      <c r="K2254">
        <v>733</v>
      </c>
      <c r="L2254" t="s">
        <v>35</v>
      </c>
      <c r="M2254" t="s">
        <v>27</v>
      </c>
      <c r="N2254" t="s">
        <v>22</v>
      </c>
      <c r="O2254" s="4">
        <v>190430.81</v>
      </c>
      <c r="P2254" t="s">
        <v>28</v>
      </c>
      <c r="Q2254" t="str" cm="1">
        <f t="array" ref="Q2254">_xlfn.IFS(
O2254&lt;50000,"Low Salary (&lt;$50K)",
O2254&lt;90000,"Lower Middle ($50K-$90K)",
O2254&lt;130000,"Middle ($90K-$130K)",
O2254&lt;170000,"Upper Middle ($130K-$170K)",
O2254&gt;=170000,"High Salary (&gt;$170K)"
)</f>
        <v>High Salary (&gt;$170K)</v>
      </c>
      <c r="R2254" t="str" cm="1">
        <f t="array" ref="R2254">_xlfn.IFS(
G2254&lt;=2,"New Customers (0-2Y)",
G2254&lt;=5,"Growing Customers (3-5Y)",
G2254&lt;=8,"Established Customers (6-8Y)",
G2254&lt;=10,"Loyal Customers (9-10Y)"
)</f>
        <v>Established Customers (6-8Y)</v>
      </c>
    </row>
    <row r="2255" spans="1:18" x14ac:dyDescent="0.35">
      <c r="A2255">
        <v>15589643</v>
      </c>
      <c r="B2255" t="s">
        <v>1319</v>
      </c>
      <c r="C2255" t="s">
        <v>26</v>
      </c>
      <c r="D2255" t="s">
        <v>18</v>
      </c>
      <c r="E2255">
        <v>41</v>
      </c>
      <c r="F2255" t="s">
        <v>19</v>
      </c>
      <c r="G2255">
        <v>7</v>
      </c>
      <c r="H2255" s="4">
        <v>0</v>
      </c>
      <c r="I2255" t="s">
        <v>24</v>
      </c>
      <c r="J2255">
        <v>1</v>
      </c>
      <c r="K2255">
        <v>684</v>
      </c>
      <c r="L2255" t="s">
        <v>35</v>
      </c>
      <c r="M2255" t="s">
        <v>21</v>
      </c>
      <c r="N2255" t="s">
        <v>22</v>
      </c>
      <c r="O2255" s="4">
        <v>138394.37</v>
      </c>
      <c r="P2255" t="s">
        <v>28</v>
      </c>
      <c r="Q2255" t="str" cm="1">
        <f t="array" ref="Q2255">_xlfn.IFS(
O2255&lt;50000,"Low Salary (&lt;$50K)",
O2255&lt;90000,"Lower Middle ($50K-$90K)",
O2255&lt;130000,"Middle ($90K-$130K)",
O2255&lt;170000,"Upper Middle ($130K-$170K)",
O2255&gt;=170000,"High Salary (&gt;$170K)"
)</f>
        <v>Upper Middle ($130K-$170K)</v>
      </c>
      <c r="R2255" t="str" cm="1">
        <f t="array" ref="R2255">_xlfn.IFS(
G2255&lt;=2,"New Customers (0-2Y)",
G2255&lt;=5,"Growing Customers (3-5Y)",
G2255&lt;=8,"Established Customers (6-8Y)",
G2255&lt;=10,"Loyal Customers (9-10Y)"
)</f>
        <v>Established Customers (6-8Y)</v>
      </c>
    </row>
    <row r="2256" spans="1:18" x14ac:dyDescent="0.35">
      <c r="A2256">
        <v>15585533</v>
      </c>
      <c r="B2256" t="s">
        <v>308</v>
      </c>
      <c r="C2256" t="s">
        <v>17</v>
      </c>
      <c r="D2256" t="s">
        <v>39</v>
      </c>
      <c r="E2256">
        <v>36</v>
      </c>
      <c r="F2256" t="s">
        <v>19</v>
      </c>
      <c r="G2256">
        <v>6</v>
      </c>
      <c r="H2256" s="4">
        <v>147733.64000000001</v>
      </c>
      <c r="I2256" t="s">
        <v>33</v>
      </c>
      <c r="J2256">
        <v>1</v>
      </c>
      <c r="K2256">
        <v>679</v>
      </c>
      <c r="L2256" t="s">
        <v>35</v>
      </c>
      <c r="M2256" t="s">
        <v>27</v>
      </c>
      <c r="N2256" t="s">
        <v>22</v>
      </c>
      <c r="O2256" s="4">
        <v>172501.38</v>
      </c>
      <c r="P2256" t="s">
        <v>28</v>
      </c>
      <c r="Q2256" t="str" cm="1">
        <f t="array" ref="Q2256">_xlfn.IFS(
O2256&lt;50000,"Low Salary (&lt;$50K)",
O2256&lt;90000,"Lower Middle ($50K-$90K)",
O2256&lt;130000,"Middle ($90K-$130K)",
O2256&lt;170000,"Upper Middle ($130K-$170K)",
O2256&gt;=170000,"High Salary (&gt;$170K)"
)</f>
        <v>High Salary (&gt;$170K)</v>
      </c>
      <c r="R2256" t="str" cm="1">
        <f t="array" ref="R2256">_xlfn.IFS(
G2256&lt;=2,"New Customers (0-2Y)",
G2256&lt;=5,"Growing Customers (3-5Y)",
G2256&lt;=8,"Established Customers (6-8Y)",
G2256&lt;=10,"Loyal Customers (9-10Y)"
)</f>
        <v>Established Customers (6-8Y)</v>
      </c>
    </row>
    <row r="2257" spans="1:18" x14ac:dyDescent="0.35">
      <c r="A2257">
        <v>15681506</v>
      </c>
      <c r="B2257" t="s">
        <v>1320</v>
      </c>
      <c r="C2257" t="s">
        <v>26</v>
      </c>
      <c r="D2257" t="s">
        <v>39</v>
      </c>
      <c r="E2257">
        <v>43</v>
      </c>
      <c r="F2257" t="s">
        <v>19</v>
      </c>
      <c r="G2257">
        <v>1</v>
      </c>
      <c r="H2257" s="4">
        <v>0</v>
      </c>
      <c r="I2257" t="s">
        <v>24</v>
      </c>
      <c r="J2257">
        <v>2</v>
      </c>
      <c r="K2257">
        <v>478</v>
      </c>
      <c r="L2257" t="s">
        <v>44</v>
      </c>
      <c r="M2257" t="s">
        <v>21</v>
      </c>
      <c r="N2257" t="s">
        <v>22</v>
      </c>
      <c r="O2257" s="4">
        <v>197916.43</v>
      </c>
      <c r="P2257" t="s">
        <v>28</v>
      </c>
      <c r="Q2257" t="str" cm="1">
        <f t="array" ref="Q2257">_xlfn.IFS(
O2257&lt;50000,"Low Salary (&lt;$50K)",
O2257&lt;90000,"Lower Middle ($50K-$90K)",
O2257&lt;130000,"Middle ($90K-$130K)",
O2257&lt;170000,"Upper Middle ($130K-$170K)",
O2257&gt;=170000,"High Salary (&gt;$170K)"
)</f>
        <v>High Salary (&gt;$170K)</v>
      </c>
      <c r="R2257" t="str" cm="1">
        <f t="array" ref="R2257">_xlfn.IFS(
G2257&lt;=2,"New Customers (0-2Y)",
G2257&lt;=5,"Growing Customers (3-5Y)",
G2257&lt;=8,"Established Customers (6-8Y)",
G2257&lt;=10,"Loyal Customers (9-10Y)"
)</f>
        <v>New Customers (0-2Y)</v>
      </c>
    </row>
    <row r="2258" spans="1:18" x14ac:dyDescent="0.35">
      <c r="A2258">
        <v>15630551</v>
      </c>
      <c r="B2258" t="s">
        <v>460</v>
      </c>
      <c r="C2258" t="s">
        <v>17</v>
      </c>
      <c r="D2258" t="s">
        <v>39</v>
      </c>
      <c r="E2258">
        <v>33</v>
      </c>
      <c r="F2258" t="s">
        <v>19</v>
      </c>
      <c r="G2258">
        <v>2</v>
      </c>
      <c r="H2258" s="4">
        <v>163139.26999999999</v>
      </c>
      <c r="I2258" t="s">
        <v>33</v>
      </c>
      <c r="J2258">
        <v>1</v>
      </c>
      <c r="K2258">
        <v>696</v>
      </c>
      <c r="L2258" t="s">
        <v>35</v>
      </c>
      <c r="M2258" t="s">
        <v>21</v>
      </c>
      <c r="N2258" t="s">
        <v>22</v>
      </c>
      <c r="O2258" s="4">
        <v>7035.36</v>
      </c>
      <c r="P2258" t="s">
        <v>28</v>
      </c>
      <c r="Q2258" t="str" cm="1">
        <f t="array" ref="Q2258">_xlfn.IFS(
O2258&lt;50000,"Low Salary (&lt;$50K)",
O2258&lt;90000,"Lower Middle ($50K-$90K)",
O2258&lt;130000,"Middle ($90K-$130K)",
O2258&lt;170000,"Upper Middle ($130K-$170K)",
O2258&gt;=170000,"High Salary (&gt;$170K)"
)</f>
        <v>Low Salary (&lt;$50K)</v>
      </c>
      <c r="R2258" t="str" cm="1">
        <f t="array" ref="R2258">_xlfn.IFS(
G2258&lt;=2,"New Customers (0-2Y)",
G2258&lt;=5,"Growing Customers (3-5Y)",
G2258&lt;=8,"Established Customers (6-8Y)",
G2258&lt;=10,"Loyal Customers (9-10Y)"
)</f>
        <v>New Customers (0-2Y)</v>
      </c>
    </row>
    <row r="2259" spans="1:18" x14ac:dyDescent="0.35">
      <c r="A2259">
        <v>15698349</v>
      </c>
      <c r="B2259" t="s">
        <v>1321</v>
      </c>
      <c r="C2259" t="s">
        <v>26</v>
      </c>
      <c r="D2259" t="s">
        <v>18</v>
      </c>
      <c r="E2259">
        <v>35</v>
      </c>
      <c r="F2259" t="s">
        <v>19</v>
      </c>
      <c r="G2259">
        <v>4</v>
      </c>
      <c r="H2259" s="4">
        <v>0</v>
      </c>
      <c r="I2259" t="s">
        <v>24</v>
      </c>
      <c r="J2259">
        <v>2</v>
      </c>
      <c r="K2259">
        <v>686</v>
      </c>
      <c r="L2259" t="s">
        <v>35</v>
      </c>
      <c r="M2259" t="s">
        <v>21</v>
      </c>
      <c r="N2259" t="s">
        <v>22</v>
      </c>
      <c r="O2259" s="4">
        <v>159676.54999999999</v>
      </c>
      <c r="P2259" t="s">
        <v>28</v>
      </c>
      <c r="Q2259" t="str" cm="1">
        <f t="array" ref="Q2259">_xlfn.IFS(
O2259&lt;50000,"Low Salary (&lt;$50K)",
O2259&lt;90000,"Lower Middle ($50K-$90K)",
O2259&lt;130000,"Middle ($90K-$130K)",
O2259&lt;170000,"Upper Middle ($130K-$170K)",
O2259&gt;=170000,"High Salary (&gt;$170K)"
)</f>
        <v>Upper Middle ($130K-$170K)</v>
      </c>
      <c r="R2259" t="str" cm="1">
        <f t="array" ref="R2259">_xlfn.IFS(
G2259&lt;=2,"New Customers (0-2Y)",
G2259&lt;=5,"Growing Customers (3-5Y)",
G2259&lt;=8,"Established Customers (6-8Y)",
G2259&lt;=10,"Loyal Customers (9-10Y)"
)</f>
        <v>Growing Customers (3-5Y)</v>
      </c>
    </row>
    <row r="2260" spans="1:18" x14ac:dyDescent="0.35">
      <c r="A2260">
        <v>15776631</v>
      </c>
      <c r="B2260" t="s">
        <v>166</v>
      </c>
      <c r="C2260" t="s">
        <v>17</v>
      </c>
      <c r="D2260" t="s">
        <v>18</v>
      </c>
      <c r="E2260">
        <v>36</v>
      </c>
      <c r="F2260" t="s">
        <v>19</v>
      </c>
      <c r="G2260">
        <v>5</v>
      </c>
      <c r="H2260" s="4">
        <v>119540.15</v>
      </c>
      <c r="I2260" t="s">
        <v>33</v>
      </c>
      <c r="J2260">
        <v>1</v>
      </c>
      <c r="K2260">
        <v>466</v>
      </c>
      <c r="L2260" t="s">
        <v>44</v>
      </c>
      <c r="M2260" t="s">
        <v>27</v>
      </c>
      <c r="N2260" t="s">
        <v>22</v>
      </c>
      <c r="O2260" s="4">
        <v>80603.990000000005</v>
      </c>
      <c r="P2260" t="s">
        <v>28</v>
      </c>
      <c r="Q2260" t="str" cm="1">
        <f t="array" ref="Q2260">_xlfn.IFS(
O2260&lt;50000,"Low Salary (&lt;$50K)",
O2260&lt;90000,"Lower Middle ($50K-$90K)",
O2260&lt;130000,"Middle ($90K-$130K)",
O2260&lt;170000,"Upper Middle ($130K-$170K)",
O2260&gt;=170000,"High Salary (&gt;$170K)"
)</f>
        <v>Lower Middle ($50K-$90K)</v>
      </c>
      <c r="R2260" t="str" cm="1">
        <f t="array" ref="R2260">_xlfn.IFS(
G2260&lt;=2,"New Customers (0-2Y)",
G2260&lt;=5,"Growing Customers (3-5Y)",
G2260&lt;=8,"Established Customers (6-8Y)",
G2260&lt;=10,"Loyal Customers (9-10Y)"
)</f>
        <v>Growing Customers (3-5Y)</v>
      </c>
    </row>
    <row r="2261" spans="1:18" x14ac:dyDescent="0.35">
      <c r="A2261">
        <v>15762216</v>
      </c>
      <c r="B2261" t="s">
        <v>1322</v>
      </c>
      <c r="C2261" t="s">
        <v>17</v>
      </c>
      <c r="D2261" t="s">
        <v>18</v>
      </c>
      <c r="E2261">
        <v>41</v>
      </c>
      <c r="F2261" t="s">
        <v>19</v>
      </c>
      <c r="G2261">
        <v>4</v>
      </c>
      <c r="H2261" s="4">
        <v>129553.76</v>
      </c>
      <c r="I2261" t="s">
        <v>33</v>
      </c>
      <c r="J2261">
        <v>2</v>
      </c>
      <c r="K2261">
        <v>686</v>
      </c>
      <c r="L2261" t="s">
        <v>35</v>
      </c>
      <c r="M2261" t="s">
        <v>21</v>
      </c>
      <c r="N2261" t="s">
        <v>32</v>
      </c>
      <c r="O2261" s="4">
        <v>187599.8</v>
      </c>
      <c r="P2261" t="s">
        <v>28</v>
      </c>
      <c r="Q2261" t="str" cm="1">
        <f t="array" ref="Q2261">_xlfn.IFS(
O2261&lt;50000,"Low Salary (&lt;$50K)",
O2261&lt;90000,"Lower Middle ($50K-$90K)",
O2261&lt;130000,"Middle ($90K-$130K)",
O2261&lt;170000,"Upper Middle ($130K-$170K)",
O2261&gt;=170000,"High Salary (&gt;$170K)"
)</f>
        <v>High Salary (&gt;$170K)</v>
      </c>
      <c r="R2261" t="str" cm="1">
        <f t="array" ref="R2261">_xlfn.IFS(
G2261&lt;=2,"New Customers (0-2Y)",
G2261&lt;=5,"Growing Customers (3-5Y)",
G2261&lt;=8,"Established Customers (6-8Y)",
G2261&lt;=10,"Loyal Customers (9-10Y)"
)</f>
        <v>Growing Customers (3-5Y)</v>
      </c>
    </row>
    <row r="2262" spans="1:18" x14ac:dyDescent="0.35">
      <c r="A2262">
        <v>15623927</v>
      </c>
      <c r="B2262" t="s">
        <v>667</v>
      </c>
      <c r="C2262" t="s">
        <v>17</v>
      </c>
      <c r="D2262" t="s">
        <v>39</v>
      </c>
      <c r="E2262">
        <v>55</v>
      </c>
      <c r="F2262" t="s">
        <v>19</v>
      </c>
      <c r="G2262">
        <v>9</v>
      </c>
      <c r="H2262" s="4">
        <v>0</v>
      </c>
      <c r="I2262" t="s">
        <v>24</v>
      </c>
      <c r="J2262">
        <v>2</v>
      </c>
      <c r="K2262">
        <v>576</v>
      </c>
      <c r="L2262" t="s">
        <v>31</v>
      </c>
      <c r="M2262" t="s">
        <v>21</v>
      </c>
      <c r="N2262" t="s">
        <v>22</v>
      </c>
      <c r="O2262" s="4">
        <v>94450.97</v>
      </c>
      <c r="P2262" t="s">
        <v>28</v>
      </c>
      <c r="Q2262" t="str" cm="1">
        <f t="array" ref="Q2262">_xlfn.IFS(
O2262&lt;50000,"Low Salary (&lt;$50K)",
O2262&lt;90000,"Lower Middle ($50K-$90K)",
O2262&lt;130000,"Middle ($90K-$130K)",
O2262&lt;170000,"Upper Middle ($130K-$170K)",
O2262&gt;=170000,"High Salary (&gt;$170K)"
)</f>
        <v>Middle ($90K-$130K)</v>
      </c>
      <c r="R2262" t="str" cm="1">
        <f t="array" ref="R2262">_xlfn.IFS(
G2262&lt;=2,"New Customers (0-2Y)",
G2262&lt;=5,"Growing Customers (3-5Y)",
G2262&lt;=8,"Established Customers (6-8Y)",
G2262&lt;=10,"Loyal Customers (9-10Y)"
)</f>
        <v>Loyal Customers (9-10Y)</v>
      </c>
    </row>
    <row r="2263" spans="1:18" x14ac:dyDescent="0.35">
      <c r="A2263">
        <v>15681402</v>
      </c>
      <c r="B2263" t="s">
        <v>1319</v>
      </c>
      <c r="C2263" t="s">
        <v>42</v>
      </c>
      <c r="D2263" t="s">
        <v>18</v>
      </c>
      <c r="E2263">
        <v>61</v>
      </c>
      <c r="F2263" t="s">
        <v>2967</v>
      </c>
      <c r="G2263">
        <v>1</v>
      </c>
      <c r="H2263" s="4">
        <v>66101.89</v>
      </c>
      <c r="I2263" t="s">
        <v>29</v>
      </c>
      <c r="J2263">
        <v>1</v>
      </c>
      <c r="K2263">
        <v>763</v>
      </c>
      <c r="L2263" t="s">
        <v>35</v>
      </c>
      <c r="M2263" t="s">
        <v>21</v>
      </c>
      <c r="N2263" t="s">
        <v>22</v>
      </c>
      <c r="O2263" s="4">
        <v>143981.26999999999</v>
      </c>
      <c r="P2263" t="s">
        <v>28</v>
      </c>
      <c r="Q2263" t="str" cm="1">
        <f t="array" ref="Q2263">_xlfn.IFS(
O2263&lt;50000,"Low Salary (&lt;$50K)",
O2263&lt;90000,"Lower Middle ($50K-$90K)",
O2263&lt;130000,"Middle ($90K-$130K)",
O2263&lt;170000,"Upper Middle ($130K-$170K)",
O2263&gt;=170000,"High Salary (&gt;$170K)"
)</f>
        <v>Upper Middle ($130K-$170K)</v>
      </c>
      <c r="R2263" t="str" cm="1">
        <f t="array" ref="R2263">_xlfn.IFS(
G2263&lt;=2,"New Customers (0-2Y)",
G2263&lt;=5,"Growing Customers (3-5Y)",
G2263&lt;=8,"Established Customers (6-8Y)",
G2263&lt;=10,"Loyal Customers (9-10Y)"
)</f>
        <v>New Customers (0-2Y)</v>
      </c>
    </row>
    <row r="2264" spans="1:18" x14ac:dyDescent="0.35">
      <c r="A2264">
        <v>15586264</v>
      </c>
      <c r="B2264" t="s">
        <v>868</v>
      </c>
      <c r="C2264" t="s">
        <v>17</v>
      </c>
      <c r="D2264" t="s">
        <v>39</v>
      </c>
      <c r="E2264">
        <v>43</v>
      </c>
      <c r="F2264" t="s">
        <v>19</v>
      </c>
      <c r="G2264">
        <v>2</v>
      </c>
      <c r="H2264" s="4">
        <v>140431.98000000001</v>
      </c>
      <c r="I2264" t="s">
        <v>33</v>
      </c>
      <c r="J2264">
        <v>1</v>
      </c>
      <c r="K2264">
        <v>572</v>
      </c>
      <c r="L2264" t="s">
        <v>31</v>
      </c>
      <c r="M2264" t="s">
        <v>21</v>
      </c>
      <c r="N2264" t="s">
        <v>32</v>
      </c>
      <c r="O2264" s="4">
        <v>26450.57</v>
      </c>
      <c r="P2264" t="s">
        <v>23</v>
      </c>
      <c r="Q2264" t="str" cm="1">
        <f t="array" ref="Q2264">_xlfn.IFS(
O2264&lt;50000,"Low Salary (&lt;$50K)",
O2264&lt;90000,"Lower Middle ($50K-$90K)",
O2264&lt;130000,"Middle ($90K-$130K)",
O2264&lt;170000,"Upper Middle ($130K-$170K)",
O2264&gt;=170000,"High Salary (&gt;$170K)"
)</f>
        <v>Low Salary (&lt;$50K)</v>
      </c>
      <c r="R2264" t="str" cm="1">
        <f t="array" ref="R2264">_xlfn.IFS(
G2264&lt;=2,"New Customers (0-2Y)",
G2264&lt;=5,"Growing Customers (3-5Y)",
G2264&lt;=8,"Established Customers (6-8Y)",
G2264&lt;=10,"Loyal Customers (9-10Y)"
)</f>
        <v>New Customers (0-2Y)</v>
      </c>
    </row>
    <row r="2265" spans="1:18" x14ac:dyDescent="0.35">
      <c r="A2265">
        <v>15594685</v>
      </c>
      <c r="B2265" t="s">
        <v>1323</v>
      </c>
      <c r="C2265" t="s">
        <v>17</v>
      </c>
      <c r="D2265" t="s">
        <v>18</v>
      </c>
      <c r="E2265">
        <v>49</v>
      </c>
      <c r="F2265" t="s">
        <v>19</v>
      </c>
      <c r="G2265">
        <v>2</v>
      </c>
      <c r="H2265" s="4">
        <v>0</v>
      </c>
      <c r="I2265" t="s">
        <v>24</v>
      </c>
      <c r="J2265">
        <v>2</v>
      </c>
      <c r="K2265">
        <v>757</v>
      </c>
      <c r="L2265" t="s">
        <v>35</v>
      </c>
      <c r="M2265" t="s">
        <v>27</v>
      </c>
      <c r="N2265" t="s">
        <v>32</v>
      </c>
      <c r="O2265" s="4">
        <v>164482.92000000001</v>
      </c>
      <c r="P2265" t="s">
        <v>28</v>
      </c>
      <c r="Q2265" t="str" cm="1">
        <f t="array" ref="Q2265">_xlfn.IFS(
O2265&lt;50000,"Low Salary (&lt;$50K)",
O2265&lt;90000,"Lower Middle ($50K-$90K)",
O2265&lt;130000,"Middle ($90K-$130K)",
O2265&lt;170000,"Upper Middle ($130K-$170K)",
O2265&gt;=170000,"High Salary (&gt;$170K)"
)</f>
        <v>Upper Middle ($130K-$170K)</v>
      </c>
      <c r="R2265" t="str" cm="1">
        <f t="array" ref="R2265">_xlfn.IFS(
G2265&lt;=2,"New Customers (0-2Y)",
G2265&lt;=5,"Growing Customers (3-5Y)",
G2265&lt;=8,"Established Customers (6-8Y)",
G2265&lt;=10,"Loyal Customers (9-10Y)"
)</f>
        <v>New Customers (0-2Y)</v>
      </c>
    </row>
    <row r="2266" spans="1:18" x14ac:dyDescent="0.35">
      <c r="A2266">
        <v>15812945</v>
      </c>
      <c r="B2266" t="s">
        <v>762</v>
      </c>
      <c r="C2266" t="s">
        <v>17</v>
      </c>
      <c r="D2266" t="s">
        <v>18</v>
      </c>
      <c r="E2266">
        <v>29</v>
      </c>
      <c r="F2266" t="s">
        <v>43</v>
      </c>
      <c r="G2266">
        <v>0</v>
      </c>
      <c r="H2266" s="4">
        <v>0</v>
      </c>
      <c r="I2266" t="s">
        <v>24</v>
      </c>
      <c r="J2266">
        <v>1</v>
      </c>
      <c r="K2266">
        <v>582</v>
      </c>
      <c r="L2266" t="s">
        <v>31</v>
      </c>
      <c r="M2266" t="s">
        <v>21</v>
      </c>
      <c r="N2266" t="s">
        <v>22</v>
      </c>
      <c r="O2266" s="4">
        <v>84012.81</v>
      </c>
      <c r="P2266" t="s">
        <v>28</v>
      </c>
      <c r="Q2266" t="str" cm="1">
        <f t="array" ref="Q2266">_xlfn.IFS(
O2266&lt;50000,"Low Salary (&lt;$50K)",
O2266&lt;90000,"Lower Middle ($50K-$90K)",
O2266&lt;130000,"Middle ($90K-$130K)",
O2266&lt;170000,"Upper Middle ($130K-$170K)",
O2266&gt;=170000,"High Salary (&gt;$170K)"
)</f>
        <v>Lower Middle ($50K-$90K)</v>
      </c>
      <c r="R2266" t="str" cm="1">
        <f t="array" ref="R2266">_xlfn.IFS(
G2266&lt;=2,"New Customers (0-2Y)",
G2266&lt;=5,"Growing Customers (3-5Y)",
G2266&lt;=8,"Established Customers (6-8Y)",
G2266&lt;=10,"Loyal Customers (9-10Y)"
)</f>
        <v>New Customers (0-2Y)</v>
      </c>
    </row>
    <row r="2267" spans="1:18" x14ac:dyDescent="0.35">
      <c r="A2267">
        <v>15734628</v>
      </c>
      <c r="B2267" t="s">
        <v>1324</v>
      </c>
      <c r="C2267" t="s">
        <v>17</v>
      </c>
      <c r="D2267" t="s">
        <v>18</v>
      </c>
      <c r="E2267">
        <v>35</v>
      </c>
      <c r="F2267" t="s">
        <v>19</v>
      </c>
      <c r="G2267">
        <v>5</v>
      </c>
      <c r="H2267" s="4">
        <v>0</v>
      </c>
      <c r="I2267" t="s">
        <v>24</v>
      </c>
      <c r="J2267">
        <v>2</v>
      </c>
      <c r="K2267">
        <v>623</v>
      </c>
      <c r="L2267" t="s">
        <v>20</v>
      </c>
      <c r="M2267" t="s">
        <v>21</v>
      </c>
      <c r="N2267" t="s">
        <v>32</v>
      </c>
      <c r="O2267" s="4">
        <v>101192.08</v>
      </c>
      <c r="P2267" t="s">
        <v>28</v>
      </c>
      <c r="Q2267" t="str" cm="1">
        <f t="array" ref="Q2267">_xlfn.IFS(
O2267&lt;50000,"Low Salary (&lt;$50K)",
O2267&lt;90000,"Lower Middle ($50K-$90K)",
O2267&lt;130000,"Middle ($90K-$130K)",
O2267&lt;170000,"Upper Middle ($130K-$170K)",
O2267&gt;=170000,"High Salary (&gt;$170K)"
)</f>
        <v>Middle ($90K-$130K)</v>
      </c>
      <c r="R2267" t="str" cm="1">
        <f t="array" ref="R2267">_xlfn.IFS(
G2267&lt;=2,"New Customers (0-2Y)",
G2267&lt;=5,"Growing Customers (3-5Y)",
G2267&lt;=8,"Established Customers (6-8Y)",
G2267&lt;=10,"Loyal Customers (9-10Y)"
)</f>
        <v>Growing Customers (3-5Y)</v>
      </c>
    </row>
    <row r="2268" spans="1:18" x14ac:dyDescent="0.35">
      <c r="A2268">
        <v>15629323</v>
      </c>
      <c r="B2268" t="s">
        <v>1325</v>
      </c>
      <c r="C2268" t="s">
        <v>42</v>
      </c>
      <c r="D2268" t="s">
        <v>18</v>
      </c>
      <c r="E2268">
        <v>37</v>
      </c>
      <c r="F2268" t="s">
        <v>19</v>
      </c>
      <c r="G2268">
        <v>4</v>
      </c>
      <c r="H2268" s="4">
        <v>116471.43</v>
      </c>
      <c r="I2268" t="s">
        <v>33</v>
      </c>
      <c r="J2268">
        <v>2</v>
      </c>
      <c r="K2268">
        <v>617</v>
      </c>
      <c r="L2268" t="s">
        <v>20</v>
      </c>
      <c r="M2268" t="s">
        <v>21</v>
      </c>
      <c r="N2268" t="s">
        <v>32</v>
      </c>
      <c r="O2268" s="4">
        <v>175324.74</v>
      </c>
      <c r="P2268" t="s">
        <v>23</v>
      </c>
      <c r="Q2268" t="str" cm="1">
        <f t="array" ref="Q2268">_xlfn.IFS(
O2268&lt;50000,"Low Salary (&lt;$50K)",
O2268&lt;90000,"Lower Middle ($50K-$90K)",
O2268&lt;130000,"Middle ($90K-$130K)",
O2268&lt;170000,"Upper Middle ($130K-$170K)",
O2268&gt;=170000,"High Salary (&gt;$170K)"
)</f>
        <v>High Salary (&gt;$170K)</v>
      </c>
      <c r="R2268" t="str" cm="1">
        <f t="array" ref="R2268">_xlfn.IFS(
G2268&lt;=2,"New Customers (0-2Y)",
G2268&lt;=5,"Growing Customers (3-5Y)",
G2268&lt;=8,"Established Customers (6-8Y)",
G2268&lt;=10,"Loyal Customers (9-10Y)"
)</f>
        <v>Growing Customers (3-5Y)</v>
      </c>
    </row>
    <row r="2269" spans="1:18" x14ac:dyDescent="0.35">
      <c r="A2269">
        <v>15666823</v>
      </c>
      <c r="B2269" t="s">
        <v>63</v>
      </c>
      <c r="C2269" t="s">
        <v>17</v>
      </c>
      <c r="D2269" t="s">
        <v>39</v>
      </c>
      <c r="E2269">
        <v>39</v>
      </c>
      <c r="F2269" t="s">
        <v>19</v>
      </c>
      <c r="G2269">
        <v>4</v>
      </c>
      <c r="H2269" s="4">
        <v>0</v>
      </c>
      <c r="I2269" t="s">
        <v>24</v>
      </c>
      <c r="J2269">
        <v>2</v>
      </c>
      <c r="K2269">
        <v>425</v>
      </c>
      <c r="L2269" t="s">
        <v>44</v>
      </c>
      <c r="M2269" t="s">
        <v>21</v>
      </c>
      <c r="N2269" t="s">
        <v>32</v>
      </c>
      <c r="O2269" s="4">
        <v>197226.32</v>
      </c>
      <c r="P2269" t="s">
        <v>28</v>
      </c>
      <c r="Q2269" t="str" cm="1">
        <f t="array" ref="Q2269">_xlfn.IFS(
O2269&lt;50000,"Low Salary (&lt;$50K)",
O2269&lt;90000,"Lower Middle ($50K-$90K)",
O2269&lt;130000,"Middle ($90K-$130K)",
O2269&lt;170000,"Upper Middle ($130K-$170K)",
O2269&gt;=170000,"High Salary (&gt;$170K)"
)</f>
        <v>High Salary (&gt;$170K)</v>
      </c>
      <c r="R2269" t="str" cm="1">
        <f t="array" ref="R2269">_xlfn.IFS(
G2269&lt;=2,"New Customers (0-2Y)",
G2269&lt;=5,"Growing Customers (3-5Y)",
G2269&lt;=8,"Established Customers (6-8Y)",
G2269&lt;=10,"Loyal Customers (9-10Y)"
)</f>
        <v>Growing Customers (3-5Y)</v>
      </c>
    </row>
    <row r="2270" spans="1:18" x14ac:dyDescent="0.35">
      <c r="A2270">
        <v>15777553</v>
      </c>
      <c r="B2270" t="s">
        <v>1293</v>
      </c>
      <c r="C2270" t="s">
        <v>17</v>
      </c>
      <c r="D2270" t="s">
        <v>18</v>
      </c>
      <c r="E2270">
        <v>56</v>
      </c>
      <c r="F2270" t="s">
        <v>19</v>
      </c>
      <c r="G2270">
        <v>9</v>
      </c>
      <c r="H2270" s="4">
        <v>123785.24</v>
      </c>
      <c r="I2270" t="s">
        <v>33</v>
      </c>
      <c r="J2270">
        <v>1</v>
      </c>
      <c r="K2270">
        <v>659</v>
      </c>
      <c r="L2270" t="s">
        <v>20</v>
      </c>
      <c r="M2270" t="s">
        <v>21</v>
      </c>
      <c r="N2270" t="s">
        <v>32</v>
      </c>
      <c r="O2270" s="4">
        <v>99504.03</v>
      </c>
      <c r="P2270" t="s">
        <v>23</v>
      </c>
      <c r="Q2270" t="str" cm="1">
        <f t="array" ref="Q2270">_xlfn.IFS(
O2270&lt;50000,"Low Salary (&lt;$50K)",
O2270&lt;90000,"Lower Middle ($50K-$90K)",
O2270&lt;130000,"Middle ($90K-$130K)",
O2270&lt;170000,"Upper Middle ($130K-$170K)",
O2270&gt;=170000,"High Salary (&gt;$170K)"
)</f>
        <v>Middle ($90K-$130K)</v>
      </c>
      <c r="R2270" t="str" cm="1">
        <f t="array" ref="R2270">_xlfn.IFS(
G2270&lt;=2,"New Customers (0-2Y)",
G2270&lt;=5,"Growing Customers (3-5Y)",
G2270&lt;=8,"Established Customers (6-8Y)",
G2270&lt;=10,"Loyal Customers (9-10Y)"
)</f>
        <v>Loyal Customers (9-10Y)</v>
      </c>
    </row>
    <row r="2271" spans="1:18" x14ac:dyDescent="0.35">
      <c r="A2271">
        <v>15613097</v>
      </c>
      <c r="B2271" t="s">
        <v>572</v>
      </c>
      <c r="C2271" t="s">
        <v>17</v>
      </c>
      <c r="D2271" t="s">
        <v>18</v>
      </c>
      <c r="E2271">
        <v>33</v>
      </c>
      <c r="F2271" t="s">
        <v>19</v>
      </c>
      <c r="G2271">
        <v>4</v>
      </c>
      <c r="H2271" s="4">
        <v>0</v>
      </c>
      <c r="I2271" t="s">
        <v>24</v>
      </c>
      <c r="J2271">
        <v>2</v>
      </c>
      <c r="K2271">
        <v>605</v>
      </c>
      <c r="L2271" t="s">
        <v>20</v>
      </c>
      <c r="M2271" t="s">
        <v>27</v>
      </c>
      <c r="N2271" t="s">
        <v>22</v>
      </c>
      <c r="O2271" s="4">
        <v>83700.66</v>
      </c>
      <c r="P2271" t="s">
        <v>28</v>
      </c>
      <c r="Q2271" t="str" cm="1">
        <f t="array" ref="Q2271">_xlfn.IFS(
O2271&lt;50000,"Low Salary (&lt;$50K)",
O2271&lt;90000,"Lower Middle ($50K-$90K)",
O2271&lt;130000,"Middle ($90K-$130K)",
O2271&lt;170000,"Upper Middle ($130K-$170K)",
O2271&gt;=170000,"High Salary (&gt;$170K)"
)</f>
        <v>Lower Middle ($50K-$90K)</v>
      </c>
      <c r="R2271" t="str" cm="1">
        <f t="array" ref="R2271">_xlfn.IFS(
G2271&lt;=2,"New Customers (0-2Y)",
G2271&lt;=5,"Growing Customers (3-5Y)",
G2271&lt;=8,"Established Customers (6-8Y)",
G2271&lt;=10,"Loyal Customers (9-10Y)"
)</f>
        <v>Growing Customers (3-5Y)</v>
      </c>
    </row>
    <row r="2272" spans="1:18" x14ac:dyDescent="0.35">
      <c r="A2272">
        <v>15622217</v>
      </c>
      <c r="B2272" t="s">
        <v>1062</v>
      </c>
      <c r="C2272" t="s">
        <v>17</v>
      </c>
      <c r="D2272" t="s">
        <v>18</v>
      </c>
      <c r="E2272">
        <v>38</v>
      </c>
      <c r="F2272" t="s">
        <v>19</v>
      </c>
      <c r="G2272">
        <v>8</v>
      </c>
      <c r="H2272" s="4">
        <v>88758.95</v>
      </c>
      <c r="I2272" t="s">
        <v>29</v>
      </c>
      <c r="J2272">
        <v>2</v>
      </c>
      <c r="K2272">
        <v>538</v>
      </c>
      <c r="L2272" t="s">
        <v>31</v>
      </c>
      <c r="M2272" t="s">
        <v>27</v>
      </c>
      <c r="N2272" t="s">
        <v>32</v>
      </c>
      <c r="O2272" s="4">
        <v>28226.15</v>
      </c>
      <c r="P2272" t="s">
        <v>23</v>
      </c>
      <c r="Q2272" t="str" cm="1">
        <f t="array" ref="Q2272">_xlfn.IFS(
O2272&lt;50000,"Low Salary (&lt;$50K)",
O2272&lt;90000,"Lower Middle ($50K-$90K)",
O2272&lt;130000,"Middle ($90K-$130K)",
O2272&lt;170000,"Upper Middle ($130K-$170K)",
O2272&gt;=170000,"High Salary (&gt;$170K)"
)</f>
        <v>Low Salary (&lt;$50K)</v>
      </c>
      <c r="R2272" t="str" cm="1">
        <f t="array" ref="R2272">_xlfn.IFS(
G2272&lt;=2,"New Customers (0-2Y)",
G2272&lt;=5,"Growing Customers (3-5Y)",
G2272&lt;=8,"Established Customers (6-8Y)",
G2272&lt;=10,"Loyal Customers (9-10Y)"
)</f>
        <v>Established Customers (6-8Y)</v>
      </c>
    </row>
    <row r="2273" spans="1:18" x14ac:dyDescent="0.35">
      <c r="A2273">
        <v>15703588</v>
      </c>
      <c r="B2273" t="s">
        <v>763</v>
      </c>
      <c r="C2273" t="s">
        <v>42</v>
      </c>
      <c r="D2273" t="s">
        <v>39</v>
      </c>
      <c r="E2273">
        <v>25</v>
      </c>
      <c r="F2273" t="s">
        <v>43</v>
      </c>
      <c r="G2273">
        <v>5</v>
      </c>
      <c r="H2273" s="4">
        <v>153611.82999999999</v>
      </c>
      <c r="I2273" t="s">
        <v>33</v>
      </c>
      <c r="J2273">
        <v>2</v>
      </c>
      <c r="K2273">
        <v>665</v>
      </c>
      <c r="L2273" t="s">
        <v>35</v>
      </c>
      <c r="M2273" t="s">
        <v>21</v>
      </c>
      <c r="N2273" t="s">
        <v>32</v>
      </c>
      <c r="O2273" s="4">
        <v>35321.65</v>
      </c>
      <c r="P2273" t="s">
        <v>28</v>
      </c>
      <c r="Q2273" t="str" cm="1">
        <f t="array" ref="Q2273">_xlfn.IFS(
O2273&lt;50000,"Low Salary (&lt;$50K)",
O2273&lt;90000,"Lower Middle ($50K-$90K)",
O2273&lt;130000,"Middle ($90K-$130K)",
O2273&lt;170000,"Upper Middle ($130K-$170K)",
O2273&gt;=170000,"High Salary (&gt;$170K)"
)</f>
        <v>Low Salary (&lt;$50K)</v>
      </c>
      <c r="R2273" t="str" cm="1">
        <f t="array" ref="R2273">_xlfn.IFS(
G2273&lt;=2,"New Customers (0-2Y)",
G2273&lt;=5,"Growing Customers (3-5Y)",
G2273&lt;=8,"Established Customers (6-8Y)",
G2273&lt;=10,"Loyal Customers (9-10Y)"
)</f>
        <v>Growing Customers (3-5Y)</v>
      </c>
    </row>
    <row r="2274" spans="1:18" x14ac:dyDescent="0.35">
      <c r="A2274">
        <v>15570835</v>
      </c>
      <c r="B2274" t="s">
        <v>520</v>
      </c>
      <c r="C2274" t="s">
        <v>42</v>
      </c>
      <c r="D2274" t="s">
        <v>18</v>
      </c>
      <c r="E2274">
        <v>57</v>
      </c>
      <c r="F2274" t="s">
        <v>19</v>
      </c>
      <c r="G2274">
        <v>4</v>
      </c>
      <c r="H2274" s="4">
        <v>112044.72</v>
      </c>
      <c r="I2274" t="s">
        <v>33</v>
      </c>
      <c r="J2274">
        <v>1</v>
      </c>
      <c r="K2274">
        <v>491</v>
      </c>
      <c r="L2274" t="s">
        <v>44</v>
      </c>
      <c r="M2274" t="s">
        <v>21</v>
      </c>
      <c r="N2274" t="s">
        <v>22</v>
      </c>
      <c r="O2274" s="4">
        <v>41229.730000000003</v>
      </c>
      <c r="P2274" t="s">
        <v>23</v>
      </c>
      <c r="Q2274" t="str" cm="1">
        <f t="array" ref="Q2274">_xlfn.IFS(
O2274&lt;50000,"Low Salary (&lt;$50K)",
O2274&lt;90000,"Lower Middle ($50K-$90K)",
O2274&lt;130000,"Middle ($90K-$130K)",
O2274&lt;170000,"Upper Middle ($130K-$170K)",
O2274&gt;=170000,"High Salary (&gt;$170K)"
)</f>
        <v>Low Salary (&lt;$50K)</v>
      </c>
      <c r="R2274" t="str" cm="1">
        <f t="array" ref="R2274">_xlfn.IFS(
G2274&lt;=2,"New Customers (0-2Y)",
G2274&lt;=5,"Growing Customers (3-5Y)",
G2274&lt;=8,"Established Customers (6-8Y)",
G2274&lt;=10,"Loyal Customers (9-10Y)"
)</f>
        <v>Growing Customers (3-5Y)</v>
      </c>
    </row>
    <row r="2275" spans="1:18" x14ac:dyDescent="0.35">
      <c r="A2275">
        <v>15679299</v>
      </c>
      <c r="B2275" t="s">
        <v>644</v>
      </c>
      <c r="C2275" t="s">
        <v>26</v>
      </c>
      <c r="D2275" t="s">
        <v>18</v>
      </c>
      <c r="E2275">
        <v>27</v>
      </c>
      <c r="F2275" t="s">
        <v>43</v>
      </c>
      <c r="G2275">
        <v>7</v>
      </c>
      <c r="H2275" s="4">
        <v>123826.07</v>
      </c>
      <c r="I2275" t="s">
        <v>33</v>
      </c>
      <c r="J2275">
        <v>1</v>
      </c>
      <c r="K2275">
        <v>726</v>
      </c>
      <c r="L2275" t="s">
        <v>35</v>
      </c>
      <c r="M2275" t="s">
        <v>27</v>
      </c>
      <c r="N2275" t="s">
        <v>22</v>
      </c>
      <c r="O2275" s="4">
        <v>78970.58</v>
      </c>
      <c r="P2275" t="s">
        <v>28</v>
      </c>
      <c r="Q2275" t="str" cm="1">
        <f t="array" ref="Q2275">_xlfn.IFS(
O2275&lt;50000,"Low Salary (&lt;$50K)",
O2275&lt;90000,"Lower Middle ($50K-$90K)",
O2275&lt;130000,"Middle ($90K-$130K)",
O2275&lt;170000,"Upper Middle ($130K-$170K)",
O2275&gt;=170000,"High Salary (&gt;$170K)"
)</f>
        <v>Lower Middle ($50K-$90K)</v>
      </c>
      <c r="R2275" t="str" cm="1">
        <f t="array" ref="R2275">_xlfn.IFS(
G2275&lt;=2,"New Customers (0-2Y)",
G2275&lt;=5,"Growing Customers (3-5Y)",
G2275&lt;=8,"Established Customers (6-8Y)",
G2275&lt;=10,"Loyal Customers (9-10Y)"
)</f>
        <v>Established Customers (6-8Y)</v>
      </c>
    </row>
    <row r="2276" spans="1:18" x14ac:dyDescent="0.35">
      <c r="A2276">
        <v>15808044</v>
      </c>
      <c r="B2276" t="s">
        <v>633</v>
      </c>
      <c r="C2276" t="s">
        <v>17</v>
      </c>
      <c r="D2276" t="s">
        <v>18</v>
      </c>
      <c r="E2276">
        <v>65</v>
      </c>
      <c r="F2276" t="s">
        <v>2967</v>
      </c>
      <c r="G2276">
        <v>9</v>
      </c>
      <c r="H2276" s="4">
        <v>106804.26</v>
      </c>
      <c r="I2276" t="s">
        <v>33</v>
      </c>
      <c r="J2276">
        <v>3</v>
      </c>
      <c r="K2276">
        <v>580</v>
      </c>
      <c r="L2276" t="s">
        <v>31</v>
      </c>
      <c r="M2276" t="s">
        <v>21</v>
      </c>
      <c r="N2276" t="s">
        <v>32</v>
      </c>
      <c r="O2276" s="4">
        <v>107890.69</v>
      </c>
      <c r="P2276" t="s">
        <v>23</v>
      </c>
      <c r="Q2276" t="str" cm="1">
        <f t="array" ref="Q2276">_xlfn.IFS(
O2276&lt;50000,"Low Salary (&lt;$50K)",
O2276&lt;90000,"Lower Middle ($50K-$90K)",
O2276&lt;130000,"Middle ($90K-$130K)",
O2276&lt;170000,"Upper Middle ($130K-$170K)",
O2276&gt;=170000,"High Salary (&gt;$170K)"
)</f>
        <v>Middle ($90K-$130K)</v>
      </c>
      <c r="R2276" t="str" cm="1">
        <f t="array" ref="R2276">_xlfn.IFS(
G2276&lt;=2,"New Customers (0-2Y)",
G2276&lt;=5,"Growing Customers (3-5Y)",
G2276&lt;=8,"Established Customers (6-8Y)",
G2276&lt;=10,"Loyal Customers (9-10Y)"
)</f>
        <v>Loyal Customers (9-10Y)</v>
      </c>
    </row>
    <row r="2277" spans="1:18" x14ac:dyDescent="0.35">
      <c r="A2277">
        <v>15579208</v>
      </c>
      <c r="B2277" t="s">
        <v>1326</v>
      </c>
      <c r="C2277" t="s">
        <v>17</v>
      </c>
      <c r="D2277" t="s">
        <v>18</v>
      </c>
      <c r="E2277">
        <v>48</v>
      </c>
      <c r="F2277" t="s">
        <v>19</v>
      </c>
      <c r="G2277">
        <v>6</v>
      </c>
      <c r="H2277" s="4">
        <v>0</v>
      </c>
      <c r="I2277" t="s">
        <v>24</v>
      </c>
      <c r="J2277">
        <v>2</v>
      </c>
      <c r="K2277">
        <v>550</v>
      </c>
      <c r="L2277" t="s">
        <v>31</v>
      </c>
      <c r="M2277" t="s">
        <v>21</v>
      </c>
      <c r="N2277" t="s">
        <v>22</v>
      </c>
      <c r="O2277" s="4">
        <v>191870.28</v>
      </c>
      <c r="P2277" t="s">
        <v>28</v>
      </c>
      <c r="Q2277" t="str" cm="1">
        <f t="array" ref="Q2277">_xlfn.IFS(
O2277&lt;50000,"Low Salary (&lt;$50K)",
O2277&lt;90000,"Lower Middle ($50K-$90K)",
O2277&lt;130000,"Middle ($90K-$130K)",
O2277&lt;170000,"Upper Middle ($130K-$170K)",
O2277&gt;=170000,"High Salary (&gt;$170K)"
)</f>
        <v>High Salary (&gt;$170K)</v>
      </c>
      <c r="R2277" t="str" cm="1">
        <f t="array" ref="R2277">_xlfn.IFS(
G2277&lt;=2,"New Customers (0-2Y)",
G2277&lt;=5,"Growing Customers (3-5Y)",
G2277&lt;=8,"Established Customers (6-8Y)",
G2277&lt;=10,"Loyal Customers (9-10Y)"
)</f>
        <v>Established Customers (6-8Y)</v>
      </c>
    </row>
    <row r="2278" spans="1:18" x14ac:dyDescent="0.35">
      <c r="A2278">
        <v>15684951</v>
      </c>
      <c r="B2278" t="s">
        <v>45</v>
      </c>
      <c r="C2278" t="s">
        <v>17</v>
      </c>
      <c r="D2278" t="s">
        <v>18</v>
      </c>
      <c r="E2278">
        <v>59</v>
      </c>
      <c r="F2278" t="s">
        <v>19</v>
      </c>
      <c r="G2278">
        <v>2</v>
      </c>
      <c r="H2278" s="4">
        <v>68892.77</v>
      </c>
      <c r="I2278" t="s">
        <v>29</v>
      </c>
      <c r="J2278">
        <v>2</v>
      </c>
      <c r="K2278">
        <v>542</v>
      </c>
      <c r="L2278" t="s">
        <v>31</v>
      </c>
      <c r="M2278" t="s">
        <v>21</v>
      </c>
      <c r="N2278" t="s">
        <v>32</v>
      </c>
      <c r="O2278" s="4">
        <v>7905.06</v>
      </c>
      <c r="P2278" t="s">
        <v>23</v>
      </c>
      <c r="Q2278" t="str" cm="1">
        <f t="array" ref="Q2278">_xlfn.IFS(
O2278&lt;50000,"Low Salary (&lt;$50K)",
O2278&lt;90000,"Lower Middle ($50K-$90K)",
O2278&lt;130000,"Middle ($90K-$130K)",
O2278&lt;170000,"Upper Middle ($130K-$170K)",
O2278&gt;=170000,"High Salary (&gt;$170K)"
)</f>
        <v>Low Salary (&lt;$50K)</v>
      </c>
      <c r="R2278" t="str" cm="1">
        <f t="array" ref="R2278">_xlfn.IFS(
G2278&lt;=2,"New Customers (0-2Y)",
G2278&lt;=5,"Growing Customers (3-5Y)",
G2278&lt;=8,"Established Customers (6-8Y)",
G2278&lt;=10,"Loyal Customers (9-10Y)"
)</f>
        <v>New Customers (0-2Y)</v>
      </c>
    </row>
    <row r="2279" spans="1:18" x14ac:dyDescent="0.35">
      <c r="A2279">
        <v>15667620</v>
      </c>
      <c r="B2279" t="s">
        <v>1327</v>
      </c>
      <c r="C2279" t="s">
        <v>17</v>
      </c>
      <c r="D2279" t="s">
        <v>18</v>
      </c>
      <c r="E2279">
        <v>43</v>
      </c>
      <c r="F2279" t="s">
        <v>19</v>
      </c>
      <c r="G2279">
        <v>6</v>
      </c>
      <c r="H2279" s="4">
        <v>0</v>
      </c>
      <c r="I2279" t="s">
        <v>24</v>
      </c>
      <c r="J2279">
        <v>2</v>
      </c>
      <c r="K2279">
        <v>732</v>
      </c>
      <c r="L2279" t="s">
        <v>35</v>
      </c>
      <c r="M2279" t="s">
        <v>21</v>
      </c>
      <c r="N2279" t="s">
        <v>32</v>
      </c>
      <c r="O2279" s="4">
        <v>65731.53</v>
      </c>
      <c r="P2279" t="s">
        <v>28</v>
      </c>
      <c r="Q2279" t="str" cm="1">
        <f t="array" ref="Q2279">_xlfn.IFS(
O2279&lt;50000,"Low Salary (&lt;$50K)",
O2279&lt;90000,"Lower Middle ($50K-$90K)",
O2279&lt;130000,"Middle ($90K-$130K)",
O2279&lt;170000,"Upper Middle ($130K-$170K)",
O2279&gt;=170000,"High Salary (&gt;$170K)"
)</f>
        <v>Lower Middle ($50K-$90K)</v>
      </c>
      <c r="R2279" t="str" cm="1">
        <f t="array" ref="R2279">_xlfn.IFS(
G2279&lt;=2,"New Customers (0-2Y)",
G2279&lt;=5,"Growing Customers (3-5Y)",
G2279&lt;=8,"Established Customers (6-8Y)",
G2279&lt;=10,"Loyal Customers (9-10Y)"
)</f>
        <v>Established Customers (6-8Y)</v>
      </c>
    </row>
    <row r="2280" spans="1:18" x14ac:dyDescent="0.35">
      <c r="A2280">
        <v>15582960</v>
      </c>
      <c r="B2280" t="s">
        <v>1328</v>
      </c>
      <c r="C2280" t="s">
        <v>17</v>
      </c>
      <c r="D2280" t="s">
        <v>18</v>
      </c>
      <c r="E2280">
        <v>33</v>
      </c>
      <c r="F2280" t="s">
        <v>19</v>
      </c>
      <c r="G2280">
        <v>5</v>
      </c>
      <c r="H2280" s="4">
        <v>125827.43</v>
      </c>
      <c r="I2280" t="s">
        <v>33</v>
      </c>
      <c r="J2280">
        <v>1</v>
      </c>
      <c r="K2280">
        <v>473</v>
      </c>
      <c r="L2280" t="s">
        <v>44</v>
      </c>
      <c r="M2280" t="s">
        <v>27</v>
      </c>
      <c r="N2280" t="s">
        <v>22</v>
      </c>
      <c r="O2280" s="4">
        <v>145698.73000000001</v>
      </c>
      <c r="P2280" t="s">
        <v>28</v>
      </c>
      <c r="Q2280" t="str" cm="1">
        <f t="array" ref="Q2280">_xlfn.IFS(
O2280&lt;50000,"Low Salary (&lt;$50K)",
O2280&lt;90000,"Lower Middle ($50K-$90K)",
O2280&lt;130000,"Middle ($90K-$130K)",
O2280&lt;170000,"Upper Middle ($130K-$170K)",
O2280&gt;=170000,"High Salary (&gt;$170K)"
)</f>
        <v>Upper Middle ($130K-$170K)</v>
      </c>
      <c r="R2280" t="str" cm="1">
        <f t="array" ref="R2280">_xlfn.IFS(
G2280&lt;=2,"New Customers (0-2Y)",
G2280&lt;=5,"Growing Customers (3-5Y)",
G2280&lt;=8,"Established Customers (6-8Y)",
G2280&lt;=10,"Loyal Customers (9-10Y)"
)</f>
        <v>Growing Customers (3-5Y)</v>
      </c>
    </row>
    <row r="2281" spans="1:18" x14ac:dyDescent="0.35">
      <c r="A2281">
        <v>15590730</v>
      </c>
      <c r="B2281" t="s">
        <v>1329</v>
      </c>
      <c r="C2281" t="s">
        <v>26</v>
      </c>
      <c r="D2281" t="s">
        <v>39</v>
      </c>
      <c r="E2281">
        <v>34</v>
      </c>
      <c r="F2281" t="s">
        <v>19</v>
      </c>
      <c r="G2281">
        <v>9</v>
      </c>
      <c r="H2281" s="4">
        <v>0</v>
      </c>
      <c r="I2281" t="s">
        <v>24</v>
      </c>
      <c r="J2281">
        <v>2</v>
      </c>
      <c r="K2281">
        <v>745</v>
      </c>
      <c r="L2281" t="s">
        <v>35</v>
      </c>
      <c r="M2281" t="s">
        <v>21</v>
      </c>
      <c r="N2281" t="s">
        <v>32</v>
      </c>
      <c r="O2281" s="4">
        <v>50046.25</v>
      </c>
      <c r="P2281" t="s">
        <v>28</v>
      </c>
      <c r="Q2281" t="str" cm="1">
        <f t="array" ref="Q2281">_xlfn.IFS(
O2281&lt;50000,"Low Salary (&lt;$50K)",
O2281&lt;90000,"Lower Middle ($50K-$90K)",
O2281&lt;130000,"Middle ($90K-$130K)",
O2281&lt;170000,"Upper Middle ($130K-$170K)",
O2281&gt;=170000,"High Salary (&gt;$170K)"
)</f>
        <v>Lower Middle ($50K-$90K)</v>
      </c>
      <c r="R2281" t="str" cm="1">
        <f t="array" ref="R2281">_xlfn.IFS(
G2281&lt;=2,"New Customers (0-2Y)",
G2281&lt;=5,"Growing Customers (3-5Y)",
G2281&lt;=8,"Established Customers (6-8Y)",
G2281&lt;=10,"Loyal Customers (9-10Y)"
)</f>
        <v>Loyal Customers (9-10Y)</v>
      </c>
    </row>
    <row r="2282" spans="1:18" x14ac:dyDescent="0.35">
      <c r="A2282">
        <v>15763747</v>
      </c>
      <c r="B2282" t="s">
        <v>350</v>
      </c>
      <c r="C2282" t="s">
        <v>17</v>
      </c>
      <c r="D2282" t="s">
        <v>39</v>
      </c>
      <c r="E2282">
        <v>36</v>
      </c>
      <c r="F2282" t="s">
        <v>19</v>
      </c>
      <c r="G2282">
        <v>7</v>
      </c>
      <c r="H2282" s="4">
        <v>0</v>
      </c>
      <c r="I2282" t="s">
        <v>24</v>
      </c>
      <c r="J2282">
        <v>2</v>
      </c>
      <c r="K2282">
        <v>732</v>
      </c>
      <c r="L2282" t="s">
        <v>35</v>
      </c>
      <c r="M2282" t="s">
        <v>21</v>
      </c>
      <c r="N2282" t="s">
        <v>22</v>
      </c>
      <c r="O2282" s="4">
        <v>60830.239999999998</v>
      </c>
      <c r="P2282" t="s">
        <v>28</v>
      </c>
      <c r="Q2282" t="str" cm="1">
        <f t="array" ref="Q2282">_xlfn.IFS(
O2282&lt;50000,"Low Salary (&lt;$50K)",
O2282&lt;90000,"Lower Middle ($50K-$90K)",
O2282&lt;130000,"Middle ($90K-$130K)",
O2282&lt;170000,"Upper Middle ($130K-$170K)",
O2282&gt;=170000,"High Salary (&gt;$170K)"
)</f>
        <v>Lower Middle ($50K-$90K)</v>
      </c>
      <c r="R2282" t="str" cm="1">
        <f t="array" ref="R2282">_xlfn.IFS(
G2282&lt;=2,"New Customers (0-2Y)",
G2282&lt;=5,"Growing Customers (3-5Y)",
G2282&lt;=8,"Established Customers (6-8Y)",
G2282&lt;=10,"Loyal Customers (9-10Y)"
)</f>
        <v>Established Customers (6-8Y)</v>
      </c>
    </row>
    <row r="2283" spans="1:18" x14ac:dyDescent="0.35">
      <c r="A2283">
        <v>15778320</v>
      </c>
      <c r="B2283" t="s">
        <v>496</v>
      </c>
      <c r="C2283" t="s">
        <v>42</v>
      </c>
      <c r="D2283" t="s">
        <v>18</v>
      </c>
      <c r="E2283">
        <v>40</v>
      </c>
      <c r="F2283" t="s">
        <v>19</v>
      </c>
      <c r="G2283">
        <v>5</v>
      </c>
      <c r="H2283" s="4">
        <v>148495.64000000001</v>
      </c>
      <c r="I2283" t="s">
        <v>33</v>
      </c>
      <c r="J2283">
        <v>1</v>
      </c>
      <c r="K2283">
        <v>848</v>
      </c>
      <c r="L2283" t="s">
        <v>37</v>
      </c>
      <c r="M2283" t="s">
        <v>27</v>
      </c>
      <c r="N2283" t="s">
        <v>32</v>
      </c>
      <c r="O2283" s="4">
        <v>158853.98000000001</v>
      </c>
      <c r="P2283" t="s">
        <v>28</v>
      </c>
      <c r="Q2283" t="str" cm="1">
        <f t="array" ref="Q2283">_xlfn.IFS(
O2283&lt;50000,"Low Salary (&lt;$50K)",
O2283&lt;90000,"Lower Middle ($50K-$90K)",
O2283&lt;130000,"Middle ($90K-$130K)",
O2283&lt;170000,"Upper Middle ($130K-$170K)",
O2283&gt;=170000,"High Salary (&gt;$170K)"
)</f>
        <v>Upper Middle ($130K-$170K)</v>
      </c>
      <c r="R2283" t="str" cm="1">
        <f t="array" ref="R2283">_xlfn.IFS(
G2283&lt;=2,"New Customers (0-2Y)",
G2283&lt;=5,"Growing Customers (3-5Y)",
G2283&lt;=8,"Established Customers (6-8Y)",
G2283&lt;=10,"Loyal Customers (9-10Y)"
)</f>
        <v>Growing Customers (3-5Y)</v>
      </c>
    </row>
    <row r="2284" spans="1:18" x14ac:dyDescent="0.35">
      <c r="A2284">
        <v>15642787</v>
      </c>
      <c r="B2284" t="s">
        <v>486</v>
      </c>
      <c r="C2284" t="s">
        <v>17</v>
      </c>
      <c r="D2284" t="s">
        <v>39</v>
      </c>
      <c r="E2284">
        <v>37</v>
      </c>
      <c r="F2284" t="s">
        <v>19</v>
      </c>
      <c r="G2284">
        <v>1</v>
      </c>
      <c r="H2284" s="4">
        <v>133043.66</v>
      </c>
      <c r="I2284" t="s">
        <v>33</v>
      </c>
      <c r="J2284">
        <v>1</v>
      </c>
      <c r="K2284">
        <v>572</v>
      </c>
      <c r="L2284" t="s">
        <v>31</v>
      </c>
      <c r="M2284" t="s">
        <v>27</v>
      </c>
      <c r="N2284" t="s">
        <v>32</v>
      </c>
      <c r="O2284" s="4">
        <v>111243.09</v>
      </c>
      <c r="P2284" t="s">
        <v>28</v>
      </c>
      <c r="Q2284" t="str" cm="1">
        <f t="array" ref="Q2284">_xlfn.IFS(
O2284&lt;50000,"Low Salary (&lt;$50K)",
O2284&lt;90000,"Lower Middle ($50K-$90K)",
O2284&lt;130000,"Middle ($90K-$130K)",
O2284&lt;170000,"Upper Middle ($130K-$170K)",
O2284&gt;=170000,"High Salary (&gt;$170K)"
)</f>
        <v>Middle ($90K-$130K)</v>
      </c>
      <c r="R2284" t="str" cm="1">
        <f t="array" ref="R2284">_xlfn.IFS(
G2284&lt;=2,"New Customers (0-2Y)",
G2284&lt;=5,"Growing Customers (3-5Y)",
G2284&lt;=8,"Established Customers (6-8Y)",
G2284&lt;=10,"Loyal Customers (9-10Y)"
)</f>
        <v>New Customers (0-2Y)</v>
      </c>
    </row>
    <row r="2285" spans="1:18" x14ac:dyDescent="0.35">
      <c r="A2285">
        <v>15624633</v>
      </c>
      <c r="B2285" t="s">
        <v>1330</v>
      </c>
      <c r="C2285" t="s">
        <v>17</v>
      </c>
      <c r="D2285" t="s">
        <v>39</v>
      </c>
      <c r="E2285">
        <v>45</v>
      </c>
      <c r="F2285" t="s">
        <v>19</v>
      </c>
      <c r="G2285">
        <v>9</v>
      </c>
      <c r="H2285" s="4">
        <v>74989.58</v>
      </c>
      <c r="I2285" t="s">
        <v>29</v>
      </c>
      <c r="J2285">
        <v>1</v>
      </c>
      <c r="K2285">
        <v>702</v>
      </c>
      <c r="L2285" t="s">
        <v>35</v>
      </c>
      <c r="M2285" t="s">
        <v>21</v>
      </c>
      <c r="N2285" t="s">
        <v>22</v>
      </c>
      <c r="O2285" s="4">
        <v>171014.69</v>
      </c>
      <c r="P2285" t="s">
        <v>28</v>
      </c>
      <c r="Q2285" t="str" cm="1">
        <f t="array" ref="Q2285">_xlfn.IFS(
O2285&lt;50000,"Low Salary (&lt;$50K)",
O2285&lt;90000,"Lower Middle ($50K-$90K)",
O2285&lt;130000,"Middle ($90K-$130K)",
O2285&lt;170000,"Upper Middle ($130K-$170K)",
O2285&gt;=170000,"High Salary (&gt;$170K)"
)</f>
        <v>High Salary (&gt;$170K)</v>
      </c>
      <c r="R2285" t="str" cm="1">
        <f t="array" ref="R2285">_xlfn.IFS(
G2285&lt;=2,"New Customers (0-2Y)",
G2285&lt;=5,"Growing Customers (3-5Y)",
G2285&lt;=8,"Established Customers (6-8Y)",
G2285&lt;=10,"Loyal Customers (9-10Y)"
)</f>
        <v>Loyal Customers (9-10Y)</v>
      </c>
    </row>
    <row r="2286" spans="1:18" x14ac:dyDescent="0.35">
      <c r="A2286">
        <v>15766765</v>
      </c>
      <c r="B2286" t="s">
        <v>440</v>
      </c>
      <c r="C2286" t="s">
        <v>42</v>
      </c>
      <c r="D2286" t="s">
        <v>39</v>
      </c>
      <c r="E2286">
        <v>39</v>
      </c>
      <c r="F2286" t="s">
        <v>19</v>
      </c>
      <c r="G2286">
        <v>7</v>
      </c>
      <c r="H2286" s="4">
        <v>60263.23</v>
      </c>
      <c r="I2286" t="s">
        <v>29</v>
      </c>
      <c r="J2286">
        <v>1</v>
      </c>
      <c r="K2286">
        <v>664</v>
      </c>
      <c r="L2286" t="s">
        <v>35</v>
      </c>
      <c r="M2286" t="s">
        <v>21</v>
      </c>
      <c r="N2286" t="s">
        <v>32</v>
      </c>
      <c r="O2286" s="4">
        <v>170835.32</v>
      </c>
      <c r="P2286" t="s">
        <v>28</v>
      </c>
      <c r="Q2286" t="str" cm="1">
        <f t="array" ref="Q2286">_xlfn.IFS(
O2286&lt;50000,"Low Salary (&lt;$50K)",
O2286&lt;90000,"Lower Middle ($50K-$90K)",
O2286&lt;130000,"Middle ($90K-$130K)",
O2286&lt;170000,"Upper Middle ($130K-$170K)",
O2286&gt;=170000,"High Salary (&gt;$170K)"
)</f>
        <v>High Salary (&gt;$170K)</v>
      </c>
      <c r="R2286" t="str" cm="1">
        <f t="array" ref="R2286">_xlfn.IFS(
G2286&lt;=2,"New Customers (0-2Y)",
G2286&lt;=5,"Growing Customers (3-5Y)",
G2286&lt;=8,"Established Customers (6-8Y)",
G2286&lt;=10,"Loyal Customers (9-10Y)"
)</f>
        <v>Established Customers (6-8Y)</v>
      </c>
    </row>
    <row r="2287" spans="1:18" x14ac:dyDescent="0.35">
      <c r="A2287">
        <v>15783615</v>
      </c>
      <c r="B2287" t="s">
        <v>1331</v>
      </c>
      <c r="C2287" t="s">
        <v>42</v>
      </c>
      <c r="D2287" t="s">
        <v>39</v>
      </c>
      <c r="E2287">
        <v>50</v>
      </c>
      <c r="F2287" t="s">
        <v>19</v>
      </c>
      <c r="G2287">
        <v>3</v>
      </c>
      <c r="H2287" s="4">
        <v>129370.91</v>
      </c>
      <c r="I2287" t="s">
        <v>33</v>
      </c>
      <c r="J2287">
        <v>4</v>
      </c>
      <c r="K2287">
        <v>630</v>
      </c>
      <c r="L2287" t="s">
        <v>20</v>
      </c>
      <c r="M2287" t="s">
        <v>21</v>
      </c>
      <c r="N2287" t="s">
        <v>22</v>
      </c>
      <c r="O2287" s="4">
        <v>47775.34</v>
      </c>
      <c r="P2287" t="s">
        <v>23</v>
      </c>
      <c r="Q2287" t="str" cm="1">
        <f t="array" ref="Q2287">_xlfn.IFS(
O2287&lt;50000,"Low Salary (&lt;$50K)",
O2287&lt;90000,"Lower Middle ($50K-$90K)",
O2287&lt;130000,"Middle ($90K-$130K)",
O2287&lt;170000,"Upper Middle ($130K-$170K)",
O2287&gt;=170000,"High Salary (&gt;$170K)"
)</f>
        <v>Low Salary (&lt;$50K)</v>
      </c>
      <c r="R2287" t="str" cm="1">
        <f t="array" ref="R2287">_xlfn.IFS(
G2287&lt;=2,"New Customers (0-2Y)",
G2287&lt;=5,"Growing Customers (3-5Y)",
G2287&lt;=8,"Established Customers (6-8Y)",
G2287&lt;=10,"Loyal Customers (9-10Y)"
)</f>
        <v>Growing Customers (3-5Y)</v>
      </c>
    </row>
    <row r="2288" spans="1:18" x14ac:dyDescent="0.35">
      <c r="A2288">
        <v>15640161</v>
      </c>
      <c r="B2288" t="s">
        <v>308</v>
      </c>
      <c r="C2288" t="s">
        <v>42</v>
      </c>
      <c r="D2288" t="s">
        <v>39</v>
      </c>
      <c r="E2288">
        <v>44</v>
      </c>
      <c r="F2288" t="s">
        <v>19</v>
      </c>
      <c r="G2288">
        <v>5</v>
      </c>
      <c r="H2288" s="4">
        <v>157955.82999999999</v>
      </c>
      <c r="I2288" t="s">
        <v>33</v>
      </c>
      <c r="J2288">
        <v>2</v>
      </c>
      <c r="K2288">
        <v>618</v>
      </c>
      <c r="L2288" t="s">
        <v>20</v>
      </c>
      <c r="M2288" t="s">
        <v>27</v>
      </c>
      <c r="N2288" t="s">
        <v>32</v>
      </c>
      <c r="O2288" s="4">
        <v>139297.71</v>
      </c>
      <c r="P2288" t="s">
        <v>28</v>
      </c>
      <c r="Q2288" t="str" cm="1">
        <f t="array" ref="Q2288">_xlfn.IFS(
O2288&lt;50000,"Low Salary (&lt;$50K)",
O2288&lt;90000,"Lower Middle ($50K-$90K)",
O2288&lt;130000,"Middle ($90K-$130K)",
O2288&lt;170000,"Upper Middle ($130K-$170K)",
O2288&gt;=170000,"High Salary (&gt;$170K)"
)</f>
        <v>Upper Middle ($130K-$170K)</v>
      </c>
      <c r="R2288" t="str" cm="1">
        <f t="array" ref="R2288">_xlfn.IFS(
G2288&lt;=2,"New Customers (0-2Y)",
G2288&lt;=5,"Growing Customers (3-5Y)",
G2288&lt;=8,"Established Customers (6-8Y)",
G2288&lt;=10,"Loyal Customers (9-10Y)"
)</f>
        <v>Growing Customers (3-5Y)</v>
      </c>
    </row>
    <row r="2289" spans="1:18" x14ac:dyDescent="0.35">
      <c r="A2289">
        <v>15619889</v>
      </c>
      <c r="B2289" t="s">
        <v>168</v>
      </c>
      <c r="C2289" t="s">
        <v>17</v>
      </c>
      <c r="D2289" t="s">
        <v>39</v>
      </c>
      <c r="E2289">
        <v>26</v>
      </c>
      <c r="F2289" t="s">
        <v>43</v>
      </c>
      <c r="G2289">
        <v>4</v>
      </c>
      <c r="H2289" s="4">
        <v>0</v>
      </c>
      <c r="I2289" t="s">
        <v>24</v>
      </c>
      <c r="J2289">
        <v>1</v>
      </c>
      <c r="K2289">
        <v>556</v>
      </c>
      <c r="L2289" t="s">
        <v>31</v>
      </c>
      <c r="M2289" t="s">
        <v>21</v>
      </c>
      <c r="N2289" t="s">
        <v>32</v>
      </c>
      <c r="O2289" s="4">
        <v>195167.38</v>
      </c>
      <c r="P2289" t="s">
        <v>28</v>
      </c>
      <c r="Q2289" t="str" cm="1">
        <f t="array" ref="Q2289">_xlfn.IFS(
O2289&lt;50000,"Low Salary (&lt;$50K)",
O2289&lt;90000,"Lower Middle ($50K-$90K)",
O2289&lt;130000,"Middle ($90K-$130K)",
O2289&lt;170000,"Upper Middle ($130K-$170K)",
O2289&gt;=170000,"High Salary (&gt;$170K)"
)</f>
        <v>High Salary (&gt;$170K)</v>
      </c>
      <c r="R2289" t="str" cm="1">
        <f t="array" ref="R2289">_xlfn.IFS(
G2289&lt;=2,"New Customers (0-2Y)",
G2289&lt;=5,"Growing Customers (3-5Y)",
G2289&lt;=8,"Established Customers (6-8Y)",
G2289&lt;=10,"Loyal Customers (9-10Y)"
)</f>
        <v>Growing Customers (3-5Y)</v>
      </c>
    </row>
    <row r="2290" spans="1:18" x14ac:dyDescent="0.35">
      <c r="A2290">
        <v>15579166</v>
      </c>
      <c r="B2290" t="s">
        <v>656</v>
      </c>
      <c r="C2290" t="s">
        <v>17</v>
      </c>
      <c r="D2290" t="s">
        <v>18</v>
      </c>
      <c r="E2290">
        <v>30</v>
      </c>
      <c r="F2290" t="s">
        <v>19</v>
      </c>
      <c r="G2290">
        <v>7</v>
      </c>
      <c r="H2290" s="4">
        <v>70729.17</v>
      </c>
      <c r="I2290" t="s">
        <v>29</v>
      </c>
      <c r="J2290">
        <v>1</v>
      </c>
      <c r="K2290">
        <v>619</v>
      </c>
      <c r="L2290" t="s">
        <v>20</v>
      </c>
      <c r="M2290" t="s">
        <v>21</v>
      </c>
      <c r="N2290" t="s">
        <v>22</v>
      </c>
      <c r="O2290" s="4">
        <v>160948.87</v>
      </c>
      <c r="P2290" t="s">
        <v>28</v>
      </c>
      <c r="Q2290" t="str" cm="1">
        <f t="array" ref="Q2290">_xlfn.IFS(
O2290&lt;50000,"Low Salary (&lt;$50K)",
O2290&lt;90000,"Lower Middle ($50K-$90K)",
O2290&lt;130000,"Middle ($90K-$130K)",
O2290&lt;170000,"Upper Middle ($130K-$170K)",
O2290&gt;=170000,"High Salary (&gt;$170K)"
)</f>
        <v>Upper Middle ($130K-$170K)</v>
      </c>
      <c r="R2290" t="str" cm="1">
        <f t="array" ref="R2290">_xlfn.IFS(
G2290&lt;=2,"New Customers (0-2Y)",
G2290&lt;=5,"Growing Customers (3-5Y)",
G2290&lt;=8,"Established Customers (6-8Y)",
G2290&lt;=10,"Loyal Customers (9-10Y)"
)</f>
        <v>Established Customers (6-8Y)</v>
      </c>
    </row>
    <row r="2291" spans="1:18" x14ac:dyDescent="0.35">
      <c r="A2291">
        <v>15789097</v>
      </c>
      <c r="B2291" t="s">
        <v>1332</v>
      </c>
      <c r="C2291" t="s">
        <v>17</v>
      </c>
      <c r="D2291" t="s">
        <v>39</v>
      </c>
      <c r="E2291">
        <v>48</v>
      </c>
      <c r="F2291" t="s">
        <v>19</v>
      </c>
      <c r="G2291">
        <v>8</v>
      </c>
      <c r="H2291" s="4">
        <v>0</v>
      </c>
      <c r="I2291" t="s">
        <v>24</v>
      </c>
      <c r="J2291">
        <v>2</v>
      </c>
      <c r="K2291">
        <v>644</v>
      </c>
      <c r="L2291" t="s">
        <v>20</v>
      </c>
      <c r="M2291" t="s">
        <v>27</v>
      </c>
      <c r="N2291" t="s">
        <v>22</v>
      </c>
      <c r="O2291" s="4">
        <v>44965.54</v>
      </c>
      <c r="P2291" t="s">
        <v>23</v>
      </c>
      <c r="Q2291" t="str" cm="1">
        <f t="array" ref="Q2291">_xlfn.IFS(
O2291&lt;50000,"Low Salary (&lt;$50K)",
O2291&lt;90000,"Lower Middle ($50K-$90K)",
O2291&lt;130000,"Middle ($90K-$130K)",
O2291&lt;170000,"Upper Middle ($130K-$170K)",
O2291&gt;=170000,"High Salary (&gt;$170K)"
)</f>
        <v>Low Salary (&lt;$50K)</v>
      </c>
      <c r="R2291" t="str" cm="1">
        <f t="array" ref="R2291">_xlfn.IFS(
G2291&lt;=2,"New Customers (0-2Y)",
G2291&lt;=5,"Growing Customers (3-5Y)",
G2291&lt;=8,"Established Customers (6-8Y)",
G2291&lt;=10,"Loyal Customers (9-10Y)"
)</f>
        <v>Established Customers (6-8Y)</v>
      </c>
    </row>
    <row r="2292" spans="1:18" x14ac:dyDescent="0.35">
      <c r="A2292">
        <v>15674880</v>
      </c>
      <c r="B2292" t="s">
        <v>645</v>
      </c>
      <c r="C2292" t="s">
        <v>26</v>
      </c>
      <c r="D2292" t="s">
        <v>39</v>
      </c>
      <c r="E2292">
        <v>50</v>
      </c>
      <c r="F2292" t="s">
        <v>19</v>
      </c>
      <c r="G2292">
        <v>2</v>
      </c>
      <c r="H2292" s="4">
        <v>0</v>
      </c>
      <c r="I2292" t="s">
        <v>24</v>
      </c>
      <c r="J2292">
        <v>2</v>
      </c>
      <c r="K2292">
        <v>658</v>
      </c>
      <c r="L2292" t="s">
        <v>20</v>
      </c>
      <c r="M2292" t="s">
        <v>21</v>
      </c>
      <c r="N2292" t="s">
        <v>32</v>
      </c>
      <c r="O2292" s="4">
        <v>52137.73</v>
      </c>
      <c r="P2292" t="s">
        <v>28</v>
      </c>
      <c r="Q2292" t="str" cm="1">
        <f t="array" ref="Q2292">_xlfn.IFS(
O2292&lt;50000,"Low Salary (&lt;$50K)",
O2292&lt;90000,"Lower Middle ($50K-$90K)",
O2292&lt;130000,"Middle ($90K-$130K)",
O2292&lt;170000,"Upper Middle ($130K-$170K)",
O2292&gt;=170000,"High Salary (&gt;$170K)"
)</f>
        <v>Lower Middle ($50K-$90K)</v>
      </c>
      <c r="R2292" t="str" cm="1">
        <f t="array" ref="R2292">_xlfn.IFS(
G2292&lt;=2,"New Customers (0-2Y)",
G2292&lt;=5,"Growing Customers (3-5Y)",
G2292&lt;=8,"Established Customers (6-8Y)",
G2292&lt;=10,"Loyal Customers (9-10Y)"
)</f>
        <v>New Customers (0-2Y)</v>
      </c>
    </row>
    <row r="2293" spans="1:18" x14ac:dyDescent="0.35">
      <c r="A2293">
        <v>15778157</v>
      </c>
      <c r="B2293" t="s">
        <v>868</v>
      </c>
      <c r="C2293" t="s">
        <v>26</v>
      </c>
      <c r="D2293" t="s">
        <v>39</v>
      </c>
      <c r="E2293">
        <v>27</v>
      </c>
      <c r="F2293" t="s">
        <v>43</v>
      </c>
      <c r="G2293">
        <v>8</v>
      </c>
      <c r="H2293" s="4">
        <v>90721.52</v>
      </c>
      <c r="I2293" t="s">
        <v>29</v>
      </c>
      <c r="J2293">
        <v>2</v>
      </c>
      <c r="K2293">
        <v>598</v>
      </c>
      <c r="L2293" t="s">
        <v>31</v>
      </c>
      <c r="M2293" t="s">
        <v>21</v>
      </c>
      <c r="N2293" t="s">
        <v>32</v>
      </c>
      <c r="O2293" s="4">
        <v>109296.18</v>
      </c>
      <c r="P2293" t="s">
        <v>28</v>
      </c>
      <c r="Q2293" t="str" cm="1">
        <f t="array" ref="Q2293">_xlfn.IFS(
O2293&lt;50000,"Low Salary (&lt;$50K)",
O2293&lt;90000,"Lower Middle ($50K-$90K)",
O2293&lt;130000,"Middle ($90K-$130K)",
O2293&lt;170000,"Upper Middle ($130K-$170K)",
O2293&gt;=170000,"High Salary (&gt;$170K)"
)</f>
        <v>Middle ($90K-$130K)</v>
      </c>
      <c r="R2293" t="str" cm="1">
        <f t="array" ref="R2293">_xlfn.IFS(
G2293&lt;=2,"New Customers (0-2Y)",
G2293&lt;=5,"Growing Customers (3-5Y)",
G2293&lt;=8,"Established Customers (6-8Y)",
G2293&lt;=10,"Loyal Customers (9-10Y)"
)</f>
        <v>Established Customers (6-8Y)</v>
      </c>
    </row>
    <row r="2294" spans="1:18" x14ac:dyDescent="0.35">
      <c r="A2294">
        <v>15779064</v>
      </c>
      <c r="B2294" t="s">
        <v>894</v>
      </c>
      <c r="C2294" t="s">
        <v>17</v>
      </c>
      <c r="D2294" t="s">
        <v>39</v>
      </c>
      <c r="E2294">
        <v>27</v>
      </c>
      <c r="F2294" t="s">
        <v>43</v>
      </c>
      <c r="G2294">
        <v>2</v>
      </c>
      <c r="H2294" s="4">
        <v>0</v>
      </c>
      <c r="I2294" t="s">
        <v>24</v>
      </c>
      <c r="J2294">
        <v>2</v>
      </c>
      <c r="K2294">
        <v>677</v>
      </c>
      <c r="L2294" t="s">
        <v>35</v>
      </c>
      <c r="M2294" t="s">
        <v>21</v>
      </c>
      <c r="N2294" t="s">
        <v>22</v>
      </c>
      <c r="O2294" s="4">
        <v>20092.89</v>
      </c>
      <c r="P2294" t="s">
        <v>28</v>
      </c>
      <c r="Q2294" t="str" cm="1">
        <f t="array" ref="Q2294">_xlfn.IFS(
O2294&lt;50000,"Low Salary (&lt;$50K)",
O2294&lt;90000,"Lower Middle ($50K-$90K)",
O2294&lt;130000,"Middle ($90K-$130K)",
O2294&lt;170000,"Upper Middle ($130K-$170K)",
O2294&gt;=170000,"High Salary (&gt;$170K)"
)</f>
        <v>Low Salary (&lt;$50K)</v>
      </c>
      <c r="R2294" t="str" cm="1">
        <f t="array" ref="R2294">_xlfn.IFS(
G2294&lt;=2,"New Customers (0-2Y)",
G2294&lt;=5,"Growing Customers (3-5Y)",
G2294&lt;=8,"Established Customers (6-8Y)",
G2294&lt;=10,"Loyal Customers (9-10Y)"
)</f>
        <v>New Customers (0-2Y)</v>
      </c>
    </row>
    <row r="2295" spans="1:18" x14ac:dyDescent="0.35">
      <c r="A2295">
        <v>15801265</v>
      </c>
      <c r="B2295" t="s">
        <v>619</v>
      </c>
      <c r="C2295" t="s">
        <v>26</v>
      </c>
      <c r="D2295" t="s">
        <v>18</v>
      </c>
      <c r="E2295">
        <v>45</v>
      </c>
      <c r="F2295" t="s">
        <v>19</v>
      </c>
      <c r="G2295">
        <v>0</v>
      </c>
      <c r="H2295" s="4">
        <v>57784.22</v>
      </c>
      <c r="I2295" t="s">
        <v>29</v>
      </c>
      <c r="J2295">
        <v>1</v>
      </c>
      <c r="K2295">
        <v>689</v>
      </c>
      <c r="L2295" t="s">
        <v>35</v>
      </c>
      <c r="M2295" t="s">
        <v>21</v>
      </c>
      <c r="N2295" t="s">
        <v>32</v>
      </c>
      <c r="O2295" s="4">
        <v>197804</v>
      </c>
      <c r="P2295" t="s">
        <v>23</v>
      </c>
      <c r="Q2295" t="str" cm="1">
        <f t="array" ref="Q2295">_xlfn.IFS(
O2295&lt;50000,"Low Salary (&lt;$50K)",
O2295&lt;90000,"Lower Middle ($50K-$90K)",
O2295&lt;130000,"Middle ($90K-$130K)",
O2295&lt;170000,"Upper Middle ($130K-$170K)",
O2295&gt;=170000,"High Salary (&gt;$170K)"
)</f>
        <v>High Salary (&gt;$170K)</v>
      </c>
      <c r="R2295" t="str" cm="1">
        <f t="array" ref="R2295">_xlfn.IFS(
G2295&lt;=2,"New Customers (0-2Y)",
G2295&lt;=5,"Growing Customers (3-5Y)",
G2295&lt;=8,"Established Customers (6-8Y)",
G2295&lt;=10,"Loyal Customers (9-10Y)"
)</f>
        <v>New Customers (0-2Y)</v>
      </c>
    </row>
    <row r="2296" spans="1:18" x14ac:dyDescent="0.35">
      <c r="A2296">
        <v>15589204</v>
      </c>
      <c r="B2296" t="s">
        <v>1333</v>
      </c>
      <c r="C2296" t="s">
        <v>17</v>
      </c>
      <c r="D2296" t="s">
        <v>39</v>
      </c>
      <c r="E2296">
        <v>33</v>
      </c>
      <c r="F2296" t="s">
        <v>19</v>
      </c>
      <c r="G2296">
        <v>9</v>
      </c>
      <c r="H2296" s="4">
        <v>131765.72</v>
      </c>
      <c r="I2296" t="s">
        <v>33</v>
      </c>
      <c r="J2296">
        <v>1</v>
      </c>
      <c r="K2296">
        <v>591</v>
      </c>
      <c r="L2296" t="s">
        <v>31</v>
      </c>
      <c r="M2296" t="s">
        <v>21</v>
      </c>
      <c r="N2296" t="s">
        <v>32</v>
      </c>
      <c r="O2296" s="4">
        <v>118782.06</v>
      </c>
      <c r="P2296" t="s">
        <v>28</v>
      </c>
      <c r="Q2296" t="str" cm="1">
        <f t="array" ref="Q2296">_xlfn.IFS(
O2296&lt;50000,"Low Salary (&lt;$50K)",
O2296&lt;90000,"Lower Middle ($50K-$90K)",
O2296&lt;130000,"Middle ($90K-$130K)",
O2296&lt;170000,"Upper Middle ($130K-$170K)",
O2296&gt;=170000,"High Salary (&gt;$170K)"
)</f>
        <v>Middle ($90K-$130K)</v>
      </c>
      <c r="R2296" t="str" cm="1">
        <f t="array" ref="R2296">_xlfn.IFS(
G2296&lt;=2,"New Customers (0-2Y)",
G2296&lt;=5,"Growing Customers (3-5Y)",
G2296&lt;=8,"Established Customers (6-8Y)",
G2296&lt;=10,"Loyal Customers (9-10Y)"
)</f>
        <v>Loyal Customers (9-10Y)</v>
      </c>
    </row>
    <row r="2297" spans="1:18" x14ac:dyDescent="0.35">
      <c r="A2297">
        <v>15664543</v>
      </c>
      <c r="B2297" t="s">
        <v>626</v>
      </c>
      <c r="C2297" t="s">
        <v>17</v>
      </c>
      <c r="D2297" t="s">
        <v>39</v>
      </c>
      <c r="E2297">
        <v>40</v>
      </c>
      <c r="F2297" t="s">
        <v>19</v>
      </c>
      <c r="G2297">
        <v>7</v>
      </c>
      <c r="H2297" s="4">
        <v>0</v>
      </c>
      <c r="I2297" t="s">
        <v>24</v>
      </c>
      <c r="J2297">
        <v>1</v>
      </c>
      <c r="K2297">
        <v>699</v>
      </c>
      <c r="L2297" t="s">
        <v>35</v>
      </c>
      <c r="M2297" t="s">
        <v>27</v>
      </c>
      <c r="N2297" t="s">
        <v>22</v>
      </c>
      <c r="O2297" s="4">
        <v>152876.13</v>
      </c>
      <c r="P2297" t="s">
        <v>23</v>
      </c>
      <c r="Q2297" t="str" cm="1">
        <f t="array" ref="Q2297">_xlfn.IFS(
O2297&lt;50000,"Low Salary (&lt;$50K)",
O2297&lt;90000,"Lower Middle ($50K-$90K)",
O2297&lt;130000,"Middle ($90K-$130K)",
O2297&lt;170000,"Upper Middle ($130K-$170K)",
O2297&gt;=170000,"High Salary (&gt;$170K)"
)</f>
        <v>Upper Middle ($130K-$170K)</v>
      </c>
      <c r="R2297" t="str" cm="1">
        <f t="array" ref="R2297">_xlfn.IFS(
G2297&lt;=2,"New Customers (0-2Y)",
G2297&lt;=5,"Growing Customers (3-5Y)",
G2297&lt;=8,"Established Customers (6-8Y)",
G2297&lt;=10,"Loyal Customers (9-10Y)"
)</f>
        <v>Established Customers (6-8Y)</v>
      </c>
    </row>
    <row r="2298" spans="1:18" x14ac:dyDescent="0.35">
      <c r="A2298">
        <v>15582714</v>
      </c>
      <c r="B2298" t="s">
        <v>563</v>
      </c>
      <c r="C2298" t="s">
        <v>42</v>
      </c>
      <c r="D2298" t="s">
        <v>39</v>
      </c>
      <c r="E2298">
        <v>47</v>
      </c>
      <c r="F2298" t="s">
        <v>19</v>
      </c>
      <c r="G2298">
        <v>9</v>
      </c>
      <c r="H2298" s="4">
        <v>110022.74</v>
      </c>
      <c r="I2298" t="s">
        <v>33</v>
      </c>
      <c r="J2298">
        <v>1</v>
      </c>
      <c r="K2298">
        <v>749</v>
      </c>
      <c r="L2298" t="s">
        <v>35</v>
      </c>
      <c r="M2298" t="s">
        <v>27</v>
      </c>
      <c r="N2298" t="s">
        <v>22</v>
      </c>
      <c r="O2298" s="4">
        <v>135655.29</v>
      </c>
      <c r="P2298" t="s">
        <v>23</v>
      </c>
      <c r="Q2298" t="str" cm="1">
        <f t="array" ref="Q2298">_xlfn.IFS(
O2298&lt;50000,"Low Salary (&lt;$50K)",
O2298&lt;90000,"Lower Middle ($50K-$90K)",
O2298&lt;130000,"Middle ($90K-$130K)",
O2298&lt;170000,"Upper Middle ($130K-$170K)",
O2298&gt;=170000,"High Salary (&gt;$170K)"
)</f>
        <v>Upper Middle ($130K-$170K)</v>
      </c>
      <c r="R2298" t="str" cm="1">
        <f t="array" ref="R2298">_xlfn.IFS(
G2298&lt;=2,"New Customers (0-2Y)",
G2298&lt;=5,"Growing Customers (3-5Y)",
G2298&lt;=8,"Established Customers (6-8Y)",
G2298&lt;=10,"Loyal Customers (9-10Y)"
)</f>
        <v>Loyal Customers (9-10Y)</v>
      </c>
    </row>
    <row r="2299" spans="1:18" x14ac:dyDescent="0.35">
      <c r="A2299">
        <v>15797595</v>
      </c>
      <c r="B2299" t="s">
        <v>1334</v>
      </c>
      <c r="C2299" t="s">
        <v>17</v>
      </c>
      <c r="D2299" t="s">
        <v>18</v>
      </c>
      <c r="E2299">
        <v>40</v>
      </c>
      <c r="F2299" t="s">
        <v>19</v>
      </c>
      <c r="G2299">
        <v>9</v>
      </c>
      <c r="H2299" s="4">
        <v>131569.63</v>
      </c>
      <c r="I2299" t="s">
        <v>33</v>
      </c>
      <c r="J2299">
        <v>1</v>
      </c>
      <c r="K2299">
        <v>709</v>
      </c>
      <c r="L2299" t="s">
        <v>35</v>
      </c>
      <c r="M2299" t="s">
        <v>21</v>
      </c>
      <c r="N2299" t="s">
        <v>22</v>
      </c>
      <c r="O2299" s="4">
        <v>103970.58</v>
      </c>
      <c r="P2299" t="s">
        <v>28</v>
      </c>
      <c r="Q2299" t="str" cm="1">
        <f t="array" ref="Q2299">_xlfn.IFS(
O2299&lt;50000,"Low Salary (&lt;$50K)",
O2299&lt;90000,"Lower Middle ($50K-$90K)",
O2299&lt;130000,"Middle ($90K-$130K)",
O2299&lt;170000,"Upper Middle ($130K-$170K)",
O2299&gt;=170000,"High Salary (&gt;$170K)"
)</f>
        <v>Middle ($90K-$130K)</v>
      </c>
      <c r="R2299" t="str" cm="1">
        <f t="array" ref="R2299">_xlfn.IFS(
G2299&lt;=2,"New Customers (0-2Y)",
G2299&lt;=5,"Growing Customers (3-5Y)",
G2299&lt;=8,"Established Customers (6-8Y)",
G2299&lt;=10,"Loyal Customers (9-10Y)"
)</f>
        <v>Loyal Customers (9-10Y)</v>
      </c>
    </row>
    <row r="2300" spans="1:18" x14ac:dyDescent="0.35">
      <c r="A2300">
        <v>15614034</v>
      </c>
      <c r="B2300" t="s">
        <v>82</v>
      </c>
      <c r="C2300" t="s">
        <v>42</v>
      </c>
      <c r="D2300" t="s">
        <v>39</v>
      </c>
      <c r="E2300">
        <v>61</v>
      </c>
      <c r="F2300" t="s">
        <v>2967</v>
      </c>
      <c r="G2300">
        <v>2</v>
      </c>
      <c r="H2300" s="4">
        <v>164523.5</v>
      </c>
      <c r="I2300" t="s">
        <v>33</v>
      </c>
      <c r="J2300">
        <v>2</v>
      </c>
      <c r="K2300">
        <v>607</v>
      </c>
      <c r="L2300" t="s">
        <v>20</v>
      </c>
      <c r="M2300" t="s">
        <v>21</v>
      </c>
      <c r="N2300" t="s">
        <v>22</v>
      </c>
      <c r="O2300" s="4">
        <v>35786.76</v>
      </c>
      <c r="P2300" t="s">
        <v>28</v>
      </c>
      <c r="Q2300" t="str" cm="1">
        <f t="array" ref="Q2300">_xlfn.IFS(
O2300&lt;50000,"Low Salary (&lt;$50K)",
O2300&lt;90000,"Lower Middle ($50K-$90K)",
O2300&lt;130000,"Middle ($90K-$130K)",
O2300&lt;170000,"Upper Middle ($130K-$170K)",
O2300&gt;=170000,"High Salary (&gt;$170K)"
)</f>
        <v>Low Salary (&lt;$50K)</v>
      </c>
      <c r="R2300" t="str" cm="1">
        <f t="array" ref="R2300">_xlfn.IFS(
G2300&lt;=2,"New Customers (0-2Y)",
G2300&lt;=5,"Growing Customers (3-5Y)",
G2300&lt;=8,"Established Customers (6-8Y)",
G2300&lt;=10,"Loyal Customers (9-10Y)"
)</f>
        <v>New Customers (0-2Y)</v>
      </c>
    </row>
    <row r="2301" spans="1:18" x14ac:dyDescent="0.35">
      <c r="A2301">
        <v>15763171</v>
      </c>
      <c r="B2301" t="s">
        <v>112</v>
      </c>
      <c r="C2301" t="s">
        <v>42</v>
      </c>
      <c r="D2301" t="s">
        <v>18</v>
      </c>
      <c r="E2301">
        <v>25</v>
      </c>
      <c r="F2301" t="s">
        <v>43</v>
      </c>
      <c r="G2301">
        <v>2</v>
      </c>
      <c r="H2301" s="4">
        <v>114330.95</v>
      </c>
      <c r="I2301" t="s">
        <v>33</v>
      </c>
      <c r="J2301">
        <v>1</v>
      </c>
      <c r="K2301">
        <v>650</v>
      </c>
      <c r="L2301" t="s">
        <v>20</v>
      </c>
      <c r="M2301" t="s">
        <v>21</v>
      </c>
      <c r="N2301" t="s">
        <v>22</v>
      </c>
      <c r="O2301" s="4">
        <v>25325.07</v>
      </c>
      <c r="P2301" t="s">
        <v>28</v>
      </c>
      <c r="Q2301" t="str" cm="1">
        <f t="array" ref="Q2301">_xlfn.IFS(
O2301&lt;50000,"Low Salary (&lt;$50K)",
O2301&lt;90000,"Lower Middle ($50K-$90K)",
O2301&lt;130000,"Middle ($90K-$130K)",
O2301&lt;170000,"Upper Middle ($130K-$170K)",
O2301&gt;=170000,"High Salary (&gt;$170K)"
)</f>
        <v>Low Salary (&lt;$50K)</v>
      </c>
      <c r="R2301" t="str" cm="1">
        <f t="array" ref="R2301">_xlfn.IFS(
G2301&lt;=2,"New Customers (0-2Y)",
G2301&lt;=5,"Growing Customers (3-5Y)",
G2301&lt;=8,"Established Customers (6-8Y)",
G2301&lt;=10,"Loyal Customers (9-10Y)"
)</f>
        <v>New Customers (0-2Y)</v>
      </c>
    </row>
    <row r="2302" spans="1:18" x14ac:dyDescent="0.35">
      <c r="A2302">
        <v>15647266</v>
      </c>
      <c r="B2302" t="s">
        <v>743</v>
      </c>
      <c r="C2302" t="s">
        <v>26</v>
      </c>
      <c r="D2302" t="s">
        <v>18</v>
      </c>
      <c r="E2302">
        <v>45</v>
      </c>
      <c r="F2302" t="s">
        <v>19</v>
      </c>
      <c r="G2302">
        <v>10</v>
      </c>
      <c r="H2302" s="4">
        <v>135923.16</v>
      </c>
      <c r="I2302" t="s">
        <v>33</v>
      </c>
      <c r="J2302">
        <v>1</v>
      </c>
      <c r="K2302">
        <v>651</v>
      </c>
      <c r="L2302" t="s">
        <v>20</v>
      </c>
      <c r="M2302" t="s">
        <v>21</v>
      </c>
      <c r="N2302" t="s">
        <v>32</v>
      </c>
      <c r="O2302" s="4">
        <v>18732.84</v>
      </c>
      <c r="P2302" t="s">
        <v>28</v>
      </c>
      <c r="Q2302" t="str" cm="1">
        <f t="array" ref="Q2302">_xlfn.IFS(
O2302&lt;50000,"Low Salary (&lt;$50K)",
O2302&lt;90000,"Lower Middle ($50K-$90K)",
O2302&lt;130000,"Middle ($90K-$130K)",
O2302&lt;170000,"Upper Middle ($130K-$170K)",
O2302&gt;=170000,"High Salary (&gt;$170K)"
)</f>
        <v>Low Salary (&lt;$50K)</v>
      </c>
      <c r="R2302" t="str" cm="1">
        <f t="array" ref="R2302">_xlfn.IFS(
G2302&lt;=2,"New Customers (0-2Y)",
G2302&lt;=5,"Growing Customers (3-5Y)",
G2302&lt;=8,"Established Customers (6-8Y)",
G2302&lt;=10,"Loyal Customers (9-10Y)"
)</f>
        <v>Loyal Customers (9-10Y)</v>
      </c>
    </row>
    <row r="2303" spans="1:18" x14ac:dyDescent="0.35">
      <c r="A2303">
        <v>15757577</v>
      </c>
      <c r="B2303" t="s">
        <v>1335</v>
      </c>
      <c r="C2303" t="s">
        <v>17</v>
      </c>
      <c r="D2303" t="s">
        <v>18</v>
      </c>
      <c r="E2303">
        <v>61</v>
      </c>
      <c r="F2303" t="s">
        <v>2967</v>
      </c>
      <c r="G2303">
        <v>8</v>
      </c>
      <c r="H2303" s="4">
        <v>0</v>
      </c>
      <c r="I2303" t="s">
        <v>24</v>
      </c>
      <c r="J2303">
        <v>2</v>
      </c>
      <c r="K2303">
        <v>676</v>
      </c>
      <c r="L2303" t="s">
        <v>35</v>
      </c>
      <c r="M2303" t="s">
        <v>21</v>
      </c>
      <c r="N2303" t="s">
        <v>22</v>
      </c>
      <c r="O2303" s="4">
        <v>118522.73</v>
      </c>
      <c r="P2303" t="s">
        <v>28</v>
      </c>
      <c r="Q2303" t="str" cm="1">
        <f t="array" ref="Q2303">_xlfn.IFS(
O2303&lt;50000,"Low Salary (&lt;$50K)",
O2303&lt;90000,"Lower Middle ($50K-$90K)",
O2303&lt;130000,"Middle ($90K-$130K)",
O2303&lt;170000,"Upper Middle ($130K-$170K)",
O2303&gt;=170000,"High Salary (&gt;$170K)"
)</f>
        <v>Middle ($90K-$130K)</v>
      </c>
      <c r="R2303" t="str" cm="1">
        <f t="array" ref="R2303">_xlfn.IFS(
G2303&lt;=2,"New Customers (0-2Y)",
G2303&lt;=5,"Growing Customers (3-5Y)",
G2303&lt;=8,"Established Customers (6-8Y)",
G2303&lt;=10,"Loyal Customers (9-10Y)"
)</f>
        <v>Established Customers (6-8Y)</v>
      </c>
    </row>
    <row r="2304" spans="1:18" x14ac:dyDescent="0.35">
      <c r="A2304">
        <v>15736656</v>
      </c>
      <c r="B2304" t="s">
        <v>46</v>
      </c>
      <c r="C2304" t="s">
        <v>17</v>
      </c>
      <c r="D2304" t="s">
        <v>18</v>
      </c>
      <c r="E2304">
        <v>49</v>
      </c>
      <c r="F2304" t="s">
        <v>19</v>
      </c>
      <c r="G2304">
        <v>4</v>
      </c>
      <c r="H2304" s="4">
        <v>0</v>
      </c>
      <c r="I2304" t="s">
        <v>24</v>
      </c>
      <c r="J2304">
        <v>2</v>
      </c>
      <c r="K2304">
        <v>723</v>
      </c>
      <c r="L2304" t="s">
        <v>35</v>
      </c>
      <c r="M2304" t="s">
        <v>27</v>
      </c>
      <c r="N2304" t="s">
        <v>22</v>
      </c>
      <c r="O2304" s="4">
        <v>89972.25</v>
      </c>
      <c r="P2304" t="s">
        <v>28</v>
      </c>
      <c r="Q2304" t="str" cm="1">
        <f t="array" ref="Q2304">_xlfn.IFS(
O2304&lt;50000,"Low Salary (&lt;$50K)",
O2304&lt;90000,"Lower Middle ($50K-$90K)",
O2304&lt;130000,"Middle ($90K-$130K)",
O2304&lt;170000,"Upper Middle ($130K-$170K)",
O2304&gt;=170000,"High Salary (&gt;$170K)"
)</f>
        <v>Lower Middle ($50K-$90K)</v>
      </c>
      <c r="R2304" t="str" cm="1">
        <f t="array" ref="R2304">_xlfn.IFS(
G2304&lt;=2,"New Customers (0-2Y)",
G2304&lt;=5,"Growing Customers (3-5Y)",
G2304&lt;=8,"Established Customers (6-8Y)",
G2304&lt;=10,"Loyal Customers (9-10Y)"
)</f>
        <v>Growing Customers (3-5Y)</v>
      </c>
    </row>
    <row r="2305" spans="1:18" x14ac:dyDescent="0.35">
      <c r="A2305">
        <v>15635078</v>
      </c>
      <c r="B2305" t="s">
        <v>146</v>
      </c>
      <c r="C2305" t="s">
        <v>26</v>
      </c>
      <c r="D2305" t="s">
        <v>39</v>
      </c>
      <c r="E2305">
        <v>45</v>
      </c>
      <c r="F2305" t="s">
        <v>19</v>
      </c>
      <c r="G2305">
        <v>0</v>
      </c>
      <c r="H2305" s="4">
        <v>124693.48</v>
      </c>
      <c r="I2305" t="s">
        <v>33</v>
      </c>
      <c r="J2305">
        <v>1</v>
      </c>
      <c r="K2305">
        <v>714</v>
      </c>
      <c r="L2305" t="s">
        <v>35</v>
      </c>
      <c r="M2305" t="s">
        <v>27</v>
      </c>
      <c r="N2305" t="s">
        <v>22</v>
      </c>
      <c r="O2305" s="4">
        <v>187194.15</v>
      </c>
      <c r="P2305" t="s">
        <v>28</v>
      </c>
      <c r="Q2305" t="str" cm="1">
        <f t="array" ref="Q2305">_xlfn.IFS(
O2305&lt;50000,"Low Salary (&lt;$50K)",
O2305&lt;90000,"Lower Middle ($50K-$90K)",
O2305&lt;130000,"Middle ($90K-$130K)",
O2305&lt;170000,"Upper Middle ($130K-$170K)",
O2305&gt;=170000,"High Salary (&gt;$170K)"
)</f>
        <v>High Salary (&gt;$170K)</v>
      </c>
      <c r="R2305" t="str" cm="1">
        <f t="array" ref="R2305">_xlfn.IFS(
G2305&lt;=2,"New Customers (0-2Y)",
G2305&lt;=5,"Growing Customers (3-5Y)",
G2305&lt;=8,"Established Customers (6-8Y)",
G2305&lt;=10,"Loyal Customers (9-10Y)"
)</f>
        <v>New Customers (0-2Y)</v>
      </c>
    </row>
    <row r="2306" spans="1:18" x14ac:dyDescent="0.35">
      <c r="A2306">
        <v>15680141</v>
      </c>
      <c r="B2306" t="s">
        <v>325</v>
      </c>
      <c r="C2306" t="s">
        <v>26</v>
      </c>
      <c r="D2306" t="s">
        <v>18</v>
      </c>
      <c r="E2306">
        <v>35</v>
      </c>
      <c r="F2306" t="s">
        <v>19</v>
      </c>
      <c r="G2306">
        <v>7</v>
      </c>
      <c r="H2306" s="4">
        <v>147936.42000000001</v>
      </c>
      <c r="I2306" t="s">
        <v>33</v>
      </c>
      <c r="J2306">
        <v>1</v>
      </c>
      <c r="K2306">
        <v>759</v>
      </c>
      <c r="L2306" t="s">
        <v>35</v>
      </c>
      <c r="M2306" t="s">
        <v>21</v>
      </c>
      <c r="N2306" t="s">
        <v>22</v>
      </c>
      <c r="O2306" s="4">
        <v>106785.7</v>
      </c>
      <c r="P2306" t="s">
        <v>28</v>
      </c>
      <c r="Q2306" t="str" cm="1">
        <f t="array" ref="Q2306">_xlfn.IFS(
O2306&lt;50000,"Low Salary (&lt;$50K)",
O2306&lt;90000,"Lower Middle ($50K-$90K)",
O2306&lt;130000,"Middle ($90K-$130K)",
O2306&lt;170000,"Upper Middle ($130K-$170K)",
O2306&gt;=170000,"High Salary (&gt;$170K)"
)</f>
        <v>Middle ($90K-$130K)</v>
      </c>
      <c r="R2306" t="str" cm="1">
        <f t="array" ref="R2306">_xlfn.IFS(
G2306&lt;=2,"New Customers (0-2Y)",
G2306&lt;=5,"Growing Customers (3-5Y)",
G2306&lt;=8,"Established Customers (6-8Y)",
G2306&lt;=10,"Loyal Customers (9-10Y)"
)</f>
        <v>Established Customers (6-8Y)</v>
      </c>
    </row>
    <row r="2307" spans="1:18" x14ac:dyDescent="0.35">
      <c r="A2307">
        <v>15576945</v>
      </c>
      <c r="B2307" t="s">
        <v>70</v>
      </c>
      <c r="C2307" t="s">
        <v>17</v>
      </c>
      <c r="D2307" t="s">
        <v>39</v>
      </c>
      <c r="E2307">
        <v>29</v>
      </c>
      <c r="F2307" t="s">
        <v>43</v>
      </c>
      <c r="G2307">
        <v>0</v>
      </c>
      <c r="H2307" s="4">
        <v>0</v>
      </c>
      <c r="I2307" t="s">
        <v>24</v>
      </c>
      <c r="J2307">
        <v>1</v>
      </c>
      <c r="K2307">
        <v>582</v>
      </c>
      <c r="L2307" t="s">
        <v>31</v>
      </c>
      <c r="M2307" t="s">
        <v>21</v>
      </c>
      <c r="N2307" t="s">
        <v>32</v>
      </c>
      <c r="O2307" s="4">
        <v>142516.35</v>
      </c>
      <c r="P2307" t="s">
        <v>28</v>
      </c>
      <c r="Q2307" t="str" cm="1">
        <f t="array" ref="Q2307">_xlfn.IFS(
O2307&lt;50000,"Low Salary (&lt;$50K)",
O2307&lt;90000,"Lower Middle ($50K-$90K)",
O2307&lt;130000,"Middle ($90K-$130K)",
O2307&lt;170000,"Upper Middle ($130K-$170K)",
O2307&gt;=170000,"High Salary (&gt;$170K)"
)</f>
        <v>Upper Middle ($130K-$170K)</v>
      </c>
      <c r="R2307" t="str" cm="1">
        <f t="array" ref="R2307">_xlfn.IFS(
G2307&lt;=2,"New Customers (0-2Y)",
G2307&lt;=5,"Growing Customers (3-5Y)",
G2307&lt;=8,"Established Customers (6-8Y)",
G2307&lt;=10,"Loyal Customers (9-10Y)"
)</f>
        <v>New Customers (0-2Y)</v>
      </c>
    </row>
    <row r="2308" spans="1:18" x14ac:dyDescent="0.35">
      <c r="A2308">
        <v>15602034</v>
      </c>
      <c r="B2308" t="s">
        <v>1336</v>
      </c>
      <c r="C2308" t="s">
        <v>17</v>
      </c>
      <c r="D2308" t="s">
        <v>18</v>
      </c>
      <c r="E2308">
        <v>34</v>
      </c>
      <c r="F2308" t="s">
        <v>19</v>
      </c>
      <c r="G2308">
        <v>2</v>
      </c>
      <c r="H2308" s="4">
        <v>126558.92</v>
      </c>
      <c r="I2308" t="s">
        <v>33</v>
      </c>
      <c r="J2308">
        <v>1</v>
      </c>
      <c r="K2308">
        <v>697</v>
      </c>
      <c r="L2308" t="s">
        <v>35</v>
      </c>
      <c r="M2308" t="s">
        <v>21</v>
      </c>
      <c r="N2308" t="s">
        <v>32</v>
      </c>
      <c r="O2308" s="4">
        <v>73334.429999999993</v>
      </c>
      <c r="P2308" t="s">
        <v>28</v>
      </c>
      <c r="Q2308" t="str" cm="1">
        <f t="array" ref="Q2308">_xlfn.IFS(
O2308&lt;50000,"Low Salary (&lt;$50K)",
O2308&lt;90000,"Lower Middle ($50K-$90K)",
O2308&lt;130000,"Middle ($90K-$130K)",
O2308&lt;170000,"Upper Middle ($130K-$170K)",
O2308&gt;=170000,"High Salary (&gt;$170K)"
)</f>
        <v>Lower Middle ($50K-$90K)</v>
      </c>
      <c r="R2308" t="str" cm="1">
        <f t="array" ref="R2308">_xlfn.IFS(
G2308&lt;=2,"New Customers (0-2Y)",
G2308&lt;=5,"Growing Customers (3-5Y)",
G2308&lt;=8,"Established Customers (6-8Y)",
G2308&lt;=10,"Loyal Customers (9-10Y)"
)</f>
        <v>New Customers (0-2Y)</v>
      </c>
    </row>
    <row r="2309" spans="1:18" x14ac:dyDescent="0.35">
      <c r="A2309">
        <v>15732020</v>
      </c>
      <c r="B2309" t="s">
        <v>1337</v>
      </c>
      <c r="C2309" t="s">
        <v>42</v>
      </c>
      <c r="D2309" t="s">
        <v>39</v>
      </c>
      <c r="E2309">
        <v>57</v>
      </c>
      <c r="F2309" t="s">
        <v>19</v>
      </c>
      <c r="G2309">
        <v>6</v>
      </c>
      <c r="H2309" s="4">
        <v>106938.11</v>
      </c>
      <c r="I2309" t="s">
        <v>33</v>
      </c>
      <c r="J2309">
        <v>2</v>
      </c>
      <c r="K2309">
        <v>610</v>
      </c>
      <c r="L2309" t="s">
        <v>20</v>
      </c>
      <c r="M2309" t="s">
        <v>27</v>
      </c>
      <c r="N2309" t="s">
        <v>22</v>
      </c>
      <c r="O2309" s="4">
        <v>186612.47</v>
      </c>
      <c r="P2309" t="s">
        <v>28</v>
      </c>
      <c r="Q2309" t="str" cm="1">
        <f t="array" ref="Q2309">_xlfn.IFS(
O2309&lt;50000,"Low Salary (&lt;$50K)",
O2309&lt;90000,"Lower Middle ($50K-$90K)",
O2309&lt;130000,"Middle ($90K-$130K)",
O2309&lt;170000,"Upper Middle ($130K-$170K)",
O2309&gt;=170000,"High Salary (&gt;$170K)"
)</f>
        <v>High Salary (&gt;$170K)</v>
      </c>
      <c r="R2309" t="str" cm="1">
        <f t="array" ref="R2309">_xlfn.IFS(
G2309&lt;=2,"New Customers (0-2Y)",
G2309&lt;=5,"Growing Customers (3-5Y)",
G2309&lt;=8,"Established Customers (6-8Y)",
G2309&lt;=10,"Loyal Customers (9-10Y)"
)</f>
        <v>Established Customers (6-8Y)</v>
      </c>
    </row>
    <row r="2310" spans="1:18" x14ac:dyDescent="0.35">
      <c r="A2310">
        <v>15611029</v>
      </c>
      <c r="B2310" t="s">
        <v>393</v>
      </c>
      <c r="C2310" t="s">
        <v>42</v>
      </c>
      <c r="D2310" t="s">
        <v>18</v>
      </c>
      <c r="E2310">
        <v>33</v>
      </c>
      <c r="F2310" t="s">
        <v>19</v>
      </c>
      <c r="G2310">
        <v>4</v>
      </c>
      <c r="H2310" s="4">
        <v>140002.35</v>
      </c>
      <c r="I2310" t="s">
        <v>33</v>
      </c>
      <c r="J2310">
        <v>1</v>
      </c>
      <c r="K2310">
        <v>488</v>
      </c>
      <c r="L2310" t="s">
        <v>44</v>
      </c>
      <c r="M2310" t="s">
        <v>21</v>
      </c>
      <c r="N2310" t="s">
        <v>32</v>
      </c>
      <c r="O2310" s="4">
        <v>123613.81</v>
      </c>
      <c r="P2310" t="s">
        <v>28</v>
      </c>
      <c r="Q2310" t="str" cm="1">
        <f t="array" ref="Q2310">_xlfn.IFS(
O2310&lt;50000,"Low Salary (&lt;$50K)",
O2310&lt;90000,"Lower Middle ($50K-$90K)",
O2310&lt;130000,"Middle ($90K-$130K)",
O2310&lt;170000,"Upper Middle ($130K-$170K)",
O2310&gt;=170000,"High Salary (&gt;$170K)"
)</f>
        <v>Middle ($90K-$130K)</v>
      </c>
      <c r="R2310" t="str" cm="1">
        <f t="array" ref="R2310">_xlfn.IFS(
G2310&lt;=2,"New Customers (0-2Y)",
G2310&lt;=5,"Growing Customers (3-5Y)",
G2310&lt;=8,"Established Customers (6-8Y)",
G2310&lt;=10,"Loyal Customers (9-10Y)"
)</f>
        <v>Growing Customers (3-5Y)</v>
      </c>
    </row>
    <row r="2311" spans="1:18" x14ac:dyDescent="0.35">
      <c r="A2311">
        <v>15621210</v>
      </c>
      <c r="B2311" t="s">
        <v>361</v>
      </c>
      <c r="C2311" t="s">
        <v>42</v>
      </c>
      <c r="D2311" t="s">
        <v>39</v>
      </c>
      <c r="E2311">
        <v>46</v>
      </c>
      <c r="F2311" t="s">
        <v>19</v>
      </c>
      <c r="G2311">
        <v>9</v>
      </c>
      <c r="H2311" s="4">
        <v>123444.72</v>
      </c>
      <c r="I2311" t="s">
        <v>33</v>
      </c>
      <c r="J2311">
        <v>1</v>
      </c>
      <c r="K2311">
        <v>599</v>
      </c>
      <c r="L2311" t="s">
        <v>31</v>
      </c>
      <c r="M2311" t="s">
        <v>21</v>
      </c>
      <c r="N2311" t="s">
        <v>22</v>
      </c>
      <c r="O2311" s="4">
        <v>31368.080000000002</v>
      </c>
      <c r="P2311" t="s">
        <v>23</v>
      </c>
      <c r="Q2311" t="str" cm="1">
        <f t="array" ref="Q2311">_xlfn.IFS(
O2311&lt;50000,"Low Salary (&lt;$50K)",
O2311&lt;90000,"Lower Middle ($50K-$90K)",
O2311&lt;130000,"Middle ($90K-$130K)",
O2311&lt;170000,"Upper Middle ($130K-$170K)",
O2311&gt;=170000,"High Salary (&gt;$170K)"
)</f>
        <v>Low Salary (&lt;$50K)</v>
      </c>
      <c r="R2311" t="str" cm="1">
        <f t="array" ref="R2311">_xlfn.IFS(
G2311&lt;=2,"New Customers (0-2Y)",
G2311&lt;=5,"Growing Customers (3-5Y)",
G2311&lt;=8,"Established Customers (6-8Y)",
G2311&lt;=10,"Loyal Customers (9-10Y)"
)</f>
        <v>Loyal Customers (9-10Y)</v>
      </c>
    </row>
    <row r="2312" spans="1:18" x14ac:dyDescent="0.35">
      <c r="A2312">
        <v>15569222</v>
      </c>
      <c r="B2312" t="s">
        <v>1338</v>
      </c>
      <c r="C2312" t="s">
        <v>17</v>
      </c>
      <c r="D2312" t="s">
        <v>39</v>
      </c>
      <c r="E2312">
        <v>32</v>
      </c>
      <c r="F2312" t="s">
        <v>19</v>
      </c>
      <c r="G2312">
        <v>6</v>
      </c>
      <c r="H2312" s="4">
        <v>147107.91</v>
      </c>
      <c r="I2312" t="s">
        <v>33</v>
      </c>
      <c r="J2312">
        <v>1</v>
      </c>
      <c r="K2312">
        <v>781</v>
      </c>
      <c r="L2312" t="s">
        <v>37</v>
      </c>
      <c r="M2312" t="s">
        <v>21</v>
      </c>
      <c r="N2312" t="s">
        <v>22</v>
      </c>
      <c r="O2312" s="4">
        <v>40066.949999999997</v>
      </c>
      <c r="P2312" t="s">
        <v>28</v>
      </c>
      <c r="Q2312" t="str" cm="1">
        <f t="array" ref="Q2312">_xlfn.IFS(
O2312&lt;50000,"Low Salary (&lt;$50K)",
O2312&lt;90000,"Lower Middle ($50K-$90K)",
O2312&lt;130000,"Middle ($90K-$130K)",
O2312&lt;170000,"Upper Middle ($130K-$170K)",
O2312&gt;=170000,"High Salary (&gt;$170K)"
)</f>
        <v>Low Salary (&lt;$50K)</v>
      </c>
      <c r="R2312" t="str" cm="1">
        <f t="array" ref="R2312">_xlfn.IFS(
G2312&lt;=2,"New Customers (0-2Y)",
G2312&lt;=5,"Growing Customers (3-5Y)",
G2312&lt;=8,"Established Customers (6-8Y)",
G2312&lt;=10,"Loyal Customers (9-10Y)"
)</f>
        <v>Established Customers (6-8Y)</v>
      </c>
    </row>
    <row r="2313" spans="1:18" x14ac:dyDescent="0.35">
      <c r="A2313">
        <v>15664639</v>
      </c>
      <c r="B2313" t="s">
        <v>696</v>
      </c>
      <c r="C2313" t="s">
        <v>17</v>
      </c>
      <c r="D2313" t="s">
        <v>39</v>
      </c>
      <c r="E2313">
        <v>19</v>
      </c>
      <c r="F2313" t="s">
        <v>43</v>
      </c>
      <c r="G2313">
        <v>9</v>
      </c>
      <c r="H2313" s="4">
        <v>128514.84</v>
      </c>
      <c r="I2313" t="s">
        <v>33</v>
      </c>
      <c r="J2313">
        <v>1</v>
      </c>
      <c r="K2313">
        <v>645</v>
      </c>
      <c r="L2313" t="s">
        <v>20</v>
      </c>
      <c r="M2313" t="s">
        <v>27</v>
      </c>
      <c r="N2313" t="s">
        <v>32</v>
      </c>
      <c r="O2313" s="4">
        <v>175969.19</v>
      </c>
      <c r="P2313" t="s">
        <v>28</v>
      </c>
      <c r="Q2313" t="str" cm="1">
        <f t="array" ref="Q2313">_xlfn.IFS(
O2313&lt;50000,"Low Salary (&lt;$50K)",
O2313&lt;90000,"Lower Middle ($50K-$90K)",
O2313&lt;130000,"Middle ($90K-$130K)",
O2313&lt;170000,"Upper Middle ($130K-$170K)",
O2313&gt;=170000,"High Salary (&gt;$170K)"
)</f>
        <v>High Salary (&gt;$170K)</v>
      </c>
      <c r="R2313" t="str" cm="1">
        <f t="array" ref="R2313">_xlfn.IFS(
G2313&lt;=2,"New Customers (0-2Y)",
G2313&lt;=5,"Growing Customers (3-5Y)",
G2313&lt;=8,"Established Customers (6-8Y)",
G2313&lt;=10,"Loyal Customers (9-10Y)"
)</f>
        <v>Loyal Customers (9-10Y)</v>
      </c>
    </row>
    <row r="2314" spans="1:18" x14ac:dyDescent="0.35">
      <c r="A2314">
        <v>15724223</v>
      </c>
      <c r="B2314" t="s">
        <v>1339</v>
      </c>
      <c r="C2314" t="s">
        <v>17</v>
      </c>
      <c r="D2314" t="s">
        <v>18</v>
      </c>
      <c r="E2314">
        <v>55</v>
      </c>
      <c r="F2314" t="s">
        <v>19</v>
      </c>
      <c r="G2314">
        <v>5</v>
      </c>
      <c r="H2314" s="4">
        <v>0</v>
      </c>
      <c r="I2314" t="s">
        <v>24</v>
      </c>
      <c r="J2314">
        <v>1</v>
      </c>
      <c r="K2314">
        <v>545</v>
      </c>
      <c r="L2314" t="s">
        <v>31</v>
      </c>
      <c r="M2314" t="s">
        <v>27</v>
      </c>
      <c r="N2314" t="s">
        <v>32</v>
      </c>
      <c r="O2314" s="4">
        <v>10034.77</v>
      </c>
      <c r="P2314" t="s">
        <v>23</v>
      </c>
      <c r="Q2314" t="str" cm="1">
        <f t="array" ref="Q2314">_xlfn.IFS(
O2314&lt;50000,"Low Salary (&lt;$50K)",
O2314&lt;90000,"Lower Middle ($50K-$90K)",
O2314&lt;130000,"Middle ($90K-$130K)",
O2314&lt;170000,"Upper Middle ($130K-$170K)",
O2314&gt;=170000,"High Salary (&gt;$170K)"
)</f>
        <v>Low Salary (&lt;$50K)</v>
      </c>
      <c r="R2314" t="str" cm="1">
        <f t="array" ref="R2314">_xlfn.IFS(
G2314&lt;=2,"New Customers (0-2Y)",
G2314&lt;=5,"Growing Customers (3-5Y)",
G2314&lt;=8,"Established Customers (6-8Y)",
G2314&lt;=10,"Loyal Customers (9-10Y)"
)</f>
        <v>Growing Customers (3-5Y)</v>
      </c>
    </row>
    <row r="2315" spans="1:18" x14ac:dyDescent="0.35">
      <c r="A2315">
        <v>15644621</v>
      </c>
      <c r="B2315" t="s">
        <v>827</v>
      </c>
      <c r="C2315" t="s">
        <v>42</v>
      </c>
      <c r="D2315" t="s">
        <v>18</v>
      </c>
      <c r="E2315">
        <v>40</v>
      </c>
      <c r="F2315" t="s">
        <v>19</v>
      </c>
      <c r="G2315">
        <v>9</v>
      </c>
      <c r="H2315" s="4">
        <v>106756.01</v>
      </c>
      <c r="I2315" t="s">
        <v>33</v>
      </c>
      <c r="J2315">
        <v>2</v>
      </c>
      <c r="K2315">
        <v>597</v>
      </c>
      <c r="L2315" t="s">
        <v>31</v>
      </c>
      <c r="M2315" t="s">
        <v>21</v>
      </c>
      <c r="N2315" t="s">
        <v>32</v>
      </c>
      <c r="O2315" s="4">
        <v>151167.94</v>
      </c>
      <c r="P2315" t="s">
        <v>28</v>
      </c>
      <c r="Q2315" t="str" cm="1">
        <f t="array" ref="Q2315">_xlfn.IFS(
O2315&lt;50000,"Low Salary (&lt;$50K)",
O2315&lt;90000,"Lower Middle ($50K-$90K)",
O2315&lt;130000,"Middle ($90K-$130K)",
O2315&lt;170000,"Upper Middle ($130K-$170K)",
O2315&gt;=170000,"High Salary (&gt;$170K)"
)</f>
        <v>Upper Middle ($130K-$170K)</v>
      </c>
      <c r="R2315" t="str" cm="1">
        <f t="array" ref="R2315">_xlfn.IFS(
G2315&lt;=2,"New Customers (0-2Y)",
G2315&lt;=5,"Growing Customers (3-5Y)",
G2315&lt;=8,"Established Customers (6-8Y)",
G2315&lt;=10,"Loyal Customers (9-10Y)"
)</f>
        <v>Loyal Customers (9-10Y)</v>
      </c>
    </row>
    <row r="2316" spans="1:18" x14ac:dyDescent="0.35">
      <c r="A2316">
        <v>15756056</v>
      </c>
      <c r="B2316" t="s">
        <v>226</v>
      </c>
      <c r="C2316" t="s">
        <v>26</v>
      </c>
      <c r="D2316" t="s">
        <v>18</v>
      </c>
      <c r="E2316">
        <v>28</v>
      </c>
      <c r="F2316" t="s">
        <v>43</v>
      </c>
      <c r="G2316">
        <v>3</v>
      </c>
      <c r="H2316" s="4">
        <v>0</v>
      </c>
      <c r="I2316" t="s">
        <v>24</v>
      </c>
      <c r="J2316">
        <v>2</v>
      </c>
      <c r="K2316">
        <v>561</v>
      </c>
      <c r="L2316" t="s">
        <v>31</v>
      </c>
      <c r="M2316" t="s">
        <v>21</v>
      </c>
      <c r="N2316" t="s">
        <v>32</v>
      </c>
      <c r="O2316" s="4">
        <v>191387.76</v>
      </c>
      <c r="P2316" t="s">
        <v>28</v>
      </c>
      <c r="Q2316" t="str" cm="1">
        <f t="array" ref="Q2316">_xlfn.IFS(
O2316&lt;50000,"Low Salary (&lt;$50K)",
O2316&lt;90000,"Lower Middle ($50K-$90K)",
O2316&lt;130000,"Middle ($90K-$130K)",
O2316&lt;170000,"Upper Middle ($130K-$170K)",
O2316&gt;=170000,"High Salary (&gt;$170K)"
)</f>
        <v>High Salary (&gt;$170K)</v>
      </c>
      <c r="R2316" t="str" cm="1">
        <f t="array" ref="R2316">_xlfn.IFS(
G2316&lt;=2,"New Customers (0-2Y)",
G2316&lt;=5,"Growing Customers (3-5Y)",
G2316&lt;=8,"Established Customers (6-8Y)",
G2316&lt;=10,"Loyal Customers (9-10Y)"
)</f>
        <v>Growing Customers (3-5Y)</v>
      </c>
    </row>
    <row r="2317" spans="1:18" x14ac:dyDescent="0.35">
      <c r="A2317">
        <v>15700353</v>
      </c>
      <c r="B2317" t="s">
        <v>429</v>
      </c>
      <c r="C2317" t="s">
        <v>17</v>
      </c>
      <c r="D2317" t="s">
        <v>18</v>
      </c>
      <c r="E2317">
        <v>37</v>
      </c>
      <c r="F2317" t="s">
        <v>19</v>
      </c>
      <c r="G2317">
        <v>6</v>
      </c>
      <c r="H2317" s="4">
        <v>0</v>
      </c>
      <c r="I2317" t="s">
        <v>24</v>
      </c>
      <c r="J2317">
        <v>2</v>
      </c>
      <c r="K2317">
        <v>662</v>
      </c>
      <c r="L2317" t="s">
        <v>35</v>
      </c>
      <c r="M2317" t="s">
        <v>21</v>
      </c>
      <c r="N2317" t="s">
        <v>32</v>
      </c>
      <c r="O2317" s="4">
        <v>51229.17</v>
      </c>
      <c r="P2317" t="s">
        <v>28</v>
      </c>
      <c r="Q2317" t="str" cm="1">
        <f t="array" ref="Q2317">_xlfn.IFS(
O2317&lt;50000,"Low Salary (&lt;$50K)",
O2317&lt;90000,"Lower Middle ($50K-$90K)",
O2317&lt;130000,"Middle ($90K-$130K)",
O2317&lt;170000,"Upper Middle ($130K-$170K)",
O2317&gt;=170000,"High Salary (&gt;$170K)"
)</f>
        <v>Lower Middle ($50K-$90K)</v>
      </c>
      <c r="R2317" t="str" cm="1">
        <f t="array" ref="R2317">_xlfn.IFS(
G2317&lt;=2,"New Customers (0-2Y)",
G2317&lt;=5,"Growing Customers (3-5Y)",
G2317&lt;=8,"Established Customers (6-8Y)",
G2317&lt;=10,"Loyal Customers (9-10Y)"
)</f>
        <v>Established Customers (6-8Y)</v>
      </c>
    </row>
    <row r="2318" spans="1:18" x14ac:dyDescent="0.35">
      <c r="A2318">
        <v>15624388</v>
      </c>
      <c r="B2318" t="s">
        <v>54</v>
      </c>
      <c r="C2318" t="s">
        <v>42</v>
      </c>
      <c r="D2318" t="s">
        <v>18</v>
      </c>
      <c r="E2318">
        <v>50</v>
      </c>
      <c r="F2318" t="s">
        <v>19</v>
      </c>
      <c r="G2318">
        <v>5</v>
      </c>
      <c r="H2318" s="4">
        <v>155393.32</v>
      </c>
      <c r="I2318" t="s">
        <v>33</v>
      </c>
      <c r="J2318">
        <v>1</v>
      </c>
      <c r="K2318">
        <v>649</v>
      </c>
      <c r="L2318" t="s">
        <v>20</v>
      </c>
      <c r="M2318" t="s">
        <v>21</v>
      </c>
      <c r="N2318" t="s">
        <v>22</v>
      </c>
      <c r="O2318" s="4">
        <v>87351.42</v>
      </c>
      <c r="P2318" t="s">
        <v>23</v>
      </c>
      <c r="Q2318" t="str" cm="1">
        <f t="array" ref="Q2318">_xlfn.IFS(
O2318&lt;50000,"Low Salary (&lt;$50K)",
O2318&lt;90000,"Lower Middle ($50K-$90K)",
O2318&lt;130000,"Middle ($90K-$130K)",
O2318&lt;170000,"Upper Middle ($130K-$170K)",
O2318&gt;=170000,"High Salary (&gt;$170K)"
)</f>
        <v>Lower Middle ($50K-$90K)</v>
      </c>
      <c r="R2318" t="str" cm="1">
        <f t="array" ref="R2318">_xlfn.IFS(
G2318&lt;=2,"New Customers (0-2Y)",
G2318&lt;=5,"Growing Customers (3-5Y)",
G2318&lt;=8,"Established Customers (6-8Y)",
G2318&lt;=10,"Loyal Customers (9-10Y)"
)</f>
        <v>Growing Customers (3-5Y)</v>
      </c>
    </row>
    <row r="2319" spans="1:18" x14ac:dyDescent="0.35">
      <c r="A2319">
        <v>15627212</v>
      </c>
      <c r="B2319" t="s">
        <v>252</v>
      </c>
      <c r="C2319" t="s">
        <v>17</v>
      </c>
      <c r="D2319" t="s">
        <v>18</v>
      </c>
      <c r="E2319">
        <v>36</v>
      </c>
      <c r="F2319" t="s">
        <v>19</v>
      </c>
      <c r="G2319">
        <v>2</v>
      </c>
      <c r="H2319" s="4">
        <v>110414.48</v>
      </c>
      <c r="I2319" t="s">
        <v>33</v>
      </c>
      <c r="J2319">
        <v>1</v>
      </c>
      <c r="K2319">
        <v>630</v>
      </c>
      <c r="L2319" t="s">
        <v>20</v>
      </c>
      <c r="M2319" t="s">
        <v>21</v>
      </c>
      <c r="N2319" t="s">
        <v>22</v>
      </c>
      <c r="O2319" s="4">
        <v>48984.95</v>
      </c>
      <c r="P2319" t="s">
        <v>28</v>
      </c>
      <c r="Q2319" t="str" cm="1">
        <f t="array" ref="Q2319">_xlfn.IFS(
O2319&lt;50000,"Low Salary (&lt;$50K)",
O2319&lt;90000,"Lower Middle ($50K-$90K)",
O2319&lt;130000,"Middle ($90K-$130K)",
O2319&lt;170000,"Upper Middle ($130K-$170K)",
O2319&gt;=170000,"High Salary (&gt;$170K)"
)</f>
        <v>Low Salary (&lt;$50K)</v>
      </c>
      <c r="R2319" t="str" cm="1">
        <f t="array" ref="R2319">_xlfn.IFS(
G2319&lt;=2,"New Customers (0-2Y)",
G2319&lt;=5,"Growing Customers (3-5Y)",
G2319&lt;=8,"Established Customers (6-8Y)",
G2319&lt;=10,"Loyal Customers (9-10Y)"
)</f>
        <v>New Customers (0-2Y)</v>
      </c>
    </row>
    <row r="2320" spans="1:18" x14ac:dyDescent="0.35">
      <c r="A2320">
        <v>15648005</v>
      </c>
      <c r="B2320" t="s">
        <v>341</v>
      </c>
      <c r="C2320" t="s">
        <v>26</v>
      </c>
      <c r="D2320" t="s">
        <v>39</v>
      </c>
      <c r="E2320">
        <v>33</v>
      </c>
      <c r="F2320" t="s">
        <v>19</v>
      </c>
      <c r="G2320">
        <v>2</v>
      </c>
      <c r="H2320" s="4">
        <v>0</v>
      </c>
      <c r="I2320" t="s">
        <v>24</v>
      </c>
      <c r="J2320">
        <v>2</v>
      </c>
      <c r="K2320">
        <v>672</v>
      </c>
      <c r="L2320" t="s">
        <v>35</v>
      </c>
      <c r="M2320" t="s">
        <v>21</v>
      </c>
      <c r="N2320" t="s">
        <v>22</v>
      </c>
      <c r="O2320" s="4">
        <v>182738</v>
      </c>
      <c r="P2320" t="s">
        <v>28</v>
      </c>
      <c r="Q2320" t="str" cm="1">
        <f t="array" ref="Q2320">_xlfn.IFS(
O2320&lt;50000,"Low Salary (&lt;$50K)",
O2320&lt;90000,"Lower Middle ($50K-$90K)",
O2320&lt;130000,"Middle ($90K-$130K)",
O2320&lt;170000,"Upper Middle ($130K-$170K)",
O2320&gt;=170000,"High Salary (&gt;$170K)"
)</f>
        <v>High Salary (&gt;$170K)</v>
      </c>
      <c r="R2320" t="str" cm="1">
        <f t="array" ref="R2320">_xlfn.IFS(
G2320&lt;=2,"New Customers (0-2Y)",
G2320&lt;=5,"Growing Customers (3-5Y)",
G2320&lt;=8,"Established Customers (6-8Y)",
G2320&lt;=10,"Loyal Customers (9-10Y)"
)</f>
        <v>New Customers (0-2Y)</v>
      </c>
    </row>
    <row r="2321" spans="1:18" x14ac:dyDescent="0.35">
      <c r="A2321">
        <v>15681446</v>
      </c>
      <c r="B2321" t="s">
        <v>197</v>
      </c>
      <c r="C2321" t="s">
        <v>42</v>
      </c>
      <c r="D2321" t="s">
        <v>18</v>
      </c>
      <c r="E2321">
        <v>37</v>
      </c>
      <c r="F2321" t="s">
        <v>19</v>
      </c>
      <c r="G2321">
        <v>9</v>
      </c>
      <c r="H2321" s="4">
        <v>157098.51999999999</v>
      </c>
      <c r="I2321" t="s">
        <v>33</v>
      </c>
      <c r="J2321">
        <v>1</v>
      </c>
      <c r="K2321">
        <v>636</v>
      </c>
      <c r="L2321" t="s">
        <v>20</v>
      </c>
      <c r="M2321" t="s">
        <v>21</v>
      </c>
      <c r="N2321" t="s">
        <v>22</v>
      </c>
      <c r="O2321" s="4">
        <v>153535.26999999999</v>
      </c>
      <c r="P2321" t="s">
        <v>28</v>
      </c>
      <c r="Q2321" t="str" cm="1">
        <f t="array" ref="Q2321">_xlfn.IFS(
O2321&lt;50000,"Low Salary (&lt;$50K)",
O2321&lt;90000,"Lower Middle ($50K-$90K)",
O2321&lt;130000,"Middle ($90K-$130K)",
O2321&lt;170000,"Upper Middle ($130K-$170K)",
O2321&gt;=170000,"High Salary (&gt;$170K)"
)</f>
        <v>Upper Middle ($130K-$170K)</v>
      </c>
      <c r="R2321" t="str" cm="1">
        <f t="array" ref="R2321">_xlfn.IFS(
G2321&lt;=2,"New Customers (0-2Y)",
G2321&lt;=5,"Growing Customers (3-5Y)",
G2321&lt;=8,"Established Customers (6-8Y)",
G2321&lt;=10,"Loyal Customers (9-10Y)"
)</f>
        <v>Loyal Customers (9-10Y)</v>
      </c>
    </row>
    <row r="2322" spans="1:18" x14ac:dyDescent="0.35">
      <c r="A2322">
        <v>15775888</v>
      </c>
      <c r="B2322" t="s">
        <v>57</v>
      </c>
      <c r="C2322" t="s">
        <v>42</v>
      </c>
      <c r="D2322" t="s">
        <v>18</v>
      </c>
      <c r="E2322">
        <v>38</v>
      </c>
      <c r="F2322" t="s">
        <v>19</v>
      </c>
      <c r="G2322">
        <v>5</v>
      </c>
      <c r="H2322" s="4">
        <v>85626.6</v>
      </c>
      <c r="I2322" t="s">
        <v>29</v>
      </c>
      <c r="J2322">
        <v>1</v>
      </c>
      <c r="K2322">
        <v>593</v>
      </c>
      <c r="L2322" t="s">
        <v>31</v>
      </c>
      <c r="M2322" t="s">
        <v>21</v>
      </c>
      <c r="N2322" t="s">
        <v>22</v>
      </c>
      <c r="O2322" s="4">
        <v>125079.65</v>
      </c>
      <c r="P2322" t="s">
        <v>28</v>
      </c>
      <c r="Q2322" t="str" cm="1">
        <f t="array" ref="Q2322">_xlfn.IFS(
O2322&lt;50000,"Low Salary (&lt;$50K)",
O2322&lt;90000,"Lower Middle ($50K-$90K)",
O2322&lt;130000,"Middle ($90K-$130K)",
O2322&lt;170000,"Upper Middle ($130K-$170K)",
O2322&gt;=170000,"High Salary (&gt;$170K)"
)</f>
        <v>Middle ($90K-$130K)</v>
      </c>
      <c r="R2322" t="str" cm="1">
        <f t="array" ref="R2322">_xlfn.IFS(
G2322&lt;=2,"New Customers (0-2Y)",
G2322&lt;=5,"Growing Customers (3-5Y)",
G2322&lt;=8,"Established Customers (6-8Y)",
G2322&lt;=10,"Loyal Customers (9-10Y)"
)</f>
        <v>Growing Customers (3-5Y)</v>
      </c>
    </row>
    <row r="2323" spans="1:18" x14ac:dyDescent="0.35">
      <c r="A2323">
        <v>15749019</v>
      </c>
      <c r="B2323" t="s">
        <v>1238</v>
      </c>
      <c r="C2323" t="s">
        <v>42</v>
      </c>
      <c r="D2323" t="s">
        <v>39</v>
      </c>
      <c r="E2323">
        <v>45</v>
      </c>
      <c r="F2323" t="s">
        <v>19</v>
      </c>
      <c r="G2323">
        <v>6</v>
      </c>
      <c r="H2323" s="4">
        <v>93796.42</v>
      </c>
      <c r="I2323" t="s">
        <v>29</v>
      </c>
      <c r="J2323">
        <v>2</v>
      </c>
      <c r="K2323">
        <v>545</v>
      </c>
      <c r="L2323" t="s">
        <v>31</v>
      </c>
      <c r="M2323" t="s">
        <v>21</v>
      </c>
      <c r="N2323" t="s">
        <v>22</v>
      </c>
      <c r="O2323" s="4">
        <v>162321.26</v>
      </c>
      <c r="P2323" t="s">
        <v>28</v>
      </c>
      <c r="Q2323" t="str" cm="1">
        <f t="array" ref="Q2323">_xlfn.IFS(
O2323&lt;50000,"Low Salary (&lt;$50K)",
O2323&lt;90000,"Lower Middle ($50K-$90K)",
O2323&lt;130000,"Middle ($90K-$130K)",
O2323&lt;170000,"Upper Middle ($130K-$170K)",
O2323&gt;=170000,"High Salary (&gt;$170K)"
)</f>
        <v>Upper Middle ($130K-$170K)</v>
      </c>
      <c r="R2323" t="str" cm="1">
        <f t="array" ref="R2323">_xlfn.IFS(
G2323&lt;=2,"New Customers (0-2Y)",
G2323&lt;=5,"Growing Customers (3-5Y)",
G2323&lt;=8,"Established Customers (6-8Y)",
G2323&lt;=10,"Loyal Customers (9-10Y)"
)</f>
        <v>Established Customers (6-8Y)</v>
      </c>
    </row>
    <row r="2324" spans="1:18" x14ac:dyDescent="0.35">
      <c r="A2324">
        <v>15709928</v>
      </c>
      <c r="B2324" t="s">
        <v>724</v>
      </c>
      <c r="C2324" t="s">
        <v>26</v>
      </c>
      <c r="D2324" t="s">
        <v>18</v>
      </c>
      <c r="E2324">
        <v>41</v>
      </c>
      <c r="F2324" t="s">
        <v>19</v>
      </c>
      <c r="G2324">
        <v>1</v>
      </c>
      <c r="H2324" s="4">
        <v>0</v>
      </c>
      <c r="I2324" t="s">
        <v>24</v>
      </c>
      <c r="J2324">
        <v>2</v>
      </c>
      <c r="K2324">
        <v>567</v>
      </c>
      <c r="L2324" t="s">
        <v>31</v>
      </c>
      <c r="M2324" t="s">
        <v>21</v>
      </c>
      <c r="N2324" t="s">
        <v>32</v>
      </c>
      <c r="O2324" s="4">
        <v>3414.72</v>
      </c>
      <c r="P2324" t="s">
        <v>28</v>
      </c>
      <c r="Q2324" t="str" cm="1">
        <f t="array" ref="Q2324">_xlfn.IFS(
O2324&lt;50000,"Low Salary (&lt;$50K)",
O2324&lt;90000,"Lower Middle ($50K-$90K)",
O2324&lt;130000,"Middle ($90K-$130K)",
O2324&lt;170000,"Upper Middle ($130K-$170K)",
O2324&gt;=170000,"High Salary (&gt;$170K)"
)</f>
        <v>Low Salary (&lt;$50K)</v>
      </c>
      <c r="R2324" t="str" cm="1">
        <f t="array" ref="R2324">_xlfn.IFS(
G2324&lt;=2,"New Customers (0-2Y)",
G2324&lt;=5,"Growing Customers (3-5Y)",
G2324&lt;=8,"Established Customers (6-8Y)",
G2324&lt;=10,"Loyal Customers (9-10Y)"
)</f>
        <v>New Customers (0-2Y)</v>
      </c>
    </row>
    <row r="2325" spans="1:18" x14ac:dyDescent="0.35">
      <c r="A2325">
        <v>15784676</v>
      </c>
      <c r="B2325" t="s">
        <v>133</v>
      </c>
      <c r="C2325" t="s">
        <v>17</v>
      </c>
      <c r="D2325" t="s">
        <v>39</v>
      </c>
      <c r="E2325">
        <v>51</v>
      </c>
      <c r="F2325" t="s">
        <v>19</v>
      </c>
      <c r="G2325">
        <v>6</v>
      </c>
      <c r="H2325" s="4">
        <v>125268.03</v>
      </c>
      <c r="I2325" t="s">
        <v>33</v>
      </c>
      <c r="J2325">
        <v>2</v>
      </c>
      <c r="K2325">
        <v>583</v>
      </c>
      <c r="L2325" t="s">
        <v>31</v>
      </c>
      <c r="M2325" t="s">
        <v>21</v>
      </c>
      <c r="N2325" t="s">
        <v>32</v>
      </c>
      <c r="O2325" s="4">
        <v>165082.25</v>
      </c>
      <c r="P2325" t="s">
        <v>28</v>
      </c>
      <c r="Q2325" t="str" cm="1">
        <f t="array" ref="Q2325">_xlfn.IFS(
O2325&lt;50000,"Low Salary (&lt;$50K)",
O2325&lt;90000,"Lower Middle ($50K-$90K)",
O2325&lt;130000,"Middle ($90K-$130K)",
O2325&lt;170000,"Upper Middle ($130K-$170K)",
O2325&gt;=170000,"High Salary (&gt;$170K)"
)</f>
        <v>Upper Middle ($130K-$170K)</v>
      </c>
      <c r="R2325" t="str" cm="1">
        <f t="array" ref="R2325">_xlfn.IFS(
G2325&lt;=2,"New Customers (0-2Y)",
G2325&lt;=5,"Growing Customers (3-5Y)",
G2325&lt;=8,"Established Customers (6-8Y)",
G2325&lt;=10,"Loyal Customers (9-10Y)"
)</f>
        <v>Established Customers (6-8Y)</v>
      </c>
    </row>
    <row r="2326" spans="1:18" x14ac:dyDescent="0.35">
      <c r="A2326">
        <v>15748116</v>
      </c>
      <c r="B2326" t="s">
        <v>155</v>
      </c>
      <c r="C2326" t="s">
        <v>17</v>
      </c>
      <c r="D2326" t="s">
        <v>18</v>
      </c>
      <c r="E2326">
        <v>29</v>
      </c>
      <c r="F2326" t="s">
        <v>43</v>
      </c>
      <c r="G2326">
        <v>2</v>
      </c>
      <c r="H2326" s="4">
        <v>148143.84</v>
      </c>
      <c r="I2326" t="s">
        <v>33</v>
      </c>
      <c r="J2326">
        <v>1</v>
      </c>
      <c r="K2326">
        <v>681</v>
      </c>
      <c r="L2326" t="s">
        <v>35</v>
      </c>
      <c r="M2326" t="s">
        <v>21</v>
      </c>
      <c r="N2326" t="s">
        <v>22</v>
      </c>
      <c r="O2326" s="4">
        <v>52021.39</v>
      </c>
      <c r="P2326" t="s">
        <v>28</v>
      </c>
      <c r="Q2326" t="str" cm="1">
        <f t="array" ref="Q2326">_xlfn.IFS(
O2326&lt;50000,"Low Salary (&lt;$50K)",
O2326&lt;90000,"Lower Middle ($50K-$90K)",
O2326&lt;130000,"Middle ($90K-$130K)",
O2326&lt;170000,"Upper Middle ($130K-$170K)",
O2326&gt;=170000,"High Salary (&gt;$170K)"
)</f>
        <v>Lower Middle ($50K-$90K)</v>
      </c>
      <c r="R2326" t="str" cm="1">
        <f t="array" ref="R2326">_xlfn.IFS(
G2326&lt;=2,"New Customers (0-2Y)",
G2326&lt;=5,"Growing Customers (3-5Y)",
G2326&lt;=8,"Established Customers (6-8Y)",
G2326&lt;=10,"Loyal Customers (9-10Y)"
)</f>
        <v>New Customers (0-2Y)</v>
      </c>
    </row>
    <row r="2327" spans="1:18" x14ac:dyDescent="0.35">
      <c r="A2327">
        <v>15612193</v>
      </c>
      <c r="B2327" t="s">
        <v>206</v>
      </c>
      <c r="C2327" t="s">
        <v>26</v>
      </c>
      <c r="D2327" t="s">
        <v>39</v>
      </c>
      <c r="E2327">
        <v>29</v>
      </c>
      <c r="F2327" t="s">
        <v>43</v>
      </c>
      <c r="G2327">
        <v>10</v>
      </c>
      <c r="H2327" s="4">
        <v>115545.33</v>
      </c>
      <c r="I2327" t="s">
        <v>33</v>
      </c>
      <c r="J2327">
        <v>2</v>
      </c>
      <c r="K2327">
        <v>762</v>
      </c>
      <c r="L2327" t="s">
        <v>35</v>
      </c>
      <c r="M2327" t="s">
        <v>21</v>
      </c>
      <c r="N2327" t="s">
        <v>32</v>
      </c>
      <c r="O2327" s="4">
        <v>148256.43</v>
      </c>
      <c r="P2327" t="s">
        <v>28</v>
      </c>
      <c r="Q2327" t="str" cm="1">
        <f t="array" ref="Q2327">_xlfn.IFS(
O2327&lt;50000,"Low Salary (&lt;$50K)",
O2327&lt;90000,"Lower Middle ($50K-$90K)",
O2327&lt;130000,"Middle ($90K-$130K)",
O2327&lt;170000,"Upper Middle ($130K-$170K)",
O2327&gt;=170000,"High Salary (&gt;$170K)"
)</f>
        <v>Upper Middle ($130K-$170K)</v>
      </c>
      <c r="R2327" t="str" cm="1">
        <f t="array" ref="R2327">_xlfn.IFS(
G2327&lt;=2,"New Customers (0-2Y)",
G2327&lt;=5,"Growing Customers (3-5Y)",
G2327&lt;=8,"Established Customers (6-8Y)",
G2327&lt;=10,"Loyal Customers (9-10Y)"
)</f>
        <v>Loyal Customers (9-10Y)</v>
      </c>
    </row>
    <row r="2328" spans="1:18" x14ac:dyDescent="0.35">
      <c r="A2328">
        <v>15762984</v>
      </c>
      <c r="B2328" t="s">
        <v>260</v>
      </c>
      <c r="C2328" t="s">
        <v>26</v>
      </c>
      <c r="D2328" t="s">
        <v>39</v>
      </c>
      <c r="E2328">
        <v>35</v>
      </c>
      <c r="F2328" t="s">
        <v>19</v>
      </c>
      <c r="G2328">
        <v>7</v>
      </c>
      <c r="H2328" s="4">
        <v>0</v>
      </c>
      <c r="I2328" t="s">
        <v>24</v>
      </c>
      <c r="J2328">
        <v>2</v>
      </c>
      <c r="K2328">
        <v>648</v>
      </c>
      <c r="L2328" t="s">
        <v>20</v>
      </c>
      <c r="M2328" t="s">
        <v>27</v>
      </c>
      <c r="N2328" t="s">
        <v>32</v>
      </c>
      <c r="O2328" s="4">
        <v>122899.01</v>
      </c>
      <c r="P2328" t="s">
        <v>28</v>
      </c>
      <c r="Q2328" t="str" cm="1">
        <f t="array" ref="Q2328">_xlfn.IFS(
O2328&lt;50000,"Low Salary (&lt;$50K)",
O2328&lt;90000,"Lower Middle ($50K-$90K)",
O2328&lt;130000,"Middle ($90K-$130K)",
O2328&lt;170000,"Upper Middle ($130K-$170K)",
O2328&gt;=170000,"High Salary (&gt;$170K)"
)</f>
        <v>Middle ($90K-$130K)</v>
      </c>
      <c r="R2328" t="str" cm="1">
        <f t="array" ref="R2328">_xlfn.IFS(
G2328&lt;=2,"New Customers (0-2Y)",
G2328&lt;=5,"Growing Customers (3-5Y)",
G2328&lt;=8,"Established Customers (6-8Y)",
G2328&lt;=10,"Loyal Customers (9-10Y)"
)</f>
        <v>Established Customers (6-8Y)</v>
      </c>
    </row>
    <row r="2329" spans="1:18" x14ac:dyDescent="0.35">
      <c r="A2329">
        <v>15613713</v>
      </c>
      <c r="B2329" t="s">
        <v>1130</v>
      </c>
      <c r="C2329" t="s">
        <v>17</v>
      </c>
      <c r="D2329" t="s">
        <v>39</v>
      </c>
      <c r="E2329">
        <v>30</v>
      </c>
      <c r="F2329" t="s">
        <v>19</v>
      </c>
      <c r="G2329">
        <v>5</v>
      </c>
      <c r="H2329" s="4">
        <v>44928.88</v>
      </c>
      <c r="I2329" t="s">
        <v>29</v>
      </c>
      <c r="J2329">
        <v>1</v>
      </c>
      <c r="K2329">
        <v>644</v>
      </c>
      <c r="L2329" t="s">
        <v>20</v>
      </c>
      <c r="M2329" t="s">
        <v>21</v>
      </c>
      <c r="N2329" t="s">
        <v>22</v>
      </c>
      <c r="O2329" s="4">
        <v>10771.46</v>
      </c>
      <c r="P2329" t="s">
        <v>28</v>
      </c>
      <c r="Q2329" t="str" cm="1">
        <f t="array" ref="Q2329">_xlfn.IFS(
O2329&lt;50000,"Low Salary (&lt;$50K)",
O2329&lt;90000,"Lower Middle ($50K-$90K)",
O2329&lt;130000,"Middle ($90K-$130K)",
O2329&lt;170000,"Upper Middle ($130K-$170K)",
O2329&gt;=170000,"High Salary (&gt;$170K)"
)</f>
        <v>Low Salary (&lt;$50K)</v>
      </c>
      <c r="R2329" t="str" cm="1">
        <f t="array" ref="R2329">_xlfn.IFS(
G2329&lt;=2,"New Customers (0-2Y)",
G2329&lt;=5,"Growing Customers (3-5Y)",
G2329&lt;=8,"Established Customers (6-8Y)",
G2329&lt;=10,"Loyal Customers (9-10Y)"
)</f>
        <v>Growing Customers (3-5Y)</v>
      </c>
    </row>
    <row r="2330" spans="1:18" x14ac:dyDescent="0.35">
      <c r="A2330">
        <v>15664204</v>
      </c>
      <c r="B2330" t="s">
        <v>1340</v>
      </c>
      <c r="C2330" t="s">
        <v>26</v>
      </c>
      <c r="D2330" t="s">
        <v>39</v>
      </c>
      <c r="E2330">
        <v>29</v>
      </c>
      <c r="F2330" t="s">
        <v>43</v>
      </c>
      <c r="G2330">
        <v>2</v>
      </c>
      <c r="H2330" s="4">
        <v>0</v>
      </c>
      <c r="I2330" t="s">
        <v>24</v>
      </c>
      <c r="J2330">
        <v>2</v>
      </c>
      <c r="K2330">
        <v>706</v>
      </c>
      <c r="L2330" t="s">
        <v>35</v>
      </c>
      <c r="M2330" t="s">
        <v>21</v>
      </c>
      <c r="N2330" t="s">
        <v>22</v>
      </c>
      <c r="O2330" s="4">
        <v>18255.509999999998</v>
      </c>
      <c r="P2330" t="s">
        <v>28</v>
      </c>
      <c r="Q2330" t="str" cm="1">
        <f t="array" ref="Q2330">_xlfn.IFS(
O2330&lt;50000,"Low Salary (&lt;$50K)",
O2330&lt;90000,"Lower Middle ($50K-$90K)",
O2330&lt;130000,"Middle ($90K-$130K)",
O2330&lt;170000,"Upper Middle ($130K-$170K)",
O2330&gt;=170000,"High Salary (&gt;$170K)"
)</f>
        <v>Low Salary (&lt;$50K)</v>
      </c>
      <c r="R2330" t="str" cm="1">
        <f t="array" ref="R2330">_xlfn.IFS(
G2330&lt;=2,"New Customers (0-2Y)",
G2330&lt;=5,"Growing Customers (3-5Y)",
G2330&lt;=8,"Established Customers (6-8Y)",
G2330&lt;=10,"Loyal Customers (9-10Y)"
)</f>
        <v>New Customers (0-2Y)</v>
      </c>
    </row>
    <row r="2331" spans="1:18" x14ac:dyDescent="0.35">
      <c r="A2331">
        <v>15639415</v>
      </c>
      <c r="B2331" t="s">
        <v>824</v>
      </c>
      <c r="C2331" t="s">
        <v>17</v>
      </c>
      <c r="D2331" t="s">
        <v>39</v>
      </c>
      <c r="E2331">
        <v>35</v>
      </c>
      <c r="F2331" t="s">
        <v>19</v>
      </c>
      <c r="G2331">
        <v>3</v>
      </c>
      <c r="H2331" s="4">
        <v>162442.35</v>
      </c>
      <c r="I2331" t="s">
        <v>33</v>
      </c>
      <c r="J2331">
        <v>1</v>
      </c>
      <c r="K2331">
        <v>850</v>
      </c>
      <c r="L2331" t="s">
        <v>37</v>
      </c>
      <c r="M2331" t="s">
        <v>21</v>
      </c>
      <c r="N2331" t="s">
        <v>32</v>
      </c>
      <c r="O2331" s="4">
        <v>183566.78</v>
      </c>
      <c r="P2331" t="s">
        <v>28</v>
      </c>
      <c r="Q2331" t="str" cm="1">
        <f t="array" ref="Q2331">_xlfn.IFS(
O2331&lt;50000,"Low Salary (&lt;$50K)",
O2331&lt;90000,"Lower Middle ($50K-$90K)",
O2331&lt;130000,"Middle ($90K-$130K)",
O2331&lt;170000,"Upper Middle ($130K-$170K)",
O2331&gt;=170000,"High Salary (&gt;$170K)"
)</f>
        <v>High Salary (&gt;$170K)</v>
      </c>
      <c r="R2331" t="str" cm="1">
        <f t="array" ref="R2331">_xlfn.IFS(
G2331&lt;=2,"New Customers (0-2Y)",
G2331&lt;=5,"Growing Customers (3-5Y)",
G2331&lt;=8,"Established Customers (6-8Y)",
G2331&lt;=10,"Loyal Customers (9-10Y)"
)</f>
        <v>Growing Customers (3-5Y)</v>
      </c>
    </row>
    <row r="2332" spans="1:18" x14ac:dyDescent="0.35">
      <c r="A2332">
        <v>15806332</v>
      </c>
      <c r="B2332" t="s">
        <v>1341</v>
      </c>
      <c r="C2332" t="s">
        <v>26</v>
      </c>
      <c r="D2332" t="s">
        <v>18</v>
      </c>
      <c r="E2332">
        <v>39</v>
      </c>
      <c r="F2332" t="s">
        <v>19</v>
      </c>
      <c r="G2332">
        <v>5</v>
      </c>
      <c r="H2332" s="4">
        <v>0</v>
      </c>
      <c r="I2332" t="s">
        <v>24</v>
      </c>
      <c r="J2332">
        <v>2</v>
      </c>
      <c r="K2332">
        <v>484</v>
      </c>
      <c r="L2332" t="s">
        <v>44</v>
      </c>
      <c r="M2332" t="s">
        <v>21</v>
      </c>
      <c r="N2332" t="s">
        <v>22</v>
      </c>
      <c r="O2332" s="4">
        <v>175224.12</v>
      </c>
      <c r="P2332" t="s">
        <v>28</v>
      </c>
      <c r="Q2332" t="str" cm="1">
        <f t="array" ref="Q2332">_xlfn.IFS(
O2332&lt;50000,"Low Salary (&lt;$50K)",
O2332&lt;90000,"Lower Middle ($50K-$90K)",
O2332&lt;130000,"Middle ($90K-$130K)",
O2332&lt;170000,"Upper Middle ($130K-$170K)",
O2332&gt;=170000,"High Salary (&gt;$170K)"
)</f>
        <v>High Salary (&gt;$170K)</v>
      </c>
      <c r="R2332" t="str" cm="1">
        <f t="array" ref="R2332">_xlfn.IFS(
G2332&lt;=2,"New Customers (0-2Y)",
G2332&lt;=5,"Growing Customers (3-5Y)",
G2332&lt;=8,"Established Customers (6-8Y)",
G2332&lt;=10,"Loyal Customers (9-10Y)"
)</f>
        <v>Growing Customers (3-5Y)</v>
      </c>
    </row>
    <row r="2333" spans="1:18" x14ac:dyDescent="0.35">
      <c r="A2333">
        <v>15614929</v>
      </c>
      <c r="B2333" t="s">
        <v>377</v>
      </c>
      <c r="C2333" t="s">
        <v>42</v>
      </c>
      <c r="D2333" t="s">
        <v>39</v>
      </c>
      <c r="E2333">
        <v>28</v>
      </c>
      <c r="F2333" t="s">
        <v>43</v>
      </c>
      <c r="G2333">
        <v>0</v>
      </c>
      <c r="H2333" s="4">
        <v>96213.82</v>
      </c>
      <c r="I2333" t="s">
        <v>29</v>
      </c>
      <c r="J2333">
        <v>2</v>
      </c>
      <c r="K2333">
        <v>508</v>
      </c>
      <c r="L2333" t="s">
        <v>31</v>
      </c>
      <c r="M2333" t="s">
        <v>21</v>
      </c>
      <c r="N2333" t="s">
        <v>32</v>
      </c>
      <c r="O2333" s="4">
        <v>147913.56</v>
      </c>
      <c r="P2333" t="s">
        <v>28</v>
      </c>
      <c r="Q2333" t="str" cm="1">
        <f t="array" ref="Q2333">_xlfn.IFS(
O2333&lt;50000,"Low Salary (&lt;$50K)",
O2333&lt;90000,"Lower Middle ($50K-$90K)",
O2333&lt;130000,"Middle ($90K-$130K)",
O2333&lt;170000,"Upper Middle ($130K-$170K)",
O2333&gt;=170000,"High Salary (&gt;$170K)"
)</f>
        <v>Upper Middle ($130K-$170K)</v>
      </c>
      <c r="R2333" t="str" cm="1">
        <f t="array" ref="R2333">_xlfn.IFS(
G2333&lt;=2,"New Customers (0-2Y)",
G2333&lt;=5,"Growing Customers (3-5Y)",
G2333&lt;=8,"Established Customers (6-8Y)",
G2333&lt;=10,"Loyal Customers (9-10Y)"
)</f>
        <v>New Customers (0-2Y)</v>
      </c>
    </row>
    <row r="2334" spans="1:18" x14ac:dyDescent="0.35">
      <c r="A2334">
        <v>15695492</v>
      </c>
      <c r="B2334" t="s">
        <v>649</v>
      </c>
      <c r="C2334" t="s">
        <v>17</v>
      </c>
      <c r="D2334" t="s">
        <v>18</v>
      </c>
      <c r="E2334">
        <v>29</v>
      </c>
      <c r="F2334" t="s">
        <v>43</v>
      </c>
      <c r="G2334">
        <v>6</v>
      </c>
      <c r="H2334" s="4">
        <v>156569.43</v>
      </c>
      <c r="I2334" t="s">
        <v>33</v>
      </c>
      <c r="J2334">
        <v>1</v>
      </c>
      <c r="K2334">
        <v>439</v>
      </c>
      <c r="L2334" t="s">
        <v>44</v>
      </c>
      <c r="M2334" t="s">
        <v>21</v>
      </c>
      <c r="N2334" t="s">
        <v>32</v>
      </c>
      <c r="O2334" s="4">
        <v>180598.66</v>
      </c>
      <c r="P2334" t="s">
        <v>28</v>
      </c>
      <c r="Q2334" t="str" cm="1">
        <f t="array" ref="Q2334">_xlfn.IFS(
O2334&lt;50000,"Low Salary (&lt;$50K)",
O2334&lt;90000,"Lower Middle ($50K-$90K)",
O2334&lt;130000,"Middle ($90K-$130K)",
O2334&lt;170000,"Upper Middle ($130K-$170K)",
O2334&gt;=170000,"High Salary (&gt;$170K)"
)</f>
        <v>High Salary (&gt;$170K)</v>
      </c>
      <c r="R2334" t="str" cm="1">
        <f t="array" ref="R2334">_xlfn.IFS(
G2334&lt;=2,"New Customers (0-2Y)",
G2334&lt;=5,"Growing Customers (3-5Y)",
G2334&lt;=8,"Established Customers (6-8Y)",
G2334&lt;=10,"Loyal Customers (9-10Y)"
)</f>
        <v>Established Customers (6-8Y)</v>
      </c>
    </row>
    <row r="2335" spans="1:18" x14ac:dyDescent="0.35">
      <c r="A2335">
        <v>15635972</v>
      </c>
      <c r="B2335" t="s">
        <v>675</v>
      </c>
      <c r="C2335" t="s">
        <v>26</v>
      </c>
      <c r="D2335" t="s">
        <v>39</v>
      </c>
      <c r="E2335">
        <v>36</v>
      </c>
      <c r="F2335" t="s">
        <v>19</v>
      </c>
      <c r="G2335">
        <v>8</v>
      </c>
      <c r="H2335" s="4">
        <v>0</v>
      </c>
      <c r="I2335" t="s">
        <v>24</v>
      </c>
      <c r="J2335">
        <v>2</v>
      </c>
      <c r="K2335">
        <v>484</v>
      </c>
      <c r="L2335" t="s">
        <v>44</v>
      </c>
      <c r="M2335" t="s">
        <v>21</v>
      </c>
      <c r="N2335" t="s">
        <v>32</v>
      </c>
      <c r="O2335" s="4">
        <v>186136.48</v>
      </c>
      <c r="P2335" t="s">
        <v>28</v>
      </c>
      <c r="Q2335" t="str" cm="1">
        <f t="array" ref="Q2335">_xlfn.IFS(
O2335&lt;50000,"Low Salary (&lt;$50K)",
O2335&lt;90000,"Lower Middle ($50K-$90K)",
O2335&lt;130000,"Middle ($90K-$130K)",
O2335&lt;170000,"Upper Middle ($130K-$170K)",
O2335&gt;=170000,"High Salary (&gt;$170K)"
)</f>
        <v>High Salary (&gt;$170K)</v>
      </c>
      <c r="R2335" t="str" cm="1">
        <f t="array" ref="R2335">_xlfn.IFS(
G2335&lt;=2,"New Customers (0-2Y)",
G2335&lt;=5,"Growing Customers (3-5Y)",
G2335&lt;=8,"Established Customers (6-8Y)",
G2335&lt;=10,"Loyal Customers (9-10Y)"
)</f>
        <v>Established Customers (6-8Y)</v>
      </c>
    </row>
    <row r="2336" spans="1:18" x14ac:dyDescent="0.35">
      <c r="A2336">
        <v>15616380</v>
      </c>
      <c r="B2336" t="s">
        <v>1342</v>
      </c>
      <c r="C2336" t="s">
        <v>26</v>
      </c>
      <c r="D2336" t="s">
        <v>18</v>
      </c>
      <c r="E2336">
        <v>37</v>
      </c>
      <c r="F2336" t="s">
        <v>19</v>
      </c>
      <c r="G2336">
        <v>1</v>
      </c>
      <c r="H2336" s="4">
        <v>0</v>
      </c>
      <c r="I2336" t="s">
        <v>24</v>
      </c>
      <c r="J2336">
        <v>2</v>
      </c>
      <c r="K2336">
        <v>803</v>
      </c>
      <c r="L2336" t="s">
        <v>37</v>
      </c>
      <c r="M2336" t="s">
        <v>27</v>
      </c>
      <c r="N2336" t="s">
        <v>32</v>
      </c>
      <c r="O2336" s="4">
        <v>7455.2</v>
      </c>
      <c r="P2336" t="s">
        <v>28</v>
      </c>
      <c r="Q2336" t="str" cm="1">
        <f t="array" ref="Q2336">_xlfn.IFS(
O2336&lt;50000,"Low Salary (&lt;$50K)",
O2336&lt;90000,"Lower Middle ($50K-$90K)",
O2336&lt;130000,"Middle ($90K-$130K)",
O2336&lt;170000,"Upper Middle ($130K-$170K)",
O2336&gt;=170000,"High Salary (&gt;$170K)"
)</f>
        <v>Low Salary (&lt;$50K)</v>
      </c>
      <c r="R2336" t="str" cm="1">
        <f t="array" ref="R2336">_xlfn.IFS(
G2336&lt;=2,"New Customers (0-2Y)",
G2336&lt;=5,"Growing Customers (3-5Y)",
G2336&lt;=8,"Established Customers (6-8Y)",
G2336&lt;=10,"Loyal Customers (9-10Y)"
)</f>
        <v>New Customers (0-2Y)</v>
      </c>
    </row>
    <row r="2337" spans="1:18" x14ac:dyDescent="0.35">
      <c r="A2337">
        <v>15581440</v>
      </c>
      <c r="B2337" t="s">
        <v>1343</v>
      </c>
      <c r="C2337" t="s">
        <v>42</v>
      </c>
      <c r="D2337" t="s">
        <v>18</v>
      </c>
      <c r="E2337">
        <v>48</v>
      </c>
      <c r="F2337" t="s">
        <v>19</v>
      </c>
      <c r="G2337">
        <v>6</v>
      </c>
      <c r="H2337" s="4">
        <v>110463.25</v>
      </c>
      <c r="I2337" t="s">
        <v>33</v>
      </c>
      <c r="J2337">
        <v>2</v>
      </c>
      <c r="K2337">
        <v>724</v>
      </c>
      <c r="L2337" t="s">
        <v>35</v>
      </c>
      <c r="M2337" t="s">
        <v>21</v>
      </c>
      <c r="N2337" t="s">
        <v>22</v>
      </c>
      <c r="O2337" s="4">
        <v>80552.11</v>
      </c>
      <c r="P2337" t="s">
        <v>23</v>
      </c>
      <c r="Q2337" t="str" cm="1">
        <f t="array" ref="Q2337">_xlfn.IFS(
O2337&lt;50000,"Low Salary (&lt;$50K)",
O2337&lt;90000,"Lower Middle ($50K-$90K)",
O2337&lt;130000,"Middle ($90K-$130K)",
O2337&lt;170000,"Upper Middle ($130K-$170K)",
O2337&gt;=170000,"High Salary (&gt;$170K)"
)</f>
        <v>Lower Middle ($50K-$90K)</v>
      </c>
      <c r="R2337" t="str" cm="1">
        <f t="array" ref="R2337">_xlfn.IFS(
G2337&lt;=2,"New Customers (0-2Y)",
G2337&lt;=5,"Growing Customers (3-5Y)",
G2337&lt;=8,"Established Customers (6-8Y)",
G2337&lt;=10,"Loyal Customers (9-10Y)"
)</f>
        <v>Established Customers (6-8Y)</v>
      </c>
    </row>
    <row r="2338" spans="1:18" x14ac:dyDescent="0.35">
      <c r="A2338">
        <v>15654390</v>
      </c>
      <c r="B2338" t="s">
        <v>45</v>
      </c>
      <c r="C2338" t="s">
        <v>17</v>
      </c>
      <c r="D2338" t="s">
        <v>39</v>
      </c>
      <c r="E2338">
        <v>33</v>
      </c>
      <c r="F2338" t="s">
        <v>19</v>
      </c>
      <c r="G2338">
        <v>7</v>
      </c>
      <c r="H2338" s="4">
        <v>154575.76</v>
      </c>
      <c r="I2338" t="s">
        <v>33</v>
      </c>
      <c r="J2338">
        <v>1</v>
      </c>
      <c r="K2338">
        <v>640</v>
      </c>
      <c r="L2338" t="s">
        <v>20</v>
      </c>
      <c r="M2338" t="s">
        <v>21</v>
      </c>
      <c r="N2338" t="s">
        <v>32</v>
      </c>
      <c r="O2338" s="4">
        <v>25722.28</v>
      </c>
      <c r="P2338" t="s">
        <v>23</v>
      </c>
      <c r="Q2338" t="str" cm="1">
        <f t="array" ref="Q2338">_xlfn.IFS(
O2338&lt;50000,"Low Salary (&lt;$50K)",
O2338&lt;90000,"Lower Middle ($50K-$90K)",
O2338&lt;130000,"Middle ($90K-$130K)",
O2338&lt;170000,"Upper Middle ($130K-$170K)",
O2338&gt;=170000,"High Salary (&gt;$170K)"
)</f>
        <v>Low Salary (&lt;$50K)</v>
      </c>
      <c r="R2338" t="str" cm="1">
        <f t="array" ref="R2338">_xlfn.IFS(
G2338&lt;=2,"New Customers (0-2Y)",
G2338&lt;=5,"Growing Customers (3-5Y)",
G2338&lt;=8,"Established Customers (6-8Y)",
G2338&lt;=10,"Loyal Customers (9-10Y)"
)</f>
        <v>Established Customers (6-8Y)</v>
      </c>
    </row>
    <row r="2339" spans="1:18" x14ac:dyDescent="0.35">
      <c r="A2339">
        <v>15660688</v>
      </c>
      <c r="B2339" t="s">
        <v>459</v>
      </c>
      <c r="C2339" t="s">
        <v>26</v>
      </c>
      <c r="D2339" t="s">
        <v>18</v>
      </c>
      <c r="E2339">
        <v>35</v>
      </c>
      <c r="F2339" t="s">
        <v>19</v>
      </c>
      <c r="G2339">
        <v>9</v>
      </c>
      <c r="H2339" s="4">
        <v>0</v>
      </c>
      <c r="I2339" t="s">
        <v>24</v>
      </c>
      <c r="J2339">
        <v>2</v>
      </c>
      <c r="K2339">
        <v>701</v>
      </c>
      <c r="L2339" t="s">
        <v>35</v>
      </c>
      <c r="M2339" t="s">
        <v>27</v>
      </c>
      <c r="N2339" t="s">
        <v>32</v>
      </c>
      <c r="O2339" s="4">
        <v>170996.86</v>
      </c>
      <c r="P2339" t="s">
        <v>28</v>
      </c>
      <c r="Q2339" t="str" cm="1">
        <f t="array" ref="Q2339">_xlfn.IFS(
O2339&lt;50000,"Low Salary (&lt;$50K)",
O2339&lt;90000,"Lower Middle ($50K-$90K)",
O2339&lt;130000,"Middle ($90K-$130K)",
O2339&lt;170000,"Upper Middle ($130K-$170K)",
O2339&gt;=170000,"High Salary (&gt;$170K)"
)</f>
        <v>High Salary (&gt;$170K)</v>
      </c>
      <c r="R2339" t="str" cm="1">
        <f t="array" ref="R2339">_xlfn.IFS(
G2339&lt;=2,"New Customers (0-2Y)",
G2339&lt;=5,"Growing Customers (3-5Y)",
G2339&lt;=8,"Established Customers (6-8Y)",
G2339&lt;=10,"Loyal Customers (9-10Y)"
)</f>
        <v>Loyal Customers (9-10Y)</v>
      </c>
    </row>
    <row r="2340" spans="1:18" x14ac:dyDescent="0.35">
      <c r="A2340">
        <v>15806307</v>
      </c>
      <c r="B2340" t="s">
        <v>1344</v>
      </c>
      <c r="C2340" t="s">
        <v>17</v>
      </c>
      <c r="D2340" t="s">
        <v>39</v>
      </c>
      <c r="E2340">
        <v>37</v>
      </c>
      <c r="F2340" t="s">
        <v>19</v>
      </c>
      <c r="G2340">
        <v>3</v>
      </c>
      <c r="H2340" s="4">
        <v>0</v>
      </c>
      <c r="I2340" t="s">
        <v>24</v>
      </c>
      <c r="J2340">
        <v>2</v>
      </c>
      <c r="K2340">
        <v>537</v>
      </c>
      <c r="L2340" t="s">
        <v>31</v>
      </c>
      <c r="M2340" t="s">
        <v>21</v>
      </c>
      <c r="N2340" t="s">
        <v>22</v>
      </c>
      <c r="O2340" s="4">
        <v>20603.32</v>
      </c>
      <c r="P2340" t="s">
        <v>28</v>
      </c>
      <c r="Q2340" t="str" cm="1">
        <f t="array" ref="Q2340">_xlfn.IFS(
O2340&lt;50000,"Low Salary (&lt;$50K)",
O2340&lt;90000,"Lower Middle ($50K-$90K)",
O2340&lt;130000,"Middle ($90K-$130K)",
O2340&lt;170000,"Upper Middle ($130K-$170K)",
O2340&gt;=170000,"High Salary (&gt;$170K)"
)</f>
        <v>Low Salary (&lt;$50K)</v>
      </c>
      <c r="R2340" t="str" cm="1">
        <f t="array" ref="R2340">_xlfn.IFS(
G2340&lt;=2,"New Customers (0-2Y)",
G2340&lt;=5,"Growing Customers (3-5Y)",
G2340&lt;=8,"Established Customers (6-8Y)",
G2340&lt;=10,"Loyal Customers (9-10Y)"
)</f>
        <v>Growing Customers (3-5Y)</v>
      </c>
    </row>
    <row r="2341" spans="1:18" x14ac:dyDescent="0.35">
      <c r="A2341">
        <v>15647975</v>
      </c>
      <c r="B2341" t="s">
        <v>1345</v>
      </c>
      <c r="C2341" t="s">
        <v>42</v>
      </c>
      <c r="D2341" t="s">
        <v>39</v>
      </c>
      <c r="E2341">
        <v>26</v>
      </c>
      <c r="F2341" t="s">
        <v>43</v>
      </c>
      <c r="G2341">
        <v>5</v>
      </c>
      <c r="H2341" s="4">
        <v>147037.32</v>
      </c>
      <c r="I2341" t="s">
        <v>33</v>
      </c>
      <c r="J2341">
        <v>1</v>
      </c>
      <c r="K2341">
        <v>651</v>
      </c>
      <c r="L2341" t="s">
        <v>20</v>
      </c>
      <c r="M2341" t="s">
        <v>27</v>
      </c>
      <c r="N2341" t="s">
        <v>32</v>
      </c>
      <c r="O2341" s="4">
        <v>141763.26</v>
      </c>
      <c r="P2341" t="s">
        <v>28</v>
      </c>
      <c r="Q2341" t="str" cm="1">
        <f t="array" ref="Q2341">_xlfn.IFS(
O2341&lt;50000,"Low Salary (&lt;$50K)",
O2341&lt;90000,"Lower Middle ($50K-$90K)",
O2341&lt;130000,"Middle ($90K-$130K)",
O2341&lt;170000,"Upper Middle ($130K-$170K)",
O2341&gt;=170000,"High Salary (&gt;$170K)"
)</f>
        <v>Upper Middle ($130K-$170K)</v>
      </c>
      <c r="R2341" t="str" cm="1">
        <f t="array" ref="R2341">_xlfn.IFS(
G2341&lt;=2,"New Customers (0-2Y)",
G2341&lt;=5,"Growing Customers (3-5Y)",
G2341&lt;=8,"Established Customers (6-8Y)",
G2341&lt;=10,"Loyal Customers (9-10Y)"
)</f>
        <v>Growing Customers (3-5Y)</v>
      </c>
    </row>
    <row r="2342" spans="1:18" x14ac:dyDescent="0.35">
      <c r="A2342">
        <v>15595728</v>
      </c>
      <c r="B2342" t="s">
        <v>871</v>
      </c>
      <c r="C2342" t="s">
        <v>42</v>
      </c>
      <c r="D2342" t="s">
        <v>39</v>
      </c>
      <c r="E2342">
        <v>41</v>
      </c>
      <c r="F2342" t="s">
        <v>19</v>
      </c>
      <c r="G2342">
        <v>0</v>
      </c>
      <c r="H2342" s="4">
        <v>119276.31</v>
      </c>
      <c r="I2342" t="s">
        <v>33</v>
      </c>
      <c r="J2342">
        <v>1</v>
      </c>
      <c r="K2342">
        <v>523</v>
      </c>
      <c r="L2342" t="s">
        <v>31</v>
      </c>
      <c r="M2342" t="s">
        <v>27</v>
      </c>
      <c r="N2342" t="s">
        <v>32</v>
      </c>
      <c r="O2342" s="4">
        <v>122284.38</v>
      </c>
      <c r="P2342" t="s">
        <v>23</v>
      </c>
      <c r="Q2342" t="str" cm="1">
        <f t="array" ref="Q2342">_xlfn.IFS(
O2342&lt;50000,"Low Salary (&lt;$50K)",
O2342&lt;90000,"Lower Middle ($50K-$90K)",
O2342&lt;130000,"Middle ($90K-$130K)",
O2342&lt;170000,"Upper Middle ($130K-$170K)",
O2342&gt;=170000,"High Salary (&gt;$170K)"
)</f>
        <v>Middle ($90K-$130K)</v>
      </c>
      <c r="R2342" t="str" cm="1">
        <f t="array" ref="R2342">_xlfn.IFS(
G2342&lt;=2,"New Customers (0-2Y)",
G2342&lt;=5,"Growing Customers (3-5Y)",
G2342&lt;=8,"Established Customers (6-8Y)",
G2342&lt;=10,"Loyal Customers (9-10Y)"
)</f>
        <v>New Customers (0-2Y)</v>
      </c>
    </row>
    <row r="2343" spans="1:18" x14ac:dyDescent="0.35">
      <c r="A2343">
        <v>15735388</v>
      </c>
      <c r="B2343" t="s">
        <v>1346</v>
      </c>
      <c r="C2343" t="s">
        <v>17</v>
      </c>
      <c r="D2343" t="s">
        <v>18</v>
      </c>
      <c r="E2343">
        <v>25</v>
      </c>
      <c r="F2343" t="s">
        <v>43</v>
      </c>
      <c r="G2343">
        <v>7</v>
      </c>
      <c r="H2343" s="4">
        <v>108664.85</v>
      </c>
      <c r="I2343" t="s">
        <v>33</v>
      </c>
      <c r="J2343">
        <v>2</v>
      </c>
      <c r="K2343">
        <v>717</v>
      </c>
      <c r="L2343" t="s">
        <v>35</v>
      </c>
      <c r="M2343" t="s">
        <v>21</v>
      </c>
      <c r="N2343" t="s">
        <v>32</v>
      </c>
      <c r="O2343" s="4">
        <v>190011.85</v>
      </c>
      <c r="P2343" t="s">
        <v>28</v>
      </c>
      <c r="Q2343" t="str" cm="1">
        <f t="array" ref="Q2343">_xlfn.IFS(
O2343&lt;50000,"Low Salary (&lt;$50K)",
O2343&lt;90000,"Lower Middle ($50K-$90K)",
O2343&lt;130000,"Middle ($90K-$130K)",
O2343&lt;170000,"Upper Middle ($130K-$170K)",
O2343&gt;=170000,"High Salary (&gt;$170K)"
)</f>
        <v>High Salary (&gt;$170K)</v>
      </c>
      <c r="R2343" t="str" cm="1">
        <f t="array" ref="R2343">_xlfn.IFS(
G2343&lt;=2,"New Customers (0-2Y)",
G2343&lt;=5,"Growing Customers (3-5Y)",
G2343&lt;=8,"Established Customers (6-8Y)",
G2343&lt;=10,"Loyal Customers (9-10Y)"
)</f>
        <v>Established Customers (6-8Y)</v>
      </c>
    </row>
    <row r="2344" spans="1:18" x14ac:dyDescent="0.35">
      <c r="A2344">
        <v>15788535</v>
      </c>
      <c r="B2344" t="s">
        <v>231</v>
      </c>
      <c r="C2344" t="s">
        <v>26</v>
      </c>
      <c r="D2344" t="s">
        <v>39</v>
      </c>
      <c r="E2344">
        <v>44</v>
      </c>
      <c r="F2344" t="s">
        <v>19</v>
      </c>
      <c r="G2344">
        <v>5</v>
      </c>
      <c r="H2344" s="4">
        <v>0</v>
      </c>
      <c r="I2344" t="s">
        <v>24</v>
      </c>
      <c r="J2344">
        <v>1</v>
      </c>
      <c r="K2344">
        <v>593</v>
      </c>
      <c r="L2344" t="s">
        <v>31</v>
      </c>
      <c r="M2344" t="s">
        <v>21</v>
      </c>
      <c r="N2344" t="s">
        <v>32</v>
      </c>
      <c r="O2344" s="4">
        <v>128046.98</v>
      </c>
      <c r="P2344" t="s">
        <v>28</v>
      </c>
      <c r="Q2344" t="str" cm="1">
        <f t="array" ref="Q2344">_xlfn.IFS(
O2344&lt;50000,"Low Salary (&lt;$50K)",
O2344&lt;90000,"Lower Middle ($50K-$90K)",
O2344&lt;130000,"Middle ($90K-$130K)",
O2344&lt;170000,"Upper Middle ($130K-$170K)",
O2344&gt;=170000,"High Salary (&gt;$170K)"
)</f>
        <v>Middle ($90K-$130K)</v>
      </c>
      <c r="R2344" t="str" cm="1">
        <f t="array" ref="R2344">_xlfn.IFS(
G2344&lt;=2,"New Customers (0-2Y)",
G2344&lt;=5,"Growing Customers (3-5Y)",
G2344&lt;=8,"Established Customers (6-8Y)",
G2344&lt;=10,"Loyal Customers (9-10Y)"
)</f>
        <v>Growing Customers (3-5Y)</v>
      </c>
    </row>
    <row r="2345" spans="1:18" x14ac:dyDescent="0.35">
      <c r="A2345">
        <v>15765902</v>
      </c>
      <c r="B2345" t="s">
        <v>807</v>
      </c>
      <c r="C2345" t="s">
        <v>42</v>
      </c>
      <c r="D2345" t="s">
        <v>39</v>
      </c>
      <c r="E2345">
        <v>38</v>
      </c>
      <c r="F2345" t="s">
        <v>19</v>
      </c>
      <c r="G2345">
        <v>5</v>
      </c>
      <c r="H2345" s="4">
        <v>163034.82</v>
      </c>
      <c r="I2345" t="s">
        <v>33</v>
      </c>
      <c r="J2345">
        <v>2</v>
      </c>
      <c r="K2345">
        <v>706</v>
      </c>
      <c r="L2345" t="s">
        <v>35</v>
      </c>
      <c r="M2345" t="s">
        <v>21</v>
      </c>
      <c r="N2345" t="s">
        <v>22</v>
      </c>
      <c r="O2345" s="4">
        <v>135662.17000000001</v>
      </c>
      <c r="P2345" t="s">
        <v>28</v>
      </c>
      <c r="Q2345" t="str" cm="1">
        <f t="array" ref="Q2345">_xlfn.IFS(
O2345&lt;50000,"Low Salary (&lt;$50K)",
O2345&lt;90000,"Lower Middle ($50K-$90K)",
O2345&lt;130000,"Middle ($90K-$130K)",
O2345&lt;170000,"Upper Middle ($130K-$170K)",
O2345&gt;=170000,"High Salary (&gt;$170K)"
)</f>
        <v>Upper Middle ($130K-$170K)</v>
      </c>
      <c r="R2345" t="str" cm="1">
        <f t="array" ref="R2345">_xlfn.IFS(
G2345&lt;=2,"New Customers (0-2Y)",
G2345&lt;=5,"Growing Customers (3-5Y)",
G2345&lt;=8,"Established Customers (6-8Y)",
G2345&lt;=10,"Loyal Customers (9-10Y)"
)</f>
        <v>Growing Customers (3-5Y)</v>
      </c>
    </row>
    <row r="2346" spans="1:18" x14ac:dyDescent="0.35">
      <c r="A2346">
        <v>15642345</v>
      </c>
      <c r="B2346" t="s">
        <v>1109</v>
      </c>
      <c r="C2346" t="s">
        <v>42</v>
      </c>
      <c r="D2346" t="s">
        <v>18</v>
      </c>
      <c r="E2346">
        <v>49</v>
      </c>
      <c r="F2346" t="s">
        <v>19</v>
      </c>
      <c r="G2346">
        <v>4</v>
      </c>
      <c r="H2346" s="4">
        <v>93059.34</v>
      </c>
      <c r="I2346" t="s">
        <v>29</v>
      </c>
      <c r="J2346">
        <v>1</v>
      </c>
      <c r="K2346">
        <v>714</v>
      </c>
      <c r="L2346" t="s">
        <v>35</v>
      </c>
      <c r="M2346" t="s">
        <v>21</v>
      </c>
      <c r="N2346" t="s">
        <v>32</v>
      </c>
      <c r="O2346" s="4">
        <v>7571.51</v>
      </c>
      <c r="P2346" t="s">
        <v>23</v>
      </c>
      <c r="Q2346" t="str" cm="1">
        <f t="array" ref="Q2346">_xlfn.IFS(
O2346&lt;50000,"Low Salary (&lt;$50K)",
O2346&lt;90000,"Lower Middle ($50K-$90K)",
O2346&lt;130000,"Middle ($90K-$130K)",
O2346&lt;170000,"Upper Middle ($130K-$170K)",
O2346&gt;=170000,"High Salary (&gt;$170K)"
)</f>
        <v>Low Salary (&lt;$50K)</v>
      </c>
      <c r="R2346" t="str" cm="1">
        <f t="array" ref="R2346">_xlfn.IFS(
G2346&lt;=2,"New Customers (0-2Y)",
G2346&lt;=5,"Growing Customers (3-5Y)",
G2346&lt;=8,"Established Customers (6-8Y)",
G2346&lt;=10,"Loyal Customers (9-10Y)"
)</f>
        <v>Growing Customers (3-5Y)</v>
      </c>
    </row>
    <row r="2347" spans="1:18" x14ac:dyDescent="0.35">
      <c r="A2347">
        <v>15641250</v>
      </c>
      <c r="B2347" t="s">
        <v>154</v>
      </c>
      <c r="C2347" t="s">
        <v>26</v>
      </c>
      <c r="D2347" t="s">
        <v>39</v>
      </c>
      <c r="E2347">
        <v>38</v>
      </c>
      <c r="F2347" t="s">
        <v>19</v>
      </c>
      <c r="G2347">
        <v>9</v>
      </c>
      <c r="H2347" s="4">
        <v>179581.31</v>
      </c>
      <c r="I2347" t="s">
        <v>33</v>
      </c>
      <c r="J2347">
        <v>1</v>
      </c>
      <c r="K2347">
        <v>794</v>
      </c>
      <c r="L2347" t="s">
        <v>37</v>
      </c>
      <c r="M2347" t="s">
        <v>21</v>
      </c>
      <c r="N2347" t="s">
        <v>32</v>
      </c>
      <c r="O2347" s="4">
        <v>23596.240000000002</v>
      </c>
      <c r="P2347" t="s">
        <v>28</v>
      </c>
      <c r="Q2347" t="str" cm="1">
        <f t="array" ref="Q2347">_xlfn.IFS(
O2347&lt;50000,"Low Salary (&lt;$50K)",
O2347&lt;90000,"Lower Middle ($50K-$90K)",
O2347&lt;130000,"Middle ($90K-$130K)",
O2347&lt;170000,"Upper Middle ($130K-$170K)",
O2347&gt;=170000,"High Salary (&gt;$170K)"
)</f>
        <v>Low Salary (&lt;$50K)</v>
      </c>
      <c r="R2347" t="str" cm="1">
        <f t="array" ref="R2347">_xlfn.IFS(
G2347&lt;=2,"New Customers (0-2Y)",
G2347&lt;=5,"Growing Customers (3-5Y)",
G2347&lt;=8,"Established Customers (6-8Y)",
G2347&lt;=10,"Loyal Customers (9-10Y)"
)</f>
        <v>Loyal Customers (9-10Y)</v>
      </c>
    </row>
    <row r="2348" spans="1:18" x14ac:dyDescent="0.35">
      <c r="A2348">
        <v>15706163</v>
      </c>
      <c r="B2348" t="s">
        <v>430</v>
      </c>
      <c r="C2348" t="s">
        <v>42</v>
      </c>
      <c r="D2348" t="s">
        <v>39</v>
      </c>
      <c r="E2348">
        <v>46</v>
      </c>
      <c r="F2348" t="s">
        <v>19</v>
      </c>
      <c r="G2348">
        <v>4</v>
      </c>
      <c r="H2348" s="4">
        <v>113625.93</v>
      </c>
      <c r="I2348" t="s">
        <v>33</v>
      </c>
      <c r="J2348">
        <v>1</v>
      </c>
      <c r="K2348">
        <v>518</v>
      </c>
      <c r="L2348" t="s">
        <v>31</v>
      </c>
      <c r="M2348" t="s">
        <v>27</v>
      </c>
      <c r="N2348" t="s">
        <v>32</v>
      </c>
      <c r="O2348" s="4">
        <v>92727.42</v>
      </c>
      <c r="P2348" t="s">
        <v>23</v>
      </c>
      <c r="Q2348" t="str" cm="1">
        <f t="array" ref="Q2348">_xlfn.IFS(
O2348&lt;50000,"Low Salary (&lt;$50K)",
O2348&lt;90000,"Lower Middle ($50K-$90K)",
O2348&lt;130000,"Middle ($90K-$130K)",
O2348&lt;170000,"Upper Middle ($130K-$170K)",
O2348&gt;=170000,"High Salary (&gt;$170K)"
)</f>
        <v>Middle ($90K-$130K)</v>
      </c>
      <c r="R2348" t="str" cm="1">
        <f t="array" ref="R2348">_xlfn.IFS(
G2348&lt;=2,"New Customers (0-2Y)",
G2348&lt;=5,"Growing Customers (3-5Y)",
G2348&lt;=8,"Established Customers (6-8Y)",
G2348&lt;=10,"Loyal Customers (9-10Y)"
)</f>
        <v>Growing Customers (3-5Y)</v>
      </c>
    </row>
    <row r="2349" spans="1:18" x14ac:dyDescent="0.35">
      <c r="A2349">
        <v>15746708</v>
      </c>
      <c r="B2349" t="s">
        <v>126</v>
      </c>
      <c r="C2349" t="s">
        <v>42</v>
      </c>
      <c r="D2349" t="s">
        <v>39</v>
      </c>
      <c r="E2349">
        <v>55</v>
      </c>
      <c r="F2349" t="s">
        <v>19</v>
      </c>
      <c r="G2349">
        <v>7</v>
      </c>
      <c r="H2349" s="4">
        <v>119961.48</v>
      </c>
      <c r="I2349" t="s">
        <v>33</v>
      </c>
      <c r="J2349">
        <v>1</v>
      </c>
      <c r="K2349">
        <v>589</v>
      </c>
      <c r="L2349" t="s">
        <v>31</v>
      </c>
      <c r="M2349" t="s">
        <v>21</v>
      </c>
      <c r="N2349" t="s">
        <v>32</v>
      </c>
      <c r="O2349" s="4">
        <v>65156.83</v>
      </c>
      <c r="P2349" t="s">
        <v>23</v>
      </c>
      <c r="Q2349" t="str" cm="1">
        <f t="array" ref="Q2349">_xlfn.IFS(
O2349&lt;50000,"Low Salary (&lt;$50K)",
O2349&lt;90000,"Lower Middle ($50K-$90K)",
O2349&lt;130000,"Middle ($90K-$130K)",
O2349&lt;170000,"Upper Middle ($130K-$170K)",
O2349&gt;=170000,"High Salary (&gt;$170K)"
)</f>
        <v>Lower Middle ($50K-$90K)</v>
      </c>
      <c r="R2349" t="str" cm="1">
        <f t="array" ref="R2349">_xlfn.IFS(
G2349&lt;=2,"New Customers (0-2Y)",
G2349&lt;=5,"Growing Customers (3-5Y)",
G2349&lt;=8,"Established Customers (6-8Y)",
G2349&lt;=10,"Loyal Customers (9-10Y)"
)</f>
        <v>Established Customers (6-8Y)</v>
      </c>
    </row>
    <row r="2350" spans="1:18" x14ac:dyDescent="0.35">
      <c r="A2350">
        <v>15775203</v>
      </c>
      <c r="B2350" t="s">
        <v>167</v>
      </c>
      <c r="C2350" t="s">
        <v>17</v>
      </c>
      <c r="D2350" t="s">
        <v>39</v>
      </c>
      <c r="E2350">
        <v>45</v>
      </c>
      <c r="F2350" t="s">
        <v>19</v>
      </c>
      <c r="G2350">
        <v>3</v>
      </c>
      <c r="H2350" s="4">
        <v>129209.48</v>
      </c>
      <c r="I2350" t="s">
        <v>33</v>
      </c>
      <c r="J2350">
        <v>1</v>
      </c>
      <c r="K2350">
        <v>824</v>
      </c>
      <c r="L2350" t="s">
        <v>37</v>
      </c>
      <c r="M2350" t="s">
        <v>27</v>
      </c>
      <c r="N2350" t="s">
        <v>32</v>
      </c>
      <c r="O2350" s="4">
        <v>60151.77</v>
      </c>
      <c r="P2350" t="s">
        <v>28</v>
      </c>
      <c r="Q2350" t="str" cm="1">
        <f t="array" ref="Q2350">_xlfn.IFS(
O2350&lt;50000,"Low Salary (&lt;$50K)",
O2350&lt;90000,"Lower Middle ($50K-$90K)",
O2350&lt;130000,"Middle ($90K-$130K)",
O2350&lt;170000,"Upper Middle ($130K-$170K)",
O2350&gt;=170000,"High Salary (&gt;$170K)"
)</f>
        <v>Lower Middle ($50K-$90K)</v>
      </c>
      <c r="R2350" t="str" cm="1">
        <f t="array" ref="R2350">_xlfn.IFS(
G2350&lt;=2,"New Customers (0-2Y)",
G2350&lt;=5,"Growing Customers (3-5Y)",
G2350&lt;=8,"Established Customers (6-8Y)",
G2350&lt;=10,"Loyal Customers (9-10Y)"
)</f>
        <v>Growing Customers (3-5Y)</v>
      </c>
    </row>
    <row r="2351" spans="1:18" x14ac:dyDescent="0.35">
      <c r="A2351">
        <v>15787907</v>
      </c>
      <c r="B2351" t="s">
        <v>1123</v>
      </c>
      <c r="C2351" t="s">
        <v>42</v>
      </c>
      <c r="D2351" t="s">
        <v>18</v>
      </c>
      <c r="E2351">
        <v>42</v>
      </c>
      <c r="F2351" t="s">
        <v>19</v>
      </c>
      <c r="G2351">
        <v>5</v>
      </c>
      <c r="H2351" s="4">
        <v>137227.04</v>
      </c>
      <c r="I2351" t="s">
        <v>33</v>
      </c>
      <c r="J2351">
        <v>3</v>
      </c>
      <c r="K2351">
        <v>719</v>
      </c>
      <c r="L2351" t="s">
        <v>35</v>
      </c>
      <c r="M2351" t="s">
        <v>21</v>
      </c>
      <c r="N2351" t="s">
        <v>32</v>
      </c>
      <c r="O2351" s="4">
        <v>149097.38</v>
      </c>
      <c r="P2351" t="s">
        <v>23</v>
      </c>
      <c r="Q2351" t="str" cm="1">
        <f t="array" ref="Q2351">_xlfn.IFS(
O2351&lt;50000,"Low Salary (&lt;$50K)",
O2351&lt;90000,"Lower Middle ($50K-$90K)",
O2351&lt;130000,"Middle ($90K-$130K)",
O2351&lt;170000,"Upper Middle ($130K-$170K)",
O2351&gt;=170000,"High Salary (&gt;$170K)"
)</f>
        <v>Upper Middle ($130K-$170K)</v>
      </c>
      <c r="R2351" t="str" cm="1">
        <f t="array" ref="R2351">_xlfn.IFS(
G2351&lt;=2,"New Customers (0-2Y)",
G2351&lt;=5,"Growing Customers (3-5Y)",
G2351&lt;=8,"Established Customers (6-8Y)",
G2351&lt;=10,"Loyal Customers (9-10Y)"
)</f>
        <v>Growing Customers (3-5Y)</v>
      </c>
    </row>
    <row r="2352" spans="1:18" x14ac:dyDescent="0.35">
      <c r="A2352">
        <v>15646764</v>
      </c>
      <c r="B2352" t="s">
        <v>73</v>
      </c>
      <c r="C2352" t="s">
        <v>42</v>
      </c>
      <c r="D2352" t="s">
        <v>18</v>
      </c>
      <c r="E2352">
        <v>58</v>
      </c>
      <c r="F2352" t="s">
        <v>19</v>
      </c>
      <c r="G2352">
        <v>3</v>
      </c>
      <c r="H2352" s="4">
        <v>119024.75</v>
      </c>
      <c r="I2352" t="s">
        <v>33</v>
      </c>
      <c r="J2352">
        <v>2</v>
      </c>
      <c r="K2352">
        <v>617</v>
      </c>
      <c r="L2352" t="s">
        <v>20</v>
      </c>
      <c r="M2352" t="s">
        <v>21</v>
      </c>
      <c r="N2352" t="s">
        <v>32</v>
      </c>
      <c r="O2352" s="4">
        <v>35199.24</v>
      </c>
      <c r="P2352" t="s">
        <v>23</v>
      </c>
      <c r="Q2352" t="str" cm="1">
        <f t="array" ref="Q2352">_xlfn.IFS(
O2352&lt;50000,"Low Salary (&lt;$50K)",
O2352&lt;90000,"Lower Middle ($50K-$90K)",
O2352&lt;130000,"Middle ($90K-$130K)",
O2352&lt;170000,"Upper Middle ($130K-$170K)",
O2352&gt;=170000,"High Salary (&gt;$170K)"
)</f>
        <v>Low Salary (&lt;$50K)</v>
      </c>
      <c r="R2352" t="str" cm="1">
        <f t="array" ref="R2352">_xlfn.IFS(
G2352&lt;=2,"New Customers (0-2Y)",
G2352&lt;=5,"Growing Customers (3-5Y)",
G2352&lt;=8,"Established Customers (6-8Y)",
G2352&lt;=10,"Loyal Customers (9-10Y)"
)</f>
        <v>Growing Customers (3-5Y)</v>
      </c>
    </row>
    <row r="2353" spans="1:18" x14ac:dyDescent="0.35">
      <c r="A2353">
        <v>15678284</v>
      </c>
      <c r="B2353" t="s">
        <v>382</v>
      </c>
      <c r="C2353" t="s">
        <v>17</v>
      </c>
      <c r="D2353" t="s">
        <v>39</v>
      </c>
      <c r="E2353">
        <v>35</v>
      </c>
      <c r="F2353" t="s">
        <v>19</v>
      </c>
      <c r="G2353">
        <v>7</v>
      </c>
      <c r="H2353" s="4">
        <v>74623.5</v>
      </c>
      <c r="I2353" t="s">
        <v>29</v>
      </c>
      <c r="J2353">
        <v>3</v>
      </c>
      <c r="K2353">
        <v>651</v>
      </c>
      <c r="L2353" t="s">
        <v>20</v>
      </c>
      <c r="M2353" t="s">
        <v>21</v>
      </c>
      <c r="N2353" t="s">
        <v>32</v>
      </c>
      <c r="O2353" s="4">
        <v>129451.29</v>
      </c>
      <c r="P2353" t="s">
        <v>23</v>
      </c>
      <c r="Q2353" t="str" cm="1">
        <f t="array" ref="Q2353">_xlfn.IFS(
O2353&lt;50000,"Low Salary (&lt;$50K)",
O2353&lt;90000,"Lower Middle ($50K-$90K)",
O2353&lt;130000,"Middle ($90K-$130K)",
O2353&lt;170000,"Upper Middle ($130K-$170K)",
O2353&gt;=170000,"High Salary (&gt;$170K)"
)</f>
        <v>Middle ($90K-$130K)</v>
      </c>
      <c r="R2353" t="str" cm="1">
        <f t="array" ref="R2353">_xlfn.IFS(
G2353&lt;=2,"New Customers (0-2Y)",
G2353&lt;=5,"Growing Customers (3-5Y)",
G2353&lt;=8,"Established Customers (6-8Y)",
G2353&lt;=10,"Loyal Customers (9-10Y)"
)</f>
        <v>Established Customers (6-8Y)</v>
      </c>
    </row>
    <row r="2354" spans="1:18" x14ac:dyDescent="0.35">
      <c r="A2354">
        <v>15726791</v>
      </c>
      <c r="B2354" t="s">
        <v>1347</v>
      </c>
      <c r="C2354" t="s">
        <v>26</v>
      </c>
      <c r="D2354" t="s">
        <v>18</v>
      </c>
      <c r="E2354">
        <v>45</v>
      </c>
      <c r="F2354" t="s">
        <v>19</v>
      </c>
      <c r="G2354">
        <v>2</v>
      </c>
      <c r="H2354" s="4">
        <v>157929.45000000001</v>
      </c>
      <c r="I2354" t="s">
        <v>33</v>
      </c>
      <c r="J2354">
        <v>1</v>
      </c>
      <c r="K2354">
        <v>637</v>
      </c>
      <c r="L2354" t="s">
        <v>20</v>
      </c>
      <c r="M2354" t="s">
        <v>21</v>
      </c>
      <c r="N2354" t="s">
        <v>22</v>
      </c>
      <c r="O2354" s="4">
        <v>145134.49</v>
      </c>
      <c r="P2354" t="s">
        <v>23</v>
      </c>
      <c r="Q2354" t="str" cm="1">
        <f t="array" ref="Q2354">_xlfn.IFS(
O2354&lt;50000,"Low Salary (&lt;$50K)",
O2354&lt;90000,"Lower Middle ($50K-$90K)",
O2354&lt;130000,"Middle ($90K-$130K)",
O2354&lt;170000,"Upper Middle ($130K-$170K)",
O2354&gt;=170000,"High Salary (&gt;$170K)"
)</f>
        <v>Upper Middle ($130K-$170K)</v>
      </c>
      <c r="R2354" t="str" cm="1">
        <f t="array" ref="R2354">_xlfn.IFS(
G2354&lt;=2,"New Customers (0-2Y)",
G2354&lt;=5,"Growing Customers (3-5Y)",
G2354&lt;=8,"Established Customers (6-8Y)",
G2354&lt;=10,"Loyal Customers (9-10Y)"
)</f>
        <v>New Customers (0-2Y)</v>
      </c>
    </row>
    <row r="2355" spans="1:18" x14ac:dyDescent="0.35">
      <c r="A2355">
        <v>15813144</v>
      </c>
      <c r="B2355" t="s">
        <v>78</v>
      </c>
      <c r="C2355" t="s">
        <v>17</v>
      </c>
      <c r="D2355" t="s">
        <v>18</v>
      </c>
      <c r="E2355">
        <v>26</v>
      </c>
      <c r="F2355" t="s">
        <v>43</v>
      </c>
      <c r="G2355">
        <v>7</v>
      </c>
      <c r="H2355" s="4">
        <v>92606.86</v>
      </c>
      <c r="I2355" t="s">
        <v>29</v>
      </c>
      <c r="J2355">
        <v>2</v>
      </c>
      <c r="K2355">
        <v>554</v>
      </c>
      <c r="L2355" t="s">
        <v>31</v>
      </c>
      <c r="M2355" t="s">
        <v>21</v>
      </c>
      <c r="N2355" t="s">
        <v>32</v>
      </c>
      <c r="O2355" s="4">
        <v>192709.69</v>
      </c>
      <c r="P2355" t="s">
        <v>28</v>
      </c>
      <c r="Q2355" t="str" cm="1">
        <f t="array" ref="Q2355">_xlfn.IFS(
O2355&lt;50000,"Low Salary (&lt;$50K)",
O2355&lt;90000,"Lower Middle ($50K-$90K)",
O2355&lt;130000,"Middle ($90K-$130K)",
O2355&lt;170000,"Upper Middle ($130K-$170K)",
O2355&gt;=170000,"High Salary (&gt;$170K)"
)</f>
        <v>High Salary (&gt;$170K)</v>
      </c>
      <c r="R2355" t="str" cm="1">
        <f t="array" ref="R2355">_xlfn.IFS(
G2355&lt;=2,"New Customers (0-2Y)",
G2355&lt;=5,"Growing Customers (3-5Y)",
G2355&lt;=8,"Established Customers (6-8Y)",
G2355&lt;=10,"Loyal Customers (9-10Y)"
)</f>
        <v>Established Customers (6-8Y)</v>
      </c>
    </row>
    <row r="2356" spans="1:18" x14ac:dyDescent="0.35">
      <c r="A2356">
        <v>15669342</v>
      </c>
      <c r="B2356" t="s">
        <v>917</v>
      </c>
      <c r="C2356" t="s">
        <v>42</v>
      </c>
      <c r="D2356" t="s">
        <v>39</v>
      </c>
      <c r="E2356">
        <v>35</v>
      </c>
      <c r="F2356" t="s">
        <v>19</v>
      </c>
      <c r="G2356">
        <v>2</v>
      </c>
      <c r="H2356" s="4">
        <v>127862.93</v>
      </c>
      <c r="I2356" t="s">
        <v>33</v>
      </c>
      <c r="J2356">
        <v>2</v>
      </c>
      <c r="K2356">
        <v>731</v>
      </c>
      <c r="L2356" t="s">
        <v>35</v>
      </c>
      <c r="M2356" t="s">
        <v>21</v>
      </c>
      <c r="N2356" t="s">
        <v>32</v>
      </c>
      <c r="O2356" s="4">
        <v>139083.70000000001</v>
      </c>
      <c r="P2356" t="s">
        <v>28</v>
      </c>
      <c r="Q2356" t="str" cm="1">
        <f t="array" ref="Q2356">_xlfn.IFS(
O2356&lt;50000,"Low Salary (&lt;$50K)",
O2356&lt;90000,"Lower Middle ($50K-$90K)",
O2356&lt;130000,"Middle ($90K-$130K)",
O2356&lt;170000,"Upper Middle ($130K-$170K)",
O2356&gt;=170000,"High Salary (&gt;$170K)"
)</f>
        <v>Upper Middle ($130K-$170K)</v>
      </c>
      <c r="R2356" t="str" cm="1">
        <f t="array" ref="R2356">_xlfn.IFS(
G2356&lt;=2,"New Customers (0-2Y)",
G2356&lt;=5,"Growing Customers (3-5Y)",
G2356&lt;=8,"Established Customers (6-8Y)",
G2356&lt;=10,"Loyal Customers (9-10Y)"
)</f>
        <v>New Customers (0-2Y)</v>
      </c>
    </row>
    <row r="2357" spans="1:18" x14ac:dyDescent="0.35">
      <c r="A2357">
        <v>15710366</v>
      </c>
      <c r="B2357" t="s">
        <v>797</v>
      </c>
      <c r="C2357" t="s">
        <v>26</v>
      </c>
      <c r="D2357" t="s">
        <v>18</v>
      </c>
      <c r="E2357">
        <v>42</v>
      </c>
      <c r="F2357" t="s">
        <v>19</v>
      </c>
      <c r="G2357">
        <v>1</v>
      </c>
      <c r="H2357" s="4">
        <v>0</v>
      </c>
      <c r="I2357" t="s">
        <v>24</v>
      </c>
      <c r="J2357">
        <v>1</v>
      </c>
      <c r="K2357">
        <v>569</v>
      </c>
      <c r="L2357" t="s">
        <v>31</v>
      </c>
      <c r="M2357" t="s">
        <v>21</v>
      </c>
      <c r="N2357" t="s">
        <v>22</v>
      </c>
      <c r="O2357" s="4">
        <v>83629.600000000006</v>
      </c>
      <c r="P2357" t="s">
        <v>23</v>
      </c>
      <c r="Q2357" t="str" cm="1">
        <f t="array" ref="Q2357">_xlfn.IFS(
O2357&lt;50000,"Low Salary (&lt;$50K)",
O2357&lt;90000,"Lower Middle ($50K-$90K)",
O2357&lt;130000,"Middle ($90K-$130K)",
O2357&lt;170000,"Upper Middle ($130K-$170K)",
O2357&gt;=170000,"High Salary (&gt;$170K)"
)</f>
        <v>Lower Middle ($50K-$90K)</v>
      </c>
      <c r="R2357" t="str" cm="1">
        <f t="array" ref="R2357">_xlfn.IFS(
G2357&lt;=2,"New Customers (0-2Y)",
G2357&lt;=5,"Growing Customers (3-5Y)",
G2357&lt;=8,"Established Customers (6-8Y)",
G2357&lt;=10,"Loyal Customers (9-10Y)"
)</f>
        <v>New Customers (0-2Y)</v>
      </c>
    </row>
    <row r="2358" spans="1:18" x14ac:dyDescent="0.35">
      <c r="A2358">
        <v>15614934</v>
      </c>
      <c r="B2358" t="s">
        <v>1348</v>
      </c>
      <c r="C2358" t="s">
        <v>42</v>
      </c>
      <c r="D2358" t="s">
        <v>18</v>
      </c>
      <c r="E2358">
        <v>37</v>
      </c>
      <c r="F2358" t="s">
        <v>19</v>
      </c>
      <c r="G2358">
        <v>4</v>
      </c>
      <c r="H2358" s="4">
        <v>142711.81</v>
      </c>
      <c r="I2358" t="s">
        <v>33</v>
      </c>
      <c r="J2358">
        <v>1</v>
      </c>
      <c r="K2358">
        <v>625</v>
      </c>
      <c r="L2358" t="s">
        <v>20</v>
      </c>
      <c r="M2358" t="s">
        <v>21</v>
      </c>
      <c r="N2358" t="s">
        <v>32</v>
      </c>
      <c r="O2358" s="4">
        <v>35625.410000000003</v>
      </c>
      <c r="P2358" t="s">
        <v>28</v>
      </c>
      <c r="Q2358" t="str" cm="1">
        <f t="array" ref="Q2358">_xlfn.IFS(
O2358&lt;50000,"Low Salary (&lt;$50K)",
O2358&lt;90000,"Lower Middle ($50K-$90K)",
O2358&lt;130000,"Middle ($90K-$130K)",
O2358&lt;170000,"Upper Middle ($130K-$170K)",
O2358&gt;=170000,"High Salary (&gt;$170K)"
)</f>
        <v>Low Salary (&lt;$50K)</v>
      </c>
      <c r="R2358" t="str" cm="1">
        <f t="array" ref="R2358">_xlfn.IFS(
G2358&lt;=2,"New Customers (0-2Y)",
G2358&lt;=5,"Growing Customers (3-5Y)",
G2358&lt;=8,"Established Customers (6-8Y)",
G2358&lt;=10,"Loyal Customers (9-10Y)"
)</f>
        <v>Growing Customers (3-5Y)</v>
      </c>
    </row>
    <row r="2359" spans="1:18" x14ac:dyDescent="0.35">
      <c r="A2359">
        <v>15588701</v>
      </c>
      <c r="B2359" t="s">
        <v>909</v>
      </c>
      <c r="C2359" t="s">
        <v>17</v>
      </c>
      <c r="D2359" t="s">
        <v>18</v>
      </c>
      <c r="E2359">
        <v>38</v>
      </c>
      <c r="F2359" t="s">
        <v>19</v>
      </c>
      <c r="G2359">
        <v>4</v>
      </c>
      <c r="H2359" s="4">
        <v>0</v>
      </c>
      <c r="I2359" t="s">
        <v>24</v>
      </c>
      <c r="J2359">
        <v>2</v>
      </c>
      <c r="K2359">
        <v>592</v>
      </c>
      <c r="L2359" t="s">
        <v>31</v>
      </c>
      <c r="M2359" t="s">
        <v>21</v>
      </c>
      <c r="N2359" t="s">
        <v>32</v>
      </c>
      <c r="O2359" s="4">
        <v>35338.959999999999</v>
      </c>
      <c r="P2359" t="s">
        <v>28</v>
      </c>
      <c r="Q2359" t="str" cm="1">
        <f t="array" ref="Q2359">_xlfn.IFS(
O2359&lt;50000,"Low Salary (&lt;$50K)",
O2359&lt;90000,"Lower Middle ($50K-$90K)",
O2359&lt;130000,"Middle ($90K-$130K)",
O2359&lt;170000,"Upper Middle ($130K-$170K)",
O2359&gt;=170000,"High Salary (&gt;$170K)"
)</f>
        <v>Low Salary (&lt;$50K)</v>
      </c>
      <c r="R2359" t="str" cm="1">
        <f t="array" ref="R2359">_xlfn.IFS(
G2359&lt;=2,"New Customers (0-2Y)",
G2359&lt;=5,"Growing Customers (3-5Y)",
G2359&lt;=8,"Established Customers (6-8Y)",
G2359&lt;=10,"Loyal Customers (9-10Y)"
)</f>
        <v>Growing Customers (3-5Y)</v>
      </c>
    </row>
    <row r="2360" spans="1:18" x14ac:dyDescent="0.35">
      <c r="A2360">
        <v>15665438</v>
      </c>
      <c r="B2360" t="s">
        <v>408</v>
      </c>
      <c r="C2360" t="s">
        <v>17</v>
      </c>
      <c r="D2360" t="s">
        <v>39</v>
      </c>
      <c r="E2360">
        <v>43</v>
      </c>
      <c r="F2360" t="s">
        <v>19</v>
      </c>
      <c r="G2360">
        <v>1</v>
      </c>
      <c r="H2360" s="4">
        <v>163159.85</v>
      </c>
      <c r="I2360" t="s">
        <v>33</v>
      </c>
      <c r="J2360">
        <v>1</v>
      </c>
      <c r="K2360">
        <v>669</v>
      </c>
      <c r="L2360" t="s">
        <v>35</v>
      </c>
      <c r="M2360" t="s">
        <v>27</v>
      </c>
      <c r="N2360" t="s">
        <v>22</v>
      </c>
      <c r="O2360" s="4">
        <v>15602.8</v>
      </c>
      <c r="P2360" t="s">
        <v>28</v>
      </c>
      <c r="Q2360" t="str" cm="1">
        <f t="array" ref="Q2360">_xlfn.IFS(
O2360&lt;50000,"Low Salary (&lt;$50K)",
O2360&lt;90000,"Lower Middle ($50K-$90K)",
O2360&lt;130000,"Middle ($90K-$130K)",
O2360&lt;170000,"Upper Middle ($130K-$170K)",
O2360&gt;=170000,"High Salary (&gt;$170K)"
)</f>
        <v>Low Salary (&lt;$50K)</v>
      </c>
      <c r="R2360" t="str" cm="1">
        <f t="array" ref="R2360">_xlfn.IFS(
G2360&lt;=2,"New Customers (0-2Y)",
G2360&lt;=5,"Growing Customers (3-5Y)",
G2360&lt;=8,"Established Customers (6-8Y)",
G2360&lt;=10,"Loyal Customers (9-10Y)"
)</f>
        <v>New Customers (0-2Y)</v>
      </c>
    </row>
    <row r="2361" spans="1:18" x14ac:dyDescent="0.35">
      <c r="A2361">
        <v>15644896</v>
      </c>
      <c r="B2361" t="s">
        <v>824</v>
      </c>
      <c r="C2361" t="s">
        <v>42</v>
      </c>
      <c r="D2361" t="s">
        <v>39</v>
      </c>
      <c r="E2361">
        <v>32</v>
      </c>
      <c r="F2361" t="s">
        <v>19</v>
      </c>
      <c r="G2361">
        <v>3</v>
      </c>
      <c r="H2361" s="4">
        <v>108586.86</v>
      </c>
      <c r="I2361" t="s">
        <v>33</v>
      </c>
      <c r="J2361">
        <v>1</v>
      </c>
      <c r="K2361">
        <v>663</v>
      </c>
      <c r="L2361" t="s">
        <v>35</v>
      </c>
      <c r="M2361" t="s">
        <v>21</v>
      </c>
      <c r="N2361" t="s">
        <v>22</v>
      </c>
      <c r="O2361" s="4">
        <v>182355.21</v>
      </c>
      <c r="P2361" t="s">
        <v>28</v>
      </c>
      <c r="Q2361" t="str" cm="1">
        <f t="array" ref="Q2361">_xlfn.IFS(
O2361&lt;50000,"Low Salary (&lt;$50K)",
O2361&lt;90000,"Lower Middle ($50K-$90K)",
O2361&lt;130000,"Middle ($90K-$130K)",
O2361&lt;170000,"Upper Middle ($130K-$170K)",
O2361&gt;=170000,"High Salary (&gt;$170K)"
)</f>
        <v>High Salary (&gt;$170K)</v>
      </c>
      <c r="R2361" t="str" cm="1">
        <f t="array" ref="R2361">_xlfn.IFS(
G2361&lt;=2,"New Customers (0-2Y)",
G2361&lt;=5,"Growing Customers (3-5Y)",
G2361&lt;=8,"Established Customers (6-8Y)",
G2361&lt;=10,"Loyal Customers (9-10Y)"
)</f>
        <v>Growing Customers (3-5Y)</v>
      </c>
    </row>
    <row r="2362" spans="1:18" x14ac:dyDescent="0.35">
      <c r="A2362">
        <v>15670205</v>
      </c>
      <c r="B2362" t="s">
        <v>366</v>
      </c>
      <c r="C2362" t="s">
        <v>42</v>
      </c>
      <c r="D2362" t="s">
        <v>18</v>
      </c>
      <c r="E2362">
        <v>41</v>
      </c>
      <c r="F2362" t="s">
        <v>19</v>
      </c>
      <c r="G2362">
        <v>5</v>
      </c>
      <c r="H2362" s="4">
        <v>110624.99</v>
      </c>
      <c r="I2362" t="s">
        <v>33</v>
      </c>
      <c r="J2362">
        <v>1</v>
      </c>
      <c r="K2362">
        <v>518</v>
      </c>
      <c r="L2362" t="s">
        <v>31</v>
      </c>
      <c r="M2362" t="s">
        <v>21</v>
      </c>
      <c r="N2362" t="s">
        <v>32</v>
      </c>
      <c r="O2362" s="4">
        <v>89327.67</v>
      </c>
      <c r="P2362" t="s">
        <v>28</v>
      </c>
      <c r="Q2362" t="str" cm="1">
        <f t="array" ref="Q2362">_xlfn.IFS(
O2362&lt;50000,"Low Salary (&lt;$50K)",
O2362&lt;90000,"Lower Middle ($50K-$90K)",
O2362&lt;130000,"Middle ($90K-$130K)",
O2362&lt;170000,"Upper Middle ($130K-$170K)",
O2362&gt;=170000,"High Salary (&gt;$170K)"
)</f>
        <v>Lower Middle ($50K-$90K)</v>
      </c>
      <c r="R2362" t="str" cm="1">
        <f t="array" ref="R2362">_xlfn.IFS(
G2362&lt;=2,"New Customers (0-2Y)",
G2362&lt;=5,"Growing Customers (3-5Y)",
G2362&lt;=8,"Established Customers (6-8Y)",
G2362&lt;=10,"Loyal Customers (9-10Y)"
)</f>
        <v>Growing Customers (3-5Y)</v>
      </c>
    </row>
    <row r="2363" spans="1:18" x14ac:dyDescent="0.35">
      <c r="A2363">
        <v>15635776</v>
      </c>
      <c r="B2363" t="s">
        <v>87</v>
      </c>
      <c r="C2363" t="s">
        <v>42</v>
      </c>
      <c r="D2363" t="s">
        <v>18</v>
      </c>
      <c r="E2363">
        <v>43</v>
      </c>
      <c r="F2363" t="s">
        <v>19</v>
      </c>
      <c r="G2363">
        <v>5</v>
      </c>
      <c r="H2363" s="4">
        <v>154846.24</v>
      </c>
      <c r="I2363" t="s">
        <v>33</v>
      </c>
      <c r="J2363">
        <v>2</v>
      </c>
      <c r="K2363">
        <v>686</v>
      </c>
      <c r="L2363" t="s">
        <v>35</v>
      </c>
      <c r="M2363" t="s">
        <v>21</v>
      </c>
      <c r="N2363" t="s">
        <v>22</v>
      </c>
      <c r="O2363" s="4">
        <v>151903.6</v>
      </c>
      <c r="P2363" t="s">
        <v>28</v>
      </c>
      <c r="Q2363" t="str" cm="1">
        <f t="array" ref="Q2363">_xlfn.IFS(
O2363&lt;50000,"Low Salary (&lt;$50K)",
O2363&lt;90000,"Lower Middle ($50K-$90K)",
O2363&lt;130000,"Middle ($90K-$130K)",
O2363&lt;170000,"Upper Middle ($130K-$170K)",
O2363&gt;=170000,"High Salary (&gt;$170K)"
)</f>
        <v>Upper Middle ($130K-$170K)</v>
      </c>
      <c r="R2363" t="str" cm="1">
        <f t="array" ref="R2363">_xlfn.IFS(
G2363&lt;=2,"New Customers (0-2Y)",
G2363&lt;=5,"Growing Customers (3-5Y)",
G2363&lt;=8,"Established Customers (6-8Y)",
G2363&lt;=10,"Loyal Customers (9-10Y)"
)</f>
        <v>Growing Customers (3-5Y)</v>
      </c>
    </row>
    <row r="2364" spans="1:18" x14ac:dyDescent="0.35">
      <c r="A2364">
        <v>15791053</v>
      </c>
      <c r="B2364" t="s">
        <v>65</v>
      </c>
      <c r="C2364" t="s">
        <v>42</v>
      </c>
      <c r="D2364" t="s">
        <v>39</v>
      </c>
      <c r="E2364">
        <v>45</v>
      </c>
      <c r="F2364" t="s">
        <v>19</v>
      </c>
      <c r="G2364">
        <v>4</v>
      </c>
      <c r="H2364" s="4">
        <v>122917.71</v>
      </c>
      <c r="I2364" t="s">
        <v>33</v>
      </c>
      <c r="J2364">
        <v>1</v>
      </c>
      <c r="K2364">
        <v>709</v>
      </c>
      <c r="L2364" t="s">
        <v>35</v>
      </c>
      <c r="M2364" t="s">
        <v>21</v>
      </c>
      <c r="N2364" t="s">
        <v>22</v>
      </c>
      <c r="O2364" s="4">
        <v>11.58</v>
      </c>
      <c r="P2364" t="s">
        <v>23</v>
      </c>
      <c r="Q2364" t="str" cm="1">
        <f t="array" ref="Q2364">_xlfn.IFS(
O2364&lt;50000,"Low Salary (&lt;$50K)",
O2364&lt;90000,"Lower Middle ($50K-$90K)",
O2364&lt;130000,"Middle ($90K-$130K)",
O2364&lt;170000,"Upper Middle ($130K-$170K)",
O2364&gt;=170000,"High Salary (&gt;$170K)"
)</f>
        <v>Low Salary (&lt;$50K)</v>
      </c>
      <c r="R2364" t="str" cm="1">
        <f t="array" ref="R2364">_xlfn.IFS(
G2364&lt;=2,"New Customers (0-2Y)",
G2364&lt;=5,"Growing Customers (3-5Y)",
G2364&lt;=8,"Established Customers (6-8Y)",
G2364&lt;=10,"Loyal Customers (9-10Y)"
)</f>
        <v>Growing Customers (3-5Y)</v>
      </c>
    </row>
    <row r="2365" spans="1:18" x14ac:dyDescent="0.35">
      <c r="A2365">
        <v>15644005</v>
      </c>
      <c r="B2365" t="s">
        <v>1349</v>
      </c>
      <c r="C2365" t="s">
        <v>17</v>
      </c>
      <c r="D2365" t="s">
        <v>18</v>
      </c>
      <c r="E2365">
        <v>33</v>
      </c>
      <c r="F2365" t="s">
        <v>19</v>
      </c>
      <c r="G2365">
        <v>9</v>
      </c>
      <c r="H2365" s="4">
        <v>0</v>
      </c>
      <c r="I2365" t="s">
        <v>24</v>
      </c>
      <c r="J2365">
        <v>2</v>
      </c>
      <c r="K2365">
        <v>571</v>
      </c>
      <c r="L2365" t="s">
        <v>31</v>
      </c>
      <c r="M2365" t="s">
        <v>27</v>
      </c>
      <c r="N2365" t="s">
        <v>22</v>
      </c>
      <c r="O2365" s="4">
        <v>77519.62</v>
      </c>
      <c r="P2365" t="s">
        <v>28</v>
      </c>
      <c r="Q2365" t="str" cm="1">
        <f t="array" ref="Q2365">_xlfn.IFS(
O2365&lt;50000,"Low Salary (&lt;$50K)",
O2365&lt;90000,"Lower Middle ($50K-$90K)",
O2365&lt;130000,"Middle ($90K-$130K)",
O2365&lt;170000,"Upper Middle ($130K-$170K)",
O2365&gt;=170000,"High Salary (&gt;$170K)"
)</f>
        <v>Lower Middle ($50K-$90K)</v>
      </c>
      <c r="R2365" t="str" cm="1">
        <f t="array" ref="R2365">_xlfn.IFS(
G2365&lt;=2,"New Customers (0-2Y)",
G2365&lt;=5,"Growing Customers (3-5Y)",
G2365&lt;=8,"Established Customers (6-8Y)",
G2365&lt;=10,"Loyal Customers (9-10Y)"
)</f>
        <v>Loyal Customers (9-10Y)</v>
      </c>
    </row>
    <row r="2366" spans="1:18" x14ac:dyDescent="0.35">
      <c r="A2366">
        <v>15796343</v>
      </c>
      <c r="B2366" t="s">
        <v>1350</v>
      </c>
      <c r="C2366" t="s">
        <v>17</v>
      </c>
      <c r="D2366" t="s">
        <v>18</v>
      </c>
      <c r="E2366">
        <v>31</v>
      </c>
      <c r="F2366" t="s">
        <v>19</v>
      </c>
      <c r="G2366">
        <v>2</v>
      </c>
      <c r="H2366" s="4">
        <v>82787.929999999993</v>
      </c>
      <c r="I2366" t="s">
        <v>29</v>
      </c>
      <c r="J2366">
        <v>2</v>
      </c>
      <c r="K2366">
        <v>707</v>
      </c>
      <c r="L2366" t="s">
        <v>35</v>
      </c>
      <c r="M2366" t="s">
        <v>27</v>
      </c>
      <c r="N2366" t="s">
        <v>32</v>
      </c>
      <c r="O2366" s="4">
        <v>91423.69</v>
      </c>
      <c r="P2366" t="s">
        <v>28</v>
      </c>
      <c r="Q2366" t="str" cm="1">
        <f t="array" ref="Q2366">_xlfn.IFS(
O2366&lt;50000,"Low Salary (&lt;$50K)",
O2366&lt;90000,"Lower Middle ($50K-$90K)",
O2366&lt;130000,"Middle ($90K-$130K)",
O2366&lt;170000,"Upper Middle ($130K-$170K)",
O2366&gt;=170000,"High Salary (&gt;$170K)"
)</f>
        <v>Middle ($90K-$130K)</v>
      </c>
      <c r="R2366" t="str" cm="1">
        <f t="array" ref="R2366">_xlfn.IFS(
G2366&lt;=2,"New Customers (0-2Y)",
G2366&lt;=5,"Growing Customers (3-5Y)",
G2366&lt;=8,"Established Customers (6-8Y)",
G2366&lt;=10,"Loyal Customers (9-10Y)"
)</f>
        <v>New Customers (0-2Y)</v>
      </c>
    </row>
    <row r="2367" spans="1:18" x14ac:dyDescent="0.35">
      <c r="A2367">
        <v>15751057</v>
      </c>
      <c r="B2367" t="s">
        <v>543</v>
      </c>
      <c r="C2367" t="s">
        <v>42</v>
      </c>
      <c r="D2367" t="s">
        <v>39</v>
      </c>
      <c r="E2367">
        <v>32</v>
      </c>
      <c r="F2367" t="s">
        <v>19</v>
      </c>
      <c r="G2367">
        <v>5</v>
      </c>
      <c r="H2367" s="4">
        <v>102500.34</v>
      </c>
      <c r="I2367" t="s">
        <v>33</v>
      </c>
      <c r="J2367">
        <v>1</v>
      </c>
      <c r="K2367">
        <v>701</v>
      </c>
      <c r="L2367" t="s">
        <v>35</v>
      </c>
      <c r="M2367" t="s">
        <v>27</v>
      </c>
      <c r="N2367" t="s">
        <v>32</v>
      </c>
      <c r="O2367" s="4">
        <v>106287.77</v>
      </c>
      <c r="P2367" t="s">
        <v>28</v>
      </c>
      <c r="Q2367" t="str" cm="1">
        <f t="array" ref="Q2367">_xlfn.IFS(
O2367&lt;50000,"Low Salary (&lt;$50K)",
O2367&lt;90000,"Lower Middle ($50K-$90K)",
O2367&lt;130000,"Middle ($90K-$130K)",
O2367&lt;170000,"Upper Middle ($130K-$170K)",
O2367&gt;=170000,"High Salary (&gt;$170K)"
)</f>
        <v>Middle ($90K-$130K)</v>
      </c>
      <c r="R2367" t="str" cm="1">
        <f t="array" ref="R2367">_xlfn.IFS(
G2367&lt;=2,"New Customers (0-2Y)",
G2367&lt;=5,"Growing Customers (3-5Y)",
G2367&lt;=8,"Established Customers (6-8Y)",
G2367&lt;=10,"Loyal Customers (9-10Y)"
)</f>
        <v>Growing Customers (3-5Y)</v>
      </c>
    </row>
    <row r="2368" spans="1:18" x14ac:dyDescent="0.35">
      <c r="A2368">
        <v>15623430</v>
      </c>
      <c r="B2368" t="s">
        <v>25</v>
      </c>
      <c r="C2368" t="s">
        <v>17</v>
      </c>
      <c r="D2368" t="s">
        <v>39</v>
      </c>
      <c r="E2368">
        <v>34</v>
      </c>
      <c r="F2368" t="s">
        <v>19</v>
      </c>
      <c r="G2368">
        <v>9</v>
      </c>
      <c r="H2368" s="4">
        <v>0</v>
      </c>
      <c r="I2368" t="s">
        <v>24</v>
      </c>
      <c r="J2368">
        <v>2</v>
      </c>
      <c r="K2368">
        <v>672</v>
      </c>
      <c r="L2368" t="s">
        <v>35</v>
      </c>
      <c r="M2368" t="s">
        <v>21</v>
      </c>
      <c r="N2368" t="s">
        <v>32</v>
      </c>
      <c r="O2368" s="4">
        <v>161800.76999999999</v>
      </c>
      <c r="P2368" t="s">
        <v>28</v>
      </c>
      <c r="Q2368" t="str" cm="1">
        <f t="array" ref="Q2368">_xlfn.IFS(
O2368&lt;50000,"Low Salary (&lt;$50K)",
O2368&lt;90000,"Lower Middle ($50K-$90K)",
O2368&lt;130000,"Middle ($90K-$130K)",
O2368&lt;170000,"Upper Middle ($130K-$170K)",
O2368&gt;=170000,"High Salary (&gt;$170K)"
)</f>
        <v>Upper Middle ($130K-$170K)</v>
      </c>
      <c r="R2368" t="str" cm="1">
        <f t="array" ref="R2368">_xlfn.IFS(
G2368&lt;=2,"New Customers (0-2Y)",
G2368&lt;=5,"Growing Customers (3-5Y)",
G2368&lt;=8,"Established Customers (6-8Y)",
G2368&lt;=10,"Loyal Customers (9-10Y)"
)</f>
        <v>Loyal Customers (9-10Y)</v>
      </c>
    </row>
    <row r="2369" spans="1:18" x14ac:dyDescent="0.35">
      <c r="A2369">
        <v>15682600</v>
      </c>
      <c r="B2369" t="s">
        <v>458</v>
      </c>
      <c r="C2369" t="s">
        <v>42</v>
      </c>
      <c r="D2369" t="s">
        <v>39</v>
      </c>
      <c r="E2369">
        <v>39</v>
      </c>
      <c r="F2369" t="s">
        <v>19</v>
      </c>
      <c r="G2369">
        <v>9</v>
      </c>
      <c r="H2369" s="4">
        <v>159492.79</v>
      </c>
      <c r="I2369" t="s">
        <v>33</v>
      </c>
      <c r="J2369">
        <v>1</v>
      </c>
      <c r="K2369">
        <v>620</v>
      </c>
      <c r="L2369" t="s">
        <v>20</v>
      </c>
      <c r="M2369" t="s">
        <v>21</v>
      </c>
      <c r="N2369" t="s">
        <v>32</v>
      </c>
      <c r="O2369" s="4">
        <v>80582.34</v>
      </c>
      <c r="P2369" t="s">
        <v>23</v>
      </c>
      <c r="Q2369" t="str" cm="1">
        <f t="array" ref="Q2369">_xlfn.IFS(
O2369&lt;50000,"Low Salary (&lt;$50K)",
O2369&lt;90000,"Lower Middle ($50K-$90K)",
O2369&lt;130000,"Middle ($90K-$130K)",
O2369&lt;170000,"Upper Middle ($130K-$170K)",
O2369&gt;=170000,"High Salary (&gt;$170K)"
)</f>
        <v>Lower Middle ($50K-$90K)</v>
      </c>
      <c r="R2369" t="str" cm="1">
        <f t="array" ref="R2369">_xlfn.IFS(
G2369&lt;=2,"New Customers (0-2Y)",
G2369&lt;=5,"Growing Customers (3-5Y)",
G2369&lt;=8,"Established Customers (6-8Y)",
G2369&lt;=10,"Loyal Customers (9-10Y)"
)</f>
        <v>Loyal Customers (9-10Y)</v>
      </c>
    </row>
    <row r="2370" spans="1:18" x14ac:dyDescent="0.35">
      <c r="A2370">
        <v>15769312</v>
      </c>
      <c r="B2370" t="s">
        <v>460</v>
      </c>
      <c r="C2370" t="s">
        <v>26</v>
      </c>
      <c r="D2370" t="s">
        <v>39</v>
      </c>
      <c r="E2370">
        <v>48</v>
      </c>
      <c r="F2370" t="s">
        <v>19</v>
      </c>
      <c r="G2370">
        <v>10</v>
      </c>
      <c r="H2370" s="4">
        <v>0</v>
      </c>
      <c r="I2370" t="s">
        <v>24</v>
      </c>
      <c r="J2370">
        <v>2</v>
      </c>
      <c r="K2370">
        <v>557</v>
      </c>
      <c r="L2370" t="s">
        <v>31</v>
      </c>
      <c r="M2370" t="s">
        <v>21</v>
      </c>
      <c r="N2370" t="s">
        <v>22</v>
      </c>
      <c r="O2370" s="4">
        <v>185094.48</v>
      </c>
      <c r="P2370" t="s">
        <v>28</v>
      </c>
      <c r="Q2370" t="str" cm="1">
        <f t="array" ref="Q2370">_xlfn.IFS(
O2370&lt;50000,"Low Salary (&lt;$50K)",
O2370&lt;90000,"Lower Middle ($50K-$90K)",
O2370&lt;130000,"Middle ($90K-$130K)",
O2370&lt;170000,"Upper Middle ($130K-$170K)",
O2370&gt;=170000,"High Salary (&gt;$170K)"
)</f>
        <v>High Salary (&gt;$170K)</v>
      </c>
      <c r="R2370" t="str" cm="1">
        <f t="array" ref="R2370">_xlfn.IFS(
G2370&lt;=2,"New Customers (0-2Y)",
G2370&lt;=5,"Growing Customers (3-5Y)",
G2370&lt;=8,"Established Customers (6-8Y)",
G2370&lt;=10,"Loyal Customers (9-10Y)"
)</f>
        <v>Loyal Customers (9-10Y)</v>
      </c>
    </row>
    <row r="2371" spans="1:18" x14ac:dyDescent="0.35">
      <c r="A2371">
        <v>15708212</v>
      </c>
      <c r="B2371" t="s">
        <v>503</v>
      </c>
      <c r="C2371" t="s">
        <v>26</v>
      </c>
      <c r="D2371" t="s">
        <v>18</v>
      </c>
      <c r="E2371">
        <v>54</v>
      </c>
      <c r="F2371" t="s">
        <v>19</v>
      </c>
      <c r="G2371">
        <v>7</v>
      </c>
      <c r="H2371" s="4">
        <v>118241.02</v>
      </c>
      <c r="I2371" t="s">
        <v>33</v>
      </c>
      <c r="J2371">
        <v>1</v>
      </c>
      <c r="K2371">
        <v>648</v>
      </c>
      <c r="L2371" t="s">
        <v>20</v>
      </c>
      <c r="M2371" t="s">
        <v>21</v>
      </c>
      <c r="N2371" t="s">
        <v>32</v>
      </c>
      <c r="O2371" s="4">
        <v>172586.89</v>
      </c>
      <c r="P2371" t="s">
        <v>23</v>
      </c>
      <c r="Q2371" t="str" cm="1">
        <f t="array" ref="Q2371">_xlfn.IFS(
O2371&lt;50000,"Low Salary (&lt;$50K)",
O2371&lt;90000,"Lower Middle ($50K-$90K)",
O2371&lt;130000,"Middle ($90K-$130K)",
O2371&lt;170000,"Upper Middle ($130K-$170K)",
O2371&gt;=170000,"High Salary (&gt;$170K)"
)</f>
        <v>High Salary (&gt;$170K)</v>
      </c>
      <c r="R2371" t="str" cm="1">
        <f t="array" ref="R2371">_xlfn.IFS(
G2371&lt;=2,"New Customers (0-2Y)",
G2371&lt;=5,"Growing Customers (3-5Y)",
G2371&lt;=8,"Established Customers (6-8Y)",
G2371&lt;=10,"Loyal Customers (9-10Y)"
)</f>
        <v>Established Customers (6-8Y)</v>
      </c>
    </row>
    <row r="2372" spans="1:18" x14ac:dyDescent="0.35">
      <c r="A2372">
        <v>15650258</v>
      </c>
      <c r="B2372" t="s">
        <v>760</v>
      </c>
      <c r="C2372" t="s">
        <v>17</v>
      </c>
      <c r="D2372" t="s">
        <v>18</v>
      </c>
      <c r="E2372">
        <v>35</v>
      </c>
      <c r="F2372" t="s">
        <v>19</v>
      </c>
      <c r="G2372">
        <v>2</v>
      </c>
      <c r="H2372" s="4">
        <v>113090.4</v>
      </c>
      <c r="I2372" t="s">
        <v>33</v>
      </c>
      <c r="J2372">
        <v>1</v>
      </c>
      <c r="K2372">
        <v>479</v>
      </c>
      <c r="L2372" t="s">
        <v>44</v>
      </c>
      <c r="M2372" t="s">
        <v>21</v>
      </c>
      <c r="N2372" t="s">
        <v>32</v>
      </c>
      <c r="O2372" s="4">
        <v>195649.79</v>
      </c>
      <c r="P2372" t="s">
        <v>28</v>
      </c>
      <c r="Q2372" t="str" cm="1">
        <f t="array" ref="Q2372">_xlfn.IFS(
O2372&lt;50000,"Low Salary (&lt;$50K)",
O2372&lt;90000,"Lower Middle ($50K-$90K)",
O2372&lt;130000,"Middle ($90K-$130K)",
O2372&lt;170000,"Upper Middle ($130K-$170K)",
O2372&gt;=170000,"High Salary (&gt;$170K)"
)</f>
        <v>High Salary (&gt;$170K)</v>
      </c>
      <c r="R2372" t="str" cm="1">
        <f t="array" ref="R2372">_xlfn.IFS(
G2372&lt;=2,"New Customers (0-2Y)",
G2372&lt;=5,"Growing Customers (3-5Y)",
G2372&lt;=8,"Established Customers (6-8Y)",
G2372&lt;=10,"Loyal Customers (9-10Y)"
)</f>
        <v>New Customers (0-2Y)</v>
      </c>
    </row>
    <row r="2373" spans="1:18" x14ac:dyDescent="0.35">
      <c r="A2373">
        <v>15604345</v>
      </c>
      <c r="B2373" t="s">
        <v>1351</v>
      </c>
      <c r="C2373" t="s">
        <v>17</v>
      </c>
      <c r="D2373" t="s">
        <v>18</v>
      </c>
      <c r="E2373">
        <v>22</v>
      </c>
      <c r="F2373" t="s">
        <v>43</v>
      </c>
      <c r="G2373">
        <v>9</v>
      </c>
      <c r="H2373" s="4">
        <v>65763.570000000007</v>
      </c>
      <c r="I2373" t="s">
        <v>29</v>
      </c>
      <c r="J2373">
        <v>1</v>
      </c>
      <c r="K2373">
        <v>730</v>
      </c>
      <c r="L2373" t="s">
        <v>35</v>
      </c>
      <c r="M2373" t="s">
        <v>21</v>
      </c>
      <c r="N2373" t="s">
        <v>22</v>
      </c>
      <c r="O2373" s="4">
        <v>145792.01</v>
      </c>
      <c r="P2373" t="s">
        <v>28</v>
      </c>
      <c r="Q2373" t="str" cm="1">
        <f t="array" ref="Q2373">_xlfn.IFS(
O2373&lt;50000,"Low Salary (&lt;$50K)",
O2373&lt;90000,"Lower Middle ($50K-$90K)",
O2373&lt;130000,"Middle ($90K-$130K)",
O2373&lt;170000,"Upper Middle ($130K-$170K)",
O2373&gt;=170000,"High Salary (&gt;$170K)"
)</f>
        <v>Upper Middle ($130K-$170K)</v>
      </c>
      <c r="R2373" t="str" cm="1">
        <f t="array" ref="R2373">_xlfn.IFS(
G2373&lt;=2,"New Customers (0-2Y)",
G2373&lt;=5,"Growing Customers (3-5Y)",
G2373&lt;=8,"Established Customers (6-8Y)",
G2373&lt;=10,"Loyal Customers (9-10Y)"
)</f>
        <v>Loyal Customers (9-10Y)</v>
      </c>
    </row>
    <row r="2374" spans="1:18" x14ac:dyDescent="0.35">
      <c r="A2374">
        <v>15578297</v>
      </c>
      <c r="B2374" t="s">
        <v>1352</v>
      </c>
      <c r="C2374" t="s">
        <v>42</v>
      </c>
      <c r="D2374" t="s">
        <v>18</v>
      </c>
      <c r="E2374">
        <v>43</v>
      </c>
      <c r="F2374" t="s">
        <v>19</v>
      </c>
      <c r="G2374">
        <v>1</v>
      </c>
      <c r="H2374" s="4">
        <v>125537.38</v>
      </c>
      <c r="I2374" t="s">
        <v>33</v>
      </c>
      <c r="J2374">
        <v>1</v>
      </c>
      <c r="K2374">
        <v>737</v>
      </c>
      <c r="L2374" t="s">
        <v>35</v>
      </c>
      <c r="M2374" t="s">
        <v>21</v>
      </c>
      <c r="N2374" t="s">
        <v>32</v>
      </c>
      <c r="O2374" s="4">
        <v>138510.01</v>
      </c>
      <c r="P2374" t="s">
        <v>23</v>
      </c>
      <c r="Q2374" t="str" cm="1">
        <f t="array" ref="Q2374">_xlfn.IFS(
O2374&lt;50000,"Low Salary (&lt;$50K)",
O2374&lt;90000,"Lower Middle ($50K-$90K)",
O2374&lt;130000,"Middle ($90K-$130K)",
O2374&lt;170000,"Upper Middle ($130K-$170K)",
O2374&gt;=170000,"High Salary (&gt;$170K)"
)</f>
        <v>Upper Middle ($130K-$170K)</v>
      </c>
      <c r="R2374" t="str" cm="1">
        <f t="array" ref="R2374">_xlfn.IFS(
G2374&lt;=2,"New Customers (0-2Y)",
G2374&lt;=5,"Growing Customers (3-5Y)",
G2374&lt;=8,"Established Customers (6-8Y)",
G2374&lt;=10,"Loyal Customers (9-10Y)"
)</f>
        <v>New Customers (0-2Y)</v>
      </c>
    </row>
    <row r="2375" spans="1:18" x14ac:dyDescent="0.35">
      <c r="A2375">
        <v>15671789</v>
      </c>
      <c r="B2375" t="s">
        <v>813</v>
      </c>
      <c r="C2375" t="s">
        <v>17</v>
      </c>
      <c r="D2375" t="s">
        <v>39</v>
      </c>
      <c r="E2375">
        <v>31</v>
      </c>
      <c r="F2375" t="s">
        <v>19</v>
      </c>
      <c r="G2375">
        <v>3</v>
      </c>
      <c r="H2375" s="4">
        <v>94263.91</v>
      </c>
      <c r="I2375" t="s">
        <v>29</v>
      </c>
      <c r="J2375">
        <v>2</v>
      </c>
      <c r="K2375">
        <v>616</v>
      </c>
      <c r="L2375" t="s">
        <v>20</v>
      </c>
      <c r="M2375" t="s">
        <v>21</v>
      </c>
      <c r="N2375" t="s">
        <v>32</v>
      </c>
      <c r="O2375" s="4">
        <v>168895.06</v>
      </c>
      <c r="P2375" t="s">
        <v>28</v>
      </c>
      <c r="Q2375" t="str" cm="1">
        <f t="array" ref="Q2375">_xlfn.IFS(
O2375&lt;50000,"Low Salary (&lt;$50K)",
O2375&lt;90000,"Lower Middle ($50K-$90K)",
O2375&lt;130000,"Middle ($90K-$130K)",
O2375&lt;170000,"Upper Middle ($130K-$170K)",
O2375&gt;=170000,"High Salary (&gt;$170K)"
)</f>
        <v>Upper Middle ($130K-$170K)</v>
      </c>
      <c r="R2375" t="str" cm="1">
        <f t="array" ref="R2375">_xlfn.IFS(
G2375&lt;=2,"New Customers (0-2Y)",
G2375&lt;=5,"Growing Customers (3-5Y)",
G2375&lt;=8,"Established Customers (6-8Y)",
G2375&lt;=10,"Loyal Customers (9-10Y)"
)</f>
        <v>Growing Customers (3-5Y)</v>
      </c>
    </row>
    <row r="2376" spans="1:18" x14ac:dyDescent="0.35">
      <c r="A2376">
        <v>15726186</v>
      </c>
      <c r="B2376" t="s">
        <v>411</v>
      </c>
      <c r="C2376" t="s">
        <v>26</v>
      </c>
      <c r="D2376" t="s">
        <v>39</v>
      </c>
      <c r="E2376">
        <v>29</v>
      </c>
      <c r="F2376" t="s">
        <v>43</v>
      </c>
      <c r="G2376">
        <v>4</v>
      </c>
      <c r="H2376" s="4">
        <v>133434.57</v>
      </c>
      <c r="I2376" t="s">
        <v>33</v>
      </c>
      <c r="J2376">
        <v>2</v>
      </c>
      <c r="K2376">
        <v>639</v>
      </c>
      <c r="L2376" t="s">
        <v>20</v>
      </c>
      <c r="M2376" t="s">
        <v>21</v>
      </c>
      <c r="N2376" t="s">
        <v>32</v>
      </c>
      <c r="O2376" s="4">
        <v>97983.44</v>
      </c>
      <c r="P2376" t="s">
        <v>28</v>
      </c>
      <c r="Q2376" t="str" cm="1">
        <f t="array" ref="Q2376">_xlfn.IFS(
O2376&lt;50000,"Low Salary (&lt;$50K)",
O2376&lt;90000,"Lower Middle ($50K-$90K)",
O2376&lt;130000,"Middle ($90K-$130K)",
O2376&lt;170000,"Upper Middle ($130K-$170K)",
O2376&gt;=170000,"High Salary (&gt;$170K)"
)</f>
        <v>Middle ($90K-$130K)</v>
      </c>
      <c r="R2376" t="str" cm="1">
        <f t="array" ref="R2376">_xlfn.IFS(
G2376&lt;=2,"New Customers (0-2Y)",
G2376&lt;=5,"Growing Customers (3-5Y)",
G2376&lt;=8,"Established Customers (6-8Y)",
G2376&lt;=10,"Loyal Customers (9-10Y)"
)</f>
        <v>Growing Customers (3-5Y)</v>
      </c>
    </row>
    <row r="2377" spans="1:18" x14ac:dyDescent="0.35">
      <c r="A2377">
        <v>15764618</v>
      </c>
      <c r="B2377" t="s">
        <v>1353</v>
      </c>
      <c r="C2377" t="s">
        <v>26</v>
      </c>
      <c r="D2377" t="s">
        <v>18</v>
      </c>
      <c r="E2377">
        <v>39</v>
      </c>
      <c r="F2377" t="s">
        <v>19</v>
      </c>
      <c r="G2377">
        <v>6</v>
      </c>
      <c r="H2377" s="4">
        <v>0</v>
      </c>
      <c r="I2377" t="s">
        <v>24</v>
      </c>
      <c r="J2377">
        <v>1</v>
      </c>
      <c r="K2377">
        <v>815</v>
      </c>
      <c r="L2377" t="s">
        <v>37</v>
      </c>
      <c r="M2377" t="s">
        <v>21</v>
      </c>
      <c r="N2377" t="s">
        <v>22</v>
      </c>
      <c r="O2377" s="4">
        <v>85167.88</v>
      </c>
      <c r="P2377" t="s">
        <v>28</v>
      </c>
      <c r="Q2377" t="str" cm="1">
        <f t="array" ref="Q2377">_xlfn.IFS(
O2377&lt;50000,"Low Salary (&lt;$50K)",
O2377&lt;90000,"Lower Middle ($50K-$90K)",
O2377&lt;130000,"Middle ($90K-$130K)",
O2377&lt;170000,"Upper Middle ($130K-$170K)",
O2377&gt;=170000,"High Salary (&gt;$170K)"
)</f>
        <v>Lower Middle ($50K-$90K)</v>
      </c>
      <c r="R2377" t="str" cm="1">
        <f t="array" ref="R2377">_xlfn.IFS(
G2377&lt;=2,"New Customers (0-2Y)",
G2377&lt;=5,"Growing Customers (3-5Y)",
G2377&lt;=8,"Established Customers (6-8Y)",
G2377&lt;=10,"Loyal Customers (9-10Y)"
)</f>
        <v>Established Customers (6-8Y)</v>
      </c>
    </row>
    <row r="2378" spans="1:18" x14ac:dyDescent="0.35">
      <c r="A2378">
        <v>15730738</v>
      </c>
      <c r="B2378" t="s">
        <v>391</v>
      </c>
      <c r="C2378" t="s">
        <v>26</v>
      </c>
      <c r="D2378" t="s">
        <v>39</v>
      </c>
      <c r="E2378">
        <v>31</v>
      </c>
      <c r="F2378" t="s">
        <v>19</v>
      </c>
      <c r="G2378">
        <v>9</v>
      </c>
      <c r="H2378" s="4">
        <v>0</v>
      </c>
      <c r="I2378" t="s">
        <v>24</v>
      </c>
      <c r="J2378">
        <v>2</v>
      </c>
      <c r="K2378">
        <v>786</v>
      </c>
      <c r="L2378" t="s">
        <v>37</v>
      </c>
      <c r="M2378" t="s">
        <v>21</v>
      </c>
      <c r="N2378" t="s">
        <v>22</v>
      </c>
      <c r="O2378" s="4">
        <v>18210.36</v>
      </c>
      <c r="P2378" t="s">
        <v>28</v>
      </c>
      <c r="Q2378" t="str" cm="1">
        <f t="array" ref="Q2378">_xlfn.IFS(
O2378&lt;50000,"Low Salary (&lt;$50K)",
O2378&lt;90000,"Lower Middle ($50K-$90K)",
O2378&lt;130000,"Middle ($90K-$130K)",
O2378&lt;170000,"Upper Middle ($130K-$170K)",
O2378&gt;=170000,"High Salary (&gt;$170K)"
)</f>
        <v>Low Salary (&lt;$50K)</v>
      </c>
      <c r="R2378" t="str" cm="1">
        <f t="array" ref="R2378">_xlfn.IFS(
G2378&lt;=2,"New Customers (0-2Y)",
G2378&lt;=5,"Growing Customers (3-5Y)",
G2378&lt;=8,"Established Customers (6-8Y)",
G2378&lt;=10,"Loyal Customers (9-10Y)"
)</f>
        <v>Loyal Customers (9-10Y)</v>
      </c>
    </row>
    <row r="2379" spans="1:18" x14ac:dyDescent="0.35">
      <c r="A2379">
        <v>15637650</v>
      </c>
      <c r="B2379" t="s">
        <v>861</v>
      </c>
      <c r="C2379" t="s">
        <v>17</v>
      </c>
      <c r="D2379" t="s">
        <v>39</v>
      </c>
      <c r="E2379">
        <v>50</v>
      </c>
      <c r="F2379" t="s">
        <v>19</v>
      </c>
      <c r="G2379">
        <v>9</v>
      </c>
      <c r="H2379" s="4">
        <v>94748.76</v>
      </c>
      <c r="I2379" t="s">
        <v>29</v>
      </c>
      <c r="J2379">
        <v>2</v>
      </c>
      <c r="K2379">
        <v>549</v>
      </c>
      <c r="L2379" t="s">
        <v>31</v>
      </c>
      <c r="M2379" t="s">
        <v>27</v>
      </c>
      <c r="N2379" t="s">
        <v>22</v>
      </c>
      <c r="O2379" s="4">
        <v>13608.18</v>
      </c>
      <c r="P2379" t="s">
        <v>28</v>
      </c>
      <c r="Q2379" t="str" cm="1">
        <f t="array" ref="Q2379">_xlfn.IFS(
O2379&lt;50000,"Low Salary (&lt;$50K)",
O2379&lt;90000,"Lower Middle ($50K-$90K)",
O2379&lt;130000,"Middle ($90K-$130K)",
O2379&lt;170000,"Upper Middle ($130K-$170K)",
O2379&gt;=170000,"High Salary (&gt;$170K)"
)</f>
        <v>Low Salary (&lt;$50K)</v>
      </c>
      <c r="R2379" t="str" cm="1">
        <f t="array" ref="R2379">_xlfn.IFS(
G2379&lt;=2,"New Customers (0-2Y)",
G2379&lt;=5,"Growing Customers (3-5Y)",
G2379&lt;=8,"Established Customers (6-8Y)",
G2379&lt;=10,"Loyal Customers (9-10Y)"
)</f>
        <v>Loyal Customers (9-10Y)</v>
      </c>
    </row>
    <row r="2380" spans="1:18" x14ac:dyDescent="0.35">
      <c r="A2380">
        <v>15606267</v>
      </c>
      <c r="B2380" t="s">
        <v>1085</v>
      </c>
      <c r="C2380" t="s">
        <v>17</v>
      </c>
      <c r="D2380" t="s">
        <v>18</v>
      </c>
      <c r="E2380">
        <v>38</v>
      </c>
      <c r="F2380" t="s">
        <v>19</v>
      </c>
      <c r="G2380">
        <v>4</v>
      </c>
      <c r="H2380" s="4">
        <v>98640.74</v>
      </c>
      <c r="I2380" t="s">
        <v>29</v>
      </c>
      <c r="J2380">
        <v>1</v>
      </c>
      <c r="K2380">
        <v>622</v>
      </c>
      <c r="L2380" t="s">
        <v>20</v>
      </c>
      <c r="M2380" t="s">
        <v>21</v>
      </c>
      <c r="N2380" t="s">
        <v>22</v>
      </c>
      <c r="O2380" s="4">
        <v>110457.99</v>
      </c>
      <c r="P2380" t="s">
        <v>28</v>
      </c>
      <c r="Q2380" t="str" cm="1">
        <f t="array" ref="Q2380">_xlfn.IFS(
O2380&lt;50000,"Low Salary (&lt;$50K)",
O2380&lt;90000,"Lower Middle ($50K-$90K)",
O2380&lt;130000,"Middle ($90K-$130K)",
O2380&lt;170000,"Upper Middle ($130K-$170K)",
O2380&gt;=170000,"High Salary (&gt;$170K)"
)</f>
        <v>Middle ($90K-$130K)</v>
      </c>
      <c r="R2380" t="str" cm="1">
        <f t="array" ref="R2380">_xlfn.IFS(
G2380&lt;=2,"New Customers (0-2Y)",
G2380&lt;=5,"Growing Customers (3-5Y)",
G2380&lt;=8,"Established Customers (6-8Y)",
G2380&lt;=10,"Loyal Customers (9-10Y)"
)</f>
        <v>Growing Customers (3-5Y)</v>
      </c>
    </row>
    <row r="2381" spans="1:18" x14ac:dyDescent="0.35">
      <c r="A2381">
        <v>15625904</v>
      </c>
      <c r="B2381" t="s">
        <v>1123</v>
      </c>
      <c r="C2381" t="s">
        <v>17</v>
      </c>
      <c r="D2381" t="s">
        <v>39</v>
      </c>
      <c r="E2381">
        <v>26</v>
      </c>
      <c r="F2381" t="s">
        <v>43</v>
      </c>
      <c r="G2381">
        <v>9</v>
      </c>
      <c r="H2381" s="4">
        <v>74681.899999999994</v>
      </c>
      <c r="I2381" t="s">
        <v>29</v>
      </c>
      <c r="J2381">
        <v>2</v>
      </c>
      <c r="K2381">
        <v>624</v>
      </c>
      <c r="L2381" t="s">
        <v>20</v>
      </c>
      <c r="M2381" t="s">
        <v>27</v>
      </c>
      <c r="N2381" t="s">
        <v>32</v>
      </c>
      <c r="O2381" s="4">
        <v>31231.35</v>
      </c>
      <c r="P2381" t="s">
        <v>28</v>
      </c>
      <c r="Q2381" t="str" cm="1">
        <f t="array" ref="Q2381">_xlfn.IFS(
O2381&lt;50000,"Low Salary (&lt;$50K)",
O2381&lt;90000,"Lower Middle ($50K-$90K)",
O2381&lt;130000,"Middle ($90K-$130K)",
O2381&lt;170000,"Upper Middle ($130K-$170K)",
O2381&gt;=170000,"High Salary (&gt;$170K)"
)</f>
        <v>Low Salary (&lt;$50K)</v>
      </c>
      <c r="R2381" t="str" cm="1">
        <f t="array" ref="R2381">_xlfn.IFS(
G2381&lt;=2,"New Customers (0-2Y)",
G2381&lt;=5,"Growing Customers (3-5Y)",
G2381&lt;=8,"Established Customers (6-8Y)",
G2381&lt;=10,"Loyal Customers (9-10Y)"
)</f>
        <v>Loyal Customers (9-10Y)</v>
      </c>
    </row>
    <row r="2382" spans="1:18" x14ac:dyDescent="0.35">
      <c r="A2382">
        <v>15654463</v>
      </c>
      <c r="B2382" t="s">
        <v>716</v>
      </c>
      <c r="C2382" t="s">
        <v>17</v>
      </c>
      <c r="D2382" t="s">
        <v>39</v>
      </c>
      <c r="E2382">
        <v>34</v>
      </c>
      <c r="F2382" t="s">
        <v>19</v>
      </c>
      <c r="G2382">
        <v>4</v>
      </c>
      <c r="H2382" s="4">
        <v>0</v>
      </c>
      <c r="I2382" t="s">
        <v>24</v>
      </c>
      <c r="J2382">
        <v>2</v>
      </c>
      <c r="K2382">
        <v>841</v>
      </c>
      <c r="L2382" t="s">
        <v>37</v>
      </c>
      <c r="M2382" t="s">
        <v>21</v>
      </c>
      <c r="N2382" t="s">
        <v>32</v>
      </c>
      <c r="O2382" s="4">
        <v>141582.66</v>
      </c>
      <c r="P2382" t="s">
        <v>28</v>
      </c>
      <c r="Q2382" t="str" cm="1">
        <f t="array" ref="Q2382">_xlfn.IFS(
O2382&lt;50000,"Low Salary (&lt;$50K)",
O2382&lt;90000,"Lower Middle ($50K-$90K)",
O2382&lt;130000,"Middle ($90K-$130K)",
O2382&lt;170000,"Upper Middle ($130K-$170K)",
O2382&gt;=170000,"High Salary (&gt;$170K)"
)</f>
        <v>Upper Middle ($130K-$170K)</v>
      </c>
      <c r="R2382" t="str" cm="1">
        <f t="array" ref="R2382">_xlfn.IFS(
G2382&lt;=2,"New Customers (0-2Y)",
G2382&lt;=5,"Growing Customers (3-5Y)",
G2382&lt;=8,"Established Customers (6-8Y)",
G2382&lt;=10,"Loyal Customers (9-10Y)"
)</f>
        <v>Growing Customers (3-5Y)</v>
      </c>
    </row>
    <row r="2383" spans="1:18" x14ac:dyDescent="0.35">
      <c r="A2383">
        <v>15774151</v>
      </c>
      <c r="B2383" t="s">
        <v>808</v>
      </c>
      <c r="C2383" t="s">
        <v>26</v>
      </c>
      <c r="D2383" t="s">
        <v>18</v>
      </c>
      <c r="E2383">
        <v>41</v>
      </c>
      <c r="F2383" t="s">
        <v>19</v>
      </c>
      <c r="G2383">
        <v>7</v>
      </c>
      <c r="H2383" s="4">
        <v>179915.85</v>
      </c>
      <c r="I2383" t="s">
        <v>33</v>
      </c>
      <c r="J2383">
        <v>1</v>
      </c>
      <c r="K2383">
        <v>614</v>
      </c>
      <c r="L2383" t="s">
        <v>20</v>
      </c>
      <c r="M2383" t="s">
        <v>27</v>
      </c>
      <c r="N2383" t="s">
        <v>32</v>
      </c>
      <c r="O2383" s="4">
        <v>14666.35</v>
      </c>
      <c r="P2383" t="s">
        <v>23</v>
      </c>
      <c r="Q2383" t="str" cm="1">
        <f t="array" ref="Q2383">_xlfn.IFS(
O2383&lt;50000,"Low Salary (&lt;$50K)",
O2383&lt;90000,"Lower Middle ($50K-$90K)",
O2383&lt;130000,"Middle ($90K-$130K)",
O2383&lt;170000,"Upper Middle ($130K-$170K)",
O2383&gt;=170000,"High Salary (&gt;$170K)"
)</f>
        <v>Low Salary (&lt;$50K)</v>
      </c>
      <c r="R2383" t="str" cm="1">
        <f t="array" ref="R2383">_xlfn.IFS(
G2383&lt;=2,"New Customers (0-2Y)",
G2383&lt;=5,"Growing Customers (3-5Y)",
G2383&lt;=8,"Established Customers (6-8Y)",
G2383&lt;=10,"Loyal Customers (9-10Y)"
)</f>
        <v>Established Customers (6-8Y)</v>
      </c>
    </row>
    <row r="2384" spans="1:18" x14ac:dyDescent="0.35">
      <c r="A2384">
        <v>15693259</v>
      </c>
      <c r="B2384" t="s">
        <v>110</v>
      </c>
      <c r="C2384" t="s">
        <v>17</v>
      </c>
      <c r="D2384" t="s">
        <v>39</v>
      </c>
      <c r="E2384">
        <v>30</v>
      </c>
      <c r="F2384" t="s">
        <v>19</v>
      </c>
      <c r="G2384">
        <v>1</v>
      </c>
      <c r="H2384" s="4">
        <v>128207.23</v>
      </c>
      <c r="I2384" t="s">
        <v>33</v>
      </c>
      <c r="J2384">
        <v>1</v>
      </c>
      <c r="K2384">
        <v>676</v>
      </c>
      <c r="L2384" t="s">
        <v>35</v>
      </c>
      <c r="M2384" t="s">
        <v>21</v>
      </c>
      <c r="N2384" t="s">
        <v>22</v>
      </c>
      <c r="O2384" s="4">
        <v>55400.17</v>
      </c>
      <c r="P2384" t="s">
        <v>28</v>
      </c>
      <c r="Q2384" t="str" cm="1">
        <f t="array" ref="Q2384">_xlfn.IFS(
O2384&lt;50000,"Low Salary (&lt;$50K)",
O2384&lt;90000,"Lower Middle ($50K-$90K)",
O2384&lt;130000,"Middle ($90K-$130K)",
O2384&lt;170000,"Upper Middle ($130K-$170K)",
O2384&gt;=170000,"High Salary (&gt;$170K)"
)</f>
        <v>Lower Middle ($50K-$90K)</v>
      </c>
      <c r="R2384" t="str" cm="1">
        <f t="array" ref="R2384">_xlfn.IFS(
G2384&lt;=2,"New Customers (0-2Y)",
G2384&lt;=5,"Growing Customers (3-5Y)",
G2384&lt;=8,"Established Customers (6-8Y)",
G2384&lt;=10,"Loyal Customers (9-10Y)"
)</f>
        <v>New Customers (0-2Y)</v>
      </c>
    </row>
    <row r="2385" spans="1:18" x14ac:dyDescent="0.35">
      <c r="A2385">
        <v>15642468</v>
      </c>
      <c r="B2385" t="s">
        <v>97</v>
      </c>
      <c r="C2385" t="s">
        <v>17</v>
      </c>
      <c r="D2385" t="s">
        <v>39</v>
      </c>
      <c r="E2385">
        <v>42</v>
      </c>
      <c r="F2385" t="s">
        <v>19</v>
      </c>
      <c r="G2385">
        <v>9</v>
      </c>
      <c r="H2385" s="4">
        <v>132739.26</v>
      </c>
      <c r="I2385" t="s">
        <v>33</v>
      </c>
      <c r="J2385">
        <v>2</v>
      </c>
      <c r="K2385">
        <v>697</v>
      </c>
      <c r="L2385" t="s">
        <v>35</v>
      </c>
      <c r="M2385" t="s">
        <v>27</v>
      </c>
      <c r="N2385" t="s">
        <v>32</v>
      </c>
      <c r="O2385" s="4">
        <v>174667.65</v>
      </c>
      <c r="P2385" t="s">
        <v>28</v>
      </c>
      <c r="Q2385" t="str" cm="1">
        <f t="array" ref="Q2385">_xlfn.IFS(
O2385&lt;50000,"Low Salary (&lt;$50K)",
O2385&lt;90000,"Lower Middle ($50K-$90K)",
O2385&lt;130000,"Middle ($90K-$130K)",
O2385&lt;170000,"Upper Middle ($130K-$170K)",
O2385&gt;=170000,"High Salary (&gt;$170K)"
)</f>
        <v>High Salary (&gt;$170K)</v>
      </c>
      <c r="R2385" t="str" cm="1">
        <f t="array" ref="R2385">_xlfn.IFS(
G2385&lt;=2,"New Customers (0-2Y)",
G2385&lt;=5,"Growing Customers (3-5Y)",
G2385&lt;=8,"Established Customers (6-8Y)",
G2385&lt;=10,"Loyal Customers (9-10Y)"
)</f>
        <v>Loyal Customers (9-10Y)</v>
      </c>
    </row>
    <row r="2386" spans="1:18" x14ac:dyDescent="0.35">
      <c r="A2386">
        <v>15758531</v>
      </c>
      <c r="B2386" t="s">
        <v>1109</v>
      </c>
      <c r="C2386" t="s">
        <v>17</v>
      </c>
      <c r="D2386" t="s">
        <v>18</v>
      </c>
      <c r="E2386">
        <v>40</v>
      </c>
      <c r="F2386" t="s">
        <v>19</v>
      </c>
      <c r="G2386">
        <v>10</v>
      </c>
      <c r="H2386" s="4">
        <v>0</v>
      </c>
      <c r="I2386" t="s">
        <v>24</v>
      </c>
      <c r="J2386">
        <v>2</v>
      </c>
      <c r="K2386">
        <v>732</v>
      </c>
      <c r="L2386" t="s">
        <v>35</v>
      </c>
      <c r="M2386" t="s">
        <v>21</v>
      </c>
      <c r="N2386" t="s">
        <v>32</v>
      </c>
      <c r="O2386" s="4">
        <v>154189.07999999999</v>
      </c>
      <c r="P2386" t="s">
        <v>28</v>
      </c>
      <c r="Q2386" t="str" cm="1">
        <f t="array" ref="Q2386">_xlfn.IFS(
O2386&lt;50000,"Low Salary (&lt;$50K)",
O2386&lt;90000,"Lower Middle ($50K-$90K)",
O2386&lt;130000,"Middle ($90K-$130K)",
O2386&lt;170000,"Upper Middle ($130K-$170K)",
O2386&gt;=170000,"High Salary (&gt;$170K)"
)</f>
        <v>Upper Middle ($130K-$170K)</v>
      </c>
      <c r="R2386" t="str" cm="1">
        <f t="array" ref="R2386">_xlfn.IFS(
G2386&lt;=2,"New Customers (0-2Y)",
G2386&lt;=5,"Growing Customers (3-5Y)",
G2386&lt;=8,"Established Customers (6-8Y)",
G2386&lt;=10,"Loyal Customers (9-10Y)"
)</f>
        <v>Loyal Customers (9-10Y)</v>
      </c>
    </row>
    <row r="2387" spans="1:18" x14ac:dyDescent="0.35">
      <c r="A2387">
        <v>15728352</v>
      </c>
      <c r="B2387" t="s">
        <v>1354</v>
      </c>
      <c r="C2387" t="s">
        <v>17</v>
      </c>
      <c r="D2387" t="s">
        <v>39</v>
      </c>
      <c r="E2387">
        <v>27</v>
      </c>
      <c r="F2387" t="s">
        <v>43</v>
      </c>
      <c r="G2387">
        <v>4</v>
      </c>
      <c r="H2387" s="4">
        <v>120509.81</v>
      </c>
      <c r="I2387" t="s">
        <v>33</v>
      </c>
      <c r="J2387">
        <v>1</v>
      </c>
      <c r="K2387">
        <v>623</v>
      </c>
      <c r="L2387" t="s">
        <v>20</v>
      </c>
      <c r="M2387" t="s">
        <v>27</v>
      </c>
      <c r="N2387" t="s">
        <v>32</v>
      </c>
      <c r="O2387" s="4">
        <v>142170.44</v>
      </c>
      <c r="P2387" t="s">
        <v>28</v>
      </c>
      <c r="Q2387" t="str" cm="1">
        <f t="array" ref="Q2387">_xlfn.IFS(
O2387&lt;50000,"Low Salary (&lt;$50K)",
O2387&lt;90000,"Lower Middle ($50K-$90K)",
O2387&lt;130000,"Middle ($90K-$130K)",
O2387&lt;170000,"Upper Middle ($130K-$170K)",
O2387&gt;=170000,"High Salary (&gt;$170K)"
)</f>
        <v>Upper Middle ($130K-$170K)</v>
      </c>
      <c r="R2387" t="str" cm="1">
        <f t="array" ref="R2387">_xlfn.IFS(
G2387&lt;=2,"New Customers (0-2Y)",
G2387&lt;=5,"Growing Customers (3-5Y)",
G2387&lt;=8,"Established Customers (6-8Y)",
G2387&lt;=10,"Loyal Customers (9-10Y)"
)</f>
        <v>Growing Customers (3-5Y)</v>
      </c>
    </row>
    <row r="2388" spans="1:18" x14ac:dyDescent="0.35">
      <c r="A2388">
        <v>15637240</v>
      </c>
      <c r="B2388" t="s">
        <v>188</v>
      </c>
      <c r="C2388" t="s">
        <v>17</v>
      </c>
      <c r="D2388" t="s">
        <v>39</v>
      </c>
      <c r="E2388">
        <v>46</v>
      </c>
      <c r="F2388" t="s">
        <v>19</v>
      </c>
      <c r="G2388">
        <v>4</v>
      </c>
      <c r="H2388" s="4">
        <v>124547.13</v>
      </c>
      <c r="I2388" t="s">
        <v>33</v>
      </c>
      <c r="J2388">
        <v>2</v>
      </c>
      <c r="K2388">
        <v>541</v>
      </c>
      <c r="L2388" t="s">
        <v>31</v>
      </c>
      <c r="M2388" t="s">
        <v>21</v>
      </c>
      <c r="N2388" t="s">
        <v>32</v>
      </c>
      <c r="O2388" s="4">
        <v>94499.06</v>
      </c>
      <c r="P2388" t="s">
        <v>28</v>
      </c>
      <c r="Q2388" t="str" cm="1">
        <f t="array" ref="Q2388">_xlfn.IFS(
O2388&lt;50000,"Low Salary (&lt;$50K)",
O2388&lt;90000,"Lower Middle ($50K-$90K)",
O2388&lt;130000,"Middle ($90K-$130K)",
O2388&lt;170000,"Upper Middle ($130K-$170K)",
O2388&gt;=170000,"High Salary (&gt;$170K)"
)</f>
        <v>Middle ($90K-$130K)</v>
      </c>
      <c r="R2388" t="str" cm="1">
        <f t="array" ref="R2388">_xlfn.IFS(
G2388&lt;=2,"New Customers (0-2Y)",
G2388&lt;=5,"Growing Customers (3-5Y)",
G2388&lt;=8,"Established Customers (6-8Y)",
G2388&lt;=10,"Loyal Customers (9-10Y)"
)</f>
        <v>Growing Customers (3-5Y)</v>
      </c>
    </row>
    <row r="2389" spans="1:18" x14ac:dyDescent="0.35">
      <c r="A2389">
        <v>15595588</v>
      </c>
      <c r="B2389" t="s">
        <v>1355</v>
      </c>
      <c r="C2389" t="s">
        <v>26</v>
      </c>
      <c r="D2389" t="s">
        <v>18</v>
      </c>
      <c r="E2389">
        <v>39</v>
      </c>
      <c r="F2389" t="s">
        <v>19</v>
      </c>
      <c r="G2389">
        <v>4</v>
      </c>
      <c r="H2389" s="4">
        <v>0</v>
      </c>
      <c r="I2389" t="s">
        <v>24</v>
      </c>
      <c r="J2389">
        <v>2</v>
      </c>
      <c r="K2389">
        <v>773</v>
      </c>
      <c r="L2389" t="s">
        <v>35</v>
      </c>
      <c r="M2389" t="s">
        <v>27</v>
      </c>
      <c r="N2389" t="s">
        <v>22</v>
      </c>
      <c r="O2389" s="4">
        <v>182081.45</v>
      </c>
      <c r="P2389" t="s">
        <v>28</v>
      </c>
      <c r="Q2389" t="str" cm="1">
        <f t="array" ref="Q2389">_xlfn.IFS(
O2389&lt;50000,"Low Salary (&lt;$50K)",
O2389&lt;90000,"Lower Middle ($50K-$90K)",
O2389&lt;130000,"Middle ($90K-$130K)",
O2389&lt;170000,"Upper Middle ($130K-$170K)",
O2389&gt;=170000,"High Salary (&gt;$170K)"
)</f>
        <v>High Salary (&gt;$170K)</v>
      </c>
      <c r="R2389" t="str" cm="1">
        <f t="array" ref="R2389">_xlfn.IFS(
G2389&lt;=2,"New Customers (0-2Y)",
G2389&lt;=5,"Growing Customers (3-5Y)",
G2389&lt;=8,"Established Customers (6-8Y)",
G2389&lt;=10,"Loyal Customers (9-10Y)"
)</f>
        <v>Growing Customers (3-5Y)</v>
      </c>
    </row>
    <row r="2390" spans="1:18" x14ac:dyDescent="0.35">
      <c r="A2390">
        <v>15778395</v>
      </c>
      <c r="B2390" t="s">
        <v>240</v>
      </c>
      <c r="C2390" t="s">
        <v>42</v>
      </c>
      <c r="D2390" t="s">
        <v>39</v>
      </c>
      <c r="E2390">
        <v>34</v>
      </c>
      <c r="F2390" t="s">
        <v>19</v>
      </c>
      <c r="G2390">
        <v>4</v>
      </c>
      <c r="H2390" s="4">
        <v>88815.56</v>
      </c>
      <c r="I2390" t="s">
        <v>29</v>
      </c>
      <c r="J2390">
        <v>2</v>
      </c>
      <c r="K2390">
        <v>762</v>
      </c>
      <c r="L2390" t="s">
        <v>35</v>
      </c>
      <c r="M2390" t="s">
        <v>21</v>
      </c>
      <c r="N2390" t="s">
        <v>32</v>
      </c>
      <c r="O2390" s="4">
        <v>68562.259999999995</v>
      </c>
      <c r="P2390" t="s">
        <v>23</v>
      </c>
      <c r="Q2390" t="str" cm="1">
        <f t="array" ref="Q2390">_xlfn.IFS(
O2390&lt;50000,"Low Salary (&lt;$50K)",
O2390&lt;90000,"Lower Middle ($50K-$90K)",
O2390&lt;130000,"Middle ($90K-$130K)",
O2390&lt;170000,"Upper Middle ($130K-$170K)",
O2390&gt;=170000,"High Salary (&gt;$170K)"
)</f>
        <v>Lower Middle ($50K-$90K)</v>
      </c>
      <c r="R2390" t="str" cm="1">
        <f t="array" ref="R2390">_xlfn.IFS(
G2390&lt;=2,"New Customers (0-2Y)",
G2390&lt;=5,"Growing Customers (3-5Y)",
G2390&lt;=8,"Established Customers (6-8Y)",
G2390&lt;=10,"Loyal Customers (9-10Y)"
)</f>
        <v>Growing Customers (3-5Y)</v>
      </c>
    </row>
    <row r="2391" spans="1:18" x14ac:dyDescent="0.35">
      <c r="A2391">
        <v>15711825</v>
      </c>
      <c r="B2391" t="s">
        <v>323</v>
      </c>
      <c r="C2391" t="s">
        <v>26</v>
      </c>
      <c r="D2391" t="s">
        <v>18</v>
      </c>
      <c r="E2391">
        <v>35</v>
      </c>
      <c r="F2391" t="s">
        <v>19</v>
      </c>
      <c r="G2391">
        <v>1</v>
      </c>
      <c r="H2391" s="4">
        <v>82231.509999999995</v>
      </c>
      <c r="I2391" t="s">
        <v>29</v>
      </c>
      <c r="J2391">
        <v>2</v>
      </c>
      <c r="K2391">
        <v>655</v>
      </c>
      <c r="L2391" t="s">
        <v>20</v>
      </c>
      <c r="M2391" t="s">
        <v>21</v>
      </c>
      <c r="N2391" t="s">
        <v>32</v>
      </c>
      <c r="O2391" s="4">
        <v>88798.02</v>
      </c>
      <c r="P2391" t="s">
        <v>28</v>
      </c>
      <c r="Q2391" t="str" cm="1">
        <f t="array" ref="Q2391">_xlfn.IFS(
O2391&lt;50000,"Low Salary (&lt;$50K)",
O2391&lt;90000,"Lower Middle ($50K-$90K)",
O2391&lt;130000,"Middle ($90K-$130K)",
O2391&lt;170000,"Upper Middle ($130K-$170K)",
O2391&gt;=170000,"High Salary (&gt;$170K)"
)</f>
        <v>Lower Middle ($50K-$90K)</v>
      </c>
      <c r="R2391" t="str" cm="1">
        <f t="array" ref="R2391">_xlfn.IFS(
G2391&lt;=2,"New Customers (0-2Y)",
G2391&lt;=5,"Growing Customers (3-5Y)",
G2391&lt;=8,"Established Customers (6-8Y)",
G2391&lt;=10,"Loyal Customers (9-10Y)"
)</f>
        <v>New Customers (0-2Y)</v>
      </c>
    </row>
    <row r="2392" spans="1:18" x14ac:dyDescent="0.35">
      <c r="A2392">
        <v>15599251</v>
      </c>
      <c r="B2392" t="s">
        <v>400</v>
      </c>
      <c r="C2392" t="s">
        <v>42</v>
      </c>
      <c r="D2392" t="s">
        <v>39</v>
      </c>
      <c r="E2392">
        <v>32</v>
      </c>
      <c r="F2392" t="s">
        <v>19</v>
      </c>
      <c r="G2392">
        <v>7</v>
      </c>
      <c r="H2392" s="4">
        <v>184715.86</v>
      </c>
      <c r="I2392" t="s">
        <v>33</v>
      </c>
      <c r="J2392">
        <v>2</v>
      </c>
      <c r="K2392">
        <v>602</v>
      </c>
      <c r="L2392" t="s">
        <v>20</v>
      </c>
      <c r="M2392" t="s">
        <v>21</v>
      </c>
      <c r="N2392" t="s">
        <v>32</v>
      </c>
      <c r="O2392" s="4">
        <v>113781.99</v>
      </c>
      <c r="P2392" t="s">
        <v>28</v>
      </c>
      <c r="Q2392" t="str" cm="1">
        <f t="array" ref="Q2392">_xlfn.IFS(
O2392&lt;50000,"Low Salary (&lt;$50K)",
O2392&lt;90000,"Lower Middle ($50K-$90K)",
O2392&lt;130000,"Middle ($90K-$130K)",
O2392&lt;170000,"Upper Middle ($130K-$170K)",
O2392&gt;=170000,"High Salary (&gt;$170K)"
)</f>
        <v>Middle ($90K-$130K)</v>
      </c>
      <c r="R2392" t="str" cm="1">
        <f t="array" ref="R2392">_xlfn.IFS(
G2392&lt;=2,"New Customers (0-2Y)",
G2392&lt;=5,"Growing Customers (3-5Y)",
G2392&lt;=8,"Established Customers (6-8Y)",
G2392&lt;=10,"Loyal Customers (9-10Y)"
)</f>
        <v>Established Customers (6-8Y)</v>
      </c>
    </row>
    <row r="2393" spans="1:18" x14ac:dyDescent="0.35">
      <c r="A2393">
        <v>15570004</v>
      </c>
      <c r="B2393" t="s">
        <v>913</v>
      </c>
      <c r="C2393" t="s">
        <v>17</v>
      </c>
      <c r="D2393" t="s">
        <v>39</v>
      </c>
      <c r="E2393">
        <v>31</v>
      </c>
      <c r="F2393" t="s">
        <v>19</v>
      </c>
      <c r="G2393">
        <v>3</v>
      </c>
      <c r="H2393" s="4">
        <v>0</v>
      </c>
      <c r="I2393" t="s">
        <v>24</v>
      </c>
      <c r="J2393">
        <v>2</v>
      </c>
      <c r="K2393">
        <v>850</v>
      </c>
      <c r="L2393" t="s">
        <v>37</v>
      </c>
      <c r="M2393" t="s">
        <v>21</v>
      </c>
      <c r="N2393" t="s">
        <v>32</v>
      </c>
      <c r="O2393" s="4">
        <v>121866.87</v>
      </c>
      <c r="P2393" t="s">
        <v>28</v>
      </c>
      <c r="Q2393" t="str" cm="1">
        <f t="array" ref="Q2393">_xlfn.IFS(
O2393&lt;50000,"Low Salary (&lt;$50K)",
O2393&lt;90000,"Lower Middle ($50K-$90K)",
O2393&lt;130000,"Middle ($90K-$130K)",
O2393&lt;170000,"Upper Middle ($130K-$170K)",
O2393&gt;=170000,"High Salary (&gt;$170K)"
)</f>
        <v>Middle ($90K-$130K)</v>
      </c>
      <c r="R2393" t="str" cm="1">
        <f t="array" ref="R2393">_xlfn.IFS(
G2393&lt;=2,"New Customers (0-2Y)",
G2393&lt;=5,"Growing Customers (3-5Y)",
G2393&lt;=8,"Established Customers (6-8Y)",
G2393&lt;=10,"Loyal Customers (9-10Y)"
)</f>
        <v>Growing Customers (3-5Y)</v>
      </c>
    </row>
    <row r="2394" spans="1:18" x14ac:dyDescent="0.35">
      <c r="A2394">
        <v>15656912</v>
      </c>
      <c r="B2394" t="s">
        <v>961</v>
      </c>
      <c r="C2394" t="s">
        <v>26</v>
      </c>
      <c r="D2394" t="s">
        <v>39</v>
      </c>
      <c r="E2394">
        <v>51</v>
      </c>
      <c r="F2394" t="s">
        <v>19</v>
      </c>
      <c r="G2394">
        <v>4</v>
      </c>
      <c r="H2394" s="4">
        <v>0</v>
      </c>
      <c r="I2394" t="s">
        <v>24</v>
      </c>
      <c r="J2394">
        <v>1</v>
      </c>
      <c r="K2394">
        <v>649</v>
      </c>
      <c r="L2394" t="s">
        <v>20</v>
      </c>
      <c r="M2394" t="s">
        <v>21</v>
      </c>
      <c r="N2394" t="s">
        <v>22</v>
      </c>
      <c r="O2394" s="4">
        <v>150390.57</v>
      </c>
      <c r="P2394" t="s">
        <v>28</v>
      </c>
      <c r="Q2394" t="str" cm="1">
        <f t="array" ref="Q2394">_xlfn.IFS(
O2394&lt;50000,"Low Salary (&lt;$50K)",
O2394&lt;90000,"Lower Middle ($50K-$90K)",
O2394&lt;130000,"Middle ($90K-$130K)",
O2394&lt;170000,"Upper Middle ($130K-$170K)",
O2394&gt;=170000,"High Salary (&gt;$170K)"
)</f>
        <v>Upper Middle ($130K-$170K)</v>
      </c>
      <c r="R2394" t="str" cm="1">
        <f t="array" ref="R2394">_xlfn.IFS(
G2394&lt;=2,"New Customers (0-2Y)",
G2394&lt;=5,"Growing Customers (3-5Y)",
G2394&lt;=8,"Established Customers (6-8Y)",
G2394&lt;=10,"Loyal Customers (9-10Y)"
)</f>
        <v>Growing Customers (3-5Y)</v>
      </c>
    </row>
    <row r="2395" spans="1:18" x14ac:dyDescent="0.35">
      <c r="A2395">
        <v>15657342</v>
      </c>
      <c r="B2395" t="s">
        <v>1356</v>
      </c>
      <c r="C2395" t="s">
        <v>42</v>
      </c>
      <c r="D2395" t="s">
        <v>39</v>
      </c>
      <c r="E2395">
        <v>28</v>
      </c>
      <c r="F2395" t="s">
        <v>43</v>
      </c>
      <c r="G2395">
        <v>4</v>
      </c>
      <c r="H2395" s="4">
        <v>147972.19</v>
      </c>
      <c r="I2395" t="s">
        <v>33</v>
      </c>
      <c r="J2395">
        <v>1</v>
      </c>
      <c r="K2395">
        <v>850</v>
      </c>
      <c r="L2395" t="s">
        <v>37</v>
      </c>
      <c r="M2395" t="s">
        <v>21</v>
      </c>
      <c r="N2395" t="s">
        <v>32</v>
      </c>
      <c r="O2395" s="4">
        <v>60708.72</v>
      </c>
      <c r="P2395" t="s">
        <v>23</v>
      </c>
      <c r="Q2395" t="str" cm="1">
        <f t="array" ref="Q2395">_xlfn.IFS(
O2395&lt;50000,"Low Salary (&lt;$50K)",
O2395&lt;90000,"Lower Middle ($50K-$90K)",
O2395&lt;130000,"Middle ($90K-$130K)",
O2395&lt;170000,"Upper Middle ($130K-$170K)",
O2395&gt;=170000,"High Salary (&gt;$170K)"
)</f>
        <v>Lower Middle ($50K-$90K)</v>
      </c>
      <c r="R2395" t="str" cm="1">
        <f t="array" ref="R2395">_xlfn.IFS(
G2395&lt;=2,"New Customers (0-2Y)",
G2395&lt;=5,"Growing Customers (3-5Y)",
G2395&lt;=8,"Established Customers (6-8Y)",
G2395&lt;=10,"Loyal Customers (9-10Y)"
)</f>
        <v>Growing Customers (3-5Y)</v>
      </c>
    </row>
    <row r="2396" spans="1:18" x14ac:dyDescent="0.35">
      <c r="A2396">
        <v>15716284</v>
      </c>
      <c r="B2396" t="s">
        <v>1251</v>
      </c>
      <c r="C2396" t="s">
        <v>17</v>
      </c>
      <c r="D2396" t="s">
        <v>39</v>
      </c>
      <c r="E2396">
        <v>43</v>
      </c>
      <c r="F2396" t="s">
        <v>19</v>
      </c>
      <c r="G2396">
        <v>9</v>
      </c>
      <c r="H2396" s="4">
        <v>0</v>
      </c>
      <c r="I2396" t="s">
        <v>24</v>
      </c>
      <c r="J2396">
        <v>2</v>
      </c>
      <c r="K2396">
        <v>543</v>
      </c>
      <c r="L2396" t="s">
        <v>31</v>
      </c>
      <c r="M2396" t="s">
        <v>21</v>
      </c>
      <c r="N2396" t="s">
        <v>22</v>
      </c>
      <c r="O2396" s="4">
        <v>78858.070000000007</v>
      </c>
      <c r="P2396" t="s">
        <v>28</v>
      </c>
      <c r="Q2396" t="str" cm="1">
        <f t="array" ref="Q2396">_xlfn.IFS(
O2396&lt;50000,"Low Salary (&lt;$50K)",
O2396&lt;90000,"Lower Middle ($50K-$90K)",
O2396&lt;130000,"Middle ($90K-$130K)",
O2396&lt;170000,"Upper Middle ($130K-$170K)",
O2396&gt;=170000,"High Salary (&gt;$170K)"
)</f>
        <v>Lower Middle ($50K-$90K)</v>
      </c>
      <c r="R2396" t="str" cm="1">
        <f t="array" ref="R2396">_xlfn.IFS(
G2396&lt;=2,"New Customers (0-2Y)",
G2396&lt;=5,"Growing Customers (3-5Y)",
G2396&lt;=8,"Established Customers (6-8Y)",
G2396&lt;=10,"Loyal Customers (9-10Y)"
)</f>
        <v>Loyal Customers (9-10Y)</v>
      </c>
    </row>
    <row r="2397" spans="1:18" x14ac:dyDescent="0.35">
      <c r="A2397">
        <v>15672374</v>
      </c>
      <c r="B2397" t="s">
        <v>382</v>
      </c>
      <c r="C2397" t="s">
        <v>17</v>
      </c>
      <c r="D2397" t="s">
        <v>39</v>
      </c>
      <c r="E2397">
        <v>52</v>
      </c>
      <c r="F2397" t="s">
        <v>19</v>
      </c>
      <c r="G2397">
        <v>8</v>
      </c>
      <c r="H2397" s="4">
        <v>170008.84</v>
      </c>
      <c r="I2397" t="s">
        <v>33</v>
      </c>
      <c r="J2397">
        <v>1</v>
      </c>
      <c r="K2397">
        <v>672</v>
      </c>
      <c r="L2397" t="s">
        <v>35</v>
      </c>
      <c r="M2397" t="s">
        <v>27</v>
      </c>
      <c r="N2397" t="s">
        <v>32</v>
      </c>
      <c r="O2397" s="4">
        <v>56407.42</v>
      </c>
      <c r="P2397" t="s">
        <v>23</v>
      </c>
      <c r="Q2397" t="str" cm="1">
        <f t="array" ref="Q2397">_xlfn.IFS(
O2397&lt;50000,"Low Salary (&lt;$50K)",
O2397&lt;90000,"Lower Middle ($50K-$90K)",
O2397&lt;130000,"Middle ($90K-$130K)",
O2397&lt;170000,"Upper Middle ($130K-$170K)",
O2397&gt;=170000,"High Salary (&gt;$170K)"
)</f>
        <v>Lower Middle ($50K-$90K)</v>
      </c>
      <c r="R2397" t="str" cm="1">
        <f t="array" ref="R2397">_xlfn.IFS(
G2397&lt;=2,"New Customers (0-2Y)",
G2397&lt;=5,"Growing Customers (3-5Y)",
G2397&lt;=8,"Established Customers (6-8Y)",
G2397&lt;=10,"Loyal Customers (9-10Y)"
)</f>
        <v>Established Customers (6-8Y)</v>
      </c>
    </row>
    <row r="2398" spans="1:18" x14ac:dyDescent="0.35">
      <c r="A2398">
        <v>15732476</v>
      </c>
      <c r="B2398" t="s">
        <v>1357</v>
      </c>
      <c r="C2398" t="s">
        <v>17</v>
      </c>
      <c r="D2398" t="s">
        <v>18</v>
      </c>
      <c r="E2398">
        <v>27</v>
      </c>
      <c r="F2398" t="s">
        <v>43</v>
      </c>
      <c r="G2398">
        <v>3</v>
      </c>
      <c r="H2398" s="4">
        <v>0</v>
      </c>
      <c r="I2398" t="s">
        <v>24</v>
      </c>
      <c r="J2398">
        <v>2</v>
      </c>
      <c r="K2398">
        <v>600</v>
      </c>
      <c r="L2398" t="s">
        <v>20</v>
      </c>
      <c r="M2398" t="s">
        <v>27</v>
      </c>
      <c r="N2398" t="s">
        <v>22</v>
      </c>
      <c r="O2398" s="4">
        <v>125698.97</v>
      </c>
      <c r="P2398" t="s">
        <v>28</v>
      </c>
      <c r="Q2398" t="str" cm="1">
        <f t="array" ref="Q2398">_xlfn.IFS(
O2398&lt;50000,"Low Salary (&lt;$50K)",
O2398&lt;90000,"Lower Middle ($50K-$90K)",
O2398&lt;130000,"Middle ($90K-$130K)",
O2398&lt;170000,"Upper Middle ($130K-$170K)",
O2398&gt;=170000,"High Salary (&gt;$170K)"
)</f>
        <v>Middle ($90K-$130K)</v>
      </c>
      <c r="R2398" t="str" cm="1">
        <f t="array" ref="R2398">_xlfn.IFS(
G2398&lt;=2,"New Customers (0-2Y)",
G2398&lt;=5,"Growing Customers (3-5Y)",
G2398&lt;=8,"Established Customers (6-8Y)",
G2398&lt;=10,"Loyal Customers (9-10Y)"
)</f>
        <v>Growing Customers (3-5Y)</v>
      </c>
    </row>
    <row r="2399" spans="1:18" x14ac:dyDescent="0.35">
      <c r="A2399">
        <v>15747724</v>
      </c>
      <c r="B2399" t="s">
        <v>359</v>
      </c>
      <c r="C2399" t="s">
        <v>26</v>
      </c>
      <c r="D2399" t="s">
        <v>18</v>
      </c>
      <c r="E2399">
        <v>34</v>
      </c>
      <c r="F2399" t="s">
        <v>19</v>
      </c>
      <c r="G2399">
        <v>10</v>
      </c>
      <c r="H2399" s="4">
        <v>0</v>
      </c>
      <c r="I2399" t="s">
        <v>24</v>
      </c>
      <c r="J2399">
        <v>1</v>
      </c>
      <c r="K2399">
        <v>671</v>
      </c>
      <c r="L2399" t="s">
        <v>35</v>
      </c>
      <c r="M2399" t="s">
        <v>21</v>
      </c>
      <c r="N2399" t="s">
        <v>32</v>
      </c>
      <c r="O2399" s="4">
        <v>23235.38</v>
      </c>
      <c r="P2399" t="s">
        <v>28</v>
      </c>
      <c r="Q2399" t="str" cm="1">
        <f t="array" ref="Q2399">_xlfn.IFS(
O2399&lt;50000,"Low Salary (&lt;$50K)",
O2399&lt;90000,"Lower Middle ($50K-$90K)",
O2399&lt;130000,"Middle ($90K-$130K)",
O2399&lt;170000,"Upper Middle ($130K-$170K)",
O2399&gt;=170000,"High Salary (&gt;$170K)"
)</f>
        <v>Low Salary (&lt;$50K)</v>
      </c>
      <c r="R2399" t="str" cm="1">
        <f t="array" ref="R2399">_xlfn.IFS(
G2399&lt;=2,"New Customers (0-2Y)",
G2399&lt;=5,"Growing Customers (3-5Y)",
G2399&lt;=8,"Established Customers (6-8Y)",
G2399&lt;=10,"Loyal Customers (9-10Y)"
)</f>
        <v>Loyal Customers (9-10Y)</v>
      </c>
    </row>
    <row r="2400" spans="1:18" x14ac:dyDescent="0.35">
      <c r="A2400">
        <v>15633877</v>
      </c>
      <c r="B2400" t="s">
        <v>268</v>
      </c>
      <c r="C2400" t="s">
        <v>26</v>
      </c>
      <c r="D2400" t="s">
        <v>18</v>
      </c>
      <c r="E2400">
        <v>42</v>
      </c>
      <c r="F2400" t="s">
        <v>19</v>
      </c>
      <c r="G2400">
        <v>8</v>
      </c>
      <c r="H2400" s="4">
        <v>95386.82</v>
      </c>
      <c r="I2400" t="s">
        <v>29</v>
      </c>
      <c r="J2400">
        <v>1</v>
      </c>
      <c r="K2400">
        <v>706</v>
      </c>
      <c r="L2400" t="s">
        <v>35</v>
      </c>
      <c r="M2400" t="s">
        <v>21</v>
      </c>
      <c r="N2400" t="s">
        <v>22</v>
      </c>
      <c r="O2400" s="4">
        <v>75732.25</v>
      </c>
      <c r="P2400" t="s">
        <v>28</v>
      </c>
      <c r="Q2400" t="str" cm="1">
        <f t="array" ref="Q2400">_xlfn.IFS(
O2400&lt;50000,"Low Salary (&lt;$50K)",
O2400&lt;90000,"Lower Middle ($50K-$90K)",
O2400&lt;130000,"Middle ($90K-$130K)",
O2400&lt;170000,"Upper Middle ($130K-$170K)",
O2400&gt;=170000,"High Salary (&gt;$170K)"
)</f>
        <v>Lower Middle ($50K-$90K)</v>
      </c>
      <c r="R2400" t="str" cm="1">
        <f t="array" ref="R2400">_xlfn.IFS(
G2400&lt;=2,"New Customers (0-2Y)",
G2400&lt;=5,"Growing Customers (3-5Y)",
G2400&lt;=8,"Established Customers (6-8Y)",
G2400&lt;=10,"Loyal Customers (9-10Y)"
)</f>
        <v>Established Customers (6-8Y)</v>
      </c>
    </row>
    <row r="2401" spans="1:18" x14ac:dyDescent="0.35">
      <c r="A2401">
        <v>15672516</v>
      </c>
      <c r="B2401" t="s">
        <v>745</v>
      </c>
      <c r="C2401" t="s">
        <v>42</v>
      </c>
      <c r="D2401" t="s">
        <v>39</v>
      </c>
      <c r="E2401">
        <v>51</v>
      </c>
      <c r="F2401" t="s">
        <v>19</v>
      </c>
      <c r="G2401">
        <v>7</v>
      </c>
      <c r="H2401" s="4">
        <v>90373.28</v>
      </c>
      <c r="I2401" t="s">
        <v>29</v>
      </c>
      <c r="J2401">
        <v>2</v>
      </c>
      <c r="K2401">
        <v>541</v>
      </c>
      <c r="L2401" t="s">
        <v>31</v>
      </c>
      <c r="M2401" t="s">
        <v>21</v>
      </c>
      <c r="N2401" t="s">
        <v>32</v>
      </c>
      <c r="O2401" s="4">
        <v>179861.79</v>
      </c>
      <c r="P2401" t="s">
        <v>28</v>
      </c>
      <c r="Q2401" t="str" cm="1">
        <f t="array" ref="Q2401">_xlfn.IFS(
O2401&lt;50000,"Low Salary (&lt;$50K)",
O2401&lt;90000,"Lower Middle ($50K-$90K)",
O2401&lt;130000,"Middle ($90K-$130K)",
O2401&lt;170000,"Upper Middle ($130K-$170K)",
O2401&gt;=170000,"High Salary (&gt;$170K)"
)</f>
        <v>High Salary (&gt;$170K)</v>
      </c>
      <c r="R2401" t="str" cm="1">
        <f t="array" ref="R2401">_xlfn.IFS(
G2401&lt;=2,"New Customers (0-2Y)",
G2401&lt;=5,"Growing Customers (3-5Y)",
G2401&lt;=8,"Established Customers (6-8Y)",
G2401&lt;=10,"Loyal Customers (9-10Y)"
)</f>
        <v>Established Customers (6-8Y)</v>
      </c>
    </row>
    <row r="2402" spans="1:18" x14ac:dyDescent="0.35">
      <c r="A2402">
        <v>15607827</v>
      </c>
      <c r="B2402" t="s">
        <v>984</v>
      </c>
      <c r="C2402" t="s">
        <v>42</v>
      </c>
      <c r="D2402" t="s">
        <v>39</v>
      </c>
      <c r="E2402">
        <v>34</v>
      </c>
      <c r="F2402" t="s">
        <v>19</v>
      </c>
      <c r="G2402">
        <v>4</v>
      </c>
      <c r="H2402" s="4">
        <v>133467.76999999999</v>
      </c>
      <c r="I2402" t="s">
        <v>33</v>
      </c>
      <c r="J2402">
        <v>2</v>
      </c>
      <c r="K2402">
        <v>711</v>
      </c>
      <c r="L2402" t="s">
        <v>35</v>
      </c>
      <c r="M2402" t="s">
        <v>21</v>
      </c>
      <c r="N2402" t="s">
        <v>22</v>
      </c>
      <c r="O2402" s="4">
        <v>42976.639999999999</v>
      </c>
      <c r="P2402" t="s">
        <v>28</v>
      </c>
      <c r="Q2402" t="str" cm="1">
        <f t="array" ref="Q2402">_xlfn.IFS(
O2402&lt;50000,"Low Salary (&lt;$50K)",
O2402&lt;90000,"Lower Middle ($50K-$90K)",
O2402&lt;130000,"Middle ($90K-$130K)",
O2402&lt;170000,"Upper Middle ($130K-$170K)",
O2402&gt;=170000,"High Salary (&gt;$170K)"
)</f>
        <v>Low Salary (&lt;$50K)</v>
      </c>
      <c r="R2402" t="str" cm="1">
        <f t="array" ref="R2402">_xlfn.IFS(
G2402&lt;=2,"New Customers (0-2Y)",
G2402&lt;=5,"Growing Customers (3-5Y)",
G2402&lt;=8,"Established Customers (6-8Y)",
G2402&lt;=10,"Loyal Customers (9-10Y)"
)</f>
        <v>Growing Customers (3-5Y)</v>
      </c>
    </row>
    <row r="2403" spans="1:18" x14ac:dyDescent="0.35">
      <c r="A2403">
        <v>15751336</v>
      </c>
      <c r="B2403" t="s">
        <v>271</v>
      </c>
      <c r="C2403" t="s">
        <v>26</v>
      </c>
      <c r="D2403" t="s">
        <v>39</v>
      </c>
      <c r="E2403">
        <v>30</v>
      </c>
      <c r="F2403" t="s">
        <v>19</v>
      </c>
      <c r="G2403">
        <v>3</v>
      </c>
      <c r="H2403" s="4">
        <v>0</v>
      </c>
      <c r="I2403" t="s">
        <v>24</v>
      </c>
      <c r="J2403">
        <v>2</v>
      </c>
      <c r="K2403">
        <v>630</v>
      </c>
      <c r="L2403" t="s">
        <v>20</v>
      </c>
      <c r="M2403" t="s">
        <v>27</v>
      </c>
      <c r="N2403" t="s">
        <v>22</v>
      </c>
      <c r="O2403" s="4">
        <v>10486.69</v>
      </c>
      <c r="P2403" t="s">
        <v>28</v>
      </c>
      <c r="Q2403" t="str" cm="1">
        <f t="array" ref="Q2403">_xlfn.IFS(
O2403&lt;50000,"Low Salary (&lt;$50K)",
O2403&lt;90000,"Lower Middle ($50K-$90K)",
O2403&lt;130000,"Middle ($90K-$130K)",
O2403&lt;170000,"Upper Middle ($130K-$170K)",
O2403&gt;=170000,"High Salary (&gt;$170K)"
)</f>
        <v>Low Salary (&lt;$50K)</v>
      </c>
      <c r="R2403" t="str" cm="1">
        <f t="array" ref="R2403">_xlfn.IFS(
G2403&lt;=2,"New Customers (0-2Y)",
G2403&lt;=5,"Growing Customers (3-5Y)",
G2403&lt;=8,"Established Customers (6-8Y)",
G2403&lt;=10,"Loyal Customers (9-10Y)"
)</f>
        <v>Growing Customers (3-5Y)</v>
      </c>
    </row>
    <row r="2404" spans="1:18" x14ac:dyDescent="0.35">
      <c r="A2404">
        <v>15646539</v>
      </c>
      <c r="B2404" t="s">
        <v>266</v>
      </c>
      <c r="C2404" t="s">
        <v>17</v>
      </c>
      <c r="D2404" t="s">
        <v>39</v>
      </c>
      <c r="E2404">
        <v>31</v>
      </c>
      <c r="F2404" t="s">
        <v>19</v>
      </c>
      <c r="G2404">
        <v>3</v>
      </c>
      <c r="H2404" s="4">
        <v>96288.26</v>
      </c>
      <c r="I2404" t="s">
        <v>29</v>
      </c>
      <c r="J2404">
        <v>1</v>
      </c>
      <c r="K2404">
        <v>531</v>
      </c>
      <c r="L2404" t="s">
        <v>31</v>
      </c>
      <c r="M2404" t="s">
        <v>21</v>
      </c>
      <c r="N2404" t="s">
        <v>32</v>
      </c>
      <c r="O2404" s="4">
        <v>56794.73</v>
      </c>
      <c r="P2404" t="s">
        <v>28</v>
      </c>
      <c r="Q2404" t="str" cm="1">
        <f t="array" ref="Q2404">_xlfn.IFS(
O2404&lt;50000,"Low Salary (&lt;$50K)",
O2404&lt;90000,"Lower Middle ($50K-$90K)",
O2404&lt;130000,"Middle ($90K-$130K)",
O2404&lt;170000,"Upper Middle ($130K-$170K)",
O2404&gt;=170000,"High Salary (&gt;$170K)"
)</f>
        <v>Lower Middle ($50K-$90K)</v>
      </c>
      <c r="R2404" t="str" cm="1">
        <f t="array" ref="R2404">_xlfn.IFS(
G2404&lt;=2,"New Customers (0-2Y)",
G2404&lt;=5,"Growing Customers (3-5Y)",
G2404&lt;=8,"Established Customers (6-8Y)",
G2404&lt;=10,"Loyal Customers (9-10Y)"
)</f>
        <v>Growing Customers (3-5Y)</v>
      </c>
    </row>
    <row r="2405" spans="1:18" x14ac:dyDescent="0.35">
      <c r="A2405">
        <v>15756901</v>
      </c>
      <c r="B2405" t="s">
        <v>500</v>
      </c>
      <c r="C2405" t="s">
        <v>17</v>
      </c>
      <c r="D2405" t="s">
        <v>18</v>
      </c>
      <c r="E2405">
        <v>26</v>
      </c>
      <c r="F2405" t="s">
        <v>43</v>
      </c>
      <c r="G2405">
        <v>4</v>
      </c>
      <c r="H2405" s="4">
        <v>91547.839999999997</v>
      </c>
      <c r="I2405" t="s">
        <v>29</v>
      </c>
      <c r="J2405">
        <v>2</v>
      </c>
      <c r="K2405">
        <v>641</v>
      </c>
      <c r="L2405" t="s">
        <v>20</v>
      </c>
      <c r="M2405" t="s">
        <v>27</v>
      </c>
      <c r="N2405" t="s">
        <v>22</v>
      </c>
      <c r="O2405" s="4">
        <v>28157.34</v>
      </c>
      <c r="P2405" t="s">
        <v>28</v>
      </c>
      <c r="Q2405" t="str" cm="1">
        <f t="array" ref="Q2405">_xlfn.IFS(
O2405&lt;50000,"Low Salary (&lt;$50K)",
O2405&lt;90000,"Lower Middle ($50K-$90K)",
O2405&lt;130000,"Middle ($90K-$130K)",
O2405&lt;170000,"Upper Middle ($130K-$170K)",
O2405&gt;=170000,"High Salary (&gt;$170K)"
)</f>
        <v>Low Salary (&lt;$50K)</v>
      </c>
      <c r="R2405" t="str" cm="1">
        <f t="array" ref="R2405">_xlfn.IFS(
G2405&lt;=2,"New Customers (0-2Y)",
G2405&lt;=5,"Growing Customers (3-5Y)",
G2405&lt;=8,"Established Customers (6-8Y)",
G2405&lt;=10,"Loyal Customers (9-10Y)"
)</f>
        <v>Growing Customers (3-5Y)</v>
      </c>
    </row>
    <row r="2406" spans="1:18" x14ac:dyDescent="0.35">
      <c r="A2406">
        <v>15809286</v>
      </c>
      <c r="B2406" t="s">
        <v>523</v>
      </c>
      <c r="C2406" t="s">
        <v>42</v>
      </c>
      <c r="D2406" t="s">
        <v>39</v>
      </c>
      <c r="E2406">
        <v>37</v>
      </c>
      <c r="F2406" t="s">
        <v>19</v>
      </c>
      <c r="G2406">
        <v>8</v>
      </c>
      <c r="H2406" s="4">
        <v>138292.64000000001</v>
      </c>
      <c r="I2406" t="s">
        <v>33</v>
      </c>
      <c r="J2406">
        <v>2</v>
      </c>
      <c r="K2406">
        <v>631</v>
      </c>
      <c r="L2406" t="s">
        <v>20</v>
      </c>
      <c r="M2406" t="s">
        <v>27</v>
      </c>
      <c r="N2406" t="s">
        <v>32</v>
      </c>
      <c r="O2406" s="4">
        <v>152422.91</v>
      </c>
      <c r="P2406" t="s">
        <v>23</v>
      </c>
      <c r="Q2406" t="str" cm="1">
        <f t="array" ref="Q2406">_xlfn.IFS(
O2406&lt;50000,"Low Salary (&lt;$50K)",
O2406&lt;90000,"Lower Middle ($50K-$90K)",
O2406&lt;130000,"Middle ($90K-$130K)",
O2406&lt;170000,"Upper Middle ($130K-$170K)",
O2406&gt;=170000,"High Salary (&gt;$170K)"
)</f>
        <v>Upper Middle ($130K-$170K)</v>
      </c>
      <c r="R2406" t="str" cm="1">
        <f t="array" ref="R2406">_xlfn.IFS(
G2406&lt;=2,"New Customers (0-2Y)",
G2406&lt;=5,"Growing Customers (3-5Y)",
G2406&lt;=8,"Established Customers (6-8Y)",
G2406&lt;=10,"Loyal Customers (9-10Y)"
)</f>
        <v>Established Customers (6-8Y)</v>
      </c>
    </row>
    <row r="2407" spans="1:18" x14ac:dyDescent="0.35">
      <c r="A2407">
        <v>15759021</v>
      </c>
      <c r="B2407" t="s">
        <v>49</v>
      </c>
      <c r="C2407" t="s">
        <v>17</v>
      </c>
      <c r="D2407" t="s">
        <v>39</v>
      </c>
      <c r="E2407">
        <v>35</v>
      </c>
      <c r="F2407" t="s">
        <v>19</v>
      </c>
      <c r="G2407">
        <v>9</v>
      </c>
      <c r="H2407" s="4">
        <v>0</v>
      </c>
      <c r="I2407" t="s">
        <v>24</v>
      </c>
      <c r="J2407">
        <v>1</v>
      </c>
      <c r="K2407">
        <v>685</v>
      </c>
      <c r="L2407" t="s">
        <v>35</v>
      </c>
      <c r="M2407" t="s">
        <v>21</v>
      </c>
      <c r="N2407" t="s">
        <v>32</v>
      </c>
      <c r="O2407" s="4">
        <v>167033.82999999999</v>
      </c>
      <c r="P2407" t="s">
        <v>28</v>
      </c>
      <c r="Q2407" t="str" cm="1">
        <f t="array" ref="Q2407">_xlfn.IFS(
O2407&lt;50000,"Low Salary (&lt;$50K)",
O2407&lt;90000,"Lower Middle ($50K-$90K)",
O2407&lt;130000,"Middle ($90K-$130K)",
O2407&lt;170000,"Upper Middle ($130K-$170K)",
O2407&gt;=170000,"High Salary (&gt;$170K)"
)</f>
        <v>Upper Middle ($130K-$170K)</v>
      </c>
      <c r="R2407" t="str" cm="1">
        <f t="array" ref="R2407">_xlfn.IFS(
G2407&lt;=2,"New Customers (0-2Y)",
G2407&lt;=5,"Growing Customers (3-5Y)",
G2407&lt;=8,"Established Customers (6-8Y)",
G2407&lt;=10,"Loyal Customers (9-10Y)"
)</f>
        <v>Loyal Customers (9-10Y)</v>
      </c>
    </row>
    <row r="2408" spans="1:18" x14ac:dyDescent="0.35">
      <c r="A2408">
        <v>15725039</v>
      </c>
      <c r="B2408" t="s">
        <v>240</v>
      </c>
      <c r="C2408" t="s">
        <v>26</v>
      </c>
      <c r="D2408" t="s">
        <v>39</v>
      </c>
      <c r="E2408">
        <v>32</v>
      </c>
      <c r="F2408" t="s">
        <v>19</v>
      </c>
      <c r="G2408">
        <v>8</v>
      </c>
      <c r="H2408" s="4">
        <v>71667.740000000005</v>
      </c>
      <c r="I2408" t="s">
        <v>29</v>
      </c>
      <c r="J2408">
        <v>1</v>
      </c>
      <c r="K2408">
        <v>702</v>
      </c>
      <c r="L2408" t="s">
        <v>35</v>
      </c>
      <c r="M2408" t="s">
        <v>21</v>
      </c>
      <c r="N2408" t="s">
        <v>22</v>
      </c>
      <c r="O2408" s="4">
        <v>126082.18</v>
      </c>
      <c r="P2408" t="s">
        <v>28</v>
      </c>
      <c r="Q2408" t="str" cm="1">
        <f t="array" ref="Q2408">_xlfn.IFS(
O2408&lt;50000,"Low Salary (&lt;$50K)",
O2408&lt;90000,"Lower Middle ($50K-$90K)",
O2408&lt;130000,"Middle ($90K-$130K)",
O2408&lt;170000,"Upper Middle ($130K-$170K)",
O2408&gt;=170000,"High Salary (&gt;$170K)"
)</f>
        <v>Middle ($90K-$130K)</v>
      </c>
      <c r="R2408" t="str" cm="1">
        <f t="array" ref="R2408">_xlfn.IFS(
G2408&lt;=2,"New Customers (0-2Y)",
G2408&lt;=5,"Growing Customers (3-5Y)",
G2408&lt;=8,"Established Customers (6-8Y)",
G2408&lt;=10,"Loyal Customers (9-10Y)"
)</f>
        <v>Established Customers (6-8Y)</v>
      </c>
    </row>
    <row r="2409" spans="1:18" x14ac:dyDescent="0.35">
      <c r="A2409">
        <v>15579130</v>
      </c>
      <c r="B2409" t="s">
        <v>894</v>
      </c>
      <c r="C2409" t="s">
        <v>42</v>
      </c>
      <c r="D2409" t="s">
        <v>18</v>
      </c>
      <c r="E2409">
        <v>43</v>
      </c>
      <c r="F2409" t="s">
        <v>19</v>
      </c>
      <c r="G2409">
        <v>0</v>
      </c>
      <c r="H2409" s="4">
        <v>118994.84</v>
      </c>
      <c r="I2409" t="s">
        <v>33</v>
      </c>
      <c r="J2409">
        <v>1</v>
      </c>
      <c r="K2409">
        <v>708</v>
      </c>
      <c r="L2409" t="s">
        <v>35</v>
      </c>
      <c r="M2409" t="s">
        <v>21</v>
      </c>
      <c r="N2409" t="s">
        <v>32</v>
      </c>
      <c r="O2409" s="4">
        <v>181499.77</v>
      </c>
      <c r="P2409" t="s">
        <v>23</v>
      </c>
      <c r="Q2409" t="str" cm="1">
        <f t="array" ref="Q2409">_xlfn.IFS(
O2409&lt;50000,"Low Salary (&lt;$50K)",
O2409&lt;90000,"Lower Middle ($50K-$90K)",
O2409&lt;130000,"Middle ($90K-$130K)",
O2409&lt;170000,"Upper Middle ($130K-$170K)",
O2409&gt;=170000,"High Salary (&gt;$170K)"
)</f>
        <v>High Salary (&gt;$170K)</v>
      </c>
      <c r="R2409" t="str" cm="1">
        <f t="array" ref="R2409">_xlfn.IFS(
G2409&lt;=2,"New Customers (0-2Y)",
G2409&lt;=5,"Growing Customers (3-5Y)",
G2409&lt;=8,"Established Customers (6-8Y)",
G2409&lt;=10,"Loyal Customers (9-10Y)"
)</f>
        <v>New Customers (0-2Y)</v>
      </c>
    </row>
    <row r="2410" spans="1:18" x14ac:dyDescent="0.35">
      <c r="A2410">
        <v>15754112</v>
      </c>
      <c r="B2410" t="s">
        <v>1358</v>
      </c>
      <c r="C2410" t="s">
        <v>26</v>
      </c>
      <c r="D2410" t="s">
        <v>39</v>
      </c>
      <c r="E2410">
        <v>55</v>
      </c>
      <c r="F2410" t="s">
        <v>19</v>
      </c>
      <c r="G2410">
        <v>7</v>
      </c>
      <c r="H2410" s="4">
        <v>0</v>
      </c>
      <c r="I2410" t="s">
        <v>24</v>
      </c>
      <c r="J2410">
        <v>2</v>
      </c>
      <c r="K2410">
        <v>653</v>
      </c>
      <c r="L2410" t="s">
        <v>20</v>
      </c>
      <c r="M2410" t="s">
        <v>21</v>
      </c>
      <c r="N2410" t="s">
        <v>22</v>
      </c>
      <c r="O2410" s="4">
        <v>41967.03</v>
      </c>
      <c r="P2410" t="s">
        <v>28</v>
      </c>
      <c r="Q2410" t="str" cm="1">
        <f t="array" ref="Q2410">_xlfn.IFS(
O2410&lt;50000,"Low Salary (&lt;$50K)",
O2410&lt;90000,"Lower Middle ($50K-$90K)",
O2410&lt;130000,"Middle ($90K-$130K)",
O2410&lt;170000,"Upper Middle ($130K-$170K)",
O2410&gt;=170000,"High Salary (&gt;$170K)"
)</f>
        <v>Low Salary (&lt;$50K)</v>
      </c>
      <c r="R2410" t="str" cm="1">
        <f t="array" ref="R2410">_xlfn.IFS(
G2410&lt;=2,"New Customers (0-2Y)",
G2410&lt;=5,"Growing Customers (3-5Y)",
G2410&lt;=8,"Established Customers (6-8Y)",
G2410&lt;=10,"Loyal Customers (9-10Y)"
)</f>
        <v>Established Customers (6-8Y)</v>
      </c>
    </row>
    <row r="2411" spans="1:18" x14ac:dyDescent="0.35">
      <c r="A2411">
        <v>15735522</v>
      </c>
      <c r="B2411" t="s">
        <v>1359</v>
      </c>
      <c r="C2411" t="s">
        <v>42</v>
      </c>
      <c r="D2411" t="s">
        <v>39</v>
      </c>
      <c r="E2411">
        <v>37</v>
      </c>
      <c r="F2411" t="s">
        <v>19</v>
      </c>
      <c r="G2411">
        <v>2</v>
      </c>
      <c r="H2411" s="4">
        <v>145610.07</v>
      </c>
      <c r="I2411" t="s">
        <v>33</v>
      </c>
      <c r="J2411">
        <v>2</v>
      </c>
      <c r="K2411">
        <v>654</v>
      </c>
      <c r="L2411" t="s">
        <v>20</v>
      </c>
      <c r="M2411" t="s">
        <v>27</v>
      </c>
      <c r="N2411" t="s">
        <v>32</v>
      </c>
      <c r="O2411" s="4">
        <v>186300.59</v>
      </c>
      <c r="P2411" t="s">
        <v>28</v>
      </c>
      <c r="Q2411" t="str" cm="1">
        <f t="array" ref="Q2411">_xlfn.IFS(
O2411&lt;50000,"Low Salary (&lt;$50K)",
O2411&lt;90000,"Lower Middle ($50K-$90K)",
O2411&lt;130000,"Middle ($90K-$130K)",
O2411&lt;170000,"Upper Middle ($130K-$170K)",
O2411&gt;=170000,"High Salary (&gt;$170K)"
)</f>
        <v>High Salary (&gt;$170K)</v>
      </c>
      <c r="R2411" t="str" cm="1">
        <f t="array" ref="R2411">_xlfn.IFS(
G2411&lt;=2,"New Customers (0-2Y)",
G2411&lt;=5,"Growing Customers (3-5Y)",
G2411&lt;=8,"Established Customers (6-8Y)",
G2411&lt;=10,"Loyal Customers (9-10Y)"
)</f>
        <v>New Customers (0-2Y)</v>
      </c>
    </row>
    <row r="2412" spans="1:18" x14ac:dyDescent="0.35">
      <c r="A2412">
        <v>15613326</v>
      </c>
      <c r="B2412" t="s">
        <v>1360</v>
      </c>
      <c r="C2412" t="s">
        <v>17</v>
      </c>
      <c r="D2412" t="s">
        <v>18</v>
      </c>
      <c r="E2412">
        <v>33</v>
      </c>
      <c r="F2412" t="s">
        <v>19</v>
      </c>
      <c r="G2412">
        <v>1</v>
      </c>
      <c r="H2412" s="4">
        <v>138162.81</v>
      </c>
      <c r="I2412" t="s">
        <v>33</v>
      </c>
      <c r="J2412">
        <v>1</v>
      </c>
      <c r="K2412">
        <v>596</v>
      </c>
      <c r="L2412" t="s">
        <v>31</v>
      </c>
      <c r="M2412" t="s">
        <v>21</v>
      </c>
      <c r="N2412" t="s">
        <v>32</v>
      </c>
      <c r="O2412" s="4">
        <v>85412.54</v>
      </c>
      <c r="P2412" t="s">
        <v>28</v>
      </c>
      <c r="Q2412" t="str" cm="1">
        <f t="array" ref="Q2412">_xlfn.IFS(
O2412&lt;50000,"Low Salary (&lt;$50K)",
O2412&lt;90000,"Lower Middle ($50K-$90K)",
O2412&lt;130000,"Middle ($90K-$130K)",
O2412&lt;170000,"Upper Middle ($130K-$170K)",
O2412&gt;=170000,"High Salary (&gt;$170K)"
)</f>
        <v>Lower Middle ($50K-$90K)</v>
      </c>
      <c r="R2412" t="str" cm="1">
        <f t="array" ref="R2412">_xlfn.IFS(
G2412&lt;=2,"New Customers (0-2Y)",
G2412&lt;=5,"Growing Customers (3-5Y)",
G2412&lt;=8,"Established Customers (6-8Y)",
G2412&lt;=10,"Loyal Customers (9-10Y)"
)</f>
        <v>New Customers (0-2Y)</v>
      </c>
    </row>
    <row r="2413" spans="1:18" x14ac:dyDescent="0.35">
      <c r="A2413">
        <v>15739502</v>
      </c>
      <c r="B2413" t="s">
        <v>1161</v>
      </c>
      <c r="C2413" t="s">
        <v>42</v>
      </c>
      <c r="D2413" t="s">
        <v>18</v>
      </c>
      <c r="E2413">
        <v>31</v>
      </c>
      <c r="F2413" t="s">
        <v>19</v>
      </c>
      <c r="G2413">
        <v>9</v>
      </c>
      <c r="H2413" s="4">
        <v>135020.21</v>
      </c>
      <c r="I2413" t="s">
        <v>33</v>
      </c>
      <c r="J2413">
        <v>2</v>
      </c>
      <c r="K2413">
        <v>549</v>
      </c>
      <c r="L2413" t="s">
        <v>31</v>
      </c>
      <c r="M2413" t="s">
        <v>21</v>
      </c>
      <c r="N2413" t="s">
        <v>22</v>
      </c>
      <c r="O2413" s="4">
        <v>23343.18</v>
      </c>
      <c r="P2413" t="s">
        <v>28</v>
      </c>
      <c r="Q2413" t="str" cm="1">
        <f t="array" ref="Q2413">_xlfn.IFS(
O2413&lt;50000,"Low Salary (&lt;$50K)",
O2413&lt;90000,"Lower Middle ($50K-$90K)",
O2413&lt;130000,"Middle ($90K-$130K)",
O2413&lt;170000,"Upper Middle ($130K-$170K)",
O2413&gt;=170000,"High Salary (&gt;$170K)"
)</f>
        <v>Low Salary (&lt;$50K)</v>
      </c>
      <c r="R2413" t="str" cm="1">
        <f t="array" ref="R2413">_xlfn.IFS(
G2413&lt;=2,"New Customers (0-2Y)",
G2413&lt;=5,"Growing Customers (3-5Y)",
G2413&lt;=8,"Established Customers (6-8Y)",
G2413&lt;=10,"Loyal Customers (9-10Y)"
)</f>
        <v>Loyal Customers (9-10Y)</v>
      </c>
    </row>
    <row r="2414" spans="1:18" x14ac:dyDescent="0.35">
      <c r="A2414">
        <v>15670914</v>
      </c>
      <c r="B2414" t="s">
        <v>1361</v>
      </c>
      <c r="C2414" t="s">
        <v>17</v>
      </c>
      <c r="D2414" t="s">
        <v>39</v>
      </c>
      <c r="E2414">
        <v>38</v>
      </c>
      <c r="F2414" t="s">
        <v>19</v>
      </c>
      <c r="G2414">
        <v>2</v>
      </c>
      <c r="H2414" s="4">
        <v>0</v>
      </c>
      <c r="I2414" t="s">
        <v>24</v>
      </c>
      <c r="J2414">
        <v>2</v>
      </c>
      <c r="K2414">
        <v>754</v>
      </c>
      <c r="L2414" t="s">
        <v>35</v>
      </c>
      <c r="M2414" t="s">
        <v>21</v>
      </c>
      <c r="N2414" t="s">
        <v>32</v>
      </c>
      <c r="O2414" s="4">
        <v>180698.32</v>
      </c>
      <c r="P2414" t="s">
        <v>28</v>
      </c>
      <c r="Q2414" t="str" cm="1">
        <f t="array" ref="Q2414">_xlfn.IFS(
O2414&lt;50000,"Low Salary (&lt;$50K)",
O2414&lt;90000,"Lower Middle ($50K-$90K)",
O2414&lt;130000,"Middle ($90K-$130K)",
O2414&lt;170000,"Upper Middle ($130K-$170K)",
O2414&gt;=170000,"High Salary (&gt;$170K)"
)</f>
        <v>High Salary (&gt;$170K)</v>
      </c>
      <c r="R2414" t="str" cm="1">
        <f t="array" ref="R2414">_xlfn.IFS(
G2414&lt;=2,"New Customers (0-2Y)",
G2414&lt;=5,"Growing Customers (3-5Y)",
G2414&lt;=8,"Established Customers (6-8Y)",
G2414&lt;=10,"Loyal Customers (9-10Y)"
)</f>
        <v>New Customers (0-2Y)</v>
      </c>
    </row>
    <row r="2415" spans="1:18" x14ac:dyDescent="0.35">
      <c r="A2415">
        <v>15604073</v>
      </c>
      <c r="B2415" t="s">
        <v>1362</v>
      </c>
      <c r="C2415" t="s">
        <v>42</v>
      </c>
      <c r="D2415" t="s">
        <v>18</v>
      </c>
      <c r="E2415">
        <v>25</v>
      </c>
      <c r="F2415" t="s">
        <v>43</v>
      </c>
      <c r="G2415">
        <v>8</v>
      </c>
      <c r="H2415" s="4">
        <v>135161.67000000001</v>
      </c>
      <c r="I2415" t="s">
        <v>33</v>
      </c>
      <c r="J2415">
        <v>1</v>
      </c>
      <c r="K2415">
        <v>815</v>
      </c>
      <c r="L2415" t="s">
        <v>37</v>
      </c>
      <c r="M2415" t="s">
        <v>21</v>
      </c>
      <c r="N2415" t="s">
        <v>22</v>
      </c>
      <c r="O2415" s="4">
        <v>136071.04999999999</v>
      </c>
      <c r="P2415" t="s">
        <v>28</v>
      </c>
      <c r="Q2415" t="str" cm="1">
        <f t="array" ref="Q2415">_xlfn.IFS(
O2415&lt;50000,"Low Salary (&lt;$50K)",
O2415&lt;90000,"Lower Middle ($50K-$90K)",
O2415&lt;130000,"Middle ($90K-$130K)",
O2415&lt;170000,"Upper Middle ($130K-$170K)",
O2415&gt;=170000,"High Salary (&gt;$170K)"
)</f>
        <v>Upper Middle ($130K-$170K)</v>
      </c>
      <c r="R2415" t="str" cm="1">
        <f t="array" ref="R2415">_xlfn.IFS(
G2415&lt;=2,"New Customers (0-2Y)",
G2415&lt;=5,"Growing Customers (3-5Y)",
G2415&lt;=8,"Established Customers (6-8Y)",
G2415&lt;=10,"Loyal Customers (9-10Y)"
)</f>
        <v>Established Customers (6-8Y)</v>
      </c>
    </row>
    <row r="2416" spans="1:18" x14ac:dyDescent="0.35">
      <c r="A2416">
        <v>15806027</v>
      </c>
      <c r="B2416" t="s">
        <v>724</v>
      </c>
      <c r="C2416" t="s">
        <v>17</v>
      </c>
      <c r="D2416" t="s">
        <v>18</v>
      </c>
      <c r="E2416">
        <v>52</v>
      </c>
      <c r="F2416" t="s">
        <v>19</v>
      </c>
      <c r="G2416">
        <v>9</v>
      </c>
      <c r="H2416" s="4">
        <v>0</v>
      </c>
      <c r="I2416" t="s">
        <v>24</v>
      </c>
      <c r="J2416">
        <v>1</v>
      </c>
      <c r="K2416">
        <v>556</v>
      </c>
      <c r="L2416" t="s">
        <v>31</v>
      </c>
      <c r="M2416" t="s">
        <v>21</v>
      </c>
      <c r="N2416" t="s">
        <v>32</v>
      </c>
      <c r="O2416" s="4">
        <v>175149.2</v>
      </c>
      <c r="P2416" t="s">
        <v>23</v>
      </c>
      <c r="Q2416" t="str" cm="1">
        <f t="array" ref="Q2416">_xlfn.IFS(
O2416&lt;50000,"Low Salary (&lt;$50K)",
O2416&lt;90000,"Lower Middle ($50K-$90K)",
O2416&lt;130000,"Middle ($90K-$130K)",
O2416&lt;170000,"Upper Middle ($130K-$170K)",
O2416&gt;=170000,"High Salary (&gt;$170K)"
)</f>
        <v>High Salary (&gt;$170K)</v>
      </c>
      <c r="R2416" t="str" cm="1">
        <f t="array" ref="R2416">_xlfn.IFS(
G2416&lt;=2,"New Customers (0-2Y)",
G2416&lt;=5,"Growing Customers (3-5Y)",
G2416&lt;=8,"Established Customers (6-8Y)",
G2416&lt;=10,"Loyal Customers (9-10Y)"
)</f>
        <v>Loyal Customers (9-10Y)</v>
      </c>
    </row>
    <row r="2417" spans="1:18" x14ac:dyDescent="0.35">
      <c r="A2417">
        <v>15574886</v>
      </c>
      <c r="B2417" t="s">
        <v>763</v>
      </c>
      <c r="C2417" t="s">
        <v>17</v>
      </c>
      <c r="D2417" t="s">
        <v>39</v>
      </c>
      <c r="E2417">
        <v>32</v>
      </c>
      <c r="F2417" t="s">
        <v>19</v>
      </c>
      <c r="G2417">
        <v>6</v>
      </c>
      <c r="H2417" s="4">
        <v>94486.47</v>
      </c>
      <c r="I2417" t="s">
        <v>29</v>
      </c>
      <c r="J2417">
        <v>1</v>
      </c>
      <c r="K2417">
        <v>706</v>
      </c>
      <c r="L2417" t="s">
        <v>35</v>
      </c>
      <c r="M2417" t="s">
        <v>21</v>
      </c>
      <c r="N2417" t="s">
        <v>22</v>
      </c>
      <c r="O2417" s="4">
        <v>146949.74</v>
      </c>
      <c r="P2417" t="s">
        <v>28</v>
      </c>
      <c r="Q2417" t="str" cm="1">
        <f t="array" ref="Q2417">_xlfn.IFS(
O2417&lt;50000,"Low Salary (&lt;$50K)",
O2417&lt;90000,"Lower Middle ($50K-$90K)",
O2417&lt;130000,"Middle ($90K-$130K)",
O2417&lt;170000,"Upper Middle ($130K-$170K)",
O2417&gt;=170000,"High Salary (&gt;$170K)"
)</f>
        <v>Upper Middle ($130K-$170K)</v>
      </c>
      <c r="R2417" t="str" cm="1">
        <f t="array" ref="R2417">_xlfn.IFS(
G2417&lt;=2,"New Customers (0-2Y)",
G2417&lt;=5,"Growing Customers (3-5Y)",
G2417&lt;=8,"Established Customers (6-8Y)",
G2417&lt;=10,"Loyal Customers (9-10Y)"
)</f>
        <v>Established Customers (6-8Y)</v>
      </c>
    </row>
    <row r="2418" spans="1:18" x14ac:dyDescent="0.35">
      <c r="A2418">
        <v>15707120</v>
      </c>
      <c r="B2418" t="s">
        <v>161</v>
      </c>
      <c r="C2418" t="s">
        <v>17</v>
      </c>
      <c r="D2418" t="s">
        <v>39</v>
      </c>
      <c r="E2418">
        <v>46</v>
      </c>
      <c r="F2418" t="s">
        <v>19</v>
      </c>
      <c r="G2418">
        <v>9</v>
      </c>
      <c r="H2418" s="4">
        <v>117640.39</v>
      </c>
      <c r="I2418" t="s">
        <v>33</v>
      </c>
      <c r="J2418">
        <v>1</v>
      </c>
      <c r="K2418">
        <v>850</v>
      </c>
      <c r="L2418" t="s">
        <v>37</v>
      </c>
      <c r="M2418" t="s">
        <v>21</v>
      </c>
      <c r="N2418" t="s">
        <v>32</v>
      </c>
      <c r="O2418" s="4">
        <v>88920.68</v>
      </c>
      <c r="P2418" t="s">
        <v>28</v>
      </c>
      <c r="Q2418" t="str" cm="1">
        <f t="array" ref="Q2418">_xlfn.IFS(
O2418&lt;50000,"Low Salary (&lt;$50K)",
O2418&lt;90000,"Lower Middle ($50K-$90K)",
O2418&lt;130000,"Middle ($90K-$130K)",
O2418&lt;170000,"Upper Middle ($130K-$170K)",
O2418&gt;=170000,"High Salary (&gt;$170K)"
)</f>
        <v>Lower Middle ($50K-$90K)</v>
      </c>
      <c r="R2418" t="str" cm="1">
        <f t="array" ref="R2418">_xlfn.IFS(
G2418&lt;=2,"New Customers (0-2Y)",
G2418&lt;=5,"Growing Customers (3-5Y)",
G2418&lt;=8,"Established Customers (6-8Y)",
G2418&lt;=10,"Loyal Customers (9-10Y)"
)</f>
        <v>Loyal Customers (9-10Y)</v>
      </c>
    </row>
    <row r="2419" spans="1:18" x14ac:dyDescent="0.35">
      <c r="A2419">
        <v>15800845</v>
      </c>
      <c r="B2419" t="s">
        <v>713</v>
      </c>
      <c r="C2419" t="s">
        <v>26</v>
      </c>
      <c r="D2419" t="s">
        <v>18</v>
      </c>
      <c r="E2419">
        <v>33</v>
      </c>
      <c r="F2419" t="s">
        <v>19</v>
      </c>
      <c r="G2419">
        <v>8</v>
      </c>
      <c r="H2419" s="4">
        <v>111379.55</v>
      </c>
      <c r="I2419" t="s">
        <v>33</v>
      </c>
      <c r="J2419">
        <v>1</v>
      </c>
      <c r="K2419">
        <v>732</v>
      </c>
      <c r="L2419" t="s">
        <v>35</v>
      </c>
      <c r="M2419" t="s">
        <v>21</v>
      </c>
      <c r="N2419" t="s">
        <v>22</v>
      </c>
      <c r="O2419" s="4">
        <v>45098.62</v>
      </c>
      <c r="P2419" t="s">
        <v>28</v>
      </c>
      <c r="Q2419" t="str" cm="1">
        <f t="array" ref="Q2419">_xlfn.IFS(
O2419&lt;50000,"Low Salary (&lt;$50K)",
O2419&lt;90000,"Lower Middle ($50K-$90K)",
O2419&lt;130000,"Middle ($90K-$130K)",
O2419&lt;170000,"Upper Middle ($130K-$170K)",
O2419&gt;=170000,"High Salary (&gt;$170K)"
)</f>
        <v>Low Salary (&lt;$50K)</v>
      </c>
      <c r="R2419" t="str" cm="1">
        <f t="array" ref="R2419">_xlfn.IFS(
G2419&lt;=2,"New Customers (0-2Y)",
G2419&lt;=5,"Growing Customers (3-5Y)",
G2419&lt;=8,"Established Customers (6-8Y)",
G2419&lt;=10,"Loyal Customers (9-10Y)"
)</f>
        <v>Established Customers (6-8Y)</v>
      </c>
    </row>
    <row r="2420" spans="1:18" x14ac:dyDescent="0.35">
      <c r="A2420">
        <v>15603914</v>
      </c>
      <c r="B2420" t="s">
        <v>1363</v>
      </c>
      <c r="C2420" t="s">
        <v>17</v>
      </c>
      <c r="D2420" t="s">
        <v>39</v>
      </c>
      <c r="E2420">
        <v>40</v>
      </c>
      <c r="F2420" t="s">
        <v>19</v>
      </c>
      <c r="G2420">
        <v>6</v>
      </c>
      <c r="H2420" s="4">
        <v>0</v>
      </c>
      <c r="I2420" t="s">
        <v>24</v>
      </c>
      <c r="J2420">
        <v>1</v>
      </c>
      <c r="K2420">
        <v>614</v>
      </c>
      <c r="L2420" t="s">
        <v>20</v>
      </c>
      <c r="M2420" t="s">
        <v>21</v>
      </c>
      <c r="N2420" t="s">
        <v>22</v>
      </c>
      <c r="O2420" s="4">
        <v>20339.79</v>
      </c>
      <c r="P2420" t="s">
        <v>23</v>
      </c>
      <c r="Q2420" t="str" cm="1">
        <f t="array" ref="Q2420">_xlfn.IFS(
O2420&lt;50000,"Low Salary (&lt;$50K)",
O2420&lt;90000,"Lower Middle ($50K-$90K)",
O2420&lt;130000,"Middle ($90K-$130K)",
O2420&lt;170000,"Upper Middle ($130K-$170K)",
O2420&gt;=170000,"High Salary (&gt;$170K)"
)</f>
        <v>Low Salary (&lt;$50K)</v>
      </c>
      <c r="R2420" t="str" cm="1">
        <f t="array" ref="R2420">_xlfn.IFS(
G2420&lt;=2,"New Customers (0-2Y)",
G2420&lt;=5,"Growing Customers (3-5Y)",
G2420&lt;=8,"Established Customers (6-8Y)",
G2420&lt;=10,"Loyal Customers (9-10Y)"
)</f>
        <v>Established Customers (6-8Y)</v>
      </c>
    </row>
    <row r="2421" spans="1:18" x14ac:dyDescent="0.35">
      <c r="A2421">
        <v>15722765</v>
      </c>
      <c r="B2421" t="s">
        <v>776</v>
      </c>
      <c r="C2421" t="s">
        <v>26</v>
      </c>
      <c r="D2421" t="s">
        <v>18</v>
      </c>
      <c r="E2421">
        <v>57</v>
      </c>
      <c r="F2421" t="s">
        <v>19</v>
      </c>
      <c r="G2421">
        <v>0</v>
      </c>
      <c r="H2421" s="4">
        <v>136820.99</v>
      </c>
      <c r="I2421" t="s">
        <v>33</v>
      </c>
      <c r="J2421">
        <v>1</v>
      </c>
      <c r="K2421">
        <v>580</v>
      </c>
      <c r="L2421" t="s">
        <v>31</v>
      </c>
      <c r="M2421" t="s">
        <v>27</v>
      </c>
      <c r="N2421" t="s">
        <v>22</v>
      </c>
      <c r="O2421" s="4">
        <v>108528.74</v>
      </c>
      <c r="P2421" t="s">
        <v>28</v>
      </c>
      <c r="Q2421" t="str" cm="1">
        <f t="array" ref="Q2421">_xlfn.IFS(
O2421&lt;50000,"Low Salary (&lt;$50K)",
O2421&lt;90000,"Lower Middle ($50K-$90K)",
O2421&lt;130000,"Middle ($90K-$130K)",
O2421&lt;170000,"Upper Middle ($130K-$170K)",
O2421&gt;=170000,"High Salary (&gt;$170K)"
)</f>
        <v>Middle ($90K-$130K)</v>
      </c>
      <c r="R2421" t="str" cm="1">
        <f t="array" ref="R2421">_xlfn.IFS(
G2421&lt;=2,"New Customers (0-2Y)",
G2421&lt;=5,"Growing Customers (3-5Y)",
G2421&lt;=8,"Established Customers (6-8Y)",
G2421&lt;=10,"Loyal Customers (9-10Y)"
)</f>
        <v>New Customers (0-2Y)</v>
      </c>
    </row>
    <row r="2422" spans="1:18" x14ac:dyDescent="0.35">
      <c r="A2422">
        <v>15783305</v>
      </c>
      <c r="B2422" t="s">
        <v>387</v>
      </c>
      <c r="C2422" t="s">
        <v>17</v>
      </c>
      <c r="D2422" t="s">
        <v>18</v>
      </c>
      <c r="E2422">
        <v>46</v>
      </c>
      <c r="F2422" t="s">
        <v>19</v>
      </c>
      <c r="G2422">
        <v>7</v>
      </c>
      <c r="H2422" s="4">
        <v>98752.51</v>
      </c>
      <c r="I2422" t="s">
        <v>29</v>
      </c>
      <c r="J2422">
        <v>1</v>
      </c>
      <c r="K2422">
        <v>593</v>
      </c>
      <c r="L2422" t="s">
        <v>31</v>
      </c>
      <c r="M2422" t="s">
        <v>21</v>
      </c>
      <c r="N2422" t="s">
        <v>32</v>
      </c>
      <c r="O2422" s="4">
        <v>145560.38</v>
      </c>
      <c r="P2422" t="s">
        <v>28</v>
      </c>
      <c r="Q2422" t="str" cm="1">
        <f t="array" ref="Q2422">_xlfn.IFS(
O2422&lt;50000,"Low Salary (&lt;$50K)",
O2422&lt;90000,"Lower Middle ($50K-$90K)",
O2422&lt;130000,"Middle ($90K-$130K)",
O2422&lt;170000,"Upper Middle ($130K-$170K)",
O2422&gt;=170000,"High Salary (&gt;$170K)"
)</f>
        <v>Upper Middle ($130K-$170K)</v>
      </c>
      <c r="R2422" t="str" cm="1">
        <f t="array" ref="R2422">_xlfn.IFS(
G2422&lt;=2,"New Customers (0-2Y)",
G2422&lt;=5,"Growing Customers (3-5Y)",
G2422&lt;=8,"Established Customers (6-8Y)",
G2422&lt;=10,"Loyal Customers (9-10Y)"
)</f>
        <v>Established Customers (6-8Y)</v>
      </c>
    </row>
    <row r="2423" spans="1:18" x14ac:dyDescent="0.35">
      <c r="A2423">
        <v>15574842</v>
      </c>
      <c r="B2423" t="s">
        <v>73</v>
      </c>
      <c r="C2423" t="s">
        <v>42</v>
      </c>
      <c r="D2423" t="s">
        <v>18</v>
      </c>
      <c r="E2423">
        <v>25</v>
      </c>
      <c r="F2423" t="s">
        <v>43</v>
      </c>
      <c r="G2423">
        <v>2</v>
      </c>
      <c r="H2423" s="4">
        <v>158266.42000000001</v>
      </c>
      <c r="I2423" t="s">
        <v>33</v>
      </c>
      <c r="J2423">
        <v>3</v>
      </c>
      <c r="K2423">
        <v>653</v>
      </c>
      <c r="L2423" t="s">
        <v>20</v>
      </c>
      <c r="M2423" t="s">
        <v>21</v>
      </c>
      <c r="N2423" t="s">
        <v>22</v>
      </c>
      <c r="O2423" s="4">
        <v>199357.24</v>
      </c>
      <c r="P2423" t="s">
        <v>28</v>
      </c>
      <c r="Q2423" t="str" cm="1">
        <f t="array" ref="Q2423">_xlfn.IFS(
O2423&lt;50000,"Low Salary (&lt;$50K)",
O2423&lt;90000,"Lower Middle ($50K-$90K)",
O2423&lt;130000,"Middle ($90K-$130K)",
O2423&lt;170000,"Upper Middle ($130K-$170K)",
O2423&gt;=170000,"High Salary (&gt;$170K)"
)</f>
        <v>High Salary (&gt;$170K)</v>
      </c>
      <c r="R2423" t="str" cm="1">
        <f t="array" ref="R2423">_xlfn.IFS(
G2423&lt;=2,"New Customers (0-2Y)",
G2423&lt;=5,"Growing Customers (3-5Y)",
G2423&lt;=8,"Established Customers (6-8Y)",
G2423&lt;=10,"Loyal Customers (9-10Y)"
)</f>
        <v>New Customers (0-2Y)</v>
      </c>
    </row>
    <row r="2424" spans="1:18" x14ac:dyDescent="0.35">
      <c r="A2424">
        <v>15607837</v>
      </c>
      <c r="B2424" t="s">
        <v>1364</v>
      </c>
      <c r="C2424" t="s">
        <v>17</v>
      </c>
      <c r="D2424" t="s">
        <v>18</v>
      </c>
      <c r="E2424">
        <v>29</v>
      </c>
      <c r="F2424" t="s">
        <v>43</v>
      </c>
      <c r="G2424">
        <v>4</v>
      </c>
      <c r="H2424" s="4">
        <v>105599.67</v>
      </c>
      <c r="I2424" t="s">
        <v>33</v>
      </c>
      <c r="J2424">
        <v>1</v>
      </c>
      <c r="K2424">
        <v>746</v>
      </c>
      <c r="L2424" t="s">
        <v>35</v>
      </c>
      <c r="M2424" t="s">
        <v>21</v>
      </c>
      <c r="N2424" t="s">
        <v>22</v>
      </c>
      <c r="O2424" s="4">
        <v>43106.17</v>
      </c>
      <c r="P2424" t="s">
        <v>28</v>
      </c>
      <c r="Q2424" t="str" cm="1">
        <f t="array" ref="Q2424">_xlfn.IFS(
O2424&lt;50000,"Low Salary (&lt;$50K)",
O2424&lt;90000,"Lower Middle ($50K-$90K)",
O2424&lt;130000,"Middle ($90K-$130K)",
O2424&lt;170000,"Upper Middle ($130K-$170K)",
O2424&gt;=170000,"High Salary (&gt;$170K)"
)</f>
        <v>Low Salary (&lt;$50K)</v>
      </c>
      <c r="R2424" t="str" cm="1">
        <f t="array" ref="R2424">_xlfn.IFS(
G2424&lt;=2,"New Customers (0-2Y)",
G2424&lt;=5,"Growing Customers (3-5Y)",
G2424&lt;=8,"Established Customers (6-8Y)",
G2424&lt;=10,"Loyal Customers (9-10Y)"
)</f>
        <v>Growing Customers (3-5Y)</v>
      </c>
    </row>
    <row r="2425" spans="1:18" x14ac:dyDescent="0.35">
      <c r="A2425">
        <v>15714877</v>
      </c>
      <c r="B2425" t="s">
        <v>1365</v>
      </c>
      <c r="C2425" t="s">
        <v>17</v>
      </c>
      <c r="D2425" t="s">
        <v>18</v>
      </c>
      <c r="E2425">
        <v>29</v>
      </c>
      <c r="F2425" t="s">
        <v>43</v>
      </c>
      <c r="G2425">
        <v>10</v>
      </c>
      <c r="H2425" s="4">
        <v>0</v>
      </c>
      <c r="I2425" t="s">
        <v>24</v>
      </c>
      <c r="J2425">
        <v>2</v>
      </c>
      <c r="K2425">
        <v>662</v>
      </c>
      <c r="L2425" t="s">
        <v>35</v>
      </c>
      <c r="M2425" t="s">
        <v>21</v>
      </c>
      <c r="N2425" t="s">
        <v>32</v>
      </c>
      <c r="O2425" s="4">
        <v>137508.31</v>
      </c>
      <c r="P2425" t="s">
        <v>28</v>
      </c>
      <c r="Q2425" t="str" cm="1">
        <f t="array" ref="Q2425">_xlfn.IFS(
O2425&lt;50000,"Low Salary (&lt;$50K)",
O2425&lt;90000,"Lower Middle ($50K-$90K)",
O2425&lt;130000,"Middle ($90K-$130K)",
O2425&lt;170000,"Upper Middle ($130K-$170K)",
O2425&gt;=170000,"High Salary (&gt;$170K)"
)</f>
        <v>Upper Middle ($130K-$170K)</v>
      </c>
      <c r="R2425" t="str" cm="1">
        <f t="array" ref="R2425">_xlfn.IFS(
G2425&lt;=2,"New Customers (0-2Y)",
G2425&lt;=5,"Growing Customers (3-5Y)",
G2425&lt;=8,"Established Customers (6-8Y)",
G2425&lt;=10,"Loyal Customers (9-10Y)"
)</f>
        <v>Loyal Customers (9-10Y)</v>
      </c>
    </row>
    <row r="2426" spans="1:18" x14ac:dyDescent="0.35">
      <c r="A2426">
        <v>15782941</v>
      </c>
      <c r="B2426" t="s">
        <v>1366</v>
      </c>
      <c r="C2426" t="s">
        <v>17</v>
      </c>
      <c r="D2426" t="s">
        <v>39</v>
      </c>
      <c r="E2426">
        <v>31</v>
      </c>
      <c r="F2426" t="s">
        <v>19</v>
      </c>
      <c r="G2426">
        <v>2</v>
      </c>
      <c r="H2426" s="4">
        <v>0</v>
      </c>
      <c r="I2426" t="s">
        <v>24</v>
      </c>
      <c r="J2426">
        <v>2</v>
      </c>
      <c r="K2426">
        <v>573</v>
      </c>
      <c r="L2426" t="s">
        <v>31</v>
      </c>
      <c r="M2426" t="s">
        <v>21</v>
      </c>
      <c r="N2426" t="s">
        <v>22</v>
      </c>
      <c r="O2426" s="4">
        <v>91957.39</v>
      </c>
      <c r="P2426" t="s">
        <v>28</v>
      </c>
      <c r="Q2426" t="str" cm="1">
        <f t="array" ref="Q2426">_xlfn.IFS(
O2426&lt;50000,"Low Salary (&lt;$50K)",
O2426&lt;90000,"Lower Middle ($50K-$90K)",
O2426&lt;130000,"Middle ($90K-$130K)",
O2426&lt;170000,"Upper Middle ($130K-$170K)",
O2426&gt;=170000,"High Salary (&gt;$170K)"
)</f>
        <v>Middle ($90K-$130K)</v>
      </c>
      <c r="R2426" t="str" cm="1">
        <f t="array" ref="R2426">_xlfn.IFS(
G2426&lt;=2,"New Customers (0-2Y)",
G2426&lt;=5,"Growing Customers (3-5Y)",
G2426&lt;=8,"Established Customers (6-8Y)",
G2426&lt;=10,"Loyal Customers (9-10Y)"
)</f>
        <v>New Customers (0-2Y)</v>
      </c>
    </row>
    <row r="2427" spans="1:18" x14ac:dyDescent="0.35">
      <c r="A2427">
        <v>15630167</v>
      </c>
      <c r="B2427" t="s">
        <v>807</v>
      </c>
      <c r="C2427" t="s">
        <v>26</v>
      </c>
      <c r="D2427" t="s">
        <v>18</v>
      </c>
      <c r="E2427">
        <v>39</v>
      </c>
      <c r="F2427" t="s">
        <v>19</v>
      </c>
      <c r="G2427">
        <v>4</v>
      </c>
      <c r="H2427" s="4">
        <v>139723.9</v>
      </c>
      <c r="I2427" t="s">
        <v>33</v>
      </c>
      <c r="J2427">
        <v>1</v>
      </c>
      <c r="K2427">
        <v>684</v>
      </c>
      <c r="L2427" t="s">
        <v>35</v>
      </c>
      <c r="M2427" t="s">
        <v>21</v>
      </c>
      <c r="N2427" t="s">
        <v>22</v>
      </c>
      <c r="O2427" s="4">
        <v>120612.11</v>
      </c>
      <c r="P2427" t="s">
        <v>28</v>
      </c>
      <c r="Q2427" t="str" cm="1">
        <f t="array" ref="Q2427">_xlfn.IFS(
O2427&lt;50000,"Low Salary (&lt;$50K)",
O2427&lt;90000,"Lower Middle ($50K-$90K)",
O2427&lt;130000,"Middle ($90K-$130K)",
O2427&lt;170000,"Upper Middle ($130K-$170K)",
O2427&gt;=170000,"High Salary (&gt;$170K)"
)</f>
        <v>Middle ($90K-$130K)</v>
      </c>
      <c r="R2427" t="str" cm="1">
        <f t="array" ref="R2427">_xlfn.IFS(
G2427&lt;=2,"New Customers (0-2Y)",
G2427&lt;=5,"Growing Customers (3-5Y)",
G2427&lt;=8,"Established Customers (6-8Y)",
G2427&lt;=10,"Loyal Customers (9-10Y)"
)</f>
        <v>Growing Customers (3-5Y)</v>
      </c>
    </row>
    <row r="2428" spans="1:18" x14ac:dyDescent="0.35">
      <c r="A2428">
        <v>15759038</v>
      </c>
      <c r="B2428" t="s">
        <v>371</v>
      </c>
      <c r="C2428" t="s">
        <v>17</v>
      </c>
      <c r="D2428" t="s">
        <v>18</v>
      </c>
      <c r="E2428">
        <v>41</v>
      </c>
      <c r="F2428" t="s">
        <v>19</v>
      </c>
      <c r="G2428">
        <v>3</v>
      </c>
      <c r="H2428" s="4">
        <v>141806.46</v>
      </c>
      <c r="I2428" t="s">
        <v>33</v>
      </c>
      <c r="J2428">
        <v>1</v>
      </c>
      <c r="K2428">
        <v>793</v>
      </c>
      <c r="L2428" t="s">
        <v>37</v>
      </c>
      <c r="M2428" t="s">
        <v>21</v>
      </c>
      <c r="N2428" t="s">
        <v>32</v>
      </c>
      <c r="O2428" s="4">
        <v>102921.17</v>
      </c>
      <c r="P2428" t="s">
        <v>28</v>
      </c>
      <c r="Q2428" t="str" cm="1">
        <f t="array" ref="Q2428">_xlfn.IFS(
O2428&lt;50000,"Low Salary (&lt;$50K)",
O2428&lt;90000,"Lower Middle ($50K-$90K)",
O2428&lt;130000,"Middle ($90K-$130K)",
O2428&lt;170000,"Upper Middle ($130K-$170K)",
O2428&gt;=170000,"High Salary (&gt;$170K)"
)</f>
        <v>Middle ($90K-$130K)</v>
      </c>
      <c r="R2428" t="str" cm="1">
        <f t="array" ref="R2428">_xlfn.IFS(
G2428&lt;=2,"New Customers (0-2Y)",
G2428&lt;=5,"Growing Customers (3-5Y)",
G2428&lt;=8,"Established Customers (6-8Y)",
G2428&lt;=10,"Loyal Customers (9-10Y)"
)</f>
        <v>Growing Customers (3-5Y)</v>
      </c>
    </row>
    <row r="2429" spans="1:18" x14ac:dyDescent="0.35">
      <c r="A2429">
        <v>15661821</v>
      </c>
      <c r="B2429" t="s">
        <v>641</v>
      </c>
      <c r="C2429" t="s">
        <v>42</v>
      </c>
      <c r="D2429" t="s">
        <v>18</v>
      </c>
      <c r="E2429">
        <v>49</v>
      </c>
      <c r="F2429" t="s">
        <v>19</v>
      </c>
      <c r="G2429">
        <v>5</v>
      </c>
      <c r="H2429" s="4">
        <v>132571.67000000001</v>
      </c>
      <c r="I2429" t="s">
        <v>33</v>
      </c>
      <c r="J2429">
        <v>1</v>
      </c>
      <c r="K2429">
        <v>798</v>
      </c>
      <c r="L2429" t="s">
        <v>37</v>
      </c>
      <c r="M2429" t="s">
        <v>21</v>
      </c>
      <c r="N2429" t="s">
        <v>22</v>
      </c>
      <c r="O2429" s="4">
        <v>31686.33</v>
      </c>
      <c r="P2429" t="s">
        <v>23</v>
      </c>
      <c r="Q2429" t="str" cm="1">
        <f t="array" ref="Q2429">_xlfn.IFS(
O2429&lt;50000,"Low Salary (&lt;$50K)",
O2429&lt;90000,"Lower Middle ($50K-$90K)",
O2429&lt;130000,"Middle ($90K-$130K)",
O2429&lt;170000,"Upper Middle ($130K-$170K)",
O2429&gt;=170000,"High Salary (&gt;$170K)"
)</f>
        <v>Low Salary (&lt;$50K)</v>
      </c>
      <c r="R2429" t="str" cm="1">
        <f t="array" ref="R2429">_xlfn.IFS(
G2429&lt;=2,"New Customers (0-2Y)",
G2429&lt;=5,"Growing Customers (3-5Y)",
G2429&lt;=8,"Established Customers (6-8Y)",
G2429&lt;=10,"Loyal Customers (9-10Y)"
)</f>
        <v>Growing Customers (3-5Y)</v>
      </c>
    </row>
    <row r="2430" spans="1:18" x14ac:dyDescent="0.35">
      <c r="A2430">
        <v>15728006</v>
      </c>
      <c r="B2430" t="s">
        <v>93</v>
      </c>
      <c r="C2430" t="s">
        <v>17</v>
      </c>
      <c r="D2430" t="s">
        <v>39</v>
      </c>
      <c r="E2430">
        <v>40</v>
      </c>
      <c r="F2430" t="s">
        <v>19</v>
      </c>
      <c r="G2430">
        <v>2</v>
      </c>
      <c r="H2430" s="4">
        <v>180516.9</v>
      </c>
      <c r="I2430" t="s">
        <v>33</v>
      </c>
      <c r="J2430">
        <v>1</v>
      </c>
      <c r="K2430">
        <v>524</v>
      </c>
      <c r="L2430" t="s">
        <v>31</v>
      </c>
      <c r="M2430" t="s">
        <v>21</v>
      </c>
      <c r="N2430" t="s">
        <v>32</v>
      </c>
      <c r="O2430" s="4">
        <v>180002.42</v>
      </c>
      <c r="P2430" t="s">
        <v>28</v>
      </c>
      <c r="Q2430" t="str" cm="1">
        <f t="array" ref="Q2430">_xlfn.IFS(
O2430&lt;50000,"Low Salary (&lt;$50K)",
O2430&lt;90000,"Lower Middle ($50K-$90K)",
O2430&lt;130000,"Middle ($90K-$130K)",
O2430&lt;170000,"Upper Middle ($130K-$170K)",
O2430&gt;=170000,"High Salary (&gt;$170K)"
)</f>
        <v>High Salary (&gt;$170K)</v>
      </c>
      <c r="R2430" t="str" cm="1">
        <f t="array" ref="R2430">_xlfn.IFS(
G2430&lt;=2,"New Customers (0-2Y)",
G2430&lt;=5,"Growing Customers (3-5Y)",
G2430&lt;=8,"Established Customers (6-8Y)",
G2430&lt;=10,"Loyal Customers (9-10Y)"
)</f>
        <v>New Customers (0-2Y)</v>
      </c>
    </row>
    <row r="2431" spans="1:18" x14ac:dyDescent="0.35">
      <c r="A2431">
        <v>15712176</v>
      </c>
      <c r="B2431" t="s">
        <v>523</v>
      </c>
      <c r="C2431" t="s">
        <v>17</v>
      </c>
      <c r="D2431" t="s">
        <v>39</v>
      </c>
      <c r="E2431">
        <v>31</v>
      </c>
      <c r="F2431" t="s">
        <v>19</v>
      </c>
      <c r="G2431">
        <v>8</v>
      </c>
      <c r="H2431" s="4">
        <v>0</v>
      </c>
      <c r="I2431" t="s">
        <v>24</v>
      </c>
      <c r="J2431">
        <v>2</v>
      </c>
      <c r="K2431">
        <v>816</v>
      </c>
      <c r="L2431" t="s">
        <v>37</v>
      </c>
      <c r="M2431" t="s">
        <v>21</v>
      </c>
      <c r="N2431" t="s">
        <v>22</v>
      </c>
      <c r="O2431" s="4">
        <v>28407.4</v>
      </c>
      <c r="P2431" t="s">
        <v>28</v>
      </c>
      <c r="Q2431" t="str" cm="1">
        <f t="array" ref="Q2431">_xlfn.IFS(
O2431&lt;50000,"Low Salary (&lt;$50K)",
O2431&lt;90000,"Lower Middle ($50K-$90K)",
O2431&lt;130000,"Middle ($90K-$130K)",
O2431&lt;170000,"Upper Middle ($130K-$170K)",
O2431&gt;=170000,"High Salary (&gt;$170K)"
)</f>
        <v>Low Salary (&lt;$50K)</v>
      </c>
      <c r="R2431" t="str" cm="1">
        <f t="array" ref="R2431">_xlfn.IFS(
G2431&lt;=2,"New Customers (0-2Y)",
G2431&lt;=5,"Growing Customers (3-5Y)",
G2431&lt;=8,"Established Customers (6-8Y)",
G2431&lt;=10,"Loyal Customers (9-10Y)"
)</f>
        <v>Established Customers (6-8Y)</v>
      </c>
    </row>
    <row r="2432" spans="1:18" x14ac:dyDescent="0.35">
      <c r="A2432">
        <v>15689351</v>
      </c>
      <c r="B2432" t="s">
        <v>304</v>
      </c>
      <c r="C2432" t="s">
        <v>42</v>
      </c>
      <c r="D2432" t="s">
        <v>18</v>
      </c>
      <c r="E2432">
        <v>41</v>
      </c>
      <c r="F2432" t="s">
        <v>19</v>
      </c>
      <c r="G2432">
        <v>4</v>
      </c>
      <c r="H2432" s="4">
        <v>92805.72</v>
      </c>
      <c r="I2432" t="s">
        <v>29</v>
      </c>
      <c r="J2432">
        <v>1</v>
      </c>
      <c r="K2432">
        <v>742</v>
      </c>
      <c r="L2432" t="s">
        <v>35</v>
      </c>
      <c r="M2432" t="s">
        <v>27</v>
      </c>
      <c r="N2432" t="s">
        <v>22</v>
      </c>
      <c r="O2432" s="4">
        <v>73743.95</v>
      </c>
      <c r="P2432" t="s">
        <v>23</v>
      </c>
      <c r="Q2432" t="str" cm="1">
        <f t="array" ref="Q2432">_xlfn.IFS(
O2432&lt;50000,"Low Salary (&lt;$50K)",
O2432&lt;90000,"Lower Middle ($50K-$90K)",
O2432&lt;130000,"Middle ($90K-$130K)",
O2432&lt;170000,"Upper Middle ($130K-$170K)",
O2432&gt;=170000,"High Salary (&gt;$170K)"
)</f>
        <v>Lower Middle ($50K-$90K)</v>
      </c>
      <c r="R2432" t="str" cm="1">
        <f t="array" ref="R2432">_xlfn.IFS(
G2432&lt;=2,"New Customers (0-2Y)",
G2432&lt;=5,"Growing Customers (3-5Y)",
G2432&lt;=8,"Established Customers (6-8Y)",
G2432&lt;=10,"Loyal Customers (9-10Y)"
)</f>
        <v>Growing Customers (3-5Y)</v>
      </c>
    </row>
    <row r="2433" spans="1:18" x14ac:dyDescent="0.35">
      <c r="A2433">
        <v>15782247</v>
      </c>
      <c r="B2433" t="s">
        <v>741</v>
      </c>
      <c r="C2433" t="s">
        <v>17</v>
      </c>
      <c r="D2433" t="s">
        <v>39</v>
      </c>
      <c r="E2433">
        <v>22</v>
      </c>
      <c r="F2433" t="s">
        <v>43</v>
      </c>
      <c r="G2433">
        <v>4</v>
      </c>
      <c r="H2433" s="4">
        <v>0</v>
      </c>
      <c r="I2433" t="s">
        <v>24</v>
      </c>
      <c r="J2433">
        <v>3</v>
      </c>
      <c r="K2433">
        <v>540</v>
      </c>
      <c r="L2433" t="s">
        <v>31</v>
      </c>
      <c r="M2433" t="s">
        <v>21</v>
      </c>
      <c r="N2433" t="s">
        <v>22</v>
      </c>
      <c r="O2433" s="4">
        <v>186233.26</v>
      </c>
      <c r="P2433" t="s">
        <v>23</v>
      </c>
      <c r="Q2433" t="str" cm="1">
        <f t="array" ref="Q2433">_xlfn.IFS(
O2433&lt;50000,"Low Salary (&lt;$50K)",
O2433&lt;90000,"Lower Middle ($50K-$90K)",
O2433&lt;130000,"Middle ($90K-$130K)",
O2433&lt;170000,"Upper Middle ($130K-$170K)",
O2433&gt;=170000,"High Salary (&gt;$170K)"
)</f>
        <v>High Salary (&gt;$170K)</v>
      </c>
      <c r="R2433" t="str" cm="1">
        <f t="array" ref="R2433">_xlfn.IFS(
G2433&lt;=2,"New Customers (0-2Y)",
G2433&lt;=5,"Growing Customers (3-5Y)",
G2433&lt;=8,"Established Customers (6-8Y)",
G2433&lt;=10,"Loyal Customers (9-10Y)"
)</f>
        <v>Growing Customers (3-5Y)</v>
      </c>
    </row>
    <row r="2434" spans="1:18" x14ac:dyDescent="0.35">
      <c r="A2434">
        <v>15769064</v>
      </c>
      <c r="B2434" t="s">
        <v>211</v>
      </c>
      <c r="C2434" t="s">
        <v>42</v>
      </c>
      <c r="D2434" t="s">
        <v>39</v>
      </c>
      <c r="E2434">
        <v>39</v>
      </c>
      <c r="F2434" t="s">
        <v>19</v>
      </c>
      <c r="G2434">
        <v>3</v>
      </c>
      <c r="H2434" s="4">
        <v>135309.35999999999</v>
      </c>
      <c r="I2434" t="s">
        <v>33</v>
      </c>
      <c r="J2434">
        <v>1</v>
      </c>
      <c r="K2434">
        <v>537</v>
      </c>
      <c r="L2434" t="s">
        <v>31</v>
      </c>
      <c r="M2434" t="s">
        <v>21</v>
      </c>
      <c r="N2434" t="s">
        <v>32</v>
      </c>
      <c r="O2434" s="4">
        <v>31728.86</v>
      </c>
      <c r="P2434" t="s">
        <v>23</v>
      </c>
      <c r="Q2434" t="str" cm="1">
        <f t="array" ref="Q2434">_xlfn.IFS(
O2434&lt;50000,"Low Salary (&lt;$50K)",
O2434&lt;90000,"Lower Middle ($50K-$90K)",
O2434&lt;130000,"Middle ($90K-$130K)",
O2434&lt;170000,"Upper Middle ($130K-$170K)",
O2434&gt;=170000,"High Salary (&gt;$170K)"
)</f>
        <v>Low Salary (&lt;$50K)</v>
      </c>
      <c r="R2434" t="str" cm="1">
        <f t="array" ref="R2434">_xlfn.IFS(
G2434&lt;=2,"New Customers (0-2Y)",
G2434&lt;=5,"Growing Customers (3-5Y)",
G2434&lt;=8,"Established Customers (6-8Y)",
G2434&lt;=10,"Loyal Customers (9-10Y)"
)</f>
        <v>Growing Customers (3-5Y)</v>
      </c>
    </row>
    <row r="2435" spans="1:18" x14ac:dyDescent="0.35">
      <c r="A2435">
        <v>15718153</v>
      </c>
      <c r="B2435" t="s">
        <v>572</v>
      </c>
      <c r="C2435" t="s">
        <v>26</v>
      </c>
      <c r="D2435" t="s">
        <v>18</v>
      </c>
      <c r="E2435">
        <v>74</v>
      </c>
      <c r="F2435" t="s">
        <v>2967</v>
      </c>
      <c r="G2435">
        <v>6</v>
      </c>
      <c r="H2435" s="4">
        <v>128917.84</v>
      </c>
      <c r="I2435" t="s">
        <v>33</v>
      </c>
      <c r="J2435">
        <v>1</v>
      </c>
      <c r="K2435">
        <v>759</v>
      </c>
      <c r="L2435" t="s">
        <v>35</v>
      </c>
      <c r="M2435" t="s">
        <v>21</v>
      </c>
      <c r="N2435" t="s">
        <v>22</v>
      </c>
      <c r="O2435" s="4">
        <v>48244.639999999999</v>
      </c>
      <c r="P2435" t="s">
        <v>28</v>
      </c>
      <c r="Q2435" t="str" cm="1">
        <f t="array" ref="Q2435">_xlfn.IFS(
O2435&lt;50000,"Low Salary (&lt;$50K)",
O2435&lt;90000,"Lower Middle ($50K-$90K)",
O2435&lt;130000,"Middle ($90K-$130K)",
O2435&lt;170000,"Upper Middle ($130K-$170K)",
O2435&gt;=170000,"High Salary (&gt;$170K)"
)</f>
        <v>Low Salary (&lt;$50K)</v>
      </c>
      <c r="R2435" t="str" cm="1">
        <f t="array" ref="R2435">_xlfn.IFS(
G2435&lt;=2,"New Customers (0-2Y)",
G2435&lt;=5,"Growing Customers (3-5Y)",
G2435&lt;=8,"Established Customers (6-8Y)",
G2435&lt;=10,"Loyal Customers (9-10Y)"
)</f>
        <v>Established Customers (6-8Y)</v>
      </c>
    </row>
    <row r="2436" spans="1:18" x14ac:dyDescent="0.35">
      <c r="A2436">
        <v>15613189</v>
      </c>
      <c r="B2436" t="s">
        <v>1247</v>
      </c>
      <c r="C2436" t="s">
        <v>17</v>
      </c>
      <c r="D2436" t="s">
        <v>18</v>
      </c>
      <c r="E2436">
        <v>52</v>
      </c>
      <c r="F2436" t="s">
        <v>19</v>
      </c>
      <c r="G2436">
        <v>2</v>
      </c>
      <c r="H2436" s="4">
        <v>56580.93</v>
      </c>
      <c r="I2436" t="s">
        <v>29</v>
      </c>
      <c r="J2436">
        <v>1</v>
      </c>
      <c r="K2436">
        <v>774</v>
      </c>
      <c r="L2436" t="s">
        <v>35</v>
      </c>
      <c r="M2436" t="s">
        <v>21</v>
      </c>
      <c r="N2436" t="s">
        <v>32</v>
      </c>
      <c r="O2436" s="4">
        <v>113266.28</v>
      </c>
      <c r="P2436" t="s">
        <v>23</v>
      </c>
      <c r="Q2436" t="str" cm="1">
        <f t="array" ref="Q2436">_xlfn.IFS(
O2436&lt;50000,"Low Salary (&lt;$50K)",
O2436&lt;90000,"Lower Middle ($50K-$90K)",
O2436&lt;130000,"Middle ($90K-$130K)",
O2436&lt;170000,"Upper Middle ($130K-$170K)",
O2436&gt;=170000,"High Salary (&gt;$170K)"
)</f>
        <v>Middle ($90K-$130K)</v>
      </c>
      <c r="R2436" t="str" cm="1">
        <f t="array" ref="R2436">_xlfn.IFS(
G2436&lt;=2,"New Customers (0-2Y)",
G2436&lt;=5,"Growing Customers (3-5Y)",
G2436&lt;=8,"Established Customers (6-8Y)",
G2436&lt;=10,"Loyal Customers (9-10Y)"
)</f>
        <v>New Customers (0-2Y)</v>
      </c>
    </row>
    <row r="2437" spans="1:18" x14ac:dyDescent="0.35">
      <c r="A2437">
        <v>15661734</v>
      </c>
      <c r="B2437" t="s">
        <v>173</v>
      </c>
      <c r="C2437" t="s">
        <v>42</v>
      </c>
      <c r="D2437" t="s">
        <v>39</v>
      </c>
      <c r="E2437">
        <v>42</v>
      </c>
      <c r="F2437" t="s">
        <v>19</v>
      </c>
      <c r="G2437">
        <v>8</v>
      </c>
      <c r="H2437" s="4">
        <v>131390.75</v>
      </c>
      <c r="I2437" t="s">
        <v>33</v>
      </c>
      <c r="J2437">
        <v>2</v>
      </c>
      <c r="K2437">
        <v>608</v>
      </c>
      <c r="L2437" t="s">
        <v>20</v>
      </c>
      <c r="M2437" t="s">
        <v>21</v>
      </c>
      <c r="N2437" t="s">
        <v>32</v>
      </c>
      <c r="O2437" s="4">
        <v>71178.09</v>
      </c>
      <c r="P2437" t="s">
        <v>28</v>
      </c>
      <c r="Q2437" t="str" cm="1">
        <f t="array" ref="Q2437">_xlfn.IFS(
O2437&lt;50000,"Low Salary (&lt;$50K)",
O2437&lt;90000,"Lower Middle ($50K-$90K)",
O2437&lt;130000,"Middle ($90K-$130K)",
O2437&lt;170000,"Upper Middle ($130K-$170K)",
O2437&gt;=170000,"High Salary (&gt;$170K)"
)</f>
        <v>Lower Middle ($50K-$90K)</v>
      </c>
      <c r="R2437" t="str" cm="1">
        <f t="array" ref="R2437">_xlfn.IFS(
G2437&lt;=2,"New Customers (0-2Y)",
G2437&lt;=5,"Growing Customers (3-5Y)",
G2437&lt;=8,"Established Customers (6-8Y)",
G2437&lt;=10,"Loyal Customers (9-10Y)"
)</f>
        <v>Established Customers (6-8Y)</v>
      </c>
    </row>
    <row r="2438" spans="1:18" x14ac:dyDescent="0.35">
      <c r="A2438">
        <v>15592645</v>
      </c>
      <c r="B2438" t="s">
        <v>1276</v>
      </c>
      <c r="C2438" t="s">
        <v>26</v>
      </c>
      <c r="D2438" t="s">
        <v>39</v>
      </c>
      <c r="E2438">
        <v>37</v>
      </c>
      <c r="F2438" t="s">
        <v>19</v>
      </c>
      <c r="G2438">
        <v>4</v>
      </c>
      <c r="H2438" s="4">
        <v>0</v>
      </c>
      <c r="I2438" t="s">
        <v>24</v>
      </c>
      <c r="J2438">
        <v>2</v>
      </c>
      <c r="K2438">
        <v>704</v>
      </c>
      <c r="L2438" t="s">
        <v>35</v>
      </c>
      <c r="M2438" t="s">
        <v>27</v>
      </c>
      <c r="N2438" t="s">
        <v>32</v>
      </c>
      <c r="O2438" s="4">
        <v>25684.93</v>
      </c>
      <c r="P2438" t="s">
        <v>28</v>
      </c>
      <c r="Q2438" t="str" cm="1">
        <f t="array" ref="Q2438">_xlfn.IFS(
O2438&lt;50000,"Low Salary (&lt;$50K)",
O2438&lt;90000,"Lower Middle ($50K-$90K)",
O2438&lt;130000,"Middle ($90K-$130K)",
O2438&lt;170000,"Upper Middle ($130K-$170K)",
O2438&gt;=170000,"High Salary (&gt;$170K)"
)</f>
        <v>Low Salary (&lt;$50K)</v>
      </c>
      <c r="R2438" t="str" cm="1">
        <f t="array" ref="R2438">_xlfn.IFS(
G2438&lt;=2,"New Customers (0-2Y)",
G2438&lt;=5,"Growing Customers (3-5Y)",
G2438&lt;=8,"Established Customers (6-8Y)",
G2438&lt;=10,"Loyal Customers (9-10Y)"
)</f>
        <v>Growing Customers (3-5Y)</v>
      </c>
    </row>
    <row r="2439" spans="1:18" x14ac:dyDescent="0.35">
      <c r="A2439">
        <v>15768387</v>
      </c>
      <c r="B2439" t="s">
        <v>1367</v>
      </c>
      <c r="C2439" t="s">
        <v>17</v>
      </c>
      <c r="D2439" t="s">
        <v>39</v>
      </c>
      <c r="E2439">
        <v>41</v>
      </c>
      <c r="F2439" t="s">
        <v>19</v>
      </c>
      <c r="G2439">
        <v>8</v>
      </c>
      <c r="H2439" s="4">
        <v>0</v>
      </c>
      <c r="I2439" t="s">
        <v>24</v>
      </c>
      <c r="J2439">
        <v>2</v>
      </c>
      <c r="K2439">
        <v>581</v>
      </c>
      <c r="L2439" t="s">
        <v>31</v>
      </c>
      <c r="M2439" t="s">
        <v>27</v>
      </c>
      <c r="N2439" t="s">
        <v>32</v>
      </c>
      <c r="O2439" s="4">
        <v>29737.14</v>
      </c>
      <c r="P2439" t="s">
        <v>28</v>
      </c>
      <c r="Q2439" t="str" cm="1">
        <f t="array" ref="Q2439">_xlfn.IFS(
O2439&lt;50000,"Low Salary (&lt;$50K)",
O2439&lt;90000,"Lower Middle ($50K-$90K)",
O2439&lt;130000,"Middle ($90K-$130K)",
O2439&lt;170000,"Upper Middle ($130K-$170K)",
O2439&gt;=170000,"High Salary (&gt;$170K)"
)</f>
        <v>Low Salary (&lt;$50K)</v>
      </c>
      <c r="R2439" t="str" cm="1">
        <f t="array" ref="R2439">_xlfn.IFS(
G2439&lt;=2,"New Customers (0-2Y)",
G2439&lt;=5,"Growing Customers (3-5Y)",
G2439&lt;=8,"Established Customers (6-8Y)",
G2439&lt;=10,"Loyal Customers (9-10Y)"
)</f>
        <v>Established Customers (6-8Y)</v>
      </c>
    </row>
    <row r="2440" spans="1:18" x14ac:dyDescent="0.35">
      <c r="A2440">
        <v>15792525</v>
      </c>
      <c r="B2440" t="s">
        <v>1368</v>
      </c>
      <c r="C2440" t="s">
        <v>42</v>
      </c>
      <c r="D2440" t="s">
        <v>18</v>
      </c>
      <c r="E2440">
        <v>61</v>
      </c>
      <c r="F2440" t="s">
        <v>2967</v>
      </c>
      <c r="G2440">
        <v>1</v>
      </c>
      <c r="H2440" s="4">
        <v>97361.66</v>
      </c>
      <c r="I2440" t="s">
        <v>29</v>
      </c>
      <c r="J2440">
        <v>1</v>
      </c>
      <c r="K2440">
        <v>628</v>
      </c>
      <c r="L2440" t="s">
        <v>20</v>
      </c>
      <c r="M2440" t="s">
        <v>21</v>
      </c>
      <c r="N2440" t="s">
        <v>22</v>
      </c>
      <c r="O2440" s="4">
        <v>149922.38</v>
      </c>
      <c r="P2440" t="s">
        <v>23</v>
      </c>
      <c r="Q2440" t="str" cm="1">
        <f t="array" ref="Q2440">_xlfn.IFS(
O2440&lt;50000,"Low Salary (&lt;$50K)",
O2440&lt;90000,"Lower Middle ($50K-$90K)",
O2440&lt;130000,"Middle ($90K-$130K)",
O2440&lt;170000,"Upper Middle ($130K-$170K)",
O2440&gt;=170000,"High Salary (&gt;$170K)"
)</f>
        <v>Upper Middle ($130K-$170K)</v>
      </c>
      <c r="R2440" t="str" cm="1">
        <f t="array" ref="R2440">_xlfn.IFS(
G2440&lt;=2,"New Customers (0-2Y)",
G2440&lt;=5,"Growing Customers (3-5Y)",
G2440&lt;=8,"Established Customers (6-8Y)",
G2440&lt;=10,"Loyal Customers (9-10Y)"
)</f>
        <v>New Customers (0-2Y)</v>
      </c>
    </row>
    <row r="2441" spans="1:18" x14ac:dyDescent="0.35">
      <c r="A2441">
        <v>15586976</v>
      </c>
      <c r="B2441" t="s">
        <v>180</v>
      </c>
      <c r="C2441" t="s">
        <v>17</v>
      </c>
      <c r="D2441" t="s">
        <v>18</v>
      </c>
      <c r="E2441">
        <v>42</v>
      </c>
      <c r="F2441" t="s">
        <v>19</v>
      </c>
      <c r="G2441">
        <v>6</v>
      </c>
      <c r="H2441" s="4">
        <v>0</v>
      </c>
      <c r="I2441" t="s">
        <v>24</v>
      </c>
      <c r="J2441">
        <v>1</v>
      </c>
      <c r="K2441">
        <v>566</v>
      </c>
      <c r="L2441" t="s">
        <v>31</v>
      </c>
      <c r="M2441" t="s">
        <v>21</v>
      </c>
      <c r="N2441" t="s">
        <v>32</v>
      </c>
      <c r="O2441" s="4">
        <v>180702.12</v>
      </c>
      <c r="P2441" t="s">
        <v>23</v>
      </c>
      <c r="Q2441" t="str" cm="1">
        <f t="array" ref="Q2441">_xlfn.IFS(
O2441&lt;50000,"Low Salary (&lt;$50K)",
O2441&lt;90000,"Lower Middle ($50K-$90K)",
O2441&lt;130000,"Middle ($90K-$130K)",
O2441&lt;170000,"Upper Middle ($130K-$170K)",
O2441&gt;=170000,"High Salary (&gt;$170K)"
)</f>
        <v>High Salary (&gt;$170K)</v>
      </c>
      <c r="R2441" t="str" cm="1">
        <f t="array" ref="R2441">_xlfn.IFS(
G2441&lt;=2,"New Customers (0-2Y)",
G2441&lt;=5,"Growing Customers (3-5Y)",
G2441&lt;=8,"Established Customers (6-8Y)",
G2441&lt;=10,"Loyal Customers (9-10Y)"
)</f>
        <v>Established Customers (6-8Y)</v>
      </c>
    </row>
    <row r="2442" spans="1:18" x14ac:dyDescent="0.35">
      <c r="A2442">
        <v>15790659</v>
      </c>
      <c r="B2442" t="s">
        <v>1369</v>
      </c>
      <c r="C2442" t="s">
        <v>26</v>
      </c>
      <c r="D2442" t="s">
        <v>39</v>
      </c>
      <c r="E2442">
        <v>59</v>
      </c>
      <c r="F2442" t="s">
        <v>19</v>
      </c>
      <c r="G2442">
        <v>7</v>
      </c>
      <c r="H2442" s="4">
        <v>0</v>
      </c>
      <c r="I2442" t="s">
        <v>24</v>
      </c>
      <c r="J2442">
        <v>2</v>
      </c>
      <c r="K2442">
        <v>701</v>
      </c>
      <c r="L2442" t="s">
        <v>35</v>
      </c>
      <c r="M2442" t="s">
        <v>27</v>
      </c>
      <c r="N2442" t="s">
        <v>22</v>
      </c>
      <c r="O2442" s="4">
        <v>27597.59</v>
      </c>
      <c r="P2442" t="s">
        <v>28</v>
      </c>
      <c r="Q2442" t="str" cm="1">
        <f t="array" ref="Q2442">_xlfn.IFS(
O2442&lt;50000,"Low Salary (&lt;$50K)",
O2442&lt;90000,"Lower Middle ($50K-$90K)",
O2442&lt;130000,"Middle ($90K-$130K)",
O2442&lt;170000,"Upper Middle ($130K-$170K)",
O2442&gt;=170000,"High Salary (&gt;$170K)"
)</f>
        <v>Low Salary (&lt;$50K)</v>
      </c>
      <c r="R2442" t="str" cm="1">
        <f t="array" ref="R2442">_xlfn.IFS(
G2442&lt;=2,"New Customers (0-2Y)",
G2442&lt;=5,"Growing Customers (3-5Y)",
G2442&lt;=8,"Established Customers (6-8Y)",
G2442&lt;=10,"Loyal Customers (9-10Y)"
)</f>
        <v>Established Customers (6-8Y)</v>
      </c>
    </row>
    <row r="2443" spans="1:18" x14ac:dyDescent="0.35">
      <c r="A2443">
        <v>15691446</v>
      </c>
      <c r="B2443" t="s">
        <v>1370</v>
      </c>
      <c r="C2443" t="s">
        <v>26</v>
      </c>
      <c r="D2443" t="s">
        <v>39</v>
      </c>
      <c r="E2443">
        <v>29</v>
      </c>
      <c r="F2443" t="s">
        <v>43</v>
      </c>
      <c r="G2443">
        <v>10</v>
      </c>
      <c r="H2443" s="4">
        <v>0</v>
      </c>
      <c r="I2443" t="s">
        <v>24</v>
      </c>
      <c r="J2443">
        <v>2</v>
      </c>
      <c r="K2443">
        <v>735</v>
      </c>
      <c r="L2443" t="s">
        <v>35</v>
      </c>
      <c r="M2443" t="s">
        <v>21</v>
      </c>
      <c r="N2443" t="s">
        <v>22</v>
      </c>
      <c r="O2443" s="4">
        <v>95025.27</v>
      </c>
      <c r="P2443" t="s">
        <v>28</v>
      </c>
      <c r="Q2443" t="str" cm="1">
        <f t="array" ref="Q2443">_xlfn.IFS(
O2443&lt;50000,"Low Salary (&lt;$50K)",
O2443&lt;90000,"Lower Middle ($50K-$90K)",
O2443&lt;130000,"Middle ($90K-$130K)",
O2443&lt;170000,"Upper Middle ($130K-$170K)",
O2443&gt;=170000,"High Salary (&gt;$170K)"
)</f>
        <v>Middle ($90K-$130K)</v>
      </c>
      <c r="R2443" t="str" cm="1">
        <f t="array" ref="R2443">_xlfn.IFS(
G2443&lt;=2,"New Customers (0-2Y)",
G2443&lt;=5,"Growing Customers (3-5Y)",
G2443&lt;=8,"Established Customers (6-8Y)",
G2443&lt;=10,"Loyal Customers (9-10Y)"
)</f>
        <v>Loyal Customers (9-10Y)</v>
      </c>
    </row>
    <row r="2444" spans="1:18" x14ac:dyDescent="0.35">
      <c r="A2444">
        <v>15772632</v>
      </c>
      <c r="B2444" t="s">
        <v>633</v>
      </c>
      <c r="C2444" t="s">
        <v>17</v>
      </c>
      <c r="D2444" t="s">
        <v>18</v>
      </c>
      <c r="E2444">
        <v>34</v>
      </c>
      <c r="F2444" t="s">
        <v>19</v>
      </c>
      <c r="G2444">
        <v>1</v>
      </c>
      <c r="H2444" s="4">
        <v>0</v>
      </c>
      <c r="I2444" t="s">
        <v>24</v>
      </c>
      <c r="J2444">
        <v>2</v>
      </c>
      <c r="K2444">
        <v>680</v>
      </c>
      <c r="L2444" t="s">
        <v>35</v>
      </c>
      <c r="M2444" t="s">
        <v>21</v>
      </c>
      <c r="N2444" t="s">
        <v>32</v>
      </c>
      <c r="O2444" s="4">
        <v>167035.07</v>
      </c>
      <c r="P2444" t="s">
        <v>28</v>
      </c>
      <c r="Q2444" t="str" cm="1">
        <f t="array" ref="Q2444">_xlfn.IFS(
O2444&lt;50000,"Low Salary (&lt;$50K)",
O2444&lt;90000,"Lower Middle ($50K-$90K)",
O2444&lt;130000,"Middle ($90K-$130K)",
O2444&lt;170000,"Upper Middle ($130K-$170K)",
O2444&gt;=170000,"High Salary (&gt;$170K)"
)</f>
        <v>Upper Middle ($130K-$170K)</v>
      </c>
      <c r="R2444" t="str" cm="1">
        <f t="array" ref="R2444">_xlfn.IFS(
G2444&lt;=2,"New Customers (0-2Y)",
G2444&lt;=5,"Growing Customers (3-5Y)",
G2444&lt;=8,"Established Customers (6-8Y)",
G2444&lt;=10,"Loyal Customers (9-10Y)"
)</f>
        <v>New Customers (0-2Y)</v>
      </c>
    </row>
    <row r="2445" spans="1:18" x14ac:dyDescent="0.35">
      <c r="A2445">
        <v>15706587</v>
      </c>
      <c r="B2445" t="s">
        <v>256</v>
      </c>
      <c r="C2445" t="s">
        <v>17</v>
      </c>
      <c r="D2445" t="s">
        <v>39</v>
      </c>
      <c r="E2445">
        <v>57</v>
      </c>
      <c r="F2445" t="s">
        <v>19</v>
      </c>
      <c r="G2445">
        <v>0</v>
      </c>
      <c r="H2445" s="4">
        <v>0</v>
      </c>
      <c r="I2445" t="s">
        <v>24</v>
      </c>
      <c r="J2445">
        <v>2</v>
      </c>
      <c r="K2445">
        <v>560</v>
      </c>
      <c r="L2445" t="s">
        <v>31</v>
      </c>
      <c r="M2445" t="s">
        <v>27</v>
      </c>
      <c r="N2445" t="s">
        <v>22</v>
      </c>
      <c r="O2445" s="4">
        <v>116781.71</v>
      </c>
      <c r="P2445" t="s">
        <v>28</v>
      </c>
      <c r="Q2445" t="str" cm="1">
        <f t="array" ref="Q2445">_xlfn.IFS(
O2445&lt;50000,"Low Salary (&lt;$50K)",
O2445&lt;90000,"Lower Middle ($50K-$90K)",
O2445&lt;130000,"Middle ($90K-$130K)",
O2445&lt;170000,"Upper Middle ($130K-$170K)",
O2445&gt;=170000,"High Salary (&gt;$170K)"
)</f>
        <v>Middle ($90K-$130K)</v>
      </c>
      <c r="R2445" t="str" cm="1">
        <f t="array" ref="R2445">_xlfn.IFS(
G2445&lt;=2,"New Customers (0-2Y)",
G2445&lt;=5,"Growing Customers (3-5Y)",
G2445&lt;=8,"Established Customers (6-8Y)",
G2445&lt;=10,"Loyal Customers (9-10Y)"
)</f>
        <v>New Customers (0-2Y)</v>
      </c>
    </row>
    <row r="2446" spans="1:18" x14ac:dyDescent="0.35">
      <c r="A2446">
        <v>15572461</v>
      </c>
      <c r="B2446" t="s">
        <v>472</v>
      </c>
      <c r="C2446" t="s">
        <v>42</v>
      </c>
      <c r="D2446" t="s">
        <v>18</v>
      </c>
      <c r="E2446">
        <v>29</v>
      </c>
      <c r="F2446" t="s">
        <v>43</v>
      </c>
      <c r="G2446">
        <v>4</v>
      </c>
      <c r="H2446" s="4">
        <v>102714.65</v>
      </c>
      <c r="I2446" t="s">
        <v>33</v>
      </c>
      <c r="J2446">
        <v>2</v>
      </c>
      <c r="K2446">
        <v>663</v>
      </c>
      <c r="L2446" t="s">
        <v>35</v>
      </c>
      <c r="M2446" t="s">
        <v>27</v>
      </c>
      <c r="N2446" t="s">
        <v>32</v>
      </c>
      <c r="O2446" s="4">
        <v>21170.81</v>
      </c>
      <c r="P2446" t="s">
        <v>28</v>
      </c>
      <c r="Q2446" t="str" cm="1">
        <f t="array" ref="Q2446">_xlfn.IFS(
O2446&lt;50000,"Low Salary (&lt;$50K)",
O2446&lt;90000,"Lower Middle ($50K-$90K)",
O2446&lt;130000,"Middle ($90K-$130K)",
O2446&lt;170000,"Upper Middle ($130K-$170K)",
O2446&gt;=170000,"High Salary (&gt;$170K)"
)</f>
        <v>Low Salary (&lt;$50K)</v>
      </c>
      <c r="R2446" t="str" cm="1">
        <f t="array" ref="R2446">_xlfn.IFS(
G2446&lt;=2,"New Customers (0-2Y)",
G2446&lt;=5,"Growing Customers (3-5Y)",
G2446&lt;=8,"Established Customers (6-8Y)",
G2446&lt;=10,"Loyal Customers (9-10Y)"
)</f>
        <v>Growing Customers (3-5Y)</v>
      </c>
    </row>
    <row r="2447" spans="1:18" x14ac:dyDescent="0.35">
      <c r="A2447">
        <v>15654409</v>
      </c>
      <c r="B2447" t="s">
        <v>1371</v>
      </c>
      <c r="C2447" t="s">
        <v>17</v>
      </c>
      <c r="D2447" t="s">
        <v>18</v>
      </c>
      <c r="E2447">
        <v>34</v>
      </c>
      <c r="F2447" t="s">
        <v>19</v>
      </c>
      <c r="G2447">
        <v>5</v>
      </c>
      <c r="H2447" s="4">
        <v>67816.72</v>
      </c>
      <c r="I2447" t="s">
        <v>29</v>
      </c>
      <c r="J2447">
        <v>1</v>
      </c>
      <c r="K2447">
        <v>665</v>
      </c>
      <c r="L2447" t="s">
        <v>35</v>
      </c>
      <c r="M2447" t="s">
        <v>21</v>
      </c>
      <c r="N2447" t="s">
        <v>22</v>
      </c>
      <c r="O2447" s="4">
        <v>29641.58</v>
      </c>
      <c r="P2447" t="s">
        <v>28</v>
      </c>
      <c r="Q2447" t="str" cm="1">
        <f t="array" ref="Q2447">_xlfn.IFS(
O2447&lt;50000,"Low Salary (&lt;$50K)",
O2447&lt;90000,"Lower Middle ($50K-$90K)",
O2447&lt;130000,"Middle ($90K-$130K)",
O2447&lt;170000,"Upper Middle ($130K-$170K)",
O2447&gt;=170000,"High Salary (&gt;$170K)"
)</f>
        <v>Low Salary (&lt;$50K)</v>
      </c>
      <c r="R2447" t="str" cm="1">
        <f t="array" ref="R2447">_xlfn.IFS(
G2447&lt;=2,"New Customers (0-2Y)",
G2447&lt;=5,"Growing Customers (3-5Y)",
G2447&lt;=8,"Established Customers (6-8Y)",
G2447&lt;=10,"Loyal Customers (9-10Y)"
)</f>
        <v>Growing Customers (3-5Y)</v>
      </c>
    </row>
    <row r="2448" spans="1:18" x14ac:dyDescent="0.35">
      <c r="A2448">
        <v>15568025</v>
      </c>
      <c r="B2448" t="s">
        <v>335</v>
      </c>
      <c r="C2448" t="s">
        <v>17</v>
      </c>
      <c r="D2448" t="s">
        <v>39</v>
      </c>
      <c r="E2448">
        <v>51</v>
      </c>
      <c r="F2448" t="s">
        <v>19</v>
      </c>
      <c r="G2448">
        <v>8</v>
      </c>
      <c r="H2448" s="4">
        <v>81710.460000000006</v>
      </c>
      <c r="I2448" t="s">
        <v>29</v>
      </c>
      <c r="J2448">
        <v>1</v>
      </c>
      <c r="K2448">
        <v>758</v>
      </c>
      <c r="L2448" t="s">
        <v>35</v>
      </c>
      <c r="M2448" t="s">
        <v>21</v>
      </c>
      <c r="N2448" t="s">
        <v>22</v>
      </c>
      <c r="O2448" s="4">
        <v>116520.07</v>
      </c>
      <c r="P2448" t="s">
        <v>28</v>
      </c>
      <c r="Q2448" t="str" cm="1">
        <f t="array" ref="Q2448">_xlfn.IFS(
O2448&lt;50000,"Low Salary (&lt;$50K)",
O2448&lt;90000,"Lower Middle ($50K-$90K)",
O2448&lt;130000,"Middle ($90K-$130K)",
O2448&lt;170000,"Upper Middle ($130K-$170K)",
O2448&gt;=170000,"High Salary (&gt;$170K)"
)</f>
        <v>Middle ($90K-$130K)</v>
      </c>
      <c r="R2448" t="str" cm="1">
        <f t="array" ref="R2448">_xlfn.IFS(
G2448&lt;=2,"New Customers (0-2Y)",
G2448&lt;=5,"Growing Customers (3-5Y)",
G2448&lt;=8,"Established Customers (6-8Y)",
G2448&lt;=10,"Loyal Customers (9-10Y)"
)</f>
        <v>Established Customers (6-8Y)</v>
      </c>
    </row>
    <row r="2449" spans="1:18" x14ac:dyDescent="0.35">
      <c r="A2449">
        <v>15715769</v>
      </c>
      <c r="B2449" t="s">
        <v>56</v>
      </c>
      <c r="C2449" t="s">
        <v>17</v>
      </c>
      <c r="D2449" t="s">
        <v>39</v>
      </c>
      <c r="E2449">
        <v>26</v>
      </c>
      <c r="F2449" t="s">
        <v>43</v>
      </c>
      <c r="G2449">
        <v>2</v>
      </c>
      <c r="H2449" s="4">
        <v>75237.539999999994</v>
      </c>
      <c r="I2449" t="s">
        <v>29</v>
      </c>
      <c r="J2449">
        <v>1</v>
      </c>
      <c r="K2449">
        <v>621</v>
      </c>
      <c r="L2449" t="s">
        <v>20</v>
      </c>
      <c r="M2449" t="s">
        <v>27</v>
      </c>
      <c r="N2449" t="s">
        <v>22</v>
      </c>
      <c r="O2449" s="4">
        <v>44220.4</v>
      </c>
      <c r="P2449" t="s">
        <v>28</v>
      </c>
      <c r="Q2449" t="str" cm="1">
        <f t="array" ref="Q2449">_xlfn.IFS(
O2449&lt;50000,"Low Salary (&lt;$50K)",
O2449&lt;90000,"Lower Middle ($50K-$90K)",
O2449&lt;130000,"Middle ($90K-$130K)",
O2449&lt;170000,"Upper Middle ($130K-$170K)",
O2449&gt;=170000,"High Salary (&gt;$170K)"
)</f>
        <v>Low Salary (&lt;$50K)</v>
      </c>
      <c r="R2449" t="str" cm="1">
        <f t="array" ref="R2449">_xlfn.IFS(
G2449&lt;=2,"New Customers (0-2Y)",
G2449&lt;=5,"Growing Customers (3-5Y)",
G2449&lt;=8,"Established Customers (6-8Y)",
G2449&lt;=10,"Loyal Customers (9-10Y)"
)</f>
        <v>New Customers (0-2Y)</v>
      </c>
    </row>
    <row r="2450" spans="1:18" x14ac:dyDescent="0.35">
      <c r="A2450">
        <v>15667458</v>
      </c>
      <c r="B2450" t="s">
        <v>329</v>
      </c>
      <c r="C2450" t="s">
        <v>42</v>
      </c>
      <c r="D2450" t="s">
        <v>39</v>
      </c>
      <c r="E2450">
        <v>28</v>
      </c>
      <c r="F2450" t="s">
        <v>43</v>
      </c>
      <c r="G2450">
        <v>10</v>
      </c>
      <c r="H2450" s="4">
        <v>124023.18</v>
      </c>
      <c r="I2450" t="s">
        <v>33</v>
      </c>
      <c r="J2450">
        <v>1</v>
      </c>
      <c r="K2450">
        <v>764</v>
      </c>
      <c r="L2450" t="s">
        <v>35</v>
      </c>
      <c r="M2450" t="s">
        <v>21</v>
      </c>
      <c r="N2450" t="s">
        <v>32</v>
      </c>
      <c r="O2450" s="4">
        <v>166188.28</v>
      </c>
      <c r="P2450" t="s">
        <v>28</v>
      </c>
      <c r="Q2450" t="str" cm="1">
        <f t="array" ref="Q2450">_xlfn.IFS(
O2450&lt;50000,"Low Salary (&lt;$50K)",
O2450&lt;90000,"Lower Middle ($50K-$90K)",
O2450&lt;130000,"Middle ($90K-$130K)",
O2450&lt;170000,"Upper Middle ($130K-$170K)",
O2450&gt;=170000,"High Salary (&gt;$170K)"
)</f>
        <v>Upper Middle ($130K-$170K)</v>
      </c>
      <c r="R2450" t="str" cm="1">
        <f t="array" ref="R2450">_xlfn.IFS(
G2450&lt;=2,"New Customers (0-2Y)",
G2450&lt;=5,"Growing Customers (3-5Y)",
G2450&lt;=8,"Established Customers (6-8Y)",
G2450&lt;=10,"Loyal Customers (9-10Y)"
)</f>
        <v>Loyal Customers (9-10Y)</v>
      </c>
    </row>
    <row r="2451" spans="1:18" x14ac:dyDescent="0.35">
      <c r="A2451">
        <v>15567980</v>
      </c>
      <c r="B2451" t="s">
        <v>1372</v>
      </c>
      <c r="C2451" t="s">
        <v>42</v>
      </c>
      <c r="D2451" t="s">
        <v>18</v>
      </c>
      <c r="E2451">
        <v>46</v>
      </c>
      <c r="F2451" t="s">
        <v>19</v>
      </c>
      <c r="G2451">
        <v>5</v>
      </c>
      <c r="H2451" s="4">
        <v>100727.5</v>
      </c>
      <c r="I2451" t="s">
        <v>33</v>
      </c>
      <c r="J2451">
        <v>1</v>
      </c>
      <c r="K2451">
        <v>537</v>
      </c>
      <c r="L2451" t="s">
        <v>31</v>
      </c>
      <c r="M2451" t="s">
        <v>27</v>
      </c>
      <c r="N2451" t="s">
        <v>22</v>
      </c>
      <c r="O2451" s="4">
        <v>140857.76</v>
      </c>
      <c r="P2451" t="s">
        <v>23</v>
      </c>
      <c r="Q2451" t="str" cm="1">
        <f t="array" ref="Q2451">_xlfn.IFS(
O2451&lt;50000,"Low Salary (&lt;$50K)",
O2451&lt;90000,"Lower Middle ($50K-$90K)",
O2451&lt;130000,"Middle ($90K-$130K)",
O2451&lt;170000,"Upper Middle ($130K-$170K)",
O2451&gt;=170000,"High Salary (&gt;$170K)"
)</f>
        <v>Upper Middle ($130K-$170K)</v>
      </c>
      <c r="R2451" t="str" cm="1">
        <f t="array" ref="R2451">_xlfn.IFS(
G2451&lt;=2,"New Customers (0-2Y)",
G2451&lt;=5,"Growing Customers (3-5Y)",
G2451&lt;=8,"Established Customers (6-8Y)",
G2451&lt;=10,"Loyal Customers (9-10Y)"
)</f>
        <v>Growing Customers (3-5Y)</v>
      </c>
    </row>
    <row r="2452" spans="1:18" x14ac:dyDescent="0.35">
      <c r="A2452">
        <v>15679294</v>
      </c>
      <c r="B2452" t="s">
        <v>310</v>
      </c>
      <c r="C2452" t="s">
        <v>17</v>
      </c>
      <c r="D2452" t="s">
        <v>18</v>
      </c>
      <c r="E2452">
        <v>46</v>
      </c>
      <c r="F2452" t="s">
        <v>19</v>
      </c>
      <c r="G2452">
        <v>10</v>
      </c>
      <c r="H2452" s="4">
        <v>107238.85</v>
      </c>
      <c r="I2452" t="s">
        <v>33</v>
      </c>
      <c r="J2452">
        <v>2</v>
      </c>
      <c r="K2452">
        <v>589</v>
      </c>
      <c r="L2452" t="s">
        <v>31</v>
      </c>
      <c r="M2452" t="s">
        <v>21</v>
      </c>
      <c r="N2452" t="s">
        <v>32</v>
      </c>
      <c r="O2452" s="4">
        <v>37024.28</v>
      </c>
      <c r="P2452" t="s">
        <v>28</v>
      </c>
      <c r="Q2452" t="str" cm="1">
        <f t="array" ref="Q2452">_xlfn.IFS(
O2452&lt;50000,"Low Salary (&lt;$50K)",
O2452&lt;90000,"Lower Middle ($50K-$90K)",
O2452&lt;130000,"Middle ($90K-$130K)",
O2452&lt;170000,"Upper Middle ($130K-$170K)",
O2452&gt;=170000,"High Salary (&gt;$170K)"
)</f>
        <v>Low Salary (&lt;$50K)</v>
      </c>
      <c r="R2452" t="str" cm="1">
        <f t="array" ref="R2452">_xlfn.IFS(
G2452&lt;=2,"New Customers (0-2Y)",
G2452&lt;=5,"Growing Customers (3-5Y)",
G2452&lt;=8,"Established Customers (6-8Y)",
G2452&lt;=10,"Loyal Customers (9-10Y)"
)</f>
        <v>Loyal Customers (9-10Y)</v>
      </c>
    </row>
    <row r="2453" spans="1:18" x14ac:dyDescent="0.35">
      <c r="A2453">
        <v>15606507</v>
      </c>
      <c r="B2453" t="s">
        <v>404</v>
      </c>
      <c r="C2453" t="s">
        <v>17</v>
      </c>
      <c r="D2453" t="s">
        <v>39</v>
      </c>
      <c r="E2453">
        <v>24</v>
      </c>
      <c r="F2453" t="s">
        <v>43</v>
      </c>
      <c r="G2453">
        <v>5</v>
      </c>
      <c r="H2453" s="4">
        <v>0</v>
      </c>
      <c r="I2453" t="s">
        <v>24</v>
      </c>
      <c r="J2453">
        <v>2</v>
      </c>
      <c r="K2453">
        <v>555</v>
      </c>
      <c r="L2453" t="s">
        <v>31</v>
      </c>
      <c r="M2453" t="s">
        <v>21</v>
      </c>
      <c r="N2453" t="s">
        <v>32</v>
      </c>
      <c r="O2453" s="4">
        <v>27513.47</v>
      </c>
      <c r="P2453" t="s">
        <v>28</v>
      </c>
      <c r="Q2453" t="str" cm="1">
        <f t="array" ref="Q2453">_xlfn.IFS(
O2453&lt;50000,"Low Salary (&lt;$50K)",
O2453&lt;90000,"Lower Middle ($50K-$90K)",
O2453&lt;130000,"Middle ($90K-$130K)",
O2453&lt;170000,"Upper Middle ($130K-$170K)",
O2453&gt;=170000,"High Salary (&gt;$170K)"
)</f>
        <v>Low Salary (&lt;$50K)</v>
      </c>
      <c r="R2453" t="str" cm="1">
        <f t="array" ref="R2453">_xlfn.IFS(
G2453&lt;=2,"New Customers (0-2Y)",
G2453&lt;=5,"Growing Customers (3-5Y)",
G2453&lt;=8,"Established Customers (6-8Y)",
G2453&lt;=10,"Loyal Customers (9-10Y)"
)</f>
        <v>Growing Customers (3-5Y)</v>
      </c>
    </row>
    <row r="2454" spans="1:18" x14ac:dyDescent="0.35">
      <c r="A2454">
        <v>15578825</v>
      </c>
      <c r="B2454" t="s">
        <v>830</v>
      </c>
      <c r="C2454" t="s">
        <v>17</v>
      </c>
      <c r="D2454" t="s">
        <v>18</v>
      </c>
      <c r="E2454">
        <v>29</v>
      </c>
      <c r="F2454" t="s">
        <v>43</v>
      </c>
      <c r="G2454">
        <v>0</v>
      </c>
      <c r="H2454" s="4">
        <v>139994.66</v>
      </c>
      <c r="I2454" t="s">
        <v>33</v>
      </c>
      <c r="J2454">
        <v>1</v>
      </c>
      <c r="K2454">
        <v>734</v>
      </c>
      <c r="L2454" t="s">
        <v>35</v>
      </c>
      <c r="M2454" t="s">
        <v>21</v>
      </c>
      <c r="N2454" t="s">
        <v>32</v>
      </c>
      <c r="O2454" s="4">
        <v>17744.72</v>
      </c>
      <c r="P2454" t="s">
        <v>28</v>
      </c>
      <c r="Q2454" t="str" cm="1">
        <f t="array" ref="Q2454">_xlfn.IFS(
O2454&lt;50000,"Low Salary (&lt;$50K)",
O2454&lt;90000,"Lower Middle ($50K-$90K)",
O2454&lt;130000,"Middle ($90K-$130K)",
O2454&lt;170000,"Upper Middle ($130K-$170K)",
O2454&gt;=170000,"High Salary (&gt;$170K)"
)</f>
        <v>Low Salary (&lt;$50K)</v>
      </c>
      <c r="R2454" t="str" cm="1">
        <f t="array" ref="R2454">_xlfn.IFS(
G2454&lt;=2,"New Customers (0-2Y)",
G2454&lt;=5,"Growing Customers (3-5Y)",
G2454&lt;=8,"Established Customers (6-8Y)",
G2454&lt;=10,"Loyal Customers (9-10Y)"
)</f>
        <v>New Customers (0-2Y)</v>
      </c>
    </row>
    <row r="2455" spans="1:18" x14ac:dyDescent="0.35">
      <c r="A2455">
        <v>15619935</v>
      </c>
      <c r="B2455" t="s">
        <v>1373</v>
      </c>
      <c r="C2455" t="s">
        <v>26</v>
      </c>
      <c r="D2455" t="s">
        <v>18</v>
      </c>
      <c r="E2455">
        <v>59</v>
      </c>
      <c r="F2455" t="s">
        <v>19</v>
      </c>
      <c r="G2455">
        <v>9</v>
      </c>
      <c r="H2455" s="4">
        <v>126224.87</v>
      </c>
      <c r="I2455" t="s">
        <v>33</v>
      </c>
      <c r="J2455">
        <v>1</v>
      </c>
      <c r="K2455">
        <v>783</v>
      </c>
      <c r="L2455" t="s">
        <v>37</v>
      </c>
      <c r="M2455" t="s">
        <v>21</v>
      </c>
      <c r="N2455" t="s">
        <v>22</v>
      </c>
      <c r="O2455" s="4">
        <v>4423.63</v>
      </c>
      <c r="P2455" t="s">
        <v>28</v>
      </c>
      <c r="Q2455" t="str" cm="1">
        <f t="array" ref="Q2455">_xlfn.IFS(
O2455&lt;50000,"Low Salary (&lt;$50K)",
O2455&lt;90000,"Lower Middle ($50K-$90K)",
O2455&lt;130000,"Middle ($90K-$130K)",
O2455&lt;170000,"Upper Middle ($130K-$170K)",
O2455&gt;=170000,"High Salary (&gt;$170K)"
)</f>
        <v>Low Salary (&lt;$50K)</v>
      </c>
      <c r="R2455" t="str" cm="1">
        <f t="array" ref="R2455">_xlfn.IFS(
G2455&lt;=2,"New Customers (0-2Y)",
G2455&lt;=5,"Growing Customers (3-5Y)",
G2455&lt;=8,"Established Customers (6-8Y)",
G2455&lt;=10,"Loyal Customers (9-10Y)"
)</f>
        <v>Loyal Customers (9-10Y)</v>
      </c>
    </row>
    <row r="2456" spans="1:18" x14ac:dyDescent="0.35">
      <c r="A2456">
        <v>15636089</v>
      </c>
      <c r="B2456" t="s">
        <v>408</v>
      </c>
      <c r="C2456" t="s">
        <v>42</v>
      </c>
      <c r="D2456" t="s">
        <v>18</v>
      </c>
      <c r="E2456">
        <v>51</v>
      </c>
      <c r="F2456" t="s">
        <v>19</v>
      </c>
      <c r="G2456">
        <v>1</v>
      </c>
      <c r="H2456" s="4">
        <v>145751.03</v>
      </c>
      <c r="I2456" t="s">
        <v>33</v>
      </c>
      <c r="J2456">
        <v>1</v>
      </c>
      <c r="K2456">
        <v>678</v>
      </c>
      <c r="L2456" t="s">
        <v>35</v>
      </c>
      <c r="M2456" t="s">
        <v>27</v>
      </c>
      <c r="N2456" t="s">
        <v>32</v>
      </c>
      <c r="O2456" s="4">
        <v>109718.44</v>
      </c>
      <c r="P2456" t="s">
        <v>23</v>
      </c>
      <c r="Q2456" t="str" cm="1">
        <f t="array" ref="Q2456">_xlfn.IFS(
O2456&lt;50000,"Low Salary (&lt;$50K)",
O2456&lt;90000,"Lower Middle ($50K-$90K)",
O2456&lt;130000,"Middle ($90K-$130K)",
O2456&lt;170000,"Upper Middle ($130K-$170K)",
O2456&gt;=170000,"High Salary (&gt;$170K)"
)</f>
        <v>Middle ($90K-$130K)</v>
      </c>
      <c r="R2456" t="str" cm="1">
        <f t="array" ref="R2456">_xlfn.IFS(
G2456&lt;=2,"New Customers (0-2Y)",
G2456&lt;=5,"Growing Customers (3-5Y)",
G2456&lt;=8,"Established Customers (6-8Y)",
G2456&lt;=10,"Loyal Customers (9-10Y)"
)</f>
        <v>New Customers (0-2Y)</v>
      </c>
    </row>
    <row r="2457" spans="1:18" x14ac:dyDescent="0.35">
      <c r="A2457">
        <v>15727490</v>
      </c>
      <c r="B2457" t="s">
        <v>51</v>
      </c>
      <c r="C2457" t="s">
        <v>17</v>
      </c>
      <c r="D2457" t="s">
        <v>39</v>
      </c>
      <c r="E2457">
        <v>47</v>
      </c>
      <c r="F2457" t="s">
        <v>19</v>
      </c>
      <c r="G2457">
        <v>5</v>
      </c>
      <c r="H2457" s="4">
        <v>0</v>
      </c>
      <c r="I2457" t="s">
        <v>24</v>
      </c>
      <c r="J2457">
        <v>1</v>
      </c>
      <c r="K2457">
        <v>661</v>
      </c>
      <c r="L2457" t="s">
        <v>35</v>
      </c>
      <c r="M2457" t="s">
        <v>27</v>
      </c>
      <c r="N2457" t="s">
        <v>22</v>
      </c>
      <c r="O2457" s="4">
        <v>107243.31</v>
      </c>
      <c r="P2457" t="s">
        <v>23</v>
      </c>
      <c r="Q2457" t="str" cm="1">
        <f t="array" ref="Q2457">_xlfn.IFS(
O2457&lt;50000,"Low Salary (&lt;$50K)",
O2457&lt;90000,"Lower Middle ($50K-$90K)",
O2457&lt;130000,"Middle ($90K-$130K)",
O2457&lt;170000,"Upper Middle ($130K-$170K)",
O2457&gt;=170000,"High Salary (&gt;$170K)"
)</f>
        <v>Middle ($90K-$130K)</v>
      </c>
      <c r="R2457" t="str" cm="1">
        <f t="array" ref="R2457">_xlfn.IFS(
G2457&lt;=2,"New Customers (0-2Y)",
G2457&lt;=5,"Growing Customers (3-5Y)",
G2457&lt;=8,"Established Customers (6-8Y)",
G2457&lt;=10,"Loyal Customers (9-10Y)"
)</f>
        <v>Growing Customers (3-5Y)</v>
      </c>
    </row>
    <row r="2458" spans="1:18" x14ac:dyDescent="0.35">
      <c r="A2458">
        <v>15591766</v>
      </c>
      <c r="B2458" t="s">
        <v>216</v>
      </c>
      <c r="C2458" t="s">
        <v>26</v>
      </c>
      <c r="D2458" t="s">
        <v>18</v>
      </c>
      <c r="E2458">
        <v>25</v>
      </c>
      <c r="F2458" t="s">
        <v>43</v>
      </c>
      <c r="G2458">
        <v>4</v>
      </c>
      <c r="H2458" s="4">
        <v>121166.89</v>
      </c>
      <c r="I2458" t="s">
        <v>33</v>
      </c>
      <c r="J2458">
        <v>1</v>
      </c>
      <c r="K2458">
        <v>607</v>
      </c>
      <c r="L2458" t="s">
        <v>20</v>
      </c>
      <c r="M2458" t="s">
        <v>27</v>
      </c>
      <c r="N2458" t="s">
        <v>22</v>
      </c>
      <c r="O2458" s="4">
        <v>115288.24</v>
      </c>
      <c r="P2458" t="s">
        <v>28</v>
      </c>
      <c r="Q2458" t="str" cm="1">
        <f t="array" ref="Q2458">_xlfn.IFS(
O2458&lt;50000,"Low Salary (&lt;$50K)",
O2458&lt;90000,"Lower Middle ($50K-$90K)",
O2458&lt;130000,"Middle ($90K-$130K)",
O2458&lt;170000,"Upper Middle ($130K-$170K)",
O2458&gt;=170000,"High Salary (&gt;$170K)"
)</f>
        <v>Middle ($90K-$130K)</v>
      </c>
      <c r="R2458" t="str" cm="1">
        <f t="array" ref="R2458">_xlfn.IFS(
G2458&lt;=2,"New Customers (0-2Y)",
G2458&lt;=5,"Growing Customers (3-5Y)",
G2458&lt;=8,"Established Customers (6-8Y)",
G2458&lt;=10,"Loyal Customers (9-10Y)"
)</f>
        <v>Growing Customers (3-5Y)</v>
      </c>
    </row>
    <row r="2459" spans="1:18" x14ac:dyDescent="0.35">
      <c r="A2459">
        <v>15641629</v>
      </c>
      <c r="B2459" t="s">
        <v>649</v>
      </c>
      <c r="C2459" t="s">
        <v>26</v>
      </c>
      <c r="D2459" t="s">
        <v>18</v>
      </c>
      <c r="E2459">
        <v>38</v>
      </c>
      <c r="F2459" t="s">
        <v>19</v>
      </c>
      <c r="G2459">
        <v>1</v>
      </c>
      <c r="H2459" s="4">
        <v>0</v>
      </c>
      <c r="I2459" t="s">
        <v>24</v>
      </c>
      <c r="J2459">
        <v>2</v>
      </c>
      <c r="K2459">
        <v>537</v>
      </c>
      <c r="L2459" t="s">
        <v>31</v>
      </c>
      <c r="M2459" t="s">
        <v>27</v>
      </c>
      <c r="N2459" t="s">
        <v>22</v>
      </c>
      <c r="O2459" s="4">
        <v>41233.97</v>
      </c>
      <c r="P2459" t="s">
        <v>28</v>
      </c>
      <c r="Q2459" t="str" cm="1">
        <f t="array" ref="Q2459">_xlfn.IFS(
O2459&lt;50000,"Low Salary (&lt;$50K)",
O2459&lt;90000,"Lower Middle ($50K-$90K)",
O2459&lt;130000,"Middle ($90K-$130K)",
O2459&lt;170000,"Upper Middle ($130K-$170K)",
O2459&gt;=170000,"High Salary (&gt;$170K)"
)</f>
        <v>Low Salary (&lt;$50K)</v>
      </c>
      <c r="R2459" t="str" cm="1">
        <f t="array" ref="R2459">_xlfn.IFS(
G2459&lt;=2,"New Customers (0-2Y)",
G2459&lt;=5,"Growing Customers (3-5Y)",
G2459&lt;=8,"Established Customers (6-8Y)",
G2459&lt;=10,"Loyal Customers (9-10Y)"
)</f>
        <v>New Customers (0-2Y)</v>
      </c>
    </row>
    <row r="2460" spans="1:18" x14ac:dyDescent="0.35">
      <c r="A2460">
        <v>15813303</v>
      </c>
      <c r="B2460" t="s">
        <v>1374</v>
      </c>
      <c r="C2460" t="s">
        <v>26</v>
      </c>
      <c r="D2460" t="s">
        <v>39</v>
      </c>
      <c r="E2460">
        <v>88</v>
      </c>
      <c r="F2460" t="s">
        <v>2967</v>
      </c>
      <c r="G2460">
        <v>10</v>
      </c>
      <c r="H2460" s="4">
        <v>0</v>
      </c>
      <c r="I2460" t="s">
        <v>24</v>
      </c>
      <c r="J2460">
        <v>2</v>
      </c>
      <c r="K2460">
        <v>513</v>
      </c>
      <c r="L2460" t="s">
        <v>31</v>
      </c>
      <c r="M2460" t="s">
        <v>21</v>
      </c>
      <c r="N2460" t="s">
        <v>22</v>
      </c>
      <c r="O2460" s="4">
        <v>52952.24</v>
      </c>
      <c r="P2460" t="s">
        <v>28</v>
      </c>
      <c r="Q2460" t="str" cm="1">
        <f t="array" ref="Q2460">_xlfn.IFS(
O2460&lt;50000,"Low Salary (&lt;$50K)",
O2460&lt;90000,"Lower Middle ($50K-$90K)",
O2460&lt;130000,"Middle ($90K-$130K)",
O2460&lt;170000,"Upper Middle ($130K-$170K)",
O2460&gt;=170000,"High Salary (&gt;$170K)"
)</f>
        <v>Lower Middle ($50K-$90K)</v>
      </c>
      <c r="R2460" t="str" cm="1">
        <f t="array" ref="R2460">_xlfn.IFS(
G2460&lt;=2,"New Customers (0-2Y)",
G2460&lt;=5,"Growing Customers (3-5Y)",
G2460&lt;=8,"Established Customers (6-8Y)",
G2460&lt;=10,"Loyal Customers (9-10Y)"
)</f>
        <v>Loyal Customers (9-10Y)</v>
      </c>
    </row>
    <row r="2461" spans="1:18" x14ac:dyDescent="0.35">
      <c r="A2461">
        <v>15756920</v>
      </c>
      <c r="B2461" t="s">
        <v>1175</v>
      </c>
      <c r="C2461" t="s">
        <v>17</v>
      </c>
      <c r="D2461" t="s">
        <v>39</v>
      </c>
      <c r="E2461">
        <v>63</v>
      </c>
      <c r="F2461" t="s">
        <v>2967</v>
      </c>
      <c r="G2461">
        <v>9</v>
      </c>
      <c r="H2461" s="4">
        <v>70655.48</v>
      </c>
      <c r="I2461" t="s">
        <v>29</v>
      </c>
      <c r="J2461">
        <v>1</v>
      </c>
      <c r="K2461">
        <v>576</v>
      </c>
      <c r="L2461" t="s">
        <v>31</v>
      </c>
      <c r="M2461" t="s">
        <v>27</v>
      </c>
      <c r="N2461" t="s">
        <v>32</v>
      </c>
      <c r="O2461" s="4">
        <v>78955.8</v>
      </c>
      <c r="P2461" t="s">
        <v>23</v>
      </c>
      <c r="Q2461" t="str" cm="1">
        <f t="array" ref="Q2461">_xlfn.IFS(
O2461&lt;50000,"Low Salary (&lt;$50K)",
O2461&lt;90000,"Lower Middle ($50K-$90K)",
O2461&lt;130000,"Middle ($90K-$130K)",
O2461&lt;170000,"Upper Middle ($130K-$170K)",
O2461&gt;=170000,"High Salary (&gt;$170K)"
)</f>
        <v>Lower Middle ($50K-$90K)</v>
      </c>
      <c r="R2461" t="str" cm="1">
        <f t="array" ref="R2461">_xlfn.IFS(
G2461&lt;=2,"New Customers (0-2Y)",
G2461&lt;=5,"Growing Customers (3-5Y)",
G2461&lt;=8,"Established Customers (6-8Y)",
G2461&lt;=10,"Loyal Customers (9-10Y)"
)</f>
        <v>Loyal Customers (9-10Y)</v>
      </c>
    </row>
    <row r="2462" spans="1:18" x14ac:dyDescent="0.35">
      <c r="A2462">
        <v>15726403</v>
      </c>
      <c r="B2462" t="s">
        <v>1375</v>
      </c>
      <c r="C2462" t="s">
        <v>42</v>
      </c>
      <c r="D2462" t="s">
        <v>39</v>
      </c>
      <c r="E2462">
        <v>41</v>
      </c>
      <c r="F2462" t="s">
        <v>19</v>
      </c>
      <c r="G2462">
        <v>1</v>
      </c>
      <c r="H2462" s="4">
        <v>129901.21</v>
      </c>
      <c r="I2462" t="s">
        <v>33</v>
      </c>
      <c r="J2462">
        <v>1</v>
      </c>
      <c r="K2462">
        <v>660</v>
      </c>
      <c r="L2462" t="s">
        <v>35</v>
      </c>
      <c r="M2462" t="s">
        <v>21</v>
      </c>
      <c r="N2462" t="s">
        <v>32</v>
      </c>
      <c r="O2462" s="4">
        <v>26025.599999999999</v>
      </c>
      <c r="P2462" t="s">
        <v>23</v>
      </c>
      <c r="Q2462" t="str" cm="1">
        <f t="array" ref="Q2462">_xlfn.IFS(
O2462&lt;50000,"Low Salary (&lt;$50K)",
O2462&lt;90000,"Lower Middle ($50K-$90K)",
O2462&lt;130000,"Middle ($90K-$130K)",
O2462&lt;170000,"Upper Middle ($130K-$170K)",
O2462&gt;=170000,"High Salary (&gt;$170K)"
)</f>
        <v>Low Salary (&lt;$50K)</v>
      </c>
      <c r="R2462" t="str" cm="1">
        <f t="array" ref="R2462">_xlfn.IFS(
G2462&lt;=2,"New Customers (0-2Y)",
G2462&lt;=5,"Growing Customers (3-5Y)",
G2462&lt;=8,"Established Customers (6-8Y)",
G2462&lt;=10,"Loyal Customers (9-10Y)"
)</f>
        <v>New Customers (0-2Y)</v>
      </c>
    </row>
    <row r="2463" spans="1:18" x14ac:dyDescent="0.35">
      <c r="A2463">
        <v>15592765</v>
      </c>
      <c r="B2463" t="s">
        <v>1376</v>
      </c>
      <c r="C2463" t="s">
        <v>17</v>
      </c>
      <c r="D2463" t="s">
        <v>39</v>
      </c>
      <c r="E2463">
        <v>40</v>
      </c>
      <c r="F2463" t="s">
        <v>19</v>
      </c>
      <c r="G2463">
        <v>8</v>
      </c>
      <c r="H2463" s="4">
        <v>125470.81</v>
      </c>
      <c r="I2463" t="s">
        <v>33</v>
      </c>
      <c r="J2463">
        <v>1</v>
      </c>
      <c r="K2463">
        <v>637</v>
      </c>
      <c r="L2463" t="s">
        <v>20</v>
      </c>
      <c r="M2463" t="s">
        <v>21</v>
      </c>
      <c r="N2463" t="s">
        <v>22</v>
      </c>
      <c r="O2463" s="4">
        <v>174536.17</v>
      </c>
      <c r="P2463" t="s">
        <v>28</v>
      </c>
      <c r="Q2463" t="str" cm="1">
        <f t="array" ref="Q2463">_xlfn.IFS(
O2463&lt;50000,"Low Salary (&lt;$50K)",
O2463&lt;90000,"Lower Middle ($50K-$90K)",
O2463&lt;130000,"Middle ($90K-$130K)",
O2463&lt;170000,"Upper Middle ($130K-$170K)",
O2463&gt;=170000,"High Salary (&gt;$170K)"
)</f>
        <v>High Salary (&gt;$170K)</v>
      </c>
      <c r="R2463" t="str" cm="1">
        <f t="array" ref="R2463">_xlfn.IFS(
G2463&lt;=2,"New Customers (0-2Y)",
G2463&lt;=5,"Growing Customers (3-5Y)",
G2463&lt;=8,"Established Customers (6-8Y)",
G2463&lt;=10,"Loyal Customers (9-10Y)"
)</f>
        <v>Established Customers (6-8Y)</v>
      </c>
    </row>
    <row r="2464" spans="1:18" x14ac:dyDescent="0.35">
      <c r="A2464">
        <v>15704442</v>
      </c>
      <c r="B2464" t="s">
        <v>561</v>
      </c>
      <c r="C2464" t="s">
        <v>17</v>
      </c>
      <c r="D2464" t="s">
        <v>18</v>
      </c>
      <c r="E2464">
        <v>53</v>
      </c>
      <c r="F2464" t="s">
        <v>19</v>
      </c>
      <c r="G2464">
        <v>9</v>
      </c>
      <c r="H2464" s="4">
        <v>169406.33</v>
      </c>
      <c r="I2464" t="s">
        <v>33</v>
      </c>
      <c r="J2464">
        <v>4</v>
      </c>
      <c r="K2464">
        <v>672</v>
      </c>
      <c r="L2464" t="s">
        <v>35</v>
      </c>
      <c r="M2464" t="s">
        <v>21</v>
      </c>
      <c r="N2464" t="s">
        <v>22</v>
      </c>
      <c r="O2464" s="4">
        <v>147311.47</v>
      </c>
      <c r="P2464" t="s">
        <v>23</v>
      </c>
      <c r="Q2464" t="str" cm="1">
        <f t="array" ref="Q2464">_xlfn.IFS(
O2464&lt;50000,"Low Salary (&lt;$50K)",
O2464&lt;90000,"Lower Middle ($50K-$90K)",
O2464&lt;130000,"Middle ($90K-$130K)",
O2464&lt;170000,"Upper Middle ($130K-$170K)",
O2464&gt;=170000,"High Salary (&gt;$170K)"
)</f>
        <v>Upper Middle ($130K-$170K)</v>
      </c>
      <c r="R2464" t="str" cm="1">
        <f t="array" ref="R2464">_xlfn.IFS(
G2464&lt;=2,"New Customers (0-2Y)",
G2464&lt;=5,"Growing Customers (3-5Y)",
G2464&lt;=8,"Established Customers (6-8Y)",
G2464&lt;=10,"Loyal Customers (9-10Y)"
)</f>
        <v>Loyal Customers (9-10Y)</v>
      </c>
    </row>
    <row r="2465" spans="1:18" x14ac:dyDescent="0.35">
      <c r="A2465">
        <v>15641136</v>
      </c>
      <c r="B2465" t="s">
        <v>804</v>
      </c>
      <c r="C2465" t="s">
        <v>17</v>
      </c>
      <c r="D2465" t="s">
        <v>39</v>
      </c>
      <c r="E2465">
        <v>32</v>
      </c>
      <c r="F2465" t="s">
        <v>19</v>
      </c>
      <c r="G2465">
        <v>2</v>
      </c>
      <c r="H2465" s="4">
        <v>0</v>
      </c>
      <c r="I2465" t="s">
        <v>24</v>
      </c>
      <c r="J2465">
        <v>2</v>
      </c>
      <c r="K2465">
        <v>629</v>
      </c>
      <c r="L2465" t="s">
        <v>20</v>
      </c>
      <c r="M2465" t="s">
        <v>27</v>
      </c>
      <c r="N2465" t="s">
        <v>22</v>
      </c>
      <c r="O2465" s="4">
        <v>77965.440000000002</v>
      </c>
      <c r="P2465" t="s">
        <v>28</v>
      </c>
      <c r="Q2465" t="str" cm="1">
        <f t="array" ref="Q2465">_xlfn.IFS(
O2465&lt;50000,"Low Salary (&lt;$50K)",
O2465&lt;90000,"Lower Middle ($50K-$90K)",
O2465&lt;130000,"Middle ($90K-$130K)",
O2465&lt;170000,"Upper Middle ($130K-$170K)",
O2465&gt;=170000,"High Salary (&gt;$170K)"
)</f>
        <v>Lower Middle ($50K-$90K)</v>
      </c>
      <c r="R2465" t="str" cm="1">
        <f t="array" ref="R2465">_xlfn.IFS(
G2465&lt;=2,"New Customers (0-2Y)",
G2465&lt;=5,"Growing Customers (3-5Y)",
G2465&lt;=8,"Established Customers (6-8Y)",
G2465&lt;=10,"Loyal Customers (9-10Y)"
)</f>
        <v>New Customers (0-2Y)</v>
      </c>
    </row>
    <row r="2466" spans="1:18" x14ac:dyDescent="0.35">
      <c r="A2466">
        <v>15725818</v>
      </c>
      <c r="B2466" t="s">
        <v>428</v>
      </c>
      <c r="C2466" t="s">
        <v>42</v>
      </c>
      <c r="D2466" t="s">
        <v>39</v>
      </c>
      <c r="E2466">
        <v>40</v>
      </c>
      <c r="F2466" t="s">
        <v>19</v>
      </c>
      <c r="G2466">
        <v>4</v>
      </c>
      <c r="H2466" s="4">
        <v>107041.3</v>
      </c>
      <c r="I2466" t="s">
        <v>33</v>
      </c>
      <c r="J2466">
        <v>1</v>
      </c>
      <c r="K2466">
        <v>583</v>
      </c>
      <c r="L2466" t="s">
        <v>31</v>
      </c>
      <c r="M2466" t="s">
        <v>21</v>
      </c>
      <c r="N2466" t="s">
        <v>22</v>
      </c>
      <c r="O2466" s="4">
        <v>5635.63</v>
      </c>
      <c r="P2466" t="s">
        <v>28</v>
      </c>
      <c r="Q2466" t="str" cm="1">
        <f t="array" ref="Q2466">_xlfn.IFS(
O2466&lt;50000,"Low Salary (&lt;$50K)",
O2466&lt;90000,"Lower Middle ($50K-$90K)",
O2466&lt;130000,"Middle ($90K-$130K)",
O2466&lt;170000,"Upper Middle ($130K-$170K)",
O2466&gt;=170000,"High Salary (&gt;$170K)"
)</f>
        <v>Low Salary (&lt;$50K)</v>
      </c>
      <c r="R2466" t="str" cm="1">
        <f t="array" ref="R2466">_xlfn.IFS(
G2466&lt;=2,"New Customers (0-2Y)",
G2466&lt;=5,"Growing Customers (3-5Y)",
G2466&lt;=8,"Established Customers (6-8Y)",
G2466&lt;=10,"Loyal Customers (9-10Y)"
)</f>
        <v>Growing Customers (3-5Y)</v>
      </c>
    </row>
    <row r="2467" spans="1:18" x14ac:dyDescent="0.35">
      <c r="A2467">
        <v>15612071</v>
      </c>
      <c r="B2467" t="s">
        <v>1085</v>
      </c>
      <c r="C2467" t="s">
        <v>26</v>
      </c>
      <c r="D2467" t="s">
        <v>18</v>
      </c>
      <c r="E2467">
        <v>32</v>
      </c>
      <c r="F2467" t="s">
        <v>19</v>
      </c>
      <c r="G2467">
        <v>10</v>
      </c>
      <c r="H2467" s="4">
        <v>95153.77</v>
      </c>
      <c r="I2467" t="s">
        <v>29</v>
      </c>
      <c r="J2467">
        <v>1</v>
      </c>
      <c r="K2467">
        <v>763</v>
      </c>
      <c r="L2467" t="s">
        <v>35</v>
      </c>
      <c r="M2467" t="s">
        <v>27</v>
      </c>
      <c r="N2467" t="s">
        <v>22</v>
      </c>
      <c r="O2467" s="4">
        <v>81310.100000000006</v>
      </c>
      <c r="P2467" t="s">
        <v>28</v>
      </c>
      <c r="Q2467" t="str" cm="1">
        <f t="array" ref="Q2467">_xlfn.IFS(
O2467&lt;50000,"Low Salary (&lt;$50K)",
O2467&lt;90000,"Lower Middle ($50K-$90K)",
O2467&lt;130000,"Middle ($90K-$130K)",
O2467&lt;170000,"Upper Middle ($130K-$170K)",
O2467&gt;=170000,"High Salary (&gt;$170K)"
)</f>
        <v>Lower Middle ($50K-$90K)</v>
      </c>
      <c r="R2467" t="str" cm="1">
        <f t="array" ref="R2467">_xlfn.IFS(
G2467&lt;=2,"New Customers (0-2Y)",
G2467&lt;=5,"Growing Customers (3-5Y)",
G2467&lt;=8,"Established Customers (6-8Y)",
G2467&lt;=10,"Loyal Customers (9-10Y)"
)</f>
        <v>Loyal Customers (9-10Y)</v>
      </c>
    </row>
    <row r="2468" spans="1:18" x14ac:dyDescent="0.35">
      <c r="A2468">
        <v>15719809</v>
      </c>
      <c r="B2468" t="s">
        <v>93</v>
      </c>
      <c r="C2468" t="s">
        <v>42</v>
      </c>
      <c r="D2468" t="s">
        <v>39</v>
      </c>
      <c r="E2468">
        <v>32</v>
      </c>
      <c r="F2468" t="s">
        <v>19</v>
      </c>
      <c r="G2468">
        <v>3</v>
      </c>
      <c r="H2468" s="4">
        <v>145166.09</v>
      </c>
      <c r="I2468" t="s">
        <v>33</v>
      </c>
      <c r="J2468">
        <v>2</v>
      </c>
      <c r="K2468">
        <v>516</v>
      </c>
      <c r="L2468" t="s">
        <v>31</v>
      </c>
      <c r="M2468" t="s">
        <v>27</v>
      </c>
      <c r="N2468" t="s">
        <v>32</v>
      </c>
      <c r="O2468" s="4">
        <v>111421.45</v>
      </c>
      <c r="P2468" t="s">
        <v>28</v>
      </c>
      <c r="Q2468" t="str" cm="1">
        <f t="array" ref="Q2468">_xlfn.IFS(
O2468&lt;50000,"Low Salary (&lt;$50K)",
O2468&lt;90000,"Lower Middle ($50K-$90K)",
O2468&lt;130000,"Middle ($90K-$130K)",
O2468&lt;170000,"Upper Middle ($130K-$170K)",
O2468&gt;=170000,"High Salary (&gt;$170K)"
)</f>
        <v>Middle ($90K-$130K)</v>
      </c>
      <c r="R2468" t="str" cm="1">
        <f t="array" ref="R2468">_xlfn.IFS(
G2468&lt;=2,"New Customers (0-2Y)",
G2468&lt;=5,"Growing Customers (3-5Y)",
G2468&lt;=8,"Established Customers (6-8Y)",
G2468&lt;=10,"Loyal Customers (9-10Y)"
)</f>
        <v>Growing Customers (3-5Y)</v>
      </c>
    </row>
    <row r="2469" spans="1:18" x14ac:dyDescent="0.35">
      <c r="A2469">
        <v>15716518</v>
      </c>
      <c r="B2469" t="s">
        <v>1227</v>
      </c>
      <c r="C2469" t="s">
        <v>17</v>
      </c>
      <c r="D2469" t="s">
        <v>18</v>
      </c>
      <c r="E2469">
        <v>27</v>
      </c>
      <c r="F2469" t="s">
        <v>43</v>
      </c>
      <c r="G2469">
        <v>4</v>
      </c>
      <c r="H2469" s="4">
        <v>0</v>
      </c>
      <c r="I2469" t="s">
        <v>24</v>
      </c>
      <c r="J2469">
        <v>2</v>
      </c>
      <c r="K2469">
        <v>617</v>
      </c>
      <c r="L2469" t="s">
        <v>20</v>
      </c>
      <c r="M2469" t="s">
        <v>27</v>
      </c>
      <c r="N2469" t="s">
        <v>32</v>
      </c>
      <c r="O2469" s="4">
        <v>190269.21</v>
      </c>
      <c r="P2469" t="s">
        <v>28</v>
      </c>
      <c r="Q2469" t="str" cm="1">
        <f t="array" ref="Q2469">_xlfn.IFS(
O2469&lt;50000,"Low Salary (&lt;$50K)",
O2469&lt;90000,"Lower Middle ($50K-$90K)",
O2469&lt;130000,"Middle ($90K-$130K)",
O2469&lt;170000,"Upper Middle ($130K-$170K)",
O2469&gt;=170000,"High Salary (&gt;$170K)"
)</f>
        <v>High Salary (&gt;$170K)</v>
      </c>
      <c r="R2469" t="str" cm="1">
        <f t="array" ref="R2469">_xlfn.IFS(
G2469&lt;=2,"New Customers (0-2Y)",
G2469&lt;=5,"Growing Customers (3-5Y)",
G2469&lt;=8,"Established Customers (6-8Y)",
G2469&lt;=10,"Loyal Customers (9-10Y)"
)</f>
        <v>Growing Customers (3-5Y)</v>
      </c>
    </row>
    <row r="2470" spans="1:18" x14ac:dyDescent="0.35">
      <c r="A2470">
        <v>15742210</v>
      </c>
      <c r="B2470" t="s">
        <v>699</v>
      </c>
      <c r="C2470" t="s">
        <v>17</v>
      </c>
      <c r="D2470" t="s">
        <v>39</v>
      </c>
      <c r="E2470">
        <v>38</v>
      </c>
      <c r="F2470" t="s">
        <v>19</v>
      </c>
      <c r="G2470">
        <v>9</v>
      </c>
      <c r="H2470" s="4">
        <v>65962.63</v>
      </c>
      <c r="I2470" t="s">
        <v>29</v>
      </c>
      <c r="J2470">
        <v>1</v>
      </c>
      <c r="K2470">
        <v>700</v>
      </c>
      <c r="L2470" t="s">
        <v>35</v>
      </c>
      <c r="M2470" t="s">
        <v>21</v>
      </c>
      <c r="N2470" t="s">
        <v>22</v>
      </c>
      <c r="O2470" s="4">
        <v>100950.48</v>
      </c>
      <c r="P2470" t="s">
        <v>28</v>
      </c>
      <c r="Q2470" t="str" cm="1">
        <f t="array" ref="Q2470">_xlfn.IFS(
O2470&lt;50000,"Low Salary (&lt;$50K)",
O2470&lt;90000,"Lower Middle ($50K-$90K)",
O2470&lt;130000,"Middle ($90K-$130K)",
O2470&lt;170000,"Upper Middle ($130K-$170K)",
O2470&gt;=170000,"High Salary (&gt;$170K)"
)</f>
        <v>Middle ($90K-$130K)</v>
      </c>
      <c r="R2470" t="str" cm="1">
        <f t="array" ref="R2470">_xlfn.IFS(
G2470&lt;=2,"New Customers (0-2Y)",
G2470&lt;=5,"Growing Customers (3-5Y)",
G2470&lt;=8,"Established Customers (6-8Y)",
G2470&lt;=10,"Loyal Customers (9-10Y)"
)</f>
        <v>Loyal Customers (9-10Y)</v>
      </c>
    </row>
    <row r="2471" spans="1:18" x14ac:dyDescent="0.35">
      <c r="A2471">
        <v>15630617</v>
      </c>
      <c r="B2471" t="s">
        <v>1240</v>
      </c>
      <c r="C2471" t="s">
        <v>42</v>
      </c>
      <c r="D2471" t="s">
        <v>39</v>
      </c>
      <c r="E2471">
        <v>36</v>
      </c>
      <c r="F2471" t="s">
        <v>19</v>
      </c>
      <c r="G2471">
        <v>6</v>
      </c>
      <c r="H2471" s="4">
        <v>140418.81</v>
      </c>
      <c r="I2471" t="s">
        <v>33</v>
      </c>
      <c r="J2471">
        <v>1</v>
      </c>
      <c r="K2471">
        <v>727</v>
      </c>
      <c r="L2471" t="s">
        <v>35</v>
      </c>
      <c r="M2471" t="s">
        <v>21</v>
      </c>
      <c r="N2471" t="s">
        <v>22</v>
      </c>
      <c r="O2471" s="4">
        <v>113033.73</v>
      </c>
      <c r="P2471" t="s">
        <v>23</v>
      </c>
      <c r="Q2471" t="str" cm="1">
        <f t="array" ref="Q2471">_xlfn.IFS(
O2471&lt;50000,"Low Salary (&lt;$50K)",
O2471&lt;90000,"Lower Middle ($50K-$90K)",
O2471&lt;130000,"Middle ($90K-$130K)",
O2471&lt;170000,"Upper Middle ($130K-$170K)",
O2471&gt;=170000,"High Salary (&gt;$170K)"
)</f>
        <v>Middle ($90K-$130K)</v>
      </c>
      <c r="R2471" t="str" cm="1">
        <f t="array" ref="R2471">_xlfn.IFS(
G2471&lt;=2,"New Customers (0-2Y)",
G2471&lt;=5,"Growing Customers (3-5Y)",
G2471&lt;=8,"Established Customers (6-8Y)",
G2471&lt;=10,"Loyal Customers (9-10Y)"
)</f>
        <v>Established Customers (6-8Y)</v>
      </c>
    </row>
    <row r="2472" spans="1:18" x14ac:dyDescent="0.35">
      <c r="A2472">
        <v>15720838</v>
      </c>
      <c r="B2472" t="s">
        <v>1039</v>
      </c>
      <c r="C2472" t="s">
        <v>26</v>
      </c>
      <c r="D2472" t="s">
        <v>18</v>
      </c>
      <c r="E2472">
        <v>31</v>
      </c>
      <c r="F2472" t="s">
        <v>19</v>
      </c>
      <c r="G2472">
        <v>3</v>
      </c>
      <c r="H2472" s="4">
        <v>139799.63</v>
      </c>
      <c r="I2472" t="s">
        <v>33</v>
      </c>
      <c r="J2472">
        <v>1</v>
      </c>
      <c r="K2472">
        <v>689</v>
      </c>
      <c r="L2472" t="s">
        <v>35</v>
      </c>
      <c r="M2472" t="s">
        <v>27</v>
      </c>
      <c r="N2472" t="s">
        <v>22</v>
      </c>
      <c r="O2472" s="4">
        <v>120663.57</v>
      </c>
      <c r="P2472" t="s">
        <v>28</v>
      </c>
      <c r="Q2472" t="str" cm="1">
        <f t="array" ref="Q2472">_xlfn.IFS(
O2472&lt;50000,"Low Salary (&lt;$50K)",
O2472&lt;90000,"Lower Middle ($50K-$90K)",
O2472&lt;130000,"Middle ($90K-$130K)",
O2472&lt;170000,"Upper Middle ($130K-$170K)",
O2472&gt;=170000,"High Salary (&gt;$170K)"
)</f>
        <v>Middle ($90K-$130K)</v>
      </c>
      <c r="R2472" t="str" cm="1">
        <f t="array" ref="R2472">_xlfn.IFS(
G2472&lt;=2,"New Customers (0-2Y)",
G2472&lt;=5,"Growing Customers (3-5Y)",
G2472&lt;=8,"Established Customers (6-8Y)",
G2472&lt;=10,"Loyal Customers (9-10Y)"
)</f>
        <v>Growing Customers (3-5Y)</v>
      </c>
    </row>
    <row r="2473" spans="1:18" x14ac:dyDescent="0.35">
      <c r="A2473">
        <v>15595537</v>
      </c>
      <c r="B2473" t="s">
        <v>1377</v>
      </c>
      <c r="C2473" t="s">
        <v>42</v>
      </c>
      <c r="D2473" t="s">
        <v>39</v>
      </c>
      <c r="E2473">
        <v>49</v>
      </c>
      <c r="F2473" t="s">
        <v>19</v>
      </c>
      <c r="G2473">
        <v>9</v>
      </c>
      <c r="H2473" s="4">
        <v>171787.84</v>
      </c>
      <c r="I2473" t="s">
        <v>33</v>
      </c>
      <c r="J2473">
        <v>2</v>
      </c>
      <c r="K2473">
        <v>626</v>
      </c>
      <c r="L2473" t="s">
        <v>20</v>
      </c>
      <c r="M2473" t="s">
        <v>21</v>
      </c>
      <c r="N2473" t="s">
        <v>32</v>
      </c>
      <c r="O2473" s="4">
        <v>187192.23</v>
      </c>
      <c r="P2473" t="s">
        <v>28</v>
      </c>
      <c r="Q2473" t="str" cm="1">
        <f t="array" ref="Q2473">_xlfn.IFS(
O2473&lt;50000,"Low Salary (&lt;$50K)",
O2473&lt;90000,"Lower Middle ($50K-$90K)",
O2473&lt;130000,"Middle ($90K-$130K)",
O2473&lt;170000,"Upper Middle ($130K-$170K)",
O2473&gt;=170000,"High Salary (&gt;$170K)"
)</f>
        <v>High Salary (&gt;$170K)</v>
      </c>
      <c r="R2473" t="str" cm="1">
        <f t="array" ref="R2473">_xlfn.IFS(
G2473&lt;=2,"New Customers (0-2Y)",
G2473&lt;=5,"Growing Customers (3-5Y)",
G2473&lt;=8,"Established Customers (6-8Y)",
G2473&lt;=10,"Loyal Customers (9-10Y)"
)</f>
        <v>Loyal Customers (9-10Y)</v>
      </c>
    </row>
    <row r="2474" spans="1:18" x14ac:dyDescent="0.35">
      <c r="A2474">
        <v>15623196</v>
      </c>
      <c r="B2474" t="s">
        <v>1378</v>
      </c>
      <c r="C2474" t="s">
        <v>17</v>
      </c>
      <c r="D2474" t="s">
        <v>39</v>
      </c>
      <c r="E2474">
        <v>38</v>
      </c>
      <c r="F2474" t="s">
        <v>19</v>
      </c>
      <c r="G2474">
        <v>6</v>
      </c>
      <c r="H2474" s="4">
        <v>149238.97</v>
      </c>
      <c r="I2474" t="s">
        <v>33</v>
      </c>
      <c r="J2474">
        <v>1</v>
      </c>
      <c r="K2474">
        <v>686</v>
      </c>
      <c r="L2474" t="s">
        <v>35</v>
      </c>
      <c r="M2474" t="s">
        <v>21</v>
      </c>
      <c r="N2474" t="s">
        <v>22</v>
      </c>
      <c r="O2474" s="4">
        <v>97825.23</v>
      </c>
      <c r="P2474" t="s">
        <v>28</v>
      </c>
      <c r="Q2474" t="str" cm="1">
        <f t="array" ref="Q2474">_xlfn.IFS(
O2474&lt;50000,"Low Salary (&lt;$50K)",
O2474&lt;90000,"Lower Middle ($50K-$90K)",
O2474&lt;130000,"Middle ($90K-$130K)",
O2474&lt;170000,"Upper Middle ($130K-$170K)",
O2474&gt;=170000,"High Salary (&gt;$170K)"
)</f>
        <v>Middle ($90K-$130K)</v>
      </c>
      <c r="R2474" t="str" cm="1">
        <f t="array" ref="R2474">_xlfn.IFS(
G2474&lt;=2,"New Customers (0-2Y)",
G2474&lt;=5,"Growing Customers (3-5Y)",
G2474&lt;=8,"Established Customers (6-8Y)",
G2474&lt;=10,"Loyal Customers (9-10Y)"
)</f>
        <v>Established Customers (6-8Y)</v>
      </c>
    </row>
    <row r="2475" spans="1:18" x14ac:dyDescent="0.35">
      <c r="A2475">
        <v>15679249</v>
      </c>
      <c r="B2475" t="s">
        <v>184</v>
      </c>
      <c r="C2475" t="s">
        <v>42</v>
      </c>
      <c r="D2475" t="s">
        <v>18</v>
      </c>
      <c r="E2475">
        <v>57</v>
      </c>
      <c r="F2475" t="s">
        <v>19</v>
      </c>
      <c r="G2475">
        <v>4</v>
      </c>
      <c r="H2475" s="4">
        <v>163146.46</v>
      </c>
      <c r="I2475" t="s">
        <v>33</v>
      </c>
      <c r="J2475">
        <v>1</v>
      </c>
      <c r="K2475">
        <v>351</v>
      </c>
      <c r="L2475" t="s">
        <v>44</v>
      </c>
      <c r="M2475" t="s">
        <v>21</v>
      </c>
      <c r="N2475" t="s">
        <v>32</v>
      </c>
      <c r="O2475" s="4">
        <v>169621.69</v>
      </c>
      <c r="P2475" t="s">
        <v>23</v>
      </c>
      <c r="Q2475" t="str" cm="1">
        <f t="array" ref="Q2475">_xlfn.IFS(
O2475&lt;50000,"Low Salary (&lt;$50K)",
O2475&lt;90000,"Lower Middle ($50K-$90K)",
O2475&lt;130000,"Middle ($90K-$130K)",
O2475&lt;170000,"Upper Middle ($130K-$170K)",
O2475&gt;=170000,"High Salary (&gt;$170K)"
)</f>
        <v>Upper Middle ($130K-$170K)</v>
      </c>
      <c r="R2475" t="str" cm="1">
        <f t="array" ref="R2475">_xlfn.IFS(
G2475&lt;=2,"New Customers (0-2Y)",
G2475&lt;=5,"Growing Customers (3-5Y)",
G2475&lt;=8,"Established Customers (6-8Y)",
G2475&lt;=10,"Loyal Customers (9-10Y)"
)</f>
        <v>Growing Customers (3-5Y)</v>
      </c>
    </row>
    <row r="2476" spans="1:18" x14ac:dyDescent="0.35">
      <c r="A2476">
        <v>15693199</v>
      </c>
      <c r="B2476" t="s">
        <v>303</v>
      </c>
      <c r="C2476" t="s">
        <v>17</v>
      </c>
      <c r="D2476" t="s">
        <v>18</v>
      </c>
      <c r="E2476">
        <v>37</v>
      </c>
      <c r="F2476" t="s">
        <v>19</v>
      </c>
      <c r="G2476">
        <v>8</v>
      </c>
      <c r="H2476" s="4">
        <v>0</v>
      </c>
      <c r="I2476" t="s">
        <v>24</v>
      </c>
      <c r="J2476">
        <v>2</v>
      </c>
      <c r="K2476">
        <v>739</v>
      </c>
      <c r="L2476" t="s">
        <v>35</v>
      </c>
      <c r="M2476" t="s">
        <v>21</v>
      </c>
      <c r="N2476" t="s">
        <v>32</v>
      </c>
      <c r="O2476" s="4">
        <v>191557.1</v>
      </c>
      <c r="P2476" t="s">
        <v>23</v>
      </c>
      <c r="Q2476" t="str" cm="1">
        <f t="array" ref="Q2476">_xlfn.IFS(
O2476&lt;50000,"Low Salary (&lt;$50K)",
O2476&lt;90000,"Lower Middle ($50K-$90K)",
O2476&lt;130000,"Middle ($90K-$130K)",
O2476&lt;170000,"Upper Middle ($130K-$170K)",
O2476&gt;=170000,"High Salary (&gt;$170K)"
)</f>
        <v>High Salary (&gt;$170K)</v>
      </c>
      <c r="R2476" t="str" cm="1">
        <f t="array" ref="R2476">_xlfn.IFS(
G2476&lt;=2,"New Customers (0-2Y)",
G2476&lt;=5,"Growing Customers (3-5Y)",
G2476&lt;=8,"Established Customers (6-8Y)",
G2476&lt;=10,"Loyal Customers (9-10Y)"
)</f>
        <v>Established Customers (6-8Y)</v>
      </c>
    </row>
    <row r="2477" spans="1:18" x14ac:dyDescent="0.35">
      <c r="A2477">
        <v>15661219</v>
      </c>
      <c r="B2477" t="s">
        <v>873</v>
      </c>
      <c r="C2477" t="s">
        <v>17</v>
      </c>
      <c r="D2477" t="s">
        <v>39</v>
      </c>
      <c r="E2477">
        <v>32</v>
      </c>
      <c r="F2477" t="s">
        <v>19</v>
      </c>
      <c r="G2477">
        <v>10</v>
      </c>
      <c r="H2477" s="4">
        <v>0</v>
      </c>
      <c r="I2477" t="s">
        <v>24</v>
      </c>
      <c r="J2477">
        <v>2</v>
      </c>
      <c r="K2477">
        <v>627</v>
      </c>
      <c r="L2477" t="s">
        <v>20</v>
      </c>
      <c r="M2477" t="s">
        <v>21</v>
      </c>
      <c r="N2477" t="s">
        <v>32</v>
      </c>
      <c r="O2477" s="4">
        <v>103287.62</v>
      </c>
      <c r="P2477" t="s">
        <v>28</v>
      </c>
      <c r="Q2477" t="str" cm="1">
        <f t="array" ref="Q2477">_xlfn.IFS(
O2477&lt;50000,"Low Salary (&lt;$50K)",
O2477&lt;90000,"Lower Middle ($50K-$90K)",
O2477&lt;130000,"Middle ($90K-$130K)",
O2477&lt;170000,"Upper Middle ($130K-$170K)",
O2477&gt;=170000,"High Salary (&gt;$170K)"
)</f>
        <v>Middle ($90K-$130K)</v>
      </c>
      <c r="R2477" t="str" cm="1">
        <f t="array" ref="R2477">_xlfn.IFS(
G2477&lt;=2,"New Customers (0-2Y)",
G2477&lt;=5,"Growing Customers (3-5Y)",
G2477&lt;=8,"Established Customers (6-8Y)",
G2477&lt;=10,"Loyal Customers (9-10Y)"
)</f>
        <v>Loyal Customers (9-10Y)</v>
      </c>
    </row>
    <row r="2478" spans="1:18" x14ac:dyDescent="0.35">
      <c r="A2478">
        <v>15617136</v>
      </c>
      <c r="B2478" t="s">
        <v>328</v>
      </c>
      <c r="C2478" t="s">
        <v>42</v>
      </c>
      <c r="D2478" t="s">
        <v>18</v>
      </c>
      <c r="E2478">
        <v>38</v>
      </c>
      <c r="F2478" t="s">
        <v>19</v>
      </c>
      <c r="G2478">
        <v>9</v>
      </c>
      <c r="H2478" s="4">
        <v>61482.47</v>
      </c>
      <c r="I2478" t="s">
        <v>29</v>
      </c>
      <c r="J2478">
        <v>1</v>
      </c>
      <c r="K2478">
        <v>451</v>
      </c>
      <c r="L2478" t="s">
        <v>44</v>
      </c>
      <c r="M2478" t="s">
        <v>21</v>
      </c>
      <c r="N2478" t="s">
        <v>22</v>
      </c>
      <c r="O2478" s="4">
        <v>167538.66</v>
      </c>
      <c r="P2478" t="s">
        <v>28</v>
      </c>
      <c r="Q2478" t="str" cm="1">
        <f t="array" ref="Q2478">_xlfn.IFS(
O2478&lt;50000,"Low Salary (&lt;$50K)",
O2478&lt;90000,"Lower Middle ($50K-$90K)",
O2478&lt;130000,"Middle ($90K-$130K)",
O2478&lt;170000,"Upper Middle ($130K-$170K)",
O2478&gt;=170000,"High Salary (&gt;$170K)"
)</f>
        <v>Upper Middle ($130K-$170K)</v>
      </c>
      <c r="R2478" t="str" cm="1">
        <f t="array" ref="R2478">_xlfn.IFS(
G2478&lt;=2,"New Customers (0-2Y)",
G2478&lt;=5,"Growing Customers (3-5Y)",
G2478&lt;=8,"Established Customers (6-8Y)",
G2478&lt;=10,"Loyal Customers (9-10Y)"
)</f>
        <v>Loyal Customers (9-10Y)</v>
      </c>
    </row>
    <row r="2479" spans="1:18" x14ac:dyDescent="0.35">
      <c r="A2479">
        <v>15760294</v>
      </c>
      <c r="B2479" t="s">
        <v>93</v>
      </c>
      <c r="C2479" t="s">
        <v>17</v>
      </c>
      <c r="D2479" t="s">
        <v>18</v>
      </c>
      <c r="E2479">
        <v>41</v>
      </c>
      <c r="F2479" t="s">
        <v>19</v>
      </c>
      <c r="G2479">
        <v>8</v>
      </c>
      <c r="H2479" s="4">
        <v>145150.28</v>
      </c>
      <c r="I2479" t="s">
        <v>33</v>
      </c>
      <c r="J2479">
        <v>1</v>
      </c>
      <c r="K2479">
        <v>512</v>
      </c>
      <c r="L2479" t="s">
        <v>31</v>
      </c>
      <c r="M2479" t="s">
        <v>21</v>
      </c>
      <c r="N2479" t="s">
        <v>32</v>
      </c>
      <c r="O2479" s="4">
        <v>64869.32</v>
      </c>
      <c r="P2479" t="s">
        <v>23</v>
      </c>
      <c r="Q2479" t="str" cm="1">
        <f t="array" ref="Q2479">_xlfn.IFS(
O2479&lt;50000,"Low Salary (&lt;$50K)",
O2479&lt;90000,"Lower Middle ($50K-$90K)",
O2479&lt;130000,"Middle ($90K-$130K)",
O2479&lt;170000,"Upper Middle ($130K-$170K)",
O2479&gt;=170000,"High Salary (&gt;$170K)"
)</f>
        <v>Lower Middle ($50K-$90K)</v>
      </c>
      <c r="R2479" t="str" cm="1">
        <f t="array" ref="R2479">_xlfn.IFS(
G2479&lt;=2,"New Customers (0-2Y)",
G2479&lt;=5,"Growing Customers (3-5Y)",
G2479&lt;=8,"Established Customers (6-8Y)",
G2479&lt;=10,"Loyal Customers (9-10Y)"
)</f>
        <v>Established Customers (6-8Y)</v>
      </c>
    </row>
    <row r="2480" spans="1:18" x14ac:dyDescent="0.35">
      <c r="A2480">
        <v>15652808</v>
      </c>
      <c r="B2480" t="s">
        <v>357</v>
      </c>
      <c r="C2480" t="s">
        <v>17</v>
      </c>
      <c r="D2480" t="s">
        <v>18</v>
      </c>
      <c r="E2480">
        <v>41</v>
      </c>
      <c r="F2480" t="s">
        <v>19</v>
      </c>
      <c r="G2480">
        <v>5</v>
      </c>
      <c r="H2480" s="4">
        <v>126670.37</v>
      </c>
      <c r="I2480" t="s">
        <v>33</v>
      </c>
      <c r="J2480">
        <v>1</v>
      </c>
      <c r="K2480">
        <v>774</v>
      </c>
      <c r="L2480" t="s">
        <v>35</v>
      </c>
      <c r="M2480" t="s">
        <v>21</v>
      </c>
      <c r="N2480" t="s">
        <v>32</v>
      </c>
      <c r="O2480" s="4">
        <v>102426.06</v>
      </c>
      <c r="P2480" t="s">
        <v>28</v>
      </c>
      <c r="Q2480" t="str" cm="1">
        <f t="array" ref="Q2480">_xlfn.IFS(
O2480&lt;50000,"Low Salary (&lt;$50K)",
O2480&lt;90000,"Lower Middle ($50K-$90K)",
O2480&lt;130000,"Middle ($90K-$130K)",
O2480&lt;170000,"Upper Middle ($130K-$170K)",
O2480&gt;=170000,"High Salary (&gt;$170K)"
)</f>
        <v>Middle ($90K-$130K)</v>
      </c>
      <c r="R2480" t="str" cm="1">
        <f t="array" ref="R2480">_xlfn.IFS(
G2480&lt;=2,"New Customers (0-2Y)",
G2480&lt;=5,"Growing Customers (3-5Y)",
G2480&lt;=8,"Established Customers (6-8Y)",
G2480&lt;=10,"Loyal Customers (9-10Y)"
)</f>
        <v>Growing Customers (3-5Y)</v>
      </c>
    </row>
    <row r="2481" spans="1:18" x14ac:dyDescent="0.35">
      <c r="A2481">
        <v>15657139</v>
      </c>
      <c r="B2481" t="s">
        <v>646</v>
      </c>
      <c r="C2481" t="s">
        <v>17</v>
      </c>
      <c r="D2481" t="s">
        <v>18</v>
      </c>
      <c r="E2481">
        <v>40</v>
      </c>
      <c r="F2481" t="s">
        <v>19</v>
      </c>
      <c r="G2481">
        <v>8</v>
      </c>
      <c r="H2481" s="4">
        <v>84390.8</v>
      </c>
      <c r="I2481" t="s">
        <v>29</v>
      </c>
      <c r="J2481">
        <v>2</v>
      </c>
      <c r="K2481">
        <v>652</v>
      </c>
      <c r="L2481" t="s">
        <v>20</v>
      </c>
      <c r="M2481" t="s">
        <v>27</v>
      </c>
      <c r="N2481" t="s">
        <v>22</v>
      </c>
      <c r="O2481" s="4">
        <v>107876.2</v>
      </c>
      <c r="P2481" t="s">
        <v>28</v>
      </c>
      <c r="Q2481" t="str" cm="1">
        <f t="array" ref="Q2481">_xlfn.IFS(
O2481&lt;50000,"Low Salary (&lt;$50K)",
O2481&lt;90000,"Lower Middle ($50K-$90K)",
O2481&lt;130000,"Middle ($90K-$130K)",
O2481&lt;170000,"Upper Middle ($130K-$170K)",
O2481&gt;=170000,"High Salary (&gt;$170K)"
)</f>
        <v>Middle ($90K-$130K)</v>
      </c>
      <c r="R2481" t="str" cm="1">
        <f t="array" ref="R2481">_xlfn.IFS(
G2481&lt;=2,"New Customers (0-2Y)",
G2481&lt;=5,"Growing Customers (3-5Y)",
G2481&lt;=8,"Established Customers (6-8Y)",
G2481&lt;=10,"Loyal Customers (9-10Y)"
)</f>
        <v>Established Customers (6-8Y)</v>
      </c>
    </row>
    <row r="2482" spans="1:18" x14ac:dyDescent="0.35">
      <c r="A2482">
        <v>15803790</v>
      </c>
      <c r="B2482" t="s">
        <v>291</v>
      </c>
      <c r="C2482" t="s">
        <v>42</v>
      </c>
      <c r="D2482" t="s">
        <v>39</v>
      </c>
      <c r="E2482">
        <v>37</v>
      </c>
      <c r="F2482" t="s">
        <v>19</v>
      </c>
      <c r="G2482">
        <v>2</v>
      </c>
      <c r="H2482" s="4">
        <v>89728.86</v>
      </c>
      <c r="I2482" t="s">
        <v>29</v>
      </c>
      <c r="J2482">
        <v>2</v>
      </c>
      <c r="K2482">
        <v>638</v>
      </c>
      <c r="L2482" t="s">
        <v>20</v>
      </c>
      <c r="M2482" t="s">
        <v>21</v>
      </c>
      <c r="N2482" t="s">
        <v>22</v>
      </c>
      <c r="O2482" s="4">
        <v>37294.879999999997</v>
      </c>
      <c r="P2482" t="s">
        <v>28</v>
      </c>
      <c r="Q2482" t="str" cm="1">
        <f t="array" ref="Q2482">_xlfn.IFS(
O2482&lt;50000,"Low Salary (&lt;$50K)",
O2482&lt;90000,"Lower Middle ($50K-$90K)",
O2482&lt;130000,"Middle ($90K-$130K)",
O2482&lt;170000,"Upper Middle ($130K-$170K)",
O2482&gt;=170000,"High Salary (&gt;$170K)"
)</f>
        <v>Low Salary (&lt;$50K)</v>
      </c>
      <c r="R2482" t="str" cm="1">
        <f t="array" ref="R2482">_xlfn.IFS(
G2482&lt;=2,"New Customers (0-2Y)",
G2482&lt;=5,"Growing Customers (3-5Y)",
G2482&lt;=8,"Established Customers (6-8Y)",
G2482&lt;=10,"Loyal Customers (9-10Y)"
)</f>
        <v>New Customers (0-2Y)</v>
      </c>
    </row>
    <row r="2483" spans="1:18" x14ac:dyDescent="0.35">
      <c r="A2483">
        <v>15764105</v>
      </c>
      <c r="B2483" t="s">
        <v>183</v>
      </c>
      <c r="C2483" t="s">
        <v>17</v>
      </c>
      <c r="D2483" t="s">
        <v>18</v>
      </c>
      <c r="E2483">
        <v>57</v>
      </c>
      <c r="F2483" t="s">
        <v>19</v>
      </c>
      <c r="G2483">
        <v>1</v>
      </c>
      <c r="H2483" s="4">
        <v>0</v>
      </c>
      <c r="I2483" t="s">
        <v>24</v>
      </c>
      <c r="J2483">
        <v>2</v>
      </c>
      <c r="K2483">
        <v>475</v>
      </c>
      <c r="L2483" t="s">
        <v>44</v>
      </c>
      <c r="M2483" t="s">
        <v>21</v>
      </c>
      <c r="N2483" t="s">
        <v>32</v>
      </c>
      <c r="O2483" s="4">
        <v>89248.99</v>
      </c>
      <c r="P2483" t="s">
        <v>28</v>
      </c>
      <c r="Q2483" t="str" cm="1">
        <f t="array" ref="Q2483">_xlfn.IFS(
O2483&lt;50000,"Low Salary (&lt;$50K)",
O2483&lt;90000,"Lower Middle ($50K-$90K)",
O2483&lt;130000,"Middle ($90K-$130K)",
O2483&lt;170000,"Upper Middle ($130K-$170K)",
O2483&gt;=170000,"High Salary (&gt;$170K)"
)</f>
        <v>Lower Middle ($50K-$90K)</v>
      </c>
      <c r="R2483" t="str" cm="1">
        <f t="array" ref="R2483">_xlfn.IFS(
G2483&lt;=2,"New Customers (0-2Y)",
G2483&lt;=5,"Growing Customers (3-5Y)",
G2483&lt;=8,"Established Customers (6-8Y)",
G2483&lt;=10,"Loyal Customers (9-10Y)"
)</f>
        <v>New Customers (0-2Y)</v>
      </c>
    </row>
    <row r="2484" spans="1:18" x14ac:dyDescent="0.35">
      <c r="A2484">
        <v>15672610</v>
      </c>
      <c r="B2484" t="s">
        <v>1379</v>
      </c>
      <c r="C2484" t="s">
        <v>26</v>
      </c>
      <c r="D2484" t="s">
        <v>39</v>
      </c>
      <c r="E2484">
        <v>40</v>
      </c>
      <c r="F2484" t="s">
        <v>19</v>
      </c>
      <c r="G2484">
        <v>4</v>
      </c>
      <c r="H2484" s="4">
        <v>118628.8</v>
      </c>
      <c r="I2484" t="s">
        <v>33</v>
      </c>
      <c r="J2484">
        <v>1</v>
      </c>
      <c r="K2484">
        <v>567</v>
      </c>
      <c r="L2484" t="s">
        <v>31</v>
      </c>
      <c r="M2484" t="s">
        <v>27</v>
      </c>
      <c r="N2484" t="s">
        <v>32</v>
      </c>
      <c r="O2484" s="4">
        <v>91973.63</v>
      </c>
      <c r="P2484" t="s">
        <v>28</v>
      </c>
      <c r="Q2484" t="str" cm="1">
        <f t="array" ref="Q2484">_xlfn.IFS(
O2484&lt;50000,"Low Salary (&lt;$50K)",
O2484&lt;90000,"Lower Middle ($50K-$90K)",
O2484&lt;130000,"Middle ($90K-$130K)",
O2484&lt;170000,"Upper Middle ($130K-$170K)",
O2484&gt;=170000,"High Salary (&gt;$170K)"
)</f>
        <v>Middle ($90K-$130K)</v>
      </c>
      <c r="R2484" t="str" cm="1">
        <f t="array" ref="R2484">_xlfn.IFS(
G2484&lt;=2,"New Customers (0-2Y)",
G2484&lt;=5,"Growing Customers (3-5Y)",
G2484&lt;=8,"Established Customers (6-8Y)",
G2484&lt;=10,"Loyal Customers (9-10Y)"
)</f>
        <v>Growing Customers (3-5Y)</v>
      </c>
    </row>
    <row r="2485" spans="1:18" x14ac:dyDescent="0.35">
      <c r="A2485">
        <v>15766896</v>
      </c>
      <c r="B2485" t="s">
        <v>1380</v>
      </c>
      <c r="C2485" t="s">
        <v>17</v>
      </c>
      <c r="D2485" t="s">
        <v>39</v>
      </c>
      <c r="E2485">
        <v>37</v>
      </c>
      <c r="F2485" t="s">
        <v>19</v>
      </c>
      <c r="G2485">
        <v>3</v>
      </c>
      <c r="H2485" s="4">
        <v>0</v>
      </c>
      <c r="I2485" t="s">
        <v>24</v>
      </c>
      <c r="J2485">
        <v>2</v>
      </c>
      <c r="K2485">
        <v>750</v>
      </c>
      <c r="L2485" t="s">
        <v>35</v>
      </c>
      <c r="M2485" t="s">
        <v>21</v>
      </c>
      <c r="N2485" t="s">
        <v>32</v>
      </c>
      <c r="O2485" s="4">
        <v>16870.2</v>
      </c>
      <c r="P2485" t="s">
        <v>28</v>
      </c>
      <c r="Q2485" t="str" cm="1">
        <f t="array" ref="Q2485">_xlfn.IFS(
O2485&lt;50000,"Low Salary (&lt;$50K)",
O2485&lt;90000,"Lower Middle ($50K-$90K)",
O2485&lt;130000,"Middle ($90K-$130K)",
O2485&lt;170000,"Upper Middle ($130K-$170K)",
O2485&gt;=170000,"High Salary (&gt;$170K)"
)</f>
        <v>Low Salary (&lt;$50K)</v>
      </c>
      <c r="R2485" t="str" cm="1">
        <f t="array" ref="R2485">_xlfn.IFS(
G2485&lt;=2,"New Customers (0-2Y)",
G2485&lt;=5,"Growing Customers (3-5Y)",
G2485&lt;=8,"Established Customers (6-8Y)",
G2485&lt;=10,"Loyal Customers (9-10Y)"
)</f>
        <v>Growing Customers (3-5Y)</v>
      </c>
    </row>
    <row r="2486" spans="1:18" x14ac:dyDescent="0.35">
      <c r="A2486">
        <v>15587735</v>
      </c>
      <c r="B2486" t="s">
        <v>800</v>
      </c>
      <c r="C2486" t="s">
        <v>17</v>
      </c>
      <c r="D2486" t="s">
        <v>39</v>
      </c>
      <c r="E2486">
        <v>39</v>
      </c>
      <c r="F2486" t="s">
        <v>19</v>
      </c>
      <c r="G2486">
        <v>6</v>
      </c>
      <c r="H2486" s="4">
        <v>96863.13</v>
      </c>
      <c r="I2486" t="s">
        <v>29</v>
      </c>
      <c r="J2486">
        <v>1</v>
      </c>
      <c r="K2486">
        <v>850</v>
      </c>
      <c r="L2486" t="s">
        <v>37</v>
      </c>
      <c r="M2486" t="s">
        <v>21</v>
      </c>
      <c r="N2486" t="s">
        <v>22</v>
      </c>
      <c r="O2486" s="4">
        <v>121681.19</v>
      </c>
      <c r="P2486" t="s">
        <v>28</v>
      </c>
      <c r="Q2486" t="str" cm="1">
        <f t="array" ref="Q2486">_xlfn.IFS(
O2486&lt;50000,"Low Salary (&lt;$50K)",
O2486&lt;90000,"Lower Middle ($50K-$90K)",
O2486&lt;130000,"Middle ($90K-$130K)",
O2486&lt;170000,"Upper Middle ($130K-$170K)",
O2486&gt;=170000,"High Salary (&gt;$170K)"
)</f>
        <v>Middle ($90K-$130K)</v>
      </c>
      <c r="R2486" t="str" cm="1">
        <f t="array" ref="R2486">_xlfn.IFS(
G2486&lt;=2,"New Customers (0-2Y)",
G2486&lt;=5,"Growing Customers (3-5Y)",
G2486&lt;=8,"Established Customers (6-8Y)",
G2486&lt;=10,"Loyal Customers (9-10Y)"
)</f>
        <v>Established Customers (6-8Y)</v>
      </c>
    </row>
    <row r="2487" spans="1:18" x14ac:dyDescent="0.35">
      <c r="A2487">
        <v>15659501</v>
      </c>
      <c r="B2487" t="s">
        <v>1381</v>
      </c>
      <c r="C2487" t="s">
        <v>17</v>
      </c>
      <c r="D2487" t="s">
        <v>18</v>
      </c>
      <c r="E2487">
        <v>38</v>
      </c>
      <c r="F2487" t="s">
        <v>19</v>
      </c>
      <c r="G2487">
        <v>6</v>
      </c>
      <c r="H2487" s="4">
        <v>142263.45000000001</v>
      </c>
      <c r="I2487" t="s">
        <v>33</v>
      </c>
      <c r="J2487">
        <v>1</v>
      </c>
      <c r="K2487">
        <v>753</v>
      </c>
      <c r="L2487" t="s">
        <v>35</v>
      </c>
      <c r="M2487" t="s">
        <v>27</v>
      </c>
      <c r="N2487" t="s">
        <v>22</v>
      </c>
      <c r="O2487" s="4">
        <v>33730.43</v>
      </c>
      <c r="P2487" t="s">
        <v>28</v>
      </c>
      <c r="Q2487" t="str" cm="1">
        <f t="array" ref="Q2487">_xlfn.IFS(
O2487&lt;50000,"Low Salary (&lt;$50K)",
O2487&lt;90000,"Lower Middle ($50K-$90K)",
O2487&lt;130000,"Middle ($90K-$130K)",
O2487&lt;170000,"Upper Middle ($130K-$170K)",
O2487&gt;=170000,"High Salary (&gt;$170K)"
)</f>
        <v>Low Salary (&lt;$50K)</v>
      </c>
      <c r="R2487" t="str" cm="1">
        <f t="array" ref="R2487">_xlfn.IFS(
G2487&lt;=2,"New Customers (0-2Y)",
G2487&lt;=5,"Growing Customers (3-5Y)",
G2487&lt;=8,"Established Customers (6-8Y)",
G2487&lt;=10,"Loyal Customers (9-10Y)"
)</f>
        <v>Established Customers (6-8Y)</v>
      </c>
    </row>
    <row r="2488" spans="1:18" x14ac:dyDescent="0.35">
      <c r="A2488">
        <v>15745001</v>
      </c>
      <c r="B2488" t="s">
        <v>1382</v>
      </c>
      <c r="C2488" t="s">
        <v>26</v>
      </c>
      <c r="D2488" t="s">
        <v>18</v>
      </c>
      <c r="E2488">
        <v>36</v>
      </c>
      <c r="F2488" t="s">
        <v>19</v>
      </c>
      <c r="G2488">
        <v>7</v>
      </c>
      <c r="H2488" s="4">
        <v>0</v>
      </c>
      <c r="I2488" t="s">
        <v>24</v>
      </c>
      <c r="J2488">
        <v>2</v>
      </c>
      <c r="K2488">
        <v>683</v>
      </c>
      <c r="L2488" t="s">
        <v>35</v>
      </c>
      <c r="M2488" t="s">
        <v>21</v>
      </c>
      <c r="N2488" t="s">
        <v>32</v>
      </c>
      <c r="O2488" s="4">
        <v>104786.59</v>
      </c>
      <c r="P2488" t="s">
        <v>28</v>
      </c>
      <c r="Q2488" t="str" cm="1">
        <f t="array" ref="Q2488">_xlfn.IFS(
O2488&lt;50000,"Low Salary (&lt;$50K)",
O2488&lt;90000,"Lower Middle ($50K-$90K)",
O2488&lt;130000,"Middle ($90K-$130K)",
O2488&lt;170000,"Upper Middle ($130K-$170K)",
O2488&gt;=170000,"High Salary (&gt;$170K)"
)</f>
        <v>Middle ($90K-$130K)</v>
      </c>
      <c r="R2488" t="str" cm="1">
        <f t="array" ref="R2488">_xlfn.IFS(
G2488&lt;=2,"New Customers (0-2Y)",
G2488&lt;=5,"Growing Customers (3-5Y)",
G2488&lt;=8,"Established Customers (6-8Y)",
G2488&lt;=10,"Loyal Customers (9-10Y)"
)</f>
        <v>Established Customers (6-8Y)</v>
      </c>
    </row>
    <row r="2489" spans="1:18" x14ac:dyDescent="0.35">
      <c r="A2489">
        <v>15651140</v>
      </c>
      <c r="B2489" t="s">
        <v>847</v>
      </c>
      <c r="C2489" t="s">
        <v>17</v>
      </c>
      <c r="D2489" t="s">
        <v>18</v>
      </c>
      <c r="E2489">
        <v>32</v>
      </c>
      <c r="F2489" t="s">
        <v>19</v>
      </c>
      <c r="G2489">
        <v>3</v>
      </c>
      <c r="H2489" s="4">
        <v>0</v>
      </c>
      <c r="I2489" t="s">
        <v>24</v>
      </c>
      <c r="J2489">
        <v>1</v>
      </c>
      <c r="K2489">
        <v>710</v>
      </c>
      <c r="L2489" t="s">
        <v>35</v>
      </c>
      <c r="M2489" t="s">
        <v>21</v>
      </c>
      <c r="N2489" t="s">
        <v>32</v>
      </c>
      <c r="O2489" s="4">
        <v>94790.34</v>
      </c>
      <c r="P2489" t="s">
        <v>28</v>
      </c>
      <c r="Q2489" t="str" cm="1">
        <f t="array" ref="Q2489">_xlfn.IFS(
O2489&lt;50000,"Low Salary (&lt;$50K)",
O2489&lt;90000,"Lower Middle ($50K-$90K)",
O2489&lt;130000,"Middle ($90K-$130K)",
O2489&lt;170000,"Upper Middle ($130K-$170K)",
O2489&gt;=170000,"High Salary (&gt;$170K)"
)</f>
        <v>Middle ($90K-$130K)</v>
      </c>
      <c r="R2489" t="str" cm="1">
        <f t="array" ref="R2489">_xlfn.IFS(
G2489&lt;=2,"New Customers (0-2Y)",
G2489&lt;=5,"Growing Customers (3-5Y)",
G2489&lt;=8,"Established Customers (6-8Y)",
G2489&lt;=10,"Loyal Customers (9-10Y)"
)</f>
        <v>Growing Customers (3-5Y)</v>
      </c>
    </row>
    <row r="2490" spans="1:18" x14ac:dyDescent="0.35">
      <c r="A2490">
        <v>15571148</v>
      </c>
      <c r="B2490" t="s">
        <v>1383</v>
      </c>
      <c r="C2490" t="s">
        <v>26</v>
      </c>
      <c r="D2490" t="s">
        <v>18</v>
      </c>
      <c r="E2490">
        <v>21</v>
      </c>
      <c r="F2490" t="s">
        <v>43</v>
      </c>
      <c r="G2490">
        <v>1</v>
      </c>
      <c r="H2490" s="4">
        <v>0</v>
      </c>
      <c r="I2490" t="s">
        <v>24</v>
      </c>
      <c r="J2490">
        <v>2</v>
      </c>
      <c r="K2490">
        <v>645</v>
      </c>
      <c r="L2490" t="s">
        <v>20</v>
      </c>
      <c r="M2490" t="s">
        <v>27</v>
      </c>
      <c r="N2490" t="s">
        <v>32</v>
      </c>
      <c r="O2490" s="4">
        <v>28726.07</v>
      </c>
      <c r="P2490" t="s">
        <v>28</v>
      </c>
      <c r="Q2490" t="str" cm="1">
        <f t="array" ref="Q2490">_xlfn.IFS(
O2490&lt;50000,"Low Salary (&lt;$50K)",
O2490&lt;90000,"Lower Middle ($50K-$90K)",
O2490&lt;130000,"Middle ($90K-$130K)",
O2490&lt;170000,"Upper Middle ($130K-$170K)",
O2490&gt;=170000,"High Salary (&gt;$170K)"
)</f>
        <v>Low Salary (&lt;$50K)</v>
      </c>
      <c r="R2490" t="str" cm="1">
        <f t="array" ref="R2490">_xlfn.IFS(
G2490&lt;=2,"New Customers (0-2Y)",
G2490&lt;=5,"Growing Customers (3-5Y)",
G2490&lt;=8,"Established Customers (6-8Y)",
G2490&lt;=10,"Loyal Customers (9-10Y)"
)</f>
        <v>New Customers (0-2Y)</v>
      </c>
    </row>
    <row r="2491" spans="1:18" x14ac:dyDescent="0.35">
      <c r="A2491">
        <v>15776824</v>
      </c>
      <c r="B2491" t="s">
        <v>277</v>
      </c>
      <c r="C2491" t="s">
        <v>17</v>
      </c>
      <c r="D2491" t="s">
        <v>39</v>
      </c>
      <c r="E2491">
        <v>28</v>
      </c>
      <c r="F2491" t="s">
        <v>43</v>
      </c>
      <c r="G2491">
        <v>6</v>
      </c>
      <c r="H2491" s="4">
        <v>122724.37</v>
      </c>
      <c r="I2491" t="s">
        <v>33</v>
      </c>
      <c r="J2491">
        <v>1</v>
      </c>
      <c r="K2491">
        <v>714</v>
      </c>
      <c r="L2491" t="s">
        <v>35</v>
      </c>
      <c r="M2491" t="s">
        <v>21</v>
      </c>
      <c r="N2491" t="s">
        <v>22</v>
      </c>
      <c r="O2491" s="4">
        <v>67057.27</v>
      </c>
      <c r="P2491" t="s">
        <v>28</v>
      </c>
      <c r="Q2491" t="str" cm="1">
        <f t="array" ref="Q2491">_xlfn.IFS(
O2491&lt;50000,"Low Salary (&lt;$50K)",
O2491&lt;90000,"Lower Middle ($50K-$90K)",
O2491&lt;130000,"Middle ($90K-$130K)",
O2491&lt;170000,"Upper Middle ($130K-$170K)",
O2491&gt;=170000,"High Salary (&gt;$170K)"
)</f>
        <v>Lower Middle ($50K-$90K)</v>
      </c>
      <c r="R2491" t="str" cm="1">
        <f t="array" ref="R2491">_xlfn.IFS(
G2491&lt;=2,"New Customers (0-2Y)",
G2491&lt;=5,"Growing Customers (3-5Y)",
G2491&lt;=8,"Established Customers (6-8Y)",
G2491&lt;=10,"Loyal Customers (9-10Y)"
)</f>
        <v>Established Customers (6-8Y)</v>
      </c>
    </row>
    <row r="2492" spans="1:18" x14ac:dyDescent="0.35">
      <c r="A2492">
        <v>15633141</v>
      </c>
      <c r="B2492" t="s">
        <v>193</v>
      </c>
      <c r="C2492" t="s">
        <v>42</v>
      </c>
      <c r="D2492" t="s">
        <v>18</v>
      </c>
      <c r="E2492">
        <v>35</v>
      </c>
      <c r="F2492" t="s">
        <v>19</v>
      </c>
      <c r="G2492">
        <v>4</v>
      </c>
      <c r="H2492" s="4">
        <v>174902.26</v>
      </c>
      <c r="I2492" t="s">
        <v>33</v>
      </c>
      <c r="J2492">
        <v>1</v>
      </c>
      <c r="K2492">
        <v>696</v>
      </c>
      <c r="L2492" t="s">
        <v>35</v>
      </c>
      <c r="M2492" t="s">
        <v>21</v>
      </c>
      <c r="N2492" t="s">
        <v>32</v>
      </c>
      <c r="O2492" s="4">
        <v>69079.850000000006</v>
      </c>
      <c r="P2492" t="s">
        <v>28</v>
      </c>
      <c r="Q2492" t="str" cm="1">
        <f t="array" ref="Q2492">_xlfn.IFS(
O2492&lt;50000,"Low Salary (&lt;$50K)",
O2492&lt;90000,"Lower Middle ($50K-$90K)",
O2492&lt;130000,"Middle ($90K-$130K)",
O2492&lt;170000,"Upper Middle ($130K-$170K)",
O2492&gt;=170000,"High Salary (&gt;$170K)"
)</f>
        <v>Lower Middle ($50K-$90K)</v>
      </c>
      <c r="R2492" t="str" cm="1">
        <f t="array" ref="R2492">_xlfn.IFS(
G2492&lt;=2,"New Customers (0-2Y)",
G2492&lt;=5,"Growing Customers (3-5Y)",
G2492&lt;=8,"Established Customers (6-8Y)",
G2492&lt;=10,"Loyal Customers (9-10Y)"
)</f>
        <v>Growing Customers (3-5Y)</v>
      </c>
    </row>
    <row r="2493" spans="1:18" x14ac:dyDescent="0.35">
      <c r="A2493">
        <v>15764174</v>
      </c>
      <c r="B2493" t="s">
        <v>1384</v>
      </c>
      <c r="C2493" t="s">
        <v>26</v>
      </c>
      <c r="D2493" t="s">
        <v>18</v>
      </c>
      <c r="E2493">
        <v>26</v>
      </c>
      <c r="F2493" t="s">
        <v>43</v>
      </c>
      <c r="G2493">
        <v>4</v>
      </c>
      <c r="H2493" s="4">
        <v>0</v>
      </c>
      <c r="I2493" t="s">
        <v>24</v>
      </c>
      <c r="J2493">
        <v>2</v>
      </c>
      <c r="K2493">
        <v>612</v>
      </c>
      <c r="L2493" t="s">
        <v>20</v>
      </c>
      <c r="M2493" t="s">
        <v>21</v>
      </c>
      <c r="N2493" t="s">
        <v>22</v>
      </c>
      <c r="O2493" s="4">
        <v>179780.74</v>
      </c>
      <c r="P2493" t="s">
        <v>28</v>
      </c>
      <c r="Q2493" t="str" cm="1">
        <f t="array" ref="Q2493">_xlfn.IFS(
O2493&lt;50000,"Low Salary (&lt;$50K)",
O2493&lt;90000,"Lower Middle ($50K-$90K)",
O2493&lt;130000,"Middle ($90K-$130K)",
O2493&lt;170000,"Upper Middle ($130K-$170K)",
O2493&gt;=170000,"High Salary (&gt;$170K)"
)</f>
        <v>High Salary (&gt;$170K)</v>
      </c>
      <c r="R2493" t="str" cm="1">
        <f t="array" ref="R2493">_xlfn.IFS(
G2493&lt;=2,"New Customers (0-2Y)",
G2493&lt;=5,"Growing Customers (3-5Y)",
G2493&lt;=8,"Established Customers (6-8Y)",
G2493&lt;=10,"Loyal Customers (9-10Y)"
)</f>
        <v>Growing Customers (3-5Y)</v>
      </c>
    </row>
    <row r="2494" spans="1:18" x14ac:dyDescent="0.35">
      <c r="A2494">
        <v>15778155</v>
      </c>
      <c r="B2494" t="s">
        <v>94</v>
      </c>
      <c r="C2494" t="s">
        <v>42</v>
      </c>
      <c r="D2494" t="s">
        <v>18</v>
      </c>
      <c r="E2494">
        <v>31</v>
      </c>
      <c r="F2494" t="s">
        <v>19</v>
      </c>
      <c r="G2494">
        <v>3</v>
      </c>
      <c r="H2494" s="4">
        <v>108914.17</v>
      </c>
      <c r="I2494" t="s">
        <v>33</v>
      </c>
      <c r="J2494">
        <v>1</v>
      </c>
      <c r="K2494">
        <v>520</v>
      </c>
      <c r="L2494" t="s">
        <v>31</v>
      </c>
      <c r="M2494" t="s">
        <v>21</v>
      </c>
      <c r="N2494" t="s">
        <v>22</v>
      </c>
      <c r="O2494" s="4">
        <v>183572.39</v>
      </c>
      <c r="P2494" t="s">
        <v>23</v>
      </c>
      <c r="Q2494" t="str" cm="1">
        <f t="array" ref="Q2494">_xlfn.IFS(
O2494&lt;50000,"Low Salary (&lt;$50K)",
O2494&lt;90000,"Lower Middle ($50K-$90K)",
O2494&lt;130000,"Middle ($90K-$130K)",
O2494&lt;170000,"Upper Middle ($130K-$170K)",
O2494&gt;=170000,"High Salary (&gt;$170K)"
)</f>
        <v>High Salary (&gt;$170K)</v>
      </c>
      <c r="R2494" t="str" cm="1">
        <f t="array" ref="R2494">_xlfn.IFS(
G2494&lt;=2,"New Customers (0-2Y)",
G2494&lt;=5,"Growing Customers (3-5Y)",
G2494&lt;=8,"Established Customers (6-8Y)",
G2494&lt;=10,"Loyal Customers (9-10Y)"
)</f>
        <v>Growing Customers (3-5Y)</v>
      </c>
    </row>
    <row r="2495" spans="1:18" x14ac:dyDescent="0.35">
      <c r="A2495">
        <v>15715920</v>
      </c>
      <c r="B2495" t="s">
        <v>1385</v>
      </c>
      <c r="C2495" t="s">
        <v>26</v>
      </c>
      <c r="D2495" t="s">
        <v>39</v>
      </c>
      <c r="E2495">
        <v>23</v>
      </c>
      <c r="F2495" t="s">
        <v>43</v>
      </c>
      <c r="G2495">
        <v>10</v>
      </c>
      <c r="H2495" s="4">
        <v>98052.66</v>
      </c>
      <c r="I2495" t="s">
        <v>29</v>
      </c>
      <c r="J2495">
        <v>1</v>
      </c>
      <c r="K2495">
        <v>782</v>
      </c>
      <c r="L2495" t="s">
        <v>37</v>
      </c>
      <c r="M2495" t="s">
        <v>21</v>
      </c>
      <c r="N2495" t="s">
        <v>22</v>
      </c>
      <c r="O2495" s="4">
        <v>142587.32</v>
      </c>
      <c r="P2495" t="s">
        <v>28</v>
      </c>
      <c r="Q2495" t="str" cm="1">
        <f t="array" ref="Q2495">_xlfn.IFS(
O2495&lt;50000,"Low Salary (&lt;$50K)",
O2495&lt;90000,"Lower Middle ($50K-$90K)",
O2495&lt;130000,"Middle ($90K-$130K)",
O2495&lt;170000,"Upper Middle ($130K-$170K)",
O2495&gt;=170000,"High Salary (&gt;$170K)"
)</f>
        <v>Upper Middle ($130K-$170K)</v>
      </c>
      <c r="R2495" t="str" cm="1">
        <f t="array" ref="R2495">_xlfn.IFS(
G2495&lt;=2,"New Customers (0-2Y)",
G2495&lt;=5,"Growing Customers (3-5Y)",
G2495&lt;=8,"Established Customers (6-8Y)",
G2495&lt;=10,"Loyal Customers (9-10Y)"
)</f>
        <v>Loyal Customers (9-10Y)</v>
      </c>
    </row>
    <row r="2496" spans="1:18" x14ac:dyDescent="0.35">
      <c r="A2496">
        <v>15671917</v>
      </c>
      <c r="B2496" t="s">
        <v>897</v>
      </c>
      <c r="C2496" t="s">
        <v>17</v>
      </c>
      <c r="D2496" t="s">
        <v>39</v>
      </c>
      <c r="E2496">
        <v>46</v>
      </c>
      <c r="F2496" t="s">
        <v>19</v>
      </c>
      <c r="G2496">
        <v>5</v>
      </c>
      <c r="H2496" s="4">
        <v>123873.19</v>
      </c>
      <c r="I2496" t="s">
        <v>33</v>
      </c>
      <c r="J2496">
        <v>1</v>
      </c>
      <c r="K2496">
        <v>666</v>
      </c>
      <c r="L2496" t="s">
        <v>35</v>
      </c>
      <c r="M2496" t="s">
        <v>21</v>
      </c>
      <c r="N2496" t="s">
        <v>22</v>
      </c>
      <c r="O2496" s="4">
        <v>177844.06</v>
      </c>
      <c r="P2496" t="s">
        <v>28</v>
      </c>
      <c r="Q2496" t="str" cm="1">
        <f t="array" ref="Q2496">_xlfn.IFS(
O2496&lt;50000,"Low Salary (&lt;$50K)",
O2496&lt;90000,"Lower Middle ($50K-$90K)",
O2496&lt;130000,"Middle ($90K-$130K)",
O2496&lt;170000,"Upper Middle ($130K-$170K)",
O2496&gt;=170000,"High Salary (&gt;$170K)"
)</f>
        <v>High Salary (&gt;$170K)</v>
      </c>
      <c r="R2496" t="str" cm="1">
        <f t="array" ref="R2496">_xlfn.IFS(
G2496&lt;=2,"New Customers (0-2Y)",
G2496&lt;=5,"Growing Customers (3-5Y)",
G2496&lt;=8,"Established Customers (6-8Y)",
G2496&lt;=10,"Loyal Customers (9-10Y)"
)</f>
        <v>Growing Customers (3-5Y)</v>
      </c>
    </row>
    <row r="2497" spans="1:18" x14ac:dyDescent="0.35">
      <c r="A2497">
        <v>15666548</v>
      </c>
      <c r="B2497" t="s">
        <v>400</v>
      </c>
      <c r="C2497" t="s">
        <v>42</v>
      </c>
      <c r="D2497" t="s">
        <v>18</v>
      </c>
      <c r="E2497">
        <v>56</v>
      </c>
      <c r="F2497" t="s">
        <v>19</v>
      </c>
      <c r="G2497">
        <v>2</v>
      </c>
      <c r="H2497" s="4">
        <v>111920.13</v>
      </c>
      <c r="I2497" t="s">
        <v>33</v>
      </c>
      <c r="J2497">
        <v>3</v>
      </c>
      <c r="K2497">
        <v>466</v>
      </c>
      <c r="L2497" t="s">
        <v>44</v>
      </c>
      <c r="M2497" t="s">
        <v>21</v>
      </c>
      <c r="N2497" t="s">
        <v>32</v>
      </c>
      <c r="O2497" s="4">
        <v>197634.11</v>
      </c>
      <c r="P2497" t="s">
        <v>23</v>
      </c>
      <c r="Q2497" t="str" cm="1">
        <f t="array" ref="Q2497">_xlfn.IFS(
O2497&lt;50000,"Low Salary (&lt;$50K)",
O2497&lt;90000,"Lower Middle ($50K-$90K)",
O2497&lt;130000,"Middle ($90K-$130K)",
O2497&lt;170000,"Upper Middle ($130K-$170K)",
O2497&gt;=170000,"High Salary (&gt;$170K)"
)</f>
        <v>High Salary (&gt;$170K)</v>
      </c>
      <c r="R2497" t="str" cm="1">
        <f t="array" ref="R2497">_xlfn.IFS(
G2497&lt;=2,"New Customers (0-2Y)",
G2497&lt;=5,"Growing Customers (3-5Y)",
G2497&lt;=8,"Established Customers (6-8Y)",
G2497&lt;=10,"Loyal Customers (9-10Y)"
)</f>
        <v>New Customers (0-2Y)</v>
      </c>
    </row>
    <row r="2498" spans="1:18" x14ac:dyDescent="0.35">
      <c r="A2498">
        <v>15625623</v>
      </c>
      <c r="B2498" t="s">
        <v>241</v>
      </c>
      <c r="C2498" t="s">
        <v>17</v>
      </c>
      <c r="D2498" t="s">
        <v>18</v>
      </c>
      <c r="E2498">
        <v>45</v>
      </c>
      <c r="F2498" t="s">
        <v>19</v>
      </c>
      <c r="G2498">
        <v>4</v>
      </c>
      <c r="H2498" s="4">
        <v>0</v>
      </c>
      <c r="I2498" t="s">
        <v>24</v>
      </c>
      <c r="J2498">
        <v>2</v>
      </c>
      <c r="K2498">
        <v>567</v>
      </c>
      <c r="L2498" t="s">
        <v>31</v>
      </c>
      <c r="M2498" t="s">
        <v>27</v>
      </c>
      <c r="N2498" t="s">
        <v>22</v>
      </c>
      <c r="O2498" s="4">
        <v>121053.19</v>
      </c>
      <c r="P2498" t="s">
        <v>28</v>
      </c>
      <c r="Q2498" t="str" cm="1">
        <f t="array" ref="Q2498">_xlfn.IFS(
O2498&lt;50000,"Low Salary (&lt;$50K)",
O2498&lt;90000,"Lower Middle ($50K-$90K)",
O2498&lt;130000,"Middle ($90K-$130K)",
O2498&lt;170000,"Upper Middle ($130K-$170K)",
O2498&gt;=170000,"High Salary (&gt;$170K)"
)</f>
        <v>Middle ($90K-$130K)</v>
      </c>
      <c r="R2498" t="str" cm="1">
        <f t="array" ref="R2498">_xlfn.IFS(
G2498&lt;=2,"New Customers (0-2Y)",
G2498&lt;=5,"Growing Customers (3-5Y)",
G2498&lt;=8,"Established Customers (6-8Y)",
G2498&lt;=10,"Loyal Customers (9-10Y)"
)</f>
        <v>Growing Customers (3-5Y)</v>
      </c>
    </row>
    <row r="2499" spans="1:18" x14ac:dyDescent="0.35">
      <c r="A2499">
        <v>15748123</v>
      </c>
      <c r="B2499" t="s">
        <v>1014</v>
      </c>
      <c r="C2499" t="s">
        <v>17</v>
      </c>
      <c r="D2499" t="s">
        <v>39</v>
      </c>
      <c r="E2499">
        <v>20</v>
      </c>
      <c r="F2499" t="s">
        <v>43</v>
      </c>
      <c r="G2499">
        <v>3</v>
      </c>
      <c r="H2499" s="4">
        <v>0</v>
      </c>
      <c r="I2499" t="s">
        <v>24</v>
      </c>
      <c r="J2499">
        <v>2</v>
      </c>
      <c r="K2499">
        <v>613</v>
      </c>
      <c r="L2499" t="s">
        <v>20</v>
      </c>
      <c r="M2499" t="s">
        <v>21</v>
      </c>
      <c r="N2499" t="s">
        <v>22</v>
      </c>
      <c r="O2499" s="4">
        <v>149613.76999999999</v>
      </c>
      <c r="P2499" t="s">
        <v>28</v>
      </c>
      <c r="Q2499" t="str" cm="1">
        <f t="array" ref="Q2499">_xlfn.IFS(
O2499&lt;50000,"Low Salary (&lt;$50K)",
O2499&lt;90000,"Lower Middle ($50K-$90K)",
O2499&lt;130000,"Middle ($90K-$130K)",
O2499&lt;170000,"Upper Middle ($130K-$170K)",
O2499&gt;=170000,"High Salary (&gt;$170K)"
)</f>
        <v>Upper Middle ($130K-$170K)</v>
      </c>
      <c r="R2499" t="str" cm="1">
        <f t="array" ref="R2499">_xlfn.IFS(
G2499&lt;=2,"New Customers (0-2Y)",
G2499&lt;=5,"Growing Customers (3-5Y)",
G2499&lt;=8,"Established Customers (6-8Y)",
G2499&lt;=10,"Loyal Customers (9-10Y)"
)</f>
        <v>Growing Customers (3-5Y)</v>
      </c>
    </row>
    <row r="2500" spans="1:18" x14ac:dyDescent="0.35">
      <c r="A2500">
        <v>15648735</v>
      </c>
      <c r="B2500" t="s">
        <v>1386</v>
      </c>
      <c r="C2500" t="s">
        <v>17</v>
      </c>
      <c r="D2500" t="s">
        <v>39</v>
      </c>
      <c r="E2500">
        <v>37</v>
      </c>
      <c r="F2500" t="s">
        <v>19</v>
      </c>
      <c r="G2500">
        <v>8</v>
      </c>
      <c r="H2500" s="4">
        <v>0</v>
      </c>
      <c r="I2500" t="s">
        <v>24</v>
      </c>
      <c r="J2500">
        <v>2</v>
      </c>
      <c r="K2500">
        <v>718</v>
      </c>
      <c r="L2500" t="s">
        <v>35</v>
      </c>
      <c r="M2500" t="s">
        <v>21</v>
      </c>
      <c r="N2500" t="s">
        <v>22</v>
      </c>
      <c r="O2500" s="4">
        <v>142.81</v>
      </c>
      <c r="P2500" t="s">
        <v>28</v>
      </c>
      <c r="Q2500" t="str" cm="1">
        <f t="array" ref="Q2500">_xlfn.IFS(
O2500&lt;50000,"Low Salary (&lt;$50K)",
O2500&lt;90000,"Lower Middle ($50K-$90K)",
O2500&lt;130000,"Middle ($90K-$130K)",
O2500&lt;170000,"Upper Middle ($130K-$170K)",
O2500&gt;=170000,"High Salary (&gt;$170K)"
)</f>
        <v>Low Salary (&lt;$50K)</v>
      </c>
      <c r="R2500" t="str" cm="1">
        <f t="array" ref="R2500">_xlfn.IFS(
G2500&lt;=2,"New Customers (0-2Y)",
G2500&lt;=5,"Growing Customers (3-5Y)",
G2500&lt;=8,"Established Customers (6-8Y)",
G2500&lt;=10,"Loyal Customers (9-10Y)"
)</f>
        <v>Established Customers (6-8Y)</v>
      </c>
    </row>
    <row r="2501" spans="1:18" x14ac:dyDescent="0.35">
      <c r="A2501">
        <v>15634974</v>
      </c>
      <c r="B2501" t="s">
        <v>1387</v>
      </c>
      <c r="C2501" t="s">
        <v>17</v>
      </c>
      <c r="D2501" t="s">
        <v>18</v>
      </c>
      <c r="E2501">
        <v>37</v>
      </c>
      <c r="F2501" t="s">
        <v>19</v>
      </c>
      <c r="G2501">
        <v>8</v>
      </c>
      <c r="H2501" s="4">
        <v>75150.34</v>
      </c>
      <c r="I2501" t="s">
        <v>29</v>
      </c>
      <c r="J2501">
        <v>4</v>
      </c>
      <c r="K2501">
        <v>614</v>
      </c>
      <c r="L2501" t="s">
        <v>20</v>
      </c>
      <c r="M2501" t="s">
        <v>27</v>
      </c>
      <c r="N2501" t="s">
        <v>22</v>
      </c>
      <c r="O2501" s="4">
        <v>131766.67000000001</v>
      </c>
      <c r="P2501" t="s">
        <v>23</v>
      </c>
      <c r="Q2501" t="str" cm="1">
        <f t="array" ref="Q2501">_xlfn.IFS(
O2501&lt;50000,"Low Salary (&lt;$50K)",
O2501&lt;90000,"Lower Middle ($50K-$90K)",
O2501&lt;130000,"Middle ($90K-$130K)",
O2501&lt;170000,"Upper Middle ($130K-$170K)",
O2501&gt;=170000,"High Salary (&gt;$170K)"
)</f>
        <v>Upper Middle ($130K-$170K)</v>
      </c>
      <c r="R2501" t="str" cm="1">
        <f t="array" ref="R2501">_xlfn.IFS(
G2501&lt;=2,"New Customers (0-2Y)",
G2501&lt;=5,"Growing Customers (3-5Y)",
G2501&lt;=8,"Established Customers (6-8Y)",
G2501&lt;=10,"Loyal Customers (9-10Y)"
)</f>
        <v>Established Customers (6-8Y)</v>
      </c>
    </row>
    <row r="2502" spans="1:18" x14ac:dyDescent="0.35">
      <c r="A2502">
        <v>15713378</v>
      </c>
      <c r="B2502" t="s">
        <v>102</v>
      </c>
      <c r="C2502" t="s">
        <v>17</v>
      </c>
      <c r="D2502" t="s">
        <v>39</v>
      </c>
      <c r="E2502">
        <v>38</v>
      </c>
      <c r="F2502" t="s">
        <v>19</v>
      </c>
      <c r="G2502">
        <v>10</v>
      </c>
      <c r="H2502" s="4">
        <v>0</v>
      </c>
      <c r="I2502" t="s">
        <v>24</v>
      </c>
      <c r="J2502">
        <v>2</v>
      </c>
      <c r="K2502">
        <v>711</v>
      </c>
      <c r="L2502" t="s">
        <v>35</v>
      </c>
      <c r="M2502" t="s">
        <v>27</v>
      </c>
      <c r="N2502" t="s">
        <v>32</v>
      </c>
      <c r="O2502" s="4">
        <v>53311.78</v>
      </c>
      <c r="P2502" t="s">
        <v>28</v>
      </c>
      <c r="Q2502" t="str" cm="1">
        <f t="array" ref="Q2502">_xlfn.IFS(
O2502&lt;50000,"Low Salary (&lt;$50K)",
O2502&lt;90000,"Lower Middle ($50K-$90K)",
O2502&lt;130000,"Middle ($90K-$130K)",
O2502&lt;170000,"Upper Middle ($130K-$170K)",
O2502&gt;=170000,"High Salary (&gt;$170K)"
)</f>
        <v>Lower Middle ($50K-$90K)</v>
      </c>
      <c r="R2502" t="str" cm="1">
        <f t="array" ref="R2502">_xlfn.IFS(
G2502&lt;=2,"New Customers (0-2Y)",
G2502&lt;=5,"Growing Customers (3-5Y)",
G2502&lt;=8,"Established Customers (6-8Y)",
G2502&lt;=10,"Loyal Customers (9-10Y)"
)</f>
        <v>Loyal Customers (9-10Y)</v>
      </c>
    </row>
    <row r="2503" spans="1:18" x14ac:dyDescent="0.35">
      <c r="A2503">
        <v>15753370</v>
      </c>
      <c r="B2503" t="s">
        <v>57</v>
      </c>
      <c r="C2503" t="s">
        <v>42</v>
      </c>
      <c r="D2503" t="s">
        <v>18</v>
      </c>
      <c r="E2503">
        <v>38</v>
      </c>
      <c r="F2503" t="s">
        <v>19</v>
      </c>
      <c r="G2503">
        <v>5</v>
      </c>
      <c r="H2503" s="4">
        <v>114753.76</v>
      </c>
      <c r="I2503" t="s">
        <v>33</v>
      </c>
      <c r="J2503">
        <v>1</v>
      </c>
      <c r="K2503">
        <v>691</v>
      </c>
      <c r="L2503" t="s">
        <v>35</v>
      </c>
      <c r="M2503" t="s">
        <v>21</v>
      </c>
      <c r="N2503" t="s">
        <v>32</v>
      </c>
      <c r="O2503" s="4">
        <v>107665.02</v>
      </c>
      <c r="P2503" t="s">
        <v>28</v>
      </c>
      <c r="Q2503" t="str" cm="1">
        <f t="array" ref="Q2503">_xlfn.IFS(
O2503&lt;50000,"Low Salary (&lt;$50K)",
O2503&lt;90000,"Lower Middle ($50K-$90K)",
O2503&lt;130000,"Middle ($90K-$130K)",
O2503&lt;170000,"Upper Middle ($130K-$170K)",
O2503&gt;=170000,"High Salary (&gt;$170K)"
)</f>
        <v>Middle ($90K-$130K)</v>
      </c>
      <c r="R2503" t="str" cm="1">
        <f t="array" ref="R2503">_xlfn.IFS(
G2503&lt;=2,"New Customers (0-2Y)",
G2503&lt;=5,"Growing Customers (3-5Y)",
G2503&lt;=8,"Established Customers (6-8Y)",
G2503&lt;=10,"Loyal Customers (9-10Y)"
)</f>
        <v>Growing Customers (3-5Y)</v>
      </c>
    </row>
    <row r="2504" spans="1:18" x14ac:dyDescent="0.35">
      <c r="A2504">
        <v>15782659</v>
      </c>
      <c r="B2504" t="s">
        <v>589</v>
      </c>
      <c r="C2504" t="s">
        <v>17</v>
      </c>
      <c r="D2504" t="s">
        <v>39</v>
      </c>
      <c r="E2504">
        <v>32</v>
      </c>
      <c r="F2504" t="s">
        <v>19</v>
      </c>
      <c r="G2504">
        <v>0</v>
      </c>
      <c r="H2504" s="4">
        <v>0</v>
      </c>
      <c r="I2504" t="s">
        <v>24</v>
      </c>
      <c r="J2504">
        <v>1</v>
      </c>
      <c r="K2504">
        <v>527</v>
      </c>
      <c r="L2504" t="s">
        <v>31</v>
      </c>
      <c r="M2504" t="s">
        <v>21</v>
      </c>
      <c r="N2504" t="s">
        <v>32</v>
      </c>
      <c r="O2504" s="4">
        <v>109523.88</v>
      </c>
      <c r="P2504" t="s">
        <v>28</v>
      </c>
      <c r="Q2504" t="str" cm="1">
        <f t="array" ref="Q2504">_xlfn.IFS(
O2504&lt;50000,"Low Salary (&lt;$50K)",
O2504&lt;90000,"Lower Middle ($50K-$90K)",
O2504&lt;130000,"Middle ($90K-$130K)",
O2504&lt;170000,"Upper Middle ($130K-$170K)",
O2504&gt;=170000,"High Salary (&gt;$170K)"
)</f>
        <v>Middle ($90K-$130K)</v>
      </c>
      <c r="R2504" t="str" cm="1">
        <f t="array" ref="R2504">_xlfn.IFS(
G2504&lt;=2,"New Customers (0-2Y)",
G2504&lt;=5,"Growing Customers (3-5Y)",
G2504&lt;=8,"Established Customers (6-8Y)",
G2504&lt;=10,"Loyal Customers (9-10Y)"
)</f>
        <v>New Customers (0-2Y)</v>
      </c>
    </row>
    <row r="2505" spans="1:18" x14ac:dyDescent="0.35">
      <c r="A2505">
        <v>15583364</v>
      </c>
      <c r="B2505" t="s">
        <v>696</v>
      </c>
      <c r="C2505" t="s">
        <v>17</v>
      </c>
      <c r="D2505" t="s">
        <v>18</v>
      </c>
      <c r="E2505">
        <v>32</v>
      </c>
      <c r="F2505" t="s">
        <v>19</v>
      </c>
      <c r="G2505">
        <v>6</v>
      </c>
      <c r="H2505" s="4">
        <v>111871.93</v>
      </c>
      <c r="I2505" t="s">
        <v>33</v>
      </c>
      <c r="J2505">
        <v>1</v>
      </c>
      <c r="K2505">
        <v>476</v>
      </c>
      <c r="L2505" t="s">
        <v>44</v>
      </c>
      <c r="M2505" t="s">
        <v>27</v>
      </c>
      <c r="N2505" t="s">
        <v>32</v>
      </c>
      <c r="O2505" s="4">
        <v>112132.86</v>
      </c>
      <c r="P2505" t="s">
        <v>28</v>
      </c>
      <c r="Q2505" t="str" cm="1">
        <f t="array" ref="Q2505">_xlfn.IFS(
O2505&lt;50000,"Low Salary (&lt;$50K)",
O2505&lt;90000,"Lower Middle ($50K-$90K)",
O2505&lt;130000,"Middle ($90K-$130K)",
O2505&lt;170000,"Upper Middle ($130K-$170K)",
O2505&gt;=170000,"High Salary (&gt;$170K)"
)</f>
        <v>Middle ($90K-$130K)</v>
      </c>
      <c r="R2505" t="str" cm="1">
        <f t="array" ref="R2505">_xlfn.IFS(
G2505&lt;=2,"New Customers (0-2Y)",
G2505&lt;=5,"Growing Customers (3-5Y)",
G2505&lt;=8,"Established Customers (6-8Y)",
G2505&lt;=10,"Loyal Customers (9-10Y)"
)</f>
        <v>Established Customers (6-8Y)</v>
      </c>
    </row>
    <row r="2506" spans="1:18" x14ac:dyDescent="0.35">
      <c r="A2506">
        <v>15625942</v>
      </c>
      <c r="B2506" t="s">
        <v>57</v>
      </c>
      <c r="C2506" t="s">
        <v>26</v>
      </c>
      <c r="D2506" t="s">
        <v>18</v>
      </c>
      <c r="E2506">
        <v>45</v>
      </c>
      <c r="F2506" t="s">
        <v>19</v>
      </c>
      <c r="G2506">
        <v>0</v>
      </c>
      <c r="H2506" s="4">
        <v>0</v>
      </c>
      <c r="I2506" t="s">
        <v>24</v>
      </c>
      <c r="J2506">
        <v>2</v>
      </c>
      <c r="K2506">
        <v>619</v>
      </c>
      <c r="L2506" t="s">
        <v>20</v>
      </c>
      <c r="M2506" t="s">
        <v>27</v>
      </c>
      <c r="N2506" t="s">
        <v>32</v>
      </c>
      <c r="O2506" s="4">
        <v>113645.4</v>
      </c>
      <c r="P2506" t="s">
        <v>28</v>
      </c>
      <c r="Q2506" t="str" cm="1">
        <f t="array" ref="Q2506">_xlfn.IFS(
O2506&lt;50000,"Low Salary (&lt;$50K)",
O2506&lt;90000,"Lower Middle ($50K-$90K)",
O2506&lt;130000,"Middle ($90K-$130K)",
O2506&lt;170000,"Upper Middle ($130K-$170K)",
O2506&gt;=170000,"High Salary (&gt;$170K)"
)</f>
        <v>Middle ($90K-$130K)</v>
      </c>
      <c r="R2506" t="str" cm="1">
        <f t="array" ref="R2506">_xlfn.IFS(
G2506&lt;=2,"New Customers (0-2Y)",
G2506&lt;=5,"Growing Customers (3-5Y)",
G2506&lt;=8,"Established Customers (6-8Y)",
G2506&lt;=10,"Loyal Customers (9-10Y)"
)</f>
        <v>New Customers (0-2Y)</v>
      </c>
    </row>
    <row r="2507" spans="1:18" x14ac:dyDescent="0.35">
      <c r="A2507">
        <v>15720284</v>
      </c>
      <c r="B2507" t="s">
        <v>216</v>
      </c>
      <c r="C2507" t="s">
        <v>42</v>
      </c>
      <c r="D2507" t="s">
        <v>18</v>
      </c>
      <c r="E2507">
        <v>37</v>
      </c>
      <c r="F2507" t="s">
        <v>19</v>
      </c>
      <c r="G2507">
        <v>4</v>
      </c>
      <c r="H2507" s="4">
        <v>135927.06</v>
      </c>
      <c r="I2507" t="s">
        <v>33</v>
      </c>
      <c r="J2507">
        <v>1</v>
      </c>
      <c r="K2507">
        <v>607</v>
      </c>
      <c r="L2507" t="s">
        <v>20</v>
      </c>
      <c r="M2507" t="s">
        <v>27</v>
      </c>
      <c r="N2507" t="s">
        <v>32</v>
      </c>
      <c r="O2507" s="4">
        <v>180890.4</v>
      </c>
      <c r="P2507" t="s">
        <v>28</v>
      </c>
      <c r="Q2507" t="str" cm="1">
        <f t="array" ref="Q2507">_xlfn.IFS(
O2507&lt;50000,"Low Salary (&lt;$50K)",
O2507&lt;90000,"Lower Middle ($50K-$90K)",
O2507&lt;130000,"Middle ($90K-$130K)",
O2507&lt;170000,"Upper Middle ($130K-$170K)",
O2507&gt;=170000,"High Salary (&gt;$170K)"
)</f>
        <v>High Salary (&gt;$170K)</v>
      </c>
      <c r="R2507" t="str" cm="1">
        <f t="array" ref="R2507">_xlfn.IFS(
G2507&lt;=2,"New Customers (0-2Y)",
G2507&lt;=5,"Growing Customers (3-5Y)",
G2507&lt;=8,"Established Customers (6-8Y)",
G2507&lt;=10,"Loyal Customers (9-10Y)"
)</f>
        <v>Growing Customers (3-5Y)</v>
      </c>
    </row>
    <row r="2508" spans="1:18" x14ac:dyDescent="0.35">
      <c r="A2508">
        <v>15679642</v>
      </c>
      <c r="B2508" t="s">
        <v>548</v>
      </c>
      <c r="C2508" t="s">
        <v>26</v>
      </c>
      <c r="D2508" t="s">
        <v>39</v>
      </c>
      <c r="E2508">
        <v>44</v>
      </c>
      <c r="F2508" t="s">
        <v>19</v>
      </c>
      <c r="G2508">
        <v>8</v>
      </c>
      <c r="H2508" s="4">
        <v>0</v>
      </c>
      <c r="I2508" t="s">
        <v>24</v>
      </c>
      <c r="J2508">
        <v>2</v>
      </c>
      <c r="K2508">
        <v>695</v>
      </c>
      <c r="L2508" t="s">
        <v>35</v>
      </c>
      <c r="M2508" t="s">
        <v>21</v>
      </c>
      <c r="N2508" t="s">
        <v>22</v>
      </c>
      <c r="O2508" s="4">
        <v>70974.13</v>
      </c>
      <c r="P2508" t="s">
        <v>28</v>
      </c>
      <c r="Q2508" t="str" cm="1">
        <f t="array" ref="Q2508">_xlfn.IFS(
O2508&lt;50000,"Low Salary (&lt;$50K)",
O2508&lt;90000,"Lower Middle ($50K-$90K)",
O2508&lt;130000,"Middle ($90K-$130K)",
O2508&lt;170000,"Upper Middle ($130K-$170K)",
O2508&gt;=170000,"High Salary (&gt;$170K)"
)</f>
        <v>Lower Middle ($50K-$90K)</v>
      </c>
      <c r="R2508" t="str" cm="1">
        <f t="array" ref="R2508">_xlfn.IFS(
G2508&lt;=2,"New Customers (0-2Y)",
G2508&lt;=5,"Growing Customers (3-5Y)",
G2508&lt;=8,"Established Customers (6-8Y)",
G2508&lt;=10,"Loyal Customers (9-10Y)"
)</f>
        <v>Established Customers (6-8Y)</v>
      </c>
    </row>
    <row r="2509" spans="1:18" x14ac:dyDescent="0.35">
      <c r="A2509">
        <v>15628007</v>
      </c>
      <c r="B2509" t="s">
        <v>411</v>
      </c>
      <c r="C2509" t="s">
        <v>17</v>
      </c>
      <c r="D2509" t="s">
        <v>39</v>
      </c>
      <c r="E2509">
        <v>33</v>
      </c>
      <c r="F2509" t="s">
        <v>19</v>
      </c>
      <c r="G2509">
        <v>1</v>
      </c>
      <c r="H2509" s="4">
        <v>0</v>
      </c>
      <c r="I2509" t="s">
        <v>24</v>
      </c>
      <c r="J2509">
        <v>2</v>
      </c>
      <c r="K2509">
        <v>653</v>
      </c>
      <c r="L2509" t="s">
        <v>20</v>
      </c>
      <c r="M2509" t="s">
        <v>27</v>
      </c>
      <c r="N2509" t="s">
        <v>32</v>
      </c>
      <c r="O2509" s="4">
        <v>53379.519999999997</v>
      </c>
      <c r="P2509" t="s">
        <v>28</v>
      </c>
      <c r="Q2509" t="str" cm="1">
        <f t="array" ref="Q2509">_xlfn.IFS(
O2509&lt;50000,"Low Salary (&lt;$50K)",
O2509&lt;90000,"Lower Middle ($50K-$90K)",
O2509&lt;130000,"Middle ($90K-$130K)",
O2509&lt;170000,"Upper Middle ($130K-$170K)",
O2509&gt;=170000,"High Salary (&gt;$170K)"
)</f>
        <v>Lower Middle ($50K-$90K)</v>
      </c>
      <c r="R2509" t="str" cm="1">
        <f t="array" ref="R2509">_xlfn.IFS(
G2509&lt;=2,"New Customers (0-2Y)",
G2509&lt;=5,"Growing Customers (3-5Y)",
G2509&lt;=8,"Established Customers (6-8Y)",
G2509&lt;=10,"Loyal Customers (9-10Y)"
)</f>
        <v>New Customers (0-2Y)</v>
      </c>
    </row>
    <row r="2510" spans="1:18" x14ac:dyDescent="0.35">
      <c r="A2510">
        <v>15661974</v>
      </c>
      <c r="B2510" t="s">
        <v>99</v>
      </c>
      <c r="C2510" t="s">
        <v>17</v>
      </c>
      <c r="D2510" t="s">
        <v>39</v>
      </c>
      <c r="E2510">
        <v>46</v>
      </c>
      <c r="F2510" t="s">
        <v>19</v>
      </c>
      <c r="G2510">
        <v>2</v>
      </c>
      <c r="H2510" s="4">
        <v>57037.74</v>
      </c>
      <c r="I2510" t="s">
        <v>29</v>
      </c>
      <c r="J2510">
        <v>1</v>
      </c>
      <c r="K2510">
        <v>677</v>
      </c>
      <c r="L2510" t="s">
        <v>35</v>
      </c>
      <c r="M2510" t="s">
        <v>21</v>
      </c>
      <c r="N2510" t="s">
        <v>22</v>
      </c>
      <c r="O2510" s="4">
        <v>158531.01</v>
      </c>
      <c r="P2510" t="s">
        <v>28</v>
      </c>
      <c r="Q2510" t="str" cm="1">
        <f t="array" ref="Q2510">_xlfn.IFS(
O2510&lt;50000,"Low Salary (&lt;$50K)",
O2510&lt;90000,"Lower Middle ($50K-$90K)",
O2510&lt;130000,"Middle ($90K-$130K)",
O2510&lt;170000,"Upper Middle ($130K-$170K)",
O2510&gt;=170000,"High Salary (&gt;$170K)"
)</f>
        <v>Upper Middle ($130K-$170K)</v>
      </c>
      <c r="R2510" t="str" cm="1">
        <f t="array" ref="R2510">_xlfn.IFS(
G2510&lt;=2,"New Customers (0-2Y)",
G2510&lt;=5,"Growing Customers (3-5Y)",
G2510&lt;=8,"Established Customers (6-8Y)",
G2510&lt;=10,"Loyal Customers (9-10Y)"
)</f>
        <v>New Customers (0-2Y)</v>
      </c>
    </row>
    <row r="2511" spans="1:18" x14ac:dyDescent="0.35">
      <c r="A2511">
        <v>15689341</v>
      </c>
      <c r="B2511" t="s">
        <v>462</v>
      </c>
      <c r="C2511" t="s">
        <v>17</v>
      </c>
      <c r="D2511" t="s">
        <v>18</v>
      </c>
      <c r="E2511">
        <v>50</v>
      </c>
      <c r="F2511" t="s">
        <v>19</v>
      </c>
      <c r="G2511">
        <v>10</v>
      </c>
      <c r="H2511" s="4">
        <v>0</v>
      </c>
      <c r="I2511" t="s">
        <v>24</v>
      </c>
      <c r="J2511">
        <v>4</v>
      </c>
      <c r="K2511">
        <v>655</v>
      </c>
      <c r="L2511" t="s">
        <v>20</v>
      </c>
      <c r="M2511" t="s">
        <v>21</v>
      </c>
      <c r="N2511" t="s">
        <v>32</v>
      </c>
      <c r="O2511" s="4">
        <v>179267.94</v>
      </c>
      <c r="P2511" t="s">
        <v>23</v>
      </c>
      <c r="Q2511" t="str" cm="1">
        <f t="array" ref="Q2511">_xlfn.IFS(
O2511&lt;50000,"Low Salary (&lt;$50K)",
O2511&lt;90000,"Lower Middle ($50K-$90K)",
O2511&lt;130000,"Middle ($90K-$130K)",
O2511&lt;170000,"Upper Middle ($130K-$170K)",
O2511&gt;=170000,"High Salary (&gt;$170K)"
)</f>
        <v>High Salary (&gt;$170K)</v>
      </c>
      <c r="R2511" t="str" cm="1">
        <f t="array" ref="R2511">_xlfn.IFS(
G2511&lt;=2,"New Customers (0-2Y)",
G2511&lt;=5,"Growing Customers (3-5Y)",
G2511&lt;=8,"Established Customers (6-8Y)",
G2511&lt;=10,"Loyal Customers (9-10Y)"
)</f>
        <v>Loyal Customers (9-10Y)</v>
      </c>
    </row>
    <row r="2512" spans="1:18" x14ac:dyDescent="0.35">
      <c r="A2512">
        <v>15607993</v>
      </c>
      <c r="B2512" t="s">
        <v>183</v>
      </c>
      <c r="C2512" t="s">
        <v>17</v>
      </c>
      <c r="D2512" t="s">
        <v>18</v>
      </c>
      <c r="E2512">
        <v>52</v>
      </c>
      <c r="F2512" t="s">
        <v>19</v>
      </c>
      <c r="G2512">
        <v>2</v>
      </c>
      <c r="H2512" s="4">
        <v>79468.960000000006</v>
      </c>
      <c r="I2512" t="s">
        <v>29</v>
      </c>
      <c r="J2512">
        <v>1</v>
      </c>
      <c r="K2512">
        <v>625</v>
      </c>
      <c r="L2512" t="s">
        <v>20</v>
      </c>
      <c r="M2512" t="s">
        <v>21</v>
      </c>
      <c r="N2512" t="s">
        <v>22</v>
      </c>
      <c r="O2512" s="4">
        <v>84606.03</v>
      </c>
      <c r="P2512" t="s">
        <v>28</v>
      </c>
      <c r="Q2512" t="str" cm="1">
        <f t="array" ref="Q2512">_xlfn.IFS(
O2512&lt;50000,"Low Salary (&lt;$50K)",
O2512&lt;90000,"Lower Middle ($50K-$90K)",
O2512&lt;130000,"Middle ($90K-$130K)",
O2512&lt;170000,"Upper Middle ($130K-$170K)",
O2512&gt;=170000,"High Salary (&gt;$170K)"
)</f>
        <v>Lower Middle ($50K-$90K)</v>
      </c>
      <c r="R2512" t="str" cm="1">
        <f t="array" ref="R2512">_xlfn.IFS(
G2512&lt;=2,"New Customers (0-2Y)",
G2512&lt;=5,"Growing Customers (3-5Y)",
G2512&lt;=8,"Established Customers (6-8Y)",
G2512&lt;=10,"Loyal Customers (9-10Y)"
)</f>
        <v>New Customers (0-2Y)</v>
      </c>
    </row>
    <row r="2513" spans="1:18" x14ac:dyDescent="0.35">
      <c r="A2513">
        <v>15693267</v>
      </c>
      <c r="B2513" t="s">
        <v>846</v>
      </c>
      <c r="C2513" t="s">
        <v>42</v>
      </c>
      <c r="D2513" t="s">
        <v>18</v>
      </c>
      <c r="E2513">
        <v>34</v>
      </c>
      <c r="F2513" t="s">
        <v>19</v>
      </c>
      <c r="G2513">
        <v>7</v>
      </c>
      <c r="H2513" s="4">
        <v>121063.85</v>
      </c>
      <c r="I2513" t="s">
        <v>33</v>
      </c>
      <c r="J2513">
        <v>1</v>
      </c>
      <c r="K2513">
        <v>679</v>
      </c>
      <c r="L2513" t="s">
        <v>35</v>
      </c>
      <c r="M2513" t="s">
        <v>21</v>
      </c>
      <c r="N2513" t="s">
        <v>32</v>
      </c>
      <c r="O2513" s="4">
        <v>56984.58</v>
      </c>
      <c r="P2513" t="s">
        <v>28</v>
      </c>
      <c r="Q2513" t="str" cm="1">
        <f t="array" ref="Q2513">_xlfn.IFS(
O2513&lt;50000,"Low Salary (&lt;$50K)",
O2513&lt;90000,"Lower Middle ($50K-$90K)",
O2513&lt;130000,"Middle ($90K-$130K)",
O2513&lt;170000,"Upper Middle ($130K-$170K)",
O2513&gt;=170000,"High Salary (&gt;$170K)"
)</f>
        <v>Lower Middle ($50K-$90K)</v>
      </c>
      <c r="R2513" t="str" cm="1">
        <f t="array" ref="R2513">_xlfn.IFS(
G2513&lt;=2,"New Customers (0-2Y)",
G2513&lt;=5,"Growing Customers (3-5Y)",
G2513&lt;=8,"Established Customers (6-8Y)",
G2513&lt;=10,"Loyal Customers (9-10Y)"
)</f>
        <v>Established Customers (6-8Y)</v>
      </c>
    </row>
    <row r="2514" spans="1:18" x14ac:dyDescent="0.35">
      <c r="A2514">
        <v>15769522</v>
      </c>
      <c r="B2514" t="s">
        <v>1388</v>
      </c>
      <c r="C2514" t="s">
        <v>17</v>
      </c>
      <c r="D2514" t="s">
        <v>39</v>
      </c>
      <c r="E2514">
        <v>51</v>
      </c>
      <c r="F2514" t="s">
        <v>19</v>
      </c>
      <c r="G2514">
        <v>1</v>
      </c>
      <c r="H2514" s="4">
        <v>118537.47</v>
      </c>
      <c r="I2514" t="s">
        <v>33</v>
      </c>
      <c r="J2514">
        <v>1</v>
      </c>
      <c r="K2514">
        <v>734</v>
      </c>
      <c r="L2514" t="s">
        <v>35</v>
      </c>
      <c r="M2514" t="s">
        <v>21</v>
      </c>
      <c r="N2514" t="s">
        <v>22</v>
      </c>
      <c r="O2514" s="4">
        <v>116912.45</v>
      </c>
      <c r="P2514" t="s">
        <v>28</v>
      </c>
      <c r="Q2514" t="str" cm="1">
        <f t="array" ref="Q2514">_xlfn.IFS(
O2514&lt;50000,"Low Salary (&lt;$50K)",
O2514&lt;90000,"Lower Middle ($50K-$90K)",
O2514&lt;130000,"Middle ($90K-$130K)",
O2514&lt;170000,"Upper Middle ($130K-$170K)",
O2514&gt;=170000,"High Salary (&gt;$170K)"
)</f>
        <v>Middle ($90K-$130K)</v>
      </c>
      <c r="R2514" t="str" cm="1">
        <f t="array" ref="R2514">_xlfn.IFS(
G2514&lt;=2,"New Customers (0-2Y)",
G2514&lt;=5,"Growing Customers (3-5Y)",
G2514&lt;=8,"Established Customers (6-8Y)",
G2514&lt;=10,"Loyal Customers (9-10Y)"
)</f>
        <v>New Customers (0-2Y)</v>
      </c>
    </row>
    <row r="2515" spans="1:18" x14ac:dyDescent="0.35">
      <c r="A2515">
        <v>15755825</v>
      </c>
      <c r="B2515" t="s">
        <v>1389</v>
      </c>
      <c r="C2515" t="s">
        <v>17</v>
      </c>
      <c r="D2515" t="s">
        <v>39</v>
      </c>
      <c r="E2515">
        <v>39</v>
      </c>
      <c r="F2515" t="s">
        <v>19</v>
      </c>
      <c r="G2515">
        <v>10</v>
      </c>
      <c r="H2515" s="4">
        <v>0</v>
      </c>
      <c r="I2515" t="s">
        <v>24</v>
      </c>
      <c r="J2515">
        <v>2</v>
      </c>
      <c r="K2515">
        <v>666</v>
      </c>
      <c r="L2515" t="s">
        <v>35</v>
      </c>
      <c r="M2515" t="s">
        <v>21</v>
      </c>
      <c r="N2515" t="s">
        <v>32</v>
      </c>
      <c r="O2515" s="4">
        <v>102999.33</v>
      </c>
      <c r="P2515" t="s">
        <v>28</v>
      </c>
      <c r="Q2515" t="str" cm="1">
        <f t="array" ref="Q2515">_xlfn.IFS(
O2515&lt;50000,"Low Salary (&lt;$50K)",
O2515&lt;90000,"Lower Middle ($50K-$90K)",
O2515&lt;130000,"Middle ($90K-$130K)",
O2515&lt;170000,"Upper Middle ($130K-$170K)",
O2515&gt;=170000,"High Salary (&gt;$170K)"
)</f>
        <v>Middle ($90K-$130K)</v>
      </c>
      <c r="R2515" t="str" cm="1">
        <f t="array" ref="R2515">_xlfn.IFS(
G2515&lt;=2,"New Customers (0-2Y)",
G2515&lt;=5,"Growing Customers (3-5Y)",
G2515&lt;=8,"Established Customers (6-8Y)",
G2515&lt;=10,"Loyal Customers (9-10Y)"
)</f>
        <v>Loyal Customers (9-10Y)</v>
      </c>
    </row>
    <row r="2516" spans="1:18" x14ac:dyDescent="0.35">
      <c r="A2516">
        <v>15598175</v>
      </c>
      <c r="B2516" t="s">
        <v>289</v>
      </c>
      <c r="C2516" t="s">
        <v>42</v>
      </c>
      <c r="D2516" t="s">
        <v>18</v>
      </c>
      <c r="E2516">
        <v>26</v>
      </c>
      <c r="F2516" t="s">
        <v>43</v>
      </c>
      <c r="G2516">
        <v>4</v>
      </c>
      <c r="H2516" s="4">
        <v>105082.07</v>
      </c>
      <c r="I2516" t="s">
        <v>33</v>
      </c>
      <c r="J2516">
        <v>2</v>
      </c>
      <c r="K2516">
        <v>592</v>
      </c>
      <c r="L2516" t="s">
        <v>31</v>
      </c>
      <c r="M2516" t="s">
        <v>21</v>
      </c>
      <c r="N2516" t="s">
        <v>32</v>
      </c>
      <c r="O2516" s="4">
        <v>132801.57</v>
      </c>
      <c r="P2516" t="s">
        <v>28</v>
      </c>
      <c r="Q2516" t="str" cm="1">
        <f t="array" ref="Q2516">_xlfn.IFS(
O2516&lt;50000,"Low Salary (&lt;$50K)",
O2516&lt;90000,"Lower Middle ($50K-$90K)",
O2516&lt;130000,"Middle ($90K-$130K)",
O2516&lt;170000,"Upper Middle ($130K-$170K)",
O2516&gt;=170000,"High Salary (&gt;$170K)"
)</f>
        <v>Upper Middle ($130K-$170K)</v>
      </c>
      <c r="R2516" t="str" cm="1">
        <f t="array" ref="R2516">_xlfn.IFS(
G2516&lt;=2,"New Customers (0-2Y)",
G2516&lt;=5,"Growing Customers (3-5Y)",
G2516&lt;=8,"Established Customers (6-8Y)",
G2516&lt;=10,"Loyal Customers (9-10Y)"
)</f>
        <v>Growing Customers (3-5Y)</v>
      </c>
    </row>
    <row r="2517" spans="1:18" x14ac:dyDescent="0.35">
      <c r="A2517">
        <v>15744327</v>
      </c>
      <c r="B2517" t="s">
        <v>1390</v>
      </c>
      <c r="C2517" t="s">
        <v>17</v>
      </c>
      <c r="D2517" t="s">
        <v>39</v>
      </c>
      <c r="E2517">
        <v>40</v>
      </c>
      <c r="F2517" t="s">
        <v>19</v>
      </c>
      <c r="G2517">
        <v>4</v>
      </c>
      <c r="H2517" s="4">
        <v>0</v>
      </c>
      <c r="I2517" t="s">
        <v>24</v>
      </c>
      <c r="J2517">
        <v>1</v>
      </c>
      <c r="K2517">
        <v>564</v>
      </c>
      <c r="L2517" t="s">
        <v>31</v>
      </c>
      <c r="M2517" t="s">
        <v>21</v>
      </c>
      <c r="N2517" t="s">
        <v>32</v>
      </c>
      <c r="O2517" s="4">
        <v>85455.62</v>
      </c>
      <c r="P2517" t="s">
        <v>23</v>
      </c>
      <c r="Q2517" t="str" cm="1">
        <f t="array" ref="Q2517">_xlfn.IFS(
O2517&lt;50000,"Low Salary (&lt;$50K)",
O2517&lt;90000,"Lower Middle ($50K-$90K)",
O2517&lt;130000,"Middle ($90K-$130K)",
O2517&lt;170000,"Upper Middle ($130K-$170K)",
O2517&gt;=170000,"High Salary (&gt;$170K)"
)</f>
        <v>Lower Middle ($50K-$90K)</v>
      </c>
      <c r="R2517" t="str" cm="1">
        <f t="array" ref="R2517">_xlfn.IFS(
G2517&lt;=2,"New Customers (0-2Y)",
G2517&lt;=5,"Growing Customers (3-5Y)",
G2517&lt;=8,"Established Customers (6-8Y)",
G2517&lt;=10,"Loyal Customers (9-10Y)"
)</f>
        <v>Growing Customers (3-5Y)</v>
      </c>
    </row>
    <row r="2518" spans="1:18" x14ac:dyDescent="0.35">
      <c r="A2518">
        <v>15798666</v>
      </c>
      <c r="B2518" t="s">
        <v>267</v>
      </c>
      <c r="C2518" t="s">
        <v>17</v>
      </c>
      <c r="D2518" t="s">
        <v>18</v>
      </c>
      <c r="E2518">
        <v>36</v>
      </c>
      <c r="F2518" t="s">
        <v>19</v>
      </c>
      <c r="G2518">
        <v>6</v>
      </c>
      <c r="H2518" s="4">
        <v>0</v>
      </c>
      <c r="I2518" t="s">
        <v>24</v>
      </c>
      <c r="J2518">
        <v>2</v>
      </c>
      <c r="K2518">
        <v>814</v>
      </c>
      <c r="L2518" t="s">
        <v>37</v>
      </c>
      <c r="M2518" t="s">
        <v>21</v>
      </c>
      <c r="N2518" t="s">
        <v>22</v>
      </c>
      <c r="O2518" s="4">
        <v>98657.01</v>
      </c>
      <c r="P2518" t="s">
        <v>28</v>
      </c>
      <c r="Q2518" t="str" cm="1">
        <f t="array" ref="Q2518">_xlfn.IFS(
O2518&lt;50000,"Low Salary (&lt;$50K)",
O2518&lt;90000,"Lower Middle ($50K-$90K)",
O2518&lt;130000,"Middle ($90K-$130K)",
O2518&lt;170000,"Upper Middle ($130K-$170K)",
O2518&gt;=170000,"High Salary (&gt;$170K)"
)</f>
        <v>Middle ($90K-$130K)</v>
      </c>
      <c r="R2518" t="str" cm="1">
        <f t="array" ref="R2518">_xlfn.IFS(
G2518&lt;=2,"New Customers (0-2Y)",
G2518&lt;=5,"Growing Customers (3-5Y)",
G2518&lt;=8,"Established Customers (6-8Y)",
G2518&lt;=10,"Loyal Customers (9-10Y)"
)</f>
        <v>Established Customers (6-8Y)</v>
      </c>
    </row>
    <row r="2519" spans="1:18" x14ac:dyDescent="0.35">
      <c r="A2519">
        <v>15577064</v>
      </c>
      <c r="B2519" t="s">
        <v>1173</v>
      </c>
      <c r="C2519" t="s">
        <v>42</v>
      </c>
      <c r="D2519" t="s">
        <v>39</v>
      </c>
      <c r="E2519">
        <v>36</v>
      </c>
      <c r="F2519" t="s">
        <v>19</v>
      </c>
      <c r="G2519">
        <v>2</v>
      </c>
      <c r="H2519" s="4">
        <v>104702.65</v>
      </c>
      <c r="I2519" t="s">
        <v>33</v>
      </c>
      <c r="J2519">
        <v>2</v>
      </c>
      <c r="K2519">
        <v>592</v>
      </c>
      <c r="L2519" t="s">
        <v>31</v>
      </c>
      <c r="M2519" t="s">
        <v>21</v>
      </c>
      <c r="N2519" t="s">
        <v>32</v>
      </c>
      <c r="O2519" s="4">
        <v>107948.72</v>
      </c>
      <c r="P2519" t="s">
        <v>28</v>
      </c>
      <c r="Q2519" t="str" cm="1">
        <f t="array" ref="Q2519">_xlfn.IFS(
O2519&lt;50000,"Low Salary (&lt;$50K)",
O2519&lt;90000,"Lower Middle ($50K-$90K)",
O2519&lt;130000,"Middle ($90K-$130K)",
O2519&lt;170000,"Upper Middle ($130K-$170K)",
O2519&gt;=170000,"High Salary (&gt;$170K)"
)</f>
        <v>Middle ($90K-$130K)</v>
      </c>
      <c r="R2519" t="str" cm="1">
        <f t="array" ref="R2519">_xlfn.IFS(
G2519&lt;=2,"New Customers (0-2Y)",
G2519&lt;=5,"Growing Customers (3-5Y)",
G2519&lt;=8,"Established Customers (6-8Y)",
G2519&lt;=10,"Loyal Customers (9-10Y)"
)</f>
        <v>New Customers (0-2Y)</v>
      </c>
    </row>
    <row r="2520" spans="1:18" x14ac:dyDescent="0.35">
      <c r="A2520">
        <v>15759436</v>
      </c>
      <c r="B2520" t="s">
        <v>1391</v>
      </c>
      <c r="C2520" t="s">
        <v>17</v>
      </c>
      <c r="D2520" t="s">
        <v>18</v>
      </c>
      <c r="E2520">
        <v>50</v>
      </c>
      <c r="F2520" t="s">
        <v>19</v>
      </c>
      <c r="G2520">
        <v>2</v>
      </c>
      <c r="H2520" s="4">
        <v>95813.759999999995</v>
      </c>
      <c r="I2520" t="s">
        <v>29</v>
      </c>
      <c r="J2520">
        <v>3</v>
      </c>
      <c r="K2520">
        <v>758</v>
      </c>
      <c r="L2520" t="s">
        <v>35</v>
      </c>
      <c r="M2520" t="s">
        <v>21</v>
      </c>
      <c r="N2520" t="s">
        <v>22</v>
      </c>
      <c r="O2520" s="4">
        <v>67944.09</v>
      </c>
      <c r="P2520" t="s">
        <v>23</v>
      </c>
      <c r="Q2520" t="str" cm="1">
        <f t="array" ref="Q2520">_xlfn.IFS(
O2520&lt;50000,"Low Salary (&lt;$50K)",
O2520&lt;90000,"Lower Middle ($50K-$90K)",
O2520&lt;130000,"Middle ($90K-$130K)",
O2520&lt;170000,"Upper Middle ($130K-$170K)",
O2520&gt;=170000,"High Salary (&gt;$170K)"
)</f>
        <v>Lower Middle ($50K-$90K)</v>
      </c>
      <c r="R2520" t="str" cm="1">
        <f t="array" ref="R2520">_xlfn.IFS(
G2520&lt;=2,"New Customers (0-2Y)",
G2520&lt;=5,"Growing Customers (3-5Y)",
G2520&lt;=8,"Established Customers (6-8Y)",
G2520&lt;=10,"Loyal Customers (9-10Y)"
)</f>
        <v>New Customers (0-2Y)</v>
      </c>
    </row>
    <row r="2521" spans="1:18" x14ac:dyDescent="0.35">
      <c r="A2521">
        <v>15690231</v>
      </c>
      <c r="B2521" t="s">
        <v>292</v>
      </c>
      <c r="C2521" t="s">
        <v>26</v>
      </c>
      <c r="D2521" t="s">
        <v>18</v>
      </c>
      <c r="E2521">
        <v>62</v>
      </c>
      <c r="F2521" t="s">
        <v>2967</v>
      </c>
      <c r="G2521">
        <v>0</v>
      </c>
      <c r="H2521" s="4">
        <v>167026.60999999999</v>
      </c>
      <c r="I2521" t="s">
        <v>33</v>
      </c>
      <c r="J2521">
        <v>2</v>
      </c>
      <c r="K2521">
        <v>612</v>
      </c>
      <c r="L2521" t="s">
        <v>20</v>
      </c>
      <c r="M2521" t="s">
        <v>21</v>
      </c>
      <c r="N2521" t="s">
        <v>22</v>
      </c>
      <c r="O2521" s="4">
        <v>192892.05</v>
      </c>
      <c r="P2521" t="s">
        <v>28</v>
      </c>
      <c r="Q2521" t="str" cm="1">
        <f t="array" ref="Q2521">_xlfn.IFS(
O2521&lt;50000,"Low Salary (&lt;$50K)",
O2521&lt;90000,"Lower Middle ($50K-$90K)",
O2521&lt;130000,"Middle ($90K-$130K)",
O2521&lt;170000,"Upper Middle ($130K-$170K)",
O2521&gt;=170000,"High Salary (&gt;$170K)"
)</f>
        <v>High Salary (&gt;$170K)</v>
      </c>
      <c r="R2521" t="str" cm="1">
        <f t="array" ref="R2521">_xlfn.IFS(
G2521&lt;=2,"New Customers (0-2Y)",
G2521&lt;=5,"Growing Customers (3-5Y)",
G2521&lt;=8,"Established Customers (6-8Y)",
G2521&lt;=10,"Loyal Customers (9-10Y)"
)</f>
        <v>New Customers (0-2Y)</v>
      </c>
    </row>
    <row r="2522" spans="1:18" x14ac:dyDescent="0.35">
      <c r="A2522">
        <v>15751561</v>
      </c>
      <c r="B2522" t="s">
        <v>1392</v>
      </c>
      <c r="C2522" t="s">
        <v>42</v>
      </c>
      <c r="D2522" t="s">
        <v>39</v>
      </c>
      <c r="E2522">
        <v>61</v>
      </c>
      <c r="F2522" t="s">
        <v>2967</v>
      </c>
      <c r="G2522">
        <v>7</v>
      </c>
      <c r="H2522" s="4">
        <v>102453.26</v>
      </c>
      <c r="I2522" t="s">
        <v>33</v>
      </c>
      <c r="J2522">
        <v>1</v>
      </c>
      <c r="K2522">
        <v>498</v>
      </c>
      <c r="L2522" t="s">
        <v>44</v>
      </c>
      <c r="M2522" t="s">
        <v>21</v>
      </c>
      <c r="N2522" t="s">
        <v>32</v>
      </c>
      <c r="O2522" s="4">
        <v>187247.56</v>
      </c>
      <c r="P2522" t="s">
        <v>23</v>
      </c>
      <c r="Q2522" t="str" cm="1">
        <f t="array" ref="Q2522">_xlfn.IFS(
O2522&lt;50000,"Low Salary (&lt;$50K)",
O2522&lt;90000,"Lower Middle ($50K-$90K)",
O2522&lt;130000,"Middle ($90K-$130K)",
O2522&lt;170000,"Upper Middle ($130K-$170K)",
O2522&gt;=170000,"High Salary (&gt;$170K)"
)</f>
        <v>High Salary (&gt;$170K)</v>
      </c>
      <c r="R2522" t="str" cm="1">
        <f t="array" ref="R2522">_xlfn.IFS(
G2522&lt;=2,"New Customers (0-2Y)",
G2522&lt;=5,"Growing Customers (3-5Y)",
G2522&lt;=8,"Established Customers (6-8Y)",
G2522&lt;=10,"Loyal Customers (9-10Y)"
)</f>
        <v>Established Customers (6-8Y)</v>
      </c>
    </row>
    <row r="2523" spans="1:18" x14ac:dyDescent="0.35">
      <c r="A2523">
        <v>15739068</v>
      </c>
      <c r="B2523" t="s">
        <v>1393</v>
      </c>
      <c r="C2523" t="s">
        <v>42</v>
      </c>
      <c r="D2523" t="s">
        <v>39</v>
      </c>
      <c r="E2523">
        <v>25</v>
      </c>
      <c r="F2523" t="s">
        <v>43</v>
      </c>
      <c r="G2523">
        <v>4</v>
      </c>
      <c r="H2523" s="4">
        <v>148045.45000000001</v>
      </c>
      <c r="I2523" t="s">
        <v>33</v>
      </c>
      <c r="J2523">
        <v>2</v>
      </c>
      <c r="K2523">
        <v>638</v>
      </c>
      <c r="L2523" t="s">
        <v>20</v>
      </c>
      <c r="M2523" t="s">
        <v>21</v>
      </c>
      <c r="N2523" t="s">
        <v>22</v>
      </c>
      <c r="O2523" s="4">
        <v>114722.42</v>
      </c>
      <c r="P2523" t="s">
        <v>28</v>
      </c>
      <c r="Q2523" t="str" cm="1">
        <f t="array" ref="Q2523">_xlfn.IFS(
O2523&lt;50000,"Low Salary (&lt;$50K)",
O2523&lt;90000,"Lower Middle ($50K-$90K)",
O2523&lt;130000,"Middle ($90K-$130K)",
O2523&lt;170000,"Upper Middle ($130K-$170K)",
O2523&gt;=170000,"High Salary (&gt;$170K)"
)</f>
        <v>Middle ($90K-$130K)</v>
      </c>
      <c r="R2523" t="str" cm="1">
        <f t="array" ref="R2523">_xlfn.IFS(
G2523&lt;=2,"New Customers (0-2Y)",
G2523&lt;=5,"Growing Customers (3-5Y)",
G2523&lt;=8,"Established Customers (6-8Y)",
G2523&lt;=10,"Loyal Customers (9-10Y)"
)</f>
        <v>Growing Customers (3-5Y)</v>
      </c>
    </row>
    <row r="2524" spans="1:18" x14ac:dyDescent="0.35">
      <c r="A2524">
        <v>15758056</v>
      </c>
      <c r="B2524" t="s">
        <v>154</v>
      </c>
      <c r="C2524" t="s">
        <v>17</v>
      </c>
      <c r="D2524" t="s">
        <v>39</v>
      </c>
      <c r="E2524">
        <v>35</v>
      </c>
      <c r="F2524" t="s">
        <v>19</v>
      </c>
      <c r="G2524">
        <v>1</v>
      </c>
      <c r="H2524" s="4">
        <v>0</v>
      </c>
      <c r="I2524" t="s">
        <v>24</v>
      </c>
      <c r="J2524">
        <v>2</v>
      </c>
      <c r="K2524">
        <v>558</v>
      </c>
      <c r="L2524" t="s">
        <v>31</v>
      </c>
      <c r="M2524" t="s">
        <v>27</v>
      </c>
      <c r="N2524" t="s">
        <v>32</v>
      </c>
      <c r="O2524" s="4">
        <v>111687.57</v>
      </c>
      <c r="P2524" t="s">
        <v>28</v>
      </c>
      <c r="Q2524" t="str" cm="1">
        <f t="array" ref="Q2524">_xlfn.IFS(
O2524&lt;50000,"Low Salary (&lt;$50K)",
O2524&lt;90000,"Lower Middle ($50K-$90K)",
O2524&lt;130000,"Middle ($90K-$130K)",
O2524&lt;170000,"Upper Middle ($130K-$170K)",
O2524&gt;=170000,"High Salary (&gt;$170K)"
)</f>
        <v>Middle ($90K-$130K)</v>
      </c>
      <c r="R2524" t="str" cm="1">
        <f t="array" ref="R2524">_xlfn.IFS(
G2524&lt;=2,"New Customers (0-2Y)",
G2524&lt;=5,"Growing Customers (3-5Y)",
G2524&lt;=8,"Established Customers (6-8Y)",
G2524&lt;=10,"Loyal Customers (9-10Y)"
)</f>
        <v>New Customers (0-2Y)</v>
      </c>
    </row>
    <row r="2525" spans="1:18" x14ac:dyDescent="0.35">
      <c r="A2525">
        <v>15742269</v>
      </c>
      <c r="B2525" t="s">
        <v>365</v>
      </c>
      <c r="C2525" t="s">
        <v>17</v>
      </c>
      <c r="D2525" t="s">
        <v>18</v>
      </c>
      <c r="E2525">
        <v>24</v>
      </c>
      <c r="F2525" t="s">
        <v>43</v>
      </c>
      <c r="G2525">
        <v>1</v>
      </c>
      <c r="H2525" s="4">
        <v>0</v>
      </c>
      <c r="I2525" t="s">
        <v>24</v>
      </c>
      <c r="J2525">
        <v>2</v>
      </c>
      <c r="K2525">
        <v>756</v>
      </c>
      <c r="L2525" t="s">
        <v>35</v>
      </c>
      <c r="M2525" t="s">
        <v>21</v>
      </c>
      <c r="N2525" t="s">
        <v>32</v>
      </c>
      <c r="O2525" s="4">
        <v>184182.25</v>
      </c>
      <c r="P2525" t="s">
        <v>28</v>
      </c>
      <c r="Q2525" t="str" cm="1">
        <f t="array" ref="Q2525">_xlfn.IFS(
O2525&lt;50000,"Low Salary (&lt;$50K)",
O2525&lt;90000,"Lower Middle ($50K-$90K)",
O2525&lt;130000,"Middle ($90K-$130K)",
O2525&lt;170000,"Upper Middle ($130K-$170K)",
O2525&gt;=170000,"High Salary (&gt;$170K)"
)</f>
        <v>High Salary (&gt;$170K)</v>
      </c>
      <c r="R2525" t="str" cm="1">
        <f t="array" ref="R2525">_xlfn.IFS(
G2525&lt;=2,"New Customers (0-2Y)",
G2525&lt;=5,"Growing Customers (3-5Y)",
G2525&lt;=8,"Established Customers (6-8Y)",
G2525&lt;=10,"Loyal Customers (9-10Y)"
)</f>
        <v>New Customers (0-2Y)</v>
      </c>
    </row>
    <row r="2526" spans="1:18" x14ac:dyDescent="0.35">
      <c r="A2526">
        <v>15726490</v>
      </c>
      <c r="B2526" t="s">
        <v>445</v>
      </c>
      <c r="C2526" t="s">
        <v>26</v>
      </c>
      <c r="D2526" t="s">
        <v>39</v>
      </c>
      <c r="E2526">
        <v>52</v>
      </c>
      <c r="F2526" t="s">
        <v>19</v>
      </c>
      <c r="G2526">
        <v>4</v>
      </c>
      <c r="H2526" s="4">
        <v>0</v>
      </c>
      <c r="I2526" t="s">
        <v>24</v>
      </c>
      <c r="J2526">
        <v>1</v>
      </c>
      <c r="K2526">
        <v>782</v>
      </c>
      <c r="L2526" t="s">
        <v>37</v>
      </c>
      <c r="M2526" t="s">
        <v>21</v>
      </c>
      <c r="N2526" t="s">
        <v>22</v>
      </c>
      <c r="O2526" s="4">
        <v>52759.82</v>
      </c>
      <c r="P2526" t="s">
        <v>23</v>
      </c>
      <c r="Q2526" t="str" cm="1">
        <f t="array" ref="Q2526">_xlfn.IFS(
O2526&lt;50000,"Low Salary (&lt;$50K)",
O2526&lt;90000,"Lower Middle ($50K-$90K)",
O2526&lt;130000,"Middle ($90K-$130K)",
O2526&lt;170000,"Upper Middle ($130K-$170K)",
O2526&gt;=170000,"High Salary (&gt;$170K)"
)</f>
        <v>Lower Middle ($50K-$90K)</v>
      </c>
      <c r="R2526" t="str" cm="1">
        <f t="array" ref="R2526">_xlfn.IFS(
G2526&lt;=2,"New Customers (0-2Y)",
G2526&lt;=5,"Growing Customers (3-5Y)",
G2526&lt;=8,"Established Customers (6-8Y)",
G2526&lt;=10,"Loyal Customers (9-10Y)"
)</f>
        <v>Growing Customers (3-5Y)</v>
      </c>
    </row>
    <row r="2527" spans="1:18" x14ac:dyDescent="0.35">
      <c r="A2527">
        <v>15738411</v>
      </c>
      <c r="B2527" t="s">
        <v>201</v>
      </c>
      <c r="C2527" t="s">
        <v>17</v>
      </c>
      <c r="D2527" t="s">
        <v>39</v>
      </c>
      <c r="E2527">
        <v>34</v>
      </c>
      <c r="F2527" t="s">
        <v>19</v>
      </c>
      <c r="G2527">
        <v>10</v>
      </c>
      <c r="H2527" s="4">
        <v>104498.79</v>
      </c>
      <c r="I2527" t="s">
        <v>33</v>
      </c>
      <c r="J2527">
        <v>1</v>
      </c>
      <c r="K2527">
        <v>505</v>
      </c>
      <c r="L2527" t="s">
        <v>31</v>
      </c>
      <c r="M2527" t="s">
        <v>27</v>
      </c>
      <c r="N2527" t="s">
        <v>22</v>
      </c>
      <c r="O2527" s="4">
        <v>126451.14</v>
      </c>
      <c r="P2527" t="s">
        <v>28</v>
      </c>
      <c r="Q2527" t="str" cm="1">
        <f t="array" ref="Q2527">_xlfn.IFS(
O2527&lt;50000,"Low Salary (&lt;$50K)",
O2527&lt;90000,"Lower Middle ($50K-$90K)",
O2527&lt;130000,"Middle ($90K-$130K)",
O2527&lt;170000,"Upper Middle ($130K-$170K)",
O2527&gt;=170000,"High Salary (&gt;$170K)"
)</f>
        <v>Middle ($90K-$130K)</v>
      </c>
      <c r="R2527" t="str" cm="1">
        <f t="array" ref="R2527">_xlfn.IFS(
G2527&lt;=2,"New Customers (0-2Y)",
G2527&lt;=5,"Growing Customers (3-5Y)",
G2527&lt;=8,"Established Customers (6-8Y)",
G2527&lt;=10,"Loyal Customers (9-10Y)"
)</f>
        <v>Loyal Customers (9-10Y)</v>
      </c>
    </row>
    <row r="2528" spans="1:18" x14ac:dyDescent="0.35">
      <c r="A2528">
        <v>15727919</v>
      </c>
      <c r="B2528" t="s">
        <v>410</v>
      </c>
      <c r="C2528" t="s">
        <v>26</v>
      </c>
      <c r="D2528" t="s">
        <v>18</v>
      </c>
      <c r="E2528">
        <v>29</v>
      </c>
      <c r="F2528" t="s">
        <v>43</v>
      </c>
      <c r="G2528">
        <v>6</v>
      </c>
      <c r="H2528" s="4">
        <v>0</v>
      </c>
      <c r="I2528" t="s">
        <v>24</v>
      </c>
      <c r="J2528">
        <v>2</v>
      </c>
      <c r="K2528">
        <v>671</v>
      </c>
      <c r="L2528" t="s">
        <v>35</v>
      </c>
      <c r="M2528" t="s">
        <v>27</v>
      </c>
      <c r="N2528" t="s">
        <v>32</v>
      </c>
      <c r="O2528" s="4">
        <v>12048.67</v>
      </c>
      <c r="P2528" t="s">
        <v>28</v>
      </c>
      <c r="Q2528" t="str" cm="1">
        <f t="array" ref="Q2528">_xlfn.IFS(
O2528&lt;50000,"Low Salary (&lt;$50K)",
O2528&lt;90000,"Lower Middle ($50K-$90K)",
O2528&lt;130000,"Middle ($90K-$130K)",
O2528&lt;170000,"Upper Middle ($130K-$170K)",
O2528&gt;=170000,"High Salary (&gt;$170K)"
)</f>
        <v>Low Salary (&lt;$50K)</v>
      </c>
      <c r="R2528" t="str" cm="1">
        <f t="array" ref="R2528">_xlfn.IFS(
G2528&lt;=2,"New Customers (0-2Y)",
G2528&lt;=5,"Growing Customers (3-5Y)",
G2528&lt;=8,"Established Customers (6-8Y)",
G2528&lt;=10,"Loyal Customers (9-10Y)"
)</f>
        <v>Established Customers (6-8Y)</v>
      </c>
    </row>
    <row r="2529" spans="1:18" x14ac:dyDescent="0.35">
      <c r="A2529">
        <v>15709396</v>
      </c>
      <c r="B2529" t="s">
        <v>448</v>
      </c>
      <c r="C2529" t="s">
        <v>17</v>
      </c>
      <c r="D2529" t="s">
        <v>39</v>
      </c>
      <c r="E2529">
        <v>42</v>
      </c>
      <c r="F2529" t="s">
        <v>19</v>
      </c>
      <c r="G2529">
        <v>6</v>
      </c>
      <c r="H2529" s="4">
        <v>0</v>
      </c>
      <c r="I2529" t="s">
        <v>24</v>
      </c>
      <c r="J2529">
        <v>2</v>
      </c>
      <c r="K2529">
        <v>801</v>
      </c>
      <c r="L2529" t="s">
        <v>37</v>
      </c>
      <c r="M2529" t="s">
        <v>21</v>
      </c>
      <c r="N2529" t="s">
        <v>22</v>
      </c>
      <c r="O2529" s="4">
        <v>95804.33</v>
      </c>
      <c r="P2529" t="s">
        <v>28</v>
      </c>
      <c r="Q2529" t="str" cm="1">
        <f t="array" ref="Q2529">_xlfn.IFS(
O2529&lt;50000,"Low Salary (&lt;$50K)",
O2529&lt;90000,"Lower Middle ($50K-$90K)",
O2529&lt;130000,"Middle ($90K-$130K)",
O2529&lt;170000,"Upper Middle ($130K-$170K)",
O2529&gt;=170000,"High Salary (&gt;$170K)"
)</f>
        <v>Middle ($90K-$130K)</v>
      </c>
      <c r="R2529" t="str" cm="1">
        <f t="array" ref="R2529">_xlfn.IFS(
G2529&lt;=2,"New Customers (0-2Y)",
G2529&lt;=5,"Growing Customers (3-5Y)",
G2529&lt;=8,"Established Customers (6-8Y)",
G2529&lt;=10,"Loyal Customers (9-10Y)"
)</f>
        <v>Established Customers (6-8Y)</v>
      </c>
    </row>
    <row r="2530" spans="1:18" x14ac:dyDescent="0.35">
      <c r="A2530">
        <v>15654106</v>
      </c>
      <c r="B2530" t="s">
        <v>978</v>
      </c>
      <c r="C2530" t="s">
        <v>17</v>
      </c>
      <c r="D2530" t="s">
        <v>39</v>
      </c>
      <c r="E2530">
        <v>26</v>
      </c>
      <c r="F2530" t="s">
        <v>43</v>
      </c>
      <c r="G2530">
        <v>8</v>
      </c>
      <c r="H2530" s="4">
        <v>149542.51999999999</v>
      </c>
      <c r="I2530" t="s">
        <v>33</v>
      </c>
      <c r="J2530">
        <v>2</v>
      </c>
      <c r="K2530">
        <v>604</v>
      </c>
      <c r="L2530" t="s">
        <v>20</v>
      </c>
      <c r="M2530" t="s">
        <v>27</v>
      </c>
      <c r="N2530" t="s">
        <v>22</v>
      </c>
      <c r="O2530" s="4">
        <v>197911.52</v>
      </c>
      <c r="P2530" t="s">
        <v>28</v>
      </c>
      <c r="Q2530" t="str" cm="1">
        <f t="array" ref="Q2530">_xlfn.IFS(
O2530&lt;50000,"Low Salary (&lt;$50K)",
O2530&lt;90000,"Lower Middle ($50K-$90K)",
O2530&lt;130000,"Middle ($90K-$130K)",
O2530&lt;170000,"Upper Middle ($130K-$170K)",
O2530&gt;=170000,"High Salary (&gt;$170K)"
)</f>
        <v>High Salary (&gt;$170K)</v>
      </c>
      <c r="R2530" t="str" cm="1">
        <f t="array" ref="R2530">_xlfn.IFS(
G2530&lt;=2,"New Customers (0-2Y)",
G2530&lt;=5,"Growing Customers (3-5Y)",
G2530&lt;=8,"Established Customers (6-8Y)",
G2530&lt;=10,"Loyal Customers (9-10Y)"
)</f>
        <v>Established Customers (6-8Y)</v>
      </c>
    </row>
    <row r="2531" spans="1:18" x14ac:dyDescent="0.35">
      <c r="A2531">
        <v>15621653</v>
      </c>
      <c r="B2531" t="s">
        <v>664</v>
      </c>
      <c r="C2531" t="s">
        <v>17</v>
      </c>
      <c r="D2531" t="s">
        <v>18</v>
      </c>
      <c r="E2531">
        <v>29</v>
      </c>
      <c r="F2531" t="s">
        <v>43</v>
      </c>
      <c r="G2531">
        <v>10</v>
      </c>
      <c r="H2531" s="4">
        <v>87946.39</v>
      </c>
      <c r="I2531" t="s">
        <v>29</v>
      </c>
      <c r="J2531">
        <v>1</v>
      </c>
      <c r="K2531">
        <v>716</v>
      </c>
      <c r="L2531" t="s">
        <v>35</v>
      </c>
      <c r="M2531" t="s">
        <v>21</v>
      </c>
      <c r="N2531" t="s">
        <v>22</v>
      </c>
      <c r="O2531" s="4">
        <v>182531.74</v>
      </c>
      <c r="P2531" t="s">
        <v>28</v>
      </c>
      <c r="Q2531" t="str" cm="1">
        <f t="array" ref="Q2531">_xlfn.IFS(
O2531&lt;50000,"Low Salary (&lt;$50K)",
O2531&lt;90000,"Lower Middle ($50K-$90K)",
O2531&lt;130000,"Middle ($90K-$130K)",
O2531&lt;170000,"Upper Middle ($130K-$170K)",
O2531&gt;=170000,"High Salary (&gt;$170K)"
)</f>
        <v>High Salary (&gt;$170K)</v>
      </c>
      <c r="R2531" t="str" cm="1">
        <f t="array" ref="R2531">_xlfn.IFS(
G2531&lt;=2,"New Customers (0-2Y)",
G2531&lt;=5,"Growing Customers (3-5Y)",
G2531&lt;=8,"Established Customers (6-8Y)",
G2531&lt;=10,"Loyal Customers (9-10Y)"
)</f>
        <v>Loyal Customers (9-10Y)</v>
      </c>
    </row>
    <row r="2532" spans="1:18" x14ac:dyDescent="0.35">
      <c r="A2532">
        <v>15598086</v>
      </c>
      <c r="B2532" t="s">
        <v>340</v>
      </c>
      <c r="C2532" t="s">
        <v>17</v>
      </c>
      <c r="D2532" t="s">
        <v>18</v>
      </c>
      <c r="E2532">
        <v>45</v>
      </c>
      <c r="F2532" t="s">
        <v>19</v>
      </c>
      <c r="G2532">
        <v>3</v>
      </c>
      <c r="H2532" s="4">
        <v>68639.570000000007</v>
      </c>
      <c r="I2532" t="s">
        <v>29</v>
      </c>
      <c r="J2532">
        <v>1</v>
      </c>
      <c r="K2532">
        <v>624</v>
      </c>
      <c r="L2532" t="s">
        <v>20</v>
      </c>
      <c r="M2532" t="s">
        <v>21</v>
      </c>
      <c r="N2532" t="s">
        <v>32</v>
      </c>
      <c r="O2532" s="4">
        <v>168002.31</v>
      </c>
      <c r="P2532" t="s">
        <v>23</v>
      </c>
      <c r="Q2532" t="str" cm="1">
        <f t="array" ref="Q2532">_xlfn.IFS(
O2532&lt;50000,"Low Salary (&lt;$50K)",
O2532&lt;90000,"Lower Middle ($50K-$90K)",
O2532&lt;130000,"Middle ($90K-$130K)",
O2532&lt;170000,"Upper Middle ($130K-$170K)",
O2532&gt;=170000,"High Salary (&gt;$170K)"
)</f>
        <v>Upper Middle ($130K-$170K)</v>
      </c>
      <c r="R2532" t="str" cm="1">
        <f t="array" ref="R2532">_xlfn.IFS(
G2532&lt;=2,"New Customers (0-2Y)",
G2532&lt;=5,"Growing Customers (3-5Y)",
G2532&lt;=8,"Established Customers (6-8Y)",
G2532&lt;=10,"Loyal Customers (9-10Y)"
)</f>
        <v>Growing Customers (3-5Y)</v>
      </c>
    </row>
    <row r="2533" spans="1:18" x14ac:dyDescent="0.35">
      <c r="A2533">
        <v>15752300</v>
      </c>
      <c r="B2533" t="s">
        <v>560</v>
      </c>
      <c r="C2533" t="s">
        <v>42</v>
      </c>
      <c r="D2533" t="s">
        <v>39</v>
      </c>
      <c r="E2533">
        <v>47</v>
      </c>
      <c r="F2533" t="s">
        <v>19</v>
      </c>
      <c r="G2533">
        <v>4</v>
      </c>
      <c r="H2533" s="4">
        <v>148826.32</v>
      </c>
      <c r="I2533" t="s">
        <v>33</v>
      </c>
      <c r="J2533">
        <v>1</v>
      </c>
      <c r="K2533">
        <v>607</v>
      </c>
      <c r="L2533" t="s">
        <v>20</v>
      </c>
      <c r="M2533" t="s">
        <v>21</v>
      </c>
      <c r="N2533" t="s">
        <v>22</v>
      </c>
      <c r="O2533" s="4">
        <v>79450.61</v>
      </c>
      <c r="P2533" t="s">
        <v>28</v>
      </c>
      <c r="Q2533" t="str" cm="1">
        <f t="array" ref="Q2533">_xlfn.IFS(
O2533&lt;50000,"Low Salary (&lt;$50K)",
O2533&lt;90000,"Lower Middle ($50K-$90K)",
O2533&lt;130000,"Middle ($90K-$130K)",
O2533&lt;170000,"Upper Middle ($130K-$170K)",
O2533&gt;=170000,"High Salary (&gt;$170K)"
)</f>
        <v>Lower Middle ($50K-$90K)</v>
      </c>
      <c r="R2533" t="str" cm="1">
        <f t="array" ref="R2533">_xlfn.IFS(
G2533&lt;=2,"New Customers (0-2Y)",
G2533&lt;=5,"Growing Customers (3-5Y)",
G2533&lt;=8,"Established Customers (6-8Y)",
G2533&lt;=10,"Loyal Customers (9-10Y)"
)</f>
        <v>Growing Customers (3-5Y)</v>
      </c>
    </row>
    <row r="2534" spans="1:18" x14ac:dyDescent="0.35">
      <c r="A2534">
        <v>15658693</v>
      </c>
      <c r="B2534" t="s">
        <v>1394</v>
      </c>
      <c r="C2534" t="s">
        <v>17</v>
      </c>
      <c r="D2534" t="s">
        <v>18</v>
      </c>
      <c r="E2534">
        <v>60</v>
      </c>
      <c r="F2534" t="s">
        <v>2967</v>
      </c>
      <c r="G2534">
        <v>2</v>
      </c>
      <c r="H2534" s="4">
        <v>0</v>
      </c>
      <c r="I2534" t="s">
        <v>24</v>
      </c>
      <c r="J2534">
        <v>2</v>
      </c>
      <c r="K2534">
        <v>827</v>
      </c>
      <c r="L2534" t="s">
        <v>37</v>
      </c>
      <c r="M2534" t="s">
        <v>27</v>
      </c>
      <c r="N2534" t="s">
        <v>22</v>
      </c>
      <c r="O2534" s="4">
        <v>60615.83</v>
      </c>
      <c r="P2534" t="s">
        <v>28</v>
      </c>
      <c r="Q2534" t="str" cm="1">
        <f t="array" ref="Q2534">_xlfn.IFS(
O2534&lt;50000,"Low Salary (&lt;$50K)",
O2534&lt;90000,"Lower Middle ($50K-$90K)",
O2534&lt;130000,"Middle ($90K-$130K)",
O2534&lt;170000,"Upper Middle ($130K-$170K)",
O2534&gt;=170000,"High Salary (&gt;$170K)"
)</f>
        <v>Lower Middle ($50K-$90K)</v>
      </c>
      <c r="R2534" t="str" cm="1">
        <f t="array" ref="R2534">_xlfn.IFS(
G2534&lt;=2,"New Customers (0-2Y)",
G2534&lt;=5,"Growing Customers (3-5Y)",
G2534&lt;=8,"Established Customers (6-8Y)",
G2534&lt;=10,"Loyal Customers (9-10Y)"
)</f>
        <v>New Customers (0-2Y)</v>
      </c>
    </row>
    <row r="2535" spans="1:18" x14ac:dyDescent="0.35">
      <c r="A2535">
        <v>15631838</v>
      </c>
      <c r="B2535" t="s">
        <v>409</v>
      </c>
      <c r="C2535" t="s">
        <v>17</v>
      </c>
      <c r="D2535" t="s">
        <v>39</v>
      </c>
      <c r="E2535">
        <v>61</v>
      </c>
      <c r="F2535" t="s">
        <v>2967</v>
      </c>
      <c r="G2535">
        <v>5</v>
      </c>
      <c r="H2535" s="4">
        <v>108166.09</v>
      </c>
      <c r="I2535" t="s">
        <v>33</v>
      </c>
      <c r="J2535">
        <v>2</v>
      </c>
      <c r="K2535">
        <v>606</v>
      </c>
      <c r="L2535" t="s">
        <v>20</v>
      </c>
      <c r="M2535" t="s">
        <v>27</v>
      </c>
      <c r="N2535" t="s">
        <v>22</v>
      </c>
      <c r="O2535" s="4">
        <v>8643.2099999999991</v>
      </c>
      <c r="P2535" t="s">
        <v>28</v>
      </c>
      <c r="Q2535" t="str" cm="1">
        <f t="array" ref="Q2535">_xlfn.IFS(
O2535&lt;50000,"Low Salary (&lt;$50K)",
O2535&lt;90000,"Lower Middle ($50K-$90K)",
O2535&lt;130000,"Middle ($90K-$130K)",
O2535&lt;170000,"Upper Middle ($130K-$170K)",
O2535&gt;=170000,"High Salary (&gt;$170K)"
)</f>
        <v>Low Salary (&lt;$50K)</v>
      </c>
      <c r="R2535" t="str" cm="1">
        <f t="array" ref="R2535">_xlfn.IFS(
G2535&lt;=2,"New Customers (0-2Y)",
G2535&lt;=5,"Growing Customers (3-5Y)",
G2535&lt;=8,"Established Customers (6-8Y)",
G2535&lt;=10,"Loyal Customers (9-10Y)"
)</f>
        <v>Growing Customers (3-5Y)</v>
      </c>
    </row>
    <row r="2536" spans="1:18" x14ac:dyDescent="0.35">
      <c r="A2536">
        <v>15803804</v>
      </c>
      <c r="B2536" t="s">
        <v>595</v>
      </c>
      <c r="C2536" t="s">
        <v>42</v>
      </c>
      <c r="D2536" t="s">
        <v>18</v>
      </c>
      <c r="E2536">
        <v>35</v>
      </c>
      <c r="F2536" t="s">
        <v>19</v>
      </c>
      <c r="G2536">
        <v>5</v>
      </c>
      <c r="H2536" s="4">
        <v>103214.71</v>
      </c>
      <c r="I2536" t="s">
        <v>33</v>
      </c>
      <c r="J2536">
        <v>1</v>
      </c>
      <c r="K2536">
        <v>717</v>
      </c>
      <c r="L2536" t="s">
        <v>35</v>
      </c>
      <c r="M2536" t="s">
        <v>21</v>
      </c>
      <c r="N2536" t="s">
        <v>32</v>
      </c>
      <c r="O2536" s="4">
        <v>172172.7</v>
      </c>
      <c r="P2536" t="s">
        <v>28</v>
      </c>
      <c r="Q2536" t="str" cm="1">
        <f t="array" ref="Q2536">_xlfn.IFS(
O2536&lt;50000,"Low Salary (&lt;$50K)",
O2536&lt;90000,"Lower Middle ($50K-$90K)",
O2536&lt;130000,"Middle ($90K-$130K)",
O2536&lt;170000,"Upper Middle ($130K-$170K)",
O2536&gt;=170000,"High Salary (&gt;$170K)"
)</f>
        <v>High Salary (&gt;$170K)</v>
      </c>
      <c r="R2536" t="str" cm="1">
        <f t="array" ref="R2536">_xlfn.IFS(
G2536&lt;=2,"New Customers (0-2Y)",
G2536&lt;=5,"Growing Customers (3-5Y)",
G2536&lt;=8,"Established Customers (6-8Y)",
G2536&lt;=10,"Loyal Customers (9-10Y)"
)</f>
        <v>Growing Customers (3-5Y)</v>
      </c>
    </row>
    <row r="2537" spans="1:18" x14ac:dyDescent="0.35">
      <c r="A2537">
        <v>15578809</v>
      </c>
      <c r="B2537" t="s">
        <v>56</v>
      </c>
      <c r="C2537" t="s">
        <v>42</v>
      </c>
      <c r="D2537" t="s">
        <v>39</v>
      </c>
      <c r="E2537">
        <v>40</v>
      </c>
      <c r="F2537" t="s">
        <v>19</v>
      </c>
      <c r="G2537">
        <v>1</v>
      </c>
      <c r="H2537" s="4">
        <v>134760.21</v>
      </c>
      <c r="I2537" t="s">
        <v>33</v>
      </c>
      <c r="J2537">
        <v>2</v>
      </c>
      <c r="K2537">
        <v>651</v>
      </c>
      <c r="L2537" t="s">
        <v>20</v>
      </c>
      <c r="M2537" t="s">
        <v>27</v>
      </c>
      <c r="N2537" t="s">
        <v>32</v>
      </c>
      <c r="O2537" s="4">
        <v>174434.06</v>
      </c>
      <c r="P2537" t="s">
        <v>23</v>
      </c>
      <c r="Q2537" t="str" cm="1">
        <f t="array" ref="Q2537">_xlfn.IFS(
O2537&lt;50000,"Low Salary (&lt;$50K)",
O2537&lt;90000,"Lower Middle ($50K-$90K)",
O2537&lt;130000,"Middle ($90K-$130K)",
O2537&lt;170000,"Upper Middle ($130K-$170K)",
O2537&gt;=170000,"High Salary (&gt;$170K)"
)</f>
        <v>High Salary (&gt;$170K)</v>
      </c>
      <c r="R2537" t="str" cm="1">
        <f t="array" ref="R2537">_xlfn.IFS(
G2537&lt;=2,"New Customers (0-2Y)",
G2537&lt;=5,"Growing Customers (3-5Y)",
G2537&lt;=8,"Established Customers (6-8Y)",
G2537&lt;=10,"Loyal Customers (9-10Y)"
)</f>
        <v>New Customers (0-2Y)</v>
      </c>
    </row>
    <row r="2538" spans="1:18" x14ac:dyDescent="0.35">
      <c r="A2538">
        <v>15752026</v>
      </c>
      <c r="B2538" t="s">
        <v>1395</v>
      </c>
      <c r="C2538" t="s">
        <v>17</v>
      </c>
      <c r="D2538" t="s">
        <v>39</v>
      </c>
      <c r="E2538">
        <v>58</v>
      </c>
      <c r="F2538" t="s">
        <v>19</v>
      </c>
      <c r="G2538">
        <v>3</v>
      </c>
      <c r="H2538" s="4">
        <v>0</v>
      </c>
      <c r="I2538" t="s">
        <v>24</v>
      </c>
      <c r="J2538">
        <v>1</v>
      </c>
      <c r="K2538">
        <v>691</v>
      </c>
      <c r="L2538" t="s">
        <v>35</v>
      </c>
      <c r="M2538" t="s">
        <v>27</v>
      </c>
      <c r="N2538" t="s">
        <v>22</v>
      </c>
      <c r="O2538" s="4">
        <v>194930.3</v>
      </c>
      <c r="P2538" t="s">
        <v>23</v>
      </c>
      <c r="Q2538" t="str" cm="1">
        <f t="array" ref="Q2538">_xlfn.IFS(
O2538&lt;50000,"Low Salary (&lt;$50K)",
O2538&lt;90000,"Lower Middle ($50K-$90K)",
O2538&lt;130000,"Middle ($90K-$130K)",
O2538&lt;170000,"Upper Middle ($130K-$170K)",
O2538&gt;=170000,"High Salary (&gt;$170K)"
)</f>
        <v>High Salary (&gt;$170K)</v>
      </c>
      <c r="R2538" t="str" cm="1">
        <f t="array" ref="R2538">_xlfn.IFS(
G2538&lt;=2,"New Customers (0-2Y)",
G2538&lt;=5,"Growing Customers (3-5Y)",
G2538&lt;=8,"Established Customers (6-8Y)",
G2538&lt;=10,"Loyal Customers (9-10Y)"
)</f>
        <v>Growing Customers (3-5Y)</v>
      </c>
    </row>
    <row r="2539" spans="1:18" x14ac:dyDescent="0.35">
      <c r="A2539">
        <v>15723706</v>
      </c>
      <c r="B2539" t="s">
        <v>1396</v>
      </c>
      <c r="C2539" t="s">
        <v>17</v>
      </c>
      <c r="D2539" t="s">
        <v>18</v>
      </c>
      <c r="E2539">
        <v>33</v>
      </c>
      <c r="F2539" t="s">
        <v>19</v>
      </c>
      <c r="G2539">
        <v>0</v>
      </c>
      <c r="H2539" s="4">
        <v>90124.64</v>
      </c>
      <c r="I2539" t="s">
        <v>29</v>
      </c>
      <c r="J2539">
        <v>1</v>
      </c>
      <c r="K2539">
        <v>573</v>
      </c>
      <c r="L2539" t="s">
        <v>31</v>
      </c>
      <c r="M2539" t="s">
        <v>21</v>
      </c>
      <c r="N2539" t="s">
        <v>32</v>
      </c>
      <c r="O2539" s="4">
        <v>137476.71</v>
      </c>
      <c r="P2539" t="s">
        <v>28</v>
      </c>
      <c r="Q2539" t="str" cm="1">
        <f t="array" ref="Q2539">_xlfn.IFS(
O2539&lt;50000,"Low Salary (&lt;$50K)",
O2539&lt;90000,"Lower Middle ($50K-$90K)",
O2539&lt;130000,"Middle ($90K-$130K)",
O2539&lt;170000,"Upper Middle ($130K-$170K)",
O2539&gt;=170000,"High Salary (&gt;$170K)"
)</f>
        <v>Upper Middle ($130K-$170K)</v>
      </c>
      <c r="R2539" t="str" cm="1">
        <f t="array" ref="R2539">_xlfn.IFS(
G2539&lt;=2,"New Customers (0-2Y)",
G2539&lt;=5,"Growing Customers (3-5Y)",
G2539&lt;=8,"Established Customers (6-8Y)",
G2539&lt;=10,"Loyal Customers (9-10Y)"
)</f>
        <v>New Customers (0-2Y)</v>
      </c>
    </row>
    <row r="2540" spans="1:18" x14ac:dyDescent="0.35">
      <c r="A2540">
        <v>15752838</v>
      </c>
      <c r="B2540" t="s">
        <v>247</v>
      </c>
      <c r="C2540" t="s">
        <v>26</v>
      </c>
      <c r="D2540" t="s">
        <v>39</v>
      </c>
      <c r="E2540">
        <v>38</v>
      </c>
      <c r="F2540" t="s">
        <v>19</v>
      </c>
      <c r="G2540">
        <v>6</v>
      </c>
      <c r="H2540" s="4">
        <v>0</v>
      </c>
      <c r="I2540" t="s">
        <v>24</v>
      </c>
      <c r="J2540">
        <v>2</v>
      </c>
      <c r="K2540">
        <v>723</v>
      </c>
      <c r="L2540" t="s">
        <v>35</v>
      </c>
      <c r="M2540" t="s">
        <v>21</v>
      </c>
      <c r="N2540" t="s">
        <v>22</v>
      </c>
      <c r="O2540" s="4">
        <v>94415.6</v>
      </c>
      <c r="P2540" t="s">
        <v>28</v>
      </c>
      <c r="Q2540" t="str" cm="1">
        <f t="array" ref="Q2540">_xlfn.IFS(
O2540&lt;50000,"Low Salary (&lt;$50K)",
O2540&lt;90000,"Lower Middle ($50K-$90K)",
O2540&lt;130000,"Middle ($90K-$130K)",
O2540&lt;170000,"Upper Middle ($130K-$170K)",
O2540&gt;=170000,"High Salary (&gt;$170K)"
)</f>
        <v>Middle ($90K-$130K)</v>
      </c>
      <c r="R2540" t="str" cm="1">
        <f t="array" ref="R2540">_xlfn.IFS(
G2540&lt;=2,"New Customers (0-2Y)",
G2540&lt;=5,"Growing Customers (3-5Y)",
G2540&lt;=8,"Established Customers (6-8Y)",
G2540&lt;=10,"Loyal Customers (9-10Y)"
)</f>
        <v>Established Customers (6-8Y)</v>
      </c>
    </row>
    <row r="2541" spans="1:18" x14ac:dyDescent="0.35">
      <c r="A2541">
        <v>15569571</v>
      </c>
      <c r="B2541" t="s">
        <v>1397</v>
      </c>
      <c r="C2541" t="s">
        <v>42</v>
      </c>
      <c r="D2541" t="s">
        <v>18</v>
      </c>
      <c r="E2541">
        <v>46</v>
      </c>
      <c r="F2541" t="s">
        <v>19</v>
      </c>
      <c r="G2541">
        <v>6</v>
      </c>
      <c r="H2541" s="4">
        <v>87361.02</v>
      </c>
      <c r="I2541" t="s">
        <v>29</v>
      </c>
      <c r="J2541">
        <v>2</v>
      </c>
      <c r="K2541">
        <v>584</v>
      </c>
      <c r="L2541" t="s">
        <v>31</v>
      </c>
      <c r="M2541" t="s">
        <v>21</v>
      </c>
      <c r="N2541" t="s">
        <v>32</v>
      </c>
      <c r="O2541" s="4">
        <v>120376.87</v>
      </c>
      <c r="P2541" t="s">
        <v>23</v>
      </c>
      <c r="Q2541" t="str" cm="1">
        <f t="array" ref="Q2541">_xlfn.IFS(
O2541&lt;50000,"Low Salary (&lt;$50K)",
O2541&lt;90000,"Lower Middle ($50K-$90K)",
O2541&lt;130000,"Middle ($90K-$130K)",
O2541&lt;170000,"Upper Middle ($130K-$170K)",
O2541&gt;=170000,"High Salary (&gt;$170K)"
)</f>
        <v>Middle ($90K-$130K)</v>
      </c>
      <c r="R2541" t="str" cm="1">
        <f t="array" ref="R2541">_xlfn.IFS(
G2541&lt;=2,"New Customers (0-2Y)",
G2541&lt;=5,"Growing Customers (3-5Y)",
G2541&lt;=8,"Established Customers (6-8Y)",
G2541&lt;=10,"Loyal Customers (9-10Y)"
)</f>
        <v>Established Customers (6-8Y)</v>
      </c>
    </row>
    <row r="2542" spans="1:18" x14ac:dyDescent="0.35">
      <c r="A2542">
        <v>15769703</v>
      </c>
      <c r="B2542" t="s">
        <v>351</v>
      </c>
      <c r="C2542" t="s">
        <v>42</v>
      </c>
      <c r="D2542" t="s">
        <v>18</v>
      </c>
      <c r="E2542">
        <v>45</v>
      </c>
      <c r="F2542" t="s">
        <v>19</v>
      </c>
      <c r="G2542">
        <v>8</v>
      </c>
      <c r="H2542" s="4">
        <v>111257.59</v>
      </c>
      <c r="I2542" t="s">
        <v>33</v>
      </c>
      <c r="J2542">
        <v>1</v>
      </c>
      <c r="K2542">
        <v>550</v>
      </c>
      <c r="L2542" t="s">
        <v>31</v>
      </c>
      <c r="M2542" t="s">
        <v>27</v>
      </c>
      <c r="N2542" t="s">
        <v>32</v>
      </c>
      <c r="O2542" s="4">
        <v>97623.42</v>
      </c>
      <c r="P2542" t="s">
        <v>23</v>
      </c>
      <c r="Q2542" t="str" cm="1">
        <f t="array" ref="Q2542">_xlfn.IFS(
O2542&lt;50000,"Low Salary (&lt;$50K)",
O2542&lt;90000,"Lower Middle ($50K-$90K)",
O2542&lt;130000,"Middle ($90K-$130K)",
O2542&lt;170000,"Upper Middle ($130K-$170K)",
O2542&gt;=170000,"High Salary (&gt;$170K)"
)</f>
        <v>Middle ($90K-$130K)</v>
      </c>
      <c r="R2542" t="str" cm="1">
        <f t="array" ref="R2542">_xlfn.IFS(
G2542&lt;=2,"New Customers (0-2Y)",
G2542&lt;=5,"Growing Customers (3-5Y)",
G2542&lt;=8,"Established Customers (6-8Y)",
G2542&lt;=10,"Loyal Customers (9-10Y)"
)</f>
        <v>Established Customers (6-8Y)</v>
      </c>
    </row>
    <row r="2543" spans="1:18" x14ac:dyDescent="0.35">
      <c r="A2543">
        <v>15679770</v>
      </c>
      <c r="B2543" t="s">
        <v>252</v>
      </c>
      <c r="C2543" t="s">
        <v>17</v>
      </c>
      <c r="D2543" t="s">
        <v>18</v>
      </c>
      <c r="E2543">
        <v>61</v>
      </c>
      <c r="F2543" t="s">
        <v>2967</v>
      </c>
      <c r="G2543">
        <v>3</v>
      </c>
      <c r="H2543" s="4">
        <v>131583.59</v>
      </c>
      <c r="I2543" t="s">
        <v>33</v>
      </c>
      <c r="J2543">
        <v>4</v>
      </c>
      <c r="K2543">
        <v>611</v>
      </c>
      <c r="L2543" t="s">
        <v>20</v>
      </c>
      <c r="M2543" t="s">
        <v>27</v>
      </c>
      <c r="N2543" t="s">
        <v>22</v>
      </c>
      <c r="O2543" s="4">
        <v>66238.23</v>
      </c>
      <c r="P2543" t="s">
        <v>23</v>
      </c>
      <c r="Q2543" t="str" cm="1">
        <f t="array" ref="Q2543">_xlfn.IFS(
O2543&lt;50000,"Low Salary (&lt;$50K)",
O2543&lt;90000,"Lower Middle ($50K-$90K)",
O2543&lt;130000,"Middle ($90K-$130K)",
O2543&lt;170000,"Upper Middle ($130K-$170K)",
O2543&gt;=170000,"High Salary (&gt;$170K)"
)</f>
        <v>Lower Middle ($50K-$90K)</v>
      </c>
      <c r="R2543" t="str" cm="1">
        <f t="array" ref="R2543">_xlfn.IFS(
G2543&lt;=2,"New Customers (0-2Y)",
G2543&lt;=5,"Growing Customers (3-5Y)",
G2543&lt;=8,"Established Customers (6-8Y)",
G2543&lt;=10,"Loyal Customers (9-10Y)"
)</f>
        <v>Growing Customers (3-5Y)</v>
      </c>
    </row>
    <row r="2544" spans="1:18" x14ac:dyDescent="0.35">
      <c r="A2544">
        <v>15791102</v>
      </c>
      <c r="B2544" t="s">
        <v>477</v>
      </c>
      <c r="C2544" t="s">
        <v>42</v>
      </c>
      <c r="D2544" t="s">
        <v>39</v>
      </c>
      <c r="E2544">
        <v>41</v>
      </c>
      <c r="F2544" t="s">
        <v>19</v>
      </c>
      <c r="G2544">
        <v>9</v>
      </c>
      <c r="H2544" s="4">
        <v>95020.800000000003</v>
      </c>
      <c r="I2544" t="s">
        <v>29</v>
      </c>
      <c r="J2544">
        <v>3</v>
      </c>
      <c r="K2544">
        <v>549</v>
      </c>
      <c r="L2544" t="s">
        <v>31</v>
      </c>
      <c r="M2544" t="s">
        <v>21</v>
      </c>
      <c r="N2544" t="s">
        <v>22</v>
      </c>
      <c r="O2544" s="4">
        <v>131710.59</v>
      </c>
      <c r="P2544" t="s">
        <v>23</v>
      </c>
      <c r="Q2544" t="str" cm="1">
        <f t="array" ref="Q2544">_xlfn.IFS(
O2544&lt;50000,"Low Salary (&lt;$50K)",
O2544&lt;90000,"Lower Middle ($50K-$90K)",
O2544&lt;130000,"Middle ($90K-$130K)",
O2544&lt;170000,"Upper Middle ($130K-$170K)",
O2544&gt;=170000,"High Salary (&gt;$170K)"
)</f>
        <v>Upper Middle ($130K-$170K)</v>
      </c>
      <c r="R2544" t="str" cm="1">
        <f t="array" ref="R2544">_xlfn.IFS(
G2544&lt;=2,"New Customers (0-2Y)",
G2544&lt;=5,"Growing Customers (3-5Y)",
G2544&lt;=8,"Established Customers (6-8Y)",
G2544&lt;=10,"Loyal Customers (9-10Y)"
)</f>
        <v>Loyal Customers (9-10Y)</v>
      </c>
    </row>
    <row r="2545" spans="1:18" x14ac:dyDescent="0.35">
      <c r="A2545">
        <v>15655192</v>
      </c>
      <c r="B2545" t="s">
        <v>1121</v>
      </c>
      <c r="C2545" t="s">
        <v>26</v>
      </c>
      <c r="D2545" t="s">
        <v>18</v>
      </c>
      <c r="E2545">
        <v>24</v>
      </c>
      <c r="F2545" t="s">
        <v>43</v>
      </c>
      <c r="G2545">
        <v>1</v>
      </c>
      <c r="H2545" s="4">
        <v>0</v>
      </c>
      <c r="I2545" t="s">
        <v>24</v>
      </c>
      <c r="J2545">
        <v>2</v>
      </c>
      <c r="K2545">
        <v>850</v>
      </c>
      <c r="L2545" t="s">
        <v>37</v>
      </c>
      <c r="M2545" t="s">
        <v>27</v>
      </c>
      <c r="N2545" t="s">
        <v>22</v>
      </c>
      <c r="O2545" s="4">
        <v>69052.87</v>
      </c>
      <c r="P2545" t="s">
        <v>28</v>
      </c>
      <c r="Q2545" t="str" cm="1">
        <f t="array" ref="Q2545">_xlfn.IFS(
O2545&lt;50000,"Low Salary (&lt;$50K)",
O2545&lt;90000,"Lower Middle ($50K-$90K)",
O2545&lt;130000,"Middle ($90K-$130K)",
O2545&lt;170000,"Upper Middle ($130K-$170K)",
O2545&gt;=170000,"High Salary (&gt;$170K)"
)</f>
        <v>Lower Middle ($50K-$90K)</v>
      </c>
      <c r="R2545" t="str" cm="1">
        <f t="array" ref="R2545">_xlfn.IFS(
G2545&lt;=2,"New Customers (0-2Y)",
G2545&lt;=5,"Growing Customers (3-5Y)",
G2545&lt;=8,"Established Customers (6-8Y)",
G2545&lt;=10,"Loyal Customers (9-10Y)"
)</f>
        <v>New Customers (0-2Y)</v>
      </c>
    </row>
    <row r="2546" spans="1:18" x14ac:dyDescent="0.35">
      <c r="A2546">
        <v>15709487</v>
      </c>
      <c r="B2546" t="s">
        <v>249</v>
      </c>
      <c r="C2546" t="s">
        <v>42</v>
      </c>
      <c r="D2546" t="s">
        <v>39</v>
      </c>
      <c r="E2546">
        <v>34</v>
      </c>
      <c r="F2546" t="s">
        <v>19</v>
      </c>
      <c r="G2546">
        <v>5</v>
      </c>
      <c r="H2546" s="4">
        <v>80242.37</v>
      </c>
      <c r="I2546" t="s">
        <v>29</v>
      </c>
      <c r="J2546">
        <v>2</v>
      </c>
      <c r="K2546">
        <v>668</v>
      </c>
      <c r="L2546" t="s">
        <v>35</v>
      </c>
      <c r="M2546" t="s">
        <v>27</v>
      </c>
      <c r="N2546" t="s">
        <v>32</v>
      </c>
      <c r="O2546" s="4">
        <v>56780.97</v>
      </c>
      <c r="P2546" t="s">
        <v>28</v>
      </c>
      <c r="Q2546" t="str" cm="1">
        <f t="array" ref="Q2546">_xlfn.IFS(
O2546&lt;50000,"Low Salary (&lt;$50K)",
O2546&lt;90000,"Lower Middle ($50K-$90K)",
O2546&lt;130000,"Middle ($90K-$130K)",
O2546&lt;170000,"Upper Middle ($130K-$170K)",
O2546&gt;=170000,"High Salary (&gt;$170K)"
)</f>
        <v>Lower Middle ($50K-$90K)</v>
      </c>
      <c r="R2546" t="str" cm="1">
        <f t="array" ref="R2546">_xlfn.IFS(
G2546&lt;=2,"New Customers (0-2Y)",
G2546&lt;=5,"Growing Customers (3-5Y)",
G2546&lt;=8,"Established Customers (6-8Y)",
G2546&lt;=10,"Loyal Customers (9-10Y)"
)</f>
        <v>Growing Customers (3-5Y)</v>
      </c>
    </row>
    <row r="2547" spans="1:18" x14ac:dyDescent="0.35">
      <c r="A2547">
        <v>15687130</v>
      </c>
      <c r="B2547" t="s">
        <v>1398</v>
      </c>
      <c r="C2547" t="s">
        <v>17</v>
      </c>
      <c r="D2547" t="s">
        <v>18</v>
      </c>
      <c r="E2547">
        <v>43</v>
      </c>
      <c r="F2547" t="s">
        <v>19</v>
      </c>
      <c r="G2547">
        <v>0</v>
      </c>
      <c r="H2547" s="4">
        <v>0</v>
      </c>
      <c r="I2547" t="s">
        <v>24</v>
      </c>
      <c r="J2547">
        <v>1</v>
      </c>
      <c r="K2547">
        <v>686</v>
      </c>
      <c r="L2547" t="s">
        <v>35</v>
      </c>
      <c r="M2547" t="s">
        <v>21</v>
      </c>
      <c r="N2547" t="s">
        <v>22</v>
      </c>
      <c r="O2547" s="4">
        <v>170072.9</v>
      </c>
      <c r="P2547" t="s">
        <v>28</v>
      </c>
      <c r="Q2547" t="str" cm="1">
        <f t="array" ref="Q2547">_xlfn.IFS(
O2547&lt;50000,"Low Salary (&lt;$50K)",
O2547&lt;90000,"Lower Middle ($50K-$90K)",
O2547&lt;130000,"Middle ($90K-$130K)",
O2547&lt;170000,"Upper Middle ($130K-$170K)",
O2547&gt;=170000,"High Salary (&gt;$170K)"
)</f>
        <v>High Salary (&gt;$170K)</v>
      </c>
      <c r="R2547" t="str" cm="1">
        <f t="array" ref="R2547">_xlfn.IFS(
G2547&lt;=2,"New Customers (0-2Y)",
G2547&lt;=5,"Growing Customers (3-5Y)",
G2547&lt;=8,"Established Customers (6-8Y)",
G2547&lt;=10,"Loyal Customers (9-10Y)"
)</f>
        <v>New Customers (0-2Y)</v>
      </c>
    </row>
    <row r="2548" spans="1:18" x14ac:dyDescent="0.35">
      <c r="A2548">
        <v>15755178</v>
      </c>
      <c r="B2548" t="s">
        <v>1331</v>
      </c>
      <c r="C2548" t="s">
        <v>17</v>
      </c>
      <c r="D2548" t="s">
        <v>39</v>
      </c>
      <c r="E2548">
        <v>50</v>
      </c>
      <c r="F2548" t="s">
        <v>19</v>
      </c>
      <c r="G2548">
        <v>1</v>
      </c>
      <c r="H2548" s="4">
        <v>0</v>
      </c>
      <c r="I2548" t="s">
        <v>24</v>
      </c>
      <c r="J2548">
        <v>3</v>
      </c>
      <c r="K2548">
        <v>660</v>
      </c>
      <c r="L2548" t="s">
        <v>35</v>
      </c>
      <c r="M2548" t="s">
        <v>21</v>
      </c>
      <c r="N2548" t="s">
        <v>22</v>
      </c>
      <c r="O2548" s="4">
        <v>191849.15</v>
      </c>
      <c r="P2548" t="s">
        <v>23</v>
      </c>
      <c r="Q2548" t="str" cm="1">
        <f t="array" ref="Q2548">_xlfn.IFS(
O2548&lt;50000,"Low Salary (&lt;$50K)",
O2548&lt;90000,"Lower Middle ($50K-$90K)",
O2548&lt;130000,"Middle ($90K-$130K)",
O2548&lt;170000,"Upper Middle ($130K-$170K)",
O2548&gt;=170000,"High Salary (&gt;$170K)"
)</f>
        <v>High Salary (&gt;$170K)</v>
      </c>
      <c r="R2548" t="str" cm="1">
        <f t="array" ref="R2548">_xlfn.IFS(
G2548&lt;=2,"New Customers (0-2Y)",
G2548&lt;=5,"Growing Customers (3-5Y)",
G2548&lt;=8,"Established Customers (6-8Y)",
G2548&lt;=10,"Loyal Customers (9-10Y)"
)</f>
        <v>New Customers (0-2Y)</v>
      </c>
    </row>
    <row r="2549" spans="1:18" x14ac:dyDescent="0.35">
      <c r="A2549">
        <v>15634772</v>
      </c>
      <c r="B2549" t="s">
        <v>1399</v>
      </c>
      <c r="C2549" t="s">
        <v>26</v>
      </c>
      <c r="D2549" t="s">
        <v>18</v>
      </c>
      <c r="E2549">
        <v>59</v>
      </c>
      <c r="F2549" t="s">
        <v>19</v>
      </c>
      <c r="G2549">
        <v>0</v>
      </c>
      <c r="H2549" s="4">
        <v>122661.39</v>
      </c>
      <c r="I2549" t="s">
        <v>33</v>
      </c>
      <c r="J2549">
        <v>1</v>
      </c>
      <c r="K2549">
        <v>682</v>
      </c>
      <c r="L2549" t="s">
        <v>35</v>
      </c>
      <c r="M2549" t="s">
        <v>27</v>
      </c>
      <c r="N2549" t="s">
        <v>22</v>
      </c>
      <c r="O2549" s="4">
        <v>84803.76</v>
      </c>
      <c r="P2549" t="s">
        <v>28</v>
      </c>
      <c r="Q2549" t="str" cm="1">
        <f t="array" ref="Q2549">_xlfn.IFS(
O2549&lt;50000,"Low Salary (&lt;$50K)",
O2549&lt;90000,"Lower Middle ($50K-$90K)",
O2549&lt;130000,"Middle ($90K-$130K)",
O2549&lt;170000,"Upper Middle ($130K-$170K)",
O2549&gt;=170000,"High Salary (&gt;$170K)"
)</f>
        <v>Lower Middle ($50K-$90K)</v>
      </c>
      <c r="R2549" t="str" cm="1">
        <f t="array" ref="R2549">_xlfn.IFS(
G2549&lt;=2,"New Customers (0-2Y)",
G2549&lt;=5,"Growing Customers (3-5Y)",
G2549&lt;=8,"Established Customers (6-8Y)",
G2549&lt;=10,"Loyal Customers (9-10Y)"
)</f>
        <v>New Customers (0-2Y)</v>
      </c>
    </row>
    <row r="2550" spans="1:18" x14ac:dyDescent="0.35">
      <c r="A2550">
        <v>15617197</v>
      </c>
      <c r="B2550" t="s">
        <v>794</v>
      </c>
      <c r="C2550" t="s">
        <v>17</v>
      </c>
      <c r="D2550" t="s">
        <v>39</v>
      </c>
      <c r="E2550">
        <v>50</v>
      </c>
      <c r="F2550" t="s">
        <v>19</v>
      </c>
      <c r="G2550">
        <v>4</v>
      </c>
      <c r="H2550" s="4">
        <v>0</v>
      </c>
      <c r="I2550" t="s">
        <v>24</v>
      </c>
      <c r="J2550">
        <v>2</v>
      </c>
      <c r="K2550">
        <v>524</v>
      </c>
      <c r="L2550" t="s">
        <v>31</v>
      </c>
      <c r="M2550" t="s">
        <v>21</v>
      </c>
      <c r="N2550" t="s">
        <v>22</v>
      </c>
      <c r="O2550" s="4">
        <v>31840.59</v>
      </c>
      <c r="P2550" t="s">
        <v>23</v>
      </c>
      <c r="Q2550" t="str" cm="1">
        <f t="array" ref="Q2550">_xlfn.IFS(
O2550&lt;50000,"Low Salary (&lt;$50K)",
O2550&lt;90000,"Lower Middle ($50K-$90K)",
O2550&lt;130000,"Middle ($90K-$130K)",
O2550&lt;170000,"Upper Middle ($130K-$170K)",
O2550&gt;=170000,"High Salary (&gt;$170K)"
)</f>
        <v>Low Salary (&lt;$50K)</v>
      </c>
      <c r="R2550" t="str" cm="1">
        <f t="array" ref="R2550">_xlfn.IFS(
G2550&lt;=2,"New Customers (0-2Y)",
G2550&lt;=5,"Growing Customers (3-5Y)",
G2550&lt;=8,"Established Customers (6-8Y)",
G2550&lt;=10,"Loyal Customers (9-10Y)"
)</f>
        <v>Growing Customers (3-5Y)</v>
      </c>
    </row>
    <row r="2551" spans="1:18" x14ac:dyDescent="0.35">
      <c r="A2551">
        <v>15631240</v>
      </c>
      <c r="B2551" t="s">
        <v>288</v>
      </c>
      <c r="C2551" t="s">
        <v>17</v>
      </c>
      <c r="D2551" t="s">
        <v>18</v>
      </c>
      <c r="E2551">
        <v>36</v>
      </c>
      <c r="F2551" t="s">
        <v>19</v>
      </c>
      <c r="G2551">
        <v>8</v>
      </c>
      <c r="H2551" s="4">
        <v>0</v>
      </c>
      <c r="I2551" t="s">
        <v>24</v>
      </c>
      <c r="J2551">
        <v>2</v>
      </c>
      <c r="K2551">
        <v>645</v>
      </c>
      <c r="L2551" t="s">
        <v>20</v>
      </c>
      <c r="M2551" t="s">
        <v>21</v>
      </c>
      <c r="N2551" t="s">
        <v>22</v>
      </c>
      <c r="O2551" s="4">
        <v>12096.61</v>
      </c>
      <c r="P2551" t="s">
        <v>23</v>
      </c>
      <c r="Q2551" t="str" cm="1">
        <f t="array" ref="Q2551">_xlfn.IFS(
O2551&lt;50000,"Low Salary (&lt;$50K)",
O2551&lt;90000,"Lower Middle ($50K-$90K)",
O2551&lt;130000,"Middle ($90K-$130K)",
O2551&lt;170000,"Upper Middle ($130K-$170K)",
O2551&gt;=170000,"High Salary (&gt;$170K)"
)</f>
        <v>Low Salary (&lt;$50K)</v>
      </c>
      <c r="R2551" t="str" cm="1">
        <f t="array" ref="R2551">_xlfn.IFS(
G2551&lt;=2,"New Customers (0-2Y)",
G2551&lt;=5,"Growing Customers (3-5Y)",
G2551&lt;=8,"Established Customers (6-8Y)",
G2551&lt;=10,"Loyal Customers (9-10Y)"
)</f>
        <v>Established Customers (6-8Y)</v>
      </c>
    </row>
    <row r="2552" spans="1:18" x14ac:dyDescent="0.35">
      <c r="A2552">
        <v>15784301</v>
      </c>
      <c r="B2552" t="s">
        <v>1123</v>
      </c>
      <c r="C2552" t="s">
        <v>17</v>
      </c>
      <c r="D2552" t="s">
        <v>39</v>
      </c>
      <c r="E2552">
        <v>42</v>
      </c>
      <c r="F2552" t="s">
        <v>19</v>
      </c>
      <c r="G2552">
        <v>0</v>
      </c>
      <c r="H2552" s="4">
        <v>0</v>
      </c>
      <c r="I2552" t="s">
        <v>24</v>
      </c>
      <c r="J2552">
        <v>2</v>
      </c>
      <c r="K2552">
        <v>850</v>
      </c>
      <c r="L2552" t="s">
        <v>37</v>
      </c>
      <c r="M2552" t="s">
        <v>21</v>
      </c>
      <c r="N2552" t="s">
        <v>32</v>
      </c>
      <c r="O2552" s="4">
        <v>44165.84</v>
      </c>
      <c r="P2552" t="s">
        <v>28</v>
      </c>
      <c r="Q2552" t="str" cm="1">
        <f t="array" ref="Q2552">_xlfn.IFS(
O2552&lt;50000,"Low Salary (&lt;$50K)",
O2552&lt;90000,"Lower Middle ($50K-$90K)",
O2552&lt;130000,"Middle ($90K-$130K)",
O2552&lt;170000,"Upper Middle ($130K-$170K)",
O2552&gt;=170000,"High Salary (&gt;$170K)"
)</f>
        <v>Low Salary (&lt;$50K)</v>
      </c>
      <c r="R2552" t="str" cm="1">
        <f t="array" ref="R2552">_xlfn.IFS(
G2552&lt;=2,"New Customers (0-2Y)",
G2552&lt;=5,"Growing Customers (3-5Y)",
G2552&lt;=8,"Established Customers (6-8Y)",
G2552&lt;=10,"Loyal Customers (9-10Y)"
)</f>
        <v>New Customers (0-2Y)</v>
      </c>
    </row>
    <row r="2553" spans="1:18" x14ac:dyDescent="0.35">
      <c r="A2553">
        <v>15631310</v>
      </c>
      <c r="B2553" t="s">
        <v>331</v>
      </c>
      <c r="C2553" t="s">
        <v>17</v>
      </c>
      <c r="D2553" t="s">
        <v>18</v>
      </c>
      <c r="E2553">
        <v>53</v>
      </c>
      <c r="F2553" t="s">
        <v>19</v>
      </c>
      <c r="G2553">
        <v>3</v>
      </c>
      <c r="H2553" s="4">
        <v>0</v>
      </c>
      <c r="I2553" t="s">
        <v>24</v>
      </c>
      <c r="J2553">
        <v>1</v>
      </c>
      <c r="K2553">
        <v>537</v>
      </c>
      <c r="L2553" t="s">
        <v>31</v>
      </c>
      <c r="M2553" t="s">
        <v>21</v>
      </c>
      <c r="N2553" t="s">
        <v>22</v>
      </c>
      <c r="O2553" s="4">
        <v>91406.62</v>
      </c>
      <c r="P2553" t="s">
        <v>28</v>
      </c>
      <c r="Q2553" t="str" cm="1">
        <f t="array" ref="Q2553">_xlfn.IFS(
O2553&lt;50000,"Low Salary (&lt;$50K)",
O2553&lt;90000,"Lower Middle ($50K-$90K)",
O2553&lt;130000,"Middle ($90K-$130K)",
O2553&lt;170000,"Upper Middle ($130K-$170K)",
O2553&gt;=170000,"High Salary (&gt;$170K)"
)</f>
        <v>Middle ($90K-$130K)</v>
      </c>
      <c r="R2553" t="str" cm="1">
        <f t="array" ref="R2553">_xlfn.IFS(
G2553&lt;=2,"New Customers (0-2Y)",
G2553&lt;=5,"Growing Customers (3-5Y)",
G2553&lt;=8,"Established Customers (6-8Y)",
G2553&lt;=10,"Loyal Customers (9-10Y)"
)</f>
        <v>Growing Customers (3-5Y)</v>
      </c>
    </row>
    <row r="2554" spans="1:18" x14ac:dyDescent="0.35">
      <c r="A2554">
        <v>15756560</v>
      </c>
      <c r="B2554" t="s">
        <v>218</v>
      </c>
      <c r="C2554" t="s">
        <v>26</v>
      </c>
      <c r="D2554" t="s">
        <v>18</v>
      </c>
      <c r="E2554">
        <v>46</v>
      </c>
      <c r="F2554" t="s">
        <v>19</v>
      </c>
      <c r="G2554">
        <v>7</v>
      </c>
      <c r="H2554" s="4">
        <v>81742.84</v>
      </c>
      <c r="I2554" t="s">
        <v>29</v>
      </c>
      <c r="J2554">
        <v>2</v>
      </c>
      <c r="K2554">
        <v>599</v>
      </c>
      <c r="L2554" t="s">
        <v>31</v>
      </c>
      <c r="M2554" t="s">
        <v>21</v>
      </c>
      <c r="N2554" t="s">
        <v>32</v>
      </c>
      <c r="O2554" s="4">
        <v>83282.210000000006</v>
      </c>
      <c r="P2554" t="s">
        <v>28</v>
      </c>
      <c r="Q2554" t="str" cm="1">
        <f t="array" ref="Q2554">_xlfn.IFS(
O2554&lt;50000,"Low Salary (&lt;$50K)",
O2554&lt;90000,"Lower Middle ($50K-$90K)",
O2554&lt;130000,"Middle ($90K-$130K)",
O2554&lt;170000,"Upper Middle ($130K-$170K)",
O2554&gt;=170000,"High Salary (&gt;$170K)"
)</f>
        <v>Lower Middle ($50K-$90K)</v>
      </c>
      <c r="R2554" t="str" cm="1">
        <f t="array" ref="R2554">_xlfn.IFS(
G2554&lt;=2,"New Customers (0-2Y)",
G2554&lt;=5,"Growing Customers (3-5Y)",
G2554&lt;=8,"Established Customers (6-8Y)",
G2554&lt;=10,"Loyal Customers (9-10Y)"
)</f>
        <v>Established Customers (6-8Y)</v>
      </c>
    </row>
    <row r="2555" spans="1:18" x14ac:dyDescent="0.35">
      <c r="A2555">
        <v>15732270</v>
      </c>
      <c r="B2555" t="s">
        <v>135</v>
      </c>
      <c r="C2555" t="s">
        <v>26</v>
      </c>
      <c r="D2555" t="s">
        <v>39</v>
      </c>
      <c r="E2555">
        <v>71</v>
      </c>
      <c r="F2555" t="s">
        <v>2967</v>
      </c>
      <c r="G2555">
        <v>8</v>
      </c>
      <c r="H2555" s="4">
        <v>0</v>
      </c>
      <c r="I2555" t="s">
        <v>24</v>
      </c>
      <c r="J2555">
        <v>1</v>
      </c>
      <c r="K2555">
        <v>727</v>
      </c>
      <c r="L2555" t="s">
        <v>35</v>
      </c>
      <c r="M2555" t="s">
        <v>21</v>
      </c>
      <c r="N2555" t="s">
        <v>22</v>
      </c>
      <c r="O2555" s="4">
        <v>198446.91</v>
      </c>
      <c r="P2555" t="s">
        <v>23</v>
      </c>
      <c r="Q2555" t="str" cm="1">
        <f t="array" ref="Q2555">_xlfn.IFS(
O2555&lt;50000,"Low Salary (&lt;$50K)",
O2555&lt;90000,"Lower Middle ($50K-$90K)",
O2555&lt;130000,"Middle ($90K-$130K)",
O2555&lt;170000,"Upper Middle ($130K-$170K)",
O2555&gt;=170000,"High Salary (&gt;$170K)"
)</f>
        <v>High Salary (&gt;$170K)</v>
      </c>
      <c r="R2555" t="str" cm="1">
        <f t="array" ref="R2555">_xlfn.IFS(
G2555&lt;=2,"New Customers (0-2Y)",
G2555&lt;=5,"Growing Customers (3-5Y)",
G2555&lt;=8,"Established Customers (6-8Y)",
G2555&lt;=10,"Loyal Customers (9-10Y)"
)</f>
        <v>Established Customers (6-8Y)</v>
      </c>
    </row>
    <row r="2556" spans="1:18" x14ac:dyDescent="0.35">
      <c r="A2556">
        <v>15739357</v>
      </c>
      <c r="B2556" t="s">
        <v>528</v>
      </c>
      <c r="C2556" t="s">
        <v>26</v>
      </c>
      <c r="D2556" t="s">
        <v>39</v>
      </c>
      <c r="E2556">
        <v>30</v>
      </c>
      <c r="F2556" t="s">
        <v>19</v>
      </c>
      <c r="G2556">
        <v>2</v>
      </c>
      <c r="H2556" s="4">
        <v>145127.85</v>
      </c>
      <c r="I2556" t="s">
        <v>33</v>
      </c>
      <c r="J2556">
        <v>1</v>
      </c>
      <c r="K2556">
        <v>756</v>
      </c>
      <c r="L2556" t="s">
        <v>35</v>
      </c>
      <c r="M2556" t="s">
        <v>27</v>
      </c>
      <c r="N2556" t="s">
        <v>32</v>
      </c>
      <c r="O2556" s="4">
        <v>7554.68</v>
      </c>
      <c r="P2556" t="s">
        <v>28</v>
      </c>
      <c r="Q2556" t="str" cm="1">
        <f t="array" ref="Q2556">_xlfn.IFS(
O2556&lt;50000,"Low Salary (&lt;$50K)",
O2556&lt;90000,"Lower Middle ($50K-$90K)",
O2556&lt;130000,"Middle ($90K-$130K)",
O2556&lt;170000,"Upper Middle ($130K-$170K)",
O2556&gt;=170000,"High Salary (&gt;$170K)"
)</f>
        <v>Low Salary (&lt;$50K)</v>
      </c>
      <c r="R2556" t="str" cm="1">
        <f t="array" ref="R2556">_xlfn.IFS(
G2556&lt;=2,"New Customers (0-2Y)",
G2556&lt;=5,"Growing Customers (3-5Y)",
G2556&lt;=8,"Established Customers (6-8Y)",
G2556&lt;=10,"Loyal Customers (9-10Y)"
)</f>
        <v>New Customers (0-2Y)</v>
      </c>
    </row>
    <row r="2557" spans="1:18" x14ac:dyDescent="0.35">
      <c r="A2557">
        <v>15771540</v>
      </c>
      <c r="B2557" t="s">
        <v>1230</v>
      </c>
      <c r="C2557" t="s">
        <v>17</v>
      </c>
      <c r="D2557" t="s">
        <v>39</v>
      </c>
      <c r="E2557">
        <v>38</v>
      </c>
      <c r="F2557" t="s">
        <v>19</v>
      </c>
      <c r="G2557">
        <v>9</v>
      </c>
      <c r="H2557" s="4">
        <v>148912.44</v>
      </c>
      <c r="I2557" t="s">
        <v>33</v>
      </c>
      <c r="J2557">
        <v>1</v>
      </c>
      <c r="K2557">
        <v>755</v>
      </c>
      <c r="L2557" t="s">
        <v>35</v>
      </c>
      <c r="M2557" t="s">
        <v>21</v>
      </c>
      <c r="N2557" t="s">
        <v>32</v>
      </c>
      <c r="O2557" s="4">
        <v>80416.160000000003</v>
      </c>
      <c r="P2557" t="s">
        <v>28</v>
      </c>
      <c r="Q2557" t="str" cm="1">
        <f t="array" ref="Q2557">_xlfn.IFS(
O2557&lt;50000,"Low Salary (&lt;$50K)",
O2557&lt;90000,"Lower Middle ($50K-$90K)",
O2557&lt;130000,"Middle ($90K-$130K)",
O2557&lt;170000,"Upper Middle ($130K-$170K)",
O2557&gt;=170000,"High Salary (&gt;$170K)"
)</f>
        <v>Lower Middle ($50K-$90K)</v>
      </c>
      <c r="R2557" t="str" cm="1">
        <f t="array" ref="R2557">_xlfn.IFS(
G2557&lt;=2,"New Customers (0-2Y)",
G2557&lt;=5,"Growing Customers (3-5Y)",
G2557&lt;=8,"Established Customers (6-8Y)",
G2557&lt;=10,"Loyal Customers (9-10Y)"
)</f>
        <v>Loyal Customers (9-10Y)</v>
      </c>
    </row>
    <row r="2558" spans="1:18" x14ac:dyDescent="0.35">
      <c r="A2558">
        <v>15567486</v>
      </c>
      <c r="B2558" t="s">
        <v>165</v>
      </c>
      <c r="C2558" t="s">
        <v>26</v>
      </c>
      <c r="D2558" t="s">
        <v>18</v>
      </c>
      <c r="E2558">
        <v>41</v>
      </c>
      <c r="F2558" t="s">
        <v>19</v>
      </c>
      <c r="G2558">
        <v>4</v>
      </c>
      <c r="H2558" s="4">
        <v>0</v>
      </c>
      <c r="I2558" t="s">
        <v>24</v>
      </c>
      <c r="J2558">
        <v>2</v>
      </c>
      <c r="K2558">
        <v>634</v>
      </c>
      <c r="L2558" t="s">
        <v>20</v>
      </c>
      <c r="M2558" t="s">
        <v>21</v>
      </c>
      <c r="N2558" t="s">
        <v>22</v>
      </c>
      <c r="O2558" s="4">
        <v>164549.74</v>
      </c>
      <c r="P2558" t="s">
        <v>28</v>
      </c>
      <c r="Q2558" t="str" cm="1">
        <f t="array" ref="Q2558">_xlfn.IFS(
O2558&lt;50000,"Low Salary (&lt;$50K)",
O2558&lt;90000,"Lower Middle ($50K-$90K)",
O2558&lt;130000,"Middle ($90K-$130K)",
O2558&lt;170000,"Upper Middle ($130K-$170K)",
O2558&gt;=170000,"High Salary (&gt;$170K)"
)</f>
        <v>Upper Middle ($130K-$170K)</v>
      </c>
      <c r="R2558" t="str" cm="1">
        <f t="array" ref="R2558">_xlfn.IFS(
G2558&lt;=2,"New Customers (0-2Y)",
G2558&lt;=5,"Growing Customers (3-5Y)",
G2558&lt;=8,"Established Customers (6-8Y)",
G2558&lt;=10,"Loyal Customers (9-10Y)"
)</f>
        <v>Growing Customers (3-5Y)</v>
      </c>
    </row>
    <row r="2559" spans="1:18" x14ac:dyDescent="0.35">
      <c r="A2559">
        <v>15714634</v>
      </c>
      <c r="B2559" t="s">
        <v>63</v>
      </c>
      <c r="C2559" t="s">
        <v>17</v>
      </c>
      <c r="D2559" t="s">
        <v>39</v>
      </c>
      <c r="E2559">
        <v>26</v>
      </c>
      <c r="F2559" t="s">
        <v>43</v>
      </c>
      <c r="G2559">
        <v>4</v>
      </c>
      <c r="H2559" s="4">
        <v>89900.24</v>
      </c>
      <c r="I2559" t="s">
        <v>29</v>
      </c>
      <c r="J2559">
        <v>2</v>
      </c>
      <c r="K2559">
        <v>837</v>
      </c>
      <c r="L2559" t="s">
        <v>37</v>
      </c>
      <c r="M2559" t="s">
        <v>21</v>
      </c>
      <c r="N2559" t="s">
        <v>32</v>
      </c>
      <c r="O2559" s="4">
        <v>175477.03</v>
      </c>
      <c r="P2559" t="s">
        <v>28</v>
      </c>
      <c r="Q2559" t="str" cm="1">
        <f t="array" ref="Q2559">_xlfn.IFS(
O2559&lt;50000,"Low Salary (&lt;$50K)",
O2559&lt;90000,"Lower Middle ($50K-$90K)",
O2559&lt;130000,"Middle ($90K-$130K)",
O2559&lt;170000,"Upper Middle ($130K-$170K)",
O2559&gt;=170000,"High Salary (&gt;$170K)"
)</f>
        <v>High Salary (&gt;$170K)</v>
      </c>
      <c r="R2559" t="str" cm="1">
        <f t="array" ref="R2559">_xlfn.IFS(
G2559&lt;=2,"New Customers (0-2Y)",
G2559&lt;=5,"Growing Customers (3-5Y)",
G2559&lt;=8,"Established Customers (6-8Y)",
G2559&lt;=10,"Loyal Customers (9-10Y)"
)</f>
        <v>Growing Customers (3-5Y)</v>
      </c>
    </row>
    <row r="2560" spans="1:18" x14ac:dyDescent="0.35">
      <c r="A2560">
        <v>15727021</v>
      </c>
      <c r="B2560" t="s">
        <v>501</v>
      </c>
      <c r="C2560" t="s">
        <v>42</v>
      </c>
      <c r="D2560" t="s">
        <v>18</v>
      </c>
      <c r="E2560">
        <v>30</v>
      </c>
      <c r="F2560" t="s">
        <v>19</v>
      </c>
      <c r="G2560">
        <v>8</v>
      </c>
      <c r="H2560" s="4">
        <v>119027.28</v>
      </c>
      <c r="I2560" t="s">
        <v>33</v>
      </c>
      <c r="J2560">
        <v>2</v>
      </c>
      <c r="K2560">
        <v>727</v>
      </c>
      <c r="L2560" t="s">
        <v>35</v>
      </c>
      <c r="M2560" t="s">
        <v>21</v>
      </c>
      <c r="N2560" t="s">
        <v>22</v>
      </c>
      <c r="O2560" s="4">
        <v>137903.54</v>
      </c>
      <c r="P2560" t="s">
        <v>28</v>
      </c>
      <c r="Q2560" t="str" cm="1">
        <f t="array" ref="Q2560">_xlfn.IFS(
O2560&lt;50000,"Low Salary (&lt;$50K)",
O2560&lt;90000,"Lower Middle ($50K-$90K)",
O2560&lt;130000,"Middle ($90K-$130K)",
O2560&lt;170000,"Upper Middle ($130K-$170K)",
O2560&gt;=170000,"High Salary (&gt;$170K)"
)</f>
        <v>Upper Middle ($130K-$170K)</v>
      </c>
      <c r="R2560" t="str" cm="1">
        <f t="array" ref="R2560">_xlfn.IFS(
G2560&lt;=2,"New Customers (0-2Y)",
G2560&lt;=5,"Growing Customers (3-5Y)",
G2560&lt;=8,"Established Customers (6-8Y)",
G2560&lt;=10,"Loyal Customers (9-10Y)"
)</f>
        <v>Established Customers (6-8Y)</v>
      </c>
    </row>
    <row r="2561" spans="1:18" x14ac:dyDescent="0.35">
      <c r="A2561">
        <v>15650670</v>
      </c>
      <c r="B2561" t="s">
        <v>1057</v>
      </c>
      <c r="C2561" t="s">
        <v>42</v>
      </c>
      <c r="D2561" t="s">
        <v>18</v>
      </c>
      <c r="E2561">
        <v>40</v>
      </c>
      <c r="F2561" t="s">
        <v>19</v>
      </c>
      <c r="G2561">
        <v>2</v>
      </c>
      <c r="H2561" s="4">
        <v>105222.86</v>
      </c>
      <c r="I2561" t="s">
        <v>33</v>
      </c>
      <c r="J2561">
        <v>2</v>
      </c>
      <c r="K2561">
        <v>567</v>
      </c>
      <c r="L2561" t="s">
        <v>31</v>
      </c>
      <c r="M2561" t="s">
        <v>21</v>
      </c>
      <c r="N2561" t="s">
        <v>32</v>
      </c>
      <c r="O2561" s="4">
        <v>93795.86</v>
      </c>
      <c r="P2561" t="s">
        <v>28</v>
      </c>
      <c r="Q2561" t="str" cm="1">
        <f t="array" ref="Q2561">_xlfn.IFS(
O2561&lt;50000,"Low Salary (&lt;$50K)",
O2561&lt;90000,"Lower Middle ($50K-$90K)",
O2561&lt;130000,"Middle ($90K-$130K)",
O2561&lt;170000,"Upper Middle ($130K-$170K)",
O2561&gt;=170000,"High Salary (&gt;$170K)"
)</f>
        <v>Middle ($90K-$130K)</v>
      </c>
      <c r="R2561" t="str" cm="1">
        <f t="array" ref="R2561">_xlfn.IFS(
G2561&lt;=2,"New Customers (0-2Y)",
G2561&lt;=5,"Growing Customers (3-5Y)",
G2561&lt;=8,"Established Customers (6-8Y)",
G2561&lt;=10,"Loyal Customers (9-10Y)"
)</f>
        <v>New Customers (0-2Y)</v>
      </c>
    </row>
    <row r="2562" spans="1:18" x14ac:dyDescent="0.35">
      <c r="A2562">
        <v>15711834</v>
      </c>
      <c r="B2562" t="s">
        <v>1400</v>
      </c>
      <c r="C2562" t="s">
        <v>26</v>
      </c>
      <c r="D2562" t="s">
        <v>18</v>
      </c>
      <c r="E2562">
        <v>30</v>
      </c>
      <c r="F2562" t="s">
        <v>19</v>
      </c>
      <c r="G2562">
        <v>6</v>
      </c>
      <c r="H2562" s="4">
        <v>0</v>
      </c>
      <c r="I2562" t="s">
        <v>24</v>
      </c>
      <c r="J2562">
        <v>1</v>
      </c>
      <c r="K2562">
        <v>650</v>
      </c>
      <c r="L2562" t="s">
        <v>20</v>
      </c>
      <c r="M2562" t="s">
        <v>27</v>
      </c>
      <c r="N2562" t="s">
        <v>32</v>
      </c>
      <c r="O2562" s="4">
        <v>67997.13</v>
      </c>
      <c r="P2562" t="s">
        <v>23</v>
      </c>
      <c r="Q2562" t="str" cm="1">
        <f t="array" ref="Q2562">_xlfn.IFS(
O2562&lt;50000,"Low Salary (&lt;$50K)",
O2562&lt;90000,"Lower Middle ($50K-$90K)",
O2562&lt;130000,"Middle ($90K-$130K)",
O2562&lt;170000,"Upper Middle ($130K-$170K)",
O2562&gt;=170000,"High Salary (&gt;$170K)"
)</f>
        <v>Lower Middle ($50K-$90K)</v>
      </c>
      <c r="R2562" t="str" cm="1">
        <f t="array" ref="R2562">_xlfn.IFS(
G2562&lt;=2,"New Customers (0-2Y)",
G2562&lt;=5,"Growing Customers (3-5Y)",
G2562&lt;=8,"Established Customers (6-8Y)",
G2562&lt;=10,"Loyal Customers (9-10Y)"
)</f>
        <v>Established Customers (6-8Y)</v>
      </c>
    </row>
    <row r="2563" spans="1:18" x14ac:dyDescent="0.35">
      <c r="A2563">
        <v>15729763</v>
      </c>
      <c r="B2563" t="s">
        <v>1401</v>
      </c>
      <c r="C2563" t="s">
        <v>26</v>
      </c>
      <c r="D2563" t="s">
        <v>39</v>
      </c>
      <c r="E2563">
        <v>34</v>
      </c>
      <c r="F2563" t="s">
        <v>19</v>
      </c>
      <c r="G2563">
        <v>1</v>
      </c>
      <c r="H2563" s="4">
        <v>116114.93</v>
      </c>
      <c r="I2563" t="s">
        <v>33</v>
      </c>
      <c r="J2563">
        <v>1</v>
      </c>
      <c r="K2563">
        <v>655</v>
      </c>
      <c r="L2563" t="s">
        <v>20</v>
      </c>
      <c r="M2563" t="s">
        <v>21</v>
      </c>
      <c r="N2563" t="s">
        <v>22</v>
      </c>
      <c r="O2563" s="4">
        <v>49492.15</v>
      </c>
      <c r="P2563" t="s">
        <v>28</v>
      </c>
      <c r="Q2563" t="str" cm="1">
        <f t="array" ref="Q2563">_xlfn.IFS(
O2563&lt;50000,"Low Salary (&lt;$50K)",
O2563&lt;90000,"Lower Middle ($50K-$90K)",
O2563&lt;130000,"Middle ($90K-$130K)",
O2563&lt;170000,"Upper Middle ($130K-$170K)",
O2563&gt;=170000,"High Salary (&gt;$170K)"
)</f>
        <v>Low Salary (&lt;$50K)</v>
      </c>
      <c r="R2563" t="str" cm="1">
        <f t="array" ref="R2563">_xlfn.IFS(
G2563&lt;=2,"New Customers (0-2Y)",
G2563&lt;=5,"Growing Customers (3-5Y)",
G2563&lt;=8,"Established Customers (6-8Y)",
G2563&lt;=10,"Loyal Customers (9-10Y)"
)</f>
        <v>New Customers (0-2Y)</v>
      </c>
    </row>
    <row r="2564" spans="1:18" x14ac:dyDescent="0.35">
      <c r="A2564">
        <v>15646566</v>
      </c>
      <c r="B2564" t="s">
        <v>545</v>
      </c>
      <c r="C2564" t="s">
        <v>17</v>
      </c>
      <c r="D2564" t="s">
        <v>18</v>
      </c>
      <c r="E2564">
        <v>58</v>
      </c>
      <c r="F2564" t="s">
        <v>19</v>
      </c>
      <c r="G2564">
        <v>9</v>
      </c>
      <c r="H2564" s="4">
        <v>187911.55</v>
      </c>
      <c r="I2564" t="s">
        <v>33</v>
      </c>
      <c r="J2564">
        <v>1</v>
      </c>
      <c r="K2564">
        <v>763</v>
      </c>
      <c r="L2564" t="s">
        <v>35</v>
      </c>
      <c r="M2564" t="s">
        <v>27</v>
      </c>
      <c r="N2564" t="s">
        <v>22</v>
      </c>
      <c r="O2564" s="4">
        <v>35825.18</v>
      </c>
      <c r="P2564" t="s">
        <v>28</v>
      </c>
      <c r="Q2564" t="str" cm="1">
        <f t="array" ref="Q2564">_xlfn.IFS(
O2564&lt;50000,"Low Salary (&lt;$50K)",
O2564&lt;90000,"Lower Middle ($50K-$90K)",
O2564&lt;130000,"Middle ($90K-$130K)",
O2564&lt;170000,"Upper Middle ($130K-$170K)",
O2564&gt;=170000,"High Salary (&gt;$170K)"
)</f>
        <v>Low Salary (&lt;$50K)</v>
      </c>
      <c r="R2564" t="str" cm="1">
        <f t="array" ref="R2564">_xlfn.IFS(
G2564&lt;=2,"New Customers (0-2Y)",
G2564&lt;=5,"Growing Customers (3-5Y)",
G2564&lt;=8,"Established Customers (6-8Y)",
G2564&lt;=10,"Loyal Customers (9-10Y)"
)</f>
        <v>Loyal Customers (9-10Y)</v>
      </c>
    </row>
    <row r="2565" spans="1:18" x14ac:dyDescent="0.35">
      <c r="A2565">
        <v>15645463</v>
      </c>
      <c r="B2565" t="s">
        <v>455</v>
      </c>
      <c r="C2565" t="s">
        <v>17</v>
      </c>
      <c r="D2565" t="s">
        <v>18</v>
      </c>
      <c r="E2565">
        <v>27</v>
      </c>
      <c r="F2565" t="s">
        <v>43</v>
      </c>
      <c r="G2565">
        <v>5</v>
      </c>
      <c r="H2565" s="4">
        <v>0</v>
      </c>
      <c r="I2565" t="s">
        <v>24</v>
      </c>
      <c r="J2565">
        <v>2</v>
      </c>
      <c r="K2565">
        <v>843</v>
      </c>
      <c r="L2565" t="s">
        <v>37</v>
      </c>
      <c r="M2565" t="s">
        <v>21</v>
      </c>
      <c r="N2565" t="s">
        <v>22</v>
      </c>
      <c r="O2565" s="4">
        <v>67494.23</v>
      </c>
      <c r="P2565" t="s">
        <v>28</v>
      </c>
      <c r="Q2565" t="str" cm="1">
        <f t="array" ref="Q2565">_xlfn.IFS(
O2565&lt;50000,"Low Salary (&lt;$50K)",
O2565&lt;90000,"Lower Middle ($50K-$90K)",
O2565&lt;130000,"Middle ($90K-$130K)",
O2565&lt;170000,"Upper Middle ($130K-$170K)",
O2565&gt;=170000,"High Salary (&gt;$170K)"
)</f>
        <v>Lower Middle ($50K-$90K)</v>
      </c>
      <c r="R2565" t="str" cm="1">
        <f t="array" ref="R2565">_xlfn.IFS(
G2565&lt;=2,"New Customers (0-2Y)",
G2565&lt;=5,"Growing Customers (3-5Y)",
G2565&lt;=8,"Established Customers (6-8Y)",
G2565&lt;=10,"Loyal Customers (9-10Y)"
)</f>
        <v>Growing Customers (3-5Y)</v>
      </c>
    </row>
    <row r="2566" spans="1:18" x14ac:dyDescent="0.35">
      <c r="A2566">
        <v>15672144</v>
      </c>
      <c r="B2566" t="s">
        <v>559</v>
      </c>
      <c r="C2566" t="s">
        <v>17</v>
      </c>
      <c r="D2566" t="s">
        <v>18</v>
      </c>
      <c r="E2566">
        <v>38</v>
      </c>
      <c r="F2566" t="s">
        <v>19</v>
      </c>
      <c r="G2566">
        <v>6</v>
      </c>
      <c r="H2566" s="4">
        <v>144432.04</v>
      </c>
      <c r="I2566" t="s">
        <v>33</v>
      </c>
      <c r="J2566">
        <v>1</v>
      </c>
      <c r="K2566">
        <v>667</v>
      </c>
      <c r="L2566" t="s">
        <v>35</v>
      </c>
      <c r="M2566" t="s">
        <v>21</v>
      </c>
      <c r="N2566" t="s">
        <v>22</v>
      </c>
      <c r="O2566" s="4">
        <v>73963.17</v>
      </c>
      <c r="P2566" t="s">
        <v>23</v>
      </c>
      <c r="Q2566" t="str" cm="1">
        <f t="array" ref="Q2566">_xlfn.IFS(
O2566&lt;50000,"Low Salary (&lt;$50K)",
O2566&lt;90000,"Lower Middle ($50K-$90K)",
O2566&lt;130000,"Middle ($90K-$130K)",
O2566&lt;170000,"Upper Middle ($130K-$170K)",
O2566&gt;=170000,"High Salary (&gt;$170K)"
)</f>
        <v>Lower Middle ($50K-$90K)</v>
      </c>
      <c r="R2566" t="str" cm="1">
        <f t="array" ref="R2566">_xlfn.IFS(
G2566&lt;=2,"New Customers (0-2Y)",
G2566&lt;=5,"Growing Customers (3-5Y)",
G2566&lt;=8,"Established Customers (6-8Y)",
G2566&lt;=10,"Loyal Customers (9-10Y)"
)</f>
        <v>Established Customers (6-8Y)</v>
      </c>
    </row>
    <row r="2567" spans="1:18" x14ac:dyDescent="0.35">
      <c r="A2567">
        <v>15596088</v>
      </c>
      <c r="B2567" t="s">
        <v>133</v>
      </c>
      <c r="C2567" t="s">
        <v>17</v>
      </c>
      <c r="D2567" t="s">
        <v>18</v>
      </c>
      <c r="E2567">
        <v>50</v>
      </c>
      <c r="F2567" t="s">
        <v>19</v>
      </c>
      <c r="G2567">
        <v>4</v>
      </c>
      <c r="H2567" s="4">
        <v>77065.899999999994</v>
      </c>
      <c r="I2567" t="s">
        <v>29</v>
      </c>
      <c r="J2567">
        <v>2</v>
      </c>
      <c r="K2567">
        <v>705</v>
      </c>
      <c r="L2567" t="s">
        <v>35</v>
      </c>
      <c r="M2567" t="s">
        <v>27</v>
      </c>
      <c r="N2567" t="s">
        <v>22</v>
      </c>
      <c r="O2567" s="4">
        <v>145159.26</v>
      </c>
      <c r="P2567" t="s">
        <v>28</v>
      </c>
      <c r="Q2567" t="str" cm="1">
        <f t="array" ref="Q2567">_xlfn.IFS(
O2567&lt;50000,"Low Salary (&lt;$50K)",
O2567&lt;90000,"Lower Middle ($50K-$90K)",
O2567&lt;130000,"Middle ($90K-$130K)",
O2567&lt;170000,"Upper Middle ($130K-$170K)",
O2567&gt;=170000,"High Salary (&gt;$170K)"
)</f>
        <v>Upper Middle ($130K-$170K)</v>
      </c>
      <c r="R2567" t="str" cm="1">
        <f t="array" ref="R2567">_xlfn.IFS(
G2567&lt;=2,"New Customers (0-2Y)",
G2567&lt;=5,"Growing Customers (3-5Y)",
G2567&lt;=8,"Established Customers (6-8Y)",
G2567&lt;=10,"Loyal Customers (9-10Y)"
)</f>
        <v>Growing Customers (3-5Y)</v>
      </c>
    </row>
    <row r="2568" spans="1:18" x14ac:dyDescent="0.35">
      <c r="A2568">
        <v>15614878</v>
      </c>
      <c r="B2568" t="s">
        <v>741</v>
      </c>
      <c r="C2568" t="s">
        <v>42</v>
      </c>
      <c r="D2568" t="s">
        <v>18</v>
      </c>
      <c r="E2568">
        <v>29</v>
      </c>
      <c r="F2568" t="s">
        <v>43</v>
      </c>
      <c r="G2568">
        <v>6</v>
      </c>
      <c r="H2568" s="4">
        <v>180520.29</v>
      </c>
      <c r="I2568" t="s">
        <v>33</v>
      </c>
      <c r="J2568">
        <v>1</v>
      </c>
      <c r="K2568">
        <v>660</v>
      </c>
      <c r="L2568" t="s">
        <v>35</v>
      </c>
      <c r="M2568" t="s">
        <v>21</v>
      </c>
      <c r="N2568" t="s">
        <v>22</v>
      </c>
      <c r="O2568" s="4">
        <v>123850.58</v>
      </c>
      <c r="P2568" t="s">
        <v>28</v>
      </c>
      <c r="Q2568" t="str" cm="1">
        <f t="array" ref="Q2568">_xlfn.IFS(
O2568&lt;50000,"Low Salary (&lt;$50K)",
O2568&lt;90000,"Lower Middle ($50K-$90K)",
O2568&lt;130000,"Middle ($90K-$130K)",
O2568&lt;170000,"Upper Middle ($130K-$170K)",
O2568&gt;=170000,"High Salary (&gt;$170K)"
)</f>
        <v>Middle ($90K-$130K)</v>
      </c>
      <c r="R2568" t="str" cm="1">
        <f t="array" ref="R2568">_xlfn.IFS(
G2568&lt;=2,"New Customers (0-2Y)",
G2568&lt;=5,"Growing Customers (3-5Y)",
G2568&lt;=8,"Established Customers (6-8Y)",
G2568&lt;=10,"Loyal Customers (9-10Y)"
)</f>
        <v>Established Customers (6-8Y)</v>
      </c>
    </row>
    <row r="2569" spans="1:18" x14ac:dyDescent="0.35">
      <c r="A2569">
        <v>15635240</v>
      </c>
      <c r="B2569" t="s">
        <v>628</v>
      </c>
      <c r="C2569" t="s">
        <v>17</v>
      </c>
      <c r="D2569" t="s">
        <v>39</v>
      </c>
      <c r="E2569">
        <v>42</v>
      </c>
      <c r="F2569" t="s">
        <v>19</v>
      </c>
      <c r="G2569">
        <v>1</v>
      </c>
      <c r="H2569" s="4">
        <v>0</v>
      </c>
      <c r="I2569" t="s">
        <v>24</v>
      </c>
      <c r="J2569">
        <v>2</v>
      </c>
      <c r="K2569">
        <v>553</v>
      </c>
      <c r="L2569" t="s">
        <v>31</v>
      </c>
      <c r="M2569" t="s">
        <v>27</v>
      </c>
      <c r="N2569" t="s">
        <v>32</v>
      </c>
      <c r="O2569" s="4">
        <v>23822.04</v>
      </c>
      <c r="P2569" t="s">
        <v>28</v>
      </c>
      <c r="Q2569" t="str" cm="1">
        <f t="array" ref="Q2569">_xlfn.IFS(
O2569&lt;50000,"Low Salary (&lt;$50K)",
O2569&lt;90000,"Lower Middle ($50K-$90K)",
O2569&lt;130000,"Middle ($90K-$130K)",
O2569&lt;170000,"Upper Middle ($130K-$170K)",
O2569&gt;=170000,"High Salary (&gt;$170K)"
)</f>
        <v>Low Salary (&lt;$50K)</v>
      </c>
      <c r="R2569" t="str" cm="1">
        <f t="array" ref="R2569">_xlfn.IFS(
G2569&lt;=2,"New Customers (0-2Y)",
G2569&lt;=5,"Growing Customers (3-5Y)",
G2569&lt;=8,"Established Customers (6-8Y)",
G2569&lt;=10,"Loyal Customers (9-10Y)"
)</f>
        <v>New Customers (0-2Y)</v>
      </c>
    </row>
    <row r="2570" spans="1:18" x14ac:dyDescent="0.35">
      <c r="A2570">
        <v>15775905</v>
      </c>
      <c r="B2570" t="s">
        <v>716</v>
      </c>
      <c r="C2570" t="s">
        <v>42</v>
      </c>
      <c r="D2570" t="s">
        <v>18</v>
      </c>
      <c r="E2570">
        <v>47</v>
      </c>
      <c r="F2570" t="s">
        <v>19</v>
      </c>
      <c r="G2570">
        <v>6</v>
      </c>
      <c r="H2570" s="4">
        <v>130024.87</v>
      </c>
      <c r="I2570" t="s">
        <v>33</v>
      </c>
      <c r="J2570">
        <v>1</v>
      </c>
      <c r="K2570">
        <v>612</v>
      </c>
      <c r="L2570" t="s">
        <v>20</v>
      </c>
      <c r="M2570" t="s">
        <v>21</v>
      </c>
      <c r="N2570" t="s">
        <v>22</v>
      </c>
      <c r="O2570" s="4">
        <v>45750.21</v>
      </c>
      <c r="P2570" t="s">
        <v>23</v>
      </c>
      <c r="Q2570" t="str" cm="1">
        <f t="array" ref="Q2570">_xlfn.IFS(
O2570&lt;50000,"Low Salary (&lt;$50K)",
O2570&lt;90000,"Lower Middle ($50K-$90K)",
O2570&lt;130000,"Middle ($90K-$130K)",
O2570&lt;170000,"Upper Middle ($130K-$170K)",
O2570&gt;=170000,"High Salary (&gt;$170K)"
)</f>
        <v>Low Salary (&lt;$50K)</v>
      </c>
      <c r="R2570" t="str" cm="1">
        <f t="array" ref="R2570">_xlfn.IFS(
G2570&lt;=2,"New Customers (0-2Y)",
G2570&lt;=5,"Growing Customers (3-5Y)",
G2570&lt;=8,"Established Customers (6-8Y)",
G2570&lt;=10,"Loyal Customers (9-10Y)"
)</f>
        <v>Established Customers (6-8Y)</v>
      </c>
    </row>
    <row r="2571" spans="1:18" x14ac:dyDescent="0.35">
      <c r="A2571">
        <v>15700657</v>
      </c>
      <c r="B2571" t="s">
        <v>1402</v>
      </c>
      <c r="C2571" t="s">
        <v>42</v>
      </c>
      <c r="D2571" t="s">
        <v>18</v>
      </c>
      <c r="E2571">
        <v>40</v>
      </c>
      <c r="F2571" t="s">
        <v>19</v>
      </c>
      <c r="G2571">
        <v>2</v>
      </c>
      <c r="H2571" s="4">
        <v>110086.69</v>
      </c>
      <c r="I2571" t="s">
        <v>33</v>
      </c>
      <c r="J2571">
        <v>1</v>
      </c>
      <c r="K2571">
        <v>641</v>
      </c>
      <c r="L2571" t="s">
        <v>20</v>
      </c>
      <c r="M2571" t="s">
        <v>21</v>
      </c>
      <c r="N2571" t="s">
        <v>32</v>
      </c>
      <c r="O2571" s="4">
        <v>159773.14000000001</v>
      </c>
      <c r="P2571" t="s">
        <v>28</v>
      </c>
      <c r="Q2571" t="str" cm="1">
        <f t="array" ref="Q2571">_xlfn.IFS(
O2571&lt;50000,"Low Salary (&lt;$50K)",
O2571&lt;90000,"Lower Middle ($50K-$90K)",
O2571&lt;130000,"Middle ($90K-$130K)",
O2571&lt;170000,"Upper Middle ($130K-$170K)",
O2571&gt;=170000,"High Salary (&gt;$170K)"
)</f>
        <v>Upper Middle ($130K-$170K)</v>
      </c>
      <c r="R2571" t="str" cm="1">
        <f t="array" ref="R2571">_xlfn.IFS(
G2571&lt;=2,"New Customers (0-2Y)",
G2571&lt;=5,"Growing Customers (3-5Y)",
G2571&lt;=8,"Established Customers (6-8Y)",
G2571&lt;=10,"Loyal Customers (9-10Y)"
)</f>
        <v>New Customers (0-2Y)</v>
      </c>
    </row>
    <row r="2572" spans="1:18" x14ac:dyDescent="0.35">
      <c r="A2572">
        <v>15611905</v>
      </c>
      <c r="B2572" t="s">
        <v>1403</v>
      </c>
      <c r="C2572" t="s">
        <v>26</v>
      </c>
      <c r="D2572" t="s">
        <v>18</v>
      </c>
      <c r="E2572">
        <v>31</v>
      </c>
      <c r="F2572" t="s">
        <v>19</v>
      </c>
      <c r="G2572">
        <v>5</v>
      </c>
      <c r="H2572" s="4">
        <v>174853.46</v>
      </c>
      <c r="I2572" t="s">
        <v>33</v>
      </c>
      <c r="J2572">
        <v>1</v>
      </c>
      <c r="K2572">
        <v>513</v>
      </c>
      <c r="L2572" t="s">
        <v>31</v>
      </c>
      <c r="M2572" t="s">
        <v>21</v>
      </c>
      <c r="N2572" t="s">
        <v>32</v>
      </c>
      <c r="O2572" s="4">
        <v>84238.63</v>
      </c>
      <c r="P2572" t="s">
        <v>28</v>
      </c>
      <c r="Q2572" t="str" cm="1">
        <f t="array" ref="Q2572">_xlfn.IFS(
O2572&lt;50000,"Low Salary (&lt;$50K)",
O2572&lt;90000,"Lower Middle ($50K-$90K)",
O2572&lt;130000,"Middle ($90K-$130K)",
O2572&lt;170000,"Upper Middle ($130K-$170K)",
O2572&gt;=170000,"High Salary (&gt;$170K)"
)</f>
        <v>Lower Middle ($50K-$90K)</v>
      </c>
      <c r="R2572" t="str" cm="1">
        <f t="array" ref="R2572">_xlfn.IFS(
G2572&lt;=2,"New Customers (0-2Y)",
G2572&lt;=5,"Growing Customers (3-5Y)",
G2572&lt;=8,"Established Customers (6-8Y)",
G2572&lt;=10,"Loyal Customers (9-10Y)"
)</f>
        <v>Growing Customers (3-5Y)</v>
      </c>
    </row>
    <row r="2573" spans="1:18" x14ac:dyDescent="0.35">
      <c r="A2573">
        <v>15652527</v>
      </c>
      <c r="B2573" t="s">
        <v>1404</v>
      </c>
      <c r="C2573" t="s">
        <v>17</v>
      </c>
      <c r="D2573" t="s">
        <v>39</v>
      </c>
      <c r="E2573">
        <v>44</v>
      </c>
      <c r="F2573" t="s">
        <v>19</v>
      </c>
      <c r="G2573">
        <v>7</v>
      </c>
      <c r="H2573" s="4">
        <v>108724.98</v>
      </c>
      <c r="I2573" t="s">
        <v>33</v>
      </c>
      <c r="J2573">
        <v>1</v>
      </c>
      <c r="K2573">
        <v>680</v>
      </c>
      <c r="L2573" t="s">
        <v>35</v>
      </c>
      <c r="M2573" t="s">
        <v>27</v>
      </c>
      <c r="N2573" t="s">
        <v>22</v>
      </c>
      <c r="O2573" s="4">
        <v>72330.460000000006</v>
      </c>
      <c r="P2573" t="s">
        <v>28</v>
      </c>
      <c r="Q2573" t="str" cm="1">
        <f t="array" ref="Q2573">_xlfn.IFS(
O2573&lt;50000,"Low Salary (&lt;$50K)",
O2573&lt;90000,"Lower Middle ($50K-$90K)",
O2573&lt;130000,"Middle ($90K-$130K)",
O2573&lt;170000,"Upper Middle ($130K-$170K)",
O2573&gt;=170000,"High Salary (&gt;$170K)"
)</f>
        <v>Lower Middle ($50K-$90K)</v>
      </c>
      <c r="R2573" t="str" cm="1">
        <f t="array" ref="R2573">_xlfn.IFS(
G2573&lt;=2,"New Customers (0-2Y)",
G2573&lt;=5,"Growing Customers (3-5Y)",
G2573&lt;=8,"Established Customers (6-8Y)",
G2573&lt;=10,"Loyal Customers (9-10Y)"
)</f>
        <v>Established Customers (6-8Y)</v>
      </c>
    </row>
    <row r="2574" spans="1:18" x14ac:dyDescent="0.35">
      <c r="A2574">
        <v>15785865</v>
      </c>
      <c r="B2574" t="s">
        <v>328</v>
      </c>
      <c r="C2574" t="s">
        <v>17</v>
      </c>
      <c r="D2574" t="s">
        <v>39</v>
      </c>
      <c r="E2574">
        <v>58</v>
      </c>
      <c r="F2574" t="s">
        <v>19</v>
      </c>
      <c r="G2574">
        <v>9</v>
      </c>
      <c r="H2574" s="4">
        <v>91285.13</v>
      </c>
      <c r="I2574" t="s">
        <v>29</v>
      </c>
      <c r="J2574">
        <v>2</v>
      </c>
      <c r="K2574">
        <v>711</v>
      </c>
      <c r="L2574" t="s">
        <v>35</v>
      </c>
      <c r="M2574" t="s">
        <v>21</v>
      </c>
      <c r="N2574" t="s">
        <v>22</v>
      </c>
      <c r="O2574" s="4">
        <v>26767.85</v>
      </c>
      <c r="P2574" t="s">
        <v>28</v>
      </c>
      <c r="Q2574" t="str" cm="1">
        <f t="array" ref="Q2574">_xlfn.IFS(
O2574&lt;50000,"Low Salary (&lt;$50K)",
O2574&lt;90000,"Lower Middle ($50K-$90K)",
O2574&lt;130000,"Middle ($90K-$130K)",
O2574&lt;170000,"Upper Middle ($130K-$170K)",
O2574&gt;=170000,"High Salary (&gt;$170K)"
)</f>
        <v>Low Salary (&lt;$50K)</v>
      </c>
      <c r="R2574" t="str" cm="1">
        <f t="array" ref="R2574">_xlfn.IFS(
G2574&lt;=2,"New Customers (0-2Y)",
G2574&lt;=5,"Growing Customers (3-5Y)",
G2574&lt;=8,"Established Customers (6-8Y)",
G2574&lt;=10,"Loyal Customers (9-10Y)"
)</f>
        <v>Loyal Customers (9-10Y)</v>
      </c>
    </row>
    <row r="2575" spans="1:18" x14ac:dyDescent="0.35">
      <c r="A2575">
        <v>15645942</v>
      </c>
      <c r="B2575" t="s">
        <v>461</v>
      </c>
      <c r="C2575" t="s">
        <v>26</v>
      </c>
      <c r="D2575" t="s">
        <v>39</v>
      </c>
      <c r="E2575">
        <v>40</v>
      </c>
      <c r="F2575" t="s">
        <v>19</v>
      </c>
      <c r="G2575">
        <v>2</v>
      </c>
      <c r="H2575" s="4">
        <v>0</v>
      </c>
      <c r="I2575" t="s">
        <v>24</v>
      </c>
      <c r="J2575">
        <v>2</v>
      </c>
      <c r="K2575">
        <v>689</v>
      </c>
      <c r="L2575" t="s">
        <v>35</v>
      </c>
      <c r="M2575" t="s">
        <v>21</v>
      </c>
      <c r="N2575" t="s">
        <v>22</v>
      </c>
      <c r="O2575" s="4">
        <v>164768.82</v>
      </c>
      <c r="P2575" t="s">
        <v>28</v>
      </c>
      <c r="Q2575" t="str" cm="1">
        <f t="array" ref="Q2575">_xlfn.IFS(
O2575&lt;50000,"Low Salary (&lt;$50K)",
O2575&lt;90000,"Lower Middle ($50K-$90K)",
O2575&lt;130000,"Middle ($90K-$130K)",
O2575&lt;170000,"Upper Middle ($130K-$170K)",
O2575&gt;=170000,"High Salary (&gt;$170K)"
)</f>
        <v>Upper Middle ($130K-$170K)</v>
      </c>
      <c r="R2575" t="str" cm="1">
        <f t="array" ref="R2575">_xlfn.IFS(
G2575&lt;=2,"New Customers (0-2Y)",
G2575&lt;=5,"Growing Customers (3-5Y)",
G2575&lt;=8,"Established Customers (6-8Y)",
G2575&lt;=10,"Loyal Customers (9-10Y)"
)</f>
        <v>New Customers (0-2Y)</v>
      </c>
    </row>
    <row r="2576" spans="1:18" x14ac:dyDescent="0.35">
      <c r="A2576">
        <v>15688691</v>
      </c>
      <c r="B2576" t="s">
        <v>1368</v>
      </c>
      <c r="C2576" t="s">
        <v>42</v>
      </c>
      <c r="D2576" t="s">
        <v>18</v>
      </c>
      <c r="E2576">
        <v>51</v>
      </c>
      <c r="F2576" t="s">
        <v>19</v>
      </c>
      <c r="G2576">
        <v>9</v>
      </c>
      <c r="H2576" s="4">
        <v>110610.41</v>
      </c>
      <c r="I2576" t="s">
        <v>33</v>
      </c>
      <c r="J2576">
        <v>2</v>
      </c>
      <c r="K2576">
        <v>665</v>
      </c>
      <c r="L2576" t="s">
        <v>35</v>
      </c>
      <c r="M2576" t="s">
        <v>27</v>
      </c>
      <c r="N2576" t="s">
        <v>22</v>
      </c>
      <c r="O2576" s="4">
        <v>1112.76</v>
      </c>
      <c r="P2576" t="s">
        <v>23</v>
      </c>
      <c r="Q2576" t="str" cm="1">
        <f t="array" ref="Q2576">_xlfn.IFS(
O2576&lt;50000,"Low Salary (&lt;$50K)",
O2576&lt;90000,"Lower Middle ($50K-$90K)",
O2576&lt;130000,"Middle ($90K-$130K)",
O2576&lt;170000,"Upper Middle ($130K-$170K)",
O2576&gt;=170000,"High Salary (&gt;$170K)"
)</f>
        <v>Low Salary (&lt;$50K)</v>
      </c>
      <c r="R2576" t="str" cm="1">
        <f t="array" ref="R2576">_xlfn.IFS(
G2576&lt;=2,"New Customers (0-2Y)",
G2576&lt;=5,"Growing Customers (3-5Y)",
G2576&lt;=8,"Established Customers (6-8Y)",
G2576&lt;=10,"Loyal Customers (9-10Y)"
)</f>
        <v>Loyal Customers (9-10Y)</v>
      </c>
    </row>
    <row r="2577" spans="1:18" x14ac:dyDescent="0.35">
      <c r="A2577">
        <v>15592736</v>
      </c>
      <c r="B2577" t="s">
        <v>972</v>
      </c>
      <c r="C2577" t="s">
        <v>42</v>
      </c>
      <c r="D2577" t="s">
        <v>39</v>
      </c>
      <c r="E2577">
        <v>54</v>
      </c>
      <c r="F2577" t="s">
        <v>19</v>
      </c>
      <c r="G2577">
        <v>5</v>
      </c>
      <c r="H2577" s="4">
        <v>102994.04</v>
      </c>
      <c r="I2577" t="s">
        <v>33</v>
      </c>
      <c r="J2577">
        <v>1</v>
      </c>
      <c r="K2577">
        <v>551</v>
      </c>
      <c r="L2577" t="s">
        <v>31</v>
      </c>
      <c r="M2577" t="s">
        <v>21</v>
      </c>
      <c r="N2577" t="s">
        <v>32</v>
      </c>
      <c r="O2577" s="4">
        <v>176680.16</v>
      </c>
      <c r="P2577" t="s">
        <v>23</v>
      </c>
      <c r="Q2577" t="str" cm="1">
        <f t="array" ref="Q2577">_xlfn.IFS(
O2577&lt;50000,"Low Salary (&lt;$50K)",
O2577&lt;90000,"Lower Middle ($50K-$90K)",
O2577&lt;130000,"Middle ($90K-$130K)",
O2577&lt;170000,"Upper Middle ($130K-$170K)",
O2577&gt;=170000,"High Salary (&gt;$170K)"
)</f>
        <v>High Salary (&gt;$170K)</v>
      </c>
      <c r="R2577" t="str" cm="1">
        <f t="array" ref="R2577">_xlfn.IFS(
G2577&lt;=2,"New Customers (0-2Y)",
G2577&lt;=5,"Growing Customers (3-5Y)",
G2577&lt;=8,"Established Customers (6-8Y)",
G2577&lt;=10,"Loyal Customers (9-10Y)"
)</f>
        <v>Growing Customers (3-5Y)</v>
      </c>
    </row>
    <row r="2578" spans="1:18" x14ac:dyDescent="0.35">
      <c r="A2578">
        <v>15673529</v>
      </c>
      <c r="B2578" t="s">
        <v>71</v>
      </c>
      <c r="C2578" t="s">
        <v>26</v>
      </c>
      <c r="D2578" t="s">
        <v>39</v>
      </c>
      <c r="E2578">
        <v>36</v>
      </c>
      <c r="F2578" t="s">
        <v>19</v>
      </c>
      <c r="G2578">
        <v>4</v>
      </c>
      <c r="H2578" s="4">
        <v>59893.85</v>
      </c>
      <c r="I2578" t="s">
        <v>29</v>
      </c>
      <c r="J2578">
        <v>2</v>
      </c>
      <c r="K2578">
        <v>645</v>
      </c>
      <c r="L2578" t="s">
        <v>20</v>
      </c>
      <c r="M2578" t="s">
        <v>21</v>
      </c>
      <c r="N2578" t="s">
        <v>32</v>
      </c>
      <c r="O2578" s="4">
        <v>43999.64</v>
      </c>
      <c r="P2578" t="s">
        <v>28</v>
      </c>
      <c r="Q2578" t="str" cm="1">
        <f t="array" ref="Q2578">_xlfn.IFS(
O2578&lt;50000,"Low Salary (&lt;$50K)",
O2578&lt;90000,"Lower Middle ($50K-$90K)",
O2578&lt;130000,"Middle ($90K-$130K)",
O2578&lt;170000,"Upper Middle ($130K-$170K)",
O2578&gt;=170000,"High Salary (&gt;$170K)"
)</f>
        <v>Low Salary (&lt;$50K)</v>
      </c>
      <c r="R2578" t="str" cm="1">
        <f t="array" ref="R2578">_xlfn.IFS(
G2578&lt;=2,"New Customers (0-2Y)",
G2578&lt;=5,"Growing Customers (3-5Y)",
G2578&lt;=8,"Established Customers (6-8Y)",
G2578&lt;=10,"Loyal Customers (9-10Y)"
)</f>
        <v>Growing Customers (3-5Y)</v>
      </c>
    </row>
    <row r="2579" spans="1:18" x14ac:dyDescent="0.35">
      <c r="A2579">
        <v>15724145</v>
      </c>
      <c r="B2579" t="s">
        <v>1405</v>
      </c>
      <c r="C2579" t="s">
        <v>42</v>
      </c>
      <c r="D2579" t="s">
        <v>39</v>
      </c>
      <c r="E2579">
        <v>29</v>
      </c>
      <c r="F2579" t="s">
        <v>43</v>
      </c>
      <c r="G2579">
        <v>8</v>
      </c>
      <c r="H2579" s="4">
        <v>149318.54999999999</v>
      </c>
      <c r="I2579" t="s">
        <v>33</v>
      </c>
      <c r="J2579">
        <v>1</v>
      </c>
      <c r="K2579">
        <v>616</v>
      </c>
      <c r="L2579" t="s">
        <v>20</v>
      </c>
      <c r="M2579" t="s">
        <v>21</v>
      </c>
      <c r="N2579" t="s">
        <v>32</v>
      </c>
      <c r="O2579" s="4">
        <v>140746.13</v>
      </c>
      <c r="P2579" t="s">
        <v>28</v>
      </c>
      <c r="Q2579" t="str" cm="1">
        <f t="array" ref="Q2579">_xlfn.IFS(
O2579&lt;50000,"Low Salary (&lt;$50K)",
O2579&lt;90000,"Lower Middle ($50K-$90K)",
O2579&lt;130000,"Middle ($90K-$130K)",
O2579&lt;170000,"Upper Middle ($130K-$170K)",
O2579&gt;=170000,"High Salary (&gt;$170K)"
)</f>
        <v>Upper Middle ($130K-$170K)</v>
      </c>
      <c r="R2579" t="str" cm="1">
        <f t="array" ref="R2579">_xlfn.IFS(
G2579&lt;=2,"New Customers (0-2Y)",
G2579&lt;=5,"Growing Customers (3-5Y)",
G2579&lt;=8,"Established Customers (6-8Y)",
G2579&lt;=10,"Loyal Customers (9-10Y)"
)</f>
        <v>Established Customers (6-8Y)</v>
      </c>
    </row>
    <row r="2580" spans="1:18" x14ac:dyDescent="0.35">
      <c r="A2580">
        <v>15704629</v>
      </c>
      <c r="B2580" t="s">
        <v>715</v>
      </c>
      <c r="C2580" t="s">
        <v>17</v>
      </c>
      <c r="D2580" t="s">
        <v>18</v>
      </c>
      <c r="E2580">
        <v>32</v>
      </c>
      <c r="F2580" t="s">
        <v>19</v>
      </c>
      <c r="G2580">
        <v>1</v>
      </c>
      <c r="H2580" s="4">
        <v>116409.55</v>
      </c>
      <c r="I2580" t="s">
        <v>33</v>
      </c>
      <c r="J2580">
        <v>1</v>
      </c>
      <c r="K2580">
        <v>582</v>
      </c>
      <c r="L2580" t="s">
        <v>31</v>
      </c>
      <c r="M2580" t="s">
        <v>27</v>
      </c>
      <c r="N2580" t="s">
        <v>22</v>
      </c>
      <c r="O2580" s="4">
        <v>152790.92000000001</v>
      </c>
      <c r="P2580" t="s">
        <v>28</v>
      </c>
      <c r="Q2580" t="str" cm="1">
        <f t="array" ref="Q2580">_xlfn.IFS(
O2580&lt;50000,"Low Salary (&lt;$50K)",
O2580&lt;90000,"Lower Middle ($50K-$90K)",
O2580&lt;130000,"Middle ($90K-$130K)",
O2580&lt;170000,"Upper Middle ($130K-$170K)",
O2580&gt;=170000,"High Salary (&gt;$170K)"
)</f>
        <v>Upper Middle ($130K-$170K)</v>
      </c>
      <c r="R2580" t="str" cm="1">
        <f t="array" ref="R2580">_xlfn.IFS(
G2580&lt;=2,"New Customers (0-2Y)",
G2580&lt;=5,"Growing Customers (3-5Y)",
G2580&lt;=8,"Established Customers (6-8Y)",
G2580&lt;=10,"Loyal Customers (9-10Y)"
)</f>
        <v>New Customers (0-2Y)</v>
      </c>
    </row>
    <row r="2581" spans="1:18" x14ac:dyDescent="0.35">
      <c r="A2581">
        <v>15597896</v>
      </c>
      <c r="B2581" t="s">
        <v>1406</v>
      </c>
      <c r="C2581" t="s">
        <v>42</v>
      </c>
      <c r="D2581" t="s">
        <v>39</v>
      </c>
      <c r="E2581">
        <v>30</v>
      </c>
      <c r="F2581" t="s">
        <v>19</v>
      </c>
      <c r="G2581">
        <v>0</v>
      </c>
      <c r="H2581" s="4">
        <v>127760.07</v>
      </c>
      <c r="I2581" t="s">
        <v>33</v>
      </c>
      <c r="J2581">
        <v>1</v>
      </c>
      <c r="K2581">
        <v>365</v>
      </c>
      <c r="L2581" t="s">
        <v>44</v>
      </c>
      <c r="M2581" t="s">
        <v>21</v>
      </c>
      <c r="N2581" t="s">
        <v>32</v>
      </c>
      <c r="O2581" s="4">
        <v>81537.850000000006</v>
      </c>
      <c r="P2581" t="s">
        <v>23</v>
      </c>
      <c r="Q2581" t="str" cm="1">
        <f t="array" ref="Q2581">_xlfn.IFS(
O2581&lt;50000,"Low Salary (&lt;$50K)",
O2581&lt;90000,"Lower Middle ($50K-$90K)",
O2581&lt;130000,"Middle ($90K-$130K)",
O2581&lt;170000,"Upper Middle ($130K-$170K)",
O2581&gt;=170000,"High Salary (&gt;$170K)"
)</f>
        <v>Lower Middle ($50K-$90K)</v>
      </c>
      <c r="R2581" t="str" cm="1">
        <f t="array" ref="R2581">_xlfn.IFS(
G2581&lt;=2,"New Customers (0-2Y)",
G2581&lt;=5,"Growing Customers (3-5Y)",
G2581&lt;=8,"Established Customers (6-8Y)",
G2581&lt;=10,"Loyal Customers (9-10Y)"
)</f>
        <v>New Customers (0-2Y)</v>
      </c>
    </row>
    <row r="2582" spans="1:18" x14ac:dyDescent="0.35">
      <c r="A2582">
        <v>15731790</v>
      </c>
      <c r="B2582" t="s">
        <v>285</v>
      </c>
      <c r="C2582" t="s">
        <v>42</v>
      </c>
      <c r="D2582" t="s">
        <v>18</v>
      </c>
      <c r="E2582">
        <v>38</v>
      </c>
      <c r="F2582" t="s">
        <v>19</v>
      </c>
      <c r="G2582">
        <v>6</v>
      </c>
      <c r="H2582" s="4">
        <v>132591.35999999999</v>
      </c>
      <c r="I2582" t="s">
        <v>33</v>
      </c>
      <c r="J2582">
        <v>1</v>
      </c>
      <c r="K2582">
        <v>697</v>
      </c>
      <c r="L2582" t="s">
        <v>35</v>
      </c>
      <c r="M2582" t="s">
        <v>21</v>
      </c>
      <c r="N2582" t="s">
        <v>22</v>
      </c>
      <c r="O2582" s="4">
        <v>7387.8</v>
      </c>
      <c r="P2582" t="s">
        <v>23</v>
      </c>
      <c r="Q2582" t="str" cm="1">
        <f t="array" ref="Q2582">_xlfn.IFS(
O2582&lt;50000,"Low Salary (&lt;$50K)",
O2582&lt;90000,"Lower Middle ($50K-$90K)",
O2582&lt;130000,"Middle ($90K-$130K)",
O2582&lt;170000,"Upper Middle ($130K-$170K)",
O2582&gt;=170000,"High Salary (&gt;$170K)"
)</f>
        <v>Low Salary (&lt;$50K)</v>
      </c>
      <c r="R2582" t="str" cm="1">
        <f t="array" ref="R2582">_xlfn.IFS(
G2582&lt;=2,"New Customers (0-2Y)",
G2582&lt;=5,"Growing Customers (3-5Y)",
G2582&lt;=8,"Established Customers (6-8Y)",
G2582&lt;=10,"Loyal Customers (9-10Y)"
)</f>
        <v>Established Customers (6-8Y)</v>
      </c>
    </row>
    <row r="2583" spans="1:18" x14ac:dyDescent="0.35">
      <c r="A2583">
        <v>15634719</v>
      </c>
      <c r="B2583" t="s">
        <v>728</v>
      </c>
      <c r="C2583" t="s">
        <v>17</v>
      </c>
      <c r="D2583" t="s">
        <v>39</v>
      </c>
      <c r="E2583">
        <v>31</v>
      </c>
      <c r="F2583" t="s">
        <v>19</v>
      </c>
      <c r="G2583">
        <v>0</v>
      </c>
      <c r="H2583" s="4">
        <v>0</v>
      </c>
      <c r="I2583" t="s">
        <v>24</v>
      </c>
      <c r="J2583">
        <v>2</v>
      </c>
      <c r="K2583">
        <v>704</v>
      </c>
      <c r="L2583" t="s">
        <v>35</v>
      </c>
      <c r="M2583" t="s">
        <v>21</v>
      </c>
      <c r="N2583" t="s">
        <v>32</v>
      </c>
      <c r="O2583" s="4">
        <v>183038.33</v>
      </c>
      <c r="P2583" t="s">
        <v>28</v>
      </c>
      <c r="Q2583" t="str" cm="1">
        <f t="array" ref="Q2583">_xlfn.IFS(
O2583&lt;50000,"Low Salary (&lt;$50K)",
O2583&lt;90000,"Lower Middle ($50K-$90K)",
O2583&lt;130000,"Middle ($90K-$130K)",
O2583&lt;170000,"Upper Middle ($130K-$170K)",
O2583&gt;=170000,"High Salary (&gt;$170K)"
)</f>
        <v>High Salary (&gt;$170K)</v>
      </c>
      <c r="R2583" t="str" cm="1">
        <f t="array" ref="R2583">_xlfn.IFS(
G2583&lt;=2,"New Customers (0-2Y)",
G2583&lt;=5,"Growing Customers (3-5Y)",
G2583&lt;=8,"Established Customers (6-8Y)",
G2583&lt;=10,"Loyal Customers (9-10Y)"
)</f>
        <v>New Customers (0-2Y)</v>
      </c>
    </row>
    <row r="2584" spans="1:18" x14ac:dyDescent="0.35">
      <c r="A2584">
        <v>15703205</v>
      </c>
      <c r="B2584" t="s">
        <v>568</v>
      </c>
      <c r="C2584" t="s">
        <v>17</v>
      </c>
      <c r="D2584" t="s">
        <v>18</v>
      </c>
      <c r="E2584">
        <v>46</v>
      </c>
      <c r="F2584" t="s">
        <v>19</v>
      </c>
      <c r="G2584">
        <v>5</v>
      </c>
      <c r="H2584" s="4">
        <v>113402.14</v>
      </c>
      <c r="I2584" t="s">
        <v>33</v>
      </c>
      <c r="J2584">
        <v>2</v>
      </c>
      <c r="K2584">
        <v>656</v>
      </c>
      <c r="L2584" t="s">
        <v>20</v>
      </c>
      <c r="M2584" t="s">
        <v>21</v>
      </c>
      <c r="N2584" t="s">
        <v>22</v>
      </c>
      <c r="O2584" s="4">
        <v>138849.06</v>
      </c>
      <c r="P2584" t="s">
        <v>28</v>
      </c>
      <c r="Q2584" t="str" cm="1">
        <f t="array" ref="Q2584">_xlfn.IFS(
O2584&lt;50000,"Low Salary (&lt;$50K)",
O2584&lt;90000,"Lower Middle ($50K-$90K)",
O2584&lt;130000,"Middle ($90K-$130K)",
O2584&lt;170000,"Upper Middle ($130K-$170K)",
O2584&gt;=170000,"High Salary (&gt;$170K)"
)</f>
        <v>Upper Middle ($130K-$170K)</v>
      </c>
      <c r="R2584" t="str" cm="1">
        <f t="array" ref="R2584">_xlfn.IFS(
G2584&lt;=2,"New Customers (0-2Y)",
G2584&lt;=5,"Growing Customers (3-5Y)",
G2584&lt;=8,"Established Customers (6-8Y)",
G2584&lt;=10,"Loyal Customers (9-10Y)"
)</f>
        <v>Growing Customers (3-5Y)</v>
      </c>
    </row>
    <row r="2585" spans="1:18" x14ac:dyDescent="0.35">
      <c r="A2585">
        <v>15567333</v>
      </c>
      <c r="B2585" t="s">
        <v>1407</v>
      </c>
      <c r="C2585" t="s">
        <v>17</v>
      </c>
      <c r="D2585" t="s">
        <v>18</v>
      </c>
      <c r="E2585">
        <v>31</v>
      </c>
      <c r="F2585" t="s">
        <v>19</v>
      </c>
      <c r="G2585">
        <v>7</v>
      </c>
      <c r="H2585" s="4">
        <v>0</v>
      </c>
      <c r="I2585" t="s">
        <v>24</v>
      </c>
      <c r="J2585">
        <v>2</v>
      </c>
      <c r="K2585">
        <v>712</v>
      </c>
      <c r="L2585" t="s">
        <v>35</v>
      </c>
      <c r="M2585" t="s">
        <v>21</v>
      </c>
      <c r="N2585" t="s">
        <v>32</v>
      </c>
      <c r="O2585" s="4">
        <v>170333.38</v>
      </c>
      <c r="P2585" t="s">
        <v>28</v>
      </c>
      <c r="Q2585" t="str" cm="1">
        <f t="array" ref="Q2585">_xlfn.IFS(
O2585&lt;50000,"Low Salary (&lt;$50K)",
O2585&lt;90000,"Lower Middle ($50K-$90K)",
O2585&lt;130000,"Middle ($90K-$130K)",
O2585&lt;170000,"Upper Middle ($130K-$170K)",
O2585&gt;=170000,"High Salary (&gt;$170K)"
)</f>
        <v>High Salary (&gt;$170K)</v>
      </c>
      <c r="R2585" t="str" cm="1">
        <f t="array" ref="R2585">_xlfn.IFS(
G2585&lt;=2,"New Customers (0-2Y)",
G2585&lt;=5,"Growing Customers (3-5Y)",
G2585&lt;=8,"Established Customers (6-8Y)",
G2585&lt;=10,"Loyal Customers (9-10Y)"
)</f>
        <v>Established Customers (6-8Y)</v>
      </c>
    </row>
    <row r="2586" spans="1:18" x14ac:dyDescent="0.35">
      <c r="A2586">
        <v>15754537</v>
      </c>
      <c r="B2586" t="s">
        <v>147</v>
      </c>
      <c r="C2586" t="s">
        <v>17</v>
      </c>
      <c r="D2586" t="s">
        <v>39</v>
      </c>
      <c r="E2586">
        <v>40</v>
      </c>
      <c r="F2586" t="s">
        <v>19</v>
      </c>
      <c r="G2586">
        <v>0</v>
      </c>
      <c r="H2586" s="4">
        <v>0</v>
      </c>
      <c r="I2586" t="s">
        <v>24</v>
      </c>
      <c r="J2586">
        <v>1</v>
      </c>
      <c r="K2586">
        <v>748</v>
      </c>
      <c r="L2586" t="s">
        <v>35</v>
      </c>
      <c r="M2586" t="s">
        <v>27</v>
      </c>
      <c r="N2586" t="s">
        <v>32</v>
      </c>
      <c r="O2586" s="4">
        <v>60416.76</v>
      </c>
      <c r="P2586" t="s">
        <v>28</v>
      </c>
      <c r="Q2586" t="str" cm="1">
        <f t="array" ref="Q2586">_xlfn.IFS(
O2586&lt;50000,"Low Salary (&lt;$50K)",
O2586&lt;90000,"Lower Middle ($50K-$90K)",
O2586&lt;130000,"Middle ($90K-$130K)",
O2586&lt;170000,"Upper Middle ($130K-$170K)",
O2586&gt;=170000,"High Salary (&gt;$170K)"
)</f>
        <v>Lower Middle ($50K-$90K)</v>
      </c>
      <c r="R2586" t="str" cm="1">
        <f t="array" ref="R2586">_xlfn.IFS(
G2586&lt;=2,"New Customers (0-2Y)",
G2586&lt;=5,"Growing Customers (3-5Y)",
G2586&lt;=8,"Established Customers (6-8Y)",
G2586&lt;=10,"Loyal Customers (9-10Y)"
)</f>
        <v>New Customers (0-2Y)</v>
      </c>
    </row>
    <row r="2587" spans="1:18" x14ac:dyDescent="0.35">
      <c r="A2587">
        <v>15612030</v>
      </c>
      <c r="B2587" t="s">
        <v>1408</v>
      </c>
      <c r="C2587" t="s">
        <v>17</v>
      </c>
      <c r="D2587" t="s">
        <v>39</v>
      </c>
      <c r="E2587">
        <v>28</v>
      </c>
      <c r="F2587" t="s">
        <v>43</v>
      </c>
      <c r="G2587">
        <v>9</v>
      </c>
      <c r="H2587" s="4">
        <v>0</v>
      </c>
      <c r="I2587" t="s">
        <v>24</v>
      </c>
      <c r="J2587">
        <v>2</v>
      </c>
      <c r="K2587">
        <v>724</v>
      </c>
      <c r="L2587" t="s">
        <v>35</v>
      </c>
      <c r="M2587" t="s">
        <v>21</v>
      </c>
      <c r="N2587" t="s">
        <v>22</v>
      </c>
      <c r="O2587" s="4">
        <v>100240.2</v>
      </c>
      <c r="P2587" t="s">
        <v>28</v>
      </c>
      <c r="Q2587" t="str" cm="1">
        <f t="array" ref="Q2587">_xlfn.IFS(
O2587&lt;50000,"Low Salary (&lt;$50K)",
O2587&lt;90000,"Lower Middle ($50K-$90K)",
O2587&lt;130000,"Middle ($90K-$130K)",
O2587&lt;170000,"Upper Middle ($130K-$170K)",
O2587&gt;=170000,"High Salary (&gt;$170K)"
)</f>
        <v>Middle ($90K-$130K)</v>
      </c>
      <c r="R2587" t="str" cm="1">
        <f t="array" ref="R2587">_xlfn.IFS(
G2587&lt;=2,"New Customers (0-2Y)",
G2587&lt;=5,"Growing Customers (3-5Y)",
G2587&lt;=8,"Established Customers (6-8Y)",
G2587&lt;=10,"Loyal Customers (9-10Y)"
)</f>
        <v>Loyal Customers (9-10Y)</v>
      </c>
    </row>
    <row r="2588" spans="1:18" x14ac:dyDescent="0.35">
      <c r="A2588">
        <v>15573242</v>
      </c>
      <c r="B2588" t="s">
        <v>1409</v>
      </c>
      <c r="C2588" t="s">
        <v>17</v>
      </c>
      <c r="D2588" t="s">
        <v>39</v>
      </c>
      <c r="E2588">
        <v>50</v>
      </c>
      <c r="F2588" t="s">
        <v>19</v>
      </c>
      <c r="G2588">
        <v>6</v>
      </c>
      <c r="H2588" s="4">
        <v>136953.47</v>
      </c>
      <c r="I2588" t="s">
        <v>33</v>
      </c>
      <c r="J2588">
        <v>1</v>
      </c>
      <c r="K2588">
        <v>691</v>
      </c>
      <c r="L2588" t="s">
        <v>35</v>
      </c>
      <c r="M2588" t="s">
        <v>21</v>
      </c>
      <c r="N2588" t="s">
        <v>22</v>
      </c>
      <c r="O2588" s="4">
        <v>2704.98</v>
      </c>
      <c r="P2588" t="s">
        <v>28</v>
      </c>
      <c r="Q2588" t="str" cm="1">
        <f t="array" ref="Q2588">_xlfn.IFS(
O2588&lt;50000,"Low Salary (&lt;$50K)",
O2588&lt;90000,"Lower Middle ($50K-$90K)",
O2588&lt;130000,"Middle ($90K-$130K)",
O2588&lt;170000,"Upper Middle ($130K-$170K)",
O2588&gt;=170000,"High Salary (&gt;$170K)"
)</f>
        <v>Low Salary (&lt;$50K)</v>
      </c>
      <c r="R2588" t="str" cm="1">
        <f t="array" ref="R2588">_xlfn.IFS(
G2588&lt;=2,"New Customers (0-2Y)",
G2588&lt;=5,"Growing Customers (3-5Y)",
G2588&lt;=8,"Established Customers (6-8Y)",
G2588&lt;=10,"Loyal Customers (9-10Y)"
)</f>
        <v>Established Customers (6-8Y)</v>
      </c>
    </row>
    <row r="2589" spans="1:18" x14ac:dyDescent="0.35">
      <c r="A2589">
        <v>15601892</v>
      </c>
      <c r="B2589" t="s">
        <v>96</v>
      </c>
      <c r="C2589" t="s">
        <v>17</v>
      </c>
      <c r="D2589" t="s">
        <v>39</v>
      </c>
      <c r="E2589">
        <v>33</v>
      </c>
      <c r="F2589" t="s">
        <v>19</v>
      </c>
      <c r="G2589">
        <v>8</v>
      </c>
      <c r="H2589" s="4">
        <v>0</v>
      </c>
      <c r="I2589" t="s">
        <v>24</v>
      </c>
      <c r="J2589">
        <v>2</v>
      </c>
      <c r="K2589">
        <v>563</v>
      </c>
      <c r="L2589" t="s">
        <v>31</v>
      </c>
      <c r="M2589" t="s">
        <v>27</v>
      </c>
      <c r="N2589" t="s">
        <v>22</v>
      </c>
      <c r="O2589" s="4">
        <v>68815.05</v>
      </c>
      <c r="P2589" t="s">
        <v>28</v>
      </c>
      <c r="Q2589" t="str" cm="1">
        <f t="array" ref="Q2589">_xlfn.IFS(
O2589&lt;50000,"Low Salary (&lt;$50K)",
O2589&lt;90000,"Lower Middle ($50K-$90K)",
O2589&lt;130000,"Middle ($90K-$130K)",
O2589&lt;170000,"Upper Middle ($130K-$170K)",
O2589&gt;=170000,"High Salary (&gt;$170K)"
)</f>
        <v>Lower Middle ($50K-$90K)</v>
      </c>
      <c r="R2589" t="str" cm="1">
        <f t="array" ref="R2589">_xlfn.IFS(
G2589&lt;=2,"New Customers (0-2Y)",
G2589&lt;=5,"Growing Customers (3-5Y)",
G2589&lt;=8,"Established Customers (6-8Y)",
G2589&lt;=10,"Loyal Customers (9-10Y)"
)</f>
        <v>Established Customers (6-8Y)</v>
      </c>
    </row>
    <row r="2590" spans="1:18" x14ac:dyDescent="0.35">
      <c r="A2590">
        <v>15663885</v>
      </c>
      <c r="B2590" t="s">
        <v>1410</v>
      </c>
      <c r="C2590" t="s">
        <v>17</v>
      </c>
      <c r="D2590" t="s">
        <v>39</v>
      </c>
      <c r="E2590">
        <v>32</v>
      </c>
      <c r="F2590" t="s">
        <v>19</v>
      </c>
      <c r="G2590">
        <v>5</v>
      </c>
      <c r="H2590" s="4">
        <v>0</v>
      </c>
      <c r="I2590" t="s">
        <v>24</v>
      </c>
      <c r="J2590">
        <v>1</v>
      </c>
      <c r="K2590">
        <v>741</v>
      </c>
      <c r="L2590" t="s">
        <v>35</v>
      </c>
      <c r="M2590" t="s">
        <v>21</v>
      </c>
      <c r="N2590" t="s">
        <v>22</v>
      </c>
      <c r="O2590" s="4">
        <v>64839.23</v>
      </c>
      <c r="P2590" t="s">
        <v>28</v>
      </c>
      <c r="Q2590" t="str" cm="1">
        <f t="array" ref="Q2590">_xlfn.IFS(
O2590&lt;50000,"Low Salary (&lt;$50K)",
O2590&lt;90000,"Lower Middle ($50K-$90K)",
O2590&lt;130000,"Middle ($90K-$130K)",
O2590&lt;170000,"Upper Middle ($130K-$170K)",
O2590&gt;=170000,"High Salary (&gt;$170K)"
)</f>
        <v>Lower Middle ($50K-$90K)</v>
      </c>
      <c r="R2590" t="str" cm="1">
        <f t="array" ref="R2590">_xlfn.IFS(
G2590&lt;=2,"New Customers (0-2Y)",
G2590&lt;=5,"Growing Customers (3-5Y)",
G2590&lt;=8,"Established Customers (6-8Y)",
G2590&lt;=10,"Loyal Customers (9-10Y)"
)</f>
        <v>Growing Customers (3-5Y)</v>
      </c>
    </row>
    <row r="2591" spans="1:18" x14ac:dyDescent="0.35">
      <c r="A2591">
        <v>15701096</v>
      </c>
      <c r="B2591" t="s">
        <v>1411</v>
      </c>
      <c r="C2591" t="s">
        <v>17</v>
      </c>
      <c r="D2591" t="s">
        <v>39</v>
      </c>
      <c r="E2591">
        <v>44</v>
      </c>
      <c r="F2591" t="s">
        <v>19</v>
      </c>
      <c r="G2591">
        <v>8</v>
      </c>
      <c r="H2591" s="4">
        <v>123863.64</v>
      </c>
      <c r="I2591" t="s">
        <v>33</v>
      </c>
      <c r="J2591">
        <v>1</v>
      </c>
      <c r="K2591">
        <v>778</v>
      </c>
      <c r="L2591" t="s">
        <v>35</v>
      </c>
      <c r="M2591" t="s">
        <v>21</v>
      </c>
      <c r="N2591" t="s">
        <v>32</v>
      </c>
      <c r="O2591" s="4">
        <v>144494.94</v>
      </c>
      <c r="P2591" t="s">
        <v>28</v>
      </c>
      <c r="Q2591" t="str" cm="1">
        <f t="array" ref="Q2591">_xlfn.IFS(
O2591&lt;50000,"Low Salary (&lt;$50K)",
O2591&lt;90000,"Lower Middle ($50K-$90K)",
O2591&lt;130000,"Middle ($90K-$130K)",
O2591&lt;170000,"Upper Middle ($130K-$170K)",
O2591&gt;=170000,"High Salary (&gt;$170K)"
)</f>
        <v>Upper Middle ($130K-$170K)</v>
      </c>
      <c r="R2591" t="str" cm="1">
        <f t="array" ref="R2591">_xlfn.IFS(
G2591&lt;=2,"New Customers (0-2Y)",
G2591&lt;=5,"Growing Customers (3-5Y)",
G2591&lt;=8,"Established Customers (6-8Y)",
G2591&lt;=10,"Loyal Customers (9-10Y)"
)</f>
        <v>Established Customers (6-8Y)</v>
      </c>
    </row>
    <row r="2592" spans="1:18" x14ac:dyDescent="0.35">
      <c r="A2592">
        <v>15710450</v>
      </c>
      <c r="B2592" t="s">
        <v>1258</v>
      </c>
      <c r="C2592" t="s">
        <v>26</v>
      </c>
      <c r="D2592" t="s">
        <v>39</v>
      </c>
      <c r="E2592">
        <v>22</v>
      </c>
      <c r="F2592" t="s">
        <v>43</v>
      </c>
      <c r="G2592">
        <v>7</v>
      </c>
      <c r="H2592" s="4">
        <v>120811.89</v>
      </c>
      <c r="I2592" t="s">
        <v>33</v>
      </c>
      <c r="J2592">
        <v>1</v>
      </c>
      <c r="K2592">
        <v>848</v>
      </c>
      <c r="L2592" t="s">
        <v>37</v>
      </c>
      <c r="M2592" t="s">
        <v>21</v>
      </c>
      <c r="N2592" t="s">
        <v>22</v>
      </c>
      <c r="O2592" s="4">
        <v>185510.34</v>
      </c>
      <c r="P2592" t="s">
        <v>28</v>
      </c>
      <c r="Q2592" t="str" cm="1">
        <f t="array" ref="Q2592">_xlfn.IFS(
O2592&lt;50000,"Low Salary (&lt;$50K)",
O2592&lt;90000,"Lower Middle ($50K-$90K)",
O2592&lt;130000,"Middle ($90K-$130K)",
O2592&lt;170000,"Upper Middle ($130K-$170K)",
O2592&gt;=170000,"High Salary (&gt;$170K)"
)</f>
        <v>High Salary (&gt;$170K)</v>
      </c>
      <c r="R2592" t="str" cm="1">
        <f t="array" ref="R2592">_xlfn.IFS(
G2592&lt;=2,"New Customers (0-2Y)",
G2592&lt;=5,"Growing Customers (3-5Y)",
G2592&lt;=8,"Established Customers (6-8Y)",
G2592&lt;=10,"Loyal Customers (9-10Y)"
)</f>
        <v>Established Customers (6-8Y)</v>
      </c>
    </row>
    <row r="2593" spans="1:18" x14ac:dyDescent="0.35">
      <c r="A2593">
        <v>15790846</v>
      </c>
      <c r="B2593" t="s">
        <v>323</v>
      </c>
      <c r="C2593" t="s">
        <v>42</v>
      </c>
      <c r="D2593" t="s">
        <v>39</v>
      </c>
      <c r="E2593">
        <v>38</v>
      </c>
      <c r="F2593" t="s">
        <v>19</v>
      </c>
      <c r="G2593">
        <v>2</v>
      </c>
      <c r="H2593" s="4">
        <v>148430.54999999999</v>
      </c>
      <c r="I2593" t="s">
        <v>33</v>
      </c>
      <c r="J2593">
        <v>1</v>
      </c>
      <c r="K2593">
        <v>634</v>
      </c>
      <c r="L2593" t="s">
        <v>20</v>
      </c>
      <c r="M2593" t="s">
        <v>21</v>
      </c>
      <c r="N2593" t="s">
        <v>22</v>
      </c>
      <c r="O2593" s="4">
        <v>56055.72</v>
      </c>
      <c r="P2593" t="s">
        <v>28</v>
      </c>
      <c r="Q2593" t="str" cm="1">
        <f t="array" ref="Q2593">_xlfn.IFS(
O2593&lt;50000,"Low Salary (&lt;$50K)",
O2593&lt;90000,"Lower Middle ($50K-$90K)",
O2593&lt;130000,"Middle ($90K-$130K)",
O2593&lt;170000,"Upper Middle ($130K-$170K)",
O2593&gt;=170000,"High Salary (&gt;$170K)"
)</f>
        <v>Lower Middle ($50K-$90K)</v>
      </c>
      <c r="R2593" t="str" cm="1">
        <f t="array" ref="R2593">_xlfn.IFS(
G2593&lt;=2,"New Customers (0-2Y)",
G2593&lt;=5,"Growing Customers (3-5Y)",
G2593&lt;=8,"Established Customers (6-8Y)",
G2593&lt;=10,"Loyal Customers (9-10Y)"
)</f>
        <v>New Customers (0-2Y)</v>
      </c>
    </row>
    <row r="2594" spans="1:18" x14ac:dyDescent="0.35">
      <c r="A2594">
        <v>15658956</v>
      </c>
      <c r="B2594" t="s">
        <v>957</v>
      </c>
      <c r="C2594" t="s">
        <v>42</v>
      </c>
      <c r="D2594" t="s">
        <v>39</v>
      </c>
      <c r="E2594">
        <v>40</v>
      </c>
      <c r="F2594" t="s">
        <v>19</v>
      </c>
      <c r="G2594">
        <v>6</v>
      </c>
      <c r="H2594" s="4">
        <v>47869.69</v>
      </c>
      <c r="I2594" t="s">
        <v>29</v>
      </c>
      <c r="J2594">
        <v>2</v>
      </c>
      <c r="K2594">
        <v>505</v>
      </c>
      <c r="L2594" t="s">
        <v>31</v>
      </c>
      <c r="M2594" t="s">
        <v>21</v>
      </c>
      <c r="N2594" t="s">
        <v>22</v>
      </c>
      <c r="O2594" s="4">
        <v>155061.97</v>
      </c>
      <c r="P2594" t="s">
        <v>28</v>
      </c>
      <c r="Q2594" t="str" cm="1">
        <f t="array" ref="Q2594">_xlfn.IFS(
O2594&lt;50000,"Low Salary (&lt;$50K)",
O2594&lt;90000,"Lower Middle ($50K-$90K)",
O2594&lt;130000,"Middle ($90K-$130K)",
O2594&lt;170000,"Upper Middle ($130K-$170K)",
O2594&gt;=170000,"High Salary (&gt;$170K)"
)</f>
        <v>Upper Middle ($130K-$170K)</v>
      </c>
      <c r="R2594" t="str" cm="1">
        <f t="array" ref="R2594">_xlfn.IFS(
G2594&lt;=2,"New Customers (0-2Y)",
G2594&lt;=5,"Growing Customers (3-5Y)",
G2594&lt;=8,"Established Customers (6-8Y)",
G2594&lt;=10,"Loyal Customers (9-10Y)"
)</f>
        <v>Established Customers (6-8Y)</v>
      </c>
    </row>
    <row r="2595" spans="1:18" x14ac:dyDescent="0.35">
      <c r="A2595">
        <v>15755223</v>
      </c>
      <c r="B2595" t="s">
        <v>1353</v>
      </c>
      <c r="C2595" t="s">
        <v>42</v>
      </c>
      <c r="D2595" t="s">
        <v>39</v>
      </c>
      <c r="E2595">
        <v>53</v>
      </c>
      <c r="F2595" t="s">
        <v>19</v>
      </c>
      <c r="G2595">
        <v>7</v>
      </c>
      <c r="H2595" s="4">
        <v>150926.99</v>
      </c>
      <c r="I2595" t="s">
        <v>33</v>
      </c>
      <c r="J2595">
        <v>2</v>
      </c>
      <c r="K2595">
        <v>692</v>
      </c>
      <c r="L2595" t="s">
        <v>35</v>
      </c>
      <c r="M2595" t="s">
        <v>27</v>
      </c>
      <c r="N2595" t="s">
        <v>32</v>
      </c>
      <c r="O2595" s="4">
        <v>119817.19</v>
      </c>
      <c r="P2595" t="s">
        <v>28</v>
      </c>
      <c r="Q2595" t="str" cm="1">
        <f t="array" ref="Q2595">_xlfn.IFS(
O2595&lt;50000,"Low Salary (&lt;$50K)",
O2595&lt;90000,"Lower Middle ($50K-$90K)",
O2595&lt;130000,"Middle ($90K-$130K)",
O2595&lt;170000,"Upper Middle ($130K-$170K)",
O2595&gt;=170000,"High Salary (&gt;$170K)"
)</f>
        <v>Middle ($90K-$130K)</v>
      </c>
      <c r="R2595" t="str" cm="1">
        <f t="array" ref="R2595">_xlfn.IFS(
G2595&lt;=2,"New Customers (0-2Y)",
G2595&lt;=5,"Growing Customers (3-5Y)",
G2595&lt;=8,"Established Customers (6-8Y)",
G2595&lt;=10,"Loyal Customers (9-10Y)"
)</f>
        <v>Established Customers (6-8Y)</v>
      </c>
    </row>
    <row r="2596" spans="1:18" x14ac:dyDescent="0.35">
      <c r="A2596">
        <v>15787318</v>
      </c>
      <c r="B2596" t="s">
        <v>1412</v>
      </c>
      <c r="C2596" t="s">
        <v>42</v>
      </c>
      <c r="D2596" t="s">
        <v>18</v>
      </c>
      <c r="E2596">
        <v>47</v>
      </c>
      <c r="F2596" t="s">
        <v>19</v>
      </c>
      <c r="G2596">
        <v>6</v>
      </c>
      <c r="H2596" s="4">
        <v>103163.35</v>
      </c>
      <c r="I2596" t="s">
        <v>33</v>
      </c>
      <c r="J2596">
        <v>1</v>
      </c>
      <c r="K2596">
        <v>537</v>
      </c>
      <c r="L2596" t="s">
        <v>31</v>
      </c>
      <c r="M2596" t="s">
        <v>21</v>
      </c>
      <c r="N2596" t="s">
        <v>32</v>
      </c>
      <c r="O2596" s="4">
        <v>16259.64</v>
      </c>
      <c r="P2596" t="s">
        <v>23</v>
      </c>
      <c r="Q2596" t="str" cm="1">
        <f t="array" ref="Q2596">_xlfn.IFS(
O2596&lt;50000,"Low Salary (&lt;$50K)",
O2596&lt;90000,"Lower Middle ($50K-$90K)",
O2596&lt;130000,"Middle ($90K-$130K)",
O2596&lt;170000,"Upper Middle ($130K-$170K)",
O2596&gt;=170000,"High Salary (&gt;$170K)"
)</f>
        <v>Low Salary (&lt;$50K)</v>
      </c>
      <c r="R2596" t="str" cm="1">
        <f t="array" ref="R2596">_xlfn.IFS(
G2596&lt;=2,"New Customers (0-2Y)",
G2596&lt;=5,"Growing Customers (3-5Y)",
G2596&lt;=8,"Established Customers (6-8Y)",
G2596&lt;=10,"Loyal Customers (9-10Y)"
)</f>
        <v>Established Customers (6-8Y)</v>
      </c>
    </row>
    <row r="2597" spans="1:18" x14ac:dyDescent="0.35">
      <c r="A2597">
        <v>15737310</v>
      </c>
      <c r="B2597" t="s">
        <v>824</v>
      </c>
      <c r="C2597" t="s">
        <v>17</v>
      </c>
      <c r="D2597" t="s">
        <v>39</v>
      </c>
      <c r="E2597">
        <v>29</v>
      </c>
      <c r="F2597" t="s">
        <v>43</v>
      </c>
      <c r="G2597">
        <v>10</v>
      </c>
      <c r="H2597" s="4">
        <v>130206.28</v>
      </c>
      <c r="I2597" t="s">
        <v>33</v>
      </c>
      <c r="J2597">
        <v>1</v>
      </c>
      <c r="K2597">
        <v>633</v>
      </c>
      <c r="L2597" t="s">
        <v>20</v>
      </c>
      <c r="M2597" t="s">
        <v>21</v>
      </c>
      <c r="N2597" t="s">
        <v>32</v>
      </c>
      <c r="O2597" s="4">
        <v>184654.87</v>
      </c>
      <c r="P2597" t="s">
        <v>28</v>
      </c>
      <c r="Q2597" t="str" cm="1">
        <f t="array" ref="Q2597">_xlfn.IFS(
O2597&lt;50000,"Low Salary (&lt;$50K)",
O2597&lt;90000,"Lower Middle ($50K-$90K)",
O2597&lt;130000,"Middle ($90K-$130K)",
O2597&lt;170000,"Upper Middle ($130K-$170K)",
O2597&gt;=170000,"High Salary (&gt;$170K)"
)</f>
        <v>High Salary (&gt;$170K)</v>
      </c>
      <c r="R2597" t="str" cm="1">
        <f t="array" ref="R2597">_xlfn.IFS(
G2597&lt;=2,"New Customers (0-2Y)",
G2597&lt;=5,"Growing Customers (3-5Y)",
G2597&lt;=8,"Established Customers (6-8Y)",
G2597&lt;=10,"Loyal Customers (9-10Y)"
)</f>
        <v>Loyal Customers (9-10Y)</v>
      </c>
    </row>
    <row r="2598" spans="1:18" x14ac:dyDescent="0.35">
      <c r="A2598">
        <v>15763665</v>
      </c>
      <c r="B2598" t="s">
        <v>1109</v>
      </c>
      <c r="C2598" t="s">
        <v>17</v>
      </c>
      <c r="D2598" t="s">
        <v>18</v>
      </c>
      <c r="E2598">
        <v>28</v>
      </c>
      <c r="F2598" t="s">
        <v>43</v>
      </c>
      <c r="G2598">
        <v>4</v>
      </c>
      <c r="H2598" s="4">
        <v>136674.51</v>
      </c>
      <c r="I2598" t="s">
        <v>33</v>
      </c>
      <c r="J2598">
        <v>2</v>
      </c>
      <c r="K2598">
        <v>833</v>
      </c>
      <c r="L2598" t="s">
        <v>37</v>
      </c>
      <c r="M2598" t="s">
        <v>27</v>
      </c>
      <c r="N2598" t="s">
        <v>32</v>
      </c>
      <c r="O2598" s="4">
        <v>5278.78</v>
      </c>
      <c r="P2598" t="s">
        <v>28</v>
      </c>
      <c r="Q2598" t="str" cm="1">
        <f t="array" ref="Q2598">_xlfn.IFS(
O2598&lt;50000,"Low Salary (&lt;$50K)",
O2598&lt;90000,"Lower Middle ($50K-$90K)",
O2598&lt;130000,"Middle ($90K-$130K)",
O2598&lt;170000,"Upper Middle ($130K-$170K)",
O2598&gt;=170000,"High Salary (&gt;$170K)"
)</f>
        <v>Low Salary (&lt;$50K)</v>
      </c>
      <c r="R2598" t="str" cm="1">
        <f t="array" ref="R2598">_xlfn.IFS(
G2598&lt;=2,"New Customers (0-2Y)",
G2598&lt;=5,"Growing Customers (3-5Y)",
G2598&lt;=8,"Established Customers (6-8Y)",
G2598&lt;=10,"Loyal Customers (9-10Y)"
)</f>
        <v>Growing Customers (3-5Y)</v>
      </c>
    </row>
    <row r="2599" spans="1:18" x14ac:dyDescent="0.35">
      <c r="A2599">
        <v>15668818</v>
      </c>
      <c r="B2599" t="s">
        <v>1413</v>
      </c>
      <c r="C2599" t="s">
        <v>26</v>
      </c>
      <c r="D2599" t="s">
        <v>18</v>
      </c>
      <c r="E2599">
        <v>40</v>
      </c>
      <c r="F2599" t="s">
        <v>19</v>
      </c>
      <c r="G2599">
        <v>2</v>
      </c>
      <c r="H2599" s="4">
        <v>200322.45</v>
      </c>
      <c r="I2599" t="s">
        <v>33</v>
      </c>
      <c r="J2599">
        <v>1</v>
      </c>
      <c r="K2599">
        <v>592</v>
      </c>
      <c r="L2599" t="s">
        <v>31</v>
      </c>
      <c r="M2599" t="s">
        <v>21</v>
      </c>
      <c r="N2599" t="s">
        <v>22</v>
      </c>
      <c r="O2599" s="4">
        <v>113244.73</v>
      </c>
      <c r="P2599" t="s">
        <v>28</v>
      </c>
      <c r="Q2599" t="str" cm="1">
        <f t="array" ref="Q2599">_xlfn.IFS(
O2599&lt;50000,"Low Salary (&lt;$50K)",
O2599&lt;90000,"Lower Middle ($50K-$90K)",
O2599&lt;130000,"Middle ($90K-$130K)",
O2599&lt;170000,"Upper Middle ($130K-$170K)",
O2599&gt;=170000,"High Salary (&gt;$170K)"
)</f>
        <v>Middle ($90K-$130K)</v>
      </c>
      <c r="R2599" t="str" cm="1">
        <f t="array" ref="R2599">_xlfn.IFS(
G2599&lt;=2,"New Customers (0-2Y)",
G2599&lt;=5,"Growing Customers (3-5Y)",
G2599&lt;=8,"Established Customers (6-8Y)",
G2599&lt;=10,"Loyal Customers (9-10Y)"
)</f>
        <v>New Customers (0-2Y)</v>
      </c>
    </row>
    <row r="2600" spans="1:18" x14ac:dyDescent="0.35">
      <c r="A2600">
        <v>15765812</v>
      </c>
      <c r="B2600" t="s">
        <v>87</v>
      </c>
      <c r="C2600" t="s">
        <v>26</v>
      </c>
      <c r="D2600" t="s">
        <v>39</v>
      </c>
      <c r="E2600">
        <v>48</v>
      </c>
      <c r="F2600" t="s">
        <v>19</v>
      </c>
      <c r="G2600">
        <v>1</v>
      </c>
      <c r="H2600" s="4">
        <v>0</v>
      </c>
      <c r="I2600" t="s">
        <v>24</v>
      </c>
      <c r="J2600">
        <v>2</v>
      </c>
      <c r="K2600">
        <v>587</v>
      </c>
      <c r="L2600" t="s">
        <v>31</v>
      </c>
      <c r="M2600" t="s">
        <v>21</v>
      </c>
      <c r="N2600" t="s">
        <v>22</v>
      </c>
      <c r="O2600" s="4">
        <v>8908</v>
      </c>
      <c r="P2600" t="s">
        <v>28</v>
      </c>
      <c r="Q2600" t="str" cm="1">
        <f t="array" ref="Q2600">_xlfn.IFS(
O2600&lt;50000,"Low Salary (&lt;$50K)",
O2600&lt;90000,"Lower Middle ($50K-$90K)",
O2600&lt;130000,"Middle ($90K-$130K)",
O2600&lt;170000,"Upper Middle ($130K-$170K)",
O2600&gt;=170000,"High Salary (&gt;$170K)"
)</f>
        <v>Low Salary (&lt;$50K)</v>
      </c>
      <c r="R2600" t="str" cm="1">
        <f t="array" ref="R2600">_xlfn.IFS(
G2600&lt;=2,"New Customers (0-2Y)",
G2600&lt;=5,"Growing Customers (3-5Y)",
G2600&lt;=8,"Established Customers (6-8Y)",
G2600&lt;=10,"Loyal Customers (9-10Y)"
)</f>
        <v>New Customers (0-2Y)</v>
      </c>
    </row>
    <row r="2601" spans="1:18" x14ac:dyDescent="0.35">
      <c r="A2601">
        <v>15704844</v>
      </c>
      <c r="B2601" t="s">
        <v>393</v>
      </c>
      <c r="C2601" t="s">
        <v>26</v>
      </c>
      <c r="D2601" t="s">
        <v>39</v>
      </c>
      <c r="E2601">
        <v>62</v>
      </c>
      <c r="F2601" t="s">
        <v>2967</v>
      </c>
      <c r="G2601">
        <v>7</v>
      </c>
      <c r="H2601" s="4">
        <v>80927.56</v>
      </c>
      <c r="I2601" t="s">
        <v>29</v>
      </c>
      <c r="J2601">
        <v>1</v>
      </c>
      <c r="K2601">
        <v>550</v>
      </c>
      <c r="L2601" t="s">
        <v>31</v>
      </c>
      <c r="M2601" t="s">
        <v>27</v>
      </c>
      <c r="N2601" t="s">
        <v>22</v>
      </c>
      <c r="O2601" s="4">
        <v>64490.67</v>
      </c>
      <c r="P2601" t="s">
        <v>28</v>
      </c>
      <c r="Q2601" t="str" cm="1">
        <f t="array" ref="Q2601">_xlfn.IFS(
O2601&lt;50000,"Low Salary (&lt;$50K)",
O2601&lt;90000,"Lower Middle ($50K-$90K)",
O2601&lt;130000,"Middle ($90K-$130K)",
O2601&lt;170000,"Upper Middle ($130K-$170K)",
O2601&gt;=170000,"High Salary (&gt;$170K)"
)</f>
        <v>Lower Middle ($50K-$90K)</v>
      </c>
      <c r="R2601" t="str" cm="1">
        <f t="array" ref="R2601">_xlfn.IFS(
G2601&lt;=2,"New Customers (0-2Y)",
G2601&lt;=5,"Growing Customers (3-5Y)",
G2601&lt;=8,"Established Customers (6-8Y)",
G2601&lt;=10,"Loyal Customers (9-10Y)"
)</f>
        <v>Established Customers (6-8Y)</v>
      </c>
    </row>
    <row r="2602" spans="1:18" x14ac:dyDescent="0.35">
      <c r="A2602">
        <v>15744582</v>
      </c>
      <c r="B2602" t="s">
        <v>1414</v>
      </c>
      <c r="C2602" t="s">
        <v>17</v>
      </c>
      <c r="D2602" t="s">
        <v>18</v>
      </c>
      <c r="E2602">
        <v>24</v>
      </c>
      <c r="F2602" t="s">
        <v>43</v>
      </c>
      <c r="G2602">
        <v>10</v>
      </c>
      <c r="H2602" s="4">
        <v>0</v>
      </c>
      <c r="I2602" t="s">
        <v>24</v>
      </c>
      <c r="J2602">
        <v>3</v>
      </c>
      <c r="K2602">
        <v>680</v>
      </c>
      <c r="L2602" t="s">
        <v>35</v>
      </c>
      <c r="M2602" t="s">
        <v>21</v>
      </c>
      <c r="N2602" t="s">
        <v>32</v>
      </c>
      <c r="O2602" s="4">
        <v>154971.63</v>
      </c>
      <c r="P2602" t="s">
        <v>23</v>
      </c>
      <c r="Q2602" t="str" cm="1">
        <f t="array" ref="Q2602">_xlfn.IFS(
O2602&lt;50000,"Low Salary (&lt;$50K)",
O2602&lt;90000,"Lower Middle ($50K-$90K)",
O2602&lt;130000,"Middle ($90K-$130K)",
O2602&lt;170000,"Upper Middle ($130K-$170K)",
O2602&gt;=170000,"High Salary (&gt;$170K)"
)</f>
        <v>Upper Middle ($130K-$170K)</v>
      </c>
      <c r="R2602" t="str" cm="1">
        <f t="array" ref="R2602">_xlfn.IFS(
G2602&lt;=2,"New Customers (0-2Y)",
G2602&lt;=5,"Growing Customers (3-5Y)",
G2602&lt;=8,"Established Customers (6-8Y)",
G2602&lt;=10,"Loyal Customers (9-10Y)"
)</f>
        <v>Loyal Customers (9-10Y)</v>
      </c>
    </row>
    <row r="2603" spans="1:18" x14ac:dyDescent="0.35">
      <c r="A2603">
        <v>15616700</v>
      </c>
      <c r="B2603" t="s">
        <v>1415</v>
      </c>
      <c r="C2603" t="s">
        <v>26</v>
      </c>
      <c r="D2603" t="s">
        <v>18</v>
      </c>
      <c r="E2603">
        <v>41</v>
      </c>
      <c r="F2603" t="s">
        <v>19</v>
      </c>
      <c r="G2603">
        <v>9</v>
      </c>
      <c r="H2603" s="4">
        <v>0</v>
      </c>
      <c r="I2603" t="s">
        <v>24</v>
      </c>
      <c r="J2603">
        <v>2</v>
      </c>
      <c r="K2603">
        <v>622</v>
      </c>
      <c r="L2603" t="s">
        <v>20</v>
      </c>
      <c r="M2603" t="s">
        <v>21</v>
      </c>
      <c r="N2603" t="s">
        <v>22</v>
      </c>
      <c r="O2603" s="4">
        <v>155786.39000000001</v>
      </c>
      <c r="P2603" t="s">
        <v>28</v>
      </c>
      <c r="Q2603" t="str" cm="1">
        <f t="array" ref="Q2603">_xlfn.IFS(
O2603&lt;50000,"Low Salary (&lt;$50K)",
O2603&lt;90000,"Lower Middle ($50K-$90K)",
O2603&lt;130000,"Middle ($90K-$130K)",
O2603&lt;170000,"Upper Middle ($130K-$170K)",
O2603&gt;=170000,"High Salary (&gt;$170K)"
)</f>
        <v>Upper Middle ($130K-$170K)</v>
      </c>
      <c r="R2603" t="str" cm="1">
        <f t="array" ref="R2603">_xlfn.IFS(
G2603&lt;=2,"New Customers (0-2Y)",
G2603&lt;=5,"Growing Customers (3-5Y)",
G2603&lt;=8,"Established Customers (6-8Y)",
G2603&lt;=10,"Loyal Customers (9-10Y)"
)</f>
        <v>Loyal Customers (9-10Y)</v>
      </c>
    </row>
    <row r="2604" spans="1:18" x14ac:dyDescent="0.35">
      <c r="A2604">
        <v>15683521</v>
      </c>
      <c r="B2604" t="s">
        <v>1102</v>
      </c>
      <c r="C2604" t="s">
        <v>42</v>
      </c>
      <c r="D2604" t="s">
        <v>39</v>
      </c>
      <c r="E2604">
        <v>28</v>
      </c>
      <c r="F2604" t="s">
        <v>43</v>
      </c>
      <c r="G2604">
        <v>0</v>
      </c>
      <c r="H2604" s="4">
        <v>142574.71</v>
      </c>
      <c r="I2604" t="s">
        <v>33</v>
      </c>
      <c r="J2604">
        <v>2</v>
      </c>
      <c r="K2604">
        <v>594</v>
      </c>
      <c r="L2604" t="s">
        <v>31</v>
      </c>
      <c r="M2604" t="s">
        <v>21</v>
      </c>
      <c r="N2604" t="s">
        <v>32</v>
      </c>
      <c r="O2604" s="4">
        <v>129084.82</v>
      </c>
      <c r="P2604" t="s">
        <v>28</v>
      </c>
      <c r="Q2604" t="str" cm="1">
        <f t="array" ref="Q2604">_xlfn.IFS(
O2604&lt;50000,"Low Salary (&lt;$50K)",
O2604&lt;90000,"Lower Middle ($50K-$90K)",
O2604&lt;130000,"Middle ($90K-$130K)",
O2604&lt;170000,"Upper Middle ($130K-$170K)",
O2604&gt;=170000,"High Salary (&gt;$170K)"
)</f>
        <v>Middle ($90K-$130K)</v>
      </c>
      <c r="R2604" t="str" cm="1">
        <f t="array" ref="R2604">_xlfn.IFS(
G2604&lt;=2,"New Customers (0-2Y)",
G2604&lt;=5,"Growing Customers (3-5Y)",
G2604&lt;=8,"Established Customers (6-8Y)",
G2604&lt;=10,"Loyal Customers (9-10Y)"
)</f>
        <v>New Customers (0-2Y)</v>
      </c>
    </row>
    <row r="2605" spans="1:18" x14ac:dyDescent="0.35">
      <c r="A2605">
        <v>15583049</v>
      </c>
      <c r="B2605" t="s">
        <v>110</v>
      </c>
      <c r="C2605" t="s">
        <v>42</v>
      </c>
      <c r="D2605" t="s">
        <v>18</v>
      </c>
      <c r="E2605">
        <v>34</v>
      </c>
      <c r="F2605" t="s">
        <v>19</v>
      </c>
      <c r="G2605">
        <v>7</v>
      </c>
      <c r="H2605" s="4">
        <v>160426.07</v>
      </c>
      <c r="I2605" t="s">
        <v>33</v>
      </c>
      <c r="J2605">
        <v>1</v>
      </c>
      <c r="K2605">
        <v>643</v>
      </c>
      <c r="L2605" t="s">
        <v>20</v>
      </c>
      <c r="M2605" t="s">
        <v>27</v>
      </c>
      <c r="N2605" t="s">
        <v>22</v>
      </c>
      <c r="O2605" s="4">
        <v>188533.11</v>
      </c>
      <c r="P2605" t="s">
        <v>28</v>
      </c>
      <c r="Q2605" t="str" cm="1">
        <f t="array" ref="Q2605">_xlfn.IFS(
O2605&lt;50000,"Low Salary (&lt;$50K)",
O2605&lt;90000,"Lower Middle ($50K-$90K)",
O2605&lt;130000,"Middle ($90K-$130K)",
O2605&lt;170000,"Upper Middle ($130K-$170K)",
O2605&gt;=170000,"High Salary (&gt;$170K)"
)</f>
        <v>High Salary (&gt;$170K)</v>
      </c>
      <c r="R2605" t="str" cm="1">
        <f t="array" ref="R2605">_xlfn.IFS(
G2605&lt;=2,"New Customers (0-2Y)",
G2605&lt;=5,"Growing Customers (3-5Y)",
G2605&lt;=8,"Established Customers (6-8Y)",
G2605&lt;=10,"Loyal Customers (9-10Y)"
)</f>
        <v>Established Customers (6-8Y)</v>
      </c>
    </row>
    <row r="2606" spans="1:18" x14ac:dyDescent="0.35">
      <c r="A2606">
        <v>15643752</v>
      </c>
      <c r="B2606" t="s">
        <v>188</v>
      </c>
      <c r="C2606" t="s">
        <v>17</v>
      </c>
      <c r="D2606" t="s">
        <v>39</v>
      </c>
      <c r="E2606">
        <v>25</v>
      </c>
      <c r="F2606" t="s">
        <v>43</v>
      </c>
      <c r="G2606">
        <v>5</v>
      </c>
      <c r="H2606" s="4">
        <v>116160.23</v>
      </c>
      <c r="I2606" t="s">
        <v>33</v>
      </c>
      <c r="J2606">
        <v>1</v>
      </c>
      <c r="K2606">
        <v>540</v>
      </c>
      <c r="L2606" t="s">
        <v>31</v>
      </c>
      <c r="M2606" t="s">
        <v>21</v>
      </c>
      <c r="N2606" t="s">
        <v>32</v>
      </c>
      <c r="O2606" s="4">
        <v>13411.67</v>
      </c>
      <c r="P2606" t="s">
        <v>28</v>
      </c>
      <c r="Q2606" t="str" cm="1">
        <f t="array" ref="Q2606">_xlfn.IFS(
O2606&lt;50000,"Low Salary (&lt;$50K)",
O2606&lt;90000,"Lower Middle ($50K-$90K)",
O2606&lt;130000,"Middle ($90K-$130K)",
O2606&lt;170000,"Upper Middle ($130K-$170K)",
O2606&gt;=170000,"High Salary (&gt;$170K)"
)</f>
        <v>Low Salary (&lt;$50K)</v>
      </c>
      <c r="R2606" t="str" cm="1">
        <f t="array" ref="R2606">_xlfn.IFS(
G2606&lt;=2,"New Customers (0-2Y)",
G2606&lt;=5,"Growing Customers (3-5Y)",
G2606&lt;=8,"Established Customers (6-8Y)",
G2606&lt;=10,"Loyal Customers (9-10Y)"
)</f>
        <v>Growing Customers (3-5Y)</v>
      </c>
    </row>
    <row r="2607" spans="1:18" x14ac:dyDescent="0.35">
      <c r="A2607">
        <v>15620398</v>
      </c>
      <c r="B2607" t="s">
        <v>36</v>
      </c>
      <c r="C2607" t="s">
        <v>26</v>
      </c>
      <c r="D2607" t="s">
        <v>18</v>
      </c>
      <c r="E2607">
        <v>34</v>
      </c>
      <c r="F2607" t="s">
        <v>19</v>
      </c>
      <c r="G2607">
        <v>5</v>
      </c>
      <c r="H2607" s="4">
        <v>98683.47</v>
      </c>
      <c r="I2607" t="s">
        <v>29</v>
      </c>
      <c r="J2607">
        <v>2</v>
      </c>
      <c r="K2607">
        <v>635</v>
      </c>
      <c r="L2607" t="s">
        <v>20</v>
      </c>
      <c r="M2607" t="s">
        <v>21</v>
      </c>
      <c r="N2607" t="s">
        <v>32</v>
      </c>
      <c r="O2607" s="4">
        <v>15733.19</v>
      </c>
      <c r="P2607" t="s">
        <v>28</v>
      </c>
      <c r="Q2607" t="str" cm="1">
        <f t="array" ref="Q2607">_xlfn.IFS(
O2607&lt;50000,"Low Salary (&lt;$50K)",
O2607&lt;90000,"Lower Middle ($50K-$90K)",
O2607&lt;130000,"Middle ($90K-$130K)",
O2607&lt;170000,"Upper Middle ($130K-$170K)",
O2607&gt;=170000,"High Salary (&gt;$170K)"
)</f>
        <v>Low Salary (&lt;$50K)</v>
      </c>
      <c r="R2607" t="str" cm="1">
        <f t="array" ref="R2607">_xlfn.IFS(
G2607&lt;=2,"New Customers (0-2Y)",
G2607&lt;=5,"Growing Customers (3-5Y)",
G2607&lt;=8,"Established Customers (6-8Y)",
G2607&lt;=10,"Loyal Customers (9-10Y)"
)</f>
        <v>Growing Customers (3-5Y)</v>
      </c>
    </row>
    <row r="2608" spans="1:18" x14ac:dyDescent="0.35">
      <c r="A2608">
        <v>15715707</v>
      </c>
      <c r="B2608" t="s">
        <v>1416</v>
      </c>
      <c r="C2608" t="s">
        <v>17</v>
      </c>
      <c r="D2608" t="s">
        <v>39</v>
      </c>
      <c r="E2608">
        <v>32</v>
      </c>
      <c r="F2608" t="s">
        <v>19</v>
      </c>
      <c r="G2608">
        <v>3</v>
      </c>
      <c r="H2608" s="4">
        <v>118829.03</v>
      </c>
      <c r="I2608" t="s">
        <v>33</v>
      </c>
      <c r="J2608">
        <v>2</v>
      </c>
      <c r="K2608">
        <v>657</v>
      </c>
      <c r="L2608" t="s">
        <v>20</v>
      </c>
      <c r="M2608" t="s">
        <v>21</v>
      </c>
      <c r="N2608" t="s">
        <v>22</v>
      </c>
      <c r="O2608" s="4">
        <v>73127.61</v>
      </c>
      <c r="P2608" t="s">
        <v>28</v>
      </c>
      <c r="Q2608" t="str" cm="1">
        <f t="array" ref="Q2608">_xlfn.IFS(
O2608&lt;50000,"Low Salary (&lt;$50K)",
O2608&lt;90000,"Lower Middle ($50K-$90K)",
O2608&lt;130000,"Middle ($90K-$130K)",
O2608&lt;170000,"Upper Middle ($130K-$170K)",
O2608&gt;=170000,"High Salary (&gt;$170K)"
)</f>
        <v>Lower Middle ($50K-$90K)</v>
      </c>
      <c r="R2608" t="str" cm="1">
        <f t="array" ref="R2608">_xlfn.IFS(
G2608&lt;=2,"New Customers (0-2Y)",
G2608&lt;=5,"Growing Customers (3-5Y)",
G2608&lt;=8,"Established Customers (6-8Y)",
G2608&lt;=10,"Loyal Customers (9-10Y)"
)</f>
        <v>Growing Customers (3-5Y)</v>
      </c>
    </row>
    <row r="2609" spans="1:18" x14ac:dyDescent="0.35">
      <c r="A2609">
        <v>15814209</v>
      </c>
      <c r="B2609" t="s">
        <v>128</v>
      </c>
      <c r="C2609" t="s">
        <v>17</v>
      </c>
      <c r="D2609" t="s">
        <v>39</v>
      </c>
      <c r="E2609">
        <v>31</v>
      </c>
      <c r="F2609" t="s">
        <v>19</v>
      </c>
      <c r="G2609">
        <v>1</v>
      </c>
      <c r="H2609" s="4">
        <v>118870.92</v>
      </c>
      <c r="I2609" t="s">
        <v>33</v>
      </c>
      <c r="J2609">
        <v>1</v>
      </c>
      <c r="K2609">
        <v>814</v>
      </c>
      <c r="L2609" t="s">
        <v>37</v>
      </c>
      <c r="M2609" t="s">
        <v>21</v>
      </c>
      <c r="N2609" t="s">
        <v>32</v>
      </c>
      <c r="O2609" s="4">
        <v>101704.19</v>
      </c>
      <c r="P2609" t="s">
        <v>28</v>
      </c>
      <c r="Q2609" t="str" cm="1">
        <f t="array" ref="Q2609">_xlfn.IFS(
O2609&lt;50000,"Low Salary (&lt;$50K)",
O2609&lt;90000,"Lower Middle ($50K-$90K)",
O2609&lt;130000,"Middle ($90K-$130K)",
O2609&lt;170000,"Upper Middle ($130K-$170K)",
O2609&gt;=170000,"High Salary (&gt;$170K)"
)</f>
        <v>Middle ($90K-$130K)</v>
      </c>
      <c r="R2609" t="str" cm="1">
        <f t="array" ref="R2609">_xlfn.IFS(
G2609&lt;=2,"New Customers (0-2Y)",
G2609&lt;=5,"Growing Customers (3-5Y)",
G2609&lt;=8,"Established Customers (6-8Y)",
G2609&lt;=10,"Loyal Customers (9-10Y)"
)</f>
        <v>New Customers (0-2Y)</v>
      </c>
    </row>
    <row r="2610" spans="1:18" x14ac:dyDescent="0.35">
      <c r="A2610">
        <v>15733768</v>
      </c>
      <c r="B2610" t="s">
        <v>653</v>
      </c>
      <c r="C2610" t="s">
        <v>17</v>
      </c>
      <c r="D2610" t="s">
        <v>39</v>
      </c>
      <c r="E2610">
        <v>32</v>
      </c>
      <c r="F2610" t="s">
        <v>19</v>
      </c>
      <c r="G2610">
        <v>1</v>
      </c>
      <c r="H2610" s="4">
        <v>0</v>
      </c>
      <c r="I2610" t="s">
        <v>24</v>
      </c>
      <c r="J2610">
        <v>1</v>
      </c>
      <c r="K2610">
        <v>600</v>
      </c>
      <c r="L2610" t="s">
        <v>20</v>
      </c>
      <c r="M2610" t="s">
        <v>21</v>
      </c>
      <c r="N2610" t="s">
        <v>22</v>
      </c>
      <c r="O2610" s="4">
        <v>101986.16</v>
      </c>
      <c r="P2610" t="s">
        <v>28</v>
      </c>
      <c r="Q2610" t="str" cm="1">
        <f t="array" ref="Q2610">_xlfn.IFS(
O2610&lt;50000,"Low Salary (&lt;$50K)",
O2610&lt;90000,"Lower Middle ($50K-$90K)",
O2610&lt;130000,"Middle ($90K-$130K)",
O2610&lt;170000,"Upper Middle ($130K-$170K)",
O2610&gt;=170000,"High Salary (&gt;$170K)"
)</f>
        <v>Middle ($90K-$130K)</v>
      </c>
      <c r="R2610" t="str" cm="1">
        <f t="array" ref="R2610">_xlfn.IFS(
G2610&lt;=2,"New Customers (0-2Y)",
G2610&lt;=5,"Growing Customers (3-5Y)",
G2610&lt;=8,"Established Customers (6-8Y)",
G2610&lt;=10,"Loyal Customers (9-10Y)"
)</f>
        <v>New Customers (0-2Y)</v>
      </c>
    </row>
    <row r="2611" spans="1:18" x14ac:dyDescent="0.35">
      <c r="A2611">
        <v>15755242</v>
      </c>
      <c r="B2611" t="s">
        <v>200</v>
      </c>
      <c r="C2611" t="s">
        <v>17</v>
      </c>
      <c r="D2611" t="s">
        <v>18</v>
      </c>
      <c r="E2611">
        <v>46</v>
      </c>
      <c r="F2611" t="s">
        <v>19</v>
      </c>
      <c r="G2611">
        <v>2</v>
      </c>
      <c r="H2611" s="4">
        <v>0</v>
      </c>
      <c r="I2611" t="s">
        <v>24</v>
      </c>
      <c r="J2611">
        <v>1</v>
      </c>
      <c r="K2611">
        <v>682</v>
      </c>
      <c r="L2611" t="s">
        <v>35</v>
      </c>
      <c r="M2611" t="s">
        <v>21</v>
      </c>
      <c r="N2611" t="s">
        <v>22</v>
      </c>
      <c r="O2611" s="4">
        <v>114442.66</v>
      </c>
      <c r="P2611" t="s">
        <v>28</v>
      </c>
      <c r="Q2611" t="str" cm="1">
        <f t="array" ref="Q2611">_xlfn.IFS(
O2611&lt;50000,"Low Salary (&lt;$50K)",
O2611&lt;90000,"Lower Middle ($50K-$90K)",
O2611&lt;130000,"Middle ($90K-$130K)",
O2611&lt;170000,"Upper Middle ($130K-$170K)",
O2611&gt;=170000,"High Salary (&gt;$170K)"
)</f>
        <v>Middle ($90K-$130K)</v>
      </c>
      <c r="R2611" t="str" cm="1">
        <f t="array" ref="R2611">_xlfn.IFS(
G2611&lt;=2,"New Customers (0-2Y)",
G2611&lt;=5,"Growing Customers (3-5Y)",
G2611&lt;=8,"Established Customers (6-8Y)",
G2611&lt;=10,"Loyal Customers (9-10Y)"
)</f>
        <v>New Customers (0-2Y)</v>
      </c>
    </row>
    <row r="2612" spans="1:18" x14ac:dyDescent="0.35">
      <c r="A2612">
        <v>15729412</v>
      </c>
      <c r="B2612" t="s">
        <v>1417</v>
      </c>
      <c r="C2612" t="s">
        <v>17</v>
      </c>
      <c r="D2612" t="s">
        <v>39</v>
      </c>
      <c r="E2612">
        <v>38</v>
      </c>
      <c r="F2612" t="s">
        <v>19</v>
      </c>
      <c r="G2612">
        <v>4</v>
      </c>
      <c r="H2612" s="4">
        <v>107192.38</v>
      </c>
      <c r="I2612" t="s">
        <v>33</v>
      </c>
      <c r="J2612">
        <v>1</v>
      </c>
      <c r="K2612">
        <v>682</v>
      </c>
      <c r="L2612" t="s">
        <v>35</v>
      </c>
      <c r="M2612" t="s">
        <v>21</v>
      </c>
      <c r="N2612" t="s">
        <v>22</v>
      </c>
      <c r="O2612" s="4">
        <v>15669.17</v>
      </c>
      <c r="P2612" t="s">
        <v>28</v>
      </c>
      <c r="Q2612" t="str" cm="1">
        <f t="array" ref="Q2612">_xlfn.IFS(
O2612&lt;50000,"Low Salary (&lt;$50K)",
O2612&lt;90000,"Lower Middle ($50K-$90K)",
O2612&lt;130000,"Middle ($90K-$130K)",
O2612&lt;170000,"Upper Middle ($130K-$170K)",
O2612&gt;=170000,"High Salary (&gt;$170K)"
)</f>
        <v>Low Salary (&lt;$50K)</v>
      </c>
      <c r="R2612" t="str" cm="1">
        <f t="array" ref="R2612">_xlfn.IFS(
G2612&lt;=2,"New Customers (0-2Y)",
G2612&lt;=5,"Growing Customers (3-5Y)",
G2612&lt;=8,"Established Customers (6-8Y)",
G2612&lt;=10,"Loyal Customers (9-10Y)"
)</f>
        <v>Growing Customers (3-5Y)</v>
      </c>
    </row>
    <row r="2613" spans="1:18" x14ac:dyDescent="0.35">
      <c r="A2613">
        <v>15746564</v>
      </c>
      <c r="B2613" t="s">
        <v>246</v>
      </c>
      <c r="C2613" t="s">
        <v>17</v>
      </c>
      <c r="D2613" t="s">
        <v>39</v>
      </c>
      <c r="E2613">
        <v>42</v>
      </c>
      <c r="F2613" t="s">
        <v>19</v>
      </c>
      <c r="G2613">
        <v>3</v>
      </c>
      <c r="H2613" s="4">
        <v>108010.78</v>
      </c>
      <c r="I2613" t="s">
        <v>33</v>
      </c>
      <c r="J2613">
        <v>1</v>
      </c>
      <c r="K2613">
        <v>566</v>
      </c>
      <c r="L2613" t="s">
        <v>31</v>
      </c>
      <c r="M2613" t="s">
        <v>21</v>
      </c>
      <c r="N2613" t="s">
        <v>22</v>
      </c>
      <c r="O2613" s="4">
        <v>157486.1</v>
      </c>
      <c r="P2613" t="s">
        <v>28</v>
      </c>
      <c r="Q2613" t="str" cm="1">
        <f t="array" ref="Q2613">_xlfn.IFS(
O2613&lt;50000,"Low Salary (&lt;$50K)",
O2613&lt;90000,"Lower Middle ($50K-$90K)",
O2613&lt;130000,"Middle ($90K-$130K)",
O2613&lt;170000,"Upper Middle ($130K-$170K)",
O2613&gt;=170000,"High Salary (&gt;$170K)"
)</f>
        <v>Upper Middle ($130K-$170K)</v>
      </c>
      <c r="R2613" t="str" cm="1">
        <f t="array" ref="R2613">_xlfn.IFS(
G2613&lt;=2,"New Customers (0-2Y)",
G2613&lt;=5,"Growing Customers (3-5Y)",
G2613&lt;=8,"Established Customers (6-8Y)",
G2613&lt;=10,"Loyal Customers (9-10Y)"
)</f>
        <v>Growing Customers (3-5Y)</v>
      </c>
    </row>
    <row r="2614" spans="1:18" x14ac:dyDescent="0.35">
      <c r="A2614">
        <v>15588446</v>
      </c>
      <c r="B2614" t="s">
        <v>1092</v>
      </c>
      <c r="C2614" t="s">
        <v>26</v>
      </c>
      <c r="D2614" t="s">
        <v>39</v>
      </c>
      <c r="E2614">
        <v>34</v>
      </c>
      <c r="F2614" t="s">
        <v>19</v>
      </c>
      <c r="G2614">
        <v>3</v>
      </c>
      <c r="H2614" s="4">
        <v>0</v>
      </c>
      <c r="I2614" t="s">
        <v>24</v>
      </c>
      <c r="J2614">
        <v>2</v>
      </c>
      <c r="K2614">
        <v>550</v>
      </c>
      <c r="L2614" t="s">
        <v>31</v>
      </c>
      <c r="M2614" t="s">
        <v>27</v>
      </c>
      <c r="N2614" t="s">
        <v>32</v>
      </c>
      <c r="O2614" s="4">
        <v>131281.28</v>
      </c>
      <c r="P2614" t="s">
        <v>28</v>
      </c>
      <c r="Q2614" t="str" cm="1">
        <f t="array" ref="Q2614">_xlfn.IFS(
O2614&lt;50000,"Low Salary (&lt;$50K)",
O2614&lt;90000,"Lower Middle ($50K-$90K)",
O2614&lt;130000,"Middle ($90K-$130K)",
O2614&lt;170000,"Upper Middle ($130K-$170K)",
O2614&gt;=170000,"High Salary (&gt;$170K)"
)</f>
        <v>Upper Middle ($130K-$170K)</v>
      </c>
      <c r="R2614" t="str" cm="1">
        <f t="array" ref="R2614">_xlfn.IFS(
G2614&lt;=2,"New Customers (0-2Y)",
G2614&lt;=5,"Growing Customers (3-5Y)",
G2614&lt;=8,"Established Customers (6-8Y)",
G2614&lt;=10,"Loyal Customers (9-10Y)"
)</f>
        <v>Growing Customers (3-5Y)</v>
      </c>
    </row>
    <row r="2615" spans="1:18" x14ac:dyDescent="0.35">
      <c r="A2615">
        <v>15665221</v>
      </c>
      <c r="B2615" t="s">
        <v>1418</v>
      </c>
      <c r="C2615" t="s">
        <v>17</v>
      </c>
      <c r="D2615" t="s">
        <v>39</v>
      </c>
      <c r="E2615">
        <v>26</v>
      </c>
      <c r="F2615" t="s">
        <v>43</v>
      </c>
      <c r="G2615">
        <v>7</v>
      </c>
      <c r="H2615" s="4">
        <v>129837.72</v>
      </c>
      <c r="I2615" t="s">
        <v>33</v>
      </c>
      <c r="J2615">
        <v>2</v>
      </c>
      <c r="K2615">
        <v>630</v>
      </c>
      <c r="L2615" t="s">
        <v>20</v>
      </c>
      <c r="M2615" t="s">
        <v>27</v>
      </c>
      <c r="N2615" t="s">
        <v>22</v>
      </c>
      <c r="O2615" s="4">
        <v>197001.15</v>
      </c>
      <c r="P2615" t="s">
        <v>28</v>
      </c>
      <c r="Q2615" t="str" cm="1">
        <f t="array" ref="Q2615">_xlfn.IFS(
O2615&lt;50000,"Low Salary (&lt;$50K)",
O2615&lt;90000,"Lower Middle ($50K-$90K)",
O2615&lt;130000,"Middle ($90K-$130K)",
O2615&lt;170000,"Upper Middle ($130K-$170K)",
O2615&gt;=170000,"High Salary (&gt;$170K)"
)</f>
        <v>High Salary (&gt;$170K)</v>
      </c>
      <c r="R2615" t="str" cm="1">
        <f t="array" ref="R2615">_xlfn.IFS(
G2615&lt;=2,"New Customers (0-2Y)",
G2615&lt;=5,"Growing Customers (3-5Y)",
G2615&lt;=8,"Established Customers (6-8Y)",
G2615&lt;=10,"Loyal Customers (9-10Y)"
)</f>
        <v>Established Customers (6-8Y)</v>
      </c>
    </row>
    <row r="2616" spans="1:18" x14ac:dyDescent="0.35">
      <c r="A2616">
        <v>15640846</v>
      </c>
      <c r="B2616" t="s">
        <v>1419</v>
      </c>
      <c r="C2616" t="s">
        <v>42</v>
      </c>
      <c r="D2616" t="s">
        <v>18</v>
      </c>
      <c r="E2616">
        <v>58</v>
      </c>
      <c r="F2616" t="s">
        <v>19</v>
      </c>
      <c r="G2616">
        <v>3</v>
      </c>
      <c r="H2616" s="4">
        <v>106458.31</v>
      </c>
      <c r="I2616" t="s">
        <v>33</v>
      </c>
      <c r="J2616">
        <v>4</v>
      </c>
      <c r="K2616">
        <v>546</v>
      </c>
      <c r="L2616" t="s">
        <v>31</v>
      </c>
      <c r="M2616" t="s">
        <v>21</v>
      </c>
      <c r="N2616" t="s">
        <v>32</v>
      </c>
      <c r="O2616" s="4">
        <v>128881.87</v>
      </c>
      <c r="P2616" t="s">
        <v>23</v>
      </c>
      <c r="Q2616" t="str" cm="1">
        <f t="array" ref="Q2616">_xlfn.IFS(
O2616&lt;50000,"Low Salary (&lt;$50K)",
O2616&lt;90000,"Lower Middle ($50K-$90K)",
O2616&lt;130000,"Middle ($90K-$130K)",
O2616&lt;170000,"Upper Middle ($130K-$170K)",
O2616&gt;=170000,"High Salary (&gt;$170K)"
)</f>
        <v>Middle ($90K-$130K)</v>
      </c>
      <c r="R2616" t="str" cm="1">
        <f t="array" ref="R2616">_xlfn.IFS(
G2616&lt;=2,"New Customers (0-2Y)",
G2616&lt;=5,"Growing Customers (3-5Y)",
G2616&lt;=8,"Established Customers (6-8Y)",
G2616&lt;=10,"Loyal Customers (9-10Y)"
)</f>
        <v>Growing Customers (3-5Y)</v>
      </c>
    </row>
    <row r="2617" spans="1:18" x14ac:dyDescent="0.35">
      <c r="A2617">
        <v>15700209</v>
      </c>
      <c r="B2617" t="s">
        <v>595</v>
      </c>
      <c r="C2617" t="s">
        <v>17</v>
      </c>
      <c r="D2617" t="s">
        <v>39</v>
      </c>
      <c r="E2617">
        <v>63</v>
      </c>
      <c r="F2617" t="s">
        <v>2967</v>
      </c>
      <c r="G2617">
        <v>9</v>
      </c>
      <c r="H2617" s="4">
        <v>97009.15</v>
      </c>
      <c r="I2617" t="s">
        <v>29</v>
      </c>
      <c r="J2617">
        <v>1</v>
      </c>
      <c r="K2617">
        <v>486</v>
      </c>
      <c r="L2617" t="s">
        <v>44</v>
      </c>
      <c r="M2617" t="s">
        <v>21</v>
      </c>
      <c r="N2617" t="s">
        <v>22</v>
      </c>
      <c r="O2617" s="4">
        <v>85101</v>
      </c>
      <c r="P2617" t="s">
        <v>28</v>
      </c>
      <c r="Q2617" t="str" cm="1">
        <f t="array" ref="Q2617">_xlfn.IFS(
O2617&lt;50000,"Low Salary (&lt;$50K)",
O2617&lt;90000,"Lower Middle ($50K-$90K)",
O2617&lt;130000,"Middle ($90K-$130K)",
O2617&lt;170000,"Upper Middle ($130K-$170K)",
O2617&gt;=170000,"High Salary (&gt;$170K)"
)</f>
        <v>Lower Middle ($50K-$90K)</v>
      </c>
      <c r="R2617" t="str" cm="1">
        <f t="array" ref="R2617">_xlfn.IFS(
G2617&lt;=2,"New Customers (0-2Y)",
G2617&lt;=5,"Growing Customers (3-5Y)",
G2617&lt;=8,"Established Customers (6-8Y)",
G2617&lt;=10,"Loyal Customers (9-10Y)"
)</f>
        <v>Loyal Customers (9-10Y)</v>
      </c>
    </row>
    <row r="2618" spans="1:18" x14ac:dyDescent="0.35">
      <c r="A2618">
        <v>15658360</v>
      </c>
      <c r="B2618" t="s">
        <v>360</v>
      </c>
      <c r="C2618" t="s">
        <v>26</v>
      </c>
      <c r="D2618" t="s">
        <v>39</v>
      </c>
      <c r="E2618">
        <v>35</v>
      </c>
      <c r="F2618" t="s">
        <v>19</v>
      </c>
      <c r="G2618">
        <v>9</v>
      </c>
      <c r="H2618" s="4">
        <v>122929.42</v>
      </c>
      <c r="I2618" t="s">
        <v>33</v>
      </c>
      <c r="J2618">
        <v>2</v>
      </c>
      <c r="K2618">
        <v>762</v>
      </c>
      <c r="L2618" t="s">
        <v>35</v>
      </c>
      <c r="M2618" t="s">
        <v>27</v>
      </c>
      <c r="N2618" t="s">
        <v>32</v>
      </c>
      <c r="O2618" s="4">
        <v>149822.04</v>
      </c>
      <c r="P2618" t="s">
        <v>28</v>
      </c>
      <c r="Q2618" t="str" cm="1">
        <f t="array" ref="Q2618">_xlfn.IFS(
O2618&lt;50000,"Low Salary (&lt;$50K)",
O2618&lt;90000,"Lower Middle ($50K-$90K)",
O2618&lt;130000,"Middle ($90K-$130K)",
O2618&lt;170000,"Upper Middle ($130K-$170K)",
O2618&gt;=170000,"High Salary (&gt;$170K)"
)</f>
        <v>Upper Middle ($130K-$170K)</v>
      </c>
      <c r="R2618" t="str" cm="1">
        <f t="array" ref="R2618">_xlfn.IFS(
G2618&lt;=2,"New Customers (0-2Y)",
G2618&lt;=5,"Growing Customers (3-5Y)",
G2618&lt;=8,"Established Customers (6-8Y)",
G2618&lt;=10,"Loyal Customers (9-10Y)"
)</f>
        <v>Loyal Customers (9-10Y)</v>
      </c>
    </row>
    <row r="2619" spans="1:18" x14ac:dyDescent="0.35">
      <c r="A2619">
        <v>15602735</v>
      </c>
      <c r="B2619" t="s">
        <v>672</v>
      </c>
      <c r="C2619" t="s">
        <v>42</v>
      </c>
      <c r="D2619" t="s">
        <v>39</v>
      </c>
      <c r="E2619">
        <v>45</v>
      </c>
      <c r="F2619" t="s">
        <v>19</v>
      </c>
      <c r="G2619">
        <v>6</v>
      </c>
      <c r="H2619" s="4">
        <v>152296.82999999999</v>
      </c>
      <c r="I2619" t="s">
        <v>33</v>
      </c>
      <c r="J2619">
        <v>4</v>
      </c>
      <c r="K2619">
        <v>692</v>
      </c>
      <c r="L2619" t="s">
        <v>35</v>
      </c>
      <c r="M2619" t="s">
        <v>27</v>
      </c>
      <c r="N2619" t="s">
        <v>22</v>
      </c>
      <c r="O2619" s="4">
        <v>108040.86</v>
      </c>
      <c r="P2619" t="s">
        <v>23</v>
      </c>
      <c r="Q2619" t="str" cm="1">
        <f t="array" ref="Q2619">_xlfn.IFS(
O2619&lt;50000,"Low Salary (&lt;$50K)",
O2619&lt;90000,"Lower Middle ($50K-$90K)",
O2619&lt;130000,"Middle ($90K-$130K)",
O2619&lt;170000,"Upper Middle ($130K-$170K)",
O2619&gt;=170000,"High Salary (&gt;$170K)"
)</f>
        <v>Middle ($90K-$130K)</v>
      </c>
      <c r="R2619" t="str" cm="1">
        <f t="array" ref="R2619">_xlfn.IFS(
G2619&lt;=2,"New Customers (0-2Y)",
G2619&lt;=5,"Growing Customers (3-5Y)",
G2619&lt;=8,"Established Customers (6-8Y)",
G2619&lt;=10,"Loyal Customers (9-10Y)"
)</f>
        <v>Established Customers (6-8Y)</v>
      </c>
    </row>
    <row r="2620" spans="1:18" x14ac:dyDescent="0.35">
      <c r="A2620">
        <v>15724834</v>
      </c>
      <c r="B2620" t="s">
        <v>1085</v>
      </c>
      <c r="C2620" t="s">
        <v>17</v>
      </c>
      <c r="D2620" t="s">
        <v>18</v>
      </c>
      <c r="E2620">
        <v>30</v>
      </c>
      <c r="F2620" t="s">
        <v>19</v>
      </c>
      <c r="G2620">
        <v>1</v>
      </c>
      <c r="H2620" s="4">
        <v>0</v>
      </c>
      <c r="I2620" t="s">
        <v>24</v>
      </c>
      <c r="J2620">
        <v>2</v>
      </c>
      <c r="K2620">
        <v>498</v>
      </c>
      <c r="L2620" t="s">
        <v>44</v>
      </c>
      <c r="M2620" t="s">
        <v>27</v>
      </c>
      <c r="N2620" t="s">
        <v>32</v>
      </c>
      <c r="O2620" s="4">
        <v>135795.53</v>
      </c>
      <c r="P2620" t="s">
        <v>28</v>
      </c>
      <c r="Q2620" t="str" cm="1">
        <f t="array" ref="Q2620">_xlfn.IFS(
O2620&lt;50000,"Low Salary (&lt;$50K)",
O2620&lt;90000,"Lower Middle ($50K-$90K)",
O2620&lt;130000,"Middle ($90K-$130K)",
O2620&lt;170000,"Upper Middle ($130K-$170K)",
O2620&gt;=170000,"High Salary (&gt;$170K)"
)</f>
        <v>Upper Middle ($130K-$170K)</v>
      </c>
      <c r="R2620" t="str" cm="1">
        <f t="array" ref="R2620">_xlfn.IFS(
G2620&lt;=2,"New Customers (0-2Y)",
G2620&lt;=5,"Growing Customers (3-5Y)",
G2620&lt;=8,"Established Customers (6-8Y)",
G2620&lt;=10,"Loyal Customers (9-10Y)"
)</f>
        <v>New Customers (0-2Y)</v>
      </c>
    </row>
    <row r="2621" spans="1:18" x14ac:dyDescent="0.35">
      <c r="A2621">
        <v>15800062</v>
      </c>
      <c r="B2621" t="s">
        <v>1420</v>
      </c>
      <c r="C2621" t="s">
        <v>26</v>
      </c>
      <c r="D2621" t="s">
        <v>39</v>
      </c>
      <c r="E2621">
        <v>49</v>
      </c>
      <c r="F2621" t="s">
        <v>19</v>
      </c>
      <c r="G2621">
        <v>8</v>
      </c>
      <c r="H2621" s="4">
        <v>0</v>
      </c>
      <c r="I2621" t="s">
        <v>24</v>
      </c>
      <c r="J2621">
        <v>1</v>
      </c>
      <c r="K2621">
        <v>850</v>
      </c>
      <c r="L2621" t="s">
        <v>37</v>
      </c>
      <c r="M2621" t="s">
        <v>27</v>
      </c>
      <c r="N2621" t="s">
        <v>32</v>
      </c>
      <c r="O2621" s="4">
        <v>25867.67</v>
      </c>
      <c r="P2621" t="s">
        <v>23</v>
      </c>
      <c r="Q2621" t="str" cm="1">
        <f t="array" ref="Q2621">_xlfn.IFS(
O2621&lt;50000,"Low Salary (&lt;$50K)",
O2621&lt;90000,"Lower Middle ($50K-$90K)",
O2621&lt;130000,"Middle ($90K-$130K)",
O2621&lt;170000,"Upper Middle ($130K-$170K)",
O2621&gt;=170000,"High Salary (&gt;$170K)"
)</f>
        <v>Low Salary (&lt;$50K)</v>
      </c>
      <c r="R2621" t="str" cm="1">
        <f t="array" ref="R2621">_xlfn.IFS(
G2621&lt;=2,"New Customers (0-2Y)",
G2621&lt;=5,"Growing Customers (3-5Y)",
G2621&lt;=8,"Established Customers (6-8Y)",
G2621&lt;=10,"Loyal Customers (9-10Y)"
)</f>
        <v>Established Customers (6-8Y)</v>
      </c>
    </row>
    <row r="2622" spans="1:18" x14ac:dyDescent="0.35">
      <c r="A2622">
        <v>15685300</v>
      </c>
      <c r="B2622" t="s">
        <v>1392</v>
      </c>
      <c r="C2622" t="s">
        <v>17</v>
      </c>
      <c r="D2622" t="s">
        <v>39</v>
      </c>
      <c r="E2622">
        <v>35</v>
      </c>
      <c r="F2622" t="s">
        <v>19</v>
      </c>
      <c r="G2622">
        <v>6</v>
      </c>
      <c r="H2622" s="4">
        <v>128993.76</v>
      </c>
      <c r="I2622" t="s">
        <v>33</v>
      </c>
      <c r="J2622">
        <v>2</v>
      </c>
      <c r="K2622">
        <v>603</v>
      </c>
      <c r="L2622" t="s">
        <v>20</v>
      </c>
      <c r="M2622" t="s">
        <v>21</v>
      </c>
      <c r="N2622" t="s">
        <v>32</v>
      </c>
      <c r="O2622" s="4">
        <v>130483.56</v>
      </c>
      <c r="P2622" t="s">
        <v>28</v>
      </c>
      <c r="Q2622" t="str" cm="1">
        <f t="array" ref="Q2622">_xlfn.IFS(
O2622&lt;50000,"Low Salary (&lt;$50K)",
O2622&lt;90000,"Lower Middle ($50K-$90K)",
O2622&lt;130000,"Middle ($90K-$130K)",
O2622&lt;170000,"Upper Middle ($130K-$170K)",
O2622&gt;=170000,"High Salary (&gt;$170K)"
)</f>
        <v>Upper Middle ($130K-$170K)</v>
      </c>
      <c r="R2622" t="str" cm="1">
        <f t="array" ref="R2622">_xlfn.IFS(
G2622&lt;=2,"New Customers (0-2Y)",
G2622&lt;=5,"Growing Customers (3-5Y)",
G2622&lt;=8,"Established Customers (6-8Y)",
G2622&lt;=10,"Loyal Customers (9-10Y)"
)</f>
        <v>Established Customers (6-8Y)</v>
      </c>
    </row>
    <row r="2623" spans="1:18" x14ac:dyDescent="0.35">
      <c r="A2623">
        <v>15760102</v>
      </c>
      <c r="B2623" t="s">
        <v>741</v>
      </c>
      <c r="C2623" t="s">
        <v>17</v>
      </c>
      <c r="D2623" t="s">
        <v>18</v>
      </c>
      <c r="E2623">
        <v>36</v>
      </c>
      <c r="F2623" t="s">
        <v>19</v>
      </c>
      <c r="G2623">
        <v>5</v>
      </c>
      <c r="H2623" s="4">
        <v>0</v>
      </c>
      <c r="I2623" t="s">
        <v>24</v>
      </c>
      <c r="J2623">
        <v>1</v>
      </c>
      <c r="K2623">
        <v>551</v>
      </c>
      <c r="L2623" t="s">
        <v>31</v>
      </c>
      <c r="M2623" t="s">
        <v>21</v>
      </c>
      <c r="N2623" t="s">
        <v>32</v>
      </c>
      <c r="O2623" s="4">
        <v>183479.12</v>
      </c>
      <c r="P2623" t="s">
        <v>28</v>
      </c>
      <c r="Q2623" t="str" cm="1">
        <f t="array" ref="Q2623">_xlfn.IFS(
O2623&lt;50000,"Low Salary (&lt;$50K)",
O2623&lt;90000,"Lower Middle ($50K-$90K)",
O2623&lt;130000,"Middle ($90K-$130K)",
O2623&lt;170000,"Upper Middle ($130K-$170K)",
O2623&gt;=170000,"High Salary (&gt;$170K)"
)</f>
        <v>High Salary (&gt;$170K)</v>
      </c>
      <c r="R2623" t="str" cm="1">
        <f t="array" ref="R2623">_xlfn.IFS(
G2623&lt;=2,"New Customers (0-2Y)",
G2623&lt;=5,"Growing Customers (3-5Y)",
G2623&lt;=8,"Established Customers (6-8Y)",
G2623&lt;=10,"Loyal Customers (9-10Y)"
)</f>
        <v>Growing Customers (3-5Y)</v>
      </c>
    </row>
    <row r="2624" spans="1:18" x14ac:dyDescent="0.35">
      <c r="A2624">
        <v>15787026</v>
      </c>
      <c r="B2624" t="s">
        <v>311</v>
      </c>
      <c r="C2624" t="s">
        <v>42</v>
      </c>
      <c r="D2624" t="s">
        <v>39</v>
      </c>
      <c r="E2624">
        <v>27</v>
      </c>
      <c r="F2624" t="s">
        <v>43</v>
      </c>
      <c r="G2624">
        <v>0</v>
      </c>
      <c r="H2624" s="4">
        <v>185267.45</v>
      </c>
      <c r="I2624" t="s">
        <v>33</v>
      </c>
      <c r="J2624">
        <v>2</v>
      </c>
      <c r="K2624">
        <v>627</v>
      </c>
      <c r="L2624" t="s">
        <v>20</v>
      </c>
      <c r="M2624" t="s">
        <v>21</v>
      </c>
      <c r="N2624" t="s">
        <v>22</v>
      </c>
      <c r="O2624" s="4">
        <v>77027.34</v>
      </c>
      <c r="P2624" t="s">
        <v>28</v>
      </c>
      <c r="Q2624" t="str" cm="1">
        <f t="array" ref="Q2624">_xlfn.IFS(
O2624&lt;50000,"Low Salary (&lt;$50K)",
O2624&lt;90000,"Lower Middle ($50K-$90K)",
O2624&lt;130000,"Middle ($90K-$130K)",
O2624&lt;170000,"Upper Middle ($130K-$170K)",
O2624&gt;=170000,"High Salary (&gt;$170K)"
)</f>
        <v>Lower Middle ($50K-$90K)</v>
      </c>
      <c r="R2624" t="str" cm="1">
        <f t="array" ref="R2624">_xlfn.IFS(
G2624&lt;=2,"New Customers (0-2Y)",
G2624&lt;=5,"Growing Customers (3-5Y)",
G2624&lt;=8,"Established Customers (6-8Y)",
G2624&lt;=10,"Loyal Customers (9-10Y)"
)</f>
        <v>New Customers (0-2Y)</v>
      </c>
    </row>
    <row r="2625" spans="1:18" x14ac:dyDescent="0.35">
      <c r="A2625">
        <v>15653696</v>
      </c>
      <c r="B2625" t="s">
        <v>1064</v>
      </c>
      <c r="C2625" t="s">
        <v>17</v>
      </c>
      <c r="D2625" t="s">
        <v>18</v>
      </c>
      <c r="E2625">
        <v>28</v>
      </c>
      <c r="F2625" t="s">
        <v>43</v>
      </c>
      <c r="G2625">
        <v>9</v>
      </c>
      <c r="H2625" s="4">
        <v>0</v>
      </c>
      <c r="I2625" t="s">
        <v>24</v>
      </c>
      <c r="J2625">
        <v>2</v>
      </c>
      <c r="K2625">
        <v>515</v>
      </c>
      <c r="L2625" t="s">
        <v>31</v>
      </c>
      <c r="M2625" t="s">
        <v>27</v>
      </c>
      <c r="N2625" t="s">
        <v>32</v>
      </c>
      <c r="O2625" s="4">
        <v>94141.75</v>
      </c>
      <c r="P2625" t="s">
        <v>28</v>
      </c>
      <c r="Q2625" t="str" cm="1">
        <f t="array" ref="Q2625">_xlfn.IFS(
O2625&lt;50000,"Low Salary (&lt;$50K)",
O2625&lt;90000,"Lower Middle ($50K-$90K)",
O2625&lt;130000,"Middle ($90K-$130K)",
O2625&lt;170000,"Upper Middle ($130K-$170K)",
O2625&gt;=170000,"High Salary (&gt;$170K)"
)</f>
        <v>Middle ($90K-$130K)</v>
      </c>
      <c r="R2625" t="str" cm="1">
        <f t="array" ref="R2625">_xlfn.IFS(
G2625&lt;=2,"New Customers (0-2Y)",
G2625&lt;=5,"Growing Customers (3-5Y)",
G2625&lt;=8,"Established Customers (6-8Y)",
G2625&lt;=10,"Loyal Customers (9-10Y)"
)</f>
        <v>Loyal Customers (9-10Y)</v>
      </c>
    </row>
    <row r="2626" spans="1:18" x14ac:dyDescent="0.35">
      <c r="A2626">
        <v>15788946</v>
      </c>
      <c r="B2626" t="s">
        <v>1421</v>
      </c>
      <c r="C2626" t="s">
        <v>26</v>
      </c>
      <c r="D2626" t="s">
        <v>18</v>
      </c>
      <c r="E2626">
        <v>29</v>
      </c>
      <c r="F2626" t="s">
        <v>43</v>
      </c>
      <c r="G2626">
        <v>3</v>
      </c>
      <c r="H2626" s="4">
        <v>116805.82</v>
      </c>
      <c r="I2626" t="s">
        <v>33</v>
      </c>
      <c r="J2626">
        <v>1</v>
      </c>
      <c r="K2626">
        <v>605</v>
      </c>
      <c r="L2626" t="s">
        <v>20</v>
      </c>
      <c r="M2626" t="s">
        <v>27</v>
      </c>
      <c r="N2626" t="s">
        <v>32</v>
      </c>
      <c r="O2626" s="4">
        <v>4092.75</v>
      </c>
      <c r="P2626" t="s">
        <v>28</v>
      </c>
      <c r="Q2626" t="str" cm="1">
        <f t="array" ref="Q2626">_xlfn.IFS(
O2626&lt;50000,"Low Salary (&lt;$50K)",
O2626&lt;90000,"Lower Middle ($50K-$90K)",
O2626&lt;130000,"Middle ($90K-$130K)",
O2626&lt;170000,"Upper Middle ($130K-$170K)",
O2626&gt;=170000,"High Salary (&gt;$170K)"
)</f>
        <v>Low Salary (&lt;$50K)</v>
      </c>
      <c r="R2626" t="str" cm="1">
        <f t="array" ref="R2626">_xlfn.IFS(
G2626&lt;=2,"New Customers (0-2Y)",
G2626&lt;=5,"Growing Customers (3-5Y)",
G2626&lt;=8,"Established Customers (6-8Y)",
G2626&lt;=10,"Loyal Customers (9-10Y)"
)</f>
        <v>Growing Customers (3-5Y)</v>
      </c>
    </row>
    <row r="2627" spans="1:18" x14ac:dyDescent="0.35">
      <c r="A2627">
        <v>15600724</v>
      </c>
      <c r="B2627" t="s">
        <v>51</v>
      </c>
      <c r="C2627" t="s">
        <v>42</v>
      </c>
      <c r="D2627" t="s">
        <v>39</v>
      </c>
      <c r="E2627">
        <v>29</v>
      </c>
      <c r="F2627" t="s">
        <v>43</v>
      </c>
      <c r="G2627">
        <v>5</v>
      </c>
      <c r="H2627" s="4">
        <v>129750.68</v>
      </c>
      <c r="I2627" t="s">
        <v>33</v>
      </c>
      <c r="J2627">
        <v>1</v>
      </c>
      <c r="K2627">
        <v>567</v>
      </c>
      <c r="L2627" t="s">
        <v>31</v>
      </c>
      <c r="M2627" t="s">
        <v>21</v>
      </c>
      <c r="N2627" t="s">
        <v>32</v>
      </c>
      <c r="O2627" s="4">
        <v>109257.59</v>
      </c>
      <c r="P2627" t="s">
        <v>28</v>
      </c>
      <c r="Q2627" t="str" cm="1">
        <f t="array" ref="Q2627">_xlfn.IFS(
O2627&lt;50000,"Low Salary (&lt;$50K)",
O2627&lt;90000,"Lower Middle ($50K-$90K)",
O2627&lt;130000,"Middle ($90K-$130K)",
O2627&lt;170000,"Upper Middle ($130K-$170K)",
O2627&gt;=170000,"High Salary (&gt;$170K)"
)</f>
        <v>Middle ($90K-$130K)</v>
      </c>
      <c r="R2627" t="str" cm="1">
        <f t="array" ref="R2627">_xlfn.IFS(
G2627&lt;=2,"New Customers (0-2Y)",
G2627&lt;=5,"Growing Customers (3-5Y)",
G2627&lt;=8,"Established Customers (6-8Y)",
G2627&lt;=10,"Loyal Customers (9-10Y)"
)</f>
        <v>Growing Customers (3-5Y)</v>
      </c>
    </row>
    <row r="2628" spans="1:18" x14ac:dyDescent="0.35">
      <c r="A2628">
        <v>15574324</v>
      </c>
      <c r="B2628" t="s">
        <v>411</v>
      </c>
      <c r="C2628" t="s">
        <v>42</v>
      </c>
      <c r="D2628" t="s">
        <v>18</v>
      </c>
      <c r="E2628">
        <v>29</v>
      </c>
      <c r="F2628" t="s">
        <v>43</v>
      </c>
      <c r="G2628">
        <v>2</v>
      </c>
      <c r="H2628" s="4">
        <v>129177.01</v>
      </c>
      <c r="I2628" t="s">
        <v>33</v>
      </c>
      <c r="J2628">
        <v>2</v>
      </c>
      <c r="K2628">
        <v>568</v>
      </c>
      <c r="L2628" t="s">
        <v>31</v>
      </c>
      <c r="M2628" t="s">
        <v>27</v>
      </c>
      <c r="N2628" t="s">
        <v>22</v>
      </c>
      <c r="O2628" s="4">
        <v>104617.99</v>
      </c>
      <c r="P2628" t="s">
        <v>28</v>
      </c>
      <c r="Q2628" t="str" cm="1">
        <f t="array" ref="Q2628">_xlfn.IFS(
O2628&lt;50000,"Low Salary (&lt;$50K)",
O2628&lt;90000,"Lower Middle ($50K-$90K)",
O2628&lt;130000,"Middle ($90K-$130K)",
O2628&lt;170000,"Upper Middle ($130K-$170K)",
O2628&gt;=170000,"High Salary (&gt;$170K)"
)</f>
        <v>Middle ($90K-$130K)</v>
      </c>
      <c r="R2628" t="str" cm="1">
        <f t="array" ref="R2628">_xlfn.IFS(
G2628&lt;=2,"New Customers (0-2Y)",
G2628&lt;=5,"Growing Customers (3-5Y)",
G2628&lt;=8,"Established Customers (6-8Y)",
G2628&lt;=10,"Loyal Customers (9-10Y)"
)</f>
        <v>New Customers (0-2Y)</v>
      </c>
    </row>
    <row r="2629" spans="1:18" x14ac:dyDescent="0.35">
      <c r="A2629">
        <v>15707144</v>
      </c>
      <c r="B2629" t="s">
        <v>119</v>
      </c>
      <c r="C2629" t="s">
        <v>42</v>
      </c>
      <c r="D2629" t="s">
        <v>39</v>
      </c>
      <c r="E2629">
        <v>25</v>
      </c>
      <c r="F2629" t="s">
        <v>43</v>
      </c>
      <c r="G2629">
        <v>6</v>
      </c>
      <c r="H2629" s="4">
        <v>82506.720000000001</v>
      </c>
      <c r="I2629" t="s">
        <v>29</v>
      </c>
      <c r="J2629">
        <v>2</v>
      </c>
      <c r="K2629">
        <v>571</v>
      </c>
      <c r="L2629" t="s">
        <v>31</v>
      </c>
      <c r="M2629" t="s">
        <v>21</v>
      </c>
      <c r="N2629" t="s">
        <v>32</v>
      </c>
      <c r="O2629" s="4">
        <v>167705.07</v>
      </c>
      <c r="P2629" t="s">
        <v>28</v>
      </c>
      <c r="Q2629" t="str" cm="1">
        <f t="array" ref="Q2629">_xlfn.IFS(
O2629&lt;50000,"Low Salary (&lt;$50K)",
O2629&lt;90000,"Lower Middle ($50K-$90K)",
O2629&lt;130000,"Middle ($90K-$130K)",
O2629&lt;170000,"Upper Middle ($130K-$170K)",
O2629&gt;=170000,"High Salary (&gt;$170K)"
)</f>
        <v>Upper Middle ($130K-$170K)</v>
      </c>
      <c r="R2629" t="str" cm="1">
        <f t="array" ref="R2629">_xlfn.IFS(
G2629&lt;=2,"New Customers (0-2Y)",
G2629&lt;=5,"Growing Customers (3-5Y)",
G2629&lt;=8,"Established Customers (6-8Y)",
G2629&lt;=10,"Loyal Customers (9-10Y)"
)</f>
        <v>Established Customers (6-8Y)</v>
      </c>
    </row>
    <row r="2630" spans="1:18" x14ac:dyDescent="0.35">
      <c r="A2630">
        <v>15775891</v>
      </c>
      <c r="B2630" t="s">
        <v>1422</v>
      </c>
      <c r="C2630" t="s">
        <v>42</v>
      </c>
      <c r="D2630" t="s">
        <v>39</v>
      </c>
      <c r="E2630">
        <v>48</v>
      </c>
      <c r="F2630" t="s">
        <v>19</v>
      </c>
      <c r="G2630">
        <v>2</v>
      </c>
      <c r="H2630" s="4">
        <v>107247.69</v>
      </c>
      <c r="I2630" t="s">
        <v>33</v>
      </c>
      <c r="J2630">
        <v>1</v>
      </c>
      <c r="K2630">
        <v>634</v>
      </c>
      <c r="L2630" t="s">
        <v>20</v>
      </c>
      <c r="M2630" t="s">
        <v>21</v>
      </c>
      <c r="N2630" t="s">
        <v>22</v>
      </c>
      <c r="O2630" s="4">
        <v>103712.05</v>
      </c>
      <c r="P2630" t="s">
        <v>23</v>
      </c>
      <c r="Q2630" t="str" cm="1">
        <f t="array" ref="Q2630">_xlfn.IFS(
O2630&lt;50000,"Low Salary (&lt;$50K)",
O2630&lt;90000,"Lower Middle ($50K-$90K)",
O2630&lt;130000,"Middle ($90K-$130K)",
O2630&lt;170000,"Upper Middle ($130K-$170K)",
O2630&gt;=170000,"High Salary (&gt;$170K)"
)</f>
        <v>Middle ($90K-$130K)</v>
      </c>
      <c r="R2630" t="str" cm="1">
        <f t="array" ref="R2630">_xlfn.IFS(
G2630&lt;=2,"New Customers (0-2Y)",
G2630&lt;=5,"Growing Customers (3-5Y)",
G2630&lt;=8,"Established Customers (6-8Y)",
G2630&lt;=10,"Loyal Customers (9-10Y)"
)</f>
        <v>New Customers (0-2Y)</v>
      </c>
    </row>
    <row r="2631" spans="1:18" x14ac:dyDescent="0.35">
      <c r="A2631">
        <v>15711789</v>
      </c>
      <c r="B2631" t="s">
        <v>1423</v>
      </c>
      <c r="C2631" t="s">
        <v>26</v>
      </c>
      <c r="D2631" t="s">
        <v>18</v>
      </c>
      <c r="E2631">
        <v>42</v>
      </c>
      <c r="F2631" t="s">
        <v>19</v>
      </c>
      <c r="G2631">
        <v>3</v>
      </c>
      <c r="H2631" s="4">
        <v>0</v>
      </c>
      <c r="I2631" t="s">
        <v>24</v>
      </c>
      <c r="J2631">
        <v>1</v>
      </c>
      <c r="K2631">
        <v>768</v>
      </c>
      <c r="L2631" t="s">
        <v>35</v>
      </c>
      <c r="M2631" t="s">
        <v>27</v>
      </c>
      <c r="N2631" t="s">
        <v>32</v>
      </c>
      <c r="O2631" s="4">
        <v>161242.99</v>
      </c>
      <c r="P2631" t="s">
        <v>23</v>
      </c>
      <c r="Q2631" t="str" cm="1">
        <f t="array" ref="Q2631">_xlfn.IFS(
O2631&lt;50000,"Low Salary (&lt;$50K)",
O2631&lt;90000,"Lower Middle ($50K-$90K)",
O2631&lt;130000,"Middle ($90K-$130K)",
O2631&lt;170000,"Upper Middle ($130K-$170K)",
O2631&gt;=170000,"High Salary (&gt;$170K)"
)</f>
        <v>Upper Middle ($130K-$170K)</v>
      </c>
      <c r="R2631" t="str" cm="1">
        <f t="array" ref="R2631">_xlfn.IFS(
G2631&lt;=2,"New Customers (0-2Y)",
G2631&lt;=5,"Growing Customers (3-5Y)",
G2631&lt;=8,"Established Customers (6-8Y)",
G2631&lt;=10,"Loyal Customers (9-10Y)"
)</f>
        <v>Growing Customers (3-5Y)</v>
      </c>
    </row>
    <row r="2632" spans="1:18" x14ac:dyDescent="0.35">
      <c r="A2632">
        <v>15600879</v>
      </c>
      <c r="B2632" t="s">
        <v>140</v>
      </c>
      <c r="C2632" t="s">
        <v>42</v>
      </c>
      <c r="D2632" t="s">
        <v>18</v>
      </c>
      <c r="E2632">
        <v>36</v>
      </c>
      <c r="F2632" t="s">
        <v>19</v>
      </c>
      <c r="G2632">
        <v>3</v>
      </c>
      <c r="H2632" s="4">
        <v>157780.93</v>
      </c>
      <c r="I2632" t="s">
        <v>33</v>
      </c>
      <c r="J2632">
        <v>2</v>
      </c>
      <c r="K2632">
        <v>554</v>
      </c>
      <c r="L2632" t="s">
        <v>31</v>
      </c>
      <c r="M2632" t="s">
        <v>21</v>
      </c>
      <c r="N2632" t="s">
        <v>32</v>
      </c>
      <c r="O2632" s="4">
        <v>6089.13</v>
      </c>
      <c r="P2632" t="s">
        <v>28</v>
      </c>
      <c r="Q2632" t="str" cm="1">
        <f t="array" ref="Q2632">_xlfn.IFS(
O2632&lt;50000,"Low Salary (&lt;$50K)",
O2632&lt;90000,"Lower Middle ($50K-$90K)",
O2632&lt;130000,"Middle ($90K-$130K)",
O2632&lt;170000,"Upper Middle ($130K-$170K)",
O2632&gt;=170000,"High Salary (&gt;$170K)"
)</f>
        <v>Low Salary (&lt;$50K)</v>
      </c>
      <c r="R2632" t="str" cm="1">
        <f t="array" ref="R2632">_xlfn.IFS(
G2632&lt;=2,"New Customers (0-2Y)",
G2632&lt;=5,"Growing Customers (3-5Y)",
G2632&lt;=8,"Established Customers (6-8Y)",
G2632&lt;=10,"Loyal Customers (9-10Y)"
)</f>
        <v>Growing Customers (3-5Y)</v>
      </c>
    </row>
    <row r="2633" spans="1:18" x14ac:dyDescent="0.35">
      <c r="A2633">
        <v>15681196</v>
      </c>
      <c r="B2633" t="s">
        <v>1424</v>
      </c>
      <c r="C2633" t="s">
        <v>17</v>
      </c>
      <c r="D2633" t="s">
        <v>39</v>
      </c>
      <c r="E2633">
        <v>35</v>
      </c>
      <c r="F2633" t="s">
        <v>19</v>
      </c>
      <c r="G2633">
        <v>1</v>
      </c>
      <c r="H2633" s="4">
        <v>172170.36</v>
      </c>
      <c r="I2633" t="s">
        <v>33</v>
      </c>
      <c r="J2633">
        <v>1</v>
      </c>
      <c r="K2633">
        <v>629</v>
      </c>
      <c r="L2633" t="s">
        <v>20</v>
      </c>
      <c r="M2633" t="s">
        <v>21</v>
      </c>
      <c r="N2633" t="s">
        <v>22</v>
      </c>
      <c r="O2633" s="4">
        <v>159777.37</v>
      </c>
      <c r="P2633" t="s">
        <v>28</v>
      </c>
      <c r="Q2633" t="str" cm="1">
        <f t="array" ref="Q2633">_xlfn.IFS(
O2633&lt;50000,"Low Salary (&lt;$50K)",
O2633&lt;90000,"Lower Middle ($50K-$90K)",
O2633&lt;130000,"Middle ($90K-$130K)",
O2633&lt;170000,"Upper Middle ($130K-$170K)",
O2633&gt;=170000,"High Salary (&gt;$170K)"
)</f>
        <v>Upper Middle ($130K-$170K)</v>
      </c>
      <c r="R2633" t="str" cm="1">
        <f t="array" ref="R2633">_xlfn.IFS(
G2633&lt;=2,"New Customers (0-2Y)",
G2633&lt;=5,"Growing Customers (3-5Y)",
G2633&lt;=8,"Established Customers (6-8Y)",
G2633&lt;=10,"Loyal Customers (9-10Y)"
)</f>
        <v>New Customers (0-2Y)</v>
      </c>
    </row>
    <row r="2634" spans="1:18" x14ac:dyDescent="0.35">
      <c r="A2634">
        <v>15716000</v>
      </c>
      <c r="B2634" t="s">
        <v>1425</v>
      </c>
      <c r="C2634" t="s">
        <v>26</v>
      </c>
      <c r="D2634" t="s">
        <v>39</v>
      </c>
      <c r="E2634">
        <v>48</v>
      </c>
      <c r="F2634" t="s">
        <v>19</v>
      </c>
      <c r="G2634">
        <v>2</v>
      </c>
      <c r="H2634" s="4">
        <v>0</v>
      </c>
      <c r="I2634" t="s">
        <v>24</v>
      </c>
      <c r="J2634">
        <v>2</v>
      </c>
      <c r="K2634">
        <v>638</v>
      </c>
      <c r="L2634" t="s">
        <v>20</v>
      </c>
      <c r="M2634" t="s">
        <v>21</v>
      </c>
      <c r="N2634" t="s">
        <v>22</v>
      </c>
      <c r="O2634" s="4">
        <v>7919.08</v>
      </c>
      <c r="P2634" t="s">
        <v>28</v>
      </c>
      <c r="Q2634" t="str" cm="1">
        <f t="array" ref="Q2634">_xlfn.IFS(
O2634&lt;50000,"Low Salary (&lt;$50K)",
O2634&lt;90000,"Lower Middle ($50K-$90K)",
O2634&lt;130000,"Middle ($90K-$130K)",
O2634&lt;170000,"Upper Middle ($130K-$170K)",
O2634&gt;=170000,"High Salary (&gt;$170K)"
)</f>
        <v>Low Salary (&lt;$50K)</v>
      </c>
      <c r="R2634" t="str" cm="1">
        <f t="array" ref="R2634">_xlfn.IFS(
G2634&lt;=2,"New Customers (0-2Y)",
G2634&lt;=5,"Growing Customers (3-5Y)",
G2634&lt;=8,"Established Customers (6-8Y)",
G2634&lt;=10,"Loyal Customers (9-10Y)"
)</f>
        <v>New Customers (0-2Y)</v>
      </c>
    </row>
    <row r="2635" spans="1:18" x14ac:dyDescent="0.35">
      <c r="A2635">
        <v>15766776</v>
      </c>
      <c r="B2635" t="s">
        <v>423</v>
      </c>
      <c r="C2635" t="s">
        <v>17</v>
      </c>
      <c r="D2635" t="s">
        <v>39</v>
      </c>
      <c r="E2635">
        <v>41</v>
      </c>
      <c r="F2635" t="s">
        <v>19</v>
      </c>
      <c r="G2635">
        <v>1</v>
      </c>
      <c r="H2635" s="4">
        <v>0</v>
      </c>
      <c r="I2635" t="s">
        <v>24</v>
      </c>
      <c r="J2635">
        <v>1</v>
      </c>
      <c r="K2635">
        <v>576</v>
      </c>
      <c r="L2635" t="s">
        <v>31</v>
      </c>
      <c r="M2635" t="s">
        <v>21</v>
      </c>
      <c r="N2635" t="s">
        <v>22</v>
      </c>
      <c r="O2635" s="4">
        <v>188274.6</v>
      </c>
      <c r="P2635" t="s">
        <v>28</v>
      </c>
      <c r="Q2635" t="str" cm="1">
        <f t="array" ref="Q2635">_xlfn.IFS(
O2635&lt;50000,"Low Salary (&lt;$50K)",
O2635&lt;90000,"Lower Middle ($50K-$90K)",
O2635&lt;130000,"Middle ($90K-$130K)",
O2635&lt;170000,"Upper Middle ($130K-$170K)",
O2635&gt;=170000,"High Salary (&gt;$170K)"
)</f>
        <v>High Salary (&gt;$170K)</v>
      </c>
      <c r="R2635" t="str" cm="1">
        <f t="array" ref="R2635">_xlfn.IFS(
G2635&lt;=2,"New Customers (0-2Y)",
G2635&lt;=5,"Growing Customers (3-5Y)",
G2635&lt;=8,"Established Customers (6-8Y)",
G2635&lt;=10,"Loyal Customers (9-10Y)"
)</f>
        <v>New Customers (0-2Y)</v>
      </c>
    </row>
    <row r="2636" spans="1:18" x14ac:dyDescent="0.35">
      <c r="A2636">
        <v>15680278</v>
      </c>
      <c r="B2636" t="s">
        <v>323</v>
      </c>
      <c r="C2636" t="s">
        <v>26</v>
      </c>
      <c r="D2636" t="s">
        <v>18</v>
      </c>
      <c r="E2636">
        <v>42</v>
      </c>
      <c r="F2636" t="s">
        <v>19</v>
      </c>
      <c r="G2636">
        <v>9</v>
      </c>
      <c r="H2636" s="4">
        <v>75361.440000000002</v>
      </c>
      <c r="I2636" t="s">
        <v>29</v>
      </c>
      <c r="J2636">
        <v>1</v>
      </c>
      <c r="K2636">
        <v>661</v>
      </c>
      <c r="L2636" t="s">
        <v>35</v>
      </c>
      <c r="M2636" t="s">
        <v>21</v>
      </c>
      <c r="N2636" t="s">
        <v>32</v>
      </c>
      <c r="O2636" s="4">
        <v>27608.12</v>
      </c>
      <c r="P2636" t="s">
        <v>23</v>
      </c>
      <c r="Q2636" t="str" cm="1">
        <f t="array" ref="Q2636">_xlfn.IFS(
O2636&lt;50000,"Low Salary (&lt;$50K)",
O2636&lt;90000,"Lower Middle ($50K-$90K)",
O2636&lt;130000,"Middle ($90K-$130K)",
O2636&lt;170000,"Upper Middle ($130K-$170K)",
O2636&gt;=170000,"High Salary (&gt;$170K)"
)</f>
        <v>Low Salary (&lt;$50K)</v>
      </c>
      <c r="R2636" t="str" cm="1">
        <f t="array" ref="R2636">_xlfn.IFS(
G2636&lt;=2,"New Customers (0-2Y)",
G2636&lt;=5,"Growing Customers (3-5Y)",
G2636&lt;=8,"Established Customers (6-8Y)",
G2636&lt;=10,"Loyal Customers (9-10Y)"
)</f>
        <v>Loyal Customers (9-10Y)</v>
      </c>
    </row>
    <row r="2637" spans="1:18" x14ac:dyDescent="0.35">
      <c r="A2637">
        <v>15688637</v>
      </c>
      <c r="B2637" t="s">
        <v>1426</v>
      </c>
      <c r="C2637" t="s">
        <v>17</v>
      </c>
      <c r="D2637" t="s">
        <v>18</v>
      </c>
      <c r="E2637">
        <v>27</v>
      </c>
      <c r="F2637" t="s">
        <v>43</v>
      </c>
      <c r="G2637">
        <v>4</v>
      </c>
      <c r="H2637" s="4">
        <v>0</v>
      </c>
      <c r="I2637" t="s">
        <v>24</v>
      </c>
      <c r="J2637">
        <v>2</v>
      </c>
      <c r="K2637">
        <v>592</v>
      </c>
      <c r="L2637" t="s">
        <v>31</v>
      </c>
      <c r="M2637" t="s">
        <v>21</v>
      </c>
      <c r="N2637" t="s">
        <v>22</v>
      </c>
      <c r="O2637" s="4">
        <v>183569.25</v>
      </c>
      <c r="P2637" t="s">
        <v>28</v>
      </c>
      <c r="Q2637" t="str" cm="1">
        <f t="array" ref="Q2637">_xlfn.IFS(
O2637&lt;50000,"Low Salary (&lt;$50K)",
O2637&lt;90000,"Lower Middle ($50K-$90K)",
O2637&lt;130000,"Middle ($90K-$130K)",
O2637&lt;170000,"Upper Middle ($130K-$170K)",
O2637&gt;=170000,"High Salary (&gt;$170K)"
)</f>
        <v>High Salary (&gt;$170K)</v>
      </c>
      <c r="R2637" t="str" cm="1">
        <f t="array" ref="R2637">_xlfn.IFS(
G2637&lt;=2,"New Customers (0-2Y)",
G2637&lt;=5,"Growing Customers (3-5Y)",
G2637&lt;=8,"Established Customers (6-8Y)",
G2637&lt;=10,"Loyal Customers (9-10Y)"
)</f>
        <v>Growing Customers (3-5Y)</v>
      </c>
    </row>
    <row r="2638" spans="1:18" x14ac:dyDescent="0.35">
      <c r="A2638">
        <v>15591179</v>
      </c>
      <c r="B2638" t="s">
        <v>1055</v>
      </c>
      <c r="C2638" t="s">
        <v>26</v>
      </c>
      <c r="D2638" t="s">
        <v>39</v>
      </c>
      <c r="E2638">
        <v>30</v>
      </c>
      <c r="F2638" t="s">
        <v>19</v>
      </c>
      <c r="G2638">
        <v>2</v>
      </c>
      <c r="H2638" s="4">
        <v>0</v>
      </c>
      <c r="I2638" t="s">
        <v>24</v>
      </c>
      <c r="J2638">
        <v>2</v>
      </c>
      <c r="K2638">
        <v>702</v>
      </c>
      <c r="L2638" t="s">
        <v>35</v>
      </c>
      <c r="M2638" t="s">
        <v>21</v>
      </c>
      <c r="N2638" t="s">
        <v>22</v>
      </c>
      <c r="O2638" s="4">
        <v>145537.32</v>
      </c>
      <c r="P2638" t="s">
        <v>28</v>
      </c>
      <c r="Q2638" t="str" cm="1">
        <f t="array" ref="Q2638">_xlfn.IFS(
O2638&lt;50000,"Low Salary (&lt;$50K)",
O2638&lt;90000,"Lower Middle ($50K-$90K)",
O2638&lt;130000,"Middle ($90K-$130K)",
O2638&lt;170000,"Upper Middle ($130K-$170K)",
O2638&gt;=170000,"High Salary (&gt;$170K)"
)</f>
        <v>Upper Middle ($130K-$170K)</v>
      </c>
      <c r="R2638" t="str" cm="1">
        <f t="array" ref="R2638">_xlfn.IFS(
G2638&lt;=2,"New Customers (0-2Y)",
G2638&lt;=5,"Growing Customers (3-5Y)",
G2638&lt;=8,"Established Customers (6-8Y)",
G2638&lt;=10,"Loyal Customers (9-10Y)"
)</f>
        <v>New Customers (0-2Y)</v>
      </c>
    </row>
    <row r="2639" spans="1:18" x14ac:dyDescent="0.35">
      <c r="A2639">
        <v>15677435</v>
      </c>
      <c r="B2639" t="s">
        <v>1427</v>
      </c>
      <c r="C2639" t="s">
        <v>17</v>
      </c>
      <c r="D2639" t="s">
        <v>18</v>
      </c>
      <c r="E2639">
        <v>29</v>
      </c>
      <c r="F2639" t="s">
        <v>43</v>
      </c>
      <c r="G2639">
        <v>0</v>
      </c>
      <c r="H2639" s="4">
        <v>98263.46</v>
      </c>
      <c r="I2639" t="s">
        <v>29</v>
      </c>
      <c r="J2639">
        <v>2</v>
      </c>
      <c r="K2639">
        <v>647</v>
      </c>
      <c r="L2639" t="s">
        <v>20</v>
      </c>
      <c r="M2639" t="s">
        <v>21</v>
      </c>
      <c r="N2639" t="s">
        <v>32</v>
      </c>
      <c r="O2639" s="4">
        <v>164717.95000000001</v>
      </c>
      <c r="P2639" t="s">
        <v>28</v>
      </c>
      <c r="Q2639" t="str" cm="1">
        <f t="array" ref="Q2639">_xlfn.IFS(
O2639&lt;50000,"Low Salary (&lt;$50K)",
O2639&lt;90000,"Lower Middle ($50K-$90K)",
O2639&lt;130000,"Middle ($90K-$130K)",
O2639&lt;170000,"Upper Middle ($130K-$170K)",
O2639&gt;=170000,"High Salary (&gt;$170K)"
)</f>
        <v>Upper Middle ($130K-$170K)</v>
      </c>
      <c r="R2639" t="str" cm="1">
        <f t="array" ref="R2639">_xlfn.IFS(
G2639&lt;=2,"New Customers (0-2Y)",
G2639&lt;=5,"Growing Customers (3-5Y)",
G2639&lt;=8,"Established Customers (6-8Y)",
G2639&lt;=10,"Loyal Customers (9-10Y)"
)</f>
        <v>New Customers (0-2Y)</v>
      </c>
    </row>
    <row r="2640" spans="1:18" x14ac:dyDescent="0.35">
      <c r="A2640">
        <v>15698619</v>
      </c>
      <c r="B2640" t="s">
        <v>1428</v>
      </c>
      <c r="C2640" t="s">
        <v>17</v>
      </c>
      <c r="D2640" t="s">
        <v>39</v>
      </c>
      <c r="E2640">
        <v>43</v>
      </c>
      <c r="F2640" t="s">
        <v>19</v>
      </c>
      <c r="G2640">
        <v>9</v>
      </c>
      <c r="H2640" s="4">
        <v>0</v>
      </c>
      <c r="I2640" t="s">
        <v>24</v>
      </c>
      <c r="J2640">
        <v>2</v>
      </c>
      <c r="K2640">
        <v>593</v>
      </c>
      <c r="L2640" t="s">
        <v>31</v>
      </c>
      <c r="M2640" t="s">
        <v>21</v>
      </c>
      <c r="N2640" t="s">
        <v>22</v>
      </c>
      <c r="O2640" s="4">
        <v>76357.429999999993</v>
      </c>
      <c r="P2640" t="s">
        <v>28</v>
      </c>
      <c r="Q2640" t="str" cm="1">
        <f t="array" ref="Q2640">_xlfn.IFS(
O2640&lt;50000,"Low Salary (&lt;$50K)",
O2640&lt;90000,"Lower Middle ($50K-$90K)",
O2640&lt;130000,"Middle ($90K-$130K)",
O2640&lt;170000,"Upper Middle ($130K-$170K)",
O2640&gt;=170000,"High Salary (&gt;$170K)"
)</f>
        <v>Lower Middle ($50K-$90K)</v>
      </c>
      <c r="R2640" t="str" cm="1">
        <f t="array" ref="R2640">_xlfn.IFS(
G2640&lt;=2,"New Customers (0-2Y)",
G2640&lt;=5,"Growing Customers (3-5Y)",
G2640&lt;=8,"Established Customers (6-8Y)",
G2640&lt;=10,"Loyal Customers (9-10Y)"
)</f>
        <v>Loyal Customers (9-10Y)</v>
      </c>
    </row>
    <row r="2641" spans="1:18" x14ac:dyDescent="0.35">
      <c r="A2641">
        <v>15581036</v>
      </c>
      <c r="B2641" t="s">
        <v>1429</v>
      </c>
      <c r="C2641" t="s">
        <v>42</v>
      </c>
      <c r="D2641" t="s">
        <v>18</v>
      </c>
      <c r="E2641">
        <v>40</v>
      </c>
      <c r="F2641" t="s">
        <v>19</v>
      </c>
      <c r="G2641">
        <v>3</v>
      </c>
      <c r="H2641" s="4">
        <v>109308.79</v>
      </c>
      <c r="I2641" t="s">
        <v>33</v>
      </c>
      <c r="J2641">
        <v>2</v>
      </c>
      <c r="K2641">
        <v>712</v>
      </c>
      <c r="L2641" t="s">
        <v>35</v>
      </c>
      <c r="M2641" t="s">
        <v>21</v>
      </c>
      <c r="N2641" t="s">
        <v>32</v>
      </c>
      <c r="O2641" s="4">
        <v>120158.72</v>
      </c>
      <c r="P2641" t="s">
        <v>23</v>
      </c>
      <c r="Q2641" t="str" cm="1">
        <f t="array" ref="Q2641">_xlfn.IFS(
O2641&lt;50000,"Low Salary (&lt;$50K)",
O2641&lt;90000,"Lower Middle ($50K-$90K)",
O2641&lt;130000,"Middle ($90K-$130K)",
O2641&lt;170000,"Upper Middle ($130K-$170K)",
O2641&gt;=170000,"High Salary (&gt;$170K)"
)</f>
        <v>Middle ($90K-$130K)</v>
      </c>
      <c r="R2641" t="str" cm="1">
        <f t="array" ref="R2641">_xlfn.IFS(
G2641&lt;=2,"New Customers (0-2Y)",
G2641&lt;=5,"Growing Customers (3-5Y)",
G2641&lt;=8,"Established Customers (6-8Y)",
G2641&lt;=10,"Loyal Customers (9-10Y)"
)</f>
        <v>Growing Customers (3-5Y)</v>
      </c>
    </row>
    <row r="2642" spans="1:18" x14ac:dyDescent="0.35">
      <c r="A2642">
        <v>15622117</v>
      </c>
      <c r="B2642" t="s">
        <v>1430</v>
      </c>
      <c r="C2642" t="s">
        <v>26</v>
      </c>
      <c r="D2642" t="s">
        <v>18</v>
      </c>
      <c r="E2642">
        <v>31</v>
      </c>
      <c r="F2642" t="s">
        <v>19</v>
      </c>
      <c r="G2642">
        <v>8</v>
      </c>
      <c r="H2642" s="4">
        <v>0</v>
      </c>
      <c r="I2642" t="s">
        <v>24</v>
      </c>
      <c r="J2642">
        <v>2</v>
      </c>
      <c r="K2642">
        <v>625</v>
      </c>
      <c r="L2642" t="s">
        <v>20</v>
      </c>
      <c r="M2642" t="s">
        <v>21</v>
      </c>
      <c r="N2642" t="s">
        <v>32</v>
      </c>
      <c r="O2642" s="4">
        <v>151843.54</v>
      </c>
      <c r="P2642" t="s">
        <v>28</v>
      </c>
      <c r="Q2642" t="str" cm="1">
        <f t="array" ref="Q2642">_xlfn.IFS(
O2642&lt;50000,"Low Salary (&lt;$50K)",
O2642&lt;90000,"Lower Middle ($50K-$90K)",
O2642&lt;130000,"Middle ($90K-$130K)",
O2642&lt;170000,"Upper Middle ($130K-$170K)",
O2642&gt;=170000,"High Salary (&gt;$170K)"
)</f>
        <v>Upper Middle ($130K-$170K)</v>
      </c>
      <c r="R2642" t="str" cm="1">
        <f t="array" ref="R2642">_xlfn.IFS(
G2642&lt;=2,"New Customers (0-2Y)",
G2642&lt;=5,"Growing Customers (3-5Y)",
G2642&lt;=8,"Established Customers (6-8Y)",
G2642&lt;=10,"Loyal Customers (9-10Y)"
)</f>
        <v>Established Customers (6-8Y)</v>
      </c>
    </row>
    <row r="2643" spans="1:18" x14ac:dyDescent="0.35">
      <c r="A2643">
        <v>15599301</v>
      </c>
      <c r="B2643" t="s">
        <v>659</v>
      </c>
      <c r="C2643" t="s">
        <v>42</v>
      </c>
      <c r="D2643" t="s">
        <v>18</v>
      </c>
      <c r="E2643">
        <v>28</v>
      </c>
      <c r="F2643" t="s">
        <v>43</v>
      </c>
      <c r="G2643">
        <v>6</v>
      </c>
      <c r="H2643" s="4">
        <v>164365.44</v>
      </c>
      <c r="I2643" t="s">
        <v>33</v>
      </c>
      <c r="J2643">
        <v>1</v>
      </c>
      <c r="K2643">
        <v>538</v>
      </c>
      <c r="L2643" t="s">
        <v>31</v>
      </c>
      <c r="M2643" t="s">
        <v>27</v>
      </c>
      <c r="N2643" t="s">
        <v>22</v>
      </c>
      <c r="O2643" s="4">
        <v>5698.97</v>
      </c>
      <c r="P2643" t="s">
        <v>28</v>
      </c>
      <c r="Q2643" t="str" cm="1">
        <f t="array" ref="Q2643">_xlfn.IFS(
O2643&lt;50000,"Low Salary (&lt;$50K)",
O2643&lt;90000,"Lower Middle ($50K-$90K)",
O2643&lt;130000,"Middle ($90K-$130K)",
O2643&lt;170000,"Upper Middle ($130K-$170K)",
O2643&gt;=170000,"High Salary (&gt;$170K)"
)</f>
        <v>Low Salary (&lt;$50K)</v>
      </c>
      <c r="R2643" t="str" cm="1">
        <f t="array" ref="R2643">_xlfn.IFS(
G2643&lt;=2,"New Customers (0-2Y)",
G2643&lt;=5,"Growing Customers (3-5Y)",
G2643&lt;=8,"Established Customers (6-8Y)",
G2643&lt;=10,"Loyal Customers (9-10Y)"
)</f>
        <v>Established Customers (6-8Y)</v>
      </c>
    </row>
    <row r="2644" spans="1:18" x14ac:dyDescent="0.35">
      <c r="A2644">
        <v>15581548</v>
      </c>
      <c r="B2644" t="s">
        <v>160</v>
      </c>
      <c r="C2644" t="s">
        <v>26</v>
      </c>
      <c r="D2644" t="s">
        <v>18</v>
      </c>
      <c r="E2644">
        <v>22</v>
      </c>
      <c r="F2644" t="s">
        <v>43</v>
      </c>
      <c r="G2644">
        <v>5</v>
      </c>
      <c r="H2644" s="4">
        <v>98800</v>
      </c>
      <c r="I2644" t="s">
        <v>29</v>
      </c>
      <c r="J2644">
        <v>1</v>
      </c>
      <c r="K2644">
        <v>637</v>
      </c>
      <c r="L2644" t="s">
        <v>20</v>
      </c>
      <c r="M2644" t="s">
        <v>21</v>
      </c>
      <c r="N2644" t="s">
        <v>32</v>
      </c>
      <c r="O2644" s="4">
        <v>122865.55</v>
      </c>
      <c r="P2644" t="s">
        <v>28</v>
      </c>
      <c r="Q2644" t="str" cm="1">
        <f t="array" ref="Q2644">_xlfn.IFS(
O2644&lt;50000,"Low Salary (&lt;$50K)",
O2644&lt;90000,"Lower Middle ($50K-$90K)",
O2644&lt;130000,"Middle ($90K-$130K)",
O2644&lt;170000,"Upper Middle ($130K-$170K)",
O2644&gt;=170000,"High Salary (&gt;$170K)"
)</f>
        <v>Middle ($90K-$130K)</v>
      </c>
      <c r="R2644" t="str" cm="1">
        <f t="array" ref="R2644">_xlfn.IFS(
G2644&lt;=2,"New Customers (0-2Y)",
G2644&lt;=5,"Growing Customers (3-5Y)",
G2644&lt;=8,"Established Customers (6-8Y)",
G2644&lt;=10,"Loyal Customers (9-10Y)"
)</f>
        <v>Growing Customers (3-5Y)</v>
      </c>
    </row>
    <row r="2645" spans="1:18" x14ac:dyDescent="0.35">
      <c r="A2645">
        <v>15586870</v>
      </c>
      <c r="B2645" t="s">
        <v>669</v>
      </c>
      <c r="C2645" t="s">
        <v>17</v>
      </c>
      <c r="D2645" t="s">
        <v>39</v>
      </c>
      <c r="E2645">
        <v>27</v>
      </c>
      <c r="F2645" t="s">
        <v>43</v>
      </c>
      <c r="G2645">
        <v>4</v>
      </c>
      <c r="H2645" s="4">
        <v>193125.85</v>
      </c>
      <c r="I2645" t="s">
        <v>33</v>
      </c>
      <c r="J2645">
        <v>1</v>
      </c>
      <c r="K2645">
        <v>632</v>
      </c>
      <c r="L2645" t="s">
        <v>20</v>
      </c>
      <c r="M2645" t="s">
        <v>21</v>
      </c>
      <c r="N2645" t="s">
        <v>22</v>
      </c>
      <c r="O2645" s="4">
        <v>152665.85</v>
      </c>
      <c r="P2645" t="s">
        <v>28</v>
      </c>
      <c r="Q2645" t="str" cm="1">
        <f t="array" ref="Q2645">_xlfn.IFS(
O2645&lt;50000,"Low Salary (&lt;$50K)",
O2645&lt;90000,"Lower Middle ($50K-$90K)",
O2645&lt;130000,"Middle ($90K-$130K)",
O2645&lt;170000,"Upper Middle ($130K-$170K)",
O2645&gt;=170000,"High Salary (&gt;$170K)"
)</f>
        <v>Upper Middle ($130K-$170K)</v>
      </c>
      <c r="R2645" t="str" cm="1">
        <f t="array" ref="R2645">_xlfn.IFS(
G2645&lt;=2,"New Customers (0-2Y)",
G2645&lt;=5,"Growing Customers (3-5Y)",
G2645&lt;=8,"Established Customers (6-8Y)",
G2645&lt;=10,"Loyal Customers (9-10Y)"
)</f>
        <v>Growing Customers (3-5Y)</v>
      </c>
    </row>
    <row r="2646" spans="1:18" x14ac:dyDescent="0.35">
      <c r="A2646">
        <v>15735263</v>
      </c>
      <c r="B2646" t="s">
        <v>335</v>
      </c>
      <c r="C2646" t="s">
        <v>17</v>
      </c>
      <c r="D2646" t="s">
        <v>39</v>
      </c>
      <c r="E2646">
        <v>27</v>
      </c>
      <c r="F2646" t="s">
        <v>43</v>
      </c>
      <c r="G2646">
        <v>5</v>
      </c>
      <c r="H2646" s="4">
        <v>51522.75</v>
      </c>
      <c r="I2646" t="s">
        <v>29</v>
      </c>
      <c r="J2646">
        <v>1</v>
      </c>
      <c r="K2646">
        <v>736</v>
      </c>
      <c r="L2646" t="s">
        <v>35</v>
      </c>
      <c r="M2646" t="s">
        <v>27</v>
      </c>
      <c r="N2646" t="s">
        <v>22</v>
      </c>
      <c r="O2646" s="4">
        <v>192131.77</v>
      </c>
      <c r="P2646" t="s">
        <v>28</v>
      </c>
      <c r="Q2646" t="str" cm="1">
        <f t="array" ref="Q2646">_xlfn.IFS(
O2646&lt;50000,"Low Salary (&lt;$50K)",
O2646&lt;90000,"Lower Middle ($50K-$90K)",
O2646&lt;130000,"Middle ($90K-$130K)",
O2646&lt;170000,"Upper Middle ($130K-$170K)",
O2646&gt;=170000,"High Salary (&gt;$170K)"
)</f>
        <v>High Salary (&gt;$170K)</v>
      </c>
      <c r="R2646" t="str" cm="1">
        <f t="array" ref="R2646">_xlfn.IFS(
G2646&lt;=2,"New Customers (0-2Y)",
G2646&lt;=5,"Growing Customers (3-5Y)",
G2646&lt;=8,"Established Customers (6-8Y)",
G2646&lt;=10,"Loyal Customers (9-10Y)"
)</f>
        <v>Growing Customers (3-5Y)</v>
      </c>
    </row>
    <row r="2647" spans="1:18" x14ac:dyDescent="0.35">
      <c r="A2647">
        <v>15765322</v>
      </c>
      <c r="B2647" t="s">
        <v>1431</v>
      </c>
      <c r="C2647" t="s">
        <v>17</v>
      </c>
      <c r="D2647" t="s">
        <v>39</v>
      </c>
      <c r="E2647">
        <v>23</v>
      </c>
      <c r="F2647" t="s">
        <v>43</v>
      </c>
      <c r="G2647">
        <v>5</v>
      </c>
      <c r="H2647" s="4">
        <v>84284.479999999996</v>
      </c>
      <c r="I2647" t="s">
        <v>29</v>
      </c>
      <c r="J2647">
        <v>2</v>
      </c>
      <c r="K2647">
        <v>755</v>
      </c>
      <c r="L2647" t="s">
        <v>35</v>
      </c>
      <c r="M2647" t="s">
        <v>21</v>
      </c>
      <c r="N2647" t="s">
        <v>22</v>
      </c>
      <c r="O2647" s="4">
        <v>62851.6</v>
      </c>
      <c r="P2647" t="s">
        <v>28</v>
      </c>
      <c r="Q2647" t="str" cm="1">
        <f t="array" ref="Q2647">_xlfn.IFS(
O2647&lt;50000,"Low Salary (&lt;$50K)",
O2647&lt;90000,"Lower Middle ($50K-$90K)",
O2647&lt;130000,"Middle ($90K-$130K)",
O2647&lt;170000,"Upper Middle ($130K-$170K)",
O2647&gt;=170000,"High Salary (&gt;$170K)"
)</f>
        <v>Lower Middle ($50K-$90K)</v>
      </c>
      <c r="R2647" t="str" cm="1">
        <f t="array" ref="R2647">_xlfn.IFS(
G2647&lt;=2,"New Customers (0-2Y)",
G2647&lt;=5,"Growing Customers (3-5Y)",
G2647&lt;=8,"Established Customers (6-8Y)",
G2647&lt;=10,"Loyal Customers (9-10Y)"
)</f>
        <v>Growing Customers (3-5Y)</v>
      </c>
    </row>
    <row r="2648" spans="1:18" x14ac:dyDescent="0.35">
      <c r="A2648">
        <v>15582944</v>
      </c>
      <c r="B2648" t="s">
        <v>1288</v>
      </c>
      <c r="C2648" t="s">
        <v>26</v>
      </c>
      <c r="D2648" t="s">
        <v>18</v>
      </c>
      <c r="E2648">
        <v>39</v>
      </c>
      <c r="F2648" t="s">
        <v>19</v>
      </c>
      <c r="G2648">
        <v>5</v>
      </c>
      <c r="H2648" s="4">
        <v>0</v>
      </c>
      <c r="I2648" t="s">
        <v>24</v>
      </c>
      <c r="J2648">
        <v>2</v>
      </c>
      <c r="K2648">
        <v>425</v>
      </c>
      <c r="L2648" t="s">
        <v>44</v>
      </c>
      <c r="M2648" t="s">
        <v>21</v>
      </c>
      <c r="N2648" t="s">
        <v>32</v>
      </c>
      <c r="O2648" s="4">
        <v>140941.47</v>
      </c>
      <c r="P2648" t="s">
        <v>28</v>
      </c>
      <c r="Q2648" t="str" cm="1">
        <f t="array" ref="Q2648">_xlfn.IFS(
O2648&lt;50000,"Low Salary (&lt;$50K)",
O2648&lt;90000,"Lower Middle ($50K-$90K)",
O2648&lt;130000,"Middle ($90K-$130K)",
O2648&lt;170000,"Upper Middle ($130K-$170K)",
O2648&gt;=170000,"High Salary (&gt;$170K)"
)</f>
        <v>Upper Middle ($130K-$170K)</v>
      </c>
      <c r="R2648" t="str" cm="1">
        <f t="array" ref="R2648">_xlfn.IFS(
G2648&lt;=2,"New Customers (0-2Y)",
G2648&lt;=5,"Growing Customers (3-5Y)",
G2648&lt;=8,"Established Customers (6-8Y)",
G2648&lt;=10,"Loyal Customers (9-10Y)"
)</f>
        <v>Growing Customers (3-5Y)</v>
      </c>
    </row>
    <row r="2649" spans="1:18" x14ac:dyDescent="0.35">
      <c r="A2649">
        <v>15687162</v>
      </c>
      <c r="B2649" t="s">
        <v>185</v>
      </c>
      <c r="C2649" t="s">
        <v>17</v>
      </c>
      <c r="D2649" t="s">
        <v>39</v>
      </c>
      <c r="E2649">
        <v>51</v>
      </c>
      <c r="F2649" t="s">
        <v>19</v>
      </c>
      <c r="G2649">
        <v>9</v>
      </c>
      <c r="H2649" s="4">
        <v>119889.84</v>
      </c>
      <c r="I2649" t="s">
        <v>33</v>
      </c>
      <c r="J2649">
        <v>1</v>
      </c>
      <c r="K2649">
        <v>461</v>
      </c>
      <c r="L2649" t="s">
        <v>44</v>
      </c>
      <c r="M2649" t="s">
        <v>27</v>
      </c>
      <c r="N2649" t="s">
        <v>32</v>
      </c>
      <c r="O2649" s="4">
        <v>56767.67</v>
      </c>
      <c r="P2649" t="s">
        <v>23</v>
      </c>
      <c r="Q2649" t="str" cm="1">
        <f t="array" ref="Q2649">_xlfn.IFS(
O2649&lt;50000,"Low Salary (&lt;$50K)",
O2649&lt;90000,"Lower Middle ($50K-$90K)",
O2649&lt;130000,"Middle ($90K-$130K)",
O2649&lt;170000,"Upper Middle ($130K-$170K)",
O2649&gt;=170000,"High Salary (&gt;$170K)"
)</f>
        <v>Lower Middle ($50K-$90K)</v>
      </c>
      <c r="R2649" t="str" cm="1">
        <f t="array" ref="R2649">_xlfn.IFS(
G2649&lt;=2,"New Customers (0-2Y)",
G2649&lt;=5,"Growing Customers (3-5Y)",
G2649&lt;=8,"Established Customers (6-8Y)",
G2649&lt;=10,"Loyal Customers (9-10Y)"
)</f>
        <v>Loyal Customers (9-10Y)</v>
      </c>
    </row>
    <row r="2650" spans="1:18" x14ac:dyDescent="0.35">
      <c r="A2650">
        <v>15644962</v>
      </c>
      <c r="B2650" t="s">
        <v>1432</v>
      </c>
      <c r="C2650" t="s">
        <v>17</v>
      </c>
      <c r="D2650" t="s">
        <v>39</v>
      </c>
      <c r="E2650">
        <v>21</v>
      </c>
      <c r="F2650" t="s">
        <v>43</v>
      </c>
      <c r="G2650">
        <v>4</v>
      </c>
      <c r="H2650" s="4">
        <v>137910.45000000001</v>
      </c>
      <c r="I2650" t="s">
        <v>33</v>
      </c>
      <c r="J2650">
        <v>1</v>
      </c>
      <c r="K2650">
        <v>745</v>
      </c>
      <c r="L2650" t="s">
        <v>35</v>
      </c>
      <c r="M2650" t="s">
        <v>21</v>
      </c>
      <c r="N2650" t="s">
        <v>22</v>
      </c>
      <c r="O2650" s="4">
        <v>177235.23</v>
      </c>
      <c r="P2650" t="s">
        <v>28</v>
      </c>
      <c r="Q2650" t="str" cm="1">
        <f t="array" ref="Q2650">_xlfn.IFS(
O2650&lt;50000,"Low Salary (&lt;$50K)",
O2650&lt;90000,"Lower Middle ($50K-$90K)",
O2650&lt;130000,"Middle ($90K-$130K)",
O2650&lt;170000,"Upper Middle ($130K-$170K)",
O2650&gt;=170000,"High Salary (&gt;$170K)"
)</f>
        <v>High Salary (&gt;$170K)</v>
      </c>
      <c r="R2650" t="str" cm="1">
        <f t="array" ref="R2650">_xlfn.IFS(
G2650&lt;=2,"New Customers (0-2Y)",
G2650&lt;=5,"Growing Customers (3-5Y)",
G2650&lt;=8,"Established Customers (6-8Y)",
G2650&lt;=10,"Loyal Customers (9-10Y)"
)</f>
        <v>Growing Customers (3-5Y)</v>
      </c>
    </row>
    <row r="2651" spans="1:18" x14ac:dyDescent="0.35">
      <c r="A2651">
        <v>15612615</v>
      </c>
      <c r="B2651" t="s">
        <v>130</v>
      </c>
      <c r="C2651" t="s">
        <v>17</v>
      </c>
      <c r="D2651" t="s">
        <v>18</v>
      </c>
      <c r="E2651">
        <v>37</v>
      </c>
      <c r="F2651" t="s">
        <v>19</v>
      </c>
      <c r="G2651">
        <v>6</v>
      </c>
      <c r="H2651" s="4">
        <v>0</v>
      </c>
      <c r="I2651" t="s">
        <v>24</v>
      </c>
      <c r="J2651">
        <v>2</v>
      </c>
      <c r="K2651">
        <v>616</v>
      </c>
      <c r="L2651" t="s">
        <v>20</v>
      </c>
      <c r="M2651" t="s">
        <v>21</v>
      </c>
      <c r="N2651" t="s">
        <v>32</v>
      </c>
      <c r="O2651" s="4">
        <v>86242.18</v>
      </c>
      <c r="P2651" t="s">
        <v>28</v>
      </c>
      <c r="Q2651" t="str" cm="1">
        <f t="array" ref="Q2651">_xlfn.IFS(
O2651&lt;50000,"Low Salary (&lt;$50K)",
O2651&lt;90000,"Lower Middle ($50K-$90K)",
O2651&lt;130000,"Middle ($90K-$130K)",
O2651&lt;170000,"Upper Middle ($130K-$170K)",
O2651&gt;=170000,"High Salary (&gt;$170K)"
)</f>
        <v>Lower Middle ($50K-$90K)</v>
      </c>
      <c r="R2651" t="str" cm="1">
        <f t="array" ref="R2651">_xlfn.IFS(
G2651&lt;=2,"New Customers (0-2Y)",
G2651&lt;=5,"Growing Customers (3-5Y)",
G2651&lt;=8,"Established Customers (6-8Y)",
G2651&lt;=10,"Loyal Customers (9-10Y)"
)</f>
        <v>Established Customers (6-8Y)</v>
      </c>
    </row>
    <row r="2652" spans="1:18" x14ac:dyDescent="0.35">
      <c r="A2652">
        <v>15813439</v>
      </c>
      <c r="B2652" t="s">
        <v>244</v>
      </c>
      <c r="C2652" t="s">
        <v>17</v>
      </c>
      <c r="D2652" t="s">
        <v>39</v>
      </c>
      <c r="E2652">
        <v>33</v>
      </c>
      <c r="F2652" t="s">
        <v>19</v>
      </c>
      <c r="G2652">
        <v>5</v>
      </c>
      <c r="H2652" s="4">
        <v>100116.82</v>
      </c>
      <c r="I2652" t="s">
        <v>33</v>
      </c>
      <c r="J2652">
        <v>1</v>
      </c>
      <c r="K2652">
        <v>587</v>
      </c>
      <c r="L2652" t="s">
        <v>31</v>
      </c>
      <c r="M2652" t="s">
        <v>21</v>
      </c>
      <c r="N2652" t="s">
        <v>32</v>
      </c>
      <c r="O2652" s="4">
        <v>34215.58</v>
      </c>
      <c r="P2652" t="s">
        <v>28</v>
      </c>
      <c r="Q2652" t="str" cm="1">
        <f t="array" ref="Q2652">_xlfn.IFS(
O2652&lt;50000,"Low Salary (&lt;$50K)",
O2652&lt;90000,"Lower Middle ($50K-$90K)",
O2652&lt;130000,"Middle ($90K-$130K)",
O2652&lt;170000,"Upper Middle ($130K-$170K)",
O2652&gt;=170000,"High Salary (&gt;$170K)"
)</f>
        <v>Low Salary (&lt;$50K)</v>
      </c>
      <c r="R2652" t="str" cm="1">
        <f t="array" ref="R2652">_xlfn.IFS(
G2652&lt;=2,"New Customers (0-2Y)",
G2652&lt;=5,"Growing Customers (3-5Y)",
G2652&lt;=8,"Established Customers (6-8Y)",
G2652&lt;=10,"Loyal Customers (9-10Y)"
)</f>
        <v>Growing Customers (3-5Y)</v>
      </c>
    </row>
    <row r="2653" spans="1:18" x14ac:dyDescent="0.35">
      <c r="A2653">
        <v>15604544</v>
      </c>
      <c r="B2653" t="s">
        <v>772</v>
      </c>
      <c r="C2653" t="s">
        <v>42</v>
      </c>
      <c r="D2653" t="s">
        <v>39</v>
      </c>
      <c r="E2653">
        <v>40</v>
      </c>
      <c r="F2653" t="s">
        <v>19</v>
      </c>
      <c r="G2653">
        <v>4</v>
      </c>
      <c r="H2653" s="4">
        <v>166082.15</v>
      </c>
      <c r="I2653" t="s">
        <v>33</v>
      </c>
      <c r="J2653">
        <v>2</v>
      </c>
      <c r="K2653">
        <v>850</v>
      </c>
      <c r="L2653" t="s">
        <v>37</v>
      </c>
      <c r="M2653" t="s">
        <v>27</v>
      </c>
      <c r="N2653" t="s">
        <v>22</v>
      </c>
      <c r="O2653" s="4">
        <v>44406.17</v>
      </c>
      <c r="P2653" t="s">
        <v>28</v>
      </c>
      <c r="Q2653" t="str" cm="1">
        <f t="array" ref="Q2653">_xlfn.IFS(
O2653&lt;50000,"Low Salary (&lt;$50K)",
O2653&lt;90000,"Lower Middle ($50K-$90K)",
O2653&lt;130000,"Middle ($90K-$130K)",
O2653&lt;170000,"Upper Middle ($130K-$170K)",
O2653&gt;=170000,"High Salary (&gt;$170K)"
)</f>
        <v>Low Salary (&lt;$50K)</v>
      </c>
      <c r="R2653" t="str" cm="1">
        <f t="array" ref="R2653">_xlfn.IFS(
G2653&lt;=2,"New Customers (0-2Y)",
G2653&lt;=5,"Growing Customers (3-5Y)",
G2653&lt;=8,"Established Customers (6-8Y)",
G2653&lt;=10,"Loyal Customers (9-10Y)"
)</f>
        <v>Growing Customers (3-5Y)</v>
      </c>
    </row>
    <row r="2654" spans="1:18" x14ac:dyDescent="0.35">
      <c r="A2654">
        <v>15761348</v>
      </c>
      <c r="B2654" t="s">
        <v>672</v>
      </c>
      <c r="C2654" t="s">
        <v>17</v>
      </c>
      <c r="D2654" t="s">
        <v>18</v>
      </c>
      <c r="E2654">
        <v>38</v>
      </c>
      <c r="F2654" t="s">
        <v>19</v>
      </c>
      <c r="G2654">
        <v>0</v>
      </c>
      <c r="H2654" s="4">
        <v>0</v>
      </c>
      <c r="I2654" t="s">
        <v>24</v>
      </c>
      <c r="J2654">
        <v>2</v>
      </c>
      <c r="K2654">
        <v>601</v>
      </c>
      <c r="L2654" t="s">
        <v>20</v>
      </c>
      <c r="M2654" t="s">
        <v>21</v>
      </c>
      <c r="N2654" t="s">
        <v>32</v>
      </c>
      <c r="O2654" s="4">
        <v>165196.65</v>
      </c>
      <c r="P2654" t="s">
        <v>28</v>
      </c>
      <c r="Q2654" t="str" cm="1">
        <f t="array" ref="Q2654">_xlfn.IFS(
O2654&lt;50000,"Low Salary (&lt;$50K)",
O2654&lt;90000,"Lower Middle ($50K-$90K)",
O2654&lt;130000,"Middle ($90K-$130K)",
O2654&lt;170000,"Upper Middle ($130K-$170K)",
O2654&gt;=170000,"High Salary (&gt;$170K)"
)</f>
        <v>Upper Middle ($130K-$170K)</v>
      </c>
      <c r="R2654" t="str" cm="1">
        <f t="array" ref="R2654">_xlfn.IFS(
G2654&lt;=2,"New Customers (0-2Y)",
G2654&lt;=5,"Growing Customers (3-5Y)",
G2654&lt;=8,"Established Customers (6-8Y)",
G2654&lt;=10,"Loyal Customers (9-10Y)"
)</f>
        <v>New Customers (0-2Y)</v>
      </c>
    </row>
    <row r="2655" spans="1:18" x14ac:dyDescent="0.35">
      <c r="A2655">
        <v>15785078</v>
      </c>
      <c r="B2655" t="s">
        <v>1433</v>
      </c>
      <c r="C2655" t="s">
        <v>26</v>
      </c>
      <c r="D2655" t="s">
        <v>39</v>
      </c>
      <c r="E2655">
        <v>26</v>
      </c>
      <c r="F2655" t="s">
        <v>43</v>
      </c>
      <c r="G2655">
        <v>3</v>
      </c>
      <c r="H2655" s="4">
        <v>0</v>
      </c>
      <c r="I2655" t="s">
        <v>24</v>
      </c>
      <c r="J2655">
        <v>1</v>
      </c>
      <c r="K2655">
        <v>730</v>
      </c>
      <c r="L2655" t="s">
        <v>35</v>
      </c>
      <c r="M2655" t="s">
        <v>21</v>
      </c>
      <c r="N2655" t="s">
        <v>32</v>
      </c>
      <c r="O2655" s="4">
        <v>34542.410000000003</v>
      </c>
      <c r="P2655" t="s">
        <v>28</v>
      </c>
      <c r="Q2655" t="str" cm="1">
        <f t="array" ref="Q2655">_xlfn.IFS(
O2655&lt;50000,"Low Salary (&lt;$50K)",
O2655&lt;90000,"Lower Middle ($50K-$90K)",
O2655&lt;130000,"Middle ($90K-$130K)",
O2655&lt;170000,"Upper Middle ($130K-$170K)",
O2655&gt;=170000,"High Salary (&gt;$170K)"
)</f>
        <v>Low Salary (&lt;$50K)</v>
      </c>
      <c r="R2655" t="str" cm="1">
        <f t="array" ref="R2655">_xlfn.IFS(
G2655&lt;=2,"New Customers (0-2Y)",
G2655&lt;=5,"Growing Customers (3-5Y)",
G2655&lt;=8,"Established Customers (6-8Y)",
G2655&lt;=10,"Loyal Customers (9-10Y)"
)</f>
        <v>Growing Customers (3-5Y)</v>
      </c>
    </row>
    <row r="2656" spans="1:18" x14ac:dyDescent="0.35">
      <c r="A2656">
        <v>15759874</v>
      </c>
      <c r="B2656" t="s">
        <v>1434</v>
      </c>
      <c r="C2656" t="s">
        <v>17</v>
      </c>
      <c r="D2656" t="s">
        <v>39</v>
      </c>
      <c r="E2656">
        <v>44</v>
      </c>
      <c r="F2656" t="s">
        <v>19</v>
      </c>
      <c r="G2656">
        <v>3</v>
      </c>
      <c r="H2656" s="4">
        <v>148595.54999999999</v>
      </c>
      <c r="I2656" t="s">
        <v>33</v>
      </c>
      <c r="J2656">
        <v>1</v>
      </c>
      <c r="K2656">
        <v>532</v>
      </c>
      <c r="L2656" t="s">
        <v>31</v>
      </c>
      <c r="M2656" t="s">
        <v>21</v>
      </c>
      <c r="N2656" t="s">
        <v>32</v>
      </c>
      <c r="O2656" s="4">
        <v>74838.64</v>
      </c>
      <c r="P2656" t="s">
        <v>23</v>
      </c>
      <c r="Q2656" t="str" cm="1">
        <f t="array" ref="Q2656">_xlfn.IFS(
O2656&lt;50000,"Low Salary (&lt;$50K)",
O2656&lt;90000,"Lower Middle ($50K-$90K)",
O2656&lt;130000,"Middle ($90K-$130K)",
O2656&lt;170000,"Upper Middle ($130K-$170K)",
O2656&gt;=170000,"High Salary (&gt;$170K)"
)</f>
        <v>Lower Middle ($50K-$90K)</v>
      </c>
      <c r="R2656" t="str" cm="1">
        <f t="array" ref="R2656">_xlfn.IFS(
G2656&lt;=2,"New Customers (0-2Y)",
G2656&lt;=5,"Growing Customers (3-5Y)",
G2656&lt;=8,"Established Customers (6-8Y)",
G2656&lt;=10,"Loyal Customers (9-10Y)"
)</f>
        <v>Growing Customers (3-5Y)</v>
      </c>
    </row>
    <row r="2657" spans="1:18" x14ac:dyDescent="0.35">
      <c r="A2657">
        <v>15643658</v>
      </c>
      <c r="B2657" t="s">
        <v>1435</v>
      </c>
      <c r="C2657" t="s">
        <v>42</v>
      </c>
      <c r="D2657" t="s">
        <v>39</v>
      </c>
      <c r="E2657">
        <v>53</v>
      </c>
      <c r="F2657" t="s">
        <v>19</v>
      </c>
      <c r="G2657">
        <v>2</v>
      </c>
      <c r="H2657" s="4">
        <v>94078.97</v>
      </c>
      <c r="I2657" t="s">
        <v>29</v>
      </c>
      <c r="J2657">
        <v>2</v>
      </c>
      <c r="K2657">
        <v>850</v>
      </c>
      <c r="L2657" t="s">
        <v>37</v>
      </c>
      <c r="M2657" t="s">
        <v>21</v>
      </c>
      <c r="N2657" t="s">
        <v>32</v>
      </c>
      <c r="O2657" s="4">
        <v>36980.54</v>
      </c>
      <c r="P2657" t="s">
        <v>28</v>
      </c>
      <c r="Q2657" t="str" cm="1">
        <f t="array" ref="Q2657">_xlfn.IFS(
O2657&lt;50000,"Low Salary (&lt;$50K)",
O2657&lt;90000,"Lower Middle ($50K-$90K)",
O2657&lt;130000,"Middle ($90K-$130K)",
O2657&lt;170000,"Upper Middle ($130K-$170K)",
O2657&gt;=170000,"High Salary (&gt;$170K)"
)</f>
        <v>Low Salary (&lt;$50K)</v>
      </c>
      <c r="R2657" t="str" cm="1">
        <f t="array" ref="R2657">_xlfn.IFS(
G2657&lt;=2,"New Customers (0-2Y)",
G2657&lt;=5,"Growing Customers (3-5Y)",
G2657&lt;=8,"Established Customers (6-8Y)",
G2657&lt;=10,"Loyal Customers (9-10Y)"
)</f>
        <v>New Customers (0-2Y)</v>
      </c>
    </row>
    <row r="2658" spans="1:18" x14ac:dyDescent="0.35">
      <c r="A2658">
        <v>15713267</v>
      </c>
      <c r="B2658" t="s">
        <v>1436</v>
      </c>
      <c r="C2658" t="s">
        <v>26</v>
      </c>
      <c r="D2658" t="s">
        <v>18</v>
      </c>
      <c r="E2658">
        <v>34</v>
      </c>
      <c r="F2658" t="s">
        <v>19</v>
      </c>
      <c r="G2658">
        <v>5</v>
      </c>
      <c r="H2658" s="4">
        <v>0</v>
      </c>
      <c r="I2658" t="s">
        <v>24</v>
      </c>
      <c r="J2658">
        <v>2</v>
      </c>
      <c r="K2658">
        <v>779</v>
      </c>
      <c r="L2658" t="s">
        <v>35</v>
      </c>
      <c r="M2658" t="s">
        <v>27</v>
      </c>
      <c r="N2658" t="s">
        <v>22</v>
      </c>
      <c r="O2658" s="4">
        <v>111676.63</v>
      </c>
      <c r="P2658" t="s">
        <v>28</v>
      </c>
      <c r="Q2658" t="str" cm="1">
        <f t="array" ref="Q2658">_xlfn.IFS(
O2658&lt;50000,"Low Salary (&lt;$50K)",
O2658&lt;90000,"Lower Middle ($50K-$90K)",
O2658&lt;130000,"Middle ($90K-$130K)",
O2658&lt;170000,"Upper Middle ($130K-$170K)",
O2658&gt;=170000,"High Salary (&gt;$170K)"
)</f>
        <v>Middle ($90K-$130K)</v>
      </c>
      <c r="R2658" t="str" cm="1">
        <f t="array" ref="R2658">_xlfn.IFS(
G2658&lt;=2,"New Customers (0-2Y)",
G2658&lt;=5,"Growing Customers (3-5Y)",
G2658&lt;=8,"Established Customers (6-8Y)",
G2658&lt;=10,"Loyal Customers (9-10Y)"
)</f>
        <v>Growing Customers (3-5Y)</v>
      </c>
    </row>
    <row r="2659" spans="1:18" x14ac:dyDescent="0.35">
      <c r="A2659">
        <v>15737782</v>
      </c>
      <c r="B2659" t="s">
        <v>1437</v>
      </c>
      <c r="C2659" t="s">
        <v>17</v>
      </c>
      <c r="D2659" t="s">
        <v>39</v>
      </c>
      <c r="E2659">
        <v>29</v>
      </c>
      <c r="F2659" t="s">
        <v>43</v>
      </c>
      <c r="G2659">
        <v>9</v>
      </c>
      <c r="H2659" s="4">
        <v>0</v>
      </c>
      <c r="I2659" t="s">
        <v>24</v>
      </c>
      <c r="J2659">
        <v>1</v>
      </c>
      <c r="K2659">
        <v>562</v>
      </c>
      <c r="L2659" t="s">
        <v>31</v>
      </c>
      <c r="M2659" t="s">
        <v>21</v>
      </c>
      <c r="N2659" t="s">
        <v>22</v>
      </c>
      <c r="O2659" s="4">
        <v>25858.68</v>
      </c>
      <c r="P2659" t="s">
        <v>28</v>
      </c>
      <c r="Q2659" t="str" cm="1">
        <f t="array" ref="Q2659">_xlfn.IFS(
O2659&lt;50000,"Low Salary (&lt;$50K)",
O2659&lt;90000,"Lower Middle ($50K-$90K)",
O2659&lt;130000,"Middle ($90K-$130K)",
O2659&lt;170000,"Upper Middle ($130K-$170K)",
O2659&gt;=170000,"High Salary (&gt;$170K)"
)</f>
        <v>Low Salary (&lt;$50K)</v>
      </c>
      <c r="R2659" t="str" cm="1">
        <f t="array" ref="R2659">_xlfn.IFS(
G2659&lt;=2,"New Customers (0-2Y)",
G2659&lt;=5,"Growing Customers (3-5Y)",
G2659&lt;=8,"Established Customers (6-8Y)",
G2659&lt;=10,"Loyal Customers (9-10Y)"
)</f>
        <v>Loyal Customers (9-10Y)</v>
      </c>
    </row>
    <row r="2660" spans="1:18" x14ac:dyDescent="0.35">
      <c r="A2660">
        <v>15815490</v>
      </c>
      <c r="B2660" t="s">
        <v>161</v>
      </c>
      <c r="C2660" t="s">
        <v>42</v>
      </c>
      <c r="D2660" t="s">
        <v>39</v>
      </c>
      <c r="E2660">
        <v>40</v>
      </c>
      <c r="F2660" t="s">
        <v>19</v>
      </c>
      <c r="G2660">
        <v>2</v>
      </c>
      <c r="H2660" s="4">
        <v>164948.98000000001</v>
      </c>
      <c r="I2660" t="s">
        <v>33</v>
      </c>
      <c r="J2660">
        <v>3</v>
      </c>
      <c r="K2660">
        <v>670</v>
      </c>
      <c r="L2660" t="s">
        <v>35</v>
      </c>
      <c r="M2660" t="s">
        <v>27</v>
      </c>
      <c r="N2660" t="s">
        <v>32</v>
      </c>
      <c r="O2660" s="4">
        <v>177028</v>
      </c>
      <c r="P2660" t="s">
        <v>23</v>
      </c>
      <c r="Q2660" t="str" cm="1">
        <f t="array" ref="Q2660">_xlfn.IFS(
O2660&lt;50000,"Low Salary (&lt;$50K)",
O2660&lt;90000,"Lower Middle ($50K-$90K)",
O2660&lt;130000,"Middle ($90K-$130K)",
O2660&lt;170000,"Upper Middle ($130K-$170K)",
O2660&gt;=170000,"High Salary (&gt;$170K)"
)</f>
        <v>High Salary (&gt;$170K)</v>
      </c>
      <c r="R2660" t="str" cm="1">
        <f t="array" ref="R2660">_xlfn.IFS(
G2660&lt;=2,"New Customers (0-2Y)",
G2660&lt;=5,"Growing Customers (3-5Y)",
G2660&lt;=8,"Established Customers (6-8Y)",
G2660&lt;=10,"Loyal Customers (9-10Y)"
)</f>
        <v>New Customers (0-2Y)</v>
      </c>
    </row>
    <row r="2661" spans="1:18" x14ac:dyDescent="0.35">
      <c r="A2661">
        <v>15679410</v>
      </c>
      <c r="B2661" t="s">
        <v>1438</v>
      </c>
      <c r="C2661" t="s">
        <v>17</v>
      </c>
      <c r="D2661" t="s">
        <v>18</v>
      </c>
      <c r="E2661">
        <v>62</v>
      </c>
      <c r="F2661" t="s">
        <v>2967</v>
      </c>
      <c r="G2661">
        <v>4</v>
      </c>
      <c r="H2661" s="4">
        <v>140549.4</v>
      </c>
      <c r="I2661" t="s">
        <v>33</v>
      </c>
      <c r="J2661">
        <v>1</v>
      </c>
      <c r="K2661">
        <v>729</v>
      </c>
      <c r="L2661" t="s">
        <v>35</v>
      </c>
      <c r="M2661" t="s">
        <v>21</v>
      </c>
      <c r="N2661" t="s">
        <v>32</v>
      </c>
      <c r="O2661" s="4">
        <v>30990.16</v>
      </c>
      <c r="P2661" t="s">
        <v>23</v>
      </c>
      <c r="Q2661" t="str" cm="1">
        <f t="array" ref="Q2661">_xlfn.IFS(
O2661&lt;50000,"Low Salary (&lt;$50K)",
O2661&lt;90000,"Lower Middle ($50K-$90K)",
O2661&lt;130000,"Middle ($90K-$130K)",
O2661&lt;170000,"Upper Middle ($130K-$170K)",
O2661&gt;=170000,"High Salary (&gt;$170K)"
)</f>
        <v>Low Salary (&lt;$50K)</v>
      </c>
      <c r="R2661" t="str" cm="1">
        <f t="array" ref="R2661">_xlfn.IFS(
G2661&lt;=2,"New Customers (0-2Y)",
G2661&lt;=5,"Growing Customers (3-5Y)",
G2661&lt;=8,"Established Customers (6-8Y)",
G2661&lt;=10,"Loyal Customers (9-10Y)"
)</f>
        <v>Growing Customers (3-5Y)</v>
      </c>
    </row>
    <row r="2662" spans="1:18" x14ac:dyDescent="0.35">
      <c r="A2662">
        <v>15756241</v>
      </c>
      <c r="B2662" t="s">
        <v>1439</v>
      </c>
      <c r="C2662" t="s">
        <v>17</v>
      </c>
      <c r="D2662" t="s">
        <v>18</v>
      </c>
      <c r="E2662">
        <v>44</v>
      </c>
      <c r="F2662" t="s">
        <v>19</v>
      </c>
      <c r="G2662">
        <v>2</v>
      </c>
      <c r="H2662" s="4">
        <v>152509.25</v>
      </c>
      <c r="I2662" t="s">
        <v>33</v>
      </c>
      <c r="J2662">
        <v>1</v>
      </c>
      <c r="K2662">
        <v>767</v>
      </c>
      <c r="L2662" t="s">
        <v>35</v>
      </c>
      <c r="M2662" t="s">
        <v>21</v>
      </c>
      <c r="N2662" t="s">
        <v>22</v>
      </c>
      <c r="O2662" s="4">
        <v>136915.15</v>
      </c>
      <c r="P2662" t="s">
        <v>28</v>
      </c>
      <c r="Q2662" t="str" cm="1">
        <f t="array" ref="Q2662">_xlfn.IFS(
O2662&lt;50000,"Low Salary (&lt;$50K)",
O2662&lt;90000,"Lower Middle ($50K-$90K)",
O2662&lt;130000,"Middle ($90K-$130K)",
O2662&lt;170000,"Upper Middle ($130K-$170K)",
O2662&gt;=170000,"High Salary (&gt;$170K)"
)</f>
        <v>Upper Middle ($130K-$170K)</v>
      </c>
      <c r="R2662" t="str" cm="1">
        <f t="array" ref="R2662">_xlfn.IFS(
G2662&lt;=2,"New Customers (0-2Y)",
G2662&lt;=5,"Growing Customers (3-5Y)",
G2662&lt;=8,"Established Customers (6-8Y)",
G2662&lt;=10,"Loyal Customers (9-10Y)"
)</f>
        <v>New Customers (0-2Y)</v>
      </c>
    </row>
    <row r="2663" spans="1:18" x14ac:dyDescent="0.35">
      <c r="A2663">
        <v>15688409</v>
      </c>
      <c r="B2663" t="s">
        <v>549</v>
      </c>
      <c r="C2663" t="s">
        <v>17</v>
      </c>
      <c r="D2663" t="s">
        <v>18</v>
      </c>
      <c r="E2663">
        <v>28</v>
      </c>
      <c r="F2663" t="s">
        <v>43</v>
      </c>
      <c r="G2663">
        <v>2</v>
      </c>
      <c r="H2663" s="4">
        <v>191864.51</v>
      </c>
      <c r="I2663" t="s">
        <v>33</v>
      </c>
      <c r="J2663">
        <v>1</v>
      </c>
      <c r="K2663">
        <v>742</v>
      </c>
      <c r="L2663" t="s">
        <v>35</v>
      </c>
      <c r="M2663" t="s">
        <v>21</v>
      </c>
      <c r="N2663" t="s">
        <v>32</v>
      </c>
      <c r="O2663" s="4">
        <v>108457.99</v>
      </c>
      <c r="P2663" t="s">
        <v>23</v>
      </c>
      <c r="Q2663" t="str" cm="1">
        <f t="array" ref="Q2663">_xlfn.IFS(
O2663&lt;50000,"Low Salary (&lt;$50K)",
O2663&lt;90000,"Lower Middle ($50K-$90K)",
O2663&lt;130000,"Middle ($90K-$130K)",
O2663&lt;170000,"Upper Middle ($130K-$170K)",
O2663&gt;=170000,"High Salary (&gt;$170K)"
)</f>
        <v>Middle ($90K-$130K)</v>
      </c>
      <c r="R2663" t="str" cm="1">
        <f t="array" ref="R2663">_xlfn.IFS(
G2663&lt;=2,"New Customers (0-2Y)",
G2663&lt;=5,"Growing Customers (3-5Y)",
G2663&lt;=8,"Established Customers (6-8Y)",
G2663&lt;=10,"Loyal Customers (9-10Y)"
)</f>
        <v>New Customers (0-2Y)</v>
      </c>
    </row>
    <row r="2664" spans="1:18" x14ac:dyDescent="0.35">
      <c r="A2664">
        <v>15742272</v>
      </c>
      <c r="B2664" t="s">
        <v>996</v>
      </c>
      <c r="C2664" t="s">
        <v>17</v>
      </c>
      <c r="D2664" t="s">
        <v>18</v>
      </c>
      <c r="E2664">
        <v>44</v>
      </c>
      <c r="F2664" t="s">
        <v>19</v>
      </c>
      <c r="G2664">
        <v>8</v>
      </c>
      <c r="H2664" s="4">
        <v>96418.09</v>
      </c>
      <c r="I2664" t="s">
        <v>29</v>
      </c>
      <c r="J2664">
        <v>1</v>
      </c>
      <c r="K2664">
        <v>669</v>
      </c>
      <c r="L2664" t="s">
        <v>35</v>
      </c>
      <c r="M2664" t="s">
        <v>27</v>
      </c>
      <c r="N2664" t="s">
        <v>32</v>
      </c>
      <c r="O2664" s="4">
        <v>131609.48000000001</v>
      </c>
      <c r="P2664" t="s">
        <v>23</v>
      </c>
      <c r="Q2664" t="str" cm="1">
        <f t="array" ref="Q2664">_xlfn.IFS(
O2664&lt;50000,"Low Salary (&lt;$50K)",
O2664&lt;90000,"Lower Middle ($50K-$90K)",
O2664&lt;130000,"Middle ($90K-$130K)",
O2664&lt;170000,"Upper Middle ($130K-$170K)",
O2664&gt;=170000,"High Salary (&gt;$170K)"
)</f>
        <v>Upper Middle ($130K-$170K)</v>
      </c>
      <c r="R2664" t="str" cm="1">
        <f t="array" ref="R2664">_xlfn.IFS(
G2664&lt;=2,"New Customers (0-2Y)",
G2664&lt;=5,"Growing Customers (3-5Y)",
G2664&lt;=8,"Established Customers (6-8Y)",
G2664&lt;=10,"Loyal Customers (9-10Y)"
)</f>
        <v>Established Customers (6-8Y)</v>
      </c>
    </row>
    <row r="2665" spans="1:18" x14ac:dyDescent="0.35">
      <c r="A2665">
        <v>15717898</v>
      </c>
      <c r="B2665" t="s">
        <v>489</v>
      </c>
      <c r="C2665" t="s">
        <v>26</v>
      </c>
      <c r="D2665" t="s">
        <v>39</v>
      </c>
      <c r="E2665">
        <v>32</v>
      </c>
      <c r="F2665" t="s">
        <v>19</v>
      </c>
      <c r="G2665">
        <v>2</v>
      </c>
      <c r="H2665" s="4">
        <v>131945.94</v>
      </c>
      <c r="I2665" t="s">
        <v>33</v>
      </c>
      <c r="J2665">
        <v>1</v>
      </c>
      <c r="K2665">
        <v>542</v>
      </c>
      <c r="L2665" t="s">
        <v>31</v>
      </c>
      <c r="M2665" t="s">
        <v>27</v>
      </c>
      <c r="N2665" t="s">
        <v>22</v>
      </c>
      <c r="O2665" s="4">
        <v>159737.56</v>
      </c>
      <c r="P2665" t="s">
        <v>28</v>
      </c>
      <c r="Q2665" t="str" cm="1">
        <f t="array" ref="Q2665">_xlfn.IFS(
O2665&lt;50000,"Low Salary (&lt;$50K)",
O2665&lt;90000,"Lower Middle ($50K-$90K)",
O2665&lt;130000,"Middle ($90K-$130K)",
O2665&lt;170000,"Upper Middle ($130K-$170K)",
O2665&gt;=170000,"High Salary (&gt;$170K)"
)</f>
        <v>Upper Middle ($130K-$170K)</v>
      </c>
      <c r="R2665" t="str" cm="1">
        <f t="array" ref="R2665">_xlfn.IFS(
G2665&lt;=2,"New Customers (0-2Y)",
G2665&lt;=5,"Growing Customers (3-5Y)",
G2665&lt;=8,"Established Customers (6-8Y)",
G2665&lt;=10,"Loyal Customers (9-10Y)"
)</f>
        <v>New Customers (0-2Y)</v>
      </c>
    </row>
    <row r="2666" spans="1:18" x14ac:dyDescent="0.35">
      <c r="A2666">
        <v>15769582</v>
      </c>
      <c r="B2666" t="s">
        <v>279</v>
      </c>
      <c r="C2666" t="s">
        <v>17</v>
      </c>
      <c r="D2666" t="s">
        <v>39</v>
      </c>
      <c r="E2666">
        <v>29</v>
      </c>
      <c r="F2666" t="s">
        <v>43</v>
      </c>
      <c r="G2666">
        <v>3</v>
      </c>
      <c r="H2666" s="4">
        <v>0</v>
      </c>
      <c r="I2666" t="s">
        <v>24</v>
      </c>
      <c r="J2666">
        <v>2</v>
      </c>
      <c r="K2666">
        <v>586</v>
      </c>
      <c r="L2666" t="s">
        <v>31</v>
      </c>
      <c r="M2666" t="s">
        <v>21</v>
      </c>
      <c r="N2666" t="s">
        <v>22</v>
      </c>
      <c r="O2666" s="4">
        <v>142238.54</v>
      </c>
      <c r="P2666" t="s">
        <v>28</v>
      </c>
      <c r="Q2666" t="str" cm="1">
        <f t="array" ref="Q2666">_xlfn.IFS(
O2666&lt;50000,"Low Salary (&lt;$50K)",
O2666&lt;90000,"Lower Middle ($50K-$90K)",
O2666&lt;130000,"Middle ($90K-$130K)",
O2666&lt;170000,"Upper Middle ($130K-$170K)",
O2666&gt;=170000,"High Salary (&gt;$170K)"
)</f>
        <v>Upper Middle ($130K-$170K)</v>
      </c>
      <c r="R2666" t="str" cm="1">
        <f t="array" ref="R2666">_xlfn.IFS(
G2666&lt;=2,"New Customers (0-2Y)",
G2666&lt;=5,"Growing Customers (3-5Y)",
G2666&lt;=8,"Established Customers (6-8Y)",
G2666&lt;=10,"Loyal Customers (9-10Y)"
)</f>
        <v>Growing Customers (3-5Y)</v>
      </c>
    </row>
    <row r="2667" spans="1:18" x14ac:dyDescent="0.35">
      <c r="A2667">
        <v>15635660</v>
      </c>
      <c r="B2667" t="s">
        <v>277</v>
      </c>
      <c r="C2667" t="s">
        <v>42</v>
      </c>
      <c r="D2667" t="s">
        <v>39</v>
      </c>
      <c r="E2667">
        <v>30</v>
      </c>
      <c r="F2667" t="s">
        <v>19</v>
      </c>
      <c r="G2667">
        <v>9</v>
      </c>
      <c r="H2667" s="4">
        <v>142910.15</v>
      </c>
      <c r="I2667" t="s">
        <v>33</v>
      </c>
      <c r="J2667">
        <v>1</v>
      </c>
      <c r="K2667">
        <v>612</v>
      </c>
      <c r="L2667" t="s">
        <v>20</v>
      </c>
      <c r="M2667" t="s">
        <v>21</v>
      </c>
      <c r="N2667" t="s">
        <v>32</v>
      </c>
      <c r="O2667" s="4">
        <v>105890.55</v>
      </c>
      <c r="P2667" t="s">
        <v>23</v>
      </c>
      <c r="Q2667" t="str" cm="1">
        <f t="array" ref="Q2667">_xlfn.IFS(
O2667&lt;50000,"Low Salary (&lt;$50K)",
O2667&lt;90000,"Lower Middle ($50K-$90K)",
O2667&lt;130000,"Middle ($90K-$130K)",
O2667&lt;170000,"Upper Middle ($130K-$170K)",
O2667&gt;=170000,"High Salary (&gt;$170K)"
)</f>
        <v>Middle ($90K-$130K)</v>
      </c>
      <c r="R2667" t="str" cm="1">
        <f t="array" ref="R2667">_xlfn.IFS(
G2667&lt;=2,"New Customers (0-2Y)",
G2667&lt;=5,"Growing Customers (3-5Y)",
G2667&lt;=8,"Established Customers (6-8Y)",
G2667&lt;=10,"Loyal Customers (9-10Y)"
)</f>
        <v>Loyal Customers (9-10Y)</v>
      </c>
    </row>
    <row r="2668" spans="1:18" x14ac:dyDescent="0.35">
      <c r="A2668">
        <v>15576723</v>
      </c>
      <c r="B2668" t="s">
        <v>323</v>
      </c>
      <c r="C2668" t="s">
        <v>17</v>
      </c>
      <c r="D2668" t="s">
        <v>18</v>
      </c>
      <c r="E2668">
        <v>37</v>
      </c>
      <c r="F2668" t="s">
        <v>19</v>
      </c>
      <c r="G2668">
        <v>7</v>
      </c>
      <c r="H2668" s="4">
        <v>0</v>
      </c>
      <c r="I2668" t="s">
        <v>24</v>
      </c>
      <c r="J2668">
        <v>2</v>
      </c>
      <c r="K2668">
        <v>740</v>
      </c>
      <c r="L2668" t="s">
        <v>35</v>
      </c>
      <c r="M2668" t="s">
        <v>21</v>
      </c>
      <c r="N2668" t="s">
        <v>22</v>
      </c>
      <c r="O2668" s="4">
        <v>194270.91</v>
      </c>
      <c r="P2668" t="s">
        <v>28</v>
      </c>
      <c r="Q2668" t="str" cm="1">
        <f t="array" ref="Q2668">_xlfn.IFS(
O2668&lt;50000,"Low Salary (&lt;$50K)",
O2668&lt;90000,"Lower Middle ($50K-$90K)",
O2668&lt;130000,"Middle ($90K-$130K)",
O2668&lt;170000,"Upper Middle ($130K-$170K)",
O2668&gt;=170000,"High Salary (&gt;$170K)"
)</f>
        <v>High Salary (&gt;$170K)</v>
      </c>
      <c r="R2668" t="str" cm="1">
        <f t="array" ref="R2668">_xlfn.IFS(
G2668&lt;=2,"New Customers (0-2Y)",
G2668&lt;=5,"Growing Customers (3-5Y)",
G2668&lt;=8,"Established Customers (6-8Y)",
G2668&lt;=10,"Loyal Customers (9-10Y)"
)</f>
        <v>Established Customers (6-8Y)</v>
      </c>
    </row>
    <row r="2669" spans="1:18" x14ac:dyDescent="0.35">
      <c r="A2669">
        <v>15591577</v>
      </c>
      <c r="B2669" t="s">
        <v>218</v>
      </c>
      <c r="C2669" t="s">
        <v>17</v>
      </c>
      <c r="D2669" t="s">
        <v>39</v>
      </c>
      <c r="E2669">
        <v>35</v>
      </c>
      <c r="F2669" t="s">
        <v>19</v>
      </c>
      <c r="G2669">
        <v>3</v>
      </c>
      <c r="H2669" s="4">
        <v>146311.57999999999</v>
      </c>
      <c r="I2669" t="s">
        <v>33</v>
      </c>
      <c r="J2669">
        <v>1</v>
      </c>
      <c r="K2669">
        <v>584</v>
      </c>
      <c r="L2669" t="s">
        <v>31</v>
      </c>
      <c r="M2669" t="s">
        <v>21</v>
      </c>
      <c r="N2669" t="s">
        <v>22</v>
      </c>
      <c r="O2669" s="4">
        <v>105443.47</v>
      </c>
      <c r="P2669" t="s">
        <v>28</v>
      </c>
      <c r="Q2669" t="str" cm="1">
        <f t="array" ref="Q2669">_xlfn.IFS(
O2669&lt;50000,"Low Salary (&lt;$50K)",
O2669&lt;90000,"Lower Middle ($50K-$90K)",
O2669&lt;130000,"Middle ($90K-$130K)",
O2669&lt;170000,"Upper Middle ($130K-$170K)",
O2669&gt;=170000,"High Salary (&gt;$170K)"
)</f>
        <v>Middle ($90K-$130K)</v>
      </c>
      <c r="R2669" t="str" cm="1">
        <f t="array" ref="R2669">_xlfn.IFS(
G2669&lt;=2,"New Customers (0-2Y)",
G2669&lt;=5,"Growing Customers (3-5Y)",
G2669&lt;=8,"Established Customers (6-8Y)",
G2669&lt;=10,"Loyal Customers (9-10Y)"
)</f>
        <v>Growing Customers (3-5Y)</v>
      </c>
    </row>
    <row r="2670" spans="1:18" x14ac:dyDescent="0.35">
      <c r="A2670">
        <v>15582325</v>
      </c>
      <c r="B2670" t="s">
        <v>1151</v>
      </c>
      <c r="C2670" t="s">
        <v>17</v>
      </c>
      <c r="D2670" t="s">
        <v>39</v>
      </c>
      <c r="E2670">
        <v>52</v>
      </c>
      <c r="F2670" t="s">
        <v>19</v>
      </c>
      <c r="G2670">
        <v>2</v>
      </c>
      <c r="H2670" s="4">
        <v>87894.26</v>
      </c>
      <c r="I2670" t="s">
        <v>29</v>
      </c>
      <c r="J2670">
        <v>1</v>
      </c>
      <c r="K2670">
        <v>524</v>
      </c>
      <c r="L2670" t="s">
        <v>31</v>
      </c>
      <c r="M2670" t="s">
        <v>21</v>
      </c>
      <c r="N2670" t="s">
        <v>32</v>
      </c>
      <c r="O2670" s="4">
        <v>173899.42</v>
      </c>
      <c r="P2670" t="s">
        <v>23</v>
      </c>
      <c r="Q2670" t="str" cm="1">
        <f t="array" ref="Q2670">_xlfn.IFS(
O2670&lt;50000,"Low Salary (&lt;$50K)",
O2670&lt;90000,"Lower Middle ($50K-$90K)",
O2670&lt;130000,"Middle ($90K-$130K)",
O2670&lt;170000,"Upper Middle ($130K-$170K)",
O2670&gt;=170000,"High Salary (&gt;$170K)"
)</f>
        <v>High Salary (&gt;$170K)</v>
      </c>
      <c r="R2670" t="str" cm="1">
        <f t="array" ref="R2670">_xlfn.IFS(
G2670&lt;=2,"New Customers (0-2Y)",
G2670&lt;=5,"Growing Customers (3-5Y)",
G2670&lt;=8,"Established Customers (6-8Y)",
G2670&lt;=10,"Loyal Customers (9-10Y)"
)</f>
        <v>New Customers (0-2Y)</v>
      </c>
    </row>
    <row r="2671" spans="1:18" x14ac:dyDescent="0.35">
      <c r="A2671">
        <v>15693947</v>
      </c>
      <c r="B2671" t="s">
        <v>1440</v>
      </c>
      <c r="C2671" t="s">
        <v>17</v>
      </c>
      <c r="D2671" t="s">
        <v>18</v>
      </c>
      <c r="E2671">
        <v>19</v>
      </c>
      <c r="F2671" t="s">
        <v>43</v>
      </c>
      <c r="G2671">
        <v>5</v>
      </c>
      <c r="H2671" s="4">
        <v>97445.49</v>
      </c>
      <c r="I2671" t="s">
        <v>29</v>
      </c>
      <c r="J2671">
        <v>2</v>
      </c>
      <c r="K2671">
        <v>614</v>
      </c>
      <c r="L2671" t="s">
        <v>20</v>
      </c>
      <c r="M2671" t="s">
        <v>21</v>
      </c>
      <c r="N2671" t="s">
        <v>32</v>
      </c>
      <c r="O2671" s="4">
        <v>122823.34</v>
      </c>
      <c r="P2671" t="s">
        <v>28</v>
      </c>
      <c r="Q2671" t="str" cm="1">
        <f t="array" ref="Q2671">_xlfn.IFS(
O2671&lt;50000,"Low Salary (&lt;$50K)",
O2671&lt;90000,"Lower Middle ($50K-$90K)",
O2671&lt;130000,"Middle ($90K-$130K)",
O2671&lt;170000,"Upper Middle ($130K-$170K)",
O2671&gt;=170000,"High Salary (&gt;$170K)"
)</f>
        <v>Middle ($90K-$130K)</v>
      </c>
      <c r="R2671" t="str" cm="1">
        <f t="array" ref="R2671">_xlfn.IFS(
G2671&lt;=2,"New Customers (0-2Y)",
G2671&lt;=5,"Growing Customers (3-5Y)",
G2671&lt;=8,"Established Customers (6-8Y)",
G2671&lt;=10,"Loyal Customers (9-10Y)"
)</f>
        <v>Growing Customers (3-5Y)</v>
      </c>
    </row>
    <row r="2672" spans="1:18" x14ac:dyDescent="0.35">
      <c r="A2672">
        <v>15760446</v>
      </c>
      <c r="B2672" t="s">
        <v>547</v>
      </c>
      <c r="C2672" t="s">
        <v>17</v>
      </c>
      <c r="D2672" t="s">
        <v>18</v>
      </c>
      <c r="E2672">
        <v>64</v>
      </c>
      <c r="F2672" t="s">
        <v>2967</v>
      </c>
      <c r="G2672">
        <v>9</v>
      </c>
      <c r="H2672" s="4">
        <v>0</v>
      </c>
      <c r="I2672" t="s">
        <v>24</v>
      </c>
      <c r="J2672">
        <v>1</v>
      </c>
      <c r="K2672">
        <v>598</v>
      </c>
      <c r="L2672" t="s">
        <v>31</v>
      </c>
      <c r="M2672" t="s">
        <v>27</v>
      </c>
      <c r="N2672" t="s">
        <v>22</v>
      </c>
      <c r="O2672" s="4">
        <v>13181.37</v>
      </c>
      <c r="P2672" t="s">
        <v>23</v>
      </c>
      <c r="Q2672" t="str" cm="1">
        <f t="array" ref="Q2672">_xlfn.IFS(
O2672&lt;50000,"Low Salary (&lt;$50K)",
O2672&lt;90000,"Lower Middle ($50K-$90K)",
O2672&lt;130000,"Middle ($90K-$130K)",
O2672&lt;170000,"Upper Middle ($130K-$170K)",
O2672&gt;=170000,"High Salary (&gt;$170K)"
)</f>
        <v>Low Salary (&lt;$50K)</v>
      </c>
      <c r="R2672" t="str" cm="1">
        <f t="array" ref="R2672">_xlfn.IFS(
G2672&lt;=2,"New Customers (0-2Y)",
G2672&lt;=5,"Growing Customers (3-5Y)",
G2672&lt;=8,"Established Customers (6-8Y)",
G2672&lt;=10,"Loyal Customers (9-10Y)"
)</f>
        <v>Loyal Customers (9-10Y)</v>
      </c>
    </row>
    <row r="2673" spans="1:18" x14ac:dyDescent="0.35">
      <c r="A2673">
        <v>15611105</v>
      </c>
      <c r="B2673" t="s">
        <v>1441</v>
      </c>
      <c r="C2673" t="s">
        <v>26</v>
      </c>
      <c r="D2673" t="s">
        <v>39</v>
      </c>
      <c r="E2673">
        <v>35</v>
      </c>
      <c r="F2673" t="s">
        <v>19</v>
      </c>
      <c r="G2673">
        <v>7</v>
      </c>
      <c r="H2673" s="4">
        <v>0</v>
      </c>
      <c r="I2673" t="s">
        <v>24</v>
      </c>
      <c r="J2673">
        <v>2</v>
      </c>
      <c r="K2673">
        <v>799</v>
      </c>
      <c r="L2673" t="s">
        <v>37</v>
      </c>
      <c r="M2673" t="s">
        <v>27</v>
      </c>
      <c r="N2673" t="s">
        <v>22</v>
      </c>
      <c r="O2673" s="4">
        <v>140780.79999999999</v>
      </c>
      <c r="P2673" t="s">
        <v>28</v>
      </c>
      <c r="Q2673" t="str" cm="1">
        <f t="array" ref="Q2673">_xlfn.IFS(
O2673&lt;50000,"Low Salary (&lt;$50K)",
O2673&lt;90000,"Lower Middle ($50K-$90K)",
O2673&lt;130000,"Middle ($90K-$130K)",
O2673&lt;170000,"Upper Middle ($130K-$170K)",
O2673&gt;=170000,"High Salary (&gt;$170K)"
)</f>
        <v>Upper Middle ($130K-$170K)</v>
      </c>
      <c r="R2673" t="str" cm="1">
        <f t="array" ref="R2673">_xlfn.IFS(
G2673&lt;=2,"New Customers (0-2Y)",
G2673&lt;=5,"Growing Customers (3-5Y)",
G2673&lt;=8,"Established Customers (6-8Y)",
G2673&lt;=10,"Loyal Customers (9-10Y)"
)</f>
        <v>Established Customers (6-8Y)</v>
      </c>
    </row>
    <row r="2674" spans="1:18" x14ac:dyDescent="0.35">
      <c r="A2674">
        <v>15630920</v>
      </c>
      <c r="B2674" t="s">
        <v>1442</v>
      </c>
      <c r="C2674" t="s">
        <v>17</v>
      </c>
      <c r="D2674" t="s">
        <v>39</v>
      </c>
      <c r="E2674">
        <v>34</v>
      </c>
      <c r="F2674" t="s">
        <v>19</v>
      </c>
      <c r="G2674">
        <v>2</v>
      </c>
      <c r="H2674" s="4">
        <v>154485.74</v>
      </c>
      <c r="I2674" t="s">
        <v>33</v>
      </c>
      <c r="J2674">
        <v>2</v>
      </c>
      <c r="K2674">
        <v>724</v>
      </c>
      <c r="L2674" t="s">
        <v>35</v>
      </c>
      <c r="M2674" t="s">
        <v>27</v>
      </c>
      <c r="N2674" t="s">
        <v>32</v>
      </c>
      <c r="O2674" s="4">
        <v>78560.639999999999</v>
      </c>
      <c r="P2674" t="s">
        <v>28</v>
      </c>
      <c r="Q2674" t="str" cm="1">
        <f t="array" ref="Q2674">_xlfn.IFS(
O2674&lt;50000,"Low Salary (&lt;$50K)",
O2674&lt;90000,"Lower Middle ($50K-$90K)",
O2674&lt;130000,"Middle ($90K-$130K)",
O2674&lt;170000,"Upper Middle ($130K-$170K)",
O2674&gt;=170000,"High Salary (&gt;$170K)"
)</f>
        <v>Lower Middle ($50K-$90K)</v>
      </c>
      <c r="R2674" t="str" cm="1">
        <f t="array" ref="R2674">_xlfn.IFS(
G2674&lt;=2,"New Customers (0-2Y)",
G2674&lt;=5,"Growing Customers (3-5Y)",
G2674&lt;=8,"Established Customers (6-8Y)",
G2674&lt;=10,"Loyal Customers (9-10Y)"
)</f>
        <v>New Customers (0-2Y)</v>
      </c>
    </row>
    <row r="2675" spans="1:18" x14ac:dyDescent="0.35">
      <c r="A2675">
        <v>15574910</v>
      </c>
      <c r="B2675" t="s">
        <v>1099</v>
      </c>
      <c r="C2675" t="s">
        <v>17</v>
      </c>
      <c r="D2675" t="s">
        <v>39</v>
      </c>
      <c r="E2675">
        <v>50</v>
      </c>
      <c r="F2675" t="s">
        <v>19</v>
      </c>
      <c r="G2675">
        <v>2</v>
      </c>
      <c r="H2675" s="4">
        <v>115625.07</v>
      </c>
      <c r="I2675" t="s">
        <v>33</v>
      </c>
      <c r="J2675">
        <v>1</v>
      </c>
      <c r="K2675">
        <v>601</v>
      </c>
      <c r="L2675" t="s">
        <v>20</v>
      </c>
      <c r="M2675" t="s">
        <v>21</v>
      </c>
      <c r="N2675" t="s">
        <v>32</v>
      </c>
      <c r="O2675" s="4">
        <v>185855.21</v>
      </c>
      <c r="P2675" t="s">
        <v>28</v>
      </c>
      <c r="Q2675" t="str" cm="1">
        <f t="array" ref="Q2675">_xlfn.IFS(
O2675&lt;50000,"Low Salary (&lt;$50K)",
O2675&lt;90000,"Lower Middle ($50K-$90K)",
O2675&lt;130000,"Middle ($90K-$130K)",
O2675&lt;170000,"Upper Middle ($130K-$170K)",
O2675&gt;=170000,"High Salary (&gt;$170K)"
)</f>
        <v>High Salary (&gt;$170K)</v>
      </c>
      <c r="R2675" t="str" cm="1">
        <f t="array" ref="R2675">_xlfn.IFS(
G2675&lt;=2,"New Customers (0-2Y)",
G2675&lt;=5,"Growing Customers (3-5Y)",
G2675&lt;=8,"Established Customers (6-8Y)",
G2675&lt;=10,"Loyal Customers (9-10Y)"
)</f>
        <v>New Customers (0-2Y)</v>
      </c>
    </row>
    <row r="2676" spans="1:18" x14ac:dyDescent="0.35">
      <c r="A2676">
        <v>15756472</v>
      </c>
      <c r="B2676" t="s">
        <v>67</v>
      </c>
      <c r="C2676" t="s">
        <v>17</v>
      </c>
      <c r="D2676" t="s">
        <v>39</v>
      </c>
      <c r="E2676">
        <v>25</v>
      </c>
      <c r="F2676" t="s">
        <v>43</v>
      </c>
      <c r="G2676">
        <v>7</v>
      </c>
      <c r="H2676" s="4">
        <v>108396.67</v>
      </c>
      <c r="I2676" t="s">
        <v>33</v>
      </c>
      <c r="J2676">
        <v>1</v>
      </c>
      <c r="K2676">
        <v>804</v>
      </c>
      <c r="L2676" t="s">
        <v>37</v>
      </c>
      <c r="M2676" t="s">
        <v>21</v>
      </c>
      <c r="N2676" t="s">
        <v>32</v>
      </c>
      <c r="O2676" s="4">
        <v>128276.95</v>
      </c>
      <c r="P2676" t="s">
        <v>28</v>
      </c>
      <c r="Q2676" t="str" cm="1">
        <f t="array" ref="Q2676">_xlfn.IFS(
O2676&lt;50000,"Low Salary (&lt;$50K)",
O2676&lt;90000,"Lower Middle ($50K-$90K)",
O2676&lt;130000,"Middle ($90K-$130K)",
O2676&lt;170000,"Upper Middle ($130K-$170K)",
O2676&gt;=170000,"High Salary (&gt;$170K)"
)</f>
        <v>Middle ($90K-$130K)</v>
      </c>
      <c r="R2676" t="str" cm="1">
        <f t="array" ref="R2676">_xlfn.IFS(
G2676&lt;=2,"New Customers (0-2Y)",
G2676&lt;=5,"Growing Customers (3-5Y)",
G2676&lt;=8,"Established Customers (6-8Y)",
G2676&lt;=10,"Loyal Customers (9-10Y)"
)</f>
        <v>Established Customers (6-8Y)</v>
      </c>
    </row>
    <row r="2677" spans="1:18" x14ac:dyDescent="0.35">
      <c r="A2677">
        <v>15682890</v>
      </c>
      <c r="B2677" t="s">
        <v>1443</v>
      </c>
      <c r="C2677" t="s">
        <v>42</v>
      </c>
      <c r="D2677" t="s">
        <v>39</v>
      </c>
      <c r="E2677">
        <v>38</v>
      </c>
      <c r="F2677" t="s">
        <v>19</v>
      </c>
      <c r="G2677">
        <v>5</v>
      </c>
      <c r="H2677" s="4">
        <v>65095.41</v>
      </c>
      <c r="I2677" t="s">
        <v>29</v>
      </c>
      <c r="J2677">
        <v>2</v>
      </c>
      <c r="K2677">
        <v>745</v>
      </c>
      <c r="L2677" t="s">
        <v>35</v>
      </c>
      <c r="M2677" t="s">
        <v>21</v>
      </c>
      <c r="N2677" t="s">
        <v>22</v>
      </c>
      <c r="O2677" s="4">
        <v>140197.42000000001</v>
      </c>
      <c r="P2677" t="s">
        <v>28</v>
      </c>
      <c r="Q2677" t="str" cm="1">
        <f t="array" ref="Q2677">_xlfn.IFS(
O2677&lt;50000,"Low Salary (&lt;$50K)",
O2677&lt;90000,"Lower Middle ($50K-$90K)",
O2677&lt;130000,"Middle ($90K-$130K)",
O2677&lt;170000,"Upper Middle ($130K-$170K)",
O2677&gt;=170000,"High Salary (&gt;$170K)"
)</f>
        <v>Upper Middle ($130K-$170K)</v>
      </c>
      <c r="R2677" t="str" cm="1">
        <f t="array" ref="R2677">_xlfn.IFS(
G2677&lt;=2,"New Customers (0-2Y)",
G2677&lt;=5,"Growing Customers (3-5Y)",
G2677&lt;=8,"Established Customers (6-8Y)",
G2677&lt;=10,"Loyal Customers (9-10Y)"
)</f>
        <v>Growing Customers (3-5Y)</v>
      </c>
    </row>
    <row r="2678" spans="1:18" x14ac:dyDescent="0.35">
      <c r="A2678">
        <v>15641994</v>
      </c>
      <c r="B2678" t="s">
        <v>1392</v>
      </c>
      <c r="C2678" t="s">
        <v>42</v>
      </c>
      <c r="D2678" t="s">
        <v>39</v>
      </c>
      <c r="E2678">
        <v>43</v>
      </c>
      <c r="F2678" t="s">
        <v>19</v>
      </c>
      <c r="G2678">
        <v>1</v>
      </c>
      <c r="H2678" s="4">
        <v>103018.45</v>
      </c>
      <c r="I2678" t="s">
        <v>33</v>
      </c>
      <c r="J2678">
        <v>1</v>
      </c>
      <c r="K2678">
        <v>667</v>
      </c>
      <c r="L2678" t="s">
        <v>35</v>
      </c>
      <c r="M2678" t="s">
        <v>21</v>
      </c>
      <c r="N2678" t="s">
        <v>32</v>
      </c>
      <c r="O2678" s="4">
        <v>32462.39</v>
      </c>
      <c r="P2678" t="s">
        <v>23</v>
      </c>
      <c r="Q2678" t="str" cm="1">
        <f t="array" ref="Q2678">_xlfn.IFS(
O2678&lt;50000,"Low Salary (&lt;$50K)",
O2678&lt;90000,"Lower Middle ($50K-$90K)",
O2678&lt;130000,"Middle ($90K-$130K)",
O2678&lt;170000,"Upper Middle ($130K-$170K)",
O2678&gt;=170000,"High Salary (&gt;$170K)"
)</f>
        <v>Low Salary (&lt;$50K)</v>
      </c>
      <c r="R2678" t="str" cm="1">
        <f t="array" ref="R2678">_xlfn.IFS(
G2678&lt;=2,"New Customers (0-2Y)",
G2678&lt;=5,"Growing Customers (3-5Y)",
G2678&lt;=8,"Established Customers (6-8Y)",
G2678&lt;=10,"Loyal Customers (9-10Y)"
)</f>
        <v>New Customers (0-2Y)</v>
      </c>
    </row>
    <row r="2679" spans="1:18" x14ac:dyDescent="0.35">
      <c r="A2679">
        <v>15733297</v>
      </c>
      <c r="B2679" t="s">
        <v>760</v>
      </c>
      <c r="C2679" t="s">
        <v>17</v>
      </c>
      <c r="D2679" t="s">
        <v>18</v>
      </c>
      <c r="E2679">
        <v>38</v>
      </c>
      <c r="F2679" t="s">
        <v>19</v>
      </c>
      <c r="G2679">
        <v>10</v>
      </c>
      <c r="H2679" s="4">
        <v>84764.79</v>
      </c>
      <c r="I2679" t="s">
        <v>29</v>
      </c>
      <c r="J2679">
        <v>1</v>
      </c>
      <c r="K2679">
        <v>518</v>
      </c>
      <c r="L2679" t="s">
        <v>31</v>
      </c>
      <c r="M2679" t="s">
        <v>21</v>
      </c>
      <c r="N2679" t="s">
        <v>22</v>
      </c>
      <c r="O2679" s="4">
        <v>162253.9</v>
      </c>
      <c r="P2679" t="s">
        <v>28</v>
      </c>
      <c r="Q2679" t="str" cm="1">
        <f t="array" ref="Q2679">_xlfn.IFS(
O2679&lt;50000,"Low Salary (&lt;$50K)",
O2679&lt;90000,"Lower Middle ($50K-$90K)",
O2679&lt;130000,"Middle ($90K-$130K)",
O2679&lt;170000,"Upper Middle ($130K-$170K)",
O2679&gt;=170000,"High Salary (&gt;$170K)"
)</f>
        <v>Upper Middle ($130K-$170K)</v>
      </c>
      <c r="R2679" t="str" cm="1">
        <f t="array" ref="R2679">_xlfn.IFS(
G2679&lt;=2,"New Customers (0-2Y)",
G2679&lt;=5,"Growing Customers (3-5Y)",
G2679&lt;=8,"Established Customers (6-8Y)",
G2679&lt;=10,"Loyal Customers (9-10Y)"
)</f>
        <v>Loyal Customers (9-10Y)</v>
      </c>
    </row>
    <row r="2680" spans="1:18" x14ac:dyDescent="0.35">
      <c r="A2680">
        <v>15767793</v>
      </c>
      <c r="B2680" t="s">
        <v>739</v>
      </c>
      <c r="C2680" t="s">
        <v>17</v>
      </c>
      <c r="D2680" t="s">
        <v>18</v>
      </c>
      <c r="E2680">
        <v>38</v>
      </c>
      <c r="F2680" t="s">
        <v>19</v>
      </c>
      <c r="G2680">
        <v>10</v>
      </c>
      <c r="H2680" s="4">
        <v>0</v>
      </c>
      <c r="I2680" t="s">
        <v>24</v>
      </c>
      <c r="J2680">
        <v>2</v>
      </c>
      <c r="K2680">
        <v>819</v>
      </c>
      <c r="L2680" t="s">
        <v>37</v>
      </c>
      <c r="M2680" t="s">
        <v>21</v>
      </c>
      <c r="N2680" t="s">
        <v>32</v>
      </c>
      <c r="O2680" s="4">
        <v>30498.7</v>
      </c>
      <c r="P2680" t="s">
        <v>28</v>
      </c>
      <c r="Q2680" t="str" cm="1">
        <f t="array" ref="Q2680">_xlfn.IFS(
O2680&lt;50000,"Low Salary (&lt;$50K)",
O2680&lt;90000,"Lower Middle ($50K-$90K)",
O2680&lt;130000,"Middle ($90K-$130K)",
O2680&lt;170000,"Upper Middle ($130K-$170K)",
O2680&gt;=170000,"High Salary (&gt;$170K)"
)</f>
        <v>Low Salary (&lt;$50K)</v>
      </c>
      <c r="R2680" t="str" cm="1">
        <f t="array" ref="R2680">_xlfn.IFS(
G2680&lt;=2,"New Customers (0-2Y)",
G2680&lt;=5,"Growing Customers (3-5Y)",
G2680&lt;=8,"Established Customers (6-8Y)",
G2680&lt;=10,"Loyal Customers (9-10Y)"
)</f>
        <v>Loyal Customers (9-10Y)</v>
      </c>
    </row>
    <row r="2681" spans="1:18" x14ac:dyDescent="0.35">
      <c r="A2681">
        <v>15725698</v>
      </c>
      <c r="B2681" t="s">
        <v>970</v>
      </c>
      <c r="C2681" t="s">
        <v>26</v>
      </c>
      <c r="D2681" t="s">
        <v>18</v>
      </c>
      <c r="E2681">
        <v>35</v>
      </c>
      <c r="F2681" t="s">
        <v>19</v>
      </c>
      <c r="G2681">
        <v>4</v>
      </c>
      <c r="H2681" s="4">
        <v>115680.81</v>
      </c>
      <c r="I2681" t="s">
        <v>33</v>
      </c>
      <c r="J2681">
        <v>1</v>
      </c>
      <c r="K2681">
        <v>520</v>
      </c>
      <c r="L2681" t="s">
        <v>31</v>
      </c>
      <c r="M2681" t="s">
        <v>21</v>
      </c>
      <c r="N2681" t="s">
        <v>22</v>
      </c>
      <c r="O2681" s="4">
        <v>90280.7</v>
      </c>
      <c r="P2681" t="s">
        <v>28</v>
      </c>
      <c r="Q2681" t="str" cm="1">
        <f t="array" ref="Q2681">_xlfn.IFS(
O2681&lt;50000,"Low Salary (&lt;$50K)",
O2681&lt;90000,"Lower Middle ($50K-$90K)",
O2681&lt;130000,"Middle ($90K-$130K)",
O2681&lt;170000,"Upper Middle ($130K-$170K)",
O2681&gt;=170000,"High Salary (&gt;$170K)"
)</f>
        <v>Middle ($90K-$130K)</v>
      </c>
      <c r="R2681" t="str" cm="1">
        <f t="array" ref="R2681">_xlfn.IFS(
G2681&lt;=2,"New Customers (0-2Y)",
G2681&lt;=5,"Growing Customers (3-5Y)",
G2681&lt;=8,"Established Customers (6-8Y)",
G2681&lt;=10,"Loyal Customers (9-10Y)"
)</f>
        <v>Growing Customers (3-5Y)</v>
      </c>
    </row>
    <row r="2682" spans="1:18" x14ac:dyDescent="0.35">
      <c r="A2682">
        <v>15813532</v>
      </c>
      <c r="B2682" t="s">
        <v>439</v>
      </c>
      <c r="C2682" t="s">
        <v>17</v>
      </c>
      <c r="D2682" t="s">
        <v>18</v>
      </c>
      <c r="E2682">
        <v>39</v>
      </c>
      <c r="F2682" t="s">
        <v>19</v>
      </c>
      <c r="G2682">
        <v>5</v>
      </c>
      <c r="H2682" s="4">
        <v>0</v>
      </c>
      <c r="I2682" t="s">
        <v>24</v>
      </c>
      <c r="J2682">
        <v>2</v>
      </c>
      <c r="K2682">
        <v>625</v>
      </c>
      <c r="L2682" t="s">
        <v>20</v>
      </c>
      <c r="M2682" t="s">
        <v>21</v>
      </c>
      <c r="N2682" t="s">
        <v>32</v>
      </c>
      <c r="O2682" s="4">
        <v>32615.21</v>
      </c>
      <c r="P2682" t="s">
        <v>28</v>
      </c>
      <c r="Q2682" t="str" cm="1">
        <f t="array" ref="Q2682">_xlfn.IFS(
O2682&lt;50000,"Low Salary (&lt;$50K)",
O2682&lt;90000,"Lower Middle ($50K-$90K)",
O2682&lt;130000,"Middle ($90K-$130K)",
O2682&lt;170000,"Upper Middle ($130K-$170K)",
O2682&gt;=170000,"High Salary (&gt;$170K)"
)</f>
        <v>Low Salary (&lt;$50K)</v>
      </c>
      <c r="R2682" t="str" cm="1">
        <f t="array" ref="R2682">_xlfn.IFS(
G2682&lt;=2,"New Customers (0-2Y)",
G2682&lt;=5,"Growing Customers (3-5Y)",
G2682&lt;=8,"Established Customers (6-8Y)",
G2682&lt;=10,"Loyal Customers (9-10Y)"
)</f>
        <v>Growing Customers (3-5Y)</v>
      </c>
    </row>
    <row r="2683" spans="1:18" x14ac:dyDescent="0.35">
      <c r="A2683">
        <v>15576760</v>
      </c>
      <c r="B2683" t="s">
        <v>1444</v>
      </c>
      <c r="C2683" t="s">
        <v>42</v>
      </c>
      <c r="D2683" t="s">
        <v>39</v>
      </c>
      <c r="E2683">
        <v>36</v>
      </c>
      <c r="F2683" t="s">
        <v>19</v>
      </c>
      <c r="G2683">
        <v>5</v>
      </c>
      <c r="H2683" s="4">
        <v>73088.06</v>
      </c>
      <c r="I2683" t="s">
        <v>29</v>
      </c>
      <c r="J2683">
        <v>2</v>
      </c>
      <c r="K2683">
        <v>673</v>
      </c>
      <c r="L2683" t="s">
        <v>35</v>
      </c>
      <c r="M2683" t="s">
        <v>27</v>
      </c>
      <c r="N2683" t="s">
        <v>32</v>
      </c>
      <c r="O2683" s="4">
        <v>196142.26</v>
      </c>
      <c r="P2683" t="s">
        <v>28</v>
      </c>
      <c r="Q2683" t="str" cm="1">
        <f t="array" ref="Q2683">_xlfn.IFS(
O2683&lt;50000,"Low Salary (&lt;$50K)",
O2683&lt;90000,"Lower Middle ($50K-$90K)",
O2683&lt;130000,"Middle ($90K-$130K)",
O2683&lt;170000,"Upper Middle ($130K-$170K)",
O2683&gt;=170000,"High Salary (&gt;$170K)"
)</f>
        <v>High Salary (&gt;$170K)</v>
      </c>
      <c r="R2683" t="str" cm="1">
        <f t="array" ref="R2683">_xlfn.IFS(
G2683&lt;=2,"New Customers (0-2Y)",
G2683&lt;=5,"Growing Customers (3-5Y)",
G2683&lt;=8,"Established Customers (6-8Y)",
G2683&lt;=10,"Loyal Customers (9-10Y)"
)</f>
        <v>Growing Customers (3-5Y)</v>
      </c>
    </row>
    <row r="2684" spans="1:18" x14ac:dyDescent="0.35">
      <c r="A2684">
        <v>15732102</v>
      </c>
      <c r="B2684" t="s">
        <v>1445</v>
      </c>
      <c r="C2684" t="s">
        <v>42</v>
      </c>
      <c r="D2684" t="s">
        <v>18</v>
      </c>
      <c r="E2684">
        <v>27</v>
      </c>
      <c r="F2684" t="s">
        <v>43</v>
      </c>
      <c r="G2684">
        <v>3</v>
      </c>
      <c r="H2684" s="4">
        <v>150905.03</v>
      </c>
      <c r="I2684" t="s">
        <v>33</v>
      </c>
      <c r="J2684">
        <v>2</v>
      </c>
      <c r="K2684">
        <v>656</v>
      </c>
      <c r="L2684" t="s">
        <v>20</v>
      </c>
      <c r="M2684" t="s">
        <v>21</v>
      </c>
      <c r="N2684" t="s">
        <v>32</v>
      </c>
      <c r="O2684" s="4">
        <v>16998.72</v>
      </c>
      <c r="P2684" t="s">
        <v>28</v>
      </c>
      <c r="Q2684" t="str" cm="1">
        <f t="array" ref="Q2684">_xlfn.IFS(
O2684&lt;50000,"Low Salary (&lt;$50K)",
O2684&lt;90000,"Lower Middle ($50K-$90K)",
O2684&lt;130000,"Middle ($90K-$130K)",
O2684&lt;170000,"Upper Middle ($130K-$170K)",
O2684&gt;=170000,"High Salary (&gt;$170K)"
)</f>
        <v>Low Salary (&lt;$50K)</v>
      </c>
      <c r="R2684" t="str" cm="1">
        <f t="array" ref="R2684">_xlfn.IFS(
G2684&lt;=2,"New Customers (0-2Y)",
G2684&lt;=5,"Growing Customers (3-5Y)",
G2684&lt;=8,"Established Customers (6-8Y)",
G2684&lt;=10,"Loyal Customers (9-10Y)"
)</f>
        <v>Growing Customers (3-5Y)</v>
      </c>
    </row>
    <row r="2685" spans="1:18" x14ac:dyDescent="0.35">
      <c r="A2685">
        <v>15739046</v>
      </c>
      <c r="B2685" t="s">
        <v>69</v>
      </c>
      <c r="C2685" t="s">
        <v>26</v>
      </c>
      <c r="D2685" t="s">
        <v>18</v>
      </c>
      <c r="E2685">
        <v>23</v>
      </c>
      <c r="F2685" t="s">
        <v>43</v>
      </c>
      <c r="G2685">
        <v>9</v>
      </c>
      <c r="H2685" s="4">
        <v>143054.85</v>
      </c>
      <c r="I2685" t="s">
        <v>33</v>
      </c>
      <c r="J2685">
        <v>1</v>
      </c>
      <c r="K2685">
        <v>850</v>
      </c>
      <c r="L2685" t="s">
        <v>37</v>
      </c>
      <c r="M2685" t="s">
        <v>27</v>
      </c>
      <c r="N2685" t="s">
        <v>22</v>
      </c>
      <c r="O2685" s="4">
        <v>62980.959999999999</v>
      </c>
      <c r="P2685" t="s">
        <v>28</v>
      </c>
      <c r="Q2685" t="str" cm="1">
        <f t="array" ref="Q2685">_xlfn.IFS(
O2685&lt;50000,"Low Salary (&lt;$50K)",
O2685&lt;90000,"Lower Middle ($50K-$90K)",
O2685&lt;130000,"Middle ($90K-$130K)",
O2685&lt;170000,"Upper Middle ($130K-$170K)",
O2685&gt;=170000,"High Salary (&gt;$170K)"
)</f>
        <v>Lower Middle ($50K-$90K)</v>
      </c>
      <c r="R2685" t="str" cm="1">
        <f t="array" ref="R2685">_xlfn.IFS(
G2685&lt;=2,"New Customers (0-2Y)",
G2685&lt;=5,"Growing Customers (3-5Y)",
G2685&lt;=8,"Established Customers (6-8Y)",
G2685&lt;=10,"Loyal Customers (9-10Y)"
)</f>
        <v>Loyal Customers (9-10Y)</v>
      </c>
    </row>
    <row r="2686" spans="1:18" x14ac:dyDescent="0.35">
      <c r="A2686">
        <v>15631927</v>
      </c>
      <c r="B2686" t="s">
        <v>871</v>
      </c>
      <c r="C2686" t="s">
        <v>26</v>
      </c>
      <c r="D2686" t="s">
        <v>18</v>
      </c>
      <c r="E2686">
        <v>28</v>
      </c>
      <c r="F2686" t="s">
        <v>43</v>
      </c>
      <c r="G2686">
        <v>7</v>
      </c>
      <c r="H2686" s="4">
        <v>0</v>
      </c>
      <c r="I2686" t="s">
        <v>24</v>
      </c>
      <c r="J2686">
        <v>2</v>
      </c>
      <c r="K2686">
        <v>574</v>
      </c>
      <c r="L2686" t="s">
        <v>31</v>
      </c>
      <c r="M2686" t="s">
        <v>27</v>
      </c>
      <c r="N2686" t="s">
        <v>32</v>
      </c>
      <c r="O2686" s="4">
        <v>185660.3</v>
      </c>
      <c r="P2686" t="s">
        <v>28</v>
      </c>
      <c r="Q2686" t="str" cm="1">
        <f t="array" ref="Q2686">_xlfn.IFS(
O2686&lt;50000,"Low Salary (&lt;$50K)",
O2686&lt;90000,"Lower Middle ($50K-$90K)",
O2686&lt;130000,"Middle ($90K-$130K)",
O2686&lt;170000,"Upper Middle ($130K-$170K)",
O2686&gt;=170000,"High Salary (&gt;$170K)"
)</f>
        <v>High Salary (&gt;$170K)</v>
      </c>
      <c r="R2686" t="str" cm="1">
        <f t="array" ref="R2686">_xlfn.IFS(
G2686&lt;=2,"New Customers (0-2Y)",
G2686&lt;=5,"Growing Customers (3-5Y)",
G2686&lt;=8,"Established Customers (6-8Y)",
G2686&lt;=10,"Loyal Customers (9-10Y)"
)</f>
        <v>Established Customers (6-8Y)</v>
      </c>
    </row>
    <row r="2687" spans="1:18" x14ac:dyDescent="0.35">
      <c r="A2687">
        <v>15672115</v>
      </c>
      <c r="B2687" t="s">
        <v>426</v>
      </c>
      <c r="C2687" t="s">
        <v>17</v>
      </c>
      <c r="D2687" t="s">
        <v>39</v>
      </c>
      <c r="E2687">
        <v>60</v>
      </c>
      <c r="F2687" t="s">
        <v>2967</v>
      </c>
      <c r="G2687">
        <v>6</v>
      </c>
      <c r="H2687" s="4">
        <v>0</v>
      </c>
      <c r="I2687" t="s">
        <v>24</v>
      </c>
      <c r="J2687">
        <v>2</v>
      </c>
      <c r="K2687">
        <v>679</v>
      </c>
      <c r="L2687" t="s">
        <v>35</v>
      </c>
      <c r="M2687" t="s">
        <v>21</v>
      </c>
      <c r="N2687" t="s">
        <v>22</v>
      </c>
      <c r="O2687" s="4">
        <v>77331.77</v>
      </c>
      <c r="P2687" t="s">
        <v>28</v>
      </c>
      <c r="Q2687" t="str" cm="1">
        <f t="array" ref="Q2687">_xlfn.IFS(
O2687&lt;50000,"Low Salary (&lt;$50K)",
O2687&lt;90000,"Lower Middle ($50K-$90K)",
O2687&lt;130000,"Middle ($90K-$130K)",
O2687&lt;170000,"Upper Middle ($130K-$170K)",
O2687&gt;=170000,"High Salary (&gt;$170K)"
)</f>
        <v>Lower Middle ($50K-$90K)</v>
      </c>
      <c r="R2687" t="str" cm="1">
        <f t="array" ref="R2687">_xlfn.IFS(
G2687&lt;=2,"New Customers (0-2Y)",
G2687&lt;=5,"Growing Customers (3-5Y)",
G2687&lt;=8,"Established Customers (6-8Y)",
G2687&lt;=10,"Loyal Customers (9-10Y)"
)</f>
        <v>Established Customers (6-8Y)</v>
      </c>
    </row>
    <row r="2688" spans="1:18" x14ac:dyDescent="0.35">
      <c r="A2688">
        <v>15618765</v>
      </c>
      <c r="B2688" t="s">
        <v>1446</v>
      </c>
      <c r="C2688" t="s">
        <v>42</v>
      </c>
      <c r="D2688" t="s">
        <v>18</v>
      </c>
      <c r="E2688">
        <v>42</v>
      </c>
      <c r="F2688" t="s">
        <v>19</v>
      </c>
      <c r="G2688">
        <v>0</v>
      </c>
      <c r="H2688" s="4">
        <v>99948.45</v>
      </c>
      <c r="I2688" t="s">
        <v>29</v>
      </c>
      <c r="J2688">
        <v>1</v>
      </c>
      <c r="K2688">
        <v>530</v>
      </c>
      <c r="L2688" t="s">
        <v>31</v>
      </c>
      <c r="M2688" t="s">
        <v>27</v>
      </c>
      <c r="N2688" t="s">
        <v>22</v>
      </c>
      <c r="O2688" s="4">
        <v>97338.62</v>
      </c>
      <c r="P2688" t="s">
        <v>28</v>
      </c>
      <c r="Q2688" t="str" cm="1">
        <f t="array" ref="Q2688">_xlfn.IFS(
O2688&lt;50000,"Low Salary (&lt;$50K)",
O2688&lt;90000,"Lower Middle ($50K-$90K)",
O2688&lt;130000,"Middle ($90K-$130K)",
O2688&lt;170000,"Upper Middle ($130K-$170K)",
O2688&gt;=170000,"High Salary (&gt;$170K)"
)</f>
        <v>Middle ($90K-$130K)</v>
      </c>
      <c r="R2688" t="str" cm="1">
        <f t="array" ref="R2688">_xlfn.IFS(
G2688&lt;=2,"New Customers (0-2Y)",
G2688&lt;=5,"Growing Customers (3-5Y)",
G2688&lt;=8,"Established Customers (6-8Y)",
G2688&lt;=10,"Loyal Customers (9-10Y)"
)</f>
        <v>New Customers (0-2Y)</v>
      </c>
    </row>
    <row r="2689" spans="1:18" x14ac:dyDescent="0.35">
      <c r="A2689">
        <v>15679148</v>
      </c>
      <c r="B2689" t="s">
        <v>369</v>
      </c>
      <c r="C2689" t="s">
        <v>17</v>
      </c>
      <c r="D2689" t="s">
        <v>39</v>
      </c>
      <c r="E2689">
        <v>44</v>
      </c>
      <c r="F2689" t="s">
        <v>19</v>
      </c>
      <c r="G2689">
        <v>3</v>
      </c>
      <c r="H2689" s="4">
        <v>115451.05</v>
      </c>
      <c r="I2689" t="s">
        <v>33</v>
      </c>
      <c r="J2689">
        <v>2</v>
      </c>
      <c r="K2689">
        <v>508</v>
      </c>
      <c r="L2689" t="s">
        <v>31</v>
      </c>
      <c r="M2689" t="s">
        <v>27</v>
      </c>
      <c r="N2689" t="s">
        <v>32</v>
      </c>
      <c r="O2689" s="4">
        <v>67234.33</v>
      </c>
      <c r="P2689" t="s">
        <v>28</v>
      </c>
      <c r="Q2689" t="str" cm="1">
        <f t="array" ref="Q2689">_xlfn.IFS(
O2689&lt;50000,"Low Salary (&lt;$50K)",
O2689&lt;90000,"Lower Middle ($50K-$90K)",
O2689&lt;130000,"Middle ($90K-$130K)",
O2689&lt;170000,"Upper Middle ($130K-$170K)",
O2689&gt;=170000,"High Salary (&gt;$170K)"
)</f>
        <v>Lower Middle ($50K-$90K)</v>
      </c>
      <c r="R2689" t="str" cm="1">
        <f t="array" ref="R2689">_xlfn.IFS(
G2689&lt;=2,"New Customers (0-2Y)",
G2689&lt;=5,"Growing Customers (3-5Y)",
G2689&lt;=8,"Established Customers (6-8Y)",
G2689&lt;=10,"Loyal Customers (9-10Y)"
)</f>
        <v>Growing Customers (3-5Y)</v>
      </c>
    </row>
    <row r="2690" spans="1:18" x14ac:dyDescent="0.35">
      <c r="A2690">
        <v>15728474</v>
      </c>
      <c r="B2690" t="s">
        <v>1014</v>
      </c>
      <c r="C2690" t="s">
        <v>42</v>
      </c>
      <c r="D2690" t="s">
        <v>39</v>
      </c>
      <c r="E2690">
        <v>32</v>
      </c>
      <c r="F2690" t="s">
        <v>19</v>
      </c>
      <c r="G2690">
        <v>4</v>
      </c>
      <c r="H2690" s="4">
        <v>108235.91</v>
      </c>
      <c r="I2690" t="s">
        <v>33</v>
      </c>
      <c r="J2690">
        <v>1</v>
      </c>
      <c r="K2690">
        <v>558</v>
      </c>
      <c r="L2690" t="s">
        <v>31</v>
      </c>
      <c r="M2690" t="s">
        <v>21</v>
      </c>
      <c r="N2690" t="s">
        <v>22</v>
      </c>
      <c r="O2690" s="4">
        <v>143783.28</v>
      </c>
      <c r="P2690" t="s">
        <v>28</v>
      </c>
      <c r="Q2690" t="str" cm="1">
        <f t="array" ref="Q2690">_xlfn.IFS(
O2690&lt;50000,"Low Salary (&lt;$50K)",
O2690&lt;90000,"Lower Middle ($50K-$90K)",
O2690&lt;130000,"Middle ($90K-$130K)",
O2690&lt;170000,"Upper Middle ($130K-$170K)",
O2690&gt;=170000,"High Salary (&gt;$170K)"
)</f>
        <v>Upper Middle ($130K-$170K)</v>
      </c>
      <c r="R2690" t="str" cm="1">
        <f t="array" ref="R2690">_xlfn.IFS(
G2690&lt;=2,"New Customers (0-2Y)",
G2690&lt;=5,"Growing Customers (3-5Y)",
G2690&lt;=8,"Established Customers (6-8Y)",
G2690&lt;=10,"Loyal Customers (9-10Y)"
)</f>
        <v>Growing Customers (3-5Y)</v>
      </c>
    </row>
    <row r="2691" spans="1:18" x14ac:dyDescent="0.35">
      <c r="A2691">
        <v>15636999</v>
      </c>
      <c r="B2691" t="s">
        <v>559</v>
      </c>
      <c r="C2691" t="s">
        <v>17</v>
      </c>
      <c r="D2691" t="s">
        <v>39</v>
      </c>
      <c r="E2691">
        <v>38</v>
      </c>
      <c r="F2691" t="s">
        <v>19</v>
      </c>
      <c r="G2691">
        <v>8</v>
      </c>
      <c r="H2691" s="4">
        <v>0</v>
      </c>
      <c r="I2691" t="s">
        <v>24</v>
      </c>
      <c r="J2691">
        <v>1</v>
      </c>
      <c r="K2691">
        <v>414</v>
      </c>
      <c r="L2691" t="s">
        <v>44</v>
      </c>
      <c r="M2691" t="s">
        <v>27</v>
      </c>
      <c r="N2691" t="s">
        <v>22</v>
      </c>
      <c r="O2691" s="4">
        <v>77661.119999999995</v>
      </c>
      <c r="P2691" t="s">
        <v>23</v>
      </c>
      <c r="Q2691" t="str" cm="1">
        <f t="array" ref="Q2691">_xlfn.IFS(
O2691&lt;50000,"Low Salary (&lt;$50K)",
O2691&lt;90000,"Lower Middle ($50K-$90K)",
O2691&lt;130000,"Middle ($90K-$130K)",
O2691&lt;170000,"Upper Middle ($130K-$170K)",
O2691&gt;=170000,"High Salary (&gt;$170K)"
)</f>
        <v>Lower Middle ($50K-$90K)</v>
      </c>
      <c r="R2691" t="str" cm="1">
        <f t="array" ref="R2691">_xlfn.IFS(
G2691&lt;=2,"New Customers (0-2Y)",
G2691&lt;=5,"Growing Customers (3-5Y)",
G2691&lt;=8,"Established Customers (6-8Y)",
G2691&lt;=10,"Loyal Customers (9-10Y)"
)</f>
        <v>Established Customers (6-8Y)</v>
      </c>
    </row>
    <row r="2692" spans="1:18" x14ac:dyDescent="0.35">
      <c r="A2692">
        <v>15754261</v>
      </c>
      <c r="B2692" t="s">
        <v>201</v>
      </c>
      <c r="C2692" t="s">
        <v>26</v>
      </c>
      <c r="D2692" t="s">
        <v>39</v>
      </c>
      <c r="E2692">
        <v>42</v>
      </c>
      <c r="F2692" t="s">
        <v>19</v>
      </c>
      <c r="G2692">
        <v>2</v>
      </c>
      <c r="H2692" s="4">
        <v>98795.61</v>
      </c>
      <c r="I2692" t="s">
        <v>29</v>
      </c>
      <c r="J2692">
        <v>2</v>
      </c>
      <c r="K2692">
        <v>648</v>
      </c>
      <c r="L2692" t="s">
        <v>20</v>
      </c>
      <c r="M2692" t="s">
        <v>21</v>
      </c>
      <c r="N2692" t="s">
        <v>32</v>
      </c>
      <c r="O2692" s="4">
        <v>89123.99</v>
      </c>
      <c r="P2692" t="s">
        <v>28</v>
      </c>
      <c r="Q2692" t="str" cm="1">
        <f t="array" ref="Q2692">_xlfn.IFS(
O2692&lt;50000,"Low Salary (&lt;$50K)",
O2692&lt;90000,"Lower Middle ($50K-$90K)",
O2692&lt;130000,"Middle ($90K-$130K)",
O2692&lt;170000,"Upper Middle ($130K-$170K)",
O2692&gt;=170000,"High Salary (&gt;$170K)"
)</f>
        <v>Lower Middle ($50K-$90K)</v>
      </c>
      <c r="R2692" t="str" cm="1">
        <f t="array" ref="R2692">_xlfn.IFS(
G2692&lt;=2,"New Customers (0-2Y)",
G2692&lt;=5,"Growing Customers (3-5Y)",
G2692&lt;=8,"Established Customers (6-8Y)",
G2692&lt;=10,"Loyal Customers (9-10Y)"
)</f>
        <v>New Customers (0-2Y)</v>
      </c>
    </row>
    <row r="2693" spans="1:18" x14ac:dyDescent="0.35">
      <c r="A2693">
        <v>15629150</v>
      </c>
      <c r="B2693" t="s">
        <v>972</v>
      </c>
      <c r="C2693" t="s">
        <v>17</v>
      </c>
      <c r="D2693" t="s">
        <v>18</v>
      </c>
      <c r="E2693">
        <v>37</v>
      </c>
      <c r="F2693" t="s">
        <v>19</v>
      </c>
      <c r="G2693">
        <v>1</v>
      </c>
      <c r="H2693" s="4">
        <v>0</v>
      </c>
      <c r="I2693" t="s">
        <v>24</v>
      </c>
      <c r="J2693">
        <v>2</v>
      </c>
      <c r="K2693">
        <v>721</v>
      </c>
      <c r="L2693" t="s">
        <v>35</v>
      </c>
      <c r="M2693" t="s">
        <v>21</v>
      </c>
      <c r="N2693" t="s">
        <v>32</v>
      </c>
      <c r="O2693" s="4">
        <v>70810.8</v>
      </c>
      <c r="P2693" t="s">
        <v>28</v>
      </c>
      <c r="Q2693" t="str" cm="1">
        <f t="array" ref="Q2693">_xlfn.IFS(
O2693&lt;50000,"Low Salary (&lt;$50K)",
O2693&lt;90000,"Lower Middle ($50K-$90K)",
O2693&lt;130000,"Middle ($90K-$130K)",
O2693&lt;170000,"Upper Middle ($130K-$170K)",
O2693&gt;=170000,"High Salary (&gt;$170K)"
)</f>
        <v>Lower Middle ($50K-$90K)</v>
      </c>
      <c r="R2693" t="str" cm="1">
        <f t="array" ref="R2693">_xlfn.IFS(
G2693&lt;=2,"New Customers (0-2Y)",
G2693&lt;=5,"Growing Customers (3-5Y)",
G2693&lt;=8,"Established Customers (6-8Y)",
G2693&lt;=10,"Loyal Customers (9-10Y)"
)</f>
        <v>New Customers (0-2Y)</v>
      </c>
    </row>
    <row r="2694" spans="1:18" x14ac:dyDescent="0.35">
      <c r="A2694">
        <v>15736274</v>
      </c>
      <c r="B2694" t="s">
        <v>1447</v>
      </c>
      <c r="C2694" t="s">
        <v>17</v>
      </c>
      <c r="D2694" t="s">
        <v>39</v>
      </c>
      <c r="E2694">
        <v>31</v>
      </c>
      <c r="F2694" t="s">
        <v>19</v>
      </c>
      <c r="G2694">
        <v>8</v>
      </c>
      <c r="H2694" s="4">
        <v>0</v>
      </c>
      <c r="I2694" t="s">
        <v>24</v>
      </c>
      <c r="J2694">
        <v>2</v>
      </c>
      <c r="K2694">
        <v>751</v>
      </c>
      <c r="L2694" t="s">
        <v>35</v>
      </c>
      <c r="M2694" t="s">
        <v>27</v>
      </c>
      <c r="N2694" t="s">
        <v>32</v>
      </c>
      <c r="O2694" s="4">
        <v>17550.490000000002</v>
      </c>
      <c r="P2694" t="s">
        <v>28</v>
      </c>
      <c r="Q2694" t="str" cm="1">
        <f t="array" ref="Q2694">_xlfn.IFS(
O2694&lt;50000,"Low Salary (&lt;$50K)",
O2694&lt;90000,"Lower Middle ($50K-$90K)",
O2694&lt;130000,"Middle ($90K-$130K)",
O2694&lt;170000,"Upper Middle ($130K-$170K)",
O2694&gt;=170000,"High Salary (&gt;$170K)"
)</f>
        <v>Low Salary (&lt;$50K)</v>
      </c>
      <c r="R2694" t="str" cm="1">
        <f t="array" ref="R2694">_xlfn.IFS(
G2694&lt;=2,"New Customers (0-2Y)",
G2694&lt;=5,"Growing Customers (3-5Y)",
G2694&lt;=8,"Established Customers (6-8Y)",
G2694&lt;=10,"Loyal Customers (9-10Y)"
)</f>
        <v>Established Customers (6-8Y)</v>
      </c>
    </row>
    <row r="2695" spans="1:18" x14ac:dyDescent="0.35">
      <c r="A2695">
        <v>15627697</v>
      </c>
      <c r="B2695" t="s">
        <v>875</v>
      </c>
      <c r="C2695" t="s">
        <v>17</v>
      </c>
      <c r="D2695" t="s">
        <v>39</v>
      </c>
      <c r="E2695">
        <v>34</v>
      </c>
      <c r="F2695" t="s">
        <v>19</v>
      </c>
      <c r="G2695">
        <v>2</v>
      </c>
      <c r="H2695" s="4">
        <v>0</v>
      </c>
      <c r="I2695" t="s">
        <v>24</v>
      </c>
      <c r="J2695">
        <v>2</v>
      </c>
      <c r="K2695">
        <v>662</v>
      </c>
      <c r="L2695" t="s">
        <v>35</v>
      </c>
      <c r="M2695" t="s">
        <v>27</v>
      </c>
      <c r="N2695" t="s">
        <v>22</v>
      </c>
      <c r="O2695" s="4">
        <v>21497.27</v>
      </c>
      <c r="P2695" t="s">
        <v>28</v>
      </c>
      <c r="Q2695" t="str" cm="1">
        <f t="array" ref="Q2695">_xlfn.IFS(
O2695&lt;50000,"Low Salary (&lt;$50K)",
O2695&lt;90000,"Lower Middle ($50K-$90K)",
O2695&lt;130000,"Middle ($90K-$130K)",
O2695&lt;170000,"Upper Middle ($130K-$170K)",
O2695&gt;=170000,"High Salary (&gt;$170K)"
)</f>
        <v>Low Salary (&lt;$50K)</v>
      </c>
      <c r="R2695" t="str" cm="1">
        <f t="array" ref="R2695">_xlfn.IFS(
G2695&lt;=2,"New Customers (0-2Y)",
G2695&lt;=5,"Growing Customers (3-5Y)",
G2695&lt;=8,"Established Customers (6-8Y)",
G2695&lt;=10,"Loyal Customers (9-10Y)"
)</f>
        <v>New Customers (0-2Y)</v>
      </c>
    </row>
    <row r="2696" spans="1:18" x14ac:dyDescent="0.35">
      <c r="A2696">
        <v>15721585</v>
      </c>
      <c r="B2696" t="s">
        <v>1448</v>
      </c>
      <c r="C2696" t="s">
        <v>42</v>
      </c>
      <c r="D2696" t="s">
        <v>39</v>
      </c>
      <c r="E2696">
        <v>29</v>
      </c>
      <c r="F2696" t="s">
        <v>43</v>
      </c>
      <c r="G2696">
        <v>3</v>
      </c>
      <c r="H2696" s="4">
        <v>113146.98</v>
      </c>
      <c r="I2696" t="s">
        <v>33</v>
      </c>
      <c r="J2696">
        <v>2</v>
      </c>
      <c r="K2696">
        <v>628</v>
      </c>
      <c r="L2696" t="s">
        <v>20</v>
      </c>
      <c r="M2696" t="s">
        <v>27</v>
      </c>
      <c r="N2696" t="s">
        <v>22</v>
      </c>
      <c r="O2696" s="4">
        <v>124749.08</v>
      </c>
      <c r="P2696" t="s">
        <v>28</v>
      </c>
      <c r="Q2696" t="str" cm="1">
        <f t="array" ref="Q2696">_xlfn.IFS(
O2696&lt;50000,"Low Salary (&lt;$50K)",
O2696&lt;90000,"Lower Middle ($50K-$90K)",
O2696&lt;130000,"Middle ($90K-$130K)",
O2696&lt;170000,"Upper Middle ($130K-$170K)",
O2696&gt;=170000,"High Salary (&gt;$170K)"
)</f>
        <v>Middle ($90K-$130K)</v>
      </c>
      <c r="R2696" t="str" cm="1">
        <f t="array" ref="R2696">_xlfn.IFS(
G2696&lt;=2,"New Customers (0-2Y)",
G2696&lt;=5,"Growing Customers (3-5Y)",
G2696&lt;=8,"Established Customers (6-8Y)",
G2696&lt;=10,"Loyal Customers (9-10Y)"
)</f>
        <v>Growing Customers (3-5Y)</v>
      </c>
    </row>
    <row r="2697" spans="1:18" x14ac:dyDescent="0.35">
      <c r="A2697">
        <v>15639946</v>
      </c>
      <c r="B2697" t="s">
        <v>1449</v>
      </c>
      <c r="C2697" t="s">
        <v>42</v>
      </c>
      <c r="D2697" t="s">
        <v>18</v>
      </c>
      <c r="E2697">
        <v>39</v>
      </c>
      <c r="F2697" t="s">
        <v>19</v>
      </c>
      <c r="G2697">
        <v>8</v>
      </c>
      <c r="H2697" s="4">
        <v>162532.14000000001</v>
      </c>
      <c r="I2697" t="s">
        <v>33</v>
      </c>
      <c r="J2697">
        <v>3</v>
      </c>
      <c r="K2697">
        <v>597</v>
      </c>
      <c r="L2697" t="s">
        <v>31</v>
      </c>
      <c r="M2697" t="s">
        <v>21</v>
      </c>
      <c r="N2697" t="s">
        <v>32</v>
      </c>
      <c r="O2697" s="4">
        <v>36051.46</v>
      </c>
      <c r="P2697" t="s">
        <v>23</v>
      </c>
      <c r="Q2697" t="str" cm="1">
        <f t="array" ref="Q2697">_xlfn.IFS(
O2697&lt;50000,"Low Salary (&lt;$50K)",
O2697&lt;90000,"Lower Middle ($50K-$90K)",
O2697&lt;130000,"Middle ($90K-$130K)",
O2697&lt;170000,"Upper Middle ($130K-$170K)",
O2697&gt;=170000,"High Salary (&gt;$170K)"
)</f>
        <v>Low Salary (&lt;$50K)</v>
      </c>
      <c r="R2697" t="str" cm="1">
        <f t="array" ref="R2697">_xlfn.IFS(
G2697&lt;=2,"New Customers (0-2Y)",
G2697&lt;=5,"Growing Customers (3-5Y)",
G2697&lt;=8,"Established Customers (6-8Y)",
G2697&lt;=10,"Loyal Customers (9-10Y)"
)</f>
        <v>Established Customers (6-8Y)</v>
      </c>
    </row>
    <row r="2698" spans="1:18" x14ac:dyDescent="0.35">
      <c r="A2698">
        <v>15792176</v>
      </c>
      <c r="B2698" t="s">
        <v>1450</v>
      </c>
      <c r="C2698" t="s">
        <v>26</v>
      </c>
      <c r="D2698" t="s">
        <v>18</v>
      </c>
      <c r="E2698">
        <v>40</v>
      </c>
      <c r="F2698" t="s">
        <v>19</v>
      </c>
      <c r="G2698">
        <v>0</v>
      </c>
      <c r="H2698" s="4">
        <v>92053.440000000002</v>
      </c>
      <c r="I2698" t="s">
        <v>29</v>
      </c>
      <c r="J2698">
        <v>1</v>
      </c>
      <c r="K2698">
        <v>698</v>
      </c>
      <c r="L2698" t="s">
        <v>35</v>
      </c>
      <c r="M2698" t="s">
        <v>21</v>
      </c>
      <c r="N2698" t="s">
        <v>22</v>
      </c>
      <c r="O2698" s="4">
        <v>143681.82999999999</v>
      </c>
      <c r="P2698" t="s">
        <v>28</v>
      </c>
      <c r="Q2698" t="str" cm="1">
        <f t="array" ref="Q2698">_xlfn.IFS(
O2698&lt;50000,"Low Salary (&lt;$50K)",
O2698&lt;90000,"Lower Middle ($50K-$90K)",
O2698&lt;130000,"Middle ($90K-$130K)",
O2698&lt;170000,"Upper Middle ($130K-$170K)",
O2698&gt;=170000,"High Salary (&gt;$170K)"
)</f>
        <v>Upper Middle ($130K-$170K)</v>
      </c>
      <c r="R2698" t="str" cm="1">
        <f t="array" ref="R2698">_xlfn.IFS(
G2698&lt;=2,"New Customers (0-2Y)",
G2698&lt;=5,"Growing Customers (3-5Y)",
G2698&lt;=8,"Established Customers (6-8Y)",
G2698&lt;=10,"Loyal Customers (9-10Y)"
)</f>
        <v>New Customers (0-2Y)</v>
      </c>
    </row>
    <row r="2699" spans="1:18" x14ac:dyDescent="0.35">
      <c r="A2699">
        <v>15699450</v>
      </c>
      <c r="B2699" t="s">
        <v>165</v>
      </c>
      <c r="C2699" t="s">
        <v>17</v>
      </c>
      <c r="D2699" t="s">
        <v>39</v>
      </c>
      <c r="E2699">
        <v>48</v>
      </c>
      <c r="F2699" t="s">
        <v>19</v>
      </c>
      <c r="G2699">
        <v>7</v>
      </c>
      <c r="H2699" s="4">
        <v>0</v>
      </c>
      <c r="I2699" t="s">
        <v>24</v>
      </c>
      <c r="J2699">
        <v>2</v>
      </c>
      <c r="K2699">
        <v>723</v>
      </c>
      <c r="L2699" t="s">
        <v>35</v>
      </c>
      <c r="M2699" t="s">
        <v>21</v>
      </c>
      <c r="N2699" t="s">
        <v>22</v>
      </c>
      <c r="O2699" s="4">
        <v>150694.57999999999</v>
      </c>
      <c r="P2699" t="s">
        <v>28</v>
      </c>
      <c r="Q2699" t="str" cm="1">
        <f t="array" ref="Q2699">_xlfn.IFS(
O2699&lt;50000,"Low Salary (&lt;$50K)",
O2699&lt;90000,"Lower Middle ($50K-$90K)",
O2699&lt;130000,"Middle ($90K-$130K)",
O2699&lt;170000,"Upper Middle ($130K-$170K)",
O2699&gt;=170000,"High Salary (&gt;$170K)"
)</f>
        <v>Upper Middle ($130K-$170K)</v>
      </c>
      <c r="R2699" t="str" cm="1">
        <f t="array" ref="R2699">_xlfn.IFS(
G2699&lt;=2,"New Customers (0-2Y)",
G2699&lt;=5,"Growing Customers (3-5Y)",
G2699&lt;=8,"Established Customers (6-8Y)",
G2699&lt;=10,"Loyal Customers (9-10Y)"
)</f>
        <v>Established Customers (6-8Y)</v>
      </c>
    </row>
    <row r="2700" spans="1:18" x14ac:dyDescent="0.35">
      <c r="A2700">
        <v>15729954</v>
      </c>
      <c r="B2700" t="s">
        <v>1451</v>
      </c>
      <c r="C2700" t="s">
        <v>17</v>
      </c>
      <c r="D2700" t="s">
        <v>18</v>
      </c>
      <c r="E2700">
        <v>28</v>
      </c>
      <c r="F2700" t="s">
        <v>43</v>
      </c>
      <c r="G2700">
        <v>5</v>
      </c>
      <c r="H2700" s="4">
        <v>0</v>
      </c>
      <c r="I2700" t="s">
        <v>24</v>
      </c>
      <c r="J2700">
        <v>3</v>
      </c>
      <c r="K2700">
        <v>586</v>
      </c>
      <c r="L2700" t="s">
        <v>31</v>
      </c>
      <c r="M2700" t="s">
        <v>21</v>
      </c>
      <c r="N2700" t="s">
        <v>32</v>
      </c>
      <c r="O2700" s="4">
        <v>170487.4</v>
      </c>
      <c r="P2700" t="s">
        <v>23</v>
      </c>
      <c r="Q2700" t="str" cm="1">
        <f t="array" ref="Q2700">_xlfn.IFS(
O2700&lt;50000,"Low Salary (&lt;$50K)",
O2700&lt;90000,"Lower Middle ($50K-$90K)",
O2700&lt;130000,"Middle ($90K-$130K)",
O2700&lt;170000,"Upper Middle ($130K-$170K)",
O2700&gt;=170000,"High Salary (&gt;$170K)"
)</f>
        <v>High Salary (&gt;$170K)</v>
      </c>
      <c r="R2700" t="str" cm="1">
        <f t="array" ref="R2700">_xlfn.IFS(
G2700&lt;=2,"New Customers (0-2Y)",
G2700&lt;=5,"Growing Customers (3-5Y)",
G2700&lt;=8,"Established Customers (6-8Y)",
G2700&lt;=10,"Loyal Customers (9-10Y)"
)</f>
        <v>Growing Customers (3-5Y)</v>
      </c>
    </row>
    <row r="2701" spans="1:18" x14ac:dyDescent="0.35">
      <c r="A2701">
        <v>15600103</v>
      </c>
      <c r="B2701" t="s">
        <v>667</v>
      </c>
      <c r="C2701" t="s">
        <v>42</v>
      </c>
      <c r="D2701" t="s">
        <v>18</v>
      </c>
      <c r="E2701">
        <v>29</v>
      </c>
      <c r="F2701" t="s">
        <v>43</v>
      </c>
      <c r="G2701">
        <v>8</v>
      </c>
      <c r="H2701" s="4">
        <v>104944.1</v>
      </c>
      <c r="I2701" t="s">
        <v>33</v>
      </c>
      <c r="J2701">
        <v>1</v>
      </c>
      <c r="K2701">
        <v>633</v>
      </c>
      <c r="L2701" t="s">
        <v>20</v>
      </c>
      <c r="M2701" t="s">
        <v>21</v>
      </c>
      <c r="N2701" t="s">
        <v>22</v>
      </c>
      <c r="O2701" s="4">
        <v>97684.46</v>
      </c>
      <c r="P2701" t="s">
        <v>28</v>
      </c>
      <c r="Q2701" t="str" cm="1">
        <f t="array" ref="Q2701">_xlfn.IFS(
O2701&lt;50000,"Low Salary (&lt;$50K)",
O2701&lt;90000,"Lower Middle ($50K-$90K)",
O2701&lt;130000,"Middle ($90K-$130K)",
O2701&lt;170000,"Upper Middle ($130K-$170K)",
O2701&gt;=170000,"High Salary (&gt;$170K)"
)</f>
        <v>Middle ($90K-$130K)</v>
      </c>
      <c r="R2701" t="str" cm="1">
        <f t="array" ref="R2701">_xlfn.IFS(
G2701&lt;=2,"New Customers (0-2Y)",
G2701&lt;=5,"Growing Customers (3-5Y)",
G2701&lt;=8,"Established Customers (6-8Y)",
G2701&lt;=10,"Loyal Customers (9-10Y)"
)</f>
        <v>Established Customers (6-8Y)</v>
      </c>
    </row>
    <row r="2702" spans="1:18" x14ac:dyDescent="0.35">
      <c r="A2702">
        <v>15786200</v>
      </c>
      <c r="B2702" t="s">
        <v>1452</v>
      </c>
      <c r="C2702" t="s">
        <v>17</v>
      </c>
      <c r="D2702" t="s">
        <v>39</v>
      </c>
      <c r="E2702">
        <v>31</v>
      </c>
      <c r="F2702" t="s">
        <v>19</v>
      </c>
      <c r="G2702">
        <v>4</v>
      </c>
      <c r="H2702" s="4">
        <v>0</v>
      </c>
      <c r="I2702" t="s">
        <v>24</v>
      </c>
      <c r="J2702">
        <v>2</v>
      </c>
      <c r="K2702">
        <v>564</v>
      </c>
      <c r="L2702" t="s">
        <v>31</v>
      </c>
      <c r="M2702" t="s">
        <v>21</v>
      </c>
      <c r="N2702" t="s">
        <v>32</v>
      </c>
      <c r="O2702" s="4">
        <v>53520.03</v>
      </c>
      <c r="P2702" t="s">
        <v>28</v>
      </c>
      <c r="Q2702" t="str" cm="1">
        <f t="array" ref="Q2702">_xlfn.IFS(
O2702&lt;50000,"Low Salary (&lt;$50K)",
O2702&lt;90000,"Lower Middle ($50K-$90K)",
O2702&lt;130000,"Middle ($90K-$130K)",
O2702&lt;170000,"Upper Middle ($130K-$170K)",
O2702&gt;=170000,"High Salary (&gt;$170K)"
)</f>
        <v>Lower Middle ($50K-$90K)</v>
      </c>
      <c r="R2702" t="str" cm="1">
        <f t="array" ref="R2702">_xlfn.IFS(
G2702&lt;=2,"New Customers (0-2Y)",
G2702&lt;=5,"Growing Customers (3-5Y)",
G2702&lt;=8,"Established Customers (6-8Y)",
G2702&lt;=10,"Loyal Customers (9-10Y)"
)</f>
        <v>Growing Customers (3-5Y)</v>
      </c>
    </row>
    <row r="2703" spans="1:18" x14ac:dyDescent="0.35">
      <c r="A2703">
        <v>15797010</v>
      </c>
      <c r="B2703" t="s">
        <v>644</v>
      </c>
      <c r="C2703" t="s">
        <v>17</v>
      </c>
      <c r="D2703" t="s">
        <v>18</v>
      </c>
      <c r="E2703">
        <v>31</v>
      </c>
      <c r="F2703" t="s">
        <v>19</v>
      </c>
      <c r="G2703">
        <v>2</v>
      </c>
      <c r="H2703" s="4">
        <v>0</v>
      </c>
      <c r="I2703" t="s">
        <v>24</v>
      </c>
      <c r="J2703">
        <v>2</v>
      </c>
      <c r="K2703">
        <v>649</v>
      </c>
      <c r="L2703" t="s">
        <v>20</v>
      </c>
      <c r="M2703" t="s">
        <v>21</v>
      </c>
      <c r="N2703" t="s">
        <v>32</v>
      </c>
      <c r="O2703" s="4">
        <v>15200.61</v>
      </c>
      <c r="P2703" t="s">
        <v>28</v>
      </c>
      <c r="Q2703" t="str" cm="1">
        <f t="array" ref="Q2703">_xlfn.IFS(
O2703&lt;50000,"Low Salary (&lt;$50K)",
O2703&lt;90000,"Lower Middle ($50K-$90K)",
O2703&lt;130000,"Middle ($90K-$130K)",
O2703&lt;170000,"Upper Middle ($130K-$170K)",
O2703&gt;=170000,"High Salary (&gt;$170K)"
)</f>
        <v>Low Salary (&lt;$50K)</v>
      </c>
      <c r="R2703" t="str" cm="1">
        <f t="array" ref="R2703">_xlfn.IFS(
G2703&lt;=2,"New Customers (0-2Y)",
G2703&lt;=5,"Growing Customers (3-5Y)",
G2703&lt;=8,"Established Customers (6-8Y)",
G2703&lt;=10,"Loyal Customers (9-10Y)"
)</f>
        <v>New Customers (0-2Y)</v>
      </c>
    </row>
    <row r="2704" spans="1:18" x14ac:dyDescent="0.35">
      <c r="A2704">
        <v>15670172</v>
      </c>
      <c r="B2704" t="s">
        <v>762</v>
      </c>
      <c r="C2704" t="s">
        <v>17</v>
      </c>
      <c r="D2704" t="s">
        <v>18</v>
      </c>
      <c r="E2704">
        <v>30</v>
      </c>
      <c r="F2704" t="s">
        <v>19</v>
      </c>
      <c r="G2704">
        <v>4</v>
      </c>
      <c r="H2704" s="4">
        <v>107879.03999999999</v>
      </c>
      <c r="I2704" t="s">
        <v>33</v>
      </c>
      <c r="J2704">
        <v>1</v>
      </c>
      <c r="K2704">
        <v>622</v>
      </c>
      <c r="L2704" t="s">
        <v>20</v>
      </c>
      <c r="M2704" t="s">
        <v>27</v>
      </c>
      <c r="N2704" t="s">
        <v>22</v>
      </c>
      <c r="O2704" s="4">
        <v>196894.62</v>
      </c>
      <c r="P2704" t="s">
        <v>28</v>
      </c>
      <c r="Q2704" t="str" cm="1">
        <f t="array" ref="Q2704">_xlfn.IFS(
O2704&lt;50000,"Low Salary (&lt;$50K)",
O2704&lt;90000,"Lower Middle ($50K-$90K)",
O2704&lt;130000,"Middle ($90K-$130K)",
O2704&lt;170000,"Upper Middle ($130K-$170K)",
O2704&gt;=170000,"High Salary (&gt;$170K)"
)</f>
        <v>High Salary (&gt;$170K)</v>
      </c>
      <c r="R2704" t="str" cm="1">
        <f t="array" ref="R2704">_xlfn.IFS(
G2704&lt;=2,"New Customers (0-2Y)",
G2704&lt;=5,"Growing Customers (3-5Y)",
G2704&lt;=8,"Established Customers (6-8Y)",
G2704&lt;=10,"Loyal Customers (9-10Y)"
)</f>
        <v>Growing Customers (3-5Y)</v>
      </c>
    </row>
    <row r="2705" spans="1:18" x14ac:dyDescent="0.35">
      <c r="A2705">
        <v>15627352</v>
      </c>
      <c r="B2705" t="s">
        <v>1453</v>
      </c>
      <c r="C2705" t="s">
        <v>42</v>
      </c>
      <c r="D2705" t="s">
        <v>39</v>
      </c>
      <c r="E2705">
        <v>46</v>
      </c>
      <c r="F2705" t="s">
        <v>19</v>
      </c>
      <c r="G2705">
        <v>7</v>
      </c>
      <c r="H2705" s="4">
        <v>110356.42</v>
      </c>
      <c r="I2705" t="s">
        <v>33</v>
      </c>
      <c r="J2705">
        <v>1</v>
      </c>
      <c r="K2705">
        <v>459</v>
      </c>
      <c r="L2705" t="s">
        <v>44</v>
      </c>
      <c r="M2705" t="s">
        <v>21</v>
      </c>
      <c r="N2705" t="s">
        <v>32</v>
      </c>
      <c r="O2705" s="4">
        <v>4969.13</v>
      </c>
      <c r="P2705" t="s">
        <v>23</v>
      </c>
      <c r="Q2705" t="str" cm="1">
        <f t="array" ref="Q2705">_xlfn.IFS(
O2705&lt;50000,"Low Salary (&lt;$50K)",
O2705&lt;90000,"Lower Middle ($50K-$90K)",
O2705&lt;130000,"Middle ($90K-$130K)",
O2705&lt;170000,"Upper Middle ($130K-$170K)",
O2705&gt;=170000,"High Salary (&gt;$170K)"
)</f>
        <v>Low Salary (&lt;$50K)</v>
      </c>
      <c r="R2705" t="str" cm="1">
        <f t="array" ref="R2705">_xlfn.IFS(
G2705&lt;=2,"New Customers (0-2Y)",
G2705&lt;=5,"Growing Customers (3-5Y)",
G2705&lt;=8,"Established Customers (6-8Y)",
G2705&lt;=10,"Loyal Customers (9-10Y)"
)</f>
        <v>Established Customers (6-8Y)</v>
      </c>
    </row>
    <row r="2706" spans="1:18" x14ac:dyDescent="0.35">
      <c r="A2706">
        <v>15622494</v>
      </c>
      <c r="B2706" t="s">
        <v>328</v>
      </c>
      <c r="C2706" t="s">
        <v>17</v>
      </c>
      <c r="D2706" t="s">
        <v>39</v>
      </c>
      <c r="E2706">
        <v>27</v>
      </c>
      <c r="F2706" t="s">
        <v>43</v>
      </c>
      <c r="G2706">
        <v>2</v>
      </c>
      <c r="H2706" s="4">
        <v>0</v>
      </c>
      <c r="I2706" t="s">
        <v>24</v>
      </c>
      <c r="J2706">
        <v>2</v>
      </c>
      <c r="K2706">
        <v>718</v>
      </c>
      <c r="L2706" t="s">
        <v>35</v>
      </c>
      <c r="M2706" t="s">
        <v>27</v>
      </c>
      <c r="N2706" t="s">
        <v>32</v>
      </c>
      <c r="O2706" s="4">
        <v>26229.24</v>
      </c>
      <c r="P2706" t="s">
        <v>28</v>
      </c>
      <c r="Q2706" t="str" cm="1">
        <f t="array" ref="Q2706">_xlfn.IFS(
O2706&lt;50000,"Low Salary (&lt;$50K)",
O2706&lt;90000,"Lower Middle ($50K-$90K)",
O2706&lt;130000,"Middle ($90K-$130K)",
O2706&lt;170000,"Upper Middle ($130K-$170K)",
O2706&gt;=170000,"High Salary (&gt;$170K)"
)</f>
        <v>Low Salary (&lt;$50K)</v>
      </c>
      <c r="R2706" t="str" cm="1">
        <f t="array" ref="R2706">_xlfn.IFS(
G2706&lt;=2,"New Customers (0-2Y)",
G2706&lt;=5,"Growing Customers (3-5Y)",
G2706&lt;=8,"Established Customers (6-8Y)",
G2706&lt;=10,"Loyal Customers (9-10Y)"
)</f>
        <v>New Customers (0-2Y)</v>
      </c>
    </row>
    <row r="2707" spans="1:18" x14ac:dyDescent="0.35">
      <c r="A2707">
        <v>15585835</v>
      </c>
      <c r="B2707" t="s">
        <v>1454</v>
      </c>
      <c r="C2707" t="s">
        <v>26</v>
      </c>
      <c r="D2707" t="s">
        <v>18</v>
      </c>
      <c r="E2707">
        <v>34</v>
      </c>
      <c r="F2707" t="s">
        <v>19</v>
      </c>
      <c r="G2707">
        <v>4</v>
      </c>
      <c r="H2707" s="4">
        <v>109783.69</v>
      </c>
      <c r="I2707" t="s">
        <v>33</v>
      </c>
      <c r="J2707">
        <v>2</v>
      </c>
      <c r="K2707">
        <v>655</v>
      </c>
      <c r="L2707" t="s">
        <v>20</v>
      </c>
      <c r="M2707" t="s">
        <v>21</v>
      </c>
      <c r="N2707" t="s">
        <v>32</v>
      </c>
      <c r="O2707" s="4">
        <v>134034.32</v>
      </c>
      <c r="P2707" t="s">
        <v>28</v>
      </c>
      <c r="Q2707" t="str" cm="1">
        <f t="array" ref="Q2707">_xlfn.IFS(
O2707&lt;50000,"Low Salary (&lt;$50K)",
O2707&lt;90000,"Lower Middle ($50K-$90K)",
O2707&lt;130000,"Middle ($90K-$130K)",
O2707&lt;170000,"Upper Middle ($130K-$170K)",
O2707&gt;=170000,"High Salary (&gt;$170K)"
)</f>
        <v>Upper Middle ($130K-$170K)</v>
      </c>
      <c r="R2707" t="str" cm="1">
        <f t="array" ref="R2707">_xlfn.IFS(
G2707&lt;=2,"New Customers (0-2Y)",
G2707&lt;=5,"Growing Customers (3-5Y)",
G2707&lt;=8,"Established Customers (6-8Y)",
G2707&lt;=10,"Loyal Customers (9-10Y)"
)</f>
        <v>Growing Customers (3-5Y)</v>
      </c>
    </row>
    <row r="2708" spans="1:18" x14ac:dyDescent="0.35">
      <c r="A2708">
        <v>15595071</v>
      </c>
      <c r="B2708" t="s">
        <v>1331</v>
      </c>
      <c r="C2708" t="s">
        <v>17</v>
      </c>
      <c r="D2708" t="s">
        <v>39</v>
      </c>
      <c r="E2708">
        <v>22</v>
      </c>
      <c r="F2708" t="s">
        <v>43</v>
      </c>
      <c r="G2708">
        <v>9</v>
      </c>
      <c r="H2708" s="4">
        <v>149777</v>
      </c>
      <c r="I2708" t="s">
        <v>33</v>
      </c>
      <c r="J2708">
        <v>1</v>
      </c>
      <c r="K2708">
        <v>696</v>
      </c>
      <c r="L2708" t="s">
        <v>35</v>
      </c>
      <c r="M2708" t="s">
        <v>21</v>
      </c>
      <c r="N2708" t="s">
        <v>22</v>
      </c>
      <c r="O2708" s="4">
        <v>198032.93</v>
      </c>
      <c r="P2708" t="s">
        <v>28</v>
      </c>
      <c r="Q2708" t="str" cm="1">
        <f t="array" ref="Q2708">_xlfn.IFS(
O2708&lt;50000,"Low Salary (&lt;$50K)",
O2708&lt;90000,"Lower Middle ($50K-$90K)",
O2708&lt;130000,"Middle ($90K-$130K)",
O2708&lt;170000,"Upper Middle ($130K-$170K)",
O2708&gt;=170000,"High Salary (&gt;$170K)"
)</f>
        <v>High Salary (&gt;$170K)</v>
      </c>
      <c r="R2708" t="str" cm="1">
        <f t="array" ref="R2708">_xlfn.IFS(
G2708&lt;=2,"New Customers (0-2Y)",
G2708&lt;=5,"Growing Customers (3-5Y)",
G2708&lt;=8,"Established Customers (6-8Y)",
G2708&lt;=10,"Loyal Customers (9-10Y)"
)</f>
        <v>Loyal Customers (9-10Y)</v>
      </c>
    </row>
    <row r="2709" spans="1:18" x14ac:dyDescent="0.35">
      <c r="A2709">
        <v>15628203</v>
      </c>
      <c r="B2709" t="s">
        <v>382</v>
      </c>
      <c r="C2709" t="s">
        <v>17</v>
      </c>
      <c r="D2709" t="s">
        <v>18</v>
      </c>
      <c r="E2709">
        <v>38</v>
      </c>
      <c r="F2709" t="s">
        <v>19</v>
      </c>
      <c r="G2709">
        <v>3</v>
      </c>
      <c r="H2709" s="4">
        <v>104339.56</v>
      </c>
      <c r="I2709" t="s">
        <v>33</v>
      </c>
      <c r="J2709">
        <v>1</v>
      </c>
      <c r="K2709">
        <v>637</v>
      </c>
      <c r="L2709" t="s">
        <v>20</v>
      </c>
      <c r="M2709" t="s">
        <v>27</v>
      </c>
      <c r="N2709" t="s">
        <v>32</v>
      </c>
      <c r="O2709" s="4">
        <v>119882.86</v>
      </c>
      <c r="P2709" t="s">
        <v>28</v>
      </c>
      <c r="Q2709" t="str" cm="1">
        <f t="array" ref="Q2709">_xlfn.IFS(
O2709&lt;50000,"Low Salary (&lt;$50K)",
O2709&lt;90000,"Lower Middle ($50K-$90K)",
O2709&lt;130000,"Middle ($90K-$130K)",
O2709&lt;170000,"Upper Middle ($130K-$170K)",
O2709&gt;=170000,"High Salary (&gt;$170K)"
)</f>
        <v>Middle ($90K-$130K)</v>
      </c>
      <c r="R2709" t="str" cm="1">
        <f t="array" ref="R2709">_xlfn.IFS(
G2709&lt;=2,"New Customers (0-2Y)",
G2709&lt;=5,"Growing Customers (3-5Y)",
G2709&lt;=8,"Established Customers (6-8Y)",
G2709&lt;=10,"Loyal Customers (9-10Y)"
)</f>
        <v>Growing Customers (3-5Y)</v>
      </c>
    </row>
    <row r="2710" spans="1:18" x14ac:dyDescent="0.35">
      <c r="A2710">
        <v>15667190</v>
      </c>
      <c r="B2710" t="s">
        <v>325</v>
      </c>
      <c r="C2710" t="s">
        <v>26</v>
      </c>
      <c r="D2710" t="s">
        <v>18</v>
      </c>
      <c r="E2710">
        <v>21</v>
      </c>
      <c r="F2710" t="s">
        <v>43</v>
      </c>
      <c r="G2710">
        <v>1</v>
      </c>
      <c r="H2710" s="4">
        <v>85818.18</v>
      </c>
      <c r="I2710" t="s">
        <v>29</v>
      </c>
      <c r="J2710">
        <v>1</v>
      </c>
      <c r="K2710">
        <v>630</v>
      </c>
      <c r="L2710" t="s">
        <v>20</v>
      </c>
      <c r="M2710" t="s">
        <v>21</v>
      </c>
      <c r="N2710" t="s">
        <v>22</v>
      </c>
      <c r="O2710" s="4">
        <v>133102.29999999999</v>
      </c>
      <c r="P2710" t="s">
        <v>28</v>
      </c>
      <c r="Q2710" t="str" cm="1">
        <f t="array" ref="Q2710">_xlfn.IFS(
O2710&lt;50000,"Low Salary (&lt;$50K)",
O2710&lt;90000,"Lower Middle ($50K-$90K)",
O2710&lt;130000,"Middle ($90K-$130K)",
O2710&lt;170000,"Upper Middle ($130K-$170K)",
O2710&gt;=170000,"High Salary (&gt;$170K)"
)</f>
        <v>Upper Middle ($130K-$170K)</v>
      </c>
      <c r="R2710" t="str" cm="1">
        <f t="array" ref="R2710">_xlfn.IFS(
G2710&lt;=2,"New Customers (0-2Y)",
G2710&lt;=5,"Growing Customers (3-5Y)",
G2710&lt;=8,"Established Customers (6-8Y)",
G2710&lt;=10,"Loyal Customers (9-10Y)"
)</f>
        <v>New Customers (0-2Y)</v>
      </c>
    </row>
    <row r="2711" spans="1:18" x14ac:dyDescent="0.35">
      <c r="A2711">
        <v>15780212</v>
      </c>
      <c r="B2711" t="s">
        <v>559</v>
      </c>
      <c r="C2711" t="s">
        <v>17</v>
      </c>
      <c r="D2711" t="s">
        <v>39</v>
      </c>
      <c r="E2711">
        <v>37</v>
      </c>
      <c r="F2711" t="s">
        <v>19</v>
      </c>
      <c r="G2711">
        <v>4</v>
      </c>
      <c r="H2711" s="4">
        <v>212692.97</v>
      </c>
      <c r="I2711" t="s">
        <v>33</v>
      </c>
      <c r="J2711">
        <v>1</v>
      </c>
      <c r="K2711">
        <v>592</v>
      </c>
      <c r="L2711" t="s">
        <v>31</v>
      </c>
      <c r="M2711" t="s">
        <v>27</v>
      </c>
      <c r="N2711" t="s">
        <v>32</v>
      </c>
      <c r="O2711" s="4">
        <v>176395.02</v>
      </c>
      <c r="P2711" t="s">
        <v>28</v>
      </c>
      <c r="Q2711" t="str" cm="1">
        <f t="array" ref="Q2711">_xlfn.IFS(
O2711&lt;50000,"Low Salary (&lt;$50K)",
O2711&lt;90000,"Lower Middle ($50K-$90K)",
O2711&lt;130000,"Middle ($90K-$130K)",
O2711&lt;170000,"Upper Middle ($130K-$170K)",
O2711&gt;=170000,"High Salary (&gt;$170K)"
)</f>
        <v>High Salary (&gt;$170K)</v>
      </c>
      <c r="R2711" t="str" cm="1">
        <f t="array" ref="R2711">_xlfn.IFS(
G2711&lt;=2,"New Customers (0-2Y)",
G2711&lt;=5,"Growing Customers (3-5Y)",
G2711&lt;=8,"Established Customers (6-8Y)",
G2711&lt;=10,"Loyal Customers (9-10Y)"
)</f>
        <v>Growing Customers (3-5Y)</v>
      </c>
    </row>
    <row r="2712" spans="1:18" x14ac:dyDescent="0.35">
      <c r="A2712">
        <v>15766869</v>
      </c>
      <c r="B2712" t="s">
        <v>1455</v>
      </c>
      <c r="C2712" t="s">
        <v>42</v>
      </c>
      <c r="D2712" t="s">
        <v>39</v>
      </c>
      <c r="E2712">
        <v>37</v>
      </c>
      <c r="F2712" t="s">
        <v>19</v>
      </c>
      <c r="G2712">
        <v>1</v>
      </c>
      <c r="H2712" s="4">
        <v>89696.84</v>
      </c>
      <c r="I2712" t="s">
        <v>29</v>
      </c>
      <c r="J2712">
        <v>2</v>
      </c>
      <c r="K2712">
        <v>634</v>
      </c>
      <c r="L2712" t="s">
        <v>20</v>
      </c>
      <c r="M2712" t="s">
        <v>21</v>
      </c>
      <c r="N2712" t="s">
        <v>22</v>
      </c>
      <c r="O2712" s="4">
        <v>193179.88</v>
      </c>
      <c r="P2712" t="s">
        <v>28</v>
      </c>
      <c r="Q2712" t="str" cm="1">
        <f t="array" ref="Q2712">_xlfn.IFS(
O2712&lt;50000,"Low Salary (&lt;$50K)",
O2712&lt;90000,"Lower Middle ($50K-$90K)",
O2712&lt;130000,"Middle ($90K-$130K)",
O2712&lt;170000,"Upper Middle ($130K-$170K)",
O2712&gt;=170000,"High Salary (&gt;$170K)"
)</f>
        <v>High Salary (&gt;$170K)</v>
      </c>
      <c r="R2712" t="str" cm="1">
        <f t="array" ref="R2712">_xlfn.IFS(
G2712&lt;=2,"New Customers (0-2Y)",
G2712&lt;=5,"Growing Customers (3-5Y)",
G2712&lt;=8,"Established Customers (6-8Y)",
G2712&lt;=10,"Loyal Customers (9-10Y)"
)</f>
        <v>New Customers (0-2Y)</v>
      </c>
    </row>
    <row r="2713" spans="1:18" x14ac:dyDescent="0.35">
      <c r="A2713">
        <v>15775741</v>
      </c>
      <c r="B2713" t="s">
        <v>1456</v>
      </c>
      <c r="C2713" t="s">
        <v>17</v>
      </c>
      <c r="D2713" t="s">
        <v>18</v>
      </c>
      <c r="E2713">
        <v>28</v>
      </c>
      <c r="F2713" t="s">
        <v>43</v>
      </c>
      <c r="G2713">
        <v>9</v>
      </c>
      <c r="H2713" s="4">
        <v>0</v>
      </c>
      <c r="I2713" t="s">
        <v>24</v>
      </c>
      <c r="J2713">
        <v>2</v>
      </c>
      <c r="K2713">
        <v>608</v>
      </c>
      <c r="L2713" t="s">
        <v>20</v>
      </c>
      <c r="M2713" t="s">
        <v>21</v>
      </c>
      <c r="N2713" t="s">
        <v>22</v>
      </c>
      <c r="O2713" s="4">
        <v>125062.02</v>
      </c>
      <c r="P2713" t="s">
        <v>28</v>
      </c>
      <c r="Q2713" t="str" cm="1">
        <f t="array" ref="Q2713">_xlfn.IFS(
O2713&lt;50000,"Low Salary (&lt;$50K)",
O2713&lt;90000,"Lower Middle ($50K-$90K)",
O2713&lt;130000,"Middle ($90K-$130K)",
O2713&lt;170000,"Upper Middle ($130K-$170K)",
O2713&gt;=170000,"High Salary (&gt;$170K)"
)</f>
        <v>Middle ($90K-$130K)</v>
      </c>
      <c r="R2713" t="str" cm="1">
        <f t="array" ref="R2713">_xlfn.IFS(
G2713&lt;=2,"New Customers (0-2Y)",
G2713&lt;=5,"Growing Customers (3-5Y)",
G2713&lt;=8,"Established Customers (6-8Y)",
G2713&lt;=10,"Loyal Customers (9-10Y)"
)</f>
        <v>Loyal Customers (9-10Y)</v>
      </c>
    </row>
    <row r="2714" spans="1:18" x14ac:dyDescent="0.35">
      <c r="A2714">
        <v>15628170</v>
      </c>
      <c r="B2714" t="s">
        <v>340</v>
      </c>
      <c r="C2714" t="s">
        <v>42</v>
      </c>
      <c r="D2714" t="s">
        <v>18</v>
      </c>
      <c r="E2714">
        <v>32</v>
      </c>
      <c r="F2714" t="s">
        <v>19</v>
      </c>
      <c r="G2714">
        <v>9</v>
      </c>
      <c r="H2714" s="4">
        <v>68067.240000000005</v>
      </c>
      <c r="I2714" t="s">
        <v>29</v>
      </c>
      <c r="J2714">
        <v>1</v>
      </c>
      <c r="K2714">
        <v>565</v>
      </c>
      <c r="L2714" t="s">
        <v>31</v>
      </c>
      <c r="M2714" t="s">
        <v>21</v>
      </c>
      <c r="N2714" t="s">
        <v>32</v>
      </c>
      <c r="O2714" s="4">
        <v>143287.57999999999</v>
      </c>
      <c r="P2714" t="s">
        <v>28</v>
      </c>
      <c r="Q2714" t="str" cm="1">
        <f t="array" ref="Q2714">_xlfn.IFS(
O2714&lt;50000,"Low Salary (&lt;$50K)",
O2714&lt;90000,"Lower Middle ($50K-$90K)",
O2714&lt;130000,"Middle ($90K-$130K)",
O2714&lt;170000,"Upper Middle ($130K-$170K)",
O2714&gt;=170000,"High Salary (&gt;$170K)"
)</f>
        <v>Upper Middle ($130K-$170K)</v>
      </c>
      <c r="R2714" t="str" cm="1">
        <f t="array" ref="R2714">_xlfn.IFS(
G2714&lt;=2,"New Customers (0-2Y)",
G2714&lt;=5,"Growing Customers (3-5Y)",
G2714&lt;=8,"Established Customers (6-8Y)",
G2714&lt;=10,"Loyal Customers (9-10Y)"
)</f>
        <v>Loyal Customers (9-10Y)</v>
      </c>
    </row>
    <row r="2715" spans="1:18" x14ac:dyDescent="0.35">
      <c r="A2715">
        <v>15701318</v>
      </c>
      <c r="B2715" t="s">
        <v>242</v>
      </c>
      <c r="C2715" t="s">
        <v>26</v>
      </c>
      <c r="D2715" t="s">
        <v>39</v>
      </c>
      <c r="E2715">
        <v>67</v>
      </c>
      <c r="F2715" t="s">
        <v>2967</v>
      </c>
      <c r="G2715">
        <v>9</v>
      </c>
      <c r="H2715" s="4">
        <v>148564.66</v>
      </c>
      <c r="I2715" t="s">
        <v>33</v>
      </c>
      <c r="J2715">
        <v>1</v>
      </c>
      <c r="K2715">
        <v>763</v>
      </c>
      <c r="L2715" t="s">
        <v>35</v>
      </c>
      <c r="M2715" t="s">
        <v>27</v>
      </c>
      <c r="N2715" t="s">
        <v>22</v>
      </c>
      <c r="O2715" s="4">
        <v>87236.4</v>
      </c>
      <c r="P2715" t="s">
        <v>28</v>
      </c>
      <c r="Q2715" t="str" cm="1">
        <f t="array" ref="Q2715">_xlfn.IFS(
O2715&lt;50000,"Low Salary (&lt;$50K)",
O2715&lt;90000,"Lower Middle ($50K-$90K)",
O2715&lt;130000,"Middle ($90K-$130K)",
O2715&lt;170000,"Upper Middle ($130K-$170K)",
O2715&gt;=170000,"High Salary (&gt;$170K)"
)</f>
        <v>Lower Middle ($50K-$90K)</v>
      </c>
      <c r="R2715" t="str" cm="1">
        <f t="array" ref="R2715">_xlfn.IFS(
G2715&lt;=2,"New Customers (0-2Y)",
G2715&lt;=5,"Growing Customers (3-5Y)",
G2715&lt;=8,"Established Customers (6-8Y)",
G2715&lt;=10,"Loyal Customers (9-10Y)"
)</f>
        <v>Loyal Customers (9-10Y)</v>
      </c>
    </row>
    <row r="2716" spans="1:18" x14ac:dyDescent="0.35">
      <c r="A2716">
        <v>15710928</v>
      </c>
      <c r="B2716" t="s">
        <v>1457</v>
      </c>
      <c r="C2716" t="s">
        <v>17</v>
      </c>
      <c r="D2716" t="s">
        <v>18</v>
      </c>
      <c r="E2716">
        <v>55</v>
      </c>
      <c r="F2716" t="s">
        <v>19</v>
      </c>
      <c r="G2716">
        <v>8</v>
      </c>
      <c r="H2716" s="4">
        <v>136354.16</v>
      </c>
      <c r="I2716" t="s">
        <v>33</v>
      </c>
      <c r="J2716">
        <v>1</v>
      </c>
      <c r="K2716">
        <v>665</v>
      </c>
      <c r="L2716" t="s">
        <v>35</v>
      </c>
      <c r="M2716" t="s">
        <v>21</v>
      </c>
      <c r="N2716" t="s">
        <v>22</v>
      </c>
      <c r="O2716" s="4">
        <v>93769.89</v>
      </c>
      <c r="P2716" t="s">
        <v>28</v>
      </c>
      <c r="Q2716" t="str" cm="1">
        <f t="array" ref="Q2716">_xlfn.IFS(
O2716&lt;50000,"Low Salary (&lt;$50K)",
O2716&lt;90000,"Lower Middle ($50K-$90K)",
O2716&lt;130000,"Middle ($90K-$130K)",
O2716&lt;170000,"Upper Middle ($130K-$170K)",
O2716&gt;=170000,"High Salary (&gt;$170K)"
)</f>
        <v>Middle ($90K-$130K)</v>
      </c>
      <c r="R2716" t="str" cm="1">
        <f t="array" ref="R2716">_xlfn.IFS(
G2716&lt;=2,"New Customers (0-2Y)",
G2716&lt;=5,"Growing Customers (3-5Y)",
G2716&lt;=8,"Established Customers (6-8Y)",
G2716&lt;=10,"Loyal Customers (9-10Y)"
)</f>
        <v>Established Customers (6-8Y)</v>
      </c>
    </row>
    <row r="2717" spans="1:18" x14ac:dyDescent="0.35">
      <c r="A2717">
        <v>15682547</v>
      </c>
      <c r="B2717" t="s">
        <v>972</v>
      </c>
      <c r="C2717" t="s">
        <v>17</v>
      </c>
      <c r="D2717" t="s">
        <v>39</v>
      </c>
      <c r="E2717">
        <v>38</v>
      </c>
      <c r="F2717" t="s">
        <v>19</v>
      </c>
      <c r="G2717">
        <v>1</v>
      </c>
      <c r="H2717" s="4">
        <v>122214</v>
      </c>
      <c r="I2717" t="s">
        <v>33</v>
      </c>
      <c r="J2717">
        <v>1</v>
      </c>
      <c r="K2717">
        <v>649</v>
      </c>
      <c r="L2717" t="s">
        <v>20</v>
      </c>
      <c r="M2717" t="s">
        <v>27</v>
      </c>
      <c r="N2717" t="s">
        <v>22</v>
      </c>
      <c r="O2717" s="4">
        <v>88965.46</v>
      </c>
      <c r="P2717" t="s">
        <v>28</v>
      </c>
      <c r="Q2717" t="str" cm="1">
        <f t="array" ref="Q2717">_xlfn.IFS(
O2717&lt;50000,"Low Salary (&lt;$50K)",
O2717&lt;90000,"Lower Middle ($50K-$90K)",
O2717&lt;130000,"Middle ($90K-$130K)",
O2717&lt;170000,"Upper Middle ($130K-$170K)",
O2717&gt;=170000,"High Salary (&gt;$170K)"
)</f>
        <v>Lower Middle ($50K-$90K)</v>
      </c>
      <c r="R2717" t="str" cm="1">
        <f t="array" ref="R2717">_xlfn.IFS(
G2717&lt;=2,"New Customers (0-2Y)",
G2717&lt;=5,"Growing Customers (3-5Y)",
G2717&lt;=8,"Established Customers (6-8Y)",
G2717&lt;=10,"Loyal Customers (9-10Y)"
)</f>
        <v>New Customers (0-2Y)</v>
      </c>
    </row>
    <row r="2718" spans="1:18" x14ac:dyDescent="0.35">
      <c r="A2718">
        <v>15631170</v>
      </c>
      <c r="B2718" t="s">
        <v>70</v>
      </c>
      <c r="C2718" t="s">
        <v>17</v>
      </c>
      <c r="D2718" t="s">
        <v>39</v>
      </c>
      <c r="E2718">
        <v>45</v>
      </c>
      <c r="F2718" t="s">
        <v>19</v>
      </c>
      <c r="G2718">
        <v>3</v>
      </c>
      <c r="H2718" s="4">
        <v>0</v>
      </c>
      <c r="I2718" t="s">
        <v>24</v>
      </c>
      <c r="J2718">
        <v>2</v>
      </c>
      <c r="K2718">
        <v>695</v>
      </c>
      <c r="L2718" t="s">
        <v>35</v>
      </c>
      <c r="M2718" t="s">
        <v>21</v>
      </c>
      <c r="N2718" t="s">
        <v>22</v>
      </c>
      <c r="O2718" s="4">
        <v>30793.61</v>
      </c>
      <c r="P2718" t="s">
        <v>28</v>
      </c>
      <c r="Q2718" t="str" cm="1">
        <f t="array" ref="Q2718">_xlfn.IFS(
O2718&lt;50000,"Low Salary (&lt;$50K)",
O2718&lt;90000,"Lower Middle ($50K-$90K)",
O2718&lt;130000,"Middle ($90K-$130K)",
O2718&lt;170000,"Upper Middle ($130K-$170K)",
O2718&gt;=170000,"High Salary (&gt;$170K)"
)</f>
        <v>Low Salary (&lt;$50K)</v>
      </c>
      <c r="R2718" t="str" cm="1">
        <f t="array" ref="R2718">_xlfn.IFS(
G2718&lt;=2,"New Customers (0-2Y)",
G2718&lt;=5,"Growing Customers (3-5Y)",
G2718&lt;=8,"Established Customers (6-8Y)",
G2718&lt;=10,"Loyal Customers (9-10Y)"
)</f>
        <v>Growing Customers (3-5Y)</v>
      </c>
    </row>
    <row r="2719" spans="1:18" x14ac:dyDescent="0.35">
      <c r="A2719">
        <v>15648702</v>
      </c>
      <c r="B2719" t="s">
        <v>1458</v>
      </c>
      <c r="C2719" t="s">
        <v>42</v>
      </c>
      <c r="D2719" t="s">
        <v>39</v>
      </c>
      <c r="E2719">
        <v>70</v>
      </c>
      <c r="F2719" t="s">
        <v>2967</v>
      </c>
      <c r="G2719">
        <v>6</v>
      </c>
      <c r="H2719" s="4">
        <v>119684.88</v>
      </c>
      <c r="I2719" t="s">
        <v>33</v>
      </c>
      <c r="J2719">
        <v>2</v>
      </c>
      <c r="K2719">
        <v>775</v>
      </c>
      <c r="L2719" t="s">
        <v>35</v>
      </c>
      <c r="M2719" t="s">
        <v>21</v>
      </c>
      <c r="N2719" t="s">
        <v>22</v>
      </c>
      <c r="O2719" s="4">
        <v>74532.02</v>
      </c>
      <c r="P2719" t="s">
        <v>28</v>
      </c>
      <c r="Q2719" t="str" cm="1">
        <f t="array" ref="Q2719">_xlfn.IFS(
O2719&lt;50000,"Low Salary (&lt;$50K)",
O2719&lt;90000,"Lower Middle ($50K-$90K)",
O2719&lt;130000,"Middle ($90K-$130K)",
O2719&lt;170000,"Upper Middle ($130K-$170K)",
O2719&gt;=170000,"High Salary (&gt;$170K)"
)</f>
        <v>Lower Middle ($50K-$90K)</v>
      </c>
      <c r="R2719" t="str" cm="1">
        <f t="array" ref="R2719">_xlfn.IFS(
G2719&lt;=2,"New Customers (0-2Y)",
G2719&lt;=5,"Growing Customers (3-5Y)",
G2719&lt;=8,"Established Customers (6-8Y)",
G2719&lt;=10,"Loyal Customers (9-10Y)"
)</f>
        <v>Established Customers (6-8Y)</v>
      </c>
    </row>
    <row r="2720" spans="1:18" x14ac:dyDescent="0.35">
      <c r="A2720">
        <v>15783444</v>
      </c>
      <c r="B2720" t="s">
        <v>93</v>
      </c>
      <c r="C2720" t="s">
        <v>17</v>
      </c>
      <c r="D2720" t="s">
        <v>18</v>
      </c>
      <c r="E2720">
        <v>39</v>
      </c>
      <c r="F2720" t="s">
        <v>19</v>
      </c>
      <c r="G2720">
        <v>3</v>
      </c>
      <c r="H2720" s="4">
        <v>135139.32999999999</v>
      </c>
      <c r="I2720" t="s">
        <v>33</v>
      </c>
      <c r="J2720">
        <v>1</v>
      </c>
      <c r="K2720">
        <v>788</v>
      </c>
      <c r="L2720" t="s">
        <v>37</v>
      </c>
      <c r="M2720" t="s">
        <v>27</v>
      </c>
      <c r="N2720" t="s">
        <v>22</v>
      </c>
      <c r="O2720" s="4">
        <v>113086.08</v>
      </c>
      <c r="P2720" t="s">
        <v>28</v>
      </c>
      <c r="Q2720" t="str" cm="1">
        <f t="array" ref="Q2720">_xlfn.IFS(
O2720&lt;50000,"Low Salary (&lt;$50K)",
O2720&lt;90000,"Lower Middle ($50K-$90K)",
O2720&lt;130000,"Middle ($90K-$130K)",
O2720&lt;170000,"Upper Middle ($130K-$170K)",
O2720&gt;=170000,"High Salary (&gt;$170K)"
)</f>
        <v>Middle ($90K-$130K)</v>
      </c>
      <c r="R2720" t="str" cm="1">
        <f t="array" ref="R2720">_xlfn.IFS(
G2720&lt;=2,"New Customers (0-2Y)",
G2720&lt;=5,"Growing Customers (3-5Y)",
G2720&lt;=8,"Established Customers (6-8Y)",
G2720&lt;=10,"Loyal Customers (9-10Y)"
)</f>
        <v>Growing Customers (3-5Y)</v>
      </c>
    </row>
    <row r="2721" spans="1:18" x14ac:dyDescent="0.35">
      <c r="A2721">
        <v>15809178</v>
      </c>
      <c r="B2721" t="s">
        <v>764</v>
      </c>
      <c r="C2721" t="s">
        <v>42</v>
      </c>
      <c r="D2721" t="s">
        <v>18</v>
      </c>
      <c r="E2721">
        <v>42</v>
      </c>
      <c r="F2721" t="s">
        <v>19</v>
      </c>
      <c r="G2721">
        <v>9</v>
      </c>
      <c r="H2721" s="4">
        <v>146100.75</v>
      </c>
      <c r="I2721" t="s">
        <v>33</v>
      </c>
      <c r="J2721">
        <v>1</v>
      </c>
      <c r="K2721">
        <v>569</v>
      </c>
      <c r="L2721" t="s">
        <v>31</v>
      </c>
      <c r="M2721" t="s">
        <v>21</v>
      </c>
      <c r="N2721" t="s">
        <v>32</v>
      </c>
      <c r="O2721" s="4">
        <v>32574.01</v>
      </c>
      <c r="P2721" t="s">
        <v>23</v>
      </c>
      <c r="Q2721" t="str" cm="1">
        <f t="array" ref="Q2721">_xlfn.IFS(
O2721&lt;50000,"Low Salary (&lt;$50K)",
O2721&lt;90000,"Lower Middle ($50K-$90K)",
O2721&lt;130000,"Middle ($90K-$130K)",
O2721&lt;170000,"Upper Middle ($130K-$170K)",
O2721&gt;=170000,"High Salary (&gt;$170K)"
)</f>
        <v>Low Salary (&lt;$50K)</v>
      </c>
      <c r="R2721" t="str" cm="1">
        <f t="array" ref="R2721">_xlfn.IFS(
G2721&lt;=2,"New Customers (0-2Y)",
G2721&lt;=5,"Growing Customers (3-5Y)",
G2721&lt;=8,"Established Customers (6-8Y)",
G2721&lt;=10,"Loyal Customers (9-10Y)"
)</f>
        <v>Loyal Customers (9-10Y)</v>
      </c>
    </row>
    <row r="2722" spans="1:18" x14ac:dyDescent="0.35">
      <c r="A2722">
        <v>15806688</v>
      </c>
      <c r="B2722" t="s">
        <v>772</v>
      </c>
      <c r="C2722" t="s">
        <v>26</v>
      </c>
      <c r="D2722" t="s">
        <v>18</v>
      </c>
      <c r="E2722">
        <v>56</v>
      </c>
      <c r="F2722" t="s">
        <v>19</v>
      </c>
      <c r="G2722">
        <v>8</v>
      </c>
      <c r="H2722" s="4">
        <v>123110.9</v>
      </c>
      <c r="I2722" t="s">
        <v>33</v>
      </c>
      <c r="J2722">
        <v>3</v>
      </c>
      <c r="K2722">
        <v>726</v>
      </c>
      <c r="L2722" t="s">
        <v>35</v>
      </c>
      <c r="M2722" t="s">
        <v>27</v>
      </c>
      <c r="N2722" t="s">
        <v>22</v>
      </c>
      <c r="O2722" s="4">
        <v>130113.78</v>
      </c>
      <c r="P2722" t="s">
        <v>23</v>
      </c>
      <c r="Q2722" t="str" cm="1">
        <f t="array" ref="Q2722">_xlfn.IFS(
O2722&lt;50000,"Low Salary (&lt;$50K)",
O2722&lt;90000,"Lower Middle ($50K-$90K)",
O2722&lt;130000,"Middle ($90K-$130K)",
O2722&lt;170000,"Upper Middle ($130K-$170K)",
O2722&gt;=170000,"High Salary (&gt;$170K)"
)</f>
        <v>Upper Middle ($130K-$170K)</v>
      </c>
      <c r="R2722" t="str" cm="1">
        <f t="array" ref="R2722">_xlfn.IFS(
G2722&lt;=2,"New Customers (0-2Y)",
G2722&lt;=5,"Growing Customers (3-5Y)",
G2722&lt;=8,"Established Customers (6-8Y)",
G2722&lt;=10,"Loyal Customers (9-10Y)"
)</f>
        <v>Established Customers (6-8Y)</v>
      </c>
    </row>
    <row r="2723" spans="1:18" x14ac:dyDescent="0.35">
      <c r="A2723">
        <v>15576824</v>
      </c>
      <c r="B2723" t="s">
        <v>153</v>
      </c>
      <c r="C2723" t="s">
        <v>42</v>
      </c>
      <c r="D2723" t="s">
        <v>18</v>
      </c>
      <c r="E2723">
        <v>44</v>
      </c>
      <c r="F2723" t="s">
        <v>19</v>
      </c>
      <c r="G2723">
        <v>3</v>
      </c>
      <c r="H2723" s="4">
        <v>111760.4</v>
      </c>
      <c r="I2723" t="s">
        <v>33</v>
      </c>
      <c r="J2723">
        <v>3</v>
      </c>
      <c r="K2723">
        <v>564</v>
      </c>
      <c r="L2723" t="s">
        <v>31</v>
      </c>
      <c r="M2723" t="s">
        <v>21</v>
      </c>
      <c r="N2723" t="s">
        <v>22</v>
      </c>
      <c r="O2723" s="4">
        <v>104722.47</v>
      </c>
      <c r="P2723" t="s">
        <v>23</v>
      </c>
      <c r="Q2723" t="str" cm="1">
        <f t="array" ref="Q2723">_xlfn.IFS(
O2723&lt;50000,"Low Salary (&lt;$50K)",
O2723&lt;90000,"Lower Middle ($50K-$90K)",
O2723&lt;130000,"Middle ($90K-$130K)",
O2723&lt;170000,"Upper Middle ($130K-$170K)",
O2723&gt;=170000,"High Salary (&gt;$170K)"
)</f>
        <v>Middle ($90K-$130K)</v>
      </c>
      <c r="R2723" t="str" cm="1">
        <f t="array" ref="R2723">_xlfn.IFS(
G2723&lt;=2,"New Customers (0-2Y)",
G2723&lt;=5,"Growing Customers (3-5Y)",
G2723&lt;=8,"Established Customers (6-8Y)",
G2723&lt;=10,"Loyal Customers (9-10Y)"
)</f>
        <v>Growing Customers (3-5Y)</v>
      </c>
    </row>
    <row r="2724" spans="1:18" x14ac:dyDescent="0.35">
      <c r="A2724">
        <v>15675422</v>
      </c>
      <c r="B2724" t="s">
        <v>1036</v>
      </c>
      <c r="C2724" t="s">
        <v>17</v>
      </c>
      <c r="D2724" t="s">
        <v>18</v>
      </c>
      <c r="E2724">
        <v>32</v>
      </c>
      <c r="F2724" t="s">
        <v>19</v>
      </c>
      <c r="G2724">
        <v>9</v>
      </c>
      <c r="H2724" s="4">
        <v>110728.39</v>
      </c>
      <c r="I2724" t="s">
        <v>33</v>
      </c>
      <c r="J2724">
        <v>1</v>
      </c>
      <c r="K2724">
        <v>544</v>
      </c>
      <c r="L2724" t="s">
        <v>31</v>
      </c>
      <c r="M2724" t="s">
        <v>21</v>
      </c>
      <c r="N2724" t="s">
        <v>22</v>
      </c>
      <c r="O2724" s="4">
        <v>14559.62</v>
      </c>
      <c r="P2724" t="s">
        <v>28</v>
      </c>
      <c r="Q2724" t="str" cm="1">
        <f t="array" ref="Q2724">_xlfn.IFS(
O2724&lt;50000,"Low Salary (&lt;$50K)",
O2724&lt;90000,"Lower Middle ($50K-$90K)",
O2724&lt;130000,"Middle ($90K-$130K)",
O2724&lt;170000,"Upper Middle ($130K-$170K)",
O2724&gt;=170000,"High Salary (&gt;$170K)"
)</f>
        <v>Low Salary (&lt;$50K)</v>
      </c>
      <c r="R2724" t="str" cm="1">
        <f t="array" ref="R2724">_xlfn.IFS(
G2724&lt;=2,"New Customers (0-2Y)",
G2724&lt;=5,"Growing Customers (3-5Y)",
G2724&lt;=8,"Established Customers (6-8Y)",
G2724&lt;=10,"Loyal Customers (9-10Y)"
)</f>
        <v>Loyal Customers (9-10Y)</v>
      </c>
    </row>
    <row r="2725" spans="1:18" x14ac:dyDescent="0.35">
      <c r="A2725">
        <v>15681550</v>
      </c>
      <c r="B2725" t="s">
        <v>1459</v>
      </c>
      <c r="C2725" t="s">
        <v>17</v>
      </c>
      <c r="D2725" t="s">
        <v>18</v>
      </c>
      <c r="E2725">
        <v>41</v>
      </c>
      <c r="F2725" t="s">
        <v>19</v>
      </c>
      <c r="G2725">
        <v>8</v>
      </c>
      <c r="H2725" s="4">
        <v>121558.46</v>
      </c>
      <c r="I2725" t="s">
        <v>33</v>
      </c>
      <c r="J2725">
        <v>1</v>
      </c>
      <c r="K2725">
        <v>614</v>
      </c>
      <c r="L2725" t="s">
        <v>20</v>
      </c>
      <c r="M2725" t="s">
        <v>21</v>
      </c>
      <c r="N2725" t="s">
        <v>22</v>
      </c>
      <c r="O2725" s="4">
        <v>598.79999999999995</v>
      </c>
      <c r="P2725" t="s">
        <v>28</v>
      </c>
      <c r="Q2725" t="str" cm="1">
        <f t="array" ref="Q2725">_xlfn.IFS(
O2725&lt;50000,"Low Salary (&lt;$50K)",
O2725&lt;90000,"Lower Middle ($50K-$90K)",
O2725&lt;130000,"Middle ($90K-$130K)",
O2725&lt;170000,"Upper Middle ($130K-$170K)",
O2725&gt;=170000,"High Salary (&gt;$170K)"
)</f>
        <v>Low Salary (&lt;$50K)</v>
      </c>
      <c r="R2725" t="str" cm="1">
        <f t="array" ref="R2725">_xlfn.IFS(
G2725&lt;=2,"New Customers (0-2Y)",
G2725&lt;=5,"Growing Customers (3-5Y)",
G2725&lt;=8,"Established Customers (6-8Y)",
G2725&lt;=10,"Loyal Customers (9-10Y)"
)</f>
        <v>Established Customers (6-8Y)</v>
      </c>
    </row>
    <row r="2726" spans="1:18" x14ac:dyDescent="0.35">
      <c r="A2726">
        <v>15812628</v>
      </c>
      <c r="B2726" t="s">
        <v>1460</v>
      </c>
      <c r="C2726" t="s">
        <v>42</v>
      </c>
      <c r="D2726" t="s">
        <v>18</v>
      </c>
      <c r="E2726">
        <v>38</v>
      </c>
      <c r="F2726" t="s">
        <v>19</v>
      </c>
      <c r="G2726">
        <v>8</v>
      </c>
      <c r="H2726" s="4">
        <v>120623.21</v>
      </c>
      <c r="I2726" t="s">
        <v>33</v>
      </c>
      <c r="J2726">
        <v>1</v>
      </c>
      <c r="K2726">
        <v>453</v>
      </c>
      <c r="L2726" t="s">
        <v>44</v>
      </c>
      <c r="M2726" t="s">
        <v>21</v>
      </c>
      <c r="N2726" t="s">
        <v>32</v>
      </c>
      <c r="O2726" s="4">
        <v>129697.99</v>
      </c>
      <c r="P2726" t="s">
        <v>28</v>
      </c>
      <c r="Q2726" t="str" cm="1">
        <f t="array" ref="Q2726">_xlfn.IFS(
O2726&lt;50000,"Low Salary (&lt;$50K)",
O2726&lt;90000,"Lower Middle ($50K-$90K)",
O2726&lt;130000,"Middle ($90K-$130K)",
O2726&lt;170000,"Upper Middle ($130K-$170K)",
O2726&gt;=170000,"High Salary (&gt;$170K)"
)</f>
        <v>Middle ($90K-$130K)</v>
      </c>
      <c r="R2726" t="str" cm="1">
        <f t="array" ref="R2726">_xlfn.IFS(
G2726&lt;=2,"New Customers (0-2Y)",
G2726&lt;=5,"Growing Customers (3-5Y)",
G2726&lt;=8,"Established Customers (6-8Y)",
G2726&lt;=10,"Loyal Customers (9-10Y)"
)</f>
        <v>Established Customers (6-8Y)</v>
      </c>
    </row>
    <row r="2727" spans="1:18" x14ac:dyDescent="0.35">
      <c r="A2727">
        <v>15597951</v>
      </c>
      <c r="B2727" t="s">
        <v>434</v>
      </c>
      <c r="C2727" t="s">
        <v>17</v>
      </c>
      <c r="D2727" t="s">
        <v>18</v>
      </c>
      <c r="E2727">
        <v>58</v>
      </c>
      <c r="F2727" t="s">
        <v>19</v>
      </c>
      <c r="G2727">
        <v>4</v>
      </c>
      <c r="H2727" s="4">
        <v>114713.57</v>
      </c>
      <c r="I2727" t="s">
        <v>33</v>
      </c>
      <c r="J2727">
        <v>1</v>
      </c>
      <c r="K2727">
        <v>471</v>
      </c>
      <c r="L2727" t="s">
        <v>44</v>
      </c>
      <c r="M2727" t="s">
        <v>21</v>
      </c>
      <c r="N2727" t="s">
        <v>22</v>
      </c>
      <c r="O2727" s="4">
        <v>36315.03</v>
      </c>
      <c r="P2727" t="s">
        <v>28</v>
      </c>
      <c r="Q2727" t="str" cm="1">
        <f t="array" ref="Q2727">_xlfn.IFS(
O2727&lt;50000,"Low Salary (&lt;$50K)",
O2727&lt;90000,"Lower Middle ($50K-$90K)",
O2727&lt;130000,"Middle ($90K-$130K)",
O2727&lt;170000,"Upper Middle ($130K-$170K)",
O2727&gt;=170000,"High Salary (&gt;$170K)"
)</f>
        <v>Low Salary (&lt;$50K)</v>
      </c>
      <c r="R2727" t="str" cm="1">
        <f t="array" ref="R2727">_xlfn.IFS(
G2727&lt;=2,"New Customers (0-2Y)",
G2727&lt;=5,"Growing Customers (3-5Y)",
G2727&lt;=8,"Established Customers (6-8Y)",
G2727&lt;=10,"Loyal Customers (9-10Y)"
)</f>
        <v>Growing Customers (3-5Y)</v>
      </c>
    </row>
    <row r="2728" spans="1:18" x14ac:dyDescent="0.35">
      <c r="A2728">
        <v>15807045</v>
      </c>
      <c r="B2728" t="s">
        <v>882</v>
      </c>
      <c r="C2728" t="s">
        <v>42</v>
      </c>
      <c r="D2728" t="s">
        <v>18</v>
      </c>
      <c r="E2728">
        <v>37</v>
      </c>
      <c r="F2728" t="s">
        <v>19</v>
      </c>
      <c r="G2728">
        <v>3</v>
      </c>
      <c r="H2728" s="4">
        <v>103457.76</v>
      </c>
      <c r="I2728" t="s">
        <v>33</v>
      </c>
      <c r="J2728">
        <v>1</v>
      </c>
      <c r="K2728">
        <v>829</v>
      </c>
      <c r="L2728" t="s">
        <v>37</v>
      </c>
      <c r="M2728" t="s">
        <v>27</v>
      </c>
      <c r="N2728" t="s">
        <v>32</v>
      </c>
      <c r="O2728" s="4">
        <v>1114.1199999999999</v>
      </c>
      <c r="P2728" t="s">
        <v>28</v>
      </c>
      <c r="Q2728" t="str" cm="1">
        <f t="array" ref="Q2728">_xlfn.IFS(
O2728&lt;50000,"Low Salary (&lt;$50K)",
O2728&lt;90000,"Lower Middle ($50K-$90K)",
O2728&lt;130000,"Middle ($90K-$130K)",
O2728&lt;170000,"Upper Middle ($130K-$170K)",
O2728&gt;=170000,"High Salary (&gt;$170K)"
)</f>
        <v>Low Salary (&lt;$50K)</v>
      </c>
      <c r="R2728" t="str" cm="1">
        <f t="array" ref="R2728">_xlfn.IFS(
G2728&lt;=2,"New Customers (0-2Y)",
G2728&lt;=5,"Growing Customers (3-5Y)",
G2728&lt;=8,"Established Customers (6-8Y)",
G2728&lt;=10,"Loyal Customers (9-10Y)"
)</f>
        <v>Growing Customers (3-5Y)</v>
      </c>
    </row>
    <row r="2729" spans="1:18" x14ac:dyDescent="0.35">
      <c r="A2729">
        <v>15581748</v>
      </c>
      <c r="B2729" t="s">
        <v>644</v>
      </c>
      <c r="C2729" t="s">
        <v>42</v>
      </c>
      <c r="D2729" t="s">
        <v>39</v>
      </c>
      <c r="E2729">
        <v>57</v>
      </c>
      <c r="F2729" t="s">
        <v>19</v>
      </c>
      <c r="G2729">
        <v>2</v>
      </c>
      <c r="H2729" s="4">
        <v>101134.87</v>
      </c>
      <c r="I2729" t="s">
        <v>33</v>
      </c>
      <c r="J2729">
        <v>2</v>
      </c>
      <c r="K2729">
        <v>754</v>
      </c>
      <c r="L2729" t="s">
        <v>35</v>
      </c>
      <c r="M2729" t="s">
        <v>21</v>
      </c>
      <c r="N2729" t="s">
        <v>22</v>
      </c>
      <c r="O2729" s="4">
        <v>70954.41</v>
      </c>
      <c r="P2729" t="s">
        <v>28</v>
      </c>
      <c r="Q2729" t="str" cm="1">
        <f t="array" ref="Q2729">_xlfn.IFS(
O2729&lt;50000,"Low Salary (&lt;$50K)",
O2729&lt;90000,"Lower Middle ($50K-$90K)",
O2729&lt;130000,"Middle ($90K-$130K)",
O2729&lt;170000,"Upper Middle ($130K-$170K)",
O2729&gt;=170000,"High Salary (&gt;$170K)"
)</f>
        <v>Lower Middle ($50K-$90K)</v>
      </c>
      <c r="R2729" t="str" cm="1">
        <f t="array" ref="R2729">_xlfn.IFS(
G2729&lt;=2,"New Customers (0-2Y)",
G2729&lt;=5,"Growing Customers (3-5Y)",
G2729&lt;=8,"Established Customers (6-8Y)",
G2729&lt;=10,"Loyal Customers (9-10Y)"
)</f>
        <v>New Customers (0-2Y)</v>
      </c>
    </row>
    <row r="2730" spans="1:18" x14ac:dyDescent="0.35">
      <c r="A2730">
        <v>15770420</v>
      </c>
      <c r="B2730" t="s">
        <v>1461</v>
      </c>
      <c r="C2730" t="s">
        <v>42</v>
      </c>
      <c r="D2730" t="s">
        <v>39</v>
      </c>
      <c r="E2730">
        <v>46</v>
      </c>
      <c r="F2730" t="s">
        <v>19</v>
      </c>
      <c r="G2730">
        <v>10</v>
      </c>
      <c r="H2730" s="4">
        <v>78136.36</v>
      </c>
      <c r="I2730" t="s">
        <v>29</v>
      </c>
      <c r="J2730">
        <v>2</v>
      </c>
      <c r="K2730">
        <v>749</v>
      </c>
      <c r="L2730" t="s">
        <v>35</v>
      </c>
      <c r="M2730" t="s">
        <v>21</v>
      </c>
      <c r="N2730" t="s">
        <v>22</v>
      </c>
      <c r="O2730" s="4">
        <v>73470.98</v>
      </c>
      <c r="P2730" t="s">
        <v>28</v>
      </c>
      <c r="Q2730" t="str" cm="1">
        <f t="array" ref="Q2730">_xlfn.IFS(
O2730&lt;50000,"Low Salary (&lt;$50K)",
O2730&lt;90000,"Lower Middle ($50K-$90K)",
O2730&lt;130000,"Middle ($90K-$130K)",
O2730&lt;170000,"Upper Middle ($130K-$170K)",
O2730&gt;=170000,"High Salary (&gt;$170K)"
)</f>
        <v>Lower Middle ($50K-$90K)</v>
      </c>
      <c r="R2730" t="str" cm="1">
        <f t="array" ref="R2730">_xlfn.IFS(
G2730&lt;=2,"New Customers (0-2Y)",
G2730&lt;=5,"Growing Customers (3-5Y)",
G2730&lt;=8,"Established Customers (6-8Y)",
G2730&lt;=10,"Loyal Customers (9-10Y)"
)</f>
        <v>Loyal Customers (9-10Y)</v>
      </c>
    </row>
    <row r="2731" spans="1:18" x14ac:dyDescent="0.35">
      <c r="A2731">
        <v>15608230</v>
      </c>
      <c r="B2731" t="s">
        <v>1462</v>
      </c>
      <c r="C2731" t="s">
        <v>17</v>
      </c>
      <c r="D2731" t="s">
        <v>39</v>
      </c>
      <c r="E2731">
        <v>23</v>
      </c>
      <c r="F2731" t="s">
        <v>43</v>
      </c>
      <c r="G2731">
        <v>1</v>
      </c>
      <c r="H2731" s="4">
        <v>0</v>
      </c>
      <c r="I2731" t="s">
        <v>24</v>
      </c>
      <c r="J2731">
        <v>2</v>
      </c>
      <c r="K2731">
        <v>667</v>
      </c>
      <c r="L2731" t="s">
        <v>35</v>
      </c>
      <c r="M2731" t="s">
        <v>21</v>
      </c>
      <c r="N2731" t="s">
        <v>32</v>
      </c>
      <c r="O2731" s="4">
        <v>91573.19</v>
      </c>
      <c r="P2731" t="s">
        <v>28</v>
      </c>
      <c r="Q2731" t="str" cm="1">
        <f t="array" ref="Q2731">_xlfn.IFS(
O2731&lt;50000,"Low Salary (&lt;$50K)",
O2731&lt;90000,"Lower Middle ($50K-$90K)",
O2731&lt;130000,"Middle ($90K-$130K)",
O2731&lt;170000,"Upper Middle ($130K-$170K)",
O2731&gt;=170000,"High Salary (&gt;$170K)"
)</f>
        <v>Middle ($90K-$130K)</v>
      </c>
      <c r="R2731" t="str" cm="1">
        <f t="array" ref="R2731">_xlfn.IFS(
G2731&lt;=2,"New Customers (0-2Y)",
G2731&lt;=5,"Growing Customers (3-5Y)",
G2731&lt;=8,"Established Customers (6-8Y)",
G2731&lt;=10,"Loyal Customers (9-10Y)"
)</f>
        <v>New Customers (0-2Y)</v>
      </c>
    </row>
    <row r="2732" spans="1:18" x14ac:dyDescent="0.35">
      <c r="A2732">
        <v>15730339</v>
      </c>
      <c r="B2732" t="s">
        <v>545</v>
      </c>
      <c r="C2732" t="s">
        <v>26</v>
      </c>
      <c r="D2732" t="s">
        <v>39</v>
      </c>
      <c r="E2732">
        <v>30</v>
      </c>
      <c r="F2732" t="s">
        <v>19</v>
      </c>
      <c r="G2732">
        <v>3</v>
      </c>
      <c r="H2732" s="4">
        <v>133446.34</v>
      </c>
      <c r="I2732" t="s">
        <v>33</v>
      </c>
      <c r="J2732">
        <v>1</v>
      </c>
      <c r="K2732">
        <v>670</v>
      </c>
      <c r="L2732" t="s">
        <v>35</v>
      </c>
      <c r="M2732" t="s">
        <v>27</v>
      </c>
      <c r="N2732" t="s">
        <v>32</v>
      </c>
      <c r="O2732" s="4">
        <v>3154.95</v>
      </c>
      <c r="P2732" t="s">
        <v>28</v>
      </c>
      <c r="Q2732" t="str" cm="1">
        <f t="array" ref="Q2732">_xlfn.IFS(
O2732&lt;50000,"Low Salary (&lt;$50K)",
O2732&lt;90000,"Lower Middle ($50K-$90K)",
O2732&lt;130000,"Middle ($90K-$130K)",
O2732&lt;170000,"Upper Middle ($130K-$170K)",
O2732&gt;=170000,"High Salary (&gt;$170K)"
)</f>
        <v>Low Salary (&lt;$50K)</v>
      </c>
      <c r="R2732" t="str" cm="1">
        <f t="array" ref="R2732">_xlfn.IFS(
G2732&lt;=2,"New Customers (0-2Y)",
G2732&lt;=5,"Growing Customers (3-5Y)",
G2732&lt;=8,"Established Customers (6-8Y)",
G2732&lt;=10,"Loyal Customers (9-10Y)"
)</f>
        <v>Growing Customers (3-5Y)</v>
      </c>
    </row>
    <row r="2733" spans="1:18" x14ac:dyDescent="0.35">
      <c r="A2733">
        <v>15712584</v>
      </c>
      <c r="B2733" t="s">
        <v>266</v>
      </c>
      <c r="C2733" t="s">
        <v>17</v>
      </c>
      <c r="D2733" t="s">
        <v>18</v>
      </c>
      <c r="E2733">
        <v>33</v>
      </c>
      <c r="F2733" t="s">
        <v>19</v>
      </c>
      <c r="G2733">
        <v>7</v>
      </c>
      <c r="H2733" s="4">
        <v>0</v>
      </c>
      <c r="I2733" t="s">
        <v>24</v>
      </c>
      <c r="J2733">
        <v>2</v>
      </c>
      <c r="K2733">
        <v>670</v>
      </c>
      <c r="L2733" t="s">
        <v>35</v>
      </c>
      <c r="M2733" t="s">
        <v>21</v>
      </c>
      <c r="N2733" t="s">
        <v>22</v>
      </c>
      <c r="O2733" s="4">
        <v>88187.81</v>
      </c>
      <c r="P2733" t="s">
        <v>28</v>
      </c>
      <c r="Q2733" t="str" cm="1">
        <f t="array" ref="Q2733">_xlfn.IFS(
O2733&lt;50000,"Low Salary (&lt;$50K)",
O2733&lt;90000,"Lower Middle ($50K-$90K)",
O2733&lt;130000,"Middle ($90K-$130K)",
O2733&lt;170000,"Upper Middle ($130K-$170K)",
O2733&gt;=170000,"High Salary (&gt;$170K)"
)</f>
        <v>Lower Middle ($50K-$90K)</v>
      </c>
      <c r="R2733" t="str" cm="1">
        <f t="array" ref="R2733">_xlfn.IFS(
G2733&lt;=2,"New Customers (0-2Y)",
G2733&lt;=5,"Growing Customers (3-5Y)",
G2733&lt;=8,"Established Customers (6-8Y)",
G2733&lt;=10,"Loyal Customers (9-10Y)"
)</f>
        <v>Established Customers (6-8Y)</v>
      </c>
    </row>
    <row r="2734" spans="1:18" x14ac:dyDescent="0.35">
      <c r="A2734">
        <v>15592816</v>
      </c>
      <c r="B2734" t="s">
        <v>1463</v>
      </c>
      <c r="C2734" t="s">
        <v>42</v>
      </c>
      <c r="D2734" t="s">
        <v>18</v>
      </c>
      <c r="E2734">
        <v>48</v>
      </c>
      <c r="F2734" t="s">
        <v>19</v>
      </c>
      <c r="G2734">
        <v>1</v>
      </c>
      <c r="H2734" s="4">
        <v>108076.33</v>
      </c>
      <c r="I2734" t="s">
        <v>33</v>
      </c>
      <c r="J2734">
        <v>1</v>
      </c>
      <c r="K2734">
        <v>623</v>
      </c>
      <c r="L2734" t="s">
        <v>20</v>
      </c>
      <c r="M2734" t="s">
        <v>21</v>
      </c>
      <c r="N2734" t="s">
        <v>32</v>
      </c>
      <c r="O2734" s="4">
        <v>118855.26</v>
      </c>
      <c r="P2734" t="s">
        <v>23</v>
      </c>
      <c r="Q2734" t="str" cm="1">
        <f t="array" ref="Q2734">_xlfn.IFS(
O2734&lt;50000,"Low Salary (&lt;$50K)",
O2734&lt;90000,"Lower Middle ($50K-$90K)",
O2734&lt;130000,"Middle ($90K-$130K)",
O2734&lt;170000,"Upper Middle ($130K-$170K)",
O2734&gt;=170000,"High Salary (&gt;$170K)"
)</f>
        <v>Middle ($90K-$130K)</v>
      </c>
      <c r="R2734" t="str" cm="1">
        <f t="array" ref="R2734">_xlfn.IFS(
G2734&lt;=2,"New Customers (0-2Y)",
G2734&lt;=5,"Growing Customers (3-5Y)",
G2734&lt;=8,"Established Customers (6-8Y)",
G2734&lt;=10,"Loyal Customers (9-10Y)"
)</f>
        <v>New Customers (0-2Y)</v>
      </c>
    </row>
    <row r="2735" spans="1:18" x14ac:dyDescent="0.35">
      <c r="A2735">
        <v>15641480</v>
      </c>
      <c r="B2735" t="s">
        <v>1464</v>
      </c>
      <c r="C2735" t="s">
        <v>17</v>
      </c>
      <c r="D2735" t="s">
        <v>39</v>
      </c>
      <c r="E2735">
        <v>32</v>
      </c>
      <c r="F2735" t="s">
        <v>19</v>
      </c>
      <c r="G2735">
        <v>5</v>
      </c>
      <c r="H2735" s="4">
        <v>131354.25</v>
      </c>
      <c r="I2735" t="s">
        <v>33</v>
      </c>
      <c r="J2735">
        <v>1</v>
      </c>
      <c r="K2735">
        <v>571</v>
      </c>
      <c r="L2735" t="s">
        <v>31</v>
      </c>
      <c r="M2735" t="s">
        <v>21</v>
      </c>
      <c r="N2735" t="s">
        <v>32</v>
      </c>
      <c r="O2735" s="4">
        <v>125256.53</v>
      </c>
      <c r="P2735" t="s">
        <v>28</v>
      </c>
      <c r="Q2735" t="str" cm="1">
        <f t="array" ref="Q2735">_xlfn.IFS(
O2735&lt;50000,"Low Salary (&lt;$50K)",
O2735&lt;90000,"Lower Middle ($50K-$90K)",
O2735&lt;130000,"Middle ($90K-$130K)",
O2735&lt;170000,"Upper Middle ($130K-$170K)",
O2735&gt;=170000,"High Salary (&gt;$170K)"
)</f>
        <v>Middle ($90K-$130K)</v>
      </c>
      <c r="R2735" t="str" cm="1">
        <f t="array" ref="R2735">_xlfn.IFS(
G2735&lt;=2,"New Customers (0-2Y)",
G2735&lt;=5,"Growing Customers (3-5Y)",
G2735&lt;=8,"Established Customers (6-8Y)",
G2735&lt;=10,"Loyal Customers (9-10Y)"
)</f>
        <v>Growing Customers (3-5Y)</v>
      </c>
    </row>
    <row r="2736" spans="1:18" x14ac:dyDescent="0.35">
      <c r="A2736">
        <v>15708505</v>
      </c>
      <c r="B2736" t="s">
        <v>763</v>
      </c>
      <c r="C2736" t="s">
        <v>42</v>
      </c>
      <c r="D2736" t="s">
        <v>18</v>
      </c>
      <c r="E2736">
        <v>37</v>
      </c>
      <c r="F2736" t="s">
        <v>19</v>
      </c>
      <c r="G2736">
        <v>7</v>
      </c>
      <c r="H2736" s="4">
        <v>62974.64</v>
      </c>
      <c r="I2736" t="s">
        <v>29</v>
      </c>
      <c r="J2736">
        <v>2</v>
      </c>
      <c r="K2736">
        <v>641</v>
      </c>
      <c r="L2736" t="s">
        <v>20</v>
      </c>
      <c r="M2736" t="s">
        <v>27</v>
      </c>
      <c r="N2736" t="s">
        <v>22</v>
      </c>
      <c r="O2736" s="4">
        <v>39016.43</v>
      </c>
      <c r="P2736" t="s">
        <v>28</v>
      </c>
      <c r="Q2736" t="str" cm="1">
        <f t="array" ref="Q2736">_xlfn.IFS(
O2736&lt;50000,"Low Salary (&lt;$50K)",
O2736&lt;90000,"Lower Middle ($50K-$90K)",
O2736&lt;130000,"Middle ($90K-$130K)",
O2736&lt;170000,"Upper Middle ($130K-$170K)",
O2736&gt;=170000,"High Salary (&gt;$170K)"
)</f>
        <v>Low Salary (&lt;$50K)</v>
      </c>
      <c r="R2736" t="str" cm="1">
        <f t="array" ref="R2736">_xlfn.IFS(
G2736&lt;=2,"New Customers (0-2Y)",
G2736&lt;=5,"Growing Customers (3-5Y)",
G2736&lt;=8,"Established Customers (6-8Y)",
G2736&lt;=10,"Loyal Customers (9-10Y)"
)</f>
        <v>Established Customers (6-8Y)</v>
      </c>
    </row>
    <row r="2737" spans="1:18" x14ac:dyDescent="0.35">
      <c r="A2737">
        <v>15791131</v>
      </c>
      <c r="B2737" t="s">
        <v>1465</v>
      </c>
      <c r="C2737" t="s">
        <v>42</v>
      </c>
      <c r="D2737" t="s">
        <v>18</v>
      </c>
      <c r="E2737">
        <v>30</v>
      </c>
      <c r="F2737" t="s">
        <v>19</v>
      </c>
      <c r="G2737">
        <v>2</v>
      </c>
      <c r="H2737" s="4">
        <v>143340.44</v>
      </c>
      <c r="I2737" t="s">
        <v>33</v>
      </c>
      <c r="J2737">
        <v>1</v>
      </c>
      <c r="K2737">
        <v>551</v>
      </c>
      <c r="L2737" t="s">
        <v>31</v>
      </c>
      <c r="M2737" t="s">
        <v>21</v>
      </c>
      <c r="N2737" t="s">
        <v>32</v>
      </c>
      <c r="O2737" s="4">
        <v>145796.49</v>
      </c>
      <c r="P2737" t="s">
        <v>28</v>
      </c>
      <c r="Q2737" t="str" cm="1">
        <f t="array" ref="Q2737">_xlfn.IFS(
O2737&lt;50000,"Low Salary (&lt;$50K)",
O2737&lt;90000,"Lower Middle ($50K-$90K)",
O2737&lt;130000,"Middle ($90K-$130K)",
O2737&lt;170000,"Upper Middle ($130K-$170K)",
O2737&gt;=170000,"High Salary (&gt;$170K)"
)</f>
        <v>Upper Middle ($130K-$170K)</v>
      </c>
      <c r="R2737" t="str" cm="1">
        <f t="array" ref="R2737">_xlfn.IFS(
G2737&lt;=2,"New Customers (0-2Y)",
G2737&lt;=5,"Growing Customers (3-5Y)",
G2737&lt;=8,"Established Customers (6-8Y)",
G2737&lt;=10,"Loyal Customers (9-10Y)"
)</f>
        <v>New Customers (0-2Y)</v>
      </c>
    </row>
    <row r="2738" spans="1:18" x14ac:dyDescent="0.35">
      <c r="A2738">
        <v>15618225</v>
      </c>
      <c r="B2738" t="s">
        <v>1466</v>
      </c>
      <c r="C2738" t="s">
        <v>42</v>
      </c>
      <c r="D2738" t="s">
        <v>39</v>
      </c>
      <c r="E2738">
        <v>36</v>
      </c>
      <c r="F2738" t="s">
        <v>19</v>
      </c>
      <c r="G2738">
        <v>8</v>
      </c>
      <c r="H2738" s="4">
        <v>116993.43</v>
      </c>
      <c r="I2738" t="s">
        <v>33</v>
      </c>
      <c r="J2738">
        <v>2</v>
      </c>
      <c r="K2738">
        <v>741</v>
      </c>
      <c r="L2738" t="s">
        <v>35</v>
      </c>
      <c r="M2738" t="s">
        <v>21</v>
      </c>
      <c r="N2738" t="s">
        <v>32</v>
      </c>
      <c r="O2738" s="4">
        <v>168816.22</v>
      </c>
      <c r="P2738" t="s">
        <v>28</v>
      </c>
      <c r="Q2738" t="str" cm="1">
        <f t="array" ref="Q2738">_xlfn.IFS(
O2738&lt;50000,"Low Salary (&lt;$50K)",
O2738&lt;90000,"Lower Middle ($50K-$90K)",
O2738&lt;130000,"Middle ($90K-$130K)",
O2738&lt;170000,"Upper Middle ($130K-$170K)",
O2738&gt;=170000,"High Salary (&gt;$170K)"
)</f>
        <v>Upper Middle ($130K-$170K)</v>
      </c>
      <c r="R2738" t="str" cm="1">
        <f t="array" ref="R2738">_xlfn.IFS(
G2738&lt;=2,"New Customers (0-2Y)",
G2738&lt;=5,"Growing Customers (3-5Y)",
G2738&lt;=8,"Established Customers (6-8Y)",
G2738&lt;=10,"Loyal Customers (9-10Y)"
)</f>
        <v>Established Customers (6-8Y)</v>
      </c>
    </row>
    <row r="2739" spans="1:18" x14ac:dyDescent="0.35">
      <c r="A2739">
        <v>15644724</v>
      </c>
      <c r="B2739" t="s">
        <v>1046</v>
      </c>
      <c r="C2739" t="s">
        <v>17</v>
      </c>
      <c r="D2739" t="s">
        <v>39</v>
      </c>
      <c r="E2739">
        <v>31</v>
      </c>
      <c r="F2739" t="s">
        <v>19</v>
      </c>
      <c r="G2739">
        <v>4</v>
      </c>
      <c r="H2739" s="4">
        <v>58662.92</v>
      </c>
      <c r="I2739" t="s">
        <v>29</v>
      </c>
      <c r="J2739">
        <v>2</v>
      </c>
      <c r="K2739">
        <v>472</v>
      </c>
      <c r="L2739" t="s">
        <v>44</v>
      </c>
      <c r="M2739" t="s">
        <v>27</v>
      </c>
      <c r="N2739" t="s">
        <v>22</v>
      </c>
      <c r="O2739" s="4">
        <v>73322</v>
      </c>
      <c r="P2739" t="s">
        <v>28</v>
      </c>
      <c r="Q2739" t="str" cm="1">
        <f t="array" ref="Q2739">_xlfn.IFS(
O2739&lt;50000,"Low Salary (&lt;$50K)",
O2739&lt;90000,"Lower Middle ($50K-$90K)",
O2739&lt;130000,"Middle ($90K-$130K)",
O2739&lt;170000,"Upper Middle ($130K-$170K)",
O2739&gt;=170000,"High Salary (&gt;$170K)"
)</f>
        <v>Lower Middle ($50K-$90K)</v>
      </c>
      <c r="R2739" t="str" cm="1">
        <f t="array" ref="R2739">_xlfn.IFS(
G2739&lt;=2,"New Customers (0-2Y)",
G2739&lt;=5,"Growing Customers (3-5Y)",
G2739&lt;=8,"Established Customers (6-8Y)",
G2739&lt;=10,"Loyal Customers (9-10Y)"
)</f>
        <v>Growing Customers (3-5Y)</v>
      </c>
    </row>
    <row r="2740" spans="1:18" x14ac:dyDescent="0.35">
      <c r="A2740">
        <v>15662098</v>
      </c>
      <c r="B2740" t="s">
        <v>676</v>
      </c>
      <c r="C2740" t="s">
        <v>26</v>
      </c>
      <c r="D2740" t="s">
        <v>39</v>
      </c>
      <c r="E2740">
        <v>41</v>
      </c>
      <c r="F2740" t="s">
        <v>19</v>
      </c>
      <c r="G2740">
        <v>3</v>
      </c>
      <c r="H2740" s="4">
        <v>128808.65</v>
      </c>
      <c r="I2740" t="s">
        <v>33</v>
      </c>
      <c r="J2740">
        <v>3</v>
      </c>
      <c r="K2740">
        <v>650</v>
      </c>
      <c r="L2740" t="s">
        <v>20</v>
      </c>
      <c r="M2740" t="s">
        <v>27</v>
      </c>
      <c r="N2740" t="s">
        <v>32</v>
      </c>
      <c r="O2740" s="4">
        <v>113677.53</v>
      </c>
      <c r="P2740" t="s">
        <v>23</v>
      </c>
      <c r="Q2740" t="str" cm="1">
        <f t="array" ref="Q2740">_xlfn.IFS(
O2740&lt;50000,"Low Salary (&lt;$50K)",
O2740&lt;90000,"Lower Middle ($50K-$90K)",
O2740&lt;130000,"Middle ($90K-$130K)",
O2740&lt;170000,"Upper Middle ($130K-$170K)",
O2740&gt;=170000,"High Salary (&gt;$170K)"
)</f>
        <v>Middle ($90K-$130K)</v>
      </c>
      <c r="R2740" t="str" cm="1">
        <f t="array" ref="R2740">_xlfn.IFS(
G2740&lt;=2,"New Customers (0-2Y)",
G2740&lt;=5,"Growing Customers (3-5Y)",
G2740&lt;=8,"Established Customers (6-8Y)",
G2740&lt;=10,"Loyal Customers (9-10Y)"
)</f>
        <v>Growing Customers (3-5Y)</v>
      </c>
    </row>
    <row r="2741" spans="1:18" x14ac:dyDescent="0.35">
      <c r="A2741">
        <v>15723894</v>
      </c>
      <c r="B2741" t="s">
        <v>1467</v>
      </c>
      <c r="C2741" t="s">
        <v>17</v>
      </c>
      <c r="D2741" t="s">
        <v>39</v>
      </c>
      <c r="E2741">
        <v>45</v>
      </c>
      <c r="F2741" t="s">
        <v>19</v>
      </c>
      <c r="G2741">
        <v>7</v>
      </c>
      <c r="H2741" s="4">
        <v>137555.44</v>
      </c>
      <c r="I2741" t="s">
        <v>33</v>
      </c>
      <c r="J2741">
        <v>1</v>
      </c>
      <c r="K2741">
        <v>625</v>
      </c>
      <c r="L2741" t="s">
        <v>20</v>
      </c>
      <c r="M2741" t="s">
        <v>27</v>
      </c>
      <c r="N2741" t="s">
        <v>32</v>
      </c>
      <c r="O2741" s="4">
        <v>124607.7</v>
      </c>
      <c r="P2741" t="s">
        <v>28</v>
      </c>
      <c r="Q2741" t="str" cm="1">
        <f t="array" ref="Q2741">_xlfn.IFS(
O2741&lt;50000,"Low Salary (&lt;$50K)",
O2741&lt;90000,"Lower Middle ($50K-$90K)",
O2741&lt;130000,"Middle ($90K-$130K)",
O2741&lt;170000,"Upper Middle ($130K-$170K)",
O2741&gt;=170000,"High Salary (&gt;$170K)"
)</f>
        <v>Middle ($90K-$130K)</v>
      </c>
      <c r="R2741" t="str" cm="1">
        <f t="array" ref="R2741">_xlfn.IFS(
G2741&lt;=2,"New Customers (0-2Y)",
G2741&lt;=5,"Growing Customers (3-5Y)",
G2741&lt;=8,"Established Customers (6-8Y)",
G2741&lt;=10,"Loyal Customers (9-10Y)"
)</f>
        <v>Established Customers (6-8Y)</v>
      </c>
    </row>
    <row r="2742" spans="1:18" x14ac:dyDescent="0.35">
      <c r="A2742">
        <v>15787699</v>
      </c>
      <c r="B2742" t="s">
        <v>523</v>
      </c>
      <c r="C2742" t="s">
        <v>42</v>
      </c>
      <c r="D2742" t="s">
        <v>39</v>
      </c>
      <c r="E2742">
        <v>34</v>
      </c>
      <c r="F2742" t="s">
        <v>19</v>
      </c>
      <c r="G2742">
        <v>4</v>
      </c>
      <c r="H2742" s="4">
        <v>142393.10999999999</v>
      </c>
      <c r="I2742" t="s">
        <v>33</v>
      </c>
      <c r="J2742">
        <v>1</v>
      </c>
      <c r="K2742">
        <v>650</v>
      </c>
      <c r="L2742" t="s">
        <v>20</v>
      </c>
      <c r="M2742" t="s">
        <v>21</v>
      </c>
      <c r="N2742" t="s">
        <v>22</v>
      </c>
      <c r="O2742" s="4">
        <v>11276.48</v>
      </c>
      <c r="P2742" t="s">
        <v>28</v>
      </c>
      <c r="Q2742" t="str" cm="1">
        <f t="array" ref="Q2742">_xlfn.IFS(
O2742&lt;50000,"Low Salary (&lt;$50K)",
O2742&lt;90000,"Lower Middle ($50K-$90K)",
O2742&lt;130000,"Middle ($90K-$130K)",
O2742&lt;170000,"Upper Middle ($130K-$170K)",
O2742&gt;=170000,"High Salary (&gt;$170K)"
)</f>
        <v>Low Salary (&lt;$50K)</v>
      </c>
      <c r="R2742" t="str" cm="1">
        <f t="array" ref="R2742">_xlfn.IFS(
G2742&lt;=2,"New Customers (0-2Y)",
G2742&lt;=5,"Growing Customers (3-5Y)",
G2742&lt;=8,"Established Customers (6-8Y)",
G2742&lt;=10,"Loyal Customers (9-10Y)"
)</f>
        <v>Growing Customers (3-5Y)</v>
      </c>
    </row>
    <row r="2743" spans="1:18" x14ac:dyDescent="0.35">
      <c r="A2743">
        <v>15687738</v>
      </c>
      <c r="B2743" t="s">
        <v>1468</v>
      </c>
      <c r="C2743" t="s">
        <v>17</v>
      </c>
      <c r="D2743" t="s">
        <v>18</v>
      </c>
      <c r="E2743">
        <v>38</v>
      </c>
      <c r="F2743" t="s">
        <v>19</v>
      </c>
      <c r="G2743">
        <v>8</v>
      </c>
      <c r="H2743" s="4">
        <v>0</v>
      </c>
      <c r="I2743" t="s">
        <v>24</v>
      </c>
      <c r="J2743">
        <v>2</v>
      </c>
      <c r="K2743">
        <v>535</v>
      </c>
      <c r="L2743" t="s">
        <v>31</v>
      </c>
      <c r="M2743" t="s">
        <v>21</v>
      </c>
      <c r="N2743" t="s">
        <v>32</v>
      </c>
      <c r="O2743" s="4">
        <v>136620.64000000001</v>
      </c>
      <c r="P2743" t="s">
        <v>28</v>
      </c>
      <c r="Q2743" t="str" cm="1">
        <f t="array" ref="Q2743">_xlfn.IFS(
O2743&lt;50000,"Low Salary (&lt;$50K)",
O2743&lt;90000,"Lower Middle ($50K-$90K)",
O2743&lt;130000,"Middle ($90K-$130K)",
O2743&lt;170000,"Upper Middle ($130K-$170K)",
O2743&gt;=170000,"High Salary (&gt;$170K)"
)</f>
        <v>Upper Middle ($130K-$170K)</v>
      </c>
      <c r="R2743" t="str" cm="1">
        <f t="array" ref="R2743">_xlfn.IFS(
G2743&lt;=2,"New Customers (0-2Y)",
G2743&lt;=5,"Growing Customers (3-5Y)",
G2743&lt;=8,"Established Customers (6-8Y)",
G2743&lt;=10,"Loyal Customers (9-10Y)"
)</f>
        <v>Established Customers (6-8Y)</v>
      </c>
    </row>
    <row r="2744" spans="1:18" x14ac:dyDescent="0.35">
      <c r="A2744">
        <v>15576126</v>
      </c>
      <c r="B2744" t="s">
        <v>43</v>
      </c>
      <c r="C2744" t="s">
        <v>17</v>
      </c>
      <c r="D2744" t="s">
        <v>18</v>
      </c>
      <c r="E2744">
        <v>41</v>
      </c>
      <c r="F2744" t="s">
        <v>19</v>
      </c>
      <c r="G2744">
        <v>2</v>
      </c>
      <c r="H2744" s="4">
        <v>125785.23</v>
      </c>
      <c r="I2744" t="s">
        <v>33</v>
      </c>
      <c r="J2744">
        <v>1</v>
      </c>
      <c r="K2744">
        <v>649</v>
      </c>
      <c r="L2744" t="s">
        <v>20</v>
      </c>
      <c r="M2744" t="s">
        <v>21</v>
      </c>
      <c r="N2744" t="s">
        <v>22</v>
      </c>
      <c r="O2744" s="4">
        <v>70523.92</v>
      </c>
      <c r="P2744" t="s">
        <v>28</v>
      </c>
      <c r="Q2744" t="str" cm="1">
        <f t="array" ref="Q2744">_xlfn.IFS(
O2744&lt;50000,"Low Salary (&lt;$50K)",
O2744&lt;90000,"Lower Middle ($50K-$90K)",
O2744&lt;130000,"Middle ($90K-$130K)",
O2744&lt;170000,"Upper Middle ($130K-$170K)",
O2744&gt;=170000,"High Salary (&gt;$170K)"
)</f>
        <v>Lower Middle ($50K-$90K)</v>
      </c>
      <c r="R2744" t="str" cm="1">
        <f t="array" ref="R2744">_xlfn.IFS(
G2744&lt;=2,"New Customers (0-2Y)",
G2744&lt;=5,"Growing Customers (3-5Y)",
G2744&lt;=8,"Established Customers (6-8Y)",
G2744&lt;=10,"Loyal Customers (9-10Y)"
)</f>
        <v>New Customers (0-2Y)</v>
      </c>
    </row>
    <row r="2745" spans="1:18" x14ac:dyDescent="0.35">
      <c r="A2745">
        <v>15658889</v>
      </c>
      <c r="B2745" t="s">
        <v>72</v>
      </c>
      <c r="C2745" t="s">
        <v>17</v>
      </c>
      <c r="D2745" t="s">
        <v>39</v>
      </c>
      <c r="E2745">
        <v>22</v>
      </c>
      <c r="F2745" t="s">
        <v>43</v>
      </c>
      <c r="G2745">
        <v>4</v>
      </c>
      <c r="H2745" s="4">
        <v>136444.25</v>
      </c>
      <c r="I2745" t="s">
        <v>33</v>
      </c>
      <c r="J2745">
        <v>1</v>
      </c>
      <c r="K2745">
        <v>689</v>
      </c>
      <c r="L2745" t="s">
        <v>35</v>
      </c>
      <c r="M2745" t="s">
        <v>21</v>
      </c>
      <c r="N2745" t="s">
        <v>32</v>
      </c>
      <c r="O2745" s="4">
        <v>51980.25</v>
      </c>
      <c r="P2745" t="s">
        <v>23</v>
      </c>
      <c r="Q2745" t="str" cm="1">
        <f t="array" ref="Q2745">_xlfn.IFS(
O2745&lt;50000,"Low Salary (&lt;$50K)",
O2745&lt;90000,"Lower Middle ($50K-$90K)",
O2745&lt;130000,"Middle ($90K-$130K)",
O2745&lt;170000,"Upper Middle ($130K-$170K)",
O2745&gt;=170000,"High Salary (&gt;$170K)"
)</f>
        <v>Lower Middle ($50K-$90K)</v>
      </c>
      <c r="R2745" t="str" cm="1">
        <f t="array" ref="R2745">_xlfn.IFS(
G2745&lt;=2,"New Customers (0-2Y)",
G2745&lt;=5,"Growing Customers (3-5Y)",
G2745&lt;=8,"Established Customers (6-8Y)",
G2745&lt;=10,"Loyal Customers (9-10Y)"
)</f>
        <v>Growing Customers (3-5Y)</v>
      </c>
    </row>
    <row r="2746" spans="1:18" x14ac:dyDescent="0.35">
      <c r="A2746">
        <v>15667046</v>
      </c>
      <c r="B2746" t="s">
        <v>1353</v>
      </c>
      <c r="C2746" t="s">
        <v>26</v>
      </c>
      <c r="D2746" t="s">
        <v>39</v>
      </c>
      <c r="E2746">
        <v>38</v>
      </c>
      <c r="F2746" t="s">
        <v>19</v>
      </c>
      <c r="G2746">
        <v>7</v>
      </c>
      <c r="H2746" s="4">
        <v>121527.4</v>
      </c>
      <c r="I2746" t="s">
        <v>33</v>
      </c>
      <c r="J2746">
        <v>1</v>
      </c>
      <c r="K2746">
        <v>694</v>
      </c>
      <c r="L2746" t="s">
        <v>35</v>
      </c>
      <c r="M2746" t="s">
        <v>21</v>
      </c>
      <c r="N2746" t="s">
        <v>32</v>
      </c>
      <c r="O2746" s="4">
        <v>113481.02</v>
      </c>
      <c r="P2746" t="s">
        <v>28</v>
      </c>
      <c r="Q2746" t="str" cm="1">
        <f t="array" ref="Q2746">_xlfn.IFS(
O2746&lt;50000,"Low Salary (&lt;$50K)",
O2746&lt;90000,"Lower Middle ($50K-$90K)",
O2746&lt;130000,"Middle ($90K-$130K)",
O2746&lt;170000,"Upper Middle ($130K-$170K)",
O2746&gt;=170000,"High Salary (&gt;$170K)"
)</f>
        <v>Middle ($90K-$130K)</v>
      </c>
      <c r="R2746" t="str" cm="1">
        <f t="array" ref="R2746">_xlfn.IFS(
G2746&lt;=2,"New Customers (0-2Y)",
G2746&lt;=5,"Growing Customers (3-5Y)",
G2746&lt;=8,"Established Customers (6-8Y)",
G2746&lt;=10,"Loyal Customers (9-10Y)"
)</f>
        <v>Established Customers (6-8Y)</v>
      </c>
    </row>
    <row r="2747" spans="1:18" x14ac:dyDescent="0.35">
      <c r="A2747">
        <v>15669957</v>
      </c>
      <c r="B2747" t="s">
        <v>1469</v>
      </c>
      <c r="C2747" t="s">
        <v>42</v>
      </c>
      <c r="D2747" t="s">
        <v>39</v>
      </c>
      <c r="E2747">
        <v>52</v>
      </c>
      <c r="F2747" t="s">
        <v>19</v>
      </c>
      <c r="G2747">
        <v>9</v>
      </c>
      <c r="H2747" s="4">
        <v>144696.75</v>
      </c>
      <c r="I2747" t="s">
        <v>33</v>
      </c>
      <c r="J2747">
        <v>1</v>
      </c>
      <c r="K2747">
        <v>655</v>
      </c>
      <c r="L2747" t="s">
        <v>20</v>
      </c>
      <c r="M2747" t="s">
        <v>21</v>
      </c>
      <c r="N2747" t="s">
        <v>22</v>
      </c>
      <c r="O2747" s="4">
        <v>49025.79</v>
      </c>
      <c r="P2747" t="s">
        <v>28</v>
      </c>
      <c r="Q2747" t="str" cm="1">
        <f t="array" ref="Q2747">_xlfn.IFS(
O2747&lt;50000,"Low Salary (&lt;$50K)",
O2747&lt;90000,"Lower Middle ($50K-$90K)",
O2747&lt;130000,"Middle ($90K-$130K)",
O2747&lt;170000,"Upper Middle ($130K-$170K)",
O2747&gt;=170000,"High Salary (&gt;$170K)"
)</f>
        <v>Low Salary (&lt;$50K)</v>
      </c>
      <c r="R2747" t="str" cm="1">
        <f t="array" ref="R2747">_xlfn.IFS(
G2747&lt;=2,"New Customers (0-2Y)",
G2747&lt;=5,"Growing Customers (3-5Y)",
G2747&lt;=8,"Established Customers (6-8Y)",
G2747&lt;=10,"Loyal Customers (9-10Y)"
)</f>
        <v>Loyal Customers (9-10Y)</v>
      </c>
    </row>
    <row r="2748" spans="1:18" x14ac:dyDescent="0.35">
      <c r="A2748">
        <v>15655794</v>
      </c>
      <c r="B2748" t="s">
        <v>1470</v>
      </c>
      <c r="C2748" t="s">
        <v>17</v>
      </c>
      <c r="D2748" t="s">
        <v>39</v>
      </c>
      <c r="E2748">
        <v>36</v>
      </c>
      <c r="F2748" t="s">
        <v>19</v>
      </c>
      <c r="G2748">
        <v>8</v>
      </c>
      <c r="H2748" s="4">
        <v>0</v>
      </c>
      <c r="I2748" t="s">
        <v>24</v>
      </c>
      <c r="J2748">
        <v>2</v>
      </c>
      <c r="K2748">
        <v>620</v>
      </c>
      <c r="L2748" t="s">
        <v>20</v>
      </c>
      <c r="M2748" t="s">
        <v>21</v>
      </c>
      <c r="N2748" t="s">
        <v>22</v>
      </c>
      <c r="O2748" s="4">
        <v>145937.99</v>
      </c>
      <c r="P2748" t="s">
        <v>28</v>
      </c>
      <c r="Q2748" t="str" cm="1">
        <f t="array" ref="Q2748">_xlfn.IFS(
O2748&lt;50000,"Low Salary (&lt;$50K)",
O2748&lt;90000,"Lower Middle ($50K-$90K)",
O2748&lt;130000,"Middle ($90K-$130K)",
O2748&lt;170000,"Upper Middle ($130K-$170K)",
O2748&gt;=170000,"High Salary (&gt;$170K)"
)</f>
        <v>Upper Middle ($130K-$170K)</v>
      </c>
      <c r="R2748" t="str" cm="1">
        <f t="array" ref="R2748">_xlfn.IFS(
G2748&lt;=2,"New Customers (0-2Y)",
G2748&lt;=5,"Growing Customers (3-5Y)",
G2748&lt;=8,"Established Customers (6-8Y)",
G2748&lt;=10,"Loyal Customers (9-10Y)"
)</f>
        <v>Established Customers (6-8Y)</v>
      </c>
    </row>
    <row r="2749" spans="1:18" x14ac:dyDescent="0.35">
      <c r="A2749">
        <v>15599829</v>
      </c>
      <c r="B2749" t="s">
        <v>762</v>
      </c>
      <c r="C2749" t="s">
        <v>17</v>
      </c>
      <c r="D2749" t="s">
        <v>18</v>
      </c>
      <c r="E2749">
        <v>35</v>
      </c>
      <c r="F2749" t="s">
        <v>19</v>
      </c>
      <c r="G2749">
        <v>10</v>
      </c>
      <c r="H2749" s="4">
        <v>0</v>
      </c>
      <c r="I2749" t="s">
        <v>24</v>
      </c>
      <c r="J2749">
        <v>2</v>
      </c>
      <c r="K2749">
        <v>577</v>
      </c>
      <c r="L2749" t="s">
        <v>31</v>
      </c>
      <c r="M2749" t="s">
        <v>21</v>
      </c>
      <c r="N2749" t="s">
        <v>22</v>
      </c>
      <c r="O2749" s="4">
        <v>25161.61</v>
      </c>
      <c r="P2749" t="s">
        <v>28</v>
      </c>
      <c r="Q2749" t="str" cm="1">
        <f t="array" ref="Q2749">_xlfn.IFS(
O2749&lt;50000,"Low Salary (&lt;$50K)",
O2749&lt;90000,"Lower Middle ($50K-$90K)",
O2749&lt;130000,"Middle ($90K-$130K)",
O2749&lt;170000,"Upper Middle ($130K-$170K)",
O2749&gt;=170000,"High Salary (&gt;$170K)"
)</f>
        <v>Low Salary (&lt;$50K)</v>
      </c>
      <c r="R2749" t="str" cm="1">
        <f t="array" ref="R2749">_xlfn.IFS(
G2749&lt;=2,"New Customers (0-2Y)",
G2749&lt;=5,"Growing Customers (3-5Y)",
G2749&lt;=8,"Established Customers (6-8Y)",
G2749&lt;=10,"Loyal Customers (9-10Y)"
)</f>
        <v>Loyal Customers (9-10Y)</v>
      </c>
    </row>
    <row r="2750" spans="1:18" x14ac:dyDescent="0.35">
      <c r="A2750">
        <v>15753332</v>
      </c>
      <c r="B2750" t="s">
        <v>1471</v>
      </c>
      <c r="C2750" t="s">
        <v>42</v>
      </c>
      <c r="D2750" t="s">
        <v>39</v>
      </c>
      <c r="E2750">
        <v>48</v>
      </c>
      <c r="F2750" t="s">
        <v>19</v>
      </c>
      <c r="G2750">
        <v>8</v>
      </c>
      <c r="H2750" s="4">
        <v>128140.17</v>
      </c>
      <c r="I2750" t="s">
        <v>33</v>
      </c>
      <c r="J2750">
        <v>1</v>
      </c>
      <c r="K2750">
        <v>401</v>
      </c>
      <c r="L2750" t="s">
        <v>44</v>
      </c>
      <c r="M2750" t="s">
        <v>21</v>
      </c>
      <c r="N2750" t="s">
        <v>32</v>
      </c>
      <c r="O2750" s="4">
        <v>175753.55</v>
      </c>
      <c r="P2750" t="s">
        <v>23</v>
      </c>
      <c r="Q2750" t="str" cm="1">
        <f t="array" ref="Q2750">_xlfn.IFS(
O2750&lt;50000,"Low Salary (&lt;$50K)",
O2750&lt;90000,"Lower Middle ($50K-$90K)",
O2750&lt;130000,"Middle ($90K-$130K)",
O2750&lt;170000,"Upper Middle ($130K-$170K)",
O2750&gt;=170000,"High Salary (&gt;$170K)"
)</f>
        <v>High Salary (&gt;$170K)</v>
      </c>
      <c r="R2750" t="str" cm="1">
        <f t="array" ref="R2750">_xlfn.IFS(
G2750&lt;=2,"New Customers (0-2Y)",
G2750&lt;=5,"Growing Customers (3-5Y)",
G2750&lt;=8,"Established Customers (6-8Y)",
G2750&lt;=10,"Loyal Customers (9-10Y)"
)</f>
        <v>Established Customers (6-8Y)</v>
      </c>
    </row>
    <row r="2751" spans="1:18" x14ac:dyDescent="0.35">
      <c r="A2751">
        <v>15671124</v>
      </c>
      <c r="B2751" t="s">
        <v>85</v>
      </c>
      <c r="C2751" t="s">
        <v>17</v>
      </c>
      <c r="D2751" t="s">
        <v>39</v>
      </c>
      <c r="E2751">
        <v>25</v>
      </c>
      <c r="F2751" t="s">
        <v>43</v>
      </c>
      <c r="G2751">
        <v>6</v>
      </c>
      <c r="H2751" s="4">
        <v>120383.41</v>
      </c>
      <c r="I2751" t="s">
        <v>33</v>
      </c>
      <c r="J2751">
        <v>1</v>
      </c>
      <c r="K2751">
        <v>599</v>
      </c>
      <c r="L2751" t="s">
        <v>31</v>
      </c>
      <c r="M2751" t="s">
        <v>21</v>
      </c>
      <c r="N2751" t="s">
        <v>22</v>
      </c>
      <c r="O2751" s="4">
        <v>24903.09</v>
      </c>
      <c r="P2751" t="s">
        <v>28</v>
      </c>
      <c r="Q2751" t="str" cm="1">
        <f t="array" ref="Q2751">_xlfn.IFS(
O2751&lt;50000,"Low Salary (&lt;$50K)",
O2751&lt;90000,"Lower Middle ($50K-$90K)",
O2751&lt;130000,"Middle ($90K-$130K)",
O2751&lt;170000,"Upper Middle ($130K-$170K)",
O2751&gt;=170000,"High Salary (&gt;$170K)"
)</f>
        <v>Low Salary (&lt;$50K)</v>
      </c>
      <c r="R2751" t="str" cm="1">
        <f t="array" ref="R2751">_xlfn.IFS(
G2751&lt;=2,"New Customers (0-2Y)",
G2751&lt;=5,"Growing Customers (3-5Y)",
G2751&lt;=8,"Established Customers (6-8Y)",
G2751&lt;=10,"Loyal Customers (9-10Y)"
)</f>
        <v>Established Customers (6-8Y)</v>
      </c>
    </row>
    <row r="2752" spans="1:18" x14ac:dyDescent="0.35">
      <c r="A2752">
        <v>15767474</v>
      </c>
      <c r="B2752" t="s">
        <v>73</v>
      </c>
      <c r="C2752" t="s">
        <v>17</v>
      </c>
      <c r="D2752" t="s">
        <v>18</v>
      </c>
      <c r="E2752">
        <v>57</v>
      </c>
      <c r="F2752" t="s">
        <v>19</v>
      </c>
      <c r="G2752">
        <v>9</v>
      </c>
      <c r="H2752" s="4">
        <v>0</v>
      </c>
      <c r="I2752" t="s">
        <v>24</v>
      </c>
      <c r="J2752">
        <v>3</v>
      </c>
      <c r="K2752">
        <v>481</v>
      </c>
      <c r="L2752" t="s">
        <v>44</v>
      </c>
      <c r="M2752" t="s">
        <v>21</v>
      </c>
      <c r="N2752" t="s">
        <v>22</v>
      </c>
      <c r="O2752" s="4">
        <v>169719.35</v>
      </c>
      <c r="P2752" t="s">
        <v>23</v>
      </c>
      <c r="Q2752" t="str" cm="1">
        <f t="array" ref="Q2752">_xlfn.IFS(
O2752&lt;50000,"Low Salary (&lt;$50K)",
O2752&lt;90000,"Lower Middle ($50K-$90K)",
O2752&lt;130000,"Middle ($90K-$130K)",
O2752&lt;170000,"Upper Middle ($130K-$170K)",
O2752&gt;=170000,"High Salary (&gt;$170K)"
)</f>
        <v>Upper Middle ($130K-$170K)</v>
      </c>
      <c r="R2752" t="str" cm="1">
        <f t="array" ref="R2752">_xlfn.IFS(
G2752&lt;=2,"New Customers (0-2Y)",
G2752&lt;=5,"Growing Customers (3-5Y)",
G2752&lt;=8,"Established Customers (6-8Y)",
G2752&lt;=10,"Loyal Customers (9-10Y)"
)</f>
        <v>Loyal Customers (9-10Y)</v>
      </c>
    </row>
    <row r="2753" spans="1:18" x14ac:dyDescent="0.35">
      <c r="A2753">
        <v>15720671</v>
      </c>
      <c r="B2753" t="s">
        <v>1265</v>
      </c>
      <c r="C2753" t="s">
        <v>17</v>
      </c>
      <c r="D2753" t="s">
        <v>39</v>
      </c>
      <c r="E2753">
        <v>42</v>
      </c>
      <c r="F2753" t="s">
        <v>19</v>
      </c>
      <c r="G2753">
        <v>8</v>
      </c>
      <c r="H2753" s="4">
        <v>129735.3</v>
      </c>
      <c r="I2753" t="s">
        <v>33</v>
      </c>
      <c r="J2753">
        <v>2</v>
      </c>
      <c r="K2753">
        <v>704</v>
      </c>
      <c r="L2753" t="s">
        <v>35</v>
      </c>
      <c r="M2753" t="s">
        <v>21</v>
      </c>
      <c r="N2753" t="s">
        <v>22</v>
      </c>
      <c r="O2753" s="4">
        <v>179565.57</v>
      </c>
      <c r="P2753" t="s">
        <v>28</v>
      </c>
      <c r="Q2753" t="str" cm="1">
        <f t="array" ref="Q2753">_xlfn.IFS(
O2753&lt;50000,"Low Salary (&lt;$50K)",
O2753&lt;90000,"Lower Middle ($50K-$90K)",
O2753&lt;130000,"Middle ($90K-$130K)",
O2753&lt;170000,"Upper Middle ($130K-$170K)",
O2753&gt;=170000,"High Salary (&gt;$170K)"
)</f>
        <v>High Salary (&gt;$170K)</v>
      </c>
      <c r="R2753" t="str" cm="1">
        <f t="array" ref="R2753">_xlfn.IFS(
G2753&lt;=2,"New Customers (0-2Y)",
G2753&lt;=5,"Growing Customers (3-5Y)",
G2753&lt;=8,"Established Customers (6-8Y)",
G2753&lt;=10,"Loyal Customers (9-10Y)"
)</f>
        <v>Established Customers (6-8Y)</v>
      </c>
    </row>
    <row r="2754" spans="1:18" x14ac:dyDescent="0.35">
      <c r="A2754">
        <v>15626787</v>
      </c>
      <c r="B2754" t="s">
        <v>188</v>
      </c>
      <c r="C2754" t="s">
        <v>26</v>
      </c>
      <c r="D2754" t="s">
        <v>18</v>
      </c>
      <c r="E2754">
        <v>31</v>
      </c>
      <c r="F2754" t="s">
        <v>19</v>
      </c>
      <c r="G2754">
        <v>8</v>
      </c>
      <c r="H2754" s="4">
        <v>185078.26</v>
      </c>
      <c r="I2754" t="s">
        <v>33</v>
      </c>
      <c r="J2754">
        <v>1</v>
      </c>
      <c r="K2754">
        <v>698</v>
      </c>
      <c r="L2754" t="s">
        <v>35</v>
      </c>
      <c r="M2754" t="s">
        <v>27</v>
      </c>
      <c r="N2754" t="s">
        <v>32</v>
      </c>
      <c r="O2754" s="4">
        <v>115337.74</v>
      </c>
      <c r="P2754" t="s">
        <v>23</v>
      </c>
      <c r="Q2754" t="str" cm="1">
        <f t="array" ref="Q2754">_xlfn.IFS(
O2754&lt;50000,"Low Salary (&lt;$50K)",
O2754&lt;90000,"Lower Middle ($50K-$90K)",
O2754&lt;130000,"Middle ($90K-$130K)",
O2754&lt;170000,"Upper Middle ($130K-$170K)",
O2754&gt;=170000,"High Salary (&gt;$170K)"
)</f>
        <v>Middle ($90K-$130K)</v>
      </c>
      <c r="R2754" t="str" cm="1">
        <f t="array" ref="R2754">_xlfn.IFS(
G2754&lt;=2,"New Customers (0-2Y)",
G2754&lt;=5,"Growing Customers (3-5Y)",
G2754&lt;=8,"Established Customers (6-8Y)",
G2754&lt;=10,"Loyal Customers (9-10Y)"
)</f>
        <v>Established Customers (6-8Y)</v>
      </c>
    </row>
    <row r="2755" spans="1:18" x14ac:dyDescent="0.35">
      <c r="A2755">
        <v>15774491</v>
      </c>
      <c r="B2755" t="s">
        <v>415</v>
      </c>
      <c r="C2755" t="s">
        <v>17</v>
      </c>
      <c r="D2755" t="s">
        <v>18</v>
      </c>
      <c r="E2755">
        <v>28</v>
      </c>
      <c r="F2755" t="s">
        <v>43</v>
      </c>
      <c r="G2755">
        <v>6</v>
      </c>
      <c r="H2755" s="4">
        <v>0</v>
      </c>
      <c r="I2755" t="s">
        <v>24</v>
      </c>
      <c r="J2755">
        <v>2</v>
      </c>
      <c r="K2755">
        <v>480</v>
      </c>
      <c r="L2755" t="s">
        <v>44</v>
      </c>
      <c r="M2755" t="s">
        <v>27</v>
      </c>
      <c r="N2755" t="s">
        <v>32</v>
      </c>
      <c r="O2755" s="4">
        <v>48131.92</v>
      </c>
      <c r="P2755" t="s">
        <v>28</v>
      </c>
      <c r="Q2755" t="str" cm="1">
        <f t="array" ref="Q2755">_xlfn.IFS(
O2755&lt;50000,"Low Salary (&lt;$50K)",
O2755&lt;90000,"Lower Middle ($50K-$90K)",
O2755&lt;130000,"Middle ($90K-$130K)",
O2755&lt;170000,"Upper Middle ($130K-$170K)",
O2755&gt;=170000,"High Salary (&gt;$170K)"
)</f>
        <v>Low Salary (&lt;$50K)</v>
      </c>
      <c r="R2755" t="str" cm="1">
        <f t="array" ref="R2755">_xlfn.IFS(
G2755&lt;=2,"New Customers (0-2Y)",
G2755&lt;=5,"Growing Customers (3-5Y)",
G2755&lt;=8,"Established Customers (6-8Y)",
G2755&lt;=10,"Loyal Customers (9-10Y)"
)</f>
        <v>Established Customers (6-8Y)</v>
      </c>
    </row>
    <row r="2756" spans="1:18" x14ac:dyDescent="0.35">
      <c r="A2756">
        <v>15579647</v>
      </c>
      <c r="B2756" t="s">
        <v>722</v>
      </c>
      <c r="C2756" t="s">
        <v>17</v>
      </c>
      <c r="D2756" t="s">
        <v>39</v>
      </c>
      <c r="E2756">
        <v>42</v>
      </c>
      <c r="F2756" t="s">
        <v>19</v>
      </c>
      <c r="G2756">
        <v>0</v>
      </c>
      <c r="H2756" s="4">
        <v>0</v>
      </c>
      <c r="I2756" t="s">
        <v>24</v>
      </c>
      <c r="J2756">
        <v>1</v>
      </c>
      <c r="K2756">
        <v>682</v>
      </c>
      <c r="L2756" t="s">
        <v>35</v>
      </c>
      <c r="M2756" t="s">
        <v>21</v>
      </c>
      <c r="N2756" t="s">
        <v>22</v>
      </c>
      <c r="O2756" s="4">
        <v>160828.98000000001</v>
      </c>
      <c r="P2756" t="s">
        <v>28</v>
      </c>
      <c r="Q2756" t="str" cm="1">
        <f t="array" ref="Q2756">_xlfn.IFS(
O2756&lt;50000,"Low Salary (&lt;$50K)",
O2756&lt;90000,"Lower Middle ($50K-$90K)",
O2756&lt;130000,"Middle ($90K-$130K)",
O2756&lt;170000,"Upper Middle ($130K-$170K)",
O2756&gt;=170000,"High Salary (&gt;$170K)"
)</f>
        <v>Upper Middle ($130K-$170K)</v>
      </c>
      <c r="R2756" t="str" cm="1">
        <f t="array" ref="R2756">_xlfn.IFS(
G2756&lt;=2,"New Customers (0-2Y)",
G2756&lt;=5,"Growing Customers (3-5Y)",
G2756&lt;=8,"Established Customers (6-8Y)",
G2756&lt;=10,"Loyal Customers (9-10Y)"
)</f>
        <v>New Customers (0-2Y)</v>
      </c>
    </row>
    <row r="2757" spans="1:18" x14ac:dyDescent="0.35">
      <c r="A2757">
        <v>15625522</v>
      </c>
      <c r="B2757" t="s">
        <v>595</v>
      </c>
      <c r="C2757" t="s">
        <v>26</v>
      </c>
      <c r="D2757" t="s">
        <v>39</v>
      </c>
      <c r="E2757">
        <v>31</v>
      </c>
      <c r="F2757" t="s">
        <v>19</v>
      </c>
      <c r="G2757">
        <v>7</v>
      </c>
      <c r="H2757" s="4">
        <v>0</v>
      </c>
      <c r="I2757" t="s">
        <v>24</v>
      </c>
      <c r="J2757">
        <v>2</v>
      </c>
      <c r="K2757">
        <v>700</v>
      </c>
      <c r="L2757" t="s">
        <v>35</v>
      </c>
      <c r="M2757" t="s">
        <v>27</v>
      </c>
      <c r="N2757" t="s">
        <v>22</v>
      </c>
      <c r="O2757" s="4">
        <v>145151.96</v>
      </c>
      <c r="P2757" t="s">
        <v>28</v>
      </c>
      <c r="Q2757" t="str" cm="1">
        <f t="array" ref="Q2757">_xlfn.IFS(
O2757&lt;50000,"Low Salary (&lt;$50K)",
O2757&lt;90000,"Lower Middle ($50K-$90K)",
O2757&lt;130000,"Middle ($90K-$130K)",
O2757&lt;170000,"Upper Middle ($130K-$170K)",
O2757&gt;=170000,"High Salary (&gt;$170K)"
)</f>
        <v>Upper Middle ($130K-$170K)</v>
      </c>
      <c r="R2757" t="str" cm="1">
        <f t="array" ref="R2757">_xlfn.IFS(
G2757&lt;=2,"New Customers (0-2Y)",
G2757&lt;=5,"Growing Customers (3-5Y)",
G2757&lt;=8,"Established Customers (6-8Y)",
G2757&lt;=10,"Loyal Customers (9-10Y)"
)</f>
        <v>Established Customers (6-8Y)</v>
      </c>
    </row>
    <row r="2758" spans="1:18" x14ac:dyDescent="0.35">
      <c r="A2758">
        <v>15765806</v>
      </c>
      <c r="B2758" t="s">
        <v>151</v>
      </c>
      <c r="C2758" t="s">
        <v>17</v>
      </c>
      <c r="D2758" t="s">
        <v>39</v>
      </c>
      <c r="E2758">
        <v>29</v>
      </c>
      <c r="F2758" t="s">
        <v>43</v>
      </c>
      <c r="G2758">
        <v>1</v>
      </c>
      <c r="H2758" s="4">
        <v>144591.96</v>
      </c>
      <c r="I2758" t="s">
        <v>33</v>
      </c>
      <c r="J2758">
        <v>1</v>
      </c>
      <c r="K2758">
        <v>492</v>
      </c>
      <c r="L2758" t="s">
        <v>44</v>
      </c>
      <c r="M2758" t="s">
        <v>21</v>
      </c>
      <c r="N2758" t="s">
        <v>22</v>
      </c>
      <c r="O2758" s="4">
        <v>196293.76000000001</v>
      </c>
      <c r="P2758" t="s">
        <v>28</v>
      </c>
      <c r="Q2758" t="str" cm="1">
        <f t="array" ref="Q2758">_xlfn.IFS(
O2758&lt;50000,"Low Salary (&lt;$50K)",
O2758&lt;90000,"Lower Middle ($50K-$90K)",
O2758&lt;130000,"Middle ($90K-$130K)",
O2758&lt;170000,"Upper Middle ($130K-$170K)",
O2758&gt;=170000,"High Salary (&gt;$170K)"
)</f>
        <v>High Salary (&gt;$170K)</v>
      </c>
      <c r="R2758" t="str" cm="1">
        <f t="array" ref="R2758">_xlfn.IFS(
G2758&lt;=2,"New Customers (0-2Y)",
G2758&lt;=5,"Growing Customers (3-5Y)",
G2758&lt;=8,"Established Customers (6-8Y)",
G2758&lt;=10,"Loyal Customers (9-10Y)"
)</f>
        <v>New Customers (0-2Y)</v>
      </c>
    </row>
    <row r="2759" spans="1:18" x14ac:dyDescent="0.35">
      <c r="A2759">
        <v>15566708</v>
      </c>
      <c r="B2759" t="s">
        <v>1472</v>
      </c>
      <c r="C2759" t="s">
        <v>17</v>
      </c>
      <c r="D2759" t="s">
        <v>18</v>
      </c>
      <c r="E2759">
        <v>45</v>
      </c>
      <c r="F2759" t="s">
        <v>19</v>
      </c>
      <c r="G2759">
        <v>4</v>
      </c>
      <c r="H2759" s="4">
        <v>0</v>
      </c>
      <c r="I2759" t="s">
        <v>24</v>
      </c>
      <c r="J2759">
        <v>2</v>
      </c>
      <c r="K2759">
        <v>444</v>
      </c>
      <c r="L2759" t="s">
        <v>44</v>
      </c>
      <c r="M2759" t="s">
        <v>21</v>
      </c>
      <c r="N2759" t="s">
        <v>32</v>
      </c>
      <c r="O2759" s="4">
        <v>161653.5</v>
      </c>
      <c r="P2759" t="s">
        <v>23</v>
      </c>
      <c r="Q2759" t="str" cm="1">
        <f t="array" ref="Q2759">_xlfn.IFS(
O2759&lt;50000,"Low Salary (&lt;$50K)",
O2759&lt;90000,"Lower Middle ($50K-$90K)",
O2759&lt;130000,"Middle ($90K-$130K)",
O2759&lt;170000,"Upper Middle ($130K-$170K)",
O2759&gt;=170000,"High Salary (&gt;$170K)"
)</f>
        <v>Upper Middle ($130K-$170K)</v>
      </c>
      <c r="R2759" t="str" cm="1">
        <f t="array" ref="R2759">_xlfn.IFS(
G2759&lt;=2,"New Customers (0-2Y)",
G2759&lt;=5,"Growing Customers (3-5Y)",
G2759&lt;=8,"Established Customers (6-8Y)",
G2759&lt;=10,"Loyal Customers (9-10Y)"
)</f>
        <v>Growing Customers (3-5Y)</v>
      </c>
    </row>
    <row r="2760" spans="1:18" x14ac:dyDescent="0.35">
      <c r="A2760">
        <v>15668347</v>
      </c>
      <c r="B2760" t="s">
        <v>805</v>
      </c>
      <c r="C2760" t="s">
        <v>17</v>
      </c>
      <c r="D2760" t="s">
        <v>39</v>
      </c>
      <c r="E2760">
        <v>36</v>
      </c>
      <c r="F2760" t="s">
        <v>19</v>
      </c>
      <c r="G2760">
        <v>6</v>
      </c>
      <c r="H2760" s="4">
        <v>0</v>
      </c>
      <c r="I2760" t="s">
        <v>24</v>
      </c>
      <c r="J2760">
        <v>2</v>
      </c>
      <c r="K2760">
        <v>624</v>
      </c>
      <c r="L2760" t="s">
        <v>20</v>
      </c>
      <c r="M2760" t="s">
        <v>27</v>
      </c>
      <c r="N2760" t="s">
        <v>32</v>
      </c>
      <c r="O2760" s="4">
        <v>84635.64</v>
      </c>
      <c r="P2760" t="s">
        <v>28</v>
      </c>
      <c r="Q2760" t="str" cm="1">
        <f t="array" ref="Q2760">_xlfn.IFS(
O2760&lt;50000,"Low Salary (&lt;$50K)",
O2760&lt;90000,"Lower Middle ($50K-$90K)",
O2760&lt;130000,"Middle ($90K-$130K)",
O2760&lt;170000,"Upper Middle ($130K-$170K)",
O2760&gt;=170000,"High Salary (&gt;$170K)"
)</f>
        <v>Lower Middle ($50K-$90K)</v>
      </c>
      <c r="R2760" t="str" cm="1">
        <f t="array" ref="R2760">_xlfn.IFS(
G2760&lt;=2,"New Customers (0-2Y)",
G2760&lt;=5,"Growing Customers (3-5Y)",
G2760&lt;=8,"Established Customers (6-8Y)",
G2760&lt;=10,"Loyal Customers (9-10Y)"
)</f>
        <v>Established Customers (6-8Y)</v>
      </c>
    </row>
    <row r="2761" spans="1:18" x14ac:dyDescent="0.35">
      <c r="A2761">
        <v>15575214</v>
      </c>
      <c r="B2761" t="s">
        <v>421</v>
      </c>
      <c r="C2761" t="s">
        <v>17</v>
      </c>
      <c r="D2761" t="s">
        <v>39</v>
      </c>
      <c r="E2761">
        <v>37</v>
      </c>
      <c r="F2761" t="s">
        <v>19</v>
      </c>
      <c r="G2761">
        <v>7</v>
      </c>
      <c r="H2761" s="4">
        <v>0</v>
      </c>
      <c r="I2761" t="s">
        <v>24</v>
      </c>
      <c r="J2761">
        <v>1</v>
      </c>
      <c r="K2761">
        <v>709</v>
      </c>
      <c r="L2761" t="s">
        <v>35</v>
      </c>
      <c r="M2761" t="s">
        <v>21</v>
      </c>
      <c r="N2761" t="s">
        <v>32</v>
      </c>
      <c r="O2761" s="4">
        <v>159486.76</v>
      </c>
      <c r="P2761" t="s">
        <v>28</v>
      </c>
      <c r="Q2761" t="str" cm="1">
        <f t="array" ref="Q2761">_xlfn.IFS(
O2761&lt;50000,"Low Salary (&lt;$50K)",
O2761&lt;90000,"Lower Middle ($50K-$90K)",
O2761&lt;130000,"Middle ($90K-$130K)",
O2761&lt;170000,"Upper Middle ($130K-$170K)",
O2761&gt;=170000,"High Salary (&gt;$170K)"
)</f>
        <v>Upper Middle ($130K-$170K)</v>
      </c>
      <c r="R2761" t="str" cm="1">
        <f t="array" ref="R2761">_xlfn.IFS(
G2761&lt;=2,"New Customers (0-2Y)",
G2761&lt;=5,"Growing Customers (3-5Y)",
G2761&lt;=8,"Established Customers (6-8Y)",
G2761&lt;=10,"Loyal Customers (9-10Y)"
)</f>
        <v>Established Customers (6-8Y)</v>
      </c>
    </row>
    <row r="2762" spans="1:18" x14ac:dyDescent="0.35">
      <c r="A2762">
        <v>15591123</v>
      </c>
      <c r="B2762" t="s">
        <v>1473</v>
      </c>
      <c r="C2762" t="s">
        <v>42</v>
      </c>
      <c r="D2762" t="s">
        <v>39</v>
      </c>
      <c r="E2762">
        <v>68</v>
      </c>
      <c r="F2762" t="s">
        <v>2967</v>
      </c>
      <c r="G2762">
        <v>2</v>
      </c>
      <c r="H2762" s="4">
        <v>100194.44</v>
      </c>
      <c r="I2762" t="s">
        <v>33</v>
      </c>
      <c r="J2762">
        <v>1</v>
      </c>
      <c r="K2762">
        <v>557</v>
      </c>
      <c r="L2762" t="s">
        <v>31</v>
      </c>
      <c r="M2762" t="s">
        <v>21</v>
      </c>
      <c r="N2762" t="s">
        <v>22</v>
      </c>
      <c r="O2762" s="4">
        <v>38596.339999999997</v>
      </c>
      <c r="P2762" t="s">
        <v>28</v>
      </c>
      <c r="Q2762" t="str" cm="1">
        <f t="array" ref="Q2762">_xlfn.IFS(
O2762&lt;50000,"Low Salary (&lt;$50K)",
O2762&lt;90000,"Lower Middle ($50K-$90K)",
O2762&lt;130000,"Middle ($90K-$130K)",
O2762&lt;170000,"Upper Middle ($130K-$170K)",
O2762&gt;=170000,"High Salary (&gt;$170K)"
)</f>
        <v>Low Salary (&lt;$50K)</v>
      </c>
      <c r="R2762" t="str" cm="1">
        <f t="array" ref="R2762">_xlfn.IFS(
G2762&lt;=2,"New Customers (0-2Y)",
G2762&lt;=5,"Growing Customers (3-5Y)",
G2762&lt;=8,"Established Customers (6-8Y)",
G2762&lt;=10,"Loyal Customers (9-10Y)"
)</f>
        <v>New Customers (0-2Y)</v>
      </c>
    </row>
    <row r="2763" spans="1:18" x14ac:dyDescent="0.35">
      <c r="A2763">
        <v>15573280</v>
      </c>
      <c r="B2763" t="s">
        <v>673</v>
      </c>
      <c r="C2763" t="s">
        <v>42</v>
      </c>
      <c r="D2763" t="s">
        <v>39</v>
      </c>
      <c r="E2763">
        <v>50</v>
      </c>
      <c r="F2763" t="s">
        <v>19</v>
      </c>
      <c r="G2763">
        <v>6</v>
      </c>
      <c r="H2763" s="4">
        <v>145295.31</v>
      </c>
      <c r="I2763" t="s">
        <v>33</v>
      </c>
      <c r="J2763">
        <v>2</v>
      </c>
      <c r="K2763">
        <v>646</v>
      </c>
      <c r="L2763" t="s">
        <v>20</v>
      </c>
      <c r="M2763" t="s">
        <v>21</v>
      </c>
      <c r="N2763" t="s">
        <v>22</v>
      </c>
      <c r="O2763" s="4">
        <v>27814.74</v>
      </c>
      <c r="P2763" t="s">
        <v>28</v>
      </c>
      <c r="Q2763" t="str" cm="1">
        <f t="array" ref="Q2763">_xlfn.IFS(
O2763&lt;50000,"Low Salary (&lt;$50K)",
O2763&lt;90000,"Lower Middle ($50K-$90K)",
O2763&lt;130000,"Middle ($90K-$130K)",
O2763&lt;170000,"Upper Middle ($130K-$170K)",
O2763&gt;=170000,"High Salary (&gt;$170K)"
)</f>
        <v>Low Salary (&lt;$50K)</v>
      </c>
      <c r="R2763" t="str" cm="1">
        <f t="array" ref="R2763">_xlfn.IFS(
G2763&lt;=2,"New Customers (0-2Y)",
G2763&lt;=5,"Growing Customers (3-5Y)",
G2763&lt;=8,"Established Customers (6-8Y)",
G2763&lt;=10,"Loyal Customers (9-10Y)"
)</f>
        <v>Established Customers (6-8Y)</v>
      </c>
    </row>
    <row r="2764" spans="1:18" x14ac:dyDescent="0.35">
      <c r="A2764">
        <v>15589018</v>
      </c>
      <c r="B2764" t="s">
        <v>1474</v>
      </c>
      <c r="C2764" t="s">
        <v>42</v>
      </c>
      <c r="D2764" t="s">
        <v>39</v>
      </c>
      <c r="E2764">
        <v>28</v>
      </c>
      <c r="F2764" t="s">
        <v>43</v>
      </c>
      <c r="G2764">
        <v>3</v>
      </c>
      <c r="H2764" s="4">
        <v>106070.29</v>
      </c>
      <c r="I2764" t="s">
        <v>33</v>
      </c>
      <c r="J2764">
        <v>2</v>
      </c>
      <c r="K2764">
        <v>719</v>
      </c>
      <c r="L2764" t="s">
        <v>35</v>
      </c>
      <c r="M2764" t="s">
        <v>21</v>
      </c>
      <c r="N2764" t="s">
        <v>22</v>
      </c>
      <c r="O2764" s="4">
        <v>183893.31</v>
      </c>
      <c r="P2764" t="s">
        <v>28</v>
      </c>
      <c r="Q2764" t="str" cm="1">
        <f t="array" ref="Q2764">_xlfn.IFS(
O2764&lt;50000,"Low Salary (&lt;$50K)",
O2764&lt;90000,"Lower Middle ($50K-$90K)",
O2764&lt;130000,"Middle ($90K-$130K)",
O2764&lt;170000,"Upper Middle ($130K-$170K)",
O2764&gt;=170000,"High Salary (&gt;$170K)"
)</f>
        <v>High Salary (&gt;$170K)</v>
      </c>
      <c r="R2764" t="str" cm="1">
        <f t="array" ref="R2764">_xlfn.IFS(
G2764&lt;=2,"New Customers (0-2Y)",
G2764&lt;=5,"Growing Customers (3-5Y)",
G2764&lt;=8,"Established Customers (6-8Y)",
G2764&lt;=10,"Loyal Customers (9-10Y)"
)</f>
        <v>Growing Customers (3-5Y)</v>
      </c>
    </row>
    <row r="2765" spans="1:18" x14ac:dyDescent="0.35">
      <c r="A2765">
        <v>15654495</v>
      </c>
      <c r="B2765" t="s">
        <v>1069</v>
      </c>
      <c r="C2765" t="s">
        <v>42</v>
      </c>
      <c r="D2765" t="s">
        <v>18</v>
      </c>
      <c r="E2765">
        <v>47</v>
      </c>
      <c r="F2765" t="s">
        <v>19</v>
      </c>
      <c r="G2765">
        <v>6</v>
      </c>
      <c r="H2765" s="4">
        <v>120621.89</v>
      </c>
      <c r="I2765" t="s">
        <v>33</v>
      </c>
      <c r="J2765">
        <v>1</v>
      </c>
      <c r="K2765">
        <v>706</v>
      </c>
      <c r="L2765" t="s">
        <v>35</v>
      </c>
      <c r="M2765" t="s">
        <v>21</v>
      </c>
      <c r="N2765" t="s">
        <v>22</v>
      </c>
      <c r="O2765" s="4">
        <v>140803.70000000001</v>
      </c>
      <c r="P2765" t="s">
        <v>28</v>
      </c>
      <c r="Q2765" t="str" cm="1">
        <f t="array" ref="Q2765">_xlfn.IFS(
O2765&lt;50000,"Low Salary (&lt;$50K)",
O2765&lt;90000,"Lower Middle ($50K-$90K)",
O2765&lt;130000,"Middle ($90K-$130K)",
O2765&lt;170000,"Upper Middle ($130K-$170K)",
O2765&gt;=170000,"High Salary (&gt;$170K)"
)</f>
        <v>Upper Middle ($130K-$170K)</v>
      </c>
      <c r="R2765" t="str" cm="1">
        <f t="array" ref="R2765">_xlfn.IFS(
G2765&lt;=2,"New Customers (0-2Y)",
G2765&lt;=5,"Growing Customers (3-5Y)",
G2765&lt;=8,"Established Customers (6-8Y)",
G2765&lt;=10,"Loyal Customers (9-10Y)"
)</f>
        <v>Established Customers (6-8Y)</v>
      </c>
    </row>
    <row r="2766" spans="1:18" x14ac:dyDescent="0.35">
      <c r="A2766">
        <v>15597265</v>
      </c>
      <c r="B2766" t="s">
        <v>559</v>
      </c>
      <c r="C2766" t="s">
        <v>17</v>
      </c>
      <c r="D2766" t="s">
        <v>39</v>
      </c>
      <c r="E2766">
        <v>38</v>
      </c>
      <c r="F2766" t="s">
        <v>19</v>
      </c>
      <c r="G2766">
        <v>7</v>
      </c>
      <c r="H2766" s="4">
        <v>0</v>
      </c>
      <c r="I2766" t="s">
        <v>24</v>
      </c>
      <c r="J2766">
        <v>2</v>
      </c>
      <c r="K2766">
        <v>660</v>
      </c>
      <c r="L2766" t="s">
        <v>35</v>
      </c>
      <c r="M2766" t="s">
        <v>27</v>
      </c>
      <c r="N2766" t="s">
        <v>22</v>
      </c>
      <c r="O2766" s="4">
        <v>146585.53</v>
      </c>
      <c r="P2766" t="s">
        <v>28</v>
      </c>
      <c r="Q2766" t="str" cm="1">
        <f t="array" ref="Q2766">_xlfn.IFS(
O2766&lt;50000,"Low Salary (&lt;$50K)",
O2766&lt;90000,"Lower Middle ($50K-$90K)",
O2766&lt;130000,"Middle ($90K-$130K)",
O2766&lt;170000,"Upper Middle ($130K-$170K)",
O2766&gt;=170000,"High Salary (&gt;$170K)"
)</f>
        <v>Upper Middle ($130K-$170K)</v>
      </c>
      <c r="R2766" t="str" cm="1">
        <f t="array" ref="R2766">_xlfn.IFS(
G2766&lt;=2,"New Customers (0-2Y)",
G2766&lt;=5,"Growing Customers (3-5Y)",
G2766&lt;=8,"Established Customers (6-8Y)",
G2766&lt;=10,"Loyal Customers (9-10Y)"
)</f>
        <v>Established Customers (6-8Y)</v>
      </c>
    </row>
    <row r="2767" spans="1:18" x14ac:dyDescent="0.35">
      <c r="A2767">
        <v>15733876</v>
      </c>
      <c r="B2767" t="s">
        <v>466</v>
      </c>
      <c r="C2767" t="s">
        <v>17</v>
      </c>
      <c r="D2767" t="s">
        <v>39</v>
      </c>
      <c r="E2767">
        <v>36</v>
      </c>
      <c r="F2767" t="s">
        <v>19</v>
      </c>
      <c r="G2767">
        <v>9</v>
      </c>
      <c r="H2767" s="4">
        <v>0</v>
      </c>
      <c r="I2767" t="s">
        <v>24</v>
      </c>
      <c r="J2767">
        <v>2</v>
      </c>
      <c r="K2767">
        <v>667</v>
      </c>
      <c r="L2767" t="s">
        <v>35</v>
      </c>
      <c r="M2767" t="s">
        <v>21</v>
      </c>
      <c r="N2767" t="s">
        <v>22</v>
      </c>
      <c r="O2767" s="4">
        <v>40062.29</v>
      </c>
      <c r="P2767" t="s">
        <v>28</v>
      </c>
      <c r="Q2767" t="str" cm="1">
        <f t="array" ref="Q2767">_xlfn.IFS(
O2767&lt;50000,"Low Salary (&lt;$50K)",
O2767&lt;90000,"Lower Middle ($50K-$90K)",
O2767&lt;130000,"Middle ($90K-$130K)",
O2767&lt;170000,"Upper Middle ($130K-$170K)",
O2767&gt;=170000,"High Salary (&gt;$170K)"
)</f>
        <v>Low Salary (&lt;$50K)</v>
      </c>
      <c r="R2767" t="str" cm="1">
        <f t="array" ref="R2767">_xlfn.IFS(
G2767&lt;=2,"New Customers (0-2Y)",
G2767&lt;=5,"Growing Customers (3-5Y)",
G2767&lt;=8,"Established Customers (6-8Y)",
G2767&lt;=10,"Loyal Customers (9-10Y)"
)</f>
        <v>Loyal Customers (9-10Y)</v>
      </c>
    </row>
    <row r="2768" spans="1:18" x14ac:dyDescent="0.35">
      <c r="A2768">
        <v>15677217</v>
      </c>
      <c r="B2768" t="s">
        <v>1475</v>
      </c>
      <c r="C2768" t="s">
        <v>17</v>
      </c>
      <c r="D2768" t="s">
        <v>39</v>
      </c>
      <c r="E2768">
        <v>30</v>
      </c>
      <c r="F2768" t="s">
        <v>19</v>
      </c>
      <c r="G2768">
        <v>1</v>
      </c>
      <c r="H2768" s="4">
        <v>0</v>
      </c>
      <c r="I2768" t="s">
        <v>24</v>
      </c>
      <c r="J2768">
        <v>1</v>
      </c>
      <c r="K2768">
        <v>705</v>
      </c>
      <c r="L2768" t="s">
        <v>35</v>
      </c>
      <c r="M2768" t="s">
        <v>21</v>
      </c>
      <c r="N2768" t="s">
        <v>22</v>
      </c>
      <c r="O2768" s="4">
        <v>181300.32</v>
      </c>
      <c r="P2768" t="s">
        <v>28</v>
      </c>
      <c r="Q2768" t="str" cm="1">
        <f t="array" ref="Q2768">_xlfn.IFS(
O2768&lt;50000,"Low Salary (&lt;$50K)",
O2768&lt;90000,"Lower Middle ($50K-$90K)",
O2768&lt;130000,"Middle ($90K-$130K)",
O2768&lt;170000,"Upper Middle ($130K-$170K)",
O2768&gt;=170000,"High Salary (&gt;$170K)"
)</f>
        <v>High Salary (&gt;$170K)</v>
      </c>
      <c r="R2768" t="str" cm="1">
        <f t="array" ref="R2768">_xlfn.IFS(
G2768&lt;=2,"New Customers (0-2Y)",
G2768&lt;=5,"Growing Customers (3-5Y)",
G2768&lt;=8,"Established Customers (6-8Y)",
G2768&lt;=10,"Loyal Customers (9-10Y)"
)</f>
        <v>New Customers (0-2Y)</v>
      </c>
    </row>
    <row r="2769" spans="1:18" x14ac:dyDescent="0.35">
      <c r="A2769">
        <v>15747265</v>
      </c>
      <c r="B2769" t="s">
        <v>295</v>
      </c>
      <c r="C2769" t="s">
        <v>42</v>
      </c>
      <c r="D2769" t="s">
        <v>18</v>
      </c>
      <c r="E2769">
        <v>27</v>
      </c>
      <c r="F2769" t="s">
        <v>43</v>
      </c>
      <c r="G2769">
        <v>10</v>
      </c>
      <c r="H2769" s="4">
        <v>171283.91</v>
      </c>
      <c r="I2769" t="s">
        <v>33</v>
      </c>
      <c r="J2769">
        <v>1</v>
      </c>
      <c r="K2769">
        <v>598</v>
      </c>
      <c r="L2769" t="s">
        <v>31</v>
      </c>
      <c r="M2769" t="s">
        <v>21</v>
      </c>
      <c r="N2769" t="s">
        <v>22</v>
      </c>
      <c r="O2769" s="4">
        <v>84136.12</v>
      </c>
      <c r="P2769" t="s">
        <v>28</v>
      </c>
      <c r="Q2769" t="str" cm="1">
        <f t="array" ref="Q2769">_xlfn.IFS(
O2769&lt;50000,"Low Salary (&lt;$50K)",
O2769&lt;90000,"Lower Middle ($50K-$90K)",
O2769&lt;130000,"Middle ($90K-$130K)",
O2769&lt;170000,"Upper Middle ($130K-$170K)",
O2769&gt;=170000,"High Salary (&gt;$170K)"
)</f>
        <v>Lower Middle ($50K-$90K)</v>
      </c>
      <c r="R2769" t="str" cm="1">
        <f t="array" ref="R2769">_xlfn.IFS(
G2769&lt;=2,"New Customers (0-2Y)",
G2769&lt;=5,"Growing Customers (3-5Y)",
G2769&lt;=8,"Established Customers (6-8Y)",
G2769&lt;=10,"Loyal Customers (9-10Y)"
)</f>
        <v>Loyal Customers (9-10Y)</v>
      </c>
    </row>
    <row r="2770" spans="1:18" x14ac:dyDescent="0.35">
      <c r="A2770">
        <v>15713379</v>
      </c>
      <c r="B2770" t="s">
        <v>557</v>
      </c>
      <c r="C2770" t="s">
        <v>17</v>
      </c>
      <c r="D2770" t="s">
        <v>39</v>
      </c>
      <c r="E2770">
        <v>26</v>
      </c>
      <c r="F2770" t="s">
        <v>43</v>
      </c>
      <c r="G2770">
        <v>4</v>
      </c>
      <c r="H2770" s="4">
        <v>0</v>
      </c>
      <c r="I2770" t="s">
        <v>24</v>
      </c>
      <c r="J2770">
        <v>2</v>
      </c>
      <c r="K2770">
        <v>669</v>
      </c>
      <c r="L2770" t="s">
        <v>35</v>
      </c>
      <c r="M2770" t="s">
        <v>21</v>
      </c>
      <c r="N2770" t="s">
        <v>22</v>
      </c>
      <c r="O2770" s="4">
        <v>197594.34</v>
      </c>
      <c r="P2770" t="s">
        <v>28</v>
      </c>
      <c r="Q2770" t="str" cm="1">
        <f t="array" ref="Q2770">_xlfn.IFS(
O2770&lt;50000,"Low Salary (&lt;$50K)",
O2770&lt;90000,"Lower Middle ($50K-$90K)",
O2770&lt;130000,"Middle ($90K-$130K)",
O2770&lt;170000,"Upper Middle ($130K-$170K)",
O2770&gt;=170000,"High Salary (&gt;$170K)"
)</f>
        <v>High Salary (&gt;$170K)</v>
      </c>
      <c r="R2770" t="str" cm="1">
        <f t="array" ref="R2770">_xlfn.IFS(
G2770&lt;=2,"New Customers (0-2Y)",
G2770&lt;=5,"Growing Customers (3-5Y)",
G2770&lt;=8,"Established Customers (6-8Y)",
G2770&lt;=10,"Loyal Customers (9-10Y)"
)</f>
        <v>Growing Customers (3-5Y)</v>
      </c>
    </row>
    <row r="2771" spans="1:18" x14ac:dyDescent="0.35">
      <c r="A2771">
        <v>15730433</v>
      </c>
      <c r="B2771" t="s">
        <v>1476</v>
      </c>
      <c r="C2771" t="s">
        <v>42</v>
      </c>
      <c r="D2771" t="s">
        <v>18</v>
      </c>
      <c r="E2771">
        <v>38</v>
      </c>
      <c r="F2771" t="s">
        <v>19</v>
      </c>
      <c r="G2771">
        <v>1</v>
      </c>
      <c r="H2771" s="4">
        <v>128218.47</v>
      </c>
      <c r="I2771" t="s">
        <v>33</v>
      </c>
      <c r="J2771">
        <v>1</v>
      </c>
      <c r="K2771">
        <v>580</v>
      </c>
      <c r="L2771" t="s">
        <v>31</v>
      </c>
      <c r="M2771" t="s">
        <v>21</v>
      </c>
      <c r="N2771" t="s">
        <v>32</v>
      </c>
      <c r="O2771" s="4">
        <v>125953.83</v>
      </c>
      <c r="P2771" t="s">
        <v>23</v>
      </c>
      <c r="Q2771" t="str" cm="1">
        <f t="array" ref="Q2771">_xlfn.IFS(
O2771&lt;50000,"Low Salary (&lt;$50K)",
O2771&lt;90000,"Lower Middle ($50K-$90K)",
O2771&lt;130000,"Middle ($90K-$130K)",
O2771&lt;170000,"Upper Middle ($130K-$170K)",
O2771&gt;=170000,"High Salary (&gt;$170K)"
)</f>
        <v>Middle ($90K-$130K)</v>
      </c>
      <c r="R2771" t="str" cm="1">
        <f t="array" ref="R2771">_xlfn.IFS(
G2771&lt;=2,"New Customers (0-2Y)",
G2771&lt;=5,"Growing Customers (3-5Y)",
G2771&lt;=8,"Established Customers (6-8Y)",
G2771&lt;=10,"Loyal Customers (9-10Y)"
)</f>
        <v>New Customers (0-2Y)</v>
      </c>
    </row>
    <row r="2772" spans="1:18" x14ac:dyDescent="0.35">
      <c r="A2772">
        <v>15693347</v>
      </c>
      <c r="B2772" t="s">
        <v>1477</v>
      </c>
      <c r="C2772" t="s">
        <v>17</v>
      </c>
      <c r="D2772" t="s">
        <v>18</v>
      </c>
      <c r="E2772">
        <v>32</v>
      </c>
      <c r="F2772" t="s">
        <v>19</v>
      </c>
      <c r="G2772">
        <v>5</v>
      </c>
      <c r="H2772" s="4">
        <v>0</v>
      </c>
      <c r="I2772" t="s">
        <v>24</v>
      </c>
      <c r="J2772">
        <v>2</v>
      </c>
      <c r="K2772">
        <v>676</v>
      </c>
      <c r="L2772" t="s">
        <v>35</v>
      </c>
      <c r="M2772" t="s">
        <v>21</v>
      </c>
      <c r="N2772" t="s">
        <v>22</v>
      </c>
      <c r="O2772" s="4">
        <v>75465.41</v>
      </c>
      <c r="P2772" t="s">
        <v>28</v>
      </c>
      <c r="Q2772" t="str" cm="1">
        <f t="array" ref="Q2772">_xlfn.IFS(
O2772&lt;50000,"Low Salary (&lt;$50K)",
O2772&lt;90000,"Lower Middle ($50K-$90K)",
O2772&lt;130000,"Middle ($90K-$130K)",
O2772&lt;170000,"Upper Middle ($130K-$170K)",
O2772&gt;=170000,"High Salary (&gt;$170K)"
)</f>
        <v>Lower Middle ($50K-$90K)</v>
      </c>
      <c r="R2772" t="str" cm="1">
        <f t="array" ref="R2772">_xlfn.IFS(
G2772&lt;=2,"New Customers (0-2Y)",
G2772&lt;=5,"Growing Customers (3-5Y)",
G2772&lt;=8,"Established Customers (6-8Y)",
G2772&lt;=10,"Loyal Customers (9-10Y)"
)</f>
        <v>Growing Customers (3-5Y)</v>
      </c>
    </row>
    <row r="2773" spans="1:18" x14ac:dyDescent="0.35">
      <c r="A2773">
        <v>15715465</v>
      </c>
      <c r="B2773" t="s">
        <v>1478</v>
      </c>
      <c r="C2773" t="s">
        <v>42</v>
      </c>
      <c r="D2773" t="s">
        <v>39</v>
      </c>
      <c r="E2773">
        <v>28</v>
      </c>
      <c r="F2773" t="s">
        <v>43</v>
      </c>
      <c r="G2773">
        <v>7</v>
      </c>
      <c r="H2773" s="4">
        <v>77776.39</v>
      </c>
      <c r="I2773" t="s">
        <v>29</v>
      </c>
      <c r="J2773">
        <v>1</v>
      </c>
      <c r="K2773">
        <v>714</v>
      </c>
      <c r="L2773" t="s">
        <v>35</v>
      </c>
      <c r="M2773" t="s">
        <v>21</v>
      </c>
      <c r="N2773" t="s">
        <v>32</v>
      </c>
      <c r="O2773" s="4">
        <v>177737.07</v>
      </c>
      <c r="P2773" t="s">
        <v>28</v>
      </c>
      <c r="Q2773" t="str" cm="1">
        <f t="array" ref="Q2773">_xlfn.IFS(
O2773&lt;50000,"Low Salary (&lt;$50K)",
O2773&lt;90000,"Lower Middle ($50K-$90K)",
O2773&lt;130000,"Middle ($90K-$130K)",
O2773&lt;170000,"Upper Middle ($130K-$170K)",
O2773&gt;=170000,"High Salary (&gt;$170K)"
)</f>
        <v>High Salary (&gt;$170K)</v>
      </c>
      <c r="R2773" t="str" cm="1">
        <f t="array" ref="R2773">_xlfn.IFS(
G2773&lt;=2,"New Customers (0-2Y)",
G2773&lt;=5,"Growing Customers (3-5Y)",
G2773&lt;=8,"Established Customers (6-8Y)",
G2773&lt;=10,"Loyal Customers (9-10Y)"
)</f>
        <v>Established Customers (6-8Y)</v>
      </c>
    </row>
    <row r="2774" spans="1:18" x14ac:dyDescent="0.35">
      <c r="A2774">
        <v>15680736</v>
      </c>
      <c r="B2774" t="s">
        <v>183</v>
      </c>
      <c r="C2774" t="s">
        <v>42</v>
      </c>
      <c r="D2774" t="s">
        <v>18</v>
      </c>
      <c r="E2774">
        <v>72</v>
      </c>
      <c r="F2774" t="s">
        <v>2967</v>
      </c>
      <c r="G2774">
        <v>6</v>
      </c>
      <c r="H2774" s="4">
        <v>124978.19</v>
      </c>
      <c r="I2774" t="s">
        <v>33</v>
      </c>
      <c r="J2774">
        <v>2</v>
      </c>
      <c r="K2774">
        <v>597</v>
      </c>
      <c r="L2774" t="s">
        <v>31</v>
      </c>
      <c r="M2774" t="s">
        <v>21</v>
      </c>
      <c r="N2774" t="s">
        <v>22</v>
      </c>
      <c r="O2774" s="4">
        <v>7144.46</v>
      </c>
      <c r="P2774" t="s">
        <v>28</v>
      </c>
      <c r="Q2774" t="str" cm="1">
        <f t="array" ref="Q2774">_xlfn.IFS(
O2774&lt;50000,"Low Salary (&lt;$50K)",
O2774&lt;90000,"Lower Middle ($50K-$90K)",
O2774&lt;130000,"Middle ($90K-$130K)",
O2774&lt;170000,"Upper Middle ($130K-$170K)",
O2774&gt;=170000,"High Salary (&gt;$170K)"
)</f>
        <v>Low Salary (&lt;$50K)</v>
      </c>
      <c r="R2774" t="str" cm="1">
        <f t="array" ref="R2774">_xlfn.IFS(
G2774&lt;=2,"New Customers (0-2Y)",
G2774&lt;=5,"Growing Customers (3-5Y)",
G2774&lt;=8,"Established Customers (6-8Y)",
G2774&lt;=10,"Loyal Customers (9-10Y)"
)</f>
        <v>Established Customers (6-8Y)</v>
      </c>
    </row>
    <row r="2775" spans="1:18" x14ac:dyDescent="0.35">
      <c r="A2775">
        <v>15610765</v>
      </c>
      <c r="B2775" t="s">
        <v>213</v>
      </c>
      <c r="C2775" t="s">
        <v>17</v>
      </c>
      <c r="D2775" t="s">
        <v>39</v>
      </c>
      <c r="E2775">
        <v>29</v>
      </c>
      <c r="F2775" t="s">
        <v>43</v>
      </c>
      <c r="G2775">
        <v>1</v>
      </c>
      <c r="H2775" s="4">
        <v>0</v>
      </c>
      <c r="I2775" t="s">
        <v>24</v>
      </c>
      <c r="J2775">
        <v>2</v>
      </c>
      <c r="K2775">
        <v>559</v>
      </c>
      <c r="L2775" t="s">
        <v>31</v>
      </c>
      <c r="M2775" t="s">
        <v>27</v>
      </c>
      <c r="N2775" t="s">
        <v>32</v>
      </c>
      <c r="O2775" s="4">
        <v>155639.76</v>
      </c>
      <c r="P2775" t="s">
        <v>28</v>
      </c>
      <c r="Q2775" t="str" cm="1">
        <f t="array" ref="Q2775">_xlfn.IFS(
O2775&lt;50000,"Low Salary (&lt;$50K)",
O2775&lt;90000,"Lower Middle ($50K-$90K)",
O2775&lt;130000,"Middle ($90K-$130K)",
O2775&lt;170000,"Upper Middle ($130K-$170K)",
O2775&gt;=170000,"High Salary (&gt;$170K)"
)</f>
        <v>Upper Middle ($130K-$170K)</v>
      </c>
      <c r="R2775" t="str" cm="1">
        <f t="array" ref="R2775">_xlfn.IFS(
G2775&lt;=2,"New Customers (0-2Y)",
G2775&lt;=5,"Growing Customers (3-5Y)",
G2775&lt;=8,"Established Customers (6-8Y)",
G2775&lt;=10,"Loyal Customers (9-10Y)"
)</f>
        <v>New Customers (0-2Y)</v>
      </c>
    </row>
    <row r="2776" spans="1:18" x14ac:dyDescent="0.35">
      <c r="A2776">
        <v>15650034</v>
      </c>
      <c r="B2776" t="s">
        <v>1479</v>
      </c>
      <c r="C2776" t="s">
        <v>17</v>
      </c>
      <c r="D2776" t="s">
        <v>18</v>
      </c>
      <c r="E2776">
        <v>28</v>
      </c>
      <c r="F2776" t="s">
        <v>43</v>
      </c>
      <c r="G2776">
        <v>1</v>
      </c>
      <c r="H2776" s="4">
        <v>0</v>
      </c>
      <c r="I2776" t="s">
        <v>24</v>
      </c>
      <c r="J2776">
        <v>1</v>
      </c>
      <c r="K2776">
        <v>564</v>
      </c>
      <c r="L2776" t="s">
        <v>31</v>
      </c>
      <c r="M2776" t="s">
        <v>21</v>
      </c>
      <c r="N2776" t="s">
        <v>22</v>
      </c>
      <c r="O2776" s="4">
        <v>162428.04999999999</v>
      </c>
      <c r="P2776" t="s">
        <v>28</v>
      </c>
      <c r="Q2776" t="str" cm="1">
        <f t="array" ref="Q2776">_xlfn.IFS(
O2776&lt;50000,"Low Salary (&lt;$50K)",
O2776&lt;90000,"Lower Middle ($50K-$90K)",
O2776&lt;130000,"Middle ($90K-$130K)",
O2776&lt;170000,"Upper Middle ($130K-$170K)",
O2776&gt;=170000,"High Salary (&gt;$170K)"
)</f>
        <v>Upper Middle ($130K-$170K)</v>
      </c>
      <c r="R2776" t="str" cm="1">
        <f t="array" ref="R2776">_xlfn.IFS(
G2776&lt;=2,"New Customers (0-2Y)",
G2776&lt;=5,"Growing Customers (3-5Y)",
G2776&lt;=8,"Established Customers (6-8Y)",
G2776&lt;=10,"Loyal Customers (9-10Y)"
)</f>
        <v>New Customers (0-2Y)</v>
      </c>
    </row>
    <row r="2777" spans="1:18" x14ac:dyDescent="0.35">
      <c r="A2777">
        <v>15782468</v>
      </c>
      <c r="B2777" t="s">
        <v>1480</v>
      </c>
      <c r="C2777" t="s">
        <v>26</v>
      </c>
      <c r="D2777" t="s">
        <v>39</v>
      </c>
      <c r="E2777">
        <v>51</v>
      </c>
      <c r="F2777" t="s">
        <v>19</v>
      </c>
      <c r="G2777">
        <v>3</v>
      </c>
      <c r="H2777" s="4">
        <v>109799.55</v>
      </c>
      <c r="I2777" t="s">
        <v>33</v>
      </c>
      <c r="J2777">
        <v>2</v>
      </c>
      <c r="K2777">
        <v>850</v>
      </c>
      <c r="L2777" t="s">
        <v>37</v>
      </c>
      <c r="M2777" t="s">
        <v>21</v>
      </c>
      <c r="N2777" t="s">
        <v>22</v>
      </c>
      <c r="O2777" s="4">
        <v>12457.76</v>
      </c>
      <c r="P2777" t="s">
        <v>23</v>
      </c>
      <c r="Q2777" t="str" cm="1">
        <f t="array" ref="Q2777">_xlfn.IFS(
O2777&lt;50000,"Low Salary (&lt;$50K)",
O2777&lt;90000,"Lower Middle ($50K-$90K)",
O2777&lt;130000,"Middle ($90K-$130K)",
O2777&lt;170000,"Upper Middle ($130K-$170K)",
O2777&gt;=170000,"High Salary (&gt;$170K)"
)</f>
        <v>Low Salary (&lt;$50K)</v>
      </c>
      <c r="R2777" t="str" cm="1">
        <f t="array" ref="R2777">_xlfn.IFS(
G2777&lt;=2,"New Customers (0-2Y)",
G2777&lt;=5,"Growing Customers (3-5Y)",
G2777&lt;=8,"Established Customers (6-8Y)",
G2777&lt;=10,"Loyal Customers (9-10Y)"
)</f>
        <v>Growing Customers (3-5Y)</v>
      </c>
    </row>
    <row r="2778" spans="1:18" x14ac:dyDescent="0.35">
      <c r="A2778">
        <v>15685109</v>
      </c>
      <c r="B2778" t="s">
        <v>496</v>
      </c>
      <c r="C2778" t="s">
        <v>17</v>
      </c>
      <c r="D2778" t="s">
        <v>39</v>
      </c>
      <c r="E2778">
        <v>39</v>
      </c>
      <c r="F2778" t="s">
        <v>19</v>
      </c>
      <c r="G2778">
        <v>7</v>
      </c>
      <c r="H2778" s="4">
        <v>0</v>
      </c>
      <c r="I2778" t="s">
        <v>24</v>
      </c>
      <c r="J2778">
        <v>2</v>
      </c>
      <c r="K2778">
        <v>689</v>
      </c>
      <c r="L2778" t="s">
        <v>35</v>
      </c>
      <c r="M2778" t="s">
        <v>27</v>
      </c>
      <c r="N2778" t="s">
        <v>32</v>
      </c>
      <c r="O2778" s="4">
        <v>14917.09</v>
      </c>
      <c r="P2778" t="s">
        <v>28</v>
      </c>
      <c r="Q2778" t="str" cm="1">
        <f t="array" ref="Q2778">_xlfn.IFS(
O2778&lt;50000,"Low Salary (&lt;$50K)",
O2778&lt;90000,"Lower Middle ($50K-$90K)",
O2778&lt;130000,"Middle ($90K-$130K)",
O2778&lt;170000,"Upper Middle ($130K-$170K)",
O2778&gt;=170000,"High Salary (&gt;$170K)"
)</f>
        <v>Low Salary (&lt;$50K)</v>
      </c>
      <c r="R2778" t="str" cm="1">
        <f t="array" ref="R2778">_xlfn.IFS(
G2778&lt;=2,"New Customers (0-2Y)",
G2778&lt;=5,"Growing Customers (3-5Y)",
G2778&lt;=8,"Established Customers (6-8Y)",
G2778&lt;=10,"Loyal Customers (9-10Y)"
)</f>
        <v>Established Customers (6-8Y)</v>
      </c>
    </row>
    <row r="2779" spans="1:18" x14ac:dyDescent="0.35">
      <c r="A2779">
        <v>15776233</v>
      </c>
      <c r="B2779" t="s">
        <v>1481</v>
      </c>
      <c r="C2779" t="s">
        <v>42</v>
      </c>
      <c r="D2779" t="s">
        <v>18</v>
      </c>
      <c r="E2779">
        <v>61</v>
      </c>
      <c r="F2779" t="s">
        <v>2967</v>
      </c>
      <c r="G2779">
        <v>8</v>
      </c>
      <c r="H2779" s="4">
        <v>125397.21</v>
      </c>
      <c r="I2779" t="s">
        <v>33</v>
      </c>
      <c r="J2779">
        <v>1</v>
      </c>
      <c r="K2779">
        <v>758</v>
      </c>
      <c r="L2779" t="s">
        <v>35</v>
      </c>
      <c r="M2779" t="s">
        <v>21</v>
      </c>
      <c r="N2779" t="s">
        <v>32</v>
      </c>
      <c r="O2779" s="4">
        <v>182184.09</v>
      </c>
      <c r="P2779" t="s">
        <v>23</v>
      </c>
      <c r="Q2779" t="str" cm="1">
        <f t="array" ref="Q2779">_xlfn.IFS(
O2779&lt;50000,"Low Salary (&lt;$50K)",
O2779&lt;90000,"Lower Middle ($50K-$90K)",
O2779&lt;130000,"Middle ($90K-$130K)",
O2779&lt;170000,"Upper Middle ($130K-$170K)",
O2779&gt;=170000,"High Salary (&gt;$170K)"
)</f>
        <v>High Salary (&gt;$170K)</v>
      </c>
      <c r="R2779" t="str" cm="1">
        <f t="array" ref="R2779">_xlfn.IFS(
G2779&lt;=2,"New Customers (0-2Y)",
G2779&lt;=5,"Growing Customers (3-5Y)",
G2779&lt;=8,"Established Customers (6-8Y)",
G2779&lt;=10,"Loyal Customers (9-10Y)"
)</f>
        <v>Established Customers (6-8Y)</v>
      </c>
    </row>
    <row r="2780" spans="1:18" x14ac:dyDescent="0.35">
      <c r="A2780">
        <v>15761141</v>
      </c>
      <c r="B2780" t="s">
        <v>763</v>
      </c>
      <c r="C2780" t="s">
        <v>26</v>
      </c>
      <c r="D2780" t="s">
        <v>18</v>
      </c>
      <c r="E2780">
        <v>71</v>
      </c>
      <c r="F2780" t="s">
        <v>2967</v>
      </c>
      <c r="G2780">
        <v>10</v>
      </c>
      <c r="H2780" s="4">
        <v>0</v>
      </c>
      <c r="I2780" t="s">
        <v>24</v>
      </c>
      <c r="J2780">
        <v>2</v>
      </c>
      <c r="K2780">
        <v>604</v>
      </c>
      <c r="L2780" t="s">
        <v>20</v>
      </c>
      <c r="M2780" t="s">
        <v>21</v>
      </c>
      <c r="N2780" t="s">
        <v>22</v>
      </c>
      <c r="O2780" s="4">
        <v>129984.2</v>
      </c>
      <c r="P2780" t="s">
        <v>28</v>
      </c>
      <c r="Q2780" t="str" cm="1">
        <f t="array" ref="Q2780">_xlfn.IFS(
O2780&lt;50000,"Low Salary (&lt;$50K)",
O2780&lt;90000,"Lower Middle ($50K-$90K)",
O2780&lt;130000,"Middle ($90K-$130K)",
O2780&lt;170000,"Upper Middle ($130K-$170K)",
O2780&gt;=170000,"High Salary (&gt;$170K)"
)</f>
        <v>Middle ($90K-$130K)</v>
      </c>
      <c r="R2780" t="str" cm="1">
        <f t="array" ref="R2780">_xlfn.IFS(
G2780&lt;=2,"New Customers (0-2Y)",
G2780&lt;=5,"Growing Customers (3-5Y)",
G2780&lt;=8,"Established Customers (6-8Y)",
G2780&lt;=10,"Loyal Customers (9-10Y)"
)</f>
        <v>Loyal Customers (9-10Y)</v>
      </c>
    </row>
    <row r="2781" spans="1:18" x14ac:dyDescent="0.35">
      <c r="A2781">
        <v>15781702</v>
      </c>
      <c r="B2781" t="s">
        <v>431</v>
      </c>
      <c r="C2781" t="s">
        <v>42</v>
      </c>
      <c r="D2781" t="s">
        <v>39</v>
      </c>
      <c r="E2781">
        <v>38</v>
      </c>
      <c r="F2781" t="s">
        <v>19</v>
      </c>
      <c r="G2781">
        <v>9</v>
      </c>
      <c r="H2781" s="4">
        <v>111347.37</v>
      </c>
      <c r="I2781" t="s">
        <v>33</v>
      </c>
      <c r="J2781">
        <v>2</v>
      </c>
      <c r="K2781">
        <v>733</v>
      </c>
      <c r="L2781" t="s">
        <v>35</v>
      </c>
      <c r="M2781" t="s">
        <v>27</v>
      </c>
      <c r="N2781" t="s">
        <v>22</v>
      </c>
      <c r="O2781" s="4">
        <v>194872.97</v>
      </c>
      <c r="P2781" t="s">
        <v>28</v>
      </c>
      <c r="Q2781" t="str" cm="1">
        <f t="array" ref="Q2781">_xlfn.IFS(
O2781&lt;50000,"Low Salary (&lt;$50K)",
O2781&lt;90000,"Lower Middle ($50K-$90K)",
O2781&lt;130000,"Middle ($90K-$130K)",
O2781&lt;170000,"Upper Middle ($130K-$170K)",
O2781&gt;=170000,"High Salary (&gt;$170K)"
)</f>
        <v>High Salary (&gt;$170K)</v>
      </c>
      <c r="R2781" t="str" cm="1">
        <f t="array" ref="R2781">_xlfn.IFS(
G2781&lt;=2,"New Customers (0-2Y)",
G2781&lt;=5,"Growing Customers (3-5Y)",
G2781&lt;=8,"Established Customers (6-8Y)",
G2781&lt;=10,"Loyal Customers (9-10Y)"
)</f>
        <v>Loyal Customers (9-10Y)</v>
      </c>
    </row>
    <row r="2782" spans="1:18" x14ac:dyDescent="0.35">
      <c r="A2782">
        <v>15790235</v>
      </c>
      <c r="B2782" t="s">
        <v>769</v>
      </c>
      <c r="C2782" t="s">
        <v>26</v>
      </c>
      <c r="D2782" t="s">
        <v>39</v>
      </c>
      <c r="E2782">
        <v>40</v>
      </c>
      <c r="F2782" t="s">
        <v>19</v>
      </c>
      <c r="G2782">
        <v>8</v>
      </c>
      <c r="H2782" s="4">
        <v>104291.41</v>
      </c>
      <c r="I2782" t="s">
        <v>33</v>
      </c>
      <c r="J2782">
        <v>2</v>
      </c>
      <c r="K2782">
        <v>778</v>
      </c>
      <c r="L2782" t="s">
        <v>35</v>
      </c>
      <c r="M2782" t="s">
        <v>21</v>
      </c>
      <c r="N2782" t="s">
        <v>22</v>
      </c>
      <c r="O2782" s="4">
        <v>117507.11</v>
      </c>
      <c r="P2782" t="s">
        <v>28</v>
      </c>
      <c r="Q2782" t="str" cm="1">
        <f t="array" ref="Q2782">_xlfn.IFS(
O2782&lt;50000,"Low Salary (&lt;$50K)",
O2782&lt;90000,"Lower Middle ($50K-$90K)",
O2782&lt;130000,"Middle ($90K-$130K)",
O2782&lt;170000,"Upper Middle ($130K-$170K)",
O2782&gt;=170000,"High Salary (&gt;$170K)"
)</f>
        <v>Middle ($90K-$130K)</v>
      </c>
      <c r="R2782" t="str" cm="1">
        <f t="array" ref="R2782">_xlfn.IFS(
G2782&lt;=2,"New Customers (0-2Y)",
G2782&lt;=5,"Growing Customers (3-5Y)",
G2782&lt;=8,"Established Customers (6-8Y)",
G2782&lt;=10,"Loyal Customers (9-10Y)"
)</f>
        <v>Established Customers (6-8Y)</v>
      </c>
    </row>
    <row r="2783" spans="1:18" x14ac:dyDescent="0.35">
      <c r="A2783">
        <v>15641416</v>
      </c>
      <c r="B2783" t="s">
        <v>1482</v>
      </c>
      <c r="C2783" t="s">
        <v>42</v>
      </c>
      <c r="D2783" t="s">
        <v>18</v>
      </c>
      <c r="E2783">
        <v>61</v>
      </c>
      <c r="F2783" t="s">
        <v>2967</v>
      </c>
      <c r="G2783">
        <v>9</v>
      </c>
      <c r="H2783" s="4">
        <v>94867.18</v>
      </c>
      <c r="I2783" t="s">
        <v>29</v>
      </c>
      <c r="J2783">
        <v>2</v>
      </c>
      <c r="K2783">
        <v>732</v>
      </c>
      <c r="L2783" t="s">
        <v>35</v>
      </c>
      <c r="M2783" t="s">
        <v>21</v>
      </c>
      <c r="N2783" t="s">
        <v>22</v>
      </c>
      <c r="O2783" s="4">
        <v>157527.6</v>
      </c>
      <c r="P2783" t="s">
        <v>23</v>
      </c>
      <c r="Q2783" t="str" cm="1">
        <f t="array" ref="Q2783">_xlfn.IFS(
O2783&lt;50000,"Low Salary (&lt;$50K)",
O2783&lt;90000,"Lower Middle ($50K-$90K)",
O2783&lt;130000,"Middle ($90K-$130K)",
O2783&lt;170000,"Upper Middle ($130K-$170K)",
O2783&gt;=170000,"High Salary (&gt;$170K)"
)</f>
        <v>Upper Middle ($130K-$170K)</v>
      </c>
      <c r="R2783" t="str" cm="1">
        <f t="array" ref="R2783">_xlfn.IFS(
G2783&lt;=2,"New Customers (0-2Y)",
G2783&lt;=5,"Growing Customers (3-5Y)",
G2783&lt;=8,"Established Customers (6-8Y)",
G2783&lt;=10,"Loyal Customers (9-10Y)"
)</f>
        <v>Loyal Customers (9-10Y)</v>
      </c>
    </row>
    <row r="2784" spans="1:18" x14ac:dyDescent="0.35">
      <c r="A2784">
        <v>15775234</v>
      </c>
      <c r="B2784" t="s">
        <v>1483</v>
      </c>
      <c r="C2784" t="s">
        <v>17</v>
      </c>
      <c r="D2784" t="s">
        <v>39</v>
      </c>
      <c r="E2784">
        <v>24</v>
      </c>
      <c r="F2784" t="s">
        <v>43</v>
      </c>
      <c r="G2784">
        <v>8</v>
      </c>
      <c r="H2784" s="4">
        <v>0</v>
      </c>
      <c r="I2784" t="s">
        <v>24</v>
      </c>
      <c r="J2784">
        <v>2</v>
      </c>
      <c r="K2784">
        <v>646</v>
      </c>
      <c r="L2784" t="s">
        <v>20</v>
      </c>
      <c r="M2784" t="s">
        <v>27</v>
      </c>
      <c r="N2784" t="s">
        <v>32</v>
      </c>
      <c r="O2784" s="4">
        <v>92612.88</v>
      </c>
      <c r="P2784" t="s">
        <v>28</v>
      </c>
      <c r="Q2784" t="str" cm="1">
        <f t="array" ref="Q2784">_xlfn.IFS(
O2784&lt;50000,"Low Salary (&lt;$50K)",
O2784&lt;90000,"Lower Middle ($50K-$90K)",
O2784&lt;130000,"Middle ($90K-$130K)",
O2784&lt;170000,"Upper Middle ($130K-$170K)",
O2784&gt;=170000,"High Salary (&gt;$170K)"
)</f>
        <v>Middle ($90K-$130K)</v>
      </c>
      <c r="R2784" t="str" cm="1">
        <f t="array" ref="R2784">_xlfn.IFS(
G2784&lt;=2,"New Customers (0-2Y)",
G2784&lt;=5,"Growing Customers (3-5Y)",
G2784&lt;=8,"Established Customers (6-8Y)",
G2784&lt;=10,"Loyal Customers (9-10Y)"
)</f>
        <v>Established Customers (6-8Y)</v>
      </c>
    </row>
    <row r="2785" spans="1:18" x14ac:dyDescent="0.35">
      <c r="A2785">
        <v>15659475</v>
      </c>
      <c r="B2785" t="s">
        <v>400</v>
      </c>
      <c r="C2785" t="s">
        <v>17</v>
      </c>
      <c r="D2785" t="s">
        <v>18</v>
      </c>
      <c r="E2785">
        <v>33</v>
      </c>
      <c r="F2785" t="s">
        <v>19</v>
      </c>
      <c r="G2785">
        <v>6</v>
      </c>
      <c r="H2785" s="4">
        <v>135703.59</v>
      </c>
      <c r="I2785" t="s">
        <v>33</v>
      </c>
      <c r="J2785">
        <v>2</v>
      </c>
      <c r="K2785">
        <v>597</v>
      </c>
      <c r="L2785" t="s">
        <v>31</v>
      </c>
      <c r="M2785" t="s">
        <v>27</v>
      </c>
      <c r="N2785" t="s">
        <v>32</v>
      </c>
      <c r="O2785" s="4">
        <v>74850.84</v>
      </c>
      <c r="P2785" t="s">
        <v>28</v>
      </c>
      <c r="Q2785" t="str" cm="1">
        <f t="array" ref="Q2785">_xlfn.IFS(
O2785&lt;50000,"Low Salary (&lt;$50K)",
O2785&lt;90000,"Lower Middle ($50K-$90K)",
O2785&lt;130000,"Middle ($90K-$130K)",
O2785&lt;170000,"Upper Middle ($130K-$170K)",
O2785&gt;=170000,"High Salary (&gt;$170K)"
)</f>
        <v>Lower Middle ($50K-$90K)</v>
      </c>
      <c r="R2785" t="str" cm="1">
        <f t="array" ref="R2785">_xlfn.IFS(
G2785&lt;=2,"New Customers (0-2Y)",
G2785&lt;=5,"Growing Customers (3-5Y)",
G2785&lt;=8,"Established Customers (6-8Y)",
G2785&lt;=10,"Loyal Customers (9-10Y)"
)</f>
        <v>Established Customers (6-8Y)</v>
      </c>
    </row>
    <row r="2786" spans="1:18" x14ac:dyDescent="0.35">
      <c r="A2786">
        <v>15642202</v>
      </c>
      <c r="B2786" t="s">
        <v>1484</v>
      </c>
      <c r="C2786" t="s">
        <v>42</v>
      </c>
      <c r="D2786" t="s">
        <v>18</v>
      </c>
      <c r="E2786">
        <v>37</v>
      </c>
      <c r="F2786" t="s">
        <v>19</v>
      </c>
      <c r="G2786">
        <v>5</v>
      </c>
      <c r="H2786" s="4">
        <v>106453.53</v>
      </c>
      <c r="I2786" t="s">
        <v>33</v>
      </c>
      <c r="J2786">
        <v>2</v>
      </c>
      <c r="K2786">
        <v>821</v>
      </c>
      <c r="L2786" t="s">
        <v>37</v>
      </c>
      <c r="M2786" t="s">
        <v>27</v>
      </c>
      <c r="N2786" t="s">
        <v>22</v>
      </c>
      <c r="O2786" s="4">
        <v>127413</v>
      </c>
      <c r="P2786" t="s">
        <v>28</v>
      </c>
      <c r="Q2786" t="str" cm="1">
        <f t="array" ref="Q2786">_xlfn.IFS(
O2786&lt;50000,"Low Salary (&lt;$50K)",
O2786&lt;90000,"Lower Middle ($50K-$90K)",
O2786&lt;130000,"Middle ($90K-$130K)",
O2786&lt;170000,"Upper Middle ($130K-$170K)",
O2786&gt;=170000,"High Salary (&gt;$170K)"
)</f>
        <v>Middle ($90K-$130K)</v>
      </c>
      <c r="R2786" t="str" cm="1">
        <f t="array" ref="R2786">_xlfn.IFS(
G2786&lt;=2,"New Customers (0-2Y)",
G2786&lt;=5,"Growing Customers (3-5Y)",
G2786&lt;=8,"Established Customers (6-8Y)",
G2786&lt;=10,"Loyal Customers (9-10Y)"
)</f>
        <v>Growing Customers (3-5Y)</v>
      </c>
    </row>
    <row r="2787" spans="1:18" x14ac:dyDescent="0.35">
      <c r="A2787">
        <v>15771417</v>
      </c>
      <c r="B2787" t="s">
        <v>871</v>
      </c>
      <c r="C2787" t="s">
        <v>17</v>
      </c>
      <c r="D2787" t="s">
        <v>39</v>
      </c>
      <c r="E2787">
        <v>43</v>
      </c>
      <c r="F2787" t="s">
        <v>19</v>
      </c>
      <c r="G2787">
        <v>7</v>
      </c>
      <c r="H2787" s="4">
        <v>132412.38</v>
      </c>
      <c r="I2787" t="s">
        <v>33</v>
      </c>
      <c r="J2787">
        <v>1</v>
      </c>
      <c r="K2787">
        <v>640</v>
      </c>
      <c r="L2787" t="s">
        <v>20</v>
      </c>
      <c r="M2787" t="s">
        <v>27</v>
      </c>
      <c r="N2787" t="s">
        <v>32</v>
      </c>
      <c r="O2787" s="4">
        <v>69584.3</v>
      </c>
      <c r="P2787" t="s">
        <v>23</v>
      </c>
      <c r="Q2787" t="str" cm="1">
        <f t="array" ref="Q2787">_xlfn.IFS(
O2787&lt;50000,"Low Salary (&lt;$50K)",
O2787&lt;90000,"Lower Middle ($50K-$90K)",
O2787&lt;130000,"Middle ($90K-$130K)",
O2787&lt;170000,"Upper Middle ($130K-$170K)",
O2787&gt;=170000,"High Salary (&gt;$170K)"
)</f>
        <v>Lower Middle ($50K-$90K)</v>
      </c>
      <c r="R2787" t="str" cm="1">
        <f t="array" ref="R2787">_xlfn.IFS(
G2787&lt;=2,"New Customers (0-2Y)",
G2787&lt;=5,"Growing Customers (3-5Y)",
G2787&lt;=8,"Established Customers (6-8Y)",
G2787&lt;=10,"Loyal Customers (9-10Y)"
)</f>
        <v>Established Customers (6-8Y)</v>
      </c>
    </row>
    <row r="2788" spans="1:18" x14ac:dyDescent="0.35">
      <c r="A2788">
        <v>15585100</v>
      </c>
      <c r="B2788" t="s">
        <v>1485</v>
      </c>
      <c r="C2788" t="s">
        <v>42</v>
      </c>
      <c r="D2788" t="s">
        <v>18</v>
      </c>
      <c r="E2788">
        <v>40</v>
      </c>
      <c r="F2788" t="s">
        <v>19</v>
      </c>
      <c r="G2788">
        <v>9</v>
      </c>
      <c r="H2788" s="4">
        <v>124401.60000000001</v>
      </c>
      <c r="I2788" t="s">
        <v>33</v>
      </c>
      <c r="J2788">
        <v>1</v>
      </c>
      <c r="K2788">
        <v>511</v>
      </c>
      <c r="L2788" t="s">
        <v>31</v>
      </c>
      <c r="M2788" t="s">
        <v>21</v>
      </c>
      <c r="N2788" t="s">
        <v>32</v>
      </c>
      <c r="O2788" s="4">
        <v>198814.24</v>
      </c>
      <c r="P2788" t="s">
        <v>23</v>
      </c>
      <c r="Q2788" t="str" cm="1">
        <f t="array" ref="Q2788">_xlfn.IFS(
O2788&lt;50000,"Low Salary (&lt;$50K)",
O2788&lt;90000,"Lower Middle ($50K-$90K)",
O2788&lt;130000,"Middle ($90K-$130K)",
O2788&lt;170000,"Upper Middle ($130K-$170K)",
O2788&gt;=170000,"High Salary (&gt;$170K)"
)</f>
        <v>High Salary (&gt;$170K)</v>
      </c>
      <c r="R2788" t="str" cm="1">
        <f t="array" ref="R2788">_xlfn.IFS(
G2788&lt;=2,"New Customers (0-2Y)",
G2788&lt;=5,"Growing Customers (3-5Y)",
G2788&lt;=8,"Established Customers (6-8Y)",
G2788&lt;=10,"Loyal Customers (9-10Y)"
)</f>
        <v>Loyal Customers (9-10Y)</v>
      </c>
    </row>
    <row r="2789" spans="1:18" x14ac:dyDescent="0.35">
      <c r="A2789">
        <v>15700487</v>
      </c>
      <c r="B2789" t="s">
        <v>911</v>
      </c>
      <c r="C2789" t="s">
        <v>17</v>
      </c>
      <c r="D2789" t="s">
        <v>39</v>
      </c>
      <c r="E2789">
        <v>46</v>
      </c>
      <c r="F2789" t="s">
        <v>19</v>
      </c>
      <c r="G2789">
        <v>6</v>
      </c>
      <c r="H2789" s="4">
        <v>118022.06</v>
      </c>
      <c r="I2789" t="s">
        <v>33</v>
      </c>
      <c r="J2789">
        <v>3</v>
      </c>
      <c r="K2789">
        <v>805</v>
      </c>
      <c r="L2789" t="s">
        <v>37</v>
      </c>
      <c r="M2789" t="s">
        <v>21</v>
      </c>
      <c r="N2789" t="s">
        <v>32</v>
      </c>
      <c r="O2789" s="4">
        <v>162643.15</v>
      </c>
      <c r="P2789" t="s">
        <v>23</v>
      </c>
      <c r="Q2789" t="str" cm="1">
        <f t="array" ref="Q2789">_xlfn.IFS(
O2789&lt;50000,"Low Salary (&lt;$50K)",
O2789&lt;90000,"Lower Middle ($50K-$90K)",
O2789&lt;130000,"Middle ($90K-$130K)",
O2789&lt;170000,"Upper Middle ($130K-$170K)",
O2789&gt;=170000,"High Salary (&gt;$170K)"
)</f>
        <v>Upper Middle ($130K-$170K)</v>
      </c>
      <c r="R2789" t="str" cm="1">
        <f t="array" ref="R2789">_xlfn.IFS(
G2789&lt;=2,"New Customers (0-2Y)",
G2789&lt;=5,"Growing Customers (3-5Y)",
G2789&lt;=8,"Established Customers (6-8Y)",
G2789&lt;=10,"Loyal Customers (9-10Y)"
)</f>
        <v>Established Customers (6-8Y)</v>
      </c>
    </row>
    <row r="2790" spans="1:18" x14ac:dyDescent="0.35">
      <c r="A2790">
        <v>15726589</v>
      </c>
      <c r="B2790" t="s">
        <v>1486</v>
      </c>
      <c r="C2790" t="s">
        <v>42</v>
      </c>
      <c r="D2790" t="s">
        <v>39</v>
      </c>
      <c r="E2790">
        <v>39</v>
      </c>
      <c r="F2790" t="s">
        <v>19</v>
      </c>
      <c r="G2790">
        <v>1</v>
      </c>
      <c r="H2790" s="4">
        <v>82531.11</v>
      </c>
      <c r="I2790" t="s">
        <v>29</v>
      </c>
      <c r="J2790">
        <v>1</v>
      </c>
      <c r="K2790">
        <v>540</v>
      </c>
      <c r="L2790" t="s">
        <v>31</v>
      </c>
      <c r="M2790" t="s">
        <v>21</v>
      </c>
      <c r="N2790" t="s">
        <v>32</v>
      </c>
      <c r="O2790" s="4">
        <v>114092.52</v>
      </c>
      <c r="P2790" t="s">
        <v>28</v>
      </c>
      <c r="Q2790" t="str" cm="1">
        <f t="array" ref="Q2790">_xlfn.IFS(
O2790&lt;50000,"Low Salary (&lt;$50K)",
O2790&lt;90000,"Lower Middle ($50K-$90K)",
O2790&lt;130000,"Middle ($90K-$130K)",
O2790&lt;170000,"Upper Middle ($130K-$170K)",
O2790&gt;=170000,"High Salary (&gt;$170K)"
)</f>
        <v>Middle ($90K-$130K)</v>
      </c>
      <c r="R2790" t="str" cm="1">
        <f t="array" ref="R2790">_xlfn.IFS(
G2790&lt;=2,"New Customers (0-2Y)",
G2790&lt;=5,"Growing Customers (3-5Y)",
G2790&lt;=8,"Established Customers (6-8Y)",
G2790&lt;=10,"Loyal Customers (9-10Y)"
)</f>
        <v>New Customers (0-2Y)</v>
      </c>
    </row>
    <row r="2791" spans="1:18" x14ac:dyDescent="0.35">
      <c r="A2791">
        <v>15747503</v>
      </c>
      <c r="B2791" t="s">
        <v>937</v>
      </c>
      <c r="C2791" t="s">
        <v>26</v>
      </c>
      <c r="D2791" t="s">
        <v>39</v>
      </c>
      <c r="E2791">
        <v>44</v>
      </c>
      <c r="F2791" t="s">
        <v>19</v>
      </c>
      <c r="G2791">
        <v>0</v>
      </c>
      <c r="H2791" s="4">
        <v>184552.12</v>
      </c>
      <c r="I2791" t="s">
        <v>33</v>
      </c>
      <c r="J2791">
        <v>1</v>
      </c>
      <c r="K2791">
        <v>705</v>
      </c>
      <c r="L2791" t="s">
        <v>35</v>
      </c>
      <c r="M2791" t="s">
        <v>21</v>
      </c>
      <c r="N2791" t="s">
        <v>32</v>
      </c>
      <c r="O2791" s="4">
        <v>68860.3</v>
      </c>
      <c r="P2791" t="s">
        <v>23</v>
      </c>
      <c r="Q2791" t="str" cm="1">
        <f t="array" ref="Q2791">_xlfn.IFS(
O2791&lt;50000,"Low Salary (&lt;$50K)",
O2791&lt;90000,"Lower Middle ($50K-$90K)",
O2791&lt;130000,"Middle ($90K-$130K)",
O2791&lt;170000,"Upper Middle ($130K-$170K)",
O2791&gt;=170000,"High Salary (&gt;$170K)"
)</f>
        <v>Lower Middle ($50K-$90K)</v>
      </c>
      <c r="R2791" t="str" cm="1">
        <f t="array" ref="R2791">_xlfn.IFS(
G2791&lt;=2,"New Customers (0-2Y)",
G2791&lt;=5,"Growing Customers (3-5Y)",
G2791&lt;=8,"Established Customers (6-8Y)",
G2791&lt;=10,"Loyal Customers (9-10Y)"
)</f>
        <v>New Customers (0-2Y)</v>
      </c>
    </row>
    <row r="2792" spans="1:18" x14ac:dyDescent="0.35">
      <c r="A2792">
        <v>15595883</v>
      </c>
      <c r="B2792" t="s">
        <v>1487</v>
      </c>
      <c r="C2792" t="s">
        <v>42</v>
      </c>
      <c r="D2792" t="s">
        <v>39</v>
      </c>
      <c r="E2792">
        <v>39</v>
      </c>
      <c r="F2792" t="s">
        <v>19</v>
      </c>
      <c r="G2792">
        <v>4</v>
      </c>
      <c r="H2792" s="4">
        <v>127278.31</v>
      </c>
      <c r="I2792" t="s">
        <v>33</v>
      </c>
      <c r="J2792">
        <v>1</v>
      </c>
      <c r="K2792">
        <v>540</v>
      </c>
      <c r="L2792" t="s">
        <v>31</v>
      </c>
      <c r="M2792" t="s">
        <v>21</v>
      </c>
      <c r="N2792" t="s">
        <v>22</v>
      </c>
      <c r="O2792" s="4">
        <v>16150.34</v>
      </c>
      <c r="P2792" t="s">
        <v>28</v>
      </c>
      <c r="Q2792" t="str" cm="1">
        <f t="array" ref="Q2792">_xlfn.IFS(
O2792&lt;50000,"Low Salary (&lt;$50K)",
O2792&lt;90000,"Lower Middle ($50K-$90K)",
O2792&lt;130000,"Middle ($90K-$130K)",
O2792&lt;170000,"Upper Middle ($130K-$170K)",
O2792&gt;=170000,"High Salary (&gt;$170K)"
)</f>
        <v>Low Salary (&lt;$50K)</v>
      </c>
      <c r="R2792" t="str" cm="1">
        <f t="array" ref="R2792">_xlfn.IFS(
G2792&lt;=2,"New Customers (0-2Y)",
G2792&lt;=5,"Growing Customers (3-5Y)",
G2792&lt;=8,"Established Customers (6-8Y)",
G2792&lt;=10,"Loyal Customers (9-10Y)"
)</f>
        <v>Growing Customers (3-5Y)</v>
      </c>
    </row>
    <row r="2793" spans="1:18" x14ac:dyDescent="0.35">
      <c r="A2793">
        <v>15663826</v>
      </c>
      <c r="B2793" t="s">
        <v>1488</v>
      </c>
      <c r="C2793" t="s">
        <v>26</v>
      </c>
      <c r="D2793" t="s">
        <v>18</v>
      </c>
      <c r="E2793">
        <v>66</v>
      </c>
      <c r="F2793" t="s">
        <v>2967</v>
      </c>
      <c r="G2793">
        <v>3</v>
      </c>
      <c r="H2793" s="4">
        <v>0</v>
      </c>
      <c r="I2793" t="s">
        <v>24</v>
      </c>
      <c r="J2793">
        <v>1</v>
      </c>
      <c r="K2793">
        <v>532</v>
      </c>
      <c r="L2793" t="s">
        <v>31</v>
      </c>
      <c r="M2793" t="s">
        <v>21</v>
      </c>
      <c r="N2793" t="s">
        <v>22</v>
      </c>
      <c r="O2793" s="4">
        <v>115227.02</v>
      </c>
      <c r="P2793" t="s">
        <v>28</v>
      </c>
      <c r="Q2793" t="str" cm="1">
        <f t="array" ref="Q2793">_xlfn.IFS(
O2793&lt;50000,"Low Salary (&lt;$50K)",
O2793&lt;90000,"Lower Middle ($50K-$90K)",
O2793&lt;130000,"Middle ($90K-$130K)",
O2793&lt;170000,"Upper Middle ($130K-$170K)",
O2793&gt;=170000,"High Salary (&gt;$170K)"
)</f>
        <v>Middle ($90K-$130K)</v>
      </c>
      <c r="R2793" t="str" cm="1">
        <f t="array" ref="R2793">_xlfn.IFS(
G2793&lt;=2,"New Customers (0-2Y)",
G2793&lt;=5,"Growing Customers (3-5Y)",
G2793&lt;=8,"Established Customers (6-8Y)",
G2793&lt;=10,"Loyal Customers (9-10Y)"
)</f>
        <v>Growing Customers (3-5Y)</v>
      </c>
    </row>
    <row r="2794" spans="1:18" x14ac:dyDescent="0.35">
      <c r="A2794">
        <v>15742820</v>
      </c>
      <c r="B2794" t="s">
        <v>230</v>
      </c>
      <c r="C2794" t="s">
        <v>17</v>
      </c>
      <c r="D2794" t="s">
        <v>18</v>
      </c>
      <c r="E2794">
        <v>45</v>
      </c>
      <c r="F2794" t="s">
        <v>19</v>
      </c>
      <c r="G2794">
        <v>2</v>
      </c>
      <c r="H2794" s="4">
        <v>0</v>
      </c>
      <c r="I2794" t="s">
        <v>24</v>
      </c>
      <c r="J2794">
        <v>2</v>
      </c>
      <c r="K2794">
        <v>535</v>
      </c>
      <c r="L2794" t="s">
        <v>31</v>
      </c>
      <c r="M2794" t="s">
        <v>27</v>
      </c>
      <c r="N2794" t="s">
        <v>22</v>
      </c>
      <c r="O2794" s="4">
        <v>170621.55</v>
      </c>
      <c r="P2794" t="s">
        <v>28</v>
      </c>
      <c r="Q2794" t="str" cm="1">
        <f t="array" ref="Q2794">_xlfn.IFS(
O2794&lt;50000,"Low Salary (&lt;$50K)",
O2794&lt;90000,"Lower Middle ($50K-$90K)",
O2794&lt;130000,"Middle ($90K-$130K)",
O2794&lt;170000,"Upper Middle ($130K-$170K)",
O2794&gt;=170000,"High Salary (&gt;$170K)"
)</f>
        <v>High Salary (&gt;$170K)</v>
      </c>
      <c r="R2794" t="str" cm="1">
        <f t="array" ref="R2794">_xlfn.IFS(
G2794&lt;=2,"New Customers (0-2Y)",
G2794&lt;=5,"Growing Customers (3-5Y)",
G2794&lt;=8,"Established Customers (6-8Y)",
G2794&lt;=10,"Loyal Customers (9-10Y)"
)</f>
        <v>New Customers (0-2Y)</v>
      </c>
    </row>
    <row r="2795" spans="1:18" x14ac:dyDescent="0.35">
      <c r="A2795">
        <v>15624793</v>
      </c>
      <c r="B2795" t="s">
        <v>1489</v>
      </c>
      <c r="C2795" t="s">
        <v>42</v>
      </c>
      <c r="D2795" t="s">
        <v>39</v>
      </c>
      <c r="E2795">
        <v>23</v>
      </c>
      <c r="F2795" t="s">
        <v>43</v>
      </c>
      <c r="G2795">
        <v>5</v>
      </c>
      <c r="H2795" s="4">
        <v>184244.86</v>
      </c>
      <c r="I2795" t="s">
        <v>33</v>
      </c>
      <c r="J2795">
        <v>1</v>
      </c>
      <c r="K2795">
        <v>627</v>
      </c>
      <c r="L2795" t="s">
        <v>20</v>
      </c>
      <c r="M2795" t="s">
        <v>21</v>
      </c>
      <c r="N2795" t="s">
        <v>32</v>
      </c>
      <c r="O2795" s="4">
        <v>103099.22</v>
      </c>
      <c r="P2795" t="s">
        <v>28</v>
      </c>
      <c r="Q2795" t="str" cm="1">
        <f t="array" ref="Q2795">_xlfn.IFS(
O2795&lt;50000,"Low Salary (&lt;$50K)",
O2795&lt;90000,"Lower Middle ($50K-$90K)",
O2795&lt;130000,"Middle ($90K-$130K)",
O2795&lt;170000,"Upper Middle ($130K-$170K)",
O2795&gt;=170000,"High Salary (&gt;$170K)"
)</f>
        <v>Middle ($90K-$130K)</v>
      </c>
      <c r="R2795" t="str" cm="1">
        <f t="array" ref="R2795">_xlfn.IFS(
G2795&lt;=2,"New Customers (0-2Y)",
G2795&lt;=5,"Growing Customers (3-5Y)",
G2795&lt;=8,"Established Customers (6-8Y)",
G2795&lt;=10,"Loyal Customers (9-10Y)"
)</f>
        <v>Growing Customers (3-5Y)</v>
      </c>
    </row>
    <row r="2796" spans="1:18" x14ac:dyDescent="0.35">
      <c r="A2796">
        <v>15597930</v>
      </c>
      <c r="B2796" t="s">
        <v>1085</v>
      </c>
      <c r="C2796" t="s">
        <v>17</v>
      </c>
      <c r="D2796" t="s">
        <v>39</v>
      </c>
      <c r="E2796">
        <v>52</v>
      </c>
      <c r="F2796" t="s">
        <v>19</v>
      </c>
      <c r="G2796">
        <v>8</v>
      </c>
      <c r="H2796" s="4">
        <v>59669.43</v>
      </c>
      <c r="I2796" t="s">
        <v>29</v>
      </c>
      <c r="J2796">
        <v>1</v>
      </c>
      <c r="K2796">
        <v>646</v>
      </c>
      <c r="L2796" t="s">
        <v>20</v>
      </c>
      <c r="M2796" t="s">
        <v>27</v>
      </c>
      <c r="N2796" t="s">
        <v>32</v>
      </c>
      <c r="O2796" s="4">
        <v>172495.81</v>
      </c>
      <c r="P2796" t="s">
        <v>23</v>
      </c>
      <c r="Q2796" t="str" cm="1">
        <f t="array" ref="Q2796">_xlfn.IFS(
O2796&lt;50000,"Low Salary (&lt;$50K)",
O2796&lt;90000,"Lower Middle ($50K-$90K)",
O2796&lt;130000,"Middle ($90K-$130K)",
O2796&lt;170000,"Upper Middle ($130K-$170K)",
O2796&gt;=170000,"High Salary (&gt;$170K)"
)</f>
        <v>High Salary (&gt;$170K)</v>
      </c>
      <c r="R2796" t="str" cm="1">
        <f t="array" ref="R2796">_xlfn.IFS(
G2796&lt;=2,"New Customers (0-2Y)",
G2796&lt;=5,"Growing Customers (3-5Y)",
G2796&lt;=8,"Established Customers (6-8Y)",
G2796&lt;=10,"Loyal Customers (9-10Y)"
)</f>
        <v>Established Customers (6-8Y)</v>
      </c>
    </row>
    <row r="2797" spans="1:18" x14ac:dyDescent="0.35">
      <c r="A2797">
        <v>15665110</v>
      </c>
      <c r="B2797" t="s">
        <v>1490</v>
      </c>
      <c r="C2797" t="s">
        <v>17</v>
      </c>
      <c r="D2797" t="s">
        <v>18</v>
      </c>
      <c r="E2797">
        <v>25</v>
      </c>
      <c r="F2797" t="s">
        <v>43</v>
      </c>
      <c r="G2797">
        <v>7</v>
      </c>
      <c r="H2797" s="4">
        <v>79543.59</v>
      </c>
      <c r="I2797" t="s">
        <v>29</v>
      </c>
      <c r="J2797">
        <v>1</v>
      </c>
      <c r="K2797">
        <v>515</v>
      </c>
      <c r="L2797" t="s">
        <v>31</v>
      </c>
      <c r="M2797" t="s">
        <v>27</v>
      </c>
      <c r="N2797" t="s">
        <v>22</v>
      </c>
      <c r="O2797" s="4">
        <v>38772.82</v>
      </c>
      <c r="P2797" t="s">
        <v>28</v>
      </c>
      <c r="Q2797" t="str" cm="1">
        <f t="array" ref="Q2797">_xlfn.IFS(
O2797&lt;50000,"Low Salary (&lt;$50K)",
O2797&lt;90000,"Lower Middle ($50K-$90K)",
O2797&lt;130000,"Middle ($90K-$130K)",
O2797&lt;170000,"Upper Middle ($130K-$170K)",
O2797&gt;=170000,"High Salary (&gt;$170K)"
)</f>
        <v>Low Salary (&lt;$50K)</v>
      </c>
      <c r="R2797" t="str" cm="1">
        <f t="array" ref="R2797">_xlfn.IFS(
G2797&lt;=2,"New Customers (0-2Y)",
G2797&lt;=5,"Growing Customers (3-5Y)",
G2797&lt;=8,"Established Customers (6-8Y)",
G2797&lt;=10,"Loyal Customers (9-10Y)"
)</f>
        <v>Established Customers (6-8Y)</v>
      </c>
    </row>
    <row r="2798" spans="1:18" x14ac:dyDescent="0.35">
      <c r="A2798">
        <v>15770719</v>
      </c>
      <c r="B2798" t="s">
        <v>149</v>
      </c>
      <c r="C2798" t="s">
        <v>17</v>
      </c>
      <c r="D2798" t="s">
        <v>18</v>
      </c>
      <c r="E2798">
        <v>39</v>
      </c>
      <c r="F2798" t="s">
        <v>19</v>
      </c>
      <c r="G2798">
        <v>6</v>
      </c>
      <c r="H2798" s="4">
        <v>151553.19</v>
      </c>
      <c r="I2798" t="s">
        <v>33</v>
      </c>
      <c r="J2798">
        <v>1</v>
      </c>
      <c r="K2798">
        <v>697</v>
      </c>
      <c r="L2798" t="s">
        <v>35</v>
      </c>
      <c r="M2798" t="s">
        <v>21</v>
      </c>
      <c r="N2798" t="s">
        <v>22</v>
      </c>
      <c r="O2798" s="4">
        <v>44946.29</v>
      </c>
      <c r="P2798" t="s">
        <v>28</v>
      </c>
      <c r="Q2798" t="str" cm="1">
        <f t="array" ref="Q2798">_xlfn.IFS(
O2798&lt;50000,"Low Salary (&lt;$50K)",
O2798&lt;90000,"Lower Middle ($50K-$90K)",
O2798&lt;130000,"Middle ($90K-$130K)",
O2798&lt;170000,"Upper Middle ($130K-$170K)",
O2798&gt;=170000,"High Salary (&gt;$170K)"
)</f>
        <v>Low Salary (&lt;$50K)</v>
      </c>
      <c r="R2798" t="str" cm="1">
        <f t="array" ref="R2798">_xlfn.IFS(
G2798&lt;=2,"New Customers (0-2Y)",
G2798&lt;=5,"Growing Customers (3-5Y)",
G2798&lt;=8,"Established Customers (6-8Y)",
G2798&lt;=10,"Loyal Customers (9-10Y)"
)</f>
        <v>Established Customers (6-8Y)</v>
      </c>
    </row>
    <row r="2799" spans="1:18" x14ac:dyDescent="0.35">
      <c r="A2799">
        <v>15731327</v>
      </c>
      <c r="B2799" t="s">
        <v>448</v>
      </c>
      <c r="C2799" t="s">
        <v>42</v>
      </c>
      <c r="D2799" t="s">
        <v>39</v>
      </c>
      <c r="E2799">
        <v>27</v>
      </c>
      <c r="F2799" t="s">
        <v>43</v>
      </c>
      <c r="G2799">
        <v>2</v>
      </c>
      <c r="H2799" s="4">
        <v>166527.88</v>
      </c>
      <c r="I2799" t="s">
        <v>33</v>
      </c>
      <c r="J2799">
        <v>2</v>
      </c>
      <c r="K2799">
        <v>652</v>
      </c>
      <c r="L2799" t="s">
        <v>20</v>
      </c>
      <c r="M2799" t="s">
        <v>27</v>
      </c>
      <c r="N2799" t="s">
        <v>22</v>
      </c>
      <c r="O2799" s="4">
        <v>146007.70000000001</v>
      </c>
      <c r="P2799" t="s">
        <v>28</v>
      </c>
      <c r="Q2799" t="str" cm="1">
        <f t="array" ref="Q2799">_xlfn.IFS(
O2799&lt;50000,"Low Salary (&lt;$50K)",
O2799&lt;90000,"Lower Middle ($50K-$90K)",
O2799&lt;130000,"Middle ($90K-$130K)",
O2799&lt;170000,"Upper Middle ($130K-$170K)",
O2799&gt;=170000,"High Salary (&gt;$170K)"
)</f>
        <v>Upper Middle ($130K-$170K)</v>
      </c>
      <c r="R2799" t="str" cm="1">
        <f t="array" ref="R2799">_xlfn.IFS(
G2799&lt;=2,"New Customers (0-2Y)",
G2799&lt;=5,"Growing Customers (3-5Y)",
G2799&lt;=8,"Established Customers (6-8Y)",
G2799&lt;=10,"Loyal Customers (9-10Y)"
)</f>
        <v>New Customers (0-2Y)</v>
      </c>
    </row>
    <row r="2800" spans="1:18" x14ac:dyDescent="0.35">
      <c r="A2800">
        <v>15576044</v>
      </c>
      <c r="B2800" t="s">
        <v>1491</v>
      </c>
      <c r="C2800" t="s">
        <v>42</v>
      </c>
      <c r="D2800" t="s">
        <v>39</v>
      </c>
      <c r="E2800">
        <v>28</v>
      </c>
      <c r="F2800" t="s">
        <v>43</v>
      </c>
      <c r="G2800">
        <v>6</v>
      </c>
      <c r="H2800" s="4">
        <v>150329.15</v>
      </c>
      <c r="I2800" t="s">
        <v>33</v>
      </c>
      <c r="J2800">
        <v>1</v>
      </c>
      <c r="K2800">
        <v>579</v>
      </c>
      <c r="L2800" t="s">
        <v>31</v>
      </c>
      <c r="M2800" t="s">
        <v>21</v>
      </c>
      <c r="N2800" t="s">
        <v>32</v>
      </c>
      <c r="O2800" s="4">
        <v>145558.42000000001</v>
      </c>
      <c r="P2800" t="s">
        <v>28</v>
      </c>
      <c r="Q2800" t="str" cm="1">
        <f t="array" ref="Q2800">_xlfn.IFS(
O2800&lt;50000,"Low Salary (&lt;$50K)",
O2800&lt;90000,"Lower Middle ($50K-$90K)",
O2800&lt;130000,"Middle ($90K-$130K)",
O2800&lt;170000,"Upper Middle ($130K-$170K)",
O2800&gt;=170000,"High Salary (&gt;$170K)"
)</f>
        <v>Upper Middle ($130K-$170K)</v>
      </c>
      <c r="R2800" t="str" cm="1">
        <f t="array" ref="R2800">_xlfn.IFS(
G2800&lt;=2,"New Customers (0-2Y)",
G2800&lt;=5,"Growing Customers (3-5Y)",
G2800&lt;=8,"Established Customers (6-8Y)",
G2800&lt;=10,"Loyal Customers (9-10Y)"
)</f>
        <v>Established Customers (6-8Y)</v>
      </c>
    </row>
    <row r="2801" spans="1:18" x14ac:dyDescent="0.35">
      <c r="A2801">
        <v>15775662</v>
      </c>
      <c r="B2801" t="s">
        <v>506</v>
      </c>
      <c r="C2801" t="s">
        <v>17</v>
      </c>
      <c r="D2801" t="s">
        <v>39</v>
      </c>
      <c r="E2801">
        <v>43</v>
      </c>
      <c r="F2801" t="s">
        <v>19</v>
      </c>
      <c r="G2801">
        <v>8</v>
      </c>
      <c r="H2801" s="4">
        <v>121911.59</v>
      </c>
      <c r="I2801" t="s">
        <v>33</v>
      </c>
      <c r="J2801">
        <v>1</v>
      </c>
      <c r="K2801">
        <v>760</v>
      </c>
      <c r="L2801" t="s">
        <v>35</v>
      </c>
      <c r="M2801" t="s">
        <v>21</v>
      </c>
      <c r="N2801" t="s">
        <v>32</v>
      </c>
      <c r="O2801" s="4">
        <v>193312.33</v>
      </c>
      <c r="P2801" t="s">
        <v>28</v>
      </c>
      <c r="Q2801" t="str" cm="1">
        <f t="array" ref="Q2801">_xlfn.IFS(
O2801&lt;50000,"Low Salary (&lt;$50K)",
O2801&lt;90000,"Lower Middle ($50K-$90K)",
O2801&lt;130000,"Middle ($90K-$130K)",
O2801&lt;170000,"Upper Middle ($130K-$170K)",
O2801&gt;=170000,"High Salary (&gt;$170K)"
)</f>
        <v>High Salary (&gt;$170K)</v>
      </c>
      <c r="R2801" t="str" cm="1">
        <f t="array" ref="R2801">_xlfn.IFS(
G2801&lt;=2,"New Customers (0-2Y)",
G2801&lt;=5,"Growing Customers (3-5Y)",
G2801&lt;=8,"Established Customers (6-8Y)",
G2801&lt;=10,"Loyal Customers (9-10Y)"
)</f>
        <v>Established Customers (6-8Y)</v>
      </c>
    </row>
    <row r="2802" spans="1:18" x14ac:dyDescent="0.35">
      <c r="A2802">
        <v>15646817</v>
      </c>
      <c r="B2802" t="s">
        <v>1492</v>
      </c>
      <c r="C2802" t="s">
        <v>17</v>
      </c>
      <c r="D2802" t="s">
        <v>39</v>
      </c>
      <c r="E2802">
        <v>51</v>
      </c>
      <c r="F2802" t="s">
        <v>19</v>
      </c>
      <c r="G2802">
        <v>9</v>
      </c>
      <c r="H2802" s="4">
        <v>156773.78</v>
      </c>
      <c r="I2802" t="s">
        <v>33</v>
      </c>
      <c r="J2802">
        <v>2</v>
      </c>
      <c r="K2802">
        <v>769</v>
      </c>
      <c r="L2802" t="s">
        <v>35</v>
      </c>
      <c r="M2802" t="s">
        <v>21</v>
      </c>
      <c r="N2802" t="s">
        <v>32</v>
      </c>
      <c r="O2802" s="4">
        <v>40257.79</v>
      </c>
      <c r="P2802" t="s">
        <v>28</v>
      </c>
      <c r="Q2802" t="str" cm="1">
        <f t="array" ref="Q2802">_xlfn.IFS(
O2802&lt;50000,"Low Salary (&lt;$50K)",
O2802&lt;90000,"Lower Middle ($50K-$90K)",
O2802&lt;130000,"Middle ($90K-$130K)",
O2802&lt;170000,"Upper Middle ($130K-$170K)",
O2802&gt;=170000,"High Salary (&gt;$170K)"
)</f>
        <v>Low Salary (&lt;$50K)</v>
      </c>
      <c r="R2802" t="str" cm="1">
        <f t="array" ref="R2802">_xlfn.IFS(
G2802&lt;=2,"New Customers (0-2Y)",
G2802&lt;=5,"Growing Customers (3-5Y)",
G2802&lt;=8,"Established Customers (6-8Y)",
G2802&lt;=10,"Loyal Customers (9-10Y)"
)</f>
        <v>Loyal Customers (9-10Y)</v>
      </c>
    </row>
    <row r="2803" spans="1:18" x14ac:dyDescent="0.35">
      <c r="A2803">
        <v>15596060</v>
      </c>
      <c r="B2803" t="s">
        <v>317</v>
      </c>
      <c r="C2803" t="s">
        <v>26</v>
      </c>
      <c r="D2803" t="s">
        <v>39</v>
      </c>
      <c r="E2803">
        <v>29</v>
      </c>
      <c r="F2803" t="s">
        <v>43</v>
      </c>
      <c r="G2803">
        <v>8</v>
      </c>
      <c r="H2803" s="4">
        <v>127864.26</v>
      </c>
      <c r="I2803" t="s">
        <v>33</v>
      </c>
      <c r="J2803">
        <v>1</v>
      </c>
      <c r="K2803">
        <v>498</v>
      </c>
      <c r="L2803" t="s">
        <v>44</v>
      </c>
      <c r="M2803" t="s">
        <v>21</v>
      </c>
      <c r="N2803" t="s">
        <v>22</v>
      </c>
      <c r="O2803" s="4">
        <v>46677.9</v>
      </c>
      <c r="P2803" t="s">
        <v>28</v>
      </c>
      <c r="Q2803" t="str" cm="1">
        <f t="array" ref="Q2803">_xlfn.IFS(
O2803&lt;50000,"Low Salary (&lt;$50K)",
O2803&lt;90000,"Lower Middle ($50K-$90K)",
O2803&lt;130000,"Middle ($90K-$130K)",
O2803&lt;170000,"Upper Middle ($130K-$170K)",
O2803&gt;=170000,"High Salary (&gt;$170K)"
)</f>
        <v>Low Salary (&lt;$50K)</v>
      </c>
      <c r="R2803" t="str" cm="1">
        <f t="array" ref="R2803">_xlfn.IFS(
G2803&lt;=2,"New Customers (0-2Y)",
G2803&lt;=5,"Growing Customers (3-5Y)",
G2803&lt;=8,"Established Customers (6-8Y)",
G2803&lt;=10,"Loyal Customers (9-10Y)"
)</f>
        <v>Established Customers (6-8Y)</v>
      </c>
    </row>
    <row r="2804" spans="1:18" x14ac:dyDescent="0.35">
      <c r="A2804">
        <v>15723299</v>
      </c>
      <c r="B2804" t="s">
        <v>878</v>
      </c>
      <c r="C2804" t="s">
        <v>17</v>
      </c>
      <c r="D2804" t="s">
        <v>39</v>
      </c>
      <c r="E2804">
        <v>53</v>
      </c>
      <c r="F2804" t="s">
        <v>19</v>
      </c>
      <c r="G2804">
        <v>4</v>
      </c>
      <c r="H2804" s="4">
        <v>113709.28</v>
      </c>
      <c r="I2804" t="s">
        <v>33</v>
      </c>
      <c r="J2804">
        <v>1</v>
      </c>
      <c r="K2804">
        <v>774</v>
      </c>
      <c r="L2804" t="s">
        <v>35</v>
      </c>
      <c r="M2804" t="s">
        <v>21</v>
      </c>
      <c r="N2804" t="s">
        <v>22</v>
      </c>
      <c r="O2804" s="4">
        <v>153887.93</v>
      </c>
      <c r="P2804" t="s">
        <v>23</v>
      </c>
      <c r="Q2804" t="str" cm="1">
        <f t="array" ref="Q2804">_xlfn.IFS(
O2804&lt;50000,"Low Salary (&lt;$50K)",
O2804&lt;90000,"Lower Middle ($50K-$90K)",
O2804&lt;130000,"Middle ($90K-$130K)",
O2804&lt;170000,"Upper Middle ($130K-$170K)",
O2804&gt;=170000,"High Salary (&gt;$170K)"
)</f>
        <v>Upper Middle ($130K-$170K)</v>
      </c>
      <c r="R2804" t="str" cm="1">
        <f t="array" ref="R2804">_xlfn.IFS(
G2804&lt;=2,"New Customers (0-2Y)",
G2804&lt;=5,"Growing Customers (3-5Y)",
G2804&lt;=8,"Established Customers (6-8Y)",
G2804&lt;=10,"Loyal Customers (9-10Y)"
)</f>
        <v>Growing Customers (3-5Y)</v>
      </c>
    </row>
    <row r="2805" spans="1:18" x14ac:dyDescent="0.35">
      <c r="A2805">
        <v>15636982</v>
      </c>
      <c r="B2805" t="s">
        <v>1493</v>
      </c>
      <c r="C2805" t="s">
        <v>42</v>
      </c>
      <c r="D2805" t="s">
        <v>18</v>
      </c>
      <c r="E2805">
        <v>43</v>
      </c>
      <c r="F2805" t="s">
        <v>19</v>
      </c>
      <c r="G2805">
        <v>7</v>
      </c>
      <c r="H2805" s="4">
        <v>79974.55</v>
      </c>
      <c r="I2805" t="s">
        <v>29</v>
      </c>
      <c r="J2805">
        <v>1</v>
      </c>
      <c r="K2805">
        <v>705</v>
      </c>
      <c r="L2805" t="s">
        <v>35</v>
      </c>
      <c r="M2805" t="s">
        <v>21</v>
      </c>
      <c r="N2805" t="s">
        <v>22</v>
      </c>
      <c r="O2805" s="4">
        <v>103108.33</v>
      </c>
      <c r="P2805" t="s">
        <v>28</v>
      </c>
      <c r="Q2805" t="str" cm="1">
        <f t="array" ref="Q2805">_xlfn.IFS(
O2805&lt;50000,"Low Salary (&lt;$50K)",
O2805&lt;90000,"Lower Middle ($50K-$90K)",
O2805&lt;130000,"Middle ($90K-$130K)",
O2805&lt;170000,"Upper Middle ($130K-$170K)",
O2805&gt;=170000,"High Salary (&gt;$170K)"
)</f>
        <v>Middle ($90K-$130K)</v>
      </c>
      <c r="R2805" t="str" cm="1">
        <f t="array" ref="R2805">_xlfn.IFS(
G2805&lt;=2,"New Customers (0-2Y)",
G2805&lt;=5,"Growing Customers (3-5Y)",
G2805&lt;=8,"Established Customers (6-8Y)",
G2805&lt;=10,"Loyal Customers (9-10Y)"
)</f>
        <v>Established Customers (6-8Y)</v>
      </c>
    </row>
    <row r="2806" spans="1:18" x14ac:dyDescent="0.35">
      <c r="A2806">
        <v>15751175</v>
      </c>
      <c r="B2806" t="s">
        <v>1494</v>
      </c>
      <c r="C2806" t="s">
        <v>17</v>
      </c>
      <c r="D2806" t="s">
        <v>18</v>
      </c>
      <c r="E2806">
        <v>44</v>
      </c>
      <c r="F2806" t="s">
        <v>19</v>
      </c>
      <c r="G2806">
        <v>2</v>
      </c>
      <c r="H2806" s="4">
        <v>0</v>
      </c>
      <c r="I2806" t="s">
        <v>24</v>
      </c>
      <c r="J2806">
        <v>2</v>
      </c>
      <c r="K2806">
        <v>648</v>
      </c>
      <c r="L2806" t="s">
        <v>20</v>
      </c>
      <c r="M2806" t="s">
        <v>21</v>
      </c>
      <c r="N2806" t="s">
        <v>22</v>
      </c>
      <c r="O2806" s="4">
        <v>58652.23</v>
      </c>
      <c r="P2806" t="s">
        <v>28</v>
      </c>
      <c r="Q2806" t="str" cm="1">
        <f t="array" ref="Q2806">_xlfn.IFS(
O2806&lt;50000,"Low Salary (&lt;$50K)",
O2806&lt;90000,"Lower Middle ($50K-$90K)",
O2806&lt;130000,"Middle ($90K-$130K)",
O2806&lt;170000,"Upper Middle ($130K-$170K)",
O2806&gt;=170000,"High Salary (&gt;$170K)"
)</f>
        <v>Lower Middle ($50K-$90K)</v>
      </c>
      <c r="R2806" t="str" cm="1">
        <f t="array" ref="R2806">_xlfn.IFS(
G2806&lt;=2,"New Customers (0-2Y)",
G2806&lt;=5,"Growing Customers (3-5Y)",
G2806&lt;=8,"Established Customers (6-8Y)",
G2806&lt;=10,"Loyal Customers (9-10Y)"
)</f>
        <v>New Customers (0-2Y)</v>
      </c>
    </row>
    <row r="2807" spans="1:18" x14ac:dyDescent="0.35">
      <c r="A2807">
        <v>15618936</v>
      </c>
      <c r="B2807" t="s">
        <v>157</v>
      </c>
      <c r="C2807" t="s">
        <v>17</v>
      </c>
      <c r="D2807" t="s">
        <v>18</v>
      </c>
      <c r="E2807">
        <v>51</v>
      </c>
      <c r="F2807" t="s">
        <v>19</v>
      </c>
      <c r="G2807">
        <v>5</v>
      </c>
      <c r="H2807" s="4">
        <v>0</v>
      </c>
      <c r="I2807" t="s">
        <v>24</v>
      </c>
      <c r="J2807">
        <v>1</v>
      </c>
      <c r="K2807">
        <v>688</v>
      </c>
      <c r="L2807" t="s">
        <v>35</v>
      </c>
      <c r="M2807" t="s">
        <v>21</v>
      </c>
      <c r="N2807" t="s">
        <v>32</v>
      </c>
      <c r="O2807" s="4">
        <v>91624.11</v>
      </c>
      <c r="P2807" t="s">
        <v>23</v>
      </c>
      <c r="Q2807" t="str" cm="1">
        <f t="array" ref="Q2807">_xlfn.IFS(
O2807&lt;50000,"Low Salary (&lt;$50K)",
O2807&lt;90000,"Lower Middle ($50K-$90K)",
O2807&lt;130000,"Middle ($90K-$130K)",
O2807&lt;170000,"Upper Middle ($130K-$170K)",
O2807&gt;=170000,"High Salary (&gt;$170K)"
)</f>
        <v>Middle ($90K-$130K)</v>
      </c>
      <c r="R2807" t="str" cm="1">
        <f t="array" ref="R2807">_xlfn.IFS(
G2807&lt;=2,"New Customers (0-2Y)",
G2807&lt;=5,"Growing Customers (3-5Y)",
G2807&lt;=8,"Established Customers (6-8Y)",
G2807&lt;=10,"Loyal Customers (9-10Y)"
)</f>
        <v>Growing Customers (3-5Y)</v>
      </c>
    </row>
    <row r="2808" spans="1:18" x14ac:dyDescent="0.35">
      <c r="A2808">
        <v>15787529</v>
      </c>
      <c r="B2808" t="s">
        <v>502</v>
      </c>
      <c r="C2808" t="s">
        <v>26</v>
      </c>
      <c r="D2808" t="s">
        <v>39</v>
      </c>
      <c r="E2808">
        <v>38</v>
      </c>
      <c r="F2808" t="s">
        <v>19</v>
      </c>
      <c r="G2808">
        <v>0</v>
      </c>
      <c r="H2808" s="4">
        <v>0</v>
      </c>
      <c r="I2808" t="s">
        <v>24</v>
      </c>
      <c r="J2808">
        <v>1</v>
      </c>
      <c r="K2808">
        <v>592</v>
      </c>
      <c r="L2808" t="s">
        <v>31</v>
      </c>
      <c r="M2808" t="s">
        <v>21</v>
      </c>
      <c r="N2808" t="s">
        <v>32</v>
      </c>
      <c r="O2808" s="4">
        <v>65986.48</v>
      </c>
      <c r="P2808" t="s">
        <v>23</v>
      </c>
      <c r="Q2808" t="str" cm="1">
        <f t="array" ref="Q2808">_xlfn.IFS(
O2808&lt;50000,"Low Salary (&lt;$50K)",
O2808&lt;90000,"Lower Middle ($50K-$90K)",
O2808&lt;130000,"Middle ($90K-$130K)",
O2808&lt;170000,"Upper Middle ($130K-$170K)",
O2808&gt;=170000,"High Salary (&gt;$170K)"
)</f>
        <v>Lower Middle ($50K-$90K)</v>
      </c>
      <c r="R2808" t="str" cm="1">
        <f t="array" ref="R2808">_xlfn.IFS(
G2808&lt;=2,"New Customers (0-2Y)",
G2808&lt;=5,"Growing Customers (3-5Y)",
G2808&lt;=8,"Established Customers (6-8Y)",
G2808&lt;=10,"Loyal Customers (9-10Y)"
)</f>
        <v>New Customers (0-2Y)</v>
      </c>
    </row>
    <row r="2809" spans="1:18" x14ac:dyDescent="0.35">
      <c r="A2809">
        <v>15780128</v>
      </c>
      <c r="B2809" t="s">
        <v>207</v>
      </c>
      <c r="C2809" t="s">
        <v>17</v>
      </c>
      <c r="D2809" t="s">
        <v>39</v>
      </c>
      <c r="E2809">
        <v>33</v>
      </c>
      <c r="F2809" t="s">
        <v>19</v>
      </c>
      <c r="G2809">
        <v>3</v>
      </c>
      <c r="H2809" s="4">
        <v>144427.96</v>
      </c>
      <c r="I2809" t="s">
        <v>33</v>
      </c>
      <c r="J2809">
        <v>2</v>
      </c>
      <c r="K2809">
        <v>705</v>
      </c>
      <c r="L2809" t="s">
        <v>35</v>
      </c>
      <c r="M2809" t="s">
        <v>21</v>
      </c>
      <c r="N2809" t="s">
        <v>32</v>
      </c>
      <c r="O2809" s="4">
        <v>113845.19</v>
      </c>
      <c r="P2809" t="s">
        <v>28</v>
      </c>
      <c r="Q2809" t="str" cm="1">
        <f t="array" ref="Q2809">_xlfn.IFS(
O2809&lt;50000,"Low Salary (&lt;$50K)",
O2809&lt;90000,"Lower Middle ($50K-$90K)",
O2809&lt;130000,"Middle ($90K-$130K)",
O2809&lt;170000,"Upper Middle ($130K-$170K)",
O2809&gt;=170000,"High Salary (&gt;$170K)"
)</f>
        <v>Middle ($90K-$130K)</v>
      </c>
      <c r="R2809" t="str" cm="1">
        <f t="array" ref="R2809">_xlfn.IFS(
G2809&lt;=2,"New Customers (0-2Y)",
G2809&lt;=5,"Growing Customers (3-5Y)",
G2809&lt;=8,"Established Customers (6-8Y)",
G2809&lt;=10,"Loyal Customers (9-10Y)"
)</f>
        <v>Growing Customers (3-5Y)</v>
      </c>
    </row>
    <row r="2810" spans="1:18" x14ac:dyDescent="0.35">
      <c r="A2810">
        <v>15615991</v>
      </c>
      <c r="B2810" t="s">
        <v>1408</v>
      </c>
      <c r="C2810" t="s">
        <v>17</v>
      </c>
      <c r="D2810" t="s">
        <v>39</v>
      </c>
      <c r="E2810">
        <v>42</v>
      </c>
      <c r="F2810" t="s">
        <v>19</v>
      </c>
      <c r="G2810">
        <v>7</v>
      </c>
      <c r="H2810" s="4">
        <v>99263.09</v>
      </c>
      <c r="I2810" t="s">
        <v>29</v>
      </c>
      <c r="J2810">
        <v>1</v>
      </c>
      <c r="K2810">
        <v>654</v>
      </c>
      <c r="L2810" t="s">
        <v>20</v>
      </c>
      <c r="M2810" t="s">
        <v>21</v>
      </c>
      <c r="N2810" t="s">
        <v>22</v>
      </c>
      <c r="O2810" s="4">
        <v>67607.899999999994</v>
      </c>
      <c r="P2810" t="s">
        <v>28</v>
      </c>
      <c r="Q2810" t="str" cm="1">
        <f t="array" ref="Q2810">_xlfn.IFS(
O2810&lt;50000,"Low Salary (&lt;$50K)",
O2810&lt;90000,"Lower Middle ($50K-$90K)",
O2810&lt;130000,"Middle ($90K-$130K)",
O2810&lt;170000,"Upper Middle ($130K-$170K)",
O2810&gt;=170000,"High Salary (&gt;$170K)"
)</f>
        <v>Lower Middle ($50K-$90K)</v>
      </c>
      <c r="R2810" t="str" cm="1">
        <f t="array" ref="R2810">_xlfn.IFS(
G2810&lt;=2,"New Customers (0-2Y)",
G2810&lt;=5,"Growing Customers (3-5Y)",
G2810&lt;=8,"Established Customers (6-8Y)",
G2810&lt;=10,"Loyal Customers (9-10Y)"
)</f>
        <v>Established Customers (6-8Y)</v>
      </c>
    </row>
    <row r="2811" spans="1:18" x14ac:dyDescent="0.35">
      <c r="A2811">
        <v>15757001</v>
      </c>
      <c r="B2811" t="s">
        <v>477</v>
      </c>
      <c r="C2811" t="s">
        <v>17</v>
      </c>
      <c r="D2811" t="s">
        <v>18</v>
      </c>
      <c r="E2811">
        <v>32</v>
      </c>
      <c r="F2811" t="s">
        <v>19</v>
      </c>
      <c r="G2811">
        <v>2</v>
      </c>
      <c r="H2811" s="4">
        <v>79368.87</v>
      </c>
      <c r="I2811" t="s">
        <v>29</v>
      </c>
      <c r="J2811">
        <v>2</v>
      </c>
      <c r="K2811">
        <v>624</v>
      </c>
      <c r="L2811" t="s">
        <v>20</v>
      </c>
      <c r="M2811" t="s">
        <v>21</v>
      </c>
      <c r="N2811" t="s">
        <v>22</v>
      </c>
      <c r="O2811" s="4">
        <v>145471.94</v>
      </c>
      <c r="P2811" t="s">
        <v>28</v>
      </c>
      <c r="Q2811" t="str" cm="1">
        <f t="array" ref="Q2811">_xlfn.IFS(
O2811&lt;50000,"Low Salary (&lt;$50K)",
O2811&lt;90000,"Lower Middle ($50K-$90K)",
O2811&lt;130000,"Middle ($90K-$130K)",
O2811&lt;170000,"Upper Middle ($130K-$170K)",
O2811&gt;=170000,"High Salary (&gt;$170K)"
)</f>
        <v>Upper Middle ($130K-$170K)</v>
      </c>
      <c r="R2811" t="str" cm="1">
        <f t="array" ref="R2811">_xlfn.IFS(
G2811&lt;=2,"New Customers (0-2Y)",
G2811&lt;=5,"Growing Customers (3-5Y)",
G2811&lt;=8,"Established Customers (6-8Y)",
G2811&lt;=10,"Loyal Customers (9-10Y)"
)</f>
        <v>New Customers (0-2Y)</v>
      </c>
    </row>
    <row r="2812" spans="1:18" x14ac:dyDescent="0.35">
      <c r="A2812">
        <v>15595388</v>
      </c>
      <c r="B2812" t="s">
        <v>741</v>
      </c>
      <c r="C2812" t="s">
        <v>17</v>
      </c>
      <c r="D2812" t="s">
        <v>18</v>
      </c>
      <c r="E2812">
        <v>30</v>
      </c>
      <c r="F2812" t="s">
        <v>19</v>
      </c>
      <c r="G2812">
        <v>10</v>
      </c>
      <c r="H2812" s="4">
        <v>0</v>
      </c>
      <c r="I2812" t="s">
        <v>24</v>
      </c>
      <c r="J2812">
        <v>2</v>
      </c>
      <c r="K2812">
        <v>594</v>
      </c>
      <c r="L2812" t="s">
        <v>31</v>
      </c>
      <c r="M2812" t="s">
        <v>21</v>
      </c>
      <c r="N2812" t="s">
        <v>22</v>
      </c>
      <c r="O2812" s="4">
        <v>124071.71</v>
      </c>
      <c r="P2812" t="s">
        <v>28</v>
      </c>
      <c r="Q2812" t="str" cm="1">
        <f t="array" ref="Q2812">_xlfn.IFS(
O2812&lt;50000,"Low Salary (&lt;$50K)",
O2812&lt;90000,"Lower Middle ($50K-$90K)",
O2812&lt;130000,"Middle ($90K-$130K)",
O2812&lt;170000,"Upper Middle ($130K-$170K)",
O2812&gt;=170000,"High Salary (&gt;$170K)"
)</f>
        <v>Middle ($90K-$130K)</v>
      </c>
      <c r="R2812" t="str" cm="1">
        <f t="array" ref="R2812">_xlfn.IFS(
G2812&lt;=2,"New Customers (0-2Y)",
G2812&lt;=5,"Growing Customers (3-5Y)",
G2812&lt;=8,"Established Customers (6-8Y)",
G2812&lt;=10,"Loyal Customers (9-10Y)"
)</f>
        <v>Loyal Customers (9-10Y)</v>
      </c>
    </row>
    <row r="2813" spans="1:18" x14ac:dyDescent="0.35">
      <c r="A2813">
        <v>15699550</v>
      </c>
      <c r="B2813" t="s">
        <v>1273</v>
      </c>
      <c r="C2813" t="s">
        <v>26</v>
      </c>
      <c r="D2813" t="s">
        <v>18</v>
      </c>
      <c r="E2813">
        <v>34</v>
      </c>
      <c r="F2813" t="s">
        <v>19</v>
      </c>
      <c r="G2813">
        <v>9</v>
      </c>
      <c r="H2813" s="4">
        <v>0</v>
      </c>
      <c r="I2813" t="s">
        <v>24</v>
      </c>
      <c r="J2813">
        <v>2</v>
      </c>
      <c r="K2813">
        <v>695</v>
      </c>
      <c r="L2813" t="s">
        <v>35</v>
      </c>
      <c r="M2813" t="s">
        <v>21</v>
      </c>
      <c r="N2813" t="s">
        <v>22</v>
      </c>
      <c r="O2813" s="4">
        <v>67502.12</v>
      </c>
      <c r="P2813" t="s">
        <v>28</v>
      </c>
      <c r="Q2813" t="str" cm="1">
        <f t="array" ref="Q2813">_xlfn.IFS(
O2813&lt;50000,"Low Salary (&lt;$50K)",
O2813&lt;90000,"Lower Middle ($50K-$90K)",
O2813&lt;130000,"Middle ($90K-$130K)",
O2813&lt;170000,"Upper Middle ($130K-$170K)",
O2813&gt;=170000,"High Salary (&gt;$170K)"
)</f>
        <v>Lower Middle ($50K-$90K)</v>
      </c>
      <c r="R2813" t="str" cm="1">
        <f t="array" ref="R2813">_xlfn.IFS(
G2813&lt;=2,"New Customers (0-2Y)",
G2813&lt;=5,"Growing Customers (3-5Y)",
G2813&lt;=8,"Established Customers (6-8Y)",
G2813&lt;=10,"Loyal Customers (9-10Y)"
)</f>
        <v>Loyal Customers (9-10Y)</v>
      </c>
    </row>
    <row r="2814" spans="1:18" x14ac:dyDescent="0.35">
      <c r="A2814">
        <v>15581620</v>
      </c>
      <c r="B2814" t="s">
        <v>387</v>
      </c>
      <c r="C2814" t="s">
        <v>17</v>
      </c>
      <c r="D2814" t="s">
        <v>39</v>
      </c>
      <c r="E2814">
        <v>28</v>
      </c>
      <c r="F2814" t="s">
        <v>43</v>
      </c>
      <c r="G2814">
        <v>2</v>
      </c>
      <c r="H2814" s="4">
        <v>0</v>
      </c>
      <c r="I2814" t="s">
        <v>24</v>
      </c>
      <c r="J2814">
        <v>3</v>
      </c>
      <c r="K2814">
        <v>597</v>
      </c>
      <c r="L2814" t="s">
        <v>31</v>
      </c>
      <c r="M2814" t="s">
        <v>21</v>
      </c>
      <c r="N2814" t="s">
        <v>22</v>
      </c>
      <c r="O2814" s="4">
        <v>78707.97</v>
      </c>
      <c r="P2814" t="s">
        <v>28</v>
      </c>
      <c r="Q2814" t="str" cm="1">
        <f t="array" ref="Q2814">_xlfn.IFS(
O2814&lt;50000,"Low Salary (&lt;$50K)",
O2814&lt;90000,"Lower Middle ($50K-$90K)",
O2814&lt;130000,"Middle ($90K-$130K)",
O2814&lt;170000,"Upper Middle ($130K-$170K)",
O2814&gt;=170000,"High Salary (&gt;$170K)"
)</f>
        <v>Lower Middle ($50K-$90K)</v>
      </c>
      <c r="R2814" t="str" cm="1">
        <f t="array" ref="R2814">_xlfn.IFS(
G2814&lt;=2,"New Customers (0-2Y)",
G2814&lt;=5,"Growing Customers (3-5Y)",
G2814&lt;=8,"Established Customers (6-8Y)",
G2814&lt;=10,"Loyal Customers (9-10Y)"
)</f>
        <v>New Customers (0-2Y)</v>
      </c>
    </row>
    <row r="2815" spans="1:18" x14ac:dyDescent="0.35">
      <c r="A2815">
        <v>15600934</v>
      </c>
      <c r="B2815" t="s">
        <v>1495</v>
      </c>
      <c r="C2815" t="s">
        <v>17</v>
      </c>
      <c r="D2815" t="s">
        <v>18</v>
      </c>
      <c r="E2815">
        <v>52</v>
      </c>
      <c r="F2815" t="s">
        <v>19</v>
      </c>
      <c r="G2815">
        <v>7</v>
      </c>
      <c r="H2815" s="4">
        <v>125095.94</v>
      </c>
      <c r="I2815" t="s">
        <v>33</v>
      </c>
      <c r="J2815">
        <v>1</v>
      </c>
      <c r="K2815">
        <v>758</v>
      </c>
      <c r="L2815" t="s">
        <v>35</v>
      </c>
      <c r="M2815" t="s">
        <v>21</v>
      </c>
      <c r="N2815" t="s">
        <v>32</v>
      </c>
      <c r="O2815" s="4">
        <v>171189.83</v>
      </c>
      <c r="P2815" t="s">
        <v>23</v>
      </c>
      <c r="Q2815" t="str" cm="1">
        <f t="array" ref="Q2815">_xlfn.IFS(
O2815&lt;50000,"Low Salary (&lt;$50K)",
O2815&lt;90000,"Lower Middle ($50K-$90K)",
O2815&lt;130000,"Middle ($90K-$130K)",
O2815&lt;170000,"Upper Middle ($130K-$170K)",
O2815&gt;=170000,"High Salary (&gt;$170K)"
)</f>
        <v>High Salary (&gt;$170K)</v>
      </c>
      <c r="R2815" t="str" cm="1">
        <f t="array" ref="R2815">_xlfn.IFS(
G2815&lt;=2,"New Customers (0-2Y)",
G2815&lt;=5,"Growing Customers (3-5Y)",
G2815&lt;=8,"Established Customers (6-8Y)",
G2815&lt;=10,"Loyal Customers (9-10Y)"
)</f>
        <v>Established Customers (6-8Y)</v>
      </c>
    </row>
    <row r="2816" spans="1:18" x14ac:dyDescent="0.35">
      <c r="A2816">
        <v>15738672</v>
      </c>
      <c r="B2816" t="s">
        <v>484</v>
      </c>
      <c r="C2816" t="s">
        <v>42</v>
      </c>
      <c r="D2816" t="s">
        <v>18</v>
      </c>
      <c r="E2816">
        <v>40</v>
      </c>
      <c r="F2816" t="s">
        <v>19</v>
      </c>
      <c r="G2816">
        <v>2</v>
      </c>
      <c r="H2816" s="4">
        <v>162485.79999999999</v>
      </c>
      <c r="I2816" t="s">
        <v>33</v>
      </c>
      <c r="J2816">
        <v>2</v>
      </c>
      <c r="K2816">
        <v>737</v>
      </c>
      <c r="L2816" t="s">
        <v>35</v>
      </c>
      <c r="M2816" t="s">
        <v>21</v>
      </c>
      <c r="N2816" t="s">
        <v>32</v>
      </c>
      <c r="O2816" s="4">
        <v>149381.32</v>
      </c>
      <c r="P2816" t="s">
        <v>28</v>
      </c>
      <c r="Q2816" t="str" cm="1">
        <f t="array" ref="Q2816">_xlfn.IFS(
O2816&lt;50000,"Low Salary (&lt;$50K)",
O2816&lt;90000,"Lower Middle ($50K-$90K)",
O2816&lt;130000,"Middle ($90K-$130K)",
O2816&lt;170000,"Upper Middle ($130K-$170K)",
O2816&gt;=170000,"High Salary (&gt;$170K)"
)</f>
        <v>Upper Middle ($130K-$170K)</v>
      </c>
      <c r="R2816" t="str" cm="1">
        <f t="array" ref="R2816">_xlfn.IFS(
G2816&lt;=2,"New Customers (0-2Y)",
G2816&lt;=5,"Growing Customers (3-5Y)",
G2816&lt;=8,"Established Customers (6-8Y)",
G2816&lt;=10,"Loyal Customers (9-10Y)"
)</f>
        <v>New Customers (0-2Y)</v>
      </c>
    </row>
    <row r="2817" spans="1:18" x14ac:dyDescent="0.35">
      <c r="A2817">
        <v>15721307</v>
      </c>
      <c r="B2817" t="s">
        <v>541</v>
      </c>
      <c r="C2817" t="s">
        <v>42</v>
      </c>
      <c r="D2817" t="s">
        <v>39</v>
      </c>
      <c r="E2817">
        <v>37</v>
      </c>
      <c r="F2817" t="s">
        <v>19</v>
      </c>
      <c r="G2817">
        <v>1</v>
      </c>
      <c r="H2817" s="4">
        <v>95668.82</v>
      </c>
      <c r="I2817" t="s">
        <v>29</v>
      </c>
      <c r="J2817">
        <v>2</v>
      </c>
      <c r="K2817">
        <v>694</v>
      </c>
      <c r="L2817" t="s">
        <v>35</v>
      </c>
      <c r="M2817" t="s">
        <v>21</v>
      </c>
      <c r="N2817" t="s">
        <v>32</v>
      </c>
      <c r="O2817" s="4">
        <v>100335.55</v>
      </c>
      <c r="P2817" t="s">
        <v>28</v>
      </c>
      <c r="Q2817" t="str" cm="1">
        <f t="array" ref="Q2817">_xlfn.IFS(
O2817&lt;50000,"Low Salary (&lt;$50K)",
O2817&lt;90000,"Lower Middle ($50K-$90K)",
O2817&lt;130000,"Middle ($90K-$130K)",
O2817&lt;170000,"Upper Middle ($130K-$170K)",
O2817&gt;=170000,"High Salary (&gt;$170K)"
)</f>
        <v>Middle ($90K-$130K)</v>
      </c>
      <c r="R2817" t="str" cm="1">
        <f t="array" ref="R2817">_xlfn.IFS(
G2817&lt;=2,"New Customers (0-2Y)",
G2817&lt;=5,"Growing Customers (3-5Y)",
G2817&lt;=8,"Established Customers (6-8Y)",
G2817&lt;=10,"Loyal Customers (9-10Y)"
)</f>
        <v>New Customers (0-2Y)</v>
      </c>
    </row>
    <row r="2818" spans="1:18" x14ac:dyDescent="0.35">
      <c r="A2818">
        <v>15619280</v>
      </c>
      <c r="B2818" t="s">
        <v>418</v>
      </c>
      <c r="C2818" t="s">
        <v>17</v>
      </c>
      <c r="D2818" t="s">
        <v>39</v>
      </c>
      <c r="E2818">
        <v>25</v>
      </c>
      <c r="F2818" t="s">
        <v>43</v>
      </c>
      <c r="G2818">
        <v>4</v>
      </c>
      <c r="H2818" s="4">
        <v>0</v>
      </c>
      <c r="I2818" t="s">
        <v>24</v>
      </c>
      <c r="J2818">
        <v>2</v>
      </c>
      <c r="K2818">
        <v>683</v>
      </c>
      <c r="L2818" t="s">
        <v>35</v>
      </c>
      <c r="M2818" t="s">
        <v>21</v>
      </c>
      <c r="N2818" t="s">
        <v>32</v>
      </c>
      <c r="O2818" s="4">
        <v>152698.23999999999</v>
      </c>
      <c r="P2818" t="s">
        <v>28</v>
      </c>
      <c r="Q2818" t="str" cm="1">
        <f t="array" ref="Q2818">_xlfn.IFS(
O2818&lt;50000,"Low Salary (&lt;$50K)",
O2818&lt;90000,"Lower Middle ($50K-$90K)",
O2818&lt;130000,"Middle ($90K-$130K)",
O2818&lt;170000,"Upper Middle ($130K-$170K)",
O2818&gt;=170000,"High Salary (&gt;$170K)"
)</f>
        <v>Upper Middle ($130K-$170K)</v>
      </c>
      <c r="R2818" t="str" cm="1">
        <f t="array" ref="R2818">_xlfn.IFS(
G2818&lt;=2,"New Customers (0-2Y)",
G2818&lt;=5,"Growing Customers (3-5Y)",
G2818&lt;=8,"Established Customers (6-8Y)",
G2818&lt;=10,"Loyal Customers (9-10Y)"
)</f>
        <v>Growing Customers (3-5Y)</v>
      </c>
    </row>
    <row r="2819" spans="1:18" x14ac:dyDescent="0.35">
      <c r="A2819">
        <v>15768244</v>
      </c>
      <c r="B2819" t="s">
        <v>461</v>
      </c>
      <c r="C2819" t="s">
        <v>26</v>
      </c>
      <c r="D2819" t="s">
        <v>18</v>
      </c>
      <c r="E2819">
        <v>30</v>
      </c>
      <c r="F2819" t="s">
        <v>19</v>
      </c>
      <c r="G2819">
        <v>8</v>
      </c>
      <c r="H2819" s="4">
        <v>0</v>
      </c>
      <c r="I2819" t="s">
        <v>24</v>
      </c>
      <c r="J2819">
        <v>2</v>
      </c>
      <c r="K2819">
        <v>538</v>
      </c>
      <c r="L2819" t="s">
        <v>31</v>
      </c>
      <c r="M2819" t="s">
        <v>21</v>
      </c>
      <c r="N2819" t="s">
        <v>22</v>
      </c>
      <c r="O2819" s="4">
        <v>41192.949999999997</v>
      </c>
      <c r="P2819" t="s">
        <v>28</v>
      </c>
      <c r="Q2819" t="str" cm="1">
        <f t="array" ref="Q2819">_xlfn.IFS(
O2819&lt;50000,"Low Salary (&lt;$50K)",
O2819&lt;90000,"Lower Middle ($50K-$90K)",
O2819&lt;130000,"Middle ($90K-$130K)",
O2819&lt;170000,"Upper Middle ($130K-$170K)",
O2819&gt;=170000,"High Salary (&gt;$170K)"
)</f>
        <v>Low Salary (&lt;$50K)</v>
      </c>
      <c r="R2819" t="str" cm="1">
        <f t="array" ref="R2819">_xlfn.IFS(
G2819&lt;=2,"New Customers (0-2Y)",
G2819&lt;=5,"Growing Customers (3-5Y)",
G2819&lt;=8,"Established Customers (6-8Y)",
G2819&lt;=10,"Loyal Customers (9-10Y)"
)</f>
        <v>Established Customers (6-8Y)</v>
      </c>
    </row>
    <row r="2820" spans="1:18" x14ac:dyDescent="0.35">
      <c r="A2820">
        <v>15806837</v>
      </c>
      <c r="B2820" t="s">
        <v>1257</v>
      </c>
      <c r="C2820" t="s">
        <v>17</v>
      </c>
      <c r="D2820" t="s">
        <v>39</v>
      </c>
      <c r="E2820">
        <v>37</v>
      </c>
      <c r="F2820" t="s">
        <v>19</v>
      </c>
      <c r="G2820">
        <v>4</v>
      </c>
      <c r="H2820" s="4">
        <v>0</v>
      </c>
      <c r="I2820" t="s">
        <v>24</v>
      </c>
      <c r="J2820">
        <v>1</v>
      </c>
      <c r="K2820">
        <v>669</v>
      </c>
      <c r="L2820" t="s">
        <v>35</v>
      </c>
      <c r="M2820" t="s">
        <v>21</v>
      </c>
      <c r="N2820" t="s">
        <v>32</v>
      </c>
      <c r="O2820" s="4">
        <v>132540.32999999999</v>
      </c>
      <c r="P2820" t="s">
        <v>28</v>
      </c>
      <c r="Q2820" t="str" cm="1">
        <f t="array" ref="Q2820">_xlfn.IFS(
O2820&lt;50000,"Low Salary (&lt;$50K)",
O2820&lt;90000,"Lower Middle ($50K-$90K)",
O2820&lt;130000,"Middle ($90K-$130K)",
O2820&lt;170000,"Upper Middle ($130K-$170K)",
O2820&gt;=170000,"High Salary (&gt;$170K)"
)</f>
        <v>Upper Middle ($130K-$170K)</v>
      </c>
      <c r="R2820" t="str" cm="1">
        <f t="array" ref="R2820">_xlfn.IFS(
G2820&lt;=2,"New Customers (0-2Y)",
G2820&lt;=5,"Growing Customers (3-5Y)",
G2820&lt;=8,"Established Customers (6-8Y)",
G2820&lt;=10,"Loyal Customers (9-10Y)"
)</f>
        <v>Growing Customers (3-5Y)</v>
      </c>
    </row>
    <row r="2821" spans="1:18" x14ac:dyDescent="0.35">
      <c r="A2821">
        <v>15643496</v>
      </c>
      <c r="B2821" t="s">
        <v>1496</v>
      </c>
      <c r="C2821" t="s">
        <v>17</v>
      </c>
      <c r="D2821" t="s">
        <v>18</v>
      </c>
      <c r="E2821">
        <v>34</v>
      </c>
      <c r="F2821" t="s">
        <v>19</v>
      </c>
      <c r="G2821">
        <v>5</v>
      </c>
      <c r="H2821" s="4">
        <v>74197.38</v>
      </c>
      <c r="I2821" t="s">
        <v>29</v>
      </c>
      <c r="J2821">
        <v>2</v>
      </c>
      <c r="K2821">
        <v>730</v>
      </c>
      <c r="L2821" t="s">
        <v>35</v>
      </c>
      <c r="M2821" t="s">
        <v>21</v>
      </c>
      <c r="N2821" t="s">
        <v>32</v>
      </c>
      <c r="O2821" s="4">
        <v>96875.520000000004</v>
      </c>
      <c r="P2821" t="s">
        <v>28</v>
      </c>
      <c r="Q2821" t="str" cm="1">
        <f t="array" ref="Q2821">_xlfn.IFS(
O2821&lt;50000,"Low Salary (&lt;$50K)",
O2821&lt;90000,"Lower Middle ($50K-$90K)",
O2821&lt;130000,"Middle ($90K-$130K)",
O2821&lt;170000,"Upper Middle ($130K-$170K)",
O2821&gt;=170000,"High Salary (&gt;$170K)"
)</f>
        <v>Middle ($90K-$130K)</v>
      </c>
      <c r="R2821" t="str" cm="1">
        <f t="array" ref="R2821">_xlfn.IFS(
G2821&lt;=2,"New Customers (0-2Y)",
G2821&lt;=5,"Growing Customers (3-5Y)",
G2821&lt;=8,"Established Customers (6-8Y)",
G2821&lt;=10,"Loyal Customers (9-10Y)"
)</f>
        <v>Growing Customers (3-5Y)</v>
      </c>
    </row>
    <row r="2822" spans="1:18" x14ac:dyDescent="0.35">
      <c r="A2822">
        <v>15813916</v>
      </c>
      <c r="B2822" t="s">
        <v>1479</v>
      </c>
      <c r="C2822" t="s">
        <v>17</v>
      </c>
      <c r="D2822" t="s">
        <v>18</v>
      </c>
      <c r="E2822">
        <v>31</v>
      </c>
      <c r="F2822" t="s">
        <v>19</v>
      </c>
      <c r="G2822">
        <v>1</v>
      </c>
      <c r="H2822" s="4">
        <v>89688.94</v>
      </c>
      <c r="I2822" t="s">
        <v>29</v>
      </c>
      <c r="J2822">
        <v>1</v>
      </c>
      <c r="K2822">
        <v>622</v>
      </c>
      <c r="L2822" t="s">
        <v>20</v>
      </c>
      <c r="M2822" t="s">
        <v>21</v>
      </c>
      <c r="N2822" t="s">
        <v>22</v>
      </c>
      <c r="O2822" s="4">
        <v>152305.47</v>
      </c>
      <c r="P2822" t="s">
        <v>28</v>
      </c>
      <c r="Q2822" t="str" cm="1">
        <f t="array" ref="Q2822">_xlfn.IFS(
O2822&lt;50000,"Low Salary (&lt;$50K)",
O2822&lt;90000,"Lower Middle ($50K-$90K)",
O2822&lt;130000,"Middle ($90K-$130K)",
O2822&lt;170000,"Upper Middle ($130K-$170K)",
O2822&gt;=170000,"High Salary (&gt;$170K)"
)</f>
        <v>Upper Middle ($130K-$170K)</v>
      </c>
      <c r="R2822" t="str" cm="1">
        <f t="array" ref="R2822">_xlfn.IFS(
G2822&lt;=2,"New Customers (0-2Y)",
G2822&lt;=5,"Growing Customers (3-5Y)",
G2822&lt;=8,"Established Customers (6-8Y)",
G2822&lt;=10,"Loyal Customers (9-10Y)"
)</f>
        <v>New Customers (0-2Y)</v>
      </c>
    </row>
    <row r="2823" spans="1:18" x14ac:dyDescent="0.35">
      <c r="A2823">
        <v>15626385</v>
      </c>
      <c r="B2823" t="s">
        <v>441</v>
      </c>
      <c r="C2823" t="s">
        <v>26</v>
      </c>
      <c r="D2823" t="s">
        <v>18</v>
      </c>
      <c r="E2823">
        <v>33</v>
      </c>
      <c r="F2823" t="s">
        <v>19</v>
      </c>
      <c r="G2823">
        <v>10</v>
      </c>
      <c r="H2823" s="4">
        <v>103121.33</v>
      </c>
      <c r="I2823" t="s">
        <v>33</v>
      </c>
      <c r="J2823">
        <v>2</v>
      </c>
      <c r="K2823">
        <v>714</v>
      </c>
      <c r="L2823" t="s">
        <v>35</v>
      </c>
      <c r="M2823" t="s">
        <v>21</v>
      </c>
      <c r="N2823" t="s">
        <v>22</v>
      </c>
      <c r="O2823" s="4">
        <v>49672.01</v>
      </c>
      <c r="P2823" t="s">
        <v>28</v>
      </c>
      <c r="Q2823" t="str" cm="1">
        <f t="array" ref="Q2823">_xlfn.IFS(
O2823&lt;50000,"Low Salary (&lt;$50K)",
O2823&lt;90000,"Lower Middle ($50K-$90K)",
O2823&lt;130000,"Middle ($90K-$130K)",
O2823&lt;170000,"Upper Middle ($130K-$170K)",
O2823&gt;=170000,"High Salary (&gt;$170K)"
)</f>
        <v>Low Salary (&lt;$50K)</v>
      </c>
      <c r="R2823" t="str" cm="1">
        <f t="array" ref="R2823">_xlfn.IFS(
G2823&lt;=2,"New Customers (0-2Y)",
G2823&lt;=5,"Growing Customers (3-5Y)",
G2823&lt;=8,"Established Customers (6-8Y)",
G2823&lt;=10,"Loyal Customers (9-10Y)"
)</f>
        <v>Loyal Customers (9-10Y)</v>
      </c>
    </row>
    <row r="2824" spans="1:18" x14ac:dyDescent="0.35">
      <c r="A2824">
        <v>15603582</v>
      </c>
      <c r="B2824" t="s">
        <v>318</v>
      </c>
      <c r="C2824" t="s">
        <v>26</v>
      </c>
      <c r="D2824" t="s">
        <v>18</v>
      </c>
      <c r="E2824">
        <v>34</v>
      </c>
      <c r="F2824" t="s">
        <v>19</v>
      </c>
      <c r="G2824">
        <v>3</v>
      </c>
      <c r="H2824" s="4">
        <v>0</v>
      </c>
      <c r="I2824" t="s">
        <v>24</v>
      </c>
      <c r="J2824">
        <v>1</v>
      </c>
      <c r="K2824">
        <v>569</v>
      </c>
      <c r="L2824" t="s">
        <v>31</v>
      </c>
      <c r="M2824" t="s">
        <v>21</v>
      </c>
      <c r="N2824" t="s">
        <v>32</v>
      </c>
      <c r="O2824" s="4">
        <v>133997.53</v>
      </c>
      <c r="P2824" t="s">
        <v>28</v>
      </c>
      <c r="Q2824" t="str" cm="1">
        <f t="array" ref="Q2824">_xlfn.IFS(
O2824&lt;50000,"Low Salary (&lt;$50K)",
O2824&lt;90000,"Lower Middle ($50K-$90K)",
O2824&lt;130000,"Middle ($90K-$130K)",
O2824&lt;170000,"Upper Middle ($130K-$170K)",
O2824&gt;=170000,"High Salary (&gt;$170K)"
)</f>
        <v>Upper Middle ($130K-$170K)</v>
      </c>
      <c r="R2824" t="str" cm="1">
        <f t="array" ref="R2824">_xlfn.IFS(
G2824&lt;=2,"New Customers (0-2Y)",
G2824&lt;=5,"Growing Customers (3-5Y)",
G2824&lt;=8,"Established Customers (6-8Y)",
G2824&lt;=10,"Loyal Customers (9-10Y)"
)</f>
        <v>Growing Customers (3-5Y)</v>
      </c>
    </row>
    <row r="2825" spans="1:18" x14ac:dyDescent="0.35">
      <c r="A2825">
        <v>15764351</v>
      </c>
      <c r="B2825" t="s">
        <v>1227</v>
      </c>
      <c r="C2825" t="s">
        <v>42</v>
      </c>
      <c r="D2825" t="s">
        <v>18</v>
      </c>
      <c r="E2825">
        <v>59</v>
      </c>
      <c r="F2825" t="s">
        <v>19</v>
      </c>
      <c r="G2825">
        <v>5</v>
      </c>
      <c r="H2825" s="4">
        <v>120170.07</v>
      </c>
      <c r="I2825" t="s">
        <v>33</v>
      </c>
      <c r="J2825">
        <v>1</v>
      </c>
      <c r="K2825">
        <v>668</v>
      </c>
      <c r="L2825" t="s">
        <v>35</v>
      </c>
      <c r="M2825" t="s">
        <v>27</v>
      </c>
      <c r="N2825" t="s">
        <v>22</v>
      </c>
      <c r="O2825" s="4">
        <v>50454.8</v>
      </c>
      <c r="P2825" t="s">
        <v>28</v>
      </c>
      <c r="Q2825" t="str" cm="1">
        <f t="array" ref="Q2825">_xlfn.IFS(
O2825&lt;50000,"Low Salary (&lt;$50K)",
O2825&lt;90000,"Lower Middle ($50K-$90K)",
O2825&lt;130000,"Middle ($90K-$130K)",
O2825&lt;170000,"Upper Middle ($130K-$170K)",
O2825&gt;=170000,"High Salary (&gt;$170K)"
)</f>
        <v>Lower Middle ($50K-$90K)</v>
      </c>
      <c r="R2825" t="str" cm="1">
        <f t="array" ref="R2825">_xlfn.IFS(
G2825&lt;=2,"New Customers (0-2Y)",
G2825&lt;=5,"Growing Customers (3-5Y)",
G2825&lt;=8,"Established Customers (6-8Y)",
G2825&lt;=10,"Loyal Customers (9-10Y)"
)</f>
        <v>Growing Customers (3-5Y)</v>
      </c>
    </row>
    <row r="2826" spans="1:18" x14ac:dyDescent="0.35">
      <c r="A2826">
        <v>15667938</v>
      </c>
      <c r="B2826" t="s">
        <v>1497</v>
      </c>
      <c r="C2826" t="s">
        <v>17</v>
      </c>
      <c r="D2826" t="s">
        <v>39</v>
      </c>
      <c r="E2826">
        <v>32</v>
      </c>
      <c r="F2826" t="s">
        <v>19</v>
      </c>
      <c r="G2826">
        <v>9</v>
      </c>
      <c r="H2826" s="4">
        <v>149136.31</v>
      </c>
      <c r="I2826" t="s">
        <v>33</v>
      </c>
      <c r="J2826">
        <v>2</v>
      </c>
      <c r="K2826">
        <v>628</v>
      </c>
      <c r="L2826" t="s">
        <v>20</v>
      </c>
      <c r="M2826" t="s">
        <v>21</v>
      </c>
      <c r="N2826" t="s">
        <v>22</v>
      </c>
      <c r="O2826" s="4">
        <v>16402.11</v>
      </c>
      <c r="P2826" t="s">
        <v>28</v>
      </c>
      <c r="Q2826" t="str" cm="1">
        <f t="array" ref="Q2826">_xlfn.IFS(
O2826&lt;50000,"Low Salary (&lt;$50K)",
O2826&lt;90000,"Lower Middle ($50K-$90K)",
O2826&lt;130000,"Middle ($90K-$130K)",
O2826&lt;170000,"Upper Middle ($130K-$170K)",
O2826&gt;=170000,"High Salary (&gt;$170K)"
)</f>
        <v>Low Salary (&lt;$50K)</v>
      </c>
      <c r="R2826" t="str" cm="1">
        <f t="array" ref="R2826">_xlfn.IFS(
G2826&lt;=2,"New Customers (0-2Y)",
G2826&lt;=5,"Growing Customers (3-5Y)",
G2826&lt;=8,"Established Customers (6-8Y)",
G2826&lt;=10,"Loyal Customers (9-10Y)"
)</f>
        <v>Loyal Customers (9-10Y)</v>
      </c>
    </row>
    <row r="2827" spans="1:18" x14ac:dyDescent="0.35">
      <c r="A2827">
        <v>15576360</v>
      </c>
      <c r="B2827" t="s">
        <v>280</v>
      </c>
      <c r="C2827" t="s">
        <v>17</v>
      </c>
      <c r="D2827" t="s">
        <v>39</v>
      </c>
      <c r="E2827">
        <v>40</v>
      </c>
      <c r="F2827" t="s">
        <v>19</v>
      </c>
      <c r="G2827">
        <v>1</v>
      </c>
      <c r="H2827" s="4">
        <v>141136.79</v>
      </c>
      <c r="I2827" t="s">
        <v>33</v>
      </c>
      <c r="J2827">
        <v>1</v>
      </c>
      <c r="K2827">
        <v>600</v>
      </c>
      <c r="L2827" t="s">
        <v>20</v>
      </c>
      <c r="M2827" t="s">
        <v>21</v>
      </c>
      <c r="N2827" t="s">
        <v>22</v>
      </c>
      <c r="O2827" s="4">
        <v>67803.83</v>
      </c>
      <c r="P2827" t="s">
        <v>28</v>
      </c>
      <c r="Q2827" t="str" cm="1">
        <f t="array" ref="Q2827">_xlfn.IFS(
O2827&lt;50000,"Low Salary (&lt;$50K)",
O2827&lt;90000,"Lower Middle ($50K-$90K)",
O2827&lt;130000,"Middle ($90K-$130K)",
O2827&lt;170000,"Upper Middle ($130K-$170K)",
O2827&gt;=170000,"High Salary (&gt;$170K)"
)</f>
        <v>Lower Middle ($50K-$90K)</v>
      </c>
      <c r="R2827" t="str" cm="1">
        <f t="array" ref="R2827">_xlfn.IFS(
G2827&lt;=2,"New Customers (0-2Y)",
G2827&lt;=5,"Growing Customers (3-5Y)",
G2827&lt;=8,"Established Customers (6-8Y)",
G2827&lt;=10,"Loyal Customers (9-10Y)"
)</f>
        <v>New Customers (0-2Y)</v>
      </c>
    </row>
    <row r="2828" spans="1:18" x14ac:dyDescent="0.35">
      <c r="A2828">
        <v>15628813</v>
      </c>
      <c r="B2828" t="s">
        <v>459</v>
      </c>
      <c r="C2828" t="s">
        <v>17</v>
      </c>
      <c r="D2828" t="s">
        <v>18</v>
      </c>
      <c r="E2828">
        <v>43</v>
      </c>
      <c r="F2828" t="s">
        <v>19</v>
      </c>
      <c r="G2828">
        <v>4</v>
      </c>
      <c r="H2828" s="4">
        <v>152341.54999999999</v>
      </c>
      <c r="I2828" t="s">
        <v>33</v>
      </c>
      <c r="J2828">
        <v>1</v>
      </c>
      <c r="K2828">
        <v>693</v>
      </c>
      <c r="L2828" t="s">
        <v>35</v>
      </c>
      <c r="M2828" t="s">
        <v>21</v>
      </c>
      <c r="N2828" t="s">
        <v>32</v>
      </c>
      <c r="O2828" s="4">
        <v>9241.7800000000007</v>
      </c>
      <c r="P2828" t="s">
        <v>28</v>
      </c>
      <c r="Q2828" t="str" cm="1">
        <f t="array" ref="Q2828">_xlfn.IFS(
O2828&lt;50000,"Low Salary (&lt;$50K)",
O2828&lt;90000,"Lower Middle ($50K-$90K)",
O2828&lt;130000,"Middle ($90K-$130K)",
O2828&lt;170000,"Upper Middle ($130K-$170K)",
O2828&gt;=170000,"High Salary (&gt;$170K)"
)</f>
        <v>Low Salary (&lt;$50K)</v>
      </c>
      <c r="R2828" t="str" cm="1">
        <f t="array" ref="R2828">_xlfn.IFS(
G2828&lt;=2,"New Customers (0-2Y)",
G2828&lt;=5,"Growing Customers (3-5Y)",
G2828&lt;=8,"Established Customers (6-8Y)",
G2828&lt;=10,"Loyal Customers (9-10Y)"
)</f>
        <v>Growing Customers (3-5Y)</v>
      </c>
    </row>
    <row r="2829" spans="1:18" x14ac:dyDescent="0.35">
      <c r="A2829">
        <v>15584190</v>
      </c>
      <c r="B2829" t="s">
        <v>684</v>
      </c>
      <c r="C2829" t="s">
        <v>17</v>
      </c>
      <c r="D2829" t="s">
        <v>39</v>
      </c>
      <c r="E2829">
        <v>36</v>
      </c>
      <c r="F2829" t="s">
        <v>19</v>
      </c>
      <c r="G2829">
        <v>7</v>
      </c>
      <c r="H2829" s="4">
        <v>120026.98</v>
      </c>
      <c r="I2829" t="s">
        <v>33</v>
      </c>
      <c r="J2829">
        <v>2</v>
      </c>
      <c r="K2829">
        <v>704</v>
      </c>
      <c r="L2829" t="s">
        <v>35</v>
      </c>
      <c r="M2829" t="s">
        <v>27</v>
      </c>
      <c r="N2829" t="s">
        <v>22</v>
      </c>
      <c r="O2829" s="4">
        <v>100601.73</v>
      </c>
      <c r="P2829" t="s">
        <v>28</v>
      </c>
      <c r="Q2829" t="str" cm="1">
        <f t="array" ref="Q2829">_xlfn.IFS(
O2829&lt;50000,"Low Salary (&lt;$50K)",
O2829&lt;90000,"Lower Middle ($50K-$90K)",
O2829&lt;130000,"Middle ($90K-$130K)",
O2829&lt;170000,"Upper Middle ($130K-$170K)",
O2829&gt;=170000,"High Salary (&gt;$170K)"
)</f>
        <v>Middle ($90K-$130K)</v>
      </c>
      <c r="R2829" t="str" cm="1">
        <f t="array" ref="R2829">_xlfn.IFS(
G2829&lt;=2,"New Customers (0-2Y)",
G2829&lt;=5,"Growing Customers (3-5Y)",
G2829&lt;=8,"Established Customers (6-8Y)",
G2829&lt;=10,"Loyal Customers (9-10Y)"
)</f>
        <v>Established Customers (6-8Y)</v>
      </c>
    </row>
    <row r="2830" spans="1:18" x14ac:dyDescent="0.35">
      <c r="A2830">
        <v>15716449</v>
      </c>
      <c r="B2830" t="s">
        <v>661</v>
      </c>
      <c r="C2830" t="s">
        <v>26</v>
      </c>
      <c r="D2830" t="s">
        <v>39</v>
      </c>
      <c r="E2830">
        <v>33</v>
      </c>
      <c r="F2830" t="s">
        <v>19</v>
      </c>
      <c r="G2830">
        <v>9</v>
      </c>
      <c r="H2830" s="4">
        <v>132168.28</v>
      </c>
      <c r="I2830" t="s">
        <v>33</v>
      </c>
      <c r="J2830">
        <v>1</v>
      </c>
      <c r="K2830">
        <v>527</v>
      </c>
      <c r="L2830" t="s">
        <v>31</v>
      </c>
      <c r="M2830" t="s">
        <v>27</v>
      </c>
      <c r="N2830" t="s">
        <v>32</v>
      </c>
      <c r="O2830" s="4">
        <v>98734.15</v>
      </c>
      <c r="P2830" t="s">
        <v>28</v>
      </c>
      <c r="Q2830" t="str" cm="1">
        <f t="array" ref="Q2830">_xlfn.IFS(
O2830&lt;50000,"Low Salary (&lt;$50K)",
O2830&lt;90000,"Lower Middle ($50K-$90K)",
O2830&lt;130000,"Middle ($90K-$130K)",
O2830&lt;170000,"Upper Middle ($130K-$170K)",
O2830&gt;=170000,"High Salary (&gt;$170K)"
)</f>
        <v>Middle ($90K-$130K)</v>
      </c>
      <c r="R2830" t="str" cm="1">
        <f t="array" ref="R2830">_xlfn.IFS(
G2830&lt;=2,"New Customers (0-2Y)",
G2830&lt;=5,"Growing Customers (3-5Y)",
G2830&lt;=8,"Established Customers (6-8Y)",
G2830&lt;=10,"Loyal Customers (9-10Y)"
)</f>
        <v>Loyal Customers (9-10Y)</v>
      </c>
    </row>
    <row r="2831" spans="1:18" x14ac:dyDescent="0.35">
      <c r="A2831">
        <v>15759913</v>
      </c>
      <c r="B2831" t="s">
        <v>679</v>
      </c>
      <c r="C2831" t="s">
        <v>42</v>
      </c>
      <c r="D2831" t="s">
        <v>39</v>
      </c>
      <c r="E2831">
        <v>43</v>
      </c>
      <c r="F2831" t="s">
        <v>19</v>
      </c>
      <c r="G2831">
        <v>6</v>
      </c>
      <c r="H2831" s="4">
        <v>85200.82</v>
      </c>
      <c r="I2831" t="s">
        <v>29</v>
      </c>
      <c r="J2831">
        <v>2</v>
      </c>
      <c r="K2831">
        <v>553</v>
      </c>
      <c r="L2831" t="s">
        <v>31</v>
      </c>
      <c r="M2831" t="s">
        <v>21</v>
      </c>
      <c r="N2831" t="s">
        <v>22</v>
      </c>
      <c r="O2831" s="4">
        <v>160574.09</v>
      </c>
      <c r="P2831" t="s">
        <v>28</v>
      </c>
      <c r="Q2831" t="str" cm="1">
        <f t="array" ref="Q2831">_xlfn.IFS(
O2831&lt;50000,"Low Salary (&lt;$50K)",
O2831&lt;90000,"Lower Middle ($50K-$90K)",
O2831&lt;130000,"Middle ($90K-$130K)",
O2831&lt;170000,"Upper Middle ($130K-$170K)",
O2831&gt;=170000,"High Salary (&gt;$170K)"
)</f>
        <v>Upper Middle ($130K-$170K)</v>
      </c>
      <c r="R2831" t="str" cm="1">
        <f t="array" ref="R2831">_xlfn.IFS(
G2831&lt;=2,"New Customers (0-2Y)",
G2831&lt;=5,"Growing Customers (3-5Y)",
G2831&lt;=8,"Established Customers (6-8Y)",
G2831&lt;=10,"Loyal Customers (9-10Y)"
)</f>
        <v>Established Customers (6-8Y)</v>
      </c>
    </row>
    <row r="2832" spans="1:18" x14ac:dyDescent="0.35">
      <c r="A2832">
        <v>15701555</v>
      </c>
      <c r="B2832" t="s">
        <v>607</v>
      </c>
      <c r="C2832" t="s">
        <v>26</v>
      </c>
      <c r="D2832" t="s">
        <v>39</v>
      </c>
      <c r="E2832">
        <v>53</v>
      </c>
      <c r="F2832" t="s">
        <v>19</v>
      </c>
      <c r="G2832">
        <v>1</v>
      </c>
      <c r="H2832" s="4">
        <v>84903.33</v>
      </c>
      <c r="I2832" t="s">
        <v>29</v>
      </c>
      <c r="J2832">
        <v>2</v>
      </c>
      <c r="K2832">
        <v>575</v>
      </c>
      <c r="L2832" t="s">
        <v>31</v>
      </c>
      <c r="M2832" t="s">
        <v>27</v>
      </c>
      <c r="N2832" t="s">
        <v>22</v>
      </c>
      <c r="O2832" s="4">
        <v>26015.8</v>
      </c>
      <c r="P2832" t="s">
        <v>28</v>
      </c>
      <c r="Q2832" t="str" cm="1">
        <f t="array" ref="Q2832">_xlfn.IFS(
O2832&lt;50000,"Low Salary (&lt;$50K)",
O2832&lt;90000,"Lower Middle ($50K-$90K)",
O2832&lt;130000,"Middle ($90K-$130K)",
O2832&lt;170000,"Upper Middle ($130K-$170K)",
O2832&gt;=170000,"High Salary (&gt;$170K)"
)</f>
        <v>Low Salary (&lt;$50K)</v>
      </c>
      <c r="R2832" t="str" cm="1">
        <f t="array" ref="R2832">_xlfn.IFS(
G2832&lt;=2,"New Customers (0-2Y)",
G2832&lt;=5,"Growing Customers (3-5Y)",
G2832&lt;=8,"Established Customers (6-8Y)",
G2832&lt;=10,"Loyal Customers (9-10Y)"
)</f>
        <v>New Customers (0-2Y)</v>
      </c>
    </row>
    <row r="2833" spans="1:18" x14ac:dyDescent="0.35">
      <c r="A2833">
        <v>15758482</v>
      </c>
      <c r="B2833" t="s">
        <v>1498</v>
      </c>
      <c r="C2833" t="s">
        <v>17</v>
      </c>
      <c r="D2833" t="s">
        <v>18</v>
      </c>
      <c r="E2833">
        <v>32</v>
      </c>
      <c r="F2833" t="s">
        <v>19</v>
      </c>
      <c r="G2833">
        <v>0</v>
      </c>
      <c r="H2833" s="4">
        <v>0</v>
      </c>
      <c r="I2833" t="s">
        <v>24</v>
      </c>
      <c r="J2833">
        <v>2</v>
      </c>
      <c r="K2833">
        <v>626</v>
      </c>
      <c r="L2833" t="s">
        <v>20</v>
      </c>
      <c r="M2833" t="s">
        <v>27</v>
      </c>
      <c r="N2833" t="s">
        <v>32</v>
      </c>
      <c r="O2833" s="4">
        <v>187172.54</v>
      </c>
      <c r="P2833" t="s">
        <v>28</v>
      </c>
      <c r="Q2833" t="str" cm="1">
        <f t="array" ref="Q2833">_xlfn.IFS(
O2833&lt;50000,"Low Salary (&lt;$50K)",
O2833&lt;90000,"Lower Middle ($50K-$90K)",
O2833&lt;130000,"Middle ($90K-$130K)",
O2833&lt;170000,"Upper Middle ($130K-$170K)",
O2833&gt;=170000,"High Salary (&gt;$170K)"
)</f>
        <v>High Salary (&gt;$170K)</v>
      </c>
      <c r="R2833" t="str" cm="1">
        <f t="array" ref="R2833">_xlfn.IFS(
G2833&lt;=2,"New Customers (0-2Y)",
G2833&lt;=5,"Growing Customers (3-5Y)",
G2833&lt;=8,"Established Customers (6-8Y)",
G2833&lt;=10,"Loyal Customers (9-10Y)"
)</f>
        <v>New Customers (0-2Y)</v>
      </c>
    </row>
    <row r="2834" spans="1:18" x14ac:dyDescent="0.35">
      <c r="A2834">
        <v>15758171</v>
      </c>
      <c r="B2834" t="s">
        <v>170</v>
      </c>
      <c r="C2834" t="s">
        <v>17</v>
      </c>
      <c r="D2834" t="s">
        <v>39</v>
      </c>
      <c r="E2834">
        <v>20</v>
      </c>
      <c r="F2834" t="s">
        <v>43</v>
      </c>
      <c r="G2834">
        <v>4</v>
      </c>
      <c r="H2834" s="4">
        <v>0</v>
      </c>
      <c r="I2834" t="s">
        <v>24</v>
      </c>
      <c r="J2834">
        <v>1</v>
      </c>
      <c r="K2834">
        <v>582</v>
      </c>
      <c r="L2834" t="s">
        <v>31</v>
      </c>
      <c r="M2834" t="s">
        <v>21</v>
      </c>
      <c r="N2834" t="s">
        <v>22</v>
      </c>
      <c r="O2834" s="4">
        <v>55763.66</v>
      </c>
      <c r="P2834" t="s">
        <v>28</v>
      </c>
      <c r="Q2834" t="str" cm="1">
        <f t="array" ref="Q2834">_xlfn.IFS(
O2834&lt;50000,"Low Salary (&lt;$50K)",
O2834&lt;90000,"Lower Middle ($50K-$90K)",
O2834&lt;130000,"Middle ($90K-$130K)",
O2834&lt;170000,"Upper Middle ($130K-$170K)",
O2834&gt;=170000,"High Salary (&gt;$170K)"
)</f>
        <v>Lower Middle ($50K-$90K)</v>
      </c>
      <c r="R2834" t="str" cm="1">
        <f t="array" ref="R2834">_xlfn.IFS(
G2834&lt;=2,"New Customers (0-2Y)",
G2834&lt;=5,"Growing Customers (3-5Y)",
G2834&lt;=8,"Established Customers (6-8Y)",
G2834&lt;=10,"Loyal Customers (9-10Y)"
)</f>
        <v>Growing Customers (3-5Y)</v>
      </c>
    </row>
    <row r="2835" spans="1:18" x14ac:dyDescent="0.35">
      <c r="A2835">
        <v>15680346</v>
      </c>
      <c r="B2835" t="s">
        <v>302</v>
      </c>
      <c r="C2835" t="s">
        <v>26</v>
      </c>
      <c r="D2835" t="s">
        <v>39</v>
      </c>
      <c r="E2835">
        <v>40</v>
      </c>
      <c r="F2835" t="s">
        <v>19</v>
      </c>
      <c r="G2835">
        <v>8</v>
      </c>
      <c r="H2835" s="4">
        <v>0</v>
      </c>
      <c r="I2835" t="s">
        <v>24</v>
      </c>
      <c r="J2835">
        <v>1</v>
      </c>
      <c r="K2835">
        <v>683</v>
      </c>
      <c r="L2835" t="s">
        <v>35</v>
      </c>
      <c r="M2835" t="s">
        <v>21</v>
      </c>
      <c r="N2835" t="s">
        <v>32</v>
      </c>
      <c r="O2835" s="4">
        <v>75848.22</v>
      </c>
      <c r="P2835" t="s">
        <v>28</v>
      </c>
      <c r="Q2835" t="str" cm="1">
        <f t="array" ref="Q2835">_xlfn.IFS(
O2835&lt;50000,"Low Salary (&lt;$50K)",
O2835&lt;90000,"Lower Middle ($50K-$90K)",
O2835&lt;130000,"Middle ($90K-$130K)",
O2835&lt;170000,"Upper Middle ($130K-$170K)",
O2835&gt;=170000,"High Salary (&gt;$170K)"
)</f>
        <v>Lower Middle ($50K-$90K)</v>
      </c>
      <c r="R2835" t="str" cm="1">
        <f t="array" ref="R2835">_xlfn.IFS(
G2835&lt;=2,"New Customers (0-2Y)",
G2835&lt;=5,"Growing Customers (3-5Y)",
G2835&lt;=8,"Established Customers (6-8Y)",
G2835&lt;=10,"Loyal Customers (9-10Y)"
)</f>
        <v>Established Customers (6-8Y)</v>
      </c>
    </row>
    <row r="2836" spans="1:18" x14ac:dyDescent="0.35">
      <c r="A2836">
        <v>15649124</v>
      </c>
      <c r="B2836" t="s">
        <v>1118</v>
      </c>
      <c r="C2836" t="s">
        <v>17</v>
      </c>
      <c r="D2836" t="s">
        <v>39</v>
      </c>
      <c r="E2836">
        <v>30</v>
      </c>
      <c r="F2836" t="s">
        <v>19</v>
      </c>
      <c r="G2836">
        <v>9</v>
      </c>
      <c r="H2836" s="4">
        <v>121535.18</v>
      </c>
      <c r="I2836" t="s">
        <v>33</v>
      </c>
      <c r="J2836">
        <v>1</v>
      </c>
      <c r="K2836">
        <v>850</v>
      </c>
      <c r="L2836" t="s">
        <v>37</v>
      </c>
      <c r="M2836" t="s">
        <v>27</v>
      </c>
      <c r="N2836" t="s">
        <v>32</v>
      </c>
      <c r="O2836" s="4">
        <v>40313.47</v>
      </c>
      <c r="P2836" t="s">
        <v>28</v>
      </c>
      <c r="Q2836" t="str" cm="1">
        <f t="array" ref="Q2836">_xlfn.IFS(
O2836&lt;50000,"Low Salary (&lt;$50K)",
O2836&lt;90000,"Lower Middle ($50K-$90K)",
O2836&lt;130000,"Middle ($90K-$130K)",
O2836&lt;170000,"Upper Middle ($130K-$170K)",
O2836&gt;=170000,"High Salary (&gt;$170K)"
)</f>
        <v>Low Salary (&lt;$50K)</v>
      </c>
      <c r="R2836" t="str" cm="1">
        <f t="array" ref="R2836">_xlfn.IFS(
G2836&lt;=2,"New Customers (0-2Y)",
G2836&lt;=5,"Growing Customers (3-5Y)",
G2836&lt;=8,"Established Customers (6-8Y)",
G2836&lt;=10,"Loyal Customers (9-10Y)"
)</f>
        <v>Loyal Customers (9-10Y)</v>
      </c>
    </row>
    <row r="2837" spans="1:18" x14ac:dyDescent="0.35">
      <c r="A2837">
        <v>15812917</v>
      </c>
      <c r="B2837" t="s">
        <v>1499</v>
      </c>
      <c r="C2837" t="s">
        <v>26</v>
      </c>
      <c r="D2837" t="s">
        <v>39</v>
      </c>
      <c r="E2837">
        <v>35</v>
      </c>
      <c r="F2837" t="s">
        <v>19</v>
      </c>
      <c r="G2837">
        <v>6</v>
      </c>
      <c r="H2837" s="4">
        <v>116662.96</v>
      </c>
      <c r="I2837" t="s">
        <v>33</v>
      </c>
      <c r="J2837">
        <v>2</v>
      </c>
      <c r="K2837">
        <v>653</v>
      </c>
      <c r="L2837" t="s">
        <v>20</v>
      </c>
      <c r="M2837" t="s">
        <v>21</v>
      </c>
      <c r="N2837" t="s">
        <v>22</v>
      </c>
      <c r="O2837" s="4">
        <v>23864.21</v>
      </c>
      <c r="P2837" t="s">
        <v>28</v>
      </c>
      <c r="Q2837" t="str" cm="1">
        <f t="array" ref="Q2837">_xlfn.IFS(
O2837&lt;50000,"Low Salary (&lt;$50K)",
O2837&lt;90000,"Lower Middle ($50K-$90K)",
O2837&lt;130000,"Middle ($90K-$130K)",
O2837&lt;170000,"Upper Middle ($130K-$170K)",
O2837&gt;=170000,"High Salary (&gt;$170K)"
)</f>
        <v>Low Salary (&lt;$50K)</v>
      </c>
      <c r="R2837" t="str" cm="1">
        <f t="array" ref="R2837">_xlfn.IFS(
G2837&lt;=2,"New Customers (0-2Y)",
G2837&lt;=5,"Growing Customers (3-5Y)",
G2837&lt;=8,"Established Customers (6-8Y)",
G2837&lt;=10,"Loyal Customers (9-10Y)"
)</f>
        <v>Established Customers (6-8Y)</v>
      </c>
    </row>
    <row r="2838" spans="1:18" x14ac:dyDescent="0.35">
      <c r="A2838">
        <v>15768455</v>
      </c>
      <c r="B2838" t="s">
        <v>43</v>
      </c>
      <c r="C2838" t="s">
        <v>17</v>
      </c>
      <c r="D2838" t="s">
        <v>39</v>
      </c>
      <c r="E2838">
        <v>60</v>
      </c>
      <c r="F2838" t="s">
        <v>2967</v>
      </c>
      <c r="G2838">
        <v>8</v>
      </c>
      <c r="H2838" s="4">
        <v>0</v>
      </c>
      <c r="I2838" t="s">
        <v>24</v>
      </c>
      <c r="J2838">
        <v>2</v>
      </c>
      <c r="K2838">
        <v>679</v>
      </c>
      <c r="L2838" t="s">
        <v>35</v>
      </c>
      <c r="M2838" t="s">
        <v>21</v>
      </c>
      <c r="N2838" t="s">
        <v>22</v>
      </c>
      <c r="O2838" s="4">
        <v>51380.9</v>
      </c>
      <c r="P2838" t="s">
        <v>28</v>
      </c>
      <c r="Q2838" t="str" cm="1">
        <f t="array" ref="Q2838">_xlfn.IFS(
O2838&lt;50000,"Low Salary (&lt;$50K)",
O2838&lt;90000,"Lower Middle ($50K-$90K)",
O2838&lt;130000,"Middle ($90K-$130K)",
O2838&lt;170000,"Upper Middle ($130K-$170K)",
O2838&gt;=170000,"High Salary (&gt;$170K)"
)</f>
        <v>Lower Middle ($50K-$90K)</v>
      </c>
      <c r="R2838" t="str" cm="1">
        <f t="array" ref="R2838">_xlfn.IFS(
G2838&lt;=2,"New Customers (0-2Y)",
G2838&lt;=5,"Growing Customers (3-5Y)",
G2838&lt;=8,"Established Customers (6-8Y)",
G2838&lt;=10,"Loyal Customers (9-10Y)"
)</f>
        <v>Established Customers (6-8Y)</v>
      </c>
    </row>
    <row r="2839" spans="1:18" x14ac:dyDescent="0.35">
      <c r="A2839">
        <v>15703059</v>
      </c>
      <c r="B2839" t="s">
        <v>51</v>
      </c>
      <c r="C2839" t="s">
        <v>42</v>
      </c>
      <c r="D2839" t="s">
        <v>18</v>
      </c>
      <c r="E2839">
        <v>49</v>
      </c>
      <c r="F2839" t="s">
        <v>19</v>
      </c>
      <c r="G2839">
        <v>6</v>
      </c>
      <c r="H2839" s="4">
        <v>124829.16</v>
      </c>
      <c r="I2839" t="s">
        <v>33</v>
      </c>
      <c r="J2839">
        <v>1</v>
      </c>
      <c r="K2839">
        <v>549</v>
      </c>
      <c r="L2839" t="s">
        <v>31</v>
      </c>
      <c r="M2839" t="s">
        <v>27</v>
      </c>
      <c r="N2839" t="s">
        <v>22</v>
      </c>
      <c r="O2839" s="4">
        <v>93551.360000000001</v>
      </c>
      <c r="P2839" t="s">
        <v>28</v>
      </c>
      <c r="Q2839" t="str" cm="1">
        <f t="array" ref="Q2839">_xlfn.IFS(
O2839&lt;50000,"Low Salary (&lt;$50K)",
O2839&lt;90000,"Lower Middle ($50K-$90K)",
O2839&lt;130000,"Middle ($90K-$130K)",
O2839&lt;170000,"Upper Middle ($130K-$170K)",
O2839&gt;=170000,"High Salary (&gt;$170K)"
)</f>
        <v>Middle ($90K-$130K)</v>
      </c>
      <c r="R2839" t="str" cm="1">
        <f t="array" ref="R2839">_xlfn.IFS(
G2839&lt;=2,"New Customers (0-2Y)",
G2839&lt;=5,"Growing Customers (3-5Y)",
G2839&lt;=8,"Established Customers (6-8Y)",
G2839&lt;=10,"Loyal Customers (9-10Y)"
)</f>
        <v>Established Customers (6-8Y)</v>
      </c>
    </row>
    <row r="2840" spans="1:18" x14ac:dyDescent="0.35">
      <c r="A2840">
        <v>15646196</v>
      </c>
      <c r="B2840" t="s">
        <v>741</v>
      </c>
      <c r="C2840" t="s">
        <v>26</v>
      </c>
      <c r="D2840" t="s">
        <v>18</v>
      </c>
      <c r="E2840">
        <v>36</v>
      </c>
      <c r="F2840" t="s">
        <v>19</v>
      </c>
      <c r="G2840">
        <v>2</v>
      </c>
      <c r="H2840" s="4">
        <v>155180.56</v>
      </c>
      <c r="I2840" t="s">
        <v>33</v>
      </c>
      <c r="J2840">
        <v>2</v>
      </c>
      <c r="K2840">
        <v>850</v>
      </c>
      <c r="L2840" t="s">
        <v>37</v>
      </c>
      <c r="M2840" t="s">
        <v>27</v>
      </c>
      <c r="N2840" t="s">
        <v>32</v>
      </c>
      <c r="O2840" s="4">
        <v>169415.54</v>
      </c>
      <c r="P2840" t="s">
        <v>28</v>
      </c>
      <c r="Q2840" t="str" cm="1">
        <f t="array" ref="Q2840">_xlfn.IFS(
O2840&lt;50000,"Low Salary (&lt;$50K)",
O2840&lt;90000,"Lower Middle ($50K-$90K)",
O2840&lt;130000,"Middle ($90K-$130K)",
O2840&lt;170000,"Upper Middle ($130K-$170K)",
O2840&gt;=170000,"High Salary (&gt;$170K)"
)</f>
        <v>Upper Middle ($130K-$170K)</v>
      </c>
      <c r="R2840" t="str" cm="1">
        <f t="array" ref="R2840">_xlfn.IFS(
G2840&lt;=2,"New Customers (0-2Y)",
G2840&lt;=5,"Growing Customers (3-5Y)",
G2840&lt;=8,"Established Customers (6-8Y)",
G2840&lt;=10,"Loyal Customers (9-10Y)"
)</f>
        <v>New Customers (0-2Y)</v>
      </c>
    </row>
    <row r="2841" spans="1:18" x14ac:dyDescent="0.35">
      <c r="A2841">
        <v>15585451</v>
      </c>
      <c r="B2841" t="s">
        <v>1500</v>
      </c>
      <c r="C2841" t="s">
        <v>42</v>
      </c>
      <c r="D2841" t="s">
        <v>18</v>
      </c>
      <c r="E2841">
        <v>32</v>
      </c>
      <c r="F2841" t="s">
        <v>19</v>
      </c>
      <c r="G2841">
        <v>1</v>
      </c>
      <c r="H2841" s="4">
        <v>108262.87</v>
      </c>
      <c r="I2841" t="s">
        <v>33</v>
      </c>
      <c r="J2841">
        <v>1</v>
      </c>
      <c r="K2841">
        <v>558</v>
      </c>
      <c r="L2841" t="s">
        <v>31</v>
      </c>
      <c r="M2841" t="s">
        <v>21</v>
      </c>
      <c r="N2841" t="s">
        <v>22</v>
      </c>
      <c r="O2841" s="4">
        <v>6935.31</v>
      </c>
      <c r="P2841" t="s">
        <v>28</v>
      </c>
      <c r="Q2841" t="str" cm="1">
        <f t="array" ref="Q2841">_xlfn.IFS(
O2841&lt;50000,"Low Salary (&lt;$50K)",
O2841&lt;90000,"Lower Middle ($50K-$90K)",
O2841&lt;130000,"Middle ($90K-$130K)",
O2841&lt;170000,"Upper Middle ($130K-$170K)",
O2841&gt;=170000,"High Salary (&gt;$170K)"
)</f>
        <v>Low Salary (&lt;$50K)</v>
      </c>
      <c r="R2841" t="str" cm="1">
        <f t="array" ref="R2841">_xlfn.IFS(
G2841&lt;=2,"New Customers (0-2Y)",
G2841&lt;=5,"Growing Customers (3-5Y)",
G2841&lt;=8,"Established Customers (6-8Y)",
G2841&lt;=10,"Loyal Customers (9-10Y)"
)</f>
        <v>New Customers (0-2Y)</v>
      </c>
    </row>
    <row r="2842" spans="1:18" x14ac:dyDescent="0.35">
      <c r="A2842">
        <v>15714057</v>
      </c>
      <c r="B2842" t="s">
        <v>1501</v>
      </c>
      <c r="C2842" t="s">
        <v>26</v>
      </c>
      <c r="D2842" t="s">
        <v>39</v>
      </c>
      <c r="E2842">
        <v>40</v>
      </c>
      <c r="F2842" t="s">
        <v>19</v>
      </c>
      <c r="G2842">
        <v>4</v>
      </c>
      <c r="H2842" s="4">
        <v>0</v>
      </c>
      <c r="I2842" t="s">
        <v>24</v>
      </c>
      <c r="J2842">
        <v>2</v>
      </c>
      <c r="K2842">
        <v>528</v>
      </c>
      <c r="L2842" t="s">
        <v>31</v>
      </c>
      <c r="M2842" t="s">
        <v>21</v>
      </c>
      <c r="N2842" t="s">
        <v>32</v>
      </c>
      <c r="O2842" s="4">
        <v>25399.7</v>
      </c>
      <c r="P2842" t="s">
        <v>28</v>
      </c>
      <c r="Q2842" t="str" cm="1">
        <f t="array" ref="Q2842">_xlfn.IFS(
O2842&lt;50000,"Low Salary (&lt;$50K)",
O2842&lt;90000,"Lower Middle ($50K-$90K)",
O2842&lt;130000,"Middle ($90K-$130K)",
O2842&lt;170000,"Upper Middle ($130K-$170K)",
O2842&gt;=170000,"High Salary (&gt;$170K)"
)</f>
        <v>Low Salary (&lt;$50K)</v>
      </c>
      <c r="R2842" t="str" cm="1">
        <f t="array" ref="R2842">_xlfn.IFS(
G2842&lt;=2,"New Customers (0-2Y)",
G2842&lt;=5,"Growing Customers (3-5Y)",
G2842&lt;=8,"Established Customers (6-8Y)",
G2842&lt;=10,"Loyal Customers (9-10Y)"
)</f>
        <v>Growing Customers (3-5Y)</v>
      </c>
    </row>
    <row r="2843" spans="1:18" x14ac:dyDescent="0.35">
      <c r="A2843">
        <v>15748473</v>
      </c>
      <c r="B2843" t="s">
        <v>1502</v>
      </c>
      <c r="C2843" t="s">
        <v>17</v>
      </c>
      <c r="D2843" t="s">
        <v>39</v>
      </c>
      <c r="E2843">
        <v>38</v>
      </c>
      <c r="F2843" t="s">
        <v>19</v>
      </c>
      <c r="G2843">
        <v>5</v>
      </c>
      <c r="H2843" s="4">
        <v>0</v>
      </c>
      <c r="I2843" t="s">
        <v>24</v>
      </c>
      <c r="J2843">
        <v>2</v>
      </c>
      <c r="K2843">
        <v>801</v>
      </c>
      <c r="L2843" t="s">
        <v>37</v>
      </c>
      <c r="M2843" t="s">
        <v>21</v>
      </c>
      <c r="N2843" t="s">
        <v>32</v>
      </c>
      <c r="O2843" s="4">
        <v>66256.27</v>
      </c>
      <c r="P2843" t="s">
        <v>28</v>
      </c>
      <c r="Q2843" t="str" cm="1">
        <f t="array" ref="Q2843">_xlfn.IFS(
O2843&lt;50000,"Low Salary (&lt;$50K)",
O2843&lt;90000,"Lower Middle ($50K-$90K)",
O2843&lt;130000,"Middle ($90K-$130K)",
O2843&lt;170000,"Upper Middle ($130K-$170K)",
O2843&gt;=170000,"High Salary (&gt;$170K)"
)</f>
        <v>Lower Middle ($50K-$90K)</v>
      </c>
      <c r="R2843" t="str" cm="1">
        <f t="array" ref="R2843">_xlfn.IFS(
G2843&lt;=2,"New Customers (0-2Y)",
G2843&lt;=5,"Growing Customers (3-5Y)",
G2843&lt;=8,"Established Customers (6-8Y)",
G2843&lt;=10,"Loyal Customers (9-10Y)"
)</f>
        <v>Growing Customers (3-5Y)</v>
      </c>
    </row>
    <row r="2844" spans="1:18" x14ac:dyDescent="0.35">
      <c r="A2844">
        <v>15785782</v>
      </c>
      <c r="B2844" t="s">
        <v>886</v>
      </c>
      <c r="C2844" t="s">
        <v>26</v>
      </c>
      <c r="D2844" t="s">
        <v>39</v>
      </c>
      <c r="E2844">
        <v>48</v>
      </c>
      <c r="F2844" t="s">
        <v>19</v>
      </c>
      <c r="G2844">
        <v>2</v>
      </c>
      <c r="H2844" s="4">
        <v>0</v>
      </c>
      <c r="I2844" t="s">
        <v>24</v>
      </c>
      <c r="J2844">
        <v>1</v>
      </c>
      <c r="K2844">
        <v>513</v>
      </c>
      <c r="L2844" t="s">
        <v>31</v>
      </c>
      <c r="M2844" t="s">
        <v>21</v>
      </c>
      <c r="N2844" t="s">
        <v>22</v>
      </c>
      <c r="O2844" s="4">
        <v>114709.13</v>
      </c>
      <c r="P2844" t="s">
        <v>23</v>
      </c>
      <c r="Q2844" t="str" cm="1">
        <f t="array" ref="Q2844">_xlfn.IFS(
O2844&lt;50000,"Low Salary (&lt;$50K)",
O2844&lt;90000,"Lower Middle ($50K-$90K)",
O2844&lt;130000,"Middle ($90K-$130K)",
O2844&lt;170000,"Upper Middle ($130K-$170K)",
O2844&gt;=170000,"High Salary (&gt;$170K)"
)</f>
        <v>Middle ($90K-$130K)</v>
      </c>
      <c r="R2844" t="str" cm="1">
        <f t="array" ref="R2844">_xlfn.IFS(
G2844&lt;=2,"New Customers (0-2Y)",
G2844&lt;=5,"Growing Customers (3-5Y)",
G2844&lt;=8,"Established Customers (6-8Y)",
G2844&lt;=10,"Loyal Customers (9-10Y)"
)</f>
        <v>New Customers (0-2Y)</v>
      </c>
    </row>
    <row r="2845" spans="1:18" x14ac:dyDescent="0.35">
      <c r="A2845">
        <v>15693233</v>
      </c>
      <c r="B2845" t="s">
        <v>1503</v>
      </c>
      <c r="C2845" t="s">
        <v>42</v>
      </c>
      <c r="D2845" t="s">
        <v>39</v>
      </c>
      <c r="E2845">
        <v>38</v>
      </c>
      <c r="F2845" t="s">
        <v>19</v>
      </c>
      <c r="G2845">
        <v>6</v>
      </c>
      <c r="H2845" s="4">
        <v>99812.88</v>
      </c>
      <c r="I2845" t="s">
        <v>29</v>
      </c>
      <c r="J2845">
        <v>2</v>
      </c>
      <c r="K2845">
        <v>666</v>
      </c>
      <c r="L2845" t="s">
        <v>35</v>
      </c>
      <c r="M2845" t="s">
        <v>21</v>
      </c>
      <c r="N2845" t="s">
        <v>22</v>
      </c>
      <c r="O2845" s="4">
        <v>158357.97</v>
      </c>
      <c r="P2845" t="s">
        <v>28</v>
      </c>
      <c r="Q2845" t="str" cm="1">
        <f t="array" ref="Q2845">_xlfn.IFS(
O2845&lt;50000,"Low Salary (&lt;$50K)",
O2845&lt;90000,"Lower Middle ($50K-$90K)",
O2845&lt;130000,"Middle ($90K-$130K)",
O2845&lt;170000,"Upper Middle ($130K-$170K)",
O2845&gt;=170000,"High Salary (&gt;$170K)"
)</f>
        <v>Upper Middle ($130K-$170K)</v>
      </c>
      <c r="R2845" t="str" cm="1">
        <f t="array" ref="R2845">_xlfn.IFS(
G2845&lt;=2,"New Customers (0-2Y)",
G2845&lt;=5,"Growing Customers (3-5Y)",
G2845&lt;=8,"Established Customers (6-8Y)",
G2845&lt;=10,"Loyal Customers (9-10Y)"
)</f>
        <v>Established Customers (6-8Y)</v>
      </c>
    </row>
    <row r="2846" spans="1:18" x14ac:dyDescent="0.35">
      <c r="A2846">
        <v>15757521</v>
      </c>
      <c r="B2846" t="s">
        <v>350</v>
      </c>
      <c r="C2846" t="s">
        <v>17</v>
      </c>
      <c r="D2846" t="s">
        <v>39</v>
      </c>
      <c r="E2846">
        <v>35</v>
      </c>
      <c r="F2846" t="s">
        <v>19</v>
      </c>
      <c r="G2846">
        <v>2</v>
      </c>
      <c r="H2846" s="4">
        <v>132164.26</v>
      </c>
      <c r="I2846" t="s">
        <v>33</v>
      </c>
      <c r="J2846">
        <v>1</v>
      </c>
      <c r="K2846">
        <v>606</v>
      </c>
      <c r="L2846" t="s">
        <v>20</v>
      </c>
      <c r="M2846" t="s">
        <v>27</v>
      </c>
      <c r="N2846" t="s">
        <v>22</v>
      </c>
      <c r="O2846" s="4">
        <v>164815.59</v>
      </c>
      <c r="P2846" t="s">
        <v>28</v>
      </c>
      <c r="Q2846" t="str" cm="1">
        <f t="array" ref="Q2846">_xlfn.IFS(
O2846&lt;50000,"Low Salary (&lt;$50K)",
O2846&lt;90000,"Lower Middle ($50K-$90K)",
O2846&lt;130000,"Middle ($90K-$130K)",
O2846&lt;170000,"Upper Middle ($130K-$170K)",
O2846&gt;=170000,"High Salary (&gt;$170K)"
)</f>
        <v>Upper Middle ($130K-$170K)</v>
      </c>
      <c r="R2846" t="str" cm="1">
        <f t="array" ref="R2846">_xlfn.IFS(
G2846&lt;=2,"New Customers (0-2Y)",
G2846&lt;=5,"Growing Customers (3-5Y)",
G2846&lt;=8,"Established Customers (6-8Y)",
G2846&lt;=10,"Loyal Customers (9-10Y)"
)</f>
        <v>New Customers (0-2Y)</v>
      </c>
    </row>
    <row r="2847" spans="1:18" x14ac:dyDescent="0.35">
      <c r="A2847">
        <v>15812513</v>
      </c>
      <c r="B2847" t="s">
        <v>1257</v>
      </c>
      <c r="C2847" t="s">
        <v>42</v>
      </c>
      <c r="D2847" t="s">
        <v>39</v>
      </c>
      <c r="E2847">
        <v>45</v>
      </c>
      <c r="F2847" t="s">
        <v>19</v>
      </c>
      <c r="G2847">
        <v>10</v>
      </c>
      <c r="H2847" s="4">
        <v>103583.05</v>
      </c>
      <c r="I2847" t="s">
        <v>33</v>
      </c>
      <c r="J2847">
        <v>1</v>
      </c>
      <c r="K2847">
        <v>599</v>
      </c>
      <c r="L2847" t="s">
        <v>31</v>
      </c>
      <c r="M2847" t="s">
        <v>21</v>
      </c>
      <c r="N2847" t="s">
        <v>32</v>
      </c>
      <c r="O2847" s="4">
        <v>132127.69</v>
      </c>
      <c r="P2847" t="s">
        <v>23</v>
      </c>
      <c r="Q2847" t="str" cm="1">
        <f t="array" ref="Q2847">_xlfn.IFS(
O2847&lt;50000,"Low Salary (&lt;$50K)",
O2847&lt;90000,"Lower Middle ($50K-$90K)",
O2847&lt;130000,"Middle ($90K-$130K)",
O2847&lt;170000,"Upper Middle ($130K-$170K)",
O2847&gt;=170000,"High Salary (&gt;$170K)"
)</f>
        <v>Upper Middle ($130K-$170K)</v>
      </c>
      <c r="R2847" t="str" cm="1">
        <f t="array" ref="R2847">_xlfn.IFS(
G2847&lt;=2,"New Customers (0-2Y)",
G2847&lt;=5,"Growing Customers (3-5Y)",
G2847&lt;=8,"Established Customers (6-8Y)",
G2847&lt;=10,"Loyal Customers (9-10Y)"
)</f>
        <v>Loyal Customers (9-10Y)</v>
      </c>
    </row>
    <row r="2848" spans="1:18" x14ac:dyDescent="0.35">
      <c r="A2848">
        <v>15674950</v>
      </c>
      <c r="B2848" t="s">
        <v>1504</v>
      </c>
      <c r="C2848" t="s">
        <v>42</v>
      </c>
      <c r="D2848" t="s">
        <v>39</v>
      </c>
      <c r="E2848">
        <v>39</v>
      </c>
      <c r="F2848" t="s">
        <v>19</v>
      </c>
      <c r="G2848">
        <v>4</v>
      </c>
      <c r="H2848" s="4">
        <v>142406.43</v>
      </c>
      <c r="I2848" t="s">
        <v>33</v>
      </c>
      <c r="J2848">
        <v>2</v>
      </c>
      <c r="K2848">
        <v>544</v>
      </c>
      <c r="L2848" t="s">
        <v>31</v>
      </c>
      <c r="M2848" t="s">
        <v>21</v>
      </c>
      <c r="N2848" t="s">
        <v>32</v>
      </c>
      <c r="O2848" s="4">
        <v>146637.45000000001</v>
      </c>
      <c r="P2848" t="s">
        <v>28</v>
      </c>
      <c r="Q2848" t="str" cm="1">
        <f t="array" ref="Q2848">_xlfn.IFS(
O2848&lt;50000,"Low Salary (&lt;$50K)",
O2848&lt;90000,"Lower Middle ($50K-$90K)",
O2848&lt;130000,"Middle ($90K-$130K)",
O2848&lt;170000,"Upper Middle ($130K-$170K)",
O2848&gt;=170000,"High Salary (&gt;$170K)"
)</f>
        <v>Upper Middle ($130K-$170K)</v>
      </c>
      <c r="R2848" t="str" cm="1">
        <f t="array" ref="R2848">_xlfn.IFS(
G2848&lt;=2,"New Customers (0-2Y)",
G2848&lt;=5,"Growing Customers (3-5Y)",
G2848&lt;=8,"Established Customers (6-8Y)",
G2848&lt;=10,"Loyal Customers (9-10Y)"
)</f>
        <v>Growing Customers (3-5Y)</v>
      </c>
    </row>
    <row r="2849" spans="1:18" x14ac:dyDescent="0.35">
      <c r="A2849">
        <v>15678572</v>
      </c>
      <c r="B2849" t="s">
        <v>1505</v>
      </c>
      <c r="C2849" t="s">
        <v>26</v>
      </c>
      <c r="D2849" t="s">
        <v>39</v>
      </c>
      <c r="E2849">
        <v>38</v>
      </c>
      <c r="F2849" t="s">
        <v>19</v>
      </c>
      <c r="G2849">
        <v>7</v>
      </c>
      <c r="H2849" s="4">
        <v>99842.5</v>
      </c>
      <c r="I2849" t="s">
        <v>29</v>
      </c>
      <c r="J2849">
        <v>2</v>
      </c>
      <c r="K2849">
        <v>529</v>
      </c>
      <c r="L2849" t="s">
        <v>31</v>
      </c>
      <c r="M2849" t="s">
        <v>21</v>
      </c>
      <c r="N2849" t="s">
        <v>32</v>
      </c>
      <c r="O2849" s="4">
        <v>90256.06</v>
      </c>
      <c r="P2849" t="s">
        <v>23</v>
      </c>
      <c r="Q2849" t="str" cm="1">
        <f t="array" ref="Q2849">_xlfn.IFS(
O2849&lt;50000,"Low Salary (&lt;$50K)",
O2849&lt;90000,"Lower Middle ($50K-$90K)",
O2849&lt;130000,"Middle ($90K-$130K)",
O2849&lt;170000,"Upper Middle ($130K-$170K)",
O2849&gt;=170000,"High Salary (&gt;$170K)"
)</f>
        <v>Middle ($90K-$130K)</v>
      </c>
      <c r="R2849" t="str" cm="1">
        <f t="array" ref="R2849">_xlfn.IFS(
G2849&lt;=2,"New Customers (0-2Y)",
G2849&lt;=5,"Growing Customers (3-5Y)",
G2849&lt;=8,"Established Customers (6-8Y)",
G2849&lt;=10,"Loyal Customers (9-10Y)"
)</f>
        <v>Established Customers (6-8Y)</v>
      </c>
    </row>
    <row r="2850" spans="1:18" x14ac:dyDescent="0.35">
      <c r="A2850">
        <v>15713608</v>
      </c>
      <c r="B2850" t="s">
        <v>957</v>
      </c>
      <c r="C2850" t="s">
        <v>17</v>
      </c>
      <c r="D2850" t="s">
        <v>18</v>
      </c>
      <c r="E2850">
        <v>41</v>
      </c>
      <c r="F2850" t="s">
        <v>19</v>
      </c>
      <c r="G2850">
        <v>5</v>
      </c>
      <c r="H2850" s="4">
        <v>0</v>
      </c>
      <c r="I2850" t="s">
        <v>24</v>
      </c>
      <c r="J2850">
        <v>2</v>
      </c>
      <c r="K2850">
        <v>850</v>
      </c>
      <c r="L2850" t="s">
        <v>37</v>
      </c>
      <c r="M2850" t="s">
        <v>21</v>
      </c>
      <c r="N2850" t="s">
        <v>22</v>
      </c>
      <c r="O2850" s="4">
        <v>34827.43</v>
      </c>
      <c r="P2850" t="s">
        <v>28</v>
      </c>
      <c r="Q2850" t="str" cm="1">
        <f t="array" ref="Q2850">_xlfn.IFS(
O2850&lt;50000,"Low Salary (&lt;$50K)",
O2850&lt;90000,"Lower Middle ($50K-$90K)",
O2850&lt;130000,"Middle ($90K-$130K)",
O2850&lt;170000,"Upper Middle ($130K-$170K)",
O2850&gt;=170000,"High Salary (&gt;$170K)"
)</f>
        <v>Low Salary (&lt;$50K)</v>
      </c>
      <c r="R2850" t="str" cm="1">
        <f t="array" ref="R2850">_xlfn.IFS(
G2850&lt;=2,"New Customers (0-2Y)",
G2850&lt;=5,"Growing Customers (3-5Y)",
G2850&lt;=8,"Established Customers (6-8Y)",
G2850&lt;=10,"Loyal Customers (9-10Y)"
)</f>
        <v>Growing Customers (3-5Y)</v>
      </c>
    </row>
    <row r="2851" spans="1:18" x14ac:dyDescent="0.35">
      <c r="A2851">
        <v>15579262</v>
      </c>
      <c r="B2851" t="s">
        <v>1506</v>
      </c>
      <c r="C2851" t="s">
        <v>17</v>
      </c>
      <c r="D2851" t="s">
        <v>39</v>
      </c>
      <c r="E2851">
        <v>41</v>
      </c>
      <c r="F2851" t="s">
        <v>19</v>
      </c>
      <c r="G2851">
        <v>9</v>
      </c>
      <c r="H2851" s="4">
        <v>0</v>
      </c>
      <c r="I2851" t="s">
        <v>24</v>
      </c>
      <c r="J2851">
        <v>1</v>
      </c>
      <c r="K2851">
        <v>497</v>
      </c>
      <c r="L2851" t="s">
        <v>44</v>
      </c>
      <c r="M2851" t="s">
        <v>27</v>
      </c>
      <c r="N2851" t="s">
        <v>32</v>
      </c>
      <c r="O2851" s="4">
        <v>22074.48</v>
      </c>
      <c r="P2851" t="s">
        <v>28</v>
      </c>
      <c r="Q2851" t="str" cm="1">
        <f t="array" ref="Q2851">_xlfn.IFS(
O2851&lt;50000,"Low Salary (&lt;$50K)",
O2851&lt;90000,"Lower Middle ($50K-$90K)",
O2851&lt;130000,"Middle ($90K-$130K)",
O2851&lt;170000,"Upper Middle ($130K-$170K)",
O2851&gt;=170000,"High Salary (&gt;$170K)"
)</f>
        <v>Low Salary (&lt;$50K)</v>
      </c>
      <c r="R2851" t="str" cm="1">
        <f t="array" ref="R2851">_xlfn.IFS(
G2851&lt;=2,"New Customers (0-2Y)",
G2851&lt;=5,"Growing Customers (3-5Y)",
G2851&lt;=8,"Established Customers (6-8Y)",
G2851&lt;=10,"Loyal Customers (9-10Y)"
)</f>
        <v>Loyal Customers (9-10Y)</v>
      </c>
    </row>
    <row r="2852" spans="1:18" x14ac:dyDescent="0.35">
      <c r="A2852">
        <v>15610426</v>
      </c>
      <c r="B2852" t="s">
        <v>170</v>
      </c>
      <c r="C2852" t="s">
        <v>17</v>
      </c>
      <c r="D2852" t="s">
        <v>18</v>
      </c>
      <c r="E2852">
        <v>39</v>
      </c>
      <c r="F2852" t="s">
        <v>19</v>
      </c>
      <c r="G2852">
        <v>5</v>
      </c>
      <c r="H2852" s="4">
        <v>81042.42</v>
      </c>
      <c r="I2852" t="s">
        <v>29</v>
      </c>
      <c r="J2852">
        <v>1</v>
      </c>
      <c r="K2852">
        <v>764</v>
      </c>
      <c r="L2852" t="s">
        <v>35</v>
      </c>
      <c r="M2852" t="s">
        <v>27</v>
      </c>
      <c r="N2852" t="s">
        <v>22</v>
      </c>
      <c r="O2852" s="4">
        <v>109805.17</v>
      </c>
      <c r="P2852" t="s">
        <v>28</v>
      </c>
      <c r="Q2852" t="str" cm="1">
        <f t="array" ref="Q2852">_xlfn.IFS(
O2852&lt;50000,"Low Salary (&lt;$50K)",
O2852&lt;90000,"Lower Middle ($50K-$90K)",
O2852&lt;130000,"Middle ($90K-$130K)",
O2852&lt;170000,"Upper Middle ($130K-$170K)",
O2852&gt;=170000,"High Salary (&gt;$170K)"
)</f>
        <v>Middle ($90K-$130K)</v>
      </c>
      <c r="R2852" t="str" cm="1">
        <f t="array" ref="R2852">_xlfn.IFS(
G2852&lt;=2,"New Customers (0-2Y)",
G2852&lt;=5,"Growing Customers (3-5Y)",
G2852&lt;=8,"Established Customers (6-8Y)",
G2852&lt;=10,"Loyal Customers (9-10Y)"
)</f>
        <v>Growing Customers (3-5Y)</v>
      </c>
    </row>
    <row r="2853" spans="1:18" x14ac:dyDescent="0.35">
      <c r="A2853">
        <v>15776454</v>
      </c>
      <c r="B2853" t="s">
        <v>797</v>
      </c>
      <c r="C2853" t="s">
        <v>17</v>
      </c>
      <c r="D2853" t="s">
        <v>18</v>
      </c>
      <c r="E2853">
        <v>48</v>
      </c>
      <c r="F2853" t="s">
        <v>19</v>
      </c>
      <c r="G2853">
        <v>5</v>
      </c>
      <c r="H2853" s="4">
        <v>0</v>
      </c>
      <c r="I2853" t="s">
        <v>24</v>
      </c>
      <c r="J2853">
        <v>1</v>
      </c>
      <c r="K2853">
        <v>603</v>
      </c>
      <c r="L2853" t="s">
        <v>20</v>
      </c>
      <c r="M2853" t="s">
        <v>21</v>
      </c>
      <c r="N2853" t="s">
        <v>32</v>
      </c>
      <c r="O2853" s="4">
        <v>100478.6</v>
      </c>
      <c r="P2853" t="s">
        <v>23</v>
      </c>
      <c r="Q2853" t="str" cm="1">
        <f t="array" ref="Q2853">_xlfn.IFS(
O2853&lt;50000,"Low Salary (&lt;$50K)",
O2853&lt;90000,"Lower Middle ($50K-$90K)",
O2853&lt;130000,"Middle ($90K-$130K)",
O2853&lt;170000,"Upper Middle ($130K-$170K)",
O2853&gt;=170000,"High Salary (&gt;$170K)"
)</f>
        <v>Middle ($90K-$130K)</v>
      </c>
      <c r="R2853" t="str" cm="1">
        <f t="array" ref="R2853">_xlfn.IFS(
G2853&lt;=2,"New Customers (0-2Y)",
G2853&lt;=5,"Growing Customers (3-5Y)",
G2853&lt;=8,"Established Customers (6-8Y)",
G2853&lt;=10,"Loyal Customers (9-10Y)"
)</f>
        <v>Growing Customers (3-5Y)</v>
      </c>
    </row>
    <row r="2854" spans="1:18" x14ac:dyDescent="0.35">
      <c r="A2854">
        <v>15771483</v>
      </c>
      <c r="B2854" t="s">
        <v>2972</v>
      </c>
      <c r="C2854" t="s">
        <v>17</v>
      </c>
      <c r="D2854" t="s">
        <v>39</v>
      </c>
      <c r="E2854">
        <v>40</v>
      </c>
      <c r="F2854" t="s">
        <v>19</v>
      </c>
      <c r="G2854">
        <v>6</v>
      </c>
      <c r="H2854" s="4">
        <v>0</v>
      </c>
      <c r="I2854" t="s">
        <v>24</v>
      </c>
      <c r="J2854">
        <v>2</v>
      </c>
      <c r="K2854">
        <v>609</v>
      </c>
      <c r="L2854" t="s">
        <v>20</v>
      </c>
      <c r="M2854" t="s">
        <v>21</v>
      </c>
      <c r="N2854" t="s">
        <v>22</v>
      </c>
      <c r="O2854" s="4">
        <v>97416.34</v>
      </c>
      <c r="P2854" t="s">
        <v>28</v>
      </c>
      <c r="Q2854" t="str" cm="1">
        <f t="array" ref="Q2854">_xlfn.IFS(
O2854&lt;50000,"Low Salary (&lt;$50K)",
O2854&lt;90000,"Lower Middle ($50K-$90K)",
O2854&lt;130000,"Middle ($90K-$130K)",
O2854&lt;170000,"Upper Middle ($130K-$170K)",
O2854&gt;=170000,"High Salary (&gt;$170K)"
)</f>
        <v>Middle ($90K-$130K)</v>
      </c>
      <c r="R2854" t="str" cm="1">
        <f t="array" ref="R2854">_xlfn.IFS(
G2854&lt;=2,"New Customers (0-2Y)",
G2854&lt;=5,"Growing Customers (3-5Y)",
G2854&lt;=8,"Established Customers (6-8Y)",
G2854&lt;=10,"Loyal Customers (9-10Y)"
)</f>
        <v>Established Customers (6-8Y)</v>
      </c>
    </row>
    <row r="2855" spans="1:18" x14ac:dyDescent="0.35">
      <c r="A2855">
        <v>15648489</v>
      </c>
      <c r="B2855" t="s">
        <v>199</v>
      </c>
      <c r="C2855" t="s">
        <v>17</v>
      </c>
      <c r="D2855" t="s">
        <v>39</v>
      </c>
      <c r="E2855">
        <v>53</v>
      </c>
      <c r="F2855" t="s">
        <v>19</v>
      </c>
      <c r="G2855">
        <v>4</v>
      </c>
      <c r="H2855" s="4">
        <v>199689.49</v>
      </c>
      <c r="I2855" t="s">
        <v>33</v>
      </c>
      <c r="J2855">
        <v>1</v>
      </c>
      <c r="K2855">
        <v>487</v>
      </c>
      <c r="L2855" t="s">
        <v>44</v>
      </c>
      <c r="M2855" t="s">
        <v>21</v>
      </c>
      <c r="N2855" t="s">
        <v>22</v>
      </c>
      <c r="O2855" s="4">
        <v>24207.86</v>
      </c>
      <c r="P2855" t="s">
        <v>23</v>
      </c>
      <c r="Q2855" t="str" cm="1">
        <f t="array" ref="Q2855">_xlfn.IFS(
O2855&lt;50000,"Low Salary (&lt;$50K)",
O2855&lt;90000,"Lower Middle ($50K-$90K)",
O2855&lt;130000,"Middle ($90K-$130K)",
O2855&lt;170000,"Upper Middle ($130K-$170K)",
O2855&gt;=170000,"High Salary (&gt;$170K)"
)</f>
        <v>Low Salary (&lt;$50K)</v>
      </c>
      <c r="R2855" t="str" cm="1">
        <f t="array" ref="R2855">_xlfn.IFS(
G2855&lt;=2,"New Customers (0-2Y)",
G2855&lt;=5,"Growing Customers (3-5Y)",
G2855&lt;=8,"Established Customers (6-8Y)",
G2855&lt;=10,"Loyal Customers (9-10Y)"
)</f>
        <v>Growing Customers (3-5Y)</v>
      </c>
    </row>
    <row r="2856" spans="1:18" x14ac:dyDescent="0.35">
      <c r="A2856">
        <v>15646609</v>
      </c>
      <c r="B2856" t="s">
        <v>1507</v>
      </c>
      <c r="C2856" t="s">
        <v>17</v>
      </c>
      <c r="D2856" t="s">
        <v>39</v>
      </c>
      <c r="E2856">
        <v>33</v>
      </c>
      <c r="F2856" t="s">
        <v>19</v>
      </c>
      <c r="G2856">
        <v>1</v>
      </c>
      <c r="H2856" s="4">
        <v>142645.43</v>
      </c>
      <c r="I2856" t="s">
        <v>33</v>
      </c>
      <c r="J2856">
        <v>1</v>
      </c>
      <c r="K2856">
        <v>748</v>
      </c>
      <c r="L2856" t="s">
        <v>35</v>
      </c>
      <c r="M2856" t="s">
        <v>27</v>
      </c>
      <c r="N2856" t="s">
        <v>32</v>
      </c>
      <c r="O2856" s="4">
        <v>69132.66</v>
      </c>
      <c r="P2856" t="s">
        <v>28</v>
      </c>
      <c r="Q2856" t="str" cm="1">
        <f t="array" ref="Q2856">_xlfn.IFS(
O2856&lt;50000,"Low Salary (&lt;$50K)",
O2856&lt;90000,"Lower Middle ($50K-$90K)",
O2856&lt;130000,"Middle ($90K-$130K)",
O2856&lt;170000,"Upper Middle ($130K-$170K)",
O2856&gt;=170000,"High Salary (&gt;$170K)"
)</f>
        <v>Lower Middle ($50K-$90K)</v>
      </c>
      <c r="R2856" t="str" cm="1">
        <f t="array" ref="R2856">_xlfn.IFS(
G2856&lt;=2,"New Customers (0-2Y)",
G2856&lt;=5,"Growing Customers (3-5Y)",
G2856&lt;=8,"Established Customers (6-8Y)",
G2856&lt;=10,"Loyal Customers (9-10Y)"
)</f>
        <v>New Customers (0-2Y)</v>
      </c>
    </row>
    <row r="2857" spans="1:18" x14ac:dyDescent="0.35">
      <c r="A2857">
        <v>15693203</v>
      </c>
      <c r="B2857" t="s">
        <v>1456</v>
      </c>
      <c r="C2857" t="s">
        <v>26</v>
      </c>
      <c r="D2857" t="s">
        <v>18</v>
      </c>
      <c r="E2857">
        <v>75</v>
      </c>
      <c r="F2857" t="s">
        <v>2967</v>
      </c>
      <c r="G2857">
        <v>5</v>
      </c>
      <c r="H2857" s="4">
        <v>0</v>
      </c>
      <c r="I2857" t="s">
        <v>24</v>
      </c>
      <c r="J2857">
        <v>2</v>
      </c>
      <c r="K2857">
        <v>710</v>
      </c>
      <c r="L2857" t="s">
        <v>35</v>
      </c>
      <c r="M2857" t="s">
        <v>21</v>
      </c>
      <c r="N2857" t="s">
        <v>22</v>
      </c>
      <c r="O2857" s="4">
        <v>9376.89</v>
      </c>
      <c r="P2857" t="s">
        <v>28</v>
      </c>
      <c r="Q2857" t="str" cm="1">
        <f t="array" ref="Q2857">_xlfn.IFS(
O2857&lt;50000,"Low Salary (&lt;$50K)",
O2857&lt;90000,"Lower Middle ($50K-$90K)",
O2857&lt;130000,"Middle ($90K-$130K)",
O2857&lt;170000,"Upper Middle ($130K-$170K)",
O2857&gt;=170000,"High Salary (&gt;$170K)"
)</f>
        <v>Low Salary (&lt;$50K)</v>
      </c>
      <c r="R2857" t="str" cm="1">
        <f t="array" ref="R2857">_xlfn.IFS(
G2857&lt;=2,"New Customers (0-2Y)",
G2857&lt;=5,"Growing Customers (3-5Y)",
G2857&lt;=8,"Established Customers (6-8Y)",
G2857&lt;=10,"Loyal Customers (9-10Y)"
)</f>
        <v>Growing Customers (3-5Y)</v>
      </c>
    </row>
    <row r="2858" spans="1:18" x14ac:dyDescent="0.35">
      <c r="A2858">
        <v>15813067</v>
      </c>
      <c r="B2858" t="s">
        <v>861</v>
      </c>
      <c r="C2858" t="s">
        <v>42</v>
      </c>
      <c r="D2858" t="s">
        <v>18</v>
      </c>
      <c r="E2858">
        <v>45</v>
      </c>
      <c r="F2858" t="s">
        <v>19</v>
      </c>
      <c r="G2858">
        <v>3</v>
      </c>
      <c r="H2858" s="4">
        <v>110219.14</v>
      </c>
      <c r="I2858" t="s">
        <v>33</v>
      </c>
      <c r="J2858">
        <v>1</v>
      </c>
      <c r="K2858">
        <v>432</v>
      </c>
      <c r="L2858" t="s">
        <v>44</v>
      </c>
      <c r="M2858" t="s">
        <v>21</v>
      </c>
      <c r="N2858" t="s">
        <v>32</v>
      </c>
      <c r="O2858" s="4">
        <v>43046.7</v>
      </c>
      <c r="P2858" t="s">
        <v>23</v>
      </c>
      <c r="Q2858" t="str" cm="1">
        <f t="array" ref="Q2858">_xlfn.IFS(
O2858&lt;50000,"Low Salary (&lt;$50K)",
O2858&lt;90000,"Lower Middle ($50K-$90K)",
O2858&lt;130000,"Middle ($90K-$130K)",
O2858&lt;170000,"Upper Middle ($130K-$170K)",
O2858&gt;=170000,"High Salary (&gt;$170K)"
)</f>
        <v>Low Salary (&lt;$50K)</v>
      </c>
      <c r="R2858" t="str" cm="1">
        <f t="array" ref="R2858">_xlfn.IFS(
G2858&lt;=2,"New Customers (0-2Y)",
G2858&lt;=5,"Growing Customers (3-5Y)",
G2858&lt;=8,"Established Customers (6-8Y)",
G2858&lt;=10,"Loyal Customers (9-10Y)"
)</f>
        <v>Growing Customers (3-5Y)</v>
      </c>
    </row>
    <row r="2859" spans="1:18" x14ac:dyDescent="0.35">
      <c r="A2859">
        <v>15769829</v>
      </c>
      <c r="B2859" t="s">
        <v>377</v>
      </c>
      <c r="C2859" t="s">
        <v>26</v>
      </c>
      <c r="D2859" t="s">
        <v>39</v>
      </c>
      <c r="E2859">
        <v>51</v>
      </c>
      <c r="F2859" t="s">
        <v>19</v>
      </c>
      <c r="G2859">
        <v>3</v>
      </c>
      <c r="H2859" s="4">
        <v>0</v>
      </c>
      <c r="I2859" t="s">
        <v>24</v>
      </c>
      <c r="J2859">
        <v>2</v>
      </c>
      <c r="K2859">
        <v>534</v>
      </c>
      <c r="L2859" t="s">
        <v>31</v>
      </c>
      <c r="M2859" t="s">
        <v>27</v>
      </c>
      <c r="N2859" t="s">
        <v>22</v>
      </c>
      <c r="O2859" s="4">
        <v>20856.310000000001</v>
      </c>
      <c r="P2859" t="s">
        <v>28</v>
      </c>
      <c r="Q2859" t="str" cm="1">
        <f t="array" ref="Q2859">_xlfn.IFS(
O2859&lt;50000,"Low Salary (&lt;$50K)",
O2859&lt;90000,"Lower Middle ($50K-$90K)",
O2859&lt;130000,"Middle ($90K-$130K)",
O2859&lt;170000,"Upper Middle ($130K-$170K)",
O2859&gt;=170000,"High Salary (&gt;$170K)"
)</f>
        <v>Low Salary (&lt;$50K)</v>
      </c>
      <c r="R2859" t="str" cm="1">
        <f t="array" ref="R2859">_xlfn.IFS(
G2859&lt;=2,"New Customers (0-2Y)",
G2859&lt;=5,"Growing Customers (3-5Y)",
G2859&lt;=8,"Established Customers (6-8Y)",
G2859&lt;=10,"Loyal Customers (9-10Y)"
)</f>
        <v>Growing Customers (3-5Y)</v>
      </c>
    </row>
    <row r="2860" spans="1:18" x14ac:dyDescent="0.35">
      <c r="A2860">
        <v>15662434</v>
      </c>
      <c r="B2860" t="s">
        <v>1508</v>
      </c>
      <c r="C2860" t="s">
        <v>17</v>
      </c>
      <c r="D2860" t="s">
        <v>39</v>
      </c>
      <c r="E2860">
        <v>25</v>
      </c>
      <c r="F2860" t="s">
        <v>43</v>
      </c>
      <c r="G2860">
        <v>3</v>
      </c>
      <c r="H2860" s="4">
        <v>0</v>
      </c>
      <c r="I2860" t="s">
        <v>24</v>
      </c>
      <c r="J2860">
        <v>2</v>
      </c>
      <c r="K2860">
        <v>607</v>
      </c>
      <c r="L2860" t="s">
        <v>20</v>
      </c>
      <c r="M2860" t="s">
        <v>27</v>
      </c>
      <c r="N2860" t="s">
        <v>32</v>
      </c>
      <c r="O2860" s="4">
        <v>187048.72</v>
      </c>
      <c r="P2860" t="s">
        <v>28</v>
      </c>
      <c r="Q2860" t="str" cm="1">
        <f t="array" ref="Q2860">_xlfn.IFS(
O2860&lt;50000,"Low Salary (&lt;$50K)",
O2860&lt;90000,"Lower Middle ($50K-$90K)",
O2860&lt;130000,"Middle ($90K-$130K)",
O2860&lt;170000,"Upper Middle ($130K-$170K)",
O2860&gt;=170000,"High Salary (&gt;$170K)"
)</f>
        <v>High Salary (&gt;$170K)</v>
      </c>
      <c r="R2860" t="str" cm="1">
        <f t="array" ref="R2860">_xlfn.IFS(
G2860&lt;=2,"New Customers (0-2Y)",
G2860&lt;=5,"Growing Customers (3-5Y)",
G2860&lt;=8,"Established Customers (6-8Y)",
G2860&lt;=10,"Loyal Customers (9-10Y)"
)</f>
        <v>Growing Customers (3-5Y)</v>
      </c>
    </row>
    <row r="2861" spans="1:18" x14ac:dyDescent="0.35">
      <c r="A2861">
        <v>15773503</v>
      </c>
      <c r="B2861" t="s">
        <v>212</v>
      </c>
      <c r="C2861" t="s">
        <v>26</v>
      </c>
      <c r="D2861" t="s">
        <v>39</v>
      </c>
      <c r="E2861">
        <v>32</v>
      </c>
      <c r="F2861" t="s">
        <v>19</v>
      </c>
      <c r="G2861">
        <v>4</v>
      </c>
      <c r="H2861" s="4">
        <v>0</v>
      </c>
      <c r="I2861" t="s">
        <v>24</v>
      </c>
      <c r="J2861">
        <v>2</v>
      </c>
      <c r="K2861">
        <v>551</v>
      </c>
      <c r="L2861" t="s">
        <v>31</v>
      </c>
      <c r="M2861" t="s">
        <v>21</v>
      </c>
      <c r="N2861" t="s">
        <v>32</v>
      </c>
      <c r="O2861" s="4">
        <v>53420.53</v>
      </c>
      <c r="P2861" t="s">
        <v>28</v>
      </c>
      <c r="Q2861" t="str" cm="1">
        <f t="array" ref="Q2861">_xlfn.IFS(
O2861&lt;50000,"Low Salary (&lt;$50K)",
O2861&lt;90000,"Lower Middle ($50K-$90K)",
O2861&lt;130000,"Middle ($90K-$130K)",
O2861&lt;170000,"Upper Middle ($130K-$170K)",
O2861&gt;=170000,"High Salary (&gt;$170K)"
)</f>
        <v>Lower Middle ($50K-$90K)</v>
      </c>
      <c r="R2861" t="str" cm="1">
        <f t="array" ref="R2861">_xlfn.IFS(
G2861&lt;=2,"New Customers (0-2Y)",
G2861&lt;=5,"Growing Customers (3-5Y)",
G2861&lt;=8,"Established Customers (6-8Y)",
G2861&lt;=10,"Loyal Customers (9-10Y)"
)</f>
        <v>Growing Customers (3-5Y)</v>
      </c>
    </row>
    <row r="2862" spans="1:18" x14ac:dyDescent="0.35">
      <c r="A2862">
        <v>15705890</v>
      </c>
      <c r="B2862" t="s">
        <v>984</v>
      </c>
      <c r="C2862" t="s">
        <v>17</v>
      </c>
      <c r="D2862" t="s">
        <v>39</v>
      </c>
      <c r="E2862">
        <v>45</v>
      </c>
      <c r="F2862" t="s">
        <v>19</v>
      </c>
      <c r="G2862">
        <v>7</v>
      </c>
      <c r="H2862" s="4">
        <v>142072.01999999999</v>
      </c>
      <c r="I2862" t="s">
        <v>33</v>
      </c>
      <c r="J2862">
        <v>1</v>
      </c>
      <c r="K2862">
        <v>674</v>
      </c>
      <c r="L2862" t="s">
        <v>35</v>
      </c>
      <c r="M2862" t="s">
        <v>21</v>
      </c>
      <c r="N2862" t="s">
        <v>32</v>
      </c>
      <c r="O2862" s="4">
        <v>37013.29</v>
      </c>
      <c r="P2862" t="s">
        <v>28</v>
      </c>
      <c r="Q2862" t="str" cm="1">
        <f t="array" ref="Q2862">_xlfn.IFS(
O2862&lt;50000,"Low Salary (&lt;$50K)",
O2862&lt;90000,"Lower Middle ($50K-$90K)",
O2862&lt;130000,"Middle ($90K-$130K)",
O2862&lt;170000,"Upper Middle ($130K-$170K)",
O2862&gt;=170000,"High Salary (&gt;$170K)"
)</f>
        <v>Low Salary (&lt;$50K)</v>
      </c>
      <c r="R2862" t="str" cm="1">
        <f t="array" ref="R2862">_xlfn.IFS(
G2862&lt;=2,"New Customers (0-2Y)",
G2862&lt;=5,"Growing Customers (3-5Y)",
G2862&lt;=8,"Established Customers (6-8Y)",
G2862&lt;=10,"Loyal Customers (9-10Y)"
)</f>
        <v>Established Customers (6-8Y)</v>
      </c>
    </row>
    <row r="2863" spans="1:18" x14ac:dyDescent="0.35">
      <c r="A2863">
        <v>15711398</v>
      </c>
      <c r="B2863" t="s">
        <v>1509</v>
      </c>
      <c r="C2863" t="s">
        <v>17</v>
      </c>
      <c r="D2863" t="s">
        <v>18</v>
      </c>
      <c r="E2863">
        <v>25</v>
      </c>
      <c r="F2863" t="s">
        <v>43</v>
      </c>
      <c r="G2863">
        <v>6</v>
      </c>
      <c r="H2863" s="4">
        <v>0</v>
      </c>
      <c r="I2863" t="s">
        <v>24</v>
      </c>
      <c r="J2863">
        <v>2</v>
      </c>
      <c r="K2863">
        <v>525</v>
      </c>
      <c r="L2863" t="s">
        <v>31</v>
      </c>
      <c r="M2863" t="s">
        <v>21</v>
      </c>
      <c r="N2863" t="s">
        <v>32</v>
      </c>
      <c r="O2863" s="4">
        <v>89566.64</v>
      </c>
      <c r="P2863" t="s">
        <v>28</v>
      </c>
      <c r="Q2863" t="str" cm="1">
        <f t="array" ref="Q2863">_xlfn.IFS(
O2863&lt;50000,"Low Salary (&lt;$50K)",
O2863&lt;90000,"Lower Middle ($50K-$90K)",
O2863&lt;130000,"Middle ($90K-$130K)",
O2863&lt;170000,"Upper Middle ($130K-$170K)",
O2863&gt;=170000,"High Salary (&gt;$170K)"
)</f>
        <v>Lower Middle ($50K-$90K)</v>
      </c>
      <c r="R2863" t="str" cm="1">
        <f t="array" ref="R2863">_xlfn.IFS(
G2863&lt;=2,"New Customers (0-2Y)",
G2863&lt;=5,"Growing Customers (3-5Y)",
G2863&lt;=8,"Established Customers (6-8Y)",
G2863&lt;=10,"Loyal Customers (9-10Y)"
)</f>
        <v>Established Customers (6-8Y)</v>
      </c>
    </row>
    <row r="2864" spans="1:18" x14ac:dyDescent="0.35">
      <c r="A2864">
        <v>15752375</v>
      </c>
      <c r="B2864" t="s">
        <v>990</v>
      </c>
      <c r="C2864" t="s">
        <v>42</v>
      </c>
      <c r="D2864" t="s">
        <v>39</v>
      </c>
      <c r="E2864">
        <v>33</v>
      </c>
      <c r="F2864" t="s">
        <v>19</v>
      </c>
      <c r="G2864">
        <v>8</v>
      </c>
      <c r="H2864" s="4">
        <v>149564.60999999999</v>
      </c>
      <c r="I2864" t="s">
        <v>33</v>
      </c>
      <c r="J2864">
        <v>1</v>
      </c>
      <c r="K2864">
        <v>645</v>
      </c>
      <c r="L2864" t="s">
        <v>20</v>
      </c>
      <c r="M2864" t="s">
        <v>27</v>
      </c>
      <c r="N2864" t="s">
        <v>32</v>
      </c>
      <c r="O2864" s="4">
        <v>149913.84</v>
      </c>
      <c r="P2864" t="s">
        <v>28</v>
      </c>
      <c r="Q2864" t="str" cm="1">
        <f t="array" ref="Q2864">_xlfn.IFS(
O2864&lt;50000,"Low Salary (&lt;$50K)",
O2864&lt;90000,"Lower Middle ($50K-$90K)",
O2864&lt;130000,"Middle ($90K-$130K)",
O2864&lt;170000,"Upper Middle ($130K-$170K)",
O2864&gt;=170000,"High Salary (&gt;$170K)"
)</f>
        <v>Upper Middle ($130K-$170K)</v>
      </c>
      <c r="R2864" t="str" cm="1">
        <f t="array" ref="R2864">_xlfn.IFS(
G2864&lt;=2,"New Customers (0-2Y)",
G2864&lt;=5,"Growing Customers (3-5Y)",
G2864&lt;=8,"Established Customers (6-8Y)",
G2864&lt;=10,"Loyal Customers (9-10Y)"
)</f>
        <v>Established Customers (6-8Y)</v>
      </c>
    </row>
    <row r="2865" spans="1:18" x14ac:dyDescent="0.35">
      <c r="A2865">
        <v>15659175</v>
      </c>
      <c r="B2865" t="s">
        <v>1510</v>
      </c>
      <c r="C2865" t="s">
        <v>17</v>
      </c>
      <c r="D2865" t="s">
        <v>18</v>
      </c>
      <c r="E2865">
        <v>43</v>
      </c>
      <c r="F2865" t="s">
        <v>19</v>
      </c>
      <c r="G2865">
        <v>9</v>
      </c>
      <c r="H2865" s="4">
        <v>0</v>
      </c>
      <c r="I2865" t="s">
        <v>24</v>
      </c>
      <c r="J2865">
        <v>2</v>
      </c>
      <c r="K2865">
        <v>755</v>
      </c>
      <c r="L2865" t="s">
        <v>35</v>
      </c>
      <c r="M2865" t="s">
        <v>21</v>
      </c>
      <c r="N2865" t="s">
        <v>32</v>
      </c>
      <c r="O2865" s="4">
        <v>18066.689999999999</v>
      </c>
      <c r="P2865" t="s">
        <v>28</v>
      </c>
      <c r="Q2865" t="str" cm="1">
        <f t="array" ref="Q2865">_xlfn.IFS(
O2865&lt;50000,"Low Salary (&lt;$50K)",
O2865&lt;90000,"Lower Middle ($50K-$90K)",
O2865&lt;130000,"Middle ($90K-$130K)",
O2865&lt;170000,"Upper Middle ($130K-$170K)",
O2865&gt;=170000,"High Salary (&gt;$170K)"
)</f>
        <v>Low Salary (&lt;$50K)</v>
      </c>
      <c r="R2865" t="str" cm="1">
        <f t="array" ref="R2865">_xlfn.IFS(
G2865&lt;=2,"New Customers (0-2Y)",
G2865&lt;=5,"Growing Customers (3-5Y)",
G2865&lt;=8,"Established Customers (6-8Y)",
G2865&lt;=10,"Loyal Customers (9-10Y)"
)</f>
        <v>Loyal Customers (9-10Y)</v>
      </c>
    </row>
    <row r="2866" spans="1:18" x14ac:dyDescent="0.35">
      <c r="A2866">
        <v>15597033</v>
      </c>
      <c r="B2866" t="s">
        <v>1511</v>
      </c>
      <c r="C2866" t="s">
        <v>42</v>
      </c>
      <c r="D2866" t="s">
        <v>39</v>
      </c>
      <c r="E2866">
        <v>37</v>
      </c>
      <c r="F2866" t="s">
        <v>19</v>
      </c>
      <c r="G2866">
        <v>8</v>
      </c>
      <c r="H2866" s="4">
        <v>153366.13</v>
      </c>
      <c r="I2866" t="s">
        <v>33</v>
      </c>
      <c r="J2866">
        <v>1</v>
      </c>
      <c r="K2866">
        <v>708</v>
      </c>
      <c r="L2866" t="s">
        <v>35</v>
      </c>
      <c r="M2866" t="s">
        <v>21</v>
      </c>
      <c r="N2866" t="s">
        <v>22</v>
      </c>
      <c r="O2866" s="4">
        <v>26912.34</v>
      </c>
      <c r="P2866" t="s">
        <v>28</v>
      </c>
      <c r="Q2866" t="str" cm="1">
        <f t="array" ref="Q2866">_xlfn.IFS(
O2866&lt;50000,"Low Salary (&lt;$50K)",
O2866&lt;90000,"Lower Middle ($50K-$90K)",
O2866&lt;130000,"Middle ($90K-$130K)",
O2866&lt;170000,"Upper Middle ($130K-$170K)",
O2866&gt;=170000,"High Salary (&gt;$170K)"
)</f>
        <v>Low Salary (&lt;$50K)</v>
      </c>
      <c r="R2866" t="str" cm="1">
        <f t="array" ref="R2866">_xlfn.IFS(
G2866&lt;=2,"New Customers (0-2Y)",
G2866&lt;=5,"Growing Customers (3-5Y)",
G2866&lt;=8,"Established Customers (6-8Y)",
G2866&lt;=10,"Loyal Customers (9-10Y)"
)</f>
        <v>Established Customers (6-8Y)</v>
      </c>
    </row>
    <row r="2867" spans="1:18" x14ac:dyDescent="0.35">
      <c r="A2867">
        <v>15590228</v>
      </c>
      <c r="B2867" t="s">
        <v>1512</v>
      </c>
      <c r="C2867" t="s">
        <v>17</v>
      </c>
      <c r="D2867" t="s">
        <v>39</v>
      </c>
      <c r="E2867">
        <v>21</v>
      </c>
      <c r="F2867" t="s">
        <v>43</v>
      </c>
      <c r="G2867">
        <v>6</v>
      </c>
      <c r="H2867" s="4">
        <v>76467.16</v>
      </c>
      <c r="I2867" t="s">
        <v>29</v>
      </c>
      <c r="J2867">
        <v>1</v>
      </c>
      <c r="K2867">
        <v>715</v>
      </c>
      <c r="L2867" t="s">
        <v>35</v>
      </c>
      <c r="M2867" t="s">
        <v>21</v>
      </c>
      <c r="N2867" t="s">
        <v>22</v>
      </c>
      <c r="O2867" s="4">
        <v>173511.72</v>
      </c>
      <c r="P2867" t="s">
        <v>28</v>
      </c>
      <c r="Q2867" t="str" cm="1">
        <f t="array" ref="Q2867">_xlfn.IFS(
O2867&lt;50000,"Low Salary (&lt;$50K)",
O2867&lt;90000,"Lower Middle ($50K-$90K)",
O2867&lt;130000,"Middle ($90K-$130K)",
O2867&lt;170000,"Upper Middle ($130K-$170K)",
O2867&gt;=170000,"High Salary (&gt;$170K)"
)</f>
        <v>High Salary (&gt;$170K)</v>
      </c>
      <c r="R2867" t="str" cm="1">
        <f t="array" ref="R2867">_xlfn.IFS(
G2867&lt;=2,"New Customers (0-2Y)",
G2867&lt;=5,"Growing Customers (3-5Y)",
G2867&lt;=8,"Established Customers (6-8Y)",
G2867&lt;=10,"Loyal Customers (9-10Y)"
)</f>
        <v>Established Customers (6-8Y)</v>
      </c>
    </row>
    <row r="2868" spans="1:18" x14ac:dyDescent="0.35">
      <c r="A2868">
        <v>15631848</v>
      </c>
      <c r="B2868" t="s">
        <v>1513</v>
      </c>
      <c r="C2868" t="s">
        <v>17</v>
      </c>
      <c r="D2868" t="s">
        <v>18</v>
      </c>
      <c r="E2868">
        <v>26</v>
      </c>
      <c r="F2868" t="s">
        <v>43</v>
      </c>
      <c r="G2868">
        <v>9</v>
      </c>
      <c r="H2868" s="4">
        <v>121508.28</v>
      </c>
      <c r="I2868" t="s">
        <v>33</v>
      </c>
      <c r="J2868">
        <v>1</v>
      </c>
      <c r="K2868">
        <v>727</v>
      </c>
      <c r="L2868" t="s">
        <v>35</v>
      </c>
      <c r="M2868" t="s">
        <v>21</v>
      </c>
      <c r="N2868" t="s">
        <v>22</v>
      </c>
      <c r="O2868" s="4">
        <v>146785.44</v>
      </c>
      <c r="P2868" t="s">
        <v>28</v>
      </c>
      <c r="Q2868" t="str" cm="1">
        <f t="array" ref="Q2868">_xlfn.IFS(
O2868&lt;50000,"Low Salary (&lt;$50K)",
O2868&lt;90000,"Lower Middle ($50K-$90K)",
O2868&lt;130000,"Middle ($90K-$130K)",
O2868&lt;170000,"Upper Middle ($130K-$170K)",
O2868&gt;=170000,"High Salary (&gt;$170K)"
)</f>
        <v>Upper Middle ($130K-$170K)</v>
      </c>
      <c r="R2868" t="str" cm="1">
        <f t="array" ref="R2868">_xlfn.IFS(
G2868&lt;=2,"New Customers (0-2Y)",
G2868&lt;=5,"Growing Customers (3-5Y)",
G2868&lt;=8,"Established Customers (6-8Y)",
G2868&lt;=10,"Loyal Customers (9-10Y)"
)</f>
        <v>Loyal Customers (9-10Y)</v>
      </c>
    </row>
    <row r="2869" spans="1:18" x14ac:dyDescent="0.35">
      <c r="A2869">
        <v>15654211</v>
      </c>
      <c r="B2869" t="s">
        <v>618</v>
      </c>
      <c r="C2869" t="s">
        <v>26</v>
      </c>
      <c r="D2869" t="s">
        <v>18</v>
      </c>
      <c r="E2869">
        <v>27</v>
      </c>
      <c r="F2869" t="s">
        <v>43</v>
      </c>
      <c r="G2869">
        <v>1</v>
      </c>
      <c r="H2869" s="4">
        <v>0</v>
      </c>
      <c r="I2869" t="s">
        <v>24</v>
      </c>
      <c r="J2869">
        <v>1</v>
      </c>
      <c r="K2869">
        <v>559</v>
      </c>
      <c r="L2869" t="s">
        <v>31</v>
      </c>
      <c r="M2869" t="s">
        <v>27</v>
      </c>
      <c r="N2869" t="s">
        <v>22</v>
      </c>
      <c r="O2869" s="4">
        <v>1050.33</v>
      </c>
      <c r="P2869" t="s">
        <v>28</v>
      </c>
      <c r="Q2869" t="str" cm="1">
        <f t="array" ref="Q2869">_xlfn.IFS(
O2869&lt;50000,"Low Salary (&lt;$50K)",
O2869&lt;90000,"Lower Middle ($50K-$90K)",
O2869&lt;130000,"Middle ($90K-$130K)",
O2869&lt;170000,"Upper Middle ($130K-$170K)",
O2869&gt;=170000,"High Salary (&gt;$170K)"
)</f>
        <v>Low Salary (&lt;$50K)</v>
      </c>
      <c r="R2869" t="str" cm="1">
        <f t="array" ref="R2869">_xlfn.IFS(
G2869&lt;=2,"New Customers (0-2Y)",
G2869&lt;=5,"Growing Customers (3-5Y)",
G2869&lt;=8,"Established Customers (6-8Y)",
G2869&lt;=10,"Loyal Customers (9-10Y)"
)</f>
        <v>New Customers (0-2Y)</v>
      </c>
    </row>
    <row r="2870" spans="1:18" x14ac:dyDescent="0.35">
      <c r="A2870">
        <v>15707968</v>
      </c>
      <c r="B2870" t="s">
        <v>799</v>
      </c>
      <c r="C2870" t="s">
        <v>26</v>
      </c>
      <c r="D2870" t="s">
        <v>39</v>
      </c>
      <c r="E2870">
        <v>36</v>
      </c>
      <c r="F2870" t="s">
        <v>19</v>
      </c>
      <c r="G2870">
        <v>8</v>
      </c>
      <c r="H2870" s="4">
        <v>73211.12</v>
      </c>
      <c r="I2870" t="s">
        <v>29</v>
      </c>
      <c r="J2870">
        <v>2</v>
      </c>
      <c r="K2870">
        <v>545</v>
      </c>
      <c r="L2870" t="s">
        <v>31</v>
      </c>
      <c r="M2870" t="s">
        <v>21</v>
      </c>
      <c r="N2870" t="s">
        <v>32</v>
      </c>
      <c r="O2870" s="4">
        <v>89587.34</v>
      </c>
      <c r="P2870" t="s">
        <v>23</v>
      </c>
      <c r="Q2870" t="str" cm="1">
        <f t="array" ref="Q2870">_xlfn.IFS(
O2870&lt;50000,"Low Salary (&lt;$50K)",
O2870&lt;90000,"Lower Middle ($50K-$90K)",
O2870&lt;130000,"Middle ($90K-$130K)",
O2870&lt;170000,"Upper Middle ($130K-$170K)",
O2870&gt;=170000,"High Salary (&gt;$170K)"
)</f>
        <v>Lower Middle ($50K-$90K)</v>
      </c>
      <c r="R2870" t="str" cm="1">
        <f t="array" ref="R2870">_xlfn.IFS(
G2870&lt;=2,"New Customers (0-2Y)",
G2870&lt;=5,"Growing Customers (3-5Y)",
G2870&lt;=8,"Established Customers (6-8Y)",
G2870&lt;=10,"Loyal Customers (9-10Y)"
)</f>
        <v>Established Customers (6-8Y)</v>
      </c>
    </row>
    <row r="2871" spans="1:18" x14ac:dyDescent="0.35">
      <c r="A2871">
        <v>15594084</v>
      </c>
      <c r="B2871" t="s">
        <v>557</v>
      </c>
      <c r="C2871" t="s">
        <v>17</v>
      </c>
      <c r="D2871" t="s">
        <v>39</v>
      </c>
      <c r="E2871">
        <v>22</v>
      </c>
      <c r="F2871" t="s">
        <v>43</v>
      </c>
      <c r="G2871">
        <v>9</v>
      </c>
      <c r="H2871" s="4">
        <v>0</v>
      </c>
      <c r="I2871" t="s">
        <v>24</v>
      </c>
      <c r="J2871">
        <v>2</v>
      </c>
      <c r="K2871">
        <v>524</v>
      </c>
      <c r="L2871" t="s">
        <v>31</v>
      </c>
      <c r="M2871" t="s">
        <v>21</v>
      </c>
      <c r="N2871" t="s">
        <v>32</v>
      </c>
      <c r="O2871" s="4">
        <v>74405.34</v>
      </c>
      <c r="P2871" t="s">
        <v>28</v>
      </c>
      <c r="Q2871" t="str" cm="1">
        <f t="array" ref="Q2871">_xlfn.IFS(
O2871&lt;50000,"Low Salary (&lt;$50K)",
O2871&lt;90000,"Lower Middle ($50K-$90K)",
O2871&lt;130000,"Middle ($90K-$130K)",
O2871&lt;170000,"Upper Middle ($130K-$170K)",
O2871&gt;=170000,"High Salary (&gt;$170K)"
)</f>
        <v>Lower Middle ($50K-$90K)</v>
      </c>
      <c r="R2871" t="str" cm="1">
        <f t="array" ref="R2871">_xlfn.IFS(
G2871&lt;=2,"New Customers (0-2Y)",
G2871&lt;=5,"Growing Customers (3-5Y)",
G2871&lt;=8,"Established Customers (6-8Y)",
G2871&lt;=10,"Loyal Customers (9-10Y)"
)</f>
        <v>Loyal Customers (9-10Y)</v>
      </c>
    </row>
    <row r="2872" spans="1:18" x14ac:dyDescent="0.35">
      <c r="A2872">
        <v>15651093</v>
      </c>
      <c r="B2872" t="s">
        <v>794</v>
      </c>
      <c r="C2872" t="s">
        <v>17</v>
      </c>
      <c r="D2872" t="s">
        <v>18</v>
      </c>
      <c r="E2872">
        <v>55</v>
      </c>
      <c r="F2872" t="s">
        <v>19</v>
      </c>
      <c r="G2872">
        <v>1</v>
      </c>
      <c r="H2872" s="4">
        <v>0</v>
      </c>
      <c r="I2872" t="s">
        <v>24</v>
      </c>
      <c r="J2872">
        <v>2</v>
      </c>
      <c r="K2872">
        <v>707</v>
      </c>
      <c r="L2872" t="s">
        <v>35</v>
      </c>
      <c r="M2872" t="s">
        <v>27</v>
      </c>
      <c r="N2872" t="s">
        <v>22</v>
      </c>
      <c r="O2872" s="4">
        <v>54409.48</v>
      </c>
      <c r="P2872" t="s">
        <v>28</v>
      </c>
      <c r="Q2872" t="str" cm="1">
        <f t="array" ref="Q2872">_xlfn.IFS(
O2872&lt;50000,"Low Salary (&lt;$50K)",
O2872&lt;90000,"Lower Middle ($50K-$90K)",
O2872&lt;130000,"Middle ($90K-$130K)",
O2872&lt;170000,"Upper Middle ($130K-$170K)",
O2872&gt;=170000,"High Salary (&gt;$170K)"
)</f>
        <v>Lower Middle ($50K-$90K)</v>
      </c>
      <c r="R2872" t="str" cm="1">
        <f t="array" ref="R2872">_xlfn.IFS(
G2872&lt;=2,"New Customers (0-2Y)",
G2872&lt;=5,"Growing Customers (3-5Y)",
G2872&lt;=8,"Established Customers (6-8Y)",
G2872&lt;=10,"Loyal Customers (9-10Y)"
)</f>
        <v>New Customers (0-2Y)</v>
      </c>
    </row>
    <row r="2873" spans="1:18" x14ac:dyDescent="0.35">
      <c r="A2873">
        <v>15798824</v>
      </c>
      <c r="B2873" t="s">
        <v>153</v>
      </c>
      <c r="C2873" t="s">
        <v>26</v>
      </c>
      <c r="D2873" t="s">
        <v>39</v>
      </c>
      <c r="E2873">
        <v>38</v>
      </c>
      <c r="F2873" t="s">
        <v>19</v>
      </c>
      <c r="G2873">
        <v>0</v>
      </c>
      <c r="H2873" s="4">
        <v>92674.94</v>
      </c>
      <c r="I2873" t="s">
        <v>29</v>
      </c>
      <c r="J2873">
        <v>2</v>
      </c>
      <c r="K2873">
        <v>671</v>
      </c>
      <c r="L2873" t="s">
        <v>35</v>
      </c>
      <c r="M2873" t="s">
        <v>21</v>
      </c>
      <c r="N2873" t="s">
        <v>32</v>
      </c>
      <c r="O2873" s="4">
        <v>3647.57</v>
      </c>
      <c r="P2873" t="s">
        <v>28</v>
      </c>
      <c r="Q2873" t="str" cm="1">
        <f t="array" ref="Q2873">_xlfn.IFS(
O2873&lt;50000,"Low Salary (&lt;$50K)",
O2873&lt;90000,"Lower Middle ($50K-$90K)",
O2873&lt;130000,"Middle ($90K-$130K)",
O2873&lt;170000,"Upper Middle ($130K-$170K)",
O2873&gt;=170000,"High Salary (&gt;$170K)"
)</f>
        <v>Low Salary (&lt;$50K)</v>
      </c>
      <c r="R2873" t="str" cm="1">
        <f t="array" ref="R2873">_xlfn.IFS(
G2873&lt;=2,"New Customers (0-2Y)",
G2873&lt;=5,"Growing Customers (3-5Y)",
G2873&lt;=8,"Established Customers (6-8Y)",
G2873&lt;=10,"Loyal Customers (9-10Y)"
)</f>
        <v>New Customers (0-2Y)</v>
      </c>
    </row>
    <row r="2874" spans="1:18" x14ac:dyDescent="0.35">
      <c r="A2874">
        <v>15671591</v>
      </c>
      <c r="B2874" t="s">
        <v>1226</v>
      </c>
      <c r="C2874" t="s">
        <v>26</v>
      </c>
      <c r="D2874" t="s">
        <v>39</v>
      </c>
      <c r="E2874">
        <v>52</v>
      </c>
      <c r="F2874" t="s">
        <v>19</v>
      </c>
      <c r="G2874">
        <v>3</v>
      </c>
      <c r="H2874" s="4">
        <v>96196.24</v>
      </c>
      <c r="I2874" t="s">
        <v>29</v>
      </c>
      <c r="J2874">
        <v>4</v>
      </c>
      <c r="K2874">
        <v>439</v>
      </c>
      <c r="L2874" t="s">
        <v>44</v>
      </c>
      <c r="M2874" t="s">
        <v>21</v>
      </c>
      <c r="N2874" t="s">
        <v>32</v>
      </c>
      <c r="O2874" s="4">
        <v>198874.52</v>
      </c>
      <c r="P2874" t="s">
        <v>23</v>
      </c>
      <c r="Q2874" t="str" cm="1">
        <f t="array" ref="Q2874">_xlfn.IFS(
O2874&lt;50000,"Low Salary (&lt;$50K)",
O2874&lt;90000,"Lower Middle ($50K-$90K)",
O2874&lt;130000,"Middle ($90K-$130K)",
O2874&lt;170000,"Upper Middle ($130K-$170K)",
O2874&gt;=170000,"High Salary (&gt;$170K)"
)</f>
        <v>High Salary (&gt;$170K)</v>
      </c>
      <c r="R2874" t="str" cm="1">
        <f t="array" ref="R2874">_xlfn.IFS(
G2874&lt;=2,"New Customers (0-2Y)",
G2874&lt;=5,"Growing Customers (3-5Y)",
G2874&lt;=8,"Established Customers (6-8Y)",
G2874&lt;=10,"Loyal Customers (9-10Y)"
)</f>
        <v>Growing Customers (3-5Y)</v>
      </c>
    </row>
    <row r="2875" spans="1:18" x14ac:dyDescent="0.35">
      <c r="A2875">
        <v>15707189</v>
      </c>
      <c r="B2875" t="s">
        <v>211</v>
      </c>
      <c r="C2875" t="s">
        <v>42</v>
      </c>
      <c r="D2875" t="s">
        <v>18</v>
      </c>
      <c r="E2875">
        <v>36</v>
      </c>
      <c r="F2875" t="s">
        <v>19</v>
      </c>
      <c r="G2875">
        <v>1</v>
      </c>
      <c r="H2875" s="4">
        <v>114391.62</v>
      </c>
      <c r="I2875" t="s">
        <v>33</v>
      </c>
      <c r="J2875">
        <v>1</v>
      </c>
      <c r="K2875">
        <v>667</v>
      </c>
      <c r="L2875" t="s">
        <v>35</v>
      </c>
      <c r="M2875" t="s">
        <v>21</v>
      </c>
      <c r="N2875" t="s">
        <v>22</v>
      </c>
      <c r="O2875" s="4">
        <v>53412.54</v>
      </c>
      <c r="P2875" t="s">
        <v>28</v>
      </c>
      <c r="Q2875" t="str" cm="1">
        <f t="array" ref="Q2875">_xlfn.IFS(
O2875&lt;50000,"Low Salary (&lt;$50K)",
O2875&lt;90000,"Lower Middle ($50K-$90K)",
O2875&lt;130000,"Middle ($90K-$130K)",
O2875&lt;170000,"Upper Middle ($130K-$170K)",
O2875&gt;=170000,"High Salary (&gt;$170K)"
)</f>
        <v>Lower Middle ($50K-$90K)</v>
      </c>
      <c r="R2875" t="str" cm="1">
        <f t="array" ref="R2875">_xlfn.IFS(
G2875&lt;=2,"New Customers (0-2Y)",
G2875&lt;=5,"Growing Customers (3-5Y)",
G2875&lt;=8,"Established Customers (6-8Y)",
G2875&lt;=10,"Loyal Customers (9-10Y)"
)</f>
        <v>New Customers (0-2Y)</v>
      </c>
    </row>
    <row r="2876" spans="1:18" x14ac:dyDescent="0.35">
      <c r="A2876">
        <v>15733581</v>
      </c>
      <c r="B2876" t="s">
        <v>149</v>
      </c>
      <c r="C2876" t="s">
        <v>42</v>
      </c>
      <c r="D2876" t="s">
        <v>39</v>
      </c>
      <c r="E2876">
        <v>32</v>
      </c>
      <c r="F2876" t="s">
        <v>19</v>
      </c>
      <c r="G2876">
        <v>9</v>
      </c>
      <c r="H2876" s="4">
        <v>80262.66</v>
      </c>
      <c r="I2876" t="s">
        <v>29</v>
      </c>
      <c r="J2876">
        <v>1</v>
      </c>
      <c r="K2876">
        <v>831</v>
      </c>
      <c r="L2876" t="s">
        <v>37</v>
      </c>
      <c r="M2876" t="s">
        <v>21</v>
      </c>
      <c r="N2876" t="s">
        <v>32</v>
      </c>
      <c r="O2876" s="4">
        <v>194867.78</v>
      </c>
      <c r="P2876" t="s">
        <v>28</v>
      </c>
      <c r="Q2876" t="str" cm="1">
        <f t="array" ref="Q2876">_xlfn.IFS(
O2876&lt;50000,"Low Salary (&lt;$50K)",
O2876&lt;90000,"Lower Middle ($50K-$90K)",
O2876&lt;130000,"Middle ($90K-$130K)",
O2876&lt;170000,"Upper Middle ($130K-$170K)",
O2876&gt;=170000,"High Salary (&gt;$170K)"
)</f>
        <v>High Salary (&gt;$170K)</v>
      </c>
      <c r="R2876" t="str" cm="1">
        <f t="array" ref="R2876">_xlfn.IFS(
G2876&lt;=2,"New Customers (0-2Y)",
G2876&lt;=5,"Growing Customers (3-5Y)",
G2876&lt;=8,"Established Customers (6-8Y)",
G2876&lt;=10,"Loyal Customers (9-10Y)"
)</f>
        <v>Loyal Customers (9-10Y)</v>
      </c>
    </row>
    <row r="2877" spans="1:18" x14ac:dyDescent="0.35">
      <c r="A2877">
        <v>15641640</v>
      </c>
      <c r="B2877" t="s">
        <v>1455</v>
      </c>
      <c r="C2877" t="s">
        <v>26</v>
      </c>
      <c r="D2877" t="s">
        <v>18</v>
      </c>
      <c r="E2877">
        <v>33</v>
      </c>
      <c r="F2877" t="s">
        <v>19</v>
      </c>
      <c r="G2877">
        <v>7</v>
      </c>
      <c r="H2877" s="4">
        <v>173331.52</v>
      </c>
      <c r="I2877" t="s">
        <v>33</v>
      </c>
      <c r="J2877">
        <v>1</v>
      </c>
      <c r="K2877">
        <v>545</v>
      </c>
      <c r="L2877" t="s">
        <v>31</v>
      </c>
      <c r="M2877" t="s">
        <v>21</v>
      </c>
      <c r="N2877" t="s">
        <v>32</v>
      </c>
      <c r="O2877" s="4">
        <v>150452.88</v>
      </c>
      <c r="P2877" t="s">
        <v>28</v>
      </c>
      <c r="Q2877" t="str" cm="1">
        <f t="array" ref="Q2877">_xlfn.IFS(
O2877&lt;50000,"Low Salary (&lt;$50K)",
O2877&lt;90000,"Lower Middle ($50K-$90K)",
O2877&lt;130000,"Middle ($90K-$130K)",
O2877&lt;170000,"Upper Middle ($130K-$170K)",
O2877&gt;=170000,"High Salary (&gt;$170K)"
)</f>
        <v>Upper Middle ($130K-$170K)</v>
      </c>
      <c r="R2877" t="str" cm="1">
        <f t="array" ref="R2877">_xlfn.IFS(
G2877&lt;=2,"New Customers (0-2Y)",
G2877&lt;=5,"Growing Customers (3-5Y)",
G2877&lt;=8,"Established Customers (6-8Y)",
G2877&lt;=10,"Loyal Customers (9-10Y)"
)</f>
        <v>Established Customers (6-8Y)</v>
      </c>
    </row>
    <row r="2878" spans="1:18" x14ac:dyDescent="0.35">
      <c r="A2878">
        <v>15585284</v>
      </c>
      <c r="B2878" t="s">
        <v>1115</v>
      </c>
      <c r="C2878" t="s">
        <v>26</v>
      </c>
      <c r="D2878" t="s">
        <v>18</v>
      </c>
      <c r="E2878">
        <v>35</v>
      </c>
      <c r="F2878" t="s">
        <v>19</v>
      </c>
      <c r="G2878">
        <v>7</v>
      </c>
      <c r="H2878" s="4">
        <v>147285.51999999999</v>
      </c>
      <c r="I2878" t="s">
        <v>33</v>
      </c>
      <c r="J2878">
        <v>1</v>
      </c>
      <c r="K2878">
        <v>604</v>
      </c>
      <c r="L2878" t="s">
        <v>20</v>
      </c>
      <c r="M2878" t="s">
        <v>21</v>
      </c>
      <c r="N2878" t="s">
        <v>22</v>
      </c>
      <c r="O2878" s="4">
        <v>57807.05</v>
      </c>
      <c r="P2878" t="s">
        <v>28</v>
      </c>
      <c r="Q2878" t="str" cm="1">
        <f t="array" ref="Q2878">_xlfn.IFS(
O2878&lt;50000,"Low Salary (&lt;$50K)",
O2878&lt;90000,"Lower Middle ($50K-$90K)",
O2878&lt;130000,"Middle ($90K-$130K)",
O2878&lt;170000,"Upper Middle ($130K-$170K)",
O2878&gt;=170000,"High Salary (&gt;$170K)"
)</f>
        <v>Lower Middle ($50K-$90K)</v>
      </c>
      <c r="R2878" t="str" cm="1">
        <f t="array" ref="R2878">_xlfn.IFS(
G2878&lt;=2,"New Customers (0-2Y)",
G2878&lt;=5,"Growing Customers (3-5Y)",
G2878&lt;=8,"Established Customers (6-8Y)",
G2878&lt;=10,"Loyal Customers (9-10Y)"
)</f>
        <v>Established Customers (6-8Y)</v>
      </c>
    </row>
    <row r="2879" spans="1:18" x14ac:dyDescent="0.35">
      <c r="A2879">
        <v>15617866</v>
      </c>
      <c r="B2879" t="s">
        <v>308</v>
      </c>
      <c r="C2879" t="s">
        <v>26</v>
      </c>
      <c r="D2879" t="s">
        <v>39</v>
      </c>
      <c r="E2879">
        <v>67</v>
      </c>
      <c r="F2879" t="s">
        <v>2967</v>
      </c>
      <c r="G2879">
        <v>5</v>
      </c>
      <c r="H2879" s="4">
        <v>119785.47</v>
      </c>
      <c r="I2879" t="s">
        <v>33</v>
      </c>
      <c r="J2879">
        <v>2</v>
      </c>
      <c r="K2879">
        <v>657</v>
      </c>
      <c r="L2879" t="s">
        <v>20</v>
      </c>
      <c r="M2879" t="s">
        <v>21</v>
      </c>
      <c r="N2879" t="s">
        <v>22</v>
      </c>
      <c r="O2879" s="4">
        <v>107534.32</v>
      </c>
      <c r="P2879" t="s">
        <v>28</v>
      </c>
      <c r="Q2879" t="str" cm="1">
        <f t="array" ref="Q2879">_xlfn.IFS(
O2879&lt;50000,"Low Salary (&lt;$50K)",
O2879&lt;90000,"Lower Middle ($50K-$90K)",
O2879&lt;130000,"Middle ($90K-$130K)",
O2879&lt;170000,"Upper Middle ($130K-$170K)",
O2879&gt;=170000,"High Salary (&gt;$170K)"
)</f>
        <v>Middle ($90K-$130K)</v>
      </c>
      <c r="R2879" t="str" cm="1">
        <f t="array" ref="R2879">_xlfn.IFS(
G2879&lt;=2,"New Customers (0-2Y)",
G2879&lt;=5,"Growing Customers (3-5Y)",
G2879&lt;=8,"Established Customers (6-8Y)",
G2879&lt;=10,"Loyal Customers (9-10Y)"
)</f>
        <v>Growing Customers (3-5Y)</v>
      </c>
    </row>
    <row r="2880" spans="1:18" x14ac:dyDescent="0.35">
      <c r="A2880">
        <v>15667751</v>
      </c>
      <c r="B2880" t="s">
        <v>710</v>
      </c>
      <c r="C2880" t="s">
        <v>26</v>
      </c>
      <c r="D2880" t="s">
        <v>18</v>
      </c>
      <c r="E2880">
        <v>36</v>
      </c>
      <c r="F2880" t="s">
        <v>19</v>
      </c>
      <c r="G2880">
        <v>1</v>
      </c>
      <c r="H2880" s="4">
        <v>140137.15</v>
      </c>
      <c r="I2880" t="s">
        <v>33</v>
      </c>
      <c r="J2880">
        <v>1</v>
      </c>
      <c r="K2880">
        <v>487</v>
      </c>
      <c r="L2880" t="s">
        <v>44</v>
      </c>
      <c r="M2880" t="s">
        <v>21</v>
      </c>
      <c r="N2880" t="s">
        <v>32</v>
      </c>
      <c r="O2880" s="4">
        <v>194073.33</v>
      </c>
      <c r="P2880" t="s">
        <v>28</v>
      </c>
      <c r="Q2880" t="str" cm="1">
        <f t="array" ref="Q2880">_xlfn.IFS(
O2880&lt;50000,"Low Salary (&lt;$50K)",
O2880&lt;90000,"Lower Middle ($50K-$90K)",
O2880&lt;130000,"Middle ($90K-$130K)",
O2880&lt;170000,"Upper Middle ($130K-$170K)",
O2880&gt;=170000,"High Salary (&gt;$170K)"
)</f>
        <v>High Salary (&gt;$170K)</v>
      </c>
      <c r="R2880" t="str" cm="1">
        <f t="array" ref="R2880">_xlfn.IFS(
G2880&lt;=2,"New Customers (0-2Y)",
G2880&lt;=5,"Growing Customers (3-5Y)",
G2880&lt;=8,"Established Customers (6-8Y)",
G2880&lt;=10,"Loyal Customers (9-10Y)"
)</f>
        <v>New Customers (0-2Y)</v>
      </c>
    </row>
    <row r="2881" spans="1:18" x14ac:dyDescent="0.35">
      <c r="A2881">
        <v>15669411</v>
      </c>
      <c r="B2881" t="s">
        <v>1514</v>
      </c>
      <c r="C2881" t="s">
        <v>42</v>
      </c>
      <c r="D2881" t="s">
        <v>18</v>
      </c>
      <c r="E2881">
        <v>52</v>
      </c>
      <c r="F2881" t="s">
        <v>19</v>
      </c>
      <c r="G2881">
        <v>6</v>
      </c>
      <c r="H2881" s="4">
        <v>107467.56</v>
      </c>
      <c r="I2881" t="s">
        <v>33</v>
      </c>
      <c r="J2881">
        <v>1</v>
      </c>
      <c r="K2881">
        <v>750</v>
      </c>
      <c r="L2881" t="s">
        <v>35</v>
      </c>
      <c r="M2881" t="s">
        <v>21</v>
      </c>
      <c r="N2881" t="s">
        <v>32</v>
      </c>
      <c r="O2881" s="4">
        <v>126233.18</v>
      </c>
      <c r="P2881" t="s">
        <v>23</v>
      </c>
      <c r="Q2881" t="str" cm="1">
        <f t="array" ref="Q2881">_xlfn.IFS(
O2881&lt;50000,"Low Salary (&lt;$50K)",
O2881&lt;90000,"Lower Middle ($50K-$90K)",
O2881&lt;130000,"Middle ($90K-$130K)",
O2881&lt;170000,"Upper Middle ($130K-$170K)",
O2881&gt;=170000,"High Salary (&gt;$170K)"
)</f>
        <v>Middle ($90K-$130K)</v>
      </c>
      <c r="R2881" t="str" cm="1">
        <f t="array" ref="R2881">_xlfn.IFS(
G2881&lt;=2,"New Customers (0-2Y)",
G2881&lt;=5,"Growing Customers (3-5Y)",
G2881&lt;=8,"Established Customers (6-8Y)",
G2881&lt;=10,"Loyal Customers (9-10Y)"
)</f>
        <v>Established Customers (6-8Y)</v>
      </c>
    </row>
    <row r="2882" spans="1:18" x14ac:dyDescent="0.35">
      <c r="A2882">
        <v>15789425</v>
      </c>
      <c r="B2882" t="s">
        <v>1515</v>
      </c>
      <c r="C2882" t="s">
        <v>42</v>
      </c>
      <c r="D2882" t="s">
        <v>18</v>
      </c>
      <c r="E2882">
        <v>37</v>
      </c>
      <c r="F2882" t="s">
        <v>19</v>
      </c>
      <c r="G2882">
        <v>8</v>
      </c>
      <c r="H2882" s="4">
        <v>98218.04</v>
      </c>
      <c r="I2882" t="s">
        <v>29</v>
      </c>
      <c r="J2882">
        <v>2</v>
      </c>
      <c r="K2882">
        <v>694</v>
      </c>
      <c r="L2882" t="s">
        <v>35</v>
      </c>
      <c r="M2882" t="s">
        <v>21</v>
      </c>
      <c r="N2882" t="s">
        <v>32</v>
      </c>
      <c r="O2882" s="4">
        <v>182354.46</v>
      </c>
      <c r="P2882" t="s">
        <v>23</v>
      </c>
      <c r="Q2882" t="str" cm="1">
        <f t="array" ref="Q2882">_xlfn.IFS(
O2882&lt;50000,"Low Salary (&lt;$50K)",
O2882&lt;90000,"Lower Middle ($50K-$90K)",
O2882&lt;130000,"Middle ($90K-$130K)",
O2882&lt;170000,"Upper Middle ($130K-$170K)",
O2882&gt;=170000,"High Salary (&gt;$170K)"
)</f>
        <v>High Salary (&gt;$170K)</v>
      </c>
      <c r="R2882" t="str" cm="1">
        <f t="array" ref="R2882">_xlfn.IFS(
G2882&lt;=2,"New Customers (0-2Y)",
G2882&lt;=5,"Growing Customers (3-5Y)",
G2882&lt;=8,"Established Customers (6-8Y)",
G2882&lt;=10,"Loyal Customers (9-10Y)"
)</f>
        <v>Established Customers (6-8Y)</v>
      </c>
    </row>
    <row r="2883" spans="1:18" x14ac:dyDescent="0.35">
      <c r="A2883">
        <v>15570943</v>
      </c>
      <c r="B2883" t="s">
        <v>1283</v>
      </c>
      <c r="C2883" t="s">
        <v>42</v>
      </c>
      <c r="D2883" t="s">
        <v>18</v>
      </c>
      <c r="E2883">
        <v>35</v>
      </c>
      <c r="F2883" t="s">
        <v>19</v>
      </c>
      <c r="G2883">
        <v>2</v>
      </c>
      <c r="H2883" s="4">
        <v>133607.75</v>
      </c>
      <c r="I2883" t="s">
        <v>33</v>
      </c>
      <c r="J2883">
        <v>1</v>
      </c>
      <c r="K2883">
        <v>711</v>
      </c>
      <c r="L2883" t="s">
        <v>35</v>
      </c>
      <c r="M2883" t="s">
        <v>21</v>
      </c>
      <c r="N2883" t="s">
        <v>22</v>
      </c>
      <c r="O2883" s="4">
        <v>120586.32</v>
      </c>
      <c r="P2883" t="s">
        <v>28</v>
      </c>
      <c r="Q2883" t="str" cm="1">
        <f t="array" ref="Q2883">_xlfn.IFS(
O2883&lt;50000,"Low Salary (&lt;$50K)",
O2883&lt;90000,"Lower Middle ($50K-$90K)",
O2883&lt;130000,"Middle ($90K-$130K)",
O2883&lt;170000,"Upper Middle ($130K-$170K)",
O2883&gt;=170000,"High Salary (&gt;$170K)"
)</f>
        <v>Middle ($90K-$130K)</v>
      </c>
      <c r="R2883" t="str" cm="1">
        <f t="array" ref="R2883">_xlfn.IFS(
G2883&lt;=2,"New Customers (0-2Y)",
G2883&lt;=5,"Growing Customers (3-5Y)",
G2883&lt;=8,"Established Customers (6-8Y)",
G2883&lt;=10,"Loyal Customers (9-10Y)"
)</f>
        <v>New Customers (0-2Y)</v>
      </c>
    </row>
    <row r="2884" spans="1:18" x14ac:dyDescent="0.35">
      <c r="A2884">
        <v>15685829</v>
      </c>
      <c r="B2884" t="s">
        <v>506</v>
      </c>
      <c r="C2884" t="s">
        <v>17</v>
      </c>
      <c r="D2884" t="s">
        <v>39</v>
      </c>
      <c r="E2884">
        <v>37</v>
      </c>
      <c r="F2884" t="s">
        <v>19</v>
      </c>
      <c r="G2884">
        <v>3</v>
      </c>
      <c r="H2884" s="4">
        <v>0</v>
      </c>
      <c r="I2884" t="s">
        <v>24</v>
      </c>
      <c r="J2884">
        <v>2</v>
      </c>
      <c r="K2884">
        <v>551</v>
      </c>
      <c r="L2884" t="s">
        <v>31</v>
      </c>
      <c r="M2884" t="s">
        <v>21</v>
      </c>
      <c r="N2884" t="s">
        <v>22</v>
      </c>
      <c r="O2884" s="4">
        <v>50578.400000000001</v>
      </c>
      <c r="P2884" t="s">
        <v>28</v>
      </c>
      <c r="Q2884" t="str" cm="1">
        <f t="array" ref="Q2884">_xlfn.IFS(
O2884&lt;50000,"Low Salary (&lt;$50K)",
O2884&lt;90000,"Lower Middle ($50K-$90K)",
O2884&lt;130000,"Middle ($90K-$130K)",
O2884&lt;170000,"Upper Middle ($130K-$170K)",
O2884&gt;=170000,"High Salary (&gt;$170K)"
)</f>
        <v>Lower Middle ($50K-$90K)</v>
      </c>
      <c r="R2884" t="str" cm="1">
        <f t="array" ref="R2884">_xlfn.IFS(
G2884&lt;=2,"New Customers (0-2Y)",
G2884&lt;=5,"Growing Customers (3-5Y)",
G2884&lt;=8,"Established Customers (6-8Y)",
G2884&lt;=10,"Loyal Customers (9-10Y)"
)</f>
        <v>Growing Customers (3-5Y)</v>
      </c>
    </row>
    <row r="2885" spans="1:18" x14ac:dyDescent="0.35">
      <c r="A2885">
        <v>15721917</v>
      </c>
      <c r="B2885" t="s">
        <v>302</v>
      </c>
      <c r="C2885" t="s">
        <v>17</v>
      </c>
      <c r="D2885" t="s">
        <v>18</v>
      </c>
      <c r="E2885">
        <v>38</v>
      </c>
      <c r="F2885" t="s">
        <v>19</v>
      </c>
      <c r="G2885">
        <v>8</v>
      </c>
      <c r="H2885" s="4">
        <v>95139.41</v>
      </c>
      <c r="I2885" t="s">
        <v>29</v>
      </c>
      <c r="J2885">
        <v>1</v>
      </c>
      <c r="K2885">
        <v>559</v>
      </c>
      <c r="L2885" t="s">
        <v>31</v>
      </c>
      <c r="M2885" t="s">
        <v>21</v>
      </c>
      <c r="N2885" t="s">
        <v>22</v>
      </c>
      <c r="O2885" s="4">
        <v>86575.46</v>
      </c>
      <c r="P2885" t="s">
        <v>28</v>
      </c>
      <c r="Q2885" t="str" cm="1">
        <f t="array" ref="Q2885">_xlfn.IFS(
O2885&lt;50000,"Low Salary (&lt;$50K)",
O2885&lt;90000,"Lower Middle ($50K-$90K)",
O2885&lt;130000,"Middle ($90K-$130K)",
O2885&lt;170000,"Upper Middle ($130K-$170K)",
O2885&gt;=170000,"High Salary (&gt;$170K)"
)</f>
        <v>Lower Middle ($50K-$90K)</v>
      </c>
      <c r="R2885" t="str" cm="1">
        <f t="array" ref="R2885">_xlfn.IFS(
G2885&lt;=2,"New Customers (0-2Y)",
G2885&lt;=5,"Growing Customers (3-5Y)",
G2885&lt;=8,"Established Customers (6-8Y)",
G2885&lt;=10,"Loyal Customers (9-10Y)"
)</f>
        <v>Established Customers (6-8Y)</v>
      </c>
    </row>
    <row r="2886" spans="1:18" x14ac:dyDescent="0.35">
      <c r="A2886">
        <v>15776047</v>
      </c>
      <c r="B2886" t="s">
        <v>607</v>
      </c>
      <c r="C2886" t="s">
        <v>17</v>
      </c>
      <c r="D2886" t="s">
        <v>18</v>
      </c>
      <c r="E2886">
        <v>29</v>
      </c>
      <c r="F2886" t="s">
        <v>43</v>
      </c>
      <c r="G2886">
        <v>3</v>
      </c>
      <c r="H2886" s="4">
        <v>0</v>
      </c>
      <c r="I2886" t="s">
        <v>24</v>
      </c>
      <c r="J2886">
        <v>2</v>
      </c>
      <c r="K2886">
        <v>620</v>
      </c>
      <c r="L2886" t="s">
        <v>20</v>
      </c>
      <c r="M2886" t="s">
        <v>27</v>
      </c>
      <c r="N2886" t="s">
        <v>22</v>
      </c>
      <c r="O2886" s="4">
        <v>153392.28</v>
      </c>
      <c r="P2886" t="s">
        <v>28</v>
      </c>
      <c r="Q2886" t="str" cm="1">
        <f t="array" ref="Q2886">_xlfn.IFS(
O2886&lt;50000,"Low Salary (&lt;$50K)",
O2886&lt;90000,"Lower Middle ($50K-$90K)",
O2886&lt;130000,"Middle ($90K-$130K)",
O2886&lt;170000,"Upper Middle ($130K-$170K)",
O2886&gt;=170000,"High Salary (&gt;$170K)"
)</f>
        <v>Upper Middle ($130K-$170K)</v>
      </c>
      <c r="R2886" t="str" cm="1">
        <f t="array" ref="R2886">_xlfn.IFS(
G2886&lt;=2,"New Customers (0-2Y)",
G2886&lt;=5,"Growing Customers (3-5Y)",
G2886&lt;=8,"Established Customers (6-8Y)",
G2886&lt;=10,"Loyal Customers (9-10Y)"
)</f>
        <v>Growing Customers (3-5Y)</v>
      </c>
    </row>
    <row r="2887" spans="1:18" x14ac:dyDescent="0.35">
      <c r="A2887">
        <v>15716024</v>
      </c>
      <c r="B2887" t="s">
        <v>1516</v>
      </c>
      <c r="C2887" t="s">
        <v>26</v>
      </c>
      <c r="D2887" t="s">
        <v>39</v>
      </c>
      <c r="E2887">
        <v>42</v>
      </c>
      <c r="F2887" t="s">
        <v>19</v>
      </c>
      <c r="G2887">
        <v>5</v>
      </c>
      <c r="H2887" s="4">
        <v>0</v>
      </c>
      <c r="I2887" t="s">
        <v>24</v>
      </c>
      <c r="J2887">
        <v>2</v>
      </c>
      <c r="K2887">
        <v>660</v>
      </c>
      <c r="L2887" t="s">
        <v>35</v>
      </c>
      <c r="M2887" t="s">
        <v>21</v>
      </c>
      <c r="N2887" t="s">
        <v>32</v>
      </c>
      <c r="O2887" s="4">
        <v>115509.59</v>
      </c>
      <c r="P2887" t="s">
        <v>28</v>
      </c>
      <c r="Q2887" t="str" cm="1">
        <f t="array" ref="Q2887">_xlfn.IFS(
O2887&lt;50000,"Low Salary (&lt;$50K)",
O2887&lt;90000,"Lower Middle ($50K-$90K)",
O2887&lt;130000,"Middle ($90K-$130K)",
O2887&lt;170000,"Upper Middle ($130K-$170K)",
O2887&gt;=170000,"High Salary (&gt;$170K)"
)</f>
        <v>Middle ($90K-$130K)</v>
      </c>
      <c r="R2887" t="str" cm="1">
        <f t="array" ref="R2887">_xlfn.IFS(
G2887&lt;=2,"New Customers (0-2Y)",
G2887&lt;=5,"Growing Customers (3-5Y)",
G2887&lt;=8,"Established Customers (6-8Y)",
G2887&lt;=10,"Loyal Customers (9-10Y)"
)</f>
        <v>Growing Customers (3-5Y)</v>
      </c>
    </row>
    <row r="2888" spans="1:18" x14ac:dyDescent="0.35">
      <c r="A2888">
        <v>15675328</v>
      </c>
      <c r="B2888" t="s">
        <v>378</v>
      </c>
      <c r="C2888" t="s">
        <v>17</v>
      </c>
      <c r="D2888" t="s">
        <v>18</v>
      </c>
      <c r="E2888">
        <v>37</v>
      </c>
      <c r="F2888" t="s">
        <v>19</v>
      </c>
      <c r="G2888">
        <v>6</v>
      </c>
      <c r="H2888" s="4">
        <v>0</v>
      </c>
      <c r="I2888" t="s">
        <v>24</v>
      </c>
      <c r="J2888">
        <v>2</v>
      </c>
      <c r="K2888">
        <v>449</v>
      </c>
      <c r="L2888" t="s">
        <v>44</v>
      </c>
      <c r="M2888" t="s">
        <v>21</v>
      </c>
      <c r="N2888" t="s">
        <v>32</v>
      </c>
      <c r="O2888" s="4">
        <v>82176.479999999996</v>
      </c>
      <c r="P2888" t="s">
        <v>28</v>
      </c>
      <c r="Q2888" t="str" cm="1">
        <f t="array" ref="Q2888">_xlfn.IFS(
O2888&lt;50000,"Low Salary (&lt;$50K)",
O2888&lt;90000,"Lower Middle ($50K-$90K)",
O2888&lt;130000,"Middle ($90K-$130K)",
O2888&lt;170000,"Upper Middle ($130K-$170K)",
O2888&gt;=170000,"High Salary (&gt;$170K)"
)</f>
        <v>Lower Middle ($50K-$90K)</v>
      </c>
      <c r="R2888" t="str" cm="1">
        <f t="array" ref="R2888">_xlfn.IFS(
G2888&lt;=2,"New Customers (0-2Y)",
G2888&lt;=5,"Growing Customers (3-5Y)",
G2888&lt;=8,"Established Customers (6-8Y)",
G2888&lt;=10,"Loyal Customers (9-10Y)"
)</f>
        <v>Established Customers (6-8Y)</v>
      </c>
    </row>
    <row r="2889" spans="1:18" x14ac:dyDescent="0.35">
      <c r="A2889">
        <v>15604314</v>
      </c>
      <c r="B2889" t="s">
        <v>1199</v>
      </c>
      <c r="C2889" t="s">
        <v>42</v>
      </c>
      <c r="D2889" t="s">
        <v>18</v>
      </c>
      <c r="E2889">
        <v>26</v>
      </c>
      <c r="F2889" t="s">
        <v>43</v>
      </c>
      <c r="G2889">
        <v>1</v>
      </c>
      <c r="H2889" s="4">
        <v>97331.19</v>
      </c>
      <c r="I2889" t="s">
        <v>29</v>
      </c>
      <c r="J2889">
        <v>1</v>
      </c>
      <c r="K2889">
        <v>703</v>
      </c>
      <c r="L2889" t="s">
        <v>35</v>
      </c>
      <c r="M2889" t="s">
        <v>21</v>
      </c>
      <c r="N2889" t="s">
        <v>32</v>
      </c>
      <c r="O2889" s="4">
        <v>63717.49</v>
      </c>
      <c r="P2889" t="s">
        <v>28</v>
      </c>
      <c r="Q2889" t="str" cm="1">
        <f t="array" ref="Q2889">_xlfn.IFS(
O2889&lt;50000,"Low Salary (&lt;$50K)",
O2889&lt;90000,"Lower Middle ($50K-$90K)",
O2889&lt;130000,"Middle ($90K-$130K)",
O2889&lt;170000,"Upper Middle ($130K-$170K)",
O2889&gt;=170000,"High Salary (&gt;$170K)"
)</f>
        <v>Lower Middle ($50K-$90K)</v>
      </c>
      <c r="R2889" t="str" cm="1">
        <f t="array" ref="R2889">_xlfn.IFS(
G2889&lt;=2,"New Customers (0-2Y)",
G2889&lt;=5,"Growing Customers (3-5Y)",
G2889&lt;=8,"Established Customers (6-8Y)",
G2889&lt;=10,"Loyal Customers (9-10Y)"
)</f>
        <v>New Customers (0-2Y)</v>
      </c>
    </row>
    <row r="2890" spans="1:18" x14ac:dyDescent="0.35">
      <c r="A2890">
        <v>15658339</v>
      </c>
      <c r="B2890" t="s">
        <v>578</v>
      </c>
      <c r="C2890" t="s">
        <v>42</v>
      </c>
      <c r="D2890" t="s">
        <v>39</v>
      </c>
      <c r="E2890">
        <v>37</v>
      </c>
      <c r="F2890" t="s">
        <v>19</v>
      </c>
      <c r="G2890">
        <v>2</v>
      </c>
      <c r="H2890" s="4">
        <v>139265.63</v>
      </c>
      <c r="I2890" t="s">
        <v>33</v>
      </c>
      <c r="J2890">
        <v>2</v>
      </c>
      <c r="K2890">
        <v>795</v>
      </c>
      <c r="L2890" t="s">
        <v>37</v>
      </c>
      <c r="M2890" t="s">
        <v>21</v>
      </c>
      <c r="N2890" t="s">
        <v>22</v>
      </c>
      <c r="O2890" s="4">
        <v>198745.94</v>
      </c>
      <c r="P2890" t="s">
        <v>28</v>
      </c>
      <c r="Q2890" t="str" cm="1">
        <f t="array" ref="Q2890">_xlfn.IFS(
O2890&lt;50000,"Low Salary (&lt;$50K)",
O2890&lt;90000,"Lower Middle ($50K-$90K)",
O2890&lt;130000,"Middle ($90K-$130K)",
O2890&lt;170000,"Upper Middle ($130K-$170K)",
O2890&gt;=170000,"High Salary (&gt;$170K)"
)</f>
        <v>High Salary (&gt;$170K)</v>
      </c>
      <c r="R2890" t="str" cm="1">
        <f t="array" ref="R2890">_xlfn.IFS(
G2890&lt;=2,"New Customers (0-2Y)",
G2890&lt;=5,"Growing Customers (3-5Y)",
G2890&lt;=8,"Established Customers (6-8Y)",
G2890&lt;=10,"Loyal Customers (9-10Y)"
)</f>
        <v>New Customers (0-2Y)</v>
      </c>
    </row>
    <row r="2891" spans="1:18" x14ac:dyDescent="0.35">
      <c r="A2891">
        <v>15630402</v>
      </c>
      <c r="B2891" t="s">
        <v>984</v>
      </c>
      <c r="C2891" t="s">
        <v>17</v>
      </c>
      <c r="D2891" t="s">
        <v>18</v>
      </c>
      <c r="E2891">
        <v>31</v>
      </c>
      <c r="F2891" t="s">
        <v>19</v>
      </c>
      <c r="G2891">
        <v>9</v>
      </c>
      <c r="H2891" s="4">
        <v>0</v>
      </c>
      <c r="I2891" t="s">
        <v>24</v>
      </c>
      <c r="J2891">
        <v>1</v>
      </c>
      <c r="K2891">
        <v>594</v>
      </c>
      <c r="L2891" t="s">
        <v>31</v>
      </c>
      <c r="M2891" t="s">
        <v>27</v>
      </c>
      <c r="N2891" t="s">
        <v>22</v>
      </c>
      <c r="O2891" s="4">
        <v>5719.11</v>
      </c>
      <c r="P2891" t="s">
        <v>28</v>
      </c>
      <c r="Q2891" t="str" cm="1">
        <f t="array" ref="Q2891">_xlfn.IFS(
O2891&lt;50000,"Low Salary (&lt;$50K)",
O2891&lt;90000,"Lower Middle ($50K-$90K)",
O2891&lt;130000,"Middle ($90K-$130K)",
O2891&lt;170000,"Upper Middle ($130K-$170K)",
O2891&gt;=170000,"High Salary (&gt;$170K)"
)</f>
        <v>Low Salary (&lt;$50K)</v>
      </c>
      <c r="R2891" t="str" cm="1">
        <f t="array" ref="R2891">_xlfn.IFS(
G2891&lt;=2,"New Customers (0-2Y)",
G2891&lt;=5,"Growing Customers (3-5Y)",
G2891&lt;=8,"Established Customers (6-8Y)",
G2891&lt;=10,"Loyal Customers (9-10Y)"
)</f>
        <v>Loyal Customers (9-10Y)</v>
      </c>
    </row>
    <row r="2892" spans="1:18" x14ac:dyDescent="0.35">
      <c r="A2892">
        <v>15689616</v>
      </c>
      <c r="B2892" t="s">
        <v>1251</v>
      </c>
      <c r="C2892" t="s">
        <v>26</v>
      </c>
      <c r="D2892" t="s">
        <v>39</v>
      </c>
      <c r="E2892">
        <v>34</v>
      </c>
      <c r="F2892" t="s">
        <v>19</v>
      </c>
      <c r="G2892">
        <v>5</v>
      </c>
      <c r="H2892" s="4">
        <v>168094.01</v>
      </c>
      <c r="I2892" t="s">
        <v>33</v>
      </c>
      <c r="J2892">
        <v>1</v>
      </c>
      <c r="K2892">
        <v>586</v>
      </c>
      <c r="L2892" t="s">
        <v>31</v>
      </c>
      <c r="M2892" t="s">
        <v>27</v>
      </c>
      <c r="N2892" t="s">
        <v>32</v>
      </c>
      <c r="O2892" s="4">
        <v>20058.61</v>
      </c>
      <c r="P2892" t="s">
        <v>28</v>
      </c>
      <c r="Q2892" t="str" cm="1">
        <f t="array" ref="Q2892">_xlfn.IFS(
O2892&lt;50000,"Low Salary (&lt;$50K)",
O2892&lt;90000,"Lower Middle ($50K-$90K)",
O2892&lt;130000,"Middle ($90K-$130K)",
O2892&lt;170000,"Upper Middle ($130K-$170K)",
O2892&gt;=170000,"High Salary (&gt;$170K)"
)</f>
        <v>Low Salary (&lt;$50K)</v>
      </c>
      <c r="R2892" t="str" cm="1">
        <f t="array" ref="R2892">_xlfn.IFS(
G2892&lt;=2,"New Customers (0-2Y)",
G2892&lt;=5,"Growing Customers (3-5Y)",
G2892&lt;=8,"Established Customers (6-8Y)",
G2892&lt;=10,"Loyal Customers (9-10Y)"
)</f>
        <v>Growing Customers (3-5Y)</v>
      </c>
    </row>
    <row r="2893" spans="1:18" x14ac:dyDescent="0.35">
      <c r="A2893">
        <v>15774224</v>
      </c>
      <c r="B2893" t="s">
        <v>1517</v>
      </c>
      <c r="C2893" t="s">
        <v>42</v>
      </c>
      <c r="D2893" t="s">
        <v>18</v>
      </c>
      <c r="E2893">
        <v>30</v>
      </c>
      <c r="F2893" t="s">
        <v>19</v>
      </c>
      <c r="G2893">
        <v>5</v>
      </c>
      <c r="H2893" s="4">
        <v>131563.88</v>
      </c>
      <c r="I2893" t="s">
        <v>33</v>
      </c>
      <c r="J2893">
        <v>2</v>
      </c>
      <c r="K2893">
        <v>613</v>
      </c>
      <c r="L2893" t="s">
        <v>20</v>
      </c>
      <c r="M2893" t="s">
        <v>21</v>
      </c>
      <c r="N2893" t="s">
        <v>32</v>
      </c>
      <c r="O2893" s="4">
        <v>170638.98</v>
      </c>
      <c r="P2893" t="s">
        <v>28</v>
      </c>
      <c r="Q2893" t="str" cm="1">
        <f t="array" ref="Q2893">_xlfn.IFS(
O2893&lt;50000,"Low Salary (&lt;$50K)",
O2893&lt;90000,"Lower Middle ($50K-$90K)",
O2893&lt;130000,"Middle ($90K-$130K)",
O2893&lt;170000,"Upper Middle ($130K-$170K)",
O2893&gt;=170000,"High Salary (&gt;$170K)"
)</f>
        <v>High Salary (&gt;$170K)</v>
      </c>
      <c r="R2893" t="str" cm="1">
        <f t="array" ref="R2893">_xlfn.IFS(
G2893&lt;=2,"New Customers (0-2Y)",
G2893&lt;=5,"Growing Customers (3-5Y)",
G2893&lt;=8,"Established Customers (6-8Y)",
G2893&lt;=10,"Loyal Customers (9-10Y)"
)</f>
        <v>Growing Customers (3-5Y)</v>
      </c>
    </row>
    <row r="2894" spans="1:18" x14ac:dyDescent="0.35">
      <c r="A2894">
        <v>15701291</v>
      </c>
      <c r="B2894" t="s">
        <v>1413</v>
      </c>
      <c r="C2894" t="s">
        <v>17</v>
      </c>
      <c r="D2894" t="s">
        <v>39</v>
      </c>
      <c r="E2894">
        <v>44</v>
      </c>
      <c r="F2894" t="s">
        <v>19</v>
      </c>
      <c r="G2894">
        <v>3</v>
      </c>
      <c r="H2894" s="4">
        <v>0</v>
      </c>
      <c r="I2894" t="s">
        <v>24</v>
      </c>
      <c r="J2894">
        <v>2</v>
      </c>
      <c r="K2894">
        <v>601</v>
      </c>
      <c r="L2894" t="s">
        <v>20</v>
      </c>
      <c r="M2894" t="s">
        <v>21</v>
      </c>
      <c r="N2894" t="s">
        <v>32</v>
      </c>
      <c r="O2894" s="4">
        <v>30607.11</v>
      </c>
      <c r="P2894" t="s">
        <v>28</v>
      </c>
      <c r="Q2894" t="str" cm="1">
        <f t="array" ref="Q2894">_xlfn.IFS(
O2894&lt;50000,"Low Salary (&lt;$50K)",
O2894&lt;90000,"Lower Middle ($50K-$90K)",
O2894&lt;130000,"Middle ($90K-$130K)",
O2894&lt;170000,"Upper Middle ($130K-$170K)",
O2894&gt;=170000,"High Salary (&gt;$170K)"
)</f>
        <v>Low Salary (&lt;$50K)</v>
      </c>
      <c r="R2894" t="str" cm="1">
        <f t="array" ref="R2894">_xlfn.IFS(
G2894&lt;=2,"New Customers (0-2Y)",
G2894&lt;=5,"Growing Customers (3-5Y)",
G2894&lt;=8,"Established Customers (6-8Y)",
G2894&lt;=10,"Loyal Customers (9-10Y)"
)</f>
        <v>Growing Customers (3-5Y)</v>
      </c>
    </row>
    <row r="2895" spans="1:18" x14ac:dyDescent="0.35">
      <c r="A2895">
        <v>15719606</v>
      </c>
      <c r="B2895" t="s">
        <v>1518</v>
      </c>
      <c r="C2895" t="s">
        <v>17</v>
      </c>
      <c r="D2895" t="s">
        <v>39</v>
      </c>
      <c r="E2895">
        <v>50</v>
      </c>
      <c r="F2895" t="s">
        <v>19</v>
      </c>
      <c r="G2895">
        <v>9</v>
      </c>
      <c r="H2895" s="4">
        <v>0</v>
      </c>
      <c r="I2895" t="s">
        <v>24</v>
      </c>
      <c r="J2895">
        <v>2</v>
      </c>
      <c r="K2895">
        <v>657</v>
      </c>
      <c r="L2895" t="s">
        <v>20</v>
      </c>
      <c r="M2895" t="s">
        <v>27</v>
      </c>
      <c r="N2895" t="s">
        <v>32</v>
      </c>
      <c r="O2895" s="4">
        <v>37171.46</v>
      </c>
      <c r="P2895" t="s">
        <v>28</v>
      </c>
      <c r="Q2895" t="str" cm="1">
        <f t="array" ref="Q2895">_xlfn.IFS(
O2895&lt;50000,"Low Salary (&lt;$50K)",
O2895&lt;90000,"Lower Middle ($50K-$90K)",
O2895&lt;130000,"Middle ($90K-$130K)",
O2895&lt;170000,"Upper Middle ($130K-$170K)",
O2895&gt;=170000,"High Salary (&gt;$170K)"
)</f>
        <v>Low Salary (&lt;$50K)</v>
      </c>
      <c r="R2895" t="str" cm="1">
        <f t="array" ref="R2895">_xlfn.IFS(
G2895&lt;=2,"New Customers (0-2Y)",
G2895&lt;=5,"Growing Customers (3-5Y)",
G2895&lt;=8,"Established Customers (6-8Y)",
G2895&lt;=10,"Loyal Customers (9-10Y)"
)</f>
        <v>Loyal Customers (9-10Y)</v>
      </c>
    </row>
    <row r="2896" spans="1:18" x14ac:dyDescent="0.35">
      <c r="A2896">
        <v>15644119</v>
      </c>
      <c r="B2896" t="s">
        <v>1519</v>
      </c>
      <c r="C2896" t="s">
        <v>17</v>
      </c>
      <c r="D2896" t="s">
        <v>39</v>
      </c>
      <c r="E2896">
        <v>31</v>
      </c>
      <c r="F2896" t="s">
        <v>19</v>
      </c>
      <c r="G2896">
        <v>3</v>
      </c>
      <c r="H2896" s="4">
        <v>0</v>
      </c>
      <c r="I2896" t="s">
        <v>24</v>
      </c>
      <c r="J2896">
        <v>1</v>
      </c>
      <c r="K2896">
        <v>531</v>
      </c>
      <c r="L2896" t="s">
        <v>31</v>
      </c>
      <c r="M2896" t="s">
        <v>21</v>
      </c>
      <c r="N2896" t="s">
        <v>22</v>
      </c>
      <c r="O2896" s="4">
        <v>42589.33</v>
      </c>
      <c r="P2896" t="s">
        <v>28</v>
      </c>
      <c r="Q2896" t="str" cm="1">
        <f t="array" ref="Q2896">_xlfn.IFS(
O2896&lt;50000,"Low Salary (&lt;$50K)",
O2896&lt;90000,"Lower Middle ($50K-$90K)",
O2896&lt;130000,"Middle ($90K-$130K)",
O2896&lt;170000,"Upper Middle ($130K-$170K)",
O2896&gt;=170000,"High Salary (&gt;$170K)"
)</f>
        <v>Low Salary (&lt;$50K)</v>
      </c>
      <c r="R2896" t="str" cm="1">
        <f t="array" ref="R2896">_xlfn.IFS(
G2896&lt;=2,"New Customers (0-2Y)",
G2896&lt;=5,"Growing Customers (3-5Y)",
G2896&lt;=8,"Established Customers (6-8Y)",
G2896&lt;=10,"Loyal Customers (9-10Y)"
)</f>
        <v>Growing Customers (3-5Y)</v>
      </c>
    </row>
    <row r="2897" spans="1:18" x14ac:dyDescent="0.35">
      <c r="A2897">
        <v>15646859</v>
      </c>
      <c r="B2897" t="s">
        <v>1520</v>
      </c>
      <c r="C2897" t="s">
        <v>42</v>
      </c>
      <c r="D2897" t="s">
        <v>39</v>
      </c>
      <c r="E2897">
        <v>47</v>
      </c>
      <c r="F2897" t="s">
        <v>19</v>
      </c>
      <c r="G2897">
        <v>7</v>
      </c>
      <c r="H2897" s="4">
        <v>107363.29</v>
      </c>
      <c r="I2897" t="s">
        <v>33</v>
      </c>
      <c r="J2897">
        <v>1</v>
      </c>
      <c r="K2897">
        <v>621</v>
      </c>
      <c r="L2897" t="s">
        <v>20</v>
      </c>
      <c r="M2897" t="s">
        <v>21</v>
      </c>
      <c r="N2897" t="s">
        <v>22</v>
      </c>
      <c r="O2897" s="4">
        <v>66799.28</v>
      </c>
      <c r="P2897" t="s">
        <v>28</v>
      </c>
      <c r="Q2897" t="str" cm="1">
        <f t="array" ref="Q2897">_xlfn.IFS(
O2897&lt;50000,"Low Salary (&lt;$50K)",
O2897&lt;90000,"Lower Middle ($50K-$90K)",
O2897&lt;130000,"Middle ($90K-$130K)",
O2897&lt;170000,"Upper Middle ($130K-$170K)",
O2897&gt;=170000,"High Salary (&gt;$170K)"
)</f>
        <v>Lower Middle ($50K-$90K)</v>
      </c>
      <c r="R2897" t="str" cm="1">
        <f t="array" ref="R2897">_xlfn.IFS(
G2897&lt;=2,"New Customers (0-2Y)",
G2897&lt;=5,"Growing Customers (3-5Y)",
G2897&lt;=8,"Established Customers (6-8Y)",
G2897&lt;=10,"Loyal Customers (9-10Y)"
)</f>
        <v>Established Customers (6-8Y)</v>
      </c>
    </row>
    <row r="2898" spans="1:18" x14ac:dyDescent="0.35">
      <c r="A2898">
        <v>15606836</v>
      </c>
      <c r="B2898" t="s">
        <v>71</v>
      </c>
      <c r="C2898" t="s">
        <v>17</v>
      </c>
      <c r="D2898" t="s">
        <v>18</v>
      </c>
      <c r="E2898">
        <v>33</v>
      </c>
      <c r="F2898" t="s">
        <v>19</v>
      </c>
      <c r="G2898">
        <v>2</v>
      </c>
      <c r="H2898" s="4">
        <v>94493.03</v>
      </c>
      <c r="I2898" t="s">
        <v>29</v>
      </c>
      <c r="J2898">
        <v>1</v>
      </c>
      <c r="K2898">
        <v>782</v>
      </c>
      <c r="L2898" t="s">
        <v>37</v>
      </c>
      <c r="M2898" t="s">
        <v>27</v>
      </c>
      <c r="N2898" t="s">
        <v>22</v>
      </c>
      <c r="O2898" s="4">
        <v>101866.39</v>
      </c>
      <c r="P2898" t="s">
        <v>28</v>
      </c>
      <c r="Q2898" t="str" cm="1">
        <f t="array" ref="Q2898">_xlfn.IFS(
O2898&lt;50000,"Low Salary (&lt;$50K)",
O2898&lt;90000,"Lower Middle ($50K-$90K)",
O2898&lt;130000,"Middle ($90K-$130K)",
O2898&lt;170000,"Upper Middle ($130K-$170K)",
O2898&gt;=170000,"High Salary (&gt;$170K)"
)</f>
        <v>Middle ($90K-$130K)</v>
      </c>
      <c r="R2898" t="str" cm="1">
        <f t="array" ref="R2898">_xlfn.IFS(
G2898&lt;=2,"New Customers (0-2Y)",
G2898&lt;=5,"Growing Customers (3-5Y)",
G2898&lt;=8,"Established Customers (6-8Y)",
G2898&lt;=10,"Loyal Customers (9-10Y)"
)</f>
        <v>New Customers (0-2Y)</v>
      </c>
    </row>
    <row r="2899" spans="1:18" x14ac:dyDescent="0.35">
      <c r="A2899">
        <v>15664150</v>
      </c>
      <c r="B2899" t="s">
        <v>1521</v>
      </c>
      <c r="C2899" t="s">
        <v>42</v>
      </c>
      <c r="D2899" t="s">
        <v>18</v>
      </c>
      <c r="E2899">
        <v>29</v>
      </c>
      <c r="F2899" t="s">
        <v>43</v>
      </c>
      <c r="G2899">
        <v>9</v>
      </c>
      <c r="H2899" s="4">
        <v>170214.23</v>
      </c>
      <c r="I2899" t="s">
        <v>33</v>
      </c>
      <c r="J2899">
        <v>2</v>
      </c>
      <c r="K2899">
        <v>528</v>
      </c>
      <c r="L2899" t="s">
        <v>31</v>
      </c>
      <c r="M2899" t="s">
        <v>21</v>
      </c>
      <c r="N2899" t="s">
        <v>32</v>
      </c>
      <c r="O2899" s="4">
        <v>49284</v>
      </c>
      <c r="P2899" t="s">
        <v>28</v>
      </c>
      <c r="Q2899" t="str" cm="1">
        <f t="array" ref="Q2899">_xlfn.IFS(
O2899&lt;50000,"Low Salary (&lt;$50K)",
O2899&lt;90000,"Lower Middle ($50K-$90K)",
O2899&lt;130000,"Middle ($90K-$130K)",
O2899&lt;170000,"Upper Middle ($130K-$170K)",
O2899&gt;=170000,"High Salary (&gt;$170K)"
)</f>
        <v>Low Salary (&lt;$50K)</v>
      </c>
      <c r="R2899" t="str" cm="1">
        <f t="array" ref="R2899">_xlfn.IFS(
G2899&lt;=2,"New Customers (0-2Y)",
G2899&lt;=5,"Growing Customers (3-5Y)",
G2899&lt;=8,"Established Customers (6-8Y)",
G2899&lt;=10,"Loyal Customers (9-10Y)"
)</f>
        <v>Loyal Customers (9-10Y)</v>
      </c>
    </row>
    <row r="2900" spans="1:18" x14ac:dyDescent="0.35">
      <c r="A2900">
        <v>15624510</v>
      </c>
      <c r="B2900" t="s">
        <v>170</v>
      </c>
      <c r="C2900" t="s">
        <v>17</v>
      </c>
      <c r="D2900" t="s">
        <v>39</v>
      </c>
      <c r="E2900">
        <v>52</v>
      </c>
      <c r="F2900" t="s">
        <v>19</v>
      </c>
      <c r="G2900">
        <v>6</v>
      </c>
      <c r="H2900" s="4">
        <v>139781.06</v>
      </c>
      <c r="I2900" t="s">
        <v>33</v>
      </c>
      <c r="J2900">
        <v>1</v>
      </c>
      <c r="K2900">
        <v>696</v>
      </c>
      <c r="L2900" t="s">
        <v>35</v>
      </c>
      <c r="M2900" t="s">
        <v>21</v>
      </c>
      <c r="N2900" t="s">
        <v>32</v>
      </c>
      <c r="O2900" s="4">
        <v>27445.4</v>
      </c>
      <c r="P2900" t="s">
        <v>23</v>
      </c>
      <c r="Q2900" t="str" cm="1">
        <f t="array" ref="Q2900">_xlfn.IFS(
O2900&lt;50000,"Low Salary (&lt;$50K)",
O2900&lt;90000,"Lower Middle ($50K-$90K)",
O2900&lt;130000,"Middle ($90K-$130K)",
O2900&lt;170000,"Upper Middle ($130K-$170K)",
O2900&gt;=170000,"High Salary (&gt;$170K)"
)</f>
        <v>Low Salary (&lt;$50K)</v>
      </c>
      <c r="R2900" t="str" cm="1">
        <f t="array" ref="R2900">_xlfn.IFS(
G2900&lt;=2,"New Customers (0-2Y)",
G2900&lt;=5,"Growing Customers (3-5Y)",
G2900&lt;=8,"Established Customers (6-8Y)",
G2900&lt;=10,"Loyal Customers (9-10Y)"
)</f>
        <v>Established Customers (6-8Y)</v>
      </c>
    </row>
    <row r="2901" spans="1:18" x14ac:dyDescent="0.35">
      <c r="A2901">
        <v>15810944</v>
      </c>
      <c r="B2901" t="s">
        <v>936</v>
      </c>
      <c r="C2901" t="s">
        <v>17</v>
      </c>
      <c r="D2901" t="s">
        <v>18</v>
      </c>
      <c r="E2901">
        <v>35</v>
      </c>
      <c r="F2901" t="s">
        <v>19</v>
      </c>
      <c r="G2901">
        <v>7</v>
      </c>
      <c r="H2901" s="4">
        <v>0</v>
      </c>
      <c r="I2901" t="s">
        <v>24</v>
      </c>
      <c r="J2901">
        <v>2</v>
      </c>
      <c r="K2901">
        <v>586</v>
      </c>
      <c r="L2901" t="s">
        <v>31</v>
      </c>
      <c r="M2901" t="s">
        <v>21</v>
      </c>
      <c r="N2901" t="s">
        <v>32</v>
      </c>
      <c r="O2901" s="4">
        <v>70760.69</v>
      </c>
      <c r="P2901" t="s">
        <v>28</v>
      </c>
      <c r="Q2901" t="str" cm="1">
        <f t="array" ref="Q2901">_xlfn.IFS(
O2901&lt;50000,"Low Salary (&lt;$50K)",
O2901&lt;90000,"Lower Middle ($50K-$90K)",
O2901&lt;130000,"Middle ($90K-$130K)",
O2901&lt;170000,"Upper Middle ($130K-$170K)",
O2901&gt;=170000,"High Salary (&gt;$170K)"
)</f>
        <v>Lower Middle ($50K-$90K)</v>
      </c>
      <c r="R2901" t="str" cm="1">
        <f t="array" ref="R2901">_xlfn.IFS(
G2901&lt;=2,"New Customers (0-2Y)",
G2901&lt;=5,"Growing Customers (3-5Y)",
G2901&lt;=8,"Established Customers (6-8Y)",
G2901&lt;=10,"Loyal Customers (9-10Y)"
)</f>
        <v>Established Customers (6-8Y)</v>
      </c>
    </row>
    <row r="2902" spans="1:18" x14ac:dyDescent="0.35">
      <c r="A2902">
        <v>15668575</v>
      </c>
      <c r="B2902" t="s">
        <v>56</v>
      </c>
      <c r="C2902" t="s">
        <v>26</v>
      </c>
      <c r="D2902" t="s">
        <v>18</v>
      </c>
      <c r="E2902">
        <v>26</v>
      </c>
      <c r="F2902" t="s">
        <v>43</v>
      </c>
      <c r="G2902">
        <v>8</v>
      </c>
      <c r="H2902" s="4">
        <v>148610.41</v>
      </c>
      <c r="I2902" t="s">
        <v>33</v>
      </c>
      <c r="J2902">
        <v>3</v>
      </c>
      <c r="K2902">
        <v>626</v>
      </c>
      <c r="L2902" t="s">
        <v>20</v>
      </c>
      <c r="M2902" t="s">
        <v>27</v>
      </c>
      <c r="N2902" t="s">
        <v>22</v>
      </c>
      <c r="O2902" s="4">
        <v>104502.02</v>
      </c>
      <c r="P2902" t="s">
        <v>23</v>
      </c>
      <c r="Q2902" t="str" cm="1">
        <f t="array" ref="Q2902">_xlfn.IFS(
O2902&lt;50000,"Low Salary (&lt;$50K)",
O2902&lt;90000,"Lower Middle ($50K-$90K)",
O2902&lt;130000,"Middle ($90K-$130K)",
O2902&lt;170000,"Upper Middle ($130K-$170K)",
O2902&gt;=170000,"High Salary (&gt;$170K)"
)</f>
        <v>Middle ($90K-$130K)</v>
      </c>
      <c r="R2902" t="str" cm="1">
        <f t="array" ref="R2902">_xlfn.IFS(
G2902&lt;=2,"New Customers (0-2Y)",
G2902&lt;=5,"Growing Customers (3-5Y)",
G2902&lt;=8,"Established Customers (6-8Y)",
G2902&lt;=10,"Loyal Customers (9-10Y)"
)</f>
        <v>Established Customers (6-8Y)</v>
      </c>
    </row>
    <row r="2903" spans="1:18" x14ac:dyDescent="0.35">
      <c r="A2903">
        <v>15603246</v>
      </c>
      <c r="B2903" t="s">
        <v>1175</v>
      </c>
      <c r="C2903" t="s">
        <v>17</v>
      </c>
      <c r="D2903" t="s">
        <v>39</v>
      </c>
      <c r="E2903">
        <v>73</v>
      </c>
      <c r="F2903" t="s">
        <v>2967</v>
      </c>
      <c r="G2903">
        <v>2</v>
      </c>
      <c r="H2903" s="4">
        <v>170241.7</v>
      </c>
      <c r="I2903" t="s">
        <v>33</v>
      </c>
      <c r="J2903">
        <v>2</v>
      </c>
      <c r="K2903">
        <v>498</v>
      </c>
      <c r="L2903" t="s">
        <v>44</v>
      </c>
      <c r="M2903" t="s">
        <v>21</v>
      </c>
      <c r="N2903" t="s">
        <v>22</v>
      </c>
      <c r="O2903" s="4">
        <v>165407.96</v>
      </c>
      <c r="P2903" t="s">
        <v>28</v>
      </c>
      <c r="Q2903" t="str" cm="1">
        <f t="array" ref="Q2903">_xlfn.IFS(
O2903&lt;50000,"Low Salary (&lt;$50K)",
O2903&lt;90000,"Lower Middle ($50K-$90K)",
O2903&lt;130000,"Middle ($90K-$130K)",
O2903&lt;170000,"Upper Middle ($130K-$170K)",
O2903&gt;=170000,"High Salary (&gt;$170K)"
)</f>
        <v>Upper Middle ($130K-$170K)</v>
      </c>
      <c r="R2903" t="str" cm="1">
        <f t="array" ref="R2903">_xlfn.IFS(
G2903&lt;=2,"New Customers (0-2Y)",
G2903&lt;=5,"Growing Customers (3-5Y)",
G2903&lt;=8,"Established Customers (6-8Y)",
G2903&lt;=10,"Loyal Customers (9-10Y)"
)</f>
        <v>New Customers (0-2Y)</v>
      </c>
    </row>
    <row r="2904" spans="1:18" x14ac:dyDescent="0.35">
      <c r="A2904">
        <v>15804002</v>
      </c>
      <c r="B2904" t="s">
        <v>1382</v>
      </c>
      <c r="C2904" t="s">
        <v>17</v>
      </c>
      <c r="D2904" t="s">
        <v>18</v>
      </c>
      <c r="E2904">
        <v>33</v>
      </c>
      <c r="F2904" t="s">
        <v>19</v>
      </c>
      <c r="G2904">
        <v>1</v>
      </c>
      <c r="H2904" s="4">
        <v>128306.83</v>
      </c>
      <c r="I2904" t="s">
        <v>33</v>
      </c>
      <c r="J2904">
        <v>1</v>
      </c>
      <c r="K2904">
        <v>691</v>
      </c>
      <c r="L2904" t="s">
        <v>35</v>
      </c>
      <c r="M2904" t="s">
        <v>21</v>
      </c>
      <c r="N2904" t="s">
        <v>22</v>
      </c>
      <c r="O2904" s="4">
        <v>113580.79</v>
      </c>
      <c r="P2904" t="s">
        <v>28</v>
      </c>
      <c r="Q2904" t="str" cm="1">
        <f t="array" ref="Q2904">_xlfn.IFS(
O2904&lt;50000,"Low Salary (&lt;$50K)",
O2904&lt;90000,"Lower Middle ($50K-$90K)",
O2904&lt;130000,"Middle ($90K-$130K)",
O2904&lt;170000,"Upper Middle ($130K-$170K)",
O2904&gt;=170000,"High Salary (&gt;$170K)"
)</f>
        <v>Middle ($90K-$130K)</v>
      </c>
      <c r="R2904" t="str" cm="1">
        <f t="array" ref="R2904">_xlfn.IFS(
G2904&lt;=2,"New Customers (0-2Y)",
G2904&lt;=5,"Growing Customers (3-5Y)",
G2904&lt;=8,"Established Customers (6-8Y)",
G2904&lt;=10,"Loyal Customers (9-10Y)"
)</f>
        <v>New Customers (0-2Y)</v>
      </c>
    </row>
    <row r="2905" spans="1:18" x14ac:dyDescent="0.35">
      <c r="A2905">
        <v>15728773</v>
      </c>
      <c r="B2905" t="s">
        <v>331</v>
      </c>
      <c r="C2905" t="s">
        <v>17</v>
      </c>
      <c r="D2905" t="s">
        <v>18</v>
      </c>
      <c r="E2905">
        <v>47</v>
      </c>
      <c r="F2905" t="s">
        <v>19</v>
      </c>
      <c r="G2905">
        <v>7</v>
      </c>
      <c r="H2905" s="4">
        <v>0</v>
      </c>
      <c r="I2905" t="s">
        <v>24</v>
      </c>
      <c r="J2905">
        <v>2</v>
      </c>
      <c r="K2905">
        <v>568</v>
      </c>
      <c r="L2905" t="s">
        <v>31</v>
      </c>
      <c r="M2905" t="s">
        <v>21</v>
      </c>
      <c r="N2905" t="s">
        <v>22</v>
      </c>
      <c r="O2905" s="4">
        <v>45978.39</v>
      </c>
      <c r="P2905" t="s">
        <v>28</v>
      </c>
      <c r="Q2905" t="str" cm="1">
        <f t="array" ref="Q2905">_xlfn.IFS(
O2905&lt;50000,"Low Salary (&lt;$50K)",
O2905&lt;90000,"Lower Middle ($50K-$90K)",
O2905&lt;130000,"Middle ($90K-$130K)",
O2905&lt;170000,"Upper Middle ($130K-$170K)",
O2905&gt;=170000,"High Salary (&gt;$170K)"
)</f>
        <v>Low Salary (&lt;$50K)</v>
      </c>
      <c r="R2905" t="str" cm="1">
        <f t="array" ref="R2905">_xlfn.IFS(
G2905&lt;=2,"New Customers (0-2Y)",
G2905&lt;=5,"Growing Customers (3-5Y)",
G2905&lt;=8,"Established Customers (6-8Y)",
G2905&lt;=10,"Loyal Customers (9-10Y)"
)</f>
        <v>Established Customers (6-8Y)</v>
      </c>
    </row>
    <row r="2906" spans="1:18" x14ac:dyDescent="0.35">
      <c r="A2906">
        <v>15598044</v>
      </c>
      <c r="B2906" t="s">
        <v>1522</v>
      </c>
      <c r="C2906" t="s">
        <v>17</v>
      </c>
      <c r="D2906" t="s">
        <v>18</v>
      </c>
      <c r="E2906">
        <v>35</v>
      </c>
      <c r="F2906" t="s">
        <v>19</v>
      </c>
      <c r="G2906">
        <v>3</v>
      </c>
      <c r="H2906" s="4">
        <v>0</v>
      </c>
      <c r="I2906" t="s">
        <v>24</v>
      </c>
      <c r="J2906">
        <v>1</v>
      </c>
      <c r="K2906">
        <v>715</v>
      </c>
      <c r="L2906" t="s">
        <v>35</v>
      </c>
      <c r="M2906" t="s">
        <v>21</v>
      </c>
      <c r="N2906" t="s">
        <v>22</v>
      </c>
      <c r="O2906" s="4">
        <v>152012.35999999999</v>
      </c>
      <c r="P2906" t="s">
        <v>28</v>
      </c>
      <c r="Q2906" t="str" cm="1">
        <f t="array" ref="Q2906">_xlfn.IFS(
O2906&lt;50000,"Low Salary (&lt;$50K)",
O2906&lt;90000,"Lower Middle ($50K-$90K)",
O2906&lt;130000,"Middle ($90K-$130K)",
O2906&lt;170000,"Upper Middle ($130K-$170K)",
O2906&gt;=170000,"High Salary (&gt;$170K)"
)</f>
        <v>Upper Middle ($130K-$170K)</v>
      </c>
      <c r="R2906" t="str" cm="1">
        <f t="array" ref="R2906">_xlfn.IFS(
G2906&lt;=2,"New Customers (0-2Y)",
G2906&lt;=5,"Growing Customers (3-5Y)",
G2906&lt;=8,"Established Customers (6-8Y)",
G2906&lt;=10,"Loyal Customers (9-10Y)"
)</f>
        <v>Growing Customers (3-5Y)</v>
      </c>
    </row>
    <row r="2907" spans="1:18" x14ac:dyDescent="0.35">
      <c r="A2907">
        <v>15694829</v>
      </c>
      <c r="B2907" t="s">
        <v>1419</v>
      </c>
      <c r="C2907" t="s">
        <v>42</v>
      </c>
      <c r="D2907" t="s">
        <v>39</v>
      </c>
      <c r="E2907">
        <v>32</v>
      </c>
      <c r="F2907" t="s">
        <v>19</v>
      </c>
      <c r="G2907">
        <v>7</v>
      </c>
      <c r="H2907" s="4">
        <v>175454</v>
      </c>
      <c r="I2907" t="s">
        <v>33</v>
      </c>
      <c r="J2907">
        <v>1</v>
      </c>
      <c r="K2907">
        <v>680</v>
      </c>
      <c r="L2907" t="s">
        <v>35</v>
      </c>
      <c r="M2907" t="s">
        <v>27</v>
      </c>
      <c r="N2907" t="s">
        <v>22</v>
      </c>
      <c r="O2907" s="4">
        <v>77349.919999999998</v>
      </c>
      <c r="P2907" t="s">
        <v>28</v>
      </c>
      <c r="Q2907" t="str" cm="1">
        <f t="array" ref="Q2907">_xlfn.IFS(
O2907&lt;50000,"Low Salary (&lt;$50K)",
O2907&lt;90000,"Lower Middle ($50K-$90K)",
O2907&lt;130000,"Middle ($90K-$130K)",
O2907&lt;170000,"Upper Middle ($130K-$170K)",
O2907&gt;=170000,"High Salary (&gt;$170K)"
)</f>
        <v>Lower Middle ($50K-$90K)</v>
      </c>
      <c r="R2907" t="str" cm="1">
        <f t="array" ref="R2907">_xlfn.IFS(
G2907&lt;=2,"New Customers (0-2Y)",
G2907&lt;=5,"Growing Customers (3-5Y)",
G2907&lt;=8,"Established Customers (6-8Y)",
G2907&lt;=10,"Loyal Customers (9-10Y)"
)</f>
        <v>Established Customers (6-8Y)</v>
      </c>
    </row>
    <row r="2908" spans="1:18" x14ac:dyDescent="0.35">
      <c r="A2908">
        <v>15600575</v>
      </c>
      <c r="B2908" t="s">
        <v>432</v>
      </c>
      <c r="C2908" t="s">
        <v>26</v>
      </c>
      <c r="D2908" t="s">
        <v>39</v>
      </c>
      <c r="E2908">
        <v>41</v>
      </c>
      <c r="F2908" t="s">
        <v>19</v>
      </c>
      <c r="G2908">
        <v>6</v>
      </c>
      <c r="H2908" s="4">
        <v>0</v>
      </c>
      <c r="I2908" t="s">
        <v>24</v>
      </c>
      <c r="J2908">
        <v>2</v>
      </c>
      <c r="K2908">
        <v>802</v>
      </c>
      <c r="L2908" t="s">
        <v>37</v>
      </c>
      <c r="M2908" t="s">
        <v>21</v>
      </c>
      <c r="N2908" t="s">
        <v>32</v>
      </c>
      <c r="O2908" s="4">
        <v>47322.05</v>
      </c>
      <c r="P2908" t="s">
        <v>28</v>
      </c>
      <c r="Q2908" t="str" cm="1">
        <f t="array" ref="Q2908">_xlfn.IFS(
O2908&lt;50000,"Low Salary (&lt;$50K)",
O2908&lt;90000,"Lower Middle ($50K-$90K)",
O2908&lt;130000,"Middle ($90K-$130K)",
O2908&lt;170000,"Upper Middle ($130K-$170K)",
O2908&gt;=170000,"High Salary (&gt;$170K)"
)</f>
        <v>Low Salary (&lt;$50K)</v>
      </c>
      <c r="R2908" t="str" cm="1">
        <f t="array" ref="R2908">_xlfn.IFS(
G2908&lt;=2,"New Customers (0-2Y)",
G2908&lt;=5,"Growing Customers (3-5Y)",
G2908&lt;=8,"Established Customers (6-8Y)",
G2908&lt;=10,"Loyal Customers (9-10Y)"
)</f>
        <v>Established Customers (6-8Y)</v>
      </c>
    </row>
    <row r="2909" spans="1:18" x14ac:dyDescent="0.35">
      <c r="A2909">
        <v>15727311</v>
      </c>
      <c r="B2909" t="s">
        <v>61</v>
      </c>
      <c r="C2909" t="s">
        <v>17</v>
      </c>
      <c r="D2909" t="s">
        <v>18</v>
      </c>
      <c r="E2909">
        <v>22</v>
      </c>
      <c r="F2909" t="s">
        <v>43</v>
      </c>
      <c r="G2909">
        <v>0</v>
      </c>
      <c r="H2909" s="4">
        <v>100885.93</v>
      </c>
      <c r="I2909" t="s">
        <v>33</v>
      </c>
      <c r="J2909">
        <v>2</v>
      </c>
      <c r="K2909">
        <v>539</v>
      </c>
      <c r="L2909" t="s">
        <v>31</v>
      </c>
      <c r="M2909" t="s">
        <v>21</v>
      </c>
      <c r="N2909" t="s">
        <v>22</v>
      </c>
      <c r="O2909" s="4">
        <v>38772.65</v>
      </c>
      <c r="P2909" t="s">
        <v>28</v>
      </c>
      <c r="Q2909" t="str" cm="1">
        <f t="array" ref="Q2909">_xlfn.IFS(
O2909&lt;50000,"Low Salary (&lt;$50K)",
O2909&lt;90000,"Lower Middle ($50K-$90K)",
O2909&lt;130000,"Middle ($90K-$130K)",
O2909&lt;170000,"Upper Middle ($130K-$170K)",
O2909&gt;=170000,"High Salary (&gt;$170K)"
)</f>
        <v>Low Salary (&lt;$50K)</v>
      </c>
      <c r="R2909" t="str" cm="1">
        <f t="array" ref="R2909">_xlfn.IFS(
G2909&lt;=2,"New Customers (0-2Y)",
G2909&lt;=5,"Growing Customers (3-5Y)",
G2909&lt;=8,"Established Customers (6-8Y)",
G2909&lt;=10,"Loyal Customers (9-10Y)"
)</f>
        <v>New Customers (0-2Y)</v>
      </c>
    </row>
    <row r="2910" spans="1:18" x14ac:dyDescent="0.35">
      <c r="A2910">
        <v>15570769</v>
      </c>
      <c r="B2910" t="s">
        <v>1523</v>
      </c>
      <c r="C2910" t="s">
        <v>17</v>
      </c>
      <c r="D2910" t="s">
        <v>39</v>
      </c>
      <c r="E2910">
        <v>69</v>
      </c>
      <c r="F2910" t="s">
        <v>2967</v>
      </c>
      <c r="G2910">
        <v>9</v>
      </c>
      <c r="H2910" s="4">
        <v>93320.8</v>
      </c>
      <c r="I2910" t="s">
        <v>29</v>
      </c>
      <c r="J2910">
        <v>1</v>
      </c>
      <c r="K2910">
        <v>494</v>
      </c>
      <c r="L2910" t="s">
        <v>44</v>
      </c>
      <c r="M2910" t="s">
        <v>21</v>
      </c>
      <c r="N2910" t="s">
        <v>22</v>
      </c>
      <c r="O2910" s="4">
        <v>24489.439999999999</v>
      </c>
      <c r="P2910" t="s">
        <v>28</v>
      </c>
      <c r="Q2910" t="str" cm="1">
        <f t="array" ref="Q2910">_xlfn.IFS(
O2910&lt;50000,"Low Salary (&lt;$50K)",
O2910&lt;90000,"Lower Middle ($50K-$90K)",
O2910&lt;130000,"Middle ($90K-$130K)",
O2910&lt;170000,"Upper Middle ($130K-$170K)",
O2910&gt;=170000,"High Salary (&gt;$170K)"
)</f>
        <v>Low Salary (&lt;$50K)</v>
      </c>
      <c r="R2910" t="str" cm="1">
        <f t="array" ref="R2910">_xlfn.IFS(
G2910&lt;=2,"New Customers (0-2Y)",
G2910&lt;=5,"Growing Customers (3-5Y)",
G2910&lt;=8,"Established Customers (6-8Y)",
G2910&lt;=10,"Loyal Customers (9-10Y)"
)</f>
        <v>Loyal Customers (9-10Y)</v>
      </c>
    </row>
    <row r="2911" spans="1:18" x14ac:dyDescent="0.35">
      <c r="A2911">
        <v>15606274</v>
      </c>
      <c r="B2911" t="s">
        <v>1524</v>
      </c>
      <c r="C2911" t="s">
        <v>42</v>
      </c>
      <c r="D2911" t="s">
        <v>39</v>
      </c>
      <c r="E2911">
        <v>38</v>
      </c>
      <c r="F2911" t="s">
        <v>19</v>
      </c>
      <c r="G2911">
        <v>6</v>
      </c>
      <c r="H2911" s="4">
        <v>63176.44</v>
      </c>
      <c r="I2911" t="s">
        <v>29</v>
      </c>
      <c r="J2911">
        <v>2</v>
      </c>
      <c r="K2911">
        <v>594</v>
      </c>
      <c r="L2911" t="s">
        <v>31</v>
      </c>
      <c r="M2911" t="s">
        <v>21</v>
      </c>
      <c r="N2911" t="s">
        <v>22</v>
      </c>
      <c r="O2911" s="4">
        <v>14466.08</v>
      </c>
      <c r="P2911" t="s">
        <v>28</v>
      </c>
      <c r="Q2911" t="str" cm="1">
        <f t="array" ref="Q2911">_xlfn.IFS(
O2911&lt;50000,"Low Salary (&lt;$50K)",
O2911&lt;90000,"Lower Middle ($50K-$90K)",
O2911&lt;130000,"Middle ($90K-$130K)",
O2911&lt;170000,"Upper Middle ($130K-$170K)",
O2911&gt;=170000,"High Salary (&gt;$170K)"
)</f>
        <v>Low Salary (&lt;$50K)</v>
      </c>
      <c r="R2911" t="str" cm="1">
        <f t="array" ref="R2911">_xlfn.IFS(
G2911&lt;=2,"New Customers (0-2Y)",
G2911&lt;=5,"Growing Customers (3-5Y)",
G2911&lt;=8,"Established Customers (6-8Y)",
G2911&lt;=10,"Loyal Customers (9-10Y)"
)</f>
        <v>Established Customers (6-8Y)</v>
      </c>
    </row>
    <row r="2912" spans="1:18" x14ac:dyDescent="0.35">
      <c r="A2912">
        <v>15746139</v>
      </c>
      <c r="B2912" t="s">
        <v>1525</v>
      </c>
      <c r="C2912" t="s">
        <v>17</v>
      </c>
      <c r="D2912" t="s">
        <v>39</v>
      </c>
      <c r="E2912">
        <v>33</v>
      </c>
      <c r="F2912" t="s">
        <v>19</v>
      </c>
      <c r="G2912">
        <v>2</v>
      </c>
      <c r="H2912" s="4">
        <v>139451.67000000001</v>
      </c>
      <c r="I2912" t="s">
        <v>33</v>
      </c>
      <c r="J2912">
        <v>1</v>
      </c>
      <c r="K2912">
        <v>596</v>
      </c>
      <c r="L2912" t="s">
        <v>31</v>
      </c>
      <c r="M2912" t="s">
        <v>27</v>
      </c>
      <c r="N2912" t="s">
        <v>32</v>
      </c>
      <c r="O2912" s="4">
        <v>63142.12</v>
      </c>
      <c r="P2912" t="s">
        <v>28</v>
      </c>
      <c r="Q2912" t="str" cm="1">
        <f t="array" ref="Q2912">_xlfn.IFS(
O2912&lt;50000,"Low Salary (&lt;$50K)",
O2912&lt;90000,"Lower Middle ($50K-$90K)",
O2912&lt;130000,"Middle ($90K-$130K)",
O2912&lt;170000,"Upper Middle ($130K-$170K)",
O2912&gt;=170000,"High Salary (&gt;$170K)"
)</f>
        <v>Lower Middle ($50K-$90K)</v>
      </c>
      <c r="R2912" t="str" cm="1">
        <f t="array" ref="R2912">_xlfn.IFS(
G2912&lt;=2,"New Customers (0-2Y)",
G2912&lt;=5,"Growing Customers (3-5Y)",
G2912&lt;=8,"Established Customers (6-8Y)",
G2912&lt;=10,"Loyal Customers (9-10Y)"
)</f>
        <v>New Customers (0-2Y)</v>
      </c>
    </row>
    <row r="2913" spans="1:18" x14ac:dyDescent="0.35">
      <c r="A2913">
        <v>15704987</v>
      </c>
      <c r="B2913" t="s">
        <v>473</v>
      </c>
      <c r="C2913" t="s">
        <v>17</v>
      </c>
      <c r="D2913" t="s">
        <v>18</v>
      </c>
      <c r="E2913">
        <v>52</v>
      </c>
      <c r="F2913" t="s">
        <v>19</v>
      </c>
      <c r="G2913">
        <v>8</v>
      </c>
      <c r="H2913" s="4">
        <v>49113.75</v>
      </c>
      <c r="I2913" t="s">
        <v>29</v>
      </c>
      <c r="J2913">
        <v>1</v>
      </c>
      <c r="K2913">
        <v>649</v>
      </c>
      <c r="L2913" t="s">
        <v>20</v>
      </c>
      <c r="M2913" t="s">
        <v>21</v>
      </c>
      <c r="N2913" t="s">
        <v>32</v>
      </c>
      <c r="O2913" s="4">
        <v>41858.43</v>
      </c>
      <c r="P2913" t="s">
        <v>28</v>
      </c>
      <c r="Q2913" t="str" cm="1">
        <f t="array" ref="Q2913">_xlfn.IFS(
O2913&lt;50000,"Low Salary (&lt;$50K)",
O2913&lt;90000,"Lower Middle ($50K-$90K)",
O2913&lt;130000,"Middle ($90K-$130K)",
O2913&lt;170000,"Upper Middle ($130K-$170K)",
O2913&gt;=170000,"High Salary (&gt;$170K)"
)</f>
        <v>Low Salary (&lt;$50K)</v>
      </c>
      <c r="R2913" t="str" cm="1">
        <f t="array" ref="R2913">_xlfn.IFS(
G2913&lt;=2,"New Customers (0-2Y)",
G2913&lt;=5,"Growing Customers (3-5Y)",
G2913&lt;=8,"Established Customers (6-8Y)",
G2913&lt;=10,"Loyal Customers (9-10Y)"
)</f>
        <v>Established Customers (6-8Y)</v>
      </c>
    </row>
    <row r="2914" spans="1:18" x14ac:dyDescent="0.35">
      <c r="A2914">
        <v>15628972</v>
      </c>
      <c r="B2914" t="s">
        <v>1526</v>
      </c>
      <c r="C2914" t="s">
        <v>42</v>
      </c>
      <c r="D2914" t="s">
        <v>39</v>
      </c>
      <c r="E2914">
        <v>32</v>
      </c>
      <c r="F2914" t="s">
        <v>19</v>
      </c>
      <c r="G2914">
        <v>1</v>
      </c>
      <c r="H2914" s="4">
        <v>123906.22</v>
      </c>
      <c r="I2914" t="s">
        <v>33</v>
      </c>
      <c r="J2914">
        <v>3</v>
      </c>
      <c r="K2914">
        <v>699</v>
      </c>
      <c r="L2914" t="s">
        <v>35</v>
      </c>
      <c r="M2914" t="s">
        <v>21</v>
      </c>
      <c r="N2914" t="s">
        <v>22</v>
      </c>
      <c r="O2914" s="4">
        <v>127443.82</v>
      </c>
      <c r="P2914" t="s">
        <v>23</v>
      </c>
      <c r="Q2914" t="str" cm="1">
        <f t="array" ref="Q2914">_xlfn.IFS(
O2914&lt;50000,"Low Salary (&lt;$50K)",
O2914&lt;90000,"Lower Middle ($50K-$90K)",
O2914&lt;130000,"Middle ($90K-$130K)",
O2914&lt;170000,"Upper Middle ($130K-$170K)",
O2914&gt;=170000,"High Salary (&gt;$170K)"
)</f>
        <v>Middle ($90K-$130K)</v>
      </c>
      <c r="R2914" t="str" cm="1">
        <f t="array" ref="R2914">_xlfn.IFS(
G2914&lt;=2,"New Customers (0-2Y)",
G2914&lt;=5,"Growing Customers (3-5Y)",
G2914&lt;=8,"Established Customers (6-8Y)",
G2914&lt;=10,"Loyal Customers (9-10Y)"
)</f>
        <v>New Customers (0-2Y)</v>
      </c>
    </row>
    <row r="2915" spans="1:18" x14ac:dyDescent="0.35">
      <c r="A2915">
        <v>15697686</v>
      </c>
      <c r="B2915" t="s">
        <v>867</v>
      </c>
      <c r="C2915" t="s">
        <v>17</v>
      </c>
      <c r="D2915" t="s">
        <v>18</v>
      </c>
      <c r="E2915">
        <v>40</v>
      </c>
      <c r="F2915" t="s">
        <v>19</v>
      </c>
      <c r="G2915">
        <v>6</v>
      </c>
      <c r="H2915" s="4">
        <v>0</v>
      </c>
      <c r="I2915" t="s">
        <v>24</v>
      </c>
      <c r="J2915">
        <v>2</v>
      </c>
      <c r="K2915">
        <v>787</v>
      </c>
      <c r="L2915" t="s">
        <v>37</v>
      </c>
      <c r="M2915" t="s">
        <v>21</v>
      </c>
      <c r="N2915" t="s">
        <v>22</v>
      </c>
      <c r="O2915" s="4">
        <v>84151.98</v>
      </c>
      <c r="P2915" t="s">
        <v>28</v>
      </c>
      <c r="Q2915" t="str" cm="1">
        <f t="array" ref="Q2915">_xlfn.IFS(
O2915&lt;50000,"Low Salary (&lt;$50K)",
O2915&lt;90000,"Lower Middle ($50K-$90K)",
O2915&lt;130000,"Middle ($90K-$130K)",
O2915&lt;170000,"Upper Middle ($130K-$170K)",
O2915&gt;=170000,"High Salary (&gt;$170K)"
)</f>
        <v>Lower Middle ($50K-$90K)</v>
      </c>
      <c r="R2915" t="str" cm="1">
        <f t="array" ref="R2915">_xlfn.IFS(
G2915&lt;=2,"New Customers (0-2Y)",
G2915&lt;=5,"Growing Customers (3-5Y)",
G2915&lt;=8,"Established Customers (6-8Y)",
G2915&lt;=10,"Loyal Customers (9-10Y)"
)</f>
        <v>Established Customers (6-8Y)</v>
      </c>
    </row>
    <row r="2916" spans="1:18" x14ac:dyDescent="0.35">
      <c r="A2916">
        <v>15733883</v>
      </c>
      <c r="B2916" t="s">
        <v>1251</v>
      </c>
      <c r="C2916" t="s">
        <v>17</v>
      </c>
      <c r="D2916" t="s">
        <v>39</v>
      </c>
      <c r="E2916">
        <v>28</v>
      </c>
      <c r="F2916" t="s">
        <v>43</v>
      </c>
      <c r="G2916">
        <v>7</v>
      </c>
      <c r="H2916" s="4">
        <v>0</v>
      </c>
      <c r="I2916" t="s">
        <v>24</v>
      </c>
      <c r="J2916">
        <v>2</v>
      </c>
      <c r="K2916">
        <v>604</v>
      </c>
      <c r="L2916" t="s">
        <v>20</v>
      </c>
      <c r="M2916" t="s">
        <v>27</v>
      </c>
      <c r="N2916" t="s">
        <v>32</v>
      </c>
      <c r="O2916" s="4">
        <v>58595.64</v>
      </c>
      <c r="P2916" t="s">
        <v>28</v>
      </c>
      <c r="Q2916" t="str" cm="1">
        <f t="array" ref="Q2916">_xlfn.IFS(
O2916&lt;50000,"Low Salary (&lt;$50K)",
O2916&lt;90000,"Lower Middle ($50K-$90K)",
O2916&lt;130000,"Middle ($90K-$130K)",
O2916&lt;170000,"Upper Middle ($130K-$170K)",
O2916&gt;=170000,"High Salary (&gt;$170K)"
)</f>
        <v>Lower Middle ($50K-$90K)</v>
      </c>
      <c r="R2916" t="str" cm="1">
        <f t="array" ref="R2916">_xlfn.IFS(
G2916&lt;=2,"New Customers (0-2Y)",
G2916&lt;=5,"Growing Customers (3-5Y)",
G2916&lt;=8,"Established Customers (6-8Y)",
G2916&lt;=10,"Loyal Customers (9-10Y)"
)</f>
        <v>Established Customers (6-8Y)</v>
      </c>
    </row>
    <row r="2917" spans="1:18" x14ac:dyDescent="0.35">
      <c r="A2917">
        <v>15617482</v>
      </c>
      <c r="B2917" t="s">
        <v>882</v>
      </c>
      <c r="C2917" t="s">
        <v>42</v>
      </c>
      <c r="D2917" t="s">
        <v>18</v>
      </c>
      <c r="E2917">
        <v>52</v>
      </c>
      <c r="F2917" t="s">
        <v>19</v>
      </c>
      <c r="G2917">
        <v>1</v>
      </c>
      <c r="H2917" s="4">
        <v>131441.51</v>
      </c>
      <c r="I2917" t="s">
        <v>33</v>
      </c>
      <c r="J2917">
        <v>1</v>
      </c>
      <c r="K2917">
        <v>489</v>
      </c>
      <c r="L2917" t="s">
        <v>44</v>
      </c>
      <c r="M2917" t="s">
        <v>21</v>
      </c>
      <c r="N2917" t="s">
        <v>32</v>
      </c>
      <c r="O2917" s="4">
        <v>37240.11</v>
      </c>
      <c r="P2917" t="s">
        <v>23</v>
      </c>
      <c r="Q2917" t="str" cm="1">
        <f t="array" ref="Q2917">_xlfn.IFS(
O2917&lt;50000,"Low Salary (&lt;$50K)",
O2917&lt;90000,"Lower Middle ($50K-$90K)",
O2917&lt;130000,"Middle ($90K-$130K)",
O2917&lt;170000,"Upper Middle ($130K-$170K)",
O2917&gt;=170000,"High Salary (&gt;$170K)"
)</f>
        <v>Low Salary (&lt;$50K)</v>
      </c>
      <c r="R2917" t="str" cm="1">
        <f t="array" ref="R2917">_xlfn.IFS(
G2917&lt;=2,"New Customers (0-2Y)",
G2917&lt;=5,"Growing Customers (3-5Y)",
G2917&lt;=8,"Established Customers (6-8Y)",
G2917&lt;=10,"Loyal Customers (9-10Y)"
)</f>
        <v>New Customers (0-2Y)</v>
      </c>
    </row>
    <row r="2918" spans="1:18" x14ac:dyDescent="0.35">
      <c r="A2918">
        <v>15704583</v>
      </c>
      <c r="B2918" t="s">
        <v>1527</v>
      </c>
      <c r="C2918" t="s">
        <v>17</v>
      </c>
      <c r="D2918" t="s">
        <v>39</v>
      </c>
      <c r="E2918">
        <v>56</v>
      </c>
      <c r="F2918" t="s">
        <v>19</v>
      </c>
      <c r="G2918">
        <v>2</v>
      </c>
      <c r="H2918" s="4">
        <v>0</v>
      </c>
      <c r="I2918" t="s">
        <v>24</v>
      </c>
      <c r="J2918">
        <v>1</v>
      </c>
      <c r="K2918">
        <v>651</v>
      </c>
      <c r="L2918" t="s">
        <v>20</v>
      </c>
      <c r="M2918" t="s">
        <v>21</v>
      </c>
      <c r="N2918" t="s">
        <v>32</v>
      </c>
      <c r="O2918" s="4">
        <v>114522.68</v>
      </c>
      <c r="P2918" t="s">
        <v>23</v>
      </c>
      <c r="Q2918" t="str" cm="1">
        <f t="array" ref="Q2918">_xlfn.IFS(
O2918&lt;50000,"Low Salary (&lt;$50K)",
O2918&lt;90000,"Lower Middle ($50K-$90K)",
O2918&lt;130000,"Middle ($90K-$130K)",
O2918&lt;170000,"Upper Middle ($130K-$170K)",
O2918&gt;=170000,"High Salary (&gt;$170K)"
)</f>
        <v>Middle ($90K-$130K)</v>
      </c>
      <c r="R2918" t="str" cm="1">
        <f t="array" ref="R2918">_xlfn.IFS(
G2918&lt;=2,"New Customers (0-2Y)",
G2918&lt;=5,"Growing Customers (3-5Y)",
G2918&lt;=8,"Established Customers (6-8Y)",
G2918&lt;=10,"Loyal Customers (9-10Y)"
)</f>
        <v>New Customers (0-2Y)</v>
      </c>
    </row>
    <row r="2919" spans="1:18" x14ac:dyDescent="0.35">
      <c r="A2919">
        <v>15621083</v>
      </c>
      <c r="B2919" t="s">
        <v>543</v>
      </c>
      <c r="C2919" t="s">
        <v>17</v>
      </c>
      <c r="D2919" t="s">
        <v>39</v>
      </c>
      <c r="E2919">
        <v>57</v>
      </c>
      <c r="F2919" t="s">
        <v>19</v>
      </c>
      <c r="G2919">
        <v>6</v>
      </c>
      <c r="H2919" s="4">
        <v>136325.48000000001</v>
      </c>
      <c r="I2919" t="s">
        <v>33</v>
      </c>
      <c r="J2919">
        <v>2</v>
      </c>
      <c r="K2919">
        <v>698</v>
      </c>
      <c r="L2919" t="s">
        <v>35</v>
      </c>
      <c r="M2919" t="s">
        <v>21</v>
      </c>
      <c r="N2919" t="s">
        <v>22</v>
      </c>
      <c r="O2919" s="4">
        <v>72549.27</v>
      </c>
      <c r="P2919" t="s">
        <v>23</v>
      </c>
      <c r="Q2919" t="str" cm="1">
        <f t="array" ref="Q2919">_xlfn.IFS(
O2919&lt;50000,"Low Salary (&lt;$50K)",
O2919&lt;90000,"Lower Middle ($50K-$90K)",
O2919&lt;130000,"Middle ($90K-$130K)",
O2919&lt;170000,"Upper Middle ($130K-$170K)",
O2919&gt;=170000,"High Salary (&gt;$170K)"
)</f>
        <v>Lower Middle ($50K-$90K)</v>
      </c>
      <c r="R2919" t="str" cm="1">
        <f t="array" ref="R2919">_xlfn.IFS(
G2919&lt;=2,"New Customers (0-2Y)",
G2919&lt;=5,"Growing Customers (3-5Y)",
G2919&lt;=8,"Established Customers (6-8Y)",
G2919&lt;=10,"Loyal Customers (9-10Y)"
)</f>
        <v>Established Customers (6-8Y)</v>
      </c>
    </row>
    <row r="2920" spans="1:18" x14ac:dyDescent="0.35">
      <c r="A2920">
        <v>15649487</v>
      </c>
      <c r="B2920" t="s">
        <v>423</v>
      </c>
      <c r="C2920" t="s">
        <v>42</v>
      </c>
      <c r="D2920" t="s">
        <v>18</v>
      </c>
      <c r="E2920">
        <v>38</v>
      </c>
      <c r="F2920" t="s">
        <v>19</v>
      </c>
      <c r="G2920">
        <v>4</v>
      </c>
      <c r="H2920" s="4">
        <v>113150.44</v>
      </c>
      <c r="I2920" t="s">
        <v>33</v>
      </c>
      <c r="J2920">
        <v>2</v>
      </c>
      <c r="K2920">
        <v>578</v>
      </c>
      <c r="L2920" t="s">
        <v>31</v>
      </c>
      <c r="M2920" t="s">
        <v>21</v>
      </c>
      <c r="N2920" t="s">
        <v>32</v>
      </c>
      <c r="O2920" s="4">
        <v>176712.59</v>
      </c>
      <c r="P2920" t="s">
        <v>23</v>
      </c>
      <c r="Q2920" t="str" cm="1">
        <f t="array" ref="Q2920">_xlfn.IFS(
O2920&lt;50000,"Low Salary (&lt;$50K)",
O2920&lt;90000,"Lower Middle ($50K-$90K)",
O2920&lt;130000,"Middle ($90K-$130K)",
O2920&lt;170000,"Upper Middle ($130K-$170K)",
O2920&gt;=170000,"High Salary (&gt;$170K)"
)</f>
        <v>High Salary (&gt;$170K)</v>
      </c>
      <c r="R2920" t="str" cm="1">
        <f t="array" ref="R2920">_xlfn.IFS(
G2920&lt;=2,"New Customers (0-2Y)",
G2920&lt;=5,"Growing Customers (3-5Y)",
G2920&lt;=8,"Established Customers (6-8Y)",
G2920&lt;=10,"Loyal Customers (9-10Y)"
)</f>
        <v>Growing Customers (3-5Y)</v>
      </c>
    </row>
    <row r="2921" spans="1:18" x14ac:dyDescent="0.35">
      <c r="A2921">
        <v>15736760</v>
      </c>
      <c r="B2921" t="s">
        <v>543</v>
      </c>
      <c r="C2921" t="s">
        <v>26</v>
      </c>
      <c r="D2921" t="s">
        <v>18</v>
      </c>
      <c r="E2921">
        <v>42</v>
      </c>
      <c r="F2921" t="s">
        <v>19</v>
      </c>
      <c r="G2921">
        <v>9</v>
      </c>
      <c r="H2921" s="4">
        <v>0</v>
      </c>
      <c r="I2921" t="s">
        <v>24</v>
      </c>
      <c r="J2921">
        <v>1</v>
      </c>
      <c r="K2921">
        <v>538</v>
      </c>
      <c r="L2921" t="s">
        <v>31</v>
      </c>
      <c r="M2921" t="s">
        <v>27</v>
      </c>
      <c r="N2921" t="s">
        <v>32</v>
      </c>
      <c r="O2921" s="4">
        <v>152855.96</v>
      </c>
      <c r="P2921" t="s">
        <v>28</v>
      </c>
      <c r="Q2921" t="str" cm="1">
        <f t="array" ref="Q2921">_xlfn.IFS(
O2921&lt;50000,"Low Salary (&lt;$50K)",
O2921&lt;90000,"Lower Middle ($50K-$90K)",
O2921&lt;130000,"Middle ($90K-$130K)",
O2921&lt;170000,"Upper Middle ($130K-$170K)",
O2921&gt;=170000,"High Salary (&gt;$170K)"
)</f>
        <v>Upper Middle ($130K-$170K)</v>
      </c>
      <c r="R2921" t="str" cm="1">
        <f t="array" ref="R2921">_xlfn.IFS(
G2921&lt;=2,"New Customers (0-2Y)",
G2921&lt;=5,"Growing Customers (3-5Y)",
G2921&lt;=8,"Established Customers (6-8Y)",
G2921&lt;=10,"Loyal Customers (9-10Y)"
)</f>
        <v>Loyal Customers (9-10Y)</v>
      </c>
    </row>
    <row r="2922" spans="1:18" x14ac:dyDescent="0.35">
      <c r="A2922">
        <v>15714658</v>
      </c>
      <c r="B2922" t="s">
        <v>1528</v>
      </c>
      <c r="C2922" t="s">
        <v>17</v>
      </c>
      <c r="D2922" t="s">
        <v>18</v>
      </c>
      <c r="E2922">
        <v>33</v>
      </c>
      <c r="F2922" t="s">
        <v>19</v>
      </c>
      <c r="G2922">
        <v>4</v>
      </c>
      <c r="H2922" s="4">
        <v>0</v>
      </c>
      <c r="I2922" t="s">
        <v>24</v>
      </c>
      <c r="J2922">
        <v>2</v>
      </c>
      <c r="K2922">
        <v>696</v>
      </c>
      <c r="L2922" t="s">
        <v>35</v>
      </c>
      <c r="M2922" t="s">
        <v>21</v>
      </c>
      <c r="N2922" t="s">
        <v>22</v>
      </c>
      <c r="O2922" s="4">
        <v>73371.649999999994</v>
      </c>
      <c r="P2922" t="s">
        <v>28</v>
      </c>
      <c r="Q2922" t="str" cm="1">
        <f t="array" ref="Q2922">_xlfn.IFS(
O2922&lt;50000,"Low Salary (&lt;$50K)",
O2922&lt;90000,"Lower Middle ($50K-$90K)",
O2922&lt;130000,"Middle ($90K-$130K)",
O2922&lt;170000,"Upper Middle ($130K-$170K)",
O2922&gt;=170000,"High Salary (&gt;$170K)"
)</f>
        <v>Lower Middle ($50K-$90K)</v>
      </c>
      <c r="R2922" t="str" cm="1">
        <f t="array" ref="R2922">_xlfn.IFS(
G2922&lt;=2,"New Customers (0-2Y)",
G2922&lt;=5,"Growing Customers (3-5Y)",
G2922&lt;=8,"Established Customers (6-8Y)",
G2922&lt;=10,"Loyal Customers (9-10Y)"
)</f>
        <v>Growing Customers (3-5Y)</v>
      </c>
    </row>
    <row r="2923" spans="1:18" x14ac:dyDescent="0.35">
      <c r="A2923">
        <v>15599081</v>
      </c>
      <c r="B2923" t="s">
        <v>1529</v>
      </c>
      <c r="C2923" t="s">
        <v>42</v>
      </c>
      <c r="D2923" t="s">
        <v>18</v>
      </c>
      <c r="E2923">
        <v>46</v>
      </c>
      <c r="F2923" t="s">
        <v>19</v>
      </c>
      <c r="G2923">
        <v>8</v>
      </c>
      <c r="H2923" s="4">
        <v>102785.16</v>
      </c>
      <c r="I2923" t="s">
        <v>33</v>
      </c>
      <c r="J2923">
        <v>1</v>
      </c>
      <c r="K2923">
        <v>507</v>
      </c>
      <c r="L2923" t="s">
        <v>31</v>
      </c>
      <c r="M2923" t="s">
        <v>21</v>
      </c>
      <c r="N2923" t="s">
        <v>22</v>
      </c>
      <c r="O2923" s="4">
        <v>70323.679999999993</v>
      </c>
      <c r="P2923" t="s">
        <v>28</v>
      </c>
      <c r="Q2923" t="str" cm="1">
        <f t="array" ref="Q2923">_xlfn.IFS(
O2923&lt;50000,"Low Salary (&lt;$50K)",
O2923&lt;90000,"Lower Middle ($50K-$90K)",
O2923&lt;130000,"Middle ($90K-$130K)",
O2923&lt;170000,"Upper Middle ($130K-$170K)",
O2923&gt;=170000,"High Salary (&gt;$170K)"
)</f>
        <v>Lower Middle ($50K-$90K)</v>
      </c>
      <c r="R2923" t="str" cm="1">
        <f t="array" ref="R2923">_xlfn.IFS(
G2923&lt;=2,"New Customers (0-2Y)",
G2923&lt;=5,"Growing Customers (3-5Y)",
G2923&lt;=8,"Established Customers (6-8Y)",
G2923&lt;=10,"Loyal Customers (9-10Y)"
)</f>
        <v>Established Customers (6-8Y)</v>
      </c>
    </row>
    <row r="2924" spans="1:18" x14ac:dyDescent="0.35">
      <c r="A2924">
        <v>15705113</v>
      </c>
      <c r="B2924" t="s">
        <v>576</v>
      </c>
      <c r="C2924" t="s">
        <v>26</v>
      </c>
      <c r="D2924" t="s">
        <v>39</v>
      </c>
      <c r="E2924">
        <v>34</v>
      </c>
      <c r="F2924" t="s">
        <v>19</v>
      </c>
      <c r="G2924">
        <v>6</v>
      </c>
      <c r="H2924" s="4">
        <v>83264.28</v>
      </c>
      <c r="I2924" t="s">
        <v>29</v>
      </c>
      <c r="J2924">
        <v>1</v>
      </c>
      <c r="K2924">
        <v>685</v>
      </c>
      <c r="L2924" t="s">
        <v>35</v>
      </c>
      <c r="M2924" t="s">
        <v>27</v>
      </c>
      <c r="N2924" t="s">
        <v>32</v>
      </c>
      <c r="O2924" s="4">
        <v>9663.2800000000007</v>
      </c>
      <c r="P2924" t="s">
        <v>28</v>
      </c>
      <c r="Q2924" t="str" cm="1">
        <f t="array" ref="Q2924">_xlfn.IFS(
O2924&lt;50000,"Low Salary (&lt;$50K)",
O2924&lt;90000,"Lower Middle ($50K-$90K)",
O2924&lt;130000,"Middle ($90K-$130K)",
O2924&lt;170000,"Upper Middle ($130K-$170K)",
O2924&gt;=170000,"High Salary (&gt;$170K)"
)</f>
        <v>Low Salary (&lt;$50K)</v>
      </c>
      <c r="R2924" t="str" cm="1">
        <f t="array" ref="R2924">_xlfn.IFS(
G2924&lt;=2,"New Customers (0-2Y)",
G2924&lt;=5,"Growing Customers (3-5Y)",
G2924&lt;=8,"Established Customers (6-8Y)",
G2924&lt;=10,"Loyal Customers (9-10Y)"
)</f>
        <v>Established Customers (6-8Y)</v>
      </c>
    </row>
    <row r="2925" spans="1:18" x14ac:dyDescent="0.35">
      <c r="A2925">
        <v>15631159</v>
      </c>
      <c r="B2925" t="s">
        <v>46</v>
      </c>
      <c r="C2925" t="s">
        <v>42</v>
      </c>
      <c r="D2925" t="s">
        <v>39</v>
      </c>
      <c r="E2925">
        <v>41</v>
      </c>
      <c r="F2925" t="s">
        <v>19</v>
      </c>
      <c r="G2925">
        <v>4</v>
      </c>
      <c r="H2925" s="4">
        <v>72252.639999999999</v>
      </c>
      <c r="I2925" t="s">
        <v>29</v>
      </c>
      <c r="J2925">
        <v>2</v>
      </c>
      <c r="K2925">
        <v>705</v>
      </c>
      <c r="L2925" t="s">
        <v>35</v>
      </c>
      <c r="M2925" t="s">
        <v>21</v>
      </c>
      <c r="N2925" t="s">
        <v>22</v>
      </c>
      <c r="O2925" s="4">
        <v>142514.66</v>
      </c>
      <c r="P2925" t="s">
        <v>28</v>
      </c>
      <c r="Q2925" t="str" cm="1">
        <f t="array" ref="Q2925">_xlfn.IFS(
O2925&lt;50000,"Low Salary (&lt;$50K)",
O2925&lt;90000,"Lower Middle ($50K-$90K)",
O2925&lt;130000,"Middle ($90K-$130K)",
O2925&lt;170000,"Upper Middle ($130K-$170K)",
O2925&gt;=170000,"High Salary (&gt;$170K)"
)</f>
        <v>Upper Middle ($130K-$170K)</v>
      </c>
      <c r="R2925" t="str" cm="1">
        <f t="array" ref="R2925">_xlfn.IFS(
G2925&lt;=2,"New Customers (0-2Y)",
G2925&lt;=5,"Growing Customers (3-5Y)",
G2925&lt;=8,"Established Customers (6-8Y)",
G2925&lt;=10,"Loyal Customers (9-10Y)"
)</f>
        <v>Growing Customers (3-5Y)</v>
      </c>
    </row>
    <row r="2926" spans="1:18" x14ac:dyDescent="0.35">
      <c r="A2926">
        <v>15792818</v>
      </c>
      <c r="B2926" t="s">
        <v>819</v>
      </c>
      <c r="C2926" t="s">
        <v>42</v>
      </c>
      <c r="D2926" t="s">
        <v>18</v>
      </c>
      <c r="E2926">
        <v>29</v>
      </c>
      <c r="F2926" t="s">
        <v>43</v>
      </c>
      <c r="G2926">
        <v>6</v>
      </c>
      <c r="H2926" s="4">
        <v>148051.51999999999</v>
      </c>
      <c r="I2926" t="s">
        <v>33</v>
      </c>
      <c r="J2926">
        <v>1</v>
      </c>
      <c r="K2926">
        <v>499</v>
      </c>
      <c r="L2926" t="s">
        <v>44</v>
      </c>
      <c r="M2926" t="s">
        <v>21</v>
      </c>
      <c r="N2926" t="s">
        <v>32</v>
      </c>
      <c r="O2926" s="4">
        <v>118623.94</v>
      </c>
      <c r="P2926" t="s">
        <v>28</v>
      </c>
      <c r="Q2926" t="str" cm="1">
        <f t="array" ref="Q2926">_xlfn.IFS(
O2926&lt;50000,"Low Salary (&lt;$50K)",
O2926&lt;90000,"Lower Middle ($50K-$90K)",
O2926&lt;130000,"Middle ($90K-$130K)",
O2926&lt;170000,"Upper Middle ($130K-$170K)",
O2926&gt;=170000,"High Salary (&gt;$170K)"
)</f>
        <v>Middle ($90K-$130K)</v>
      </c>
      <c r="R2926" t="str" cm="1">
        <f t="array" ref="R2926">_xlfn.IFS(
G2926&lt;=2,"New Customers (0-2Y)",
G2926&lt;=5,"Growing Customers (3-5Y)",
G2926&lt;=8,"Established Customers (6-8Y)",
G2926&lt;=10,"Loyal Customers (9-10Y)"
)</f>
        <v>Established Customers (6-8Y)</v>
      </c>
    </row>
    <row r="2927" spans="1:18" x14ac:dyDescent="0.35">
      <c r="A2927">
        <v>15633531</v>
      </c>
      <c r="B2927" t="s">
        <v>1530</v>
      </c>
      <c r="C2927" t="s">
        <v>17</v>
      </c>
      <c r="D2927" t="s">
        <v>18</v>
      </c>
      <c r="E2927">
        <v>76</v>
      </c>
      <c r="F2927" t="s">
        <v>2967</v>
      </c>
      <c r="G2927">
        <v>9</v>
      </c>
      <c r="H2927" s="4">
        <v>138489.66</v>
      </c>
      <c r="I2927" t="s">
        <v>33</v>
      </c>
      <c r="J2927">
        <v>1</v>
      </c>
      <c r="K2927">
        <v>717</v>
      </c>
      <c r="L2927" t="s">
        <v>35</v>
      </c>
      <c r="M2927" t="s">
        <v>21</v>
      </c>
      <c r="N2927" t="s">
        <v>22</v>
      </c>
      <c r="O2927" s="4">
        <v>68400.14</v>
      </c>
      <c r="P2927" t="s">
        <v>28</v>
      </c>
      <c r="Q2927" t="str" cm="1">
        <f t="array" ref="Q2927">_xlfn.IFS(
O2927&lt;50000,"Low Salary (&lt;$50K)",
O2927&lt;90000,"Lower Middle ($50K-$90K)",
O2927&lt;130000,"Middle ($90K-$130K)",
O2927&lt;170000,"Upper Middle ($130K-$170K)",
O2927&gt;=170000,"High Salary (&gt;$170K)"
)</f>
        <v>Lower Middle ($50K-$90K)</v>
      </c>
      <c r="R2927" t="str" cm="1">
        <f t="array" ref="R2927">_xlfn.IFS(
G2927&lt;=2,"New Customers (0-2Y)",
G2927&lt;=5,"Growing Customers (3-5Y)",
G2927&lt;=8,"Established Customers (6-8Y)",
G2927&lt;=10,"Loyal Customers (9-10Y)"
)</f>
        <v>Loyal Customers (9-10Y)</v>
      </c>
    </row>
    <row r="2928" spans="1:18" x14ac:dyDescent="0.35">
      <c r="A2928">
        <v>15744529</v>
      </c>
      <c r="B2928" t="s">
        <v>1492</v>
      </c>
      <c r="C2928" t="s">
        <v>17</v>
      </c>
      <c r="D2928" t="s">
        <v>39</v>
      </c>
      <c r="E2928">
        <v>63</v>
      </c>
      <c r="F2928" t="s">
        <v>2967</v>
      </c>
      <c r="G2928">
        <v>8</v>
      </c>
      <c r="H2928" s="4">
        <v>0</v>
      </c>
      <c r="I2928" t="s">
        <v>24</v>
      </c>
      <c r="J2928">
        <v>2</v>
      </c>
      <c r="K2928">
        <v>510</v>
      </c>
      <c r="L2928" t="s">
        <v>31</v>
      </c>
      <c r="M2928" t="s">
        <v>21</v>
      </c>
      <c r="N2928" t="s">
        <v>22</v>
      </c>
      <c r="O2928" s="4">
        <v>115291.86</v>
      </c>
      <c r="P2928" t="s">
        <v>28</v>
      </c>
      <c r="Q2928" t="str" cm="1">
        <f t="array" ref="Q2928">_xlfn.IFS(
O2928&lt;50000,"Low Salary (&lt;$50K)",
O2928&lt;90000,"Lower Middle ($50K-$90K)",
O2928&lt;130000,"Middle ($90K-$130K)",
O2928&lt;170000,"Upper Middle ($130K-$170K)",
O2928&gt;=170000,"High Salary (&gt;$170K)"
)</f>
        <v>Middle ($90K-$130K)</v>
      </c>
      <c r="R2928" t="str" cm="1">
        <f t="array" ref="R2928">_xlfn.IFS(
G2928&lt;=2,"New Customers (0-2Y)",
G2928&lt;=5,"Growing Customers (3-5Y)",
G2928&lt;=8,"Established Customers (6-8Y)",
G2928&lt;=10,"Loyal Customers (9-10Y)"
)</f>
        <v>Established Customers (6-8Y)</v>
      </c>
    </row>
    <row r="2929" spans="1:18" x14ac:dyDescent="0.35">
      <c r="A2929">
        <v>15669656</v>
      </c>
      <c r="B2929" t="s">
        <v>1491</v>
      </c>
      <c r="C2929" t="s">
        <v>17</v>
      </c>
      <c r="D2929" t="s">
        <v>39</v>
      </c>
      <c r="E2929">
        <v>32</v>
      </c>
      <c r="F2929" t="s">
        <v>19</v>
      </c>
      <c r="G2929">
        <v>6</v>
      </c>
      <c r="H2929" s="4">
        <v>111589.33</v>
      </c>
      <c r="I2929" t="s">
        <v>33</v>
      </c>
      <c r="J2929">
        <v>1</v>
      </c>
      <c r="K2929">
        <v>632</v>
      </c>
      <c r="L2929" t="s">
        <v>20</v>
      </c>
      <c r="M2929" t="s">
        <v>21</v>
      </c>
      <c r="N2929" t="s">
        <v>22</v>
      </c>
      <c r="O2929" s="4">
        <v>170382.99</v>
      </c>
      <c r="P2929" t="s">
        <v>28</v>
      </c>
      <c r="Q2929" t="str" cm="1">
        <f t="array" ref="Q2929">_xlfn.IFS(
O2929&lt;50000,"Low Salary (&lt;$50K)",
O2929&lt;90000,"Lower Middle ($50K-$90K)",
O2929&lt;130000,"Middle ($90K-$130K)",
O2929&lt;170000,"Upper Middle ($130K-$170K)",
O2929&gt;=170000,"High Salary (&gt;$170K)"
)</f>
        <v>High Salary (&gt;$170K)</v>
      </c>
      <c r="R2929" t="str" cm="1">
        <f t="array" ref="R2929">_xlfn.IFS(
G2929&lt;=2,"New Customers (0-2Y)",
G2929&lt;=5,"Growing Customers (3-5Y)",
G2929&lt;=8,"Established Customers (6-8Y)",
G2929&lt;=10,"Loyal Customers (9-10Y)"
)</f>
        <v>Established Customers (6-8Y)</v>
      </c>
    </row>
    <row r="2930" spans="1:18" x14ac:dyDescent="0.35">
      <c r="A2930">
        <v>15581198</v>
      </c>
      <c r="B2930" t="s">
        <v>220</v>
      </c>
      <c r="C2930" t="s">
        <v>42</v>
      </c>
      <c r="D2930" t="s">
        <v>18</v>
      </c>
      <c r="E2930">
        <v>39</v>
      </c>
      <c r="F2930" t="s">
        <v>19</v>
      </c>
      <c r="G2930">
        <v>0</v>
      </c>
      <c r="H2930" s="4">
        <v>122104.79</v>
      </c>
      <c r="I2930" t="s">
        <v>33</v>
      </c>
      <c r="J2930">
        <v>1</v>
      </c>
      <c r="K2930">
        <v>668</v>
      </c>
      <c r="L2930" t="s">
        <v>35</v>
      </c>
      <c r="M2930" t="s">
        <v>21</v>
      </c>
      <c r="N2930" t="s">
        <v>32</v>
      </c>
      <c r="O2930" s="4">
        <v>112946.67</v>
      </c>
      <c r="P2930" t="s">
        <v>23</v>
      </c>
      <c r="Q2930" t="str" cm="1">
        <f t="array" ref="Q2930">_xlfn.IFS(
O2930&lt;50000,"Low Salary (&lt;$50K)",
O2930&lt;90000,"Lower Middle ($50K-$90K)",
O2930&lt;130000,"Middle ($90K-$130K)",
O2930&lt;170000,"Upper Middle ($130K-$170K)",
O2930&gt;=170000,"High Salary (&gt;$170K)"
)</f>
        <v>Middle ($90K-$130K)</v>
      </c>
      <c r="R2930" t="str" cm="1">
        <f t="array" ref="R2930">_xlfn.IFS(
G2930&lt;=2,"New Customers (0-2Y)",
G2930&lt;=5,"Growing Customers (3-5Y)",
G2930&lt;=8,"Established Customers (6-8Y)",
G2930&lt;=10,"Loyal Customers (9-10Y)"
)</f>
        <v>New Customers (0-2Y)</v>
      </c>
    </row>
    <row r="2931" spans="1:18" x14ac:dyDescent="0.35">
      <c r="A2931">
        <v>15729054</v>
      </c>
      <c r="B2931" t="s">
        <v>1531</v>
      </c>
      <c r="C2931" t="s">
        <v>42</v>
      </c>
      <c r="D2931" t="s">
        <v>39</v>
      </c>
      <c r="E2931">
        <v>32</v>
      </c>
      <c r="F2931" t="s">
        <v>19</v>
      </c>
      <c r="G2931">
        <v>4</v>
      </c>
      <c r="H2931" s="4">
        <v>96106.83</v>
      </c>
      <c r="I2931" t="s">
        <v>29</v>
      </c>
      <c r="J2931">
        <v>1</v>
      </c>
      <c r="K2931">
        <v>744</v>
      </c>
      <c r="L2931" t="s">
        <v>35</v>
      </c>
      <c r="M2931" t="s">
        <v>21</v>
      </c>
      <c r="N2931" t="s">
        <v>22</v>
      </c>
      <c r="O2931" s="4">
        <v>79812.77</v>
      </c>
      <c r="P2931" t="s">
        <v>28</v>
      </c>
      <c r="Q2931" t="str" cm="1">
        <f t="array" ref="Q2931">_xlfn.IFS(
O2931&lt;50000,"Low Salary (&lt;$50K)",
O2931&lt;90000,"Lower Middle ($50K-$90K)",
O2931&lt;130000,"Middle ($90K-$130K)",
O2931&lt;170000,"Upper Middle ($130K-$170K)",
O2931&gt;=170000,"High Salary (&gt;$170K)"
)</f>
        <v>Lower Middle ($50K-$90K)</v>
      </c>
      <c r="R2931" t="str" cm="1">
        <f t="array" ref="R2931">_xlfn.IFS(
G2931&lt;=2,"New Customers (0-2Y)",
G2931&lt;=5,"Growing Customers (3-5Y)",
G2931&lt;=8,"Established Customers (6-8Y)",
G2931&lt;=10,"Loyal Customers (9-10Y)"
)</f>
        <v>Growing Customers (3-5Y)</v>
      </c>
    </row>
    <row r="2932" spans="1:18" x14ac:dyDescent="0.35">
      <c r="A2932">
        <v>15573452</v>
      </c>
      <c r="B2932" t="s">
        <v>1532</v>
      </c>
      <c r="C2932" t="s">
        <v>42</v>
      </c>
      <c r="D2932" t="s">
        <v>39</v>
      </c>
      <c r="E2932">
        <v>42</v>
      </c>
      <c r="F2932" t="s">
        <v>19</v>
      </c>
      <c r="G2932">
        <v>7</v>
      </c>
      <c r="H2932" s="4">
        <v>115930.87</v>
      </c>
      <c r="I2932" t="s">
        <v>33</v>
      </c>
      <c r="J2932">
        <v>1</v>
      </c>
      <c r="K2932">
        <v>663</v>
      </c>
      <c r="L2932" t="s">
        <v>35</v>
      </c>
      <c r="M2932" t="s">
        <v>21</v>
      </c>
      <c r="N2932" t="s">
        <v>32</v>
      </c>
      <c r="O2932" s="4">
        <v>19862.78</v>
      </c>
      <c r="P2932" t="s">
        <v>28</v>
      </c>
      <c r="Q2932" t="str" cm="1">
        <f t="array" ref="Q2932">_xlfn.IFS(
O2932&lt;50000,"Low Salary (&lt;$50K)",
O2932&lt;90000,"Lower Middle ($50K-$90K)",
O2932&lt;130000,"Middle ($90K-$130K)",
O2932&lt;170000,"Upper Middle ($130K-$170K)",
O2932&gt;=170000,"High Salary (&gt;$170K)"
)</f>
        <v>Low Salary (&lt;$50K)</v>
      </c>
      <c r="R2932" t="str" cm="1">
        <f t="array" ref="R2932">_xlfn.IFS(
G2932&lt;=2,"New Customers (0-2Y)",
G2932&lt;=5,"Growing Customers (3-5Y)",
G2932&lt;=8,"Established Customers (6-8Y)",
G2932&lt;=10,"Loyal Customers (9-10Y)"
)</f>
        <v>Established Customers (6-8Y)</v>
      </c>
    </row>
    <row r="2933" spans="1:18" x14ac:dyDescent="0.35">
      <c r="A2933">
        <v>15776733</v>
      </c>
      <c r="B2933" t="s">
        <v>1085</v>
      </c>
      <c r="C2933" t="s">
        <v>42</v>
      </c>
      <c r="D2933" t="s">
        <v>18</v>
      </c>
      <c r="E2933">
        <v>37</v>
      </c>
      <c r="F2933" t="s">
        <v>19</v>
      </c>
      <c r="G2933">
        <v>7</v>
      </c>
      <c r="H2933" s="4">
        <v>124513.66</v>
      </c>
      <c r="I2933" t="s">
        <v>33</v>
      </c>
      <c r="J2933">
        <v>2</v>
      </c>
      <c r="K2933">
        <v>638</v>
      </c>
      <c r="L2933" t="s">
        <v>20</v>
      </c>
      <c r="M2933" t="s">
        <v>21</v>
      </c>
      <c r="N2933" t="s">
        <v>32</v>
      </c>
      <c r="O2933" s="4">
        <v>158610.89000000001</v>
      </c>
      <c r="P2933" t="s">
        <v>28</v>
      </c>
      <c r="Q2933" t="str" cm="1">
        <f t="array" ref="Q2933">_xlfn.IFS(
O2933&lt;50000,"Low Salary (&lt;$50K)",
O2933&lt;90000,"Lower Middle ($50K-$90K)",
O2933&lt;130000,"Middle ($90K-$130K)",
O2933&lt;170000,"Upper Middle ($130K-$170K)",
O2933&gt;=170000,"High Salary (&gt;$170K)"
)</f>
        <v>Upper Middle ($130K-$170K)</v>
      </c>
      <c r="R2933" t="str" cm="1">
        <f t="array" ref="R2933">_xlfn.IFS(
G2933&lt;=2,"New Customers (0-2Y)",
G2933&lt;=5,"Growing Customers (3-5Y)",
G2933&lt;=8,"Established Customers (6-8Y)",
G2933&lt;=10,"Loyal Customers (9-10Y)"
)</f>
        <v>Established Customers (6-8Y)</v>
      </c>
    </row>
    <row r="2934" spans="1:18" x14ac:dyDescent="0.35">
      <c r="A2934">
        <v>15724858</v>
      </c>
      <c r="B2934" t="s">
        <v>509</v>
      </c>
      <c r="C2934" t="s">
        <v>17</v>
      </c>
      <c r="D2934" t="s">
        <v>18</v>
      </c>
      <c r="E2934">
        <v>54</v>
      </c>
      <c r="F2934" t="s">
        <v>19</v>
      </c>
      <c r="G2934">
        <v>9</v>
      </c>
      <c r="H2934" s="4">
        <v>0</v>
      </c>
      <c r="I2934" t="s">
        <v>24</v>
      </c>
      <c r="J2934">
        <v>1</v>
      </c>
      <c r="K2934">
        <v>688</v>
      </c>
      <c r="L2934" t="s">
        <v>35</v>
      </c>
      <c r="M2934" t="s">
        <v>21</v>
      </c>
      <c r="N2934" t="s">
        <v>32</v>
      </c>
      <c r="O2934" s="4">
        <v>191212.63</v>
      </c>
      <c r="P2934" t="s">
        <v>23</v>
      </c>
      <c r="Q2934" t="str" cm="1">
        <f t="array" ref="Q2934">_xlfn.IFS(
O2934&lt;50000,"Low Salary (&lt;$50K)",
O2934&lt;90000,"Lower Middle ($50K-$90K)",
O2934&lt;130000,"Middle ($90K-$130K)",
O2934&lt;170000,"Upper Middle ($130K-$170K)",
O2934&gt;=170000,"High Salary (&gt;$170K)"
)</f>
        <v>High Salary (&gt;$170K)</v>
      </c>
      <c r="R2934" t="str" cm="1">
        <f t="array" ref="R2934">_xlfn.IFS(
G2934&lt;=2,"New Customers (0-2Y)",
G2934&lt;=5,"Growing Customers (3-5Y)",
G2934&lt;=8,"Established Customers (6-8Y)",
G2934&lt;=10,"Loyal Customers (9-10Y)"
)</f>
        <v>Loyal Customers (9-10Y)</v>
      </c>
    </row>
    <row r="2935" spans="1:18" x14ac:dyDescent="0.35">
      <c r="A2935">
        <v>15713144</v>
      </c>
      <c r="B2935" t="s">
        <v>1533</v>
      </c>
      <c r="C2935" t="s">
        <v>26</v>
      </c>
      <c r="D2935" t="s">
        <v>39</v>
      </c>
      <c r="E2935">
        <v>46</v>
      </c>
      <c r="F2935" t="s">
        <v>19</v>
      </c>
      <c r="G2935">
        <v>8</v>
      </c>
      <c r="H2935" s="4">
        <v>0</v>
      </c>
      <c r="I2935" t="s">
        <v>24</v>
      </c>
      <c r="J2935">
        <v>1</v>
      </c>
      <c r="K2935">
        <v>588</v>
      </c>
      <c r="L2935" t="s">
        <v>31</v>
      </c>
      <c r="M2935" t="s">
        <v>21</v>
      </c>
      <c r="N2935" t="s">
        <v>32</v>
      </c>
      <c r="O2935" s="4">
        <v>61931.21</v>
      </c>
      <c r="P2935" t="s">
        <v>28</v>
      </c>
      <c r="Q2935" t="str" cm="1">
        <f t="array" ref="Q2935">_xlfn.IFS(
O2935&lt;50000,"Low Salary (&lt;$50K)",
O2935&lt;90000,"Lower Middle ($50K-$90K)",
O2935&lt;130000,"Middle ($90K-$130K)",
O2935&lt;170000,"Upper Middle ($130K-$170K)",
O2935&gt;=170000,"High Salary (&gt;$170K)"
)</f>
        <v>Lower Middle ($50K-$90K)</v>
      </c>
      <c r="R2935" t="str" cm="1">
        <f t="array" ref="R2935">_xlfn.IFS(
G2935&lt;=2,"New Customers (0-2Y)",
G2935&lt;=5,"Growing Customers (3-5Y)",
G2935&lt;=8,"Established Customers (6-8Y)",
G2935&lt;=10,"Loyal Customers (9-10Y)"
)</f>
        <v>Established Customers (6-8Y)</v>
      </c>
    </row>
    <row r="2936" spans="1:18" x14ac:dyDescent="0.35">
      <c r="A2936">
        <v>15690188</v>
      </c>
      <c r="B2936" t="s">
        <v>62</v>
      </c>
      <c r="C2936" t="s">
        <v>17</v>
      </c>
      <c r="D2936" t="s">
        <v>39</v>
      </c>
      <c r="E2936">
        <v>33</v>
      </c>
      <c r="F2936" t="s">
        <v>19</v>
      </c>
      <c r="G2936">
        <v>7</v>
      </c>
      <c r="H2936" s="4">
        <v>0</v>
      </c>
      <c r="I2936" t="s">
        <v>24</v>
      </c>
      <c r="J2936">
        <v>1</v>
      </c>
      <c r="K2936">
        <v>631</v>
      </c>
      <c r="L2936" t="s">
        <v>20</v>
      </c>
      <c r="M2936" t="s">
        <v>21</v>
      </c>
      <c r="N2936" t="s">
        <v>22</v>
      </c>
      <c r="O2936" s="4">
        <v>58043.02</v>
      </c>
      <c r="P2936" t="s">
        <v>23</v>
      </c>
      <c r="Q2936" t="str" cm="1">
        <f t="array" ref="Q2936">_xlfn.IFS(
O2936&lt;50000,"Low Salary (&lt;$50K)",
O2936&lt;90000,"Lower Middle ($50K-$90K)",
O2936&lt;130000,"Middle ($90K-$130K)",
O2936&lt;170000,"Upper Middle ($130K-$170K)",
O2936&gt;=170000,"High Salary (&gt;$170K)"
)</f>
        <v>Lower Middle ($50K-$90K)</v>
      </c>
      <c r="R2936" t="str" cm="1">
        <f t="array" ref="R2936">_xlfn.IFS(
G2936&lt;=2,"New Customers (0-2Y)",
G2936&lt;=5,"Growing Customers (3-5Y)",
G2936&lt;=8,"Established Customers (6-8Y)",
G2936&lt;=10,"Loyal Customers (9-10Y)"
)</f>
        <v>Established Customers (6-8Y)</v>
      </c>
    </row>
    <row r="2937" spans="1:18" x14ac:dyDescent="0.35">
      <c r="A2937">
        <v>15689425</v>
      </c>
      <c r="B2937" t="s">
        <v>731</v>
      </c>
      <c r="C2937" t="s">
        <v>26</v>
      </c>
      <c r="D2937" t="s">
        <v>39</v>
      </c>
      <c r="E2937">
        <v>35</v>
      </c>
      <c r="F2937" t="s">
        <v>19</v>
      </c>
      <c r="G2937">
        <v>8</v>
      </c>
      <c r="H2937" s="4">
        <v>100988.39</v>
      </c>
      <c r="I2937" t="s">
        <v>33</v>
      </c>
      <c r="J2937">
        <v>2</v>
      </c>
      <c r="K2937">
        <v>687</v>
      </c>
      <c r="L2937" t="s">
        <v>35</v>
      </c>
      <c r="M2937" t="s">
        <v>21</v>
      </c>
      <c r="N2937" t="s">
        <v>32</v>
      </c>
      <c r="O2937" s="4">
        <v>22247.27</v>
      </c>
      <c r="P2937" t="s">
        <v>28</v>
      </c>
      <c r="Q2937" t="str" cm="1">
        <f t="array" ref="Q2937">_xlfn.IFS(
O2937&lt;50000,"Low Salary (&lt;$50K)",
O2937&lt;90000,"Lower Middle ($50K-$90K)",
O2937&lt;130000,"Middle ($90K-$130K)",
O2937&lt;170000,"Upper Middle ($130K-$170K)",
O2937&gt;=170000,"High Salary (&gt;$170K)"
)</f>
        <v>Low Salary (&lt;$50K)</v>
      </c>
      <c r="R2937" t="str" cm="1">
        <f t="array" ref="R2937">_xlfn.IFS(
G2937&lt;=2,"New Customers (0-2Y)",
G2937&lt;=5,"Growing Customers (3-5Y)",
G2937&lt;=8,"Established Customers (6-8Y)",
G2937&lt;=10,"Loyal Customers (9-10Y)"
)</f>
        <v>Established Customers (6-8Y)</v>
      </c>
    </row>
    <row r="2938" spans="1:18" x14ac:dyDescent="0.35">
      <c r="A2938">
        <v>15671766</v>
      </c>
      <c r="B2938" t="s">
        <v>430</v>
      </c>
      <c r="C2938" t="s">
        <v>17</v>
      </c>
      <c r="D2938" t="s">
        <v>39</v>
      </c>
      <c r="E2938">
        <v>44</v>
      </c>
      <c r="F2938" t="s">
        <v>19</v>
      </c>
      <c r="G2938">
        <v>10</v>
      </c>
      <c r="H2938" s="4">
        <v>118577.24</v>
      </c>
      <c r="I2938" t="s">
        <v>33</v>
      </c>
      <c r="J2938">
        <v>1</v>
      </c>
      <c r="K2938">
        <v>599</v>
      </c>
      <c r="L2938" t="s">
        <v>31</v>
      </c>
      <c r="M2938" t="s">
        <v>21</v>
      </c>
      <c r="N2938" t="s">
        <v>22</v>
      </c>
      <c r="O2938" s="4">
        <v>31448.52</v>
      </c>
      <c r="P2938" t="s">
        <v>28</v>
      </c>
      <c r="Q2938" t="str" cm="1">
        <f t="array" ref="Q2938">_xlfn.IFS(
O2938&lt;50000,"Low Salary (&lt;$50K)",
O2938&lt;90000,"Lower Middle ($50K-$90K)",
O2938&lt;130000,"Middle ($90K-$130K)",
O2938&lt;170000,"Upper Middle ($130K-$170K)",
O2938&gt;=170000,"High Salary (&gt;$170K)"
)</f>
        <v>Low Salary (&lt;$50K)</v>
      </c>
      <c r="R2938" t="str" cm="1">
        <f t="array" ref="R2938">_xlfn.IFS(
G2938&lt;=2,"New Customers (0-2Y)",
G2938&lt;=5,"Growing Customers (3-5Y)",
G2938&lt;=8,"Established Customers (6-8Y)",
G2938&lt;=10,"Loyal Customers (9-10Y)"
)</f>
        <v>Loyal Customers (9-10Y)</v>
      </c>
    </row>
    <row r="2939" spans="1:18" x14ac:dyDescent="0.35">
      <c r="A2939">
        <v>15782806</v>
      </c>
      <c r="B2939" t="s">
        <v>72</v>
      </c>
      <c r="C2939" t="s">
        <v>26</v>
      </c>
      <c r="D2939" t="s">
        <v>39</v>
      </c>
      <c r="E2939">
        <v>28</v>
      </c>
      <c r="F2939" t="s">
        <v>43</v>
      </c>
      <c r="G2939">
        <v>6</v>
      </c>
      <c r="H2939" s="4">
        <v>0</v>
      </c>
      <c r="I2939" t="s">
        <v>24</v>
      </c>
      <c r="J2939">
        <v>2</v>
      </c>
      <c r="K2939">
        <v>718</v>
      </c>
      <c r="L2939" t="s">
        <v>35</v>
      </c>
      <c r="M2939" t="s">
        <v>21</v>
      </c>
      <c r="N2939" t="s">
        <v>32</v>
      </c>
      <c r="O2939" s="4">
        <v>146875.85999999999</v>
      </c>
      <c r="P2939" t="s">
        <v>28</v>
      </c>
      <c r="Q2939" t="str" cm="1">
        <f t="array" ref="Q2939">_xlfn.IFS(
O2939&lt;50000,"Low Salary (&lt;$50K)",
O2939&lt;90000,"Lower Middle ($50K-$90K)",
O2939&lt;130000,"Middle ($90K-$130K)",
O2939&lt;170000,"Upper Middle ($130K-$170K)",
O2939&gt;=170000,"High Salary (&gt;$170K)"
)</f>
        <v>Upper Middle ($130K-$170K)</v>
      </c>
      <c r="R2939" t="str" cm="1">
        <f t="array" ref="R2939">_xlfn.IFS(
G2939&lt;=2,"New Customers (0-2Y)",
G2939&lt;=5,"Growing Customers (3-5Y)",
G2939&lt;=8,"Established Customers (6-8Y)",
G2939&lt;=10,"Loyal Customers (9-10Y)"
)</f>
        <v>Established Customers (6-8Y)</v>
      </c>
    </row>
    <row r="2940" spans="1:18" x14ac:dyDescent="0.35">
      <c r="A2940">
        <v>15764419</v>
      </c>
      <c r="B2940" t="s">
        <v>1534</v>
      </c>
      <c r="C2940" t="s">
        <v>17</v>
      </c>
      <c r="D2940" t="s">
        <v>39</v>
      </c>
      <c r="E2940">
        <v>27</v>
      </c>
      <c r="F2940" t="s">
        <v>43</v>
      </c>
      <c r="G2940">
        <v>5</v>
      </c>
      <c r="H2940" s="4">
        <v>0</v>
      </c>
      <c r="I2940" t="s">
        <v>24</v>
      </c>
      <c r="J2940">
        <v>2</v>
      </c>
      <c r="K2940">
        <v>730</v>
      </c>
      <c r="L2940" t="s">
        <v>35</v>
      </c>
      <c r="M2940" t="s">
        <v>21</v>
      </c>
      <c r="N2940" t="s">
        <v>22</v>
      </c>
      <c r="O2940" s="4">
        <v>116081.93</v>
      </c>
      <c r="P2940" t="s">
        <v>28</v>
      </c>
      <c r="Q2940" t="str" cm="1">
        <f t="array" ref="Q2940">_xlfn.IFS(
O2940&lt;50000,"Low Salary (&lt;$50K)",
O2940&lt;90000,"Lower Middle ($50K-$90K)",
O2940&lt;130000,"Middle ($90K-$130K)",
O2940&lt;170000,"Upper Middle ($130K-$170K)",
O2940&gt;=170000,"High Salary (&gt;$170K)"
)</f>
        <v>Middle ($90K-$130K)</v>
      </c>
      <c r="R2940" t="str" cm="1">
        <f t="array" ref="R2940">_xlfn.IFS(
G2940&lt;=2,"New Customers (0-2Y)",
G2940&lt;=5,"Growing Customers (3-5Y)",
G2940&lt;=8,"Established Customers (6-8Y)",
G2940&lt;=10,"Loyal Customers (9-10Y)"
)</f>
        <v>Growing Customers (3-5Y)</v>
      </c>
    </row>
    <row r="2941" spans="1:18" x14ac:dyDescent="0.35">
      <c r="A2941">
        <v>15591915</v>
      </c>
      <c r="B2941" t="s">
        <v>946</v>
      </c>
      <c r="C2941" t="s">
        <v>17</v>
      </c>
      <c r="D2941" t="s">
        <v>18</v>
      </c>
      <c r="E2941">
        <v>39</v>
      </c>
      <c r="F2941" t="s">
        <v>19</v>
      </c>
      <c r="G2941">
        <v>2</v>
      </c>
      <c r="H2941" s="4">
        <v>0</v>
      </c>
      <c r="I2941" t="s">
        <v>24</v>
      </c>
      <c r="J2941">
        <v>1</v>
      </c>
      <c r="K2941">
        <v>533</v>
      </c>
      <c r="L2941" t="s">
        <v>31</v>
      </c>
      <c r="M2941" t="s">
        <v>27</v>
      </c>
      <c r="N2941" t="s">
        <v>22</v>
      </c>
      <c r="O2941" s="4">
        <v>73669.94</v>
      </c>
      <c r="P2941" t="s">
        <v>23</v>
      </c>
      <c r="Q2941" t="str" cm="1">
        <f t="array" ref="Q2941">_xlfn.IFS(
O2941&lt;50000,"Low Salary (&lt;$50K)",
O2941&lt;90000,"Lower Middle ($50K-$90K)",
O2941&lt;130000,"Middle ($90K-$130K)",
O2941&lt;170000,"Upper Middle ($130K-$170K)",
O2941&gt;=170000,"High Salary (&gt;$170K)"
)</f>
        <v>Lower Middle ($50K-$90K)</v>
      </c>
      <c r="R2941" t="str" cm="1">
        <f t="array" ref="R2941">_xlfn.IFS(
G2941&lt;=2,"New Customers (0-2Y)",
G2941&lt;=5,"Growing Customers (3-5Y)",
G2941&lt;=8,"Established Customers (6-8Y)",
G2941&lt;=10,"Loyal Customers (9-10Y)"
)</f>
        <v>New Customers (0-2Y)</v>
      </c>
    </row>
    <row r="2942" spans="1:18" x14ac:dyDescent="0.35">
      <c r="A2942">
        <v>15772798</v>
      </c>
      <c r="B2942" t="s">
        <v>1326</v>
      </c>
      <c r="C2942" t="s">
        <v>26</v>
      </c>
      <c r="D2942" t="s">
        <v>18</v>
      </c>
      <c r="E2942">
        <v>28</v>
      </c>
      <c r="F2942" t="s">
        <v>43</v>
      </c>
      <c r="G2942">
        <v>5</v>
      </c>
      <c r="H2942" s="4">
        <v>0</v>
      </c>
      <c r="I2942" t="s">
        <v>24</v>
      </c>
      <c r="J2942">
        <v>2</v>
      </c>
      <c r="K2942">
        <v>711</v>
      </c>
      <c r="L2942" t="s">
        <v>35</v>
      </c>
      <c r="M2942" t="s">
        <v>21</v>
      </c>
      <c r="N2942" t="s">
        <v>22</v>
      </c>
      <c r="O2942" s="4">
        <v>93959.96</v>
      </c>
      <c r="P2942" t="s">
        <v>28</v>
      </c>
      <c r="Q2942" t="str" cm="1">
        <f t="array" ref="Q2942">_xlfn.IFS(
O2942&lt;50000,"Low Salary (&lt;$50K)",
O2942&lt;90000,"Lower Middle ($50K-$90K)",
O2942&lt;130000,"Middle ($90K-$130K)",
O2942&lt;170000,"Upper Middle ($130K-$170K)",
O2942&gt;=170000,"High Salary (&gt;$170K)"
)</f>
        <v>Middle ($90K-$130K)</v>
      </c>
      <c r="R2942" t="str" cm="1">
        <f t="array" ref="R2942">_xlfn.IFS(
G2942&lt;=2,"New Customers (0-2Y)",
G2942&lt;=5,"Growing Customers (3-5Y)",
G2942&lt;=8,"Established Customers (6-8Y)",
G2942&lt;=10,"Loyal Customers (9-10Y)"
)</f>
        <v>Growing Customers (3-5Y)</v>
      </c>
    </row>
    <row r="2943" spans="1:18" x14ac:dyDescent="0.35">
      <c r="A2943">
        <v>15792008</v>
      </c>
      <c r="B2943" t="s">
        <v>155</v>
      </c>
      <c r="C2943" t="s">
        <v>26</v>
      </c>
      <c r="D2943" t="s">
        <v>18</v>
      </c>
      <c r="E2943">
        <v>26</v>
      </c>
      <c r="F2943" t="s">
        <v>43</v>
      </c>
      <c r="G2943">
        <v>9</v>
      </c>
      <c r="H2943" s="4">
        <v>0</v>
      </c>
      <c r="I2943" t="s">
        <v>24</v>
      </c>
      <c r="J2943">
        <v>2</v>
      </c>
      <c r="K2943">
        <v>555</v>
      </c>
      <c r="L2943" t="s">
        <v>31</v>
      </c>
      <c r="M2943" t="s">
        <v>27</v>
      </c>
      <c r="N2943" t="s">
        <v>22</v>
      </c>
      <c r="O2943" s="4">
        <v>158918.03</v>
      </c>
      <c r="P2943" t="s">
        <v>28</v>
      </c>
      <c r="Q2943" t="str" cm="1">
        <f t="array" ref="Q2943">_xlfn.IFS(
O2943&lt;50000,"Low Salary (&lt;$50K)",
O2943&lt;90000,"Lower Middle ($50K-$90K)",
O2943&lt;130000,"Middle ($90K-$130K)",
O2943&lt;170000,"Upper Middle ($130K-$170K)",
O2943&gt;=170000,"High Salary (&gt;$170K)"
)</f>
        <v>Upper Middle ($130K-$170K)</v>
      </c>
      <c r="R2943" t="str" cm="1">
        <f t="array" ref="R2943">_xlfn.IFS(
G2943&lt;=2,"New Customers (0-2Y)",
G2943&lt;=5,"Growing Customers (3-5Y)",
G2943&lt;=8,"Established Customers (6-8Y)",
G2943&lt;=10,"Loyal Customers (9-10Y)"
)</f>
        <v>Loyal Customers (9-10Y)</v>
      </c>
    </row>
    <row r="2944" spans="1:18" x14ac:dyDescent="0.35">
      <c r="A2944">
        <v>15715541</v>
      </c>
      <c r="B2944" t="s">
        <v>239</v>
      </c>
      <c r="C2944" t="s">
        <v>17</v>
      </c>
      <c r="D2944" t="s">
        <v>18</v>
      </c>
      <c r="E2944">
        <v>42</v>
      </c>
      <c r="F2944" t="s">
        <v>19</v>
      </c>
      <c r="G2944">
        <v>9</v>
      </c>
      <c r="H2944" s="4">
        <v>113311.11</v>
      </c>
      <c r="I2944" t="s">
        <v>33</v>
      </c>
      <c r="J2944">
        <v>1</v>
      </c>
      <c r="K2944">
        <v>850</v>
      </c>
      <c r="L2944" t="s">
        <v>37</v>
      </c>
      <c r="M2944" t="s">
        <v>21</v>
      </c>
      <c r="N2944" t="s">
        <v>22</v>
      </c>
      <c r="O2944" s="4">
        <v>198193.75</v>
      </c>
      <c r="P2944" t="s">
        <v>28</v>
      </c>
      <c r="Q2944" t="str" cm="1">
        <f t="array" ref="Q2944">_xlfn.IFS(
O2944&lt;50000,"Low Salary (&lt;$50K)",
O2944&lt;90000,"Lower Middle ($50K-$90K)",
O2944&lt;130000,"Middle ($90K-$130K)",
O2944&lt;170000,"Upper Middle ($130K-$170K)",
O2944&gt;=170000,"High Salary (&gt;$170K)"
)</f>
        <v>High Salary (&gt;$170K)</v>
      </c>
      <c r="R2944" t="str" cm="1">
        <f t="array" ref="R2944">_xlfn.IFS(
G2944&lt;=2,"New Customers (0-2Y)",
G2944&lt;=5,"Growing Customers (3-5Y)",
G2944&lt;=8,"Established Customers (6-8Y)",
G2944&lt;=10,"Loyal Customers (9-10Y)"
)</f>
        <v>Loyal Customers (9-10Y)</v>
      </c>
    </row>
    <row r="2945" spans="1:18" x14ac:dyDescent="0.35">
      <c r="A2945">
        <v>15639277</v>
      </c>
      <c r="B2945" t="s">
        <v>503</v>
      </c>
      <c r="C2945" t="s">
        <v>17</v>
      </c>
      <c r="D2945" t="s">
        <v>18</v>
      </c>
      <c r="E2945">
        <v>41</v>
      </c>
      <c r="F2945" t="s">
        <v>19</v>
      </c>
      <c r="G2945">
        <v>9</v>
      </c>
      <c r="H2945" s="4">
        <v>0</v>
      </c>
      <c r="I2945" t="s">
        <v>24</v>
      </c>
      <c r="J2945">
        <v>1</v>
      </c>
      <c r="K2945">
        <v>678</v>
      </c>
      <c r="L2945" t="s">
        <v>35</v>
      </c>
      <c r="M2945" t="s">
        <v>27</v>
      </c>
      <c r="N2945" t="s">
        <v>32</v>
      </c>
      <c r="O2945" s="4">
        <v>13160.03</v>
      </c>
      <c r="P2945" t="s">
        <v>28</v>
      </c>
      <c r="Q2945" t="str" cm="1">
        <f t="array" ref="Q2945">_xlfn.IFS(
O2945&lt;50000,"Low Salary (&lt;$50K)",
O2945&lt;90000,"Lower Middle ($50K-$90K)",
O2945&lt;130000,"Middle ($90K-$130K)",
O2945&lt;170000,"Upper Middle ($130K-$170K)",
O2945&gt;=170000,"High Salary (&gt;$170K)"
)</f>
        <v>Low Salary (&lt;$50K)</v>
      </c>
      <c r="R2945" t="str" cm="1">
        <f t="array" ref="R2945">_xlfn.IFS(
G2945&lt;=2,"New Customers (0-2Y)",
G2945&lt;=5,"Growing Customers (3-5Y)",
G2945&lt;=8,"Established Customers (6-8Y)",
G2945&lt;=10,"Loyal Customers (9-10Y)"
)</f>
        <v>Loyal Customers (9-10Y)</v>
      </c>
    </row>
    <row r="2946" spans="1:18" x14ac:dyDescent="0.35">
      <c r="A2946">
        <v>15798850</v>
      </c>
      <c r="B2946" t="s">
        <v>1535</v>
      </c>
      <c r="C2946" t="s">
        <v>17</v>
      </c>
      <c r="D2946" t="s">
        <v>39</v>
      </c>
      <c r="E2946">
        <v>32</v>
      </c>
      <c r="F2946" t="s">
        <v>19</v>
      </c>
      <c r="G2946">
        <v>7</v>
      </c>
      <c r="H2946" s="4">
        <v>0</v>
      </c>
      <c r="I2946" t="s">
        <v>24</v>
      </c>
      <c r="J2946">
        <v>2</v>
      </c>
      <c r="K2946">
        <v>576</v>
      </c>
      <c r="L2946" t="s">
        <v>31</v>
      </c>
      <c r="M2946" t="s">
        <v>21</v>
      </c>
      <c r="N2946" t="s">
        <v>32</v>
      </c>
      <c r="O2946" s="4">
        <v>4660.91</v>
      </c>
      <c r="P2946" t="s">
        <v>28</v>
      </c>
      <c r="Q2946" t="str" cm="1">
        <f t="array" ref="Q2946">_xlfn.IFS(
O2946&lt;50000,"Low Salary (&lt;$50K)",
O2946&lt;90000,"Lower Middle ($50K-$90K)",
O2946&lt;130000,"Middle ($90K-$130K)",
O2946&lt;170000,"Upper Middle ($130K-$170K)",
O2946&gt;=170000,"High Salary (&gt;$170K)"
)</f>
        <v>Low Salary (&lt;$50K)</v>
      </c>
      <c r="R2946" t="str" cm="1">
        <f t="array" ref="R2946">_xlfn.IFS(
G2946&lt;=2,"New Customers (0-2Y)",
G2946&lt;=5,"Growing Customers (3-5Y)",
G2946&lt;=8,"Established Customers (6-8Y)",
G2946&lt;=10,"Loyal Customers (9-10Y)"
)</f>
        <v>Established Customers (6-8Y)</v>
      </c>
    </row>
    <row r="2947" spans="1:18" x14ac:dyDescent="0.35">
      <c r="A2947">
        <v>15776348</v>
      </c>
      <c r="B2947" t="s">
        <v>959</v>
      </c>
      <c r="C2947" t="s">
        <v>42</v>
      </c>
      <c r="D2947" t="s">
        <v>39</v>
      </c>
      <c r="E2947">
        <v>20</v>
      </c>
      <c r="F2947" t="s">
        <v>43</v>
      </c>
      <c r="G2947">
        <v>4</v>
      </c>
      <c r="H2947" s="4">
        <v>124365.42</v>
      </c>
      <c r="I2947" t="s">
        <v>33</v>
      </c>
      <c r="J2947">
        <v>1</v>
      </c>
      <c r="K2947">
        <v>835</v>
      </c>
      <c r="L2947" t="s">
        <v>37</v>
      </c>
      <c r="M2947" t="s">
        <v>27</v>
      </c>
      <c r="N2947" t="s">
        <v>32</v>
      </c>
      <c r="O2947" s="4">
        <v>180197.74</v>
      </c>
      <c r="P2947" t="s">
        <v>23</v>
      </c>
      <c r="Q2947" t="str" cm="1">
        <f t="array" ref="Q2947">_xlfn.IFS(
O2947&lt;50000,"Low Salary (&lt;$50K)",
O2947&lt;90000,"Lower Middle ($50K-$90K)",
O2947&lt;130000,"Middle ($90K-$130K)",
O2947&lt;170000,"Upper Middle ($130K-$170K)",
O2947&gt;=170000,"High Salary (&gt;$170K)"
)</f>
        <v>High Salary (&gt;$170K)</v>
      </c>
      <c r="R2947" t="str" cm="1">
        <f t="array" ref="R2947">_xlfn.IFS(
G2947&lt;=2,"New Customers (0-2Y)",
G2947&lt;=5,"Growing Customers (3-5Y)",
G2947&lt;=8,"Established Customers (6-8Y)",
G2947&lt;=10,"Loyal Customers (9-10Y)"
)</f>
        <v>Growing Customers (3-5Y)</v>
      </c>
    </row>
    <row r="2948" spans="1:18" x14ac:dyDescent="0.35">
      <c r="A2948">
        <v>15727696</v>
      </c>
      <c r="B2948" t="s">
        <v>1536</v>
      </c>
      <c r="C2948" t="s">
        <v>17</v>
      </c>
      <c r="D2948" t="s">
        <v>39</v>
      </c>
      <c r="E2948">
        <v>42</v>
      </c>
      <c r="F2948" t="s">
        <v>19</v>
      </c>
      <c r="G2948">
        <v>1</v>
      </c>
      <c r="H2948" s="4">
        <v>147249.29</v>
      </c>
      <c r="I2948" t="s">
        <v>33</v>
      </c>
      <c r="J2948">
        <v>2</v>
      </c>
      <c r="K2948">
        <v>592</v>
      </c>
      <c r="L2948" t="s">
        <v>31</v>
      </c>
      <c r="M2948" t="s">
        <v>21</v>
      </c>
      <c r="N2948" t="s">
        <v>22</v>
      </c>
      <c r="O2948" s="4">
        <v>63023.02</v>
      </c>
      <c r="P2948" t="s">
        <v>28</v>
      </c>
      <c r="Q2948" t="str" cm="1">
        <f t="array" ref="Q2948">_xlfn.IFS(
O2948&lt;50000,"Low Salary (&lt;$50K)",
O2948&lt;90000,"Lower Middle ($50K-$90K)",
O2948&lt;130000,"Middle ($90K-$130K)",
O2948&lt;170000,"Upper Middle ($130K-$170K)",
O2948&gt;=170000,"High Salary (&gt;$170K)"
)</f>
        <v>Lower Middle ($50K-$90K)</v>
      </c>
      <c r="R2948" t="str" cm="1">
        <f t="array" ref="R2948">_xlfn.IFS(
G2948&lt;=2,"New Customers (0-2Y)",
G2948&lt;=5,"Growing Customers (3-5Y)",
G2948&lt;=8,"Established Customers (6-8Y)",
G2948&lt;=10,"Loyal Customers (9-10Y)"
)</f>
        <v>New Customers (0-2Y)</v>
      </c>
    </row>
    <row r="2949" spans="1:18" x14ac:dyDescent="0.35">
      <c r="A2949">
        <v>15793813</v>
      </c>
      <c r="B2949" t="s">
        <v>826</v>
      </c>
      <c r="C2949" t="s">
        <v>17</v>
      </c>
      <c r="D2949" t="s">
        <v>39</v>
      </c>
      <c r="E2949">
        <v>36</v>
      </c>
      <c r="F2949" t="s">
        <v>19</v>
      </c>
      <c r="G2949">
        <v>7</v>
      </c>
      <c r="H2949" s="4">
        <v>103688.19</v>
      </c>
      <c r="I2949" t="s">
        <v>33</v>
      </c>
      <c r="J2949">
        <v>1</v>
      </c>
      <c r="K2949">
        <v>774</v>
      </c>
      <c r="L2949" t="s">
        <v>35</v>
      </c>
      <c r="M2949" t="s">
        <v>27</v>
      </c>
      <c r="N2949" t="s">
        <v>22</v>
      </c>
      <c r="O2949" s="4">
        <v>118971.74</v>
      </c>
      <c r="P2949" t="s">
        <v>28</v>
      </c>
      <c r="Q2949" t="str" cm="1">
        <f t="array" ref="Q2949">_xlfn.IFS(
O2949&lt;50000,"Low Salary (&lt;$50K)",
O2949&lt;90000,"Lower Middle ($50K-$90K)",
O2949&lt;130000,"Middle ($90K-$130K)",
O2949&lt;170000,"Upper Middle ($130K-$170K)",
O2949&gt;=170000,"High Salary (&gt;$170K)"
)</f>
        <v>Middle ($90K-$130K)</v>
      </c>
      <c r="R2949" t="str" cm="1">
        <f t="array" ref="R2949">_xlfn.IFS(
G2949&lt;=2,"New Customers (0-2Y)",
G2949&lt;=5,"Growing Customers (3-5Y)",
G2949&lt;=8,"Established Customers (6-8Y)",
G2949&lt;=10,"Loyal Customers (9-10Y)"
)</f>
        <v>Established Customers (6-8Y)</v>
      </c>
    </row>
    <row r="2950" spans="1:18" x14ac:dyDescent="0.35">
      <c r="A2950">
        <v>15694395</v>
      </c>
      <c r="B2950" t="s">
        <v>633</v>
      </c>
      <c r="C2950" t="s">
        <v>17</v>
      </c>
      <c r="D2950" t="s">
        <v>18</v>
      </c>
      <c r="E2950">
        <v>29</v>
      </c>
      <c r="F2950" t="s">
        <v>43</v>
      </c>
      <c r="G2950">
        <v>1</v>
      </c>
      <c r="H2950" s="4">
        <v>138740.24</v>
      </c>
      <c r="I2950" t="s">
        <v>33</v>
      </c>
      <c r="J2950">
        <v>2</v>
      </c>
      <c r="K2950">
        <v>620</v>
      </c>
      <c r="L2950" t="s">
        <v>20</v>
      </c>
      <c r="M2950" t="s">
        <v>27</v>
      </c>
      <c r="N2950" t="s">
        <v>32</v>
      </c>
      <c r="O2950" s="4">
        <v>154700.60999999999</v>
      </c>
      <c r="P2950" t="s">
        <v>28</v>
      </c>
      <c r="Q2950" t="str" cm="1">
        <f t="array" ref="Q2950">_xlfn.IFS(
O2950&lt;50000,"Low Salary (&lt;$50K)",
O2950&lt;90000,"Lower Middle ($50K-$90K)",
O2950&lt;130000,"Middle ($90K-$130K)",
O2950&lt;170000,"Upper Middle ($130K-$170K)",
O2950&gt;=170000,"High Salary (&gt;$170K)"
)</f>
        <v>Upper Middle ($130K-$170K)</v>
      </c>
      <c r="R2950" t="str" cm="1">
        <f t="array" ref="R2950">_xlfn.IFS(
G2950&lt;=2,"New Customers (0-2Y)",
G2950&lt;=5,"Growing Customers (3-5Y)",
G2950&lt;=8,"Established Customers (6-8Y)",
G2950&lt;=10,"Loyal Customers (9-10Y)"
)</f>
        <v>New Customers (0-2Y)</v>
      </c>
    </row>
    <row r="2951" spans="1:18" x14ac:dyDescent="0.35">
      <c r="A2951">
        <v>15764195</v>
      </c>
      <c r="B2951" t="s">
        <v>1537</v>
      </c>
      <c r="C2951" t="s">
        <v>26</v>
      </c>
      <c r="D2951" t="s">
        <v>39</v>
      </c>
      <c r="E2951">
        <v>39</v>
      </c>
      <c r="F2951" t="s">
        <v>19</v>
      </c>
      <c r="G2951">
        <v>4</v>
      </c>
      <c r="H2951" s="4">
        <v>111900.14</v>
      </c>
      <c r="I2951" t="s">
        <v>33</v>
      </c>
      <c r="J2951">
        <v>1</v>
      </c>
      <c r="K2951">
        <v>519</v>
      </c>
      <c r="L2951" t="s">
        <v>31</v>
      </c>
      <c r="M2951" t="s">
        <v>21</v>
      </c>
      <c r="N2951" t="s">
        <v>22</v>
      </c>
      <c r="O2951" s="4">
        <v>97577.17</v>
      </c>
      <c r="P2951" t="s">
        <v>28</v>
      </c>
      <c r="Q2951" t="str" cm="1">
        <f t="array" ref="Q2951">_xlfn.IFS(
O2951&lt;50000,"Low Salary (&lt;$50K)",
O2951&lt;90000,"Lower Middle ($50K-$90K)",
O2951&lt;130000,"Middle ($90K-$130K)",
O2951&lt;170000,"Upper Middle ($130K-$170K)",
O2951&gt;=170000,"High Salary (&gt;$170K)"
)</f>
        <v>Middle ($90K-$130K)</v>
      </c>
      <c r="R2951" t="str" cm="1">
        <f t="array" ref="R2951">_xlfn.IFS(
G2951&lt;=2,"New Customers (0-2Y)",
G2951&lt;=5,"Growing Customers (3-5Y)",
G2951&lt;=8,"Established Customers (6-8Y)",
G2951&lt;=10,"Loyal Customers (9-10Y)"
)</f>
        <v>Growing Customers (3-5Y)</v>
      </c>
    </row>
    <row r="2952" spans="1:18" x14ac:dyDescent="0.35">
      <c r="A2952">
        <v>15744919</v>
      </c>
      <c r="B2952" t="s">
        <v>411</v>
      </c>
      <c r="C2952" t="s">
        <v>26</v>
      </c>
      <c r="D2952" t="s">
        <v>18</v>
      </c>
      <c r="E2952">
        <v>37</v>
      </c>
      <c r="F2952" t="s">
        <v>19</v>
      </c>
      <c r="G2952">
        <v>0</v>
      </c>
      <c r="H2952" s="4">
        <v>152760.24</v>
      </c>
      <c r="I2952" t="s">
        <v>33</v>
      </c>
      <c r="J2952">
        <v>1</v>
      </c>
      <c r="K2952">
        <v>734</v>
      </c>
      <c r="L2952" t="s">
        <v>35</v>
      </c>
      <c r="M2952" t="s">
        <v>21</v>
      </c>
      <c r="N2952" t="s">
        <v>22</v>
      </c>
      <c r="O2952" s="4">
        <v>48990.5</v>
      </c>
      <c r="P2952" t="s">
        <v>28</v>
      </c>
      <c r="Q2952" t="str" cm="1">
        <f t="array" ref="Q2952">_xlfn.IFS(
O2952&lt;50000,"Low Salary (&lt;$50K)",
O2952&lt;90000,"Lower Middle ($50K-$90K)",
O2952&lt;130000,"Middle ($90K-$130K)",
O2952&lt;170000,"Upper Middle ($130K-$170K)",
O2952&gt;=170000,"High Salary (&gt;$170K)"
)</f>
        <v>Low Salary (&lt;$50K)</v>
      </c>
      <c r="R2952" t="str" cm="1">
        <f t="array" ref="R2952">_xlfn.IFS(
G2952&lt;=2,"New Customers (0-2Y)",
G2952&lt;=5,"Growing Customers (3-5Y)",
G2952&lt;=8,"Established Customers (6-8Y)",
G2952&lt;=10,"Loyal Customers (9-10Y)"
)</f>
        <v>New Customers (0-2Y)</v>
      </c>
    </row>
    <row r="2953" spans="1:18" x14ac:dyDescent="0.35">
      <c r="A2953">
        <v>15671655</v>
      </c>
      <c r="B2953" t="s">
        <v>145</v>
      </c>
      <c r="C2953" t="s">
        <v>42</v>
      </c>
      <c r="D2953" t="s">
        <v>39</v>
      </c>
      <c r="E2953">
        <v>31</v>
      </c>
      <c r="F2953" t="s">
        <v>19</v>
      </c>
      <c r="G2953">
        <v>7</v>
      </c>
      <c r="H2953" s="4">
        <v>143966.29999999999</v>
      </c>
      <c r="I2953" t="s">
        <v>33</v>
      </c>
      <c r="J2953">
        <v>2</v>
      </c>
      <c r="K2953">
        <v>763</v>
      </c>
      <c r="L2953" t="s">
        <v>35</v>
      </c>
      <c r="M2953" t="s">
        <v>21</v>
      </c>
      <c r="N2953" t="s">
        <v>22</v>
      </c>
      <c r="O2953" s="4">
        <v>140262.96</v>
      </c>
      <c r="P2953" t="s">
        <v>23</v>
      </c>
      <c r="Q2953" t="str" cm="1">
        <f t="array" ref="Q2953">_xlfn.IFS(
O2953&lt;50000,"Low Salary (&lt;$50K)",
O2953&lt;90000,"Lower Middle ($50K-$90K)",
O2953&lt;130000,"Middle ($90K-$130K)",
O2953&lt;170000,"Upper Middle ($130K-$170K)",
O2953&gt;=170000,"High Salary (&gt;$170K)"
)</f>
        <v>Upper Middle ($130K-$170K)</v>
      </c>
      <c r="R2953" t="str" cm="1">
        <f t="array" ref="R2953">_xlfn.IFS(
G2953&lt;=2,"New Customers (0-2Y)",
G2953&lt;=5,"Growing Customers (3-5Y)",
G2953&lt;=8,"Established Customers (6-8Y)",
G2953&lt;=10,"Loyal Customers (9-10Y)"
)</f>
        <v>Established Customers (6-8Y)</v>
      </c>
    </row>
    <row r="2954" spans="1:18" x14ac:dyDescent="0.35">
      <c r="A2954">
        <v>15654901</v>
      </c>
      <c r="B2954" t="s">
        <v>1119</v>
      </c>
      <c r="C2954" t="s">
        <v>17</v>
      </c>
      <c r="D2954" t="s">
        <v>39</v>
      </c>
      <c r="E2954">
        <v>51</v>
      </c>
      <c r="F2954" t="s">
        <v>19</v>
      </c>
      <c r="G2954">
        <v>10</v>
      </c>
      <c r="H2954" s="4">
        <v>141556.96</v>
      </c>
      <c r="I2954" t="s">
        <v>33</v>
      </c>
      <c r="J2954">
        <v>1</v>
      </c>
      <c r="K2954">
        <v>733</v>
      </c>
      <c r="L2954" t="s">
        <v>35</v>
      </c>
      <c r="M2954" t="s">
        <v>21</v>
      </c>
      <c r="N2954" t="s">
        <v>32</v>
      </c>
      <c r="O2954" s="4">
        <v>130189.53</v>
      </c>
      <c r="P2954" t="s">
        <v>28</v>
      </c>
      <c r="Q2954" t="str" cm="1">
        <f t="array" ref="Q2954">_xlfn.IFS(
O2954&lt;50000,"Low Salary (&lt;$50K)",
O2954&lt;90000,"Lower Middle ($50K-$90K)",
O2954&lt;130000,"Middle ($90K-$130K)",
O2954&lt;170000,"Upper Middle ($130K-$170K)",
O2954&gt;=170000,"High Salary (&gt;$170K)"
)</f>
        <v>Upper Middle ($130K-$170K)</v>
      </c>
      <c r="R2954" t="str" cm="1">
        <f t="array" ref="R2954">_xlfn.IFS(
G2954&lt;=2,"New Customers (0-2Y)",
G2954&lt;=5,"Growing Customers (3-5Y)",
G2954&lt;=8,"Established Customers (6-8Y)",
G2954&lt;=10,"Loyal Customers (9-10Y)"
)</f>
        <v>Loyal Customers (9-10Y)</v>
      </c>
    </row>
    <row r="2955" spans="1:18" x14ac:dyDescent="0.35">
      <c r="A2955">
        <v>15649136</v>
      </c>
      <c r="B2955" t="s">
        <v>636</v>
      </c>
      <c r="C2955" t="s">
        <v>17</v>
      </c>
      <c r="D2955" t="s">
        <v>18</v>
      </c>
      <c r="E2955">
        <v>43</v>
      </c>
      <c r="F2955" t="s">
        <v>19</v>
      </c>
      <c r="G2955">
        <v>6</v>
      </c>
      <c r="H2955" s="4">
        <v>0</v>
      </c>
      <c r="I2955" t="s">
        <v>24</v>
      </c>
      <c r="J2955">
        <v>2</v>
      </c>
      <c r="K2955">
        <v>650</v>
      </c>
      <c r="L2955" t="s">
        <v>20</v>
      </c>
      <c r="M2955" t="s">
        <v>21</v>
      </c>
      <c r="N2955" t="s">
        <v>22</v>
      </c>
      <c r="O2955" s="4">
        <v>16301.91</v>
      </c>
      <c r="P2955" t="s">
        <v>28</v>
      </c>
      <c r="Q2955" t="str" cm="1">
        <f t="array" ref="Q2955">_xlfn.IFS(
O2955&lt;50000,"Low Salary (&lt;$50K)",
O2955&lt;90000,"Lower Middle ($50K-$90K)",
O2955&lt;130000,"Middle ($90K-$130K)",
O2955&lt;170000,"Upper Middle ($130K-$170K)",
O2955&gt;=170000,"High Salary (&gt;$170K)"
)</f>
        <v>Low Salary (&lt;$50K)</v>
      </c>
      <c r="R2955" t="str" cm="1">
        <f t="array" ref="R2955">_xlfn.IFS(
G2955&lt;=2,"New Customers (0-2Y)",
G2955&lt;=5,"Growing Customers (3-5Y)",
G2955&lt;=8,"Established Customers (6-8Y)",
G2955&lt;=10,"Loyal Customers (9-10Y)"
)</f>
        <v>Established Customers (6-8Y)</v>
      </c>
    </row>
    <row r="2956" spans="1:18" x14ac:dyDescent="0.35">
      <c r="A2956">
        <v>15775562</v>
      </c>
      <c r="B2956" t="s">
        <v>1538</v>
      </c>
      <c r="C2956" t="s">
        <v>17</v>
      </c>
      <c r="D2956" t="s">
        <v>18</v>
      </c>
      <c r="E2956">
        <v>33</v>
      </c>
      <c r="F2956" t="s">
        <v>19</v>
      </c>
      <c r="G2956">
        <v>5</v>
      </c>
      <c r="H2956" s="4">
        <v>0</v>
      </c>
      <c r="I2956" t="s">
        <v>24</v>
      </c>
      <c r="J2956">
        <v>2</v>
      </c>
      <c r="K2956">
        <v>538</v>
      </c>
      <c r="L2956" t="s">
        <v>31</v>
      </c>
      <c r="M2956" t="s">
        <v>21</v>
      </c>
      <c r="N2956" t="s">
        <v>32</v>
      </c>
      <c r="O2956" s="4">
        <v>126962.41</v>
      </c>
      <c r="P2956" t="s">
        <v>28</v>
      </c>
      <c r="Q2956" t="str" cm="1">
        <f t="array" ref="Q2956">_xlfn.IFS(
O2956&lt;50000,"Low Salary (&lt;$50K)",
O2956&lt;90000,"Lower Middle ($50K-$90K)",
O2956&lt;130000,"Middle ($90K-$130K)",
O2956&lt;170000,"Upper Middle ($130K-$170K)",
O2956&gt;=170000,"High Salary (&gt;$170K)"
)</f>
        <v>Middle ($90K-$130K)</v>
      </c>
      <c r="R2956" t="str" cm="1">
        <f t="array" ref="R2956">_xlfn.IFS(
G2956&lt;=2,"New Customers (0-2Y)",
G2956&lt;=5,"Growing Customers (3-5Y)",
G2956&lt;=8,"Established Customers (6-8Y)",
G2956&lt;=10,"Loyal Customers (9-10Y)"
)</f>
        <v>Growing Customers (3-5Y)</v>
      </c>
    </row>
    <row r="2957" spans="1:18" x14ac:dyDescent="0.35">
      <c r="A2957">
        <v>15807481</v>
      </c>
      <c r="B2957" t="s">
        <v>906</v>
      </c>
      <c r="C2957" t="s">
        <v>17</v>
      </c>
      <c r="D2957" t="s">
        <v>18</v>
      </c>
      <c r="E2957">
        <v>46</v>
      </c>
      <c r="F2957" t="s">
        <v>19</v>
      </c>
      <c r="G2957">
        <v>1</v>
      </c>
      <c r="H2957" s="4">
        <v>0</v>
      </c>
      <c r="I2957" t="s">
        <v>24</v>
      </c>
      <c r="J2957">
        <v>1</v>
      </c>
      <c r="K2957">
        <v>577</v>
      </c>
      <c r="L2957" t="s">
        <v>31</v>
      </c>
      <c r="M2957" t="s">
        <v>21</v>
      </c>
      <c r="N2957" t="s">
        <v>22</v>
      </c>
      <c r="O2957" s="4">
        <v>158750.53</v>
      </c>
      <c r="P2957" t="s">
        <v>28</v>
      </c>
      <c r="Q2957" t="str" cm="1">
        <f t="array" ref="Q2957">_xlfn.IFS(
O2957&lt;50000,"Low Salary (&lt;$50K)",
O2957&lt;90000,"Lower Middle ($50K-$90K)",
O2957&lt;130000,"Middle ($90K-$130K)",
O2957&lt;170000,"Upper Middle ($130K-$170K)",
O2957&gt;=170000,"High Salary (&gt;$170K)"
)</f>
        <v>Upper Middle ($130K-$170K)</v>
      </c>
      <c r="R2957" t="str" cm="1">
        <f t="array" ref="R2957">_xlfn.IFS(
G2957&lt;=2,"New Customers (0-2Y)",
G2957&lt;=5,"Growing Customers (3-5Y)",
G2957&lt;=8,"Established Customers (6-8Y)",
G2957&lt;=10,"Loyal Customers (9-10Y)"
)</f>
        <v>New Customers (0-2Y)</v>
      </c>
    </row>
    <row r="2958" spans="1:18" x14ac:dyDescent="0.35">
      <c r="A2958">
        <v>15642885</v>
      </c>
      <c r="B2958" t="s">
        <v>502</v>
      </c>
      <c r="C2958" t="s">
        <v>17</v>
      </c>
      <c r="D2958" t="s">
        <v>39</v>
      </c>
      <c r="E2958">
        <v>30</v>
      </c>
      <c r="F2958" t="s">
        <v>19</v>
      </c>
      <c r="G2958">
        <v>8</v>
      </c>
      <c r="H2958" s="4">
        <v>0</v>
      </c>
      <c r="I2958" t="s">
        <v>24</v>
      </c>
      <c r="J2958">
        <v>2</v>
      </c>
      <c r="K2958">
        <v>792</v>
      </c>
      <c r="L2958" t="s">
        <v>37</v>
      </c>
      <c r="M2958" t="s">
        <v>21</v>
      </c>
      <c r="N2958" t="s">
        <v>32</v>
      </c>
      <c r="O2958" s="4">
        <v>199644.2</v>
      </c>
      <c r="P2958" t="s">
        <v>28</v>
      </c>
      <c r="Q2958" t="str" cm="1">
        <f t="array" ref="Q2958">_xlfn.IFS(
O2958&lt;50000,"Low Salary (&lt;$50K)",
O2958&lt;90000,"Lower Middle ($50K-$90K)",
O2958&lt;130000,"Middle ($90K-$130K)",
O2958&lt;170000,"Upper Middle ($130K-$170K)",
O2958&gt;=170000,"High Salary (&gt;$170K)"
)</f>
        <v>High Salary (&gt;$170K)</v>
      </c>
      <c r="R2958" t="str" cm="1">
        <f t="array" ref="R2958">_xlfn.IFS(
G2958&lt;=2,"New Customers (0-2Y)",
G2958&lt;=5,"Growing Customers (3-5Y)",
G2958&lt;=8,"Established Customers (6-8Y)",
G2958&lt;=10,"Loyal Customers (9-10Y)"
)</f>
        <v>Established Customers (6-8Y)</v>
      </c>
    </row>
    <row r="2959" spans="1:18" x14ac:dyDescent="0.35">
      <c r="A2959">
        <v>15789109</v>
      </c>
      <c r="B2959" t="s">
        <v>72</v>
      </c>
      <c r="C2959" t="s">
        <v>17</v>
      </c>
      <c r="D2959" t="s">
        <v>18</v>
      </c>
      <c r="E2959">
        <v>41</v>
      </c>
      <c r="F2959" t="s">
        <v>19</v>
      </c>
      <c r="G2959">
        <v>10</v>
      </c>
      <c r="H2959" s="4">
        <v>0</v>
      </c>
      <c r="I2959" t="s">
        <v>24</v>
      </c>
      <c r="J2959">
        <v>1</v>
      </c>
      <c r="K2959">
        <v>686</v>
      </c>
      <c r="L2959" t="s">
        <v>35</v>
      </c>
      <c r="M2959" t="s">
        <v>21</v>
      </c>
      <c r="N2959" t="s">
        <v>22</v>
      </c>
      <c r="O2959" s="4">
        <v>144272.71</v>
      </c>
      <c r="P2959" t="s">
        <v>23</v>
      </c>
      <c r="Q2959" t="str" cm="1">
        <f t="array" ref="Q2959">_xlfn.IFS(
O2959&lt;50000,"Low Salary (&lt;$50K)",
O2959&lt;90000,"Lower Middle ($50K-$90K)",
O2959&lt;130000,"Middle ($90K-$130K)",
O2959&lt;170000,"Upper Middle ($130K-$170K)",
O2959&gt;=170000,"High Salary (&gt;$170K)"
)</f>
        <v>Upper Middle ($130K-$170K)</v>
      </c>
      <c r="R2959" t="str" cm="1">
        <f t="array" ref="R2959">_xlfn.IFS(
G2959&lt;=2,"New Customers (0-2Y)",
G2959&lt;=5,"Growing Customers (3-5Y)",
G2959&lt;=8,"Established Customers (6-8Y)",
G2959&lt;=10,"Loyal Customers (9-10Y)"
)</f>
        <v>Loyal Customers (9-10Y)</v>
      </c>
    </row>
    <row r="2960" spans="1:18" x14ac:dyDescent="0.35">
      <c r="A2960">
        <v>15814004</v>
      </c>
      <c r="B2960" t="s">
        <v>1539</v>
      </c>
      <c r="C2960" t="s">
        <v>17</v>
      </c>
      <c r="D2960" t="s">
        <v>39</v>
      </c>
      <c r="E2960">
        <v>29</v>
      </c>
      <c r="F2960" t="s">
        <v>43</v>
      </c>
      <c r="G2960">
        <v>2</v>
      </c>
      <c r="H2960" s="4">
        <v>0</v>
      </c>
      <c r="I2960" t="s">
        <v>24</v>
      </c>
      <c r="J2960">
        <v>2</v>
      </c>
      <c r="K2960">
        <v>589</v>
      </c>
      <c r="L2960" t="s">
        <v>31</v>
      </c>
      <c r="M2960" t="s">
        <v>27</v>
      </c>
      <c r="N2960" t="s">
        <v>22</v>
      </c>
      <c r="O2960" s="4">
        <v>98320.27</v>
      </c>
      <c r="P2960" t="s">
        <v>28</v>
      </c>
      <c r="Q2960" t="str" cm="1">
        <f t="array" ref="Q2960">_xlfn.IFS(
O2960&lt;50000,"Low Salary (&lt;$50K)",
O2960&lt;90000,"Lower Middle ($50K-$90K)",
O2960&lt;130000,"Middle ($90K-$130K)",
O2960&lt;170000,"Upper Middle ($130K-$170K)",
O2960&gt;=170000,"High Salary (&gt;$170K)"
)</f>
        <v>Middle ($90K-$130K)</v>
      </c>
      <c r="R2960" t="str" cm="1">
        <f t="array" ref="R2960">_xlfn.IFS(
G2960&lt;=2,"New Customers (0-2Y)",
G2960&lt;=5,"Growing Customers (3-5Y)",
G2960&lt;=8,"Established Customers (6-8Y)",
G2960&lt;=10,"Loyal Customers (9-10Y)"
)</f>
        <v>New Customers (0-2Y)</v>
      </c>
    </row>
    <row r="2961" spans="1:18" x14ac:dyDescent="0.35">
      <c r="A2961">
        <v>15673619</v>
      </c>
      <c r="B2961" t="s">
        <v>1350</v>
      </c>
      <c r="C2961" t="s">
        <v>17</v>
      </c>
      <c r="D2961" t="s">
        <v>39</v>
      </c>
      <c r="E2961">
        <v>25</v>
      </c>
      <c r="F2961" t="s">
        <v>43</v>
      </c>
      <c r="G2961">
        <v>9</v>
      </c>
      <c r="H2961" s="4">
        <v>162560.32000000001</v>
      </c>
      <c r="I2961" t="s">
        <v>33</v>
      </c>
      <c r="J2961">
        <v>1</v>
      </c>
      <c r="K2961">
        <v>530</v>
      </c>
      <c r="L2961" t="s">
        <v>31</v>
      </c>
      <c r="M2961" t="s">
        <v>21</v>
      </c>
      <c r="N2961" t="s">
        <v>32</v>
      </c>
      <c r="O2961" s="4">
        <v>64129.03</v>
      </c>
      <c r="P2961" t="s">
        <v>28</v>
      </c>
      <c r="Q2961" t="str" cm="1">
        <f t="array" ref="Q2961">_xlfn.IFS(
O2961&lt;50000,"Low Salary (&lt;$50K)",
O2961&lt;90000,"Lower Middle ($50K-$90K)",
O2961&lt;130000,"Middle ($90K-$130K)",
O2961&lt;170000,"Upper Middle ($130K-$170K)",
O2961&gt;=170000,"High Salary (&gt;$170K)"
)</f>
        <v>Lower Middle ($50K-$90K)</v>
      </c>
      <c r="R2961" t="str" cm="1">
        <f t="array" ref="R2961">_xlfn.IFS(
G2961&lt;=2,"New Customers (0-2Y)",
G2961&lt;=5,"Growing Customers (3-5Y)",
G2961&lt;=8,"Established Customers (6-8Y)",
G2961&lt;=10,"Loyal Customers (9-10Y)"
)</f>
        <v>Loyal Customers (9-10Y)</v>
      </c>
    </row>
    <row r="2962" spans="1:18" x14ac:dyDescent="0.35">
      <c r="A2962">
        <v>15595135</v>
      </c>
      <c r="B2962" t="s">
        <v>1540</v>
      </c>
      <c r="C2962" t="s">
        <v>42</v>
      </c>
      <c r="D2962" t="s">
        <v>18</v>
      </c>
      <c r="E2962">
        <v>29</v>
      </c>
      <c r="F2962" t="s">
        <v>43</v>
      </c>
      <c r="G2962">
        <v>7</v>
      </c>
      <c r="H2962" s="4">
        <v>123229.46</v>
      </c>
      <c r="I2962" t="s">
        <v>33</v>
      </c>
      <c r="J2962">
        <v>1</v>
      </c>
      <c r="K2962">
        <v>778</v>
      </c>
      <c r="L2962" t="s">
        <v>35</v>
      </c>
      <c r="M2962" t="s">
        <v>21</v>
      </c>
      <c r="N2962" t="s">
        <v>32</v>
      </c>
      <c r="O2962" s="4">
        <v>181221.09</v>
      </c>
      <c r="P2962" t="s">
        <v>28</v>
      </c>
      <c r="Q2962" t="str" cm="1">
        <f t="array" ref="Q2962">_xlfn.IFS(
O2962&lt;50000,"Low Salary (&lt;$50K)",
O2962&lt;90000,"Lower Middle ($50K-$90K)",
O2962&lt;130000,"Middle ($90K-$130K)",
O2962&lt;170000,"Upper Middle ($130K-$170K)",
O2962&gt;=170000,"High Salary (&gt;$170K)"
)</f>
        <v>High Salary (&gt;$170K)</v>
      </c>
      <c r="R2962" t="str" cm="1">
        <f t="array" ref="R2962">_xlfn.IFS(
G2962&lt;=2,"New Customers (0-2Y)",
G2962&lt;=5,"Growing Customers (3-5Y)",
G2962&lt;=8,"Established Customers (6-8Y)",
G2962&lt;=10,"Loyal Customers (9-10Y)"
)</f>
        <v>Established Customers (6-8Y)</v>
      </c>
    </row>
    <row r="2963" spans="1:18" x14ac:dyDescent="0.35">
      <c r="A2963">
        <v>15583681</v>
      </c>
      <c r="B2963" t="s">
        <v>1541</v>
      </c>
      <c r="C2963" t="s">
        <v>26</v>
      </c>
      <c r="D2963" t="s">
        <v>39</v>
      </c>
      <c r="E2963">
        <v>31</v>
      </c>
      <c r="F2963" t="s">
        <v>19</v>
      </c>
      <c r="G2963">
        <v>7</v>
      </c>
      <c r="H2963" s="4">
        <v>76665.710000000006</v>
      </c>
      <c r="I2963" t="s">
        <v>29</v>
      </c>
      <c r="J2963">
        <v>2</v>
      </c>
      <c r="K2963">
        <v>616</v>
      </c>
      <c r="L2963" t="s">
        <v>20</v>
      </c>
      <c r="M2963" t="s">
        <v>21</v>
      </c>
      <c r="N2963" t="s">
        <v>22</v>
      </c>
      <c r="O2963" s="4">
        <v>163809.07999999999</v>
      </c>
      <c r="P2963" t="s">
        <v>28</v>
      </c>
      <c r="Q2963" t="str" cm="1">
        <f t="array" ref="Q2963">_xlfn.IFS(
O2963&lt;50000,"Low Salary (&lt;$50K)",
O2963&lt;90000,"Lower Middle ($50K-$90K)",
O2963&lt;130000,"Middle ($90K-$130K)",
O2963&lt;170000,"Upper Middle ($130K-$170K)",
O2963&gt;=170000,"High Salary (&gt;$170K)"
)</f>
        <v>Upper Middle ($130K-$170K)</v>
      </c>
      <c r="R2963" t="str" cm="1">
        <f t="array" ref="R2963">_xlfn.IFS(
G2963&lt;=2,"New Customers (0-2Y)",
G2963&lt;=5,"Growing Customers (3-5Y)",
G2963&lt;=8,"Established Customers (6-8Y)",
G2963&lt;=10,"Loyal Customers (9-10Y)"
)</f>
        <v>Established Customers (6-8Y)</v>
      </c>
    </row>
    <row r="2964" spans="1:18" x14ac:dyDescent="0.35">
      <c r="A2964">
        <v>15605000</v>
      </c>
      <c r="B2964" t="s">
        <v>1542</v>
      </c>
      <c r="C2964" t="s">
        <v>17</v>
      </c>
      <c r="D2964" t="s">
        <v>39</v>
      </c>
      <c r="E2964">
        <v>38</v>
      </c>
      <c r="F2964" t="s">
        <v>19</v>
      </c>
      <c r="G2964">
        <v>9</v>
      </c>
      <c r="H2964" s="4">
        <v>140278.99</v>
      </c>
      <c r="I2964" t="s">
        <v>33</v>
      </c>
      <c r="J2964">
        <v>3</v>
      </c>
      <c r="K2964">
        <v>550</v>
      </c>
      <c r="L2964" t="s">
        <v>31</v>
      </c>
      <c r="M2964" t="s">
        <v>21</v>
      </c>
      <c r="N2964" t="s">
        <v>22</v>
      </c>
      <c r="O2964" s="4">
        <v>171457.06</v>
      </c>
      <c r="P2964" t="s">
        <v>23</v>
      </c>
      <c r="Q2964" t="str" cm="1">
        <f t="array" ref="Q2964">_xlfn.IFS(
O2964&lt;50000,"Low Salary (&lt;$50K)",
O2964&lt;90000,"Lower Middle ($50K-$90K)",
O2964&lt;130000,"Middle ($90K-$130K)",
O2964&lt;170000,"Upper Middle ($130K-$170K)",
O2964&gt;=170000,"High Salary (&gt;$170K)"
)</f>
        <v>High Salary (&gt;$170K)</v>
      </c>
      <c r="R2964" t="str" cm="1">
        <f t="array" ref="R2964">_xlfn.IFS(
G2964&lt;=2,"New Customers (0-2Y)",
G2964&lt;=5,"Growing Customers (3-5Y)",
G2964&lt;=8,"Established Customers (6-8Y)",
G2964&lt;=10,"Loyal Customers (9-10Y)"
)</f>
        <v>Loyal Customers (9-10Y)</v>
      </c>
    </row>
    <row r="2965" spans="1:18" x14ac:dyDescent="0.35">
      <c r="A2965">
        <v>15718071</v>
      </c>
      <c r="B2965" t="s">
        <v>957</v>
      </c>
      <c r="C2965" t="s">
        <v>17</v>
      </c>
      <c r="D2965" t="s">
        <v>18</v>
      </c>
      <c r="E2965">
        <v>51</v>
      </c>
      <c r="F2965" t="s">
        <v>19</v>
      </c>
      <c r="G2965">
        <v>3</v>
      </c>
      <c r="H2965" s="4">
        <v>0</v>
      </c>
      <c r="I2965" t="s">
        <v>24</v>
      </c>
      <c r="J2965">
        <v>2</v>
      </c>
      <c r="K2965">
        <v>655</v>
      </c>
      <c r="L2965" t="s">
        <v>20</v>
      </c>
      <c r="M2965" t="s">
        <v>27</v>
      </c>
      <c r="N2965" t="s">
        <v>22</v>
      </c>
      <c r="O2965" s="4">
        <v>15801.02</v>
      </c>
      <c r="P2965" t="s">
        <v>28</v>
      </c>
      <c r="Q2965" t="str" cm="1">
        <f t="array" ref="Q2965">_xlfn.IFS(
O2965&lt;50000,"Low Salary (&lt;$50K)",
O2965&lt;90000,"Lower Middle ($50K-$90K)",
O2965&lt;130000,"Middle ($90K-$130K)",
O2965&lt;170000,"Upper Middle ($130K-$170K)",
O2965&gt;=170000,"High Salary (&gt;$170K)"
)</f>
        <v>Low Salary (&lt;$50K)</v>
      </c>
      <c r="R2965" t="str" cm="1">
        <f t="array" ref="R2965">_xlfn.IFS(
G2965&lt;=2,"New Customers (0-2Y)",
G2965&lt;=5,"Growing Customers (3-5Y)",
G2965&lt;=8,"Established Customers (6-8Y)",
G2965&lt;=10,"Loyal Customers (9-10Y)"
)</f>
        <v>Growing Customers (3-5Y)</v>
      </c>
    </row>
    <row r="2966" spans="1:18" x14ac:dyDescent="0.35">
      <c r="A2966">
        <v>15679760</v>
      </c>
      <c r="B2966" t="s">
        <v>1543</v>
      </c>
      <c r="C2966" t="s">
        <v>17</v>
      </c>
      <c r="D2966" t="s">
        <v>39</v>
      </c>
      <c r="E2966">
        <v>46</v>
      </c>
      <c r="F2966" t="s">
        <v>19</v>
      </c>
      <c r="G2966">
        <v>1</v>
      </c>
      <c r="H2966" s="4">
        <v>115764.32</v>
      </c>
      <c r="I2966" t="s">
        <v>33</v>
      </c>
      <c r="J2966">
        <v>2</v>
      </c>
      <c r="K2966">
        <v>721</v>
      </c>
      <c r="L2966" t="s">
        <v>35</v>
      </c>
      <c r="M2966" t="s">
        <v>27</v>
      </c>
      <c r="N2966" t="s">
        <v>32</v>
      </c>
      <c r="O2966" s="4">
        <v>102950.79</v>
      </c>
      <c r="P2966" t="s">
        <v>28</v>
      </c>
      <c r="Q2966" t="str" cm="1">
        <f t="array" ref="Q2966">_xlfn.IFS(
O2966&lt;50000,"Low Salary (&lt;$50K)",
O2966&lt;90000,"Lower Middle ($50K-$90K)",
O2966&lt;130000,"Middle ($90K-$130K)",
O2966&lt;170000,"Upper Middle ($130K-$170K)",
O2966&gt;=170000,"High Salary (&gt;$170K)"
)</f>
        <v>Middle ($90K-$130K)</v>
      </c>
      <c r="R2966" t="str" cm="1">
        <f t="array" ref="R2966">_xlfn.IFS(
G2966&lt;=2,"New Customers (0-2Y)",
G2966&lt;=5,"Growing Customers (3-5Y)",
G2966&lt;=8,"Established Customers (6-8Y)",
G2966&lt;=10,"Loyal Customers (9-10Y)"
)</f>
        <v>New Customers (0-2Y)</v>
      </c>
    </row>
    <row r="2967" spans="1:18" x14ac:dyDescent="0.35">
      <c r="A2967">
        <v>15654574</v>
      </c>
      <c r="B2967" t="s">
        <v>1306</v>
      </c>
      <c r="C2967" t="s">
        <v>42</v>
      </c>
      <c r="D2967" t="s">
        <v>39</v>
      </c>
      <c r="E2967">
        <v>36</v>
      </c>
      <c r="F2967" t="s">
        <v>19</v>
      </c>
      <c r="G2967">
        <v>5</v>
      </c>
      <c r="H2967" s="4">
        <v>131142.53</v>
      </c>
      <c r="I2967" t="s">
        <v>33</v>
      </c>
      <c r="J2967">
        <v>2</v>
      </c>
      <c r="K2967">
        <v>499</v>
      </c>
      <c r="L2967" t="s">
        <v>44</v>
      </c>
      <c r="M2967" t="s">
        <v>21</v>
      </c>
      <c r="N2967" t="s">
        <v>32</v>
      </c>
      <c r="O2967" s="4">
        <v>174918.46</v>
      </c>
      <c r="P2967" t="s">
        <v>28</v>
      </c>
      <c r="Q2967" t="str" cm="1">
        <f t="array" ref="Q2967">_xlfn.IFS(
O2967&lt;50000,"Low Salary (&lt;$50K)",
O2967&lt;90000,"Lower Middle ($50K-$90K)",
O2967&lt;130000,"Middle ($90K-$130K)",
O2967&lt;170000,"Upper Middle ($130K-$170K)",
O2967&gt;=170000,"High Salary (&gt;$170K)"
)</f>
        <v>High Salary (&gt;$170K)</v>
      </c>
      <c r="R2967" t="str" cm="1">
        <f t="array" ref="R2967">_xlfn.IFS(
G2967&lt;=2,"New Customers (0-2Y)",
G2967&lt;=5,"Growing Customers (3-5Y)",
G2967&lt;=8,"Established Customers (6-8Y)",
G2967&lt;=10,"Loyal Customers (9-10Y)"
)</f>
        <v>Growing Customers (3-5Y)</v>
      </c>
    </row>
    <row r="2968" spans="1:18" x14ac:dyDescent="0.35">
      <c r="A2968">
        <v>15577178</v>
      </c>
      <c r="B2968" t="s">
        <v>411</v>
      </c>
      <c r="C2968" t="s">
        <v>17</v>
      </c>
      <c r="D2968" t="s">
        <v>39</v>
      </c>
      <c r="E2968">
        <v>45</v>
      </c>
      <c r="F2968" t="s">
        <v>19</v>
      </c>
      <c r="G2968">
        <v>5</v>
      </c>
      <c r="H2968" s="4">
        <v>68375.27</v>
      </c>
      <c r="I2968" t="s">
        <v>29</v>
      </c>
      <c r="J2968">
        <v>1</v>
      </c>
      <c r="K2968">
        <v>511</v>
      </c>
      <c r="L2968" t="s">
        <v>31</v>
      </c>
      <c r="M2968" t="s">
        <v>21</v>
      </c>
      <c r="N2968" t="s">
        <v>32</v>
      </c>
      <c r="O2968" s="4">
        <v>193160.25</v>
      </c>
      <c r="P2968" t="s">
        <v>23</v>
      </c>
      <c r="Q2968" t="str" cm="1">
        <f t="array" ref="Q2968">_xlfn.IFS(
O2968&lt;50000,"Low Salary (&lt;$50K)",
O2968&lt;90000,"Lower Middle ($50K-$90K)",
O2968&lt;130000,"Middle ($90K-$130K)",
O2968&lt;170000,"Upper Middle ($130K-$170K)",
O2968&gt;=170000,"High Salary (&gt;$170K)"
)</f>
        <v>High Salary (&gt;$170K)</v>
      </c>
      <c r="R2968" t="str" cm="1">
        <f t="array" ref="R2968">_xlfn.IFS(
G2968&lt;=2,"New Customers (0-2Y)",
G2968&lt;=5,"Growing Customers (3-5Y)",
G2968&lt;=8,"Established Customers (6-8Y)",
G2968&lt;=10,"Loyal Customers (9-10Y)"
)</f>
        <v>Growing Customers (3-5Y)</v>
      </c>
    </row>
    <row r="2969" spans="1:18" x14ac:dyDescent="0.35">
      <c r="A2969">
        <v>15595324</v>
      </c>
      <c r="B2969" t="s">
        <v>1544</v>
      </c>
      <c r="C2969" t="s">
        <v>42</v>
      </c>
      <c r="D2969" t="s">
        <v>18</v>
      </c>
      <c r="E2969">
        <v>39</v>
      </c>
      <c r="F2969" t="s">
        <v>19</v>
      </c>
      <c r="G2969">
        <v>5</v>
      </c>
      <c r="H2969" s="4">
        <v>117833.3</v>
      </c>
      <c r="I2969" t="s">
        <v>33</v>
      </c>
      <c r="J2969">
        <v>3</v>
      </c>
      <c r="K2969">
        <v>579</v>
      </c>
      <c r="L2969" t="s">
        <v>31</v>
      </c>
      <c r="M2969" t="s">
        <v>27</v>
      </c>
      <c r="N2969" t="s">
        <v>32</v>
      </c>
      <c r="O2969" s="4">
        <v>5831</v>
      </c>
      <c r="P2969" t="s">
        <v>23</v>
      </c>
      <c r="Q2969" t="str" cm="1">
        <f t="array" ref="Q2969">_xlfn.IFS(
O2969&lt;50000,"Low Salary (&lt;$50K)",
O2969&lt;90000,"Lower Middle ($50K-$90K)",
O2969&lt;130000,"Middle ($90K-$130K)",
O2969&lt;170000,"Upper Middle ($130K-$170K)",
O2969&gt;=170000,"High Salary (&gt;$170K)"
)</f>
        <v>Low Salary (&lt;$50K)</v>
      </c>
      <c r="R2969" t="str" cm="1">
        <f t="array" ref="R2969">_xlfn.IFS(
G2969&lt;=2,"New Customers (0-2Y)",
G2969&lt;=5,"Growing Customers (3-5Y)",
G2969&lt;=8,"Established Customers (6-8Y)",
G2969&lt;=10,"Loyal Customers (9-10Y)"
)</f>
        <v>Growing Customers (3-5Y)</v>
      </c>
    </row>
    <row r="2970" spans="1:18" x14ac:dyDescent="0.35">
      <c r="A2970">
        <v>15756932</v>
      </c>
      <c r="B2970" t="s">
        <v>1438</v>
      </c>
      <c r="C2970" t="s">
        <v>26</v>
      </c>
      <c r="D2970" t="s">
        <v>18</v>
      </c>
      <c r="E2970">
        <v>36</v>
      </c>
      <c r="F2970" t="s">
        <v>19</v>
      </c>
      <c r="G2970">
        <v>7</v>
      </c>
      <c r="H2970" s="4">
        <v>0</v>
      </c>
      <c r="I2970" t="s">
        <v>24</v>
      </c>
      <c r="J2970">
        <v>2</v>
      </c>
      <c r="K2970">
        <v>696</v>
      </c>
      <c r="L2970" t="s">
        <v>35</v>
      </c>
      <c r="M2970" t="s">
        <v>21</v>
      </c>
      <c r="N2970" t="s">
        <v>22</v>
      </c>
      <c r="O2970" s="4">
        <v>82298.59</v>
      </c>
      <c r="P2970" t="s">
        <v>28</v>
      </c>
      <c r="Q2970" t="str" cm="1">
        <f t="array" ref="Q2970">_xlfn.IFS(
O2970&lt;50000,"Low Salary (&lt;$50K)",
O2970&lt;90000,"Lower Middle ($50K-$90K)",
O2970&lt;130000,"Middle ($90K-$130K)",
O2970&lt;170000,"Upper Middle ($130K-$170K)",
O2970&gt;=170000,"High Salary (&gt;$170K)"
)</f>
        <v>Lower Middle ($50K-$90K)</v>
      </c>
      <c r="R2970" t="str" cm="1">
        <f t="array" ref="R2970">_xlfn.IFS(
G2970&lt;=2,"New Customers (0-2Y)",
G2970&lt;=5,"Growing Customers (3-5Y)",
G2970&lt;=8,"Established Customers (6-8Y)",
G2970&lt;=10,"Loyal Customers (9-10Y)"
)</f>
        <v>Established Customers (6-8Y)</v>
      </c>
    </row>
    <row r="2971" spans="1:18" x14ac:dyDescent="0.35">
      <c r="A2971">
        <v>15726358</v>
      </c>
      <c r="B2971" t="s">
        <v>1545</v>
      </c>
      <c r="C2971" t="s">
        <v>17</v>
      </c>
      <c r="D2971" t="s">
        <v>39</v>
      </c>
      <c r="E2971">
        <v>34</v>
      </c>
      <c r="F2971" t="s">
        <v>19</v>
      </c>
      <c r="G2971">
        <v>7</v>
      </c>
      <c r="H2971" s="4">
        <v>0</v>
      </c>
      <c r="I2971" t="s">
        <v>24</v>
      </c>
      <c r="J2971">
        <v>2</v>
      </c>
      <c r="K2971">
        <v>681</v>
      </c>
      <c r="L2971" t="s">
        <v>35</v>
      </c>
      <c r="M2971" t="s">
        <v>27</v>
      </c>
      <c r="N2971" t="s">
        <v>32</v>
      </c>
      <c r="O2971" s="4">
        <v>130686.59</v>
      </c>
      <c r="P2971" t="s">
        <v>28</v>
      </c>
      <c r="Q2971" t="str" cm="1">
        <f t="array" ref="Q2971">_xlfn.IFS(
O2971&lt;50000,"Low Salary (&lt;$50K)",
O2971&lt;90000,"Lower Middle ($50K-$90K)",
O2971&lt;130000,"Middle ($90K-$130K)",
O2971&lt;170000,"Upper Middle ($130K-$170K)",
O2971&gt;=170000,"High Salary (&gt;$170K)"
)</f>
        <v>Upper Middle ($130K-$170K)</v>
      </c>
      <c r="R2971" t="str" cm="1">
        <f t="array" ref="R2971">_xlfn.IFS(
G2971&lt;=2,"New Customers (0-2Y)",
G2971&lt;=5,"Growing Customers (3-5Y)",
G2971&lt;=8,"Established Customers (6-8Y)",
G2971&lt;=10,"Loyal Customers (9-10Y)"
)</f>
        <v>Established Customers (6-8Y)</v>
      </c>
    </row>
    <row r="2972" spans="1:18" x14ac:dyDescent="0.35">
      <c r="A2972">
        <v>15595228</v>
      </c>
      <c r="B2972" t="s">
        <v>1546</v>
      </c>
      <c r="C2972" t="s">
        <v>17</v>
      </c>
      <c r="D2972" t="s">
        <v>39</v>
      </c>
      <c r="E2972">
        <v>45</v>
      </c>
      <c r="F2972" t="s">
        <v>19</v>
      </c>
      <c r="G2972">
        <v>7</v>
      </c>
      <c r="H2972" s="4">
        <v>0</v>
      </c>
      <c r="I2972" t="s">
        <v>24</v>
      </c>
      <c r="J2972">
        <v>1</v>
      </c>
      <c r="K2972">
        <v>815</v>
      </c>
      <c r="L2972" t="s">
        <v>37</v>
      </c>
      <c r="M2972" t="s">
        <v>27</v>
      </c>
      <c r="N2972" t="s">
        <v>22</v>
      </c>
      <c r="O2972" s="4">
        <v>52885.23</v>
      </c>
      <c r="P2972" t="s">
        <v>23</v>
      </c>
      <c r="Q2972" t="str" cm="1">
        <f t="array" ref="Q2972">_xlfn.IFS(
O2972&lt;50000,"Low Salary (&lt;$50K)",
O2972&lt;90000,"Lower Middle ($50K-$90K)",
O2972&lt;130000,"Middle ($90K-$130K)",
O2972&lt;170000,"Upper Middle ($130K-$170K)",
O2972&gt;=170000,"High Salary (&gt;$170K)"
)</f>
        <v>Lower Middle ($50K-$90K)</v>
      </c>
      <c r="R2972" t="str" cm="1">
        <f t="array" ref="R2972">_xlfn.IFS(
G2972&lt;=2,"New Customers (0-2Y)",
G2972&lt;=5,"Growing Customers (3-5Y)",
G2972&lt;=8,"Established Customers (6-8Y)",
G2972&lt;=10,"Loyal Customers (9-10Y)"
)</f>
        <v>Established Customers (6-8Y)</v>
      </c>
    </row>
    <row r="2973" spans="1:18" x14ac:dyDescent="0.35">
      <c r="A2973">
        <v>15782530</v>
      </c>
      <c r="B2973" t="s">
        <v>489</v>
      </c>
      <c r="C2973" t="s">
        <v>26</v>
      </c>
      <c r="D2973" t="s">
        <v>39</v>
      </c>
      <c r="E2973">
        <v>30</v>
      </c>
      <c r="F2973" t="s">
        <v>19</v>
      </c>
      <c r="G2973">
        <v>2</v>
      </c>
      <c r="H2973" s="4">
        <v>111093.01</v>
      </c>
      <c r="I2973" t="s">
        <v>33</v>
      </c>
      <c r="J2973">
        <v>1</v>
      </c>
      <c r="K2973">
        <v>681</v>
      </c>
      <c r="L2973" t="s">
        <v>35</v>
      </c>
      <c r="M2973" t="s">
        <v>21</v>
      </c>
      <c r="N2973" t="s">
        <v>32</v>
      </c>
      <c r="O2973" s="4">
        <v>68985.990000000005</v>
      </c>
      <c r="P2973" t="s">
        <v>28</v>
      </c>
      <c r="Q2973" t="str" cm="1">
        <f t="array" ref="Q2973">_xlfn.IFS(
O2973&lt;50000,"Low Salary (&lt;$50K)",
O2973&lt;90000,"Lower Middle ($50K-$90K)",
O2973&lt;130000,"Middle ($90K-$130K)",
O2973&lt;170000,"Upper Middle ($130K-$170K)",
O2973&gt;=170000,"High Salary (&gt;$170K)"
)</f>
        <v>Lower Middle ($50K-$90K)</v>
      </c>
      <c r="R2973" t="str" cm="1">
        <f t="array" ref="R2973">_xlfn.IFS(
G2973&lt;=2,"New Customers (0-2Y)",
G2973&lt;=5,"Growing Customers (3-5Y)",
G2973&lt;=8,"Established Customers (6-8Y)",
G2973&lt;=10,"Loyal Customers (9-10Y)"
)</f>
        <v>New Customers (0-2Y)</v>
      </c>
    </row>
    <row r="2974" spans="1:18" x14ac:dyDescent="0.35">
      <c r="A2974">
        <v>15592877</v>
      </c>
      <c r="B2974" t="s">
        <v>715</v>
      </c>
      <c r="C2974" t="s">
        <v>26</v>
      </c>
      <c r="D2974" t="s">
        <v>39</v>
      </c>
      <c r="E2974">
        <v>42</v>
      </c>
      <c r="F2974" t="s">
        <v>19</v>
      </c>
      <c r="G2974">
        <v>9</v>
      </c>
      <c r="H2974" s="4">
        <v>132657.54999999999</v>
      </c>
      <c r="I2974" t="s">
        <v>33</v>
      </c>
      <c r="J2974">
        <v>1</v>
      </c>
      <c r="K2974">
        <v>641</v>
      </c>
      <c r="L2974" t="s">
        <v>20</v>
      </c>
      <c r="M2974" t="s">
        <v>21</v>
      </c>
      <c r="N2974" t="s">
        <v>32</v>
      </c>
      <c r="O2974" s="4">
        <v>35367.19</v>
      </c>
      <c r="P2974" t="s">
        <v>28</v>
      </c>
      <c r="Q2974" t="str" cm="1">
        <f t="array" ref="Q2974">_xlfn.IFS(
O2974&lt;50000,"Low Salary (&lt;$50K)",
O2974&lt;90000,"Lower Middle ($50K-$90K)",
O2974&lt;130000,"Middle ($90K-$130K)",
O2974&lt;170000,"Upper Middle ($130K-$170K)",
O2974&gt;=170000,"High Salary (&gt;$170K)"
)</f>
        <v>Low Salary (&lt;$50K)</v>
      </c>
      <c r="R2974" t="str" cm="1">
        <f t="array" ref="R2974">_xlfn.IFS(
G2974&lt;=2,"New Customers (0-2Y)",
G2974&lt;=5,"Growing Customers (3-5Y)",
G2974&lt;=8,"Established Customers (6-8Y)",
G2974&lt;=10,"Loyal Customers (9-10Y)"
)</f>
        <v>Loyal Customers (9-10Y)</v>
      </c>
    </row>
    <row r="2975" spans="1:18" x14ac:dyDescent="0.35">
      <c r="A2975">
        <v>15651983</v>
      </c>
      <c r="B2975" t="s">
        <v>1118</v>
      </c>
      <c r="C2975" t="s">
        <v>17</v>
      </c>
      <c r="D2975" t="s">
        <v>18</v>
      </c>
      <c r="E2975">
        <v>56</v>
      </c>
      <c r="F2975" t="s">
        <v>19</v>
      </c>
      <c r="G2975">
        <v>9</v>
      </c>
      <c r="H2975" s="4">
        <v>128882.49</v>
      </c>
      <c r="I2975" t="s">
        <v>33</v>
      </c>
      <c r="J2975">
        <v>1</v>
      </c>
      <c r="K2975">
        <v>591</v>
      </c>
      <c r="L2975" t="s">
        <v>31</v>
      </c>
      <c r="M2975" t="s">
        <v>21</v>
      </c>
      <c r="N2975" t="s">
        <v>22</v>
      </c>
      <c r="O2975" s="4">
        <v>196241.94</v>
      </c>
      <c r="P2975" t="s">
        <v>23</v>
      </c>
      <c r="Q2975" t="str" cm="1">
        <f t="array" ref="Q2975">_xlfn.IFS(
O2975&lt;50000,"Low Salary (&lt;$50K)",
O2975&lt;90000,"Lower Middle ($50K-$90K)",
O2975&lt;130000,"Middle ($90K-$130K)",
O2975&lt;170000,"Upper Middle ($130K-$170K)",
O2975&gt;=170000,"High Salary (&gt;$170K)"
)</f>
        <v>High Salary (&gt;$170K)</v>
      </c>
      <c r="R2975" t="str" cm="1">
        <f t="array" ref="R2975">_xlfn.IFS(
G2975&lt;=2,"New Customers (0-2Y)",
G2975&lt;=5,"Growing Customers (3-5Y)",
G2975&lt;=8,"Established Customers (6-8Y)",
G2975&lt;=10,"Loyal Customers (9-10Y)"
)</f>
        <v>Loyal Customers (9-10Y)</v>
      </c>
    </row>
    <row r="2976" spans="1:18" x14ac:dyDescent="0.35">
      <c r="A2976">
        <v>15746737</v>
      </c>
      <c r="B2976" t="s">
        <v>1547</v>
      </c>
      <c r="C2976" t="s">
        <v>42</v>
      </c>
      <c r="D2976" t="s">
        <v>39</v>
      </c>
      <c r="E2976">
        <v>59</v>
      </c>
      <c r="F2976" t="s">
        <v>19</v>
      </c>
      <c r="G2976">
        <v>9</v>
      </c>
      <c r="H2976" s="4">
        <v>69129.59</v>
      </c>
      <c r="I2976" t="s">
        <v>29</v>
      </c>
      <c r="J2976">
        <v>1</v>
      </c>
      <c r="K2976">
        <v>565</v>
      </c>
      <c r="L2976" t="s">
        <v>31</v>
      </c>
      <c r="M2976" t="s">
        <v>21</v>
      </c>
      <c r="N2976" t="s">
        <v>22</v>
      </c>
      <c r="O2976" s="4">
        <v>170705.53</v>
      </c>
      <c r="P2976" t="s">
        <v>28</v>
      </c>
      <c r="Q2976" t="str" cm="1">
        <f t="array" ref="Q2976">_xlfn.IFS(
O2976&lt;50000,"Low Salary (&lt;$50K)",
O2976&lt;90000,"Lower Middle ($50K-$90K)",
O2976&lt;130000,"Middle ($90K-$130K)",
O2976&lt;170000,"Upper Middle ($130K-$170K)",
O2976&gt;=170000,"High Salary (&gt;$170K)"
)</f>
        <v>High Salary (&gt;$170K)</v>
      </c>
      <c r="R2976" t="str" cm="1">
        <f t="array" ref="R2976">_xlfn.IFS(
G2976&lt;=2,"New Customers (0-2Y)",
G2976&lt;=5,"Growing Customers (3-5Y)",
G2976&lt;=8,"Established Customers (6-8Y)",
G2976&lt;=10,"Loyal Customers (9-10Y)"
)</f>
        <v>Loyal Customers (9-10Y)</v>
      </c>
    </row>
    <row r="2977" spans="1:18" x14ac:dyDescent="0.35">
      <c r="A2977">
        <v>15774179</v>
      </c>
      <c r="B2977" t="s">
        <v>358</v>
      </c>
      <c r="C2977" t="s">
        <v>17</v>
      </c>
      <c r="D2977" t="s">
        <v>39</v>
      </c>
      <c r="E2977">
        <v>37</v>
      </c>
      <c r="F2977" t="s">
        <v>19</v>
      </c>
      <c r="G2977">
        <v>6</v>
      </c>
      <c r="H2977" s="4">
        <v>0</v>
      </c>
      <c r="I2977" t="s">
        <v>24</v>
      </c>
      <c r="J2977">
        <v>2</v>
      </c>
      <c r="K2977">
        <v>487</v>
      </c>
      <c r="L2977" t="s">
        <v>44</v>
      </c>
      <c r="M2977" t="s">
        <v>21</v>
      </c>
      <c r="N2977" t="s">
        <v>22</v>
      </c>
      <c r="O2977" s="4">
        <v>126477.41</v>
      </c>
      <c r="P2977" t="s">
        <v>28</v>
      </c>
      <c r="Q2977" t="str" cm="1">
        <f t="array" ref="Q2977">_xlfn.IFS(
O2977&lt;50000,"Low Salary (&lt;$50K)",
O2977&lt;90000,"Lower Middle ($50K-$90K)",
O2977&lt;130000,"Middle ($90K-$130K)",
O2977&lt;170000,"Upper Middle ($130K-$170K)",
O2977&gt;=170000,"High Salary (&gt;$170K)"
)</f>
        <v>Middle ($90K-$130K)</v>
      </c>
      <c r="R2977" t="str" cm="1">
        <f t="array" ref="R2977">_xlfn.IFS(
G2977&lt;=2,"New Customers (0-2Y)",
G2977&lt;=5,"Growing Customers (3-5Y)",
G2977&lt;=8,"Established Customers (6-8Y)",
G2977&lt;=10,"Loyal Customers (9-10Y)"
)</f>
        <v>Established Customers (6-8Y)</v>
      </c>
    </row>
    <row r="2978" spans="1:18" x14ac:dyDescent="0.35">
      <c r="A2978">
        <v>15667265</v>
      </c>
      <c r="B2978" t="s">
        <v>111</v>
      </c>
      <c r="C2978" t="s">
        <v>17</v>
      </c>
      <c r="D2978" t="s">
        <v>39</v>
      </c>
      <c r="E2978">
        <v>39</v>
      </c>
      <c r="F2978" t="s">
        <v>19</v>
      </c>
      <c r="G2978">
        <v>4</v>
      </c>
      <c r="H2978" s="4">
        <v>121404.64</v>
      </c>
      <c r="I2978" t="s">
        <v>33</v>
      </c>
      <c r="J2978">
        <v>1</v>
      </c>
      <c r="K2978">
        <v>729</v>
      </c>
      <c r="L2978" t="s">
        <v>35</v>
      </c>
      <c r="M2978" t="s">
        <v>21</v>
      </c>
      <c r="N2978" t="s">
        <v>22</v>
      </c>
      <c r="O2978" s="4">
        <v>159618.17000000001</v>
      </c>
      <c r="P2978" t="s">
        <v>28</v>
      </c>
      <c r="Q2978" t="str" cm="1">
        <f t="array" ref="Q2978">_xlfn.IFS(
O2978&lt;50000,"Low Salary (&lt;$50K)",
O2978&lt;90000,"Lower Middle ($50K-$90K)",
O2978&lt;130000,"Middle ($90K-$130K)",
O2978&lt;170000,"Upper Middle ($130K-$170K)",
O2978&gt;=170000,"High Salary (&gt;$170K)"
)</f>
        <v>Upper Middle ($130K-$170K)</v>
      </c>
      <c r="R2978" t="str" cm="1">
        <f t="array" ref="R2978">_xlfn.IFS(
G2978&lt;=2,"New Customers (0-2Y)",
G2978&lt;=5,"Growing Customers (3-5Y)",
G2978&lt;=8,"Established Customers (6-8Y)",
G2978&lt;=10,"Loyal Customers (9-10Y)"
)</f>
        <v>Growing Customers (3-5Y)</v>
      </c>
    </row>
    <row r="2979" spans="1:18" x14ac:dyDescent="0.35">
      <c r="A2979">
        <v>15655123</v>
      </c>
      <c r="B2979" t="s">
        <v>905</v>
      </c>
      <c r="C2979" t="s">
        <v>26</v>
      </c>
      <c r="D2979" t="s">
        <v>18</v>
      </c>
      <c r="E2979">
        <v>45</v>
      </c>
      <c r="F2979" t="s">
        <v>19</v>
      </c>
      <c r="G2979">
        <v>9</v>
      </c>
      <c r="H2979" s="4">
        <v>131355.29999999999</v>
      </c>
      <c r="I2979" t="s">
        <v>33</v>
      </c>
      <c r="J2979">
        <v>3</v>
      </c>
      <c r="K2979">
        <v>505</v>
      </c>
      <c r="L2979" t="s">
        <v>31</v>
      </c>
      <c r="M2979" t="s">
        <v>21</v>
      </c>
      <c r="N2979" t="s">
        <v>32</v>
      </c>
      <c r="O2979" s="4">
        <v>195395.33</v>
      </c>
      <c r="P2979" t="s">
        <v>23</v>
      </c>
      <c r="Q2979" t="str" cm="1">
        <f t="array" ref="Q2979">_xlfn.IFS(
O2979&lt;50000,"Low Salary (&lt;$50K)",
O2979&lt;90000,"Lower Middle ($50K-$90K)",
O2979&lt;130000,"Middle ($90K-$130K)",
O2979&lt;170000,"Upper Middle ($130K-$170K)",
O2979&gt;=170000,"High Salary (&gt;$170K)"
)</f>
        <v>High Salary (&gt;$170K)</v>
      </c>
      <c r="R2979" t="str" cm="1">
        <f t="array" ref="R2979">_xlfn.IFS(
G2979&lt;=2,"New Customers (0-2Y)",
G2979&lt;=5,"Growing Customers (3-5Y)",
G2979&lt;=8,"Established Customers (6-8Y)",
G2979&lt;=10,"Loyal Customers (9-10Y)"
)</f>
        <v>Loyal Customers (9-10Y)</v>
      </c>
    </row>
    <row r="2980" spans="1:18" x14ac:dyDescent="0.35">
      <c r="A2980">
        <v>15595917</v>
      </c>
      <c r="B2980" t="s">
        <v>821</v>
      </c>
      <c r="C2980" t="s">
        <v>17</v>
      </c>
      <c r="D2980" t="s">
        <v>18</v>
      </c>
      <c r="E2980">
        <v>35</v>
      </c>
      <c r="F2980" t="s">
        <v>19</v>
      </c>
      <c r="G2980">
        <v>1</v>
      </c>
      <c r="H2980" s="4">
        <v>102097.33</v>
      </c>
      <c r="I2980" t="s">
        <v>33</v>
      </c>
      <c r="J2980">
        <v>1</v>
      </c>
      <c r="K2980">
        <v>580</v>
      </c>
      <c r="L2980" t="s">
        <v>31</v>
      </c>
      <c r="M2980" t="s">
        <v>27</v>
      </c>
      <c r="N2980" t="s">
        <v>22</v>
      </c>
      <c r="O2980" s="4">
        <v>168285.85</v>
      </c>
      <c r="P2980" t="s">
        <v>28</v>
      </c>
      <c r="Q2980" t="str" cm="1">
        <f t="array" ref="Q2980">_xlfn.IFS(
O2980&lt;50000,"Low Salary (&lt;$50K)",
O2980&lt;90000,"Lower Middle ($50K-$90K)",
O2980&lt;130000,"Middle ($90K-$130K)",
O2980&lt;170000,"Upper Middle ($130K-$170K)",
O2980&gt;=170000,"High Salary (&gt;$170K)"
)</f>
        <v>Upper Middle ($130K-$170K)</v>
      </c>
      <c r="R2980" t="str" cm="1">
        <f t="array" ref="R2980">_xlfn.IFS(
G2980&lt;=2,"New Customers (0-2Y)",
G2980&lt;=5,"Growing Customers (3-5Y)",
G2980&lt;=8,"Established Customers (6-8Y)",
G2980&lt;=10,"Loyal Customers (9-10Y)"
)</f>
        <v>New Customers (0-2Y)</v>
      </c>
    </row>
    <row r="2981" spans="1:18" x14ac:dyDescent="0.35">
      <c r="A2981">
        <v>15668385</v>
      </c>
      <c r="B2981" t="s">
        <v>58</v>
      </c>
      <c r="C2981" t="s">
        <v>17</v>
      </c>
      <c r="D2981" t="s">
        <v>39</v>
      </c>
      <c r="E2981">
        <v>40</v>
      </c>
      <c r="F2981" t="s">
        <v>19</v>
      </c>
      <c r="G2981">
        <v>1</v>
      </c>
      <c r="H2981" s="4">
        <v>154863.15</v>
      </c>
      <c r="I2981" t="s">
        <v>33</v>
      </c>
      <c r="J2981">
        <v>1</v>
      </c>
      <c r="K2981">
        <v>642</v>
      </c>
      <c r="L2981" t="s">
        <v>20</v>
      </c>
      <c r="M2981" t="s">
        <v>21</v>
      </c>
      <c r="N2981" t="s">
        <v>22</v>
      </c>
      <c r="O2981" s="4">
        <v>138052.51</v>
      </c>
      <c r="P2981" t="s">
        <v>28</v>
      </c>
      <c r="Q2981" t="str" cm="1">
        <f t="array" ref="Q2981">_xlfn.IFS(
O2981&lt;50000,"Low Salary (&lt;$50K)",
O2981&lt;90000,"Lower Middle ($50K-$90K)",
O2981&lt;130000,"Middle ($90K-$130K)",
O2981&lt;170000,"Upper Middle ($130K-$170K)",
O2981&gt;=170000,"High Salary (&gt;$170K)"
)</f>
        <v>Upper Middle ($130K-$170K)</v>
      </c>
      <c r="R2981" t="str" cm="1">
        <f t="array" ref="R2981">_xlfn.IFS(
G2981&lt;=2,"New Customers (0-2Y)",
G2981&lt;=5,"Growing Customers (3-5Y)",
G2981&lt;=8,"Established Customers (6-8Y)",
G2981&lt;=10,"Loyal Customers (9-10Y)"
)</f>
        <v>New Customers (0-2Y)</v>
      </c>
    </row>
    <row r="2982" spans="1:18" x14ac:dyDescent="0.35">
      <c r="A2982">
        <v>15709476</v>
      </c>
      <c r="B2982" t="s">
        <v>1548</v>
      </c>
      <c r="C2982" t="s">
        <v>26</v>
      </c>
      <c r="D2982" t="s">
        <v>18</v>
      </c>
      <c r="E2982">
        <v>41</v>
      </c>
      <c r="F2982" t="s">
        <v>19</v>
      </c>
      <c r="G2982">
        <v>3</v>
      </c>
      <c r="H2982" s="4">
        <v>99945.93</v>
      </c>
      <c r="I2982" t="s">
        <v>29</v>
      </c>
      <c r="J2982">
        <v>2</v>
      </c>
      <c r="K2982">
        <v>850</v>
      </c>
      <c r="L2982" t="s">
        <v>37</v>
      </c>
      <c r="M2982" t="s">
        <v>21</v>
      </c>
      <c r="N2982" t="s">
        <v>32</v>
      </c>
      <c r="O2982" s="4">
        <v>71179.31</v>
      </c>
      <c r="P2982" t="s">
        <v>28</v>
      </c>
      <c r="Q2982" t="str" cm="1">
        <f t="array" ref="Q2982">_xlfn.IFS(
O2982&lt;50000,"Low Salary (&lt;$50K)",
O2982&lt;90000,"Lower Middle ($50K-$90K)",
O2982&lt;130000,"Middle ($90K-$130K)",
O2982&lt;170000,"Upper Middle ($130K-$170K)",
O2982&gt;=170000,"High Salary (&gt;$170K)"
)</f>
        <v>Lower Middle ($50K-$90K)</v>
      </c>
      <c r="R2982" t="str" cm="1">
        <f t="array" ref="R2982">_xlfn.IFS(
G2982&lt;=2,"New Customers (0-2Y)",
G2982&lt;=5,"Growing Customers (3-5Y)",
G2982&lt;=8,"Established Customers (6-8Y)",
G2982&lt;=10,"Loyal Customers (9-10Y)"
)</f>
        <v>Growing Customers (3-5Y)</v>
      </c>
    </row>
    <row r="2983" spans="1:18" x14ac:dyDescent="0.35">
      <c r="A2983">
        <v>15711218</v>
      </c>
      <c r="B2983" t="s">
        <v>1549</v>
      </c>
      <c r="C2983" t="s">
        <v>42</v>
      </c>
      <c r="D2983" t="s">
        <v>39</v>
      </c>
      <c r="E2983">
        <v>39</v>
      </c>
      <c r="F2983" t="s">
        <v>19</v>
      </c>
      <c r="G2983">
        <v>2</v>
      </c>
      <c r="H2983" s="4">
        <v>121704.32000000001</v>
      </c>
      <c r="I2983" t="s">
        <v>33</v>
      </c>
      <c r="J2983">
        <v>2</v>
      </c>
      <c r="K2983">
        <v>616</v>
      </c>
      <c r="L2983" t="s">
        <v>20</v>
      </c>
      <c r="M2983" t="s">
        <v>21</v>
      </c>
      <c r="N2983" t="s">
        <v>32</v>
      </c>
      <c r="O2983" s="4">
        <v>55556.3</v>
      </c>
      <c r="P2983" t="s">
        <v>28</v>
      </c>
      <c r="Q2983" t="str" cm="1">
        <f t="array" ref="Q2983">_xlfn.IFS(
O2983&lt;50000,"Low Salary (&lt;$50K)",
O2983&lt;90000,"Lower Middle ($50K-$90K)",
O2983&lt;130000,"Middle ($90K-$130K)",
O2983&lt;170000,"Upper Middle ($130K-$170K)",
O2983&gt;=170000,"High Salary (&gt;$170K)"
)</f>
        <v>Lower Middle ($50K-$90K)</v>
      </c>
      <c r="R2983" t="str" cm="1">
        <f t="array" ref="R2983">_xlfn.IFS(
G2983&lt;=2,"New Customers (0-2Y)",
G2983&lt;=5,"Growing Customers (3-5Y)",
G2983&lt;=8,"Established Customers (6-8Y)",
G2983&lt;=10,"Loyal Customers (9-10Y)"
)</f>
        <v>New Customers (0-2Y)</v>
      </c>
    </row>
    <row r="2984" spans="1:18" x14ac:dyDescent="0.35">
      <c r="A2984">
        <v>15798659</v>
      </c>
      <c r="B2984" t="s">
        <v>153</v>
      </c>
      <c r="C2984" t="s">
        <v>26</v>
      </c>
      <c r="D2984" t="s">
        <v>18</v>
      </c>
      <c r="E2984">
        <v>43</v>
      </c>
      <c r="F2984" t="s">
        <v>19</v>
      </c>
      <c r="G2984">
        <v>3</v>
      </c>
      <c r="H2984" s="4">
        <v>0</v>
      </c>
      <c r="I2984" t="s">
        <v>24</v>
      </c>
      <c r="J2984">
        <v>2</v>
      </c>
      <c r="K2984">
        <v>526</v>
      </c>
      <c r="L2984" t="s">
        <v>31</v>
      </c>
      <c r="M2984" t="s">
        <v>21</v>
      </c>
      <c r="N2984" t="s">
        <v>32</v>
      </c>
      <c r="O2984" s="4">
        <v>31705.19</v>
      </c>
      <c r="P2984" t="s">
        <v>28</v>
      </c>
      <c r="Q2984" t="str" cm="1">
        <f t="array" ref="Q2984">_xlfn.IFS(
O2984&lt;50000,"Low Salary (&lt;$50K)",
O2984&lt;90000,"Lower Middle ($50K-$90K)",
O2984&lt;130000,"Middle ($90K-$130K)",
O2984&lt;170000,"Upper Middle ($130K-$170K)",
O2984&gt;=170000,"High Salary (&gt;$170K)"
)</f>
        <v>Low Salary (&lt;$50K)</v>
      </c>
      <c r="R2984" t="str" cm="1">
        <f t="array" ref="R2984">_xlfn.IFS(
G2984&lt;=2,"New Customers (0-2Y)",
G2984&lt;=5,"Growing Customers (3-5Y)",
G2984&lt;=8,"Established Customers (6-8Y)",
G2984&lt;=10,"Loyal Customers (9-10Y)"
)</f>
        <v>Growing Customers (3-5Y)</v>
      </c>
    </row>
    <row r="2985" spans="1:18" x14ac:dyDescent="0.35">
      <c r="A2985">
        <v>15663939</v>
      </c>
      <c r="B2985" t="s">
        <v>1550</v>
      </c>
      <c r="C2985" t="s">
        <v>42</v>
      </c>
      <c r="D2985" t="s">
        <v>39</v>
      </c>
      <c r="E2985">
        <v>35</v>
      </c>
      <c r="F2985" t="s">
        <v>19</v>
      </c>
      <c r="G2985">
        <v>8</v>
      </c>
      <c r="H2985" s="4">
        <v>138782.76</v>
      </c>
      <c r="I2985" t="s">
        <v>33</v>
      </c>
      <c r="J2985">
        <v>1</v>
      </c>
      <c r="K2985">
        <v>523</v>
      </c>
      <c r="L2985" t="s">
        <v>31</v>
      </c>
      <c r="M2985" t="s">
        <v>21</v>
      </c>
      <c r="N2985" t="s">
        <v>22</v>
      </c>
      <c r="O2985" s="4">
        <v>186118.93</v>
      </c>
      <c r="P2985" t="s">
        <v>28</v>
      </c>
      <c r="Q2985" t="str" cm="1">
        <f t="array" ref="Q2985">_xlfn.IFS(
O2985&lt;50000,"Low Salary (&lt;$50K)",
O2985&lt;90000,"Lower Middle ($50K-$90K)",
O2985&lt;130000,"Middle ($90K-$130K)",
O2985&lt;170000,"Upper Middle ($130K-$170K)",
O2985&gt;=170000,"High Salary (&gt;$170K)"
)</f>
        <v>High Salary (&gt;$170K)</v>
      </c>
      <c r="R2985" t="str" cm="1">
        <f t="array" ref="R2985">_xlfn.IFS(
G2985&lt;=2,"New Customers (0-2Y)",
G2985&lt;=5,"Growing Customers (3-5Y)",
G2985&lt;=8,"Established Customers (6-8Y)",
G2985&lt;=10,"Loyal Customers (9-10Y)"
)</f>
        <v>Established Customers (6-8Y)</v>
      </c>
    </row>
    <row r="2986" spans="1:18" x14ac:dyDescent="0.35">
      <c r="A2986">
        <v>15694946</v>
      </c>
      <c r="B2986" t="s">
        <v>1293</v>
      </c>
      <c r="C2986" t="s">
        <v>17</v>
      </c>
      <c r="D2986" t="s">
        <v>39</v>
      </c>
      <c r="E2986">
        <v>35</v>
      </c>
      <c r="F2986" t="s">
        <v>19</v>
      </c>
      <c r="G2986">
        <v>9</v>
      </c>
      <c r="H2986" s="4">
        <v>0</v>
      </c>
      <c r="I2986" t="s">
        <v>24</v>
      </c>
      <c r="J2986">
        <v>2</v>
      </c>
      <c r="K2986">
        <v>663</v>
      </c>
      <c r="L2986" t="s">
        <v>35</v>
      </c>
      <c r="M2986" t="s">
        <v>21</v>
      </c>
      <c r="N2986" t="s">
        <v>22</v>
      </c>
      <c r="O2986" s="4">
        <v>195580.28</v>
      </c>
      <c r="P2986" t="s">
        <v>28</v>
      </c>
      <c r="Q2986" t="str" cm="1">
        <f t="array" ref="Q2986">_xlfn.IFS(
O2986&lt;50000,"Low Salary (&lt;$50K)",
O2986&lt;90000,"Lower Middle ($50K-$90K)",
O2986&lt;130000,"Middle ($90K-$130K)",
O2986&lt;170000,"Upper Middle ($130K-$170K)",
O2986&gt;=170000,"High Salary (&gt;$170K)"
)</f>
        <v>High Salary (&gt;$170K)</v>
      </c>
      <c r="R2986" t="str" cm="1">
        <f t="array" ref="R2986">_xlfn.IFS(
G2986&lt;=2,"New Customers (0-2Y)",
G2986&lt;=5,"Growing Customers (3-5Y)",
G2986&lt;=8,"Established Customers (6-8Y)",
G2986&lt;=10,"Loyal Customers (9-10Y)"
)</f>
        <v>Loyal Customers (9-10Y)</v>
      </c>
    </row>
    <row r="2987" spans="1:18" x14ac:dyDescent="0.35">
      <c r="A2987">
        <v>15631912</v>
      </c>
      <c r="B2987" t="s">
        <v>209</v>
      </c>
      <c r="C2987" t="s">
        <v>17</v>
      </c>
      <c r="D2987" t="s">
        <v>39</v>
      </c>
      <c r="E2987">
        <v>30</v>
      </c>
      <c r="F2987" t="s">
        <v>19</v>
      </c>
      <c r="G2987">
        <v>8</v>
      </c>
      <c r="H2987" s="4">
        <v>136291.71</v>
      </c>
      <c r="I2987" t="s">
        <v>33</v>
      </c>
      <c r="J2987">
        <v>1</v>
      </c>
      <c r="K2987">
        <v>840</v>
      </c>
      <c r="L2987" t="s">
        <v>37</v>
      </c>
      <c r="M2987" t="s">
        <v>21</v>
      </c>
      <c r="N2987" t="s">
        <v>32</v>
      </c>
      <c r="O2987" s="4">
        <v>54113.38</v>
      </c>
      <c r="P2987" t="s">
        <v>28</v>
      </c>
      <c r="Q2987" t="str" cm="1">
        <f t="array" ref="Q2987">_xlfn.IFS(
O2987&lt;50000,"Low Salary (&lt;$50K)",
O2987&lt;90000,"Lower Middle ($50K-$90K)",
O2987&lt;130000,"Middle ($90K-$130K)",
O2987&lt;170000,"Upper Middle ($130K-$170K)",
O2987&gt;=170000,"High Salary (&gt;$170K)"
)</f>
        <v>Lower Middle ($50K-$90K)</v>
      </c>
      <c r="R2987" t="str" cm="1">
        <f t="array" ref="R2987">_xlfn.IFS(
G2987&lt;=2,"New Customers (0-2Y)",
G2987&lt;=5,"Growing Customers (3-5Y)",
G2987&lt;=8,"Established Customers (6-8Y)",
G2987&lt;=10,"Loyal Customers (9-10Y)"
)</f>
        <v>Established Customers (6-8Y)</v>
      </c>
    </row>
    <row r="2988" spans="1:18" x14ac:dyDescent="0.35">
      <c r="A2988">
        <v>15768816</v>
      </c>
      <c r="B2988" t="s">
        <v>644</v>
      </c>
      <c r="C2988" t="s">
        <v>42</v>
      </c>
      <c r="D2988" t="s">
        <v>39</v>
      </c>
      <c r="E2988">
        <v>42</v>
      </c>
      <c r="F2988" t="s">
        <v>19</v>
      </c>
      <c r="G2988">
        <v>0</v>
      </c>
      <c r="H2988" s="4">
        <v>107856.57</v>
      </c>
      <c r="I2988" t="s">
        <v>33</v>
      </c>
      <c r="J2988">
        <v>2</v>
      </c>
      <c r="K2988">
        <v>570</v>
      </c>
      <c r="L2988" t="s">
        <v>31</v>
      </c>
      <c r="M2988" t="s">
        <v>21</v>
      </c>
      <c r="N2988" t="s">
        <v>32</v>
      </c>
      <c r="O2988" s="4">
        <v>127528.84</v>
      </c>
      <c r="P2988" t="s">
        <v>28</v>
      </c>
      <c r="Q2988" t="str" cm="1">
        <f t="array" ref="Q2988">_xlfn.IFS(
O2988&lt;50000,"Low Salary (&lt;$50K)",
O2988&lt;90000,"Lower Middle ($50K-$90K)",
O2988&lt;130000,"Middle ($90K-$130K)",
O2988&lt;170000,"Upper Middle ($130K-$170K)",
O2988&gt;=170000,"High Salary (&gt;$170K)"
)</f>
        <v>Middle ($90K-$130K)</v>
      </c>
      <c r="R2988" t="str" cm="1">
        <f t="array" ref="R2988">_xlfn.IFS(
G2988&lt;=2,"New Customers (0-2Y)",
G2988&lt;=5,"Growing Customers (3-5Y)",
G2988&lt;=8,"Established Customers (6-8Y)",
G2988&lt;=10,"Loyal Customers (9-10Y)"
)</f>
        <v>New Customers (0-2Y)</v>
      </c>
    </row>
    <row r="2989" spans="1:18" x14ac:dyDescent="0.35">
      <c r="A2989">
        <v>15682268</v>
      </c>
      <c r="B2989" t="s">
        <v>1551</v>
      </c>
      <c r="C2989" t="s">
        <v>42</v>
      </c>
      <c r="D2989" t="s">
        <v>18</v>
      </c>
      <c r="E2989">
        <v>26</v>
      </c>
      <c r="F2989" t="s">
        <v>43</v>
      </c>
      <c r="G2989">
        <v>1</v>
      </c>
      <c r="H2989" s="4">
        <v>108348.66</v>
      </c>
      <c r="I2989" t="s">
        <v>33</v>
      </c>
      <c r="J2989">
        <v>1</v>
      </c>
      <c r="K2989">
        <v>676</v>
      </c>
      <c r="L2989" t="s">
        <v>35</v>
      </c>
      <c r="M2989" t="s">
        <v>27</v>
      </c>
      <c r="N2989" t="s">
        <v>32</v>
      </c>
      <c r="O2989" s="4">
        <v>60231.74</v>
      </c>
      <c r="P2989" t="s">
        <v>23</v>
      </c>
      <c r="Q2989" t="str" cm="1">
        <f t="array" ref="Q2989">_xlfn.IFS(
O2989&lt;50000,"Low Salary (&lt;$50K)",
O2989&lt;90000,"Lower Middle ($50K-$90K)",
O2989&lt;130000,"Middle ($90K-$130K)",
O2989&lt;170000,"Upper Middle ($130K-$170K)",
O2989&gt;=170000,"High Salary (&gt;$170K)"
)</f>
        <v>Lower Middle ($50K-$90K)</v>
      </c>
      <c r="R2989" t="str" cm="1">
        <f t="array" ref="R2989">_xlfn.IFS(
G2989&lt;=2,"New Customers (0-2Y)",
G2989&lt;=5,"Growing Customers (3-5Y)",
G2989&lt;=8,"Established Customers (6-8Y)",
G2989&lt;=10,"Loyal Customers (9-10Y)"
)</f>
        <v>New Customers (0-2Y)</v>
      </c>
    </row>
    <row r="2990" spans="1:18" x14ac:dyDescent="0.35">
      <c r="A2990">
        <v>15684801</v>
      </c>
      <c r="B2990" t="s">
        <v>1396</v>
      </c>
      <c r="C2990" t="s">
        <v>17</v>
      </c>
      <c r="D2990" t="s">
        <v>39</v>
      </c>
      <c r="E2990">
        <v>47</v>
      </c>
      <c r="F2990" t="s">
        <v>19</v>
      </c>
      <c r="G2990">
        <v>1</v>
      </c>
      <c r="H2990" s="4">
        <v>93871.95</v>
      </c>
      <c r="I2990" t="s">
        <v>29</v>
      </c>
      <c r="J2990">
        <v>3</v>
      </c>
      <c r="K2990">
        <v>689</v>
      </c>
      <c r="L2990" t="s">
        <v>35</v>
      </c>
      <c r="M2990" t="s">
        <v>21</v>
      </c>
      <c r="N2990" t="s">
        <v>32</v>
      </c>
      <c r="O2990" s="4">
        <v>156878.42000000001</v>
      </c>
      <c r="P2990" t="s">
        <v>23</v>
      </c>
      <c r="Q2990" t="str" cm="1">
        <f t="array" ref="Q2990">_xlfn.IFS(
O2990&lt;50000,"Low Salary (&lt;$50K)",
O2990&lt;90000,"Lower Middle ($50K-$90K)",
O2990&lt;130000,"Middle ($90K-$130K)",
O2990&lt;170000,"Upper Middle ($130K-$170K)",
O2990&gt;=170000,"High Salary (&gt;$170K)"
)</f>
        <v>Upper Middle ($130K-$170K)</v>
      </c>
      <c r="R2990" t="str" cm="1">
        <f t="array" ref="R2990">_xlfn.IFS(
G2990&lt;=2,"New Customers (0-2Y)",
G2990&lt;=5,"Growing Customers (3-5Y)",
G2990&lt;=8,"Established Customers (6-8Y)",
G2990&lt;=10,"Loyal Customers (9-10Y)"
)</f>
        <v>New Customers (0-2Y)</v>
      </c>
    </row>
    <row r="2991" spans="1:18" x14ac:dyDescent="0.35">
      <c r="A2991">
        <v>15636428</v>
      </c>
      <c r="B2991" t="s">
        <v>358</v>
      </c>
      <c r="C2991" t="s">
        <v>26</v>
      </c>
      <c r="D2991" t="s">
        <v>18</v>
      </c>
      <c r="E2991">
        <v>45</v>
      </c>
      <c r="F2991" t="s">
        <v>19</v>
      </c>
      <c r="G2991">
        <v>1</v>
      </c>
      <c r="H2991" s="4">
        <v>0</v>
      </c>
      <c r="I2991" t="s">
        <v>24</v>
      </c>
      <c r="J2991">
        <v>1</v>
      </c>
      <c r="K2991">
        <v>703</v>
      </c>
      <c r="L2991" t="s">
        <v>35</v>
      </c>
      <c r="M2991" t="s">
        <v>21</v>
      </c>
      <c r="N2991" t="s">
        <v>32</v>
      </c>
      <c r="O2991" s="4">
        <v>182784.11</v>
      </c>
      <c r="P2991" t="s">
        <v>23</v>
      </c>
      <c r="Q2991" t="str" cm="1">
        <f t="array" ref="Q2991">_xlfn.IFS(
O2991&lt;50000,"Low Salary (&lt;$50K)",
O2991&lt;90000,"Lower Middle ($50K-$90K)",
O2991&lt;130000,"Middle ($90K-$130K)",
O2991&lt;170000,"Upper Middle ($130K-$170K)",
O2991&gt;=170000,"High Salary (&gt;$170K)"
)</f>
        <v>High Salary (&gt;$170K)</v>
      </c>
      <c r="R2991" t="str" cm="1">
        <f t="array" ref="R2991">_xlfn.IFS(
G2991&lt;=2,"New Customers (0-2Y)",
G2991&lt;=5,"Growing Customers (3-5Y)",
G2991&lt;=8,"Established Customers (6-8Y)",
G2991&lt;=10,"Loyal Customers (9-10Y)"
)</f>
        <v>New Customers (0-2Y)</v>
      </c>
    </row>
    <row r="2992" spans="1:18" x14ac:dyDescent="0.35">
      <c r="A2992">
        <v>15809823</v>
      </c>
      <c r="B2992" t="s">
        <v>734</v>
      </c>
      <c r="C2992" t="s">
        <v>42</v>
      </c>
      <c r="D2992" t="s">
        <v>39</v>
      </c>
      <c r="E2992">
        <v>19</v>
      </c>
      <c r="F2992" t="s">
        <v>43</v>
      </c>
      <c r="G2992">
        <v>2</v>
      </c>
      <c r="H2992" s="4">
        <v>125860.2</v>
      </c>
      <c r="I2992" t="s">
        <v>33</v>
      </c>
      <c r="J2992">
        <v>1</v>
      </c>
      <c r="K2992">
        <v>491</v>
      </c>
      <c r="L2992" t="s">
        <v>44</v>
      </c>
      <c r="M2992" t="s">
        <v>27</v>
      </c>
      <c r="N2992" t="s">
        <v>32</v>
      </c>
      <c r="O2992" s="4">
        <v>129690.5</v>
      </c>
      <c r="P2992" t="s">
        <v>28</v>
      </c>
      <c r="Q2992" t="str" cm="1">
        <f t="array" ref="Q2992">_xlfn.IFS(
O2992&lt;50000,"Low Salary (&lt;$50K)",
O2992&lt;90000,"Lower Middle ($50K-$90K)",
O2992&lt;130000,"Middle ($90K-$130K)",
O2992&lt;170000,"Upper Middle ($130K-$170K)",
O2992&gt;=170000,"High Salary (&gt;$170K)"
)</f>
        <v>Middle ($90K-$130K)</v>
      </c>
      <c r="R2992" t="str" cm="1">
        <f t="array" ref="R2992">_xlfn.IFS(
G2992&lt;=2,"New Customers (0-2Y)",
G2992&lt;=5,"Growing Customers (3-5Y)",
G2992&lt;=8,"Established Customers (6-8Y)",
G2992&lt;=10,"Loyal Customers (9-10Y)"
)</f>
        <v>New Customers (0-2Y)</v>
      </c>
    </row>
    <row r="2993" spans="1:18" x14ac:dyDescent="0.35">
      <c r="A2993">
        <v>15699284</v>
      </c>
      <c r="B2993" t="s">
        <v>304</v>
      </c>
      <c r="C2993" t="s">
        <v>17</v>
      </c>
      <c r="D2993" t="s">
        <v>39</v>
      </c>
      <c r="E2993">
        <v>49</v>
      </c>
      <c r="F2993" t="s">
        <v>19</v>
      </c>
      <c r="G2993">
        <v>8</v>
      </c>
      <c r="H2993" s="4">
        <v>172713.44</v>
      </c>
      <c r="I2993" t="s">
        <v>33</v>
      </c>
      <c r="J2993">
        <v>1</v>
      </c>
      <c r="K2993">
        <v>584</v>
      </c>
      <c r="L2993" t="s">
        <v>31</v>
      </c>
      <c r="M2993" t="s">
        <v>21</v>
      </c>
      <c r="N2993" t="s">
        <v>32</v>
      </c>
      <c r="O2993" s="4">
        <v>113860.81</v>
      </c>
      <c r="P2993" t="s">
        <v>28</v>
      </c>
      <c r="Q2993" t="str" cm="1">
        <f t="array" ref="Q2993">_xlfn.IFS(
O2993&lt;50000,"Low Salary (&lt;$50K)",
O2993&lt;90000,"Lower Middle ($50K-$90K)",
O2993&lt;130000,"Middle ($90K-$130K)",
O2993&lt;170000,"Upper Middle ($130K-$170K)",
O2993&gt;=170000,"High Salary (&gt;$170K)"
)</f>
        <v>Middle ($90K-$130K)</v>
      </c>
      <c r="R2993" t="str" cm="1">
        <f t="array" ref="R2993">_xlfn.IFS(
G2993&lt;=2,"New Customers (0-2Y)",
G2993&lt;=5,"Growing Customers (3-5Y)",
G2993&lt;=8,"Established Customers (6-8Y)",
G2993&lt;=10,"Loyal Customers (9-10Y)"
)</f>
        <v>Established Customers (6-8Y)</v>
      </c>
    </row>
    <row r="2994" spans="1:18" x14ac:dyDescent="0.35">
      <c r="A2994">
        <v>15786993</v>
      </c>
      <c r="B2994" t="s">
        <v>324</v>
      </c>
      <c r="C2994" t="s">
        <v>17</v>
      </c>
      <c r="D2994" t="s">
        <v>18</v>
      </c>
      <c r="E2994">
        <v>51</v>
      </c>
      <c r="F2994" t="s">
        <v>19</v>
      </c>
      <c r="G2994">
        <v>5</v>
      </c>
      <c r="H2994" s="4">
        <v>0</v>
      </c>
      <c r="I2994" t="s">
        <v>24</v>
      </c>
      <c r="J2994">
        <v>2</v>
      </c>
      <c r="K2994">
        <v>810</v>
      </c>
      <c r="L2994" t="s">
        <v>37</v>
      </c>
      <c r="M2994" t="s">
        <v>27</v>
      </c>
      <c r="N2994" t="s">
        <v>22</v>
      </c>
      <c r="O2994" s="4">
        <v>184524.74</v>
      </c>
      <c r="P2994" t="s">
        <v>28</v>
      </c>
      <c r="Q2994" t="str" cm="1">
        <f t="array" ref="Q2994">_xlfn.IFS(
O2994&lt;50000,"Low Salary (&lt;$50K)",
O2994&lt;90000,"Lower Middle ($50K-$90K)",
O2994&lt;130000,"Middle ($90K-$130K)",
O2994&lt;170000,"Upper Middle ($130K-$170K)",
O2994&gt;=170000,"High Salary (&gt;$170K)"
)</f>
        <v>High Salary (&gt;$170K)</v>
      </c>
      <c r="R2994" t="str" cm="1">
        <f t="array" ref="R2994">_xlfn.IFS(
G2994&lt;=2,"New Customers (0-2Y)",
G2994&lt;=5,"Growing Customers (3-5Y)",
G2994&lt;=8,"Established Customers (6-8Y)",
G2994&lt;=10,"Loyal Customers (9-10Y)"
)</f>
        <v>Growing Customers (3-5Y)</v>
      </c>
    </row>
    <row r="2995" spans="1:18" x14ac:dyDescent="0.35">
      <c r="A2995">
        <v>15709441</v>
      </c>
      <c r="B2995" t="s">
        <v>161</v>
      </c>
      <c r="C2995" t="s">
        <v>26</v>
      </c>
      <c r="D2995" t="s">
        <v>18</v>
      </c>
      <c r="E2995">
        <v>59</v>
      </c>
      <c r="F2995" t="s">
        <v>19</v>
      </c>
      <c r="G2995">
        <v>8</v>
      </c>
      <c r="H2995" s="4">
        <v>0</v>
      </c>
      <c r="I2995" t="s">
        <v>24</v>
      </c>
      <c r="J2995">
        <v>1</v>
      </c>
      <c r="K2995">
        <v>745</v>
      </c>
      <c r="L2995" t="s">
        <v>35</v>
      </c>
      <c r="M2995" t="s">
        <v>21</v>
      </c>
      <c r="N2995" t="s">
        <v>22</v>
      </c>
      <c r="O2995" s="4">
        <v>36124.980000000003</v>
      </c>
      <c r="P2995" t="s">
        <v>28</v>
      </c>
      <c r="Q2995" t="str" cm="1">
        <f t="array" ref="Q2995">_xlfn.IFS(
O2995&lt;50000,"Low Salary (&lt;$50K)",
O2995&lt;90000,"Lower Middle ($50K-$90K)",
O2995&lt;130000,"Middle ($90K-$130K)",
O2995&lt;170000,"Upper Middle ($130K-$170K)",
O2995&gt;=170000,"High Salary (&gt;$170K)"
)</f>
        <v>Low Salary (&lt;$50K)</v>
      </c>
      <c r="R2995" t="str" cm="1">
        <f t="array" ref="R2995">_xlfn.IFS(
G2995&lt;=2,"New Customers (0-2Y)",
G2995&lt;=5,"Growing Customers (3-5Y)",
G2995&lt;=8,"Established Customers (6-8Y)",
G2995&lt;=10,"Loyal Customers (9-10Y)"
)</f>
        <v>Established Customers (6-8Y)</v>
      </c>
    </row>
    <row r="2996" spans="1:18" x14ac:dyDescent="0.35">
      <c r="A2996">
        <v>15710257</v>
      </c>
      <c r="B2996" t="s">
        <v>269</v>
      </c>
      <c r="C2996" t="s">
        <v>17</v>
      </c>
      <c r="D2996" t="s">
        <v>18</v>
      </c>
      <c r="E2996">
        <v>39</v>
      </c>
      <c r="F2996" t="s">
        <v>19</v>
      </c>
      <c r="G2996">
        <v>3</v>
      </c>
      <c r="H2996" s="4">
        <v>130786.92</v>
      </c>
      <c r="I2996" t="s">
        <v>33</v>
      </c>
      <c r="J2996">
        <v>1</v>
      </c>
      <c r="K2996">
        <v>625</v>
      </c>
      <c r="L2996" t="s">
        <v>20</v>
      </c>
      <c r="M2996" t="s">
        <v>27</v>
      </c>
      <c r="N2996" t="s">
        <v>22</v>
      </c>
      <c r="O2996" s="4">
        <v>121316.07</v>
      </c>
      <c r="P2996" t="s">
        <v>28</v>
      </c>
      <c r="Q2996" t="str" cm="1">
        <f t="array" ref="Q2996">_xlfn.IFS(
O2996&lt;50000,"Low Salary (&lt;$50K)",
O2996&lt;90000,"Lower Middle ($50K-$90K)",
O2996&lt;130000,"Middle ($90K-$130K)",
O2996&lt;170000,"Upper Middle ($130K-$170K)",
O2996&gt;=170000,"High Salary (&gt;$170K)"
)</f>
        <v>Middle ($90K-$130K)</v>
      </c>
      <c r="R2996" t="str" cm="1">
        <f t="array" ref="R2996">_xlfn.IFS(
G2996&lt;=2,"New Customers (0-2Y)",
G2996&lt;=5,"Growing Customers (3-5Y)",
G2996&lt;=8,"Established Customers (6-8Y)",
G2996&lt;=10,"Loyal Customers (9-10Y)"
)</f>
        <v>Growing Customers (3-5Y)</v>
      </c>
    </row>
    <row r="2997" spans="1:18" x14ac:dyDescent="0.35">
      <c r="A2997">
        <v>15582492</v>
      </c>
      <c r="B2997" t="s">
        <v>716</v>
      </c>
      <c r="C2997" t="s">
        <v>17</v>
      </c>
      <c r="D2997" t="s">
        <v>18</v>
      </c>
      <c r="E2997">
        <v>29</v>
      </c>
      <c r="F2997" t="s">
        <v>43</v>
      </c>
      <c r="G2997">
        <v>2</v>
      </c>
      <c r="H2997" s="4">
        <v>112367.34</v>
      </c>
      <c r="I2997" t="s">
        <v>33</v>
      </c>
      <c r="J2997">
        <v>1</v>
      </c>
      <c r="K2997">
        <v>535</v>
      </c>
      <c r="L2997" t="s">
        <v>31</v>
      </c>
      <c r="M2997" t="s">
        <v>21</v>
      </c>
      <c r="N2997" t="s">
        <v>32</v>
      </c>
      <c r="O2997" s="4">
        <v>185630.76</v>
      </c>
      <c r="P2997" t="s">
        <v>28</v>
      </c>
      <c r="Q2997" t="str" cm="1">
        <f t="array" ref="Q2997">_xlfn.IFS(
O2997&lt;50000,"Low Salary (&lt;$50K)",
O2997&lt;90000,"Lower Middle ($50K-$90K)",
O2997&lt;130000,"Middle ($90K-$130K)",
O2997&lt;170000,"Upper Middle ($130K-$170K)",
O2997&gt;=170000,"High Salary (&gt;$170K)"
)</f>
        <v>High Salary (&gt;$170K)</v>
      </c>
      <c r="R2997" t="str" cm="1">
        <f t="array" ref="R2997">_xlfn.IFS(
G2997&lt;=2,"New Customers (0-2Y)",
G2997&lt;=5,"Growing Customers (3-5Y)",
G2997&lt;=8,"Established Customers (6-8Y)",
G2997&lt;=10,"Loyal Customers (9-10Y)"
)</f>
        <v>New Customers (0-2Y)</v>
      </c>
    </row>
    <row r="2998" spans="1:18" x14ac:dyDescent="0.35">
      <c r="A2998">
        <v>15575694</v>
      </c>
      <c r="B2998" t="s">
        <v>1314</v>
      </c>
      <c r="C2998" t="s">
        <v>26</v>
      </c>
      <c r="D2998" t="s">
        <v>18</v>
      </c>
      <c r="E2998">
        <v>45</v>
      </c>
      <c r="F2998" t="s">
        <v>19</v>
      </c>
      <c r="G2998">
        <v>7</v>
      </c>
      <c r="H2998" s="4">
        <v>91091.06</v>
      </c>
      <c r="I2998" t="s">
        <v>29</v>
      </c>
      <c r="J2998">
        <v>2</v>
      </c>
      <c r="K2998">
        <v>729</v>
      </c>
      <c r="L2998" t="s">
        <v>35</v>
      </c>
      <c r="M2998" t="s">
        <v>21</v>
      </c>
      <c r="N2998" t="s">
        <v>32</v>
      </c>
      <c r="O2998" s="4">
        <v>71133.119999999995</v>
      </c>
      <c r="P2998" t="s">
        <v>28</v>
      </c>
      <c r="Q2998" t="str" cm="1">
        <f t="array" ref="Q2998">_xlfn.IFS(
O2998&lt;50000,"Low Salary (&lt;$50K)",
O2998&lt;90000,"Lower Middle ($50K-$90K)",
O2998&lt;130000,"Middle ($90K-$130K)",
O2998&lt;170000,"Upper Middle ($130K-$170K)",
O2998&gt;=170000,"High Salary (&gt;$170K)"
)</f>
        <v>Lower Middle ($50K-$90K)</v>
      </c>
      <c r="R2998" t="str" cm="1">
        <f t="array" ref="R2998">_xlfn.IFS(
G2998&lt;=2,"New Customers (0-2Y)",
G2998&lt;=5,"Growing Customers (3-5Y)",
G2998&lt;=8,"Established Customers (6-8Y)",
G2998&lt;=10,"Loyal Customers (9-10Y)"
)</f>
        <v>Established Customers (6-8Y)</v>
      </c>
    </row>
    <row r="2999" spans="1:18" x14ac:dyDescent="0.35">
      <c r="A2999">
        <v>15756820</v>
      </c>
      <c r="B2999" t="s">
        <v>561</v>
      </c>
      <c r="C2999" t="s">
        <v>17</v>
      </c>
      <c r="D2999" t="s">
        <v>18</v>
      </c>
      <c r="E2999">
        <v>26</v>
      </c>
      <c r="F2999" t="s">
        <v>43</v>
      </c>
      <c r="G2999">
        <v>7</v>
      </c>
      <c r="H2999" s="4">
        <v>106198.5</v>
      </c>
      <c r="I2999" t="s">
        <v>33</v>
      </c>
      <c r="J2999">
        <v>1</v>
      </c>
      <c r="K2999">
        <v>655</v>
      </c>
      <c r="L2999" t="s">
        <v>20</v>
      </c>
      <c r="M2999" t="s">
        <v>27</v>
      </c>
      <c r="N2999" t="s">
        <v>22</v>
      </c>
      <c r="O2999" s="4">
        <v>32020.42</v>
      </c>
      <c r="P2999" t="s">
        <v>28</v>
      </c>
      <c r="Q2999" t="str" cm="1">
        <f t="array" ref="Q2999">_xlfn.IFS(
O2999&lt;50000,"Low Salary (&lt;$50K)",
O2999&lt;90000,"Lower Middle ($50K-$90K)",
O2999&lt;130000,"Middle ($90K-$130K)",
O2999&lt;170000,"Upper Middle ($130K-$170K)",
O2999&gt;=170000,"High Salary (&gt;$170K)"
)</f>
        <v>Low Salary (&lt;$50K)</v>
      </c>
      <c r="R2999" t="str" cm="1">
        <f t="array" ref="R2999">_xlfn.IFS(
G2999&lt;=2,"New Customers (0-2Y)",
G2999&lt;=5,"Growing Customers (3-5Y)",
G2999&lt;=8,"Established Customers (6-8Y)",
G2999&lt;=10,"Loyal Customers (9-10Y)"
)</f>
        <v>Established Customers (6-8Y)</v>
      </c>
    </row>
    <row r="3000" spans="1:18" x14ac:dyDescent="0.35">
      <c r="A3000">
        <v>15766289</v>
      </c>
      <c r="B3000" t="s">
        <v>1552</v>
      </c>
      <c r="C3000" t="s">
        <v>17</v>
      </c>
      <c r="D3000" t="s">
        <v>39</v>
      </c>
      <c r="E3000">
        <v>47</v>
      </c>
      <c r="F3000" t="s">
        <v>19</v>
      </c>
      <c r="G3000">
        <v>5</v>
      </c>
      <c r="H3000" s="4">
        <v>142669.93</v>
      </c>
      <c r="I3000" t="s">
        <v>33</v>
      </c>
      <c r="J3000">
        <v>2</v>
      </c>
      <c r="K3000">
        <v>751</v>
      </c>
      <c r="L3000" t="s">
        <v>35</v>
      </c>
      <c r="M3000" t="s">
        <v>21</v>
      </c>
      <c r="N3000" t="s">
        <v>32</v>
      </c>
      <c r="O3000" s="4">
        <v>162760.95999999999</v>
      </c>
      <c r="P3000" t="s">
        <v>28</v>
      </c>
      <c r="Q3000" t="str" cm="1">
        <f t="array" ref="Q3000">_xlfn.IFS(
O3000&lt;50000,"Low Salary (&lt;$50K)",
O3000&lt;90000,"Lower Middle ($50K-$90K)",
O3000&lt;130000,"Middle ($90K-$130K)",
O3000&lt;170000,"Upper Middle ($130K-$170K)",
O3000&gt;=170000,"High Salary (&gt;$170K)"
)</f>
        <v>Upper Middle ($130K-$170K)</v>
      </c>
      <c r="R3000" t="str" cm="1">
        <f t="array" ref="R3000">_xlfn.IFS(
G3000&lt;=2,"New Customers (0-2Y)",
G3000&lt;=5,"Growing Customers (3-5Y)",
G3000&lt;=8,"Established Customers (6-8Y)",
G3000&lt;=10,"Loyal Customers (9-10Y)"
)</f>
        <v>Growing Customers (3-5Y)</v>
      </c>
    </row>
    <row r="3001" spans="1:18" x14ac:dyDescent="0.35">
      <c r="A3001">
        <v>15593014</v>
      </c>
      <c r="B3001" t="s">
        <v>1553</v>
      </c>
      <c r="C3001" t="s">
        <v>17</v>
      </c>
      <c r="D3001" t="s">
        <v>39</v>
      </c>
      <c r="E3001">
        <v>33</v>
      </c>
      <c r="F3001" t="s">
        <v>19</v>
      </c>
      <c r="G3001">
        <v>1</v>
      </c>
      <c r="H3001" s="4">
        <v>112833.35</v>
      </c>
      <c r="I3001" t="s">
        <v>33</v>
      </c>
      <c r="J3001">
        <v>1</v>
      </c>
      <c r="K3001">
        <v>525</v>
      </c>
      <c r="L3001" t="s">
        <v>31</v>
      </c>
      <c r="M3001" t="s">
        <v>27</v>
      </c>
      <c r="N3001" t="s">
        <v>22</v>
      </c>
      <c r="O3001" s="4">
        <v>175178.56</v>
      </c>
      <c r="P3001" t="s">
        <v>28</v>
      </c>
      <c r="Q3001" t="str" cm="1">
        <f t="array" ref="Q3001">_xlfn.IFS(
O3001&lt;50000,"Low Salary (&lt;$50K)",
O3001&lt;90000,"Lower Middle ($50K-$90K)",
O3001&lt;130000,"Middle ($90K-$130K)",
O3001&lt;170000,"Upper Middle ($130K-$170K)",
O3001&gt;=170000,"High Salary (&gt;$170K)"
)</f>
        <v>High Salary (&gt;$170K)</v>
      </c>
      <c r="R3001" t="str" cm="1">
        <f t="array" ref="R3001">_xlfn.IFS(
G3001&lt;=2,"New Customers (0-2Y)",
G3001&lt;=5,"Growing Customers (3-5Y)",
G3001&lt;=8,"Established Customers (6-8Y)",
G3001&lt;=10,"Loyal Customers (9-10Y)"
)</f>
        <v>New Customers (0-2Y)</v>
      </c>
    </row>
    <row r="3002" spans="1:18" x14ac:dyDescent="0.35">
      <c r="A3002">
        <v>15584545</v>
      </c>
      <c r="B3002" t="s">
        <v>1391</v>
      </c>
      <c r="C3002" t="s">
        <v>17</v>
      </c>
      <c r="D3002" t="s">
        <v>18</v>
      </c>
      <c r="E3002">
        <v>40</v>
      </c>
      <c r="F3002" t="s">
        <v>19</v>
      </c>
      <c r="G3002">
        <v>5</v>
      </c>
      <c r="H3002" s="4">
        <v>0</v>
      </c>
      <c r="I3002" t="s">
        <v>24</v>
      </c>
      <c r="J3002">
        <v>2</v>
      </c>
      <c r="K3002">
        <v>532</v>
      </c>
      <c r="L3002" t="s">
        <v>31</v>
      </c>
      <c r="M3002" t="s">
        <v>27</v>
      </c>
      <c r="N3002" t="s">
        <v>22</v>
      </c>
      <c r="O3002" s="4">
        <v>177099.71</v>
      </c>
      <c r="P3002" t="s">
        <v>28</v>
      </c>
      <c r="Q3002" t="str" cm="1">
        <f t="array" ref="Q3002">_xlfn.IFS(
O3002&lt;50000,"Low Salary (&lt;$50K)",
O3002&lt;90000,"Lower Middle ($50K-$90K)",
O3002&lt;130000,"Middle ($90K-$130K)",
O3002&lt;170000,"Upper Middle ($130K-$170K)",
O3002&gt;=170000,"High Salary (&gt;$170K)"
)</f>
        <v>High Salary (&gt;$170K)</v>
      </c>
      <c r="R3002" t="str" cm="1">
        <f t="array" ref="R3002">_xlfn.IFS(
G3002&lt;=2,"New Customers (0-2Y)",
G3002&lt;=5,"Growing Customers (3-5Y)",
G3002&lt;=8,"Established Customers (6-8Y)",
G3002&lt;=10,"Loyal Customers (9-10Y)"
)</f>
        <v>Growing Customers (3-5Y)</v>
      </c>
    </row>
    <row r="3003" spans="1:18" x14ac:dyDescent="0.35">
      <c r="A3003">
        <v>15675949</v>
      </c>
      <c r="B3003" t="s">
        <v>561</v>
      </c>
      <c r="C3003" t="s">
        <v>26</v>
      </c>
      <c r="D3003" t="s">
        <v>18</v>
      </c>
      <c r="E3003">
        <v>43</v>
      </c>
      <c r="F3003" t="s">
        <v>19</v>
      </c>
      <c r="G3003">
        <v>4</v>
      </c>
      <c r="H3003" s="4">
        <v>0</v>
      </c>
      <c r="I3003" t="s">
        <v>24</v>
      </c>
      <c r="J3003">
        <v>2</v>
      </c>
      <c r="K3003">
        <v>696</v>
      </c>
      <c r="L3003" t="s">
        <v>35</v>
      </c>
      <c r="M3003" t="s">
        <v>21</v>
      </c>
      <c r="N3003" t="s">
        <v>22</v>
      </c>
      <c r="O3003" s="4">
        <v>66406.37</v>
      </c>
      <c r="P3003" t="s">
        <v>28</v>
      </c>
      <c r="Q3003" t="str" cm="1">
        <f t="array" ref="Q3003">_xlfn.IFS(
O3003&lt;50000,"Low Salary (&lt;$50K)",
O3003&lt;90000,"Lower Middle ($50K-$90K)",
O3003&lt;130000,"Middle ($90K-$130K)",
O3003&lt;170000,"Upper Middle ($130K-$170K)",
O3003&gt;=170000,"High Salary (&gt;$170K)"
)</f>
        <v>Lower Middle ($50K-$90K)</v>
      </c>
      <c r="R3003" t="str" cm="1">
        <f t="array" ref="R3003">_xlfn.IFS(
G3003&lt;=2,"New Customers (0-2Y)",
G3003&lt;=5,"Growing Customers (3-5Y)",
G3003&lt;=8,"Established Customers (6-8Y)",
G3003&lt;=10,"Loyal Customers (9-10Y)"
)</f>
        <v>Growing Customers (3-5Y)</v>
      </c>
    </row>
    <row r="3004" spans="1:18" x14ac:dyDescent="0.35">
      <c r="A3004">
        <v>15672091</v>
      </c>
      <c r="B3004" t="s">
        <v>1554</v>
      </c>
      <c r="C3004" t="s">
        <v>42</v>
      </c>
      <c r="D3004" t="s">
        <v>18</v>
      </c>
      <c r="E3004">
        <v>32</v>
      </c>
      <c r="F3004" t="s">
        <v>19</v>
      </c>
      <c r="G3004">
        <v>2</v>
      </c>
      <c r="H3004" s="4">
        <v>104336.43</v>
      </c>
      <c r="I3004" t="s">
        <v>33</v>
      </c>
      <c r="J3004">
        <v>2</v>
      </c>
      <c r="K3004">
        <v>786</v>
      </c>
      <c r="L3004" t="s">
        <v>37</v>
      </c>
      <c r="M3004" t="s">
        <v>27</v>
      </c>
      <c r="N3004" t="s">
        <v>32</v>
      </c>
      <c r="O3004" s="4">
        <v>59559.81</v>
      </c>
      <c r="P3004" t="s">
        <v>28</v>
      </c>
      <c r="Q3004" t="str" cm="1">
        <f t="array" ref="Q3004">_xlfn.IFS(
O3004&lt;50000,"Low Salary (&lt;$50K)",
O3004&lt;90000,"Lower Middle ($50K-$90K)",
O3004&lt;130000,"Middle ($90K-$130K)",
O3004&lt;170000,"Upper Middle ($130K-$170K)",
O3004&gt;=170000,"High Salary (&gt;$170K)"
)</f>
        <v>Lower Middle ($50K-$90K)</v>
      </c>
      <c r="R3004" t="str" cm="1">
        <f t="array" ref="R3004">_xlfn.IFS(
G3004&lt;=2,"New Customers (0-2Y)",
G3004&lt;=5,"Growing Customers (3-5Y)",
G3004&lt;=8,"Established Customers (6-8Y)",
G3004&lt;=10,"Loyal Customers (9-10Y)"
)</f>
        <v>New Customers (0-2Y)</v>
      </c>
    </row>
    <row r="3005" spans="1:18" x14ac:dyDescent="0.35">
      <c r="A3005">
        <v>15801658</v>
      </c>
      <c r="B3005" t="s">
        <v>605</v>
      </c>
      <c r="C3005" t="s">
        <v>17</v>
      </c>
      <c r="D3005" t="s">
        <v>39</v>
      </c>
      <c r="E3005">
        <v>55</v>
      </c>
      <c r="F3005" t="s">
        <v>19</v>
      </c>
      <c r="G3005">
        <v>6</v>
      </c>
      <c r="H3005" s="4">
        <v>104305.74</v>
      </c>
      <c r="I3005" t="s">
        <v>33</v>
      </c>
      <c r="J3005">
        <v>1</v>
      </c>
      <c r="K3005">
        <v>580</v>
      </c>
      <c r="L3005" t="s">
        <v>31</v>
      </c>
      <c r="M3005" t="s">
        <v>27</v>
      </c>
      <c r="N3005" t="s">
        <v>22</v>
      </c>
      <c r="O3005" s="4">
        <v>175750.21</v>
      </c>
      <c r="P3005" t="s">
        <v>28</v>
      </c>
      <c r="Q3005" t="str" cm="1">
        <f t="array" ref="Q3005">_xlfn.IFS(
O3005&lt;50000,"Low Salary (&lt;$50K)",
O3005&lt;90000,"Lower Middle ($50K-$90K)",
O3005&lt;130000,"Middle ($90K-$130K)",
O3005&lt;170000,"Upper Middle ($130K-$170K)",
O3005&gt;=170000,"High Salary (&gt;$170K)"
)</f>
        <v>High Salary (&gt;$170K)</v>
      </c>
      <c r="R3005" t="str" cm="1">
        <f t="array" ref="R3005">_xlfn.IFS(
G3005&lt;=2,"New Customers (0-2Y)",
G3005&lt;=5,"Growing Customers (3-5Y)",
G3005&lt;=8,"Established Customers (6-8Y)",
G3005&lt;=10,"Loyal Customers (9-10Y)"
)</f>
        <v>Established Customers (6-8Y)</v>
      </c>
    </row>
    <row r="3006" spans="1:18" x14ac:dyDescent="0.35">
      <c r="A3006">
        <v>15706185</v>
      </c>
      <c r="B3006" t="s">
        <v>70</v>
      </c>
      <c r="C3006" t="s">
        <v>42</v>
      </c>
      <c r="D3006" t="s">
        <v>39</v>
      </c>
      <c r="E3006">
        <v>47</v>
      </c>
      <c r="F3006" t="s">
        <v>19</v>
      </c>
      <c r="G3006">
        <v>5</v>
      </c>
      <c r="H3006" s="4">
        <v>140187.1</v>
      </c>
      <c r="I3006" t="s">
        <v>33</v>
      </c>
      <c r="J3006">
        <v>2</v>
      </c>
      <c r="K3006">
        <v>596</v>
      </c>
      <c r="L3006" t="s">
        <v>31</v>
      </c>
      <c r="M3006" t="s">
        <v>21</v>
      </c>
      <c r="N3006" t="s">
        <v>22</v>
      </c>
      <c r="O3006" s="4">
        <v>174311.3</v>
      </c>
      <c r="P3006" t="s">
        <v>28</v>
      </c>
      <c r="Q3006" t="str" cm="1">
        <f t="array" ref="Q3006">_xlfn.IFS(
O3006&lt;50000,"Low Salary (&lt;$50K)",
O3006&lt;90000,"Lower Middle ($50K-$90K)",
O3006&lt;130000,"Middle ($90K-$130K)",
O3006&lt;170000,"Upper Middle ($130K-$170K)",
O3006&gt;=170000,"High Salary (&gt;$170K)"
)</f>
        <v>High Salary (&gt;$170K)</v>
      </c>
      <c r="R3006" t="str" cm="1">
        <f t="array" ref="R3006">_xlfn.IFS(
G3006&lt;=2,"New Customers (0-2Y)",
G3006&lt;=5,"Growing Customers (3-5Y)",
G3006&lt;=8,"Established Customers (6-8Y)",
G3006&lt;=10,"Loyal Customers (9-10Y)"
)</f>
        <v>Growing Customers (3-5Y)</v>
      </c>
    </row>
    <row r="3007" spans="1:18" x14ac:dyDescent="0.35">
      <c r="A3007">
        <v>15789863</v>
      </c>
      <c r="B3007" t="s">
        <v>1555</v>
      </c>
      <c r="C3007" t="s">
        <v>17</v>
      </c>
      <c r="D3007" t="s">
        <v>39</v>
      </c>
      <c r="E3007">
        <v>39</v>
      </c>
      <c r="F3007" t="s">
        <v>19</v>
      </c>
      <c r="G3007">
        <v>4</v>
      </c>
      <c r="H3007" s="4">
        <v>0</v>
      </c>
      <c r="I3007" t="s">
        <v>24</v>
      </c>
      <c r="J3007">
        <v>2</v>
      </c>
      <c r="K3007">
        <v>683</v>
      </c>
      <c r="L3007" t="s">
        <v>35</v>
      </c>
      <c r="M3007" t="s">
        <v>21</v>
      </c>
      <c r="N3007" t="s">
        <v>32</v>
      </c>
      <c r="O3007" s="4">
        <v>171716.81</v>
      </c>
      <c r="P3007" t="s">
        <v>28</v>
      </c>
      <c r="Q3007" t="str" cm="1">
        <f t="array" ref="Q3007">_xlfn.IFS(
O3007&lt;50000,"Low Salary (&lt;$50K)",
O3007&lt;90000,"Lower Middle ($50K-$90K)",
O3007&lt;130000,"Middle ($90K-$130K)",
O3007&lt;170000,"Upper Middle ($130K-$170K)",
O3007&gt;=170000,"High Salary (&gt;$170K)"
)</f>
        <v>High Salary (&gt;$170K)</v>
      </c>
      <c r="R3007" t="str" cm="1">
        <f t="array" ref="R3007">_xlfn.IFS(
G3007&lt;=2,"New Customers (0-2Y)",
G3007&lt;=5,"Growing Customers (3-5Y)",
G3007&lt;=8,"Established Customers (6-8Y)",
G3007&lt;=10,"Loyal Customers (9-10Y)"
)</f>
        <v>Growing Customers (3-5Y)</v>
      </c>
    </row>
    <row r="3008" spans="1:18" x14ac:dyDescent="0.35">
      <c r="A3008">
        <v>15720943</v>
      </c>
      <c r="B3008" t="s">
        <v>99</v>
      </c>
      <c r="C3008" t="s">
        <v>17</v>
      </c>
      <c r="D3008" t="s">
        <v>18</v>
      </c>
      <c r="E3008">
        <v>45</v>
      </c>
      <c r="F3008" t="s">
        <v>19</v>
      </c>
      <c r="G3008">
        <v>1</v>
      </c>
      <c r="H3008" s="4">
        <v>114959.12</v>
      </c>
      <c r="I3008" t="s">
        <v>33</v>
      </c>
      <c r="J3008">
        <v>1</v>
      </c>
      <c r="K3008">
        <v>747</v>
      </c>
      <c r="L3008" t="s">
        <v>35</v>
      </c>
      <c r="M3008" t="s">
        <v>21</v>
      </c>
      <c r="N3008" t="s">
        <v>32</v>
      </c>
      <c r="O3008" s="4">
        <v>189362.39</v>
      </c>
      <c r="P3008" t="s">
        <v>23</v>
      </c>
      <c r="Q3008" t="str" cm="1">
        <f t="array" ref="Q3008">_xlfn.IFS(
O3008&lt;50000,"Low Salary (&lt;$50K)",
O3008&lt;90000,"Lower Middle ($50K-$90K)",
O3008&lt;130000,"Middle ($90K-$130K)",
O3008&lt;170000,"Upper Middle ($130K-$170K)",
O3008&gt;=170000,"High Salary (&gt;$170K)"
)</f>
        <v>High Salary (&gt;$170K)</v>
      </c>
      <c r="R3008" t="str" cm="1">
        <f t="array" ref="R3008">_xlfn.IFS(
G3008&lt;=2,"New Customers (0-2Y)",
G3008&lt;=5,"Growing Customers (3-5Y)",
G3008&lt;=8,"Established Customers (6-8Y)",
G3008&lt;=10,"Loyal Customers (9-10Y)"
)</f>
        <v>New Customers (0-2Y)</v>
      </c>
    </row>
    <row r="3009" spans="1:18" x14ac:dyDescent="0.35">
      <c r="A3009">
        <v>15697997</v>
      </c>
      <c r="B3009" t="s">
        <v>810</v>
      </c>
      <c r="C3009" t="s">
        <v>17</v>
      </c>
      <c r="D3009" t="s">
        <v>39</v>
      </c>
      <c r="E3009">
        <v>33</v>
      </c>
      <c r="F3009" t="s">
        <v>19</v>
      </c>
      <c r="G3009">
        <v>5</v>
      </c>
      <c r="H3009" s="4">
        <v>164704.38</v>
      </c>
      <c r="I3009" t="s">
        <v>33</v>
      </c>
      <c r="J3009">
        <v>1</v>
      </c>
      <c r="K3009">
        <v>602</v>
      </c>
      <c r="L3009" t="s">
        <v>20</v>
      </c>
      <c r="M3009" t="s">
        <v>27</v>
      </c>
      <c r="N3009" t="s">
        <v>22</v>
      </c>
      <c r="O3009" s="4">
        <v>180716.1</v>
      </c>
      <c r="P3009" t="s">
        <v>23</v>
      </c>
      <c r="Q3009" t="str" cm="1">
        <f t="array" ref="Q3009">_xlfn.IFS(
O3009&lt;50000,"Low Salary (&lt;$50K)",
O3009&lt;90000,"Lower Middle ($50K-$90K)",
O3009&lt;130000,"Middle ($90K-$130K)",
O3009&lt;170000,"Upper Middle ($130K-$170K)",
O3009&gt;=170000,"High Salary (&gt;$170K)"
)</f>
        <v>High Salary (&gt;$170K)</v>
      </c>
      <c r="R3009" t="str" cm="1">
        <f t="array" ref="R3009">_xlfn.IFS(
G3009&lt;=2,"New Customers (0-2Y)",
G3009&lt;=5,"Growing Customers (3-5Y)",
G3009&lt;=8,"Established Customers (6-8Y)",
G3009&lt;=10,"Loyal Customers (9-10Y)"
)</f>
        <v>Growing Customers (3-5Y)</v>
      </c>
    </row>
    <row r="3010" spans="1:18" x14ac:dyDescent="0.35">
      <c r="A3010">
        <v>15665416</v>
      </c>
      <c r="B3010" t="s">
        <v>917</v>
      </c>
      <c r="C3010" t="s">
        <v>17</v>
      </c>
      <c r="D3010" t="s">
        <v>39</v>
      </c>
      <c r="E3010">
        <v>62</v>
      </c>
      <c r="F3010" t="s">
        <v>2967</v>
      </c>
      <c r="G3010">
        <v>10</v>
      </c>
      <c r="H3010" s="4">
        <v>119096.55</v>
      </c>
      <c r="I3010" t="s">
        <v>33</v>
      </c>
      <c r="J3010">
        <v>1</v>
      </c>
      <c r="K3010">
        <v>779</v>
      </c>
      <c r="L3010" t="s">
        <v>35</v>
      </c>
      <c r="M3010" t="s">
        <v>27</v>
      </c>
      <c r="N3010" t="s">
        <v>22</v>
      </c>
      <c r="O3010" s="4">
        <v>116977.89</v>
      </c>
      <c r="P3010" t="s">
        <v>28</v>
      </c>
      <c r="Q3010" t="str" cm="1">
        <f t="array" ref="Q3010">_xlfn.IFS(
O3010&lt;50000,"Low Salary (&lt;$50K)",
O3010&lt;90000,"Lower Middle ($50K-$90K)",
O3010&lt;130000,"Middle ($90K-$130K)",
O3010&lt;170000,"Upper Middle ($130K-$170K)",
O3010&gt;=170000,"High Salary (&gt;$170K)"
)</f>
        <v>Middle ($90K-$130K)</v>
      </c>
      <c r="R3010" t="str" cm="1">
        <f t="array" ref="R3010">_xlfn.IFS(
G3010&lt;=2,"New Customers (0-2Y)",
G3010&lt;=5,"Growing Customers (3-5Y)",
G3010&lt;=8,"Established Customers (6-8Y)",
G3010&lt;=10,"Loyal Customers (9-10Y)"
)</f>
        <v>Loyal Customers (9-10Y)</v>
      </c>
    </row>
    <row r="3011" spans="1:18" x14ac:dyDescent="0.35">
      <c r="A3011">
        <v>15660200</v>
      </c>
      <c r="B3011" t="s">
        <v>477</v>
      </c>
      <c r="C3011" t="s">
        <v>17</v>
      </c>
      <c r="D3011" t="s">
        <v>39</v>
      </c>
      <c r="E3011">
        <v>31</v>
      </c>
      <c r="F3011" t="s">
        <v>19</v>
      </c>
      <c r="G3011">
        <v>1</v>
      </c>
      <c r="H3011" s="4">
        <v>0</v>
      </c>
      <c r="I3011" t="s">
        <v>24</v>
      </c>
      <c r="J3011">
        <v>2</v>
      </c>
      <c r="K3011">
        <v>551</v>
      </c>
      <c r="L3011" t="s">
        <v>31</v>
      </c>
      <c r="M3011" t="s">
        <v>21</v>
      </c>
      <c r="N3011" t="s">
        <v>22</v>
      </c>
      <c r="O3011" s="4">
        <v>185105.44</v>
      </c>
      <c r="P3011" t="s">
        <v>28</v>
      </c>
      <c r="Q3011" t="str" cm="1">
        <f t="array" ref="Q3011">_xlfn.IFS(
O3011&lt;50000,"Low Salary (&lt;$50K)",
O3011&lt;90000,"Lower Middle ($50K-$90K)",
O3011&lt;130000,"Middle ($90K-$130K)",
O3011&lt;170000,"Upper Middle ($130K-$170K)",
O3011&gt;=170000,"High Salary (&gt;$170K)"
)</f>
        <v>High Salary (&gt;$170K)</v>
      </c>
      <c r="R3011" t="str" cm="1">
        <f t="array" ref="R3011">_xlfn.IFS(
G3011&lt;=2,"New Customers (0-2Y)",
G3011&lt;=5,"Growing Customers (3-5Y)",
G3011&lt;=8,"Established Customers (6-8Y)",
G3011&lt;=10,"Loyal Customers (9-10Y)"
)</f>
        <v>New Customers (0-2Y)</v>
      </c>
    </row>
    <row r="3012" spans="1:18" x14ac:dyDescent="0.35">
      <c r="A3012">
        <v>15619653</v>
      </c>
      <c r="B3012" t="s">
        <v>1556</v>
      </c>
      <c r="C3012" t="s">
        <v>17</v>
      </c>
      <c r="D3012" t="s">
        <v>39</v>
      </c>
      <c r="E3012">
        <v>47</v>
      </c>
      <c r="F3012" t="s">
        <v>19</v>
      </c>
      <c r="G3012">
        <v>2</v>
      </c>
      <c r="H3012" s="4">
        <v>0</v>
      </c>
      <c r="I3012" t="s">
        <v>24</v>
      </c>
      <c r="J3012">
        <v>1</v>
      </c>
      <c r="K3012">
        <v>666</v>
      </c>
      <c r="L3012" t="s">
        <v>35</v>
      </c>
      <c r="M3012" t="s">
        <v>21</v>
      </c>
      <c r="N3012" t="s">
        <v>32</v>
      </c>
      <c r="O3012" s="4">
        <v>35046.97</v>
      </c>
      <c r="P3012" t="s">
        <v>23</v>
      </c>
      <c r="Q3012" t="str" cm="1">
        <f t="array" ref="Q3012">_xlfn.IFS(
O3012&lt;50000,"Low Salary (&lt;$50K)",
O3012&lt;90000,"Lower Middle ($50K-$90K)",
O3012&lt;130000,"Middle ($90K-$130K)",
O3012&lt;170000,"Upper Middle ($130K-$170K)",
O3012&gt;=170000,"High Salary (&gt;$170K)"
)</f>
        <v>Low Salary (&lt;$50K)</v>
      </c>
      <c r="R3012" t="str" cm="1">
        <f t="array" ref="R3012">_xlfn.IFS(
G3012&lt;=2,"New Customers (0-2Y)",
G3012&lt;=5,"Growing Customers (3-5Y)",
G3012&lt;=8,"Established Customers (6-8Y)",
G3012&lt;=10,"Loyal Customers (9-10Y)"
)</f>
        <v>New Customers (0-2Y)</v>
      </c>
    </row>
    <row r="3013" spans="1:18" x14ac:dyDescent="0.35">
      <c r="A3013">
        <v>15773447</v>
      </c>
      <c r="B3013" t="s">
        <v>1433</v>
      </c>
      <c r="C3013" t="s">
        <v>26</v>
      </c>
      <c r="D3013" t="s">
        <v>39</v>
      </c>
      <c r="E3013">
        <v>30</v>
      </c>
      <c r="F3013" t="s">
        <v>19</v>
      </c>
      <c r="G3013">
        <v>8</v>
      </c>
      <c r="H3013" s="4">
        <v>0</v>
      </c>
      <c r="I3013" t="s">
        <v>24</v>
      </c>
      <c r="J3013">
        <v>1</v>
      </c>
      <c r="K3013">
        <v>526</v>
      </c>
      <c r="L3013" t="s">
        <v>31</v>
      </c>
      <c r="M3013" t="s">
        <v>21</v>
      </c>
      <c r="N3013" t="s">
        <v>32</v>
      </c>
      <c r="O3013" s="4">
        <v>36251</v>
      </c>
      <c r="P3013" t="s">
        <v>28</v>
      </c>
      <c r="Q3013" t="str" cm="1">
        <f t="array" ref="Q3013">_xlfn.IFS(
O3013&lt;50000,"Low Salary (&lt;$50K)",
O3013&lt;90000,"Lower Middle ($50K-$90K)",
O3013&lt;130000,"Middle ($90K-$130K)",
O3013&lt;170000,"Upper Middle ($130K-$170K)",
O3013&gt;=170000,"High Salary (&gt;$170K)"
)</f>
        <v>Low Salary (&lt;$50K)</v>
      </c>
      <c r="R3013" t="str" cm="1">
        <f t="array" ref="R3013">_xlfn.IFS(
G3013&lt;=2,"New Customers (0-2Y)",
G3013&lt;=5,"Growing Customers (3-5Y)",
G3013&lt;=8,"Established Customers (6-8Y)",
G3013&lt;=10,"Loyal Customers (9-10Y)"
)</f>
        <v>Established Customers (6-8Y)</v>
      </c>
    </row>
    <row r="3014" spans="1:18" x14ac:dyDescent="0.35">
      <c r="A3014">
        <v>15739160</v>
      </c>
      <c r="B3014" t="s">
        <v>1557</v>
      </c>
      <c r="C3014" t="s">
        <v>17</v>
      </c>
      <c r="D3014" t="s">
        <v>18</v>
      </c>
      <c r="E3014">
        <v>41</v>
      </c>
      <c r="F3014" t="s">
        <v>19</v>
      </c>
      <c r="G3014">
        <v>9</v>
      </c>
      <c r="H3014" s="4">
        <v>115465.28</v>
      </c>
      <c r="I3014" t="s">
        <v>33</v>
      </c>
      <c r="J3014">
        <v>1</v>
      </c>
      <c r="K3014">
        <v>849</v>
      </c>
      <c r="L3014" t="s">
        <v>37</v>
      </c>
      <c r="M3014" t="s">
        <v>21</v>
      </c>
      <c r="N3014" t="s">
        <v>32</v>
      </c>
      <c r="O3014" s="4">
        <v>103174.5</v>
      </c>
      <c r="P3014" t="s">
        <v>28</v>
      </c>
      <c r="Q3014" t="str" cm="1">
        <f t="array" ref="Q3014">_xlfn.IFS(
O3014&lt;50000,"Low Salary (&lt;$50K)",
O3014&lt;90000,"Lower Middle ($50K-$90K)",
O3014&lt;130000,"Middle ($90K-$130K)",
O3014&lt;170000,"Upper Middle ($130K-$170K)",
O3014&gt;=170000,"High Salary (&gt;$170K)"
)</f>
        <v>Middle ($90K-$130K)</v>
      </c>
      <c r="R3014" t="str" cm="1">
        <f t="array" ref="R3014">_xlfn.IFS(
G3014&lt;=2,"New Customers (0-2Y)",
G3014&lt;=5,"Growing Customers (3-5Y)",
G3014&lt;=8,"Established Customers (6-8Y)",
G3014&lt;=10,"Loyal Customers (9-10Y)"
)</f>
        <v>Loyal Customers (9-10Y)</v>
      </c>
    </row>
    <row r="3015" spans="1:18" x14ac:dyDescent="0.35">
      <c r="A3015">
        <v>15689237</v>
      </c>
      <c r="B3015" t="s">
        <v>626</v>
      </c>
      <c r="C3015" t="s">
        <v>17</v>
      </c>
      <c r="D3015" t="s">
        <v>18</v>
      </c>
      <c r="E3015">
        <v>27</v>
      </c>
      <c r="F3015" t="s">
        <v>43</v>
      </c>
      <c r="G3015">
        <v>4</v>
      </c>
      <c r="H3015" s="4">
        <v>0</v>
      </c>
      <c r="I3015" t="s">
        <v>24</v>
      </c>
      <c r="J3015">
        <v>2</v>
      </c>
      <c r="K3015">
        <v>471</v>
      </c>
      <c r="L3015" t="s">
        <v>44</v>
      </c>
      <c r="M3015" t="s">
        <v>21</v>
      </c>
      <c r="N3015" t="s">
        <v>32</v>
      </c>
      <c r="O3015" s="4">
        <v>122642.09</v>
      </c>
      <c r="P3015" t="s">
        <v>28</v>
      </c>
      <c r="Q3015" t="str" cm="1">
        <f t="array" ref="Q3015">_xlfn.IFS(
O3015&lt;50000,"Low Salary (&lt;$50K)",
O3015&lt;90000,"Lower Middle ($50K-$90K)",
O3015&lt;130000,"Middle ($90K-$130K)",
O3015&lt;170000,"Upper Middle ($130K-$170K)",
O3015&gt;=170000,"High Salary (&gt;$170K)"
)</f>
        <v>Middle ($90K-$130K)</v>
      </c>
      <c r="R3015" t="str" cm="1">
        <f t="array" ref="R3015">_xlfn.IFS(
G3015&lt;=2,"New Customers (0-2Y)",
G3015&lt;=5,"Growing Customers (3-5Y)",
G3015&lt;=8,"Established Customers (6-8Y)",
G3015&lt;=10,"Loyal Customers (9-10Y)"
)</f>
        <v>Growing Customers (3-5Y)</v>
      </c>
    </row>
    <row r="3016" spans="1:18" x14ac:dyDescent="0.35">
      <c r="A3016">
        <v>15679297</v>
      </c>
      <c r="B3016" t="s">
        <v>792</v>
      </c>
      <c r="C3016" t="s">
        <v>26</v>
      </c>
      <c r="D3016" t="s">
        <v>39</v>
      </c>
      <c r="E3016">
        <v>43</v>
      </c>
      <c r="F3016" t="s">
        <v>19</v>
      </c>
      <c r="G3016">
        <v>3</v>
      </c>
      <c r="H3016" s="4">
        <v>184926.61</v>
      </c>
      <c r="I3016" t="s">
        <v>33</v>
      </c>
      <c r="J3016">
        <v>1</v>
      </c>
      <c r="K3016">
        <v>628</v>
      </c>
      <c r="L3016" t="s">
        <v>20</v>
      </c>
      <c r="M3016" t="s">
        <v>21</v>
      </c>
      <c r="N3016" t="s">
        <v>32</v>
      </c>
      <c r="O3016" s="4">
        <v>122937.57</v>
      </c>
      <c r="P3016" t="s">
        <v>28</v>
      </c>
      <c r="Q3016" t="str" cm="1">
        <f t="array" ref="Q3016">_xlfn.IFS(
O3016&lt;50000,"Low Salary (&lt;$50K)",
O3016&lt;90000,"Lower Middle ($50K-$90K)",
O3016&lt;130000,"Middle ($90K-$130K)",
O3016&lt;170000,"Upper Middle ($130K-$170K)",
O3016&gt;=170000,"High Salary (&gt;$170K)"
)</f>
        <v>Middle ($90K-$130K)</v>
      </c>
      <c r="R3016" t="str" cm="1">
        <f t="array" ref="R3016">_xlfn.IFS(
G3016&lt;=2,"New Customers (0-2Y)",
G3016&lt;=5,"Growing Customers (3-5Y)",
G3016&lt;=8,"Established Customers (6-8Y)",
G3016&lt;=10,"Loyal Customers (9-10Y)"
)</f>
        <v>Growing Customers (3-5Y)</v>
      </c>
    </row>
    <row r="3017" spans="1:18" x14ac:dyDescent="0.35">
      <c r="A3017">
        <v>15591433</v>
      </c>
      <c r="B3017" t="s">
        <v>1558</v>
      </c>
      <c r="C3017" t="s">
        <v>42</v>
      </c>
      <c r="D3017" t="s">
        <v>39</v>
      </c>
      <c r="E3017">
        <v>43</v>
      </c>
      <c r="F3017" t="s">
        <v>19</v>
      </c>
      <c r="G3017">
        <v>8</v>
      </c>
      <c r="H3017" s="4">
        <v>85957.88</v>
      </c>
      <c r="I3017" t="s">
        <v>29</v>
      </c>
      <c r="J3017">
        <v>2</v>
      </c>
      <c r="K3017">
        <v>674</v>
      </c>
      <c r="L3017" t="s">
        <v>35</v>
      </c>
      <c r="M3017" t="s">
        <v>21</v>
      </c>
      <c r="N3017" t="s">
        <v>32</v>
      </c>
      <c r="O3017" s="4">
        <v>8757.39</v>
      </c>
      <c r="P3017" t="s">
        <v>28</v>
      </c>
      <c r="Q3017" t="str" cm="1">
        <f t="array" ref="Q3017">_xlfn.IFS(
O3017&lt;50000,"Low Salary (&lt;$50K)",
O3017&lt;90000,"Lower Middle ($50K-$90K)",
O3017&lt;130000,"Middle ($90K-$130K)",
O3017&lt;170000,"Upper Middle ($130K-$170K)",
O3017&gt;=170000,"High Salary (&gt;$170K)"
)</f>
        <v>Low Salary (&lt;$50K)</v>
      </c>
      <c r="R3017" t="str" cm="1">
        <f t="array" ref="R3017">_xlfn.IFS(
G3017&lt;=2,"New Customers (0-2Y)",
G3017&lt;=5,"Growing Customers (3-5Y)",
G3017&lt;=8,"Established Customers (6-8Y)",
G3017&lt;=10,"Loyal Customers (9-10Y)"
)</f>
        <v>Established Customers (6-8Y)</v>
      </c>
    </row>
    <row r="3018" spans="1:18" x14ac:dyDescent="0.35">
      <c r="A3018">
        <v>15642725</v>
      </c>
      <c r="B3018" t="s">
        <v>261</v>
      </c>
      <c r="C3018" t="s">
        <v>17</v>
      </c>
      <c r="D3018" t="s">
        <v>39</v>
      </c>
      <c r="E3018">
        <v>32</v>
      </c>
      <c r="F3018" t="s">
        <v>19</v>
      </c>
      <c r="G3018">
        <v>10</v>
      </c>
      <c r="H3018" s="4">
        <v>114084.6</v>
      </c>
      <c r="I3018" t="s">
        <v>33</v>
      </c>
      <c r="J3018">
        <v>1</v>
      </c>
      <c r="K3018">
        <v>797</v>
      </c>
      <c r="L3018" t="s">
        <v>37</v>
      </c>
      <c r="M3018" t="s">
        <v>27</v>
      </c>
      <c r="N3018" t="s">
        <v>22</v>
      </c>
      <c r="O3018" s="4">
        <v>125782.29</v>
      </c>
      <c r="P3018" t="s">
        <v>28</v>
      </c>
      <c r="Q3018" t="str" cm="1">
        <f t="array" ref="Q3018">_xlfn.IFS(
O3018&lt;50000,"Low Salary (&lt;$50K)",
O3018&lt;90000,"Lower Middle ($50K-$90K)",
O3018&lt;130000,"Middle ($90K-$130K)",
O3018&lt;170000,"Upper Middle ($130K-$170K)",
O3018&gt;=170000,"High Salary (&gt;$170K)"
)</f>
        <v>Middle ($90K-$130K)</v>
      </c>
      <c r="R3018" t="str" cm="1">
        <f t="array" ref="R3018">_xlfn.IFS(
G3018&lt;=2,"New Customers (0-2Y)",
G3018&lt;=5,"Growing Customers (3-5Y)",
G3018&lt;=8,"Established Customers (6-8Y)",
G3018&lt;=10,"Loyal Customers (9-10Y)"
)</f>
        <v>Loyal Customers (9-10Y)</v>
      </c>
    </row>
    <row r="3019" spans="1:18" x14ac:dyDescent="0.35">
      <c r="A3019">
        <v>15701962</v>
      </c>
      <c r="B3019" t="s">
        <v>51</v>
      </c>
      <c r="C3019" t="s">
        <v>26</v>
      </c>
      <c r="D3019" t="s">
        <v>18</v>
      </c>
      <c r="E3019">
        <v>29</v>
      </c>
      <c r="F3019" t="s">
        <v>43</v>
      </c>
      <c r="G3019">
        <v>2</v>
      </c>
      <c r="H3019" s="4">
        <v>166930.76</v>
      </c>
      <c r="I3019" t="s">
        <v>33</v>
      </c>
      <c r="J3019">
        <v>2</v>
      </c>
      <c r="K3019">
        <v>590</v>
      </c>
      <c r="L3019" t="s">
        <v>31</v>
      </c>
      <c r="M3019" t="s">
        <v>21</v>
      </c>
      <c r="N3019" t="s">
        <v>32</v>
      </c>
      <c r="O3019" s="4">
        <v>122487.73</v>
      </c>
      <c r="P3019" t="s">
        <v>28</v>
      </c>
      <c r="Q3019" t="str" cm="1">
        <f t="array" ref="Q3019">_xlfn.IFS(
O3019&lt;50000,"Low Salary (&lt;$50K)",
O3019&lt;90000,"Lower Middle ($50K-$90K)",
O3019&lt;130000,"Middle ($90K-$130K)",
O3019&lt;170000,"Upper Middle ($130K-$170K)",
O3019&gt;=170000,"High Salary (&gt;$170K)"
)</f>
        <v>Middle ($90K-$130K)</v>
      </c>
      <c r="R3019" t="str" cm="1">
        <f t="array" ref="R3019">_xlfn.IFS(
G3019&lt;=2,"New Customers (0-2Y)",
G3019&lt;=5,"Growing Customers (3-5Y)",
G3019&lt;=8,"Established Customers (6-8Y)",
G3019&lt;=10,"Loyal Customers (9-10Y)"
)</f>
        <v>New Customers (0-2Y)</v>
      </c>
    </row>
    <row r="3020" spans="1:18" x14ac:dyDescent="0.35">
      <c r="A3020">
        <v>15811613</v>
      </c>
      <c r="B3020" t="s">
        <v>1559</v>
      </c>
      <c r="C3020" t="s">
        <v>17</v>
      </c>
      <c r="D3020" t="s">
        <v>18</v>
      </c>
      <c r="E3020">
        <v>27</v>
      </c>
      <c r="F3020" t="s">
        <v>43</v>
      </c>
      <c r="G3020">
        <v>8</v>
      </c>
      <c r="H3020" s="4">
        <v>0</v>
      </c>
      <c r="I3020" t="s">
        <v>24</v>
      </c>
      <c r="J3020">
        <v>1</v>
      </c>
      <c r="K3020">
        <v>588</v>
      </c>
      <c r="L3020" t="s">
        <v>31</v>
      </c>
      <c r="M3020" t="s">
        <v>21</v>
      </c>
      <c r="N3020" t="s">
        <v>32</v>
      </c>
      <c r="O3020" s="4">
        <v>20066.38</v>
      </c>
      <c r="P3020" t="s">
        <v>28</v>
      </c>
      <c r="Q3020" t="str" cm="1">
        <f t="array" ref="Q3020">_xlfn.IFS(
O3020&lt;50000,"Low Salary (&lt;$50K)",
O3020&lt;90000,"Lower Middle ($50K-$90K)",
O3020&lt;130000,"Middle ($90K-$130K)",
O3020&lt;170000,"Upper Middle ($130K-$170K)",
O3020&gt;=170000,"High Salary (&gt;$170K)"
)</f>
        <v>Low Salary (&lt;$50K)</v>
      </c>
      <c r="R3020" t="str" cm="1">
        <f t="array" ref="R3020">_xlfn.IFS(
G3020&lt;=2,"New Customers (0-2Y)",
G3020&lt;=5,"Growing Customers (3-5Y)",
G3020&lt;=8,"Established Customers (6-8Y)",
G3020&lt;=10,"Loyal Customers (9-10Y)"
)</f>
        <v>Established Customers (6-8Y)</v>
      </c>
    </row>
    <row r="3021" spans="1:18" x14ac:dyDescent="0.35">
      <c r="A3021">
        <v>15741049</v>
      </c>
      <c r="B3021" t="s">
        <v>1560</v>
      </c>
      <c r="C3021" t="s">
        <v>17</v>
      </c>
      <c r="D3021" t="s">
        <v>39</v>
      </c>
      <c r="E3021">
        <v>29</v>
      </c>
      <c r="F3021" t="s">
        <v>43</v>
      </c>
      <c r="G3021">
        <v>7</v>
      </c>
      <c r="H3021" s="4">
        <v>0</v>
      </c>
      <c r="I3021" t="s">
        <v>24</v>
      </c>
      <c r="J3021">
        <v>2</v>
      </c>
      <c r="K3021">
        <v>577</v>
      </c>
      <c r="L3021" t="s">
        <v>31</v>
      </c>
      <c r="M3021" t="s">
        <v>21</v>
      </c>
      <c r="N3021" t="s">
        <v>22</v>
      </c>
      <c r="O3021" s="4">
        <v>55473.15</v>
      </c>
      <c r="P3021" t="s">
        <v>28</v>
      </c>
      <c r="Q3021" t="str" cm="1">
        <f t="array" ref="Q3021">_xlfn.IFS(
O3021&lt;50000,"Low Salary (&lt;$50K)",
O3021&lt;90000,"Lower Middle ($50K-$90K)",
O3021&lt;130000,"Middle ($90K-$130K)",
O3021&lt;170000,"Upper Middle ($130K-$170K)",
O3021&gt;=170000,"High Salary (&gt;$170K)"
)</f>
        <v>Lower Middle ($50K-$90K)</v>
      </c>
      <c r="R3021" t="str" cm="1">
        <f t="array" ref="R3021">_xlfn.IFS(
G3021&lt;=2,"New Customers (0-2Y)",
G3021&lt;=5,"Growing Customers (3-5Y)",
G3021&lt;=8,"Established Customers (6-8Y)",
G3021&lt;=10,"Loyal Customers (9-10Y)"
)</f>
        <v>Established Customers (6-8Y)</v>
      </c>
    </row>
    <row r="3022" spans="1:18" x14ac:dyDescent="0.35">
      <c r="A3022">
        <v>15724423</v>
      </c>
      <c r="B3022" t="s">
        <v>1085</v>
      </c>
      <c r="C3022" t="s">
        <v>17</v>
      </c>
      <c r="D3022" t="s">
        <v>18</v>
      </c>
      <c r="E3022">
        <v>38</v>
      </c>
      <c r="F3022" t="s">
        <v>19</v>
      </c>
      <c r="G3022">
        <v>6</v>
      </c>
      <c r="H3022" s="4">
        <v>107193.82</v>
      </c>
      <c r="I3022" t="s">
        <v>33</v>
      </c>
      <c r="J3022">
        <v>2</v>
      </c>
      <c r="K3022">
        <v>571</v>
      </c>
      <c r="L3022" t="s">
        <v>31</v>
      </c>
      <c r="M3022" t="s">
        <v>27</v>
      </c>
      <c r="N3022" t="s">
        <v>32</v>
      </c>
      <c r="O3022" s="4">
        <v>38962.94</v>
      </c>
      <c r="P3022" t="s">
        <v>28</v>
      </c>
      <c r="Q3022" t="str" cm="1">
        <f t="array" ref="Q3022">_xlfn.IFS(
O3022&lt;50000,"Low Salary (&lt;$50K)",
O3022&lt;90000,"Lower Middle ($50K-$90K)",
O3022&lt;130000,"Middle ($90K-$130K)",
O3022&lt;170000,"Upper Middle ($130K-$170K)",
O3022&gt;=170000,"High Salary (&gt;$170K)"
)</f>
        <v>Low Salary (&lt;$50K)</v>
      </c>
      <c r="R3022" t="str" cm="1">
        <f t="array" ref="R3022">_xlfn.IFS(
G3022&lt;=2,"New Customers (0-2Y)",
G3022&lt;=5,"Growing Customers (3-5Y)",
G3022&lt;=8,"Established Customers (6-8Y)",
G3022&lt;=10,"Loyal Customers (9-10Y)"
)</f>
        <v>Established Customers (6-8Y)</v>
      </c>
    </row>
    <row r="3023" spans="1:18" x14ac:dyDescent="0.35">
      <c r="A3023">
        <v>15574305</v>
      </c>
      <c r="B3023" t="s">
        <v>142</v>
      </c>
      <c r="C3023" t="s">
        <v>17</v>
      </c>
      <c r="D3023" t="s">
        <v>39</v>
      </c>
      <c r="E3023">
        <v>36</v>
      </c>
      <c r="F3023" t="s">
        <v>19</v>
      </c>
      <c r="G3023">
        <v>3</v>
      </c>
      <c r="H3023" s="4">
        <v>116275.12</v>
      </c>
      <c r="I3023" t="s">
        <v>33</v>
      </c>
      <c r="J3023">
        <v>1</v>
      </c>
      <c r="K3023">
        <v>680</v>
      </c>
      <c r="L3023" t="s">
        <v>35</v>
      </c>
      <c r="M3023" t="s">
        <v>21</v>
      </c>
      <c r="N3023" t="s">
        <v>22</v>
      </c>
      <c r="O3023" s="4">
        <v>63795.8</v>
      </c>
      <c r="P3023" t="s">
        <v>28</v>
      </c>
      <c r="Q3023" t="str" cm="1">
        <f t="array" ref="Q3023">_xlfn.IFS(
O3023&lt;50000,"Low Salary (&lt;$50K)",
O3023&lt;90000,"Lower Middle ($50K-$90K)",
O3023&lt;130000,"Middle ($90K-$130K)",
O3023&lt;170000,"Upper Middle ($130K-$170K)",
O3023&gt;=170000,"High Salary (&gt;$170K)"
)</f>
        <v>Lower Middle ($50K-$90K)</v>
      </c>
      <c r="R3023" t="str" cm="1">
        <f t="array" ref="R3023">_xlfn.IFS(
G3023&lt;=2,"New Customers (0-2Y)",
G3023&lt;=5,"Growing Customers (3-5Y)",
G3023&lt;=8,"Established Customers (6-8Y)",
G3023&lt;=10,"Loyal Customers (9-10Y)"
)</f>
        <v>Growing Customers (3-5Y)</v>
      </c>
    </row>
    <row r="3024" spans="1:18" x14ac:dyDescent="0.35">
      <c r="A3024">
        <v>15678168</v>
      </c>
      <c r="B3024" t="s">
        <v>807</v>
      </c>
      <c r="C3024" t="s">
        <v>26</v>
      </c>
      <c r="D3024" t="s">
        <v>18</v>
      </c>
      <c r="E3024">
        <v>27</v>
      </c>
      <c r="F3024" t="s">
        <v>43</v>
      </c>
      <c r="G3024">
        <v>7</v>
      </c>
      <c r="H3024" s="4">
        <v>0</v>
      </c>
      <c r="I3024" t="s">
        <v>24</v>
      </c>
      <c r="J3024">
        <v>2</v>
      </c>
      <c r="K3024">
        <v>648</v>
      </c>
      <c r="L3024" t="s">
        <v>20</v>
      </c>
      <c r="M3024" t="s">
        <v>21</v>
      </c>
      <c r="N3024" t="s">
        <v>22</v>
      </c>
      <c r="O3024" s="4">
        <v>163060.43</v>
      </c>
      <c r="P3024" t="s">
        <v>28</v>
      </c>
      <c r="Q3024" t="str" cm="1">
        <f t="array" ref="Q3024">_xlfn.IFS(
O3024&lt;50000,"Low Salary (&lt;$50K)",
O3024&lt;90000,"Lower Middle ($50K-$90K)",
O3024&lt;130000,"Middle ($90K-$130K)",
O3024&lt;170000,"Upper Middle ($130K-$170K)",
O3024&gt;=170000,"High Salary (&gt;$170K)"
)</f>
        <v>Upper Middle ($130K-$170K)</v>
      </c>
      <c r="R3024" t="str" cm="1">
        <f t="array" ref="R3024">_xlfn.IFS(
G3024&lt;=2,"New Customers (0-2Y)",
G3024&lt;=5,"Growing Customers (3-5Y)",
G3024&lt;=8,"Established Customers (6-8Y)",
G3024&lt;=10,"Loyal Customers (9-10Y)"
)</f>
        <v>Established Customers (6-8Y)</v>
      </c>
    </row>
    <row r="3025" spans="1:18" x14ac:dyDescent="0.35">
      <c r="A3025">
        <v>15697020</v>
      </c>
      <c r="B3025" t="s">
        <v>1425</v>
      </c>
      <c r="C3025" t="s">
        <v>17</v>
      </c>
      <c r="D3025" t="s">
        <v>39</v>
      </c>
      <c r="E3025">
        <v>39</v>
      </c>
      <c r="F3025" t="s">
        <v>19</v>
      </c>
      <c r="G3025">
        <v>2</v>
      </c>
      <c r="H3025" s="4">
        <v>91068.56</v>
      </c>
      <c r="I3025" t="s">
        <v>29</v>
      </c>
      <c r="J3025">
        <v>1</v>
      </c>
      <c r="K3025">
        <v>618</v>
      </c>
      <c r="L3025" t="s">
        <v>20</v>
      </c>
      <c r="M3025" t="s">
        <v>21</v>
      </c>
      <c r="N3025" t="s">
        <v>32</v>
      </c>
      <c r="O3025" s="4">
        <v>26578.69</v>
      </c>
      <c r="P3025" t="s">
        <v>28</v>
      </c>
      <c r="Q3025" t="str" cm="1">
        <f t="array" ref="Q3025">_xlfn.IFS(
O3025&lt;50000,"Low Salary (&lt;$50K)",
O3025&lt;90000,"Lower Middle ($50K-$90K)",
O3025&lt;130000,"Middle ($90K-$130K)",
O3025&lt;170000,"Upper Middle ($130K-$170K)",
O3025&gt;=170000,"High Salary (&gt;$170K)"
)</f>
        <v>Low Salary (&lt;$50K)</v>
      </c>
      <c r="R3025" t="str" cm="1">
        <f t="array" ref="R3025">_xlfn.IFS(
G3025&lt;=2,"New Customers (0-2Y)",
G3025&lt;=5,"Growing Customers (3-5Y)",
G3025&lt;=8,"Established Customers (6-8Y)",
G3025&lt;=10,"Loyal Customers (9-10Y)"
)</f>
        <v>New Customers (0-2Y)</v>
      </c>
    </row>
    <row r="3026" spans="1:18" x14ac:dyDescent="0.35">
      <c r="A3026">
        <v>15610801</v>
      </c>
      <c r="B3026" t="s">
        <v>764</v>
      </c>
      <c r="C3026" t="s">
        <v>42</v>
      </c>
      <c r="D3026" t="s">
        <v>39</v>
      </c>
      <c r="E3026">
        <v>41</v>
      </c>
      <c r="F3026" t="s">
        <v>19</v>
      </c>
      <c r="G3026">
        <v>5</v>
      </c>
      <c r="H3026" s="4">
        <v>123049.21</v>
      </c>
      <c r="I3026" t="s">
        <v>33</v>
      </c>
      <c r="J3026">
        <v>1</v>
      </c>
      <c r="K3026">
        <v>648</v>
      </c>
      <c r="L3026" t="s">
        <v>20</v>
      </c>
      <c r="M3026" t="s">
        <v>27</v>
      </c>
      <c r="N3026" t="s">
        <v>22</v>
      </c>
      <c r="O3026" s="4">
        <v>5066.76</v>
      </c>
      <c r="P3026" t="s">
        <v>28</v>
      </c>
      <c r="Q3026" t="str" cm="1">
        <f t="array" ref="Q3026">_xlfn.IFS(
O3026&lt;50000,"Low Salary (&lt;$50K)",
O3026&lt;90000,"Lower Middle ($50K-$90K)",
O3026&lt;130000,"Middle ($90K-$130K)",
O3026&lt;170000,"Upper Middle ($130K-$170K)",
O3026&gt;=170000,"High Salary (&gt;$170K)"
)</f>
        <v>Low Salary (&lt;$50K)</v>
      </c>
      <c r="R3026" t="str" cm="1">
        <f t="array" ref="R3026">_xlfn.IFS(
G3026&lt;=2,"New Customers (0-2Y)",
G3026&lt;=5,"Growing Customers (3-5Y)",
G3026&lt;=8,"Established Customers (6-8Y)",
G3026&lt;=10,"Loyal Customers (9-10Y)"
)</f>
        <v>Growing Customers (3-5Y)</v>
      </c>
    </row>
    <row r="3027" spans="1:18" x14ac:dyDescent="0.35">
      <c r="A3027">
        <v>15745232</v>
      </c>
      <c r="B3027" t="s">
        <v>1561</v>
      </c>
      <c r="C3027" t="s">
        <v>17</v>
      </c>
      <c r="D3027" t="s">
        <v>18</v>
      </c>
      <c r="E3027">
        <v>39</v>
      </c>
      <c r="F3027" t="s">
        <v>19</v>
      </c>
      <c r="G3027">
        <v>6</v>
      </c>
      <c r="H3027" s="4">
        <v>0</v>
      </c>
      <c r="I3027" t="s">
        <v>24</v>
      </c>
      <c r="J3027">
        <v>2</v>
      </c>
      <c r="K3027">
        <v>759</v>
      </c>
      <c r="L3027" t="s">
        <v>35</v>
      </c>
      <c r="M3027" t="s">
        <v>21</v>
      </c>
      <c r="N3027" t="s">
        <v>22</v>
      </c>
      <c r="O3027" s="4">
        <v>140497.67000000001</v>
      </c>
      <c r="P3027" t="s">
        <v>28</v>
      </c>
      <c r="Q3027" t="str" cm="1">
        <f t="array" ref="Q3027">_xlfn.IFS(
O3027&lt;50000,"Low Salary (&lt;$50K)",
O3027&lt;90000,"Lower Middle ($50K-$90K)",
O3027&lt;130000,"Middle ($90K-$130K)",
O3027&lt;170000,"Upper Middle ($130K-$170K)",
O3027&gt;=170000,"High Salary (&gt;$170K)"
)</f>
        <v>Upper Middle ($130K-$170K)</v>
      </c>
      <c r="R3027" t="str" cm="1">
        <f t="array" ref="R3027">_xlfn.IFS(
G3027&lt;=2,"New Customers (0-2Y)",
G3027&lt;=5,"Growing Customers (3-5Y)",
G3027&lt;=8,"Established Customers (6-8Y)",
G3027&lt;=10,"Loyal Customers (9-10Y)"
)</f>
        <v>Established Customers (6-8Y)</v>
      </c>
    </row>
    <row r="3028" spans="1:18" x14ac:dyDescent="0.35">
      <c r="A3028">
        <v>15722758</v>
      </c>
      <c r="B3028" t="s">
        <v>1562</v>
      </c>
      <c r="C3028" t="s">
        <v>17</v>
      </c>
      <c r="D3028" t="s">
        <v>39</v>
      </c>
      <c r="E3028">
        <v>40</v>
      </c>
      <c r="F3028" t="s">
        <v>19</v>
      </c>
      <c r="G3028">
        <v>7</v>
      </c>
      <c r="H3028" s="4">
        <v>0</v>
      </c>
      <c r="I3028" t="s">
        <v>24</v>
      </c>
      <c r="J3028">
        <v>2</v>
      </c>
      <c r="K3028">
        <v>585</v>
      </c>
      <c r="L3028" t="s">
        <v>31</v>
      </c>
      <c r="M3028" t="s">
        <v>27</v>
      </c>
      <c r="N3028" t="s">
        <v>32</v>
      </c>
      <c r="O3028" s="4">
        <v>146156.98000000001</v>
      </c>
      <c r="P3028" t="s">
        <v>28</v>
      </c>
      <c r="Q3028" t="str" cm="1">
        <f t="array" ref="Q3028">_xlfn.IFS(
O3028&lt;50000,"Low Salary (&lt;$50K)",
O3028&lt;90000,"Lower Middle ($50K-$90K)",
O3028&lt;130000,"Middle ($90K-$130K)",
O3028&lt;170000,"Upper Middle ($130K-$170K)",
O3028&gt;=170000,"High Salary (&gt;$170K)"
)</f>
        <v>Upper Middle ($130K-$170K)</v>
      </c>
      <c r="R3028" t="str" cm="1">
        <f t="array" ref="R3028">_xlfn.IFS(
G3028&lt;=2,"New Customers (0-2Y)",
G3028&lt;=5,"Growing Customers (3-5Y)",
G3028&lt;=8,"Established Customers (6-8Y)",
G3028&lt;=10,"Loyal Customers (9-10Y)"
)</f>
        <v>Established Customers (6-8Y)</v>
      </c>
    </row>
    <row r="3029" spans="1:18" x14ac:dyDescent="0.35">
      <c r="A3029">
        <v>15792102</v>
      </c>
      <c r="B3029" t="s">
        <v>1563</v>
      </c>
      <c r="C3029" t="s">
        <v>17</v>
      </c>
      <c r="D3029" t="s">
        <v>18</v>
      </c>
      <c r="E3029">
        <v>42</v>
      </c>
      <c r="F3029" t="s">
        <v>19</v>
      </c>
      <c r="G3029">
        <v>3</v>
      </c>
      <c r="H3029" s="4">
        <v>137781.65</v>
      </c>
      <c r="I3029" t="s">
        <v>33</v>
      </c>
      <c r="J3029">
        <v>1</v>
      </c>
      <c r="K3029">
        <v>774</v>
      </c>
      <c r="L3029" t="s">
        <v>35</v>
      </c>
      <c r="M3029" t="s">
        <v>27</v>
      </c>
      <c r="N3029" t="s">
        <v>32</v>
      </c>
      <c r="O3029" s="4">
        <v>199316.19</v>
      </c>
      <c r="P3029" t="s">
        <v>28</v>
      </c>
      <c r="Q3029" t="str" cm="1">
        <f t="array" ref="Q3029">_xlfn.IFS(
O3029&lt;50000,"Low Salary (&lt;$50K)",
O3029&lt;90000,"Lower Middle ($50K-$90K)",
O3029&lt;130000,"Middle ($90K-$130K)",
O3029&lt;170000,"Upper Middle ($130K-$170K)",
O3029&gt;=170000,"High Salary (&gt;$170K)"
)</f>
        <v>High Salary (&gt;$170K)</v>
      </c>
      <c r="R3029" t="str" cm="1">
        <f t="array" ref="R3029">_xlfn.IFS(
G3029&lt;=2,"New Customers (0-2Y)",
G3029&lt;=5,"Growing Customers (3-5Y)",
G3029&lt;=8,"Established Customers (6-8Y)",
G3029&lt;=10,"Loyal Customers (9-10Y)"
)</f>
        <v>Growing Customers (3-5Y)</v>
      </c>
    </row>
    <row r="3030" spans="1:18" x14ac:dyDescent="0.35">
      <c r="A3030">
        <v>15675185</v>
      </c>
      <c r="B3030" t="s">
        <v>302</v>
      </c>
      <c r="C3030" t="s">
        <v>42</v>
      </c>
      <c r="D3030" t="s">
        <v>18</v>
      </c>
      <c r="E3030">
        <v>48</v>
      </c>
      <c r="F3030" t="s">
        <v>19</v>
      </c>
      <c r="G3030">
        <v>2</v>
      </c>
      <c r="H3030" s="4">
        <v>108128.96000000001</v>
      </c>
      <c r="I3030" t="s">
        <v>33</v>
      </c>
      <c r="J3030">
        <v>2</v>
      </c>
      <c r="K3030">
        <v>697</v>
      </c>
      <c r="L3030" t="s">
        <v>35</v>
      </c>
      <c r="M3030" t="s">
        <v>21</v>
      </c>
      <c r="N3030" t="s">
        <v>22</v>
      </c>
      <c r="O3030" s="4">
        <v>103944.37</v>
      </c>
      <c r="P3030" t="s">
        <v>28</v>
      </c>
      <c r="Q3030" t="str" cm="1">
        <f t="array" ref="Q3030">_xlfn.IFS(
O3030&lt;50000,"Low Salary (&lt;$50K)",
O3030&lt;90000,"Lower Middle ($50K-$90K)",
O3030&lt;130000,"Middle ($90K-$130K)",
O3030&lt;170000,"Upper Middle ($130K-$170K)",
O3030&gt;=170000,"High Salary (&gt;$170K)"
)</f>
        <v>Middle ($90K-$130K)</v>
      </c>
      <c r="R3030" t="str" cm="1">
        <f t="array" ref="R3030">_xlfn.IFS(
G3030&lt;=2,"New Customers (0-2Y)",
G3030&lt;=5,"Growing Customers (3-5Y)",
G3030&lt;=8,"Established Customers (6-8Y)",
G3030&lt;=10,"Loyal Customers (9-10Y)"
)</f>
        <v>New Customers (0-2Y)</v>
      </c>
    </row>
    <row r="3031" spans="1:18" x14ac:dyDescent="0.35">
      <c r="A3031">
        <v>15801247</v>
      </c>
      <c r="B3031" t="s">
        <v>1046</v>
      </c>
      <c r="C3031" t="s">
        <v>26</v>
      </c>
      <c r="D3031" t="s">
        <v>39</v>
      </c>
      <c r="E3031">
        <v>39</v>
      </c>
      <c r="F3031" t="s">
        <v>19</v>
      </c>
      <c r="G3031">
        <v>10</v>
      </c>
      <c r="H3031" s="4">
        <v>105317.73</v>
      </c>
      <c r="I3031" t="s">
        <v>33</v>
      </c>
      <c r="J3031">
        <v>2</v>
      </c>
      <c r="K3031">
        <v>605</v>
      </c>
      <c r="L3031" t="s">
        <v>20</v>
      </c>
      <c r="M3031" t="s">
        <v>21</v>
      </c>
      <c r="N3031" t="s">
        <v>32</v>
      </c>
      <c r="O3031" s="4">
        <v>138021.35999999999</v>
      </c>
      <c r="P3031" t="s">
        <v>28</v>
      </c>
      <c r="Q3031" t="str" cm="1">
        <f t="array" ref="Q3031">_xlfn.IFS(
O3031&lt;50000,"Low Salary (&lt;$50K)",
O3031&lt;90000,"Lower Middle ($50K-$90K)",
O3031&lt;130000,"Middle ($90K-$130K)",
O3031&lt;170000,"Upper Middle ($130K-$170K)",
O3031&gt;=170000,"High Salary (&gt;$170K)"
)</f>
        <v>Upper Middle ($130K-$170K)</v>
      </c>
      <c r="R3031" t="str" cm="1">
        <f t="array" ref="R3031">_xlfn.IFS(
G3031&lt;=2,"New Customers (0-2Y)",
G3031&lt;=5,"Growing Customers (3-5Y)",
G3031&lt;=8,"Established Customers (6-8Y)",
G3031&lt;=10,"Loyal Customers (9-10Y)"
)</f>
        <v>Loyal Customers (9-10Y)</v>
      </c>
    </row>
    <row r="3032" spans="1:18" x14ac:dyDescent="0.35">
      <c r="A3032">
        <v>15725660</v>
      </c>
      <c r="B3032" t="s">
        <v>58</v>
      </c>
      <c r="C3032" t="s">
        <v>17</v>
      </c>
      <c r="D3032" t="s">
        <v>39</v>
      </c>
      <c r="E3032">
        <v>20</v>
      </c>
      <c r="F3032" t="s">
        <v>43</v>
      </c>
      <c r="G3032">
        <v>1</v>
      </c>
      <c r="H3032" s="4">
        <v>80569.73</v>
      </c>
      <c r="I3032" t="s">
        <v>29</v>
      </c>
      <c r="J3032">
        <v>1</v>
      </c>
      <c r="K3032">
        <v>676</v>
      </c>
      <c r="L3032" t="s">
        <v>35</v>
      </c>
      <c r="M3032" t="s">
        <v>27</v>
      </c>
      <c r="N3032" t="s">
        <v>32</v>
      </c>
      <c r="O3032" s="4">
        <v>68621.98</v>
      </c>
      <c r="P3032" t="s">
        <v>28</v>
      </c>
      <c r="Q3032" t="str" cm="1">
        <f t="array" ref="Q3032">_xlfn.IFS(
O3032&lt;50000,"Low Salary (&lt;$50K)",
O3032&lt;90000,"Lower Middle ($50K-$90K)",
O3032&lt;130000,"Middle ($90K-$130K)",
O3032&lt;170000,"Upper Middle ($130K-$170K)",
O3032&gt;=170000,"High Salary (&gt;$170K)"
)</f>
        <v>Lower Middle ($50K-$90K)</v>
      </c>
      <c r="R3032" t="str" cm="1">
        <f t="array" ref="R3032">_xlfn.IFS(
G3032&lt;=2,"New Customers (0-2Y)",
G3032&lt;=5,"Growing Customers (3-5Y)",
G3032&lt;=8,"Established Customers (6-8Y)",
G3032&lt;=10,"Loyal Customers (9-10Y)"
)</f>
        <v>New Customers (0-2Y)</v>
      </c>
    </row>
    <row r="3033" spans="1:18" x14ac:dyDescent="0.35">
      <c r="A3033">
        <v>15638963</v>
      </c>
      <c r="B3033" t="s">
        <v>1564</v>
      </c>
      <c r="C3033" t="s">
        <v>17</v>
      </c>
      <c r="D3033" t="s">
        <v>18</v>
      </c>
      <c r="E3033">
        <v>22</v>
      </c>
      <c r="F3033" t="s">
        <v>43</v>
      </c>
      <c r="G3033">
        <v>4</v>
      </c>
      <c r="H3033" s="4">
        <v>174852.89</v>
      </c>
      <c r="I3033" t="s">
        <v>33</v>
      </c>
      <c r="J3033">
        <v>1</v>
      </c>
      <c r="K3033">
        <v>678</v>
      </c>
      <c r="L3033" t="s">
        <v>35</v>
      </c>
      <c r="M3033" t="s">
        <v>21</v>
      </c>
      <c r="N3033" t="s">
        <v>22</v>
      </c>
      <c r="O3033" s="4">
        <v>28149.06</v>
      </c>
      <c r="P3033" t="s">
        <v>28</v>
      </c>
      <c r="Q3033" t="str" cm="1">
        <f t="array" ref="Q3033">_xlfn.IFS(
O3033&lt;50000,"Low Salary (&lt;$50K)",
O3033&lt;90000,"Lower Middle ($50K-$90K)",
O3033&lt;130000,"Middle ($90K-$130K)",
O3033&lt;170000,"Upper Middle ($130K-$170K)",
O3033&gt;=170000,"High Salary (&gt;$170K)"
)</f>
        <v>Low Salary (&lt;$50K)</v>
      </c>
      <c r="R3033" t="str" cm="1">
        <f t="array" ref="R3033">_xlfn.IFS(
G3033&lt;=2,"New Customers (0-2Y)",
G3033&lt;=5,"Growing Customers (3-5Y)",
G3033&lt;=8,"Established Customers (6-8Y)",
G3033&lt;=10,"Loyal Customers (9-10Y)"
)</f>
        <v>Growing Customers (3-5Y)</v>
      </c>
    </row>
    <row r="3034" spans="1:18" x14ac:dyDescent="0.35">
      <c r="A3034">
        <v>15800061</v>
      </c>
      <c r="B3034" t="s">
        <v>497</v>
      </c>
      <c r="C3034" t="s">
        <v>26</v>
      </c>
      <c r="D3034" t="s">
        <v>18</v>
      </c>
      <c r="E3034">
        <v>45</v>
      </c>
      <c r="F3034" t="s">
        <v>19</v>
      </c>
      <c r="G3034">
        <v>3</v>
      </c>
      <c r="H3034" s="4">
        <v>89158.94</v>
      </c>
      <c r="I3034" t="s">
        <v>29</v>
      </c>
      <c r="J3034">
        <v>3</v>
      </c>
      <c r="K3034">
        <v>495</v>
      </c>
      <c r="L3034" t="s">
        <v>44</v>
      </c>
      <c r="M3034" t="s">
        <v>21</v>
      </c>
      <c r="N3034" t="s">
        <v>32</v>
      </c>
      <c r="O3034" s="4">
        <v>135169.76</v>
      </c>
      <c r="P3034" t="s">
        <v>23</v>
      </c>
      <c r="Q3034" t="str" cm="1">
        <f t="array" ref="Q3034">_xlfn.IFS(
O3034&lt;50000,"Low Salary (&lt;$50K)",
O3034&lt;90000,"Lower Middle ($50K-$90K)",
O3034&lt;130000,"Middle ($90K-$130K)",
O3034&lt;170000,"Upper Middle ($130K-$170K)",
O3034&gt;=170000,"High Salary (&gt;$170K)"
)</f>
        <v>Upper Middle ($130K-$170K)</v>
      </c>
      <c r="R3034" t="str" cm="1">
        <f t="array" ref="R3034">_xlfn.IFS(
G3034&lt;=2,"New Customers (0-2Y)",
G3034&lt;=5,"Growing Customers (3-5Y)",
G3034&lt;=8,"Established Customers (6-8Y)",
G3034&lt;=10,"Loyal Customers (9-10Y)"
)</f>
        <v>Growing Customers (3-5Y)</v>
      </c>
    </row>
    <row r="3035" spans="1:18" x14ac:dyDescent="0.35">
      <c r="A3035">
        <v>15578006</v>
      </c>
      <c r="B3035" t="s">
        <v>271</v>
      </c>
      <c r="C3035" t="s">
        <v>17</v>
      </c>
      <c r="D3035" t="s">
        <v>18</v>
      </c>
      <c r="E3035">
        <v>85</v>
      </c>
      <c r="F3035" t="s">
        <v>2967</v>
      </c>
      <c r="G3035">
        <v>10</v>
      </c>
      <c r="H3035" s="4">
        <v>0</v>
      </c>
      <c r="I3035" t="s">
        <v>24</v>
      </c>
      <c r="J3035">
        <v>2</v>
      </c>
      <c r="K3035">
        <v>787</v>
      </c>
      <c r="L3035" t="s">
        <v>37</v>
      </c>
      <c r="M3035" t="s">
        <v>21</v>
      </c>
      <c r="N3035" t="s">
        <v>22</v>
      </c>
      <c r="O3035" s="4">
        <v>116537.96</v>
      </c>
      <c r="P3035" t="s">
        <v>28</v>
      </c>
      <c r="Q3035" t="str" cm="1">
        <f t="array" ref="Q3035">_xlfn.IFS(
O3035&lt;50000,"Low Salary (&lt;$50K)",
O3035&lt;90000,"Lower Middle ($50K-$90K)",
O3035&lt;130000,"Middle ($90K-$130K)",
O3035&lt;170000,"Upper Middle ($130K-$170K)",
O3035&gt;=170000,"High Salary (&gt;$170K)"
)</f>
        <v>Middle ($90K-$130K)</v>
      </c>
      <c r="R3035" t="str" cm="1">
        <f t="array" ref="R3035">_xlfn.IFS(
G3035&lt;=2,"New Customers (0-2Y)",
G3035&lt;=5,"Growing Customers (3-5Y)",
G3035&lt;=8,"Established Customers (6-8Y)",
G3035&lt;=10,"Loyal Customers (9-10Y)"
)</f>
        <v>Loyal Customers (9-10Y)</v>
      </c>
    </row>
    <row r="3036" spans="1:18" x14ac:dyDescent="0.35">
      <c r="A3036">
        <v>15668504</v>
      </c>
      <c r="B3036" t="s">
        <v>895</v>
      </c>
      <c r="C3036" t="s">
        <v>17</v>
      </c>
      <c r="D3036" t="s">
        <v>39</v>
      </c>
      <c r="E3036">
        <v>36</v>
      </c>
      <c r="F3036" t="s">
        <v>19</v>
      </c>
      <c r="G3036">
        <v>2</v>
      </c>
      <c r="H3036" s="4">
        <v>89800.14</v>
      </c>
      <c r="I3036" t="s">
        <v>29</v>
      </c>
      <c r="J3036">
        <v>1</v>
      </c>
      <c r="K3036">
        <v>770</v>
      </c>
      <c r="L3036" t="s">
        <v>35</v>
      </c>
      <c r="M3036" t="s">
        <v>21</v>
      </c>
      <c r="N3036" t="s">
        <v>22</v>
      </c>
      <c r="O3036" s="4">
        <v>105922.69</v>
      </c>
      <c r="P3036" t="s">
        <v>28</v>
      </c>
      <c r="Q3036" t="str" cm="1">
        <f t="array" ref="Q3036">_xlfn.IFS(
O3036&lt;50000,"Low Salary (&lt;$50K)",
O3036&lt;90000,"Lower Middle ($50K-$90K)",
O3036&lt;130000,"Middle ($90K-$130K)",
O3036&lt;170000,"Upper Middle ($130K-$170K)",
O3036&gt;=170000,"High Salary (&gt;$170K)"
)</f>
        <v>Middle ($90K-$130K)</v>
      </c>
      <c r="R3036" t="str" cm="1">
        <f t="array" ref="R3036">_xlfn.IFS(
G3036&lt;=2,"New Customers (0-2Y)",
G3036&lt;=5,"Growing Customers (3-5Y)",
G3036&lt;=8,"Established Customers (6-8Y)",
G3036&lt;=10,"Loyal Customers (9-10Y)"
)</f>
        <v>New Customers (0-2Y)</v>
      </c>
    </row>
    <row r="3037" spans="1:18" x14ac:dyDescent="0.35">
      <c r="A3037">
        <v>15687491</v>
      </c>
      <c r="B3037" t="s">
        <v>1565</v>
      </c>
      <c r="C3037" t="s">
        <v>42</v>
      </c>
      <c r="D3037" t="s">
        <v>39</v>
      </c>
      <c r="E3037">
        <v>45</v>
      </c>
      <c r="F3037" t="s">
        <v>19</v>
      </c>
      <c r="G3037">
        <v>9</v>
      </c>
      <c r="H3037" s="4">
        <v>101207.75</v>
      </c>
      <c r="I3037" t="s">
        <v>33</v>
      </c>
      <c r="J3037">
        <v>1</v>
      </c>
      <c r="K3037">
        <v>817</v>
      </c>
      <c r="L3037" t="s">
        <v>37</v>
      </c>
      <c r="M3037" t="s">
        <v>27</v>
      </c>
      <c r="N3037" t="s">
        <v>32</v>
      </c>
      <c r="O3037" s="4">
        <v>88211.12</v>
      </c>
      <c r="P3037" t="s">
        <v>23</v>
      </c>
      <c r="Q3037" t="str" cm="1">
        <f t="array" ref="Q3037">_xlfn.IFS(
O3037&lt;50000,"Low Salary (&lt;$50K)",
O3037&lt;90000,"Lower Middle ($50K-$90K)",
O3037&lt;130000,"Middle ($90K-$130K)",
O3037&lt;170000,"Upper Middle ($130K-$170K)",
O3037&gt;=170000,"High Salary (&gt;$170K)"
)</f>
        <v>Lower Middle ($50K-$90K)</v>
      </c>
      <c r="R3037" t="str" cm="1">
        <f t="array" ref="R3037">_xlfn.IFS(
G3037&lt;=2,"New Customers (0-2Y)",
G3037&lt;=5,"Growing Customers (3-5Y)",
G3037&lt;=8,"Established Customers (6-8Y)",
G3037&lt;=10,"Loyal Customers (9-10Y)"
)</f>
        <v>Loyal Customers (9-10Y)</v>
      </c>
    </row>
    <row r="3038" spans="1:18" x14ac:dyDescent="0.35">
      <c r="A3038">
        <v>15610403</v>
      </c>
      <c r="B3038" t="s">
        <v>557</v>
      </c>
      <c r="C3038" t="s">
        <v>17</v>
      </c>
      <c r="D3038" t="s">
        <v>39</v>
      </c>
      <c r="E3038">
        <v>43</v>
      </c>
      <c r="F3038" t="s">
        <v>19</v>
      </c>
      <c r="G3038">
        <v>1</v>
      </c>
      <c r="H3038" s="4">
        <v>106086.42</v>
      </c>
      <c r="I3038" t="s">
        <v>33</v>
      </c>
      <c r="J3038">
        <v>2</v>
      </c>
      <c r="K3038">
        <v>659</v>
      </c>
      <c r="L3038" t="s">
        <v>20</v>
      </c>
      <c r="M3038" t="s">
        <v>21</v>
      </c>
      <c r="N3038" t="s">
        <v>32</v>
      </c>
      <c r="O3038" s="4">
        <v>26900.63</v>
      </c>
      <c r="P3038" t="s">
        <v>28</v>
      </c>
      <c r="Q3038" t="str" cm="1">
        <f t="array" ref="Q3038">_xlfn.IFS(
O3038&lt;50000,"Low Salary (&lt;$50K)",
O3038&lt;90000,"Lower Middle ($50K-$90K)",
O3038&lt;130000,"Middle ($90K-$130K)",
O3038&lt;170000,"Upper Middle ($130K-$170K)",
O3038&gt;=170000,"High Salary (&gt;$170K)"
)</f>
        <v>Low Salary (&lt;$50K)</v>
      </c>
      <c r="R3038" t="str" cm="1">
        <f t="array" ref="R3038">_xlfn.IFS(
G3038&lt;=2,"New Customers (0-2Y)",
G3038&lt;=5,"Growing Customers (3-5Y)",
G3038&lt;=8,"Established Customers (6-8Y)",
G3038&lt;=10,"Loyal Customers (9-10Y)"
)</f>
        <v>New Customers (0-2Y)</v>
      </c>
    </row>
    <row r="3039" spans="1:18" x14ac:dyDescent="0.35">
      <c r="A3039">
        <v>15741094</v>
      </c>
      <c r="B3039" t="s">
        <v>560</v>
      </c>
      <c r="C3039" t="s">
        <v>17</v>
      </c>
      <c r="D3039" t="s">
        <v>39</v>
      </c>
      <c r="E3039">
        <v>21</v>
      </c>
      <c r="F3039" t="s">
        <v>43</v>
      </c>
      <c r="G3039">
        <v>1</v>
      </c>
      <c r="H3039" s="4">
        <v>0</v>
      </c>
      <c r="I3039" t="s">
        <v>24</v>
      </c>
      <c r="J3039">
        <v>2</v>
      </c>
      <c r="K3039">
        <v>693</v>
      </c>
      <c r="L3039" t="s">
        <v>35</v>
      </c>
      <c r="M3039" t="s">
        <v>21</v>
      </c>
      <c r="N3039" t="s">
        <v>22</v>
      </c>
      <c r="O3039" s="4">
        <v>3494.02</v>
      </c>
      <c r="P3039" t="s">
        <v>28</v>
      </c>
      <c r="Q3039" t="str" cm="1">
        <f t="array" ref="Q3039">_xlfn.IFS(
O3039&lt;50000,"Low Salary (&lt;$50K)",
O3039&lt;90000,"Lower Middle ($50K-$90K)",
O3039&lt;130000,"Middle ($90K-$130K)",
O3039&lt;170000,"Upper Middle ($130K-$170K)",
O3039&gt;=170000,"High Salary (&gt;$170K)"
)</f>
        <v>Low Salary (&lt;$50K)</v>
      </c>
      <c r="R3039" t="str" cm="1">
        <f t="array" ref="R3039">_xlfn.IFS(
G3039&lt;=2,"New Customers (0-2Y)",
G3039&lt;=5,"Growing Customers (3-5Y)",
G3039&lt;=8,"Established Customers (6-8Y)",
G3039&lt;=10,"Loyal Customers (9-10Y)"
)</f>
        <v>New Customers (0-2Y)</v>
      </c>
    </row>
    <row r="3040" spans="1:18" x14ac:dyDescent="0.35">
      <c r="A3040">
        <v>15807909</v>
      </c>
      <c r="B3040" t="s">
        <v>1566</v>
      </c>
      <c r="C3040" t="s">
        <v>17</v>
      </c>
      <c r="D3040" t="s">
        <v>39</v>
      </c>
      <c r="E3040">
        <v>47</v>
      </c>
      <c r="F3040" t="s">
        <v>19</v>
      </c>
      <c r="G3040">
        <v>9</v>
      </c>
      <c r="H3040" s="4">
        <v>0</v>
      </c>
      <c r="I3040" t="s">
        <v>24</v>
      </c>
      <c r="J3040">
        <v>2</v>
      </c>
      <c r="K3040">
        <v>744</v>
      </c>
      <c r="L3040" t="s">
        <v>35</v>
      </c>
      <c r="M3040" t="s">
        <v>21</v>
      </c>
      <c r="N3040" t="s">
        <v>32</v>
      </c>
      <c r="O3040" s="4">
        <v>113163.17</v>
      </c>
      <c r="P3040" t="s">
        <v>28</v>
      </c>
      <c r="Q3040" t="str" cm="1">
        <f t="array" ref="Q3040">_xlfn.IFS(
O3040&lt;50000,"Low Salary (&lt;$50K)",
O3040&lt;90000,"Lower Middle ($50K-$90K)",
O3040&lt;130000,"Middle ($90K-$130K)",
O3040&lt;170000,"Upper Middle ($130K-$170K)",
O3040&gt;=170000,"High Salary (&gt;$170K)"
)</f>
        <v>Middle ($90K-$130K)</v>
      </c>
      <c r="R3040" t="str" cm="1">
        <f t="array" ref="R3040">_xlfn.IFS(
G3040&lt;=2,"New Customers (0-2Y)",
G3040&lt;=5,"Growing Customers (3-5Y)",
G3040&lt;=8,"Established Customers (6-8Y)",
G3040&lt;=10,"Loyal Customers (9-10Y)"
)</f>
        <v>Loyal Customers (9-10Y)</v>
      </c>
    </row>
    <row r="3041" spans="1:18" x14ac:dyDescent="0.35">
      <c r="A3041">
        <v>15666141</v>
      </c>
      <c r="B3041" t="s">
        <v>476</v>
      </c>
      <c r="C3041" t="s">
        <v>26</v>
      </c>
      <c r="D3041" t="s">
        <v>18</v>
      </c>
      <c r="E3041">
        <v>26</v>
      </c>
      <c r="F3041" t="s">
        <v>43</v>
      </c>
      <c r="G3041">
        <v>8</v>
      </c>
      <c r="H3041" s="4">
        <v>101440.36</v>
      </c>
      <c r="I3041" t="s">
        <v>33</v>
      </c>
      <c r="J3041">
        <v>2</v>
      </c>
      <c r="K3041">
        <v>829</v>
      </c>
      <c r="L3041" t="s">
        <v>37</v>
      </c>
      <c r="M3041" t="s">
        <v>21</v>
      </c>
      <c r="N3041" t="s">
        <v>22</v>
      </c>
      <c r="O3041" s="4">
        <v>19324.5</v>
      </c>
      <c r="P3041" t="s">
        <v>28</v>
      </c>
      <c r="Q3041" t="str" cm="1">
        <f t="array" ref="Q3041">_xlfn.IFS(
O3041&lt;50000,"Low Salary (&lt;$50K)",
O3041&lt;90000,"Lower Middle ($50K-$90K)",
O3041&lt;130000,"Middle ($90K-$130K)",
O3041&lt;170000,"Upper Middle ($130K-$170K)",
O3041&gt;=170000,"High Salary (&gt;$170K)"
)</f>
        <v>Low Salary (&lt;$50K)</v>
      </c>
      <c r="R3041" t="str" cm="1">
        <f t="array" ref="R3041">_xlfn.IFS(
G3041&lt;=2,"New Customers (0-2Y)",
G3041&lt;=5,"Growing Customers (3-5Y)",
G3041&lt;=8,"Established Customers (6-8Y)",
G3041&lt;=10,"Loyal Customers (9-10Y)"
)</f>
        <v>Established Customers (6-8Y)</v>
      </c>
    </row>
    <row r="3042" spans="1:18" x14ac:dyDescent="0.35">
      <c r="A3042">
        <v>15617134</v>
      </c>
      <c r="B3042" t="s">
        <v>1567</v>
      </c>
      <c r="C3042" t="s">
        <v>17</v>
      </c>
      <c r="D3042" t="s">
        <v>39</v>
      </c>
      <c r="E3042">
        <v>38</v>
      </c>
      <c r="F3042" t="s">
        <v>19</v>
      </c>
      <c r="G3042">
        <v>4</v>
      </c>
      <c r="H3042" s="4">
        <v>0</v>
      </c>
      <c r="I3042" t="s">
        <v>24</v>
      </c>
      <c r="J3042">
        <v>2</v>
      </c>
      <c r="K3042">
        <v>716</v>
      </c>
      <c r="L3042" t="s">
        <v>35</v>
      </c>
      <c r="M3042" t="s">
        <v>21</v>
      </c>
      <c r="N3042" t="s">
        <v>32</v>
      </c>
      <c r="O3042" s="4">
        <v>189678.7</v>
      </c>
      <c r="P3042" t="s">
        <v>28</v>
      </c>
      <c r="Q3042" t="str" cm="1">
        <f t="array" ref="Q3042">_xlfn.IFS(
O3042&lt;50000,"Low Salary (&lt;$50K)",
O3042&lt;90000,"Lower Middle ($50K-$90K)",
O3042&lt;130000,"Middle ($90K-$130K)",
O3042&lt;170000,"Upper Middle ($130K-$170K)",
O3042&gt;=170000,"High Salary (&gt;$170K)"
)</f>
        <v>High Salary (&gt;$170K)</v>
      </c>
      <c r="R3042" t="str" cm="1">
        <f t="array" ref="R3042">_xlfn.IFS(
G3042&lt;=2,"New Customers (0-2Y)",
G3042&lt;=5,"Growing Customers (3-5Y)",
G3042&lt;=8,"Established Customers (6-8Y)",
G3042&lt;=10,"Loyal Customers (9-10Y)"
)</f>
        <v>Growing Customers (3-5Y)</v>
      </c>
    </row>
    <row r="3043" spans="1:18" x14ac:dyDescent="0.35">
      <c r="A3043">
        <v>15783029</v>
      </c>
      <c r="B3043" t="s">
        <v>357</v>
      </c>
      <c r="C3043" t="s">
        <v>17</v>
      </c>
      <c r="D3043" t="s">
        <v>39</v>
      </c>
      <c r="E3043">
        <v>34</v>
      </c>
      <c r="F3043" t="s">
        <v>19</v>
      </c>
      <c r="G3043">
        <v>7</v>
      </c>
      <c r="H3043" s="4">
        <v>106603.74</v>
      </c>
      <c r="I3043" t="s">
        <v>33</v>
      </c>
      <c r="J3043">
        <v>2</v>
      </c>
      <c r="K3043">
        <v>671</v>
      </c>
      <c r="L3043" t="s">
        <v>35</v>
      </c>
      <c r="M3043" t="s">
        <v>21</v>
      </c>
      <c r="N3043" t="s">
        <v>22</v>
      </c>
      <c r="O3043" s="4">
        <v>26387.71</v>
      </c>
      <c r="P3043" t="s">
        <v>28</v>
      </c>
      <c r="Q3043" t="str" cm="1">
        <f t="array" ref="Q3043">_xlfn.IFS(
O3043&lt;50000,"Low Salary (&lt;$50K)",
O3043&lt;90000,"Lower Middle ($50K-$90K)",
O3043&lt;130000,"Middle ($90K-$130K)",
O3043&lt;170000,"Upper Middle ($130K-$170K)",
O3043&gt;=170000,"High Salary (&gt;$170K)"
)</f>
        <v>Low Salary (&lt;$50K)</v>
      </c>
      <c r="R3043" t="str" cm="1">
        <f t="array" ref="R3043">_xlfn.IFS(
G3043&lt;=2,"New Customers (0-2Y)",
G3043&lt;=5,"Growing Customers (3-5Y)",
G3043&lt;=8,"Established Customers (6-8Y)",
G3043&lt;=10,"Loyal Customers (9-10Y)"
)</f>
        <v>Established Customers (6-8Y)</v>
      </c>
    </row>
    <row r="3044" spans="1:18" x14ac:dyDescent="0.35">
      <c r="A3044">
        <v>15622833</v>
      </c>
      <c r="B3044" t="s">
        <v>1557</v>
      </c>
      <c r="C3044" t="s">
        <v>42</v>
      </c>
      <c r="D3044" t="s">
        <v>18</v>
      </c>
      <c r="E3044">
        <v>29</v>
      </c>
      <c r="F3044" t="s">
        <v>43</v>
      </c>
      <c r="G3044">
        <v>10</v>
      </c>
      <c r="H3044" s="4">
        <v>130420.2</v>
      </c>
      <c r="I3044" t="s">
        <v>33</v>
      </c>
      <c r="J3044">
        <v>2</v>
      </c>
      <c r="K3044">
        <v>835</v>
      </c>
      <c r="L3044" t="s">
        <v>37</v>
      </c>
      <c r="M3044" t="s">
        <v>27</v>
      </c>
      <c r="N3044" t="s">
        <v>32</v>
      </c>
      <c r="O3044" s="4">
        <v>106276.55</v>
      </c>
      <c r="P3044" t="s">
        <v>28</v>
      </c>
      <c r="Q3044" t="str" cm="1">
        <f t="array" ref="Q3044">_xlfn.IFS(
O3044&lt;50000,"Low Salary (&lt;$50K)",
O3044&lt;90000,"Lower Middle ($50K-$90K)",
O3044&lt;130000,"Middle ($90K-$130K)",
O3044&lt;170000,"Upper Middle ($130K-$170K)",
O3044&gt;=170000,"High Salary (&gt;$170K)"
)</f>
        <v>Middle ($90K-$130K)</v>
      </c>
      <c r="R3044" t="str" cm="1">
        <f t="array" ref="R3044">_xlfn.IFS(
G3044&lt;=2,"New Customers (0-2Y)",
G3044&lt;=5,"Growing Customers (3-5Y)",
G3044&lt;=8,"Established Customers (6-8Y)",
G3044&lt;=10,"Loyal Customers (9-10Y)"
)</f>
        <v>Loyal Customers (9-10Y)</v>
      </c>
    </row>
    <row r="3045" spans="1:18" x14ac:dyDescent="0.35">
      <c r="A3045">
        <v>15746422</v>
      </c>
      <c r="B3045" t="s">
        <v>434</v>
      </c>
      <c r="C3045" t="s">
        <v>17</v>
      </c>
      <c r="D3045" t="s">
        <v>18</v>
      </c>
      <c r="E3045">
        <v>38</v>
      </c>
      <c r="F3045" t="s">
        <v>19</v>
      </c>
      <c r="G3045">
        <v>1</v>
      </c>
      <c r="H3045" s="4">
        <v>0</v>
      </c>
      <c r="I3045" t="s">
        <v>24</v>
      </c>
      <c r="J3045">
        <v>1</v>
      </c>
      <c r="K3045">
        <v>636</v>
      </c>
      <c r="L3045" t="s">
        <v>20</v>
      </c>
      <c r="M3045" t="s">
        <v>21</v>
      </c>
      <c r="N3045" t="s">
        <v>32</v>
      </c>
      <c r="O3045" s="4">
        <v>45015.38</v>
      </c>
      <c r="P3045" t="s">
        <v>28</v>
      </c>
      <c r="Q3045" t="str" cm="1">
        <f t="array" ref="Q3045">_xlfn.IFS(
O3045&lt;50000,"Low Salary (&lt;$50K)",
O3045&lt;90000,"Lower Middle ($50K-$90K)",
O3045&lt;130000,"Middle ($90K-$130K)",
O3045&lt;170000,"Upper Middle ($130K-$170K)",
O3045&gt;=170000,"High Salary (&gt;$170K)"
)</f>
        <v>Low Salary (&lt;$50K)</v>
      </c>
      <c r="R3045" t="str" cm="1">
        <f t="array" ref="R3045">_xlfn.IFS(
G3045&lt;=2,"New Customers (0-2Y)",
G3045&lt;=5,"Growing Customers (3-5Y)",
G3045&lt;=8,"Established Customers (6-8Y)",
G3045&lt;=10,"Loyal Customers (9-10Y)"
)</f>
        <v>New Customers (0-2Y)</v>
      </c>
    </row>
    <row r="3046" spans="1:18" x14ac:dyDescent="0.35">
      <c r="A3046">
        <v>15750839</v>
      </c>
      <c r="B3046" t="s">
        <v>439</v>
      </c>
      <c r="C3046" t="s">
        <v>26</v>
      </c>
      <c r="D3046" t="s">
        <v>39</v>
      </c>
      <c r="E3046">
        <v>29</v>
      </c>
      <c r="F3046" t="s">
        <v>43</v>
      </c>
      <c r="G3046">
        <v>2</v>
      </c>
      <c r="H3046" s="4">
        <v>45022.23</v>
      </c>
      <c r="I3046" t="s">
        <v>29</v>
      </c>
      <c r="J3046">
        <v>1</v>
      </c>
      <c r="K3046">
        <v>649</v>
      </c>
      <c r="L3046" t="s">
        <v>20</v>
      </c>
      <c r="M3046" t="s">
        <v>21</v>
      </c>
      <c r="N3046" t="s">
        <v>22</v>
      </c>
      <c r="O3046" s="4">
        <v>173495.77</v>
      </c>
      <c r="P3046" t="s">
        <v>28</v>
      </c>
      <c r="Q3046" t="str" cm="1">
        <f t="array" ref="Q3046">_xlfn.IFS(
O3046&lt;50000,"Low Salary (&lt;$50K)",
O3046&lt;90000,"Lower Middle ($50K-$90K)",
O3046&lt;130000,"Middle ($90K-$130K)",
O3046&lt;170000,"Upper Middle ($130K-$170K)",
O3046&gt;=170000,"High Salary (&gt;$170K)"
)</f>
        <v>High Salary (&gt;$170K)</v>
      </c>
      <c r="R3046" t="str" cm="1">
        <f t="array" ref="R3046">_xlfn.IFS(
G3046&lt;=2,"New Customers (0-2Y)",
G3046&lt;=5,"Growing Customers (3-5Y)",
G3046&lt;=8,"Established Customers (6-8Y)",
G3046&lt;=10,"Loyal Customers (9-10Y)"
)</f>
        <v>New Customers (0-2Y)</v>
      </c>
    </row>
    <row r="3047" spans="1:18" x14ac:dyDescent="0.35">
      <c r="A3047">
        <v>15749130</v>
      </c>
      <c r="B3047" t="s">
        <v>1568</v>
      </c>
      <c r="C3047" t="s">
        <v>42</v>
      </c>
      <c r="D3047" t="s">
        <v>39</v>
      </c>
      <c r="E3047">
        <v>27</v>
      </c>
      <c r="F3047" t="s">
        <v>43</v>
      </c>
      <c r="G3047">
        <v>1</v>
      </c>
      <c r="H3047" s="4">
        <v>74298.429999999993</v>
      </c>
      <c r="I3047" t="s">
        <v>29</v>
      </c>
      <c r="J3047">
        <v>1</v>
      </c>
      <c r="K3047">
        <v>621</v>
      </c>
      <c r="L3047" t="s">
        <v>20</v>
      </c>
      <c r="M3047" t="s">
        <v>21</v>
      </c>
      <c r="N3047" t="s">
        <v>22</v>
      </c>
      <c r="O3047" s="4">
        <v>52581.96</v>
      </c>
      <c r="P3047" t="s">
        <v>28</v>
      </c>
      <c r="Q3047" t="str" cm="1">
        <f t="array" ref="Q3047">_xlfn.IFS(
O3047&lt;50000,"Low Salary (&lt;$50K)",
O3047&lt;90000,"Lower Middle ($50K-$90K)",
O3047&lt;130000,"Middle ($90K-$130K)",
O3047&lt;170000,"Upper Middle ($130K-$170K)",
O3047&gt;=170000,"High Salary (&gt;$170K)"
)</f>
        <v>Lower Middle ($50K-$90K)</v>
      </c>
      <c r="R3047" t="str" cm="1">
        <f t="array" ref="R3047">_xlfn.IFS(
G3047&lt;=2,"New Customers (0-2Y)",
G3047&lt;=5,"Growing Customers (3-5Y)",
G3047&lt;=8,"Established Customers (6-8Y)",
G3047&lt;=10,"Loyal Customers (9-10Y)"
)</f>
        <v>New Customers (0-2Y)</v>
      </c>
    </row>
    <row r="3048" spans="1:18" x14ac:dyDescent="0.35">
      <c r="A3048">
        <v>15779862</v>
      </c>
      <c r="B3048" t="s">
        <v>1569</v>
      </c>
      <c r="C3048" t="s">
        <v>42</v>
      </c>
      <c r="D3048" t="s">
        <v>18</v>
      </c>
      <c r="E3048">
        <v>31</v>
      </c>
      <c r="F3048" t="s">
        <v>19</v>
      </c>
      <c r="G3048">
        <v>3</v>
      </c>
      <c r="H3048" s="4">
        <v>133003.03</v>
      </c>
      <c r="I3048" t="s">
        <v>33</v>
      </c>
      <c r="J3048">
        <v>1</v>
      </c>
      <c r="K3048">
        <v>658</v>
      </c>
      <c r="L3048" t="s">
        <v>20</v>
      </c>
      <c r="M3048" t="s">
        <v>27</v>
      </c>
      <c r="N3048" t="s">
        <v>22</v>
      </c>
      <c r="O3048" s="4">
        <v>146339.26999999999</v>
      </c>
      <c r="P3048" t="s">
        <v>23</v>
      </c>
      <c r="Q3048" t="str" cm="1">
        <f t="array" ref="Q3048">_xlfn.IFS(
O3048&lt;50000,"Low Salary (&lt;$50K)",
O3048&lt;90000,"Lower Middle ($50K-$90K)",
O3048&lt;130000,"Middle ($90K-$130K)",
O3048&lt;170000,"Upper Middle ($130K-$170K)",
O3048&gt;=170000,"High Salary (&gt;$170K)"
)</f>
        <v>Upper Middle ($130K-$170K)</v>
      </c>
      <c r="R3048" t="str" cm="1">
        <f t="array" ref="R3048">_xlfn.IFS(
G3048&lt;=2,"New Customers (0-2Y)",
G3048&lt;=5,"Growing Customers (3-5Y)",
G3048&lt;=8,"Established Customers (6-8Y)",
G3048&lt;=10,"Loyal Customers (9-10Y)"
)</f>
        <v>Growing Customers (3-5Y)</v>
      </c>
    </row>
    <row r="3049" spans="1:18" x14ac:dyDescent="0.35">
      <c r="A3049">
        <v>15767871</v>
      </c>
      <c r="B3049" t="s">
        <v>46</v>
      </c>
      <c r="C3049" t="s">
        <v>26</v>
      </c>
      <c r="D3049" t="s">
        <v>39</v>
      </c>
      <c r="E3049">
        <v>48</v>
      </c>
      <c r="F3049" t="s">
        <v>19</v>
      </c>
      <c r="G3049">
        <v>7</v>
      </c>
      <c r="H3049" s="4">
        <v>0</v>
      </c>
      <c r="I3049" t="s">
        <v>24</v>
      </c>
      <c r="J3049">
        <v>2</v>
      </c>
      <c r="K3049">
        <v>784</v>
      </c>
      <c r="L3049" t="s">
        <v>37</v>
      </c>
      <c r="M3049" t="s">
        <v>21</v>
      </c>
      <c r="N3049" t="s">
        <v>22</v>
      </c>
      <c r="O3049" s="4">
        <v>182609.97</v>
      </c>
      <c r="P3049" t="s">
        <v>28</v>
      </c>
      <c r="Q3049" t="str" cm="1">
        <f t="array" ref="Q3049">_xlfn.IFS(
O3049&lt;50000,"Low Salary (&lt;$50K)",
O3049&lt;90000,"Lower Middle ($50K-$90K)",
O3049&lt;130000,"Middle ($90K-$130K)",
O3049&lt;170000,"Upper Middle ($130K-$170K)",
O3049&gt;=170000,"High Salary (&gt;$170K)"
)</f>
        <v>High Salary (&gt;$170K)</v>
      </c>
      <c r="R3049" t="str" cm="1">
        <f t="array" ref="R3049">_xlfn.IFS(
G3049&lt;=2,"New Customers (0-2Y)",
G3049&lt;=5,"Growing Customers (3-5Y)",
G3049&lt;=8,"Established Customers (6-8Y)",
G3049&lt;=10,"Loyal Customers (9-10Y)"
)</f>
        <v>Established Customers (6-8Y)</v>
      </c>
    </row>
    <row r="3050" spans="1:18" x14ac:dyDescent="0.35">
      <c r="A3050">
        <v>15679651</v>
      </c>
      <c r="B3050" t="s">
        <v>362</v>
      </c>
      <c r="C3050" t="s">
        <v>26</v>
      </c>
      <c r="D3050" t="s">
        <v>18</v>
      </c>
      <c r="E3050">
        <v>37</v>
      </c>
      <c r="F3050" t="s">
        <v>19</v>
      </c>
      <c r="G3050">
        <v>1</v>
      </c>
      <c r="H3050" s="4">
        <v>136689.66</v>
      </c>
      <c r="I3050" t="s">
        <v>33</v>
      </c>
      <c r="J3050">
        <v>1</v>
      </c>
      <c r="K3050">
        <v>783</v>
      </c>
      <c r="L3050" t="s">
        <v>37</v>
      </c>
      <c r="M3050" t="s">
        <v>21</v>
      </c>
      <c r="N3050" t="s">
        <v>32</v>
      </c>
      <c r="O3050" s="4">
        <v>197890.65</v>
      </c>
      <c r="P3050" t="s">
        <v>28</v>
      </c>
      <c r="Q3050" t="str" cm="1">
        <f t="array" ref="Q3050">_xlfn.IFS(
O3050&lt;50000,"Low Salary (&lt;$50K)",
O3050&lt;90000,"Lower Middle ($50K-$90K)",
O3050&lt;130000,"Middle ($90K-$130K)",
O3050&lt;170000,"Upper Middle ($130K-$170K)",
O3050&gt;=170000,"High Salary (&gt;$170K)"
)</f>
        <v>High Salary (&gt;$170K)</v>
      </c>
      <c r="R3050" t="str" cm="1">
        <f t="array" ref="R3050">_xlfn.IFS(
G3050&lt;=2,"New Customers (0-2Y)",
G3050&lt;=5,"Growing Customers (3-5Y)",
G3050&lt;=8,"Established Customers (6-8Y)",
G3050&lt;=10,"Loyal Customers (9-10Y)"
)</f>
        <v>New Customers (0-2Y)</v>
      </c>
    </row>
    <row r="3051" spans="1:18" x14ac:dyDescent="0.35">
      <c r="A3051">
        <v>15576219</v>
      </c>
      <c r="B3051" t="s">
        <v>75</v>
      </c>
      <c r="C3051" t="s">
        <v>17</v>
      </c>
      <c r="D3051" t="s">
        <v>39</v>
      </c>
      <c r="E3051">
        <v>32</v>
      </c>
      <c r="F3051" t="s">
        <v>19</v>
      </c>
      <c r="G3051">
        <v>4</v>
      </c>
      <c r="H3051" s="4">
        <v>0</v>
      </c>
      <c r="I3051" t="s">
        <v>24</v>
      </c>
      <c r="J3051">
        <v>2</v>
      </c>
      <c r="K3051">
        <v>615</v>
      </c>
      <c r="L3051" t="s">
        <v>20</v>
      </c>
      <c r="M3051" t="s">
        <v>21</v>
      </c>
      <c r="N3051" t="s">
        <v>22</v>
      </c>
      <c r="O3051" s="4">
        <v>6225.63</v>
      </c>
      <c r="P3051" t="s">
        <v>28</v>
      </c>
      <c r="Q3051" t="str" cm="1">
        <f t="array" ref="Q3051">_xlfn.IFS(
O3051&lt;50000,"Low Salary (&lt;$50K)",
O3051&lt;90000,"Lower Middle ($50K-$90K)",
O3051&lt;130000,"Middle ($90K-$130K)",
O3051&lt;170000,"Upper Middle ($130K-$170K)",
O3051&gt;=170000,"High Salary (&gt;$170K)"
)</f>
        <v>Low Salary (&lt;$50K)</v>
      </c>
      <c r="R3051" t="str" cm="1">
        <f t="array" ref="R3051">_xlfn.IFS(
G3051&lt;=2,"New Customers (0-2Y)",
G3051&lt;=5,"Growing Customers (3-5Y)",
G3051&lt;=8,"Established Customers (6-8Y)",
G3051&lt;=10,"Loyal Customers (9-10Y)"
)</f>
        <v>Growing Customers (3-5Y)</v>
      </c>
    </row>
    <row r="3052" spans="1:18" x14ac:dyDescent="0.35">
      <c r="A3052">
        <v>15699247</v>
      </c>
      <c r="B3052" t="s">
        <v>815</v>
      </c>
      <c r="C3052" t="s">
        <v>17</v>
      </c>
      <c r="D3052" t="s">
        <v>18</v>
      </c>
      <c r="E3052">
        <v>44</v>
      </c>
      <c r="F3052" t="s">
        <v>19</v>
      </c>
      <c r="G3052">
        <v>5</v>
      </c>
      <c r="H3052" s="4">
        <v>0</v>
      </c>
      <c r="I3052" t="s">
        <v>24</v>
      </c>
      <c r="J3052">
        <v>2</v>
      </c>
      <c r="K3052">
        <v>791</v>
      </c>
      <c r="L3052" t="s">
        <v>37</v>
      </c>
      <c r="M3052" t="s">
        <v>21</v>
      </c>
      <c r="N3052" t="s">
        <v>22</v>
      </c>
      <c r="O3052" s="4">
        <v>123977.86</v>
      </c>
      <c r="P3052" t="s">
        <v>23</v>
      </c>
      <c r="Q3052" t="str" cm="1">
        <f t="array" ref="Q3052">_xlfn.IFS(
O3052&lt;50000,"Low Salary (&lt;$50K)",
O3052&lt;90000,"Lower Middle ($50K-$90K)",
O3052&lt;130000,"Middle ($90K-$130K)",
O3052&lt;170000,"Upper Middle ($130K-$170K)",
O3052&gt;=170000,"High Salary (&gt;$170K)"
)</f>
        <v>Middle ($90K-$130K)</v>
      </c>
      <c r="R3052" t="str" cm="1">
        <f t="array" ref="R3052">_xlfn.IFS(
G3052&lt;=2,"New Customers (0-2Y)",
G3052&lt;=5,"Growing Customers (3-5Y)",
G3052&lt;=8,"Established Customers (6-8Y)",
G3052&lt;=10,"Loyal Customers (9-10Y)"
)</f>
        <v>Growing Customers (3-5Y)</v>
      </c>
    </row>
    <row r="3053" spans="1:18" x14ac:dyDescent="0.35">
      <c r="A3053">
        <v>15619087</v>
      </c>
      <c r="B3053" t="s">
        <v>173</v>
      </c>
      <c r="C3053" t="s">
        <v>17</v>
      </c>
      <c r="D3053" t="s">
        <v>39</v>
      </c>
      <c r="E3053">
        <v>53</v>
      </c>
      <c r="F3053" t="s">
        <v>19</v>
      </c>
      <c r="G3053">
        <v>1</v>
      </c>
      <c r="H3053" s="4">
        <v>102520.37</v>
      </c>
      <c r="I3053" t="s">
        <v>33</v>
      </c>
      <c r="J3053">
        <v>1</v>
      </c>
      <c r="K3053">
        <v>762</v>
      </c>
      <c r="L3053" t="s">
        <v>35</v>
      </c>
      <c r="M3053" t="s">
        <v>21</v>
      </c>
      <c r="N3053" t="s">
        <v>22</v>
      </c>
      <c r="O3053" s="4">
        <v>170195.4</v>
      </c>
      <c r="P3053" t="s">
        <v>28</v>
      </c>
      <c r="Q3053" t="str" cm="1">
        <f t="array" ref="Q3053">_xlfn.IFS(
O3053&lt;50000,"Low Salary (&lt;$50K)",
O3053&lt;90000,"Lower Middle ($50K-$90K)",
O3053&lt;130000,"Middle ($90K-$130K)",
O3053&lt;170000,"Upper Middle ($130K-$170K)",
O3053&gt;=170000,"High Salary (&gt;$170K)"
)</f>
        <v>High Salary (&gt;$170K)</v>
      </c>
      <c r="R3053" t="str" cm="1">
        <f t="array" ref="R3053">_xlfn.IFS(
G3053&lt;=2,"New Customers (0-2Y)",
G3053&lt;=5,"Growing Customers (3-5Y)",
G3053&lt;=8,"Established Customers (6-8Y)",
G3053&lt;=10,"Loyal Customers (9-10Y)"
)</f>
        <v>New Customers (0-2Y)</v>
      </c>
    </row>
    <row r="3054" spans="1:18" x14ac:dyDescent="0.35">
      <c r="A3054">
        <v>15605327</v>
      </c>
      <c r="B3054" t="s">
        <v>1570</v>
      </c>
      <c r="C3054" t="s">
        <v>17</v>
      </c>
      <c r="D3054" t="s">
        <v>39</v>
      </c>
      <c r="E3054">
        <v>35</v>
      </c>
      <c r="F3054" t="s">
        <v>19</v>
      </c>
      <c r="G3054">
        <v>2</v>
      </c>
      <c r="H3054" s="4">
        <v>0</v>
      </c>
      <c r="I3054" t="s">
        <v>24</v>
      </c>
      <c r="J3054">
        <v>2</v>
      </c>
      <c r="K3054">
        <v>607</v>
      </c>
      <c r="L3054" t="s">
        <v>20</v>
      </c>
      <c r="M3054" t="s">
        <v>21</v>
      </c>
      <c r="N3054" t="s">
        <v>22</v>
      </c>
      <c r="O3054" s="4">
        <v>114190.3</v>
      </c>
      <c r="P3054" t="s">
        <v>28</v>
      </c>
      <c r="Q3054" t="str" cm="1">
        <f t="array" ref="Q3054">_xlfn.IFS(
O3054&lt;50000,"Low Salary (&lt;$50K)",
O3054&lt;90000,"Lower Middle ($50K-$90K)",
O3054&lt;130000,"Middle ($90K-$130K)",
O3054&lt;170000,"Upper Middle ($130K-$170K)",
O3054&gt;=170000,"High Salary (&gt;$170K)"
)</f>
        <v>Middle ($90K-$130K)</v>
      </c>
      <c r="R3054" t="str" cm="1">
        <f t="array" ref="R3054">_xlfn.IFS(
G3054&lt;=2,"New Customers (0-2Y)",
G3054&lt;=5,"Growing Customers (3-5Y)",
G3054&lt;=8,"Established Customers (6-8Y)",
G3054&lt;=10,"Loyal Customers (9-10Y)"
)</f>
        <v>New Customers (0-2Y)</v>
      </c>
    </row>
    <row r="3055" spans="1:18" x14ac:dyDescent="0.35">
      <c r="A3055">
        <v>15610140</v>
      </c>
      <c r="B3055" t="s">
        <v>45</v>
      </c>
      <c r="C3055" t="s">
        <v>17</v>
      </c>
      <c r="D3055" t="s">
        <v>18</v>
      </c>
      <c r="E3055">
        <v>34</v>
      </c>
      <c r="F3055" t="s">
        <v>19</v>
      </c>
      <c r="G3055">
        <v>5</v>
      </c>
      <c r="H3055" s="4">
        <v>0</v>
      </c>
      <c r="I3055" t="s">
        <v>24</v>
      </c>
      <c r="J3055">
        <v>2</v>
      </c>
      <c r="K3055">
        <v>601</v>
      </c>
      <c r="L3055" t="s">
        <v>20</v>
      </c>
      <c r="M3055" t="s">
        <v>21</v>
      </c>
      <c r="N3055" t="s">
        <v>32</v>
      </c>
      <c r="O3055" s="4">
        <v>27022.57</v>
      </c>
      <c r="P3055" t="s">
        <v>28</v>
      </c>
      <c r="Q3055" t="str" cm="1">
        <f t="array" ref="Q3055">_xlfn.IFS(
O3055&lt;50000,"Low Salary (&lt;$50K)",
O3055&lt;90000,"Lower Middle ($50K-$90K)",
O3055&lt;130000,"Middle ($90K-$130K)",
O3055&lt;170000,"Upper Middle ($130K-$170K)",
O3055&gt;=170000,"High Salary (&gt;$170K)"
)</f>
        <v>Low Salary (&lt;$50K)</v>
      </c>
      <c r="R3055" t="str" cm="1">
        <f t="array" ref="R3055">_xlfn.IFS(
G3055&lt;=2,"New Customers (0-2Y)",
G3055&lt;=5,"Growing Customers (3-5Y)",
G3055&lt;=8,"Established Customers (6-8Y)",
G3055&lt;=10,"Loyal Customers (9-10Y)"
)</f>
        <v>Growing Customers (3-5Y)</v>
      </c>
    </row>
    <row r="3056" spans="1:18" x14ac:dyDescent="0.35">
      <c r="A3056">
        <v>15791174</v>
      </c>
      <c r="B3056" t="s">
        <v>1571</v>
      </c>
      <c r="C3056" t="s">
        <v>26</v>
      </c>
      <c r="D3056" t="s">
        <v>39</v>
      </c>
      <c r="E3056">
        <v>67</v>
      </c>
      <c r="F3056" t="s">
        <v>2967</v>
      </c>
      <c r="G3056">
        <v>1</v>
      </c>
      <c r="H3056" s="4">
        <v>88382.01</v>
      </c>
      <c r="I3056" t="s">
        <v>29</v>
      </c>
      <c r="J3056">
        <v>1</v>
      </c>
      <c r="K3056">
        <v>540</v>
      </c>
      <c r="L3056" t="s">
        <v>31</v>
      </c>
      <c r="M3056" t="s">
        <v>27</v>
      </c>
      <c r="N3056" t="s">
        <v>22</v>
      </c>
      <c r="O3056" s="4">
        <v>59457</v>
      </c>
      <c r="P3056" t="s">
        <v>28</v>
      </c>
      <c r="Q3056" t="str" cm="1">
        <f t="array" ref="Q3056">_xlfn.IFS(
O3056&lt;50000,"Low Salary (&lt;$50K)",
O3056&lt;90000,"Lower Middle ($50K-$90K)",
O3056&lt;130000,"Middle ($90K-$130K)",
O3056&lt;170000,"Upper Middle ($130K-$170K)",
O3056&gt;=170000,"High Salary (&gt;$170K)"
)</f>
        <v>Lower Middle ($50K-$90K)</v>
      </c>
      <c r="R3056" t="str" cm="1">
        <f t="array" ref="R3056">_xlfn.IFS(
G3056&lt;=2,"New Customers (0-2Y)",
G3056&lt;=5,"Growing Customers (3-5Y)",
G3056&lt;=8,"Established Customers (6-8Y)",
G3056&lt;=10,"Loyal Customers (9-10Y)"
)</f>
        <v>New Customers (0-2Y)</v>
      </c>
    </row>
    <row r="3057" spans="1:18" x14ac:dyDescent="0.35">
      <c r="A3057">
        <v>15602373</v>
      </c>
      <c r="B3057" t="s">
        <v>339</v>
      </c>
      <c r="C3057" t="s">
        <v>17</v>
      </c>
      <c r="D3057" t="s">
        <v>39</v>
      </c>
      <c r="E3057">
        <v>44</v>
      </c>
      <c r="F3057" t="s">
        <v>19</v>
      </c>
      <c r="G3057">
        <v>4</v>
      </c>
      <c r="H3057" s="4">
        <v>115049.15</v>
      </c>
      <c r="I3057" t="s">
        <v>33</v>
      </c>
      <c r="J3057">
        <v>2</v>
      </c>
      <c r="K3057">
        <v>812</v>
      </c>
      <c r="L3057" t="s">
        <v>37</v>
      </c>
      <c r="M3057" t="s">
        <v>21</v>
      </c>
      <c r="N3057" t="s">
        <v>32</v>
      </c>
      <c r="O3057" s="4">
        <v>165038.41</v>
      </c>
      <c r="P3057" t="s">
        <v>28</v>
      </c>
      <c r="Q3057" t="str" cm="1">
        <f t="array" ref="Q3057">_xlfn.IFS(
O3057&lt;50000,"Low Salary (&lt;$50K)",
O3057&lt;90000,"Lower Middle ($50K-$90K)",
O3057&lt;130000,"Middle ($90K-$130K)",
O3057&lt;170000,"Upper Middle ($130K-$170K)",
O3057&gt;=170000,"High Salary (&gt;$170K)"
)</f>
        <v>Upper Middle ($130K-$170K)</v>
      </c>
      <c r="R3057" t="str" cm="1">
        <f t="array" ref="R3057">_xlfn.IFS(
G3057&lt;=2,"New Customers (0-2Y)",
G3057&lt;=5,"Growing Customers (3-5Y)",
G3057&lt;=8,"Established Customers (6-8Y)",
G3057&lt;=10,"Loyal Customers (9-10Y)"
)</f>
        <v>Growing Customers (3-5Y)</v>
      </c>
    </row>
    <row r="3058" spans="1:18" x14ac:dyDescent="0.35">
      <c r="A3058">
        <v>15762605</v>
      </c>
      <c r="B3058" t="s">
        <v>745</v>
      </c>
      <c r="C3058" t="s">
        <v>17</v>
      </c>
      <c r="D3058" t="s">
        <v>39</v>
      </c>
      <c r="E3058">
        <v>58</v>
      </c>
      <c r="F3058" t="s">
        <v>19</v>
      </c>
      <c r="G3058">
        <v>1</v>
      </c>
      <c r="H3058" s="4">
        <v>104796.54</v>
      </c>
      <c r="I3058" t="s">
        <v>33</v>
      </c>
      <c r="J3058">
        <v>1</v>
      </c>
      <c r="K3058">
        <v>685</v>
      </c>
      <c r="L3058" t="s">
        <v>35</v>
      </c>
      <c r="M3058" t="s">
        <v>21</v>
      </c>
      <c r="N3058" t="s">
        <v>22</v>
      </c>
      <c r="O3058" s="4">
        <v>154181.41</v>
      </c>
      <c r="P3058" t="s">
        <v>28</v>
      </c>
      <c r="Q3058" t="str" cm="1">
        <f t="array" ref="Q3058">_xlfn.IFS(
O3058&lt;50000,"Low Salary (&lt;$50K)",
O3058&lt;90000,"Lower Middle ($50K-$90K)",
O3058&lt;130000,"Middle ($90K-$130K)",
O3058&lt;170000,"Upper Middle ($130K-$170K)",
O3058&gt;=170000,"High Salary (&gt;$170K)"
)</f>
        <v>Upper Middle ($130K-$170K)</v>
      </c>
      <c r="R3058" t="str" cm="1">
        <f t="array" ref="R3058">_xlfn.IFS(
G3058&lt;=2,"New Customers (0-2Y)",
G3058&lt;=5,"Growing Customers (3-5Y)",
G3058&lt;=8,"Established Customers (6-8Y)",
G3058&lt;=10,"Loyal Customers (9-10Y)"
)</f>
        <v>New Customers (0-2Y)</v>
      </c>
    </row>
    <row r="3059" spans="1:18" x14ac:dyDescent="0.35">
      <c r="A3059">
        <v>15598840</v>
      </c>
      <c r="B3059" t="s">
        <v>497</v>
      </c>
      <c r="C3059" t="s">
        <v>17</v>
      </c>
      <c r="D3059" t="s">
        <v>39</v>
      </c>
      <c r="E3059">
        <v>33</v>
      </c>
      <c r="F3059" t="s">
        <v>19</v>
      </c>
      <c r="G3059">
        <v>1</v>
      </c>
      <c r="H3059" s="4">
        <v>123082.08</v>
      </c>
      <c r="I3059" t="s">
        <v>33</v>
      </c>
      <c r="J3059">
        <v>1</v>
      </c>
      <c r="K3059">
        <v>680</v>
      </c>
      <c r="L3059" t="s">
        <v>35</v>
      </c>
      <c r="M3059" t="s">
        <v>21</v>
      </c>
      <c r="N3059" t="s">
        <v>32</v>
      </c>
      <c r="O3059" s="4">
        <v>134960.98000000001</v>
      </c>
      <c r="P3059" t="s">
        <v>28</v>
      </c>
      <c r="Q3059" t="str" cm="1">
        <f t="array" ref="Q3059">_xlfn.IFS(
O3059&lt;50000,"Low Salary (&lt;$50K)",
O3059&lt;90000,"Lower Middle ($50K-$90K)",
O3059&lt;130000,"Middle ($90K-$130K)",
O3059&lt;170000,"Upper Middle ($130K-$170K)",
O3059&gt;=170000,"High Salary (&gt;$170K)"
)</f>
        <v>Upper Middle ($130K-$170K)</v>
      </c>
      <c r="R3059" t="str" cm="1">
        <f t="array" ref="R3059">_xlfn.IFS(
G3059&lt;=2,"New Customers (0-2Y)",
G3059&lt;=5,"Growing Customers (3-5Y)",
G3059&lt;=8,"Established Customers (6-8Y)",
G3059&lt;=10,"Loyal Customers (9-10Y)"
)</f>
        <v>New Customers (0-2Y)</v>
      </c>
    </row>
    <row r="3060" spans="1:18" x14ac:dyDescent="0.35">
      <c r="A3060">
        <v>15744279</v>
      </c>
      <c r="B3060" t="s">
        <v>1153</v>
      </c>
      <c r="C3060" t="s">
        <v>26</v>
      </c>
      <c r="D3060" t="s">
        <v>18</v>
      </c>
      <c r="E3060">
        <v>58</v>
      </c>
      <c r="F3060" t="s">
        <v>19</v>
      </c>
      <c r="G3060">
        <v>8</v>
      </c>
      <c r="H3060" s="4">
        <v>0</v>
      </c>
      <c r="I3060" t="s">
        <v>24</v>
      </c>
      <c r="J3060">
        <v>2</v>
      </c>
      <c r="K3060">
        <v>680</v>
      </c>
      <c r="L3060" t="s">
        <v>35</v>
      </c>
      <c r="M3060" t="s">
        <v>21</v>
      </c>
      <c r="N3060" t="s">
        <v>22</v>
      </c>
      <c r="O3060" s="4">
        <v>65708.5</v>
      </c>
      <c r="P3060" t="s">
        <v>28</v>
      </c>
      <c r="Q3060" t="str" cm="1">
        <f t="array" ref="Q3060">_xlfn.IFS(
O3060&lt;50000,"Low Salary (&lt;$50K)",
O3060&lt;90000,"Lower Middle ($50K-$90K)",
O3060&lt;130000,"Middle ($90K-$130K)",
O3060&lt;170000,"Upper Middle ($130K-$170K)",
O3060&gt;=170000,"High Salary (&gt;$170K)"
)</f>
        <v>Lower Middle ($50K-$90K)</v>
      </c>
      <c r="R3060" t="str" cm="1">
        <f t="array" ref="R3060">_xlfn.IFS(
G3060&lt;=2,"New Customers (0-2Y)",
G3060&lt;=5,"Growing Customers (3-5Y)",
G3060&lt;=8,"Established Customers (6-8Y)",
G3060&lt;=10,"Loyal Customers (9-10Y)"
)</f>
        <v>Established Customers (6-8Y)</v>
      </c>
    </row>
    <row r="3061" spans="1:18" x14ac:dyDescent="0.35">
      <c r="A3061">
        <v>15670619</v>
      </c>
      <c r="B3061" t="s">
        <v>1572</v>
      </c>
      <c r="C3061" t="s">
        <v>17</v>
      </c>
      <c r="D3061" t="s">
        <v>18</v>
      </c>
      <c r="E3061">
        <v>33</v>
      </c>
      <c r="F3061" t="s">
        <v>19</v>
      </c>
      <c r="G3061">
        <v>8</v>
      </c>
      <c r="H3061" s="4">
        <v>0</v>
      </c>
      <c r="I3061" t="s">
        <v>24</v>
      </c>
      <c r="J3061">
        <v>2</v>
      </c>
      <c r="K3061">
        <v>631</v>
      </c>
      <c r="L3061" t="s">
        <v>20</v>
      </c>
      <c r="M3061" t="s">
        <v>27</v>
      </c>
      <c r="N3061" t="s">
        <v>32</v>
      </c>
      <c r="O3061" s="4">
        <v>117374.22</v>
      </c>
      <c r="P3061" t="s">
        <v>28</v>
      </c>
      <c r="Q3061" t="str" cm="1">
        <f t="array" ref="Q3061">_xlfn.IFS(
O3061&lt;50000,"Low Salary (&lt;$50K)",
O3061&lt;90000,"Lower Middle ($50K-$90K)",
O3061&lt;130000,"Middle ($90K-$130K)",
O3061&lt;170000,"Upper Middle ($130K-$170K)",
O3061&gt;=170000,"High Salary (&gt;$170K)"
)</f>
        <v>Middle ($90K-$130K)</v>
      </c>
      <c r="R3061" t="str" cm="1">
        <f t="array" ref="R3061">_xlfn.IFS(
G3061&lt;=2,"New Customers (0-2Y)",
G3061&lt;=5,"Growing Customers (3-5Y)",
G3061&lt;=8,"Established Customers (6-8Y)",
G3061&lt;=10,"Loyal Customers (9-10Y)"
)</f>
        <v>Established Customers (6-8Y)</v>
      </c>
    </row>
    <row r="3062" spans="1:18" x14ac:dyDescent="0.35">
      <c r="A3062">
        <v>15599533</v>
      </c>
      <c r="B3062" t="s">
        <v>92</v>
      </c>
      <c r="C3062" t="s">
        <v>17</v>
      </c>
      <c r="D3062" t="s">
        <v>18</v>
      </c>
      <c r="E3062">
        <v>43</v>
      </c>
      <c r="F3062" t="s">
        <v>19</v>
      </c>
      <c r="G3062">
        <v>7</v>
      </c>
      <c r="H3062" s="4">
        <v>0</v>
      </c>
      <c r="I3062" t="s">
        <v>24</v>
      </c>
      <c r="J3062">
        <v>2</v>
      </c>
      <c r="K3062">
        <v>569</v>
      </c>
      <c r="L3062" t="s">
        <v>31</v>
      </c>
      <c r="M3062" t="s">
        <v>21</v>
      </c>
      <c r="N3062" t="s">
        <v>22</v>
      </c>
      <c r="O3062" s="4">
        <v>77703.19</v>
      </c>
      <c r="P3062" t="s">
        <v>28</v>
      </c>
      <c r="Q3062" t="str" cm="1">
        <f t="array" ref="Q3062">_xlfn.IFS(
O3062&lt;50000,"Low Salary (&lt;$50K)",
O3062&lt;90000,"Lower Middle ($50K-$90K)",
O3062&lt;130000,"Middle ($90K-$130K)",
O3062&lt;170000,"Upper Middle ($130K-$170K)",
O3062&gt;=170000,"High Salary (&gt;$170K)"
)</f>
        <v>Lower Middle ($50K-$90K)</v>
      </c>
      <c r="R3062" t="str" cm="1">
        <f t="array" ref="R3062">_xlfn.IFS(
G3062&lt;=2,"New Customers (0-2Y)",
G3062&lt;=5,"Growing Customers (3-5Y)",
G3062&lt;=8,"Established Customers (6-8Y)",
G3062&lt;=10,"Loyal Customers (9-10Y)"
)</f>
        <v>Established Customers (6-8Y)</v>
      </c>
    </row>
    <row r="3063" spans="1:18" x14ac:dyDescent="0.35">
      <c r="A3063">
        <v>15757837</v>
      </c>
      <c r="B3063" t="s">
        <v>572</v>
      </c>
      <c r="C3063" t="s">
        <v>42</v>
      </c>
      <c r="D3063" t="s">
        <v>39</v>
      </c>
      <c r="E3063">
        <v>33</v>
      </c>
      <c r="F3063" t="s">
        <v>19</v>
      </c>
      <c r="G3063">
        <v>3</v>
      </c>
      <c r="H3063" s="4">
        <v>88311.48</v>
      </c>
      <c r="I3063" t="s">
        <v>29</v>
      </c>
      <c r="J3063">
        <v>2</v>
      </c>
      <c r="K3063">
        <v>584</v>
      </c>
      <c r="L3063" t="s">
        <v>31</v>
      </c>
      <c r="M3063" t="s">
        <v>21</v>
      </c>
      <c r="N3063" t="s">
        <v>22</v>
      </c>
      <c r="O3063" s="4">
        <v>177651.38</v>
      </c>
      <c r="P3063" t="s">
        <v>28</v>
      </c>
      <c r="Q3063" t="str" cm="1">
        <f t="array" ref="Q3063">_xlfn.IFS(
O3063&lt;50000,"Low Salary (&lt;$50K)",
O3063&lt;90000,"Lower Middle ($50K-$90K)",
O3063&lt;130000,"Middle ($90K-$130K)",
O3063&lt;170000,"Upper Middle ($130K-$170K)",
O3063&gt;=170000,"High Salary (&gt;$170K)"
)</f>
        <v>High Salary (&gt;$170K)</v>
      </c>
      <c r="R3063" t="str" cm="1">
        <f t="array" ref="R3063">_xlfn.IFS(
G3063&lt;=2,"New Customers (0-2Y)",
G3063&lt;=5,"Growing Customers (3-5Y)",
G3063&lt;=8,"Established Customers (6-8Y)",
G3063&lt;=10,"Loyal Customers (9-10Y)"
)</f>
        <v>Growing Customers (3-5Y)</v>
      </c>
    </row>
    <row r="3064" spans="1:18" x14ac:dyDescent="0.35">
      <c r="A3064">
        <v>15697574</v>
      </c>
      <c r="B3064" t="s">
        <v>867</v>
      </c>
      <c r="C3064" t="s">
        <v>17</v>
      </c>
      <c r="D3064" t="s">
        <v>18</v>
      </c>
      <c r="E3064">
        <v>40</v>
      </c>
      <c r="F3064" t="s">
        <v>19</v>
      </c>
      <c r="G3064">
        <v>9</v>
      </c>
      <c r="H3064" s="4">
        <v>0</v>
      </c>
      <c r="I3064" t="s">
        <v>24</v>
      </c>
      <c r="J3064">
        <v>3</v>
      </c>
      <c r="K3064">
        <v>582</v>
      </c>
      <c r="L3064" t="s">
        <v>31</v>
      </c>
      <c r="M3064" t="s">
        <v>21</v>
      </c>
      <c r="N3064" t="s">
        <v>22</v>
      </c>
      <c r="O3064" s="4">
        <v>60954.45</v>
      </c>
      <c r="P3064" t="s">
        <v>28</v>
      </c>
      <c r="Q3064" t="str" cm="1">
        <f t="array" ref="Q3064">_xlfn.IFS(
O3064&lt;50000,"Low Salary (&lt;$50K)",
O3064&lt;90000,"Lower Middle ($50K-$90K)",
O3064&lt;130000,"Middle ($90K-$130K)",
O3064&lt;170000,"Upper Middle ($130K-$170K)",
O3064&gt;=170000,"High Salary (&gt;$170K)"
)</f>
        <v>Lower Middle ($50K-$90K)</v>
      </c>
      <c r="R3064" t="str" cm="1">
        <f t="array" ref="R3064">_xlfn.IFS(
G3064&lt;=2,"New Customers (0-2Y)",
G3064&lt;=5,"Growing Customers (3-5Y)",
G3064&lt;=8,"Established Customers (6-8Y)",
G3064&lt;=10,"Loyal Customers (9-10Y)"
)</f>
        <v>Loyal Customers (9-10Y)</v>
      </c>
    </row>
    <row r="3065" spans="1:18" x14ac:dyDescent="0.35">
      <c r="A3065">
        <v>15578738</v>
      </c>
      <c r="B3065" t="s">
        <v>957</v>
      </c>
      <c r="C3065" t="s">
        <v>17</v>
      </c>
      <c r="D3065" t="s">
        <v>39</v>
      </c>
      <c r="E3065">
        <v>32</v>
      </c>
      <c r="F3065" t="s">
        <v>19</v>
      </c>
      <c r="G3065">
        <v>7</v>
      </c>
      <c r="H3065" s="4">
        <v>71872.19</v>
      </c>
      <c r="I3065" t="s">
        <v>29</v>
      </c>
      <c r="J3065">
        <v>1</v>
      </c>
      <c r="K3065">
        <v>609</v>
      </c>
      <c r="L3065" t="s">
        <v>20</v>
      </c>
      <c r="M3065" t="s">
        <v>21</v>
      </c>
      <c r="N3065" t="s">
        <v>22</v>
      </c>
      <c r="O3065" s="4">
        <v>151924.9</v>
      </c>
      <c r="P3065" t="s">
        <v>28</v>
      </c>
      <c r="Q3065" t="str" cm="1">
        <f t="array" ref="Q3065">_xlfn.IFS(
O3065&lt;50000,"Low Salary (&lt;$50K)",
O3065&lt;90000,"Lower Middle ($50K-$90K)",
O3065&lt;130000,"Middle ($90K-$130K)",
O3065&lt;170000,"Upper Middle ($130K-$170K)",
O3065&gt;=170000,"High Salary (&gt;$170K)"
)</f>
        <v>Upper Middle ($130K-$170K)</v>
      </c>
      <c r="R3065" t="str" cm="1">
        <f t="array" ref="R3065">_xlfn.IFS(
G3065&lt;=2,"New Customers (0-2Y)",
G3065&lt;=5,"Growing Customers (3-5Y)",
G3065&lt;=8,"Established Customers (6-8Y)",
G3065&lt;=10,"Loyal Customers (9-10Y)"
)</f>
        <v>Established Customers (6-8Y)</v>
      </c>
    </row>
    <row r="3066" spans="1:18" x14ac:dyDescent="0.35">
      <c r="A3066">
        <v>15762228</v>
      </c>
      <c r="B3066" t="s">
        <v>259</v>
      </c>
      <c r="C3066" t="s">
        <v>26</v>
      </c>
      <c r="D3066" t="s">
        <v>39</v>
      </c>
      <c r="E3066">
        <v>35</v>
      </c>
      <c r="F3066" t="s">
        <v>19</v>
      </c>
      <c r="G3066">
        <v>6</v>
      </c>
      <c r="H3066" s="4">
        <v>110046.93</v>
      </c>
      <c r="I3066" t="s">
        <v>33</v>
      </c>
      <c r="J3066">
        <v>2</v>
      </c>
      <c r="K3066">
        <v>506</v>
      </c>
      <c r="L3066" t="s">
        <v>31</v>
      </c>
      <c r="M3066" t="s">
        <v>21</v>
      </c>
      <c r="N3066" t="s">
        <v>32</v>
      </c>
      <c r="O3066" s="4">
        <v>26318.73</v>
      </c>
      <c r="P3066" t="s">
        <v>28</v>
      </c>
      <c r="Q3066" t="str" cm="1">
        <f t="array" ref="Q3066">_xlfn.IFS(
O3066&lt;50000,"Low Salary (&lt;$50K)",
O3066&lt;90000,"Lower Middle ($50K-$90K)",
O3066&lt;130000,"Middle ($90K-$130K)",
O3066&lt;170000,"Upper Middle ($130K-$170K)",
O3066&gt;=170000,"High Salary (&gt;$170K)"
)</f>
        <v>Low Salary (&lt;$50K)</v>
      </c>
      <c r="R3066" t="str" cm="1">
        <f t="array" ref="R3066">_xlfn.IFS(
G3066&lt;=2,"New Customers (0-2Y)",
G3066&lt;=5,"Growing Customers (3-5Y)",
G3066&lt;=8,"Established Customers (6-8Y)",
G3066&lt;=10,"Loyal Customers (9-10Y)"
)</f>
        <v>Established Customers (6-8Y)</v>
      </c>
    </row>
    <row r="3067" spans="1:18" x14ac:dyDescent="0.35">
      <c r="A3067">
        <v>15614827</v>
      </c>
      <c r="B3067" t="s">
        <v>197</v>
      </c>
      <c r="C3067" t="s">
        <v>17</v>
      </c>
      <c r="D3067" t="s">
        <v>39</v>
      </c>
      <c r="E3067">
        <v>42</v>
      </c>
      <c r="F3067" t="s">
        <v>19</v>
      </c>
      <c r="G3067">
        <v>8</v>
      </c>
      <c r="H3067" s="4">
        <v>104430.08</v>
      </c>
      <c r="I3067" t="s">
        <v>33</v>
      </c>
      <c r="J3067">
        <v>1</v>
      </c>
      <c r="K3067">
        <v>503</v>
      </c>
      <c r="L3067" t="s">
        <v>31</v>
      </c>
      <c r="M3067" t="s">
        <v>21</v>
      </c>
      <c r="N3067" t="s">
        <v>22</v>
      </c>
      <c r="O3067" s="4">
        <v>147557.71</v>
      </c>
      <c r="P3067" t="s">
        <v>28</v>
      </c>
      <c r="Q3067" t="str" cm="1">
        <f t="array" ref="Q3067">_xlfn.IFS(
O3067&lt;50000,"Low Salary (&lt;$50K)",
O3067&lt;90000,"Lower Middle ($50K-$90K)",
O3067&lt;130000,"Middle ($90K-$130K)",
O3067&lt;170000,"Upper Middle ($130K-$170K)",
O3067&gt;=170000,"High Salary (&gt;$170K)"
)</f>
        <v>Upper Middle ($130K-$170K)</v>
      </c>
      <c r="R3067" t="str" cm="1">
        <f t="array" ref="R3067">_xlfn.IFS(
G3067&lt;=2,"New Customers (0-2Y)",
G3067&lt;=5,"Growing Customers (3-5Y)",
G3067&lt;=8,"Established Customers (6-8Y)",
G3067&lt;=10,"Loyal Customers (9-10Y)"
)</f>
        <v>Established Customers (6-8Y)</v>
      </c>
    </row>
    <row r="3068" spans="1:18" x14ac:dyDescent="0.35">
      <c r="A3068">
        <v>15789815</v>
      </c>
      <c r="B3068" t="s">
        <v>520</v>
      </c>
      <c r="C3068" t="s">
        <v>17</v>
      </c>
      <c r="D3068" t="s">
        <v>18</v>
      </c>
      <c r="E3068">
        <v>28</v>
      </c>
      <c r="F3068" t="s">
        <v>43</v>
      </c>
      <c r="G3068">
        <v>5</v>
      </c>
      <c r="H3068" s="4">
        <v>0</v>
      </c>
      <c r="I3068" t="s">
        <v>24</v>
      </c>
      <c r="J3068">
        <v>2</v>
      </c>
      <c r="K3068">
        <v>503</v>
      </c>
      <c r="L3068" t="s">
        <v>31</v>
      </c>
      <c r="M3068" t="s">
        <v>21</v>
      </c>
      <c r="N3068" t="s">
        <v>32</v>
      </c>
      <c r="O3068" s="4">
        <v>125918.17</v>
      </c>
      <c r="P3068" t="s">
        <v>28</v>
      </c>
      <c r="Q3068" t="str" cm="1">
        <f t="array" ref="Q3068">_xlfn.IFS(
O3068&lt;50000,"Low Salary (&lt;$50K)",
O3068&lt;90000,"Lower Middle ($50K-$90K)",
O3068&lt;130000,"Middle ($90K-$130K)",
O3068&lt;170000,"Upper Middle ($130K-$170K)",
O3068&gt;=170000,"High Salary (&gt;$170K)"
)</f>
        <v>Middle ($90K-$130K)</v>
      </c>
      <c r="R3068" t="str" cm="1">
        <f t="array" ref="R3068">_xlfn.IFS(
G3068&lt;=2,"New Customers (0-2Y)",
G3068&lt;=5,"Growing Customers (3-5Y)",
G3068&lt;=8,"Established Customers (6-8Y)",
G3068&lt;=10,"Loyal Customers (9-10Y)"
)</f>
        <v>Growing Customers (3-5Y)</v>
      </c>
    </row>
    <row r="3069" spans="1:18" x14ac:dyDescent="0.35">
      <c r="A3069">
        <v>15579781</v>
      </c>
      <c r="B3069" t="s">
        <v>85</v>
      </c>
      <c r="C3069" t="s">
        <v>42</v>
      </c>
      <c r="D3069" t="s">
        <v>39</v>
      </c>
      <c r="E3069">
        <v>31</v>
      </c>
      <c r="F3069" t="s">
        <v>19</v>
      </c>
      <c r="G3069">
        <v>10</v>
      </c>
      <c r="H3069" s="4">
        <v>138653.51</v>
      </c>
      <c r="I3069" t="s">
        <v>33</v>
      </c>
      <c r="J3069">
        <v>1</v>
      </c>
      <c r="K3069">
        <v>806</v>
      </c>
      <c r="L3069" t="s">
        <v>37</v>
      </c>
      <c r="M3069" t="s">
        <v>21</v>
      </c>
      <c r="N3069" t="s">
        <v>32</v>
      </c>
      <c r="O3069" s="4">
        <v>190803.37</v>
      </c>
      <c r="P3069" t="s">
        <v>28</v>
      </c>
      <c r="Q3069" t="str" cm="1">
        <f t="array" ref="Q3069">_xlfn.IFS(
O3069&lt;50000,"Low Salary (&lt;$50K)",
O3069&lt;90000,"Lower Middle ($50K-$90K)",
O3069&lt;130000,"Middle ($90K-$130K)",
O3069&lt;170000,"Upper Middle ($130K-$170K)",
O3069&gt;=170000,"High Salary (&gt;$170K)"
)</f>
        <v>High Salary (&gt;$170K)</v>
      </c>
      <c r="R3069" t="str" cm="1">
        <f t="array" ref="R3069">_xlfn.IFS(
G3069&lt;=2,"New Customers (0-2Y)",
G3069&lt;=5,"Growing Customers (3-5Y)",
G3069&lt;=8,"Established Customers (6-8Y)",
G3069&lt;=10,"Loyal Customers (9-10Y)"
)</f>
        <v>Loyal Customers (9-10Y)</v>
      </c>
    </row>
    <row r="3070" spans="1:18" x14ac:dyDescent="0.35">
      <c r="A3070">
        <v>15587013</v>
      </c>
      <c r="B3070" t="s">
        <v>170</v>
      </c>
      <c r="C3070" t="s">
        <v>17</v>
      </c>
      <c r="D3070" t="s">
        <v>18</v>
      </c>
      <c r="E3070">
        <v>31</v>
      </c>
      <c r="F3070" t="s">
        <v>19</v>
      </c>
      <c r="G3070">
        <v>7</v>
      </c>
      <c r="H3070" s="4">
        <v>102575.03999999999</v>
      </c>
      <c r="I3070" t="s">
        <v>33</v>
      </c>
      <c r="J3070">
        <v>1</v>
      </c>
      <c r="K3070">
        <v>653</v>
      </c>
      <c r="L3070" t="s">
        <v>20</v>
      </c>
      <c r="M3070" t="s">
        <v>21</v>
      </c>
      <c r="N3070" t="s">
        <v>22</v>
      </c>
      <c r="O3070" s="4">
        <v>11043.54</v>
      </c>
      <c r="P3070" t="s">
        <v>28</v>
      </c>
      <c r="Q3070" t="str" cm="1">
        <f t="array" ref="Q3070">_xlfn.IFS(
O3070&lt;50000,"Low Salary (&lt;$50K)",
O3070&lt;90000,"Lower Middle ($50K-$90K)",
O3070&lt;130000,"Middle ($90K-$130K)",
O3070&lt;170000,"Upper Middle ($130K-$170K)",
O3070&gt;=170000,"High Salary (&gt;$170K)"
)</f>
        <v>Low Salary (&lt;$50K)</v>
      </c>
      <c r="R3070" t="str" cm="1">
        <f t="array" ref="R3070">_xlfn.IFS(
G3070&lt;=2,"New Customers (0-2Y)",
G3070&lt;=5,"Growing Customers (3-5Y)",
G3070&lt;=8,"Established Customers (6-8Y)",
G3070&lt;=10,"Loyal Customers (9-10Y)"
)</f>
        <v>Established Customers (6-8Y)</v>
      </c>
    </row>
    <row r="3071" spans="1:18" x14ac:dyDescent="0.35">
      <c r="A3071">
        <v>15570932</v>
      </c>
      <c r="B3071" t="s">
        <v>99</v>
      </c>
      <c r="C3071" t="s">
        <v>17</v>
      </c>
      <c r="D3071" t="s">
        <v>39</v>
      </c>
      <c r="E3071">
        <v>43</v>
      </c>
      <c r="F3071" t="s">
        <v>19</v>
      </c>
      <c r="G3071">
        <v>7</v>
      </c>
      <c r="H3071" s="4">
        <v>137780.74</v>
      </c>
      <c r="I3071" t="s">
        <v>33</v>
      </c>
      <c r="J3071">
        <v>2</v>
      </c>
      <c r="K3071">
        <v>666</v>
      </c>
      <c r="L3071" t="s">
        <v>35</v>
      </c>
      <c r="M3071" t="s">
        <v>21</v>
      </c>
      <c r="N3071" t="s">
        <v>22</v>
      </c>
      <c r="O3071" s="4">
        <v>119100.05</v>
      </c>
      <c r="P3071" t="s">
        <v>23</v>
      </c>
      <c r="Q3071" t="str" cm="1">
        <f t="array" ref="Q3071">_xlfn.IFS(
O3071&lt;50000,"Low Salary (&lt;$50K)",
O3071&lt;90000,"Lower Middle ($50K-$90K)",
O3071&lt;130000,"Middle ($90K-$130K)",
O3071&lt;170000,"Upper Middle ($130K-$170K)",
O3071&gt;=170000,"High Salary (&gt;$170K)"
)</f>
        <v>Middle ($90K-$130K)</v>
      </c>
      <c r="R3071" t="str" cm="1">
        <f t="array" ref="R3071">_xlfn.IFS(
G3071&lt;=2,"New Customers (0-2Y)",
G3071&lt;=5,"Growing Customers (3-5Y)",
G3071&lt;=8,"Established Customers (6-8Y)",
G3071&lt;=10,"Loyal Customers (9-10Y)"
)</f>
        <v>Established Customers (6-8Y)</v>
      </c>
    </row>
    <row r="3072" spans="1:18" x14ac:dyDescent="0.35">
      <c r="A3072">
        <v>15794661</v>
      </c>
      <c r="B3072" t="s">
        <v>938</v>
      </c>
      <c r="C3072" t="s">
        <v>26</v>
      </c>
      <c r="D3072" t="s">
        <v>39</v>
      </c>
      <c r="E3072">
        <v>32</v>
      </c>
      <c r="F3072" t="s">
        <v>19</v>
      </c>
      <c r="G3072">
        <v>2</v>
      </c>
      <c r="H3072" s="4">
        <v>0</v>
      </c>
      <c r="I3072" t="s">
        <v>24</v>
      </c>
      <c r="J3072">
        <v>2</v>
      </c>
      <c r="K3072">
        <v>674</v>
      </c>
      <c r="L3072" t="s">
        <v>35</v>
      </c>
      <c r="M3072" t="s">
        <v>21</v>
      </c>
      <c r="N3072" t="s">
        <v>32</v>
      </c>
      <c r="O3072" s="4">
        <v>140579.17000000001</v>
      </c>
      <c r="P3072" t="s">
        <v>28</v>
      </c>
      <c r="Q3072" t="str" cm="1">
        <f t="array" ref="Q3072">_xlfn.IFS(
O3072&lt;50000,"Low Salary (&lt;$50K)",
O3072&lt;90000,"Lower Middle ($50K-$90K)",
O3072&lt;130000,"Middle ($90K-$130K)",
O3072&lt;170000,"Upper Middle ($130K-$170K)",
O3072&gt;=170000,"High Salary (&gt;$170K)"
)</f>
        <v>Upper Middle ($130K-$170K)</v>
      </c>
      <c r="R3072" t="str" cm="1">
        <f t="array" ref="R3072">_xlfn.IFS(
G3072&lt;=2,"New Customers (0-2Y)",
G3072&lt;=5,"Growing Customers (3-5Y)",
G3072&lt;=8,"Established Customers (6-8Y)",
G3072&lt;=10,"Loyal Customers (9-10Y)"
)</f>
        <v>New Customers (0-2Y)</v>
      </c>
    </row>
    <row r="3073" spans="1:18" x14ac:dyDescent="0.35">
      <c r="A3073">
        <v>15581654</v>
      </c>
      <c r="B3073" t="s">
        <v>1400</v>
      </c>
      <c r="C3073" t="s">
        <v>17</v>
      </c>
      <c r="D3073" t="s">
        <v>39</v>
      </c>
      <c r="E3073">
        <v>32</v>
      </c>
      <c r="F3073" t="s">
        <v>19</v>
      </c>
      <c r="G3073">
        <v>7</v>
      </c>
      <c r="H3073" s="4">
        <v>0</v>
      </c>
      <c r="I3073" t="s">
        <v>24</v>
      </c>
      <c r="J3073">
        <v>2</v>
      </c>
      <c r="K3073">
        <v>798</v>
      </c>
      <c r="L3073" t="s">
        <v>37</v>
      </c>
      <c r="M3073" t="s">
        <v>27</v>
      </c>
      <c r="N3073" t="s">
        <v>22</v>
      </c>
      <c r="O3073" s="4">
        <v>37731.949999999997</v>
      </c>
      <c r="P3073" t="s">
        <v>28</v>
      </c>
      <c r="Q3073" t="str" cm="1">
        <f t="array" ref="Q3073">_xlfn.IFS(
O3073&lt;50000,"Low Salary (&lt;$50K)",
O3073&lt;90000,"Lower Middle ($50K-$90K)",
O3073&lt;130000,"Middle ($90K-$130K)",
O3073&lt;170000,"Upper Middle ($130K-$170K)",
O3073&gt;=170000,"High Salary (&gt;$170K)"
)</f>
        <v>Low Salary (&lt;$50K)</v>
      </c>
      <c r="R3073" t="str" cm="1">
        <f t="array" ref="R3073">_xlfn.IFS(
G3073&lt;=2,"New Customers (0-2Y)",
G3073&lt;=5,"Growing Customers (3-5Y)",
G3073&lt;=8,"Established Customers (6-8Y)",
G3073&lt;=10,"Loyal Customers (9-10Y)"
)</f>
        <v>Established Customers (6-8Y)</v>
      </c>
    </row>
    <row r="3074" spans="1:18" x14ac:dyDescent="0.35">
      <c r="A3074">
        <v>15644296</v>
      </c>
      <c r="B3074" t="s">
        <v>51</v>
      </c>
      <c r="C3074" t="s">
        <v>17</v>
      </c>
      <c r="D3074" t="s">
        <v>18</v>
      </c>
      <c r="E3074">
        <v>30</v>
      </c>
      <c r="F3074" t="s">
        <v>19</v>
      </c>
      <c r="G3074">
        <v>8</v>
      </c>
      <c r="H3074" s="4">
        <v>105209.54</v>
      </c>
      <c r="I3074" t="s">
        <v>33</v>
      </c>
      <c r="J3074">
        <v>1</v>
      </c>
      <c r="K3074">
        <v>740</v>
      </c>
      <c r="L3074" t="s">
        <v>35</v>
      </c>
      <c r="M3074" t="s">
        <v>21</v>
      </c>
      <c r="N3074" t="s">
        <v>32</v>
      </c>
      <c r="O3074" s="4">
        <v>1852.58</v>
      </c>
      <c r="P3074" t="s">
        <v>28</v>
      </c>
      <c r="Q3074" t="str" cm="1">
        <f t="array" ref="Q3074">_xlfn.IFS(
O3074&lt;50000,"Low Salary (&lt;$50K)",
O3074&lt;90000,"Lower Middle ($50K-$90K)",
O3074&lt;130000,"Middle ($90K-$130K)",
O3074&lt;170000,"Upper Middle ($130K-$170K)",
O3074&gt;=170000,"High Salary (&gt;$170K)"
)</f>
        <v>Low Salary (&lt;$50K)</v>
      </c>
      <c r="R3074" t="str" cm="1">
        <f t="array" ref="R3074">_xlfn.IFS(
G3074&lt;=2,"New Customers (0-2Y)",
G3074&lt;=5,"Growing Customers (3-5Y)",
G3074&lt;=8,"Established Customers (6-8Y)",
G3074&lt;=10,"Loyal Customers (9-10Y)"
)</f>
        <v>Established Customers (6-8Y)</v>
      </c>
    </row>
    <row r="3075" spans="1:18" x14ac:dyDescent="0.35">
      <c r="A3075">
        <v>15614420</v>
      </c>
      <c r="B3075" t="s">
        <v>1573</v>
      </c>
      <c r="C3075" t="s">
        <v>42</v>
      </c>
      <c r="D3075" t="s">
        <v>18</v>
      </c>
      <c r="E3075">
        <v>32</v>
      </c>
      <c r="F3075" t="s">
        <v>19</v>
      </c>
      <c r="G3075">
        <v>0</v>
      </c>
      <c r="H3075" s="4">
        <v>109570.21</v>
      </c>
      <c r="I3075" t="s">
        <v>33</v>
      </c>
      <c r="J3075">
        <v>2</v>
      </c>
      <c r="K3075">
        <v>531</v>
      </c>
      <c r="L3075" t="s">
        <v>31</v>
      </c>
      <c r="M3075" t="s">
        <v>21</v>
      </c>
      <c r="N3075" t="s">
        <v>22</v>
      </c>
      <c r="O3075" s="4">
        <v>172049.84</v>
      </c>
      <c r="P3075" t="s">
        <v>28</v>
      </c>
      <c r="Q3075" t="str" cm="1">
        <f t="array" ref="Q3075">_xlfn.IFS(
O3075&lt;50000,"Low Salary (&lt;$50K)",
O3075&lt;90000,"Lower Middle ($50K-$90K)",
O3075&lt;130000,"Middle ($90K-$130K)",
O3075&lt;170000,"Upper Middle ($130K-$170K)",
O3075&gt;=170000,"High Salary (&gt;$170K)"
)</f>
        <v>High Salary (&gt;$170K)</v>
      </c>
      <c r="R3075" t="str" cm="1">
        <f t="array" ref="R3075">_xlfn.IFS(
G3075&lt;=2,"New Customers (0-2Y)",
G3075&lt;=5,"Growing Customers (3-5Y)",
G3075&lt;=8,"Established Customers (6-8Y)",
G3075&lt;=10,"Loyal Customers (9-10Y)"
)</f>
        <v>New Customers (0-2Y)</v>
      </c>
    </row>
    <row r="3076" spans="1:18" x14ac:dyDescent="0.35">
      <c r="A3076">
        <v>15609653</v>
      </c>
      <c r="B3076" t="s">
        <v>1045</v>
      </c>
      <c r="C3076" t="s">
        <v>42</v>
      </c>
      <c r="D3076" t="s">
        <v>18</v>
      </c>
      <c r="E3076">
        <v>44</v>
      </c>
      <c r="F3076" t="s">
        <v>19</v>
      </c>
      <c r="G3076">
        <v>6</v>
      </c>
      <c r="H3076" s="4">
        <v>118715.86</v>
      </c>
      <c r="I3076" t="s">
        <v>33</v>
      </c>
      <c r="J3076">
        <v>1</v>
      </c>
      <c r="K3076">
        <v>614</v>
      </c>
      <c r="L3076" t="s">
        <v>20</v>
      </c>
      <c r="M3076" t="s">
        <v>21</v>
      </c>
      <c r="N3076" t="s">
        <v>32</v>
      </c>
      <c r="O3076" s="4">
        <v>133591.10999999999</v>
      </c>
      <c r="P3076" t="s">
        <v>23</v>
      </c>
      <c r="Q3076" t="str" cm="1">
        <f t="array" ref="Q3076">_xlfn.IFS(
O3076&lt;50000,"Low Salary (&lt;$50K)",
O3076&lt;90000,"Lower Middle ($50K-$90K)",
O3076&lt;130000,"Middle ($90K-$130K)",
O3076&lt;170000,"Upper Middle ($130K-$170K)",
O3076&gt;=170000,"High Salary (&gt;$170K)"
)</f>
        <v>Upper Middle ($130K-$170K)</v>
      </c>
      <c r="R3076" t="str" cm="1">
        <f t="array" ref="R3076">_xlfn.IFS(
G3076&lt;=2,"New Customers (0-2Y)",
G3076&lt;=5,"Growing Customers (3-5Y)",
G3076&lt;=8,"Established Customers (6-8Y)",
G3076&lt;=10,"Loyal Customers (9-10Y)"
)</f>
        <v>Established Customers (6-8Y)</v>
      </c>
    </row>
    <row r="3077" spans="1:18" x14ac:dyDescent="0.35">
      <c r="A3077">
        <v>15594577</v>
      </c>
      <c r="B3077" t="s">
        <v>480</v>
      </c>
      <c r="C3077" t="s">
        <v>17</v>
      </c>
      <c r="D3077" t="s">
        <v>39</v>
      </c>
      <c r="E3077">
        <v>35</v>
      </c>
      <c r="F3077" t="s">
        <v>19</v>
      </c>
      <c r="G3077">
        <v>10</v>
      </c>
      <c r="H3077" s="4">
        <v>0</v>
      </c>
      <c r="I3077" t="s">
        <v>24</v>
      </c>
      <c r="J3077">
        <v>2</v>
      </c>
      <c r="K3077">
        <v>556</v>
      </c>
      <c r="L3077" t="s">
        <v>31</v>
      </c>
      <c r="M3077" t="s">
        <v>21</v>
      </c>
      <c r="N3077" t="s">
        <v>22</v>
      </c>
      <c r="O3077" s="4">
        <v>192751.18</v>
      </c>
      <c r="P3077" t="s">
        <v>28</v>
      </c>
      <c r="Q3077" t="str" cm="1">
        <f t="array" ref="Q3077">_xlfn.IFS(
O3077&lt;50000,"Low Salary (&lt;$50K)",
O3077&lt;90000,"Lower Middle ($50K-$90K)",
O3077&lt;130000,"Middle ($90K-$130K)",
O3077&lt;170000,"Upper Middle ($130K-$170K)",
O3077&gt;=170000,"High Salary (&gt;$170K)"
)</f>
        <v>High Salary (&gt;$170K)</v>
      </c>
      <c r="R3077" t="str" cm="1">
        <f t="array" ref="R3077">_xlfn.IFS(
G3077&lt;=2,"New Customers (0-2Y)",
G3077&lt;=5,"Growing Customers (3-5Y)",
G3077&lt;=8,"Established Customers (6-8Y)",
G3077&lt;=10,"Loyal Customers (9-10Y)"
)</f>
        <v>Loyal Customers (9-10Y)</v>
      </c>
    </row>
    <row r="3078" spans="1:18" x14ac:dyDescent="0.35">
      <c r="A3078">
        <v>15584114</v>
      </c>
      <c r="B3078" t="s">
        <v>207</v>
      </c>
      <c r="C3078" t="s">
        <v>42</v>
      </c>
      <c r="D3078" t="s">
        <v>18</v>
      </c>
      <c r="E3078">
        <v>43</v>
      </c>
      <c r="F3078" t="s">
        <v>19</v>
      </c>
      <c r="G3078">
        <v>2</v>
      </c>
      <c r="H3078" s="4">
        <v>153393.18</v>
      </c>
      <c r="I3078" t="s">
        <v>33</v>
      </c>
      <c r="J3078">
        <v>2</v>
      </c>
      <c r="K3078">
        <v>678</v>
      </c>
      <c r="L3078" t="s">
        <v>35</v>
      </c>
      <c r="M3078" t="s">
        <v>21</v>
      </c>
      <c r="N3078" t="s">
        <v>22</v>
      </c>
      <c r="O3078" s="4">
        <v>193828.27</v>
      </c>
      <c r="P3078" t="s">
        <v>28</v>
      </c>
      <c r="Q3078" t="str" cm="1">
        <f t="array" ref="Q3078">_xlfn.IFS(
O3078&lt;50000,"Low Salary (&lt;$50K)",
O3078&lt;90000,"Lower Middle ($50K-$90K)",
O3078&lt;130000,"Middle ($90K-$130K)",
O3078&lt;170000,"Upper Middle ($130K-$170K)",
O3078&gt;=170000,"High Salary (&gt;$170K)"
)</f>
        <v>High Salary (&gt;$170K)</v>
      </c>
      <c r="R3078" t="str" cm="1">
        <f t="array" ref="R3078">_xlfn.IFS(
G3078&lt;=2,"New Customers (0-2Y)",
G3078&lt;=5,"Growing Customers (3-5Y)",
G3078&lt;=8,"Established Customers (6-8Y)",
G3078&lt;=10,"Loyal Customers (9-10Y)"
)</f>
        <v>New Customers (0-2Y)</v>
      </c>
    </row>
    <row r="3079" spans="1:18" x14ac:dyDescent="0.35">
      <c r="A3079">
        <v>15673367</v>
      </c>
      <c r="B3079" t="s">
        <v>1574</v>
      </c>
      <c r="C3079" t="s">
        <v>42</v>
      </c>
      <c r="D3079" t="s">
        <v>39</v>
      </c>
      <c r="E3079">
        <v>33</v>
      </c>
      <c r="F3079" t="s">
        <v>19</v>
      </c>
      <c r="G3079">
        <v>6</v>
      </c>
      <c r="H3079" s="4">
        <v>132603.35999999999</v>
      </c>
      <c r="I3079" t="s">
        <v>33</v>
      </c>
      <c r="J3079">
        <v>1</v>
      </c>
      <c r="K3079">
        <v>587</v>
      </c>
      <c r="L3079" t="s">
        <v>31</v>
      </c>
      <c r="M3079" t="s">
        <v>21</v>
      </c>
      <c r="N3079" t="s">
        <v>32</v>
      </c>
      <c r="O3079" s="4">
        <v>55775.72</v>
      </c>
      <c r="P3079" t="s">
        <v>28</v>
      </c>
      <c r="Q3079" t="str" cm="1">
        <f t="array" ref="Q3079">_xlfn.IFS(
O3079&lt;50000,"Low Salary (&lt;$50K)",
O3079&lt;90000,"Lower Middle ($50K-$90K)",
O3079&lt;130000,"Middle ($90K-$130K)",
O3079&lt;170000,"Upper Middle ($130K-$170K)",
O3079&gt;=170000,"High Salary (&gt;$170K)"
)</f>
        <v>Lower Middle ($50K-$90K)</v>
      </c>
      <c r="R3079" t="str" cm="1">
        <f t="array" ref="R3079">_xlfn.IFS(
G3079&lt;=2,"New Customers (0-2Y)",
G3079&lt;=5,"Growing Customers (3-5Y)",
G3079&lt;=8,"Established Customers (6-8Y)",
G3079&lt;=10,"Loyal Customers (9-10Y)"
)</f>
        <v>Established Customers (6-8Y)</v>
      </c>
    </row>
    <row r="3080" spans="1:18" x14ac:dyDescent="0.35">
      <c r="A3080">
        <v>15685576</v>
      </c>
      <c r="B3080" t="s">
        <v>1575</v>
      </c>
      <c r="C3080" t="s">
        <v>26</v>
      </c>
      <c r="D3080" t="s">
        <v>18</v>
      </c>
      <c r="E3080">
        <v>36</v>
      </c>
      <c r="F3080" t="s">
        <v>19</v>
      </c>
      <c r="G3080">
        <v>6</v>
      </c>
      <c r="H3080" s="4">
        <v>0</v>
      </c>
      <c r="I3080" t="s">
        <v>24</v>
      </c>
      <c r="J3080">
        <v>2</v>
      </c>
      <c r="K3080">
        <v>527</v>
      </c>
      <c r="L3080" t="s">
        <v>31</v>
      </c>
      <c r="M3080" t="s">
        <v>21</v>
      </c>
      <c r="N3080" t="s">
        <v>22</v>
      </c>
      <c r="O3080" s="4">
        <v>102280.29</v>
      </c>
      <c r="P3080" t="s">
        <v>28</v>
      </c>
      <c r="Q3080" t="str" cm="1">
        <f t="array" ref="Q3080">_xlfn.IFS(
O3080&lt;50000,"Low Salary (&lt;$50K)",
O3080&lt;90000,"Lower Middle ($50K-$90K)",
O3080&lt;130000,"Middle ($90K-$130K)",
O3080&lt;170000,"Upper Middle ($130K-$170K)",
O3080&gt;=170000,"High Salary (&gt;$170K)"
)</f>
        <v>Middle ($90K-$130K)</v>
      </c>
      <c r="R3080" t="str" cm="1">
        <f t="array" ref="R3080">_xlfn.IFS(
G3080&lt;=2,"New Customers (0-2Y)",
G3080&lt;=5,"Growing Customers (3-5Y)",
G3080&lt;=8,"Established Customers (6-8Y)",
G3080&lt;=10,"Loyal Customers (9-10Y)"
)</f>
        <v>Established Customers (6-8Y)</v>
      </c>
    </row>
    <row r="3081" spans="1:18" x14ac:dyDescent="0.35">
      <c r="A3081">
        <v>15774727</v>
      </c>
      <c r="B3081" t="s">
        <v>357</v>
      </c>
      <c r="C3081" t="s">
        <v>42</v>
      </c>
      <c r="D3081" t="s">
        <v>18</v>
      </c>
      <c r="E3081">
        <v>34</v>
      </c>
      <c r="F3081" t="s">
        <v>19</v>
      </c>
      <c r="G3081">
        <v>1</v>
      </c>
      <c r="H3081" s="4">
        <v>129398.01</v>
      </c>
      <c r="I3081" t="s">
        <v>33</v>
      </c>
      <c r="J3081">
        <v>2</v>
      </c>
      <c r="K3081">
        <v>757</v>
      </c>
      <c r="L3081" t="s">
        <v>35</v>
      </c>
      <c r="M3081" t="s">
        <v>27</v>
      </c>
      <c r="N3081" t="s">
        <v>32</v>
      </c>
      <c r="O3081" s="4">
        <v>44965.440000000002</v>
      </c>
      <c r="P3081" t="s">
        <v>28</v>
      </c>
      <c r="Q3081" t="str" cm="1">
        <f t="array" ref="Q3081">_xlfn.IFS(
O3081&lt;50000,"Low Salary (&lt;$50K)",
O3081&lt;90000,"Lower Middle ($50K-$90K)",
O3081&lt;130000,"Middle ($90K-$130K)",
O3081&lt;170000,"Upper Middle ($130K-$170K)",
O3081&gt;=170000,"High Salary (&gt;$170K)"
)</f>
        <v>Low Salary (&lt;$50K)</v>
      </c>
      <c r="R3081" t="str" cm="1">
        <f t="array" ref="R3081">_xlfn.IFS(
G3081&lt;=2,"New Customers (0-2Y)",
G3081&lt;=5,"Growing Customers (3-5Y)",
G3081&lt;=8,"Established Customers (6-8Y)",
G3081&lt;=10,"Loyal Customers (9-10Y)"
)</f>
        <v>New Customers (0-2Y)</v>
      </c>
    </row>
    <row r="3082" spans="1:18" x14ac:dyDescent="0.35">
      <c r="A3082">
        <v>15694288</v>
      </c>
      <c r="B3082" t="s">
        <v>1576</v>
      </c>
      <c r="C3082" t="s">
        <v>26</v>
      </c>
      <c r="D3082" t="s">
        <v>39</v>
      </c>
      <c r="E3082">
        <v>28</v>
      </c>
      <c r="F3082" t="s">
        <v>43</v>
      </c>
      <c r="G3082">
        <v>3</v>
      </c>
      <c r="H3082" s="4">
        <v>0</v>
      </c>
      <c r="I3082" t="s">
        <v>24</v>
      </c>
      <c r="J3082">
        <v>2</v>
      </c>
      <c r="K3082">
        <v>468</v>
      </c>
      <c r="L3082" t="s">
        <v>44</v>
      </c>
      <c r="M3082" t="s">
        <v>21</v>
      </c>
      <c r="N3082" t="s">
        <v>32</v>
      </c>
      <c r="O3082" s="4">
        <v>170661.02</v>
      </c>
      <c r="P3082" t="s">
        <v>28</v>
      </c>
      <c r="Q3082" t="str" cm="1">
        <f t="array" ref="Q3082">_xlfn.IFS(
O3082&lt;50000,"Low Salary (&lt;$50K)",
O3082&lt;90000,"Lower Middle ($50K-$90K)",
O3082&lt;130000,"Middle ($90K-$130K)",
O3082&lt;170000,"Upper Middle ($130K-$170K)",
O3082&gt;=170000,"High Salary (&gt;$170K)"
)</f>
        <v>High Salary (&gt;$170K)</v>
      </c>
      <c r="R3082" t="str" cm="1">
        <f t="array" ref="R3082">_xlfn.IFS(
G3082&lt;=2,"New Customers (0-2Y)",
G3082&lt;=5,"Growing Customers (3-5Y)",
G3082&lt;=8,"Established Customers (6-8Y)",
G3082&lt;=10,"Loyal Customers (9-10Y)"
)</f>
        <v>Growing Customers (3-5Y)</v>
      </c>
    </row>
    <row r="3083" spans="1:18" x14ac:dyDescent="0.35">
      <c r="A3083">
        <v>15603319</v>
      </c>
      <c r="B3083" t="s">
        <v>130</v>
      </c>
      <c r="C3083" t="s">
        <v>17</v>
      </c>
      <c r="D3083" t="s">
        <v>39</v>
      </c>
      <c r="E3083">
        <v>29</v>
      </c>
      <c r="F3083" t="s">
        <v>43</v>
      </c>
      <c r="G3083">
        <v>2</v>
      </c>
      <c r="H3083" s="4">
        <v>151352.74</v>
      </c>
      <c r="I3083" t="s">
        <v>33</v>
      </c>
      <c r="J3083">
        <v>1</v>
      </c>
      <c r="K3083">
        <v>693</v>
      </c>
      <c r="L3083" t="s">
        <v>35</v>
      </c>
      <c r="M3083" t="s">
        <v>27</v>
      </c>
      <c r="N3083" t="s">
        <v>32</v>
      </c>
      <c r="O3083" s="4">
        <v>197145.89</v>
      </c>
      <c r="P3083" t="s">
        <v>28</v>
      </c>
      <c r="Q3083" t="str" cm="1">
        <f t="array" ref="Q3083">_xlfn.IFS(
O3083&lt;50000,"Low Salary (&lt;$50K)",
O3083&lt;90000,"Lower Middle ($50K-$90K)",
O3083&lt;130000,"Middle ($90K-$130K)",
O3083&lt;170000,"Upper Middle ($130K-$170K)",
O3083&gt;=170000,"High Salary (&gt;$170K)"
)</f>
        <v>High Salary (&gt;$170K)</v>
      </c>
      <c r="R3083" t="str" cm="1">
        <f t="array" ref="R3083">_xlfn.IFS(
G3083&lt;=2,"New Customers (0-2Y)",
G3083&lt;=5,"Growing Customers (3-5Y)",
G3083&lt;=8,"Established Customers (6-8Y)",
G3083&lt;=10,"Loyal Customers (9-10Y)"
)</f>
        <v>New Customers (0-2Y)</v>
      </c>
    </row>
    <row r="3084" spans="1:18" x14ac:dyDescent="0.35">
      <c r="A3084">
        <v>15759066</v>
      </c>
      <c r="B3084" t="s">
        <v>383</v>
      </c>
      <c r="C3084" t="s">
        <v>17</v>
      </c>
      <c r="D3084" t="s">
        <v>18</v>
      </c>
      <c r="E3084">
        <v>44</v>
      </c>
      <c r="F3084" t="s">
        <v>19</v>
      </c>
      <c r="G3084">
        <v>5</v>
      </c>
      <c r="H3084" s="4">
        <v>136836.49</v>
      </c>
      <c r="I3084" t="s">
        <v>33</v>
      </c>
      <c r="J3084">
        <v>1</v>
      </c>
      <c r="K3084">
        <v>483</v>
      </c>
      <c r="L3084" t="s">
        <v>44</v>
      </c>
      <c r="M3084" t="s">
        <v>21</v>
      </c>
      <c r="N3084" t="s">
        <v>32</v>
      </c>
      <c r="O3084" s="4">
        <v>192359.9</v>
      </c>
      <c r="P3084" t="s">
        <v>23</v>
      </c>
      <c r="Q3084" t="str" cm="1">
        <f t="array" ref="Q3084">_xlfn.IFS(
O3084&lt;50000,"Low Salary (&lt;$50K)",
O3084&lt;90000,"Lower Middle ($50K-$90K)",
O3084&lt;130000,"Middle ($90K-$130K)",
O3084&lt;170000,"Upper Middle ($130K-$170K)",
O3084&gt;=170000,"High Salary (&gt;$170K)"
)</f>
        <v>High Salary (&gt;$170K)</v>
      </c>
      <c r="R3084" t="str" cm="1">
        <f t="array" ref="R3084">_xlfn.IFS(
G3084&lt;=2,"New Customers (0-2Y)",
G3084&lt;=5,"Growing Customers (3-5Y)",
G3084&lt;=8,"Established Customers (6-8Y)",
G3084&lt;=10,"Loyal Customers (9-10Y)"
)</f>
        <v>Growing Customers (3-5Y)</v>
      </c>
    </row>
    <row r="3085" spans="1:18" x14ac:dyDescent="0.35">
      <c r="A3085">
        <v>15814816</v>
      </c>
      <c r="B3085" t="s">
        <v>610</v>
      </c>
      <c r="C3085" t="s">
        <v>17</v>
      </c>
      <c r="D3085" t="s">
        <v>39</v>
      </c>
      <c r="E3085">
        <v>40</v>
      </c>
      <c r="F3085" t="s">
        <v>19</v>
      </c>
      <c r="G3085">
        <v>4</v>
      </c>
      <c r="H3085" s="4">
        <v>91592.06</v>
      </c>
      <c r="I3085" t="s">
        <v>29</v>
      </c>
      <c r="J3085">
        <v>1</v>
      </c>
      <c r="K3085">
        <v>466</v>
      </c>
      <c r="L3085" t="s">
        <v>44</v>
      </c>
      <c r="M3085" t="s">
        <v>21</v>
      </c>
      <c r="N3085" t="s">
        <v>32</v>
      </c>
      <c r="O3085" s="4">
        <v>141210.18</v>
      </c>
      <c r="P3085" t="s">
        <v>23</v>
      </c>
      <c r="Q3085" t="str" cm="1">
        <f t="array" ref="Q3085">_xlfn.IFS(
O3085&lt;50000,"Low Salary (&lt;$50K)",
O3085&lt;90000,"Lower Middle ($50K-$90K)",
O3085&lt;130000,"Middle ($90K-$130K)",
O3085&lt;170000,"Upper Middle ($130K-$170K)",
O3085&gt;=170000,"High Salary (&gt;$170K)"
)</f>
        <v>Upper Middle ($130K-$170K)</v>
      </c>
      <c r="R3085" t="str" cm="1">
        <f t="array" ref="R3085">_xlfn.IFS(
G3085&lt;=2,"New Customers (0-2Y)",
G3085&lt;=5,"Growing Customers (3-5Y)",
G3085&lt;=8,"Established Customers (6-8Y)",
G3085&lt;=10,"Loyal Customers (9-10Y)"
)</f>
        <v>Growing Customers (3-5Y)</v>
      </c>
    </row>
    <row r="3086" spans="1:18" x14ac:dyDescent="0.35">
      <c r="A3086">
        <v>15724402</v>
      </c>
      <c r="B3086" t="s">
        <v>81</v>
      </c>
      <c r="C3086" t="s">
        <v>17</v>
      </c>
      <c r="D3086" t="s">
        <v>18</v>
      </c>
      <c r="E3086">
        <v>30</v>
      </c>
      <c r="F3086" t="s">
        <v>19</v>
      </c>
      <c r="G3086">
        <v>8</v>
      </c>
      <c r="H3086" s="4">
        <v>0</v>
      </c>
      <c r="I3086" t="s">
        <v>24</v>
      </c>
      <c r="J3086">
        <v>2</v>
      </c>
      <c r="K3086">
        <v>770</v>
      </c>
      <c r="L3086" t="s">
        <v>35</v>
      </c>
      <c r="M3086" t="s">
        <v>21</v>
      </c>
      <c r="N3086" t="s">
        <v>32</v>
      </c>
      <c r="O3086" s="4">
        <v>100557.03</v>
      </c>
      <c r="P3086" t="s">
        <v>28</v>
      </c>
      <c r="Q3086" t="str" cm="1">
        <f t="array" ref="Q3086">_xlfn.IFS(
O3086&lt;50000,"Low Salary (&lt;$50K)",
O3086&lt;90000,"Lower Middle ($50K-$90K)",
O3086&lt;130000,"Middle ($90K-$130K)",
O3086&lt;170000,"Upper Middle ($130K-$170K)",
O3086&gt;=170000,"High Salary (&gt;$170K)"
)</f>
        <v>Middle ($90K-$130K)</v>
      </c>
      <c r="R3086" t="str" cm="1">
        <f t="array" ref="R3086">_xlfn.IFS(
G3086&lt;=2,"New Customers (0-2Y)",
G3086&lt;=5,"Growing Customers (3-5Y)",
G3086&lt;=8,"Established Customers (6-8Y)",
G3086&lt;=10,"Loyal Customers (9-10Y)"
)</f>
        <v>Established Customers (6-8Y)</v>
      </c>
    </row>
    <row r="3087" spans="1:18" x14ac:dyDescent="0.35">
      <c r="A3087">
        <v>15571059</v>
      </c>
      <c r="B3087" t="s">
        <v>82</v>
      </c>
      <c r="C3087" t="s">
        <v>17</v>
      </c>
      <c r="D3087" t="s">
        <v>18</v>
      </c>
      <c r="E3087">
        <v>54</v>
      </c>
      <c r="F3087" t="s">
        <v>19</v>
      </c>
      <c r="G3087">
        <v>3</v>
      </c>
      <c r="H3087" s="4">
        <v>0</v>
      </c>
      <c r="I3087" t="s">
        <v>24</v>
      </c>
      <c r="J3087">
        <v>1</v>
      </c>
      <c r="K3087">
        <v>734</v>
      </c>
      <c r="L3087" t="s">
        <v>35</v>
      </c>
      <c r="M3087" t="s">
        <v>21</v>
      </c>
      <c r="N3087" t="s">
        <v>32</v>
      </c>
      <c r="O3087" s="4">
        <v>130805.54</v>
      </c>
      <c r="P3087" t="s">
        <v>23</v>
      </c>
      <c r="Q3087" t="str" cm="1">
        <f t="array" ref="Q3087">_xlfn.IFS(
O3087&lt;50000,"Low Salary (&lt;$50K)",
O3087&lt;90000,"Lower Middle ($50K-$90K)",
O3087&lt;130000,"Middle ($90K-$130K)",
O3087&lt;170000,"Upper Middle ($130K-$170K)",
O3087&gt;=170000,"High Salary (&gt;$170K)"
)</f>
        <v>Upper Middle ($130K-$170K)</v>
      </c>
      <c r="R3087" t="str" cm="1">
        <f t="array" ref="R3087">_xlfn.IFS(
G3087&lt;=2,"New Customers (0-2Y)",
G3087&lt;=5,"Growing Customers (3-5Y)",
G3087&lt;=8,"Established Customers (6-8Y)",
G3087&lt;=10,"Loyal Customers (9-10Y)"
)</f>
        <v>Growing Customers (3-5Y)</v>
      </c>
    </row>
    <row r="3088" spans="1:18" x14ac:dyDescent="0.35">
      <c r="A3088">
        <v>15674206</v>
      </c>
      <c r="B3088" t="s">
        <v>595</v>
      </c>
      <c r="C3088" t="s">
        <v>17</v>
      </c>
      <c r="D3088" t="s">
        <v>18</v>
      </c>
      <c r="E3088">
        <v>22</v>
      </c>
      <c r="F3088" t="s">
        <v>43</v>
      </c>
      <c r="G3088">
        <v>8</v>
      </c>
      <c r="H3088" s="4">
        <v>0</v>
      </c>
      <c r="I3088" t="s">
        <v>24</v>
      </c>
      <c r="J3088">
        <v>2</v>
      </c>
      <c r="K3088">
        <v>716</v>
      </c>
      <c r="L3088" t="s">
        <v>35</v>
      </c>
      <c r="M3088" t="s">
        <v>21</v>
      </c>
      <c r="N3088" t="s">
        <v>22</v>
      </c>
      <c r="O3088" s="4">
        <v>92606.98</v>
      </c>
      <c r="P3088" t="s">
        <v>28</v>
      </c>
      <c r="Q3088" t="str" cm="1">
        <f t="array" ref="Q3088">_xlfn.IFS(
O3088&lt;50000,"Low Salary (&lt;$50K)",
O3088&lt;90000,"Lower Middle ($50K-$90K)",
O3088&lt;130000,"Middle ($90K-$130K)",
O3088&lt;170000,"Upper Middle ($130K-$170K)",
O3088&gt;=170000,"High Salary (&gt;$170K)"
)</f>
        <v>Middle ($90K-$130K)</v>
      </c>
      <c r="R3088" t="str" cm="1">
        <f t="array" ref="R3088">_xlfn.IFS(
G3088&lt;=2,"New Customers (0-2Y)",
G3088&lt;=5,"Growing Customers (3-5Y)",
G3088&lt;=8,"Established Customers (6-8Y)",
G3088&lt;=10,"Loyal Customers (9-10Y)"
)</f>
        <v>Established Customers (6-8Y)</v>
      </c>
    </row>
    <row r="3089" spans="1:18" x14ac:dyDescent="0.35">
      <c r="A3089">
        <v>15715160</v>
      </c>
      <c r="B3089" t="s">
        <v>1577</v>
      </c>
      <c r="C3089" t="s">
        <v>17</v>
      </c>
      <c r="D3089" t="s">
        <v>39</v>
      </c>
      <c r="E3089">
        <v>36</v>
      </c>
      <c r="F3089" t="s">
        <v>19</v>
      </c>
      <c r="G3089">
        <v>2</v>
      </c>
      <c r="H3089" s="4">
        <v>165536.28</v>
      </c>
      <c r="I3089" t="s">
        <v>33</v>
      </c>
      <c r="J3089">
        <v>2</v>
      </c>
      <c r="K3089">
        <v>439</v>
      </c>
      <c r="L3089" t="s">
        <v>44</v>
      </c>
      <c r="M3089" t="s">
        <v>21</v>
      </c>
      <c r="N3089" t="s">
        <v>22</v>
      </c>
      <c r="O3089" s="4">
        <v>123956.83</v>
      </c>
      <c r="P3089" t="s">
        <v>28</v>
      </c>
      <c r="Q3089" t="str" cm="1">
        <f t="array" ref="Q3089">_xlfn.IFS(
O3089&lt;50000,"Low Salary (&lt;$50K)",
O3089&lt;90000,"Lower Middle ($50K-$90K)",
O3089&lt;130000,"Middle ($90K-$130K)",
O3089&lt;170000,"Upper Middle ($130K-$170K)",
O3089&gt;=170000,"High Salary (&gt;$170K)"
)</f>
        <v>Middle ($90K-$130K)</v>
      </c>
      <c r="R3089" t="str" cm="1">
        <f t="array" ref="R3089">_xlfn.IFS(
G3089&lt;=2,"New Customers (0-2Y)",
G3089&lt;=5,"Growing Customers (3-5Y)",
G3089&lt;=8,"Established Customers (6-8Y)",
G3089&lt;=10,"Loyal Customers (9-10Y)"
)</f>
        <v>New Customers (0-2Y)</v>
      </c>
    </row>
    <row r="3090" spans="1:18" x14ac:dyDescent="0.35">
      <c r="A3090">
        <v>15730448</v>
      </c>
      <c r="B3090" t="s">
        <v>1578</v>
      </c>
      <c r="C3090" t="s">
        <v>42</v>
      </c>
      <c r="D3090" t="s">
        <v>39</v>
      </c>
      <c r="E3090">
        <v>25</v>
      </c>
      <c r="F3090" t="s">
        <v>43</v>
      </c>
      <c r="G3090">
        <v>5</v>
      </c>
      <c r="H3090" s="4">
        <v>62482.95</v>
      </c>
      <c r="I3090" t="s">
        <v>29</v>
      </c>
      <c r="J3090">
        <v>1</v>
      </c>
      <c r="K3090">
        <v>538</v>
      </c>
      <c r="L3090" t="s">
        <v>31</v>
      </c>
      <c r="M3090" t="s">
        <v>21</v>
      </c>
      <c r="N3090" t="s">
        <v>22</v>
      </c>
      <c r="O3090" s="4">
        <v>102758.43</v>
      </c>
      <c r="P3090" t="s">
        <v>28</v>
      </c>
      <c r="Q3090" t="str" cm="1">
        <f t="array" ref="Q3090">_xlfn.IFS(
O3090&lt;50000,"Low Salary (&lt;$50K)",
O3090&lt;90000,"Lower Middle ($50K-$90K)",
O3090&lt;130000,"Middle ($90K-$130K)",
O3090&lt;170000,"Upper Middle ($130K-$170K)",
O3090&gt;=170000,"High Salary (&gt;$170K)"
)</f>
        <v>Middle ($90K-$130K)</v>
      </c>
      <c r="R3090" t="str" cm="1">
        <f t="array" ref="R3090">_xlfn.IFS(
G3090&lt;=2,"New Customers (0-2Y)",
G3090&lt;=5,"Growing Customers (3-5Y)",
G3090&lt;=8,"Established Customers (6-8Y)",
G3090&lt;=10,"Loyal Customers (9-10Y)"
)</f>
        <v>Growing Customers (3-5Y)</v>
      </c>
    </row>
    <row r="3091" spans="1:18" x14ac:dyDescent="0.35">
      <c r="A3091">
        <v>15662067</v>
      </c>
      <c r="B3091" t="s">
        <v>605</v>
      </c>
      <c r="C3091" t="s">
        <v>17</v>
      </c>
      <c r="D3091" t="s">
        <v>39</v>
      </c>
      <c r="E3091">
        <v>40</v>
      </c>
      <c r="F3091" t="s">
        <v>19</v>
      </c>
      <c r="G3091">
        <v>8</v>
      </c>
      <c r="H3091" s="4">
        <v>68155.59</v>
      </c>
      <c r="I3091" t="s">
        <v>29</v>
      </c>
      <c r="J3091">
        <v>1</v>
      </c>
      <c r="K3091">
        <v>743</v>
      </c>
      <c r="L3091" t="s">
        <v>35</v>
      </c>
      <c r="M3091" t="s">
        <v>21</v>
      </c>
      <c r="N3091" t="s">
        <v>32</v>
      </c>
      <c r="O3091" s="4">
        <v>94876.65</v>
      </c>
      <c r="P3091" t="s">
        <v>28</v>
      </c>
      <c r="Q3091" t="str" cm="1">
        <f t="array" ref="Q3091">_xlfn.IFS(
O3091&lt;50000,"Low Salary (&lt;$50K)",
O3091&lt;90000,"Lower Middle ($50K-$90K)",
O3091&lt;130000,"Middle ($90K-$130K)",
O3091&lt;170000,"Upper Middle ($130K-$170K)",
O3091&gt;=170000,"High Salary (&gt;$170K)"
)</f>
        <v>Middle ($90K-$130K)</v>
      </c>
      <c r="R3091" t="str" cm="1">
        <f t="array" ref="R3091">_xlfn.IFS(
G3091&lt;=2,"New Customers (0-2Y)",
G3091&lt;=5,"Growing Customers (3-5Y)",
G3091&lt;=8,"Established Customers (6-8Y)",
G3091&lt;=10,"Loyal Customers (9-10Y)"
)</f>
        <v>Established Customers (6-8Y)</v>
      </c>
    </row>
    <row r="3092" spans="1:18" x14ac:dyDescent="0.35">
      <c r="A3092">
        <v>15779581</v>
      </c>
      <c r="B3092" t="s">
        <v>1579</v>
      </c>
      <c r="C3092" t="s">
        <v>26</v>
      </c>
      <c r="D3092" t="s">
        <v>18</v>
      </c>
      <c r="E3092">
        <v>43</v>
      </c>
      <c r="F3092" t="s">
        <v>19</v>
      </c>
      <c r="G3092">
        <v>3</v>
      </c>
      <c r="H3092" s="4">
        <v>55853.33</v>
      </c>
      <c r="I3092" t="s">
        <v>29</v>
      </c>
      <c r="J3092">
        <v>2</v>
      </c>
      <c r="K3092">
        <v>734</v>
      </c>
      <c r="L3092" t="s">
        <v>35</v>
      </c>
      <c r="M3092" t="s">
        <v>27</v>
      </c>
      <c r="N3092" t="s">
        <v>22</v>
      </c>
      <c r="O3092" s="4">
        <v>94811.85</v>
      </c>
      <c r="P3092" t="s">
        <v>23</v>
      </c>
      <c r="Q3092" t="str" cm="1">
        <f t="array" ref="Q3092">_xlfn.IFS(
O3092&lt;50000,"Low Salary (&lt;$50K)",
O3092&lt;90000,"Lower Middle ($50K-$90K)",
O3092&lt;130000,"Middle ($90K-$130K)",
O3092&lt;170000,"Upper Middle ($130K-$170K)",
O3092&gt;=170000,"High Salary (&gt;$170K)"
)</f>
        <v>Middle ($90K-$130K)</v>
      </c>
      <c r="R3092" t="str" cm="1">
        <f t="array" ref="R3092">_xlfn.IFS(
G3092&lt;=2,"New Customers (0-2Y)",
G3092&lt;=5,"Growing Customers (3-5Y)",
G3092&lt;=8,"Established Customers (6-8Y)",
G3092&lt;=10,"Loyal Customers (9-10Y)"
)</f>
        <v>Growing Customers (3-5Y)</v>
      </c>
    </row>
    <row r="3093" spans="1:18" x14ac:dyDescent="0.35">
      <c r="A3093">
        <v>15662901</v>
      </c>
      <c r="B3093" t="s">
        <v>112</v>
      </c>
      <c r="C3093" t="s">
        <v>17</v>
      </c>
      <c r="D3093" t="s">
        <v>39</v>
      </c>
      <c r="E3093">
        <v>37</v>
      </c>
      <c r="F3093" t="s">
        <v>19</v>
      </c>
      <c r="G3093">
        <v>2</v>
      </c>
      <c r="H3093" s="4">
        <v>0</v>
      </c>
      <c r="I3093" t="s">
        <v>24</v>
      </c>
      <c r="J3093">
        <v>2</v>
      </c>
      <c r="K3093">
        <v>656</v>
      </c>
      <c r="L3093" t="s">
        <v>20</v>
      </c>
      <c r="M3093" t="s">
        <v>27</v>
      </c>
      <c r="N3093" t="s">
        <v>22</v>
      </c>
      <c r="O3093" s="4">
        <v>67840.81</v>
      </c>
      <c r="P3093" t="s">
        <v>28</v>
      </c>
      <c r="Q3093" t="str" cm="1">
        <f t="array" ref="Q3093">_xlfn.IFS(
O3093&lt;50000,"Low Salary (&lt;$50K)",
O3093&lt;90000,"Lower Middle ($50K-$90K)",
O3093&lt;130000,"Middle ($90K-$130K)",
O3093&lt;170000,"Upper Middle ($130K-$170K)",
O3093&gt;=170000,"High Salary (&gt;$170K)"
)</f>
        <v>Lower Middle ($50K-$90K)</v>
      </c>
      <c r="R3093" t="str" cm="1">
        <f t="array" ref="R3093">_xlfn.IFS(
G3093&lt;=2,"New Customers (0-2Y)",
G3093&lt;=5,"Growing Customers (3-5Y)",
G3093&lt;=8,"Established Customers (6-8Y)",
G3093&lt;=10,"Loyal Customers (9-10Y)"
)</f>
        <v>New Customers (0-2Y)</v>
      </c>
    </row>
    <row r="3094" spans="1:18" x14ac:dyDescent="0.35">
      <c r="A3094">
        <v>15689751</v>
      </c>
      <c r="B3094" t="s">
        <v>1580</v>
      </c>
      <c r="C3094" t="s">
        <v>17</v>
      </c>
      <c r="D3094" t="s">
        <v>18</v>
      </c>
      <c r="E3094">
        <v>31</v>
      </c>
      <c r="F3094" t="s">
        <v>19</v>
      </c>
      <c r="G3094">
        <v>2</v>
      </c>
      <c r="H3094" s="4">
        <v>79589.429999999993</v>
      </c>
      <c r="I3094" t="s">
        <v>29</v>
      </c>
      <c r="J3094">
        <v>1</v>
      </c>
      <c r="K3094">
        <v>666</v>
      </c>
      <c r="L3094" t="s">
        <v>35</v>
      </c>
      <c r="M3094" t="s">
        <v>27</v>
      </c>
      <c r="N3094" t="s">
        <v>32</v>
      </c>
      <c r="O3094" s="4">
        <v>4050.57</v>
      </c>
      <c r="P3094" t="s">
        <v>28</v>
      </c>
      <c r="Q3094" t="str" cm="1">
        <f t="array" ref="Q3094">_xlfn.IFS(
O3094&lt;50000,"Low Salary (&lt;$50K)",
O3094&lt;90000,"Lower Middle ($50K-$90K)",
O3094&lt;130000,"Middle ($90K-$130K)",
O3094&lt;170000,"Upper Middle ($130K-$170K)",
O3094&gt;=170000,"High Salary (&gt;$170K)"
)</f>
        <v>Low Salary (&lt;$50K)</v>
      </c>
      <c r="R3094" t="str" cm="1">
        <f t="array" ref="R3094">_xlfn.IFS(
G3094&lt;=2,"New Customers (0-2Y)",
G3094&lt;=5,"Growing Customers (3-5Y)",
G3094&lt;=8,"Established Customers (6-8Y)",
G3094&lt;=10,"Loyal Customers (9-10Y)"
)</f>
        <v>New Customers (0-2Y)</v>
      </c>
    </row>
    <row r="3095" spans="1:18" x14ac:dyDescent="0.35">
      <c r="A3095">
        <v>15667742</v>
      </c>
      <c r="B3095" t="s">
        <v>1019</v>
      </c>
      <c r="C3095" t="s">
        <v>26</v>
      </c>
      <c r="D3095" t="s">
        <v>39</v>
      </c>
      <c r="E3095">
        <v>41</v>
      </c>
      <c r="F3095" t="s">
        <v>19</v>
      </c>
      <c r="G3095">
        <v>5</v>
      </c>
      <c r="H3095" s="4">
        <v>100880.76</v>
      </c>
      <c r="I3095" t="s">
        <v>33</v>
      </c>
      <c r="J3095">
        <v>1</v>
      </c>
      <c r="K3095">
        <v>627</v>
      </c>
      <c r="L3095" t="s">
        <v>20</v>
      </c>
      <c r="M3095" t="s">
        <v>27</v>
      </c>
      <c r="N3095" t="s">
        <v>22</v>
      </c>
      <c r="O3095" s="4">
        <v>134665.25</v>
      </c>
      <c r="P3095" t="s">
        <v>28</v>
      </c>
      <c r="Q3095" t="str" cm="1">
        <f t="array" ref="Q3095">_xlfn.IFS(
O3095&lt;50000,"Low Salary (&lt;$50K)",
O3095&lt;90000,"Lower Middle ($50K-$90K)",
O3095&lt;130000,"Middle ($90K-$130K)",
O3095&lt;170000,"Upper Middle ($130K-$170K)",
O3095&gt;=170000,"High Salary (&gt;$170K)"
)</f>
        <v>Upper Middle ($130K-$170K)</v>
      </c>
      <c r="R3095" t="str" cm="1">
        <f t="array" ref="R3095">_xlfn.IFS(
G3095&lt;=2,"New Customers (0-2Y)",
G3095&lt;=5,"Growing Customers (3-5Y)",
G3095&lt;=8,"Established Customers (6-8Y)",
G3095&lt;=10,"Loyal Customers (9-10Y)"
)</f>
        <v>Growing Customers (3-5Y)</v>
      </c>
    </row>
    <row r="3096" spans="1:18" x14ac:dyDescent="0.35">
      <c r="A3096">
        <v>15738448</v>
      </c>
      <c r="B3096" t="s">
        <v>1581</v>
      </c>
      <c r="C3096" t="s">
        <v>42</v>
      </c>
      <c r="D3096" t="s">
        <v>18</v>
      </c>
      <c r="E3096">
        <v>25</v>
      </c>
      <c r="F3096" t="s">
        <v>43</v>
      </c>
      <c r="G3096">
        <v>3</v>
      </c>
      <c r="H3096" s="4">
        <v>174330.35</v>
      </c>
      <c r="I3096" t="s">
        <v>33</v>
      </c>
      <c r="J3096">
        <v>2</v>
      </c>
      <c r="K3096">
        <v>480</v>
      </c>
      <c r="L3096" t="s">
        <v>44</v>
      </c>
      <c r="M3096" t="s">
        <v>27</v>
      </c>
      <c r="N3096" t="s">
        <v>32</v>
      </c>
      <c r="O3096" s="4">
        <v>181647.13</v>
      </c>
      <c r="P3096" t="s">
        <v>28</v>
      </c>
      <c r="Q3096" t="str" cm="1">
        <f t="array" ref="Q3096">_xlfn.IFS(
O3096&lt;50000,"Low Salary (&lt;$50K)",
O3096&lt;90000,"Lower Middle ($50K-$90K)",
O3096&lt;130000,"Middle ($90K-$130K)",
O3096&lt;170000,"Upper Middle ($130K-$170K)",
O3096&gt;=170000,"High Salary (&gt;$170K)"
)</f>
        <v>High Salary (&gt;$170K)</v>
      </c>
      <c r="R3096" t="str" cm="1">
        <f t="array" ref="R3096">_xlfn.IFS(
G3096&lt;=2,"New Customers (0-2Y)",
G3096&lt;=5,"Growing Customers (3-5Y)",
G3096&lt;=8,"Established Customers (6-8Y)",
G3096&lt;=10,"Loyal Customers (9-10Y)"
)</f>
        <v>Growing Customers (3-5Y)</v>
      </c>
    </row>
    <row r="3097" spans="1:18" x14ac:dyDescent="0.35">
      <c r="A3097">
        <v>15680243</v>
      </c>
      <c r="B3097" t="s">
        <v>340</v>
      </c>
      <c r="C3097" t="s">
        <v>17</v>
      </c>
      <c r="D3097" t="s">
        <v>39</v>
      </c>
      <c r="E3097">
        <v>19</v>
      </c>
      <c r="F3097" t="s">
        <v>43</v>
      </c>
      <c r="G3097">
        <v>7</v>
      </c>
      <c r="H3097" s="4">
        <v>143390.51</v>
      </c>
      <c r="I3097" t="s">
        <v>33</v>
      </c>
      <c r="J3097">
        <v>1</v>
      </c>
      <c r="K3097">
        <v>792</v>
      </c>
      <c r="L3097" t="s">
        <v>37</v>
      </c>
      <c r="M3097" t="s">
        <v>21</v>
      </c>
      <c r="N3097" t="s">
        <v>32</v>
      </c>
      <c r="O3097" s="4">
        <v>33282.839999999997</v>
      </c>
      <c r="P3097" t="s">
        <v>28</v>
      </c>
      <c r="Q3097" t="str" cm="1">
        <f t="array" ref="Q3097">_xlfn.IFS(
O3097&lt;50000,"Low Salary (&lt;$50K)",
O3097&lt;90000,"Lower Middle ($50K-$90K)",
O3097&lt;130000,"Middle ($90K-$130K)",
O3097&lt;170000,"Upper Middle ($130K-$170K)",
O3097&gt;=170000,"High Salary (&gt;$170K)"
)</f>
        <v>Low Salary (&lt;$50K)</v>
      </c>
      <c r="R3097" t="str" cm="1">
        <f t="array" ref="R3097">_xlfn.IFS(
G3097&lt;=2,"New Customers (0-2Y)",
G3097&lt;=5,"Growing Customers (3-5Y)",
G3097&lt;=8,"Established Customers (6-8Y)",
G3097&lt;=10,"Loyal Customers (9-10Y)"
)</f>
        <v>Established Customers (6-8Y)</v>
      </c>
    </row>
    <row r="3098" spans="1:18" x14ac:dyDescent="0.35">
      <c r="A3098">
        <v>15745083</v>
      </c>
      <c r="B3098" t="s">
        <v>1368</v>
      </c>
      <c r="C3098" t="s">
        <v>42</v>
      </c>
      <c r="D3098" t="s">
        <v>39</v>
      </c>
      <c r="E3098">
        <v>59</v>
      </c>
      <c r="F3098" t="s">
        <v>19</v>
      </c>
      <c r="G3098">
        <v>8</v>
      </c>
      <c r="H3098" s="4">
        <v>91415.76</v>
      </c>
      <c r="I3098" t="s">
        <v>29</v>
      </c>
      <c r="J3098">
        <v>1</v>
      </c>
      <c r="K3098">
        <v>613</v>
      </c>
      <c r="L3098" t="s">
        <v>20</v>
      </c>
      <c r="M3098" t="s">
        <v>27</v>
      </c>
      <c r="N3098" t="s">
        <v>32</v>
      </c>
      <c r="O3098" s="4">
        <v>27965</v>
      </c>
      <c r="P3098" t="s">
        <v>23</v>
      </c>
      <c r="Q3098" t="str" cm="1">
        <f t="array" ref="Q3098">_xlfn.IFS(
O3098&lt;50000,"Low Salary (&lt;$50K)",
O3098&lt;90000,"Lower Middle ($50K-$90K)",
O3098&lt;130000,"Middle ($90K-$130K)",
O3098&lt;170000,"Upper Middle ($130K-$170K)",
O3098&gt;=170000,"High Salary (&gt;$170K)"
)</f>
        <v>Low Salary (&lt;$50K)</v>
      </c>
      <c r="R3098" t="str" cm="1">
        <f t="array" ref="R3098">_xlfn.IFS(
G3098&lt;=2,"New Customers (0-2Y)",
G3098&lt;=5,"Growing Customers (3-5Y)",
G3098&lt;=8,"Established Customers (6-8Y)",
G3098&lt;=10,"Loyal Customers (9-10Y)"
)</f>
        <v>Established Customers (6-8Y)</v>
      </c>
    </row>
    <row r="3099" spans="1:18" x14ac:dyDescent="0.35">
      <c r="A3099">
        <v>15708228</v>
      </c>
      <c r="B3099" t="s">
        <v>289</v>
      </c>
      <c r="C3099" t="s">
        <v>42</v>
      </c>
      <c r="D3099" t="s">
        <v>39</v>
      </c>
      <c r="E3099">
        <v>30</v>
      </c>
      <c r="F3099" t="s">
        <v>19</v>
      </c>
      <c r="G3099">
        <v>3</v>
      </c>
      <c r="H3099" s="4">
        <v>134366.42000000001</v>
      </c>
      <c r="I3099" t="s">
        <v>33</v>
      </c>
      <c r="J3099">
        <v>1</v>
      </c>
      <c r="K3099">
        <v>476</v>
      </c>
      <c r="L3099" t="s">
        <v>44</v>
      </c>
      <c r="M3099" t="s">
        <v>21</v>
      </c>
      <c r="N3099" t="s">
        <v>32</v>
      </c>
      <c r="O3099" s="4">
        <v>68343.53</v>
      </c>
      <c r="P3099" t="s">
        <v>28</v>
      </c>
      <c r="Q3099" t="str" cm="1">
        <f t="array" ref="Q3099">_xlfn.IFS(
O3099&lt;50000,"Low Salary (&lt;$50K)",
O3099&lt;90000,"Lower Middle ($50K-$90K)",
O3099&lt;130000,"Middle ($90K-$130K)",
O3099&lt;170000,"Upper Middle ($130K-$170K)",
O3099&gt;=170000,"High Salary (&gt;$170K)"
)</f>
        <v>Lower Middle ($50K-$90K)</v>
      </c>
      <c r="R3099" t="str" cm="1">
        <f t="array" ref="R3099">_xlfn.IFS(
G3099&lt;=2,"New Customers (0-2Y)",
G3099&lt;=5,"Growing Customers (3-5Y)",
G3099&lt;=8,"Established Customers (6-8Y)",
G3099&lt;=10,"Loyal Customers (9-10Y)"
)</f>
        <v>Growing Customers (3-5Y)</v>
      </c>
    </row>
    <row r="3100" spans="1:18" x14ac:dyDescent="0.35">
      <c r="A3100">
        <v>15628523</v>
      </c>
      <c r="B3100" t="s">
        <v>794</v>
      </c>
      <c r="C3100" t="s">
        <v>17</v>
      </c>
      <c r="D3100" t="s">
        <v>18</v>
      </c>
      <c r="E3100">
        <v>24</v>
      </c>
      <c r="F3100" t="s">
        <v>43</v>
      </c>
      <c r="G3100">
        <v>3</v>
      </c>
      <c r="H3100" s="4">
        <v>0</v>
      </c>
      <c r="I3100" t="s">
        <v>24</v>
      </c>
      <c r="J3100">
        <v>2</v>
      </c>
      <c r="K3100">
        <v>539</v>
      </c>
      <c r="L3100" t="s">
        <v>31</v>
      </c>
      <c r="M3100" t="s">
        <v>21</v>
      </c>
      <c r="N3100" t="s">
        <v>22</v>
      </c>
      <c r="O3100" s="4">
        <v>198161.07</v>
      </c>
      <c r="P3100" t="s">
        <v>28</v>
      </c>
      <c r="Q3100" t="str" cm="1">
        <f t="array" ref="Q3100">_xlfn.IFS(
O3100&lt;50000,"Low Salary (&lt;$50K)",
O3100&lt;90000,"Lower Middle ($50K-$90K)",
O3100&lt;130000,"Middle ($90K-$130K)",
O3100&lt;170000,"Upper Middle ($130K-$170K)",
O3100&gt;=170000,"High Salary (&gt;$170K)"
)</f>
        <v>High Salary (&gt;$170K)</v>
      </c>
      <c r="R3100" t="str" cm="1">
        <f t="array" ref="R3100">_xlfn.IFS(
G3100&lt;=2,"New Customers (0-2Y)",
G3100&lt;=5,"Growing Customers (3-5Y)",
G3100&lt;=8,"Established Customers (6-8Y)",
G3100&lt;=10,"Loyal Customers (9-10Y)"
)</f>
        <v>Growing Customers (3-5Y)</v>
      </c>
    </row>
    <row r="3101" spans="1:18" x14ac:dyDescent="0.35">
      <c r="A3101">
        <v>15708196</v>
      </c>
      <c r="B3101" t="s">
        <v>517</v>
      </c>
      <c r="C3101" t="s">
        <v>26</v>
      </c>
      <c r="D3101" t="s">
        <v>39</v>
      </c>
      <c r="E3101">
        <v>60</v>
      </c>
      <c r="F3101" t="s">
        <v>2967</v>
      </c>
      <c r="G3101">
        <v>8</v>
      </c>
      <c r="H3101" s="4">
        <v>88786.81</v>
      </c>
      <c r="I3101" t="s">
        <v>29</v>
      </c>
      <c r="J3101">
        <v>1</v>
      </c>
      <c r="K3101">
        <v>696</v>
      </c>
      <c r="L3101" t="s">
        <v>35</v>
      </c>
      <c r="M3101" t="s">
        <v>21</v>
      </c>
      <c r="N3101" t="s">
        <v>22</v>
      </c>
      <c r="O3101" s="4">
        <v>196858.4</v>
      </c>
      <c r="P3101" t="s">
        <v>28</v>
      </c>
      <c r="Q3101" t="str" cm="1">
        <f t="array" ref="Q3101">_xlfn.IFS(
O3101&lt;50000,"Low Salary (&lt;$50K)",
O3101&lt;90000,"Lower Middle ($50K-$90K)",
O3101&lt;130000,"Middle ($90K-$130K)",
O3101&lt;170000,"Upper Middle ($130K-$170K)",
O3101&gt;=170000,"High Salary (&gt;$170K)"
)</f>
        <v>High Salary (&gt;$170K)</v>
      </c>
      <c r="R3101" t="str" cm="1">
        <f t="array" ref="R3101">_xlfn.IFS(
G3101&lt;=2,"New Customers (0-2Y)",
G3101&lt;=5,"Growing Customers (3-5Y)",
G3101&lt;=8,"Established Customers (6-8Y)",
G3101&lt;=10,"Loyal Customers (9-10Y)"
)</f>
        <v>Established Customers (6-8Y)</v>
      </c>
    </row>
    <row r="3102" spans="1:18" x14ac:dyDescent="0.35">
      <c r="A3102">
        <v>15735549</v>
      </c>
      <c r="B3102" t="s">
        <v>1524</v>
      </c>
      <c r="C3102" t="s">
        <v>42</v>
      </c>
      <c r="D3102" t="s">
        <v>39</v>
      </c>
      <c r="E3102">
        <v>35</v>
      </c>
      <c r="F3102" t="s">
        <v>19</v>
      </c>
      <c r="G3102">
        <v>3</v>
      </c>
      <c r="H3102" s="4">
        <v>96814.46</v>
      </c>
      <c r="I3102" t="s">
        <v>29</v>
      </c>
      <c r="J3102">
        <v>2</v>
      </c>
      <c r="K3102">
        <v>810</v>
      </c>
      <c r="L3102" t="s">
        <v>37</v>
      </c>
      <c r="M3102" t="s">
        <v>21</v>
      </c>
      <c r="N3102" t="s">
        <v>22</v>
      </c>
      <c r="O3102" s="4">
        <v>120511.03</v>
      </c>
      <c r="P3102" t="s">
        <v>28</v>
      </c>
      <c r="Q3102" t="str" cm="1">
        <f t="array" ref="Q3102">_xlfn.IFS(
O3102&lt;50000,"Low Salary (&lt;$50K)",
O3102&lt;90000,"Lower Middle ($50K-$90K)",
O3102&lt;130000,"Middle ($90K-$130K)",
O3102&lt;170000,"Upper Middle ($130K-$170K)",
O3102&gt;=170000,"High Salary (&gt;$170K)"
)</f>
        <v>Middle ($90K-$130K)</v>
      </c>
      <c r="R3102" t="str" cm="1">
        <f t="array" ref="R3102">_xlfn.IFS(
G3102&lt;=2,"New Customers (0-2Y)",
G3102&lt;=5,"Growing Customers (3-5Y)",
G3102&lt;=8,"Established Customers (6-8Y)",
G3102&lt;=10,"Loyal Customers (9-10Y)"
)</f>
        <v>Growing Customers (3-5Y)</v>
      </c>
    </row>
    <row r="3103" spans="1:18" x14ac:dyDescent="0.35">
      <c r="A3103">
        <v>15809347</v>
      </c>
      <c r="B3103" t="s">
        <v>133</v>
      </c>
      <c r="C3103" t="s">
        <v>42</v>
      </c>
      <c r="D3103" t="s">
        <v>39</v>
      </c>
      <c r="E3103">
        <v>32</v>
      </c>
      <c r="F3103" t="s">
        <v>19</v>
      </c>
      <c r="G3103">
        <v>9</v>
      </c>
      <c r="H3103" s="4">
        <v>160680.41</v>
      </c>
      <c r="I3103" t="s">
        <v>33</v>
      </c>
      <c r="J3103">
        <v>1</v>
      </c>
      <c r="K3103">
        <v>763</v>
      </c>
      <c r="L3103" t="s">
        <v>35</v>
      </c>
      <c r="M3103" t="s">
        <v>21</v>
      </c>
      <c r="N3103" t="s">
        <v>32</v>
      </c>
      <c r="O3103" s="4">
        <v>30886.35</v>
      </c>
      <c r="P3103" t="s">
        <v>28</v>
      </c>
      <c r="Q3103" t="str" cm="1">
        <f t="array" ref="Q3103">_xlfn.IFS(
O3103&lt;50000,"Low Salary (&lt;$50K)",
O3103&lt;90000,"Lower Middle ($50K-$90K)",
O3103&lt;130000,"Middle ($90K-$130K)",
O3103&lt;170000,"Upper Middle ($130K-$170K)",
O3103&gt;=170000,"High Salary (&gt;$170K)"
)</f>
        <v>Low Salary (&lt;$50K)</v>
      </c>
      <c r="R3103" t="str" cm="1">
        <f t="array" ref="R3103">_xlfn.IFS(
G3103&lt;=2,"New Customers (0-2Y)",
G3103&lt;=5,"Growing Customers (3-5Y)",
G3103&lt;=8,"Established Customers (6-8Y)",
G3103&lt;=10,"Loyal Customers (9-10Y)"
)</f>
        <v>Loyal Customers (9-10Y)</v>
      </c>
    </row>
    <row r="3104" spans="1:18" x14ac:dyDescent="0.35">
      <c r="A3104">
        <v>15660866</v>
      </c>
      <c r="B3104" t="s">
        <v>1582</v>
      </c>
      <c r="C3104" t="s">
        <v>17</v>
      </c>
      <c r="D3104" t="s">
        <v>18</v>
      </c>
      <c r="E3104">
        <v>29</v>
      </c>
      <c r="F3104" t="s">
        <v>43</v>
      </c>
      <c r="G3104">
        <v>3</v>
      </c>
      <c r="H3104" s="4">
        <v>0</v>
      </c>
      <c r="I3104" t="s">
        <v>24</v>
      </c>
      <c r="J3104">
        <v>2</v>
      </c>
      <c r="K3104">
        <v>640</v>
      </c>
      <c r="L3104" t="s">
        <v>20</v>
      </c>
      <c r="M3104" t="s">
        <v>21</v>
      </c>
      <c r="N3104" t="s">
        <v>32</v>
      </c>
      <c r="O3104" s="4">
        <v>2743.69</v>
      </c>
      <c r="P3104" t="s">
        <v>28</v>
      </c>
      <c r="Q3104" t="str" cm="1">
        <f t="array" ref="Q3104">_xlfn.IFS(
O3104&lt;50000,"Low Salary (&lt;$50K)",
O3104&lt;90000,"Lower Middle ($50K-$90K)",
O3104&lt;130000,"Middle ($90K-$130K)",
O3104&lt;170000,"Upper Middle ($130K-$170K)",
O3104&gt;=170000,"High Salary (&gt;$170K)"
)</f>
        <v>Low Salary (&lt;$50K)</v>
      </c>
      <c r="R3104" t="str" cm="1">
        <f t="array" ref="R3104">_xlfn.IFS(
G3104&lt;=2,"New Customers (0-2Y)",
G3104&lt;=5,"Growing Customers (3-5Y)",
G3104&lt;=8,"Established Customers (6-8Y)",
G3104&lt;=10,"Loyal Customers (9-10Y)"
)</f>
        <v>Growing Customers (3-5Y)</v>
      </c>
    </row>
    <row r="3105" spans="1:18" x14ac:dyDescent="0.35">
      <c r="A3105">
        <v>15766609</v>
      </c>
      <c r="B3105" t="s">
        <v>1583</v>
      </c>
      <c r="C3105" t="s">
        <v>17</v>
      </c>
      <c r="D3105" t="s">
        <v>18</v>
      </c>
      <c r="E3105">
        <v>47</v>
      </c>
      <c r="F3105" t="s">
        <v>19</v>
      </c>
      <c r="G3105">
        <v>10</v>
      </c>
      <c r="H3105" s="4">
        <v>0</v>
      </c>
      <c r="I3105" t="s">
        <v>24</v>
      </c>
      <c r="J3105">
        <v>2</v>
      </c>
      <c r="K3105">
        <v>655</v>
      </c>
      <c r="L3105" t="s">
        <v>20</v>
      </c>
      <c r="M3105" t="s">
        <v>21</v>
      </c>
      <c r="N3105" t="s">
        <v>32</v>
      </c>
      <c r="O3105" s="4">
        <v>167778.62</v>
      </c>
      <c r="P3105" t="s">
        <v>28</v>
      </c>
      <c r="Q3105" t="str" cm="1">
        <f t="array" ref="Q3105">_xlfn.IFS(
O3105&lt;50000,"Low Salary (&lt;$50K)",
O3105&lt;90000,"Lower Middle ($50K-$90K)",
O3105&lt;130000,"Middle ($90K-$130K)",
O3105&lt;170000,"Upper Middle ($130K-$170K)",
O3105&gt;=170000,"High Salary (&gt;$170K)"
)</f>
        <v>Upper Middle ($130K-$170K)</v>
      </c>
      <c r="R3105" t="str" cm="1">
        <f t="array" ref="R3105">_xlfn.IFS(
G3105&lt;=2,"New Customers (0-2Y)",
G3105&lt;=5,"Growing Customers (3-5Y)",
G3105&lt;=8,"Established Customers (6-8Y)",
G3105&lt;=10,"Loyal Customers (9-10Y)"
)</f>
        <v>Loyal Customers (9-10Y)</v>
      </c>
    </row>
    <row r="3106" spans="1:18" x14ac:dyDescent="0.35">
      <c r="A3106">
        <v>15654230</v>
      </c>
      <c r="B3106" t="s">
        <v>233</v>
      </c>
      <c r="C3106" t="s">
        <v>42</v>
      </c>
      <c r="D3106" t="s">
        <v>39</v>
      </c>
      <c r="E3106">
        <v>31</v>
      </c>
      <c r="F3106" t="s">
        <v>19</v>
      </c>
      <c r="G3106">
        <v>5</v>
      </c>
      <c r="H3106" s="4">
        <v>145537.21</v>
      </c>
      <c r="I3106" t="s">
        <v>33</v>
      </c>
      <c r="J3106">
        <v>1</v>
      </c>
      <c r="K3106">
        <v>526</v>
      </c>
      <c r="L3106" t="s">
        <v>31</v>
      </c>
      <c r="M3106" t="s">
        <v>21</v>
      </c>
      <c r="N3106" t="s">
        <v>32</v>
      </c>
      <c r="O3106" s="4">
        <v>132404.64000000001</v>
      </c>
      <c r="P3106" t="s">
        <v>28</v>
      </c>
      <c r="Q3106" t="str" cm="1">
        <f t="array" ref="Q3106">_xlfn.IFS(
O3106&lt;50000,"Low Salary (&lt;$50K)",
O3106&lt;90000,"Lower Middle ($50K-$90K)",
O3106&lt;130000,"Middle ($90K-$130K)",
O3106&lt;170000,"Upper Middle ($130K-$170K)",
O3106&gt;=170000,"High Salary (&gt;$170K)"
)</f>
        <v>Upper Middle ($130K-$170K)</v>
      </c>
      <c r="R3106" t="str" cm="1">
        <f t="array" ref="R3106">_xlfn.IFS(
G3106&lt;=2,"New Customers (0-2Y)",
G3106&lt;=5,"Growing Customers (3-5Y)",
G3106&lt;=8,"Established Customers (6-8Y)",
G3106&lt;=10,"Loyal Customers (9-10Y)"
)</f>
        <v>Growing Customers (3-5Y)</v>
      </c>
    </row>
    <row r="3107" spans="1:18" x14ac:dyDescent="0.35">
      <c r="A3107">
        <v>15794566</v>
      </c>
      <c r="B3107" t="s">
        <v>1584</v>
      </c>
      <c r="C3107" t="s">
        <v>17</v>
      </c>
      <c r="D3107" t="s">
        <v>18</v>
      </c>
      <c r="E3107">
        <v>28</v>
      </c>
      <c r="F3107" t="s">
        <v>43</v>
      </c>
      <c r="G3107">
        <v>4</v>
      </c>
      <c r="H3107" s="4">
        <v>0</v>
      </c>
      <c r="I3107" t="s">
        <v>24</v>
      </c>
      <c r="J3107">
        <v>2</v>
      </c>
      <c r="K3107">
        <v>678</v>
      </c>
      <c r="L3107" t="s">
        <v>35</v>
      </c>
      <c r="M3107" t="s">
        <v>21</v>
      </c>
      <c r="N3107" t="s">
        <v>22</v>
      </c>
      <c r="O3107" s="4">
        <v>144423.17000000001</v>
      </c>
      <c r="P3107" t="s">
        <v>23</v>
      </c>
      <c r="Q3107" t="str" cm="1">
        <f t="array" ref="Q3107">_xlfn.IFS(
O3107&lt;50000,"Low Salary (&lt;$50K)",
O3107&lt;90000,"Lower Middle ($50K-$90K)",
O3107&lt;130000,"Middle ($90K-$130K)",
O3107&lt;170000,"Upper Middle ($130K-$170K)",
O3107&gt;=170000,"High Salary (&gt;$170K)"
)</f>
        <v>Upper Middle ($130K-$170K)</v>
      </c>
      <c r="R3107" t="str" cm="1">
        <f t="array" ref="R3107">_xlfn.IFS(
G3107&lt;=2,"New Customers (0-2Y)",
G3107&lt;=5,"Growing Customers (3-5Y)",
G3107&lt;=8,"Established Customers (6-8Y)",
G3107&lt;=10,"Loyal Customers (9-10Y)"
)</f>
        <v>Growing Customers (3-5Y)</v>
      </c>
    </row>
    <row r="3108" spans="1:18" x14ac:dyDescent="0.35">
      <c r="A3108">
        <v>15800890</v>
      </c>
      <c r="B3108" t="s">
        <v>94</v>
      </c>
      <c r="C3108" t="s">
        <v>17</v>
      </c>
      <c r="D3108" t="s">
        <v>18</v>
      </c>
      <c r="E3108">
        <v>45</v>
      </c>
      <c r="F3108" t="s">
        <v>19</v>
      </c>
      <c r="G3108">
        <v>6</v>
      </c>
      <c r="H3108" s="4">
        <v>0</v>
      </c>
      <c r="I3108" t="s">
        <v>24</v>
      </c>
      <c r="J3108">
        <v>2</v>
      </c>
      <c r="K3108">
        <v>554</v>
      </c>
      <c r="L3108" t="s">
        <v>31</v>
      </c>
      <c r="M3108" t="s">
        <v>21</v>
      </c>
      <c r="N3108" t="s">
        <v>22</v>
      </c>
      <c r="O3108" s="4">
        <v>181204.5</v>
      </c>
      <c r="P3108" t="s">
        <v>28</v>
      </c>
      <c r="Q3108" t="str" cm="1">
        <f t="array" ref="Q3108">_xlfn.IFS(
O3108&lt;50000,"Low Salary (&lt;$50K)",
O3108&lt;90000,"Lower Middle ($50K-$90K)",
O3108&lt;130000,"Middle ($90K-$130K)",
O3108&lt;170000,"Upper Middle ($130K-$170K)",
O3108&gt;=170000,"High Salary (&gt;$170K)"
)</f>
        <v>High Salary (&gt;$170K)</v>
      </c>
      <c r="R3108" t="str" cm="1">
        <f t="array" ref="R3108">_xlfn.IFS(
G3108&lt;=2,"New Customers (0-2Y)",
G3108&lt;=5,"Growing Customers (3-5Y)",
G3108&lt;=8,"Established Customers (6-8Y)",
G3108&lt;=10,"Loyal Customers (9-10Y)"
)</f>
        <v>Established Customers (6-8Y)</v>
      </c>
    </row>
    <row r="3109" spans="1:18" x14ac:dyDescent="0.35">
      <c r="A3109">
        <v>15697424</v>
      </c>
      <c r="B3109" t="s">
        <v>226</v>
      </c>
      <c r="C3109" t="s">
        <v>26</v>
      </c>
      <c r="D3109" t="s">
        <v>18</v>
      </c>
      <c r="E3109">
        <v>30</v>
      </c>
      <c r="F3109" t="s">
        <v>19</v>
      </c>
      <c r="G3109">
        <v>2</v>
      </c>
      <c r="H3109" s="4">
        <v>119370.11</v>
      </c>
      <c r="I3109" t="s">
        <v>33</v>
      </c>
      <c r="J3109">
        <v>1</v>
      </c>
      <c r="K3109">
        <v>597</v>
      </c>
      <c r="L3109" t="s">
        <v>31</v>
      </c>
      <c r="M3109" t="s">
        <v>21</v>
      </c>
      <c r="N3109" t="s">
        <v>22</v>
      </c>
      <c r="O3109" s="4">
        <v>182726.22</v>
      </c>
      <c r="P3109" t="s">
        <v>23</v>
      </c>
      <c r="Q3109" t="str" cm="1">
        <f t="array" ref="Q3109">_xlfn.IFS(
O3109&lt;50000,"Low Salary (&lt;$50K)",
O3109&lt;90000,"Lower Middle ($50K-$90K)",
O3109&lt;130000,"Middle ($90K-$130K)",
O3109&lt;170000,"Upper Middle ($130K-$170K)",
O3109&gt;=170000,"High Salary (&gt;$170K)"
)</f>
        <v>High Salary (&gt;$170K)</v>
      </c>
      <c r="R3109" t="str" cm="1">
        <f t="array" ref="R3109">_xlfn.IFS(
G3109&lt;=2,"New Customers (0-2Y)",
G3109&lt;=5,"Growing Customers (3-5Y)",
G3109&lt;=8,"Established Customers (6-8Y)",
G3109&lt;=10,"Loyal Customers (9-10Y)"
)</f>
        <v>New Customers (0-2Y)</v>
      </c>
    </row>
    <row r="3110" spans="1:18" x14ac:dyDescent="0.35">
      <c r="A3110">
        <v>15724536</v>
      </c>
      <c r="B3110" t="s">
        <v>50</v>
      </c>
      <c r="C3110" t="s">
        <v>26</v>
      </c>
      <c r="D3110" t="s">
        <v>18</v>
      </c>
      <c r="E3110">
        <v>28</v>
      </c>
      <c r="F3110" t="s">
        <v>43</v>
      </c>
      <c r="G3110">
        <v>1</v>
      </c>
      <c r="H3110" s="4">
        <v>0</v>
      </c>
      <c r="I3110" t="s">
        <v>24</v>
      </c>
      <c r="J3110">
        <v>2</v>
      </c>
      <c r="K3110">
        <v>560</v>
      </c>
      <c r="L3110" t="s">
        <v>31</v>
      </c>
      <c r="M3110" t="s">
        <v>21</v>
      </c>
      <c r="N3110" t="s">
        <v>22</v>
      </c>
      <c r="O3110" s="4">
        <v>120880.72</v>
      </c>
      <c r="P3110" t="s">
        <v>28</v>
      </c>
      <c r="Q3110" t="str" cm="1">
        <f t="array" ref="Q3110">_xlfn.IFS(
O3110&lt;50000,"Low Salary (&lt;$50K)",
O3110&lt;90000,"Lower Middle ($50K-$90K)",
O3110&lt;130000,"Middle ($90K-$130K)",
O3110&lt;170000,"Upper Middle ($130K-$170K)",
O3110&gt;=170000,"High Salary (&gt;$170K)"
)</f>
        <v>Middle ($90K-$130K)</v>
      </c>
      <c r="R3110" t="str" cm="1">
        <f t="array" ref="R3110">_xlfn.IFS(
G3110&lt;=2,"New Customers (0-2Y)",
G3110&lt;=5,"Growing Customers (3-5Y)",
G3110&lt;=8,"Established Customers (6-8Y)",
G3110&lt;=10,"Loyal Customers (9-10Y)"
)</f>
        <v>New Customers (0-2Y)</v>
      </c>
    </row>
    <row r="3111" spans="1:18" x14ac:dyDescent="0.35">
      <c r="A3111">
        <v>15735878</v>
      </c>
      <c r="B3111" t="s">
        <v>1142</v>
      </c>
      <c r="C3111" t="s">
        <v>42</v>
      </c>
      <c r="D3111" t="s">
        <v>18</v>
      </c>
      <c r="E3111">
        <v>47</v>
      </c>
      <c r="F3111" t="s">
        <v>19</v>
      </c>
      <c r="G3111">
        <v>10</v>
      </c>
      <c r="H3111" s="4">
        <v>134381.51999999999</v>
      </c>
      <c r="I3111" t="s">
        <v>33</v>
      </c>
      <c r="J3111">
        <v>1</v>
      </c>
      <c r="K3111">
        <v>850</v>
      </c>
      <c r="L3111" t="s">
        <v>37</v>
      </c>
      <c r="M3111" t="s">
        <v>27</v>
      </c>
      <c r="N3111" t="s">
        <v>32</v>
      </c>
      <c r="O3111" s="4">
        <v>26812.89</v>
      </c>
      <c r="P3111" t="s">
        <v>23</v>
      </c>
      <c r="Q3111" t="str" cm="1">
        <f t="array" ref="Q3111">_xlfn.IFS(
O3111&lt;50000,"Low Salary (&lt;$50K)",
O3111&lt;90000,"Lower Middle ($50K-$90K)",
O3111&lt;130000,"Middle ($90K-$130K)",
O3111&lt;170000,"Upper Middle ($130K-$170K)",
O3111&gt;=170000,"High Salary (&gt;$170K)"
)</f>
        <v>Low Salary (&lt;$50K)</v>
      </c>
      <c r="R3111" t="str" cm="1">
        <f t="array" ref="R3111">_xlfn.IFS(
G3111&lt;=2,"New Customers (0-2Y)",
G3111&lt;=5,"Growing Customers (3-5Y)",
G3111&lt;=8,"Established Customers (6-8Y)",
G3111&lt;=10,"Loyal Customers (9-10Y)"
)</f>
        <v>Loyal Customers (9-10Y)</v>
      </c>
    </row>
    <row r="3112" spans="1:18" x14ac:dyDescent="0.35">
      <c r="A3112">
        <v>15707596</v>
      </c>
      <c r="B3112" t="s">
        <v>400</v>
      </c>
      <c r="C3112" t="s">
        <v>42</v>
      </c>
      <c r="D3112" t="s">
        <v>18</v>
      </c>
      <c r="E3112">
        <v>74</v>
      </c>
      <c r="F3112" t="s">
        <v>2967</v>
      </c>
      <c r="G3112">
        <v>8</v>
      </c>
      <c r="H3112" s="4">
        <v>114888.74</v>
      </c>
      <c r="I3112" t="s">
        <v>33</v>
      </c>
      <c r="J3112">
        <v>2</v>
      </c>
      <c r="K3112">
        <v>546</v>
      </c>
      <c r="L3112" t="s">
        <v>31</v>
      </c>
      <c r="M3112" t="s">
        <v>21</v>
      </c>
      <c r="N3112" t="s">
        <v>22</v>
      </c>
      <c r="O3112" s="4">
        <v>66732.63</v>
      </c>
      <c r="P3112" t="s">
        <v>23</v>
      </c>
      <c r="Q3112" t="str" cm="1">
        <f t="array" ref="Q3112">_xlfn.IFS(
O3112&lt;50000,"Low Salary (&lt;$50K)",
O3112&lt;90000,"Lower Middle ($50K-$90K)",
O3112&lt;130000,"Middle ($90K-$130K)",
O3112&lt;170000,"Upper Middle ($130K-$170K)",
O3112&gt;=170000,"High Salary (&gt;$170K)"
)</f>
        <v>Lower Middle ($50K-$90K)</v>
      </c>
      <c r="R3112" t="str" cm="1">
        <f t="array" ref="R3112">_xlfn.IFS(
G3112&lt;=2,"New Customers (0-2Y)",
G3112&lt;=5,"Growing Customers (3-5Y)",
G3112&lt;=8,"Established Customers (6-8Y)",
G3112&lt;=10,"Loyal Customers (9-10Y)"
)</f>
        <v>Established Customers (6-8Y)</v>
      </c>
    </row>
    <row r="3113" spans="1:18" x14ac:dyDescent="0.35">
      <c r="A3113">
        <v>15657163</v>
      </c>
      <c r="B3113" t="s">
        <v>1585</v>
      </c>
      <c r="C3113" t="s">
        <v>42</v>
      </c>
      <c r="D3113" t="s">
        <v>39</v>
      </c>
      <c r="E3113">
        <v>42</v>
      </c>
      <c r="F3113" t="s">
        <v>19</v>
      </c>
      <c r="G3113">
        <v>1</v>
      </c>
      <c r="H3113" s="4">
        <v>149332.48000000001</v>
      </c>
      <c r="I3113" t="s">
        <v>33</v>
      </c>
      <c r="J3113">
        <v>2</v>
      </c>
      <c r="K3113">
        <v>623</v>
      </c>
      <c r="L3113" t="s">
        <v>20</v>
      </c>
      <c r="M3113" t="s">
        <v>21</v>
      </c>
      <c r="N3113" t="s">
        <v>32</v>
      </c>
      <c r="O3113" s="4">
        <v>100834.22</v>
      </c>
      <c r="P3113" t="s">
        <v>28</v>
      </c>
      <c r="Q3113" t="str" cm="1">
        <f t="array" ref="Q3113">_xlfn.IFS(
O3113&lt;50000,"Low Salary (&lt;$50K)",
O3113&lt;90000,"Lower Middle ($50K-$90K)",
O3113&lt;130000,"Middle ($90K-$130K)",
O3113&lt;170000,"Upper Middle ($130K-$170K)",
O3113&gt;=170000,"High Salary (&gt;$170K)"
)</f>
        <v>Middle ($90K-$130K)</v>
      </c>
      <c r="R3113" t="str" cm="1">
        <f t="array" ref="R3113">_xlfn.IFS(
G3113&lt;=2,"New Customers (0-2Y)",
G3113&lt;=5,"Growing Customers (3-5Y)",
G3113&lt;=8,"Established Customers (6-8Y)",
G3113&lt;=10,"Loyal Customers (9-10Y)"
)</f>
        <v>New Customers (0-2Y)</v>
      </c>
    </row>
    <row r="3114" spans="1:18" x14ac:dyDescent="0.35">
      <c r="A3114">
        <v>15622478</v>
      </c>
      <c r="B3114" t="s">
        <v>1586</v>
      </c>
      <c r="C3114" t="s">
        <v>17</v>
      </c>
      <c r="D3114" t="s">
        <v>18</v>
      </c>
      <c r="E3114">
        <v>40</v>
      </c>
      <c r="F3114" t="s">
        <v>19</v>
      </c>
      <c r="G3114">
        <v>7</v>
      </c>
      <c r="H3114" s="4">
        <v>105061.74</v>
      </c>
      <c r="I3114" t="s">
        <v>33</v>
      </c>
      <c r="J3114">
        <v>3</v>
      </c>
      <c r="K3114">
        <v>698</v>
      </c>
      <c r="L3114" t="s">
        <v>35</v>
      </c>
      <c r="M3114" t="s">
        <v>21</v>
      </c>
      <c r="N3114" t="s">
        <v>32</v>
      </c>
      <c r="O3114" s="4">
        <v>107815.31</v>
      </c>
      <c r="P3114" t="s">
        <v>23</v>
      </c>
      <c r="Q3114" t="str" cm="1">
        <f t="array" ref="Q3114">_xlfn.IFS(
O3114&lt;50000,"Low Salary (&lt;$50K)",
O3114&lt;90000,"Lower Middle ($50K-$90K)",
O3114&lt;130000,"Middle ($90K-$130K)",
O3114&lt;170000,"Upper Middle ($130K-$170K)",
O3114&gt;=170000,"High Salary (&gt;$170K)"
)</f>
        <v>Middle ($90K-$130K)</v>
      </c>
      <c r="R3114" t="str" cm="1">
        <f t="array" ref="R3114">_xlfn.IFS(
G3114&lt;=2,"New Customers (0-2Y)",
G3114&lt;=5,"Growing Customers (3-5Y)",
G3114&lt;=8,"Established Customers (6-8Y)",
G3114&lt;=10,"Loyal Customers (9-10Y)"
)</f>
        <v>Established Customers (6-8Y)</v>
      </c>
    </row>
    <row r="3115" spans="1:18" x14ac:dyDescent="0.35">
      <c r="A3115">
        <v>15779529</v>
      </c>
      <c r="B3115" t="s">
        <v>258</v>
      </c>
      <c r="C3115" t="s">
        <v>17</v>
      </c>
      <c r="D3115" t="s">
        <v>39</v>
      </c>
      <c r="E3115">
        <v>32</v>
      </c>
      <c r="F3115" t="s">
        <v>19</v>
      </c>
      <c r="G3115">
        <v>7</v>
      </c>
      <c r="H3115" s="4">
        <v>0</v>
      </c>
      <c r="I3115" t="s">
        <v>24</v>
      </c>
      <c r="J3115">
        <v>2</v>
      </c>
      <c r="K3115">
        <v>620</v>
      </c>
      <c r="L3115" t="s">
        <v>20</v>
      </c>
      <c r="M3115" t="s">
        <v>21</v>
      </c>
      <c r="N3115" t="s">
        <v>22</v>
      </c>
      <c r="O3115" s="4">
        <v>34665.79</v>
      </c>
      <c r="P3115" t="s">
        <v>28</v>
      </c>
      <c r="Q3115" t="str" cm="1">
        <f t="array" ref="Q3115">_xlfn.IFS(
O3115&lt;50000,"Low Salary (&lt;$50K)",
O3115&lt;90000,"Lower Middle ($50K-$90K)",
O3115&lt;130000,"Middle ($90K-$130K)",
O3115&lt;170000,"Upper Middle ($130K-$170K)",
O3115&gt;=170000,"High Salary (&gt;$170K)"
)</f>
        <v>Low Salary (&lt;$50K)</v>
      </c>
      <c r="R3115" t="str" cm="1">
        <f t="array" ref="R3115">_xlfn.IFS(
G3115&lt;=2,"New Customers (0-2Y)",
G3115&lt;=5,"Growing Customers (3-5Y)",
G3115&lt;=8,"Established Customers (6-8Y)",
G3115&lt;=10,"Loyal Customers (9-10Y)"
)</f>
        <v>Established Customers (6-8Y)</v>
      </c>
    </row>
    <row r="3116" spans="1:18" x14ac:dyDescent="0.35">
      <c r="A3116">
        <v>15636023</v>
      </c>
      <c r="B3116" t="s">
        <v>298</v>
      </c>
      <c r="C3116" t="s">
        <v>17</v>
      </c>
      <c r="D3116" t="s">
        <v>18</v>
      </c>
      <c r="E3116">
        <v>40</v>
      </c>
      <c r="F3116" t="s">
        <v>19</v>
      </c>
      <c r="G3116">
        <v>10</v>
      </c>
      <c r="H3116" s="4">
        <v>0</v>
      </c>
      <c r="I3116" t="s">
        <v>24</v>
      </c>
      <c r="J3116">
        <v>1</v>
      </c>
      <c r="K3116">
        <v>619</v>
      </c>
      <c r="L3116" t="s">
        <v>20</v>
      </c>
      <c r="M3116" t="s">
        <v>21</v>
      </c>
      <c r="N3116" t="s">
        <v>22</v>
      </c>
      <c r="O3116" s="4">
        <v>147093.84</v>
      </c>
      <c r="P3116" t="s">
        <v>23</v>
      </c>
      <c r="Q3116" t="str" cm="1">
        <f t="array" ref="Q3116">_xlfn.IFS(
O3116&lt;50000,"Low Salary (&lt;$50K)",
O3116&lt;90000,"Lower Middle ($50K-$90K)",
O3116&lt;130000,"Middle ($90K-$130K)",
O3116&lt;170000,"Upper Middle ($130K-$170K)",
O3116&gt;=170000,"High Salary (&gt;$170K)"
)</f>
        <v>Upper Middle ($130K-$170K)</v>
      </c>
      <c r="R3116" t="str" cm="1">
        <f t="array" ref="R3116">_xlfn.IFS(
G3116&lt;=2,"New Customers (0-2Y)",
G3116&lt;=5,"Growing Customers (3-5Y)",
G3116&lt;=8,"Established Customers (6-8Y)",
G3116&lt;=10,"Loyal Customers (9-10Y)"
)</f>
        <v>Loyal Customers (9-10Y)</v>
      </c>
    </row>
    <row r="3117" spans="1:18" x14ac:dyDescent="0.35">
      <c r="A3117">
        <v>15582066</v>
      </c>
      <c r="B3117" t="s">
        <v>62</v>
      </c>
      <c r="C3117" t="s">
        <v>17</v>
      </c>
      <c r="D3117" t="s">
        <v>39</v>
      </c>
      <c r="E3117">
        <v>21</v>
      </c>
      <c r="F3117" t="s">
        <v>43</v>
      </c>
      <c r="G3117">
        <v>4</v>
      </c>
      <c r="H3117" s="4">
        <v>0</v>
      </c>
      <c r="I3117" t="s">
        <v>24</v>
      </c>
      <c r="J3117">
        <v>1</v>
      </c>
      <c r="K3117">
        <v>561</v>
      </c>
      <c r="L3117" t="s">
        <v>31</v>
      </c>
      <c r="M3117" t="s">
        <v>21</v>
      </c>
      <c r="N3117" t="s">
        <v>22</v>
      </c>
      <c r="O3117" s="4">
        <v>36942.35</v>
      </c>
      <c r="P3117" t="s">
        <v>28</v>
      </c>
      <c r="Q3117" t="str" cm="1">
        <f t="array" ref="Q3117">_xlfn.IFS(
O3117&lt;50000,"Low Salary (&lt;$50K)",
O3117&lt;90000,"Lower Middle ($50K-$90K)",
O3117&lt;130000,"Middle ($90K-$130K)",
O3117&lt;170000,"Upper Middle ($130K-$170K)",
O3117&gt;=170000,"High Salary (&gt;$170K)"
)</f>
        <v>Low Salary (&lt;$50K)</v>
      </c>
      <c r="R3117" t="str" cm="1">
        <f t="array" ref="R3117">_xlfn.IFS(
G3117&lt;=2,"New Customers (0-2Y)",
G3117&lt;=5,"Growing Customers (3-5Y)",
G3117&lt;=8,"Established Customers (6-8Y)",
G3117&lt;=10,"Loyal Customers (9-10Y)"
)</f>
        <v>Growing Customers (3-5Y)</v>
      </c>
    </row>
    <row r="3118" spans="1:18" x14ac:dyDescent="0.35">
      <c r="A3118">
        <v>15666675</v>
      </c>
      <c r="B3118" t="s">
        <v>331</v>
      </c>
      <c r="C3118" t="s">
        <v>17</v>
      </c>
      <c r="D3118" t="s">
        <v>18</v>
      </c>
      <c r="E3118">
        <v>39</v>
      </c>
      <c r="F3118" t="s">
        <v>19</v>
      </c>
      <c r="G3118">
        <v>7</v>
      </c>
      <c r="H3118" s="4">
        <v>155062.79999999999</v>
      </c>
      <c r="I3118" t="s">
        <v>33</v>
      </c>
      <c r="J3118">
        <v>1</v>
      </c>
      <c r="K3118">
        <v>753</v>
      </c>
      <c r="L3118" t="s">
        <v>35</v>
      </c>
      <c r="M3118" t="s">
        <v>21</v>
      </c>
      <c r="N3118" t="s">
        <v>22</v>
      </c>
      <c r="O3118" s="4">
        <v>16460.77</v>
      </c>
      <c r="P3118" t="s">
        <v>28</v>
      </c>
      <c r="Q3118" t="str" cm="1">
        <f t="array" ref="Q3118">_xlfn.IFS(
O3118&lt;50000,"Low Salary (&lt;$50K)",
O3118&lt;90000,"Lower Middle ($50K-$90K)",
O3118&lt;130000,"Middle ($90K-$130K)",
O3118&lt;170000,"Upper Middle ($130K-$170K)",
O3118&gt;=170000,"High Salary (&gt;$170K)"
)</f>
        <v>Low Salary (&lt;$50K)</v>
      </c>
      <c r="R3118" t="str" cm="1">
        <f t="array" ref="R3118">_xlfn.IFS(
G3118&lt;=2,"New Customers (0-2Y)",
G3118&lt;=5,"Growing Customers (3-5Y)",
G3118&lt;=8,"Established Customers (6-8Y)",
G3118&lt;=10,"Loyal Customers (9-10Y)"
)</f>
        <v>Established Customers (6-8Y)</v>
      </c>
    </row>
    <row r="3119" spans="1:18" x14ac:dyDescent="0.35">
      <c r="A3119">
        <v>15732987</v>
      </c>
      <c r="B3119" t="s">
        <v>408</v>
      </c>
      <c r="C3119" t="s">
        <v>26</v>
      </c>
      <c r="D3119" t="s">
        <v>39</v>
      </c>
      <c r="E3119">
        <v>43</v>
      </c>
      <c r="F3119" t="s">
        <v>19</v>
      </c>
      <c r="G3119">
        <v>3</v>
      </c>
      <c r="H3119" s="4">
        <v>88798.34</v>
      </c>
      <c r="I3119" t="s">
        <v>29</v>
      </c>
      <c r="J3119">
        <v>1</v>
      </c>
      <c r="K3119">
        <v>721</v>
      </c>
      <c r="L3119" t="s">
        <v>35</v>
      </c>
      <c r="M3119" t="s">
        <v>27</v>
      </c>
      <c r="N3119" t="s">
        <v>32</v>
      </c>
      <c r="O3119" s="4">
        <v>45610.63</v>
      </c>
      <c r="P3119" t="s">
        <v>28</v>
      </c>
      <c r="Q3119" t="str" cm="1">
        <f t="array" ref="Q3119">_xlfn.IFS(
O3119&lt;50000,"Low Salary (&lt;$50K)",
O3119&lt;90000,"Lower Middle ($50K-$90K)",
O3119&lt;130000,"Middle ($90K-$130K)",
O3119&lt;170000,"Upper Middle ($130K-$170K)",
O3119&gt;=170000,"High Salary (&gt;$170K)"
)</f>
        <v>Low Salary (&lt;$50K)</v>
      </c>
      <c r="R3119" t="str" cm="1">
        <f t="array" ref="R3119">_xlfn.IFS(
G3119&lt;=2,"New Customers (0-2Y)",
G3119&lt;=5,"Growing Customers (3-5Y)",
G3119&lt;=8,"Established Customers (6-8Y)",
G3119&lt;=10,"Loyal Customers (9-10Y)"
)</f>
        <v>Growing Customers (3-5Y)</v>
      </c>
    </row>
    <row r="3120" spans="1:18" x14ac:dyDescent="0.35">
      <c r="A3120">
        <v>15789432</v>
      </c>
      <c r="B3120" t="s">
        <v>328</v>
      </c>
      <c r="C3120" t="s">
        <v>17</v>
      </c>
      <c r="D3120" t="s">
        <v>39</v>
      </c>
      <c r="E3120">
        <v>33</v>
      </c>
      <c r="F3120" t="s">
        <v>19</v>
      </c>
      <c r="G3120">
        <v>6</v>
      </c>
      <c r="H3120" s="4">
        <v>0</v>
      </c>
      <c r="I3120" t="s">
        <v>24</v>
      </c>
      <c r="J3120">
        <v>2</v>
      </c>
      <c r="K3120">
        <v>451</v>
      </c>
      <c r="L3120" t="s">
        <v>44</v>
      </c>
      <c r="M3120" t="s">
        <v>21</v>
      </c>
      <c r="N3120" t="s">
        <v>32</v>
      </c>
      <c r="O3120" s="4">
        <v>184954.11</v>
      </c>
      <c r="P3120" t="s">
        <v>28</v>
      </c>
      <c r="Q3120" t="str" cm="1">
        <f t="array" ref="Q3120">_xlfn.IFS(
O3120&lt;50000,"Low Salary (&lt;$50K)",
O3120&lt;90000,"Lower Middle ($50K-$90K)",
O3120&lt;130000,"Middle ($90K-$130K)",
O3120&lt;170000,"Upper Middle ($130K-$170K)",
O3120&gt;=170000,"High Salary (&gt;$170K)"
)</f>
        <v>High Salary (&gt;$170K)</v>
      </c>
      <c r="R3120" t="str" cm="1">
        <f t="array" ref="R3120">_xlfn.IFS(
G3120&lt;=2,"New Customers (0-2Y)",
G3120&lt;=5,"Growing Customers (3-5Y)",
G3120&lt;=8,"Established Customers (6-8Y)",
G3120&lt;=10,"Loyal Customers (9-10Y)"
)</f>
        <v>Established Customers (6-8Y)</v>
      </c>
    </row>
    <row r="3121" spans="1:18" x14ac:dyDescent="0.35">
      <c r="A3121">
        <v>15663161</v>
      </c>
      <c r="B3121" t="s">
        <v>309</v>
      </c>
      <c r="C3121" t="s">
        <v>42</v>
      </c>
      <c r="D3121" t="s">
        <v>18</v>
      </c>
      <c r="E3121">
        <v>51</v>
      </c>
      <c r="F3121" t="s">
        <v>19</v>
      </c>
      <c r="G3121">
        <v>5</v>
      </c>
      <c r="H3121" s="4">
        <v>143139.87</v>
      </c>
      <c r="I3121" t="s">
        <v>33</v>
      </c>
      <c r="J3121">
        <v>1</v>
      </c>
      <c r="K3121">
        <v>680</v>
      </c>
      <c r="L3121" t="s">
        <v>35</v>
      </c>
      <c r="M3121" t="s">
        <v>27</v>
      </c>
      <c r="N3121" t="s">
        <v>32</v>
      </c>
      <c r="O3121" s="4">
        <v>47795.43</v>
      </c>
      <c r="P3121" t="s">
        <v>23</v>
      </c>
      <c r="Q3121" t="str" cm="1">
        <f t="array" ref="Q3121">_xlfn.IFS(
O3121&lt;50000,"Low Salary (&lt;$50K)",
O3121&lt;90000,"Lower Middle ($50K-$90K)",
O3121&lt;130000,"Middle ($90K-$130K)",
O3121&lt;170000,"Upper Middle ($130K-$170K)",
O3121&gt;=170000,"High Salary (&gt;$170K)"
)</f>
        <v>Low Salary (&lt;$50K)</v>
      </c>
      <c r="R3121" t="str" cm="1">
        <f t="array" ref="R3121">_xlfn.IFS(
G3121&lt;=2,"New Customers (0-2Y)",
G3121&lt;=5,"Growing Customers (3-5Y)",
G3121&lt;=8,"Established Customers (6-8Y)",
G3121&lt;=10,"Loyal Customers (9-10Y)"
)</f>
        <v>Growing Customers (3-5Y)</v>
      </c>
    </row>
    <row r="3122" spans="1:18" x14ac:dyDescent="0.35">
      <c r="A3122">
        <v>15694879</v>
      </c>
      <c r="B3122" t="s">
        <v>1587</v>
      </c>
      <c r="C3122" t="s">
        <v>26</v>
      </c>
      <c r="D3122" t="s">
        <v>18</v>
      </c>
      <c r="E3122">
        <v>23</v>
      </c>
      <c r="F3122" t="s">
        <v>43</v>
      </c>
      <c r="G3122">
        <v>7</v>
      </c>
      <c r="H3122" s="4">
        <v>0</v>
      </c>
      <c r="I3122" t="s">
        <v>24</v>
      </c>
      <c r="J3122">
        <v>2</v>
      </c>
      <c r="K3122">
        <v>590</v>
      </c>
      <c r="L3122" t="s">
        <v>31</v>
      </c>
      <c r="M3122" t="s">
        <v>21</v>
      </c>
      <c r="N3122" t="s">
        <v>32</v>
      </c>
      <c r="O3122" s="4">
        <v>196789.9</v>
      </c>
      <c r="P3122" t="s">
        <v>28</v>
      </c>
      <c r="Q3122" t="str" cm="1">
        <f t="array" ref="Q3122">_xlfn.IFS(
O3122&lt;50000,"Low Salary (&lt;$50K)",
O3122&lt;90000,"Lower Middle ($50K-$90K)",
O3122&lt;130000,"Middle ($90K-$130K)",
O3122&lt;170000,"Upper Middle ($130K-$170K)",
O3122&gt;=170000,"High Salary (&gt;$170K)"
)</f>
        <v>High Salary (&gt;$170K)</v>
      </c>
      <c r="R3122" t="str" cm="1">
        <f t="array" ref="R3122">_xlfn.IFS(
G3122&lt;=2,"New Customers (0-2Y)",
G3122&lt;=5,"Growing Customers (3-5Y)",
G3122&lt;=8,"Established Customers (6-8Y)",
G3122&lt;=10,"Loyal Customers (9-10Y)"
)</f>
        <v>Established Customers (6-8Y)</v>
      </c>
    </row>
    <row r="3123" spans="1:18" x14ac:dyDescent="0.35">
      <c r="A3123">
        <v>15593715</v>
      </c>
      <c r="B3123" t="s">
        <v>1226</v>
      </c>
      <c r="C3123" t="s">
        <v>42</v>
      </c>
      <c r="D3123" t="s">
        <v>39</v>
      </c>
      <c r="E3123">
        <v>27</v>
      </c>
      <c r="F3123" t="s">
        <v>43</v>
      </c>
      <c r="G3123">
        <v>3</v>
      </c>
      <c r="H3123" s="4">
        <v>107027.52</v>
      </c>
      <c r="I3123" t="s">
        <v>33</v>
      </c>
      <c r="J3123">
        <v>1</v>
      </c>
      <c r="K3123">
        <v>634</v>
      </c>
      <c r="L3123" t="s">
        <v>20</v>
      </c>
      <c r="M3123" t="s">
        <v>21</v>
      </c>
      <c r="N3123" t="s">
        <v>32</v>
      </c>
      <c r="O3123" s="4">
        <v>173425.68</v>
      </c>
      <c r="P3123" t="s">
        <v>28</v>
      </c>
      <c r="Q3123" t="str" cm="1">
        <f t="array" ref="Q3123">_xlfn.IFS(
O3123&lt;50000,"Low Salary (&lt;$50K)",
O3123&lt;90000,"Lower Middle ($50K-$90K)",
O3123&lt;130000,"Middle ($90K-$130K)",
O3123&lt;170000,"Upper Middle ($130K-$170K)",
O3123&gt;=170000,"High Salary (&gt;$170K)"
)</f>
        <v>High Salary (&gt;$170K)</v>
      </c>
      <c r="R3123" t="str" cm="1">
        <f t="array" ref="R3123">_xlfn.IFS(
G3123&lt;=2,"New Customers (0-2Y)",
G3123&lt;=5,"Growing Customers (3-5Y)",
G3123&lt;=8,"Established Customers (6-8Y)",
G3123&lt;=10,"Loyal Customers (9-10Y)"
)</f>
        <v>Growing Customers (3-5Y)</v>
      </c>
    </row>
    <row r="3124" spans="1:18" x14ac:dyDescent="0.35">
      <c r="A3124">
        <v>15575002</v>
      </c>
      <c r="B3124" t="s">
        <v>1099</v>
      </c>
      <c r="C3124" t="s">
        <v>17</v>
      </c>
      <c r="D3124" t="s">
        <v>39</v>
      </c>
      <c r="E3124">
        <v>29</v>
      </c>
      <c r="F3124" t="s">
        <v>43</v>
      </c>
      <c r="G3124">
        <v>4</v>
      </c>
      <c r="H3124" s="4">
        <v>140720.93</v>
      </c>
      <c r="I3124" t="s">
        <v>33</v>
      </c>
      <c r="J3124">
        <v>1</v>
      </c>
      <c r="K3124">
        <v>676</v>
      </c>
      <c r="L3124" t="s">
        <v>35</v>
      </c>
      <c r="M3124" t="s">
        <v>21</v>
      </c>
      <c r="N3124" t="s">
        <v>32</v>
      </c>
      <c r="O3124" s="4">
        <v>36221.18</v>
      </c>
      <c r="P3124" t="s">
        <v>28</v>
      </c>
      <c r="Q3124" t="str" cm="1">
        <f t="array" ref="Q3124">_xlfn.IFS(
O3124&lt;50000,"Low Salary (&lt;$50K)",
O3124&lt;90000,"Lower Middle ($50K-$90K)",
O3124&lt;130000,"Middle ($90K-$130K)",
O3124&lt;170000,"Upper Middle ($130K-$170K)",
O3124&gt;=170000,"High Salary (&gt;$170K)"
)</f>
        <v>Low Salary (&lt;$50K)</v>
      </c>
      <c r="R3124" t="str" cm="1">
        <f t="array" ref="R3124">_xlfn.IFS(
G3124&lt;=2,"New Customers (0-2Y)",
G3124&lt;=5,"Growing Customers (3-5Y)",
G3124&lt;=8,"Established Customers (6-8Y)",
G3124&lt;=10,"Loyal Customers (9-10Y)"
)</f>
        <v>Growing Customers (3-5Y)</v>
      </c>
    </row>
    <row r="3125" spans="1:18" x14ac:dyDescent="0.35">
      <c r="A3125">
        <v>15622171</v>
      </c>
      <c r="B3125" t="s">
        <v>1588</v>
      </c>
      <c r="C3125" t="s">
        <v>17</v>
      </c>
      <c r="D3125" t="s">
        <v>39</v>
      </c>
      <c r="E3125">
        <v>30</v>
      </c>
      <c r="F3125" t="s">
        <v>19</v>
      </c>
      <c r="G3125">
        <v>8</v>
      </c>
      <c r="H3125" s="4">
        <v>80964.570000000007</v>
      </c>
      <c r="I3125" t="s">
        <v>29</v>
      </c>
      <c r="J3125">
        <v>2</v>
      </c>
      <c r="K3125">
        <v>642</v>
      </c>
      <c r="L3125" t="s">
        <v>20</v>
      </c>
      <c r="M3125" t="s">
        <v>21</v>
      </c>
      <c r="N3125" t="s">
        <v>32</v>
      </c>
      <c r="O3125" s="4">
        <v>174738.2</v>
      </c>
      <c r="P3125" t="s">
        <v>28</v>
      </c>
      <c r="Q3125" t="str" cm="1">
        <f t="array" ref="Q3125">_xlfn.IFS(
O3125&lt;50000,"Low Salary (&lt;$50K)",
O3125&lt;90000,"Lower Middle ($50K-$90K)",
O3125&lt;130000,"Middle ($90K-$130K)",
O3125&lt;170000,"Upper Middle ($130K-$170K)",
O3125&gt;=170000,"High Salary (&gt;$170K)"
)</f>
        <v>High Salary (&gt;$170K)</v>
      </c>
      <c r="R3125" t="str" cm="1">
        <f t="array" ref="R3125">_xlfn.IFS(
G3125&lt;=2,"New Customers (0-2Y)",
G3125&lt;=5,"Growing Customers (3-5Y)",
G3125&lt;=8,"Established Customers (6-8Y)",
G3125&lt;=10,"Loyal Customers (9-10Y)"
)</f>
        <v>Established Customers (6-8Y)</v>
      </c>
    </row>
    <row r="3126" spans="1:18" x14ac:dyDescent="0.35">
      <c r="A3126">
        <v>15795224</v>
      </c>
      <c r="B3126" t="s">
        <v>151</v>
      </c>
      <c r="C3126" t="s">
        <v>17</v>
      </c>
      <c r="D3126" t="s">
        <v>39</v>
      </c>
      <c r="E3126">
        <v>39</v>
      </c>
      <c r="F3126" t="s">
        <v>19</v>
      </c>
      <c r="G3126">
        <v>6</v>
      </c>
      <c r="H3126" s="4">
        <v>178585.46</v>
      </c>
      <c r="I3126" t="s">
        <v>33</v>
      </c>
      <c r="J3126">
        <v>1</v>
      </c>
      <c r="K3126">
        <v>760</v>
      </c>
      <c r="L3126" t="s">
        <v>35</v>
      </c>
      <c r="M3126" t="s">
        <v>21</v>
      </c>
      <c r="N3126" t="s">
        <v>32</v>
      </c>
      <c r="O3126" s="4">
        <v>67131.3</v>
      </c>
      <c r="P3126" t="s">
        <v>23</v>
      </c>
      <c r="Q3126" t="str" cm="1">
        <f t="array" ref="Q3126">_xlfn.IFS(
O3126&lt;50000,"Low Salary (&lt;$50K)",
O3126&lt;90000,"Lower Middle ($50K-$90K)",
O3126&lt;130000,"Middle ($90K-$130K)",
O3126&lt;170000,"Upper Middle ($130K-$170K)",
O3126&gt;=170000,"High Salary (&gt;$170K)"
)</f>
        <v>Lower Middle ($50K-$90K)</v>
      </c>
      <c r="R3126" t="str" cm="1">
        <f t="array" ref="R3126">_xlfn.IFS(
G3126&lt;=2,"New Customers (0-2Y)",
G3126&lt;=5,"Growing Customers (3-5Y)",
G3126&lt;=8,"Established Customers (6-8Y)",
G3126&lt;=10,"Loyal Customers (9-10Y)"
)</f>
        <v>Established Customers (6-8Y)</v>
      </c>
    </row>
    <row r="3127" spans="1:18" x14ac:dyDescent="0.35">
      <c r="A3127">
        <v>15685346</v>
      </c>
      <c r="B3127" t="s">
        <v>38</v>
      </c>
      <c r="C3127" t="s">
        <v>26</v>
      </c>
      <c r="D3127" t="s">
        <v>18</v>
      </c>
      <c r="E3127">
        <v>26</v>
      </c>
      <c r="F3127" t="s">
        <v>43</v>
      </c>
      <c r="G3127">
        <v>4</v>
      </c>
      <c r="H3127" s="4">
        <v>135889.13</v>
      </c>
      <c r="I3127" t="s">
        <v>33</v>
      </c>
      <c r="J3127">
        <v>1</v>
      </c>
      <c r="K3127">
        <v>736</v>
      </c>
      <c r="L3127" t="s">
        <v>35</v>
      </c>
      <c r="M3127" t="s">
        <v>21</v>
      </c>
      <c r="N3127" t="s">
        <v>22</v>
      </c>
      <c r="O3127" s="4">
        <v>165692.03</v>
      </c>
      <c r="P3127" t="s">
        <v>28</v>
      </c>
      <c r="Q3127" t="str" cm="1">
        <f t="array" ref="Q3127">_xlfn.IFS(
O3127&lt;50000,"Low Salary (&lt;$50K)",
O3127&lt;90000,"Lower Middle ($50K-$90K)",
O3127&lt;130000,"Middle ($90K-$130K)",
O3127&lt;170000,"Upper Middle ($130K-$170K)",
O3127&gt;=170000,"High Salary (&gt;$170K)"
)</f>
        <v>Upper Middle ($130K-$170K)</v>
      </c>
      <c r="R3127" t="str" cm="1">
        <f t="array" ref="R3127">_xlfn.IFS(
G3127&lt;=2,"New Customers (0-2Y)",
G3127&lt;=5,"Growing Customers (3-5Y)",
G3127&lt;=8,"Established Customers (6-8Y)",
G3127&lt;=10,"Loyal Customers (9-10Y)"
)</f>
        <v>Growing Customers (3-5Y)</v>
      </c>
    </row>
    <row r="3128" spans="1:18" x14ac:dyDescent="0.35">
      <c r="A3128">
        <v>15691808</v>
      </c>
      <c r="B3128" t="s">
        <v>459</v>
      </c>
      <c r="C3128" t="s">
        <v>17</v>
      </c>
      <c r="D3128" t="s">
        <v>39</v>
      </c>
      <c r="E3128">
        <v>43</v>
      </c>
      <c r="F3128" t="s">
        <v>19</v>
      </c>
      <c r="G3128">
        <v>7</v>
      </c>
      <c r="H3128" s="4">
        <v>134919.85</v>
      </c>
      <c r="I3128" t="s">
        <v>33</v>
      </c>
      <c r="J3128">
        <v>1</v>
      </c>
      <c r="K3128">
        <v>656</v>
      </c>
      <c r="L3128" t="s">
        <v>20</v>
      </c>
      <c r="M3128" t="s">
        <v>21</v>
      </c>
      <c r="N3128" t="s">
        <v>32</v>
      </c>
      <c r="O3128" s="4">
        <v>194691.95</v>
      </c>
      <c r="P3128" t="s">
        <v>28</v>
      </c>
      <c r="Q3128" t="str" cm="1">
        <f t="array" ref="Q3128">_xlfn.IFS(
O3128&lt;50000,"Low Salary (&lt;$50K)",
O3128&lt;90000,"Lower Middle ($50K-$90K)",
O3128&lt;130000,"Middle ($90K-$130K)",
O3128&lt;170000,"Upper Middle ($130K-$170K)",
O3128&gt;=170000,"High Salary (&gt;$170K)"
)</f>
        <v>High Salary (&gt;$170K)</v>
      </c>
      <c r="R3128" t="str" cm="1">
        <f t="array" ref="R3128">_xlfn.IFS(
G3128&lt;=2,"New Customers (0-2Y)",
G3128&lt;=5,"Growing Customers (3-5Y)",
G3128&lt;=8,"Established Customers (6-8Y)",
G3128&lt;=10,"Loyal Customers (9-10Y)"
)</f>
        <v>Established Customers (6-8Y)</v>
      </c>
    </row>
    <row r="3129" spans="1:18" x14ac:dyDescent="0.35">
      <c r="A3129">
        <v>15721007</v>
      </c>
      <c r="B3129" t="s">
        <v>1589</v>
      </c>
      <c r="C3129" t="s">
        <v>42</v>
      </c>
      <c r="D3129" t="s">
        <v>39</v>
      </c>
      <c r="E3129">
        <v>33</v>
      </c>
      <c r="F3129" t="s">
        <v>19</v>
      </c>
      <c r="G3129">
        <v>8</v>
      </c>
      <c r="H3129" s="4">
        <v>115130.34</v>
      </c>
      <c r="I3129" t="s">
        <v>33</v>
      </c>
      <c r="J3129">
        <v>1</v>
      </c>
      <c r="K3129">
        <v>776</v>
      </c>
      <c r="L3129" t="s">
        <v>35</v>
      </c>
      <c r="M3129" t="s">
        <v>27</v>
      </c>
      <c r="N3129" t="s">
        <v>32</v>
      </c>
      <c r="O3129" s="4">
        <v>129525.5</v>
      </c>
      <c r="P3129" t="s">
        <v>23</v>
      </c>
      <c r="Q3129" t="str" cm="1">
        <f t="array" ref="Q3129">_xlfn.IFS(
O3129&lt;50000,"Low Salary (&lt;$50K)",
O3129&lt;90000,"Lower Middle ($50K-$90K)",
O3129&lt;130000,"Middle ($90K-$130K)",
O3129&lt;170000,"Upper Middle ($130K-$170K)",
O3129&gt;=170000,"High Salary (&gt;$170K)"
)</f>
        <v>Middle ($90K-$130K)</v>
      </c>
      <c r="R3129" t="str" cm="1">
        <f t="array" ref="R3129">_xlfn.IFS(
G3129&lt;=2,"New Customers (0-2Y)",
G3129&lt;=5,"Growing Customers (3-5Y)",
G3129&lt;=8,"Established Customers (6-8Y)",
G3129&lt;=10,"Loyal Customers (9-10Y)"
)</f>
        <v>Established Customers (6-8Y)</v>
      </c>
    </row>
    <row r="3130" spans="1:18" x14ac:dyDescent="0.35">
      <c r="A3130">
        <v>15794253</v>
      </c>
      <c r="B3130" t="s">
        <v>1590</v>
      </c>
      <c r="C3130" t="s">
        <v>26</v>
      </c>
      <c r="D3130" t="s">
        <v>18</v>
      </c>
      <c r="E3130">
        <v>34</v>
      </c>
      <c r="F3130" t="s">
        <v>19</v>
      </c>
      <c r="G3130">
        <v>6</v>
      </c>
      <c r="H3130" s="4">
        <v>138190.13</v>
      </c>
      <c r="I3130" t="s">
        <v>33</v>
      </c>
      <c r="J3130">
        <v>2</v>
      </c>
      <c r="K3130">
        <v>832</v>
      </c>
      <c r="L3130" t="s">
        <v>37</v>
      </c>
      <c r="M3130" t="s">
        <v>27</v>
      </c>
      <c r="N3130" t="s">
        <v>22</v>
      </c>
      <c r="O3130" s="4">
        <v>146511.20000000001</v>
      </c>
      <c r="P3130" t="s">
        <v>28</v>
      </c>
      <c r="Q3130" t="str" cm="1">
        <f t="array" ref="Q3130">_xlfn.IFS(
O3130&lt;50000,"Low Salary (&lt;$50K)",
O3130&lt;90000,"Lower Middle ($50K-$90K)",
O3130&lt;130000,"Middle ($90K-$130K)",
O3130&lt;170000,"Upper Middle ($130K-$170K)",
O3130&gt;=170000,"High Salary (&gt;$170K)"
)</f>
        <v>Upper Middle ($130K-$170K)</v>
      </c>
      <c r="R3130" t="str" cm="1">
        <f t="array" ref="R3130">_xlfn.IFS(
G3130&lt;=2,"New Customers (0-2Y)",
G3130&lt;=5,"Growing Customers (3-5Y)",
G3130&lt;=8,"Established Customers (6-8Y)",
G3130&lt;=10,"Loyal Customers (9-10Y)"
)</f>
        <v>Established Customers (6-8Y)</v>
      </c>
    </row>
    <row r="3131" spans="1:18" x14ac:dyDescent="0.35">
      <c r="A3131">
        <v>15694453</v>
      </c>
      <c r="B3131" t="s">
        <v>595</v>
      </c>
      <c r="C3131" t="s">
        <v>42</v>
      </c>
      <c r="D3131" t="s">
        <v>39</v>
      </c>
      <c r="E3131">
        <v>37</v>
      </c>
      <c r="F3131" t="s">
        <v>19</v>
      </c>
      <c r="G3131">
        <v>9</v>
      </c>
      <c r="H3131" s="4">
        <v>131519.49</v>
      </c>
      <c r="I3131" t="s">
        <v>33</v>
      </c>
      <c r="J3131">
        <v>2</v>
      </c>
      <c r="K3131">
        <v>631</v>
      </c>
      <c r="L3131" t="s">
        <v>20</v>
      </c>
      <c r="M3131" t="s">
        <v>21</v>
      </c>
      <c r="N3131" t="s">
        <v>22</v>
      </c>
      <c r="O3131" s="4">
        <v>51752.18</v>
      </c>
      <c r="P3131" t="s">
        <v>28</v>
      </c>
      <c r="Q3131" t="str" cm="1">
        <f t="array" ref="Q3131">_xlfn.IFS(
O3131&lt;50000,"Low Salary (&lt;$50K)",
O3131&lt;90000,"Lower Middle ($50K-$90K)",
O3131&lt;130000,"Middle ($90K-$130K)",
O3131&lt;170000,"Upper Middle ($130K-$170K)",
O3131&gt;=170000,"High Salary (&gt;$170K)"
)</f>
        <v>Lower Middle ($50K-$90K)</v>
      </c>
      <c r="R3131" t="str" cm="1">
        <f t="array" ref="R3131">_xlfn.IFS(
G3131&lt;=2,"New Customers (0-2Y)",
G3131&lt;=5,"Growing Customers (3-5Y)",
G3131&lt;=8,"Established Customers (6-8Y)",
G3131&lt;=10,"Loyal Customers (9-10Y)"
)</f>
        <v>Loyal Customers (9-10Y)</v>
      </c>
    </row>
    <row r="3132" spans="1:18" x14ac:dyDescent="0.35">
      <c r="A3132">
        <v>15813113</v>
      </c>
      <c r="B3132" t="s">
        <v>208</v>
      </c>
      <c r="C3132" t="s">
        <v>26</v>
      </c>
      <c r="D3132" t="s">
        <v>18</v>
      </c>
      <c r="E3132">
        <v>56</v>
      </c>
      <c r="F3132" t="s">
        <v>19</v>
      </c>
      <c r="G3132">
        <v>5</v>
      </c>
      <c r="H3132" s="4">
        <v>0</v>
      </c>
      <c r="I3132" t="s">
        <v>24</v>
      </c>
      <c r="J3132">
        <v>1</v>
      </c>
      <c r="K3132">
        <v>795</v>
      </c>
      <c r="L3132" t="s">
        <v>37</v>
      </c>
      <c r="M3132" t="s">
        <v>21</v>
      </c>
      <c r="N3132" t="s">
        <v>32</v>
      </c>
      <c r="O3132" s="4">
        <v>35418.69</v>
      </c>
      <c r="P3132" t="s">
        <v>23</v>
      </c>
      <c r="Q3132" t="str" cm="1">
        <f t="array" ref="Q3132">_xlfn.IFS(
O3132&lt;50000,"Low Salary (&lt;$50K)",
O3132&lt;90000,"Lower Middle ($50K-$90K)",
O3132&lt;130000,"Middle ($90K-$130K)",
O3132&lt;170000,"Upper Middle ($130K-$170K)",
O3132&gt;=170000,"High Salary (&gt;$170K)"
)</f>
        <v>Low Salary (&lt;$50K)</v>
      </c>
      <c r="R3132" t="str" cm="1">
        <f t="array" ref="R3132">_xlfn.IFS(
G3132&lt;=2,"New Customers (0-2Y)",
G3132&lt;=5,"Growing Customers (3-5Y)",
G3132&lt;=8,"Established Customers (6-8Y)",
G3132&lt;=10,"Loyal Customers (9-10Y)"
)</f>
        <v>Growing Customers (3-5Y)</v>
      </c>
    </row>
    <row r="3133" spans="1:18" x14ac:dyDescent="0.35">
      <c r="A3133">
        <v>15614187</v>
      </c>
      <c r="B3133" t="s">
        <v>1591</v>
      </c>
      <c r="C3133" t="s">
        <v>42</v>
      </c>
      <c r="D3133" t="s">
        <v>18</v>
      </c>
      <c r="E3133">
        <v>39</v>
      </c>
      <c r="F3133" t="s">
        <v>19</v>
      </c>
      <c r="G3133">
        <v>3</v>
      </c>
      <c r="H3133" s="4">
        <v>126935.98</v>
      </c>
      <c r="I3133" t="s">
        <v>33</v>
      </c>
      <c r="J3133">
        <v>2</v>
      </c>
      <c r="K3133">
        <v>648</v>
      </c>
      <c r="L3133" t="s">
        <v>20</v>
      </c>
      <c r="M3133" t="s">
        <v>27</v>
      </c>
      <c r="N3133" t="s">
        <v>22</v>
      </c>
      <c r="O3133" s="4">
        <v>57995.74</v>
      </c>
      <c r="P3133" t="s">
        <v>28</v>
      </c>
      <c r="Q3133" t="str" cm="1">
        <f t="array" ref="Q3133">_xlfn.IFS(
O3133&lt;50000,"Low Salary (&lt;$50K)",
O3133&lt;90000,"Lower Middle ($50K-$90K)",
O3133&lt;130000,"Middle ($90K-$130K)",
O3133&lt;170000,"Upper Middle ($130K-$170K)",
O3133&gt;=170000,"High Salary (&gt;$170K)"
)</f>
        <v>Lower Middle ($50K-$90K)</v>
      </c>
      <c r="R3133" t="str" cm="1">
        <f t="array" ref="R3133">_xlfn.IFS(
G3133&lt;=2,"New Customers (0-2Y)",
G3133&lt;=5,"Growing Customers (3-5Y)",
G3133&lt;=8,"Established Customers (6-8Y)",
G3133&lt;=10,"Loyal Customers (9-10Y)"
)</f>
        <v>Growing Customers (3-5Y)</v>
      </c>
    </row>
    <row r="3134" spans="1:18" x14ac:dyDescent="0.35">
      <c r="A3134">
        <v>15619407</v>
      </c>
      <c r="B3134" t="s">
        <v>1592</v>
      </c>
      <c r="C3134" t="s">
        <v>17</v>
      </c>
      <c r="D3134" t="s">
        <v>39</v>
      </c>
      <c r="E3134">
        <v>39</v>
      </c>
      <c r="F3134" t="s">
        <v>19</v>
      </c>
      <c r="G3134">
        <v>4</v>
      </c>
      <c r="H3134" s="4">
        <v>133707.09</v>
      </c>
      <c r="I3134" t="s">
        <v>33</v>
      </c>
      <c r="J3134">
        <v>1</v>
      </c>
      <c r="K3134">
        <v>615</v>
      </c>
      <c r="L3134" t="s">
        <v>20</v>
      </c>
      <c r="M3134" t="s">
        <v>21</v>
      </c>
      <c r="N3134" t="s">
        <v>22</v>
      </c>
      <c r="O3134" s="4">
        <v>108152.75</v>
      </c>
      <c r="P3134" t="s">
        <v>28</v>
      </c>
      <c r="Q3134" t="str" cm="1">
        <f t="array" ref="Q3134">_xlfn.IFS(
O3134&lt;50000,"Low Salary (&lt;$50K)",
O3134&lt;90000,"Lower Middle ($50K-$90K)",
O3134&lt;130000,"Middle ($90K-$130K)",
O3134&lt;170000,"Upper Middle ($130K-$170K)",
O3134&gt;=170000,"High Salary (&gt;$170K)"
)</f>
        <v>Middle ($90K-$130K)</v>
      </c>
      <c r="R3134" t="str" cm="1">
        <f t="array" ref="R3134">_xlfn.IFS(
G3134&lt;=2,"New Customers (0-2Y)",
G3134&lt;=5,"Growing Customers (3-5Y)",
G3134&lt;=8,"Established Customers (6-8Y)",
G3134&lt;=10,"Loyal Customers (9-10Y)"
)</f>
        <v>Growing Customers (3-5Y)</v>
      </c>
    </row>
    <row r="3135" spans="1:18" x14ac:dyDescent="0.35">
      <c r="A3135">
        <v>15646227</v>
      </c>
      <c r="B3135" t="s">
        <v>1593</v>
      </c>
      <c r="C3135" t="s">
        <v>17</v>
      </c>
      <c r="D3135" t="s">
        <v>18</v>
      </c>
      <c r="E3135">
        <v>27</v>
      </c>
      <c r="F3135" t="s">
        <v>43</v>
      </c>
      <c r="G3135">
        <v>1</v>
      </c>
      <c r="H3135" s="4">
        <v>97893.2</v>
      </c>
      <c r="I3135" t="s">
        <v>29</v>
      </c>
      <c r="J3135">
        <v>1</v>
      </c>
      <c r="K3135">
        <v>682</v>
      </c>
      <c r="L3135" t="s">
        <v>35</v>
      </c>
      <c r="M3135" t="s">
        <v>21</v>
      </c>
      <c r="N3135" t="s">
        <v>32</v>
      </c>
      <c r="O3135" s="4">
        <v>166144.98000000001</v>
      </c>
      <c r="P3135" t="s">
        <v>28</v>
      </c>
      <c r="Q3135" t="str" cm="1">
        <f t="array" ref="Q3135">_xlfn.IFS(
O3135&lt;50000,"Low Salary (&lt;$50K)",
O3135&lt;90000,"Lower Middle ($50K-$90K)",
O3135&lt;130000,"Middle ($90K-$130K)",
O3135&lt;170000,"Upper Middle ($130K-$170K)",
O3135&gt;=170000,"High Salary (&gt;$170K)"
)</f>
        <v>Upper Middle ($130K-$170K)</v>
      </c>
      <c r="R3135" t="str" cm="1">
        <f t="array" ref="R3135">_xlfn.IFS(
G3135&lt;=2,"New Customers (0-2Y)",
G3135&lt;=5,"Growing Customers (3-5Y)",
G3135&lt;=8,"Established Customers (6-8Y)",
G3135&lt;=10,"Loyal Customers (9-10Y)"
)</f>
        <v>New Customers (0-2Y)</v>
      </c>
    </row>
    <row r="3136" spans="1:18" x14ac:dyDescent="0.35">
      <c r="A3136">
        <v>15660541</v>
      </c>
      <c r="B3136" t="s">
        <v>176</v>
      </c>
      <c r="C3136" t="s">
        <v>17</v>
      </c>
      <c r="D3136" t="s">
        <v>39</v>
      </c>
      <c r="E3136">
        <v>34</v>
      </c>
      <c r="F3136" t="s">
        <v>19</v>
      </c>
      <c r="G3136">
        <v>5</v>
      </c>
      <c r="H3136" s="4">
        <v>127900.03</v>
      </c>
      <c r="I3136" t="s">
        <v>33</v>
      </c>
      <c r="J3136">
        <v>1</v>
      </c>
      <c r="K3136">
        <v>694</v>
      </c>
      <c r="L3136" t="s">
        <v>35</v>
      </c>
      <c r="M3136" t="s">
        <v>21</v>
      </c>
      <c r="N3136" t="s">
        <v>32</v>
      </c>
      <c r="O3136" s="4">
        <v>101737.8</v>
      </c>
      <c r="P3136" t="s">
        <v>28</v>
      </c>
      <c r="Q3136" t="str" cm="1">
        <f t="array" ref="Q3136">_xlfn.IFS(
O3136&lt;50000,"Low Salary (&lt;$50K)",
O3136&lt;90000,"Lower Middle ($50K-$90K)",
O3136&lt;130000,"Middle ($90K-$130K)",
O3136&lt;170000,"Upper Middle ($130K-$170K)",
O3136&gt;=170000,"High Salary (&gt;$170K)"
)</f>
        <v>Middle ($90K-$130K)</v>
      </c>
      <c r="R3136" t="str" cm="1">
        <f t="array" ref="R3136">_xlfn.IFS(
G3136&lt;=2,"New Customers (0-2Y)",
G3136&lt;=5,"Growing Customers (3-5Y)",
G3136&lt;=8,"Established Customers (6-8Y)",
G3136&lt;=10,"Loyal Customers (9-10Y)"
)</f>
        <v>Growing Customers (3-5Y)</v>
      </c>
    </row>
    <row r="3137" spans="1:18" x14ac:dyDescent="0.35">
      <c r="A3137">
        <v>15753874</v>
      </c>
      <c r="B3137" t="s">
        <v>601</v>
      </c>
      <c r="C3137" t="s">
        <v>17</v>
      </c>
      <c r="D3137" t="s">
        <v>39</v>
      </c>
      <c r="E3137">
        <v>37</v>
      </c>
      <c r="F3137" t="s">
        <v>19</v>
      </c>
      <c r="G3137">
        <v>10</v>
      </c>
      <c r="H3137" s="4">
        <v>143835.47</v>
      </c>
      <c r="I3137" t="s">
        <v>33</v>
      </c>
      <c r="J3137">
        <v>1</v>
      </c>
      <c r="K3137">
        <v>694</v>
      </c>
      <c r="L3137" t="s">
        <v>35</v>
      </c>
      <c r="M3137" t="s">
        <v>27</v>
      </c>
      <c r="N3137" t="s">
        <v>22</v>
      </c>
      <c r="O3137" s="4">
        <v>33326.71</v>
      </c>
      <c r="P3137" t="s">
        <v>28</v>
      </c>
      <c r="Q3137" t="str" cm="1">
        <f t="array" ref="Q3137">_xlfn.IFS(
O3137&lt;50000,"Low Salary (&lt;$50K)",
O3137&lt;90000,"Lower Middle ($50K-$90K)",
O3137&lt;130000,"Middle ($90K-$130K)",
O3137&lt;170000,"Upper Middle ($130K-$170K)",
O3137&gt;=170000,"High Salary (&gt;$170K)"
)</f>
        <v>Low Salary (&lt;$50K)</v>
      </c>
      <c r="R3137" t="str" cm="1">
        <f t="array" ref="R3137">_xlfn.IFS(
G3137&lt;=2,"New Customers (0-2Y)",
G3137&lt;=5,"Growing Customers (3-5Y)",
G3137&lt;=8,"Established Customers (6-8Y)",
G3137&lt;=10,"Loyal Customers (9-10Y)"
)</f>
        <v>Loyal Customers (9-10Y)</v>
      </c>
    </row>
    <row r="3138" spans="1:18" x14ac:dyDescent="0.35">
      <c r="A3138">
        <v>15617877</v>
      </c>
      <c r="B3138" t="s">
        <v>1594</v>
      </c>
      <c r="C3138" t="s">
        <v>17</v>
      </c>
      <c r="D3138" t="s">
        <v>39</v>
      </c>
      <c r="E3138">
        <v>44</v>
      </c>
      <c r="F3138" t="s">
        <v>19</v>
      </c>
      <c r="G3138">
        <v>0</v>
      </c>
      <c r="H3138" s="4">
        <v>0</v>
      </c>
      <c r="I3138" t="s">
        <v>24</v>
      </c>
      <c r="J3138">
        <v>2</v>
      </c>
      <c r="K3138">
        <v>607</v>
      </c>
      <c r="L3138" t="s">
        <v>20</v>
      </c>
      <c r="M3138" t="s">
        <v>21</v>
      </c>
      <c r="N3138" t="s">
        <v>22</v>
      </c>
      <c r="O3138" s="4">
        <v>81140.09</v>
      </c>
      <c r="P3138" t="s">
        <v>28</v>
      </c>
      <c r="Q3138" t="str" cm="1">
        <f t="array" ref="Q3138">_xlfn.IFS(
O3138&lt;50000,"Low Salary (&lt;$50K)",
O3138&lt;90000,"Lower Middle ($50K-$90K)",
O3138&lt;130000,"Middle ($90K-$130K)",
O3138&lt;170000,"Upper Middle ($130K-$170K)",
O3138&gt;=170000,"High Salary (&gt;$170K)"
)</f>
        <v>Lower Middle ($50K-$90K)</v>
      </c>
      <c r="R3138" t="str" cm="1">
        <f t="array" ref="R3138">_xlfn.IFS(
G3138&lt;=2,"New Customers (0-2Y)",
G3138&lt;=5,"Growing Customers (3-5Y)",
G3138&lt;=8,"Established Customers (6-8Y)",
G3138&lt;=10,"Loyal Customers (9-10Y)"
)</f>
        <v>New Customers (0-2Y)</v>
      </c>
    </row>
    <row r="3139" spans="1:18" x14ac:dyDescent="0.35">
      <c r="A3139">
        <v>15772073</v>
      </c>
      <c r="B3139" t="s">
        <v>1595</v>
      </c>
      <c r="C3139" t="s">
        <v>17</v>
      </c>
      <c r="D3139" t="s">
        <v>39</v>
      </c>
      <c r="E3139">
        <v>48</v>
      </c>
      <c r="F3139" t="s">
        <v>19</v>
      </c>
      <c r="G3139">
        <v>10</v>
      </c>
      <c r="H3139" s="4">
        <v>0</v>
      </c>
      <c r="I3139" t="s">
        <v>24</v>
      </c>
      <c r="J3139">
        <v>1</v>
      </c>
      <c r="K3139">
        <v>664</v>
      </c>
      <c r="L3139" t="s">
        <v>35</v>
      </c>
      <c r="M3139" t="s">
        <v>21</v>
      </c>
      <c r="N3139" t="s">
        <v>32</v>
      </c>
      <c r="O3139" s="4">
        <v>140173.17000000001</v>
      </c>
      <c r="P3139" t="s">
        <v>23</v>
      </c>
      <c r="Q3139" t="str" cm="1">
        <f t="array" ref="Q3139">_xlfn.IFS(
O3139&lt;50000,"Low Salary (&lt;$50K)",
O3139&lt;90000,"Lower Middle ($50K-$90K)",
O3139&lt;130000,"Middle ($90K-$130K)",
O3139&lt;170000,"Upper Middle ($130K-$170K)",
O3139&gt;=170000,"High Salary (&gt;$170K)"
)</f>
        <v>Upper Middle ($130K-$170K)</v>
      </c>
      <c r="R3139" t="str" cm="1">
        <f t="array" ref="R3139">_xlfn.IFS(
G3139&lt;=2,"New Customers (0-2Y)",
G3139&lt;=5,"Growing Customers (3-5Y)",
G3139&lt;=8,"Established Customers (6-8Y)",
G3139&lt;=10,"Loyal Customers (9-10Y)"
)</f>
        <v>Loyal Customers (9-10Y)</v>
      </c>
    </row>
    <row r="3140" spans="1:18" x14ac:dyDescent="0.35">
      <c r="A3140">
        <v>15701537</v>
      </c>
      <c r="B3140" t="s">
        <v>1596</v>
      </c>
      <c r="C3140" t="s">
        <v>17</v>
      </c>
      <c r="D3140" t="s">
        <v>39</v>
      </c>
      <c r="E3140">
        <v>60</v>
      </c>
      <c r="F3140" t="s">
        <v>2967</v>
      </c>
      <c r="G3140">
        <v>2</v>
      </c>
      <c r="H3140" s="4">
        <v>0</v>
      </c>
      <c r="I3140" t="s">
        <v>24</v>
      </c>
      <c r="J3140">
        <v>1</v>
      </c>
      <c r="K3140">
        <v>756</v>
      </c>
      <c r="L3140" t="s">
        <v>35</v>
      </c>
      <c r="M3140" t="s">
        <v>21</v>
      </c>
      <c r="N3140" t="s">
        <v>22</v>
      </c>
      <c r="O3140" s="4">
        <v>166513.49</v>
      </c>
      <c r="P3140" t="s">
        <v>23</v>
      </c>
      <c r="Q3140" t="str" cm="1">
        <f t="array" ref="Q3140">_xlfn.IFS(
O3140&lt;50000,"Low Salary (&lt;$50K)",
O3140&lt;90000,"Lower Middle ($50K-$90K)",
O3140&lt;130000,"Middle ($90K-$130K)",
O3140&lt;170000,"Upper Middle ($130K-$170K)",
O3140&gt;=170000,"High Salary (&gt;$170K)"
)</f>
        <v>Upper Middle ($130K-$170K)</v>
      </c>
      <c r="R3140" t="str" cm="1">
        <f t="array" ref="R3140">_xlfn.IFS(
G3140&lt;=2,"New Customers (0-2Y)",
G3140&lt;=5,"Growing Customers (3-5Y)",
G3140&lt;=8,"Established Customers (6-8Y)",
G3140&lt;=10,"Loyal Customers (9-10Y)"
)</f>
        <v>New Customers (0-2Y)</v>
      </c>
    </row>
    <row r="3141" spans="1:18" x14ac:dyDescent="0.35">
      <c r="A3141">
        <v>15736228</v>
      </c>
      <c r="B3141" t="s">
        <v>550</v>
      </c>
      <c r="C3141" t="s">
        <v>17</v>
      </c>
      <c r="D3141" t="s">
        <v>18</v>
      </c>
      <c r="E3141">
        <v>40</v>
      </c>
      <c r="F3141" t="s">
        <v>19</v>
      </c>
      <c r="G3141">
        <v>3</v>
      </c>
      <c r="H3141" s="4">
        <v>129596.77</v>
      </c>
      <c r="I3141" t="s">
        <v>33</v>
      </c>
      <c r="J3141">
        <v>1</v>
      </c>
      <c r="K3141">
        <v>645</v>
      </c>
      <c r="L3141" t="s">
        <v>20</v>
      </c>
      <c r="M3141" t="s">
        <v>21</v>
      </c>
      <c r="N3141" t="s">
        <v>22</v>
      </c>
      <c r="O3141" s="4">
        <v>103232.6</v>
      </c>
      <c r="P3141" t="s">
        <v>28</v>
      </c>
      <c r="Q3141" t="str" cm="1">
        <f t="array" ref="Q3141">_xlfn.IFS(
O3141&lt;50000,"Low Salary (&lt;$50K)",
O3141&lt;90000,"Lower Middle ($50K-$90K)",
O3141&lt;130000,"Middle ($90K-$130K)",
O3141&lt;170000,"Upper Middle ($130K-$170K)",
O3141&gt;=170000,"High Salary (&gt;$170K)"
)</f>
        <v>Middle ($90K-$130K)</v>
      </c>
      <c r="R3141" t="str" cm="1">
        <f t="array" ref="R3141">_xlfn.IFS(
G3141&lt;=2,"New Customers (0-2Y)",
G3141&lt;=5,"Growing Customers (3-5Y)",
G3141&lt;=8,"Established Customers (6-8Y)",
G3141&lt;=10,"Loyal Customers (9-10Y)"
)</f>
        <v>Growing Customers (3-5Y)</v>
      </c>
    </row>
    <row r="3142" spans="1:18" x14ac:dyDescent="0.35">
      <c r="A3142">
        <v>15780572</v>
      </c>
      <c r="B3142" t="s">
        <v>1597</v>
      </c>
      <c r="C3142" t="s">
        <v>26</v>
      </c>
      <c r="D3142" t="s">
        <v>39</v>
      </c>
      <c r="E3142">
        <v>30</v>
      </c>
      <c r="F3142" t="s">
        <v>19</v>
      </c>
      <c r="G3142">
        <v>4</v>
      </c>
      <c r="H3142" s="4">
        <v>0</v>
      </c>
      <c r="I3142" t="s">
        <v>24</v>
      </c>
      <c r="J3142">
        <v>2</v>
      </c>
      <c r="K3142">
        <v>653</v>
      </c>
      <c r="L3142" t="s">
        <v>20</v>
      </c>
      <c r="M3142" t="s">
        <v>21</v>
      </c>
      <c r="N3142" t="s">
        <v>32</v>
      </c>
      <c r="O3142" s="4">
        <v>120736.04</v>
      </c>
      <c r="P3142" t="s">
        <v>28</v>
      </c>
      <c r="Q3142" t="str" cm="1">
        <f t="array" ref="Q3142">_xlfn.IFS(
O3142&lt;50000,"Low Salary (&lt;$50K)",
O3142&lt;90000,"Lower Middle ($50K-$90K)",
O3142&lt;130000,"Middle ($90K-$130K)",
O3142&lt;170000,"Upper Middle ($130K-$170K)",
O3142&gt;=170000,"High Salary (&gt;$170K)"
)</f>
        <v>Middle ($90K-$130K)</v>
      </c>
      <c r="R3142" t="str" cm="1">
        <f t="array" ref="R3142">_xlfn.IFS(
G3142&lt;=2,"New Customers (0-2Y)",
G3142&lt;=5,"Growing Customers (3-5Y)",
G3142&lt;=8,"Established Customers (6-8Y)",
G3142&lt;=10,"Loyal Customers (9-10Y)"
)</f>
        <v>Growing Customers (3-5Y)</v>
      </c>
    </row>
    <row r="3143" spans="1:18" x14ac:dyDescent="0.35">
      <c r="A3143">
        <v>15769596</v>
      </c>
      <c r="B3143" t="s">
        <v>61</v>
      </c>
      <c r="C3143" t="s">
        <v>42</v>
      </c>
      <c r="D3143" t="s">
        <v>18</v>
      </c>
      <c r="E3143">
        <v>24</v>
      </c>
      <c r="F3143" t="s">
        <v>43</v>
      </c>
      <c r="G3143">
        <v>2</v>
      </c>
      <c r="H3143" s="4">
        <v>110407.44</v>
      </c>
      <c r="I3143" t="s">
        <v>33</v>
      </c>
      <c r="J3143">
        <v>2</v>
      </c>
      <c r="K3143">
        <v>710</v>
      </c>
      <c r="L3143" t="s">
        <v>35</v>
      </c>
      <c r="M3143" t="s">
        <v>27</v>
      </c>
      <c r="N3143" t="s">
        <v>32</v>
      </c>
      <c r="O3143" s="4">
        <v>15832.43</v>
      </c>
      <c r="P3143" t="s">
        <v>23</v>
      </c>
      <c r="Q3143" t="str" cm="1">
        <f t="array" ref="Q3143">_xlfn.IFS(
O3143&lt;50000,"Low Salary (&lt;$50K)",
O3143&lt;90000,"Lower Middle ($50K-$90K)",
O3143&lt;130000,"Middle ($90K-$130K)",
O3143&lt;170000,"Upper Middle ($130K-$170K)",
O3143&gt;=170000,"High Salary (&gt;$170K)"
)</f>
        <v>Low Salary (&lt;$50K)</v>
      </c>
      <c r="R3143" t="str" cm="1">
        <f t="array" ref="R3143">_xlfn.IFS(
G3143&lt;=2,"New Customers (0-2Y)",
G3143&lt;=5,"Growing Customers (3-5Y)",
G3143&lt;=8,"Established Customers (6-8Y)",
G3143&lt;=10,"Loyal Customers (9-10Y)"
)</f>
        <v>New Customers (0-2Y)</v>
      </c>
    </row>
    <row r="3144" spans="1:18" x14ac:dyDescent="0.35">
      <c r="A3144">
        <v>15586996</v>
      </c>
      <c r="B3144" t="s">
        <v>66</v>
      </c>
      <c r="C3144" t="s">
        <v>17</v>
      </c>
      <c r="D3144" t="s">
        <v>18</v>
      </c>
      <c r="E3144">
        <v>76</v>
      </c>
      <c r="F3144" t="s">
        <v>2967</v>
      </c>
      <c r="G3144">
        <v>7</v>
      </c>
      <c r="H3144" s="4">
        <v>0</v>
      </c>
      <c r="I3144" t="s">
        <v>24</v>
      </c>
      <c r="J3144">
        <v>2</v>
      </c>
      <c r="K3144">
        <v>697</v>
      </c>
      <c r="L3144" t="s">
        <v>35</v>
      </c>
      <c r="M3144" t="s">
        <v>27</v>
      </c>
      <c r="N3144" t="s">
        <v>22</v>
      </c>
      <c r="O3144" s="4">
        <v>188772.45</v>
      </c>
      <c r="P3144" t="s">
        <v>28</v>
      </c>
      <c r="Q3144" t="str" cm="1">
        <f t="array" ref="Q3144">_xlfn.IFS(
O3144&lt;50000,"Low Salary (&lt;$50K)",
O3144&lt;90000,"Lower Middle ($50K-$90K)",
O3144&lt;130000,"Middle ($90K-$130K)",
O3144&lt;170000,"Upper Middle ($130K-$170K)",
O3144&gt;=170000,"High Salary (&gt;$170K)"
)</f>
        <v>High Salary (&gt;$170K)</v>
      </c>
      <c r="R3144" t="str" cm="1">
        <f t="array" ref="R3144">_xlfn.IFS(
G3144&lt;=2,"New Customers (0-2Y)",
G3144&lt;=5,"Growing Customers (3-5Y)",
G3144&lt;=8,"Established Customers (6-8Y)",
G3144&lt;=10,"Loyal Customers (9-10Y)"
)</f>
        <v>Established Customers (6-8Y)</v>
      </c>
    </row>
    <row r="3145" spans="1:18" x14ac:dyDescent="0.35">
      <c r="A3145">
        <v>15722061</v>
      </c>
      <c r="B3145" t="s">
        <v>291</v>
      </c>
      <c r="C3145" t="s">
        <v>42</v>
      </c>
      <c r="D3145" t="s">
        <v>18</v>
      </c>
      <c r="E3145">
        <v>41</v>
      </c>
      <c r="F3145" t="s">
        <v>19</v>
      </c>
      <c r="G3145">
        <v>8</v>
      </c>
      <c r="H3145" s="4">
        <v>142015.76</v>
      </c>
      <c r="I3145" t="s">
        <v>33</v>
      </c>
      <c r="J3145">
        <v>2</v>
      </c>
      <c r="K3145">
        <v>619</v>
      </c>
      <c r="L3145" t="s">
        <v>20</v>
      </c>
      <c r="M3145" t="s">
        <v>21</v>
      </c>
      <c r="N3145" t="s">
        <v>32</v>
      </c>
      <c r="O3145" s="4">
        <v>114323.66</v>
      </c>
      <c r="P3145" t="s">
        <v>28</v>
      </c>
      <c r="Q3145" t="str" cm="1">
        <f t="array" ref="Q3145">_xlfn.IFS(
O3145&lt;50000,"Low Salary (&lt;$50K)",
O3145&lt;90000,"Lower Middle ($50K-$90K)",
O3145&lt;130000,"Middle ($90K-$130K)",
O3145&lt;170000,"Upper Middle ($130K-$170K)",
O3145&gt;=170000,"High Salary (&gt;$170K)"
)</f>
        <v>Middle ($90K-$130K)</v>
      </c>
      <c r="R3145" t="str" cm="1">
        <f t="array" ref="R3145">_xlfn.IFS(
G3145&lt;=2,"New Customers (0-2Y)",
G3145&lt;=5,"Growing Customers (3-5Y)",
G3145&lt;=8,"Established Customers (6-8Y)",
G3145&lt;=10,"Loyal Customers (9-10Y)"
)</f>
        <v>Established Customers (6-8Y)</v>
      </c>
    </row>
    <row r="3146" spans="1:18" x14ac:dyDescent="0.35">
      <c r="A3146">
        <v>15638003</v>
      </c>
      <c r="B3146" t="s">
        <v>1598</v>
      </c>
      <c r="C3146" t="s">
        <v>26</v>
      </c>
      <c r="D3146" t="s">
        <v>39</v>
      </c>
      <c r="E3146">
        <v>55</v>
      </c>
      <c r="F3146" t="s">
        <v>19</v>
      </c>
      <c r="G3146">
        <v>1</v>
      </c>
      <c r="H3146" s="4">
        <v>81370.070000000007</v>
      </c>
      <c r="I3146" t="s">
        <v>29</v>
      </c>
      <c r="J3146">
        <v>1</v>
      </c>
      <c r="K3146">
        <v>648</v>
      </c>
      <c r="L3146" t="s">
        <v>20</v>
      </c>
      <c r="M3146" t="s">
        <v>27</v>
      </c>
      <c r="N3146" t="s">
        <v>22</v>
      </c>
      <c r="O3146" s="4">
        <v>181534.04</v>
      </c>
      <c r="P3146" t="s">
        <v>28</v>
      </c>
      <c r="Q3146" t="str" cm="1">
        <f t="array" ref="Q3146">_xlfn.IFS(
O3146&lt;50000,"Low Salary (&lt;$50K)",
O3146&lt;90000,"Lower Middle ($50K-$90K)",
O3146&lt;130000,"Middle ($90K-$130K)",
O3146&lt;170000,"Upper Middle ($130K-$170K)",
O3146&gt;=170000,"High Salary (&gt;$170K)"
)</f>
        <v>High Salary (&gt;$170K)</v>
      </c>
      <c r="R3146" t="str" cm="1">
        <f t="array" ref="R3146">_xlfn.IFS(
G3146&lt;=2,"New Customers (0-2Y)",
G3146&lt;=5,"Growing Customers (3-5Y)",
G3146&lt;=8,"Established Customers (6-8Y)",
G3146&lt;=10,"Loyal Customers (9-10Y)"
)</f>
        <v>New Customers (0-2Y)</v>
      </c>
    </row>
    <row r="3147" spans="1:18" x14ac:dyDescent="0.35">
      <c r="A3147">
        <v>15775590</v>
      </c>
      <c r="B3147" t="s">
        <v>821</v>
      </c>
      <c r="C3147" t="s">
        <v>42</v>
      </c>
      <c r="D3147" t="s">
        <v>18</v>
      </c>
      <c r="E3147">
        <v>48</v>
      </c>
      <c r="F3147" t="s">
        <v>19</v>
      </c>
      <c r="G3147">
        <v>2</v>
      </c>
      <c r="H3147" s="4">
        <v>69329.47</v>
      </c>
      <c r="I3147" t="s">
        <v>29</v>
      </c>
      <c r="J3147">
        <v>1</v>
      </c>
      <c r="K3147">
        <v>482</v>
      </c>
      <c r="L3147" t="s">
        <v>44</v>
      </c>
      <c r="M3147" t="s">
        <v>27</v>
      </c>
      <c r="N3147" t="s">
        <v>32</v>
      </c>
      <c r="O3147" s="4">
        <v>102640.52</v>
      </c>
      <c r="P3147" t="s">
        <v>23</v>
      </c>
      <c r="Q3147" t="str" cm="1">
        <f t="array" ref="Q3147">_xlfn.IFS(
O3147&lt;50000,"Low Salary (&lt;$50K)",
O3147&lt;90000,"Lower Middle ($50K-$90K)",
O3147&lt;130000,"Middle ($90K-$130K)",
O3147&lt;170000,"Upper Middle ($130K-$170K)",
O3147&gt;=170000,"High Salary (&gt;$170K)"
)</f>
        <v>Middle ($90K-$130K)</v>
      </c>
      <c r="R3147" t="str" cm="1">
        <f t="array" ref="R3147">_xlfn.IFS(
G3147&lt;=2,"New Customers (0-2Y)",
G3147&lt;=5,"Growing Customers (3-5Y)",
G3147&lt;=8,"Established Customers (6-8Y)",
G3147&lt;=10,"Loyal Customers (9-10Y)"
)</f>
        <v>New Customers (0-2Y)</v>
      </c>
    </row>
    <row r="3148" spans="1:18" x14ac:dyDescent="0.35">
      <c r="A3148">
        <v>15730688</v>
      </c>
      <c r="B3148" t="s">
        <v>1599</v>
      </c>
      <c r="C3148" t="s">
        <v>17</v>
      </c>
      <c r="D3148" t="s">
        <v>18</v>
      </c>
      <c r="E3148">
        <v>28</v>
      </c>
      <c r="F3148" t="s">
        <v>43</v>
      </c>
      <c r="G3148">
        <v>8</v>
      </c>
      <c r="H3148" s="4">
        <v>116755.5</v>
      </c>
      <c r="I3148" t="s">
        <v>33</v>
      </c>
      <c r="J3148">
        <v>2</v>
      </c>
      <c r="K3148">
        <v>548</v>
      </c>
      <c r="L3148" t="s">
        <v>31</v>
      </c>
      <c r="M3148" t="s">
        <v>21</v>
      </c>
      <c r="N3148" t="s">
        <v>22</v>
      </c>
      <c r="O3148" s="4">
        <v>158585.17000000001</v>
      </c>
      <c r="P3148" t="s">
        <v>23</v>
      </c>
      <c r="Q3148" t="str" cm="1">
        <f t="array" ref="Q3148">_xlfn.IFS(
O3148&lt;50000,"Low Salary (&lt;$50K)",
O3148&lt;90000,"Lower Middle ($50K-$90K)",
O3148&lt;130000,"Middle ($90K-$130K)",
O3148&lt;170000,"Upper Middle ($130K-$170K)",
O3148&gt;=170000,"High Salary (&gt;$170K)"
)</f>
        <v>Upper Middle ($130K-$170K)</v>
      </c>
      <c r="R3148" t="str" cm="1">
        <f t="array" ref="R3148">_xlfn.IFS(
G3148&lt;=2,"New Customers (0-2Y)",
G3148&lt;=5,"Growing Customers (3-5Y)",
G3148&lt;=8,"Established Customers (6-8Y)",
G3148&lt;=10,"Loyal Customers (9-10Y)"
)</f>
        <v>Established Customers (6-8Y)</v>
      </c>
    </row>
    <row r="3149" spans="1:18" x14ac:dyDescent="0.35">
      <c r="A3149">
        <v>15753102</v>
      </c>
      <c r="B3149" t="s">
        <v>1093</v>
      </c>
      <c r="C3149" t="s">
        <v>26</v>
      </c>
      <c r="D3149" t="s">
        <v>39</v>
      </c>
      <c r="E3149">
        <v>44</v>
      </c>
      <c r="F3149" t="s">
        <v>19</v>
      </c>
      <c r="G3149">
        <v>6</v>
      </c>
      <c r="H3149" s="4">
        <v>83870.33</v>
      </c>
      <c r="I3149" t="s">
        <v>29</v>
      </c>
      <c r="J3149">
        <v>1</v>
      </c>
      <c r="K3149">
        <v>752</v>
      </c>
      <c r="L3149" t="s">
        <v>35</v>
      </c>
      <c r="M3149" t="s">
        <v>21</v>
      </c>
      <c r="N3149" t="s">
        <v>32</v>
      </c>
      <c r="O3149" s="4">
        <v>178722.24</v>
      </c>
      <c r="P3149" t="s">
        <v>28</v>
      </c>
      <c r="Q3149" t="str" cm="1">
        <f t="array" ref="Q3149">_xlfn.IFS(
O3149&lt;50000,"Low Salary (&lt;$50K)",
O3149&lt;90000,"Lower Middle ($50K-$90K)",
O3149&lt;130000,"Middle ($90K-$130K)",
O3149&lt;170000,"Upper Middle ($130K-$170K)",
O3149&gt;=170000,"High Salary (&gt;$170K)"
)</f>
        <v>High Salary (&gt;$170K)</v>
      </c>
      <c r="R3149" t="str" cm="1">
        <f t="array" ref="R3149">_xlfn.IFS(
G3149&lt;=2,"New Customers (0-2Y)",
G3149&lt;=5,"Growing Customers (3-5Y)",
G3149&lt;=8,"Established Customers (6-8Y)",
G3149&lt;=10,"Loyal Customers (9-10Y)"
)</f>
        <v>Established Customers (6-8Y)</v>
      </c>
    </row>
    <row r="3150" spans="1:18" x14ac:dyDescent="0.35">
      <c r="A3150">
        <v>15810075</v>
      </c>
      <c r="B3150" t="s">
        <v>1118</v>
      </c>
      <c r="C3150" t="s">
        <v>17</v>
      </c>
      <c r="D3150" t="s">
        <v>18</v>
      </c>
      <c r="E3150">
        <v>39</v>
      </c>
      <c r="F3150" t="s">
        <v>19</v>
      </c>
      <c r="G3150">
        <v>6</v>
      </c>
      <c r="H3150" s="4">
        <v>130694.89</v>
      </c>
      <c r="I3150" t="s">
        <v>33</v>
      </c>
      <c r="J3150">
        <v>2</v>
      </c>
      <c r="K3150">
        <v>648</v>
      </c>
      <c r="L3150" t="s">
        <v>20</v>
      </c>
      <c r="M3150" t="s">
        <v>21</v>
      </c>
      <c r="N3150" t="s">
        <v>22</v>
      </c>
      <c r="O3150" s="4">
        <v>153955.38</v>
      </c>
      <c r="P3150" t="s">
        <v>23</v>
      </c>
      <c r="Q3150" t="str" cm="1">
        <f t="array" ref="Q3150">_xlfn.IFS(
O3150&lt;50000,"Low Salary (&lt;$50K)",
O3150&lt;90000,"Lower Middle ($50K-$90K)",
O3150&lt;130000,"Middle ($90K-$130K)",
O3150&lt;170000,"Upper Middle ($130K-$170K)",
O3150&gt;=170000,"High Salary (&gt;$170K)"
)</f>
        <v>Upper Middle ($130K-$170K)</v>
      </c>
      <c r="R3150" t="str" cm="1">
        <f t="array" ref="R3150">_xlfn.IFS(
G3150&lt;=2,"New Customers (0-2Y)",
G3150&lt;=5,"Growing Customers (3-5Y)",
G3150&lt;=8,"Established Customers (6-8Y)",
G3150&lt;=10,"Loyal Customers (9-10Y)"
)</f>
        <v>Established Customers (6-8Y)</v>
      </c>
    </row>
    <row r="3151" spans="1:18" x14ac:dyDescent="0.35">
      <c r="A3151">
        <v>15723373</v>
      </c>
      <c r="B3151" t="s">
        <v>704</v>
      </c>
      <c r="C3151" t="s">
        <v>26</v>
      </c>
      <c r="D3151" t="s">
        <v>18</v>
      </c>
      <c r="E3151">
        <v>34</v>
      </c>
      <c r="F3151" t="s">
        <v>19</v>
      </c>
      <c r="G3151">
        <v>8</v>
      </c>
      <c r="H3151" s="4">
        <v>117451.47</v>
      </c>
      <c r="I3151" t="s">
        <v>33</v>
      </c>
      <c r="J3151">
        <v>1</v>
      </c>
      <c r="K3151">
        <v>643</v>
      </c>
      <c r="L3151" t="s">
        <v>20</v>
      </c>
      <c r="M3151" t="s">
        <v>21</v>
      </c>
      <c r="N3151" t="s">
        <v>32</v>
      </c>
      <c r="O3151" s="4">
        <v>65374.86</v>
      </c>
      <c r="P3151" t="s">
        <v>28</v>
      </c>
      <c r="Q3151" t="str" cm="1">
        <f t="array" ref="Q3151">_xlfn.IFS(
O3151&lt;50000,"Low Salary (&lt;$50K)",
O3151&lt;90000,"Lower Middle ($50K-$90K)",
O3151&lt;130000,"Middle ($90K-$130K)",
O3151&lt;170000,"Upper Middle ($130K-$170K)",
O3151&gt;=170000,"High Salary (&gt;$170K)"
)</f>
        <v>Lower Middle ($50K-$90K)</v>
      </c>
      <c r="R3151" t="str" cm="1">
        <f t="array" ref="R3151">_xlfn.IFS(
G3151&lt;=2,"New Customers (0-2Y)",
G3151&lt;=5,"Growing Customers (3-5Y)",
G3151&lt;=8,"Established Customers (6-8Y)",
G3151&lt;=10,"Loyal Customers (9-10Y)"
)</f>
        <v>Established Customers (6-8Y)</v>
      </c>
    </row>
    <row r="3152" spans="1:18" x14ac:dyDescent="0.35">
      <c r="A3152">
        <v>15795298</v>
      </c>
      <c r="B3152" t="s">
        <v>1201</v>
      </c>
      <c r="C3152" t="s">
        <v>42</v>
      </c>
      <c r="D3152" t="s">
        <v>18</v>
      </c>
      <c r="E3152">
        <v>35</v>
      </c>
      <c r="F3152" t="s">
        <v>19</v>
      </c>
      <c r="G3152">
        <v>9</v>
      </c>
      <c r="H3152" s="4">
        <v>206868.78</v>
      </c>
      <c r="I3152" t="s">
        <v>33</v>
      </c>
      <c r="J3152">
        <v>2</v>
      </c>
      <c r="K3152">
        <v>573</v>
      </c>
      <c r="L3152" t="s">
        <v>31</v>
      </c>
      <c r="M3152" t="s">
        <v>27</v>
      </c>
      <c r="N3152" t="s">
        <v>22</v>
      </c>
      <c r="O3152" s="4">
        <v>102986.15</v>
      </c>
      <c r="P3152" t="s">
        <v>28</v>
      </c>
      <c r="Q3152" t="str" cm="1">
        <f t="array" ref="Q3152">_xlfn.IFS(
O3152&lt;50000,"Low Salary (&lt;$50K)",
O3152&lt;90000,"Lower Middle ($50K-$90K)",
O3152&lt;130000,"Middle ($90K-$130K)",
O3152&lt;170000,"Upper Middle ($130K-$170K)",
O3152&gt;=170000,"High Salary (&gt;$170K)"
)</f>
        <v>Middle ($90K-$130K)</v>
      </c>
      <c r="R3152" t="str" cm="1">
        <f t="array" ref="R3152">_xlfn.IFS(
G3152&lt;=2,"New Customers (0-2Y)",
G3152&lt;=5,"Growing Customers (3-5Y)",
G3152&lt;=8,"Established Customers (6-8Y)",
G3152&lt;=10,"Loyal Customers (9-10Y)"
)</f>
        <v>Loyal Customers (9-10Y)</v>
      </c>
    </row>
    <row r="3153" spans="1:18" x14ac:dyDescent="0.35">
      <c r="A3153">
        <v>15584320</v>
      </c>
      <c r="B3153" t="s">
        <v>310</v>
      </c>
      <c r="C3153" t="s">
        <v>17</v>
      </c>
      <c r="D3153" t="s">
        <v>18</v>
      </c>
      <c r="E3153">
        <v>39</v>
      </c>
      <c r="F3153" t="s">
        <v>19</v>
      </c>
      <c r="G3153">
        <v>3</v>
      </c>
      <c r="H3153" s="4">
        <v>111695.62</v>
      </c>
      <c r="I3153" t="s">
        <v>33</v>
      </c>
      <c r="J3153">
        <v>1</v>
      </c>
      <c r="K3153">
        <v>686</v>
      </c>
      <c r="L3153" t="s">
        <v>35</v>
      </c>
      <c r="M3153" t="s">
        <v>27</v>
      </c>
      <c r="N3153" t="s">
        <v>32</v>
      </c>
      <c r="O3153" s="4">
        <v>136643.84</v>
      </c>
      <c r="P3153" t="s">
        <v>28</v>
      </c>
      <c r="Q3153" t="str" cm="1">
        <f t="array" ref="Q3153">_xlfn.IFS(
O3153&lt;50000,"Low Salary (&lt;$50K)",
O3153&lt;90000,"Lower Middle ($50K-$90K)",
O3153&lt;130000,"Middle ($90K-$130K)",
O3153&lt;170000,"Upper Middle ($130K-$170K)",
O3153&gt;=170000,"High Salary (&gt;$170K)"
)</f>
        <v>Upper Middle ($130K-$170K)</v>
      </c>
      <c r="R3153" t="str" cm="1">
        <f t="array" ref="R3153">_xlfn.IFS(
G3153&lt;=2,"New Customers (0-2Y)",
G3153&lt;=5,"Growing Customers (3-5Y)",
G3153&lt;=8,"Established Customers (6-8Y)",
G3153&lt;=10,"Loyal Customers (9-10Y)"
)</f>
        <v>Growing Customers (3-5Y)</v>
      </c>
    </row>
    <row r="3154" spans="1:18" x14ac:dyDescent="0.35">
      <c r="A3154">
        <v>15724161</v>
      </c>
      <c r="B3154" t="s">
        <v>1600</v>
      </c>
      <c r="C3154" t="s">
        <v>17</v>
      </c>
      <c r="D3154" t="s">
        <v>18</v>
      </c>
      <c r="E3154">
        <v>40</v>
      </c>
      <c r="F3154" t="s">
        <v>19</v>
      </c>
      <c r="G3154">
        <v>9</v>
      </c>
      <c r="H3154" s="4">
        <v>137285.26</v>
      </c>
      <c r="I3154" t="s">
        <v>33</v>
      </c>
      <c r="J3154">
        <v>4</v>
      </c>
      <c r="K3154">
        <v>644</v>
      </c>
      <c r="L3154" t="s">
        <v>20</v>
      </c>
      <c r="M3154" t="s">
        <v>21</v>
      </c>
      <c r="N3154" t="s">
        <v>32</v>
      </c>
      <c r="O3154" s="4">
        <v>77063.63</v>
      </c>
      <c r="P3154" t="s">
        <v>23</v>
      </c>
      <c r="Q3154" t="str" cm="1">
        <f t="array" ref="Q3154">_xlfn.IFS(
O3154&lt;50000,"Low Salary (&lt;$50K)",
O3154&lt;90000,"Lower Middle ($50K-$90K)",
O3154&lt;130000,"Middle ($90K-$130K)",
O3154&lt;170000,"Upper Middle ($130K-$170K)",
O3154&gt;=170000,"High Salary (&gt;$170K)"
)</f>
        <v>Lower Middle ($50K-$90K)</v>
      </c>
      <c r="R3154" t="str" cm="1">
        <f t="array" ref="R3154">_xlfn.IFS(
G3154&lt;=2,"New Customers (0-2Y)",
G3154&lt;=5,"Growing Customers (3-5Y)",
G3154&lt;=8,"Established Customers (6-8Y)",
G3154&lt;=10,"Loyal Customers (9-10Y)"
)</f>
        <v>Loyal Customers (9-10Y)</v>
      </c>
    </row>
    <row r="3155" spans="1:18" x14ac:dyDescent="0.35">
      <c r="A3155">
        <v>15750056</v>
      </c>
      <c r="B3155" t="s">
        <v>1601</v>
      </c>
      <c r="C3155" t="s">
        <v>17</v>
      </c>
      <c r="D3155" t="s">
        <v>18</v>
      </c>
      <c r="E3155">
        <v>29</v>
      </c>
      <c r="F3155" t="s">
        <v>43</v>
      </c>
      <c r="G3155">
        <v>6</v>
      </c>
      <c r="H3155" s="4">
        <v>149218.39000000001</v>
      </c>
      <c r="I3155" t="s">
        <v>33</v>
      </c>
      <c r="J3155">
        <v>1</v>
      </c>
      <c r="K3155">
        <v>702</v>
      </c>
      <c r="L3155" t="s">
        <v>35</v>
      </c>
      <c r="M3155" t="s">
        <v>21</v>
      </c>
      <c r="N3155" t="s">
        <v>22</v>
      </c>
      <c r="O3155" s="4">
        <v>9633.01</v>
      </c>
      <c r="P3155" t="s">
        <v>28</v>
      </c>
      <c r="Q3155" t="str" cm="1">
        <f t="array" ref="Q3155">_xlfn.IFS(
O3155&lt;50000,"Low Salary (&lt;$50K)",
O3155&lt;90000,"Lower Middle ($50K-$90K)",
O3155&lt;130000,"Middle ($90K-$130K)",
O3155&lt;170000,"Upper Middle ($130K-$170K)",
O3155&gt;=170000,"High Salary (&gt;$170K)"
)</f>
        <v>Low Salary (&lt;$50K)</v>
      </c>
      <c r="R3155" t="str" cm="1">
        <f t="array" ref="R3155">_xlfn.IFS(
G3155&lt;=2,"New Customers (0-2Y)",
G3155&lt;=5,"Growing Customers (3-5Y)",
G3155&lt;=8,"Established Customers (6-8Y)",
G3155&lt;=10,"Loyal Customers (9-10Y)"
)</f>
        <v>Established Customers (6-8Y)</v>
      </c>
    </row>
    <row r="3156" spans="1:18" x14ac:dyDescent="0.35">
      <c r="A3156">
        <v>15609637</v>
      </c>
      <c r="B3156" t="s">
        <v>474</v>
      </c>
      <c r="C3156" t="s">
        <v>17</v>
      </c>
      <c r="D3156" t="s">
        <v>39</v>
      </c>
      <c r="E3156">
        <v>51</v>
      </c>
      <c r="F3156" t="s">
        <v>19</v>
      </c>
      <c r="G3156">
        <v>7</v>
      </c>
      <c r="H3156" s="4">
        <v>0</v>
      </c>
      <c r="I3156" t="s">
        <v>24</v>
      </c>
      <c r="J3156">
        <v>2</v>
      </c>
      <c r="K3156">
        <v>652</v>
      </c>
      <c r="L3156" t="s">
        <v>20</v>
      </c>
      <c r="M3156" t="s">
        <v>27</v>
      </c>
      <c r="N3156" t="s">
        <v>22</v>
      </c>
      <c r="O3156" s="4">
        <v>43496.36</v>
      </c>
      <c r="P3156" t="s">
        <v>28</v>
      </c>
      <c r="Q3156" t="str" cm="1">
        <f t="array" ref="Q3156">_xlfn.IFS(
O3156&lt;50000,"Low Salary (&lt;$50K)",
O3156&lt;90000,"Lower Middle ($50K-$90K)",
O3156&lt;130000,"Middle ($90K-$130K)",
O3156&lt;170000,"Upper Middle ($130K-$170K)",
O3156&gt;=170000,"High Salary (&gt;$170K)"
)</f>
        <v>Low Salary (&lt;$50K)</v>
      </c>
      <c r="R3156" t="str" cm="1">
        <f t="array" ref="R3156">_xlfn.IFS(
G3156&lt;=2,"New Customers (0-2Y)",
G3156&lt;=5,"Growing Customers (3-5Y)",
G3156&lt;=8,"Established Customers (6-8Y)",
G3156&lt;=10,"Loyal Customers (9-10Y)"
)</f>
        <v>Established Customers (6-8Y)</v>
      </c>
    </row>
    <row r="3157" spans="1:18" x14ac:dyDescent="0.35">
      <c r="A3157">
        <v>15794493</v>
      </c>
      <c r="B3157" t="s">
        <v>1465</v>
      </c>
      <c r="C3157" t="s">
        <v>26</v>
      </c>
      <c r="D3157" t="s">
        <v>39</v>
      </c>
      <c r="E3157">
        <v>32</v>
      </c>
      <c r="F3157" t="s">
        <v>19</v>
      </c>
      <c r="G3157">
        <v>7</v>
      </c>
      <c r="H3157" s="4">
        <v>0</v>
      </c>
      <c r="I3157" t="s">
        <v>24</v>
      </c>
      <c r="J3157">
        <v>2</v>
      </c>
      <c r="K3157">
        <v>641</v>
      </c>
      <c r="L3157" t="s">
        <v>20</v>
      </c>
      <c r="M3157" t="s">
        <v>21</v>
      </c>
      <c r="N3157" t="s">
        <v>22</v>
      </c>
      <c r="O3157" s="4">
        <v>24267.279999999999</v>
      </c>
      <c r="P3157" t="s">
        <v>28</v>
      </c>
      <c r="Q3157" t="str" cm="1">
        <f t="array" ref="Q3157">_xlfn.IFS(
O3157&lt;50000,"Low Salary (&lt;$50K)",
O3157&lt;90000,"Lower Middle ($50K-$90K)",
O3157&lt;130000,"Middle ($90K-$130K)",
O3157&lt;170000,"Upper Middle ($130K-$170K)",
O3157&gt;=170000,"High Salary (&gt;$170K)"
)</f>
        <v>Low Salary (&lt;$50K)</v>
      </c>
      <c r="R3157" t="str" cm="1">
        <f t="array" ref="R3157">_xlfn.IFS(
G3157&lt;=2,"New Customers (0-2Y)",
G3157&lt;=5,"Growing Customers (3-5Y)",
G3157&lt;=8,"Established Customers (6-8Y)",
G3157&lt;=10,"Loyal Customers (9-10Y)"
)</f>
        <v>Established Customers (6-8Y)</v>
      </c>
    </row>
    <row r="3158" spans="1:18" x14ac:dyDescent="0.35">
      <c r="A3158">
        <v>15569641</v>
      </c>
      <c r="B3158" t="s">
        <v>717</v>
      </c>
      <c r="C3158" t="s">
        <v>42</v>
      </c>
      <c r="D3158" t="s">
        <v>18</v>
      </c>
      <c r="E3158">
        <v>41</v>
      </c>
      <c r="F3158" t="s">
        <v>19</v>
      </c>
      <c r="G3158">
        <v>8</v>
      </c>
      <c r="H3158" s="4">
        <v>130701.29</v>
      </c>
      <c r="I3158" t="s">
        <v>33</v>
      </c>
      <c r="J3158">
        <v>1</v>
      </c>
      <c r="K3158">
        <v>692</v>
      </c>
      <c r="L3158" t="s">
        <v>35</v>
      </c>
      <c r="M3158" t="s">
        <v>21</v>
      </c>
      <c r="N3158" t="s">
        <v>32</v>
      </c>
      <c r="O3158" s="4">
        <v>59354.239999999998</v>
      </c>
      <c r="P3158" t="s">
        <v>23</v>
      </c>
      <c r="Q3158" t="str" cm="1">
        <f t="array" ref="Q3158">_xlfn.IFS(
O3158&lt;50000,"Low Salary (&lt;$50K)",
O3158&lt;90000,"Lower Middle ($50K-$90K)",
O3158&lt;130000,"Middle ($90K-$130K)",
O3158&lt;170000,"Upper Middle ($130K-$170K)",
O3158&gt;=170000,"High Salary (&gt;$170K)"
)</f>
        <v>Lower Middle ($50K-$90K)</v>
      </c>
      <c r="R3158" t="str" cm="1">
        <f t="array" ref="R3158">_xlfn.IFS(
G3158&lt;=2,"New Customers (0-2Y)",
G3158&lt;=5,"Growing Customers (3-5Y)",
G3158&lt;=8,"Established Customers (6-8Y)",
G3158&lt;=10,"Loyal Customers (9-10Y)"
)</f>
        <v>Established Customers (6-8Y)</v>
      </c>
    </row>
    <row r="3159" spans="1:18" x14ac:dyDescent="0.35">
      <c r="A3159">
        <v>15815236</v>
      </c>
      <c r="B3159" t="s">
        <v>811</v>
      </c>
      <c r="C3159" t="s">
        <v>26</v>
      </c>
      <c r="D3159" t="s">
        <v>39</v>
      </c>
      <c r="E3159">
        <v>34</v>
      </c>
      <c r="F3159" t="s">
        <v>19</v>
      </c>
      <c r="G3159">
        <v>5</v>
      </c>
      <c r="H3159" s="4">
        <v>0</v>
      </c>
      <c r="I3159" t="s">
        <v>24</v>
      </c>
      <c r="J3159">
        <v>2</v>
      </c>
      <c r="K3159">
        <v>574</v>
      </c>
      <c r="L3159" t="s">
        <v>31</v>
      </c>
      <c r="M3159" t="s">
        <v>27</v>
      </c>
      <c r="N3159" t="s">
        <v>32</v>
      </c>
      <c r="O3159" s="4">
        <v>28269.86</v>
      </c>
      <c r="P3159" t="s">
        <v>28</v>
      </c>
      <c r="Q3159" t="str" cm="1">
        <f t="array" ref="Q3159">_xlfn.IFS(
O3159&lt;50000,"Low Salary (&lt;$50K)",
O3159&lt;90000,"Lower Middle ($50K-$90K)",
O3159&lt;130000,"Middle ($90K-$130K)",
O3159&lt;170000,"Upper Middle ($130K-$170K)",
O3159&gt;=170000,"High Salary (&gt;$170K)"
)</f>
        <v>Low Salary (&lt;$50K)</v>
      </c>
      <c r="R3159" t="str" cm="1">
        <f t="array" ref="R3159">_xlfn.IFS(
G3159&lt;=2,"New Customers (0-2Y)",
G3159&lt;=5,"Growing Customers (3-5Y)",
G3159&lt;=8,"Established Customers (6-8Y)",
G3159&lt;=10,"Loyal Customers (9-10Y)"
)</f>
        <v>Growing Customers (3-5Y)</v>
      </c>
    </row>
    <row r="3160" spans="1:18" x14ac:dyDescent="0.35">
      <c r="A3160">
        <v>15811177</v>
      </c>
      <c r="B3160" t="s">
        <v>590</v>
      </c>
      <c r="C3160" t="s">
        <v>17</v>
      </c>
      <c r="D3160" t="s">
        <v>18</v>
      </c>
      <c r="E3160">
        <v>31</v>
      </c>
      <c r="F3160" t="s">
        <v>19</v>
      </c>
      <c r="G3160">
        <v>3</v>
      </c>
      <c r="H3160" s="4">
        <v>167949.48</v>
      </c>
      <c r="I3160" t="s">
        <v>33</v>
      </c>
      <c r="J3160">
        <v>1</v>
      </c>
      <c r="K3160">
        <v>643</v>
      </c>
      <c r="L3160" t="s">
        <v>20</v>
      </c>
      <c r="M3160" t="s">
        <v>21</v>
      </c>
      <c r="N3160" t="s">
        <v>32</v>
      </c>
      <c r="O3160" s="4">
        <v>143162.34</v>
      </c>
      <c r="P3160" t="s">
        <v>28</v>
      </c>
      <c r="Q3160" t="str" cm="1">
        <f t="array" ref="Q3160">_xlfn.IFS(
O3160&lt;50000,"Low Salary (&lt;$50K)",
O3160&lt;90000,"Lower Middle ($50K-$90K)",
O3160&lt;130000,"Middle ($90K-$130K)",
O3160&lt;170000,"Upper Middle ($130K-$170K)",
O3160&gt;=170000,"High Salary (&gt;$170K)"
)</f>
        <v>Upper Middle ($130K-$170K)</v>
      </c>
      <c r="R3160" t="str" cm="1">
        <f t="array" ref="R3160">_xlfn.IFS(
G3160&lt;=2,"New Customers (0-2Y)",
G3160&lt;=5,"Growing Customers (3-5Y)",
G3160&lt;=8,"Established Customers (6-8Y)",
G3160&lt;=10,"Loyal Customers (9-10Y)"
)</f>
        <v>Growing Customers (3-5Y)</v>
      </c>
    </row>
    <row r="3161" spans="1:18" x14ac:dyDescent="0.35">
      <c r="A3161">
        <v>15680587</v>
      </c>
      <c r="B3161" t="s">
        <v>684</v>
      </c>
      <c r="C3161" t="s">
        <v>17</v>
      </c>
      <c r="D3161" t="s">
        <v>39</v>
      </c>
      <c r="E3161">
        <v>23</v>
      </c>
      <c r="F3161" t="s">
        <v>43</v>
      </c>
      <c r="G3161">
        <v>4</v>
      </c>
      <c r="H3161" s="4">
        <v>131254.81</v>
      </c>
      <c r="I3161" t="s">
        <v>33</v>
      </c>
      <c r="J3161">
        <v>1</v>
      </c>
      <c r="K3161">
        <v>834</v>
      </c>
      <c r="L3161" t="s">
        <v>37</v>
      </c>
      <c r="M3161" t="s">
        <v>21</v>
      </c>
      <c r="N3161" t="s">
        <v>32</v>
      </c>
      <c r="O3161" s="4">
        <v>20199.3</v>
      </c>
      <c r="P3161" t="s">
        <v>28</v>
      </c>
      <c r="Q3161" t="str" cm="1">
        <f t="array" ref="Q3161">_xlfn.IFS(
O3161&lt;50000,"Low Salary (&lt;$50K)",
O3161&lt;90000,"Lower Middle ($50K-$90K)",
O3161&lt;130000,"Middle ($90K-$130K)",
O3161&lt;170000,"Upper Middle ($130K-$170K)",
O3161&gt;=170000,"High Salary (&gt;$170K)"
)</f>
        <v>Low Salary (&lt;$50K)</v>
      </c>
      <c r="R3161" t="str" cm="1">
        <f t="array" ref="R3161">_xlfn.IFS(
G3161&lt;=2,"New Customers (0-2Y)",
G3161&lt;=5,"Growing Customers (3-5Y)",
G3161&lt;=8,"Established Customers (6-8Y)",
G3161&lt;=10,"Loyal Customers (9-10Y)"
)</f>
        <v>Growing Customers (3-5Y)</v>
      </c>
    </row>
    <row r="3162" spans="1:18" x14ac:dyDescent="0.35">
      <c r="A3162">
        <v>15672821</v>
      </c>
      <c r="B3162" t="s">
        <v>776</v>
      </c>
      <c r="C3162" t="s">
        <v>17</v>
      </c>
      <c r="D3162" t="s">
        <v>39</v>
      </c>
      <c r="E3162">
        <v>28</v>
      </c>
      <c r="F3162" t="s">
        <v>43</v>
      </c>
      <c r="G3162">
        <v>5</v>
      </c>
      <c r="H3162" s="4">
        <v>0</v>
      </c>
      <c r="I3162" t="s">
        <v>24</v>
      </c>
      <c r="J3162">
        <v>2</v>
      </c>
      <c r="K3162">
        <v>591</v>
      </c>
      <c r="L3162" t="s">
        <v>31</v>
      </c>
      <c r="M3162" t="s">
        <v>21</v>
      </c>
      <c r="N3162" t="s">
        <v>22</v>
      </c>
      <c r="O3162" s="4">
        <v>48606.92</v>
      </c>
      <c r="P3162" t="s">
        <v>28</v>
      </c>
      <c r="Q3162" t="str" cm="1">
        <f t="array" ref="Q3162">_xlfn.IFS(
O3162&lt;50000,"Low Salary (&lt;$50K)",
O3162&lt;90000,"Lower Middle ($50K-$90K)",
O3162&lt;130000,"Middle ($90K-$130K)",
O3162&lt;170000,"Upper Middle ($130K-$170K)",
O3162&gt;=170000,"High Salary (&gt;$170K)"
)</f>
        <v>Low Salary (&lt;$50K)</v>
      </c>
      <c r="R3162" t="str" cm="1">
        <f t="array" ref="R3162">_xlfn.IFS(
G3162&lt;=2,"New Customers (0-2Y)",
G3162&lt;=5,"Growing Customers (3-5Y)",
G3162&lt;=8,"Established Customers (6-8Y)",
G3162&lt;=10,"Loyal Customers (9-10Y)"
)</f>
        <v>Growing Customers (3-5Y)</v>
      </c>
    </row>
    <row r="3163" spans="1:18" x14ac:dyDescent="0.35">
      <c r="A3163">
        <v>15767681</v>
      </c>
      <c r="B3163" t="s">
        <v>1602</v>
      </c>
      <c r="C3163" t="s">
        <v>26</v>
      </c>
      <c r="D3163" t="s">
        <v>39</v>
      </c>
      <c r="E3163">
        <v>34</v>
      </c>
      <c r="F3163" t="s">
        <v>19</v>
      </c>
      <c r="G3163">
        <v>9</v>
      </c>
      <c r="H3163" s="4">
        <v>0</v>
      </c>
      <c r="I3163" t="s">
        <v>24</v>
      </c>
      <c r="J3163">
        <v>2</v>
      </c>
      <c r="K3163">
        <v>470</v>
      </c>
      <c r="L3163" t="s">
        <v>44</v>
      </c>
      <c r="M3163" t="s">
        <v>27</v>
      </c>
      <c r="N3163" t="s">
        <v>22</v>
      </c>
      <c r="O3163" s="4">
        <v>89013.67</v>
      </c>
      <c r="P3163" t="s">
        <v>28</v>
      </c>
      <c r="Q3163" t="str" cm="1">
        <f t="array" ref="Q3163">_xlfn.IFS(
O3163&lt;50000,"Low Salary (&lt;$50K)",
O3163&lt;90000,"Lower Middle ($50K-$90K)",
O3163&lt;130000,"Middle ($90K-$130K)",
O3163&lt;170000,"Upper Middle ($130K-$170K)",
O3163&gt;=170000,"High Salary (&gt;$170K)"
)</f>
        <v>Lower Middle ($50K-$90K)</v>
      </c>
      <c r="R3163" t="str" cm="1">
        <f t="array" ref="R3163">_xlfn.IFS(
G3163&lt;=2,"New Customers (0-2Y)",
G3163&lt;=5,"Growing Customers (3-5Y)",
G3163&lt;=8,"Established Customers (6-8Y)",
G3163&lt;=10,"Loyal Customers (9-10Y)"
)</f>
        <v>Loyal Customers (9-10Y)</v>
      </c>
    </row>
    <row r="3164" spans="1:18" x14ac:dyDescent="0.35">
      <c r="A3164">
        <v>15600379</v>
      </c>
      <c r="B3164" t="s">
        <v>393</v>
      </c>
      <c r="C3164" t="s">
        <v>26</v>
      </c>
      <c r="D3164" t="s">
        <v>39</v>
      </c>
      <c r="E3164">
        <v>34</v>
      </c>
      <c r="F3164" t="s">
        <v>19</v>
      </c>
      <c r="G3164">
        <v>7</v>
      </c>
      <c r="H3164" s="4">
        <v>86656.13</v>
      </c>
      <c r="I3164" t="s">
        <v>29</v>
      </c>
      <c r="J3164">
        <v>1</v>
      </c>
      <c r="K3164">
        <v>608</v>
      </c>
      <c r="L3164" t="s">
        <v>20</v>
      </c>
      <c r="M3164" t="s">
        <v>27</v>
      </c>
      <c r="N3164" t="s">
        <v>22</v>
      </c>
      <c r="O3164" s="4">
        <v>59890.29</v>
      </c>
      <c r="P3164" t="s">
        <v>28</v>
      </c>
      <c r="Q3164" t="str" cm="1">
        <f t="array" ref="Q3164">_xlfn.IFS(
O3164&lt;50000,"Low Salary (&lt;$50K)",
O3164&lt;90000,"Lower Middle ($50K-$90K)",
O3164&lt;130000,"Middle ($90K-$130K)",
O3164&lt;170000,"Upper Middle ($130K-$170K)",
O3164&gt;=170000,"High Salary (&gt;$170K)"
)</f>
        <v>Lower Middle ($50K-$90K)</v>
      </c>
      <c r="R3164" t="str" cm="1">
        <f t="array" ref="R3164">_xlfn.IFS(
G3164&lt;=2,"New Customers (0-2Y)",
G3164&lt;=5,"Growing Customers (3-5Y)",
G3164&lt;=8,"Established Customers (6-8Y)",
G3164&lt;=10,"Loyal Customers (9-10Y)"
)</f>
        <v>Established Customers (6-8Y)</v>
      </c>
    </row>
    <row r="3165" spans="1:18" x14ac:dyDescent="0.35">
      <c r="A3165">
        <v>15801336</v>
      </c>
      <c r="B3165" t="s">
        <v>500</v>
      </c>
      <c r="C3165" t="s">
        <v>42</v>
      </c>
      <c r="D3165" t="s">
        <v>18</v>
      </c>
      <c r="E3165">
        <v>37</v>
      </c>
      <c r="F3165" t="s">
        <v>19</v>
      </c>
      <c r="G3165">
        <v>8</v>
      </c>
      <c r="H3165" s="4">
        <v>114737.26</v>
      </c>
      <c r="I3165" t="s">
        <v>33</v>
      </c>
      <c r="J3165">
        <v>1</v>
      </c>
      <c r="K3165">
        <v>649</v>
      </c>
      <c r="L3165" t="s">
        <v>20</v>
      </c>
      <c r="M3165" t="s">
        <v>21</v>
      </c>
      <c r="N3165" t="s">
        <v>22</v>
      </c>
      <c r="O3165" s="4">
        <v>106655.88</v>
      </c>
      <c r="P3165" t="s">
        <v>23</v>
      </c>
      <c r="Q3165" t="str" cm="1">
        <f t="array" ref="Q3165">_xlfn.IFS(
O3165&lt;50000,"Low Salary (&lt;$50K)",
O3165&lt;90000,"Lower Middle ($50K-$90K)",
O3165&lt;130000,"Middle ($90K-$130K)",
O3165&lt;170000,"Upper Middle ($130K-$170K)",
O3165&gt;=170000,"High Salary (&gt;$170K)"
)</f>
        <v>Middle ($90K-$130K)</v>
      </c>
      <c r="R3165" t="str" cm="1">
        <f t="array" ref="R3165">_xlfn.IFS(
G3165&lt;=2,"New Customers (0-2Y)",
G3165&lt;=5,"Growing Customers (3-5Y)",
G3165&lt;=8,"Established Customers (6-8Y)",
G3165&lt;=10,"Loyal Customers (9-10Y)"
)</f>
        <v>Established Customers (6-8Y)</v>
      </c>
    </row>
    <row r="3166" spans="1:18" x14ac:dyDescent="0.35">
      <c r="A3166">
        <v>15721592</v>
      </c>
      <c r="B3166" t="s">
        <v>1603</v>
      </c>
      <c r="C3166" t="s">
        <v>17</v>
      </c>
      <c r="D3166" t="s">
        <v>18</v>
      </c>
      <c r="E3166">
        <v>38</v>
      </c>
      <c r="F3166" t="s">
        <v>19</v>
      </c>
      <c r="G3166">
        <v>5</v>
      </c>
      <c r="H3166" s="4">
        <v>0</v>
      </c>
      <c r="I3166" t="s">
        <v>24</v>
      </c>
      <c r="J3166">
        <v>2</v>
      </c>
      <c r="K3166">
        <v>665</v>
      </c>
      <c r="L3166" t="s">
        <v>35</v>
      </c>
      <c r="M3166" t="s">
        <v>21</v>
      </c>
      <c r="N3166" t="s">
        <v>32</v>
      </c>
      <c r="O3166" s="4">
        <v>156439.56</v>
      </c>
      <c r="P3166" t="s">
        <v>28</v>
      </c>
      <c r="Q3166" t="str" cm="1">
        <f t="array" ref="Q3166">_xlfn.IFS(
O3166&lt;50000,"Low Salary (&lt;$50K)",
O3166&lt;90000,"Lower Middle ($50K-$90K)",
O3166&lt;130000,"Middle ($90K-$130K)",
O3166&lt;170000,"Upper Middle ($130K-$170K)",
O3166&gt;=170000,"High Salary (&gt;$170K)"
)</f>
        <v>Upper Middle ($130K-$170K)</v>
      </c>
      <c r="R3166" t="str" cm="1">
        <f t="array" ref="R3166">_xlfn.IFS(
G3166&lt;=2,"New Customers (0-2Y)",
G3166&lt;=5,"Growing Customers (3-5Y)",
G3166&lt;=8,"Established Customers (6-8Y)",
G3166&lt;=10,"Loyal Customers (9-10Y)"
)</f>
        <v>Growing Customers (3-5Y)</v>
      </c>
    </row>
    <row r="3167" spans="1:18" x14ac:dyDescent="0.35">
      <c r="A3167">
        <v>15581282</v>
      </c>
      <c r="B3167" t="s">
        <v>972</v>
      </c>
      <c r="C3167" t="s">
        <v>17</v>
      </c>
      <c r="D3167" t="s">
        <v>18</v>
      </c>
      <c r="E3167">
        <v>39</v>
      </c>
      <c r="F3167" t="s">
        <v>19</v>
      </c>
      <c r="G3167">
        <v>6</v>
      </c>
      <c r="H3167" s="4">
        <v>0</v>
      </c>
      <c r="I3167" t="s">
        <v>24</v>
      </c>
      <c r="J3167">
        <v>1</v>
      </c>
      <c r="K3167">
        <v>651</v>
      </c>
      <c r="L3167" t="s">
        <v>20</v>
      </c>
      <c r="M3167" t="s">
        <v>21</v>
      </c>
      <c r="N3167" t="s">
        <v>32</v>
      </c>
      <c r="O3167" s="4">
        <v>24176.44</v>
      </c>
      <c r="P3167" t="s">
        <v>28</v>
      </c>
      <c r="Q3167" t="str" cm="1">
        <f t="array" ref="Q3167">_xlfn.IFS(
O3167&lt;50000,"Low Salary (&lt;$50K)",
O3167&lt;90000,"Lower Middle ($50K-$90K)",
O3167&lt;130000,"Middle ($90K-$130K)",
O3167&lt;170000,"Upper Middle ($130K-$170K)",
O3167&gt;=170000,"High Salary (&gt;$170K)"
)</f>
        <v>Low Salary (&lt;$50K)</v>
      </c>
      <c r="R3167" t="str" cm="1">
        <f t="array" ref="R3167">_xlfn.IFS(
G3167&lt;=2,"New Customers (0-2Y)",
G3167&lt;=5,"Growing Customers (3-5Y)",
G3167&lt;=8,"Established Customers (6-8Y)",
G3167&lt;=10,"Loyal Customers (9-10Y)"
)</f>
        <v>Established Customers (6-8Y)</v>
      </c>
    </row>
    <row r="3168" spans="1:18" x14ac:dyDescent="0.35">
      <c r="A3168">
        <v>15746203</v>
      </c>
      <c r="B3168" t="s">
        <v>206</v>
      </c>
      <c r="C3168" t="s">
        <v>42</v>
      </c>
      <c r="D3168" t="s">
        <v>39</v>
      </c>
      <c r="E3168">
        <v>62</v>
      </c>
      <c r="F3168" t="s">
        <v>2967</v>
      </c>
      <c r="G3168">
        <v>4</v>
      </c>
      <c r="H3168" s="4">
        <v>119817.33</v>
      </c>
      <c r="I3168" t="s">
        <v>33</v>
      </c>
      <c r="J3168">
        <v>1</v>
      </c>
      <c r="K3168">
        <v>555</v>
      </c>
      <c r="L3168" t="s">
        <v>31</v>
      </c>
      <c r="M3168" t="s">
        <v>27</v>
      </c>
      <c r="N3168" t="s">
        <v>22</v>
      </c>
      <c r="O3168" s="4">
        <v>43507.1</v>
      </c>
      <c r="P3168" t="s">
        <v>23</v>
      </c>
      <c r="Q3168" t="str" cm="1">
        <f t="array" ref="Q3168">_xlfn.IFS(
O3168&lt;50000,"Low Salary (&lt;$50K)",
O3168&lt;90000,"Lower Middle ($50K-$90K)",
O3168&lt;130000,"Middle ($90K-$130K)",
O3168&lt;170000,"Upper Middle ($130K-$170K)",
O3168&gt;=170000,"High Salary (&gt;$170K)"
)</f>
        <v>Low Salary (&lt;$50K)</v>
      </c>
      <c r="R3168" t="str" cm="1">
        <f t="array" ref="R3168">_xlfn.IFS(
G3168&lt;=2,"New Customers (0-2Y)",
G3168&lt;=5,"Growing Customers (3-5Y)",
G3168&lt;=8,"Established Customers (6-8Y)",
G3168&lt;=10,"Loyal Customers (9-10Y)"
)</f>
        <v>Growing Customers (3-5Y)</v>
      </c>
    </row>
    <row r="3169" spans="1:18" x14ac:dyDescent="0.35">
      <c r="A3169">
        <v>15583137</v>
      </c>
      <c r="B3169" t="s">
        <v>1113</v>
      </c>
      <c r="C3169" t="s">
        <v>17</v>
      </c>
      <c r="D3169" t="s">
        <v>18</v>
      </c>
      <c r="E3169">
        <v>48</v>
      </c>
      <c r="F3169" t="s">
        <v>19</v>
      </c>
      <c r="G3169">
        <v>7</v>
      </c>
      <c r="H3169" s="4">
        <v>130806.99</v>
      </c>
      <c r="I3169" t="s">
        <v>33</v>
      </c>
      <c r="J3169">
        <v>2</v>
      </c>
      <c r="K3169">
        <v>637</v>
      </c>
      <c r="L3169" t="s">
        <v>20</v>
      </c>
      <c r="M3169" t="s">
        <v>21</v>
      </c>
      <c r="N3169" t="s">
        <v>22</v>
      </c>
      <c r="O3169" s="4">
        <v>132005.85</v>
      </c>
      <c r="P3169" t="s">
        <v>23</v>
      </c>
      <c r="Q3169" t="str" cm="1">
        <f t="array" ref="Q3169">_xlfn.IFS(
O3169&lt;50000,"Low Salary (&lt;$50K)",
O3169&lt;90000,"Lower Middle ($50K-$90K)",
O3169&lt;130000,"Middle ($90K-$130K)",
O3169&lt;170000,"Upper Middle ($130K-$170K)",
O3169&gt;=170000,"High Salary (&gt;$170K)"
)</f>
        <v>Upper Middle ($130K-$170K)</v>
      </c>
      <c r="R3169" t="str" cm="1">
        <f t="array" ref="R3169">_xlfn.IFS(
G3169&lt;=2,"New Customers (0-2Y)",
G3169&lt;=5,"Growing Customers (3-5Y)",
G3169&lt;=8,"Established Customers (6-8Y)",
G3169&lt;=10,"Loyal Customers (9-10Y)"
)</f>
        <v>Established Customers (6-8Y)</v>
      </c>
    </row>
    <row r="3170" spans="1:18" x14ac:dyDescent="0.35">
      <c r="A3170">
        <v>15680752</v>
      </c>
      <c r="B3170" t="s">
        <v>1604</v>
      </c>
      <c r="C3170" t="s">
        <v>17</v>
      </c>
      <c r="D3170" t="s">
        <v>18</v>
      </c>
      <c r="E3170">
        <v>49</v>
      </c>
      <c r="F3170" t="s">
        <v>19</v>
      </c>
      <c r="G3170">
        <v>0</v>
      </c>
      <c r="H3170" s="4">
        <v>0</v>
      </c>
      <c r="I3170" t="s">
        <v>24</v>
      </c>
      <c r="J3170">
        <v>1</v>
      </c>
      <c r="K3170">
        <v>675</v>
      </c>
      <c r="L3170" t="s">
        <v>35</v>
      </c>
      <c r="M3170" t="s">
        <v>21</v>
      </c>
      <c r="N3170" t="s">
        <v>22</v>
      </c>
      <c r="O3170" s="4">
        <v>80496.710000000006</v>
      </c>
      <c r="P3170" t="s">
        <v>23</v>
      </c>
      <c r="Q3170" t="str" cm="1">
        <f t="array" ref="Q3170">_xlfn.IFS(
O3170&lt;50000,"Low Salary (&lt;$50K)",
O3170&lt;90000,"Lower Middle ($50K-$90K)",
O3170&lt;130000,"Middle ($90K-$130K)",
O3170&lt;170000,"Upper Middle ($130K-$170K)",
O3170&gt;=170000,"High Salary (&gt;$170K)"
)</f>
        <v>Lower Middle ($50K-$90K)</v>
      </c>
      <c r="R3170" t="str" cm="1">
        <f t="array" ref="R3170">_xlfn.IFS(
G3170&lt;=2,"New Customers (0-2Y)",
G3170&lt;=5,"Growing Customers (3-5Y)",
G3170&lt;=8,"Established Customers (6-8Y)",
G3170&lt;=10,"Loyal Customers (9-10Y)"
)</f>
        <v>New Customers (0-2Y)</v>
      </c>
    </row>
    <row r="3171" spans="1:18" x14ac:dyDescent="0.35">
      <c r="A3171">
        <v>15688172</v>
      </c>
      <c r="B3171" t="s">
        <v>327</v>
      </c>
      <c r="C3171" t="s">
        <v>26</v>
      </c>
      <c r="D3171" t="s">
        <v>39</v>
      </c>
      <c r="E3171">
        <v>40</v>
      </c>
      <c r="F3171" t="s">
        <v>19</v>
      </c>
      <c r="G3171">
        <v>5</v>
      </c>
      <c r="H3171" s="4">
        <v>0</v>
      </c>
      <c r="I3171" t="s">
        <v>24</v>
      </c>
      <c r="J3171">
        <v>2</v>
      </c>
      <c r="K3171">
        <v>677</v>
      </c>
      <c r="L3171" t="s">
        <v>35</v>
      </c>
      <c r="M3171" t="s">
        <v>21</v>
      </c>
      <c r="N3171" t="s">
        <v>32</v>
      </c>
      <c r="O3171" s="4">
        <v>88947.56</v>
      </c>
      <c r="P3171" t="s">
        <v>28</v>
      </c>
      <c r="Q3171" t="str" cm="1">
        <f t="array" ref="Q3171">_xlfn.IFS(
O3171&lt;50000,"Low Salary (&lt;$50K)",
O3171&lt;90000,"Lower Middle ($50K-$90K)",
O3171&lt;130000,"Middle ($90K-$130K)",
O3171&lt;170000,"Upper Middle ($130K-$170K)",
O3171&gt;=170000,"High Salary (&gt;$170K)"
)</f>
        <v>Lower Middle ($50K-$90K)</v>
      </c>
      <c r="R3171" t="str" cm="1">
        <f t="array" ref="R3171">_xlfn.IFS(
G3171&lt;=2,"New Customers (0-2Y)",
G3171&lt;=5,"Growing Customers (3-5Y)",
G3171&lt;=8,"Established Customers (6-8Y)",
G3171&lt;=10,"Loyal Customers (9-10Y)"
)</f>
        <v>Growing Customers (3-5Y)</v>
      </c>
    </row>
    <row r="3172" spans="1:18" x14ac:dyDescent="0.35">
      <c r="A3172">
        <v>15791373</v>
      </c>
      <c r="B3172" t="s">
        <v>1326</v>
      </c>
      <c r="C3172" t="s">
        <v>42</v>
      </c>
      <c r="D3172" t="s">
        <v>18</v>
      </c>
      <c r="E3172">
        <v>35</v>
      </c>
      <c r="F3172" t="s">
        <v>19</v>
      </c>
      <c r="G3172">
        <v>2</v>
      </c>
      <c r="H3172" s="4">
        <v>80931.75</v>
      </c>
      <c r="I3172" t="s">
        <v>29</v>
      </c>
      <c r="J3172">
        <v>1</v>
      </c>
      <c r="K3172">
        <v>850</v>
      </c>
      <c r="L3172" t="s">
        <v>37</v>
      </c>
      <c r="M3172" t="s">
        <v>27</v>
      </c>
      <c r="N3172" t="s">
        <v>32</v>
      </c>
      <c r="O3172" s="4">
        <v>12639.67</v>
      </c>
      <c r="P3172" t="s">
        <v>23</v>
      </c>
      <c r="Q3172" t="str" cm="1">
        <f t="array" ref="Q3172">_xlfn.IFS(
O3172&lt;50000,"Low Salary (&lt;$50K)",
O3172&lt;90000,"Lower Middle ($50K-$90K)",
O3172&lt;130000,"Middle ($90K-$130K)",
O3172&lt;170000,"Upper Middle ($130K-$170K)",
O3172&gt;=170000,"High Salary (&gt;$170K)"
)</f>
        <v>Low Salary (&lt;$50K)</v>
      </c>
      <c r="R3172" t="str" cm="1">
        <f t="array" ref="R3172">_xlfn.IFS(
G3172&lt;=2,"New Customers (0-2Y)",
G3172&lt;=5,"Growing Customers (3-5Y)",
G3172&lt;=8,"Established Customers (6-8Y)",
G3172&lt;=10,"Loyal Customers (9-10Y)"
)</f>
        <v>New Customers (0-2Y)</v>
      </c>
    </row>
    <row r="3173" spans="1:18" x14ac:dyDescent="0.35">
      <c r="A3173">
        <v>15589449</v>
      </c>
      <c r="B3173" t="s">
        <v>1605</v>
      </c>
      <c r="C3173" t="s">
        <v>17</v>
      </c>
      <c r="D3173" t="s">
        <v>18</v>
      </c>
      <c r="E3173">
        <v>56</v>
      </c>
      <c r="F3173" t="s">
        <v>19</v>
      </c>
      <c r="G3173">
        <v>3</v>
      </c>
      <c r="H3173" s="4">
        <v>0</v>
      </c>
      <c r="I3173" t="s">
        <v>24</v>
      </c>
      <c r="J3173">
        <v>3</v>
      </c>
      <c r="K3173">
        <v>815</v>
      </c>
      <c r="L3173" t="s">
        <v>37</v>
      </c>
      <c r="M3173" t="s">
        <v>21</v>
      </c>
      <c r="N3173" t="s">
        <v>22</v>
      </c>
      <c r="O3173" s="4">
        <v>94248.16</v>
      </c>
      <c r="P3173" t="s">
        <v>23</v>
      </c>
      <c r="Q3173" t="str" cm="1">
        <f t="array" ref="Q3173">_xlfn.IFS(
O3173&lt;50000,"Low Salary (&lt;$50K)",
O3173&lt;90000,"Lower Middle ($50K-$90K)",
O3173&lt;130000,"Middle ($90K-$130K)",
O3173&lt;170000,"Upper Middle ($130K-$170K)",
O3173&gt;=170000,"High Salary (&gt;$170K)"
)</f>
        <v>Middle ($90K-$130K)</v>
      </c>
      <c r="R3173" t="str" cm="1">
        <f t="array" ref="R3173">_xlfn.IFS(
G3173&lt;=2,"New Customers (0-2Y)",
G3173&lt;=5,"Growing Customers (3-5Y)",
G3173&lt;=8,"Established Customers (6-8Y)",
G3173&lt;=10,"Loyal Customers (9-10Y)"
)</f>
        <v>Growing Customers (3-5Y)</v>
      </c>
    </row>
    <row r="3174" spans="1:18" x14ac:dyDescent="0.35">
      <c r="A3174">
        <v>15692819</v>
      </c>
      <c r="B3174" t="s">
        <v>289</v>
      </c>
      <c r="C3174" t="s">
        <v>42</v>
      </c>
      <c r="D3174" t="s">
        <v>39</v>
      </c>
      <c r="E3174">
        <v>32</v>
      </c>
      <c r="F3174" t="s">
        <v>19</v>
      </c>
      <c r="G3174">
        <v>1</v>
      </c>
      <c r="H3174" s="4">
        <v>132178.67000000001</v>
      </c>
      <c r="I3174" t="s">
        <v>33</v>
      </c>
      <c r="J3174">
        <v>1</v>
      </c>
      <c r="K3174">
        <v>665</v>
      </c>
      <c r="L3174" t="s">
        <v>35</v>
      </c>
      <c r="M3174" t="s">
        <v>27</v>
      </c>
      <c r="N3174" t="s">
        <v>32</v>
      </c>
      <c r="O3174" s="4">
        <v>11865.76</v>
      </c>
      <c r="P3174" t="s">
        <v>28</v>
      </c>
      <c r="Q3174" t="str" cm="1">
        <f t="array" ref="Q3174">_xlfn.IFS(
O3174&lt;50000,"Low Salary (&lt;$50K)",
O3174&lt;90000,"Lower Middle ($50K-$90K)",
O3174&lt;130000,"Middle ($90K-$130K)",
O3174&lt;170000,"Upper Middle ($130K-$170K)",
O3174&gt;=170000,"High Salary (&gt;$170K)"
)</f>
        <v>Low Salary (&lt;$50K)</v>
      </c>
      <c r="R3174" t="str" cm="1">
        <f t="array" ref="R3174">_xlfn.IFS(
G3174&lt;=2,"New Customers (0-2Y)",
G3174&lt;=5,"Growing Customers (3-5Y)",
G3174&lt;=8,"Established Customers (6-8Y)",
G3174&lt;=10,"Loyal Customers (9-10Y)"
)</f>
        <v>New Customers (0-2Y)</v>
      </c>
    </row>
    <row r="3175" spans="1:18" x14ac:dyDescent="0.35">
      <c r="A3175">
        <v>15727467</v>
      </c>
      <c r="B3175" t="s">
        <v>1606</v>
      </c>
      <c r="C3175" t="s">
        <v>17</v>
      </c>
      <c r="D3175" t="s">
        <v>18</v>
      </c>
      <c r="E3175">
        <v>27</v>
      </c>
      <c r="F3175" t="s">
        <v>43</v>
      </c>
      <c r="G3175">
        <v>3</v>
      </c>
      <c r="H3175" s="4">
        <v>0</v>
      </c>
      <c r="I3175" t="s">
        <v>24</v>
      </c>
      <c r="J3175">
        <v>2</v>
      </c>
      <c r="K3175">
        <v>485</v>
      </c>
      <c r="L3175" t="s">
        <v>44</v>
      </c>
      <c r="M3175" t="s">
        <v>21</v>
      </c>
      <c r="N3175" t="s">
        <v>32</v>
      </c>
      <c r="O3175" s="4">
        <v>141449.85999999999</v>
      </c>
      <c r="P3175" t="s">
        <v>28</v>
      </c>
      <c r="Q3175" t="str" cm="1">
        <f t="array" ref="Q3175">_xlfn.IFS(
O3175&lt;50000,"Low Salary (&lt;$50K)",
O3175&lt;90000,"Lower Middle ($50K-$90K)",
O3175&lt;130000,"Middle ($90K-$130K)",
O3175&lt;170000,"Upper Middle ($130K-$170K)",
O3175&gt;=170000,"High Salary (&gt;$170K)"
)</f>
        <v>Upper Middle ($130K-$170K)</v>
      </c>
      <c r="R3175" t="str" cm="1">
        <f t="array" ref="R3175">_xlfn.IFS(
G3175&lt;=2,"New Customers (0-2Y)",
G3175&lt;=5,"Growing Customers (3-5Y)",
G3175&lt;=8,"Established Customers (6-8Y)",
G3175&lt;=10,"Loyal Customers (9-10Y)"
)</f>
        <v>Growing Customers (3-5Y)</v>
      </c>
    </row>
    <row r="3176" spans="1:18" x14ac:dyDescent="0.35">
      <c r="A3176">
        <v>15734312</v>
      </c>
      <c r="B3176" t="s">
        <v>279</v>
      </c>
      <c r="C3176" t="s">
        <v>26</v>
      </c>
      <c r="D3176" t="s">
        <v>39</v>
      </c>
      <c r="E3176">
        <v>43</v>
      </c>
      <c r="F3176" t="s">
        <v>19</v>
      </c>
      <c r="G3176">
        <v>6</v>
      </c>
      <c r="H3176" s="4">
        <v>0</v>
      </c>
      <c r="I3176" t="s">
        <v>24</v>
      </c>
      <c r="J3176">
        <v>2</v>
      </c>
      <c r="K3176">
        <v>577</v>
      </c>
      <c r="L3176" t="s">
        <v>31</v>
      </c>
      <c r="M3176" t="s">
        <v>21</v>
      </c>
      <c r="N3176" t="s">
        <v>22</v>
      </c>
      <c r="O3176" s="4">
        <v>149457.81</v>
      </c>
      <c r="P3176" t="s">
        <v>28</v>
      </c>
      <c r="Q3176" t="str" cm="1">
        <f t="array" ref="Q3176">_xlfn.IFS(
O3176&lt;50000,"Low Salary (&lt;$50K)",
O3176&lt;90000,"Lower Middle ($50K-$90K)",
O3176&lt;130000,"Middle ($90K-$130K)",
O3176&lt;170000,"Upper Middle ($130K-$170K)",
O3176&gt;=170000,"High Salary (&gt;$170K)"
)</f>
        <v>Upper Middle ($130K-$170K)</v>
      </c>
      <c r="R3176" t="str" cm="1">
        <f t="array" ref="R3176">_xlfn.IFS(
G3176&lt;=2,"New Customers (0-2Y)",
G3176&lt;=5,"Growing Customers (3-5Y)",
G3176&lt;=8,"Established Customers (6-8Y)",
G3176&lt;=10,"Loyal Customers (9-10Y)"
)</f>
        <v>Established Customers (6-8Y)</v>
      </c>
    </row>
    <row r="3177" spans="1:18" x14ac:dyDescent="0.35">
      <c r="A3177">
        <v>15764604</v>
      </c>
      <c r="B3177" t="s">
        <v>358</v>
      </c>
      <c r="C3177" t="s">
        <v>17</v>
      </c>
      <c r="D3177" t="s">
        <v>18</v>
      </c>
      <c r="E3177">
        <v>35</v>
      </c>
      <c r="F3177" t="s">
        <v>19</v>
      </c>
      <c r="G3177">
        <v>7</v>
      </c>
      <c r="H3177" s="4">
        <v>164769.01999999999</v>
      </c>
      <c r="I3177" t="s">
        <v>33</v>
      </c>
      <c r="J3177">
        <v>3</v>
      </c>
      <c r="K3177">
        <v>586</v>
      </c>
      <c r="L3177" t="s">
        <v>31</v>
      </c>
      <c r="M3177" t="s">
        <v>21</v>
      </c>
      <c r="N3177" t="s">
        <v>32</v>
      </c>
      <c r="O3177" s="4">
        <v>119814.25</v>
      </c>
      <c r="P3177" t="s">
        <v>23</v>
      </c>
      <c r="Q3177" t="str" cm="1">
        <f t="array" ref="Q3177">_xlfn.IFS(
O3177&lt;50000,"Low Salary (&lt;$50K)",
O3177&lt;90000,"Lower Middle ($50K-$90K)",
O3177&lt;130000,"Middle ($90K-$130K)",
O3177&lt;170000,"Upper Middle ($130K-$170K)",
O3177&gt;=170000,"High Salary (&gt;$170K)"
)</f>
        <v>Middle ($90K-$130K)</v>
      </c>
      <c r="R3177" t="str" cm="1">
        <f t="array" ref="R3177">_xlfn.IFS(
G3177&lt;=2,"New Customers (0-2Y)",
G3177&lt;=5,"Growing Customers (3-5Y)",
G3177&lt;=8,"Established Customers (6-8Y)",
G3177&lt;=10,"Loyal Customers (9-10Y)"
)</f>
        <v>Established Customers (6-8Y)</v>
      </c>
    </row>
    <row r="3178" spans="1:18" x14ac:dyDescent="0.35">
      <c r="A3178">
        <v>15613014</v>
      </c>
      <c r="B3178" t="s">
        <v>408</v>
      </c>
      <c r="C3178" t="s">
        <v>42</v>
      </c>
      <c r="D3178" t="s">
        <v>39</v>
      </c>
      <c r="E3178">
        <v>29</v>
      </c>
      <c r="F3178" t="s">
        <v>43</v>
      </c>
      <c r="G3178">
        <v>1</v>
      </c>
      <c r="H3178" s="4">
        <v>107233.85</v>
      </c>
      <c r="I3178" t="s">
        <v>33</v>
      </c>
      <c r="J3178">
        <v>2</v>
      </c>
      <c r="K3178">
        <v>722</v>
      </c>
      <c r="L3178" t="s">
        <v>35</v>
      </c>
      <c r="M3178" t="s">
        <v>21</v>
      </c>
      <c r="N3178" t="s">
        <v>32</v>
      </c>
      <c r="O3178" s="4">
        <v>24924.92</v>
      </c>
      <c r="P3178" t="s">
        <v>28</v>
      </c>
      <c r="Q3178" t="str" cm="1">
        <f t="array" ref="Q3178">_xlfn.IFS(
O3178&lt;50000,"Low Salary (&lt;$50K)",
O3178&lt;90000,"Lower Middle ($50K-$90K)",
O3178&lt;130000,"Middle ($90K-$130K)",
O3178&lt;170000,"Upper Middle ($130K-$170K)",
O3178&gt;=170000,"High Salary (&gt;$170K)"
)</f>
        <v>Low Salary (&lt;$50K)</v>
      </c>
      <c r="R3178" t="str" cm="1">
        <f t="array" ref="R3178">_xlfn.IFS(
G3178&lt;=2,"New Customers (0-2Y)",
G3178&lt;=5,"Growing Customers (3-5Y)",
G3178&lt;=8,"Established Customers (6-8Y)",
G3178&lt;=10,"Loyal Customers (9-10Y)"
)</f>
        <v>New Customers (0-2Y)</v>
      </c>
    </row>
    <row r="3179" spans="1:18" x14ac:dyDescent="0.35">
      <c r="A3179">
        <v>15759684</v>
      </c>
      <c r="B3179" t="s">
        <v>199</v>
      </c>
      <c r="C3179" t="s">
        <v>17</v>
      </c>
      <c r="D3179" t="s">
        <v>18</v>
      </c>
      <c r="E3179">
        <v>27</v>
      </c>
      <c r="F3179" t="s">
        <v>43</v>
      </c>
      <c r="G3179">
        <v>7</v>
      </c>
      <c r="H3179" s="4">
        <v>176227.07</v>
      </c>
      <c r="I3179" t="s">
        <v>33</v>
      </c>
      <c r="J3179">
        <v>2</v>
      </c>
      <c r="K3179">
        <v>528</v>
      </c>
      <c r="L3179" t="s">
        <v>31</v>
      </c>
      <c r="M3179" t="s">
        <v>27</v>
      </c>
      <c r="N3179" t="s">
        <v>22</v>
      </c>
      <c r="O3179" s="4">
        <v>139481.53</v>
      </c>
      <c r="P3179" t="s">
        <v>28</v>
      </c>
      <c r="Q3179" t="str" cm="1">
        <f t="array" ref="Q3179">_xlfn.IFS(
O3179&lt;50000,"Low Salary (&lt;$50K)",
O3179&lt;90000,"Lower Middle ($50K-$90K)",
O3179&lt;130000,"Middle ($90K-$130K)",
O3179&lt;170000,"Upper Middle ($130K-$170K)",
O3179&gt;=170000,"High Salary (&gt;$170K)"
)</f>
        <v>Upper Middle ($130K-$170K)</v>
      </c>
      <c r="R3179" t="str" cm="1">
        <f t="array" ref="R3179">_xlfn.IFS(
G3179&lt;=2,"New Customers (0-2Y)",
G3179&lt;=5,"Growing Customers (3-5Y)",
G3179&lt;=8,"Established Customers (6-8Y)",
G3179&lt;=10,"Loyal Customers (9-10Y)"
)</f>
        <v>Established Customers (6-8Y)</v>
      </c>
    </row>
    <row r="3180" spans="1:18" x14ac:dyDescent="0.35">
      <c r="A3180">
        <v>15609669</v>
      </c>
      <c r="B3180" t="s">
        <v>302</v>
      </c>
      <c r="C3180" t="s">
        <v>17</v>
      </c>
      <c r="D3180" t="s">
        <v>18</v>
      </c>
      <c r="E3180">
        <v>39</v>
      </c>
      <c r="F3180" t="s">
        <v>19</v>
      </c>
      <c r="G3180">
        <v>4</v>
      </c>
      <c r="H3180" s="4">
        <v>109949.39</v>
      </c>
      <c r="I3180" t="s">
        <v>33</v>
      </c>
      <c r="J3180">
        <v>2</v>
      </c>
      <c r="K3180">
        <v>542</v>
      </c>
      <c r="L3180" t="s">
        <v>31</v>
      </c>
      <c r="M3180" t="s">
        <v>21</v>
      </c>
      <c r="N3180" t="s">
        <v>22</v>
      </c>
      <c r="O3180" s="4">
        <v>41268.65</v>
      </c>
      <c r="P3180" t="s">
        <v>28</v>
      </c>
      <c r="Q3180" t="str" cm="1">
        <f t="array" ref="Q3180">_xlfn.IFS(
O3180&lt;50000,"Low Salary (&lt;$50K)",
O3180&lt;90000,"Lower Middle ($50K-$90K)",
O3180&lt;130000,"Middle ($90K-$130K)",
O3180&lt;170000,"Upper Middle ($130K-$170K)",
O3180&gt;=170000,"High Salary (&gt;$170K)"
)</f>
        <v>Low Salary (&lt;$50K)</v>
      </c>
      <c r="R3180" t="str" cm="1">
        <f t="array" ref="R3180">_xlfn.IFS(
G3180&lt;=2,"New Customers (0-2Y)",
G3180&lt;=5,"Growing Customers (3-5Y)",
G3180&lt;=8,"Established Customers (6-8Y)",
G3180&lt;=10,"Loyal Customers (9-10Y)"
)</f>
        <v>Growing Customers (3-5Y)</v>
      </c>
    </row>
    <row r="3181" spans="1:18" x14ac:dyDescent="0.35">
      <c r="A3181">
        <v>15685536</v>
      </c>
      <c r="B3181" t="s">
        <v>38</v>
      </c>
      <c r="C3181" t="s">
        <v>17</v>
      </c>
      <c r="D3181" t="s">
        <v>18</v>
      </c>
      <c r="E3181">
        <v>34</v>
      </c>
      <c r="F3181" t="s">
        <v>19</v>
      </c>
      <c r="G3181">
        <v>5</v>
      </c>
      <c r="H3181" s="4">
        <v>0</v>
      </c>
      <c r="I3181" t="s">
        <v>24</v>
      </c>
      <c r="J3181">
        <v>2</v>
      </c>
      <c r="K3181">
        <v>552</v>
      </c>
      <c r="L3181" t="s">
        <v>31</v>
      </c>
      <c r="M3181" t="s">
        <v>21</v>
      </c>
      <c r="N3181" t="s">
        <v>22</v>
      </c>
      <c r="O3181" s="4">
        <v>1351.41</v>
      </c>
      <c r="P3181" t="s">
        <v>28</v>
      </c>
      <c r="Q3181" t="str" cm="1">
        <f t="array" ref="Q3181">_xlfn.IFS(
O3181&lt;50000,"Low Salary (&lt;$50K)",
O3181&lt;90000,"Lower Middle ($50K-$90K)",
O3181&lt;130000,"Middle ($90K-$130K)",
O3181&lt;170000,"Upper Middle ($130K-$170K)",
O3181&gt;=170000,"High Salary (&gt;$170K)"
)</f>
        <v>Low Salary (&lt;$50K)</v>
      </c>
      <c r="R3181" t="str" cm="1">
        <f t="array" ref="R3181">_xlfn.IFS(
G3181&lt;=2,"New Customers (0-2Y)",
G3181&lt;=5,"Growing Customers (3-5Y)",
G3181&lt;=8,"Established Customers (6-8Y)",
G3181&lt;=10,"Loyal Customers (9-10Y)"
)</f>
        <v>Growing Customers (3-5Y)</v>
      </c>
    </row>
    <row r="3182" spans="1:18" x14ac:dyDescent="0.35">
      <c r="A3182">
        <v>15750447</v>
      </c>
      <c r="B3182" t="s">
        <v>1406</v>
      </c>
      <c r="C3182" t="s">
        <v>17</v>
      </c>
      <c r="D3182" t="s">
        <v>18</v>
      </c>
      <c r="E3182">
        <v>60</v>
      </c>
      <c r="F3182" t="s">
        <v>2967</v>
      </c>
      <c r="G3182">
        <v>10</v>
      </c>
      <c r="H3182" s="4">
        <v>117738.81</v>
      </c>
      <c r="I3182" t="s">
        <v>33</v>
      </c>
      <c r="J3182">
        <v>1</v>
      </c>
      <c r="K3182">
        <v>678</v>
      </c>
      <c r="L3182" t="s">
        <v>35</v>
      </c>
      <c r="M3182" t="s">
        <v>21</v>
      </c>
      <c r="N3182" t="s">
        <v>32</v>
      </c>
      <c r="O3182" s="4">
        <v>147489.76</v>
      </c>
      <c r="P3182" t="s">
        <v>23</v>
      </c>
      <c r="Q3182" t="str" cm="1">
        <f t="array" ref="Q3182">_xlfn.IFS(
O3182&lt;50000,"Low Salary (&lt;$50K)",
O3182&lt;90000,"Lower Middle ($50K-$90K)",
O3182&lt;130000,"Middle ($90K-$130K)",
O3182&lt;170000,"Upper Middle ($130K-$170K)",
O3182&gt;=170000,"High Salary (&gt;$170K)"
)</f>
        <v>Upper Middle ($130K-$170K)</v>
      </c>
      <c r="R3182" t="str" cm="1">
        <f t="array" ref="R3182">_xlfn.IFS(
G3182&lt;=2,"New Customers (0-2Y)",
G3182&lt;=5,"Growing Customers (3-5Y)",
G3182&lt;=8,"Established Customers (6-8Y)",
G3182&lt;=10,"Loyal Customers (9-10Y)"
)</f>
        <v>Loyal Customers (9-10Y)</v>
      </c>
    </row>
    <row r="3183" spans="1:18" x14ac:dyDescent="0.35">
      <c r="A3183">
        <v>15663249</v>
      </c>
      <c r="B3183" t="s">
        <v>566</v>
      </c>
      <c r="C3183" t="s">
        <v>26</v>
      </c>
      <c r="D3183" t="s">
        <v>18</v>
      </c>
      <c r="E3183">
        <v>37</v>
      </c>
      <c r="F3183" t="s">
        <v>19</v>
      </c>
      <c r="G3183">
        <v>9</v>
      </c>
      <c r="H3183" s="4">
        <v>133292.45000000001</v>
      </c>
      <c r="I3183" t="s">
        <v>33</v>
      </c>
      <c r="J3183">
        <v>1</v>
      </c>
      <c r="K3183">
        <v>575</v>
      </c>
      <c r="L3183" t="s">
        <v>31</v>
      </c>
      <c r="M3183" t="s">
        <v>21</v>
      </c>
      <c r="N3183" t="s">
        <v>32</v>
      </c>
      <c r="O3183" s="4">
        <v>111175.09</v>
      </c>
      <c r="P3183" t="s">
        <v>28</v>
      </c>
      <c r="Q3183" t="str" cm="1">
        <f t="array" ref="Q3183">_xlfn.IFS(
O3183&lt;50000,"Low Salary (&lt;$50K)",
O3183&lt;90000,"Lower Middle ($50K-$90K)",
O3183&lt;130000,"Middle ($90K-$130K)",
O3183&lt;170000,"Upper Middle ($130K-$170K)",
O3183&gt;=170000,"High Salary (&gt;$170K)"
)</f>
        <v>Middle ($90K-$130K)</v>
      </c>
      <c r="R3183" t="str" cm="1">
        <f t="array" ref="R3183">_xlfn.IFS(
G3183&lt;=2,"New Customers (0-2Y)",
G3183&lt;=5,"Growing Customers (3-5Y)",
G3183&lt;=8,"Established Customers (6-8Y)",
G3183&lt;=10,"Loyal Customers (9-10Y)"
)</f>
        <v>Loyal Customers (9-10Y)</v>
      </c>
    </row>
    <row r="3184" spans="1:18" x14ac:dyDescent="0.35">
      <c r="A3184">
        <v>15638646</v>
      </c>
      <c r="B3184" t="s">
        <v>972</v>
      </c>
      <c r="C3184" t="s">
        <v>17</v>
      </c>
      <c r="D3184" t="s">
        <v>18</v>
      </c>
      <c r="E3184">
        <v>43</v>
      </c>
      <c r="F3184" t="s">
        <v>19</v>
      </c>
      <c r="G3184">
        <v>1</v>
      </c>
      <c r="H3184" s="4">
        <v>160474.59</v>
      </c>
      <c r="I3184" t="s">
        <v>33</v>
      </c>
      <c r="J3184">
        <v>1</v>
      </c>
      <c r="K3184">
        <v>669</v>
      </c>
      <c r="L3184" t="s">
        <v>35</v>
      </c>
      <c r="M3184" t="s">
        <v>21</v>
      </c>
      <c r="N3184" t="s">
        <v>22</v>
      </c>
      <c r="O3184" s="4">
        <v>95963.14</v>
      </c>
      <c r="P3184" t="s">
        <v>28</v>
      </c>
      <c r="Q3184" t="str" cm="1">
        <f t="array" ref="Q3184">_xlfn.IFS(
O3184&lt;50000,"Low Salary (&lt;$50K)",
O3184&lt;90000,"Lower Middle ($50K-$90K)",
O3184&lt;130000,"Middle ($90K-$130K)",
O3184&lt;170000,"Upper Middle ($130K-$170K)",
O3184&gt;=170000,"High Salary (&gt;$170K)"
)</f>
        <v>Middle ($90K-$130K)</v>
      </c>
      <c r="R3184" t="str" cm="1">
        <f t="array" ref="R3184">_xlfn.IFS(
G3184&lt;=2,"New Customers (0-2Y)",
G3184&lt;=5,"Growing Customers (3-5Y)",
G3184&lt;=8,"Established Customers (6-8Y)",
G3184&lt;=10,"Loyal Customers (9-10Y)"
)</f>
        <v>New Customers (0-2Y)</v>
      </c>
    </row>
    <row r="3185" spans="1:18" x14ac:dyDescent="0.35">
      <c r="A3185">
        <v>15734161</v>
      </c>
      <c r="B3185" t="s">
        <v>631</v>
      </c>
      <c r="C3185" t="s">
        <v>17</v>
      </c>
      <c r="D3185" t="s">
        <v>39</v>
      </c>
      <c r="E3185">
        <v>43</v>
      </c>
      <c r="F3185" t="s">
        <v>19</v>
      </c>
      <c r="G3185">
        <v>6</v>
      </c>
      <c r="H3185" s="4">
        <v>0</v>
      </c>
      <c r="I3185" t="s">
        <v>24</v>
      </c>
      <c r="J3185">
        <v>2</v>
      </c>
      <c r="K3185">
        <v>636</v>
      </c>
      <c r="L3185" t="s">
        <v>20</v>
      </c>
      <c r="M3185" t="s">
        <v>21</v>
      </c>
      <c r="N3185" t="s">
        <v>32</v>
      </c>
      <c r="O3185" s="4">
        <v>43128.95</v>
      </c>
      <c r="P3185" t="s">
        <v>28</v>
      </c>
      <c r="Q3185" t="str" cm="1">
        <f t="array" ref="Q3185">_xlfn.IFS(
O3185&lt;50000,"Low Salary (&lt;$50K)",
O3185&lt;90000,"Lower Middle ($50K-$90K)",
O3185&lt;130000,"Middle ($90K-$130K)",
O3185&lt;170000,"Upper Middle ($130K-$170K)",
O3185&gt;=170000,"High Salary (&gt;$170K)"
)</f>
        <v>Low Salary (&lt;$50K)</v>
      </c>
      <c r="R3185" t="str" cm="1">
        <f t="array" ref="R3185">_xlfn.IFS(
G3185&lt;=2,"New Customers (0-2Y)",
G3185&lt;=5,"Growing Customers (3-5Y)",
G3185&lt;=8,"Established Customers (6-8Y)",
G3185&lt;=10,"Loyal Customers (9-10Y)"
)</f>
        <v>Established Customers (6-8Y)</v>
      </c>
    </row>
    <row r="3186" spans="1:18" x14ac:dyDescent="0.35">
      <c r="A3186">
        <v>15631070</v>
      </c>
      <c r="B3186" t="s">
        <v>1573</v>
      </c>
      <c r="C3186" t="s">
        <v>42</v>
      </c>
      <c r="D3186" t="s">
        <v>39</v>
      </c>
      <c r="E3186">
        <v>55</v>
      </c>
      <c r="F3186" t="s">
        <v>19</v>
      </c>
      <c r="G3186">
        <v>9</v>
      </c>
      <c r="H3186" s="4">
        <v>154393.43</v>
      </c>
      <c r="I3186" t="s">
        <v>33</v>
      </c>
      <c r="J3186">
        <v>1</v>
      </c>
      <c r="K3186">
        <v>667</v>
      </c>
      <c r="L3186" t="s">
        <v>35</v>
      </c>
      <c r="M3186" t="s">
        <v>21</v>
      </c>
      <c r="N3186" t="s">
        <v>22</v>
      </c>
      <c r="O3186" s="4">
        <v>137674.96</v>
      </c>
      <c r="P3186" t="s">
        <v>23</v>
      </c>
      <c r="Q3186" t="str" cm="1">
        <f t="array" ref="Q3186">_xlfn.IFS(
O3186&lt;50000,"Low Salary (&lt;$50K)",
O3186&lt;90000,"Lower Middle ($50K-$90K)",
O3186&lt;130000,"Middle ($90K-$130K)",
O3186&lt;170000,"Upper Middle ($130K-$170K)",
O3186&gt;=170000,"High Salary (&gt;$170K)"
)</f>
        <v>Upper Middle ($130K-$170K)</v>
      </c>
      <c r="R3186" t="str" cm="1">
        <f t="array" ref="R3186">_xlfn.IFS(
G3186&lt;=2,"New Customers (0-2Y)",
G3186&lt;=5,"Growing Customers (3-5Y)",
G3186&lt;=8,"Established Customers (6-8Y)",
G3186&lt;=10,"Loyal Customers (9-10Y)"
)</f>
        <v>Loyal Customers (9-10Y)</v>
      </c>
    </row>
    <row r="3187" spans="1:18" x14ac:dyDescent="0.35">
      <c r="A3187">
        <v>15761950</v>
      </c>
      <c r="B3187" t="s">
        <v>1443</v>
      </c>
      <c r="C3187" t="s">
        <v>42</v>
      </c>
      <c r="D3187" t="s">
        <v>18</v>
      </c>
      <c r="E3187">
        <v>45</v>
      </c>
      <c r="F3187" t="s">
        <v>19</v>
      </c>
      <c r="G3187">
        <v>9</v>
      </c>
      <c r="H3187" s="4">
        <v>110827.49</v>
      </c>
      <c r="I3187" t="s">
        <v>33</v>
      </c>
      <c r="J3187">
        <v>1</v>
      </c>
      <c r="K3187">
        <v>652</v>
      </c>
      <c r="L3187" t="s">
        <v>20</v>
      </c>
      <c r="M3187" t="s">
        <v>21</v>
      </c>
      <c r="N3187" t="s">
        <v>22</v>
      </c>
      <c r="O3187" s="4">
        <v>153383.54</v>
      </c>
      <c r="P3187" t="s">
        <v>23</v>
      </c>
      <c r="Q3187" t="str" cm="1">
        <f t="array" ref="Q3187">_xlfn.IFS(
O3187&lt;50000,"Low Salary (&lt;$50K)",
O3187&lt;90000,"Lower Middle ($50K-$90K)",
O3187&lt;130000,"Middle ($90K-$130K)",
O3187&lt;170000,"Upper Middle ($130K-$170K)",
O3187&gt;=170000,"High Salary (&gt;$170K)"
)</f>
        <v>Upper Middle ($130K-$170K)</v>
      </c>
      <c r="R3187" t="str" cm="1">
        <f t="array" ref="R3187">_xlfn.IFS(
G3187&lt;=2,"New Customers (0-2Y)",
G3187&lt;=5,"Growing Customers (3-5Y)",
G3187&lt;=8,"Established Customers (6-8Y)",
G3187&lt;=10,"Loyal Customers (9-10Y)"
)</f>
        <v>Loyal Customers (9-10Y)</v>
      </c>
    </row>
    <row r="3188" spans="1:18" x14ac:dyDescent="0.35">
      <c r="A3188">
        <v>15649668</v>
      </c>
      <c r="B3188" t="s">
        <v>759</v>
      </c>
      <c r="C3188" t="s">
        <v>42</v>
      </c>
      <c r="D3188" t="s">
        <v>18</v>
      </c>
      <c r="E3188">
        <v>36</v>
      </c>
      <c r="F3188" t="s">
        <v>19</v>
      </c>
      <c r="G3188">
        <v>10</v>
      </c>
      <c r="H3188" s="4">
        <v>145750.45000000001</v>
      </c>
      <c r="I3188" t="s">
        <v>33</v>
      </c>
      <c r="J3188">
        <v>2</v>
      </c>
      <c r="K3188">
        <v>637</v>
      </c>
      <c r="L3188" t="s">
        <v>20</v>
      </c>
      <c r="M3188" t="s">
        <v>21</v>
      </c>
      <c r="N3188" t="s">
        <v>22</v>
      </c>
      <c r="O3188" s="4">
        <v>96660.76</v>
      </c>
      <c r="P3188" t="s">
        <v>28</v>
      </c>
      <c r="Q3188" t="str" cm="1">
        <f t="array" ref="Q3188">_xlfn.IFS(
O3188&lt;50000,"Low Salary (&lt;$50K)",
O3188&lt;90000,"Lower Middle ($50K-$90K)",
O3188&lt;130000,"Middle ($90K-$130K)",
O3188&lt;170000,"Upper Middle ($130K-$170K)",
O3188&gt;=170000,"High Salary (&gt;$170K)"
)</f>
        <v>Middle ($90K-$130K)</v>
      </c>
      <c r="R3188" t="str" cm="1">
        <f t="array" ref="R3188">_xlfn.IFS(
G3188&lt;=2,"New Customers (0-2Y)",
G3188&lt;=5,"Growing Customers (3-5Y)",
G3188&lt;=8,"Established Customers (6-8Y)",
G3188&lt;=10,"Loyal Customers (9-10Y)"
)</f>
        <v>Loyal Customers (9-10Y)</v>
      </c>
    </row>
    <row r="3189" spans="1:18" x14ac:dyDescent="0.35">
      <c r="A3189">
        <v>15713912</v>
      </c>
      <c r="B3189" t="s">
        <v>984</v>
      </c>
      <c r="C3189" t="s">
        <v>26</v>
      </c>
      <c r="D3189" t="s">
        <v>18</v>
      </c>
      <c r="E3189">
        <v>45</v>
      </c>
      <c r="F3189" t="s">
        <v>19</v>
      </c>
      <c r="G3189">
        <v>8</v>
      </c>
      <c r="H3189" s="4">
        <v>109044.3</v>
      </c>
      <c r="I3189" t="s">
        <v>33</v>
      </c>
      <c r="J3189">
        <v>1</v>
      </c>
      <c r="K3189">
        <v>516</v>
      </c>
      <c r="L3189" t="s">
        <v>31</v>
      </c>
      <c r="M3189" t="s">
        <v>27</v>
      </c>
      <c r="N3189" t="s">
        <v>22</v>
      </c>
      <c r="O3189" s="4">
        <v>115818.16</v>
      </c>
      <c r="P3189" t="s">
        <v>28</v>
      </c>
      <c r="Q3189" t="str" cm="1">
        <f t="array" ref="Q3189">_xlfn.IFS(
O3189&lt;50000,"Low Salary (&lt;$50K)",
O3189&lt;90000,"Lower Middle ($50K-$90K)",
O3189&lt;130000,"Middle ($90K-$130K)",
O3189&lt;170000,"Upper Middle ($130K-$170K)",
O3189&gt;=170000,"High Salary (&gt;$170K)"
)</f>
        <v>Middle ($90K-$130K)</v>
      </c>
      <c r="R3189" t="str" cm="1">
        <f t="array" ref="R3189">_xlfn.IFS(
G3189&lt;=2,"New Customers (0-2Y)",
G3189&lt;=5,"Growing Customers (3-5Y)",
G3189&lt;=8,"Established Customers (6-8Y)",
G3189&lt;=10,"Loyal Customers (9-10Y)"
)</f>
        <v>Established Customers (6-8Y)</v>
      </c>
    </row>
    <row r="3190" spans="1:18" x14ac:dyDescent="0.35">
      <c r="A3190">
        <v>15586757</v>
      </c>
      <c r="B3190" t="s">
        <v>1271</v>
      </c>
      <c r="C3190" t="s">
        <v>17</v>
      </c>
      <c r="D3190" t="s">
        <v>18</v>
      </c>
      <c r="E3190">
        <v>32</v>
      </c>
      <c r="F3190" t="s">
        <v>19</v>
      </c>
      <c r="G3190">
        <v>4</v>
      </c>
      <c r="H3190" s="4">
        <v>75170.539999999994</v>
      </c>
      <c r="I3190" t="s">
        <v>29</v>
      </c>
      <c r="J3190">
        <v>1</v>
      </c>
      <c r="K3190">
        <v>801</v>
      </c>
      <c r="L3190" t="s">
        <v>37</v>
      </c>
      <c r="M3190" t="s">
        <v>21</v>
      </c>
      <c r="N3190" t="s">
        <v>22</v>
      </c>
      <c r="O3190" s="4">
        <v>37898.5</v>
      </c>
      <c r="P3190" t="s">
        <v>28</v>
      </c>
      <c r="Q3190" t="str" cm="1">
        <f t="array" ref="Q3190">_xlfn.IFS(
O3190&lt;50000,"Low Salary (&lt;$50K)",
O3190&lt;90000,"Lower Middle ($50K-$90K)",
O3190&lt;130000,"Middle ($90K-$130K)",
O3190&lt;170000,"Upper Middle ($130K-$170K)",
O3190&gt;=170000,"High Salary (&gt;$170K)"
)</f>
        <v>Low Salary (&lt;$50K)</v>
      </c>
      <c r="R3190" t="str" cm="1">
        <f t="array" ref="R3190">_xlfn.IFS(
G3190&lt;=2,"New Customers (0-2Y)",
G3190&lt;=5,"Growing Customers (3-5Y)",
G3190&lt;=8,"Established Customers (6-8Y)",
G3190&lt;=10,"Loyal Customers (9-10Y)"
)</f>
        <v>Growing Customers (3-5Y)</v>
      </c>
    </row>
    <row r="3191" spans="1:18" x14ac:dyDescent="0.35">
      <c r="A3191">
        <v>15596522</v>
      </c>
      <c r="B3191" t="s">
        <v>1607</v>
      </c>
      <c r="C3191" t="s">
        <v>17</v>
      </c>
      <c r="D3191" t="s">
        <v>18</v>
      </c>
      <c r="E3191">
        <v>42</v>
      </c>
      <c r="F3191" t="s">
        <v>19</v>
      </c>
      <c r="G3191">
        <v>2</v>
      </c>
      <c r="H3191" s="4">
        <v>0</v>
      </c>
      <c r="I3191" t="s">
        <v>24</v>
      </c>
      <c r="J3191">
        <v>2</v>
      </c>
      <c r="K3191">
        <v>692</v>
      </c>
      <c r="L3191" t="s">
        <v>35</v>
      </c>
      <c r="M3191" t="s">
        <v>21</v>
      </c>
      <c r="N3191" t="s">
        <v>32</v>
      </c>
      <c r="O3191" s="4">
        <v>145222.93</v>
      </c>
      <c r="P3191" t="s">
        <v>28</v>
      </c>
      <c r="Q3191" t="str" cm="1">
        <f t="array" ref="Q3191">_xlfn.IFS(
O3191&lt;50000,"Low Salary (&lt;$50K)",
O3191&lt;90000,"Lower Middle ($50K-$90K)",
O3191&lt;130000,"Middle ($90K-$130K)",
O3191&lt;170000,"Upper Middle ($130K-$170K)",
O3191&gt;=170000,"High Salary (&gt;$170K)"
)</f>
        <v>Upper Middle ($130K-$170K)</v>
      </c>
      <c r="R3191" t="str" cm="1">
        <f t="array" ref="R3191">_xlfn.IFS(
G3191&lt;=2,"New Customers (0-2Y)",
G3191&lt;=5,"Growing Customers (3-5Y)",
G3191&lt;=8,"Established Customers (6-8Y)",
G3191&lt;=10,"Loyal Customers (9-10Y)"
)</f>
        <v>New Customers (0-2Y)</v>
      </c>
    </row>
    <row r="3192" spans="1:18" x14ac:dyDescent="0.35">
      <c r="A3192">
        <v>15625395</v>
      </c>
      <c r="B3192" t="s">
        <v>1608</v>
      </c>
      <c r="C3192" t="s">
        <v>17</v>
      </c>
      <c r="D3192" t="s">
        <v>18</v>
      </c>
      <c r="E3192">
        <v>28</v>
      </c>
      <c r="F3192" t="s">
        <v>43</v>
      </c>
      <c r="G3192">
        <v>6</v>
      </c>
      <c r="H3192" s="4">
        <v>105795.9</v>
      </c>
      <c r="I3192" t="s">
        <v>33</v>
      </c>
      <c r="J3192">
        <v>1</v>
      </c>
      <c r="K3192">
        <v>585</v>
      </c>
      <c r="L3192" t="s">
        <v>31</v>
      </c>
      <c r="M3192" t="s">
        <v>21</v>
      </c>
      <c r="N3192" t="s">
        <v>22</v>
      </c>
      <c r="O3192" s="4">
        <v>41219.089999999997</v>
      </c>
      <c r="P3192" t="s">
        <v>28</v>
      </c>
      <c r="Q3192" t="str" cm="1">
        <f t="array" ref="Q3192">_xlfn.IFS(
O3192&lt;50000,"Low Salary (&lt;$50K)",
O3192&lt;90000,"Lower Middle ($50K-$90K)",
O3192&lt;130000,"Middle ($90K-$130K)",
O3192&lt;170000,"Upper Middle ($130K-$170K)",
O3192&gt;=170000,"High Salary (&gt;$170K)"
)</f>
        <v>Low Salary (&lt;$50K)</v>
      </c>
      <c r="R3192" t="str" cm="1">
        <f t="array" ref="R3192">_xlfn.IFS(
G3192&lt;=2,"New Customers (0-2Y)",
G3192&lt;=5,"Growing Customers (3-5Y)",
G3192&lt;=8,"Established Customers (6-8Y)",
G3192&lt;=10,"Loyal Customers (9-10Y)"
)</f>
        <v>Established Customers (6-8Y)</v>
      </c>
    </row>
    <row r="3193" spans="1:18" x14ac:dyDescent="0.35">
      <c r="A3193">
        <v>15760570</v>
      </c>
      <c r="B3193" t="s">
        <v>829</v>
      </c>
      <c r="C3193" t="s">
        <v>17</v>
      </c>
      <c r="D3193" t="s">
        <v>39</v>
      </c>
      <c r="E3193">
        <v>32</v>
      </c>
      <c r="F3193" t="s">
        <v>19</v>
      </c>
      <c r="G3193">
        <v>5</v>
      </c>
      <c r="H3193" s="4">
        <v>0</v>
      </c>
      <c r="I3193" t="s">
        <v>24</v>
      </c>
      <c r="J3193">
        <v>2</v>
      </c>
      <c r="K3193">
        <v>590</v>
      </c>
      <c r="L3193" t="s">
        <v>31</v>
      </c>
      <c r="M3193" t="s">
        <v>21</v>
      </c>
      <c r="N3193" t="s">
        <v>32</v>
      </c>
      <c r="O3193" s="4">
        <v>59249.83</v>
      </c>
      <c r="P3193" t="s">
        <v>28</v>
      </c>
      <c r="Q3193" t="str" cm="1">
        <f t="array" ref="Q3193">_xlfn.IFS(
O3193&lt;50000,"Low Salary (&lt;$50K)",
O3193&lt;90000,"Lower Middle ($50K-$90K)",
O3193&lt;130000,"Middle ($90K-$130K)",
O3193&lt;170000,"Upper Middle ($130K-$170K)",
O3193&gt;=170000,"High Salary (&gt;$170K)"
)</f>
        <v>Lower Middle ($50K-$90K)</v>
      </c>
      <c r="R3193" t="str" cm="1">
        <f t="array" ref="R3193">_xlfn.IFS(
G3193&lt;=2,"New Customers (0-2Y)",
G3193&lt;=5,"Growing Customers (3-5Y)",
G3193&lt;=8,"Established Customers (6-8Y)",
G3193&lt;=10,"Loyal Customers (9-10Y)"
)</f>
        <v>Growing Customers (3-5Y)</v>
      </c>
    </row>
    <row r="3194" spans="1:18" x14ac:dyDescent="0.35">
      <c r="A3194">
        <v>15566689</v>
      </c>
      <c r="B3194" t="s">
        <v>1609</v>
      </c>
      <c r="C3194" t="s">
        <v>26</v>
      </c>
      <c r="D3194" t="s">
        <v>39</v>
      </c>
      <c r="E3194">
        <v>66</v>
      </c>
      <c r="F3194" t="s">
        <v>2967</v>
      </c>
      <c r="G3194">
        <v>8</v>
      </c>
      <c r="H3194" s="4">
        <v>0</v>
      </c>
      <c r="I3194" t="s">
        <v>24</v>
      </c>
      <c r="J3194">
        <v>2</v>
      </c>
      <c r="K3194">
        <v>554</v>
      </c>
      <c r="L3194" t="s">
        <v>31</v>
      </c>
      <c r="M3194" t="s">
        <v>21</v>
      </c>
      <c r="N3194" t="s">
        <v>22</v>
      </c>
      <c r="O3194" s="4">
        <v>116747.62</v>
      </c>
      <c r="P3194" t="s">
        <v>28</v>
      </c>
      <c r="Q3194" t="str" cm="1">
        <f t="array" ref="Q3194">_xlfn.IFS(
O3194&lt;50000,"Low Salary (&lt;$50K)",
O3194&lt;90000,"Lower Middle ($50K-$90K)",
O3194&lt;130000,"Middle ($90K-$130K)",
O3194&lt;170000,"Upper Middle ($130K-$170K)",
O3194&gt;=170000,"High Salary (&gt;$170K)"
)</f>
        <v>Middle ($90K-$130K)</v>
      </c>
      <c r="R3194" t="str" cm="1">
        <f t="array" ref="R3194">_xlfn.IFS(
G3194&lt;=2,"New Customers (0-2Y)",
G3194&lt;=5,"Growing Customers (3-5Y)",
G3194&lt;=8,"Established Customers (6-8Y)",
G3194&lt;=10,"Loyal Customers (9-10Y)"
)</f>
        <v>Established Customers (6-8Y)</v>
      </c>
    </row>
    <row r="3195" spans="1:18" x14ac:dyDescent="0.35">
      <c r="A3195">
        <v>15725794</v>
      </c>
      <c r="B3195" t="s">
        <v>1610</v>
      </c>
      <c r="C3195" t="s">
        <v>17</v>
      </c>
      <c r="D3195" t="s">
        <v>18</v>
      </c>
      <c r="E3195">
        <v>49</v>
      </c>
      <c r="F3195" t="s">
        <v>19</v>
      </c>
      <c r="G3195">
        <v>1</v>
      </c>
      <c r="H3195" s="4">
        <v>0</v>
      </c>
      <c r="I3195" t="s">
        <v>24</v>
      </c>
      <c r="J3195">
        <v>1</v>
      </c>
      <c r="K3195">
        <v>659</v>
      </c>
      <c r="L3195" t="s">
        <v>20</v>
      </c>
      <c r="M3195" t="s">
        <v>21</v>
      </c>
      <c r="N3195" t="s">
        <v>32</v>
      </c>
      <c r="O3195" s="4">
        <v>116249.72</v>
      </c>
      <c r="P3195" t="s">
        <v>23</v>
      </c>
      <c r="Q3195" t="str" cm="1">
        <f t="array" ref="Q3195">_xlfn.IFS(
O3195&lt;50000,"Low Salary (&lt;$50K)",
O3195&lt;90000,"Lower Middle ($50K-$90K)",
O3195&lt;130000,"Middle ($90K-$130K)",
O3195&lt;170000,"Upper Middle ($130K-$170K)",
O3195&gt;=170000,"High Salary (&gt;$170K)"
)</f>
        <v>Middle ($90K-$130K)</v>
      </c>
      <c r="R3195" t="str" cm="1">
        <f t="array" ref="R3195">_xlfn.IFS(
G3195&lt;=2,"New Customers (0-2Y)",
G3195&lt;=5,"Growing Customers (3-5Y)",
G3195&lt;=8,"Established Customers (6-8Y)",
G3195&lt;=10,"Loyal Customers (9-10Y)"
)</f>
        <v>New Customers (0-2Y)</v>
      </c>
    </row>
    <row r="3196" spans="1:18" x14ac:dyDescent="0.35">
      <c r="A3196">
        <v>15673539</v>
      </c>
      <c r="B3196" t="s">
        <v>563</v>
      </c>
      <c r="C3196" t="s">
        <v>17</v>
      </c>
      <c r="D3196" t="s">
        <v>18</v>
      </c>
      <c r="E3196">
        <v>26</v>
      </c>
      <c r="F3196" t="s">
        <v>43</v>
      </c>
      <c r="G3196">
        <v>3</v>
      </c>
      <c r="H3196" s="4">
        <v>118097.87</v>
      </c>
      <c r="I3196" t="s">
        <v>33</v>
      </c>
      <c r="J3196">
        <v>1</v>
      </c>
      <c r="K3196">
        <v>690</v>
      </c>
      <c r="L3196" t="s">
        <v>35</v>
      </c>
      <c r="M3196" t="s">
        <v>21</v>
      </c>
      <c r="N3196" t="s">
        <v>32</v>
      </c>
      <c r="O3196" s="4">
        <v>61257.83</v>
      </c>
      <c r="P3196" t="s">
        <v>28</v>
      </c>
      <c r="Q3196" t="str" cm="1">
        <f t="array" ref="Q3196">_xlfn.IFS(
O3196&lt;50000,"Low Salary (&lt;$50K)",
O3196&lt;90000,"Lower Middle ($50K-$90K)",
O3196&lt;130000,"Middle ($90K-$130K)",
O3196&lt;170000,"Upper Middle ($130K-$170K)",
O3196&gt;=170000,"High Salary (&gt;$170K)"
)</f>
        <v>Lower Middle ($50K-$90K)</v>
      </c>
      <c r="R3196" t="str" cm="1">
        <f t="array" ref="R3196">_xlfn.IFS(
G3196&lt;=2,"New Customers (0-2Y)",
G3196&lt;=5,"Growing Customers (3-5Y)",
G3196&lt;=8,"Established Customers (6-8Y)",
G3196&lt;=10,"Loyal Customers (9-10Y)"
)</f>
        <v>Growing Customers (3-5Y)</v>
      </c>
    </row>
    <row r="3197" spans="1:18" x14ac:dyDescent="0.35">
      <c r="A3197">
        <v>15705298</v>
      </c>
      <c r="B3197" t="s">
        <v>329</v>
      </c>
      <c r="C3197" t="s">
        <v>42</v>
      </c>
      <c r="D3197" t="s">
        <v>39</v>
      </c>
      <c r="E3197">
        <v>29</v>
      </c>
      <c r="F3197" t="s">
        <v>43</v>
      </c>
      <c r="G3197">
        <v>0</v>
      </c>
      <c r="H3197" s="4">
        <v>172693.54</v>
      </c>
      <c r="I3197" t="s">
        <v>33</v>
      </c>
      <c r="J3197">
        <v>1</v>
      </c>
      <c r="K3197">
        <v>697</v>
      </c>
      <c r="L3197" t="s">
        <v>35</v>
      </c>
      <c r="M3197" t="s">
        <v>27</v>
      </c>
      <c r="N3197" t="s">
        <v>32</v>
      </c>
      <c r="O3197" s="4">
        <v>141798.98000000001</v>
      </c>
      <c r="P3197" t="s">
        <v>28</v>
      </c>
      <c r="Q3197" t="str" cm="1">
        <f t="array" ref="Q3197">_xlfn.IFS(
O3197&lt;50000,"Low Salary (&lt;$50K)",
O3197&lt;90000,"Lower Middle ($50K-$90K)",
O3197&lt;130000,"Middle ($90K-$130K)",
O3197&lt;170000,"Upper Middle ($130K-$170K)",
O3197&gt;=170000,"High Salary (&gt;$170K)"
)</f>
        <v>Upper Middle ($130K-$170K)</v>
      </c>
      <c r="R3197" t="str" cm="1">
        <f t="array" ref="R3197">_xlfn.IFS(
G3197&lt;=2,"New Customers (0-2Y)",
G3197&lt;=5,"Growing Customers (3-5Y)",
G3197&lt;=8,"Established Customers (6-8Y)",
G3197&lt;=10,"Loyal Customers (9-10Y)"
)</f>
        <v>New Customers (0-2Y)</v>
      </c>
    </row>
    <row r="3198" spans="1:18" x14ac:dyDescent="0.35">
      <c r="A3198">
        <v>15675791</v>
      </c>
      <c r="B3198" t="s">
        <v>861</v>
      </c>
      <c r="C3198" t="s">
        <v>17</v>
      </c>
      <c r="D3198" t="s">
        <v>39</v>
      </c>
      <c r="E3198">
        <v>36</v>
      </c>
      <c r="F3198" t="s">
        <v>19</v>
      </c>
      <c r="G3198">
        <v>4</v>
      </c>
      <c r="H3198" s="4">
        <v>129440.3</v>
      </c>
      <c r="I3198" t="s">
        <v>33</v>
      </c>
      <c r="J3198">
        <v>2</v>
      </c>
      <c r="K3198">
        <v>610</v>
      </c>
      <c r="L3198" t="s">
        <v>20</v>
      </c>
      <c r="M3198" t="s">
        <v>21</v>
      </c>
      <c r="N3198" t="s">
        <v>32</v>
      </c>
      <c r="O3198" s="4">
        <v>102638.35</v>
      </c>
      <c r="P3198" t="s">
        <v>28</v>
      </c>
      <c r="Q3198" t="str" cm="1">
        <f t="array" ref="Q3198">_xlfn.IFS(
O3198&lt;50000,"Low Salary (&lt;$50K)",
O3198&lt;90000,"Lower Middle ($50K-$90K)",
O3198&lt;130000,"Middle ($90K-$130K)",
O3198&lt;170000,"Upper Middle ($130K-$170K)",
O3198&gt;=170000,"High Salary (&gt;$170K)"
)</f>
        <v>Middle ($90K-$130K)</v>
      </c>
      <c r="R3198" t="str" cm="1">
        <f t="array" ref="R3198">_xlfn.IFS(
G3198&lt;=2,"New Customers (0-2Y)",
G3198&lt;=5,"Growing Customers (3-5Y)",
G3198&lt;=8,"Established Customers (6-8Y)",
G3198&lt;=10,"Loyal Customers (9-10Y)"
)</f>
        <v>Growing Customers (3-5Y)</v>
      </c>
    </row>
    <row r="3199" spans="1:18" x14ac:dyDescent="0.35">
      <c r="A3199">
        <v>15747043</v>
      </c>
      <c r="B3199" t="s">
        <v>1135</v>
      </c>
      <c r="C3199" t="s">
        <v>26</v>
      </c>
      <c r="D3199" t="s">
        <v>39</v>
      </c>
      <c r="E3199">
        <v>36</v>
      </c>
      <c r="F3199" t="s">
        <v>19</v>
      </c>
      <c r="G3199">
        <v>4</v>
      </c>
      <c r="H3199" s="4">
        <v>0</v>
      </c>
      <c r="I3199" t="s">
        <v>24</v>
      </c>
      <c r="J3199">
        <v>2</v>
      </c>
      <c r="K3199">
        <v>599</v>
      </c>
      <c r="L3199" t="s">
        <v>31</v>
      </c>
      <c r="M3199" t="s">
        <v>27</v>
      </c>
      <c r="N3199" t="s">
        <v>32</v>
      </c>
      <c r="O3199" s="4">
        <v>13210.56</v>
      </c>
      <c r="P3199" t="s">
        <v>28</v>
      </c>
      <c r="Q3199" t="str" cm="1">
        <f t="array" ref="Q3199">_xlfn.IFS(
O3199&lt;50000,"Low Salary (&lt;$50K)",
O3199&lt;90000,"Lower Middle ($50K-$90K)",
O3199&lt;130000,"Middle ($90K-$130K)",
O3199&lt;170000,"Upper Middle ($130K-$170K)",
O3199&gt;=170000,"High Salary (&gt;$170K)"
)</f>
        <v>Low Salary (&lt;$50K)</v>
      </c>
      <c r="R3199" t="str" cm="1">
        <f t="array" ref="R3199">_xlfn.IFS(
G3199&lt;=2,"New Customers (0-2Y)",
G3199&lt;=5,"Growing Customers (3-5Y)",
G3199&lt;=8,"Established Customers (6-8Y)",
G3199&lt;=10,"Loyal Customers (9-10Y)"
)</f>
        <v>Growing Customers (3-5Y)</v>
      </c>
    </row>
    <row r="3200" spans="1:18" x14ac:dyDescent="0.35">
      <c r="A3200">
        <v>15736397</v>
      </c>
      <c r="B3200" t="s">
        <v>1123</v>
      </c>
      <c r="C3200" t="s">
        <v>17</v>
      </c>
      <c r="D3200" t="s">
        <v>39</v>
      </c>
      <c r="E3200">
        <v>23</v>
      </c>
      <c r="F3200" t="s">
        <v>43</v>
      </c>
      <c r="G3200">
        <v>1</v>
      </c>
      <c r="H3200" s="4">
        <v>96471.2</v>
      </c>
      <c r="I3200" t="s">
        <v>29</v>
      </c>
      <c r="J3200">
        <v>1</v>
      </c>
      <c r="K3200">
        <v>544</v>
      </c>
      <c r="L3200" t="s">
        <v>31</v>
      </c>
      <c r="M3200" t="s">
        <v>21</v>
      </c>
      <c r="N3200" t="s">
        <v>32</v>
      </c>
      <c r="O3200" s="4">
        <v>35550.97</v>
      </c>
      <c r="P3200" t="s">
        <v>28</v>
      </c>
      <c r="Q3200" t="str" cm="1">
        <f t="array" ref="Q3200">_xlfn.IFS(
O3200&lt;50000,"Low Salary (&lt;$50K)",
O3200&lt;90000,"Lower Middle ($50K-$90K)",
O3200&lt;130000,"Middle ($90K-$130K)",
O3200&lt;170000,"Upper Middle ($130K-$170K)",
O3200&gt;=170000,"High Salary (&gt;$170K)"
)</f>
        <v>Low Salary (&lt;$50K)</v>
      </c>
      <c r="R3200" t="str" cm="1">
        <f t="array" ref="R3200">_xlfn.IFS(
G3200&lt;=2,"New Customers (0-2Y)",
G3200&lt;=5,"Growing Customers (3-5Y)",
G3200&lt;=8,"Established Customers (6-8Y)",
G3200&lt;=10,"Loyal Customers (9-10Y)"
)</f>
        <v>New Customers (0-2Y)</v>
      </c>
    </row>
    <row r="3201" spans="1:18" x14ac:dyDescent="0.35">
      <c r="A3201">
        <v>15678201</v>
      </c>
      <c r="B3201" t="s">
        <v>318</v>
      </c>
      <c r="C3201" t="s">
        <v>17</v>
      </c>
      <c r="D3201" t="s">
        <v>18</v>
      </c>
      <c r="E3201">
        <v>46</v>
      </c>
      <c r="F3201" t="s">
        <v>19</v>
      </c>
      <c r="G3201">
        <v>1</v>
      </c>
      <c r="H3201" s="4">
        <v>0</v>
      </c>
      <c r="I3201" t="s">
        <v>24</v>
      </c>
      <c r="J3201">
        <v>1</v>
      </c>
      <c r="K3201">
        <v>548</v>
      </c>
      <c r="L3201" t="s">
        <v>31</v>
      </c>
      <c r="M3201" t="s">
        <v>21</v>
      </c>
      <c r="N3201" t="s">
        <v>22</v>
      </c>
      <c r="O3201" s="4">
        <v>104469.06</v>
      </c>
      <c r="P3201" t="s">
        <v>23</v>
      </c>
      <c r="Q3201" t="str" cm="1">
        <f t="array" ref="Q3201">_xlfn.IFS(
O3201&lt;50000,"Low Salary (&lt;$50K)",
O3201&lt;90000,"Lower Middle ($50K-$90K)",
O3201&lt;130000,"Middle ($90K-$130K)",
O3201&lt;170000,"Upper Middle ($130K-$170K)",
O3201&gt;=170000,"High Salary (&gt;$170K)"
)</f>
        <v>Middle ($90K-$130K)</v>
      </c>
      <c r="R3201" t="str" cm="1">
        <f t="array" ref="R3201">_xlfn.IFS(
G3201&lt;=2,"New Customers (0-2Y)",
G3201&lt;=5,"Growing Customers (3-5Y)",
G3201&lt;=8,"Established Customers (6-8Y)",
G3201&lt;=10,"Loyal Customers (9-10Y)"
)</f>
        <v>New Customers (0-2Y)</v>
      </c>
    </row>
    <row r="3202" spans="1:18" x14ac:dyDescent="0.35">
      <c r="A3202">
        <v>15720745</v>
      </c>
      <c r="B3202" t="s">
        <v>868</v>
      </c>
      <c r="C3202" t="s">
        <v>26</v>
      </c>
      <c r="D3202" t="s">
        <v>39</v>
      </c>
      <c r="E3202">
        <v>24</v>
      </c>
      <c r="F3202" t="s">
        <v>43</v>
      </c>
      <c r="G3202">
        <v>4</v>
      </c>
      <c r="H3202" s="4">
        <v>140197.18</v>
      </c>
      <c r="I3202" t="s">
        <v>33</v>
      </c>
      <c r="J3202">
        <v>1</v>
      </c>
      <c r="K3202">
        <v>635</v>
      </c>
      <c r="L3202" t="s">
        <v>20</v>
      </c>
      <c r="M3202" t="s">
        <v>21</v>
      </c>
      <c r="N3202" t="s">
        <v>22</v>
      </c>
      <c r="O3202" s="4">
        <v>142935.82999999999</v>
      </c>
      <c r="P3202" t="s">
        <v>28</v>
      </c>
      <c r="Q3202" t="str" cm="1">
        <f t="array" ref="Q3202">_xlfn.IFS(
O3202&lt;50000,"Low Salary (&lt;$50K)",
O3202&lt;90000,"Lower Middle ($50K-$90K)",
O3202&lt;130000,"Middle ($90K-$130K)",
O3202&lt;170000,"Upper Middle ($130K-$170K)",
O3202&gt;=170000,"High Salary (&gt;$170K)"
)</f>
        <v>Upper Middle ($130K-$170K)</v>
      </c>
      <c r="R3202" t="str" cm="1">
        <f t="array" ref="R3202">_xlfn.IFS(
G3202&lt;=2,"New Customers (0-2Y)",
G3202&lt;=5,"Growing Customers (3-5Y)",
G3202&lt;=8,"Established Customers (6-8Y)",
G3202&lt;=10,"Loyal Customers (9-10Y)"
)</f>
        <v>Growing Customers (3-5Y)</v>
      </c>
    </row>
    <row r="3203" spans="1:18" x14ac:dyDescent="0.35">
      <c r="A3203">
        <v>15637593</v>
      </c>
      <c r="B3203" t="s">
        <v>370</v>
      </c>
      <c r="C3203" t="s">
        <v>17</v>
      </c>
      <c r="D3203" t="s">
        <v>39</v>
      </c>
      <c r="E3203">
        <v>20</v>
      </c>
      <c r="F3203" t="s">
        <v>43</v>
      </c>
      <c r="G3203">
        <v>6</v>
      </c>
      <c r="H3203" s="4">
        <v>0</v>
      </c>
      <c r="I3203" t="s">
        <v>24</v>
      </c>
      <c r="J3203">
        <v>2</v>
      </c>
      <c r="K3203">
        <v>722</v>
      </c>
      <c r="L3203" t="s">
        <v>35</v>
      </c>
      <c r="M3203" t="s">
        <v>21</v>
      </c>
      <c r="N3203" t="s">
        <v>32</v>
      </c>
      <c r="O3203" s="4">
        <v>195486.28</v>
      </c>
      <c r="P3203" t="s">
        <v>28</v>
      </c>
      <c r="Q3203" t="str" cm="1">
        <f t="array" ref="Q3203">_xlfn.IFS(
O3203&lt;50000,"Low Salary (&lt;$50K)",
O3203&lt;90000,"Lower Middle ($50K-$90K)",
O3203&lt;130000,"Middle ($90K-$130K)",
O3203&lt;170000,"Upper Middle ($130K-$170K)",
O3203&gt;=170000,"High Salary (&gt;$170K)"
)</f>
        <v>High Salary (&gt;$170K)</v>
      </c>
      <c r="R3203" t="str" cm="1">
        <f t="array" ref="R3203">_xlfn.IFS(
G3203&lt;=2,"New Customers (0-2Y)",
G3203&lt;=5,"Growing Customers (3-5Y)",
G3203&lt;=8,"Established Customers (6-8Y)",
G3203&lt;=10,"Loyal Customers (9-10Y)"
)</f>
        <v>Established Customers (6-8Y)</v>
      </c>
    </row>
    <row r="3204" spans="1:18" x14ac:dyDescent="0.35">
      <c r="A3204">
        <v>15598070</v>
      </c>
      <c r="B3204" t="s">
        <v>235</v>
      </c>
      <c r="C3204" t="s">
        <v>17</v>
      </c>
      <c r="D3204" t="s">
        <v>18</v>
      </c>
      <c r="E3204">
        <v>33</v>
      </c>
      <c r="F3204" t="s">
        <v>19</v>
      </c>
      <c r="G3204">
        <v>4</v>
      </c>
      <c r="H3204" s="4">
        <v>135946.26</v>
      </c>
      <c r="I3204" t="s">
        <v>33</v>
      </c>
      <c r="J3204">
        <v>1</v>
      </c>
      <c r="K3204">
        <v>564</v>
      </c>
      <c r="L3204" t="s">
        <v>31</v>
      </c>
      <c r="M3204" t="s">
        <v>21</v>
      </c>
      <c r="N3204" t="s">
        <v>32</v>
      </c>
      <c r="O3204" s="4">
        <v>63170</v>
      </c>
      <c r="P3204" t="s">
        <v>28</v>
      </c>
      <c r="Q3204" t="str" cm="1">
        <f t="array" ref="Q3204">_xlfn.IFS(
O3204&lt;50000,"Low Salary (&lt;$50K)",
O3204&lt;90000,"Lower Middle ($50K-$90K)",
O3204&lt;130000,"Middle ($90K-$130K)",
O3204&lt;170000,"Upper Middle ($130K-$170K)",
O3204&gt;=170000,"High Salary (&gt;$170K)"
)</f>
        <v>Lower Middle ($50K-$90K)</v>
      </c>
      <c r="R3204" t="str" cm="1">
        <f t="array" ref="R3204">_xlfn.IFS(
G3204&lt;=2,"New Customers (0-2Y)",
G3204&lt;=5,"Growing Customers (3-5Y)",
G3204&lt;=8,"Established Customers (6-8Y)",
G3204&lt;=10,"Loyal Customers (9-10Y)"
)</f>
        <v>Growing Customers (3-5Y)</v>
      </c>
    </row>
    <row r="3205" spans="1:18" x14ac:dyDescent="0.35">
      <c r="A3205">
        <v>15787550</v>
      </c>
      <c r="B3205" t="s">
        <v>1507</v>
      </c>
      <c r="C3205" t="s">
        <v>17</v>
      </c>
      <c r="D3205" t="s">
        <v>39</v>
      </c>
      <c r="E3205">
        <v>69</v>
      </c>
      <c r="F3205" t="s">
        <v>2967</v>
      </c>
      <c r="G3205">
        <v>3</v>
      </c>
      <c r="H3205" s="4">
        <v>0</v>
      </c>
      <c r="I3205" t="s">
        <v>24</v>
      </c>
      <c r="J3205">
        <v>2</v>
      </c>
      <c r="K3205">
        <v>719</v>
      </c>
      <c r="L3205" t="s">
        <v>35</v>
      </c>
      <c r="M3205" t="s">
        <v>21</v>
      </c>
      <c r="N3205" t="s">
        <v>22</v>
      </c>
      <c r="O3205" s="4">
        <v>58320.06</v>
      </c>
      <c r="P3205" t="s">
        <v>28</v>
      </c>
      <c r="Q3205" t="str" cm="1">
        <f t="array" ref="Q3205">_xlfn.IFS(
O3205&lt;50000,"Low Salary (&lt;$50K)",
O3205&lt;90000,"Lower Middle ($50K-$90K)",
O3205&lt;130000,"Middle ($90K-$130K)",
O3205&lt;170000,"Upper Middle ($130K-$170K)",
O3205&gt;=170000,"High Salary (&gt;$170K)"
)</f>
        <v>Lower Middle ($50K-$90K)</v>
      </c>
      <c r="R3205" t="str" cm="1">
        <f t="array" ref="R3205">_xlfn.IFS(
G3205&lt;=2,"New Customers (0-2Y)",
G3205&lt;=5,"Growing Customers (3-5Y)",
G3205&lt;=8,"Established Customers (6-8Y)",
G3205&lt;=10,"Loyal Customers (9-10Y)"
)</f>
        <v>Growing Customers (3-5Y)</v>
      </c>
    </row>
    <row r="3206" spans="1:18" x14ac:dyDescent="0.35">
      <c r="A3206">
        <v>15603942</v>
      </c>
      <c r="B3206" t="s">
        <v>1611</v>
      </c>
      <c r="C3206" t="s">
        <v>42</v>
      </c>
      <c r="D3206" t="s">
        <v>39</v>
      </c>
      <c r="E3206">
        <v>50</v>
      </c>
      <c r="F3206" t="s">
        <v>19</v>
      </c>
      <c r="G3206">
        <v>3</v>
      </c>
      <c r="H3206" s="4">
        <v>81290.02</v>
      </c>
      <c r="I3206" t="s">
        <v>29</v>
      </c>
      <c r="J3206">
        <v>3</v>
      </c>
      <c r="K3206">
        <v>547</v>
      </c>
      <c r="L3206" t="s">
        <v>31</v>
      </c>
      <c r="M3206" t="s">
        <v>27</v>
      </c>
      <c r="N3206" t="s">
        <v>22</v>
      </c>
      <c r="O3206" s="4">
        <v>177747.03</v>
      </c>
      <c r="P3206" t="s">
        <v>23</v>
      </c>
      <c r="Q3206" t="str" cm="1">
        <f t="array" ref="Q3206">_xlfn.IFS(
O3206&lt;50000,"Low Salary (&lt;$50K)",
O3206&lt;90000,"Lower Middle ($50K-$90K)",
O3206&lt;130000,"Middle ($90K-$130K)",
O3206&lt;170000,"Upper Middle ($130K-$170K)",
O3206&gt;=170000,"High Salary (&gt;$170K)"
)</f>
        <v>High Salary (&gt;$170K)</v>
      </c>
      <c r="R3206" t="str" cm="1">
        <f t="array" ref="R3206">_xlfn.IFS(
G3206&lt;=2,"New Customers (0-2Y)",
G3206&lt;=5,"Growing Customers (3-5Y)",
G3206&lt;=8,"Established Customers (6-8Y)",
G3206&lt;=10,"Loyal Customers (9-10Y)"
)</f>
        <v>Growing Customers (3-5Y)</v>
      </c>
    </row>
    <row r="3207" spans="1:18" x14ac:dyDescent="0.35">
      <c r="A3207">
        <v>15733973</v>
      </c>
      <c r="B3207" t="s">
        <v>1362</v>
      </c>
      <c r="C3207" t="s">
        <v>17</v>
      </c>
      <c r="D3207" t="s">
        <v>18</v>
      </c>
      <c r="E3207">
        <v>42</v>
      </c>
      <c r="F3207" t="s">
        <v>19</v>
      </c>
      <c r="G3207">
        <v>8</v>
      </c>
      <c r="H3207" s="4">
        <v>0</v>
      </c>
      <c r="I3207" t="s">
        <v>24</v>
      </c>
      <c r="J3207">
        <v>1</v>
      </c>
      <c r="K3207">
        <v>850</v>
      </c>
      <c r="L3207" t="s">
        <v>37</v>
      </c>
      <c r="M3207" t="s">
        <v>21</v>
      </c>
      <c r="N3207" t="s">
        <v>32</v>
      </c>
      <c r="O3207" s="4">
        <v>19632.64</v>
      </c>
      <c r="P3207" t="s">
        <v>23</v>
      </c>
      <c r="Q3207" t="str" cm="1">
        <f t="array" ref="Q3207">_xlfn.IFS(
O3207&lt;50000,"Low Salary (&lt;$50K)",
O3207&lt;90000,"Lower Middle ($50K-$90K)",
O3207&lt;130000,"Middle ($90K-$130K)",
O3207&lt;170000,"Upper Middle ($130K-$170K)",
O3207&gt;=170000,"High Salary (&gt;$170K)"
)</f>
        <v>Low Salary (&lt;$50K)</v>
      </c>
      <c r="R3207" t="str" cm="1">
        <f t="array" ref="R3207">_xlfn.IFS(
G3207&lt;=2,"New Customers (0-2Y)",
G3207&lt;=5,"Growing Customers (3-5Y)",
G3207&lt;=8,"Established Customers (6-8Y)",
G3207&lt;=10,"Loyal Customers (9-10Y)"
)</f>
        <v>Established Customers (6-8Y)</v>
      </c>
    </row>
    <row r="3208" spans="1:18" x14ac:dyDescent="0.35">
      <c r="A3208">
        <v>15596761</v>
      </c>
      <c r="B3208" t="s">
        <v>1612</v>
      </c>
      <c r="C3208" t="s">
        <v>42</v>
      </c>
      <c r="D3208" t="s">
        <v>39</v>
      </c>
      <c r="E3208">
        <v>60</v>
      </c>
      <c r="F3208" t="s">
        <v>2967</v>
      </c>
      <c r="G3208">
        <v>9</v>
      </c>
      <c r="H3208" s="4">
        <v>113715.36</v>
      </c>
      <c r="I3208" t="s">
        <v>33</v>
      </c>
      <c r="J3208">
        <v>1</v>
      </c>
      <c r="K3208">
        <v>515</v>
      </c>
      <c r="L3208" t="s">
        <v>31</v>
      </c>
      <c r="M3208" t="s">
        <v>21</v>
      </c>
      <c r="N3208" t="s">
        <v>32</v>
      </c>
      <c r="O3208" s="4">
        <v>18424.240000000002</v>
      </c>
      <c r="P3208" t="s">
        <v>23</v>
      </c>
      <c r="Q3208" t="str" cm="1">
        <f t="array" ref="Q3208">_xlfn.IFS(
O3208&lt;50000,"Low Salary (&lt;$50K)",
O3208&lt;90000,"Lower Middle ($50K-$90K)",
O3208&lt;130000,"Middle ($90K-$130K)",
O3208&lt;170000,"Upper Middle ($130K-$170K)",
O3208&gt;=170000,"High Salary (&gt;$170K)"
)</f>
        <v>Low Salary (&lt;$50K)</v>
      </c>
      <c r="R3208" t="str" cm="1">
        <f t="array" ref="R3208">_xlfn.IFS(
G3208&lt;=2,"New Customers (0-2Y)",
G3208&lt;=5,"Growing Customers (3-5Y)",
G3208&lt;=8,"Established Customers (6-8Y)",
G3208&lt;=10,"Loyal Customers (9-10Y)"
)</f>
        <v>Loyal Customers (9-10Y)</v>
      </c>
    </row>
    <row r="3209" spans="1:18" x14ac:dyDescent="0.35">
      <c r="A3209">
        <v>15652400</v>
      </c>
      <c r="B3209" t="s">
        <v>528</v>
      </c>
      <c r="C3209" t="s">
        <v>26</v>
      </c>
      <c r="D3209" t="s">
        <v>39</v>
      </c>
      <c r="E3209">
        <v>56</v>
      </c>
      <c r="F3209" t="s">
        <v>19</v>
      </c>
      <c r="G3209">
        <v>2</v>
      </c>
      <c r="H3209" s="4">
        <v>168883.08</v>
      </c>
      <c r="I3209" t="s">
        <v>33</v>
      </c>
      <c r="J3209">
        <v>1</v>
      </c>
      <c r="K3209">
        <v>667</v>
      </c>
      <c r="L3209" t="s">
        <v>35</v>
      </c>
      <c r="M3209" t="s">
        <v>27</v>
      </c>
      <c r="N3209" t="s">
        <v>22</v>
      </c>
      <c r="O3209" s="4">
        <v>18897.78</v>
      </c>
      <c r="P3209" t="s">
        <v>28</v>
      </c>
      <c r="Q3209" t="str" cm="1">
        <f t="array" ref="Q3209">_xlfn.IFS(
O3209&lt;50000,"Low Salary (&lt;$50K)",
O3209&lt;90000,"Lower Middle ($50K-$90K)",
O3209&lt;130000,"Middle ($90K-$130K)",
O3209&lt;170000,"Upper Middle ($130K-$170K)",
O3209&gt;=170000,"High Salary (&gt;$170K)"
)</f>
        <v>Low Salary (&lt;$50K)</v>
      </c>
      <c r="R3209" t="str" cm="1">
        <f t="array" ref="R3209">_xlfn.IFS(
G3209&lt;=2,"New Customers (0-2Y)",
G3209&lt;=5,"Growing Customers (3-5Y)",
G3209&lt;=8,"Established Customers (6-8Y)",
G3209&lt;=10,"Loyal Customers (9-10Y)"
)</f>
        <v>New Customers (0-2Y)</v>
      </c>
    </row>
    <row r="3210" spans="1:18" x14ac:dyDescent="0.35">
      <c r="A3210">
        <v>15717893</v>
      </c>
      <c r="B3210" t="s">
        <v>359</v>
      </c>
      <c r="C3210" t="s">
        <v>42</v>
      </c>
      <c r="D3210" t="s">
        <v>39</v>
      </c>
      <c r="E3210">
        <v>36</v>
      </c>
      <c r="F3210" t="s">
        <v>19</v>
      </c>
      <c r="G3210">
        <v>8</v>
      </c>
      <c r="H3210" s="4">
        <v>143421.74</v>
      </c>
      <c r="I3210" t="s">
        <v>33</v>
      </c>
      <c r="J3210">
        <v>1</v>
      </c>
      <c r="K3210">
        <v>607</v>
      </c>
      <c r="L3210" t="s">
        <v>20</v>
      </c>
      <c r="M3210" t="s">
        <v>21</v>
      </c>
      <c r="N3210" t="s">
        <v>32</v>
      </c>
      <c r="O3210" s="4">
        <v>97879.02</v>
      </c>
      <c r="P3210" t="s">
        <v>28</v>
      </c>
      <c r="Q3210" t="str" cm="1">
        <f t="array" ref="Q3210">_xlfn.IFS(
O3210&lt;50000,"Low Salary (&lt;$50K)",
O3210&lt;90000,"Lower Middle ($50K-$90K)",
O3210&lt;130000,"Middle ($90K-$130K)",
O3210&lt;170000,"Upper Middle ($130K-$170K)",
O3210&gt;=170000,"High Salary (&gt;$170K)"
)</f>
        <v>Middle ($90K-$130K)</v>
      </c>
      <c r="R3210" t="str" cm="1">
        <f t="array" ref="R3210">_xlfn.IFS(
G3210&lt;=2,"New Customers (0-2Y)",
G3210&lt;=5,"Growing Customers (3-5Y)",
G3210&lt;=8,"Established Customers (6-8Y)",
G3210&lt;=10,"Loyal Customers (9-10Y)"
)</f>
        <v>Established Customers (6-8Y)</v>
      </c>
    </row>
    <row r="3211" spans="1:18" x14ac:dyDescent="0.35">
      <c r="A3211">
        <v>15622585</v>
      </c>
      <c r="B3211" t="s">
        <v>240</v>
      </c>
      <c r="C3211" t="s">
        <v>17</v>
      </c>
      <c r="D3211" t="s">
        <v>39</v>
      </c>
      <c r="E3211">
        <v>26</v>
      </c>
      <c r="F3211" t="s">
        <v>43</v>
      </c>
      <c r="G3211">
        <v>7</v>
      </c>
      <c r="H3211" s="4">
        <v>153644.39000000001</v>
      </c>
      <c r="I3211" t="s">
        <v>33</v>
      </c>
      <c r="J3211">
        <v>1</v>
      </c>
      <c r="K3211">
        <v>525</v>
      </c>
      <c r="L3211" t="s">
        <v>31</v>
      </c>
      <c r="M3211" t="s">
        <v>21</v>
      </c>
      <c r="N3211" t="s">
        <v>22</v>
      </c>
      <c r="O3211" s="4">
        <v>63197.88</v>
      </c>
      <c r="P3211" t="s">
        <v>28</v>
      </c>
      <c r="Q3211" t="str" cm="1">
        <f t="array" ref="Q3211">_xlfn.IFS(
O3211&lt;50000,"Low Salary (&lt;$50K)",
O3211&lt;90000,"Lower Middle ($50K-$90K)",
O3211&lt;130000,"Middle ($90K-$130K)",
O3211&lt;170000,"Upper Middle ($130K-$170K)",
O3211&gt;=170000,"High Salary (&gt;$170K)"
)</f>
        <v>Lower Middle ($50K-$90K)</v>
      </c>
      <c r="R3211" t="str" cm="1">
        <f t="array" ref="R3211">_xlfn.IFS(
G3211&lt;=2,"New Customers (0-2Y)",
G3211&lt;=5,"Growing Customers (3-5Y)",
G3211&lt;=8,"Established Customers (6-8Y)",
G3211&lt;=10,"Loyal Customers (9-10Y)"
)</f>
        <v>Established Customers (6-8Y)</v>
      </c>
    </row>
    <row r="3212" spans="1:18" x14ac:dyDescent="0.35">
      <c r="A3212">
        <v>15733964</v>
      </c>
      <c r="B3212" t="s">
        <v>316</v>
      </c>
      <c r="C3212" t="s">
        <v>26</v>
      </c>
      <c r="D3212" t="s">
        <v>18</v>
      </c>
      <c r="E3212">
        <v>53</v>
      </c>
      <c r="F3212" t="s">
        <v>19</v>
      </c>
      <c r="G3212">
        <v>1</v>
      </c>
      <c r="H3212" s="4">
        <v>109330.06</v>
      </c>
      <c r="I3212" t="s">
        <v>33</v>
      </c>
      <c r="J3212">
        <v>1</v>
      </c>
      <c r="K3212">
        <v>606</v>
      </c>
      <c r="L3212" t="s">
        <v>20</v>
      </c>
      <c r="M3212" t="s">
        <v>21</v>
      </c>
      <c r="N3212" t="s">
        <v>22</v>
      </c>
      <c r="O3212" s="4">
        <v>75860.009999999995</v>
      </c>
      <c r="P3212" t="s">
        <v>28</v>
      </c>
      <c r="Q3212" t="str" cm="1">
        <f t="array" ref="Q3212">_xlfn.IFS(
O3212&lt;50000,"Low Salary (&lt;$50K)",
O3212&lt;90000,"Lower Middle ($50K-$90K)",
O3212&lt;130000,"Middle ($90K-$130K)",
O3212&lt;170000,"Upper Middle ($130K-$170K)",
O3212&gt;=170000,"High Salary (&gt;$170K)"
)</f>
        <v>Lower Middle ($50K-$90K)</v>
      </c>
      <c r="R3212" t="str" cm="1">
        <f t="array" ref="R3212">_xlfn.IFS(
G3212&lt;=2,"New Customers (0-2Y)",
G3212&lt;=5,"Growing Customers (3-5Y)",
G3212&lt;=8,"Established Customers (6-8Y)",
G3212&lt;=10,"Loyal Customers (9-10Y)"
)</f>
        <v>New Customers (0-2Y)</v>
      </c>
    </row>
    <row r="3213" spans="1:18" x14ac:dyDescent="0.35">
      <c r="A3213">
        <v>15753861</v>
      </c>
      <c r="B3213" t="s">
        <v>109</v>
      </c>
      <c r="C3213" t="s">
        <v>42</v>
      </c>
      <c r="D3213" t="s">
        <v>18</v>
      </c>
      <c r="E3213">
        <v>27</v>
      </c>
      <c r="F3213" t="s">
        <v>43</v>
      </c>
      <c r="G3213">
        <v>1</v>
      </c>
      <c r="H3213" s="4">
        <v>115095.88</v>
      </c>
      <c r="I3213" t="s">
        <v>33</v>
      </c>
      <c r="J3213">
        <v>2</v>
      </c>
      <c r="K3213">
        <v>686</v>
      </c>
      <c r="L3213" t="s">
        <v>35</v>
      </c>
      <c r="M3213" t="s">
        <v>27</v>
      </c>
      <c r="N3213" t="s">
        <v>32</v>
      </c>
      <c r="O3213" s="4">
        <v>78622.460000000006</v>
      </c>
      <c r="P3213" t="s">
        <v>28</v>
      </c>
      <c r="Q3213" t="str" cm="1">
        <f t="array" ref="Q3213">_xlfn.IFS(
O3213&lt;50000,"Low Salary (&lt;$50K)",
O3213&lt;90000,"Lower Middle ($50K-$90K)",
O3213&lt;130000,"Middle ($90K-$130K)",
O3213&lt;170000,"Upper Middle ($130K-$170K)",
O3213&gt;=170000,"High Salary (&gt;$170K)"
)</f>
        <v>Lower Middle ($50K-$90K)</v>
      </c>
      <c r="R3213" t="str" cm="1">
        <f t="array" ref="R3213">_xlfn.IFS(
G3213&lt;=2,"New Customers (0-2Y)",
G3213&lt;=5,"Growing Customers (3-5Y)",
G3213&lt;=8,"Established Customers (6-8Y)",
G3213&lt;=10,"Loyal Customers (9-10Y)"
)</f>
        <v>New Customers (0-2Y)</v>
      </c>
    </row>
    <row r="3214" spans="1:18" x14ac:dyDescent="0.35">
      <c r="A3214">
        <v>15747097</v>
      </c>
      <c r="B3214" t="s">
        <v>408</v>
      </c>
      <c r="C3214" t="s">
        <v>17</v>
      </c>
      <c r="D3214" t="s">
        <v>39</v>
      </c>
      <c r="E3214">
        <v>35</v>
      </c>
      <c r="F3214" t="s">
        <v>19</v>
      </c>
      <c r="G3214">
        <v>10</v>
      </c>
      <c r="H3214" s="4">
        <v>0</v>
      </c>
      <c r="I3214" t="s">
        <v>24</v>
      </c>
      <c r="J3214">
        <v>1</v>
      </c>
      <c r="K3214">
        <v>611</v>
      </c>
      <c r="L3214" t="s">
        <v>20</v>
      </c>
      <c r="M3214" t="s">
        <v>21</v>
      </c>
      <c r="N3214" t="s">
        <v>22</v>
      </c>
      <c r="O3214" s="4">
        <v>23598.23</v>
      </c>
      <c r="P3214" t="s">
        <v>23</v>
      </c>
      <c r="Q3214" t="str" cm="1">
        <f t="array" ref="Q3214">_xlfn.IFS(
O3214&lt;50000,"Low Salary (&lt;$50K)",
O3214&lt;90000,"Lower Middle ($50K-$90K)",
O3214&lt;130000,"Middle ($90K-$130K)",
O3214&lt;170000,"Upper Middle ($130K-$170K)",
O3214&gt;=170000,"High Salary (&gt;$170K)"
)</f>
        <v>Low Salary (&lt;$50K)</v>
      </c>
      <c r="R3214" t="str" cm="1">
        <f t="array" ref="R3214">_xlfn.IFS(
G3214&lt;=2,"New Customers (0-2Y)",
G3214&lt;=5,"Growing Customers (3-5Y)",
G3214&lt;=8,"Established Customers (6-8Y)",
G3214&lt;=10,"Loyal Customers (9-10Y)"
)</f>
        <v>Loyal Customers (9-10Y)</v>
      </c>
    </row>
    <row r="3215" spans="1:18" x14ac:dyDescent="0.35">
      <c r="A3215">
        <v>15594762</v>
      </c>
      <c r="B3215" t="s">
        <v>404</v>
      </c>
      <c r="C3215" t="s">
        <v>26</v>
      </c>
      <c r="D3215" t="s">
        <v>39</v>
      </c>
      <c r="E3215">
        <v>46</v>
      </c>
      <c r="F3215" t="s">
        <v>19</v>
      </c>
      <c r="G3215">
        <v>1</v>
      </c>
      <c r="H3215" s="4">
        <v>183276.32</v>
      </c>
      <c r="I3215" t="s">
        <v>33</v>
      </c>
      <c r="J3215">
        <v>1</v>
      </c>
      <c r="K3215">
        <v>827</v>
      </c>
      <c r="L3215" t="s">
        <v>37</v>
      </c>
      <c r="M3215" t="s">
        <v>21</v>
      </c>
      <c r="N3215" t="s">
        <v>22</v>
      </c>
      <c r="O3215" s="4">
        <v>13460.27</v>
      </c>
      <c r="P3215" t="s">
        <v>28</v>
      </c>
      <c r="Q3215" t="str" cm="1">
        <f t="array" ref="Q3215">_xlfn.IFS(
O3215&lt;50000,"Low Salary (&lt;$50K)",
O3215&lt;90000,"Lower Middle ($50K-$90K)",
O3215&lt;130000,"Middle ($90K-$130K)",
O3215&lt;170000,"Upper Middle ($130K-$170K)",
O3215&gt;=170000,"High Salary (&gt;$170K)"
)</f>
        <v>Low Salary (&lt;$50K)</v>
      </c>
      <c r="R3215" t="str" cm="1">
        <f t="array" ref="R3215">_xlfn.IFS(
G3215&lt;=2,"New Customers (0-2Y)",
G3215&lt;=5,"Growing Customers (3-5Y)",
G3215&lt;=8,"Established Customers (6-8Y)",
G3215&lt;=10,"Loyal Customers (9-10Y)"
)</f>
        <v>New Customers (0-2Y)</v>
      </c>
    </row>
    <row r="3216" spans="1:18" x14ac:dyDescent="0.35">
      <c r="A3216">
        <v>15667417</v>
      </c>
      <c r="B3216" t="s">
        <v>659</v>
      </c>
      <c r="C3216" t="s">
        <v>17</v>
      </c>
      <c r="D3216" t="s">
        <v>39</v>
      </c>
      <c r="E3216">
        <v>33</v>
      </c>
      <c r="F3216" t="s">
        <v>19</v>
      </c>
      <c r="G3216">
        <v>9</v>
      </c>
      <c r="H3216" s="4">
        <v>68193.72</v>
      </c>
      <c r="I3216" t="s">
        <v>29</v>
      </c>
      <c r="J3216">
        <v>1</v>
      </c>
      <c r="K3216">
        <v>572</v>
      </c>
      <c r="L3216" t="s">
        <v>31</v>
      </c>
      <c r="M3216" t="s">
        <v>21</v>
      </c>
      <c r="N3216" t="s">
        <v>32</v>
      </c>
      <c r="O3216" s="4">
        <v>19998.310000000001</v>
      </c>
      <c r="P3216" t="s">
        <v>28</v>
      </c>
      <c r="Q3216" t="str" cm="1">
        <f t="array" ref="Q3216">_xlfn.IFS(
O3216&lt;50000,"Low Salary (&lt;$50K)",
O3216&lt;90000,"Lower Middle ($50K-$90K)",
O3216&lt;130000,"Middle ($90K-$130K)",
O3216&lt;170000,"Upper Middle ($130K-$170K)",
O3216&gt;=170000,"High Salary (&gt;$170K)"
)</f>
        <v>Low Salary (&lt;$50K)</v>
      </c>
      <c r="R3216" t="str" cm="1">
        <f t="array" ref="R3216">_xlfn.IFS(
G3216&lt;=2,"New Customers (0-2Y)",
G3216&lt;=5,"Growing Customers (3-5Y)",
G3216&lt;=8,"Established Customers (6-8Y)",
G3216&lt;=10,"Loyal Customers (9-10Y)"
)</f>
        <v>Loyal Customers (9-10Y)</v>
      </c>
    </row>
    <row r="3217" spans="1:18" x14ac:dyDescent="0.35">
      <c r="A3217">
        <v>15684861</v>
      </c>
      <c r="B3217" t="s">
        <v>1115</v>
      </c>
      <c r="C3217" t="s">
        <v>17</v>
      </c>
      <c r="D3217" t="s">
        <v>18</v>
      </c>
      <c r="E3217">
        <v>32</v>
      </c>
      <c r="F3217" t="s">
        <v>19</v>
      </c>
      <c r="G3217">
        <v>8</v>
      </c>
      <c r="H3217" s="4">
        <v>0</v>
      </c>
      <c r="I3217" t="s">
        <v>24</v>
      </c>
      <c r="J3217">
        <v>2</v>
      </c>
      <c r="K3217">
        <v>726</v>
      </c>
      <c r="L3217" t="s">
        <v>35</v>
      </c>
      <c r="M3217" t="s">
        <v>27</v>
      </c>
      <c r="N3217" t="s">
        <v>32</v>
      </c>
      <c r="O3217" s="4">
        <v>185075.63</v>
      </c>
      <c r="P3217" t="s">
        <v>28</v>
      </c>
      <c r="Q3217" t="str" cm="1">
        <f t="array" ref="Q3217">_xlfn.IFS(
O3217&lt;50000,"Low Salary (&lt;$50K)",
O3217&lt;90000,"Lower Middle ($50K-$90K)",
O3217&lt;130000,"Middle ($90K-$130K)",
O3217&lt;170000,"Upper Middle ($130K-$170K)",
O3217&gt;=170000,"High Salary (&gt;$170K)"
)</f>
        <v>High Salary (&gt;$170K)</v>
      </c>
      <c r="R3217" t="str" cm="1">
        <f t="array" ref="R3217">_xlfn.IFS(
G3217&lt;=2,"New Customers (0-2Y)",
G3217&lt;=5,"Growing Customers (3-5Y)",
G3217&lt;=8,"Established Customers (6-8Y)",
G3217&lt;=10,"Loyal Customers (9-10Y)"
)</f>
        <v>Established Customers (6-8Y)</v>
      </c>
    </row>
    <row r="3218" spans="1:18" x14ac:dyDescent="0.35">
      <c r="A3218">
        <v>15742204</v>
      </c>
      <c r="B3218" t="s">
        <v>739</v>
      </c>
      <c r="C3218" t="s">
        <v>42</v>
      </c>
      <c r="D3218" t="s">
        <v>39</v>
      </c>
      <c r="E3218">
        <v>31</v>
      </c>
      <c r="F3218" t="s">
        <v>19</v>
      </c>
      <c r="G3218">
        <v>6</v>
      </c>
      <c r="H3218" s="4">
        <v>139729.54</v>
      </c>
      <c r="I3218" t="s">
        <v>33</v>
      </c>
      <c r="J3218">
        <v>1</v>
      </c>
      <c r="K3218">
        <v>579</v>
      </c>
      <c r="L3218" t="s">
        <v>31</v>
      </c>
      <c r="M3218" t="s">
        <v>27</v>
      </c>
      <c r="N3218" t="s">
        <v>22</v>
      </c>
      <c r="O3218" s="4">
        <v>135815.38</v>
      </c>
      <c r="P3218" t="s">
        <v>28</v>
      </c>
      <c r="Q3218" t="str" cm="1">
        <f t="array" ref="Q3218">_xlfn.IFS(
O3218&lt;50000,"Low Salary (&lt;$50K)",
O3218&lt;90000,"Lower Middle ($50K-$90K)",
O3218&lt;130000,"Middle ($90K-$130K)",
O3218&lt;170000,"Upper Middle ($130K-$170K)",
O3218&gt;=170000,"High Salary (&gt;$170K)"
)</f>
        <v>Upper Middle ($130K-$170K)</v>
      </c>
      <c r="R3218" t="str" cm="1">
        <f t="array" ref="R3218">_xlfn.IFS(
G3218&lt;=2,"New Customers (0-2Y)",
G3218&lt;=5,"Growing Customers (3-5Y)",
G3218&lt;=8,"Established Customers (6-8Y)",
G3218&lt;=10,"Loyal Customers (9-10Y)"
)</f>
        <v>Established Customers (6-8Y)</v>
      </c>
    </row>
    <row r="3219" spans="1:18" x14ac:dyDescent="0.35">
      <c r="A3219">
        <v>15623502</v>
      </c>
      <c r="B3219" t="s">
        <v>268</v>
      </c>
      <c r="C3219" t="s">
        <v>26</v>
      </c>
      <c r="D3219" t="s">
        <v>18</v>
      </c>
      <c r="E3219">
        <v>56</v>
      </c>
      <c r="F3219" t="s">
        <v>19</v>
      </c>
      <c r="G3219">
        <v>4</v>
      </c>
      <c r="H3219" s="4">
        <v>98365.33</v>
      </c>
      <c r="I3219" t="s">
        <v>29</v>
      </c>
      <c r="J3219">
        <v>1</v>
      </c>
      <c r="K3219">
        <v>598</v>
      </c>
      <c r="L3219" t="s">
        <v>31</v>
      </c>
      <c r="M3219" t="s">
        <v>21</v>
      </c>
      <c r="N3219" t="s">
        <v>22</v>
      </c>
      <c r="O3219" s="4">
        <v>44251.33</v>
      </c>
      <c r="P3219" t="s">
        <v>28</v>
      </c>
      <c r="Q3219" t="str" cm="1">
        <f t="array" ref="Q3219">_xlfn.IFS(
O3219&lt;50000,"Low Salary (&lt;$50K)",
O3219&lt;90000,"Lower Middle ($50K-$90K)",
O3219&lt;130000,"Middle ($90K-$130K)",
O3219&lt;170000,"Upper Middle ($130K-$170K)",
O3219&gt;=170000,"High Salary (&gt;$170K)"
)</f>
        <v>Low Salary (&lt;$50K)</v>
      </c>
      <c r="R3219" t="str" cm="1">
        <f t="array" ref="R3219">_xlfn.IFS(
G3219&lt;=2,"New Customers (0-2Y)",
G3219&lt;=5,"Growing Customers (3-5Y)",
G3219&lt;=8,"Established Customers (6-8Y)",
G3219&lt;=10,"Loyal Customers (9-10Y)"
)</f>
        <v>Growing Customers (3-5Y)</v>
      </c>
    </row>
    <row r="3220" spans="1:18" x14ac:dyDescent="0.35">
      <c r="A3220">
        <v>15774872</v>
      </c>
      <c r="B3220" t="s">
        <v>1613</v>
      </c>
      <c r="C3220" t="s">
        <v>17</v>
      </c>
      <c r="D3220" t="s">
        <v>39</v>
      </c>
      <c r="E3220">
        <v>36</v>
      </c>
      <c r="F3220" t="s">
        <v>19</v>
      </c>
      <c r="G3220">
        <v>10</v>
      </c>
      <c r="H3220" s="4">
        <v>0</v>
      </c>
      <c r="I3220" t="s">
        <v>24</v>
      </c>
      <c r="J3220">
        <v>2</v>
      </c>
      <c r="K3220">
        <v>663</v>
      </c>
      <c r="L3220" t="s">
        <v>35</v>
      </c>
      <c r="M3220" t="s">
        <v>21</v>
      </c>
      <c r="N3220" t="s">
        <v>32</v>
      </c>
      <c r="O3220" s="4">
        <v>136349.54999999999</v>
      </c>
      <c r="P3220" t="s">
        <v>28</v>
      </c>
      <c r="Q3220" t="str" cm="1">
        <f t="array" ref="Q3220">_xlfn.IFS(
O3220&lt;50000,"Low Salary (&lt;$50K)",
O3220&lt;90000,"Lower Middle ($50K-$90K)",
O3220&lt;130000,"Middle ($90K-$130K)",
O3220&lt;170000,"Upper Middle ($130K-$170K)",
O3220&gt;=170000,"High Salary (&gt;$170K)"
)</f>
        <v>Upper Middle ($130K-$170K)</v>
      </c>
      <c r="R3220" t="str" cm="1">
        <f t="array" ref="R3220">_xlfn.IFS(
G3220&lt;=2,"New Customers (0-2Y)",
G3220&lt;=5,"Growing Customers (3-5Y)",
G3220&lt;=8,"Established Customers (6-8Y)",
G3220&lt;=10,"Loyal Customers (9-10Y)"
)</f>
        <v>Loyal Customers (9-10Y)</v>
      </c>
    </row>
    <row r="3221" spans="1:18" x14ac:dyDescent="0.35">
      <c r="A3221">
        <v>15611191</v>
      </c>
      <c r="B3221" t="s">
        <v>51</v>
      </c>
      <c r="C3221" t="s">
        <v>42</v>
      </c>
      <c r="D3221" t="s">
        <v>18</v>
      </c>
      <c r="E3221">
        <v>37</v>
      </c>
      <c r="F3221" t="s">
        <v>19</v>
      </c>
      <c r="G3221">
        <v>10</v>
      </c>
      <c r="H3221" s="4">
        <v>122453.97</v>
      </c>
      <c r="I3221" t="s">
        <v>33</v>
      </c>
      <c r="J3221">
        <v>2</v>
      </c>
      <c r="K3221">
        <v>505</v>
      </c>
      <c r="L3221" t="s">
        <v>31</v>
      </c>
      <c r="M3221" t="s">
        <v>21</v>
      </c>
      <c r="N3221" t="s">
        <v>22</v>
      </c>
      <c r="O3221" s="4">
        <v>52693.99</v>
      </c>
      <c r="P3221" t="s">
        <v>28</v>
      </c>
      <c r="Q3221" t="str" cm="1">
        <f t="array" ref="Q3221">_xlfn.IFS(
O3221&lt;50000,"Low Salary (&lt;$50K)",
O3221&lt;90000,"Lower Middle ($50K-$90K)",
O3221&lt;130000,"Middle ($90K-$130K)",
O3221&lt;170000,"Upper Middle ($130K-$170K)",
O3221&gt;=170000,"High Salary (&gt;$170K)"
)</f>
        <v>Lower Middle ($50K-$90K)</v>
      </c>
      <c r="R3221" t="str" cm="1">
        <f t="array" ref="R3221">_xlfn.IFS(
G3221&lt;=2,"New Customers (0-2Y)",
G3221&lt;=5,"Growing Customers (3-5Y)",
G3221&lt;=8,"Established Customers (6-8Y)",
G3221&lt;=10,"Loyal Customers (9-10Y)"
)</f>
        <v>Loyal Customers (9-10Y)</v>
      </c>
    </row>
    <row r="3222" spans="1:18" x14ac:dyDescent="0.35">
      <c r="A3222">
        <v>15674331</v>
      </c>
      <c r="B3222" t="s">
        <v>1614</v>
      </c>
      <c r="C3222" t="s">
        <v>42</v>
      </c>
      <c r="D3222" t="s">
        <v>39</v>
      </c>
      <c r="E3222">
        <v>30</v>
      </c>
      <c r="F3222" t="s">
        <v>19</v>
      </c>
      <c r="G3222">
        <v>7</v>
      </c>
      <c r="H3222" s="4">
        <v>132174.41</v>
      </c>
      <c r="I3222" t="s">
        <v>33</v>
      </c>
      <c r="J3222">
        <v>2</v>
      </c>
      <c r="K3222">
        <v>576</v>
      </c>
      <c r="L3222" t="s">
        <v>31</v>
      </c>
      <c r="M3222" t="s">
        <v>27</v>
      </c>
      <c r="N3222" t="s">
        <v>32</v>
      </c>
      <c r="O3222" s="4">
        <v>93767.03</v>
      </c>
      <c r="P3222" t="s">
        <v>28</v>
      </c>
      <c r="Q3222" t="str" cm="1">
        <f t="array" ref="Q3222">_xlfn.IFS(
O3222&lt;50000,"Low Salary (&lt;$50K)",
O3222&lt;90000,"Lower Middle ($50K-$90K)",
O3222&lt;130000,"Middle ($90K-$130K)",
O3222&lt;170000,"Upper Middle ($130K-$170K)",
O3222&gt;=170000,"High Salary (&gt;$170K)"
)</f>
        <v>Middle ($90K-$130K)</v>
      </c>
      <c r="R3222" t="str" cm="1">
        <f t="array" ref="R3222">_xlfn.IFS(
G3222&lt;=2,"New Customers (0-2Y)",
G3222&lt;=5,"Growing Customers (3-5Y)",
G3222&lt;=8,"Established Customers (6-8Y)",
G3222&lt;=10,"Loyal Customers (9-10Y)"
)</f>
        <v>Established Customers (6-8Y)</v>
      </c>
    </row>
    <row r="3223" spans="1:18" x14ac:dyDescent="0.35">
      <c r="A3223">
        <v>15619465</v>
      </c>
      <c r="B3223" t="s">
        <v>75</v>
      </c>
      <c r="C3223" t="s">
        <v>26</v>
      </c>
      <c r="D3223" t="s">
        <v>18</v>
      </c>
      <c r="E3223">
        <v>24</v>
      </c>
      <c r="F3223" t="s">
        <v>43</v>
      </c>
      <c r="G3223">
        <v>2</v>
      </c>
      <c r="H3223" s="4">
        <v>0</v>
      </c>
      <c r="I3223" t="s">
        <v>24</v>
      </c>
      <c r="J3223">
        <v>2</v>
      </c>
      <c r="K3223">
        <v>555</v>
      </c>
      <c r="L3223" t="s">
        <v>31</v>
      </c>
      <c r="M3223" t="s">
        <v>27</v>
      </c>
      <c r="N3223" t="s">
        <v>22</v>
      </c>
      <c r="O3223" s="4">
        <v>197866.55</v>
      </c>
      <c r="P3223" t="s">
        <v>28</v>
      </c>
      <c r="Q3223" t="str" cm="1">
        <f t="array" ref="Q3223">_xlfn.IFS(
O3223&lt;50000,"Low Salary (&lt;$50K)",
O3223&lt;90000,"Lower Middle ($50K-$90K)",
O3223&lt;130000,"Middle ($90K-$130K)",
O3223&lt;170000,"Upper Middle ($130K-$170K)",
O3223&gt;=170000,"High Salary (&gt;$170K)"
)</f>
        <v>High Salary (&gt;$170K)</v>
      </c>
      <c r="R3223" t="str" cm="1">
        <f t="array" ref="R3223">_xlfn.IFS(
G3223&lt;=2,"New Customers (0-2Y)",
G3223&lt;=5,"Growing Customers (3-5Y)",
G3223&lt;=8,"Established Customers (6-8Y)",
G3223&lt;=10,"Loyal Customers (9-10Y)"
)</f>
        <v>New Customers (0-2Y)</v>
      </c>
    </row>
    <row r="3224" spans="1:18" x14ac:dyDescent="0.35">
      <c r="A3224">
        <v>15575247</v>
      </c>
      <c r="B3224" t="s">
        <v>640</v>
      </c>
      <c r="C3224" t="s">
        <v>17</v>
      </c>
      <c r="D3224" t="s">
        <v>39</v>
      </c>
      <c r="E3224">
        <v>30</v>
      </c>
      <c r="F3224" t="s">
        <v>19</v>
      </c>
      <c r="G3224">
        <v>1</v>
      </c>
      <c r="H3224" s="4">
        <v>0</v>
      </c>
      <c r="I3224" t="s">
        <v>24</v>
      </c>
      <c r="J3224">
        <v>2</v>
      </c>
      <c r="K3224">
        <v>524</v>
      </c>
      <c r="L3224" t="s">
        <v>31</v>
      </c>
      <c r="M3224" t="s">
        <v>21</v>
      </c>
      <c r="N3224" t="s">
        <v>32</v>
      </c>
      <c r="O3224" s="4">
        <v>126812.85</v>
      </c>
      <c r="P3224" t="s">
        <v>28</v>
      </c>
      <c r="Q3224" t="str" cm="1">
        <f t="array" ref="Q3224">_xlfn.IFS(
O3224&lt;50000,"Low Salary (&lt;$50K)",
O3224&lt;90000,"Lower Middle ($50K-$90K)",
O3224&lt;130000,"Middle ($90K-$130K)",
O3224&lt;170000,"Upper Middle ($130K-$170K)",
O3224&gt;=170000,"High Salary (&gt;$170K)"
)</f>
        <v>Middle ($90K-$130K)</v>
      </c>
      <c r="R3224" t="str" cm="1">
        <f t="array" ref="R3224">_xlfn.IFS(
G3224&lt;=2,"New Customers (0-2Y)",
G3224&lt;=5,"Growing Customers (3-5Y)",
G3224&lt;=8,"Established Customers (6-8Y)",
G3224&lt;=10,"Loyal Customers (9-10Y)"
)</f>
        <v>New Customers (0-2Y)</v>
      </c>
    </row>
    <row r="3225" spans="1:18" x14ac:dyDescent="0.35">
      <c r="A3225">
        <v>15695679</v>
      </c>
      <c r="B3225" t="s">
        <v>271</v>
      </c>
      <c r="C3225" t="s">
        <v>26</v>
      </c>
      <c r="D3225" t="s">
        <v>39</v>
      </c>
      <c r="E3225">
        <v>39</v>
      </c>
      <c r="F3225" t="s">
        <v>19</v>
      </c>
      <c r="G3225">
        <v>2</v>
      </c>
      <c r="H3225" s="4">
        <v>104349.45</v>
      </c>
      <c r="I3225" t="s">
        <v>33</v>
      </c>
      <c r="J3225">
        <v>1</v>
      </c>
      <c r="K3225">
        <v>776</v>
      </c>
      <c r="L3225" t="s">
        <v>35</v>
      </c>
      <c r="M3225" t="s">
        <v>27</v>
      </c>
      <c r="N3225" t="s">
        <v>32</v>
      </c>
      <c r="O3225" s="4">
        <v>79503.05</v>
      </c>
      <c r="P3225" t="s">
        <v>28</v>
      </c>
      <c r="Q3225" t="str" cm="1">
        <f t="array" ref="Q3225">_xlfn.IFS(
O3225&lt;50000,"Low Salary (&lt;$50K)",
O3225&lt;90000,"Lower Middle ($50K-$90K)",
O3225&lt;130000,"Middle ($90K-$130K)",
O3225&lt;170000,"Upper Middle ($130K-$170K)",
O3225&gt;=170000,"High Salary (&gt;$170K)"
)</f>
        <v>Lower Middle ($50K-$90K)</v>
      </c>
      <c r="R3225" t="str" cm="1">
        <f t="array" ref="R3225">_xlfn.IFS(
G3225&lt;=2,"New Customers (0-2Y)",
G3225&lt;=5,"Growing Customers (3-5Y)",
G3225&lt;=8,"Established Customers (6-8Y)",
G3225&lt;=10,"Loyal Customers (9-10Y)"
)</f>
        <v>New Customers (0-2Y)</v>
      </c>
    </row>
    <row r="3226" spans="1:18" x14ac:dyDescent="0.35">
      <c r="A3226">
        <v>15713463</v>
      </c>
      <c r="B3226" t="s">
        <v>1615</v>
      </c>
      <c r="C3226" t="s">
        <v>42</v>
      </c>
      <c r="D3226" t="s">
        <v>18</v>
      </c>
      <c r="E3226">
        <v>41</v>
      </c>
      <c r="F3226" t="s">
        <v>19</v>
      </c>
      <c r="G3226">
        <v>2</v>
      </c>
      <c r="H3226" s="4">
        <v>138881.04</v>
      </c>
      <c r="I3226" t="s">
        <v>33</v>
      </c>
      <c r="J3226">
        <v>1</v>
      </c>
      <c r="K3226">
        <v>645</v>
      </c>
      <c r="L3226" t="s">
        <v>20</v>
      </c>
      <c r="M3226" t="s">
        <v>21</v>
      </c>
      <c r="N3226" t="s">
        <v>32</v>
      </c>
      <c r="O3226" s="4">
        <v>129936.53</v>
      </c>
      <c r="P3226" t="s">
        <v>23</v>
      </c>
      <c r="Q3226" t="str" cm="1">
        <f t="array" ref="Q3226">_xlfn.IFS(
O3226&lt;50000,"Low Salary (&lt;$50K)",
O3226&lt;90000,"Lower Middle ($50K-$90K)",
O3226&lt;130000,"Middle ($90K-$130K)",
O3226&lt;170000,"Upper Middle ($130K-$170K)",
O3226&gt;=170000,"High Salary (&gt;$170K)"
)</f>
        <v>Middle ($90K-$130K)</v>
      </c>
      <c r="R3226" t="str" cm="1">
        <f t="array" ref="R3226">_xlfn.IFS(
G3226&lt;=2,"New Customers (0-2Y)",
G3226&lt;=5,"Growing Customers (3-5Y)",
G3226&lt;=8,"Established Customers (6-8Y)",
G3226&lt;=10,"Loyal Customers (9-10Y)"
)</f>
        <v>New Customers (0-2Y)</v>
      </c>
    </row>
    <row r="3227" spans="1:18" x14ac:dyDescent="0.35">
      <c r="A3227">
        <v>15785170</v>
      </c>
      <c r="B3227" t="s">
        <v>1616</v>
      </c>
      <c r="C3227" t="s">
        <v>42</v>
      </c>
      <c r="D3227" t="s">
        <v>18</v>
      </c>
      <c r="E3227">
        <v>32</v>
      </c>
      <c r="F3227" t="s">
        <v>19</v>
      </c>
      <c r="G3227">
        <v>0</v>
      </c>
      <c r="H3227" s="4">
        <v>116968.91</v>
      </c>
      <c r="I3227" t="s">
        <v>33</v>
      </c>
      <c r="J3227">
        <v>1</v>
      </c>
      <c r="K3227">
        <v>850</v>
      </c>
      <c r="L3227" t="s">
        <v>37</v>
      </c>
      <c r="M3227" t="s">
        <v>27</v>
      </c>
      <c r="N3227" t="s">
        <v>32</v>
      </c>
      <c r="O3227" s="4">
        <v>175094.62</v>
      </c>
      <c r="P3227" t="s">
        <v>28</v>
      </c>
      <c r="Q3227" t="str" cm="1">
        <f t="array" ref="Q3227">_xlfn.IFS(
O3227&lt;50000,"Low Salary (&lt;$50K)",
O3227&lt;90000,"Lower Middle ($50K-$90K)",
O3227&lt;130000,"Middle ($90K-$130K)",
O3227&lt;170000,"Upper Middle ($130K-$170K)",
O3227&gt;=170000,"High Salary (&gt;$170K)"
)</f>
        <v>High Salary (&gt;$170K)</v>
      </c>
      <c r="R3227" t="str" cm="1">
        <f t="array" ref="R3227">_xlfn.IFS(
G3227&lt;=2,"New Customers (0-2Y)",
G3227&lt;=5,"Growing Customers (3-5Y)",
G3227&lt;=8,"Established Customers (6-8Y)",
G3227&lt;=10,"Loyal Customers (9-10Y)"
)</f>
        <v>New Customers (0-2Y)</v>
      </c>
    </row>
    <row r="3228" spans="1:18" x14ac:dyDescent="0.35">
      <c r="A3228">
        <v>15796351</v>
      </c>
      <c r="B3228" t="s">
        <v>271</v>
      </c>
      <c r="C3228" t="s">
        <v>42</v>
      </c>
      <c r="D3228" t="s">
        <v>39</v>
      </c>
      <c r="E3228">
        <v>35</v>
      </c>
      <c r="F3228" t="s">
        <v>19</v>
      </c>
      <c r="G3228">
        <v>1</v>
      </c>
      <c r="H3228" s="4">
        <v>105346.03</v>
      </c>
      <c r="I3228" t="s">
        <v>33</v>
      </c>
      <c r="J3228">
        <v>2</v>
      </c>
      <c r="K3228">
        <v>603</v>
      </c>
      <c r="L3228" t="s">
        <v>20</v>
      </c>
      <c r="M3228" t="s">
        <v>21</v>
      </c>
      <c r="N3228" t="s">
        <v>22</v>
      </c>
      <c r="O3228" s="4">
        <v>130379.5</v>
      </c>
      <c r="P3228" t="s">
        <v>28</v>
      </c>
      <c r="Q3228" t="str" cm="1">
        <f t="array" ref="Q3228">_xlfn.IFS(
O3228&lt;50000,"Low Salary (&lt;$50K)",
O3228&lt;90000,"Lower Middle ($50K-$90K)",
O3228&lt;130000,"Middle ($90K-$130K)",
O3228&lt;170000,"Upper Middle ($130K-$170K)",
O3228&gt;=170000,"High Salary (&gt;$170K)"
)</f>
        <v>Upper Middle ($130K-$170K)</v>
      </c>
      <c r="R3228" t="str" cm="1">
        <f t="array" ref="R3228">_xlfn.IFS(
G3228&lt;=2,"New Customers (0-2Y)",
G3228&lt;=5,"Growing Customers (3-5Y)",
G3228&lt;=8,"Established Customers (6-8Y)",
G3228&lt;=10,"Loyal Customers (9-10Y)"
)</f>
        <v>New Customers (0-2Y)</v>
      </c>
    </row>
    <row r="3229" spans="1:18" x14ac:dyDescent="0.35">
      <c r="A3229">
        <v>15639576</v>
      </c>
      <c r="B3229" t="s">
        <v>439</v>
      </c>
      <c r="C3229" t="s">
        <v>17</v>
      </c>
      <c r="D3229" t="s">
        <v>39</v>
      </c>
      <c r="E3229">
        <v>26</v>
      </c>
      <c r="F3229" t="s">
        <v>43</v>
      </c>
      <c r="G3229">
        <v>9</v>
      </c>
      <c r="H3229" s="4">
        <v>136623.19</v>
      </c>
      <c r="I3229" t="s">
        <v>33</v>
      </c>
      <c r="J3229">
        <v>1</v>
      </c>
      <c r="K3229">
        <v>691</v>
      </c>
      <c r="L3229" t="s">
        <v>35</v>
      </c>
      <c r="M3229" t="s">
        <v>21</v>
      </c>
      <c r="N3229" t="s">
        <v>32</v>
      </c>
      <c r="O3229" s="4">
        <v>153228</v>
      </c>
      <c r="P3229" t="s">
        <v>28</v>
      </c>
      <c r="Q3229" t="str" cm="1">
        <f t="array" ref="Q3229">_xlfn.IFS(
O3229&lt;50000,"Low Salary (&lt;$50K)",
O3229&lt;90000,"Lower Middle ($50K-$90K)",
O3229&lt;130000,"Middle ($90K-$130K)",
O3229&lt;170000,"Upper Middle ($130K-$170K)",
O3229&gt;=170000,"High Salary (&gt;$170K)"
)</f>
        <v>Upper Middle ($130K-$170K)</v>
      </c>
      <c r="R3229" t="str" cm="1">
        <f t="array" ref="R3229">_xlfn.IFS(
G3229&lt;=2,"New Customers (0-2Y)",
G3229&lt;=5,"Growing Customers (3-5Y)",
G3229&lt;=8,"Established Customers (6-8Y)",
G3229&lt;=10,"Loyal Customers (9-10Y)"
)</f>
        <v>Loyal Customers (9-10Y)</v>
      </c>
    </row>
    <row r="3230" spans="1:18" x14ac:dyDescent="0.35">
      <c r="A3230">
        <v>15693264</v>
      </c>
      <c r="B3230" t="s">
        <v>510</v>
      </c>
      <c r="C3230" t="s">
        <v>17</v>
      </c>
      <c r="D3230" t="s">
        <v>18</v>
      </c>
      <c r="E3230">
        <v>29</v>
      </c>
      <c r="F3230" t="s">
        <v>43</v>
      </c>
      <c r="G3230">
        <v>10</v>
      </c>
      <c r="H3230" s="4">
        <v>0</v>
      </c>
      <c r="I3230" t="s">
        <v>24</v>
      </c>
      <c r="J3230">
        <v>2</v>
      </c>
      <c r="K3230">
        <v>583</v>
      </c>
      <c r="L3230" t="s">
        <v>31</v>
      </c>
      <c r="M3230" t="s">
        <v>21</v>
      </c>
      <c r="N3230" t="s">
        <v>22</v>
      </c>
      <c r="O3230" s="4">
        <v>111285.85</v>
      </c>
      <c r="P3230" t="s">
        <v>28</v>
      </c>
      <c r="Q3230" t="str" cm="1">
        <f t="array" ref="Q3230">_xlfn.IFS(
O3230&lt;50000,"Low Salary (&lt;$50K)",
O3230&lt;90000,"Lower Middle ($50K-$90K)",
O3230&lt;130000,"Middle ($90K-$130K)",
O3230&lt;170000,"Upper Middle ($130K-$170K)",
O3230&gt;=170000,"High Salary (&gt;$170K)"
)</f>
        <v>Middle ($90K-$130K)</v>
      </c>
      <c r="R3230" t="str" cm="1">
        <f t="array" ref="R3230">_xlfn.IFS(
G3230&lt;=2,"New Customers (0-2Y)",
G3230&lt;=5,"Growing Customers (3-5Y)",
G3230&lt;=8,"Established Customers (6-8Y)",
G3230&lt;=10,"Loyal Customers (9-10Y)"
)</f>
        <v>Loyal Customers (9-10Y)</v>
      </c>
    </row>
    <row r="3231" spans="1:18" x14ac:dyDescent="0.35">
      <c r="A3231">
        <v>15589715</v>
      </c>
      <c r="B3231" t="s">
        <v>1617</v>
      </c>
      <c r="C3231" t="s">
        <v>17</v>
      </c>
      <c r="D3231" t="s">
        <v>18</v>
      </c>
      <c r="E3231">
        <v>66</v>
      </c>
      <c r="F3231" t="s">
        <v>2967</v>
      </c>
      <c r="G3231">
        <v>5</v>
      </c>
      <c r="H3231" s="4">
        <v>0</v>
      </c>
      <c r="I3231" t="s">
        <v>24</v>
      </c>
      <c r="J3231">
        <v>1</v>
      </c>
      <c r="K3231">
        <v>584</v>
      </c>
      <c r="L3231" t="s">
        <v>31</v>
      </c>
      <c r="M3231" t="s">
        <v>21</v>
      </c>
      <c r="N3231" t="s">
        <v>32</v>
      </c>
      <c r="O3231" s="4">
        <v>49553.38</v>
      </c>
      <c r="P3231" t="s">
        <v>23</v>
      </c>
      <c r="Q3231" t="str" cm="1">
        <f t="array" ref="Q3231">_xlfn.IFS(
O3231&lt;50000,"Low Salary (&lt;$50K)",
O3231&lt;90000,"Lower Middle ($50K-$90K)",
O3231&lt;130000,"Middle ($90K-$130K)",
O3231&lt;170000,"Upper Middle ($130K-$170K)",
O3231&gt;=170000,"High Salary (&gt;$170K)"
)</f>
        <v>Low Salary (&lt;$50K)</v>
      </c>
      <c r="R3231" t="str" cm="1">
        <f t="array" ref="R3231">_xlfn.IFS(
G3231&lt;=2,"New Customers (0-2Y)",
G3231&lt;=5,"Growing Customers (3-5Y)",
G3231&lt;=8,"Established Customers (6-8Y)",
G3231&lt;=10,"Loyal Customers (9-10Y)"
)</f>
        <v>Growing Customers (3-5Y)</v>
      </c>
    </row>
    <row r="3232" spans="1:18" x14ac:dyDescent="0.35">
      <c r="A3232">
        <v>15769902</v>
      </c>
      <c r="B3232" t="s">
        <v>1343</v>
      </c>
      <c r="C3232" t="s">
        <v>17</v>
      </c>
      <c r="D3232" t="s">
        <v>18</v>
      </c>
      <c r="E3232">
        <v>33</v>
      </c>
      <c r="F3232" t="s">
        <v>19</v>
      </c>
      <c r="G3232">
        <v>6</v>
      </c>
      <c r="H3232" s="4">
        <v>0</v>
      </c>
      <c r="I3232" t="s">
        <v>24</v>
      </c>
      <c r="J3232">
        <v>2</v>
      </c>
      <c r="K3232">
        <v>679</v>
      </c>
      <c r="L3232" t="s">
        <v>35</v>
      </c>
      <c r="M3232" t="s">
        <v>21</v>
      </c>
      <c r="N3232" t="s">
        <v>22</v>
      </c>
      <c r="O3232" s="4">
        <v>98015.85</v>
      </c>
      <c r="P3232" t="s">
        <v>28</v>
      </c>
      <c r="Q3232" t="str" cm="1">
        <f t="array" ref="Q3232">_xlfn.IFS(
O3232&lt;50000,"Low Salary (&lt;$50K)",
O3232&lt;90000,"Lower Middle ($50K-$90K)",
O3232&lt;130000,"Middle ($90K-$130K)",
O3232&lt;170000,"Upper Middle ($130K-$170K)",
O3232&gt;=170000,"High Salary (&gt;$170K)"
)</f>
        <v>Middle ($90K-$130K)</v>
      </c>
      <c r="R3232" t="str" cm="1">
        <f t="array" ref="R3232">_xlfn.IFS(
G3232&lt;=2,"New Customers (0-2Y)",
G3232&lt;=5,"Growing Customers (3-5Y)",
G3232&lt;=8,"Established Customers (6-8Y)",
G3232&lt;=10,"Loyal Customers (9-10Y)"
)</f>
        <v>Established Customers (6-8Y)</v>
      </c>
    </row>
    <row r="3233" spans="1:18" x14ac:dyDescent="0.35">
      <c r="A3233">
        <v>15587177</v>
      </c>
      <c r="B3233" t="s">
        <v>675</v>
      </c>
      <c r="C3233" t="s">
        <v>17</v>
      </c>
      <c r="D3233" t="s">
        <v>39</v>
      </c>
      <c r="E3233">
        <v>36</v>
      </c>
      <c r="F3233" t="s">
        <v>19</v>
      </c>
      <c r="G3233">
        <v>6</v>
      </c>
      <c r="H3233" s="4">
        <v>124445.52</v>
      </c>
      <c r="I3233" t="s">
        <v>33</v>
      </c>
      <c r="J3233">
        <v>1</v>
      </c>
      <c r="K3233">
        <v>646</v>
      </c>
      <c r="L3233" t="s">
        <v>20</v>
      </c>
      <c r="M3233" t="s">
        <v>21</v>
      </c>
      <c r="N3233" t="s">
        <v>32</v>
      </c>
      <c r="O3233" s="4">
        <v>88481.32</v>
      </c>
      <c r="P3233" t="s">
        <v>28</v>
      </c>
      <c r="Q3233" t="str" cm="1">
        <f t="array" ref="Q3233">_xlfn.IFS(
O3233&lt;50000,"Low Salary (&lt;$50K)",
O3233&lt;90000,"Lower Middle ($50K-$90K)",
O3233&lt;130000,"Middle ($90K-$130K)",
O3233&lt;170000,"Upper Middle ($130K-$170K)",
O3233&gt;=170000,"High Salary (&gt;$170K)"
)</f>
        <v>Lower Middle ($50K-$90K)</v>
      </c>
      <c r="R3233" t="str" cm="1">
        <f t="array" ref="R3233">_xlfn.IFS(
G3233&lt;=2,"New Customers (0-2Y)",
G3233&lt;=5,"Growing Customers (3-5Y)",
G3233&lt;=8,"Established Customers (6-8Y)",
G3233&lt;=10,"Loyal Customers (9-10Y)"
)</f>
        <v>Established Customers (6-8Y)</v>
      </c>
    </row>
    <row r="3234" spans="1:18" x14ac:dyDescent="0.35">
      <c r="A3234">
        <v>15814553</v>
      </c>
      <c r="B3234" t="s">
        <v>657</v>
      </c>
      <c r="C3234" t="s">
        <v>17</v>
      </c>
      <c r="D3234" t="s">
        <v>18</v>
      </c>
      <c r="E3234">
        <v>34</v>
      </c>
      <c r="F3234" t="s">
        <v>19</v>
      </c>
      <c r="G3234">
        <v>5</v>
      </c>
      <c r="H3234" s="4">
        <v>68999.66</v>
      </c>
      <c r="I3234" t="s">
        <v>29</v>
      </c>
      <c r="J3234">
        <v>2</v>
      </c>
      <c r="K3234">
        <v>559</v>
      </c>
      <c r="L3234" t="s">
        <v>31</v>
      </c>
      <c r="M3234" t="s">
        <v>21</v>
      </c>
      <c r="N3234" t="s">
        <v>22</v>
      </c>
      <c r="O3234" s="4">
        <v>66879.27</v>
      </c>
      <c r="P3234" t="s">
        <v>28</v>
      </c>
      <c r="Q3234" t="str" cm="1">
        <f t="array" ref="Q3234">_xlfn.IFS(
O3234&lt;50000,"Low Salary (&lt;$50K)",
O3234&lt;90000,"Lower Middle ($50K-$90K)",
O3234&lt;130000,"Middle ($90K-$130K)",
O3234&lt;170000,"Upper Middle ($130K-$170K)",
O3234&gt;=170000,"High Salary (&gt;$170K)"
)</f>
        <v>Lower Middle ($50K-$90K)</v>
      </c>
      <c r="R3234" t="str" cm="1">
        <f t="array" ref="R3234">_xlfn.IFS(
G3234&lt;=2,"New Customers (0-2Y)",
G3234&lt;=5,"Growing Customers (3-5Y)",
G3234&lt;=8,"Established Customers (6-8Y)",
G3234&lt;=10,"Loyal Customers (9-10Y)"
)</f>
        <v>Growing Customers (3-5Y)</v>
      </c>
    </row>
    <row r="3235" spans="1:18" x14ac:dyDescent="0.35">
      <c r="A3235">
        <v>15601550</v>
      </c>
      <c r="B3235" t="s">
        <v>1175</v>
      </c>
      <c r="C3235" t="s">
        <v>26</v>
      </c>
      <c r="D3235" t="s">
        <v>39</v>
      </c>
      <c r="E3235">
        <v>36</v>
      </c>
      <c r="F3235" t="s">
        <v>19</v>
      </c>
      <c r="G3235">
        <v>6</v>
      </c>
      <c r="H3235" s="4">
        <v>85768.42</v>
      </c>
      <c r="I3235" t="s">
        <v>29</v>
      </c>
      <c r="J3235">
        <v>1</v>
      </c>
      <c r="K3235">
        <v>595</v>
      </c>
      <c r="L3235" t="s">
        <v>31</v>
      </c>
      <c r="M3235" t="s">
        <v>21</v>
      </c>
      <c r="N3235" t="s">
        <v>22</v>
      </c>
      <c r="O3235" s="4">
        <v>24802.77</v>
      </c>
      <c r="P3235" t="s">
        <v>28</v>
      </c>
      <c r="Q3235" t="str" cm="1">
        <f t="array" ref="Q3235">_xlfn.IFS(
O3235&lt;50000,"Low Salary (&lt;$50K)",
O3235&lt;90000,"Lower Middle ($50K-$90K)",
O3235&lt;130000,"Middle ($90K-$130K)",
O3235&lt;170000,"Upper Middle ($130K-$170K)",
O3235&gt;=170000,"High Salary (&gt;$170K)"
)</f>
        <v>Low Salary (&lt;$50K)</v>
      </c>
      <c r="R3235" t="str" cm="1">
        <f t="array" ref="R3235">_xlfn.IFS(
G3235&lt;=2,"New Customers (0-2Y)",
G3235&lt;=5,"Growing Customers (3-5Y)",
G3235&lt;=8,"Established Customers (6-8Y)",
G3235&lt;=10,"Loyal Customers (9-10Y)"
)</f>
        <v>Established Customers (6-8Y)</v>
      </c>
    </row>
    <row r="3236" spans="1:18" x14ac:dyDescent="0.35">
      <c r="A3236">
        <v>15664907</v>
      </c>
      <c r="B3236" t="s">
        <v>667</v>
      </c>
      <c r="C3236" t="s">
        <v>17</v>
      </c>
      <c r="D3236" t="s">
        <v>39</v>
      </c>
      <c r="E3236">
        <v>47</v>
      </c>
      <c r="F3236" t="s">
        <v>19</v>
      </c>
      <c r="G3236">
        <v>1</v>
      </c>
      <c r="H3236" s="4">
        <v>0</v>
      </c>
      <c r="I3236" t="s">
        <v>24</v>
      </c>
      <c r="J3236">
        <v>1</v>
      </c>
      <c r="K3236">
        <v>527</v>
      </c>
      <c r="L3236" t="s">
        <v>31</v>
      </c>
      <c r="M3236" t="s">
        <v>21</v>
      </c>
      <c r="N3236" t="s">
        <v>32</v>
      </c>
      <c r="O3236" s="4">
        <v>21312.16</v>
      </c>
      <c r="P3236" t="s">
        <v>23</v>
      </c>
      <c r="Q3236" t="str" cm="1">
        <f t="array" ref="Q3236">_xlfn.IFS(
O3236&lt;50000,"Low Salary (&lt;$50K)",
O3236&lt;90000,"Lower Middle ($50K-$90K)",
O3236&lt;130000,"Middle ($90K-$130K)",
O3236&lt;170000,"Upper Middle ($130K-$170K)",
O3236&gt;=170000,"High Salary (&gt;$170K)"
)</f>
        <v>Low Salary (&lt;$50K)</v>
      </c>
      <c r="R3236" t="str" cm="1">
        <f t="array" ref="R3236">_xlfn.IFS(
G3236&lt;=2,"New Customers (0-2Y)",
G3236&lt;=5,"Growing Customers (3-5Y)",
G3236&lt;=8,"Established Customers (6-8Y)",
G3236&lt;=10,"Loyal Customers (9-10Y)"
)</f>
        <v>New Customers (0-2Y)</v>
      </c>
    </row>
    <row r="3237" spans="1:18" x14ac:dyDescent="0.35">
      <c r="A3237">
        <v>15612465</v>
      </c>
      <c r="B3237" t="s">
        <v>1618</v>
      </c>
      <c r="C3237" t="s">
        <v>26</v>
      </c>
      <c r="D3237" t="s">
        <v>39</v>
      </c>
      <c r="E3237">
        <v>34</v>
      </c>
      <c r="F3237" t="s">
        <v>19</v>
      </c>
      <c r="G3237">
        <v>9</v>
      </c>
      <c r="H3237" s="4">
        <v>100628</v>
      </c>
      <c r="I3237" t="s">
        <v>33</v>
      </c>
      <c r="J3237">
        <v>2</v>
      </c>
      <c r="K3237">
        <v>684</v>
      </c>
      <c r="L3237" t="s">
        <v>35</v>
      </c>
      <c r="M3237" t="s">
        <v>21</v>
      </c>
      <c r="N3237" t="s">
        <v>22</v>
      </c>
      <c r="O3237" s="4">
        <v>190263.78</v>
      </c>
      <c r="P3237" t="s">
        <v>28</v>
      </c>
      <c r="Q3237" t="str" cm="1">
        <f t="array" ref="Q3237">_xlfn.IFS(
O3237&lt;50000,"Low Salary (&lt;$50K)",
O3237&lt;90000,"Lower Middle ($50K-$90K)",
O3237&lt;130000,"Middle ($90K-$130K)",
O3237&lt;170000,"Upper Middle ($130K-$170K)",
O3237&gt;=170000,"High Salary (&gt;$170K)"
)</f>
        <v>High Salary (&gt;$170K)</v>
      </c>
      <c r="R3237" t="str" cm="1">
        <f t="array" ref="R3237">_xlfn.IFS(
G3237&lt;=2,"New Customers (0-2Y)",
G3237&lt;=5,"Growing Customers (3-5Y)",
G3237&lt;=8,"Established Customers (6-8Y)",
G3237&lt;=10,"Loyal Customers (9-10Y)"
)</f>
        <v>Loyal Customers (9-10Y)</v>
      </c>
    </row>
    <row r="3238" spans="1:18" x14ac:dyDescent="0.35">
      <c r="A3238">
        <v>15810800</v>
      </c>
      <c r="B3238" t="s">
        <v>1619</v>
      </c>
      <c r="C3238" t="s">
        <v>26</v>
      </c>
      <c r="D3238" t="s">
        <v>18</v>
      </c>
      <c r="E3238">
        <v>32</v>
      </c>
      <c r="F3238" t="s">
        <v>19</v>
      </c>
      <c r="G3238">
        <v>0</v>
      </c>
      <c r="H3238" s="4">
        <v>0</v>
      </c>
      <c r="I3238" t="s">
        <v>24</v>
      </c>
      <c r="J3238">
        <v>1</v>
      </c>
      <c r="K3238">
        <v>673</v>
      </c>
      <c r="L3238" t="s">
        <v>35</v>
      </c>
      <c r="M3238" t="s">
        <v>21</v>
      </c>
      <c r="N3238" t="s">
        <v>22</v>
      </c>
      <c r="O3238" s="4">
        <v>72873.33</v>
      </c>
      <c r="P3238" t="s">
        <v>28</v>
      </c>
      <c r="Q3238" t="str" cm="1">
        <f t="array" ref="Q3238">_xlfn.IFS(
O3238&lt;50000,"Low Salary (&lt;$50K)",
O3238&lt;90000,"Lower Middle ($50K-$90K)",
O3238&lt;130000,"Middle ($90K-$130K)",
O3238&lt;170000,"Upper Middle ($130K-$170K)",
O3238&gt;=170000,"High Salary (&gt;$170K)"
)</f>
        <v>Lower Middle ($50K-$90K)</v>
      </c>
      <c r="R3238" t="str" cm="1">
        <f t="array" ref="R3238">_xlfn.IFS(
G3238&lt;=2,"New Customers (0-2Y)",
G3238&lt;=5,"Growing Customers (3-5Y)",
G3238&lt;=8,"Established Customers (6-8Y)",
G3238&lt;=10,"Loyal Customers (9-10Y)"
)</f>
        <v>New Customers (0-2Y)</v>
      </c>
    </row>
    <row r="3239" spans="1:18" x14ac:dyDescent="0.35">
      <c r="A3239">
        <v>15665760</v>
      </c>
      <c r="B3239" t="s">
        <v>1620</v>
      </c>
      <c r="C3239" t="s">
        <v>26</v>
      </c>
      <c r="D3239" t="s">
        <v>39</v>
      </c>
      <c r="E3239">
        <v>38</v>
      </c>
      <c r="F3239" t="s">
        <v>19</v>
      </c>
      <c r="G3239">
        <v>7</v>
      </c>
      <c r="H3239" s="4">
        <v>0</v>
      </c>
      <c r="I3239" t="s">
        <v>24</v>
      </c>
      <c r="J3239">
        <v>2</v>
      </c>
      <c r="K3239">
        <v>802</v>
      </c>
      <c r="L3239" t="s">
        <v>37</v>
      </c>
      <c r="M3239" t="s">
        <v>27</v>
      </c>
      <c r="N3239" t="s">
        <v>22</v>
      </c>
      <c r="O3239" s="4">
        <v>57764.65</v>
      </c>
      <c r="P3239" t="s">
        <v>28</v>
      </c>
      <c r="Q3239" t="str" cm="1">
        <f t="array" ref="Q3239">_xlfn.IFS(
O3239&lt;50000,"Low Salary (&lt;$50K)",
O3239&lt;90000,"Lower Middle ($50K-$90K)",
O3239&lt;130000,"Middle ($90K-$130K)",
O3239&lt;170000,"Upper Middle ($130K-$170K)",
O3239&gt;=170000,"High Salary (&gt;$170K)"
)</f>
        <v>Lower Middle ($50K-$90K)</v>
      </c>
      <c r="R3239" t="str" cm="1">
        <f t="array" ref="R3239">_xlfn.IFS(
G3239&lt;=2,"New Customers (0-2Y)",
G3239&lt;=5,"Growing Customers (3-5Y)",
G3239&lt;=8,"Established Customers (6-8Y)",
G3239&lt;=10,"Loyal Customers (9-10Y)"
)</f>
        <v>Established Customers (6-8Y)</v>
      </c>
    </row>
    <row r="3240" spans="1:18" x14ac:dyDescent="0.35">
      <c r="A3240">
        <v>15588080</v>
      </c>
      <c r="B3240" t="s">
        <v>1135</v>
      </c>
      <c r="C3240" t="s">
        <v>17</v>
      </c>
      <c r="D3240" t="s">
        <v>39</v>
      </c>
      <c r="E3240">
        <v>54</v>
      </c>
      <c r="F3240" t="s">
        <v>19</v>
      </c>
      <c r="G3240">
        <v>6</v>
      </c>
      <c r="H3240" s="4">
        <v>0</v>
      </c>
      <c r="I3240" t="s">
        <v>24</v>
      </c>
      <c r="J3240">
        <v>1</v>
      </c>
      <c r="K3240">
        <v>675</v>
      </c>
      <c r="L3240" t="s">
        <v>35</v>
      </c>
      <c r="M3240" t="s">
        <v>21</v>
      </c>
      <c r="N3240" t="s">
        <v>32</v>
      </c>
      <c r="O3240" s="4">
        <v>110273.84</v>
      </c>
      <c r="P3240" t="s">
        <v>23</v>
      </c>
      <c r="Q3240" t="str" cm="1">
        <f t="array" ref="Q3240">_xlfn.IFS(
O3240&lt;50000,"Low Salary (&lt;$50K)",
O3240&lt;90000,"Lower Middle ($50K-$90K)",
O3240&lt;130000,"Middle ($90K-$130K)",
O3240&lt;170000,"Upper Middle ($130K-$170K)",
O3240&gt;=170000,"High Salary (&gt;$170K)"
)</f>
        <v>Middle ($90K-$130K)</v>
      </c>
      <c r="R3240" t="str" cm="1">
        <f t="array" ref="R3240">_xlfn.IFS(
G3240&lt;=2,"New Customers (0-2Y)",
G3240&lt;=5,"Growing Customers (3-5Y)",
G3240&lt;=8,"Established Customers (6-8Y)",
G3240&lt;=10,"Loyal Customers (9-10Y)"
)</f>
        <v>Established Customers (6-8Y)</v>
      </c>
    </row>
    <row r="3241" spans="1:18" x14ac:dyDescent="0.35">
      <c r="A3241">
        <v>15776844</v>
      </c>
      <c r="B3241" t="s">
        <v>56</v>
      </c>
      <c r="C3241" t="s">
        <v>26</v>
      </c>
      <c r="D3241" t="s">
        <v>18</v>
      </c>
      <c r="E3241">
        <v>19</v>
      </c>
      <c r="F3241" t="s">
        <v>43</v>
      </c>
      <c r="G3241">
        <v>6</v>
      </c>
      <c r="H3241" s="4">
        <v>0</v>
      </c>
      <c r="I3241" t="s">
        <v>24</v>
      </c>
      <c r="J3241">
        <v>2</v>
      </c>
      <c r="K3241">
        <v>762</v>
      </c>
      <c r="L3241" t="s">
        <v>35</v>
      </c>
      <c r="M3241" t="s">
        <v>21</v>
      </c>
      <c r="N3241" t="s">
        <v>32</v>
      </c>
      <c r="O3241" s="4">
        <v>55500.17</v>
      </c>
      <c r="P3241" t="s">
        <v>28</v>
      </c>
      <c r="Q3241" t="str" cm="1">
        <f t="array" ref="Q3241">_xlfn.IFS(
O3241&lt;50000,"Low Salary (&lt;$50K)",
O3241&lt;90000,"Lower Middle ($50K-$90K)",
O3241&lt;130000,"Middle ($90K-$130K)",
O3241&lt;170000,"Upper Middle ($130K-$170K)",
O3241&gt;=170000,"High Salary (&gt;$170K)"
)</f>
        <v>Lower Middle ($50K-$90K)</v>
      </c>
      <c r="R3241" t="str" cm="1">
        <f t="array" ref="R3241">_xlfn.IFS(
G3241&lt;=2,"New Customers (0-2Y)",
G3241&lt;=5,"Growing Customers (3-5Y)",
G3241&lt;=8,"Established Customers (6-8Y)",
G3241&lt;=10,"Loyal Customers (9-10Y)"
)</f>
        <v>Established Customers (6-8Y)</v>
      </c>
    </row>
    <row r="3242" spans="1:18" x14ac:dyDescent="0.35">
      <c r="A3242">
        <v>15717560</v>
      </c>
      <c r="B3242" t="s">
        <v>82</v>
      </c>
      <c r="C3242" t="s">
        <v>17</v>
      </c>
      <c r="D3242" t="s">
        <v>39</v>
      </c>
      <c r="E3242">
        <v>50</v>
      </c>
      <c r="F3242" t="s">
        <v>19</v>
      </c>
      <c r="G3242">
        <v>0</v>
      </c>
      <c r="H3242" s="4">
        <v>125647.36</v>
      </c>
      <c r="I3242" t="s">
        <v>33</v>
      </c>
      <c r="J3242">
        <v>1</v>
      </c>
      <c r="K3242">
        <v>580</v>
      </c>
      <c r="L3242" t="s">
        <v>31</v>
      </c>
      <c r="M3242" t="s">
        <v>21</v>
      </c>
      <c r="N3242" t="s">
        <v>32</v>
      </c>
      <c r="O3242" s="4">
        <v>57541.08</v>
      </c>
      <c r="P3242" t="s">
        <v>23</v>
      </c>
      <c r="Q3242" t="str" cm="1">
        <f t="array" ref="Q3242">_xlfn.IFS(
O3242&lt;50000,"Low Salary (&lt;$50K)",
O3242&lt;90000,"Lower Middle ($50K-$90K)",
O3242&lt;130000,"Middle ($90K-$130K)",
O3242&lt;170000,"Upper Middle ($130K-$170K)",
O3242&gt;=170000,"High Salary (&gt;$170K)"
)</f>
        <v>Lower Middle ($50K-$90K)</v>
      </c>
      <c r="R3242" t="str" cm="1">
        <f t="array" ref="R3242">_xlfn.IFS(
G3242&lt;=2,"New Customers (0-2Y)",
G3242&lt;=5,"Growing Customers (3-5Y)",
G3242&lt;=8,"Established Customers (6-8Y)",
G3242&lt;=10,"Loyal Customers (9-10Y)"
)</f>
        <v>New Customers (0-2Y)</v>
      </c>
    </row>
    <row r="3243" spans="1:18" x14ac:dyDescent="0.35">
      <c r="A3243">
        <v>15629739</v>
      </c>
      <c r="B3243" t="s">
        <v>307</v>
      </c>
      <c r="C3243" t="s">
        <v>42</v>
      </c>
      <c r="D3243" t="s">
        <v>18</v>
      </c>
      <c r="E3243">
        <v>31</v>
      </c>
      <c r="F3243" t="s">
        <v>19</v>
      </c>
      <c r="G3243">
        <v>8</v>
      </c>
      <c r="H3243" s="4">
        <v>100375.39</v>
      </c>
      <c r="I3243" t="s">
        <v>33</v>
      </c>
      <c r="J3243">
        <v>1</v>
      </c>
      <c r="K3243">
        <v>621</v>
      </c>
      <c r="L3243" t="s">
        <v>20</v>
      </c>
      <c r="M3243" t="s">
        <v>21</v>
      </c>
      <c r="N3243" t="s">
        <v>22</v>
      </c>
      <c r="O3243" s="4">
        <v>90384.26</v>
      </c>
      <c r="P3243" t="s">
        <v>28</v>
      </c>
      <c r="Q3243" t="str" cm="1">
        <f t="array" ref="Q3243">_xlfn.IFS(
O3243&lt;50000,"Low Salary (&lt;$50K)",
O3243&lt;90000,"Lower Middle ($50K-$90K)",
O3243&lt;130000,"Middle ($90K-$130K)",
O3243&lt;170000,"Upper Middle ($130K-$170K)",
O3243&gt;=170000,"High Salary (&gt;$170K)"
)</f>
        <v>Middle ($90K-$130K)</v>
      </c>
      <c r="R3243" t="str" cm="1">
        <f t="array" ref="R3243">_xlfn.IFS(
G3243&lt;=2,"New Customers (0-2Y)",
G3243&lt;=5,"Growing Customers (3-5Y)",
G3243&lt;=8,"Established Customers (6-8Y)",
G3243&lt;=10,"Loyal Customers (9-10Y)"
)</f>
        <v>Established Customers (6-8Y)</v>
      </c>
    </row>
    <row r="3244" spans="1:18" x14ac:dyDescent="0.35">
      <c r="A3244">
        <v>15729908</v>
      </c>
      <c r="B3244" t="s">
        <v>1562</v>
      </c>
      <c r="C3244" t="s">
        <v>17</v>
      </c>
      <c r="D3244" t="s">
        <v>18</v>
      </c>
      <c r="E3244">
        <v>36</v>
      </c>
      <c r="F3244" t="s">
        <v>19</v>
      </c>
      <c r="G3244">
        <v>10</v>
      </c>
      <c r="H3244" s="4">
        <v>0</v>
      </c>
      <c r="I3244" t="s">
        <v>24</v>
      </c>
      <c r="J3244">
        <v>1</v>
      </c>
      <c r="K3244">
        <v>411</v>
      </c>
      <c r="L3244" t="s">
        <v>44</v>
      </c>
      <c r="M3244" t="s">
        <v>27</v>
      </c>
      <c r="N3244" t="s">
        <v>32</v>
      </c>
      <c r="O3244" s="4">
        <v>120694.35</v>
      </c>
      <c r="P3244" t="s">
        <v>28</v>
      </c>
      <c r="Q3244" t="str" cm="1">
        <f t="array" ref="Q3244">_xlfn.IFS(
O3244&lt;50000,"Low Salary (&lt;$50K)",
O3244&lt;90000,"Lower Middle ($50K-$90K)",
O3244&lt;130000,"Middle ($90K-$130K)",
O3244&lt;170000,"Upper Middle ($130K-$170K)",
O3244&gt;=170000,"High Salary (&gt;$170K)"
)</f>
        <v>Middle ($90K-$130K)</v>
      </c>
      <c r="R3244" t="str" cm="1">
        <f t="array" ref="R3244">_xlfn.IFS(
G3244&lt;=2,"New Customers (0-2Y)",
G3244&lt;=5,"Growing Customers (3-5Y)",
G3244&lt;=8,"Established Customers (6-8Y)",
G3244&lt;=10,"Loyal Customers (9-10Y)"
)</f>
        <v>Loyal Customers (9-10Y)</v>
      </c>
    </row>
    <row r="3245" spans="1:18" x14ac:dyDescent="0.35">
      <c r="A3245">
        <v>15716781</v>
      </c>
      <c r="B3245" t="s">
        <v>1621</v>
      </c>
      <c r="C3245" t="s">
        <v>17</v>
      </c>
      <c r="D3245" t="s">
        <v>39</v>
      </c>
      <c r="E3245">
        <v>24</v>
      </c>
      <c r="F3245" t="s">
        <v>43</v>
      </c>
      <c r="G3245">
        <v>7</v>
      </c>
      <c r="H3245" s="4">
        <v>171922.72</v>
      </c>
      <c r="I3245" t="s">
        <v>33</v>
      </c>
      <c r="J3245">
        <v>1</v>
      </c>
      <c r="K3245">
        <v>815</v>
      </c>
      <c r="L3245" t="s">
        <v>37</v>
      </c>
      <c r="M3245" t="s">
        <v>27</v>
      </c>
      <c r="N3245" t="s">
        <v>22</v>
      </c>
      <c r="O3245" s="4">
        <v>178028.96</v>
      </c>
      <c r="P3245" t="s">
        <v>28</v>
      </c>
      <c r="Q3245" t="str" cm="1">
        <f t="array" ref="Q3245">_xlfn.IFS(
O3245&lt;50000,"Low Salary (&lt;$50K)",
O3245&lt;90000,"Lower Middle ($50K-$90K)",
O3245&lt;130000,"Middle ($90K-$130K)",
O3245&lt;170000,"Upper Middle ($130K-$170K)",
O3245&gt;=170000,"High Salary (&gt;$170K)"
)</f>
        <v>High Salary (&gt;$170K)</v>
      </c>
      <c r="R3245" t="str" cm="1">
        <f t="array" ref="R3245">_xlfn.IFS(
G3245&lt;=2,"New Customers (0-2Y)",
G3245&lt;=5,"Growing Customers (3-5Y)",
G3245&lt;=8,"Established Customers (6-8Y)",
G3245&lt;=10,"Loyal Customers (9-10Y)"
)</f>
        <v>Established Customers (6-8Y)</v>
      </c>
    </row>
    <row r="3246" spans="1:18" x14ac:dyDescent="0.35">
      <c r="A3246">
        <v>15646936</v>
      </c>
      <c r="B3246" t="s">
        <v>1588</v>
      </c>
      <c r="C3246" t="s">
        <v>42</v>
      </c>
      <c r="D3246" t="s">
        <v>18</v>
      </c>
      <c r="E3246">
        <v>32</v>
      </c>
      <c r="F3246" t="s">
        <v>19</v>
      </c>
      <c r="G3246">
        <v>2</v>
      </c>
      <c r="H3246" s="4">
        <v>146810.99</v>
      </c>
      <c r="I3246" t="s">
        <v>33</v>
      </c>
      <c r="J3246">
        <v>2</v>
      </c>
      <c r="K3246">
        <v>631</v>
      </c>
      <c r="L3246" t="s">
        <v>20</v>
      </c>
      <c r="M3246" t="s">
        <v>21</v>
      </c>
      <c r="N3246" t="s">
        <v>22</v>
      </c>
      <c r="O3246" s="4">
        <v>180990.29</v>
      </c>
      <c r="P3246" t="s">
        <v>28</v>
      </c>
      <c r="Q3246" t="str" cm="1">
        <f t="array" ref="Q3246">_xlfn.IFS(
O3246&lt;50000,"Low Salary (&lt;$50K)",
O3246&lt;90000,"Lower Middle ($50K-$90K)",
O3246&lt;130000,"Middle ($90K-$130K)",
O3246&lt;170000,"Upper Middle ($130K-$170K)",
O3246&gt;=170000,"High Salary (&gt;$170K)"
)</f>
        <v>High Salary (&gt;$170K)</v>
      </c>
      <c r="R3246" t="str" cm="1">
        <f t="array" ref="R3246">_xlfn.IFS(
G3246&lt;=2,"New Customers (0-2Y)",
G3246&lt;=5,"Growing Customers (3-5Y)",
G3246&lt;=8,"Established Customers (6-8Y)",
G3246&lt;=10,"Loyal Customers (9-10Y)"
)</f>
        <v>New Customers (0-2Y)</v>
      </c>
    </row>
    <row r="3247" spans="1:18" x14ac:dyDescent="0.35">
      <c r="A3247">
        <v>15768151</v>
      </c>
      <c r="B3247" t="s">
        <v>1063</v>
      </c>
      <c r="C3247" t="s">
        <v>42</v>
      </c>
      <c r="D3247" t="s">
        <v>18</v>
      </c>
      <c r="E3247">
        <v>45</v>
      </c>
      <c r="F3247" t="s">
        <v>19</v>
      </c>
      <c r="G3247">
        <v>3</v>
      </c>
      <c r="H3247" s="4">
        <v>109032.23</v>
      </c>
      <c r="I3247" t="s">
        <v>33</v>
      </c>
      <c r="J3247">
        <v>1</v>
      </c>
      <c r="K3247">
        <v>514</v>
      </c>
      <c r="L3247" t="s">
        <v>31</v>
      </c>
      <c r="M3247" t="s">
        <v>27</v>
      </c>
      <c r="N3247" t="s">
        <v>22</v>
      </c>
      <c r="O3247" s="4">
        <v>155407.21</v>
      </c>
      <c r="P3247" t="s">
        <v>23</v>
      </c>
      <c r="Q3247" t="str" cm="1">
        <f t="array" ref="Q3247">_xlfn.IFS(
O3247&lt;50000,"Low Salary (&lt;$50K)",
O3247&lt;90000,"Lower Middle ($50K-$90K)",
O3247&lt;130000,"Middle ($90K-$130K)",
O3247&lt;170000,"Upper Middle ($130K-$170K)",
O3247&gt;=170000,"High Salary (&gt;$170K)"
)</f>
        <v>Upper Middle ($130K-$170K)</v>
      </c>
      <c r="R3247" t="str" cm="1">
        <f t="array" ref="R3247">_xlfn.IFS(
G3247&lt;=2,"New Customers (0-2Y)",
G3247&lt;=5,"Growing Customers (3-5Y)",
G3247&lt;=8,"Established Customers (6-8Y)",
G3247&lt;=10,"Loyal Customers (9-10Y)"
)</f>
        <v>Growing Customers (3-5Y)</v>
      </c>
    </row>
    <row r="3248" spans="1:18" x14ac:dyDescent="0.35">
      <c r="A3248">
        <v>15579212</v>
      </c>
      <c r="B3248" t="s">
        <v>302</v>
      </c>
      <c r="C3248" t="s">
        <v>17</v>
      </c>
      <c r="D3248" t="s">
        <v>39</v>
      </c>
      <c r="E3248">
        <v>57</v>
      </c>
      <c r="F3248" t="s">
        <v>19</v>
      </c>
      <c r="G3248">
        <v>6</v>
      </c>
      <c r="H3248" s="4">
        <v>0</v>
      </c>
      <c r="I3248" t="s">
        <v>24</v>
      </c>
      <c r="J3248">
        <v>1</v>
      </c>
      <c r="K3248">
        <v>638</v>
      </c>
      <c r="L3248" t="s">
        <v>20</v>
      </c>
      <c r="M3248" t="s">
        <v>21</v>
      </c>
      <c r="N3248" t="s">
        <v>32</v>
      </c>
      <c r="O3248" s="4">
        <v>33676.480000000003</v>
      </c>
      <c r="P3248" t="s">
        <v>23</v>
      </c>
      <c r="Q3248" t="str" cm="1">
        <f t="array" ref="Q3248">_xlfn.IFS(
O3248&lt;50000,"Low Salary (&lt;$50K)",
O3248&lt;90000,"Lower Middle ($50K-$90K)",
O3248&lt;130000,"Middle ($90K-$130K)",
O3248&lt;170000,"Upper Middle ($130K-$170K)",
O3248&gt;=170000,"High Salary (&gt;$170K)"
)</f>
        <v>Low Salary (&lt;$50K)</v>
      </c>
      <c r="R3248" t="str" cm="1">
        <f t="array" ref="R3248">_xlfn.IFS(
G3248&lt;=2,"New Customers (0-2Y)",
G3248&lt;=5,"Growing Customers (3-5Y)",
G3248&lt;=8,"Established Customers (6-8Y)",
G3248&lt;=10,"Loyal Customers (9-10Y)"
)</f>
        <v>Established Customers (6-8Y)</v>
      </c>
    </row>
    <row r="3249" spans="1:18" x14ac:dyDescent="0.35">
      <c r="A3249">
        <v>15721835</v>
      </c>
      <c r="B3249" t="s">
        <v>776</v>
      </c>
      <c r="C3249" t="s">
        <v>26</v>
      </c>
      <c r="D3249" t="s">
        <v>39</v>
      </c>
      <c r="E3249">
        <v>25</v>
      </c>
      <c r="F3249" t="s">
        <v>43</v>
      </c>
      <c r="G3249">
        <v>7</v>
      </c>
      <c r="H3249" s="4">
        <v>0</v>
      </c>
      <c r="I3249" t="s">
        <v>24</v>
      </c>
      <c r="J3249">
        <v>1</v>
      </c>
      <c r="K3249">
        <v>791</v>
      </c>
      <c r="L3249" t="s">
        <v>37</v>
      </c>
      <c r="M3249" t="s">
        <v>21</v>
      </c>
      <c r="N3249" t="s">
        <v>32</v>
      </c>
      <c r="O3249" s="4">
        <v>89666.28</v>
      </c>
      <c r="P3249" t="s">
        <v>28</v>
      </c>
      <c r="Q3249" t="str" cm="1">
        <f t="array" ref="Q3249">_xlfn.IFS(
O3249&lt;50000,"Low Salary (&lt;$50K)",
O3249&lt;90000,"Lower Middle ($50K-$90K)",
O3249&lt;130000,"Middle ($90K-$130K)",
O3249&lt;170000,"Upper Middle ($130K-$170K)",
O3249&gt;=170000,"High Salary (&gt;$170K)"
)</f>
        <v>Lower Middle ($50K-$90K)</v>
      </c>
      <c r="R3249" t="str" cm="1">
        <f t="array" ref="R3249">_xlfn.IFS(
G3249&lt;=2,"New Customers (0-2Y)",
G3249&lt;=5,"Growing Customers (3-5Y)",
G3249&lt;=8,"Established Customers (6-8Y)",
G3249&lt;=10,"Loyal Customers (9-10Y)"
)</f>
        <v>Established Customers (6-8Y)</v>
      </c>
    </row>
    <row r="3250" spans="1:18" x14ac:dyDescent="0.35">
      <c r="A3250">
        <v>15800515</v>
      </c>
      <c r="B3250" t="s">
        <v>1622</v>
      </c>
      <c r="C3250" t="s">
        <v>17</v>
      </c>
      <c r="D3250" t="s">
        <v>39</v>
      </c>
      <c r="E3250">
        <v>35</v>
      </c>
      <c r="F3250" t="s">
        <v>19</v>
      </c>
      <c r="G3250">
        <v>5</v>
      </c>
      <c r="H3250" s="4">
        <v>128653.59</v>
      </c>
      <c r="I3250" t="s">
        <v>33</v>
      </c>
      <c r="J3250">
        <v>1</v>
      </c>
      <c r="K3250">
        <v>516</v>
      </c>
      <c r="L3250" t="s">
        <v>31</v>
      </c>
      <c r="M3250" t="s">
        <v>21</v>
      </c>
      <c r="N3250" t="s">
        <v>32</v>
      </c>
      <c r="O3250" s="4">
        <v>127558.26</v>
      </c>
      <c r="P3250" t="s">
        <v>28</v>
      </c>
      <c r="Q3250" t="str" cm="1">
        <f t="array" ref="Q3250">_xlfn.IFS(
O3250&lt;50000,"Low Salary (&lt;$50K)",
O3250&lt;90000,"Lower Middle ($50K-$90K)",
O3250&lt;130000,"Middle ($90K-$130K)",
O3250&lt;170000,"Upper Middle ($130K-$170K)",
O3250&gt;=170000,"High Salary (&gt;$170K)"
)</f>
        <v>Middle ($90K-$130K)</v>
      </c>
      <c r="R3250" t="str" cm="1">
        <f t="array" ref="R3250">_xlfn.IFS(
G3250&lt;=2,"New Customers (0-2Y)",
G3250&lt;=5,"Growing Customers (3-5Y)",
G3250&lt;=8,"Established Customers (6-8Y)",
G3250&lt;=10,"Loyal Customers (9-10Y)"
)</f>
        <v>Growing Customers (3-5Y)</v>
      </c>
    </row>
    <row r="3251" spans="1:18" x14ac:dyDescent="0.35">
      <c r="A3251">
        <v>15591279</v>
      </c>
      <c r="B3251" t="s">
        <v>1468</v>
      </c>
      <c r="C3251" t="s">
        <v>17</v>
      </c>
      <c r="D3251" t="s">
        <v>39</v>
      </c>
      <c r="E3251">
        <v>37</v>
      </c>
      <c r="F3251" t="s">
        <v>19</v>
      </c>
      <c r="G3251">
        <v>3</v>
      </c>
      <c r="H3251" s="4">
        <v>80387.81</v>
      </c>
      <c r="I3251" t="s">
        <v>29</v>
      </c>
      <c r="J3251">
        <v>1</v>
      </c>
      <c r="K3251">
        <v>734</v>
      </c>
      <c r="L3251" t="s">
        <v>35</v>
      </c>
      <c r="M3251" t="s">
        <v>27</v>
      </c>
      <c r="N3251" t="s">
        <v>22</v>
      </c>
      <c r="O3251" s="4">
        <v>77272.62</v>
      </c>
      <c r="P3251" t="s">
        <v>28</v>
      </c>
      <c r="Q3251" t="str" cm="1">
        <f t="array" ref="Q3251">_xlfn.IFS(
O3251&lt;50000,"Low Salary (&lt;$50K)",
O3251&lt;90000,"Lower Middle ($50K-$90K)",
O3251&lt;130000,"Middle ($90K-$130K)",
O3251&lt;170000,"Upper Middle ($130K-$170K)",
O3251&gt;=170000,"High Salary (&gt;$170K)"
)</f>
        <v>Lower Middle ($50K-$90K)</v>
      </c>
      <c r="R3251" t="str" cm="1">
        <f t="array" ref="R3251">_xlfn.IFS(
G3251&lt;=2,"New Customers (0-2Y)",
G3251&lt;=5,"Growing Customers (3-5Y)",
G3251&lt;=8,"Established Customers (6-8Y)",
G3251&lt;=10,"Loyal Customers (9-10Y)"
)</f>
        <v>Growing Customers (3-5Y)</v>
      </c>
    </row>
    <row r="3252" spans="1:18" x14ac:dyDescent="0.35">
      <c r="A3252">
        <v>15587419</v>
      </c>
      <c r="B3252" t="s">
        <v>1623</v>
      </c>
      <c r="C3252" t="s">
        <v>17</v>
      </c>
      <c r="D3252" t="s">
        <v>39</v>
      </c>
      <c r="E3252">
        <v>58</v>
      </c>
      <c r="F3252" t="s">
        <v>19</v>
      </c>
      <c r="G3252">
        <v>8</v>
      </c>
      <c r="H3252" s="4">
        <v>0</v>
      </c>
      <c r="I3252" t="s">
        <v>24</v>
      </c>
      <c r="J3252">
        <v>2</v>
      </c>
      <c r="K3252">
        <v>611</v>
      </c>
      <c r="L3252" t="s">
        <v>20</v>
      </c>
      <c r="M3252" t="s">
        <v>27</v>
      </c>
      <c r="N3252" t="s">
        <v>22</v>
      </c>
      <c r="O3252" s="4">
        <v>107665.68</v>
      </c>
      <c r="P3252" t="s">
        <v>23</v>
      </c>
      <c r="Q3252" t="str" cm="1">
        <f t="array" ref="Q3252">_xlfn.IFS(
O3252&lt;50000,"Low Salary (&lt;$50K)",
O3252&lt;90000,"Lower Middle ($50K-$90K)",
O3252&lt;130000,"Middle ($90K-$130K)",
O3252&lt;170000,"Upper Middle ($130K-$170K)",
O3252&gt;=170000,"High Salary (&gt;$170K)"
)</f>
        <v>Middle ($90K-$130K)</v>
      </c>
      <c r="R3252" t="str" cm="1">
        <f t="array" ref="R3252">_xlfn.IFS(
G3252&lt;=2,"New Customers (0-2Y)",
G3252&lt;=5,"Growing Customers (3-5Y)",
G3252&lt;=8,"Established Customers (6-8Y)",
G3252&lt;=10,"Loyal Customers (9-10Y)"
)</f>
        <v>Established Customers (6-8Y)</v>
      </c>
    </row>
    <row r="3253" spans="1:18" x14ac:dyDescent="0.35">
      <c r="A3253">
        <v>15750335</v>
      </c>
      <c r="B3253" t="s">
        <v>484</v>
      </c>
      <c r="C3253" t="s">
        <v>42</v>
      </c>
      <c r="D3253" t="s">
        <v>39</v>
      </c>
      <c r="E3253">
        <v>43</v>
      </c>
      <c r="F3253" t="s">
        <v>19</v>
      </c>
      <c r="G3253">
        <v>0</v>
      </c>
      <c r="H3253" s="4">
        <v>108508.82</v>
      </c>
      <c r="I3253" t="s">
        <v>33</v>
      </c>
      <c r="J3253">
        <v>3</v>
      </c>
      <c r="K3253">
        <v>850</v>
      </c>
      <c r="L3253" t="s">
        <v>37</v>
      </c>
      <c r="M3253" t="s">
        <v>21</v>
      </c>
      <c r="N3253" t="s">
        <v>32</v>
      </c>
      <c r="O3253" s="4">
        <v>184044.79999999999</v>
      </c>
      <c r="P3253" t="s">
        <v>23</v>
      </c>
      <c r="Q3253" t="str" cm="1">
        <f t="array" ref="Q3253">_xlfn.IFS(
O3253&lt;50000,"Low Salary (&lt;$50K)",
O3253&lt;90000,"Lower Middle ($50K-$90K)",
O3253&lt;130000,"Middle ($90K-$130K)",
O3253&lt;170000,"Upper Middle ($130K-$170K)",
O3253&gt;=170000,"High Salary (&gt;$170K)"
)</f>
        <v>High Salary (&gt;$170K)</v>
      </c>
      <c r="R3253" t="str" cm="1">
        <f t="array" ref="R3253">_xlfn.IFS(
G3253&lt;=2,"New Customers (0-2Y)",
G3253&lt;=5,"Growing Customers (3-5Y)",
G3253&lt;=8,"Established Customers (6-8Y)",
G3253&lt;=10,"Loyal Customers (9-10Y)"
)</f>
        <v>New Customers (0-2Y)</v>
      </c>
    </row>
    <row r="3254" spans="1:18" x14ac:dyDescent="0.35">
      <c r="A3254">
        <v>15699619</v>
      </c>
      <c r="B3254" t="s">
        <v>1624</v>
      </c>
      <c r="C3254" t="s">
        <v>17</v>
      </c>
      <c r="D3254" t="s">
        <v>39</v>
      </c>
      <c r="E3254">
        <v>31</v>
      </c>
      <c r="F3254" t="s">
        <v>19</v>
      </c>
      <c r="G3254">
        <v>10</v>
      </c>
      <c r="H3254" s="4">
        <v>155978.17000000001</v>
      </c>
      <c r="I3254" t="s">
        <v>33</v>
      </c>
      <c r="J3254">
        <v>1</v>
      </c>
      <c r="K3254">
        <v>641</v>
      </c>
      <c r="L3254" t="s">
        <v>20</v>
      </c>
      <c r="M3254" t="s">
        <v>21</v>
      </c>
      <c r="N3254" t="s">
        <v>32</v>
      </c>
      <c r="O3254" s="4">
        <v>91510.71</v>
      </c>
      <c r="P3254" t="s">
        <v>28</v>
      </c>
      <c r="Q3254" t="str" cm="1">
        <f t="array" ref="Q3254">_xlfn.IFS(
O3254&lt;50000,"Low Salary (&lt;$50K)",
O3254&lt;90000,"Lower Middle ($50K-$90K)",
O3254&lt;130000,"Middle ($90K-$130K)",
O3254&lt;170000,"Upper Middle ($130K-$170K)",
O3254&gt;=170000,"High Salary (&gt;$170K)"
)</f>
        <v>Middle ($90K-$130K)</v>
      </c>
      <c r="R3254" t="str" cm="1">
        <f t="array" ref="R3254">_xlfn.IFS(
G3254&lt;=2,"New Customers (0-2Y)",
G3254&lt;=5,"Growing Customers (3-5Y)",
G3254&lt;=8,"Established Customers (6-8Y)",
G3254&lt;=10,"Loyal Customers (9-10Y)"
)</f>
        <v>Loyal Customers (9-10Y)</v>
      </c>
    </row>
    <row r="3255" spans="1:18" x14ac:dyDescent="0.35">
      <c r="A3255">
        <v>15606472</v>
      </c>
      <c r="B3255" t="s">
        <v>324</v>
      </c>
      <c r="C3255" t="s">
        <v>17</v>
      </c>
      <c r="D3255" t="s">
        <v>18</v>
      </c>
      <c r="E3255">
        <v>38</v>
      </c>
      <c r="F3255" t="s">
        <v>19</v>
      </c>
      <c r="G3255">
        <v>5</v>
      </c>
      <c r="H3255" s="4">
        <v>0</v>
      </c>
      <c r="I3255" t="s">
        <v>24</v>
      </c>
      <c r="J3255">
        <v>1</v>
      </c>
      <c r="K3255">
        <v>585</v>
      </c>
      <c r="L3255" t="s">
        <v>31</v>
      </c>
      <c r="M3255" t="s">
        <v>21</v>
      </c>
      <c r="N3255" t="s">
        <v>22</v>
      </c>
      <c r="O3255" s="4">
        <v>87363.56</v>
      </c>
      <c r="P3255" t="s">
        <v>28</v>
      </c>
      <c r="Q3255" t="str" cm="1">
        <f t="array" ref="Q3255">_xlfn.IFS(
O3255&lt;50000,"Low Salary (&lt;$50K)",
O3255&lt;90000,"Lower Middle ($50K-$90K)",
O3255&lt;130000,"Middle ($90K-$130K)",
O3255&lt;170000,"Upper Middle ($130K-$170K)",
O3255&gt;=170000,"High Salary (&gt;$170K)"
)</f>
        <v>Lower Middle ($50K-$90K)</v>
      </c>
      <c r="R3255" t="str" cm="1">
        <f t="array" ref="R3255">_xlfn.IFS(
G3255&lt;=2,"New Customers (0-2Y)",
G3255&lt;=5,"Growing Customers (3-5Y)",
G3255&lt;=8,"Established Customers (6-8Y)",
G3255&lt;=10,"Loyal Customers (9-10Y)"
)</f>
        <v>Growing Customers (3-5Y)</v>
      </c>
    </row>
    <row r="3256" spans="1:18" x14ac:dyDescent="0.35">
      <c r="A3256">
        <v>15778368</v>
      </c>
      <c r="B3256" t="s">
        <v>1562</v>
      </c>
      <c r="C3256" t="s">
        <v>42</v>
      </c>
      <c r="D3256" t="s">
        <v>39</v>
      </c>
      <c r="E3256">
        <v>50</v>
      </c>
      <c r="F3256" t="s">
        <v>19</v>
      </c>
      <c r="G3256">
        <v>4</v>
      </c>
      <c r="H3256" s="4">
        <v>121175.56</v>
      </c>
      <c r="I3256" t="s">
        <v>33</v>
      </c>
      <c r="J3256">
        <v>1</v>
      </c>
      <c r="K3256">
        <v>552</v>
      </c>
      <c r="L3256" t="s">
        <v>31</v>
      </c>
      <c r="M3256" t="s">
        <v>21</v>
      </c>
      <c r="N3256" t="s">
        <v>32</v>
      </c>
      <c r="O3256" s="4">
        <v>117505.07</v>
      </c>
      <c r="P3256" t="s">
        <v>23</v>
      </c>
      <c r="Q3256" t="str" cm="1">
        <f t="array" ref="Q3256">_xlfn.IFS(
O3256&lt;50000,"Low Salary (&lt;$50K)",
O3256&lt;90000,"Lower Middle ($50K-$90K)",
O3256&lt;130000,"Middle ($90K-$130K)",
O3256&lt;170000,"Upper Middle ($130K-$170K)",
O3256&gt;=170000,"High Salary (&gt;$170K)"
)</f>
        <v>Middle ($90K-$130K)</v>
      </c>
      <c r="R3256" t="str" cm="1">
        <f t="array" ref="R3256">_xlfn.IFS(
G3256&lt;=2,"New Customers (0-2Y)",
G3256&lt;=5,"Growing Customers (3-5Y)",
G3256&lt;=8,"Established Customers (6-8Y)",
G3256&lt;=10,"Loyal Customers (9-10Y)"
)</f>
        <v>Growing Customers (3-5Y)</v>
      </c>
    </row>
    <row r="3257" spans="1:18" x14ac:dyDescent="0.35">
      <c r="A3257">
        <v>15671387</v>
      </c>
      <c r="B3257" t="s">
        <v>1509</v>
      </c>
      <c r="C3257" t="s">
        <v>17</v>
      </c>
      <c r="D3257" t="s">
        <v>18</v>
      </c>
      <c r="E3257">
        <v>29</v>
      </c>
      <c r="F3257" t="s">
        <v>43</v>
      </c>
      <c r="G3257">
        <v>4</v>
      </c>
      <c r="H3257" s="4">
        <v>89349.47</v>
      </c>
      <c r="I3257" t="s">
        <v>29</v>
      </c>
      <c r="J3257">
        <v>2</v>
      </c>
      <c r="K3257">
        <v>507</v>
      </c>
      <c r="L3257" t="s">
        <v>31</v>
      </c>
      <c r="M3257" t="s">
        <v>27</v>
      </c>
      <c r="N3257" t="s">
        <v>32</v>
      </c>
      <c r="O3257" s="4">
        <v>180626.68</v>
      </c>
      <c r="P3257" t="s">
        <v>28</v>
      </c>
      <c r="Q3257" t="str" cm="1">
        <f t="array" ref="Q3257">_xlfn.IFS(
O3257&lt;50000,"Low Salary (&lt;$50K)",
O3257&lt;90000,"Lower Middle ($50K-$90K)",
O3257&lt;130000,"Middle ($90K-$130K)",
O3257&lt;170000,"Upper Middle ($130K-$170K)",
O3257&gt;=170000,"High Salary (&gt;$170K)"
)</f>
        <v>High Salary (&gt;$170K)</v>
      </c>
      <c r="R3257" t="str" cm="1">
        <f t="array" ref="R3257">_xlfn.IFS(
G3257&lt;=2,"New Customers (0-2Y)",
G3257&lt;=5,"Growing Customers (3-5Y)",
G3257&lt;=8,"Established Customers (6-8Y)",
G3257&lt;=10,"Loyal Customers (9-10Y)"
)</f>
        <v>Growing Customers (3-5Y)</v>
      </c>
    </row>
    <row r="3258" spans="1:18" x14ac:dyDescent="0.35">
      <c r="A3258">
        <v>15573926</v>
      </c>
      <c r="B3258" t="s">
        <v>324</v>
      </c>
      <c r="C3258" t="s">
        <v>26</v>
      </c>
      <c r="D3258" t="s">
        <v>39</v>
      </c>
      <c r="E3258">
        <v>38</v>
      </c>
      <c r="F3258" t="s">
        <v>19</v>
      </c>
      <c r="G3258">
        <v>7</v>
      </c>
      <c r="H3258" s="4">
        <v>86131.71</v>
      </c>
      <c r="I3258" t="s">
        <v>29</v>
      </c>
      <c r="J3258">
        <v>2</v>
      </c>
      <c r="K3258">
        <v>735</v>
      </c>
      <c r="L3258" t="s">
        <v>35</v>
      </c>
      <c r="M3258" t="s">
        <v>27</v>
      </c>
      <c r="N3258" t="s">
        <v>32</v>
      </c>
      <c r="O3258" s="4">
        <v>93478.96</v>
      </c>
      <c r="P3258" t="s">
        <v>28</v>
      </c>
      <c r="Q3258" t="str" cm="1">
        <f t="array" ref="Q3258">_xlfn.IFS(
O3258&lt;50000,"Low Salary (&lt;$50K)",
O3258&lt;90000,"Lower Middle ($50K-$90K)",
O3258&lt;130000,"Middle ($90K-$130K)",
O3258&lt;170000,"Upper Middle ($130K-$170K)",
O3258&gt;=170000,"High Salary (&gt;$170K)"
)</f>
        <v>Middle ($90K-$130K)</v>
      </c>
      <c r="R3258" t="str" cm="1">
        <f t="array" ref="R3258">_xlfn.IFS(
G3258&lt;=2,"New Customers (0-2Y)",
G3258&lt;=5,"Growing Customers (3-5Y)",
G3258&lt;=8,"Established Customers (6-8Y)",
G3258&lt;=10,"Loyal Customers (9-10Y)"
)</f>
        <v>Established Customers (6-8Y)</v>
      </c>
    </row>
    <row r="3259" spans="1:18" x14ac:dyDescent="0.35">
      <c r="A3259">
        <v>15709183</v>
      </c>
      <c r="B3259" t="s">
        <v>297</v>
      </c>
      <c r="C3259" t="s">
        <v>17</v>
      </c>
      <c r="D3259" t="s">
        <v>18</v>
      </c>
      <c r="E3259">
        <v>58</v>
      </c>
      <c r="F3259" t="s">
        <v>19</v>
      </c>
      <c r="G3259">
        <v>3</v>
      </c>
      <c r="H3259" s="4">
        <v>102346.86</v>
      </c>
      <c r="I3259" t="s">
        <v>33</v>
      </c>
      <c r="J3259">
        <v>1</v>
      </c>
      <c r="K3259">
        <v>707</v>
      </c>
      <c r="L3259" t="s">
        <v>35</v>
      </c>
      <c r="M3259" t="s">
        <v>21</v>
      </c>
      <c r="N3259" t="s">
        <v>22</v>
      </c>
      <c r="O3259" s="4">
        <v>114672.64</v>
      </c>
      <c r="P3259" t="s">
        <v>28</v>
      </c>
      <c r="Q3259" t="str" cm="1">
        <f t="array" ref="Q3259">_xlfn.IFS(
O3259&lt;50000,"Low Salary (&lt;$50K)",
O3259&lt;90000,"Lower Middle ($50K-$90K)",
O3259&lt;130000,"Middle ($90K-$130K)",
O3259&lt;170000,"Upper Middle ($130K-$170K)",
O3259&gt;=170000,"High Salary (&gt;$170K)"
)</f>
        <v>Middle ($90K-$130K)</v>
      </c>
      <c r="R3259" t="str" cm="1">
        <f t="array" ref="R3259">_xlfn.IFS(
G3259&lt;=2,"New Customers (0-2Y)",
G3259&lt;=5,"Growing Customers (3-5Y)",
G3259&lt;=8,"Established Customers (6-8Y)",
G3259&lt;=10,"Loyal Customers (9-10Y)"
)</f>
        <v>Growing Customers (3-5Y)</v>
      </c>
    </row>
    <row r="3260" spans="1:18" x14ac:dyDescent="0.35">
      <c r="A3260">
        <v>15577514</v>
      </c>
      <c r="B3260" t="s">
        <v>477</v>
      </c>
      <c r="C3260" t="s">
        <v>42</v>
      </c>
      <c r="D3260" t="s">
        <v>18</v>
      </c>
      <c r="E3260">
        <v>36</v>
      </c>
      <c r="F3260" t="s">
        <v>19</v>
      </c>
      <c r="G3260">
        <v>7</v>
      </c>
      <c r="H3260" s="4">
        <v>121263.62</v>
      </c>
      <c r="I3260" t="s">
        <v>33</v>
      </c>
      <c r="J3260">
        <v>1</v>
      </c>
      <c r="K3260">
        <v>698</v>
      </c>
      <c r="L3260" t="s">
        <v>35</v>
      </c>
      <c r="M3260" t="s">
        <v>21</v>
      </c>
      <c r="N3260" t="s">
        <v>22</v>
      </c>
      <c r="O3260" s="4">
        <v>13387.88</v>
      </c>
      <c r="P3260" t="s">
        <v>28</v>
      </c>
      <c r="Q3260" t="str" cm="1">
        <f t="array" ref="Q3260">_xlfn.IFS(
O3260&lt;50000,"Low Salary (&lt;$50K)",
O3260&lt;90000,"Lower Middle ($50K-$90K)",
O3260&lt;130000,"Middle ($90K-$130K)",
O3260&lt;170000,"Upper Middle ($130K-$170K)",
O3260&gt;=170000,"High Salary (&gt;$170K)"
)</f>
        <v>Low Salary (&lt;$50K)</v>
      </c>
      <c r="R3260" t="str" cm="1">
        <f t="array" ref="R3260">_xlfn.IFS(
G3260&lt;=2,"New Customers (0-2Y)",
G3260&lt;=5,"Growing Customers (3-5Y)",
G3260&lt;=8,"Established Customers (6-8Y)",
G3260&lt;=10,"Loyal Customers (9-10Y)"
)</f>
        <v>Established Customers (6-8Y)</v>
      </c>
    </row>
    <row r="3261" spans="1:18" x14ac:dyDescent="0.35">
      <c r="A3261">
        <v>15778830</v>
      </c>
      <c r="B3261" t="s">
        <v>58</v>
      </c>
      <c r="C3261" t="s">
        <v>17</v>
      </c>
      <c r="D3261" t="s">
        <v>39</v>
      </c>
      <c r="E3261">
        <v>31</v>
      </c>
      <c r="F3261" t="s">
        <v>19</v>
      </c>
      <c r="G3261">
        <v>2</v>
      </c>
      <c r="H3261" s="4">
        <v>0</v>
      </c>
      <c r="I3261" t="s">
        <v>24</v>
      </c>
      <c r="J3261">
        <v>2</v>
      </c>
      <c r="K3261">
        <v>841</v>
      </c>
      <c r="L3261" t="s">
        <v>37</v>
      </c>
      <c r="M3261" t="s">
        <v>21</v>
      </c>
      <c r="N3261" t="s">
        <v>32</v>
      </c>
      <c r="O3261" s="4">
        <v>173240.52</v>
      </c>
      <c r="P3261" t="s">
        <v>28</v>
      </c>
      <c r="Q3261" t="str" cm="1">
        <f t="array" ref="Q3261">_xlfn.IFS(
O3261&lt;50000,"Low Salary (&lt;$50K)",
O3261&lt;90000,"Lower Middle ($50K-$90K)",
O3261&lt;130000,"Middle ($90K-$130K)",
O3261&lt;170000,"Upper Middle ($130K-$170K)",
O3261&gt;=170000,"High Salary (&gt;$170K)"
)</f>
        <v>High Salary (&gt;$170K)</v>
      </c>
      <c r="R3261" t="str" cm="1">
        <f t="array" ref="R3261">_xlfn.IFS(
G3261&lt;=2,"New Customers (0-2Y)",
G3261&lt;=5,"Growing Customers (3-5Y)",
G3261&lt;=8,"Established Customers (6-8Y)",
G3261&lt;=10,"Loyal Customers (9-10Y)"
)</f>
        <v>New Customers (0-2Y)</v>
      </c>
    </row>
    <row r="3262" spans="1:18" x14ac:dyDescent="0.35">
      <c r="A3262">
        <v>15768072</v>
      </c>
      <c r="B3262" t="s">
        <v>36</v>
      </c>
      <c r="C3262" t="s">
        <v>26</v>
      </c>
      <c r="D3262" t="s">
        <v>18</v>
      </c>
      <c r="E3262">
        <v>33</v>
      </c>
      <c r="F3262" t="s">
        <v>19</v>
      </c>
      <c r="G3262">
        <v>2</v>
      </c>
      <c r="H3262" s="4">
        <v>0</v>
      </c>
      <c r="I3262" t="s">
        <v>24</v>
      </c>
      <c r="J3262">
        <v>1</v>
      </c>
      <c r="K3262">
        <v>688</v>
      </c>
      <c r="L3262" t="s">
        <v>35</v>
      </c>
      <c r="M3262" t="s">
        <v>27</v>
      </c>
      <c r="N3262" t="s">
        <v>32</v>
      </c>
      <c r="O3262" s="4">
        <v>27557.18</v>
      </c>
      <c r="P3262" t="s">
        <v>23</v>
      </c>
      <c r="Q3262" t="str" cm="1">
        <f t="array" ref="Q3262">_xlfn.IFS(
O3262&lt;50000,"Low Salary (&lt;$50K)",
O3262&lt;90000,"Lower Middle ($50K-$90K)",
O3262&lt;130000,"Middle ($90K-$130K)",
O3262&lt;170000,"Upper Middle ($130K-$170K)",
O3262&gt;=170000,"High Salary (&gt;$170K)"
)</f>
        <v>Low Salary (&lt;$50K)</v>
      </c>
      <c r="R3262" t="str" cm="1">
        <f t="array" ref="R3262">_xlfn.IFS(
G3262&lt;=2,"New Customers (0-2Y)",
G3262&lt;=5,"Growing Customers (3-5Y)",
G3262&lt;=8,"Established Customers (6-8Y)",
G3262&lt;=10,"Loyal Customers (9-10Y)"
)</f>
        <v>New Customers (0-2Y)</v>
      </c>
    </row>
    <row r="3263" spans="1:18" x14ac:dyDescent="0.35">
      <c r="A3263">
        <v>15768293</v>
      </c>
      <c r="B3263" t="s">
        <v>197</v>
      </c>
      <c r="C3263" t="s">
        <v>17</v>
      </c>
      <c r="D3263" t="s">
        <v>39</v>
      </c>
      <c r="E3263">
        <v>51</v>
      </c>
      <c r="F3263" t="s">
        <v>19</v>
      </c>
      <c r="G3263">
        <v>3</v>
      </c>
      <c r="H3263" s="4">
        <v>0</v>
      </c>
      <c r="I3263" t="s">
        <v>24</v>
      </c>
      <c r="J3263">
        <v>2</v>
      </c>
      <c r="K3263">
        <v>614</v>
      </c>
      <c r="L3263" t="s">
        <v>20</v>
      </c>
      <c r="M3263" t="s">
        <v>21</v>
      </c>
      <c r="N3263" t="s">
        <v>22</v>
      </c>
      <c r="O3263" s="4">
        <v>5552.37</v>
      </c>
      <c r="P3263" t="s">
        <v>28</v>
      </c>
      <c r="Q3263" t="str" cm="1">
        <f t="array" ref="Q3263">_xlfn.IFS(
O3263&lt;50000,"Low Salary (&lt;$50K)",
O3263&lt;90000,"Lower Middle ($50K-$90K)",
O3263&lt;130000,"Middle ($90K-$130K)",
O3263&lt;170000,"Upper Middle ($130K-$170K)",
O3263&gt;=170000,"High Salary (&gt;$170K)"
)</f>
        <v>Low Salary (&lt;$50K)</v>
      </c>
      <c r="R3263" t="str" cm="1">
        <f t="array" ref="R3263">_xlfn.IFS(
G3263&lt;=2,"New Customers (0-2Y)",
G3263&lt;=5,"Growing Customers (3-5Y)",
G3263&lt;=8,"Established Customers (6-8Y)",
G3263&lt;=10,"Loyal Customers (9-10Y)"
)</f>
        <v>Growing Customers (3-5Y)</v>
      </c>
    </row>
    <row r="3264" spans="1:18" x14ac:dyDescent="0.35">
      <c r="A3264">
        <v>15654456</v>
      </c>
      <c r="B3264" t="s">
        <v>593</v>
      </c>
      <c r="C3264" t="s">
        <v>42</v>
      </c>
      <c r="D3264" t="s">
        <v>39</v>
      </c>
      <c r="E3264">
        <v>48</v>
      </c>
      <c r="F3264" t="s">
        <v>19</v>
      </c>
      <c r="G3264">
        <v>6</v>
      </c>
      <c r="H3264" s="4">
        <v>149726.07999999999</v>
      </c>
      <c r="I3264" t="s">
        <v>33</v>
      </c>
      <c r="J3264">
        <v>1</v>
      </c>
      <c r="K3264">
        <v>511</v>
      </c>
      <c r="L3264" t="s">
        <v>31</v>
      </c>
      <c r="M3264" t="s">
        <v>27</v>
      </c>
      <c r="N3264" t="s">
        <v>32</v>
      </c>
      <c r="O3264" s="4">
        <v>88307.87</v>
      </c>
      <c r="P3264" t="s">
        <v>23</v>
      </c>
      <c r="Q3264" t="str" cm="1">
        <f t="array" ref="Q3264">_xlfn.IFS(
O3264&lt;50000,"Low Salary (&lt;$50K)",
O3264&lt;90000,"Lower Middle ($50K-$90K)",
O3264&lt;130000,"Middle ($90K-$130K)",
O3264&lt;170000,"Upper Middle ($130K-$170K)",
O3264&gt;=170000,"High Salary (&gt;$170K)"
)</f>
        <v>Lower Middle ($50K-$90K)</v>
      </c>
      <c r="R3264" t="str" cm="1">
        <f t="array" ref="R3264">_xlfn.IFS(
G3264&lt;=2,"New Customers (0-2Y)",
G3264&lt;=5,"Growing Customers (3-5Y)",
G3264&lt;=8,"Established Customers (6-8Y)",
G3264&lt;=10,"Loyal Customers (9-10Y)"
)</f>
        <v>Established Customers (6-8Y)</v>
      </c>
    </row>
    <row r="3265" spans="1:18" x14ac:dyDescent="0.35">
      <c r="A3265">
        <v>15807525</v>
      </c>
      <c r="B3265" t="s">
        <v>1172</v>
      </c>
      <c r="C3265" t="s">
        <v>17</v>
      </c>
      <c r="D3265" t="s">
        <v>39</v>
      </c>
      <c r="E3265">
        <v>43</v>
      </c>
      <c r="F3265" t="s">
        <v>19</v>
      </c>
      <c r="G3265">
        <v>2</v>
      </c>
      <c r="H3265" s="4">
        <v>0</v>
      </c>
      <c r="I3265" t="s">
        <v>24</v>
      </c>
      <c r="J3265">
        <v>2</v>
      </c>
      <c r="K3265">
        <v>447</v>
      </c>
      <c r="L3265" t="s">
        <v>44</v>
      </c>
      <c r="M3265" t="s">
        <v>21</v>
      </c>
      <c r="N3265" t="s">
        <v>32</v>
      </c>
      <c r="O3265" s="4">
        <v>33879.26</v>
      </c>
      <c r="P3265" t="s">
        <v>23</v>
      </c>
      <c r="Q3265" t="str" cm="1">
        <f t="array" ref="Q3265">_xlfn.IFS(
O3265&lt;50000,"Low Salary (&lt;$50K)",
O3265&lt;90000,"Lower Middle ($50K-$90K)",
O3265&lt;130000,"Middle ($90K-$130K)",
O3265&lt;170000,"Upper Middle ($130K-$170K)",
O3265&gt;=170000,"High Salary (&gt;$170K)"
)</f>
        <v>Low Salary (&lt;$50K)</v>
      </c>
      <c r="R3265" t="str" cm="1">
        <f t="array" ref="R3265">_xlfn.IFS(
G3265&lt;=2,"New Customers (0-2Y)",
G3265&lt;=5,"Growing Customers (3-5Y)",
G3265&lt;=8,"Established Customers (6-8Y)",
G3265&lt;=10,"Loyal Customers (9-10Y)"
)</f>
        <v>New Customers (0-2Y)</v>
      </c>
    </row>
    <row r="3266" spans="1:18" x14ac:dyDescent="0.35">
      <c r="A3266">
        <v>15574372</v>
      </c>
      <c r="B3266" t="s">
        <v>1625</v>
      </c>
      <c r="C3266" t="s">
        <v>17</v>
      </c>
      <c r="D3266" t="s">
        <v>39</v>
      </c>
      <c r="E3266">
        <v>35</v>
      </c>
      <c r="F3266" t="s">
        <v>19</v>
      </c>
      <c r="G3266">
        <v>5</v>
      </c>
      <c r="H3266" s="4">
        <v>161274.04999999999</v>
      </c>
      <c r="I3266" t="s">
        <v>33</v>
      </c>
      <c r="J3266">
        <v>2</v>
      </c>
      <c r="K3266">
        <v>738</v>
      </c>
      <c r="L3266" t="s">
        <v>35</v>
      </c>
      <c r="M3266" t="s">
        <v>21</v>
      </c>
      <c r="N3266" t="s">
        <v>32</v>
      </c>
      <c r="O3266" s="4">
        <v>181429.87</v>
      </c>
      <c r="P3266" t="s">
        <v>28</v>
      </c>
      <c r="Q3266" t="str" cm="1">
        <f t="array" ref="Q3266">_xlfn.IFS(
O3266&lt;50000,"Low Salary (&lt;$50K)",
O3266&lt;90000,"Lower Middle ($50K-$90K)",
O3266&lt;130000,"Middle ($90K-$130K)",
O3266&lt;170000,"Upper Middle ($130K-$170K)",
O3266&gt;=170000,"High Salary (&gt;$170K)"
)</f>
        <v>High Salary (&gt;$170K)</v>
      </c>
      <c r="R3266" t="str" cm="1">
        <f t="array" ref="R3266">_xlfn.IFS(
G3266&lt;=2,"New Customers (0-2Y)",
G3266&lt;=5,"Growing Customers (3-5Y)",
G3266&lt;=8,"Established Customers (6-8Y)",
G3266&lt;=10,"Loyal Customers (9-10Y)"
)</f>
        <v>Growing Customers (3-5Y)</v>
      </c>
    </row>
    <row r="3267" spans="1:18" x14ac:dyDescent="0.35">
      <c r="A3267">
        <v>15671249</v>
      </c>
      <c r="B3267" t="s">
        <v>601</v>
      </c>
      <c r="C3267" t="s">
        <v>17</v>
      </c>
      <c r="D3267" t="s">
        <v>18</v>
      </c>
      <c r="E3267">
        <v>33</v>
      </c>
      <c r="F3267" t="s">
        <v>19</v>
      </c>
      <c r="G3267">
        <v>2</v>
      </c>
      <c r="H3267" s="4">
        <v>0</v>
      </c>
      <c r="I3267" t="s">
        <v>24</v>
      </c>
      <c r="J3267">
        <v>2</v>
      </c>
      <c r="K3267">
        <v>422</v>
      </c>
      <c r="L3267" t="s">
        <v>44</v>
      </c>
      <c r="M3267" t="s">
        <v>21</v>
      </c>
      <c r="N3267" t="s">
        <v>32</v>
      </c>
      <c r="O3267" s="4">
        <v>102655.31</v>
      </c>
      <c r="P3267" t="s">
        <v>28</v>
      </c>
      <c r="Q3267" t="str" cm="1">
        <f t="array" ref="Q3267">_xlfn.IFS(
O3267&lt;50000,"Low Salary (&lt;$50K)",
O3267&lt;90000,"Lower Middle ($50K-$90K)",
O3267&lt;130000,"Middle ($90K-$130K)",
O3267&lt;170000,"Upper Middle ($130K-$170K)",
O3267&gt;=170000,"High Salary (&gt;$170K)"
)</f>
        <v>Middle ($90K-$130K)</v>
      </c>
      <c r="R3267" t="str" cm="1">
        <f t="array" ref="R3267">_xlfn.IFS(
G3267&lt;=2,"New Customers (0-2Y)",
G3267&lt;=5,"Growing Customers (3-5Y)",
G3267&lt;=8,"Established Customers (6-8Y)",
G3267&lt;=10,"Loyal Customers (9-10Y)"
)</f>
        <v>New Customers (0-2Y)</v>
      </c>
    </row>
    <row r="3268" spans="1:18" x14ac:dyDescent="0.35">
      <c r="A3268">
        <v>15779744</v>
      </c>
      <c r="B3268" t="s">
        <v>184</v>
      </c>
      <c r="C3268" t="s">
        <v>26</v>
      </c>
      <c r="D3268" t="s">
        <v>39</v>
      </c>
      <c r="E3268">
        <v>30</v>
      </c>
      <c r="F3268" t="s">
        <v>19</v>
      </c>
      <c r="G3268">
        <v>1</v>
      </c>
      <c r="H3268" s="4">
        <v>103138.17</v>
      </c>
      <c r="I3268" t="s">
        <v>33</v>
      </c>
      <c r="J3268">
        <v>1</v>
      </c>
      <c r="K3268">
        <v>537</v>
      </c>
      <c r="L3268" t="s">
        <v>31</v>
      </c>
      <c r="M3268" t="s">
        <v>21</v>
      </c>
      <c r="N3268" t="s">
        <v>22</v>
      </c>
      <c r="O3268" s="4">
        <v>96555.42</v>
      </c>
      <c r="P3268" t="s">
        <v>28</v>
      </c>
      <c r="Q3268" t="str" cm="1">
        <f t="array" ref="Q3268">_xlfn.IFS(
O3268&lt;50000,"Low Salary (&lt;$50K)",
O3268&lt;90000,"Lower Middle ($50K-$90K)",
O3268&lt;130000,"Middle ($90K-$130K)",
O3268&lt;170000,"Upper Middle ($130K-$170K)",
O3268&gt;=170000,"High Salary (&gt;$170K)"
)</f>
        <v>Middle ($90K-$130K)</v>
      </c>
      <c r="R3268" t="str" cm="1">
        <f t="array" ref="R3268">_xlfn.IFS(
G3268&lt;=2,"New Customers (0-2Y)",
G3268&lt;=5,"Growing Customers (3-5Y)",
G3268&lt;=8,"Established Customers (6-8Y)",
G3268&lt;=10,"Loyal Customers (9-10Y)"
)</f>
        <v>New Customers (0-2Y)</v>
      </c>
    </row>
    <row r="3269" spans="1:18" x14ac:dyDescent="0.35">
      <c r="A3269">
        <v>15624755</v>
      </c>
      <c r="B3269" t="s">
        <v>1626</v>
      </c>
      <c r="C3269" t="s">
        <v>42</v>
      </c>
      <c r="D3269" t="s">
        <v>18</v>
      </c>
      <c r="E3269">
        <v>40</v>
      </c>
      <c r="F3269" t="s">
        <v>19</v>
      </c>
      <c r="G3269">
        <v>3</v>
      </c>
      <c r="H3269" s="4">
        <v>109628.44</v>
      </c>
      <c r="I3269" t="s">
        <v>33</v>
      </c>
      <c r="J3269">
        <v>1</v>
      </c>
      <c r="K3269">
        <v>707</v>
      </c>
      <c r="L3269" t="s">
        <v>35</v>
      </c>
      <c r="M3269" t="s">
        <v>21</v>
      </c>
      <c r="N3269" t="s">
        <v>32</v>
      </c>
      <c r="O3269" s="4">
        <v>189366.03</v>
      </c>
      <c r="P3269" t="s">
        <v>28</v>
      </c>
      <c r="Q3269" t="str" cm="1">
        <f t="array" ref="Q3269">_xlfn.IFS(
O3269&lt;50000,"Low Salary (&lt;$50K)",
O3269&lt;90000,"Lower Middle ($50K-$90K)",
O3269&lt;130000,"Middle ($90K-$130K)",
O3269&lt;170000,"Upper Middle ($130K-$170K)",
O3269&gt;=170000,"High Salary (&gt;$170K)"
)</f>
        <v>High Salary (&gt;$170K)</v>
      </c>
      <c r="R3269" t="str" cm="1">
        <f t="array" ref="R3269">_xlfn.IFS(
G3269&lt;=2,"New Customers (0-2Y)",
G3269&lt;=5,"Growing Customers (3-5Y)",
G3269&lt;=8,"Established Customers (6-8Y)",
G3269&lt;=10,"Loyal Customers (9-10Y)"
)</f>
        <v>Growing Customers (3-5Y)</v>
      </c>
    </row>
    <row r="3270" spans="1:18" x14ac:dyDescent="0.35">
      <c r="A3270">
        <v>15611430</v>
      </c>
      <c r="B3270" t="s">
        <v>1627</v>
      </c>
      <c r="C3270" t="s">
        <v>17</v>
      </c>
      <c r="D3270" t="s">
        <v>39</v>
      </c>
      <c r="E3270">
        <v>54</v>
      </c>
      <c r="F3270" t="s">
        <v>19</v>
      </c>
      <c r="G3270">
        <v>5</v>
      </c>
      <c r="H3270" s="4">
        <v>0</v>
      </c>
      <c r="I3270" t="s">
        <v>24</v>
      </c>
      <c r="J3270">
        <v>1</v>
      </c>
      <c r="K3270">
        <v>690</v>
      </c>
      <c r="L3270" t="s">
        <v>35</v>
      </c>
      <c r="M3270" t="s">
        <v>21</v>
      </c>
      <c r="N3270" t="s">
        <v>32</v>
      </c>
      <c r="O3270" s="4">
        <v>12847.61</v>
      </c>
      <c r="P3270" t="s">
        <v>23</v>
      </c>
      <c r="Q3270" t="str" cm="1">
        <f t="array" ref="Q3270">_xlfn.IFS(
O3270&lt;50000,"Low Salary (&lt;$50K)",
O3270&lt;90000,"Lower Middle ($50K-$90K)",
O3270&lt;130000,"Middle ($90K-$130K)",
O3270&lt;170000,"Upper Middle ($130K-$170K)",
O3270&gt;=170000,"High Salary (&gt;$170K)"
)</f>
        <v>Low Salary (&lt;$50K)</v>
      </c>
      <c r="R3270" t="str" cm="1">
        <f t="array" ref="R3270">_xlfn.IFS(
G3270&lt;=2,"New Customers (0-2Y)",
G3270&lt;=5,"Growing Customers (3-5Y)",
G3270&lt;=8,"Established Customers (6-8Y)",
G3270&lt;=10,"Loyal Customers (9-10Y)"
)</f>
        <v>Growing Customers (3-5Y)</v>
      </c>
    </row>
    <row r="3271" spans="1:18" x14ac:dyDescent="0.35">
      <c r="A3271">
        <v>15774744</v>
      </c>
      <c r="B3271" t="s">
        <v>1454</v>
      </c>
      <c r="C3271" t="s">
        <v>42</v>
      </c>
      <c r="D3271" t="s">
        <v>39</v>
      </c>
      <c r="E3271">
        <v>33</v>
      </c>
      <c r="F3271" t="s">
        <v>19</v>
      </c>
      <c r="G3271">
        <v>7</v>
      </c>
      <c r="H3271" s="4">
        <v>97286.16</v>
      </c>
      <c r="I3271" t="s">
        <v>29</v>
      </c>
      <c r="J3271">
        <v>2</v>
      </c>
      <c r="K3271">
        <v>664</v>
      </c>
      <c r="L3271" t="s">
        <v>35</v>
      </c>
      <c r="M3271" t="s">
        <v>21</v>
      </c>
      <c r="N3271" t="s">
        <v>32</v>
      </c>
      <c r="O3271" s="4">
        <v>143433.32999999999</v>
      </c>
      <c r="P3271" t="s">
        <v>28</v>
      </c>
      <c r="Q3271" t="str" cm="1">
        <f t="array" ref="Q3271">_xlfn.IFS(
O3271&lt;50000,"Low Salary (&lt;$50K)",
O3271&lt;90000,"Lower Middle ($50K-$90K)",
O3271&lt;130000,"Middle ($90K-$130K)",
O3271&lt;170000,"Upper Middle ($130K-$170K)",
O3271&gt;=170000,"High Salary (&gt;$170K)"
)</f>
        <v>Upper Middle ($130K-$170K)</v>
      </c>
      <c r="R3271" t="str" cm="1">
        <f t="array" ref="R3271">_xlfn.IFS(
G3271&lt;=2,"New Customers (0-2Y)",
G3271&lt;=5,"Growing Customers (3-5Y)",
G3271&lt;=8,"Established Customers (6-8Y)",
G3271&lt;=10,"Loyal Customers (9-10Y)"
)</f>
        <v>Established Customers (6-8Y)</v>
      </c>
    </row>
    <row r="3272" spans="1:18" x14ac:dyDescent="0.35">
      <c r="A3272">
        <v>15629885</v>
      </c>
      <c r="B3272" t="s">
        <v>1085</v>
      </c>
      <c r="C3272" t="s">
        <v>17</v>
      </c>
      <c r="D3272" t="s">
        <v>18</v>
      </c>
      <c r="E3272">
        <v>33</v>
      </c>
      <c r="F3272" t="s">
        <v>19</v>
      </c>
      <c r="G3272">
        <v>7</v>
      </c>
      <c r="H3272" s="4">
        <v>118004.26</v>
      </c>
      <c r="I3272" t="s">
        <v>33</v>
      </c>
      <c r="J3272">
        <v>1</v>
      </c>
      <c r="K3272">
        <v>850</v>
      </c>
      <c r="L3272" t="s">
        <v>37</v>
      </c>
      <c r="M3272" t="s">
        <v>21</v>
      </c>
      <c r="N3272" t="s">
        <v>32</v>
      </c>
      <c r="O3272" s="4">
        <v>183983.82</v>
      </c>
      <c r="P3272" t="s">
        <v>28</v>
      </c>
      <c r="Q3272" t="str" cm="1">
        <f t="array" ref="Q3272">_xlfn.IFS(
O3272&lt;50000,"Low Salary (&lt;$50K)",
O3272&lt;90000,"Lower Middle ($50K-$90K)",
O3272&lt;130000,"Middle ($90K-$130K)",
O3272&lt;170000,"Upper Middle ($130K-$170K)",
O3272&gt;=170000,"High Salary (&gt;$170K)"
)</f>
        <v>High Salary (&gt;$170K)</v>
      </c>
      <c r="R3272" t="str" cm="1">
        <f t="array" ref="R3272">_xlfn.IFS(
G3272&lt;=2,"New Customers (0-2Y)",
G3272&lt;=5,"Growing Customers (3-5Y)",
G3272&lt;=8,"Established Customers (6-8Y)",
G3272&lt;=10,"Loyal Customers (9-10Y)"
)</f>
        <v>Established Customers (6-8Y)</v>
      </c>
    </row>
    <row r="3273" spans="1:18" x14ac:dyDescent="0.35">
      <c r="A3273">
        <v>15708791</v>
      </c>
      <c r="B3273" t="s">
        <v>1628</v>
      </c>
      <c r="C3273" t="s">
        <v>26</v>
      </c>
      <c r="D3273" t="s">
        <v>39</v>
      </c>
      <c r="E3273">
        <v>32</v>
      </c>
      <c r="F3273" t="s">
        <v>19</v>
      </c>
      <c r="G3273">
        <v>9</v>
      </c>
      <c r="H3273" s="4">
        <v>85534.83</v>
      </c>
      <c r="I3273" t="s">
        <v>29</v>
      </c>
      <c r="J3273">
        <v>1</v>
      </c>
      <c r="K3273">
        <v>584</v>
      </c>
      <c r="L3273" t="s">
        <v>31</v>
      </c>
      <c r="M3273" t="s">
        <v>27</v>
      </c>
      <c r="N3273" t="s">
        <v>32</v>
      </c>
      <c r="O3273" s="4">
        <v>169137.24</v>
      </c>
      <c r="P3273" t="s">
        <v>28</v>
      </c>
      <c r="Q3273" t="str" cm="1">
        <f t="array" ref="Q3273">_xlfn.IFS(
O3273&lt;50000,"Low Salary (&lt;$50K)",
O3273&lt;90000,"Lower Middle ($50K-$90K)",
O3273&lt;130000,"Middle ($90K-$130K)",
O3273&lt;170000,"Upper Middle ($130K-$170K)",
O3273&gt;=170000,"High Salary (&gt;$170K)"
)</f>
        <v>Upper Middle ($130K-$170K)</v>
      </c>
      <c r="R3273" t="str" cm="1">
        <f t="array" ref="R3273">_xlfn.IFS(
G3273&lt;=2,"New Customers (0-2Y)",
G3273&lt;=5,"Growing Customers (3-5Y)",
G3273&lt;=8,"Established Customers (6-8Y)",
G3273&lt;=10,"Loyal Customers (9-10Y)"
)</f>
        <v>Loyal Customers (9-10Y)</v>
      </c>
    </row>
    <row r="3274" spans="1:18" x14ac:dyDescent="0.35">
      <c r="A3274">
        <v>15793890</v>
      </c>
      <c r="B3274" t="s">
        <v>1629</v>
      </c>
      <c r="C3274" t="s">
        <v>17</v>
      </c>
      <c r="D3274" t="s">
        <v>18</v>
      </c>
      <c r="E3274">
        <v>59</v>
      </c>
      <c r="F3274" t="s">
        <v>19</v>
      </c>
      <c r="G3274">
        <v>4</v>
      </c>
      <c r="H3274" s="4">
        <v>0</v>
      </c>
      <c r="I3274" t="s">
        <v>24</v>
      </c>
      <c r="J3274">
        <v>1</v>
      </c>
      <c r="K3274">
        <v>728</v>
      </c>
      <c r="L3274" t="s">
        <v>35</v>
      </c>
      <c r="M3274" t="s">
        <v>21</v>
      </c>
      <c r="N3274" t="s">
        <v>22</v>
      </c>
      <c r="O3274" s="4">
        <v>163365.85</v>
      </c>
      <c r="P3274" t="s">
        <v>23</v>
      </c>
      <c r="Q3274" t="str" cm="1">
        <f t="array" ref="Q3274">_xlfn.IFS(
O3274&lt;50000,"Low Salary (&lt;$50K)",
O3274&lt;90000,"Lower Middle ($50K-$90K)",
O3274&lt;130000,"Middle ($90K-$130K)",
O3274&lt;170000,"Upper Middle ($130K-$170K)",
O3274&gt;=170000,"High Salary (&gt;$170K)"
)</f>
        <v>Upper Middle ($130K-$170K)</v>
      </c>
      <c r="R3274" t="str" cm="1">
        <f t="array" ref="R3274">_xlfn.IFS(
G3274&lt;=2,"New Customers (0-2Y)",
G3274&lt;=5,"Growing Customers (3-5Y)",
G3274&lt;=8,"Established Customers (6-8Y)",
G3274&lt;=10,"Loyal Customers (9-10Y)"
)</f>
        <v>Growing Customers (3-5Y)</v>
      </c>
    </row>
    <row r="3275" spans="1:18" x14ac:dyDescent="0.35">
      <c r="A3275">
        <v>15646091</v>
      </c>
      <c r="B3275" t="s">
        <v>1630</v>
      </c>
      <c r="C3275" t="s">
        <v>26</v>
      </c>
      <c r="D3275" t="s">
        <v>18</v>
      </c>
      <c r="E3275">
        <v>43</v>
      </c>
      <c r="F3275" t="s">
        <v>19</v>
      </c>
      <c r="G3275">
        <v>4</v>
      </c>
      <c r="H3275" s="4">
        <v>95140.44</v>
      </c>
      <c r="I3275" t="s">
        <v>29</v>
      </c>
      <c r="J3275">
        <v>2</v>
      </c>
      <c r="K3275">
        <v>560</v>
      </c>
      <c r="L3275" t="s">
        <v>31</v>
      </c>
      <c r="M3275" t="s">
        <v>21</v>
      </c>
      <c r="N3275" t="s">
        <v>32</v>
      </c>
      <c r="O3275" s="4">
        <v>123181.44</v>
      </c>
      <c r="P3275" t="s">
        <v>23</v>
      </c>
      <c r="Q3275" t="str" cm="1">
        <f t="array" ref="Q3275">_xlfn.IFS(
O3275&lt;50000,"Low Salary (&lt;$50K)",
O3275&lt;90000,"Lower Middle ($50K-$90K)",
O3275&lt;130000,"Middle ($90K-$130K)",
O3275&lt;170000,"Upper Middle ($130K-$170K)",
O3275&gt;=170000,"High Salary (&gt;$170K)"
)</f>
        <v>Middle ($90K-$130K)</v>
      </c>
      <c r="R3275" t="str" cm="1">
        <f t="array" ref="R3275">_xlfn.IFS(
G3275&lt;=2,"New Customers (0-2Y)",
G3275&lt;=5,"Growing Customers (3-5Y)",
G3275&lt;=8,"Established Customers (6-8Y)",
G3275&lt;=10,"Loyal Customers (9-10Y)"
)</f>
        <v>Growing Customers (3-5Y)</v>
      </c>
    </row>
    <row r="3276" spans="1:18" x14ac:dyDescent="0.35">
      <c r="A3276">
        <v>15596984</v>
      </c>
      <c r="B3276" t="s">
        <v>194</v>
      </c>
      <c r="C3276" t="s">
        <v>17</v>
      </c>
      <c r="D3276" t="s">
        <v>18</v>
      </c>
      <c r="E3276">
        <v>31</v>
      </c>
      <c r="F3276" t="s">
        <v>19</v>
      </c>
      <c r="G3276">
        <v>6</v>
      </c>
      <c r="H3276" s="4">
        <v>0</v>
      </c>
      <c r="I3276" t="s">
        <v>24</v>
      </c>
      <c r="J3276">
        <v>1</v>
      </c>
      <c r="K3276">
        <v>629</v>
      </c>
      <c r="L3276" t="s">
        <v>20</v>
      </c>
      <c r="M3276" t="s">
        <v>21</v>
      </c>
      <c r="N3276" t="s">
        <v>22</v>
      </c>
      <c r="O3276" s="4">
        <v>16447.599999999999</v>
      </c>
      <c r="P3276" t="s">
        <v>23</v>
      </c>
      <c r="Q3276" t="str" cm="1">
        <f t="array" ref="Q3276">_xlfn.IFS(
O3276&lt;50000,"Low Salary (&lt;$50K)",
O3276&lt;90000,"Lower Middle ($50K-$90K)",
O3276&lt;130000,"Middle ($90K-$130K)",
O3276&lt;170000,"Upper Middle ($130K-$170K)",
O3276&gt;=170000,"High Salary (&gt;$170K)"
)</f>
        <v>Low Salary (&lt;$50K)</v>
      </c>
      <c r="R3276" t="str" cm="1">
        <f t="array" ref="R3276">_xlfn.IFS(
G3276&lt;=2,"New Customers (0-2Y)",
G3276&lt;=5,"Growing Customers (3-5Y)",
G3276&lt;=8,"Established Customers (6-8Y)",
G3276&lt;=10,"Loyal Customers (9-10Y)"
)</f>
        <v>Established Customers (6-8Y)</v>
      </c>
    </row>
    <row r="3277" spans="1:18" x14ac:dyDescent="0.35">
      <c r="A3277">
        <v>15800215</v>
      </c>
      <c r="B3277" t="s">
        <v>1631</v>
      </c>
      <c r="C3277" t="s">
        <v>17</v>
      </c>
      <c r="D3277" t="s">
        <v>39</v>
      </c>
      <c r="E3277">
        <v>25</v>
      </c>
      <c r="F3277" t="s">
        <v>43</v>
      </c>
      <c r="G3277">
        <v>3</v>
      </c>
      <c r="H3277" s="4">
        <v>0</v>
      </c>
      <c r="I3277" t="s">
        <v>24</v>
      </c>
      <c r="J3277">
        <v>2</v>
      </c>
      <c r="K3277">
        <v>658</v>
      </c>
      <c r="L3277" t="s">
        <v>20</v>
      </c>
      <c r="M3277" t="s">
        <v>27</v>
      </c>
      <c r="N3277" t="s">
        <v>22</v>
      </c>
      <c r="O3277" s="4">
        <v>173948.4</v>
      </c>
      <c r="P3277" t="s">
        <v>28</v>
      </c>
      <c r="Q3277" t="str" cm="1">
        <f t="array" ref="Q3277">_xlfn.IFS(
O3277&lt;50000,"Low Salary (&lt;$50K)",
O3277&lt;90000,"Lower Middle ($50K-$90K)",
O3277&lt;130000,"Middle ($90K-$130K)",
O3277&lt;170000,"Upper Middle ($130K-$170K)",
O3277&gt;=170000,"High Salary (&gt;$170K)"
)</f>
        <v>High Salary (&gt;$170K)</v>
      </c>
      <c r="R3277" t="str" cm="1">
        <f t="array" ref="R3277">_xlfn.IFS(
G3277&lt;=2,"New Customers (0-2Y)",
G3277&lt;=5,"Growing Customers (3-5Y)",
G3277&lt;=8,"Established Customers (6-8Y)",
G3277&lt;=10,"Loyal Customers (9-10Y)"
)</f>
        <v>Growing Customers (3-5Y)</v>
      </c>
    </row>
    <row r="3278" spans="1:18" x14ac:dyDescent="0.35">
      <c r="A3278">
        <v>15577806</v>
      </c>
      <c r="B3278" t="s">
        <v>309</v>
      </c>
      <c r="C3278" t="s">
        <v>42</v>
      </c>
      <c r="D3278" t="s">
        <v>18</v>
      </c>
      <c r="E3278">
        <v>54</v>
      </c>
      <c r="F3278" t="s">
        <v>19</v>
      </c>
      <c r="G3278">
        <v>1</v>
      </c>
      <c r="H3278" s="4">
        <v>75900.84</v>
      </c>
      <c r="I3278" t="s">
        <v>29</v>
      </c>
      <c r="J3278">
        <v>1</v>
      </c>
      <c r="K3278">
        <v>794</v>
      </c>
      <c r="L3278" t="s">
        <v>37</v>
      </c>
      <c r="M3278" t="s">
        <v>21</v>
      </c>
      <c r="N3278" t="s">
        <v>22</v>
      </c>
      <c r="O3278" s="4">
        <v>192154.66</v>
      </c>
      <c r="P3278" t="s">
        <v>28</v>
      </c>
      <c r="Q3278" t="str" cm="1">
        <f t="array" ref="Q3278">_xlfn.IFS(
O3278&lt;50000,"Low Salary (&lt;$50K)",
O3278&lt;90000,"Lower Middle ($50K-$90K)",
O3278&lt;130000,"Middle ($90K-$130K)",
O3278&lt;170000,"Upper Middle ($130K-$170K)",
O3278&gt;=170000,"High Salary (&gt;$170K)"
)</f>
        <v>High Salary (&gt;$170K)</v>
      </c>
      <c r="R3278" t="str" cm="1">
        <f t="array" ref="R3278">_xlfn.IFS(
G3278&lt;=2,"New Customers (0-2Y)",
G3278&lt;=5,"Growing Customers (3-5Y)",
G3278&lt;=8,"Established Customers (6-8Y)",
G3278&lt;=10,"Loyal Customers (9-10Y)"
)</f>
        <v>New Customers (0-2Y)</v>
      </c>
    </row>
    <row r="3279" spans="1:18" x14ac:dyDescent="0.35">
      <c r="A3279">
        <v>15749381</v>
      </c>
      <c r="B3279" t="s">
        <v>1599</v>
      </c>
      <c r="C3279" t="s">
        <v>17</v>
      </c>
      <c r="D3279" t="s">
        <v>18</v>
      </c>
      <c r="E3279">
        <v>41</v>
      </c>
      <c r="F3279" t="s">
        <v>19</v>
      </c>
      <c r="G3279">
        <v>2</v>
      </c>
      <c r="H3279" s="4">
        <v>126619.27</v>
      </c>
      <c r="I3279" t="s">
        <v>33</v>
      </c>
      <c r="J3279">
        <v>1</v>
      </c>
      <c r="K3279">
        <v>790</v>
      </c>
      <c r="L3279" t="s">
        <v>37</v>
      </c>
      <c r="M3279" t="s">
        <v>21</v>
      </c>
      <c r="N3279" t="s">
        <v>32</v>
      </c>
      <c r="O3279" s="4">
        <v>198224.38</v>
      </c>
      <c r="P3279" t="s">
        <v>28</v>
      </c>
      <c r="Q3279" t="str" cm="1">
        <f t="array" ref="Q3279">_xlfn.IFS(
O3279&lt;50000,"Low Salary (&lt;$50K)",
O3279&lt;90000,"Lower Middle ($50K-$90K)",
O3279&lt;130000,"Middle ($90K-$130K)",
O3279&lt;170000,"Upper Middle ($130K-$170K)",
O3279&gt;=170000,"High Salary (&gt;$170K)"
)</f>
        <v>High Salary (&gt;$170K)</v>
      </c>
      <c r="R3279" t="str" cm="1">
        <f t="array" ref="R3279">_xlfn.IFS(
G3279&lt;=2,"New Customers (0-2Y)",
G3279&lt;=5,"Growing Customers (3-5Y)",
G3279&lt;=8,"Established Customers (6-8Y)",
G3279&lt;=10,"Loyal Customers (9-10Y)"
)</f>
        <v>New Customers (0-2Y)</v>
      </c>
    </row>
    <row r="3280" spans="1:18" x14ac:dyDescent="0.35">
      <c r="A3280">
        <v>15683758</v>
      </c>
      <c r="B3280" t="s">
        <v>1048</v>
      </c>
      <c r="C3280" t="s">
        <v>17</v>
      </c>
      <c r="D3280" t="s">
        <v>39</v>
      </c>
      <c r="E3280">
        <v>44</v>
      </c>
      <c r="F3280" t="s">
        <v>19</v>
      </c>
      <c r="G3280">
        <v>7</v>
      </c>
      <c r="H3280" s="4">
        <v>111833.47</v>
      </c>
      <c r="I3280" t="s">
        <v>33</v>
      </c>
      <c r="J3280">
        <v>1</v>
      </c>
      <c r="K3280">
        <v>640</v>
      </c>
      <c r="L3280" t="s">
        <v>20</v>
      </c>
      <c r="M3280" t="s">
        <v>21</v>
      </c>
      <c r="N3280" t="s">
        <v>32</v>
      </c>
      <c r="O3280" s="4">
        <v>67202.740000000005</v>
      </c>
      <c r="P3280" t="s">
        <v>28</v>
      </c>
      <c r="Q3280" t="str" cm="1">
        <f t="array" ref="Q3280">_xlfn.IFS(
O3280&lt;50000,"Low Salary (&lt;$50K)",
O3280&lt;90000,"Lower Middle ($50K-$90K)",
O3280&lt;130000,"Middle ($90K-$130K)",
O3280&lt;170000,"Upper Middle ($130K-$170K)",
O3280&gt;=170000,"High Salary (&gt;$170K)"
)</f>
        <v>Lower Middle ($50K-$90K)</v>
      </c>
      <c r="R3280" t="str" cm="1">
        <f t="array" ref="R3280">_xlfn.IFS(
G3280&lt;=2,"New Customers (0-2Y)",
G3280&lt;=5,"Growing Customers (3-5Y)",
G3280&lt;=8,"Established Customers (6-8Y)",
G3280&lt;=10,"Loyal Customers (9-10Y)"
)</f>
        <v>Established Customers (6-8Y)</v>
      </c>
    </row>
    <row r="3281" spans="1:18" x14ac:dyDescent="0.35">
      <c r="A3281">
        <v>15670615</v>
      </c>
      <c r="B3281" t="s">
        <v>1226</v>
      </c>
      <c r="C3281" t="s">
        <v>26</v>
      </c>
      <c r="D3281" t="s">
        <v>39</v>
      </c>
      <c r="E3281">
        <v>37</v>
      </c>
      <c r="F3281" t="s">
        <v>19</v>
      </c>
      <c r="G3281">
        <v>7</v>
      </c>
      <c r="H3281" s="4">
        <v>0</v>
      </c>
      <c r="I3281" t="s">
        <v>24</v>
      </c>
      <c r="J3281">
        <v>2</v>
      </c>
      <c r="K3281">
        <v>652</v>
      </c>
      <c r="L3281" t="s">
        <v>20</v>
      </c>
      <c r="M3281" t="s">
        <v>21</v>
      </c>
      <c r="N3281" t="s">
        <v>32</v>
      </c>
      <c r="O3281" s="4">
        <v>68789.929999999993</v>
      </c>
      <c r="P3281" t="s">
        <v>28</v>
      </c>
      <c r="Q3281" t="str" cm="1">
        <f t="array" ref="Q3281">_xlfn.IFS(
O3281&lt;50000,"Low Salary (&lt;$50K)",
O3281&lt;90000,"Lower Middle ($50K-$90K)",
O3281&lt;130000,"Middle ($90K-$130K)",
O3281&lt;170000,"Upper Middle ($130K-$170K)",
O3281&gt;=170000,"High Salary (&gt;$170K)"
)</f>
        <v>Lower Middle ($50K-$90K)</v>
      </c>
      <c r="R3281" t="str" cm="1">
        <f t="array" ref="R3281">_xlfn.IFS(
G3281&lt;=2,"New Customers (0-2Y)",
G3281&lt;=5,"Growing Customers (3-5Y)",
G3281&lt;=8,"Established Customers (6-8Y)",
G3281&lt;=10,"Loyal Customers (9-10Y)"
)</f>
        <v>Established Customers (6-8Y)</v>
      </c>
    </row>
    <row r="3282" spans="1:18" x14ac:dyDescent="0.35">
      <c r="A3282">
        <v>15715622</v>
      </c>
      <c r="B3282" t="s">
        <v>1632</v>
      </c>
      <c r="C3282" t="s">
        <v>17</v>
      </c>
      <c r="D3282" t="s">
        <v>18</v>
      </c>
      <c r="E3282">
        <v>57</v>
      </c>
      <c r="F3282" t="s">
        <v>19</v>
      </c>
      <c r="G3282">
        <v>3</v>
      </c>
      <c r="H3282" s="4">
        <v>238387.56</v>
      </c>
      <c r="I3282" t="s">
        <v>33</v>
      </c>
      <c r="J3282">
        <v>1</v>
      </c>
      <c r="K3282">
        <v>583</v>
      </c>
      <c r="L3282" t="s">
        <v>31</v>
      </c>
      <c r="M3282" t="s">
        <v>27</v>
      </c>
      <c r="N3282" t="s">
        <v>22</v>
      </c>
      <c r="O3282" s="4">
        <v>147964.99</v>
      </c>
      <c r="P3282" t="s">
        <v>23</v>
      </c>
      <c r="Q3282" t="str" cm="1">
        <f t="array" ref="Q3282">_xlfn.IFS(
O3282&lt;50000,"Low Salary (&lt;$50K)",
O3282&lt;90000,"Lower Middle ($50K-$90K)",
O3282&lt;130000,"Middle ($90K-$130K)",
O3282&lt;170000,"Upper Middle ($130K-$170K)",
O3282&gt;=170000,"High Salary (&gt;$170K)"
)</f>
        <v>Upper Middle ($130K-$170K)</v>
      </c>
      <c r="R3282" t="str" cm="1">
        <f t="array" ref="R3282">_xlfn.IFS(
G3282&lt;=2,"New Customers (0-2Y)",
G3282&lt;=5,"Growing Customers (3-5Y)",
G3282&lt;=8,"Established Customers (6-8Y)",
G3282&lt;=10,"Loyal Customers (9-10Y)"
)</f>
        <v>Growing Customers (3-5Y)</v>
      </c>
    </row>
    <row r="3283" spans="1:18" x14ac:dyDescent="0.35">
      <c r="A3283">
        <v>15707634</v>
      </c>
      <c r="B3283" t="s">
        <v>1271</v>
      </c>
      <c r="C3283" t="s">
        <v>17</v>
      </c>
      <c r="D3283" t="s">
        <v>18</v>
      </c>
      <c r="E3283">
        <v>32</v>
      </c>
      <c r="F3283" t="s">
        <v>19</v>
      </c>
      <c r="G3283">
        <v>2</v>
      </c>
      <c r="H3283" s="4">
        <v>108698.96</v>
      </c>
      <c r="I3283" t="s">
        <v>33</v>
      </c>
      <c r="J3283">
        <v>2</v>
      </c>
      <c r="K3283">
        <v>775</v>
      </c>
      <c r="L3283" t="s">
        <v>35</v>
      </c>
      <c r="M3283" t="s">
        <v>21</v>
      </c>
      <c r="N3283" t="s">
        <v>22</v>
      </c>
      <c r="O3283" s="4">
        <v>161069.73000000001</v>
      </c>
      <c r="P3283" t="s">
        <v>28</v>
      </c>
      <c r="Q3283" t="str" cm="1">
        <f t="array" ref="Q3283">_xlfn.IFS(
O3283&lt;50000,"Low Salary (&lt;$50K)",
O3283&lt;90000,"Lower Middle ($50K-$90K)",
O3283&lt;130000,"Middle ($90K-$130K)",
O3283&lt;170000,"Upper Middle ($130K-$170K)",
O3283&gt;=170000,"High Salary (&gt;$170K)"
)</f>
        <v>Upper Middle ($130K-$170K)</v>
      </c>
      <c r="R3283" t="str" cm="1">
        <f t="array" ref="R3283">_xlfn.IFS(
G3283&lt;=2,"New Customers (0-2Y)",
G3283&lt;=5,"Growing Customers (3-5Y)",
G3283&lt;=8,"Established Customers (6-8Y)",
G3283&lt;=10,"Loyal Customers (9-10Y)"
)</f>
        <v>New Customers (0-2Y)</v>
      </c>
    </row>
    <row r="3284" spans="1:18" x14ac:dyDescent="0.35">
      <c r="A3284">
        <v>15806901</v>
      </c>
      <c r="B3284" t="s">
        <v>54</v>
      </c>
      <c r="C3284" t="s">
        <v>17</v>
      </c>
      <c r="D3284" t="s">
        <v>18</v>
      </c>
      <c r="E3284">
        <v>39</v>
      </c>
      <c r="F3284" t="s">
        <v>19</v>
      </c>
      <c r="G3284">
        <v>2</v>
      </c>
      <c r="H3284" s="4">
        <v>112687.69</v>
      </c>
      <c r="I3284" t="s">
        <v>33</v>
      </c>
      <c r="J3284">
        <v>1</v>
      </c>
      <c r="K3284">
        <v>584</v>
      </c>
      <c r="L3284" t="s">
        <v>31</v>
      </c>
      <c r="M3284" t="s">
        <v>21</v>
      </c>
      <c r="N3284" t="s">
        <v>22</v>
      </c>
      <c r="O3284" s="4">
        <v>127749.61</v>
      </c>
      <c r="P3284" t="s">
        <v>28</v>
      </c>
      <c r="Q3284" t="str" cm="1">
        <f t="array" ref="Q3284">_xlfn.IFS(
O3284&lt;50000,"Low Salary (&lt;$50K)",
O3284&lt;90000,"Lower Middle ($50K-$90K)",
O3284&lt;130000,"Middle ($90K-$130K)",
O3284&lt;170000,"Upper Middle ($130K-$170K)",
O3284&gt;=170000,"High Salary (&gt;$170K)"
)</f>
        <v>Middle ($90K-$130K)</v>
      </c>
      <c r="R3284" t="str" cm="1">
        <f t="array" ref="R3284">_xlfn.IFS(
G3284&lt;=2,"New Customers (0-2Y)",
G3284&lt;=5,"Growing Customers (3-5Y)",
G3284&lt;=8,"Established Customers (6-8Y)",
G3284&lt;=10,"Loyal Customers (9-10Y)"
)</f>
        <v>New Customers (0-2Y)</v>
      </c>
    </row>
    <row r="3285" spans="1:18" x14ac:dyDescent="0.35">
      <c r="A3285">
        <v>15775335</v>
      </c>
      <c r="B3285" t="s">
        <v>1176</v>
      </c>
      <c r="C3285" t="s">
        <v>42</v>
      </c>
      <c r="D3285" t="s">
        <v>18</v>
      </c>
      <c r="E3285">
        <v>48</v>
      </c>
      <c r="F3285" t="s">
        <v>19</v>
      </c>
      <c r="G3285">
        <v>4</v>
      </c>
      <c r="H3285" s="4">
        <v>81556.89</v>
      </c>
      <c r="I3285" t="s">
        <v>29</v>
      </c>
      <c r="J3285">
        <v>2</v>
      </c>
      <c r="K3285">
        <v>635</v>
      </c>
      <c r="L3285" t="s">
        <v>20</v>
      </c>
      <c r="M3285" t="s">
        <v>21</v>
      </c>
      <c r="N3285" t="s">
        <v>32</v>
      </c>
      <c r="O3285" s="4">
        <v>191914.37</v>
      </c>
      <c r="P3285" t="s">
        <v>28</v>
      </c>
      <c r="Q3285" t="str" cm="1">
        <f t="array" ref="Q3285">_xlfn.IFS(
O3285&lt;50000,"Low Salary (&lt;$50K)",
O3285&lt;90000,"Lower Middle ($50K-$90K)",
O3285&lt;130000,"Middle ($90K-$130K)",
O3285&lt;170000,"Upper Middle ($130K-$170K)",
O3285&gt;=170000,"High Salary (&gt;$170K)"
)</f>
        <v>High Salary (&gt;$170K)</v>
      </c>
      <c r="R3285" t="str" cm="1">
        <f t="array" ref="R3285">_xlfn.IFS(
G3285&lt;=2,"New Customers (0-2Y)",
G3285&lt;=5,"Growing Customers (3-5Y)",
G3285&lt;=8,"Established Customers (6-8Y)",
G3285&lt;=10,"Loyal Customers (9-10Y)"
)</f>
        <v>Growing Customers (3-5Y)</v>
      </c>
    </row>
    <row r="3286" spans="1:18" x14ac:dyDescent="0.35">
      <c r="A3286">
        <v>15724150</v>
      </c>
      <c r="B3286" t="s">
        <v>1487</v>
      </c>
      <c r="C3286" t="s">
        <v>17</v>
      </c>
      <c r="D3286" t="s">
        <v>39</v>
      </c>
      <c r="E3286">
        <v>48</v>
      </c>
      <c r="F3286" t="s">
        <v>19</v>
      </c>
      <c r="G3286">
        <v>9</v>
      </c>
      <c r="H3286" s="4">
        <v>136596.85</v>
      </c>
      <c r="I3286" t="s">
        <v>33</v>
      </c>
      <c r="J3286">
        <v>1</v>
      </c>
      <c r="K3286">
        <v>814</v>
      </c>
      <c r="L3286" t="s">
        <v>37</v>
      </c>
      <c r="M3286" t="s">
        <v>21</v>
      </c>
      <c r="N3286" t="s">
        <v>22</v>
      </c>
      <c r="O3286" s="4">
        <v>185791.9</v>
      </c>
      <c r="P3286" t="s">
        <v>28</v>
      </c>
      <c r="Q3286" t="str" cm="1">
        <f t="array" ref="Q3286">_xlfn.IFS(
O3286&lt;50000,"Low Salary (&lt;$50K)",
O3286&lt;90000,"Lower Middle ($50K-$90K)",
O3286&lt;130000,"Middle ($90K-$130K)",
O3286&lt;170000,"Upper Middle ($130K-$170K)",
O3286&gt;=170000,"High Salary (&gt;$170K)"
)</f>
        <v>High Salary (&gt;$170K)</v>
      </c>
      <c r="R3286" t="str" cm="1">
        <f t="array" ref="R3286">_xlfn.IFS(
G3286&lt;=2,"New Customers (0-2Y)",
G3286&lt;=5,"Growing Customers (3-5Y)",
G3286&lt;=8,"Established Customers (6-8Y)",
G3286&lt;=10,"Loyal Customers (9-10Y)"
)</f>
        <v>Loyal Customers (9-10Y)</v>
      </c>
    </row>
    <row r="3287" spans="1:18" x14ac:dyDescent="0.35">
      <c r="A3287">
        <v>15627220</v>
      </c>
      <c r="B3287" t="s">
        <v>279</v>
      </c>
      <c r="C3287" t="s">
        <v>42</v>
      </c>
      <c r="D3287" t="s">
        <v>18</v>
      </c>
      <c r="E3287">
        <v>43</v>
      </c>
      <c r="F3287" t="s">
        <v>19</v>
      </c>
      <c r="G3287">
        <v>9</v>
      </c>
      <c r="H3287" s="4">
        <v>98807.45</v>
      </c>
      <c r="I3287" t="s">
        <v>29</v>
      </c>
      <c r="J3287">
        <v>1</v>
      </c>
      <c r="K3287">
        <v>735</v>
      </c>
      <c r="L3287" t="s">
        <v>35</v>
      </c>
      <c r="M3287" t="s">
        <v>27</v>
      </c>
      <c r="N3287" t="s">
        <v>32</v>
      </c>
      <c r="O3287" s="4">
        <v>184570.04</v>
      </c>
      <c r="P3287" t="s">
        <v>23</v>
      </c>
      <c r="Q3287" t="str" cm="1">
        <f t="array" ref="Q3287">_xlfn.IFS(
O3287&lt;50000,"Low Salary (&lt;$50K)",
O3287&lt;90000,"Lower Middle ($50K-$90K)",
O3287&lt;130000,"Middle ($90K-$130K)",
O3287&lt;170000,"Upper Middle ($130K-$170K)",
O3287&gt;=170000,"High Salary (&gt;$170K)"
)</f>
        <v>High Salary (&gt;$170K)</v>
      </c>
      <c r="R3287" t="str" cm="1">
        <f t="array" ref="R3287">_xlfn.IFS(
G3287&lt;=2,"New Customers (0-2Y)",
G3287&lt;=5,"Growing Customers (3-5Y)",
G3287&lt;=8,"Established Customers (6-8Y)",
G3287&lt;=10,"Loyal Customers (9-10Y)"
)</f>
        <v>Loyal Customers (9-10Y)</v>
      </c>
    </row>
    <row r="3288" spans="1:18" x14ac:dyDescent="0.35">
      <c r="A3288">
        <v>15672330</v>
      </c>
      <c r="B3288" t="s">
        <v>1633</v>
      </c>
      <c r="C3288" t="s">
        <v>17</v>
      </c>
      <c r="D3288" t="s">
        <v>18</v>
      </c>
      <c r="E3288">
        <v>31</v>
      </c>
      <c r="F3288" t="s">
        <v>19</v>
      </c>
      <c r="G3288">
        <v>1</v>
      </c>
      <c r="H3288" s="4">
        <v>0</v>
      </c>
      <c r="I3288" t="s">
        <v>24</v>
      </c>
      <c r="J3288">
        <v>2</v>
      </c>
      <c r="K3288">
        <v>678</v>
      </c>
      <c r="L3288" t="s">
        <v>35</v>
      </c>
      <c r="M3288" t="s">
        <v>27</v>
      </c>
      <c r="N3288" t="s">
        <v>22</v>
      </c>
      <c r="O3288" s="4">
        <v>130446.65</v>
      </c>
      <c r="P3288" t="s">
        <v>28</v>
      </c>
      <c r="Q3288" t="str" cm="1">
        <f t="array" ref="Q3288">_xlfn.IFS(
O3288&lt;50000,"Low Salary (&lt;$50K)",
O3288&lt;90000,"Lower Middle ($50K-$90K)",
O3288&lt;130000,"Middle ($90K-$130K)",
O3288&lt;170000,"Upper Middle ($130K-$170K)",
O3288&gt;=170000,"High Salary (&gt;$170K)"
)</f>
        <v>Upper Middle ($130K-$170K)</v>
      </c>
      <c r="R3288" t="str" cm="1">
        <f t="array" ref="R3288">_xlfn.IFS(
G3288&lt;=2,"New Customers (0-2Y)",
G3288&lt;=5,"Growing Customers (3-5Y)",
G3288&lt;=8,"Established Customers (6-8Y)",
G3288&lt;=10,"Loyal Customers (9-10Y)"
)</f>
        <v>New Customers (0-2Y)</v>
      </c>
    </row>
    <row r="3289" spans="1:18" x14ac:dyDescent="0.35">
      <c r="A3289">
        <v>15668521</v>
      </c>
      <c r="B3289" t="s">
        <v>810</v>
      </c>
      <c r="C3289" t="s">
        <v>17</v>
      </c>
      <c r="D3289" t="s">
        <v>39</v>
      </c>
      <c r="E3289">
        <v>37</v>
      </c>
      <c r="F3289" t="s">
        <v>19</v>
      </c>
      <c r="G3289">
        <v>1</v>
      </c>
      <c r="H3289" s="4">
        <v>0</v>
      </c>
      <c r="I3289" t="s">
        <v>24</v>
      </c>
      <c r="J3289">
        <v>2</v>
      </c>
      <c r="K3289">
        <v>693</v>
      </c>
      <c r="L3289" t="s">
        <v>35</v>
      </c>
      <c r="M3289" t="s">
        <v>21</v>
      </c>
      <c r="N3289" t="s">
        <v>22</v>
      </c>
      <c r="O3289" s="4">
        <v>82867.55</v>
      </c>
      <c r="P3289" t="s">
        <v>28</v>
      </c>
      <c r="Q3289" t="str" cm="1">
        <f t="array" ref="Q3289">_xlfn.IFS(
O3289&lt;50000,"Low Salary (&lt;$50K)",
O3289&lt;90000,"Lower Middle ($50K-$90K)",
O3289&lt;130000,"Middle ($90K-$130K)",
O3289&lt;170000,"Upper Middle ($130K-$170K)",
O3289&gt;=170000,"High Salary (&gt;$170K)"
)</f>
        <v>Lower Middle ($50K-$90K)</v>
      </c>
      <c r="R3289" t="str" cm="1">
        <f t="array" ref="R3289">_xlfn.IFS(
G3289&lt;=2,"New Customers (0-2Y)",
G3289&lt;=5,"Growing Customers (3-5Y)",
G3289&lt;=8,"Established Customers (6-8Y)",
G3289&lt;=10,"Loyal Customers (9-10Y)"
)</f>
        <v>New Customers (0-2Y)</v>
      </c>
    </row>
    <row r="3290" spans="1:18" x14ac:dyDescent="0.35">
      <c r="A3290">
        <v>15807837</v>
      </c>
      <c r="B3290" t="s">
        <v>328</v>
      </c>
      <c r="C3290" t="s">
        <v>17</v>
      </c>
      <c r="D3290" t="s">
        <v>18</v>
      </c>
      <c r="E3290">
        <v>30</v>
      </c>
      <c r="F3290" t="s">
        <v>19</v>
      </c>
      <c r="G3290">
        <v>6</v>
      </c>
      <c r="H3290" s="4">
        <v>107499.7</v>
      </c>
      <c r="I3290" t="s">
        <v>33</v>
      </c>
      <c r="J3290">
        <v>1</v>
      </c>
      <c r="K3290">
        <v>640</v>
      </c>
      <c r="L3290" t="s">
        <v>20</v>
      </c>
      <c r="M3290" t="s">
        <v>21</v>
      </c>
      <c r="N3290" t="s">
        <v>22</v>
      </c>
      <c r="O3290" s="4">
        <v>187632.22</v>
      </c>
      <c r="P3290" t="s">
        <v>28</v>
      </c>
      <c r="Q3290" t="str" cm="1">
        <f t="array" ref="Q3290">_xlfn.IFS(
O3290&lt;50000,"Low Salary (&lt;$50K)",
O3290&lt;90000,"Lower Middle ($50K-$90K)",
O3290&lt;130000,"Middle ($90K-$130K)",
O3290&lt;170000,"Upper Middle ($130K-$170K)",
O3290&gt;=170000,"High Salary (&gt;$170K)"
)</f>
        <v>High Salary (&gt;$170K)</v>
      </c>
      <c r="R3290" t="str" cm="1">
        <f t="array" ref="R3290">_xlfn.IFS(
G3290&lt;=2,"New Customers (0-2Y)",
G3290&lt;=5,"Growing Customers (3-5Y)",
G3290&lt;=8,"Established Customers (6-8Y)",
G3290&lt;=10,"Loyal Customers (9-10Y)"
)</f>
        <v>Established Customers (6-8Y)</v>
      </c>
    </row>
    <row r="3291" spans="1:18" x14ac:dyDescent="0.35">
      <c r="A3291">
        <v>15592570</v>
      </c>
      <c r="B3291" t="s">
        <v>1050</v>
      </c>
      <c r="C3291" t="s">
        <v>26</v>
      </c>
      <c r="D3291" t="s">
        <v>18</v>
      </c>
      <c r="E3291">
        <v>23</v>
      </c>
      <c r="F3291" t="s">
        <v>43</v>
      </c>
      <c r="G3291">
        <v>8</v>
      </c>
      <c r="H3291" s="4">
        <v>0</v>
      </c>
      <c r="I3291" t="s">
        <v>24</v>
      </c>
      <c r="J3291">
        <v>2</v>
      </c>
      <c r="K3291">
        <v>773</v>
      </c>
      <c r="L3291" t="s">
        <v>35</v>
      </c>
      <c r="M3291" t="s">
        <v>21</v>
      </c>
      <c r="N3291" t="s">
        <v>32</v>
      </c>
      <c r="O3291" s="4">
        <v>56759.79</v>
      </c>
      <c r="P3291" t="s">
        <v>28</v>
      </c>
      <c r="Q3291" t="str" cm="1">
        <f t="array" ref="Q3291">_xlfn.IFS(
O3291&lt;50000,"Low Salary (&lt;$50K)",
O3291&lt;90000,"Lower Middle ($50K-$90K)",
O3291&lt;130000,"Middle ($90K-$130K)",
O3291&lt;170000,"Upper Middle ($130K-$170K)",
O3291&gt;=170000,"High Salary (&gt;$170K)"
)</f>
        <v>Lower Middle ($50K-$90K)</v>
      </c>
      <c r="R3291" t="str" cm="1">
        <f t="array" ref="R3291">_xlfn.IFS(
G3291&lt;=2,"New Customers (0-2Y)",
G3291&lt;=5,"Growing Customers (3-5Y)",
G3291&lt;=8,"Established Customers (6-8Y)",
G3291&lt;=10,"Loyal Customers (9-10Y)"
)</f>
        <v>Established Customers (6-8Y)</v>
      </c>
    </row>
    <row r="3292" spans="1:18" x14ac:dyDescent="0.35">
      <c r="A3292">
        <v>15748589</v>
      </c>
      <c r="B3292" t="s">
        <v>1634</v>
      </c>
      <c r="C3292" t="s">
        <v>17</v>
      </c>
      <c r="D3292" t="s">
        <v>18</v>
      </c>
      <c r="E3292">
        <v>30</v>
      </c>
      <c r="F3292" t="s">
        <v>19</v>
      </c>
      <c r="G3292">
        <v>9</v>
      </c>
      <c r="H3292" s="4">
        <v>0</v>
      </c>
      <c r="I3292" t="s">
        <v>24</v>
      </c>
      <c r="J3292">
        <v>2</v>
      </c>
      <c r="K3292">
        <v>736</v>
      </c>
      <c r="L3292" t="s">
        <v>35</v>
      </c>
      <c r="M3292" t="s">
        <v>21</v>
      </c>
      <c r="N3292" t="s">
        <v>32</v>
      </c>
      <c r="O3292" s="4">
        <v>34180.33</v>
      </c>
      <c r="P3292" t="s">
        <v>28</v>
      </c>
      <c r="Q3292" t="str" cm="1">
        <f t="array" ref="Q3292">_xlfn.IFS(
O3292&lt;50000,"Low Salary (&lt;$50K)",
O3292&lt;90000,"Lower Middle ($50K-$90K)",
O3292&lt;130000,"Middle ($90K-$130K)",
O3292&lt;170000,"Upper Middle ($130K-$170K)",
O3292&gt;=170000,"High Salary (&gt;$170K)"
)</f>
        <v>Low Salary (&lt;$50K)</v>
      </c>
      <c r="R3292" t="str" cm="1">
        <f t="array" ref="R3292">_xlfn.IFS(
G3292&lt;=2,"New Customers (0-2Y)",
G3292&lt;=5,"Growing Customers (3-5Y)",
G3292&lt;=8,"Established Customers (6-8Y)",
G3292&lt;=10,"Loyal Customers (9-10Y)"
)</f>
        <v>Loyal Customers (9-10Y)</v>
      </c>
    </row>
    <row r="3293" spans="1:18" x14ac:dyDescent="0.35">
      <c r="A3293">
        <v>15635893</v>
      </c>
      <c r="B3293" t="s">
        <v>94</v>
      </c>
      <c r="C3293" t="s">
        <v>17</v>
      </c>
      <c r="D3293" t="s">
        <v>18</v>
      </c>
      <c r="E3293">
        <v>28</v>
      </c>
      <c r="F3293" t="s">
        <v>43</v>
      </c>
      <c r="G3293">
        <v>8</v>
      </c>
      <c r="H3293" s="4">
        <v>0</v>
      </c>
      <c r="I3293" t="s">
        <v>24</v>
      </c>
      <c r="J3293">
        <v>2</v>
      </c>
      <c r="K3293">
        <v>693</v>
      </c>
      <c r="L3293" t="s">
        <v>35</v>
      </c>
      <c r="M3293" t="s">
        <v>21</v>
      </c>
      <c r="N3293" t="s">
        <v>22</v>
      </c>
      <c r="O3293" s="4">
        <v>158545.25</v>
      </c>
      <c r="P3293" t="s">
        <v>28</v>
      </c>
      <c r="Q3293" t="str" cm="1">
        <f t="array" ref="Q3293">_xlfn.IFS(
O3293&lt;50000,"Low Salary (&lt;$50K)",
O3293&lt;90000,"Lower Middle ($50K-$90K)",
O3293&lt;130000,"Middle ($90K-$130K)",
O3293&lt;170000,"Upper Middle ($130K-$170K)",
O3293&gt;=170000,"High Salary (&gt;$170K)"
)</f>
        <v>Upper Middle ($130K-$170K)</v>
      </c>
      <c r="R3293" t="str" cm="1">
        <f t="array" ref="R3293">_xlfn.IFS(
G3293&lt;=2,"New Customers (0-2Y)",
G3293&lt;=5,"Growing Customers (3-5Y)",
G3293&lt;=8,"Established Customers (6-8Y)",
G3293&lt;=10,"Loyal Customers (9-10Y)"
)</f>
        <v>Established Customers (6-8Y)</v>
      </c>
    </row>
    <row r="3294" spans="1:18" x14ac:dyDescent="0.35">
      <c r="A3294">
        <v>15757632</v>
      </c>
      <c r="B3294" t="s">
        <v>1635</v>
      </c>
      <c r="C3294" t="s">
        <v>17</v>
      </c>
      <c r="D3294" t="s">
        <v>18</v>
      </c>
      <c r="E3294">
        <v>41</v>
      </c>
      <c r="F3294" t="s">
        <v>19</v>
      </c>
      <c r="G3294">
        <v>1</v>
      </c>
      <c r="H3294" s="4">
        <v>176024.05</v>
      </c>
      <c r="I3294" t="s">
        <v>33</v>
      </c>
      <c r="J3294">
        <v>2</v>
      </c>
      <c r="K3294">
        <v>496</v>
      </c>
      <c r="L3294" t="s">
        <v>44</v>
      </c>
      <c r="M3294" t="s">
        <v>21</v>
      </c>
      <c r="N3294" t="s">
        <v>32</v>
      </c>
      <c r="O3294" s="4">
        <v>182337.98</v>
      </c>
      <c r="P3294" t="s">
        <v>28</v>
      </c>
      <c r="Q3294" t="str" cm="1">
        <f t="array" ref="Q3294">_xlfn.IFS(
O3294&lt;50000,"Low Salary (&lt;$50K)",
O3294&lt;90000,"Lower Middle ($50K-$90K)",
O3294&lt;130000,"Middle ($90K-$130K)",
O3294&lt;170000,"Upper Middle ($130K-$170K)",
O3294&gt;=170000,"High Salary (&gt;$170K)"
)</f>
        <v>High Salary (&gt;$170K)</v>
      </c>
      <c r="R3294" t="str" cm="1">
        <f t="array" ref="R3294">_xlfn.IFS(
G3294&lt;=2,"New Customers (0-2Y)",
G3294&lt;=5,"Growing Customers (3-5Y)",
G3294&lt;=8,"Established Customers (6-8Y)",
G3294&lt;=10,"Loyal Customers (9-10Y)"
)</f>
        <v>New Customers (0-2Y)</v>
      </c>
    </row>
    <row r="3295" spans="1:18" x14ac:dyDescent="0.35">
      <c r="A3295">
        <v>15691863</v>
      </c>
      <c r="B3295" t="s">
        <v>616</v>
      </c>
      <c r="C3295" t="s">
        <v>17</v>
      </c>
      <c r="D3295" t="s">
        <v>18</v>
      </c>
      <c r="E3295">
        <v>39</v>
      </c>
      <c r="F3295" t="s">
        <v>19</v>
      </c>
      <c r="G3295">
        <v>3</v>
      </c>
      <c r="H3295" s="4">
        <v>0</v>
      </c>
      <c r="I3295" t="s">
        <v>24</v>
      </c>
      <c r="J3295">
        <v>2</v>
      </c>
      <c r="K3295">
        <v>751</v>
      </c>
      <c r="L3295" t="s">
        <v>35</v>
      </c>
      <c r="M3295" t="s">
        <v>21</v>
      </c>
      <c r="N3295" t="s">
        <v>22</v>
      </c>
      <c r="O3295" s="4">
        <v>84175.34</v>
      </c>
      <c r="P3295" t="s">
        <v>28</v>
      </c>
      <c r="Q3295" t="str" cm="1">
        <f t="array" ref="Q3295">_xlfn.IFS(
O3295&lt;50000,"Low Salary (&lt;$50K)",
O3295&lt;90000,"Lower Middle ($50K-$90K)",
O3295&lt;130000,"Middle ($90K-$130K)",
O3295&lt;170000,"Upper Middle ($130K-$170K)",
O3295&gt;=170000,"High Salary (&gt;$170K)"
)</f>
        <v>Lower Middle ($50K-$90K)</v>
      </c>
      <c r="R3295" t="str" cm="1">
        <f t="array" ref="R3295">_xlfn.IFS(
G3295&lt;=2,"New Customers (0-2Y)",
G3295&lt;=5,"Growing Customers (3-5Y)",
G3295&lt;=8,"Established Customers (6-8Y)",
G3295&lt;=10,"Loyal Customers (9-10Y)"
)</f>
        <v>Growing Customers (3-5Y)</v>
      </c>
    </row>
    <row r="3296" spans="1:18" x14ac:dyDescent="0.35">
      <c r="A3296">
        <v>15706071</v>
      </c>
      <c r="B3296" t="s">
        <v>1329</v>
      </c>
      <c r="C3296" t="s">
        <v>42</v>
      </c>
      <c r="D3296" t="s">
        <v>39</v>
      </c>
      <c r="E3296">
        <v>39</v>
      </c>
      <c r="F3296" t="s">
        <v>19</v>
      </c>
      <c r="G3296">
        <v>0</v>
      </c>
      <c r="H3296" s="4">
        <v>127631.62</v>
      </c>
      <c r="I3296" t="s">
        <v>33</v>
      </c>
      <c r="J3296">
        <v>1</v>
      </c>
      <c r="K3296">
        <v>528</v>
      </c>
      <c r="L3296" t="s">
        <v>31</v>
      </c>
      <c r="M3296" t="s">
        <v>27</v>
      </c>
      <c r="N3296" t="s">
        <v>22</v>
      </c>
      <c r="O3296" s="4">
        <v>22197.8</v>
      </c>
      <c r="P3296" t="s">
        <v>23</v>
      </c>
      <c r="Q3296" t="str" cm="1">
        <f t="array" ref="Q3296">_xlfn.IFS(
O3296&lt;50000,"Low Salary (&lt;$50K)",
O3296&lt;90000,"Lower Middle ($50K-$90K)",
O3296&lt;130000,"Middle ($90K-$130K)",
O3296&lt;170000,"Upper Middle ($130K-$170K)",
O3296&gt;=170000,"High Salary (&gt;$170K)"
)</f>
        <v>Low Salary (&lt;$50K)</v>
      </c>
      <c r="R3296" t="str" cm="1">
        <f t="array" ref="R3296">_xlfn.IFS(
G3296&lt;=2,"New Customers (0-2Y)",
G3296&lt;=5,"Growing Customers (3-5Y)",
G3296&lt;=8,"Established Customers (6-8Y)",
G3296&lt;=10,"Loyal Customers (9-10Y)"
)</f>
        <v>New Customers (0-2Y)</v>
      </c>
    </row>
    <row r="3297" spans="1:18" x14ac:dyDescent="0.35">
      <c r="A3297">
        <v>15654296</v>
      </c>
      <c r="B3297" t="s">
        <v>1636</v>
      </c>
      <c r="C3297" t="s">
        <v>26</v>
      </c>
      <c r="D3297" t="s">
        <v>18</v>
      </c>
      <c r="E3297">
        <v>19</v>
      </c>
      <c r="F3297" t="s">
        <v>43</v>
      </c>
      <c r="G3297">
        <v>9</v>
      </c>
      <c r="H3297" s="4">
        <v>0</v>
      </c>
      <c r="I3297" t="s">
        <v>24</v>
      </c>
      <c r="J3297">
        <v>1</v>
      </c>
      <c r="K3297">
        <v>754</v>
      </c>
      <c r="L3297" t="s">
        <v>35</v>
      </c>
      <c r="M3297" t="s">
        <v>21</v>
      </c>
      <c r="N3297" t="s">
        <v>32</v>
      </c>
      <c r="O3297" s="4">
        <v>189641.11</v>
      </c>
      <c r="P3297" t="s">
        <v>28</v>
      </c>
      <c r="Q3297" t="str" cm="1">
        <f t="array" ref="Q3297">_xlfn.IFS(
O3297&lt;50000,"Low Salary (&lt;$50K)",
O3297&lt;90000,"Lower Middle ($50K-$90K)",
O3297&lt;130000,"Middle ($90K-$130K)",
O3297&lt;170000,"Upper Middle ($130K-$170K)",
O3297&gt;=170000,"High Salary (&gt;$170K)"
)</f>
        <v>High Salary (&gt;$170K)</v>
      </c>
      <c r="R3297" t="str" cm="1">
        <f t="array" ref="R3297">_xlfn.IFS(
G3297&lt;=2,"New Customers (0-2Y)",
G3297&lt;=5,"Growing Customers (3-5Y)",
G3297&lt;=8,"Established Customers (6-8Y)",
G3297&lt;=10,"Loyal Customers (9-10Y)"
)</f>
        <v>Loyal Customers (9-10Y)</v>
      </c>
    </row>
    <row r="3298" spans="1:18" x14ac:dyDescent="0.35">
      <c r="A3298">
        <v>15755018</v>
      </c>
      <c r="B3298" t="s">
        <v>1552</v>
      </c>
      <c r="C3298" t="s">
        <v>42</v>
      </c>
      <c r="D3298" t="s">
        <v>18</v>
      </c>
      <c r="E3298">
        <v>26</v>
      </c>
      <c r="F3298" t="s">
        <v>43</v>
      </c>
      <c r="G3298">
        <v>10</v>
      </c>
      <c r="H3298" s="4">
        <v>109819.16</v>
      </c>
      <c r="I3298" t="s">
        <v>33</v>
      </c>
      <c r="J3298">
        <v>2</v>
      </c>
      <c r="K3298">
        <v>568</v>
      </c>
      <c r="L3298" t="s">
        <v>31</v>
      </c>
      <c r="M3298" t="s">
        <v>21</v>
      </c>
      <c r="N3298" t="s">
        <v>32</v>
      </c>
      <c r="O3298" s="4">
        <v>154491.39000000001</v>
      </c>
      <c r="P3298" t="s">
        <v>28</v>
      </c>
      <c r="Q3298" t="str" cm="1">
        <f t="array" ref="Q3298">_xlfn.IFS(
O3298&lt;50000,"Low Salary (&lt;$50K)",
O3298&lt;90000,"Lower Middle ($50K-$90K)",
O3298&lt;130000,"Middle ($90K-$130K)",
O3298&lt;170000,"Upper Middle ($130K-$170K)",
O3298&gt;=170000,"High Salary (&gt;$170K)"
)</f>
        <v>Upper Middle ($130K-$170K)</v>
      </c>
      <c r="R3298" t="str" cm="1">
        <f t="array" ref="R3298">_xlfn.IFS(
G3298&lt;=2,"New Customers (0-2Y)",
G3298&lt;=5,"Growing Customers (3-5Y)",
G3298&lt;=8,"Established Customers (6-8Y)",
G3298&lt;=10,"Loyal Customers (9-10Y)"
)</f>
        <v>Loyal Customers (9-10Y)</v>
      </c>
    </row>
    <row r="3299" spans="1:18" x14ac:dyDescent="0.35">
      <c r="A3299">
        <v>15594041</v>
      </c>
      <c r="B3299" t="s">
        <v>133</v>
      </c>
      <c r="C3299" t="s">
        <v>26</v>
      </c>
      <c r="D3299" t="s">
        <v>18</v>
      </c>
      <c r="E3299">
        <v>41</v>
      </c>
      <c r="F3299" t="s">
        <v>19</v>
      </c>
      <c r="G3299">
        <v>2</v>
      </c>
      <c r="H3299" s="4">
        <v>138734.94</v>
      </c>
      <c r="I3299" t="s">
        <v>33</v>
      </c>
      <c r="J3299">
        <v>1</v>
      </c>
      <c r="K3299">
        <v>592</v>
      </c>
      <c r="L3299" t="s">
        <v>31</v>
      </c>
      <c r="M3299" t="s">
        <v>21</v>
      </c>
      <c r="N3299" t="s">
        <v>32</v>
      </c>
      <c r="O3299" s="4">
        <v>90020.74</v>
      </c>
      <c r="P3299" t="s">
        <v>28</v>
      </c>
      <c r="Q3299" t="str" cm="1">
        <f t="array" ref="Q3299">_xlfn.IFS(
O3299&lt;50000,"Low Salary (&lt;$50K)",
O3299&lt;90000,"Lower Middle ($50K-$90K)",
O3299&lt;130000,"Middle ($90K-$130K)",
O3299&lt;170000,"Upper Middle ($130K-$170K)",
O3299&gt;=170000,"High Salary (&gt;$170K)"
)</f>
        <v>Middle ($90K-$130K)</v>
      </c>
      <c r="R3299" t="str" cm="1">
        <f t="array" ref="R3299">_xlfn.IFS(
G3299&lt;=2,"New Customers (0-2Y)",
G3299&lt;=5,"Growing Customers (3-5Y)",
G3299&lt;=8,"Established Customers (6-8Y)",
G3299&lt;=10,"Loyal Customers (9-10Y)"
)</f>
        <v>New Customers (0-2Y)</v>
      </c>
    </row>
    <row r="3300" spans="1:18" x14ac:dyDescent="0.35">
      <c r="A3300">
        <v>15670587</v>
      </c>
      <c r="B3300" t="s">
        <v>239</v>
      </c>
      <c r="C3300" t="s">
        <v>42</v>
      </c>
      <c r="D3300" t="s">
        <v>39</v>
      </c>
      <c r="E3300">
        <v>25</v>
      </c>
      <c r="F3300" t="s">
        <v>43</v>
      </c>
      <c r="G3300">
        <v>10</v>
      </c>
      <c r="H3300" s="4">
        <v>111363.1</v>
      </c>
      <c r="I3300" t="s">
        <v>33</v>
      </c>
      <c r="J3300">
        <v>2</v>
      </c>
      <c r="K3300">
        <v>558</v>
      </c>
      <c r="L3300" t="s">
        <v>31</v>
      </c>
      <c r="M3300" t="s">
        <v>21</v>
      </c>
      <c r="N3300" t="s">
        <v>32</v>
      </c>
      <c r="O3300" s="4">
        <v>197264.35</v>
      </c>
      <c r="P3300" t="s">
        <v>28</v>
      </c>
      <c r="Q3300" t="str" cm="1">
        <f t="array" ref="Q3300">_xlfn.IFS(
O3300&lt;50000,"Low Salary (&lt;$50K)",
O3300&lt;90000,"Lower Middle ($50K-$90K)",
O3300&lt;130000,"Middle ($90K-$130K)",
O3300&lt;170000,"Upper Middle ($130K-$170K)",
O3300&gt;=170000,"High Salary (&gt;$170K)"
)</f>
        <v>High Salary (&gt;$170K)</v>
      </c>
      <c r="R3300" t="str" cm="1">
        <f t="array" ref="R3300">_xlfn.IFS(
G3300&lt;=2,"New Customers (0-2Y)",
G3300&lt;=5,"Growing Customers (3-5Y)",
G3300&lt;=8,"Established Customers (6-8Y)",
G3300&lt;=10,"Loyal Customers (9-10Y)"
)</f>
        <v>Loyal Customers (9-10Y)</v>
      </c>
    </row>
    <row r="3301" spans="1:18" x14ac:dyDescent="0.35">
      <c r="A3301">
        <v>15724527</v>
      </c>
      <c r="B3301" t="s">
        <v>460</v>
      </c>
      <c r="C3301" t="s">
        <v>17</v>
      </c>
      <c r="D3301" t="s">
        <v>39</v>
      </c>
      <c r="E3301">
        <v>34</v>
      </c>
      <c r="F3301" t="s">
        <v>19</v>
      </c>
      <c r="G3301">
        <v>9</v>
      </c>
      <c r="H3301" s="4">
        <v>0</v>
      </c>
      <c r="I3301" t="s">
        <v>24</v>
      </c>
      <c r="J3301">
        <v>2</v>
      </c>
      <c r="K3301">
        <v>825</v>
      </c>
      <c r="L3301" t="s">
        <v>37</v>
      </c>
      <c r="M3301" t="s">
        <v>21</v>
      </c>
      <c r="N3301" t="s">
        <v>22</v>
      </c>
      <c r="O3301" s="4">
        <v>31933.06</v>
      </c>
      <c r="P3301" t="s">
        <v>28</v>
      </c>
      <c r="Q3301" t="str" cm="1">
        <f t="array" ref="Q3301">_xlfn.IFS(
O3301&lt;50000,"Low Salary (&lt;$50K)",
O3301&lt;90000,"Lower Middle ($50K-$90K)",
O3301&lt;130000,"Middle ($90K-$130K)",
O3301&lt;170000,"Upper Middle ($130K-$170K)",
O3301&gt;=170000,"High Salary (&gt;$170K)"
)</f>
        <v>Low Salary (&lt;$50K)</v>
      </c>
      <c r="R3301" t="str" cm="1">
        <f t="array" ref="R3301">_xlfn.IFS(
G3301&lt;=2,"New Customers (0-2Y)",
G3301&lt;=5,"Growing Customers (3-5Y)",
G3301&lt;=8,"Established Customers (6-8Y)",
G3301&lt;=10,"Loyal Customers (9-10Y)"
)</f>
        <v>Loyal Customers (9-10Y)</v>
      </c>
    </row>
    <row r="3302" spans="1:18" x14ac:dyDescent="0.35">
      <c r="A3302">
        <v>15801904</v>
      </c>
      <c r="B3302" t="s">
        <v>1637</v>
      </c>
      <c r="C3302" t="s">
        <v>42</v>
      </c>
      <c r="D3302" t="s">
        <v>39</v>
      </c>
      <c r="E3302">
        <v>28</v>
      </c>
      <c r="F3302" t="s">
        <v>43</v>
      </c>
      <c r="G3302">
        <v>0</v>
      </c>
      <c r="H3302" s="4">
        <v>143988</v>
      </c>
      <c r="I3302" t="s">
        <v>33</v>
      </c>
      <c r="J3302">
        <v>2</v>
      </c>
      <c r="K3302">
        <v>677</v>
      </c>
      <c r="L3302" t="s">
        <v>35</v>
      </c>
      <c r="M3302" t="s">
        <v>21</v>
      </c>
      <c r="N3302" t="s">
        <v>32</v>
      </c>
      <c r="O3302" s="4">
        <v>8755.69</v>
      </c>
      <c r="P3302" t="s">
        <v>23</v>
      </c>
      <c r="Q3302" t="str" cm="1">
        <f t="array" ref="Q3302">_xlfn.IFS(
O3302&lt;50000,"Low Salary (&lt;$50K)",
O3302&lt;90000,"Lower Middle ($50K-$90K)",
O3302&lt;130000,"Middle ($90K-$130K)",
O3302&lt;170000,"Upper Middle ($130K-$170K)",
O3302&gt;=170000,"High Salary (&gt;$170K)"
)</f>
        <v>Low Salary (&lt;$50K)</v>
      </c>
      <c r="R3302" t="str" cm="1">
        <f t="array" ref="R3302">_xlfn.IFS(
G3302&lt;=2,"New Customers (0-2Y)",
G3302&lt;=5,"Growing Customers (3-5Y)",
G3302&lt;=8,"Established Customers (6-8Y)",
G3302&lt;=10,"Loyal Customers (9-10Y)"
)</f>
        <v>New Customers (0-2Y)</v>
      </c>
    </row>
    <row r="3303" spans="1:18" x14ac:dyDescent="0.35">
      <c r="A3303">
        <v>15658195</v>
      </c>
      <c r="B3303" t="s">
        <v>1638</v>
      </c>
      <c r="C3303" t="s">
        <v>17</v>
      </c>
      <c r="D3303" t="s">
        <v>39</v>
      </c>
      <c r="E3303">
        <v>34</v>
      </c>
      <c r="F3303" t="s">
        <v>19</v>
      </c>
      <c r="G3303">
        <v>5</v>
      </c>
      <c r="H3303" s="4">
        <v>118838.75</v>
      </c>
      <c r="I3303" t="s">
        <v>33</v>
      </c>
      <c r="J3303">
        <v>1</v>
      </c>
      <c r="K3303">
        <v>653</v>
      </c>
      <c r="L3303" t="s">
        <v>20</v>
      </c>
      <c r="M3303" t="s">
        <v>21</v>
      </c>
      <c r="N3303" t="s">
        <v>22</v>
      </c>
      <c r="O3303" s="4">
        <v>52820.13</v>
      </c>
      <c r="P3303" t="s">
        <v>28</v>
      </c>
      <c r="Q3303" t="str" cm="1">
        <f t="array" ref="Q3303">_xlfn.IFS(
O3303&lt;50000,"Low Salary (&lt;$50K)",
O3303&lt;90000,"Lower Middle ($50K-$90K)",
O3303&lt;130000,"Middle ($90K-$130K)",
O3303&lt;170000,"Upper Middle ($130K-$170K)",
O3303&gt;=170000,"High Salary (&gt;$170K)"
)</f>
        <v>Lower Middle ($50K-$90K)</v>
      </c>
      <c r="R3303" t="str" cm="1">
        <f t="array" ref="R3303">_xlfn.IFS(
G3303&lt;=2,"New Customers (0-2Y)",
G3303&lt;=5,"Growing Customers (3-5Y)",
G3303&lt;=8,"Established Customers (6-8Y)",
G3303&lt;=10,"Loyal Customers (9-10Y)"
)</f>
        <v>Growing Customers (3-5Y)</v>
      </c>
    </row>
    <row r="3304" spans="1:18" x14ac:dyDescent="0.35">
      <c r="A3304">
        <v>15630113</v>
      </c>
      <c r="B3304" t="s">
        <v>1639</v>
      </c>
      <c r="C3304" t="s">
        <v>26</v>
      </c>
      <c r="D3304" t="s">
        <v>39</v>
      </c>
      <c r="E3304">
        <v>35</v>
      </c>
      <c r="F3304" t="s">
        <v>19</v>
      </c>
      <c r="G3304">
        <v>4</v>
      </c>
      <c r="H3304" s="4">
        <v>161637.75</v>
      </c>
      <c r="I3304" t="s">
        <v>33</v>
      </c>
      <c r="J3304">
        <v>1</v>
      </c>
      <c r="K3304">
        <v>593</v>
      </c>
      <c r="L3304" t="s">
        <v>31</v>
      </c>
      <c r="M3304" t="s">
        <v>21</v>
      </c>
      <c r="N3304" t="s">
        <v>22</v>
      </c>
      <c r="O3304" s="4">
        <v>20008.46</v>
      </c>
      <c r="P3304" t="s">
        <v>28</v>
      </c>
      <c r="Q3304" t="str" cm="1">
        <f t="array" ref="Q3304">_xlfn.IFS(
O3304&lt;50000,"Low Salary (&lt;$50K)",
O3304&lt;90000,"Lower Middle ($50K-$90K)",
O3304&lt;130000,"Middle ($90K-$130K)",
O3304&lt;170000,"Upper Middle ($130K-$170K)",
O3304&gt;=170000,"High Salary (&gt;$170K)"
)</f>
        <v>Low Salary (&lt;$50K)</v>
      </c>
      <c r="R3304" t="str" cm="1">
        <f t="array" ref="R3304">_xlfn.IFS(
G3304&lt;=2,"New Customers (0-2Y)",
G3304&lt;=5,"Growing Customers (3-5Y)",
G3304&lt;=8,"Established Customers (6-8Y)",
G3304&lt;=10,"Loyal Customers (9-10Y)"
)</f>
        <v>Growing Customers (3-5Y)</v>
      </c>
    </row>
    <row r="3305" spans="1:18" x14ac:dyDescent="0.35">
      <c r="A3305">
        <v>15784320</v>
      </c>
      <c r="B3305" t="s">
        <v>1640</v>
      </c>
      <c r="C3305" t="s">
        <v>17</v>
      </c>
      <c r="D3305" t="s">
        <v>18</v>
      </c>
      <c r="E3305">
        <v>44</v>
      </c>
      <c r="F3305" t="s">
        <v>19</v>
      </c>
      <c r="G3305">
        <v>3</v>
      </c>
      <c r="H3305" s="4">
        <v>133793.89000000001</v>
      </c>
      <c r="I3305" t="s">
        <v>33</v>
      </c>
      <c r="J3305">
        <v>1</v>
      </c>
      <c r="K3305">
        <v>632</v>
      </c>
      <c r="L3305" t="s">
        <v>20</v>
      </c>
      <c r="M3305" t="s">
        <v>21</v>
      </c>
      <c r="N3305" t="s">
        <v>22</v>
      </c>
      <c r="O3305" s="4">
        <v>34607.14</v>
      </c>
      <c r="P3305" t="s">
        <v>23</v>
      </c>
      <c r="Q3305" t="str" cm="1">
        <f t="array" ref="Q3305">_xlfn.IFS(
O3305&lt;50000,"Low Salary (&lt;$50K)",
O3305&lt;90000,"Lower Middle ($50K-$90K)",
O3305&lt;130000,"Middle ($90K-$130K)",
O3305&lt;170000,"Upper Middle ($130K-$170K)",
O3305&gt;=170000,"High Salary (&gt;$170K)"
)</f>
        <v>Low Salary (&lt;$50K)</v>
      </c>
      <c r="R3305" t="str" cm="1">
        <f t="array" ref="R3305">_xlfn.IFS(
G3305&lt;=2,"New Customers (0-2Y)",
G3305&lt;=5,"Growing Customers (3-5Y)",
G3305&lt;=8,"Established Customers (6-8Y)",
G3305&lt;=10,"Loyal Customers (9-10Y)"
)</f>
        <v>Growing Customers (3-5Y)</v>
      </c>
    </row>
    <row r="3306" spans="1:18" x14ac:dyDescent="0.35">
      <c r="A3306">
        <v>15676513</v>
      </c>
      <c r="B3306" t="s">
        <v>439</v>
      </c>
      <c r="C3306" t="s">
        <v>42</v>
      </c>
      <c r="D3306" t="s">
        <v>39</v>
      </c>
      <c r="E3306">
        <v>35</v>
      </c>
      <c r="F3306" t="s">
        <v>19</v>
      </c>
      <c r="G3306">
        <v>8</v>
      </c>
      <c r="H3306" s="4">
        <v>71553.83</v>
      </c>
      <c r="I3306" t="s">
        <v>29</v>
      </c>
      <c r="J3306">
        <v>1</v>
      </c>
      <c r="K3306">
        <v>601</v>
      </c>
      <c r="L3306" t="s">
        <v>20</v>
      </c>
      <c r="M3306" t="s">
        <v>21</v>
      </c>
      <c r="N3306" t="s">
        <v>32</v>
      </c>
      <c r="O3306" s="4">
        <v>177384.45</v>
      </c>
      <c r="P3306" t="s">
        <v>28</v>
      </c>
      <c r="Q3306" t="str" cm="1">
        <f t="array" ref="Q3306">_xlfn.IFS(
O3306&lt;50000,"Low Salary (&lt;$50K)",
O3306&lt;90000,"Lower Middle ($50K-$90K)",
O3306&lt;130000,"Middle ($90K-$130K)",
O3306&lt;170000,"Upper Middle ($130K-$170K)",
O3306&gt;=170000,"High Salary (&gt;$170K)"
)</f>
        <v>High Salary (&gt;$170K)</v>
      </c>
      <c r="R3306" t="str" cm="1">
        <f t="array" ref="R3306">_xlfn.IFS(
G3306&lt;=2,"New Customers (0-2Y)",
G3306&lt;=5,"Growing Customers (3-5Y)",
G3306&lt;=8,"Established Customers (6-8Y)",
G3306&lt;=10,"Loyal Customers (9-10Y)"
)</f>
        <v>Established Customers (6-8Y)</v>
      </c>
    </row>
    <row r="3307" spans="1:18" x14ac:dyDescent="0.35">
      <c r="A3307">
        <v>15574072</v>
      </c>
      <c r="B3307" t="s">
        <v>244</v>
      </c>
      <c r="C3307" t="s">
        <v>17</v>
      </c>
      <c r="D3307" t="s">
        <v>18</v>
      </c>
      <c r="E3307">
        <v>62</v>
      </c>
      <c r="F3307" t="s">
        <v>2967</v>
      </c>
      <c r="G3307">
        <v>8</v>
      </c>
      <c r="H3307" s="4">
        <v>0</v>
      </c>
      <c r="I3307" t="s">
        <v>24</v>
      </c>
      <c r="J3307">
        <v>1</v>
      </c>
      <c r="K3307">
        <v>786</v>
      </c>
      <c r="L3307" t="s">
        <v>37</v>
      </c>
      <c r="M3307" t="s">
        <v>21</v>
      </c>
      <c r="N3307" t="s">
        <v>22</v>
      </c>
      <c r="O3307" s="4">
        <v>165702.64000000001</v>
      </c>
      <c r="P3307" t="s">
        <v>28</v>
      </c>
      <c r="Q3307" t="str" cm="1">
        <f t="array" ref="Q3307">_xlfn.IFS(
O3307&lt;50000,"Low Salary (&lt;$50K)",
O3307&lt;90000,"Lower Middle ($50K-$90K)",
O3307&lt;130000,"Middle ($90K-$130K)",
O3307&lt;170000,"Upper Middle ($130K-$170K)",
O3307&gt;=170000,"High Salary (&gt;$170K)"
)</f>
        <v>Upper Middle ($130K-$170K)</v>
      </c>
      <c r="R3307" t="str" cm="1">
        <f t="array" ref="R3307">_xlfn.IFS(
G3307&lt;=2,"New Customers (0-2Y)",
G3307&lt;=5,"Growing Customers (3-5Y)",
G3307&lt;=8,"Established Customers (6-8Y)",
G3307&lt;=10,"Loyal Customers (9-10Y)"
)</f>
        <v>Established Customers (6-8Y)</v>
      </c>
    </row>
    <row r="3308" spans="1:18" x14ac:dyDescent="0.35">
      <c r="A3308">
        <v>15633854</v>
      </c>
      <c r="B3308" t="s">
        <v>197</v>
      </c>
      <c r="C3308" t="s">
        <v>17</v>
      </c>
      <c r="D3308" t="s">
        <v>18</v>
      </c>
      <c r="E3308">
        <v>40</v>
      </c>
      <c r="F3308" t="s">
        <v>19</v>
      </c>
      <c r="G3308">
        <v>3</v>
      </c>
      <c r="H3308" s="4">
        <v>0</v>
      </c>
      <c r="I3308" t="s">
        <v>24</v>
      </c>
      <c r="J3308">
        <v>2</v>
      </c>
      <c r="K3308">
        <v>654</v>
      </c>
      <c r="L3308" t="s">
        <v>20</v>
      </c>
      <c r="M3308" t="s">
        <v>21</v>
      </c>
      <c r="N3308" t="s">
        <v>32</v>
      </c>
      <c r="O3308" s="4">
        <v>167889.1</v>
      </c>
      <c r="P3308" t="s">
        <v>28</v>
      </c>
      <c r="Q3308" t="str" cm="1">
        <f t="array" ref="Q3308">_xlfn.IFS(
O3308&lt;50000,"Low Salary (&lt;$50K)",
O3308&lt;90000,"Lower Middle ($50K-$90K)",
O3308&lt;130000,"Middle ($90K-$130K)",
O3308&lt;170000,"Upper Middle ($130K-$170K)",
O3308&gt;=170000,"High Salary (&gt;$170K)"
)</f>
        <v>Upper Middle ($130K-$170K)</v>
      </c>
      <c r="R3308" t="str" cm="1">
        <f t="array" ref="R3308">_xlfn.IFS(
G3308&lt;=2,"New Customers (0-2Y)",
G3308&lt;=5,"Growing Customers (3-5Y)",
G3308&lt;=8,"Established Customers (6-8Y)",
G3308&lt;=10,"Loyal Customers (9-10Y)"
)</f>
        <v>Growing Customers (3-5Y)</v>
      </c>
    </row>
    <row r="3309" spans="1:18" x14ac:dyDescent="0.35">
      <c r="A3309">
        <v>15618566</v>
      </c>
      <c r="B3309" t="s">
        <v>810</v>
      </c>
      <c r="C3309" t="s">
        <v>17</v>
      </c>
      <c r="D3309" t="s">
        <v>18</v>
      </c>
      <c r="E3309">
        <v>38</v>
      </c>
      <c r="F3309" t="s">
        <v>19</v>
      </c>
      <c r="G3309">
        <v>7</v>
      </c>
      <c r="H3309" s="4">
        <v>0</v>
      </c>
      <c r="I3309" t="s">
        <v>24</v>
      </c>
      <c r="J3309">
        <v>2</v>
      </c>
      <c r="K3309">
        <v>572</v>
      </c>
      <c r="L3309" t="s">
        <v>31</v>
      </c>
      <c r="M3309" t="s">
        <v>21</v>
      </c>
      <c r="N3309" t="s">
        <v>22</v>
      </c>
      <c r="O3309" s="4">
        <v>133122.62</v>
      </c>
      <c r="P3309" t="s">
        <v>28</v>
      </c>
      <c r="Q3309" t="str" cm="1">
        <f t="array" ref="Q3309">_xlfn.IFS(
O3309&lt;50000,"Low Salary (&lt;$50K)",
O3309&lt;90000,"Lower Middle ($50K-$90K)",
O3309&lt;130000,"Middle ($90K-$130K)",
O3309&lt;170000,"Upper Middle ($130K-$170K)",
O3309&gt;=170000,"High Salary (&gt;$170K)"
)</f>
        <v>Upper Middle ($130K-$170K)</v>
      </c>
      <c r="R3309" t="str" cm="1">
        <f t="array" ref="R3309">_xlfn.IFS(
G3309&lt;=2,"New Customers (0-2Y)",
G3309&lt;=5,"Growing Customers (3-5Y)",
G3309&lt;=8,"Established Customers (6-8Y)",
G3309&lt;=10,"Loyal Customers (9-10Y)"
)</f>
        <v>Established Customers (6-8Y)</v>
      </c>
    </row>
    <row r="3310" spans="1:18" x14ac:dyDescent="0.35">
      <c r="A3310">
        <v>15733014</v>
      </c>
      <c r="B3310" t="s">
        <v>355</v>
      </c>
      <c r="C3310" t="s">
        <v>17</v>
      </c>
      <c r="D3310" t="s">
        <v>18</v>
      </c>
      <c r="E3310">
        <v>62</v>
      </c>
      <c r="F3310" t="s">
        <v>2967</v>
      </c>
      <c r="G3310">
        <v>10</v>
      </c>
      <c r="H3310" s="4">
        <v>64667.95</v>
      </c>
      <c r="I3310" t="s">
        <v>29</v>
      </c>
      <c r="J3310">
        <v>2</v>
      </c>
      <c r="K3310">
        <v>813</v>
      </c>
      <c r="L3310" t="s">
        <v>37</v>
      </c>
      <c r="M3310" t="s">
        <v>27</v>
      </c>
      <c r="N3310" t="s">
        <v>22</v>
      </c>
      <c r="O3310" s="4">
        <v>140454.14000000001</v>
      </c>
      <c r="P3310" t="s">
        <v>28</v>
      </c>
      <c r="Q3310" t="str" cm="1">
        <f t="array" ref="Q3310">_xlfn.IFS(
O3310&lt;50000,"Low Salary (&lt;$50K)",
O3310&lt;90000,"Lower Middle ($50K-$90K)",
O3310&lt;130000,"Middle ($90K-$130K)",
O3310&lt;170000,"Upper Middle ($130K-$170K)",
O3310&gt;=170000,"High Salary (&gt;$170K)"
)</f>
        <v>Upper Middle ($130K-$170K)</v>
      </c>
      <c r="R3310" t="str" cm="1">
        <f t="array" ref="R3310">_xlfn.IFS(
G3310&lt;=2,"New Customers (0-2Y)",
G3310&lt;=5,"Growing Customers (3-5Y)",
G3310&lt;=8,"Established Customers (6-8Y)",
G3310&lt;=10,"Loyal Customers (9-10Y)"
)</f>
        <v>Loyal Customers (9-10Y)</v>
      </c>
    </row>
    <row r="3311" spans="1:18" x14ac:dyDescent="0.35">
      <c r="A3311">
        <v>15753343</v>
      </c>
      <c r="B3311" t="s">
        <v>451</v>
      </c>
      <c r="C3311" t="s">
        <v>17</v>
      </c>
      <c r="D3311" t="s">
        <v>18</v>
      </c>
      <c r="E3311">
        <v>28</v>
      </c>
      <c r="F3311" t="s">
        <v>43</v>
      </c>
      <c r="G3311">
        <v>2</v>
      </c>
      <c r="H3311" s="4">
        <v>121164.11</v>
      </c>
      <c r="I3311" t="s">
        <v>33</v>
      </c>
      <c r="J3311">
        <v>1</v>
      </c>
      <c r="K3311">
        <v>523</v>
      </c>
      <c r="L3311" t="s">
        <v>31</v>
      </c>
      <c r="M3311" t="s">
        <v>21</v>
      </c>
      <c r="N3311" t="s">
        <v>22</v>
      </c>
      <c r="O3311" s="4">
        <v>59938.81</v>
      </c>
      <c r="P3311" t="s">
        <v>28</v>
      </c>
      <c r="Q3311" t="str" cm="1">
        <f t="array" ref="Q3311">_xlfn.IFS(
O3311&lt;50000,"Low Salary (&lt;$50K)",
O3311&lt;90000,"Lower Middle ($50K-$90K)",
O3311&lt;130000,"Middle ($90K-$130K)",
O3311&lt;170000,"Upper Middle ($130K-$170K)",
O3311&gt;=170000,"High Salary (&gt;$170K)"
)</f>
        <v>Lower Middle ($50K-$90K)</v>
      </c>
      <c r="R3311" t="str" cm="1">
        <f t="array" ref="R3311">_xlfn.IFS(
G3311&lt;=2,"New Customers (0-2Y)",
G3311&lt;=5,"Growing Customers (3-5Y)",
G3311&lt;=8,"Established Customers (6-8Y)",
G3311&lt;=10,"Loyal Customers (9-10Y)"
)</f>
        <v>New Customers (0-2Y)</v>
      </c>
    </row>
    <row r="3312" spans="1:18" x14ac:dyDescent="0.35">
      <c r="A3312">
        <v>15746076</v>
      </c>
      <c r="B3312" t="s">
        <v>1191</v>
      </c>
      <c r="C3312" t="s">
        <v>26</v>
      </c>
      <c r="D3312" t="s">
        <v>39</v>
      </c>
      <c r="E3312">
        <v>50</v>
      </c>
      <c r="F3312" t="s">
        <v>19</v>
      </c>
      <c r="G3312">
        <v>3</v>
      </c>
      <c r="H3312" s="4">
        <v>0</v>
      </c>
      <c r="I3312" t="s">
        <v>24</v>
      </c>
      <c r="J3312">
        <v>2</v>
      </c>
      <c r="K3312">
        <v>506</v>
      </c>
      <c r="L3312" t="s">
        <v>31</v>
      </c>
      <c r="M3312" t="s">
        <v>21</v>
      </c>
      <c r="N3312" t="s">
        <v>32</v>
      </c>
      <c r="O3312" s="4">
        <v>12016.79</v>
      </c>
      <c r="P3312" t="s">
        <v>28</v>
      </c>
      <c r="Q3312" t="str" cm="1">
        <f t="array" ref="Q3312">_xlfn.IFS(
O3312&lt;50000,"Low Salary (&lt;$50K)",
O3312&lt;90000,"Lower Middle ($50K-$90K)",
O3312&lt;130000,"Middle ($90K-$130K)",
O3312&lt;170000,"Upper Middle ($130K-$170K)",
O3312&gt;=170000,"High Salary (&gt;$170K)"
)</f>
        <v>Low Salary (&lt;$50K)</v>
      </c>
      <c r="R3312" t="str" cm="1">
        <f t="array" ref="R3312">_xlfn.IFS(
G3312&lt;=2,"New Customers (0-2Y)",
G3312&lt;=5,"Growing Customers (3-5Y)",
G3312&lt;=8,"Established Customers (6-8Y)",
G3312&lt;=10,"Loyal Customers (9-10Y)"
)</f>
        <v>Growing Customers (3-5Y)</v>
      </c>
    </row>
    <row r="3313" spans="1:18" x14ac:dyDescent="0.35">
      <c r="A3313">
        <v>15608226</v>
      </c>
      <c r="B3313" t="s">
        <v>1641</v>
      </c>
      <c r="C3313" t="s">
        <v>26</v>
      </c>
      <c r="D3313" t="s">
        <v>39</v>
      </c>
      <c r="E3313">
        <v>72</v>
      </c>
      <c r="F3313" t="s">
        <v>2967</v>
      </c>
      <c r="G3313">
        <v>3</v>
      </c>
      <c r="H3313" s="4">
        <v>98903.06</v>
      </c>
      <c r="I3313" t="s">
        <v>29</v>
      </c>
      <c r="J3313">
        <v>1</v>
      </c>
      <c r="K3313">
        <v>513</v>
      </c>
      <c r="L3313" t="s">
        <v>31</v>
      </c>
      <c r="M3313" t="s">
        <v>21</v>
      </c>
      <c r="N3313" t="s">
        <v>22</v>
      </c>
      <c r="O3313" s="4">
        <v>81251.240000000005</v>
      </c>
      <c r="P3313" t="s">
        <v>28</v>
      </c>
      <c r="Q3313" t="str" cm="1">
        <f t="array" ref="Q3313">_xlfn.IFS(
O3313&lt;50000,"Low Salary (&lt;$50K)",
O3313&lt;90000,"Lower Middle ($50K-$90K)",
O3313&lt;130000,"Middle ($90K-$130K)",
O3313&lt;170000,"Upper Middle ($130K-$170K)",
O3313&gt;=170000,"High Salary (&gt;$170K)"
)</f>
        <v>Lower Middle ($50K-$90K)</v>
      </c>
      <c r="R3313" t="str" cm="1">
        <f t="array" ref="R3313">_xlfn.IFS(
G3313&lt;=2,"New Customers (0-2Y)",
G3313&lt;=5,"Growing Customers (3-5Y)",
G3313&lt;=8,"Established Customers (6-8Y)",
G3313&lt;=10,"Loyal Customers (9-10Y)"
)</f>
        <v>Growing Customers (3-5Y)</v>
      </c>
    </row>
    <row r="3314" spans="1:18" x14ac:dyDescent="0.35">
      <c r="A3314">
        <v>15605684</v>
      </c>
      <c r="B3314" t="s">
        <v>1642</v>
      </c>
      <c r="C3314" t="s">
        <v>17</v>
      </c>
      <c r="D3314" t="s">
        <v>18</v>
      </c>
      <c r="E3314">
        <v>31</v>
      </c>
      <c r="F3314" t="s">
        <v>19</v>
      </c>
      <c r="G3314">
        <v>7</v>
      </c>
      <c r="H3314" s="4">
        <v>104158.84</v>
      </c>
      <c r="I3314" t="s">
        <v>33</v>
      </c>
      <c r="J3314">
        <v>1</v>
      </c>
      <c r="K3314">
        <v>664</v>
      </c>
      <c r="L3314" t="s">
        <v>35</v>
      </c>
      <c r="M3314" t="s">
        <v>21</v>
      </c>
      <c r="N3314" t="s">
        <v>32</v>
      </c>
      <c r="O3314" s="4">
        <v>134169.85</v>
      </c>
      <c r="P3314" t="s">
        <v>28</v>
      </c>
      <c r="Q3314" t="str" cm="1">
        <f t="array" ref="Q3314">_xlfn.IFS(
O3314&lt;50000,"Low Salary (&lt;$50K)",
O3314&lt;90000,"Lower Middle ($50K-$90K)",
O3314&lt;130000,"Middle ($90K-$130K)",
O3314&lt;170000,"Upper Middle ($130K-$170K)",
O3314&gt;=170000,"High Salary (&gt;$170K)"
)</f>
        <v>Upper Middle ($130K-$170K)</v>
      </c>
      <c r="R3314" t="str" cm="1">
        <f t="array" ref="R3314">_xlfn.IFS(
G3314&lt;=2,"New Customers (0-2Y)",
G3314&lt;=5,"Growing Customers (3-5Y)",
G3314&lt;=8,"Established Customers (6-8Y)",
G3314&lt;=10,"Loyal Customers (9-10Y)"
)</f>
        <v>Established Customers (6-8Y)</v>
      </c>
    </row>
    <row r="3315" spans="1:18" x14ac:dyDescent="0.35">
      <c r="A3315">
        <v>15638988</v>
      </c>
      <c r="B3315" t="s">
        <v>134</v>
      </c>
      <c r="C3315" t="s">
        <v>17</v>
      </c>
      <c r="D3315" t="s">
        <v>39</v>
      </c>
      <c r="E3315">
        <v>54</v>
      </c>
      <c r="F3315" t="s">
        <v>19</v>
      </c>
      <c r="G3315">
        <v>6</v>
      </c>
      <c r="H3315" s="4">
        <v>0</v>
      </c>
      <c r="I3315" t="s">
        <v>24</v>
      </c>
      <c r="J3315">
        <v>2</v>
      </c>
      <c r="K3315">
        <v>684</v>
      </c>
      <c r="L3315" t="s">
        <v>35</v>
      </c>
      <c r="M3315" t="s">
        <v>21</v>
      </c>
      <c r="N3315" t="s">
        <v>22</v>
      </c>
      <c r="O3315" s="4">
        <v>94888.6</v>
      </c>
      <c r="P3315" t="s">
        <v>28</v>
      </c>
      <c r="Q3315" t="str" cm="1">
        <f t="array" ref="Q3315">_xlfn.IFS(
O3315&lt;50000,"Low Salary (&lt;$50K)",
O3315&lt;90000,"Lower Middle ($50K-$90K)",
O3315&lt;130000,"Middle ($90K-$130K)",
O3315&lt;170000,"Upper Middle ($130K-$170K)",
O3315&gt;=170000,"High Salary (&gt;$170K)"
)</f>
        <v>Middle ($90K-$130K)</v>
      </c>
      <c r="R3315" t="str" cm="1">
        <f t="array" ref="R3315">_xlfn.IFS(
G3315&lt;=2,"New Customers (0-2Y)",
G3315&lt;=5,"Growing Customers (3-5Y)",
G3315&lt;=8,"Established Customers (6-8Y)",
G3315&lt;=10,"Loyal Customers (9-10Y)"
)</f>
        <v>Established Customers (6-8Y)</v>
      </c>
    </row>
    <row r="3316" spans="1:18" x14ac:dyDescent="0.35">
      <c r="A3316">
        <v>15628767</v>
      </c>
      <c r="B3316" t="s">
        <v>1643</v>
      </c>
      <c r="C3316" t="s">
        <v>26</v>
      </c>
      <c r="D3316" t="s">
        <v>18</v>
      </c>
      <c r="E3316">
        <v>63</v>
      </c>
      <c r="F3316" t="s">
        <v>2967</v>
      </c>
      <c r="G3316">
        <v>3</v>
      </c>
      <c r="H3316" s="4">
        <v>139529.93</v>
      </c>
      <c r="I3316" t="s">
        <v>33</v>
      </c>
      <c r="J3316">
        <v>2</v>
      </c>
      <c r="K3316">
        <v>608</v>
      </c>
      <c r="L3316" t="s">
        <v>20</v>
      </c>
      <c r="M3316" t="s">
        <v>21</v>
      </c>
      <c r="N3316" t="s">
        <v>22</v>
      </c>
      <c r="O3316" s="4">
        <v>175696.16</v>
      </c>
      <c r="P3316" t="s">
        <v>23</v>
      </c>
      <c r="Q3316" t="str" cm="1">
        <f t="array" ref="Q3316">_xlfn.IFS(
O3316&lt;50000,"Low Salary (&lt;$50K)",
O3316&lt;90000,"Lower Middle ($50K-$90K)",
O3316&lt;130000,"Middle ($90K-$130K)",
O3316&lt;170000,"Upper Middle ($130K-$170K)",
O3316&gt;=170000,"High Salary (&gt;$170K)"
)</f>
        <v>High Salary (&gt;$170K)</v>
      </c>
      <c r="R3316" t="str" cm="1">
        <f t="array" ref="R3316">_xlfn.IFS(
G3316&lt;=2,"New Customers (0-2Y)",
G3316&lt;=5,"Growing Customers (3-5Y)",
G3316&lt;=8,"Established Customers (6-8Y)",
G3316&lt;=10,"Loyal Customers (9-10Y)"
)</f>
        <v>Growing Customers (3-5Y)</v>
      </c>
    </row>
    <row r="3317" spans="1:18" x14ac:dyDescent="0.35">
      <c r="A3317">
        <v>15737977</v>
      </c>
      <c r="B3317" t="s">
        <v>1644</v>
      </c>
      <c r="C3317" t="s">
        <v>17</v>
      </c>
      <c r="D3317" t="s">
        <v>18</v>
      </c>
      <c r="E3317">
        <v>25</v>
      </c>
      <c r="F3317" t="s">
        <v>43</v>
      </c>
      <c r="G3317">
        <v>6</v>
      </c>
      <c r="H3317" s="4">
        <v>0</v>
      </c>
      <c r="I3317" t="s">
        <v>24</v>
      </c>
      <c r="J3317">
        <v>2</v>
      </c>
      <c r="K3317">
        <v>527</v>
      </c>
      <c r="L3317" t="s">
        <v>31</v>
      </c>
      <c r="M3317" t="s">
        <v>27</v>
      </c>
      <c r="N3317" t="s">
        <v>22</v>
      </c>
      <c r="O3317" s="4">
        <v>96758.58</v>
      </c>
      <c r="P3317" t="s">
        <v>28</v>
      </c>
      <c r="Q3317" t="str" cm="1">
        <f t="array" ref="Q3317">_xlfn.IFS(
O3317&lt;50000,"Low Salary (&lt;$50K)",
O3317&lt;90000,"Lower Middle ($50K-$90K)",
O3317&lt;130000,"Middle ($90K-$130K)",
O3317&lt;170000,"Upper Middle ($130K-$170K)",
O3317&gt;=170000,"High Salary (&gt;$170K)"
)</f>
        <v>Middle ($90K-$130K)</v>
      </c>
      <c r="R3317" t="str" cm="1">
        <f t="array" ref="R3317">_xlfn.IFS(
G3317&lt;=2,"New Customers (0-2Y)",
G3317&lt;=5,"Growing Customers (3-5Y)",
G3317&lt;=8,"Established Customers (6-8Y)",
G3317&lt;=10,"Loyal Customers (9-10Y)"
)</f>
        <v>Established Customers (6-8Y)</v>
      </c>
    </row>
    <row r="3318" spans="1:18" x14ac:dyDescent="0.35">
      <c r="A3318">
        <v>15758116</v>
      </c>
      <c r="B3318" t="s">
        <v>277</v>
      </c>
      <c r="C3318" t="s">
        <v>17</v>
      </c>
      <c r="D3318" t="s">
        <v>39</v>
      </c>
      <c r="E3318">
        <v>53</v>
      </c>
      <c r="F3318" t="s">
        <v>19</v>
      </c>
      <c r="G3318">
        <v>5</v>
      </c>
      <c r="H3318" s="4">
        <v>64646.7</v>
      </c>
      <c r="I3318" t="s">
        <v>29</v>
      </c>
      <c r="J3318">
        <v>1</v>
      </c>
      <c r="K3318">
        <v>666</v>
      </c>
      <c r="L3318" t="s">
        <v>35</v>
      </c>
      <c r="M3318" t="s">
        <v>21</v>
      </c>
      <c r="N3318" t="s">
        <v>32</v>
      </c>
      <c r="O3318" s="4">
        <v>128019.48</v>
      </c>
      <c r="P3318" t="s">
        <v>23</v>
      </c>
      <c r="Q3318" t="str" cm="1">
        <f t="array" ref="Q3318">_xlfn.IFS(
O3318&lt;50000,"Low Salary (&lt;$50K)",
O3318&lt;90000,"Lower Middle ($50K-$90K)",
O3318&lt;130000,"Middle ($90K-$130K)",
O3318&lt;170000,"Upper Middle ($130K-$170K)",
O3318&gt;=170000,"High Salary (&gt;$170K)"
)</f>
        <v>Middle ($90K-$130K)</v>
      </c>
      <c r="R3318" t="str" cm="1">
        <f t="array" ref="R3318">_xlfn.IFS(
G3318&lt;=2,"New Customers (0-2Y)",
G3318&lt;=5,"Growing Customers (3-5Y)",
G3318&lt;=8,"Established Customers (6-8Y)",
G3318&lt;=10,"Loyal Customers (9-10Y)"
)</f>
        <v>Growing Customers (3-5Y)</v>
      </c>
    </row>
    <row r="3319" spans="1:18" x14ac:dyDescent="0.35">
      <c r="A3319">
        <v>15575119</v>
      </c>
      <c r="B3319" t="s">
        <v>267</v>
      </c>
      <c r="C3319" t="s">
        <v>17</v>
      </c>
      <c r="D3319" t="s">
        <v>39</v>
      </c>
      <c r="E3319">
        <v>71</v>
      </c>
      <c r="F3319" t="s">
        <v>2967</v>
      </c>
      <c r="G3319">
        <v>3</v>
      </c>
      <c r="H3319" s="4">
        <v>0</v>
      </c>
      <c r="I3319" t="s">
        <v>24</v>
      </c>
      <c r="J3319">
        <v>2</v>
      </c>
      <c r="K3319">
        <v>779</v>
      </c>
      <c r="L3319" t="s">
        <v>35</v>
      </c>
      <c r="M3319" t="s">
        <v>21</v>
      </c>
      <c r="N3319" t="s">
        <v>22</v>
      </c>
      <c r="O3319" s="4">
        <v>146895.35999999999</v>
      </c>
      <c r="P3319" t="s">
        <v>23</v>
      </c>
      <c r="Q3319" t="str" cm="1">
        <f t="array" ref="Q3319">_xlfn.IFS(
O3319&lt;50000,"Low Salary (&lt;$50K)",
O3319&lt;90000,"Lower Middle ($50K-$90K)",
O3319&lt;130000,"Middle ($90K-$130K)",
O3319&lt;170000,"Upper Middle ($130K-$170K)",
O3319&gt;=170000,"High Salary (&gt;$170K)"
)</f>
        <v>Upper Middle ($130K-$170K)</v>
      </c>
      <c r="R3319" t="str" cm="1">
        <f t="array" ref="R3319">_xlfn.IFS(
G3319&lt;=2,"New Customers (0-2Y)",
G3319&lt;=5,"Growing Customers (3-5Y)",
G3319&lt;=8,"Established Customers (6-8Y)",
G3319&lt;=10,"Loyal Customers (9-10Y)"
)</f>
        <v>Growing Customers (3-5Y)</v>
      </c>
    </row>
    <row r="3320" spans="1:18" x14ac:dyDescent="0.35">
      <c r="A3320">
        <v>15625126</v>
      </c>
      <c r="B3320" t="s">
        <v>149</v>
      </c>
      <c r="C3320" t="s">
        <v>17</v>
      </c>
      <c r="D3320" t="s">
        <v>18</v>
      </c>
      <c r="E3320">
        <v>40</v>
      </c>
      <c r="F3320" t="s">
        <v>19</v>
      </c>
      <c r="G3320">
        <v>6</v>
      </c>
      <c r="H3320" s="4">
        <v>0</v>
      </c>
      <c r="I3320" t="s">
        <v>24</v>
      </c>
      <c r="J3320">
        <v>2</v>
      </c>
      <c r="K3320">
        <v>629</v>
      </c>
      <c r="L3320" t="s">
        <v>20</v>
      </c>
      <c r="M3320" t="s">
        <v>21</v>
      </c>
      <c r="N3320" t="s">
        <v>22</v>
      </c>
      <c r="O3320" s="4">
        <v>139356.29999999999</v>
      </c>
      <c r="P3320" t="s">
        <v>28</v>
      </c>
      <c r="Q3320" t="str" cm="1">
        <f t="array" ref="Q3320">_xlfn.IFS(
O3320&lt;50000,"Low Salary (&lt;$50K)",
O3320&lt;90000,"Lower Middle ($50K-$90K)",
O3320&lt;130000,"Middle ($90K-$130K)",
O3320&lt;170000,"Upper Middle ($130K-$170K)",
O3320&gt;=170000,"High Salary (&gt;$170K)"
)</f>
        <v>Upper Middle ($130K-$170K)</v>
      </c>
      <c r="R3320" t="str" cm="1">
        <f t="array" ref="R3320">_xlfn.IFS(
G3320&lt;=2,"New Customers (0-2Y)",
G3320&lt;=5,"Growing Customers (3-5Y)",
G3320&lt;=8,"Established Customers (6-8Y)",
G3320&lt;=10,"Loyal Customers (9-10Y)"
)</f>
        <v>Established Customers (6-8Y)</v>
      </c>
    </row>
    <row r="3321" spans="1:18" x14ac:dyDescent="0.35">
      <c r="A3321">
        <v>15567114</v>
      </c>
      <c r="B3321" t="s">
        <v>1645</v>
      </c>
      <c r="C3321" t="s">
        <v>17</v>
      </c>
      <c r="D3321" t="s">
        <v>39</v>
      </c>
      <c r="E3321">
        <v>35</v>
      </c>
      <c r="F3321" t="s">
        <v>19</v>
      </c>
      <c r="G3321">
        <v>1</v>
      </c>
      <c r="H3321" s="4">
        <v>118894.22</v>
      </c>
      <c r="I3321" t="s">
        <v>33</v>
      </c>
      <c r="J3321">
        <v>1</v>
      </c>
      <c r="K3321">
        <v>430</v>
      </c>
      <c r="L3321" t="s">
        <v>44</v>
      </c>
      <c r="M3321" t="s">
        <v>27</v>
      </c>
      <c r="N3321" t="s">
        <v>32</v>
      </c>
      <c r="O3321" s="4">
        <v>2923.61</v>
      </c>
      <c r="P3321" t="s">
        <v>28</v>
      </c>
      <c r="Q3321" t="str" cm="1">
        <f t="array" ref="Q3321">_xlfn.IFS(
O3321&lt;50000,"Low Salary (&lt;$50K)",
O3321&lt;90000,"Lower Middle ($50K-$90K)",
O3321&lt;130000,"Middle ($90K-$130K)",
O3321&lt;170000,"Upper Middle ($130K-$170K)",
O3321&gt;=170000,"High Salary (&gt;$170K)"
)</f>
        <v>Low Salary (&lt;$50K)</v>
      </c>
      <c r="R3321" t="str" cm="1">
        <f t="array" ref="R3321">_xlfn.IFS(
G3321&lt;=2,"New Customers (0-2Y)",
G3321&lt;=5,"Growing Customers (3-5Y)",
G3321&lt;=8,"Established Customers (6-8Y)",
G3321&lt;=10,"Loyal Customers (9-10Y)"
)</f>
        <v>New Customers (0-2Y)</v>
      </c>
    </row>
    <row r="3322" spans="1:18" x14ac:dyDescent="0.35">
      <c r="A3322">
        <v>15672242</v>
      </c>
      <c r="B3322" t="s">
        <v>1391</v>
      </c>
      <c r="C3322" t="s">
        <v>17</v>
      </c>
      <c r="D3322" t="s">
        <v>39</v>
      </c>
      <c r="E3322">
        <v>24</v>
      </c>
      <c r="F3322" t="s">
        <v>43</v>
      </c>
      <c r="G3322">
        <v>2</v>
      </c>
      <c r="H3322" s="4">
        <v>0</v>
      </c>
      <c r="I3322" t="s">
        <v>24</v>
      </c>
      <c r="J3322">
        <v>1</v>
      </c>
      <c r="K3322">
        <v>712</v>
      </c>
      <c r="L3322" t="s">
        <v>35</v>
      </c>
      <c r="M3322" t="s">
        <v>27</v>
      </c>
      <c r="N3322" t="s">
        <v>22</v>
      </c>
      <c r="O3322" s="4">
        <v>121232.51</v>
      </c>
      <c r="P3322" t="s">
        <v>28</v>
      </c>
      <c r="Q3322" t="str" cm="1">
        <f t="array" ref="Q3322">_xlfn.IFS(
O3322&lt;50000,"Low Salary (&lt;$50K)",
O3322&lt;90000,"Lower Middle ($50K-$90K)",
O3322&lt;130000,"Middle ($90K-$130K)",
O3322&lt;170000,"Upper Middle ($130K-$170K)",
O3322&gt;=170000,"High Salary (&gt;$170K)"
)</f>
        <v>Middle ($90K-$130K)</v>
      </c>
      <c r="R3322" t="str" cm="1">
        <f t="array" ref="R3322">_xlfn.IFS(
G3322&lt;=2,"New Customers (0-2Y)",
G3322&lt;=5,"Growing Customers (3-5Y)",
G3322&lt;=8,"Established Customers (6-8Y)",
G3322&lt;=10,"Loyal Customers (9-10Y)"
)</f>
        <v>New Customers (0-2Y)</v>
      </c>
    </row>
    <row r="3323" spans="1:18" x14ac:dyDescent="0.35">
      <c r="A3323">
        <v>15681327</v>
      </c>
      <c r="B3323" t="s">
        <v>1646</v>
      </c>
      <c r="C3323" t="s">
        <v>17</v>
      </c>
      <c r="D3323" t="s">
        <v>39</v>
      </c>
      <c r="E3323">
        <v>30</v>
      </c>
      <c r="F3323" t="s">
        <v>19</v>
      </c>
      <c r="G3323">
        <v>9</v>
      </c>
      <c r="H3323" s="4">
        <v>0</v>
      </c>
      <c r="I3323" t="s">
        <v>24</v>
      </c>
      <c r="J3323">
        <v>2</v>
      </c>
      <c r="K3323">
        <v>682</v>
      </c>
      <c r="L3323" t="s">
        <v>35</v>
      </c>
      <c r="M3323" t="s">
        <v>21</v>
      </c>
      <c r="N3323" t="s">
        <v>22</v>
      </c>
      <c r="O3323" s="4">
        <v>2053.42</v>
      </c>
      <c r="P3323" t="s">
        <v>28</v>
      </c>
      <c r="Q3323" t="str" cm="1">
        <f t="array" ref="Q3323">_xlfn.IFS(
O3323&lt;50000,"Low Salary (&lt;$50K)",
O3323&lt;90000,"Lower Middle ($50K-$90K)",
O3323&lt;130000,"Middle ($90K-$130K)",
O3323&lt;170000,"Upper Middle ($130K-$170K)",
O3323&gt;=170000,"High Salary (&gt;$170K)"
)</f>
        <v>Low Salary (&lt;$50K)</v>
      </c>
      <c r="R3323" t="str" cm="1">
        <f t="array" ref="R3323">_xlfn.IFS(
G3323&lt;=2,"New Customers (0-2Y)",
G3323&lt;=5,"Growing Customers (3-5Y)",
G3323&lt;=8,"Established Customers (6-8Y)",
G3323&lt;=10,"Loyal Customers (9-10Y)"
)</f>
        <v>Loyal Customers (9-10Y)</v>
      </c>
    </row>
    <row r="3324" spans="1:18" x14ac:dyDescent="0.35">
      <c r="A3324">
        <v>15802585</v>
      </c>
      <c r="B3324" t="s">
        <v>404</v>
      </c>
      <c r="C3324" t="s">
        <v>17</v>
      </c>
      <c r="D3324" t="s">
        <v>18</v>
      </c>
      <c r="E3324">
        <v>41</v>
      </c>
      <c r="F3324" t="s">
        <v>19</v>
      </c>
      <c r="G3324">
        <v>8</v>
      </c>
      <c r="H3324" s="4">
        <v>68213.990000000005</v>
      </c>
      <c r="I3324" t="s">
        <v>29</v>
      </c>
      <c r="J3324">
        <v>1</v>
      </c>
      <c r="K3324">
        <v>634</v>
      </c>
      <c r="L3324" t="s">
        <v>20</v>
      </c>
      <c r="M3324" t="s">
        <v>21</v>
      </c>
      <c r="N3324" t="s">
        <v>22</v>
      </c>
      <c r="O3324" s="4">
        <v>6382.46</v>
      </c>
      <c r="P3324" t="s">
        <v>28</v>
      </c>
      <c r="Q3324" t="str" cm="1">
        <f t="array" ref="Q3324">_xlfn.IFS(
O3324&lt;50000,"Low Salary (&lt;$50K)",
O3324&lt;90000,"Lower Middle ($50K-$90K)",
O3324&lt;130000,"Middle ($90K-$130K)",
O3324&lt;170000,"Upper Middle ($130K-$170K)",
O3324&gt;=170000,"High Salary (&gt;$170K)"
)</f>
        <v>Low Salary (&lt;$50K)</v>
      </c>
      <c r="R3324" t="str" cm="1">
        <f t="array" ref="R3324">_xlfn.IFS(
G3324&lt;=2,"New Customers (0-2Y)",
G3324&lt;=5,"Growing Customers (3-5Y)",
G3324&lt;=8,"Established Customers (6-8Y)",
G3324&lt;=10,"Loyal Customers (9-10Y)"
)</f>
        <v>Established Customers (6-8Y)</v>
      </c>
    </row>
    <row r="3325" spans="1:18" x14ac:dyDescent="0.35">
      <c r="A3325">
        <v>15740630</v>
      </c>
      <c r="B3325" t="s">
        <v>105</v>
      </c>
      <c r="C3325" t="s">
        <v>26</v>
      </c>
      <c r="D3325" t="s">
        <v>18</v>
      </c>
      <c r="E3325">
        <v>31</v>
      </c>
      <c r="F3325" t="s">
        <v>19</v>
      </c>
      <c r="G3325">
        <v>1</v>
      </c>
      <c r="H3325" s="4">
        <v>0</v>
      </c>
      <c r="I3325" t="s">
        <v>24</v>
      </c>
      <c r="J3325">
        <v>2</v>
      </c>
      <c r="K3325">
        <v>487</v>
      </c>
      <c r="L3325" t="s">
        <v>44</v>
      </c>
      <c r="M3325" t="s">
        <v>21</v>
      </c>
      <c r="N3325" t="s">
        <v>32</v>
      </c>
      <c r="O3325" s="4">
        <v>158750.13</v>
      </c>
      <c r="P3325" t="s">
        <v>28</v>
      </c>
      <c r="Q3325" t="str" cm="1">
        <f t="array" ref="Q3325">_xlfn.IFS(
O3325&lt;50000,"Low Salary (&lt;$50K)",
O3325&lt;90000,"Lower Middle ($50K-$90K)",
O3325&lt;130000,"Middle ($90K-$130K)",
O3325&lt;170000,"Upper Middle ($130K-$170K)",
O3325&gt;=170000,"High Salary (&gt;$170K)"
)</f>
        <v>Upper Middle ($130K-$170K)</v>
      </c>
      <c r="R3325" t="str" cm="1">
        <f t="array" ref="R3325">_xlfn.IFS(
G3325&lt;=2,"New Customers (0-2Y)",
G3325&lt;=5,"Growing Customers (3-5Y)",
G3325&lt;=8,"Established Customers (6-8Y)",
G3325&lt;=10,"Loyal Customers (9-10Y)"
)</f>
        <v>New Customers (0-2Y)</v>
      </c>
    </row>
    <row r="3326" spans="1:18" x14ac:dyDescent="0.35">
      <c r="A3326">
        <v>15815420</v>
      </c>
      <c r="B3326" t="s">
        <v>1647</v>
      </c>
      <c r="C3326" t="s">
        <v>26</v>
      </c>
      <c r="D3326" t="s">
        <v>39</v>
      </c>
      <c r="E3326">
        <v>47</v>
      </c>
      <c r="F3326" t="s">
        <v>19</v>
      </c>
      <c r="G3326">
        <v>8</v>
      </c>
      <c r="H3326" s="4">
        <v>139196</v>
      </c>
      <c r="I3326" t="s">
        <v>33</v>
      </c>
      <c r="J3326">
        <v>1</v>
      </c>
      <c r="K3326">
        <v>808</v>
      </c>
      <c r="L3326" t="s">
        <v>37</v>
      </c>
      <c r="M3326" t="s">
        <v>27</v>
      </c>
      <c r="N3326" t="s">
        <v>22</v>
      </c>
      <c r="O3326" s="4">
        <v>74028.36</v>
      </c>
      <c r="P3326" t="s">
        <v>28</v>
      </c>
      <c r="Q3326" t="str" cm="1">
        <f t="array" ref="Q3326">_xlfn.IFS(
O3326&lt;50000,"Low Salary (&lt;$50K)",
O3326&lt;90000,"Lower Middle ($50K-$90K)",
O3326&lt;130000,"Middle ($90K-$130K)",
O3326&lt;170000,"Upper Middle ($130K-$170K)",
O3326&gt;=170000,"High Salary (&gt;$170K)"
)</f>
        <v>Lower Middle ($50K-$90K)</v>
      </c>
      <c r="R3326" t="str" cm="1">
        <f t="array" ref="R3326">_xlfn.IFS(
G3326&lt;=2,"New Customers (0-2Y)",
G3326&lt;=5,"Growing Customers (3-5Y)",
G3326&lt;=8,"Established Customers (6-8Y)",
G3326&lt;=10,"Loyal Customers (9-10Y)"
)</f>
        <v>Established Customers (6-8Y)</v>
      </c>
    </row>
    <row r="3327" spans="1:18" x14ac:dyDescent="0.35">
      <c r="A3327">
        <v>15711468</v>
      </c>
      <c r="B3327" t="s">
        <v>1648</v>
      </c>
      <c r="C3327" t="s">
        <v>17</v>
      </c>
      <c r="D3327" t="s">
        <v>18</v>
      </c>
      <c r="E3327">
        <v>32</v>
      </c>
      <c r="F3327" t="s">
        <v>19</v>
      </c>
      <c r="G3327">
        <v>7</v>
      </c>
      <c r="H3327" s="4">
        <v>0</v>
      </c>
      <c r="I3327" t="s">
        <v>24</v>
      </c>
      <c r="J3327">
        <v>2</v>
      </c>
      <c r="K3327">
        <v>527</v>
      </c>
      <c r="L3327" t="s">
        <v>31</v>
      </c>
      <c r="M3327" t="s">
        <v>21</v>
      </c>
      <c r="N3327" t="s">
        <v>22</v>
      </c>
      <c r="O3327" s="4">
        <v>44099.75</v>
      </c>
      <c r="P3327" t="s">
        <v>28</v>
      </c>
      <c r="Q3327" t="str" cm="1">
        <f t="array" ref="Q3327">_xlfn.IFS(
O3327&lt;50000,"Low Salary (&lt;$50K)",
O3327&lt;90000,"Lower Middle ($50K-$90K)",
O3327&lt;130000,"Middle ($90K-$130K)",
O3327&lt;170000,"Upper Middle ($130K-$170K)",
O3327&gt;=170000,"High Salary (&gt;$170K)"
)</f>
        <v>Low Salary (&lt;$50K)</v>
      </c>
      <c r="R3327" t="str" cm="1">
        <f t="array" ref="R3327">_xlfn.IFS(
G3327&lt;=2,"New Customers (0-2Y)",
G3327&lt;=5,"Growing Customers (3-5Y)",
G3327&lt;=8,"Established Customers (6-8Y)",
G3327&lt;=10,"Loyal Customers (9-10Y)"
)</f>
        <v>Established Customers (6-8Y)</v>
      </c>
    </row>
    <row r="3328" spans="1:18" x14ac:dyDescent="0.35">
      <c r="A3328">
        <v>15799626</v>
      </c>
      <c r="B3328" t="s">
        <v>1649</v>
      </c>
      <c r="C3328" t="s">
        <v>42</v>
      </c>
      <c r="D3328" t="s">
        <v>39</v>
      </c>
      <c r="E3328">
        <v>50</v>
      </c>
      <c r="F3328" t="s">
        <v>19</v>
      </c>
      <c r="G3328">
        <v>4</v>
      </c>
      <c r="H3328" s="4">
        <v>126345.55</v>
      </c>
      <c r="I3328" t="s">
        <v>33</v>
      </c>
      <c r="J3328">
        <v>1</v>
      </c>
      <c r="K3328">
        <v>637</v>
      </c>
      <c r="L3328" t="s">
        <v>20</v>
      </c>
      <c r="M3328" t="s">
        <v>27</v>
      </c>
      <c r="N3328" t="s">
        <v>22</v>
      </c>
      <c r="O3328" s="4">
        <v>17323</v>
      </c>
      <c r="P3328" t="s">
        <v>23</v>
      </c>
      <c r="Q3328" t="str" cm="1">
        <f t="array" ref="Q3328">_xlfn.IFS(
O3328&lt;50000,"Low Salary (&lt;$50K)",
O3328&lt;90000,"Lower Middle ($50K-$90K)",
O3328&lt;130000,"Middle ($90K-$130K)",
O3328&lt;170000,"Upper Middle ($130K-$170K)",
O3328&gt;=170000,"High Salary (&gt;$170K)"
)</f>
        <v>Low Salary (&lt;$50K)</v>
      </c>
      <c r="R3328" t="str" cm="1">
        <f t="array" ref="R3328">_xlfn.IFS(
G3328&lt;=2,"New Customers (0-2Y)",
G3328&lt;=5,"Growing Customers (3-5Y)",
G3328&lt;=8,"Established Customers (6-8Y)",
G3328&lt;=10,"Loyal Customers (9-10Y)"
)</f>
        <v>Growing Customers (3-5Y)</v>
      </c>
    </row>
    <row r="3329" spans="1:18" x14ac:dyDescent="0.35">
      <c r="A3329">
        <v>15659325</v>
      </c>
      <c r="B3329" t="s">
        <v>1074</v>
      </c>
      <c r="C3329" t="s">
        <v>26</v>
      </c>
      <c r="D3329" t="s">
        <v>39</v>
      </c>
      <c r="E3329">
        <v>40</v>
      </c>
      <c r="F3329" t="s">
        <v>19</v>
      </c>
      <c r="G3329">
        <v>5</v>
      </c>
      <c r="H3329" s="4">
        <v>0</v>
      </c>
      <c r="I3329" t="s">
        <v>24</v>
      </c>
      <c r="J3329">
        <v>2</v>
      </c>
      <c r="K3329">
        <v>802</v>
      </c>
      <c r="L3329" t="s">
        <v>37</v>
      </c>
      <c r="M3329" t="s">
        <v>21</v>
      </c>
      <c r="N3329" t="s">
        <v>22</v>
      </c>
      <c r="O3329" s="4">
        <v>175043.69</v>
      </c>
      <c r="P3329" t="s">
        <v>28</v>
      </c>
      <c r="Q3329" t="str" cm="1">
        <f t="array" ref="Q3329">_xlfn.IFS(
O3329&lt;50000,"Low Salary (&lt;$50K)",
O3329&lt;90000,"Lower Middle ($50K-$90K)",
O3329&lt;130000,"Middle ($90K-$130K)",
O3329&lt;170000,"Upper Middle ($130K-$170K)",
O3329&gt;=170000,"High Salary (&gt;$170K)"
)</f>
        <v>High Salary (&gt;$170K)</v>
      </c>
      <c r="R3329" t="str" cm="1">
        <f t="array" ref="R3329">_xlfn.IFS(
G3329&lt;=2,"New Customers (0-2Y)",
G3329&lt;=5,"Growing Customers (3-5Y)",
G3329&lt;=8,"Established Customers (6-8Y)",
G3329&lt;=10,"Loyal Customers (9-10Y)"
)</f>
        <v>Growing Customers (3-5Y)</v>
      </c>
    </row>
    <row r="3330" spans="1:18" x14ac:dyDescent="0.35">
      <c r="A3330">
        <v>15651352</v>
      </c>
      <c r="B3330" t="s">
        <v>1650</v>
      </c>
      <c r="C3330" t="s">
        <v>17</v>
      </c>
      <c r="D3330" t="s">
        <v>18</v>
      </c>
      <c r="E3330">
        <v>38</v>
      </c>
      <c r="F3330" t="s">
        <v>19</v>
      </c>
      <c r="G3330">
        <v>2</v>
      </c>
      <c r="H3330" s="4">
        <v>0</v>
      </c>
      <c r="I3330" t="s">
        <v>24</v>
      </c>
      <c r="J3330">
        <v>1</v>
      </c>
      <c r="K3330">
        <v>529</v>
      </c>
      <c r="L3330" t="s">
        <v>31</v>
      </c>
      <c r="M3330" t="s">
        <v>21</v>
      </c>
      <c r="N3330" t="s">
        <v>32</v>
      </c>
      <c r="O3330" s="4">
        <v>146388.85</v>
      </c>
      <c r="P3330" t="s">
        <v>23</v>
      </c>
      <c r="Q3330" t="str" cm="1">
        <f t="array" ref="Q3330">_xlfn.IFS(
O3330&lt;50000,"Low Salary (&lt;$50K)",
O3330&lt;90000,"Lower Middle ($50K-$90K)",
O3330&lt;130000,"Middle ($90K-$130K)",
O3330&lt;170000,"Upper Middle ($130K-$170K)",
O3330&gt;=170000,"High Salary (&gt;$170K)"
)</f>
        <v>Upper Middle ($130K-$170K)</v>
      </c>
      <c r="R3330" t="str" cm="1">
        <f t="array" ref="R3330">_xlfn.IFS(
G3330&lt;=2,"New Customers (0-2Y)",
G3330&lt;=5,"Growing Customers (3-5Y)",
G3330&lt;=8,"Established Customers (6-8Y)",
G3330&lt;=10,"Loyal Customers (9-10Y)"
)</f>
        <v>New Customers (0-2Y)</v>
      </c>
    </row>
    <row r="3331" spans="1:18" x14ac:dyDescent="0.35">
      <c r="A3331">
        <v>15684925</v>
      </c>
      <c r="B3331" t="s">
        <v>1651</v>
      </c>
      <c r="C3331" t="s">
        <v>17</v>
      </c>
      <c r="D3331" t="s">
        <v>18</v>
      </c>
      <c r="E3331">
        <v>43</v>
      </c>
      <c r="F3331" t="s">
        <v>19</v>
      </c>
      <c r="G3331">
        <v>3</v>
      </c>
      <c r="H3331" s="4">
        <v>0</v>
      </c>
      <c r="I3331" t="s">
        <v>24</v>
      </c>
      <c r="J3331">
        <v>2</v>
      </c>
      <c r="K3331">
        <v>850</v>
      </c>
      <c r="L3331" t="s">
        <v>37</v>
      </c>
      <c r="M3331" t="s">
        <v>27</v>
      </c>
      <c r="N3331" t="s">
        <v>32</v>
      </c>
      <c r="O3331" s="4">
        <v>2465.8000000000002</v>
      </c>
      <c r="P3331" t="s">
        <v>28</v>
      </c>
      <c r="Q3331" t="str" cm="1">
        <f t="array" ref="Q3331">_xlfn.IFS(
O3331&lt;50000,"Low Salary (&lt;$50K)",
O3331&lt;90000,"Lower Middle ($50K-$90K)",
O3331&lt;130000,"Middle ($90K-$130K)",
O3331&lt;170000,"Upper Middle ($130K-$170K)",
O3331&gt;=170000,"High Salary (&gt;$170K)"
)</f>
        <v>Low Salary (&lt;$50K)</v>
      </c>
      <c r="R3331" t="str" cm="1">
        <f t="array" ref="R3331">_xlfn.IFS(
G3331&lt;=2,"New Customers (0-2Y)",
G3331&lt;=5,"Growing Customers (3-5Y)",
G3331&lt;=8,"Established Customers (6-8Y)",
G3331&lt;=10,"Loyal Customers (9-10Y)"
)</f>
        <v>Growing Customers (3-5Y)</v>
      </c>
    </row>
    <row r="3332" spans="1:18" x14ac:dyDescent="0.35">
      <c r="A3332">
        <v>15657439</v>
      </c>
      <c r="B3332" t="s">
        <v>1507</v>
      </c>
      <c r="C3332" t="s">
        <v>17</v>
      </c>
      <c r="D3332" t="s">
        <v>39</v>
      </c>
      <c r="E3332">
        <v>18</v>
      </c>
      <c r="F3332" t="s">
        <v>43</v>
      </c>
      <c r="G3332">
        <v>4</v>
      </c>
      <c r="H3332" s="4">
        <v>0</v>
      </c>
      <c r="I3332" t="s">
        <v>24</v>
      </c>
      <c r="J3332">
        <v>2</v>
      </c>
      <c r="K3332">
        <v>738</v>
      </c>
      <c r="L3332" t="s">
        <v>35</v>
      </c>
      <c r="M3332" t="s">
        <v>21</v>
      </c>
      <c r="N3332" t="s">
        <v>22</v>
      </c>
      <c r="O3332" s="4">
        <v>47799.15</v>
      </c>
      <c r="P3332" t="s">
        <v>28</v>
      </c>
      <c r="Q3332" t="str" cm="1">
        <f t="array" ref="Q3332">_xlfn.IFS(
O3332&lt;50000,"Low Salary (&lt;$50K)",
O3332&lt;90000,"Lower Middle ($50K-$90K)",
O3332&lt;130000,"Middle ($90K-$130K)",
O3332&lt;170000,"Upper Middle ($130K-$170K)",
O3332&gt;=170000,"High Salary (&gt;$170K)"
)</f>
        <v>Low Salary (&lt;$50K)</v>
      </c>
      <c r="R3332" t="str" cm="1">
        <f t="array" ref="R3332">_xlfn.IFS(
G3332&lt;=2,"New Customers (0-2Y)",
G3332&lt;=5,"Growing Customers (3-5Y)",
G3332&lt;=8,"Established Customers (6-8Y)",
G3332&lt;=10,"Loyal Customers (9-10Y)"
)</f>
        <v>Growing Customers (3-5Y)</v>
      </c>
    </row>
    <row r="3333" spans="1:18" x14ac:dyDescent="0.35">
      <c r="A3333">
        <v>15574122</v>
      </c>
      <c r="B3333" t="s">
        <v>170</v>
      </c>
      <c r="C3333" t="s">
        <v>17</v>
      </c>
      <c r="D3333" t="s">
        <v>39</v>
      </c>
      <c r="E3333">
        <v>34</v>
      </c>
      <c r="F3333" t="s">
        <v>19</v>
      </c>
      <c r="G3333">
        <v>5</v>
      </c>
      <c r="H3333" s="4">
        <v>129278.43</v>
      </c>
      <c r="I3333" t="s">
        <v>33</v>
      </c>
      <c r="J3333">
        <v>1</v>
      </c>
      <c r="K3333">
        <v>817</v>
      </c>
      <c r="L3333" t="s">
        <v>37</v>
      </c>
      <c r="M3333" t="s">
        <v>27</v>
      </c>
      <c r="N3333" t="s">
        <v>32</v>
      </c>
      <c r="O3333" s="4">
        <v>165562.84</v>
      </c>
      <c r="P3333" t="s">
        <v>28</v>
      </c>
      <c r="Q3333" t="str" cm="1">
        <f t="array" ref="Q3333">_xlfn.IFS(
O3333&lt;50000,"Low Salary (&lt;$50K)",
O3333&lt;90000,"Lower Middle ($50K-$90K)",
O3333&lt;130000,"Middle ($90K-$130K)",
O3333&lt;170000,"Upper Middle ($130K-$170K)",
O3333&gt;=170000,"High Salary (&gt;$170K)"
)</f>
        <v>Upper Middle ($130K-$170K)</v>
      </c>
      <c r="R3333" t="str" cm="1">
        <f t="array" ref="R3333">_xlfn.IFS(
G3333&lt;=2,"New Customers (0-2Y)",
G3333&lt;=5,"Growing Customers (3-5Y)",
G3333&lt;=8,"Established Customers (6-8Y)",
G3333&lt;=10,"Loyal Customers (9-10Y)"
)</f>
        <v>Growing Customers (3-5Y)</v>
      </c>
    </row>
    <row r="3334" spans="1:18" x14ac:dyDescent="0.35">
      <c r="A3334">
        <v>15720508</v>
      </c>
      <c r="B3334" t="s">
        <v>769</v>
      </c>
      <c r="C3334" t="s">
        <v>17</v>
      </c>
      <c r="D3334" t="s">
        <v>39</v>
      </c>
      <c r="E3334">
        <v>31</v>
      </c>
      <c r="F3334" t="s">
        <v>19</v>
      </c>
      <c r="G3334">
        <v>3</v>
      </c>
      <c r="H3334" s="4">
        <v>119558.35</v>
      </c>
      <c r="I3334" t="s">
        <v>33</v>
      </c>
      <c r="J3334">
        <v>1</v>
      </c>
      <c r="K3334">
        <v>735</v>
      </c>
      <c r="L3334" t="s">
        <v>35</v>
      </c>
      <c r="M3334" t="s">
        <v>27</v>
      </c>
      <c r="N3334" t="s">
        <v>32</v>
      </c>
      <c r="O3334" s="4">
        <v>72927.679999999993</v>
      </c>
      <c r="P3334" t="s">
        <v>28</v>
      </c>
      <c r="Q3334" t="str" cm="1">
        <f t="array" ref="Q3334">_xlfn.IFS(
O3334&lt;50000,"Low Salary (&lt;$50K)",
O3334&lt;90000,"Lower Middle ($50K-$90K)",
O3334&lt;130000,"Middle ($90K-$130K)",
O3334&lt;170000,"Upper Middle ($130K-$170K)",
O3334&gt;=170000,"High Salary (&gt;$170K)"
)</f>
        <v>Lower Middle ($50K-$90K)</v>
      </c>
      <c r="R3334" t="str" cm="1">
        <f t="array" ref="R3334">_xlfn.IFS(
G3334&lt;=2,"New Customers (0-2Y)",
G3334&lt;=5,"Growing Customers (3-5Y)",
G3334&lt;=8,"Established Customers (6-8Y)",
G3334&lt;=10,"Loyal Customers (9-10Y)"
)</f>
        <v>Growing Customers (3-5Y)</v>
      </c>
    </row>
    <row r="3335" spans="1:18" x14ac:dyDescent="0.35">
      <c r="A3335">
        <v>15599078</v>
      </c>
      <c r="B3335" t="s">
        <v>239</v>
      </c>
      <c r="C3335" t="s">
        <v>42</v>
      </c>
      <c r="D3335" t="s">
        <v>18</v>
      </c>
      <c r="E3335">
        <v>41</v>
      </c>
      <c r="F3335" t="s">
        <v>19</v>
      </c>
      <c r="G3335">
        <v>5</v>
      </c>
      <c r="H3335" s="4">
        <v>92467.58</v>
      </c>
      <c r="I3335" t="s">
        <v>29</v>
      </c>
      <c r="J3335">
        <v>1</v>
      </c>
      <c r="K3335">
        <v>619</v>
      </c>
      <c r="L3335" t="s">
        <v>20</v>
      </c>
      <c r="M3335" t="s">
        <v>21</v>
      </c>
      <c r="N3335" t="s">
        <v>32</v>
      </c>
      <c r="O3335" s="4">
        <v>38270.47</v>
      </c>
      <c r="P3335" t="s">
        <v>28</v>
      </c>
      <c r="Q3335" t="str" cm="1">
        <f t="array" ref="Q3335">_xlfn.IFS(
O3335&lt;50000,"Low Salary (&lt;$50K)",
O3335&lt;90000,"Lower Middle ($50K-$90K)",
O3335&lt;130000,"Middle ($90K-$130K)",
O3335&lt;170000,"Upper Middle ($130K-$170K)",
O3335&gt;=170000,"High Salary (&gt;$170K)"
)</f>
        <v>Low Salary (&lt;$50K)</v>
      </c>
      <c r="R3335" t="str" cm="1">
        <f t="array" ref="R3335">_xlfn.IFS(
G3335&lt;=2,"New Customers (0-2Y)",
G3335&lt;=5,"Growing Customers (3-5Y)",
G3335&lt;=8,"Established Customers (6-8Y)",
G3335&lt;=10,"Loyal Customers (9-10Y)"
)</f>
        <v>Growing Customers (3-5Y)</v>
      </c>
    </row>
    <row r="3336" spans="1:18" x14ac:dyDescent="0.35">
      <c r="A3336">
        <v>15702300</v>
      </c>
      <c r="B3336" t="s">
        <v>595</v>
      </c>
      <c r="C3336" t="s">
        <v>17</v>
      </c>
      <c r="D3336" t="s">
        <v>39</v>
      </c>
      <c r="E3336">
        <v>27</v>
      </c>
      <c r="F3336" t="s">
        <v>43</v>
      </c>
      <c r="G3336">
        <v>5</v>
      </c>
      <c r="H3336" s="4">
        <v>0</v>
      </c>
      <c r="I3336" t="s">
        <v>24</v>
      </c>
      <c r="J3336">
        <v>2</v>
      </c>
      <c r="K3336">
        <v>671</v>
      </c>
      <c r="L3336" t="s">
        <v>35</v>
      </c>
      <c r="M3336" t="s">
        <v>27</v>
      </c>
      <c r="N3336" t="s">
        <v>32</v>
      </c>
      <c r="O3336" s="4">
        <v>120893.07</v>
      </c>
      <c r="P3336" t="s">
        <v>28</v>
      </c>
      <c r="Q3336" t="str" cm="1">
        <f t="array" ref="Q3336">_xlfn.IFS(
O3336&lt;50000,"Low Salary (&lt;$50K)",
O3336&lt;90000,"Lower Middle ($50K-$90K)",
O3336&lt;130000,"Middle ($90K-$130K)",
O3336&lt;170000,"Upper Middle ($130K-$170K)",
O3336&gt;=170000,"High Salary (&gt;$170K)"
)</f>
        <v>Middle ($90K-$130K)</v>
      </c>
      <c r="R3336" t="str" cm="1">
        <f t="array" ref="R3336">_xlfn.IFS(
G3336&lt;=2,"New Customers (0-2Y)",
G3336&lt;=5,"Growing Customers (3-5Y)",
G3336&lt;=8,"Established Customers (6-8Y)",
G3336&lt;=10,"Loyal Customers (9-10Y)"
)</f>
        <v>Growing Customers (3-5Y)</v>
      </c>
    </row>
    <row r="3337" spans="1:18" x14ac:dyDescent="0.35">
      <c r="A3337">
        <v>15660735</v>
      </c>
      <c r="B3337" t="s">
        <v>142</v>
      </c>
      <c r="C3337" t="s">
        <v>26</v>
      </c>
      <c r="D3337" t="s">
        <v>18</v>
      </c>
      <c r="E3337">
        <v>31</v>
      </c>
      <c r="F3337" t="s">
        <v>19</v>
      </c>
      <c r="G3337">
        <v>6</v>
      </c>
      <c r="H3337" s="4">
        <v>0</v>
      </c>
      <c r="I3337" t="s">
        <v>24</v>
      </c>
      <c r="J3337">
        <v>2</v>
      </c>
      <c r="K3337">
        <v>581</v>
      </c>
      <c r="L3337" t="s">
        <v>31</v>
      </c>
      <c r="M3337" t="s">
        <v>21</v>
      </c>
      <c r="N3337" t="s">
        <v>32</v>
      </c>
      <c r="O3337" s="4">
        <v>188377.21</v>
      </c>
      <c r="P3337" t="s">
        <v>28</v>
      </c>
      <c r="Q3337" t="str" cm="1">
        <f t="array" ref="Q3337">_xlfn.IFS(
O3337&lt;50000,"Low Salary (&lt;$50K)",
O3337&lt;90000,"Lower Middle ($50K-$90K)",
O3337&lt;130000,"Middle ($90K-$130K)",
O3337&lt;170000,"Upper Middle ($130K-$170K)",
O3337&gt;=170000,"High Salary (&gt;$170K)"
)</f>
        <v>High Salary (&gt;$170K)</v>
      </c>
      <c r="R3337" t="str" cm="1">
        <f t="array" ref="R3337">_xlfn.IFS(
G3337&lt;=2,"New Customers (0-2Y)",
G3337&lt;=5,"Growing Customers (3-5Y)",
G3337&lt;=8,"Established Customers (6-8Y)",
G3337&lt;=10,"Loyal Customers (9-10Y)"
)</f>
        <v>Established Customers (6-8Y)</v>
      </c>
    </row>
    <row r="3338" spans="1:18" x14ac:dyDescent="0.35">
      <c r="A3338">
        <v>15671390</v>
      </c>
      <c r="B3338" t="s">
        <v>1148</v>
      </c>
      <c r="C3338" t="s">
        <v>26</v>
      </c>
      <c r="D3338" t="s">
        <v>39</v>
      </c>
      <c r="E3338">
        <v>36</v>
      </c>
      <c r="F3338" t="s">
        <v>19</v>
      </c>
      <c r="G3338">
        <v>10</v>
      </c>
      <c r="H3338" s="4">
        <v>0</v>
      </c>
      <c r="I3338" t="s">
        <v>24</v>
      </c>
      <c r="J3338">
        <v>2</v>
      </c>
      <c r="K3338">
        <v>690</v>
      </c>
      <c r="L3338" t="s">
        <v>35</v>
      </c>
      <c r="M3338" t="s">
        <v>21</v>
      </c>
      <c r="N3338" t="s">
        <v>32</v>
      </c>
      <c r="O3338" s="4">
        <v>55902.93</v>
      </c>
      <c r="P3338" t="s">
        <v>28</v>
      </c>
      <c r="Q3338" t="str" cm="1">
        <f t="array" ref="Q3338">_xlfn.IFS(
O3338&lt;50000,"Low Salary (&lt;$50K)",
O3338&lt;90000,"Lower Middle ($50K-$90K)",
O3338&lt;130000,"Middle ($90K-$130K)",
O3338&lt;170000,"Upper Middle ($130K-$170K)",
O3338&gt;=170000,"High Salary (&gt;$170K)"
)</f>
        <v>Lower Middle ($50K-$90K)</v>
      </c>
      <c r="R3338" t="str" cm="1">
        <f t="array" ref="R3338">_xlfn.IFS(
G3338&lt;=2,"New Customers (0-2Y)",
G3338&lt;=5,"Growing Customers (3-5Y)",
G3338&lt;=8,"Established Customers (6-8Y)",
G3338&lt;=10,"Loyal Customers (9-10Y)"
)</f>
        <v>Loyal Customers (9-10Y)</v>
      </c>
    </row>
    <row r="3339" spans="1:18" x14ac:dyDescent="0.35">
      <c r="A3339">
        <v>15647385</v>
      </c>
      <c r="B3339" t="s">
        <v>280</v>
      </c>
      <c r="C3339" t="s">
        <v>26</v>
      </c>
      <c r="D3339" t="s">
        <v>39</v>
      </c>
      <c r="E3339">
        <v>56</v>
      </c>
      <c r="F3339" t="s">
        <v>19</v>
      </c>
      <c r="G3339">
        <v>4</v>
      </c>
      <c r="H3339" s="4">
        <v>99340.83</v>
      </c>
      <c r="I3339" t="s">
        <v>29</v>
      </c>
      <c r="J3339">
        <v>1</v>
      </c>
      <c r="K3339">
        <v>579</v>
      </c>
      <c r="L3339" t="s">
        <v>31</v>
      </c>
      <c r="M3339" t="s">
        <v>27</v>
      </c>
      <c r="N3339" t="s">
        <v>32</v>
      </c>
      <c r="O3339" s="4">
        <v>4523.74</v>
      </c>
      <c r="P3339" t="s">
        <v>23</v>
      </c>
      <c r="Q3339" t="str" cm="1">
        <f t="array" ref="Q3339">_xlfn.IFS(
O3339&lt;50000,"Low Salary (&lt;$50K)",
O3339&lt;90000,"Lower Middle ($50K-$90K)",
O3339&lt;130000,"Middle ($90K-$130K)",
O3339&lt;170000,"Upper Middle ($130K-$170K)",
O3339&gt;=170000,"High Salary (&gt;$170K)"
)</f>
        <v>Low Salary (&lt;$50K)</v>
      </c>
      <c r="R3339" t="str" cm="1">
        <f t="array" ref="R3339">_xlfn.IFS(
G3339&lt;=2,"New Customers (0-2Y)",
G3339&lt;=5,"Growing Customers (3-5Y)",
G3339&lt;=8,"Established Customers (6-8Y)",
G3339&lt;=10,"Loyal Customers (9-10Y)"
)</f>
        <v>Growing Customers (3-5Y)</v>
      </c>
    </row>
    <row r="3340" spans="1:18" x14ac:dyDescent="0.35">
      <c r="A3340">
        <v>15739223</v>
      </c>
      <c r="B3340" t="s">
        <v>382</v>
      </c>
      <c r="C3340" t="s">
        <v>26</v>
      </c>
      <c r="D3340" t="s">
        <v>18</v>
      </c>
      <c r="E3340">
        <v>24</v>
      </c>
      <c r="F3340" t="s">
        <v>43</v>
      </c>
      <c r="G3340">
        <v>3</v>
      </c>
      <c r="H3340" s="4">
        <v>0</v>
      </c>
      <c r="I3340" t="s">
        <v>24</v>
      </c>
      <c r="J3340">
        <v>2</v>
      </c>
      <c r="K3340">
        <v>688</v>
      </c>
      <c r="L3340" t="s">
        <v>35</v>
      </c>
      <c r="M3340" t="s">
        <v>21</v>
      </c>
      <c r="N3340" t="s">
        <v>22</v>
      </c>
      <c r="O3340" s="4">
        <v>102195.16</v>
      </c>
      <c r="P3340" t="s">
        <v>28</v>
      </c>
      <c r="Q3340" t="str" cm="1">
        <f t="array" ref="Q3340">_xlfn.IFS(
O3340&lt;50000,"Low Salary (&lt;$50K)",
O3340&lt;90000,"Lower Middle ($50K-$90K)",
O3340&lt;130000,"Middle ($90K-$130K)",
O3340&lt;170000,"Upper Middle ($130K-$170K)",
O3340&gt;=170000,"High Salary (&gt;$170K)"
)</f>
        <v>Middle ($90K-$130K)</v>
      </c>
      <c r="R3340" t="str" cm="1">
        <f t="array" ref="R3340">_xlfn.IFS(
G3340&lt;=2,"New Customers (0-2Y)",
G3340&lt;=5,"Growing Customers (3-5Y)",
G3340&lt;=8,"Established Customers (6-8Y)",
G3340&lt;=10,"Loyal Customers (9-10Y)"
)</f>
        <v>Growing Customers (3-5Y)</v>
      </c>
    </row>
    <row r="3341" spans="1:18" x14ac:dyDescent="0.35">
      <c r="A3341">
        <v>15631305</v>
      </c>
      <c r="B3341" t="s">
        <v>387</v>
      </c>
      <c r="C3341" t="s">
        <v>26</v>
      </c>
      <c r="D3341" t="s">
        <v>18</v>
      </c>
      <c r="E3341">
        <v>28</v>
      </c>
      <c r="F3341" t="s">
        <v>43</v>
      </c>
      <c r="G3341">
        <v>4</v>
      </c>
      <c r="H3341" s="4">
        <v>126833.79</v>
      </c>
      <c r="I3341" t="s">
        <v>33</v>
      </c>
      <c r="J3341">
        <v>2</v>
      </c>
      <c r="K3341">
        <v>599</v>
      </c>
      <c r="L3341" t="s">
        <v>31</v>
      </c>
      <c r="M3341" t="s">
        <v>21</v>
      </c>
      <c r="N3341" t="s">
        <v>32</v>
      </c>
      <c r="O3341" s="4">
        <v>60843.09</v>
      </c>
      <c r="P3341" t="s">
        <v>23</v>
      </c>
      <c r="Q3341" t="str" cm="1">
        <f t="array" ref="Q3341">_xlfn.IFS(
O3341&lt;50000,"Low Salary (&lt;$50K)",
O3341&lt;90000,"Lower Middle ($50K-$90K)",
O3341&lt;130000,"Middle ($90K-$130K)",
O3341&lt;170000,"Upper Middle ($130K-$170K)",
O3341&gt;=170000,"High Salary (&gt;$170K)"
)</f>
        <v>Lower Middle ($50K-$90K)</v>
      </c>
      <c r="R3341" t="str" cm="1">
        <f t="array" ref="R3341">_xlfn.IFS(
G3341&lt;=2,"New Customers (0-2Y)",
G3341&lt;=5,"Growing Customers (3-5Y)",
G3341&lt;=8,"Established Customers (6-8Y)",
G3341&lt;=10,"Loyal Customers (9-10Y)"
)</f>
        <v>Growing Customers (3-5Y)</v>
      </c>
    </row>
    <row r="3342" spans="1:18" x14ac:dyDescent="0.35">
      <c r="A3342">
        <v>15809263</v>
      </c>
      <c r="B3342" t="s">
        <v>1109</v>
      </c>
      <c r="C3342" t="s">
        <v>42</v>
      </c>
      <c r="D3342" t="s">
        <v>39</v>
      </c>
      <c r="E3342">
        <v>29</v>
      </c>
      <c r="F3342" t="s">
        <v>43</v>
      </c>
      <c r="G3342">
        <v>5</v>
      </c>
      <c r="H3342" s="4">
        <v>109676.52</v>
      </c>
      <c r="I3342" t="s">
        <v>33</v>
      </c>
      <c r="J3342">
        <v>1</v>
      </c>
      <c r="K3342">
        <v>729</v>
      </c>
      <c r="L3342" t="s">
        <v>35</v>
      </c>
      <c r="M3342" t="s">
        <v>21</v>
      </c>
      <c r="N3342" t="s">
        <v>22</v>
      </c>
      <c r="O3342" s="4">
        <v>25548.47</v>
      </c>
      <c r="P3342" t="s">
        <v>28</v>
      </c>
      <c r="Q3342" t="str" cm="1">
        <f t="array" ref="Q3342">_xlfn.IFS(
O3342&lt;50000,"Low Salary (&lt;$50K)",
O3342&lt;90000,"Lower Middle ($50K-$90K)",
O3342&lt;130000,"Middle ($90K-$130K)",
O3342&lt;170000,"Upper Middle ($130K-$170K)",
O3342&gt;=170000,"High Salary (&gt;$170K)"
)</f>
        <v>Low Salary (&lt;$50K)</v>
      </c>
      <c r="R3342" t="str" cm="1">
        <f t="array" ref="R3342">_xlfn.IFS(
G3342&lt;=2,"New Customers (0-2Y)",
G3342&lt;=5,"Growing Customers (3-5Y)",
G3342&lt;=8,"Established Customers (6-8Y)",
G3342&lt;=10,"Loyal Customers (9-10Y)"
)</f>
        <v>Growing Customers (3-5Y)</v>
      </c>
    </row>
    <row r="3343" spans="1:18" x14ac:dyDescent="0.35">
      <c r="A3343">
        <v>15640866</v>
      </c>
      <c r="B3343" t="s">
        <v>906</v>
      </c>
      <c r="C3343" t="s">
        <v>17</v>
      </c>
      <c r="D3343" t="s">
        <v>18</v>
      </c>
      <c r="E3343">
        <v>29</v>
      </c>
      <c r="F3343" t="s">
        <v>43</v>
      </c>
      <c r="G3343">
        <v>3</v>
      </c>
      <c r="H3343" s="4">
        <v>0</v>
      </c>
      <c r="I3343" t="s">
        <v>24</v>
      </c>
      <c r="J3343">
        <v>1</v>
      </c>
      <c r="K3343">
        <v>718</v>
      </c>
      <c r="L3343" t="s">
        <v>35</v>
      </c>
      <c r="M3343" t="s">
        <v>27</v>
      </c>
      <c r="N3343" t="s">
        <v>22</v>
      </c>
      <c r="O3343" s="4">
        <v>134462.29</v>
      </c>
      <c r="P3343" t="s">
        <v>28</v>
      </c>
      <c r="Q3343" t="str" cm="1">
        <f t="array" ref="Q3343">_xlfn.IFS(
O3343&lt;50000,"Low Salary (&lt;$50K)",
O3343&lt;90000,"Lower Middle ($50K-$90K)",
O3343&lt;130000,"Middle ($90K-$130K)",
O3343&lt;170000,"Upper Middle ($130K-$170K)",
O3343&gt;=170000,"High Salary (&gt;$170K)"
)</f>
        <v>Upper Middle ($130K-$170K)</v>
      </c>
      <c r="R3343" t="str" cm="1">
        <f t="array" ref="R3343">_xlfn.IFS(
G3343&lt;=2,"New Customers (0-2Y)",
G3343&lt;=5,"Growing Customers (3-5Y)",
G3343&lt;=8,"Established Customers (6-8Y)",
G3343&lt;=10,"Loyal Customers (9-10Y)"
)</f>
        <v>Growing Customers (3-5Y)</v>
      </c>
    </row>
    <row r="3344" spans="1:18" x14ac:dyDescent="0.35">
      <c r="A3344">
        <v>15775663</v>
      </c>
      <c r="B3344" t="s">
        <v>1194</v>
      </c>
      <c r="C3344" t="s">
        <v>42</v>
      </c>
      <c r="D3344" t="s">
        <v>39</v>
      </c>
      <c r="E3344">
        <v>53</v>
      </c>
      <c r="F3344" t="s">
        <v>19</v>
      </c>
      <c r="G3344">
        <v>6</v>
      </c>
      <c r="H3344" s="4">
        <v>134729.99</v>
      </c>
      <c r="I3344" t="s">
        <v>33</v>
      </c>
      <c r="J3344">
        <v>2</v>
      </c>
      <c r="K3344">
        <v>712</v>
      </c>
      <c r="L3344" t="s">
        <v>35</v>
      </c>
      <c r="M3344" t="s">
        <v>21</v>
      </c>
      <c r="N3344" t="s">
        <v>22</v>
      </c>
      <c r="O3344" s="4">
        <v>132702.64000000001</v>
      </c>
      <c r="P3344" t="s">
        <v>28</v>
      </c>
      <c r="Q3344" t="str" cm="1">
        <f t="array" ref="Q3344">_xlfn.IFS(
O3344&lt;50000,"Low Salary (&lt;$50K)",
O3344&lt;90000,"Lower Middle ($50K-$90K)",
O3344&lt;130000,"Middle ($90K-$130K)",
O3344&lt;170000,"Upper Middle ($130K-$170K)",
O3344&gt;=170000,"High Salary (&gt;$170K)"
)</f>
        <v>Upper Middle ($130K-$170K)</v>
      </c>
      <c r="R3344" t="str" cm="1">
        <f t="array" ref="R3344">_xlfn.IFS(
G3344&lt;=2,"New Customers (0-2Y)",
G3344&lt;=5,"Growing Customers (3-5Y)",
G3344&lt;=8,"Established Customers (6-8Y)",
G3344&lt;=10,"Loyal Customers (9-10Y)"
)</f>
        <v>Established Customers (6-8Y)</v>
      </c>
    </row>
    <row r="3345" spans="1:18" x14ac:dyDescent="0.35">
      <c r="A3345">
        <v>15631800</v>
      </c>
      <c r="B3345" t="s">
        <v>547</v>
      </c>
      <c r="C3345" t="s">
        <v>17</v>
      </c>
      <c r="D3345" t="s">
        <v>39</v>
      </c>
      <c r="E3345">
        <v>37</v>
      </c>
      <c r="F3345" t="s">
        <v>19</v>
      </c>
      <c r="G3345">
        <v>3</v>
      </c>
      <c r="H3345" s="4">
        <v>98431.37</v>
      </c>
      <c r="I3345" t="s">
        <v>29</v>
      </c>
      <c r="J3345">
        <v>1</v>
      </c>
      <c r="K3345">
        <v>474</v>
      </c>
      <c r="L3345" t="s">
        <v>44</v>
      </c>
      <c r="M3345" t="s">
        <v>27</v>
      </c>
      <c r="N3345" t="s">
        <v>32</v>
      </c>
      <c r="O3345" s="4">
        <v>75698.44</v>
      </c>
      <c r="P3345" t="s">
        <v>28</v>
      </c>
      <c r="Q3345" t="str" cm="1">
        <f t="array" ref="Q3345">_xlfn.IFS(
O3345&lt;50000,"Low Salary (&lt;$50K)",
O3345&lt;90000,"Lower Middle ($50K-$90K)",
O3345&lt;130000,"Middle ($90K-$130K)",
O3345&lt;170000,"Upper Middle ($130K-$170K)",
O3345&gt;=170000,"High Salary (&gt;$170K)"
)</f>
        <v>Lower Middle ($50K-$90K)</v>
      </c>
      <c r="R3345" t="str" cm="1">
        <f t="array" ref="R3345">_xlfn.IFS(
G3345&lt;=2,"New Customers (0-2Y)",
G3345&lt;=5,"Growing Customers (3-5Y)",
G3345&lt;=8,"Established Customers (6-8Y)",
G3345&lt;=10,"Loyal Customers (9-10Y)"
)</f>
        <v>Growing Customers (3-5Y)</v>
      </c>
    </row>
    <row r="3346" spans="1:18" x14ac:dyDescent="0.35">
      <c r="A3346">
        <v>15654292</v>
      </c>
      <c r="B3346" t="s">
        <v>1652</v>
      </c>
      <c r="C3346" t="s">
        <v>42</v>
      </c>
      <c r="D3346" t="s">
        <v>39</v>
      </c>
      <c r="E3346">
        <v>33</v>
      </c>
      <c r="F3346" t="s">
        <v>19</v>
      </c>
      <c r="G3346">
        <v>8</v>
      </c>
      <c r="H3346" s="4">
        <v>130368.31</v>
      </c>
      <c r="I3346" t="s">
        <v>33</v>
      </c>
      <c r="J3346">
        <v>2</v>
      </c>
      <c r="K3346">
        <v>565</v>
      </c>
      <c r="L3346" t="s">
        <v>31</v>
      </c>
      <c r="M3346" t="s">
        <v>21</v>
      </c>
      <c r="N3346" t="s">
        <v>32</v>
      </c>
      <c r="O3346" s="4">
        <v>105642.43</v>
      </c>
      <c r="P3346" t="s">
        <v>28</v>
      </c>
      <c r="Q3346" t="str" cm="1">
        <f t="array" ref="Q3346">_xlfn.IFS(
O3346&lt;50000,"Low Salary (&lt;$50K)",
O3346&lt;90000,"Lower Middle ($50K-$90K)",
O3346&lt;130000,"Middle ($90K-$130K)",
O3346&lt;170000,"Upper Middle ($130K-$170K)",
O3346&gt;=170000,"High Salary (&gt;$170K)"
)</f>
        <v>Middle ($90K-$130K)</v>
      </c>
      <c r="R3346" t="str" cm="1">
        <f t="array" ref="R3346">_xlfn.IFS(
G3346&lt;=2,"New Customers (0-2Y)",
G3346&lt;=5,"Growing Customers (3-5Y)",
G3346&lt;=8,"Established Customers (6-8Y)",
G3346&lt;=10,"Loyal Customers (9-10Y)"
)</f>
        <v>Established Customers (6-8Y)</v>
      </c>
    </row>
    <row r="3347" spans="1:18" x14ac:dyDescent="0.35">
      <c r="A3347">
        <v>15648320</v>
      </c>
      <c r="B3347" t="s">
        <v>1653</v>
      </c>
      <c r="C3347" t="s">
        <v>17</v>
      </c>
      <c r="D3347" t="s">
        <v>18</v>
      </c>
      <c r="E3347">
        <v>31</v>
      </c>
      <c r="F3347" t="s">
        <v>19</v>
      </c>
      <c r="G3347">
        <v>7</v>
      </c>
      <c r="H3347" s="4">
        <v>123974.96</v>
      </c>
      <c r="I3347" t="s">
        <v>33</v>
      </c>
      <c r="J3347">
        <v>1</v>
      </c>
      <c r="K3347">
        <v>658</v>
      </c>
      <c r="L3347" t="s">
        <v>20</v>
      </c>
      <c r="M3347" t="s">
        <v>21</v>
      </c>
      <c r="N3347" t="s">
        <v>32</v>
      </c>
      <c r="O3347" s="4">
        <v>102153.75</v>
      </c>
      <c r="P3347" t="s">
        <v>28</v>
      </c>
      <c r="Q3347" t="str" cm="1">
        <f t="array" ref="Q3347">_xlfn.IFS(
O3347&lt;50000,"Low Salary (&lt;$50K)",
O3347&lt;90000,"Lower Middle ($50K-$90K)",
O3347&lt;130000,"Middle ($90K-$130K)",
O3347&lt;170000,"Upper Middle ($130K-$170K)",
O3347&gt;=170000,"High Salary (&gt;$170K)"
)</f>
        <v>Middle ($90K-$130K)</v>
      </c>
      <c r="R3347" t="str" cm="1">
        <f t="array" ref="R3347">_xlfn.IFS(
G3347&lt;=2,"New Customers (0-2Y)",
G3347&lt;=5,"Growing Customers (3-5Y)",
G3347&lt;=8,"Established Customers (6-8Y)",
G3347&lt;=10,"Loyal Customers (9-10Y)"
)</f>
        <v>Established Customers (6-8Y)</v>
      </c>
    </row>
    <row r="3348" spans="1:18" x14ac:dyDescent="0.35">
      <c r="A3348">
        <v>15726747</v>
      </c>
      <c r="B3348" t="s">
        <v>549</v>
      </c>
      <c r="C3348" t="s">
        <v>17</v>
      </c>
      <c r="D3348" t="s">
        <v>39</v>
      </c>
      <c r="E3348">
        <v>63</v>
      </c>
      <c r="F3348" t="s">
        <v>2967</v>
      </c>
      <c r="G3348">
        <v>4</v>
      </c>
      <c r="H3348" s="4">
        <v>138082.16</v>
      </c>
      <c r="I3348" t="s">
        <v>33</v>
      </c>
      <c r="J3348">
        <v>1</v>
      </c>
      <c r="K3348">
        <v>714</v>
      </c>
      <c r="L3348" t="s">
        <v>35</v>
      </c>
      <c r="M3348" t="s">
        <v>27</v>
      </c>
      <c r="N3348" t="s">
        <v>22</v>
      </c>
      <c r="O3348" s="4">
        <v>166677.54</v>
      </c>
      <c r="P3348" t="s">
        <v>28</v>
      </c>
      <c r="Q3348" t="str" cm="1">
        <f t="array" ref="Q3348">_xlfn.IFS(
O3348&lt;50000,"Low Salary (&lt;$50K)",
O3348&lt;90000,"Lower Middle ($50K-$90K)",
O3348&lt;130000,"Middle ($90K-$130K)",
O3348&lt;170000,"Upper Middle ($130K-$170K)",
O3348&gt;=170000,"High Salary (&gt;$170K)"
)</f>
        <v>Upper Middle ($130K-$170K)</v>
      </c>
      <c r="R3348" t="str" cm="1">
        <f t="array" ref="R3348">_xlfn.IFS(
G3348&lt;=2,"New Customers (0-2Y)",
G3348&lt;=5,"Growing Customers (3-5Y)",
G3348&lt;=8,"Established Customers (6-8Y)",
G3348&lt;=10,"Loyal Customers (9-10Y)"
)</f>
        <v>Growing Customers (3-5Y)</v>
      </c>
    </row>
    <row r="3349" spans="1:18" x14ac:dyDescent="0.35">
      <c r="A3349">
        <v>15694510</v>
      </c>
      <c r="B3349" t="s">
        <v>1357</v>
      </c>
      <c r="C3349" t="s">
        <v>17</v>
      </c>
      <c r="D3349" t="s">
        <v>39</v>
      </c>
      <c r="E3349">
        <v>45</v>
      </c>
      <c r="F3349" t="s">
        <v>19</v>
      </c>
      <c r="G3349">
        <v>1</v>
      </c>
      <c r="H3349" s="4">
        <v>129855.32</v>
      </c>
      <c r="I3349" t="s">
        <v>33</v>
      </c>
      <c r="J3349">
        <v>1</v>
      </c>
      <c r="K3349">
        <v>725</v>
      </c>
      <c r="L3349" t="s">
        <v>35</v>
      </c>
      <c r="M3349" t="s">
        <v>27</v>
      </c>
      <c r="N3349" t="s">
        <v>32</v>
      </c>
      <c r="O3349" s="4">
        <v>24218.65</v>
      </c>
      <c r="P3349" t="s">
        <v>28</v>
      </c>
      <c r="Q3349" t="str" cm="1">
        <f t="array" ref="Q3349">_xlfn.IFS(
O3349&lt;50000,"Low Salary (&lt;$50K)",
O3349&lt;90000,"Lower Middle ($50K-$90K)",
O3349&lt;130000,"Middle ($90K-$130K)",
O3349&lt;170000,"Upper Middle ($130K-$170K)",
O3349&gt;=170000,"High Salary (&gt;$170K)"
)</f>
        <v>Low Salary (&lt;$50K)</v>
      </c>
      <c r="R3349" t="str" cm="1">
        <f t="array" ref="R3349">_xlfn.IFS(
G3349&lt;=2,"New Customers (0-2Y)",
G3349&lt;=5,"Growing Customers (3-5Y)",
G3349&lt;=8,"Established Customers (6-8Y)",
G3349&lt;=10,"Loyal Customers (9-10Y)"
)</f>
        <v>New Customers (0-2Y)</v>
      </c>
    </row>
    <row r="3350" spans="1:18" x14ac:dyDescent="0.35">
      <c r="A3350">
        <v>15572291</v>
      </c>
      <c r="B3350" t="s">
        <v>572</v>
      </c>
      <c r="C3350" t="s">
        <v>17</v>
      </c>
      <c r="D3350" t="s">
        <v>39</v>
      </c>
      <c r="E3350">
        <v>40</v>
      </c>
      <c r="F3350" t="s">
        <v>19</v>
      </c>
      <c r="G3350">
        <v>6</v>
      </c>
      <c r="H3350" s="4">
        <v>132308.22</v>
      </c>
      <c r="I3350" t="s">
        <v>33</v>
      </c>
      <c r="J3350">
        <v>1</v>
      </c>
      <c r="K3350">
        <v>825</v>
      </c>
      <c r="L3350" t="s">
        <v>37</v>
      </c>
      <c r="M3350" t="s">
        <v>27</v>
      </c>
      <c r="N3350" t="s">
        <v>32</v>
      </c>
      <c r="O3350" s="4">
        <v>117122.5</v>
      </c>
      <c r="P3350" t="s">
        <v>28</v>
      </c>
      <c r="Q3350" t="str" cm="1">
        <f t="array" ref="Q3350">_xlfn.IFS(
O3350&lt;50000,"Low Salary (&lt;$50K)",
O3350&lt;90000,"Lower Middle ($50K-$90K)",
O3350&lt;130000,"Middle ($90K-$130K)",
O3350&lt;170000,"Upper Middle ($130K-$170K)",
O3350&gt;=170000,"High Salary (&gt;$170K)"
)</f>
        <v>Middle ($90K-$130K)</v>
      </c>
      <c r="R3350" t="str" cm="1">
        <f t="array" ref="R3350">_xlfn.IFS(
G3350&lt;=2,"New Customers (0-2Y)",
G3350&lt;=5,"Growing Customers (3-5Y)",
G3350&lt;=8,"Established Customers (6-8Y)",
G3350&lt;=10,"Loyal Customers (9-10Y)"
)</f>
        <v>Established Customers (6-8Y)</v>
      </c>
    </row>
    <row r="3351" spans="1:18" x14ac:dyDescent="0.35">
      <c r="A3351">
        <v>15603465</v>
      </c>
      <c r="B3351" t="s">
        <v>1654</v>
      </c>
      <c r="C3351" t="s">
        <v>42</v>
      </c>
      <c r="D3351" t="s">
        <v>18</v>
      </c>
      <c r="E3351">
        <v>45</v>
      </c>
      <c r="F3351" t="s">
        <v>19</v>
      </c>
      <c r="G3351">
        <v>5</v>
      </c>
      <c r="H3351" s="4">
        <v>155447.65</v>
      </c>
      <c r="I3351" t="s">
        <v>33</v>
      </c>
      <c r="J3351">
        <v>2</v>
      </c>
      <c r="K3351">
        <v>665</v>
      </c>
      <c r="L3351" t="s">
        <v>35</v>
      </c>
      <c r="M3351" t="s">
        <v>21</v>
      </c>
      <c r="N3351" t="s">
        <v>32</v>
      </c>
      <c r="O3351" s="4">
        <v>51871.95</v>
      </c>
      <c r="P3351" t="s">
        <v>23</v>
      </c>
      <c r="Q3351" t="str" cm="1">
        <f t="array" ref="Q3351">_xlfn.IFS(
O3351&lt;50000,"Low Salary (&lt;$50K)",
O3351&lt;90000,"Lower Middle ($50K-$90K)",
O3351&lt;130000,"Middle ($90K-$130K)",
O3351&lt;170000,"Upper Middle ($130K-$170K)",
O3351&gt;=170000,"High Salary (&gt;$170K)"
)</f>
        <v>Lower Middle ($50K-$90K)</v>
      </c>
      <c r="R3351" t="str" cm="1">
        <f t="array" ref="R3351">_xlfn.IFS(
G3351&lt;=2,"New Customers (0-2Y)",
G3351&lt;=5,"Growing Customers (3-5Y)",
G3351&lt;=8,"Established Customers (6-8Y)",
G3351&lt;=10,"Loyal Customers (9-10Y)"
)</f>
        <v>Growing Customers (3-5Y)</v>
      </c>
    </row>
    <row r="3352" spans="1:18" x14ac:dyDescent="0.35">
      <c r="A3352">
        <v>15685628</v>
      </c>
      <c r="B3352" t="s">
        <v>154</v>
      </c>
      <c r="C3352" t="s">
        <v>26</v>
      </c>
      <c r="D3352" t="s">
        <v>39</v>
      </c>
      <c r="E3352">
        <v>35</v>
      </c>
      <c r="F3352" t="s">
        <v>19</v>
      </c>
      <c r="G3352">
        <v>2</v>
      </c>
      <c r="H3352" s="4">
        <v>124268.64</v>
      </c>
      <c r="I3352" t="s">
        <v>33</v>
      </c>
      <c r="J3352">
        <v>2</v>
      </c>
      <c r="K3352">
        <v>670</v>
      </c>
      <c r="L3352" t="s">
        <v>35</v>
      </c>
      <c r="M3352" t="s">
        <v>27</v>
      </c>
      <c r="N3352" t="s">
        <v>22</v>
      </c>
      <c r="O3352" s="4">
        <v>84321.03</v>
      </c>
      <c r="P3352" t="s">
        <v>28</v>
      </c>
      <c r="Q3352" t="str" cm="1">
        <f t="array" ref="Q3352">_xlfn.IFS(
O3352&lt;50000,"Low Salary (&lt;$50K)",
O3352&lt;90000,"Lower Middle ($50K-$90K)",
O3352&lt;130000,"Middle ($90K-$130K)",
O3352&lt;170000,"Upper Middle ($130K-$170K)",
O3352&gt;=170000,"High Salary (&gt;$170K)"
)</f>
        <v>Lower Middle ($50K-$90K)</v>
      </c>
      <c r="R3352" t="str" cm="1">
        <f t="array" ref="R3352">_xlfn.IFS(
G3352&lt;=2,"New Customers (0-2Y)",
G3352&lt;=5,"Growing Customers (3-5Y)",
G3352&lt;=8,"Established Customers (6-8Y)",
G3352&lt;=10,"Loyal Customers (9-10Y)"
)</f>
        <v>New Customers (0-2Y)</v>
      </c>
    </row>
    <row r="3353" spans="1:18" x14ac:dyDescent="0.35">
      <c r="A3353">
        <v>15792729</v>
      </c>
      <c r="B3353" t="s">
        <v>1521</v>
      </c>
      <c r="C3353" t="s">
        <v>42</v>
      </c>
      <c r="D3353" t="s">
        <v>18</v>
      </c>
      <c r="E3353">
        <v>34</v>
      </c>
      <c r="F3353" t="s">
        <v>19</v>
      </c>
      <c r="G3353">
        <v>9</v>
      </c>
      <c r="H3353" s="4">
        <v>176311.36</v>
      </c>
      <c r="I3353" t="s">
        <v>33</v>
      </c>
      <c r="J3353">
        <v>1</v>
      </c>
      <c r="K3353">
        <v>474</v>
      </c>
      <c r="L3353" t="s">
        <v>44</v>
      </c>
      <c r="M3353" t="s">
        <v>21</v>
      </c>
      <c r="N3353" t="s">
        <v>32</v>
      </c>
      <c r="O3353" s="4">
        <v>160213.26999999999</v>
      </c>
      <c r="P3353" t="s">
        <v>28</v>
      </c>
      <c r="Q3353" t="str" cm="1">
        <f t="array" ref="Q3353">_xlfn.IFS(
O3353&lt;50000,"Low Salary (&lt;$50K)",
O3353&lt;90000,"Lower Middle ($50K-$90K)",
O3353&lt;130000,"Middle ($90K-$130K)",
O3353&lt;170000,"Upper Middle ($130K-$170K)",
O3353&gt;=170000,"High Salary (&gt;$170K)"
)</f>
        <v>Upper Middle ($130K-$170K)</v>
      </c>
      <c r="R3353" t="str" cm="1">
        <f t="array" ref="R3353">_xlfn.IFS(
G3353&lt;=2,"New Customers (0-2Y)",
G3353&lt;=5,"Growing Customers (3-5Y)",
G3353&lt;=8,"Established Customers (6-8Y)",
G3353&lt;=10,"Loyal Customers (9-10Y)"
)</f>
        <v>Loyal Customers (9-10Y)</v>
      </c>
    </row>
    <row r="3354" spans="1:18" x14ac:dyDescent="0.35">
      <c r="A3354">
        <v>15767414</v>
      </c>
      <c r="B3354" t="s">
        <v>154</v>
      </c>
      <c r="C3354" t="s">
        <v>17</v>
      </c>
      <c r="D3354" t="s">
        <v>39</v>
      </c>
      <c r="E3354">
        <v>40</v>
      </c>
      <c r="F3354" t="s">
        <v>19</v>
      </c>
      <c r="G3354">
        <v>2</v>
      </c>
      <c r="H3354" s="4">
        <v>99886.42</v>
      </c>
      <c r="I3354" t="s">
        <v>29</v>
      </c>
      <c r="J3354">
        <v>2</v>
      </c>
      <c r="K3354">
        <v>591</v>
      </c>
      <c r="L3354" t="s">
        <v>31</v>
      </c>
      <c r="M3354" t="s">
        <v>21</v>
      </c>
      <c r="N3354" t="s">
        <v>22</v>
      </c>
      <c r="O3354" s="4">
        <v>88695.19</v>
      </c>
      <c r="P3354" t="s">
        <v>28</v>
      </c>
      <c r="Q3354" t="str" cm="1">
        <f t="array" ref="Q3354">_xlfn.IFS(
O3354&lt;50000,"Low Salary (&lt;$50K)",
O3354&lt;90000,"Lower Middle ($50K-$90K)",
O3354&lt;130000,"Middle ($90K-$130K)",
O3354&lt;170000,"Upper Middle ($130K-$170K)",
O3354&gt;=170000,"High Salary (&gt;$170K)"
)</f>
        <v>Lower Middle ($50K-$90K)</v>
      </c>
      <c r="R3354" t="str" cm="1">
        <f t="array" ref="R3354">_xlfn.IFS(
G3354&lt;=2,"New Customers (0-2Y)",
G3354&lt;=5,"Growing Customers (3-5Y)",
G3354&lt;=8,"Established Customers (6-8Y)",
G3354&lt;=10,"Loyal Customers (9-10Y)"
)</f>
        <v>New Customers (0-2Y)</v>
      </c>
    </row>
    <row r="3355" spans="1:18" x14ac:dyDescent="0.35">
      <c r="A3355">
        <v>15568044</v>
      </c>
      <c r="B3355" t="s">
        <v>1122</v>
      </c>
      <c r="C3355" t="s">
        <v>17</v>
      </c>
      <c r="D3355" t="s">
        <v>18</v>
      </c>
      <c r="E3355">
        <v>31</v>
      </c>
      <c r="F3355" t="s">
        <v>19</v>
      </c>
      <c r="G3355">
        <v>7</v>
      </c>
      <c r="H3355" s="4">
        <v>0</v>
      </c>
      <c r="I3355" t="s">
        <v>24</v>
      </c>
      <c r="J3355">
        <v>2</v>
      </c>
      <c r="K3355">
        <v>508</v>
      </c>
      <c r="L3355" t="s">
        <v>31</v>
      </c>
      <c r="M3355" t="s">
        <v>21</v>
      </c>
      <c r="N3355" t="s">
        <v>22</v>
      </c>
      <c r="O3355" s="4">
        <v>6123.15</v>
      </c>
      <c r="P3355" t="s">
        <v>28</v>
      </c>
      <c r="Q3355" t="str" cm="1">
        <f t="array" ref="Q3355">_xlfn.IFS(
O3355&lt;50000,"Low Salary (&lt;$50K)",
O3355&lt;90000,"Lower Middle ($50K-$90K)",
O3355&lt;130000,"Middle ($90K-$130K)",
O3355&lt;170000,"Upper Middle ($130K-$170K)",
O3355&gt;=170000,"High Salary (&gt;$170K)"
)</f>
        <v>Low Salary (&lt;$50K)</v>
      </c>
      <c r="R3355" t="str" cm="1">
        <f t="array" ref="R3355">_xlfn.IFS(
G3355&lt;=2,"New Customers (0-2Y)",
G3355&lt;=5,"Growing Customers (3-5Y)",
G3355&lt;=8,"Established Customers (6-8Y)",
G3355&lt;=10,"Loyal Customers (9-10Y)"
)</f>
        <v>Established Customers (6-8Y)</v>
      </c>
    </row>
    <row r="3356" spans="1:18" x14ac:dyDescent="0.35">
      <c r="A3356">
        <v>15751333</v>
      </c>
      <c r="B3356" t="s">
        <v>319</v>
      </c>
      <c r="C3356" t="s">
        <v>17</v>
      </c>
      <c r="D3356" t="s">
        <v>18</v>
      </c>
      <c r="E3356">
        <v>36</v>
      </c>
      <c r="F3356" t="s">
        <v>19</v>
      </c>
      <c r="G3356">
        <v>2</v>
      </c>
      <c r="H3356" s="4">
        <v>0</v>
      </c>
      <c r="I3356" t="s">
        <v>24</v>
      </c>
      <c r="J3356">
        <v>2</v>
      </c>
      <c r="K3356">
        <v>695</v>
      </c>
      <c r="L3356" t="s">
        <v>35</v>
      </c>
      <c r="M3356" t="s">
        <v>27</v>
      </c>
      <c r="N3356" t="s">
        <v>22</v>
      </c>
      <c r="O3356" s="4">
        <v>167749.54</v>
      </c>
      <c r="P3356" t="s">
        <v>28</v>
      </c>
      <c r="Q3356" t="str" cm="1">
        <f t="array" ref="Q3356">_xlfn.IFS(
O3356&lt;50000,"Low Salary (&lt;$50K)",
O3356&lt;90000,"Lower Middle ($50K-$90K)",
O3356&lt;130000,"Middle ($90K-$130K)",
O3356&lt;170000,"Upper Middle ($130K-$170K)",
O3356&gt;=170000,"High Salary (&gt;$170K)"
)</f>
        <v>Upper Middle ($130K-$170K)</v>
      </c>
      <c r="R3356" t="str" cm="1">
        <f t="array" ref="R3356">_xlfn.IFS(
G3356&lt;=2,"New Customers (0-2Y)",
G3356&lt;=5,"Growing Customers (3-5Y)",
G3356&lt;=8,"Established Customers (6-8Y)",
G3356&lt;=10,"Loyal Customers (9-10Y)"
)</f>
        <v>New Customers (0-2Y)</v>
      </c>
    </row>
    <row r="3357" spans="1:18" x14ac:dyDescent="0.35">
      <c r="A3357">
        <v>15623062</v>
      </c>
      <c r="B3357" t="s">
        <v>1655</v>
      </c>
      <c r="C3357" t="s">
        <v>42</v>
      </c>
      <c r="D3357" t="s">
        <v>39</v>
      </c>
      <c r="E3357">
        <v>24</v>
      </c>
      <c r="F3357" t="s">
        <v>43</v>
      </c>
      <c r="G3357">
        <v>5</v>
      </c>
      <c r="H3357" s="4">
        <v>85089.3</v>
      </c>
      <c r="I3357" t="s">
        <v>29</v>
      </c>
      <c r="J3357">
        <v>1</v>
      </c>
      <c r="K3357">
        <v>660</v>
      </c>
      <c r="L3357" t="s">
        <v>35</v>
      </c>
      <c r="M3357" t="s">
        <v>21</v>
      </c>
      <c r="N3357" t="s">
        <v>22</v>
      </c>
      <c r="O3357" s="4">
        <v>71638</v>
      </c>
      <c r="P3357" t="s">
        <v>28</v>
      </c>
      <c r="Q3357" t="str" cm="1">
        <f t="array" ref="Q3357">_xlfn.IFS(
O3357&lt;50000,"Low Salary (&lt;$50K)",
O3357&lt;90000,"Lower Middle ($50K-$90K)",
O3357&lt;130000,"Middle ($90K-$130K)",
O3357&lt;170000,"Upper Middle ($130K-$170K)",
O3357&gt;=170000,"High Salary (&gt;$170K)"
)</f>
        <v>Lower Middle ($50K-$90K)</v>
      </c>
      <c r="R3357" t="str" cm="1">
        <f t="array" ref="R3357">_xlfn.IFS(
G3357&lt;=2,"New Customers (0-2Y)",
G3357&lt;=5,"Growing Customers (3-5Y)",
G3357&lt;=8,"Established Customers (6-8Y)",
G3357&lt;=10,"Loyal Customers (9-10Y)"
)</f>
        <v>Growing Customers (3-5Y)</v>
      </c>
    </row>
    <row r="3358" spans="1:18" x14ac:dyDescent="0.35">
      <c r="A3358">
        <v>15713621</v>
      </c>
      <c r="B3358" t="s">
        <v>1656</v>
      </c>
      <c r="C3358" t="s">
        <v>42</v>
      </c>
      <c r="D3358" t="s">
        <v>39</v>
      </c>
      <c r="E3358">
        <v>41</v>
      </c>
      <c r="F3358" t="s">
        <v>19</v>
      </c>
      <c r="G3358">
        <v>10</v>
      </c>
      <c r="H3358" s="4">
        <v>134318.21</v>
      </c>
      <c r="I3358" t="s">
        <v>33</v>
      </c>
      <c r="J3358">
        <v>2</v>
      </c>
      <c r="K3358">
        <v>687</v>
      </c>
      <c r="L3358" t="s">
        <v>35</v>
      </c>
      <c r="M3358" t="s">
        <v>21</v>
      </c>
      <c r="N3358" t="s">
        <v>22</v>
      </c>
      <c r="O3358" s="4">
        <v>198064.52</v>
      </c>
      <c r="P3358" t="s">
        <v>28</v>
      </c>
      <c r="Q3358" t="str" cm="1">
        <f t="array" ref="Q3358">_xlfn.IFS(
O3358&lt;50000,"Low Salary (&lt;$50K)",
O3358&lt;90000,"Lower Middle ($50K-$90K)",
O3358&lt;130000,"Middle ($90K-$130K)",
O3358&lt;170000,"Upper Middle ($130K-$170K)",
O3358&gt;=170000,"High Salary (&gt;$170K)"
)</f>
        <v>High Salary (&gt;$170K)</v>
      </c>
      <c r="R3358" t="str" cm="1">
        <f t="array" ref="R3358">_xlfn.IFS(
G3358&lt;=2,"New Customers (0-2Y)",
G3358&lt;=5,"Growing Customers (3-5Y)",
G3358&lt;=8,"Established Customers (6-8Y)",
G3358&lt;=10,"Loyal Customers (9-10Y)"
)</f>
        <v>Loyal Customers (9-10Y)</v>
      </c>
    </row>
    <row r="3359" spans="1:18" x14ac:dyDescent="0.35">
      <c r="A3359">
        <v>15670668</v>
      </c>
      <c r="B3359" t="s">
        <v>1199</v>
      </c>
      <c r="C3359" t="s">
        <v>42</v>
      </c>
      <c r="D3359" t="s">
        <v>39</v>
      </c>
      <c r="E3359">
        <v>29</v>
      </c>
      <c r="F3359" t="s">
        <v>43</v>
      </c>
      <c r="G3359">
        <v>5</v>
      </c>
      <c r="H3359" s="4">
        <v>75395.53</v>
      </c>
      <c r="I3359" t="s">
        <v>29</v>
      </c>
      <c r="J3359">
        <v>2</v>
      </c>
      <c r="K3359">
        <v>658</v>
      </c>
      <c r="L3359" t="s">
        <v>20</v>
      </c>
      <c r="M3359" t="s">
        <v>27</v>
      </c>
      <c r="N3359" t="s">
        <v>22</v>
      </c>
      <c r="O3359" s="4">
        <v>54914.92</v>
      </c>
      <c r="P3359" t="s">
        <v>28</v>
      </c>
      <c r="Q3359" t="str" cm="1">
        <f t="array" ref="Q3359">_xlfn.IFS(
O3359&lt;50000,"Low Salary (&lt;$50K)",
O3359&lt;90000,"Lower Middle ($50K-$90K)",
O3359&lt;130000,"Middle ($90K-$130K)",
O3359&lt;170000,"Upper Middle ($130K-$170K)",
O3359&gt;=170000,"High Salary (&gt;$170K)"
)</f>
        <v>Lower Middle ($50K-$90K)</v>
      </c>
      <c r="R3359" t="str" cm="1">
        <f t="array" ref="R3359">_xlfn.IFS(
G3359&lt;=2,"New Customers (0-2Y)",
G3359&lt;=5,"Growing Customers (3-5Y)",
G3359&lt;=8,"Established Customers (6-8Y)",
G3359&lt;=10,"Loyal Customers (9-10Y)"
)</f>
        <v>Growing Customers (3-5Y)</v>
      </c>
    </row>
    <row r="3360" spans="1:18" x14ac:dyDescent="0.35">
      <c r="A3360">
        <v>15750638</v>
      </c>
      <c r="B3360" t="s">
        <v>1075</v>
      </c>
      <c r="C3360" t="s">
        <v>42</v>
      </c>
      <c r="D3360" t="s">
        <v>18</v>
      </c>
      <c r="E3360">
        <v>33</v>
      </c>
      <c r="F3360" t="s">
        <v>19</v>
      </c>
      <c r="G3360">
        <v>5</v>
      </c>
      <c r="H3360" s="4">
        <v>116765.7</v>
      </c>
      <c r="I3360" t="s">
        <v>33</v>
      </c>
      <c r="J3360">
        <v>1</v>
      </c>
      <c r="K3360">
        <v>705</v>
      </c>
      <c r="L3360" t="s">
        <v>35</v>
      </c>
      <c r="M3360" t="s">
        <v>27</v>
      </c>
      <c r="N3360" t="s">
        <v>32</v>
      </c>
      <c r="O3360" s="4">
        <v>190659.17</v>
      </c>
      <c r="P3360" t="s">
        <v>23</v>
      </c>
      <c r="Q3360" t="str" cm="1">
        <f t="array" ref="Q3360">_xlfn.IFS(
O3360&lt;50000,"Low Salary (&lt;$50K)",
O3360&lt;90000,"Lower Middle ($50K-$90K)",
O3360&lt;130000,"Middle ($90K-$130K)",
O3360&lt;170000,"Upper Middle ($130K-$170K)",
O3360&gt;=170000,"High Salary (&gt;$170K)"
)</f>
        <v>High Salary (&gt;$170K)</v>
      </c>
      <c r="R3360" t="str" cm="1">
        <f t="array" ref="R3360">_xlfn.IFS(
G3360&lt;=2,"New Customers (0-2Y)",
G3360&lt;=5,"Growing Customers (3-5Y)",
G3360&lt;=8,"Established Customers (6-8Y)",
G3360&lt;=10,"Loyal Customers (9-10Y)"
)</f>
        <v>Growing Customers (3-5Y)</v>
      </c>
    </row>
    <row r="3361" spans="1:18" x14ac:dyDescent="0.35">
      <c r="A3361">
        <v>15747878</v>
      </c>
      <c r="B3361" t="s">
        <v>1657</v>
      </c>
      <c r="C3361" t="s">
        <v>26</v>
      </c>
      <c r="D3361" t="s">
        <v>39</v>
      </c>
      <c r="E3361">
        <v>60</v>
      </c>
      <c r="F3361" t="s">
        <v>2967</v>
      </c>
      <c r="G3361">
        <v>4</v>
      </c>
      <c r="H3361" s="4">
        <v>0</v>
      </c>
      <c r="I3361" t="s">
        <v>24</v>
      </c>
      <c r="J3361">
        <v>1</v>
      </c>
      <c r="K3361">
        <v>739</v>
      </c>
      <c r="L3361" t="s">
        <v>35</v>
      </c>
      <c r="M3361" t="s">
        <v>21</v>
      </c>
      <c r="N3361" t="s">
        <v>22</v>
      </c>
      <c r="O3361" s="4">
        <v>51637.67</v>
      </c>
      <c r="P3361" t="s">
        <v>28</v>
      </c>
      <c r="Q3361" t="str" cm="1">
        <f t="array" ref="Q3361">_xlfn.IFS(
O3361&lt;50000,"Low Salary (&lt;$50K)",
O3361&lt;90000,"Lower Middle ($50K-$90K)",
O3361&lt;130000,"Middle ($90K-$130K)",
O3361&lt;170000,"Upper Middle ($130K-$170K)",
O3361&gt;=170000,"High Salary (&gt;$170K)"
)</f>
        <v>Lower Middle ($50K-$90K)</v>
      </c>
      <c r="R3361" t="str" cm="1">
        <f t="array" ref="R3361">_xlfn.IFS(
G3361&lt;=2,"New Customers (0-2Y)",
G3361&lt;=5,"Growing Customers (3-5Y)",
G3361&lt;=8,"Established Customers (6-8Y)",
G3361&lt;=10,"Loyal Customers (9-10Y)"
)</f>
        <v>Growing Customers (3-5Y)</v>
      </c>
    </row>
    <row r="3362" spans="1:18" x14ac:dyDescent="0.35">
      <c r="A3362">
        <v>15726796</v>
      </c>
      <c r="B3362" t="s">
        <v>1658</v>
      </c>
      <c r="C3362" t="s">
        <v>17</v>
      </c>
      <c r="D3362" t="s">
        <v>39</v>
      </c>
      <c r="E3362">
        <v>38</v>
      </c>
      <c r="F3362" t="s">
        <v>19</v>
      </c>
      <c r="G3362">
        <v>7</v>
      </c>
      <c r="H3362" s="4">
        <v>111501.66</v>
      </c>
      <c r="I3362" t="s">
        <v>33</v>
      </c>
      <c r="J3362">
        <v>1</v>
      </c>
      <c r="K3362">
        <v>844</v>
      </c>
      <c r="L3362" t="s">
        <v>37</v>
      </c>
      <c r="M3362" t="s">
        <v>21</v>
      </c>
      <c r="N3362" t="s">
        <v>22</v>
      </c>
      <c r="O3362" s="4">
        <v>119333.38</v>
      </c>
      <c r="P3362" t="s">
        <v>28</v>
      </c>
      <c r="Q3362" t="str" cm="1">
        <f t="array" ref="Q3362">_xlfn.IFS(
O3362&lt;50000,"Low Salary (&lt;$50K)",
O3362&lt;90000,"Lower Middle ($50K-$90K)",
O3362&lt;130000,"Middle ($90K-$130K)",
O3362&lt;170000,"Upper Middle ($130K-$170K)",
O3362&gt;=170000,"High Salary (&gt;$170K)"
)</f>
        <v>Middle ($90K-$130K)</v>
      </c>
      <c r="R3362" t="str" cm="1">
        <f t="array" ref="R3362">_xlfn.IFS(
G3362&lt;=2,"New Customers (0-2Y)",
G3362&lt;=5,"Growing Customers (3-5Y)",
G3362&lt;=8,"Established Customers (6-8Y)",
G3362&lt;=10,"Loyal Customers (9-10Y)"
)</f>
        <v>Established Customers (6-8Y)</v>
      </c>
    </row>
    <row r="3363" spans="1:18" x14ac:dyDescent="0.35">
      <c r="A3363">
        <v>15754952</v>
      </c>
      <c r="B3363" t="s">
        <v>798</v>
      </c>
      <c r="C3363" t="s">
        <v>42</v>
      </c>
      <c r="D3363" t="s">
        <v>18</v>
      </c>
      <c r="E3363">
        <v>48</v>
      </c>
      <c r="F3363" t="s">
        <v>19</v>
      </c>
      <c r="G3363">
        <v>7</v>
      </c>
      <c r="H3363" s="4">
        <v>76595.08</v>
      </c>
      <c r="I3363" t="s">
        <v>29</v>
      </c>
      <c r="J3363">
        <v>2</v>
      </c>
      <c r="K3363">
        <v>602</v>
      </c>
      <c r="L3363" t="s">
        <v>20</v>
      </c>
      <c r="M3363" t="s">
        <v>27</v>
      </c>
      <c r="N3363" t="s">
        <v>32</v>
      </c>
      <c r="O3363" s="4">
        <v>127095.14</v>
      </c>
      <c r="P3363" t="s">
        <v>28</v>
      </c>
      <c r="Q3363" t="str" cm="1">
        <f t="array" ref="Q3363">_xlfn.IFS(
O3363&lt;50000,"Low Salary (&lt;$50K)",
O3363&lt;90000,"Lower Middle ($50K-$90K)",
O3363&lt;130000,"Middle ($90K-$130K)",
O3363&lt;170000,"Upper Middle ($130K-$170K)",
O3363&gt;=170000,"High Salary (&gt;$170K)"
)</f>
        <v>Middle ($90K-$130K)</v>
      </c>
      <c r="R3363" t="str" cm="1">
        <f t="array" ref="R3363">_xlfn.IFS(
G3363&lt;=2,"New Customers (0-2Y)",
G3363&lt;=5,"Growing Customers (3-5Y)",
G3363&lt;=8,"Established Customers (6-8Y)",
G3363&lt;=10,"Loyal Customers (9-10Y)"
)</f>
        <v>Established Customers (6-8Y)</v>
      </c>
    </row>
    <row r="3364" spans="1:18" x14ac:dyDescent="0.35">
      <c r="A3364">
        <v>15652192</v>
      </c>
      <c r="B3364" t="s">
        <v>1659</v>
      </c>
      <c r="C3364" t="s">
        <v>17</v>
      </c>
      <c r="D3364" t="s">
        <v>18</v>
      </c>
      <c r="E3364">
        <v>33</v>
      </c>
      <c r="F3364" t="s">
        <v>19</v>
      </c>
      <c r="G3364">
        <v>9</v>
      </c>
      <c r="H3364" s="4">
        <v>160541.35999999999</v>
      </c>
      <c r="I3364" t="s">
        <v>33</v>
      </c>
      <c r="J3364">
        <v>2</v>
      </c>
      <c r="K3364">
        <v>759</v>
      </c>
      <c r="L3364" t="s">
        <v>35</v>
      </c>
      <c r="M3364" t="s">
        <v>27</v>
      </c>
      <c r="N3364" t="s">
        <v>32</v>
      </c>
      <c r="O3364" s="4">
        <v>93541.14</v>
      </c>
      <c r="P3364" t="s">
        <v>28</v>
      </c>
      <c r="Q3364" t="str" cm="1">
        <f t="array" ref="Q3364">_xlfn.IFS(
O3364&lt;50000,"Low Salary (&lt;$50K)",
O3364&lt;90000,"Lower Middle ($50K-$90K)",
O3364&lt;130000,"Middle ($90K-$130K)",
O3364&lt;170000,"Upper Middle ($130K-$170K)",
O3364&gt;=170000,"High Salary (&gt;$170K)"
)</f>
        <v>Middle ($90K-$130K)</v>
      </c>
      <c r="R3364" t="str" cm="1">
        <f t="array" ref="R3364">_xlfn.IFS(
G3364&lt;=2,"New Customers (0-2Y)",
G3364&lt;=5,"Growing Customers (3-5Y)",
G3364&lt;=8,"Established Customers (6-8Y)",
G3364&lt;=10,"Loyal Customers (9-10Y)"
)</f>
        <v>Loyal Customers (9-10Y)</v>
      </c>
    </row>
    <row r="3365" spans="1:18" x14ac:dyDescent="0.35">
      <c r="A3365">
        <v>15681924</v>
      </c>
      <c r="B3365" t="s">
        <v>1660</v>
      </c>
      <c r="C3365" t="s">
        <v>42</v>
      </c>
      <c r="D3365" t="s">
        <v>39</v>
      </c>
      <c r="E3365">
        <v>38</v>
      </c>
      <c r="F3365" t="s">
        <v>19</v>
      </c>
      <c r="G3365">
        <v>2</v>
      </c>
      <c r="H3365" s="4">
        <v>129728.6</v>
      </c>
      <c r="I3365" t="s">
        <v>33</v>
      </c>
      <c r="J3365">
        <v>1</v>
      </c>
      <c r="K3365">
        <v>747</v>
      </c>
      <c r="L3365" t="s">
        <v>35</v>
      </c>
      <c r="M3365" t="s">
        <v>21</v>
      </c>
      <c r="N3365" t="s">
        <v>32</v>
      </c>
      <c r="O3365" s="4">
        <v>89289.54</v>
      </c>
      <c r="P3365" t="s">
        <v>28</v>
      </c>
      <c r="Q3365" t="str" cm="1">
        <f t="array" ref="Q3365">_xlfn.IFS(
O3365&lt;50000,"Low Salary (&lt;$50K)",
O3365&lt;90000,"Lower Middle ($50K-$90K)",
O3365&lt;130000,"Middle ($90K-$130K)",
O3365&lt;170000,"Upper Middle ($130K-$170K)",
O3365&gt;=170000,"High Salary (&gt;$170K)"
)</f>
        <v>Lower Middle ($50K-$90K)</v>
      </c>
      <c r="R3365" t="str" cm="1">
        <f t="array" ref="R3365">_xlfn.IFS(
G3365&lt;=2,"New Customers (0-2Y)",
G3365&lt;=5,"Growing Customers (3-5Y)",
G3365&lt;=8,"Established Customers (6-8Y)",
G3365&lt;=10,"Loyal Customers (9-10Y)"
)</f>
        <v>New Customers (0-2Y)</v>
      </c>
    </row>
    <row r="3366" spans="1:18" x14ac:dyDescent="0.35">
      <c r="A3366">
        <v>15763544</v>
      </c>
      <c r="B3366" t="s">
        <v>824</v>
      </c>
      <c r="C3366" t="s">
        <v>17</v>
      </c>
      <c r="D3366" t="s">
        <v>39</v>
      </c>
      <c r="E3366">
        <v>47</v>
      </c>
      <c r="F3366" t="s">
        <v>19</v>
      </c>
      <c r="G3366">
        <v>1</v>
      </c>
      <c r="H3366" s="4">
        <v>0</v>
      </c>
      <c r="I3366" t="s">
        <v>24</v>
      </c>
      <c r="J3366">
        <v>2</v>
      </c>
      <c r="K3366">
        <v>673</v>
      </c>
      <c r="L3366" t="s">
        <v>35</v>
      </c>
      <c r="M3366" t="s">
        <v>27</v>
      </c>
      <c r="N3366" t="s">
        <v>32</v>
      </c>
      <c r="O3366" s="4">
        <v>108762.16</v>
      </c>
      <c r="P3366" t="s">
        <v>28</v>
      </c>
      <c r="Q3366" t="str" cm="1">
        <f t="array" ref="Q3366">_xlfn.IFS(
O3366&lt;50000,"Low Salary (&lt;$50K)",
O3366&lt;90000,"Lower Middle ($50K-$90K)",
O3366&lt;130000,"Middle ($90K-$130K)",
O3366&lt;170000,"Upper Middle ($130K-$170K)",
O3366&gt;=170000,"High Salary (&gt;$170K)"
)</f>
        <v>Middle ($90K-$130K)</v>
      </c>
      <c r="R3366" t="str" cm="1">
        <f t="array" ref="R3366">_xlfn.IFS(
G3366&lt;=2,"New Customers (0-2Y)",
G3366&lt;=5,"Growing Customers (3-5Y)",
G3366&lt;=8,"Established Customers (6-8Y)",
G3366&lt;=10,"Loyal Customers (9-10Y)"
)</f>
        <v>New Customers (0-2Y)</v>
      </c>
    </row>
    <row r="3367" spans="1:18" x14ac:dyDescent="0.35">
      <c r="A3367">
        <v>15764431</v>
      </c>
      <c r="B3367" t="s">
        <v>1661</v>
      </c>
      <c r="C3367" t="s">
        <v>26</v>
      </c>
      <c r="D3367" t="s">
        <v>18</v>
      </c>
      <c r="E3367">
        <v>34</v>
      </c>
      <c r="F3367" t="s">
        <v>19</v>
      </c>
      <c r="G3367">
        <v>5</v>
      </c>
      <c r="H3367" s="4">
        <v>130929.02</v>
      </c>
      <c r="I3367" t="s">
        <v>33</v>
      </c>
      <c r="J3367">
        <v>4</v>
      </c>
      <c r="K3367">
        <v>671</v>
      </c>
      <c r="L3367" t="s">
        <v>35</v>
      </c>
      <c r="M3367" t="s">
        <v>21</v>
      </c>
      <c r="N3367" t="s">
        <v>22</v>
      </c>
      <c r="O3367" s="4">
        <v>28238.25</v>
      </c>
      <c r="P3367" t="s">
        <v>23</v>
      </c>
      <c r="Q3367" t="str" cm="1">
        <f t="array" ref="Q3367">_xlfn.IFS(
O3367&lt;50000,"Low Salary (&lt;$50K)",
O3367&lt;90000,"Lower Middle ($50K-$90K)",
O3367&lt;130000,"Middle ($90K-$130K)",
O3367&lt;170000,"Upper Middle ($130K-$170K)",
O3367&gt;=170000,"High Salary (&gt;$170K)"
)</f>
        <v>Low Salary (&lt;$50K)</v>
      </c>
      <c r="R3367" t="str" cm="1">
        <f t="array" ref="R3367">_xlfn.IFS(
G3367&lt;=2,"New Customers (0-2Y)",
G3367&lt;=5,"Growing Customers (3-5Y)",
G3367&lt;=8,"Established Customers (6-8Y)",
G3367&lt;=10,"Loyal Customers (9-10Y)"
)</f>
        <v>Growing Customers (3-5Y)</v>
      </c>
    </row>
    <row r="3368" spans="1:18" x14ac:dyDescent="0.35">
      <c r="A3368">
        <v>15684010</v>
      </c>
      <c r="B3368" t="s">
        <v>957</v>
      </c>
      <c r="C3368" t="s">
        <v>42</v>
      </c>
      <c r="D3368" t="s">
        <v>18</v>
      </c>
      <c r="E3368">
        <v>74</v>
      </c>
      <c r="F3368" t="s">
        <v>2967</v>
      </c>
      <c r="G3368">
        <v>2</v>
      </c>
      <c r="H3368" s="4">
        <v>116800.25</v>
      </c>
      <c r="I3368" t="s">
        <v>33</v>
      </c>
      <c r="J3368">
        <v>1</v>
      </c>
      <c r="K3368">
        <v>640</v>
      </c>
      <c r="L3368" t="s">
        <v>20</v>
      </c>
      <c r="M3368" t="s">
        <v>21</v>
      </c>
      <c r="N3368" t="s">
        <v>22</v>
      </c>
      <c r="O3368" s="4">
        <v>34130.43</v>
      </c>
      <c r="P3368" t="s">
        <v>28</v>
      </c>
      <c r="Q3368" t="str" cm="1">
        <f t="array" ref="Q3368">_xlfn.IFS(
O3368&lt;50000,"Low Salary (&lt;$50K)",
O3368&lt;90000,"Lower Middle ($50K-$90K)",
O3368&lt;130000,"Middle ($90K-$130K)",
O3368&lt;170000,"Upper Middle ($130K-$170K)",
O3368&gt;=170000,"High Salary (&gt;$170K)"
)</f>
        <v>Low Salary (&lt;$50K)</v>
      </c>
      <c r="R3368" t="str" cm="1">
        <f t="array" ref="R3368">_xlfn.IFS(
G3368&lt;=2,"New Customers (0-2Y)",
G3368&lt;=5,"Growing Customers (3-5Y)",
G3368&lt;=8,"Established Customers (6-8Y)",
G3368&lt;=10,"Loyal Customers (9-10Y)"
)</f>
        <v>New Customers (0-2Y)</v>
      </c>
    </row>
    <row r="3369" spans="1:18" x14ac:dyDescent="0.35">
      <c r="A3369">
        <v>15648881</v>
      </c>
      <c r="B3369" t="s">
        <v>212</v>
      </c>
      <c r="C3369" t="s">
        <v>42</v>
      </c>
      <c r="D3369" t="s">
        <v>39</v>
      </c>
      <c r="E3369">
        <v>40</v>
      </c>
      <c r="F3369" t="s">
        <v>19</v>
      </c>
      <c r="G3369">
        <v>0</v>
      </c>
      <c r="H3369" s="4">
        <v>101016.53</v>
      </c>
      <c r="I3369" t="s">
        <v>33</v>
      </c>
      <c r="J3369">
        <v>1</v>
      </c>
      <c r="K3369">
        <v>581</v>
      </c>
      <c r="L3369" t="s">
        <v>31</v>
      </c>
      <c r="M3369" t="s">
        <v>27</v>
      </c>
      <c r="N3369" t="s">
        <v>22</v>
      </c>
      <c r="O3369" s="4">
        <v>7926.35</v>
      </c>
      <c r="P3369" t="s">
        <v>23</v>
      </c>
      <c r="Q3369" t="str" cm="1">
        <f t="array" ref="Q3369">_xlfn.IFS(
O3369&lt;50000,"Low Salary (&lt;$50K)",
O3369&lt;90000,"Lower Middle ($50K-$90K)",
O3369&lt;130000,"Middle ($90K-$130K)",
O3369&lt;170000,"Upper Middle ($130K-$170K)",
O3369&gt;=170000,"High Salary (&gt;$170K)"
)</f>
        <v>Low Salary (&lt;$50K)</v>
      </c>
      <c r="R3369" t="str" cm="1">
        <f t="array" ref="R3369">_xlfn.IFS(
G3369&lt;=2,"New Customers (0-2Y)",
G3369&lt;=5,"Growing Customers (3-5Y)",
G3369&lt;=8,"Established Customers (6-8Y)",
G3369&lt;=10,"Loyal Customers (9-10Y)"
)</f>
        <v>New Customers (0-2Y)</v>
      </c>
    </row>
    <row r="3370" spans="1:18" x14ac:dyDescent="0.35">
      <c r="A3370">
        <v>15733303</v>
      </c>
      <c r="B3370" t="s">
        <v>938</v>
      </c>
      <c r="C3370" t="s">
        <v>17</v>
      </c>
      <c r="D3370" t="s">
        <v>39</v>
      </c>
      <c r="E3370">
        <v>67</v>
      </c>
      <c r="F3370" t="s">
        <v>2967</v>
      </c>
      <c r="G3370">
        <v>5</v>
      </c>
      <c r="H3370" s="4">
        <v>0</v>
      </c>
      <c r="I3370" t="s">
        <v>24</v>
      </c>
      <c r="J3370">
        <v>2</v>
      </c>
      <c r="K3370">
        <v>630</v>
      </c>
      <c r="L3370" t="s">
        <v>20</v>
      </c>
      <c r="M3370" t="s">
        <v>21</v>
      </c>
      <c r="N3370" t="s">
        <v>22</v>
      </c>
      <c r="O3370" s="4">
        <v>27330.27</v>
      </c>
      <c r="P3370" t="s">
        <v>28</v>
      </c>
      <c r="Q3370" t="str" cm="1">
        <f t="array" ref="Q3370">_xlfn.IFS(
O3370&lt;50000,"Low Salary (&lt;$50K)",
O3370&lt;90000,"Lower Middle ($50K-$90K)",
O3370&lt;130000,"Middle ($90K-$130K)",
O3370&lt;170000,"Upper Middle ($130K-$170K)",
O3370&gt;=170000,"High Salary (&gt;$170K)"
)</f>
        <v>Low Salary (&lt;$50K)</v>
      </c>
      <c r="R3370" t="str" cm="1">
        <f t="array" ref="R3370">_xlfn.IFS(
G3370&lt;=2,"New Customers (0-2Y)",
G3370&lt;=5,"Growing Customers (3-5Y)",
G3370&lt;=8,"Established Customers (6-8Y)",
G3370&lt;=10,"Loyal Customers (9-10Y)"
)</f>
        <v>Growing Customers (3-5Y)</v>
      </c>
    </row>
    <row r="3371" spans="1:18" x14ac:dyDescent="0.35">
      <c r="A3371">
        <v>15643294</v>
      </c>
      <c r="B3371" t="s">
        <v>193</v>
      </c>
      <c r="C3371" t="s">
        <v>17</v>
      </c>
      <c r="D3371" t="s">
        <v>18</v>
      </c>
      <c r="E3371">
        <v>33</v>
      </c>
      <c r="F3371" t="s">
        <v>19</v>
      </c>
      <c r="G3371">
        <v>8</v>
      </c>
      <c r="H3371" s="4">
        <v>190566.65</v>
      </c>
      <c r="I3371" t="s">
        <v>33</v>
      </c>
      <c r="J3371">
        <v>1</v>
      </c>
      <c r="K3371">
        <v>703</v>
      </c>
      <c r="L3371" t="s">
        <v>35</v>
      </c>
      <c r="M3371" t="s">
        <v>21</v>
      </c>
      <c r="N3371" t="s">
        <v>22</v>
      </c>
      <c r="O3371" s="4">
        <v>79997.14</v>
      </c>
      <c r="P3371" t="s">
        <v>28</v>
      </c>
      <c r="Q3371" t="str" cm="1">
        <f t="array" ref="Q3371">_xlfn.IFS(
O3371&lt;50000,"Low Salary (&lt;$50K)",
O3371&lt;90000,"Lower Middle ($50K-$90K)",
O3371&lt;130000,"Middle ($90K-$130K)",
O3371&lt;170000,"Upper Middle ($130K-$170K)",
O3371&gt;=170000,"High Salary (&gt;$170K)"
)</f>
        <v>Lower Middle ($50K-$90K)</v>
      </c>
      <c r="R3371" t="str" cm="1">
        <f t="array" ref="R3371">_xlfn.IFS(
G3371&lt;=2,"New Customers (0-2Y)",
G3371&lt;=5,"Growing Customers (3-5Y)",
G3371&lt;=8,"Established Customers (6-8Y)",
G3371&lt;=10,"Loyal Customers (9-10Y)"
)</f>
        <v>Established Customers (6-8Y)</v>
      </c>
    </row>
    <row r="3372" spans="1:18" x14ac:dyDescent="0.35">
      <c r="A3372">
        <v>15749905</v>
      </c>
      <c r="B3372" t="s">
        <v>407</v>
      </c>
      <c r="C3372" t="s">
        <v>26</v>
      </c>
      <c r="D3372" t="s">
        <v>18</v>
      </c>
      <c r="E3372">
        <v>47</v>
      </c>
      <c r="F3372" t="s">
        <v>19</v>
      </c>
      <c r="G3372">
        <v>6</v>
      </c>
      <c r="H3372" s="4">
        <v>0</v>
      </c>
      <c r="I3372" t="s">
        <v>24</v>
      </c>
      <c r="J3372">
        <v>1</v>
      </c>
      <c r="K3372">
        <v>698</v>
      </c>
      <c r="L3372" t="s">
        <v>35</v>
      </c>
      <c r="M3372" t="s">
        <v>21</v>
      </c>
      <c r="N3372" t="s">
        <v>32</v>
      </c>
      <c r="O3372" s="4">
        <v>50213.81</v>
      </c>
      <c r="P3372" t="s">
        <v>23</v>
      </c>
      <c r="Q3372" t="str" cm="1">
        <f t="array" ref="Q3372">_xlfn.IFS(
O3372&lt;50000,"Low Salary (&lt;$50K)",
O3372&lt;90000,"Lower Middle ($50K-$90K)",
O3372&lt;130000,"Middle ($90K-$130K)",
O3372&lt;170000,"Upper Middle ($130K-$170K)",
O3372&gt;=170000,"High Salary (&gt;$170K)"
)</f>
        <v>Lower Middle ($50K-$90K)</v>
      </c>
      <c r="R3372" t="str" cm="1">
        <f t="array" ref="R3372">_xlfn.IFS(
G3372&lt;=2,"New Customers (0-2Y)",
G3372&lt;=5,"Growing Customers (3-5Y)",
G3372&lt;=8,"Established Customers (6-8Y)",
G3372&lt;=10,"Loyal Customers (9-10Y)"
)</f>
        <v>Established Customers (6-8Y)</v>
      </c>
    </row>
    <row r="3373" spans="1:18" x14ac:dyDescent="0.35">
      <c r="A3373">
        <v>15625175</v>
      </c>
      <c r="B3373" t="s">
        <v>763</v>
      </c>
      <c r="C3373" t="s">
        <v>42</v>
      </c>
      <c r="D3373" t="s">
        <v>18</v>
      </c>
      <c r="E3373">
        <v>43</v>
      </c>
      <c r="F3373" t="s">
        <v>19</v>
      </c>
      <c r="G3373">
        <v>6</v>
      </c>
      <c r="H3373" s="4">
        <v>97067.69</v>
      </c>
      <c r="I3373" t="s">
        <v>29</v>
      </c>
      <c r="J3373">
        <v>1</v>
      </c>
      <c r="K3373">
        <v>742</v>
      </c>
      <c r="L3373" t="s">
        <v>35</v>
      </c>
      <c r="M3373" t="s">
        <v>27</v>
      </c>
      <c r="N3373" t="s">
        <v>22</v>
      </c>
      <c r="O3373" s="4">
        <v>60920.03</v>
      </c>
      <c r="P3373" t="s">
        <v>23</v>
      </c>
      <c r="Q3373" t="str" cm="1">
        <f t="array" ref="Q3373">_xlfn.IFS(
O3373&lt;50000,"Low Salary (&lt;$50K)",
O3373&lt;90000,"Lower Middle ($50K-$90K)",
O3373&lt;130000,"Middle ($90K-$130K)",
O3373&lt;170000,"Upper Middle ($130K-$170K)",
O3373&gt;=170000,"High Salary (&gt;$170K)"
)</f>
        <v>Lower Middle ($50K-$90K)</v>
      </c>
      <c r="R3373" t="str" cm="1">
        <f t="array" ref="R3373">_xlfn.IFS(
G3373&lt;=2,"New Customers (0-2Y)",
G3373&lt;=5,"Growing Customers (3-5Y)",
G3373&lt;=8,"Established Customers (6-8Y)",
G3373&lt;=10,"Loyal Customers (9-10Y)"
)</f>
        <v>Established Customers (6-8Y)</v>
      </c>
    </row>
    <row r="3374" spans="1:18" x14ac:dyDescent="0.35">
      <c r="A3374">
        <v>15643967</v>
      </c>
      <c r="B3374" t="s">
        <v>1015</v>
      </c>
      <c r="C3374" t="s">
        <v>17</v>
      </c>
      <c r="D3374" t="s">
        <v>18</v>
      </c>
      <c r="E3374">
        <v>37</v>
      </c>
      <c r="F3374" t="s">
        <v>19</v>
      </c>
      <c r="G3374">
        <v>4</v>
      </c>
      <c r="H3374" s="4">
        <v>92208.54</v>
      </c>
      <c r="I3374" t="s">
        <v>29</v>
      </c>
      <c r="J3374">
        <v>1</v>
      </c>
      <c r="K3374">
        <v>652</v>
      </c>
      <c r="L3374" t="s">
        <v>20</v>
      </c>
      <c r="M3374" t="s">
        <v>27</v>
      </c>
      <c r="N3374" t="s">
        <v>22</v>
      </c>
      <c r="O3374" s="4">
        <v>197699.8</v>
      </c>
      <c r="P3374" t="s">
        <v>23</v>
      </c>
      <c r="Q3374" t="str" cm="1">
        <f t="array" ref="Q3374">_xlfn.IFS(
O3374&lt;50000,"Low Salary (&lt;$50K)",
O3374&lt;90000,"Lower Middle ($50K-$90K)",
O3374&lt;130000,"Middle ($90K-$130K)",
O3374&lt;170000,"Upper Middle ($130K-$170K)",
O3374&gt;=170000,"High Salary (&gt;$170K)"
)</f>
        <v>High Salary (&gt;$170K)</v>
      </c>
      <c r="R3374" t="str" cm="1">
        <f t="array" ref="R3374">_xlfn.IFS(
G3374&lt;=2,"New Customers (0-2Y)",
G3374&lt;=5,"Growing Customers (3-5Y)",
G3374&lt;=8,"Established Customers (6-8Y)",
G3374&lt;=10,"Loyal Customers (9-10Y)"
)</f>
        <v>Growing Customers (3-5Y)</v>
      </c>
    </row>
    <row r="3375" spans="1:18" x14ac:dyDescent="0.35">
      <c r="A3375">
        <v>15578251</v>
      </c>
      <c r="B3375" t="s">
        <v>1118</v>
      </c>
      <c r="C3375" t="s">
        <v>17</v>
      </c>
      <c r="D3375" t="s">
        <v>39</v>
      </c>
      <c r="E3375">
        <v>37</v>
      </c>
      <c r="F3375" t="s">
        <v>19</v>
      </c>
      <c r="G3375">
        <v>2</v>
      </c>
      <c r="H3375" s="4">
        <v>186347.97</v>
      </c>
      <c r="I3375" t="s">
        <v>33</v>
      </c>
      <c r="J3375">
        <v>2</v>
      </c>
      <c r="K3375">
        <v>644</v>
      </c>
      <c r="L3375" t="s">
        <v>20</v>
      </c>
      <c r="M3375" t="s">
        <v>21</v>
      </c>
      <c r="N3375" t="s">
        <v>32</v>
      </c>
      <c r="O3375" s="4">
        <v>92809.73</v>
      </c>
      <c r="P3375" t="s">
        <v>28</v>
      </c>
      <c r="Q3375" t="str" cm="1">
        <f t="array" ref="Q3375">_xlfn.IFS(
O3375&lt;50000,"Low Salary (&lt;$50K)",
O3375&lt;90000,"Lower Middle ($50K-$90K)",
O3375&lt;130000,"Middle ($90K-$130K)",
O3375&lt;170000,"Upper Middle ($130K-$170K)",
O3375&gt;=170000,"High Salary (&gt;$170K)"
)</f>
        <v>Middle ($90K-$130K)</v>
      </c>
      <c r="R3375" t="str" cm="1">
        <f t="array" ref="R3375">_xlfn.IFS(
G3375&lt;=2,"New Customers (0-2Y)",
G3375&lt;=5,"Growing Customers (3-5Y)",
G3375&lt;=8,"Established Customers (6-8Y)",
G3375&lt;=10,"Loyal Customers (9-10Y)"
)</f>
        <v>New Customers (0-2Y)</v>
      </c>
    </row>
    <row r="3376" spans="1:18" x14ac:dyDescent="0.35">
      <c r="A3376">
        <v>15772573</v>
      </c>
      <c r="B3376" t="s">
        <v>963</v>
      </c>
      <c r="C3376" t="s">
        <v>26</v>
      </c>
      <c r="D3376" t="s">
        <v>39</v>
      </c>
      <c r="E3376">
        <v>55</v>
      </c>
      <c r="F3376" t="s">
        <v>19</v>
      </c>
      <c r="G3376">
        <v>2</v>
      </c>
      <c r="H3376" s="4">
        <v>103176.62</v>
      </c>
      <c r="I3376" t="s">
        <v>33</v>
      </c>
      <c r="J3376">
        <v>1</v>
      </c>
      <c r="K3376">
        <v>735</v>
      </c>
      <c r="L3376" t="s">
        <v>35</v>
      </c>
      <c r="M3376" t="s">
        <v>27</v>
      </c>
      <c r="N3376" t="s">
        <v>22</v>
      </c>
      <c r="O3376" s="4">
        <v>163516.16</v>
      </c>
      <c r="P3376" t="s">
        <v>28</v>
      </c>
      <c r="Q3376" t="str" cm="1">
        <f t="array" ref="Q3376">_xlfn.IFS(
O3376&lt;50000,"Low Salary (&lt;$50K)",
O3376&lt;90000,"Lower Middle ($50K-$90K)",
O3376&lt;130000,"Middle ($90K-$130K)",
O3376&lt;170000,"Upper Middle ($130K-$170K)",
O3376&gt;=170000,"High Salary (&gt;$170K)"
)</f>
        <v>Upper Middle ($130K-$170K)</v>
      </c>
      <c r="R3376" t="str" cm="1">
        <f t="array" ref="R3376">_xlfn.IFS(
G3376&lt;=2,"New Customers (0-2Y)",
G3376&lt;=5,"Growing Customers (3-5Y)",
G3376&lt;=8,"Established Customers (6-8Y)",
G3376&lt;=10,"Loyal Customers (9-10Y)"
)</f>
        <v>New Customers (0-2Y)</v>
      </c>
    </row>
    <row r="3377" spans="1:18" x14ac:dyDescent="0.35">
      <c r="A3377">
        <v>15733234</v>
      </c>
      <c r="B3377" t="s">
        <v>497</v>
      </c>
      <c r="C3377" t="s">
        <v>17</v>
      </c>
      <c r="D3377" t="s">
        <v>18</v>
      </c>
      <c r="E3377">
        <v>58</v>
      </c>
      <c r="F3377" t="s">
        <v>19</v>
      </c>
      <c r="G3377">
        <v>4</v>
      </c>
      <c r="H3377" s="4">
        <v>0</v>
      </c>
      <c r="I3377" t="s">
        <v>24</v>
      </c>
      <c r="J3377">
        <v>1</v>
      </c>
      <c r="K3377">
        <v>777</v>
      </c>
      <c r="L3377" t="s">
        <v>35</v>
      </c>
      <c r="M3377" t="s">
        <v>21</v>
      </c>
      <c r="N3377" t="s">
        <v>22</v>
      </c>
      <c r="O3377" s="4">
        <v>62449.07</v>
      </c>
      <c r="P3377" t="s">
        <v>23</v>
      </c>
      <c r="Q3377" t="str" cm="1">
        <f t="array" ref="Q3377">_xlfn.IFS(
O3377&lt;50000,"Low Salary (&lt;$50K)",
O3377&lt;90000,"Lower Middle ($50K-$90K)",
O3377&lt;130000,"Middle ($90K-$130K)",
O3377&lt;170000,"Upper Middle ($130K-$170K)",
O3377&gt;=170000,"High Salary (&gt;$170K)"
)</f>
        <v>Lower Middle ($50K-$90K)</v>
      </c>
      <c r="R3377" t="str" cm="1">
        <f t="array" ref="R3377">_xlfn.IFS(
G3377&lt;=2,"New Customers (0-2Y)",
G3377&lt;=5,"Growing Customers (3-5Y)",
G3377&lt;=8,"Established Customers (6-8Y)",
G3377&lt;=10,"Loyal Customers (9-10Y)"
)</f>
        <v>Growing Customers (3-5Y)</v>
      </c>
    </row>
    <row r="3378" spans="1:18" x14ac:dyDescent="0.35">
      <c r="A3378">
        <v>15721582</v>
      </c>
      <c r="B3378" t="s">
        <v>448</v>
      </c>
      <c r="C3378" t="s">
        <v>42</v>
      </c>
      <c r="D3378" t="s">
        <v>18</v>
      </c>
      <c r="E3378">
        <v>40</v>
      </c>
      <c r="F3378" t="s">
        <v>19</v>
      </c>
      <c r="G3378">
        <v>4</v>
      </c>
      <c r="H3378" s="4">
        <v>77270.080000000002</v>
      </c>
      <c r="I3378" t="s">
        <v>29</v>
      </c>
      <c r="J3378">
        <v>2</v>
      </c>
      <c r="K3378">
        <v>644</v>
      </c>
      <c r="L3378" t="s">
        <v>20</v>
      </c>
      <c r="M3378" t="s">
        <v>21</v>
      </c>
      <c r="N3378" t="s">
        <v>22</v>
      </c>
      <c r="O3378" s="4">
        <v>115800.1</v>
      </c>
      <c r="P3378" t="s">
        <v>23</v>
      </c>
      <c r="Q3378" t="str" cm="1">
        <f t="array" ref="Q3378">_xlfn.IFS(
O3378&lt;50000,"Low Salary (&lt;$50K)",
O3378&lt;90000,"Lower Middle ($50K-$90K)",
O3378&lt;130000,"Middle ($90K-$130K)",
O3378&lt;170000,"Upper Middle ($130K-$170K)",
O3378&gt;=170000,"High Salary (&gt;$170K)"
)</f>
        <v>Middle ($90K-$130K)</v>
      </c>
      <c r="R3378" t="str" cm="1">
        <f t="array" ref="R3378">_xlfn.IFS(
G3378&lt;=2,"New Customers (0-2Y)",
G3378&lt;=5,"Growing Customers (3-5Y)",
G3378&lt;=8,"Established Customers (6-8Y)",
G3378&lt;=10,"Loyal Customers (9-10Y)"
)</f>
        <v>Growing Customers (3-5Y)</v>
      </c>
    </row>
    <row r="3379" spans="1:18" x14ac:dyDescent="0.35">
      <c r="A3379">
        <v>15628219</v>
      </c>
      <c r="B3379" t="s">
        <v>757</v>
      </c>
      <c r="C3379" t="s">
        <v>42</v>
      </c>
      <c r="D3379" t="s">
        <v>18</v>
      </c>
      <c r="E3379">
        <v>37</v>
      </c>
      <c r="F3379" t="s">
        <v>19</v>
      </c>
      <c r="G3379">
        <v>3</v>
      </c>
      <c r="H3379" s="4">
        <v>111911.63</v>
      </c>
      <c r="I3379" t="s">
        <v>33</v>
      </c>
      <c r="J3379">
        <v>1</v>
      </c>
      <c r="K3379">
        <v>665</v>
      </c>
      <c r="L3379" t="s">
        <v>35</v>
      </c>
      <c r="M3379" t="s">
        <v>21</v>
      </c>
      <c r="N3379" t="s">
        <v>22</v>
      </c>
      <c r="O3379" s="4">
        <v>110359.67999999999</v>
      </c>
      <c r="P3379" t="s">
        <v>23</v>
      </c>
      <c r="Q3379" t="str" cm="1">
        <f t="array" ref="Q3379">_xlfn.IFS(
O3379&lt;50000,"Low Salary (&lt;$50K)",
O3379&lt;90000,"Lower Middle ($50K-$90K)",
O3379&lt;130000,"Middle ($90K-$130K)",
O3379&lt;170000,"Upper Middle ($130K-$170K)",
O3379&gt;=170000,"High Salary (&gt;$170K)"
)</f>
        <v>Middle ($90K-$130K)</v>
      </c>
      <c r="R3379" t="str" cm="1">
        <f t="array" ref="R3379">_xlfn.IFS(
G3379&lt;=2,"New Customers (0-2Y)",
G3379&lt;=5,"Growing Customers (3-5Y)",
G3379&lt;=8,"Established Customers (6-8Y)",
G3379&lt;=10,"Loyal Customers (9-10Y)"
)</f>
        <v>Growing Customers (3-5Y)</v>
      </c>
    </row>
    <row r="3380" spans="1:18" x14ac:dyDescent="0.35">
      <c r="A3380">
        <v>15571302</v>
      </c>
      <c r="B3380" t="s">
        <v>1662</v>
      </c>
      <c r="C3380" t="s">
        <v>42</v>
      </c>
      <c r="D3380" t="s">
        <v>39</v>
      </c>
      <c r="E3380">
        <v>72</v>
      </c>
      <c r="F3380" t="s">
        <v>2967</v>
      </c>
      <c r="G3380">
        <v>5</v>
      </c>
      <c r="H3380" s="4">
        <v>94216.05</v>
      </c>
      <c r="I3380" t="s">
        <v>29</v>
      </c>
      <c r="J3380">
        <v>1</v>
      </c>
      <c r="K3380">
        <v>529</v>
      </c>
      <c r="L3380" t="s">
        <v>31</v>
      </c>
      <c r="M3380" t="s">
        <v>21</v>
      </c>
      <c r="N3380" t="s">
        <v>22</v>
      </c>
      <c r="O3380" s="4">
        <v>78695.679999999993</v>
      </c>
      <c r="P3380" t="s">
        <v>28</v>
      </c>
      <c r="Q3380" t="str" cm="1">
        <f t="array" ref="Q3380">_xlfn.IFS(
O3380&lt;50000,"Low Salary (&lt;$50K)",
O3380&lt;90000,"Lower Middle ($50K-$90K)",
O3380&lt;130000,"Middle ($90K-$130K)",
O3380&lt;170000,"Upper Middle ($130K-$170K)",
O3380&gt;=170000,"High Salary (&gt;$170K)"
)</f>
        <v>Lower Middle ($50K-$90K)</v>
      </c>
      <c r="R3380" t="str" cm="1">
        <f t="array" ref="R3380">_xlfn.IFS(
G3380&lt;=2,"New Customers (0-2Y)",
G3380&lt;=5,"Growing Customers (3-5Y)",
G3380&lt;=8,"Established Customers (6-8Y)",
G3380&lt;=10,"Loyal Customers (9-10Y)"
)</f>
        <v>Growing Customers (3-5Y)</v>
      </c>
    </row>
    <row r="3381" spans="1:18" x14ac:dyDescent="0.35">
      <c r="A3381">
        <v>15637178</v>
      </c>
      <c r="B3381" t="s">
        <v>1663</v>
      </c>
      <c r="C3381" t="s">
        <v>26</v>
      </c>
      <c r="D3381" t="s">
        <v>18</v>
      </c>
      <c r="E3381">
        <v>45</v>
      </c>
      <c r="F3381" t="s">
        <v>19</v>
      </c>
      <c r="G3381">
        <v>7</v>
      </c>
      <c r="H3381" s="4">
        <v>0</v>
      </c>
      <c r="I3381" t="s">
        <v>24</v>
      </c>
      <c r="J3381">
        <v>2</v>
      </c>
      <c r="K3381">
        <v>803</v>
      </c>
      <c r="L3381" t="s">
        <v>37</v>
      </c>
      <c r="M3381" t="s">
        <v>21</v>
      </c>
      <c r="N3381" t="s">
        <v>22</v>
      </c>
      <c r="O3381" s="4">
        <v>128378.04</v>
      </c>
      <c r="P3381" t="s">
        <v>28</v>
      </c>
      <c r="Q3381" t="str" cm="1">
        <f t="array" ref="Q3381">_xlfn.IFS(
O3381&lt;50000,"Low Salary (&lt;$50K)",
O3381&lt;90000,"Lower Middle ($50K-$90K)",
O3381&lt;130000,"Middle ($90K-$130K)",
O3381&lt;170000,"Upper Middle ($130K-$170K)",
O3381&gt;=170000,"High Salary (&gt;$170K)"
)</f>
        <v>Middle ($90K-$130K)</v>
      </c>
      <c r="R3381" t="str" cm="1">
        <f t="array" ref="R3381">_xlfn.IFS(
G3381&lt;=2,"New Customers (0-2Y)",
G3381&lt;=5,"Growing Customers (3-5Y)",
G3381&lt;=8,"Established Customers (6-8Y)",
G3381&lt;=10,"Loyal Customers (9-10Y)"
)</f>
        <v>Established Customers (6-8Y)</v>
      </c>
    </row>
    <row r="3382" spans="1:18" x14ac:dyDescent="0.35">
      <c r="A3382">
        <v>15601184</v>
      </c>
      <c r="B3382" t="s">
        <v>793</v>
      </c>
      <c r="C3382" t="s">
        <v>26</v>
      </c>
      <c r="D3382" t="s">
        <v>18</v>
      </c>
      <c r="E3382">
        <v>26</v>
      </c>
      <c r="F3382" t="s">
        <v>43</v>
      </c>
      <c r="G3382">
        <v>3</v>
      </c>
      <c r="H3382" s="4">
        <v>0</v>
      </c>
      <c r="I3382" t="s">
        <v>24</v>
      </c>
      <c r="J3382">
        <v>2</v>
      </c>
      <c r="K3382">
        <v>604</v>
      </c>
      <c r="L3382" t="s">
        <v>20</v>
      </c>
      <c r="M3382" t="s">
        <v>21</v>
      </c>
      <c r="N3382" t="s">
        <v>32</v>
      </c>
      <c r="O3382" s="4">
        <v>155248.62</v>
      </c>
      <c r="P3382" t="s">
        <v>28</v>
      </c>
      <c r="Q3382" t="str" cm="1">
        <f t="array" ref="Q3382">_xlfn.IFS(
O3382&lt;50000,"Low Salary (&lt;$50K)",
O3382&lt;90000,"Lower Middle ($50K-$90K)",
O3382&lt;130000,"Middle ($90K-$130K)",
O3382&lt;170000,"Upper Middle ($130K-$170K)",
O3382&gt;=170000,"High Salary (&gt;$170K)"
)</f>
        <v>Upper Middle ($130K-$170K)</v>
      </c>
      <c r="R3382" t="str" cm="1">
        <f t="array" ref="R3382">_xlfn.IFS(
G3382&lt;=2,"New Customers (0-2Y)",
G3382&lt;=5,"Growing Customers (3-5Y)",
G3382&lt;=8,"Established Customers (6-8Y)",
G3382&lt;=10,"Loyal Customers (9-10Y)"
)</f>
        <v>Growing Customers (3-5Y)</v>
      </c>
    </row>
    <row r="3383" spans="1:18" x14ac:dyDescent="0.35">
      <c r="A3383">
        <v>15629511</v>
      </c>
      <c r="B3383" t="s">
        <v>1664</v>
      </c>
      <c r="C3383" t="s">
        <v>17</v>
      </c>
      <c r="D3383" t="s">
        <v>39</v>
      </c>
      <c r="E3383">
        <v>49</v>
      </c>
      <c r="F3383" t="s">
        <v>19</v>
      </c>
      <c r="G3383">
        <v>6</v>
      </c>
      <c r="H3383" s="4">
        <v>106770.82</v>
      </c>
      <c r="I3383" t="s">
        <v>33</v>
      </c>
      <c r="J3383">
        <v>1</v>
      </c>
      <c r="K3383">
        <v>738</v>
      </c>
      <c r="L3383" t="s">
        <v>35</v>
      </c>
      <c r="M3383" t="s">
        <v>21</v>
      </c>
      <c r="N3383" t="s">
        <v>32</v>
      </c>
      <c r="O3383" s="4">
        <v>123499.27</v>
      </c>
      <c r="P3383" t="s">
        <v>28</v>
      </c>
      <c r="Q3383" t="str" cm="1">
        <f t="array" ref="Q3383">_xlfn.IFS(
O3383&lt;50000,"Low Salary (&lt;$50K)",
O3383&lt;90000,"Lower Middle ($50K-$90K)",
O3383&lt;130000,"Middle ($90K-$130K)",
O3383&lt;170000,"Upper Middle ($130K-$170K)",
O3383&gt;=170000,"High Salary (&gt;$170K)"
)</f>
        <v>Middle ($90K-$130K)</v>
      </c>
      <c r="R3383" t="str" cm="1">
        <f t="array" ref="R3383">_xlfn.IFS(
G3383&lt;=2,"New Customers (0-2Y)",
G3383&lt;=5,"Growing Customers (3-5Y)",
G3383&lt;=8,"Established Customers (6-8Y)",
G3383&lt;=10,"Loyal Customers (9-10Y)"
)</f>
        <v>Established Customers (6-8Y)</v>
      </c>
    </row>
    <row r="3384" spans="1:18" x14ac:dyDescent="0.35">
      <c r="A3384">
        <v>15570629</v>
      </c>
      <c r="B3384" t="s">
        <v>979</v>
      </c>
      <c r="C3384" t="s">
        <v>42</v>
      </c>
      <c r="D3384" t="s">
        <v>18</v>
      </c>
      <c r="E3384">
        <v>72</v>
      </c>
      <c r="F3384" t="s">
        <v>2967</v>
      </c>
      <c r="G3384">
        <v>5</v>
      </c>
      <c r="H3384" s="4">
        <v>138089.97</v>
      </c>
      <c r="I3384" t="s">
        <v>33</v>
      </c>
      <c r="J3384">
        <v>2</v>
      </c>
      <c r="K3384">
        <v>655</v>
      </c>
      <c r="L3384" t="s">
        <v>20</v>
      </c>
      <c r="M3384" t="s">
        <v>21</v>
      </c>
      <c r="N3384" t="s">
        <v>22</v>
      </c>
      <c r="O3384" s="4">
        <v>99920.41</v>
      </c>
      <c r="P3384" t="s">
        <v>28</v>
      </c>
      <c r="Q3384" t="str" cm="1">
        <f t="array" ref="Q3384">_xlfn.IFS(
O3384&lt;50000,"Low Salary (&lt;$50K)",
O3384&lt;90000,"Lower Middle ($50K-$90K)",
O3384&lt;130000,"Middle ($90K-$130K)",
O3384&lt;170000,"Upper Middle ($130K-$170K)",
O3384&gt;=170000,"High Salary (&gt;$170K)"
)</f>
        <v>Middle ($90K-$130K)</v>
      </c>
      <c r="R3384" t="str" cm="1">
        <f t="array" ref="R3384">_xlfn.IFS(
G3384&lt;=2,"New Customers (0-2Y)",
G3384&lt;=5,"Growing Customers (3-5Y)",
G3384&lt;=8,"Established Customers (6-8Y)",
G3384&lt;=10,"Loyal Customers (9-10Y)"
)</f>
        <v>Growing Customers (3-5Y)</v>
      </c>
    </row>
    <row r="3385" spans="1:18" x14ac:dyDescent="0.35">
      <c r="A3385">
        <v>15665766</v>
      </c>
      <c r="B3385" t="s">
        <v>142</v>
      </c>
      <c r="C3385" t="s">
        <v>42</v>
      </c>
      <c r="D3385" t="s">
        <v>39</v>
      </c>
      <c r="E3385">
        <v>39</v>
      </c>
      <c r="F3385" t="s">
        <v>19</v>
      </c>
      <c r="G3385">
        <v>9</v>
      </c>
      <c r="H3385" s="4">
        <v>133191.19</v>
      </c>
      <c r="I3385" t="s">
        <v>33</v>
      </c>
      <c r="J3385">
        <v>2</v>
      </c>
      <c r="K3385">
        <v>698</v>
      </c>
      <c r="L3385" t="s">
        <v>35</v>
      </c>
      <c r="M3385" t="s">
        <v>27</v>
      </c>
      <c r="N3385" t="s">
        <v>22</v>
      </c>
      <c r="O3385" s="4">
        <v>53289.49</v>
      </c>
      <c r="P3385" t="s">
        <v>28</v>
      </c>
      <c r="Q3385" t="str" cm="1">
        <f t="array" ref="Q3385">_xlfn.IFS(
O3385&lt;50000,"Low Salary (&lt;$50K)",
O3385&lt;90000,"Lower Middle ($50K-$90K)",
O3385&lt;130000,"Middle ($90K-$130K)",
O3385&lt;170000,"Upper Middle ($130K-$170K)",
O3385&gt;=170000,"High Salary (&gt;$170K)"
)</f>
        <v>Lower Middle ($50K-$90K)</v>
      </c>
      <c r="R3385" t="str" cm="1">
        <f t="array" ref="R3385">_xlfn.IFS(
G3385&lt;=2,"New Customers (0-2Y)",
G3385&lt;=5,"Growing Customers (3-5Y)",
G3385&lt;=8,"Established Customers (6-8Y)",
G3385&lt;=10,"Loyal Customers (9-10Y)"
)</f>
        <v>Loyal Customers (9-10Y)</v>
      </c>
    </row>
    <row r="3386" spans="1:18" x14ac:dyDescent="0.35">
      <c r="A3386">
        <v>15693732</v>
      </c>
      <c r="B3386" t="s">
        <v>1665</v>
      </c>
      <c r="C3386" t="s">
        <v>17</v>
      </c>
      <c r="D3386" t="s">
        <v>18</v>
      </c>
      <c r="E3386">
        <v>66</v>
      </c>
      <c r="F3386" t="s">
        <v>2967</v>
      </c>
      <c r="G3386">
        <v>9</v>
      </c>
      <c r="H3386" s="4">
        <v>0</v>
      </c>
      <c r="I3386" t="s">
        <v>24</v>
      </c>
      <c r="J3386">
        <v>2</v>
      </c>
      <c r="K3386">
        <v>775</v>
      </c>
      <c r="L3386" t="s">
        <v>35</v>
      </c>
      <c r="M3386" t="s">
        <v>21</v>
      </c>
      <c r="N3386" t="s">
        <v>22</v>
      </c>
      <c r="O3386" s="4">
        <v>67622.34</v>
      </c>
      <c r="P3386" t="s">
        <v>28</v>
      </c>
      <c r="Q3386" t="str" cm="1">
        <f t="array" ref="Q3386">_xlfn.IFS(
O3386&lt;50000,"Low Salary (&lt;$50K)",
O3386&lt;90000,"Lower Middle ($50K-$90K)",
O3386&lt;130000,"Middle ($90K-$130K)",
O3386&lt;170000,"Upper Middle ($130K-$170K)",
O3386&gt;=170000,"High Salary (&gt;$170K)"
)</f>
        <v>Lower Middle ($50K-$90K)</v>
      </c>
      <c r="R3386" t="str" cm="1">
        <f t="array" ref="R3386">_xlfn.IFS(
G3386&lt;=2,"New Customers (0-2Y)",
G3386&lt;=5,"Growing Customers (3-5Y)",
G3386&lt;=8,"Established Customers (6-8Y)",
G3386&lt;=10,"Loyal Customers (9-10Y)"
)</f>
        <v>Loyal Customers (9-10Y)</v>
      </c>
    </row>
    <row r="3387" spans="1:18" x14ac:dyDescent="0.35">
      <c r="A3387">
        <v>15765982</v>
      </c>
      <c r="B3387" t="s">
        <v>50</v>
      </c>
      <c r="C3387" t="s">
        <v>17</v>
      </c>
      <c r="D3387" t="s">
        <v>39</v>
      </c>
      <c r="E3387">
        <v>41</v>
      </c>
      <c r="F3387" t="s">
        <v>19</v>
      </c>
      <c r="G3387">
        <v>7</v>
      </c>
      <c r="H3387" s="4">
        <v>74135.850000000006</v>
      </c>
      <c r="I3387" t="s">
        <v>29</v>
      </c>
      <c r="J3387">
        <v>1</v>
      </c>
      <c r="K3387">
        <v>735</v>
      </c>
      <c r="L3387" t="s">
        <v>35</v>
      </c>
      <c r="M3387" t="s">
        <v>21</v>
      </c>
      <c r="N3387" t="s">
        <v>22</v>
      </c>
      <c r="O3387" s="4">
        <v>11783.1</v>
      </c>
      <c r="P3387" t="s">
        <v>23</v>
      </c>
      <c r="Q3387" t="str" cm="1">
        <f t="array" ref="Q3387">_xlfn.IFS(
O3387&lt;50000,"Low Salary (&lt;$50K)",
O3387&lt;90000,"Lower Middle ($50K-$90K)",
O3387&lt;130000,"Middle ($90K-$130K)",
O3387&lt;170000,"Upper Middle ($130K-$170K)",
O3387&gt;=170000,"High Salary (&gt;$170K)"
)</f>
        <v>Low Salary (&lt;$50K)</v>
      </c>
      <c r="R3387" t="str" cm="1">
        <f t="array" ref="R3387">_xlfn.IFS(
G3387&lt;=2,"New Customers (0-2Y)",
G3387&lt;=5,"Growing Customers (3-5Y)",
G3387&lt;=8,"Established Customers (6-8Y)",
G3387&lt;=10,"Loyal Customers (9-10Y)"
)</f>
        <v>Established Customers (6-8Y)</v>
      </c>
    </row>
    <row r="3388" spans="1:18" x14ac:dyDescent="0.35">
      <c r="A3388">
        <v>15582016</v>
      </c>
      <c r="B3388" t="s">
        <v>129</v>
      </c>
      <c r="C3388" t="s">
        <v>26</v>
      </c>
      <c r="D3388" t="s">
        <v>39</v>
      </c>
      <c r="E3388">
        <v>41</v>
      </c>
      <c r="F3388" t="s">
        <v>19</v>
      </c>
      <c r="G3388">
        <v>6</v>
      </c>
      <c r="H3388" s="4">
        <v>99208.46</v>
      </c>
      <c r="I3388" t="s">
        <v>29</v>
      </c>
      <c r="J3388">
        <v>2</v>
      </c>
      <c r="K3388">
        <v>766</v>
      </c>
      <c r="L3388" t="s">
        <v>35</v>
      </c>
      <c r="M3388" t="s">
        <v>21</v>
      </c>
      <c r="N3388" t="s">
        <v>32</v>
      </c>
      <c r="O3388" s="4">
        <v>62402.38</v>
      </c>
      <c r="P3388" t="s">
        <v>28</v>
      </c>
      <c r="Q3388" t="str" cm="1">
        <f t="array" ref="Q3388">_xlfn.IFS(
O3388&lt;50000,"Low Salary (&lt;$50K)",
O3388&lt;90000,"Lower Middle ($50K-$90K)",
O3388&lt;130000,"Middle ($90K-$130K)",
O3388&lt;170000,"Upper Middle ($130K-$170K)",
O3388&gt;=170000,"High Salary (&gt;$170K)"
)</f>
        <v>Lower Middle ($50K-$90K)</v>
      </c>
      <c r="R3388" t="str" cm="1">
        <f t="array" ref="R3388">_xlfn.IFS(
G3388&lt;=2,"New Customers (0-2Y)",
G3388&lt;=5,"Growing Customers (3-5Y)",
G3388&lt;=8,"Established Customers (6-8Y)",
G3388&lt;=10,"Loyal Customers (9-10Y)"
)</f>
        <v>Established Customers (6-8Y)</v>
      </c>
    </row>
    <row r="3389" spans="1:18" x14ac:dyDescent="0.35">
      <c r="A3389">
        <v>15798024</v>
      </c>
      <c r="B3389" t="s">
        <v>1524</v>
      </c>
      <c r="C3389" t="s">
        <v>42</v>
      </c>
      <c r="D3389" t="s">
        <v>39</v>
      </c>
      <c r="E3389">
        <v>84</v>
      </c>
      <c r="F3389" t="s">
        <v>2967</v>
      </c>
      <c r="G3389">
        <v>8</v>
      </c>
      <c r="H3389" s="4">
        <v>92242.34</v>
      </c>
      <c r="I3389" t="s">
        <v>29</v>
      </c>
      <c r="J3389">
        <v>1</v>
      </c>
      <c r="K3389">
        <v>537</v>
      </c>
      <c r="L3389" t="s">
        <v>31</v>
      </c>
      <c r="M3389" t="s">
        <v>21</v>
      </c>
      <c r="N3389" t="s">
        <v>22</v>
      </c>
      <c r="O3389" s="4">
        <v>186235.98</v>
      </c>
      <c r="P3389" t="s">
        <v>28</v>
      </c>
      <c r="Q3389" t="str" cm="1">
        <f t="array" ref="Q3389">_xlfn.IFS(
O3389&lt;50000,"Low Salary (&lt;$50K)",
O3389&lt;90000,"Lower Middle ($50K-$90K)",
O3389&lt;130000,"Middle ($90K-$130K)",
O3389&lt;170000,"Upper Middle ($130K-$170K)",
O3389&gt;=170000,"High Salary (&gt;$170K)"
)</f>
        <v>High Salary (&gt;$170K)</v>
      </c>
      <c r="R3389" t="str" cm="1">
        <f t="array" ref="R3389">_xlfn.IFS(
G3389&lt;=2,"New Customers (0-2Y)",
G3389&lt;=5,"Growing Customers (3-5Y)",
G3389&lt;=8,"Established Customers (6-8Y)",
G3389&lt;=10,"Loyal Customers (9-10Y)"
)</f>
        <v>Established Customers (6-8Y)</v>
      </c>
    </row>
    <row r="3390" spans="1:18" x14ac:dyDescent="0.35">
      <c r="A3390">
        <v>15588622</v>
      </c>
      <c r="B3390" t="s">
        <v>235</v>
      </c>
      <c r="C3390" t="s">
        <v>42</v>
      </c>
      <c r="D3390" t="s">
        <v>39</v>
      </c>
      <c r="E3390">
        <v>25</v>
      </c>
      <c r="F3390" t="s">
        <v>43</v>
      </c>
      <c r="G3390">
        <v>7</v>
      </c>
      <c r="H3390" s="4">
        <v>108380.72</v>
      </c>
      <c r="I3390" t="s">
        <v>33</v>
      </c>
      <c r="J3390">
        <v>1</v>
      </c>
      <c r="K3390">
        <v>599</v>
      </c>
      <c r="L3390" t="s">
        <v>31</v>
      </c>
      <c r="M3390" t="s">
        <v>21</v>
      </c>
      <c r="N3390" t="s">
        <v>22</v>
      </c>
      <c r="O3390" s="4">
        <v>79005.95</v>
      </c>
      <c r="P3390" t="s">
        <v>28</v>
      </c>
      <c r="Q3390" t="str" cm="1">
        <f t="array" ref="Q3390">_xlfn.IFS(
O3390&lt;50000,"Low Salary (&lt;$50K)",
O3390&lt;90000,"Lower Middle ($50K-$90K)",
O3390&lt;130000,"Middle ($90K-$130K)",
O3390&lt;170000,"Upper Middle ($130K-$170K)",
O3390&gt;=170000,"High Salary (&gt;$170K)"
)</f>
        <v>Lower Middle ($50K-$90K)</v>
      </c>
      <c r="R3390" t="str" cm="1">
        <f t="array" ref="R3390">_xlfn.IFS(
G3390&lt;=2,"New Customers (0-2Y)",
G3390&lt;=5,"Growing Customers (3-5Y)",
G3390&lt;=8,"Established Customers (6-8Y)",
G3390&lt;=10,"Loyal Customers (9-10Y)"
)</f>
        <v>Established Customers (6-8Y)</v>
      </c>
    </row>
    <row r="3391" spans="1:18" x14ac:dyDescent="0.35">
      <c r="A3391">
        <v>15724863</v>
      </c>
      <c r="B3391" t="s">
        <v>1666</v>
      </c>
      <c r="C3391" t="s">
        <v>26</v>
      </c>
      <c r="D3391" t="s">
        <v>18</v>
      </c>
      <c r="E3391">
        <v>55</v>
      </c>
      <c r="F3391" t="s">
        <v>19</v>
      </c>
      <c r="G3391">
        <v>4</v>
      </c>
      <c r="H3391" s="4">
        <v>91893.32</v>
      </c>
      <c r="I3391" t="s">
        <v>29</v>
      </c>
      <c r="J3391">
        <v>1</v>
      </c>
      <c r="K3391">
        <v>420</v>
      </c>
      <c r="L3391" t="s">
        <v>44</v>
      </c>
      <c r="M3391" t="s">
        <v>21</v>
      </c>
      <c r="N3391" t="s">
        <v>32</v>
      </c>
      <c r="O3391" s="4">
        <v>144870.28</v>
      </c>
      <c r="P3391" t="s">
        <v>23</v>
      </c>
      <c r="Q3391" t="str" cm="1">
        <f t="array" ref="Q3391">_xlfn.IFS(
O3391&lt;50000,"Low Salary (&lt;$50K)",
O3391&lt;90000,"Lower Middle ($50K-$90K)",
O3391&lt;130000,"Middle ($90K-$130K)",
O3391&lt;170000,"Upper Middle ($130K-$170K)",
O3391&gt;=170000,"High Salary (&gt;$170K)"
)</f>
        <v>Upper Middle ($130K-$170K)</v>
      </c>
      <c r="R3391" t="str" cm="1">
        <f t="array" ref="R3391">_xlfn.IFS(
G3391&lt;=2,"New Customers (0-2Y)",
G3391&lt;=5,"Growing Customers (3-5Y)",
G3391&lt;=8,"Established Customers (6-8Y)",
G3391&lt;=10,"Loyal Customers (9-10Y)"
)</f>
        <v>Growing Customers (3-5Y)</v>
      </c>
    </row>
    <row r="3392" spans="1:18" x14ac:dyDescent="0.35">
      <c r="A3392">
        <v>15618213</v>
      </c>
      <c r="B3392" t="s">
        <v>1667</v>
      </c>
      <c r="C3392" t="s">
        <v>17</v>
      </c>
      <c r="D3392" t="s">
        <v>18</v>
      </c>
      <c r="E3392">
        <v>32</v>
      </c>
      <c r="F3392" t="s">
        <v>19</v>
      </c>
      <c r="G3392">
        <v>7</v>
      </c>
      <c r="H3392" s="4">
        <v>85757.93</v>
      </c>
      <c r="I3392" t="s">
        <v>29</v>
      </c>
      <c r="J3392">
        <v>1</v>
      </c>
      <c r="K3392">
        <v>674</v>
      </c>
      <c r="L3392" t="s">
        <v>35</v>
      </c>
      <c r="M3392" t="s">
        <v>21</v>
      </c>
      <c r="N3392" t="s">
        <v>22</v>
      </c>
      <c r="O3392" s="4">
        <v>95481</v>
      </c>
      <c r="P3392" t="s">
        <v>28</v>
      </c>
      <c r="Q3392" t="str" cm="1">
        <f t="array" ref="Q3392">_xlfn.IFS(
O3392&lt;50000,"Low Salary (&lt;$50K)",
O3392&lt;90000,"Lower Middle ($50K-$90K)",
O3392&lt;130000,"Middle ($90K-$130K)",
O3392&lt;170000,"Upper Middle ($130K-$170K)",
O3392&gt;=170000,"High Salary (&gt;$170K)"
)</f>
        <v>Middle ($90K-$130K)</v>
      </c>
      <c r="R3392" t="str" cm="1">
        <f t="array" ref="R3392">_xlfn.IFS(
G3392&lt;=2,"New Customers (0-2Y)",
G3392&lt;=5,"Growing Customers (3-5Y)",
G3392&lt;=8,"Established Customers (6-8Y)",
G3392&lt;=10,"Loyal Customers (9-10Y)"
)</f>
        <v>Established Customers (6-8Y)</v>
      </c>
    </row>
    <row r="3393" spans="1:18" x14ac:dyDescent="0.35">
      <c r="A3393">
        <v>15780411</v>
      </c>
      <c r="B3393" t="s">
        <v>1668</v>
      </c>
      <c r="C3393" t="s">
        <v>17</v>
      </c>
      <c r="D3393" t="s">
        <v>18</v>
      </c>
      <c r="E3393">
        <v>46</v>
      </c>
      <c r="F3393" t="s">
        <v>19</v>
      </c>
      <c r="G3393">
        <v>3</v>
      </c>
      <c r="H3393" s="4">
        <v>0</v>
      </c>
      <c r="I3393" t="s">
        <v>24</v>
      </c>
      <c r="J3393">
        <v>2</v>
      </c>
      <c r="K3393">
        <v>570</v>
      </c>
      <c r="L3393" t="s">
        <v>31</v>
      </c>
      <c r="M3393" t="s">
        <v>27</v>
      </c>
      <c r="N3393" t="s">
        <v>32</v>
      </c>
      <c r="O3393" s="4">
        <v>820.46</v>
      </c>
      <c r="P3393" t="s">
        <v>28</v>
      </c>
      <c r="Q3393" t="str" cm="1">
        <f t="array" ref="Q3393">_xlfn.IFS(
O3393&lt;50000,"Low Salary (&lt;$50K)",
O3393&lt;90000,"Lower Middle ($50K-$90K)",
O3393&lt;130000,"Middle ($90K-$130K)",
O3393&lt;170000,"Upper Middle ($130K-$170K)",
O3393&gt;=170000,"High Salary (&gt;$170K)"
)</f>
        <v>Low Salary (&lt;$50K)</v>
      </c>
      <c r="R3393" t="str" cm="1">
        <f t="array" ref="R3393">_xlfn.IFS(
G3393&lt;=2,"New Customers (0-2Y)",
G3393&lt;=5,"Growing Customers (3-5Y)",
G3393&lt;=8,"Established Customers (6-8Y)",
G3393&lt;=10,"Loyal Customers (9-10Y)"
)</f>
        <v>Growing Customers (3-5Y)</v>
      </c>
    </row>
    <row r="3394" spans="1:18" x14ac:dyDescent="0.35">
      <c r="A3394">
        <v>15725429</v>
      </c>
      <c r="B3394" t="s">
        <v>1019</v>
      </c>
      <c r="C3394" t="s">
        <v>42</v>
      </c>
      <c r="D3394" t="s">
        <v>39</v>
      </c>
      <c r="E3394">
        <v>33</v>
      </c>
      <c r="F3394" t="s">
        <v>19</v>
      </c>
      <c r="G3394">
        <v>8</v>
      </c>
      <c r="H3394" s="4">
        <v>96759.42</v>
      </c>
      <c r="I3394" t="s">
        <v>29</v>
      </c>
      <c r="J3394">
        <v>1</v>
      </c>
      <c r="K3394">
        <v>623</v>
      </c>
      <c r="L3394" t="s">
        <v>20</v>
      </c>
      <c r="M3394" t="s">
        <v>21</v>
      </c>
      <c r="N3394" t="s">
        <v>22</v>
      </c>
      <c r="O3394" s="4">
        <v>174777.98</v>
      </c>
      <c r="P3394" t="s">
        <v>28</v>
      </c>
      <c r="Q3394" t="str" cm="1">
        <f t="array" ref="Q3394">_xlfn.IFS(
O3394&lt;50000,"Low Salary (&lt;$50K)",
O3394&lt;90000,"Lower Middle ($50K-$90K)",
O3394&lt;130000,"Middle ($90K-$130K)",
O3394&lt;170000,"Upper Middle ($130K-$170K)",
O3394&gt;=170000,"High Salary (&gt;$170K)"
)</f>
        <v>High Salary (&gt;$170K)</v>
      </c>
      <c r="R3394" t="str" cm="1">
        <f t="array" ref="R3394">_xlfn.IFS(
G3394&lt;=2,"New Customers (0-2Y)",
G3394&lt;=5,"Growing Customers (3-5Y)",
G3394&lt;=8,"Established Customers (6-8Y)",
G3394&lt;=10,"Loyal Customers (9-10Y)"
)</f>
        <v>Established Customers (6-8Y)</v>
      </c>
    </row>
    <row r="3395" spans="1:18" x14ac:dyDescent="0.35">
      <c r="A3395">
        <v>15600626</v>
      </c>
      <c r="B3395" t="s">
        <v>136</v>
      </c>
      <c r="C3395" t="s">
        <v>17</v>
      </c>
      <c r="D3395" t="s">
        <v>39</v>
      </c>
      <c r="E3395">
        <v>30</v>
      </c>
      <c r="F3395" t="s">
        <v>19</v>
      </c>
      <c r="G3395">
        <v>6</v>
      </c>
      <c r="H3395" s="4">
        <v>0</v>
      </c>
      <c r="I3395" t="s">
        <v>24</v>
      </c>
      <c r="J3395">
        <v>2</v>
      </c>
      <c r="K3395">
        <v>710</v>
      </c>
      <c r="L3395" t="s">
        <v>35</v>
      </c>
      <c r="M3395" t="s">
        <v>21</v>
      </c>
      <c r="N3395" t="s">
        <v>22</v>
      </c>
      <c r="O3395" s="4">
        <v>8991.17</v>
      </c>
      <c r="P3395" t="s">
        <v>28</v>
      </c>
      <c r="Q3395" t="str" cm="1">
        <f t="array" ref="Q3395">_xlfn.IFS(
O3395&lt;50000,"Low Salary (&lt;$50K)",
O3395&lt;90000,"Lower Middle ($50K-$90K)",
O3395&lt;130000,"Middle ($90K-$130K)",
O3395&lt;170000,"Upper Middle ($130K-$170K)",
O3395&gt;=170000,"High Salary (&gt;$170K)"
)</f>
        <v>Low Salary (&lt;$50K)</v>
      </c>
      <c r="R3395" t="str" cm="1">
        <f t="array" ref="R3395">_xlfn.IFS(
G3395&lt;=2,"New Customers (0-2Y)",
G3395&lt;=5,"Growing Customers (3-5Y)",
G3395&lt;=8,"Established Customers (6-8Y)",
G3395&lt;=10,"Loyal Customers (9-10Y)"
)</f>
        <v>Established Customers (6-8Y)</v>
      </c>
    </row>
    <row r="3396" spans="1:18" x14ac:dyDescent="0.35">
      <c r="A3396">
        <v>15668460</v>
      </c>
      <c r="B3396" t="s">
        <v>526</v>
      </c>
      <c r="C3396" t="s">
        <v>17</v>
      </c>
      <c r="D3396" t="s">
        <v>39</v>
      </c>
      <c r="E3396">
        <v>29</v>
      </c>
      <c r="F3396" t="s">
        <v>43</v>
      </c>
      <c r="G3396">
        <v>6</v>
      </c>
      <c r="H3396" s="4">
        <v>0</v>
      </c>
      <c r="I3396" t="s">
        <v>24</v>
      </c>
      <c r="J3396">
        <v>2</v>
      </c>
      <c r="K3396">
        <v>466</v>
      </c>
      <c r="L3396" t="s">
        <v>44</v>
      </c>
      <c r="M3396" t="s">
        <v>21</v>
      </c>
      <c r="N3396" t="s">
        <v>22</v>
      </c>
      <c r="O3396" s="4">
        <v>2797.27</v>
      </c>
      <c r="P3396" t="s">
        <v>28</v>
      </c>
      <c r="Q3396" t="str" cm="1">
        <f t="array" ref="Q3396">_xlfn.IFS(
O3396&lt;50000,"Low Salary (&lt;$50K)",
O3396&lt;90000,"Lower Middle ($50K-$90K)",
O3396&lt;130000,"Middle ($90K-$130K)",
O3396&lt;170000,"Upper Middle ($130K-$170K)",
O3396&gt;=170000,"High Salary (&gt;$170K)"
)</f>
        <v>Low Salary (&lt;$50K)</v>
      </c>
      <c r="R3396" t="str" cm="1">
        <f t="array" ref="R3396">_xlfn.IFS(
G3396&lt;=2,"New Customers (0-2Y)",
G3396&lt;=5,"Growing Customers (3-5Y)",
G3396&lt;=8,"Established Customers (6-8Y)",
G3396&lt;=10,"Loyal Customers (9-10Y)"
)</f>
        <v>Established Customers (6-8Y)</v>
      </c>
    </row>
    <row r="3397" spans="1:18" x14ac:dyDescent="0.35">
      <c r="A3397">
        <v>15576263</v>
      </c>
      <c r="B3397" t="s">
        <v>70</v>
      </c>
      <c r="C3397" t="s">
        <v>17</v>
      </c>
      <c r="D3397" t="s">
        <v>18</v>
      </c>
      <c r="E3397">
        <v>22</v>
      </c>
      <c r="F3397" t="s">
        <v>43</v>
      </c>
      <c r="G3397">
        <v>5</v>
      </c>
      <c r="H3397" s="4">
        <v>0</v>
      </c>
      <c r="I3397" t="s">
        <v>24</v>
      </c>
      <c r="J3397">
        <v>1</v>
      </c>
      <c r="K3397">
        <v>759</v>
      </c>
      <c r="L3397" t="s">
        <v>35</v>
      </c>
      <c r="M3397" t="s">
        <v>21</v>
      </c>
      <c r="N3397" t="s">
        <v>32</v>
      </c>
      <c r="O3397" s="4">
        <v>22303.17</v>
      </c>
      <c r="P3397" t="s">
        <v>28</v>
      </c>
      <c r="Q3397" t="str" cm="1">
        <f t="array" ref="Q3397">_xlfn.IFS(
O3397&lt;50000,"Low Salary (&lt;$50K)",
O3397&lt;90000,"Lower Middle ($50K-$90K)",
O3397&lt;130000,"Middle ($90K-$130K)",
O3397&lt;170000,"Upper Middle ($130K-$170K)",
O3397&gt;=170000,"High Salary (&gt;$170K)"
)</f>
        <v>Low Salary (&lt;$50K)</v>
      </c>
      <c r="R3397" t="str" cm="1">
        <f t="array" ref="R3397">_xlfn.IFS(
G3397&lt;=2,"New Customers (0-2Y)",
G3397&lt;=5,"Growing Customers (3-5Y)",
G3397&lt;=8,"Established Customers (6-8Y)",
G3397&lt;=10,"Loyal Customers (9-10Y)"
)</f>
        <v>Growing Customers (3-5Y)</v>
      </c>
    </row>
    <row r="3398" spans="1:18" x14ac:dyDescent="0.35">
      <c r="A3398">
        <v>15720354</v>
      </c>
      <c r="B3398" t="s">
        <v>333</v>
      </c>
      <c r="C3398" t="s">
        <v>17</v>
      </c>
      <c r="D3398" t="s">
        <v>39</v>
      </c>
      <c r="E3398">
        <v>71</v>
      </c>
      <c r="F3398" t="s">
        <v>2967</v>
      </c>
      <c r="G3398">
        <v>4</v>
      </c>
      <c r="H3398" s="4">
        <v>0</v>
      </c>
      <c r="I3398" t="s">
        <v>24</v>
      </c>
      <c r="J3398">
        <v>2</v>
      </c>
      <c r="K3398">
        <v>581</v>
      </c>
      <c r="L3398" t="s">
        <v>31</v>
      </c>
      <c r="M3398" t="s">
        <v>21</v>
      </c>
      <c r="N3398" t="s">
        <v>22</v>
      </c>
      <c r="O3398" s="4">
        <v>197562.08</v>
      </c>
      <c r="P3398" t="s">
        <v>28</v>
      </c>
      <c r="Q3398" t="str" cm="1">
        <f t="array" ref="Q3398">_xlfn.IFS(
O3398&lt;50000,"Low Salary (&lt;$50K)",
O3398&lt;90000,"Lower Middle ($50K-$90K)",
O3398&lt;130000,"Middle ($90K-$130K)",
O3398&lt;170000,"Upper Middle ($130K-$170K)",
O3398&gt;=170000,"High Salary (&gt;$170K)"
)</f>
        <v>High Salary (&gt;$170K)</v>
      </c>
      <c r="R3398" t="str" cm="1">
        <f t="array" ref="R3398">_xlfn.IFS(
G3398&lt;=2,"New Customers (0-2Y)",
G3398&lt;=5,"Growing Customers (3-5Y)",
G3398&lt;=8,"Established Customers (6-8Y)",
G3398&lt;=10,"Loyal Customers (9-10Y)"
)</f>
        <v>Growing Customers (3-5Y)</v>
      </c>
    </row>
    <row r="3399" spans="1:18" x14ac:dyDescent="0.35">
      <c r="A3399">
        <v>15691624</v>
      </c>
      <c r="B3399" t="s">
        <v>1669</v>
      </c>
      <c r="C3399" t="s">
        <v>17</v>
      </c>
      <c r="D3399" t="s">
        <v>39</v>
      </c>
      <c r="E3399">
        <v>33</v>
      </c>
      <c r="F3399" t="s">
        <v>19</v>
      </c>
      <c r="G3399">
        <v>2</v>
      </c>
      <c r="H3399" s="4">
        <v>132150.26</v>
      </c>
      <c r="I3399" t="s">
        <v>33</v>
      </c>
      <c r="J3399">
        <v>2</v>
      </c>
      <c r="K3399">
        <v>820</v>
      </c>
      <c r="L3399" t="s">
        <v>37</v>
      </c>
      <c r="M3399" t="s">
        <v>21</v>
      </c>
      <c r="N3399" t="s">
        <v>32</v>
      </c>
      <c r="O3399" s="4">
        <v>23067.97</v>
      </c>
      <c r="P3399" t="s">
        <v>28</v>
      </c>
      <c r="Q3399" t="str" cm="1">
        <f t="array" ref="Q3399">_xlfn.IFS(
O3399&lt;50000,"Low Salary (&lt;$50K)",
O3399&lt;90000,"Lower Middle ($50K-$90K)",
O3399&lt;130000,"Middle ($90K-$130K)",
O3399&lt;170000,"Upper Middle ($130K-$170K)",
O3399&gt;=170000,"High Salary (&gt;$170K)"
)</f>
        <v>Low Salary (&lt;$50K)</v>
      </c>
      <c r="R3399" t="str" cm="1">
        <f t="array" ref="R3399">_xlfn.IFS(
G3399&lt;=2,"New Customers (0-2Y)",
G3399&lt;=5,"Growing Customers (3-5Y)",
G3399&lt;=8,"Established Customers (6-8Y)",
G3399&lt;=10,"Loyal Customers (9-10Y)"
)</f>
        <v>New Customers (0-2Y)</v>
      </c>
    </row>
    <row r="3400" spans="1:18" x14ac:dyDescent="0.35">
      <c r="A3400">
        <v>15793196</v>
      </c>
      <c r="B3400" t="s">
        <v>988</v>
      </c>
      <c r="C3400" t="s">
        <v>17</v>
      </c>
      <c r="D3400" t="s">
        <v>39</v>
      </c>
      <c r="E3400">
        <v>41</v>
      </c>
      <c r="F3400" t="s">
        <v>19</v>
      </c>
      <c r="G3400">
        <v>9</v>
      </c>
      <c r="H3400" s="4">
        <v>0</v>
      </c>
      <c r="I3400" t="s">
        <v>24</v>
      </c>
      <c r="J3400">
        <v>2</v>
      </c>
      <c r="K3400">
        <v>759</v>
      </c>
      <c r="L3400" t="s">
        <v>35</v>
      </c>
      <c r="M3400" t="s">
        <v>27</v>
      </c>
      <c r="N3400" t="s">
        <v>22</v>
      </c>
      <c r="O3400" s="4">
        <v>190294.12</v>
      </c>
      <c r="P3400" t="s">
        <v>28</v>
      </c>
      <c r="Q3400" t="str" cm="1">
        <f t="array" ref="Q3400">_xlfn.IFS(
O3400&lt;50000,"Low Salary (&lt;$50K)",
O3400&lt;90000,"Lower Middle ($50K-$90K)",
O3400&lt;130000,"Middle ($90K-$130K)",
O3400&lt;170000,"Upper Middle ($130K-$170K)",
O3400&gt;=170000,"High Salary (&gt;$170K)"
)</f>
        <v>High Salary (&gt;$170K)</v>
      </c>
      <c r="R3400" t="str" cm="1">
        <f t="array" ref="R3400">_xlfn.IFS(
G3400&lt;=2,"New Customers (0-2Y)",
G3400&lt;=5,"Growing Customers (3-5Y)",
G3400&lt;=8,"Established Customers (6-8Y)",
G3400&lt;=10,"Loyal Customers (9-10Y)"
)</f>
        <v>Loyal Customers (9-10Y)</v>
      </c>
    </row>
    <row r="3401" spans="1:18" x14ac:dyDescent="0.35">
      <c r="A3401">
        <v>15633352</v>
      </c>
      <c r="B3401" t="s">
        <v>1670</v>
      </c>
      <c r="C3401" t="s">
        <v>17</v>
      </c>
      <c r="D3401" t="s">
        <v>18</v>
      </c>
      <c r="E3401">
        <v>31</v>
      </c>
      <c r="F3401" t="s">
        <v>19</v>
      </c>
      <c r="G3401">
        <v>6</v>
      </c>
      <c r="H3401" s="4">
        <v>175443.75</v>
      </c>
      <c r="I3401" t="s">
        <v>33</v>
      </c>
      <c r="J3401">
        <v>1</v>
      </c>
      <c r="K3401">
        <v>628</v>
      </c>
      <c r="L3401" t="s">
        <v>20</v>
      </c>
      <c r="M3401" t="s">
        <v>21</v>
      </c>
      <c r="N3401" t="s">
        <v>32</v>
      </c>
      <c r="O3401" s="4">
        <v>113167.17</v>
      </c>
      <c r="P3401" t="s">
        <v>23</v>
      </c>
      <c r="Q3401" t="str" cm="1">
        <f t="array" ref="Q3401">_xlfn.IFS(
O3401&lt;50000,"Low Salary (&lt;$50K)",
O3401&lt;90000,"Lower Middle ($50K-$90K)",
O3401&lt;130000,"Middle ($90K-$130K)",
O3401&lt;170000,"Upper Middle ($130K-$170K)",
O3401&gt;=170000,"High Salary (&gt;$170K)"
)</f>
        <v>Middle ($90K-$130K)</v>
      </c>
      <c r="R3401" t="str" cm="1">
        <f t="array" ref="R3401">_xlfn.IFS(
G3401&lt;=2,"New Customers (0-2Y)",
G3401&lt;=5,"Growing Customers (3-5Y)",
G3401&lt;=8,"Established Customers (6-8Y)",
G3401&lt;=10,"Loyal Customers (9-10Y)"
)</f>
        <v>Established Customers (6-8Y)</v>
      </c>
    </row>
    <row r="3402" spans="1:18" x14ac:dyDescent="0.35">
      <c r="A3402">
        <v>15750874</v>
      </c>
      <c r="B3402" t="s">
        <v>1051</v>
      </c>
      <c r="C3402" t="s">
        <v>17</v>
      </c>
      <c r="D3402" t="s">
        <v>39</v>
      </c>
      <c r="E3402">
        <v>31</v>
      </c>
      <c r="F3402" t="s">
        <v>19</v>
      </c>
      <c r="G3402">
        <v>3</v>
      </c>
      <c r="H3402" s="4">
        <v>78990.149999999994</v>
      </c>
      <c r="I3402" t="s">
        <v>29</v>
      </c>
      <c r="J3402">
        <v>1</v>
      </c>
      <c r="K3402">
        <v>676</v>
      </c>
      <c r="L3402" t="s">
        <v>35</v>
      </c>
      <c r="M3402" t="s">
        <v>21</v>
      </c>
      <c r="N3402" t="s">
        <v>22</v>
      </c>
      <c r="O3402" s="4">
        <v>124777.14</v>
      </c>
      <c r="P3402" t="s">
        <v>28</v>
      </c>
      <c r="Q3402" t="str" cm="1">
        <f t="array" ref="Q3402">_xlfn.IFS(
O3402&lt;50000,"Low Salary (&lt;$50K)",
O3402&lt;90000,"Lower Middle ($50K-$90K)",
O3402&lt;130000,"Middle ($90K-$130K)",
O3402&lt;170000,"Upper Middle ($130K-$170K)",
O3402&gt;=170000,"High Salary (&gt;$170K)"
)</f>
        <v>Middle ($90K-$130K)</v>
      </c>
      <c r="R3402" t="str" cm="1">
        <f t="array" ref="R3402">_xlfn.IFS(
G3402&lt;=2,"New Customers (0-2Y)",
G3402&lt;=5,"Growing Customers (3-5Y)",
G3402&lt;=8,"Established Customers (6-8Y)",
G3402&lt;=10,"Loyal Customers (9-10Y)"
)</f>
        <v>Growing Customers (3-5Y)</v>
      </c>
    </row>
    <row r="3403" spans="1:18" x14ac:dyDescent="0.35">
      <c r="A3403">
        <v>15588923</v>
      </c>
      <c r="B3403" t="s">
        <v>777</v>
      </c>
      <c r="C3403" t="s">
        <v>17</v>
      </c>
      <c r="D3403" t="s">
        <v>18</v>
      </c>
      <c r="E3403">
        <v>33</v>
      </c>
      <c r="F3403" t="s">
        <v>19</v>
      </c>
      <c r="G3403">
        <v>4</v>
      </c>
      <c r="H3403" s="4">
        <v>113743.37</v>
      </c>
      <c r="I3403" t="s">
        <v>33</v>
      </c>
      <c r="J3403">
        <v>1</v>
      </c>
      <c r="K3403">
        <v>591</v>
      </c>
      <c r="L3403" t="s">
        <v>31</v>
      </c>
      <c r="M3403" t="s">
        <v>21</v>
      </c>
      <c r="N3403" t="s">
        <v>32</v>
      </c>
      <c r="O3403" s="4">
        <v>124625.08</v>
      </c>
      <c r="P3403" t="s">
        <v>28</v>
      </c>
      <c r="Q3403" t="str" cm="1">
        <f t="array" ref="Q3403">_xlfn.IFS(
O3403&lt;50000,"Low Salary (&lt;$50K)",
O3403&lt;90000,"Lower Middle ($50K-$90K)",
O3403&lt;130000,"Middle ($90K-$130K)",
O3403&lt;170000,"Upper Middle ($130K-$170K)",
O3403&gt;=170000,"High Salary (&gt;$170K)"
)</f>
        <v>Middle ($90K-$130K)</v>
      </c>
      <c r="R3403" t="str" cm="1">
        <f t="array" ref="R3403">_xlfn.IFS(
G3403&lt;=2,"New Customers (0-2Y)",
G3403&lt;=5,"Growing Customers (3-5Y)",
G3403&lt;=8,"Established Customers (6-8Y)",
G3403&lt;=10,"Loyal Customers (9-10Y)"
)</f>
        <v>Growing Customers (3-5Y)</v>
      </c>
    </row>
    <row r="3404" spans="1:18" x14ac:dyDescent="0.35">
      <c r="A3404">
        <v>15715745</v>
      </c>
      <c r="B3404" t="s">
        <v>1671</v>
      </c>
      <c r="C3404" t="s">
        <v>17</v>
      </c>
      <c r="D3404" t="s">
        <v>18</v>
      </c>
      <c r="E3404">
        <v>26</v>
      </c>
      <c r="F3404" t="s">
        <v>43</v>
      </c>
      <c r="G3404">
        <v>5</v>
      </c>
      <c r="H3404" s="4">
        <v>157624.84</v>
      </c>
      <c r="I3404" t="s">
        <v>33</v>
      </c>
      <c r="J3404">
        <v>1</v>
      </c>
      <c r="K3404">
        <v>690</v>
      </c>
      <c r="L3404" t="s">
        <v>35</v>
      </c>
      <c r="M3404" t="s">
        <v>21</v>
      </c>
      <c r="N3404" t="s">
        <v>22</v>
      </c>
      <c r="O3404" s="4">
        <v>49599.27</v>
      </c>
      <c r="P3404" t="s">
        <v>28</v>
      </c>
      <c r="Q3404" t="str" cm="1">
        <f t="array" ref="Q3404">_xlfn.IFS(
O3404&lt;50000,"Low Salary (&lt;$50K)",
O3404&lt;90000,"Lower Middle ($50K-$90K)",
O3404&lt;130000,"Middle ($90K-$130K)",
O3404&lt;170000,"Upper Middle ($130K-$170K)",
O3404&gt;=170000,"High Salary (&gt;$170K)"
)</f>
        <v>Low Salary (&lt;$50K)</v>
      </c>
      <c r="R3404" t="str" cm="1">
        <f t="array" ref="R3404">_xlfn.IFS(
G3404&lt;=2,"New Customers (0-2Y)",
G3404&lt;=5,"Growing Customers (3-5Y)",
G3404&lt;=8,"Established Customers (6-8Y)",
G3404&lt;=10,"Loyal Customers (9-10Y)"
)</f>
        <v>Growing Customers (3-5Y)</v>
      </c>
    </row>
    <row r="3405" spans="1:18" x14ac:dyDescent="0.35">
      <c r="A3405">
        <v>15611800</v>
      </c>
      <c r="B3405" t="s">
        <v>533</v>
      </c>
      <c r="C3405" t="s">
        <v>17</v>
      </c>
      <c r="D3405" t="s">
        <v>18</v>
      </c>
      <c r="E3405">
        <v>62</v>
      </c>
      <c r="F3405" t="s">
        <v>2967</v>
      </c>
      <c r="G3405">
        <v>7</v>
      </c>
      <c r="H3405" s="4">
        <v>125163.62</v>
      </c>
      <c r="I3405" t="s">
        <v>33</v>
      </c>
      <c r="J3405">
        <v>2</v>
      </c>
      <c r="K3405">
        <v>624</v>
      </c>
      <c r="L3405" t="s">
        <v>20</v>
      </c>
      <c r="M3405" t="s">
        <v>21</v>
      </c>
      <c r="N3405" t="s">
        <v>22</v>
      </c>
      <c r="O3405" s="4">
        <v>151411.5</v>
      </c>
      <c r="P3405" t="s">
        <v>28</v>
      </c>
      <c r="Q3405" t="str" cm="1">
        <f t="array" ref="Q3405">_xlfn.IFS(
O3405&lt;50000,"Low Salary (&lt;$50K)",
O3405&lt;90000,"Lower Middle ($50K-$90K)",
O3405&lt;130000,"Middle ($90K-$130K)",
O3405&lt;170000,"Upper Middle ($130K-$170K)",
O3405&gt;=170000,"High Salary (&gt;$170K)"
)</f>
        <v>Upper Middle ($130K-$170K)</v>
      </c>
      <c r="R3405" t="str" cm="1">
        <f t="array" ref="R3405">_xlfn.IFS(
G3405&lt;=2,"New Customers (0-2Y)",
G3405&lt;=5,"Growing Customers (3-5Y)",
G3405&lt;=8,"Established Customers (6-8Y)",
G3405&lt;=10,"Loyal Customers (9-10Y)"
)</f>
        <v>Established Customers (6-8Y)</v>
      </c>
    </row>
    <row r="3406" spans="1:18" x14ac:dyDescent="0.35">
      <c r="A3406">
        <v>15576928</v>
      </c>
      <c r="B3406" t="s">
        <v>1672</v>
      </c>
      <c r="C3406" t="s">
        <v>17</v>
      </c>
      <c r="D3406" t="s">
        <v>18</v>
      </c>
      <c r="E3406">
        <v>23</v>
      </c>
      <c r="F3406" t="s">
        <v>43</v>
      </c>
      <c r="G3406">
        <v>2</v>
      </c>
      <c r="H3406" s="4">
        <v>0</v>
      </c>
      <c r="I3406" t="s">
        <v>24</v>
      </c>
      <c r="J3406">
        <v>1</v>
      </c>
      <c r="K3406">
        <v>573</v>
      </c>
      <c r="L3406" t="s">
        <v>31</v>
      </c>
      <c r="M3406" t="s">
        <v>21</v>
      </c>
      <c r="N3406" t="s">
        <v>32</v>
      </c>
      <c r="O3406" s="4">
        <v>122964.18</v>
      </c>
      <c r="P3406" t="s">
        <v>28</v>
      </c>
      <c r="Q3406" t="str" cm="1">
        <f t="array" ref="Q3406">_xlfn.IFS(
O3406&lt;50000,"Low Salary (&lt;$50K)",
O3406&lt;90000,"Lower Middle ($50K-$90K)",
O3406&lt;130000,"Middle ($90K-$130K)",
O3406&lt;170000,"Upper Middle ($130K-$170K)",
O3406&gt;=170000,"High Salary (&gt;$170K)"
)</f>
        <v>Middle ($90K-$130K)</v>
      </c>
      <c r="R3406" t="str" cm="1">
        <f t="array" ref="R3406">_xlfn.IFS(
G3406&lt;=2,"New Customers (0-2Y)",
G3406&lt;=5,"Growing Customers (3-5Y)",
G3406&lt;=8,"Established Customers (6-8Y)",
G3406&lt;=10,"Loyal Customers (9-10Y)"
)</f>
        <v>New Customers (0-2Y)</v>
      </c>
    </row>
    <row r="3407" spans="1:18" x14ac:dyDescent="0.35">
      <c r="A3407">
        <v>15793693</v>
      </c>
      <c r="B3407" t="s">
        <v>1673</v>
      </c>
      <c r="C3407" t="s">
        <v>17</v>
      </c>
      <c r="D3407" t="s">
        <v>39</v>
      </c>
      <c r="E3407">
        <v>60</v>
      </c>
      <c r="F3407" t="s">
        <v>2967</v>
      </c>
      <c r="G3407">
        <v>9</v>
      </c>
      <c r="H3407" s="4">
        <v>0</v>
      </c>
      <c r="I3407" t="s">
        <v>24</v>
      </c>
      <c r="J3407">
        <v>1</v>
      </c>
      <c r="K3407">
        <v>694</v>
      </c>
      <c r="L3407" t="s">
        <v>35</v>
      </c>
      <c r="M3407" t="s">
        <v>21</v>
      </c>
      <c r="N3407" t="s">
        <v>22</v>
      </c>
      <c r="O3407" s="4">
        <v>57088.97</v>
      </c>
      <c r="P3407" t="s">
        <v>28</v>
      </c>
      <c r="Q3407" t="str" cm="1">
        <f t="array" ref="Q3407">_xlfn.IFS(
O3407&lt;50000,"Low Salary (&lt;$50K)",
O3407&lt;90000,"Lower Middle ($50K-$90K)",
O3407&lt;130000,"Middle ($90K-$130K)",
O3407&lt;170000,"Upper Middle ($130K-$170K)",
O3407&gt;=170000,"High Salary (&gt;$170K)"
)</f>
        <v>Lower Middle ($50K-$90K)</v>
      </c>
      <c r="R3407" t="str" cm="1">
        <f t="array" ref="R3407">_xlfn.IFS(
G3407&lt;=2,"New Customers (0-2Y)",
G3407&lt;=5,"Growing Customers (3-5Y)",
G3407&lt;=8,"Established Customers (6-8Y)",
G3407&lt;=10,"Loyal Customers (9-10Y)"
)</f>
        <v>Loyal Customers (9-10Y)</v>
      </c>
    </row>
    <row r="3408" spans="1:18" x14ac:dyDescent="0.35">
      <c r="A3408">
        <v>15581252</v>
      </c>
      <c r="B3408" t="s">
        <v>1621</v>
      </c>
      <c r="C3408" t="s">
        <v>26</v>
      </c>
      <c r="D3408" t="s">
        <v>18</v>
      </c>
      <c r="E3408">
        <v>29</v>
      </c>
      <c r="F3408" t="s">
        <v>43</v>
      </c>
      <c r="G3408">
        <v>7</v>
      </c>
      <c r="H3408" s="4">
        <v>80922.75</v>
      </c>
      <c r="I3408" t="s">
        <v>29</v>
      </c>
      <c r="J3408">
        <v>1</v>
      </c>
      <c r="K3408">
        <v>632</v>
      </c>
      <c r="L3408" t="s">
        <v>20</v>
      </c>
      <c r="M3408" t="s">
        <v>21</v>
      </c>
      <c r="N3408" t="s">
        <v>32</v>
      </c>
      <c r="O3408" s="4">
        <v>7820.78</v>
      </c>
      <c r="P3408" t="s">
        <v>28</v>
      </c>
      <c r="Q3408" t="str" cm="1">
        <f t="array" ref="Q3408">_xlfn.IFS(
O3408&lt;50000,"Low Salary (&lt;$50K)",
O3408&lt;90000,"Lower Middle ($50K-$90K)",
O3408&lt;130000,"Middle ($90K-$130K)",
O3408&lt;170000,"Upper Middle ($130K-$170K)",
O3408&gt;=170000,"High Salary (&gt;$170K)"
)</f>
        <v>Low Salary (&lt;$50K)</v>
      </c>
      <c r="R3408" t="str" cm="1">
        <f t="array" ref="R3408">_xlfn.IFS(
G3408&lt;=2,"New Customers (0-2Y)",
G3408&lt;=5,"Growing Customers (3-5Y)",
G3408&lt;=8,"Established Customers (6-8Y)",
G3408&lt;=10,"Loyal Customers (9-10Y)"
)</f>
        <v>Established Customers (6-8Y)</v>
      </c>
    </row>
    <row r="3409" spans="1:18" x14ac:dyDescent="0.35">
      <c r="A3409">
        <v>15797760</v>
      </c>
      <c r="B3409" t="s">
        <v>1674</v>
      </c>
      <c r="C3409" t="s">
        <v>17</v>
      </c>
      <c r="D3409" t="s">
        <v>39</v>
      </c>
      <c r="E3409">
        <v>40</v>
      </c>
      <c r="F3409" t="s">
        <v>19</v>
      </c>
      <c r="G3409">
        <v>3</v>
      </c>
      <c r="H3409" s="4">
        <v>193354.86</v>
      </c>
      <c r="I3409" t="s">
        <v>33</v>
      </c>
      <c r="J3409">
        <v>2</v>
      </c>
      <c r="K3409">
        <v>632</v>
      </c>
      <c r="L3409" t="s">
        <v>20</v>
      </c>
      <c r="M3409" t="s">
        <v>21</v>
      </c>
      <c r="N3409" t="s">
        <v>32</v>
      </c>
      <c r="O3409" s="4">
        <v>149188.41</v>
      </c>
      <c r="P3409" t="s">
        <v>28</v>
      </c>
      <c r="Q3409" t="str" cm="1">
        <f t="array" ref="Q3409">_xlfn.IFS(
O3409&lt;50000,"Low Salary (&lt;$50K)",
O3409&lt;90000,"Lower Middle ($50K-$90K)",
O3409&lt;130000,"Middle ($90K-$130K)",
O3409&lt;170000,"Upper Middle ($130K-$170K)",
O3409&gt;=170000,"High Salary (&gt;$170K)"
)</f>
        <v>Upper Middle ($130K-$170K)</v>
      </c>
      <c r="R3409" t="str" cm="1">
        <f t="array" ref="R3409">_xlfn.IFS(
G3409&lt;=2,"New Customers (0-2Y)",
G3409&lt;=5,"Growing Customers (3-5Y)",
G3409&lt;=8,"Established Customers (6-8Y)",
G3409&lt;=10,"Loyal Customers (9-10Y)"
)</f>
        <v>Growing Customers (3-5Y)</v>
      </c>
    </row>
    <row r="3410" spans="1:18" x14ac:dyDescent="0.35">
      <c r="A3410">
        <v>15790564</v>
      </c>
      <c r="B3410" t="s">
        <v>707</v>
      </c>
      <c r="C3410" t="s">
        <v>42</v>
      </c>
      <c r="D3410" t="s">
        <v>18</v>
      </c>
      <c r="E3410">
        <v>40</v>
      </c>
      <c r="F3410" t="s">
        <v>19</v>
      </c>
      <c r="G3410">
        <v>9</v>
      </c>
      <c r="H3410" s="4">
        <v>107648.94</v>
      </c>
      <c r="I3410" t="s">
        <v>33</v>
      </c>
      <c r="J3410">
        <v>2</v>
      </c>
      <c r="K3410">
        <v>832</v>
      </c>
      <c r="L3410" t="s">
        <v>37</v>
      </c>
      <c r="M3410" t="s">
        <v>21</v>
      </c>
      <c r="N3410" t="s">
        <v>22</v>
      </c>
      <c r="O3410" s="4">
        <v>134638.97</v>
      </c>
      <c r="P3410" t="s">
        <v>28</v>
      </c>
      <c r="Q3410" t="str" cm="1">
        <f t="array" ref="Q3410">_xlfn.IFS(
O3410&lt;50000,"Low Salary (&lt;$50K)",
O3410&lt;90000,"Lower Middle ($50K-$90K)",
O3410&lt;130000,"Middle ($90K-$130K)",
O3410&lt;170000,"Upper Middle ($130K-$170K)",
O3410&gt;=170000,"High Salary (&gt;$170K)"
)</f>
        <v>Upper Middle ($130K-$170K)</v>
      </c>
      <c r="R3410" t="str" cm="1">
        <f t="array" ref="R3410">_xlfn.IFS(
G3410&lt;=2,"New Customers (0-2Y)",
G3410&lt;=5,"Growing Customers (3-5Y)",
G3410&lt;=8,"Established Customers (6-8Y)",
G3410&lt;=10,"Loyal Customers (9-10Y)"
)</f>
        <v>Loyal Customers (9-10Y)</v>
      </c>
    </row>
    <row r="3411" spans="1:18" x14ac:dyDescent="0.35">
      <c r="A3411">
        <v>15593736</v>
      </c>
      <c r="B3411" t="s">
        <v>419</v>
      </c>
      <c r="C3411" t="s">
        <v>42</v>
      </c>
      <c r="D3411" t="s">
        <v>18</v>
      </c>
      <c r="E3411">
        <v>46</v>
      </c>
      <c r="F3411" t="s">
        <v>19</v>
      </c>
      <c r="G3411">
        <v>7</v>
      </c>
      <c r="H3411" s="4">
        <v>131769.04</v>
      </c>
      <c r="I3411" t="s">
        <v>33</v>
      </c>
      <c r="J3411">
        <v>1</v>
      </c>
      <c r="K3411">
        <v>598</v>
      </c>
      <c r="L3411" t="s">
        <v>31</v>
      </c>
      <c r="M3411" t="s">
        <v>27</v>
      </c>
      <c r="N3411" t="s">
        <v>32</v>
      </c>
      <c r="O3411" s="4">
        <v>184980.23</v>
      </c>
      <c r="P3411" t="s">
        <v>23</v>
      </c>
      <c r="Q3411" t="str" cm="1">
        <f t="array" ref="Q3411">_xlfn.IFS(
O3411&lt;50000,"Low Salary (&lt;$50K)",
O3411&lt;90000,"Lower Middle ($50K-$90K)",
O3411&lt;130000,"Middle ($90K-$130K)",
O3411&lt;170000,"Upper Middle ($130K-$170K)",
O3411&gt;=170000,"High Salary (&gt;$170K)"
)</f>
        <v>High Salary (&gt;$170K)</v>
      </c>
      <c r="R3411" t="str" cm="1">
        <f t="array" ref="R3411">_xlfn.IFS(
G3411&lt;=2,"New Customers (0-2Y)",
G3411&lt;=5,"Growing Customers (3-5Y)",
G3411&lt;=8,"Established Customers (6-8Y)",
G3411&lt;=10,"Loyal Customers (9-10Y)"
)</f>
        <v>Established Customers (6-8Y)</v>
      </c>
    </row>
    <row r="3412" spans="1:18" x14ac:dyDescent="0.35">
      <c r="A3412">
        <v>15595937</v>
      </c>
      <c r="B3412" t="s">
        <v>1003</v>
      </c>
      <c r="C3412" t="s">
        <v>42</v>
      </c>
      <c r="D3412" t="s">
        <v>39</v>
      </c>
      <c r="E3412">
        <v>36</v>
      </c>
      <c r="F3412" t="s">
        <v>19</v>
      </c>
      <c r="G3412">
        <v>1</v>
      </c>
      <c r="H3412" s="4">
        <v>138992.48000000001</v>
      </c>
      <c r="I3412" t="s">
        <v>33</v>
      </c>
      <c r="J3412">
        <v>2</v>
      </c>
      <c r="K3412">
        <v>430</v>
      </c>
      <c r="L3412" t="s">
        <v>44</v>
      </c>
      <c r="M3412" t="s">
        <v>27</v>
      </c>
      <c r="N3412" t="s">
        <v>32</v>
      </c>
      <c r="O3412" s="4">
        <v>122373.42</v>
      </c>
      <c r="P3412" t="s">
        <v>28</v>
      </c>
      <c r="Q3412" t="str" cm="1">
        <f t="array" ref="Q3412">_xlfn.IFS(
O3412&lt;50000,"Low Salary (&lt;$50K)",
O3412&lt;90000,"Lower Middle ($50K-$90K)",
O3412&lt;130000,"Middle ($90K-$130K)",
O3412&lt;170000,"Upper Middle ($130K-$170K)",
O3412&gt;=170000,"High Salary (&gt;$170K)"
)</f>
        <v>Middle ($90K-$130K)</v>
      </c>
      <c r="R3412" t="str" cm="1">
        <f t="array" ref="R3412">_xlfn.IFS(
G3412&lt;=2,"New Customers (0-2Y)",
G3412&lt;=5,"Growing Customers (3-5Y)",
G3412&lt;=8,"Established Customers (6-8Y)",
G3412&lt;=10,"Loyal Customers (9-10Y)"
)</f>
        <v>New Customers (0-2Y)</v>
      </c>
    </row>
    <row r="3413" spans="1:18" x14ac:dyDescent="0.35">
      <c r="A3413">
        <v>15815628</v>
      </c>
      <c r="B3413" t="s">
        <v>1675</v>
      </c>
      <c r="C3413" t="s">
        <v>17</v>
      </c>
      <c r="D3413" t="s">
        <v>18</v>
      </c>
      <c r="E3413">
        <v>37</v>
      </c>
      <c r="F3413" t="s">
        <v>19</v>
      </c>
      <c r="G3413">
        <v>8</v>
      </c>
      <c r="H3413" s="4">
        <v>113899.92</v>
      </c>
      <c r="I3413" t="s">
        <v>33</v>
      </c>
      <c r="J3413">
        <v>1</v>
      </c>
      <c r="K3413">
        <v>711</v>
      </c>
      <c r="L3413" t="s">
        <v>35</v>
      </c>
      <c r="M3413" t="s">
        <v>27</v>
      </c>
      <c r="N3413" t="s">
        <v>32</v>
      </c>
      <c r="O3413" s="4">
        <v>80215.199999999997</v>
      </c>
      <c r="P3413" t="s">
        <v>28</v>
      </c>
      <c r="Q3413" t="str" cm="1">
        <f t="array" ref="Q3413">_xlfn.IFS(
O3413&lt;50000,"Low Salary (&lt;$50K)",
O3413&lt;90000,"Lower Middle ($50K-$90K)",
O3413&lt;130000,"Middle ($90K-$130K)",
O3413&lt;170000,"Upper Middle ($130K-$170K)",
O3413&gt;=170000,"High Salary (&gt;$170K)"
)</f>
        <v>Lower Middle ($50K-$90K)</v>
      </c>
      <c r="R3413" t="str" cm="1">
        <f t="array" ref="R3413">_xlfn.IFS(
G3413&lt;=2,"New Customers (0-2Y)",
G3413&lt;=5,"Growing Customers (3-5Y)",
G3413&lt;=8,"Established Customers (6-8Y)",
G3413&lt;=10,"Loyal Customers (9-10Y)"
)</f>
        <v>Established Customers (6-8Y)</v>
      </c>
    </row>
    <row r="3414" spans="1:18" x14ac:dyDescent="0.35">
      <c r="A3414">
        <v>15782802</v>
      </c>
      <c r="B3414" t="s">
        <v>590</v>
      </c>
      <c r="C3414" t="s">
        <v>42</v>
      </c>
      <c r="D3414" t="s">
        <v>39</v>
      </c>
      <c r="E3414">
        <v>26</v>
      </c>
      <c r="F3414" t="s">
        <v>43</v>
      </c>
      <c r="G3414">
        <v>6</v>
      </c>
      <c r="H3414" s="4">
        <v>114450.32</v>
      </c>
      <c r="I3414" t="s">
        <v>33</v>
      </c>
      <c r="J3414">
        <v>1</v>
      </c>
      <c r="K3414">
        <v>582</v>
      </c>
      <c r="L3414" t="s">
        <v>31</v>
      </c>
      <c r="M3414" t="s">
        <v>21</v>
      </c>
      <c r="N3414" t="s">
        <v>22</v>
      </c>
      <c r="O3414" s="4">
        <v>14081.64</v>
      </c>
      <c r="P3414" t="s">
        <v>28</v>
      </c>
      <c r="Q3414" t="str" cm="1">
        <f t="array" ref="Q3414">_xlfn.IFS(
O3414&lt;50000,"Low Salary (&lt;$50K)",
O3414&lt;90000,"Lower Middle ($50K-$90K)",
O3414&lt;130000,"Middle ($90K-$130K)",
O3414&lt;170000,"Upper Middle ($130K-$170K)",
O3414&gt;=170000,"High Salary (&gt;$170K)"
)</f>
        <v>Low Salary (&lt;$50K)</v>
      </c>
      <c r="R3414" t="str" cm="1">
        <f t="array" ref="R3414">_xlfn.IFS(
G3414&lt;=2,"New Customers (0-2Y)",
G3414&lt;=5,"Growing Customers (3-5Y)",
G3414&lt;=8,"Established Customers (6-8Y)",
G3414&lt;=10,"Loyal Customers (9-10Y)"
)</f>
        <v>Established Customers (6-8Y)</v>
      </c>
    </row>
    <row r="3415" spans="1:18" x14ac:dyDescent="0.35">
      <c r="A3415">
        <v>15627412</v>
      </c>
      <c r="B3415" t="s">
        <v>917</v>
      </c>
      <c r="C3415" t="s">
        <v>17</v>
      </c>
      <c r="D3415" t="s">
        <v>39</v>
      </c>
      <c r="E3415">
        <v>39</v>
      </c>
      <c r="F3415" t="s">
        <v>19</v>
      </c>
      <c r="G3415">
        <v>3</v>
      </c>
      <c r="H3415" s="4">
        <v>0</v>
      </c>
      <c r="I3415" t="s">
        <v>24</v>
      </c>
      <c r="J3415">
        <v>2</v>
      </c>
      <c r="K3415">
        <v>605</v>
      </c>
      <c r="L3415" t="s">
        <v>20</v>
      </c>
      <c r="M3415" t="s">
        <v>21</v>
      </c>
      <c r="N3415" t="s">
        <v>32</v>
      </c>
      <c r="O3415" s="4">
        <v>199390.45</v>
      </c>
      <c r="P3415" t="s">
        <v>28</v>
      </c>
      <c r="Q3415" t="str" cm="1">
        <f t="array" ref="Q3415">_xlfn.IFS(
O3415&lt;50000,"Low Salary (&lt;$50K)",
O3415&lt;90000,"Lower Middle ($50K-$90K)",
O3415&lt;130000,"Middle ($90K-$130K)",
O3415&lt;170000,"Upper Middle ($130K-$170K)",
O3415&gt;=170000,"High Salary (&gt;$170K)"
)</f>
        <v>High Salary (&gt;$170K)</v>
      </c>
      <c r="R3415" t="str" cm="1">
        <f t="array" ref="R3415">_xlfn.IFS(
G3415&lt;=2,"New Customers (0-2Y)",
G3415&lt;=5,"Growing Customers (3-5Y)",
G3415&lt;=8,"Established Customers (6-8Y)",
G3415&lt;=10,"Loyal Customers (9-10Y)"
)</f>
        <v>Growing Customers (3-5Y)</v>
      </c>
    </row>
    <row r="3416" spans="1:18" x14ac:dyDescent="0.35">
      <c r="A3416">
        <v>15734609</v>
      </c>
      <c r="B3416" t="s">
        <v>317</v>
      </c>
      <c r="C3416" t="s">
        <v>17</v>
      </c>
      <c r="D3416" t="s">
        <v>18</v>
      </c>
      <c r="E3416">
        <v>37</v>
      </c>
      <c r="F3416" t="s">
        <v>19</v>
      </c>
      <c r="G3416">
        <v>2</v>
      </c>
      <c r="H3416" s="4">
        <v>0</v>
      </c>
      <c r="I3416" t="s">
        <v>24</v>
      </c>
      <c r="J3416">
        <v>2</v>
      </c>
      <c r="K3416">
        <v>657</v>
      </c>
      <c r="L3416" t="s">
        <v>20</v>
      </c>
      <c r="M3416" t="s">
        <v>21</v>
      </c>
      <c r="N3416" t="s">
        <v>22</v>
      </c>
      <c r="O3416" s="4">
        <v>7667.48</v>
      </c>
      <c r="P3416" t="s">
        <v>28</v>
      </c>
      <c r="Q3416" t="str" cm="1">
        <f t="array" ref="Q3416">_xlfn.IFS(
O3416&lt;50000,"Low Salary (&lt;$50K)",
O3416&lt;90000,"Lower Middle ($50K-$90K)",
O3416&lt;130000,"Middle ($90K-$130K)",
O3416&lt;170000,"Upper Middle ($130K-$170K)",
O3416&gt;=170000,"High Salary (&gt;$170K)"
)</f>
        <v>Low Salary (&lt;$50K)</v>
      </c>
      <c r="R3416" t="str" cm="1">
        <f t="array" ref="R3416">_xlfn.IFS(
G3416&lt;=2,"New Customers (0-2Y)",
G3416&lt;=5,"Growing Customers (3-5Y)",
G3416&lt;=8,"Established Customers (6-8Y)",
G3416&lt;=10,"Loyal Customers (9-10Y)"
)</f>
        <v>New Customers (0-2Y)</v>
      </c>
    </row>
    <row r="3417" spans="1:18" x14ac:dyDescent="0.35">
      <c r="A3417">
        <v>15710689</v>
      </c>
      <c r="B3417" t="s">
        <v>1676</v>
      </c>
      <c r="C3417" t="s">
        <v>26</v>
      </c>
      <c r="D3417" t="s">
        <v>39</v>
      </c>
      <c r="E3417">
        <v>40</v>
      </c>
      <c r="F3417" t="s">
        <v>19</v>
      </c>
      <c r="G3417">
        <v>6</v>
      </c>
      <c r="H3417" s="4">
        <v>63609.919999999998</v>
      </c>
      <c r="I3417" t="s">
        <v>29</v>
      </c>
      <c r="J3417">
        <v>1</v>
      </c>
      <c r="K3417">
        <v>578</v>
      </c>
      <c r="L3417" t="s">
        <v>31</v>
      </c>
      <c r="M3417" t="s">
        <v>27</v>
      </c>
      <c r="N3417" t="s">
        <v>32</v>
      </c>
      <c r="O3417" s="4">
        <v>74965.61</v>
      </c>
      <c r="P3417" t="s">
        <v>23</v>
      </c>
      <c r="Q3417" t="str" cm="1">
        <f t="array" ref="Q3417">_xlfn.IFS(
O3417&lt;50000,"Low Salary (&lt;$50K)",
O3417&lt;90000,"Lower Middle ($50K-$90K)",
O3417&lt;130000,"Middle ($90K-$130K)",
O3417&lt;170000,"Upper Middle ($130K-$170K)",
O3417&gt;=170000,"High Salary (&gt;$170K)"
)</f>
        <v>Lower Middle ($50K-$90K)</v>
      </c>
      <c r="R3417" t="str" cm="1">
        <f t="array" ref="R3417">_xlfn.IFS(
G3417&lt;=2,"New Customers (0-2Y)",
G3417&lt;=5,"Growing Customers (3-5Y)",
G3417&lt;=8,"Established Customers (6-8Y)",
G3417&lt;=10,"Loyal Customers (9-10Y)"
)</f>
        <v>Established Customers (6-8Y)</v>
      </c>
    </row>
    <row r="3418" spans="1:18" x14ac:dyDescent="0.35">
      <c r="A3418">
        <v>15565806</v>
      </c>
      <c r="B3418" t="s">
        <v>1677</v>
      </c>
      <c r="C3418" t="s">
        <v>17</v>
      </c>
      <c r="D3418" t="s">
        <v>39</v>
      </c>
      <c r="E3418">
        <v>38</v>
      </c>
      <c r="F3418" t="s">
        <v>19</v>
      </c>
      <c r="G3418">
        <v>9</v>
      </c>
      <c r="H3418" s="4">
        <v>0</v>
      </c>
      <c r="I3418" t="s">
        <v>24</v>
      </c>
      <c r="J3418">
        <v>2</v>
      </c>
      <c r="K3418">
        <v>532</v>
      </c>
      <c r="L3418" t="s">
        <v>31</v>
      </c>
      <c r="M3418" t="s">
        <v>27</v>
      </c>
      <c r="N3418" t="s">
        <v>32</v>
      </c>
      <c r="O3418" s="4">
        <v>30583.95</v>
      </c>
      <c r="P3418" t="s">
        <v>28</v>
      </c>
      <c r="Q3418" t="str" cm="1">
        <f t="array" ref="Q3418">_xlfn.IFS(
O3418&lt;50000,"Low Salary (&lt;$50K)",
O3418&lt;90000,"Lower Middle ($50K-$90K)",
O3418&lt;130000,"Middle ($90K-$130K)",
O3418&lt;170000,"Upper Middle ($130K-$170K)",
O3418&gt;=170000,"High Salary (&gt;$170K)"
)</f>
        <v>Low Salary (&lt;$50K)</v>
      </c>
      <c r="R3418" t="str" cm="1">
        <f t="array" ref="R3418">_xlfn.IFS(
G3418&lt;=2,"New Customers (0-2Y)",
G3418&lt;=5,"Growing Customers (3-5Y)",
G3418&lt;=8,"Established Customers (6-8Y)",
G3418&lt;=10,"Loyal Customers (9-10Y)"
)</f>
        <v>Loyal Customers (9-10Y)</v>
      </c>
    </row>
    <row r="3419" spans="1:18" x14ac:dyDescent="0.35">
      <c r="A3419">
        <v>15815530</v>
      </c>
      <c r="B3419" t="s">
        <v>50</v>
      </c>
      <c r="C3419" t="s">
        <v>17</v>
      </c>
      <c r="D3419" t="s">
        <v>18</v>
      </c>
      <c r="E3419">
        <v>42</v>
      </c>
      <c r="F3419" t="s">
        <v>19</v>
      </c>
      <c r="G3419">
        <v>10</v>
      </c>
      <c r="H3419" s="4">
        <v>75497.509999999995</v>
      </c>
      <c r="I3419" t="s">
        <v>29</v>
      </c>
      <c r="J3419">
        <v>1</v>
      </c>
      <c r="K3419">
        <v>612</v>
      </c>
      <c r="L3419" t="s">
        <v>20</v>
      </c>
      <c r="M3419" t="s">
        <v>27</v>
      </c>
      <c r="N3419" t="s">
        <v>32</v>
      </c>
      <c r="O3419" s="4">
        <v>149682.78</v>
      </c>
      <c r="P3419" t="s">
        <v>28</v>
      </c>
      <c r="Q3419" t="str" cm="1">
        <f t="array" ref="Q3419">_xlfn.IFS(
O3419&lt;50000,"Low Salary (&lt;$50K)",
O3419&lt;90000,"Lower Middle ($50K-$90K)",
O3419&lt;130000,"Middle ($90K-$130K)",
O3419&lt;170000,"Upper Middle ($130K-$170K)",
O3419&gt;=170000,"High Salary (&gt;$170K)"
)</f>
        <v>Upper Middle ($130K-$170K)</v>
      </c>
      <c r="R3419" t="str" cm="1">
        <f t="array" ref="R3419">_xlfn.IFS(
G3419&lt;=2,"New Customers (0-2Y)",
G3419&lt;=5,"Growing Customers (3-5Y)",
G3419&lt;=8,"Established Customers (6-8Y)",
G3419&lt;=10,"Loyal Customers (9-10Y)"
)</f>
        <v>Loyal Customers (9-10Y)</v>
      </c>
    </row>
    <row r="3420" spans="1:18" x14ac:dyDescent="0.35">
      <c r="A3420">
        <v>15632272</v>
      </c>
      <c r="B3420" t="s">
        <v>324</v>
      </c>
      <c r="C3420" t="s">
        <v>17</v>
      </c>
      <c r="D3420" t="s">
        <v>18</v>
      </c>
      <c r="E3420">
        <v>42</v>
      </c>
      <c r="F3420" t="s">
        <v>19</v>
      </c>
      <c r="G3420">
        <v>2</v>
      </c>
      <c r="H3420" s="4">
        <v>0</v>
      </c>
      <c r="I3420" t="s">
        <v>24</v>
      </c>
      <c r="J3420">
        <v>2</v>
      </c>
      <c r="K3420">
        <v>792</v>
      </c>
      <c r="L3420" t="s">
        <v>37</v>
      </c>
      <c r="M3420" t="s">
        <v>21</v>
      </c>
      <c r="N3420" t="s">
        <v>32</v>
      </c>
      <c r="O3420" s="4">
        <v>92664.09</v>
      </c>
      <c r="P3420" t="s">
        <v>28</v>
      </c>
      <c r="Q3420" t="str" cm="1">
        <f t="array" ref="Q3420">_xlfn.IFS(
O3420&lt;50000,"Low Salary (&lt;$50K)",
O3420&lt;90000,"Lower Middle ($50K-$90K)",
O3420&lt;130000,"Middle ($90K-$130K)",
O3420&lt;170000,"Upper Middle ($130K-$170K)",
O3420&gt;=170000,"High Salary (&gt;$170K)"
)</f>
        <v>Middle ($90K-$130K)</v>
      </c>
      <c r="R3420" t="str" cm="1">
        <f t="array" ref="R3420">_xlfn.IFS(
G3420&lt;=2,"New Customers (0-2Y)",
G3420&lt;=5,"Growing Customers (3-5Y)",
G3420&lt;=8,"Established Customers (6-8Y)",
G3420&lt;=10,"Loyal Customers (9-10Y)"
)</f>
        <v>New Customers (0-2Y)</v>
      </c>
    </row>
    <row r="3421" spans="1:18" x14ac:dyDescent="0.35">
      <c r="A3421">
        <v>15684103</v>
      </c>
      <c r="B3421" t="s">
        <v>1606</v>
      </c>
      <c r="C3421" t="s">
        <v>17</v>
      </c>
      <c r="D3421" t="s">
        <v>18</v>
      </c>
      <c r="E3421">
        <v>26</v>
      </c>
      <c r="F3421" t="s">
        <v>43</v>
      </c>
      <c r="G3421">
        <v>10</v>
      </c>
      <c r="H3421" s="4">
        <v>0</v>
      </c>
      <c r="I3421" t="s">
        <v>24</v>
      </c>
      <c r="J3421">
        <v>2</v>
      </c>
      <c r="K3421">
        <v>674</v>
      </c>
      <c r="L3421" t="s">
        <v>35</v>
      </c>
      <c r="M3421" t="s">
        <v>21</v>
      </c>
      <c r="N3421" t="s">
        <v>22</v>
      </c>
      <c r="O3421" s="4">
        <v>138423.1</v>
      </c>
      <c r="P3421" t="s">
        <v>28</v>
      </c>
      <c r="Q3421" t="str" cm="1">
        <f t="array" ref="Q3421">_xlfn.IFS(
O3421&lt;50000,"Low Salary (&lt;$50K)",
O3421&lt;90000,"Lower Middle ($50K-$90K)",
O3421&lt;130000,"Middle ($90K-$130K)",
O3421&lt;170000,"Upper Middle ($130K-$170K)",
O3421&gt;=170000,"High Salary (&gt;$170K)"
)</f>
        <v>Upper Middle ($130K-$170K)</v>
      </c>
      <c r="R3421" t="str" cm="1">
        <f t="array" ref="R3421">_xlfn.IFS(
G3421&lt;=2,"New Customers (0-2Y)",
G3421&lt;=5,"Growing Customers (3-5Y)",
G3421&lt;=8,"Established Customers (6-8Y)",
G3421&lt;=10,"Loyal Customers (9-10Y)"
)</f>
        <v>Loyal Customers (9-10Y)</v>
      </c>
    </row>
    <row r="3422" spans="1:18" x14ac:dyDescent="0.35">
      <c r="A3422">
        <v>15654519</v>
      </c>
      <c r="B3422" t="s">
        <v>1678</v>
      </c>
      <c r="C3422" t="s">
        <v>17</v>
      </c>
      <c r="D3422" t="s">
        <v>39</v>
      </c>
      <c r="E3422">
        <v>31</v>
      </c>
      <c r="F3422" t="s">
        <v>19</v>
      </c>
      <c r="G3422">
        <v>1</v>
      </c>
      <c r="H3422" s="4">
        <v>0</v>
      </c>
      <c r="I3422" t="s">
        <v>24</v>
      </c>
      <c r="J3422">
        <v>2</v>
      </c>
      <c r="K3422">
        <v>680</v>
      </c>
      <c r="L3422" t="s">
        <v>35</v>
      </c>
      <c r="M3422" t="s">
        <v>21</v>
      </c>
      <c r="N3422" t="s">
        <v>22</v>
      </c>
      <c r="O3422" s="4">
        <v>3148.2</v>
      </c>
      <c r="P3422" t="s">
        <v>28</v>
      </c>
      <c r="Q3422" t="str" cm="1">
        <f t="array" ref="Q3422">_xlfn.IFS(
O3422&lt;50000,"Low Salary (&lt;$50K)",
O3422&lt;90000,"Lower Middle ($50K-$90K)",
O3422&lt;130000,"Middle ($90K-$130K)",
O3422&lt;170000,"Upper Middle ($130K-$170K)",
O3422&gt;=170000,"High Salary (&gt;$170K)"
)</f>
        <v>Low Salary (&lt;$50K)</v>
      </c>
      <c r="R3422" t="str" cm="1">
        <f t="array" ref="R3422">_xlfn.IFS(
G3422&lt;=2,"New Customers (0-2Y)",
G3422&lt;=5,"Growing Customers (3-5Y)",
G3422&lt;=8,"Established Customers (6-8Y)",
G3422&lt;=10,"Loyal Customers (9-10Y)"
)</f>
        <v>New Customers (0-2Y)</v>
      </c>
    </row>
    <row r="3423" spans="1:18" x14ac:dyDescent="0.35">
      <c r="A3423">
        <v>15767722</v>
      </c>
      <c r="B3423" t="s">
        <v>396</v>
      </c>
      <c r="C3423" t="s">
        <v>17</v>
      </c>
      <c r="D3423" t="s">
        <v>18</v>
      </c>
      <c r="E3423">
        <v>39</v>
      </c>
      <c r="F3423" t="s">
        <v>19</v>
      </c>
      <c r="G3423">
        <v>0</v>
      </c>
      <c r="H3423" s="4">
        <v>117704.73</v>
      </c>
      <c r="I3423" t="s">
        <v>33</v>
      </c>
      <c r="J3423">
        <v>1</v>
      </c>
      <c r="K3423">
        <v>593</v>
      </c>
      <c r="L3423" t="s">
        <v>31</v>
      </c>
      <c r="M3423" t="s">
        <v>21</v>
      </c>
      <c r="N3423" t="s">
        <v>32</v>
      </c>
      <c r="O3423" s="4">
        <v>197933.5</v>
      </c>
      <c r="P3423" t="s">
        <v>28</v>
      </c>
      <c r="Q3423" t="str" cm="1">
        <f t="array" ref="Q3423">_xlfn.IFS(
O3423&lt;50000,"Low Salary (&lt;$50K)",
O3423&lt;90000,"Lower Middle ($50K-$90K)",
O3423&lt;130000,"Middle ($90K-$130K)",
O3423&lt;170000,"Upper Middle ($130K-$170K)",
O3423&gt;=170000,"High Salary (&gt;$170K)"
)</f>
        <v>High Salary (&gt;$170K)</v>
      </c>
      <c r="R3423" t="str" cm="1">
        <f t="array" ref="R3423">_xlfn.IFS(
G3423&lt;=2,"New Customers (0-2Y)",
G3423&lt;=5,"Growing Customers (3-5Y)",
G3423&lt;=8,"Established Customers (6-8Y)",
G3423&lt;=10,"Loyal Customers (9-10Y)"
)</f>
        <v>New Customers (0-2Y)</v>
      </c>
    </row>
    <row r="3424" spans="1:18" x14ac:dyDescent="0.35">
      <c r="A3424">
        <v>15654346</v>
      </c>
      <c r="B3424" t="s">
        <v>1679</v>
      </c>
      <c r="C3424" t="s">
        <v>42</v>
      </c>
      <c r="D3424" t="s">
        <v>39</v>
      </c>
      <c r="E3424">
        <v>35</v>
      </c>
      <c r="F3424" t="s">
        <v>19</v>
      </c>
      <c r="G3424">
        <v>1</v>
      </c>
      <c r="H3424" s="4">
        <v>130463.55</v>
      </c>
      <c r="I3424" t="s">
        <v>33</v>
      </c>
      <c r="J3424">
        <v>2</v>
      </c>
      <c r="K3424">
        <v>679</v>
      </c>
      <c r="L3424" t="s">
        <v>35</v>
      </c>
      <c r="M3424" t="s">
        <v>21</v>
      </c>
      <c r="N3424" t="s">
        <v>22</v>
      </c>
      <c r="O3424" s="4">
        <v>37341.17</v>
      </c>
      <c r="P3424" t="s">
        <v>28</v>
      </c>
      <c r="Q3424" t="str" cm="1">
        <f t="array" ref="Q3424">_xlfn.IFS(
O3424&lt;50000,"Low Salary (&lt;$50K)",
O3424&lt;90000,"Lower Middle ($50K-$90K)",
O3424&lt;130000,"Middle ($90K-$130K)",
O3424&lt;170000,"Upper Middle ($130K-$170K)",
O3424&gt;=170000,"High Salary (&gt;$170K)"
)</f>
        <v>Low Salary (&lt;$50K)</v>
      </c>
      <c r="R3424" t="str" cm="1">
        <f t="array" ref="R3424">_xlfn.IFS(
G3424&lt;=2,"New Customers (0-2Y)",
G3424&lt;=5,"Growing Customers (3-5Y)",
G3424&lt;=8,"Established Customers (6-8Y)",
G3424&lt;=10,"Loyal Customers (9-10Y)"
)</f>
        <v>New Customers (0-2Y)</v>
      </c>
    </row>
    <row r="3425" spans="1:18" x14ac:dyDescent="0.35">
      <c r="A3425">
        <v>15660147</v>
      </c>
      <c r="B3425" t="s">
        <v>1079</v>
      </c>
      <c r="C3425" t="s">
        <v>26</v>
      </c>
      <c r="D3425" t="s">
        <v>39</v>
      </c>
      <c r="E3425">
        <v>32</v>
      </c>
      <c r="F3425" t="s">
        <v>19</v>
      </c>
      <c r="G3425">
        <v>8</v>
      </c>
      <c r="H3425" s="4">
        <v>46161.18</v>
      </c>
      <c r="I3425" t="s">
        <v>29</v>
      </c>
      <c r="J3425">
        <v>1</v>
      </c>
      <c r="K3425">
        <v>493</v>
      </c>
      <c r="L3425" t="s">
        <v>44</v>
      </c>
      <c r="M3425" t="s">
        <v>21</v>
      </c>
      <c r="N3425" t="s">
        <v>22</v>
      </c>
      <c r="O3425" s="4">
        <v>79577.399999999994</v>
      </c>
      <c r="P3425" t="s">
        <v>28</v>
      </c>
      <c r="Q3425" t="str" cm="1">
        <f t="array" ref="Q3425">_xlfn.IFS(
O3425&lt;50000,"Low Salary (&lt;$50K)",
O3425&lt;90000,"Lower Middle ($50K-$90K)",
O3425&lt;130000,"Middle ($90K-$130K)",
O3425&lt;170000,"Upper Middle ($130K-$170K)",
O3425&gt;=170000,"High Salary (&gt;$170K)"
)</f>
        <v>Lower Middle ($50K-$90K)</v>
      </c>
      <c r="R3425" t="str" cm="1">
        <f t="array" ref="R3425">_xlfn.IFS(
G3425&lt;=2,"New Customers (0-2Y)",
G3425&lt;=5,"Growing Customers (3-5Y)",
G3425&lt;=8,"Established Customers (6-8Y)",
G3425&lt;=10,"Loyal Customers (9-10Y)"
)</f>
        <v>Established Customers (6-8Y)</v>
      </c>
    </row>
    <row r="3426" spans="1:18" x14ac:dyDescent="0.35">
      <c r="A3426">
        <v>15814998</v>
      </c>
      <c r="B3426" t="s">
        <v>1680</v>
      </c>
      <c r="C3426" t="s">
        <v>26</v>
      </c>
      <c r="D3426" t="s">
        <v>39</v>
      </c>
      <c r="E3426">
        <v>42</v>
      </c>
      <c r="F3426" t="s">
        <v>19</v>
      </c>
      <c r="G3426">
        <v>5</v>
      </c>
      <c r="H3426" s="4">
        <v>0</v>
      </c>
      <c r="I3426" t="s">
        <v>24</v>
      </c>
      <c r="J3426">
        <v>2</v>
      </c>
      <c r="K3426">
        <v>688</v>
      </c>
      <c r="L3426" t="s">
        <v>35</v>
      </c>
      <c r="M3426" t="s">
        <v>27</v>
      </c>
      <c r="N3426" t="s">
        <v>32</v>
      </c>
      <c r="O3426" s="4">
        <v>197602.29</v>
      </c>
      <c r="P3426" t="s">
        <v>28</v>
      </c>
      <c r="Q3426" t="str" cm="1">
        <f t="array" ref="Q3426">_xlfn.IFS(
O3426&lt;50000,"Low Salary (&lt;$50K)",
O3426&lt;90000,"Lower Middle ($50K-$90K)",
O3426&lt;130000,"Middle ($90K-$130K)",
O3426&lt;170000,"Upper Middle ($130K-$170K)",
O3426&gt;=170000,"High Salary (&gt;$170K)"
)</f>
        <v>High Salary (&gt;$170K)</v>
      </c>
      <c r="R3426" t="str" cm="1">
        <f t="array" ref="R3426">_xlfn.IFS(
G3426&lt;=2,"New Customers (0-2Y)",
G3426&lt;=5,"Growing Customers (3-5Y)",
G3426&lt;=8,"Established Customers (6-8Y)",
G3426&lt;=10,"Loyal Customers (9-10Y)"
)</f>
        <v>Growing Customers (3-5Y)</v>
      </c>
    </row>
    <row r="3427" spans="1:18" x14ac:dyDescent="0.35">
      <c r="A3427">
        <v>15802207</v>
      </c>
      <c r="B3427" t="s">
        <v>1265</v>
      </c>
      <c r="C3427" t="s">
        <v>42</v>
      </c>
      <c r="D3427" t="s">
        <v>39</v>
      </c>
      <c r="E3427">
        <v>43</v>
      </c>
      <c r="F3427" t="s">
        <v>19</v>
      </c>
      <c r="G3427">
        <v>4</v>
      </c>
      <c r="H3427" s="4">
        <v>110182.54</v>
      </c>
      <c r="I3427" t="s">
        <v>33</v>
      </c>
      <c r="J3427">
        <v>2</v>
      </c>
      <c r="K3427">
        <v>769</v>
      </c>
      <c r="L3427" t="s">
        <v>35</v>
      </c>
      <c r="M3427" t="s">
        <v>21</v>
      </c>
      <c r="N3427" t="s">
        <v>22</v>
      </c>
      <c r="O3427" s="4">
        <v>87537.32</v>
      </c>
      <c r="P3427" t="s">
        <v>28</v>
      </c>
      <c r="Q3427" t="str" cm="1">
        <f t="array" ref="Q3427">_xlfn.IFS(
O3427&lt;50000,"Low Salary (&lt;$50K)",
O3427&lt;90000,"Lower Middle ($50K-$90K)",
O3427&lt;130000,"Middle ($90K-$130K)",
O3427&lt;170000,"Upper Middle ($130K-$170K)",
O3427&gt;=170000,"High Salary (&gt;$170K)"
)</f>
        <v>Lower Middle ($50K-$90K)</v>
      </c>
      <c r="R3427" t="str" cm="1">
        <f t="array" ref="R3427">_xlfn.IFS(
G3427&lt;=2,"New Customers (0-2Y)",
G3427&lt;=5,"Growing Customers (3-5Y)",
G3427&lt;=8,"Established Customers (6-8Y)",
G3427&lt;=10,"Loyal Customers (9-10Y)"
)</f>
        <v>Growing Customers (3-5Y)</v>
      </c>
    </row>
    <row r="3428" spans="1:18" x14ac:dyDescent="0.35">
      <c r="A3428">
        <v>15658668</v>
      </c>
      <c r="B3428" t="s">
        <v>96</v>
      </c>
      <c r="C3428" t="s">
        <v>26</v>
      </c>
      <c r="D3428" t="s">
        <v>39</v>
      </c>
      <c r="E3428">
        <v>49</v>
      </c>
      <c r="F3428" t="s">
        <v>19</v>
      </c>
      <c r="G3428">
        <v>10</v>
      </c>
      <c r="H3428" s="4">
        <v>0</v>
      </c>
      <c r="I3428" t="s">
        <v>24</v>
      </c>
      <c r="J3428">
        <v>2</v>
      </c>
      <c r="K3428">
        <v>581</v>
      </c>
      <c r="L3428" t="s">
        <v>31</v>
      </c>
      <c r="M3428" t="s">
        <v>27</v>
      </c>
      <c r="N3428" t="s">
        <v>32</v>
      </c>
      <c r="O3428" s="4">
        <v>41623.589999999997</v>
      </c>
      <c r="P3428" t="s">
        <v>28</v>
      </c>
      <c r="Q3428" t="str" cm="1">
        <f t="array" ref="Q3428">_xlfn.IFS(
O3428&lt;50000,"Low Salary (&lt;$50K)",
O3428&lt;90000,"Lower Middle ($50K-$90K)",
O3428&lt;130000,"Middle ($90K-$130K)",
O3428&lt;170000,"Upper Middle ($130K-$170K)",
O3428&gt;=170000,"High Salary (&gt;$170K)"
)</f>
        <v>Low Salary (&lt;$50K)</v>
      </c>
      <c r="R3428" t="str" cm="1">
        <f t="array" ref="R3428">_xlfn.IFS(
G3428&lt;=2,"New Customers (0-2Y)",
G3428&lt;=5,"Growing Customers (3-5Y)",
G3428&lt;=8,"Established Customers (6-8Y)",
G3428&lt;=10,"Loyal Customers (9-10Y)"
)</f>
        <v>Loyal Customers (9-10Y)</v>
      </c>
    </row>
    <row r="3429" spans="1:18" x14ac:dyDescent="0.35">
      <c r="A3429">
        <v>15715079</v>
      </c>
      <c r="B3429" t="s">
        <v>2973</v>
      </c>
      <c r="C3429" t="s">
        <v>17</v>
      </c>
      <c r="D3429" t="s">
        <v>39</v>
      </c>
      <c r="E3429">
        <v>41</v>
      </c>
      <c r="F3429" t="s">
        <v>19</v>
      </c>
      <c r="G3429">
        <v>9</v>
      </c>
      <c r="H3429" s="4">
        <v>117221.15</v>
      </c>
      <c r="I3429" t="s">
        <v>33</v>
      </c>
      <c r="J3429">
        <v>1</v>
      </c>
      <c r="K3429">
        <v>465</v>
      </c>
      <c r="L3429" t="s">
        <v>44</v>
      </c>
      <c r="M3429" t="s">
        <v>21</v>
      </c>
      <c r="N3429" t="s">
        <v>32</v>
      </c>
      <c r="O3429" s="4">
        <v>168280.95</v>
      </c>
      <c r="P3429" t="s">
        <v>28</v>
      </c>
      <c r="Q3429" t="str" cm="1">
        <f t="array" ref="Q3429">_xlfn.IFS(
O3429&lt;50000,"Low Salary (&lt;$50K)",
O3429&lt;90000,"Lower Middle ($50K-$90K)",
O3429&lt;130000,"Middle ($90K-$130K)",
O3429&lt;170000,"Upper Middle ($130K-$170K)",
O3429&gt;=170000,"High Salary (&gt;$170K)"
)</f>
        <v>Upper Middle ($130K-$170K)</v>
      </c>
      <c r="R3429" t="str" cm="1">
        <f t="array" ref="R3429">_xlfn.IFS(
G3429&lt;=2,"New Customers (0-2Y)",
G3429&lt;=5,"Growing Customers (3-5Y)",
G3429&lt;=8,"Established Customers (6-8Y)",
G3429&lt;=10,"Loyal Customers (9-10Y)"
)</f>
        <v>Loyal Customers (9-10Y)</v>
      </c>
    </row>
    <row r="3430" spans="1:18" x14ac:dyDescent="0.35">
      <c r="A3430">
        <v>15570360</v>
      </c>
      <c r="B3430" t="s">
        <v>690</v>
      </c>
      <c r="C3430" t="s">
        <v>17</v>
      </c>
      <c r="D3430" t="s">
        <v>18</v>
      </c>
      <c r="E3430">
        <v>35</v>
      </c>
      <c r="F3430" t="s">
        <v>19</v>
      </c>
      <c r="G3430">
        <v>4</v>
      </c>
      <c r="H3430" s="4">
        <v>0</v>
      </c>
      <c r="I3430" t="s">
        <v>24</v>
      </c>
      <c r="J3430">
        <v>2</v>
      </c>
      <c r="K3430">
        <v>641</v>
      </c>
      <c r="L3430" t="s">
        <v>20</v>
      </c>
      <c r="M3430" t="s">
        <v>27</v>
      </c>
      <c r="N3430" t="s">
        <v>32</v>
      </c>
      <c r="O3430" s="4">
        <v>125986.18</v>
      </c>
      <c r="P3430" t="s">
        <v>28</v>
      </c>
      <c r="Q3430" t="str" cm="1">
        <f t="array" ref="Q3430">_xlfn.IFS(
O3430&lt;50000,"Low Salary (&lt;$50K)",
O3430&lt;90000,"Lower Middle ($50K-$90K)",
O3430&lt;130000,"Middle ($90K-$130K)",
O3430&lt;170000,"Upper Middle ($130K-$170K)",
O3430&gt;=170000,"High Salary (&gt;$170K)"
)</f>
        <v>Middle ($90K-$130K)</v>
      </c>
      <c r="R3430" t="str" cm="1">
        <f t="array" ref="R3430">_xlfn.IFS(
G3430&lt;=2,"New Customers (0-2Y)",
G3430&lt;=5,"Growing Customers (3-5Y)",
G3430&lt;=8,"Established Customers (6-8Y)",
G3430&lt;=10,"Loyal Customers (9-10Y)"
)</f>
        <v>Growing Customers (3-5Y)</v>
      </c>
    </row>
    <row r="3431" spans="1:18" x14ac:dyDescent="0.35">
      <c r="A3431">
        <v>15674678</v>
      </c>
      <c r="B3431" t="s">
        <v>136</v>
      </c>
      <c r="C3431" t="s">
        <v>42</v>
      </c>
      <c r="D3431" t="s">
        <v>18</v>
      </c>
      <c r="E3431">
        <v>43</v>
      </c>
      <c r="F3431" t="s">
        <v>19</v>
      </c>
      <c r="G3431">
        <v>9</v>
      </c>
      <c r="H3431" s="4">
        <v>79120.27</v>
      </c>
      <c r="I3431" t="s">
        <v>29</v>
      </c>
      <c r="J3431">
        <v>1</v>
      </c>
      <c r="K3431">
        <v>731</v>
      </c>
      <c r="L3431" t="s">
        <v>35</v>
      </c>
      <c r="M3431" t="s">
        <v>27</v>
      </c>
      <c r="N3431" t="s">
        <v>32</v>
      </c>
      <c r="O3431" s="4">
        <v>548.52</v>
      </c>
      <c r="P3431" t="s">
        <v>23</v>
      </c>
      <c r="Q3431" t="str" cm="1">
        <f t="array" ref="Q3431">_xlfn.IFS(
O3431&lt;50000,"Low Salary (&lt;$50K)",
O3431&lt;90000,"Lower Middle ($50K-$90K)",
O3431&lt;130000,"Middle ($90K-$130K)",
O3431&lt;170000,"Upper Middle ($130K-$170K)",
O3431&gt;=170000,"High Salary (&gt;$170K)"
)</f>
        <v>Low Salary (&lt;$50K)</v>
      </c>
      <c r="R3431" t="str" cm="1">
        <f t="array" ref="R3431">_xlfn.IFS(
G3431&lt;=2,"New Customers (0-2Y)",
G3431&lt;=5,"Growing Customers (3-5Y)",
G3431&lt;=8,"Established Customers (6-8Y)",
G3431&lt;=10,"Loyal Customers (9-10Y)"
)</f>
        <v>Loyal Customers (9-10Y)</v>
      </c>
    </row>
    <row r="3432" spans="1:18" x14ac:dyDescent="0.35">
      <c r="A3432">
        <v>15780925</v>
      </c>
      <c r="B3432" t="s">
        <v>1263</v>
      </c>
      <c r="C3432" t="s">
        <v>17</v>
      </c>
      <c r="D3432" t="s">
        <v>39</v>
      </c>
      <c r="E3432">
        <v>37</v>
      </c>
      <c r="F3432" t="s">
        <v>19</v>
      </c>
      <c r="G3432">
        <v>1</v>
      </c>
      <c r="H3432" s="4">
        <v>177069.24</v>
      </c>
      <c r="I3432" t="s">
        <v>33</v>
      </c>
      <c r="J3432">
        <v>2</v>
      </c>
      <c r="K3432">
        <v>625</v>
      </c>
      <c r="L3432" t="s">
        <v>20</v>
      </c>
      <c r="M3432" t="s">
        <v>21</v>
      </c>
      <c r="N3432" t="s">
        <v>22</v>
      </c>
      <c r="O3432" s="4">
        <v>96088.54</v>
      </c>
      <c r="P3432" t="s">
        <v>28</v>
      </c>
      <c r="Q3432" t="str" cm="1">
        <f t="array" ref="Q3432">_xlfn.IFS(
O3432&lt;50000,"Low Salary (&lt;$50K)",
O3432&lt;90000,"Lower Middle ($50K-$90K)",
O3432&lt;130000,"Middle ($90K-$130K)",
O3432&lt;170000,"Upper Middle ($130K-$170K)",
O3432&gt;=170000,"High Salary (&gt;$170K)"
)</f>
        <v>Middle ($90K-$130K)</v>
      </c>
      <c r="R3432" t="str" cm="1">
        <f t="array" ref="R3432">_xlfn.IFS(
G3432&lt;=2,"New Customers (0-2Y)",
G3432&lt;=5,"Growing Customers (3-5Y)",
G3432&lt;=8,"Established Customers (6-8Y)",
G3432&lt;=10,"Loyal Customers (9-10Y)"
)</f>
        <v>New Customers (0-2Y)</v>
      </c>
    </row>
    <row r="3433" spans="1:18" x14ac:dyDescent="0.35">
      <c r="A3433">
        <v>15688193</v>
      </c>
      <c r="B3433" t="s">
        <v>130</v>
      </c>
      <c r="C3433" t="s">
        <v>17</v>
      </c>
      <c r="D3433" t="s">
        <v>39</v>
      </c>
      <c r="E3433">
        <v>36</v>
      </c>
      <c r="F3433" t="s">
        <v>19</v>
      </c>
      <c r="G3433">
        <v>3</v>
      </c>
      <c r="H3433" s="4">
        <v>61636.97</v>
      </c>
      <c r="I3433" t="s">
        <v>29</v>
      </c>
      <c r="J3433">
        <v>1</v>
      </c>
      <c r="K3433">
        <v>468</v>
      </c>
      <c r="L3433" t="s">
        <v>44</v>
      </c>
      <c r="M3433" t="s">
        <v>27</v>
      </c>
      <c r="N3433" t="s">
        <v>32</v>
      </c>
      <c r="O3433" s="4">
        <v>107787.42</v>
      </c>
      <c r="P3433" t="s">
        <v>28</v>
      </c>
      <c r="Q3433" t="str" cm="1">
        <f t="array" ref="Q3433">_xlfn.IFS(
O3433&lt;50000,"Low Salary (&lt;$50K)",
O3433&lt;90000,"Lower Middle ($50K-$90K)",
O3433&lt;130000,"Middle ($90K-$130K)",
O3433&lt;170000,"Upper Middle ($130K-$170K)",
O3433&gt;=170000,"High Salary (&gt;$170K)"
)</f>
        <v>Middle ($90K-$130K)</v>
      </c>
      <c r="R3433" t="str" cm="1">
        <f t="array" ref="R3433">_xlfn.IFS(
G3433&lt;=2,"New Customers (0-2Y)",
G3433&lt;=5,"Growing Customers (3-5Y)",
G3433&lt;=8,"Established Customers (6-8Y)",
G3433&lt;=10,"Loyal Customers (9-10Y)"
)</f>
        <v>Growing Customers (3-5Y)</v>
      </c>
    </row>
    <row r="3434" spans="1:18" x14ac:dyDescent="0.35">
      <c r="A3434">
        <v>15778219</v>
      </c>
      <c r="B3434" t="s">
        <v>1681</v>
      </c>
      <c r="C3434" t="s">
        <v>17</v>
      </c>
      <c r="D3434" t="s">
        <v>39</v>
      </c>
      <c r="E3434">
        <v>26</v>
      </c>
      <c r="F3434" t="s">
        <v>43</v>
      </c>
      <c r="G3434">
        <v>5</v>
      </c>
      <c r="H3434" s="4">
        <v>0</v>
      </c>
      <c r="I3434" t="s">
        <v>24</v>
      </c>
      <c r="J3434">
        <v>1</v>
      </c>
      <c r="K3434">
        <v>790</v>
      </c>
      <c r="L3434" t="s">
        <v>37</v>
      </c>
      <c r="M3434" t="s">
        <v>21</v>
      </c>
      <c r="N3434" t="s">
        <v>32</v>
      </c>
      <c r="O3434" s="4">
        <v>20510.79</v>
      </c>
      <c r="P3434" t="s">
        <v>28</v>
      </c>
      <c r="Q3434" t="str" cm="1">
        <f t="array" ref="Q3434">_xlfn.IFS(
O3434&lt;50000,"Low Salary (&lt;$50K)",
O3434&lt;90000,"Lower Middle ($50K-$90K)",
O3434&lt;130000,"Middle ($90K-$130K)",
O3434&lt;170000,"Upper Middle ($130K-$170K)",
O3434&gt;=170000,"High Salary (&gt;$170K)"
)</f>
        <v>Low Salary (&lt;$50K)</v>
      </c>
      <c r="R3434" t="str" cm="1">
        <f t="array" ref="R3434">_xlfn.IFS(
G3434&lt;=2,"New Customers (0-2Y)",
G3434&lt;=5,"Growing Customers (3-5Y)",
G3434&lt;=8,"Established Customers (6-8Y)",
G3434&lt;=10,"Loyal Customers (9-10Y)"
)</f>
        <v>Growing Customers (3-5Y)</v>
      </c>
    </row>
    <row r="3435" spans="1:18" x14ac:dyDescent="0.35">
      <c r="A3435">
        <v>15696514</v>
      </c>
      <c r="B3435" t="s">
        <v>308</v>
      </c>
      <c r="C3435" t="s">
        <v>42</v>
      </c>
      <c r="D3435" t="s">
        <v>18</v>
      </c>
      <c r="E3435">
        <v>37</v>
      </c>
      <c r="F3435" t="s">
        <v>19</v>
      </c>
      <c r="G3435">
        <v>6</v>
      </c>
      <c r="H3435" s="4">
        <v>104414.03</v>
      </c>
      <c r="I3435" t="s">
        <v>33</v>
      </c>
      <c r="J3435">
        <v>1</v>
      </c>
      <c r="K3435">
        <v>587</v>
      </c>
      <c r="L3435" t="s">
        <v>31</v>
      </c>
      <c r="M3435" t="s">
        <v>21</v>
      </c>
      <c r="N3435" t="s">
        <v>32</v>
      </c>
      <c r="O3435" s="4">
        <v>192026.02</v>
      </c>
      <c r="P3435" t="s">
        <v>28</v>
      </c>
      <c r="Q3435" t="str" cm="1">
        <f t="array" ref="Q3435">_xlfn.IFS(
O3435&lt;50000,"Low Salary (&lt;$50K)",
O3435&lt;90000,"Lower Middle ($50K-$90K)",
O3435&lt;130000,"Middle ($90K-$130K)",
O3435&lt;170000,"Upper Middle ($130K-$170K)",
O3435&gt;=170000,"High Salary (&gt;$170K)"
)</f>
        <v>High Salary (&gt;$170K)</v>
      </c>
      <c r="R3435" t="str" cm="1">
        <f t="array" ref="R3435">_xlfn.IFS(
G3435&lt;=2,"New Customers (0-2Y)",
G3435&lt;=5,"Growing Customers (3-5Y)",
G3435&lt;=8,"Established Customers (6-8Y)",
G3435&lt;=10,"Loyal Customers (9-10Y)"
)</f>
        <v>Established Customers (6-8Y)</v>
      </c>
    </row>
    <row r="3436" spans="1:18" x14ac:dyDescent="0.35">
      <c r="A3436">
        <v>15712303</v>
      </c>
      <c r="B3436" t="s">
        <v>1682</v>
      </c>
      <c r="C3436" t="s">
        <v>17</v>
      </c>
      <c r="D3436" t="s">
        <v>39</v>
      </c>
      <c r="E3436">
        <v>66</v>
      </c>
      <c r="F3436" t="s">
        <v>2967</v>
      </c>
      <c r="G3436">
        <v>4</v>
      </c>
      <c r="H3436" s="4">
        <v>159732.01999999999</v>
      </c>
      <c r="I3436" t="s">
        <v>33</v>
      </c>
      <c r="J3436">
        <v>1</v>
      </c>
      <c r="K3436">
        <v>692</v>
      </c>
      <c r="L3436" t="s">
        <v>35</v>
      </c>
      <c r="M3436" t="s">
        <v>21</v>
      </c>
      <c r="N3436" t="s">
        <v>22</v>
      </c>
      <c r="O3436" s="4">
        <v>118188.15</v>
      </c>
      <c r="P3436" t="s">
        <v>28</v>
      </c>
      <c r="Q3436" t="str" cm="1">
        <f t="array" ref="Q3436">_xlfn.IFS(
O3436&lt;50000,"Low Salary (&lt;$50K)",
O3436&lt;90000,"Lower Middle ($50K-$90K)",
O3436&lt;130000,"Middle ($90K-$130K)",
O3436&lt;170000,"Upper Middle ($130K-$170K)",
O3436&gt;=170000,"High Salary (&gt;$170K)"
)</f>
        <v>Middle ($90K-$130K)</v>
      </c>
      <c r="R3436" t="str" cm="1">
        <f t="array" ref="R3436">_xlfn.IFS(
G3436&lt;=2,"New Customers (0-2Y)",
G3436&lt;=5,"Growing Customers (3-5Y)",
G3436&lt;=8,"Established Customers (6-8Y)",
G3436&lt;=10,"Loyal Customers (9-10Y)"
)</f>
        <v>Growing Customers (3-5Y)</v>
      </c>
    </row>
    <row r="3437" spans="1:18" x14ac:dyDescent="0.35">
      <c r="A3437">
        <v>15719090</v>
      </c>
      <c r="B3437" t="s">
        <v>911</v>
      </c>
      <c r="C3437" t="s">
        <v>42</v>
      </c>
      <c r="D3437" t="s">
        <v>18</v>
      </c>
      <c r="E3437">
        <v>34</v>
      </c>
      <c r="F3437" t="s">
        <v>19</v>
      </c>
      <c r="G3437">
        <v>4</v>
      </c>
      <c r="H3437" s="4">
        <v>89437.03</v>
      </c>
      <c r="I3437" t="s">
        <v>29</v>
      </c>
      <c r="J3437">
        <v>1</v>
      </c>
      <c r="K3437">
        <v>676</v>
      </c>
      <c r="L3437" t="s">
        <v>35</v>
      </c>
      <c r="M3437" t="s">
        <v>21</v>
      </c>
      <c r="N3437" t="s">
        <v>22</v>
      </c>
      <c r="O3437" s="4">
        <v>189540.95</v>
      </c>
      <c r="P3437" t="s">
        <v>28</v>
      </c>
      <c r="Q3437" t="str" cm="1">
        <f t="array" ref="Q3437">_xlfn.IFS(
O3437&lt;50000,"Low Salary (&lt;$50K)",
O3437&lt;90000,"Lower Middle ($50K-$90K)",
O3437&lt;130000,"Middle ($90K-$130K)",
O3437&lt;170000,"Upper Middle ($130K-$170K)",
O3437&gt;=170000,"High Salary (&gt;$170K)"
)</f>
        <v>High Salary (&gt;$170K)</v>
      </c>
      <c r="R3437" t="str" cm="1">
        <f t="array" ref="R3437">_xlfn.IFS(
G3437&lt;=2,"New Customers (0-2Y)",
G3437&lt;=5,"Growing Customers (3-5Y)",
G3437&lt;=8,"Established Customers (6-8Y)",
G3437&lt;=10,"Loyal Customers (9-10Y)"
)</f>
        <v>Growing Customers (3-5Y)</v>
      </c>
    </row>
    <row r="3438" spans="1:18" x14ac:dyDescent="0.35">
      <c r="A3438">
        <v>15735632</v>
      </c>
      <c r="B3438" t="s">
        <v>636</v>
      </c>
      <c r="C3438" t="s">
        <v>17</v>
      </c>
      <c r="D3438" t="s">
        <v>39</v>
      </c>
      <c r="E3438">
        <v>41</v>
      </c>
      <c r="F3438" t="s">
        <v>19</v>
      </c>
      <c r="G3438">
        <v>8</v>
      </c>
      <c r="H3438" s="4">
        <v>0</v>
      </c>
      <c r="I3438" t="s">
        <v>24</v>
      </c>
      <c r="J3438">
        <v>1</v>
      </c>
      <c r="K3438">
        <v>571</v>
      </c>
      <c r="L3438" t="s">
        <v>31</v>
      </c>
      <c r="M3438" t="s">
        <v>21</v>
      </c>
      <c r="N3438" t="s">
        <v>22</v>
      </c>
      <c r="O3438" s="4">
        <v>63736.17</v>
      </c>
      <c r="P3438" t="s">
        <v>28</v>
      </c>
      <c r="Q3438" t="str" cm="1">
        <f t="array" ref="Q3438">_xlfn.IFS(
O3438&lt;50000,"Low Salary (&lt;$50K)",
O3438&lt;90000,"Lower Middle ($50K-$90K)",
O3438&lt;130000,"Middle ($90K-$130K)",
O3438&lt;170000,"Upper Middle ($130K-$170K)",
O3438&gt;=170000,"High Salary (&gt;$170K)"
)</f>
        <v>Lower Middle ($50K-$90K)</v>
      </c>
      <c r="R3438" t="str" cm="1">
        <f t="array" ref="R3438">_xlfn.IFS(
G3438&lt;=2,"New Customers (0-2Y)",
G3438&lt;=5,"Growing Customers (3-5Y)",
G3438&lt;=8,"Established Customers (6-8Y)",
G3438&lt;=10,"Loyal Customers (9-10Y)"
)</f>
        <v>Established Customers (6-8Y)</v>
      </c>
    </row>
    <row r="3439" spans="1:18" x14ac:dyDescent="0.35">
      <c r="A3439">
        <v>15619436</v>
      </c>
      <c r="B3439" t="s">
        <v>764</v>
      </c>
      <c r="C3439" t="s">
        <v>17</v>
      </c>
      <c r="D3439" t="s">
        <v>18</v>
      </c>
      <c r="E3439">
        <v>32</v>
      </c>
      <c r="F3439" t="s">
        <v>19</v>
      </c>
      <c r="G3439">
        <v>3</v>
      </c>
      <c r="H3439" s="4">
        <v>0</v>
      </c>
      <c r="I3439" t="s">
        <v>24</v>
      </c>
      <c r="J3439">
        <v>1</v>
      </c>
      <c r="K3439">
        <v>700</v>
      </c>
      <c r="L3439" t="s">
        <v>35</v>
      </c>
      <c r="M3439" t="s">
        <v>27</v>
      </c>
      <c r="N3439" t="s">
        <v>32</v>
      </c>
      <c r="O3439" s="4">
        <v>95740.37</v>
      </c>
      <c r="P3439" t="s">
        <v>28</v>
      </c>
      <c r="Q3439" t="str" cm="1">
        <f t="array" ref="Q3439">_xlfn.IFS(
O3439&lt;50000,"Low Salary (&lt;$50K)",
O3439&lt;90000,"Lower Middle ($50K-$90K)",
O3439&lt;130000,"Middle ($90K-$130K)",
O3439&lt;170000,"Upper Middle ($130K-$170K)",
O3439&gt;=170000,"High Salary (&gt;$170K)"
)</f>
        <v>Middle ($90K-$130K)</v>
      </c>
      <c r="R3439" t="str" cm="1">
        <f t="array" ref="R3439">_xlfn.IFS(
G3439&lt;=2,"New Customers (0-2Y)",
G3439&lt;=5,"Growing Customers (3-5Y)",
G3439&lt;=8,"Established Customers (6-8Y)",
G3439&lt;=10,"Loyal Customers (9-10Y)"
)</f>
        <v>Growing Customers (3-5Y)</v>
      </c>
    </row>
    <row r="3440" spans="1:18" x14ac:dyDescent="0.35">
      <c r="A3440">
        <v>15722404</v>
      </c>
      <c r="B3440" t="s">
        <v>383</v>
      </c>
      <c r="C3440" t="s">
        <v>17</v>
      </c>
      <c r="D3440" t="s">
        <v>18</v>
      </c>
      <c r="E3440">
        <v>30</v>
      </c>
      <c r="F3440" t="s">
        <v>19</v>
      </c>
      <c r="G3440">
        <v>3</v>
      </c>
      <c r="H3440" s="4">
        <v>0</v>
      </c>
      <c r="I3440" t="s">
        <v>24</v>
      </c>
      <c r="J3440">
        <v>2</v>
      </c>
      <c r="K3440">
        <v>445</v>
      </c>
      <c r="L3440" t="s">
        <v>44</v>
      </c>
      <c r="M3440" t="s">
        <v>21</v>
      </c>
      <c r="N3440" t="s">
        <v>22</v>
      </c>
      <c r="O3440" s="4">
        <v>127939.19</v>
      </c>
      <c r="P3440" t="s">
        <v>28</v>
      </c>
      <c r="Q3440" t="str" cm="1">
        <f t="array" ref="Q3440">_xlfn.IFS(
O3440&lt;50000,"Low Salary (&lt;$50K)",
O3440&lt;90000,"Lower Middle ($50K-$90K)",
O3440&lt;130000,"Middle ($90K-$130K)",
O3440&lt;170000,"Upper Middle ($130K-$170K)",
O3440&gt;=170000,"High Salary (&gt;$170K)"
)</f>
        <v>Middle ($90K-$130K)</v>
      </c>
      <c r="R3440" t="str" cm="1">
        <f t="array" ref="R3440">_xlfn.IFS(
G3440&lt;=2,"New Customers (0-2Y)",
G3440&lt;=5,"Growing Customers (3-5Y)",
G3440&lt;=8,"Established Customers (6-8Y)",
G3440&lt;=10,"Loyal Customers (9-10Y)"
)</f>
        <v>Growing Customers (3-5Y)</v>
      </c>
    </row>
    <row r="3441" spans="1:18" x14ac:dyDescent="0.35">
      <c r="A3441">
        <v>15662063</v>
      </c>
      <c r="B3441" t="s">
        <v>1683</v>
      </c>
      <c r="C3441" t="s">
        <v>17</v>
      </c>
      <c r="D3441" t="s">
        <v>39</v>
      </c>
      <c r="E3441">
        <v>36</v>
      </c>
      <c r="F3441" t="s">
        <v>19</v>
      </c>
      <c r="G3441">
        <v>7</v>
      </c>
      <c r="H3441" s="4">
        <v>142400.76999999999</v>
      </c>
      <c r="I3441" t="s">
        <v>33</v>
      </c>
      <c r="J3441">
        <v>1</v>
      </c>
      <c r="K3441">
        <v>746</v>
      </c>
      <c r="L3441" t="s">
        <v>35</v>
      </c>
      <c r="M3441" t="s">
        <v>21</v>
      </c>
      <c r="N3441" t="s">
        <v>22</v>
      </c>
      <c r="O3441" s="4">
        <v>193438.69</v>
      </c>
      <c r="P3441" t="s">
        <v>28</v>
      </c>
      <c r="Q3441" t="str" cm="1">
        <f t="array" ref="Q3441">_xlfn.IFS(
O3441&lt;50000,"Low Salary (&lt;$50K)",
O3441&lt;90000,"Lower Middle ($50K-$90K)",
O3441&lt;130000,"Middle ($90K-$130K)",
O3441&lt;170000,"Upper Middle ($130K-$170K)",
O3441&gt;=170000,"High Salary (&gt;$170K)"
)</f>
        <v>High Salary (&gt;$170K)</v>
      </c>
      <c r="R3441" t="str" cm="1">
        <f t="array" ref="R3441">_xlfn.IFS(
G3441&lt;=2,"New Customers (0-2Y)",
G3441&lt;=5,"Growing Customers (3-5Y)",
G3441&lt;=8,"Established Customers (6-8Y)",
G3441&lt;=10,"Loyal Customers (9-10Y)"
)</f>
        <v>Established Customers (6-8Y)</v>
      </c>
    </row>
    <row r="3442" spans="1:18" x14ac:dyDescent="0.35">
      <c r="A3442">
        <v>15745605</v>
      </c>
      <c r="B3442" t="s">
        <v>1203</v>
      </c>
      <c r="C3442" t="s">
        <v>17</v>
      </c>
      <c r="D3442" t="s">
        <v>18</v>
      </c>
      <c r="E3442">
        <v>47</v>
      </c>
      <c r="F3442" t="s">
        <v>19</v>
      </c>
      <c r="G3442">
        <v>2</v>
      </c>
      <c r="H3442" s="4">
        <v>88011.4</v>
      </c>
      <c r="I3442" t="s">
        <v>29</v>
      </c>
      <c r="J3442">
        <v>1</v>
      </c>
      <c r="K3442">
        <v>722</v>
      </c>
      <c r="L3442" t="s">
        <v>35</v>
      </c>
      <c r="M3442" t="s">
        <v>21</v>
      </c>
      <c r="N3442" t="s">
        <v>22</v>
      </c>
      <c r="O3442" s="4">
        <v>90655.94</v>
      </c>
      <c r="P3442" t="s">
        <v>23</v>
      </c>
      <c r="Q3442" t="str" cm="1">
        <f t="array" ref="Q3442">_xlfn.IFS(
O3442&lt;50000,"Low Salary (&lt;$50K)",
O3442&lt;90000,"Lower Middle ($50K-$90K)",
O3442&lt;130000,"Middle ($90K-$130K)",
O3442&lt;170000,"Upper Middle ($130K-$170K)",
O3442&gt;=170000,"High Salary (&gt;$170K)"
)</f>
        <v>Middle ($90K-$130K)</v>
      </c>
      <c r="R3442" t="str" cm="1">
        <f t="array" ref="R3442">_xlfn.IFS(
G3442&lt;=2,"New Customers (0-2Y)",
G3442&lt;=5,"Growing Customers (3-5Y)",
G3442&lt;=8,"Established Customers (6-8Y)",
G3442&lt;=10,"Loyal Customers (9-10Y)"
)</f>
        <v>New Customers (0-2Y)</v>
      </c>
    </row>
    <row r="3443" spans="1:18" x14ac:dyDescent="0.35">
      <c r="A3443">
        <v>15636658</v>
      </c>
      <c r="B3443" t="s">
        <v>1089</v>
      </c>
      <c r="C3443" t="s">
        <v>17</v>
      </c>
      <c r="D3443" t="s">
        <v>39</v>
      </c>
      <c r="E3443">
        <v>36</v>
      </c>
      <c r="F3443" t="s">
        <v>19</v>
      </c>
      <c r="G3443">
        <v>2</v>
      </c>
      <c r="H3443" s="4">
        <v>0</v>
      </c>
      <c r="I3443" t="s">
        <v>24</v>
      </c>
      <c r="J3443">
        <v>2</v>
      </c>
      <c r="K3443">
        <v>596</v>
      </c>
      <c r="L3443" t="s">
        <v>31</v>
      </c>
      <c r="M3443" t="s">
        <v>21</v>
      </c>
      <c r="N3443" t="s">
        <v>22</v>
      </c>
      <c r="O3443" s="4">
        <v>12067.39</v>
      </c>
      <c r="P3443" t="s">
        <v>28</v>
      </c>
      <c r="Q3443" t="str" cm="1">
        <f t="array" ref="Q3443">_xlfn.IFS(
O3443&lt;50000,"Low Salary (&lt;$50K)",
O3443&lt;90000,"Lower Middle ($50K-$90K)",
O3443&lt;130000,"Middle ($90K-$130K)",
O3443&lt;170000,"Upper Middle ($130K-$170K)",
O3443&gt;=170000,"High Salary (&gt;$170K)"
)</f>
        <v>Low Salary (&lt;$50K)</v>
      </c>
      <c r="R3443" t="str" cm="1">
        <f t="array" ref="R3443">_xlfn.IFS(
G3443&lt;=2,"New Customers (0-2Y)",
G3443&lt;=5,"Growing Customers (3-5Y)",
G3443&lt;=8,"Established Customers (6-8Y)",
G3443&lt;=10,"Loyal Customers (9-10Y)"
)</f>
        <v>New Customers (0-2Y)</v>
      </c>
    </row>
    <row r="3444" spans="1:18" x14ac:dyDescent="0.35">
      <c r="A3444">
        <v>15784130</v>
      </c>
      <c r="B3444" t="s">
        <v>45</v>
      </c>
      <c r="C3444" t="s">
        <v>42</v>
      </c>
      <c r="D3444" t="s">
        <v>18</v>
      </c>
      <c r="E3444">
        <v>30</v>
      </c>
      <c r="F3444" t="s">
        <v>19</v>
      </c>
      <c r="G3444">
        <v>8</v>
      </c>
      <c r="H3444" s="4">
        <v>154870.28</v>
      </c>
      <c r="I3444" t="s">
        <v>33</v>
      </c>
      <c r="J3444">
        <v>1</v>
      </c>
      <c r="K3444">
        <v>850</v>
      </c>
      <c r="L3444" t="s">
        <v>37</v>
      </c>
      <c r="M3444" t="s">
        <v>21</v>
      </c>
      <c r="N3444" t="s">
        <v>22</v>
      </c>
      <c r="O3444" s="4">
        <v>54191.38</v>
      </c>
      <c r="P3444" t="s">
        <v>28</v>
      </c>
      <c r="Q3444" t="str" cm="1">
        <f t="array" ref="Q3444">_xlfn.IFS(
O3444&lt;50000,"Low Salary (&lt;$50K)",
O3444&lt;90000,"Lower Middle ($50K-$90K)",
O3444&lt;130000,"Middle ($90K-$130K)",
O3444&lt;170000,"Upper Middle ($130K-$170K)",
O3444&gt;=170000,"High Salary (&gt;$170K)"
)</f>
        <v>Lower Middle ($50K-$90K)</v>
      </c>
      <c r="R3444" t="str" cm="1">
        <f t="array" ref="R3444">_xlfn.IFS(
G3444&lt;=2,"New Customers (0-2Y)",
G3444&lt;=5,"Growing Customers (3-5Y)",
G3444&lt;=8,"Established Customers (6-8Y)",
G3444&lt;=10,"Loyal Customers (9-10Y)"
)</f>
        <v>Established Customers (6-8Y)</v>
      </c>
    </row>
    <row r="3445" spans="1:18" x14ac:dyDescent="0.35">
      <c r="A3445">
        <v>15606755</v>
      </c>
      <c r="B3445" t="s">
        <v>497</v>
      </c>
      <c r="C3445" t="s">
        <v>26</v>
      </c>
      <c r="D3445" t="s">
        <v>18</v>
      </c>
      <c r="E3445">
        <v>46</v>
      </c>
      <c r="F3445" t="s">
        <v>19</v>
      </c>
      <c r="G3445">
        <v>4</v>
      </c>
      <c r="H3445" s="4">
        <v>0</v>
      </c>
      <c r="I3445" t="s">
        <v>24</v>
      </c>
      <c r="J3445">
        <v>2</v>
      </c>
      <c r="K3445">
        <v>597</v>
      </c>
      <c r="L3445" t="s">
        <v>31</v>
      </c>
      <c r="M3445" t="s">
        <v>21</v>
      </c>
      <c r="N3445" t="s">
        <v>32</v>
      </c>
      <c r="O3445" s="4">
        <v>58667.16</v>
      </c>
      <c r="P3445" t="s">
        <v>23</v>
      </c>
      <c r="Q3445" t="str" cm="1">
        <f t="array" ref="Q3445">_xlfn.IFS(
O3445&lt;50000,"Low Salary (&lt;$50K)",
O3445&lt;90000,"Lower Middle ($50K-$90K)",
O3445&lt;130000,"Middle ($90K-$130K)",
O3445&lt;170000,"Upper Middle ($130K-$170K)",
O3445&gt;=170000,"High Salary (&gt;$170K)"
)</f>
        <v>Lower Middle ($50K-$90K)</v>
      </c>
      <c r="R3445" t="str" cm="1">
        <f t="array" ref="R3445">_xlfn.IFS(
G3445&lt;=2,"New Customers (0-2Y)",
G3445&lt;=5,"Growing Customers (3-5Y)",
G3445&lt;=8,"Established Customers (6-8Y)",
G3445&lt;=10,"Loyal Customers (9-10Y)"
)</f>
        <v>Growing Customers (3-5Y)</v>
      </c>
    </row>
    <row r="3446" spans="1:18" x14ac:dyDescent="0.35">
      <c r="A3446">
        <v>15801699</v>
      </c>
      <c r="B3446" t="s">
        <v>1684</v>
      </c>
      <c r="C3446" t="s">
        <v>26</v>
      </c>
      <c r="D3446" t="s">
        <v>39</v>
      </c>
      <c r="E3446">
        <v>43</v>
      </c>
      <c r="F3446" t="s">
        <v>19</v>
      </c>
      <c r="G3446">
        <v>5</v>
      </c>
      <c r="H3446" s="4">
        <v>0</v>
      </c>
      <c r="I3446" t="s">
        <v>24</v>
      </c>
      <c r="J3446">
        <v>2</v>
      </c>
      <c r="K3446">
        <v>436</v>
      </c>
      <c r="L3446" t="s">
        <v>44</v>
      </c>
      <c r="M3446" t="s">
        <v>21</v>
      </c>
      <c r="N3446" t="s">
        <v>22</v>
      </c>
      <c r="O3446" s="4">
        <v>35687.43</v>
      </c>
      <c r="P3446" t="s">
        <v>28</v>
      </c>
      <c r="Q3446" t="str" cm="1">
        <f t="array" ref="Q3446">_xlfn.IFS(
O3446&lt;50000,"Low Salary (&lt;$50K)",
O3446&lt;90000,"Lower Middle ($50K-$90K)",
O3446&lt;130000,"Middle ($90K-$130K)",
O3446&lt;170000,"Upper Middle ($130K-$170K)",
O3446&gt;=170000,"High Salary (&gt;$170K)"
)</f>
        <v>Low Salary (&lt;$50K)</v>
      </c>
      <c r="R3446" t="str" cm="1">
        <f t="array" ref="R3446">_xlfn.IFS(
G3446&lt;=2,"New Customers (0-2Y)",
G3446&lt;=5,"Growing Customers (3-5Y)",
G3446&lt;=8,"Established Customers (6-8Y)",
G3446&lt;=10,"Loyal Customers (9-10Y)"
)</f>
        <v>Growing Customers (3-5Y)</v>
      </c>
    </row>
    <row r="3447" spans="1:18" x14ac:dyDescent="0.35">
      <c r="A3447">
        <v>15784097</v>
      </c>
      <c r="B3447" t="s">
        <v>807</v>
      </c>
      <c r="C3447" t="s">
        <v>42</v>
      </c>
      <c r="D3447" t="s">
        <v>39</v>
      </c>
      <c r="E3447">
        <v>28</v>
      </c>
      <c r="F3447" t="s">
        <v>43</v>
      </c>
      <c r="G3447">
        <v>1</v>
      </c>
      <c r="H3447" s="4">
        <v>118402.25</v>
      </c>
      <c r="I3447" t="s">
        <v>33</v>
      </c>
      <c r="J3447">
        <v>2</v>
      </c>
      <c r="K3447">
        <v>660</v>
      </c>
      <c r="L3447" t="s">
        <v>35</v>
      </c>
      <c r="M3447" t="s">
        <v>21</v>
      </c>
      <c r="N3447" t="s">
        <v>32</v>
      </c>
      <c r="O3447" s="4">
        <v>14288.93</v>
      </c>
      <c r="P3447" t="s">
        <v>28</v>
      </c>
      <c r="Q3447" t="str" cm="1">
        <f t="array" ref="Q3447">_xlfn.IFS(
O3447&lt;50000,"Low Salary (&lt;$50K)",
O3447&lt;90000,"Lower Middle ($50K-$90K)",
O3447&lt;130000,"Middle ($90K-$130K)",
O3447&lt;170000,"Upper Middle ($130K-$170K)",
O3447&gt;=170000,"High Salary (&gt;$170K)"
)</f>
        <v>Low Salary (&lt;$50K)</v>
      </c>
      <c r="R3447" t="str" cm="1">
        <f t="array" ref="R3447">_xlfn.IFS(
G3447&lt;=2,"New Customers (0-2Y)",
G3447&lt;=5,"Growing Customers (3-5Y)",
G3447&lt;=8,"Established Customers (6-8Y)",
G3447&lt;=10,"Loyal Customers (9-10Y)"
)</f>
        <v>New Customers (0-2Y)</v>
      </c>
    </row>
    <row r="3448" spans="1:18" x14ac:dyDescent="0.35">
      <c r="A3448">
        <v>15764654</v>
      </c>
      <c r="B3448" t="s">
        <v>721</v>
      </c>
      <c r="C3448" t="s">
        <v>17</v>
      </c>
      <c r="D3448" t="s">
        <v>39</v>
      </c>
      <c r="E3448">
        <v>37</v>
      </c>
      <c r="F3448" t="s">
        <v>19</v>
      </c>
      <c r="G3448">
        <v>9</v>
      </c>
      <c r="H3448" s="4">
        <v>87374.88</v>
      </c>
      <c r="I3448" t="s">
        <v>29</v>
      </c>
      <c r="J3448">
        <v>2</v>
      </c>
      <c r="K3448">
        <v>649</v>
      </c>
      <c r="L3448" t="s">
        <v>20</v>
      </c>
      <c r="M3448" t="s">
        <v>21</v>
      </c>
      <c r="N3448" t="s">
        <v>22</v>
      </c>
      <c r="O3448" s="4">
        <v>247.36</v>
      </c>
      <c r="P3448" t="s">
        <v>28</v>
      </c>
      <c r="Q3448" t="str" cm="1">
        <f t="array" ref="Q3448">_xlfn.IFS(
O3448&lt;50000,"Low Salary (&lt;$50K)",
O3448&lt;90000,"Lower Middle ($50K-$90K)",
O3448&lt;130000,"Middle ($90K-$130K)",
O3448&lt;170000,"Upper Middle ($130K-$170K)",
O3448&gt;=170000,"High Salary (&gt;$170K)"
)</f>
        <v>Low Salary (&lt;$50K)</v>
      </c>
      <c r="R3448" t="str" cm="1">
        <f t="array" ref="R3448">_xlfn.IFS(
G3448&lt;=2,"New Customers (0-2Y)",
G3448&lt;=5,"Growing Customers (3-5Y)",
G3448&lt;=8,"Established Customers (6-8Y)",
G3448&lt;=10,"Loyal Customers (9-10Y)"
)</f>
        <v>Loyal Customers (9-10Y)</v>
      </c>
    </row>
    <row r="3449" spans="1:18" x14ac:dyDescent="0.35">
      <c r="A3449">
        <v>15612092</v>
      </c>
      <c r="B3449" t="s">
        <v>676</v>
      </c>
      <c r="C3449" t="s">
        <v>42</v>
      </c>
      <c r="D3449" t="s">
        <v>39</v>
      </c>
      <c r="E3449">
        <v>32</v>
      </c>
      <c r="F3449" t="s">
        <v>19</v>
      </c>
      <c r="G3449">
        <v>8</v>
      </c>
      <c r="H3449" s="4">
        <v>105397.8</v>
      </c>
      <c r="I3449" t="s">
        <v>33</v>
      </c>
      <c r="J3449">
        <v>1</v>
      </c>
      <c r="K3449">
        <v>646</v>
      </c>
      <c r="L3449" t="s">
        <v>20</v>
      </c>
      <c r="M3449" t="s">
        <v>21</v>
      </c>
      <c r="N3449" t="s">
        <v>32</v>
      </c>
      <c r="O3449" s="4">
        <v>78111.839999999997</v>
      </c>
      <c r="P3449" t="s">
        <v>23</v>
      </c>
      <c r="Q3449" t="str" cm="1">
        <f t="array" ref="Q3449">_xlfn.IFS(
O3449&lt;50000,"Low Salary (&lt;$50K)",
O3449&lt;90000,"Lower Middle ($50K-$90K)",
O3449&lt;130000,"Middle ($90K-$130K)",
O3449&lt;170000,"Upper Middle ($130K-$170K)",
O3449&gt;=170000,"High Salary (&gt;$170K)"
)</f>
        <v>Lower Middle ($50K-$90K)</v>
      </c>
      <c r="R3449" t="str" cm="1">
        <f t="array" ref="R3449">_xlfn.IFS(
G3449&lt;=2,"New Customers (0-2Y)",
G3449&lt;=5,"Growing Customers (3-5Y)",
G3449&lt;=8,"Established Customers (6-8Y)",
G3449&lt;=10,"Loyal Customers (9-10Y)"
)</f>
        <v>Established Customers (6-8Y)</v>
      </c>
    </row>
    <row r="3450" spans="1:18" x14ac:dyDescent="0.35">
      <c r="A3450">
        <v>15610903</v>
      </c>
      <c r="B3450" t="s">
        <v>1685</v>
      </c>
      <c r="C3450" t="s">
        <v>26</v>
      </c>
      <c r="D3450" t="s">
        <v>18</v>
      </c>
      <c r="E3450">
        <v>31</v>
      </c>
      <c r="F3450" t="s">
        <v>19</v>
      </c>
      <c r="G3450">
        <v>5</v>
      </c>
      <c r="H3450" s="4">
        <v>125341.69</v>
      </c>
      <c r="I3450" t="s">
        <v>33</v>
      </c>
      <c r="J3450">
        <v>1</v>
      </c>
      <c r="K3450">
        <v>560</v>
      </c>
      <c r="L3450" t="s">
        <v>31</v>
      </c>
      <c r="M3450" t="s">
        <v>21</v>
      </c>
      <c r="N3450" t="s">
        <v>32</v>
      </c>
      <c r="O3450" s="4">
        <v>79547.39</v>
      </c>
      <c r="P3450" t="s">
        <v>28</v>
      </c>
      <c r="Q3450" t="str" cm="1">
        <f t="array" ref="Q3450">_xlfn.IFS(
O3450&lt;50000,"Low Salary (&lt;$50K)",
O3450&lt;90000,"Lower Middle ($50K-$90K)",
O3450&lt;130000,"Middle ($90K-$130K)",
O3450&lt;170000,"Upper Middle ($130K-$170K)",
O3450&gt;=170000,"High Salary (&gt;$170K)"
)</f>
        <v>Lower Middle ($50K-$90K)</v>
      </c>
      <c r="R3450" t="str" cm="1">
        <f t="array" ref="R3450">_xlfn.IFS(
G3450&lt;=2,"New Customers (0-2Y)",
G3450&lt;=5,"Growing Customers (3-5Y)",
G3450&lt;=8,"Established Customers (6-8Y)",
G3450&lt;=10,"Loyal Customers (9-10Y)"
)</f>
        <v>Growing Customers (3-5Y)</v>
      </c>
    </row>
    <row r="3451" spans="1:18" x14ac:dyDescent="0.35">
      <c r="A3451">
        <v>15705777</v>
      </c>
      <c r="B3451" t="s">
        <v>1686</v>
      </c>
      <c r="C3451" t="s">
        <v>42</v>
      </c>
      <c r="D3451" t="s">
        <v>39</v>
      </c>
      <c r="E3451">
        <v>49</v>
      </c>
      <c r="F3451" t="s">
        <v>19</v>
      </c>
      <c r="G3451">
        <v>10</v>
      </c>
      <c r="H3451" s="4">
        <v>129164.88</v>
      </c>
      <c r="I3451" t="s">
        <v>33</v>
      </c>
      <c r="J3451">
        <v>1</v>
      </c>
      <c r="K3451">
        <v>710</v>
      </c>
      <c r="L3451" t="s">
        <v>35</v>
      </c>
      <c r="M3451" t="s">
        <v>21</v>
      </c>
      <c r="N3451" t="s">
        <v>22</v>
      </c>
      <c r="O3451" s="4">
        <v>193266.72</v>
      </c>
      <c r="P3451" t="s">
        <v>28</v>
      </c>
      <c r="Q3451" t="str" cm="1">
        <f t="array" ref="Q3451">_xlfn.IFS(
O3451&lt;50000,"Low Salary (&lt;$50K)",
O3451&lt;90000,"Lower Middle ($50K-$90K)",
O3451&lt;130000,"Middle ($90K-$130K)",
O3451&lt;170000,"Upper Middle ($130K-$170K)",
O3451&gt;=170000,"High Salary (&gt;$170K)"
)</f>
        <v>High Salary (&gt;$170K)</v>
      </c>
      <c r="R3451" t="str" cm="1">
        <f t="array" ref="R3451">_xlfn.IFS(
G3451&lt;=2,"New Customers (0-2Y)",
G3451&lt;=5,"Growing Customers (3-5Y)",
G3451&lt;=8,"Established Customers (6-8Y)",
G3451&lt;=10,"Loyal Customers (9-10Y)"
)</f>
        <v>Loyal Customers (9-10Y)</v>
      </c>
    </row>
    <row r="3452" spans="1:18" x14ac:dyDescent="0.35">
      <c r="A3452">
        <v>15661936</v>
      </c>
      <c r="B3452" t="s">
        <v>1561</v>
      </c>
      <c r="C3452" t="s">
        <v>17</v>
      </c>
      <c r="D3452" t="s">
        <v>39</v>
      </c>
      <c r="E3452">
        <v>40</v>
      </c>
      <c r="F3452" t="s">
        <v>19</v>
      </c>
      <c r="G3452">
        <v>3</v>
      </c>
      <c r="H3452" s="4">
        <v>141004.46</v>
      </c>
      <c r="I3452" t="s">
        <v>33</v>
      </c>
      <c r="J3452">
        <v>1</v>
      </c>
      <c r="K3452">
        <v>513</v>
      </c>
      <c r="L3452" t="s">
        <v>31</v>
      </c>
      <c r="M3452" t="s">
        <v>21</v>
      </c>
      <c r="N3452" t="s">
        <v>32</v>
      </c>
      <c r="O3452" s="4">
        <v>105028.46</v>
      </c>
      <c r="P3452" t="s">
        <v>28</v>
      </c>
      <c r="Q3452" t="str" cm="1">
        <f t="array" ref="Q3452">_xlfn.IFS(
O3452&lt;50000,"Low Salary (&lt;$50K)",
O3452&lt;90000,"Lower Middle ($50K-$90K)",
O3452&lt;130000,"Middle ($90K-$130K)",
O3452&lt;170000,"Upper Middle ($130K-$170K)",
O3452&gt;=170000,"High Salary (&gt;$170K)"
)</f>
        <v>Middle ($90K-$130K)</v>
      </c>
      <c r="R3452" t="str" cm="1">
        <f t="array" ref="R3452">_xlfn.IFS(
G3452&lt;=2,"New Customers (0-2Y)",
G3452&lt;=5,"Growing Customers (3-5Y)",
G3452&lt;=8,"Established Customers (6-8Y)",
G3452&lt;=10,"Loyal Customers (9-10Y)"
)</f>
        <v>Growing Customers (3-5Y)</v>
      </c>
    </row>
    <row r="3453" spans="1:18" x14ac:dyDescent="0.35">
      <c r="A3453">
        <v>15700864</v>
      </c>
      <c r="B3453" t="s">
        <v>129</v>
      </c>
      <c r="C3453" t="s">
        <v>17</v>
      </c>
      <c r="D3453" t="s">
        <v>18</v>
      </c>
      <c r="E3453">
        <v>21</v>
      </c>
      <c r="F3453" t="s">
        <v>43</v>
      </c>
      <c r="G3453">
        <v>0</v>
      </c>
      <c r="H3453" s="4">
        <v>0</v>
      </c>
      <c r="I3453" t="s">
        <v>24</v>
      </c>
      <c r="J3453">
        <v>2</v>
      </c>
      <c r="K3453">
        <v>607</v>
      </c>
      <c r="L3453" t="s">
        <v>20</v>
      </c>
      <c r="M3453" t="s">
        <v>21</v>
      </c>
      <c r="N3453" t="s">
        <v>32</v>
      </c>
      <c r="O3453" s="4">
        <v>116106.52</v>
      </c>
      <c r="P3453" t="s">
        <v>28</v>
      </c>
      <c r="Q3453" t="str" cm="1">
        <f t="array" ref="Q3453">_xlfn.IFS(
O3453&lt;50000,"Low Salary (&lt;$50K)",
O3453&lt;90000,"Lower Middle ($50K-$90K)",
O3453&lt;130000,"Middle ($90K-$130K)",
O3453&lt;170000,"Upper Middle ($130K-$170K)",
O3453&gt;=170000,"High Salary (&gt;$170K)"
)</f>
        <v>Middle ($90K-$130K)</v>
      </c>
      <c r="R3453" t="str" cm="1">
        <f t="array" ref="R3453">_xlfn.IFS(
G3453&lt;=2,"New Customers (0-2Y)",
G3453&lt;=5,"Growing Customers (3-5Y)",
G3453&lt;=8,"Established Customers (6-8Y)",
G3453&lt;=10,"Loyal Customers (9-10Y)"
)</f>
        <v>New Customers (0-2Y)</v>
      </c>
    </row>
    <row r="3454" spans="1:18" x14ac:dyDescent="0.35">
      <c r="A3454">
        <v>15722965</v>
      </c>
      <c r="B3454" t="s">
        <v>851</v>
      </c>
      <c r="C3454" t="s">
        <v>17</v>
      </c>
      <c r="D3454" t="s">
        <v>39</v>
      </c>
      <c r="E3454">
        <v>57</v>
      </c>
      <c r="F3454" t="s">
        <v>19</v>
      </c>
      <c r="G3454">
        <v>3</v>
      </c>
      <c r="H3454" s="4">
        <v>89079.41</v>
      </c>
      <c r="I3454" t="s">
        <v>29</v>
      </c>
      <c r="J3454">
        <v>1</v>
      </c>
      <c r="K3454">
        <v>757</v>
      </c>
      <c r="L3454" t="s">
        <v>35</v>
      </c>
      <c r="M3454" t="s">
        <v>21</v>
      </c>
      <c r="N3454" t="s">
        <v>22</v>
      </c>
      <c r="O3454" s="4">
        <v>53179.21</v>
      </c>
      <c r="P3454" t="s">
        <v>23</v>
      </c>
      <c r="Q3454" t="str" cm="1">
        <f t="array" ref="Q3454">_xlfn.IFS(
O3454&lt;50000,"Low Salary (&lt;$50K)",
O3454&lt;90000,"Lower Middle ($50K-$90K)",
O3454&lt;130000,"Middle ($90K-$130K)",
O3454&lt;170000,"Upper Middle ($130K-$170K)",
O3454&gt;=170000,"High Salary (&gt;$170K)"
)</f>
        <v>Lower Middle ($50K-$90K)</v>
      </c>
      <c r="R3454" t="str" cm="1">
        <f t="array" ref="R3454">_xlfn.IFS(
G3454&lt;=2,"New Customers (0-2Y)",
G3454&lt;=5,"Growing Customers (3-5Y)",
G3454&lt;=8,"Established Customers (6-8Y)",
G3454&lt;=10,"Loyal Customers (9-10Y)"
)</f>
        <v>Growing Customers (3-5Y)</v>
      </c>
    </row>
    <row r="3455" spans="1:18" x14ac:dyDescent="0.35">
      <c r="A3455">
        <v>15737521</v>
      </c>
      <c r="B3455" t="s">
        <v>657</v>
      </c>
      <c r="C3455" t="s">
        <v>42</v>
      </c>
      <c r="D3455" t="s">
        <v>39</v>
      </c>
      <c r="E3455">
        <v>40</v>
      </c>
      <c r="F3455" t="s">
        <v>19</v>
      </c>
      <c r="G3455">
        <v>9</v>
      </c>
      <c r="H3455" s="4">
        <v>103604.31</v>
      </c>
      <c r="I3455" t="s">
        <v>33</v>
      </c>
      <c r="J3455">
        <v>2</v>
      </c>
      <c r="K3455">
        <v>619</v>
      </c>
      <c r="L3455" t="s">
        <v>20</v>
      </c>
      <c r="M3455" t="s">
        <v>27</v>
      </c>
      <c r="N3455" t="s">
        <v>32</v>
      </c>
      <c r="O3455" s="4">
        <v>140947.04999999999</v>
      </c>
      <c r="P3455" t="s">
        <v>28</v>
      </c>
      <c r="Q3455" t="str" cm="1">
        <f t="array" ref="Q3455">_xlfn.IFS(
O3455&lt;50000,"Low Salary (&lt;$50K)",
O3455&lt;90000,"Lower Middle ($50K-$90K)",
O3455&lt;130000,"Middle ($90K-$130K)",
O3455&lt;170000,"Upper Middle ($130K-$170K)",
O3455&gt;=170000,"High Salary (&gt;$170K)"
)</f>
        <v>Upper Middle ($130K-$170K)</v>
      </c>
      <c r="R3455" t="str" cm="1">
        <f t="array" ref="R3455">_xlfn.IFS(
G3455&lt;=2,"New Customers (0-2Y)",
G3455&lt;=5,"Growing Customers (3-5Y)",
G3455&lt;=8,"Established Customers (6-8Y)",
G3455&lt;=10,"Loyal Customers (9-10Y)"
)</f>
        <v>Loyal Customers (9-10Y)</v>
      </c>
    </row>
    <row r="3456" spans="1:18" x14ac:dyDescent="0.35">
      <c r="A3456">
        <v>15814465</v>
      </c>
      <c r="B3456" t="s">
        <v>750</v>
      </c>
      <c r="C3456" t="s">
        <v>17</v>
      </c>
      <c r="D3456" t="s">
        <v>39</v>
      </c>
      <c r="E3456">
        <v>24</v>
      </c>
      <c r="F3456" t="s">
        <v>43</v>
      </c>
      <c r="G3456">
        <v>1</v>
      </c>
      <c r="H3456" s="4">
        <v>182705.05</v>
      </c>
      <c r="I3456" t="s">
        <v>33</v>
      </c>
      <c r="J3456">
        <v>1</v>
      </c>
      <c r="K3456">
        <v>612</v>
      </c>
      <c r="L3456" t="s">
        <v>20</v>
      </c>
      <c r="M3456" t="s">
        <v>21</v>
      </c>
      <c r="N3456" t="s">
        <v>22</v>
      </c>
      <c r="O3456" s="4">
        <v>171837.06</v>
      </c>
      <c r="P3456" t="s">
        <v>28</v>
      </c>
      <c r="Q3456" t="str" cm="1">
        <f t="array" ref="Q3456">_xlfn.IFS(
O3456&lt;50000,"Low Salary (&lt;$50K)",
O3456&lt;90000,"Lower Middle ($50K-$90K)",
O3456&lt;130000,"Middle ($90K-$130K)",
O3456&lt;170000,"Upper Middle ($130K-$170K)",
O3456&gt;=170000,"High Salary (&gt;$170K)"
)</f>
        <v>High Salary (&gt;$170K)</v>
      </c>
      <c r="R3456" t="str" cm="1">
        <f t="array" ref="R3456">_xlfn.IFS(
G3456&lt;=2,"New Customers (0-2Y)",
G3456&lt;=5,"Growing Customers (3-5Y)",
G3456&lt;=8,"Established Customers (6-8Y)",
G3456&lt;=10,"Loyal Customers (9-10Y)"
)</f>
        <v>New Customers (0-2Y)</v>
      </c>
    </row>
    <row r="3457" spans="1:18" x14ac:dyDescent="0.35">
      <c r="A3457">
        <v>15580988</v>
      </c>
      <c r="B3457" t="s">
        <v>1687</v>
      </c>
      <c r="C3457" t="s">
        <v>17</v>
      </c>
      <c r="D3457" t="s">
        <v>39</v>
      </c>
      <c r="E3457">
        <v>29</v>
      </c>
      <c r="F3457" t="s">
        <v>43</v>
      </c>
      <c r="G3457">
        <v>8</v>
      </c>
      <c r="H3457" s="4">
        <v>0</v>
      </c>
      <c r="I3457" t="s">
        <v>24</v>
      </c>
      <c r="J3457">
        <v>2</v>
      </c>
      <c r="K3457">
        <v>842</v>
      </c>
      <c r="L3457" t="s">
        <v>37</v>
      </c>
      <c r="M3457" t="s">
        <v>21</v>
      </c>
      <c r="N3457" t="s">
        <v>22</v>
      </c>
      <c r="O3457" s="4">
        <v>123437.05</v>
      </c>
      <c r="P3457" t="s">
        <v>28</v>
      </c>
      <c r="Q3457" t="str" cm="1">
        <f t="array" ref="Q3457">_xlfn.IFS(
O3457&lt;50000,"Low Salary (&lt;$50K)",
O3457&lt;90000,"Lower Middle ($50K-$90K)",
O3457&lt;130000,"Middle ($90K-$130K)",
O3457&lt;170000,"Upper Middle ($130K-$170K)",
O3457&gt;=170000,"High Salary (&gt;$170K)"
)</f>
        <v>Middle ($90K-$130K)</v>
      </c>
      <c r="R3457" t="str" cm="1">
        <f t="array" ref="R3457">_xlfn.IFS(
G3457&lt;=2,"New Customers (0-2Y)",
G3457&lt;=5,"Growing Customers (3-5Y)",
G3457&lt;=8,"Established Customers (6-8Y)",
G3457&lt;=10,"Loyal Customers (9-10Y)"
)</f>
        <v>Established Customers (6-8Y)</v>
      </c>
    </row>
    <row r="3458" spans="1:18" x14ac:dyDescent="0.35">
      <c r="A3458">
        <v>15789974</v>
      </c>
      <c r="B3458" t="s">
        <v>1525</v>
      </c>
      <c r="C3458" t="s">
        <v>17</v>
      </c>
      <c r="D3458" t="s">
        <v>39</v>
      </c>
      <c r="E3458">
        <v>33</v>
      </c>
      <c r="F3458" t="s">
        <v>19</v>
      </c>
      <c r="G3458">
        <v>6</v>
      </c>
      <c r="H3458" s="4">
        <v>94598.48</v>
      </c>
      <c r="I3458" t="s">
        <v>29</v>
      </c>
      <c r="J3458">
        <v>1</v>
      </c>
      <c r="K3458">
        <v>713</v>
      </c>
      <c r="L3458" t="s">
        <v>35</v>
      </c>
      <c r="M3458" t="s">
        <v>27</v>
      </c>
      <c r="N3458" t="s">
        <v>32</v>
      </c>
      <c r="O3458" s="4">
        <v>197519.66</v>
      </c>
      <c r="P3458" t="s">
        <v>23</v>
      </c>
      <c r="Q3458" t="str" cm="1">
        <f t="array" ref="Q3458">_xlfn.IFS(
O3458&lt;50000,"Low Salary (&lt;$50K)",
O3458&lt;90000,"Lower Middle ($50K-$90K)",
O3458&lt;130000,"Middle ($90K-$130K)",
O3458&lt;170000,"Upper Middle ($130K-$170K)",
O3458&gt;=170000,"High Salary (&gt;$170K)"
)</f>
        <v>High Salary (&gt;$170K)</v>
      </c>
      <c r="R3458" t="str" cm="1">
        <f t="array" ref="R3458">_xlfn.IFS(
G3458&lt;=2,"New Customers (0-2Y)",
G3458&lt;=5,"Growing Customers (3-5Y)",
G3458&lt;=8,"Established Customers (6-8Y)",
G3458&lt;=10,"Loyal Customers (9-10Y)"
)</f>
        <v>Established Customers (6-8Y)</v>
      </c>
    </row>
    <row r="3459" spans="1:18" x14ac:dyDescent="0.35">
      <c r="A3459">
        <v>15713370</v>
      </c>
      <c r="B3459" t="s">
        <v>96</v>
      </c>
      <c r="C3459" t="s">
        <v>26</v>
      </c>
      <c r="D3459" t="s">
        <v>39</v>
      </c>
      <c r="E3459">
        <v>36</v>
      </c>
      <c r="F3459" t="s">
        <v>19</v>
      </c>
      <c r="G3459">
        <v>8</v>
      </c>
      <c r="H3459" s="4">
        <v>188241.05</v>
      </c>
      <c r="I3459" t="s">
        <v>33</v>
      </c>
      <c r="J3459">
        <v>2</v>
      </c>
      <c r="K3459">
        <v>657</v>
      </c>
      <c r="L3459" t="s">
        <v>20</v>
      </c>
      <c r="M3459" t="s">
        <v>27</v>
      </c>
      <c r="N3459" t="s">
        <v>32</v>
      </c>
      <c r="O3459" s="4">
        <v>183058.51</v>
      </c>
      <c r="P3459" t="s">
        <v>23</v>
      </c>
      <c r="Q3459" t="str" cm="1">
        <f t="array" ref="Q3459">_xlfn.IFS(
O3459&lt;50000,"Low Salary (&lt;$50K)",
O3459&lt;90000,"Lower Middle ($50K-$90K)",
O3459&lt;130000,"Middle ($90K-$130K)",
O3459&lt;170000,"Upper Middle ($130K-$170K)",
O3459&gt;=170000,"High Salary (&gt;$170K)"
)</f>
        <v>High Salary (&gt;$170K)</v>
      </c>
      <c r="R3459" t="str" cm="1">
        <f t="array" ref="R3459">_xlfn.IFS(
G3459&lt;=2,"New Customers (0-2Y)",
G3459&lt;=5,"Growing Customers (3-5Y)",
G3459&lt;=8,"Established Customers (6-8Y)",
G3459&lt;=10,"Loyal Customers (9-10Y)"
)</f>
        <v>Established Customers (6-8Y)</v>
      </c>
    </row>
    <row r="3460" spans="1:18" x14ac:dyDescent="0.35">
      <c r="A3460">
        <v>15748673</v>
      </c>
      <c r="B3460" t="s">
        <v>754</v>
      </c>
      <c r="C3460" t="s">
        <v>17</v>
      </c>
      <c r="D3460" t="s">
        <v>18</v>
      </c>
      <c r="E3460">
        <v>37</v>
      </c>
      <c r="F3460" t="s">
        <v>19</v>
      </c>
      <c r="G3460">
        <v>9</v>
      </c>
      <c r="H3460" s="4">
        <v>0</v>
      </c>
      <c r="I3460" t="s">
        <v>24</v>
      </c>
      <c r="J3460">
        <v>2</v>
      </c>
      <c r="K3460">
        <v>770</v>
      </c>
      <c r="L3460" t="s">
        <v>35</v>
      </c>
      <c r="M3460" t="s">
        <v>27</v>
      </c>
      <c r="N3460" t="s">
        <v>32</v>
      </c>
      <c r="O3460" s="4">
        <v>22710.720000000001</v>
      </c>
      <c r="P3460" t="s">
        <v>28</v>
      </c>
      <c r="Q3460" t="str" cm="1">
        <f t="array" ref="Q3460">_xlfn.IFS(
O3460&lt;50000,"Low Salary (&lt;$50K)",
O3460&lt;90000,"Lower Middle ($50K-$90K)",
O3460&lt;130000,"Middle ($90K-$130K)",
O3460&lt;170000,"Upper Middle ($130K-$170K)",
O3460&gt;=170000,"High Salary (&gt;$170K)"
)</f>
        <v>Low Salary (&lt;$50K)</v>
      </c>
      <c r="R3460" t="str" cm="1">
        <f t="array" ref="R3460">_xlfn.IFS(
G3460&lt;=2,"New Customers (0-2Y)",
G3460&lt;=5,"Growing Customers (3-5Y)",
G3460&lt;=8,"Established Customers (6-8Y)",
G3460&lt;=10,"Loyal Customers (9-10Y)"
)</f>
        <v>Loyal Customers (9-10Y)</v>
      </c>
    </row>
    <row r="3461" spans="1:18" x14ac:dyDescent="0.35">
      <c r="A3461">
        <v>15754919</v>
      </c>
      <c r="B3461" t="s">
        <v>1418</v>
      </c>
      <c r="C3461" t="s">
        <v>17</v>
      </c>
      <c r="D3461" t="s">
        <v>18</v>
      </c>
      <c r="E3461">
        <v>40</v>
      </c>
      <c r="F3461" t="s">
        <v>19</v>
      </c>
      <c r="G3461">
        <v>10</v>
      </c>
      <c r="H3461" s="4">
        <v>0</v>
      </c>
      <c r="I3461" t="s">
        <v>24</v>
      </c>
      <c r="J3461">
        <v>2</v>
      </c>
      <c r="K3461">
        <v>773</v>
      </c>
      <c r="L3461" t="s">
        <v>35</v>
      </c>
      <c r="M3461" t="s">
        <v>27</v>
      </c>
      <c r="N3461" t="s">
        <v>22</v>
      </c>
      <c r="O3461" s="4">
        <v>69303.149999999994</v>
      </c>
      <c r="P3461" t="s">
        <v>28</v>
      </c>
      <c r="Q3461" t="str" cm="1">
        <f t="array" ref="Q3461">_xlfn.IFS(
O3461&lt;50000,"Low Salary (&lt;$50K)",
O3461&lt;90000,"Lower Middle ($50K-$90K)",
O3461&lt;130000,"Middle ($90K-$130K)",
O3461&lt;170000,"Upper Middle ($130K-$170K)",
O3461&gt;=170000,"High Salary (&gt;$170K)"
)</f>
        <v>Lower Middle ($50K-$90K)</v>
      </c>
      <c r="R3461" t="str" cm="1">
        <f t="array" ref="R3461">_xlfn.IFS(
G3461&lt;=2,"New Customers (0-2Y)",
G3461&lt;=5,"Growing Customers (3-5Y)",
G3461&lt;=8,"Established Customers (6-8Y)",
G3461&lt;=10,"Loyal Customers (9-10Y)"
)</f>
        <v>Loyal Customers (9-10Y)</v>
      </c>
    </row>
    <row r="3462" spans="1:18" x14ac:dyDescent="0.35">
      <c r="A3462">
        <v>15641662</v>
      </c>
      <c r="B3462" t="s">
        <v>1688</v>
      </c>
      <c r="C3462" t="s">
        <v>42</v>
      </c>
      <c r="D3462" t="s">
        <v>39</v>
      </c>
      <c r="E3462">
        <v>39</v>
      </c>
      <c r="F3462" t="s">
        <v>19</v>
      </c>
      <c r="G3462">
        <v>5</v>
      </c>
      <c r="H3462" s="4">
        <v>117469.91</v>
      </c>
      <c r="I3462" t="s">
        <v>33</v>
      </c>
      <c r="J3462">
        <v>2</v>
      </c>
      <c r="K3462">
        <v>470</v>
      </c>
      <c r="L3462" t="s">
        <v>44</v>
      </c>
      <c r="M3462" t="s">
        <v>27</v>
      </c>
      <c r="N3462" t="s">
        <v>32</v>
      </c>
      <c r="O3462" s="4">
        <v>63705.9</v>
      </c>
      <c r="P3462" t="s">
        <v>28</v>
      </c>
      <c r="Q3462" t="str" cm="1">
        <f t="array" ref="Q3462">_xlfn.IFS(
O3462&lt;50000,"Low Salary (&lt;$50K)",
O3462&lt;90000,"Lower Middle ($50K-$90K)",
O3462&lt;130000,"Middle ($90K-$130K)",
O3462&lt;170000,"Upper Middle ($130K-$170K)",
O3462&gt;=170000,"High Salary (&gt;$170K)"
)</f>
        <v>Lower Middle ($50K-$90K)</v>
      </c>
      <c r="R3462" t="str" cm="1">
        <f t="array" ref="R3462">_xlfn.IFS(
G3462&lt;=2,"New Customers (0-2Y)",
G3462&lt;=5,"Growing Customers (3-5Y)",
G3462&lt;=8,"Established Customers (6-8Y)",
G3462&lt;=10,"Loyal Customers (9-10Y)"
)</f>
        <v>Growing Customers (3-5Y)</v>
      </c>
    </row>
    <row r="3463" spans="1:18" x14ac:dyDescent="0.35">
      <c r="A3463">
        <v>15813422</v>
      </c>
      <c r="B3463" t="s">
        <v>473</v>
      </c>
      <c r="C3463" t="s">
        <v>26</v>
      </c>
      <c r="D3463" t="s">
        <v>39</v>
      </c>
      <c r="E3463">
        <v>35</v>
      </c>
      <c r="F3463" t="s">
        <v>19</v>
      </c>
      <c r="G3463">
        <v>4</v>
      </c>
      <c r="H3463" s="4">
        <v>80790.740000000005</v>
      </c>
      <c r="I3463" t="s">
        <v>29</v>
      </c>
      <c r="J3463">
        <v>1</v>
      </c>
      <c r="K3463">
        <v>781</v>
      </c>
      <c r="L3463" t="s">
        <v>37</v>
      </c>
      <c r="M3463" t="s">
        <v>21</v>
      </c>
      <c r="N3463" t="s">
        <v>32</v>
      </c>
      <c r="O3463" s="4">
        <v>116429.51</v>
      </c>
      <c r="P3463" t="s">
        <v>28</v>
      </c>
      <c r="Q3463" t="str" cm="1">
        <f t="array" ref="Q3463">_xlfn.IFS(
O3463&lt;50000,"Low Salary (&lt;$50K)",
O3463&lt;90000,"Lower Middle ($50K-$90K)",
O3463&lt;130000,"Middle ($90K-$130K)",
O3463&lt;170000,"Upper Middle ($130K-$170K)",
O3463&gt;=170000,"High Salary (&gt;$170K)"
)</f>
        <v>Middle ($90K-$130K)</v>
      </c>
      <c r="R3463" t="str" cm="1">
        <f t="array" ref="R3463">_xlfn.IFS(
G3463&lt;=2,"New Customers (0-2Y)",
G3463&lt;=5,"Growing Customers (3-5Y)",
G3463&lt;=8,"Established Customers (6-8Y)",
G3463&lt;=10,"Loyal Customers (9-10Y)"
)</f>
        <v>Growing Customers (3-5Y)</v>
      </c>
    </row>
    <row r="3464" spans="1:18" x14ac:dyDescent="0.35">
      <c r="A3464">
        <v>15713596</v>
      </c>
      <c r="B3464" t="s">
        <v>699</v>
      </c>
      <c r="C3464" t="s">
        <v>17</v>
      </c>
      <c r="D3464" t="s">
        <v>18</v>
      </c>
      <c r="E3464">
        <v>62</v>
      </c>
      <c r="F3464" t="s">
        <v>2967</v>
      </c>
      <c r="G3464">
        <v>1</v>
      </c>
      <c r="H3464" s="4">
        <v>107735.93</v>
      </c>
      <c r="I3464" t="s">
        <v>33</v>
      </c>
      <c r="J3464">
        <v>1</v>
      </c>
      <c r="K3464">
        <v>428</v>
      </c>
      <c r="L3464" t="s">
        <v>44</v>
      </c>
      <c r="M3464" t="s">
        <v>27</v>
      </c>
      <c r="N3464" t="s">
        <v>22</v>
      </c>
      <c r="O3464" s="4">
        <v>58381.77</v>
      </c>
      <c r="P3464" t="s">
        <v>28</v>
      </c>
      <c r="Q3464" t="str" cm="1">
        <f t="array" ref="Q3464">_xlfn.IFS(
O3464&lt;50000,"Low Salary (&lt;$50K)",
O3464&lt;90000,"Lower Middle ($50K-$90K)",
O3464&lt;130000,"Middle ($90K-$130K)",
O3464&lt;170000,"Upper Middle ($130K-$170K)",
O3464&gt;=170000,"High Salary (&gt;$170K)"
)</f>
        <v>Lower Middle ($50K-$90K)</v>
      </c>
      <c r="R3464" t="str" cm="1">
        <f t="array" ref="R3464">_xlfn.IFS(
G3464&lt;=2,"New Customers (0-2Y)",
G3464&lt;=5,"Growing Customers (3-5Y)",
G3464&lt;=8,"Established Customers (6-8Y)",
G3464&lt;=10,"Loyal Customers (9-10Y)"
)</f>
        <v>New Customers (0-2Y)</v>
      </c>
    </row>
    <row r="3465" spans="1:18" x14ac:dyDescent="0.35">
      <c r="A3465">
        <v>15791216</v>
      </c>
      <c r="B3465" t="s">
        <v>1689</v>
      </c>
      <c r="C3465" t="s">
        <v>42</v>
      </c>
      <c r="D3465" t="s">
        <v>39</v>
      </c>
      <c r="E3465">
        <v>43</v>
      </c>
      <c r="F3465" t="s">
        <v>19</v>
      </c>
      <c r="G3465">
        <v>8</v>
      </c>
      <c r="H3465" s="4">
        <v>133379.41</v>
      </c>
      <c r="I3465" t="s">
        <v>33</v>
      </c>
      <c r="J3465">
        <v>1</v>
      </c>
      <c r="K3465">
        <v>600</v>
      </c>
      <c r="L3465" t="s">
        <v>20</v>
      </c>
      <c r="M3465" t="s">
        <v>21</v>
      </c>
      <c r="N3465" t="s">
        <v>32</v>
      </c>
      <c r="O3465" s="4">
        <v>177378.66</v>
      </c>
      <c r="P3465" t="s">
        <v>23</v>
      </c>
      <c r="Q3465" t="str" cm="1">
        <f t="array" ref="Q3465">_xlfn.IFS(
O3465&lt;50000,"Low Salary (&lt;$50K)",
O3465&lt;90000,"Lower Middle ($50K-$90K)",
O3465&lt;130000,"Middle ($90K-$130K)",
O3465&lt;170000,"Upper Middle ($130K-$170K)",
O3465&gt;=170000,"High Salary (&gt;$170K)"
)</f>
        <v>High Salary (&gt;$170K)</v>
      </c>
      <c r="R3465" t="str" cm="1">
        <f t="array" ref="R3465">_xlfn.IFS(
G3465&lt;=2,"New Customers (0-2Y)",
G3465&lt;=5,"Growing Customers (3-5Y)",
G3465&lt;=8,"Established Customers (6-8Y)",
G3465&lt;=10,"Loyal Customers (9-10Y)"
)</f>
        <v>Established Customers (6-8Y)</v>
      </c>
    </row>
    <row r="3466" spans="1:18" x14ac:dyDescent="0.35">
      <c r="A3466">
        <v>15689031</v>
      </c>
      <c r="B3466" t="s">
        <v>777</v>
      </c>
      <c r="C3466" t="s">
        <v>26</v>
      </c>
      <c r="D3466" t="s">
        <v>18</v>
      </c>
      <c r="E3466">
        <v>37</v>
      </c>
      <c r="F3466" t="s">
        <v>19</v>
      </c>
      <c r="G3466">
        <v>7</v>
      </c>
      <c r="H3466" s="4">
        <v>168066.87</v>
      </c>
      <c r="I3466" t="s">
        <v>33</v>
      </c>
      <c r="J3466">
        <v>1</v>
      </c>
      <c r="K3466">
        <v>697</v>
      </c>
      <c r="L3466" t="s">
        <v>35</v>
      </c>
      <c r="M3466" t="s">
        <v>21</v>
      </c>
      <c r="N3466" t="s">
        <v>32</v>
      </c>
      <c r="O3466" s="4">
        <v>35450.53</v>
      </c>
      <c r="P3466" t="s">
        <v>28</v>
      </c>
      <c r="Q3466" t="str" cm="1">
        <f t="array" ref="Q3466">_xlfn.IFS(
O3466&lt;50000,"Low Salary (&lt;$50K)",
O3466&lt;90000,"Lower Middle ($50K-$90K)",
O3466&lt;130000,"Middle ($90K-$130K)",
O3466&lt;170000,"Upper Middle ($130K-$170K)",
O3466&gt;=170000,"High Salary (&gt;$170K)"
)</f>
        <v>Low Salary (&lt;$50K)</v>
      </c>
      <c r="R3466" t="str" cm="1">
        <f t="array" ref="R3466">_xlfn.IFS(
G3466&lt;=2,"New Customers (0-2Y)",
G3466&lt;=5,"Growing Customers (3-5Y)",
G3466&lt;=8,"Established Customers (6-8Y)",
G3466&lt;=10,"Loyal Customers (9-10Y)"
)</f>
        <v>Established Customers (6-8Y)</v>
      </c>
    </row>
    <row r="3467" spans="1:18" x14ac:dyDescent="0.35">
      <c r="A3467">
        <v>15763704</v>
      </c>
      <c r="B3467" t="s">
        <v>885</v>
      </c>
      <c r="C3467" t="s">
        <v>42</v>
      </c>
      <c r="D3467" t="s">
        <v>18</v>
      </c>
      <c r="E3467">
        <v>43</v>
      </c>
      <c r="F3467" t="s">
        <v>19</v>
      </c>
      <c r="G3467">
        <v>2</v>
      </c>
      <c r="H3467" s="4">
        <v>69014.490000000005</v>
      </c>
      <c r="I3467" t="s">
        <v>29</v>
      </c>
      <c r="J3467">
        <v>2</v>
      </c>
      <c r="K3467">
        <v>692</v>
      </c>
      <c r="L3467" t="s">
        <v>35</v>
      </c>
      <c r="M3467" t="s">
        <v>27</v>
      </c>
      <c r="N3467" t="s">
        <v>32</v>
      </c>
      <c r="O3467" s="4">
        <v>164621.43</v>
      </c>
      <c r="P3467" t="s">
        <v>28</v>
      </c>
      <c r="Q3467" t="str" cm="1">
        <f t="array" ref="Q3467">_xlfn.IFS(
O3467&lt;50000,"Low Salary (&lt;$50K)",
O3467&lt;90000,"Lower Middle ($50K-$90K)",
O3467&lt;130000,"Middle ($90K-$130K)",
O3467&lt;170000,"Upper Middle ($130K-$170K)",
O3467&gt;=170000,"High Salary (&gt;$170K)"
)</f>
        <v>Upper Middle ($130K-$170K)</v>
      </c>
      <c r="R3467" t="str" cm="1">
        <f t="array" ref="R3467">_xlfn.IFS(
G3467&lt;=2,"New Customers (0-2Y)",
G3467&lt;=5,"Growing Customers (3-5Y)",
G3467&lt;=8,"Established Customers (6-8Y)",
G3467&lt;=10,"Loyal Customers (9-10Y)"
)</f>
        <v>New Customers (0-2Y)</v>
      </c>
    </row>
    <row r="3468" spans="1:18" x14ac:dyDescent="0.35">
      <c r="A3468">
        <v>15631339</v>
      </c>
      <c r="B3468" t="s">
        <v>1690</v>
      </c>
      <c r="C3468" t="s">
        <v>17</v>
      </c>
      <c r="D3468" t="s">
        <v>39</v>
      </c>
      <c r="E3468">
        <v>28</v>
      </c>
      <c r="F3468" t="s">
        <v>43</v>
      </c>
      <c r="G3468">
        <v>4</v>
      </c>
      <c r="H3468" s="4">
        <v>0</v>
      </c>
      <c r="I3468" t="s">
        <v>24</v>
      </c>
      <c r="J3468">
        <v>1</v>
      </c>
      <c r="K3468">
        <v>791</v>
      </c>
      <c r="L3468" t="s">
        <v>37</v>
      </c>
      <c r="M3468" t="s">
        <v>21</v>
      </c>
      <c r="N3468" t="s">
        <v>32</v>
      </c>
      <c r="O3468" s="4">
        <v>174435.48</v>
      </c>
      <c r="P3468" t="s">
        <v>28</v>
      </c>
      <c r="Q3468" t="str" cm="1">
        <f t="array" ref="Q3468">_xlfn.IFS(
O3468&lt;50000,"Low Salary (&lt;$50K)",
O3468&lt;90000,"Lower Middle ($50K-$90K)",
O3468&lt;130000,"Middle ($90K-$130K)",
O3468&lt;170000,"Upper Middle ($130K-$170K)",
O3468&gt;=170000,"High Salary (&gt;$170K)"
)</f>
        <v>High Salary (&gt;$170K)</v>
      </c>
      <c r="R3468" t="str" cm="1">
        <f t="array" ref="R3468">_xlfn.IFS(
G3468&lt;=2,"New Customers (0-2Y)",
G3468&lt;=5,"Growing Customers (3-5Y)",
G3468&lt;=8,"Established Customers (6-8Y)",
G3468&lt;=10,"Loyal Customers (9-10Y)"
)</f>
        <v>Growing Customers (3-5Y)</v>
      </c>
    </row>
    <row r="3469" spans="1:18" x14ac:dyDescent="0.35">
      <c r="A3469">
        <v>15771509</v>
      </c>
      <c r="B3469" t="s">
        <v>1691</v>
      </c>
      <c r="C3469" t="s">
        <v>42</v>
      </c>
      <c r="D3469" t="s">
        <v>18</v>
      </c>
      <c r="E3469">
        <v>42</v>
      </c>
      <c r="F3469" t="s">
        <v>19</v>
      </c>
      <c r="G3469">
        <v>1</v>
      </c>
      <c r="H3469" s="4">
        <v>98548.62</v>
      </c>
      <c r="I3469" t="s">
        <v>29</v>
      </c>
      <c r="J3469">
        <v>2</v>
      </c>
      <c r="K3469">
        <v>538</v>
      </c>
      <c r="L3469" t="s">
        <v>31</v>
      </c>
      <c r="M3469" t="s">
        <v>27</v>
      </c>
      <c r="N3469" t="s">
        <v>22</v>
      </c>
      <c r="O3469" s="4">
        <v>94047.75</v>
      </c>
      <c r="P3469" t="s">
        <v>28</v>
      </c>
      <c r="Q3469" t="str" cm="1">
        <f t="array" ref="Q3469">_xlfn.IFS(
O3469&lt;50000,"Low Salary (&lt;$50K)",
O3469&lt;90000,"Lower Middle ($50K-$90K)",
O3469&lt;130000,"Middle ($90K-$130K)",
O3469&lt;170000,"Upper Middle ($130K-$170K)",
O3469&gt;=170000,"High Salary (&gt;$170K)"
)</f>
        <v>Middle ($90K-$130K)</v>
      </c>
      <c r="R3469" t="str" cm="1">
        <f t="array" ref="R3469">_xlfn.IFS(
G3469&lt;=2,"New Customers (0-2Y)",
G3469&lt;=5,"Growing Customers (3-5Y)",
G3469&lt;=8,"Established Customers (6-8Y)",
G3469&lt;=10,"Loyal Customers (9-10Y)"
)</f>
        <v>New Customers (0-2Y)</v>
      </c>
    </row>
    <row r="3470" spans="1:18" x14ac:dyDescent="0.35">
      <c r="A3470">
        <v>15769586</v>
      </c>
      <c r="B3470" t="s">
        <v>1692</v>
      </c>
      <c r="C3470" t="s">
        <v>17</v>
      </c>
      <c r="D3470" t="s">
        <v>18</v>
      </c>
      <c r="E3470">
        <v>49</v>
      </c>
      <c r="F3470" t="s">
        <v>19</v>
      </c>
      <c r="G3470">
        <v>1</v>
      </c>
      <c r="H3470" s="4">
        <v>0</v>
      </c>
      <c r="I3470" t="s">
        <v>24</v>
      </c>
      <c r="J3470">
        <v>2</v>
      </c>
      <c r="K3470">
        <v>820</v>
      </c>
      <c r="L3470" t="s">
        <v>37</v>
      </c>
      <c r="M3470" t="s">
        <v>21</v>
      </c>
      <c r="N3470" t="s">
        <v>22</v>
      </c>
      <c r="O3470" s="4">
        <v>119087.25</v>
      </c>
      <c r="P3470" t="s">
        <v>28</v>
      </c>
      <c r="Q3470" t="str" cm="1">
        <f t="array" ref="Q3470">_xlfn.IFS(
O3470&lt;50000,"Low Salary (&lt;$50K)",
O3470&lt;90000,"Lower Middle ($50K-$90K)",
O3470&lt;130000,"Middle ($90K-$130K)",
O3470&lt;170000,"Upper Middle ($130K-$170K)",
O3470&gt;=170000,"High Salary (&gt;$170K)"
)</f>
        <v>Middle ($90K-$130K)</v>
      </c>
      <c r="R3470" t="str" cm="1">
        <f t="array" ref="R3470">_xlfn.IFS(
G3470&lt;=2,"New Customers (0-2Y)",
G3470&lt;=5,"Growing Customers (3-5Y)",
G3470&lt;=8,"Established Customers (6-8Y)",
G3470&lt;=10,"Loyal Customers (9-10Y)"
)</f>
        <v>New Customers (0-2Y)</v>
      </c>
    </row>
    <row r="3471" spans="1:18" x14ac:dyDescent="0.35">
      <c r="A3471">
        <v>15656096</v>
      </c>
      <c r="B3471" t="s">
        <v>1693</v>
      </c>
      <c r="C3471" t="s">
        <v>26</v>
      </c>
      <c r="D3471" t="s">
        <v>18</v>
      </c>
      <c r="E3471">
        <v>26</v>
      </c>
      <c r="F3471" t="s">
        <v>43</v>
      </c>
      <c r="G3471">
        <v>3</v>
      </c>
      <c r="H3471" s="4">
        <v>76554.06</v>
      </c>
      <c r="I3471" t="s">
        <v>29</v>
      </c>
      <c r="J3471">
        <v>1</v>
      </c>
      <c r="K3471">
        <v>679</v>
      </c>
      <c r="L3471" t="s">
        <v>35</v>
      </c>
      <c r="M3471" t="s">
        <v>21</v>
      </c>
      <c r="N3471" t="s">
        <v>22</v>
      </c>
      <c r="O3471" s="4">
        <v>184800.27</v>
      </c>
      <c r="P3471" t="s">
        <v>28</v>
      </c>
      <c r="Q3471" t="str" cm="1">
        <f t="array" ref="Q3471">_xlfn.IFS(
O3471&lt;50000,"Low Salary (&lt;$50K)",
O3471&lt;90000,"Lower Middle ($50K-$90K)",
O3471&lt;130000,"Middle ($90K-$130K)",
O3471&lt;170000,"Upper Middle ($130K-$170K)",
O3471&gt;=170000,"High Salary (&gt;$170K)"
)</f>
        <v>High Salary (&gt;$170K)</v>
      </c>
      <c r="R3471" t="str" cm="1">
        <f t="array" ref="R3471">_xlfn.IFS(
G3471&lt;=2,"New Customers (0-2Y)",
G3471&lt;=5,"Growing Customers (3-5Y)",
G3471&lt;=8,"Established Customers (6-8Y)",
G3471&lt;=10,"Loyal Customers (9-10Y)"
)</f>
        <v>Growing Customers (3-5Y)</v>
      </c>
    </row>
    <row r="3472" spans="1:18" x14ac:dyDescent="0.35">
      <c r="A3472">
        <v>15585280</v>
      </c>
      <c r="B3472" t="s">
        <v>1694</v>
      </c>
      <c r="C3472" t="s">
        <v>17</v>
      </c>
      <c r="D3472" t="s">
        <v>18</v>
      </c>
      <c r="E3472">
        <v>36</v>
      </c>
      <c r="F3472" t="s">
        <v>19</v>
      </c>
      <c r="G3472">
        <v>2</v>
      </c>
      <c r="H3472" s="4">
        <v>0</v>
      </c>
      <c r="I3472" t="s">
        <v>24</v>
      </c>
      <c r="J3472">
        <v>2</v>
      </c>
      <c r="K3472">
        <v>649</v>
      </c>
      <c r="L3472" t="s">
        <v>20</v>
      </c>
      <c r="M3472" t="s">
        <v>27</v>
      </c>
      <c r="N3472" t="s">
        <v>22</v>
      </c>
      <c r="O3472" s="4">
        <v>75035.48</v>
      </c>
      <c r="P3472" t="s">
        <v>28</v>
      </c>
      <c r="Q3472" t="str" cm="1">
        <f t="array" ref="Q3472">_xlfn.IFS(
O3472&lt;50000,"Low Salary (&lt;$50K)",
O3472&lt;90000,"Lower Middle ($50K-$90K)",
O3472&lt;130000,"Middle ($90K-$130K)",
O3472&lt;170000,"Upper Middle ($130K-$170K)",
O3472&gt;=170000,"High Salary (&gt;$170K)"
)</f>
        <v>Lower Middle ($50K-$90K)</v>
      </c>
      <c r="R3472" t="str" cm="1">
        <f t="array" ref="R3472">_xlfn.IFS(
G3472&lt;=2,"New Customers (0-2Y)",
G3472&lt;=5,"Growing Customers (3-5Y)",
G3472&lt;=8,"Established Customers (6-8Y)",
G3472&lt;=10,"Loyal Customers (9-10Y)"
)</f>
        <v>New Customers (0-2Y)</v>
      </c>
    </row>
    <row r="3473" spans="1:18" x14ac:dyDescent="0.35">
      <c r="A3473">
        <v>15743582</v>
      </c>
      <c r="B3473" t="s">
        <v>142</v>
      </c>
      <c r="C3473" t="s">
        <v>17</v>
      </c>
      <c r="D3473" t="s">
        <v>18</v>
      </c>
      <c r="E3473">
        <v>27</v>
      </c>
      <c r="F3473" t="s">
        <v>43</v>
      </c>
      <c r="G3473">
        <v>3</v>
      </c>
      <c r="H3473" s="4">
        <v>107375.82</v>
      </c>
      <c r="I3473" t="s">
        <v>33</v>
      </c>
      <c r="J3473">
        <v>1</v>
      </c>
      <c r="K3473">
        <v>632</v>
      </c>
      <c r="L3473" t="s">
        <v>20</v>
      </c>
      <c r="M3473" t="s">
        <v>21</v>
      </c>
      <c r="N3473" t="s">
        <v>22</v>
      </c>
      <c r="O3473" s="4">
        <v>62703.38</v>
      </c>
      <c r="P3473" t="s">
        <v>28</v>
      </c>
      <c r="Q3473" t="str" cm="1">
        <f t="array" ref="Q3473">_xlfn.IFS(
O3473&lt;50000,"Low Salary (&lt;$50K)",
O3473&lt;90000,"Lower Middle ($50K-$90K)",
O3473&lt;130000,"Middle ($90K-$130K)",
O3473&lt;170000,"Upper Middle ($130K-$170K)",
O3473&gt;=170000,"High Salary (&gt;$170K)"
)</f>
        <v>Lower Middle ($50K-$90K)</v>
      </c>
      <c r="R3473" t="str" cm="1">
        <f t="array" ref="R3473">_xlfn.IFS(
G3473&lt;=2,"New Customers (0-2Y)",
G3473&lt;=5,"Growing Customers (3-5Y)",
G3473&lt;=8,"Established Customers (6-8Y)",
G3473&lt;=10,"Loyal Customers (9-10Y)"
)</f>
        <v>Growing Customers (3-5Y)</v>
      </c>
    </row>
    <row r="3474" spans="1:18" x14ac:dyDescent="0.35">
      <c r="A3474">
        <v>15761692</v>
      </c>
      <c r="B3474" t="s">
        <v>434</v>
      </c>
      <c r="C3474" t="s">
        <v>17</v>
      </c>
      <c r="D3474" t="s">
        <v>39</v>
      </c>
      <c r="E3474">
        <v>40</v>
      </c>
      <c r="F3474" t="s">
        <v>19</v>
      </c>
      <c r="G3474">
        <v>9</v>
      </c>
      <c r="H3474" s="4">
        <v>122417.17</v>
      </c>
      <c r="I3474" t="s">
        <v>33</v>
      </c>
      <c r="J3474">
        <v>2</v>
      </c>
      <c r="K3474">
        <v>594</v>
      </c>
      <c r="L3474" t="s">
        <v>31</v>
      </c>
      <c r="M3474" t="s">
        <v>27</v>
      </c>
      <c r="N3474" t="s">
        <v>22</v>
      </c>
      <c r="O3474" s="4">
        <v>190882.69</v>
      </c>
      <c r="P3474" t="s">
        <v>28</v>
      </c>
      <c r="Q3474" t="str" cm="1">
        <f t="array" ref="Q3474">_xlfn.IFS(
O3474&lt;50000,"Low Salary (&lt;$50K)",
O3474&lt;90000,"Lower Middle ($50K-$90K)",
O3474&lt;130000,"Middle ($90K-$130K)",
O3474&lt;170000,"Upper Middle ($130K-$170K)",
O3474&gt;=170000,"High Salary (&gt;$170K)"
)</f>
        <v>High Salary (&gt;$170K)</v>
      </c>
      <c r="R3474" t="str" cm="1">
        <f t="array" ref="R3474">_xlfn.IFS(
G3474&lt;=2,"New Customers (0-2Y)",
G3474&lt;=5,"Growing Customers (3-5Y)",
G3474&lt;=8,"Established Customers (6-8Y)",
G3474&lt;=10,"Loyal Customers (9-10Y)"
)</f>
        <v>Loyal Customers (9-10Y)</v>
      </c>
    </row>
    <row r="3475" spans="1:18" x14ac:dyDescent="0.35">
      <c r="A3475">
        <v>15627840</v>
      </c>
      <c r="B3475" t="s">
        <v>598</v>
      </c>
      <c r="C3475" t="s">
        <v>17</v>
      </c>
      <c r="D3475" t="s">
        <v>18</v>
      </c>
      <c r="E3475">
        <v>42</v>
      </c>
      <c r="F3475" t="s">
        <v>19</v>
      </c>
      <c r="G3475">
        <v>0</v>
      </c>
      <c r="H3475" s="4">
        <v>0</v>
      </c>
      <c r="I3475" t="s">
        <v>24</v>
      </c>
      <c r="J3475">
        <v>1</v>
      </c>
      <c r="K3475">
        <v>682</v>
      </c>
      <c r="L3475" t="s">
        <v>35</v>
      </c>
      <c r="M3475" t="s">
        <v>27</v>
      </c>
      <c r="N3475" t="s">
        <v>22</v>
      </c>
      <c r="O3475" s="4">
        <v>91981.85</v>
      </c>
      <c r="P3475" t="s">
        <v>23</v>
      </c>
      <c r="Q3475" t="str" cm="1">
        <f t="array" ref="Q3475">_xlfn.IFS(
O3475&lt;50000,"Low Salary (&lt;$50K)",
O3475&lt;90000,"Lower Middle ($50K-$90K)",
O3475&lt;130000,"Middle ($90K-$130K)",
O3475&lt;170000,"Upper Middle ($130K-$170K)",
O3475&gt;=170000,"High Salary (&gt;$170K)"
)</f>
        <v>Middle ($90K-$130K)</v>
      </c>
      <c r="R3475" t="str" cm="1">
        <f t="array" ref="R3475">_xlfn.IFS(
G3475&lt;=2,"New Customers (0-2Y)",
G3475&lt;=5,"Growing Customers (3-5Y)",
G3475&lt;=8,"Established Customers (6-8Y)",
G3475&lt;=10,"Loyal Customers (9-10Y)"
)</f>
        <v>New Customers (0-2Y)</v>
      </c>
    </row>
    <row r="3476" spans="1:18" x14ac:dyDescent="0.35">
      <c r="A3476">
        <v>15778861</v>
      </c>
      <c r="B3476" t="s">
        <v>110</v>
      </c>
      <c r="C3476" t="s">
        <v>26</v>
      </c>
      <c r="D3476" t="s">
        <v>39</v>
      </c>
      <c r="E3476">
        <v>33</v>
      </c>
      <c r="F3476" t="s">
        <v>19</v>
      </c>
      <c r="G3476">
        <v>6</v>
      </c>
      <c r="H3476" s="4">
        <v>97188.62</v>
      </c>
      <c r="I3476" t="s">
        <v>29</v>
      </c>
      <c r="J3476">
        <v>1</v>
      </c>
      <c r="K3476">
        <v>720</v>
      </c>
      <c r="L3476" t="s">
        <v>35</v>
      </c>
      <c r="M3476" t="s">
        <v>27</v>
      </c>
      <c r="N3476" t="s">
        <v>32</v>
      </c>
      <c r="O3476" s="4">
        <v>91881.29</v>
      </c>
      <c r="P3476" t="s">
        <v>28</v>
      </c>
      <c r="Q3476" t="str" cm="1">
        <f t="array" ref="Q3476">_xlfn.IFS(
O3476&lt;50000,"Low Salary (&lt;$50K)",
O3476&lt;90000,"Lower Middle ($50K-$90K)",
O3476&lt;130000,"Middle ($90K-$130K)",
O3476&lt;170000,"Upper Middle ($130K-$170K)",
O3476&gt;=170000,"High Salary (&gt;$170K)"
)</f>
        <v>Middle ($90K-$130K)</v>
      </c>
      <c r="R3476" t="str" cm="1">
        <f t="array" ref="R3476">_xlfn.IFS(
G3476&lt;=2,"New Customers (0-2Y)",
G3476&lt;=5,"Growing Customers (3-5Y)",
G3476&lt;=8,"Established Customers (6-8Y)",
G3476&lt;=10,"Loyal Customers (9-10Y)"
)</f>
        <v>Established Customers (6-8Y)</v>
      </c>
    </row>
    <row r="3477" spans="1:18" x14ac:dyDescent="0.35">
      <c r="A3477">
        <v>15770554</v>
      </c>
      <c r="B3477" t="s">
        <v>661</v>
      </c>
      <c r="C3477" t="s">
        <v>17</v>
      </c>
      <c r="D3477" t="s">
        <v>39</v>
      </c>
      <c r="E3477">
        <v>31</v>
      </c>
      <c r="F3477" t="s">
        <v>19</v>
      </c>
      <c r="G3477">
        <v>4</v>
      </c>
      <c r="H3477" s="4">
        <v>61297.05</v>
      </c>
      <c r="I3477" t="s">
        <v>29</v>
      </c>
      <c r="J3477">
        <v>2</v>
      </c>
      <c r="K3477">
        <v>769</v>
      </c>
      <c r="L3477" t="s">
        <v>35</v>
      </c>
      <c r="M3477" t="s">
        <v>21</v>
      </c>
      <c r="N3477" t="s">
        <v>22</v>
      </c>
      <c r="O3477" s="4">
        <v>7118.02</v>
      </c>
      <c r="P3477" t="s">
        <v>28</v>
      </c>
      <c r="Q3477" t="str" cm="1">
        <f t="array" ref="Q3477">_xlfn.IFS(
O3477&lt;50000,"Low Salary (&lt;$50K)",
O3477&lt;90000,"Lower Middle ($50K-$90K)",
O3477&lt;130000,"Middle ($90K-$130K)",
O3477&lt;170000,"Upper Middle ($130K-$170K)",
O3477&gt;=170000,"High Salary (&gt;$170K)"
)</f>
        <v>Low Salary (&lt;$50K)</v>
      </c>
      <c r="R3477" t="str" cm="1">
        <f t="array" ref="R3477">_xlfn.IFS(
G3477&lt;=2,"New Customers (0-2Y)",
G3477&lt;=5,"Growing Customers (3-5Y)",
G3477&lt;=8,"Established Customers (6-8Y)",
G3477&lt;=10,"Loyal Customers (9-10Y)"
)</f>
        <v>Growing Customers (3-5Y)</v>
      </c>
    </row>
    <row r="3478" spans="1:18" x14ac:dyDescent="0.35">
      <c r="A3478">
        <v>15806956</v>
      </c>
      <c r="B3478" t="s">
        <v>1567</v>
      </c>
      <c r="C3478" t="s">
        <v>26</v>
      </c>
      <c r="D3478" t="s">
        <v>39</v>
      </c>
      <c r="E3478">
        <v>30</v>
      </c>
      <c r="F3478" t="s">
        <v>19</v>
      </c>
      <c r="G3478">
        <v>1</v>
      </c>
      <c r="H3478" s="4">
        <v>112666.67</v>
      </c>
      <c r="I3478" t="s">
        <v>33</v>
      </c>
      <c r="J3478">
        <v>1</v>
      </c>
      <c r="K3478">
        <v>746</v>
      </c>
      <c r="L3478" t="s">
        <v>35</v>
      </c>
      <c r="M3478" t="s">
        <v>27</v>
      </c>
      <c r="N3478" t="s">
        <v>32</v>
      </c>
      <c r="O3478" s="4">
        <v>11710.4</v>
      </c>
      <c r="P3478" t="s">
        <v>23</v>
      </c>
      <c r="Q3478" t="str" cm="1">
        <f t="array" ref="Q3478">_xlfn.IFS(
O3478&lt;50000,"Low Salary (&lt;$50K)",
O3478&lt;90000,"Lower Middle ($50K-$90K)",
O3478&lt;130000,"Middle ($90K-$130K)",
O3478&lt;170000,"Upper Middle ($130K-$170K)",
O3478&gt;=170000,"High Salary (&gt;$170K)"
)</f>
        <v>Low Salary (&lt;$50K)</v>
      </c>
      <c r="R3478" t="str" cm="1">
        <f t="array" ref="R3478">_xlfn.IFS(
G3478&lt;=2,"New Customers (0-2Y)",
G3478&lt;=5,"Growing Customers (3-5Y)",
G3478&lt;=8,"Established Customers (6-8Y)",
G3478&lt;=10,"Loyal Customers (9-10Y)"
)</f>
        <v>New Customers (0-2Y)</v>
      </c>
    </row>
    <row r="3479" spans="1:18" x14ac:dyDescent="0.35">
      <c r="A3479">
        <v>15701908</v>
      </c>
      <c r="B3479" t="s">
        <v>1695</v>
      </c>
      <c r="C3479" t="s">
        <v>26</v>
      </c>
      <c r="D3479" t="s">
        <v>18</v>
      </c>
      <c r="E3479">
        <v>40</v>
      </c>
      <c r="F3479" t="s">
        <v>19</v>
      </c>
      <c r="G3479">
        <v>7</v>
      </c>
      <c r="H3479" s="4">
        <v>0</v>
      </c>
      <c r="I3479" t="s">
        <v>24</v>
      </c>
      <c r="J3479">
        <v>1</v>
      </c>
      <c r="K3479">
        <v>623</v>
      </c>
      <c r="L3479" t="s">
        <v>20</v>
      </c>
      <c r="M3479" t="s">
        <v>21</v>
      </c>
      <c r="N3479" t="s">
        <v>22</v>
      </c>
      <c r="O3479" s="4">
        <v>25904.12</v>
      </c>
      <c r="P3479" t="s">
        <v>28</v>
      </c>
      <c r="Q3479" t="str" cm="1">
        <f t="array" ref="Q3479">_xlfn.IFS(
O3479&lt;50000,"Low Salary (&lt;$50K)",
O3479&lt;90000,"Lower Middle ($50K-$90K)",
O3479&lt;130000,"Middle ($90K-$130K)",
O3479&lt;170000,"Upper Middle ($130K-$170K)",
O3479&gt;=170000,"High Salary (&gt;$170K)"
)</f>
        <v>Low Salary (&lt;$50K)</v>
      </c>
      <c r="R3479" t="str" cm="1">
        <f t="array" ref="R3479">_xlfn.IFS(
G3479&lt;=2,"New Customers (0-2Y)",
G3479&lt;=5,"Growing Customers (3-5Y)",
G3479&lt;=8,"Established Customers (6-8Y)",
G3479&lt;=10,"Loyal Customers (9-10Y)"
)</f>
        <v>Established Customers (6-8Y)</v>
      </c>
    </row>
    <row r="3480" spans="1:18" x14ac:dyDescent="0.35">
      <c r="A3480">
        <v>15736990</v>
      </c>
      <c r="B3480" t="s">
        <v>302</v>
      </c>
      <c r="C3480" t="s">
        <v>17</v>
      </c>
      <c r="D3480" t="s">
        <v>39</v>
      </c>
      <c r="E3480">
        <v>28</v>
      </c>
      <c r="F3480" t="s">
        <v>43</v>
      </c>
      <c r="G3480">
        <v>3</v>
      </c>
      <c r="H3480" s="4">
        <v>157842.07</v>
      </c>
      <c r="I3480" t="s">
        <v>33</v>
      </c>
      <c r="J3480">
        <v>1</v>
      </c>
      <c r="K3480">
        <v>537</v>
      </c>
      <c r="L3480" t="s">
        <v>31</v>
      </c>
      <c r="M3480" t="s">
        <v>21</v>
      </c>
      <c r="N3480" t="s">
        <v>32</v>
      </c>
      <c r="O3480" s="4">
        <v>86911.49</v>
      </c>
      <c r="P3480" t="s">
        <v>28</v>
      </c>
      <c r="Q3480" t="str" cm="1">
        <f t="array" ref="Q3480">_xlfn.IFS(
O3480&lt;50000,"Low Salary (&lt;$50K)",
O3480&lt;90000,"Lower Middle ($50K-$90K)",
O3480&lt;130000,"Middle ($90K-$130K)",
O3480&lt;170000,"Upper Middle ($130K-$170K)",
O3480&gt;=170000,"High Salary (&gt;$170K)"
)</f>
        <v>Lower Middle ($50K-$90K)</v>
      </c>
      <c r="R3480" t="str" cm="1">
        <f t="array" ref="R3480">_xlfn.IFS(
G3480&lt;=2,"New Customers (0-2Y)",
G3480&lt;=5,"Growing Customers (3-5Y)",
G3480&lt;=8,"Established Customers (6-8Y)",
G3480&lt;=10,"Loyal Customers (9-10Y)"
)</f>
        <v>Growing Customers (3-5Y)</v>
      </c>
    </row>
    <row r="3481" spans="1:18" x14ac:dyDescent="0.35">
      <c r="A3481">
        <v>15743714</v>
      </c>
      <c r="B3481" t="s">
        <v>244</v>
      </c>
      <c r="C3481" t="s">
        <v>17</v>
      </c>
      <c r="D3481" t="s">
        <v>39</v>
      </c>
      <c r="E3481">
        <v>46</v>
      </c>
      <c r="F3481" t="s">
        <v>19</v>
      </c>
      <c r="G3481">
        <v>7</v>
      </c>
      <c r="H3481" s="4">
        <v>91443.75</v>
      </c>
      <c r="I3481" t="s">
        <v>29</v>
      </c>
      <c r="J3481">
        <v>1</v>
      </c>
      <c r="K3481">
        <v>468</v>
      </c>
      <c r="L3481" t="s">
        <v>44</v>
      </c>
      <c r="M3481" t="s">
        <v>21</v>
      </c>
      <c r="N3481" t="s">
        <v>32</v>
      </c>
      <c r="O3481" s="4">
        <v>10958.18</v>
      </c>
      <c r="P3481" t="s">
        <v>28</v>
      </c>
      <c r="Q3481" t="str" cm="1">
        <f t="array" ref="Q3481">_xlfn.IFS(
O3481&lt;50000,"Low Salary (&lt;$50K)",
O3481&lt;90000,"Lower Middle ($50K-$90K)",
O3481&lt;130000,"Middle ($90K-$130K)",
O3481&lt;170000,"Upper Middle ($130K-$170K)",
O3481&gt;=170000,"High Salary (&gt;$170K)"
)</f>
        <v>Low Salary (&lt;$50K)</v>
      </c>
      <c r="R3481" t="str" cm="1">
        <f t="array" ref="R3481">_xlfn.IFS(
G3481&lt;=2,"New Customers (0-2Y)",
G3481&lt;=5,"Growing Customers (3-5Y)",
G3481&lt;=8,"Established Customers (6-8Y)",
G3481&lt;=10,"Loyal Customers (9-10Y)"
)</f>
        <v>Established Customers (6-8Y)</v>
      </c>
    </row>
    <row r="3482" spans="1:18" x14ac:dyDescent="0.35">
      <c r="A3482">
        <v>15807993</v>
      </c>
      <c r="B3482" t="s">
        <v>1003</v>
      </c>
      <c r="C3482" t="s">
        <v>42</v>
      </c>
      <c r="D3482" t="s">
        <v>18</v>
      </c>
      <c r="E3482">
        <v>30</v>
      </c>
      <c r="F3482" t="s">
        <v>19</v>
      </c>
      <c r="G3482">
        <v>0</v>
      </c>
      <c r="H3482" s="4">
        <v>110148.49</v>
      </c>
      <c r="I3482" t="s">
        <v>33</v>
      </c>
      <c r="J3482">
        <v>1</v>
      </c>
      <c r="K3482">
        <v>588</v>
      </c>
      <c r="L3482" t="s">
        <v>31</v>
      </c>
      <c r="M3482" t="s">
        <v>21</v>
      </c>
      <c r="N3482" t="s">
        <v>32</v>
      </c>
      <c r="O3482" s="4">
        <v>5790.9</v>
      </c>
      <c r="P3482" t="s">
        <v>23</v>
      </c>
      <c r="Q3482" t="str" cm="1">
        <f t="array" ref="Q3482">_xlfn.IFS(
O3482&lt;50000,"Low Salary (&lt;$50K)",
O3482&lt;90000,"Lower Middle ($50K-$90K)",
O3482&lt;130000,"Middle ($90K-$130K)",
O3482&lt;170000,"Upper Middle ($130K-$170K)",
O3482&gt;=170000,"High Salary (&gt;$170K)"
)</f>
        <v>Low Salary (&lt;$50K)</v>
      </c>
      <c r="R3482" t="str" cm="1">
        <f t="array" ref="R3482">_xlfn.IFS(
G3482&lt;=2,"New Customers (0-2Y)",
G3482&lt;=5,"Growing Customers (3-5Y)",
G3482&lt;=8,"Established Customers (6-8Y)",
G3482&lt;=10,"Loyal Customers (9-10Y)"
)</f>
        <v>New Customers (0-2Y)</v>
      </c>
    </row>
    <row r="3483" spans="1:18" x14ac:dyDescent="0.35">
      <c r="A3483">
        <v>15644686</v>
      </c>
      <c r="B3483" t="s">
        <v>153</v>
      </c>
      <c r="C3483" t="s">
        <v>26</v>
      </c>
      <c r="D3483" t="s">
        <v>18</v>
      </c>
      <c r="E3483">
        <v>34</v>
      </c>
      <c r="F3483" t="s">
        <v>19</v>
      </c>
      <c r="G3483">
        <v>9</v>
      </c>
      <c r="H3483" s="4">
        <v>53299.96</v>
      </c>
      <c r="I3483" t="s">
        <v>29</v>
      </c>
      <c r="J3483">
        <v>2</v>
      </c>
      <c r="K3483">
        <v>729</v>
      </c>
      <c r="L3483" t="s">
        <v>35</v>
      </c>
      <c r="M3483" t="s">
        <v>21</v>
      </c>
      <c r="N3483" t="s">
        <v>22</v>
      </c>
      <c r="O3483" s="4">
        <v>42855.97</v>
      </c>
      <c r="P3483" t="s">
        <v>28</v>
      </c>
      <c r="Q3483" t="str" cm="1">
        <f t="array" ref="Q3483">_xlfn.IFS(
O3483&lt;50000,"Low Salary (&lt;$50K)",
O3483&lt;90000,"Lower Middle ($50K-$90K)",
O3483&lt;130000,"Middle ($90K-$130K)",
O3483&lt;170000,"Upper Middle ($130K-$170K)",
O3483&gt;=170000,"High Salary (&gt;$170K)"
)</f>
        <v>Low Salary (&lt;$50K)</v>
      </c>
      <c r="R3483" t="str" cm="1">
        <f t="array" ref="R3483">_xlfn.IFS(
G3483&lt;=2,"New Customers (0-2Y)",
G3483&lt;=5,"Growing Customers (3-5Y)",
G3483&lt;=8,"Established Customers (6-8Y)",
G3483&lt;=10,"Loyal Customers (9-10Y)"
)</f>
        <v>Loyal Customers (9-10Y)</v>
      </c>
    </row>
    <row r="3484" spans="1:18" x14ac:dyDescent="0.35">
      <c r="A3484">
        <v>15677377</v>
      </c>
      <c r="B3484" t="s">
        <v>525</v>
      </c>
      <c r="C3484" t="s">
        <v>26</v>
      </c>
      <c r="D3484" t="s">
        <v>39</v>
      </c>
      <c r="E3484">
        <v>37</v>
      </c>
      <c r="F3484" t="s">
        <v>19</v>
      </c>
      <c r="G3484">
        <v>3</v>
      </c>
      <c r="H3484" s="4">
        <v>0</v>
      </c>
      <c r="I3484" t="s">
        <v>24</v>
      </c>
      <c r="J3484">
        <v>2</v>
      </c>
      <c r="K3484">
        <v>543</v>
      </c>
      <c r="L3484" t="s">
        <v>31</v>
      </c>
      <c r="M3484" t="s">
        <v>21</v>
      </c>
      <c r="N3484" t="s">
        <v>22</v>
      </c>
      <c r="O3484" s="4">
        <v>78915.679999999993</v>
      </c>
      <c r="P3484" t="s">
        <v>28</v>
      </c>
      <c r="Q3484" t="str" cm="1">
        <f t="array" ref="Q3484">_xlfn.IFS(
O3484&lt;50000,"Low Salary (&lt;$50K)",
O3484&lt;90000,"Lower Middle ($50K-$90K)",
O3484&lt;130000,"Middle ($90K-$130K)",
O3484&lt;170000,"Upper Middle ($130K-$170K)",
O3484&gt;=170000,"High Salary (&gt;$170K)"
)</f>
        <v>Lower Middle ($50K-$90K)</v>
      </c>
      <c r="R3484" t="str" cm="1">
        <f t="array" ref="R3484">_xlfn.IFS(
G3484&lt;=2,"New Customers (0-2Y)",
G3484&lt;=5,"Growing Customers (3-5Y)",
G3484&lt;=8,"Established Customers (6-8Y)",
G3484&lt;=10,"Loyal Customers (9-10Y)"
)</f>
        <v>Growing Customers (3-5Y)</v>
      </c>
    </row>
    <row r="3485" spans="1:18" x14ac:dyDescent="0.35">
      <c r="A3485">
        <v>15626412</v>
      </c>
      <c r="B3485" t="s">
        <v>1696</v>
      </c>
      <c r="C3485" t="s">
        <v>26</v>
      </c>
      <c r="D3485" t="s">
        <v>39</v>
      </c>
      <c r="E3485">
        <v>39</v>
      </c>
      <c r="F3485" t="s">
        <v>19</v>
      </c>
      <c r="G3485">
        <v>6</v>
      </c>
      <c r="H3485" s="4">
        <v>0</v>
      </c>
      <c r="I3485" t="s">
        <v>24</v>
      </c>
      <c r="J3485">
        <v>2</v>
      </c>
      <c r="K3485">
        <v>499</v>
      </c>
      <c r="L3485" t="s">
        <v>44</v>
      </c>
      <c r="M3485" t="s">
        <v>21</v>
      </c>
      <c r="N3485" t="s">
        <v>22</v>
      </c>
      <c r="O3485" s="4">
        <v>81409</v>
      </c>
      <c r="P3485" t="s">
        <v>28</v>
      </c>
      <c r="Q3485" t="str" cm="1">
        <f t="array" ref="Q3485">_xlfn.IFS(
O3485&lt;50000,"Low Salary (&lt;$50K)",
O3485&lt;90000,"Lower Middle ($50K-$90K)",
O3485&lt;130000,"Middle ($90K-$130K)",
O3485&lt;170000,"Upper Middle ($130K-$170K)",
O3485&gt;=170000,"High Salary (&gt;$170K)"
)</f>
        <v>Lower Middle ($50K-$90K)</v>
      </c>
      <c r="R3485" t="str" cm="1">
        <f t="array" ref="R3485">_xlfn.IFS(
G3485&lt;=2,"New Customers (0-2Y)",
G3485&lt;=5,"Growing Customers (3-5Y)",
G3485&lt;=8,"Established Customers (6-8Y)",
G3485&lt;=10,"Loyal Customers (9-10Y)"
)</f>
        <v>Established Customers (6-8Y)</v>
      </c>
    </row>
    <row r="3486" spans="1:18" x14ac:dyDescent="0.35">
      <c r="A3486">
        <v>15643679</v>
      </c>
      <c r="B3486" t="s">
        <v>1064</v>
      </c>
      <c r="C3486" t="s">
        <v>42</v>
      </c>
      <c r="D3486" t="s">
        <v>39</v>
      </c>
      <c r="E3486">
        <v>28</v>
      </c>
      <c r="F3486" t="s">
        <v>43</v>
      </c>
      <c r="G3486">
        <v>2</v>
      </c>
      <c r="H3486" s="4">
        <v>70233.740000000005</v>
      </c>
      <c r="I3486" t="s">
        <v>29</v>
      </c>
      <c r="J3486">
        <v>2</v>
      </c>
      <c r="K3486">
        <v>784</v>
      </c>
      <c r="L3486" t="s">
        <v>37</v>
      </c>
      <c r="M3486" t="s">
        <v>21</v>
      </c>
      <c r="N3486" t="s">
        <v>22</v>
      </c>
      <c r="O3486" s="4">
        <v>179252.73</v>
      </c>
      <c r="P3486" t="s">
        <v>28</v>
      </c>
      <c r="Q3486" t="str" cm="1">
        <f t="array" ref="Q3486">_xlfn.IFS(
O3486&lt;50000,"Low Salary (&lt;$50K)",
O3486&lt;90000,"Lower Middle ($50K-$90K)",
O3486&lt;130000,"Middle ($90K-$130K)",
O3486&lt;170000,"Upper Middle ($130K-$170K)",
O3486&gt;=170000,"High Salary (&gt;$170K)"
)</f>
        <v>High Salary (&gt;$170K)</v>
      </c>
      <c r="R3486" t="str" cm="1">
        <f t="array" ref="R3486">_xlfn.IFS(
G3486&lt;=2,"New Customers (0-2Y)",
G3486&lt;=5,"Growing Customers (3-5Y)",
G3486&lt;=8,"Established Customers (6-8Y)",
G3486&lt;=10,"Loyal Customers (9-10Y)"
)</f>
        <v>New Customers (0-2Y)</v>
      </c>
    </row>
    <row r="3487" spans="1:18" x14ac:dyDescent="0.35">
      <c r="A3487">
        <v>15728456</v>
      </c>
      <c r="B3487" t="s">
        <v>1697</v>
      </c>
      <c r="C3487" t="s">
        <v>17</v>
      </c>
      <c r="D3487" t="s">
        <v>39</v>
      </c>
      <c r="E3487">
        <v>33</v>
      </c>
      <c r="F3487" t="s">
        <v>19</v>
      </c>
      <c r="G3487">
        <v>3</v>
      </c>
      <c r="H3487" s="4">
        <v>0</v>
      </c>
      <c r="I3487" t="s">
        <v>24</v>
      </c>
      <c r="J3487">
        <v>1</v>
      </c>
      <c r="K3487">
        <v>604</v>
      </c>
      <c r="L3487" t="s">
        <v>20</v>
      </c>
      <c r="M3487" t="s">
        <v>21</v>
      </c>
      <c r="N3487" t="s">
        <v>32</v>
      </c>
      <c r="O3487" s="4">
        <v>42171.13</v>
      </c>
      <c r="P3487" t="s">
        <v>23</v>
      </c>
      <c r="Q3487" t="str" cm="1">
        <f t="array" ref="Q3487">_xlfn.IFS(
O3487&lt;50000,"Low Salary (&lt;$50K)",
O3487&lt;90000,"Lower Middle ($50K-$90K)",
O3487&lt;130000,"Middle ($90K-$130K)",
O3487&lt;170000,"Upper Middle ($130K-$170K)",
O3487&gt;=170000,"High Salary (&gt;$170K)"
)</f>
        <v>Low Salary (&lt;$50K)</v>
      </c>
      <c r="R3487" t="str" cm="1">
        <f t="array" ref="R3487">_xlfn.IFS(
G3487&lt;=2,"New Customers (0-2Y)",
G3487&lt;=5,"Growing Customers (3-5Y)",
G3487&lt;=8,"Established Customers (6-8Y)",
G3487&lt;=10,"Loyal Customers (9-10Y)"
)</f>
        <v>Growing Customers (3-5Y)</v>
      </c>
    </row>
    <row r="3488" spans="1:18" x14ac:dyDescent="0.35">
      <c r="A3488">
        <v>15630661</v>
      </c>
      <c r="B3488" t="s">
        <v>1698</v>
      </c>
      <c r="C3488" t="s">
        <v>26</v>
      </c>
      <c r="D3488" t="s">
        <v>18</v>
      </c>
      <c r="E3488">
        <v>25</v>
      </c>
      <c r="F3488" t="s">
        <v>43</v>
      </c>
      <c r="G3488">
        <v>10</v>
      </c>
      <c r="H3488" s="4">
        <v>75212.28</v>
      </c>
      <c r="I3488" t="s">
        <v>29</v>
      </c>
      <c r="J3488">
        <v>1</v>
      </c>
      <c r="K3488">
        <v>614</v>
      </c>
      <c r="L3488" t="s">
        <v>20</v>
      </c>
      <c r="M3488" t="s">
        <v>21</v>
      </c>
      <c r="N3488" t="s">
        <v>32</v>
      </c>
      <c r="O3488" s="4">
        <v>58965.04</v>
      </c>
      <c r="P3488" t="s">
        <v>28</v>
      </c>
      <c r="Q3488" t="str" cm="1">
        <f t="array" ref="Q3488">_xlfn.IFS(
O3488&lt;50000,"Low Salary (&lt;$50K)",
O3488&lt;90000,"Lower Middle ($50K-$90K)",
O3488&lt;130000,"Middle ($90K-$130K)",
O3488&lt;170000,"Upper Middle ($130K-$170K)",
O3488&gt;=170000,"High Salary (&gt;$170K)"
)</f>
        <v>Lower Middle ($50K-$90K)</v>
      </c>
      <c r="R3488" t="str" cm="1">
        <f t="array" ref="R3488">_xlfn.IFS(
G3488&lt;=2,"New Customers (0-2Y)",
G3488&lt;=5,"Growing Customers (3-5Y)",
G3488&lt;=8,"Established Customers (6-8Y)",
G3488&lt;=10,"Loyal Customers (9-10Y)"
)</f>
        <v>Loyal Customers (9-10Y)</v>
      </c>
    </row>
    <row r="3489" spans="1:18" x14ac:dyDescent="0.35">
      <c r="A3489">
        <v>15734044</v>
      </c>
      <c r="B3489" t="s">
        <v>368</v>
      </c>
      <c r="C3489" t="s">
        <v>17</v>
      </c>
      <c r="D3489" t="s">
        <v>18</v>
      </c>
      <c r="E3489">
        <v>31</v>
      </c>
      <c r="F3489" t="s">
        <v>19</v>
      </c>
      <c r="G3489">
        <v>7</v>
      </c>
      <c r="H3489" s="4">
        <v>41299.03</v>
      </c>
      <c r="I3489" t="s">
        <v>29</v>
      </c>
      <c r="J3489">
        <v>1</v>
      </c>
      <c r="K3489">
        <v>671</v>
      </c>
      <c r="L3489" t="s">
        <v>35</v>
      </c>
      <c r="M3489" t="s">
        <v>27</v>
      </c>
      <c r="N3489" t="s">
        <v>22</v>
      </c>
      <c r="O3489" s="4">
        <v>102681.32</v>
      </c>
      <c r="P3489" t="s">
        <v>28</v>
      </c>
      <c r="Q3489" t="str" cm="1">
        <f t="array" ref="Q3489">_xlfn.IFS(
O3489&lt;50000,"Low Salary (&lt;$50K)",
O3489&lt;90000,"Lower Middle ($50K-$90K)",
O3489&lt;130000,"Middle ($90K-$130K)",
O3489&lt;170000,"Upper Middle ($130K-$170K)",
O3489&gt;=170000,"High Salary (&gt;$170K)"
)</f>
        <v>Middle ($90K-$130K)</v>
      </c>
      <c r="R3489" t="str" cm="1">
        <f t="array" ref="R3489">_xlfn.IFS(
G3489&lt;=2,"New Customers (0-2Y)",
G3489&lt;=5,"Growing Customers (3-5Y)",
G3489&lt;=8,"Established Customers (6-8Y)",
G3489&lt;=10,"Loyal Customers (9-10Y)"
)</f>
        <v>Established Customers (6-8Y)</v>
      </c>
    </row>
    <row r="3490" spans="1:18" x14ac:dyDescent="0.35">
      <c r="A3490">
        <v>15705001</v>
      </c>
      <c r="B3490" t="s">
        <v>563</v>
      </c>
      <c r="C3490" t="s">
        <v>26</v>
      </c>
      <c r="D3490" t="s">
        <v>18</v>
      </c>
      <c r="E3490">
        <v>35</v>
      </c>
      <c r="F3490" t="s">
        <v>19</v>
      </c>
      <c r="G3490">
        <v>3</v>
      </c>
      <c r="H3490" s="4">
        <v>83286.559999999998</v>
      </c>
      <c r="I3490" t="s">
        <v>29</v>
      </c>
      <c r="J3490">
        <v>1</v>
      </c>
      <c r="K3490">
        <v>587</v>
      </c>
      <c r="L3490" t="s">
        <v>31</v>
      </c>
      <c r="M3490" t="s">
        <v>21</v>
      </c>
      <c r="N3490" t="s">
        <v>32</v>
      </c>
      <c r="O3490" s="4">
        <v>125553.52</v>
      </c>
      <c r="P3490" t="s">
        <v>28</v>
      </c>
      <c r="Q3490" t="str" cm="1">
        <f t="array" ref="Q3490">_xlfn.IFS(
O3490&lt;50000,"Low Salary (&lt;$50K)",
O3490&lt;90000,"Lower Middle ($50K-$90K)",
O3490&lt;130000,"Middle ($90K-$130K)",
O3490&lt;170000,"Upper Middle ($130K-$170K)",
O3490&gt;=170000,"High Salary (&gt;$170K)"
)</f>
        <v>Middle ($90K-$130K)</v>
      </c>
      <c r="R3490" t="str" cm="1">
        <f t="array" ref="R3490">_xlfn.IFS(
G3490&lt;=2,"New Customers (0-2Y)",
G3490&lt;=5,"Growing Customers (3-5Y)",
G3490&lt;=8,"Established Customers (6-8Y)",
G3490&lt;=10,"Loyal Customers (9-10Y)"
)</f>
        <v>Growing Customers (3-5Y)</v>
      </c>
    </row>
    <row r="3491" spans="1:18" x14ac:dyDescent="0.35">
      <c r="A3491">
        <v>15809817</v>
      </c>
      <c r="B3491" t="s">
        <v>421</v>
      </c>
      <c r="C3491" t="s">
        <v>26</v>
      </c>
      <c r="D3491" t="s">
        <v>39</v>
      </c>
      <c r="E3491">
        <v>43</v>
      </c>
      <c r="F3491" t="s">
        <v>19</v>
      </c>
      <c r="G3491">
        <v>10</v>
      </c>
      <c r="H3491" s="4">
        <v>0</v>
      </c>
      <c r="I3491" t="s">
        <v>24</v>
      </c>
      <c r="J3491">
        <v>2</v>
      </c>
      <c r="K3491">
        <v>593</v>
      </c>
      <c r="L3491" t="s">
        <v>31</v>
      </c>
      <c r="M3491" t="s">
        <v>27</v>
      </c>
      <c r="N3491" t="s">
        <v>32</v>
      </c>
      <c r="O3491" s="4">
        <v>53478.02</v>
      </c>
      <c r="P3491" t="s">
        <v>28</v>
      </c>
      <c r="Q3491" t="str" cm="1">
        <f t="array" ref="Q3491">_xlfn.IFS(
O3491&lt;50000,"Low Salary (&lt;$50K)",
O3491&lt;90000,"Lower Middle ($50K-$90K)",
O3491&lt;130000,"Middle ($90K-$130K)",
O3491&lt;170000,"Upper Middle ($130K-$170K)",
O3491&gt;=170000,"High Salary (&gt;$170K)"
)</f>
        <v>Lower Middle ($50K-$90K)</v>
      </c>
      <c r="R3491" t="str" cm="1">
        <f t="array" ref="R3491">_xlfn.IFS(
G3491&lt;=2,"New Customers (0-2Y)",
G3491&lt;=5,"Growing Customers (3-5Y)",
G3491&lt;=8,"Established Customers (6-8Y)",
G3491&lt;=10,"Loyal Customers (9-10Y)"
)</f>
        <v>Loyal Customers (9-10Y)</v>
      </c>
    </row>
    <row r="3492" spans="1:18" x14ac:dyDescent="0.35">
      <c r="A3492">
        <v>15809137</v>
      </c>
      <c r="B3492" t="s">
        <v>560</v>
      </c>
      <c r="C3492" t="s">
        <v>17</v>
      </c>
      <c r="D3492" t="s">
        <v>39</v>
      </c>
      <c r="E3492">
        <v>29</v>
      </c>
      <c r="F3492" t="s">
        <v>43</v>
      </c>
      <c r="G3492">
        <v>6</v>
      </c>
      <c r="H3492" s="4">
        <v>0</v>
      </c>
      <c r="I3492" t="s">
        <v>24</v>
      </c>
      <c r="J3492">
        <v>1</v>
      </c>
      <c r="K3492">
        <v>453</v>
      </c>
      <c r="L3492" t="s">
        <v>44</v>
      </c>
      <c r="M3492" t="s">
        <v>27</v>
      </c>
      <c r="N3492" t="s">
        <v>32</v>
      </c>
      <c r="O3492" s="4">
        <v>198376.02</v>
      </c>
      <c r="P3492" t="s">
        <v>23</v>
      </c>
      <c r="Q3492" t="str" cm="1">
        <f t="array" ref="Q3492">_xlfn.IFS(
O3492&lt;50000,"Low Salary (&lt;$50K)",
O3492&lt;90000,"Lower Middle ($50K-$90K)",
O3492&lt;130000,"Middle ($90K-$130K)",
O3492&lt;170000,"Upper Middle ($130K-$170K)",
O3492&gt;=170000,"High Salary (&gt;$170K)"
)</f>
        <v>High Salary (&gt;$170K)</v>
      </c>
      <c r="R3492" t="str" cm="1">
        <f t="array" ref="R3492">_xlfn.IFS(
G3492&lt;=2,"New Customers (0-2Y)",
G3492&lt;=5,"Growing Customers (3-5Y)",
G3492&lt;=8,"Established Customers (6-8Y)",
G3492&lt;=10,"Loyal Customers (9-10Y)"
)</f>
        <v>Established Customers (6-8Y)</v>
      </c>
    </row>
    <row r="3493" spans="1:18" x14ac:dyDescent="0.35">
      <c r="A3493">
        <v>15751593</v>
      </c>
      <c r="B3493" t="s">
        <v>661</v>
      </c>
      <c r="C3493" t="s">
        <v>42</v>
      </c>
      <c r="D3493" t="s">
        <v>39</v>
      </c>
      <c r="E3493">
        <v>35</v>
      </c>
      <c r="F3493" t="s">
        <v>19</v>
      </c>
      <c r="G3493">
        <v>6</v>
      </c>
      <c r="H3493" s="4">
        <v>85668.59</v>
      </c>
      <c r="I3493" t="s">
        <v>29</v>
      </c>
      <c r="J3493">
        <v>1</v>
      </c>
      <c r="K3493">
        <v>570</v>
      </c>
      <c r="L3493" t="s">
        <v>31</v>
      </c>
      <c r="M3493" t="s">
        <v>21</v>
      </c>
      <c r="N3493" t="s">
        <v>32</v>
      </c>
      <c r="O3493" s="4">
        <v>105525.36</v>
      </c>
      <c r="P3493" t="s">
        <v>28</v>
      </c>
      <c r="Q3493" t="str" cm="1">
        <f t="array" ref="Q3493">_xlfn.IFS(
O3493&lt;50000,"Low Salary (&lt;$50K)",
O3493&lt;90000,"Lower Middle ($50K-$90K)",
O3493&lt;130000,"Middle ($90K-$130K)",
O3493&lt;170000,"Upper Middle ($130K-$170K)",
O3493&gt;=170000,"High Salary (&gt;$170K)"
)</f>
        <v>Middle ($90K-$130K)</v>
      </c>
      <c r="R3493" t="str" cm="1">
        <f t="array" ref="R3493">_xlfn.IFS(
G3493&lt;=2,"New Customers (0-2Y)",
G3493&lt;=5,"Growing Customers (3-5Y)",
G3493&lt;=8,"Established Customers (6-8Y)",
G3493&lt;=10,"Loyal Customers (9-10Y)"
)</f>
        <v>Established Customers (6-8Y)</v>
      </c>
    </row>
    <row r="3494" spans="1:18" x14ac:dyDescent="0.35">
      <c r="A3494">
        <v>15626491</v>
      </c>
      <c r="B3494" t="s">
        <v>267</v>
      </c>
      <c r="C3494" t="s">
        <v>17</v>
      </c>
      <c r="D3494" t="s">
        <v>18</v>
      </c>
      <c r="E3494">
        <v>45</v>
      </c>
      <c r="F3494" t="s">
        <v>19</v>
      </c>
      <c r="G3494">
        <v>7</v>
      </c>
      <c r="H3494" s="4">
        <v>57327.040000000001</v>
      </c>
      <c r="I3494" t="s">
        <v>29</v>
      </c>
      <c r="J3494">
        <v>1</v>
      </c>
      <c r="K3494">
        <v>655</v>
      </c>
      <c r="L3494" t="s">
        <v>20</v>
      </c>
      <c r="M3494" t="s">
        <v>27</v>
      </c>
      <c r="N3494" t="s">
        <v>22</v>
      </c>
      <c r="O3494" s="4">
        <v>47349</v>
      </c>
      <c r="P3494" t="s">
        <v>28</v>
      </c>
      <c r="Q3494" t="str" cm="1">
        <f t="array" ref="Q3494">_xlfn.IFS(
O3494&lt;50000,"Low Salary (&lt;$50K)",
O3494&lt;90000,"Lower Middle ($50K-$90K)",
O3494&lt;130000,"Middle ($90K-$130K)",
O3494&lt;170000,"Upper Middle ($130K-$170K)",
O3494&gt;=170000,"High Salary (&gt;$170K)"
)</f>
        <v>Low Salary (&lt;$50K)</v>
      </c>
      <c r="R3494" t="str" cm="1">
        <f t="array" ref="R3494">_xlfn.IFS(
G3494&lt;=2,"New Customers (0-2Y)",
G3494&lt;=5,"Growing Customers (3-5Y)",
G3494&lt;=8,"Established Customers (6-8Y)",
G3494&lt;=10,"Loyal Customers (9-10Y)"
)</f>
        <v>Established Customers (6-8Y)</v>
      </c>
    </row>
    <row r="3495" spans="1:18" x14ac:dyDescent="0.35">
      <c r="A3495">
        <v>15765461</v>
      </c>
      <c r="B3495" t="s">
        <v>1135</v>
      </c>
      <c r="C3495" t="s">
        <v>26</v>
      </c>
      <c r="D3495" t="s">
        <v>39</v>
      </c>
      <c r="E3495">
        <v>47</v>
      </c>
      <c r="F3495" t="s">
        <v>19</v>
      </c>
      <c r="G3495">
        <v>3</v>
      </c>
      <c r="H3495" s="4">
        <v>0</v>
      </c>
      <c r="I3495" t="s">
        <v>24</v>
      </c>
      <c r="J3495">
        <v>2</v>
      </c>
      <c r="K3495">
        <v>632</v>
      </c>
      <c r="L3495" t="s">
        <v>20</v>
      </c>
      <c r="M3495" t="s">
        <v>21</v>
      </c>
      <c r="N3495" t="s">
        <v>32</v>
      </c>
      <c r="O3495" s="4">
        <v>178822.32</v>
      </c>
      <c r="P3495" t="s">
        <v>28</v>
      </c>
      <c r="Q3495" t="str" cm="1">
        <f t="array" ref="Q3495">_xlfn.IFS(
O3495&lt;50000,"Low Salary (&lt;$50K)",
O3495&lt;90000,"Lower Middle ($50K-$90K)",
O3495&lt;130000,"Middle ($90K-$130K)",
O3495&lt;170000,"Upper Middle ($130K-$170K)",
O3495&gt;=170000,"High Salary (&gt;$170K)"
)</f>
        <v>High Salary (&gt;$170K)</v>
      </c>
      <c r="R3495" t="str" cm="1">
        <f t="array" ref="R3495">_xlfn.IFS(
G3495&lt;=2,"New Customers (0-2Y)",
G3495&lt;=5,"Growing Customers (3-5Y)",
G3495&lt;=8,"Established Customers (6-8Y)",
G3495&lt;=10,"Loyal Customers (9-10Y)"
)</f>
        <v>Growing Customers (3-5Y)</v>
      </c>
    </row>
    <row r="3496" spans="1:18" x14ac:dyDescent="0.35">
      <c r="A3496">
        <v>15568120</v>
      </c>
      <c r="B3496" t="s">
        <v>1699</v>
      </c>
      <c r="C3496" t="s">
        <v>17</v>
      </c>
      <c r="D3496" t="s">
        <v>18</v>
      </c>
      <c r="E3496">
        <v>37</v>
      </c>
      <c r="F3496" t="s">
        <v>19</v>
      </c>
      <c r="G3496">
        <v>7</v>
      </c>
      <c r="H3496" s="4">
        <v>69609.850000000006</v>
      </c>
      <c r="I3496" t="s">
        <v>29</v>
      </c>
      <c r="J3496">
        <v>1</v>
      </c>
      <c r="K3496">
        <v>681</v>
      </c>
      <c r="L3496" t="s">
        <v>35</v>
      </c>
      <c r="M3496" t="s">
        <v>21</v>
      </c>
      <c r="N3496" t="s">
        <v>22</v>
      </c>
      <c r="O3496" s="4">
        <v>72127.83</v>
      </c>
      <c r="P3496" t="s">
        <v>28</v>
      </c>
      <c r="Q3496" t="str" cm="1">
        <f t="array" ref="Q3496">_xlfn.IFS(
O3496&lt;50000,"Low Salary (&lt;$50K)",
O3496&lt;90000,"Lower Middle ($50K-$90K)",
O3496&lt;130000,"Middle ($90K-$130K)",
O3496&lt;170000,"Upper Middle ($130K-$170K)",
O3496&gt;=170000,"High Salary (&gt;$170K)"
)</f>
        <v>Lower Middle ($50K-$90K)</v>
      </c>
      <c r="R3496" t="str" cm="1">
        <f t="array" ref="R3496">_xlfn.IFS(
G3496&lt;=2,"New Customers (0-2Y)",
G3496&lt;=5,"Growing Customers (3-5Y)",
G3496&lt;=8,"Established Customers (6-8Y)",
G3496&lt;=10,"Loyal Customers (9-10Y)"
)</f>
        <v>Established Customers (6-8Y)</v>
      </c>
    </row>
    <row r="3497" spans="1:18" x14ac:dyDescent="0.35">
      <c r="A3497">
        <v>15787161</v>
      </c>
      <c r="B3497" t="s">
        <v>404</v>
      </c>
      <c r="C3497" t="s">
        <v>42</v>
      </c>
      <c r="D3497" t="s">
        <v>39</v>
      </c>
      <c r="E3497">
        <v>46</v>
      </c>
      <c r="F3497" t="s">
        <v>19</v>
      </c>
      <c r="G3497">
        <v>4</v>
      </c>
      <c r="H3497" s="4">
        <v>129269.27</v>
      </c>
      <c r="I3497" t="s">
        <v>33</v>
      </c>
      <c r="J3497">
        <v>1</v>
      </c>
      <c r="K3497">
        <v>591</v>
      </c>
      <c r="L3497" t="s">
        <v>31</v>
      </c>
      <c r="M3497" t="s">
        <v>21</v>
      </c>
      <c r="N3497" t="s">
        <v>32</v>
      </c>
      <c r="O3497" s="4">
        <v>163504.32999999999</v>
      </c>
      <c r="P3497" t="s">
        <v>28</v>
      </c>
      <c r="Q3497" t="str" cm="1">
        <f t="array" ref="Q3497">_xlfn.IFS(
O3497&lt;50000,"Low Salary (&lt;$50K)",
O3497&lt;90000,"Lower Middle ($50K-$90K)",
O3497&lt;130000,"Middle ($90K-$130K)",
O3497&lt;170000,"Upper Middle ($130K-$170K)",
O3497&gt;=170000,"High Salary (&gt;$170K)"
)</f>
        <v>Upper Middle ($130K-$170K)</v>
      </c>
      <c r="R3497" t="str" cm="1">
        <f t="array" ref="R3497">_xlfn.IFS(
G3497&lt;=2,"New Customers (0-2Y)",
G3497&lt;=5,"Growing Customers (3-5Y)",
G3497&lt;=8,"Established Customers (6-8Y)",
G3497&lt;=10,"Loyal Customers (9-10Y)"
)</f>
        <v>Growing Customers (3-5Y)</v>
      </c>
    </row>
    <row r="3498" spans="1:18" x14ac:dyDescent="0.35">
      <c r="A3498">
        <v>15812324</v>
      </c>
      <c r="B3498" t="s">
        <v>459</v>
      </c>
      <c r="C3498" t="s">
        <v>17</v>
      </c>
      <c r="D3498" t="s">
        <v>39</v>
      </c>
      <c r="E3498">
        <v>27</v>
      </c>
      <c r="F3498" t="s">
        <v>43</v>
      </c>
      <c r="G3498">
        <v>1</v>
      </c>
      <c r="H3498" s="4">
        <v>0</v>
      </c>
      <c r="I3498" t="s">
        <v>24</v>
      </c>
      <c r="J3498">
        <v>2</v>
      </c>
      <c r="K3498">
        <v>779</v>
      </c>
      <c r="L3498" t="s">
        <v>35</v>
      </c>
      <c r="M3498" t="s">
        <v>21</v>
      </c>
      <c r="N3498" t="s">
        <v>22</v>
      </c>
      <c r="O3498" s="4">
        <v>190623.02</v>
      </c>
      <c r="P3498" t="s">
        <v>28</v>
      </c>
      <c r="Q3498" t="str" cm="1">
        <f t="array" ref="Q3498">_xlfn.IFS(
O3498&lt;50000,"Low Salary (&lt;$50K)",
O3498&lt;90000,"Lower Middle ($50K-$90K)",
O3498&lt;130000,"Middle ($90K-$130K)",
O3498&lt;170000,"Upper Middle ($130K-$170K)",
O3498&gt;=170000,"High Salary (&gt;$170K)"
)</f>
        <v>High Salary (&gt;$170K)</v>
      </c>
      <c r="R3498" t="str" cm="1">
        <f t="array" ref="R3498">_xlfn.IFS(
G3498&lt;=2,"New Customers (0-2Y)",
G3498&lt;=5,"Growing Customers (3-5Y)",
G3498&lt;=8,"Established Customers (6-8Y)",
G3498&lt;=10,"Loyal Customers (9-10Y)"
)</f>
        <v>New Customers (0-2Y)</v>
      </c>
    </row>
    <row r="3499" spans="1:18" x14ac:dyDescent="0.35">
      <c r="A3499">
        <v>15588944</v>
      </c>
      <c r="B3499" t="s">
        <v>1700</v>
      </c>
      <c r="C3499" t="s">
        <v>17</v>
      </c>
      <c r="D3499" t="s">
        <v>18</v>
      </c>
      <c r="E3499">
        <v>63</v>
      </c>
      <c r="F3499" t="s">
        <v>2967</v>
      </c>
      <c r="G3499">
        <v>1</v>
      </c>
      <c r="H3499" s="4">
        <v>165350.60999999999</v>
      </c>
      <c r="I3499" t="s">
        <v>33</v>
      </c>
      <c r="J3499">
        <v>2</v>
      </c>
      <c r="K3499">
        <v>456</v>
      </c>
      <c r="L3499" t="s">
        <v>44</v>
      </c>
      <c r="M3499" t="s">
        <v>27</v>
      </c>
      <c r="N3499" t="s">
        <v>32</v>
      </c>
      <c r="O3499" s="4">
        <v>140758.07</v>
      </c>
      <c r="P3499" t="s">
        <v>23</v>
      </c>
      <c r="Q3499" t="str" cm="1">
        <f t="array" ref="Q3499">_xlfn.IFS(
O3499&lt;50000,"Low Salary (&lt;$50K)",
O3499&lt;90000,"Lower Middle ($50K-$90K)",
O3499&lt;130000,"Middle ($90K-$130K)",
O3499&lt;170000,"Upper Middle ($130K-$170K)",
O3499&gt;=170000,"High Salary (&gt;$170K)"
)</f>
        <v>Upper Middle ($130K-$170K)</v>
      </c>
      <c r="R3499" t="str" cm="1">
        <f t="array" ref="R3499">_xlfn.IFS(
G3499&lt;=2,"New Customers (0-2Y)",
G3499&lt;=5,"Growing Customers (3-5Y)",
G3499&lt;=8,"Established Customers (6-8Y)",
G3499&lt;=10,"Loyal Customers (9-10Y)"
)</f>
        <v>New Customers (0-2Y)</v>
      </c>
    </row>
    <row r="3500" spans="1:18" x14ac:dyDescent="0.35">
      <c r="A3500">
        <v>15694253</v>
      </c>
      <c r="B3500" t="s">
        <v>763</v>
      </c>
      <c r="C3500" t="s">
        <v>17</v>
      </c>
      <c r="D3500" t="s">
        <v>18</v>
      </c>
      <c r="E3500">
        <v>41</v>
      </c>
      <c r="F3500" t="s">
        <v>19</v>
      </c>
      <c r="G3500">
        <v>7</v>
      </c>
      <c r="H3500" s="4">
        <v>152105.57</v>
      </c>
      <c r="I3500" t="s">
        <v>33</v>
      </c>
      <c r="J3500">
        <v>2</v>
      </c>
      <c r="K3500">
        <v>686</v>
      </c>
      <c r="L3500" t="s">
        <v>35</v>
      </c>
      <c r="M3500" t="s">
        <v>27</v>
      </c>
      <c r="N3500" t="s">
        <v>22</v>
      </c>
      <c r="O3500" s="4">
        <v>132374.41</v>
      </c>
      <c r="P3500" t="s">
        <v>28</v>
      </c>
      <c r="Q3500" t="str" cm="1">
        <f t="array" ref="Q3500">_xlfn.IFS(
O3500&lt;50000,"Low Salary (&lt;$50K)",
O3500&lt;90000,"Lower Middle ($50K-$90K)",
O3500&lt;130000,"Middle ($90K-$130K)",
O3500&lt;170000,"Upper Middle ($130K-$170K)",
O3500&gt;=170000,"High Salary (&gt;$170K)"
)</f>
        <v>Upper Middle ($130K-$170K)</v>
      </c>
      <c r="R3500" t="str" cm="1">
        <f t="array" ref="R3500">_xlfn.IFS(
G3500&lt;=2,"New Customers (0-2Y)",
G3500&lt;=5,"Growing Customers (3-5Y)",
G3500&lt;=8,"Established Customers (6-8Y)",
G3500&lt;=10,"Loyal Customers (9-10Y)"
)</f>
        <v>Established Customers (6-8Y)</v>
      </c>
    </row>
    <row r="3501" spans="1:18" x14ac:dyDescent="0.35">
      <c r="A3501">
        <v>15759566</v>
      </c>
      <c r="B3501" t="s">
        <v>1701</v>
      </c>
      <c r="C3501" t="s">
        <v>17</v>
      </c>
      <c r="D3501" t="s">
        <v>39</v>
      </c>
      <c r="E3501">
        <v>74</v>
      </c>
      <c r="F3501" t="s">
        <v>2967</v>
      </c>
      <c r="G3501">
        <v>10</v>
      </c>
      <c r="H3501" s="4">
        <v>0</v>
      </c>
      <c r="I3501" t="s">
        <v>24</v>
      </c>
      <c r="J3501">
        <v>2</v>
      </c>
      <c r="K3501">
        <v>617</v>
      </c>
      <c r="L3501" t="s">
        <v>20</v>
      </c>
      <c r="M3501" t="s">
        <v>21</v>
      </c>
      <c r="N3501" t="s">
        <v>22</v>
      </c>
      <c r="O3501" s="4">
        <v>53949.98</v>
      </c>
      <c r="P3501" t="s">
        <v>28</v>
      </c>
      <c r="Q3501" t="str" cm="1">
        <f t="array" ref="Q3501">_xlfn.IFS(
O3501&lt;50000,"Low Salary (&lt;$50K)",
O3501&lt;90000,"Lower Middle ($50K-$90K)",
O3501&lt;130000,"Middle ($90K-$130K)",
O3501&lt;170000,"Upper Middle ($130K-$170K)",
O3501&gt;=170000,"High Salary (&gt;$170K)"
)</f>
        <v>Lower Middle ($50K-$90K)</v>
      </c>
      <c r="R3501" t="str" cm="1">
        <f t="array" ref="R3501">_xlfn.IFS(
G3501&lt;=2,"New Customers (0-2Y)",
G3501&lt;=5,"Growing Customers (3-5Y)",
G3501&lt;=8,"Established Customers (6-8Y)",
G3501&lt;=10,"Loyal Customers (9-10Y)"
)</f>
        <v>Loyal Customers (9-10Y)</v>
      </c>
    </row>
    <row r="3502" spans="1:18" x14ac:dyDescent="0.35">
      <c r="A3502">
        <v>15675675</v>
      </c>
      <c r="B3502" t="s">
        <v>1702</v>
      </c>
      <c r="C3502" t="s">
        <v>17</v>
      </c>
      <c r="D3502" t="s">
        <v>18</v>
      </c>
      <c r="E3502">
        <v>32</v>
      </c>
      <c r="F3502" t="s">
        <v>19</v>
      </c>
      <c r="G3502">
        <v>5</v>
      </c>
      <c r="H3502" s="4">
        <v>106290.64</v>
      </c>
      <c r="I3502" t="s">
        <v>33</v>
      </c>
      <c r="J3502">
        <v>1</v>
      </c>
      <c r="K3502">
        <v>850</v>
      </c>
      <c r="L3502" t="s">
        <v>37</v>
      </c>
      <c r="M3502" t="s">
        <v>21</v>
      </c>
      <c r="N3502" t="s">
        <v>32</v>
      </c>
      <c r="O3502" s="4">
        <v>121982.73</v>
      </c>
      <c r="P3502" t="s">
        <v>28</v>
      </c>
      <c r="Q3502" t="str" cm="1">
        <f t="array" ref="Q3502">_xlfn.IFS(
O3502&lt;50000,"Low Salary (&lt;$50K)",
O3502&lt;90000,"Lower Middle ($50K-$90K)",
O3502&lt;130000,"Middle ($90K-$130K)",
O3502&lt;170000,"Upper Middle ($130K-$170K)",
O3502&gt;=170000,"High Salary (&gt;$170K)"
)</f>
        <v>Middle ($90K-$130K)</v>
      </c>
      <c r="R3502" t="str" cm="1">
        <f t="array" ref="R3502">_xlfn.IFS(
G3502&lt;=2,"New Customers (0-2Y)",
G3502&lt;=5,"Growing Customers (3-5Y)",
G3502&lt;=8,"Established Customers (6-8Y)",
G3502&lt;=10,"Loyal Customers (9-10Y)"
)</f>
        <v>Growing Customers (3-5Y)</v>
      </c>
    </row>
    <row r="3503" spans="1:18" x14ac:dyDescent="0.35">
      <c r="A3503">
        <v>15802060</v>
      </c>
      <c r="B3503" t="s">
        <v>500</v>
      </c>
      <c r="C3503" t="s">
        <v>42</v>
      </c>
      <c r="D3503" t="s">
        <v>18</v>
      </c>
      <c r="E3503">
        <v>30</v>
      </c>
      <c r="F3503" t="s">
        <v>19</v>
      </c>
      <c r="G3503">
        <v>10</v>
      </c>
      <c r="H3503" s="4">
        <v>100548.67</v>
      </c>
      <c r="I3503" t="s">
        <v>33</v>
      </c>
      <c r="J3503">
        <v>2</v>
      </c>
      <c r="K3503">
        <v>646</v>
      </c>
      <c r="L3503" t="s">
        <v>20</v>
      </c>
      <c r="M3503" t="s">
        <v>27</v>
      </c>
      <c r="N3503" t="s">
        <v>32</v>
      </c>
      <c r="O3503" s="4">
        <v>136983.76999999999</v>
      </c>
      <c r="P3503" t="s">
        <v>28</v>
      </c>
      <c r="Q3503" t="str" cm="1">
        <f t="array" ref="Q3503">_xlfn.IFS(
O3503&lt;50000,"Low Salary (&lt;$50K)",
O3503&lt;90000,"Lower Middle ($50K-$90K)",
O3503&lt;130000,"Middle ($90K-$130K)",
O3503&lt;170000,"Upper Middle ($130K-$170K)",
O3503&gt;=170000,"High Salary (&gt;$170K)"
)</f>
        <v>Upper Middle ($130K-$170K)</v>
      </c>
      <c r="R3503" t="str" cm="1">
        <f t="array" ref="R3503">_xlfn.IFS(
G3503&lt;=2,"New Customers (0-2Y)",
G3503&lt;=5,"Growing Customers (3-5Y)",
G3503&lt;=8,"Established Customers (6-8Y)",
G3503&lt;=10,"Loyal Customers (9-10Y)"
)</f>
        <v>Loyal Customers (9-10Y)</v>
      </c>
    </row>
    <row r="3504" spans="1:18" x14ac:dyDescent="0.35">
      <c r="A3504">
        <v>15660505</v>
      </c>
      <c r="B3504" t="s">
        <v>620</v>
      </c>
      <c r="C3504" t="s">
        <v>42</v>
      </c>
      <c r="D3504" t="s">
        <v>39</v>
      </c>
      <c r="E3504">
        <v>46</v>
      </c>
      <c r="F3504" t="s">
        <v>19</v>
      </c>
      <c r="G3504">
        <v>2</v>
      </c>
      <c r="H3504" s="4">
        <v>106344.95</v>
      </c>
      <c r="I3504" t="s">
        <v>33</v>
      </c>
      <c r="J3504">
        <v>1</v>
      </c>
      <c r="K3504">
        <v>735</v>
      </c>
      <c r="L3504" t="s">
        <v>35</v>
      </c>
      <c r="M3504" t="s">
        <v>21</v>
      </c>
      <c r="N3504" t="s">
        <v>32</v>
      </c>
      <c r="O3504" s="4">
        <v>114371.33</v>
      </c>
      <c r="P3504" t="s">
        <v>23</v>
      </c>
      <c r="Q3504" t="str" cm="1">
        <f t="array" ref="Q3504">_xlfn.IFS(
O3504&lt;50000,"Low Salary (&lt;$50K)",
O3504&lt;90000,"Lower Middle ($50K-$90K)",
O3504&lt;130000,"Middle ($90K-$130K)",
O3504&lt;170000,"Upper Middle ($130K-$170K)",
O3504&gt;=170000,"High Salary (&gt;$170K)"
)</f>
        <v>Middle ($90K-$130K)</v>
      </c>
      <c r="R3504" t="str" cm="1">
        <f t="array" ref="R3504">_xlfn.IFS(
G3504&lt;=2,"New Customers (0-2Y)",
G3504&lt;=5,"Growing Customers (3-5Y)",
G3504&lt;=8,"Established Customers (6-8Y)",
G3504&lt;=10,"Loyal Customers (9-10Y)"
)</f>
        <v>New Customers (0-2Y)</v>
      </c>
    </row>
    <row r="3505" spans="1:18" x14ac:dyDescent="0.35">
      <c r="A3505">
        <v>15782630</v>
      </c>
      <c r="B3505" t="s">
        <v>411</v>
      </c>
      <c r="C3505" t="s">
        <v>17</v>
      </c>
      <c r="D3505" t="s">
        <v>39</v>
      </c>
      <c r="E3505">
        <v>35</v>
      </c>
      <c r="F3505" t="s">
        <v>19</v>
      </c>
      <c r="G3505">
        <v>5</v>
      </c>
      <c r="H3505" s="4">
        <v>137482.19</v>
      </c>
      <c r="I3505" t="s">
        <v>33</v>
      </c>
      <c r="J3505">
        <v>1</v>
      </c>
      <c r="K3505">
        <v>543</v>
      </c>
      <c r="L3505" t="s">
        <v>31</v>
      </c>
      <c r="M3505" t="s">
        <v>27</v>
      </c>
      <c r="N3505" t="s">
        <v>32</v>
      </c>
      <c r="O3505" s="4">
        <v>62389.35</v>
      </c>
      <c r="P3505" t="s">
        <v>28</v>
      </c>
      <c r="Q3505" t="str" cm="1">
        <f t="array" ref="Q3505">_xlfn.IFS(
O3505&lt;50000,"Low Salary (&lt;$50K)",
O3505&lt;90000,"Lower Middle ($50K-$90K)",
O3505&lt;130000,"Middle ($90K-$130K)",
O3505&lt;170000,"Upper Middle ($130K-$170K)",
O3505&gt;=170000,"High Salary (&gt;$170K)"
)</f>
        <v>Lower Middle ($50K-$90K)</v>
      </c>
      <c r="R3505" t="str" cm="1">
        <f t="array" ref="R3505">_xlfn.IFS(
G3505&lt;=2,"New Customers (0-2Y)",
G3505&lt;=5,"Growing Customers (3-5Y)",
G3505&lt;=8,"Established Customers (6-8Y)",
G3505&lt;=10,"Loyal Customers (9-10Y)"
)</f>
        <v>Growing Customers (3-5Y)</v>
      </c>
    </row>
    <row r="3506" spans="1:18" x14ac:dyDescent="0.35">
      <c r="A3506">
        <v>15700710</v>
      </c>
      <c r="B3506" t="s">
        <v>1703</v>
      </c>
      <c r="C3506" t="s">
        <v>17</v>
      </c>
      <c r="D3506" t="s">
        <v>18</v>
      </c>
      <c r="E3506">
        <v>37</v>
      </c>
      <c r="F3506" t="s">
        <v>19</v>
      </c>
      <c r="G3506">
        <v>3</v>
      </c>
      <c r="H3506" s="4">
        <v>116465.53</v>
      </c>
      <c r="I3506" t="s">
        <v>33</v>
      </c>
      <c r="J3506">
        <v>1</v>
      </c>
      <c r="K3506">
        <v>490</v>
      </c>
      <c r="L3506" t="s">
        <v>44</v>
      </c>
      <c r="M3506" t="s">
        <v>27</v>
      </c>
      <c r="N3506" t="s">
        <v>22</v>
      </c>
      <c r="O3506" s="4">
        <v>24435.77</v>
      </c>
      <c r="P3506" t="s">
        <v>28</v>
      </c>
      <c r="Q3506" t="str" cm="1">
        <f t="array" ref="Q3506">_xlfn.IFS(
O3506&lt;50000,"Low Salary (&lt;$50K)",
O3506&lt;90000,"Lower Middle ($50K-$90K)",
O3506&lt;130000,"Middle ($90K-$130K)",
O3506&lt;170000,"Upper Middle ($130K-$170K)",
O3506&gt;=170000,"High Salary (&gt;$170K)"
)</f>
        <v>Low Salary (&lt;$50K)</v>
      </c>
      <c r="R3506" t="str" cm="1">
        <f t="array" ref="R3506">_xlfn.IFS(
G3506&lt;=2,"New Customers (0-2Y)",
G3506&lt;=5,"Growing Customers (3-5Y)",
G3506&lt;=8,"Established Customers (6-8Y)",
G3506&lt;=10,"Loyal Customers (9-10Y)"
)</f>
        <v>Growing Customers (3-5Y)</v>
      </c>
    </row>
    <row r="3507" spans="1:18" x14ac:dyDescent="0.35">
      <c r="A3507">
        <v>15742834</v>
      </c>
      <c r="B3507" t="s">
        <v>266</v>
      </c>
      <c r="C3507" t="s">
        <v>17</v>
      </c>
      <c r="D3507" t="s">
        <v>39</v>
      </c>
      <c r="E3507">
        <v>45</v>
      </c>
      <c r="F3507" t="s">
        <v>19</v>
      </c>
      <c r="G3507">
        <v>1</v>
      </c>
      <c r="H3507" s="4">
        <v>0</v>
      </c>
      <c r="I3507" t="s">
        <v>24</v>
      </c>
      <c r="J3507">
        <v>1</v>
      </c>
      <c r="K3507">
        <v>640</v>
      </c>
      <c r="L3507" t="s">
        <v>20</v>
      </c>
      <c r="M3507" t="s">
        <v>21</v>
      </c>
      <c r="N3507" t="s">
        <v>22</v>
      </c>
      <c r="O3507" s="4">
        <v>10908.33</v>
      </c>
      <c r="P3507" t="s">
        <v>28</v>
      </c>
      <c r="Q3507" t="str" cm="1">
        <f t="array" ref="Q3507">_xlfn.IFS(
O3507&lt;50000,"Low Salary (&lt;$50K)",
O3507&lt;90000,"Lower Middle ($50K-$90K)",
O3507&lt;130000,"Middle ($90K-$130K)",
O3507&lt;170000,"Upper Middle ($130K-$170K)",
O3507&gt;=170000,"High Salary (&gt;$170K)"
)</f>
        <v>Low Salary (&lt;$50K)</v>
      </c>
      <c r="R3507" t="str" cm="1">
        <f t="array" ref="R3507">_xlfn.IFS(
G3507&lt;=2,"New Customers (0-2Y)",
G3507&lt;=5,"Growing Customers (3-5Y)",
G3507&lt;=8,"Established Customers (6-8Y)",
G3507&lt;=10,"Loyal Customers (9-10Y)"
)</f>
        <v>New Customers (0-2Y)</v>
      </c>
    </row>
    <row r="3508" spans="1:18" x14ac:dyDescent="0.35">
      <c r="A3508">
        <v>15806511</v>
      </c>
      <c r="B3508" t="s">
        <v>1704</v>
      </c>
      <c r="C3508" t="s">
        <v>26</v>
      </c>
      <c r="D3508" t="s">
        <v>39</v>
      </c>
      <c r="E3508">
        <v>45</v>
      </c>
      <c r="F3508" t="s">
        <v>19</v>
      </c>
      <c r="G3508">
        <v>10</v>
      </c>
      <c r="H3508" s="4">
        <v>0</v>
      </c>
      <c r="I3508" t="s">
        <v>24</v>
      </c>
      <c r="J3508">
        <v>2</v>
      </c>
      <c r="K3508">
        <v>445</v>
      </c>
      <c r="L3508" t="s">
        <v>44</v>
      </c>
      <c r="M3508" t="s">
        <v>27</v>
      </c>
      <c r="N3508" t="s">
        <v>22</v>
      </c>
      <c r="O3508" s="4">
        <v>90977.48</v>
      </c>
      <c r="P3508" t="s">
        <v>28</v>
      </c>
      <c r="Q3508" t="str" cm="1">
        <f t="array" ref="Q3508">_xlfn.IFS(
O3508&lt;50000,"Low Salary (&lt;$50K)",
O3508&lt;90000,"Lower Middle ($50K-$90K)",
O3508&lt;130000,"Middle ($90K-$130K)",
O3508&lt;170000,"Upper Middle ($130K-$170K)",
O3508&gt;=170000,"High Salary (&gt;$170K)"
)</f>
        <v>Middle ($90K-$130K)</v>
      </c>
      <c r="R3508" t="str" cm="1">
        <f t="array" ref="R3508">_xlfn.IFS(
G3508&lt;=2,"New Customers (0-2Y)",
G3508&lt;=5,"Growing Customers (3-5Y)",
G3508&lt;=8,"Established Customers (6-8Y)",
G3508&lt;=10,"Loyal Customers (9-10Y)"
)</f>
        <v>Loyal Customers (9-10Y)</v>
      </c>
    </row>
    <row r="3509" spans="1:18" x14ac:dyDescent="0.35">
      <c r="A3509">
        <v>15608166</v>
      </c>
      <c r="B3509" t="s">
        <v>520</v>
      </c>
      <c r="C3509" t="s">
        <v>17</v>
      </c>
      <c r="D3509" t="s">
        <v>39</v>
      </c>
      <c r="E3509">
        <v>36</v>
      </c>
      <c r="F3509" t="s">
        <v>19</v>
      </c>
      <c r="G3509">
        <v>9</v>
      </c>
      <c r="H3509" s="4">
        <v>127637.92</v>
      </c>
      <c r="I3509" t="s">
        <v>33</v>
      </c>
      <c r="J3509">
        <v>1</v>
      </c>
      <c r="K3509">
        <v>761</v>
      </c>
      <c r="L3509" t="s">
        <v>35</v>
      </c>
      <c r="M3509" t="s">
        <v>21</v>
      </c>
      <c r="N3509" t="s">
        <v>22</v>
      </c>
      <c r="O3509" s="4">
        <v>81062.929999999993</v>
      </c>
      <c r="P3509" t="s">
        <v>28</v>
      </c>
      <c r="Q3509" t="str" cm="1">
        <f t="array" ref="Q3509">_xlfn.IFS(
O3509&lt;50000,"Low Salary (&lt;$50K)",
O3509&lt;90000,"Lower Middle ($50K-$90K)",
O3509&lt;130000,"Middle ($90K-$130K)",
O3509&lt;170000,"Upper Middle ($130K-$170K)",
O3509&gt;=170000,"High Salary (&gt;$170K)"
)</f>
        <v>Lower Middle ($50K-$90K)</v>
      </c>
      <c r="R3509" t="str" cm="1">
        <f t="array" ref="R3509">_xlfn.IFS(
G3509&lt;=2,"New Customers (0-2Y)",
G3509&lt;=5,"Growing Customers (3-5Y)",
G3509&lt;=8,"Established Customers (6-8Y)",
G3509&lt;=10,"Loyal Customers (9-10Y)"
)</f>
        <v>Loyal Customers (9-10Y)</v>
      </c>
    </row>
    <row r="3510" spans="1:18" x14ac:dyDescent="0.35">
      <c r="A3510">
        <v>15614230</v>
      </c>
      <c r="B3510" t="s">
        <v>933</v>
      </c>
      <c r="C3510" t="s">
        <v>17</v>
      </c>
      <c r="D3510" t="s">
        <v>18</v>
      </c>
      <c r="E3510">
        <v>34</v>
      </c>
      <c r="F3510" t="s">
        <v>19</v>
      </c>
      <c r="G3510">
        <v>3</v>
      </c>
      <c r="H3510" s="4">
        <v>0</v>
      </c>
      <c r="I3510" t="s">
        <v>24</v>
      </c>
      <c r="J3510">
        <v>2</v>
      </c>
      <c r="K3510">
        <v>426</v>
      </c>
      <c r="L3510" t="s">
        <v>44</v>
      </c>
      <c r="M3510" t="s">
        <v>21</v>
      </c>
      <c r="N3510" t="s">
        <v>22</v>
      </c>
      <c r="O3510" s="4">
        <v>61230.83</v>
      </c>
      <c r="P3510" t="s">
        <v>28</v>
      </c>
      <c r="Q3510" t="str" cm="1">
        <f t="array" ref="Q3510">_xlfn.IFS(
O3510&lt;50000,"Low Salary (&lt;$50K)",
O3510&lt;90000,"Lower Middle ($50K-$90K)",
O3510&lt;130000,"Middle ($90K-$130K)",
O3510&lt;170000,"Upper Middle ($130K-$170K)",
O3510&gt;=170000,"High Salary (&gt;$170K)"
)</f>
        <v>Lower Middle ($50K-$90K)</v>
      </c>
      <c r="R3510" t="str" cm="1">
        <f t="array" ref="R3510">_xlfn.IFS(
G3510&lt;=2,"New Customers (0-2Y)",
G3510&lt;=5,"Growing Customers (3-5Y)",
G3510&lt;=8,"Established Customers (6-8Y)",
G3510&lt;=10,"Loyal Customers (9-10Y)"
)</f>
        <v>Growing Customers (3-5Y)</v>
      </c>
    </row>
    <row r="3511" spans="1:18" x14ac:dyDescent="0.35">
      <c r="A3511">
        <v>15729958</v>
      </c>
      <c r="B3511" t="s">
        <v>187</v>
      </c>
      <c r="C3511" t="s">
        <v>17</v>
      </c>
      <c r="D3511" t="s">
        <v>39</v>
      </c>
      <c r="E3511">
        <v>37</v>
      </c>
      <c r="F3511" t="s">
        <v>19</v>
      </c>
      <c r="G3511">
        <v>1</v>
      </c>
      <c r="H3511" s="4">
        <v>0</v>
      </c>
      <c r="I3511" t="s">
        <v>24</v>
      </c>
      <c r="J3511">
        <v>1</v>
      </c>
      <c r="K3511">
        <v>777</v>
      </c>
      <c r="L3511" t="s">
        <v>35</v>
      </c>
      <c r="M3511" t="s">
        <v>21</v>
      </c>
      <c r="N3511" t="s">
        <v>22</v>
      </c>
      <c r="O3511" s="4">
        <v>126837.72</v>
      </c>
      <c r="P3511" t="s">
        <v>28</v>
      </c>
      <c r="Q3511" t="str" cm="1">
        <f t="array" ref="Q3511">_xlfn.IFS(
O3511&lt;50000,"Low Salary (&lt;$50K)",
O3511&lt;90000,"Lower Middle ($50K-$90K)",
O3511&lt;130000,"Middle ($90K-$130K)",
O3511&lt;170000,"Upper Middle ($130K-$170K)",
O3511&gt;=170000,"High Salary (&gt;$170K)"
)</f>
        <v>Middle ($90K-$130K)</v>
      </c>
      <c r="R3511" t="str" cm="1">
        <f t="array" ref="R3511">_xlfn.IFS(
G3511&lt;=2,"New Customers (0-2Y)",
G3511&lt;=5,"Growing Customers (3-5Y)",
G3511&lt;=8,"Established Customers (6-8Y)",
G3511&lt;=10,"Loyal Customers (9-10Y)"
)</f>
        <v>New Customers (0-2Y)</v>
      </c>
    </row>
    <row r="3512" spans="1:18" x14ac:dyDescent="0.35">
      <c r="A3512">
        <v>15800814</v>
      </c>
      <c r="B3512" t="s">
        <v>763</v>
      </c>
      <c r="C3512" t="s">
        <v>17</v>
      </c>
      <c r="D3512" t="s">
        <v>39</v>
      </c>
      <c r="E3512">
        <v>35</v>
      </c>
      <c r="F3512" t="s">
        <v>19</v>
      </c>
      <c r="G3512">
        <v>2</v>
      </c>
      <c r="H3512" s="4">
        <v>81951.740000000005</v>
      </c>
      <c r="I3512" t="s">
        <v>29</v>
      </c>
      <c r="J3512">
        <v>2</v>
      </c>
      <c r="K3512">
        <v>534</v>
      </c>
      <c r="L3512" t="s">
        <v>31</v>
      </c>
      <c r="M3512" t="s">
        <v>21</v>
      </c>
      <c r="N3512" t="s">
        <v>32</v>
      </c>
      <c r="O3512" s="4">
        <v>115668.53</v>
      </c>
      <c r="P3512" t="s">
        <v>28</v>
      </c>
      <c r="Q3512" t="str" cm="1">
        <f t="array" ref="Q3512">_xlfn.IFS(
O3512&lt;50000,"Low Salary (&lt;$50K)",
O3512&lt;90000,"Lower Middle ($50K-$90K)",
O3512&lt;130000,"Middle ($90K-$130K)",
O3512&lt;170000,"Upper Middle ($130K-$170K)",
O3512&gt;=170000,"High Salary (&gt;$170K)"
)</f>
        <v>Middle ($90K-$130K)</v>
      </c>
      <c r="R3512" t="str" cm="1">
        <f t="array" ref="R3512">_xlfn.IFS(
G3512&lt;=2,"New Customers (0-2Y)",
G3512&lt;=5,"Growing Customers (3-5Y)",
G3512&lt;=8,"Established Customers (6-8Y)",
G3512&lt;=10,"Loyal Customers (9-10Y)"
)</f>
        <v>New Customers (0-2Y)</v>
      </c>
    </row>
    <row r="3513" spans="1:18" x14ac:dyDescent="0.35">
      <c r="A3513">
        <v>15674727</v>
      </c>
      <c r="B3513" t="s">
        <v>491</v>
      </c>
      <c r="C3513" t="s">
        <v>17</v>
      </c>
      <c r="D3513" t="s">
        <v>18</v>
      </c>
      <c r="E3513">
        <v>42</v>
      </c>
      <c r="F3513" t="s">
        <v>19</v>
      </c>
      <c r="G3513">
        <v>5</v>
      </c>
      <c r="H3513" s="4">
        <v>147531.82</v>
      </c>
      <c r="I3513" t="s">
        <v>33</v>
      </c>
      <c r="J3513">
        <v>1</v>
      </c>
      <c r="K3513">
        <v>777</v>
      </c>
      <c r="L3513" t="s">
        <v>35</v>
      </c>
      <c r="M3513" t="s">
        <v>21</v>
      </c>
      <c r="N3513" t="s">
        <v>22</v>
      </c>
      <c r="O3513" s="4">
        <v>38819.449999999997</v>
      </c>
      <c r="P3513" t="s">
        <v>28</v>
      </c>
      <c r="Q3513" t="str" cm="1">
        <f t="array" ref="Q3513">_xlfn.IFS(
O3513&lt;50000,"Low Salary (&lt;$50K)",
O3513&lt;90000,"Lower Middle ($50K-$90K)",
O3513&lt;130000,"Middle ($90K-$130K)",
O3513&lt;170000,"Upper Middle ($130K-$170K)",
O3513&gt;=170000,"High Salary (&gt;$170K)"
)</f>
        <v>Low Salary (&lt;$50K)</v>
      </c>
      <c r="R3513" t="str" cm="1">
        <f t="array" ref="R3513">_xlfn.IFS(
G3513&lt;=2,"New Customers (0-2Y)",
G3513&lt;=5,"Growing Customers (3-5Y)",
G3513&lt;=8,"Established Customers (6-8Y)",
G3513&lt;=10,"Loyal Customers (9-10Y)"
)</f>
        <v>Growing Customers (3-5Y)</v>
      </c>
    </row>
    <row r="3514" spans="1:18" x14ac:dyDescent="0.35">
      <c r="A3514">
        <v>15657779</v>
      </c>
      <c r="B3514" t="s">
        <v>1705</v>
      </c>
      <c r="C3514" t="s">
        <v>26</v>
      </c>
      <c r="D3514" t="s">
        <v>39</v>
      </c>
      <c r="E3514">
        <v>18</v>
      </c>
      <c r="F3514" t="s">
        <v>43</v>
      </c>
      <c r="G3514">
        <v>3</v>
      </c>
      <c r="H3514" s="4">
        <v>0</v>
      </c>
      <c r="I3514" t="s">
        <v>24</v>
      </c>
      <c r="J3514">
        <v>2</v>
      </c>
      <c r="K3514">
        <v>806</v>
      </c>
      <c r="L3514" t="s">
        <v>37</v>
      </c>
      <c r="M3514" t="s">
        <v>21</v>
      </c>
      <c r="N3514" t="s">
        <v>22</v>
      </c>
      <c r="O3514" s="4">
        <v>86994.54</v>
      </c>
      <c r="P3514" t="s">
        <v>28</v>
      </c>
      <c r="Q3514" t="str" cm="1">
        <f t="array" ref="Q3514">_xlfn.IFS(
O3514&lt;50000,"Low Salary (&lt;$50K)",
O3514&lt;90000,"Lower Middle ($50K-$90K)",
O3514&lt;130000,"Middle ($90K-$130K)",
O3514&lt;170000,"Upper Middle ($130K-$170K)",
O3514&gt;=170000,"High Salary (&gt;$170K)"
)</f>
        <v>Lower Middle ($50K-$90K)</v>
      </c>
      <c r="R3514" t="str" cm="1">
        <f t="array" ref="R3514">_xlfn.IFS(
G3514&lt;=2,"New Customers (0-2Y)",
G3514&lt;=5,"Growing Customers (3-5Y)",
G3514&lt;=8,"Established Customers (6-8Y)",
G3514&lt;=10,"Loyal Customers (9-10Y)"
)</f>
        <v>Growing Customers (3-5Y)</v>
      </c>
    </row>
    <row r="3515" spans="1:18" x14ac:dyDescent="0.35">
      <c r="A3515">
        <v>15801395</v>
      </c>
      <c r="B3515" t="s">
        <v>1706</v>
      </c>
      <c r="C3515" t="s">
        <v>17</v>
      </c>
      <c r="D3515" t="s">
        <v>18</v>
      </c>
      <c r="E3515">
        <v>33</v>
      </c>
      <c r="F3515" t="s">
        <v>19</v>
      </c>
      <c r="G3515">
        <v>10</v>
      </c>
      <c r="H3515" s="4">
        <v>135120.72</v>
      </c>
      <c r="I3515" t="s">
        <v>33</v>
      </c>
      <c r="J3515">
        <v>1</v>
      </c>
      <c r="K3515">
        <v>790</v>
      </c>
      <c r="L3515" t="s">
        <v>37</v>
      </c>
      <c r="M3515" t="s">
        <v>27</v>
      </c>
      <c r="N3515" t="s">
        <v>32</v>
      </c>
      <c r="O3515" s="4">
        <v>195204.99</v>
      </c>
      <c r="P3515" t="s">
        <v>28</v>
      </c>
      <c r="Q3515" t="str" cm="1">
        <f t="array" ref="Q3515">_xlfn.IFS(
O3515&lt;50000,"Low Salary (&lt;$50K)",
O3515&lt;90000,"Lower Middle ($50K-$90K)",
O3515&lt;130000,"Middle ($90K-$130K)",
O3515&lt;170000,"Upper Middle ($130K-$170K)",
O3515&gt;=170000,"High Salary (&gt;$170K)"
)</f>
        <v>High Salary (&gt;$170K)</v>
      </c>
      <c r="R3515" t="str" cm="1">
        <f t="array" ref="R3515">_xlfn.IFS(
G3515&lt;=2,"New Customers (0-2Y)",
G3515&lt;=5,"Growing Customers (3-5Y)",
G3515&lt;=8,"Established Customers (6-8Y)",
G3515&lt;=10,"Loyal Customers (9-10Y)"
)</f>
        <v>Loyal Customers (9-10Y)</v>
      </c>
    </row>
    <row r="3516" spans="1:18" x14ac:dyDescent="0.35">
      <c r="A3516">
        <v>15757911</v>
      </c>
      <c r="B3516" t="s">
        <v>87</v>
      </c>
      <c r="C3516" t="s">
        <v>26</v>
      </c>
      <c r="D3516" t="s">
        <v>18</v>
      </c>
      <c r="E3516">
        <v>32</v>
      </c>
      <c r="F3516" t="s">
        <v>19</v>
      </c>
      <c r="G3516">
        <v>2</v>
      </c>
      <c r="H3516" s="4">
        <v>0</v>
      </c>
      <c r="I3516" t="s">
        <v>24</v>
      </c>
      <c r="J3516">
        <v>1</v>
      </c>
      <c r="K3516">
        <v>643</v>
      </c>
      <c r="L3516" t="s">
        <v>20</v>
      </c>
      <c r="M3516" t="s">
        <v>27</v>
      </c>
      <c r="N3516" t="s">
        <v>32</v>
      </c>
      <c r="O3516" s="4">
        <v>131301.74</v>
      </c>
      <c r="P3516" t="s">
        <v>28</v>
      </c>
      <c r="Q3516" t="str" cm="1">
        <f t="array" ref="Q3516">_xlfn.IFS(
O3516&lt;50000,"Low Salary (&lt;$50K)",
O3516&lt;90000,"Lower Middle ($50K-$90K)",
O3516&lt;130000,"Middle ($90K-$130K)",
O3516&lt;170000,"Upper Middle ($130K-$170K)",
O3516&gt;=170000,"High Salary (&gt;$170K)"
)</f>
        <v>Upper Middle ($130K-$170K)</v>
      </c>
      <c r="R3516" t="str" cm="1">
        <f t="array" ref="R3516">_xlfn.IFS(
G3516&lt;=2,"New Customers (0-2Y)",
G3516&lt;=5,"Growing Customers (3-5Y)",
G3516&lt;=8,"Established Customers (6-8Y)",
G3516&lt;=10,"Loyal Customers (9-10Y)"
)</f>
        <v>New Customers (0-2Y)</v>
      </c>
    </row>
    <row r="3517" spans="1:18" x14ac:dyDescent="0.35">
      <c r="A3517">
        <v>15665340</v>
      </c>
      <c r="B3517" t="s">
        <v>230</v>
      </c>
      <c r="C3517" t="s">
        <v>26</v>
      </c>
      <c r="D3517" t="s">
        <v>18</v>
      </c>
      <c r="E3517">
        <v>37</v>
      </c>
      <c r="F3517" t="s">
        <v>19</v>
      </c>
      <c r="G3517">
        <v>8</v>
      </c>
      <c r="H3517" s="4">
        <v>0</v>
      </c>
      <c r="I3517" t="s">
        <v>24</v>
      </c>
      <c r="J3517">
        <v>2</v>
      </c>
      <c r="K3517">
        <v>584</v>
      </c>
      <c r="L3517" t="s">
        <v>31</v>
      </c>
      <c r="M3517" t="s">
        <v>27</v>
      </c>
      <c r="N3517" t="s">
        <v>22</v>
      </c>
      <c r="O3517" s="4">
        <v>100835.19</v>
      </c>
      <c r="P3517" t="s">
        <v>28</v>
      </c>
      <c r="Q3517" t="str" cm="1">
        <f t="array" ref="Q3517">_xlfn.IFS(
O3517&lt;50000,"Low Salary (&lt;$50K)",
O3517&lt;90000,"Lower Middle ($50K-$90K)",
O3517&lt;130000,"Middle ($90K-$130K)",
O3517&lt;170000,"Upper Middle ($130K-$170K)",
O3517&gt;=170000,"High Salary (&gt;$170K)"
)</f>
        <v>Middle ($90K-$130K)</v>
      </c>
      <c r="R3517" t="str" cm="1">
        <f t="array" ref="R3517">_xlfn.IFS(
G3517&lt;=2,"New Customers (0-2Y)",
G3517&lt;=5,"Growing Customers (3-5Y)",
G3517&lt;=8,"Established Customers (6-8Y)",
G3517&lt;=10,"Loyal Customers (9-10Y)"
)</f>
        <v>Established Customers (6-8Y)</v>
      </c>
    </row>
    <row r="3518" spans="1:18" x14ac:dyDescent="0.35">
      <c r="A3518">
        <v>15787151</v>
      </c>
      <c r="B3518" t="s">
        <v>266</v>
      </c>
      <c r="C3518" t="s">
        <v>17</v>
      </c>
      <c r="D3518" t="s">
        <v>18</v>
      </c>
      <c r="E3518">
        <v>34</v>
      </c>
      <c r="F3518" t="s">
        <v>19</v>
      </c>
      <c r="G3518">
        <v>7</v>
      </c>
      <c r="H3518" s="4">
        <v>0</v>
      </c>
      <c r="I3518" t="s">
        <v>24</v>
      </c>
      <c r="J3518">
        <v>2</v>
      </c>
      <c r="K3518">
        <v>638</v>
      </c>
      <c r="L3518" t="s">
        <v>20</v>
      </c>
      <c r="M3518" t="s">
        <v>21</v>
      </c>
      <c r="N3518" t="s">
        <v>22</v>
      </c>
      <c r="O3518" s="4">
        <v>198969.78</v>
      </c>
      <c r="P3518" t="s">
        <v>28</v>
      </c>
      <c r="Q3518" t="str" cm="1">
        <f t="array" ref="Q3518">_xlfn.IFS(
O3518&lt;50000,"Low Salary (&lt;$50K)",
O3518&lt;90000,"Lower Middle ($50K-$90K)",
O3518&lt;130000,"Middle ($90K-$130K)",
O3518&lt;170000,"Upper Middle ($130K-$170K)",
O3518&gt;=170000,"High Salary (&gt;$170K)"
)</f>
        <v>High Salary (&gt;$170K)</v>
      </c>
      <c r="R3518" t="str" cm="1">
        <f t="array" ref="R3518">_xlfn.IFS(
G3518&lt;=2,"New Customers (0-2Y)",
G3518&lt;=5,"Growing Customers (3-5Y)",
G3518&lt;=8,"Established Customers (6-8Y)",
G3518&lt;=10,"Loyal Customers (9-10Y)"
)</f>
        <v>Established Customers (6-8Y)</v>
      </c>
    </row>
    <row r="3519" spans="1:18" x14ac:dyDescent="0.35">
      <c r="A3519">
        <v>15757821</v>
      </c>
      <c r="B3519" t="s">
        <v>812</v>
      </c>
      <c r="C3519" t="s">
        <v>26</v>
      </c>
      <c r="D3519" t="s">
        <v>39</v>
      </c>
      <c r="E3519">
        <v>18</v>
      </c>
      <c r="F3519" t="s">
        <v>43</v>
      </c>
      <c r="G3519">
        <v>1</v>
      </c>
      <c r="H3519" s="4">
        <v>0</v>
      </c>
      <c r="I3519" t="s">
        <v>24</v>
      </c>
      <c r="J3519">
        <v>2</v>
      </c>
      <c r="K3519">
        <v>771</v>
      </c>
      <c r="L3519" t="s">
        <v>35</v>
      </c>
      <c r="M3519" t="s">
        <v>27</v>
      </c>
      <c r="N3519" t="s">
        <v>32</v>
      </c>
      <c r="O3519" s="4">
        <v>41542.949999999997</v>
      </c>
      <c r="P3519" t="s">
        <v>28</v>
      </c>
      <c r="Q3519" t="str" cm="1">
        <f t="array" ref="Q3519">_xlfn.IFS(
O3519&lt;50000,"Low Salary (&lt;$50K)",
O3519&lt;90000,"Lower Middle ($50K-$90K)",
O3519&lt;130000,"Middle ($90K-$130K)",
O3519&lt;170000,"Upper Middle ($130K-$170K)",
O3519&gt;=170000,"High Salary (&gt;$170K)"
)</f>
        <v>Low Salary (&lt;$50K)</v>
      </c>
      <c r="R3519" t="str" cm="1">
        <f t="array" ref="R3519">_xlfn.IFS(
G3519&lt;=2,"New Customers (0-2Y)",
G3519&lt;=5,"Growing Customers (3-5Y)",
G3519&lt;=8,"Established Customers (6-8Y)",
G3519&lt;=10,"Loyal Customers (9-10Y)"
)</f>
        <v>New Customers (0-2Y)</v>
      </c>
    </row>
    <row r="3520" spans="1:18" x14ac:dyDescent="0.35">
      <c r="A3520">
        <v>15600688</v>
      </c>
      <c r="B3520" t="s">
        <v>1707</v>
      </c>
      <c r="C3520" t="s">
        <v>17</v>
      </c>
      <c r="D3520" t="s">
        <v>18</v>
      </c>
      <c r="E3520">
        <v>39</v>
      </c>
      <c r="F3520" t="s">
        <v>19</v>
      </c>
      <c r="G3520">
        <v>5</v>
      </c>
      <c r="H3520" s="4">
        <v>0</v>
      </c>
      <c r="I3520" t="s">
        <v>24</v>
      </c>
      <c r="J3520">
        <v>2</v>
      </c>
      <c r="K3520">
        <v>600</v>
      </c>
      <c r="L3520" t="s">
        <v>20</v>
      </c>
      <c r="M3520" t="s">
        <v>27</v>
      </c>
      <c r="N3520" t="s">
        <v>32</v>
      </c>
      <c r="O3520" s="4">
        <v>118272.07</v>
      </c>
      <c r="P3520" t="s">
        <v>28</v>
      </c>
      <c r="Q3520" t="str" cm="1">
        <f t="array" ref="Q3520">_xlfn.IFS(
O3520&lt;50000,"Low Salary (&lt;$50K)",
O3520&lt;90000,"Lower Middle ($50K-$90K)",
O3520&lt;130000,"Middle ($90K-$130K)",
O3520&lt;170000,"Upper Middle ($130K-$170K)",
O3520&gt;=170000,"High Salary (&gt;$170K)"
)</f>
        <v>Middle ($90K-$130K)</v>
      </c>
      <c r="R3520" t="str" cm="1">
        <f t="array" ref="R3520">_xlfn.IFS(
G3520&lt;=2,"New Customers (0-2Y)",
G3520&lt;=5,"Growing Customers (3-5Y)",
G3520&lt;=8,"Established Customers (6-8Y)",
G3520&lt;=10,"Loyal Customers (9-10Y)"
)</f>
        <v>Growing Customers (3-5Y)</v>
      </c>
    </row>
    <row r="3521" spans="1:18" x14ac:dyDescent="0.35">
      <c r="A3521">
        <v>15594878</v>
      </c>
      <c r="B3521" t="s">
        <v>824</v>
      </c>
      <c r="C3521" t="s">
        <v>26</v>
      </c>
      <c r="D3521" t="s">
        <v>18</v>
      </c>
      <c r="E3521">
        <v>41</v>
      </c>
      <c r="F3521" t="s">
        <v>19</v>
      </c>
      <c r="G3521">
        <v>5</v>
      </c>
      <c r="H3521" s="4">
        <v>28082.95</v>
      </c>
      <c r="I3521" t="s">
        <v>29</v>
      </c>
      <c r="J3521">
        <v>1</v>
      </c>
      <c r="K3521">
        <v>661</v>
      </c>
      <c r="L3521" t="s">
        <v>35</v>
      </c>
      <c r="M3521" t="s">
        <v>21</v>
      </c>
      <c r="N3521" t="s">
        <v>32</v>
      </c>
      <c r="O3521" s="4">
        <v>69586.27</v>
      </c>
      <c r="P3521" t="s">
        <v>23</v>
      </c>
      <c r="Q3521" t="str" cm="1">
        <f t="array" ref="Q3521">_xlfn.IFS(
O3521&lt;50000,"Low Salary (&lt;$50K)",
O3521&lt;90000,"Lower Middle ($50K-$90K)",
O3521&lt;130000,"Middle ($90K-$130K)",
O3521&lt;170000,"Upper Middle ($130K-$170K)",
O3521&gt;=170000,"High Salary (&gt;$170K)"
)</f>
        <v>Lower Middle ($50K-$90K)</v>
      </c>
      <c r="R3521" t="str" cm="1">
        <f t="array" ref="R3521">_xlfn.IFS(
G3521&lt;=2,"New Customers (0-2Y)",
G3521&lt;=5,"Growing Customers (3-5Y)",
G3521&lt;=8,"Established Customers (6-8Y)",
G3521&lt;=10,"Loyal Customers (9-10Y)"
)</f>
        <v>Growing Customers (3-5Y)</v>
      </c>
    </row>
    <row r="3522" spans="1:18" x14ac:dyDescent="0.35">
      <c r="A3522">
        <v>15569248</v>
      </c>
      <c r="B3522" t="s">
        <v>882</v>
      </c>
      <c r="C3522" t="s">
        <v>17</v>
      </c>
      <c r="D3522" t="s">
        <v>18</v>
      </c>
      <c r="E3522">
        <v>43</v>
      </c>
      <c r="F3522" t="s">
        <v>19</v>
      </c>
      <c r="G3522">
        <v>10</v>
      </c>
      <c r="H3522" s="4">
        <v>0</v>
      </c>
      <c r="I3522" t="s">
        <v>24</v>
      </c>
      <c r="J3522">
        <v>2</v>
      </c>
      <c r="K3522">
        <v>554</v>
      </c>
      <c r="L3522" t="s">
        <v>31</v>
      </c>
      <c r="M3522" t="s">
        <v>21</v>
      </c>
      <c r="N3522" t="s">
        <v>32</v>
      </c>
      <c r="O3522" s="4">
        <v>149629.13</v>
      </c>
      <c r="P3522" t="s">
        <v>23</v>
      </c>
      <c r="Q3522" t="str" cm="1">
        <f t="array" ref="Q3522">_xlfn.IFS(
O3522&lt;50000,"Low Salary (&lt;$50K)",
O3522&lt;90000,"Lower Middle ($50K-$90K)",
O3522&lt;130000,"Middle ($90K-$130K)",
O3522&lt;170000,"Upper Middle ($130K-$170K)",
O3522&gt;=170000,"High Salary (&gt;$170K)"
)</f>
        <v>Upper Middle ($130K-$170K)</v>
      </c>
      <c r="R3522" t="str" cm="1">
        <f t="array" ref="R3522">_xlfn.IFS(
G3522&lt;=2,"New Customers (0-2Y)",
G3522&lt;=5,"Growing Customers (3-5Y)",
G3522&lt;=8,"Established Customers (6-8Y)",
G3522&lt;=10,"Loyal Customers (9-10Y)"
)</f>
        <v>Loyal Customers (9-10Y)</v>
      </c>
    </row>
    <row r="3523" spans="1:18" x14ac:dyDescent="0.35">
      <c r="A3523">
        <v>15812706</v>
      </c>
      <c r="B3523" t="s">
        <v>1708</v>
      </c>
      <c r="C3523" t="s">
        <v>26</v>
      </c>
      <c r="D3523" t="s">
        <v>39</v>
      </c>
      <c r="E3523">
        <v>49</v>
      </c>
      <c r="F3523" t="s">
        <v>19</v>
      </c>
      <c r="G3523">
        <v>4</v>
      </c>
      <c r="H3523" s="4">
        <v>111087.5</v>
      </c>
      <c r="I3523" t="s">
        <v>33</v>
      </c>
      <c r="J3523">
        <v>1</v>
      </c>
      <c r="K3523">
        <v>627</v>
      </c>
      <c r="L3523" t="s">
        <v>20</v>
      </c>
      <c r="M3523" t="s">
        <v>27</v>
      </c>
      <c r="N3523" t="s">
        <v>22</v>
      </c>
      <c r="O3523" s="4">
        <v>146680.25</v>
      </c>
      <c r="P3523" t="s">
        <v>28</v>
      </c>
      <c r="Q3523" t="str" cm="1">
        <f t="array" ref="Q3523">_xlfn.IFS(
O3523&lt;50000,"Low Salary (&lt;$50K)",
O3523&lt;90000,"Lower Middle ($50K-$90K)",
O3523&lt;130000,"Middle ($90K-$130K)",
O3523&lt;170000,"Upper Middle ($130K-$170K)",
O3523&gt;=170000,"High Salary (&gt;$170K)"
)</f>
        <v>Upper Middle ($130K-$170K)</v>
      </c>
      <c r="R3523" t="str" cm="1">
        <f t="array" ref="R3523">_xlfn.IFS(
G3523&lt;=2,"New Customers (0-2Y)",
G3523&lt;=5,"Growing Customers (3-5Y)",
G3523&lt;=8,"Established Customers (6-8Y)",
G3523&lt;=10,"Loyal Customers (9-10Y)"
)</f>
        <v>Growing Customers (3-5Y)</v>
      </c>
    </row>
    <row r="3524" spans="1:18" x14ac:dyDescent="0.35">
      <c r="A3524">
        <v>15645045</v>
      </c>
      <c r="B3524" t="s">
        <v>1709</v>
      </c>
      <c r="C3524" t="s">
        <v>17</v>
      </c>
      <c r="D3524" t="s">
        <v>18</v>
      </c>
      <c r="E3524">
        <v>38</v>
      </c>
      <c r="F3524" t="s">
        <v>19</v>
      </c>
      <c r="G3524">
        <v>9</v>
      </c>
      <c r="H3524" s="4">
        <v>0</v>
      </c>
      <c r="I3524" t="s">
        <v>24</v>
      </c>
      <c r="J3524">
        <v>2</v>
      </c>
      <c r="K3524">
        <v>659</v>
      </c>
      <c r="L3524" t="s">
        <v>20</v>
      </c>
      <c r="M3524" t="s">
        <v>21</v>
      </c>
      <c r="N3524" t="s">
        <v>22</v>
      </c>
      <c r="O3524" s="4">
        <v>132809.18</v>
      </c>
      <c r="P3524" t="s">
        <v>28</v>
      </c>
      <c r="Q3524" t="str" cm="1">
        <f t="array" ref="Q3524">_xlfn.IFS(
O3524&lt;50000,"Low Salary (&lt;$50K)",
O3524&lt;90000,"Lower Middle ($50K-$90K)",
O3524&lt;130000,"Middle ($90K-$130K)",
O3524&lt;170000,"Upper Middle ($130K-$170K)",
O3524&gt;=170000,"High Salary (&gt;$170K)"
)</f>
        <v>Upper Middle ($130K-$170K)</v>
      </c>
      <c r="R3524" t="str" cm="1">
        <f t="array" ref="R3524">_xlfn.IFS(
G3524&lt;=2,"New Customers (0-2Y)",
G3524&lt;=5,"Growing Customers (3-5Y)",
G3524&lt;=8,"Established Customers (6-8Y)",
G3524&lt;=10,"Loyal Customers (9-10Y)"
)</f>
        <v>Loyal Customers (9-10Y)</v>
      </c>
    </row>
    <row r="3525" spans="1:18" x14ac:dyDescent="0.35">
      <c r="A3525">
        <v>15766746</v>
      </c>
      <c r="B3525" t="s">
        <v>1710</v>
      </c>
      <c r="C3525" t="s">
        <v>17</v>
      </c>
      <c r="D3525" t="s">
        <v>39</v>
      </c>
      <c r="E3525">
        <v>35</v>
      </c>
      <c r="F3525" t="s">
        <v>19</v>
      </c>
      <c r="G3525">
        <v>6</v>
      </c>
      <c r="H3525" s="4">
        <v>127120.07</v>
      </c>
      <c r="I3525" t="s">
        <v>33</v>
      </c>
      <c r="J3525">
        <v>1</v>
      </c>
      <c r="K3525">
        <v>835</v>
      </c>
      <c r="L3525" t="s">
        <v>37</v>
      </c>
      <c r="M3525" t="s">
        <v>21</v>
      </c>
      <c r="N3525" t="s">
        <v>32</v>
      </c>
      <c r="O3525" s="4">
        <v>28707.69</v>
      </c>
      <c r="P3525" t="s">
        <v>28</v>
      </c>
      <c r="Q3525" t="str" cm="1">
        <f t="array" ref="Q3525">_xlfn.IFS(
O3525&lt;50000,"Low Salary (&lt;$50K)",
O3525&lt;90000,"Lower Middle ($50K-$90K)",
O3525&lt;130000,"Middle ($90K-$130K)",
O3525&lt;170000,"Upper Middle ($130K-$170K)",
O3525&gt;=170000,"High Salary (&gt;$170K)"
)</f>
        <v>Low Salary (&lt;$50K)</v>
      </c>
      <c r="R3525" t="str" cm="1">
        <f t="array" ref="R3525">_xlfn.IFS(
G3525&lt;=2,"New Customers (0-2Y)",
G3525&lt;=5,"Growing Customers (3-5Y)",
G3525&lt;=8,"Established Customers (6-8Y)",
G3525&lt;=10,"Loyal Customers (9-10Y)"
)</f>
        <v>Established Customers (6-8Y)</v>
      </c>
    </row>
    <row r="3526" spans="1:18" x14ac:dyDescent="0.35">
      <c r="A3526">
        <v>15700383</v>
      </c>
      <c r="B3526" t="s">
        <v>1303</v>
      </c>
      <c r="C3526" t="s">
        <v>17</v>
      </c>
      <c r="D3526" t="s">
        <v>18</v>
      </c>
      <c r="E3526">
        <v>35</v>
      </c>
      <c r="F3526" t="s">
        <v>19</v>
      </c>
      <c r="G3526">
        <v>7</v>
      </c>
      <c r="H3526" s="4">
        <v>115651.6</v>
      </c>
      <c r="I3526" t="s">
        <v>33</v>
      </c>
      <c r="J3526">
        <v>2</v>
      </c>
      <c r="K3526">
        <v>763</v>
      </c>
      <c r="L3526" t="s">
        <v>35</v>
      </c>
      <c r="M3526" t="s">
        <v>21</v>
      </c>
      <c r="N3526" t="s">
        <v>22</v>
      </c>
      <c r="O3526" s="4">
        <v>104706.29</v>
      </c>
      <c r="P3526" t="s">
        <v>28</v>
      </c>
      <c r="Q3526" t="str" cm="1">
        <f t="array" ref="Q3526">_xlfn.IFS(
O3526&lt;50000,"Low Salary (&lt;$50K)",
O3526&lt;90000,"Lower Middle ($50K-$90K)",
O3526&lt;130000,"Middle ($90K-$130K)",
O3526&lt;170000,"Upper Middle ($130K-$170K)",
O3526&gt;=170000,"High Salary (&gt;$170K)"
)</f>
        <v>Middle ($90K-$130K)</v>
      </c>
      <c r="R3526" t="str" cm="1">
        <f t="array" ref="R3526">_xlfn.IFS(
G3526&lt;=2,"New Customers (0-2Y)",
G3526&lt;=5,"Growing Customers (3-5Y)",
G3526&lt;=8,"Established Customers (6-8Y)",
G3526&lt;=10,"Loyal Customers (9-10Y)"
)</f>
        <v>Established Customers (6-8Y)</v>
      </c>
    </row>
    <row r="3527" spans="1:18" x14ac:dyDescent="0.35">
      <c r="A3527">
        <v>15632551</v>
      </c>
      <c r="B3527" t="s">
        <v>85</v>
      </c>
      <c r="C3527" t="s">
        <v>42</v>
      </c>
      <c r="D3527" t="s">
        <v>39</v>
      </c>
      <c r="E3527">
        <v>31</v>
      </c>
      <c r="F3527" t="s">
        <v>19</v>
      </c>
      <c r="G3527">
        <v>4</v>
      </c>
      <c r="H3527" s="4">
        <v>77743.009999999995</v>
      </c>
      <c r="I3527" t="s">
        <v>29</v>
      </c>
      <c r="J3527">
        <v>2</v>
      </c>
      <c r="K3527">
        <v>625</v>
      </c>
      <c r="L3527" t="s">
        <v>20</v>
      </c>
      <c r="M3527" t="s">
        <v>21</v>
      </c>
      <c r="N3527" t="s">
        <v>32</v>
      </c>
      <c r="O3527" s="4">
        <v>75335.679999999993</v>
      </c>
      <c r="P3527" t="s">
        <v>28</v>
      </c>
      <c r="Q3527" t="str" cm="1">
        <f t="array" ref="Q3527">_xlfn.IFS(
O3527&lt;50000,"Low Salary (&lt;$50K)",
O3527&lt;90000,"Lower Middle ($50K-$90K)",
O3527&lt;130000,"Middle ($90K-$130K)",
O3527&lt;170000,"Upper Middle ($130K-$170K)",
O3527&gt;=170000,"High Salary (&gt;$170K)"
)</f>
        <v>Lower Middle ($50K-$90K)</v>
      </c>
      <c r="R3527" t="str" cm="1">
        <f t="array" ref="R3527">_xlfn.IFS(
G3527&lt;=2,"New Customers (0-2Y)",
G3527&lt;=5,"Growing Customers (3-5Y)",
G3527&lt;=8,"Established Customers (6-8Y)",
G3527&lt;=10,"Loyal Customers (9-10Y)"
)</f>
        <v>Growing Customers (3-5Y)</v>
      </c>
    </row>
    <row r="3528" spans="1:18" x14ac:dyDescent="0.35">
      <c r="A3528">
        <v>15795129</v>
      </c>
      <c r="B3528" t="s">
        <v>1039</v>
      </c>
      <c r="C3528" t="s">
        <v>17</v>
      </c>
      <c r="D3528" t="s">
        <v>18</v>
      </c>
      <c r="E3528">
        <v>30</v>
      </c>
      <c r="F3528" t="s">
        <v>19</v>
      </c>
      <c r="G3528">
        <v>9</v>
      </c>
      <c r="H3528" s="4">
        <v>0</v>
      </c>
      <c r="I3528" t="s">
        <v>24</v>
      </c>
      <c r="J3528">
        <v>2</v>
      </c>
      <c r="K3528">
        <v>799</v>
      </c>
      <c r="L3528" t="s">
        <v>37</v>
      </c>
      <c r="M3528" t="s">
        <v>21</v>
      </c>
      <c r="N3528" t="s">
        <v>32</v>
      </c>
      <c r="O3528" s="4">
        <v>136827.96</v>
      </c>
      <c r="P3528" t="s">
        <v>28</v>
      </c>
      <c r="Q3528" t="str" cm="1">
        <f t="array" ref="Q3528">_xlfn.IFS(
O3528&lt;50000,"Low Salary (&lt;$50K)",
O3528&lt;90000,"Lower Middle ($50K-$90K)",
O3528&lt;130000,"Middle ($90K-$130K)",
O3528&lt;170000,"Upper Middle ($130K-$170K)",
O3528&gt;=170000,"High Salary (&gt;$170K)"
)</f>
        <v>Upper Middle ($130K-$170K)</v>
      </c>
      <c r="R3528" t="str" cm="1">
        <f t="array" ref="R3528">_xlfn.IFS(
G3528&lt;=2,"New Customers (0-2Y)",
G3528&lt;=5,"Growing Customers (3-5Y)",
G3528&lt;=8,"Established Customers (6-8Y)",
G3528&lt;=10,"Loyal Customers (9-10Y)"
)</f>
        <v>Loyal Customers (9-10Y)</v>
      </c>
    </row>
    <row r="3529" spans="1:18" x14ac:dyDescent="0.35">
      <c r="A3529">
        <v>15650545</v>
      </c>
      <c r="B3529" t="s">
        <v>1711</v>
      </c>
      <c r="C3529" t="s">
        <v>17</v>
      </c>
      <c r="D3529" t="s">
        <v>39</v>
      </c>
      <c r="E3529">
        <v>69</v>
      </c>
      <c r="F3529" t="s">
        <v>2967</v>
      </c>
      <c r="G3529">
        <v>7</v>
      </c>
      <c r="H3529" s="4">
        <v>71996.09</v>
      </c>
      <c r="I3529" t="s">
        <v>29</v>
      </c>
      <c r="J3529">
        <v>1</v>
      </c>
      <c r="K3529">
        <v>849</v>
      </c>
      <c r="L3529" t="s">
        <v>37</v>
      </c>
      <c r="M3529" t="s">
        <v>21</v>
      </c>
      <c r="N3529" t="s">
        <v>22</v>
      </c>
      <c r="O3529" s="4">
        <v>139065.94</v>
      </c>
      <c r="P3529" t="s">
        <v>28</v>
      </c>
      <c r="Q3529" t="str" cm="1">
        <f t="array" ref="Q3529">_xlfn.IFS(
O3529&lt;50000,"Low Salary (&lt;$50K)",
O3529&lt;90000,"Lower Middle ($50K-$90K)",
O3529&lt;130000,"Middle ($90K-$130K)",
O3529&lt;170000,"Upper Middle ($130K-$170K)",
O3529&gt;=170000,"High Salary (&gt;$170K)"
)</f>
        <v>Upper Middle ($130K-$170K)</v>
      </c>
      <c r="R3529" t="str" cm="1">
        <f t="array" ref="R3529">_xlfn.IFS(
G3529&lt;=2,"New Customers (0-2Y)",
G3529&lt;=5,"Growing Customers (3-5Y)",
G3529&lt;=8,"Established Customers (6-8Y)",
G3529&lt;=10,"Loyal Customers (9-10Y)"
)</f>
        <v>Established Customers (6-8Y)</v>
      </c>
    </row>
    <row r="3530" spans="1:18" x14ac:dyDescent="0.35">
      <c r="A3530">
        <v>15612769</v>
      </c>
      <c r="B3530" t="s">
        <v>407</v>
      </c>
      <c r="C3530" t="s">
        <v>17</v>
      </c>
      <c r="D3530" t="s">
        <v>39</v>
      </c>
      <c r="E3530">
        <v>28</v>
      </c>
      <c r="F3530" t="s">
        <v>43</v>
      </c>
      <c r="G3530">
        <v>5</v>
      </c>
      <c r="H3530" s="4">
        <v>61581.97</v>
      </c>
      <c r="I3530" t="s">
        <v>29</v>
      </c>
      <c r="J3530">
        <v>1</v>
      </c>
      <c r="K3530">
        <v>692</v>
      </c>
      <c r="L3530" t="s">
        <v>35</v>
      </c>
      <c r="M3530" t="s">
        <v>21</v>
      </c>
      <c r="N3530" t="s">
        <v>22</v>
      </c>
      <c r="O3530" s="4">
        <v>70179.91</v>
      </c>
      <c r="P3530" t="s">
        <v>28</v>
      </c>
      <c r="Q3530" t="str" cm="1">
        <f t="array" ref="Q3530">_xlfn.IFS(
O3530&lt;50000,"Low Salary (&lt;$50K)",
O3530&lt;90000,"Lower Middle ($50K-$90K)",
O3530&lt;130000,"Middle ($90K-$130K)",
O3530&lt;170000,"Upper Middle ($130K-$170K)",
O3530&gt;=170000,"High Salary (&gt;$170K)"
)</f>
        <v>Lower Middle ($50K-$90K)</v>
      </c>
      <c r="R3530" t="str" cm="1">
        <f t="array" ref="R3530">_xlfn.IFS(
G3530&lt;=2,"New Customers (0-2Y)",
G3530&lt;=5,"Growing Customers (3-5Y)",
G3530&lt;=8,"Established Customers (6-8Y)",
G3530&lt;=10,"Loyal Customers (9-10Y)"
)</f>
        <v>Growing Customers (3-5Y)</v>
      </c>
    </row>
    <row r="3531" spans="1:18" x14ac:dyDescent="0.35">
      <c r="A3531">
        <v>15710853</v>
      </c>
      <c r="B3531" t="s">
        <v>633</v>
      </c>
      <c r="C3531" t="s">
        <v>17</v>
      </c>
      <c r="D3531" t="s">
        <v>18</v>
      </c>
      <c r="E3531">
        <v>24</v>
      </c>
      <c r="F3531" t="s">
        <v>43</v>
      </c>
      <c r="G3531">
        <v>5</v>
      </c>
      <c r="H3531" s="4">
        <v>0</v>
      </c>
      <c r="I3531" t="s">
        <v>24</v>
      </c>
      <c r="J3531">
        <v>2</v>
      </c>
      <c r="K3531">
        <v>623</v>
      </c>
      <c r="L3531" t="s">
        <v>20</v>
      </c>
      <c r="M3531" t="s">
        <v>21</v>
      </c>
      <c r="N3531" t="s">
        <v>32</v>
      </c>
      <c r="O3531" s="4">
        <v>116160.04</v>
      </c>
      <c r="P3531" t="s">
        <v>28</v>
      </c>
      <c r="Q3531" t="str" cm="1">
        <f t="array" ref="Q3531">_xlfn.IFS(
O3531&lt;50000,"Low Salary (&lt;$50K)",
O3531&lt;90000,"Lower Middle ($50K-$90K)",
O3531&lt;130000,"Middle ($90K-$130K)",
O3531&lt;170000,"Upper Middle ($130K-$170K)",
O3531&gt;=170000,"High Salary (&gt;$170K)"
)</f>
        <v>Middle ($90K-$130K)</v>
      </c>
      <c r="R3531" t="str" cm="1">
        <f t="array" ref="R3531">_xlfn.IFS(
G3531&lt;=2,"New Customers (0-2Y)",
G3531&lt;=5,"Growing Customers (3-5Y)",
G3531&lt;=8,"Established Customers (6-8Y)",
G3531&lt;=10,"Loyal Customers (9-10Y)"
)</f>
        <v>Growing Customers (3-5Y)</v>
      </c>
    </row>
    <row r="3532" spans="1:18" x14ac:dyDescent="0.35">
      <c r="A3532">
        <v>15623712</v>
      </c>
      <c r="B3532" t="s">
        <v>1712</v>
      </c>
      <c r="C3532" t="s">
        <v>26</v>
      </c>
      <c r="D3532" t="s">
        <v>18</v>
      </c>
      <c r="E3532">
        <v>42</v>
      </c>
      <c r="F3532" t="s">
        <v>19</v>
      </c>
      <c r="G3532">
        <v>5</v>
      </c>
      <c r="H3532" s="4">
        <v>0</v>
      </c>
      <c r="I3532" t="s">
        <v>24</v>
      </c>
      <c r="J3532">
        <v>3</v>
      </c>
      <c r="K3532">
        <v>453</v>
      </c>
      <c r="L3532" t="s">
        <v>44</v>
      </c>
      <c r="M3532" t="s">
        <v>21</v>
      </c>
      <c r="N3532" t="s">
        <v>32</v>
      </c>
      <c r="O3532" s="4">
        <v>83008.490000000005</v>
      </c>
      <c r="P3532" t="s">
        <v>23</v>
      </c>
      <c r="Q3532" t="str" cm="1">
        <f t="array" ref="Q3532">_xlfn.IFS(
O3532&lt;50000,"Low Salary (&lt;$50K)",
O3532&lt;90000,"Lower Middle ($50K-$90K)",
O3532&lt;130000,"Middle ($90K-$130K)",
O3532&lt;170000,"Upper Middle ($130K-$170K)",
O3532&gt;=170000,"High Salary (&gt;$170K)"
)</f>
        <v>Lower Middle ($50K-$90K)</v>
      </c>
      <c r="R3532" t="str" cm="1">
        <f t="array" ref="R3532">_xlfn.IFS(
G3532&lt;=2,"New Customers (0-2Y)",
G3532&lt;=5,"Growing Customers (3-5Y)",
G3532&lt;=8,"Established Customers (6-8Y)",
G3532&lt;=10,"Loyal Customers (9-10Y)"
)</f>
        <v>Growing Customers (3-5Y)</v>
      </c>
    </row>
    <row r="3533" spans="1:18" x14ac:dyDescent="0.35">
      <c r="A3533">
        <v>15653251</v>
      </c>
      <c r="B3533" t="s">
        <v>1713</v>
      </c>
      <c r="C3533" t="s">
        <v>17</v>
      </c>
      <c r="D3533" t="s">
        <v>18</v>
      </c>
      <c r="E3533">
        <v>84</v>
      </c>
      <c r="F3533" t="s">
        <v>2967</v>
      </c>
      <c r="G3533">
        <v>8</v>
      </c>
      <c r="H3533" s="4">
        <v>87873.39</v>
      </c>
      <c r="I3533" t="s">
        <v>29</v>
      </c>
      <c r="J3533">
        <v>1</v>
      </c>
      <c r="K3533">
        <v>408</v>
      </c>
      <c r="L3533" t="s">
        <v>44</v>
      </c>
      <c r="M3533" t="s">
        <v>27</v>
      </c>
      <c r="N3533" t="s">
        <v>32</v>
      </c>
      <c r="O3533" s="4">
        <v>188484.52</v>
      </c>
      <c r="P3533" t="s">
        <v>23</v>
      </c>
      <c r="Q3533" t="str" cm="1">
        <f t="array" ref="Q3533">_xlfn.IFS(
O3533&lt;50000,"Low Salary (&lt;$50K)",
O3533&lt;90000,"Lower Middle ($50K-$90K)",
O3533&lt;130000,"Middle ($90K-$130K)",
O3533&lt;170000,"Upper Middle ($130K-$170K)",
O3533&gt;=170000,"High Salary (&gt;$170K)"
)</f>
        <v>High Salary (&gt;$170K)</v>
      </c>
      <c r="R3533" t="str" cm="1">
        <f t="array" ref="R3533">_xlfn.IFS(
G3533&lt;=2,"New Customers (0-2Y)",
G3533&lt;=5,"Growing Customers (3-5Y)",
G3533&lt;=8,"Established Customers (6-8Y)",
G3533&lt;=10,"Loyal Customers (9-10Y)"
)</f>
        <v>Established Customers (6-8Y)</v>
      </c>
    </row>
    <row r="3534" spans="1:18" x14ac:dyDescent="0.35">
      <c r="A3534">
        <v>15755077</v>
      </c>
      <c r="B3534" t="s">
        <v>1274</v>
      </c>
      <c r="C3534" t="s">
        <v>42</v>
      </c>
      <c r="D3534" t="s">
        <v>18</v>
      </c>
      <c r="E3534">
        <v>37</v>
      </c>
      <c r="F3534" t="s">
        <v>19</v>
      </c>
      <c r="G3534">
        <v>0</v>
      </c>
      <c r="H3534" s="4">
        <v>105617.73</v>
      </c>
      <c r="I3534" t="s">
        <v>33</v>
      </c>
      <c r="J3534">
        <v>2</v>
      </c>
      <c r="K3534">
        <v>778</v>
      </c>
      <c r="L3534" t="s">
        <v>35</v>
      </c>
      <c r="M3534" t="s">
        <v>21</v>
      </c>
      <c r="N3534" t="s">
        <v>22</v>
      </c>
      <c r="O3534" s="4">
        <v>133699.82</v>
      </c>
      <c r="P3534" t="s">
        <v>23</v>
      </c>
      <c r="Q3534" t="str" cm="1">
        <f t="array" ref="Q3534">_xlfn.IFS(
O3534&lt;50000,"Low Salary (&lt;$50K)",
O3534&lt;90000,"Lower Middle ($50K-$90K)",
O3534&lt;130000,"Middle ($90K-$130K)",
O3534&lt;170000,"Upper Middle ($130K-$170K)",
O3534&gt;=170000,"High Salary (&gt;$170K)"
)</f>
        <v>Upper Middle ($130K-$170K)</v>
      </c>
      <c r="R3534" t="str" cm="1">
        <f t="array" ref="R3534">_xlfn.IFS(
G3534&lt;=2,"New Customers (0-2Y)",
G3534&lt;=5,"Growing Customers (3-5Y)",
G3534&lt;=8,"Established Customers (6-8Y)",
G3534&lt;=10,"Loyal Customers (9-10Y)"
)</f>
        <v>New Customers (0-2Y)</v>
      </c>
    </row>
    <row r="3535" spans="1:18" x14ac:dyDescent="0.35">
      <c r="A3535">
        <v>15808557</v>
      </c>
      <c r="B3535" t="s">
        <v>865</v>
      </c>
      <c r="C3535" t="s">
        <v>17</v>
      </c>
      <c r="D3535" t="s">
        <v>18</v>
      </c>
      <c r="E3535">
        <v>42</v>
      </c>
      <c r="F3535" t="s">
        <v>19</v>
      </c>
      <c r="G3535">
        <v>5</v>
      </c>
      <c r="H3535" s="4">
        <v>0</v>
      </c>
      <c r="I3535" t="s">
        <v>24</v>
      </c>
      <c r="J3535">
        <v>1</v>
      </c>
      <c r="K3535">
        <v>695</v>
      </c>
      <c r="L3535" t="s">
        <v>35</v>
      </c>
      <c r="M3535" t="s">
        <v>27</v>
      </c>
      <c r="N3535" t="s">
        <v>22</v>
      </c>
      <c r="O3535" s="4">
        <v>72172.13</v>
      </c>
      <c r="P3535" t="s">
        <v>23</v>
      </c>
      <c r="Q3535" t="str" cm="1">
        <f t="array" ref="Q3535">_xlfn.IFS(
O3535&lt;50000,"Low Salary (&lt;$50K)",
O3535&lt;90000,"Lower Middle ($50K-$90K)",
O3535&lt;130000,"Middle ($90K-$130K)",
O3535&lt;170000,"Upper Middle ($130K-$170K)",
O3535&gt;=170000,"High Salary (&gt;$170K)"
)</f>
        <v>Lower Middle ($50K-$90K)</v>
      </c>
      <c r="R3535" t="str" cm="1">
        <f t="array" ref="R3535">_xlfn.IFS(
G3535&lt;=2,"New Customers (0-2Y)",
G3535&lt;=5,"Growing Customers (3-5Y)",
G3535&lt;=8,"Established Customers (6-8Y)",
G3535&lt;=10,"Loyal Customers (9-10Y)"
)</f>
        <v>Growing Customers (3-5Y)</v>
      </c>
    </row>
    <row r="3536" spans="1:18" x14ac:dyDescent="0.35">
      <c r="A3536">
        <v>15614687</v>
      </c>
      <c r="B3536" t="s">
        <v>170</v>
      </c>
      <c r="C3536" t="s">
        <v>42</v>
      </c>
      <c r="D3536" t="s">
        <v>18</v>
      </c>
      <c r="E3536">
        <v>44</v>
      </c>
      <c r="F3536" t="s">
        <v>19</v>
      </c>
      <c r="G3536">
        <v>4</v>
      </c>
      <c r="H3536" s="4">
        <v>148770.60999999999</v>
      </c>
      <c r="I3536" t="s">
        <v>33</v>
      </c>
      <c r="J3536">
        <v>2</v>
      </c>
      <c r="K3536">
        <v>677</v>
      </c>
      <c r="L3536" t="s">
        <v>35</v>
      </c>
      <c r="M3536" t="s">
        <v>21</v>
      </c>
      <c r="N3536" t="s">
        <v>22</v>
      </c>
      <c r="O3536" s="4">
        <v>191057.76</v>
      </c>
      <c r="P3536" t="s">
        <v>28</v>
      </c>
      <c r="Q3536" t="str" cm="1">
        <f t="array" ref="Q3536">_xlfn.IFS(
O3536&lt;50000,"Low Salary (&lt;$50K)",
O3536&lt;90000,"Lower Middle ($50K-$90K)",
O3536&lt;130000,"Middle ($90K-$130K)",
O3536&lt;170000,"Upper Middle ($130K-$170K)",
O3536&gt;=170000,"High Salary (&gt;$170K)"
)</f>
        <v>High Salary (&gt;$170K)</v>
      </c>
      <c r="R3536" t="str" cm="1">
        <f t="array" ref="R3536">_xlfn.IFS(
G3536&lt;=2,"New Customers (0-2Y)",
G3536&lt;=5,"Growing Customers (3-5Y)",
G3536&lt;=8,"Established Customers (6-8Y)",
G3536&lt;=10,"Loyal Customers (9-10Y)"
)</f>
        <v>Growing Customers (3-5Y)</v>
      </c>
    </row>
    <row r="3537" spans="1:18" x14ac:dyDescent="0.35">
      <c r="A3537">
        <v>15626882</v>
      </c>
      <c r="B3537" t="s">
        <v>1714</v>
      </c>
      <c r="C3537" t="s">
        <v>26</v>
      </c>
      <c r="D3537" t="s">
        <v>39</v>
      </c>
      <c r="E3537">
        <v>37</v>
      </c>
      <c r="F3537" t="s">
        <v>19</v>
      </c>
      <c r="G3537">
        <v>5</v>
      </c>
      <c r="H3537" s="4">
        <v>94901.09</v>
      </c>
      <c r="I3537" t="s">
        <v>29</v>
      </c>
      <c r="J3537">
        <v>1</v>
      </c>
      <c r="K3537">
        <v>662</v>
      </c>
      <c r="L3537" t="s">
        <v>35</v>
      </c>
      <c r="M3537" t="s">
        <v>21</v>
      </c>
      <c r="N3537" t="s">
        <v>22</v>
      </c>
      <c r="O3537" s="4">
        <v>48233.75</v>
      </c>
      <c r="P3537" t="s">
        <v>28</v>
      </c>
      <c r="Q3537" t="str" cm="1">
        <f t="array" ref="Q3537">_xlfn.IFS(
O3537&lt;50000,"Low Salary (&lt;$50K)",
O3537&lt;90000,"Lower Middle ($50K-$90K)",
O3537&lt;130000,"Middle ($90K-$130K)",
O3537&lt;170000,"Upper Middle ($130K-$170K)",
O3537&gt;=170000,"High Salary (&gt;$170K)"
)</f>
        <v>Low Salary (&lt;$50K)</v>
      </c>
      <c r="R3537" t="str" cm="1">
        <f t="array" ref="R3537">_xlfn.IFS(
G3537&lt;=2,"New Customers (0-2Y)",
G3537&lt;=5,"Growing Customers (3-5Y)",
G3537&lt;=8,"Established Customers (6-8Y)",
G3537&lt;=10,"Loyal Customers (9-10Y)"
)</f>
        <v>Growing Customers (3-5Y)</v>
      </c>
    </row>
    <row r="3538" spans="1:18" x14ac:dyDescent="0.35">
      <c r="A3538">
        <v>15748034</v>
      </c>
      <c r="B3538" t="s">
        <v>1715</v>
      </c>
      <c r="C3538" t="s">
        <v>17</v>
      </c>
      <c r="D3538" t="s">
        <v>39</v>
      </c>
      <c r="E3538">
        <v>29</v>
      </c>
      <c r="F3538" t="s">
        <v>43</v>
      </c>
      <c r="G3538">
        <v>7</v>
      </c>
      <c r="H3538" s="4">
        <v>174851.9</v>
      </c>
      <c r="I3538" t="s">
        <v>33</v>
      </c>
      <c r="J3538">
        <v>1</v>
      </c>
      <c r="K3538">
        <v>534</v>
      </c>
      <c r="L3538" t="s">
        <v>31</v>
      </c>
      <c r="M3538" t="s">
        <v>21</v>
      </c>
      <c r="N3538" t="s">
        <v>22</v>
      </c>
      <c r="O3538" s="4">
        <v>79178.31</v>
      </c>
      <c r="P3538" t="s">
        <v>28</v>
      </c>
      <c r="Q3538" t="str" cm="1">
        <f t="array" ref="Q3538">_xlfn.IFS(
O3538&lt;50000,"Low Salary (&lt;$50K)",
O3538&lt;90000,"Lower Middle ($50K-$90K)",
O3538&lt;130000,"Middle ($90K-$130K)",
O3538&lt;170000,"Upper Middle ($130K-$170K)",
O3538&gt;=170000,"High Salary (&gt;$170K)"
)</f>
        <v>Lower Middle ($50K-$90K)</v>
      </c>
      <c r="R3538" t="str" cm="1">
        <f t="array" ref="R3538">_xlfn.IFS(
G3538&lt;=2,"New Customers (0-2Y)",
G3538&lt;=5,"Growing Customers (3-5Y)",
G3538&lt;=8,"Established Customers (6-8Y)",
G3538&lt;=10,"Loyal Customers (9-10Y)"
)</f>
        <v>Established Customers (6-8Y)</v>
      </c>
    </row>
    <row r="3539" spans="1:18" x14ac:dyDescent="0.35">
      <c r="A3539">
        <v>15632324</v>
      </c>
      <c r="B3539" t="s">
        <v>404</v>
      </c>
      <c r="C3539" t="s">
        <v>17</v>
      </c>
      <c r="D3539" t="s">
        <v>39</v>
      </c>
      <c r="E3539">
        <v>59</v>
      </c>
      <c r="F3539" t="s">
        <v>19</v>
      </c>
      <c r="G3539">
        <v>7</v>
      </c>
      <c r="H3539" s="4">
        <v>0</v>
      </c>
      <c r="I3539" t="s">
        <v>24</v>
      </c>
      <c r="J3539">
        <v>2</v>
      </c>
      <c r="K3539">
        <v>602</v>
      </c>
      <c r="L3539" t="s">
        <v>20</v>
      </c>
      <c r="M3539" t="s">
        <v>21</v>
      </c>
      <c r="N3539" t="s">
        <v>22</v>
      </c>
      <c r="O3539" s="4">
        <v>162347.04999999999</v>
      </c>
      <c r="P3539" t="s">
        <v>28</v>
      </c>
      <c r="Q3539" t="str" cm="1">
        <f t="array" ref="Q3539">_xlfn.IFS(
O3539&lt;50000,"Low Salary (&lt;$50K)",
O3539&lt;90000,"Lower Middle ($50K-$90K)",
O3539&lt;130000,"Middle ($90K-$130K)",
O3539&lt;170000,"Upper Middle ($130K-$170K)",
O3539&gt;=170000,"High Salary (&gt;$170K)"
)</f>
        <v>Upper Middle ($130K-$170K)</v>
      </c>
      <c r="R3539" t="str" cm="1">
        <f t="array" ref="R3539">_xlfn.IFS(
G3539&lt;=2,"New Customers (0-2Y)",
G3539&lt;=5,"Growing Customers (3-5Y)",
G3539&lt;=8,"Established Customers (6-8Y)",
G3539&lt;=10,"Loyal Customers (9-10Y)"
)</f>
        <v>Established Customers (6-8Y)</v>
      </c>
    </row>
    <row r="3540" spans="1:18" x14ac:dyDescent="0.35">
      <c r="A3540">
        <v>15761023</v>
      </c>
      <c r="B3540" t="s">
        <v>777</v>
      </c>
      <c r="C3540" t="s">
        <v>42</v>
      </c>
      <c r="D3540" t="s">
        <v>18</v>
      </c>
      <c r="E3540">
        <v>43</v>
      </c>
      <c r="F3540" t="s">
        <v>19</v>
      </c>
      <c r="G3540">
        <v>2</v>
      </c>
      <c r="H3540" s="4">
        <v>120847.11</v>
      </c>
      <c r="I3540" t="s">
        <v>33</v>
      </c>
      <c r="J3540">
        <v>1</v>
      </c>
      <c r="K3540">
        <v>554</v>
      </c>
      <c r="L3540" t="s">
        <v>31</v>
      </c>
      <c r="M3540" t="s">
        <v>21</v>
      </c>
      <c r="N3540" t="s">
        <v>32</v>
      </c>
      <c r="O3540" s="4">
        <v>7611.61</v>
      </c>
      <c r="P3540" t="s">
        <v>23</v>
      </c>
      <c r="Q3540" t="str" cm="1">
        <f t="array" ref="Q3540">_xlfn.IFS(
O3540&lt;50000,"Low Salary (&lt;$50K)",
O3540&lt;90000,"Lower Middle ($50K-$90K)",
O3540&lt;130000,"Middle ($90K-$130K)",
O3540&lt;170000,"Upper Middle ($130K-$170K)",
O3540&gt;=170000,"High Salary (&gt;$170K)"
)</f>
        <v>Low Salary (&lt;$50K)</v>
      </c>
      <c r="R3540" t="str" cm="1">
        <f t="array" ref="R3540">_xlfn.IFS(
G3540&lt;=2,"New Customers (0-2Y)",
G3540&lt;=5,"Growing Customers (3-5Y)",
G3540&lt;=8,"Established Customers (6-8Y)",
G3540&lt;=10,"Loyal Customers (9-10Y)"
)</f>
        <v>New Customers (0-2Y)</v>
      </c>
    </row>
    <row r="3541" spans="1:18" x14ac:dyDescent="0.35">
      <c r="A3541">
        <v>15761453</v>
      </c>
      <c r="B3541" t="s">
        <v>1382</v>
      </c>
      <c r="C3541" t="s">
        <v>17</v>
      </c>
      <c r="D3541" t="s">
        <v>39</v>
      </c>
      <c r="E3541">
        <v>42</v>
      </c>
      <c r="F3541" t="s">
        <v>19</v>
      </c>
      <c r="G3541">
        <v>6</v>
      </c>
      <c r="H3541" s="4">
        <v>0</v>
      </c>
      <c r="I3541" t="s">
        <v>24</v>
      </c>
      <c r="J3541">
        <v>1</v>
      </c>
      <c r="K3541">
        <v>667</v>
      </c>
      <c r="L3541" t="s">
        <v>35</v>
      </c>
      <c r="M3541" t="s">
        <v>21</v>
      </c>
      <c r="N3541" t="s">
        <v>32</v>
      </c>
      <c r="O3541" s="4">
        <v>88890.05</v>
      </c>
      <c r="P3541" t="s">
        <v>28</v>
      </c>
      <c r="Q3541" t="str" cm="1">
        <f t="array" ref="Q3541">_xlfn.IFS(
O3541&lt;50000,"Low Salary (&lt;$50K)",
O3541&lt;90000,"Lower Middle ($50K-$90K)",
O3541&lt;130000,"Middle ($90K-$130K)",
O3541&lt;170000,"Upper Middle ($130K-$170K)",
O3541&gt;=170000,"High Salary (&gt;$170K)"
)</f>
        <v>Lower Middle ($50K-$90K)</v>
      </c>
      <c r="R3541" t="str" cm="1">
        <f t="array" ref="R3541">_xlfn.IFS(
G3541&lt;=2,"New Customers (0-2Y)",
G3541&lt;=5,"Growing Customers (3-5Y)",
G3541&lt;=8,"Established Customers (6-8Y)",
G3541&lt;=10,"Loyal Customers (9-10Y)"
)</f>
        <v>Established Customers (6-8Y)</v>
      </c>
    </row>
    <row r="3542" spans="1:18" x14ac:dyDescent="0.35">
      <c r="A3542">
        <v>15646726</v>
      </c>
      <c r="B3542" t="s">
        <v>216</v>
      </c>
      <c r="C3542" t="s">
        <v>17</v>
      </c>
      <c r="D3542" t="s">
        <v>39</v>
      </c>
      <c r="E3542">
        <v>43</v>
      </c>
      <c r="F3542" t="s">
        <v>19</v>
      </c>
      <c r="G3542">
        <v>5</v>
      </c>
      <c r="H3542" s="4">
        <v>0</v>
      </c>
      <c r="I3542" t="s">
        <v>24</v>
      </c>
      <c r="J3542">
        <v>1</v>
      </c>
      <c r="K3542">
        <v>672</v>
      </c>
      <c r="L3542" t="s">
        <v>35</v>
      </c>
      <c r="M3542" t="s">
        <v>27</v>
      </c>
      <c r="N3542" t="s">
        <v>32</v>
      </c>
      <c r="O3542" s="4">
        <v>63833.09</v>
      </c>
      <c r="P3542" t="s">
        <v>28</v>
      </c>
      <c r="Q3542" t="str" cm="1">
        <f t="array" ref="Q3542">_xlfn.IFS(
O3542&lt;50000,"Low Salary (&lt;$50K)",
O3542&lt;90000,"Lower Middle ($50K-$90K)",
O3542&lt;130000,"Middle ($90K-$130K)",
O3542&lt;170000,"Upper Middle ($130K-$170K)",
O3542&gt;=170000,"High Salary (&gt;$170K)"
)</f>
        <v>Lower Middle ($50K-$90K)</v>
      </c>
      <c r="R3542" t="str" cm="1">
        <f t="array" ref="R3542">_xlfn.IFS(
G3542&lt;=2,"New Customers (0-2Y)",
G3542&lt;=5,"Growing Customers (3-5Y)",
G3542&lt;=8,"Established Customers (6-8Y)",
G3542&lt;=10,"Loyal Customers (9-10Y)"
)</f>
        <v>Growing Customers (3-5Y)</v>
      </c>
    </row>
    <row r="3543" spans="1:18" x14ac:dyDescent="0.35">
      <c r="A3543">
        <v>15637169</v>
      </c>
      <c r="B3543" t="s">
        <v>62</v>
      </c>
      <c r="C3543" t="s">
        <v>26</v>
      </c>
      <c r="D3543" t="s">
        <v>18</v>
      </c>
      <c r="E3543">
        <v>67</v>
      </c>
      <c r="F3543" t="s">
        <v>2967</v>
      </c>
      <c r="G3543">
        <v>4</v>
      </c>
      <c r="H3543" s="4">
        <v>103267.8</v>
      </c>
      <c r="I3543" t="s">
        <v>33</v>
      </c>
      <c r="J3543">
        <v>1</v>
      </c>
      <c r="K3543">
        <v>838</v>
      </c>
      <c r="L3543" t="s">
        <v>37</v>
      </c>
      <c r="M3543" t="s">
        <v>21</v>
      </c>
      <c r="N3543" t="s">
        <v>22</v>
      </c>
      <c r="O3543" s="4">
        <v>78310.039999999994</v>
      </c>
      <c r="P3543" t="s">
        <v>28</v>
      </c>
      <c r="Q3543" t="str" cm="1">
        <f t="array" ref="Q3543">_xlfn.IFS(
O3543&lt;50000,"Low Salary (&lt;$50K)",
O3543&lt;90000,"Lower Middle ($50K-$90K)",
O3543&lt;130000,"Middle ($90K-$130K)",
O3543&lt;170000,"Upper Middle ($130K-$170K)",
O3543&gt;=170000,"High Salary (&gt;$170K)"
)</f>
        <v>Lower Middle ($50K-$90K)</v>
      </c>
      <c r="R3543" t="str" cm="1">
        <f t="array" ref="R3543">_xlfn.IFS(
G3543&lt;=2,"New Customers (0-2Y)",
G3543&lt;=5,"Growing Customers (3-5Y)",
G3543&lt;=8,"Established Customers (6-8Y)",
G3543&lt;=10,"Loyal Customers (9-10Y)"
)</f>
        <v>Growing Customers (3-5Y)</v>
      </c>
    </row>
    <row r="3544" spans="1:18" x14ac:dyDescent="0.35">
      <c r="A3544">
        <v>15636024</v>
      </c>
      <c r="B3544" t="s">
        <v>746</v>
      </c>
      <c r="C3544" t="s">
        <v>26</v>
      </c>
      <c r="D3544" t="s">
        <v>18</v>
      </c>
      <c r="E3544">
        <v>34</v>
      </c>
      <c r="F3544" t="s">
        <v>19</v>
      </c>
      <c r="G3544">
        <v>4</v>
      </c>
      <c r="H3544" s="4">
        <v>109699.08</v>
      </c>
      <c r="I3544" t="s">
        <v>33</v>
      </c>
      <c r="J3544">
        <v>1</v>
      </c>
      <c r="K3544">
        <v>692</v>
      </c>
      <c r="L3544" t="s">
        <v>35</v>
      </c>
      <c r="M3544" t="s">
        <v>21</v>
      </c>
      <c r="N3544" t="s">
        <v>22</v>
      </c>
      <c r="O3544" s="4">
        <v>37898.910000000003</v>
      </c>
      <c r="P3544" t="s">
        <v>28</v>
      </c>
      <c r="Q3544" t="str" cm="1">
        <f t="array" ref="Q3544">_xlfn.IFS(
O3544&lt;50000,"Low Salary (&lt;$50K)",
O3544&lt;90000,"Lower Middle ($50K-$90K)",
O3544&lt;130000,"Middle ($90K-$130K)",
O3544&lt;170000,"Upper Middle ($130K-$170K)",
O3544&gt;=170000,"High Salary (&gt;$170K)"
)</f>
        <v>Low Salary (&lt;$50K)</v>
      </c>
      <c r="R3544" t="str" cm="1">
        <f t="array" ref="R3544">_xlfn.IFS(
G3544&lt;=2,"New Customers (0-2Y)",
G3544&lt;=5,"Growing Customers (3-5Y)",
G3544&lt;=8,"Established Customers (6-8Y)",
G3544&lt;=10,"Loyal Customers (9-10Y)"
)</f>
        <v>Growing Customers (3-5Y)</v>
      </c>
    </row>
    <row r="3545" spans="1:18" x14ac:dyDescent="0.35">
      <c r="A3545">
        <v>15801218</v>
      </c>
      <c r="B3545" t="s">
        <v>1716</v>
      </c>
      <c r="C3545" t="s">
        <v>17</v>
      </c>
      <c r="D3545" t="s">
        <v>39</v>
      </c>
      <c r="E3545">
        <v>49</v>
      </c>
      <c r="F3545" t="s">
        <v>19</v>
      </c>
      <c r="G3545">
        <v>8</v>
      </c>
      <c r="H3545" s="4">
        <v>135133.39000000001</v>
      </c>
      <c r="I3545" t="s">
        <v>33</v>
      </c>
      <c r="J3545">
        <v>1</v>
      </c>
      <c r="K3545">
        <v>675</v>
      </c>
      <c r="L3545" t="s">
        <v>35</v>
      </c>
      <c r="M3545" t="s">
        <v>27</v>
      </c>
      <c r="N3545" t="s">
        <v>22</v>
      </c>
      <c r="O3545" s="4">
        <v>179521.24</v>
      </c>
      <c r="P3545" t="s">
        <v>23</v>
      </c>
      <c r="Q3545" t="str" cm="1">
        <f t="array" ref="Q3545">_xlfn.IFS(
O3545&lt;50000,"Low Salary (&lt;$50K)",
O3545&lt;90000,"Lower Middle ($50K-$90K)",
O3545&lt;130000,"Middle ($90K-$130K)",
O3545&lt;170000,"Upper Middle ($130K-$170K)",
O3545&gt;=170000,"High Salary (&gt;$170K)"
)</f>
        <v>High Salary (&gt;$170K)</v>
      </c>
      <c r="R3545" t="str" cm="1">
        <f t="array" ref="R3545">_xlfn.IFS(
G3545&lt;=2,"New Customers (0-2Y)",
G3545&lt;=5,"Growing Customers (3-5Y)",
G3545&lt;=8,"Established Customers (6-8Y)",
G3545&lt;=10,"Loyal Customers (9-10Y)"
)</f>
        <v>Established Customers (6-8Y)</v>
      </c>
    </row>
    <row r="3546" spans="1:18" x14ac:dyDescent="0.35">
      <c r="A3546">
        <v>15642655</v>
      </c>
      <c r="B3546" t="s">
        <v>599</v>
      </c>
      <c r="C3546" t="s">
        <v>26</v>
      </c>
      <c r="D3546" t="s">
        <v>39</v>
      </c>
      <c r="E3546">
        <v>33</v>
      </c>
      <c r="F3546" t="s">
        <v>19</v>
      </c>
      <c r="G3546">
        <v>1</v>
      </c>
      <c r="H3546" s="4">
        <v>0</v>
      </c>
      <c r="I3546" t="s">
        <v>24</v>
      </c>
      <c r="J3546">
        <v>1</v>
      </c>
      <c r="K3546">
        <v>731</v>
      </c>
      <c r="L3546" t="s">
        <v>35</v>
      </c>
      <c r="M3546" t="s">
        <v>21</v>
      </c>
      <c r="N3546" t="s">
        <v>32</v>
      </c>
      <c r="O3546" s="4">
        <v>130726.96</v>
      </c>
      <c r="P3546" t="s">
        <v>28</v>
      </c>
      <c r="Q3546" t="str" cm="1">
        <f t="array" ref="Q3546">_xlfn.IFS(
O3546&lt;50000,"Low Salary (&lt;$50K)",
O3546&lt;90000,"Lower Middle ($50K-$90K)",
O3546&lt;130000,"Middle ($90K-$130K)",
O3546&lt;170000,"Upper Middle ($130K-$170K)",
O3546&gt;=170000,"High Salary (&gt;$170K)"
)</f>
        <v>Upper Middle ($130K-$170K)</v>
      </c>
      <c r="R3546" t="str" cm="1">
        <f t="array" ref="R3546">_xlfn.IFS(
G3546&lt;=2,"New Customers (0-2Y)",
G3546&lt;=5,"Growing Customers (3-5Y)",
G3546&lt;=8,"Established Customers (6-8Y)",
G3546&lt;=10,"Loyal Customers (9-10Y)"
)</f>
        <v>New Customers (0-2Y)</v>
      </c>
    </row>
    <row r="3547" spans="1:18" x14ac:dyDescent="0.35">
      <c r="A3547">
        <v>15690130</v>
      </c>
      <c r="B3547" t="s">
        <v>1717</v>
      </c>
      <c r="C3547" t="s">
        <v>17</v>
      </c>
      <c r="D3547" t="s">
        <v>18</v>
      </c>
      <c r="E3547">
        <v>32</v>
      </c>
      <c r="F3547" t="s">
        <v>19</v>
      </c>
      <c r="G3547">
        <v>8</v>
      </c>
      <c r="H3547" s="4">
        <v>137649.47</v>
      </c>
      <c r="I3547" t="s">
        <v>33</v>
      </c>
      <c r="J3547">
        <v>1</v>
      </c>
      <c r="K3547">
        <v>468</v>
      </c>
      <c r="L3547" t="s">
        <v>44</v>
      </c>
      <c r="M3547" t="s">
        <v>27</v>
      </c>
      <c r="N3547" t="s">
        <v>32</v>
      </c>
      <c r="O3547" s="4">
        <v>198714.29</v>
      </c>
      <c r="P3547" t="s">
        <v>28</v>
      </c>
      <c r="Q3547" t="str" cm="1">
        <f t="array" ref="Q3547">_xlfn.IFS(
O3547&lt;50000,"Low Salary (&lt;$50K)",
O3547&lt;90000,"Lower Middle ($50K-$90K)",
O3547&lt;130000,"Middle ($90K-$130K)",
O3547&lt;170000,"Upper Middle ($130K-$170K)",
O3547&gt;=170000,"High Salary (&gt;$170K)"
)</f>
        <v>High Salary (&gt;$170K)</v>
      </c>
      <c r="R3547" t="str" cm="1">
        <f t="array" ref="R3547">_xlfn.IFS(
G3547&lt;=2,"New Customers (0-2Y)",
G3547&lt;=5,"Growing Customers (3-5Y)",
G3547&lt;=8,"Established Customers (6-8Y)",
G3547&lt;=10,"Loyal Customers (9-10Y)"
)</f>
        <v>Established Customers (6-8Y)</v>
      </c>
    </row>
    <row r="3548" spans="1:18" x14ac:dyDescent="0.35">
      <c r="A3548">
        <v>15653753</v>
      </c>
      <c r="B3548" t="s">
        <v>1545</v>
      </c>
      <c r="C3548" t="s">
        <v>26</v>
      </c>
      <c r="D3548" t="s">
        <v>39</v>
      </c>
      <c r="E3548">
        <v>43</v>
      </c>
      <c r="F3548" t="s">
        <v>19</v>
      </c>
      <c r="G3548">
        <v>6</v>
      </c>
      <c r="H3548" s="4">
        <v>113567.94</v>
      </c>
      <c r="I3548" t="s">
        <v>33</v>
      </c>
      <c r="J3548">
        <v>1</v>
      </c>
      <c r="K3548">
        <v>542</v>
      </c>
      <c r="L3548" t="s">
        <v>31</v>
      </c>
      <c r="M3548" t="s">
        <v>21</v>
      </c>
      <c r="N3548" t="s">
        <v>32</v>
      </c>
      <c r="O3548" s="4">
        <v>89543.25</v>
      </c>
      <c r="P3548" t="s">
        <v>28</v>
      </c>
      <c r="Q3548" t="str" cm="1">
        <f t="array" ref="Q3548">_xlfn.IFS(
O3548&lt;50000,"Low Salary (&lt;$50K)",
O3548&lt;90000,"Lower Middle ($50K-$90K)",
O3548&lt;130000,"Middle ($90K-$130K)",
O3548&lt;170000,"Upper Middle ($130K-$170K)",
O3548&gt;=170000,"High Salary (&gt;$170K)"
)</f>
        <v>Lower Middle ($50K-$90K)</v>
      </c>
      <c r="R3548" t="str" cm="1">
        <f t="array" ref="R3548">_xlfn.IFS(
G3548&lt;=2,"New Customers (0-2Y)",
G3548&lt;=5,"Growing Customers (3-5Y)",
G3548&lt;=8,"Established Customers (6-8Y)",
G3548&lt;=10,"Loyal Customers (9-10Y)"
)</f>
        <v>Established Customers (6-8Y)</v>
      </c>
    </row>
    <row r="3549" spans="1:18" x14ac:dyDescent="0.35">
      <c r="A3549">
        <v>15641359</v>
      </c>
      <c r="B3549" t="s">
        <v>303</v>
      </c>
      <c r="C3549" t="s">
        <v>26</v>
      </c>
      <c r="D3549" t="s">
        <v>18</v>
      </c>
      <c r="E3549">
        <v>35</v>
      </c>
      <c r="F3549" t="s">
        <v>19</v>
      </c>
      <c r="G3549">
        <v>6</v>
      </c>
      <c r="H3549" s="4">
        <v>0</v>
      </c>
      <c r="I3549" t="s">
        <v>24</v>
      </c>
      <c r="J3549">
        <v>2</v>
      </c>
      <c r="K3549">
        <v>662</v>
      </c>
      <c r="L3549" t="s">
        <v>35</v>
      </c>
      <c r="M3549" t="s">
        <v>27</v>
      </c>
      <c r="N3549" t="s">
        <v>32</v>
      </c>
      <c r="O3549" s="4">
        <v>2423.9</v>
      </c>
      <c r="P3549" t="s">
        <v>23</v>
      </c>
      <c r="Q3549" t="str" cm="1">
        <f t="array" ref="Q3549">_xlfn.IFS(
O3549&lt;50000,"Low Salary (&lt;$50K)",
O3549&lt;90000,"Lower Middle ($50K-$90K)",
O3549&lt;130000,"Middle ($90K-$130K)",
O3549&lt;170000,"Upper Middle ($130K-$170K)",
O3549&gt;=170000,"High Salary (&gt;$170K)"
)</f>
        <v>Low Salary (&lt;$50K)</v>
      </c>
      <c r="R3549" t="str" cm="1">
        <f t="array" ref="R3549">_xlfn.IFS(
G3549&lt;=2,"New Customers (0-2Y)",
G3549&lt;=5,"Growing Customers (3-5Y)",
G3549&lt;=8,"Established Customers (6-8Y)",
G3549&lt;=10,"Loyal Customers (9-10Y)"
)</f>
        <v>Established Customers (6-8Y)</v>
      </c>
    </row>
    <row r="3550" spans="1:18" x14ac:dyDescent="0.35">
      <c r="A3550">
        <v>15776827</v>
      </c>
      <c r="B3550" t="s">
        <v>1534</v>
      </c>
      <c r="C3550" t="s">
        <v>42</v>
      </c>
      <c r="D3550" t="s">
        <v>39</v>
      </c>
      <c r="E3550">
        <v>37</v>
      </c>
      <c r="F3550" t="s">
        <v>19</v>
      </c>
      <c r="G3550">
        <v>5</v>
      </c>
      <c r="H3550" s="4">
        <v>141547.26</v>
      </c>
      <c r="I3550" t="s">
        <v>33</v>
      </c>
      <c r="J3550">
        <v>2</v>
      </c>
      <c r="K3550">
        <v>770</v>
      </c>
      <c r="L3550" t="s">
        <v>35</v>
      </c>
      <c r="M3550" t="s">
        <v>27</v>
      </c>
      <c r="N3550" t="s">
        <v>22</v>
      </c>
      <c r="O3550" s="4">
        <v>180326.83</v>
      </c>
      <c r="P3550" t="s">
        <v>28</v>
      </c>
      <c r="Q3550" t="str" cm="1">
        <f t="array" ref="Q3550">_xlfn.IFS(
O3550&lt;50000,"Low Salary (&lt;$50K)",
O3550&lt;90000,"Lower Middle ($50K-$90K)",
O3550&lt;130000,"Middle ($90K-$130K)",
O3550&lt;170000,"Upper Middle ($130K-$170K)",
O3550&gt;=170000,"High Salary (&gt;$170K)"
)</f>
        <v>High Salary (&gt;$170K)</v>
      </c>
      <c r="R3550" t="str" cm="1">
        <f t="array" ref="R3550">_xlfn.IFS(
G3550&lt;=2,"New Customers (0-2Y)",
G3550&lt;=5,"Growing Customers (3-5Y)",
G3550&lt;=8,"Established Customers (6-8Y)",
G3550&lt;=10,"Loyal Customers (9-10Y)"
)</f>
        <v>Growing Customers (3-5Y)</v>
      </c>
    </row>
    <row r="3551" spans="1:18" x14ac:dyDescent="0.35">
      <c r="A3551">
        <v>15647725</v>
      </c>
      <c r="B3551" t="s">
        <v>593</v>
      </c>
      <c r="C3551" t="s">
        <v>17</v>
      </c>
      <c r="D3551" t="s">
        <v>18</v>
      </c>
      <c r="E3551">
        <v>61</v>
      </c>
      <c r="F3551" t="s">
        <v>2967</v>
      </c>
      <c r="G3551">
        <v>5</v>
      </c>
      <c r="H3551" s="4">
        <v>62055.17</v>
      </c>
      <c r="I3551" t="s">
        <v>29</v>
      </c>
      <c r="J3551">
        <v>3</v>
      </c>
      <c r="K3551">
        <v>675</v>
      </c>
      <c r="L3551" t="s">
        <v>35</v>
      </c>
      <c r="M3551" t="s">
        <v>21</v>
      </c>
      <c r="N3551" t="s">
        <v>32</v>
      </c>
      <c r="O3551" s="4">
        <v>166305.16</v>
      </c>
      <c r="P3551" t="s">
        <v>23</v>
      </c>
      <c r="Q3551" t="str" cm="1">
        <f t="array" ref="Q3551">_xlfn.IFS(
O3551&lt;50000,"Low Salary (&lt;$50K)",
O3551&lt;90000,"Lower Middle ($50K-$90K)",
O3551&lt;130000,"Middle ($90K-$130K)",
O3551&lt;170000,"Upper Middle ($130K-$170K)",
O3551&gt;=170000,"High Salary (&gt;$170K)"
)</f>
        <v>Upper Middle ($130K-$170K)</v>
      </c>
      <c r="R3551" t="str" cm="1">
        <f t="array" ref="R3551">_xlfn.IFS(
G3551&lt;=2,"New Customers (0-2Y)",
G3551&lt;=5,"Growing Customers (3-5Y)",
G3551&lt;=8,"Established Customers (6-8Y)",
G3551&lt;=10,"Loyal Customers (9-10Y)"
)</f>
        <v>Growing Customers (3-5Y)</v>
      </c>
    </row>
    <row r="3552" spans="1:18" x14ac:dyDescent="0.35">
      <c r="A3552">
        <v>15648455</v>
      </c>
      <c r="B3552" t="s">
        <v>472</v>
      </c>
      <c r="C3552" t="s">
        <v>42</v>
      </c>
      <c r="D3552" t="s">
        <v>39</v>
      </c>
      <c r="E3552">
        <v>51</v>
      </c>
      <c r="F3552" t="s">
        <v>19</v>
      </c>
      <c r="G3552">
        <v>4</v>
      </c>
      <c r="H3552" s="4">
        <v>131156.76</v>
      </c>
      <c r="I3552" t="s">
        <v>33</v>
      </c>
      <c r="J3552">
        <v>1</v>
      </c>
      <c r="K3552">
        <v>647</v>
      </c>
      <c r="L3552" t="s">
        <v>20</v>
      </c>
      <c r="M3552" t="s">
        <v>21</v>
      </c>
      <c r="N3552" t="s">
        <v>32</v>
      </c>
      <c r="O3552" s="4">
        <v>29883.63</v>
      </c>
      <c r="P3552" t="s">
        <v>28</v>
      </c>
      <c r="Q3552" t="str" cm="1">
        <f t="array" ref="Q3552">_xlfn.IFS(
O3552&lt;50000,"Low Salary (&lt;$50K)",
O3552&lt;90000,"Lower Middle ($50K-$90K)",
O3552&lt;130000,"Middle ($90K-$130K)",
O3552&lt;170000,"Upper Middle ($130K-$170K)",
O3552&gt;=170000,"High Salary (&gt;$170K)"
)</f>
        <v>Low Salary (&lt;$50K)</v>
      </c>
      <c r="R3552" t="str" cm="1">
        <f t="array" ref="R3552">_xlfn.IFS(
G3552&lt;=2,"New Customers (0-2Y)",
G3552&lt;=5,"Growing Customers (3-5Y)",
G3552&lt;=8,"Established Customers (6-8Y)",
G3552&lt;=10,"Loyal Customers (9-10Y)"
)</f>
        <v>Growing Customers (3-5Y)</v>
      </c>
    </row>
    <row r="3553" spans="1:18" x14ac:dyDescent="0.35">
      <c r="A3553">
        <v>15580629</v>
      </c>
      <c r="B3553" t="s">
        <v>1718</v>
      </c>
      <c r="C3553" t="s">
        <v>17</v>
      </c>
      <c r="D3553" t="s">
        <v>39</v>
      </c>
      <c r="E3553">
        <v>31</v>
      </c>
      <c r="F3553" t="s">
        <v>19</v>
      </c>
      <c r="G3553">
        <v>6</v>
      </c>
      <c r="H3553" s="4">
        <v>134837.57999999999</v>
      </c>
      <c r="I3553" t="s">
        <v>33</v>
      </c>
      <c r="J3553">
        <v>1</v>
      </c>
      <c r="K3553">
        <v>604</v>
      </c>
      <c r="L3553" t="s">
        <v>20</v>
      </c>
      <c r="M3553" t="s">
        <v>21</v>
      </c>
      <c r="N3553" t="s">
        <v>32</v>
      </c>
      <c r="O3553" s="4">
        <v>192029.19</v>
      </c>
      <c r="P3553" t="s">
        <v>28</v>
      </c>
      <c r="Q3553" t="str" cm="1">
        <f t="array" ref="Q3553">_xlfn.IFS(
O3553&lt;50000,"Low Salary (&lt;$50K)",
O3553&lt;90000,"Lower Middle ($50K-$90K)",
O3553&lt;130000,"Middle ($90K-$130K)",
O3553&lt;170000,"Upper Middle ($130K-$170K)",
O3553&gt;=170000,"High Salary (&gt;$170K)"
)</f>
        <v>High Salary (&gt;$170K)</v>
      </c>
      <c r="R3553" t="str" cm="1">
        <f t="array" ref="R3553">_xlfn.IFS(
G3553&lt;=2,"New Customers (0-2Y)",
G3553&lt;=5,"Growing Customers (3-5Y)",
G3553&lt;=8,"Established Customers (6-8Y)",
G3553&lt;=10,"Loyal Customers (9-10Y)"
)</f>
        <v>Established Customers (6-8Y)</v>
      </c>
    </row>
    <row r="3554" spans="1:18" x14ac:dyDescent="0.35">
      <c r="A3554">
        <v>15730161</v>
      </c>
      <c r="B3554" t="s">
        <v>551</v>
      </c>
      <c r="C3554" t="s">
        <v>17</v>
      </c>
      <c r="D3554" t="s">
        <v>18</v>
      </c>
      <c r="E3554">
        <v>39</v>
      </c>
      <c r="F3554" t="s">
        <v>19</v>
      </c>
      <c r="G3554">
        <v>3</v>
      </c>
      <c r="H3554" s="4">
        <v>0</v>
      </c>
      <c r="I3554" t="s">
        <v>24</v>
      </c>
      <c r="J3554">
        <v>2</v>
      </c>
      <c r="K3554">
        <v>833</v>
      </c>
      <c r="L3554" t="s">
        <v>37</v>
      </c>
      <c r="M3554" t="s">
        <v>21</v>
      </c>
      <c r="N3554" t="s">
        <v>32</v>
      </c>
      <c r="O3554" s="4">
        <v>1710.89</v>
      </c>
      <c r="P3554" t="s">
        <v>28</v>
      </c>
      <c r="Q3554" t="str" cm="1">
        <f t="array" ref="Q3554">_xlfn.IFS(
O3554&lt;50000,"Low Salary (&lt;$50K)",
O3554&lt;90000,"Lower Middle ($50K-$90K)",
O3554&lt;130000,"Middle ($90K-$130K)",
O3554&lt;170000,"Upper Middle ($130K-$170K)",
O3554&gt;=170000,"High Salary (&gt;$170K)"
)</f>
        <v>Low Salary (&lt;$50K)</v>
      </c>
      <c r="R3554" t="str" cm="1">
        <f t="array" ref="R3554">_xlfn.IFS(
G3554&lt;=2,"New Customers (0-2Y)",
G3554&lt;=5,"Growing Customers (3-5Y)",
G3554&lt;=8,"Established Customers (6-8Y)",
G3554&lt;=10,"Loyal Customers (9-10Y)"
)</f>
        <v>Growing Customers (3-5Y)</v>
      </c>
    </row>
    <row r="3555" spans="1:18" x14ac:dyDescent="0.35">
      <c r="A3555">
        <v>15626612</v>
      </c>
      <c r="B3555" t="s">
        <v>84</v>
      </c>
      <c r="C3555" t="s">
        <v>26</v>
      </c>
      <c r="D3555" t="s">
        <v>39</v>
      </c>
      <c r="E3555">
        <v>40</v>
      </c>
      <c r="F3555" t="s">
        <v>19</v>
      </c>
      <c r="G3555">
        <v>4</v>
      </c>
      <c r="H3555" s="4">
        <v>104784.23</v>
      </c>
      <c r="I3555" t="s">
        <v>33</v>
      </c>
      <c r="J3555">
        <v>1</v>
      </c>
      <c r="K3555">
        <v>741</v>
      </c>
      <c r="L3555" t="s">
        <v>35</v>
      </c>
      <c r="M3555" t="s">
        <v>21</v>
      </c>
      <c r="N3555" t="s">
        <v>32</v>
      </c>
      <c r="O3555" s="4">
        <v>135163.76</v>
      </c>
      <c r="P3555" t="s">
        <v>23</v>
      </c>
      <c r="Q3555" t="str" cm="1">
        <f t="array" ref="Q3555">_xlfn.IFS(
O3555&lt;50000,"Low Salary (&lt;$50K)",
O3555&lt;90000,"Lower Middle ($50K-$90K)",
O3555&lt;130000,"Middle ($90K-$130K)",
O3555&lt;170000,"Upper Middle ($130K-$170K)",
O3555&gt;=170000,"High Salary (&gt;$170K)"
)</f>
        <v>Upper Middle ($130K-$170K)</v>
      </c>
      <c r="R3555" t="str" cm="1">
        <f t="array" ref="R3555">_xlfn.IFS(
G3555&lt;=2,"New Customers (0-2Y)",
G3555&lt;=5,"Growing Customers (3-5Y)",
G3555&lt;=8,"Established Customers (6-8Y)",
G3555&lt;=10,"Loyal Customers (9-10Y)"
)</f>
        <v>Growing Customers (3-5Y)</v>
      </c>
    </row>
    <row r="3556" spans="1:18" x14ac:dyDescent="0.35">
      <c r="A3556">
        <v>15662865</v>
      </c>
      <c r="B3556" t="s">
        <v>1719</v>
      </c>
      <c r="C3556" t="s">
        <v>26</v>
      </c>
      <c r="D3556" t="s">
        <v>39</v>
      </c>
      <c r="E3556">
        <v>36</v>
      </c>
      <c r="F3556" t="s">
        <v>19</v>
      </c>
      <c r="G3556">
        <v>1</v>
      </c>
      <c r="H3556" s="4">
        <v>0</v>
      </c>
      <c r="I3556" t="s">
        <v>24</v>
      </c>
      <c r="J3556">
        <v>2</v>
      </c>
      <c r="K3556">
        <v>658</v>
      </c>
      <c r="L3556" t="s">
        <v>20</v>
      </c>
      <c r="M3556" t="s">
        <v>27</v>
      </c>
      <c r="N3556" t="s">
        <v>22</v>
      </c>
      <c r="O3556" s="4">
        <v>84927.42</v>
      </c>
      <c r="P3556" t="s">
        <v>28</v>
      </c>
      <c r="Q3556" t="str" cm="1">
        <f t="array" ref="Q3556">_xlfn.IFS(
O3556&lt;50000,"Low Salary (&lt;$50K)",
O3556&lt;90000,"Lower Middle ($50K-$90K)",
O3556&lt;130000,"Middle ($90K-$130K)",
O3556&lt;170000,"Upper Middle ($130K-$170K)",
O3556&gt;=170000,"High Salary (&gt;$170K)"
)</f>
        <v>Lower Middle ($50K-$90K)</v>
      </c>
      <c r="R3556" t="str" cm="1">
        <f t="array" ref="R3556">_xlfn.IFS(
G3556&lt;=2,"New Customers (0-2Y)",
G3556&lt;=5,"Growing Customers (3-5Y)",
G3556&lt;=8,"Established Customers (6-8Y)",
G3556&lt;=10,"Loyal Customers (9-10Y)"
)</f>
        <v>New Customers (0-2Y)</v>
      </c>
    </row>
    <row r="3557" spans="1:18" x14ac:dyDescent="0.35">
      <c r="A3557">
        <v>15629094</v>
      </c>
      <c r="B3557" t="s">
        <v>1433</v>
      </c>
      <c r="C3557" t="s">
        <v>17</v>
      </c>
      <c r="D3557" t="s">
        <v>18</v>
      </c>
      <c r="E3557">
        <v>36</v>
      </c>
      <c r="F3557" t="s">
        <v>19</v>
      </c>
      <c r="G3557">
        <v>1</v>
      </c>
      <c r="H3557" s="4">
        <v>156948.41</v>
      </c>
      <c r="I3557" t="s">
        <v>33</v>
      </c>
      <c r="J3557">
        <v>1</v>
      </c>
      <c r="K3557">
        <v>528</v>
      </c>
      <c r="L3557" t="s">
        <v>31</v>
      </c>
      <c r="M3557" t="s">
        <v>21</v>
      </c>
      <c r="N3557" t="s">
        <v>22</v>
      </c>
      <c r="O3557" s="4">
        <v>149912.28</v>
      </c>
      <c r="P3557" t="s">
        <v>23</v>
      </c>
      <c r="Q3557" t="str" cm="1">
        <f t="array" ref="Q3557">_xlfn.IFS(
O3557&lt;50000,"Low Salary (&lt;$50K)",
O3557&lt;90000,"Lower Middle ($50K-$90K)",
O3557&lt;130000,"Middle ($90K-$130K)",
O3557&lt;170000,"Upper Middle ($130K-$170K)",
O3557&gt;=170000,"High Salary (&gt;$170K)"
)</f>
        <v>Upper Middle ($130K-$170K)</v>
      </c>
      <c r="R3557" t="str" cm="1">
        <f t="array" ref="R3557">_xlfn.IFS(
G3557&lt;=2,"New Customers (0-2Y)",
G3557&lt;=5,"Growing Customers (3-5Y)",
G3557&lt;=8,"Established Customers (6-8Y)",
G3557&lt;=10,"Loyal Customers (9-10Y)"
)</f>
        <v>New Customers (0-2Y)</v>
      </c>
    </row>
    <row r="3558" spans="1:18" x14ac:dyDescent="0.35">
      <c r="A3558">
        <v>15651823</v>
      </c>
      <c r="B3558" t="s">
        <v>1398</v>
      </c>
      <c r="C3558" t="s">
        <v>17</v>
      </c>
      <c r="D3558" t="s">
        <v>18</v>
      </c>
      <c r="E3558">
        <v>60</v>
      </c>
      <c r="F3558" t="s">
        <v>2967</v>
      </c>
      <c r="G3558">
        <v>6</v>
      </c>
      <c r="H3558" s="4">
        <v>147751.75</v>
      </c>
      <c r="I3558" t="s">
        <v>33</v>
      </c>
      <c r="J3558">
        <v>1</v>
      </c>
      <c r="K3558">
        <v>590</v>
      </c>
      <c r="L3558" t="s">
        <v>31</v>
      </c>
      <c r="M3558" t="s">
        <v>21</v>
      </c>
      <c r="N3558" t="s">
        <v>32</v>
      </c>
      <c r="O3558" s="4">
        <v>88206.04</v>
      </c>
      <c r="P3558" t="s">
        <v>23</v>
      </c>
      <c r="Q3558" t="str" cm="1">
        <f t="array" ref="Q3558">_xlfn.IFS(
O3558&lt;50000,"Low Salary (&lt;$50K)",
O3558&lt;90000,"Lower Middle ($50K-$90K)",
O3558&lt;130000,"Middle ($90K-$130K)",
O3558&lt;170000,"Upper Middle ($130K-$170K)",
O3558&gt;=170000,"High Salary (&gt;$170K)"
)</f>
        <v>Lower Middle ($50K-$90K)</v>
      </c>
      <c r="R3558" t="str" cm="1">
        <f t="array" ref="R3558">_xlfn.IFS(
G3558&lt;=2,"New Customers (0-2Y)",
G3558&lt;=5,"Growing Customers (3-5Y)",
G3558&lt;=8,"Established Customers (6-8Y)",
G3558&lt;=10,"Loyal Customers (9-10Y)"
)</f>
        <v>Established Customers (6-8Y)</v>
      </c>
    </row>
    <row r="3559" spans="1:18" x14ac:dyDescent="0.35">
      <c r="A3559">
        <v>15594827</v>
      </c>
      <c r="B3559" t="s">
        <v>1720</v>
      </c>
      <c r="C3559" t="s">
        <v>17</v>
      </c>
      <c r="D3559" t="s">
        <v>39</v>
      </c>
      <c r="E3559">
        <v>34</v>
      </c>
      <c r="F3559" t="s">
        <v>19</v>
      </c>
      <c r="G3559">
        <v>1</v>
      </c>
      <c r="H3559" s="4">
        <v>124619.33</v>
      </c>
      <c r="I3559" t="s">
        <v>33</v>
      </c>
      <c r="J3559">
        <v>2</v>
      </c>
      <c r="K3559">
        <v>675</v>
      </c>
      <c r="L3559" t="s">
        <v>35</v>
      </c>
      <c r="M3559" t="s">
        <v>27</v>
      </c>
      <c r="N3559" t="s">
        <v>22</v>
      </c>
      <c r="O3559" s="4">
        <v>163667.56</v>
      </c>
      <c r="P3559" t="s">
        <v>28</v>
      </c>
      <c r="Q3559" t="str" cm="1">
        <f t="array" ref="Q3559">_xlfn.IFS(
O3559&lt;50000,"Low Salary (&lt;$50K)",
O3559&lt;90000,"Lower Middle ($50K-$90K)",
O3559&lt;130000,"Middle ($90K-$130K)",
O3559&lt;170000,"Upper Middle ($130K-$170K)",
O3559&gt;=170000,"High Salary (&gt;$170K)"
)</f>
        <v>Upper Middle ($130K-$170K)</v>
      </c>
      <c r="R3559" t="str" cm="1">
        <f t="array" ref="R3559">_xlfn.IFS(
G3559&lt;=2,"New Customers (0-2Y)",
G3559&lt;=5,"Growing Customers (3-5Y)",
G3559&lt;=8,"Established Customers (6-8Y)",
G3559&lt;=10,"Loyal Customers (9-10Y)"
)</f>
        <v>New Customers (0-2Y)</v>
      </c>
    </row>
    <row r="3560" spans="1:18" x14ac:dyDescent="0.35">
      <c r="A3560">
        <v>15786392</v>
      </c>
      <c r="B3560" t="s">
        <v>352</v>
      </c>
      <c r="C3560" t="s">
        <v>17</v>
      </c>
      <c r="D3560" t="s">
        <v>39</v>
      </c>
      <c r="E3560">
        <v>41</v>
      </c>
      <c r="F3560" t="s">
        <v>19</v>
      </c>
      <c r="G3560">
        <v>4</v>
      </c>
      <c r="H3560" s="4">
        <v>124182.21</v>
      </c>
      <c r="I3560" t="s">
        <v>33</v>
      </c>
      <c r="J3560">
        <v>1</v>
      </c>
      <c r="K3560">
        <v>765</v>
      </c>
      <c r="L3560" t="s">
        <v>35</v>
      </c>
      <c r="M3560" t="s">
        <v>27</v>
      </c>
      <c r="N3560" t="s">
        <v>32</v>
      </c>
      <c r="O3560" s="4">
        <v>100153.43</v>
      </c>
      <c r="P3560" t="s">
        <v>28</v>
      </c>
      <c r="Q3560" t="str" cm="1">
        <f t="array" ref="Q3560">_xlfn.IFS(
O3560&lt;50000,"Low Salary (&lt;$50K)",
O3560&lt;90000,"Lower Middle ($50K-$90K)",
O3560&lt;130000,"Middle ($90K-$130K)",
O3560&lt;170000,"Upper Middle ($130K-$170K)",
O3560&gt;=170000,"High Salary (&gt;$170K)"
)</f>
        <v>Middle ($90K-$130K)</v>
      </c>
      <c r="R3560" t="str" cm="1">
        <f t="array" ref="R3560">_xlfn.IFS(
G3560&lt;=2,"New Customers (0-2Y)",
G3560&lt;=5,"Growing Customers (3-5Y)",
G3560&lt;=8,"Established Customers (6-8Y)",
G3560&lt;=10,"Loyal Customers (9-10Y)"
)</f>
        <v>Growing Customers (3-5Y)</v>
      </c>
    </row>
    <row r="3561" spans="1:18" x14ac:dyDescent="0.35">
      <c r="A3561">
        <v>15727353</v>
      </c>
      <c r="B3561" t="s">
        <v>500</v>
      </c>
      <c r="C3561" t="s">
        <v>17</v>
      </c>
      <c r="D3561" t="s">
        <v>18</v>
      </c>
      <c r="E3561">
        <v>64</v>
      </c>
      <c r="F3561" t="s">
        <v>2967</v>
      </c>
      <c r="G3561">
        <v>7</v>
      </c>
      <c r="H3561" s="4">
        <v>142028.35999999999</v>
      </c>
      <c r="I3561" t="s">
        <v>33</v>
      </c>
      <c r="J3561">
        <v>1</v>
      </c>
      <c r="K3561">
        <v>650</v>
      </c>
      <c r="L3561" t="s">
        <v>20</v>
      </c>
      <c r="M3561" t="s">
        <v>21</v>
      </c>
      <c r="N3561" t="s">
        <v>32</v>
      </c>
      <c r="O3561" s="4">
        <v>32275.09</v>
      </c>
      <c r="P3561" t="s">
        <v>23</v>
      </c>
      <c r="Q3561" t="str" cm="1">
        <f t="array" ref="Q3561">_xlfn.IFS(
O3561&lt;50000,"Low Salary (&lt;$50K)",
O3561&lt;90000,"Lower Middle ($50K-$90K)",
O3561&lt;130000,"Middle ($90K-$130K)",
O3561&lt;170000,"Upper Middle ($130K-$170K)",
O3561&gt;=170000,"High Salary (&gt;$170K)"
)</f>
        <v>Low Salary (&lt;$50K)</v>
      </c>
      <c r="R3561" t="str" cm="1">
        <f t="array" ref="R3561">_xlfn.IFS(
G3561&lt;=2,"New Customers (0-2Y)",
G3561&lt;=5,"Growing Customers (3-5Y)",
G3561&lt;=8,"Established Customers (6-8Y)",
G3561&lt;=10,"Loyal Customers (9-10Y)"
)</f>
        <v>Established Customers (6-8Y)</v>
      </c>
    </row>
    <row r="3562" spans="1:18" x14ac:dyDescent="0.35">
      <c r="A3562">
        <v>15733777</v>
      </c>
      <c r="B3562" t="s">
        <v>429</v>
      </c>
      <c r="C3562" t="s">
        <v>17</v>
      </c>
      <c r="D3562" t="s">
        <v>39</v>
      </c>
      <c r="E3562">
        <v>44</v>
      </c>
      <c r="F3562" t="s">
        <v>19</v>
      </c>
      <c r="G3562">
        <v>8</v>
      </c>
      <c r="H3562" s="4">
        <v>0</v>
      </c>
      <c r="I3562" t="s">
        <v>24</v>
      </c>
      <c r="J3562">
        <v>1</v>
      </c>
      <c r="K3562">
        <v>817</v>
      </c>
      <c r="L3562" t="s">
        <v>37</v>
      </c>
      <c r="M3562" t="s">
        <v>27</v>
      </c>
      <c r="N3562" t="s">
        <v>32</v>
      </c>
      <c r="O3562" s="4">
        <v>65501.91</v>
      </c>
      <c r="P3562" t="s">
        <v>23</v>
      </c>
      <c r="Q3562" t="str" cm="1">
        <f t="array" ref="Q3562">_xlfn.IFS(
O3562&lt;50000,"Low Salary (&lt;$50K)",
O3562&lt;90000,"Lower Middle ($50K-$90K)",
O3562&lt;130000,"Middle ($90K-$130K)",
O3562&lt;170000,"Upper Middle ($130K-$170K)",
O3562&gt;=170000,"High Salary (&gt;$170K)"
)</f>
        <v>Lower Middle ($50K-$90K)</v>
      </c>
      <c r="R3562" t="str" cm="1">
        <f t="array" ref="R3562">_xlfn.IFS(
G3562&lt;=2,"New Customers (0-2Y)",
G3562&lt;=5,"Growing Customers (3-5Y)",
G3562&lt;=8,"Established Customers (6-8Y)",
G3562&lt;=10,"Loyal Customers (9-10Y)"
)</f>
        <v>Established Customers (6-8Y)</v>
      </c>
    </row>
    <row r="3563" spans="1:18" x14ac:dyDescent="0.35">
      <c r="A3563">
        <v>15614302</v>
      </c>
      <c r="B3563" t="s">
        <v>1721</v>
      </c>
      <c r="C3563" t="s">
        <v>42</v>
      </c>
      <c r="D3563" t="s">
        <v>18</v>
      </c>
      <c r="E3563">
        <v>31</v>
      </c>
      <c r="F3563" t="s">
        <v>19</v>
      </c>
      <c r="G3563">
        <v>10</v>
      </c>
      <c r="H3563" s="4">
        <v>125837.86</v>
      </c>
      <c r="I3563" t="s">
        <v>33</v>
      </c>
      <c r="J3563">
        <v>2</v>
      </c>
      <c r="K3563">
        <v>699</v>
      </c>
      <c r="L3563" t="s">
        <v>35</v>
      </c>
      <c r="M3563" t="s">
        <v>21</v>
      </c>
      <c r="N3563" t="s">
        <v>32</v>
      </c>
      <c r="O3563" s="4">
        <v>189392.66</v>
      </c>
      <c r="P3563" t="s">
        <v>28</v>
      </c>
      <c r="Q3563" t="str" cm="1">
        <f t="array" ref="Q3563">_xlfn.IFS(
O3563&lt;50000,"Low Salary (&lt;$50K)",
O3563&lt;90000,"Lower Middle ($50K-$90K)",
O3563&lt;130000,"Middle ($90K-$130K)",
O3563&lt;170000,"Upper Middle ($130K-$170K)",
O3563&gt;=170000,"High Salary (&gt;$170K)"
)</f>
        <v>High Salary (&gt;$170K)</v>
      </c>
      <c r="R3563" t="str" cm="1">
        <f t="array" ref="R3563">_xlfn.IFS(
G3563&lt;=2,"New Customers (0-2Y)",
G3563&lt;=5,"Growing Customers (3-5Y)",
G3563&lt;=8,"Established Customers (6-8Y)",
G3563&lt;=10,"Loyal Customers (9-10Y)"
)</f>
        <v>Loyal Customers (9-10Y)</v>
      </c>
    </row>
    <row r="3564" spans="1:18" x14ac:dyDescent="0.35">
      <c r="A3564">
        <v>15723263</v>
      </c>
      <c r="B3564" t="s">
        <v>161</v>
      </c>
      <c r="C3564" t="s">
        <v>42</v>
      </c>
      <c r="D3564" t="s">
        <v>18</v>
      </c>
      <c r="E3564">
        <v>34</v>
      </c>
      <c r="F3564" t="s">
        <v>19</v>
      </c>
      <c r="G3564">
        <v>9</v>
      </c>
      <c r="H3564" s="4">
        <v>117160.32000000001</v>
      </c>
      <c r="I3564" t="s">
        <v>33</v>
      </c>
      <c r="J3564">
        <v>1</v>
      </c>
      <c r="K3564">
        <v>495</v>
      </c>
      <c r="L3564" t="s">
        <v>44</v>
      </c>
      <c r="M3564" t="s">
        <v>21</v>
      </c>
      <c r="N3564" t="s">
        <v>22</v>
      </c>
      <c r="O3564" s="4">
        <v>116069.24</v>
      </c>
      <c r="P3564" t="s">
        <v>23</v>
      </c>
      <c r="Q3564" t="str" cm="1">
        <f t="array" ref="Q3564">_xlfn.IFS(
O3564&lt;50000,"Low Salary (&lt;$50K)",
O3564&lt;90000,"Lower Middle ($50K-$90K)",
O3564&lt;130000,"Middle ($90K-$130K)",
O3564&lt;170000,"Upper Middle ($130K-$170K)",
O3564&gt;=170000,"High Salary (&gt;$170K)"
)</f>
        <v>Middle ($90K-$130K)</v>
      </c>
      <c r="R3564" t="str" cm="1">
        <f t="array" ref="R3564">_xlfn.IFS(
G3564&lt;=2,"New Customers (0-2Y)",
G3564&lt;=5,"Growing Customers (3-5Y)",
G3564&lt;=8,"Established Customers (6-8Y)",
G3564&lt;=10,"Loyal Customers (9-10Y)"
)</f>
        <v>Loyal Customers (9-10Y)</v>
      </c>
    </row>
    <row r="3565" spans="1:18" x14ac:dyDescent="0.35">
      <c r="A3565">
        <v>15687270</v>
      </c>
      <c r="B3565" t="s">
        <v>1578</v>
      </c>
      <c r="C3565" t="s">
        <v>26</v>
      </c>
      <c r="D3565" t="s">
        <v>18</v>
      </c>
      <c r="E3565">
        <v>61</v>
      </c>
      <c r="F3565" t="s">
        <v>2967</v>
      </c>
      <c r="G3565">
        <v>8</v>
      </c>
      <c r="H3565" s="4">
        <v>0</v>
      </c>
      <c r="I3565" t="s">
        <v>24</v>
      </c>
      <c r="J3565">
        <v>2</v>
      </c>
      <c r="K3565">
        <v>491</v>
      </c>
      <c r="L3565" t="s">
        <v>44</v>
      </c>
      <c r="M3565" t="s">
        <v>27</v>
      </c>
      <c r="N3565" t="s">
        <v>22</v>
      </c>
      <c r="O3565" s="4">
        <v>139861.53</v>
      </c>
      <c r="P3565" t="s">
        <v>28</v>
      </c>
      <c r="Q3565" t="str" cm="1">
        <f t="array" ref="Q3565">_xlfn.IFS(
O3565&lt;50000,"Low Salary (&lt;$50K)",
O3565&lt;90000,"Lower Middle ($50K-$90K)",
O3565&lt;130000,"Middle ($90K-$130K)",
O3565&lt;170000,"Upper Middle ($130K-$170K)",
O3565&gt;=170000,"High Salary (&gt;$170K)"
)</f>
        <v>Upper Middle ($130K-$170K)</v>
      </c>
      <c r="R3565" t="str" cm="1">
        <f t="array" ref="R3565">_xlfn.IFS(
G3565&lt;=2,"New Customers (0-2Y)",
G3565&lt;=5,"Growing Customers (3-5Y)",
G3565&lt;=8,"Established Customers (6-8Y)",
G3565&lt;=10,"Loyal Customers (9-10Y)"
)</f>
        <v>Established Customers (6-8Y)</v>
      </c>
    </row>
    <row r="3566" spans="1:18" x14ac:dyDescent="0.35">
      <c r="A3566">
        <v>15803121</v>
      </c>
      <c r="B3566" t="s">
        <v>167</v>
      </c>
      <c r="C3566" t="s">
        <v>17</v>
      </c>
      <c r="D3566" t="s">
        <v>39</v>
      </c>
      <c r="E3566">
        <v>51</v>
      </c>
      <c r="F3566" t="s">
        <v>19</v>
      </c>
      <c r="G3566">
        <v>5</v>
      </c>
      <c r="H3566" s="4">
        <v>97565.74</v>
      </c>
      <c r="I3566" t="s">
        <v>29</v>
      </c>
      <c r="J3566">
        <v>1</v>
      </c>
      <c r="K3566">
        <v>847</v>
      </c>
      <c r="L3566" t="s">
        <v>37</v>
      </c>
      <c r="M3566" t="s">
        <v>27</v>
      </c>
      <c r="N3566" t="s">
        <v>32</v>
      </c>
      <c r="O3566" s="4">
        <v>144184.06</v>
      </c>
      <c r="P3566" t="s">
        <v>23</v>
      </c>
      <c r="Q3566" t="str" cm="1">
        <f t="array" ref="Q3566">_xlfn.IFS(
O3566&lt;50000,"Low Salary (&lt;$50K)",
O3566&lt;90000,"Lower Middle ($50K-$90K)",
O3566&lt;130000,"Middle ($90K-$130K)",
O3566&lt;170000,"Upper Middle ($130K-$170K)",
O3566&gt;=170000,"High Salary (&gt;$170K)"
)</f>
        <v>Upper Middle ($130K-$170K)</v>
      </c>
      <c r="R3566" t="str" cm="1">
        <f t="array" ref="R3566">_xlfn.IFS(
G3566&lt;=2,"New Customers (0-2Y)",
G3566&lt;=5,"Growing Customers (3-5Y)",
G3566&lt;=8,"Established Customers (6-8Y)",
G3566&lt;=10,"Loyal Customers (9-10Y)"
)</f>
        <v>Growing Customers (3-5Y)</v>
      </c>
    </row>
    <row r="3567" spans="1:18" x14ac:dyDescent="0.35">
      <c r="A3567">
        <v>15598700</v>
      </c>
      <c r="B3567" t="s">
        <v>1722</v>
      </c>
      <c r="C3567" t="s">
        <v>26</v>
      </c>
      <c r="D3567" t="s">
        <v>18</v>
      </c>
      <c r="E3567">
        <v>30</v>
      </c>
      <c r="F3567" t="s">
        <v>19</v>
      </c>
      <c r="G3567">
        <v>5</v>
      </c>
      <c r="H3567" s="4">
        <v>0</v>
      </c>
      <c r="I3567" t="s">
        <v>24</v>
      </c>
      <c r="J3567">
        <v>2</v>
      </c>
      <c r="K3567">
        <v>676</v>
      </c>
      <c r="L3567" t="s">
        <v>35</v>
      </c>
      <c r="M3567" t="s">
        <v>27</v>
      </c>
      <c r="N3567" t="s">
        <v>22</v>
      </c>
      <c r="O3567" s="4">
        <v>157888.5</v>
      </c>
      <c r="P3567" t="s">
        <v>28</v>
      </c>
      <c r="Q3567" t="str" cm="1">
        <f t="array" ref="Q3567">_xlfn.IFS(
O3567&lt;50000,"Low Salary (&lt;$50K)",
O3567&lt;90000,"Lower Middle ($50K-$90K)",
O3567&lt;130000,"Middle ($90K-$130K)",
O3567&lt;170000,"Upper Middle ($130K-$170K)",
O3567&gt;=170000,"High Salary (&gt;$170K)"
)</f>
        <v>Upper Middle ($130K-$170K)</v>
      </c>
      <c r="R3567" t="str" cm="1">
        <f t="array" ref="R3567">_xlfn.IFS(
G3567&lt;=2,"New Customers (0-2Y)",
G3567&lt;=5,"Growing Customers (3-5Y)",
G3567&lt;=8,"Established Customers (6-8Y)",
G3567&lt;=10,"Loyal Customers (9-10Y)"
)</f>
        <v>Growing Customers (3-5Y)</v>
      </c>
    </row>
    <row r="3568" spans="1:18" x14ac:dyDescent="0.35">
      <c r="A3568">
        <v>15741875</v>
      </c>
      <c r="B3568" t="s">
        <v>636</v>
      </c>
      <c r="C3568" t="s">
        <v>26</v>
      </c>
      <c r="D3568" t="s">
        <v>18</v>
      </c>
      <c r="E3568">
        <v>25</v>
      </c>
      <c r="F3568" t="s">
        <v>43</v>
      </c>
      <c r="G3568">
        <v>3</v>
      </c>
      <c r="H3568" s="4">
        <v>104833.79</v>
      </c>
      <c r="I3568" t="s">
        <v>33</v>
      </c>
      <c r="J3568">
        <v>1</v>
      </c>
      <c r="K3568">
        <v>746</v>
      </c>
      <c r="L3568" t="s">
        <v>35</v>
      </c>
      <c r="M3568" t="s">
        <v>27</v>
      </c>
      <c r="N3568" t="s">
        <v>32</v>
      </c>
      <c r="O3568" s="4">
        <v>71911.3</v>
      </c>
      <c r="P3568" t="s">
        <v>28</v>
      </c>
      <c r="Q3568" t="str" cm="1">
        <f t="array" ref="Q3568">_xlfn.IFS(
O3568&lt;50000,"Low Salary (&lt;$50K)",
O3568&lt;90000,"Lower Middle ($50K-$90K)",
O3568&lt;130000,"Middle ($90K-$130K)",
O3568&lt;170000,"Upper Middle ($130K-$170K)",
O3568&gt;=170000,"High Salary (&gt;$170K)"
)</f>
        <v>Lower Middle ($50K-$90K)</v>
      </c>
      <c r="R3568" t="str" cm="1">
        <f t="array" ref="R3568">_xlfn.IFS(
G3568&lt;=2,"New Customers (0-2Y)",
G3568&lt;=5,"Growing Customers (3-5Y)",
G3568&lt;=8,"Established Customers (6-8Y)",
G3568&lt;=10,"Loyal Customers (9-10Y)"
)</f>
        <v>Growing Customers (3-5Y)</v>
      </c>
    </row>
    <row r="3569" spans="1:18" x14ac:dyDescent="0.35">
      <c r="A3569">
        <v>15631709</v>
      </c>
      <c r="B3569" t="s">
        <v>225</v>
      </c>
      <c r="C3569" t="s">
        <v>26</v>
      </c>
      <c r="D3569" t="s">
        <v>18</v>
      </c>
      <c r="E3569">
        <v>31</v>
      </c>
      <c r="F3569" t="s">
        <v>19</v>
      </c>
      <c r="G3569">
        <v>2</v>
      </c>
      <c r="H3569" s="4">
        <v>101675.22</v>
      </c>
      <c r="I3569" t="s">
        <v>33</v>
      </c>
      <c r="J3569">
        <v>2</v>
      </c>
      <c r="K3569">
        <v>470</v>
      </c>
      <c r="L3569" t="s">
        <v>44</v>
      </c>
      <c r="M3569" t="s">
        <v>21</v>
      </c>
      <c r="N3569" t="s">
        <v>32</v>
      </c>
      <c r="O3569" s="4">
        <v>45033.75</v>
      </c>
      <c r="P3569" t="s">
        <v>28</v>
      </c>
      <c r="Q3569" t="str" cm="1">
        <f t="array" ref="Q3569">_xlfn.IFS(
O3569&lt;50000,"Low Salary (&lt;$50K)",
O3569&lt;90000,"Lower Middle ($50K-$90K)",
O3569&lt;130000,"Middle ($90K-$130K)",
O3569&lt;170000,"Upper Middle ($130K-$170K)",
O3569&gt;=170000,"High Salary (&gt;$170K)"
)</f>
        <v>Low Salary (&lt;$50K)</v>
      </c>
      <c r="R3569" t="str" cm="1">
        <f t="array" ref="R3569">_xlfn.IFS(
G3569&lt;=2,"New Customers (0-2Y)",
G3569&lt;=5,"Growing Customers (3-5Y)",
G3569&lt;=8,"Established Customers (6-8Y)",
G3569&lt;=10,"Loyal Customers (9-10Y)"
)</f>
        <v>New Customers (0-2Y)</v>
      </c>
    </row>
    <row r="3570" spans="1:18" x14ac:dyDescent="0.35">
      <c r="A3570">
        <v>15672970</v>
      </c>
      <c r="B3570" t="s">
        <v>186</v>
      </c>
      <c r="C3570" t="s">
        <v>26</v>
      </c>
      <c r="D3570" t="s">
        <v>39</v>
      </c>
      <c r="E3570">
        <v>20</v>
      </c>
      <c r="F3570" t="s">
        <v>43</v>
      </c>
      <c r="G3570">
        <v>3</v>
      </c>
      <c r="H3570" s="4">
        <v>0</v>
      </c>
      <c r="I3570" t="s">
        <v>24</v>
      </c>
      <c r="J3570">
        <v>2</v>
      </c>
      <c r="K3570">
        <v>714</v>
      </c>
      <c r="L3570" t="s">
        <v>35</v>
      </c>
      <c r="M3570" t="s">
        <v>27</v>
      </c>
      <c r="N3570" t="s">
        <v>22</v>
      </c>
      <c r="O3570" s="4">
        <v>150465.93</v>
      </c>
      <c r="P3570" t="s">
        <v>28</v>
      </c>
      <c r="Q3570" t="str" cm="1">
        <f t="array" ref="Q3570">_xlfn.IFS(
O3570&lt;50000,"Low Salary (&lt;$50K)",
O3570&lt;90000,"Lower Middle ($50K-$90K)",
O3570&lt;130000,"Middle ($90K-$130K)",
O3570&lt;170000,"Upper Middle ($130K-$170K)",
O3570&gt;=170000,"High Salary (&gt;$170K)"
)</f>
        <v>Upper Middle ($130K-$170K)</v>
      </c>
      <c r="R3570" t="str" cm="1">
        <f t="array" ref="R3570">_xlfn.IFS(
G3570&lt;=2,"New Customers (0-2Y)",
G3570&lt;=5,"Growing Customers (3-5Y)",
G3570&lt;=8,"Established Customers (6-8Y)",
G3570&lt;=10,"Loyal Customers (9-10Y)"
)</f>
        <v>Growing Customers (3-5Y)</v>
      </c>
    </row>
    <row r="3571" spans="1:18" x14ac:dyDescent="0.35">
      <c r="A3571">
        <v>15761670</v>
      </c>
      <c r="B3571" t="s">
        <v>1378</v>
      </c>
      <c r="C3571" t="s">
        <v>17</v>
      </c>
      <c r="D3571" t="s">
        <v>18</v>
      </c>
      <c r="E3571">
        <v>50</v>
      </c>
      <c r="F3571" t="s">
        <v>19</v>
      </c>
      <c r="G3571">
        <v>8</v>
      </c>
      <c r="H3571" s="4">
        <v>0</v>
      </c>
      <c r="I3571" t="s">
        <v>24</v>
      </c>
      <c r="J3571">
        <v>1</v>
      </c>
      <c r="K3571">
        <v>695</v>
      </c>
      <c r="L3571" t="s">
        <v>35</v>
      </c>
      <c r="M3571" t="s">
        <v>21</v>
      </c>
      <c r="N3571" t="s">
        <v>32</v>
      </c>
      <c r="O3571" s="4">
        <v>126381.6</v>
      </c>
      <c r="P3571" t="s">
        <v>23</v>
      </c>
      <c r="Q3571" t="str" cm="1">
        <f t="array" ref="Q3571">_xlfn.IFS(
O3571&lt;50000,"Low Salary (&lt;$50K)",
O3571&lt;90000,"Lower Middle ($50K-$90K)",
O3571&lt;130000,"Middle ($90K-$130K)",
O3571&lt;170000,"Upper Middle ($130K-$170K)",
O3571&gt;=170000,"High Salary (&gt;$170K)"
)</f>
        <v>Middle ($90K-$130K)</v>
      </c>
      <c r="R3571" t="str" cm="1">
        <f t="array" ref="R3571">_xlfn.IFS(
G3571&lt;=2,"New Customers (0-2Y)",
G3571&lt;=5,"Growing Customers (3-5Y)",
G3571&lt;=8,"Established Customers (6-8Y)",
G3571&lt;=10,"Loyal Customers (9-10Y)"
)</f>
        <v>Established Customers (6-8Y)</v>
      </c>
    </row>
    <row r="3572" spans="1:18" x14ac:dyDescent="0.35">
      <c r="A3572">
        <v>15706005</v>
      </c>
      <c r="B3572" t="s">
        <v>1239</v>
      </c>
      <c r="C3572" t="s">
        <v>17</v>
      </c>
      <c r="D3572" t="s">
        <v>39</v>
      </c>
      <c r="E3572">
        <v>46</v>
      </c>
      <c r="F3572" t="s">
        <v>19</v>
      </c>
      <c r="G3572">
        <v>2</v>
      </c>
      <c r="H3572" s="4">
        <v>174701.05</v>
      </c>
      <c r="I3572" t="s">
        <v>33</v>
      </c>
      <c r="J3572">
        <v>1</v>
      </c>
      <c r="K3572">
        <v>674</v>
      </c>
      <c r="L3572" t="s">
        <v>35</v>
      </c>
      <c r="M3572" t="s">
        <v>21</v>
      </c>
      <c r="N3572" t="s">
        <v>32</v>
      </c>
      <c r="O3572" s="4">
        <v>90189.72</v>
      </c>
      <c r="P3572" t="s">
        <v>23</v>
      </c>
      <c r="Q3572" t="str" cm="1">
        <f t="array" ref="Q3572">_xlfn.IFS(
O3572&lt;50000,"Low Salary (&lt;$50K)",
O3572&lt;90000,"Lower Middle ($50K-$90K)",
O3572&lt;130000,"Middle ($90K-$130K)",
O3572&lt;170000,"Upper Middle ($130K-$170K)",
O3572&gt;=170000,"High Salary (&gt;$170K)"
)</f>
        <v>Middle ($90K-$130K)</v>
      </c>
      <c r="R3572" t="str" cm="1">
        <f t="array" ref="R3572">_xlfn.IFS(
G3572&lt;=2,"New Customers (0-2Y)",
G3572&lt;=5,"Growing Customers (3-5Y)",
G3572&lt;=8,"Established Customers (6-8Y)",
G3572&lt;=10,"Loyal Customers (9-10Y)"
)</f>
        <v>New Customers (0-2Y)</v>
      </c>
    </row>
    <row r="3573" spans="1:18" x14ac:dyDescent="0.35">
      <c r="A3573">
        <v>15790336</v>
      </c>
      <c r="B3573" t="s">
        <v>1440</v>
      </c>
      <c r="C3573" t="s">
        <v>42</v>
      </c>
      <c r="D3573" t="s">
        <v>39</v>
      </c>
      <c r="E3573">
        <v>36</v>
      </c>
      <c r="F3573" t="s">
        <v>19</v>
      </c>
      <c r="G3573">
        <v>6</v>
      </c>
      <c r="H3573" s="4">
        <v>71142.77</v>
      </c>
      <c r="I3573" t="s">
        <v>29</v>
      </c>
      <c r="J3573">
        <v>2</v>
      </c>
      <c r="K3573">
        <v>664</v>
      </c>
      <c r="L3573" t="s">
        <v>35</v>
      </c>
      <c r="M3573" t="s">
        <v>21</v>
      </c>
      <c r="N3573" t="s">
        <v>32</v>
      </c>
      <c r="O3573" s="4">
        <v>122433.09</v>
      </c>
      <c r="P3573" t="s">
        <v>28</v>
      </c>
      <c r="Q3573" t="str" cm="1">
        <f t="array" ref="Q3573">_xlfn.IFS(
O3573&lt;50000,"Low Salary (&lt;$50K)",
O3573&lt;90000,"Lower Middle ($50K-$90K)",
O3573&lt;130000,"Middle ($90K-$130K)",
O3573&lt;170000,"Upper Middle ($130K-$170K)",
O3573&gt;=170000,"High Salary (&gt;$170K)"
)</f>
        <v>Middle ($90K-$130K)</v>
      </c>
      <c r="R3573" t="str" cm="1">
        <f t="array" ref="R3573">_xlfn.IFS(
G3573&lt;=2,"New Customers (0-2Y)",
G3573&lt;=5,"Growing Customers (3-5Y)",
G3573&lt;=8,"Established Customers (6-8Y)",
G3573&lt;=10,"Loyal Customers (9-10Y)"
)</f>
        <v>Established Customers (6-8Y)</v>
      </c>
    </row>
    <row r="3574" spans="1:18" x14ac:dyDescent="0.35">
      <c r="A3574">
        <v>15754267</v>
      </c>
      <c r="B3574" t="s">
        <v>561</v>
      </c>
      <c r="C3574" t="s">
        <v>42</v>
      </c>
      <c r="D3574" t="s">
        <v>39</v>
      </c>
      <c r="E3574">
        <v>31</v>
      </c>
      <c r="F3574" t="s">
        <v>19</v>
      </c>
      <c r="G3574">
        <v>3</v>
      </c>
      <c r="H3574" s="4">
        <v>108805.42</v>
      </c>
      <c r="I3574" t="s">
        <v>33</v>
      </c>
      <c r="J3574">
        <v>2</v>
      </c>
      <c r="K3574">
        <v>697</v>
      </c>
      <c r="L3574" t="s">
        <v>35</v>
      </c>
      <c r="M3574" t="s">
        <v>27</v>
      </c>
      <c r="N3574" t="s">
        <v>22</v>
      </c>
      <c r="O3574" s="4">
        <v>123825.83</v>
      </c>
      <c r="P3574" t="s">
        <v>28</v>
      </c>
      <c r="Q3574" t="str" cm="1">
        <f t="array" ref="Q3574">_xlfn.IFS(
O3574&lt;50000,"Low Salary (&lt;$50K)",
O3574&lt;90000,"Lower Middle ($50K-$90K)",
O3574&lt;130000,"Middle ($90K-$130K)",
O3574&lt;170000,"Upper Middle ($130K-$170K)",
O3574&gt;=170000,"High Salary (&gt;$170K)"
)</f>
        <v>Middle ($90K-$130K)</v>
      </c>
      <c r="R3574" t="str" cm="1">
        <f t="array" ref="R3574">_xlfn.IFS(
G3574&lt;=2,"New Customers (0-2Y)",
G3574&lt;=5,"Growing Customers (3-5Y)",
G3574&lt;=8,"Established Customers (6-8Y)",
G3574&lt;=10,"Loyal Customers (9-10Y)"
)</f>
        <v>Growing Customers (3-5Y)</v>
      </c>
    </row>
    <row r="3575" spans="1:18" x14ac:dyDescent="0.35">
      <c r="A3575">
        <v>15791988</v>
      </c>
      <c r="B3575" t="s">
        <v>1608</v>
      </c>
      <c r="C3575" t="s">
        <v>17</v>
      </c>
      <c r="D3575" t="s">
        <v>39</v>
      </c>
      <c r="E3575">
        <v>68</v>
      </c>
      <c r="F3575" t="s">
        <v>2967</v>
      </c>
      <c r="G3575">
        <v>4</v>
      </c>
      <c r="H3575" s="4">
        <v>0</v>
      </c>
      <c r="I3575" t="s">
        <v>24</v>
      </c>
      <c r="J3575">
        <v>2</v>
      </c>
      <c r="K3575">
        <v>670</v>
      </c>
      <c r="L3575" t="s">
        <v>35</v>
      </c>
      <c r="M3575" t="s">
        <v>21</v>
      </c>
      <c r="N3575" t="s">
        <v>22</v>
      </c>
      <c r="O3575" s="4">
        <v>11426.7</v>
      </c>
      <c r="P3575" t="s">
        <v>28</v>
      </c>
      <c r="Q3575" t="str" cm="1">
        <f t="array" ref="Q3575">_xlfn.IFS(
O3575&lt;50000,"Low Salary (&lt;$50K)",
O3575&lt;90000,"Lower Middle ($50K-$90K)",
O3575&lt;130000,"Middle ($90K-$130K)",
O3575&lt;170000,"Upper Middle ($130K-$170K)",
O3575&gt;=170000,"High Salary (&gt;$170K)"
)</f>
        <v>Low Salary (&lt;$50K)</v>
      </c>
      <c r="R3575" t="str" cm="1">
        <f t="array" ref="R3575">_xlfn.IFS(
G3575&lt;=2,"New Customers (0-2Y)",
G3575&lt;=5,"Growing Customers (3-5Y)",
G3575&lt;=8,"Established Customers (6-8Y)",
G3575&lt;=10,"Loyal Customers (9-10Y)"
)</f>
        <v>Growing Customers (3-5Y)</v>
      </c>
    </row>
    <row r="3576" spans="1:18" x14ac:dyDescent="0.35">
      <c r="A3576">
        <v>15683375</v>
      </c>
      <c r="B3576" t="s">
        <v>1723</v>
      </c>
      <c r="C3576" t="s">
        <v>17</v>
      </c>
      <c r="D3576" t="s">
        <v>18</v>
      </c>
      <c r="E3576">
        <v>32</v>
      </c>
      <c r="F3576" t="s">
        <v>19</v>
      </c>
      <c r="G3576">
        <v>4</v>
      </c>
      <c r="H3576" s="4">
        <v>0</v>
      </c>
      <c r="I3576" t="s">
        <v>24</v>
      </c>
      <c r="J3576">
        <v>1</v>
      </c>
      <c r="K3576">
        <v>541</v>
      </c>
      <c r="L3576" t="s">
        <v>31</v>
      </c>
      <c r="M3576" t="s">
        <v>21</v>
      </c>
      <c r="N3576" t="s">
        <v>22</v>
      </c>
      <c r="O3576" s="4">
        <v>114951.42</v>
      </c>
      <c r="P3576" t="s">
        <v>28</v>
      </c>
      <c r="Q3576" t="str" cm="1">
        <f t="array" ref="Q3576">_xlfn.IFS(
O3576&lt;50000,"Low Salary (&lt;$50K)",
O3576&lt;90000,"Lower Middle ($50K-$90K)",
O3576&lt;130000,"Middle ($90K-$130K)",
O3576&lt;170000,"Upper Middle ($130K-$170K)",
O3576&gt;=170000,"High Salary (&gt;$170K)"
)</f>
        <v>Middle ($90K-$130K)</v>
      </c>
      <c r="R3576" t="str" cm="1">
        <f t="array" ref="R3576">_xlfn.IFS(
G3576&lt;=2,"New Customers (0-2Y)",
G3576&lt;=5,"Growing Customers (3-5Y)",
G3576&lt;=8,"Established Customers (6-8Y)",
G3576&lt;=10,"Loyal Customers (9-10Y)"
)</f>
        <v>Growing Customers (3-5Y)</v>
      </c>
    </row>
    <row r="3577" spans="1:18" x14ac:dyDescent="0.35">
      <c r="A3577">
        <v>15625151</v>
      </c>
      <c r="B3577" t="s">
        <v>690</v>
      </c>
      <c r="C3577" t="s">
        <v>17</v>
      </c>
      <c r="D3577" t="s">
        <v>18</v>
      </c>
      <c r="E3577">
        <v>66</v>
      </c>
      <c r="F3577" t="s">
        <v>2967</v>
      </c>
      <c r="G3577">
        <v>9</v>
      </c>
      <c r="H3577" s="4">
        <v>116037.75999999999</v>
      </c>
      <c r="I3577" t="s">
        <v>33</v>
      </c>
      <c r="J3577">
        <v>1</v>
      </c>
      <c r="K3577">
        <v>640</v>
      </c>
      <c r="L3577" t="s">
        <v>20</v>
      </c>
      <c r="M3577" t="s">
        <v>27</v>
      </c>
      <c r="N3577" t="s">
        <v>22</v>
      </c>
      <c r="O3577" s="4">
        <v>184636.05</v>
      </c>
      <c r="P3577" t="s">
        <v>28</v>
      </c>
      <c r="Q3577" t="str" cm="1">
        <f t="array" ref="Q3577">_xlfn.IFS(
O3577&lt;50000,"Low Salary (&lt;$50K)",
O3577&lt;90000,"Lower Middle ($50K-$90K)",
O3577&lt;130000,"Middle ($90K-$130K)",
O3577&lt;170000,"Upper Middle ($130K-$170K)",
O3577&gt;=170000,"High Salary (&gt;$170K)"
)</f>
        <v>High Salary (&gt;$170K)</v>
      </c>
      <c r="R3577" t="str" cm="1">
        <f t="array" ref="R3577">_xlfn.IFS(
G3577&lt;=2,"New Customers (0-2Y)",
G3577&lt;=5,"Growing Customers (3-5Y)",
G3577&lt;=8,"Established Customers (6-8Y)",
G3577&lt;=10,"Loyal Customers (9-10Y)"
)</f>
        <v>Loyal Customers (9-10Y)</v>
      </c>
    </row>
    <row r="3578" spans="1:18" x14ac:dyDescent="0.35">
      <c r="A3578">
        <v>15635285</v>
      </c>
      <c r="B3578" t="s">
        <v>173</v>
      </c>
      <c r="C3578" t="s">
        <v>17</v>
      </c>
      <c r="D3578" t="s">
        <v>39</v>
      </c>
      <c r="E3578">
        <v>28</v>
      </c>
      <c r="F3578" t="s">
        <v>43</v>
      </c>
      <c r="G3578">
        <v>8</v>
      </c>
      <c r="H3578" s="4">
        <v>0</v>
      </c>
      <c r="I3578" t="s">
        <v>24</v>
      </c>
      <c r="J3578">
        <v>2</v>
      </c>
      <c r="K3578">
        <v>647</v>
      </c>
      <c r="L3578" t="s">
        <v>20</v>
      </c>
      <c r="M3578" t="s">
        <v>21</v>
      </c>
      <c r="N3578" t="s">
        <v>22</v>
      </c>
      <c r="O3578" s="4">
        <v>91055.27</v>
      </c>
      <c r="P3578" t="s">
        <v>28</v>
      </c>
      <c r="Q3578" t="str" cm="1">
        <f t="array" ref="Q3578">_xlfn.IFS(
O3578&lt;50000,"Low Salary (&lt;$50K)",
O3578&lt;90000,"Lower Middle ($50K-$90K)",
O3578&lt;130000,"Middle ($90K-$130K)",
O3578&lt;170000,"Upper Middle ($130K-$170K)",
O3578&gt;=170000,"High Salary (&gt;$170K)"
)</f>
        <v>Middle ($90K-$130K)</v>
      </c>
      <c r="R3578" t="str" cm="1">
        <f t="array" ref="R3578">_xlfn.IFS(
G3578&lt;=2,"New Customers (0-2Y)",
G3578&lt;=5,"Growing Customers (3-5Y)",
G3578&lt;=8,"Established Customers (6-8Y)",
G3578&lt;=10,"Loyal Customers (9-10Y)"
)</f>
        <v>Established Customers (6-8Y)</v>
      </c>
    </row>
    <row r="3579" spans="1:18" x14ac:dyDescent="0.35">
      <c r="A3579">
        <v>15574296</v>
      </c>
      <c r="B3579" t="s">
        <v>610</v>
      </c>
      <c r="C3579" t="s">
        <v>17</v>
      </c>
      <c r="D3579" t="s">
        <v>39</v>
      </c>
      <c r="E3579">
        <v>23</v>
      </c>
      <c r="F3579" t="s">
        <v>43</v>
      </c>
      <c r="G3579">
        <v>2</v>
      </c>
      <c r="H3579" s="4">
        <v>80673.960000000006</v>
      </c>
      <c r="I3579" t="s">
        <v>29</v>
      </c>
      <c r="J3579">
        <v>2</v>
      </c>
      <c r="K3579">
        <v>757</v>
      </c>
      <c r="L3579" t="s">
        <v>35</v>
      </c>
      <c r="M3579" t="s">
        <v>21</v>
      </c>
      <c r="N3579" t="s">
        <v>32</v>
      </c>
      <c r="O3579" s="4">
        <v>93991.65</v>
      </c>
      <c r="P3579" t="s">
        <v>28</v>
      </c>
      <c r="Q3579" t="str" cm="1">
        <f t="array" ref="Q3579">_xlfn.IFS(
O3579&lt;50000,"Low Salary (&lt;$50K)",
O3579&lt;90000,"Lower Middle ($50K-$90K)",
O3579&lt;130000,"Middle ($90K-$130K)",
O3579&lt;170000,"Upper Middle ($130K-$170K)",
O3579&gt;=170000,"High Salary (&gt;$170K)"
)</f>
        <v>Middle ($90K-$130K)</v>
      </c>
      <c r="R3579" t="str" cm="1">
        <f t="array" ref="R3579">_xlfn.IFS(
G3579&lt;=2,"New Customers (0-2Y)",
G3579&lt;=5,"Growing Customers (3-5Y)",
G3579&lt;=8,"Established Customers (6-8Y)",
G3579&lt;=10,"Loyal Customers (9-10Y)"
)</f>
        <v>New Customers (0-2Y)</v>
      </c>
    </row>
    <row r="3580" spans="1:18" x14ac:dyDescent="0.35">
      <c r="A3580">
        <v>15711618</v>
      </c>
      <c r="B3580" t="s">
        <v>208</v>
      </c>
      <c r="C3580" t="s">
        <v>42</v>
      </c>
      <c r="D3580" t="s">
        <v>18</v>
      </c>
      <c r="E3580">
        <v>39</v>
      </c>
      <c r="F3580" t="s">
        <v>19</v>
      </c>
      <c r="G3580">
        <v>1</v>
      </c>
      <c r="H3580" s="4">
        <v>124640.51</v>
      </c>
      <c r="I3580" t="s">
        <v>33</v>
      </c>
      <c r="J3580">
        <v>1</v>
      </c>
      <c r="K3580">
        <v>704</v>
      </c>
      <c r="L3580" t="s">
        <v>35</v>
      </c>
      <c r="M3580" t="s">
        <v>21</v>
      </c>
      <c r="N3580" t="s">
        <v>32</v>
      </c>
      <c r="O3580" s="4">
        <v>116511.12</v>
      </c>
      <c r="P3580" t="s">
        <v>23</v>
      </c>
      <c r="Q3580" t="str" cm="1">
        <f t="array" ref="Q3580">_xlfn.IFS(
O3580&lt;50000,"Low Salary (&lt;$50K)",
O3580&lt;90000,"Lower Middle ($50K-$90K)",
O3580&lt;130000,"Middle ($90K-$130K)",
O3580&lt;170000,"Upper Middle ($130K-$170K)",
O3580&gt;=170000,"High Salary (&gt;$170K)"
)</f>
        <v>Middle ($90K-$130K)</v>
      </c>
      <c r="R3580" t="str" cm="1">
        <f t="array" ref="R3580">_xlfn.IFS(
G3580&lt;=2,"New Customers (0-2Y)",
G3580&lt;=5,"Growing Customers (3-5Y)",
G3580&lt;=8,"Established Customers (6-8Y)",
G3580&lt;=10,"Loyal Customers (9-10Y)"
)</f>
        <v>New Customers (0-2Y)</v>
      </c>
    </row>
    <row r="3581" spans="1:18" x14ac:dyDescent="0.35">
      <c r="A3581">
        <v>15670943</v>
      </c>
      <c r="B3581" t="s">
        <v>1724</v>
      </c>
      <c r="C3581" t="s">
        <v>42</v>
      </c>
      <c r="D3581" t="s">
        <v>39</v>
      </c>
      <c r="E3581">
        <v>31</v>
      </c>
      <c r="F3581" t="s">
        <v>19</v>
      </c>
      <c r="G3581">
        <v>9</v>
      </c>
      <c r="H3581" s="4">
        <v>182275.23</v>
      </c>
      <c r="I3581" t="s">
        <v>33</v>
      </c>
      <c r="J3581">
        <v>2</v>
      </c>
      <c r="K3581">
        <v>778</v>
      </c>
      <c r="L3581" t="s">
        <v>35</v>
      </c>
      <c r="M3581" t="s">
        <v>21</v>
      </c>
      <c r="N3581" t="s">
        <v>32</v>
      </c>
      <c r="O3581" s="4">
        <v>190631.23</v>
      </c>
      <c r="P3581" t="s">
        <v>28</v>
      </c>
      <c r="Q3581" t="str" cm="1">
        <f t="array" ref="Q3581">_xlfn.IFS(
O3581&lt;50000,"Low Salary (&lt;$50K)",
O3581&lt;90000,"Lower Middle ($50K-$90K)",
O3581&lt;130000,"Middle ($90K-$130K)",
O3581&lt;170000,"Upper Middle ($130K-$170K)",
O3581&gt;=170000,"High Salary (&gt;$170K)"
)</f>
        <v>High Salary (&gt;$170K)</v>
      </c>
      <c r="R3581" t="str" cm="1">
        <f t="array" ref="R3581">_xlfn.IFS(
G3581&lt;=2,"New Customers (0-2Y)",
G3581&lt;=5,"Growing Customers (3-5Y)",
G3581&lt;=8,"Established Customers (6-8Y)",
G3581&lt;=10,"Loyal Customers (9-10Y)"
)</f>
        <v>Loyal Customers (9-10Y)</v>
      </c>
    </row>
    <row r="3582" spans="1:18" x14ac:dyDescent="0.35">
      <c r="A3582">
        <v>15634359</v>
      </c>
      <c r="B3582" t="s">
        <v>1568</v>
      </c>
      <c r="C3582" t="s">
        <v>42</v>
      </c>
      <c r="D3582" t="s">
        <v>18</v>
      </c>
      <c r="E3582">
        <v>41</v>
      </c>
      <c r="F3582" t="s">
        <v>19</v>
      </c>
      <c r="G3582">
        <v>5</v>
      </c>
      <c r="H3582" s="4">
        <v>98635.77</v>
      </c>
      <c r="I3582" t="s">
        <v>29</v>
      </c>
      <c r="J3582">
        <v>1</v>
      </c>
      <c r="K3582">
        <v>639</v>
      </c>
      <c r="L3582" t="s">
        <v>20</v>
      </c>
      <c r="M3582" t="s">
        <v>21</v>
      </c>
      <c r="N3582" t="s">
        <v>32</v>
      </c>
      <c r="O3582" s="4">
        <v>199970.74</v>
      </c>
      <c r="P3582" t="s">
        <v>28</v>
      </c>
      <c r="Q3582" t="str" cm="1">
        <f t="array" ref="Q3582">_xlfn.IFS(
O3582&lt;50000,"Low Salary (&lt;$50K)",
O3582&lt;90000,"Lower Middle ($50K-$90K)",
O3582&lt;130000,"Middle ($90K-$130K)",
O3582&lt;170000,"Upper Middle ($130K-$170K)",
O3582&gt;=170000,"High Salary (&gt;$170K)"
)</f>
        <v>High Salary (&gt;$170K)</v>
      </c>
      <c r="R3582" t="str" cm="1">
        <f t="array" ref="R3582">_xlfn.IFS(
G3582&lt;=2,"New Customers (0-2Y)",
G3582&lt;=5,"Growing Customers (3-5Y)",
G3582&lt;=8,"Established Customers (6-8Y)",
G3582&lt;=10,"Loyal Customers (9-10Y)"
)</f>
        <v>Growing Customers (3-5Y)</v>
      </c>
    </row>
    <row r="3583" spans="1:18" x14ac:dyDescent="0.35">
      <c r="A3583">
        <v>15586629</v>
      </c>
      <c r="B3583" t="s">
        <v>203</v>
      </c>
      <c r="C3583" t="s">
        <v>17</v>
      </c>
      <c r="D3583" t="s">
        <v>39</v>
      </c>
      <c r="E3583">
        <v>33</v>
      </c>
      <c r="F3583" t="s">
        <v>19</v>
      </c>
      <c r="G3583">
        <v>5</v>
      </c>
      <c r="H3583" s="4">
        <v>0</v>
      </c>
      <c r="I3583" t="s">
        <v>24</v>
      </c>
      <c r="J3583">
        <v>2</v>
      </c>
      <c r="K3583">
        <v>637</v>
      </c>
      <c r="L3583" t="s">
        <v>20</v>
      </c>
      <c r="M3583" t="s">
        <v>21</v>
      </c>
      <c r="N3583" t="s">
        <v>32</v>
      </c>
      <c r="O3583" s="4">
        <v>139947.17000000001</v>
      </c>
      <c r="P3583" t="s">
        <v>28</v>
      </c>
      <c r="Q3583" t="str" cm="1">
        <f t="array" ref="Q3583">_xlfn.IFS(
O3583&lt;50000,"Low Salary (&lt;$50K)",
O3583&lt;90000,"Lower Middle ($50K-$90K)",
O3583&lt;130000,"Middle ($90K-$130K)",
O3583&lt;170000,"Upper Middle ($130K-$170K)",
O3583&gt;=170000,"High Salary (&gt;$170K)"
)</f>
        <v>Upper Middle ($130K-$170K)</v>
      </c>
      <c r="R3583" t="str" cm="1">
        <f t="array" ref="R3583">_xlfn.IFS(
G3583&lt;=2,"New Customers (0-2Y)",
G3583&lt;=5,"Growing Customers (3-5Y)",
G3583&lt;=8,"Established Customers (6-8Y)",
G3583&lt;=10,"Loyal Customers (9-10Y)"
)</f>
        <v>Growing Customers (3-5Y)</v>
      </c>
    </row>
    <row r="3584" spans="1:18" x14ac:dyDescent="0.35">
      <c r="A3584">
        <v>15588461</v>
      </c>
      <c r="B3584" t="s">
        <v>884</v>
      </c>
      <c r="C3584" t="s">
        <v>17</v>
      </c>
      <c r="D3584" t="s">
        <v>39</v>
      </c>
      <c r="E3584">
        <v>35</v>
      </c>
      <c r="F3584" t="s">
        <v>19</v>
      </c>
      <c r="G3584">
        <v>4</v>
      </c>
      <c r="H3584" s="4">
        <v>0</v>
      </c>
      <c r="I3584" t="s">
        <v>24</v>
      </c>
      <c r="J3584">
        <v>1</v>
      </c>
      <c r="K3584">
        <v>686</v>
      </c>
      <c r="L3584" t="s">
        <v>35</v>
      </c>
      <c r="M3584" t="s">
        <v>21</v>
      </c>
      <c r="N3584" t="s">
        <v>32</v>
      </c>
      <c r="O3584" s="4">
        <v>8816.3700000000008</v>
      </c>
      <c r="P3584" t="s">
        <v>28</v>
      </c>
      <c r="Q3584" t="str" cm="1">
        <f t="array" ref="Q3584">_xlfn.IFS(
O3584&lt;50000,"Low Salary (&lt;$50K)",
O3584&lt;90000,"Lower Middle ($50K-$90K)",
O3584&lt;130000,"Middle ($90K-$130K)",
O3584&lt;170000,"Upper Middle ($130K-$170K)",
O3584&gt;=170000,"High Salary (&gt;$170K)"
)</f>
        <v>Low Salary (&lt;$50K)</v>
      </c>
      <c r="R3584" t="str" cm="1">
        <f t="array" ref="R3584">_xlfn.IFS(
G3584&lt;=2,"New Customers (0-2Y)",
G3584&lt;=5,"Growing Customers (3-5Y)",
G3584&lt;=8,"Established Customers (6-8Y)",
G3584&lt;=10,"Loyal Customers (9-10Y)"
)</f>
        <v>Growing Customers (3-5Y)</v>
      </c>
    </row>
    <row r="3585" spans="1:18" x14ac:dyDescent="0.35">
      <c r="A3585">
        <v>15773221</v>
      </c>
      <c r="B3585" t="s">
        <v>178</v>
      </c>
      <c r="C3585" t="s">
        <v>26</v>
      </c>
      <c r="D3585" t="s">
        <v>39</v>
      </c>
      <c r="E3585">
        <v>43</v>
      </c>
      <c r="F3585" t="s">
        <v>19</v>
      </c>
      <c r="G3585">
        <v>8</v>
      </c>
      <c r="H3585" s="4">
        <v>79757.210000000006</v>
      </c>
      <c r="I3585" t="s">
        <v>29</v>
      </c>
      <c r="J3585">
        <v>1</v>
      </c>
      <c r="K3585">
        <v>577</v>
      </c>
      <c r="L3585" t="s">
        <v>31</v>
      </c>
      <c r="M3585" t="s">
        <v>21</v>
      </c>
      <c r="N3585" t="s">
        <v>32</v>
      </c>
      <c r="O3585" s="4">
        <v>135650.72</v>
      </c>
      <c r="P3585" t="s">
        <v>23</v>
      </c>
      <c r="Q3585" t="str" cm="1">
        <f t="array" ref="Q3585">_xlfn.IFS(
O3585&lt;50000,"Low Salary (&lt;$50K)",
O3585&lt;90000,"Lower Middle ($50K-$90K)",
O3585&lt;130000,"Middle ($90K-$130K)",
O3585&lt;170000,"Upper Middle ($130K-$170K)",
O3585&gt;=170000,"High Salary (&gt;$170K)"
)</f>
        <v>Upper Middle ($130K-$170K)</v>
      </c>
      <c r="R3585" t="str" cm="1">
        <f t="array" ref="R3585">_xlfn.IFS(
G3585&lt;=2,"New Customers (0-2Y)",
G3585&lt;=5,"Growing Customers (3-5Y)",
G3585&lt;=8,"Established Customers (6-8Y)",
G3585&lt;=10,"Loyal Customers (9-10Y)"
)</f>
        <v>Established Customers (6-8Y)</v>
      </c>
    </row>
    <row r="3586" spans="1:18" x14ac:dyDescent="0.35">
      <c r="A3586">
        <v>15664227</v>
      </c>
      <c r="B3586" t="s">
        <v>1725</v>
      </c>
      <c r="C3586" t="s">
        <v>42</v>
      </c>
      <c r="D3586" t="s">
        <v>39</v>
      </c>
      <c r="E3586">
        <v>28</v>
      </c>
      <c r="F3586" t="s">
        <v>43</v>
      </c>
      <c r="G3586">
        <v>8</v>
      </c>
      <c r="H3586" s="4">
        <v>53053.760000000002</v>
      </c>
      <c r="I3586" t="s">
        <v>29</v>
      </c>
      <c r="J3586">
        <v>1</v>
      </c>
      <c r="K3586">
        <v>506</v>
      </c>
      <c r="L3586" t="s">
        <v>31</v>
      </c>
      <c r="M3586" t="s">
        <v>27</v>
      </c>
      <c r="N3586" t="s">
        <v>22</v>
      </c>
      <c r="O3586" s="4">
        <v>24577.34</v>
      </c>
      <c r="P3586" t="s">
        <v>28</v>
      </c>
      <c r="Q3586" t="str" cm="1">
        <f t="array" ref="Q3586">_xlfn.IFS(
O3586&lt;50000,"Low Salary (&lt;$50K)",
O3586&lt;90000,"Lower Middle ($50K-$90K)",
O3586&lt;130000,"Middle ($90K-$130K)",
O3586&lt;170000,"Upper Middle ($130K-$170K)",
O3586&gt;=170000,"High Salary (&gt;$170K)"
)</f>
        <v>Low Salary (&lt;$50K)</v>
      </c>
      <c r="R3586" t="str" cm="1">
        <f t="array" ref="R3586">_xlfn.IFS(
G3586&lt;=2,"New Customers (0-2Y)",
G3586&lt;=5,"Growing Customers (3-5Y)",
G3586&lt;=8,"Established Customers (6-8Y)",
G3586&lt;=10,"Loyal Customers (9-10Y)"
)</f>
        <v>Established Customers (6-8Y)</v>
      </c>
    </row>
    <row r="3587" spans="1:18" x14ac:dyDescent="0.35">
      <c r="A3587">
        <v>15741745</v>
      </c>
      <c r="B3587" t="s">
        <v>1320</v>
      </c>
      <c r="C3587" t="s">
        <v>17</v>
      </c>
      <c r="D3587" t="s">
        <v>39</v>
      </c>
      <c r="E3587">
        <v>28</v>
      </c>
      <c r="F3587" t="s">
        <v>43</v>
      </c>
      <c r="G3587">
        <v>7</v>
      </c>
      <c r="H3587" s="4">
        <v>120911.75</v>
      </c>
      <c r="I3587" t="s">
        <v>33</v>
      </c>
      <c r="J3587">
        <v>2</v>
      </c>
      <c r="K3587">
        <v>757</v>
      </c>
      <c r="L3587" t="s">
        <v>35</v>
      </c>
      <c r="M3587" t="s">
        <v>21</v>
      </c>
      <c r="N3587" t="s">
        <v>22</v>
      </c>
      <c r="O3587" s="4">
        <v>131249.46</v>
      </c>
      <c r="P3587" t="s">
        <v>28</v>
      </c>
      <c r="Q3587" t="str" cm="1">
        <f t="array" ref="Q3587">_xlfn.IFS(
O3587&lt;50000,"Low Salary (&lt;$50K)",
O3587&lt;90000,"Lower Middle ($50K-$90K)",
O3587&lt;130000,"Middle ($90K-$130K)",
O3587&lt;170000,"Upper Middle ($130K-$170K)",
O3587&gt;=170000,"High Salary (&gt;$170K)"
)</f>
        <v>Upper Middle ($130K-$170K)</v>
      </c>
      <c r="R3587" t="str" cm="1">
        <f t="array" ref="R3587">_xlfn.IFS(
G3587&lt;=2,"New Customers (0-2Y)",
G3587&lt;=5,"Growing Customers (3-5Y)",
G3587&lt;=8,"Established Customers (6-8Y)",
G3587&lt;=10,"Loyal Customers (9-10Y)"
)</f>
        <v>Established Customers (6-8Y)</v>
      </c>
    </row>
    <row r="3588" spans="1:18" x14ac:dyDescent="0.35">
      <c r="A3588">
        <v>15652626</v>
      </c>
      <c r="B3588" t="s">
        <v>1280</v>
      </c>
      <c r="C3588" t="s">
        <v>17</v>
      </c>
      <c r="D3588" t="s">
        <v>39</v>
      </c>
      <c r="E3588">
        <v>55</v>
      </c>
      <c r="F3588" t="s">
        <v>19</v>
      </c>
      <c r="G3588">
        <v>4</v>
      </c>
      <c r="H3588" s="4">
        <v>115285.85</v>
      </c>
      <c r="I3588" t="s">
        <v>33</v>
      </c>
      <c r="J3588">
        <v>1</v>
      </c>
      <c r="K3588">
        <v>826</v>
      </c>
      <c r="L3588" t="s">
        <v>37</v>
      </c>
      <c r="M3588" t="s">
        <v>21</v>
      </c>
      <c r="N3588" t="s">
        <v>32</v>
      </c>
      <c r="O3588" s="4">
        <v>140126.17000000001</v>
      </c>
      <c r="P3588" t="s">
        <v>28</v>
      </c>
      <c r="Q3588" t="str" cm="1">
        <f t="array" ref="Q3588">_xlfn.IFS(
O3588&lt;50000,"Low Salary (&lt;$50K)",
O3588&lt;90000,"Lower Middle ($50K-$90K)",
O3588&lt;130000,"Middle ($90K-$130K)",
O3588&lt;170000,"Upper Middle ($130K-$170K)",
O3588&gt;=170000,"High Salary (&gt;$170K)"
)</f>
        <v>Upper Middle ($130K-$170K)</v>
      </c>
      <c r="R3588" t="str" cm="1">
        <f t="array" ref="R3588">_xlfn.IFS(
G3588&lt;=2,"New Customers (0-2Y)",
G3588&lt;=5,"Growing Customers (3-5Y)",
G3588&lt;=8,"Established Customers (6-8Y)",
G3588&lt;=10,"Loyal Customers (9-10Y)"
)</f>
        <v>Growing Customers (3-5Y)</v>
      </c>
    </row>
    <row r="3589" spans="1:18" x14ac:dyDescent="0.35">
      <c r="A3589">
        <v>15599410</v>
      </c>
      <c r="B3589" t="s">
        <v>705</v>
      </c>
      <c r="C3589" t="s">
        <v>17</v>
      </c>
      <c r="D3589" t="s">
        <v>39</v>
      </c>
      <c r="E3589">
        <v>41</v>
      </c>
      <c r="F3589" t="s">
        <v>19</v>
      </c>
      <c r="G3589">
        <v>2</v>
      </c>
      <c r="H3589" s="4">
        <v>0</v>
      </c>
      <c r="I3589" t="s">
        <v>24</v>
      </c>
      <c r="J3589">
        <v>2</v>
      </c>
      <c r="K3589">
        <v>721</v>
      </c>
      <c r="L3589" t="s">
        <v>35</v>
      </c>
      <c r="M3589" t="s">
        <v>21</v>
      </c>
      <c r="N3589" t="s">
        <v>32</v>
      </c>
      <c r="O3589" s="4">
        <v>168219.75</v>
      </c>
      <c r="P3589" t="s">
        <v>28</v>
      </c>
      <c r="Q3589" t="str" cm="1">
        <f t="array" ref="Q3589">_xlfn.IFS(
O3589&lt;50000,"Low Salary (&lt;$50K)",
O3589&lt;90000,"Lower Middle ($50K-$90K)",
O3589&lt;130000,"Middle ($90K-$130K)",
O3589&lt;170000,"Upper Middle ($130K-$170K)",
O3589&gt;=170000,"High Salary (&gt;$170K)"
)</f>
        <v>Upper Middle ($130K-$170K)</v>
      </c>
      <c r="R3589" t="str" cm="1">
        <f t="array" ref="R3589">_xlfn.IFS(
G3589&lt;=2,"New Customers (0-2Y)",
G3589&lt;=5,"Growing Customers (3-5Y)",
G3589&lt;=8,"Established Customers (6-8Y)",
G3589&lt;=10,"Loyal Customers (9-10Y)"
)</f>
        <v>New Customers (0-2Y)</v>
      </c>
    </row>
    <row r="3590" spans="1:18" x14ac:dyDescent="0.35">
      <c r="A3590">
        <v>15571958</v>
      </c>
      <c r="B3590" t="s">
        <v>260</v>
      </c>
      <c r="C3590" t="s">
        <v>26</v>
      </c>
      <c r="D3590" t="s">
        <v>39</v>
      </c>
      <c r="E3590">
        <v>40</v>
      </c>
      <c r="F3590" t="s">
        <v>19</v>
      </c>
      <c r="G3590">
        <v>3</v>
      </c>
      <c r="H3590" s="4">
        <v>221532.79999999999</v>
      </c>
      <c r="I3590" t="s">
        <v>33</v>
      </c>
      <c r="J3590">
        <v>1</v>
      </c>
      <c r="K3590">
        <v>489</v>
      </c>
      <c r="L3590" t="s">
        <v>44</v>
      </c>
      <c r="M3590" t="s">
        <v>21</v>
      </c>
      <c r="N3590" t="s">
        <v>32</v>
      </c>
      <c r="O3590" s="4">
        <v>171867.08</v>
      </c>
      <c r="P3590" t="s">
        <v>28</v>
      </c>
      <c r="Q3590" t="str" cm="1">
        <f t="array" ref="Q3590">_xlfn.IFS(
O3590&lt;50000,"Low Salary (&lt;$50K)",
O3590&lt;90000,"Lower Middle ($50K-$90K)",
O3590&lt;130000,"Middle ($90K-$130K)",
O3590&lt;170000,"Upper Middle ($130K-$170K)",
O3590&gt;=170000,"High Salary (&gt;$170K)"
)</f>
        <v>High Salary (&gt;$170K)</v>
      </c>
      <c r="R3590" t="str" cm="1">
        <f t="array" ref="R3590">_xlfn.IFS(
G3590&lt;=2,"New Customers (0-2Y)",
G3590&lt;=5,"Growing Customers (3-5Y)",
G3590&lt;=8,"Established Customers (6-8Y)",
G3590&lt;=10,"Loyal Customers (9-10Y)"
)</f>
        <v>Growing Customers (3-5Y)</v>
      </c>
    </row>
    <row r="3591" spans="1:18" x14ac:dyDescent="0.35">
      <c r="A3591">
        <v>15785406</v>
      </c>
      <c r="B3591" t="s">
        <v>469</v>
      </c>
      <c r="C3591" t="s">
        <v>17</v>
      </c>
      <c r="D3591" t="s">
        <v>18</v>
      </c>
      <c r="E3591">
        <v>51</v>
      </c>
      <c r="F3591" t="s">
        <v>19</v>
      </c>
      <c r="G3591">
        <v>4</v>
      </c>
      <c r="H3591" s="4">
        <v>105056.13</v>
      </c>
      <c r="I3591" t="s">
        <v>33</v>
      </c>
      <c r="J3591">
        <v>1</v>
      </c>
      <c r="K3591">
        <v>446</v>
      </c>
      <c r="L3591" t="s">
        <v>44</v>
      </c>
      <c r="M3591" t="s">
        <v>27</v>
      </c>
      <c r="N3591" t="s">
        <v>32</v>
      </c>
      <c r="O3591" s="4">
        <v>70613.52</v>
      </c>
      <c r="P3591" t="s">
        <v>28</v>
      </c>
      <c r="Q3591" t="str" cm="1">
        <f t="array" ref="Q3591">_xlfn.IFS(
O3591&lt;50000,"Low Salary (&lt;$50K)",
O3591&lt;90000,"Lower Middle ($50K-$90K)",
O3591&lt;130000,"Middle ($90K-$130K)",
O3591&lt;170000,"Upper Middle ($130K-$170K)",
O3591&gt;=170000,"High Salary (&gt;$170K)"
)</f>
        <v>Lower Middle ($50K-$90K)</v>
      </c>
      <c r="R3591" t="str" cm="1">
        <f t="array" ref="R3591">_xlfn.IFS(
G3591&lt;=2,"New Customers (0-2Y)",
G3591&lt;=5,"Growing Customers (3-5Y)",
G3591&lt;=8,"Established Customers (6-8Y)",
G3591&lt;=10,"Loyal Customers (9-10Y)"
)</f>
        <v>Growing Customers (3-5Y)</v>
      </c>
    </row>
    <row r="3592" spans="1:18" x14ac:dyDescent="0.35">
      <c r="A3592">
        <v>15687884</v>
      </c>
      <c r="B3592" t="s">
        <v>875</v>
      </c>
      <c r="C3592" t="s">
        <v>17</v>
      </c>
      <c r="D3592" t="s">
        <v>39</v>
      </c>
      <c r="E3592">
        <v>37</v>
      </c>
      <c r="F3592" t="s">
        <v>19</v>
      </c>
      <c r="G3592">
        <v>3</v>
      </c>
      <c r="H3592" s="4">
        <v>88363.03</v>
      </c>
      <c r="I3592" t="s">
        <v>29</v>
      </c>
      <c r="J3592">
        <v>1</v>
      </c>
      <c r="K3592">
        <v>677</v>
      </c>
      <c r="L3592" t="s">
        <v>35</v>
      </c>
      <c r="M3592" t="s">
        <v>27</v>
      </c>
      <c r="N3592" t="s">
        <v>22</v>
      </c>
      <c r="O3592" s="4">
        <v>117946.3</v>
      </c>
      <c r="P3592" t="s">
        <v>28</v>
      </c>
      <c r="Q3592" t="str" cm="1">
        <f t="array" ref="Q3592">_xlfn.IFS(
O3592&lt;50000,"Low Salary (&lt;$50K)",
O3592&lt;90000,"Lower Middle ($50K-$90K)",
O3592&lt;130000,"Middle ($90K-$130K)",
O3592&lt;170000,"Upper Middle ($130K-$170K)",
O3592&gt;=170000,"High Salary (&gt;$170K)"
)</f>
        <v>Middle ($90K-$130K)</v>
      </c>
      <c r="R3592" t="str" cm="1">
        <f t="array" ref="R3592">_xlfn.IFS(
G3592&lt;=2,"New Customers (0-2Y)",
G3592&lt;=5,"Growing Customers (3-5Y)",
G3592&lt;=8,"Established Customers (6-8Y)",
G3592&lt;=10,"Loyal Customers (9-10Y)"
)</f>
        <v>Growing Customers (3-5Y)</v>
      </c>
    </row>
    <row r="3593" spans="1:18" x14ac:dyDescent="0.35">
      <c r="A3593">
        <v>15621685</v>
      </c>
      <c r="B3593" t="s">
        <v>1726</v>
      </c>
      <c r="C3593" t="s">
        <v>17</v>
      </c>
      <c r="D3593" t="s">
        <v>39</v>
      </c>
      <c r="E3593">
        <v>29</v>
      </c>
      <c r="F3593" t="s">
        <v>43</v>
      </c>
      <c r="G3593">
        <v>2</v>
      </c>
      <c r="H3593" s="4">
        <v>123757.52</v>
      </c>
      <c r="I3593" t="s">
        <v>33</v>
      </c>
      <c r="J3593">
        <v>2</v>
      </c>
      <c r="K3593">
        <v>769</v>
      </c>
      <c r="L3593" t="s">
        <v>35</v>
      </c>
      <c r="M3593" t="s">
        <v>21</v>
      </c>
      <c r="N3593" t="s">
        <v>32</v>
      </c>
      <c r="O3593" s="4">
        <v>84872.66</v>
      </c>
      <c r="P3593" t="s">
        <v>28</v>
      </c>
      <c r="Q3593" t="str" cm="1">
        <f t="array" ref="Q3593">_xlfn.IFS(
O3593&lt;50000,"Low Salary (&lt;$50K)",
O3593&lt;90000,"Lower Middle ($50K-$90K)",
O3593&lt;130000,"Middle ($90K-$130K)",
O3593&lt;170000,"Upper Middle ($130K-$170K)",
O3593&gt;=170000,"High Salary (&gt;$170K)"
)</f>
        <v>Lower Middle ($50K-$90K)</v>
      </c>
      <c r="R3593" t="str" cm="1">
        <f t="array" ref="R3593">_xlfn.IFS(
G3593&lt;=2,"New Customers (0-2Y)",
G3593&lt;=5,"Growing Customers (3-5Y)",
G3593&lt;=8,"Established Customers (6-8Y)",
G3593&lt;=10,"Loyal Customers (9-10Y)"
)</f>
        <v>New Customers (0-2Y)</v>
      </c>
    </row>
    <row r="3594" spans="1:18" x14ac:dyDescent="0.35">
      <c r="A3594">
        <v>15628886</v>
      </c>
      <c r="B3594" t="s">
        <v>1727</v>
      </c>
      <c r="C3594" t="s">
        <v>26</v>
      </c>
      <c r="D3594" t="s">
        <v>39</v>
      </c>
      <c r="E3594">
        <v>56</v>
      </c>
      <c r="F3594" t="s">
        <v>19</v>
      </c>
      <c r="G3594">
        <v>5</v>
      </c>
      <c r="H3594" s="4">
        <v>123959.97</v>
      </c>
      <c r="I3594" t="s">
        <v>33</v>
      </c>
      <c r="J3594">
        <v>1</v>
      </c>
      <c r="K3594">
        <v>677</v>
      </c>
      <c r="L3594" t="s">
        <v>35</v>
      </c>
      <c r="M3594" t="s">
        <v>21</v>
      </c>
      <c r="N3594" t="s">
        <v>22</v>
      </c>
      <c r="O3594" s="4">
        <v>60590.720000000001</v>
      </c>
      <c r="P3594" t="s">
        <v>23</v>
      </c>
      <c r="Q3594" t="str" cm="1">
        <f t="array" ref="Q3594">_xlfn.IFS(
O3594&lt;50000,"Low Salary (&lt;$50K)",
O3594&lt;90000,"Lower Middle ($50K-$90K)",
O3594&lt;130000,"Middle ($90K-$130K)",
O3594&lt;170000,"Upper Middle ($130K-$170K)",
O3594&gt;=170000,"High Salary (&gt;$170K)"
)</f>
        <v>Lower Middle ($50K-$90K)</v>
      </c>
      <c r="R3594" t="str" cm="1">
        <f t="array" ref="R3594">_xlfn.IFS(
G3594&lt;=2,"New Customers (0-2Y)",
G3594&lt;=5,"Growing Customers (3-5Y)",
G3594&lt;=8,"Established Customers (6-8Y)",
G3594&lt;=10,"Loyal Customers (9-10Y)"
)</f>
        <v>Growing Customers (3-5Y)</v>
      </c>
    </row>
    <row r="3595" spans="1:18" x14ac:dyDescent="0.35">
      <c r="A3595">
        <v>15699325</v>
      </c>
      <c r="B3595" t="s">
        <v>1230</v>
      </c>
      <c r="C3595" t="s">
        <v>42</v>
      </c>
      <c r="D3595" t="s">
        <v>18</v>
      </c>
      <c r="E3595">
        <v>62</v>
      </c>
      <c r="F3595" t="s">
        <v>2967</v>
      </c>
      <c r="G3595">
        <v>10</v>
      </c>
      <c r="H3595" s="4">
        <v>114822.64</v>
      </c>
      <c r="I3595" t="s">
        <v>33</v>
      </c>
      <c r="J3595">
        <v>1</v>
      </c>
      <c r="K3595">
        <v>555</v>
      </c>
      <c r="L3595" t="s">
        <v>31</v>
      </c>
      <c r="M3595" t="s">
        <v>27</v>
      </c>
      <c r="N3595" t="s">
        <v>22</v>
      </c>
      <c r="O3595" s="4">
        <v>8444.5</v>
      </c>
      <c r="P3595" t="s">
        <v>28</v>
      </c>
      <c r="Q3595" t="str" cm="1">
        <f t="array" ref="Q3595">_xlfn.IFS(
O3595&lt;50000,"Low Salary (&lt;$50K)",
O3595&lt;90000,"Lower Middle ($50K-$90K)",
O3595&lt;130000,"Middle ($90K-$130K)",
O3595&lt;170000,"Upper Middle ($130K-$170K)",
O3595&gt;=170000,"High Salary (&gt;$170K)"
)</f>
        <v>Low Salary (&lt;$50K)</v>
      </c>
      <c r="R3595" t="str" cm="1">
        <f t="array" ref="R3595">_xlfn.IFS(
G3595&lt;=2,"New Customers (0-2Y)",
G3595&lt;=5,"Growing Customers (3-5Y)",
G3595&lt;=8,"Established Customers (6-8Y)",
G3595&lt;=10,"Loyal Customers (9-10Y)"
)</f>
        <v>Loyal Customers (9-10Y)</v>
      </c>
    </row>
    <row r="3596" spans="1:18" x14ac:dyDescent="0.35">
      <c r="A3596">
        <v>15578369</v>
      </c>
      <c r="B3596" t="s">
        <v>1728</v>
      </c>
      <c r="C3596" t="s">
        <v>42</v>
      </c>
      <c r="D3596" t="s">
        <v>18</v>
      </c>
      <c r="E3596">
        <v>37</v>
      </c>
      <c r="F3596" t="s">
        <v>19</v>
      </c>
      <c r="G3596">
        <v>9</v>
      </c>
      <c r="H3596" s="4">
        <v>145219.29999999999</v>
      </c>
      <c r="I3596" t="s">
        <v>33</v>
      </c>
      <c r="J3596">
        <v>1</v>
      </c>
      <c r="K3596">
        <v>652</v>
      </c>
      <c r="L3596" t="s">
        <v>20</v>
      </c>
      <c r="M3596" t="s">
        <v>21</v>
      </c>
      <c r="N3596" t="s">
        <v>32</v>
      </c>
      <c r="O3596" s="4">
        <v>159132.82999999999</v>
      </c>
      <c r="P3596" t="s">
        <v>28</v>
      </c>
      <c r="Q3596" t="str" cm="1">
        <f t="array" ref="Q3596">_xlfn.IFS(
O3596&lt;50000,"Low Salary (&lt;$50K)",
O3596&lt;90000,"Lower Middle ($50K-$90K)",
O3596&lt;130000,"Middle ($90K-$130K)",
O3596&lt;170000,"Upper Middle ($130K-$170K)",
O3596&gt;=170000,"High Salary (&gt;$170K)"
)</f>
        <v>Upper Middle ($130K-$170K)</v>
      </c>
      <c r="R3596" t="str" cm="1">
        <f t="array" ref="R3596">_xlfn.IFS(
G3596&lt;=2,"New Customers (0-2Y)",
G3596&lt;=5,"Growing Customers (3-5Y)",
G3596&lt;=8,"Established Customers (6-8Y)",
G3596&lt;=10,"Loyal Customers (9-10Y)"
)</f>
        <v>Loyal Customers (9-10Y)</v>
      </c>
    </row>
    <row r="3597" spans="1:18" x14ac:dyDescent="0.35">
      <c r="A3597">
        <v>15654156</v>
      </c>
      <c r="B3597" t="s">
        <v>551</v>
      </c>
      <c r="C3597" t="s">
        <v>42</v>
      </c>
      <c r="D3597" t="s">
        <v>18</v>
      </c>
      <c r="E3597">
        <v>32</v>
      </c>
      <c r="F3597" t="s">
        <v>19</v>
      </c>
      <c r="G3597">
        <v>5</v>
      </c>
      <c r="H3597" s="4">
        <v>106807.64</v>
      </c>
      <c r="I3597" t="s">
        <v>33</v>
      </c>
      <c r="J3597">
        <v>1</v>
      </c>
      <c r="K3597">
        <v>722</v>
      </c>
      <c r="L3597" t="s">
        <v>35</v>
      </c>
      <c r="M3597" t="s">
        <v>21</v>
      </c>
      <c r="N3597" t="s">
        <v>22</v>
      </c>
      <c r="O3597" s="4">
        <v>76998.69</v>
      </c>
      <c r="P3597" t="s">
        <v>28</v>
      </c>
      <c r="Q3597" t="str" cm="1">
        <f t="array" ref="Q3597">_xlfn.IFS(
O3597&lt;50000,"Low Salary (&lt;$50K)",
O3597&lt;90000,"Lower Middle ($50K-$90K)",
O3597&lt;130000,"Middle ($90K-$130K)",
O3597&lt;170000,"Upper Middle ($130K-$170K)",
O3597&gt;=170000,"High Salary (&gt;$170K)"
)</f>
        <v>Lower Middle ($50K-$90K)</v>
      </c>
      <c r="R3597" t="str" cm="1">
        <f t="array" ref="R3597">_xlfn.IFS(
G3597&lt;=2,"New Customers (0-2Y)",
G3597&lt;=5,"Growing Customers (3-5Y)",
G3597&lt;=8,"Established Customers (6-8Y)",
G3597&lt;=10,"Loyal Customers (9-10Y)"
)</f>
        <v>Growing Customers (3-5Y)</v>
      </c>
    </row>
    <row r="3598" spans="1:18" x14ac:dyDescent="0.35">
      <c r="A3598">
        <v>15707199</v>
      </c>
      <c r="B3598" t="s">
        <v>602</v>
      </c>
      <c r="C3598" t="s">
        <v>17</v>
      </c>
      <c r="D3598" t="s">
        <v>39</v>
      </c>
      <c r="E3598">
        <v>36</v>
      </c>
      <c r="F3598" t="s">
        <v>19</v>
      </c>
      <c r="G3598">
        <v>0</v>
      </c>
      <c r="H3598" s="4">
        <v>148159.71</v>
      </c>
      <c r="I3598" t="s">
        <v>33</v>
      </c>
      <c r="J3598">
        <v>1</v>
      </c>
      <c r="K3598">
        <v>643</v>
      </c>
      <c r="L3598" t="s">
        <v>20</v>
      </c>
      <c r="M3598" t="s">
        <v>27</v>
      </c>
      <c r="N3598" t="s">
        <v>32</v>
      </c>
      <c r="O3598" s="4">
        <v>55835.66</v>
      </c>
      <c r="P3598" t="s">
        <v>28</v>
      </c>
      <c r="Q3598" t="str" cm="1">
        <f t="array" ref="Q3598">_xlfn.IFS(
O3598&lt;50000,"Low Salary (&lt;$50K)",
O3598&lt;90000,"Lower Middle ($50K-$90K)",
O3598&lt;130000,"Middle ($90K-$130K)",
O3598&lt;170000,"Upper Middle ($130K-$170K)",
O3598&gt;=170000,"High Salary (&gt;$170K)"
)</f>
        <v>Lower Middle ($50K-$90K)</v>
      </c>
      <c r="R3598" t="str" cm="1">
        <f t="array" ref="R3598">_xlfn.IFS(
G3598&lt;=2,"New Customers (0-2Y)",
G3598&lt;=5,"Growing Customers (3-5Y)",
G3598&lt;=8,"Established Customers (6-8Y)",
G3598&lt;=10,"Loyal Customers (9-10Y)"
)</f>
        <v>New Customers (0-2Y)</v>
      </c>
    </row>
    <row r="3599" spans="1:18" x14ac:dyDescent="0.35">
      <c r="A3599">
        <v>15671630</v>
      </c>
      <c r="B3599" t="s">
        <v>540</v>
      </c>
      <c r="C3599" t="s">
        <v>42</v>
      </c>
      <c r="D3599" t="s">
        <v>18</v>
      </c>
      <c r="E3599">
        <v>40</v>
      </c>
      <c r="F3599" t="s">
        <v>19</v>
      </c>
      <c r="G3599">
        <v>1</v>
      </c>
      <c r="H3599" s="4">
        <v>99745.95</v>
      </c>
      <c r="I3599" t="s">
        <v>29</v>
      </c>
      <c r="J3599">
        <v>1</v>
      </c>
      <c r="K3599">
        <v>796</v>
      </c>
      <c r="L3599" t="s">
        <v>37</v>
      </c>
      <c r="M3599" t="s">
        <v>21</v>
      </c>
      <c r="N3599" t="s">
        <v>32</v>
      </c>
      <c r="O3599" s="4">
        <v>177524.19</v>
      </c>
      <c r="P3599" t="s">
        <v>28</v>
      </c>
      <c r="Q3599" t="str" cm="1">
        <f t="array" ref="Q3599">_xlfn.IFS(
O3599&lt;50000,"Low Salary (&lt;$50K)",
O3599&lt;90000,"Lower Middle ($50K-$90K)",
O3599&lt;130000,"Middle ($90K-$130K)",
O3599&lt;170000,"Upper Middle ($130K-$170K)",
O3599&gt;=170000,"High Salary (&gt;$170K)"
)</f>
        <v>High Salary (&gt;$170K)</v>
      </c>
      <c r="R3599" t="str" cm="1">
        <f t="array" ref="R3599">_xlfn.IFS(
G3599&lt;=2,"New Customers (0-2Y)",
G3599&lt;=5,"Growing Customers (3-5Y)",
G3599&lt;=8,"Established Customers (6-8Y)",
G3599&lt;=10,"Loyal Customers (9-10Y)"
)</f>
        <v>New Customers (0-2Y)</v>
      </c>
    </row>
    <row r="3600" spans="1:18" x14ac:dyDescent="0.35">
      <c r="A3600">
        <v>15632079</v>
      </c>
      <c r="B3600" t="s">
        <v>845</v>
      </c>
      <c r="C3600" t="s">
        <v>42</v>
      </c>
      <c r="D3600" t="s">
        <v>18</v>
      </c>
      <c r="E3600">
        <v>37</v>
      </c>
      <c r="F3600" t="s">
        <v>19</v>
      </c>
      <c r="G3600">
        <v>8</v>
      </c>
      <c r="H3600" s="4">
        <v>156282.79</v>
      </c>
      <c r="I3600" t="s">
        <v>33</v>
      </c>
      <c r="J3600">
        <v>1</v>
      </c>
      <c r="K3600">
        <v>720</v>
      </c>
      <c r="L3600" t="s">
        <v>35</v>
      </c>
      <c r="M3600" t="s">
        <v>21</v>
      </c>
      <c r="N3600" t="s">
        <v>32</v>
      </c>
      <c r="O3600" s="4">
        <v>45985.52</v>
      </c>
      <c r="P3600" t="s">
        <v>28</v>
      </c>
      <c r="Q3600" t="str" cm="1">
        <f t="array" ref="Q3600">_xlfn.IFS(
O3600&lt;50000,"Low Salary (&lt;$50K)",
O3600&lt;90000,"Lower Middle ($50K-$90K)",
O3600&lt;130000,"Middle ($90K-$130K)",
O3600&lt;170000,"Upper Middle ($130K-$170K)",
O3600&gt;=170000,"High Salary (&gt;$170K)"
)</f>
        <v>Low Salary (&lt;$50K)</v>
      </c>
      <c r="R3600" t="str" cm="1">
        <f t="array" ref="R3600">_xlfn.IFS(
G3600&lt;=2,"New Customers (0-2Y)",
G3600&lt;=5,"Growing Customers (3-5Y)",
G3600&lt;=8,"Established Customers (6-8Y)",
G3600&lt;=10,"Loyal Customers (9-10Y)"
)</f>
        <v>Established Customers (6-8Y)</v>
      </c>
    </row>
    <row r="3601" spans="1:18" x14ac:dyDescent="0.35">
      <c r="A3601">
        <v>15767921</v>
      </c>
      <c r="B3601" t="s">
        <v>174</v>
      </c>
      <c r="C3601" t="s">
        <v>17</v>
      </c>
      <c r="D3601" t="s">
        <v>39</v>
      </c>
      <c r="E3601">
        <v>41</v>
      </c>
      <c r="F3601" t="s">
        <v>19</v>
      </c>
      <c r="G3601">
        <v>7</v>
      </c>
      <c r="H3601" s="4">
        <v>0</v>
      </c>
      <c r="I3601" t="s">
        <v>24</v>
      </c>
      <c r="J3601">
        <v>2</v>
      </c>
      <c r="K3601">
        <v>613</v>
      </c>
      <c r="L3601" t="s">
        <v>20</v>
      </c>
      <c r="M3601" t="s">
        <v>21</v>
      </c>
      <c r="N3601" t="s">
        <v>32</v>
      </c>
      <c r="O3601" s="4">
        <v>60297.72</v>
      </c>
      <c r="P3601" t="s">
        <v>28</v>
      </c>
      <c r="Q3601" t="str" cm="1">
        <f t="array" ref="Q3601">_xlfn.IFS(
O3601&lt;50000,"Low Salary (&lt;$50K)",
O3601&lt;90000,"Lower Middle ($50K-$90K)",
O3601&lt;130000,"Middle ($90K-$130K)",
O3601&lt;170000,"Upper Middle ($130K-$170K)",
O3601&gt;=170000,"High Salary (&gt;$170K)"
)</f>
        <v>Lower Middle ($50K-$90K)</v>
      </c>
      <c r="R3601" t="str" cm="1">
        <f t="array" ref="R3601">_xlfn.IFS(
G3601&lt;=2,"New Customers (0-2Y)",
G3601&lt;=5,"Growing Customers (3-5Y)",
G3601&lt;=8,"Established Customers (6-8Y)",
G3601&lt;=10,"Loyal Customers (9-10Y)"
)</f>
        <v>Established Customers (6-8Y)</v>
      </c>
    </row>
    <row r="3602" spans="1:18" x14ac:dyDescent="0.35">
      <c r="A3602">
        <v>15573599</v>
      </c>
      <c r="B3602" t="s">
        <v>1729</v>
      </c>
      <c r="C3602" t="s">
        <v>17</v>
      </c>
      <c r="D3602" t="s">
        <v>18</v>
      </c>
      <c r="E3602">
        <v>57</v>
      </c>
      <c r="F3602" t="s">
        <v>19</v>
      </c>
      <c r="G3602">
        <v>6</v>
      </c>
      <c r="H3602" s="4">
        <v>0</v>
      </c>
      <c r="I3602" t="s">
        <v>24</v>
      </c>
      <c r="J3602">
        <v>2</v>
      </c>
      <c r="K3602">
        <v>506</v>
      </c>
      <c r="L3602" t="s">
        <v>31</v>
      </c>
      <c r="M3602" t="s">
        <v>27</v>
      </c>
      <c r="N3602" t="s">
        <v>22</v>
      </c>
      <c r="O3602" s="4">
        <v>194421.12</v>
      </c>
      <c r="P3602" t="s">
        <v>23</v>
      </c>
      <c r="Q3602" t="str" cm="1">
        <f t="array" ref="Q3602">_xlfn.IFS(
O3602&lt;50000,"Low Salary (&lt;$50K)",
O3602&lt;90000,"Lower Middle ($50K-$90K)",
O3602&lt;130000,"Middle ($90K-$130K)",
O3602&lt;170000,"Upper Middle ($130K-$170K)",
O3602&gt;=170000,"High Salary (&gt;$170K)"
)</f>
        <v>High Salary (&gt;$170K)</v>
      </c>
      <c r="R3602" t="str" cm="1">
        <f t="array" ref="R3602">_xlfn.IFS(
G3602&lt;=2,"New Customers (0-2Y)",
G3602&lt;=5,"Growing Customers (3-5Y)",
G3602&lt;=8,"Established Customers (6-8Y)",
G3602&lt;=10,"Loyal Customers (9-10Y)"
)</f>
        <v>Established Customers (6-8Y)</v>
      </c>
    </row>
    <row r="3603" spans="1:18" x14ac:dyDescent="0.35">
      <c r="A3603">
        <v>15747208</v>
      </c>
      <c r="B3603" t="s">
        <v>1529</v>
      </c>
      <c r="C3603" t="s">
        <v>17</v>
      </c>
      <c r="D3603" t="s">
        <v>39</v>
      </c>
      <c r="E3603">
        <v>50</v>
      </c>
      <c r="F3603" t="s">
        <v>19</v>
      </c>
      <c r="G3603">
        <v>6</v>
      </c>
      <c r="H3603" s="4">
        <v>0</v>
      </c>
      <c r="I3603" t="s">
        <v>24</v>
      </c>
      <c r="J3603">
        <v>1</v>
      </c>
      <c r="K3603">
        <v>608</v>
      </c>
      <c r="L3603" t="s">
        <v>20</v>
      </c>
      <c r="M3603" t="s">
        <v>21</v>
      </c>
      <c r="N3603" t="s">
        <v>32</v>
      </c>
      <c r="O3603" s="4">
        <v>93568.77</v>
      </c>
      <c r="P3603" t="s">
        <v>23</v>
      </c>
      <c r="Q3603" t="str" cm="1">
        <f t="array" ref="Q3603">_xlfn.IFS(
O3603&lt;50000,"Low Salary (&lt;$50K)",
O3603&lt;90000,"Lower Middle ($50K-$90K)",
O3603&lt;130000,"Middle ($90K-$130K)",
O3603&lt;170000,"Upper Middle ($130K-$170K)",
O3603&gt;=170000,"High Salary (&gt;$170K)"
)</f>
        <v>Middle ($90K-$130K)</v>
      </c>
      <c r="R3603" t="str" cm="1">
        <f t="array" ref="R3603">_xlfn.IFS(
G3603&lt;=2,"New Customers (0-2Y)",
G3603&lt;=5,"Growing Customers (3-5Y)",
G3603&lt;=8,"Established Customers (6-8Y)",
G3603&lt;=10,"Loyal Customers (9-10Y)"
)</f>
        <v>Established Customers (6-8Y)</v>
      </c>
    </row>
    <row r="3604" spans="1:18" x14ac:dyDescent="0.35">
      <c r="A3604">
        <v>15582762</v>
      </c>
      <c r="B3604" t="s">
        <v>328</v>
      </c>
      <c r="C3604" t="s">
        <v>26</v>
      </c>
      <c r="D3604" t="s">
        <v>39</v>
      </c>
      <c r="E3604">
        <v>77</v>
      </c>
      <c r="F3604" t="s">
        <v>2967</v>
      </c>
      <c r="G3604">
        <v>2</v>
      </c>
      <c r="H3604" s="4">
        <v>0</v>
      </c>
      <c r="I3604" t="s">
        <v>24</v>
      </c>
      <c r="J3604">
        <v>1</v>
      </c>
      <c r="K3604">
        <v>667</v>
      </c>
      <c r="L3604" t="s">
        <v>35</v>
      </c>
      <c r="M3604" t="s">
        <v>21</v>
      </c>
      <c r="N3604" t="s">
        <v>22</v>
      </c>
      <c r="O3604" s="4">
        <v>34702.92</v>
      </c>
      <c r="P3604" t="s">
        <v>28</v>
      </c>
      <c r="Q3604" t="str" cm="1">
        <f t="array" ref="Q3604">_xlfn.IFS(
O3604&lt;50000,"Low Salary (&lt;$50K)",
O3604&lt;90000,"Lower Middle ($50K-$90K)",
O3604&lt;130000,"Middle ($90K-$130K)",
O3604&lt;170000,"Upper Middle ($130K-$170K)",
O3604&gt;=170000,"High Salary (&gt;$170K)"
)</f>
        <v>Low Salary (&lt;$50K)</v>
      </c>
      <c r="R3604" t="str" cm="1">
        <f t="array" ref="R3604">_xlfn.IFS(
G3604&lt;=2,"New Customers (0-2Y)",
G3604&lt;=5,"Growing Customers (3-5Y)",
G3604&lt;=8,"Established Customers (6-8Y)",
G3604&lt;=10,"Loyal Customers (9-10Y)"
)</f>
        <v>New Customers (0-2Y)</v>
      </c>
    </row>
    <row r="3605" spans="1:18" x14ac:dyDescent="0.35">
      <c r="A3605">
        <v>15772528</v>
      </c>
      <c r="B3605" t="s">
        <v>1730</v>
      </c>
      <c r="C3605" t="s">
        <v>17</v>
      </c>
      <c r="D3605" t="s">
        <v>18</v>
      </c>
      <c r="E3605">
        <v>47</v>
      </c>
      <c r="F3605" t="s">
        <v>19</v>
      </c>
      <c r="G3605">
        <v>7</v>
      </c>
      <c r="H3605" s="4">
        <v>121376.15</v>
      </c>
      <c r="I3605" t="s">
        <v>33</v>
      </c>
      <c r="J3605">
        <v>2</v>
      </c>
      <c r="K3605">
        <v>750</v>
      </c>
      <c r="L3605" t="s">
        <v>35</v>
      </c>
      <c r="M3605" t="s">
        <v>21</v>
      </c>
      <c r="N3605" t="s">
        <v>32</v>
      </c>
      <c r="O3605" s="4">
        <v>54473.599999999999</v>
      </c>
      <c r="P3605" t="s">
        <v>23</v>
      </c>
      <c r="Q3605" t="str" cm="1">
        <f t="array" ref="Q3605">_xlfn.IFS(
O3605&lt;50000,"Low Salary (&lt;$50K)",
O3605&lt;90000,"Lower Middle ($50K-$90K)",
O3605&lt;130000,"Middle ($90K-$130K)",
O3605&lt;170000,"Upper Middle ($130K-$170K)",
O3605&gt;=170000,"High Salary (&gt;$170K)"
)</f>
        <v>Lower Middle ($50K-$90K)</v>
      </c>
      <c r="R3605" t="str" cm="1">
        <f t="array" ref="R3605">_xlfn.IFS(
G3605&lt;=2,"New Customers (0-2Y)",
G3605&lt;=5,"Growing Customers (3-5Y)",
G3605&lt;=8,"Established Customers (6-8Y)",
G3605&lt;=10,"Loyal Customers (9-10Y)"
)</f>
        <v>Established Customers (6-8Y)</v>
      </c>
    </row>
    <row r="3606" spans="1:18" x14ac:dyDescent="0.35">
      <c r="A3606">
        <v>15755798</v>
      </c>
      <c r="B3606" t="s">
        <v>548</v>
      </c>
      <c r="C3606" t="s">
        <v>17</v>
      </c>
      <c r="D3606" t="s">
        <v>39</v>
      </c>
      <c r="E3606">
        <v>33</v>
      </c>
      <c r="F3606" t="s">
        <v>19</v>
      </c>
      <c r="G3606">
        <v>4</v>
      </c>
      <c r="H3606" s="4">
        <v>111582.11</v>
      </c>
      <c r="I3606" t="s">
        <v>33</v>
      </c>
      <c r="J3606">
        <v>1</v>
      </c>
      <c r="K3606">
        <v>610</v>
      </c>
      <c r="L3606" t="s">
        <v>20</v>
      </c>
      <c r="M3606" t="s">
        <v>27</v>
      </c>
      <c r="N3606" t="s">
        <v>32</v>
      </c>
      <c r="O3606" s="4">
        <v>113943.17</v>
      </c>
      <c r="P3606" t="s">
        <v>28</v>
      </c>
      <c r="Q3606" t="str" cm="1">
        <f t="array" ref="Q3606">_xlfn.IFS(
O3606&lt;50000,"Low Salary (&lt;$50K)",
O3606&lt;90000,"Lower Middle ($50K-$90K)",
O3606&lt;130000,"Middle ($90K-$130K)",
O3606&lt;170000,"Upper Middle ($130K-$170K)",
O3606&gt;=170000,"High Salary (&gt;$170K)"
)</f>
        <v>Middle ($90K-$130K)</v>
      </c>
      <c r="R3606" t="str" cm="1">
        <f t="array" ref="R3606">_xlfn.IFS(
G3606&lt;=2,"New Customers (0-2Y)",
G3606&lt;=5,"Growing Customers (3-5Y)",
G3606&lt;=8,"Established Customers (6-8Y)",
G3606&lt;=10,"Loyal Customers (9-10Y)"
)</f>
        <v>Growing Customers (3-5Y)</v>
      </c>
    </row>
    <row r="3607" spans="1:18" x14ac:dyDescent="0.35">
      <c r="A3607">
        <v>15788683</v>
      </c>
      <c r="B3607" t="s">
        <v>279</v>
      </c>
      <c r="C3607" t="s">
        <v>42</v>
      </c>
      <c r="D3607" t="s">
        <v>18</v>
      </c>
      <c r="E3607">
        <v>34</v>
      </c>
      <c r="F3607" t="s">
        <v>19</v>
      </c>
      <c r="G3607">
        <v>10</v>
      </c>
      <c r="H3607" s="4">
        <v>129417.82</v>
      </c>
      <c r="I3607" t="s">
        <v>33</v>
      </c>
      <c r="J3607">
        <v>1</v>
      </c>
      <c r="K3607">
        <v>588</v>
      </c>
      <c r="L3607" t="s">
        <v>31</v>
      </c>
      <c r="M3607" t="s">
        <v>21</v>
      </c>
      <c r="N3607" t="s">
        <v>32</v>
      </c>
      <c r="O3607" s="4">
        <v>153727.32</v>
      </c>
      <c r="P3607" t="s">
        <v>28</v>
      </c>
      <c r="Q3607" t="str" cm="1">
        <f t="array" ref="Q3607">_xlfn.IFS(
O3607&lt;50000,"Low Salary (&lt;$50K)",
O3607&lt;90000,"Lower Middle ($50K-$90K)",
O3607&lt;130000,"Middle ($90K-$130K)",
O3607&lt;170000,"Upper Middle ($130K-$170K)",
O3607&gt;=170000,"High Salary (&gt;$170K)"
)</f>
        <v>Upper Middle ($130K-$170K)</v>
      </c>
      <c r="R3607" t="str" cm="1">
        <f t="array" ref="R3607">_xlfn.IFS(
G3607&lt;=2,"New Customers (0-2Y)",
G3607&lt;=5,"Growing Customers (3-5Y)",
G3607&lt;=8,"Established Customers (6-8Y)",
G3607&lt;=10,"Loyal Customers (9-10Y)"
)</f>
        <v>Loyal Customers (9-10Y)</v>
      </c>
    </row>
    <row r="3608" spans="1:18" x14ac:dyDescent="0.35">
      <c r="A3608">
        <v>15616922</v>
      </c>
      <c r="B3608" t="s">
        <v>988</v>
      </c>
      <c r="C3608" t="s">
        <v>17</v>
      </c>
      <c r="D3608" t="s">
        <v>18</v>
      </c>
      <c r="E3608">
        <v>26</v>
      </c>
      <c r="F3608" t="s">
        <v>43</v>
      </c>
      <c r="G3608">
        <v>1</v>
      </c>
      <c r="H3608" s="4">
        <v>0</v>
      </c>
      <c r="I3608" t="s">
        <v>24</v>
      </c>
      <c r="J3608">
        <v>2</v>
      </c>
      <c r="K3608">
        <v>479</v>
      </c>
      <c r="L3608" t="s">
        <v>44</v>
      </c>
      <c r="M3608" t="s">
        <v>21</v>
      </c>
      <c r="N3608" t="s">
        <v>22</v>
      </c>
      <c r="O3608" s="4">
        <v>19116.97</v>
      </c>
      <c r="P3608" t="s">
        <v>28</v>
      </c>
      <c r="Q3608" t="str" cm="1">
        <f t="array" ref="Q3608">_xlfn.IFS(
O3608&lt;50000,"Low Salary (&lt;$50K)",
O3608&lt;90000,"Lower Middle ($50K-$90K)",
O3608&lt;130000,"Middle ($90K-$130K)",
O3608&lt;170000,"Upper Middle ($130K-$170K)",
O3608&gt;=170000,"High Salary (&gt;$170K)"
)</f>
        <v>Low Salary (&lt;$50K)</v>
      </c>
      <c r="R3608" t="str" cm="1">
        <f t="array" ref="R3608">_xlfn.IFS(
G3608&lt;=2,"New Customers (0-2Y)",
G3608&lt;=5,"Growing Customers (3-5Y)",
G3608&lt;=8,"Established Customers (6-8Y)",
G3608&lt;=10,"Loyal Customers (9-10Y)"
)</f>
        <v>New Customers (0-2Y)</v>
      </c>
    </row>
    <row r="3609" spans="1:18" x14ac:dyDescent="0.35">
      <c r="A3609">
        <v>15771855</v>
      </c>
      <c r="B3609" t="s">
        <v>1599</v>
      </c>
      <c r="C3609" t="s">
        <v>17</v>
      </c>
      <c r="D3609" t="s">
        <v>39</v>
      </c>
      <c r="E3609">
        <v>37</v>
      </c>
      <c r="F3609" t="s">
        <v>19</v>
      </c>
      <c r="G3609">
        <v>5</v>
      </c>
      <c r="H3609" s="4">
        <v>0</v>
      </c>
      <c r="I3609" t="s">
        <v>24</v>
      </c>
      <c r="J3609">
        <v>2</v>
      </c>
      <c r="K3609">
        <v>682</v>
      </c>
      <c r="L3609" t="s">
        <v>35</v>
      </c>
      <c r="M3609" t="s">
        <v>27</v>
      </c>
      <c r="N3609" t="s">
        <v>22</v>
      </c>
      <c r="O3609" s="4">
        <v>112554.68</v>
      </c>
      <c r="P3609" t="s">
        <v>28</v>
      </c>
      <c r="Q3609" t="str" cm="1">
        <f t="array" ref="Q3609">_xlfn.IFS(
O3609&lt;50000,"Low Salary (&lt;$50K)",
O3609&lt;90000,"Lower Middle ($50K-$90K)",
O3609&lt;130000,"Middle ($90K-$130K)",
O3609&lt;170000,"Upper Middle ($130K-$170K)",
O3609&gt;=170000,"High Salary (&gt;$170K)"
)</f>
        <v>Middle ($90K-$130K)</v>
      </c>
      <c r="R3609" t="str" cm="1">
        <f t="array" ref="R3609">_xlfn.IFS(
G3609&lt;=2,"New Customers (0-2Y)",
G3609&lt;=5,"Growing Customers (3-5Y)",
G3609&lt;=8,"Established Customers (6-8Y)",
G3609&lt;=10,"Loyal Customers (9-10Y)"
)</f>
        <v>Growing Customers (3-5Y)</v>
      </c>
    </row>
    <row r="3610" spans="1:18" x14ac:dyDescent="0.35">
      <c r="A3610">
        <v>15601873</v>
      </c>
      <c r="B3610" t="s">
        <v>1731</v>
      </c>
      <c r="C3610" t="s">
        <v>17</v>
      </c>
      <c r="D3610" t="s">
        <v>18</v>
      </c>
      <c r="E3610">
        <v>36</v>
      </c>
      <c r="F3610" t="s">
        <v>19</v>
      </c>
      <c r="G3610">
        <v>7</v>
      </c>
      <c r="H3610" s="4">
        <v>0</v>
      </c>
      <c r="I3610" t="s">
        <v>24</v>
      </c>
      <c r="J3610">
        <v>1</v>
      </c>
      <c r="K3610">
        <v>677</v>
      </c>
      <c r="L3610" t="s">
        <v>35</v>
      </c>
      <c r="M3610" t="s">
        <v>21</v>
      </c>
      <c r="N3610" t="s">
        <v>32</v>
      </c>
      <c r="O3610" s="4">
        <v>47318.75</v>
      </c>
      <c r="P3610" t="s">
        <v>28</v>
      </c>
      <c r="Q3610" t="str" cm="1">
        <f t="array" ref="Q3610">_xlfn.IFS(
O3610&lt;50000,"Low Salary (&lt;$50K)",
O3610&lt;90000,"Lower Middle ($50K-$90K)",
O3610&lt;130000,"Middle ($90K-$130K)",
O3610&lt;170000,"Upper Middle ($130K-$170K)",
O3610&gt;=170000,"High Salary (&gt;$170K)"
)</f>
        <v>Low Salary (&lt;$50K)</v>
      </c>
      <c r="R3610" t="str" cm="1">
        <f t="array" ref="R3610">_xlfn.IFS(
G3610&lt;=2,"New Customers (0-2Y)",
G3610&lt;=5,"Growing Customers (3-5Y)",
G3610&lt;=8,"Established Customers (6-8Y)",
G3610&lt;=10,"Loyal Customers (9-10Y)"
)</f>
        <v>Established Customers (6-8Y)</v>
      </c>
    </row>
    <row r="3611" spans="1:18" x14ac:dyDescent="0.35">
      <c r="A3611">
        <v>15657868</v>
      </c>
      <c r="B3611" t="s">
        <v>1732</v>
      </c>
      <c r="C3611" t="s">
        <v>42</v>
      </c>
      <c r="D3611" t="s">
        <v>39</v>
      </c>
      <c r="E3611">
        <v>40</v>
      </c>
      <c r="F3611" t="s">
        <v>19</v>
      </c>
      <c r="G3611">
        <v>6</v>
      </c>
      <c r="H3611" s="4">
        <v>94607.08</v>
      </c>
      <c r="I3611" t="s">
        <v>29</v>
      </c>
      <c r="J3611">
        <v>1</v>
      </c>
      <c r="K3611">
        <v>850</v>
      </c>
      <c r="L3611" t="s">
        <v>37</v>
      </c>
      <c r="M3611" t="s">
        <v>21</v>
      </c>
      <c r="N3611" t="s">
        <v>32</v>
      </c>
      <c r="O3611" s="4">
        <v>36690.49</v>
      </c>
      <c r="P3611" t="s">
        <v>28</v>
      </c>
      <c r="Q3611" t="str" cm="1">
        <f t="array" ref="Q3611">_xlfn.IFS(
O3611&lt;50000,"Low Salary (&lt;$50K)",
O3611&lt;90000,"Lower Middle ($50K-$90K)",
O3611&lt;130000,"Middle ($90K-$130K)",
O3611&lt;170000,"Upper Middle ($130K-$170K)",
O3611&gt;=170000,"High Salary (&gt;$170K)"
)</f>
        <v>Low Salary (&lt;$50K)</v>
      </c>
      <c r="R3611" t="str" cm="1">
        <f t="array" ref="R3611">_xlfn.IFS(
G3611&lt;=2,"New Customers (0-2Y)",
G3611&lt;=5,"Growing Customers (3-5Y)",
G3611&lt;=8,"Established Customers (6-8Y)",
G3611&lt;=10,"Loyal Customers (9-10Y)"
)</f>
        <v>Established Customers (6-8Y)</v>
      </c>
    </row>
    <row r="3612" spans="1:18" x14ac:dyDescent="0.35">
      <c r="A3612">
        <v>15711716</v>
      </c>
      <c r="B3612" t="s">
        <v>1099</v>
      </c>
      <c r="C3612" t="s">
        <v>17</v>
      </c>
      <c r="D3612" t="s">
        <v>18</v>
      </c>
      <c r="E3612">
        <v>56</v>
      </c>
      <c r="F3612" t="s">
        <v>19</v>
      </c>
      <c r="G3612">
        <v>1</v>
      </c>
      <c r="H3612" s="4">
        <v>131368.29999999999</v>
      </c>
      <c r="I3612" t="s">
        <v>33</v>
      </c>
      <c r="J3612">
        <v>1</v>
      </c>
      <c r="K3612">
        <v>580</v>
      </c>
      <c r="L3612" t="s">
        <v>31</v>
      </c>
      <c r="M3612" t="s">
        <v>21</v>
      </c>
      <c r="N3612" t="s">
        <v>32</v>
      </c>
      <c r="O3612" s="4">
        <v>106918.67</v>
      </c>
      <c r="P3612" t="s">
        <v>23</v>
      </c>
      <c r="Q3612" t="str" cm="1">
        <f t="array" ref="Q3612">_xlfn.IFS(
O3612&lt;50000,"Low Salary (&lt;$50K)",
O3612&lt;90000,"Lower Middle ($50K-$90K)",
O3612&lt;130000,"Middle ($90K-$130K)",
O3612&lt;170000,"Upper Middle ($130K-$170K)",
O3612&gt;=170000,"High Salary (&gt;$170K)"
)</f>
        <v>Middle ($90K-$130K)</v>
      </c>
      <c r="R3612" t="str" cm="1">
        <f t="array" ref="R3612">_xlfn.IFS(
G3612&lt;=2,"New Customers (0-2Y)",
G3612&lt;=5,"Growing Customers (3-5Y)",
G3612&lt;=8,"Established Customers (6-8Y)",
G3612&lt;=10,"Loyal Customers (9-10Y)"
)</f>
        <v>New Customers (0-2Y)</v>
      </c>
    </row>
    <row r="3613" spans="1:18" x14ac:dyDescent="0.35">
      <c r="A3613">
        <v>15734246</v>
      </c>
      <c r="B3613" t="s">
        <v>707</v>
      </c>
      <c r="C3613" t="s">
        <v>17</v>
      </c>
      <c r="D3613" t="s">
        <v>18</v>
      </c>
      <c r="E3613">
        <v>21</v>
      </c>
      <c r="F3613" t="s">
        <v>43</v>
      </c>
      <c r="G3613">
        <v>8</v>
      </c>
      <c r="H3613" s="4">
        <v>166883.07</v>
      </c>
      <c r="I3613" t="s">
        <v>33</v>
      </c>
      <c r="J3613">
        <v>2</v>
      </c>
      <c r="K3613">
        <v>746</v>
      </c>
      <c r="L3613" t="s">
        <v>35</v>
      </c>
      <c r="M3613" t="s">
        <v>27</v>
      </c>
      <c r="N3613" t="s">
        <v>22</v>
      </c>
      <c r="O3613" s="4">
        <v>194563.65</v>
      </c>
      <c r="P3613" t="s">
        <v>28</v>
      </c>
      <c r="Q3613" t="str" cm="1">
        <f t="array" ref="Q3613">_xlfn.IFS(
O3613&lt;50000,"Low Salary (&lt;$50K)",
O3613&lt;90000,"Lower Middle ($50K-$90K)",
O3613&lt;130000,"Middle ($90K-$130K)",
O3613&lt;170000,"Upper Middle ($130K-$170K)",
O3613&gt;=170000,"High Salary (&gt;$170K)"
)</f>
        <v>High Salary (&gt;$170K)</v>
      </c>
      <c r="R3613" t="str" cm="1">
        <f t="array" ref="R3613">_xlfn.IFS(
G3613&lt;=2,"New Customers (0-2Y)",
G3613&lt;=5,"Growing Customers (3-5Y)",
G3613&lt;=8,"Established Customers (6-8Y)",
G3613&lt;=10,"Loyal Customers (9-10Y)"
)</f>
        <v>Established Customers (6-8Y)</v>
      </c>
    </row>
    <row r="3614" spans="1:18" x14ac:dyDescent="0.35">
      <c r="A3614">
        <v>15792151</v>
      </c>
      <c r="B3614" t="s">
        <v>797</v>
      </c>
      <c r="C3614" t="s">
        <v>26</v>
      </c>
      <c r="D3614" t="s">
        <v>18</v>
      </c>
      <c r="E3614">
        <v>37</v>
      </c>
      <c r="F3614" t="s">
        <v>19</v>
      </c>
      <c r="G3614">
        <v>3</v>
      </c>
      <c r="H3614" s="4">
        <v>0</v>
      </c>
      <c r="I3614" t="s">
        <v>24</v>
      </c>
      <c r="J3614">
        <v>2</v>
      </c>
      <c r="K3614">
        <v>635</v>
      </c>
      <c r="L3614" t="s">
        <v>20</v>
      </c>
      <c r="M3614" t="s">
        <v>21</v>
      </c>
      <c r="N3614" t="s">
        <v>32</v>
      </c>
      <c r="O3614" s="4">
        <v>91086.73</v>
      </c>
      <c r="P3614" t="s">
        <v>28</v>
      </c>
      <c r="Q3614" t="str" cm="1">
        <f t="array" ref="Q3614">_xlfn.IFS(
O3614&lt;50000,"Low Salary (&lt;$50K)",
O3614&lt;90000,"Lower Middle ($50K-$90K)",
O3614&lt;130000,"Middle ($90K-$130K)",
O3614&lt;170000,"Upper Middle ($130K-$170K)",
O3614&gt;=170000,"High Salary (&gt;$170K)"
)</f>
        <v>Middle ($90K-$130K)</v>
      </c>
      <c r="R3614" t="str" cm="1">
        <f t="array" ref="R3614">_xlfn.IFS(
G3614&lt;=2,"New Customers (0-2Y)",
G3614&lt;=5,"Growing Customers (3-5Y)",
G3614&lt;=8,"Established Customers (6-8Y)",
G3614&lt;=10,"Loyal Customers (9-10Y)"
)</f>
        <v>Growing Customers (3-5Y)</v>
      </c>
    </row>
    <row r="3615" spans="1:18" x14ac:dyDescent="0.35">
      <c r="A3615">
        <v>15770159</v>
      </c>
      <c r="B3615" t="s">
        <v>1667</v>
      </c>
      <c r="C3615" t="s">
        <v>42</v>
      </c>
      <c r="D3615" t="s">
        <v>39</v>
      </c>
      <c r="E3615">
        <v>25</v>
      </c>
      <c r="F3615" t="s">
        <v>43</v>
      </c>
      <c r="G3615">
        <v>6</v>
      </c>
      <c r="H3615" s="4">
        <v>172812.72</v>
      </c>
      <c r="I3615" t="s">
        <v>33</v>
      </c>
      <c r="J3615">
        <v>2</v>
      </c>
      <c r="K3615">
        <v>664</v>
      </c>
      <c r="L3615" t="s">
        <v>35</v>
      </c>
      <c r="M3615" t="s">
        <v>21</v>
      </c>
      <c r="N3615" t="s">
        <v>22</v>
      </c>
      <c r="O3615" s="4">
        <v>108008.65</v>
      </c>
      <c r="P3615" t="s">
        <v>28</v>
      </c>
      <c r="Q3615" t="str" cm="1">
        <f t="array" ref="Q3615">_xlfn.IFS(
O3615&lt;50000,"Low Salary (&lt;$50K)",
O3615&lt;90000,"Lower Middle ($50K-$90K)",
O3615&lt;130000,"Middle ($90K-$130K)",
O3615&lt;170000,"Upper Middle ($130K-$170K)",
O3615&gt;=170000,"High Salary (&gt;$170K)"
)</f>
        <v>Middle ($90K-$130K)</v>
      </c>
      <c r="R3615" t="str" cm="1">
        <f t="array" ref="R3615">_xlfn.IFS(
G3615&lt;=2,"New Customers (0-2Y)",
G3615&lt;=5,"Growing Customers (3-5Y)",
G3615&lt;=8,"Established Customers (6-8Y)",
G3615&lt;=10,"Loyal Customers (9-10Y)"
)</f>
        <v>Established Customers (6-8Y)</v>
      </c>
    </row>
    <row r="3616" spans="1:18" x14ac:dyDescent="0.35">
      <c r="A3616">
        <v>15747649</v>
      </c>
      <c r="B3616" t="s">
        <v>1733</v>
      </c>
      <c r="C3616" t="s">
        <v>42</v>
      </c>
      <c r="D3616" t="s">
        <v>18</v>
      </c>
      <c r="E3616">
        <v>36</v>
      </c>
      <c r="F3616" t="s">
        <v>19</v>
      </c>
      <c r="G3616">
        <v>0</v>
      </c>
      <c r="H3616" s="4">
        <v>126606.63</v>
      </c>
      <c r="I3616" t="s">
        <v>33</v>
      </c>
      <c r="J3616">
        <v>2</v>
      </c>
      <c r="K3616">
        <v>558</v>
      </c>
      <c r="L3616" t="s">
        <v>31</v>
      </c>
      <c r="M3616" t="s">
        <v>21</v>
      </c>
      <c r="N3616" t="s">
        <v>22</v>
      </c>
      <c r="O3616" s="4">
        <v>172363.51999999999</v>
      </c>
      <c r="P3616" t="s">
        <v>28</v>
      </c>
      <c r="Q3616" t="str" cm="1">
        <f t="array" ref="Q3616">_xlfn.IFS(
O3616&lt;50000,"Low Salary (&lt;$50K)",
O3616&lt;90000,"Lower Middle ($50K-$90K)",
O3616&lt;130000,"Middle ($90K-$130K)",
O3616&lt;170000,"Upper Middle ($130K-$170K)",
O3616&gt;=170000,"High Salary (&gt;$170K)"
)</f>
        <v>High Salary (&gt;$170K)</v>
      </c>
      <c r="R3616" t="str" cm="1">
        <f t="array" ref="R3616">_xlfn.IFS(
G3616&lt;=2,"New Customers (0-2Y)",
G3616&lt;=5,"Growing Customers (3-5Y)",
G3616&lt;=8,"Established Customers (6-8Y)",
G3616&lt;=10,"Loyal Customers (9-10Y)"
)</f>
        <v>New Customers (0-2Y)</v>
      </c>
    </row>
    <row r="3617" spans="1:18" x14ac:dyDescent="0.35">
      <c r="A3617">
        <v>15639357</v>
      </c>
      <c r="B3617" t="s">
        <v>1562</v>
      </c>
      <c r="C3617" t="s">
        <v>17</v>
      </c>
      <c r="D3617" t="s">
        <v>39</v>
      </c>
      <c r="E3617">
        <v>46</v>
      </c>
      <c r="F3617" t="s">
        <v>19</v>
      </c>
      <c r="G3617">
        <v>9</v>
      </c>
      <c r="H3617" s="4">
        <v>134950.19</v>
      </c>
      <c r="I3617" t="s">
        <v>33</v>
      </c>
      <c r="J3617">
        <v>3</v>
      </c>
      <c r="K3617">
        <v>415</v>
      </c>
      <c r="L3617" t="s">
        <v>44</v>
      </c>
      <c r="M3617" t="s">
        <v>27</v>
      </c>
      <c r="N3617" t="s">
        <v>32</v>
      </c>
      <c r="O3617" s="4">
        <v>178587.36</v>
      </c>
      <c r="P3617" t="s">
        <v>23</v>
      </c>
      <c r="Q3617" t="str" cm="1">
        <f t="array" ref="Q3617">_xlfn.IFS(
O3617&lt;50000,"Low Salary (&lt;$50K)",
O3617&lt;90000,"Lower Middle ($50K-$90K)",
O3617&lt;130000,"Middle ($90K-$130K)",
O3617&lt;170000,"Upper Middle ($130K-$170K)",
O3617&gt;=170000,"High Salary (&gt;$170K)"
)</f>
        <v>High Salary (&gt;$170K)</v>
      </c>
      <c r="R3617" t="str" cm="1">
        <f t="array" ref="R3617">_xlfn.IFS(
G3617&lt;=2,"New Customers (0-2Y)",
G3617&lt;=5,"Growing Customers (3-5Y)",
G3617&lt;=8,"Established Customers (6-8Y)",
G3617&lt;=10,"Loyal Customers (9-10Y)"
)</f>
        <v>Loyal Customers (9-10Y)</v>
      </c>
    </row>
    <row r="3618" spans="1:18" x14ac:dyDescent="0.35">
      <c r="A3618">
        <v>15738907</v>
      </c>
      <c r="B3618" t="s">
        <v>1650</v>
      </c>
      <c r="C3618" t="s">
        <v>17</v>
      </c>
      <c r="D3618" t="s">
        <v>18</v>
      </c>
      <c r="E3618">
        <v>60</v>
      </c>
      <c r="F3618" t="s">
        <v>2967</v>
      </c>
      <c r="G3618">
        <v>6</v>
      </c>
      <c r="H3618" s="4">
        <v>96956.1</v>
      </c>
      <c r="I3618" t="s">
        <v>29</v>
      </c>
      <c r="J3618">
        <v>1</v>
      </c>
      <c r="K3618">
        <v>798</v>
      </c>
      <c r="L3618" t="s">
        <v>37</v>
      </c>
      <c r="M3618" t="s">
        <v>21</v>
      </c>
      <c r="N3618" t="s">
        <v>32</v>
      </c>
      <c r="O3618" s="4">
        <v>31907.439999999999</v>
      </c>
      <c r="P3618" t="s">
        <v>23</v>
      </c>
      <c r="Q3618" t="str" cm="1">
        <f t="array" ref="Q3618">_xlfn.IFS(
O3618&lt;50000,"Low Salary (&lt;$50K)",
O3618&lt;90000,"Lower Middle ($50K-$90K)",
O3618&lt;130000,"Middle ($90K-$130K)",
O3618&lt;170000,"Upper Middle ($130K-$170K)",
O3618&gt;=170000,"High Salary (&gt;$170K)"
)</f>
        <v>Low Salary (&lt;$50K)</v>
      </c>
      <c r="R3618" t="str" cm="1">
        <f t="array" ref="R3618">_xlfn.IFS(
G3618&lt;=2,"New Customers (0-2Y)",
G3618&lt;=5,"Growing Customers (3-5Y)",
G3618&lt;=8,"Established Customers (6-8Y)",
G3618&lt;=10,"Loyal Customers (9-10Y)"
)</f>
        <v>Established Customers (6-8Y)</v>
      </c>
    </row>
    <row r="3619" spans="1:18" x14ac:dyDescent="0.35">
      <c r="A3619">
        <v>15663446</v>
      </c>
      <c r="B3619" t="s">
        <v>792</v>
      </c>
      <c r="C3619" t="s">
        <v>42</v>
      </c>
      <c r="D3619" t="s">
        <v>18</v>
      </c>
      <c r="E3619">
        <v>29</v>
      </c>
      <c r="F3619" t="s">
        <v>43</v>
      </c>
      <c r="G3619">
        <v>4</v>
      </c>
      <c r="H3619" s="4">
        <v>107601.79</v>
      </c>
      <c r="I3619" t="s">
        <v>33</v>
      </c>
      <c r="J3619">
        <v>1</v>
      </c>
      <c r="K3619">
        <v>792</v>
      </c>
      <c r="L3619" t="s">
        <v>37</v>
      </c>
      <c r="M3619" t="s">
        <v>21</v>
      </c>
      <c r="N3619" t="s">
        <v>32</v>
      </c>
      <c r="O3619" s="4">
        <v>18922.18</v>
      </c>
      <c r="P3619" t="s">
        <v>23</v>
      </c>
      <c r="Q3619" t="str" cm="1">
        <f t="array" ref="Q3619">_xlfn.IFS(
O3619&lt;50000,"Low Salary (&lt;$50K)",
O3619&lt;90000,"Lower Middle ($50K-$90K)",
O3619&lt;130000,"Middle ($90K-$130K)",
O3619&lt;170000,"Upper Middle ($130K-$170K)",
O3619&gt;=170000,"High Salary (&gt;$170K)"
)</f>
        <v>Low Salary (&lt;$50K)</v>
      </c>
      <c r="R3619" t="str" cm="1">
        <f t="array" ref="R3619">_xlfn.IFS(
G3619&lt;=2,"New Customers (0-2Y)",
G3619&lt;=5,"Growing Customers (3-5Y)",
G3619&lt;=8,"Established Customers (6-8Y)",
G3619&lt;=10,"Loyal Customers (9-10Y)"
)</f>
        <v>Growing Customers (3-5Y)</v>
      </c>
    </row>
    <row r="3620" spans="1:18" x14ac:dyDescent="0.35">
      <c r="A3620">
        <v>15750867</v>
      </c>
      <c r="B3620" t="s">
        <v>580</v>
      </c>
      <c r="C3620" t="s">
        <v>42</v>
      </c>
      <c r="D3620" t="s">
        <v>18</v>
      </c>
      <c r="E3620">
        <v>46</v>
      </c>
      <c r="F3620" t="s">
        <v>19</v>
      </c>
      <c r="G3620">
        <v>8</v>
      </c>
      <c r="H3620" s="4">
        <v>92060.06</v>
      </c>
      <c r="I3620" t="s">
        <v>29</v>
      </c>
      <c r="J3620">
        <v>1</v>
      </c>
      <c r="K3620">
        <v>489</v>
      </c>
      <c r="L3620" t="s">
        <v>44</v>
      </c>
      <c r="M3620" t="s">
        <v>21</v>
      </c>
      <c r="N3620" t="s">
        <v>32</v>
      </c>
      <c r="O3620" s="4">
        <v>147222.95000000001</v>
      </c>
      <c r="P3620" t="s">
        <v>23</v>
      </c>
      <c r="Q3620" t="str" cm="1">
        <f t="array" ref="Q3620">_xlfn.IFS(
O3620&lt;50000,"Low Salary (&lt;$50K)",
O3620&lt;90000,"Lower Middle ($50K-$90K)",
O3620&lt;130000,"Middle ($90K-$130K)",
O3620&lt;170000,"Upper Middle ($130K-$170K)",
O3620&gt;=170000,"High Salary (&gt;$170K)"
)</f>
        <v>Upper Middle ($130K-$170K)</v>
      </c>
      <c r="R3620" t="str" cm="1">
        <f t="array" ref="R3620">_xlfn.IFS(
G3620&lt;=2,"New Customers (0-2Y)",
G3620&lt;=5,"Growing Customers (3-5Y)",
G3620&lt;=8,"Established Customers (6-8Y)",
G3620&lt;=10,"Loyal Customers (9-10Y)"
)</f>
        <v>Established Customers (6-8Y)</v>
      </c>
    </row>
    <row r="3621" spans="1:18" x14ac:dyDescent="0.35">
      <c r="A3621">
        <v>15715939</v>
      </c>
      <c r="B3621" t="s">
        <v>715</v>
      </c>
      <c r="C3621" t="s">
        <v>17</v>
      </c>
      <c r="D3621" t="s">
        <v>39</v>
      </c>
      <c r="E3621">
        <v>33</v>
      </c>
      <c r="F3621" t="s">
        <v>19</v>
      </c>
      <c r="G3621">
        <v>0</v>
      </c>
      <c r="H3621" s="4">
        <v>0</v>
      </c>
      <c r="I3621" t="s">
        <v>24</v>
      </c>
      <c r="J3621">
        <v>2</v>
      </c>
      <c r="K3621">
        <v>730</v>
      </c>
      <c r="L3621" t="s">
        <v>35</v>
      </c>
      <c r="M3621" t="s">
        <v>21</v>
      </c>
      <c r="N3621" t="s">
        <v>32</v>
      </c>
      <c r="O3621" s="4">
        <v>1474.79</v>
      </c>
      <c r="P3621" t="s">
        <v>28</v>
      </c>
      <c r="Q3621" t="str" cm="1">
        <f t="array" ref="Q3621">_xlfn.IFS(
O3621&lt;50000,"Low Salary (&lt;$50K)",
O3621&lt;90000,"Lower Middle ($50K-$90K)",
O3621&lt;130000,"Middle ($90K-$130K)",
O3621&lt;170000,"Upper Middle ($130K-$170K)",
O3621&gt;=170000,"High Salary (&gt;$170K)"
)</f>
        <v>Low Salary (&lt;$50K)</v>
      </c>
      <c r="R3621" t="str" cm="1">
        <f t="array" ref="R3621">_xlfn.IFS(
G3621&lt;=2,"New Customers (0-2Y)",
G3621&lt;=5,"Growing Customers (3-5Y)",
G3621&lt;=8,"Established Customers (6-8Y)",
G3621&lt;=10,"Loyal Customers (9-10Y)"
)</f>
        <v>New Customers (0-2Y)</v>
      </c>
    </row>
    <row r="3622" spans="1:18" x14ac:dyDescent="0.35">
      <c r="A3622">
        <v>15763806</v>
      </c>
      <c r="B3622" t="s">
        <v>1734</v>
      </c>
      <c r="C3622" t="s">
        <v>17</v>
      </c>
      <c r="D3622" t="s">
        <v>39</v>
      </c>
      <c r="E3622">
        <v>41</v>
      </c>
      <c r="F3622" t="s">
        <v>19</v>
      </c>
      <c r="G3622">
        <v>4</v>
      </c>
      <c r="H3622" s="4">
        <v>0</v>
      </c>
      <c r="I3622" t="s">
        <v>24</v>
      </c>
      <c r="J3622">
        <v>2</v>
      </c>
      <c r="K3622">
        <v>773</v>
      </c>
      <c r="L3622" t="s">
        <v>35</v>
      </c>
      <c r="M3622" t="s">
        <v>21</v>
      </c>
      <c r="N3622" t="s">
        <v>22</v>
      </c>
      <c r="O3622" s="4">
        <v>24924.92</v>
      </c>
      <c r="P3622" t="s">
        <v>28</v>
      </c>
      <c r="Q3622" t="str" cm="1">
        <f t="array" ref="Q3622">_xlfn.IFS(
O3622&lt;50000,"Low Salary (&lt;$50K)",
O3622&lt;90000,"Lower Middle ($50K-$90K)",
O3622&lt;130000,"Middle ($90K-$130K)",
O3622&lt;170000,"Upper Middle ($130K-$170K)",
O3622&gt;=170000,"High Salary (&gt;$170K)"
)</f>
        <v>Low Salary (&lt;$50K)</v>
      </c>
      <c r="R3622" t="str" cm="1">
        <f t="array" ref="R3622">_xlfn.IFS(
G3622&lt;=2,"New Customers (0-2Y)",
G3622&lt;=5,"Growing Customers (3-5Y)",
G3622&lt;=8,"Established Customers (6-8Y)",
G3622&lt;=10,"Loyal Customers (9-10Y)"
)</f>
        <v>Growing Customers (3-5Y)</v>
      </c>
    </row>
    <row r="3623" spans="1:18" x14ac:dyDescent="0.35">
      <c r="A3623">
        <v>15637993</v>
      </c>
      <c r="B3623" t="s">
        <v>554</v>
      </c>
      <c r="C3623" t="s">
        <v>17</v>
      </c>
      <c r="D3623" t="s">
        <v>39</v>
      </c>
      <c r="E3623">
        <v>36</v>
      </c>
      <c r="F3623" t="s">
        <v>19</v>
      </c>
      <c r="G3623">
        <v>9</v>
      </c>
      <c r="H3623" s="4">
        <v>137688.71</v>
      </c>
      <c r="I3623" t="s">
        <v>33</v>
      </c>
      <c r="J3623">
        <v>1</v>
      </c>
      <c r="K3623">
        <v>711</v>
      </c>
      <c r="L3623" t="s">
        <v>35</v>
      </c>
      <c r="M3623" t="s">
        <v>21</v>
      </c>
      <c r="N3623" t="s">
        <v>22</v>
      </c>
      <c r="O3623" s="4">
        <v>46884.1</v>
      </c>
      <c r="P3623" t="s">
        <v>28</v>
      </c>
      <c r="Q3623" t="str" cm="1">
        <f t="array" ref="Q3623">_xlfn.IFS(
O3623&lt;50000,"Low Salary (&lt;$50K)",
O3623&lt;90000,"Lower Middle ($50K-$90K)",
O3623&lt;130000,"Middle ($90K-$130K)",
O3623&lt;170000,"Upper Middle ($130K-$170K)",
O3623&gt;=170000,"High Salary (&gt;$170K)"
)</f>
        <v>Low Salary (&lt;$50K)</v>
      </c>
      <c r="R3623" t="str" cm="1">
        <f t="array" ref="R3623">_xlfn.IFS(
G3623&lt;=2,"New Customers (0-2Y)",
G3623&lt;=5,"Growing Customers (3-5Y)",
G3623&lt;=8,"Established Customers (6-8Y)",
G3623&lt;=10,"Loyal Customers (9-10Y)"
)</f>
        <v>Loyal Customers (9-10Y)</v>
      </c>
    </row>
    <row r="3624" spans="1:18" x14ac:dyDescent="0.35">
      <c r="A3624">
        <v>15720338</v>
      </c>
      <c r="B3624" t="s">
        <v>328</v>
      </c>
      <c r="C3624" t="s">
        <v>26</v>
      </c>
      <c r="D3624" t="s">
        <v>39</v>
      </c>
      <c r="E3624">
        <v>55</v>
      </c>
      <c r="F3624" t="s">
        <v>19</v>
      </c>
      <c r="G3624">
        <v>8</v>
      </c>
      <c r="H3624" s="4">
        <v>85845.43</v>
      </c>
      <c r="I3624" t="s">
        <v>29</v>
      </c>
      <c r="J3624">
        <v>2</v>
      </c>
      <c r="K3624">
        <v>592</v>
      </c>
      <c r="L3624" t="s">
        <v>31</v>
      </c>
      <c r="M3624" t="s">
        <v>21</v>
      </c>
      <c r="N3624" t="s">
        <v>22</v>
      </c>
      <c r="O3624" s="4">
        <v>128918.42</v>
      </c>
      <c r="P3624" t="s">
        <v>28</v>
      </c>
      <c r="Q3624" t="str" cm="1">
        <f t="array" ref="Q3624">_xlfn.IFS(
O3624&lt;50000,"Low Salary (&lt;$50K)",
O3624&lt;90000,"Lower Middle ($50K-$90K)",
O3624&lt;130000,"Middle ($90K-$130K)",
O3624&lt;170000,"Upper Middle ($130K-$170K)",
O3624&gt;=170000,"High Salary (&gt;$170K)"
)</f>
        <v>Middle ($90K-$130K)</v>
      </c>
      <c r="R3624" t="str" cm="1">
        <f t="array" ref="R3624">_xlfn.IFS(
G3624&lt;=2,"New Customers (0-2Y)",
G3624&lt;=5,"Growing Customers (3-5Y)",
G3624&lt;=8,"Established Customers (6-8Y)",
G3624&lt;=10,"Loyal Customers (9-10Y)"
)</f>
        <v>Established Customers (6-8Y)</v>
      </c>
    </row>
    <row r="3625" spans="1:18" x14ac:dyDescent="0.35">
      <c r="A3625">
        <v>15627162</v>
      </c>
      <c r="B3625" t="s">
        <v>1735</v>
      </c>
      <c r="C3625" t="s">
        <v>42</v>
      </c>
      <c r="D3625" t="s">
        <v>39</v>
      </c>
      <c r="E3625">
        <v>27</v>
      </c>
      <c r="F3625" t="s">
        <v>43</v>
      </c>
      <c r="G3625">
        <v>6</v>
      </c>
      <c r="H3625" s="4">
        <v>125552.96000000001</v>
      </c>
      <c r="I3625" t="s">
        <v>33</v>
      </c>
      <c r="J3625">
        <v>1</v>
      </c>
      <c r="K3625">
        <v>695</v>
      </c>
      <c r="L3625" t="s">
        <v>35</v>
      </c>
      <c r="M3625" t="s">
        <v>21</v>
      </c>
      <c r="N3625" t="s">
        <v>32</v>
      </c>
      <c r="O3625" s="4">
        <v>105291.26</v>
      </c>
      <c r="P3625" t="s">
        <v>28</v>
      </c>
      <c r="Q3625" t="str" cm="1">
        <f t="array" ref="Q3625">_xlfn.IFS(
O3625&lt;50000,"Low Salary (&lt;$50K)",
O3625&lt;90000,"Lower Middle ($50K-$90K)",
O3625&lt;130000,"Middle ($90K-$130K)",
O3625&lt;170000,"Upper Middle ($130K-$170K)",
O3625&gt;=170000,"High Salary (&gt;$170K)"
)</f>
        <v>Middle ($90K-$130K)</v>
      </c>
      <c r="R3625" t="str" cm="1">
        <f t="array" ref="R3625">_xlfn.IFS(
G3625&lt;=2,"New Customers (0-2Y)",
G3625&lt;=5,"Growing Customers (3-5Y)",
G3625&lt;=8,"Established Customers (6-8Y)",
G3625&lt;=10,"Loyal Customers (9-10Y)"
)</f>
        <v>Established Customers (6-8Y)</v>
      </c>
    </row>
    <row r="3626" spans="1:18" x14ac:dyDescent="0.35">
      <c r="A3626">
        <v>15596710</v>
      </c>
      <c r="B3626" t="s">
        <v>226</v>
      </c>
      <c r="C3626" t="s">
        <v>17</v>
      </c>
      <c r="D3626" t="s">
        <v>18</v>
      </c>
      <c r="E3626">
        <v>33</v>
      </c>
      <c r="F3626" t="s">
        <v>19</v>
      </c>
      <c r="G3626">
        <v>1</v>
      </c>
      <c r="H3626" s="4">
        <v>167298.42000000001</v>
      </c>
      <c r="I3626" t="s">
        <v>33</v>
      </c>
      <c r="J3626">
        <v>1</v>
      </c>
      <c r="K3626">
        <v>640</v>
      </c>
      <c r="L3626" t="s">
        <v>20</v>
      </c>
      <c r="M3626" t="s">
        <v>27</v>
      </c>
      <c r="N3626" t="s">
        <v>22</v>
      </c>
      <c r="O3626" s="4">
        <v>145381.65</v>
      </c>
      <c r="P3626" t="s">
        <v>28</v>
      </c>
      <c r="Q3626" t="str" cm="1">
        <f t="array" ref="Q3626">_xlfn.IFS(
O3626&lt;50000,"Low Salary (&lt;$50K)",
O3626&lt;90000,"Lower Middle ($50K-$90K)",
O3626&lt;130000,"Middle ($90K-$130K)",
O3626&lt;170000,"Upper Middle ($130K-$170K)",
O3626&gt;=170000,"High Salary (&gt;$170K)"
)</f>
        <v>Upper Middle ($130K-$170K)</v>
      </c>
      <c r="R3626" t="str" cm="1">
        <f t="array" ref="R3626">_xlfn.IFS(
G3626&lt;=2,"New Customers (0-2Y)",
G3626&lt;=5,"Growing Customers (3-5Y)",
G3626&lt;=8,"Established Customers (6-8Y)",
G3626&lt;=10,"Loyal Customers (9-10Y)"
)</f>
        <v>New Customers (0-2Y)</v>
      </c>
    </row>
    <row r="3627" spans="1:18" x14ac:dyDescent="0.35">
      <c r="A3627">
        <v>15781678</v>
      </c>
      <c r="B3627" t="s">
        <v>404</v>
      </c>
      <c r="C3627" t="s">
        <v>26</v>
      </c>
      <c r="D3627" t="s">
        <v>39</v>
      </c>
      <c r="E3627">
        <v>31</v>
      </c>
      <c r="F3627" t="s">
        <v>19</v>
      </c>
      <c r="G3627">
        <v>4</v>
      </c>
      <c r="H3627" s="4">
        <v>55732.92</v>
      </c>
      <c r="I3627" t="s">
        <v>29</v>
      </c>
      <c r="J3627">
        <v>2</v>
      </c>
      <c r="K3627">
        <v>470</v>
      </c>
      <c r="L3627" t="s">
        <v>44</v>
      </c>
      <c r="M3627" t="s">
        <v>21</v>
      </c>
      <c r="N3627" t="s">
        <v>22</v>
      </c>
      <c r="O3627" s="4">
        <v>103792.53</v>
      </c>
      <c r="P3627" t="s">
        <v>28</v>
      </c>
      <c r="Q3627" t="str" cm="1">
        <f t="array" ref="Q3627">_xlfn.IFS(
O3627&lt;50000,"Low Salary (&lt;$50K)",
O3627&lt;90000,"Lower Middle ($50K-$90K)",
O3627&lt;130000,"Middle ($90K-$130K)",
O3627&lt;170000,"Upper Middle ($130K-$170K)",
O3627&gt;=170000,"High Salary (&gt;$170K)"
)</f>
        <v>Middle ($90K-$130K)</v>
      </c>
      <c r="R3627" t="str" cm="1">
        <f t="array" ref="R3627">_xlfn.IFS(
G3627&lt;=2,"New Customers (0-2Y)",
G3627&lt;=5,"Growing Customers (3-5Y)",
G3627&lt;=8,"Established Customers (6-8Y)",
G3627&lt;=10,"Loyal Customers (9-10Y)"
)</f>
        <v>Growing Customers (3-5Y)</v>
      </c>
    </row>
    <row r="3628" spans="1:18" x14ac:dyDescent="0.35">
      <c r="A3628">
        <v>15634968</v>
      </c>
      <c r="B3628" t="s">
        <v>335</v>
      </c>
      <c r="C3628" t="s">
        <v>42</v>
      </c>
      <c r="D3628" t="s">
        <v>18</v>
      </c>
      <c r="E3628">
        <v>37</v>
      </c>
      <c r="F3628" t="s">
        <v>19</v>
      </c>
      <c r="G3628">
        <v>6</v>
      </c>
      <c r="H3628" s="4">
        <v>110689.07</v>
      </c>
      <c r="I3628" t="s">
        <v>33</v>
      </c>
      <c r="J3628">
        <v>1</v>
      </c>
      <c r="K3628">
        <v>789</v>
      </c>
      <c r="L3628" t="s">
        <v>37</v>
      </c>
      <c r="M3628" t="s">
        <v>21</v>
      </c>
      <c r="N3628" t="s">
        <v>22</v>
      </c>
      <c r="O3628" s="4">
        <v>71121.039999999994</v>
      </c>
      <c r="P3628" t="s">
        <v>23</v>
      </c>
      <c r="Q3628" t="str" cm="1">
        <f t="array" ref="Q3628">_xlfn.IFS(
O3628&lt;50000,"Low Salary (&lt;$50K)",
O3628&lt;90000,"Lower Middle ($50K-$90K)",
O3628&lt;130000,"Middle ($90K-$130K)",
O3628&lt;170000,"Upper Middle ($130K-$170K)",
O3628&gt;=170000,"High Salary (&gt;$170K)"
)</f>
        <v>Lower Middle ($50K-$90K)</v>
      </c>
      <c r="R3628" t="str" cm="1">
        <f t="array" ref="R3628">_xlfn.IFS(
G3628&lt;=2,"New Customers (0-2Y)",
G3628&lt;=5,"Growing Customers (3-5Y)",
G3628&lt;=8,"Established Customers (6-8Y)",
G3628&lt;=10,"Loyal Customers (9-10Y)"
)</f>
        <v>Established Customers (6-8Y)</v>
      </c>
    </row>
    <row r="3629" spans="1:18" x14ac:dyDescent="0.35">
      <c r="A3629">
        <v>15609475</v>
      </c>
      <c r="B3629" t="s">
        <v>350</v>
      </c>
      <c r="C3629" t="s">
        <v>26</v>
      </c>
      <c r="D3629" t="s">
        <v>18</v>
      </c>
      <c r="E3629">
        <v>39</v>
      </c>
      <c r="F3629" t="s">
        <v>19</v>
      </c>
      <c r="G3629">
        <v>7</v>
      </c>
      <c r="H3629" s="4">
        <v>98544.11</v>
      </c>
      <c r="I3629" t="s">
        <v>29</v>
      </c>
      <c r="J3629">
        <v>1</v>
      </c>
      <c r="K3629">
        <v>604</v>
      </c>
      <c r="L3629" t="s">
        <v>20</v>
      </c>
      <c r="M3629" t="s">
        <v>21</v>
      </c>
      <c r="N3629" t="s">
        <v>22</v>
      </c>
      <c r="O3629" s="4">
        <v>52327.57</v>
      </c>
      <c r="P3629" t="s">
        <v>28</v>
      </c>
      <c r="Q3629" t="str" cm="1">
        <f t="array" ref="Q3629">_xlfn.IFS(
O3629&lt;50000,"Low Salary (&lt;$50K)",
O3629&lt;90000,"Lower Middle ($50K-$90K)",
O3629&lt;130000,"Middle ($90K-$130K)",
O3629&lt;170000,"Upper Middle ($130K-$170K)",
O3629&gt;=170000,"High Salary (&gt;$170K)"
)</f>
        <v>Lower Middle ($50K-$90K)</v>
      </c>
      <c r="R3629" t="str" cm="1">
        <f t="array" ref="R3629">_xlfn.IFS(
G3629&lt;=2,"New Customers (0-2Y)",
G3629&lt;=5,"Growing Customers (3-5Y)",
G3629&lt;=8,"Established Customers (6-8Y)",
G3629&lt;=10,"Loyal Customers (9-10Y)"
)</f>
        <v>Established Customers (6-8Y)</v>
      </c>
    </row>
    <row r="3630" spans="1:18" x14ac:dyDescent="0.35">
      <c r="A3630">
        <v>15573319</v>
      </c>
      <c r="B3630" t="s">
        <v>630</v>
      </c>
      <c r="C3630" t="s">
        <v>42</v>
      </c>
      <c r="D3630" t="s">
        <v>18</v>
      </c>
      <c r="E3630">
        <v>35</v>
      </c>
      <c r="F3630" t="s">
        <v>19</v>
      </c>
      <c r="G3630">
        <v>8</v>
      </c>
      <c r="H3630" s="4">
        <v>178317.6</v>
      </c>
      <c r="I3630" t="s">
        <v>33</v>
      </c>
      <c r="J3630">
        <v>1</v>
      </c>
      <c r="K3630">
        <v>493</v>
      </c>
      <c r="L3630" t="s">
        <v>44</v>
      </c>
      <c r="M3630" t="s">
        <v>27</v>
      </c>
      <c r="N3630" t="s">
        <v>32</v>
      </c>
      <c r="O3630" s="4">
        <v>197428.64</v>
      </c>
      <c r="P3630" t="s">
        <v>28</v>
      </c>
      <c r="Q3630" t="str" cm="1">
        <f t="array" ref="Q3630">_xlfn.IFS(
O3630&lt;50000,"Low Salary (&lt;$50K)",
O3630&lt;90000,"Lower Middle ($50K-$90K)",
O3630&lt;130000,"Middle ($90K-$130K)",
O3630&lt;170000,"Upper Middle ($130K-$170K)",
O3630&gt;=170000,"High Salary (&gt;$170K)"
)</f>
        <v>High Salary (&gt;$170K)</v>
      </c>
      <c r="R3630" t="str" cm="1">
        <f t="array" ref="R3630">_xlfn.IFS(
G3630&lt;=2,"New Customers (0-2Y)",
G3630&lt;=5,"Growing Customers (3-5Y)",
G3630&lt;=8,"Established Customers (6-8Y)",
G3630&lt;=10,"Loyal Customers (9-10Y)"
)</f>
        <v>Established Customers (6-8Y)</v>
      </c>
    </row>
    <row r="3631" spans="1:18" x14ac:dyDescent="0.35">
      <c r="A3631">
        <v>15738291</v>
      </c>
      <c r="B3631" t="s">
        <v>1736</v>
      </c>
      <c r="C3631" t="s">
        <v>17</v>
      </c>
      <c r="D3631" t="s">
        <v>18</v>
      </c>
      <c r="E3631">
        <v>48</v>
      </c>
      <c r="F3631" t="s">
        <v>19</v>
      </c>
      <c r="G3631">
        <v>8</v>
      </c>
      <c r="H3631" s="4">
        <v>115713.84</v>
      </c>
      <c r="I3631" t="s">
        <v>33</v>
      </c>
      <c r="J3631">
        <v>2</v>
      </c>
      <c r="K3631">
        <v>671</v>
      </c>
      <c r="L3631" t="s">
        <v>35</v>
      </c>
      <c r="M3631" t="s">
        <v>27</v>
      </c>
      <c r="N3631" t="s">
        <v>32</v>
      </c>
      <c r="O3631" s="4">
        <v>83210.84</v>
      </c>
      <c r="P3631" t="s">
        <v>28</v>
      </c>
      <c r="Q3631" t="str" cm="1">
        <f t="array" ref="Q3631">_xlfn.IFS(
O3631&lt;50000,"Low Salary (&lt;$50K)",
O3631&lt;90000,"Lower Middle ($50K-$90K)",
O3631&lt;130000,"Middle ($90K-$130K)",
O3631&lt;170000,"Upper Middle ($130K-$170K)",
O3631&gt;=170000,"High Salary (&gt;$170K)"
)</f>
        <v>Lower Middle ($50K-$90K)</v>
      </c>
      <c r="R3631" t="str" cm="1">
        <f t="array" ref="R3631">_xlfn.IFS(
G3631&lt;=2,"New Customers (0-2Y)",
G3631&lt;=5,"Growing Customers (3-5Y)",
G3631&lt;=8,"Established Customers (6-8Y)",
G3631&lt;=10,"Loyal Customers (9-10Y)"
)</f>
        <v>Established Customers (6-8Y)</v>
      </c>
    </row>
    <row r="3632" spans="1:18" x14ac:dyDescent="0.35">
      <c r="A3632">
        <v>15782456</v>
      </c>
      <c r="B3632" t="s">
        <v>1335</v>
      </c>
      <c r="C3632" t="s">
        <v>17</v>
      </c>
      <c r="D3632" t="s">
        <v>39</v>
      </c>
      <c r="E3632">
        <v>46</v>
      </c>
      <c r="F3632" t="s">
        <v>19</v>
      </c>
      <c r="G3632">
        <v>9</v>
      </c>
      <c r="H3632" s="4">
        <v>143267.14000000001</v>
      </c>
      <c r="I3632" t="s">
        <v>33</v>
      </c>
      <c r="J3632">
        <v>2</v>
      </c>
      <c r="K3632">
        <v>656</v>
      </c>
      <c r="L3632" t="s">
        <v>20</v>
      </c>
      <c r="M3632" t="s">
        <v>27</v>
      </c>
      <c r="N3632" t="s">
        <v>32</v>
      </c>
      <c r="O3632" s="4">
        <v>193099.43</v>
      </c>
      <c r="P3632" t="s">
        <v>28</v>
      </c>
      <c r="Q3632" t="str" cm="1">
        <f t="array" ref="Q3632">_xlfn.IFS(
O3632&lt;50000,"Low Salary (&lt;$50K)",
O3632&lt;90000,"Lower Middle ($50K-$90K)",
O3632&lt;130000,"Middle ($90K-$130K)",
O3632&lt;170000,"Upper Middle ($130K-$170K)",
O3632&gt;=170000,"High Salary (&gt;$170K)"
)</f>
        <v>High Salary (&gt;$170K)</v>
      </c>
      <c r="R3632" t="str" cm="1">
        <f t="array" ref="R3632">_xlfn.IFS(
G3632&lt;=2,"New Customers (0-2Y)",
G3632&lt;=5,"Growing Customers (3-5Y)",
G3632&lt;=8,"Established Customers (6-8Y)",
G3632&lt;=10,"Loyal Customers (9-10Y)"
)</f>
        <v>Loyal Customers (9-10Y)</v>
      </c>
    </row>
    <row r="3633" spans="1:18" x14ac:dyDescent="0.35">
      <c r="A3633">
        <v>15794841</v>
      </c>
      <c r="B3633" t="s">
        <v>472</v>
      </c>
      <c r="C3633" t="s">
        <v>26</v>
      </c>
      <c r="D3633" t="s">
        <v>39</v>
      </c>
      <c r="E3633">
        <v>19</v>
      </c>
      <c r="F3633" t="s">
        <v>43</v>
      </c>
      <c r="G3633">
        <v>5</v>
      </c>
      <c r="H3633" s="4">
        <v>89750.21</v>
      </c>
      <c r="I3633" t="s">
        <v>29</v>
      </c>
      <c r="J3633">
        <v>1</v>
      </c>
      <c r="K3633">
        <v>739</v>
      </c>
      <c r="L3633" t="s">
        <v>35</v>
      </c>
      <c r="M3633" t="s">
        <v>21</v>
      </c>
      <c r="N3633" t="s">
        <v>32</v>
      </c>
      <c r="O3633" s="4">
        <v>193008.52</v>
      </c>
      <c r="P3633" t="s">
        <v>28</v>
      </c>
      <c r="Q3633" t="str" cm="1">
        <f t="array" ref="Q3633">_xlfn.IFS(
O3633&lt;50000,"Low Salary (&lt;$50K)",
O3633&lt;90000,"Lower Middle ($50K-$90K)",
O3633&lt;130000,"Middle ($90K-$130K)",
O3633&lt;170000,"Upper Middle ($130K-$170K)",
O3633&gt;=170000,"High Salary (&gt;$170K)"
)</f>
        <v>High Salary (&gt;$170K)</v>
      </c>
      <c r="R3633" t="str" cm="1">
        <f t="array" ref="R3633">_xlfn.IFS(
G3633&lt;=2,"New Customers (0-2Y)",
G3633&lt;=5,"Growing Customers (3-5Y)",
G3633&lt;=8,"Established Customers (6-8Y)",
G3633&lt;=10,"Loyal Customers (9-10Y)"
)</f>
        <v>Growing Customers (3-5Y)</v>
      </c>
    </row>
    <row r="3634" spans="1:18" x14ac:dyDescent="0.35">
      <c r="A3634">
        <v>15684696</v>
      </c>
      <c r="B3634" t="s">
        <v>1368</v>
      </c>
      <c r="C3634" t="s">
        <v>26</v>
      </c>
      <c r="D3634" t="s">
        <v>18</v>
      </c>
      <c r="E3634">
        <v>26</v>
      </c>
      <c r="F3634" t="s">
        <v>43</v>
      </c>
      <c r="G3634">
        <v>3</v>
      </c>
      <c r="H3634" s="4">
        <v>116576.45</v>
      </c>
      <c r="I3634" t="s">
        <v>33</v>
      </c>
      <c r="J3634">
        <v>1</v>
      </c>
      <c r="K3634">
        <v>560</v>
      </c>
      <c r="L3634" t="s">
        <v>31</v>
      </c>
      <c r="M3634" t="s">
        <v>21</v>
      </c>
      <c r="N3634" t="s">
        <v>32</v>
      </c>
      <c r="O3634" s="4">
        <v>157567.37</v>
      </c>
      <c r="P3634" t="s">
        <v>28</v>
      </c>
      <c r="Q3634" t="str" cm="1">
        <f t="array" ref="Q3634">_xlfn.IFS(
O3634&lt;50000,"Low Salary (&lt;$50K)",
O3634&lt;90000,"Lower Middle ($50K-$90K)",
O3634&lt;130000,"Middle ($90K-$130K)",
O3634&lt;170000,"Upper Middle ($130K-$170K)",
O3634&gt;=170000,"High Salary (&gt;$170K)"
)</f>
        <v>Upper Middle ($130K-$170K)</v>
      </c>
      <c r="R3634" t="str" cm="1">
        <f t="array" ref="R3634">_xlfn.IFS(
G3634&lt;=2,"New Customers (0-2Y)",
G3634&lt;=5,"Growing Customers (3-5Y)",
G3634&lt;=8,"Established Customers (6-8Y)",
G3634&lt;=10,"Loyal Customers (9-10Y)"
)</f>
        <v>Growing Customers (3-5Y)</v>
      </c>
    </row>
    <row r="3635" spans="1:18" x14ac:dyDescent="0.35">
      <c r="A3635">
        <v>15629846</v>
      </c>
      <c r="B3635" t="s">
        <v>1737</v>
      </c>
      <c r="C3635" t="s">
        <v>42</v>
      </c>
      <c r="D3635" t="s">
        <v>18</v>
      </c>
      <c r="E3635">
        <v>47</v>
      </c>
      <c r="F3635" t="s">
        <v>19</v>
      </c>
      <c r="G3635">
        <v>8</v>
      </c>
      <c r="H3635" s="4">
        <v>143001.5</v>
      </c>
      <c r="I3635" t="s">
        <v>33</v>
      </c>
      <c r="J3635">
        <v>2</v>
      </c>
      <c r="K3635">
        <v>827</v>
      </c>
      <c r="L3635" t="s">
        <v>37</v>
      </c>
      <c r="M3635" t="s">
        <v>21</v>
      </c>
      <c r="N3635" t="s">
        <v>32</v>
      </c>
      <c r="O3635" s="4">
        <v>108977.5</v>
      </c>
      <c r="P3635" t="s">
        <v>28</v>
      </c>
      <c r="Q3635" t="str" cm="1">
        <f t="array" ref="Q3635">_xlfn.IFS(
O3635&lt;50000,"Low Salary (&lt;$50K)",
O3635&lt;90000,"Lower Middle ($50K-$90K)",
O3635&lt;130000,"Middle ($90K-$130K)",
O3635&lt;170000,"Upper Middle ($130K-$170K)",
O3635&gt;=170000,"High Salary (&gt;$170K)"
)</f>
        <v>Middle ($90K-$130K)</v>
      </c>
      <c r="R3635" t="str" cm="1">
        <f t="array" ref="R3635">_xlfn.IFS(
G3635&lt;=2,"New Customers (0-2Y)",
G3635&lt;=5,"Growing Customers (3-5Y)",
G3635&lt;=8,"Established Customers (6-8Y)",
G3635&lt;=10,"Loyal Customers (9-10Y)"
)</f>
        <v>Established Customers (6-8Y)</v>
      </c>
    </row>
    <row r="3636" spans="1:18" x14ac:dyDescent="0.35">
      <c r="A3636">
        <v>15674442</v>
      </c>
      <c r="B3636" t="s">
        <v>472</v>
      </c>
      <c r="C3636" t="s">
        <v>17</v>
      </c>
      <c r="D3636" t="s">
        <v>39</v>
      </c>
      <c r="E3636">
        <v>23</v>
      </c>
      <c r="F3636" t="s">
        <v>43</v>
      </c>
      <c r="G3636">
        <v>7</v>
      </c>
      <c r="H3636" s="4">
        <v>157761.56</v>
      </c>
      <c r="I3636" t="s">
        <v>33</v>
      </c>
      <c r="J3636">
        <v>1</v>
      </c>
      <c r="K3636">
        <v>681</v>
      </c>
      <c r="L3636" t="s">
        <v>35</v>
      </c>
      <c r="M3636" t="s">
        <v>27</v>
      </c>
      <c r="N3636" t="s">
        <v>32</v>
      </c>
      <c r="O3636" s="4">
        <v>147759.84</v>
      </c>
      <c r="P3636" t="s">
        <v>28</v>
      </c>
      <c r="Q3636" t="str" cm="1">
        <f t="array" ref="Q3636">_xlfn.IFS(
O3636&lt;50000,"Low Salary (&lt;$50K)",
O3636&lt;90000,"Lower Middle ($50K-$90K)",
O3636&lt;130000,"Middle ($90K-$130K)",
O3636&lt;170000,"Upper Middle ($130K-$170K)",
O3636&gt;=170000,"High Salary (&gt;$170K)"
)</f>
        <v>Upper Middle ($130K-$170K)</v>
      </c>
      <c r="R3636" t="str" cm="1">
        <f t="array" ref="R3636">_xlfn.IFS(
G3636&lt;=2,"New Customers (0-2Y)",
G3636&lt;=5,"Growing Customers (3-5Y)",
G3636&lt;=8,"Established Customers (6-8Y)",
G3636&lt;=10,"Loyal Customers (9-10Y)"
)</f>
        <v>Established Customers (6-8Y)</v>
      </c>
    </row>
    <row r="3637" spans="1:18" x14ac:dyDescent="0.35">
      <c r="A3637">
        <v>15571689</v>
      </c>
      <c r="B3637" t="s">
        <v>1325</v>
      </c>
      <c r="C3637" t="s">
        <v>17</v>
      </c>
      <c r="D3637" t="s">
        <v>18</v>
      </c>
      <c r="E3637">
        <v>37</v>
      </c>
      <c r="F3637" t="s">
        <v>19</v>
      </c>
      <c r="G3637">
        <v>5</v>
      </c>
      <c r="H3637" s="4">
        <v>0</v>
      </c>
      <c r="I3637" t="s">
        <v>24</v>
      </c>
      <c r="J3637">
        <v>2</v>
      </c>
      <c r="K3637">
        <v>740</v>
      </c>
      <c r="L3637" t="s">
        <v>35</v>
      </c>
      <c r="M3637" t="s">
        <v>21</v>
      </c>
      <c r="N3637" t="s">
        <v>22</v>
      </c>
      <c r="O3637" s="4">
        <v>27528.400000000001</v>
      </c>
      <c r="P3637" t="s">
        <v>28</v>
      </c>
      <c r="Q3637" t="str" cm="1">
        <f t="array" ref="Q3637">_xlfn.IFS(
O3637&lt;50000,"Low Salary (&lt;$50K)",
O3637&lt;90000,"Lower Middle ($50K-$90K)",
O3637&lt;130000,"Middle ($90K-$130K)",
O3637&lt;170000,"Upper Middle ($130K-$170K)",
O3637&gt;=170000,"High Salary (&gt;$170K)"
)</f>
        <v>Low Salary (&lt;$50K)</v>
      </c>
      <c r="R3637" t="str" cm="1">
        <f t="array" ref="R3637">_xlfn.IFS(
G3637&lt;=2,"New Customers (0-2Y)",
G3637&lt;=5,"Growing Customers (3-5Y)",
G3637&lt;=8,"Established Customers (6-8Y)",
G3637&lt;=10,"Loyal Customers (9-10Y)"
)</f>
        <v>Growing Customers (3-5Y)</v>
      </c>
    </row>
    <row r="3638" spans="1:18" x14ac:dyDescent="0.35">
      <c r="A3638">
        <v>15730469</v>
      </c>
      <c r="B3638" t="s">
        <v>564</v>
      </c>
      <c r="C3638" t="s">
        <v>26</v>
      </c>
      <c r="D3638" t="s">
        <v>39</v>
      </c>
      <c r="E3638">
        <v>31</v>
      </c>
      <c r="F3638" t="s">
        <v>19</v>
      </c>
      <c r="G3638">
        <v>4</v>
      </c>
      <c r="H3638" s="4">
        <v>103430.11</v>
      </c>
      <c r="I3638" t="s">
        <v>33</v>
      </c>
      <c r="J3638">
        <v>2</v>
      </c>
      <c r="K3638">
        <v>663</v>
      </c>
      <c r="L3638" t="s">
        <v>35</v>
      </c>
      <c r="M3638" t="s">
        <v>27</v>
      </c>
      <c r="N3638" t="s">
        <v>22</v>
      </c>
      <c r="O3638" s="4">
        <v>36479.269999999997</v>
      </c>
      <c r="P3638" t="s">
        <v>28</v>
      </c>
      <c r="Q3638" t="str" cm="1">
        <f t="array" ref="Q3638">_xlfn.IFS(
O3638&lt;50000,"Low Salary (&lt;$50K)",
O3638&lt;90000,"Lower Middle ($50K-$90K)",
O3638&lt;130000,"Middle ($90K-$130K)",
O3638&lt;170000,"Upper Middle ($130K-$170K)",
O3638&gt;=170000,"High Salary (&gt;$170K)"
)</f>
        <v>Low Salary (&lt;$50K)</v>
      </c>
      <c r="R3638" t="str" cm="1">
        <f t="array" ref="R3638">_xlfn.IFS(
G3638&lt;=2,"New Customers (0-2Y)",
G3638&lt;=5,"Growing Customers (3-5Y)",
G3638&lt;=8,"Established Customers (6-8Y)",
G3638&lt;=10,"Loyal Customers (9-10Y)"
)</f>
        <v>Growing Customers (3-5Y)</v>
      </c>
    </row>
    <row r="3639" spans="1:18" x14ac:dyDescent="0.35">
      <c r="A3639">
        <v>15809320</v>
      </c>
      <c r="B3639" t="s">
        <v>1738</v>
      </c>
      <c r="C3639" t="s">
        <v>26</v>
      </c>
      <c r="D3639" t="s">
        <v>18</v>
      </c>
      <c r="E3639">
        <v>52</v>
      </c>
      <c r="F3639" t="s">
        <v>19</v>
      </c>
      <c r="G3639">
        <v>0</v>
      </c>
      <c r="H3639" s="4">
        <v>0</v>
      </c>
      <c r="I3639" t="s">
        <v>24</v>
      </c>
      <c r="J3639">
        <v>1</v>
      </c>
      <c r="K3639">
        <v>845</v>
      </c>
      <c r="L3639" t="s">
        <v>37</v>
      </c>
      <c r="M3639" t="s">
        <v>21</v>
      </c>
      <c r="N3639" t="s">
        <v>32</v>
      </c>
      <c r="O3639" s="4">
        <v>31726.76</v>
      </c>
      <c r="P3639" t="s">
        <v>23</v>
      </c>
      <c r="Q3639" t="str" cm="1">
        <f t="array" ref="Q3639">_xlfn.IFS(
O3639&lt;50000,"Low Salary (&lt;$50K)",
O3639&lt;90000,"Lower Middle ($50K-$90K)",
O3639&lt;130000,"Middle ($90K-$130K)",
O3639&lt;170000,"Upper Middle ($130K-$170K)",
O3639&gt;=170000,"High Salary (&gt;$170K)"
)</f>
        <v>Low Salary (&lt;$50K)</v>
      </c>
      <c r="R3639" t="str" cm="1">
        <f t="array" ref="R3639">_xlfn.IFS(
G3639&lt;=2,"New Customers (0-2Y)",
G3639&lt;=5,"Growing Customers (3-5Y)",
G3639&lt;=8,"Established Customers (6-8Y)",
G3639&lt;=10,"Loyal Customers (9-10Y)"
)</f>
        <v>New Customers (0-2Y)</v>
      </c>
    </row>
    <row r="3640" spans="1:18" x14ac:dyDescent="0.35">
      <c r="A3640">
        <v>15684367</v>
      </c>
      <c r="B3640" t="s">
        <v>1739</v>
      </c>
      <c r="C3640" t="s">
        <v>26</v>
      </c>
      <c r="D3640" t="s">
        <v>39</v>
      </c>
      <c r="E3640">
        <v>27</v>
      </c>
      <c r="F3640" t="s">
        <v>43</v>
      </c>
      <c r="G3640">
        <v>5</v>
      </c>
      <c r="H3640" s="4">
        <v>0</v>
      </c>
      <c r="I3640" t="s">
        <v>24</v>
      </c>
      <c r="J3640">
        <v>2</v>
      </c>
      <c r="K3640">
        <v>555</v>
      </c>
      <c r="L3640" t="s">
        <v>31</v>
      </c>
      <c r="M3640" t="s">
        <v>27</v>
      </c>
      <c r="N3640" t="s">
        <v>32</v>
      </c>
      <c r="O3640" s="4">
        <v>96398.51</v>
      </c>
      <c r="P3640" t="s">
        <v>28</v>
      </c>
      <c r="Q3640" t="str" cm="1">
        <f t="array" ref="Q3640">_xlfn.IFS(
O3640&lt;50000,"Low Salary (&lt;$50K)",
O3640&lt;90000,"Lower Middle ($50K-$90K)",
O3640&lt;130000,"Middle ($90K-$130K)",
O3640&lt;170000,"Upper Middle ($130K-$170K)",
O3640&gt;=170000,"High Salary (&gt;$170K)"
)</f>
        <v>Middle ($90K-$130K)</v>
      </c>
      <c r="R3640" t="str" cm="1">
        <f t="array" ref="R3640">_xlfn.IFS(
G3640&lt;=2,"New Customers (0-2Y)",
G3640&lt;=5,"Growing Customers (3-5Y)",
G3640&lt;=8,"Established Customers (6-8Y)",
G3640&lt;=10,"Loyal Customers (9-10Y)"
)</f>
        <v>Growing Customers (3-5Y)</v>
      </c>
    </row>
    <row r="3641" spans="1:18" x14ac:dyDescent="0.35">
      <c r="A3641">
        <v>15793049</v>
      </c>
      <c r="B3641" t="s">
        <v>438</v>
      </c>
      <c r="C3641" t="s">
        <v>42</v>
      </c>
      <c r="D3641" t="s">
        <v>18</v>
      </c>
      <c r="E3641">
        <v>48</v>
      </c>
      <c r="F3641" t="s">
        <v>19</v>
      </c>
      <c r="G3641">
        <v>8</v>
      </c>
      <c r="H3641" s="4">
        <v>115115.38</v>
      </c>
      <c r="I3641" t="s">
        <v>33</v>
      </c>
      <c r="J3641">
        <v>1</v>
      </c>
      <c r="K3641">
        <v>680</v>
      </c>
      <c r="L3641" t="s">
        <v>35</v>
      </c>
      <c r="M3641" t="s">
        <v>21</v>
      </c>
      <c r="N3641" t="s">
        <v>32</v>
      </c>
      <c r="O3641" s="4">
        <v>139558.6</v>
      </c>
      <c r="P3641" t="s">
        <v>23</v>
      </c>
      <c r="Q3641" t="str" cm="1">
        <f t="array" ref="Q3641">_xlfn.IFS(
O3641&lt;50000,"Low Salary (&lt;$50K)",
O3641&lt;90000,"Lower Middle ($50K-$90K)",
O3641&lt;130000,"Middle ($90K-$130K)",
O3641&lt;170000,"Upper Middle ($130K-$170K)",
O3641&gt;=170000,"High Salary (&gt;$170K)"
)</f>
        <v>Upper Middle ($130K-$170K)</v>
      </c>
      <c r="R3641" t="str" cm="1">
        <f t="array" ref="R3641">_xlfn.IFS(
G3641&lt;=2,"New Customers (0-2Y)",
G3641&lt;=5,"Growing Customers (3-5Y)",
G3641&lt;=8,"Established Customers (6-8Y)",
G3641&lt;=10,"Loyal Customers (9-10Y)"
)</f>
        <v>Established Customers (6-8Y)</v>
      </c>
    </row>
    <row r="3642" spans="1:18" x14ac:dyDescent="0.35">
      <c r="A3642">
        <v>15603665</v>
      </c>
      <c r="B3642" t="s">
        <v>1105</v>
      </c>
      <c r="C3642" t="s">
        <v>42</v>
      </c>
      <c r="D3642" t="s">
        <v>18</v>
      </c>
      <c r="E3642">
        <v>39</v>
      </c>
      <c r="F3642" t="s">
        <v>19</v>
      </c>
      <c r="G3642">
        <v>0</v>
      </c>
      <c r="H3642" s="4">
        <v>122501.28</v>
      </c>
      <c r="I3642" t="s">
        <v>33</v>
      </c>
      <c r="J3642">
        <v>2</v>
      </c>
      <c r="K3642">
        <v>638</v>
      </c>
      <c r="L3642" t="s">
        <v>20</v>
      </c>
      <c r="M3642" t="s">
        <v>21</v>
      </c>
      <c r="N3642" t="s">
        <v>22</v>
      </c>
      <c r="O3642" s="4">
        <v>95007.8</v>
      </c>
      <c r="P3642" t="s">
        <v>28</v>
      </c>
      <c r="Q3642" t="str" cm="1">
        <f t="array" ref="Q3642">_xlfn.IFS(
O3642&lt;50000,"Low Salary (&lt;$50K)",
O3642&lt;90000,"Lower Middle ($50K-$90K)",
O3642&lt;130000,"Middle ($90K-$130K)",
O3642&lt;170000,"Upper Middle ($130K-$170K)",
O3642&gt;=170000,"High Salary (&gt;$170K)"
)</f>
        <v>Middle ($90K-$130K)</v>
      </c>
      <c r="R3642" t="str" cm="1">
        <f t="array" ref="R3642">_xlfn.IFS(
G3642&lt;=2,"New Customers (0-2Y)",
G3642&lt;=5,"Growing Customers (3-5Y)",
G3642&lt;=8,"Established Customers (6-8Y)",
G3642&lt;=10,"Loyal Customers (9-10Y)"
)</f>
        <v>New Customers (0-2Y)</v>
      </c>
    </row>
    <row r="3643" spans="1:18" x14ac:dyDescent="0.35">
      <c r="A3643">
        <v>15613623</v>
      </c>
      <c r="B3643" t="s">
        <v>1740</v>
      </c>
      <c r="C3643" t="s">
        <v>26</v>
      </c>
      <c r="D3643" t="s">
        <v>39</v>
      </c>
      <c r="E3643">
        <v>62</v>
      </c>
      <c r="F3643" t="s">
        <v>2967</v>
      </c>
      <c r="G3643">
        <v>3</v>
      </c>
      <c r="H3643" s="4">
        <v>0</v>
      </c>
      <c r="I3643" t="s">
        <v>24</v>
      </c>
      <c r="J3643">
        <v>1</v>
      </c>
      <c r="K3643">
        <v>640</v>
      </c>
      <c r="L3643" t="s">
        <v>20</v>
      </c>
      <c r="M3643" t="s">
        <v>21</v>
      </c>
      <c r="N3643" t="s">
        <v>22</v>
      </c>
      <c r="O3643" s="4">
        <v>101663.47</v>
      </c>
      <c r="P3643" t="s">
        <v>28</v>
      </c>
      <c r="Q3643" t="str" cm="1">
        <f t="array" ref="Q3643">_xlfn.IFS(
O3643&lt;50000,"Low Salary (&lt;$50K)",
O3643&lt;90000,"Lower Middle ($50K-$90K)",
O3643&lt;130000,"Middle ($90K-$130K)",
O3643&lt;170000,"Upper Middle ($130K-$170K)",
O3643&gt;=170000,"High Salary (&gt;$170K)"
)</f>
        <v>Middle ($90K-$130K)</v>
      </c>
      <c r="R3643" t="str" cm="1">
        <f t="array" ref="R3643">_xlfn.IFS(
G3643&lt;=2,"New Customers (0-2Y)",
G3643&lt;=5,"Growing Customers (3-5Y)",
G3643&lt;=8,"Established Customers (6-8Y)",
G3643&lt;=10,"Loyal Customers (9-10Y)"
)</f>
        <v>Growing Customers (3-5Y)</v>
      </c>
    </row>
    <row r="3644" spans="1:18" x14ac:dyDescent="0.35">
      <c r="A3644">
        <v>15569572</v>
      </c>
      <c r="B3644" t="s">
        <v>1067</v>
      </c>
      <c r="C3644" t="s">
        <v>17</v>
      </c>
      <c r="D3644" t="s">
        <v>39</v>
      </c>
      <c r="E3644">
        <v>42</v>
      </c>
      <c r="F3644" t="s">
        <v>19</v>
      </c>
      <c r="G3644">
        <v>6</v>
      </c>
      <c r="H3644" s="4">
        <v>0</v>
      </c>
      <c r="I3644" t="s">
        <v>24</v>
      </c>
      <c r="J3644">
        <v>2</v>
      </c>
      <c r="K3644">
        <v>778</v>
      </c>
      <c r="L3644" t="s">
        <v>35</v>
      </c>
      <c r="M3644" t="s">
        <v>21</v>
      </c>
      <c r="N3644" t="s">
        <v>22</v>
      </c>
      <c r="O3644" s="4">
        <v>106197.44</v>
      </c>
      <c r="P3644" t="s">
        <v>28</v>
      </c>
      <c r="Q3644" t="str" cm="1">
        <f t="array" ref="Q3644">_xlfn.IFS(
O3644&lt;50000,"Low Salary (&lt;$50K)",
O3644&lt;90000,"Lower Middle ($50K-$90K)",
O3644&lt;130000,"Middle ($90K-$130K)",
O3644&lt;170000,"Upper Middle ($130K-$170K)",
O3644&gt;=170000,"High Salary (&gt;$170K)"
)</f>
        <v>Middle ($90K-$130K)</v>
      </c>
      <c r="R3644" t="str" cm="1">
        <f t="array" ref="R3644">_xlfn.IFS(
G3644&lt;=2,"New Customers (0-2Y)",
G3644&lt;=5,"Growing Customers (3-5Y)",
G3644&lt;=8,"Established Customers (6-8Y)",
G3644&lt;=10,"Loyal Customers (9-10Y)"
)</f>
        <v>Established Customers (6-8Y)</v>
      </c>
    </row>
    <row r="3645" spans="1:18" x14ac:dyDescent="0.35">
      <c r="A3645">
        <v>15698791</v>
      </c>
      <c r="B3645" t="s">
        <v>1092</v>
      </c>
      <c r="C3645" t="s">
        <v>17</v>
      </c>
      <c r="D3645" t="s">
        <v>39</v>
      </c>
      <c r="E3645">
        <v>45</v>
      </c>
      <c r="F3645" t="s">
        <v>19</v>
      </c>
      <c r="G3645">
        <v>3</v>
      </c>
      <c r="H3645" s="4">
        <v>146758.24</v>
      </c>
      <c r="I3645" t="s">
        <v>33</v>
      </c>
      <c r="J3645">
        <v>1</v>
      </c>
      <c r="K3645">
        <v>679</v>
      </c>
      <c r="L3645" t="s">
        <v>35</v>
      </c>
      <c r="M3645" t="s">
        <v>21</v>
      </c>
      <c r="N3645" t="s">
        <v>32</v>
      </c>
      <c r="O3645" s="4">
        <v>48466.89</v>
      </c>
      <c r="P3645" t="s">
        <v>28</v>
      </c>
      <c r="Q3645" t="str" cm="1">
        <f t="array" ref="Q3645">_xlfn.IFS(
O3645&lt;50000,"Low Salary (&lt;$50K)",
O3645&lt;90000,"Lower Middle ($50K-$90K)",
O3645&lt;130000,"Middle ($90K-$130K)",
O3645&lt;170000,"Upper Middle ($130K-$170K)",
O3645&gt;=170000,"High Salary (&gt;$170K)"
)</f>
        <v>Low Salary (&lt;$50K)</v>
      </c>
      <c r="R3645" t="str" cm="1">
        <f t="array" ref="R3645">_xlfn.IFS(
G3645&lt;=2,"New Customers (0-2Y)",
G3645&lt;=5,"Growing Customers (3-5Y)",
G3645&lt;=8,"Established Customers (6-8Y)",
G3645&lt;=10,"Loyal Customers (9-10Y)"
)</f>
        <v>Growing Customers (3-5Y)</v>
      </c>
    </row>
    <row r="3646" spans="1:18" x14ac:dyDescent="0.35">
      <c r="A3646">
        <v>15626233</v>
      </c>
      <c r="B3646" t="s">
        <v>1306</v>
      </c>
      <c r="C3646" t="s">
        <v>17</v>
      </c>
      <c r="D3646" t="s">
        <v>18</v>
      </c>
      <c r="E3646">
        <v>32</v>
      </c>
      <c r="F3646" t="s">
        <v>19</v>
      </c>
      <c r="G3646">
        <v>3</v>
      </c>
      <c r="H3646" s="4">
        <v>0</v>
      </c>
      <c r="I3646" t="s">
        <v>24</v>
      </c>
      <c r="J3646">
        <v>2</v>
      </c>
      <c r="K3646">
        <v>593</v>
      </c>
      <c r="L3646" t="s">
        <v>31</v>
      </c>
      <c r="M3646" t="s">
        <v>21</v>
      </c>
      <c r="N3646" t="s">
        <v>22</v>
      </c>
      <c r="O3646" s="4">
        <v>151978.35999999999</v>
      </c>
      <c r="P3646" t="s">
        <v>28</v>
      </c>
      <c r="Q3646" t="str" cm="1">
        <f t="array" ref="Q3646">_xlfn.IFS(
O3646&lt;50000,"Low Salary (&lt;$50K)",
O3646&lt;90000,"Lower Middle ($50K-$90K)",
O3646&lt;130000,"Middle ($90K-$130K)",
O3646&lt;170000,"Upper Middle ($130K-$170K)",
O3646&gt;=170000,"High Salary (&gt;$170K)"
)</f>
        <v>Upper Middle ($130K-$170K)</v>
      </c>
      <c r="R3646" t="str" cm="1">
        <f t="array" ref="R3646">_xlfn.IFS(
G3646&lt;=2,"New Customers (0-2Y)",
G3646&lt;=5,"Growing Customers (3-5Y)",
G3646&lt;=8,"Established Customers (6-8Y)",
G3646&lt;=10,"Loyal Customers (9-10Y)"
)</f>
        <v>Growing Customers (3-5Y)</v>
      </c>
    </row>
    <row r="3647" spans="1:18" x14ac:dyDescent="0.35">
      <c r="A3647">
        <v>15607263</v>
      </c>
      <c r="B3647" t="s">
        <v>1741</v>
      </c>
      <c r="C3647" t="s">
        <v>17</v>
      </c>
      <c r="D3647" t="s">
        <v>39</v>
      </c>
      <c r="E3647">
        <v>55</v>
      </c>
      <c r="F3647" t="s">
        <v>19</v>
      </c>
      <c r="G3647">
        <v>3</v>
      </c>
      <c r="H3647" s="4">
        <v>0</v>
      </c>
      <c r="I3647" t="s">
        <v>24</v>
      </c>
      <c r="J3647">
        <v>1</v>
      </c>
      <c r="K3647">
        <v>788</v>
      </c>
      <c r="L3647" t="s">
        <v>37</v>
      </c>
      <c r="M3647" t="s">
        <v>27</v>
      </c>
      <c r="N3647" t="s">
        <v>22</v>
      </c>
      <c r="O3647" s="4">
        <v>13288.46</v>
      </c>
      <c r="P3647" t="s">
        <v>23</v>
      </c>
      <c r="Q3647" t="str" cm="1">
        <f t="array" ref="Q3647">_xlfn.IFS(
O3647&lt;50000,"Low Salary (&lt;$50K)",
O3647&lt;90000,"Lower Middle ($50K-$90K)",
O3647&lt;130000,"Middle ($90K-$130K)",
O3647&lt;170000,"Upper Middle ($130K-$170K)",
O3647&gt;=170000,"High Salary (&gt;$170K)"
)</f>
        <v>Low Salary (&lt;$50K)</v>
      </c>
      <c r="R3647" t="str" cm="1">
        <f t="array" ref="R3647">_xlfn.IFS(
G3647&lt;=2,"New Customers (0-2Y)",
G3647&lt;=5,"Growing Customers (3-5Y)",
G3647&lt;=8,"Established Customers (6-8Y)",
G3647&lt;=10,"Loyal Customers (9-10Y)"
)</f>
        <v>Growing Customers (3-5Y)</v>
      </c>
    </row>
    <row r="3648" spans="1:18" x14ac:dyDescent="0.35">
      <c r="A3648">
        <v>15610900</v>
      </c>
      <c r="B3648" t="s">
        <v>824</v>
      </c>
      <c r="C3648" t="s">
        <v>17</v>
      </c>
      <c r="D3648" t="s">
        <v>18</v>
      </c>
      <c r="E3648">
        <v>70</v>
      </c>
      <c r="F3648" t="s">
        <v>2967</v>
      </c>
      <c r="G3648">
        <v>9</v>
      </c>
      <c r="H3648" s="4">
        <v>110738.89</v>
      </c>
      <c r="I3648" t="s">
        <v>33</v>
      </c>
      <c r="J3648">
        <v>1</v>
      </c>
      <c r="K3648">
        <v>770</v>
      </c>
      <c r="L3648" t="s">
        <v>35</v>
      </c>
      <c r="M3648" t="s">
        <v>21</v>
      </c>
      <c r="N3648" t="s">
        <v>32</v>
      </c>
      <c r="O3648" s="4">
        <v>22666.77</v>
      </c>
      <c r="P3648" t="s">
        <v>23</v>
      </c>
      <c r="Q3648" t="str" cm="1">
        <f t="array" ref="Q3648">_xlfn.IFS(
O3648&lt;50000,"Low Salary (&lt;$50K)",
O3648&lt;90000,"Lower Middle ($50K-$90K)",
O3648&lt;130000,"Middle ($90K-$130K)",
O3648&lt;170000,"Upper Middle ($130K-$170K)",
O3648&gt;=170000,"High Salary (&gt;$170K)"
)</f>
        <v>Low Salary (&lt;$50K)</v>
      </c>
      <c r="R3648" t="str" cm="1">
        <f t="array" ref="R3648">_xlfn.IFS(
G3648&lt;=2,"New Customers (0-2Y)",
G3648&lt;=5,"Growing Customers (3-5Y)",
G3648&lt;=8,"Established Customers (6-8Y)",
G3648&lt;=10,"Loyal Customers (9-10Y)"
)</f>
        <v>Loyal Customers (9-10Y)</v>
      </c>
    </row>
    <row r="3649" spans="1:18" x14ac:dyDescent="0.35">
      <c r="A3649">
        <v>15624775</v>
      </c>
      <c r="B3649" t="s">
        <v>373</v>
      </c>
      <c r="C3649" t="s">
        <v>17</v>
      </c>
      <c r="D3649" t="s">
        <v>39</v>
      </c>
      <c r="E3649">
        <v>67</v>
      </c>
      <c r="F3649" t="s">
        <v>2967</v>
      </c>
      <c r="G3649">
        <v>2</v>
      </c>
      <c r="H3649" s="4">
        <v>94203.8</v>
      </c>
      <c r="I3649" t="s">
        <v>29</v>
      </c>
      <c r="J3649">
        <v>1</v>
      </c>
      <c r="K3649">
        <v>729</v>
      </c>
      <c r="L3649" t="s">
        <v>35</v>
      </c>
      <c r="M3649" t="s">
        <v>27</v>
      </c>
      <c r="N3649" t="s">
        <v>22</v>
      </c>
      <c r="O3649" s="4">
        <v>102391.06</v>
      </c>
      <c r="P3649" t="s">
        <v>28</v>
      </c>
      <c r="Q3649" t="str" cm="1">
        <f t="array" ref="Q3649">_xlfn.IFS(
O3649&lt;50000,"Low Salary (&lt;$50K)",
O3649&lt;90000,"Lower Middle ($50K-$90K)",
O3649&lt;130000,"Middle ($90K-$130K)",
O3649&lt;170000,"Upper Middle ($130K-$170K)",
O3649&gt;=170000,"High Salary (&gt;$170K)"
)</f>
        <v>Middle ($90K-$130K)</v>
      </c>
      <c r="R3649" t="str" cm="1">
        <f t="array" ref="R3649">_xlfn.IFS(
G3649&lt;=2,"New Customers (0-2Y)",
G3649&lt;=5,"Growing Customers (3-5Y)",
G3649&lt;=8,"Established Customers (6-8Y)",
G3649&lt;=10,"Loyal Customers (9-10Y)"
)</f>
        <v>New Customers (0-2Y)</v>
      </c>
    </row>
    <row r="3650" spans="1:18" x14ac:dyDescent="0.35">
      <c r="A3650">
        <v>15691703</v>
      </c>
      <c r="B3650" t="s">
        <v>237</v>
      </c>
      <c r="C3650" t="s">
        <v>17</v>
      </c>
      <c r="D3650" t="s">
        <v>39</v>
      </c>
      <c r="E3650">
        <v>47</v>
      </c>
      <c r="F3650" t="s">
        <v>19</v>
      </c>
      <c r="G3650">
        <v>8</v>
      </c>
      <c r="H3650" s="4">
        <v>105792.49</v>
      </c>
      <c r="I3650" t="s">
        <v>33</v>
      </c>
      <c r="J3650">
        <v>1</v>
      </c>
      <c r="K3650">
        <v>545</v>
      </c>
      <c r="L3650" t="s">
        <v>31</v>
      </c>
      <c r="M3650" t="s">
        <v>27</v>
      </c>
      <c r="N3650" t="s">
        <v>22</v>
      </c>
      <c r="O3650" s="4">
        <v>67830.2</v>
      </c>
      <c r="P3650" t="s">
        <v>23</v>
      </c>
      <c r="Q3650" t="str" cm="1">
        <f t="array" ref="Q3650">_xlfn.IFS(
O3650&lt;50000,"Low Salary (&lt;$50K)",
O3650&lt;90000,"Lower Middle ($50K-$90K)",
O3650&lt;130000,"Middle ($90K-$130K)",
O3650&lt;170000,"Upper Middle ($130K-$170K)",
O3650&gt;=170000,"High Salary (&gt;$170K)"
)</f>
        <v>Lower Middle ($50K-$90K)</v>
      </c>
      <c r="R3650" t="str" cm="1">
        <f t="array" ref="R3650">_xlfn.IFS(
G3650&lt;=2,"New Customers (0-2Y)",
G3650&lt;=5,"Growing Customers (3-5Y)",
G3650&lt;=8,"Established Customers (6-8Y)",
G3650&lt;=10,"Loyal Customers (9-10Y)"
)</f>
        <v>Established Customers (6-8Y)</v>
      </c>
    </row>
    <row r="3651" spans="1:18" x14ac:dyDescent="0.35">
      <c r="A3651">
        <v>15745355</v>
      </c>
      <c r="B3651" t="s">
        <v>1091</v>
      </c>
      <c r="C3651" t="s">
        <v>17</v>
      </c>
      <c r="D3651" t="s">
        <v>39</v>
      </c>
      <c r="E3651">
        <v>41</v>
      </c>
      <c r="F3651" t="s">
        <v>19</v>
      </c>
      <c r="G3651">
        <v>4</v>
      </c>
      <c r="H3651" s="4">
        <v>153198.23000000001</v>
      </c>
      <c r="I3651" t="s">
        <v>33</v>
      </c>
      <c r="J3651">
        <v>1</v>
      </c>
      <c r="K3651">
        <v>597</v>
      </c>
      <c r="L3651" t="s">
        <v>31</v>
      </c>
      <c r="M3651" t="s">
        <v>21</v>
      </c>
      <c r="N3651" t="s">
        <v>22</v>
      </c>
      <c r="O3651" s="4">
        <v>92090.36</v>
      </c>
      <c r="P3651" t="s">
        <v>28</v>
      </c>
      <c r="Q3651" t="str" cm="1">
        <f t="array" ref="Q3651">_xlfn.IFS(
O3651&lt;50000,"Low Salary (&lt;$50K)",
O3651&lt;90000,"Lower Middle ($50K-$90K)",
O3651&lt;130000,"Middle ($90K-$130K)",
O3651&lt;170000,"Upper Middle ($130K-$170K)",
O3651&gt;=170000,"High Salary (&gt;$170K)"
)</f>
        <v>Middle ($90K-$130K)</v>
      </c>
      <c r="R3651" t="str" cm="1">
        <f t="array" ref="R3651">_xlfn.IFS(
G3651&lt;=2,"New Customers (0-2Y)",
G3651&lt;=5,"Growing Customers (3-5Y)",
G3651&lt;=8,"Established Customers (6-8Y)",
G3651&lt;=10,"Loyal Customers (9-10Y)"
)</f>
        <v>Growing Customers (3-5Y)</v>
      </c>
    </row>
    <row r="3652" spans="1:18" x14ac:dyDescent="0.35">
      <c r="A3652">
        <v>15724955</v>
      </c>
      <c r="B3652" t="s">
        <v>895</v>
      </c>
      <c r="C3652" t="s">
        <v>17</v>
      </c>
      <c r="D3652" t="s">
        <v>39</v>
      </c>
      <c r="E3652">
        <v>38</v>
      </c>
      <c r="F3652" t="s">
        <v>19</v>
      </c>
      <c r="G3652">
        <v>3</v>
      </c>
      <c r="H3652" s="4">
        <v>0</v>
      </c>
      <c r="I3652" t="s">
        <v>24</v>
      </c>
      <c r="J3652">
        <v>2</v>
      </c>
      <c r="K3652">
        <v>537</v>
      </c>
      <c r="L3652" t="s">
        <v>31</v>
      </c>
      <c r="M3652" t="s">
        <v>27</v>
      </c>
      <c r="N3652" t="s">
        <v>32</v>
      </c>
      <c r="O3652" s="4">
        <v>141023.01</v>
      </c>
      <c r="P3652" t="s">
        <v>28</v>
      </c>
      <c r="Q3652" t="str" cm="1">
        <f t="array" ref="Q3652">_xlfn.IFS(
O3652&lt;50000,"Low Salary (&lt;$50K)",
O3652&lt;90000,"Lower Middle ($50K-$90K)",
O3652&lt;130000,"Middle ($90K-$130K)",
O3652&lt;170000,"Upper Middle ($130K-$170K)",
O3652&gt;=170000,"High Salary (&gt;$170K)"
)</f>
        <v>Upper Middle ($130K-$170K)</v>
      </c>
      <c r="R3652" t="str" cm="1">
        <f t="array" ref="R3652">_xlfn.IFS(
G3652&lt;=2,"New Customers (0-2Y)",
G3652&lt;=5,"Growing Customers (3-5Y)",
G3652&lt;=8,"Established Customers (6-8Y)",
G3652&lt;=10,"Loyal Customers (9-10Y)"
)</f>
        <v>Growing Customers (3-5Y)</v>
      </c>
    </row>
    <row r="3653" spans="1:18" x14ac:dyDescent="0.35">
      <c r="A3653">
        <v>15628999</v>
      </c>
      <c r="B3653" t="s">
        <v>1112</v>
      </c>
      <c r="C3653" t="s">
        <v>17</v>
      </c>
      <c r="D3653" t="s">
        <v>39</v>
      </c>
      <c r="E3653">
        <v>79</v>
      </c>
      <c r="F3653" t="s">
        <v>2967</v>
      </c>
      <c r="G3653">
        <v>10</v>
      </c>
      <c r="H3653" s="4">
        <v>61811.23</v>
      </c>
      <c r="I3653" t="s">
        <v>29</v>
      </c>
      <c r="J3653">
        <v>1</v>
      </c>
      <c r="K3653">
        <v>732</v>
      </c>
      <c r="L3653" t="s">
        <v>35</v>
      </c>
      <c r="M3653" t="s">
        <v>21</v>
      </c>
      <c r="N3653" t="s">
        <v>22</v>
      </c>
      <c r="O3653" s="4">
        <v>104222.8</v>
      </c>
      <c r="P3653" t="s">
        <v>28</v>
      </c>
      <c r="Q3653" t="str" cm="1">
        <f t="array" ref="Q3653">_xlfn.IFS(
O3653&lt;50000,"Low Salary (&lt;$50K)",
O3653&lt;90000,"Lower Middle ($50K-$90K)",
O3653&lt;130000,"Middle ($90K-$130K)",
O3653&lt;170000,"Upper Middle ($130K-$170K)",
O3653&gt;=170000,"High Salary (&gt;$170K)"
)</f>
        <v>Middle ($90K-$130K)</v>
      </c>
      <c r="R3653" t="str" cm="1">
        <f t="array" ref="R3653">_xlfn.IFS(
G3653&lt;=2,"New Customers (0-2Y)",
G3653&lt;=5,"Growing Customers (3-5Y)",
G3653&lt;=8,"Established Customers (6-8Y)",
G3653&lt;=10,"Loyal Customers (9-10Y)"
)</f>
        <v>Loyal Customers (9-10Y)</v>
      </c>
    </row>
    <row r="3654" spans="1:18" x14ac:dyDescent="0.35">
      <c r="A3654">
        <v>15654341</v>
      </c>
      <c r="B3654" t="s">
        <v>1507</v>
      </c>
      <c r="C3654" t="s">
        <v>17</v>
      </c>
      <c r="D3654" t="s">
        <v>39</v>
      </c>
      <c r="E3654">
        <v>34</v>
      </c>
      <c r="F3654" t="s">
        <v>19</v>
      </c>
      <c r="G3654">
        <v>8</v>
      </c>
      <c r="H3654" s="4">
        <v>101116.06</v>
      </c>
      <c r="I3654" t="s">
        <v>33</v>
      </c>
      <c r="J3654">
        <v>1</v>
      </c>
      <c r="K3654">
        <v>542</v>
      </c>
      <c r="L3654" t="s">
        <v>31</v>
      </c>
      <c r="M3654" t="s">
        <v>21</v>
      </c>
      <c r="N3654" t="s">
        <v>32</v>
      </c>
      <c r="O3654" s="4">
        <v>196395.05</v>
      </c>
      <c r="P3654" t="s">
        <v>28</v>
      </c>
      <c r="Q3654" t="str" cm="1">
        <f t="array" ref="Q3654">_xlfn.IFS(
O3654&lt;50000,"Low Salary (&lt;$50K)",
O3654&lt;90000,"Lower Middle ($50K-$90K)",
O3654&lt;130000,"Middle ($90K-$130K)",
O3654&lt;170000,"Upper Middle ($130K-$170K)",
O3654&gt;=170000,"High Salary (&gt;$170K)"
)</f>
        <v>High Salary (&gt;$170K)</v>
      </c>
      <c r="R3654" t="str" cm="1">
        <f t="array" ref="R3654">_xlfn.IFS(
G3654&lt;=2,"New Customers (0-2Y)",
G3654&lt;=5,"Growing Customers (3-5Y)",
G3654&lt;=8,"Established Customers (6-8Y)",
G3654&lt;=10,"Loyal Customers (9-10Y)"
)</f>
        <v>Established Customers (6-8Y)</v>
      </c>
    </row>
    <row r="3655" spans="1:18" x14ac:dyDescent="0.35">
      <c r="A3655">
        <v>15744240</v>
      </c>
      <c r="B3655" t="s">
        <v>644</v>
      </c>
      <c r="C3655" t="s">
        <v>42</v>
      </c>
      <c r="D3655" t="s">
        <v>18</v>
      </c>
      <c r="E3655">
        <v>46</v>
      </c>
      <c r="F3655" t="s">
        <v>19</v>
      </c>
      <c r="G3655">
        <v>0</v>
      </c>
      <c r="H3655" s="4">
        <v>74458.25</v>
      </c>
      <c r="I3655" t="s">
        <v>29</v>
      </c>
      <c r="J3655">
        <v>1</v>
      </c>
      <c r="K3655">
        <v>688</v>
      </c>
      <c r="L3655" t="s">
        <v>35</v>
      </c>
      <c r="M3655" t="s">
        <v>27</v>
      </c>
      <c r="N3655" t="s">
        <v>22</v>
      </c>
      <c r="O3655" s="4">
        <v>6866.31</v>
      </c>
      <c r="P3655" t="s">
        <v>28</v>
      </c>
      <c r="Q3655" t="str" cm="1">
        <f t="array" ref="Q3655">_xlfn.IFS(
O3655&lt;50000,"Low Salary (&lt;$50K)",
O3655&lt;90000,"Lower Middle ($50K-$90K)",
O3655&lt;130000,"Middle ($90K-$130K)",
O3655&lt;170000,"Upper Middle ($130K-$170K)",
O3655&gt;=170000,"High Salary (&gt;$170K)"
)</f>
        <v>Low Salary (&lt;$50K)</v>
      </c>
      <c r="R3655" t="str" cm="1">
        <f t="array" ref="R3655">_xlfn.IFS(
G3655&lt;=2,"New Customers (0-2Y)",
G3655&lt;=5,"Growing Customers (3-5Y)",
G3655&lt;=8,"Established Customers (6-8Y)",
G3655&lt;=10,"Loyal Customers (9-10Y)"
)</f>
        <v>New Customers (0-2Y)</v>
      </c>
    </row>
    <row r="3656" spans="1:18" x14ac:dyDescent="0.35">
      <c r="A3656">
        <v>15632365</v>
      </c>
      <c r="B3656" t="s">
        <v>301</v>
      </c>
      <c r="C3656" t="s">
        <v>42</v>
      </c>
      <c r="D3656" t="s">
        <v>39</v>
      </c>
      <c r="E3656">
        <v>33</v>
      </c>
      <c r="F3656" t="s">
        <v>19</v>
      </c>
      <c r="G3656">
        <v>8</v>
      </c>
      <c r="H3656" s="4">
        <v>142871.26999999999</v>
      </c>
      <c r="I3656" t="s">
        <v>33</v>
      </c>
      <c r="J3656">
        <v>2</v>
      </c>
      <c r="K3656">
        <v>542</v>
      </c>
      <c r="L3656" t="s">
        <v>31</v>
      </c>
      <c r="M3656" t="s">
        <v>27</v>
      </c>
      <c r="N3656" t="s">
        <v>32</v>
      </c>
      <c r="O3656" s="4">
        <v>77737.86</v>
      </c>
      <c r="P3656" t="s">
        <v>28</v>
      </c>
      <c r="Q3656" t="str" cm="1">
        <f t="array" ref="Q3656">_xlfn.IFS(
O3656&lt;50000,"Low Salary (&lt;$50K)",
O3656&lt;90000,"Lower Middle ($50K-$90K)",
O3656&lt;130000,"Middle ($90K-$130K)",
O3656&lt;170000,"Upper Middle ($130K-$170K)",
O3656&gt;=170000,"High Salary (&gt;$170K)"
)</f>
        <v>Lower Middle ($50K-$90K)</v>
      </c>
      <c r="R3656" t="str" cm="1">
        <f t="array" ref="R3656">_xlfn.IFS(
G3656&lt;=2,"New Customers (0-2Y)",
G3656&lt;=5,"Growing Customers (3-5Y)",
G3656&lt;=8,"Established Customers (6-8Y)",
G3656&lt;=10,"Loyal Customers (9-10Y)"
)</f>
        <v>Established Customers (6-8Y)</v>
      </c>
    </row>
    <row r="3657" spans="1:18" x14ac:dyDescent="0.35">
      <c r="A3657">
        <v>15729689</v>
      </c>
      <c r="B3657" t="s">
        <v>514</v>
      </c>
      <c r="C3657" t="s">
        <v>42</v>
      </c>
      <c r="D3657" t="s">
        <v>39</v>
      </c>
      <c r="E3657">
        <v>35</v>
      </c>
      <c r="F3657" t="s">
        <v>19</v>
      </c>
      <c r="G3657">
        <v>6</v>
      </c>
      <c r="H3657" s="4">
        <v>98585.94</v>
      </c>
      <c r="I3657" t="s">
        <v>29</v>
      </c>
      <c r="J3657">
        <v>2</v>
      </c>
      <c r="K3657">
        <v>754</v>
      </c>
      <c r="L3657" t="s">
        <v>35</v>
      </c>
      <c r="M3657" t="s">
        <v>27</v>
      </c>
      <c r="N3657" t="s">
        <v>22</v>
      </c>
      <c r="O3657" s="4">
        <v>106116.84</v>
      </c>
      <c r="P3657" t="s">
        <v>28</v>
      </c>
      <c r="Q3657" t="str" cm="1">
        <f t="array" ref="Q3657">_xlfn.IFS(
O3657&lt;50000,"Low Salary (&lt;$50K)",
O3657&lt;90000,"Lower Middle ($50K-$90K)",
O3657&lt;130000,"Middle ($90K-$130K)",
O3657&lt;170000,"Upper Middle ($130K-$170K)",
O3657&gt;=170000,"High Salary (&gt;$170K)"
)</f>
        <v>Middle ($90K-$130K)</v>
      </c>
      <c r="R3657" t="str" cm="1">
        <f t="array" ref="R3657">_xlfn.IFS(
G3657&lt;=2,"New Customers (0-2Y)",
G3657&lt;=5,"Growing Customers (3-5Y)",
G3657&lt;=8,"Established Customers (6-8Y)",
G3657&lt;=10,"Loyal Customers (9-10Y)"
)</f>
        <v>Established Customers (6-8Y)</v>
      </c>
    </row>
    <row r="3658" spans="1:18" x14ac:dyDescent="0.35">
      <c r="A3658">
        <v>15759284</v>
      </c>
      <c r="B3658" t="s">
        <v>741</v>
      </c>
      <c r="C3658" t="s">
        <v>17</v>
      </c>
      <c r="D3658" t="s">
        <v>18</v>
      </c>
      <c r="E3658">
        <v>37</v>
      </c>
      <c r="F3658" t="s">
        <v>19</v>
      </c>
      <c r="G3658">
        <v>6</v>
      </c>
      <c r="H3658" s="4">
        <v>0</v>
      </c>
      <c r="I3658" t="s">
        <v>24</v>
      </c>
      <c r="J3658">
        <v>1</v>
      </c>
      <c r="K3658">
        <v>750</v>
      </c>
      <c r="L3658" t="s">
        <v>35</v>
      </c>
      <c r="M3658" t="s">
        <v>21</v>
      </c>
      <c r="N3658" t="s">
        <v>22</v>
      </c>
      <c r="O3658" s="4">
        <v>117948</v>
      </c>
      <c r="P3658" t="s">
        <v>23</v>
      </c>
      <c r="Q3658" t="str" cm="1">
        <f t="array" ref="Q3658">_xlfn.IFS(
O3658&lt;50000,"Low Salary (&lt;$50K)",
O3658&lt;90000,"Lower Middle ($50K-$90K)",
O3658&lt;130000,"Middle ($90K-$130K)",
O3658&lt;170000,"Upper Middle ($130K-$170K)",
O3658&gt;=170000,"High Salary (&gt;$170K)"
)</f>
        <v>Middle ($90K-$130K)</v>
      </c>
      <c r="R3658" t="str" cm="1">
        <f t="array" ref="R3658">_xlfn.IFS(
G3658&lt;=2,"New Customers (0-2Y)",
G3658&lt;=5,"Growing Customers (3-5Y)",
G3658&lt;=8,"Established Customers (6-8Y)",
G3658&lt;=10,"Loyal Customers (9-10Y)"
)</f>
        <v>Established Customers (6-8Y)</v>
      </c>
    </row>
    <row r="3659" spans="1:18" x14ac:dyDescent="0.35">
      <c r="A3659">
        <v>15602124</v>
      </c>
      <c r="B3659" t="s">
        <v>1742</v>
      </c>
      <c r="C3659" t="s">
        <v>17</v>
      </c>
      <c r="D3659" t="s">
        <v>39</v>
      </c>
      <c r="E3659">
        <v>30</v>
      </c>
      <c r="F3659" t="s">
        <v>19</v>
      </c>
      <c r="G3659">
        <v>7</v>
      </c>
      <c r="H3659" s="4">
        <v>0</v>
      </c>
      <c r="I3659" t="s">
        <v>24</v>
      </c>
      <c r="J3659">
        <v>2</v>
      </c>
      <c r="K3659">
        <v>731</v>
      </c>
      <c r="L3659" t="s">
        <v>35</v>
      </c>
      <c r="M3659" t="s">
        <v>21</v>
      </c>
      <c r="N3659" t="s">
        <v>22</v>
      </c>
      <c r="O3659" s="4">
        <v>184581.68</v>
      </c>
      <c r="P3659" t="s">
        <v>28</v>
      </c>
      <c r="Q3659" t="str" cm="1">
        <f t="array" ref="Q3659">_xlfn.IFS(
O3659&lt;50000,"Low Salary (&lt;$50K)",
O3659&lt;90000,"Lower Middle ($50K-$90K)",
O3659&lt;130000,"Middle ($90K-$130K)",
O3659&lt;170000,"Upper Middle ($130K-$170K)",
O3659&gt;=170000,"High Salary (&gt;$170K)"
)</f>
        <v>High Salary (&gt;$170K)</v>
      </c>
      <c r="R3659" t="str" cm="1">
        <f t="array" ref="R3659">_xlfn.IFS(
G3659&lt;=2,"New Customers (0-2Y)",
G3659&lt;=5,"Growing Customers (3-5Y)",
G3659&lt;=8,"Established Customers (6-8Y)",
G3659&lt;=10,"Loyal Customers (9-10Y)"
)</f>
        <v>Established Customers (6-8Y)</v>
      </c>
    </row>
    <row r="3660" spans="1:18" x14ac:dyDescent="0.35">
      <c r="A3660">
        <v>15661903</v>
      </c>
      <c r="B3660" t="s">
        <v>206</v>
      </c>
      <c r="C3660" t="s">
        <v>17</v>
      </c>
      <c r="D3660" t="s">
        <v>18</v>
      </c>
      <c r="E3660">
        <v>43</v>
      </c>
      <c r="F3660" t="s">
        <v>19</v>
      </c>
      <c r="G3660">
        <v>3</v>
      </c>
      <c r="H3660" s="4">
        <v>80764.03</v>
      </c>
      <c r="I3660" t="s">
        <v>29</v>
      </c>
      <c r="J3660">
        <v>1</v>
      </c>
      <c r="K3660">
        <v>699</v>
      </c>
      <c r="L3660" t="s">
        <v>35</v>
      </c>
      <c r="M3660" t="s">
        <v>21</v>
      </c>
      <c r="N3660" t="s">
        <v>32</v>
      </c>
      <c r="O3660" s="4">
        <v>199378.58</v>
      </c>
      <c r="P3660" t="s">
        <v>23</v>
      </c>
      <c r="Q3660" t="str" cm="1">
        <f t="array" ref="Q3660">_xlfn.IFS(
O3660&lt;50000,"Low Salary (&lt;$50K)",
O3660&lt;90000,"Lower Middle ($50K-$90K)",
O3660&lt;130000,"Middle ($90K-$130K)",
O3660&lt;170000,"Upper Middle ($130K-$170K)",
O3660&gt;=170000,"High Salary (&gt;$170K)"
)</f>
        <v>High Salary (&gt;$170K)</v>
      </c>
      <c r="R3660" t="str" cm="1">
        <f t="array" ref="R3660">_xlfn.IFS(
G3660&lt;=2,"New Customers (0-2Y)",
G3660&lt;=5,"Growing Customers (3-5Y)",
G3660&lt;=8,"Established Customers (6-8Y)",
G3660&lt;=10,"Loyal Customers (9-10Y)"
)</f>
        <v>Growing Customers (3-5Y)</v>
      </c>
    </row>
    <row r="3661" spans="1:18" x14ac:dyDescent="0.35">
      <c r="A3661">
        <v>15664668</v>
      </c>
      <c r="B3661" t="s">
        <v>1743</v>
      </c>
      <c r="C3661" t="s">
        <v>17</v>
      </c>
      <c r="D3661" t="s">
        <v>18</v>
      </c>
      <c r="E3661">
        <v>42</v>
      </c>
      <c r="F3661" t="s">
        <v>19</v>
      </c>
      <c r="G3661">
        <v>9</v>
      </c>
      <c r="H3661" s="4">
        <v>144801.97</v>
      </c>
      <c r="I3661" t="s">
        <v>33</v>
      </c>
      <c r="J3661">
        <v>1</v>
      </c>
      <c r="K3661">
        <v>534</v>
      </c>
      <c r="L3661" t="s">
        <v>31</v>
      </c>
      <c r="M3661" t="s">
        <v>27</v>
      </c>
      <c r="N3661" t="s">
        <v>22</v>
      </c>
      <c r="O3661" s="4">
        <v>12483.39</v>
      </c>
      <c r="P3661" t="s">
        <v>23</v>
      </c>
      <c r="Q3661" t="str" cm="1">
        <f t="array" ref="Q3661">_xlfn.IFS(
O3661&lt;50000,"Low Salary (&lt;$50K)",
O3661&lt;90000,"Lower Middle ($50K-$90K)",
O3661&lt;130000,"Middle ($90K-$130K)",
O3661&lt;170000,"Upper Middle ($130K-$170K)",
O3661&gt;=170000,"High Salary (&gt;$170K)"
)</f>
        <v>Low Salary (&lt;$50K)</v>
      </c>
      <c r="R3661" t="str" cm="1">
        <f t="array" ref="R3661">_xlfn.IFS(
G3661&lt;=2,"New Customers (0-2Y)",
G3661&lt;=5,"Growing Customers (3-5Y)",
G3661&lt;=8,"Established Customers (6-8Y)",
G3661&lt;=10,"Loyal Customers (9-10Y)"
)</f>
        <v>Loyal Customers (9-10Y)</v>
      </c>
    </row>
    <row r="3662" spans="1:18" x14ac:dyDescent="0.35">
      <c r="A3662">
        <v>15736431</v>
      </c>
      <c r="B3662" t="s">
        <v>1744</v>
      </c>
      <c r="C3662" t="s">
        <v>26</v>
      </c>
      <c r="D3662" t="s">
        <v>39</v>
      </c>
      <c r="E3662">
        <v>27</v>
      </c>
      <c r="F3662" t="s">
        <v>43</v>
      </c>
      <c r="G3662">
        <v>2</v>
      </c>
      <c r="H3662" s="4">
        <v>0</v>
      </c>
      <c r="I3662" t="s">
        <v>24</v>
      </c>
      <c r="J3662">
        <v>2</v>
      </c>
      <c r="K3662">
        <v>494</v>
      </c>
      <c r="L3662" t="s">
        <v>44</v>
      </c>
      <c r="M3662" t="s">
        <v>21</v>
      </c>
      <c r="N3662" t="s">
        <v>32</v>
      </c>
      <c r="O3662" s="4">
        <v>22404.639999999999</v>
      </c>
      <c r="P3662" t="s">
        <v>28</v>
      </c>
      <c r="Q3662" t="str" cm="1">
        <f t="array" ref="Q3662">_xlfn.IFS(
O3662&lt;50000,"Low Salary (&lt;$50K)",
O3662&lt;90000,"Lower Middle ($50K-$90K)",
O3662&lt;130000,"Middle ($90K-$130K)",
O3662&lt;170000,"Upper Middle ($130K-$170K)",
O3662&gt;=170000,"High Salary (&gt;$170K)"
)</f>
        <v>Low Salary (&lt;$50K)</v>
      </c>
      <c r="R3662" t="str" cm="1">
        <f t="array" ref="R3662">_xlfn.IFS(
G3662&lt;=2,"New Customers (0-2Y)",
G3662&lt;=5,"Growing Customers (3-5Y)",
G3662&lt;=8,"Established Customers (6-8Y)",
G3662&lt;=10,"Loyal Customers (9-10Y)"
)</f>
        <v>New Customers (0-2Y)</v>
      </c>
    </row>
    <row r="3663" spans="1:18" x14ac:dyDescent="0.35">
      <c r="A3663">
        <v>15748639</v>
      </c>
      <c r="B3663" t="s">
        <v>1745</v>
      </c>
      <c r="C3663" t="s">
        <v>42</v>
      </c>
      <c r="D3663" t="s">
        <v>39</v>
      </c>
      <c r="E3663">
        <v>35</v>
      </c>
      <c r="F3663" t="s">
        <v>19</v>
      </c>
      <c r="G3663">
        <v>7</v>
      </c>
      <c r="H3663" s="4">
        <v>110053.62</v>
      </c>
      <c r="I3663" t="s">
        <v>33</v>
      </c>
      <c r="J3663">
        <v>2</v>
      </c>
      <c r="K3663">
        <v>497</v>
      </c>
      <c r="L3663" t="s">
        <v>44</v>
      </c>
      <c r="M3663" t="s">
        <v>21</v>
      </c>
      <c r="N3663" t="s">
        <v>22</v>
      </c>
      <c r="O3663" s="4">
        <v>92887.06</v>
      </c>
      <c r="P3663" t="s">
        <v>28</v>
      </c>
      <c r="Q3663" t="str" cm="1">
        <f t="array" ref="Q3663">_xlfn.IFS(
O3663&lt;50000,"Low Salary (&lt;$50K)",
O3663&lt;90000,"Lower Middle ($50K-$90K)",
O3663&lt;130000,"Middle ($90K-$130K)",
O3663&lt;170000,"Upper Middle ($130K-$170K)",
O3663&gt;=170000,"High Salary (&gt;$170K)"
)</f>
        <v>Middle ($90K-$130K)</v>
      </c>
      <c r="R3663" t="str" cm="1">
        <f t="array" ref="R3663">_xlfn.IFS(
G3663&lt;=2,"New Customers (0-2Y)",
G3663&lt;=5,"Growing Customers (3-5Y)",
G3663&lt;=8,"Established Customers (6-8Y)",
G3663&lt;=10,"Loyal Customers (9-10Y)"
)</f>
        <v>Established Customers (6-8Y)</v>
      </c>
    </row>
    <row r="3664" spans="1:18" x14ac:dyDescent="0.35">
      <c r="A3664">
        <v>15628123</v>
      </c>
      <c r="B3664" t="s">
        <v>193</v>
      </c>
      <c r="C3664" t="s">
        <v>17</v>
      </c>
      <c r="D3664" t="s">
        <v>18</v>
      </c>
      <c r="E3664">
        <v>28</v>
      </c>
      <c r="F3664" t="s">
        <v>43</v>
      </c>
      <c r="G3664">
        <v>5</v>
      </c>
      <c r="H3664" s="4">
        <v>118890.81</v>
      </c>
      <c r="I3664" t="s">
        <v>33</v>
      </c>
      <c r="J3664">
        <v>1</v>
      </c>
      <c r="K3664">
        <v>632</v>
      </c>
      <c r="L3664" t="s">
        <v>20</v>
      </c>
      <c r="M3664" t="s">
        <v>27</v>
      </c>
      <c r="N3664" t="s">
        <v>22</v>
      </c>
      <c r="O3664" s="4">
        <v>145157.97</v>
      </c>
      <c r="P3664" t="s">
        <v>28</v>
      </c>
      <c r="Q3664" t="str" cm="1">
        <f t="array" ref="Q3664">_xlfn.IFS(
O3664&lt;50000,"Low Salary (&lt;$50K)",
O3664&lt;90000,"Lower Middle ($50K-$90K)",
O3664&lt;130000,"Middle ($90K-$130K)",
O3664&lt;170000,"Upper Middle ($130K-$170K)",
O3664&gt;=170000,"High Salary (&gt;$170K)"
)</f>
        <v>Upper Middle ($130K-$170K)</v>
      </c>
      <c r="R3664" t="str" cm="1">
        <f t="array" ref="R3664">_xlfn.IFS(
G3664&lt;=2,"New Customers (0-2Y)",
G3664&lt;=5,"Growing Customers (3-5Y)",
G3664&lt;=8,"Established Customers (6-8Y)",
G3664&lt;=10,"Loyal Customers (9-10Y)"
)</f>
        <v>Growing Customers (3-5Y)</v>
      </c>
    </row>
    <row r="3665" spans="1:18" x14ac:dyDescent="0.35">
      <c r="A3665">
        <v>15602731</v>
      </c>
      <c r="B3665" t="s">
        <v>1238</v>
      </c>
      <c r="C3665" t="s">
        <v>17</v>
      </c>
      <c r="D3665" t="s">
        <v>39</v>
      </c>
      <c r="E3665">
        <v>31</v>
      </c>
      <c r="F3665" t="s">
        <v>19</v>
      </c>
      <c r="G3665">
        <v>5</v>
      </c>
      <c r="H3665" s="4">
        <v>0</v>
      </c>
      <c r="I3665" t="s">
        <v>24</v>
      </c>
      <c r="J3665">
        <v>1</v>
      </c>
      <c r="K3665">
        <v>724</v>
      </c>
      <c r="L3665" t="s">
        <v>35</v>
      </c>
      <c r="M3665" t="s">
        <v>21</v>
      </c>
      <c r="N3665" t="s">
        <v>32</v>
      </c>
      <c r="O3665" s="4">
        <v>134889.95000000001</v>
      </c>
      <c r="P3665" t="s">
        <v>23</v>
      </c>
      <c r="Q3665" t="str" cm="1">
        <f t="array" ref="Q3665">_xlfn.IFS(
O3665&lt;50000,"Low Salary (&lt;$50K)",
O3665&lt;90000,"Lower Middle ($50K-$90K)",
O3665&lt;130000,"Middle ($90K-$130K)",
O3665&lt;170000,"Upper Middle ($130K-$170K)",
O3665&gt;=170000,"High Salary (&gt;$170K)"
)</f>
        <v>Upper Middle ($130K-$170K)</v>
      </c>
      <c r="R3665" t="str" cm="1">
        <f t="array" ref="R3665">_xlfn.IFS(
G3665&lt;=2,"New Customers (0-2Y)",
G3665&lt;=5,"Growing Customers (3-5Y)",
G3665&lt;=8,"Established Customers (6-8Y)",
G3665&lt;=10,"Loyal Customers (9-10Y)"
)</f>
        <v>Growing Customers (3-5Y)</v>
      </c>
    </row>
    <row r="3666" spans="1:18" x14ac:dyDescent="0.35">
      <c r="A3666">
        <v>15794137</v>
      </c>
      <c r="B3666" t="s">
        <v>1736</v>
      </c>
      <c r="C3666" t="s">
        <v>42</v>
      </c>
      <c r="D3666" t="s">
        <v>18</v>
      </c>
      <c r="E3666">
        <v>37</v>
      </c>
      <c r="F3666" t="s">
        <v>19</v>
      </c>
      <c r="G3666">
        <v>0</v>
      </c>
      <c r="H3666" s="4">
        <v>151218.98000000001</v>
      </c>
      <c r="I3666" t="s">
        <v>33</v>
      </c>
      <c r="J3666">
        <v>1</v>
      </c>
      <c r="K3666">
        <v>751</v>
      </c>
      <c r="L3666" t="s">
        <v>35</v>
      </c>
      <c r="M3666" t="s">
        <v>21</v>
      </c>
      <c r="N3666" t="s">
        <v>22</v>
      </c>
      <c r="O3666" s="4">
        <v>109309.29</v>
      </c>
      <c r="P3666" t="s">
        <v>28</v>
      </c>
      <c r="Q3666" t="str" cm="1">
        <f t="array" ref="Q3666">_xlfn.IFS(
O3666&lt;50000,"Low Salary (&lt;$50K)",
O3666&lt;90000,"Lower Middle ($50K-$90K)",
O3666&lt;130000,"Middle ($90K-$130K)",
O3666&lt;170000,"Upper Middle ($130K-$170K)",
O3666&gt;=170000,"High Salary (&gt;$170K)"
)</f>
        <v>Middle ($90K-$130K)</v>
      </c>
      <c r="R3666" t="str" cm="1">
        <f t="array" ref="R3666">_xlfn.IFS(
G3666&lt;=2,"New Customers (0-2Y)",
G3666&lt;=5,"Growing Customers (3-5Y)",
G3666&lt;=8,"Established Customers (6-8Y)",
G3666&lt;=10,"Loyal Customers (9-10Y)"
)</f>
        <v>New Customers (0-2Y)</v>
      </c>
    </row>
    <row r="3667" spans="1:18" x14ac:dyDescent="0.35">
      <c r="A3667">
        <v>15748696</v>
      </c>
      <c r="B3667" t="s">
        <v>704</v>
      </c>
      <c r="C3667" t="s">
        <v>17</v>
      </c>
      <c r="D3667" t="s">
        <v>39</v>
      </c>
      <c r="E3667">
        <v>42</v>
      </c>
      <c r="F3667" t="s">
        <v>19</v>
      </c>
      <c r="G3667">
        <v>9</v>
      </c>
      <c r="H3667" s="4">
        <v>150507.21</v>
      </c>
      <c r="I3667" t="s">
        <v>33</v>
      </c>
      <c r="J3667">
        <v>1</v>
      </c>
      <c r="K3667">
        <v>733</v>
      </c>
      <c r="L3667" t="s">
        <v>35</v>
      </c>
      <c r="M3667" t="s">
        <v>27</v>
      </c>
      <c r="N3667" t="s">
        <v>22</v>
      </c>
      <c r="O3667" s="4">
        <v>169964.12</v>
      </c>
      <c r="P3667" t="s">
        <v>28</v>
      </c>
      <c r="Q3667" t="str" cm="1">
        <f t="array" ref="Q3667">_xlfn.IFS(
O3667&lt;50000,"Low Salary (&lt;$50K)",
O3667&lt;90000,"Lower Middle ($50K-$90K)",
O3667&lt;130000,"Middle ($90K-$130K)",
O3667&lt;170000,"Upper Middle ($130K-$170K)",
O3667&gt;=170000,"High Salary (&gt;$170K)"
)</f>
        <v>Upper Middle ($130K-$170K)</v>
      </c>
      <c r="R3667" t="str" cm="1">
        <f t="array" ref="R3667">_xlfn.IFS(
G3667&lt;=2,"New Customers (0-2Y)",
G3667&lt;=5,"Growing Customers (3-5Y)",
G3667&lt;=8,"Established Customers (6-8Y)",
G3667&lt;=10,"Loyal Customers (9-10Y)"
)</f>
        <v>Loyal Customers (9-10Y)</v>
      </c>
    </row>
    <row r="3668" spans="1:18" x14ac:dyDescent="0.35">
      <c r="A3668">
        <v>15725068</v>
      </c>
      <c r="B3668" t="s">
        <v>703</v>
      </c>
      <c r="C3668" t="s">
        <v>26</v>
      </c>
      <c r="D3668" t="s">
        <v>18</v>
      </c>
      <c r="E3668">
        <v>21</v>
      </c>
      <c r="F3668" t="s">
        <v>43</v>
      </c>
      <c r="G3668">
        <v>9</v>
      </c>
      <c r="H3668" s="4">
        <v>0</v>
      </c>
      <c r="I3668" t="s">
        <v>24</v>
      </c>
      <c r="J3668">
        <v>2</v>
      </c>
      <c r="K3668">
        <v>701</v>
      </c>
      <c r="L3668" t="s">
        <v>35</v>
      </c>
      <c r="M3668" t="s">
        <v>21</v>
      </c>
      <c r="N3668" t="s">
        <v>22</v>
      </c>
      <c r="O3668" s="4">
        <v>26327.42</v>
      </c>
      <c r="P3668" t="s">
        <v>28</v>
      </c>
      <c r="Q3668" t="str" cm="1">
        <f t="array" ref="Q3668">_xlfn.IFS(
O3668&lt;50000,"Low Salary (&lt;$50K)",
O3668&lt;90000,"Lower Middle ($50K-$90K)",
O3668&lt;130000,"Middle ($90K-$130K)",
O3668&lt;170000,"Upper Middle ($130K-$170K)",
O3668&gt;=170000,"High Salary (&gt;$170K)"
)</f>
        <v>Low Salary (&lt;$50K)</v>
      </c>
      <c r="R3668" t="str" cm="1">
        <f t="array" ref="R3668">_xlfn.IFS(
G3668&lt;=2,"New Customers (0-2Y)",
G3668&lt;=5,"Growing Customers (3-5Y)",
G3668&lt;=8,"Established Customers (6-8Y)",
G3668&lt;=10,"Loyal Customers (9-10Y)"
)</f>
        <v>Loyal Customers (9-10Y)</v>
      </c>
    </row>
    <row r="3669" spans="1:18" x14ac:dyDescent="0.35">
      <c r="A3669">
        <v>15807340</v>
      </c>
      <c r="B3669" t="s">
        <v>298</v>
      </c>
      <c r="C3669" t="s">
        <v>42</v>
      </c>
      <c r="D3669" t="s">
        <v>39</v>
      </c>
      <c r="E3669">
        <v>33</v>
      </c>
      <c r="F3669" t="s">
        <v>19</v>
      </c>
      <c r="G3669">
        <v>4</v>
      </c>
      <c r="H3669" s="4">
        <v>131023.76</v>
      </c>
      <c r="I3669" t="s">
        <v>33</v>
      </c>
      <c r="J3669">
        <v>2</v>
      </c>
      <c r="K3669">
        <v>525</v>
      </c>
      <c r="L3669" t="s">
        <v>31</v>
      </c>
      <c r="M3669" t="s">
        <v>27</v>
      </c>
      <c r="N3669" t="s">
        <v>32</v>
      </c>
      <c r="O3669" s="4">
        <v>55072.93</v>
      </c>
      <c r="P3669" t="s">
        <v>28</v>
      </c>
      <c r="Q3669" t="str" cm="1">
        <f t="array" ref="Q3669">_xlfn.IFS(
O3669&lt;50000,"Low Salary (&lt;$50K)",
O3669&lt;90000,"Lower Middle ($50K-$90K)",
O3669&lt;130000,"Middle ($90K-$130K)",
O3669&lt;170000,"Upper Middle ($130K-$170K)",
O3669&gt;=170000,"High Salary (&gt;$170K)"
)</f>
        <v>Lower Middle ($50K-$90K)</v>
      </c>
      <c r="R3669" t="str" cm="1">
        <f t="array" ref="R3669">_xlfn.IFS(
G3669&lt;=2,"New Customers (0-2Y)",
G3669&lt;=5,"Growing Customers (3-5Y)",
G3669&lt;=8,"Established Customers (6-8Y)",
G3669&lt;=10,"Loyal Customers (9-10Y)"
)</f>
        <v>Growing Customers (3-5Y)</v>
      </c>
    </row>
    <row r="3670" spans="1:18" x14ac:dyDescent="0.35">
      <c r="A3670">
        <v>15586133</v>
      </c>
      <c r="B3670" t="s">
        <v>105</v>
      </c>
      <c r="C3670" t="s">
        <v>42</v>
      </c>
      <c r="D3670" t="s">
        <v>18</v>
      </c>
      <c r="E3670">
        <v>44</v>
      </c>
      <c r="F3670" t="s">
        <v>19</v>
      </c>
      <c r="G3670">
        <v>2</v>
      </c>
      <c r="H3670" s="4">
        <v>122314.5</v>
      </c>
      <c r="I3670" t="s">
        <v>33</v>
      </c>
      <c r="J3670">
        <v>1</v>
      </c>
      <c r="K3670">
        <v>666</v>
      </c>
      <c r="L3670" t="s">
        <v>35</v>
      </c>
      <c r="M3670" t="s">
        <v>27</v>
      </c>
      <c r="N3670" t="s">
        <v>32</v>
      </c>
      <c r="O3670" s="4">
        <v>68574.880000000005</v>
      </c>
      <c r="P3670" t="s">
        <v>23</v>
      </c>
      <c r="Q3670" t="str" cm="1">
        <f t="array" ref="Q3670">_xlfn.IFS(
O3670&lt;50000,"Low Salary (&lt;$50K)",
O3670&lt;90000,"Lower Middle ($50K-$90K)",
O3670&lt;130000,"Middle ($90K-$130K)",
O3670&lt;170000,"Upper Middle ($130K-$170K)",
O3670&gt;=170000,"High Salary (&gt;$170K)"
)</f>
        <v>Lower Middle ($50K-$90K)</v>
      </c>
      <c r="R3670" t="str" cm="1">
        <f t="array" ref="R3670">_xlfn.IFS(
G3670&lt;=2,"New Customers (0-2Y)",
G3670&lt;=5,"Growing Customers (3-5Y)",
G3670&lt;=8,"Established Customers (6-8Y)",
G3670&lt;=10,"Loyal Customers (9-10Y)"
)</f>
        <v>New Customers (0-2Y)</v>
      </c>
    </row>
    <row r="3671" spans="1:18" x14ac:dyDescent="0.35">
      <c r="A3671">
        <v>15576185</v>
      </c>
      <c r="B3671" t="s">
        <v>760</v>
      </c>
      <c r="C3671" t="s">
        <v>17</v>
      </c>
      <c r="D3671" t="s">
        <v>39</v>
      </c>
      <c r="E3671">
        <v>29</v>
      </c>
      <c r="F3671" t="s">
        <v>43</v>
      </c>
      <c r="G3671">
        <v>2</v>
      </c>
      <c r="H3671" s="4">
        <v>0</v>
      </c>
      <c r="I3671" t="s">
        <v>24</v>
      </c>
      <c r="J3671">
        <v>2</v>
      </c>
      <c r="K3671">
        <v>653</v>
      </c>
      <c r="L3671" t="s">
        <v>20</v>
      </c>
      <c r="M3671" t="s">
        <v>21</v>
      </c>
      <c r="N3671" t="s">
        <v>22</v>
      </c>
      <c r="O3671" s="4">
        <v>41671.81</v>
      </c>
      <c r="P3671" t="s">
        <v>28</v>
      </c>
      <c r="Q3671" t="str" cm="1">
        <f t="array" ref="Q3671">_xlfn.IFS(
O3671&lt;50000,"Low Salary (&lt;$50K)",
O3671&lt;90000,"Lower Middle ($50K-$90K)",
O3671&lt;130000,"Middle ($90K-$130K)",
O3671&lt;170000,"Upper Middle ($130K-$170K)",
O3671&gt;=170000,"High Salary (&gt;$170K)"
)</f>
        <v>Low Salary (&lt;$50K)</v>
      </c>
      <c r="R3671" t="str" cm="1">
        <f t="array" ref="R3671">_xlfn.IFS(
G3671&lt;=2,"New Customers (0-2Y)",
G3671&lt;=5,"Growing Customers (3-5Y)",
G3671&lt;=8,"Established Customers (6-8Y)",
G3671&lt;=10,"Loyal Customers (9-10Y)"
)</f>
        <v>New Customers (0-2Y)</v>
      </c>
    </row>
    <row r="3672" spans="1:18" x14ac:dyDescent="0.35">
      <c r="A3672">
        <v>15660809</v>
      </c>
      <c r="B3672" t="s">
        <v>1746</v>
      </c>
      <c r="C3672" t="s">
        <v>17</v>
      </c>
      <c r="D3672" t="s">
        <v>39</v>
      </c>
      <c r="E3672">
        <v>28</v>
      </c>
      <c r="F3672" t="s">
        <v>43</v>
      </c>
      <c r="G3672">
        <v>4</v>
      </c>
      <c r="H3672" s="4">
        <v>0</v>
      </c>
      <c r="I3672" t="s">
        <v>24</v>
      </c>
      <c r="J3672">
        <v>2</v>
      </c>
      <c r="K3672">
        <v>850</v>
      </c>
      <c r="L3672" t="s">
        <v>37</v>
      </c>
      <c r="M3672" t="s">
        <v>21</v>
      </c>
      <c r="N3672" t="s">
        <v>22</v>
      </c>
      <c r="O3672" s="4">
        <v>12409.01</v>
      </c>
      <c r="P3672" t="s">
        <v>28</v>
      </c>
      <c r="Q3672" t="str" cm="1">
        <f t="array" ref="Q3672">_xlfn.IFS(
O3672&lt;50000,"Low Salary (&lt;$50K)",
O3672&lt;90000,"Lower Middle ($50K-$90K)",
O3672&lt;130000,"Middle ($90K-$130K)",
O3672&lt;170000,"Upper Middle ($130K-$170K)",
O3672&gt;=170000,"High Salary (&gt;$170K)"
)</f>
        <v>Low Salary (&lt;$50K)</v>
      </c>
      <c r="R3672" t="str" cm="1">
        <f t="array" ref="R3672">_xlfn.IFS(
G3672&lt;=2,"New Customers (0-2Y)",
G3672&lt;=5,"Growing Customers (3-5Y)",
G3672&lt;=8,"Established Customers (6-8Y)",
G3672&lt;=10,"Loyal Customers (9-10Y)"
)</f>
        <v>Growing Customers (3-5Y)</v>
      </c>
    </row>
    <row r="3673" spans="1:18" x14ac:dyDescent="0.35">
      <c r="A3673">
        <v>15616666</v>
      </c>
      <c r="B3673" t="s">
        <v>987</v>
      </c>
      <c r="C3673" t="s">
        <v>42</v>
      </c>
      <c r="D3673" t="s">
        <v>18</v>
      </c>
      <c r="E3673">
        <v>52</v>
      </c>
      <c r="F3673" t="s">
        <v>19</v>
      </c>
      <c r="G3673">
        <v>6</v>
      </c>
      <c r="H3673" s="4">
        <v>111739.4</v>
      </c>
      <c r="I3673" t="s">
        <v>33</v>
      </c>
      <c r="J3673">
        <v>2</v>
      </c>
      <c r="K3673">
        <v>646</v>
      </c>
      <c r="L3673" t="s">
        <v>20</v>
      </c>
      <c r="M3673" t="s">
        <v>27</v>
      </c>
      <c r="N3673" t="s">
        <v>22</v>
      </c>
      <c r="O3673" s="4">
        <v>68367.179999999993</v>
      </c>
      <c r="P3673" t="s">
        <v>28</v>
      </c>
      <c r="Q3673" t="str" cm="1">
        <f t="array" ref="Q3673">_xlfn.IFS(
O3673&lt;50000,"Low Salary (&lt;$50K)",
O3673&lt;90000,"Lower Middle ($50K-$90K)",
O3673&lt;130000,"Middle ($90K-$130K)",
O3673&lt;170000,"Upper Middle ($130K-$170K)",
O3673&gt;=170000,"High Salary (&gt;$170K)"
)</f>
        <v>Lower Middle ($50K-$90K)</v>
      </c>
      <c r="R3673" t="str" cm="1">
        <f t="array" ref="R3673">_xlfn.IFS(
G3673&lt;=2,"New Customers (0-2Y)",
G3673&lt;=5,"Growing Customers (3-5Y)",
G3673&lt;=8,"Established Customers (6-8Y)",
G3673&lt;=10,"Loyal Customers (9-10Y)"
)</f>
        <v>Established Customers (6-8Y)</v>
      </c>
    </row>
    <row r="3674" spans="1:18" x14ac:dyDescent="0.35">
      <c r="A3674">
        <v>15706904</v>
      </c>
      <c r="B3674" t="s">
        <v>318</v>
      </c>
      <c r="C3674" t="s">
        <v>17</v>
      </c>
      <c r="D3674" t="s">
        <v>39</v>
      </c>
      <c r="E3674">
        <v>43</v>
      </c>
      <c r="F3674" t="s">
        <v>19</v>
      </c>
      <c r="G3674">
        <v>6</v>
      </c>
      <c r="H3674" s="4">
        <v>113882.31</v>
      </c>
      <c r="I3674" t="s">
        <v>33</v>
      </c>
      <c r="J3674">
        <v>1</v>
      </c>
      <c r="K3674">
        <v>750</v>
      </c>
      <c r="L3674" t="s">
        <v>35</v>
      </c>
      <c r="M3674" t="s">
        <v>21</v>
      </c>
      <c r="N3674" t="s">
        <v>22</v>
      </c>
      <c r="O3674" s="4">
        <v>74564.41</v>
      </c>
      <c r="P3674" t="s">
        <v>28</v>
      </c>
      <c r="Q3674" t="str" cm="1">
        <f t="array" ref="Q3674">_xlfn.IFS(
O3674&lt;50000,"Low Salary (&lt;$50K)",
O3674&lt;90000,"Lower Middle ($50K-$90K)",
O3674&lt;130000,"Middle ($90K-$130K)",
O3674&lt;170000,"Upper Middle ($130K-$170K)",
O3674&gt;=170000,"High Salary (&gt;$170K)"
)</f>
        <v>Lower Middle ($50K-$90K)</v>
      </c>
      <c r="R3674" t="str" cm="1">
        <f t="array" ref="R3674">_xlfn.IFS(
G3674&lt;=2,"New Customers (0-2Y)",
G3674&lt;=5,"Growing Customers (3-5Y)",
G3674&lt;=8,"Established Customers (6-8Y)",
G3674&lt;=10,"Loyal Customers (9-10Y)"
)</f>
        <v>Established Customers (6-8Y)</v>
      </c>
    </row>
    <row r="3675" spans="1:18" x14ac:dyDescent="0.35">
      <c r="A3675">
        <v>15606915</v>
      </c>
      <c r="B3675" t="s">
        <v>411</v>
      </c>
      <c r="C3675" t="s">
        <v>17</v>
      </c>
      <c r="D3675" t="s">
        <v>39</v>
      </c>
      <c r="E3675">
        <v>24</v>
      </c>
      <c r="F3675" t="s">
        <v>43</v>
      </c>
      <c r="G3675">
        <v>7</v>
      </c>
      <c r="H3675" s="4">
        <v>98148.61</v>
      </c>
      <c r="I3675" t="s">
        <v>29</v>
      </c>
      <c r="J3675">
        <v>1</v>
      </c>
      <c r="K3675">
        <v>764</v>
      </c>
      <c r="L3675" t="s">
        <v>35</v>
      </c>
      <c r="M3675" t="s">
        <v>21</v>
      </c>
      <c r="N3675" t="s">
        <v>32</v>
      </c>
      <c r="O3675" s="4">
        <v>26843.759999999998</v>
      </c>
      <c r="P3675" t="s">
        <v>28</v>
      </c>
      <c r="Q3675" t="str" cm="1">
        <f t="array" ref="Q3675">_xlfn.IFS(
O3675&lt;50000,"Low Salary (&lt;$50K)",
O3675&lt;90000,"Lower Middle ($50K-$90K)",
O3675&lt;130000,"Middle ($90K-$130K)",
O3675&lt;170000,"Upper Middle ($130K-$170K)",
O3675&gt;=170000,"High Salary (&gt;$170K)"
)</f>
        <v>Low Salary (&lt;$50K)</v>
      </c>
      <c r="R3675" t="str" cm="1">
        <f t="array" ref="R3675">_xlfn.IFS(
G3675&lt;=2,"New Customers (0-2Y)",
G3675&lt;=5,"Growing Customers (3-5Y)",
G3675&lt;=8,"Established Customers (6-8Y)",
G3675&lt;=10,"Loyal Customers (9-10Y)"
)</f>
        <v>Established Customers (6-8Y)</v>
      </c>
    </row>
    <row r="3676" spans="1:18" x14ac:dyDescent="0.35">
      <c r="A3676">
        <v>15749693</v>
      </c>
      <c r="B3676" t="s">
        <v>1747</v>
      </c>
      <c r="C3676" t="s">
        <v>17</v>
      </c>
      <c r="D3676" t="s">
        <v>18</v>
      </c>
      <c r="E3676">
        <v>32</v>
      </c>
      <c r="F3676" t="s">
        <v>19</v>
      </c>
      <c r="G3676">
        <v>9</v>
      </c>
      <c r="H3676" s="4">
        <v>0</v>
      </c>
      <c r="I3676" t="s">
        <v>24</v>
      </c>
      <c r="J3676">
        <v>2</v>
      </c>
      <c r="K3676">
        <v>658</v>
      </c>
      <c r="L3676" t="s">
        <v>20</v>
      </c>
      <c r="M3676" t="s">
        <v>21</v>
      </c>
      <c r="N3676" t="s">
        <v>32</v>
      </c>
      <c r="O3676" s="4">
        <v>156774.75</v>
      </c>
      <c r="P3676" t="s">
        <v>28</v>
      </c>
      <c r="Q3676" t="str" cm="1">
        <f t="array" ref="Q3676">_xlfn.IFS(
O3676&lt;50000,"Low Salary (&lt;$50K)",
O3676&lt;90000,"Lower Middle ($50K-$90K)",
O3676&lt;130000,"Middle ($90K-$130K)",
O3676&lt;170000,"Upper Middle ($130K-$170K)",
O3676&gt;=170000,"High Salary (&gt;$170K)"
)</f>
        <v>Upper Middle ($130K-$170K)</v>
      </c>
      <c r="R3676" t="str" cm="1">
        <f t="array" ref="R3676">_xlfn.IFS(
G3676&lt;=2,"New Customers (0-2Y)",
G3676&lt;=5,"Growing Customers (3-5Y)",
G3676&lt;=8,"Established Customers (6-8Y)",
G3676&lt;=10,"Loyal Customers (9-10Y)"
)</f>
        <v>Loyal Customers (9-10Y)</v>
      </c>
    </row>
    <row r="3677" spans="1:18" x14ac:dyDescent="0.35">
      <c r="A3677">
        <v>15791743</v>
      </c>
      <c r="B3677" t="s">
        <v>1748</v>
      </c>
      <c r="C3677" t="s">
        <v>17</v>
      </c>
      <c r="D3677" t="s">
        <v>39</v>
      </c>
      <c r="E3677">
        <v>32</v>
      </c>
      <c r="F3677" t="s">
        <v>19</v>
      </c>
      <c r="G3677">
        <v>1</v>
      </c>
      <c r="H3677" s="4">
        <v>59271.82</v>
      </c>
      <c r="I3677" t="s">
        <v>29</v>
      </c>
      <c r="J3677">
        <v>1</v>
      </c>
      <c r="K3677">
        <v>727</v>
      </c>
      <c r="L3677" t="s">
        <v>35</v>
      </c>
      <c r="M3677" t="s">
        <v>21</v>
      </c>
      <c r="N3677" t="s">
        <v>22</v>
      </c>
      <c r="O3677" s="4">
        <v>46019.43</v>
      </c>
      <c r="P3677" t="s">
        <v>28</v>
      </c>
      <c r="Q3677" t="str" cm="1">
        <f t="array" ref="Q3677">_xlfn.IFS(
O3677&lt;50000,"Low Salary (&lt;$50K)",
O3677&lt;90000,"Lower Middle ($50K-$90K)",
O3677&lt;130000,"Middle ($90K-$130K)",
O3677&lt;170000,"Upper Middle ($130K-$170K)",
O3677&gt;=170000,"High Salary (&gt;$170K)"
)</f>
        <v>Low Salary (&lt;$50K)</v>
      </c>
      <c r="R3677" t="str" cm="1">
        <f t="array" ref="R3677">_xlfn.IFS(
G3677&lt;=2,"New Customers (0-2Y)",
G3677&lt;=5,"Growing Customers (3-5Y)",
G3677&lt;=8,"Established Customers (6-8Y)",
G3677&lt;=10,"Loyal Customers (9-10Y)"
)</f>
        <v>New Customers (0-2Y)</v>
      </c>
    </row>
    <row r="3678" spans="1:18" x14ac:dyDescent="0.35">
      <c r="A3678">
        <v>15796480</v>
      </c>
      <c r="B3678" t="s">
        <v>989</v>
      </c>
      <c r="C3678" t="s">
        <v>17</v>
      </c>
      <c r="D3678" t="s">
        <v>18</v>
      </c>
      <c r="E3678">
        <v>31</v>
      </c>
      <c r="F3678" t="s">
        <v>19</v>
      </c>
      <c r="G3678">
        <v>2</v>
      </c>
      <c r="H3678" s="4">
        <v>0</v>
      </c>
      <c r="I3678" t="s">
        <v>24</v>
      </c>
      <c r="J3678">
        <v>2</v>
      </c>
      <c r="K3678">
        <v>687</v>
      </c>
      <c r="L3678" t="s">
        <v>35</v>
      </c>
      <c r="M3678" t="s">
        <v>27</v>
      </c>
      <c r="N3678" t="s">
        <v>22</v>
      </c>
      <c r="O3678" s="4">
        <v>145411.39000000001</v>
      </c>
      <c r="P3678" t="s">
        <v>28</v>
      </c>
      <c r="Q3678" t="str" cm="1">
        <f t="array" ref="Q3678">_xlfn.IFS(
O3678&lt;50000,"Low Salary (&lt;$50K)",
O3678&lt;90000,"Lower Middle ($50K-$90K)",
O3678&lt;130000,"Middle ($90K-$130K)",
O3678&lt;170000,"Upper Middle ($130K-$170K)",
O3678&gt;=170000,"High Salary (&gt;$170K)"
)</f>
        <v>Upper Middle ($130K-$170K)</v>
      </c>
      <c r="R3678" t="str" cm="1">
        <f t="array" ref="R3678">_xlfn.IFS(
G3678&lt;=2,"New Customers (0-2Y)",
G3678&lt;=5,"Growing Customers (3-5Y)",
G3678&lt;=8,"Established Customers (6-8Y)",
G3678&lt;=10,"Loyal Customers (9-10Y)"
)</f>
        <v>New Customers (0-2Y)</v>
      </c>
    </row>
    <row r="3679" spans="1:18" x14ac:dyDescent="0.35">
      <c r="A3679">
        <v>15790442</v>
      </c>
      <c r="B3679" t="s">
        <v>715</v>
      </c>
      <c r="C3679" t="s">
        <v>26</v>
      </c>
      <c r="D3679" t="s">
        <v>39</v>
      </c>
      <c r="E3679">
        <v>33</v>
      </c>
      <c r="F3679" t="s">
        <v>19</v>
      </c>
      <c r="G3679">
        <v>2</v>
      </c>
      <c r="H3679" s="4">
        <v>0</v>
      </c>
      <c r="I3679" t="s">
        <v>24</v>
      </c>
      <c r="J3679">
        <v>2</v>
      </c>
      <c r="K3679">
        <v>631</v>
      </c>
      <c r="L3679" t="s">
        <v>20</v>
      </c>
      <c r="M3679" t="s">
        <v>21</v>
      </c>
      <c r="N3679" t="s">
        <v>22</v>
      </c>
      <c r="O3679" s="4">
        <v>158268.84</v>
      </c>
      <c r="P3679" t="s">
        <v>28</v>
      </c>
      <c r="Q3679" t="str" cm="1">
        <f t="array" ref="Q3679">_xlfn.IFS(
O3679&lt;50000,"Low Salary (&lt;$50K)",
O3679&lt;90000,"Lower Middle ($50K-$90K)",
O3679&lt;130000,"Middle ($90K-$130K)",
O3679&lt;170000,"Upper Middle ($130K-$170K)",
O3679&gt;=170000,"High Salary (&gt;$170K)"
)</f>
        <v>Upper Middle ($130K-$170K)</v>
      </c>
      <c r="R3679" t="str" cm="1">
        <f t="array" ref="R3679">_xlfn.IFS(
G3679&lt;=2,"New Customers (0-2Y)",
G3679&lt;=5,"Growing Customers (3-5Y)",
G3679&lt;=8,"Established Customers (6-8Y)",
G3679&lt;=10,"Loyal Customers (9-10Y)"
)</f>
        <v>New Customers (0-2Y)</v>
      </c>
    </row>
    <row r="3680" spans="1:18" x14ac:dyDescent="0.35">
      <c r="A3680">
        <v>15609458</v>
      </c>
      <c r="B3680" t="s">
        <v>1019</v>
      </c>
      <c r="C3680" t="s">
        <v>17</v>
      </c>
      <c r="D3680" t="s">
        <v>39</v>
      </c>
      <c r="E3680">
        <v>30</v>
      </c>
      <c r="F3680" t="s">
        <v>19</v>
      </c>
      <c r="G3680">
        <v>10</v>
      </c>
      <c r="H3680" s="4">
        <v>69413.440000000002</v>
      </c>
      <c r="I3680" t="s">
        <v>29</v>
      </c>
      <c r="J3680">
        <v>1</v>
      </c>
      <c r="K3680">
        <v>797</v>
      </c>
      <c r="L3680" t="s">
        <v>37</v>
      </c>
      <c r="M3680" t="s">
        <v>21</v>
      </c>
      <c r="N3680" t="s">
        <v>22</v>
      </c>
      <c r="O3680" s="4">
        <v>74637.570000000007</v>
      </c>
      <c r="P3680" t="s">
        <v>28</v>
      </c>
      <c r="Q3680" t="str" cm="1">
        <f t="array" ref="Q3680">_xlfn.IFS(
O3680&lt;50000,"Low Salary (&lt;$50K)",
O3680&lt;90000,"Lower Middle ($50K-$90K)",
O3680&lt;130000,"Middle ($90K-$130K)",
O3680&lt;170000,"Upper Middle ($130K-$170K)",
O3680&gt;=170000,"High Salary (&gt;$170K)"
)</f>
        <v>Lower Middle ($50K-$90K)</v>
      </c>
      <c r="R3680" t="str" cm="1">
        <f t="array" ref="R3680">_xlfn.IFS(
G3680&lt;=2,"New Customers (0-2Y)",
G3680&lt;=5,"Growing Customers (3-5Y)",
G3680&lt;=8,"Established Customers (6-8Y)",
G3680&lt;=10,"Loyal Customers (9-10Y)"
)</f>
        <v>Loyal Customers (9-10Y)</v>
      </c>
    </row>
    <row r="3681" spans="1:18" x14ac:dyDescent="0.35">
      <c r="A3681">
        <v>15593897</v>
      </c>
      <c r="B3681" t="s">
        <v>407</v>
      </c>
      <c r="C3681" t="s">
        <v>26</v>
      </c>
      <c r="D3681" t="s">
        <v>39</v>
      </c>
      <c r="E3681">
        <v>25</v>
      </c>
      <c r="F3681" t="s">
        <v>43</v>
      </c>
      <c r="G3681">
        <v>7</v>
      </c>
      <c r="H3681" s="4">
        <v>160599.06</v>
      </c>
      <c r="I3681" t="s">
        <v>33</v>
      </c>
      <c r="J3681">
        <v>2</v>
      </c>
      <c r="K3681">
        <v>650</v>
      </c>
      <c r="L3681" t="s">
        <v>20</v>
      </c>
      <c r="M3681" t="s">
        <v>21</v>
      </c>
      <c r="N3681" t="s">
        <v>22</v>
      </c>
      <c r="O3681" s="4">
        <v>28391.52</v>
      </c>
      <c r="P3681" t="s">
        <v>28</v>
      </c>
      <c r="Q3681" t="str" cm="1">
        <f t="array" ref="Q3681">_xlfn.IFS(
O3681&lt;50000,"Low Salary (&lt;$50K)",
O3681&lt;90000,"Lower Middle ($50K-$90K)",
O3681&lt;130000,"Middle ($90K-$130K)",
O3681&lt;170000,"Upper Middle ($130K-$170K)",
O3681&gt;=170000,"High Salary (&gt;$170K)"
)</f>
        <v>Low Salary (&lt;$50K)</v>
      </c>
      <c r="R3681" t="str" cm="1">
        <f t="array" ref="R3681">_xlfn.IFS(
G3681&lt;=2,"New Customers (0-2Y)",
G3681&lt;=5,"Growing Customers (3-5Y)",
G3681&lt;=8,"Established Customers (6-8Y)",
G3681&lt;=10,"Loyal Customers (9-10Y)"
)</f>
        <v>Established Customers (6-8Y)</v>
      </c>
    </row>
    <row r="3682" spans="1:18" x14ac:dyDescent="0.35">
      <c r="A3682">
        <v>15604576</v>
      </c>
      <c r="B3682" t="s">
        <v>1749</v>
      </c>
      <c r="C3682" t="s">
        <v>26</v>
      </c>
      <c r="D3682" t="s">
        <v>39</v>
      </c>
      <c r="E3682">
        <v>22</v>
      </c>
      <c r="F3682" t="s">
        <v>43</v>
      </c>
      <c r="G3682">
        <v>3</v>
      </c>
      <c r="H3682" s="4">
        <v>0</v>
      </c>
      <c r="I3682" t="s">
        <v>24</v>
      </c>
      <c r="J3682">
        <v>1</v>
      </c>
      <c r="K3682">
        <v>850</v>
      </c>
      <c r="L3682" t="s">
        <v>37</v>
      </c>
      <c r="M3682" t="s">
        <v>21</v>
      </c>
      <c r="N3682" t="s">
        <v>22</v>
      </c>
      <c r="O3682" s="4">
        <v>144385.54</v>
      </c>
      <c r="P3682" t="s">
        <v>28</v>
      </c>
      <c r="Q3682" t="str" cm="1">
        <f t="array" ref="Q3682">_xlfn.IFS(
O3682&lt;50000,"Low Salary (&lt;$50K)",
O3682&lt;90000,"Lower Middle ($50K-$90K)",
O3682&lt;130000,"Middle ($90K-$130K)",
O3682&lt;170000,"Upper Middle ($130K-$170K)",
O3682&gt;=170000,"High Salary (&gt;$170K)"
)</f>
        <v>Upper Middle ($130K-$170K)</v>
      </c>
      <c r="R3682" t="str" cm="1">
        <f t="array" ref="R3682">_xlfn.IFS(
G3682&lt;=2,"New Customers (0-2Y)",
G3682&lt;=5,"Growing Customers (3-5Y)",
G3682&lt;=8,"Established Customers (6-8Y)",
G3682&lt;=10,"Loyal Customers (9-10Y)"
)</f>
        <v>Growing Customers (3-5Y)</v>
      </c>
    </row>
    <row r="3683" spans="1:18" x14ac:dyDescent="0.35">
      <c r="A3683">
        <v>15666270</v>
      </c>
      <c r="B3683" t="s">
        <v>952</v>
      </c>
      <c r="C3683" t="s">
        <v>17</v>
      </c>
      <c r="D3683" t="s">
        <v>18</v>
      </c>
      <c r="E3683">
        <v>40</v>
      </c>
      <c r="F3683" t="s">
        <v>19</v>
      </c>
      <c r="G3683">
        <v>2</v>
      </c>
      <c r="H3683" s="4">
        <v>147803.48000000001</v>
      </c>
      <c r="I3683" t="s">
        <v>33</v>
      </c>
      <c r="J3683">
        <v>1</v>
      </c>
      <c r="K3683">
        <v>676</v>
      </c>
      <c r="L3683" t="s">
        <v>35</v>
      </c>
      <c r="M3683" t="s">
        <v>21</v>
      </c>
      <c r="N3683" t="s">
        <v>32</v>
      </c>
      <c r="O3683" s="4">
        <v>95181.06</v>
      </c>
      <c r="P3683" t="s">
        <v>23</v>
      </c>
      <c r="Q3683" t="str" cm="1">
        <f t="array" ref="Q3683">_xlfn.IFS(
O3683&lt;50000,"Low Salary (&lt;$50K)",
O3683&lt;90000,"Lower Middle ($50K-$90K)",
O3683&lt;130000,"Middle ($90K-$130K)",
O3683&lt;170000,"Upper Middle ($130K-$170K)",
O3683&gt;=170000,"High Salary (&gt;$170K)"
)</f>
        <v>Middle ($90K-$130K)</v>
      </c>
      <c r="R3683" t="str" cm="1">
        <f t="array" ref="R3683">_xlfn.IFS(
G3683&lt;=2,"New Customers (0-2Y)",
G3683&lt;=5,"Growing Customers (3-5Y)",
G3683&lt;=8,"Established Customers (6-8Y)",
G3683&lt;=10,"Loyal Customers (9-10Y)"
)</f>
        <v>New Customers (0-2Y)</v>
      </c>
    </row>
    <row r="3684" spans="1:18" x14ac:dyDescent="0.35">
      <c r="A3684">
        <v>15572626</v>
      </c>
      <c r="B3684" t="s">
        <v>493</v>
      </c>
      <c r="C3684" t="s">
        <v>26</v>
      </c>
      <c r="D3684" t="s">
        <v>39</v>
      </c>
      <c r="E3684">
        <v>44</v>
      </c>
      <c r="F3684" t="s">
        <v>19</v>
      </c>
      <c r="G3684">
        <v>8</v>
      </c>
      <c r="H3684" s="4">
        <v>0</v>
      </c>
      <c r="I3684" t="s">
        <v>24</v>
      </c>
      <c r="J3684">
        <v>2</v>
      </c>
      <c r="K3684">
        <v>620</v>
      </c>
      <c r="L3684" t="s">
        <v>20</v>
      </c>
      <c r="M3684" t="s">
        <v>21</v>
      </c>
      <c r="N3684" t="s">
        <v>22</v>
      </c>
      <c r="O3684" s="4">
        <v>15627.51</v>
      </c>
      <c r="P3684" t="s">
        <v>28</v>
      </c>
      <c r="Q3684" t="str" cm="1">
        <f t="array" ref="Q3684">_xlfn.IFS(
O3684&lt;50000,"Low Salary (&lt;$50K)",
O3684&lt;90000,"Lower Middle ($50K-$90K)",
O3684&lt;130000,"Middle ($90K-$130K)",
O3684&lt;170000,"Upper Middle ($130K-$170K)",
O3684&gt;=170000,"High Salary (&gt;$170K)"
)</f>
        <v>Low Salary (&lt;$50K)</v>
      </c>
      <c r="R3684" t="str" cm="1">
        <f t="array" ref="R3684">_xlfn.IFS(
G3684&lt;=2,"New Customers (0-2Y)",
G3684&lt;=5,"Growing Customers (3-5Y)",
G3684&lt;=8,"Established Customers (6-8Y)",
G3684&lt;=10,"Loyal Customers (9-10Y)"
)</f>
        <v>Established Customers (6-8Y)</v>
      </c>
    </row>
    <row r="3685" spans="1:18" x14ac:dyDescent="0.35">
      <c r="A3685">
        <v>15727197</v>
      </c>
      <c r="B3685" t="s">
        <v>194</v>
      </c>
      <c r="C3685" t="s">
        <v>17</v>
      </c>
      <c r="D3685" t="s">
        <v>18</v>
      </c>
      <c r="E3685">
        <v>52</v>
      </c>
      <c r="F3685" t="s">
        <v>19</v>
      </c>
      <c r="G3685">
        <v>9</v>
      </c>
      <c r="H3685" s="4">
        <v>170228.59</v>
      </c>
      <c r="I3685" t="s">
        <v>33</v>
      </c>
      <c r="J3685">
        <v>2</v>
      </c>
      <c r="K3685">
        <v>576</v>
      </c>
      <c r="L3685" t="s">
        <v>31</v>
      </c>
      <c r="M3685" t="s">
        <v>27</v>
      </c>
      <c r="N3685" t="s">
        <v>32</v>
      </c>
      <c r="O3685" s="4">
        <v>148477.57</v>
      </c>
      <c r="P3685" t="s">
        <v>23</v>
      </c>
      <c r="Q3685" t="str" cm="1">
        <f t="array" ref="Q3685">_xlfn.IFS(
O3685&lt;50000,"Low Salary (&lt;$50K)",
O3685&lt;90000,"Lower Middle ($50K-$90K)",
O3685&lt;130000,"Middle ($90K-$130K)",
O3685&lt;170000,"Upper Middle ($130K-$170K)",
O3685&gt;=170000,"High Salary (&gt;$170K)"
)</f>
        <v>Upper Middle ($130K-$170K)</v>
      </c>
      <c r="R3685" t="str" cm="1">
        <f t="array" ref="R3685">_xlfn.IFS(
G3685&lt;=2,"New Customers (0-2Y)",
G3685&lt;=5,"Growing Customers (3-5Y)",
G3685&lt;=8,"Established Customers (6-8Y)",
G3685&lt;=10,"Loyal Customers (9-10Y)"
)</f>
        <v>Loyal Customers (9-10Y)</v>
      </c>
    </row>
    <row r="3686" spans="1:18" x14ac:dyDescent="0.35">
      <c r="A3686">
        <v>15714006</v>
      </c>
      <c r="B3686" t="s">
        <v>1477</v>
      </c>
      <c r="C3686" t="s">
        <v>17</v>
      </c>
      <c r="D3686" t="s">
        <v>18</v>
      </c>
      <c r="E3686">
        <v>35</v>
      </c>
      <c r="F3686" t="s">
        <v>19</v>
      </c>
      <c r="G3686">
        <v>2</v>
      </c>
      <c r="H3686" s="4">
        <v>133111.73000000001</v>
      </c>
      <c r="I3686" t="s">
        <v>33</v>
      </c>
      <c r="J3686">
        <v>1</v>
      </c>
      <c r="K3686">
        <v>482</v>
      </c>
      <c r="L3686" t="s">
        <v>44</v>
      </c>
      <c r="M3686" t="s">
        <v>27</v>
      </c>
      <c r="N3686" t="s">
        <v>22</v>
      </c>
      <c r="O3686" s="4">
        <v>79957.95</v>
      </c>
      <c r="P3686" t="s">
        <v>28</v>
      </c>
      <c r="Q3686" t="str" cm="1">
        <f t="array" ref="Q3686">_xlfn.IFS(
O3686&lt;50000,"Low Salary (&lt;$50K)",
O3686&lt;90000,"Lower Middle ($50K-$90K)",
O3686&lt;130000,"Middle ($90K-$130K)",
O3686&lt;170000,"Upper Middle ($130K-$170K)",
O3686&gt;=170000,"High Salary (&gt;$170K)"
)</f>
        <v>Lower Middle ($50K-$90K)</v>
      </c>
      <c r="R3686" t="str" cm="1">
        <f t="array" ref="R3686">_xlfn.IFS(
G3686&lt;=2,"New Customers (0-2Y)",
G3686&lt;=5,"Growing Customers (3-5Y)",
G3686&lt;=8,"Established Customers (6-8Y)",
G3686&lt;=10,"Loyal Customers (9-10Y)"
)</f>
        <v>New Customers (0-2Y)</v>
      </c>
    </row>
    <row r="3687" spans="1:18" x14ac:dyDescent="0.35">
      <c r="A3687">
        <v>15642137</v>
      </c>
      <c r="B3687" t="s">
        <v>1118</v>
      </c>
      <c r="C3687" t="s">
        <v>26</v>
      </c>
      <c r="D3687" t="s">
        <v>18</v>
      </c>
      <c r="E3687">
        <v>39</v>
      </c>
      <c r="F3687" t="s">
        <v>19</v>
      </c>
      <c r="G3687">
        <v>5</v>
      </c>
      <c r="H3687" s="4">
        <v>0</v>
      </c>
      <c r="I3687" t="s">
        <v>24</v>
      </c>
      <c r="J3687">
        <v>2</v>
      </c>
      <c r="K3687">
        <v>695</v>
      </c>
      <c r="L3687" t="s">
        <v>35</v>
      </c>
      <c r="M3687" t="s">
        <v>27</v>
      </c>
      <c r="N3687" t="s">
        <v>32</v>
      </c>
      <c r="O3687" s="4">
        <v>102763.69</v>
      </c>
      <c r="P3687" t="s">
        <v>28</v>
      </c>
      <c r="Q3687" t="str" cm="1">
        <f t="array" ref="Q3687">_xlfn.IFS(
O3687&lt;50000,"Low Salary (&lt;$50K)",
O3687&lt;90000,"Lower Middle ($50K-$90K)",
O3687&lt;130000,"Middle ($90K-$130K)",
O3687&lt;170000,"Upper Middle ($130K-$170K)",
O3687&gt;=170000,"High Salary (&gt;$170K)"
)</f>
        <v>Middle ($90K-$130K)</v>
      </c>
      <c r="R3687" t="str" cm="1">
        <f t="array" ref="R3687">_xlfn.IFS(
G3687&lt;=2,"New Customers (0-2Y)",
G3687&lt;=5,"Growing Customers (3-5Y)",
G3687&lt;=8,"Established Customers (6-8Y)",
G3687&lt;=10,"Loyal Customers (9-10Y)"
)</f>
        <v>Growing Customers (3-5Y)</v>
      </c>
    </row>
    <row r="3688" spans="1:18" x14ac:dyDescent="0.35">
      <c r="A3688">
        <v>15665327</v>
      </c>
      <c r="B3688" t="s">
        <v>245</v>
      </c>
      <c r="C3688" t="s">
        <v>17</v>
      </c>
      <c r="D3688" t="s">
        <v>39</v>
      </c>
      <c r="E3688">
        <v>18</v>
      </c>
      <c r="F3688" t="s">
        <v>43</v>
      </c>
      <c r="G3688">
        <v>2</v>
      </c>
      <c r="H3688" s="4">
        <v>176139.5</v>
      </c>
      <c r="I3688" t="s">
        <v>33</v>
      </c>
      <c r="J3688">
        <v>2</v>
      </c>
      <c r="K3688">
        <v>706</v>
      </c>
      <c r="L3688" t="s">
        <v>35</v>
      </c>
      <c r="M3688" t="s">
        <v>21</v>
      </c>
      <c r="N3688" t="s">
        <v>32</v>
      </c>
      <c r="O3688" s="4">
        <v>129654.22</v>
      </c>
      <c r="P3688" t="s">
        <v>28</v>
      </c>
      <c r="Q3688" t="str" cm="1">
        <f t="array" ref="Q3688">_xlfn.IFS(
O3688&lt;50000,"Low Salary (&lt;$50K)",
O3688&lt;90000,"Lower Middle ($50K-$90K)",
O3688&lt;130000,"Middle ($90K-$130K)",
O3688&lt;170000,"Upper Middle ($130K-$170K)",
O3688&gt;=170000,"High Salary (&gt;$170K)"
)</f>
        <v>Middle ($90K-$130K)</v>
      </c>
      <c r="R3688" t="str" cm="1">
        <f t="array" ref="R3688">_xlfn.IFS(
G3688&lt;=2,"New Customers (0-2Y)",
G3688&lt;=5,"Growing Customers (3-5Y)",
G3688&lt;=8,"Established Customers (6-8Y)",
G3688&lt;=10,"Loyal Customers (9-10Y)"
)</f>
        <v>New Customers (0-2Y)</v>
      </c>
    </row>
    <row r="3689" spans="1:18" x14ac:dyDescent="0.35">
      <c r="A3689">
        <v>15626806</v>
      </c>
      <c r="B3689" t="s">
        <v>1750</v>
      </c>
      <c r="C3689" t="s">
        <v>17</v>
      </c>
      <c r="D3689" t="s">
        <v>18</v>
      </c>
      <c r="E3689">
        <v>32</v>
      </c>
      <c r="F3689" t="s">
        <v>19</v>
      </c>
      <c r="G3689">
        <v>2</v>
      </c>
      <c r="H3689" s="4">
        <v>0</v>
      </c>
      <c r="I3689" t="s">
        <v>24</v>
      </c>
      <c r="J3689">
        <v>2</v>
      </c>
      <c r="K3689">
        <v>668</v>
      </c>
      <c r="L3689" t="s">
        <v>35</v>
      </c>
      <c r="M3689" t="s">
        <v>21</v>
      </c>
      <c r="N3689" t="s">
        <v>22</v>
      </c>
      <c r="O3689" s="4">
        <v>40652.33</v>
      </c>
      <c r="P3689" t="s">
        <v>28</v>
      </c>
      <c r="Q3689" t="str" cm="1">
        <f t="array" ref="Q3689">_xlfn.IFS(
O3689&lt;50000,"Low Salary (&lt;$50K)",
O3689&lt;90000,"Lower Middle ($50K-$90K)",
O3689&lt;130000,"Middle ($90K-$130K)",
O3689&lt;170000,"Upper Middle ($130K-$170K)",
O3689&gt;=170000,"High Salary (&gt;$170K)"
)</f>
        <v>Low Salary (&lt;$50K)</v>
      </c>
      <c r="R3689" t="str" cm="1">
        <f t="array" ref="R3689">_xlfn.IFS(
G3689&lt;=2,"New Customers (0-2Y)",
G3689&lt;=5,"Growing Customers (3-5Y)",
G3689&lt;=8,"Established Customers (6-8Y)",
G3689&lt;=10,"Loyal Customers (9-10Y)"
)</f>
        <v>New Customers (0-2Y)</v>
      </c>
    </row>
    <row r="3690" spans="1:18" x14ac:dyDescent="0.35">
      <c r="A3690">
        <v>15662578</v>
      </c>
      <c r="B3690" t="s">
        <v>1751</v>
      </c>
      <c r="C3690" t="s">
        <v>42</v>
      </c>
      <c r="D3690" t="s">
        <v>39</v>
      </c>
      <c r="E3690">
        <v>35</v>
      </c>
      <c r="F3690" t="s">
        <v>19</v>
      </c>
      <c r="G3690">
        <v>1</v>
      </c>
      <c r="H3690" s="4">
        <v>110245.13</v>
      </c>
      <c r="I3690" t="s">
        <v>33</v>
      </c>
      <c r="J3690">
        <v>1</v>
      </c>
      <c r="K3690">
        <v>679</v>
      </c>
      <c r="L3690" t="s">
        <v>35</v>
      </c>
      <c r="M3690" t="s">
        <v>21</v>
      </c>
      <c r="N3690" t="s">
        <v>22</v>
      </c>
      <c r="O3690" s="4">
        <v>178291.09</v>
      </c>
      <c r="P3690" t="s">
        <v>28</v>
      </c>
      <c r="Q3690" t="str" cm="1">
        <f t="array" ref="Q3690">_xlfn.IFS(
O3690&lt;50000,"Low Salary (&lt;$50K)",
O3690&lt;90000,"Lower Middle ($50K-$90K)",
O3690&lt;130000,"Middle ($90K-$130K)",
O3690&lt;170000,"Upper Middle ($130K-$170K)",
O3690&gt;=170000,"High Salary (&gt;$170K)"
)</f>
        <v>High Salary (&gt;$170K)</v>
      </c>
      <c r="R3690" t="str" cm="1">
        <f t="array" ref="R3690">_xlfn.IFS(
G3690&lt;=2,"New Customers (0-2Y)",
G3690&lt;=5,"Growing Customers (3-5Y)",
G3690&lt;=8,"Established Customers (6-8Y)",
G3690&lt;=10,"Loyal Customers (9-10Y)"
)</f>
        <v>New Customers (0-2Y)</v>
      </c>
    </row>
    <row r="3691" spans="1:18" x14ac:dyDescent="0.35">
      <c r="A3691">
        <v>15790829</v>
      </c>
      <c r="B3691" t="s">
        <v>807</v>
      </c>
      <c r="C3691" t="s">
        <v>17</v>
      </c>
      <c r="D3691" t="s">
        <v>18</v>
      </c>
      <c r="E3691">
        <v>45</v>
      </c>
      <c r="F3691" t="s">
        <v>19</v>
      </c>
      <c r="G3691">
        <v>5</v>
      </c>
      <c r="H3691" s="4">
        <v>0</v>
      </c>
      <c r="I3691" t="s">
        <v>24</v>
      </c>
      <c r="J3691">
        <v>2</v>
      </c>
      <c r="K3691">
        <v>703</v>
      </c>
      <c r="L3691" t="s">
        <v>35</v>
      </c>
      <c r="M3691" t="s">
        <v>21</v>
      </c>
      <c r="N3691" t="s">
        <v>32</v>
      </c>
      <c r="O3691" s="4">
        <v>131906.44</v>
      </c>
      <c r="P3691" t="s">
        <v>28</v>
      </c>
      <c r="Q3691" t="str" cm="1">
        <f t="array" ref="Q3691">_xlfn.IFS(
O3691&lt;50000,"Low Salary (&lt;$50K)",
O3691&lt;90000,"Lower Middle ($50K-$90K)",
O3691&lt;130000,"Middle ($90K-$130K)",
O3691&lt;170000,"Upper Middle ($130K-$170K)",
O3691&gt;=170000,"High Salary (&gt;$170K)"
)</f>
        <v>Upper Middle ($130K-$170K)</v>
      </c>
      <c r="R3691" t="str" cm="1">
        <f t="array" ref="R3691">_xlfn.IFS(
G3691&lt;=2,"New Customers (0-2Y)",
G3691&lt;=5,"Growing Customers (3-5Y)",
G3691&lt;=8,"Established Customers (6-8Y)",
G3691&lt;=10,"Loyal Customers (9-10Y)"
)</f>
        <v>Growing Customers (3-5Y)</v>
      </c>
    </row>
    <row r="3692" spans="1:18" x14ac:dyDescent="0.35">
      <c r="A3692">
        <v>15654959</v>
      </c>
      <c r="B3692" t="s">
        <v>1752</v>
      </c>
      <c r="C3692" t="s">
        <v>26</v>
      </c>
      <c r="D3692" t="s">
        <v>39</v>
      </c>
      <c r="E3692">
        <v>67</v>
      </c>
      <c r="F3692" t="s">
        <v>2967</v>
      </c>
      <c r="G3692">
        <v>6</v>
      </c>
      <c r="H3692" s="4">
        <v>158719.57</v>
      </c>
      <c r="I3692" t="s">
        <v>33</v>
      </c>
      <c r="J3692">
        <v>1</v>
      </c>
      <c r="K3692">
        <v>670</v>
      </c>
      <c r="L3692" t="s">
        <v>35</v>
      </c>
      <c r="M3692" t="s">
        <v>21</v>
      </c>
      <c r="N3692" t="s">
        <v>22</v>
      </c>
      <c r="O3692" s="4">
        <v>118607.4</v>
      </c>
      <c r="P3692" t="s">
        <v>28</v>
      </c>
      <c r="Q3692" t="str" cm="1">
        <f t="array" ref="Q3692">_xlfn.IFS(
O3692&lt;50000,"Low Salary (&lt;$50K)",
O3692&lt;90000,"Lower Middle ($50K-$90K)",
O3692&lt;130000,"Middle ($90K-$130K)",
O3692&lt;170000,"Upper Middle ($130K-$170K)",
O3692&gt;=170000,"High Salary (&gt;$170K)"
)</f>
        <v>Middle ($90K-$130K)</v>
      </c>
      <c r="R3692" t="str" cm="1">
        <f t="array" ref="R3692">_xlfn.IFS(
G3692&lt;=2,"New Customers (0-2Y)",
G3692&lt;=5,"Growing Customers (3-5Y)",
G3692&lt;=8,"Established Customers (6-8Y)",
G3692&lt;=10,"Loyal Customers (9-10Y)"
)</f>
        <v>Established Customers (6-8Y)</v>
      </c>
    </row>
    <row r="3693" spans="1:18" x14ac:dyDescent="0.35">
      <c r="A3693">
        <v>15760244</v>
      </c>
      <c r="B3693" t="s">
        <v>1753</v>
      </c>
      <c r="C3693" t="s">
        <v>17</v>
      </c>
      <c r="D3693" t="s">
        <v>18</v>
      </c>
      <c r="E3693">
        <v>76</v>
      </c>
      <c r="F3693" t="s">
        <v>2967</v>
      </c>
      <c r="G3693">
        <v>5</v>
      </c>
      <c r="H3693" s="4">
        <v>160979.68</v>
      </c>
      <c r="I3693" t="s">
        <v>33</v>
      </c>
      <c r="J3693">
        <v>1</v>
      </c>
      <c r="K3693">
        <v>590</v>
      </c>
      <c r="L3693" t="s">
        <v>31</v>
      </c>
      <c r="M3693" t="s">
        <v>27</v>
      </c>
      <c r="N3693" t="s">
        <v>22</v>
      </c>
      <c r="O3693" s="4">
        <v>13848.58</v>
      </c>
      <c r="P3693" t="s">
        <v>28</v>
      </c>
      <c r="Q3693" t="str" cm="1">
        <f t="array" ref="Q3693">_xlfn.IFS(
O3693&lt;50000,"Low Salary (&lt;$50K)",
O3693&lt;90000,"Lower Middle ($50K-$90K)",
O3693&lt;130000,"Middle ($90K-$130K)",
O3693&lt;170000,"Upper Middle ($130K-$170K)",
O3693&gt;=170000,"High Salary (&gt;$170K)"
)</f>
        <v>Low Salary (&lt;$50K)</v>
      </c>
      <c r="R3693" t="str" cm="1">
        <f t="array" ref="R3693">_xlfn.IFS(
G3693&lt;=2,"New Customers (0-2Y)",
G3693&lt;=5,"Growing Customers (3-5Y)",
G3693&lt;=8,"Established Customers (6-8Y)",
G3693&lt;=10,"Loyal Customers (9-10Y)"
)</f>
        <v>Growing Customers (3-5Y)</v>
      </c>
    </row>
    <row r="3694" spans="1:18" x14ac:dyDescent="0.35">
      <c r="A3694">
        <v>15715394</v>
      </c>
      <c r="B3694" t="s">
        <v>939</v>
      </c>
      <c r="C3694" t="s">
        <v>26</v>
      </c>
      <c r="D3694" t="s">
        <v>39</v>
      </c>
      <c r="E3694">
        <v>35</v>
      </c>
      <c r="F3694" t="s">
        <v>19</v>
      </c>
      <c r="G3694">
        <v>4</v>
      </c>
      <c r="H3694" s="4">
        <v>123557.65</v>
      </c>
      <c r="I3694" t="s">
        <v>33</v>
      </c>
      <c r="J3694">
        <v>2</v>
      </c>
      <c r="K3694">
        <v>613</v>
      </c>
      <c r="L3694" t="s">
        <v>20</v>
      </c>
      <c r="M3694" t="s">
        <v>27</v>
      </c>
      <c r="N3694" t="s">
        <v>22</v>
      </c>
      <c r="O3694" s="4">
        <v>170903.4</v>
      </c>
      <c r="P3694" t="s">
        <v>28</v>
      </c>
      <c r="Q3694" t="str" cm="1">
        <f t="array" ref="Q3694">_xlfn.IFS(
O3694&lt;50000,"Low Salary (&lt;$50K)",
O3694&lt;90000,"Lower Middle ($50K-$90K)",
O3694&lt;130000,"Middle ($90K-$130K)",
O3694&lt;170000,"Upper Middle ($130K-$170K)",
O3694&gt;=170000,"High Salary (&gt;$170K)"
)</f>
        <v>High Salary (&gt;$170K)</v>
      </c>
      <c r="R3694" t="str" cm="1">
        <f t="array" ref="R3694">_xlfn.IFS(
G3694&lt;=2,"New Customers (0-2Y)",
G3694&lt;=5,"Growing Customers (3-5Y)",
G3694&lt;=8,"Established Customers (6-8Y)",
G3694&lt;=10,"Loyal Customers (9-10Y)"
)</f>
        <v>Growing Customers (3-5Y)</v>
      </c>
    </row>
    <row r="3695" spans="1:18" x14ac:dyDescent="0.35">
      <c r="A3695">
        <v>15722246</v>
      </c>
      <c r="B3695" t="s">
        <v>952</v>
      </c>
      <c r="C3695" t="s">
        <v>17</v>
      </c>
      <c r="D3695" t="s">
        <v>18</v>
      </c>
      <c r="E3695">
        <v>60</v>
      </c>
      <c r="F3695" t="s">
        <v>2967</v>
      </c>
      <c r="G3695">
        <v>4</v>
      </c>
      <c r="H3695" s="4">
        <v>0</v>
      </c>
      <c r="I3695" t="s">
        <v>24</v>
      </c>
      <c r="J3695">
        <v>1</v>
      </c>
      <c r="K3695">
        <v>742</v>
      </c>
      <c r="L3695" t="s">
        <v>35</v>
      </c>
      <c r="M3695" t="s">
        <v>21</v>
      </c>
      <c r="N3695" t="s">
        <v>22</v>
      </c>
      <c r="O3695" s="4">
        <v>13161.66</v>
      </c>
      <c r="P3695" t="s">
        <v>23</v>
      </c>
      <c r="Q3695" t="str" cm="1">
        <f t="array" ref="Q3695">_xlfn.IFS(
O3695&lt;50000,"Low Salary (&lt;$50K)",
O3695&lt;90000,"Lower Middle ($50K-$90K)",
O3695&lt;130000,"Middle ($90K-$130K)",
O3695&lt;170000,"Upper Middle ($130K-$170K)",
O3695&gt;=170000,"High Salary (&gt;$170K)"
)</f>
        <v>Low Salary (&lt;$50K)</v>
      </c>
      <c r="R3695" t="str" cm="1">
        <f t="array" ref="R3695">_xlfn.IFS(
G3695&lt;=2,"New Customers (0-2Y)",
G3695&lt;=5,"Growing Customers (3-5Y)",
G3695&lt;=8,"Established Customers (6-8Y)",
G3695&lt;=10,"Loyal Customers (9-10Y)"
)</f>
        <v>Growing Customers (3-5Y)</v>
      </c>
    </row>
    <row r="3696" spans="1:18" x14ac:dyDescent="0.35">
      <c r="A3696">
        <v>15609704</v>
      </c>
      <c r="B3696" t="s">
        <v>559</v>
      </c>
      <c r="C3696" t="s">
        <v>17</v>
      </c>
      <c r="D3696" t="s">
        <v>18</v>
      </c>
      <c r="E3696">
        <v>33</v>
      </c>
      <c r="F3696" t="s">
        <v>19</v>
      </c>
      <c r="G3696">
        <v>4</v>
      </c>
      <c r="H3696" s="4">
        <v>0</v>
      </c>
      <c r="I3696" t="s">
        <v>24</v>
      </c>
      <c r="J3696">
        <v>1</v>
      </c>
      <c r="K3696">
        <v>608</v>
      </c>
      <c r="L3696" t="s">
        <v>20</v>
      </c>
      <c r="M3696" t="s">
        <v>21</v>
      </c>
      <c r="N3696" t="s">
        <v>32</v>
      </c>
      <c r="O3696" s="4">
        <v>79304.38</v>
      </c>
      <c r="P3696" t="s">
        <v>23</v>
      </c>
      <c r="Q3696" t="str" cm="1">
        <f t="array" ref="Q3696">_xlfn.IFS(
O3696&lt;50000,"Low Salary (&lt;$50K)",
O3696&lt;90000,"Lower Middle ($50K-$90K)",
O3696&lt;130000,"Middle ($90K-$130K)",
O3696&lt;170000,"Upper Middle ($130K-$170K)",
O3696&gt;=170000,"High Salary (&gt;$170K)"
)</f>
        <v>Lower Middle ($50K-$90K)</v>
      </c>
      <c r="R3696" t="str" cm="1">
        <f t="array" ref="R3696">_xlfn.IFS(
G3696&lt;=2,"New Customers (0-2Y)",
G3696&lt;=5,"Growing Customers (3-5Y)",
G3696&lt;=8,"Established Customers (6-8Y)",
G3696&lt;=10,"Loyal Customers (9-10Y)"
)</f>
        <v>Growing Customers (3-5Y)</v>
      </c>
    </row>
    <row r="3697" spans="1:18" x14ac:dyDescent="0.35">
      <c r="A3697">
        <v>15757628</v>
      </c>
      <c r="B3697" t="s">
        <v>599</v>
      </c>
      <c r="C3697" t="s">
        <v>17</v>
      </c>
      <c r="D3697" t="s">
        <v>39</v>
      </c>
      <c r="E3697">
        <v>40</v>
      </c>
      <c r="F3697" t="s">
        <v>19</v>
      </c>
      <c r="G3697">
        <v>10</v>
      </c>
      <c r="H3697" s="4">
        <v>112896.86</v>
      </c>
      <c r="I3697" t="s">
        <v>33</v>
      </c>
      <c r="J3697">
        <v>1</v>
      </c>
      <c r="K3697">
        <v>571</v>
      </c>
      <c r="L3697" t="s">
        <v>31</v>
      </c>
      <c r="M3697" t="s">
        <v>21</v>
      </c>
      <c r="N3697" t="s">
        <v>22</v>
      </c>
      <c r="O3697" s="4">
        <v>121402.53</v>
      </c>
      <c r="P3697" t="s">
        <v>28</v>
      </c>
      <c r="Q3697" t="str" cm="1">
        <f t="array" ref="Q3697">_xlfn.IFS(
O3697&lt;50000,"Low Salary (&lt;$50K)",
O3697&lt;90000,"Lower Middle ($50K-$90K)",
O3697&lt;130000,"Middle ($90K-$130K)",
O3697&lt;170000,"Upper Middle ($130K-$170K)",
O3697&gt;=170000,"High Salary (&gt;$170K)"
)</f>
        <v>Middle ($90K-$130K)</v>
      </c>
      <c r="R3697" t="str" cm="1">
        <f t="array" ref="R3697">_xlfn.IFS(
G3697&lt;=2,"New Customers (0-2Y)",
G3697&lt;=5,"Growing Customers (3-5Y)",
G3697&lt;=8,"Established Customers (6-8Y)",
G3697&lt;=10,"Loyal Customers (9-10Y)"
)</f>
        <v>Loyal Customers (9-10Y)</v>
      </c>
    </row>
    <row r="3698" spans="1:18" x14ac:dyDescent="0.35">
      <c r="A3698">
        <v>15633586</v>
      </c>
      <c r="B3698" t="s">
        <v>1754</v>
      </c>
      <c r="C3698" t="s">
        <v>17</v>
      </c>
      <c r="D3698" t="s">
        <v>18</v>
      </c>
      <c r="E3698">
        <v>39</v>
      </c>
      <c r="F3698" t="s">
        <v>19</v>
      </c>
      <c r="G3698">
        <v>7</v>
      </c>
      <c r="H3698" s="4">
        <v>120962.13</v>
      </c>
      <c r="I3698" t="s">
        <v>33</v>
      </c>
      <c r="J3698">
        <v>1</v>
      </c>
      <c r="K3698">
        <v>595</v>
      </c>
      <c r="L3698" t="s">
        <v>31</v>
      </c>
      <c r="M3698" t="s">
        <v>27</v>
      </c>
      <c r="N3698" t="s">
        <v>32</v>
      </c>
      <c r="O3698" s="4">
        <v>23305.01</v>
      </c>
      <c r="P3698" t="s">
        <v>28</v>
      </c>
      <c r="Q3698" t="str" cm="1">
        <f t="array" ref="Q3698">_xlfn.IFS(
O3698&lt;50000,"Low Salary (&lt;$50K)",
O3698&lt;90000,"Lower Middle ($50K-$90K)",
O3698&lt;130000,"Middle ($90K-$130K)",
O3698&lt;170000,"Upper Middle ($130K-$170K)",
O3698&gt;=170000,"High Salary (&gt;$170K)"
)</f>
        <v>Low Salary (&lt;$50K)</v>
      </c>
      <c r="R3698" t="str" cm="1">
        <f t="array" ref="R3698">_xlfn.IFS(
G3698&lt;=2,"New Customers (0-2Y)",
G3698&lt;=5,"Growing Customers (3-5Y)",
G3698&lt;=8,"Established Customers (6-8Y)",
G3698&lt;=10,"Loyal Customers (9-10Y)"
)</f>
        <v>Established Customers (6-8Y)</v>
      </c>
    </row>
    <row r="3699" spans="1:18" x14ac:dyDescent="0.35">
      <c r="A3699">
        <v>15565796</v>
      </c>
      <c r="B3699" t="s">
        <v>885</v>
      </c>
      <c r="C3699" t="s">
        <v>42</v>
      </c>
      <c r="D3699" t="s">
        <v>39</v>
      </c>
      <c r="E3699">
        <v>48</v>
      </c>
      <c r="F3699" t="s">
        <v>19</v>
      </c>
      <c r="G3699">
        <v>10</v>
      </c>
      <c r="H3699" s="4">
        <v>96048.55</v>
      </c>
      <c r="I3699" t="s">
        <v>29</v>
      </c>
      <c r="J3699">
        <v>1</v>
      </c>
      <c r="K3699">
        <v>745</v>
      </c>
      <c r="L3699" t="s">
        <v>35</v>
      </c>
      <c r="M3699" t="s">
        <v>21</v>
      </c>
      <c r="N3699" t="s">
        <v>32</v>
      </c>
      <c r="O3699" s="4">
        <v>74510.649999999994</v>
      </c>
      <c r="P3699" t="s">
        <v>28</v>
      </c>
      <c r="Q3699" t="str" cm="1">
        <f t="array" ref="Q3699">_xlfn.IFS(
O3699&lt;50000,"Low Salary (&lt;$50K)",
O3699&lt;90000,"Lower Middle ($50K-$90K)",
O3699&lt;130000,"Middle ($90K-$130K)",
O3699&lt;170000,"Upper Middle ($130K-$170K)",
O3699&gt;=170000,"High Salary (&gt;$170K)"
)</f>
        <v>Lower Middle ($50K-$90K)</v>
      </c>
      <c r="R3699" t="str" cm="1">
        <f t="array" ref="R3699">_xlfn.IFS(
G3699&lt;=2,"New Customers (0-2Y)",
G3699&lt;=5,"Growing Customers (3-5Y)",
G3699&lt;=8,"Established Customers (6-8Y)",
G3699&lt;=10,"Loyal Customers (9-10Y)"
)</f>
        <v>Loyal Customers (9-10Y)</v>
      </c>
    </row>
    <row r="3700" spans="1:18" x14ac:dyDescent="0.35">
      <c r="A3700">
        <v>15717935</v>
      </c>
      <c r="B3700" t="s">
        <v>57</v>
      </c>
      <c r="C3700" t="s">
        <v>17</v>
      </c>
      <c r="D3700" t="s">
        <v>18</v>
      </c>
      <c r="E3700">
        <v>21</v>
      </c>
      <c r="F3700" t="s">
        <v>43</v>
      </c>
      <c r="G3700">
        <v>3</v>
      </c>
      <c r="H3700" s="4">
        <v>0</v>
      </c>
      <c r="I3700" t="s">
        <v>24</v>
      </c>
      <c r="J3700">
        <v>2</v>
      </c>
      <c r="K3700">
        <v>589</v>
      </c>
      <c r="L3700" t="s">
        <v>31</v>
      </c>
      <c r="M3700" t="s">
        <v>27</v>
      </c>
      <c r="N3700" t="s">
        <v>22</v>
      </c>
      <c r="O3700" s="4">
        <v>55601.440000000002</v>
      </c>
      <c r="P3700" t="s">
        <v>28</v>
      </c>
      <c r="Q3700" t="str" cm="1">
        <f t="array" ref="Q3700">_xlfn.IFS(
O3700&lt;50000,"Low Salary (&lt;$50K)",
O3700&lt;90000,"Lower Middle ($50K-$90K)",
O3700&lt;130000,"Middle ($90K-$130K)",
O3700&lt;170000,"Upper Middle ($130K-$170K)",
O3700&gt;=170000,"High Salary (&gt;$170K)"
)</f>
        <v>Lower Middle ($50K-$90K)</v>
      </c>
      <c r="R3700" t="str" cm="1">
        <f t="array" ref="R3700">_xlfn.IFS(
G3700&lt;=2,"New Customers (0-2Y)",
G3700&lt;=5,"Growing Customers (3-5Y)",
G3700&lt;=8,"Established Customers (6-8Y)",
G3700&lt;=10,"Loyal Customers (9-10Y)"
)</f>
        <v>Growing Customers (3-5Y)</v>
      </c>
    </row>
    <row r="3701" spans="1:18" x14ac:dyDescent="0.35">
      <c r="A3701">
        <v>15577700</v>
      </c>
      <c r="B3701" t="s">
        <v>1755</v>
      </c>
      <c r="C3701" t="s">
        <v>17</v>
      </c>
      <c r="D3701" t="s">
        <v>39</v>
      </c>
      <c r="E3701">
        <v>37</v>
      </c>
      <c r="F3701" t="s">
        <v>19</v>
      </c>
      <c r="G3701">
        <v>10</v>
      </c>
      <c r="H3701" s="4">
        <v>185063.7</v>
      </c>
      <c r="I3701" t="s">
        <v>33</v>
      </c>
      <c r="J3701">
        <v>2</v>
      </c>
      <c r="K3701">
        <v>749</v>
      </c>
      <c r="L3701" t="s">
        <v>35</v>
      </c>
      <c r="M3701" t="s">
        <v>21</v>
      </c>
      <c r="N3701" t="s">
        <v>22</v>
      </c>
      <c r="O3701" s="4">
        <v>134526.87</v>
      </c>
      <c r="P3701" t="s">
        <v>28</v>
      </c>
      <c r="Q3701" t="str" cm="1">
        <f t="array" ref="Q3701">_xlfn.IFS(
O3701&lt;50000,"Low Salary (&lt;$50K)",
O3701&lt;90000,"Lower Middle ($50K-$90K)",
O3701&lt;130000,"Middle ($90K-$130K)",
O3701&lt;170000,"Upper Middle ($130K-$170K)",
O3701&gt;=170000,"High Salary (&gt;$170K)"
)</f>
        <v>Upper Middle ($130K-$170K)</v>
      </c>
      <c r="R3701" t="str" cm="1">
        <f t="array" ref="R3701">_xlfn.IFS(
G3701&lt;=2,"New Customers (0-2Y)",
G3701&lt;=5,"Growing Customers (3-5Y)",
G3701&lt;=8,"Established Customers (6-8Y)",
G3701&lt;=10,"Loyal Customers (9-10Y)"
)</f>
        <v>Loyal Customers (9-10Y)</v>
      </c>
    </row>
    <row r="3702" spans="1:18" x14ac:dyDescent="0.35">
      <c r="A3702">
        <v>15747345</v>
      </c>
      <c r="B3702" t="s">
        <v>651</v>
      </c>
      <c r="C3702" t="s">
        <v>17</v>
      </c>
      <c r="D3702" t="s">
        <v>18</v>
      </c>
      <c r="E3702">
        <v>22</v>
      </c>
      <c r="F3702" t="s">
        <v>43</v>
      </c>
      <c r="G3702">
        <v>6</v>
      </c>
      <c r="H3702" s="4">
        <v>118064.93</v>
      </c>
      <c r="I3702" t="s">
        <v>33</v>
      </c>
      <c r="J3702">
        <v>2</v>
      </c>
      <c r="K3702">
        <v>678</v>
      </c>
      <c r="L3702" t="s">
        <v>35</v>
      </c>
      <c r="M3702" t="s">
        <v>21</v>
      </c>
      <c r="N3702" t="s">
        <v>22</v>
      </c>
      <c r="O3702" s="4">
        <v>195424.01</v>
      </c>
      <c r="P3702" t="s">
        <v>28</v>
      </c>
      <c r="Q3702" t="str" cm="1">
        <f t="array" ref="Q3702">_xlfn.IFS(
O3702&lt;50000,"Low Salary (&lt;$50K)",
O3702&lt;90000,"Lower Middle ($50K-$90K)",
O3702&lt;130000,"Middle ($90K-$130K)",
O3702&lt;170000,"Upper Middle ($130K-$170K)",
O3702&gt;=170000,"High Salary (&gt;$170K)"
)</f>
        <v>High Salary (&gt;$170K)</v>
      </c>
      <c r="R3702" t="str" cm="1">
        <f t="array" ref="R3702">_xlfn.IFS(
G3702&lt;=2,"New Customers (0-2Y)",
G3702&lt;=5,"Growing Customers (3-5Y)",
G3702&lt;=8,"Established Customers (6-8Y)",
G3702&lt;=10,"Loyal Customers (9-10Y)"
)</f>
        <v>Established Customers (6-8Y)</v>
      </c>
    </row>
    <row r="3703" spans="1:18" x14ac:dyDescent="0.35">
      <c r="A3703">
        <v>15678317</v>
      </c>
      <c r="B3703" t="s">
        <v>772</v>
      </c>
      <c r="C3703" t="s">
        <v>17</v>
      </c>
      <c r="D3703" t="s">
        <v>39</v>
      </c>
      <c r="E3703">
        <v>46</v>
      </c>
      <c r="F3703" t="s">
        <v>19</v>
      </c>
      <c r="G3703">
        <v>2</v>
      </c>
      <c r="H3703" s="4">
        <v>0</v>
      </c>
      <c r="I3703" t="s">
        <v>24</v>
      </c>
      <c r="J3703">
        <v>2</v>
      </c>
      <c r="K3703">
        <v>603</v>
      </c>
      <c r="L3703" t="s">
        <v>20</v>
      </c>
      <c r="M3703" t="s">
        <v>21</v>
      </c>
      <c r="N3703" t="s">
        <v>22</v>
      </c>
      <c r="O3703" s="4">
        <v>59563.49</v>
      </c>
      <c r="P3703" t="s">
        <v>28</v>
      </c>
      <c r="Q3703" t="str" cm="1">
        <f t="array" ref="Q3703">_xlfn.IFS(
O3703&lt;50000,"Low Salary (&lt;$50K)",
O3703&lt;90000,"Lower Middle ($50K-$90K)",
O3703&lt;130000,"Middle ($90K-$130K)",
O3703&lt;170000,"Upper Middle ($130K-$170K)",
O3703&gt;=170000,"High Salary (&gt;$170K)"
)</f>
        <v>Lower Middle ($50K-$90K)</v>
      </c>
      <c r="R3703" t="str" cm="1">
        <f t="array" ref="R3703">_xlfn.IFS(
G3703&lt;=2,"New Customers (0-2Y)",
G3703&lt;=5,"Growing Customers (3-5Y)",
G3703&lt;=8,"Established Customers (6-8Y)",
G3703&lt;=10,"Loyal Customers (9-10Y)"
)</f>
        <v>New Customers (0-2Y)</v>
      </c>
    </row>
    <row r="3704" spans="1:18" x14ac:dyDescent="0.35">
      <c r="A3704">
        <v>15698335</v>
      </c>
      <c r="B3704" t="s">
        <v>651</v>
      </c>
      <c r="C3704" t="s">
        <v>17</v>
      </c>
      <c r="D3704" t="s">
        <v>18</v>
      </c>
      <c r="E3704">
        <v>73</v>
      </c>
      <c r="F3704" t="s">
        <v>2967</v>
      </c>
      <c r="G3704">
        <v>8</v>
      </c>
      <c r="H3704" s="4">
        <v>0</v>
      </c>
      <c r="I3704" t="s">
        <v>24</v>
      </c>
      <c r="J3704">
        <v>1</v>
      </c>
      <c r="K3704">
        <v>504</v>
      </c>
      <c r="L3704" t="s">
        <v>31</v>
      </c>
      <c r="M3704" t="s">
        <v>21</v>
      </c>
      <c r="N3704" t="s">
        <v>22</v>
      </c>
      <c r="O3704" s="4">
        <v>34595.58</v>
      </c>
      <c r="P3704" t="s">
        <v>28</v>
      </c>
      <c r="Q3704" t="str" cm="1">
        <f t="array" ref="Q3704">_xlfn.IFS(
O3704&lt;50000,"Low Salary (&lt;$50K)",
O3704&lt;90000,"Lower Middle ($50K-$90K)",
O3704&lt;130000,"Middle ($90K-$130K)",
O3704&lt;170000,"Upper Middle ($130K-$170K)",
O3704&gt;=170000,"High Salary (&gt;$170K)"
)</f>
        <v>Low Salary (&lt;$50K)</v>
      </c>
      <c r="R3704" t="str" cm="1">
        <f t="array" ref="R3704">_xlfn.IFS(
G3704&lt;=2,"New Customers (0-2Y)",
G3704&lt;=5,"Growing Customers (3-5Y)",
G3704&lt;=8,"Established Customers (6-8Y)",
G3704&lt;=10,"Loyal Customers (9-10Y)"
)</f>
        <v>Established Customers (6-8Y)</v>
      </c>
    </row>
    <row r="3705" spans="1:18" x14ac:dyDescent="0.35">
      <c r="A3705">
        <v>15768451</v>
      </c>
      <c r="B3705" t="s">
        <v>157</v>
      </c>
      <c r="C3705" t="s">
        <v>42</v>
      </c>
      <c r="D3705" t="s">
        <v>39</v>
      </c>
      <c r="E3705">
        <v>40</v>
      </c>
      <c r="F3705" t="s">
        <v>19</v>
      </c>
      <c r="G3705">
        <v>5</v>
      </c>
      <c r="H3705" s="4">
        <v>149131.03</v>
      </c>
      <c r="I3705" t="s">
        <v>33</v>
      </c>
      <c r="J3705">
        <v>3</v>
      </c>
      <c r="K3705">
        <v>739</v>
      </c>
      <c r="L3705" t="s">
        <v>35</v>
      </c>
      <c r="M3705" t="s">
        <v>21</v>
      </c>
      <c r="N3705" t="s">
        <v>22</v>
      </c>
      <c r="O3705" s="4">
        <v>60036.99</v>
      </c>
      <c r="P3705" t="s">
        <v>23</v>
      </c>
      <c r="Q3705" t="str" cm="1">
        <f t="array" ref="Q3705">_xlfn.IFS(
O3705&lt;50000,"Low Salary (&lt;$50K)",
O3705&lt;90000,"Lower Middle ($50K-$90K)",
O3705&lt;130000,"Middle ($90K-$130K)",
O3705&lt;170000,"Upper Middle ($130K-$170K)",
O3705&gt;=170000,"High Salary (&gt;$170K)"
)</f>
        <v>Lower Middle ($50K-$90K)</v>
      </c>
      <c r="R3705" t="str" cm="1">
        <f t="array" ref="R3705">_xlfn.IFS(
G3705&lt;=2,"New Customers (0-2Y)",
G3705&lt;=5,"Growing Customers (3-5Y)",
G3705&lt;=8,"Established Customers (6-8Y)",
G3705&lt;=10,"Loyal Customers (9-10Y)"
)</f>
        <v>Growing Customers (3-5Y)</v>
      </c>
    </row>
    <row r="3706" spans="1:18" x14ac:dyDescent="0.35">
      <c r="A3706">
        <v>15753213</v>
      </c>
      <c r="B3706" t="s">
        <v>767</v>
      </c>
      <c r="C3706" t="s">
        <v>17</v>
      </c>
      <c r="D3706" t="s">
        <v>18</v>
      </c>
      <c r="E3706">
        <v>34</v>
      </c>
      <c r="F3706" t="s">
        <v>19</v>
      </c>
      <c r="G3706">
        <v>7</v>
      </c>
      <c r="H3706" s="4">
        <v>0</v>
      </c>
      <c r="I3706" t="s">
        <v>24</v>
      </c>
      <c r="J3706">
        <v>2</v>
      </c>
      <c r="K3706">
        <v>604</v>
      </c>
      <c r="L3706" t="s">
        <v>20</v>
      </c>
      <c r="M3706" t="s">
        <v>21</v>
      </c>
      <c r="N3706" t="s">
        <v>32</v>
      </c>
      <c r="O3706" s="4">
        <v>193021.49</v>
      </c>
      <c r="P3706" t="s">
        <v>28</v>
      </c>
      <c r="Q3706" t="str" cm="1">
        <f t="array" ref="Q3706">_xlfn.IFS(
O3706&lt;50000,"Low Salary (&lt;$50K)",
O3706&lt;90000,"Lower Middle ($50K-$90K)",
O3706&lt;130000,"Middle ($90K-$130K)",
O3706&lt;170000,"Upper Middle ($130K-$170K)",
O3706&gt;=170000,"High Salary (&gt;$170K)"
)</f>
        <v>High Salary (&gt;$170K)</v>
      </c>
      <c r="R3706" t="str" cm="1">
        <f t="array" ref="R3706">_xlfn.IFS(
G3706&lt;=2,"New Customers (0-2Y)",
G3706&lt;=5,"Growing Customers (3-5Y)",
G3706&lt;=8,"Established Customers (6-8Y)",
G3706&lt;=10,"Loyal Customers (9-10Y)"
)</f>
        <v>Established Customers (6-8Y)</v>
      </c>
    </row>
    <row r="3707" spans="1:18" x14ac:dyDescent="0.35">
      <c r="A3707">
        <v>15769645</v>
      </c>
      <c r="B3707" t="s">
        <v>1756</v>
      </c>
      <c r="C3707" t="s">
        <v>17</v>
      </c>
      <c r="D3707" t="s">
        <v>18</v>
      </c>
      <c r="E3707">
        <v>35</v>
      </c>
      <c r="F3707" t="s">
        <v>19</v>
      </c>
      <c r="G3707">
        <v>3</v>
      </c>
      <c r="H3707" s="4">
        <v>0</v>
      </c>
      <c r="I3707" t="s">
        <v>24</v>
      </c>
      <c r="J3707">
        <v>1</v>
      </c>
      <c r="K3707">
        <v>612</v>
      </c>
      <c r="L3707" t="s">
        <v>20</v>
      </c>
      <c r="M3707" t="s">
        <v>21</v>
      </c>
      <c r="N3707" t="s">
        <v>22</v>
      </c>
      <c r="O3707" s="4">
        <v>48108.72</v>
      </c>
      <c r="P3707" t="s">
        <v>28</v>
      </c>
      <c r="Q3707" t="str" cm="1">
        <f t="array" ref="Q3707">_xlfn.IFS(
O3707&lt;50000,"Low Salary (&lt;$50K)",
O3707&lt;90000,"Lower Middle ($50K-$90K)",
O3707&lt;130000,"Middle ($90K-$130K)",
O3707&lt;170000,"Upper Middle ($130K-$170K)",
O3707&gt;=170000,"High Salary (&gt;$170K)"
)</f>
        <v>Low Salary (&lt;$50K)</v>
      </c>
      <c r="R3707" t="str" cm="1">
        <f t="array" ref="R3707">_xlfn.IFS(
G3707&lt;=2,"New Customers (0-2Y)",
G3707&lt;=5,"Growing Customers (3-5Y)",
G3707&lt;=8,"Established Customers (6-8Y)",
G3707&lt;=10,"Loyal Customers (9-10Y)"
)</f>
        <v>Growing Customers (3-5Y)</v>
      </c>
    </row>
    <row r="3708" spans="1:18" x14ac:dyDescent="0.35">
      <c r="A3708">
        <v>15657565</v>
      </c>
      <c r="B3708" t="s">
        <v>682</v>
      </c>
      <c r="C3708" t="s">
        <v>26</v>
      </c>
      <c r="D3708" t="s">
        <v>18</v>
      </c>
      <c r="E3708">
        <v>44</v>
      </c>
      <c r="F3708" t="s">
        <v>19</v>
      </c>
      <c r="G3708">
        <v>6</v>
      </c>
      <c r="H3708" s="4">
        <v>125512.98</v>
      </c>
      <c r="I3708" t="s">
        <v>33</v>
      </c>
      <c r="J3708">
        <v>2</v>
      </c>
      <c r="K3708">
        <v>629</v>
      </c>
      <c r="L3708" t="s">
        <v>20</v>
      </c>
      <c r="M3708" t="s">
        <v>27</v>
      </c>
      <c r="N3708" t="s">
        <v>32</v>
      </c>
      <c r="O3708" s="4">
        <v>79082.759999999995</v>
      </c>
      <c r="P3708" t="s">
        <v>28</v>
      </c>
      <c r="Q3708" t="str" cm="1">
        <f t="array" ref="Q3708">_xlfn.IFS(
O3708&lt;50000,"Low Salary (&lt;$50K)",
O3708&lt;90000,"Lower Middle ($50K-$90K)",
O3708&lt;130000,"Middle ($90K-$130K)",
O3708&lt;170000,"Upper Middle ($130K-$170K)",
O3708&gt;=170000,"High Salary (&gt;$170K)"
)</f>
        <v>Lower Middle ($50K-$90K)</v>
      </c>
      <c r="R3708" t="str" cm="1">
        <f t="array" ref="R3708">_xlfn.IFS(
G3708&lt;=2,"New Customers (0-2Y)",
G3708&lt;=5,"Growing Customers (3-5Y)",
G3708&lt;=8,"Established Customers (6-8Y)",
G3708&lt;=10,"Loyal Customers (9-10Y)"
)</f>
        <v>Established Customers (6-8Y)</v>
      </c>
    </row>
    <row r="3709" spans="1:18" x14ac:dyDescent="0.35">
      <c r="A3709">
        <v>15620323</v>
      </c>
      <c r="B3709" t="s">
        <v>1660</v>
      </c>
      <c r="C3709" t="s">
        <v>26</v>
      </c>
      <c r="D3709" t="s">
        <v>18</v>
      </c>
      <c r="E3709">
        <v>42</v>
      </c>
      <c r="F3709" t="s">
        <v>19</v>
      </c>
      <c r="G3709">
        <v>3</v>
      </c>
      <c r="H3709" s="4">
        <v>83492.070000000007</v>
      </c>
      <c r="I3709" t="s">
        <v>29</v>
      </c>
      <c r="J3709">
        <v>2</v>
      </c>
      <c r="K3709">
        <v>652</v>
      </c>
      <c r="L3709" t="s">
        <v>20</v>
      </c>
      <c r="M3709" t="s">
        <v>21</v>
      </c>
      <c r="N3709" t="s">
        <v>32</v>
      </c>
      <c r="O3709" s="4">
        <v>37914.120000000003</v>
      </c>
      <c r="P3709" t="s">
        <v>28</v>
      </c>
      <c r="Q3709" t="str" cm="1">
        <f t="array" ref="Q3709">_xlfn.IFS(
O3709&lt;50000,"Low Salary (&lt;$50K)",
O3709&lt;90000,"Lower Middle ($50K-$90K)",
O3709&lt;130000,"Middle ($90K-$130K)",
O3709&lt;170000,"Upper Middle ($130K-$170K)",
O3709&gt;=170000,"High Salary (&gt;$170K)"
)</f>
        <v>Low Salary (&lt;$50K)</v>
      </c>
      <c r="R3709" t="str" cm="1">
        <f t="array" ref="R3709">_xlfn.IFS(
G3709&lt;=2,"New Customers (0-2Y)",
G3709&lt;=5,"Growing Customers (3-5Y)",
G3709&lt;=8,"Established Customers (6-8Y)",
G3709&lt;=10,"Loyal Customers (9-10Y)"
)</f>
        <v>Growing Customers (3-5Y)</v>
      </c>
    </row>
    <row r="3710" spans="1:18" x14ac:dyDescent="0.35">
      <c r="A3710">
        <v>15679983</v>
      </c>
      <c r="B3710" t="s">
        <v>1757</v>
      </c>
      <c r="C3710" t="s">
        <v>17</v>
      </c>
      <c r="D3710" t="s">
        <v>39</v>
      </c>
      <c r="E3710">
        <v>34</v>
      </c>
      <c r="F3710" t="s">
        <v>19</v>
      </c>
      <c r="G3710">
        <v>7</v>
      </c>
      <c r="H3710" s="4">
        <v>0</v>
      </c>
      <c r="I3710" t="s">
        <v>24</v>
      </c>
      <c r="J3710">
        <v>1</v>
      </c>
      <c r="K3710">
        <v>565</v>
      </c>
      <c r="L3710" t="s">
        <v>31</v>
      </c>
      <c r="M3710" t="s">
        <v>27</v>
      </c>
      <c r="N3710" t="s">
        <v>32</v>
      </c>
      <c r="O3710" s="4">
        <v>74593.84</v>
      </c>
      <c r="P3710" t="s">
        <v>28</v>
      </c>
      <c r="Q3710" t="str" cm="1">
        <f t="array" ref="Q3710">_xlfn.IFS(
O3710&lt;50000,"Low Salary (&lt;$50K)",
O3710&lt;90000,"Lower Middle ($50K-$90K)",
O3710&lt;130000,"Middle ($90K-$130K)",
O3710&lt;170000,"Upper Middle ($130K-$170K)",
O3710&gt;=170000,"High Salary (&gt;$170K)"
)</f>
        <v>Lower Middle ($50K-$90K)</v>
      </c>
      <c r="R3710" t="str" cm="1">
        <f t="array" ref="R3710">_xlfn.IFS(
G3710&lt;=2,"New Customers (0-2Y)",
G3710&lt;=5,"Growing Customers (3-5Y)",
G3710&lt;=8,"Established Customers (6-8Y)",
G3710&lt;=10,"Loyal Customers (9-10Y)"
)</f>
        <v>Established Customers (6-8Y)</v>
      </c>
    </row>
    <row r="3711" spans="1:18" x14ac:dyDescent="0.35">
      <c r="A3711">
        <v>15812616</v>
      </c>
      <c r="B3711" t="s">
        <v>430</v>
      </c>
      <c r="C3711" t="s">
        <v>17</v>
      </c>
      <c r="D3711" t="s">
        <v>18</v>
      </c>
      <c r="E3711">
        <v>49</v>
      </c>
      <c r="F3711" t="s">
        <v>19</v>
      </c>
      <c r="G3711">
        <v>10</v>
      </c>
      <c r="H3711" s="4">
        <v>0</v>
      </c>
      <c r="I3711" t="s">
        <v>24</v>
      </c>
      <c r="J3711">
        <v>1</v>
      </c>
      <c r="K3711">
        <v>707</v>
      </c>
      <c r="L3711" t="s">
        <v>35</v>
      </c>
      <c r="M3711" t="s">
        <v>21</v>
      </c>
      <c r="N3711" t="s">
        <v>32</v>
      </c>
      <c r="O3711" s="4">
        <v>82967.97</v>
      </c>
      <c r="P3711" t="s">
        <v>23</v>
      </c>
      <c r="Q3711" t="str" cm="1">
        <f t="array" ref="Q3711">_xlfn.IFS(
O3711&lt;50000,"Low Salary (&lt;$50K)",
O3711&lt;90000,"Lower Middle ($50K-$90K)",
O3711&lt;130000,"Middle ($90K-$130K)",
O3711&lt;170000,"Upper Middle ($130K-$170K)",
O3711&gt;=170000,"High Salary (&gt;$170K)"
)</f>
        <v>Lower Middle ($50K-$90K)</v>
      </c>
      <c r="R3711" t="str" cm="1">
        <f t="array" ref="R3711">_xlfn.IFS(
G3711&lt;=2,"New Customers (0-2Y)",
G3711&lt;=5,"Growing Customers (3-5Y)",
G3711&lt;=8,"Established Customers (6-8Y)",
G3711&lt;=10,"Loyal Customers (9-10Y)"
)</f>
        <v>Loyal Customers (9-10Y)</v>
      </c>
    </row>
    <row r="3712" spans="1:18" x14ac:dyDescent="0.35">
      <c r="A3712">
        <v>15601796</v>
      </c>
      <c r="B3712" t="s">
        <v>453</v>
      </c>
      <c r="C3712" t="s">
        <v>17</v>
      </c>
      <c r="D3712" t="s">
        <v>39</v>
      </c>
      <c r="E3712">
        <v>30</v>
      </c>
      <c r="F3712" t="s">
        <v>19</v>
      </c>
      <c r="G3712">
        <v>1</v>
      </c>
      <c r="H3712" s="4">
        <v>125739.26</v>
      </c>
      <c r="I3712" t="s">
        <v>33</v>
      </c>
      <c r="J3712">
        <v>1</v>
      </c>
      <c r="K3712">
        <v>645</v>
      </c>
      <c r="L3712" t="s">
        <v>20</v>
      </c>
      <c r="M3712" t="s">
        <v>21</v>
      </c>
      <c r="N3712" t="s">
        <v>22</v>
      </c>
      <c r="O3712" s="4">
        <v>193441.23</v>
      </c>
      <c r="P3712" t="s">
        <v>28</v>
      </c>
      <c r="Q3712" t="str" cm="1">
        <f t="array" ref="Q3712">_xlfn.IFS(
O3712&lt;50000,"Low Salary (&lt;$50K)",
O3712&lt;90000,"Lower Middle ($50K-$90K)",
O3712&lt;130000,"Middle ($90K-$130K)",
O3712&lt;170000,"Upper Middle ($130K-$170K)",
O3712&gt;=170000,"High Salary (&gt;$170K)"
)</f>
        <v>High Salary (&gt;$170K)</v>
      </c>
      <c r="R3712" t="str" cm="1">
        <f t="array" ref="R3712">_xlfn.IFS(
G3712&lt;=2,"New Customers (0-2Y)",
G3712&lt;=5,"Growing Customers (3-5Y)",
G3712&lt;=8,"Established Customers (6-8Y)",
G3712&lt;=10,"Loyal Customers (9-10Y)"
)</f>
        <v>New Customers (0-2Y)</v>
      </c>
    </row>
    <row r="3713" spans="1:18" x14ac:dyDescent="0.35">
      <c r="A3713">
        <v>15729489</v>
      </c>
      <c r="B3713" t="s">
        <v>1601</v>
      </c>
      <c r="C3713" t="s">
        <v>42</v>
      </c>
      <c r="D3713" t="s">
        <v>18</v>
      </c>
      <c r="E3713">
        <v>34</v>
      </c>
      <c r="F3713" t="s">
        <v>19</v>
      </c>
      <c r="G3713">
        <v>8</v>
      </c>
      <c r="H3713" s="4">
        <v>98592.88</v>
      </c>
      <c r="I3713" t="s">
        <v>29</v>
      </c>
      <c r="J3713">
        <v>1</v>
      </c>
      <c r="K3713">
        <v>762</v>
      </c>
      <c r="L3713" t="s">
        <v>35</v>
      </c>
      <c r="M3713" t="s">
        <v>27</v>
      </c>
      <c r="N3713" t="s">
        <v>22</v>
      </c>
      <c r="O3713" s="4">
        <v>191790.29</v>
      </c>
      <c r="P3713" t="s">
        <v>23</v>
      </c>
      <c r="Q3713" t="str" cm="1">
        <f t="array" ref="Q3713">_xlfn.IFS(
O3713&lt;50000,"Low Salary (&lt;$50K)",
O3713&lt;90000,"Lower Middle ($50K-$90K)",
O3713&lt;130000,"Middle ($90K-$130K)",
O3713&lt;170000,"Upper Middle ($130K-$170K)",
O3713&gt;=170000,"High Salary (&gt;$170K)"
)</f>
        <v>High Salary (&gt;$170K)</v>
      </c>
      <c r="R3713" t="str" cm="1">
        <f t="array" ref="R3713">_xlfn.IFS(
G3713&lt;=2,"New Customers (0-2Y)",
G3713&lt;=5,"Growing Customers (3-5Y)",
G3713&lt;=8,"Established Customers (6-8Y)",
G3713&lt;=10,"Loyal Customers (9-10Y)"
)</f>
        <v>Established Customers (6-8Y)</v>
      </c>
    </row>
    <row r="3714" spans="1:18" x14ac:dyDescent="0.35">
      <c r="A3714">
        <v>15613216</v>
      </c>
      <c r="B3714" t="s">
        <v>75</v>
      </c>
      <c r="C3714" t="s">
        <v>26</v>
      </c>
      <c r="D3714" t="s">
        <v>18</v>
      </c>
      <c r="E3714">
        <v>39</v>
      </c>
      <c r="F3714" t="s">
        <v>19</v>
      </c>
      <c r="G3714">
        <v>1</v>
      </c>
      <c r="H3714" s="4">
        <v>141789.15</v>
      </c>
      <c r="I3714" t="s">
        <v>33</v>
      </c>
      <c r="J3714">
        <v>1</v>
      </c>
      <c r="K3714">
        <v>639</v>
      </c>
      <c r="L3714" t="s">
        <v>20</v>
      </c>
      <c r="M3714" t="s">
        <v>21</v>
      </c>
      <c r="N3714" t="s">
        <v>32</v>
      </c>
      <c r="O3714" s="4">
        <v>92455.96</v>
      </c>
      <c r="P3714" t="s">
        <v>28</v>
      </c>
      <c r="Q3714" t="str" cm="1">
        <f t="array" ref="Q3714">_xlfn.IFS(
O3714&lt;50000,"Low Salary (&lt;$50K)",
O3714&lt;90000,"Lower Middle ($50K-$90K)",
O3714&lt;130000,"Middle ($90K-$130K)",
O3714&lt;170000,"Upper Middle ($130K-$170K)",
O3714&gt;=170000,"High Salary (&gt;$170K)"
)</f>
        <v>Middle ($90K-$130K)</v>
      </c>
      <c r="R3714" t="str" cm="1">
        <f t="array" ref="R3714">_xlfn.IFS(
G3714&lt;=2,"New Customers (0-2Y)",
G3714&lt;=5,"Growing Customers (3-5Y)",
G3714&lt;=8,"Established Customers (6-8Y)",
G3714&lt;=10,"Loyal Customers (9-10Y)"
)</f>
        <v>New Customers (0-2Y)</v>
      </c>
    </row>
    <row r="3715" spans="1:18" x14ac:dyDescent="0.35">
      <c r="A3715">
        <v>15657937</v>
      </c>
      <c r="B3715" t="s">
        <v>1454</v>
      </c>
      <c r="C3715" t="s">
        <v>42</v>
      </c>
      <c r="D3715" t="s">
        <v>39</v>
      </c>
      <c r="E3715">
        <v>22</v>
      </c>
      <c r="F3715" t="s">
        <v>43</v>
      </c>
      <c r="G3715">
        <v>0</v>
      </c>
      <c r="H3715" s="4">
        <v>112949.71</v>
      </c>
      <c r="I3715" t="s">
        <v>33</v>
      </c>
      <c r="J3715">
        <v>1</v>
      </c>
      <c r="K3715">
        <v>709</v>
      </c>
      <c r="L3715" t="s">
        <v>35</v>
      </c>
      <c r="M3715" t="s">
        <v>27</v>
      </c>
      <c r="N3715" t="s">
        <v>32</v>
      </c>
      <c r="O3715" s="4">
        <v>155231.54999999999</v>
      </c>
      <c r="P3715" t="s">
        <v>28</v>
      </c>
      <c r="Q3715" t="str" cm="1">
        <f t="array" ref="Q3715">_xlfn.IFS(
O3715&lt;50000,"Low Salary (&lt;$50K)",
O3715&lt;90000,"Lower Middle ($50K-$90K)",
O3715&lt;130000,"Middle ($90K-$130K)",
O3715&lt;170000,"Upper Middle ($130K-$170K)",
O3715&gt;=170000,"High Salary (&gt;$170K)"
)</f>
        <v>Upper Middle ($130K-$170K)</v>
      </c>
      <c r="R3715" t="str" cm="1">
        <f t="array" ref="R3715">_xlfn.IFS(
G3715&lt;=2,"New Customers (0-2Y)",
G3715&lt;=5,"Growing Customers (3-5Y)",
G3715&lt;=8,"Established Customers (6-8Y)",
G3715&lt;=10,"Loyal Customers (9-10Y)"
)</f>
        <v>New Customers (0-2Y)</v>
      </c>
    </row>
    <row r="3716" spans="1:18" x14ac:dyDescent="0.35">
      <c r="A3716">
        <v>15815428</v>
      </c>
      <c r="B3716" t="s">
        <v>1758</v>
      </c>
      <c r="C3716" t="s">
        <v>17</v>
      </c>
      <c r="D3716" t="s">
        <v>39</v>
      </c>
      <c r="E3716">
        <v>34</v>
      </c>
      <c r="F3716" t="s">
        <v>19</v>
      </c>
      <c r="G3716">
        <v>3</v>
      </c>
      <c r="H3716" s="4">
        <v>105057.33</v>
      </c>
      <c r="I3716" t="s">
        <v>33</v>
      </c>
      <c r="J3716">
        <v>1</v>
      </c>
      <c r="K3716">
        <v>823</v>
      </c>
      <c r="L3716" t="s">
        <v>37</v>
      </c>
      <c r="M3716" t="s">
        <v>21</v>
      </c>
      <c r="N3716" t="s">
        <v>32</v>
      </c>
      <c r="O3716" s="4">
        <v>9217.92</v>
      </c>
      <c r="P3716" t="s">
        <v>28</v>
      </c>
      <c r="Q3716" t="str" cm="1">
        <f t="array" ref="Q3716">_xlfn.IFS(
O3716&lt;50000,"Low Salary (&lt;$50K)",
O3716&lt;90000,"Lower Middle ($50K-$90K)",
O3716&lt;130000,"Middle ($90K-$130K)",
O3716&lt;170000,"Upper Middle ($130K-$170K)",
O3716&gt;=170000,"High Salary (&gt;$170K)"
)</f>
        <v>Low Salary (&lt;$50K)</v>
      </c>
      <c r="R3716" t="str" cm="1">
        <f t="array" ref="R3716">_xlfn.IFS(
G3716&lt;=2,"New Customers (0-2Y)",
G3716&lt;=5,"Growing Customers (3-5Y)",
G3716&lt;=8,"Established Customers (6-8Y)",
G3716&lt;=10,"Loyal Customers (9-10Y)"
)</f>
        <v>Growing Customers (3-5Y)</v>
      </c>
    </row>
    <row r="3717" spans="1:18" x14ac:dyDescent="0.35">
      <c r="A3717">
        <v>15640409</v>
      </c>
      <c r="B3717" t="s">
        <v>383</v>
      </c>
      <c r="C3717" t="s">
        <v>42</v>
      </c>
      <c r="D3717" t="s">
        <v>18</v>
      </c>
      <c r="E3717">
        <v>46</v>
      </c>
      <c r="F3717" t="s">
        <v>19</v>
      </c>
      <c r="G3717">
        <v>0</v>
      </c>
      <c r="H3717" s="4">
        <v>89087.89</v>
      </c>
      <c r="I3717" t="s">
        <v>29</v>
      </c>
      <c r="J3717">
        <v>1</v>
      </c>
      <c r="K3717">
        <v>817</v>
      </c>
      <c r="L3717" t="s">
        <v>37</v>
      </c>
      <c r="M3717" t="s">
        <v>27</v>
      </c>
      <c r="N3717" t="s">
        <v>22</v>
      </c>
      <c r="O3717" s="4">
        <v>87941.85</v>
      </c>
      <c r="P3717" t="s">
        <v>23</v>
      </c>
      <c r="Q3717" t="str" cm="1">
        <f t="array" ref="Q3717">_xlfn.IFS(
O3717&lt;50000,"Low Salary (&lt;$50K)",
O3717&lt;90000,"Lower Middle ($50K-$90K)",
O3717&lt;130000,"Middle ($90K-$130K)",
O3717&lt;170000,"Upper Middle ($130K-$170K)",
O3717&gt;=170000,"High Salary (&gt;$170K)"
)</f>
        <v>Lower Middle ($50K-$90K)</v>
      </c>
      <c r="R3717" t="str" cm="1">
        <f t="array" ref="R3717">_xlfn.IFS(
G3717&lt;=2,"New Customers (0-2Y)",
G3717&lt;=5,"Growing Customers (3-5Y)",
G3717&lt;=8,"Established Customers (6-8Y)",
G3717&lt;=10,"Loyal Customers (9-10Y)"
)</f>
        <v>New Customers (0-2Y)</v>
      </c>
    </row>
    <row r="3718" spans="1:18" x14ac:dyDescent="0.35">
      <c r="A3718">
        <v>15699492</v>
      </c>
      <c r="B3718" t="s">
        <v>73</v>
      </c>
      <c r="C3718" t="s">
        <v>42</v>
      </c>
      <c r="D3718" t="s">
        <v>18</v>
      </c>
      <c r="E3718">
        <v>27</v>
      </c>
      <c r="F3718" t="s">
        <v>43</v>
      </c>
      <c r="G3718">
        <v>2</v>
      </c>
      <c r="H3718" s="4">
        <v>147435.96</v>
      </c>
      <c r="I3718" t="s">
        <v>33</v>
      </c>
      <c r="J3718">
        <v>1</v>
      </c>
      <c r="K3718">
        <v>665</v>
      </c>
      <c r="L3718" t="s">
        <v>35</v>
      </c>
      <c r="M3718" t="s">
        <v>27</v>
      </c>
      <c r="N3718" t="s">
        <v>32</v>
      </c>
      <c r="O3718" s="4">
        <v>187508.06</v>
      </c>
      <c r="P3718" t="s">
        <v>28</v>
      </c>
      <c r="Q3718" t="str" cm="1">
        <f t="array" ref="Q3718">_xlfn.IFS(
O3718&lt;50000,"Low Salary (&lt;$50K)",
O3718&lt;90000,"Lower Middle ($50K-$90K)",
O3718&lt;130000,"Middle ($90K-$130K)",
O3718&lt;170000,"Upper Middle ($130K-$170K)",
O3718&gt;=170000,"High Salary (&gt;$170K)"
)</f>
        <v>High Salary (&gt;$170K)</v>
      </c>
      <c r="R3718" t="str" cm="1">
        <f t="array" ref="R3718">_xlfn.IFS(
G3718&lt;=2,"New Customers (0-2Y)",
G3718&lt;=5,"Growing Customers (3-5Y)",
G3718&lt;=8,"Established Customers (6-8Y)",
G3718&lt;=10,"Loyal Customers (9-10Y)"
)</f>
        <v>New Customers (0-2Y)</v>
      </c>
    </row>
    <row r="3719" spans="1:18" x14ac:dyDescent="0.35">
      <c r="A3719">
        <v>15623536</v>
      </c>
      <c r="B3719" t="s">
        <v>174</v>
      </c>
      <c r="C3719" t="s">
        <v>42</v>
      </c>
      <c r="D3719" t="s">
        <v>39</v>
      </c>
      <c r="E3719">
        <v>39</v>
      </c>
      <c r="F3719" t="s">
        <v>19</v>
      </c>
      <c r="G3719">
        <v>0</v>
      </c>
      <c r="H3719" s="4">
        <v>154439.85999999999</v>
      </c>
      <c r="I3719" t="s">
        <v>33</v>
      </c>
      <c r="J3719">
        <v>1</v>
      </c>
      <c r="K3719">
        <v>646</v>
      </c>
      <c r="L3719" t="s">
        <v>20</v>
      </c>
      <c r="M3719" t="s">
        <v>21</v>
      </c>
      <c r="N3719" t="s">
        <v>32</v>
      </c>
      <c r="O3719" s="4">
        <v>171519.06</v>
      </c>
      <c r="P3719" t="s">
        <v>28</v>
      </c>
      <c r="Q3719" t="str" cm="1">
        <f t="array" ref="Q3719">_xlfn.IFS(
O3719&lt;50000,"Low Salary (&lt;$50K)",
O3719&lt;90000,"Lower Middle ($50K-$90K)",
O3719&lt;130000,"Middle ($90K-$130K)",
O3719&lt;170000,"Upper Middle ($130K-$170K)",
O3719&gt;=170000,"High Salary (&gt;$170K)"
)</f>
        <v>High Salary (&gt;$170K)</v>
      </c>
      <c r="R3719" t="str" cm="1">
        <f t="array" ref="R3719">_xlfn.IFS(
G3719&lt;=2,"New Customers (0-2Y)",
G3719&lt;=5,"Growing Customers (3-5Y)",
G3719&lt;=8,"Established Customers (6-8Y)",
G3719&lt;=10,"Loyal Customers (9-10Y)"
)</f>
        <v>New Customers (0-2Y)</v>
      </c>
    </row>
    <row r="3720" spans="1:18" x14ac:dyDescent="0.35">
      <c r="A3720">
        <v>15707551</v>
      </c>
      <c r="B3720" t="s">
        <v>1759</v>
      </c>
      <c r="C3720" t="s">
        <v>17</v>
      </c>
      <c r="D3720" t="s">
        <v>39</v>
      </c>
      <c r="E3720">
        <v>30</v>
      </c>
      <c r="F3720" t="s">
        <v>19</v>
      </c>
      <c r="G3720">
        <v>8</v>
      </c>
      <c r="H3720" s="4">
        <v>73054.37</v>
      </c>
      <c r="I3720" t="s">
        <v>29</v>
      </c>
      <c r="J3720">
        <v>2</v>
      </c>
      <c r="K3720">
        <v>568</v>
      </c>
      <c r="L3720" t="s">
        <v>31</v>
      </c>
      <c r="M3720" t="s">
        <v>21</v>
      </c>
      <c r="N3720" t="s">
        <v>22</v>
      </c>
      <c r="O3720" s="4">
        <v>27012</v>
      </c>
      <c r="P3720" t="s">
        <v>28</v>
      </c>
      <c r="Q3720" t="str" cm="1">
        <f t="array" ref="Q3720">_xlfn.IFS(
O3720&lt;50000,"Low Salary (&lt;$50K)",
O3720&lt;90000,"Lower Middle ($50K-$90K)",
O3720&lt;130000,"Middle ($90K-$130K)",
O3720&lt;170000,"Upper Middle ($130K-$170K)",
O3720&gt;=170000,"High Salary (&gt;$170K)"
)</f>
        <v>Low Salary (&lt;$50K)</v>
      </c>
      <c r="R3720" t="str" cm="1">
        <f t="array" ref="R3720">_xlfn.IFS(
G3720&lt;=2,"New Customers (0-2Y)",
G3720&lt;=5,"Growing Customers (3-5Y)",
G3720&lt;=8,"Established Customers (6-8Y)",
G3720&lt;=10,"Loyal Customers (9-10Y)"
)</f>
        <v>Established Customers (6-8Y)</v>
      </c>
    </row>
    <row r="3721" spans="1:18" x14ac:dyDescent="0.35">
      <c r="A3721">
        <v>15577999</v>
      </c>
      <c r="B3721" t="s">
        <v>712</v>
      </c>
      <c r="C3721" t="s">
        <v>17</v>
      </c>
      <c r="D3721" t="s">
        <v>18</v>
      </c>
      <c r="E3721">
        <v>62</v>
      </c>
      <c r="F3721" t="s">
        <v>2967</v>
      </c>
      <c r="G3721">
        <v>1</v>
      </c>
      <c r="H3721" s="4">
        <v>124678.35</v>
      </c>
      <c r="I3721" t="s">
        <v>33</v>
      </c>
      <c r="J3721">
        <v>1</v>
      </c>
      <c r="K3721">
        <v>850</v>
      </c>
      <c r="L3721" t="s">
        <v>37</v>
      </c>
      <c r="M3721" t="s">
        <v>21</v>
      </c>
      <c r="N3721" t="s">
        <v>32</v>
      </c>
      <c r="O3721" s="4">
        <v>70916</v>
      </c>
      <c r="P3721" t="s">
        <v>23</v>
      </c>
      <c r="Q3721" t="str" cm="1">
        <f t="array" ref="Q3721">_xlfn.IFS(
O3721&lt;50000,"Low Salary (&lt;$50K)",
O3721&lt;90000,"Lower Middle ($50K-$90K)",
O3721&lt;130000,"Middle ($90K-$130K)",
O3721&lt;170000,"Upper Middle ($130K-$170K)",
O3721&gt;=170000,"High Salary (&gt;$170K)"
)</f>
        <v>Lower Middle ($50K-$90K)</v>
      </c>
      <c r="R3721" t="str" cm="1">
        <f t="array" ref="R3721">_xlfn.IFS(
G3721&lt;=2,"New Customers (0-2Y)",
G3721&lt;=5,"Growing Customers (3-5Y)",
G3721&lt;=8,"Established Customers (6-8Y)",
G3721&lt;=10,"Loyal Customers (9-10Y)"
)</f>
        <v>New Customers (0-2Y)</v>
      </c>
    </row>
    <row r="3722" spans="1:18" x14ac:dyDescent="0.35">
      <c r="A3722">
        <v>15788775</v>
      </c>
      <c r="B3722" t="s">
        <v>183</v>
      </c>
      <c r="C3722" t="s">
        <v>42</v>
      </c>
      <c r="D3722" t="s">
        <v>39</v>
      </c>
      <c r="E3722">
        <v>40</v>
      </c>
      <c r="F3722" t="s">
        <v>19</v>
      </c>
      <c r="G3722">
        <v>8</v>
      </c>
      <c r="H3722" s="4">
        <v>152576.25</v>
      </c>
      <c r="I3722" t="s">
        <v>33</v>
      </c>
      <c r="J3722">
        <v>2</v>
      </c>
      <c r="K3722">
        <v>473</v>
      </c>
      <c r="L3722" t="s">
        <v>44</v>
      </c>
      <c r="M3722" t="s">
        <v>21</v>
      </c>
      <c r="N3722" t="s">
        <v>32</v>
      </c>
      <c r="O3722" s="4">
        <v>73073.679999999993</v>
      </c>
      <c r="P3722" t="s">
        <v>28</v>
      </c>
      <c r="Q3722" t="str" cm="1">
        <f t="array" ref="Q3722">_xlfn.IFS(
O3722&lt;50000,"Low Salary (&lt;$50K)",
O3722&lt;90000,"Lower Middle ($50K-$90K)",
O3722&lt;130000,"Middle ($90K-$130K)",
O3722&lt;170000,"Upper Middle ($130K-$170K)",
O3722&gt;=170000,"High Salary (&gt;$170K)"
)</f>
        <v>Lower Middle ($50K-$90K)</v>
      </c>
      <c r="R3722" t="str" cm="1">
        <f t="array" ref="R3722">_xlfn.IFS(
G3722&lt;=2,"New Customers (0-2Y)",
G3722&lt;=5,"Growing Customers (3-5Y)",
G3722&lt;=8,"Established Customers (6-8Y)",
G3722&lt;=10,"Loyal Customers (9-10Y)"
)</f>
        <v>Established Customers (6-8Y)</v>
      </c>
    </row>
    <row r="3723" spans="1:18" x14ac:dyDescent="0.35">
      <c r="A3723">
        <v>15758362</v>
      </c>
      <c r="B3723" t="s">
        <v>636</v>
      </c>
      <c r="C3723" t="s">
        <v>17</v>
      </c>
      <c r="D3723" t="s">
        <v>18</v>
      </c>
      <c r="E3723">
        <v>41</v>
      </c>
      <c r="F3723" t="s">
        <v>19</v>
      </c>
      <c r="G3723">
        <v>9</v>
      </c>
      <c r="H3723" s="4">
        <v>152243.57</v>
      </c>
      <c r="I3723" t="s">
        <v>33</v>
      </c>
      <c r="J3723">
        <v>1</v>
      </c>
      <c r="K3723">
        <v>731</v>
      </c>
      <c r="L3723" t="s">
        <v>35</v>
      </c>
      <c r="M3723" t="s">
        <v>21</v>
      </c>
      <c r="N3723" t="s">
        <v>22</v>
      </c>
      <c r="O3723" s="4">
        <v>88783.59</v>
      </c>
      <c r="P3723" t="s">
        <v>28</v>
      </c>
      <c r="Q3723" t="str" cm="1">
        <f t="array" ref="Q3723">_xlfn.IFS(
O3723&lt;50000,"Low Salary (&lt;$50K)",
O3723&lt;90000,"Lower Middle ($50K-$90K)",
O3723&lt;130000,"Middle ($90K-$130K)",
O3723&lt;170000,"Upper Middle ($130K-$170K)",
O3723&gt;=170000,"High Salary (&gt;$170K)"
)</f>
        <v>Lower Middle ($50K-$90K)</v>
      </c>
      <c r="R3723" t="str" cm="1">
        <f t="array" ref="R3723">_xlfn.IFS(
G3723&lt;=2,"New Customers (0-2Y)",
G3723&lt;=5,"Growing Customers (3-5Y)",
G3723&lt;=8,"Established Customers (6-8Y)",
G3723&lt;=10,"Loyal Customers (9-10Y)"
)</f>
        <v>Loyal Customers (9-10Y)</v>
      </c>
    </row>
    <row r="3724" spans="1:18" x14ac:dyDescent="0.35">
      <c r="A3724">
        <v>15807961</v>
      </c>
      <c r="B3724" t="s">
        <v>1003</v>
      </c>
      <c r="C3724" t="s">
        <v>17</v>
      </c>
      <c r="D3724" t="s">
        <v>39</v>
      </c>
      <c r="E3724">
        <v>25</v>
      </c>
      <c r="F3724" t="s">
        <v>43</v>
      </c>
      <c r="G3724">
        <v>4</v>
      </c>
      <c r="H3724" s="4">
        <v>0</v>
      </c>
      <c r="I3724" t="s">
        <v>24</v>
      </c>
      <c r="J3724">
        <v>1</v>
      </c>
      <c r="K3724">
        <v>619</v>
      </c>
      <c r="L3724" t="s">
        <v>20</v>
      </c>
      <c r="M3724" t="s">
        <v>21</v>
      </c>
      <c r="N3724" t="s">
        <v>32</v>
      </c>
      <c r="O3724" s="4">
        <v>145524.35999999999</v>
      </c>
      <c r="P3724" t="s">
        <v>28</v>
      </c>
      <c r="Q3724" t="str" cm="1">
        <f t="array" ref="Q3724">_xlfn.IFS(
O3724&lt;50000,"Low Salary (&lt;$50K)",
O3724&lt;90000,"Lower Middle ($50K-$90K)",
O3724&lt;130000,"Middle ($90K-$130K)",
O3724&lt;170000,"Upper Middle ($130K-$170K)",
O3724&gt;=170000,"High Salary (&gt;$170K)"
)</f>
        <v>Upper Middle ($130K-$170K)</v>
      </c>
      <c r="R3724" t="str" cm="1">
        <f t="array" ref="R3724">_xlfn.IFS(
G3724&lt;=2,"New Customers (0-2Y)",
G3724&lt;=5,"Growing Customers (3-5Y)",
G3724&lt;=8,"Established Customers (6-8Y)",
G3724&lt;=10,"Loyal Customers (9-10Y)"
)</f>
        <v>Growing Customers (3-5Y)</v>
      </c>
    </row>
    <row r="3725" spans="1:18" x14ac:dyDescent="0.35">
      <c r="A3725">
        <v>15710978</v>
      </c>
      <c r="B3725" t="s">
        <v>763</v>
      </c>
      <c r="C3725" t="s">
        <v>42</v>
      </c>
      <c r="D3725" t="s">
        <v>39</v>
      </c>
      <c r="E3725">
        <v>42</v>
      </c>
      <c r="F3725" t="s">
        <v>19</v>
      </c>
      <c r="G3725">
        <v>2</v>
      </c>
      <c r="H3725" s="4">
        <v>88120.97</v>
      </c>
      <c r="I3725" t="s">
        <v>29</v>
      </c>
      <c r="J3725">
        <v>2</v>
      </c>
      <c r="K3725">
        <v>715</v>
      </c>
      <c r="L3725" t="s">
        <v>35</v>
      </c>
      <c r="M3725" t="s">
        <v>21</v>
      </c>
      <c r="N3725" t="s">
        <v>22</v>
      </c>
      <c r="O3725" s="4">
        <v>21333.22</v>
      </c>
      <c r="P3725" t="s">
        <v>28</v>
      </c>
      <c r="Q3725" t="str" cm="1">
        <f t="array" ref="Q3725">_xlfn.IFS(
O3725&lt;50000,"Low Salary (&lt;$50K)",
O3725&lt;90000,"Lower Middle ($50K-$90K)",
O3725&lt;130000,"Middle ($90K-$130K)",
O3725&lt;170000,"Upper Middle ($130K-$170K)",
O3725&gt;=170000,"High Salary (&gt;$170K)"
)</f>
        <v>Low Salary (&lt;$50K)</v>
      </c>
      <c r="R3725" t="str" cm="1">
        <f t="array" ref="R3725">_xlfn.IFS(
G3725&lt;=2,"New Customers (0-2Y)",
G3725&lt;=5,"Growing Customers (3-5Y)",
G3725&lt;=8,"Established Customers (6-8Y)",
G3725&lt;=10,"Loyal Customers (9-10Y)"
)</f>
        <v>New Customers (0-2Y)</v>
      </c>
    </row>
    <row r="3726" spans="1:18" x14ac:dyDescent="0.35">
      <c r="A3726">
        <v>15703541</v>
      </c>
      <c r="B3726" t="s">
        <v>1123</v>
      </c>
      <c r="C3726" t="s">
        <v>42</v>
      </c>
      <c r="D3726" t="s">
        <v>18</v>
      </c>
      <c r="E3726">
        <v>51</v>
      </c>
      <c r="F3726" t="s">
        <v>19</v>
      </c>
      <c r="G3726">
        <v>9</v>
      </c>
      <c r="H3726" s="4">
        <v>143930.92000000001</v>
      </c>
      <c r="I3726" t="s">
        <v>33</v>
      </c>
      <c r="J3726">
        <v>1</v>
      </c>
      <c r="K3726">
        <v>772</v>
      </c>
      <c r="L3726" t="s">
        <v>35</v>
      </c>
      <c r="M3726" t="s">
        <v>27</v>
      </c>
      <c r="N3726" t="s">
        <v>22</v>
      </c>
      <c r="O3726" s="4">
        <v>46675.51</v>
      </c>
      <c r="P3726" t="s">
        <v>23</v>
      </c>
      <c r="Q3726" t="str" cm="1">
        <f t="array" ref="Q3726">_xlfn.IFS(
O3726&lt;50000,"Low Salary (&lt;$50K)",
O3726&lt;90000,"Lower Middle ($50K-$90K)",
O3726&lt;130000,"Middle ($90K-$130K)",
O3726&lt;170000,"Upper Middle ($130K-$170K)",
O3726&gt;=170000,"High Salary (&gt;$170K)"
)</f>
        <v>Low Salary (&lt;$50K)</v>
      </c>
      <c r="R3726" t="str" cm="1">
        <f t="array" ref="R3726">_xlfn.IFS(
G3726&lt;=2,"New Customers (0-2Y)",
G3726&lt;=5,"Growing Customers (3-5Y)",
G3726&lt;=8,"Established Customers (6-8Y)",
G3726&lt;=10,"Loyal Customers (9-10Y)"
)</f>
        <v>Loyal Customers (9-10Y)</v>
      </c>
    </row>
    <row r="3727" spans="1:18" x14ac:dyDescent="0.35">
      <c r="A3727">
        <v>15626474</v>
      </c>
      <c r="B3727" t="s">
        <v>1051</v>
      </c>
      <c r="C3727" t="s">
        <v>17</v>
      </c>
      <c r="D3727" t="s">
        <v>18</v>
      </c>
      <c r="E3727">
        <v>31</v>
      </c>
      <c r="F3727" t="s">
        <v>19</v>
      </c>
      <c r="G3727">
        <v>1</v>
      </c>
      <c r="H3727" s="4">
        <v>0</v>
      </c>
      <c r="I3727" t="s">
        <v>24</v>
      </c>
      <c r="J3727">
        <v>2</v>
      </c>
      <c r="K3727">
        <v>686</v>
      </c>
      <c r="L3727" t="s">
        <v>35</v>
      </c>
      <c r="M3727" t="s">
        <v>21</v>
      </c>
      <c r="N3727" t="s">
        <v>32</v>
      </c>
      <c r="O3727" s="4">
        <v>4802.25</v>
      </c>
      <c r="P3727" t="s">
        <v>28</v>
      </c>
      <c r="Q3727" t="str" cm="1">
        <f t="array" ref="Q3727">_xlfn.IFS(
O3727&lt;50000,"Low Salary (&lt;$50K)",
O3727&lt;90000,"Lower Middle ($50K-$90K)",
O3727&lt;130000,"Middle ($90K-$130K)",
O3727&lt;170000,"Upper Middle ($130K-$170K)",
O3727&gt;=170000,"High Salary (&gt;$170K)"
)</f>
        <v>Low Salary (&lt;$50K)</v>
      </c>
      <c r="R3727" t="str" cm="1">
        <f t="array" ref="R3727">_xlfn.IFS(
G3727&lt;=2,"New Customers (0-2Y)",
G3727&lt;=5,"Growing Customers (3-5Y)",
G3727&lt;=8,"Established Customers (6-8Y)",
G3727&lt;=10,"Loyal Customers (9-10Y)"
)</f>
        <v>New Customers (0-2Y)</v>
      </c>
    </row>
    <row r="3728" spans="1:18" x14ac:dyDescent="0.35">
      <c r="A3728">
        <v>15608344</v>
      </c>
      <c r="B3728" t="s">
        <v>1356</v>
      </c>
      <c r="C3728" t="s">
        <v>42</v>
      </c>
      <c r="D3728" t="s">
        <v>18</v>
      </c>
      <c r="E3728">
        <v>29</v>
      </c>
      <c r="F3728" t="s">
        <v>43</v>
      </c>
      <c r="G3728">
        <v>7</v>
      </c>
      <c r="H3728" s="4">
        <v>137059.04999999999</v>
      </c>
      <c r="I3728" t="s">
        <v>33</v>
      </c>
      <c r="J3728">
        <v>3</v>
      </c>
      <c r="K3728">
        <v>749</v>
      </c>
      <c r="L3728" t="s">
        <v>35</v>
      </c>
      <c r="M3728" t="s">
        <v>21</v>
      </c>
      <c r="N3728" t="s">
        <v>32</v>
      </c>
      <c r="O3728" s="4">
        <v>102975.72</v>
      </c>
      <c r="P3728" t="s">
        <v>23</v>
      </c>
      <c r="Q3728" t="str" cm="1">
        <f t="array" ref="Q3728">_xlfn.IFS(
O3728&lt;50000,"Low Salary (&lt;$50K)",
O3728&lt;90000,"Lower Middle ($50K-$90K)",
O3728&lt;130000,"Middle ($90K-$130K)",
O3728&lt;170000,"Upper Middle ($130K-$170K)",
O3728&gt;=170000,"High Salary (&gt;$170K)"
)</f>
        <v>Middle ($90K-$130K)</v>
      </c>
      <c r="R3728" t="str" cm="1">
        <f t="array" ref="R3728">_xlfn.IFS(
G3728&lt;=2,"New Customers (0-2Y)",
G3728&lt;=5,"Growing Customers (3-5Y)",
G3728&lt;=8,"Established Customers (6-8Y)",
G3728&lt;=10,"Loyal Customers (9-10Y)"
)</f>
        <v>Established Customers (6-8Y)</v>
      </c>
    </row>
    <row r="3729" spans="1:18" x14ac:dyDescent="0.35">
      <c r="A3729">
        <v>15768367</v>
      </c>
      <c r="B3729" t="s">
        <v>984</v>
      </c>
      <c r="C3729" t="s">
        <v>17</v>
      </c>
      <c r="D3729" t="s">
        <v>18</v>
      </c>
      <c r="E3729">
        <v>27</v>
      </c>
      <c r="F3729" t="s">
        <v>43</v>
      </c>
      <c r="G3729">
        <v>7</v>
      </c>
      <c r="H3729" s="4">
        <v>186558.55</v>
      </c>
      <c r="I3729" t="s">
        <v>33</v>
      </c>
      <c r="J3729">
        <v>1</v>
      </c>
      <c r="K3729">
        <v>781</v>
      </c>
      <c r="L3729" t="s">
        <v>37</v>
      </c>
      <c r="M3729" t="s">
        <v>21</v>
      </c>
      <c r="N3729" t="s">
        <v>22</v>
      </c>
      <c r="O3729" s="4">
        <v>175071.29</v>
      </c>
      <c r="P3729" t="s">
        <v>23</v>
      </c>
      <c r="Q3729" t="str" cm="1">
        <f t="array" ref="Q3729">_xlfn.IFS(
O3729&lt;50000,"Low Salary (&lt;$50K)",
O3729&lt;90000,"Lower Middle ($50K-$90K)",
O3729&lt;130000,"Middle ($90K-$130K)",
O3729&lt;170000,"Upper Middle ($130K-$170K)",
O3729&gt;=170000,"High Salary (&gt;$170K)"
)</f>
        <v>High Salary (&gt;$170K)</v>
      </c>
      <c r="R3729" t="str" cm="1">
        <f t="array" ref="R3729">_xlfn.IFS(
G3729&lt;=2,"New Customers (0-2Y)",
G3729&lt;=5,"Growing Customers (3-5Y)",
G3729&lt;=8,"Established Customers (6-8Y)",
G3729&lt;=10,"Loyal Customers (9-10Y)"
)</f>
        <v>Established Customers (6-8Y)</v>
      </c>
    </row>
    <row r="3730" spans="1:18" x14ac:dyDescent="0.35">
      <c r="A3730">
        <v>15806210</v>
      </c>
      <c r="B3730" t="s">
        <v>1760</v>
      </c>
      <c r="C3730" t="s">
        <v>26</v>
      </c>
      <c r="D3730" t="s">
        <v>39</v>
      </c>
      <c r="E3730">
        <v>66</v>
      </c>
      <c r="F3730" t="s">
        <v>2967</v>
      </c>
      <c r="G3730">
        <v>5</v>
      </c>
      <c r="H3730" s="4">
        <v>115654.47</v>
      </c>
      <c r="I3730" t="s">
        <v>33</v>
      </c>
      <c r="J3730">
        <v>2</v>
      </c>
      <c r="K3730">
        <v>675</v>
      </c>
      <c r="L3730" t="s">
        <v>35</v>
      </c>
      <c r="M3730" t="s">
        <v>21</v>
      </c>
      <c r="N3730" t="s">
        <v>22</v>
      </c>
      <c r="O3730" s="4">
        <v>131970.85999999999</v>
      </c>
      <c r="P3730" t="s">
        <v>28</v>
      </c>
      <c r="Q3730" t="str" cm="1">
        <f t="array" ref="Q3730">_xlfn.IFS(
O3730&lt;50000,"Low Salary (&lt;$50K)",
O3730&lt;90000,"Lower Middle ($50K-$90K)",
O3730&lt;130000,"Middle ($90K-$130K)",
O3730&lt;170000,"Upper Middle ($130K-$170K)",
O3730&gt;=170000,"High Salary (&gt;$170K)"
)</f>
        <v>Upper Middle ($130K-$170K)</v>
      </c>
      <c r="R3730" t="str" cm="1">
        <f t="array" ref="R3730">_xlfn.IFS(
G3730&lt;=2,"New Customers (0-2Y)",
G3730&lt;=5,"Growing Customers (3-5Y)",
G3730&lt;=8,"Established Customers (6-8Y)",
G3730&lt;=10,"Loyal Customers (9-10Y)"
)</f>
        <v>Growing Customers (3-5Y)</v>
      </c>
    </row>
    <row r="3731" spans="1:18" x14ac:dyDescent="0.35">
      <c r="A3731">
        <v>15697702</v>
      </c>
      <c r="B3731" t="s">
        <v>1454</v>
      </c>
      <c r="C3731" t="s">
        <v>26</v>
      </c>
      <c r="D3731" t="s">
        <v>39</v>
      </c>
      <c r="E3731">
        <v>29</v>
      </c>
      <c r="F3731" t="s">
        <v>43</v>
      </c>
      <c r="G3731">
        <v>2</v>
      </c>
      <c r="H3731" s="4">
        <v>0</v>
      </c>
      <c r="I3731" t="s">
        <v>24</v>
      </c>
      <c r="J3731">
        <v>2</v>
      </c>
      <c r="K3731">
        <v>730</v>
      </c>
      <c r="L3731" t="s">
        <v>35</v>
      </c>
      <c r="M3731" t="s">
        <v>21</v>
      </c>
      <c r="N3731" t="s">
        <v>32</v>
      </c>
      <c r="O3731" s="4">
        <v>14174.09</v>
      </c>
      <c r="P3731" t="s">
        <v>28</v>
      </c>
      <c r="Q3731" t="str" cm="1">
        <f t="array" ref="Q3731">_xlfn.IFS(
O3731&lt;50000,"Low Salary (&lt;$50K)",
O3731&lt;90000,"Lower Middle ($50K-$90K)",
O3731&lt;130000,"Middle ($90K-$130K)",
O3731&lt;170000,"Upper Middle ($130K-$170K)",
O3731&gt;=170000,"High Salary (&gt;$170K)"
)</f>
        <v>Low Salary (&lt;$50K)</v>
      </c>
      <c r="R3731" t="str" cm="1">
        <f t="array" ref="R3731">_xlfn.IFS(
G3731&lt;=2,"New Customers (0-2Y)",
G3731&lt;=5,"Growing Customers (3-5Y)",
G3731&lt;=8,"Established Customers (6-8Y)",
G3731&lt;=10,"Loyal Customers (9-10Y)"
)</f>
        <v>New Customers (0-2Y)</v>
      </c>
    </row>
    <row r="3732" spans="1:18" x14ac:dyDescent="0.35">
      <c r="A3732">
        <v>15689152</v>
      </c>
      <c r="B3732" t="s">
        <v>533</v>
      </c>
      <c r="C3732" t="s">
        <v>26</v>
      </c>
      <c r="D3732" t="s">
        <v>39</v>
      </c>
      <c r="E3732">
        <v>38</v>
      </c>
      <c r="F3732" t="s">
        <v>19</v>
      </c>
      <c r="G3732">
        <v>3</v>
      </c>
      <c r="H3732" s="4">
        <v>126152.84</v>
      </c>
      <c r="I3732" t="s">
        <v>33</v>
      </c>
      <c r="J3732">
        <v>1</v>
      </c>
      <c r="K3732">
        <v>683</v>
      </c>
      <c r="L3732" t="s">
        <v>35</v>
      </c>
      <c r="M3732" t="s">
        <v>27</v>
      </c>
      <c r="N3732" t="s">
        <v>32</v>
      </c>
      <c r="O3732" s="4">
        <v>15378.75</v>
      </c>
      <c r="P3732" t="s">
        <v>28</v>
      </c>
      <c r="Q3732" t="str" cm="1">
        <f t="array" ref="Q3732">_xlfn.IFS(
O3732&lt;50000,"Low Salary (&lt;$50K)",
O3732&lt;90000,"Lower Middle ($50K-$90K)",
O3732&lt;130000,"Middle ($90K-$130K)",
O3732&lt;170000,"Upper Middle ($130K-$170K)",
O3732&gt;=170000,"High Salary (&gt;$170K)"
)</f>
        <v>Low Salary (&lt;$50K)</v>
      </c>
      <c r="R3732" t="str" cm="1">
        <f t="array" ref="R3732">_xlfn.IFS(
G3732&lt;=2,"New Customers (0-2Y)",
G3732&lt;=5,"Growing Customers (3-5Y)",
G3732&lt;=8,"Established Customers (6-8Y)",
G3732&lt;=10,"Loyal Customers (9-10Y)"
)</f>
        <v>Growing Customers (3-5Y)</v>
      </c>
    </row>
    <row r="3733" spans="1:18" x14ac:dyDescent="0.35">
      <c r="A3733">
        <v>15568573</v>
      </c>
      <c r="B3733" t="s">
        <v>130</v>
      </c>
      <c r="C3733" t="s">
        <v>42</v>
      </c>
      <c r="D3733" t="s">
        <v>18</v>
      </c>
      <c r="E3733">
        <v>51</v>
      </c>
      <c r="F3733" t="s">
        <v>19</v>
      </c>
      <c r="G3733">
        <v>7</v>
      </c>
      <c r="H3733" s="4">
        <v>105701.91</v>
      </c>
      <c r="I3733" t="s">
        <v>33</v>
      </c>
      <c r="J3733">
        <v>1</v>
      </c>
      <c r="K3733">
        <v>554</v>
      </c>
      <c r="L3733" t="s">
        <v>31</v>
      </c>
      <c r="M3733" t="s">
        <v>27</v>
      </c>
      <c r="N3733" t="s">
        <v>22</v>
      </c>
      <c r="O3733" s="4">
        <v>179797.79</v>
      </c>
      <c r="P3733" t="s">
        <v>23</v>
      </c>
      <c r="Q3733" t="str" cm="1">
        <f t="array" ref="Q3733">_xlfn.IFS(
O3733&lt;50000,"Low Salary (&lt;$50K)",
O3733&lt;90000,"Lower Middle ($50K-$90K)",
O3733&lt;130000,"Middle ($90K-$130K)",
O3733&lt;170000,"Upper Middle ($130K-$170K)",
O3733&gt;=170000,"High Salary (&gt;$170K)"
)</f>
        <v>High Salary (&gt;$170K)</v>
      </c>
      <c r="R3733" t="str" cm="1">
        <f t="array" ref="R3733">_xlfn.IFS(
G3733&lt;=2,"New Customers (0-2Y)",
G3733&lt;=5,"Growing Customers (3-5Y)",
G3733&lt;=8,"Established Customers (6-8Y)",
G3733&lt;=10,"Loyal Customers (9-10Y)"
)</f>
        <v>Established Customers (6-8Y)</v>
      </c>
    </row>
    <row r="3734" spans="1:18" x14ac:dyDescent="0.35">
      <c r="A3734">
        <v>15689598</v>
      </c>
      <c r="B3734" t="s">
        <v>1228</v>
      </c>
      <c r="C3734" t="s">
        <v>17</v>
      </c>
      <c r="D3734" t="s">
        <v>39</v>
      </c>
      <c r="E3734">
        <v>46</v>
      </c>
      <c r="F3734" t="s">
        <v>19</v>
      </c>
      <c r="G3734">
        <v>6</v>
      </c>
      <c r="H3734" s="4">
        <v>0</v>
      </c>
      <c r="I3734" t="s">
        <v>24</v>
      </c>
      <c r="J3734">
        <v>1</v>
      </c>
      <c r="K3734">
        <v>722</v>
      </c>
      <c r="L3734" t="s">
        <v>35</v>
      </c>
      <c r="M3734" t="s">
        <v>21</v>
      </c>
      <c r="N3734" t="s">
        <v>22</v>
      </c>
      <c r="O3734" s="4">
        <v>93917.68</v>
      </c>
      <c r="P3734" t="s">
        <v>23</v>
      </c>
      <c r="Q3734" t="str" cm="1">
        <f t="array" ref="Q3734">_xlfn.IFS(
O3734&lt;50000,"Low Salary (&lt;$50K)",
O3734&lt;90000,"Lower Middle ($50K-$90K)",
O3734&lt;130000,"Middle ($90K-$130K)",
O3734&lt;170000,"Upper Middle ($130K-$170K)",
O3734&gt;=170000,"High Salary (&gt;$170K)"
)</f>
        <v>Middle ($90K-$130K)</v>
      </c>
      <c r="R3734" t="str" cm="1">
        <f t="array" ref="R3734">_xlfn.IFS(
G3734&lt;=2,"New Customers (0-2Y)",
G3734&lt;=5,"Growing Customers (3-5Y)",
G3734&lt;=8,"Established Customers (6-8Y)",
G3734&lt;=10,"Loyal Customers (9-10Y)"
)</f>
        <v>Established Customers (6-8Y)</v>
      </c>
    </row>
    <row r="3735" spans="1:18" x14ac:dyDescent="0.35">
      <c r="A3735">
        <v>15713374</v>
      </c>
      <c r="B3735" t="s">
        <v>575</v>
      </c>
      <c r="C3735" t="s">
        <v>42</v>
      </c>
      <c r="D3735" t="s">
        <v>39</v>
      </c>
      <c r="E3735">
        <v>67</v>
      </c>
      <c r="F3735" t="s">
        <v>2967</v>
      </c>
      <c r="G3735">
        <v>9</v>
      </c>
      <c r="H3735" s="4">
        <v>157094.78</v>
      </c>
      <c r="I3735" t="s">
        <v>33</v>
      </c>
      <c r="J3735">
        <v>1</v>
      </c>
      <c r="K3735">
        <v>689</v>
      </c>
      <c r="L3735" t="s">
        <v>35</v>
      </c>
      <c r="M3735" t="s">
        <v>21</v>
      </c>
      <c r="N3735" t="s">
        <v>22</v>
      </c>
      <c r="O3735" s="4">
        <v>99490.01</v>
      </c>
      <c r="P3735" t="s">
        <v>28</v>
      </c>
      <c r="Q3735" t="str" cm="1">
        <f t="array" ref="Q3735">_xlfn.IFS(
O3735&lt;50000,"Low Salary (&lt;$50K)",
O3735&lt;90000,"Lower Middle ($50K-$90K)",
O3735&lt;130000,"Middle ($90K-$130K)",
O3735&lt;170000,"Upper Middle ($130K-$170K)",
O3735&gt;=170000,"High Salary (&gt;$170K)"
)</f>
        <v>Middle ($90K-$130K)</v>
      </c>
      <c r="R3735" t="str" cm="1">
        <f t="array" ref="R3735">_xlfn.IFS(
G3735&lt;=2,"New Customers (0-2Y)",
G3735&lt;=5,"Growing Customers (3-5Y)",
G3735&lt;=8,"Established Customers (6-8Y)",
G3735&lt;=10,"Loyal Customers (9-10Y)"
)</f>
        <v>Loyal Customers (9-10Y)</v>
      </c>
    </row>
    <row r="3736" spans="1:18" x14ac:dyDescent="0.35">
      <c r="A3736">
        <v>15679733</v>
      </c>
      <c r="B3736" t="s">
        <v>1761</v>
      </c>
      <c r="C3736" t="s">
        <v>42</v>
      </c>
      <c r="D3736" t="s">
        <v>39</v>
      </c>
      <c r="E3736">
        <v>40</v>
      </c>
      <c r="F3736" t="s">
        <v>19</v>
      </c>
      <c r="G3736">
        <v>2</v>
      </c>
      <c r="H3736" s="4">
        <v>113228.38</v>
      </c>
      <c r="I3736" t="s">
        <v>33</v>
      </c>
      <c r="J3736">
        <v>2</v>
      </c>
      <c r="K3736">
        <v>796</v>
      </c>
      <c r="L3736" t="s">
        <v>37</v>
      </c>
      <c r="M3736" t="s">
        <v>21</v>
      </c>
      <c r="N3736" t="s">
        <v>22</v>
      </c>
      <c r="O3736" s="4">
        <v>46415.09</v>
      </c>
      <c r="P3736" t="s">
        <v>28</v>
      </c>
      <c r="Q3736" t="str" cm="1">
        <f t="array" ref="Q3736">_xlfn.IFS(
O3736&lt;50000,"Low Salary (&lt;$50K)",
O3736&lt;90000,"Lower Middle ($50K-$90K)",
O3736&lt;130000,"Middle ($90K-$130K)",
O3736&lt;170000,"Upper Middle ($130K-$170K)",
O3736&gt;=170000,"High Salary (&gt;$170K)"
)</f>
        <v>Low Salary (&lt;$50K)</v>
      </c>
      <c r="R3736" t="str" cm="1">
        <f t="array" ref="R3736">_xlfn.IFS(
G3736&lt;=2,"New Customers (0-2Y)",
G3736&lt;=5,"Growing Customers (3-5Y)",
G3736&lt;=8,"Established Customers (6-8Y)",
G3736&lt;=10,"Loyal Customers (9-10Y)"
)</f>
        <v>New Customers (0-2Y)</v>
      </c>
    </row>
    <row r="3737" spans="1:18" x14ac:dyDescent="0.35">
      <c r="A3737">
        <v>15759274</v>
      </c>
      <c r="B3737" t="s">
        <v>1762</v>
      </c>
      <c r="C3737" t="s">
        <v>17</v>
      </c>
      <c r="D3737" t="s">
        <v>18</v>
      </c>
      <c r="E3737">
        <v>32</v>
      </c>
      <c r="F3737" t="s">
        <v>19</v>
      </c>
      <c r="G3737">
        <v>10</v>
      </c>
      <c r="H3737" s="4">
        <v>0</v>
      </c>
      <c r="I3737" t="s">
        <v>24</v>
      </c>
      <c r="J3737">
        <v>1</v>
      </c>
      <c r="K3737">
        <v>447</v>
      </c>
      <c r="L3737" t="s">
        <v>44</v>
      </c>
      <c r="M3737" t="s">
        <v>21</v>
      </c>
      <c r="N3737" t="s">
        <v>22</v>
      </c>
      <c r="O3737" s="4">
        <v>151815.76</v>
      </c>
      <c r="P3737" t="s">
        <v>28</v>
      </c>
      <c r="Q3737" t="str" cm="1">
        <f t="array" ref="Q3737">_xlfn.IFS(
O3737&lt;50000,"Low Salary (&lt;$50K)",
O3737&lt;90000,"Lower Middle ($50K-$90K)",
O3737&lt;130000,"Middle ($90K-$130K)",
O3737&lt;170000,"Upper Middle ($130K-$170K)",
O3737&gt;=170000,"High Salary (&gt;$170K)"
)</f>
        <v>Upper Middle ($130K-$170K)</v>
      </c>
      <c r="R3737" t="str" cm="1">
        <f t="array" ref="R3737">_xlfn.IFS(
G3737&lt;=2,"New Customers (0-2Y)",
G3737&lt;=5,"Growing Customers (3-5Y)",
G3737&lt;=8,"Established Customers (6-8Y)",
G3737&lt;=10,"Loyal Customers (9-10Y)"
)</f>
        <v>Loyal Customers (9-10Y)</v>
      </c>
    </row>
    <row r="3738" spans="1:18" x14ac:dyDescent="0.35">
      <c r="A3738">
        <v>15607748</v>
      </c>
      <c r="B3738" t="s">
        <v>725</v>
      </c>
      <c r="C3738" t="s">
        <v>42</v>
      </c>
      <c r="D3738" t="s">
        <v>39</v>
      </c>
      <c r="E3738">
        <v>37</v>
      </c>
      <c r="F3738" t="s">
        <v>19</v>
      </c>
      <c r="G3738">
        <v>8</v>
      </c>
      <c r="H3738" s="4">
        <v>108432.88</v>
      </c>
      <c r="I3738" t="s">
        <v>33</v>
      </c>
      <c r="J3738">
        <v>2</v>
      </c>
      <c r="K3738">
        <v>498</v>
      </c>
      <c r="L3738" t="s">
        <v>44</v>
      </c>
      <c r="M3738" t="s">
        <v>21</v>
      </c>
      <c r="N3738" t="s">
        <v>22</v>
      </c>
      <c r="O3738" s="4">
        <v>14865.05</v>
      </c>
      <c r="P3738" t="s">
        <v>28</v>
      </c>
      <c r="Q3738" t="str" cm="1">
        <f t="array" ref="Q3738">_xlfn.IFS(
O3738&lt;50000,"Low Salary (&lt;$50K)",
O3738&lt;90000,"Lower Middle ($50K-$90K)",
O3738&lt;130000,"Middle ($90K-$130K)",
O3738&lt;170000,"Upper Middle ($130K-$170K)",
O3738&gt;=170000,"High Salary (&gt;$170K)"
)</f>
        <v>Low Salary (&lt;$50K)</v>
      </c>
      <c r="R3738" t="str" cm="1">
        <f t="array" ref="R3738">_xlfn.IFS(
G3738&lt;=2,"New Customers (0-2Y)",
G3738&lt;=5,"Growing Customers (3-5Y)",
G3738&lt;=8,"Established Customers (6-8Y)",
G3738&lt;=10,"Loyal Customers (9-10Y)"
)</f>
        <v>Established Customers (6-8Y)</v>
      </c>
    </row>
    <row r="3739" spans="1:18" x14ac:dyDescent="0.35">
      <c r="A3739">
        <v>15607577</v>
      </c>
      <c r="B3739" t="s">
        <v>1239</v>
      </c>
      <c r="C3739" t="s">
        <v>26</v>
      </c>
      <c r="D3739" t="s">
        <v>39</v>
      </c>
      <c r="E3739">
        <v>27</v>
      </c>
      <c r="F3739" t="s">
        <v>43</v>
      </c>
      <c r="G3739">
        <v>8</v>
      </c>
      <c r="H3739" s="4">
        <v>0</v>
      </c>
      <c r="I3739" t="s">
        <v>24</v>
      </c>
      <c r="J3739">
        <v>1</v>
      </c>
      <c r="K3739">
        <v>663</v>
      </c>
      <c r="L3739" t="s">
        <v>35</v>
      </c>
      <c r="M3739" t="s">
        <v>21</v>
      </c>
      <c r="N3739" t="s">
        <v>22</v>
      </c>
      <c r="O3739" s="4">
        <v>188007.99</v>
      </c>
      <c r="P3739" t="s">
        <v>28</v>
      </c>
      <c r="Q3739" t="str" cm="1">
        <f t="array" ref="Q3739">_xlfn.IFS(
O3739&lt;50000,"Low Salary (&lt;$50K)",
O3739&lt;90000,"Lower Middle ($50K-$90K)",
O3739&lt;130000,"Middle ($90K-$130K)",
O3739&lt;170000,"Upper Middle ($130K-$170K)",
O3739&gt;=170000,"High Salary (&gt;$170K)"
)</f>
        <v>High Salary (&gt;$170K)</v>
      </c>
      <c r="R3739" t="str" cm="1">
        <f t="array" ref="R3739">_xlfn.IFS(
G3739&lt;=2,"New Customers (0-2Y)",
G3739&lt;=5,"Growing Customers (3-5Y)",
G3739&lt;=8,"Established Customers (6-8Y)",
G3739&lt;=10,"Loyal Customers (9-10Y)"
)</f>
        <v>Established Customers (6-8Y)</v>
      </c>
    </row>
    <row r="3740" spans="1:18" x14ac:dyDescent="0.35">
      <c r="A3740">
        <v>15813697</v>
      </c>
      <c r="B3740" t="s">
        <v>1173</v>
      </c>
      <c r="C3740" t="s">
        <v>42</v>
      </c>
      <c r="D3740" t="s">
        <v>18</v>
      </c>
      <c r="E3740">
        <v>44</v>
      </c>
      <c r="F3740" t="s">
        <v>19</v>
      </c>
      <c r="G3740">
        <v>2</v>
      </c>
      <c r="H3740" s="4">
        <v>120702.67</v>
      </c>
      <c r="I3740" t="s">
        <v>33</v>
      </c>
      <c r="J3740">
        <v>2</v>
      </c>
      <c r="K3740">
        <v>498</v>
      </c>
      <c r="L3740" t="s">
        <v>44</v>
      </c>
      <c r="M3740" t="s">
        <v>21</v>
      </c>
      <c r="N3740" t="s">
        <v>22</v>
      </c>
      <c r="O3740" s="4">
        <v>98175.74</v>
      </c>
      <c r="P3740" t="s">
        <v>28</v>
      </c>
      <c r="Q3740" t="str" cm="1">
        <f t="array" ref="Q3740">_xlfn.IFS(
O3740&lt;50000,"Low Salary (&lt;$50K)",
O3740&lt;90000,"Lower Middle ($50K-$90K)",
O3740&lt;130000,"Middle ($90K-$130K)",
O3740&lt;170000,"Upper Middle ($130K-$170K)",
O3740&gt;=170000,"High Salary (&gt;$170K)"
)</f>
        <v>Middle ($90K-$130K)</v>
      </c>
      <c r="R3740" t="str" cm="1">
        <f t="array" ref="R3740">_xlfn.IFS(
G3740&lt;=2,"New Customers (0-2Y)",
G3740&lt;=5,"Growing Customers (3-5Y)",
G3740&lt;=8,"Established Customers (6-8Y)",
G3740&lt;=10,"Loyal Customers (9-10Y)"
)</f>
        <v>New Customers (0-2Y)</v>
      </c>
    </row>
    <row r="3741" spans="1:18" x14ac:dyDescent="0.35">
      <c r="A3741">
        <v>15801125</v>
      </c>
      <c r="B3741" t="s">
        <v>1763</v>
      </c>
      <c r="C3741" t="s">
        <v>17</v>
      </c>
      <c r="D3741" t="s">
        <v>18</v>
      </c>
      <c r="E3741">
        <v>32</v>
      </c>
      <c r="F3741" t="s">
        <v>19</v>
      </c>
      <c r="G3741">
        <v>1</v>
      </c>
      <c r="H3741" s="4">
        <v>0</v>
      </c>
      <c r="I3741" t="s">
        <v>24</v>
      </c>
      <c r="J3741">
        <v>1</v>
      </c>
      <c r="K3741">
        <v>627</v>
      </c>
      <c r="L3741" t="s">
        <v>20</v>
      </c>
      <c r="M3741" t="s">
        <v>21</v>
      </c>
      <c r="N3741" t="s">
        <v>32</v>
      </c>
      <c r="O3741" s="4">
        <v>106851.7</v>
      </c>
      <c r="P3741" t="s">
        <v>28</v>
      </c>
      <c r="Q3741" t="str" cm="1">
        <f t="array" ref="Q3741">_xlfn.IFS(
O3741&lt;50000,"Low Salary (&lt;$50K)",
O3741&lt;90000,"Lower Middle ($50K-$90K)",
O3741&lt;130000,"Middle ($90K-$130K)",
O3741&lt;170000,"Upper Middle ($130K-$170K)",
O3741&gt;=170000,"High Salary (&gt;$170K)"
)</f>
        <v>Middle ($90K-$130K)</v>
      </c>
      <c r="R3741" t="str" cm="1">
        <f t="array" ref="R3741">_xlfn.IFS(
G3741&lt;=2,"New Customers (0-2Y)",
G3741&lt;=5,"Growing Customers (3-5Y)",
G3741&lt;=8,"Established Customers (6-8Y)",
G3741&lt;=10,"Loyal Customers (9-10Y)"
)</f>
        <v>New Customers (0-2Y)</v>
      </c>
    </row>
    <row r="3742" spans="1:18" x14ac:dyDescent="0.35">
      <c r="A3742">
        <v>15777855</v>
      </c>
      <c r="B3742" t="s">
        <v>405</v>
      </c>
      <c r="C3742" t="s">
        <v>17</v>
      </c>
      <c r="D3742" t="s">
        <v>39</v>
      </c>
      <c r="E3742">
        <v>45</v>
      </c>
      <c r="F3742" t="s">
        <v>19</v>
      </c>
      <c r="G3742">
        <v>7</v>
      </c>
      <c r="H3742" s="4">
        <v>0</v>
      </c>
      <c r="I3742" t="s">
        <v>24</v>
      </c>
      <c r="J3742">
        <v>2</v>
      </c>
      <c r="K3742">
        <v>649</v>
      </c>
      <c r="L3742" t="s">
        <v>20</v>
      </c>
      <c r="M3742" t="s">
        <v>27</v>
      </c>
      <c r="N3742" t="s">
        <v>22</v>
      </c>
      <c r="O3742" s="4">
        <v>75204.210000000006</v>
      </c>
      <c r="P3742" t="s">
        <v>28</v>
      </c>
      <c r="Q3742" t="str" cm="1">
        <f t="array" ref="Q3742">_xlfn.IFS(
O3742&lt;50000,"Low Salary (&lt;$50K)",
O3742&lt;90000,"Lower Middle ($50K-$90K)",
O3742&lt;130000,"Middle ($90K-$130K)",
O3742&lt;170000,"Upper Middle ($130K-$170K)",
O3742&gt;=170000,"High Salary (&gt;$170K)"
)</f>
        <v>Lower Middle ($50K-$90K)</v>
      </c>
      <c r="R3742" t="str" cm="1">
        <f t="array" ref="R3742">_xlfn.IFS(
G3742&lt;=2,"New Customers (0-2Y)",
G3742&lt;=5,"Growing Customers (3-5Y)",
G3742&lt;=8,"Established Customers (6-8Y)",
G3742&lt;=10,"Loyal Customers (9-10Y)"
)</f>
        <v>Established Customers (6-8Y)</v>
      </c>
    </row>
    <row r="3743" spans="1:18" x14ac:dyDescent="0.35">
      <c r="A3743">
        <v>15635396</v>
      </c>
      <c r="B3743" t="s">
        <v>824</v>
      </c>
      <c r="C3743" t="s">
        <v>42</v>
      </c>
      <c r="D3743" t="s">
        <v>18</v>
      </c>
      <c r="E3743">
        <v>29</v>
      </c>
      <c r="F3743" t="s">
        <v>43</v>
      </c>
      <c r="G3743">
        <v>9</v>
      </c>
      <c r="H3743" s="4">
        <v>139106.19</v>
      </c>
      <c r="I3743" t="s">
        <v>33</v>
      </c>
      <c r="J3743">
        <v>1</v>
      </c>
      <c r="K3743">
        <v>738</v>
      </c>
      <c r="L3743" t="s">
        <v>35</v>
      </c>
      <c r="M3743" t="s">
        <v>21</v>
      </c>
      <c r="N3743" t="s">
        <v>32</v>
      </c>
      <c r="O3743" s="4">
        <v>141872.04999999999</v>
      </c>
      <c r="P3743" t="s">
        <v>23</v>
      </c>
      <c r="Q3743" t="str" cm="1">
        <f t="array" ref="Q3743">_xlfn.IFS(
O3743&lt;50000,"Low Salary (&lt;$50K)",
O3743&lt;90000,"Lower Middle ($50K-$90K)",
O3743&lt;130000,"Middle ($90K-$130K)",
O3743&lt;170000,"Upper Middle ($130K-$170K)",
O3743&gt;=170000,"High Salary (&gt;$170K)"
)</f>
        <v>Upper Middle ($130K-$170K)</v>
      </c>
      <c r="R3743" t="str" cm="1">
        <f t="array" ref="R3743">_xlfn.IFS(
G3743&lt;=2,"New Customers (0-2Y)",
G3743&lt;=5,"Growing Customers (3-5Y)",
G3743&lt;=8,"Established Customers (6-8Y)",
G3743&lt;=10,"Loyal Customers (9-10Y)"
)</f>
        <v>Loyal Customers (9-10Y)</v>
      </c>
    </row>
    <row r="3744" spans="1:18" x14ac:dyDescent="0.35">
      <c r="A3744">
        <v>15698031</v>
      </c>
      <c r="B3744" t="s">
        <v>1063</v>
      </c>
      <c r="C3744" t="s">
        <v>42</v>
      </c>
      <c r="D3744" t="s">
        <v>18</v>
      </c>
      <c r="E3744">
        <v>39</v>
      </c>
      <c r="F3744" t="s">
        <v>19</v>
      </c>
      <c r="G3744">
        <v>6</v>
      </c>
      <c r="H3744" s="4">
        <v>101851.8</v>
      </c>
      <c r="I3744" t="s">
        <v>33</v>
      </c>
      <c r="J3744">
        <v>2</v>
      </c>
      <c r="K3744">
        <v>587</v>
      </c>
      <c r="L3744" t="s">
        <v>31</v>
      </c>
      <c r="M3744" t="s">
        <v>21</v>
      </c>
      <c r="N3744" t="s">
        <v>32</v>
      </c>
      <c r="O3744" s="4">
        <v>7103.71</v>
      </c>
      <c r="P3744" t="s">
        <v>28</v>
      </c>
      <c r="Q3744" t="str" cm="1">
        <f t="array" ref="Q3744">_xlfn.IFS(
O3744&lt;50000,"Low Salary (&lt;$50K)",
O3744&lt;90000,"Lower Middle ($50K-$90K)",
O3744&lt;130000,"Middle ($90K-$130K)",
O3744&lt;170000,"Upper Middle ($130K-$170K)",
O3744&gt;=170000,"High Salary (&gt;$170K)"
)</f>
        <v>Low Salary (&lt;$50K)</v>
      </c>
      <c r="R3744" t="str" cm="1">
        <f t="array" ref="R3744">_xlfn.IFS(
G3744&lt;=2,"New Customers (0-2Y)",
G3744&lt;=5,"Growing Customers (3-5Y)",
G3744&lt;=8,"Established Customers (6-8Y)",
G3744&lt;=10,"Loyal Customers (9-10Y)"
)</f>
        <v>Established Customers (6-8Y)</v>
      </c>
    </row>
    <row r="3745" spans="1:18" x14ac:dyDescent="0.35">
      <c r="A3745">
        <v>15678944</v>
      </c>
      <c r="B3745" t="s">
        <v>340</v>
      </c>
      <c r="C3745" t="s">
        <v>42</v>
      </c>
      <c r="D3745" t="s">
        <v>18</v>
      </c>
      <c r="E3745">
        <v>32</v>
      </c>
      <c r="F3745" t="s">
        <v>19</v>
      </c>
      <c r="G3745">
        <v>6</v>
      </c>
      <c r="H3745" s="4">
        <v>130935.56</v>
      </c>
      <c r="I3745" t="s">
        <v>33</v>
      </c>
      <c r="J3745">
        <v>1</v>
      </c>
      <c r="K3745">
        <v>655</v>
      </c>
      <c r="L3745" t="s">
        <v>20</v>
      </c>
      <c r="M3745" t="s">
        <v>21</v>
      </c>
      <c r="N3745" t="s">
        <v>32</v>
      </c>
      <c r="O3745" s="4">
        <v>9241.83</v>
      </c>
      <c r="P3745" t="s">
        <v>23</v>
      </c>
      <c r="Q3745" t="str" cm="1">
        <f t="array" ref="Q3745">_xlfn.IFS(
O3745&lt;50000,"Low Salary (&lt;$50K)",
O3745&lt;90000,"Lower Middle ($50K-$90K)",
O3745&lt;130000,"Middle ($90K-$130K)",
O3745&lt;170000,"Upper Middle ($130K-$170K)",
O3745&gt;=170000,"High Salary (&gt;$170K)"
)</f>
        <v>Low Salary (&lt;$50K)</v>
      </c>
      <c r="R3745" t="str" cm="1">
        <f t="array" ref="R3745">_xlfn.IFS(
G3745&lt;=2,"New Customers (0-2Y)",
G3745&lt;=5,"Growing Customers (3-5Y)",
G3745&lt;=8,"Established Customers (6-8Y)",
G3745&lt;=10,"Loyal Customers (9-10Y)"
)</f>
        <v>Established Customers (6-8Y)</v>
      </c>
    </row>
    <row r="3746" spans="1:18" x14ac:dyDescent="0.35">
      <c r="A3746">
        <v>15718507</v>
      </c>
      <c r="B3746" t="s">
        <v>798</v>
      </c>
      <c r="C3746" t="s">
        <v>42</v>
      </c>
      <c r="D3746" t="s">
        <v>39</v>
      </c>
      <c r="E3746">
        <v>37</v>
      </c>
      <c r="F3746" t="s">
        <v>19</v>
      </c>
      <c r="G3746">
        <v>3</v>
      </c>
      <c r="H3746" s="4">
        <v>116509.99</v>
      </c>
      <c r="I3746" t="s">
        <v>33</v>
      </c>
      <c r="J3746">
        <v>1</v>
      </c>
      <c r="K3746">
        <v>647</v>
      </c>
      <c r="L3746" t="s">
        <v>20</v>
      </c>
      <c r="M3746" t="s">
        <v>21</v>
      </c>
      <c r="N3746" t="s">
        <v>22</v>
      </c>
      <c r="O3746" s="4">
        <v>149517.71</v>
      </c>
      <c r="P3746" t="s">
        <v>23</v>
      </c>
      <c r="Q3746" t="str" cm="1">
        <f t="array" ref="Q3746">_xlfn.IFS(
O3746&lt;50000,"Low Salary (&lt;$50K)",
O3746&lt;90000,"Lower Middle ($50K-$90K)",
O3746&lt;130000,"Middle ($90K-$130K)",
O3746&lt;170000,"Upper Middle ($130K-$170K)",
O3746&gt;=170000,"High Salary (&gt;$170K)"
)</f>
        <v>Upper Middle ($130K-$170K)</v>
      </c>
      <c r="R3746" t="str" cm="1">
        <f t="array" ref="R3746">_xlfn.IFS(
G3746&lt;=2,"New Customers (0-2Y)",
G3746&lt;=5,"Growing Customers (3-5Y)",
G3746&lt;=8,"Established Customers (6-8Y)",
G3746&lt;=10,"Loyal Customers (9-10Y)"
)</f>
        <v>Growing Customers (3-5Y)</v>
      </c>
    </row>
    <row r="3747" spans="1:18" x14ac:dyDescent="0.35">
      <c r="A3747">
        <v>15808334</v>
      </c>
      <c r="B3747" t="s">
        <v>821</v>
      </c>
      <c r="C3747" t="s">
        <v>42</v>
      </c>
      <c r="D3747" t="s">
        <v>18</v>
      </c>
      <c r="E3747">
        <v>37</v>
      </c>
      <c r="F3747" t="s">
        <v>19</v>
      </c>
      <c r="G3747">
        <v>1</v>
      </c>
      <c r="H3747" s="4">
        <v>93124.04</v>
      </c>
      <c r="I3747" t="s">
        <v>29</v>
      </c>
      <c r="J3747">
        <v>2</v>
      </c>
      <c r="K3747">
        <v>776</v>
      </c>
      <c r="L3747" t="s">
        <v>35</v>
      </c>
      <c r="M3747" t="s">
        <v>21</v>
      </c>
      <c r="N3747" t="s">
        <v>22</v>
      </c>
      <c r="O3747" s="4">
        <v>196079.32</v>
      </c>
      <c r="P3747" t="s">
        <v>28</v>
      </c>
      <c r="Q3747" t="str" cm="1">
        <f t="array" ref="Q3747">_xlfn.IFS(
O3747&lt;50000,"Low Salary (&lt;$50K)",
O3747&lt;90000,"Lower Middle ($50K-$90K)",
O3747&lt;130000,"Middle ($90K-$130K)",
O3747&lt;170000,"Upper Middle ($130K-$170K)",
O3747&gt;=170000,"High Salary (&gt;$170K)"
)</f>
        <v>High Salary (&gt;$170K)</v>
      </c>
      <c r="R3747" t="str" cm="1">
        <f t="array" ref="R3747">_xlfn.IFS(
G3747&lt;=2,"New Customers (0-2Y)",
G3747&lt;=5,"Growing Customers (3-5Y)",
G3747&lt;=8,"Established Customers (6-8Y)",
G3747&lt;=10,"Loyal Customers (9-10Y)"
)</f>
        <v>New Customers (0-2Y)</v>
      </c>
    </row>
    <row r="3748" spans="1:18" x14ac:dyDescent="0.35">
      <c r="A3748">
        <v>15804709</v>
      </c>
      <c r="B3748" t="s">
        <v>1529</v>
      </c>
      <c r="C3748" t="s">
        <v>42</v>
      </c>
      <c r="D3748" t="s">
        <v>39</v>
      </c>
      <c r="E3748">
        <v>35</v>
      </c>
      <c r="F3748" t="s">
        <v>19</v>
      </c>
      <c r="G3748">
        <v>5</v>
      </c>
      <c r="H3748" s="4">
        <v>111578.18</v>
      </c>
      <c r="I3748" t="s">
        <v>33</v>
      </c>
      <c r="J3748">
        <v>1</v>
      </c>
      <c r="K3748">
        <v>688</v>
      </c>
      <c r="L3748" t="s">
        <v>35</v>
      </c>
      <c r="M3748" t="s">
        <v>27</v>
      </c>
      <c r="N3748" t="s">
        <v>32</v>
      </c>
      <c r="O3748" s="4">
        <v>166165.93</v>
      </c>
      <c r="P3748" t="s">
        <v>23</v>
      </c>
      <c r="Q3748" t="str" cm="1">
        <f t="array" ref="Q3748">_xlfn.IFS(
O3748&lt;50000,"Low Salary (&lt;$50K)",
O3748&lt;90000,"Lower Middle ($50K-$90K)",
O3748&lt;130000,"Middle ($90K-$130K)",
O3748&lt;170000,"Upper Middle ($130K-$170K)",
O3748&gt;=170000,"High Salary (&gt;$170K)"
)</f>
        <v>Upper Middle ($130K-$170K)</v>
      </c>
      <c r="R3748" t="str" cm="1">
        <f t="array" ref="R3748">_xlfn.IFS(
G3748&lt;=2,"New Customers (0-2Y)",
G3748&lt;=5,"Growing Customers (3-5Y)",
G3748&lt;=8,"Established Customers (6-8Y)",
G3748&lt;=10,"Loyal Customers (9-10Y)"
)</f>
        <v>Growing Customers (3-5Y)</v>
      </c>
    </row>
    <row r="3749" spans="1:18" x14ac:dyDescent="0.35">
      <c r="A3749">
        <v>15645835</v>
      </c>
      <c r="B3749" t="s">
        <v>618</v>
      </c>
      <c r="C3749" t="s">
        <v>17</v>
      </c>
      <c r="D3749" t="s">
        <v>39</v>
      </c>
      <c r="E3749">
        <v>32</v>
      </c>
      <c r="F3749" t="s">
        <v>19</v>
      </c>
      <c r="G3749">
        <v>9</v>
      </c>
      <c r="H3749" s="4">
        <v>0</v>
      </c>
      <c r="I3749" t="s">
        <v>24</v>
      </c>
      <c r="J3749">
        <v>2</v>
      </c>
      <c r="K3749">
        <v>605</v>
      </c>
      <c r="L3749" t="s">
        <v>20</v>
      </c>
      <c r="M3749" t="s">
        <v>21</v>
      </c>
      <c r="N3749" t="s">
        <v>22</v>
      </c>
      <c r="O3749" s="4">
        <v>55724.24</v>
      </c>
      <c r="P3749" t="s">
        <v>28</v>
      </c>
      <c r="Q3749" t="str" cm="1">
        <f t="array" ref="Q3749">_xlfn.IFS(
O3749&lt;50000,"Low Salary (&lt;$50K)",
O3749&lt;90000,"Lower Middle ($50K-$90K)",
O3749&lt;130000,"Middle ($90K-$130K)",
O3749&lt;170000,"Upper Middle ($130K-$170K)",
O3749&gt;=170000,"High Salary (&gt;$170K)"
)</f>
        <v>Lower Middle ($50K-$90K)</v>
      </c>
      <c r="R3749" t="str" cm="1">
        <f t="array" ref="R3749">_xlfn.IFS(
G3749&lt;=2,"New Customers (0-2Y)",
G3749&lt;=5,"Growing Customers (3-5Y)",
G3749&lt;=8,"Established Customers (6-8Y)",
G3749&lt;=10,"Loyal Customers (9-10Y)"
)</f>
        <v>Loyal Customers (9-10Y)</v>
      </c>
    </row>
    <row r="3750" spans="1:18" x14ac:dyDescent="0.35">
      <c r="A3750">
        <v>15738166</v>
      </c>
      <c r="B3750" t="s">
        <v>739</v>
      </c>
      <c r="C3750" t="s">
        <v>17</v>
      </c>
      <c r="D3750" t="s">
        <v>18</v>
      </c>
      <c r="E3750">
        <v>39</v>
      </c>
      <c r="F3750" t="s">
        <v>19</v>
      </c>
      <c r="G3750">
        <v>10</v>
      </c>
      <c r="H3750" s="4">
        <v>86546.29</v>
      </c>
      <c r="I3750" t="s">
        <v>29</v>
      </c>
      <c r="J3750">
        <v>1</v>
      </c>
      <c r="K3750">
        <v>596</v>
      </c>
      <c r="L3750" t="s">
        <v>31</v>
      </c>
      <c r="M3750" t="s">
        <v>27</v>
      </c>
      <c r="N3750" t="s">
        <v>22</v>
      </c>
      <c r="O3750" s="4">
        <v>131768.98000000001</v>
      </c>
      <c r="P3750" t="s">
        <v>28</v>
      </c>
      <c r="Q3750" t="str" cm="1">
        <f t="array" ref="Q3750">_xlfn.IFS(
O3750&lt;50000,"Low Salary (&lt;$50K)",
O3750&lt;90000,"Lower Middle ($50K-$90K)",
O3750&lt;130000,"Middle ($90K-$130K)",
O3750&lt;170000,"Upper Middle ($130K-$170K)",
O3750&gt;=170000,"High Salary (&gt;$170K)"
)</f>
        <v>Upper Middle ($130K-$170K)</v>
      </c>
      <c r="R3750" t="str" cm="1">
        <f t="array" ref="R3750">_xlfn.IFS(
G3750&lt;=2,"New Customers (0-2Y)",
G3750&lt;=5,"Growing Customers (3-5Y)",
G3750&lt;=8,"Established Customers (6-8Y)",
G3750&lt;=10,"Loyal Customers (9-10Y)"
)</f>
        <v>Loyal Customers (9-10Y)</v>
      </c>
    </row>
    <row r="3751" spans="1:18" x14ac:dyDescent="0.35">
      <c r="A3751">
        <v>15675360</v>
      </c>
      <c r="B3751" t="s">
        <v>1764</v>
      </c>
      <c r="C3751" t="s">
        <v>17</v>
      </c>
      <c r="D3751" t="s">
        <v>39</v>
      </c>
      <c r="E3751">
        <v>33</v>
      </c>
      <c r="F3751" t="s">
        <v>19</v>
      </c>
      <c r="G3751">
        <v>8</v>
      </c>
      <c r="H3751" s="4">
        <v>0</v>
      </c>
      <c r="I3751" t="s">
        <v>24</v>
      </c>
      <c r="J3751">
        <v>1</v>
      </c>
      <c r="K3751">
        <v>427</v>
      </c>
      <c r="L3751" t="s">
        <v>44</v>
      </c>
      <c r="M3751" t="s">
        <v>21</v>
      </c>
      <c r="N3751" t="s">
        <v>22</v>
      </c>
      <c r="O3751" s="4">
        <v>13858.95</v>
      </c>
      <c r="P3751" t="s">
        <v>28</v>
      </c>
      <c r="Q3751" t="str" cm="1">
        <f t="array" ref="Q3751">_xlfn.IFS(
O3751&lt;50000,"Low Salary (&lt;$50K)",
O3751&lt;90000,"Lower Middle ($50K-$90K)",
O3751&lt;130000,"Middle ($90K-$130K)",
O3751&lt;170000,"Upper Middle ($130K-$170K)",
O3751&gt;=170000,"High Salary (&gt;$170K)"
)</f>
        <v>Low Salary (&lt;$50K)</v>
      </c>
      <c r="R3751" t="str" cm="1">
        <f t="array" ref="R3751">_xlfn.IFS(
G3751&lt;=2,"New Customers (0-2Y)",
G3751&lt;=5,"Growing Customers (3-5Y)",
G3751&lt;=8,"Established Customers (6-8Y)",
G3751&lt;=10,"Loyal Customers (9-10Y)"
)</f>
        <v>Established Customers (6-8Y)</v>
      </c>
    </row>
    <row r="3752" spans="1:18" x14ac:dyDescent="0.35">
      <c r="A3752">
        <v>15793042</v>
      </c>
      <c r="B3752" t="s">
        <v>717</v>
      </c>
      <c r="C3752" t="s">
        <v>17</v>
      </c>
      <c r="D3752" t="s">
        <v>39</v>
      </c>
      <c r="E3752">
        <v>39</v>
      </c>
      <c r="F3752" t="s">
        <v>19</v>
      </c>
      <c r="G3752">
        <v>2</v>
      </c>
      <c r="H3752" s="4">
        <v>129669.32</v>
      </c>
      <c r="I3752" t="s">
        <v>33</v>
      </c>
      <c r="J3752">
        <v>2</v>
      </c>
      <c r="K3752">
        <v>629</v>
      </c>
      <c r="L3752" t="s">
        <v>20</v>
      </c>
      <c r="M3752" t="s">
        <v>21</v>
      </c>
      <c r="N3752" t="s">
        <v>32</v>
      </c>
      <c r="O3752" s="4">
        <v>82774.070000000007</v>
      </c>
      <c r="P3752" t="s">
        <v>28</v>
      </c>
      <c r="Q3752" t="str" cm="1">
        <f t="array" ref="Q3752">_xlfn.IFS(
O3752&lt;50000,"Low Salary (&lt;$50K)",
O3752&lt;90000,"Lower Middle ($50K-$90K)",
O3752&lt;130000,"Middle ($90K-$130K)",
O3752&lt;170000,"Upper Middle ($130K-$170K)",
O3752&gt;=170000,"High Salary (&gt;$170K)"
)</f>
        <v>Lower Middle ($50K-$90K)</v>
      </c>
      <c r="R3752" t="str" cm="1">
        <f t="array" ref="R3752">_xlfn.IFS(
G3752&lt;=2,"New Customers (0-2Y)",
G3752&lt;=5,"Growing Customers (3-5Y)",
G3752&lt;=8,"Established Customers (6-8Y)",
G3752&lt;=10,"Loyal Customers (9-10Y)"
)</f>
        <v>New Customers (0-2Y)</v>
      </c>
    </row>
    <row r="3753" spans="1:18" x14ac:dyDescent="0.35">
      <c r="A3753">
        <v>15630106</v>
      </c>
      <c r="B3753" t="s">
        <v>458</v>
      </c>
      <c r="C3753" t="s">
        <v>26</v>
      </c>
      <c r="D3753" t="s">
        <v>39</v>
      </c>
      <c r="E3753">
        <v>29</v>
      </c>
      <c r="F3753" t="s">
        <v>43</v>
      </c>
      <c r="G3753">
        <v>2</v>
      </c>
      <c r="H3753" s="4">
        <v>0</v>
      </c>
      <c r="I3753" t="s">
        <v>24</v>
      </c>
      <c r="J3753">
        <v>2</v>
      </c>
      <c r="K3753">
        <v>496</v>
      </c>
      <c r="L3753" t="s">
        <v>44</v>
      </c>
      <c r="M3753" t="s">
        <v>21</v>
      </c>
      <c r="N3753" t="s">
        <v>32</v>
      </c>
      <c r="O3753" s="4">
        <v>55389.59</v>
      </c>
      <c r="P3753" t="s">
        <v>28</v>
      </c>
      <c r="Q3753" t="str" cm="1">
        <f t="array" ref="Q3753">_xlfn.IFS(
O3753&lt;50000,"Low Salary (&lt;$50K)",
O3753&lt;90000,"Lower Middle ($50K-$90K)",
O3753&lt;130000,"Middle ($90K-$130K)",
O3753&lt;170000,"Upper Middle ($130K-$170K)",
O3753&gt;=170000,"High Salary (&gt;$170K)"
)</f>
        <v>Lower Middle ($50K-$90K)</v>
      </c>
      <c r="R3753" t="str" cm="1">
        <f t="array" ref="R3753">_xlfn.IFS(
G3753&lt;=2,"New Customers (0-2Y)",
G3753&lt;=5,"Growing Customers (3-5Y)",
G3753&lt;=8,"Established Customers (6-8Y)",
G3753&lt;=10,"Loyal Customers (9-10Y)"
)</f>
        <v>New Customers (0-2Y)</v>
      </c>
    </row>
    <row r="3754" spans="1:18" x14ac:dyDescent="0.35">
      <c r="A3754">
        <v>15810385</v>
      </c>
      <c r="B3754" t="s">
        <v>1056</v>
      </c>
      <c r="C3754" t="s">
        <v>26</v>
      </c>
      <c r="D3754" t="s">
        <v>18</v>
      </c>
      <c r="E3754">
        <v>36</v>
      </c>
      <c r="F3754" t="s">
        <v>19</v>
      </c>
      <c r="G3754">
        <v>2</v>
      </c>
      <c r="H3754" s="4">
        <v>164557.95000000001</v>
      </c>
      <c r="I3754" t="s">
        <v>33</v>
      </c>
      <c r="J3754">
        <v>1</v>
      </c>
      <c r="K3754">
        <v>717</v>
      </c>
      <c r="L3754" t="s">
        <v>35</v>
      </c>
      <c r="M3754" t="s">
        <v>27</v>
      </c>
      <c r="N3754" t="s">
        <v>22</v>
      </c>
      <c r="O3754" s="4">
        <v>82336.73</v>
      </c>
      <c r="P3754" t="s">
        <v>28</v>
      </c>
      <c r="Q3754" t="str" cm="1">
        <f t="array" ref="Q3754">_xlfn.IFS(
O3754&lt;50000,"Low Salary (&lt;$50K)",
O3754&lt;90000,"Lower Middle ($50K-$90K)",
O3754&lt;130000,"Middle ($90K-$130K)",
O3754&lt;170000,"Upper Middle ($130K-$170K)",
O3754&gt;=170000,"High Salary (&gt;$170K)"
)</f>
        <v>Lower Middle ($50K-$90K)</v>
      </c>
      <c r="R3754" t="str" cm="1">
        <f t="array" ref="R3754">_xlfn.IFS(
G3754&lt;=2,"New Customers (0-2Y)",
G3754&lt;=5,"Growing Customers (3-5Y)",
G3754&lt;=8,"Established Customers (6-8Y)",
G3754&lt;=10,"Loyal Customers (9-10Y)"
)</f>
        <v>New Customers (0-2Y)</v>
      </c>
    </row>
    <row r="3755" spans="1:18" x14ac:dyDescent="0.35">
      <c r="A3755">
        <v>15578211</v>
      </c>
      <c r="B3755" t="s">
        <v>1432</v>
      </c>
      <c r="C3755" t="s">
        <v>17</v>
      </c>
      <c r="D3755" t="s">
        <v>39</v>
      </c>
      <c r="E3755">
        <v>23</v>
      </c>
      <c r="F3755" t="s">
        <v>43</v>
      </c>
      <c r="G3755">
        <v>6</v>
      </c>
      <c r="H3755" s="4">
        <v>0</v>
      </c>
      <c r="I3755" t="s">
        <v>24</v>
      </c>
      <c r="J3755">
        <v>2</v>
      </c>
      <c r="K3755">
        <v>777</v>
      </c>
      <c r="L3755" t="s">
        <v>35</v>
      </c>
      <c r="M3755" t="s">
        <v>21</v>
      </c>
      <c r="N3755" t="s">
        <v>22</v>
      </c>
      <c r="O3755" s="4">
        <v>163225.48000000001</v>
      </c>
      <c r="P3755" t="s">
        <v>28</v>
      </c>
      <c r="Q3755" t="str" cm="1">
        <f t="array" ref="Q3755">_xlfn.IFS(
O3755&lt;50000,"Low Salary (&lt;$50K)",
O3755&lt;90000,"Lower Middle ($50K-$90K)",
O3755&lt;130000,"Middle ($90K-$130K)",
O3755&lt;170000,"Upper Middle ($130K-$170K)",
O3755&gt;=170000,"High Salary (&gt;$170K)"
)</f>
        <v>Upper Middle ($130K-$170K)</v>
      </c>
      <c r="R3755" t="str" cm="1">
        <f t="array" ref="R3755">_xlfn.IFS(
G3755&lt;=2,"New Customers (0-2Y)",
G3755&lt;=5,"Growing Customers (3-5Y)",
G3755&lt;=8,"Established Customers (6-8Y)",
G3755&lt;=10,"Loyal Customers (9-10Y)"
)</f>
        <v>Established Customers (6-8Y)</v>
      </c>
    </row>
    <row r="3756" spans="1:18" x14ac:dyDescent="0.35">
      <c r="A3756">
        <v>15572792</v>
      </c>
      <c r="B3756" t="s">
        <v>526</v>
      </c>
      <c r="C3756" t="s">
        <v>26</v>
      </c>
      <c r="D3756" t="s">
        <v>39</v>
      </c>
      <c r="E3756">
        <v>35</v>
      </c>
      <c r="F3756" t="s">
        <v>19</v>
      </c>
      <c r="G3756">
        <v>8</v>
      </c>
      <c r="H3756" s="4">
        <v>118989.92</v>
      </c>
      <c r="I3756" t="s">
        <v>33</v>
      </c>
      <c r="J3756">
        <v>1</v>
      </c>
      <c r="K3756">
        <v>535</v>
      </c>
      <c r="L3756" t="s">
        <v>31</v>
      </c>
      <c r="M3756" t="s">
        <v>21</v>
      </c>
      <c r="N3756" t="s">
        <v>22</v>
      </c>
      <c r="O3756" s="4">
        <v>135536.72</v>
      </c>
      <c r="P3756" t="s">
        <v>28</v>
      </c>
      <c r="Q3756" t="str" cm="1">
        <f t="array" ref="Q3756">_xlfn.IFS(
O3756&lt;50000,"Low Salary (&lt;$50K)",
O3756&lt;90000,"Lower Middle ($50K-$90K)",
O3756&lt;130000,"Middle ($90K-$130K)",
O3756&lt;170000,"Upper Middle ($130K-$170K)",
O3756&gt;=170000,"High Salary (&gt;$170K)"
)</f>
        <v>Upper Middle ($130K-$170K)</v>
      </c>
      <c r="R3756" t="str" cm="1">
        <f t="array" ref="R3756">_xlfn.IFS(
G3756&lt;=2,"New Customers (0-2Y)",
G3756&lt;=5,"Growing Customers (3-5Y)",
G3756&lt;=8,"Established Customers (6-8Y)",
G3756&lt;=10,"Loyal Customers (9-10Y)"
)</f>
        <v>Established Customers (6-8Y)</v>
      </c>
    </row>
    <row r="3757" spans="1:18" x14ac:dyDescent="0.35">
      <c r="A3757">
        <v>15620030</v>
      </c>
      <c r="B3757" t="s">
        <v>810</v>
      </c>
      <c r="C3757" t="s">
        <v>17</v>
      </c>
      <c r="D3757" t="s">
        <v>39</v>
      </c>
      <c r="E3757">
        <v>29</v>
      </c>
      <c r="F3757" t="s">
        <v>43</v>
      </c>
      <c r="G3757">
        <v>1</v>
      </c>
      <c r="H3757" s="4">
        <v>0</v>
      </c>
      <c r="I3757" t="s">
        <v>24</v>
      </c>
      <c r="J3757">
        <v>1</v>
      </c>
      <c r="K3757">
        <v>744</v>
      </c>
      <c r="L3757" t="s">
        <v>35</v>
      </c>
      <c r="M3757" t="s">
        <v>27</v>
      </c>
      <c r="N3757" t="s">
        <v>32</v>
      </c>
      <c r="O3757" s="4">
        <v>82422.97</v>
      </c>
      <c r="P3757" t="s">
        <v>28</v>
      </c>
      <c r="Q3757" t="str" cm="1">
        <f t="array" ref="Q3757">_xlfn.IFS(
O3757&lt;50000,"Low Salary (&lt;$50K)",
O3757&lt;90000,"Lower Middle ($50K-$90K)",
O3757&lt;130000,"Middle ($90K-$130K)",
O3757&lt;170000,"Upper Middle ($130K-$170K)",
O3757&gt;=170000,"High Salary (&gt;$170K)"
)</f>
        <v>Lower Middle ($50K-$90K)</v>
      </c>
      <c r="R3757" t="str" cm="1">
        <f t="array" ref="R3757">_xlfn.IFS(
G3757&lt;=2,"New Customers (0-2Y)",
G3757&lt;=5,"Growing Customers (3-5Y)",
G3757&lt;=8,"Established Customers (6-8Y)",
G3757&lt;=10,"Loyal Customers (9-10Y)"
)</f>
        <v>New Customers (0-2Y)</v>
      </c>
    </row>
    <row r="3758" spans="1:18" x14ac:dyDescent="0.35">
      <c r="A3758">
        <v>15783541</v>
      </c>
      <c r="B3758" t="s">
        <v>1765</v>
      </c>
      <c r="C3758" t="s">
        <v>17</v>
      </c>
      <c r="D3758" t="s">
        <v>39</v>
      </c>
      <c r="E3758">
        <v>31</v>
      </c>
      <c r="F3758" t="s">
        <v>19</v>
      </c>
      <c r="G3758">
        <v>5</v>
      </c>
      <c r="H3758" s="4">
        <v>0</v>
      </c>
      <c r="I3758" t="s">
        <v>24</v>
      </c>
      <c r="J3758">
        <v>2</v>
      </c>
      <c r="K3758">
        <v>755</v>
      </c>
      <c r="L3758" t="s">
        <v>35</v>
      </c>
      <c r="M3758" t="s">
        <v>27</v>
      </c>
      <c r="N3758" t="s">
        <v>22</v>
      </c>
      <c r="O3758" s="4">
        <v>194660.78</v>
      </c>
      <c r="P3758" t="s">
        <v>28</v>
      </c>
      <c r="Q3758" t="str" cm="1">
        <f t="array" ref="Q3758">_xlfn.IFS(
O3758&lt;50000,"Low Salary (&lt;$50K)",
O3758&lt;90000,"Lower Middle ($50K-$90K)",
O3758&lt;130000,"Middle ($90K-$130K)",
O3758&lt;170000,"Upper Middle ($130K-$170K)",
O3758&gt;=170000,"High Salary (&gt;$170K)"
)</f>
        <v>High Salary (&gt;$170K)</v>
      </c>
      <c r="R3758" t="str" cm="1">
        <f t="array" ref="R3758">_xlfn.IFS(
G3758&lt;=2,"New Customers (0-2Y)",
G3758&lt;=5,"Growing Customers (3-5Y)",
G3758&lt;=8,"Established Customers (6-8Y)",
G3758&lt;=10,"Loyal Customers (9-10Y)"
)</f>
        <v>Growing Customers (3-5Y)</v>
      </c>
    </row>
    <row r="3759" spans="1:18" x14ac:dyDescent="0.35">
      <c r="A3759">
        <v>15679284</v>
      </c>
      <c r="B3759" t="s">
        <v>1391</v>
      </c>
      <c r="C3759" t="s">
        <v>26</v>
      </c>
      <c r="D3759" t="s">
        <v>18</v>
      </c>
      <c r="E3759">
        <v>45</v>
      </c>
      <c r="F3759" t="s">
        <v>19</v>
      </c>
      <c r="G3759">
        <v>6</v>
      </c>
      <c r="H3759" s="4">
        <v>79259.75</v>
      </c>
      <c r="I3759" t="s">
        <v>29</v>
      </c>
      <c r="J3759">
        <v>1</v>
      </c>
      <c r="K3759">
        <v>593</v>
      </c>
      <c r="L3759" t="s">
        <v>31</v>
      </c>
      <c r="M3759" t="s">
        <v>21</v>
      </c>
      <c r="N3759" t="s">
        <v>32</v>
      </c>
      <c r="O3759" s="4">
        <v>55347.28</v>
      </c>
      <c r="P3759" t="s">
        <v>28</v>
      </c>
      <c r="Q3759" t="str" cm="1">
        <f t="array" ref="Q3759">_xlfn.IFS(
O3759&lt;50000,"Low Salary (&lt;$50K)",
O3759&lt;90000,"Lower Middle ($50K-$90K)",
O3759&lt;130000,"Middle ($90K-$130K)",
O3759&lt;170000,"Upper Middle ($130K-$170K)",
O3759&gt;=170000,"High Salary (&gt;$170K)"
)</f>
        <v>Lower Middle ($50K-$90K)</v>
      </c>
      <c r="R3759" t="str" cm="1">
        <f t="array" ref="R3759">_xlfn.IFS(
G3759&lt;=2,"New Customers (0-2Y)",
G3759&lt;=5,"Growing Customers (3-5Y)",
G3759&lt;=8,"Established Customers (6-8Y)",
G3759&lt;=10,"Loyal Customers (9-10Y)"
)</f>
        <v>Established Customers (6-8Y)</v>
      </c>
    </row>
    <row r="3760" spans="1:18" x14ac:dyDescent="0.35">
      <c r="A3760">
        <v>15582910</v>
      </c>
      <c r="B3760" t="s">
        <v>417</v>
      </c>
      <c r="C3760" t="s">
        <v>17</v>
      </c>
      <c r="D3760" t="s">
        <v>39</v>
      </c>
      <c r="E3760">
        <v>38</v>
      </c>
      <c r="F3760" t="s">
        <v>19</v>
      </c>
      <c r="G3760">
        <v>4</v>
      </c>
      <c r="H3760" s="4">
        <v>112230.38</v>
      </c>
      <c r="I3760" t="s">
        <v>33</v>
      </c>
      <c r="J3760">
        <v>1</v>
      </c>
      <c r="K3760">
        <v>514</v>
      </c>
      <c r="L3760" t="s">
        <v>31</v>
      </c>
      <c r="M3760" t="s">
        <v>21</v>
      </c>
      <c r="N3760" t="s">
        <v>32</v>
      </c>
      <c r="O3760" s="4">
        <v>16717.11</v>
      </c>
      <c r="P3760" t="s">
        <v>23</v>
      </c>
      <c r="Q3760" t="str" cm="1">
        <f t="array" ref="Q3760">_xlfn.IFS(
O3760&lt;50000,"Low Salary (&lt;$50K)",
O3760&lt;90000,"Lower Middle ($50K-$90K)",
O3760&lt;130000,"Middle ($90K-$130K)",
O3760&lt;170000,"Upper Middle ($130K-$170K)",
O3760&gt;=170000,"High Salary (&gt;$170K)"
)</f>
        <v>Low Salary (&lt;$50K)</v>
      </c>
      <c r="R3760" t="str" cm="1">
        <f t="array" ref="R3760">_xlfn.IFS(
G3760&lt;=2,"New Customers (0-2Y)",
G3760&lt;=5,"Growing Customers (3-5Y)",
G3760&lt;=8,"Established Customers (6-8Y)",
G3760&lt;=10,"Loyal Customers (9-10Y)"
)</f>
        <v>Growing Customers (3-5Y)</v>
      </c>
    </row>
    <row r="3761" spans="1:18" x14ac:dyDescent="0.35">
      <c r="A3761">
        <v>15688337</v>
      </c>
      <c r="B3761" t="s">
        <v>1766</v>
      </c>
      <c r="C3761" t="s">
        <v>17</v>
      </c>
      <c r="D3761" t="s">
        <v>39</v>
      </c>
      <c r="E3761">
        <v>40</v>
      </c>
      <c r="F3761" t="s">
        <v>19</v>
      </c>
      <c r="G3761">
        <v>9</v>
      </c>
      <c r="H3761" s="4">
        <v>118129.87</v>
      </c>
      <c r="I3761" t="s">
        <v>33</v>
      </c>
      <c r="J3761">
        <v>1</v>
      </c>
      <c r="K3761">
        <v>721</v>
      </c>
      <c r="L3761" t="s">
        <v>35</v>
      </c>
      <c r="M3761" t="s">
        <v>21</v>
      </c>
      <c r="N3761" t="s">
        <v>22</v>
      </c>
      <c r="O3761" s="4">
        <v>160277.65</v>
      </c>
      <c r="P3761" t="s">
        <v>28</v>
      </c>
      <c r="Q3761" t="str" cm="1">
        <f t="array" ref="Q3761">_xlfn.IFS(
O3761&lt;50000,"Low Salary (&lt;$50K)",
O3761&lt;90000,"Lower Middle ($50K-$90K)",
O3761&lt;130000,"Middle ($90K-$130K)",
O3761&lt;170000,"Upper Middle ($130K-$170K)",
O3761&gt;=170000,"High Salary (&gt;$170K)"
)</f>
        <v>Upper Middle ($130K-$170K)</v>
      </c>
      <c r="R3761" t="str" cm="1">
        <f t="array" ref="R3761">_xlfn.IFS(
G3761&lt;=2,"New Customers (0-2Y)",
G3761&lt;=5,"Growing Customers (3-5Y)",
G3761&lt;=8,"Established Customers (6-8Y)",
G3761&lt;=10,"Loyal Customers (9-10Y)"
)</f>
        <v>Loyal Customers (9-10Y)</v>
      </c>
    </row>
    <row r="3762" spans="1:18" x14ac:dyDescent="0.35">
      <c r="A3762">
        <v>15734970</v>
      </c>
      <c r="B3762" t="s">
        <v>339</v>
      </c>
      <c r="C3762" t="s">
        <v>26</v>
      </c>
      <c r="D3762" t="s">
        <v>39</v>
      </c>
      <c r="E3762">
        <v>38</v>
      </c>
      <c r="F3762" t="s">
        <v>19</v>
      </c>
      <c r="G3762">
        <v>7</v>
      </c>
      <c r="H3762" s="4">
        <v>86824.09</v>
      </c>
      <c r="I3762" t="s">
        <v>29</v>
      </c>
      <c r="J3762">
        <v>1</v>
      </c>
      <c r="K3762">
        <v>835</v>
      </c>
      <c r="L3762" t="s">
        <v>37</v>
      </c>
      <c r="M3762" t="s">
        <v>27</v>
      </c>
      <c r="N3762" t="s">
        <v>32</v>
      </c>
      <c r="O3762" s="4">
        <v>175905.97</v>
      </c>
      <c r="P3762" t="s">
        <v>28</v>
      </c>
      <c r="Q3762" t="str" cm="1">
        <f t="array" ref="Q3762">_xlfn.IFS(
O3762&lt;50000,"Low Salary (&lt;$50K)",
O3762&lt;90000,"Lower Middle ($50K-$90K)",
O3762&lt;130000,"Middle ($90K-$130K)",
O3762&lt;170000,"Upper Middle ($130K-$170K)",
O3762&gt;=170000,"High Salary (&gt;$170K)"
)</f>
        <v>High Salary (&gt;$170K)</v>
      </c>
      <c r="R3762" t="str" cm="1">
        <f t="array" ref="R3762">_xlfn.IFS(
G3762&lt;=2,"New Customers (0-2Y)",
G3762&lt;=5,"Growing Customers (3-5Y)",
G3762&lt;=8,"Established Customers (6-8Y)",
G3762&lt;=10,"Loyal Customers (9-10Y)"
)</f>
        <v>Established Customers (6-8Y)</v>
      </c>
    </row>
    <row r="3763" spans="1:18" x14ac:dyDescent="0.35">
      <c r="A3763">
        <v>15759140</v>
      </c>
      <c r="B3763" t="s">
        <v>1400</v>
      </c>
      <c r="C3763" t="s">
        <v>17</v>
      </c>
      <c r="D3763" t="s">
        <v>18</v>
      </c>
      <c r="E3763">
        <v>64</v>
      </c>
      <c r="F3763" t="s">
        <v>2967</v>
      </c>
      <c r="G3763">
        <v>10</v>
      </c>
      <c r="H3763" s="4">
        <v>128306.7</v>
      </c>
      <c r="I3763" t="s">
        <v>33</v>
      </c>
      <c r="J3763">
        <v>1</v>
      </c>
      <c r="K3763">
        <v>682</v>
      </c>
      <c r="L3763" t="s">
        <v>35</v>
      </c>
      <c r="M3763" t="s">
        <v>27</v>
      </c>
      <c r="N3763" t="s">
        <v>22</v>
      </c>
      <c r="O3763" s="4">
        <v>66040.83</v>
      </c>
      <c r="P3763" t="s">
        <v>28</v>
      </c>
      <c r="Q3763" t="str" cm="1">
        <f t="array" ref="Q3763">_xlfn.IFS(
O3763&lt;50000,"Low Salary (&lt;$50K)",
O3763&lt;90000,"Lower Middle ($50K-$90K)",
O3763&lt;130000,"Middle ($90K-$130K)",
O3763&lt;170000,"Upper Middle ($130K-$170K)",
O3763&gt;=170000,"High Salary (&gt;$170K)"
)</f>
        <v>Lower Middle ($50K-$90K)</v>
      </c>
      <c r="R3763" t="str" cm="1">
        <f t="array" ref="R3763">_xlfn.IFS(
G3763&lt;=2,"New Customers (0-2Y)",
G3763&lt;=5,"Growing Customers (3-5Y)",
G3763&lt;=8,"Established Customers (6-8Y)",
G3763&lt;=10,"Loyal Customers (9-10Y)"
)</f>
        <v>Loyal Customers (9-10Y)</v>
      </c>
    </row>
    <row r="3764" spans="1:18" x14ac:dyDescent="0.35">
      <c r="A3764">
        <v>15643042</v>
      </c>
      <c r="B3764" t="s">
        <v>485</v>
      </c>
      <c r="C3764" t="s">
        <v>42</v>
      </c>
      <c r="D3764" t="s">
        <v>18</v>
      </c>
      <c r="E3764">
        <v>40</v>
      </c>
      <c r="F3764" t="s">
        <v>19</v>
      </c>
      <c r="G3764">
        <v>2</v>
      </c>
      <c r="H3764" s="4">
        <v>117641.43</v>
      </c>
      <c r="I3764" t="s">
        <v>33</v>
      </c>
      <c r="J3764">
        <v>2</v>
      </c>
      <c r="K3764">
        <v>590</v>
      </c>
      <c r="L3764" t="s">
        <v>31</v>
      </c>
      <c r="M3764" t="s">
        <v>27</v>
      </c>
      <c r="N3764" t="s">
        <v>32</v>
      </c>
      <c r="O3764" s="4">
        <v>92198.05</v>
      </c>
      <c r="P3764" t="s">
        <v>28</v>
      </c>
      <c r="Q3764" t="str" cm="1">
        <f t="array" ref="Q3764">_xlfn.IFS(
O3764&lt;50000,"Low Salary (&lt;$50K)",
O3764&lt;90000,"Lower Middle ($50K-$90K)",
O3764&lt;130000,"Middle ($90K-$130K)",
O3764&lt;170000,"Upper Middle ($130K-$170K)",
O3764&gt;=170000,"High Salary (&gt;$170K)"
)</f>
        <v>Middle ($90K-$130K)</v>
      </c>
      <c r="R3764" t="str" cm="1">
        <f t="array" ref="R3764">_xlfn.IFS(
G3764&lt;=2,"New Customers (0-2Y)",
G3764&lt;=5,"Growing Customers (3-5Y)",
G3764&lt;=8,"Established Customers (6-8Y)",
G3764&lt;=10,"Loyal Customers (9-10Y)"
)</f>
        <v>New Customers (0-2Y)</v>
      </c>
    </row>
    <row r="3765" spans="1:18" x14ac:dyDescent="0.35">
      <c r="A3765">
        <v>15773868</v>
      </c>
      <c r="B3765" t="s">
        <v>1767</v>
      </c>
      <c r="C3765" t="s">
        <v>42</v>
      </c>
      <c r="D3765" t="s">
        <v>18</v>
      </c>
      <c r="E3765">
        <v>37</v>
      </c>
      <c r="F3765" t="s">
        <v>19</v>
      </c>
      <c r="G3765">
        <v>3</v>
      </c>
      <c r="H3765" s="4">
        <v>125734.2</v>
      </c>
      <c r="I3765" t="s">
        <v>33</v>
      </c>
      <c r="J3765">
        <v>2</v>
      </c>
      <c r="K3765">
        <v>653</v>
      </c>
      <c r="L3765" t="s">
        <v>20</v>
      </c>
      <c r="M3765" t="s">
        <v>21</v>
      </c>
      <c r="N3765" t="s">
        <v>32</v>
      </c>
      <c r="O3765" s="4">
        <v>134625.09</v>
      </c>
      <c r="P3765" t="s">
        <v>23</v>
      </c>
      <c r="Q3765" t="str" cm="1">
        <f t="array" ref="Q3765">_xlfn.IFS(
O3765&lt;50000,"Low Salary (&lt;$50K)",
O3765&lt;90000,"Lower Middle ($50K-$90K)",
O3765&lt;130000,"Middle ($90K-$130K)",
O3765&lt;170000,"Upper Middle ($130K-$170K)",
O3765&gt;=170000,"High Salary (&gt;$170K)"
)</f>
        <v>Upper Middle ($130K-$170K)</v>
      </c>
      <c r="R3765" t="str" cm="1">
        <f t="array" ref="R3765">_xlfn.IFS(
G3765&lt;=2,"New Customers (0-2Y)",
G3765&lt;=5,"Growing Customers (3-5Y)",
G3765&lt;=8,"Established Customers (6-8Y)",
G3765&lt;=10,"Loyal Customers (9-10Y)"
)</f>
        <v>Growing Customers (3-5Y)</v>
      </c>
    </row>
    <row r="3766" spans="1:18" x14ac:dyDescent="0.35">
      <c r="A3766">
        <v>15615820</v>
      </c>
      <c r="B3766" t="s">
        <v>157</v>
      </c>
      <c r="C3766" t="s">
        <v>17</v>
      </c>
      <c r="D3766" t="s">
        <v>39</v>
      </c>
      <c r="E3766">
        <v>49</v>
      </c>
      <c r="F3766" t="s">
        <v>19</v>
      </c>
      <c r="G3766">
        <v>8</v>
      </c>
      <c r="H3766" s="4">
        <v>103302.37</v>
      </c>
      <c r="I3766" t="s">
        <v>33</v>
      </c>
      <c r="J3766">
        <v>1</v>
      </c>
      <c r="K3766">
        <v>837</v>
      </c>
      <c r="L3766" t="s">
        <v>37</v>
      </c>
      <c r="M3766" t="s">
        <v>21</v>
      </c>
      <c r="N3766" t="s">
        <v>22</v>
      </c>
      <c r="O3766" s="4">
        <v>50974.57</v>
      </c>
      <c r="P3766" t="s">
        <v>28</v>
      </c>
      <c r="Q3766" t="str" cm="1">
        <f t="array" ref="Q3766">_xlfn.IFS(
O3766&lt;50000,"Low Salary (&lt;$50K)",
O3766&lt;90000,"Lower Middle ($50K-$90K)",
O3766&lt;130000,"Middle ($90K-$130K)",
O3766&lt;170000,"Upper Middle ($130K-$170K)",
O3766&gt;=170000,"High Salary (&gt;$170K)"
)</f>
        <v>Lower Middle ($50K-$90K)</v>
      </c>
      <c r="R3766" t="str" cm="1">
        <f t="array" ref="R3766">_xlfn.IFS(
G3766&lt;=2,"New Customers (0-2Y)",
G3766&lt;=5,"Growing Customers (3-5Y)",
G3766&lt;=8,"Established Customers (6-8Y)",
G3766&lt;=10,"Loyal Customers (9-10Y)"
)</f>
        <v>Established Customers (6-8Y)</v>
      </c>
    </row>
    <row r="3767" spans="1:18" x14ac:dyDescent="0.35">
      <c r="A3767">
        <v>15730273</v>
      </c>
      <c r="B3767" t="s">
        <v>140</v>
      </c>
      <c r="C3767" t="s">
        <v>17</v>
      </c>
      <c r="D3767" t="s">
        <v>39</v>
      </c>
      <c r="E3767">
        <v>27</v>
      </c>
      <c r="F3767" t="s">
        <v>43</v>
      </c>
      <c r="G3767">
        <v>8</v>
      </c>
      <c r="H3767" s="4">
        <v>0</v>
      </c>
      <c r="I3767" t="s">
        <v>24</v>
      </c>
      <c r="J3767">
        <v>1</v>
      </c>
      <c r="K3767">
        <v>841</v>
      </c>
      <c r="L3767" t="s">
        <v>37</v>
      </c>
      <c r="M3767" t="s">
        <v>21</v>
      </c>
      <c r="N3767" t="s">
        <v>32</v>
      </c>
      <c r="O3767" s="4">
        <v>171922.72</v>
      </c>
      <c r="P3767" t="s">
        <v>28</v>
      </c>
      <c r="Q3767" t="str" cm="1">
        <f t="array" ref="Q3767">_xlfn.IFS(
O3767&lt;50000,"Low Salary (&lt;$50K)",
O3767&lt;90000,"Lower Middle ($50K-$90K)",
O3767&lt;130000,"Middle ($90K-$130K)",
O3767&lt;170000,"Upper Middle ($130K-$170K)",
O3767&gt;=170000,"High Salary (&gt;$170K)"
)</f>
        <v>High Salary (&gt;$170K)</v>
      </c>
      <c r="R3767" t="str" cm="1">
        <f t="array" ref="R3767">_xlfn.IFS(
G3767&lt;=2,"New Customers (0-2Y)",
G3767&lt;=5,"Growing Customers (3-5Y)",
G3767&lt;=8,"Established Customers (6-8Y)",
G3767&lt;=10,"Loyal Customers (9-10Y)"
)</f>
        <v>Established Customers (6-8Y)</v>
      </c>
    </row>
    <row r="3768" spans="1:18" x14ac:dyDescent="0.35">
      <c r="A3768">
        <v>15724890</v>
      </c>
      <c r="B3768" t="s">
        <v>1768</v>
      </c>
      <c r="C3768" t="s">
        <v>26</v>
      </c>
      <c r="D3768" t="s">
        <v>39</v>
      </c>
      <c r="E3768">
        <v>36</v>
      </c>
      <c r="F3768" t="s">
        <v>19</v>
      </c>
      <c r="G3768">
        <v>4</v>
      </c>
      <c r="H3768" s="4">
        <v>82696.09</v>
      </c>
      <c r="I3768" t="s">
        <v>29</v>
      </c>
      <c r="J3768">
        <v>2</v>
      </c>
      <c r="K3768">
        <v>584</v>
      </c>
      <c r="L3768" t="s">
        <v>31</v>
      </c>
      <c r="M3768" t="s">
        <v>27</v>
      </c>
      <c r="N3768" t="s">
        <v>32</v>
      </c>
      <c r="O3768" s="4">
        <v>83058.14</v>
      </c>
      <c r="P3768" t="s">
        <v>28</v>
      </c>
      <c r="Q3768" t="str" cm="1">
        <f t="array" ref="Q3768">_xlfn.IFS(
O3768&lt;50000,"Low Salary (&lt;$50K)",
O3768&lt;90000,"Lower Middle ($50K-$90K)",
O3768&lt;130000,"Middle ($90K-$130K)",
O3768&lt;170000,"Upper Middle ($130K-$170K)",
O3768&gt;=170000,"High Salary (&gt;$170K)"
)</f>
        <v>Lower Middle ($50K-$90K)</v>
      </c>
      <c r="R3768" t="str" cm="1">
        <f t="array" ref="R3768">_xlfn.IFS(
G3768&lt;=2,"New Customers (0-2Y)",
G3768&lt;=5,"Growing Customers (3-5Y)",
G3768&lt;=8,"Established Customers (6-8Y)",
G3768&lt;=10,"Loyal Customers (9-10Y)"
)</f>
        <v>Growing Customers (3-5Y)</v>
      </c>
    </row>
    <row r="3769" spans="1:18" x14ac:dyDescent="0.35">
      <c r="A3769">
        <v>15765952</v>
      </c>
      <c r="B3769" t="s">
        <v>882</v>
      </c>
      <c r="C3769" t="s">
        <v>17</v>
      </c>
      <c r="D3769" t="s">
        <v>39</v>
      </c>
      <c r="E3769">
        <v>29</v>
      </c>
      <c r="F3769" t="s">
        <v>43</v>
      </c>
      <c r="G3769">
        <v>4</v>
      </c>
      <c r="H3769" s="4">
        <v>145471.37</v>
      </c>
      <c r="I3769" t="s">
        <v>33</v>
      </c>
      <c r="J3769">
        <v>1</v>
      </c>
      <c r="K3769">
        <v>769</v>
      </c>
      <c r="L3769" t="s">
        <v>35</v>
      </c>
      <c r="M3769" t="s">
        <v>21</v>
      </c>
      <c r="N3769" t="s">
        <v>32</v>
      </c>
      <c r="O3769" s="4">
        <v>188382.77</v>
      </c>
      <c r="P3769" t="s">
        <v>28</v>
      </c>
      <c r="Q3769" t="str" cm="1">
        <f t="array" ref="Q3769">_xlfn.IFS(
O3769&lt;50000,"Low Salary (&lt;$50K)",
O3769&lt;90000,"Lower Middle ($50K-$90K)",
O3769&lt;130000,"Middle ($90K-$130K)",
O3769&lt;170000,"Upper Middle ($130K-$170K)",
O3769&gt;=170000,"High Salary (&gt;$170K)"
)</f>
        <v>High Salary (&gt;$170K)</v>
      </c>
      <c r="R3769" t="str" cm="1">
        <f t="array" ref="R3769">_xlfn.IFS(
G3769&lt;=2,"New Customers (0-2Y)",
G3769&lt;=5,"Growing Customers (3-5Y)",
G3769&lt;=8,"Established Customers (6-8Y)",
G3769&lt;=10,"Loyal Customers (9-10Y)"
)</f>
        <v>Growing Customers (3-5Y)</v>
      </c>
    </row>
    <row r="3770" spans="1:18" x14ac:dyDescent="0.35">
      <c r="A3770">
        <v>15685920</v>
      </c>
      <c r="B3770" t="s">
        <v>71</v>
      </c>
      <c r="C3770" t="s">
        <v>26</v>
      </c>
      <c r="D3770" t="s">
        <v>39</v>
      </c>
      <c r="E3770">
        <v>34</v>
      </c>
      <c r="F3770" t="s">
        <v>19</v>
      </c>
      <c r="G3770">
        <v>2</v>
      </c>
      <c r="H3770" s="4">
        <v>101506.66</v>
      </c>
      <c r="I3770" t="s">
        <v>33</v>
      </c>
      <c r="J3770">
        <v>1</v>
      </c>
      <c r="K3770">
        <v>599</v>
      </c>
      <c r="L3770" t="s">
        <v>31</v>
      </c>
      <c r="M3770" t="s">
        <v>27</v>
      </c>
      <c r="N3770" t="s">
        <v>32</v>
      </c>
      <c r="O3770" s="4">
        <v>198030.24</v>
      </c>
      <c r="P3770" t="s">
        <v>28</v>
      </c>
      <c r="Q3770" t="str" cm="1">
        <f t="array" ref="Q3770">_xlfn.IFS(
O3770&lt;50000,"Low Salary (&lt;$50K)",
O3770&lt;90000,"Lower Middle ($50K-$90K)",
O3770&lt;130000,"Middle ($90K-$130K)",
O3770&lt;170000,"Upper Middle ($130K-$170K)",
O3770&gt;=170000,"High Salary (&gt;$170K)"
)</f>
        <v>High Salary (&gt;$170K)</v>
      </c>
      <c r="R3770" t="str" cm="1">
        <f t="array" ref="R3770">_xlfn.IFS(
G3770&lt;=2,"New Customers (0-2Y)",
G3770&lt;=5,"Growing Customers (3-5Y)",
G3770&lt;=8,"Established Customers (6-8Y)",
G3770&lt;=10,"Loyal Customers (9-10Y)"
)</f>
        <v>New Customers (0-2Y)</v>
      </c>
    </row>
    <row r="3771" spans="1:18" x14ac:dyDescent="0.35">
      <c r="A3771">
        <v>15663263</v>
      </c>
      <c r="B3771" t="s">
        <v>227</v>
      </c>
      <c r="C3771" t="s">
        <v>17</v>
      </c>
      <c r="D3771" t="s">
        <v>39</v>
      </c>
      <c r="E3771">
        <v>47</v>
      </c>
      <c r="F3771" t="s">
        <v>19</v>
      </c>
      <c r="G3771">
        <v>5</v>
      </c>
      <c r="H3771" s="4">
        <v>156265.31</v>
      </c>
      <c r="I3771" t="s">
        <v>33</v>
      </c>
      <c r="J3771">
        <v>2</v>
      </c>
      <c r="K3771">
        <v>698</v>
      </c>
      <c r="L3771" t="s">
        <v>35</v>
      </c>
      <c r="M3771" t="s">
        <v>27</v>
      </c>
      <c r="N3771" t="s">
        <v>32</v>
      </c>
      <c r="O3771" s="4">
        <v>1055.6600000000001</v>
      </c>
      <c r="P3771" t="s">
        <v>28</v>
      </c>
      <c r="Q3771" t="str" cm="1">
        <f t="array" ref="Q3771">_xlfn.IFS(
O3771&lt;50000,"Low Salary (&lt;$50K)",
O3771&lt;90000,"Lower Middle ($50K-$90K)",
O3771&lt;130000,"Middle ($90K-$130K)",
O3771&lt;170000,"Upper Middle ($130K-$170K)",
O3771&gt;=170000,"High Salary (&gt;$170K)"
)</f>
        <v>Low Salary (&lt;$50K)</v>
      </c>
      <c r="R3771" t="str" cm="1">
        <f t="array" ref="R3771">_xlfn.IFS(
G3771&lt;=2,"New Customers (0-2Y)",
G3771&lt;=5,"Growing Customers (3-5Y)",
G3771&lt;=8,"Established Customers (6-8Y)",
G3771&lt;=10,"Loyal Customers (9-10Y)"
)</f>
        <v>Growing Customers (3-5Y)</v>
      </c>
    </row>
    <row r="3772" spans="1:18" x14ac:dyDescent="0.35">
      <c r="A3772">
        <v>15568953</v>
      </c>
      <c r="B3772" t="s">
        <v>1124</v>
      </c>
      <c r="C3772" t="s">
        <v>17</v>
      </c>
      <c r="D3772" t="s">
        <v>39</v>
      </c>
      <c r="E3772">
        <v>27</v>
      </c>
      <c r="F3772" t="s">
        <v>43</v>
      </c>
      <c r="G3772">
        <v>1</v>
      </c>
      <c r="H3772" s="4">
        <v>128554.98</v>
      </c>
      <c r="I3772" t="s">
        <v>33</v>
      </c>
      <c r="J3772">
        <v>1</v>
      </c>
      <c r="K3772">
        <v>477</v>
      </c>
      <c r="L3772" t="s">
        <v>44</v>
      </c>
      <c r="M3772" t="s">
        <v>21</v>
      </c>
      <c r="N3772" t="s">
        <v>22</v>
      </c>
      <c r="O3772" s="4">
        <v>133173.19</v>
      </c>
      <c r="P3772" t="s">
        <v>28</v>
      </c>
      <c r="Q3772" t="str" cm="1">
        <f t="array" ref="Q3772">_xlfn.IFS(
O3772&lt;50000,"Low Salary (&lt;$50K)",
O3772&lt;90000,"Lower Middle ($50K-$90K)",
O3772&lt;130000,"Middle ($90K-$130K)",
O3772&lt;170000,"Upper Middle ($130K-$170K)",
O3772&gt;=170000,"High Salary (&gt;$170K)"
)</f>
        <v>Upper Middle ($130K-$170K)</v>
      </c>
      <c r="R3772" t="str" cm="1">
        <f t="array" ref="R3772">_xlfn.IFS(
G3772&lt;=2,"New Customers (0-2Y)",
G3772&lt;=5,"Growing Customers (3-5Y)",
G3772&lt;=8,"Established Customers (6-8Y)",
G3772&lt;=10,"Loyal Customers (9-10Y)"
)</f>
        <v>New Customers (0-2Y)</v>
      </c>
    </row>
    <row r="3773" spans="1:18" x14ac:dyDescent="0.35">
      <c r="A3773">
        <v>15643361</v>
      </c>
      <c r="B3773" t="s">
        <v>1769</v>
      </c>
      <c r="C3773" t="s">
        <v>42</v>
      </c>
      <c r="D3773" t="s">
        <v>39</v>
      </c>
      <c r="E3773">
        <v>34</v>
      </c>
      <c r="F3773" t="s">
        <v>19</v>
      </c>
      <c r="G3773">
        <v>8</v>
      </c>
      <c r="H3773" s="4">
        <v>139959.54999999999</v>
      </c>
      <c r="I3773" t="s">
        <v>33</v>
      </c>
      <c r="J3773">
        <v>2</v>
      </c>
      <c r="K3773">
        <v>477</v>
      </c>
      <c r="L3773" t="s">
        <v>44</v>
      </c>
      <c r="M3773" t="s">
        <v>21</v>
      </c>
      <c r="N3773" t="s">
        <v>22</v>
      </c>
      <c r="O3773" s="4">
        <v>189875.83</v>
      </c>
      <c r="P3773" t="s">
        <v>28</v>
      </c>
      <c r="Q3773" t="str" cm="1">
        <f t="array" ref="Q3773">_xlfn.IFS(
O3773&lt;50000,"Low Salary (&lt;$50K)",
O3773&lt;90000,"Lower Middle ($50K-$90K)",
O3773&lt;130000,"Middle ($90K-$130K)",
O3773&lt;170000,"Upper Middle ($130K-$170K)",
O3773&gt;=170000,"High Salary (&gt;$170K)"
)</f>
        <v>High Salary (&gt;$170K)</v>
      </c>
      <c r="R3773" t="str" cm="1">
        <f t="array" ref="R3773">_xlfn.IFS(
G3773&lt;=2,"New Customers (0-2Y)",
G3773&lt;=5,"Growing Customers (3-5Y)",
G3773&lt;=8,"Established Customers (6-8Y)",
G3773&lt;=10,"Loyal Customers (9-10Y)"
)</f>
        <v>Established Customers (6-8Y)</v>
      </c>
    </row>
    <row r="3774" spans="1:18" x14ac:dyDescent="0.35">
      <c r="A3774">
        <v>15699486</v>
      </c>
      <c r="B3774" t="s">
        <v>304</v>
      </c>
      <c r="C3774" t="s">
        <v>26</v>
      </c>
      <c r="D3774" t="s">
        <v>39</v>
      </c>
      <c r="E3774">
        <v>34</v>
      </c>
      <c r="F3774" t="s">
        <v>19</v>
      </c>
      <c r="G3774">
        <v>7</v>
      </c>
      <c r="H3774" s="4">
        <v>132944.53</v>
      </c>
      <c r="I3774" t="s">
        <v>33</v>
      </c>
      <c r="J3774">
        <v>1</v>
      </c>
      <c r="K3774">
        <v>745</v>
      </c>
      <c r="L3774" t="s">
        <v>35</v>
      </c>
      <c r="M3774" t="s">
        <v>21</v>
      </c>
      <c r="N3774" t="s">
        <v>22</v>
      </c>
      <c r="O3774" s="4">
        <v>31802.92</v>
      </c>
      <c r="P3774" t="s">
        <v>28</v>
      </c>
      <c r="Q3774" t="str" cm="1">
        <f t="array" ref="Q3774">_xlfn.IFS(
O3774&lt;50000,"Low Salary (&lt;$50K)",
O3774&lt;90000,"Lower Middle ($50K-$90K)",
O3774&lt;130000,"Middle ($90K-$130K)",
O3774&lt;170000,"Upper Middle ($130K-$170K)",
O3774&gt;=170000,"High Salary (&gt;$170K)"
)</f>
        <v>Low Salary (&lt;$50K)</v>
      </c>
      <c r="R3774" t="str" cm="1">
        <f t="array" ref="R3774">_xlfn.IFS(
G3774&lt;=2,"New Customers (0-2Y)",
G3774&lt;=5,"Growing Customers (3-5Y)",
G3774&lt;=8,"Established Customers (6-8Y)",
G3774&lt;=10,"Loyal Customers (9-10Y)"
)</f>
        <v>Established Customers (6-8Y)</v>
      </c>
    </row>
    <row r="3775" spans="1:18" x14ac:dyDescent="0.35">
      <c r="A3775">
        <v>15747854</v>
      </c>
      <c r="B3775" t="s">
        <v>1770</v>
      </c>
      <c r="C3775" t="s">
        <v>17</v>
      </c>
      <c r="D3775" t="s">
        <v>18</v>
      </c>
      <c r="E3775">
        <v>35</v>
      </c>
      <c r="F3775" t="s">
        <v>19</v>
      </c>
      <c r="G3775">
        <v>3</v>
      </c>
      <c r="H3775" s="4">
        <v>0</v>
      </c>
      <c r="I3775" t="s">
        <v>24</v>
      </c>
      <c r="J3775">
        <v>3</v>
      </c>
      <c r="K3775">
        <v>749</v>
      </c>
      <c r="L3775" t="s">
        <v>35</v>
      </c>
      <c r="M3775" t="s">
        <v>21</v>
      </c>
      <c r="N3775" t="s">
        <v>22</v>
      </c>
      <c r="O3775" s="4">
        <v>132649.85</v>
      </c>
      <c r="P3775" t="s">
        <v>28</v>
      </c>
      <c r="Q3775" t="str" cm="1">
        <f t="array" ref="Q3775">_xlfn.IFS(
O3775&lt;50000,"Low Salary (&lt;$50K)",
O3775&lt;90000,"Lower Middle ($50K-$90K)",
O3775&lt;130000,"Middle ($90K-$130K)",
O3775&lt;170000,"Upper Middle ($130K-$170K)",
O3775&gt;=170000,"High Salary (&gt;$170K)"
)</f>
        <v>Upper Middle ($130K-$170K)</v>
      </c>
      <c r="R3775" t="str" cm="1">
        <f t="array" ref="R3775">_xlfn.IFS(
G3775&lt;=2,"New Customers (0-2Y)",
G3775&lt;=5,"Growing Customers (3-5Y)",
G3775&lt;=8,"Established Customers (6-8Y)",
G3775&lt;=10,"Loyal Customers (9-10Y)"
)</f>
        <v>Growing Customers (3-5Y)</v>
      </c>
    </row>
    <row r="3776" spans="1:18" x14ac:dyDescent="0.35">
      <c r="A3776">
        <v>15691785</v>
      </c>
      <c r="B3776" t="s">
        <v>409</v>
      </c>
      <c r="C3776" t="s">
        <v>17</v>
      </c>
      <c r="D3776" t="s">
        <v>39</v>
      </c>
      <c r="E3776">
        <v>61</v>
      </c>
      <c r="F3776" t="s">
        <v>2967</v>
      </c>
      <c r="G3776">
        <v>1</v>
      </c>
      <c r="H3776" s="4">
        <v>0</v>
      </c>
      <c r="I3776" t="s">
        <v>24</v>
      </c>
      <c r="J3776">
        <v>1</v>
      </c>
      <c r="K3776">
        <v>850</v>
      </c>
      <c r="L3776" t="s">
        <v>37</v>
      </c>
      <c r="M3776" t="s">
        <v>21</v>
      </c>
      <c r="N3776" t="s">
        <v>32</v>
      </c>
      <c r="O3776" s="4">
        <v>53067.83</v>
      </c>
      <c r="P3776" t="s">
        <v>23</v>
      </c>
      <c r="Q3776" t="str" cm="1">
        <f t="array" ref="Q3776">_xlfn.IFS(
O3776&lt;50000,"Low Salary (&lt;$50K)",
O3776&lt;90000,"Lower Middle ($50K-$90K)",
O3776&lt;130000,"Middle ($90K-$130K)",
O3776&lt;170000,"Upper Middle ($130K-$170K)",
O3776&gt;=170000,"High Salary (&gt;$170K)"
)</f>
        <v>Lower Middle ($50K-$90K)</v>
      </c>
      <c r="R3776" t="str" cm="1">
        <f t="array" ref="R3776">_xlfn.IFS(
G3776&lt;=2,"New Customers (0-2Y)",
G3776&lt;=5,"Growing Customers (3-5Y)",
G3776&lt;=8,"Established Customers (6-8Y)",
G3776&lt;=10,"Loyal Customers (9-10Y)"
)</f>
        <v>New Customers (0-2Y)</v>
      </c>
    </row>
    <row r="3777" spans="1:18" x14ac:dyDescent="0.35">
      <c r="A3777">
        <v>15709004</v>
      </c>
      <c r="B3777" t="s">
        <v>477</v>
      </c>
      <c r="C3777" t="s">
        <v>42</v>
      </c>
      <c r="D3777" t="s">
        <v>39</v>
      </c>
      <c r="E3777">
        <v>22</v>
      </c>
      <c r="F3777" t="s">
        <v>43</v>
      </c>
      <c r="G3777">
        <v>5</v>
      </c>
      <c r="H3777" s="4">
        <v>93547.23</v>
      </c>
      <c r="I3777" t="s">
        <v>29</v>
      </c>
      <c r="J3777">
        <v>2</v>
      </c>
      <c r="K3777">
        <v>528</v>
      </c>
      <c r="L3777" t="s">
        <v>31</v>
      </c>
      <c r="M3777" t="s">
        <v>27</v>
      </c>
      <c r="N3777" t="s">
        <v>22</v>
      </c>
      <c r="O3777" s="4">
        <v>961.57</v>
      </c>
      <c r="P3777" t="s">
        <v>28</v>
      </c>
      <c r="Q3777" t="str" cm="1">
        <f t="array" ref="Q3777">_xlfn.IFS(
O3777&lt;50000,"Low Salary (&lt;$50K)",
O3777&lt;90000,"Lower Middle ($50K-$90K)",
O3777&lt;130000,"Middle ($90K-$130K)",
O3777&lt;170000,"Upper Middle ($130K-$170K)",
O3777&gt;=170000,"High Salary (&gt;$170K)"
)</f>
        <v>Low Salary (&lt;$50K)</v>
      </c>
      <c r="R3777" t="str" cm="1">
        <f t="array" ref="R3777">_xlfn.IFS(
G3777&lt;=2,"New Customers (0-2Y)",
G3777&lt;=5,"Growing Customers (3-5Y)",
G3777&lt;=8,"Established Customers (6-8Y)",
G3777&lt;=10,"Loyal Customers (9-10Y)"
)</f>
        <v>Growing Customers (3-5Y)</v>
      </c>
    </row>
    <row r="3778" spans="1:18" x14ac:dyDescent="0.35">
      <c r="A3778">
        <v>15652218</v>
      </c>
      <c r="B3778" t="s">
        <v>268</v>
      </c>
      <c r="C3778" t="s">
        <v>17</v>
      </c>
      <c r="D3778" t="s">
        <v>39</v>
      </c>
      <c r="E3778">
        <v>33</v>
      </c>
      <c r="F3778" t="s">
        <v>19</v>
      </c>
      <c r="G3778">
        <v>2</v>
      </c>
      <c r="H3778" s="4">
        <v>152302.72</v>
      </c>
      <c r="I3778" t="s">
        <v>33</v>
      </c>
      <c r="J3778">
        <v>1</v>
      </c>
      <c r="K3778">
        <v>750</v>
      </c>
      <c r="L3778" t="s">
        <v>35</v>
      </c>
      <c r="M3778" t="s">
        <v>21</v>
      </c>
      <c r="N3778" t="s">
        <v>32</v>
      </c>
      <c r="O3778" s="4">
        <v>71333.440000000002</v>
      </c>
      <c r="P3778" t="s">
        <v>28</v>
      </c>
      <c r="Q3778" t="str" cm="1">
        <f t="array" ref="Q3778">_xlfn.IFS(
O3778&lt;50000,"Low Salary (&lt;$50K)",
O3778&lt;90000,"Lower Middle ($50K-$90K)",
O3778&lt;130000,"Middle ($90K-$130K)",
O3778&lt;170000,"Upper Middle ($130K-$170K)",
O3778&gt;=170000,"High Salary (&gt;$170K)"
)</f>
        <v>Lower Middle ($50K-$90K)</v>
      </c>
      <c r="R3778" t="str" cm="1">
        <f t="array" ref="R3778">_xlfn.IFS(
G3778&lt;=2,"New Customers (0-2Y)",
G3778&lt;=5,"Growing Customers (3-5Y)",
G3778&lt;=8,"Established Customers (6-8Y)",
G3778&lt;=10,"Loyal Customers (9-10Y)"
)</f>
        <v>New Customers (0-2Y)</v>
      </c>
    </row>
    <row r="3779" spans="1:18" x14ac:dyDescent="0.35">
      <c r="A3779">
        <v>15697127</v>
      </c>
      <c r="B3779" t="s">
        <v>357</v>
      </c>
      <c r="C3779" t="s">
        <v>17</v>
      </c>
      <c r="D3779" t="s">
        <v>18</v>
      </c>
      <c r="E3779">
        <v>31</v>
      </c>
      <c r="F3779" t="s">
        <v>19</v>
      </c>
      <c r="G3779">
        <v>2</v>
      </c>
      <c r="H3779" s="4">
        <v>147674.26</v>
      </c>
      <c r="I3779" t="s">
        <v>33</v>
      </c>
      <c r="J3779">
        <v>1</v>
      </c>
      <c r="K3779">
        <v>543</v>
      </c>
      <c r="L3779" t="s">
        <v>31</v>
      </c>
      <c r="M3779" t="s">
        <v>21</v>
      </c>
      <c r="N3779" t="s">
        <v>22</v>
      </c>
      <c r="O3779" s="4">
        <v>16658.759999999998</v>
      </c>
      <c r="P3779" t="s">
        <v>28</v>
      </c>
      <c r="Q3779" t="str" cm="1">
        <f t="array" ref="Q3779">_xlfn.IFS(
O3779&lt;50000,"Low Salary (&lt;$50K)",
O3779&lt;90000,"Lower Middle ($50K-$90K)",
O3779&lt;130000,"Middle ($90K-$130K)",
O3779&lt;170000,"Upper Middle ($130K-$170K)",
O3779&gt;=170000,"High Salary (&gt;$170K)"
)</f>
        <v>Low Salary (&lt;$50K)</v>
      </c>
      <c r="R3779" t="str" cm="1">
        <f t="array" ref="R3779">_xlfn.IFS(
G3779&lt;=2,"New Customers (0-2Y)",
G3779&lt;=5,"Growing Customers (3-5Y)",
G3779&lt;=8,"Established Customers (6-8Y)",
G3779&lt;=10,"Loyal Customers (9-10Y)"
)</f>
        <v>New Customers (0-2Y)</v>
      </c>
    </row>
    <row r="3780" spans="1:18" x14ac:dyDescent="0.35">
      <c r="A3780">
        <v>15658486</v>
      </c>
      <c r="B3780" t="s">
        <v>1771</v>
      </c>
      <c r="C3780" t="s">
        <v>26</v>
      </c>
      <c r="D3780" t="s">
        <v>18</v>
      </c>
      <c r="E3780">
        <v>59</v>
      </c>
      <c r="F3780" t="s">
        <v>19</v>
      </c>
      <c r="G3780">
        <v>3</v>
      </c>
      <c r="H3780" s="4">
        <v>148021.12</v>
      </c>
      <c r="I3780" t="s">
        <v>33</v>
      </c>
      <c r="J3780">
        <v>1</v>
      </c>
      <c r="K3780">
        <v>579</v>
      </c>
      <c r="L3780" t="s">
        <v>31</v>
      </c>
      <c r="M3780" t="s">
        <v>21</v>
      </c>
      <c r="N3780" t="s">
        <v>22</v>
      </c>
      <c r="O3780" s="4">
        <v>74878.22</v>
      </c>
      <c r="P3780" t="s">
        <v>28</v>
      </c>
      <c r="Q3780" t="str" cm="1">
        <f t="array" ref="Q3780">_xlfn.IFS(
O3780&lt;50000,"Low Salary (&lt;$50K)",
O3780&lt;90000,"Lower Middle ($50K-$90K)",
O3780&lt;130000,"Middle ($90K-$130K)",
O3780&lt;170000,"Upper Middle ($130K-$170K)",
O3780&gt;=170000,"High Salary (&gt;$170K)"
)</f>
        <v>Lower Middle ($50K-$90K)</v>
      </c>
      <c r="R3780" t="str" cm="1">
        <f t="array" ref="R3780">_xlfn.IFS(
G3780&lt;=2,"New Customers (0-2Y)",
G3780&lt;=5,"Growing Customers (3-5Y)",
G3780&lt;=8,"Established Customers (6-8Y)",
G3780&lt;=10,"Loyal Customers (9-10Y)"
)</f>
        <v>Growing Customers (3-5Y)</v>
      </c>
    </row>
    <row r="3781" spans="1:18" x14ac:dyDescent="0.35">
      <c r="A3781">
        <v>15694160</v>
      </c>
      <c r="B3781" t="s">
        <v>560</v>
      </c>
      <c r="C3781" t="s">
        <v>17</v>
      </c>
      <c r="D3781" t="s">
        <v>39</v>
      </c>
      <c r="E3781">
        <v>37</v>
      </c>
      <c r="F3781" t="s">
        <v>19</v>
      </c>
      <c r="G3781">
        <v>0</v>
      </c>
      <c r="H3781" s="4">
        <v>0</v>
      </c>
      <c r="I3781" t="s">
        <v>24</v>
      </c>
      <c r="J3781">
        <v>2</v>
      </c>
      <c r="K3781">
        <v>624</v>
      </c>
      <c r="L3781" t="s">
        <v>20</v>
      </c>
      <c r="M3781" t="s">
        <v>27</v>
      </c>
      <c r="N3781" t="s">
        <v>32</v>
      </c>
      <c r="O3781" s="4">
        <v>112104.55</v>
      </c>
      <c r="P3781" t="s">
        <v>28</v>
      </c>
      <c r="Q3781" t="str" cm="1">
        <f t="array" ref="Q3781">_xlfn.IFS(
O3781&lt;50000,"Low Salary (&lt;$50K)",
O3781&lt;90000,"Lower Middle ($50K-$90K)",
O3781&lt;130000,"Middle ($90K-$130K)",
O3781&lt;170000,"Upper Middle ($130K-$170K)",
O3781&gt;=170000,"High Salary (&gt;$170K)"
)</f>
        <v>Middle ($90K-$130K)</v>
      </c>
      <c r="R3781" t="str" cm="1">
        <f t="array" ref="R3781">_xlfn.IFS(
G3781&lt;=2,"New Customers (0-2Y)",
G3781&lt;=5,"Growing Customers (3-5Y)",
G3781&lt;=8,"Established Customers (6-8Y)",
G3781&lt;=10,"Loyal Customers (9-10Y)"
)</f>
        <v>New Customers (0-2Y)</v>
      </c>
    </row>
    <row r="3782" spans="1:18" x14ac:dyDescent="0.35">
      <c r="A3782">
        <v>15685290</v>
      </c>
      <c r="B3782" t="s">
        <v>745</v>
      </c>
      <c r="C3782" t="s">
        <v>42</v>
      </c>
      <c r="D3782" t="s">
        <v>39</v>
      </c>
      <c r="E3782">
        <v>46</v>
      </c>
      <c r="F3782" t="s">
        <v>19</v>
      </c>
      <c r="G3782">
        <v>5</v>
      </c>
      <c r="H3782" s="4">
        <v>142360.62</v>
      </c>
      <c r="I3782" t="s">
        <v>33</v>
      </c>
      <c r="J3782">
        <v>2</v>
      </c>
      <c r="K3782">
        <v>595</v>
      </c>
      <c r="L3782" t="s">
        <v>31</v>
      </c>
      <c r="M3782" t="s">
        <v>21</v>
      </c>
      <c r="N3782" t="s">
        <v>32</v>
      </c>
      <c r="O3782" s="4">
        <v>48421.4</v>
      </c>
      <c r="P3782" t="s">
        <v>23</v>
      </c>
      <c r="Q3782" t="str" cm="1">
        <f t="array" ref="Q3782">_xlfn.IFS(
O3782&lt;50000,"Low Salary (&lt;$50K)",
O3782&lt;90000,"Lower Middle ($50K-$90K)",
O3782&lt;130000,"Middle ($90K-$130K)",
O3782&lt;170000,"Upper Middle ($130K-$170K)",
O3782&gt;=170000,"High Salary (&gt;$170K)"
)</f>
        <v>Low Salary (&lt;$50K)</v>
      </c>
      <c r="R3782" t="str" cm="1">
        <f t="array" ref="R3782">_xlfn.IFS(
G3782&lt;=2,"New Customers (0-2Y)",
G3782&lt;=5,"Growing Customers (3-5Y)",
G3782&lt;=8,"Established Customers (6-8Y)",
G3782&lt;=10,"Loyal Customers (9-10Y)"
)</f>
        <v>Growing Customers (3-5Y)</v>
      </c>
    </row>
    <row r="3783" spans="1:18" x14ac:dyDescent="0.35">
      <c r="A3783">
        <v>15701042</v>
      </c>
      <c r="B3783" t="s">
        <v>1772</v>
      </c>
      <c r="C3783" t="s">
        <v>42</v>
      </c>
      <c r="D3783" t="s">
        <v>18</v>
      </c>
      <c r="E3783">
        <v>27</v>
      </c>
      <c r="F3783" t="s">
        <v>43</v>
      </c>
      <c r="G3783">
        <v>2</v>
      </c>
      <c r="H3783" s="4">
        <v>151027.56</v>
      </c>
      <c r="I3783" t="s">
        <v>33</v>
      </c>
      <c r="J3783">
        <v>1</v>
      </c>
      <c r="K3783">
        <v>596</v>
      </c>
      <c r="L3783" t="s">
        <v>31</v>
      </c>
      <c r="M3783" t="s">
        <v>21</v>
      </c>
      <c r="N3783" t="s">
        <v>32</v>
      </c>
      <c r="O3783" s="4">
        <v>170320.58</v>
      </c>
      <c r="P3783" t="s">
        <v>28</v>
      </c>
      <c r="Q3783" t="str" cm="1">
        <f t="array" ref="Q3783">_xlfn.IFS(
O3783&lt;50000,"Low Salary (&lt;$50K)",
O3783&lt;90000,"Lower Middle ($50K-$90K)",
O3783&lt;130000,"Middle ($90K-$130K)",
O3783&lt;170000,"Upper Middle ($130K-$170K)",
O3783&gt;=170000,"High Salary (&gt;$170K)"
)</f>
        <v>High Salary (&gt;$170K)</v>
      </c>
      <c r="R3783" t="str" cm="1">
        <f t="array" ref="R3783">_xlfn.IFS(
G3783&lt;=2,"New Customers (0-2Y)",
G3783&lt;=5,"Growing Customers (3-5Y)",
G3783&lt;=8,"Established Customers (6-8Y)",
G3783&lt;=10,"Loyal Customers (9-10Y)"
)</f>
        <v>New Customers (0-2Y)</v>
      </c>
    </row>
    <row r="3784" spans="1:18" x14ac:dyDescent="0.35">
      <c r="A3784">
        <v>15680449</v>
      </c>
      <c r="B3784" t="s">
        <v>769</v>
      </c>
      <c r="C3784" t="s">
        <v>42</v>
      </c>
      <c r="D3784" t="s">
        <v>18</v>
      </c>
      <c r="E3784">
        <v>44</v>
      </c>
      <c r="F3784" t="s">
        <v>19</v>
      </c>
      <c r="G3784">
        <v>2</v>
      </c>
      <c r="H3784" s="4">
        <v>138843.70000000001</v>
      </c>
      <c r="I3784" t="s">
        <v>33</v>
      </c>
      <c r="J3784">
        <v>1</v>
      </c>
      <c r="K3784">
        <v>431</v>
      </c>
      <c r="L3784" t="s">
        <v>44</v>
      </c>
      <c r="M3784" t="s">
        <v>21</v>
      </c>
      <c r="N3784" t="s">
        <v>32</v>
      </c>
      <c r="O3784" s="4">
        <v>37688.31</v>
      </c>
      <c r="P3784" t="s">
        <v>23</v>
      </c>
      <c r="Q3784" t="str" cm="1">
        <f t="array" ref="Q3784">_xlfn.IFS(
O3784&lt;50000,"Low Salary (&lt;$50K)",
O3784&lt;90000,"Lower Middle ($50K-$90K)",
O3784&lt;130000,"Middle ($90K-$130K)",
O3784&lt;170000,"Upper Middle ($130K-$170K)",
O3784&gt;=170000,"High Salary (&gt;$170K)"
)</f>
        <v>Low Salary (&lt;$50K)</v>
      </c>
      <c r="R3784" t="str" cm="1">
        <f t="array" ref="R3784">_xlfn.IFS(
G3784&lt;=2,"New Customers (0-2Y)",
G3784&lt;=5,"Growing Customers (3-5Y)",
G3784&lt;=8,"Established Customers (6-8Y)",
G3784&lt;=10,"Loyal Customers (9-10Y)"
)</f>
        <v>New Customers (0-2Y)</v>
      </c>
    </row>
    <row r="3785" spans="1:18" x14ac:dyDescent="0.35">
      <c r="A3785">
        <v>15599860</v>
      </c>
      <c r="B3785" t="s">
        <v>1044</v>
      </c>
      <c r="C3785" t="s">
        <v>26</v>
      </c>
      <c r="D3785" t="s">
        <v>18</v>
      </c>
      <c r="E3785">
        <v>26</v>
      </c>
      <c r="F3785" t="s">
        <v>43</v>
      </c>
      <c r="G3785">
        <v>8</v>
      </c>
      <c r="H3785" s="4">
        <v>109958.15</v>
      </c>
      <c r="I3785" t="s">
        <v>33</v>
      </c>
      <c r="J3785">
        <v>1</v>
      </c>
      <c r="K3785">
        <v>647</v>
      </c>
      <c r="L3785" t="s">
        <v>20</v>
      </c>
      <c r="M3785" t="s">
        <v>21</v>
      </c>
      <c r="N3785" t="s">
        <v>22</v>
      </c>
      <c r="O3785" s="4">
        <v>136592.24</v>
      </c>
      <c r="P3785" t="s">
        <v>23</v>
      </c>
      <c r="Q3785" t="str" cm="1">
        <f t="array" ref="Q3785">_xlfn.IFS(
O3785&lt;50000,"Low Salary (&lt;$50K)",
O3785&lt;90000,"Lower Middle ($50K-$90K)",
O3785&lt;130000,"Middle ($90K-$130K)",
O3785&lt;170000,"Upper Middle ($130K-$170K)",
O3785&gt;=170000,"High Salary (&gt;$170K)"
)</f>
        <v>Upper Middle ($130K-$170K)</v>
      </c>
      <c r="R3785" t="str" cm="1">
        <f t="array" ref="R3785">_xlfn.IFS(
G3785&lt;=2,"New Customers (0-2Y)",
G3785&lt;=5,"Growing Customers (3-5Y)",
G3785&lt;=8,"Established Customers (6-8Y)",
G3785&lt;=10,"Loyal Customers (9-10Y)"
)</f>
        <v>Established Customers (6-8Y)</v>
      </c>
    </row>
    <row r="3786" spans="1:18" x14ac:dyDescent="0.35">
      <c r="A3786">
        <v>15723169</v>
      </c>
      <c r="B3786" t="s">
        <v>861</v>
      </c>
      <c r="C3786" t="s">
        <v>17</v>
      </c>
      <c r="D3786" t="s">
        <v>18</v>
      </c>
      <c r="E3786">
        <v>31</v>
      </c>
      <c r="F3786" t="s">
        <v>19</v>
      </c>
      <c r="G3786">
        <v>9</v>
      </c>
      <c r="H3786" s="4">
        <v>138857.59</v>
      </c>
      <c r="I3786" t="s">
        <v>33</v>
      </c>
      <c r="J3786">
        <v>1</v>
      </c>
      <c r="K3786">
        <v>640</v>
      </c>
      <c r="L3786" t="s">
        <v>20</v>
      </c>
      <c r="M3786" t="s">
        <v>21</v>
      </c>
      <c r="N3786" t="s">
        <v>32</v>
      </c>
      <c r="O3786" s="4">
        <v>48640.77</v>
      </c>
      <c r="P3786" t="s">
        <v>28</v>
      </c>
      <c r="Q3786" t="str" cm="1">
        <f t="array" ref="Q3786">_xlfn.IFS(
O3786&lt;50000,"Low Salary (&lt;$50K)",
O3786&lt;90000,"Lower Middle ($50K-$90K)",
O3786&lt;130000,"Middle ($90K-$130K)",
O3786&lt;170000,"Upper Middle ($130K-$170K)",
O3786&gt;=170000,"High Salary (&gt;$170K)"
)</f>
        <v>Low Salary (&lt;$50K)</v>
      </c>
      <c r="R3786" t="str" cm="1">
        <f t="array" ref="R3786">_xlfn.IFS(
G3786&lt;=2,"New Customers (0-2Y)",
G3786&lt;=5,"Growing Customers (3-5Y)",
G3786&lt;=8,"Established Customers (6-8Y)",
G3786&lt;=10,"Loyal Customers (9-10Y)"
)</f>
        <v>Loyal Customers (9-10Y)</v>
      </c>
    </row>
    <row r="3787" spans="1:18" x14ac:dyDescent="0.35">
      <c r="A3787">
        <v>15803842</v>
      </c>
      <c r="B3787" t="s">
        <v>1654</v>
      </c>
      <c r="C3787" t="s">
        <v>42</v>
      </c>
      <c r="D3787" t="s">
        <v>18</v>
      </c>
      <c r="E3787">
        <v>45</v>
      </c>
      <c r="F3787" t="s">
        <v>19</v>
      </c>
      <c r="G3787">
        <v>3</v>
      </c>
      <c r="H3787" s="4">
        <v>105426.5</v>
      </c>
      <c r="I3787" t="s">
        <v>33</v>
      </c>
      <c r="J3787">
        <v>2</v>
      </c>
      <c r="K3787">
        <v>752</v>
      </c>
      <c r="L3787" t="s">
        <v>35</v>
      </c>
      <c r="M3787" t="s">
        <v>27</v>
      </c>
      <c r="N3787" t="s">
        <v>22</v>
      </c>
      <c r="O3787" s="4">
        <v>89773.45</v>
      </c>
      <c r="P3787" t="s">
        <v>28</v>
      </c>
      <c r="Q3787" t="str" cm="1">
        <f t="array" ref="Q3787">_xlfn.IFS(
O3787&lt;50000,"Low Salary (&lt;$50K)",
O3787&lt;90000,"Lower Middle ($50K-$90K)",
O3787&lt;130000,"Middle ($90K-$130K)",
O3787&lt;170000,"Upper Middle ($130K-$170K)",
O3787&gt;=170000,"High Salary (&gt;$170K)"
)</f>
        <v>Lower Middle ($50K-$90K)</v>
      </c>
      <c r="R3787" t="str" cm="1">
        <f t="array" ref="R3787">_xlfn.IFS(
G3787&lt;=2,"New Customers (0-2Y)",
G3787&lt;=5,"Growing Customers (3-5Y)",
G3787&lt;=8,"Established Customers (6-8Y)",
G3787&lt;=10,"Loyal Customers (9-10Y)"
)</f>
        <v>Growing Customers (3-5Y)</v>
      </c>
    </row>
    <row r="3788" spans="1:18" x14ac:dyDescent="0.35">
      <c r="A3788">
        <v>15728224</v>
      </c>
      <c r="B3788" t="s">
        <v>337</v>
      </c>
      <c r="C3788" t="s">
        <v>42</v>
      </c>
      <c r="D3788" t="s">
        <v>18</v>
      </c>
      <c r="E3788">
        <v>41</v>
      </c>
      <c r="F3788" t="s">
        <v>19</v>
      </c>
      <c r="G3788">
        <v>9</v>
      </c>
      <c r="H3788" s="4">
        <v>149155.53</v>
      </c>
      <c r="I3788" t="s">
        <v>33</v>
      </c>
      <c r="J3788">
        <v>2</v>
      </c>
      <c r="K3788">
        <v>710</v>
      </c>
      <c r="L3788" t="s">
        <v>35</v>
      </c>
      <c r="M3788" t="s">
        <v>21</v>
      </c>
      <c r="N3788" t="s">
        <v>32</v>
      </c>
      <c r="O3788" s="4">
        <v>42131.26</v>
      </c>
      <c r="P3788" t="s">
        <v>23</v>
      </c>
      <c r="Q3788" t="str" cm="1">
        <f t="array" ref="Q3788">_xlfn.IFS(
O3788&lt;50000,"Low Salary (&lt;$50K)",
O3788&lt;90000,"Lower Middle ($50K-$90K)",
O3788&lt;130000,"Middle ($90K-$130K)",
O3788&lt;170000,"Upper Middle ($130K-$170K)",
O3788&gt;=170000,"High Salary (&gt;$170K)"
)</f>
        <v>Low Salary (&lt;$50K)</v>
      </c>
      <c r="R3788" t="str" cm="1">
        <f t="array" ref="R3788">_xlfn.IFS(
G3788&lt;=2,"New Customers (0-2Y)",
G3788&lt;=5,"Growing Customers (3-5Y)",
G3788&lt;=8,"Established Customers (6-8Y)",
G3788&lt;=10,"Loyal Customers (9-10Y)"
)</f>
        <v>Loyal Customers (9-10Y)</v>
      </c>
    </row>
    <row r="3789" spans="1:18" x14ac:dyDescent="0.35">
      <c r="A3789">
        <v>15644174</v>
      </c>
      <c r="B3789" t="s">
        <v>235</v>
      </c>
      <c r="C3789" t="s">
        <v>42</v>
      </c>
      <c r="D3789" t="s">
        <v>39</v>
      </c>
      <c r="E3789">
        <v>27</v>
      </c>
      <c r="F3789" t="s">
        <v>43</v>
      </c>
      <c r="G3789">
        <v>4</v>
      </c>
      <c r="H3789" s="4">
        <v>135096.04999999999</v>
      </c>
      <c r="I3789" t="s">
        <v>33</v>
      </c>
      <c r="J3789">
        <v>1</v>
      </c>
      <c r="K3789">
        <v>638</v>
      </c>
      <c r="L3789" t="s">
        <v>20</v>
      </c>
      <c r="M3789" t="s">
        <v>21</v>
      </c>
      <c r="N3789" t="s">
        <v>22</v>
      </c>
      <c r="O3789" s="4">
        <v>186523.72</v>
      </c>
      <c r="P3789" t="s">
        <v>23</v>
      </c>
      <c r="Q3789" t="str" cm="1">
        <f t="array" ref="Q3789">_xlfn.IFS(
O3789&lt;50000,"Low Salary (&lt;$50K)",
O3789&lt;90000,"Lower Middle ($50K-$90K)",
O3789&lt;130000,"Middle ($90K-$130K)",
O3789&lt;170000,"Upper Middle ($130K-$170K)",
O3789&gt;=170000,"High Salary (&gt;$170K)"
)</f>
        <v>High Salary (&gt;$170K)</v>
      </c>
      <c r="R3789" t="str" cm="1">
        <f t="array" ref="R3789">_xlfn.IFS(
G3789&lt;=2,"New Customers (0-2Y)",
G3789&lt;=5,"Growing Customers (3-5Y)",
G3789&lt;=8,"Established Customers (6-8Y)",
G3789&lt;=10,"Loyal Customers (9-10Y)"
)</f>
        <v>Growing Customers (3-5Y)</v>
      </c>
    </row>
    <row r="3790" spans="1:18" x14ac:dyDescent="0.35">
      <c r="A3790">
        <v>15707110</v>
      </c>
      <c r="B3790" t="s">
        <v>93</v>
      </c>
      <c r="C3790" t="s">
        <v>42</v>
      </c>
      <c r="D3790" t="s">
        <v>39</v>
      </c>
      <c r="E3790">
        <v>28</v>
      </c>
      <c r="F3790" t="s">
        <v>43</v>
      </c>
      <c r="G3790">
        <v>2</v>
      </c>
      <c r="H3790" s="4">
        <v>170890.05</v>
      </c>
      <c r="I3790" t="s">
        <v>33</v>
      </c>
      <c r="J3790">
        <v>2</v>
      </c>
      <c r="K3790">
        <v>660</v>
      </c>
      <c r="L3790" t="s">
        <v>35</v>
      </c>
      <c r="M3790" t="s">
        <v>21</v>
      </c>
      <c r="N3790" t="s">
        <v>32</v>
      </c>
      <c r="O3790" s="4">
        <v>41758.9</v>
      </c>
      <c r="P3790" t="s">
        <v>28</v>
      </c>
      <c r="Q3790" t="str" cm="1">
        <f t="array" ref="Q3790">_xlfn.IFS(
O3790&lt;50000,"Low Salary (&lt;$50K)",
O3790&lt;90000,"Lower Middle ($50K-$90K)",
O3790&lt;130000,"Middle ($90K-$130K)",
O3790&lt;170000,"Upper Middle ($130K-$170K)",
O3790&gt;=170000,"High Salary (&gt;$170K)"
)</f>
        <v>Low Salary (&lt;$50K)</v>
      </c>
      <c r="R3790" t="str" cm="1">
        <f t="array" ref="R3790">_xlfn.IFS(
G3790&lt;=2,"New Customers (0-2Y)",
G3790&lt;=5,"Growing Customers (3-5Y)",
G3790&lt;=8,"Established Customers (6-8Y)",
G3790&lt;=10,"Loyal Customers (9-10Y)"
)</f>
        <v>New Customers (0-2Y)</v>
      </c>
    </row>
    <row r="3791" spans="1:18" x14ac:dyDescent="0.35">
      <c r="A3791">
        <v>15765415</v>
      </c>
      <c r="B3791" t="s">
        <v>459</v>
      </c>
      <c r="C3791" t="s">
        <v>26</v>
      </c>
      <c r="D3791" t="s">
        <v>18</v>
      </c>
      <c r="E3791">
        <v>45</v>
      </c>
      <c r="F3791" t="s">
        <v>19</v>
      </c>
      <c r="G3791">
        <v>4</v>
      </c>
      <c r="H3791" s="4">
        <v>89122.3</v>
      </c>
      <c r="I3791" t="s">
        <v>29</v>
      </c>
      <c r="J3791">
        <v>1</v>
      </c>
      <c r="K3791">
        <v>609</v>
      </c>
      <c r="L3791" t="s">
        <v>20</v>
      </c>
      <c r="M3791" t="s">
        <v>21</v>
      </c>
      <c r="N3791" t="s">
        <v>22</v>
      </c>
      <c r="O3791" s="4">
        <v>199256.98</v>
      </c>
      <c r="P3791" t="s">
        <v>28</v>
      </c>
      <c r="Q3791" t="str" cm="1">
        <f t="array" ref="Q3791">_xlfn.IFS(
O3791&lt;50000,"Low Salary (&lt;$50K)",
O3791&lt;90000,"Lower Middle ($50K-$90K)",
O3791&lt;130000,"Middle ($90K-$130K)",
O3791&lt;170000,"Upper Middle ($130K-$170K)",
O3791&gt;=170000,"High Salary (&gt;$170K)"
)</f>
        <v>High Salary (&gt;$170K)</v>
      </c>
      <c r="R3791" t="str" cm="1">
        <f t="array" ref="R3791">_xlfn.IFS(
G3791&lt;=2,"New Customers (0-2Y)",
G3791&lt;=5,"Growing Customers (3-5Y)",
G3791&lt;=8,"Established Customers (6-8Y)",
G3791&lt;=10,"Loyal Customers (9-10Y)"
)</f>
        <v>Growing Customers (3-5Y)</v>
      </c>
    </row>
    <row r="3792" spans="1:18" x14ac:dyDescent="0.35">
      <c r="A3792">
        <v>15756751</v>
      </c>
      <c r="B3792" t="s">
        <v>1001</v>
      </c>
      <c r="C3792" t="s">
        <v>26</v>
      </c>
      <c r="D3792" t="s">
        <v>18</v>
      </c>
      <c r="E3792">
        <v>54</v>
      </c>
      <c r="F3792" t="s">
        <v>19</v>
      </c>
      <c r="G3792">
        <v>0</v>
      </c>
      <c r="H3792" s="4">
        <v>78126.28</v>
      </c>
      <c r="I3792" t="s">
        <v>29</v>
      </c>
      <c r="J3792">
        <v>1</v>
      </c>
      <c r="K3792">
        <v>596</v>
      </c>
      <c r="L3792" t="s">
        <v>31</v>
      </c>
      <c r="M3792" t="s">
        <v>21</v>
      </c>
      <c r="N3792" t="s">
        <v>22</v>
      </c>
      <c r="O3792" s="4">
        <v>153482.91</v>
      </c>
      <c r="P3792" t="s">
        <v>23</v>
      </c>
      <c r="Q3792" t="str" cm="1">
        <f t="array" ref="Q3792">_xlfn.IFS(
O3792&lt;50000,"Low Salary (&lt;$50K)",
O3792&lt;90000,"Lower Middle ($50K-$90K)",
O3792&lt;130000,"Middle ($90K-$130K)",
O3792&lt;170000,"Upper Middle ($130K-$170K)",
O3792&gt;=170000,"High Salary (&gt;$170K)"
)</f>
        <v>Upper Middle ($130K-$170K)</v>
      </c>
      <c r="R3792" t="str" cm="1">
        <f t="array" ref="R3792">_xlfn.IFS(
G3792&lt;=2,"New Customers (0-2Y)",
G3792&lt;=5,"Growing Customers (3-5Y)",
G3792&lt;=8,"Established Customers (6-8Y)",
G3792&lt;=10,"Loyal Customers (9-10Y)"
)</f>
        <v>New Customers (0-2Y)</v>
      </c>
    </row>
    <row r="3793" spans="1:18" x14ac:dyDescent="0.35">
      <c r="A3793">
        <v>15795151</v>
      </c>
      <c r="B3793" t="s">
        <v>1773</v>
      </c>
      <c r="C3793" t="s">
        <v>17</v>
      </c>
      <c r="D3793" t="s">
        <v>18</v>
      </c>
      <c r="E3793">
        <v>38</v>
      </c>
      <c r="F3793" t="s">
        <v>19</v>
      </c>
      <c r="G3793">
        <v>3</v>
      </c>
      <c r="H3793" s="4">
        <v>123894.43</v>
      </c>
      <c r="I3793" t="s">
        <v>33</v>
      </c>
      <c r="J3793">
        <v>1</v>
      </c>
      <c r="K3793">
        <v>705</v>
      </c>
      <c r="L3793" t="s">
        <v>35</v>
      </c>
      <c r="M3793" t="s">
        <v>21</v>
      </c>
      <c r="N3793" t="s">
        <v>32</v>
      </c>
      <c r="O3793" s="4">
        <v>21177.1</v>
      </c>
      <c r="P3793" t="s">
        <v>28</v>
      </c>
      <c r="Q3793" t="str" cm="1">
        <f t="array" ref="Q3793">_xlfn.IFS(
O3793&lt;50000,"Low Salary (&lt;$50K)",
O3793&lt;90000,"Lower Middle ($50K-$90K)",
O3793&lt;130000,"Middle ($90K-$130K)",
O3793&lt;170000,"Upper Middle ($130K-$170K)",
O3793&gt;=170000,"High Salary (&gt;$170K)"
)</f>
        <v>Low Salary (&lt;$50K)</v>
      </c>
      <c r="R3793" t="str" cm="1">
        <f t="array" ref="R3793">_xlfn.IFS(
G3793&lt;=2,"New Customers (0-2Y)",
G3793&lt;=5,"Growing Customers (3-5Y)",
G3793&lt;=8,"Established Customers (6-8Y)",
G3793&lt;=10,"Loyal Customers (9-10Y)"
)</f>
        <v>Growing Customers (3-5Y)</v>
      </c>
    </row>
    <row r="3794" spans="1:18" x14ac:dyDescent="0.35">
      <c r="A3794">
        <v>15632859</v>
      </c>
      <c r="B3794" t="s">
        <v>941</v>
      </c>
      <c r="C3794" t="s">
        <v>17</v>
      </c>
      <c r="D3794" t="s">
        <v>39</v>
      </c>
      <c r="E3794">
        <v>36</v>
      </c>
      <c r="F3794" t="s">
        <v>19</v>
      </c>
      <c r="G3794">
        <v>7</v>
      </c>
      <c r="H3794" s="4">
        <v>0</v>
      </c>
      <c r="I3794" t="s">
        <v>24</v>
      </c>
      <c r="J3794">
        <v>2</v>
      </c>
      <c r="K3794">
        <v>444</v>
      </c>
      <c r="L3794" t="s">
        <v>44</v>
      </c>
      <c r="M3794" t="s">
        <v>27</v>
      </c>
      <c r="N3794" t="s">
        <v>22</v>
      </c>
      <c r="O3794" s="4">
        <v>138743.85999999999</v>
      </c>
      <c r="P3794" t="s">
        <v>28</v>
      </c>
      <c r="Q3794" t="str" cm="1">
        <f t="array" ref="Q3794">_xlfn.IFS(
O3794&lt;50000,"Low Salary (&lt;$50K)",
O3794&lt;90000,"Lower Middle ($50K-$90K)",
O3794&lt;130000,"Middle ($90K-$130K)",
O3794&lt;170000,"Upper Middle ($130K-$170K)",
O3794&gt;=170000,"High Salary (&gt;$170K)"
)</f>
        <v>Upper Middle ($130K-$170K)</v>
      </c>
      <c r="R3794" t="str" cm="1">
        <f t="array" ref="R3794">_xlfn.IFS(
G3794&lt;=2,"New Customers (0-2Y)",
G3794&lt;=5,"Growing Customers (3-5Y)",
G3794&lt;=8,"Established Customers (6-8Y)",
G3794&lt;=10,"Loyal Customers (9-10Y)"
)</f>
        <v>Established Customers (6-8Y)</v>
      </c>
    </row>
    <row r="3795" spans="1:18" x14ac:dyDescent="0.35">
      <c r="A3795">
        <v>15584037</v>
      </c>
      <c r="B3795" t="s">
        <v>647</v>
      </c>
      <c r="C3795" t="s">
        <v>42</v>
      </c>
      <c r="D3795" t="s">
        <v>39</v>
      </c>
      <c r="E3795">
        <v>58</v>
      </c>
      <c r="F3795" t="s">
        <v>19</v>
      </c>
      <c r="G3795">
        <v>5</v>
      </c>
      <c r="H3795" s="4">
        <v>106913.43</v>
      </c>
      <c r="I3795" t="s">
        <v>33</v>
      </c>
      <c r="J3795">
        <v>1</v>
      </c>
      <c r="K3795">
        <v>727</v>
      </c>
      <c r="L3795" t="s">
        <v>35</v>
      </c>
      <c r="M3795" t="s">
        <v>21</v>
      </c>
      <c r="N3795" t="s">
        <v>32</v>
      </c>
      <c r="O3795" s="4">
        <v>25881</v>
      </c>
      <c r="P3795" t="s">
        <v>23</v>
      </c>
      <c r="Q3795" t="str" cm="1">
        <f t="array" ref="Q3795">_xlfn.IFS(
O3795&lt;50000,"Low Salary (&lt;$50K)",
O3795&lt;90000,"Lower Middle ($50K-$90K)",
O3795&lt;130000,"Middle ($90K-$130K)",
O3795&lt;170000,"Upper Middle ($130K-$170K)",
O3795&gt;=170000,"High Salary (&gt;$170K)"
)</f>
        <v>Low Salary (&lt;$50K)</v>
      </c>
      <c r="R3795" t="str" cm="1">
        <f t="array" ref="R3795">_xlfn.IFS(
G3795&lt;=2,"New Customers (0-2Y)",
G3795&lt;=5,"Growing Customers (3-5Y)",
G3795&lt;=8,"Established Customers (6-8Y)",
G3795&lt;=10,"Loyal Customers (9-10Y)"
)</f>
        <v>Growing Customers (3-5Y)</v>
      </c>
    </row>
    <row r="3796" spans="1:18" x14ac:dyDescent="0.35">
      <c r="A3796">
        <v>15621409</v>
      </c>
      <c r="B3796" t="s">
        <v>93</v>
      </c>
      <c r="C3796" t="s">
        <v>17</v>
      </c>
      <c r="D3796" t="s">
        <v>39</v>
      </c>
      <c r="E3796">
        <v>32</v>
      </c>
      <c r="F3796" t="s">
        <v>19</v>
      </c>
      <c r="G3796">
        <v>4</v>
      </c>
      <c r="H3796" s="4">
        <v>127845.83</v>
      </c>
      <c r="I3796" t="s">
        <v>33</v>
      </c>
      <c r="J3796">
        <v>1</v>
      </c>
      <c r="K3796">
        <v>496</v>
      </c>
      <c r="L3796" t="s">
        <v>44</v>
      </c>
      <c r="M3796" t="s">
        <v>21</v>
      </c>
      <c r="N3796" t="s">
        <v>32</v>
      </c>
      <c r="O3796" s="4">
        <v>66469.2</v>
      </c>
      <c r="P3796" t="s">
        <v>28</v>
      </c>
      <c r="Q3796" t="str" cm="1">
        <f t="array" ref="Q3796">_xlfn.IFS(
O3796&lt;50000,"Low Salary (&lt;$50K)",
O3796&lt;90000,"Lower Middle ($50K-$90K)",
O3796&lt;130000,"Middle ($90K-$130K)",
O3796&lt;170000,"Upper Middle ($130K-$170K)",
O3796&gt;=170000,"High Salary (&gt;$170K)"
)</f>
        <v>Lower Middle ($50K-$90K)</v>
      </c>
      <c r="R3796" t="str" cm="1">
        <f t="array" ref="R3796">_xlfn.IFS(
G3796&lt;=2,"New Customers (0-2Y)",
G3796&lt;=5,"Growing Customers (3-5Y)",
G3796&lt;=8,"Established Customers (6-8Y)",
G3796&lt;=10,"Loyal Customers (9-10Y)"
)</f>
        <v>Growing Customers (3-5Y)</v>
      </c>
    </row>
    <row r="3797" spans="1:18" x14ac:dyDescent="0.35">
      <c r="A3797">
        <v>15581102</v>
      </c>
      <c r="B3797" t="s">
        <v>692</v>
      </c>
      <c r="C3797" t="s">
        <v>17</v>
      </c>
      <c r="D3797" t="s">
        <v>18</v>
      </c>
      <c r="E3797">
        <v>22</v>
      </c>
      <c r="F3797" t="s">
        <v>43</v>
      </c>
      <c r="G3797">
        <v>8</v>
      </c>
      <c r="H3797" s="4">
        <v>0</v>
      </c>
      <c r="I3797" t="s">
        <v>24</v>
      </c>
      <c r="J3797">
        <v>2</v>
      </c>
      <c r="K3797">
        <v>554</v>
      </c>
      <c r="L3797" t="s">
        <v>31</v>
      </c>
      <c r="M3797" t="s">
        <v>27</v>
      </c>
      <c r="N3797" t="s">
        <v>22</v>
      </c>
      <c r="O3797" s="4">
        <v>142670.60999999999</v>
      </c>
      <c r="P3797" t="s">
        <v>28</v>
      </c>
      <c r="Q3797" t="str" cm="1">
        <f t="array" ref="Q3797">_xlfn.IFS(
O3797&lt;50000,"Low Salary (&lt;$50K)",
O3797&lt;90000,"Lower Middle ($50K-$90K)",
O3797&lt;130000,"Middle ($90K-$130K)",
O3797&lt;170000,"Upper Middle ($130K-$170K)",
O3797&gt;=170000,"High Salary (&gt;$170K)"
)</f>
        <v>Upper Middle ($130K-$170K)</v>
      </c>
      <c r="R3797" t="str" cm="1">
        <f t="array" ref="R3797">_xlfn.IFS(
G3797&lt;=2,"New Customers (0-2Y)",
G3797&lt;=5,"Growing Customers (3-5Y)",
G3797&lt;=8,"Established Customers (6-8Y)",
G3797&lt;=10,"Loyal Customers (9-10Y)"
)</f>
        <v>Established Customers (6-8Y)</v>
      </c>
    </row>
    <row r="3798" spans="1:18" x14ac:dyDescent="0.35">
      <c r="A3798">
        <v>15578096</v>
      </c>
      <c r="B3798" t="s">
        <v>299</v>
      </c>
      <c r="C3798" t="s">
        <v>17</v>
      </c>
      <c r="D3798" t="s">
        <v>39</v>
      </c>
      <c r="E3798">
        <v>26</v>
      </c>
      <c r="F3798" t="s">
        <v>43</v>
      </c>
      <c r="G3798">
        <v>7</v>
      </c>
      <c r="H3798" s="4">
        <v>106397.75</v>
      </c>
      <c r="I3798" t="s">
        <v>33</v>
      </c>
      <c r="J3798">
        <v>1</v>
      </c>
      <c r="K3798">
        <v>537</v>
      </c>
      <c r="L3798" t="s">
        <v>31</v>
      </c>
      <c r="M3798" t="s">
        <v>27</v>
      </c>
      <c r="N3798" t="s">
        <v>32</v>
      </c>
      <c r="O3798" s="4">
        <v>103563.23</v>
      </c>
      <c r="P3798" t="s">
        <v>28</v>
      </c>
      <c r="Q3798" t="str" cm="1">
        <f t="array" ref="Q3798">_xlfn.IFS(
O3798&lt;50000,"Low Salary (&lt;$50K)",
O3798&lt;90000,"Lower Middle ($50K-$90K)",
O3798&lt;130000,"Middle ($90K-$130K)",
O3798&lt;170000,"Upper Middle ($130K-$170K)",
O3798&gt;=170000,"High Salary (&gt;$170K)"
)</f>
        <v>Middle ($90K-$130K)</v>
      </c>
      <c r="R3798" t="str" cm="1">
        <f t="array" ref="R3798">_xlfn.IFS(
G3798&lt;=2,"New Customers (0-2Y)",
G3798&lt;=5,"Growing Customers (3-5Y)",
G3798&lt;=8,"Established Customers (6-8Y)",
G3798&lt;=10,"Loyal Customers (9-10Y)"
)</f>
        <v>Established Customers (6-8Y)</v>
      </c>
    </row>
    <row r="3799" spans="1:18" x14ac:dyDescent="0.35">
      <c r="A3799">
        <v>15669887</v>
      </c>
      <c r="B3799" t="s">
        <v>1774</v>
      </c>
      <c r="C3799" t="s">
        <v>17</v>
      </c>
      <c r="D3799" t="s">
        <v>18</v>
      </c>
      <c r="E3799">
        <v>51</v>
      </c>
      <c r="F3799" t="s">
        <v>19</v>
      </c>
      <c r="G3799">
        <v>3</v>
      </c>
      <c r="H3799" s="4">
        <v>0</v>
      </c>
      <c r="I3799" t="s">
        <v>24</v>
      </c>
      <c r="J3799">
        <v>1</v>
      </c>
      <c r="K3799">
        <v>839</v>
      </c>
      <c r="L3799" t="s">
        <v>37</v>
      </c>
      <c r="M3799" t="s">
        <v>21</v>
      </c>
      <c r="N3799" t="s">
        <v>22</v>
      </c>
      <c r="O3799" s="4">
        <v>69101.23</v>
      </c>
      <c r="P3799" t="s">
        <v>23</v>
      </c>
      <c r="Q3799" t="str" cm="1">
        <f t="array" ref="Q3799">_xlfn.IFS(
O3799&lt;50000,"Low Salary (&lt;$50K)",
O3799&lt;90000,"Lower Middle ($50K-$90K)",
O3799&lt;130000,"Middle ($90K-$130K)",
O3799&lt;170000,"Upper Middle ($130K-$170K)",
O3799&gt;=170000,"High Salary (&gt;$170K)"
)</f>
        <v>Lower Middle ($50K-$90K)</v>
      </c>
      <c r="R3799" t="str" cm="1">
        <f t="array" ref="R3799">_xlfn.IFS(
G3799&lt;=2,"New Customers (0-2Y)",
G3799&lt;=5,"Growing Customers (3-5Y)",
G3799&lt;=8,"Established Customers (6-8Y)",
G3799&lt;=10,"Loyal Customers (9-10Y)"
)</f>
        <v>Growing Customers (3-5Y)</v>
      </c>
    </row>
    <row r="3800" spans="1:18" x14ac:dyDescent="0.35">
      <c r="A3800">
        <v>15621834</v>
      </c>
      <c r="B3800" t="s">
        <v>1775</v>
      </c>
      <c r="C3800" t="s">
        <v>26</v>
      </c>
      <c r="D3800" t="s">
        <v>18</v>
      </c>
      <c r="E3800">
        <v>43</v>
      </c>
      <c r="F3800" t="s">
        <v>19</v>
      </c>
      <c r="G3800">
        <v>0</v>
      </c>
      <c r="H3800" s="4">
        <v>0</v>
      </c>
      <c r="I3800" t="s">
        <v>24</v>
      </c>
      <c r="J3800">
        <v>2</v>
      </c>
      <c r="K3800">
        <v>700</v>
      </c>
      <c r="L3800" t="s">
        <v>35</v>
      </c>
      <c r="M3800" t="s">
        <v>21</v>
      </c>
      <c r="N3800" t="s">
        <v>32</v>
      </c>
      <c r="O3800" s="4">
        <v>59475.35</v>
      </c>
      <c r="P3800" t="s">
        <v>28</v>
      </c>
      <c r="Q3800" t="str" cm="1">
        <f t="array" ref="Q3800">_xlfn.IFS(
O3800&lt;50000,"Low Salary (&lt;$50K)",
O3800&lt;90000,"Lower Middle ($50K-$90K)",
O3800&lt;130000,"Middle ($90K-$130K)",
O3800&lt;170000,"Upper Middle ($130K-$170K)",
O3800&gt;=170000,"High Salary (&gt;$170K)"
)</f>
        <v>Lower Middle ($50K-$90K)</v>
      </c>
      <c r="R3800" t="str" cm="1">
        <f t="array" ref="R3800">_xlfn.IFS(
G3800&lt;=2,"New Customers (0-2Y)",
G3800&lt;=5,"Growing Customers (3-5Y)",
G3800&lt;=8,"Established Customers (6-8Y)",
G3800&lt;=10,"Loyal Customers (9-10Y)"
)</f>
        <v>New Customers (0-2Y)</v>
      </c>
    </row>
    <row r="3801" spans="1:18" x14ac:dyDescent="0.35">
      <c r="A3801">
        <v>15655341</v>
      </c>
      <c r="B3801" t="s">
        <v>592</v>
      </c>
      <c r="C3801" t="s">
        <v>26</v>
      </c>
      <c r="D3801" t="s">
        <v>18</v>
      </c>
      <c r="E3801">
        <v>35</v>
      </c>
      <c r="F3801" t="s">
        <v>19</v>
      </c>
      <c r="G3801">
        <v>5</v>
      </c>
      <c r="H3801" s="4">
        <v>166492.48000000001</v>
      </c>
      <c r="I3801" t="s">
        <v>33</v>
      </c>
      <c r="J3801">
        <v>1</v>
      </c>
      <c r="K3801">
        <v>458</v>
      </c>
      <c r="L3801" t="s">
        <v>44</v>
      </c>
      <c r="M3801" t="s">
        <v>21</v>
      </c>
      <c r="N3801" t="s">
        <v>32</v>
      </c>
      <c r="O3801" s="4">
        <v>135287.74</v>
      </c>
      <c r="P3801" t="s">
        <v>28</v>
      </c>
      <c r="Q3801" t="str" cm="1">
        <f t="array" ref="Q3801">_xlfn.IFS(
O3801&lt;50000,"Low Salary (&lt;$50K)",
O3801&lt;90000,"Lower Middle ($50K-$90K)",
O3801&lt;130000,"Middle ($90K-$130K)",
O3801&lt;170000,"Upper Middle ($130K-$170K)",
O3801&gt;=170000,"High Salary (&gt;$170K)"
)</f>
        <v>Upper Middle ($130K-$170K)</v>
      </c>
      <c r="R3801" t="str" cm="1">
        <f t="array" ref="R3801">_xlfn.IFS(
G3801&lt;=2,"New Customers (0-2Y)",
G3801&lt;=5,"Growing Customers (3-5Y)",
G3801&lt;=8,"Established Customers (6-8Y)",
G3801&lt;=10,"Loyal Customers (9-10Y)"
)</f>
        <v>Growing Customers (3-5Y)</v>
      </c>
    </row>
    <row r="3802" spans="1:18" x14ac:dyDescent="0.35">
      <c r="A3802">
        <v>15685314</v>
      </c>
      <c r="B3802" t="s">
        <v>881</v>
      </c>
      <c r="C3802" t="s">
        <v>17</v>
      </c>
      <c r="D3802" t="s">
        <v>18</v>
      </c>
      <c r="E3802">
        <v>28</v>
      </c>
      <c r="F3802" t="s">
        <v>43</v>
      </c>
      <c r="G3802">
        <v>2</v>
      </c>
      <c r="H3802" s="4">
        <v>0</v>
      </c>
      <c r="I3802" t="s">
        <v>24</v>
      </c>
      <c r="J3802">
        <v>2</v>
      </c>
      <c r="K3802">
        <v>850</v>
      </c>
      <c r="L3802" t="s">
        <v>37</v>
      </c>
      <c r="M3802" t="s">
        <v>21</v>
      </c>
      <c r="N3802" t="s">
        <v>22</v>
      </c>
      <c r="O3802" s="4">
        <v>38773.74</v>
      </c>
      <c r="P3802" t="s">
        <v>28</v>
      </c>
      <c r="Q3802" t="str" cm="1">
        <f t="array" ref="Q3802">_xlfn.IFS(
O3802&lt;50000,"Low Salary (&lt;$50K)",
O3802&lt;90000,"Lower Middle ($50K-$90K)",
O3802&lt;130000,"Middle ($90K-$130K)",
O3802&lt;170000,"Upper Middle ($130K-$170K)",
O3802&gt;=170000,"High Salary (&gt;$170K)"
)</f>
        <v>Low Salary (&lt;$50K)</v>
      </c>
      <c r="R3802" t="str" cm="1">
        <f t="array" ref="R3802">_xlfn.IFS(
G3802&lt;=2,"New Customers (0-2Y)",
G3802&lt;=5,"Growing Customers (3-5Y)",
G3802&lt;=8,"Established Customers (6-8Y)",
G3802&lt;=10,"Loyal Customers (9-10Y)"
)</f>
        <v>New Customers (0-2Y)</v>
      </c>
    </row>
    <row r="3803" spans="1:18" x14ac:dyDescent="0.35">
      <c r="A3803">
        <v>15653997</v>
      </c>
      <c r="B3803" t="s">
        <v>1776</v>
      </c>
      <c r="C3803" t="s">
        <v>26</v>
      </c>
      <c r="D3803" t="s">
        <v>39</v>
      </c>
      <c r="E3803">
        <v>31</v>
      </c>
      <c r="F3803" t="s">
        <v>19</v>
      </c>
      <c r="G3803">
        <v>6</v>
      </c>
      <c r="H3803" s="4">
        <v>114493.68</v>
      </c>
      <c r="I3803" t="s">
        <v>33</v>
      </c>
      <c r="J3803">
        <v>1</v>
      </c>
      <c r="K3803">
        <v>699</v>
      </c>
      <c r="L3803" t="s">
        <v>35</v>
      </c>
      <c r="M3803" t="s">
        <v>27</v>
      </c>
      <c r="N3803" t="s">
        <v>32</v>
      </c>
      <c r="O3803" s="4">
        <v>138396.32</v>
      </c>
      <c r="P3803" t="s">
        <v>28</v>
      </c>
      <c r="Q3803" t="str" cm="1">
        <f t="array" ref="Q3803">_xlfn.IFS(
O3803&lt;50000,"Low Salary (&lt;$50K)",
O3803&lt;90000,"Lower Middle ($50K-$90K)",
O3803&lt;130000,"Middle ($90K-$130K)",
O3803&lt;170000,"Upper Middle ($130K-$170K)",
O3803&gt;=170000,"High Salary (&gt;$170K)"
)</f>
        <v>Upper Middle ($130K-$170K)</v>
      </c>
      <c r="R3803" t="str" cm="1">
        <f t="array" ref="R3803">_xlfn.IFS(
G3803&lt;=2,"New Customers (0-2Y)",
G3803&lt;=5,"Growing Customers (3-5Y)",
G3803&lt;=8,"Established Customers (6-8Y)",
G3803&lt;=10,"Loyal Customers (9-10Y)"
)</f>
        <v>Established Customers (6-8Y)</v>
      </c>
    </row>
    <row r="3804" spans="1:18" x14ac:dyDescent="0.35">
      <c r="A3804">
        <v>15629551</v>
      </c>
      <c r="B3804" t="s">
        <v>245</v>
      </c>
      <c r="C3804" t="s">
        <v>42</v>
      </c>
      <c r="D3804" t="s">
        <v>18</v>
      </c>
      <c r="E3804">
        <v>44</v>
      </c>
      <c r="F3804" t="s">
        <v>19</v>
      </c>
      <c r="G3804">
        <v>9</v>
      </c>
      <c r="H3804" s="4">
        <v>126104.98</v>
      </c>
      <c r="I3804" t="s">
        <v>33</v>
      </c>
      <c r="J3804">
        <v>2</v>
      </c>
      <c r="K3804">
        <v>615</v>
      </c>
      <c r="L3804" t="s">
        <v>20</v>
      </c>
      <c r="M3804" t="s">
        <v>27</v>
      </c>
      <c r="N3804" t="s">
        <v>22</v>
      </c>
      <c r="O3804" s="4">
        <v>110718.02</v>
      </c>
      <c r="P3804" t="s">
        <v>28</v>
      </c>
      <c r="Q3804" t="str" cm="1">
        <f t="array" ref="Q3804">_xlfn.IFS(
O3804&lt;50000,"Low Salary (&lt;$50K)",
O3804&lt;90000,"Lower Middle ($50K-$90K)",
O3804&lt;130000,"Middle ($90K-$130K)",
O3804&lt;170000,"Upper Middle ($130K-$170K)",
O3804&gt;=170000,"High Salary (&gt;$170K)"
)</f>
        <v>Middle ($90K-$130K)</v>
      </c>
      <c r="R3804" t="str" cm="1">
        <f t="array" ref="R3804">_xlfn.IFS(
G3804&lt;=2,"New Customers (0-2Y)",
G3804&lt;=5,"Growing Customers (3-5Y)",
G3804&lt;=8,"Established Customers (6-8Y)",
G3804&lt;=10,"Loyal Customers (9-10Y)"
)</f>
        <v>Loyal Customers (9-10Y)</v>
      </c>
    </row>
    <row r="3805" spans="1:18" x14ac:dyDescent="0.35">
      <c r="A3805">
        <v>15651264</v>
      </c>
      <c r="B3805" t="s">
        <v>1202</v>
      </c>
      <c r="C3805" t="s">
        <v>42</v>
      </c>
      <c r="D3805" t="s">
        <v>39</v>
      </c>
      <c r="E3805">
        <v>51</v>
      </c>
      <c r="F3805" t="s">
        <v>19</v>
      </c>
      <c r="G3805">
        <v>4</v>
      </c>
      <c r="H3805" s="4">
        <v>124425.99</v>
      </c>
      <c r="I3805" t="s">
        <v>33</v>
      </c>
      <c r="J3805">
        <v>1</v>
      </c>
      <c r="K3805">
        <v>850</v>
      </c>
      <c r="L3805" t="s">
        <v>37</v>
      </c>
      <c r="M3805" t="s">
        <v>27</v>
      </c>
      <c r="N3805" t="s">
        <v>32</v>
      </c>
      <c r="O3805" s="4">
        <v>118545.49</v>
      </c>
      <c r="P3805" t="s">
        <v>23</v>
      </c>
      <c r="Q3805" t="str" cm="1">
        <f t="array" ref="Q3805">_xlfn.IFS(
O3805&lt;50000,"Low Salary (&lt;$50K)",
O3805&lt;90000,"Lower Middle ($50K-$90K)",
O3805&lt;130000,"Middle ($90K-$130K)",
O3805&lt;170000,"Upper Middle ($130K-$170K)",
O3805&gt;=170000,"High Salary (&gt;$170K)"
)</f>
        <v>Middle ($90K-$130K)</v>
      </c>
      <c r="R3805" t="str" cm="1">
        <f t="array" ref="R3805">_xlfn.IFS(
G3805&lt;=2,"New Customers (0-2Y)",
G3805&lt;=5,"Growing Customers (3-5Y)",
G3805&lt;=8,"Established Customers (6-8Y)",
G3805&lt;=10,"Loyal Customers (9-10Y)"
)</f>
        <v>Growing Customers (3-5Y)</v>
      </c>
    </row>
    <row r="3806" spans="1:18" x14ac:dyDescent="0.35">
      <c r="A3806">
        <v>15760825</v>
      </c>
      <c r="B3806" t="s">
        <v>661</v>
      </c>
      <c r="C3806" t="s">
        <v>17</v>
      </c>
      <c r="D3806" t="s">
        <v>18</v>
      </c>
      <c r="E3806">
        <v>40</v>
      </c>
      <c r="F3806" t="s">
        <v>19</v>
      </c>
      <c r="G3806">
        <v>1</v>
      </c>
      <c r="H3806" s="4">
        <v>0</v>
      </c>
      <c r="I3806" t="s">
        <v>24</v>
      </c>
      <c r="J3806">
        <v>2</v>
      </c>
      <c r="K3806">
        <v>604</v>
      </c>
      <c r="L3806" t="s">
        <v>20</v>
      </c>
      <c r="M3806" t="s">
        <v>21</v>
      </c>
      <c r="N3806" t="s">
        <v>32</v>
      </c>
      <c r="O3806" s="4">
        <v>123207.17</v>
      </c>
      <c r="P3806" t="s">
        <v>28</v>
      </c>
      <c r="Q3806" t="str" cm="1">
        <f t="array" ref="Q3806">_xlfn.IFS(
O3806&lt;50000,"Low Salary (&lt;$50K)",
O3806&lt;90000,"Lower Middle ($50K-$90K)",
O3806&lt;130000,"Middle ($90K-$130K)",
O3806&lt;170000,"Upper Middle ($130K-$170K)",
O3806&gt;=170000,"High Salary (&gt;$170K)"
)</f>
        <v>Middle ($90K-$130K)</v>
      </c>
      <c r="R3806" t="str" cm="1">
        <f t="array" ref="R3806">_xlfn.IFS(
G3806&lt;=2,"New Customers (0-2Y)",
G3806&lt;=5,"Growing Customers (3-5Y)",
G3806&lt;=8,"Established Customers (6-8Y)",
G3806&lt;=10,"Loyal Customers (9-10Y)"
)</f>
        <v>New Customers (0-2Y)</v>
      </c>
    </row>
    <row r="3807" spans="1:18" x14ac:dyDescent="0.35">
      <c r="A3807">
        <v>15597394</v>
      </c>
      <c r="B3807" t="s">
        <v>1108</v>
      </c>
      <c r="C3807" t="s">
        <v>26</v>
      </c>
      <c r="D3807" t="s">
        <v>39</v>
      </c>
      <c r="E3807">
        <v>34</v>
      </c>
      <c r="F3807" t="s">
        <v>19</v>
      </c>
      <c r="G3807">
        <v>0</v>
      </c>
      <c r="H3807" s="4">
        <v>0</v>
      </c>
      <c r="I3807" t="s">
        <v>24</v>
      </c>
      <c r="J3807">
        <v>1</v>
      </c>
      <c r="K3807">
        <v>668</v>
      </c>
      <c r="L3807" t="s">
        <v>35</v>
      </c>
      <c r="M3807" t="s">
        <v>27</v>
      </c>
      <c r="N3807" t="s">
        <v>32</v>
      </c>
      <c r="O3807" s="4">
        <v>99984.86</v>
      </c>
      <c r="P3807" t="s">
        <v>28</v>
      </c>
      <c r="Q3807" t="str" cm="1">
        <f t="array" ref="Q3807">_xlfn.IFS(
O3807&lt;50000,"Low Salary (&lt;$50K)",
O3807&lt;90000,"Lower Middle ($50K-$90K)",
O3807&lt;130000,"Middle ($90K-$130K)",
O3807&lt;170000,"Upper Middle ($130K-$170K)",
O3807&gt;=170000,"High Salary (&gt;$170K)"
)</f>
        <v>Middle ($90K-$130K)</v>
      </c>
      <c r="R3807" t="str" cm="1">
        <f t="array" ref="R3807">_xlfn.IFS(
G3807&lt;=2,"New Customers (0-2Y)",
G3807&lt;=5,"Growing Customers (3-5Y)",
G3807&lt;=8,"Established Customers (6-8Y)",
G3807&lt;=10,"Loyal Customers (9-10Y)"
)</f>
        <v>New Customers (0-2Y)</v>
      </c>
    </row>
    <row r="3808" spans="1:18" x14ac:dyDescent="0.35">
      <c r="A3808">
        <v>15740383</v>
      </c>
      <c r="B3808" t="s">
        <v>1777</v>
      </c>
      <c r="C3808" t="s">
        <v>26</v>
      </c>
      <c r="D3808" t="s">
        <v>18</v>
      </c>
      <c r="E3808">
        <v>38</v>
      </c>
      <c r="F3808" t="s">
        <v>19</v>
      </c>
      <c r="G3808">
        <v>10</v>
      </c>
      <c r="H3808" s="4">
        <v>0</v>
      </c>
      <c r="I3808" t="s">
        <v>24</v>
      </c>
      <c r="J3808">
        <v>2</v>
      </c>
      <c r="K3808">
        <v>594</v>
      </c>
      <c r="L3808" t="s">
        <v>31</v>
      </c>
      <c r="M3808" t="s">
        <v>21</v>
      </c>
      <c r="N3808" t="s">
        <v>32</v>
      </c>
      <c r="O3808" s="4">
        <v>58332.91</v>
      </c>
      <c r="P3808" t="s">
        <v>28</v>
      </c>
      <c r="Q3808" t="str" cm="1">
        <f t="array" ref="Q3808">_xlfn.IFS(
O3808&lt;50000,"Low Salary (&lt;$50K)",
O3808&lt;90000,"Lower Middle ($50K-$90K)",
O3808&lt;130000,"Middle ($90K-$130K)",
O3808&lt;170000,"Upper Middle ($130K-$170K)",
O3808&gt;=170000,"High Salary (&gt;$170K)"
)</f>
        <v>Lower Middle ($50K-$90K)</v>
      </c>
      <c r="R3808" t="str" cm="1">
        <f t="array" ref="R3808">_xlfn.IFS(
G3808&lt;=2,"New Customers (0-2Y)",
G3808&lt;=5,"Growing Customers (3-5Y)",
G3808&lt;=8,"Established Customers (6-8Y)",
G3808&lt;=10,"Loyal Customers (9-10Y)"
)</f>
        <v>Loyal Customers (9-10Y)</v>
      </c>
    </row>
    <row r="3809" spans="1:18" x14ac:dyDescent="0.35">
      <c r="A3809">
        <v>15670562</v>
      </c>
      <c r="B3809" t="s">
        <v>1778</v>
      </c>
      <c r="C3809" t="s">
        <v>17</v>
      </c>
      <c r="D3809" t="s">
        <v>39</v>
      </c>
      <c r="E3809">
        <v>30</v>
      </c>
      <c r="F3809" t="s">
        <v>19</v>
      </c>
      <c r="G3809">
        <v>3</v>
      </c>
      <c r="H3809" s="4">
        <v>101140.76</v>
      </c>
      <c r="I3809" t="s">
        <v>33</v>
      </c>
      <c r="J3809">
        <v>1</v>
      </c>
      <c r="K3809">
        <v>470</v>
      </c>
      <c r="L3809" t="s">
        <v>44</v>
      </c>
      <c r="M3809" t="s">
        <v>21</v>
      </c>
      <c r="N3809" t="s">
        <v>22</v>
      </c>
      <c r="O3809" s="4">
        <v>50906.65</v>
      </c>
      <c r="P3809" t="s">
        <v>28</v>
      </c>
      <c r="Q3809" t="str" cm="1">
        <f t="array" ref="Q3809">_xlfn.IFS(
O3809&lt;50000,"Low Salary (&lt;$50K)",
O3809&lt;90000,"Lower Middle ($50K-$90K)",
O3809&lt;130000,"Middle ($90K-$130K)",
O3809&lt;170000,"Upper Middle ($130K-$170K)",
O3809&gt;=170000,"High Salary (&gt;$170K)"
)</f>
        <v>Lower Middle ($50K-$90K)</v>
      </c>
      <c r="R3809" t="str" cm="1">
        <f t="array" ref="R3809">_xlfn.IFS(
G3809&lt;=2,"New Customers (0-2Y)",
G3809&lt;=5,"Growing Customers (3-5Y)",
G3809&lt;=8,"Established Customers (6-8Y)",
G3809&lt;=10,"Loyal Customers (9-10Y)"
)</f>
        <v>Growing Customers (3-5Y)</v>
      </c>
    </row>
    <row r="3810" spans="1:18" x14ac:dyDescent="0.35">
      <c r="A3810">
        <v>15698117</v>
      </c>
      <c r="B3810" t="s">
        <v>1779</v>
      </c>
      <c r="C3810" t="s">
        <v>42</v>
      </c>
      <c r="D3810" t="s">
        <v>39</v>
      </c>
      <c r="E3810">
        <v>41</v>
      </c>
      <c r="F3810" t="s">
        <v>19</v>
      </c>
      <c r="G3810">
        <v>0</v>
      </c>
      <c r="H3810" s="4">
        <v>150844.94</v>
      </c>
      <c r="I3810" t="s">
        <v>33</v>
      </c>
      <c r="J3810">
        <v>1</v>
      </c>
      <c r="K3810">
        <v>701</v>
      </c>
      <c r="L3810" t="s">
        <v>35</v>
      </c>
      <c r="M3810" t="s">
        <v>27</v>
      </c>
      <c r="N3810" t="s">
        <v>22</v>
      </c>
      <c r="O3810" s="4">
        <v>127623.36</v>
      </c>
      <c r="P3810" t="s">
        <v>28</v>
      </c>
      <c r="Q3810" t="str" cm="1">
        <f t="array" ref="Q3810">_xlfn.IFS(
O3810&lt;50000,"Low Salary (&lt;$50K)",
O3810&lt;90000,"Lower Middle ($50K-$90K)",
O3810&lt;130000,"Middle ($90K-$130K)",
O3810&lt;170000,"Upper Middle ($130K-$170K)",
O3810&gt;=170000,"High Salary (&gt;$170K)"
)</f>
        <v>Middle ($90K-$130K)</v>
      </c>
      <c r="R3810" t="str" cm="1">
        <f t="array" ref="R3810">_xlfn.IFS(
G3810&lt;=2,"New Customers (0-2Y)",
G3810&lt;=5,"Growing Customers (3-5Y)",
G3810&lt;=8,"Established Customers (6-8Y)",
G3810&lt;=10,"Loyal Customers (9-10Y)"
)</f>
        <v>New Customers (0-2Y)</v>
      </c>
    </row>
    <row r="3811" spans="1:18" x14ac:dyDescent="0.35">
      <c r="A3811">
        <v>15694805</v>
      </c>
      <c r="B3811" t="s">
        <v>240</v>
      </c>
      <c r="C3811" t="s">
        <v>26</v>
      </c>
      <c r="D3811" t="s">
        <v>39</v>
      </c>
      <c r="E3811">
        <v>35</v>
      </c>
      <c r="F3811" t="s">
        <v>19</v>
      </c>
      <c r="G3811">
        <v>1</v>
      </c>
      <c r="H3811" s="4">
        <v>115024.5</v>
      </c>
      <c r="I3811" t="s">
        <v>33</v>
      </c>
      <c r="J3811">
        <v>1</v>
      </c>
      <c r="K3811">
        <v>664</v>
      </c>
      <c r="L3811" t="s">
        <v>35</v>
      </c>
      <c r="M3811" t="s">
        <v>27</v>
      </c>
      <c r="N3811" t="s">
        <v>22</v>
      </c>
      <c r="O3811" s="4">
        <v>169665.79</v>
      </c>
      <c r="P3811" t="s">
        <v>28</v>
      </c>
      <c r="Q3811" t="str" cm="1">
        <f t="array" ref="Q3811">_xlfn.IFS(
O3811&lt;50000,"Low Salary (&lt;$50K)",
O3811&lt;90000,"Lower Middle ($50K-$90K)",
O3811&lt;130000,"Middle ($90K-$130K)",
O3811&lt;170000,"Upper Middle ($130K-$170K)",
O3811&gt;=170000,"High Salary (&gt;$170K)"
)</f>
        <v>Upper Middle ($130K-$170K)</v>
      </c>
      <c r="R3811" t="str" cm="1">
        <f t="array" ref="R3811">_xlfn.IFS(
G3811&lt;=2,"New Customers (0-2Y)",
G3811&lt;=5,"Growing Customers (3-5Y)",
G3811&lt;=8,"Established Customers (6-8Y)",
G3811&lt;=10,"Loyal Customers (9-10Y)"
)</f>
        <v>New Customers (0-2Y)</v>
      </c>
    </row>
    <row r="3812" spans="1:18" x14ac:dyDescent="0.35">
      <c r="A3812">
        <v>15746802</v>
      </c>
      <c r="B3812" t="s">
        <v>30</v>
      </c>
      <c r="C3812" t="s">
        <v>17</v>
      </c>
      <c r="D3812" t="s">
        <v>18</v>
      </c>
      <c r="E3812">
        <v>30</v>
      </c>
      <c r="F3812" t="s">
        <v>19</v>
      </c>
      <c r="G3812">
        <v>6</v>
      </c>
      <c r="H3812" s="4">
        <v>131286.46</v>
      </c>
      <c r="I3812" t="s">
        <v>33</v>
      </c>
      <c r="J3812">
        <v>1</v>
      </c>
      <c r="K3812">
        <v>477</v>
      </c>
      <c r="L3812" t="s">
        <v>44</v>
      </c>
      <c r="M3812" t="s">
        <v>21</v>
      </c>
      <c r="N3812" t="s">
        <v>32</v>
      </c>
      <c r="O3812" s="4">
        <v>194144.45</v>
      </c>
      <c r="P3812" t="s">
        <v>28</v>
      </c>
      <c r="Q3812" t="str" cm="1">
        <f t="array" ref="Q3812">_xlfn.IFS(
O3812&lt;50000,"Low Salary (&lt;$50K)",
O3812&lt;90000,"Lower Middle ($50K-$90K)",
O3812&lt;130000,"Middle ($90K-$130K)",
O3812&lt;170000,"Upper Middle ($130K-$170K)",
O3812&gt;=170000,"High Salary (&gt;$170K)"
)</f>
        <v>High Salary (&gt;$170K)</v>
      </c>
      <c r="R3812" t="str" cm="1">
        <f t="array" ref="R3812">_xlfn.IFS(
G3812&lt;=2,"New Customers (0-2Y)",
G3812&lt;=5,"Growing Customers (3-5Y)",
G3812&lt;=8,"Established Customers (6-8Y)",
G3812&lt;=10,"Loyal Customers (9-10Y)"
)</f>
        <v>Established Customers (6-8Y)</v>
      </c>
    </row>
    <row r="3813" spans="1:18" x14ac:dyDescent="0.35">
      <c r="A3813">
        <v>15589428</v>
      </c>
      <c r="B3813" t="s">
        <v>1711</v>
      </c>
      <c r="C3813" t="s">
        <v>17</v>
      </c>
      <c r="D3813" t="s">
        <v>18</v>
      </c>
      <c r="E3813">
        <v>42</v>
      </c>
      <c r="F3813" t="s">
        <v>19</v>
      </c>
      <c r="G3813">
        <v>9</v>
      </c>
      <c r="H3813" s="4">
        <v>0</v>
      </c>
      <c r="I3813" t="s">
        <v>24</v>
      </c>
      <c r="J3813">
        <v>2</v>
      </c>
      <c r="K3813">
        <v>756</v>
      </c>
      <c r="L3813" t="s">
        <v>35</v>
      </c>
      <c r="M3813" t="s">
        <v>21</v>
      </c>
      <c r="N3813" t="s">
        <v>32</v>
      </c>
      <c r="O3813" s="4">
        <v>35673.42</v>
      </c>
      <c r="P3813" t="s">
        <v>28</v>
      </c>
      <c r="Q3813" t="str" cm="1">
        <f t="array" ref="Q3813">_xlfn.IFS(
O3813&lt;50000,"Low Salary (&lt;$50K)",
O3813&lt;90000,"Lower Middle ($50K-$90K)",
O3813&lt;130000,"Middle ($90K-$130K)",
O3813&lt;170000,"Upper Middle ($130K-$170K)",
O3813&gt;=170000,"High Salary (&gt;$170K)"
)</f>
        <v>Low Salary (&lt;$50K)</v>
      </c>
      <c r="R3813" t="str" cm="1">
        <f t="array" ref="R3813">_xlfn.IFS(
G3813&lt;=2,"New Customers (0-2Y)",
G3813&lt;=5,"Growing Customers (3-5Y)",
G3813&lt;=8,"Established Customers (6-8Y)",
G3813&lt;=10,"Loyal Customers (9-10Y)"
)</f>
        <v>Loyal Customers (9-10Y)</v>
      </c>
    </row>
    <row r="3814" spans="1:18" x14ac:dyDescent="0.35">
      <c r="A3814">
        <v>15790267</v>
      </c>
      <c r="B3814" t="s">
        <v>628</v>
      </c>
      <c r="C3814" t="s">
        <v>17</v>
      </c>
      <c r="D3814" t="s">
        <v>18</v>
      </c>
      <c r="E3814">
        <v>40</v>
      </c>
      <c r="F3814" t="s">
        <v>19</v>
      </c>
      <c r="G3814">
        <v>7</v>
      </c>
      <c r="H3814" s="4">
        <v>141267.67000000001</v>
      </c>
      <c r="I3814" t="s">
        <v>33</v>
      </c>
      <c r="J3814">
        <v>1</v>
      </c>
      <c r="K3814">
        <v>625</v>
      </c>
      <c r="L3814" t="s">
        <v>20</v>
      </c>
      <c r="M3814" t="s">
        <v>27</v>
      </c>
      <c r="N3814" t="s">
        <v>22</v>
      </c>
      <c r="O3814" s="4">
        <v>177397.49</v>
      </c>
      <c r="P3814" t="s">
        <v>28</v>
      </c>
      <c r="Q3814" t="str" cm="1">
        <f t="array" ref="Q3814">_xlfn.IFS(
O3814&lt;50000,"Low Salary (&lt;$50K)",
O3814&lt;90000,"Lower Middle ($50K-$90K)",
O3814&lt;130000,"Middle ($90K-$130K)",
O3814&lt;170000,"Upper Middle ($130K-$170K)",
O3814&gt;=170000,"High Salary (&gt;$170K)"
)</f>
        <v>High Salary (&gt;$170K)</v>
      </c>
      <c r="R3814" t="str" cm="1">
        <f t="array" ref="R3814">_xlfn.IFS(
G3814&lt;=2,"New Customers (0-2Y)",
G3814&lt;=5,"Growing Customers (3-5Y)",
G3814&lt;=8,"Established Customers (6-8Y)",
G3814&lt;=10,"Loyal Customers (9-10Y)"
)</f>
        <v>Established Customers (6-8Y)</v>
      </c>
    </row>
    <row r="3815" spans="1:18" x14ac:dyDescent="0.35">
      <c r="A3815">
        <v>15665402</v>
      </c>
      <c r="B3815" t="s">
        <v>970</v>
      </c>
      <c r="C3815" t="s">
        <v>26</v>
      </c>
      <c r="D3815" t="s">
        <v>39</v>
      </c>
      <c r="E3815">
        <v>73</v>
      </c>
      <c r="F3815" t="s">
        <v>2967</v>
      </c>
      <c r="G3815">
        <v>5</v>
      </c>
      <c r="H3815" s="4">
        <v>137761.54999999999</v>
      </c>
      <c r="I3815" t="s">
        <v>33</v>
      </c>
      <c r="J3815">
        <v>1</v>
      </c>
      <c r="K3815">
        <v>703</v>
      </c>
      <c r="L3815" t="s">
        <v>35</v>
      </c>
      <c r="M3815" t="s">
        <v>21</v>
      </c>
      <c r="N3815" t="s">
        <v>22</v>
      </c>
      <c r="O3815" s="4">
        <v>159677.46</v>
      </c>
      <c r="P3815" t="s">
        <v>28</v>
      </c>
      <c r="Q3815" t="str" cm="1">
        <f t="array" ref="Q3815">_xlfn.IFS(
O3815&lt;50000,"Low Salary (&lt;$50K)",
O3815&lt;90000,"Lower Middle ($50K-$90K)",
O3815&lt;130000,"Middle ($90K-$130K)",
O3815&lt;170000,"Upper Middle ($130K-$170K)",
O3815&gt;=170000,"High Salary (&gt;$170K)"
)</f>
        <v>Upper Middle ($130K-$170K)</v>
      </c>
      <c r="R3815" t="str" cm="1">
        <f t="array" ref="R3815">_xlfn.IFS(
G3815&lt;=2,"New Customers (0-2Y)",
G3815&lt;=5,"Growing Customers (3-5Y)",
G3815&lt;=8,"Established Customers (6-8Y)",
G3815&lt;=10,"Loyal Customers (9-10Y)"
)</f>
        <v>Growing Customers (3-5Y)</v>
      </c>
    </row>
    <row r="3816" spans="1:18" x14ac:dyDescent="0.35">
      <c r="A3816">
        <v>15642093</v>
      </c>
      <c r="B3816" t="s">
        <v>158</v>
      </c>
      <c r="C3816" t="s">
        <v>17</v>
      </c>
      <c r="D3816" t="s">
        <v>39</v>
      </c>
      <c r="E3816">
        <v>30</v>
      </c>
      <c r="F3816" t="s">
        <v>19</v>
      </c>
      <c r="G3816">
        <v>7</v>
      </c>
      <c r="H3816" s="4">
        <v>0</v>
      </c>
      <c r="I3816" t="s">
        <v>24</v>
      </c>
      <c r="J3816">
        <v>2</v>
      </c>
      <c r="K3816">
        <v>646</v>
      </c>
      <c r="L3816" t="s">
        <v>20</v>
      </c>
      <c r="M3816" t="s">
        <v>21</v>
      </c>
      <c r="N3816" t="s">
        <v>32</v>
      </c>
      <c r="O3816" s="4">
        <v>153566.97</v>
      </c>
      <c r="P3816" t="s">
        <v>28</v>
      </c>
      <c r="Q3816" t="str" cm="1">
        <f t="array" ref="Q3816">_xlfn.IFS(
O3816&lt;50000,"Low Salary (&lt;$50K)",
O3816&lt;90000,"Lower Middle ($50K-$90K)",
O3816&lt;130000,"Middle ($90K-$130K)",
O3816&lt;170000,"Upper Middle ($130K-$170K)",
O3816&gt;=170000,"High Salary (&gt;$170K)"
)</f>
        <v>Upper Middle ($130K-$170K)</v>
      </c>
      <c r="R3816" t="str" cm="1">
        <f t="array" ref="R3816">_xlfn.IFS(
G3816&lt;=2,"New Customers (0-2Y)",
G3816&lt;=5,"Growing Customers (3-5Y)",
G3816&lt;=8,"Established Customers (6-8Y)",
G3816&lt;=10,"Loyal Customers (9-10Y)"
)</f>
        <v>Established Customers (6-8Y)</v>
      </c>
    </row>
    <row r="3817" spans="1:18" x14ac:dyDescent="0.35">
      <c r="A3817">
        <v>15666181</v>
      </c>
      <c r="B3817" t="s">
        <v>1780</v>
      </c>
      <c r="C3817" t="s">
        <v>17</v>
      </c>
      <c r="D3817" t="s">
        <v>39</v>
      </c>
      <c r="E3817">
        <v>33</v>
      </c>
      <c r="F3817" t="s">
        <v>19</v>
      </c>
      <c r="G3817">
        <v>0</v>
      </c>
      <c r="H3817" s="4">
        <v>98064.97</v>
      </c>
      <c r="I3817" t="s">
        <v>29</v>
      </c>
      <c r="J3817">
        <v>1</v>
      </c>
      <c r="K3817">
        <v>650</v>
      </c>
      <c r="L3817" t="s">
        <v>20</v>
      </c>
      <c r="M3817" t="s">
        <v>21</v>
      </c>
      <c r="N3817" t="s">
        <v>32</v>
      </c>
      <c r="O3817" s="4">
        <v>52411.99</v>
      </c>
      <c r="P3817" t="s">
        <v>28</v>
      </c>
      <c r="Q3817" t="str" cm="1">
        <f t="array" ref="Q3817">_xlfn.IFS(
O3817&lt;50000,"Low Salary (&lt;$50K)",
O3817&lt;90000,"Lower Middle ($50K-$90K)",
O3817&lt;130000,"Middle ($90K-$130K)",
O3817&lt;170000,"Upper Middle ($130K-$170K)",
O3817&gt;=170000,"High Salary (&gt;$170K)"
)</f>
        <v>Lower Middle ($50K-$90K)</v>
      </c>
      <c r="R3817" t="str" cm="1">
        <f t="array" ref="R3817">_xlfn.IFS(
G3817&lt;=2,"New Customers (0-2Y)",
G3817&lt;=5,"Growing Customers (3-5Y)",
G3817&lt;=8,"Established Customers (6-8Y)",
G3817&lt;=10,"Loyal Customers (9-10Y)"
)</f>
        <v>New Customers (0-2Y)</v>
      </c>
    </row>
    <row r="3818" spans="1:18" x14ac:dyDescent="0.35">
      <c r="A3818">
        <v>15602554</v>
      </c>
      <c r="B3818" t="s">
        <v>967</v>
      </c>
      <c r="C3818" t="s">
        <v>17</v>
      </c>
      <c r="D3818" t="s">
        <v>18</v>
      </c>
      <c r="E3818">
        <v>31</v>
      </c>
      <c r="F3818" t="s">
        <v>19</v>
      </c>
      <c r="G3818">
        <v>9</v>
      </c>
      <c r="H3818" s="4">
        <v>114519.57</v>
      </c>
      <c r="I3818" t="s">
        <v>33</v>
      </c>
      <c r="J3818">
        <v>2</v>
      </c>
      <c r="K3818">
        <v>664</v>
      </c>
      <c r="L3818" t="s">
        <v>35</v>
      </c>
      <c r="M3818" t="s">
        <v>27</v>
      </c>
      <c r="N3818" t="s">
        <v>22</v>
      </c>
      <c r="O3818" s="4">
        <v>79222.02</v>
      </c>
      <c r="P3818" t="s">
        <v>28</v>
      </c>
      <c r="Q3818" t="str" cm="1">
        <f t="array" ref="Q3818">_xlfn.IFS(
O3818&lt;50000,"Low Salary (&lt;$50K)",
O3818&lt;90000,"Lower Middle ($50K-$90K)",
O3818&lt;130000,"Middle ($90K-$130K)",
O3818&lt;170000,"Upper Middle ($130K-$170K)",
O3818&gt;=170000,"High Salary (&gt;$170K)"
)</f>
        <v>Lower Middle ($50K-$90K)</v>
      </c>
      <c r="R3818" t="str" cm="1">
        <f t="array" ref="R3818">_xlfn.IFS(
G3818&lt;=2,"New Customers (0-2Y)",
G3818&lt;=5,"Growing Customers (3-5Y)",
G3818&lt;=8,"Established Customers (6-8Y)",
G3818&lt;=10,"Loyal Customers (9-10Y)"
)</f>
        <v>Loyal Customers (9-10Y)</v>
      </c>
    </row>
    <row r="3819" spans="1:18" x14ac:dyDescent="0.35">
      <c r="A3819">
        <v>15724251</v>
      </c>
      <c r="B3819" t="s">
        <v>1074</v>
      </c>
      <c r="C3819" t="s">
        <v>42</v>
      </c>
      <c r="D3819" t="s">
        <v>18</v>
      </c>
      <c r="E3819">
        <v>29</v>
      </c>
      <c r="F3819" t="s">
        <v>43</v>
      </c>
      <c r="G3819">
        <v>6</v>
      </c>
      <c r="H3819" s="4">
        <v>101012.77</v>
      </c>
      <c r="I3819" t="s">
        <v>33</v>
      </c>
      <c r="J3819">
        <v>1</v>
      </c>
      <c r="K3819">
        <v>682</v>
      </c>
      <c r="L3819" t="s">
        <v>35</v>
      </c>
      <c r="M3819" t="s">
        <v>27</v>
      </c>
      <c r="N3819" t="s">
        <v>32</v>
      </c>
      <c r="O3819" s="4">
        <v>32589.89</v>
      </c>
      <c r="P3819" t="s">
        <v>23</v>
      </c>
      <c r="Q3819" t="str" cm="1">
        <f t="array" ref="Q3819">_xlfn.IFS(
O3819&lt;50000,"Low Salary (&lt;$50K)",
O3819&lt;90000,"Lower Middle ($50K-$90K)",
O3819&lt;130000,"Middle ($90K-$130K)",
O3819&lt;170000,"Upper Middle ($130K-$170K)",
O3819&gt;=170000,"High Salary (&gt;$170K)"
)</f>
        <v>Low Salary (&lt;$50K)</v>
      </c>
      <c r="R3819" t="str" cm="1">
        <f t="array" ref="R3819">_xlfn.IFS(
G3819&lt;=2,"New Customers (0-2Y)",
G3819&lt;=5,"Growing Customers (3-5Y)",
G3819&lt;=8,"Established Customers (6-8Y)",
G3819&lt;=10,"Loyal Customers (9-10Y)"
)</f>
        <v>Established Customers (6-8Y)</v>
      </c>
    </row>
    <row r="3820" spans="1:18" x14ac:dyDescent="0.35">
      <c r="A3820">
        <v>15740147</v>
      </c>
      <c r="B3820" t="s">
        <v>884</v>
      </c>
      <c r="C3820" t="s">
        <v>17</v>
      </c>
      <c r="D3820" t="s">
        <v>18</v>
      </c>
      <c r="E3820">
        <v>44</v>
      </c>
      <c r="F3820" t="s">
        <v>19</v>
      </c>
      <c r="G3820">
        <v>10</v>
      </c>
      <c r="H3820" s="4">
        <v>0</v>
      </c>
      <c r="I3820" t="s">
        <v>24</v>
      </c>
      <c r="J3820">
        <v>1</v>
      </c>
      <c r="K3820">
        <v>725</v>
      </c>
      <c r="L3820" t="s">
        <v>35</v>
      </c>
      <c r="M3820" t="s">
        <v>27</v>
      </c>
      <c r="N3820" t="s">
        <v>22</v>
      </c>
      <c r="O3820" s="4">
        <v>93777.61</v>
      </c>
      <c r="P3820" t="s">
        <v>28</v>
      </c>
      <c r="Q3820" t="str" cm="1">
        <f t="array" ref="Q3820">_xlfn.IFS(
O3820&lt;50000,"Low Salary (&lt;$50K)",
O3820&lt;90000,"Lower Middle ($50K-$90K)",
O3820&lt;130000,"Middle ($90K-$130K)",
O3820&lt;170000,"Upper Middle ($130K-$170K)",
O3820&gt;=170000,"High Salary (&gt;$170K)"
)</f>
        <v>Middle ($90K-$130K)</v>
      </c>
      <c r="R3820" t="str" cm="1">
        <f t="array" ref="R3820">_xlfn.IFS(
G3820&lt;=2,"New Customers (0-2Y)",
G3820&lt;=5,"Growing Customers (3-5Y)",
G3820&lt;=8,"Established Customers (6-8Y)",
G3820&lt;=10,"Loyal Customers (9-10Y)"
)</f>
        <v>Loyal Customers (9-10Y)</v>
      </c>
    </row>
    <row r="3821" spans="1:18" x14ac:dyDescent="0.35">
      <c r="A3821">
        <v>15718289</v>
      </c>
      <c r="B3821" t="s">
        <v>136</v>
      </c>
      <c r="C3821" t="s">
        <v>42</v>
      </c>
      <c r="D3821" t="s">
        <v>39</v>
      </c>
      <c r="E3821">
        <v>46</v>
      </c>
      <c r="F3821" t="s">
        <v>19</v>
      </c>
      <c r="G3821">
        <v>3</v>
      </c>
      <c r="H3821" s="4">
        <v>82291.100000000006</v>
      </c>
      <c r="I3821" t="s">
        <v>29</v>
      </c>
      <c r="J3821">
        <v>1</v>
      </c>
      <c r="K3821">
        <v>553</v>
      </c>
      <c r="L3821" t="s">
        <v>31</v>
      </c>
      <c r="M3821" t="s">
        <v>21</v>
      </c>
      <c r="N3821" t="s">
        <v>32</v>
      </c>
      <c r="O3821" s="4">
        <v>112549.99</v>
      </c>
      <c r="P3821" t="s">
        <v>23</v>
      </c>
      <c r="Q3821" t="str" cm="1">
        <f t="array" ref="Q3821">_xlfn.IFS(
O3821&lt;50000,"Low Salary (&lt;$50K)",
O3821&lt;90000,"Lower Middle ($50K-$90K)",
O3821&lt;130000,"Middle ($90K-$130K)",
O3821&lt;170000,"Upper Middle ($130K-$170K)",
O3821&gt;=170000,"High Salary (&gt;$170K)"
)</f>
        <v>Middle ($90K-$130K)</v>
      </c>
      <c r="R3821" t="str" cm="1">
        <f t="array" ref="R3821">_xlfn.IFS(
G3821&lt;=2,"New Customers (0-2Y)",
G3821&lt;=5,"Growing Customers (3-5Y)",
G3821&lt;=8,"Established Customers (6-8Y)",
G3821&lt;=10,"Loyal Customers (9-10Y)"
)</f>
        <v>Growing Customers (3-5Y)</v>
      </c>
    </row>
    <row r="3822" spans="1:18" x14ac:dyDescent="0.35">
      <c r="A3822">
        <v>15763148</v>
      </c>
      <c r="B3822" t="s">
        <v>705</v>
      </c>
      <c r="C3822" t="s">
        <v>17</v>
      </c>
      <c r="D3822" t="s">
        <v>39</v>
      </c>
      <c r="E3822">
        <v>39</v>
      </c>
      <c r="F3822" t="s">
        <v>19</v>
      </c>
      <c r="G3822">
        <v>9</v>
      </c>
      <c r="H3822" s="4">
        <v>84719.98</v>
      </c>
      <c r="I3822" t="s">
        <v>29</v>
      </c>
      <c r="J3822">
        <v>1</v>
      </c>
      <c r="K3822">
        <v>576</v>
      </c>
      <c r="L3822" t="s">
        <v>31</v>
      </c>
      <c r="M3822" t="s">
        <v>27</v>
      </c>
      <c r="N3822" t="s">
        <v>32</v>
      </c>
      <c r="O3822" s="4">
        <v>191063.36</v>
      </c>
      <c r="P3822" t="s">
        <v>28</v>
      </c>
      <c r="Q3822" t="str" cm="1">
        <f t="array" ref="Q3822">_xlfn.IFS(
O3822&lt;50000,"Low Salary (&lt;$50K)",
O3822&lt;90000,"Lower Middle ($50K-$90K)",
O3822&lt;130000,"Middle ($90K-$130K)",
O3822&lt;170000,"Upper Middle ($130K-$170K)",
O3822&gt;=170000,"High Salary (&gt;$170K)"
)</f>
        <v>High Salary (&gt;$170K)</v>
      </c>
      <c r="R3822" t="str" cm="1">
        <f t="array" ref="R3822">_xlfn.IFS(
G3822&lt;=2,"New Customers (0-2Y)",
G3822&lt;=5,"Growing Customers (3-5Y)",
G3822&lt;=8,"Established Customers (6-8Y)",
G3822&lt;=10,"Loyal Customers (9-10Y)"
)</f>
        <v>Loyal Customers (9-10Y)</v>
      </c>
    </row>
    <row r="3823" spans="1:18" x14ac:dyDescent="0.35">
      <c r="A3823">
        <v>15685245</v>
      </c>
      <c r="B3823" t="s">
        <v>1781</v>
      </c>
      <c r="C3823" t="s">
        <v>26</v>
      </c>
      <c r="D3823" t="s">
        <v>18</v>
      </c>
      <c r="E3823">
        <v>56</v>
      </c>
      <c r="F3823" t="s">
        <v>19</v>
      </c>
      <c r="G3823">
        <v>5</v>
      </c>
      <c r="H3823" s="4">
        <v>0</v>
      </c>
      <c r="I3823" t="s">
        <v>24</v>
      </c>
      <c r="J3823">
        <v>2</v>
      </c>
      <c r="K3823">
        <v>608</v>
      </c>
      <c r="L3823" t="s">
        <v>20</v>
      </c>
      <c r="M3823" t="s">
        <v>27</v>
      </c>
      <c r="N3823" t="s">
        <v>22</v>
      </c>
      <c r="O3823" s="4">
        <v>153810.41</v>
      </c>
      <c r="P3823" t="s">
        <v>28</v>
      </c>
      <c r="Q3823" t="str" cm="1">
        <f t="array" ref="Q3823">_xlfn.IFS(
O3823&lt;50000,"Low Salary (&lt;$50K)",
O3823&lt;90000,"Lower Middle ($50K-$90K)",
O3823&lt;130000,"Middle ($90K-$130K)",
O3823&lt;170000,"Upper Middle ($130K-$170K)",
O3823&gt;=170000,"High Salary (&gt;$170K)"
)</f>
        <v>Upper Middle ($130K-$170K)</v>
      </c>
      <c r="R3823" t="str" cm="1">
        <f t="array" ref="R3823">_xlfn.IFS(
G3823&lt;=2,"New Customers (0-2Y)",
G3823&lt;=5,"Growing Customers (3-5Y)",
G3823&lt;=8,"Established Customers (6-8Y)",
G3823&lt;=10,"Loyal Customers (9-10Y)"
)</f>
        <v>Growing Customers (3-5Y)</v>
      </c>
    </row>
    <row r="3824" spans="1:18" x14ac:dyDescent="0.35">
      <c r="A3824">
        <v>15626985</v>
      </c>
      <c r="B3824" t="s">
        <v>1563</v>
      </c>
      <c r="C3824" t="s">
        <v>17</v>
      </c>
      <c r="D3824" t="s">
        <v>18</v>
      </c>
      <c r="E3824">
        <v>39</v>
      </c>
      <c r="F3824" t="s">
        <v>19</v>
      </c>
      <c r="G3824">
        <v>0</v>
      </c>
      <c r="H3824" s="4">
        <v>104386.53</v>
      </c>
      <c r="I3824" t="s">
        <v>33</v>
      </c>
      <c r="J3824">
        <v>1</v>
      </c>
      <c r="K3824">
        <v>850</v>
      </c>
      <c r="L3824" t="s">
        <v>37</v>
      </c>
      <c r="M3824" t="s">
        <v>21</v>
      </c>
      <c r="N3824" t="s">
        <v>32</v>
      </c>
      <c r="O3824" s="4">
        <v>105886.77</v>
      </c>
      <c r="P3824" t="s">
        <v>28</v>
      </c>
      <c r="Q3824" t="str" cm="1">
        <f t="array" ref="Q3824">_xlfn.IFS(
O3824&lt;50000,"Low Salary (&lt;$50K)",
O3824&lt;90000,"Lower Middle ($50K-$90K)",
O3824&lt;130000,"Middle ($90K-$130K)",
O3824&lt;170000,"Upper Middle ($130K-$170K)",
O3824&gt;=170000,"High Salary (&gt;$170K)"
)</f>
        <v>Middle ($90K-$130K)</v>
      </c>
      <c r="R3824" t="str" cm="1">
        <f t="array" ref="R3824">_xlfn.IFS(
G3824&lt;=2,"New Customers (0-2Y)",
G3824&lt;=5,"Growing Customers (3-5Y)",
G3824&lt;=8,"Established Customers (6-8Y)",
G3824&lt;=10,"Loyal Customers (9-10Y)"
)</f>
        <v>New Customers (0-2Y)</v>
      </c>
    </row>
    <row r="3825" spans="1:18" x14ac:dyDescent="0.35">
      <c r="A3825">
        <v>15585823</v>
      </c>
      <c r="B3825" t="s">
        <v>1085</v>
      </c>
      <c r="C3825" t="s">
        <v>17</v>
      </c>
      <c r="D3825" t="s">
        <v>39</v>
      </c>
      <c r="E3825">
        <v>31</v>
      </c>
      <c r="F3825" t="s">
        <v>19</v>
      </c>
      <c r="G3825">
        <v>8</v>
      </c>
      <c r="H3825" s="4">
        <v>128131.73</v>
      </c>
      <c r="I3825" t="s">
        <v>33</v>
      </c>
      <c r="J3825">
        <v>1</v>
      </c>
      <c r="K3825">
        <v>627</v>
      </c>
      <c r="L3825" t="s">
        <v>20</v>
      </c>
      <c r="M3825" t="s">
        <v>21</v>
      </c>
      <c r="N3825" t="s">
        <v>32</v>
      </c>
      <c r="O3825" s="4">
        <v>96131.47</v>
      </c>
      <c r="P3825" t="s">
        <v>28</v>
      </c>
      <c r="Q3825" t="str" cm="1">
        <f t="array" ref="Q3825">_xlfn.IFS(
O3825&lt;50000,"Low Salary (&lt;$50K)",
O3825&lt;90000,"Lower Middle ($50K-$90K)",
O3825&lt;130000,"Middle ($90K-$130K)",
O3825&lt;170000,"Upper Middle ($130K-$170K)",
O3825&gt;=170000,"High Salary (&gt;$170K)"
)</f>
        <v>Middle ($90K-$130K)</v>
      </c>
      <c r="R3825" t="str" cm="1">
        <f t="array" ref="R3825">_xlfn.IFS(
G3825&lt;=2,"New Customers (0-2Y)",
G3825&lt;=5,"Growing Customers (3-5Y)",
G3825&lt;=8,"Established Customers (6-8Y)",
G3825&lt;=10,"Loyal Customers (9-10Y)"
)</f>
        <v>Established Customers (6-8Y)</v>
      </c>
    </row>
    <row r="3826" spans="1:18" x14ac:dyDescent="0.35">
      <c r="A3826">
        <v>15728167</v>
      </c>
      <c r="B3826" t="s">
        <v>793</v>
      </c>
      <c r="C3826" t="s">
        <v>17</v>
      </c>
      <c r="D3826" t="s">
        <v>39</v>
      </c>
      <c r="E3826">
        <v>44</v>
      </c>
      <c r="F3826" t="s">
        <v>19</v>
      </c>
      <c r="G3826">
        <v>2</v>
      </c>
      <c r="H3826" s="4">
        <v>122806.95</v>
      </c>
      <c r="I3826" t="s">
        <v>33</v>
      </c>
      <c r="J3826">
        <v>1</v>
      </c>
      <c r="K3826">
        <v>667</v>
      </c>
      <c r="L3826" t="s">
        <v>35</v>
      </c>
      <c r="M3826" t="s">
        <v>27</v>
      </c>
      <c r="N3826" t="s">
        <v>32</v>
      </c>
      <c r="O3826" s="4">
        <v>15120.86</v>
      </c>
      <c r="P3826" t="s">
        <v>28</v>
      </c>
      <c r="Q3826" t="str" cm="1">
        <f t="array" ref="Q3826">_xlfn.IFS(
O3826&lt;50000,"Low Salary (&lt;$50K)",
O3826&lt;90000,"Lower Middle ($50K-$90K)",
O3826&lt;130000,"Middle ($90K-$130K)",
O3826&lt;170000,"Upper Middle ($130K-$170K)",
O3826&gt;=170000,"High Salary (&gt;$170K)"
)</f>
        <v>Low Salary (&lt;$50K)</v>
      </c>
      <c r="R3826" t="str" cm="1">
        <f t="array" ref="R3826">_xlfn.IFS(
G3826&lt;=2,"New Customers (0-2Y)",
G3826&lt;=5,"Growing Customers (3-5Y)",
G3826&lt;=8,"Established Customers (6-8Y)",
G3826&lt;=10,"Loyal Customers (9-10Y)"
)</f>
        <v>New Customers (0-2Y)</v>
      </c>
    </row>
    <row r="3827" spans="1:18" x14ac:dyDescent="0.35">
      <c r="A3827">
        <v>15762928</v>
      </c>
      <c r="B3827" t="s">
        <v>1782</v>
      </c>
      <c r="C3827" t="s">
        <v>26</v>
      </c>
      <c r="D3827" t="s">
        <v>39</v>
      </c>
      <c r="E3827">
        <v>44</v>
      </c>
      <c r="F3827" t="s">
        <v>19</v>
      </c>
      <c r="G3827">
        <v>8</v>
      </c>
      <c r="H3827" s="4">
        <v>0</v>
      </c>
      <c r="I3827" t="s">
        <v>24</v>
      </c>
      <c r="J3827">
        <v>1</v>
      </c>
      <c r="K3827">
        <v>548</v>
      </c>
      <c r="L3827" t="s">
        <v>31</v>
      </c>
      <c r="M3827" t="s">
        <v>21</v>
      </c>
      <c r="N3827" t="s">
        <v>32</v>
      </c>
      <c r="O3827" s="4">
        <v>16989.77</v>
      </c>
      <c r="P3827" t="s">
        <v>28</v>
      </c>
      <c r="Q3827" t="str" cm="1">
        <f t="array" ref="Q3827">_xlfn.IFS(
O3827&lt;50000,"Low Salary (&lt;$50K)",
O3827&lt;90000,"Lower Middle ($50K-$90K)",
O3827&lt;130000,"Middle ($90K-$130K)",
O3827&lt;170000,"Upper Middle ($130K-$170K)",
O3827&gt;=170000,"High Salary (&gt;$170K)"
)</f>
        <v>Low Salary (&lt;$50K)</v>
      </c>
      <c r="R3827" t="str" cm="1">
        <f t="array" ref="R3827">_xlfn.IFS(
G3827&lt;=2,"New Customers (0-2Y)",
G3827&lt;=5,"Growing Customers (3-5Y)",
G3827&lt;=8,"Established Customers (6-8Y)",
G3827&lt;=10,"Loyal Customers (9-10Y)"
)</f>
        <v>Established Customers (6-8Y)</v>
      </c>
    </row>
    <row r="3828" spans="1:18" x14ac:dyDescent="0.35">
      <c r="A3828">
        <v>15751774</v>
      </c>
      <c r="B3828" t="s">
        <v>1783</v>
      </c>
      <c r="C3828" t="s">
        <v>17</v>
      </c>
      <c r="D3828" t="s">
        <v>39</v>
      </c>
      <c r="E3828">
        <v>76</v>
      </c>
      <c r="F3828" t="s">
        <v>2967</v>
      </c>
      <c r="G3828">
        <v>4</v>
      </c>
      <c r="H3828" s="4">
        <v>112510.89</v>
      </c>
      <c r="I3828" t="s">
        <v>33</v>
      </c>
      <c r="J3828">
        <v>1</v>
      </c>
      <c r="K3828">
        <v>774</v>
      </c>
      <c r="L3828" t="s">
        <v>35</v>
      </c>
      <c r="M3828" t="s">
        <v>21</v>
      </c>
      <c r="N3828" t="s">
        <v>22</v>
      </c>
      <c r="O3828" s="4">
        <v>143133.18</v>
      </c>
      <c r="P3828" t="s">
        <v>28</v>
      </c>
      <c r="Q3828" t="str" cm="1">
        <f t="array" ref="Q3828">_xlfn.IFS(
O3828&lt;50000,"Low Salary (&lt;$50K)",
O3828&lt;90000,"Lower Middle ($50K-$90K)",
O3828&lt;130000,"Middle ($90K-$130K)",
O3828&lt;170000,"Upper Middle ($130K-$170K)",
O3828&gt;=170000,"High Salary (&gt;$170K)"
)</f>
        <v>Upper Middle ($130K-$170K)</v>
      </c>
      <c r="R3828" t="str" cm="1">
        <f t="array" ref="R3828">_xlfn.IFS(
G3828&lt;=2,"New Customers (0-2Y)",
G3828&lt;=5,"Growing Customers (3-5Y)",
G3828&lt;=8,"Established Customers (6-8Y)",
G3828&lt;=10,"Loyal Customers (9-10Y)"
)</f>
        <v>Growing Customers (3-5Y)</v>
      </c>
    </row>
    <row r="3829" spans="1:18" x14ac:dyDescent="0.35">
      <c r="A3829">
        <v>15654733</v>
      </c>
      <c r="B3829" t="s">
        <v>331</v>
      </c>
      <c r="C3829" t="s">
        <v>42</v>
      </c>
      <c r="D3829" t="s">
        <v>39</v>
      </c>
      <c r="E3829">
        <v>57</v>
      </c>
      <c r="F3829" t="s">
        <v>19</v>
      </c>
      <c r="G3829">
        <v>3</v>
      </c>
      <c r="H3829" s="4">
        <v>117056.46</v>
      </c>
      <c r="I3829" t="s">
        <v>33</v>
      </c>
      <c r="J3829">
        <v>1</v>
      </c>
      <c r="K3829">
        <v>794</v>
      </c>
      <c r="L3829" t="s">
        <v>37</v>
      </c>
      <c r="M3829" t="s">
        <v>21</v>
      </c>
      <c r="N3829" t="s">
        <v>32</v>
      </c>
      <c r="O3829" s="4">
        <v>93336.93</v>
      </c>
      <c r="P3829" t="s">
        <v>23</v>
      </c>
      <c r="Q3829" t="str" cm="1">
        <f t="array" ref="Q3829">_xlfn.IFS(
O3829&lt;50000,"Low Salary (&lt;$50K)",
O3829&lt;90000,"Lower Middle ($50K-$90K)",
O3829&lt;130000,"Middle ($90K-$130K)",
O3829&lt;170000,"Upper Middle ($130K-$170K)",
O3829&gt;=170000,"High Salary (&gt;$170K)"
)</f>
        <v>Middle ($90K-$130K)</v>
      </c>
      <c r="R3829" t="str" cm="1">
        <f t="array" ref="R3829">_xlfn.IFS(
G3829&lt;=2,"New Customers (0-2Y)",
G3829&lt;=5,"Growing Customers (3-5Y)",
G3829&lt;=8,"Established Customers (6-8Y)",
G3829&lt;=10,"Loyal Customers (9-10Y)"
)</f>
        <v>Growing Customers (3-5Y)</v>
      </c>
    </row>
    <row r="3830" spans="1:18" x14ac:dyDescent="0.35">
      <c r="A3830">
        <v>15809777</v>
      </c>
      <c r="B3830" t="s">
        <v>1784</v>
      </c>
      <c r="C3830" t="s">
        <v>42</v>
      </c>
      <c r="D3830" t="s">
        <v>18</v>
      </c>
      <c r="E3830">
        <v>55</v>
      </c>
      <c r="F3830" t="s">
        <v>19</v>
      </c>
      <c r="G3830">
        <v>7</v>
      </c>
      <c r="H3830" s="4">
        <v>131778.66</v>
      </c>
      <c r="I3830" t="s">
        <v>33</v>
      </c>
      <c r="J3830">
        <v>1</v>
      </c>
      <c r="K3830">
        <v>497</v>
      </c>
      <c r="L3830" t="s">
        <v>44</v>
      </c>
      <c r="M3830" t="s">
        <v>21</v>
      </c>
      <c r="N3830" t="s">
        <v>22</v>
      </c>
      <c r="O3830" s="4">
        <v>9972.64</v>
      </c>
      <c r="P3830" t="s">
        <v>28</v>
      </c>
      <c r="Q3830" t="str" cm="1">
        <f t="array" ref="Q3830">_xlfn.IFS(
O3830&lt;50000,"Low Salary (&lt;$50K)",
O3830&lt;90000,"Lower Middle ($50K-$90K)",
O3830&lt;130000,"Middle ($90K-$130K)",
O3830&lt;170000,"Upper Middle ($130K-$170K)",
O3830&gt;=170000,"High Salary (&gt;$170K)"
)</f>
        <v>Low Salary (&lt;$50K)</v>
      </c>
      <c r="R3830" t="str" cm="1">
        <f t="array" ref="R3830">_xlfn.IFS(
G3830&lt;=2,"New Customers (0-2Y)",
G3830&lt;=5,"Growing Customers (3-5Y)",
G3830&lt;=8,"Established Customers (6-8Y)",
G3830&lt;=10,"Loyal Customers (9-10Y)"
)</f>
        <v>Established Customers (6-8Y)</v>
      </c>
    </row>
    <row r="3831" spans="1:18" x14ac:dyDescent="0.35">
      <c r="A3831">
        <v>15744200</v>
      </c>
      <c r="B3831" t="s">
        <v>669</v>
      </c>
      <c r="C3831" t="s">
        <v>17</v>
      </c>
      <c r="D3831" t="s">
        <v>18</v>
      </c>
      <c r="E3831">
        <v>36</v>
      </c>
      <c r="F3831" t="s">
        <v>19</v>
      </c>
      <c r="G3831">
        <v>1</v>
      </c>
      <c r="H3831" s="4">
        <v>70784.27</v>
      </c>
      <c r="I3831" t="s">
        <v>29</v>
      </c>
      <c r="J3831">
        <v>1</v>
      </c>
      <c r="K3831">
        <v>587</v>
      </c>
      <c r="L3831" t="s">
        <v>31</v>
      </c>
      <c r="M3831" t="s">
        <v>21</v>
      </c>
      <c r="N3831" t="s">
        <v>32</v>
      </c>
      <c r="O3831" s="4">
        <v>30579.82</v>
      </c>
      <c r="P3831" t="s">
        <v>28</v>
      </c>
      <c r="Q3831" t="str" cm="1">
        <f t="array" ref="Q3831">_xlfn.IFS(
O3831&lt;50000,"Low Salary (&lt;$50K)",
O3831&lt;90000,"Lower Middle ($50K-$90K)",
O3831&lt;130000,"Middle ($90K-$130K)",
O3831&lt;170000,"Upper Middle ($130K-$170K)",
O3831&gt;=170000,"High Salary (&gt;$170K)"
)</f>
        <v>Low Salary (&lt;$50K)</v>
      </c>
      <c r="R3831" t="str" cm="1">
        <f t="array" ref="R3831">_xlfn.IFS(
G3831&lt;=2,"New Customers (0-2Y)",
G3831&lt;=5,"Growing Customers (3-5Y)",
G3831&lt;=8,"Established Customers (6-8Y)",
G3831&lt;=10,"Loyal Customers (9-10Y)"
)</f>
        <v>New Customers (0-2Y)</v>
      </c>
    </row>
    <row r="3832" spans="1:18" x14ac:dyDescent="0.35">
      <c r="A3832">
        <v>15720713</v>
      </c>
      <c r="B3832" t="s">
        <v>1419</v>
      </c>
      <c r="C3832" t="s">
        <v>17</v>
      </c>
      <c r="D3832" t="s">
        <v>18</v>
      </c>
      <c r="E3832">
        <v>29</v>
      </c>
      <c r="F3832" t="s">
        <v>43</v>
      </c>
      <c r="G3832">
        <v>10</v>
      </c>
      <c r="H3832" s="4">
        <v>0</v>
      </c>
      <c r="I3832" t="s">
        <v>24</v>
      </c>
      <c r="J3832">
        <v>2</v>
      </c>
      <c r="K3832">
        <v>850</v>
      </c>
      <c r="L3832" t="s">
        <v>37</v>
      </c>
      <c r="M3832" t="s">
        <v>21</v>
      </c>
      <c r="N3832" t="s">
        <v>22</v>
      </c>
      <c r="O3832" s="4">
        <v>199775.67</v>
      </c>
      <c r="P3832" t="s">
        <v>28</v>
      </c>
      <c r="Q3832" t="str" cm="1">
        <f t="array" ref="Q3832">_xlfn.IFS(
O3832&lt;50000,"Low Salary (&lt;$50K)",
O3832&lt;90000,"Lower Middle ($50K-$90K)",
O3832&lt;130000,"Middle ($90K-$130K)",
O3832&lt;170000,"Upper Middle ($130K-$170K)",
O3832&gt;=170000,"High Salary (&gt;$170K)"
)</f>
        <v>High Salary (&gt;$170K)</v>
      </c>
      <c r="R3832" t="str" cm="1">
        <f t="array" ref="R3832">_xlfn.IFS(
G3832&lt;=2,"New Customers (0-2Y)",
G3832&lt;=5,"Growing Customers (3-5Y)",
G3832&lt;=8,"Established Customers (6-8Y)",
G3832&lt;=10,"Loyal Customers (9-10Y)"
)</f>
        <v>Loyal Customers (9-10Y)</v>
      </c>
    </row>
    <row r="3833" spans="1:18" x14ac:dyDescent="0.35">
      <c r="A3833">
        <v>15695356</v>
      </c>
      <c r="B3833" t="s">
        <v>611</v>
      </c>
      <c r="C3833" t="s">
        <v>17</v>
      </c>
      <c r="D3833" t="s">
        <v>39</v>
      </c>
      <c r="E3833">
        <v>46</v>
      </c>
      <c r="F3833" t="s">
        <v>19</v>
      </c>
      <c r="G3833">
        <v>5</v>
      </c>
      <c r="H3833" s="4">
        <v>0</v>
      </c>
      <c r="I3833" t="s">
        <v>24</v>
      </c>
      <c r="J3833">
        <v>2</v>
      </c>
      <c r="K3833">
        <v>722</v>
      </c>
      <c r="L3833" t="s">
        <v>35</v>
      </c>
      <c r="M3833" t="s">
        <v>21</v>
      </c>
      <c r="N3833" t="s">
        <v>32</v>
      </c>
      <c r="O3833" s="4">
        <v>179908.71</v>
      </c>
      <c r="P3833" t="s">
        <v>28</v>
      </c>
      <c r="Q3833" t="str" cm="1">
        <f t="array" ref="Q3833">_xlfn.IFS(
O3833&lt;50000,"Low Salary (&lt;$50K)",
O3833&lt;90000,"Lower Middle ($50K-$90K)",
O3833&lt;130000,"Middle ($90K-$130K)",
O3833&lt;170000,"Upper Middle ($130K-$170K)",
O3833&gt;=170000,"High Salary (&gt;$170K)"
)</f>
        <v>High Salary (&gt;$170K)</v>
      </c>
      <c r="R3833" t="str" cm="1">
        <f t="array" ref="R3833">_xlfn.IFS(
G3833&lt;=2,"New Customers (0-2Y)",
G3833&lt;=5,"Growing Customers (3-5Y)",
G3833&lt;=8,"Established Customers (6-8Y)",
G3833&lt;=10,"Loyal Customers (9-10Y)"
)</f>
        <v>Growing Customers (3-5Y)</v>
      </c>
    </row>
    <row r="3834" spans="1:18" x14ac:dyDescent="0.35">
      <c r="A3834">
        <v>15653315</v>
      </c>
      <c r="B3834" t="s">
        <v>279</v>
      </c>
      <c r="C3834" t="s">
        <v>26</v>
      </c>
      <c r="D3834" t="s">
        <v>18</v>
      </c>
      <c r="E3834">
        <v>35</v>
      </c>
      <c r="F3834" t="s">
        <v>19</v>
      </c>
      <c r="G3834">
        <v>1</v>
      </c>
      <c r="H3834" s="4">
        <v>0</v>
      </c>
      <c r="I3834" t="s">
        <v>24</v>
      </c>
      <c r="J3834">
        <v>2</v>
      </c>
      <c r="K3834">
        <v>555</v>
      </c>
      <c r="L3834" t="s">
        <v>31</v>
      </c>
      <c r="M3834" t="s">
        <v>21</v>
      </c>
      <c r="N3834" t="s">
        <v>32</v>
      </c>
      <c r="O3834" s="4">
        <v>101667</v>
      </c>
      <c r="P3834" t="s">
        <v>28</v>
      </c>
      <c r="Q3834" t="str" cm="1">
        <f t="array" ref="Q3834">_xlfn.IFS(
O3834&lt;50000,"Low Salary (&lt;$50K)",
O3834&lt;90000,"Lower Middle ($50K-$90K)",
O3834&lt;130000,"Middle ($90K-$130K)",
O3834&lt;170000,"Upper Middle ($130K-$170K)",
O3834&gt;=170000,"High Salary (&gt;$170K)"
)</f>
        <v>Middle ($90K-$130K)</v>
      </c>
      <c r="R3834" t="str" cm="1">
        <f t="array" ref="R3834">_xlfn.IFS(
G3834&lt;=2,"New Customers (0-2Y)",
G3834&lt;=5,"Growing Customers (3-5Y)",
G3834&lt;=8,"Established Customers (6-8Y)",
G3834&lt;=10,"Loyal Customers (9-10Y)"
)</f>
        <v>New Customers (0-2Y)</v>
      </c>
    </row>
    <row r="3835" spans="1:18" x14ac:dyDescent="0.35">
      <c r="A3835">
        <v>15604792</v>
      </c>
      <c r="B3835" t="s">
        <v>672</v>
      </c>
      <c r="C3835" t="s">
        <v>42</v>
      </c>
      <c r="D3835" t="s">
        <v>39</v>
      </c>
      <c r="E3835">
        <v>38</v>
      </c>
      <c r="F3835" t="s">
        <v>19</v>
      </c>
      <c r="G3835">
        <v>6</v>
      </c>
      <c r="H3835" s="4">
        <v>140752.06</v>
      </c>
      <c r="I3835" t="s">
        <v>33</v>
      </c>
      <c r="J3835">
        <v>2</v>
      </c>
      <c r="K3835">
        <v>609</v>
      </c>
      <c r="L3835" t="s">
        <v>20</v>
      </c>
      <c r="M3835" t="s">
        <v>27</v>
      </c>
      <c r="N3835" t="s">
        <v>22</v>
      </c>
      <c r="O3835" s="4">
        <v>171430.16</v>
      </c>
      <c r="P3835" t="s">
        <v>28</v>
      </c>
      <c r="Q3835" t="str" cm="1">
        <f t="array" ref="Q3835">_xlfn.IFS(
O3835&lt;50000,"Low Salary (&lt;$50K)",
O3835&lt;90000,"Lower Middle ($50K-$90K)",
O3835&lt;130000,"Middle ($90K-$130K)",
O3835&lt;170000,"Upper Middle ($130K-$170K)",
O3835&gt;=170000,"High Salary (&gt;$170K)"
)</f>
        <v>High Salary (&gt;$170K)</v>
      </c>
      <c r="R3835" t="str" cm="1">
        <f t="array" ref="R3835">_xlfn.IFS(
G3835&lt;=2,"New Customers (0-2Y)",
G3835&lt;=5,"Growing Customers (3-5Y)",
G3835&lt;=8,"Established Customers (6-8Y)",
G3835&lt;=10,"Loyal Customers (9-10Y)"
)</f>
        <v>Established Customers (6-8Y)</v>
      </c>
    </row>
    <row r="3836" spans="1:18" x14ac:dyDescent="0.35">
      <c r="A3836">
        <v>15704819</v>
      </c>
      <c r="B3836" t="s">
        <v>1619</v>
      </c>
      <c r="C3836" t="s">
        <v>26</v>
      </c>
      <c r="D3836" t="s">
        <v>18</v>
      </c>
      <c r="E3836">
        <v>39</v>
      </c>
      <c r="F3836" t="s">
        <v>19</v>
      </c>
      <c r="G3836">
        <v>6</v>
      </c>
      <c r="H3836" s="4">
        <v>92126.26</v>
      </c>
      <c r="I3836" t="s">
        <v>29</v>
      </c>
      <c r="J3836">
        <v>2</v>
      </c>
      <c r="K3836">
        <v>734</v>
      </c>
      <c r="L3836" t="s">
        <v>35</v>
      </c>
      <c r="M3836" t="s">
        <v>27</v>
      </c>
      <c r="N3836" t="s">
        <v>32</v>
      </c>
      <c r="O3836" s="4">
        <v>112973.34</v>
      </c>
      <c r="P3836" t="s">
        <v>28</v>
      </c>
      <c r="Q3836" t="str" cm="1">
        <f t="array" ref="Q3836">_xlfn.IFS(
O3836&lt;50000,"Low Salary (&lt;$50K)",
O3836&lt;90000,"Lower Middle ($50K-$90K)",
O3836&lt;130000,"Middle ($90K-$130K)",
O3836&lt;170000,"Upper Middle ($130K-$170K)",
O3836&gt;=170000,"High Salary (&gt;$170K)"
)</f>
        <v>Middle ($90K-$130K)</v>
      </c>
      <c r="R3836" t="str" cm="1">
        <f t="array" ref="R3836">_xlfn.IFS(
G3836&lt;=2,"New Customers (0-2Y)",
G3836&lt;=5,"Growing Customers (3-5Y)",
G3836&lt;=8,"Established Customers (6-8Y)",
G3836&lt;=10,"Loyal Customers (9-10Y)"
)</f>
        <v>Established Customers (6-8Y)</v>
      </c>
    </row>
    <row r="3837" spans="1:18" x14ac:dyDescent="0.35">
      <c r="A3837">
        <v>15670859</v>
      </c>
      <c r="B3837" t="s">
        <v>252</v>
      </c>
      <c r="C3837" t="s">
        <v>42</v>
      </c>
      <c r="D3837" t="s">
        <v>18</v>
      </c>
      <c r="E3837">
        <v>39</v>
      </c>
      <c r="F3837" t="s">
        <v>19</v>
      </c>
      <c r="G3837">
        <v>7</v>
      </c>
      <c r="H3837" s="4">
        <v>93148.74</v>
      </c>
      <c r="I3837" t="s">
        <v>29</v>
      </c>
      <c r="J3837">
        <v>2</v>
      </c>
      <c r="K3837">
        <v>718</v>
      </c>
      <c r="L3837" t="s">
        <v>35</v>
      </c>
      <c r="M3837" t="s">
        <v>21</v>
      </c>
      <c r="N3837" t="s">
        <v>22</v>
      </c>
      <c r="O3837" s="4">
        <v>190746.38</v>
      </c>
      <c r="P3837" t="s">
        <v>28</v>
      </c>
      <c r="Q3837" t="str" cm="1">
        <f t="array" ref="Q3837">_xlfn.IFS(
O3837&lt;50000,"Low Salary (&lt;$50K)",
O3837&lt;90000,"Lower Middle ($50K-$90K)",
O3837&lt;130000,"Middle ($90K-$130K)",
O3837&lt;170000,"Upper Middle ($130K-$170K)",
O3837&gt;=170000,"High Salary (&gt;$170K)"
)</f>
        <v>High Salary (&gt;$170K)</v>
      </c>
      <c r="R3837" t="str" cm="1">
        <f t="array" ref="R3837">_xlfn.IFS(
G3837&lt;=2,"New Customers (0-2Y)",
G3837&lt;=5,"Growing Customers (3-5Y)",
G3837&lt;=8,"Established Customers (6-8Y)",
G3837&lt;=10,"Loyal Customers (9-10Y)"
)</f>
        <v>Established Customers (6-8Y)</v>
      </c>
    </row>
    <row r="3838" spans="1:18" x14ac:dyDescent="0.35">
      <c r="A3838">
        <v>15602797</v>
      </c>
      <c r="B3838" t="s">
        <v>627</v>
      </c>
      <c r="C3838" t="s">
        <v>26</v>
      </c>
      <c r="D3838" t="s">
        <v>18</v>
      </c>
      <c r="E3838">
        <v>49</v>
      </c>
      <c r="F3838" t="s">
        <v>19</v>
      </c>
      <c r="G3838">
        <v>5</v>
      </c>
      <c r="H3838" s="4">
        <v>110132.55</v>
      </c>
      <c r="I3838" t="s">
        <v>33</v>
      </c>
      <c r="J3838">
        <v>3</v>
      </c>
      <c r="K3838">
        <v>645</v>
      </c>
      <c r="L3838" t="s">
        <v>20</v>
      </c>
      <c r="M3838" t="s">
        <v>27</v>
      </c>
      <c r="N3838" t="s">
        <v>22</v>
      </c>
      <c r="O3838" s="4">
        <v>187689.91</v>
      </c>
      <c r="P3838" t="s">
        <v>23</v>
      </c>
      <c r="Q3838" t="str" cm="1">
        <f t="array" ref="Q3838">_xlfn.IFS(
O3838&lt;50000,"Low Salary (&lt;$50K)",
O3838&lt;90000,"Lower Middle ($50K-$90K)",
O3838&lt;130000,"Middle ($90K-$130K)",
O3838&lt;170000,"Upper Middle ($130K-$170K)",
O3838&gt;=170000,"High Salary (&gt;$170K)"
)</f>
        <v>High Salary (&gt;$170K)</v>
      </c>
      <c r="R3838" t="str" cm="1">
        <f t="array" ref="R3838">_xlfn.IFS(
G3838&lt;=2,"New Customers (0-2Y)",
G3838&lt;=5,"Growing Customers (3-5Y)",
G3838&lt;=8,"Established Customers (6-8Y)",
G3838&lt;=10,"Loyal Customers (9-10Y)"
)</f>
        <v>Growing Customers (3-5Y)</v>
      </c>
    </row>
    <row r="3839" spans="1:18" x14ac:dyDescent="0.35">
      <c r="A3839">
        <v>15662533</v>
      </c>
      <c r="B3839" t="s">
        <v>1466</v>
      </c>
      <c r="C3839" t="s">
        <v>26</v>
      </c>
      <c r="D3839" t="s">
        <v>18</v>
      </c>
      <c r="E3839">
        <v>23</v>
      </c>
      <c r="F3839" t="s">
        <v>43</v>
      </c>
      <c r="G3839">
        <v>6</v>
      </c>
      <c r="H3839" s="4">
        <v>0</v>
      </c>
      <c r="I3839" t="s">
        <v>24</v>
      </c>
      <c r="J3839">
        <v>2</v>
      </c>
      <c r="K3839">
        <v>598</v>
      </c>
      <c r="L3839" t="s">
        <v>31</v>
      </c>
      <c r="M3839" t="s">
        <v>21</v>
      </c>
      <c r="N3839" t="s">
        <v>32</v>
      </c>
      <c r="O3839" s="4">
        <v>153229.19</v>
      </c>
      <c r="P3839" t="s">
        <v>28</v>
      </c>
      <c r="Q3839" t="str" cm="1">
        <f t="array" ref="Q3839">_xlfn.IFS(
O3839&lt;50000,"Low Salary (&lt;$50K)",
O3839&lt;90000,"Lower Middle ($50K-$90K)",
O3839&lt;130000,"Middle ($90K-$130K)",
O3839&lt;170000,"Upper Middle ($130K-$170K)",
O3839&gt;=170000,"High Salary (&gt;$170K)"
)</f>
        <v>Upper Middle ($130K-$170K)</v>
      </c>
      <c r="R3839" t="str" cm="1">
        <f t="array" ref="R3839">_xlfn.IFS(
G3839&lt;=2,"New Customers (0-2Y)",
G3839&lt;=5,"Growing Customers (3-5Y)",
G3839&lt;=8,"Established Customers (6-8Y)",
G3839&lt;=10,"Loyal Customers (9-10Y)"
)</f>
        <v>Established Customers (6-8Y)</v>
      </c>
    </row>
    <row r="3840" spans="1:18" x14ac:dyDescent="0.35">
      <c r="A3840">
        <v>15778154</v>
      </c>
      <c r="B3840" t="s">
        <v>472</v>
      </c>
      <c r="C3840" t="s">
        <v>42</v>
      </c>
      <c r="D3840" t="s">
        <v>39</v>
      </c>
      <c r="E3840">
        <v>50</v>
      </c>
      <c r="F3840" t="s">
        <v>19</v>
      </c>
      <c r="G3840">
        <v>4</v>
      </c>
      <c r="H3840" s="4">
        <v>122227.71</v>
      </c>
      <c r="I3840" t="s">
        <v>33</v>
      </c>
      <c r="J3840">
        <v>1</v>
      </c>
      <c r="K3840">
        <v>628</v>
      </c>
      <c r="L3840" t="s">
        <v>20</v>
      </c>
      <c r="M3840" t="s">
        <v>27</v>
      </c>
      <c r="N3840" t="s">
        <v>22</v>
      </c>
      <c r="O3840" s="4">
        <v>14217.77</v>
      </c>
      <c r="P3840" t="s">
        <v>23</v>
      </c>
      <c r="Q3840" t="str" cm="1">
        <f t="array" ref="Q3840">_xlfn.IFS(
O3840&lt;50000,"Low Salary (&lt;$50K)",
O3840&lt;90000,"Lower Middle ($50K-$90K)",
O3840&lt;130000,"Middle ($90K-$130K)",
O3840&lt;170000,"Upper Middle ($130K-$170K)",
O3840&gt;=170000,"High Salary (&gt;$170K)"
)</f>
        <v>Low Salary (&lt;$50K)</v>
      </c>
      <c r="R3840" t="str" cm="1">
        <f t="array" ref="R3840">_xlfn.IFS(
G3840&lt;=2,"New Customers (0-2Y)",
G3840&lt;=5,"Growing Customers (3-5Y)",
G3840&lt;=8,"Established Customers (6-8Y)",
G3840&lt;=10,"Loyal Customers (9-10Y)"
)</f>
        <v>Growing Customers (3-5Y)</v>
      </c>
    </row>
    <row r="3841" spans="1:18" x14ac:dyDescent="0.35">
      <c r="A3841">
        <v>15806230</v>
      </c>
      <c r="B3841" t="s">
        <v>230</v>
      </c>
      <c r="C3841" t="s">
        <v>42</v>
      </c>
      <c r="D3841" t="s">
        <v>39</v>
      </c>
      <c r="E3841">
        <v>40</v>
      </c>
      <c r="F3841" t="s">
        <v>19</v>
      </c>
      <c r="G3841">
        <v>2</v>
      </c>
      <c r="H3841" s="4">
        <v>121647.54</v>
      </c>
      <c r="I3841" t="s">
        <v>33</v>
      </c>
      <c r="J3841">
        <v>2</v>
      </c>
      <c r="K3841">
        <v>629</v>
      </c>
      <c r="L3841" t="s">
        <v>20</v>
      </c>
      <c r="M3841" t="s">
        <v>21</v>
      </c>
      <c r="N3841" t="s">
        <v>22</v>
      </c>
      <c r="O3841" s="4">
        <v>64849.74</v>
      </c>
      <c r="P3841" t="s">
        <v>23</v>
      </c>
      <c r="Q3841" t="str" cm="1">
        <f t="array" ref="Q3841">_xlfn.IFS(
O3841&lt;50000,"Low Salary (&lt;$50K)",
O3841&lt;90000,"Lower Middle ($50K-$90K)",
O3841&lt;130000,"Middle ($90K-$130K)",
O3841&lt;170000,"Upper Middle ($130K-$170K)",
O3841&gt;=170000,"High Salary (&gt;$170K)"
)</f>
        <v>Lower Middle ($50K-$90K)</v>
      </c>
      <c r="R3841" t="str" cm="1">
        <f t="array" ref="R3841">_xlfn.IFS(
G3841&lt;=2,"New Customers (0-2Y)",
G3841&lt;=5,"Growing Customers (3-5Y)",
G3841&lt;=8,"Established Customers (6-8Y)",
G3841&lt;=10,"Loyal Customers (9-10Y)"
)</f>
        <v>New Customers (0-2Y)</v>
      </c>
    </row>
    <row r="3842" spans="1:18" x14ac:dyDescent="0.35">
      <c r="A3842">
        <v>15662884</v>
      </c>
      <c r="B3842" t="s">
        <v>786</v>
      </c>
      <c r="C3842" t="s">
        <v>42</v>
      </c>
      <c r="D3842" t="s">
        <v>39</v>
      </c>
      <c r="E3842">
        <v>58</v>
      </c>
      <c r="F3842" t="s">
        <v>19</v>
      </c>
      <c r="G3842">
        <v>1</v>
      </c>
      <c r="H3842" s="4">
        <v>110597.75999999999</v>
      </c>
      <c r="I3842" t="s">
        <v>33</v>
      </c>
      <c r="J3842">
        <v>1</v>
      </c>
      <c r="K3842">
        <v>739</v>
      </c>
      <c r="L3842" t="s">
        <v>35</v>
      </c>
      <c r="M3842" t="s">
        <v>27</v>
      </c>
      <c r="N3842" t="s">
        <v>22</v>
      </c>
      <c r="O3842" s="4">
        <v>160122.66</v>
      </c>
      <c r="P3842" t="s">
        <v>23</v>
      </c>
      <c r="Q3842" t="str" cm="1">
        <f t="array" ref="Q3842">_xlfn.IFS(
O3842&lt;50000,"Low Salary (&lt;$50K)",
O3842&lt;90000,"Lower Middle ($50K-$90K)",
O3842&lt;130000,"Middle ($90K-$130K)",
O3842&lt;170000,"Upper Middle ($130K-$170K)",
O3842&gt;=170000,"High Salary (&gt;$170K)"
)</f>
        <v>Upper Middle ($130K-$170K)</v>
      </c>
      <c r="R3842" t="str" cm="1">
        <f t="array" ref="R3842">_xlfn.IFS(
G3842&lt;=2,"New Customers (0-2Y)",
G3842&lt;=5,"Growing Customers (3-5Y)",
G3842&lt;=8,"Established Customers (6-8Y)",
G3842&lt;=10,"Loyal Customers (9-10Y)"
)</f>
        <v>New Customers (0-2Y)</v>
      </c>
    </row>
    <row r="3843" spans="1:18" x14ac:dyDescent="0.35">
      <c r="A3843">
        <v>15750778</v>
      </c>
      <c r="B3843" t="s">
        <v>617</v>
      </c>
      <c r="C3843" t="s">
        <v>17</v>
      </c>
      <c r="D3843" t="s">
        <v>18</v>
      </c>
      <c r="E3843">
        <v>60</v>
      </c>
      <c r="F3843" t="s">
        <v>2967</v>
      </c>
      <c r="G3843">
        <v>2</v>
      </c>
      <c r="H3843" s="4">
        <v>120731.39</v>
      </c>
      <c r="I3843" t="s">
        <v>33</v>
      </c>
      <c r="J3843">
        <v>4</v>
      </c>
      <c r="K3843">
        <v>653</v>
      </c>
      <c r="L3843" t="s">
        <v>20</v>
      </c>
      <c r="M3843" t="s">
        <v>21</v>
      </c>
      <c r="N3843" t="s">
        <v>22</v>
      </c>
      <c r="O3843" s="4">
        <v>138160.10999999999</v>
      </c>
      <c r="P3843" t="s">
        <v>23</v>
      </c>
      <c r="Q3843" t="str" cm="1">
        <f t="array" ref="Q3843">_xlfn.IFS(
O3843&lt;50000,"Low Salary (&lt;$50K)",
O3843&lt;90000,"Lower Middle ($50K-$90K)",
O3843&lt;130000,"Middle ($90K-$130K)",
O3843&lt;170000,"Upper Middle ($130K-$170K)",
O3843&gt;=170000,"High Salary (&gt;$170K)"
)</f>
        <v>Upper Middle ($130K-$170K)</v>
      </c>
      <c r="R3843" t="str" cm="1">
        <f t="array" ref="R3843">_xlfn.IFS(
G3843&lt;=2,"New Customers (0-2Y)",
G3843&lt;=5,"Growing Customers (3-5Y)",
G3843&lt;=8,"Established Customers (6-8Y)",
G3843&lt;=10,"Loyal Customers (9-10Y)"
)</f>
        <v>New Customers (0-2Y)</v>
      </c>
    </row>
    <row r="3844" spans="1:18" x14ac:dyDescent="0.35">
      <c r="A3844">
        <v>15717185</v>
      </c>
      <c r="B3844" t="s">
        <v>455</v>
      </c>
      <c r="C3844" t="s">
        <v>17</v>
      </c>
      <c r="D3844" t="s">
        <v>39</v>
      </c>
      <c r="E3844">
        <v>28</v>
      </c>
      <c r="F3844" t="s">
        <v>43</v>
      </c>
      <c r="G3844">
        <v>8</v>
      </c>
      <c r="H3844" s="4">
        <v>0</v>
      </c>
      <c r="I3844" t="s">
        <v>24</v>
      </c>
      <c r="J3844">
        <v>2</v>
      </c>
      <c r="K3844">
        <v>711</v>
      </c>
      <c r="L3844" t="s">
        <v>35</v>
      </c>
      <c r="M3844" t="s">
        <v>21</v>
      </c>
      <c r="N3844" t="s">
        <v>22</v>
      </c>
      <c r="O3844" s="4">
        <v>64286.39</v>
      </c>
      <c r="P3844" t="s">
        <v>28</v>
      </c>
      <c r="Q3844" t="str" cm="1">
        <f t="array" ref="Q3844">_xlfn.IFS(
O3844&lt;50000,"Low Salary (&lt;$50K)",
O3844&lt;90000,"Lower Middle ($50K-$90K)",
O3844&lt;130000,"Middle ($90K-$130K)",
O3844&lt;170000,"Upper Middle ($130K-$170K)",
O3844&gt;=170000,"High Salary (&gt;$170K)"
)</f>
        <v>Lower Middle ($50K-$90K)</v>
      </c>
      <c r="R3844" t="str" cm="1">
        <f t="array" ref="R3844">_xlfn.IFS(
G3844&lt;=2,"New Customers (0-2Y)",
G3844&lt;=5,"Growing Customers (3-5Y)",
G3844&lt;=8,"Established Customers (6-8Y)",
G3844&lt;=10,"Loyal Customers (9-10Y)"
)</f>
        <v>Established Customers (6-8Y)</v>
      </c>
    </row>
    <row r="3845" spans="1:18" x14ac:dyDescent="0.35">
      <c r="A3845">
        <v>15677804</v>
      </c>
      <c r="B3845" t="s">
        <v>1169</v>
      </c>
      <c r="C3845" t="s">
        <v>26</v>
      </c>
      <c r="D3845" t="s">
        <v>39</v>
      </c>
      <c r="E3845">
        <v>38</v>
      </c>
      <c r="F3845" t="s">
        <v>19</v>
      </c>
      <c r="G3845">
        <v>1</v>
      </c>
      <c r="H3845" s="4">
        <v>0</v>
      </c>
      <c r="I3845" t="s">
        <v>24</v>
      </c>
      <c r="J3845">
        <v>3</v>
      </c>
      <c r="K3845">
        <v>783</v>
      </c>
      <c r="L3845" t="s">
        <v>37</v>
      </c>
      <c r="M3845" t="s">
        <v>21</v>
      </c>
      <c r="N3845" t="s">
        <v>22</v>
      </c>
      <c r="O3845" s="4">
        <v>80178.539999999994</v>
      </c>
      <c r="P3845" t="s">
        <v>23</v>
      </c>
      <c r="Q3845" t="str" cm="1">
        <f t="array" ref="Q3845">_xlfn.IFS(
O3845&lt;50000,"Low Salary (&lt;$50K)",
O3845&lt;90000,"Lower Middle ($50K-$90K)",
O3845&lt;130000,"Middle ($90K-$130K)",
O3845&lt;170000,"Upper Middle ($130K-$170K)",
O3845&gt;=170000,"High Salary (&gt;$170K)"
)</f>
        <v>Lower Middle ($50K-$90K)</v>
      </c>
      <c r="R3845" t="str" cm="1">
        <f t="array" ref="R3845">_xlfn.IFS(
G3845&lt;=2,"New Customers (0-2Y)",
G3845&lt;=5,"Growing Customers (3-5Y)",
G3845&lt;=8,"Established Customers (6-8Y)",
G3845&lt;=10,"Loyal Customers (9-10Y)"
)</f>
        <v>New Customers (0-2Y)</v>
      </c>
    </row>
    <row r="3846" spans="1:18" x14ac:dyDescent="0.35">
      <c r="A3846">
        <v>15568915</v>
      </c>
      <c r="B3846" t="s">
        <v>1172</v>
      </c>
      <c r="C3846" t="s">
        <v>17</v>
      </c>
      <c r="D3846" t="s">
        <v>39</v>
      </c>
      <c r="E3846">
        <v>38</v>
      </c>
      <c r="F3846" t="s">
        <v>19</v>
      </c>
      <c r="G3846">
        <v>6</v>
      </c>
      <c r="H3846" s="4">
        <v>153722.47</v>
      </c>
      <c r="I3846" t="s">
        <v>33</v>
      </c>
      <c r="J3846">
        <v>1</v>
      </c>
      <c r="K3846">
        <v>681</v>
      </c>
      <c r="L3846" t="s">
        <v>35</v>
      </c>
      <c r="M3846" t="s">
        <v>21</v>
      </c>
      <c r="N3846" t="s">
        <v>32</v>
      </c>
      <c r="O3846" s="4">
        <v>101319.76</v>
      </c>
      <c r="P3846" t="s">
        <v>28</v>
      </c>
      <c r="Q3846" t="str" cm="1">
        <f t="array" ref="Q3846">_xlfn.IFS(
O3846&lt;50000,"Low Salary (&lt;$50K)",
O3846&lt;90000,"Lower Middle ($50K-$90K)",
O3846&lt;130000,"Middle ($90K-$130K)",
O3846&lt;170000,"Upper Middle ($130K-$170K)",
O3846&gt;=170000,"High Salary (&gt;$170K)"
)</f>
        <v>Middle ($90K-$130K)</v>
      </c>
      <c r="R3846" t="str" cm="1">
        <f t="array" ref="R3846">_xlfn.IFS(
G3846&lt;=2,"New Customers (0-2Y)",
G3846&lt;=5,"Growing Customers (3-5Y)",
G3846&lt;=8,"Established Customers (6-8Y)",
G3846&lt;=10,"Loyal Customers (9-10Y)"
)</f>
        <v>Established Customers (6-8Y)</v>
      </c>
    </row>
    <row r="3847" spans="1:18" x14ac:dyDescent="0.35">
      <c r="A3847">
        <v>15736495</v>
      </c>
      <c r="B3847" t="s">
        <v>100</v>
      </c>
      <c r="C3847" t="s">
        <v>17</v>
      </c>
      <c r="D3847" t="s">
        <v>39</v>
      </c>
      <c r="E3847">
        <v>34</v>
      </c>
      <c r="F3847" t="s">
        <v>19</v>
      </c>
      <c r="G3847">
        <v>8</v>
      </c>
      <c r="H3847" s="4">
        <v>114088.32000000001</v>
      </c>
      <c r="I3847" t="s">
        <v>33</v>
      </c>
      <c r="J3847">
        <v>1</v>
      </c>
      <c r="K3847">
        <v>712</v>
      </c>
      <c r="L3847" t="s">
        <v>35</v>
      </c>
      <c r="M3847" t="s">
        <v>21</v>
      </c>
      <c r="N3847" t="s">
        <v>32</v>
      </c>
      <c r="O3847" s="4">
        <v>92794.61</v>
      </c>
      <c r="P3847" t="s">
        <v>28</v>
      </c>
      <c r="Q3847" t="str" cm="1">
        <f t="array" ref="Q3847">_xlfn.IFS(
O3847&lt;50000,"Low Salary (&lt;$50K)",
O3847&lt;90000,"Lower Middle ($50K-$90K)",
O3847&lt;130000,"Middle ($90K-$130K)",
O3847&lt;170000,"Upper Middle ($130K-$170K)",
O3847&gt;=170000,"High Salary (&gt;$170K)"
)</f>
        <v>Middle ($90K-$130K)</v>
      </c>
      <c r="R3847" t="str" cm="1">
        <f t="array" ref="R3847">_xlfn.IFS(
G3847&lt;=2,"New Customers (0-2Y)",
G3847&lt;=5,"Growing Customers (3-5Y)",
G3847&lt;=8,"Established Customers (6-8Y)",
G3847&lt;=10,"Loyal Customers (9-10Y)"
)</f>
        <v>Established Customers (6-8Y)</v>
      </c>
    </row>
    <row r="3848" spans="1:18" x14ac:dyDescent="0.35">
      <c r="A3848">
        <v>15737354</v>
      </c>
      <c r="B3848" t="s">
        <v>84</v>
      </c>
      <c r="C3848" t="s">
        <v>17</v>
      </c>
      <c r="D3848" t="s">
        <v>18</v>
      </c>
      <c r="E3848">
        <v>48</v>
      </c>
      <c r="F3848" t="s">
        <v>19</v>
      </c>
      <c r="G3848">
        <v>7</v>
      </c>
      <c r="H3848" s="4">
        <v>0</v>
      </c>
      <c r="I3848" t="s">
        <v>24</v>
      </c>
      <c r="J3848">
        <v>2</v>
      </c>
      <c r="K3848">
        <v>554</v>
      </c>
      <c r="L3848" t="s">
        <v>31</v>
      </c>
      <c r="M3848" t="s">
        <v>21</v>
      </c>
      <c r="N3848" t="s">
        <v>22</v>
      </c>
      <c r="O3848" s="4">
        <v>63708.07</v>
      </c>
      <c r="P3848" t="s">
        <v>28</v>
      </c>
      <c r="Q3848" t="str" cm="1">
        <f t="array" ref="Q3848">_xlfn.IFS(
O3848&lt;50000,"Low Salary (&lt;$50K)",
O3848&lt;90000,"Lower Middle ($50K-$90K)",
O3848&lt;130000,"Middle ($90K-$130K)",
O3848&lt;170000,"Upper Middle ($130K-$170K)",
O3848&gt;=170000,"High Salary (&gt;$170K)"
)</f>
        <v>Lower Middle ($50K-$90K)</v>
      </c>
      <c r="R3848" t="str" cm="1">
        <f t="array" ref="R3848">_xlfn.IFS(
G3848&lt;=2,"New Customers (0-2Y)",
G3848&lt;=5,"Growing Customers (3-5Y)",
G3848&lt;=8,"Established Customers (6-8Y)",
G3848&lt;=10,"Loyal Customers (9-10Y)"
)</f>
        <v>Established Customers (6-8Y)</v>
      </c>
    </row>
    <row r="3849" spans="1:18" x14ac:dyDescent="0.35">
      <c r="A3849">
        <v>15667889</v>
      </c>
      <c r="B3849" t="s">
        <v>799</v>
      </c>
      <c r="C3849" t="s">
        <v>17</v>
      </c>
      <c r="D3849" t="s">
        <v>18</v>
      </c>
      <c r="E3849">
        <v>37</v>
      </c>
      <c r="F3849" t="s">
        <v>19</v>
      </c>
      <c r="G3849">
        <v>6</v>
      </c>
      <c r="H3849" s="4">
        <v>0</v>
      </c>
      <c r="I3849" t="s">
        <v>24</v>
      </c>
      <c r="J3849">
        <v>2</v>
      </c>
      <c r="K3849">
        <v>611</v>
      </c>
      <c r="L3849" t="s">
        <v>20</v>
      </c>
      <c r="M3849" t="s">
        <v>21</v>
      </c>
      <c r="N3849" t="s">
        <v>32</v>
      </c>
      <c r="O3849" s="4">
        <v>110782.88</v>
      </c>
      <c r="P3849" t="s">
        <v>28</v>
      </c>
      <c r="Q3849" t="str" cm="1">
        <f t="array" ref="Q3849">_xlfn.IFS(
O3849&lt;50000,"Low Salary (&lt;$50K)",
O3849&lt;90000,"Lower Middle ($50K-$90K)",
O3849&lt;130000,"Middle ($90K-$130K)",
O3849&lt;170000,"Upper Middle ($130K-$170K)",
O3849&gt;=170000,"High Salary (&gt;$170K)"
)</f>
        <v>Middle ($90K-$130K)</v>
      </c>
      <c r="R3849" t="str" cm="1">
        <f t="array" ref="R3849">_xlfn.IFS(
G3849&lt;=2,"New Customers (0-2Y)",
G3849&lt;=5,"Growing Customers (3-5Y)",
G3849&lt;=8,"Established Customers (6-8Y)",
G3849&lt;=10,"Loyal Customers (9-10Y)"
)</f>
        <v>Established Customers (6-8Y)</v>
      </c>
    </row>
    <row r="3850" spans="1:18" x14ac:dyDescent="0.35">
      <c r="A3850">
        <v>15577831</v>
      </c>
      <c r="B3850" t="s">
        <v>960</v>
      </c>
      <c r="C3850" t="s">
        <v>42</v>
      </c>
      <c r="D3850" t="s">
        <v>39</v>
      </c>
      <c r="E3850">
        <v>41</v>
      </c>
      <c r="F3850" t="s">
        <v>19</v>
      </c>
      <c r="G3850">
        <v>4</v>
      </c>
      <c r="H3850" s="4">
        <v>152532.29999999999</v>
      </c>
      <c r="I3850" t="s">
        <v>33</v>
      </c>
      <c r="J3850">
        <v>1</v>
      </c>
      <c r="K3850">
        <v>560</v>
      </c>
      <c r="L3850" t="s">
        <v>31</v>
      </c>
      <c r="M3850" t="s">
        <v>27</v>
      </c>
      <c r="N3850" t="s">
        <v>32</v>
      </c>
      <c r="O3850" s="4">
        <v>10779.69</v>
      </c>
      <c r="P3850" t="s">
        <v>28</v>
      </c>
      <c r="Q3850" t="str" cm="1">
        <f t="array" ref="Q3850">_xlfn.IFS(
O3850&lt;50000,"Low Salary (&lt;$50K)",
O3850&lt;90000,"Lower Middle ($50K-$90K)",
O3850&lt;130000,"Middle ($90K-$130K)",
O3850&lt;170000,"Upper Middle ($130K-$170K)",
O3850&gt;=170000,"High Salary (&gt;$170K)"
)</f>
        <v>Low Salary (&lt;$50K)</v>
      </c>
      <c r="R3850" t="str" cm="1">
        <f t="array" ref="R3850">_xlfn.IFS(
G3850&lt;=2,"New Customers (0-2Y)",
G3850&lt;=5,"Growing Customers (3-5Y)",
G3850&lt;=8,"Established Customers (6-8Y)",
G3850&lt;=10,"Loyal Customers (9-10Y)"
)</f>
        <v>Growing Customers (3-5Y)</v>
      </c>
    </row>
    <row r="3851" spans="1:18" x14ac:dyDescent="0.35">
      <c r="A3851">
        <v>15729836</v>
      </c>
      <c r="B3851" t="s">
        <v>193</v>
      </c>
      <c r="C3851" t="s">
        <v>26</v>
      </c>
      <c r="D3851" t="s">
        <v>39</v>
      </c>
      <c r="E3851">
        <v>32</v>
      </c>
      <c r="F3851" t="s">
        <v>19</v>
      </c>
      <c r="G3851">
        <v>1</v>
      </c>
      <c r="H3851" s="4">
        <v>0</v>
      </c>
      <c r="I3851" t="s">
        <v>24</v>
      </c>
      <c r="J3851">
        <v>2</v>
      </c>
      <c r="K3851">
        <v>646</v>
      </c>
      <c r="L3851" t="s">
        <v>20</v>
      </c>
      <c r="M3851" t="s">
        <v>21</v>
      </c>
      <c r="N3851" t="s">
        <v>32</v>
      </c>
      <c r="O3851" s="4">
        <v>183289.22</v>
      </c>
      <c r="P3851" t="s">
        <v>28</v>
      </c>
      <c r="Q3851" t="str" cm="1">
        <f t="array" ref="Q3851">_xlfn.IFS(
O3851&lt;50000,"Low Salary (&lt;$50K)",
O3851&lt;90000,"Lower Middle ($50K-$90K)",
O3851&lt;130000,"Middle ($90K-$130K)",
O3851&lt;170000,"Upper Middle ($130K-$170K)",
O3851&gt;=170000,"High Salary (&gt;$170K)"
)</f>
        <v>High Salary (&gt;$170K)</v>
      </c>
      <c r="R3851" t="str" cm="1">
        <f t="array" ref="R3851">_xlfn.IFS(
G3851&lt;=2,"New Customers (0-2Y)",
G3851&lt;=5,"Growing Customers (3-5Y)",
G3851&lt;=8,"Established Customers (6-8Y)",
G3851&lt;=10,"Loyal Customers (9-10Y)"
)</f>
        <v>New Customers (0-2Y)</v>
      </c>
    </row>
    <row r="3852" spans="1:18" x14ac:dyDescent="0.35">
      <c r="A3852">
        <v>15775293</v>
      </c>
      <c r="B3852" t="s">
        <v>829</v>
      </c>
      <c r="C3852" t="s">
        <v>17</v>
      </c>
      <c r="D3852" t="s">
        <v>39</v>
      </c>
      <c r="E3852">
        <v>34</v>
      </c>
      <c r="F3852" t="s">
        <v>19</v>
      </c>
      <c r="G3852">
        <v>3</v>
      </c>
      <c r="H3852" s="4">
        <v>143292.95000000001</v>
      </c>
      <c r="I3852" t="s">
        <v>33</v>
      </c>
      <c r="J3852">
        <v>1</v>
      </c>
      <c r="K3852">
        <v>680</v>
      </c>
      <c r="L3852" t="s">
        <v>35</v>
      </c>
      <c r="M3852" t="s">
        <v>21</v>
      </c>
      <c r="N3852" t="s">
        <v>32</v>
      </c>
      <c r="O3852" s="4">
        <v>66526.009999999995</v>
      </c>
      <c r="P3852" t="s">
        <v>28</v>
      </c>
      <c r="Q3852" t="str" cm="1">
        <f t="array" ref="Q3852">_xlfn.IFS(
O3852&lt;50000,"Low Salary (&lt;$50K)",
O3852&lt;90000,"Lower Middle ($50K-$90K)",
O3852&lt;130000,"Middle ($90K-$130K)",
O3852&lt;170000,"Upper Middle ($130K-$170K)",
O3852&gt;=170000,"High Salary (&gt;$170K)"
)</f>
        <v>Lower Middle ($50K-$90K)</v>
      </c>
      <c r="R3852" t="str" cm="1">
        <f t="array" ref="R3852">_xlfn.IFS(
G3852&lt;=2,"New Customers (0-2Y)",
G3852&lt;=5,"Growing Customers (3-5Y)",
G3852&lt;=8,"Established Customers (6-8Y)",
G3852&lt;=10,"Loyal Customers (9-10Y)"
)</f>
        <v>Growing Customers (3-5Y)</v>
      </c>
    </row>
    <row r="3853" spans="1:18" x14ac:dyDescent="0.35">
      <c r="A3853">
        <v>15697597</v>
      </c>
      <c r="B3853" t="s">
        <v>1545</v>
      </c>
      <c r="C3853" t="s">
        <v>17</v>
      </c>
      <c r="D3853" t="s">
        <v>39</v>
      </c>
      <c r="E3853">
        <v>26</v>
      </c>
      <c r="F3853" t="s">
        <v>43</v>
      </c>
      <c r="G3853">
        <v>1</v>
      </c>
      <c r="H3853" s="4">
        <v>149144.60999999999</v>
      </c>
      <c r="I3853" t="s">
        <v>33</v>
      </c>
      <c r="J3853">
        <v>1</v>
      </c>
      <c r="K3853">
        <v>631</v>
      </c>
      <c r="L3853" t="s">
        <v>20</v>
      </c>
      <c r="M3853" t="s">
        <v>27</v>
      </c>
      <c r="N3853" t="s">
        <v>22</v>
      </c>
      <c r="O3853" s="4">
        <v>123697.95</v>
      </c>
      <c r="P3853" t="s">
        <v>28</v>
      </c>
      <c r="Q3853" t="str" cm="1">
        <f t="array" ref="Q3853">_xlfn.IFS(
O3853&lt;50000,"Low Salary (&lt;$50K)",
O3853&lt;90000,"Lower Middle ($50K-$90K)",
O3853&lt;130000,"Middle ($90K-$130K)",
O3853&lt;170000,"Upper Middle ($130K-$170K)",
O3853&gt;=170000,"High Salary (&gt;$170K)"
)</f>
        <v>Middle ($90K-$130K)</v>
      </c>
      <c r="R3853" t="str" cm="1">
        <f t="array" ref="R3853">_xlfn.IFS(
G3853&lt;=2,"New Customers (0-2Y)",
G3853&lt;=5,"Growing Customers (3-5Y)",
G3853&lt;=8,"Established Customers (6-8Y)",
G3853&lt;=10,"Loyal Customers (9-10Y)"
)</f>
        <v>New Customers (0-2Y)</v>
      </c>
    </row>
    <row r="3854" spans="1:18" x14ac:dyDescent="0.35">
      <c r="A3854">
        <v>15639669</v>
      </c>
      <c r="B3854" t="s">
        <v>460</v>
      </c>
      <c r="C3854" t="s">
        <v>17</v>
      </c>
      <c r="D3854" t="s">
        <v>39</v>
      </c>
      <c r="E3854">
        <v>36</v>
      </c>
      <c r="F3854" t="s">
        <v>19</v>
      </c>
      <c r="G3854">
        <v>9</v>
      </c>
      <c r="H3854" s="4">
        <v>127157.04</v>
      </c>
      <c r="I3854" t="s">
        <v>33</v>
      </c>
      <c r="J3854">
        <v>1</v>
      </c>
      <c r="K3854">
        <v>746</v>
      </c>
      <c r="L3854" t="s">
        <v>35</v>
      </c>
      <c r="M3854" t="s">
        <v>21</v>
      </c>
      <c r="N3854" t="s">
        <v>22</v>
      </c>
      <c r="O3854" s="4">
        <v>155700.15</v>
      </c>
      <c r="P3854" t="s">
        <v>28</v>
      </c>
      <c r="Q3854" t="str" cm="1">
        <f t="array" ref="Q3854">_xlfn.IFS(
O3854&lt;50000,"Low Salary (&lt;$50K)",
O3854&lt;90000,"Lower Middle ($50K-$90K)",
O3854&lt;130000,"Middle ($90K-$130K)",
O3854&lt;170000,"Upper Middle ($130K-$170K)",
O3854&gt;=170000,"High Salary (&gt;$170K)"
)</f>
        <v>Upper Middle ($130K-$170K)</v>
      </c>
      <c r="R3854" t="str" cm="1">
        <f t="array" ref="R3854">_xlfn.IFS(
G3854&lt;=2,"New Customers (0-2Y)",
G3854&lt;=5,"Growing Customers (3-5Y)",
G3854&lt;=8,"Established Customers (6-8Y)",
G3854&lt;=10,"Loyal Customers (9-10Y)"
)</f>
        <v>Loyal Customers (9-10Y)</v>
      </c>
    </row>
    <row r="3855" spans="1:18" x14ac:dyDescent="0.35">
      <c r="A3855">
        <v>15631392</v>
      </c>
      <c r="B3855" t="s">
        <v>543</v>
      </c>
      <c r="C3855" t="s">
        <v>42</v>
      </c>
      <c r="D3855" t="s">
        <v>39</v>
      </c>
      <c r="E3855">
        <v>43</v>
      </c>
      <c r="F3855" t="s">
        <v>19</v>
      </c>
      <c r="G3855">
        <v>9</v>
      </c>
      <c r="H3855" s="4">
        <v>84673.17</v>
      </c>
      <c r="I3855" t="s">
        <v>29</v>
      </c>
      <c r="J3855">
        <v>2</v>
      </c>
      <c r="K3855">
        <v>654</v>
      </c>
      <c r="L3855" t="s">
        <v>20</v>
      </c>
      <c r="M3855" t="s">
        <v>27</v>
      </c>
      <c r="N3855" t="s">
        <v>22</v>
      </c>
      <c r="O3855" s="4">
        <v>82081.350000000006</v>
      </c>
      <c r="P3855" t="s">
        <v>28</v>
      </c>
      <c r="Q3855" t="str" cm="1">
        <f t="array" ref="Q3855">_xlfn.IFS(
O3855&lt;50000,"Low Salary (&lt;$50K)",
O3855&lt;90000,"Lower Middle ($50K-$90K)",
O3855&lt;130000,"Middle ($90K-$130K)",
O3855&lt;170000,"Upper Middle ($130K-$170K)",
O3855&gt;=170000,"High Salary (&gt;$170K)"
)</f>
        <v>Lower Middle ($50K-$90K)</v>
      </c>
      <c r="R3855" t="str" cm="1">
        <f t="array" ref="R3855">_xlfn.IFS(
G3855&lt;=2,"New Customers (0-2Y)",
G3855&lt;=5,"Growing Customers (3-5Y)",
G3855&lt;=8,"Established Customers (6-8Y)",
G3855&lt;=10,"Loyal Customers (9-10Y)"
)</f>
        <v>Loyal Customers (9-10Y)</v>
      </c>
    </row>
    <row r="3856" spans="1:18" x14ac:dyDescent="0.35">
      <c r="A3856">
        <v>15580935</v>
      </c>
      <c r="B3856" t="s">
        <v>202</v>
      </c>
      <c r="C3856" t="s">
        <v>42</v>
      </c>
      <c r="D3856" t="s">
        <v>39</v>
      </c>
      <c r="E3856">
        <v>33</v>
      </c>
      <c r="F3856" t="s">
        <v>19</v>
      </c>
      <c r="G3856">
        <v>9</v>
      </c>
      <c r="H3856" s="4">
        <v>135962.4</v>
      </c>
      <c r="I3856" t="s">
        <v>33</v>
      </c>
      <c r="J3856">
        <v>2</v>
      </c>
      <c r="K3856">
        <v>687</v>
      </c>
      <c r="L3856" t="s">
        <v>35</v>
      </c>
      <c r="M3856" t="s">
        <v>21</v>
      </c>
      <c r="N3856" t="s">
        <v>32</v>
      </c>
      <c r="O3856" s="4">
        <v>121747.96</v>
      </c>
      <c r="P3856" t="s">
        <v>28</v>
      </c>
      <c r="Q3856" t="str" cm="1">
        <f t="array" ref="Q3856">_xlfn.IFS(
O3856&lt;50000,"Low Salary (&lt;$50K)",
O3856&lt;90000,"Lower Middle ($50K-$90K)",
O3856&lt;130000,"Middle ($90K-$130K)",
O3856&lt;170000,"Upper Middle ($130K-$170K)",
O3856&gt;=170000,"High Salary (&gt;$170K)"
)</f>
        <v>Middle ($90K-$130K)</v>
      </c>
      <c r="R3856" t="str" cm="1">
        <f t="array" ref="R3856">_xlfn.IFS(
G3856&lt;=2,"New Customers (0-2Y)",
G3856&lt;=5,"Growing Customers (3-5Y)",
G3856&lt;=8,"Established Customers (6-8Y)",
G3856&lt;=10,"Loyal Customers (9-10Y)"
)</f>
        <v>Loyal Customers (9-10Y)</v>
      </c>
    </row>
    <row r="3857" spans="1:18" x14ac:dyDescent="0.35">
      <c r="A3857">
        <v>15590344</v>
      </c>
      <c r="B3857" t="s">
        <v>341</v>
      </c>
      <c r="C3857" t="s">
        <v>42</v>
      </c>
      <c r="D3857" t="s">
        <v>39</v>
      </c>
      <c r="E3857">
        <v>32</v>
      </c>
      <c r="F3857" t="s">
        <v>19</v>
      </c>
      <c r="G3857">
        <v>3</v>
      </c>
      <c r="H3857" s="4">
        <v>151691.44</v>
      </c>
      <c r="I3857" t="s">
        <v>33</v>
      </c>
      <c r="J3857">
        <v>2</v>
      </c>
      <c r="K3857">
        <v>708</v>
      </c>
      <c r="L3857" t="s">
        <v>35</v>
      </c>
      <c r="M3857" t="s">
        <v>21</v>
      </c>
      <c r="N3857" t="s">
        <v>22</v>
      </c>
      <c r="O3857" s="4">
        <v>172810.51</v>
      </c>
      <c r="P3857" t="s">
        <v>28</v>
      </c>
      <c r="Q3857" t="str" cm="1">
        <f t="array" ref="Q3857">_xlfn.IFS(
O3857&lt;50000,"Low Salary (&lt;$50K)",
O3857&lt;90000,"Lower Middle ($50K-$90K)",
O3857&lt;130000,"Middle ($90K-$130K)",
O3857&lt;170000,"Upper Middle ($130K-$170K)",
O3857&gt;=170000,"High Salary (&gt;$170K)"
)</f>
        <v>High Salary (&gt;$170K)</v>
      </c>
      <c r="R3857" t="str" cm="1">
        <f t="array" ref="R3857">_xlfn.IFS(
G3857&lt;=2,"New Customers (0-2Y)",
G3857&lt;=5,"Growing Customers (3-5Y)",
G3857&lt;=8,"Established Customers (6-8Y)",
G3857&lt;=10,"Loyal Customers (9-10Y)"
)</f>
        <v>Growing Customers (3-5Y)</v>
      </c>
    </row>
    <row r="3858" spans="1:18" x14ac:dyDescent="0.35">
      <c r="A3858">
        <v>15653306</v>
      </c>
      <c r="B3858" t="s">
        <v>1049</v>
      </c>
      <c r="C3858" t="s">
        <v>42</v>
      </c>
      <c r="D3858" t="s">
        <v>18</v>
      </c>
      <c r="E3858">
        <v>32</v>
      </c>
      <c r="F3858" t="s">
        <v>19</v>
      </c>
      <c r="G3858">
        <v>0</v>
      </c>
      <c r="H3858" s="4">
        <v>88335.05</v>
      </c>
      <c r="I3858" t="s">
        <v>29</v>
      </c>
      <c r="J3858">
        <v>1</v>
      </c>
      <c r="K3858">
        <v>679</v>
      </c>
      <c r="L3858" t="s">
        <v>35</v>
      </c>
      <c r="M3858" t="s">
        <v>27</v>
      </c>
      <c r="N3858" t="s">
        <v>32</v>
      </c>
      <c r="O3858" s="4">
        <v>159584.81</v>
      </c>
      <c r="P3858" t="s">
        <v>28</v>
      </c>
      <c r="Q3858" t="str" cm="1">
        <f t="array" ref="Q3858">_xlfn.IFS(
O3858&lt;50000,"Low Salary (&lt;$50K)",
O3858&lt;90000,"Lower Middle ($50K-$90K)",
O3858&lt;130000,"Middle ($90K-$130K)",
O3858&lt;170000,"Upper Middle ($130K-$170K)",
O3858&gt;=170000,"High Salary (&gt;$170K)"
)</f>
        <v>Upper Middle ($130K-$170K)</v>
      </c>
      <c r="R3858" t="str" cm="1">
        <f t="array" ref="R3858">_xlfn.IFS(
G3858&lt;=2,"New Customers (0-2Y)",
G3858&lt;=5,"Growing Customers (3-5Y)",
G3858&lt;=8,"Established Customers (6-8Y)",
G3858&lt;=10,"Loyal Customers (9-10Y)"
)</f>
        <v>New Customers (0-2Y)</v>
      </c>
    </row>
    <row r="3859" spans="1:18" x14ac:dyDescent="0.35">
      <c r="A3859">
        <v>15805025</v>
      </c>
      <c r="B3859" t="s">
        <v>1785</v>
      </c>
      <c r="C3859" t="s">
        <v>17</v>
      </c>
      <c r="D3859" t="s">
        <v>18</v>
      </c>
      <c r="E3859">
        <v>45</v>
      </c>
      <c r="F3859" t="s">
        <v>19</v>
      </c>
      <c r="G3859">
        <v>7</v>
      </c>
      <c r="H3859" s="4">
        <v>139859.23000000001</v>
      </c>
      <c r="I3859" t="s">
        <v>33</v>
      </c>
      <c r="J3859">
        <v>1</v>
      </c>
      <c r="K3859">
        <v>636</v>
      </c>
      <c r="L3859" t="s">
        <v>20</v>
      </c>
      <c r="M3859" t="s">
        <v>21</v>
      </c>
      <c r="N3859" t="s">
        <v>22</v>
      </c>
      <c r="O3859" s="4">
        <v>108402.54</v>
      </c>
      <c r="P3859" t="s">
        <v>28</v>
      </c>
      <c r="Q3859" t="str" cm="1">
        <f t="array" ref="Q3859">_xlfn.IFS(
O3859&lt;50000,"Low Salary (&lt;$50K)",
O3859&lt;90000,"Lower Middle ($50K-$90K)",
O3859&lt;130000,"Middle ($90K-$130K)",
O3859&lt;170000,"Upper Middle ($130K-$170K)",
O3859&gt;=170000,"High Salary (&gt;$170K)"
)</f>
        <v>Middle ($90K-$130K)</v>
      </c>
      <c r="R3859" t="str" cm="1">
        <f t="array" ref="R3859">_xlfn.IFS(
G3859&lt;=2,"New Customers (0-2Y)",
G3859&lt;=5,"Growing Customers (3-5Y)",
G3859&lt;=8,"Established Customers (6-8Y)",
G3859&lt;=10,"Loyal Customers (9-10Y)"
)</f>
        <v>Established Customers (6-8Y)</v>
      </c>
    </row>
    <row r="3860" spans="1:18" x14ac:dyDescent="0.35">
      <c r="A3860">
        <v>15658449</v>
      </c>
      <c r="B3860" t="s">
        <v>1786</v>
      </c>
      <c r="C3860" t="s">
        <v>17</v>
      </c>
      <c r="D3860" t="s">
        <v>39</v>
      </c>
      <c r="E3860">
        <v>45</v>
      </c>
      <c r="F3860" t="s">
        <v>19</v>
      </c>
      <c r="G3860">
        <v>9</v>
      </c>
      <c r="H3860" s="4">
        <v>43134.65</v>
      </c>
      <c r="I3860" t="s">
        <v>29</v>
      </c>
      <c r="J3860">
        <v>1</v>
      </c>
      <c r="K3860">
        <v>695</v>
      </c>
      <c r="L3860" t="s">
        <v>35</v>
      </c>
      <c r="M3860" t="s">
        <v>27</v>
      </c>
      <c r="N3860" t="s">
        <v>22</v>
      </c>
      <c r="O3860" s="4">
        <v>77330.350000000006</v>
      </c>
      <c r="P3860" t="s">
        <v>28</v>
      </c>
      <c r="Q3860" t="str" cm="1">
        <f t="array" ref="Q3860">_xlfn.IFS(
O3860&lt;50000,"Low Salary (&lt;$50K)",
O3860&lt;90000,"Lower Middle ($50K-$90K)",
O3860&lt;130000,"Middle ($90K-$130K)",
O3860&lt;170000,"Upper Middle ($130K-$170K)",
O3860&gt;=170000,"High Salary (&gt;$170K)"
)</f>
        <v>Lower Middle ($50K-$90K)</v>
      </c>
      <c r="R3860" t="str" cm="1">
        <f t="array" ref="R3860">_xlfn.IFS(
G3860&lt;=2,"New Customers (0-2Y)",
G3860&lt;=5,"Growing Customers (3-5Y)",
G3860&lt;=8,"Established Customers (6-8Y)",
G3860&lt;=10,"Loyal Customers (9-10Y)"
)</f>
        <v>Loyal Customers (9-10Y)</v>
      </c>
    </row>
    <row r="3861" spans="1:18" x14ac:dyDescent="0.35">
      <c r="A3861">
        <v>15694450</v>
      </c>
      <c r="B3861" t="s">
        <v>80</v>
      </c>
      <c r="C3861" t="s">
        <v>17</v>
      </c>
      <c r="D3861" t="s">
        <v>39</v>
      </c>
      <c r="E3861">
        <v>42</v>
      </c>
      <c r="F3861" t="s">
        <v>19</v>
      </c>
      <c r="G3861">
        <v>5</v>
      </c>
      <c r="H3861" s="4">
        <v>99580.13</v>
      </c>
      <c r="I3861" t="s">
        <v>29</v>
      </c>
      <c r="J3861">
        <v>1</v>
      </c>
      <c r="K3861">
        <v>677</v>
      </c>
      <c r="L3861" t="s">
        <v>35</v>
      </c>
      <c r="M3861" t="s">
        <v>21</v>
      </c>
      <c r="N3861" t="s">
        <v>32</v>
      </c>
      <c r="O3861" s="4">
        <v>21007.96</v>
      </c>
      <c r="P3861" t="s">
        <v>28</v>
      </c>
      <c r="Q3861" t="str" cm="1">
        <f t="array" ref="Q3861">_xlfn.IFS(
O3861&lt;50000,"Low Salary (&lt;$50K)",
O3861&lt;90000,"Lower Middle ($50K-$90K)",
O3861&lt;130000,"Middle ($90K-$130K)",
O3861&lt;170000,"Upper Middle ($130K-$170K)",
O3861&gt;=170000,"High Salary (&gt;$170K)"
)</f>
        <v>Low Salary (&lt;$50K)</v>
      </c>
      <c r="R3861" t="str" cm="1">
        <f t="array" ref="R3861">_xlfn.IFS(
G3861&lt;=2,"New Customers (0-2Y)",
G3861&lt;=5,"Growing Customers (3-5Y)",
G3861&lt;=8,"Established Customers (6-8Y)",
G3861&lt;=10,"Loyal Customers (9-10Y)"
)</f>
        <v>Growing Customers (3-5Y)</v>
      </c>
    </row>
    <row r="3862" spans="1:18" x14ac:dyDescent="0.35">
      <c r="A3862">
        <v>15605666</v>
      </c>
      <c r="B3862" t="s">
        <v>1787</v>
      </c>
      <c r="C3862" t="s">
        <v>17</v>
      </c>
      <c r="D3862" t="s">
        <v>18</v>
      </c>
      <c r="E3862">
        <v>34</v>
      </c>
      <c r="F3862" t="s">
        <v>19</v>
      </c>
      <c r="G3862">
        <v>6</v>
      </c>
      <c r="H3862" s="4">
        <v>110717.38</v>
      </c>
      <c r="I3862" t="s">
        <v>33</v>
      </c>
      <c r="J3862">
        <v>1</v>
      </c>
      <c r="K3862">
        <v>720</v>
      </c>
      <c r="L3862" t="s">
        <v>35</v>
      </c>
      <c r="M3862" t="s">
        <v>21</v>
      </c>
      <c r="N3862" t="s">
        <v>22</v>
      </c>
      <c r="O3862" s="4">
        <v>9398.4500000000007</v>
      </c>
      <c r="P3862" t="s">
        <v>28</v>
      </c>
      <c r="Q3862" t="str" cm="1">
        <f t="array" ref="Q3862">_xlfn.IFS(
O3862&lt;50000,"Low Salary (&lt;$50K)",
O3862&lt;90000,"Lower Middle ($50K-$90K)",
O3862&lt;130000,"Middle ($90K-$130K)",
O3862&lt;170000,"Upper Middle ($130K-$170K)",
O3862&gt;=170000,"High Salary (&gt;$170K)"
)</f>
        <v>Low Salary (&lt;$50K)</v>
      </c>
      <c r="R3862" t="str" cm="1">
        <f t="array" ref="R3862">_xlfn.IFS(
G3862&lt;=2,"New Customers (0-2Y)",
G3862&lt;=5,"Growing Customers (3-5Y)",
G3862&lt;=8,"Established Customers (6-8Y)",
G3862&lt;=10,"Loyal Customers (9-10Y)"
)</f>
        <v>Established Customers (6-8Y)</v>
      </c>
    </row>
    <row r="3863" spans="1:18" x14ac:dyDescent="0.35">
      <c r="A3863">
        <v>15615126</v>
      </c>
      <c r="B3863" t="s">
        <v>161</v>
      </c>
      <c r="C3863" t="s">
        <v>17</v>
      </c>
      <c r="D3863" t="s">
        <v>18</v>
      </c>
      <c r="E3863">
        <v>37</v>
      </c>
      <c r="F3863" t="s">
        <v>19</v>
      </c>
      <c r="G3863">
        <v>3</v>
      </c>
      <c r="H3863" s="4">
        <v>0</v>
      </c>
      <c r="I3863" t="s">
        <v>24</v>
      </c>
      <c r="J3863">
        <v>2</v>
      </c>
      <c r="K3863">
        <v>780</v>
      </c>
      <c r="L3863" t="s">
        <v>37</v>
      </c>
      <c r="M3863" t="s">
        <v>27</v>
      </c>
      <c r="N3863" t="s">
        <v>32</v>
      </c>
      <c r="O3863" s="4">
        <v>182156.81</v>
      </c>
      <c r="P3863" t="s">
        <v>23</v>
      </c>
      <c r="Q3863" t="str" cm="1">
        <f t="array" ref="Q3863">_xlfn.IFS(
O3863&lt;50000,"Low Salary (&lt;$50K)",
O3863&lt;90000,"Lower Middle ($50K-$90K)",
O3863&lt;130000,"Middle ($90K-$130K)",
O3863&lt;170000,"Upper Middle ($130K-$170K)",
O3863&gt;=170000,"High Salary (&gt;$170K)"
)</f>
        <v>High Salary (&gt;$170K)</v>
      </c>
      <c r="R3863" t="str" cm="1">
        <f t="array" ref="R3863">_xlfn.IFS(
G3863&lt;=2,"New Customers (0-2Y)",
G3863&lt;=5,"Growing Customers (3-5Y)",
G3863&lt;=8,"Established Customers (6-8Y)",
G3863&lt;=10,"Loyal Customers (9-10Y)"
)</f>
        <v>Growing Customers (3-5Y)</v>
      </c>
    </row>
    <row r="3864" spans="1:18" x14ac:dyDescent="0.35">
      <c r="A3864">
        <v>15726588</v>
      </c>
      <c r="B3864" t="s">
        <v>1788</v>
      </c>
      <c r="C3864" t="s">
        <v>26</v>
      </c>
      <c r="D3864" t="s">
        <v>18</v>
      </c>
      <c r="E3864">
        <v>36</v>
      </c>
      <c r="F3864" t="s">
        <v>19</v>
      </c>
      <c r="G3864">
        <v>3</v>
      </c>
      <c r="H3864" s="4">
        <v>0</v>
      </c>
      <c r="I3864" t="s">
        <v>24</v>
      </c>
      <c r="J3864">
        <v>2</v>
      </c>
      <c r="K3864">
        <v>653</v>
      </c>
      <c r="L3864" t="s">
        <v>20</v>
      </c>
      <c r="M3864" t="s">
        <v>27</v>
      </c>
      <c r="N3864" t="s">
        <v>32</v>
      </c>
      <c r="O3864" s="4">
        <v>110525.6</v>
      </c>
      <c r="P3864" t="s">
        <v>28</v>
      </c>
      <c r="Q3864" t="str" cm="1">
        <f t="array" ref="Q3864">_xlfn.IFS(
O3864&lt;50000,"Low Salary (&lt;$50K)",
O3864&lt;90000,"Lower Middle ($50K-$90K)",
O3864&lt;130000,"Middle ($90K-$130K)",
O3864&lt;170000,"Upper Middle ($130K-$170K)",
O3864&gt;=170000,"High Salary (&gt;$170K)"
)</f>
        <v>Middle ($90K-$130K)</v>
      </c>
      <c r="R3864" t="str" cm="1">
        <f t="array" ref="R3864">_xlfn.IFS(
G3864&lt;=2,"New Customers (0-2Y)",
G3864&lt;=5,"Growing Customers (3-5Y)",
G3864&lt;=8,"Established Customers (6-8Y)",
G3864&lt;=10,"Loyal Customers (9-10Y)"
)</f>
        <v>Growing Customers (3-5Y)</v>
      </c>
    </row>
    <row r="3865" spans="1:18" x14ac:dyDescent="0.35">
      <c r="A3865">
        <v>15645095</v>
      </c>
      <c r="B3865" t="s">
        <v>295</v>
      </c>
      <c r="C3865" t="s">
        <v>17</v>
      </c>
      <c r="D3865" t="s">
        <v>18</v>
      </c>
      <c r="E3865">
        <v>28</v>
      </c>
      <c r="F3865" t="s">
        <v>43</v>
      </c>
      <c r="G3865">
        <v>3</v>
      </c>
      <c r="H3865" s="4">
        <v>0</v>
      </c>
      <c r="I3865" t="s">
        <v>24</v>
      </c>
      <c r="J3865">
        <v>1</v>
      </c>
      <c r="K3865">
        <v>674</v>
      </c>
      <c r="L3865" t="s">
        <v>35</v>
      </c>
      <c r="M3865" t="s">
        <v>21</v>
      </c>
      <c r="N3865" t="s">
        <v>32</v>
      </c>
      <c r="O3865" s="4">
        <v>51536.99</v>
      </c>
      <c r="P3865" t="s">
        <v>28</v>
      </c>
      <c r="Q3865" t="str" cm="1">
        <f t="array" ref="Q3865">_xlfn.IFS(
O3865&lt;50000,"Low Salary (&lt;$50K)",
O3865&lt;90000,"Lower Middle ($50K-$90K)",
O3865&lt;130000,"Middle ($90K-$130K)",
O3865&lt;170000,"Upper Middle ($130K-$170K)",
O3865&gt;=170000,"High Salary (&gt;$170K)"
)</f>
        <v>Lower Middle ($50K-$90K)</v>
      </c>
      <c r="R3865" t="str" cm="1">
        <f t="array" ref="R3865">_xlfn.IFS(
G3865&lt;=2,"New Customers (0-2Y)",
G3865&lt;=5,"Growing Customers (3-5Y)",
G3865&lt;=8,"Established Customers (6-8Y)",
G3865&lt;=10,"Loyal Customers (9-10Y)"
)</f>
        <v>Growing Customers (3-5Y)</v>
      </c>
    </row>
    <row r="3866" spans="1:18" x14ac:dyDescent="0.35">
      <c r="A3866">
        <v>15808960</v>
      </c>
      <c r="B3866" t="s">
        <v>1789</v>
      </c>
      <c r="C3866" t="s">
        <v>42</v>
      </c>
      <c r="D3866" t="s">
        <v>39</v>
      </c>
      <c r="E3866">
        <v>40</v>
      </c>
      <c r="F3866" t="s">
        <v>19</v>
      </c>
      <c r="G3866">
        <v>5</v>
      </c>
      <c r="H3866" s="4">
        <v>108197.11</v>
      </c>
      <c r="I3866" t="s">
        <v>33</v>
      </c>
      <c r="J3866">
        <v>2</v>
      </c>
      <c r="K3866">
        <v>620</v>
      </c>
      <c r="L3866" t="s">
        <v>20</v>
      </c>
      <c r="M3866" t="s">
        <v>21</v>
      </c>
      <c r="N3866" t="s">
        <v>32</v>
      </c>
      <c r="O3866" s="4">
        <v>49722.34</v>
      </c>
      <c r="P3866" t="s">
        <v>28</v>
      </c>
      <c r="Q3866" t="str" cm="1">
        <f t="array" ref="Q3866">_xlfn.IFS(
O3866&lt;50000,"Low Salary (&lt;$50K)",
O3866&lt;90000,"Lower Middle ($50K-$90K)",
O3866&lt;130000,"Middle ($90K-$130K)",
O3866&lt;170000,"Upper Middle ($130K-$170K)",
O3866&gt;=170000,"High Salary (&gt;$170K)"
)</f>
        <v>Low Salary (&lt;$50K)</v>
      </c>
      <c r="R3866" t="str" cm="1">
        <f t="array" ref="R3866">_xlfn.IFS(
G3866&lt;=2,"New Customers (0-2Y)",
G3866&lt;=5,"Growing Customers (3-5Y)",
G3866&lt;=8,"Established Customers (6-8Y)",
G3866&lt;=10,"Loyal Customers (9-10Y)"
)</f>
        <v>Growing Customers (3-5Y)</v>
      </c>
    </row>
    <row r="3867" spans="1:18" x14ac:dyDescent="0.35">
      <c r="A3867">
        <v>15729435</v>
      </c>
      <c r="B3867" t="s">
        <v>388</v>
      </c>
      <c r="C3867" t="s">
        <v>17</v>
      </c>
      <c r="D3867" t="s">
        <v>39</v>
      </c>
      <c r="E3867">
        <v>40</v>
      </c>
      <c r="F3867" t="s">
        <v>19</v>
      </c>
      <c r="G3867">
        <v>6</v>
      </c>
      <c r="H3867" s="4">
        <v>0</v>
      </c>
      <c r="I3867" t="s">
        <v>24</v>
      </c>
      <c r="J3867">
        <v>2</v>
      </c>
      <c r="K3867">
        <v>623</v>
      </c>
      <c r="L3867" t="s">
        <v>20</v>
      </c>
      <c r="M3867" t="s">
        <v>21</v>
      </c>
      <c r="N3867" t="s">
        <v>22</v>
      </c>
      <c r="O3867" s="4">
        <v>66119.070000000007</v>
      </c>
      <c r="P3867" t="s">
        <v>28</v>
      </c>
      <c r="Q3867" t="str" cm="1">
        <f t="array" ref="Q3867">_xlfn.IFS(
O3867&lt;50000,"Low Salary (&lt;$50K)",
O3867&lt;90000,"Lower Middle ($50K-$90K)",
O3867&lt;130000,"Middle ($90K-$130K)",
O3867&lt;170000,"Upper Middle ($130K-$170K)",
O3867&gt;=170000,"High Salary (&gt;$170K)"
)</f>
        <v>Lower Middle ($50K-$90K)</v>
      </c>
      <c r="R3867" t="str" cm="1">
        <f t="array" ref="R3867">_xlfn.IFS(
G3867&lt;=2,"New Customers (0-2Y)",
G3867&lt;=5,"Growing Customers (3-5Y)",
G3867&lt;=8,"Established Customers (6-8Y)",
G3867&lt;=10,"Loyal Customers (9-10Y)"
)</f>
        <v>Established Customers (6-8Y)</v>
      </c>
    </row>
    <row r="3868" spans="1:18" x14ac:dyDescent="0.35">
      <c r="A3868">
        <v>15656840</v>
      </c>
      <c r="B3868" t="s">
        <v>1790</v>
      </c>
      <c r="C3868" t="s">
        <v>17</v>
      </c>
      <c r="D3868" t="s">
        <v>18</v>
      </c>
      <c r="E3868">
        <v>29</v>
      </c>
      <c r="F3868" t="s">
        <v>43</v>
      </c>
      <c r="G3868">
        <v>6</v>
      </c>
      <c r="H3868" s="4">
        <v>104450.86</v>
      </c>
      <c r="I3868" t="s">
        <v>33</v>
      </c>
      <c r="J3868">
        <v>1</v>
      </c>
      <c r="K3868">
        <v>547</v>
      </c>
      <c r="L3868" t="s">
        <v>31</v>
      </c>
      <c r="M3868" t="s">
        <v>21</v>
      </c>
      <c r="N3868" t="s">
        <v>22</v>
      </c>
      <c r="O3868" s="4">
        <v>37160.28</v>
      </c>
      <c r="P3868" t="s">
        <v>28</v>
      </c>
      <c r="Q3868" t="str" cm="1">
        <f t="array" ref="Q3868">_xlfn.IFS(
O3868&lt;50000,"Low Salary (&lt;$50K)",
O3868&lt;90000,"Lower Middle ($50K-$90K)",
O3868&lt;130000,"Middle ($90K-$130K)",
O3868&lt;170000,"Upper Middle ($130K-$170K)",
O3868&gt;=170000,"High Salary (&gt;$170K)"
)</f>
        <v>Low Salary (&lt;$50K)</v>
      </c>
      <c r="R3868" t="str" cm="1">
        <f t="array" ref="R3868">_xlfn.IFS(
G3868&lt;=2,"New Customers (0-2Y)",
G3868&lt;=5,"Growing Customers (3-5Y)",
G3868&lt;=8,"Established Customers (6-8Y)",
G3868&lt;=10,"Loyal Customers (9-10Y)"
)</f>
        <v>Established Customers (6-8Y)</v>
      </c>
    </row>
    <row r="3869" spans="1:18" x14ac:dyDescent="0.35">
      <c r="A3869">
        <v>15659149</v>
      </c>
      <c r="B3869" t="s">
        <v>459</v>
      </c>
      <c r="C3869" t="s">
        <v>17</v>
      </c>
      <c r="D3869" t="s">
        <v>39</v>
      </c>
      <c r="E3869">
        <v>39</v>
      </c>
      <c r="F3869" t="s">
        <v>19</v>
      </c>
      <c r="G3869">
        <v>2</v>
      </c>
      <c r="H3869" s="4">
        <v>0</v>
      </c>
      <c r="I3869" t="s">
        <v>24</v>
      </c>
      <c r="J3869">
        <v>2</v>
      </c>
      <c r="K3869">
        <v>530</v>
      </c>
      <c r="L3869" t="s">
        <v>31</v>
      </c>
      <c r="M3869" t="s">
        <v>21</v>
      </c>
      <c r="N3869" t="s">
        <v>32</v>
      </c>
      <c r="O3869" s="4">
        <v>197923.05</v>
      </c>
      <c r="P3869" t="s">
        <v>28</v>
      </c>
      <c r="Q3869" t="str" cm="1">
        <f t="array" ref="Q3869">_xlfn.IFS(
O3869&lt;50000,"Low Salary (&lt;$50K)",
O3869&lt;90000,"Lower Middle ($50K-$90K)",
O3869&lt;130000,"Middle ($90K-$130K)",
O3869&lt;170000,"Upper Middle ($130K-$170K)",
O3869&gt;=170000,"High Salary (&gt;$170K)"
)</f>
        <v>High Salary (&gt;$170K)</v>
      </c>
      <c r="R3869" t="str" cm="1">
        <f t="array" ref="R3869">_xlfn.IFS(
G3869&lt;=2,"New Customers (0-2Y)",
G3869&lt;=5,"Growing Customers (3-5Y)",
G3869&lt;=8,"Established Customers (6-8Y)",
G3869&lt;=10,"Loyal Customers (9-10Y)"
)</f>
        <v>New Customers (0-2Y)</v>
      </c>
    </row>
    <row r="3870" spans="1:18" x14ac:dyDescent="0.35">
      <c r="A3870">
        <v>15585490</v>
      </c>
      <c r="B3870" t="s">
        <v>1565</v>
      </c>
      <c r="C3870" t="s">
        <v>17</v>
      </c>
      <c r="D3870" t="s">
        <v>18</v>
      </c>
      <c r="E3870">
        <v>34</v>
      </c>
      <c r="F3870" t="s">
        <v>19</v>
      </c>
      <c r="G3870">
        <v>4</v>
      </c>
      <c r="H3870" s="4">
        <v>0</v>
      </c>
      <c r="I3870" t="s">
        <v>24</v>
      </c>
      <c r="J3870">
        <v>1</v>
      </c>
      <c r="K3870">
        <v>746</v>
      </c>
      <c r="L3870" t="s">
        <v>35</v>
      </c>
      <c r="M3870" t="s">
        <v>27</v>
      </c>
      <c r="N3870" t="s">
        <v>22</v>
      </c>
      <c r="O3870" s="4">
        <v>65166.6</v>
      </c>
      <c r="P3870" t="s">
        <v>28</v>
      </c>
      <c r="Q3870" t="str" cm="1">
        <f t="array" ref="Q3870">_xlfn.IFS(
O3870&lt;50000,"Low Salary (&lt;$50K)",
O3870&lt;90000,"Lower Middle ($50K-$90K)",
O3870&lt;130000,"Middle ($90K-$130K)",
O3870&lt;170000,"Upper Middle ($130K-$170K)",
O3870&gt;=170000,"High Salary (&gt;$170K)"
)</f>
        <v>Lower Middle ($50K-$90K)</v>
      </c>
      <c r="R3870" t="str" cm="1">
        <f t="array" ref="R3870">_xlfn.IFS(
G3870&lt;=2,"New Customers (0-2Y)",
G3870&lt;=5,"Growing Customers (3-5Y)",
G3870&lt;=8,"Established Customers (6-8Y)",
G3870&lt;=10,"Loyal Customers (9-10Y)"
)</f>
        <v>Growing Customers (3-5Y)</v>
      </c>
    </row>
    <row r="3871" spans="1:18" x14ac:dyDescent="0.35">
      <c r="A3871">
        <v>15674929</v>
      </c>
      <c r="B3871" t="s">
        <v>557</v>
      </c>
      <c r="C3871" t="s">
        <v>17</v>
      </c>
      <c r="D3871" t="s">
        <v>18</v>
      </c>
      <c r="E3871">
        <v>31</v>
      </c>
      <c r="F3871" t="s">
        <v>19</v>
      </c>
      <c r="G3871">
        <v>7</v>
      </c>
      <c r="H3871" s="4">
        <v>0</v>
      </c>
      <c r="I3871" t="s">
        <v>24</v>
      </c>
      <c r="J3871">
        <v>2</v>
      </c>
      <c r="K3871">
        <v>512</v>
      </c>
      <c r="L3871" t="s">
        <v>31</v>
      </c>
      <c r="M3871" t="s">
        <v>27</v>
      </c>
      <c r="N3871" t="s">
        <v>32</v>
      </c>
      <c r="O3871" s="4">
        <v>49326.07</v>
      </c>
      <c r="P3871" t="s">
        <v>28</v>
      </c>
      <c r="Q3871" t="str" cm="1">
        <f t="array" ref="Q3871">_xlfn.IFS(
O3871&lt;50000,"Low Salary (&lt;$50K)",
O3871&lt;90000,"Lower Middle ($50K-$90K)",
O3871&lt;130000,"Middle ($90K-$130K)",
O3871&lt;170000,"Upper Middle ($130K-$170K)",
O3871&gt;=170000,"High Salary (&gt;$170K)"
)</f>
        <v>Low Salary (&lt;$50K)</v>
      </c>
      <c r="R3871" t="str" cm="1">
        <f t="array" ref="R3871">_xlfn.IFS(
G3871&lt;=2,"New Customers (0-2Y)",
G3871&lt;=5,"Growing Customers (3-5Y)",
G3871&lt;=8,"Established Customers (6-8Y)",
G3871&lt;=10,"Loyal Customers (9-10Y)"
)</f>
        <v>Established Customers (6-8Y)</v>
      </c>
    </row>
    <row r="3872" spans="1:18" x14ac:dyDescent="0.35">
      <c r="A3872">
        <v>15746341</v>
      </c>
      <c r="B3872" t="s">
        <v>1791</v>
      </c>
      <c r="C3872" t="s">
        <v>17</v>
      </c>
      <c r="D3872" t="s">
        <v>39</v>
      </c>
      <c r="E3872">
        <v>40</v>
      </c>
      <c r="F3872" t="s">
        <v>19</v>
      </c>
      <c r="G3872">
        <v>8</v>
      </c>
      <c r="H3872" s="4">
        <v>0</v>
      </c>
      <c r="I3872" t="s">
        <v>24</v>
      </c>
      <c r="J3872">
        <v>2</v>
      </c>
      <c r="K3872">
        <v>630</v>
      </c>
      <c r="L3872" t="s">
        <v>20</v>
      </c>
      <c r="M3872" t="s">
        <v>21</v>
      </c>
      <c r="N3872" t="s">
        <v>22</v>
      </c>
      <c r="O3872" s="4">
        <v>42495.81</v>
      </c>
      <c r="P3872" t="s">
        <v>28</v>
      </c>
      <c r="Q3872" t="str" cm="1">
        <f t="array" ref="Q3872">_xlfn.IFS(
O3872&lt;50000,"Low Salary (&lt;$50K)",
O3872&lt;90000,"Lower Middle ($50K-$90K)",
O3872&lt;130000,"Middle ($90K-$130K)",
O3872&lt;170000,"Upper Middle ($130K-$170K)",
O3872&gt;=170000,"High Salary (&gt;$170K)"
)</f>
        <v>Low Salary (&lt;$50K)</v>
      </c>
      <c r="R3872" t="str" cm="1">
        <f t="array" ref="R3872">_xlfn.IFS(
G3872&lt;=2,"New Customers (0-2Y)",
G3872&lt;=5,"Growing Customers (3-5Y)",
G3872&lt;=8,"Established Customers (6-8Y)",
G3872&lt;=10,"Loyal Customers (9-10Y)"
)</f>
        <v>Established Customers (6-8Y)</v>
      </c>
    </row>
    <row r="3873" spans="1:18" x14ac:dyDescent="0.35">
      <c r="A3873">
        <v>15662091</v>
      </c>
      <c r="B3873" t="s">
        <v>1690</v>
      </c>
      <c r="C3873" t="s">
        <v>26</v>
      </c>
      <c r="D3873" t="s">
        <v>39</v>
      </c>
      <c r="E3873">
        <v>21</v>
      </c>
      <c r="F3873" t="s">
        <v>43</v>
      </c>
      <c r="G3873">
        <v>7</v>
      </c>
      <c r="H3873" s="4">
        <v>116099.82</v>
      </c>
      <c r="I3873" t="s">
        <v>33</v>
      </c>
      <c r="J3873">
        <v>1</v>
      </c>
      <c r="K3873">
        <v>570</v>
      </c>
      <c r="L3873" t="s">
        <v>31</v>
      </c>
      <c r="M3873" t="s">
        <v>21</v>
      </c>
      <c r="N3873" t="s">
        <v>22</v>
      </c>
      <c r="O3873" s="4">
        <v>148087.62</v>
      </c>
      <c r="P3873" t="s">
        <v>28</v>
      </c>
      <c r="Q3873" t="str" cm="1">
        <f t="array" ref="Q3873">_xlfn.IFS(
O3873&lt;50000,"Low Salary (&lt;$50K)",
O3873&lt;90000,"Lower Middle ($50K-$90K)",
O3873&lt;130000,"Middle ($90K-$130K)",
O3873&lt;170000,"Upper Middle ($130K-$170K)",
O3873&gt;=170000,"High Salary (&gt;$170K)"
)</f>
        <v>Upper Middle ($130K-$170K)</v>
      </c>
      <c r="R3873" t="str" cm="1">
        <f t="array" ref="R3873">_xlfn.IFS(
G3873&lt;=2,"New Customers (0-2Y)",
G3873&lt;=5,"Growing Customers (3-5Y)",
G3873&lt;=8,"Established Customers (6-8Y)",
G3873&lt;=10,"Loyal Customers (9-10Y)"
)</f>
        <v>Established Customers (6-8Y)</v>
      </c>
    </row>
    <row r="3874" spans="1:18" x14ac:dyDescent="0.35">
      <c r="A3874">
        <v>15620123</v>
      </c>
      <c r="B3874" t="s">
        <v>1343</v>
      </c>
      <c r="C3874" t="s">
        <v>17</v>
      </c>
      <c r="D3874" t="s">
        <v>39</v>
      </c>
      <c r="E3874">
        <v>39</v>
      </c>
      <c r="F3874" t="s">
        <v>19</v>
      </c>
      <c r="G3874">
        <v>6</v>
      </c>
      <c r="H3874" s="4">
        <v>111169.91</v>
      </c>
      <c r="I3874" t="s">
        <v>33</v>
      </c>
      <c r="J3874">
        <v>1</v>
      </c>
      <c r="K3874">
        <v>605</v>
      </c>
      <c r="L3874" t="s">
        <v>20</v>
      </c>
      <c r="M3874" t="s">
        <v>27</v>
      </c>
      <c r="N3874" t="s">
        <v>32</v>
      </c>
      <c r="O3874" s="4">
        <v>9641.4</v>
      </c>
      <c r="P3874" t="s">
        <v>28</v>
      </c>
      <c r="Q3874" t="str" cm="1">
        <f t="array" ref="Q3874">_xlfn.IFS(
O3874&lt;50000,"Low Salary (&lt;$50K)",
O3874&lt;90000,"Lower Middle ($50K-$90K)",
O3874&lt;130000,"Middle ($90K-$130K)",
O3874&lt;170000,"Upper Middle ($130K-$170K)",
O3874&gt;=170000,"High Salary (&gt;$170K)"
)</f>
        <v>Low Salary (&lt;$50K)</v>
      </c>
      <c r="R3874" t="str" cm="1">
        <f t="array" ref="R3874">_xlfn.IFS(
G3874&lt;=2,"New Customers (0-2Y)",
G3874&lt;=5,"Growing Customers (3-5Y)",
G3874&lt;=8,"Established Customers (6-8Y)",
G3874&lt;=10,"Loyal Customers (9-10Y)"
)</f>
        <v>Established Customers (6-8Y)</v>
      </c>
    </row>
    <row r="3875" spans="1:18" x14ac:dyDescent="0.35">
      <c r="A3875">
        <v>15616240</v>
      </c>
      <c r="B3875" t="s">
        <v>741</v>
      </c>
      <c r="C3875" t="s">
        <v>26</v>
      </c>
      <c r="D3875" t="s">
        <v>39</v>
      </c>
      <c r="E3875">
        <v>37</v>
      </c>
      <c r="F3875" t="s">
        <v>19</v>
      </c>
      <c r="G3875">
        <v>4</v>
      </c>
      <c r="H3875" s="4">
        <v>0</v>
      </c>
      <c r="I3875" t="s">
        <v>24</v>
      </c>
      <c r="J3875">
        <v>2</v>
      </c>
      <c r="K3875">
        <v>530</v>
      </c>
      <c r="L3875" t="s">
        <v>31</v>
      </c>
      <c r="M3875" t="s">
        <v>21</v>
      </c>
      <c r="N3875" t="s">
        <v>22</v>
      </c>
      <c r="O3875" s="4">
        <v>164844.37</v>
      </c>
      <c r="P3875" t="s">
        <v>28</v>
      </c>
      <c r="Q3875" t="str" cm="1">
        <f t="array" ref="Q3875">_xlfn.IFS(
O3875&lt;50000,"Low Salary (&lt;$50K)",
O3875&lt;90000,"Lower Middle ($50K-$90K)",
O3875&lt;130000,"Middle ($90K-$130K)",
O3875&lt;170000,"Upper Middle ($130K-$170K)",
O3875&gt;=170000,"High Salary (&gt;$170K)"
)</f>
        <v>Upper Middle ($130K-$170K)</v>
      </c>
      <c r="R3875" t="str" cm="1">
        <f t="array" ref="R3875">_xlfn.IFS(
G3875&lt;=2,"New Customers (0-2Y)",
G3875&lt;=5,"Growing Customers (3-5Y)",
G3875&lt;=8,"Established Customers (6-8Y)",
G3875&lt;=10,"Loyal Customers (9-10Y)"
)</f>
        <v>Growing Customers (3-5Y)</v>
      </c>
    </row>
    <row r="3876" spans="1:18" x14ac:dyDescent="0.35">
      <c r="A3876">
        <v>15624186</v>
      </c>
      <c r="B3876" t="s">
        <v>696</v>
      </c>
      <c r="C3876" t="s">
        <v>42</v>
      </c>
      <c r="D3876" t="s">
        <v>18</v>
      </c>
      <c r="E3876">
        <v>25</v>
      </c>
      <c r="F3876" t="s">
        <v>43</v>
      </c>
      <c r="G3876">
        <v>5</v>
      </c>
      <c r="H3876" s="4">
        <v>123616.43</v>
      </c>
      <c r="I3876" t="s">
        <v>33</v>
      </c>
      <c r="J3876">
        <v>1</v>
      </c>
      <c r="K3876">
        <v>813</v>
      </c>
      <c r="L3876" t="s">
        <v>37</v>
      </c>
      <c r="M3876" t="s">
        <v>27</v>
      </c>
      <c r="N3876" t="s">
        <v>22</v>
      </c>
      <c r="O3876" s="4">
        <v>132959.32999999999</v>
      </c>
      <c r="P3876" t="s">
        <v>28</v>
      </c>
      <c r="Q3876" t="str" cm="1">
        <f t="array" ref="Q3876">_xlfn.IFS(
O3876&lt;50000,"Low Salary (&lt;$50K)",
O3876&lt;90000,"Lower Middle ($50K-$90K)",
O3876&lt;130000,"Middle ($90K-$130K)",
O3876&lt;170000,"Upper Middle ($130K-$170K)",
O3876&gt;=170000,"High Salary (&gt;$170K)"
)</f>
        <v>Upper Middle ($130K-$170K)</v>
      </c>
      <c r="R3876" t="str" cm="1">
        <f t="array" ref="R3876">_xlfn.IFS(
G3876&lt;=2,"New Customers (0-2Y)",
G3876&lt;=5,"Growing Customers (3-5Y)",
G3876&lt;=8,"Established Customers (6-8Y)",
G3876&lt;=10,"Loyal Customers (9-10Y)"
)</f>
        <v>Growing Customers (3-5Y)</v>
      </c>
    </row>
    <row r="3877" spans="1:18" x14ac:dyDescent="0.35">
      <c r="A3877">
        <v>15605036</v>
      </c>
      <c r="B3877" t="s">
        <v>105</v>
      </c>
      <c r="C3877" t="s">
        <v>26</v>
      </c>
      <c r="D3877" t="s">
        <v>18</v>
      </c>
      <c r="E3877">
        <v>37</v>
      </c>
      <c r="F3877" t="s">
        <v>19</v>
      </c>
      <c r="G3877">
        <v>9</v>
      </c>
      <c r="H3877" s="4">
        <v>155619.57999999999</v>
      </c>
      <c r="I3877" t="s">
        <v>33</v>
      </c>
      <c r="J3877">
        <v>1</v>
      </c>
      <c r="K3877">
        <v>704</v>
      </c>
      <c r="L3877" t="s">
        <v>35</v>
      </c>
      <c r="M3877" t="s">
        <v>21</v>
      </c>
      <c r="N3877" t="s">
        <v>22</v>
      </c>
      <c r="O3877" s="4">
        <v>135088.57999999999</v>
      </c>
      <c r="P3877" t="s">
        <v>28</v>
      </c>
      <c r="Q3877" t="str" cm="1">
        <f t="array" ref="Q3877">_xlfn.IFS(
O3877&lt;50000,"Low Salary (&lt;$50K)",
O3877&lt;90000,"Lower Middle ($50K-$90K)",
O3877&lt;130000,"Middle ($90K-$130K)",
O3877&lt;170000,"Upper Middle ($130K-$170K)",
O3877&gt;=170000,"High Salary (&gt;$170K)"
)</f>
        <v>Upper Middle ($130K-$170K)</v>
      </c>
      <c r="R3877" t="str" cm="1">
        <f t="array" ref="R3877">_xlfn.IFS(
G3877&lt;=2,"New Customers (0-2Y)",
G3877&lt;=5,"Growing Customers (3-5Y)",
G3877&lt;=8,"Established Customers (6-8Y)",
G3877&lt;=10,"Loyal Customers (9-10Y)"
)</f>
        <v>Loyal Customers (9-10Y)</v>
      </c>
    </row>
    <row r="3878" spans="1:18" x14ac:dyDescent="0.35">
      <c r="A3878">
        <v>15805151</v>
      </c>
      <c r="B3878" t="s">
        <v>225</v>
      </c>
      <c r="C3878" t="s">
        <v>42</v>
      </c>
      <c r="D3878" t="s">
        <v>39</v>
      </c>
      <c r="E3878">
        <v>31</v>
      </c>
      <c r="F3878" t="s">
        <v>19</v>
      </c>
      <c r="G3878">
        <v>2</v>
      </c>
      <c r="H3878" s="4">
        <v>89558.39</v>
      </c>
      <c r="I3878" t="s">
        <v>29</v>
      </c>
      <c r="J3878">
        <v>2</v>
      </c>
      <c r="K3878">
        <v>565</v>
      </c>
      <c r="L3878" t="s">
        <v>31</v>
      </c>
      <c r="M3878" t="s">
        <v>21</v>
      </c>
      <c r="N3878" t="s">
        <v>22</v>
      </c>
      <c r="O3878" s="4">
        <v>4441.54</v>
      </c>
      <c r="P3878" t="s">
        <v>28</v>
      </c>
      <c r="Q3878" t="str" cm="1">
        <f t="array" ref="Q3878">_xlfn.IFS(
O3878&lt;50000,"Low Salary (&lt;$50K)",
O3878&lt;90000,"Lower Middle ($50K-$90K)",
O3878&lt;130000,"Middle ($90K-$130K)",
O3878&lt;170000,"Upper Middle ($130K-$170K)",
O3878&gt;=170000,"High Salary (&gt;$170K)"
)</f>
        <v>Low Salary (&lt;$50K)</v>
      </c>
      <c r="R3878" t="str" cm="1">
        <f t="array" ref="R3878">_xlfn.IFS(
G3878&lt;=2,"New Customers (0-2Y)",
G3878&lt;=5,"Growing Customers (3-5Y)",
G3878&lt;=8,"Established Customers (6-8Y)",
G3878&lt;=10,"Loyal Customers (9-10Y)"
)</f>
        <v>New Customers (0-2Y)</v>
      </c>
    </row>
    <row r="3879" spans="1:18" x14ac:dyDescent="0.35">
      <c r="A3879">
        <v>15753847</v>
      </c>
      <c r="B3879" t="s">
        <v>196</v>
      </c>
      <c r="C3879" t="s">
        <v>26</v>
      </c>
      <c r="D3879" t="s">
        <v>39</v>
      </c>
      <c r="E3879">
        <v>45</v>
      </c>
      <c r="F3879" t="s">
        <v>19</v>
      </c>
      <c r="G3879">
        <v>4</v>
      </c>
      <c r="H3879" s="4">
        <v>0</v>
      </c>
      <c r="I3879" t="s">
        <v>24</v>
      </c>
      <c r="J3879">
        <v>1</v>
      </c>
      <c r="K3879">
        <v>645</v>
      </c>
      <c r="L3879" t="s">
        <v>20</v>
      </c>
      <c r="M3879" t="s">
        <v>27</v>
      </c>
      <c r="N3879" t="s">
        <v>22</v>
      </c>
      <c r="O3879" s="4">
        <v>174916.85</v>
      </c>
      <c r="P3879" t="s">
        <v>23</v>
      </c>
      <c r="Q3879" t="str" cm="1">
        <f t="array" ref="Q3879">_xlfn.IFS(
O3879&lt;50000,"Low Salary (&lt;$50K)",
O3879&lt;90000,"Lower Middle ($50K-$90K)",
O3879&lt;130000,"Middle ($90K-$130K)",
O3879&lt;170000,"Upper Middle ($130K-$170K)",
O3879&gt;=170000,"High Salary (&gt;$170K)"
)</f>
        <v>High Salary (&gt;$170K)</v>
      </c>
      <c r="R3879" t="str" cm="1">
        <f t="array" ref="R3879">_xlfn.IFS(
G3879&lt;=2,"New Customers (0-2Y)",
G3879&lt;=5,"Growing Customers (3-5Y)",
G3879&lt;=8,"Established Customers (6-8Y)",
G3879&lt;=10,"Loyal Customers (9-10Y)"
)</f>
        <v>Growing Customers (3-5Y)</v>
      </c>
    </row>
    <row r="3880" spans="1:18" x14ac:dyDescent="0.35">
      <c r="A3880">
        <v>15653222</v>
      </c>
      <c r="B3880" t="s">
        <v>870</v>
      </c>
      <c r="C3880" t="s">
        <v>42</v>
      </c>
      <c r="D3880" t="s">
        <v>18</v>
      </c>
      <c r="E3880">
        <v>32</v>
      </c>
      <c r="F3880" t="s">
        <v>19</v>
      </c>
      <c r="G3880">
        <v>6</v>
      </c>
      <c r="H3880" s="4">
        <v>131938.92000000001</v>
      </c>
      <c r="I3880" t="s">
        <v>33</v>
      </c>
      <c r="J3880">
        <v>2</v>
      </c>
      <c r="K3880">
        <v>526</v>
      </c>
      <c r="L3880" t="s">
        <v>31</v>
      </c>
      <c r="M3880" t="s">
        <v>21</v>
      </c>
      <c r="N3880" t="s">
        <v>22</v>
      </c>
      <c r="O3880" s="4">
        <v>1795.93</v>
      </c>
      <c r="P3880" t="s">
        <v>28</v>
      </c>
      <c r="Q3880" t="str" cm="1">
        <f t="array" ref="Q3880">_xlfn.IFS(
O3880&lt;50000,"Low Salary (&lt;$50K)",
O3880&lt;90000,"Lower Middle ($50K-$90K)",
O3880&lt;130000,"Middle ($90K-$130K)",
O3880&lt;170000,"Upper Middle ($130K-$170K)",
O3880&gt;=170000,"High Salary (&gt;$170K)"
)</f>
        <v>Low Salary (&lt;$50K)</v>
      </c>
      <c r="R3880" t="str" cm="1">
        <f t="array" ref="R3880">_xlfn.IFS(
G3880&lt;=2,"New Customers (0-2Y)",
G3880&lt;=5,"Growing Customers (3-5Y)",
G3880&lt;=8,"Established Customers (6-8Y)",
G3880&lt;=10,"Loyal Customers (9-10Y)"
)</f>
        <v>Established Customers (6-8Y)</v>
      </c>
    </row>
    <row r="3881" spans="1:18" x14ac:dyDescent="0.35">
      <c r="A3881">
        <v>15757541</v>
      </c>
      <c r="B3881" t="s">
        <v>1792</v>
      </c>
      <c r="C3881" t="s">
        <v>17</v>
      </c>
      <c r="D3881" t="s">
        <v>18</v>
      </c>
      <c r="E3881">
        <v>33</v>
      </c>
      <c r="F3881" t="s">
        <v>19</v>
      </c>
      <c r="G3881">
        <v>9</v>
      </c>
      <c r="H3881" s="4">
        <v>151772.63</v>
      </c>
      <c r="I3881" t="s">
        <v>33</v>
      </c>
      <c r="J3881">
        <v>2</v>
      </c>
      <c r="K3881">
        <v>778</v>
      </c>
      <c r="L3881" t="s">
        <v>35</v>
      </c>
      <c r="M3881" t="s">
        <v>27</v>
      </c>
      <c r="N3881" t="s">
        <v>32</v>
      </c>
      <c r="O3881" s="4">
        <v>180249.94</v>
      </c>
      <c r="P3881" t="s">
        <v>23</v>
      </c>
      <c r="Q3881" t="str" cm="1">
        <f t="array" ref="Q3881">_xlfn.IFS(
O3881&lt;50000,"Low Salary (&lt;$50K)",
O3881&lt;90000,"Lower Middle ($50K-$90K)",
O3881&lt;130000,"Middle ($90K-$130K)",
O3881&lt;170000,"Upper Middle ($130K-$170K)",
O3881&gt;=170000,"High Salary (&gt;$170K)"
)</f>
        <v>High Salary (&gt;$170K)</v>
      </c>
      <c r="R3881" t="str" cm="1">
        <f t="array" ref="R3881">_xlfn.IFS(
G3881&lt;=2,"New Customers (0-2Y)",
G3881&lt;=5,"Growing Customers (3-5Y)",
G3881&lt;=8,"Established Customers (6-8Y)",
G3881&lt;=10,"Loyal Customers (9-10Y)"
)</f>
        <v>Loyal Customers (9-10Y)</v>
      </c>
    </row>
    <row r="3882" spans="1:18" x14ac:dyDescent="0.35">
      <c r="A3882">
        <v>15726945</v>
      </c>
      <c r="B3882" t="s">
        <v>1793</v>
      </c>
      <c r="C3882" t="s">
        <v>17</v>
      </c>
      <c r="D3882" t="s">
        <v>18</v>
      </c>
      <c r="E3882">
        <v>72</v>
      </c>
      <c r="F3882" t="s">
        <v>2967</v>
      </c>
      <c r="G3882">
        <v>8</v>
      </c>
      <c r="H3882" s="4">
        <v>0</v>
      </c>
      <c r="I3882" t="s">
        <v>24</v>
      </c>
      <c r="J3882">
        <v>2</v>
      </c>
      <c r="K3882">
        <v>677</v>
      </c>
      <c r="L3882" t="s">
        <v>35</v>
      </c>
      <c r="M3882" t="s">
        <v>21</v>
      </c>
      <c r="N3882" t="s">
        <v>22</v>
      </c>
      <c r="O3882" s="4">
        <v>153604.44</v>
      </c>
      <c r="P3882" t="s">
        <v>28</v>
      </c>
      <c r="Q3882" t="str" cm="1">
        <f t="array" ref="Q3882">_xlfn.IFS(
O3882&lt;50000,"Low Salary (&lt;$50K)",
O3882&lt;90000,"Lower Middle ($50K-$90K)",
O3882&lt;130000,"Middle ($90K-$130K)",
O3882&lt;170000,"Upper Middle ($130K-$170K)",
O3882&gt;=170000,"High Salary (&gt;$170K)"
)</f>
        <v>Upper Middle ($130K-$170K)</v>
      </c>
      <c r="R3882" t="str" cm="1">
        <f t="array" ref="R3882">_xlfn.IFS(
G3882&lt;=2,"New Customers (0-2Y)",
G3882&lt;=5,"Growing Customers (3-5Y)",
G3882&lt;=8,"Established Customers (6-8Y)",
G3882&lt;=10,"Loyal Customers (9-10Y)"
)</f>
        <v>Established Customers (6-8Y)</v>
      </c>
    </row>
    <row r="3883" spans="1:18" x14ac:dyDescent="0.35">
      <c r="A3883">
        <v>15794276</v>
      </c>
      <c r="B3883" t="s">
        <v>596</v>
      </c>
      <c r="C3883" t="s">
        <v>17</v>
      </c>
      <c r="D3883" t="s">
        <v>18</v>
      </c>
      <c r="E3883">
        <v>64</v>
      </c>
      <c r="F3883" t="s">
        <v>2967</v>
      </c>
      <c r="G3883">
        <v>3</v>
      </c>
      <c r="H3883" s="4">
        <v>0</v>
      </c>
      <c r="I3883" t="s">
        <v>24</v>
      </c>
      <c r="J3883">
        <v>1</v>
      </c>
      <c r="K3883">
        <v>588</v>
      </c>
      <c r="L3883" t="s">
        <v>31</v>
      </c>
      <c r="M3883" t="s">
        <v>21</v>
      </c>
      <c r="N3883" t="s">
        <v>22</v>
      </c>
      <c r="O3883" s="4">
        <v>189703.65</v>
      </c>
      <c r="P3883" t="s">
        <v>28</v>
      </c>
      <c r="Q3883" t="str" cm="1">
        <f t="array" ref="Q3883">_xlfn.IFS(
O3883&lt;50000,"Low Salary (&lt;$50K)",
O3883&lt;90000,"Lower Middle ($50K-$90K)",
O3883&lt;130000,"Middle ($90K-$130K)",
O3883&lt;170000,"Upper Middle ($130K-$170K)",
O3883&gt;=170000,"High Salary (&gt;$170K)"
)</f>
        <v>High Salary (&gt;$170K)</v>
      </c>
      <c r="R3883" t="str" cm="1">
        <f t="array" ref="R3883">_xlfn.IFS(
G3883&lt;=2,"New Customers (0-2Y)",
G3883&lt;=5,"Growing Customers (3-5Y)",
G3883&lt;=8,"Established Customers (6-8Y)",
G3883&lt;=10,"Loyal Customers (9-10Y)"
)</f>
        <v>Growing Customers (3-5Y)</v>
      </c>
    </row>
    <row r="3884" spans="1:18" x14ac:dyDescent="0.35">
      <c r="A3884">
        <v>15568328</v>
      </c>
      <c r="B3884" t="s">
        <v>368</v>
      </c>
      <c r="C3884" t="s">
        <v>17</v>
      </c>
      <c r="D3884" t="s">
        <v>18</v>
      </c>
      <c r="E3884">
        <v>22</v>
      </c>
      <c r="F3884" t="s">
        <v>43</v>
      </c>
      <c r="G3884">
        <v>6</v>
      </c>
      <c r="H3884" s="4">
        <v>0</v>
      </c>
      <c r="I3884" t="s">
        <v>24</v>
      </c>
      <c r="J3884">
        <v>2</v>
      </c>
      <c r="K3884">
        <v>488</v>
      </c>
      <c r="L3884" t="s">
        <v>44</v>
      </c>
      <c r="M3884" t="s">
        <v>21</v>
      </c>
      <c r="N3884" t="s">
        <v>22</v>
      </c>
      <c r="O3884" s="4">
        <v>66393.89</v>
      </c>
      <c r="P3884" t="s">
        <v>28</v>
      </c>
      <c r="Q3884" t="str" cm="1">
        <f t="array" ref="Q3884">_xlfn.IFS(
O3884&lt;50000,"Low Salary (&lt;$50K)",
O3884&lt;90000,"Lower Middle ($50K-$90K)",
O3884&lt;130000,"Middle ($90K-$130K)",
O3884&lt;170000,"Upper Middle ($130K-$170K)",
O3884&gt;=170000,"High Salary (&gt;$170K)"
)</f>
        <v>Lower Middle ($50K-$90K)</v>
      </c>
      <c r="R3884" t="str" cm="1">
        <f t="array" ref="R3884">_xlfn.IFS(
G3884&lt;=2,"New Customers (0-2Y)",
G3884&lt;=5,"Growing Customers (3-5Y)",
G3884&lt;=8,"Established Customers (6-8Y)",
G3884&lt;=10,"Loyal Customers (9-10Y)"
)</f>
        <v>Established Customers (6-8Y)</v>
      </c>
    </row>
    <row r="3885" spans="1:18" x14ac:dyDescent="0.35">
      <c r="A3885">
        <v>15604355</v>
      </c>
      <c r="B3885" t="s">
        <v>1794</v>
      </c>
      <c r="C3885" t="s">
        <v>17</v>
      </c>
      <c r="D3885" t="s">
        <v>39</v>
      </c>
      <c r="E3885">
        <v>39</v>
      </c>
      <c r="F3885" t="s">
        <v>19</v>
      </c>
      <c r="G3885">
        <v>1</v>
      </c>
      <c r="H3885" s="4">
        <v>97700.02</v>
      </c>
      <c r="I3885" t="s">
        <v>29</v>
      </c>
      <c r="J3885">
        <v>1</v>
      </c>
      <c r="K3885">
        <v>519</v>
      </c>
      <c r="L3885" t="s">
        <v>31</v>
      </c>
      <c r="M3885" t="s">
        <v>21</v>
      </c>
      <c r="N3885" t="s">
        <v>22</v>
      </c>
      <c r="O3885" s="4">
        <v>30709.03</v>
      </c>
      <c r="P3885" t="s">
        <v>28</v>
      </c>
      <c r="Q3885" t="str" cm="1">
        <f t="array" ref="Q3885">_xlfn.IFS(
O3885&lt;50000,"Low Salary (&lt;$50K)",
O3885&lt;90000,"Lower Middle ($50K-$90K)",
O3885&lt;130000,"Middle ($90K-$130K)",
O3885&lt;170000,"Upper Middle ($130K-$170K)",
O3885&gt;=170000,"High Salary (&gt;$170K)"
)</f>
        <v>Low Salary (&lt;$50K)</v>
      </c>
      <c r="R3885" t="str" cm="1">
        <f t="array" ref="R3885">_xlfn.IFS(
G3885&lt;=2,"New Customers (0-2Y)",
G3885&lt;=5,"Growing Customers (3-5Y)",
G3885&lt;=8,"Established Customers (6-8Y)",
G3885&lt;=10,"Loyal Customers (9-10Y)"
)</f>
        <v>New Customers (0-2Y)</v>
      </c>
    </row>
    <row r="3886" spans="1:18" x14ac:dyDescent="0.35">
      <c r="A3886">
        <v>15735788</v>
      </c>
      <c r="B3886" t="s">
        <v>1147</v>
      </c>
      <c r="C3886" t="s">
        <v>17</v>
      </c>
      <c r="D3886" t="s">
        <v>39</v>
      </c>
      <c r="E3886">
        <v>31</v>
      </c>
      <c r="F3886" t="s">
        <v>19</v>
      </c>
      <c r="G3886">
        <v>6</v>
      </c>
      <c r="H3886" s="4">
        <v>0</v>
      </c>
      <c r="I3886" t="s">
        <v>24</v>
      </c>
      <c r="J3886">
        <v>2</v>
      </c>
      <c r="K3886">
        <v>709</v>
      </c>
      <c r="L3886" t="s">
        <v>35</v>
      </c>
      <c r="M3886" t="s">
        <v>21</v>
      </c>
      <c r="N3886" t="s">
        <v>22</v>
      </c>
      <c r="O3886" s="4">
        <v>71009.84</v>
      </c>
      <c r="P3886" t="s">
        <v>28</v>
      </c>
      <c r="Q3886" t="str" cm="1">
        <f t="array" ref="Q3886">_xlfn.IFS(
O3886&lt;50000,"Low Salary (&lt;$50K)",
O3886&lt;90000,"Lower Middle ($50K-$90K)",
O3886&lt;130000,"Middle ($90K-$130K)",
O3886&lt;170000,"Upper Middle ($130K-$170K)",
O3886&gt;=170000,"High Salary (&gt;$170K)"
)</f>
        <v>Lower Middle ($50K-$90K)</v>
      </c>
      <c r="R3886" t="str" cm="1">
        <f t="array" ref="R3886">_xlfn.IFS(
G3886&lt;=2,"New Customers (0-2Y)",
G3886&lt;=5,"Growing Customers (3-5Y)",
G3886&lt;=8,"Established Customers (6-8Y)",
G3886&lt;=10,"Loyal Customers (9-10Y)"
)</f>
        <v>Established Customers (6-8Y)</v>
      </c>
    </row>
    <row r="3887" spans="1:18" x14ac:dyDescent="0.35">
      <c r="A3887">
        <v>15618255</v>
      </c>
      <c r="B3887" t="s">
        <v>942</v>
      </c>
      <c r="C3887" t="s">
        <v>42</v>
      </c>
      <c r="D3887" t="s">
        <v>18</v>
      </c>
      <c r="E3887">
        <v>56</v>
      </c>
      <c r="F3887" t="s">
        <v>19</v>
      </c>
      <c r="G3887">
        <v>6</v>
      </c>
      <c r="H3887" s="4">
        <v>103244.86</v>
      </c>
      <c r="I3887" t="s">
        <v>33</v>
      </c>
      <c r="J3887">
        <v>2</v>
      </c>
      <c r="K3887">
        <v>642</v>
      </c>
      <c r="L3887" t="s">
        <v>20</v>
      </c>
      <c r="M3887" t="s">
        <v>21</v>
      </c>
      <c r="N3887" t="s">
        <v>32</v>
      </c>
      <c r="O3887" s="4">
        <v>143049.72</v>
      </c>
      <c r="P3887" t="s">
        <v>23</v>
      </c>
      <c r="Q3887" t="str" cm="1">
        <f t="array" ref="Q3887">_xlfn.IFS(
O3887&lt;50000,"Low Salary (&lt;$50K)",
O3887&lt;90000,"Lower Middle ($50K-$90K)",
O3887&lt;130000,"Middle ($90K-$130K)",
O3887&lt;170000,"Upper Middle ($130K-$170K)",
O3887&gt;=170000,"High Salary (&gt;$170K)"
)</f>
        <v>Upper Middle ($130K-$170K)</v>
      </c>
      <c r="R3887" t="str" cm="1">
        <f t="array" ref="R3887">_xlfn.IFS(
G3887&lt;=2,"New Customers (0-2Y)",
G3887&lt;=5,"Growing Customers (3-5Y)",
G3887&lt;=8,"Established Customers (6-8Y)",
G3887&lt;=10,"Loyal Customers (9-10Y)"
)</f>
        <v>Established Customers (6-8Y)</v>
      </c>
    </row>
    <row r="3888" spans="1:18" x14ac:dyDescent="0.35">
      <c r="A3888">
        <v>15720941</v>
      </c>
      <c r="B3888" t="s">
        <v>170</v>
      </c>
      <c r="C3888" t="s">
        <v>42</v>
      </c>
      <c r="D3888" t="s">
        <v>39</v>
      </c>
      <c r="E3888">
        <v>34</v>
      </c>
      <c r="F3888" t="s">
        <v>19</v>
      </c>
      <c r="G3888">
        <v>8</v>
      </c>
      <c r="H3888" s="4">
        <v>147833.29999999999</v>
      </c>
      <c r="I3888" t="s">
        <v>33</v>
      </c>
      <c r="J3888">
        <v>2</v>
      </c>
      <c r="K3888">
        <v>710</v>
      </c>
      <c r="L3888" t="s">
        <v>35</v>
      </c>
      <c r="M3888" t="s">
        <v>27</v>
      </c>
      <c r="N3888" t="s">
        <v>22</v>
      </c>
      <c r="O3888" s="4">
        <v>1561.58</v>
      </c>
      <c r="P3888" t="s">
        <v>28</v>
      </c>
      <c r="Q3888" t="str" cm="1">
        <f t="array" ref="Q3888">_xlfn.IFS(
O3888&lt;50000,"Low Salary (&lt;$50K)",
O3888&lt;90000,"Lower Middle ($50K-$90K)",
O3888&lt;130000,"Middle ($90K-$130K)",
O3888&lt;170000,"Upper Middle ($130K-$170K)",
O3888&gt;=170000,"High Salary (&gt;$170K)"
)</f>
        <v>Low Salary (&lt;$50K)</v>
      </c>
      <c r="R3888" t="str" cm="1">
        <f t="array" ref="R3888">_xlfn.IFS(
G3888&lt;=2,"New Customers (0-2Y)",
G3888&lt;=5,"Growing Customers (3-5Y)",
G3888&lt;=8,"Established Customers (6-8Y)",
G3888&lt;=10,"Loyal Customers (9-10Y)"
)</f>
        <v>Established Customers (6-8Y)</v>
      </c>
    </row>
    <row r="3889" spans="1:18" x14ac:dyDescent="0.35">
      <c r="A3889">
        <v>15769110</v>
      </c>
      <c r="B3889" t="s">
        <v>1795</v>
      </c>
      <c r="C3889" t="s">
        <v>17</v>
      </c>
      <c r="D3889" t="s">
        <v>18</v>
      </c>
      <c r="E3889">
        <v>46</v>
      </c>
      <c r="F3889" t="s">
        <v>19</v>
      </c>
      <c r="G3889">
        <v>5</v>
      </c>
      <c r="H3889" s="4">
        <v>0</v>
      </c>
      <c r="I3889" t="s">
        <v>24</v>
      </c>
      <c r="J3889">
        <v>2</v>
      </c>
      <c r="K3889">
        <v>653</v>
      </c>
      <c r="L3889" t="s">
        <v>20</v>
      </c>
      <c r="M3889" t="s">
        <v>21</v>
      </c>
      <c r="N3889" t="s">
        <v>32</v>
      </c>
      <c r="O3889" s="4">
        <v>49707.85</v>
      </c>
      <c r="P3889" t="s">
        <v>28</v>
      </c>
      <c r="Q3889" t="str" cm="1">
        <f t="array" ref="Q3889">_xlfn.IFS(
O3889&lt;50000,"Low Salary (&lt;$50K)",
O3889&lt;90000,"Lower Middle ($50K-$90K)",
O3889&lt;130000,"Middle ($90K-$130K)",
O3889&lt;170000,"Upper Middle ($130K-$170K)",
O3889&gt;=170000,"High Salary (&gt;$170K)"
)</f>
        <v>Low Salary (&lt;$50K)</v>
      </c>
      <c r="R3889" t="str" cm="1">
        <f t="array" ref="R3889">_xlfn.IFS(
G3889&lt;=2,"New Customers (0-2Y)",
G3889&lt;=5,"Growing Customers (3-5Y)",
G3889&lt;=8,"Established Customers (6-8Y)",
G3889&lt;=10,"Loyal Customers (9-10Y)"
)</f>
        <v>Growing Customers (3-5Y)</v>
      </c>
    </row>
    <row r="3890" spans="1:18" x14ac:dyDescent="0.35">
      <c r="A3890">
        <v>15576094</v>
      </c>
      <c r="B3890" t="s">
        <v>717</v>
      </c>
      <c r="C3890" t="s">
        <v>17</v>
      </c>
      <c r="D3890" t="s">
        <v>39</v>
      </c>
      <c r="E3890">
        <v>71</v>
      </c>
      <c r="F3890" t="s">
        <v>2967</v>
      </c>
      <c r="G3890">
        <v>0</v>
      </c>
      <c r="H3890" s="4">
        <v>0</v>
      </c>
      <c r="I3890" t="s">
        <v>24</v>
      </c>
      <c r="J3890">
        <v>2</v>
      </c>
      <c r="K3890">
        <v>743</v>
      </c>
      <c r="L3890" t="s">
        <v>35</v>
      </c>
      <c r="M3890" t="s">
        <v>27</v>
      </c>
      <c r="N3890" t="s">
        <v>22</v>
      </c>
      <c r="O3890" s="4">
        <v>29837.65</v>
      </c>
      <c r="P3890" t="s">
        <v>28</v>
      </c>
      <c r="Q3890" t="str" cm="1">
        <f t="array" ref="Q3890">_xlfn.IFS(
O3890&lt;50000,"Low Salary (&lt;$50K)",
O3890&lt;90000,"Lower Middle ($50K-$90K)",
O3890&lt;130000,"Middle ($90K-$130K)",
O3890&lt;170000,"Upper Middle ($130K-$170K)",
O3890&gt;=170000,"High Salary (&gt;$170K)"
)</f>
        <v>Low Salary (&lt;$50K)</v>
      </c>
      <c r="R3890" t="str" cm="1">
        <f t="array" ref="R3890">_xlfn.IFS(
G3890&lt;=2,"New Customers (0-2Y)",
G3890&lt;=5,"Growing Customers (3-5Y)",
G3890&lt;=8,"Established Customers (6-8Y)",
G3890&lt;=10,"Loyal Customers (9-10Y)"
)</f>
        <v>New Customers (0-2Y)</v>
      </c>
    </row>
    <row r="3891" spans="1:18" x14ac:dyDescent="0.35">
      <c r="A3891">
        <v>15756150</v>
      </c>
      <c r="B3891" t="s">
        <v>667</v>
      </c>
      <c r="C3891" t="s">
        <v>17</v>
      </c>
      <c r="D3891" t="s">
        <v>18</v>
      </c>
      <c r="E3891">
        <v>39</v>
      </c>
      <c r="F3891" t="s">
        <v>19</v>
      </c>
      <c r="G3891">
        <v>2</v>
      </c>
      <c r="H3891" s="4">
        <v>0</v>
      </c>
      <c r="I3891" t="s">
        <v>24</v>
      </c>
      <c r="J3891">
        <v>2</v>
      </c>
      <c r="K3891">
        <v>418</v>
      </c>
      <c r="L3891" t="s">
        <v>44</v>
      </c>
      <c r="M3891" t="s">
        <v>27</v>
      </c>
      <c r="N3891" t="s">
        <v>32</v>
      </c>
      <c r="O3891" s="4">
        <v>9041.7099999999991</v>
      </c>
      <c r="P3891" t="s">
        <v>28</v>
      </c>
      <c r="Q3891" t="str" cm="1">
        <f t="array" ref="Q3891">_xlfn.IFS(
O3891&lt;50000,"Low Salary (&lt;$50K)",
O3891&lt;90000,"Lower Middle ($50K-$90K)",
O3891&lt;130000,"Middle ($90K-$130K)",
O3891&lt;170000,"Upper Middle ($130K-$170K)",
O3891&gt;=170000,"High Salary (&gt;$170K)"
)</f>
        <v>Low Salary (&lt;$50K)</v>
      </c>
      <c r="R3891" t="str" cm="1">
        <f t="array" ref="R3891">_xlfn.IFS(
G3891&lt;=2,"New Customers (0-2Y)",
G3891&lt;=5,"Growing Customers (3-5Y)",
G3891&lt;=8,"Established Customers (6-8Y)",
G3891&lt;=10,"Loyal Customers (9-10Y)"
)</f>
        <v>New Customers (0-2Y)</v>
      </c>
    </row>
    <row r="3892" spans="1:18" x14ac:dyDescent="0.35">
      <c r="A3892">
        <v>15719579</v>
      </c>
      <c r="B3892" t="s">
        <v>260</v>
      </c>
      <c r="C3892" t="s">
        <v>42</v>
      </c>
      <c r="D3892" t="s">
        <v>18</v>
      </c>
      <c r="E3892">
        <v>33</v>
      </c>
      <c r="F3892" t="s">
        <v>19</v>
      </c>
      <c r="G3892">
        <v>9</v>
      </c>
      <c r="H3892" s="4">
        <v>84521.48</v>
      </c>
      <c r="I3892" t="s">
        <v>29</v>
      </c>
      <c r="J3892">
        <v>2</v>
      </c>
      <c r="K3892">
        <v>670</v>
      </c>
      <c r="L3892" t="s">
        <v>35</v>
      </c>
      <c r="M3892" t="s">
        <v>27</v>
      </c>
      <c r="N3892" t="s">
        <v>22</v>
      </c>
      <c r="O3892" s="4">
        <v>198017.05</v>
      </c>
      <c r="P3892" t="s">
        <v>28</v>
      </c>
      <c r="Q3892" t="str" cm="1">
        <f t="array" ref="Q3892">_xlfn.IFS(
O3892&lt;50000,"Low Salary (&lt;$50K)",
O3892&lt;90000,"Lower Middle ($50K-$90K)",
O3892&lt;130000,"Middle ($90K-$130K)",
O3892&lt;170000,"Upper Middle ($130K-$170K)",
O3892&gt;=170000,"High Salary (&gt;$170K)"
)</f>
        <v>High Salary (&gt;$170K)</v>
      </c>
      <c r="R3892" t="str" cm="1">
        <f t="array" ref="R3892">_xlfn.IFS(
G3892&lt;=2,"New Customers (0-2Y)",
G3892&lt;=5,"Growing Customers (3-5Y)",
G3892&lt;=8,"Established Customers (6-8Y)",
G3892&lt;=10,"Loyal Customers (9-10Y)"
)</f>
        <v>Loyal Customers (9-10Y)</v>
      </c>
    </row>
    <row r="3893" spans="1:18" x14ac:dyDescent="0.35">
      <c r="A3893">
        <v>15748854</v>
      </c>
      <c r="B3893" t="s">
        <v>717</v>
      </c>
      <c r="C3893" t="s">
        <v>42</v>
      </c>
      <c r="D3893" t="s">
        <v>18</v>
      </c>
      <c r="E3893">
        <v>28</v>
      </c>
      <c r="F3893" t="s">
        <v>43</v>
      </c>
      <c r="G3893">
        <v>5</v>
      </c>
      <c r="H3893" s="4">
        <v>91938.31</v>
      </c>
      <c r="I3893" t="s">
        <v>29</v>
      </c>
      <c r="J3893">
        <v>1</v>
      </c>
      <c r="K3893">
        <v>723</v>
      </c>
      <c r="L3893" t="s">
        <v>35</v>
      </c>
      <c r="M3893" t="s">
        <v>21</v>
      </c>
      <c r="N3893" t="s">
        <v>32</v>
      </c>
      <c r="O3893" s="4">
        <v>143481.85</v>
      </c>
      <c r="P3893" t="s">
        <v>28</v>
      </c>
      <c r="Q3893" t="str" cm="1">
        <f t="array" ref="Q3893">_xlfn.IFS(
O3893&lt;50000,"Low Salary (&lt;$50K)",
O3893&lt;90000,"Lower Middle ($50K-$90K)",
O3893&lt;130000,"Middle ($90K-$130K)",
O3893&lt;170000,"Upper Middle ($130K-$170K)",
O3893&gt;=170000,"High Salary (&gt;$170K)"
)</f>
        <v>Upper Middle ($130K-$170K)</v>
      </c>
      <c r="R3893" t="str" cm="1">
        <f t="array" ref="R3893">_xlfn.IFS(
G3893&lt;=2,"New Customers (0-2Y)",
G3893&lt;=5,"Growing Customers (3-5Y)",
G3893&lt;=8,"Established Customers (6-8Y)",
G3893&lt;=10,"Loyal Customers (9-10Y)"
)</f>
        <v>Growing Customers (3-5Y)</v>
      </c>
    </row>
    <row r="3894" spans="1:18" x14ac:dyDescent="0.35">
      <c r="A3894">
        <v>15612455</v>
      </c>
      <c r="B3894" t="s">
        <v>271</v>
      </c>
      <c r="C3894" t="s">
        <v>42</v>
      </c>
      <c r="D3894" t="s">
        <v>39</v>
      </c>
      <c r="E3894">
        <v>45</v>
      </c>
      <c r="F3894" t="s">
        <v>19</v>
      </c>
      <c r="G3894">
        <v>6</v>
      </c>
      <c r="H3894" s="4">
        <v>124240.93</v>
      </c>
      <c r="I3894" t="s">
        <v>33</v>
      </c>
      <c r="J3894">
        <v>1</v>
      </c>
      <c r="K3894">
        <v>549</v>
      </c>
      <c r="L3894" t="s">
        <v>31</v>
      </c>
      <c r="M3894" t="s">
        <v>21</v>
      </c>
      <c r="N3894" t="s">
        <v>22</v>
      </c>
      <c r="O3894" s="4">
        <v>146372.51</v>
      </c>
      <c r="P3894" t="s">
        <v>28</v>
      </c>
      <c r="Q3894" t="str" cm="1">
        <f t="array" ref="Q3894">_xlfn.IFS(
O3894&lt;50000,"Low Salary (&lt;$50K)",
O3894&lt;90000,"Lower Middle ($50K-$90K)",
O3894&lt;130000,"Middle ($90K-$130K)",
O3894&lt;170000,"Upper Middle ($130K-$170K)",
O3894&gt;=170000,"High Salary (&gt;$170K)"
)</f>
        <v>Upper Middle ($130K-$170K)</v>
      </c>
      <c r="R3894" t="str" cm="1">
        <f t="array" ref="R3894">_xlfn.IFS(
G3894&lt;=2,"New Customers (0-2Y)",
G3894&lt;=5,"Growing Customers (3-5Y)",
G3894&lt;=8,"Established Customers (6-8Y)",
G3894&lt;=10,"Loyal Customers (9-10Y)"
)</f>
        <v>Established Customers (6-8Y)</v>
      </c>
    </row>
    <row r="3895" spans="1:18" x14ac:dyDescent="0.35">
      <c r="A3895">
        <v>15664802</v>
      </c>
      <c r="B3895" t="s">
        <v>1295</v>
      </c>
      <c r="C3895" t="s">
        <v>17</v>
      </c>
      <c r="D3895" t="s">
        <v>18</v>
      </c>
      <c r="E3895">
        <v>42</v>
      </c>
      <c r="F3895" t="s">
        <v>19</v>
      </c>
      <c r="G3895">
        <v>5</v>
      </c>
      <c r="H3895" s="4">
        <v>0</v>
      </c>
      <c r="I3895" t="s">
        <v>24</v>
      </c>
      <c r="J3895">
        <v>2</v>
      </c>
      <c r="K3895">
        <v>543</v>
      </c>
      <c r="L3895" t="s">
        <v>31</v>
      </c>
      <c r="M3895" t="s">
        <v>27</v>
      </c>
      <c r="N3895" t="s">
        <v>32</v>
      </c>
      <c r="O3895" s="4">
        <v>101905.34</v>
      </c>
      <c r="P3895" t="s">
        <v>28</v>
      </c>
      <c r="Q3895" t="str" cm="1">
        <f t="array" ref="Q3895">_xlfn.IFS(
O3895&lt;50000,"Low Salary (&lt;$50K)",
O3895&lt;90000,"Lower Middle ($50K-$90K)",
O3895&lt;130000,"Middle ($90K-$130K)",
O3895&lt;170000,"Upper Middle ($130K-$170K)",
O3895&gt;=170000,"High Salary (&gt;$170K)"
)</f>
        <v>Middle ($90K-$130K)</v>
      </c>
      <c r="R3895" t="str" cm="1">
        <f t="array" ref="R3895">_xlfn.IFS(
G3895&lt;=2,"New Customers (0-2Y)",
G3895&lt;=5,"Growing Customers (3-5Y)",
G3895&lt;=8,"Established Customers (6-8Y)",
G3895&lt;=10,"Loyal Customers (9-10Y)"
)</f>
        <v>Growing Customers (3-5Y)</v>
      </c>
    </row>
    <row r="3896" spans="1:18" x14ac:dyDescent="0.35">
      <c r="A3896">
        <v>15735687</v>
      </c>
      <c r="B3896" t="s">
        <v>1295</v>
      </c>
      <c r="C3896" t="s">
        <v>26</v>
      </c>
      <c r="D3896" t="s">
        <v>39</v>
      </c>
      <c r="E3896">
        <v>37</v>
      </c>
      <c r="F3896" t="s">
        <v>19</v>
      </c>
      <c r="G3896">
        <v>2</v>
      </c>
      <c r="H3896" s="4">
        <v>157084.99</v>
      </c>
      <c r="I3896" t="s">
        <v>33</v>
      </c>
      <c r="J3896">
        <v>1</v>
      </c>
      <c r="K3896">
        <v>595</v>
      </c>
      <c r="L3896" t="s">
        <v>31</v>
      </c>
      <c r="M3896" t="s">
        <v>21</v>
      </c>
      <c r="N3896" t="s">
        <v>32</v>
      </c>
      <c r="O3896" s="4">
        <v>134767.13</v>
      </c>
      <c r="P3896" t="s">
        <v>28</v>
      </c>
      <c r="Q3896" t="str" cm="1">
        <f t="array" ref="Q3896">_xlfn.IFS(
O3896&lt;50000,"Low Salary (&lt;$50K)",
O3896&lt;90000,"Lower Middle ($50K-$90K)",
O3896&lt;130000,"Middle ($90K-$130K)",
O3896&lt;170000,"Upper Middle ($130K-$170K)",
O3896&gt;=170000,"High Salary (&gt;$170K)"
)</f>
        <v>Upper Middle ($130K-$170K)</v>
      </c>
      <c r="R3896" t="str" cm="1">
        <f t="array" ref="R3896">_xlfn.IFS(
G3896&lt;=2,"New Customers (0-2Y)",
G3896&lt;=5,"Growing Customers (3-5Y)",
G3896&lt;=8,"Established Customers (6-8Y)",
G3896&lt;=10,"Loyal Customers (9-10Y)"
)</f>
        <v>New Customers (0-2Y)</v>
      </c>
    </row>
    <row r="3897" spans="1:18" x14ac:dyDescent="0.35">
      <c r="A3897">
        <v>15664734</v>
      </c>
      <c r="B3897" t="s">
        <v>209</v>
      </c>
      <c r="C3897" t="s">
        <v>42</v>
      </c>
      <c r="D3897" t="s">
        <v>18</v>
      </c>
      <c r="E3897">
        <v>25</v>
      </c>
      <c r="F3897" t="s">
        <v>43</v>
      </c>
      <c r="G3897">
        <v>3</v>
      </c>
      <c r="H3897" s="4">
        <v>108244.82</v>
      </c>
      <c r="I3897" t="s">
        <v>33</v>
      </c>
      <c r="J3897">
        <v>2</v>
      </c>
      <c r="K3897">
        <v>673</v>
      </c>
      <c r="L3897" t="s">
        <v>35</v>
      </c>
      <c r="M3897" t="s">
        <v>21</v>
      </c>
      <c r="N3897" t="s">
        <v>22</v>
      </c>
      <c r="O3897" s="4">
        <v>103573.96</v>
      </c>
      <c r="P3897" t="s">
        <v>28</v>
      </c>
      <c r="Q3897" t="str" cm="1">
        <f t="array" ref="Q3897">_xlfn.IFS(
O3897&lt;50000,"Low Salary (&lt;$50K)",
O3897&lt;90000,"Lower Middle ($50K-$90K)",
O3897&lt;130000,"Middle ($90K-$130K)",
O3897&lt;170000,"Upper Middle ($130K-$170K)",
O3897&gt;=170000,"High Salary (&gt;$170K)"
)</f>
        <v>Middle ($90K-$130K)</v>
      </c>
      <c r="R3897" t="str" cm="1">
        <f t="array" ref="R3897">_xlfn.IFS(
G3897&lt;=2,"New Customers (0-2Y)",
G3897&lt;=5,"Growing Customers (3-5Y)",
G3897&lt;=8,"Established Customers (6-8Y)",
G3897&lt;=10,"Loyal Customers (9-10Y)"
)</f>
        <v>Growing Customers (3-5Y)</v>
      </c>
    </row>
    <row r="3898" spans="1:18" x14ac:dyDescent="0.35">
      <c r="A3898">
        <v>15767894</v>
      </c>
      <c r="B3898" t="s">
        <v>244</v>
      </c>
      <c r="C3898" t="s">
        <v>17</v>
      </c>
      <c r="D3898" t="s">
        <v>18</v>
      </c>
      <c r="E3898">
        <v>21</v>
      </c>
      <c r="F3898" t="s">
        <v>43</v>
      </c>
      <c r="G3898">
        <v>9</v>
      </c>
      <c r="H3898" s="4">
        <v>0</v>
      </c>
      <c r="I3898" t="s">
        <v>24</v>
      </c>
      <c r="J3898">
        <v>2</v>
      </c>
      <c r="K3898">
        <v>741</v>
      </c>
      <c r="L3898" t="s">
        <v>35</v>
      </c>
      <c r="M3898" t="s">
        <v>27</v>
      </c>
      <c r="N3898" t="s">
        <v>22</v>
      </c>
      <c r="O3898" s="4">
        <v>139259.54</v>
      </c>
      <c r="P3898" t="s">
        <v>28</v>
      </c>
      <c r="Q3898" t="str" cm="1">
        <f t="array" ref="Q3898">_xlfn.IFS(
O3898&lt;50000,"Low Salary (&lt;$50K)",
O3898&lt;90000,"Lower Middle ($50K-$90K)",
O3898&lt;130000,"Middle ($90K-$130K)",
O3898&lt;170000,"Upper Middle ($130K-$170K)",
O3898&gt;=170000,"High Salary (&gt;$170K)"
)</f>
        <v>Upper Middle ($130K-$170K)</v>
      </c>
      <c r="R3898" t="str" cm="1">
        <f t="array" ref="R3898">_xlfn.IFS(
G3898&lt;=2,"New Customers (0-2Y)",
G3898&lt;=5,"Growing Customers (3-5Y)",
G3898&lt;=8,"Established Customers (6-8Y)",
G3898&lt;=10,"Loyal Customers (9-10Y)"
)</f>
        <v>Loyal Customers (9-10Y)</v>
      </c>
    </row>
    <row r="3899" spans="1:18" x14ac:dyDescent="0.35">
      <c r="A3899">
        <v>15666884</v>
      </c>
      <c r="B3899" t="s">
        <v>798</v>
      </c>
      <c r="C3899" t="s">
        <v>42</v>
      </c>
      <c r="D3899" t="s">
        <v>18</v>
      </c>
      <c r="E3899">
        <v>41</v>
      </c>
      <c r="F3899" t="s">
        <v>19</v>
      </c>
      <c r="G3899">
        <v>5</v>
      </c>
      <c r="H3899" s="4">
        <v>82161.7</v>
      </c>
      <c r="I3899" t="s">
        <v>29</v>
      </c>
      <c r="J3899">
        <v>2</v>
      </c>
      <c r="K3899">
        <v>508</v>
      </c>
      <c r="L3899" t="s">
        <v>31</v>
      </c>
      <c r="M3899" t="s">
        <v>21</v>
      </c>
      <c r="N3899" t="s">
        <v>32</v>
      </c>
      <c r="O3899" s="4">
        <v>187776.49</v>
      </c>
      <c r="P3899" t="s">
        <v>28</v>
      </c>
      <c r="Q3899" t="str" cm="1">
        <f t="array" ref="Q3899">_xlfn.IFS(
O3899&lt;50000,"Low Salary (&lt;$50K)",
O3899&lt;90000,"Lower Middle ($50K-$90K)",
O3899&lt;130000,"Middle ($90K-$130K)",
O3899&lt;170000,"Upper Middle ($130K-$170K)",
O3899&gt;=170000,"High Salary (&gt;$170K)"
)</f>
        <v>High Salary (&gt;$170K)</v>
      </c>
      <c r="R3899" t="str" cm="1">
        <f t="array" ref="R3899">_xlfn.IFS(
G3899&lt;=2,"New Customers (0-2Y)",
G3899&lt;=5,"Growing Customers (3-5Y)",
G3899&lt;=8,"Established Customers (6-8Y)",
G3899&lt;=10,"Loyal Customers (9-10Y)"
)</f>
        <v>Growing Customers (3-5Y)</v>
      </c>
    </row>
    <row r="3900" spans="1:18" x14ac:dyDescent="0.35">
      <c r="A3900">
        <v>15750156</v>
      </c>
      <c r="B3900" t="s">
        <v>1599</v>
      </c>
      <c r="C3900" t="s">
        <v>42</v>
      </c>
      <c r="D3900" t="s">
        <v>39</v>
      </c>
      <c r="E3900">
        <v>59</v>
      </c>
      <c r="F3900" t="s">
        <v>19</v>
      </c>
      <c r="G3900">
        <v>2</v>
      </c>
      <c r="H3900" s="4">
        <v>104568.41</v>
      </c>
      <c r="I3900" t="s">
        <v>33</v>
      </c>
      <c r="J3900">
        <v>1</v>
      </c>
      <c r="K3900">
        <v>662</v>
      </c>
      <c r="L3900" t="s">
        <v>35</v>
      </c>
      <c r="M3900" t="s">
        <v>21</v>
      </c>
      <c r="N3900" t="s">
        <v>32</v>
      </c>
      <c r="O3900" s="4">
        <v>8059.44</v>
      </c>
      <c r="P3900" t="s">
        <v>23</v>
      </c>
      <c r="Q3900" t="str" cm="1">
        <f t="array" ref="Q3900">_xlfn.IFS(
O3900&lt;50000,"Low Salary (&lt;$50K)",
O3900&lt;90000,"Lower Middle ($50K-$90K)",
O3900&lt;130000,"Middle ($90K-$130K)",
O3900&lt;170000,"Upper Middle ($130K-$170K)",
O3900&gt;=170000,"High Salary (&gt;$170K)"
)</f>
        <v>Low Salary (&lt;$50K)</v>
      </c>
      <c r="R3900" t="str" cm="1">
        <f t="array" ref="R3900">_xlfn.IFS(
G3900&lt;=2,"New Customers (0-2Y)",
G3900&lt;=5,"Growing Customers (3-5Y)",
G3900&lt;=8,"Established Customers (6-8Y)",
G3900&lt;=10,"Loyal Customers (9-10Y)"
)</f>
        <v>New Customers (0-2Y)</v>
      </c>
    </row>
    <row r="3901" spans="1:18" x14ac:dyDescent="0.35">
      <c r="A3901">
        <v>15751120</v>
      </c>
      <c r="B3901" t="s">
        <v>569</v>
      </c>
      <c r="C3901" t="s">
        <v>17</v>
      </c>
      <c r="D3901" t="s">
        <v>18</v>
      </c>
      <c r="E3901">
        <v>36</v>
      </c>
      <c r="F3901" t="s">
        <v>19</v>
      </c>
      <c r="G3901">
        <v>2</v>
      </c>
      <c r="H3901" s="4">
        <v>119912.46</v>
      </c>
      <c r="I3901" t="s">
        <v>33</v>
      </c>
      <c r="J3901">
        <v>1</v>
      </c>
      <c r="K3901">
        <v>752</v>
      </c>
      <c r="L3901" t="s">
        <v>35</v>
      </c>
      <c r="M3901" t="s">
        <v>21</v>
      </c>
      <c r="N3901" t="s">
        <v>32</v>
      </c>
      <c r="O3901" s="4">
        <v>124354.92</v>
      </c>
      <c r="P3901" t="s">
        <v>28</v>
      </c>
      <c r="Q3901" t="str" cm="1">
        <f t="array" ref="Q3901">_xlfn.IFS(
O3901&lt;50000,"Low Salary (&lt;$50K)",
O3901&lt;90000,"Lower Middle ($50K-$90K)",
O3901&lt;130000,"Middle ($90K-$130K)",
O3901&lt;170000,"Upper Middle ($130K-$170K)",
O3901&gt;=170000,"High Salary (&gt;$170K)"
)</f>
        <v>Middle ($90K-$130K)</v>
      </c>
      <c r="R3901" t="str" cm="1">
        <f t="array" ref="R3901">_xlfn.IFS(
G3901&lt;=2,"New Customers (0-2Y)",
G3901&lt;=5,"Growing Customers (3-5Y)",
G3901&lt;=8,"Established Customers (6-8Y)",
G3901&lt;=10,"Loyal Customers (9-10Y)"
)</f>
        <v>New Customers (0-2Y)</v>
      </c>
    </row>
    <row r="3902" spans="1:18" x14ac:dyDescent="0.35">
      <c r="A3902">
        <v>15575748</v>
      </c>
      <c r="B3902" t="s">
        <v>902</v>
      </c>
      <c r="C3902" t="s">
        <v>17</v>
      </c>
      <c r="D3902" t="s">
        <v>39</v>
      </c>
      <c r="E3902">
        <v>36</v>
      </c>
      <c r="F3902" t="s">
        <v>19</v>
      </c>
      <c r="G3902">
        <v>9</v>
      </c>
      <c r="H3902" s="4">
        <v>68881.59</v>
      </c>
      <c r="I3902" t="s">
        <v>29</v>
      </c>
      <c r="J3902">
        <v>2</v>
      </c>
      <c r="K3902">
        <v>809</v>
      </c>
      <c r="L3902" t="s">
        <v>37</v>
      </c>
      <c r="M3902" t="s">
        <v>27</v>
      </c>
      <c r="N3902" t="s">
        <v>22</v>
      </c>
      <c r="O3902" s="4">
        <v>109135.11</v>
      </c>
      <c r="P3902" t="s">
        <v>28</v>
      </c>
      <c r="Q3902" t="str" cm="1">
        <f t="array" ref="Q3902">_xlfn.IFS(
O3902&lt;50000,"Low Salary (&lt;$50K)",
O3902&lt;90000,"Lower Middle ($50K-$90K)",
O3902&lt;130000,"Middle ($90K-$130K)",
O3902&lt;170000,"Upper Middle ($130K-$170K)",
O3902&gt;=170000,"High Salary (&gt;$170K)"
)</f>
        <v>Middle ($90K-$130K)</v>
      </c>
      <c r="R3902" t="str" cm="1">
        <f t="array" ref="R3902">_xlfn.IFS(
G3902&lt;=2,"New Customers (0-2Y)",
G3902&lt;=5,"Growing Customers (3-5Y)",
G3902&lt;=8,"Established Customers (6-8Y)",
G3902&lt;=10,"Loyal Customers (9-10Y)"
)</f>
        <v>Loyal Customers (9-10Y)</v>
      </c>
    </row>
    <row r="3903" spans="1:18" x14ac:dyDescent="0.35">
      <c r="A3903">
        <v>15714610</v>
      </c>
      <c r="B3903" t="s">
        <v>180</v>
      </c>
      <c r="C3903" t="s">
        <v>26</v>
      </c>
      <c r="D3903" t="s">
        <v>39</v>
      </c>
      <c r="E3903">
        <v>30</v>
      </c>
      <c r="F3903" t="s">
        <v>19</v>
      </c>
      <c r="G3903">
        <v>2</v>
      </c>
      <c r="H3903" s="4">
        <v>0</v>
      </c>
      <c r="I3903" t="s">
        <v>24</v>
      </c>
      <c r="J3903">
        <v>2</v>
      </c>
      <c r="K3903">
        <v>575</v>
      </c>
      <c r="L3903" t="s">
        <v>31</v>
      </c>
      <c r="M3903" t="s">
        <v>21</v>
      </c>
      <c r="N3903" t="s">
        <v>22</v>
      </c>
      <c r="O3903" s="4">
        <v>82222.86</v>
      </c>
      <c r="P3903" t="s">
        <v>28</v>
      </c>
      <c r="Q3903" t="str" cm="1">
        <f t="array" ref="Q3903">_xlfn.IFS(
O3903&lt;50000,"Low Salary (&lt;$50K)",
O3903&lt;90000,"Lower Middle ($50K-$90K)",
O3903&lt;130000,"Middle ($90K-$130K)",
O3903&lt;170000,"Upper Middle ($130K-$170K)",
O3903&gt;=170000,"High Salary (&gt;$170K)"
)</f>
        <v>Lower Middle ($50K-$90K)</v>
      </c>
      <c r="R3903" t="str" cm="1">
        <f t="array" ref="R3903">_xlfn.IFS(
G3903&lt;=2,"New Customers (0-2Y)",
G3903&lt;=5,"Growing Customers (3-5Y)",
G3903&lt;=8,"Established Customers (6-8Y)",
G3903&lt;=10,"Loyal Customers (9-10Y)"
)</f>
        <v>New Customers (0-2Y)</v>
      </c>
    </row>
    <row r="3904" spans="1:18" x14ac:dyDescent="0.35">
      <c r="A3904">
        <v>15720305</v>
      </c>
      <c r="B3904" t="s">
        <v>346</v>
      </c>
      <c r="C3904" t="s">
        <v>26</v>
      </c>
      <c r="D3904" t="s">
        <v>18</v>
      </c>
      <c r="E3904">
        <v>40</v>
      </c>
      <c r="F3904" t="s">
        <v>19</v>
      </c>
      <c r="G3904">
        <v>1</v>
      </c>
      <c r="H3904" s="4">
        <v>86376.29</v>
      </c>
      <c r="I3904" t="s">
        <v>29</v>
      </c>
      <c r="J3904">
        <v>1</v>
      </c>
      <c r="K3904">
        <v>591</v>
      </c>
      <c r="L3904" t="s">
        <v>31</v>
      </c>
      <c r="M3904" t="s">
        <v>27</v>
      </c>
      <c r="N3904" t="s">
        <v>22</v>
      </c>
      <c r="O3904" s="4">
        <v>136767.16</v>
      </c>
      <c r="P3904" t="s">
        <v>23</v>
      </c>
      <c r="Q3904" t="str" cm="1">
        <f t="array" ref="Q3904">_xlfn.IFS(
O3904&lt;50000,"Low Salary (&lt;$50K)",
O3904&lt;90000,"Lower Middle ($50K-$90K)",
O3904&lt;130000,"Middle ($90K-$130K)",
O3904&lt;170000,"Upper Middle ($130K-$170K)",
O3904&gt;=170000,"High Salary (&gt;$170K)"
)</f>
        <v>Upper Middle ($130K-$170K)</v>
      </c>
      <c r="R3904" t="str" cm="1">
        <f t="array" ref="R3904">_xlfn.IFS(
G3904&lt;=2,"New Customers (0-2Y)",
G3904&lt;=5,"Growing Customers (3-5Y)",
G3904&lt;=8,"Established Customers (6-8Y)",
G3904&lt;=10,"Loyal Customers (9-10Y)"
)</f>
        <v>New Customers (0-2Y)</v>
      </c>
    </row>
    <row r="3905" spans="1:18" x14ac:dyDescent="0.35">
      <c r="A3905">
        <v>15678129</v>
      </c>
      <c r="B3905" t="s">
        <v>25</v>
      </c>
      <c r="C3905" t="s">
        <v>26</v>
      </c>
      <c r="D3905" t="s">
        <v>18</v>
      </c>
      <c r="E3905">
        <v>45</v>
      </c>
      <c r="F3905" t="s">
        <v>19</v>
      </c>
      <c r="G3905">
        <v>9</v>
      </c>
      <c r="H3905" s="4">
        <v>150840.03</v>
      </c>
      <c r="I3905" t="s">
        <v>33</v>
      </c>
      <c r="J3905">
        <v>2</v>
      </c>
      <c r="K3905">
        <v>643</v>
      </c>
      <c r="L3905" t="s">
        <v>20</v>
      </c>
      <c r="M3905" t="s">
        <v>21</v>
      </c>
      <c r="N3905" t="s">
        <v>32</v>
      </c>
      <c r="O3905" s="4">
        <v>155516.35</v>
      </c>
      <c r="P3905" t="s">
        <v>28</v>
      </c>
      <c r="Q3905" t="str" cm="1">
        <f t="array" ref="Q3905">_xlfn.IFS(
O3905&lt;50000,"Low Salary (&lt;$50K)",
O3905&lt;90000,"Lower Middle ($50K-$90K)",
O3905&lt;130000,"Middle ($90K-$130K)",
O3905&lt;170000,"Upper Middle ($130K-$170K)",
O3905&gt;=170000,"High Salary (&gt;$170K)"
)</f>
        <v>Upper Middle ($130K-$170K)</v>
      </c>
      <c r="R3905" t="str" cm="1">
        <f t="array" ref="R3905">_xlfn.IFS(
G3905&lt;=2,"New Customers (0-2Y)",
G3905&lt;=5,"Growing Customers (3-5Y)",
G3905&lt;=8,"Established Customers (6-8Y)",
G3905&lt;=10,"Loyal Customers (9-10Y)"
)</f>
        <v>Loyal Customers (9-10Y)</v>
      </c>
    </row>
    <row r="3906" spans="1:18" x14ac:dyDescent="0.35">
      <c r="A3906">
        <v>15566633</v>
      </c>
      <c r="B3906" t="s">
        <v>249</v>
      </c>
      <c r="C3906" t="s">
        <v>42</v>
      </c>
      <c r="D3906" t="s">
        <v>39</v>
      </c>
      <c r="E3906">
        <v>55</v>
      </c>
      <c r="F3906" t="s">
        <v>19</v>
      </c>
      <c r="G3906">
        <v>8</v>
      </c>
      <c r="H3906" s="4">
        <v>155059.1</v>
      </c>
      <c r="I3906" t="s">
        <v>33</v>
      </c>
      <c r="J3906">
        <v>2</v>
      </c>
      <c r="K3906">
        <v>698</v>
      </c>
      <c r="L3906" t="s">
        <v>35</v>
      </c>
      <c r="M3906" t="s">
        <v>21</v>
      </c>
      <c r="N3906" t="s">
        <v>22</v>
      </c>
      <c r="O3906" s="4">
        <v>144584.29</v>
      </c>
      <c r="P3906" t="s">
        <v>28</v>
      </c>
      <c r="Q3906" t="str" cm="1">
        <f t="array" ref="Q3906">_xlfn.IFS(
O3906&lt;50000,"Low Salary (&lt;$50K)",
O3906&lt;90000,"Lower Middle ($50K-$90K)",
O3906&lt;130000,"Middle ($90K-$130K)",
O3906&lt;170000,"Upper Middle ($130K-$170K)",
O3906&gt;=170000,"High Salary (&gt;$170K)"
)</f>
        <v>Upper Middle ($130K-$170K)</v>
      </c>
      <c r="R3906" t="str" cm="1">
        <f t="array" ref="R3906">_xlfn.IFS(
G3906&lt;=2,"New Customers (0-2Y)",
G3906&lt;=5,"Growing Customers (3-5Y)",
G3906&lt;=8,"Established Customers (6-8Y)",
G3906&lt;=10,"Loyal Customers (9-10Y)"
)</f>
        <v>Established Customers (6-8Y)</v>
      </c>
    </row>
    <row r="3907" spans="1:18" x14ac:dyDescent="0.35">
      <c r="A3907">
        <v>15680436</v>
      </c>
      <c r="B3907" t="s">
        <v>769</v>
      </c>
      <c r="C3907" t="s">
        <v>17</v>
      </c>
      <c r="D3907" t="s">
        <v>18</v>
      </c>
      <c r="E3907">
        <v>29</v>
      </c>
      <c r="F3907" t="s">
        <v>43</v>
      </c>
      <c r="G3907">
        <v>4</v>
      </c>
      <c r="H3907" s="4">
        <v>0</v>
      </c>
      <c r="I3907" t="s">
        <v>24</v>
      </c>
      <c r="J3907">
        <v>2</v>
      </c>
      <c r="K3907">
        <v>496</v>
      </c>
      <c r="L3907" t="s">
        <v>44</v>
      </c>
      <c r="M3907" t="s">
        <v>21</v>
      </c>
      <c r="N3907" t="s">
        <v>32</v>
      </c>
      <c r="O3907" s="4">
        <v>164806.89000000001</v>
      </c>
      <c r="P3907" t="s">
        <v>28</v>
      </c>
      <c r="Q3907" t="str" cm="1">
        <f t="array" ref="Q3907">_xlfn.IFS(
O3907&lt;50000,"Low Salary (&lt;$50K)",
O3907&lt;90000,"Lower Middle ($50K-$90K)",
O3907&lt;130000,"Middle ($90K-$130K)",
O3907&lt;170000,"Upper Middle ($130K-$170K)",
O3907&gt;=170000,"High Salary (&gt;$170K)"
)</f>
        <v>Upper Middle ($130K-$170K)</v>
      </c>
      <c r="R3907" t="str" cm="1">
        <f t="array" ref="R3907">_xlfn.IFS(
G3907&lt;=2,"New Customers (0-2Y)",
G3907&lt;=5,"Growing Customers (3-5Y)",
G3907&lt;=8,"Established Customers (6-8Y)",
G3907&lt;=10,"Loyal Customers (9-10Y)"
)</f>
        <v>Growing Customers (3-5Y)</v>
      </c>
    </row>
    <row r="3908" spans="1:18" x14ac:dyDescent="0.35">
      <c r="A3908">
        <v>15674343</v>
      </c>
      <c r="B3908" t="s">
        <v>684</v>
      </c>
      <c r="C3908" t="s">
        <v>17</v>
      </c>
      <c r="D3908" t="s">
        <v>39</v>
      </c>
      <c r="E3908">
        <v>44</v>
      </c>
      <c r="F3908" t="s">
        <v>19</v>
      </c>
      <c r="G3908">
        <v>8</v>
      </c>
      <c r="H3908" s="4">
        <v>78128.13</v>
      </c>
      <c r="I3908" t="s">
        <v>29</v>
      </c>
      <c r="J3908">
        <v>2</v>
      </c>
      <c r="K3908">
        <v>597</v>
      </c>
      <c r="L3908" t="s">
        <v>31</v>
      </c>
      <c r="M3908" t="s">
        <v>27</v>
      </c>
      <c r="N3908" t="s">
        <v>22</v>
      </c>
      <c r="O3908" s="4">
        <v>109153.04</v>
      </c>
      <c r="P3908" t="s">
        <v>28</v>
      </c>
      <c r="Q3908" t="str" cm="1">
        <f t="array" ref="Q3908">_xlfn.IFS(
O3908&lt;50000,"Low Salary (&lt;$50K)",
O3908&lt;90000,"Lower Middle ($50K-$90K)",
O3908&lt;130000,"Middle ($90K-$130K)",
O3908&lt;170000,"Upper Middle ($130K-$170K)",
O3908&gt;=170000,"High Salary (&gt;$170K)"
)</f>
        <v>Middle ($90K-$130K)</v>
      </c>
      <c r="R3908" t="str" cm="1">
        <f t="array" ref="R3908">_xlfn.IFS(
G3908&lt;=2,"New Customers (0-2Y)",
G3908&lt;=5,"Growing Customers (3-5Y)",
G3908&lt;=8,"Established Customers (6-8Y)",
G3908&lt;=10,"Loyal Customers (9-10Y)"
)</f>
        <v>Established Customers (6-8Y)</v>
      </c>
    </row>
    <row r="3909" spans="1:18" x14ac:dyDescent="0.35">
      <c r="A3909">
        <v>15658890</v>
      </c>
      <c r="B3909" t="s">
        <v>1796</v>
      </c>
      <c r="C3909" t="s">
        <v>42</v>
      </c>
      <c r="D3909" t="s">
        <v>39</v>
      </c>
      <c r="E3909">
        <v>46</v>
      </c>
      <c r="F3909" t="s">
        <v>19</v>
      </c>
      <c r="G3909">
        <v>4</v>
      </c>
      <c r="H3909" s="4">
        <v>98899.76</v>
      </c>
      <c r="I3909" t="s">
        <v>29</v>
      </c>
      <c r="J3909">
        <v>2</v>
      </c>
      <c r="K3909">
        <v>603</v>
      </c>
      <c r="L3909" t="s">
        <v>20</v>
      </c>
      <c r="M3909" t="s">
        <v>21</v>
      </c>
      <c r="N3909" t="s">
        <v>22</v>
      </c>
      <c r="O3909" s="4">
        <v>86190.34</v>
      </c>
      <c r="P3909" t="s">
        <v>28</v>
      </c>
      <c r="Q3909" t="str" cm="1">
        <f t="array" ref="Q3909">_xlfn.IFS(
O3909&lt;50000,"Low Salary (&lt;$50K)",
O3909&lt;90000,"Lower Middle ($50K-$90K)",
O3909&lt;130000,"Middle ($90K-$130K)",
O3909&lt;170000,"Upper Middle ($130K-$170K)",
O3909&gt;=170000,"High Salary (&gt;$170K)"
)</f>
        <v>Lower Middle ($50K-$90K)</v>
      </c>
      <c r="R3909" t="str" cm="1">
        <f t="array" ref="R3909">_xlfn.IFS(
G3909&lt;=2,"New Customers (0-2Y)",
G3909&lt;=5,"Growing Customers (3-5Y)",
G3909&lt;=8,"Established Customers (6-8Y)",
G3909&lt;=10,"Loyal Customers (9-10Y)"
)</f>
        <v>Growing Customers (3-5Y)</v>
      </c>
    </row>
    <row r="3910" spans="1:18" x14ac:dyDescent="0.35">
      <c r="A3910">
        <v>15599004</v>
      </c>
      <c r="B3910" t="s">
        <v>92</v>
      </c>
      <c r="C3910" t="s">
        <v>26</v>
      </c>
      <c r="D3910" t="s">
        <v>39</v>
      </c>
      <c r="E3910">
        <v>37</v>
      </c>
      <c r="F3910" t="s">
        <v>19</v>
      </c>
      <c r="G3910">
        <v>1</v>
      </c>
      <c r="H3910" s="4">
        <v>0</v>
      </c>
      <c r="I3910" t="s">
        <v>24</v>
      </c>
      <c r="J3910">
        <v>1</v>
      </c>
      <c r="K3910">
        <v>655</v>
      </c>
      <c r="L3910" t="s">
        <v>20</v>
      </c>
      <c r="M3910" t="s">
        <v>21</v>
      </c>
      <c r="N3910" t="s">
        <v>22</v>
      </c>
      <c r="O3910" s="4">
        <v>106040.97</v>
      </c>
      <c r="P3910" t="s">
        <v>28</v>
      </c>
      <c r="Q3910" t="str" cm="1">
        <f t="array" ref="Q3910">_xlfn.IFS(
O3910&lt;50000,"Low Salary (&lt;$50K)",
O3910&lt;90000,"Lower Middle ($50K-$90K)",
O3910&lt;130000,"Middle ($90K-$130K)",
O3910&lt;170000,"Upper Middle ($130K-$170K)",
O3910&gt;=170000,"High Salary (&gt;$170K)"
)</f>
        <v>Middle ($90K-$130K)</v>
      </c>
      <c r="R3910" t="str" cm="1">
        <f t="array" ref="R3910">_xlfn.IFS(
G3910&lt;=2,"New Customers (0-2Y)",
G3910&lt;=5,"Growing Customers (3-5Y)",
G3910&lt;=8,"Established Customers (6-8Y)",
G3910&lt;=10,"Loyal Customers (9-10Y)"
)</f>
        <v>New Customers (0-2Y)</v>
      </c>
    </row>
    <row r="3911" spans="1:18" x14ac:dyDescent="0.35">
      <c r="A3911">
        <v>15726487</v>
      </c>
      <c r="B3911" t="s">
        <v>649</v>
      </c>
      <c r="C3911" t="s">
        <v>17</v>
      </c>
      <c r="D3911" t="s">
        <v>39</v>
      </c>
      <c r="E3911">
        <v>63</v>
      </c>
      <c r="F3911" t="s">
        <v>2967</v>
      </c>
      <c r="G3911">
        <v>6</v>
      </c>
      <c r="H3911" s="4">
        <v>160982.89000000001</v>
      </c>
      <c r="I3911" t="s">
        <v>33</v>
      </c>
      <c r="J3911">
        <v>1</v>
      </c>
      <c r="K3911">
        <v>431</v>
      </c>
      <c r="L3911" t="s">
        <v>44</v>
      </c>
      <c r="M3911" t="s">
        <v>21</v>
      </c>
      <c r="N3911" t="s">
        <v>22</v>
      </c>
      <c r="O3911" s="4">
        <v>168008.17</v>
      </c>
      <c r="P3911" t="s">
        <v>28</v>
      </c>
      <c r="Q3911" t="str" cm="1">
        <f t="array" ref="Q3911">_xlfn.IFS(
O3911&lt;50000,"Low Salary (&lt;$50K)",
O3911&lt;90000,"Lower Middle ($50K-$90K)",
O3911&lt;130000,"Middle ($90K-$130K)",
O3911&lt;170000,"Upper Middle ($130K-$170K)",
O3911&gt;=170000,"High Salary (&gt;$170K)"
)</f>
        <v>Upper Middle ($130K-$170K)</v>
      </c>
      <c r="R3911" t="str" cm="1">
        <f t="array" ref="R3911">_xlfn.IFS(
G3911&lt;=2,"New Customers (0-2Y)",
G3911&lt;=5,"Growing Customers (3-5Y)",
G3911&lt;=8,"Established Customers (6-8Y)",
G3911&lt;=10,"Loyal Customers (9-10Y)"
)</f>
        <v>Established Customers (6-8Y)</v>
      </c>
    </row>
    <row r="3912" spans="1:18" x14ac:dyDescent="0.35">
      <c r="A3912">
        <v>15698716</v>
      </c>
      <c r="B3912" t="s">
        <v>1797</v>
      </c>
      <c r="C3912" t="s">
        <v>17</v>
      </c>
      <c r="D3912" t="s">
        <v>18</v>
      </c>
      <c r="E3912">
        <v>70</v>
      </c>
      <c r="F3912" t="s">
        <v>2967</v>
      </c>
      <c r="G3912">
        <v>3</v>
      </c>
      <c r="H3912" s="4">
        <v>87926.24</v>
      </c>
      <c r="I3912" t="s">
        <v>29</v>
      </c>
      <c r="J3912">
        <v>2</v>
      </c>
      <c r="K3912">
        <v>620</v>
      </c>
      <c r="L3912" t="s">
        <v>20</v>
      </c>
      <c r="M3912" t="s">
        <v>21</v>
      </c>
      <c r="N3912" t="s">
        <v>32</v>
      </c>
      <c r="O3912" s="4">
        <v>33350.26</v>
      </c>
      <c r="P3912" t="s">
        <v>23</v>
      </c>
      <c r="Q3912" t="str" cm="1">
        <f t="array" ref="Q3912">_xlfn.IFS(
O3912&lt;50000,"Low Salary (&lt;$50K)",
O3912&lt;90000,"Lower Middle ($50K-$90K)",
O3912&lt;130000,"Middle ($90K-$130K)",
O3912&lt;170000,"Upper Middle ($130K-$170K)",
O3912&gt;=170000,"High Salary (&gt;$170K)"
)</f>
        <v>Low Salary (&lt;$50K)</v>
      </c>
      <c r="R3912" t="str" cm="1">
        <f t="array" ref="R3912">_xlfn.IFS(
G3912&lt;=2,"New Customers (0-2Y)",
G3912&lt;=5,"Growing Customers (3-5Y)",
G3912&lt;=8,"Established Customers (6-8Y)",
G3912&lt;=10,"Loyal Customers (9-10Y)"
)</f>
        <v>Growing Customers (3-5Y)</v>
      </c>
    </row>
    <row r="3913" spans="1:18" x14ac:dyDescent="0.35">
      <c r="A3913">
        <v>15710527</v>
      </c>
      <c r="B3913" t="s">
        <v>1008</v>
      </c>
      <c r="C3913" t="s">
        <v>17</v>
      </c>
      <c r="D3913" t="s">
        <v>18</v>
      </c>
      <c r="E3913">
        <v>35</v>
      </c>
      <c r="F3913" t="s">
        <v>19</v>
      </c>
      <c r="G3913">
        <v>4</v>
      </c>
      <c r="H3913" s="4">
        <v>0</v>
      </c>
      <c r="I3913" t="s">
        <v>24</v>
      </c>
      <c r="J3913">
        <v>1</v>
      </c>
      <c r="K3913">
        <v>782</v>
      </c>
      <c r="L3913" t="s">
        <v>37</v>
      </c>
      <c r="M3913" t="s">
        <v>21</v>
      </c>
      <c r="N3913" t="s">
        <v>22</v>
      </c>
      <c r="O3913" s="4">
        <v>119565.34</v>
      </c>
      <c r="P3913" t="s">
        <v>28</v>
      </c>
      <c r="Q3913" t="str" cm="1">
        <f t="array" ref="Q3913">_xlfn.IFS(
O3913&lt;50000,"Low Salary (&lt;$50K)",
O3913&lt;90000,"Lower Middle ($50K-$90K)",
O3913&lt;130000,"Middle ($90K-$130K)",
O3913&lt;170000,"Upper Middle ($130K-$170K)",
O3913&gt;=170000,"High Salary (&gt;$170K)"
)</f>
        <v>Middle ($90K-$130K)</v>
      </c>
      <c r="R3913" t="str" cm="1">
        <f t="array" ref="R3913">_xlfn.IFS(
G3913&lt;=2,"New Customers (0-2Y)",
G3913&lt;=5,"Growing Customers (3-5Y)",
G3913&lt;=8,"Established Customers (6-8Y)",
G3913&lt;=10,"Loyal Customers (9-10Y)"
)</f>
        <v>Growing Customers (3-5Y)</v>
      </c>
    </row>
    <row r="3914" spans="1:18" x14ac:dyDescent="0.35">
      <c r="A3914">
        <v>15655590</v>
      </c>
      <c r="B3914" t="s">
        <v>1798</v>
      </c>
      <c r="C3914" t="s">
        <v>26</v>
      </c>
      <c r="D3914" t="s">
        <v>39</v>
      </c>
      <c r="E3914">
        <v>46</v>
      </c>
      <c r="F3914" t="s">
        <v>19</v>
      </c>
      <c r="G3914">
        <v>2</v>
      </c>
      <c r="H3914" s="4">
        <v>79385.210000000006</v>
      </c>
      <c r="I3914" t="s">
        <v>29</v>
      </c>
      <c r="J3914">
        <v>2</v>
      </c>
      <c r="K3914">
        <v>581</v>
      </c>
      <c r="L3914" t="s">
        <v>31</v>
      </c>
      <c r="M3914" t="s">
        <v>27</v>
      </c>
      <c r="N3914" t="s">
        <v>32</v>
      </c>
      <c r="O3914" s="4">
        <v>188492.82</v>
      </c>
      <c r="P3914" t="s">
        <v>28</v>
      </c>
      <c r="Q3914" t="str" cm="1">
        <f t="array" ref="Q3914">_xlfn.IFS(
O3914&lt;50000,"Low Salary (&lt;$50K)",
O3914&lt;90000,"Lower Middle ($50K-$90K)",
O3914&lt;130000,"Middle ($90K-$130K)",
O3914&lt;170000,"Upper Middle ($130K-$170K)",
O3914&gt;=170000,"High Salary (&gt;$170K)"
)</f>
        <v>High Salary (&gt;$170K)</v>
      </c>
      <c r="R3914" t="str" cm="1">
        <f t="array" ref="R3914">_xlfn.IFS(
G3914&lt;=2,"New Customers (0-2Y)",
G3914&lt;=5,"Growing Customers (3-5Y)",
G3914&lt;=8,"Established Customers (6-8Y)",
G3914&lt;=10,"Loyal Customers (9-10Y)"
)</f>
        <v>New Customers (0-2Y)</v>
      </c>
    </row>
    <row r="3915" spans="1:18" x14ac:dyDescent="0.35">
      <c r="A3915">
        <v>15732266</v>
      </c>
      <c r="B3915" t="s">
        <v>1799</v>
      </c>
      <c r="C3915" t="s">
        <v>42</v>
      </c>
      <c r="D3915" t="s">
        <v>39</v>
      </c>
      <c r="E3915">
        <v>53</v>
      </c>
      <c r="F3915" t="s">
        <v>19</v>
      </c>
      <c r="G3915">
        <v>5</v>
      </c>
      <c r="H3915" s="4">
        <v>127997.83</v>
      </c>
      <c r="I3915" t="s">
        <v>33</v>
      </c>
      <c r="J3915">
        <v>1</v>
      </c>
      <c r="K3915">
        <v>553</v>
      </c>
      <c r="L3915" t="s">
        <v>31</v>
      </c>
      <c r="M3915" t="s">
        <v>21</v>
      </c>
      <c r="N3915" t="s">
        <v>32</v>
      </c>
      <c r="O3915" s="4">
        <v>165378.66</v>
      </c>
      <c r="P3915" t="s">
        <v>23</v>
      </c>
      <c r="Q3915" t="str" cm="1">
        <f t="array" ref="Q3915">_xlfn.IFS(
O3915&lt;50000,"Low Salary (&lt;$50K)",
O3915&lt;90000,"Lower Middle ($50K-$90K)",
O3915&lt;130000,"Middle ($90K-$130K)",
O3915&lt;170000,"Upper Middle ($130K-$170K)",
O3915&gt;=170000,"High Salary (&gt;$170K)"
)</f>
        <v>Upper Middle ($130K-$170K)</v>
      </c>
      <c r="R3915" t="str" cm="1">
        <f t="array" ref="R3915">_xlfn.IFS(
G3915&lt;=2,"New Customers (0-2Y)",
G3915&lt;=5,"Growing Customers (3-5Y)",
G3915&lt;=8,"Established Customers (6-8Y)",
G3915&lt;=10,"Loyal Customers (9-10Y)"
)</f>
        <v>Growing Customers (3-5Y)</v>
      </c>
    </row>
    <row r="3916" spans="1:18" x14ac:dyDescent="0.35">
      <c r="A3916">
        <v>15669326</v>
      </c>
      <c r="B3916" t="s">
        <v>322</v>
      </c>
      <c r="C3916" t="s">
        <v>17</v>
      </c>
      <c r="D3916" t="s">
        <v>39</v>
      </c>
      <c r="E3916">
        <v>44</v>
      </c>
      <c r="F3916" t="s">
        <v>19</v>
      </c>
      <c r="G3916">
        <v>2</v>
      </c>
      <c r="H3916" s="4">
        <v>168396.34</v>
      </c>
      <c r="I3916" t="s">
        <v>33</v>
      </c>
      <c r="J3916">
        <v>1</v>
      </c>
      <c r="K3916">
        <v>658</v>
      </c>
      <c r="L3916" t="s">
        <v>20</v>
      </c>
      <c r="M3916" t="s">
        <v>21</v>
      </c>
      <c r="N3916" t="s">
        <v>22</v>
      </c>
      <c r="O3916" s="4">
        <v>14178.73</v>
      </c>
      <c r="P3916" t="s">
        <v>28</v>
      </c>
      <c r="Q3916" t="str" cm="1">
        <f t="array" ref="Q3916">_xlfn.IFS(
O3916&lt;50000,"Low Salary (&lt;$50K)",
O3916&lt;90000,"Lower Middle ($50K-$90K)",
O3916&lt;130000,"Middle ($90K-$130K)",
O3916&lt;170000,"Upper Middle ($130K-$170K)",
O3916&gt;=170000,"High Salary (&gt;$170K)"
)</f>
        <v>Low Salary (&lt;$50K)</v>
      </c>
      <c r="R3916" t="str" cm="1">
        <f t="array" ref="R3916">_xlfn.IFS(
G3916&lt;=2,"New Customers (0-2Y)",
G3916&lt;=5,"Growing Customers (3-5Y)",
G3916&lt;=8,"Established Customers (6-8Y)",
G3916&lt;=10,"Loyal Customers (9-10Y)"
)</f>
        <v>New Customers (0-2Y)</v>
      </c>
    </row>
    <row r="3917" spans="1:18" x14ac:dyDescent="0.35">
      <c r="A3917">
        <v>15672246</v>
      </c>
      <c r="B3917" t="s">
        <v>1800</v>
      </c>
      <c r="C3917" t="s">
        <v>42</v>
      </c>
      <c r="D3917" t="s">
        <v>39</v>
      </c>
      <c r="E3917">
        <v>43</v>
      </c>
      <c r="F3917" t="s">
        <v>19</v>
      </c>
      <c r="G3917">
        <v>2</v>
      </c>
      <c r="H3917" s="4">
        <v>134896.03</v>
      </c>
      <c r="I3917" t="s">
        <v>33</v>
      </c>
      <c r="J3917">
        <v>1</v>
      </c>
      <c r="K3917">
        <v>686</v>
      </c>
      <c r="L3917" t="s">
        <v>35</v>
      </c>
      <c r="M3917" t="s">
        <v>21</v>
      </c>
      <c r="N3917" t="s">
        <v>22</v>
      </c>
      <c r="O3917" s="4">
        <v>97847.05</v>
      </c>
      <c r="P3917" t="s">
        <v>28</v>
      </c>
      <c r="Q3917" t="str" cm="1">
        <f t="array" ref="Q3917">_xlfn.IFS(
O3917&lt;50000,"Low Salary (&lt;$50K)",
O3917&lt;90000,"Lower Middle ($50K-$90K)",
O3917&lt;130000,"Middle ($90K-$130K)",
O3917&lt;170000,"Upper Middle ($130K-$170K)",
O3917&gt;=170000,"High Salary (&gt;$170K)"
)</f>
        <v>Middle ($90K-$130K)</v>
      </c>
      <c r="R3917" t="str" cm="1">
        <f t="array" ref="R3917">_xlfn.IFS(
G3917&lt;=2,"New Customers (0-2Y)",
G3917&lt;=5,"Growing Customers (3-5Y)",
G3917&lt;=8,"Established Customers (6-8Y)",
G3917&lt;=10,"Loyal Customers (9-10Y)"
)</f>
        <v>New Customers (0-2Y)</v>
      </c>
    </row>
    <row r="3918" spans="1:18" x14ac:dyDescent="0.35">
      <c r="A3918">
        <v>15620276</v>
      </c>
      <c r="B3918" t="s">
        <v>108</v>
      </c>
      <c r="C3918" t="s">
        <v>26</v>
      </c>
      <c r="D3918" t="s">
        <v>39</v>
      </c>
      <c r="E3918">
        <v>36</v>
      </c>
      <c r="F3918" t="s">
        <v>19</v>
      </c>
      <c r="G3918">
        <v>6</v>
      </c>
      <c r="H3918" s="4">
        <v>0</v>
      </c>
      <c r="I3918" t="s">
        <v>24</v>
      </c>
      <c r="J3918">
        <v>3</v>
      </c>
      <c r="K3918">
        <v>539</v>
      </c>
      <c r="L3918" t="s">
        <v>31</v>
      </c>
      <c r="M3918" t="s">
        <v>21</v>
      </c>
      <c r="N3918" t="s">
        <v>22</v>
      </c>
      <c r="O3918" s="4">
        <v>118959.64</v>
      </c>
      <c r="P3918" t="s">
        <v>28</v>
      </c>
      <c r="Q3918" t="str" cm="1">
        <f t="array" ref="Q3918">_xlfn.IFS(
O3918&lt;50000,"Low Salary (&lt;$50K)",
O3918&lt;90000,"Lower Middle ($50K-$90K)",
O3918&lt;130000,"Middle ($90K-$130K)",
O3918&lt;170000,"Upper Middle ($130K-$170K)",
O3918&gt;=170000,"High Salary (&gt;$170K)"
)</f>
        <v>Middle ($90K-$130K)</v>
      </c>
      <c r="R3918" t="str" cm="1">
        <f t="array" ref="R3918">_xlfn.IFS(
G3918&lt;=2,"New Customers (0-2Y)",
G3918&lt;=5,"Growing Customers (3-5Y)",
G3918&lt;=8,"Established Customers (6-8Y)",
G3918&lt;=10,"Loyal Customers (9-10Y)"
)</f>
        <v>Established Customers (6-8Y)</v>
      </c>
    </row>
    <row r="3919" spans="1:18" x14ac:dyDescent="0.35">
      <c r="A3919">
        <v>15640258</v>
      </c>
      <c r="B3919" t="s">
        <v>184</v>
      </c>
      <c r="C3919" t="s">
        <v>17</v>
      </c>
      <c r="D3919" t="s">
        <v>18</v>
      </c>
      <c r="E3919">
        <v>50</v>
      </c>
      <c r="F3919" t="s">
        <v>19</v>
      </c>
      <c r="G3919">
        <v>6</v>
      </c>
      <c r="H3919" s="4">
        <v>94238.75</v>
      </c>
      <c r="I3919" t="s">
        <v>29</v>
      </c>
      <c r="J3919">
        <v>2</v>
      </c>
      <c r="K3919">
        <v>685</v>
      </c>
      <c r="L3919" t="s">
        <v>35</v>
      </c>
      <c r="M3919" t="s">
        <v>21</v>
      </c>
      <c r="N3919" t="s">
        <v>22</v>
      </c>
      <c r="O3919" s="4">
        <v>50664.07</v>
      </c>
      <c r="P3919" t="s">
        <v>23</v>
      </c>
      <c r="Q3919" t="str" cm="1">
        <f t="array" ref="Q3919">_xlfn.IFS(
O3919&lt;50000,"Low Salary (&lt;$50K)",
O3919&lt;90000,"Lower Middle ($50K-$90K)",
O3919&lt;130000,"Middle ($90K-$130K)",
O3919&lt;170000,"Upper Middle ($130K-$170K)",
O3919&gt;=170000,"High Salary (&gt;$170K)"
)</f>
        <v>Lower Middle ($50K-$90K)</v>
      </c>
      <c r="R3919" t="str" cm="1">
        <f t="array" ref="R3919">_xlfn.IFS(
G3919&lt;=2,"New Customers (0-2Y)",
G3919&lt;=5,"Growing Customers (3-5Y)",
G3919&lt;=8,"Established Customers (6-8Y)",
G3919&lt;=10,"Loyal Customers (9-10Y)"
)</f>
        <v>Established Customers (6-8Y)</v>
      </c>
    </row>
    <row r="3920" spans="1:18" x14ac:dyDescent="0.35">
      <c r="A3920">
        <v>15740283</v>
      </c>
      <c r="B3920" t="s">
        <v>912</v>
      </c>
      <c r="C3920" t="s">
        <v>17</v>
      </c>
      <c r="D3920" t="s">
        <v>39</v>
      </c>
      <c r="E3920">
        <v>29</v>
      </c>
      <c r="F3920" t="s">
        <v>43</v>
      </c>
      <c r="G3920">
        <v>1</v>
      </c>
      <c r="H3920" s="4">
        <v>0</v>
      </c>
      <c r="I3920" t="s">
        <v>24</v>
      </c>
      <c r="J3920">
        <v>2</v>
      </c>
      <c r="K3920">
        <v>850</v>
      </c>
      <c r="L3920" t="s">
        <v>37</v>
      </c>
      <c r="M3920" t="s">
        <v>27</v>
      </c>
      <c r="N3920" t="s">
        <v>32</v>
      </c>
      <c r="O3920" s="4">
        <v>152996.89000000001</v>
      </c>
      <c r="P3920" t="s">
        <v>28</v>
      </c>
      <c r="Q3920" t="str" cm="1">
        <f t="array" ref="Q3920">_xlfn.IFS(
O3920&lt;50000,"Low Salary (&lt;$50K)",
O3920&lt;90000,"Lower Middle ($50K-$90K)",
O3920&lt;130000,"Middle ($90K-$130K)",
O3920&lt;170000,"Upper Middle ($130K-$170K)",
O3920&gt;=170000,"High Salary (&gt;$170K)"
)</f>
        <v>Upper Middle ($130K-$170K)</v>
      </c>
      <c r="R3920" t="str" cm="1">
        <f t="array" ref="R3920">_xlfn.IFS(
G3920&lt;=2,"New Customers (0-2Y)",
G3920&lt;=5,"Growing Customers (3-5Y)",
G3920&lt;=8,"Established Customers (6-8Y)",
G3920&lt;=10,"Loyal Customers (9-10Y)"
)</f>
        <v>New Customers (0-2Y)</v>
      </c>
    </row>
    <row r="3921" spans="1:18" x14ac:dyDescent="0.35">
      <c r="A3921">
        <v>15759717</v>
      </c>
      <c r="B3921" t="s">
        <v>603</v>
      </c>
      <c r="C3921" t="s">
        <v>26</v>
      </c>
      <c r="D3921" t="s">
        <v>18</v>
      </c>
      <c r="E3921">
        <v>39</v>
      </c>
      <c r="F3921" t="s">
        <v>19</v>
      </c>
      <c r="G3921">
        <v>7</v>
      </c>
      <c r="H3921" s="4">
        <v>0</v>
      </c>
      <c r="I3921" t="s">
        <v>24</v>
      </c>
      <c r="J3921">
        <v>2</v>
      </c>
      <c r="K3921">
        <v>763</v>
      </c>
      <c r="L3921" t="s">
        <v>35</v>
      </c>
      <c r="M3921" t="s">
        <v>21</v>
      </c>
      <c r="N3921" t="s">
        <v>32</v>
      </c>
      <c r="O3921" s="4">
        <v>19458.75</v>
      </c>
      <c r="P3921" t="s">
        <v>28</v>
      </c>
      <c r="Q3921" t="str" cm="1">
        <f t="array" ref="Q3921">_xlfn.IFS(
O3921&lt;50000,"Low Salary (&lt;$50K)",
O3921&lt;90000,"Lower Middle ($50K-$90K)",
O3921&lt;130000,"Middle ($90K-$130K)",
O3921&lt;170000,"Upper Middle ($130K-$170K)",
O3921&gt;=170000,"High Salary (&gt;$170K)"
)</f>
        <v>Low Salary (&lt;$50K)</v>
      </c>
      <c r="R3921" t="str" cm="1">
        <f t="array" ref="R3921">_xlfn.IFS(
G3921&lt;=2,"New Customers (0-2Y)",
G3921&lt;=5,"Growing Customers (3-5Y)",
G3921&lt;=8,"Established Customers (6-8Y)",
G3921&lt;=10,"Loyal Customers (9-10Y)"
)</f>
        <v>Established Customers (6-8Y)</v>
      </c>
    </row>
    <row r="3922" spans="1:18" x14ac:dyDescent="0.35">
      <c r="A3922">
        <v>15620268</v>
      </c>
      <c r="B3922" t="s">
        <v>1115</v>
      </c>
      <c r="C3922" t="s">
        <v>42</v>
      </c>
      <c r="D3922" t="s">
        <v>39</v>
      </c>
      <c r="E3922">
        <v>43</v>
      </c>
      <c r="F3922" t="s">
        <v>19</v>
      </c>
      <c r="G3922">
        <v>3</v>
      </c>
      <c r="H3922" s="4">
        <v>212696.32000000001</v>
      </c>
      <c r="I3922" t="s">
        <v>33</v>
      </c>
      <c r="J3922">
        <v>1</v>
      </c>
      <c r="K3922">
        <v>634</v>
      </c>
      <c r="L3922" t="s">
        <v>20</v>
      </c>
      <c r="M3922" t="s">
        <v>21</v>
      </c>
      <c r="N3922" t="s">
        <v>32</v>
      </c>
      <c r="O3922" s="4">
        <v>115268.86</v>
      </c>
      <c r="P3922" t="s">
        <v>28</v>
      </c>
      <c r="Q3922" t="str" cm="1">
        <f t="array" ref="Q3922">_xlfn.IFS(
O3922&lt;50000,"Low Salary (&lt;$50K)",
O3922&lt;90000,"Lower Middle ($50K-$90K)",
O3922&lt;130000,"Middle ($90K-$130K)",
O3922&lt;170000,"Upper Middle ($130K-$170K)",
O3922&gt;=170000,"High Salary (&gt;$170K)"
)</f>
        <v>Middle ($90K-$130K)</v>
      </c>
      <c r="R3922" t="str" cm="1">
        <f t="array" ref="R3922">_xlfn.IFS(
G3922&lt;=2,"New Customers (0-2Y)",
G3922&lt;=5,"Growing Customers (3-5Y)",
G3922&lt;=8,"Established Customers (6-8Y)",
G3922&lt;=10,"Loyal Customers (9-10Y)"
)</f>
        <v>Growing Customers (3-5Y)</v>
      </c>
    </row>
    <row r="3923" spans="1:18" x14ac:dyDescent="0.35">
      <c r="A3923">
        <v>15743871</v>
      </c>
      <c r="B3923" t="s">
        <v>1487</v>
      </c>
      <c r="C3923" t="s">
        <v>17</v>
      </c>
      <c r="D3923" t="s">
        <v>39</v>
      </c>
      <c r="E3923">
        <v>59</v>
      </c>
      <c r="F3923" t="s">
        <v>19</v>
      </c>
      <c r="G3923">
        <v>3</v>
      </c>
      <c r="H3923" s="4">
        <v>0</v>
      </c>
      <c r="I3923" t="s">
        <v>24</v>
      </c>
      <c r="J3923">
        <v>2</v>
      </c>
      <c r="K3923">
        <v>567</v>
      </c>
      <c r="L3923" t="s">
        <v>31</v>
      </c>
      <c r="M3923" t="s">
        <v>21</v>
      </c>
      <c r="N3923" t="s">
        <v>32</v>
      </c>
      <c r="O3923" s="4">
        <v>25843.7</v>
      </c>
      <c r="P3923" t="s">
        <v>23</v>
      </c>
      <c r="Q3923" t="str" cm="1">
        <f t="array" ref="Q3923">_xlfn.IFS(
O3923&lt;50000,"Low Salary (&lt;$50K)",
O3923&lt;90000,"Lower Middle ($50K-$90K)",
O3923&lt;130000,"Middle ($90K-$130K)",
O3923&lt;170000,"Upper Middle ($130K-$170K)",
O3923&gt;=170000,"High Salary (&gt;$170K)"
)</f>
        <v>Low Salary (&lt;$50K)</v>
      </c>
      <c r="R3923" t="str" cm="1">
        <f t="array" ref="R3923">_xlfn.IFS(
G3923&lt;=2,"New Customers (0-2Y)",
G3923&lt;=5,"Growing Customers (3-5Y)",
G3923&lt;=8,"Established Customers (6-8Y)",
G3923&lt;=10,"Loyal Customers (9-10Y)"
)</f>
        <v>Growing Customers (3-5Y)</v>
      </c>
    </row>
    <row r="3924" spans="1:18" x14ac:dyDescent="0.35">
      <c r="A3924">
        <v>15614491</v>
      </c>
      <c r="B3924" t="s">
        <v>1801</v>
      </c>
      <c r="C3924" t="s">
        <v>17</v>
      </c>
      <c r="D3924" t="s">
        <v>39</v>
      </c>
      <c r="E3924">
        <v>39</v>
      </c>
      <c r="F3924" t="s">
        <v>19</v>
      </c>
      <c r="G3924">
        <v>3</v>
      </c>
      <c r="H3924" s="4">
        <v>139153.68</v>
      </c>
      <c r="I3924" t="s">
        <v>33</v>
      </c>
      <c r="J3924">
        <v>2</v>
      </c>
      <c r="K3924">
        <v>539</v>
      </c>
      <c r="L3924" t="s">
        <v>31</v>
      </c>
      <c r="M3924" t="s">
        <v>21</v>
      </c>
      <c r="N3924" t="s">
        <v>32</v>
      </c>
      <c r="O3924" s="4">
        <v>147662.32999999999</v>
      </c>
      <c r="P3924" t="s">
        <v>28</v>
      </c>
      <c r="Q3924" t="str" cm="1">
        <f t="array" ref="Q3924">_xlfn.IFS(
O3924&lt;50000,"Low Salary (&lt;$50K)",
O3924&lt;90000,"Lower Middle ($50K-$90K)",
O3924&lt;130000,"Middle ($90K-$130K)",
O3924&lt;170000,"Upper Middle ($130K-$170K)",
O3924&gt;=170000,"High Salary (&gt;$170K)"
)</f>
        <v>Upper Middle ($130K-$170K)</v>
      </c>
      <c r="R3924" t="str" cm="1">
        <f t="array" ref="R3924">_xlfn.IFS(
G3924&lt;=2,"New Customers (0-2Y)",
G3924&lt;=5,"Growing Customers (3-5Y)",
G3924&lt;=8,"Established Customers (6-8Y)",
G3924&lt;=10,"Loyal Customers (9-10Y)"
)</f>
        <v>Growing Customers (3-5Y)</v>
      </c>
    </row>
    <row r="3925" spans="1:18" x14ac:dyDescent="0.35">
      <c r="A3925">
        <v>15595047</v>
      </c>
      <c r="B3925" t="s">
        <v>868</v>
      </c>
      <c r="C3925" t="s">
        <v>17</v>
      </c>
      <c r="D3925" t="s">
        <v>39</v>
      </c>
      <c r="E3925">
        <v>41</v>
      </c>
      <c r="F3925" t="s">
        <v>19</v>
      </c>
      <c r="G3925">
        <v>7</v>
      </c>
      <c r="H3925" s="4">
        <v>0</v>
      </c>
      <c r="I3925" t="s">
        <v>24</v>
      </c>
      <c r="J3925">
        <v>2</v>
      </c>
      <c r="K3925">
        <v>764</v>
      </c>
      <c r="L3925" t="s">
        <v>35</v>
      </c>
      <c r="M3925" t="s">
        <v>27</v>
      </c>
      <c r="N3925" t="s">
        <v>32</v>
      </c>
      <c r="O3925" s="4">
        <v>134878.34</v>
      </c>
      <c r="P3925" t="s">
        <v>28</v>
      </c>
      <c r="Q3925" t="str" cm="1">
        <f t="array" ref="Q3925">_xlfn.IFS(
O3925&lt;50000,"Low Salary (&lt;$50K)",
O3925&lt;90000,"Lower Middle ($50K-$90K)",
O3925&lt;130000,"Middle ($90K-$130K)",
O3925&lt;170000,"Upper Middle ($130K-$170K)",
O3925&gt;=170000,"High Salary (&gt;$170K)"
)</f>
        <v>Upper Middle ($130K-$170K)</v>
      </c>
      <c r="R3925" t="str" cm="1">
        <f t="array" ref="R3925">_xlfn.IFS(
G3925&lt;=2,"New Customers (0-2Y)",
G3925&lt;=5,"Growing Customers (3-5Y)",
G3925&lt;=8,"Established Customers (6-8Y)",
G3925&lt;=10,"Loyal Customers (9-10Y)"
)</f>
        <v>Established Customers (6-8Y)</v>
      </c>
    </row>
    <row r="3926" spans="1:18" x14ac:dyDescent="0.35">
      <c r="A3926">
        <v>15732334</v>
      </c>
      <c r="B3926" t="s">
        <v>368</v>
      </c>
      <c r="C3926" t="s">
        <v>17</v>
      </c>
      <c r="D3926" t="s">
        <v>18</v>
      </c>
      <c r="E3926">
        <v>40</v>
      </c>
      <c r="F3926" t="s">
        <v>19</v>
      </c>
      <c r="G3926">
        <v>0</v>
      </c>
      <c r="H3926" s="4">
        <v>0</v>
      </c>
      <c r="I3926" t="s">
        <v>24</v>
      </c>
      <c r="J3926">
        <v>2</v>
      </c>
      <c r="K3926">
        <v>653</v>
      </c>
      <c r="L3926" t="s">
        <v>20</v>
      </c>
      <c r="M3926" t="s">
        <v>21</v>
      </c>
      <c r="N3926" t="s">
        <v>32</v>
      </c>
      <c r="O3926" s="4">
        <v>35795.85</v>
      </c>
      <c r="P3926" t="s">
        <v>28</v>
      </c>
      <c r="Q3926" t="str" cm="1">
        <f t="array" ref="Q3926">_xlfn.IFS(
O3926&lt;50000,"Low Salary (&lt;$50K)",
O3926&lt;90000,"Lower Middle ($50K-$90K)",
O3926&lt;130000,"Middle ($90K-$130K)",
O3926&lt;170000,"Upper Middle ($130K-$170K)",
O3926&gt;=170000,"High Salary (&gt;$170K)"
)</f>
        <v>Low Salary (&lt;$50K)</v>
      </c>
      <c r="R3926" t="str" cm="1">
        <f t="array" ref="R3926">_xlfn.IFS(
G3926&lt;=2,"New Customers (0-2Y)",
G3926&lt;=5,"Growing Customers (3-5Y)",
G3926&lt;=8,"Established Customers (6-8Y)",
G3926&lt;=10,"Loyal Customers (9-10Y)"
)</f>
        <v>New Customers (0-2Y)</v>
      </c>
    </row>
    <row r="3927" spans="1:18" x14ac:dyDescent="0.35">
      <c r="A3927">
        <v>15701206</v>
      </c>
      <c r="B3927" t="s">
        <v>1802</v>
      </c>
      <c r="C3927" t="s">
        <v>26</v>
      </c>
      <c r="D3927" t="s">
        <v>39</v>
      </c>
      <c r="E3927">
        <v>44</v>
      </c>
      <c r="F3927" t="s">
        <v>19</v>
      </c>
      <c r="G3927">
        <v>5</v>
      </c>
      <c r="H3927" s="4">
        <v>0</v>
      </c>
      <c r="I3927" t="s">
        <v>24</v>
      </c>
      <c r="J3927">
        <v>2</v>
      </c>
      <c r="K3927">
        <v>566</v>
      </c>
      <c r="L3927" t="s">
        <v>31</v>
      </c>
      <c r="M3927" t="s">
        <v>21</v>
      </c>
      <c r="N3927" t="s">
        <v>32</v>
      </c>
      <c r="O3927" s="4">
        <v>66462.789999999994</v>
      </c>
      <c r="P3927" t="s">
        <v>28</v>
      </c>
      <c r="Q3927" t="str" cm="1">
        <f t="array" ref="Q3927">_xlfn.IFS(
O3927&lt;50000,"Low Salary (&lt;$50K)",
O3927&lt;90000,"Lower Middle ($50K-$90K)",
O3927&lt;130000,"Middle ($90K-$130K)",
O3927&lt;170000,"Upper Middle ($130K-$170K)",
O3927&gt;=170000,"High Salary (&gt;$170K)"
)</f>
        <v>Lower Middle ($50K-$90K)</v>
      </c>
      <c r="R3927" t="str" cm="1">
        <f t="array" ref="R3927">_xlfn.IFS(
G3927&lt;=2,"New Customers (0-2Y)",
G3927&lt;=5,"Growing Customers (3-5Y)",
G3927&lt;=8,"Established Customers (6-8Y)",
G3927&lt;=10,"Loyal Customers (9-10Y)"
)</f>
        <v>Growing Customers (3-5Y)</v>
      </c>
    </row>
    <row r="3928" spans="1:18" x14ac:dyDescent="0.35">
      <c r="A3928">
        <v>15581280</v>
      </c>
      <c r="B3928" t="s">
        <v>319</v>
      </c>
      <c r="C3928" t="s">
        <v>42</v>
      </c>
      <c r="D3928" t="s">
        <v>39</v>
      </c>
      <c r="E3928">
        <v>29</v>
      </c>
      <c r="F3928" t="s">
        <v>43</v>
      </c>
      <c r="G3928">
        <v>6</v>
      </c>
      <c r="H3928" s="4">
        <v>92887.13</v>
      </c>
      <c r="I3928" t="s">
        <v>29</v>
      </c>
      <c r="J3928">
        <v>1</v>
      </c>
      <c r="K3928">
        <v>714</v>
      </c>
      <c r="L3928" t="s">
        <v>35</v>
      </c>
      <c r="M3928" t="s">
        <v>21</v>
      </c>
      <c r="N3928" t="s">
        <v>22</v>
      </c>
      <c r="O3928" s="4">
        <v>69578.490000000005</v>
      </c>
      <c r="P3928" t="s">
        <v>28</v>
      </c>
      <c r="Q3928" t="str" cm="1">
        <f t="array" ref="Q3928">_xlfn.IFS(
O3928&lt;50000,"Low Salary (&lt;$50K)",
O3928&lt;90000,"Lower Middle ($50K-$90K)",
O3928&lt;130000,"Middle ($90K-$130K)",
O3928&lt;170000,"Upper Middle ($130K-$170K)",
O3928&gt;=170000,"High Salary (&gt;$170K)"
)</f>
        <v>Lower Middle ($50K-$90K)</v>
      </c>
      <c r="R3928" t="str" cm="1">
        <f t="array" ref="R3928">_xlfn.IFS(
G3928&lt;=2,"New Customers (0-2Y)",
G3928&lt;=5,"Growing Customers (3-5Y)",
G3928&lt;=8,"Established Customers (6-8Y)",
G3928&lt;=10,"Loyal Customers (9-10Y)"
)</f>
        <v>Established Customers (6-8Y)</v>
      </c>
    </row>
    <row r="3929" spans="1:18" x14ac:dyDescent="0.35">
      <c r="A3929">
        <v>15651943</v>
      </c>
      <c r="B3929" t="s">
        <v>1803</v>
      </c>
      <c r="C3929" t="s">
        <v>26</v>
      </c>
      <c r="D3929" t="s">
        <v>18</v>
      </c>
      <c r="E3929">
        <v>65</v>
      </c>
      <c r="F3929" t="s">
        <v>2967</v>
      </c>
      <c r="G3929">
        <v>1</v>
      </c>
      <c r="H3929" s="4">
        <v>0</v>
      </c>
      <c r="I3929" t="s">
        <v>24</v>
      </c>
      <c r="J3929">
        <v>2</v>
      </c>
      <c r="K3929">
        <v>580</v>
      </c>
      <c r="L3929" t="s">
        <v>31</v>
      </c>
      <c r="M3929" t="s">
        <v>27</v>
      </c>
      <c r="N3929" t="s">
        <v>22</v>
      </c>
      <c r="O3929" s="4">
        <v>103182.46</v>
      </c>
      <c r="P3929" t="s">
        <v>28</v>
      </c>
      <c r="Q3929" t="str" cm="1">
        <f t="array" ref="Q3929">_xlfn.IFS(
O3929&lt;50000,"Low Salary (&lt;$50K)",
O3929&lt;90000,"Lower Middle ($50K-$90K)",
O3929&lt;130000,"Middle ($90K-$130K)",
O3929&lt;170000,"Upper Middle ($130K-$170K)",
O3929&gt;=170000,"High Salary (&gt;$170K)"
)</f>
        <v>Middle ($90K-$130K)</v>
      </c>
      <c r="R3929" t="str" cm="1">
        <f t="array" ref="R3929">_xlfn.IFS(
G3929&lt;=2,"New Customers (0-2Y)",
G3929&lt;=5,"Growing Customers (3-5Y)",
G3929&lt;=8,"Established Customers (6-8Y)",
G3929&lt;=10,"Loyal Customers (9-10Y)"
)</f>
        <v>New Customers (0-2Y)</v>
      </c>
    </row>
    <row r="3930" spans="1:18" x14ac:dyDescent="0.35">
      <c r="A3930">
        <v>15609545</v>
      </c>
      <c r="B3930" t="s">
        <v>630</v>
      </c>
      <c r="C3930" t="s">
        <v>17</v>
      </c>
      <c r="D3930" t="s">
        <v>39</v>
      </c>
      <c r="E3930">
        <v>29</v>
      </c>
      <c r="F3930" t="s">
        <v>43</v>
      </c>
      <c r="G3930">
        <v>5</v>
      </c>
      <c r="H3930" s="4">
        <v>83442.98</v>
      </c>
      <c r="I3930" t="s">
        <v>29</v>
      </c>
      <c r="J3930">
        <v>1</v>
      </c>
      <c r="K3930">
        <v>548</v>
      </c>
      <c r="L3930" t="s">
        <v>31</v>
      </c>
      <c r="M3930" t="s">
        <v>27</v>
      </c>
      <c r="N3930" t="s">
        <v>22</v>
      </c>
      <c r="O3930" s="4">
        <v>177017.39</v>
      </c>
      <c r="P3930" t="s">
        <v>28</v>
      </c>
      <c r="Q3930" t="str" cm="1">
        <f t="array" ref="Q3930">_xlfn.IFS(
O3930&lt;50000,"Low Salary (&lt;$50K)",
O3930&lt;90000,"Lower Middle ($50K-$90K)",
O3930&lt;130000,"Middle ($90K-$130K)",
O3930&lt;170000,"Upper Middle ($130K-$170K)",
O3930&gt;=170000,"High Salary (&gt;$170K)"
)</f>
        <v>High Salary (&gt;$170K)</v>
      </c>
      <c r="R3930" t="str" cm="1">
        <f t="array" ref="R3930">_xlfn.IFS(
G3930&lt;=2,"New Customers (0-2Y)",
G3930&lt;=5,"Growing Customers (3-5Y)",
G3930&lt;=8,"Established Customers (6-8Y)",
G3930&lt;=10,"Loyal Customers (9-10Y)"
)</f>
        <v>Growing Customers (3-5Y)</v>
      </c>
    </row>
    <row r="3931" spans="1:18" x14ac:dyDescent="0.35">
      <c r="A3931">
        <v>15658548</v>
      </c>
      <c r="B3931" t="s">
        <v>1596</v>
      </c>
      <c r="C3931" t="s">
        <v>42</v>
      </c>
      <c r="D3931" t="s">
        <v>18</v>
      </c>
      <c r="E3931">
        <v>36</v>
      </c>
      <c r="F3931" t="s">
        <v>19</v>
      </c>
      <c r="G3931">
        <v>6</v>
      </c>
      <c r="H3931" s="4">
        <v>144773.29</v>
      </c>
      <c r="I3931" t="s">
        <v>33</v>
      </c>
      <c r="J3931">
        <v>2</v>
      </c>
      <c r="K3931">
        <v>646</v>
      </c>
      <c r="L3931" t="s">
        <v>20</v>
      </c>
      <c r="M3931" t="s">
        <v>21</v>
      </c>
      <c r="N3931" t="s">
        <v>32</v>
      </c>
      <c r="O3931" s="4">
        <v>53217.3</v>
      </c>
      <c r="P3931" t="s">
        <v>28</v>
      </c>
      <c r="Q3931" t="str" cm="1">
        <f t="array" ref="Q3931">_xlfn.IFS(
O3931&lt;50000,"Low Salary (&lt;$50K)",
O3931&lt;90000,"Lower Middle ($50K-$90K)",
O3931&lt;130000,"Middle ($90K-$130K)",
O3931&lt;170000,"Upper Middle ($130K-$170K)",
O3931&gt;=170000,"High Salary (&gt;$170K)"
)</f>
        <v>Lower Middle ($50K-$90K)</v>
      </c>
      <c r="R3931" t="str" cm="1">
        <f t="array" ref="R3931">_xlfn.IFS(
G3931&lt;=2,"New Customers (0-2Y)",
G3931&lt;=5,"Growing Customers (3-5Y)",
G3931&lt;=8,"Established Customers (6-8Y)",
G3931&lt;=10,"Loyal Customers (9-10Y)"
)</f>
        <v>Established Customers (6-8Y)</v>
      </c>
    </row>
    <row r="3932" spans="1:18" x14ac:dyDescent="0.35">
      <c r="A3932">
        <v>15626008</v>
      </c>
      <c r="B3932" t="s">
        <v>233</v>
      </c>
      <c r="C3932" t="s">
        <v>42</v>
      </c>
      <c r="D3932" t="s">
        <v>18</v>
      </c>
      <c r="E3932">
        <v>52</v>
      </c>
      <c r="F3932" t="s">
        <v>19</v>
      </c>
      <c r="G3932">
        <v>9</v>
      </c>
      <c r="H3932" s="4">
        <v>111973.97</v>
      </c>
      <c r="I3932" t="s">
        <v>33</v>
      </c>
      <c r="J3932">
        <v>1</v>
      </c>
      <c r="K3932">
        <v>622</v>
      </c>
      <c r="L3932" t="s">
        <v>20</v>
      </c>
      <c r="M3932" t="s">
        <v>21</v>
      </c>
      <c r="N3932" t="s">
        <v>22</v>
      </c>
      <c r="O3932" s="4">
        <v>162756.29</v>
      </c>
      <c r="P3932" t="s">
        <v>23</v>
      </c>
      <c r="Q3932" t="str" cm="1">
        <f t="array" ref="Q3932">_xlfn.IFS(
O3932&lt;50000,"Low Salary (&lt;$50K)",
O3932&lt;90000,"Lower Middle ($50K-$90K)",
O3932&lt;130000,"Middle ($90K-$130K)",
O3932&lt;170000,"Upper Middle ($130K-$170K)",
O3932&gt;=170000,"High Salary (&gt;$170K)"
)</f>
        <v>Upper Middle ($130K-$170K)</v>
      </c>
      <c r="R3932" t="str" cm="1">
        <f t="array" ref="R3932">_xlfn.IFS(
G3932&lt;=2,"New Customers (0-2Y)",
G3932&lt;=5,"Growing Customers (3-5Y)",
G3932&lt;=8,"Established Customers (6-8Y)",
G3932&lt;=10,"Loyal Customers (9-10Y)"
)</f>
        <v>Loyal Customers (9-10Y)</v>
      </c>
    </row>
    <row r="3933" spans="1:18" x14ac:dyDescent="0.35">
      <c r="A3933">
        <v>15774133</v>
      </c>
      <c r="B3933" t="s">
        <v>665</v>
      </c>
      <c r="C3933" t="s">
        <v>17</v>
      </c>
      <c r="D3933" t="s">
        <v>18</v>
      </c>
      <c r="E3933">
        <v>35</v>
      </c>
      <c r="F3933" t="s">
        <v>19</v>
      </c>
      <c r="G3933">
        <v>8</v>
      </c>
      <c r="H3933" s="4">
        <v>178032.53</v>
      </c>
      <c r="I3933" t="s">
        <v>33</v>
      </c>
      <c r="J3933">
        <v>1</v>
      </c>
      <c r="K3933">
        <v>706</v>
      </c>
      <c r="L3933" t="s">
        <v>35</v>
      </c>
      <c r="M3933" t="s">
        <v>27</v>
      </c>
      <c r="N3933" t="s">
        <v>22</v>
      </c>
      <c r="O3933" s="4">
        <v>42181.68</v>
      </c>
      <c r="P3933" t="s">
        <v>28</v>
      </c>
      <c r="Q3933" t="str" cm="1">
        <f t="array" ref="Q3933">_xlfn.IFS(
O3933&lt;50000,"Low Salary (&lt;$50K)",
O3933&lt;90000,"Lower Middle ($50K-$90K)",
O3933&lt;130000,"Middle ($90K-$130K)",
O3933&lt;170000,"Upper Middle ($130K-$170K)",
O3933&gt;=170000,"High Salary (&gt;$170K)"
)</f>
        <v>Low Salary (&lt;$50K)</v>
      </c>
      <c r="R3933" t="str" cm="1">
        <f t="array" ref="R3933">_xlfn.IFS(
G3933&lt;=2,"New Customers (0-2Y)",
G3933&lt;=5,"Growing Customers (3-5Y)",
G3933&lt;=8,"Established Customers (6-8Y)",
G3933&lt;=10,"Loyal Customers (9-10Y)"
)</f>
        <v>Established Customers (6-8Y)</v>
      </c>
    </row>
    <row r="3934" spans="1:18" x14ac:dyDescent="0.35">
      <c r="A3934">
        <v>15763798</v>
      </c>
      <c r="B3934" t="s">
        <v>540</v>
      </c>
      <c r="C3934" t="s">
        <v>17</v>
      </c>
      <c r="D3934" t="s">
        <v>39</v>
      </c>
      <c r="E3934">
        <v>23</v>
      </c>
      <c r="F3934" t="s">
        <v>43</v>
      </c>
      <c r="G3934">
        <v>5</v>
      </c>
      <c r="H3934" s="4">
        <v>140007.19</v>
      </c>
      <c r="I3934" t="s">
        <v>33</v>
      </c>
      <c r="J3934">
        <v>1</v>
      </c>
      <c r="K3934">
        <v>680</v>
      </c>
      <c r="L3934" t="s">
        <v>35</v>
      </c>
      <c r="M3934" t="s">
        <v>27</v>
      </c>
      <c r="N3934" t="s">
        <v>22</v>
      </c>
      <c r="O3934" s="4">
        <v>31714.080000000002</v>
      </c>
      <c r="P3934" t="s">
        <v>28</v>
      </c>
      <c r="Q3934" t="str" cm="1">
        <f t="array" ref="Q3934">_xlfn.IFS(
O3934&lt;50000,"Low Salary (&lt;$50K)",
O3934&lt;90000,"Lower Middle ($50K-$90K)",
O3934&lt;130000,"Middle ($90K-$130K)",
O3934&lt;170000,"Upper Middle ($130K-$170K)",
O3934&gt;=170000,"High Salary (&gt;$170K)"
)</f>
        <v>Low Salary (&lt;$50K)</v>
      </c>
      <c r="R3934" t="str" cm="1">
        <f t="array" ref="R3934">_xlfn.IFS(
G3934&lt;=2,"New Customers (0-2Y)",
G3934&lt;=5,"Growing Customers (3-5Y)",
G3934&lt;=8,"Established Customers (6-8Y)",
G3934&lt;=10,"Loyal Customers (9-10Y)"
)</f>
        <v>Growing Customers (3-5Y)</v>
      </c>
    </row>
    <row r="3935" spans="1:18" x14ac:dyDescent="0.35">
      <c r="A3935">
        <v>15758013</v>
      </c>
      <c r="B3935" t="s">
        <v>593</v>
      </c>
      <c r="C3935" t="s">
        <v>17</v>
      </c>
      <c r="D3935" t="s">
        <v>39</v>
      </c>
      <c r="E3935">
        <v>37</v>
      </c>
      <c r="F3935" t="s">
        <v>19</v>
      </c>
      <c r="G3935">
        <v>5</v>
      </c>
      <c r="H3935" s="4">
        <v>98400.61</v>
      </c>
      <c r="I3935" t="s">
        <v>29</v>
      </c>
      <c r="J3935">
        <v>2</v>
      </c>
      <c r="K3935">
        <v>698</v>
      </c>
      <c r="L3935" t="s">
        <v>35</v>
      </c>
      <c r="M3935" t="s">
        <v>27</v>
      </c>
      <c r="N3935" t="s">
        <v>32</v>
      </c>
      <c r="O3935" s="4">
        <v>25017.279999999999</v>
      </c>
      <c r="P3935" t="s">
        <v>28</v>
      </c>
      <c r="Q3935" t="str" cm="1">
        <f t="array" ref="Q3935">_xlfn.IFS(
O3935&lt;50000,"Low Salary (&lt;$50K)",
O3935&lt;90000,"Lower Middle ($50K-$90K)",
O3935&lt;130000,"Middle ($90K-$130K)",
O3935&lt;170000,"Upper Middle ($130K-$170K)",
O3935&gt;=170000,"High Salary (&gt;$170K)"
)</f>
        <v>Low Salary (&lt;$50K)</v>
      </c>
      <c r="R3935" t="str" cm="1">
        <f t="array" ref="R3935">_xlfn.IFS(
G3935&lt;=2,"New Customers (0-2Y)",
G3935&lt;=5,"Growing Customers (3-5Y)",
G3935&lt;=8,"Established Customers (6-8Y)",
G3935&lt;=10,"Loyal Customers (9-10Y)"
)</f>
        <v>Growing Customers (3-5Y)</v>
      </c>
    </row>
    <row r="3936" spans="1:18" x14ac:dyDescent="0.35">
      <c r="A3936">
        <v>15705765</v>
      </c>
      <c r="B3936" t="s">
        <v>1320</v>
      </c>
      <c r="C3936" t="s">
        <v>26</v>
      </c>
      <c r="D3936" t="s">
        <v>18</v>
      </c>
      <c r="E3936">
        <v>46</v>
      </c>
      <c r="F3936" t="s">
        <v>19</v>
      </c>
      <c r="G3936">
        <v>1</v>
      </c>
      <c r="H3936" s="4">
        <v>0</v>
      </c>
      <c r="I3936" t="s">
        <v>24</v>
      </c>
      <c r="J3936">
        <v>2</v>
      </c>
      <c r="K3936">
        <v>581</v>
      </c>
      <c r="L3936" t="s">
        <v>31</v>
      </c>
      <c r="M3936" t="s">
        <v>21</v>
      </c>
      <c r="N3936" t="s">
        <v>32</v>
      </c>
      <c r="O3936" s="4">
        <v>104272.04</v>
      </c>
      <c r="P3936" t="s">
        <v>28</v>
      </c>
      <c r="Q3936" t="str" cm="1">
        <f t="array" ref="Q3936">_xlfn.IFS(
O3936&lt;50000,"Low Salary (&lt;$50K)",
O3936&lt;90000,"Lower Middle ($50K-$90K)",
O3936&lt;130000,"Middle ($90K-$130K)",
O3936&lt;170000,"Upper Middle ($130K-$170K)",
O3936&gt;=170000,"High Salary (&gt;$170K)"
)</f>
        <v>Middle ($90K-$130K)</v>
      </c>
      <c r="R3936" t="str" cm="1">
        <f t="array" ref="R3936">_xlfn.IFS(
G3936&lt;=2,"New Customers (0-2Y)",
G3936&lt;=5,"Growing Customers (3-5Y)",
G3936&lt;=8,"Established Customers (6-8Y)",
G3936&lt;=10,"Loyal Customers (9-10Y)"
)</f>
        <v>New Customers (0-2Y)</v>
      </c>
    </row>
    <row r="3937" spans="1:18" x14ac:dyDescent="0.35">
      <c r="A3937">
        <v>15648362</v>
      </c>
      <c r="B3937" t="s">
        <v>153</v>
      </c>
      <c r="C3937" t="s">
        <v>42</v>
      </c>
      <c r="D3937" t="s">
        <v>39</v>
      </c>
      <c r="E3937">
        <v>45</v>
      </c>
      <c r="F3937" t="s">
        <v>19</v>
      </c>
      <c r="G3937">
        <v>3</v>
      </c>
      <c r="H3937" s="4">
        <v>108924.33</v>
      </c>
      <c r="I3937" t="s">
        <v>33</v>
      </c>
      <c r="J3937">
        <v>2</v>
      </c>
      <c r="K3937">
        <v>728</v>
      </c>
      <c r="L3937" t="s">
        <v>35</v>
      </c>
      <c r="M3937" t="s">
        <v>21</v>
      </c>
      <c r="N3937" t="s">
        <v>32</v>
      </c>
      <c r="O3937" s="4">
        <v>84300.4</v>
      </c>
      <c r="P3937" t="s">
        <v>23</v>
      </c>
      <c r="Q3937" t="str" cm="1">
        <f t="array" ref="Q3937">_xlfn.IFS(
O3937&lt;50000,"Low Salary (&lt;$50K)",
O3937&lt;90000,"Lower Middle ($50K-$90K)",
O3937&lt;130000,"Middle ($90K-$130K)",
O3937&lt;170000,"Upper Middle ($130K-$170K)",
O3937&gt;=170000,"High Salary (&gt;$170K)"
)</f>
        <v>Lower Middle ($50K-$90K)</v>
      </c>
      <c r="R3937" t="str" cm="1">
        <f t="array" ref="R3937">_xlfn.IFS(
G3937&lt;=2,"New Customers (0-2Y)",
G3937&lt;=5,"Growing Customers (3-5Y)",
G3937&lt;=8,"Established Customers (6-8Y)",
G3937&lt;=10,"Loyal Customers (9-10Y)"
)</f>
        <v>Growing Customers (3-5Y)</v>
      </c>
    </row>
    <row r="3938" spans="1:18" x14ac:dyDescent="0.35">
      <c r="A3938">
        <v>15761102</v>
      </c>
      <c r="B3938" t="s">
        <v>209</v>
      </c>
      <c r="C3938" t="s">
        <v>26</v>
      </c>
      <c r="D3938" t="s">
        <v>18</v>
      </c>
      <c r="E3938">
        <v>32</v>
      </c>
      <c r="F3938" t="s">
        <v>19</v>
      </c>
      <c r="G3938">
        <v>4</v>
      </c>
      <c r="H3938" s="4">
        <v>132835.56</v>
      </c>
      <c r="I3938" t="s">
        <v>33</v>
      </c>
      <c r="J3938">
        <v>1</v>
      </c>
      <c r="K3938">
        <v>707</v>
      </c>
      <c r="L3938" t="s">
        <v>35</v>
      </c>
      <c r="M3938" t="s">
        <v>27</v>
      </c>
      <c r="N3938" t="s">
        <v>32</v>
      </c>
      <c r="O3938" s="4">
        <v>136877.24</v>
      </c>
      <c r="P3938" t="s">
        <v>28</v>
      </c>
      <c r="Q3938" t="str" cm="1">
        <f t="array" ref="Q3938">_xlfn.IFS(
O3938&lt;50000,"Low Salary (&lt;$50K)",
O3938&lt;90000,"Lower Middle ($50K-$90K)",
O3938&lt;130000,"Middle ($90K-$130K)",
O3938&lt;170000,"Upper Middle ($130K-$170K)",
O3938&gt;=170000,"High Salary (&gt;$170K)"
)</f>
        <v>Upper Middle ($130K-$170K)</v>
      </c>
      <c r="R3938" t="str" cm="1">
        <f t="array" ref="R3938">_xlfn.IFS(
G3938&lt;=2,"New Customers (0-2Y)",
G3938&lt;=5,"Growing Customers (3-5Y)",
G3938&lt;=8,"Established Customers (6-8Y)",
G3938&lt;=10,"Loyal Customers (9-10Y)"
)</f>
        <v>Growing Customers (3-5Y)</v>
      </c>
    </row>
    <row r="3939" spans="1:18" x14ac:dyDescent="0.35">
      <c r="A3939">
        <v>15610165</v>
      </c>
      <c r="B3939" t="s">
        <v>393</v>
      </c>
      <c r="C3939" t="s">
        <v>17</v>
      </c>
      <c r="D3939" t="s">
        <v>18</v>
      </c>
      <c r="E3939">
        <v>26</v>
      </c>
      <c r="F3939" t="s">
        <v>43</v>
      </c>
      <c r="G3939">
        <v>1</v>
      </c>
      <c r="H3939" s="4">
        <v>0</v>
      </c>
      <c r="I3939" t="s">
        <v>24</v>
      </c>
      <c r="J3939">
        <v>2</v>
      </c>
      <c r="K3939">
        <v>761</v>
      </c>
      <c r="L3939" t="s">
        <v>35</v>
      </c>
      <c r="M3939" t="s">
        <v>21</v>
      </c>
      <c r="N3939" t="s">
        <v>22</v>
      </c>
      <c r="O3939" s="4">
        <v>199409.19</v>
      </c>
      <c r="P3939" t="s">
        <v>28</v>
      </c>
      <c r="Q3939" t="str" cm="1">
        <f t="array" ref="Q3939">_xlfn.IFS(
O3939&lt;50000,"Low Salary (&lt;$50K)",
O3939&lt;90000,"Lower Middle ($50K-$90K)",
O3939&lt;130000,"Middle ($90K-$130K)",
O3939&lt;170000,"Upper Middle ($130K-$170K)",
O3939&gt;=170000,"High Salary (&gt;$170K)"
)</f>
        <v>High Salary (&gt;$170K)</v>
      </c>
      <c r="R3939" t="str" cm="1">
        <f t="array" ref="R3939">_xlfn.IFS(
G3939&lt;=2,"New Customers (0-2Y)",
G3939&lt;=5,"Growing Customers (3-5Y)",
G3939&lt;=8,"Established Customers (6-8Y)",
G3939&lt;=10,"Loyal Customers (9-10Y)"
)</f>
        <v>New Customers (0-2Y)</v>
      </c>
    </row>
    <row r="3940" spans="1:18" x14ac:dyDescent="0.35">
      <c r="A3940">
        <v>15723717</v>
      </c>
      <c r="B3940" t="s">
        <v>394</v>
      </c>
      <c r="C3940" t="s">
        <v>42</v>
      </c>
      <c r="D3940" t="s">
        <v>39</v>
      </c>
      <c r="E3940">
        <v>41</v>
      </c>
      <c r="F3940" t="s">
        <v>19</v>
      </c>
      <c r="G3940">
        <v>1</v>
      </c>
      <c r="H3940" s="4">
        <v>118334.44</v>
      </c>
      <c r="I3940" t="s">
        <v>33</v>
      </c>
      <c r="J3940">
        <v>1</v>
      </c>
      <c r="K3940">
        <v>483</v>
      </c>
      <c r="L3940" t="s">
        <v>44</v>
      </c>
      <c r="M3940" t="s">
        <v>27</v>
      </c>
      <c r="N3940" t="s">
        <v>32</v>
      </c>
      <c r="O3940" s="4">
        <v>163147.99</v>
      </c>
      <c r="P3940" t="s">
        <v>23</v>
      </c>
      <c r="Q3940" t="str" cm="1">
        <f t="array" ref="Q3940">_xlfn.IFS(
O3940&lt;50000,"Low Salary (&lt;$50K)",
O3940&lt;90000,"Lower Middle ($50K-$90K)",
O3940&lt;130000,"Middle ($90K-$130K)",
O3940&lt;170000,"Upper Middle ($130K-$170K)",
O3940&gt;=170000,"High Salary (&gt;$170K)"
)</f>
        <v>Upper Middle ($130K-$170K)</v>
      </c>
      <c r="R3940" t="str" cm="1">
        <f t="array" ref="R3940">_xlfn.IFS(
G3940&lt;=2,"New Customers (0-2Y)",
G3940&lt;=5,"Growing Customers (3-5Y)",
G3940&lt;=8,"Established Customers (6-8Y)",
G3940&lt;=10,"Loyal Customers (9-10Y)"
)</f>
        <v>New Customers (0-2Y)</v>
      </c>
    </row>
    <row r="3941" spans="1:18" x14ac:dyDescent="0.35">
      <c r="A3941">
        <v>15654611</v>
      </c>
      <c r="B3941" t="s">
        <v>1549</v>
      </c>
      <c r="C3941" t="s">
        <v>42</v>
      </c>
      <c r="D3941" t="s">
        <v>18</v>
      </c>
      <c r="E3941">
        <v>25</v>
      </c>
      <c r="F3941" t="s">
        <v>43</v>
      </c>
      <c r="G3941">
        <v>9</v>
      </c>
      <c r="H3941" s="4">
        <v>81732.88</v>
      </c>
      <c r="I3941" t="s">
        <v>29</v>
      </c>
      <c r="J3941">
        <v>2</v>
      </c>
      <c r="K3941">
        <v>736</v>
      </c>
      <c r="L3941" t="s">
        <v>35</v>
      </c>
      <c r="M3941" t="s">
        <v>21</v>
      </c>
      <c r="N3941" t="s">
        <v>32</v>
      </c>
      <c r="O3941" s="4">
        <v>136497.28</v>
      </c>
      <c r="P3941" t="s">
        <v>28</v>
      </c>
      <c r="Q3941" t="str" cm="1">
        <f t="array" ref="Q3941">_xlfn.IFS(
O3941&lt;50000,"Low Salary (&lt;$50K)",
O3941&lt;90000,"Lower Middle ($50K-$90K)",
O3941&lt;130000,"Middle ($90K-$130K)",
O3941&lt;170000,"Upper Middle ($130K-$170K)",
O3941&gt;=170000,"High Salary (&gt;$170K)"
)</f>
        <v>Upper Middle ($130K-$170K)</v>
      </c>
      <c r="R3941" t="str" cm="1">
        <f t="array" ref="R3941">_xlfn.IFS(
G3941&lt;=2,"New Customers (0-2Y)",
G3941&lt;=5,"Growing Customers (3-5Y)",
G3941&lt;=8,"Established Customers (6-8Y)",
G3941&lt;=10,"Loyal Customers (9-10Y)"
)</f>
        <v>Loyal Customers (9-10Y)</v>
      </c>
    </row>
    <row r="3942" spans="1:18" x14ac:dyDescent="0.35">
      <c r="A3942">
        <v>15659736</v>
      </c>
      <c r="B3942" t="s">
        <v>1804</v>
      </c>
      <c r="C3942" t="s">
        <v>42</v>
      </c>
      <c r="D3942" t="s">
        <v>39</v>
      </c>
      <c r="E3942">
        <v>66</v>
      </c>
      <c r="F3942" t="s">
        <v>2967</v>
      </c>
      <c r="G3942">
        <v>5</v>
      </c>
      <c r="H3942" s="4">
        <v>121411.9</v>
      </c>
      <c r="I3942" t="s">
        <v>33</v>
      </c>
      <c r="J3942">
        <v>1</v>
      </c>
      <c r="K3942">
        <v>716</v>
      </c>
      <c r="L3942" t="s">
        <v>35</v>
      </c>
      <c r="M3942" t="s">
        <v>27</v>
      </c>
      <c r="N3942" t="s">
        <v>32</v>
      </c>
      <c r="O3942" s="4">
        <v>10070.4</v>
      </c>
      <c r="P3942" t="s">
        <v>23</v>
      </c>
      <c r="Q3942" t="str" cm="1">
        <f t="array" ref="Q3942">_xlfn.IFS(
O3942&lt;50000,"Low Salary (&lt;$50K)",
O3942&lt;90000,"Lower Middle ($50K-$90K)",
O3942&lt;130000,"Middle ($90K-$130K)",
O3942&lt;170000,"Upper Middle ($130K-$170K)",
O3942&gt;=170000,"High Salary (&gt;$170K)"
)</f>
        <v>Low Salary (&lt;$50K)</v>
      </c>
      <c r="R3942" t="str" cm="1">
        <f t="array" ref="R3942">_xlfn.IFS(
G3942&lt;=2,"New Customers (0-2Y)",
G3942&lt;=5,"Growing Customers (3-5Y)",
G3942&lt;=8,"Established Customers (6-8Y)",
G3942&lt;=10,"Loyal Customers (9-10Y)"
)</f>
        <v>Growing Customers (3-5Y)</v>
      </c>
    </row>
    <row r="3943" spans="1:18" x14ac:dyDescent="0.35">
      <c r="A3943">
        <v>15603170</v>
      </c>
      <c r="B3943" t="s">
        <v>279</v>
      </c>
      <c r="C3943" t="s">
        <v>17</v>
      </c>
      <c r="D3943" t="s">
        <v>39</v>
      </c>
      <c r="E3943">
        <v>32</v>
      </c>
      <c r="F3943" t="s">
        <v>19</v>
      </c>
      <c r="G3943">
        <v>9</v>
      </c>
      <c r="H3943" s="4">
        <v>121455.65</v>
      </c>
      <c r="I3943" t="s">
        <v>33</v>
      </c>
      <c r="J3943">
        <v>1</v>
      </c>
      <c r="K3943">
        <v>654</v>
      </c>
      <c r="L3943" t="s">
        <v>20</v>
      </c>
      <c r="M3943" t="s">
        <v>21</v>
      </c>
      <c r="N3943" t="s">
        <v>32</v>
      </c>
      <c r="O3943" s="4">
        <v>190068.53</v>
      </c>
      <c r="P3943" t="s">
        <v>23</v>
      </c>
      <c r="Q3943" t="str" cm="1">
        <f t="array" ref="Q3943">_xlfn.IFS(
O3943&lt;50000,"Low Salary (&lt;$50K)",
O3943&lt;90000,"Lower Middle ($50K-$90K)",
O3943&lt;130000,"Middle ($90K-$130K)",
O3943&lt;170000,"Upper Middle ($130K-$170K)",
O3943&gt;=170000,"High Salary (&gt;$170K)"
)</f>
        <v>High Salary (&gt;$170K)</v>
      </c>
      <c r="R3943" t="str" cm="1">
        <f t="array" ref="R3943">_xlfn.IFS(
G3943&lt;=2,"New Customers (0-2Y)",
G3943&lt;=5,"Growing Customers (3-5Y)",
G3943&lt;=8,"Established Customers (6-8Y)",
G3943&lt;=10,"Loyal Customers (9-10Y)"
)</f>
        <v>Loyal Customers (9-10Y)</v>
      </c>
    </row>
    <row r="3944" spans="1:18" x14ac:dyDescent="0.35">
      <c r="A3944">
        <v>15786167</v>
      </c>
      <c r="B3944" t="s">
        <v>1805</v>
      </c>
      <c r="C3944" t="s">
        <v>26</v>
      </c>
      <c r="D3944" t="s">
        <v>39</v>
      </c>
      <c r="E3944">
        <v>20</v>
      </c>
      <c r="F3944" t="s">
        <v>43</v>
      </c>
      <c r="G3944">
        <v>5</v>
      </c>
      <c r="H3944" s="4">
        <v>0</v>
      </c>
      <c r="I3944" t="s">
        <v>24</v>
      </c>
      <c r="J3944">
        <v>2</v>
      </c>
      <c r="K3944">
        <v>649</v>
      </c>
      <c r="L3944" t="s">
        <v>20</v>
      </c>
      <c r="M3944" t="s">
        <v>21</v>
      </c>
      <c r="N3944" t="s">
        <v>22</v>
      </c>
      <c r="O3944" s="4">
        <v>58309.54</v>
      </c>
      <c r="P3944" t="s">
        <v>28</v>
      </c>
      <c r="Q3944" t="str" cm="1">
        <f t="array" ref="Q3944">_xlfn.IFS(
O3944&lt;50000,"Low Salary (&lt;$50K)",
O3944&lt;90000,"Lower Middle ($50K-$90K)",
O3944&lt;130000,"Middle ($90K-$130K)",
O3944&lt;170000,"Upper Middle ($130K-$170K)",
O3944&gt;=170000,"High Salary (&gt;$170K)"
)</f>
        <v>Lower Middle ($50K-$90K)</v>
      </c>
      <c r="R3944" t="str" cm="1">
        <f t="array" ref="R3944">_xlfn.IFS(
G3944&lt;=2,"New Customers (0-2Y)",
G3944&lt;=5,"Growing Customers (3-5Y)",
G3944&lt;=8,"Established Customers (6-8Y)",
G3944&lt;=10,"Loyal Customers (9-10Y)"
)</f>
        <v>Growing Customers (3-5Y)</v>
      </c>
    </row>
    <row r="3945" spans="1:18" x14ac:dyDescent="0.35">
      <c r="A3945">
        <v>15671915</v>
      </c>
      <c r="B3945" t="s">
        <v>1806</v>
      </c>
      <c r="C3945" t="s">
        <v>17</v>
      </c>
      <c r="D3945" t="s">
        <v>39</v>
      </c>
      <c r="E3945">
        <v>46</v>
      </c>
      <c r="F3945" t="s">
        <v>19</v>
      </c>
      <c r="G3945">
        <v>5</v>
      </c>
      <c r="H3945" s="4">
        <v>0</v>
      </c>
      <c r="I3945" t="s">
        <v>24</v>
      </c>
      <c r="J3945">
        <v>2</v>
      </c>
      <c r="K3945">
        <v>649</v>
      </c>
      <c r="L3945" t="s">
        <v>20</v>
      </c>
      <c r="M3945" t="s">
        <v>21</v>
      </c>
      <c r="N3945" t="s">
        <v>22</v>
      </c>
      <c r="O3945" s="4">
        <v>76946.600000000006</v>
      </c>
      <c r="P3945" t="s">
        <v>28</v>
      </c>
      <c r="Q3945" t="str" cm="1">
        <f t="array" ref="Q3945">_xlfn.IFS(
O3945&lt;50000,"Low Salary (&lt;$50K)",
O3945&lt;90000,"Lower Middle ($50K-$90K)",
O3945&lt;130000,"Middle ($90K-$130K)",
O3945&lt;170000,"Upper Middle ($130K-$170K)",
O3945&gt;=170000,"High Salary (&gt;$170K)"
)</f>
        <v>Lower Middle ($50K-$90K)</v>
      </c>
      <c r="R3945" t="str" cm="1">
        <f t="array" ref="R3945">_xlfn.IFS(
G3945&lt;=2,"New Customers (0-2Y)",
G3945&lt;=5,"Growing Customers (3-5Y)",
G3945&lt;=8,"Established Customers (6-8Y)",
G3945&lt;=10,"Loyal Customers (9-10Y)"
)</f>
        <v>Growing Customers (3-5Y)</v>
      </c>
    </row>
    <row r="3946" spans="1:18" x14ac:dyDescent="0.35">
      <c r="A3946">
        <v>15794792</v>
      </c>
      <c r="B3946" t="s">
        <v>830</v>
      </c>
      <c r="C3946" t="s">
        <v>17</v>
      </c>
      <c r="D3946" t="s">
        <v>18</v>
      </c>
      <c r="E3946">
        <v>31</v>
      </c>
      <c r="F3946" t="s">
        <v>19</v>
      </c>
      <c r="G3946">
        <v>8</v>
      </c>
      <c r="H3946" s="4">
        <v>117989.75999999999</v>
      </c>
      <c r="I3946" t="s">
        <v>33</v>
      </c>
      <c r="J3946">
        <v>1</v>
      </c>
      <c r="K3946">
        <v>612</v>
      </c>
      <c r="L3946" t="s">
        <v>20</v>
      </c>
      <c r="M3946" t="s">
        <v>21</v>
      </c>
      <c r="N3946" t="s">
        <v>22</v>
      </c>
      <c r="O3946" s="4">
        <v>54129.86</v>
      </c>
      <c r="P3946" t="s">
        <v>28</v>
      </c>
      <c r="Q3946" t="str" cm="1">
        <f t="array" ref="Q3946">_xlfn.IFS(
O3946&lt;50000,"Low Salary (&lt;$50K)",
O3946&lt;90000,"Lower Middle ($50K-$90K)",
O3946&lt;130000,"Middle ($90K-$130K)",
O3946&lt;170000,"Upper Middle ($130K-$170K)",
O3946&gt;=170000,"High Salary (&gt;$170K)"
)</f>
        <v>Lower Middle ($50K-$90K)</v>
      </c>
      <c r="R3946" t="str" cm="1">
        <f t="array" ref="R3946">_xlfn.IFS(
G3946&lt;=2,"New Customers (0-2Y)",
G3946&lt;=5,"Growing Customers (3-5Y)",
G3946&lt;=8,"Established Customers (6-8Y)",
G3946&lt;=10,"Loyal Customers (9-10Y)"
)</f>
        <v>Established Customers (6-8Y)</v>
      </c>
    </row>
    <row r="3947" spans="1:18" x14ac:dyDescent="0.35">
      <c r="A3947">
        <v>15652789</v>
      </c>
      <c r="B3947" t="s">
        <v>862</v>
      </c>
      <c r="C3947" t="s">
        <v>26</v>
      </c>
      <c r="D3947" t="s">
        <v>39</v>
      </c>
      <c r="E3947">
        <v>40</v>
      </c>
      <c r="F3947" t="s">
        <v>19</v>
      </c>
      <c r="G3947">
        <v>10</v>
      </c>
      <c r="H3947" s="4">
        <v>0</v>
      </c>
      <c r="I3947" t="s">
        <v>24</v>
      </c>
      <c r="J3947">
        <v>2</v>
      </c>
      <c r="K3947">
        <v>657</v>
      </c>
      <c r="L3947" t="s">
        <v>20</v>
      </c>
      <c r="M3947" t="s">
        <v>21</v>
      </c>
      <c r="N3947" t="s">
        <v>22</v>
      </c>
      <c r="O3947" s="4">
        <v>52990.7</v>
      </c>
      <c r="P3947" t="s">
        <v>28</v>
      </c>
      <c r="Q3947" t="str" cm="1">
        <f t="array" ref="Q3947">_xlfn.IFS(
O3947&lt;50000,"Low Salary (&lt;$50K)",
O3947&lt;90000,"Lower Middle ($50K-$90K)",
O3947&lt;130000,"Middle ($90K-$130K)",
O3947&lt;170000,"Upper Middle ($130K-$170K)",
O3947&gt;=170000,"High Salary (&gt;$170K)"
)</f>
        <v>Lower Middle ($50K-$90K)</v>
      </c>
      <c r="R3947" t="str" cm="1">
        <f t="array" ref="R3947">_xlfn.IFS(
G3947&lt;=2,"New Customers (0-2Y)",
G3947&lt;=5,"Growing Customers (3-5Y)",
G3947&lt;=8,"Established Customers (6-8Y)",
G3947&lt;=10,"Loyal Customers (9-10Y)"
)</f>
        <v>Loyal Customers (9-10Y)</v>
      </c>
    </row>
    <row r="3948" spans="1:18" x14ac:dyDescent="0.35">
      <c r="A3948">
        <v>15739168</v>
      </c>
      <c r="B3948" t="s">
        <v>1807</v>
      </c>
      <c r="C3948" t="s">
        <v>17</v>
      </c>
      <c r="D3948" t="s">
        <v>18</v>
      </c>
      <c r="E3948">
        <v>31</v>
      </c>
      <c r="F3948" t="s">
        <v>19</v>
      </c>
      <c r="G3948">
        <v>5</v>
      </c>
      <c r="H3948" s="4">
        <v>137411.29</v>
      </c>
      <c r="I3948" t="s">
        <v>33</v>
      </c>
      <c r="J3948">
        <v>1</v>
      </c>
      <c r="K3948">
        <v>511</v>
      </c>
      <c r="L3948" t="s">
        <v>31</v>
      </c>
      <c r="M3948" t="s">
        <v>27</v>
      </c>
      <c r="N3948" t="s">
        <v>22</v>
      </c>
      <c r="O3948" s="4">
        <v>161854.98000000001</v>
      </c>
      <c r="P3948" t="s">
        <v>28</v>
      </c>
      <c r="Q3948" t="str" cm="1">
        <f t="array" ref="Q3948">_xlfn.IFS(
O3948&lt;50000,"Low Salary (&lt;$50K)",
O3948&lt;90000,"Lower Middle ($50K-$90K)",
O3948&lt;130000,"Middle ($90K-$130K)",
O3948&lt;170000,"Upper Middle ($130K-$170K)",
O3948&gt;=170000,"High Salary (&gt;$170K)"
)</f>
        <v>Upper Middle ($130K-$170K)</v>
      </c>
      <c r="R3948" t="str" cm="1">
        <f t="array" ref="R3948">_xlfn.IFS(
G3948&lt;=2,"New Customers (0-2Y)",
G3948&lt;=5,"Growing Customers (3-5Y)",
G3948&lt;=8,"Established Customers (6-8Y)",
G3948&lt;=10,"Loyal Customers (9-10Y)"
)</f>
        <v>Growing Customers (3-5Y)</v>
      </c>
    </row>
    <row r="3949" spans="1:18" x14ac:dyDescent="0.35">
      <c r="A3949">
        <v>15719950</v>
      </c>
      <c r="B3949" t="s">
        <v>358</v>
      </c>
      <c r="C3949" t="s">
        <v>17</v>
      </c>
      <c r="D3949" t="s">
        <v>39</v>
      </c>
      <c r="E3949">
        <v>61</v>
      </c>
      <c r="F3949" t="s">
        <v>2967</v>
      </c>
      <c r="G3949">
        <v>10</v>
      </c>
      <c r="H3949" s="4">
        <v>73688.2</v>
      </c>
      <c r="I3949" t="s">
        <v>29</v>
      </c>
      <c r="J3949">
        <v>1</v>
      </c>
      <c r="K3949">
        <v>682</v>
      </c>
      <c r="L3949" t="s">
        <v>35</v>
      </c>
      <c r="M3949" t="s">
        <v>21</v>
      </c>
      <c r="N3949" t="s">
        <v>22</v>
      </c>
      <c r="O3949" s="4">
        <v>172141.33</v>
      </c>
      <c r="P3949" t="s">
        <v>28</v>
      </c>
      <c r="Q3949" t="str" cm="1">
        <f t="array" ref="Q3949">_xlfn.IFS(
O3949&lt;50000,"Low Salary (&lt;$50K)",
O3949&lt;90000,"Lower Middle ($50K-$90K)",
O3949&lt;130000,"Middle ($90K-$130K)",
O3949&lt;170000,"Upper Middle ($130K-$170K)",
O3949&gt;=170000,"High Salary (&gt;$170K)"
)</f>
        <v>High Salary (&gt;$170K)</v>
      </c>
      <c r="R3949" t="str" cm="1">
        <f t="array" ref="R3949">_xlfn.IFS(
G3949&lt;=2,"New Customers (0-2Y)",
G3949&lt;=5,"Growing Customers (3-5Y)",
G3949&lt;=8,"Established Customers (6-8Y)",
G3949&lt;=10,"Loyal Customers (9-10Y)"
)</f>
        <v>Loyal Customers (9-10Y)</v>
      </c>
    </row>
    <row r="3950" spans="1:18" x14ac:dyDescent="0.35">
      <c r="A3950">
        <v>15743818</v>
      </c>
      <c r="B3950" t="s">
        <v>123</v>
      </c>
      <c r="C3950" t="s">
        <v>26</v>
      </c>
      <c r="D3950" t="s">
        <v>39</v>
      </c>
      <c r="E3950">
        <v>58</v>
      </c>
      <c r="F3950" t="s">
        <v>19</v>
      </c>
      <c r="G3950">
        <v>9</v>
      </c>
      <c r="H3950" s="4">
        <v>122330.7</v>
      </c>
      <c r="I3950" t="s">
        <v>33</v>
      </c>
      <c r="J3950">
        <v>2</v>
      </c>
      <c r="K3950">
        <v>748</v>
      </c>
      <c r="L3950" t="s">
        <v>35</v>
      </c>
      <c r="M3950" t="s">
        <v>27</v>
      </c>
      <c r="N3950" t="s">
        <v>22</v>
      </c>
      <c r="O3950" s="4">
        <v>124429.19</v>
      </c>
      <c r="P3950" t="s">
        <v>28</v>
      </c>
      <c r="Q3950" t="str" cm="1">
        <f t="array" ref="Q3950">_xlfn.IFS(
O3950&lt;50000,"Low Salary (&lt;$50K)",
O3950&lt;90000,"Lower Middle ($50K-$90K)",
O3950&lt;130000,"Middle ($90K-$130K)",
O3950&lt;170000,"Upper Middle ($130K-$170K)",
O3950&gt;=170000,"High Salary (&gt;$170K)"
)</f>
        <v>Middle ($90K-$130K)</v>
      </c>
      <c r="R3950" t="str" cm="1">
        <f t="array" ref="R3950">_xlfn.IFS(
G3950&lt;=2,"New Customers (0-2Y)",
G3950&lt;=5,"Growing Customers (3-5Y)",
G3950&lt;=8,"Established Customers (6-8Y)",
G3950&lt;=10,"Loyal Customers (9-10Y)"
)</f>
        <v>Loyal Customers (9-10Y)</v>
      </c>
    </row>
    <row r="3951" spans="1:18" x14ac:dyDescent="0.35">
      <c r="A3951">
        <v>15717937</v>
      </c>
      <c r="B3951" t="s">
        <v>1276</v>
      </c>
      <c r="C3951" t="s">
        <v>42</v>
      </c>
      <c r="D3951" t="s">
        <v>39</v>
      </c>
      <c r="E3951">
        <v>43</v>
      </c>
      <c r="F3951" t="s">
        <v>19</v>
      </c>
      <c r="G3951">
        <v>5</v>
      </c>
      <c r="H3951" s="4">
        <v>99906.89</v>
      </c>
      <c r="I3951" t="s">
        <v>29</v>
      </c>
      <c r="J3951">
        <v>1</v>
      </c>
      <c r="K3951">
        <v>554</v>
      </c>
      <c r="L3951" t="s">
        <v>31</v>
      </c>
      <c r="M3951" t="s">
        <v>27</v>
      </c>
      <c r="N3951" t="s">
        <v>32</v>
      </c>
      <c r="O3951" s="4">
        <v>24983.39</v>
      </c>
      <c r="P3951" t="s">
        <v>28</v>
      </c>
      <c r="Q3951" t="str" cm="1">
        <f t="array" ref="Q3951">_xlfn.IFS(
O3951&lt;50000,"Low Salary (&lt;$50K)",
O3951&lt;90000,"Lower Middle ($50K-$90K)",
O3951&lt;130000,"Middle ($90K-$130K)",
O3951&lt;170000,"Upper Middle ($130K-$170K)",
O3951&gt;=170000,"High Salary (&gt;$170K)"
)</f>
        <v>Low Salary (&lt;$50K)</v>
      </c>
      <c r="R3951" t="str" cm="1">
        <f t="array" ref="R3951">_xlfn.IFS(
G3951&lt;=2,"New Customers (0-2Y)",
G3951&lt;=5,"Growing Customers (3-5Y)",
G3951&lt;=8,"Established Customers (6-8Y)",
G3951&lt;=10,"Loyal Customers (9-10Y)"
)</f>
        <v>Growing Customers (3-5Y)</v>
      </c>
    </row>
    <row r="3952" spans="1:18" x14ac:dyDescent="0.35">
      <c r="A3952">
        <v>15602841</v>
      </c>
      <c r="B3952" t="s">
        <v>1808</v>
      </c>
      <c r="C3952" t="s">
        <v>26</v>
      </c>
      <c r="D3952" t="s">
        <v>18</v>
      </c>
      <c r="E3952">
        <v>28</v>
      </c>
      <c r="F3952" t="s">
        <v>43</v>
      </c>
      <c r="G3952">
        <v>5</v>
      </c>
      <c r="H3952" s="4">
        <v>0</v>
      </c>
      <c r="I3952" t="s">
        <v>24</v>
      </c>
      <c r="J3952">
        <v>2</v>
      </c>
      <c r="K3952">
        <v>794</v>
      </c>
      <c r="L3952" t="s">
        <v>37</v>
      </c>
      <c r="M3952" t="s">
        <v>27</v>
      </c>
      <c r="N3952" t="s">
        <v>22</v>
      </c>
      <c r="O3952" s="4">
        <v>86699.98</v>
      </c>
      <c r="P3952" t="s">
        <v>28</v>
      </c>
      <c r="Q3952" t="str" cm="1">
        <f t="array" ref="Q3952">_xlfn.IFS(
O3952&lt;50000,"Low Salary (&lt;$50K)",
O3952&lt;90000,"Lower Middle ($50K-$90K)",
O3952&lt;130000,"Middle ($90K-$130K)",
O3952&lt;170000,"Upper Middle ($130K-$170K)",
O3952&gt;=170000,"High Salary (&gt;$170K)"
)</f>
        <v>Lower Middle ($50K-$90K)</v>
      </c>
      <c r="R3952" t="str" cm="1">
        <f t="array" ref="R3952">_xlfn.IFS(
G3952&lt;=2,"New Customers (0-2Y)",
G3952&lt;=5,"Growing Customers (3-5Y)",
G3952&lt;=8,"Established Customers (6-8Y)",
G3952&lt;=10,"Loyal Customers (9-10Y)"
)</f>
        <v>Growing Customers (3-5Y)</v>
      </c>
    </row>
    <row r="3953" spans="1:18" x14ac:dyDescent="0.35">
      <c r="A3953">
        <v>15619972</v>
      </c>
      <c r="B3953" t="s">
        <v>999</v>
      </c>
      <c r="C3953" t="s">
        <v>17</v>
      </c>
      <c r="D3953" t="s">
        <v>18</v>
      </c>
      <c r="E3953">
        <v>47</v>
      </c>
      <c r="F3953" t="s">
        <v>19</v>
      </c>
      <c r="G3953">
        <v>9</v>
      </c>
      <c r="H3953" s="4">
        <v>167664.82999999999</v>
      </c>
      <c r="I3953" t="s">
        <v>33</v>
      </c>
      <c r="J3953">
        <v>1</v>
      </c>
      <c r="K3953">
        <v>807</v>
      </c>
      <c r="L3953" t="s">
        <v>37</v>
      </c>
      <c r="M3953" t="s">
        <v>27</v>
      </c>
      <c r="N3953" t="s">
        <v>32</v>
      </c>
      <c r="O3953" s="4">
        <v>125440.11</v>
      </c>
      <c r="P3953" t="s">
        <v>23</v>
      </c>
      <c r="Q3953" t="str" cm="1">
        <f t="array" ref="Q3953">_xlfn.IFS(
O3953&lt;50000,"Low Salary (&lt;$50K)",
O3953&lt;90000,"Lower Middle ($50K-$90K)",
O3953&lt;130000,"Middle ($90K-$130K)",
O3953&lt;170000,"Upper Middle ($130K-$170K)",
O3953&gt;=170000,"High Salary (&gt;$170K)"
)</f>
        <v>Middle ($90K-$130K)</v>
      </c>
      <c r="R3953" t="str" cm="1">
        <f t="array" ref="R3953">_xlfn.IFS(
G3953&lt;=2,"New Customers (0-2Y)",
G3953&lt;=5,"Growing Customers (3-5Y)",
G3953&lt;=8,"Established Customers (6-8Y)",
G3953&lt;=10,"Loyal Customers (9-10Y)"
)</f>
        <v>Loyal Customers (9-10Y)</v>
      </c>
    </row>
    <row r="3954" spans="1:18" x14ac:dyDescent="0.35">
      <c r="A3954">
        <v>15796114</v>
      </c>
      <c r="B3954" t="s">
        <v>1809</v>
      </c>
      <c r="C3954" t="s">
        <v>17</v>
      </c>
      <c r="D3954" t="s">
        <v>18</v>
      </c>
      <c r="E3954">
        <v>34</v>
      </c>
      <c r="F3954" t="s">
        <v>19</v>
      </c>
      <c r="G3954">
        <v>7</v>
      </c>
      <c r="H3954" s="4">
        <v>141525.54999999999</v>
      </c>
      <c r="I3954" t="s">
        <v>33</v>
      </c>
      <c r="J3954">
        <v>1</v>
      </c>
      <c r="K3954">
        <v>594</v>
      </c>
      <c r="L3954" t="s">
        <v>31</v>
      </c>
      <c r="M3954" t="s">
        <v>27</v>
      </c>
      <c r="N3954" t="s">
        <v>32</v>
      </c>
      <c r="O3954" s="4">
        <v>9443.15</v>
      </c>
      <c r="P3954" t="s">
        <v>28</v>
      </c>
      <c r="Q3954" t="str" cm="1">
        <f t="array" ref="Q3954">_xlfn.IFS(
O3954&lt;50000,"Low Salary (&lt;$50K)",
O3954&lt;90000,"Lower Middle ($50K-$90K)",
O3954&lt;130000,"Middle ($90K-$130K)",
O3954&lt;170000,"Upper Middle ($130K-$170K)",
O3954&gt;=170000,"High Salary (&gt;$170K)"
)</f>
        <v>Low Salary (&lt;$50K)</v>
      </c>
      <c r="R3954" t="str" cm="1">
        <f t="array" ref="R3954">_xlfn.IFS(
G3954&lt;=2,"New Customers (0-2Y)",
G3954&lt;=5,"Growing Customers (3-5Y)",
G3954&lt;=8,"Established Customers (6-8Y)",
G3954&lt;=10,"Loyal Customers (9-10Y)"
)</f>
        <v>Established Customers (6-8Y)</v>
      </c>
    </row>
    <row r="3955" spans="1:18" x14ac:dyDescent="0.35">
      <c r="A3955">
        <v>15633546</v>
      </c>
      <c r="B3955" t="s">
        <v>1810</v>
      </c>
      <c r="C3955" t="s">
        <v>26</v>
      </c>
      <c r="D3955" t="s">
        <v>18</v>
      </c>
      <c r="E3955">
        <v>33</v>
      </c>
      <c r="F3955" t="s">
        <v>19</v>
      </c>
      <c r="G3955">
        <v>3</v>
      </c>
      <c r="H3955" s="4">
        <v>124832.51</v>
      </c>
      <c r="I3955" t="s">
        <v>33</v>
      </c>
      <c r="J3955">
        <v>1</v>
      </c>
      <c r="K3955">
        <v>652</v>
      </c>
      <c r="L3955" t="s">
        <v>20</v>
      </c>
      <c r="M3955" t="s">
        <v>21</v>
      </c>
      <c r="N3955" t="s">
        <v>32</v>
      </c>
      <c r="O3955" s="4">
        <v>195877.06</v>
      </c>
      <c r="P3955" t="s">
        <v>28</v>
      </c>
      <c r="Q3955" t="str" cm="1">
        <f t="array" ref="Q3955">_xlfn.IFS(
O3955&lt;50000,"Low Salary (&lt;$50K)",
O3955&lt;90000,"Lower Middle ($50K-$90K)",
O3955&lt;130000,"Middle ($90K-$130K)",
O3955&lt;170000,"Upper Middle ($130K-$170K)",
O3955&gt;=170000,"High Salary (&gt;$170K)"
)</f>
        <v>High Salary (&gt;$170K)</v>
      </c>
      <c r="R3955" t="str" cm="1">
        <f t="array" ref="R3955">_xlfn.IFS(
G3955&lt;=2,"New Customers (0-2Y)",
G3955&lt;=5,"Growing Customers (3-5Y)",
G3955&lt;=8,"Established Customers (6-8Y)",
G3955&lt;=10,"Loyal Customers (9-10Y)"
)</f>
        <v>Growing Customers (3-5Y)</v>
      </c>
    </row>
    <row r="3956" spans="1:18" x14ac:dyDescent="0.35">
      <c r="A3956">
        <v>15758755</v>
      </c>
      <c r="B3956" t="s">
        <v>590</v>
      </c>
      <c r="C3956" t="s">
        <v>17</v>
      </c>
      <c r="D3956" t="s">
        <v>18</v>
      </c>
      <c r="E3956">
        <v>34</v>
      </c>
      <c r="F3956" t="s">
        <v>19</v>
      </c>
      <c r="G3956">
        <v>9</v>
      </c>
      <c r="H3956" s="4">
        <v>132121.71</v>
      </c>
      <c r="I3956" t="s">
        <v>33</v>
      </c>
      <c r="J3956">
        <v>1</v>
      </c>
      <c r="K3956">
        <v>729</v>
      </c>
      <c r="L3956" t="s">
        <v>35</v>
      </c>
      <c r="M3956" t="s">
        <v>27</v>
      </c>
      <c r="N3956" t="s">
        <v>22</v>
      </c>
      <c r="O3956" s="4">
        <v>105409.31</v>
      </c>
      <c r="P3956" t="s">
        <v>28</v>
      </c>
      <c r="Q3956" t="str" cm="1">
        <f t="array" ref="Q3956">_xlfn.IFS(
O3956&lt;50000,"Low Salary (&lt;$50K)",
O3956&lt;90000,"Lower Middle ($50K-$90K)",
O3956&lt;130000,"Middle ($90K-$130K)",
O3956&lt;170000,"Upper Middle ($130K-$170K)",
O3956&gt;=170000,"High Salary (&gt;$170K)"
)</f>
        <v>Middle ($90K-$130K)</v>
      </c>
      <c r="R3956" t="str" cm="1">
        <f t="array" ref="R3956">_xlfn.IFS(
G3956&lt;=2,"New Customers (0-2Y)",
G3956&lt;=5,"Growing Customers (3-5Y)",
G3956&lt;=8,"Established Customers (6-8Y)",
G3956&lt;=10,"Loyal Customers (9-10Y)"
)</f>
        <v>Loyal Customers (9-10Y)</v>
      </c>
    </row>
    <row r="3957" spans="1:18" x14ac:dyDescent="0.35">
      <c r="A3957">
        <v>15695168</v>
      </c>
      <c r="B3957" t="s">
        <v>489</v>
      </c>
      <c r="C3957" t="s">
        <v>17</v>
      </c>
      <c r="D3957" t="s">
        <v>39</v>
      </c>
      <c r="E3957">
        <v>39</v>
      </c>
      <c r="F3957" t="s">
        <v>19</v>
      </c>
      <c r="G3957">
        <v>2</v>
      </c>
      <c r="H3957" s="4">
        <v>0</v>
      </c>
      <c r="I3957" t="s">
        <v>24</v>
      </c>
      <c r="J3957">
        <v>2</v>
      </c>
      <c r="K3957">
        <v>625</v>
      </c>
      <c r="L3957" t="s">
        <v>20</v>
      </c>
      <c r="M3957" t="s">
        <v>21</v>
      </c>
      <c r="N3957" t="s">
        <v>32</v>
      </c>
      <c r="O3957" s="4">
        <v>100403.05</v>
      </c>
      <c r="P3957" t="s">
        <v>28</v>
      </c>
      <c r="Q3957" t="str" cm="1">
        <f t="array" ref="Q3957">_xlfn.IFS(
O3957&lt;50000,"Low Salary (&lt;$50K)",
O3957&lt;90000,"Lower Middle ($50K-$90K)",
O3957&lt;130000,"Middle ($90K-$130K)",
O3957&lt;170000,"Upper Middle ($130K-$170K)",
O3957&gt;=170000,"High Salary (&gt;$170K)"
)</f>
        <v>Middle ($90K-$130K)</v>
      </c>
      <c r="R3957" t="str" cm="1">
        <f t="array" ref="R3957">_xlfn.IFS(
G3957&lt;=2,"New Customers (0-2Y)",
G3957&lt;=5,"Growing Customers (3-5Y)",
G3957&lt;=8,"Established Customers (6-8Y)",
G3957&lt;=10,"Loyal Customers (9-10Y)"
)</f>
        <v>New Customers (0-2Y)</v>
      </c>
    </row>
    <row r="3958" spans="1:18" x14ac:dyDescent="0.35">
      <c r="A3958">
        <v>15754342</v>
      </c>
      <c r="B3958" t="s">
        <v>1095</v>
      </c>
      <c r="C3958" t="s">
        <v>42</v>
      </c>
      <c r="D3958" t="s">
        <v>18</v>
      </c>
      <c r="E3958">
        <v>60</v>
      </c>
      <c r="F3958" t="s">
        <v>2967</v>
      </c>
      <c r="G3958">
        <v>0</v>
      </c>
      <c r="H3958" s="4">
        <v>78539.839999999997</v>
      </c>
      <c r="I3958" t="s">
        <v>29</v>
      </c>
      <c r="J3958">
        <v>1</v>
      </c>
      <c r="K3958">
        <v>597</v>
      </c>
      <c r="L3958" t="s">
        <v>31</v>
      </c>
      <c r="M3958" t="s">
        <v>27</v>
      </c>
      <c r="N3958" t="s">
        <v>22</v>
      </c>
      <c r="O3958" s="4">
        <v>48502.879999999997</v>
      </c>
      <c r="P3958" t="s">
        <v>28</v>
      </c>
      <c r="Q3958" t="str" cm="1">
        <f t="array" ref="Q3958">_xlfn.IFS(
O3958&lt;50000,"Low Salary (&lt;$50K)",
O3958&lt;90000,"Lower Middle ($50K-$90K)",
O3958&lt;130000,"Middle ($90K-$130K)",
O3958&lt;170000,"Upper Middle ($130K-$170K)",
O3958&gt;=170000,"High Salary (&gt;$170K)"
)</f>
        <v>Low Salary (&lt;$50K)</v>
      </c>
      <c r="R3958" t="str" cm="1">
        <f t="array" ref="R3958">_xlfn.IFS(
G3958&lt;=2,"New Customers (0-2Y)",
G3958&lt;=5,"Growing Customers (3-5Y)",
G3958&lt;=8,"Established Customers (6-8Y)",
G3958&lt;=10,"Loyal Customers (9-10Y)"
)</f>
        <v>New Customers (0-2Y)</v>
      </c>
    </row>
    <row r="3959" spans="1:18" x14ac:dyDescent="0.35">
      <c r="A3959">
        <v>15756610</v>
      </c>
      <c r="B3959" t="s">
        <v>1811</v>
      </c>
      <c r="C3959" t="s">
        <v>42</v>
      </c>
      <c r="D3959" t="s">
        <v>18</v>
      </c>
      <c r="E3959">
        <v>38</v>
      </c>
      <c r="F3959" t="s">
        <v>19</v>
      </c>
      <c r="G3959">
        <v>5</v>
      </c>
      <c r="H3959" s="4">
        <v>123770.46</v>
      </c>
      <c r="I3959" t="s">
        <v>33</v>
      </c>
      <c r="J3959">
        <v>1</v>
      </c>
      <c r="K3959">
        <v>657</v>
      </c>
      <c r="L3959" t="s">
        <v>20</v>
      </c>
      <c r="M3959" t="s">
        <v>27</v>
      </c>
      <c r="N3959" t="s">
        <v>32</v>
      </c>
      <c r="O3959" s="4">
        <v>47019.66</v>
      </c>
      <c r="P3959" t="s">
        <v>23</v>
      </c>
      <c r="Q3959" t="str" cm="1">
        <f t="array" ref="Q3959">_xlfn.IFS(
O3959&lt;50000,"Low Salary (&lt;$50K)",
O3959&lt;90000,"Lower Middle ($50K-$90K)",
O3959&lt;130000,"Middle ($90K-$130K)",
O3959&lt;170000,"Upper Middle ($130K-$170K)",
O3959&gt;=170000,"High Salary (&gt;$170K)"
)</f>
        <v>Low Salary (&lt;$50K)</v>
      </c>
      <c r="R3959" t="str" cm="1">
        <f t="array" ref="R3959">_xlfn.IFS(
G3959&lt;=2,"New Customers (0-2Y)",
G3959&lt;=5,"Growing Customers (3-5Y)",
G3959&lt;=8,"Established Customers (6-8Y)",
G3959&lt;=10,"Loyal Customers (9-10Y)"
)</f>
        <v>Growing Customers (3-5Y)</v>
      </c>
    </row>
    <row r="3960" spans="1:18" x14ac:dyDescent="0.35">
      <c r="A3960">
        <v>15640917</v>
      </c>
      <c r="B3960" t="s">
        <v>619</v>
      </c>
      <c r="C3960" t="s">
        <v>17</v>
      </c>
      <c r="D3960" t="s">
        <v>39</v>
      </c>
      <c r="E3960">
        <v>43</v>
      </c>
      <c r="F3960" t="s">
        <v>19</v>
      </c>
      <c r="G3960">
        <v>5</v>
      </c>
      <c r="H3960" s="4">
        <v>0</v>
      </c>
      <c r="I3960" t="s">
        <v>24</v>
      </c>
      <c r="J3960">
        <v>2</v>
      </c>
      <c r="K3960">
        <v>633</v>
      </c>
      <c r="L3960" t="s">
        <v>20</v>
      </c>
      <c r="M3960" t="s">
        <v>21</v>
      </c>
      <c r="N3960" t="s">
        <v>22</v>
      </c>
      <c r="O3960" s="4">
        <v>48249.88</v>
      </c>
      <c r="P3960" t="s">
        <v>28</v>
      </c>
      <c r="Q3960" t="str" cm="1">
        <f t="array" ref="Q3960">_xlfn.IFS(
O3960&lt;50000,"Low Salary (&lt;$50K)",
O3960&lt;90000,"Lower Middle ($50K-$90K)",
O3960&lt;130000,"Middle ($90K-$130K)",
O3960&lt;170000,"Upper Middle ($130K-$170K)",
O3960&gt;=170000,"High Salary (&gt;$170K)"
)</f>
        <v>Low Salary (&lt;$50K)</v>
      </c>
      <c r="R3960" t="str" cm="1">
        <f t="array" ref="R3960">_xlfn.IFS(
G3960&lt;=2,"New Customers (0-2Y)",
G3960&lt;=5,"Growing Customers (3-5Y)",
G3960&lt;=8,"Established Customers (6-8Y)",
G3960&lt;=10,"Loyal Customers (9-10Y)"
)</f>
        <v>Growing Customers (3-5Y)</v>
      </c>
    </row>
    <row r="3961" spans="1:18" x14ac:dyDescent="0.35">
      <c r="A3961">
        <v>15663164</v>
      </c>
      <c r="B3961" t="s">
        <v>896</v>
      </c>
      <c r="C3961" t="s">
        <v>42</v>
      </c>
      <c r="D3961" t="s">
        <v>39</v>
      </c>
      <c r="E3961">
        <v>49</v>
      </c>
      <c r="F3961" t="s">
        <v>19</v>
      </c>
      <c r="G3961">
        <v>7</v>
      </c>
      <c r="H3961" s="4">
        <v>116150.65</v>
      </c>
      <c r="I3961" t="s">
        <v>33</v>
      </c>
      <c r="J3961">
        <v>3</v>
      </c>
      <c r="K3961">
        <v>663</v>
      </c>
      <c r="L3961" t="s">
        <v>35</v>
      </c>
      <c r="M3961" t="s">
        <v>21</v>
      </c>
      <c r="N3961" t="s">
        <v>22</v>
      </c>
      <c r="O3961" s="4">
        <v>84358.71</v>
      </c>
      <c r="P3961" t="s">
        <v>23</v>
      </c>
      <c r="Q3961" t="str" cm="1">
        <f t="array" ref="Q3961">_xlfn.IFS(
O3961&lt;50000,"Low Salary (&lt;$50K)",
O3961&lt;90000,"Lower Middle ($50K-$90K)",
O3961&lt;130000,"Middle ($90K-$130K)",
O3961&lt;170000,"Upper Middle ($130K-$170K)",
O3961&gt;=170000,"High Salary (&gt;$170K)"
)</f>
        <v>Lower Middle ($50K-$90K)</v>
      </c>
      <c r="R3961" t="str" cm="1">
        <f t="array" ref="R3961">_xlfn.IFS(
G3961&lt;=2,"New Customers (0-2Y)",
G3961&lt;=5,"Growing Customers (3-5Y)",
G3961&lt;=8,"Established Customers (6-8Y)",
G3961&lt;=10,"Loyal Customers (9-10Y)"
)</f>
        <v>Established Customers (6-8Y)</v>
      </c>
    </row>
    <row r="3962" spans="1:18" x14ac:dyDescent="0.35">
      <c r="A3962">
        <v>15616811</v>
      </c>
      <c r="B3962" t="s">
        <v>157</v>
      </c>
      <c r="C3962" t="s">
        <v>17</v>
      </c>
      <c r="D3962" t="s">
        <v>39</v>
      </c>
      <c r="E3962">
        <v>47</v>
      </c>
      <c r="F3962" t="s">
        <v>19</v>
      </c>
      <c r="G3962">
        <v>0</v>
      </c>
      <c r="H3962" s="4">
        <v>160729.1</v>
      </c>
      <c r="I3962" t="s">
        <v>33</v>
      </c>
      <c r="J3962">
        <v>1</v>
      </c>
      <c r="K3962">
        <v>535</v>
      </c>
      <c r="L3962" t="s">
        <v>31</v>
      </c>
      <c r="M3962" t="s">
        <v>27</v>
      </c>
      <c r="N3962" t="s">
        <v>22</v>
      </c>
      <c r="O3962" s="4">
        <v>145986.35</v>
      </c>
      <c r="P3962" t="s">
        <v>28</v>
      </c>
      <c r="Q3962" t="str" cm="1">
        <f t="array" ref="Q3962">_xlfn.IFS(
O3962&lt;50000,"Low Salary (&lt;$50K)",
O3962&lt;90000,"Lower Middle ($50K-$90K)",
O3962&lt;130000,"Middle ($90K-$130K)",
O3962&lt;170000,"Upper Middle ($130K-$170K)",
O3962&gt;=170000,"High Salary (&gt;$170K)"
)</f>
        <v>Upper Middle ($130K-$170K)</v>
      </c>
      <c r="R3962" t="str" cm="1">
        <f t="array" ref="R3962">_xlfn.IFS(
G3962&lt;=2,"New Customers (0-2Y)",
G3962&lt;=5,"Growing Customers (3-5Y)",
G3962&lt;=8,"Established Customers (6-8Y)",
G3962&lt;=10,"Loyal Customers (9-10Y)"
)</f>
        <v>New Customers (0-2Y)</v>
      </c>
    </row>
    <row r="3963" spans="1:18" x14ac:dyDescent="0.35">
      <c r="A3963">
        <v>15610781</v>
      </c>
      <c r="B3963" t="s">
        <v>1529</v>
      </c>
      <c r="C3963" t="s">
        <v>17</v>
      </c>
      <c r="D3963" t="s">
        <v>18</v>
      </c>
      <c r="E3963">
        <v>29</v>
      </c>
      <c r="F3963" t="s">
        <v>43</v>
      </c>
      <c r="G3963">
        <v>10</v>
      </c>
      <c r="H3963" s="4">
        <v>88378.6</v>
      </c>
      <c r="I3963" t="s">
        <v>29</v>
      </c>
      <c r="J3963">
        <v>1</v>
      </c>
      <c r="K3963">
        <v>702</v>
      </c>
      <c r="L3963" t="s">
        <v>35</v>
      </c>
      <c r="M3963" t="s">
        <v>21</v>
      </c>
      <c r="N3963" t="s">
        <v>32</v>
      </c>
      <c r="O3963" s="4">
        <v>88550.28</v>
      </c>
      <c r="P3963" t="s">
        <v>28</v>
      </c>
      <c r="Q3963" t="str" cm="1">
        <f t="array" ref="Q3963">_xlfn.IFS(
O3963&lt;50000,"Low Salary (&lt;$50K)",
O3963&lt;90000,"Lower Middle ($50K-$90K)",
O3963&lt;130000,"Middle ($90K-$130K)",
O3963&lt;170000,"Upper Middle ($130K-$170K)",
O3963&gt;=170000,"High Salary (&gt;$170K)"
)</f>
        <v>Lower Middle ($50K-$90K)</v>
      </c>
      <c r="R3963" t="str" cm="1">
        <f t="array" ref="R3963">_xlfn.IFS(
G3963&lt;=2,"New Customers (0-2Y)",
G3963&lt;=5,"Growing Customers (3-5Y)",
G3963&lt;=8,"Established Customers (6-8Y)",
G3963&lt;=10,"Loyal Customers (9-10Y)"
)</f>
        <v>Loyal Customers (9-10Y)</v>
      </c>
    </row>
    <row r="3964" spans="1:18" x14ac:dyDescent="0.35">
      <c r="A3964">
        <v>15600911</v>
      </c>
      <c r="B3964" t="s">
        <v>1812</v>
      </c>
      <c r="C3964" t="s">
        <v>17</v>
      </c>
      <c r="D3964" t="s">
        <v>39</v>
      </c>
      <c r="E3964">
        <v>33</v>
      </c>
      <c r="F3964" t="s">
        <v>19</v>
      </c>
      <c r="G3964">
        <v>2</v>
      </c>
      <c r="H3964" s="4">
        <v>182888.08</v>
      </c>
      <c r="I3964" t="s">
        <v>33</v>
      </c>
      <c r="J3964">
        <v>1</v>
      </c>
      <c r="K3964">
        <v>712</v>
      </c>
      <c r="L3964" t="s">
        <v>35</v>
      </c>
      <c r="M3964" t="s">
        <v>21</v>
      </c>
      <c r="N3964" t="s">
        <v>32</v>
      </c>
      <c r="O3964" s="4">
        <v>3061</v>
      </c>
      <c r="P3964" t="s">
        <v>28</v>
      </c>
      <c r="Q3964" t="str" cm="1">
        <f t="array" ref="Q3964">_xlfn.IFS(
O3964&lt;50000,"Low Salary (&lt;$50K)",
O3964&lt;90000,"Lower Middle ($50K-$90K)",
O3964&lt;130000,"Middle ($90K-$130K)",
O3964&lt;170000,"Upper Middle ($130K-$170K)",
O3964&gt;=170000,"High Salary (&gt;$170K)"
)</f>
        <v>Low Salary (&lt;$50K)</v>
      </c>
      <c r="R3964" t="str" cm="1">
        <f t="array" ref="R3964">_xlfn.IFS(
G3964&lt;=2,"New Customers (0-2Y)",
G3964&lt;=5,"Growing Customers (3-5Y)",
G3964&lt;=8,"Established Customers (6-8Y)",
G3964&lt;=10,"Loyal Customers (9-10Y)"
)</f>
        <v>New Customers (0-2Y)</v>
      </c>
    </row>
    <row r="3965" spans="1:18" x14ac:dyDescent="0.35">
      <c r="A3965">
        <v>15629603</v>
      </c>
      <c r="B3965" t="s">
        <v>302</v>
      </c>
      <c r="C3965" t="s">
        <v>17</v>
      </c>
      <c r="D3965" t="s">
        <v>39</v>
      </c>
      <c r="E3965">
        <v>31</v>
      </c>
      <c r="F3965" t="s">
        <v>19</v>
      </c>
      <c r="G3965">
        <v>8</v>
      </c>
      <c r="H3965" s="4">
        <v>0</v>
      </c>
      <c r="I3965" t="s">
        <v>24</v>
      </c>
      <c r="J3965">
        <v>2</v>
      </c>
      <c r="K3965">
        <v>607</v>
      </c>
      <c r="L3965" t="s">
        <v>20</v>
      </c>
      <c r="M3965" t="s">
        <v>21</v>
      </c>
      <c r="N3965" t="s">
        <v>22</v>
      </c>
      <c r="O3965" s="4">
        <v>43196.5</v>
      </c>
      <c r="P3965" t="s">
        <v>28</v>
      </c>
      <c r="Q3965" t="str" cm="1">
        <f t="array" ref="Q3965">_xlfn.IFS(
O3965&lt;50000,"Low Salary (&lt;$50K)",
O3965&lt;90000,"Lower Middle ($50K-$90K)",
O3965&lt;130000,"Middle ($90K-$130K)",
O3965&lt;170000,"Upper Middle ($130K-$170K)",
O3965&gt;=170000,"High Salary (&gt;$170K)"
)</f>
        <v>Low Salary (&lt;$50K)</v>
      </c>
      <c r="R3965" t="str" cm="1">
        <f t="array" ref="R3965">_xlfn.IFS(
G3965&lt;=2,"New Customers (0-2Y)",
G3965&lt;=5,"Growing Customers (3-5Y)",
G3965&lt;=8,"Established Customers (6-8Y)",
G3965&lt;=10,"Loyal Customers (9-10Y)"
)</f>
        <v>Established Customers (6-8Y)</v>
      </c>
    </row>
    <row r="3966" spans="1:18" x14ac:dyDescent="0.35">
      <c r="A3966">
        <v>15714981</v>
      </c>
      <c r="B3966" t="s">
        <v>1813</v>
      </c>
      <c r="C3966" t="s">
        <v>17</v>
      </c>
      <c r="D3966" t="s">
        <v>39</v>
      </c>
      <c r="E3966">
        <v>37</v>
      </c>
      <c r="F3966" t="s">
        <v>19</v>
      </c>
      <c r="G3966">
        <v>4</v>
      </c>
      <c r="H3966" s="4">
        <v>0</v>
      </c>
      <c r="I3966" t="s">
        <v>24</v>
      </c>
      <c r="J3966">
        <v>1</v>
      </c>
      <c r="K3966">
        <v>476</v>
      </c>
      <c r="L3966" t="s">
        <v>44</v>
      </c>
      <c r="M3966" t="s">
        <v>21</v>
      </c>
      <c r="N3966" t="s">
        <v>22</v>
      </c>
      <c r="O3966" s="4">
        <v>55775.839999999997</v>
      </c>
      <c r="P3966" t="s">
        <v>23</v>
      </c>
      <c r="Q3966" t="str" cm="1">
        <f t="array" ref="Q3966">_xlfn.IFS(
O3966&lt;50000,"Low Salary (&lt;$50K)",
O3966&lt;90000,"Lower Middle ($50K-$90K)",
O3966&lt;130000,"Middle ($90K-$130K)",
O3966&lt;170000,"Upper Middle ($130K-$170K)",
O3966&gt;=170000,"High Salary (&gt;$170K)"
)</f>
        <v>Lower Middle ($50K-$90K)</v>
      </c>
      <c r="R3966" t="str" cm="1">
        <f t="array" ref="R3966">_xlfn.IFS(
G3966&lt;=2,"New Customers (0-2Y)",
G3966&lt;=5,"Growing Customers (3-5Y)",
G3966&lt;=8,"Established Customers (6-8Y)",
G3966&lt;=10,"Loyal Customers (9-10Y)"
)</f>
        <v>Growing Customers (3-5Y)</v>
      </c>
    </row>
    <row r="3967" spans="1:18" x14ac:dyDescent="0.35">
      <c r="A3967">
        <v>15775892</v>
      </c>
      <c r="B3967" t="s">
        <v>1438</v>
      </c>
      <c r="C3967" t="s">
        <v>26</v>
      </c>
      <c r="D3967" t="s">
        <v>18</v>
      </c>
      <c r="E3967">
        <v>23</v>
      </c>
      <c r="F3967" t="s">
        <v>43</v>
      </c>
      <c r="G3967">
        <v>8</v>
      </c>
      <c r="H3967" s="4">
        <v>85600.08</v>
      </c>
      <c r="I3967" t="s">
        <v>29</v>
      </c>
      <c r="J3967">
        <v>1</v>
      </c>
      <c r="K3967">
        <v>748</v>
      </c>
      <c r="L3967" t="s">
        <v>35</v>
      </c>
      <c r="M3967" t="s">
        <v>27</v>
      </c>
      <c r="N3967" t="s">
        <v>32</v>
      </c>
      <c r="O3967" s="4">
        <v>134077.71</v>
      </c>
      <c r="P3967" t="s">
        <v>28</v>
      </c>
      <c r="Q3967" t="str" cm="1">
        <f t="array" ref="Q3967">_xlfn.IFS(
O3967&lt;50000,"Low Salary (&lt;$50K)",
O3967&lt;90000,"Lower Middle ($50K-$90K)",
O3967&lt;130000,"Middle ($90K-$130K)",
O3967&lt;170000,"Upper Middle ($130K-$170K)",
O3967&gt;=170000,"High Salary (&gt;$170K)"
)</f>
        <v>Upper Middle ($130K-$170K)</v>
      </c>
      <c r="R3967" t="str" cm="1">
        <f t="array" ref="R3967">_xlfn.IFS(
G3967&lt;=2,"New Customers (0-2Y)",
G3967&lt;=5,"Growing Customers (3-5Y)",
G3967&lt;=8,"Established Customers (6-8Y)",
G3967&lt;=10,"Loyal Customers (9-10Y)"
)</f>
        <v>Established Customers (6-8Y)</v>
      </c>
    </row>
    <row r="3968" spans="1:18" x14ac:dyDescent="0.35">
      <c r="A3968">
        <v>15782778</v>
      </c>
      <c r="B3968" t="s">
        <v>1814</v>
      </c>
      <c r="C3968" t="s">
        <v>17</v>
      </c>
      <c r="D3968" t="s">
        <v>39</v>
      </c>
      <c r="E3968">
        <v>35</v>
      </c>
      <c r="F3968" t="s">
        <v>19</v>
      </c>
      <c r="G3968">
        <v>4</v>
      </c>
      <c r="H3968" s="4">
        <v>0</v>
      </c>
      <c r="I3968" t="s">
        <v>24</v>
      </c>
      <c r="J3968">
        <v>2</v>
      </c>
      <c r="K3968">
        <v>815</v>
      </c>
      <c r="L3968" t="s">
        <v>37</v>
      </c>
      <c r="M3968" t="s">
        <v>27</v>
      </c>
      <c r="N3968" t="s">
        <v>22</v>
      </c>
      <c r="O3968" s="4">
        <v>198490.33</v>
      </c>
      <c r="P3968" t="s">
        <v>28</v>
      </c>
      <c r="Q3968" t="str" cm="1">
        <f t="array" ref="Q3968">_xlfn.IFS(
O3968&lt;50000,"Low Salary (&lt;$50K)",
O3968&lt;90000,"Lower Middle ($50K-$90K)",
O3968&lt;130000,"Middle ($90K-$130K)",
O3968&lt;170000,"Upper Middle ($130K-$170K)",
O3968&gt;=170000,"High Salary (&gt;$170K)"
)</f>
        <v>High Salary (&gt;$170K)</v>
      </c>
      <c r="R3968" t="str" cm="1">
        <f t="array" ref="R3968">_xlfn.IFS(
G3968&lt;=2,"New Customers (0-2Y)",
G3968&lt;=5,"Growing Customers (3-5Y)",
G3968&lt;=8,"Established Customers (6-8Y)",
G3968&lt;=10,"Loyal Customers (9-10Y)"
)</f>
        <v>Growing Customers (3-5Y)</v>
      </c>
    </row>
    <row r="3969" spans="1:18" x14ac:dyDescent="0.35">
      <c r="A3969">
        <v>15786643</v>
      </c>
      <c r="B3969" t="s">
        <v>92</v>
      </c>
      <c r="C3969" t="s">
        <v>17</v>
      </c>
      <c r="D3969" t="s">
        <v>39</v>
      </c>
      <c r="E3969">
        <v>32</v>
      </c>
      <c r="F3969" t="s">
        <v>19</v>
      </c>
      <c r="G3969">
        <v>10</v>
      </c>
      <c r="H3969" s="4">
        <v>0</v>
      </c>
      <c r="I3969" t="s">
        <v>24</v>
      </c>
      <c r="J3969">
        <v>2</v>
      </c>
      <c r="K3969">
        <v>602</v>
      </c>
      <c r="L3969" t="s">
        <v>20</v>
      </c>
      <c r="M3969" t="s">
        <v>21</v>
      </c>
      <c r="N3969" t="s">
        <v>22</v>
      </c>
      <c r="O3969" s="4">
        <v>116052.92</v>
      </c>
      <c r="P3969" t="s">
        <v>28</v>
      </c>
      <c r="Q3969" t="str" cm="1">
        <f t="array" ref="Q3969">_xlfn.IFS(
O3969&lt;50000,"Low Salary (&lt;$50K)",
O3969&lt;90000,"Lower Middle ($50K-$90K)",
O3969&lt;130000,"Middle ($90K-$130K)",
O3969&lt;170000,"Upper Middle ($130K-$170K)",
O3969&gt;=170000,"High Salary (&gt;$170K)"
)</f>
        <v>Middle ($90K-$130K)</v>
      </c>
      <c r="R3969" t="str" cm="1">
        <f t="array" ref="R3969">_xlfn.IFS(
G3969&lt;=2,"New Customers (0-2Y)",
G3969&lt;=5,"Growing Customers (3-5Y)",
G3969&lt;=8,"Established Customers (6-8Y)",
G3969&lt;=10,"Loyal Customers (9-10Y)"
)</f>
        <v>Loyal Customers (9-10Y)</v>
      </c>
    </row>
    <row r="3970" spans="1:18" x14ac:dyDescent="0.35">
      <c r="A3970">
        <v>15595657</v>
      </c>
      <c r="B3970" t="s">
        <v>1815</v>
      </c>
      <c r="C3970" t="s">
        <v>42</v>
      </c>
      <c r="D3970" t="s">
        <v>39</v>
      </c>
      <c r="E3970">
        <v>40</v>
      </c>
      <c r="F3970" t="s">
        <v>19</v>
      </c>
      <c r="G3970">
        <v>4</v>
      </c>
      <c r="H3970" s="4">
        <v>95001.33</v>
      </c>
      <c r="I3970" t="s">
        <v>29</v>
      </c>
      <c r="J3970">
        <v>1</v>
      </c>
      <c r="K3970">
        <v>649</v>
      </c>
      <c r="L3970" t="s">
        <v>20</v>
      </c>
      <c r="M3970" t="s">
        <v>27</v>
      </c>
      <c r="N3970" t="s">
        <v>22</v>
      </c>
      <c r="O3970" s="4">
        <v>123202.99</v>
      </c>
      <c r="P3970" t="s">
        <v>28</v>
      </c>
      <c r="Q3970" t="str" cm="1">
        <f t="array" ref="Q3970">_xlfn.IFS(
O3970&lt;50000,"Low Salary (&lt;$50K)",
O3970&lt;90000,"Lower Middle ($50K-$90K)",
O3970&lt;130000,"Middle ($90K-$130K)",
O3970&lt;170000,"Upper Middle ($130K-$170K)",
O3970&gt;=170000,"High Salary (&gt;$170K)"
)</f>
        <v>Middle ($90K-$130K)</v>
      </c>
      <c r="R3970" t="str" cm="1">
        <f t="array" ref="R3970">_xlfn.IFS(
G3970&lt;=2,"New Customers (0-2Y)",
G3970&lt;=5,"Growing Customers (3-5Y)",
G3970&lt;=8,"Established Customers (6-8Y)",
G3970&lt;=10,"Loyal Customers (9-10Y)"
)</f>
        <v>Growing Customers (3-5Y)</v>
      </c>
    </row>
    <row r="3971" spans="1:18" x14ac:dyDescent="0.35">
      <c r="A3971">
        <v>15743673</v>
      </c>
      <c r="B3971" t="s">
        <v>195</v>
      </c>
      <c r="C3971" t="s">
        <v>26</v>
      </c>
      <c r="D3971" t="s">
        <v>39</v>
      </c>
      <c r="E3971">
        <v>27</v>
      </c>
      <c r="F3971" t="s">
        <v>43</v>
      </c>
      <c r="G3971">
        <v>2</v>
      </c>
      <c r="H3971" s="4">
        <v>113873.22</v>
      </c>
      <c r="I3971" t="s">
        <v>33</v>
      </c>
      <c r="J3971">
        <v>1</v>
      </c>
      <c r="K3971">
        <v>551</v>
      </c>
      <c r="L3971" t="s">
        <v>31</v>
      </c>
      <c r="M3971" t="s">
        <v>21</v>
      </c>
      <c r="N3971" t="s">
        <v>22</v>
      </c>
      <c r="O3971" s="4">
        <v>85129.77</v>
      </c>
      <c r="P3971" t="s">
        <v>23</v>
      </c>
      <c r="Q3971" t="str" cm="1">
        <f t="array" ref="Q3971">_xlfn.IFS(
O3971&lt;50000,"Low Salary (&lt;$50K)",
O3971&lt;90000,"Lower Middle ($50K-$90K)",
O3971&lt;130000,"Middle ($90K-$130K)",
O3971&lt;170000,"Upper Middle ($130K-$170K)",
O3971&gt;=170000,"High Salary (&gt;$170K)"
)</f>
        <v>Lower Middle ($50K-$90K)</v>
      </c>
      <c r="R3971" t="str" cm="1">
        <f t="array" ref="R3971">_xlfn.IFS(
G3971&lt;=2,"New Customers (0-2Y)",
G3971&lt;=5,"Growing Customers (3-5Y)",
G3971&lt;=8,"Established Customers (6-8Y)",
G3971&lt;=10,"Loyal Customers (9-10Y)"
)</f>
        <v>New Customers (0-2Y)</v>
      </c>
    </row>
    <row r="3972" spans="1:18" x14ac:dyDescent="0.35">
      <c r="A3972">
        <v>15634310</v>
      </c>
      <c r="B3972" t="s">
        <v>147</v>
      </c>
      <c r="C3972" t="s">
        <v>17</v>
      </c>
      <c r="D3972" t="s">
        <v>39</v>
      </c>
      <c r="E3972">
        <v>30</v>
      </c>
      <c r="F3972" t="s">
        <v>19</v>
      </c>
      <c r="G3972">
        <v>6</v>
      </c>
      <c r="H3972" s="4">
        <v>0</v>
      </c>
      <c r="I3972" t="s">
        <v>24</v>
      </c>
      <c r="J3972">
        <v>2</v>
      </c>
      <c r="K3972">
        <v>509</v>
      </c>
      <c r="L3972" t="s">
        <v>31</v>
      </c>
      <c r="M3972" t="s">
        <v>21</v>
      </c>
      <c r="N3972" t="s">
        <v>32</v>
      </c>
      <c r="O3972" s="4">
        <v>180598.86</v>
      </c>
      <c r="P3972" t="s">
        <v>28</v>
      </c>
      <c r="Q3972" t="str" cm="1">
        <f t="array" ref="Q3972">_xlfn.IFS(
O3972&lt;50000,"Low Salary (&lt;$50K)",
O3972&lt;90000,"Lower Middle ($50K-$90K)",
O3972&lt;130000,"Middle ($90K-$130K)",
O3972&lt;170000,"Upper Middle ($130K-$170K)",
O3972&gt;=170000,"High Salary (&gt;$170K)"
)</f>
        <v>High Salary (&gt;$170K)</v>
      </c>
      <c r="R3972" t="str" cm="1">
        <f t="array" ref="R3972">_xlfn.IFS(
G3972&lt;=2,"New Customers (0-2Y)",
G3972&lt;=5,"Growing Customers (3-5Y)",
G3972&lt;=8,"Established Customers (6-8Y)",
G3972&lt;=10,"Loyal Customers (9-10Y)"
)</f>
        <v>Established Customers (6-8Y)</v>
      </c>
    </row>
    <row r="3973" spans="1:18" x14ac:dyDescent="0.35">
      <c r="A3973">
        <v>15790809</v>
      </c>
      <c r="B3973" t="s">
        <v>1240</v>
      </c>
      <c r="C3973" t="s">
        <v>26</v>
      </c>
      <c r="D3973" t="s">
        <v>39</v>
      </c>
      <c r="E3973">
        <v>40</v>
      </c>
      <c r="F3973" t="s">
        <v>19</v>
      </c>
      <c r="G3973">
        <v>7</v>
      </c>
      <c r="H3973" s="4">
        <v>74896.92</v>
      </c>
      <c r="I3973" t="s">
        <v>29</v>
      </c>
      <c r="J3973">
        <v>1</v>
      </c>
      <c r="K3973">
        <v>685</v>
      </c>
      <c r="L3973" t="s">
        <v>35</v>
      </c>
      <c r="M3973" t="s">
        <v>21</v>
      </c>
      <c r="N3973" t="s">
        <v>32</v>
      </c>
      <c r="O3973" s="4">
        <v>198694.2</v>
      </c>
      <c r="P3973" t="s">
        <v>28</v>
      </c>
      <c r="Q3973" t="str" cm="1">
        <f t="array" ref="Q3973">_xlfn.IFS(
O3973&lt;50000,"Low Salary (&lt;$50K)",
O3973&lt;90000,"Lower Middle ($50K-$90K)",
O3973&lt;130000,"Middle ($90K-$130K)",
O3973&lt;170000,"Upper Middle ($130K-$170K)",
O3973&gt;=170000,"High Salary (&gt;$170K)"
)</f>
        <v>High Salary (&gt;$170K)</v>
      </c>
      <c r="R3973" t="str" cm="1">
        <f t="array" ref="R3973">_xlfn.IFS(
G3973&lt;=2,"New Customers (0-2Y)",
G3973&lt;=5,"Growing Customers (3-5Y)",
G3973&lt;=8,"Established Customers (6-8Y)",
G3973&lt;=10,"Loyal Customers (9-10Y)"
)</f>
        <v>Established Customers (6-8Y)</v>
      </c>
    </row>
    <row r="3974" spans="1:18" x14ac:dyDescent="0.35">
      <c r="A3974">
        <v>15668695</v>
      </c>
      <c r="B3974" t="s">
        <v>93</v>
      </c>
      <c r="C3974" t="s">
        <v>17</v>
      </c>
      <c r="D3974" t="s">
        <v>18</v>
      </c>
      <c r="E3974">
        <v>22</v>
      </c>
      <c r="F3974" t="s">
        <v>43</v>
      </c>
      <c r="G3974">
        <v>5</v>
      </c>
      <c r="H3974" s="4">
        <v>89492.62</v>
      </c>
      <c r="I3974" t="s">
        <v>29</v>
      </c>
      <c r="J3974">
        <v>1</v>
      </c>
      <c r="K3974">
        <v>536</v>
      </c>
      <c r="L3974" t="s">
        <v>31</v>
      </c>
      <c r="M3974" t="s">
        <v>27</v>
      </c>
      <c r="N3974" t="s">
        <v>32</v>
      </c>
      <c r="O3974" s="4">
        <v>42934.43</v>
      </c>
      <c r="P3974" t="s">
        <v>28</v>
      </c>
      <c r="Q3974" t="str" cm="1">
        <f t="array" ref="Q3974">_xlfn.IFS(
O3974&lt;50000,"Low Salary (&lt;$50K)",
O3974&lt;90000,"Lower Middle ($50K-$90K)",
O3974&lt;130000,"Middle ($90K-$130K)",
O3974&lt;170000,"Upper Middle ($130K-$170K)",
O3974&gt;=170000,"High Salary (&gt;$170K)"
)</f>
        <v>Low Salary (&lt;$50K)</v>
      </c>
      <c r="R3974" t="str" cm="1">
        <f t="array" ref="R3974">_xlfn.IFS(
G3974&lt;=2,"New Customers (0-2Y)",
G3974&lt;=5,"Growing Customers (3-5Y)",
G3974&lt;=8,"Established Customers (6-8Y)",
G3974&lt;=10,"Loyal Customers (9-10Y)"
)</f>
        <v>Growing Customers (3-5Y)</v>
      </c>
    </row>
    <row r="3975" spans="1:18" x14ac:dyDescent="0.35">
      <c r="A3975">
        <v>15669281</v>
      </c>
      <c r="B3975" t="s">
        <v>280</v>
      </c>
      <c r="C3975" t="s">
        <v>26</v>
      </c>
      <c r="D3975" t="s">
        <v>39</v>
      </c>
      <c r="E3975">
        <v>38</v>
      </c>
      <c r="F3975" t="s">
        <v>19</v>
      </c>
      <c r="G3975">
        <v>3</v>
      </c>
      <c r="H3975" s="4">
        <v>128718.78</v>
      </c>
      <c r="I3975" t="s">
        <v>33</v>
      </c>
      <c r="J3975">
        <v>1</v>
      </c>
      <c r="K3975">
        <v>711</v>
      </c>
      <c r="L3975" t="s">
        <v>35</v>
      </c>
      <c r="M3975" t="s">
        <v>27</v>
      </c>
      <c r="N3975" t="s">
        <v>32</v>
      </c>
      <c r="O3975" s="4">
        <v>114793.45</v>
      </c>
      <c r="P3975" t="s">
        <v>28</v>
      </c>
      <c r="Q3975" t="str" cm="1">
        <f t="array" ref="Q3975">_xlfn.IFS(
O3975&lt;50000,"Low Salary (&lt;$50K)",
O3975&lt;90000,"Lower Middle ($50K-$90K)",
O3975&lt;130000,"Middle ($90K-$130K)",
O3975&lt;170000,"Upper Middle ($130K-$170K)",
O3975&gt;=170000,"High Salary (&gt;$170K)"
)</f>
        <v>Middle ($90K-$130K)</v>
      </c>
      <c r="R3975" t="str" cm="1">
        <f t="array" ref="R3975">_xlfn.IFS(
G3975&lt;=2,"New Customers (0-2Y)",
G3975&lt;=5,"Growing Customers (3-5Y)",
G3975&lt;=8,"Established Customers (6-8Y)",
G3975&lt;=10,"Loyal Customers (9-10Y)"
)</f>
        <v>Growing Customers (3-5Y)</v>
      </c>
    </row>
    <row r="3976" spans="1:18" x14ac:dyDescent="0.35">
      <c r="A3976">
        <v>15621031</v>
      </c>
      <c r="B3976" t="s">
        <v>1816</v>
      </c>
      <c r="C3976" t="s">
        <v>26</v>
      </c>
      <c r="D3976" t="s">
        <v>39</v>
      </c>
      <c r="E3976">
        <v>27</v>
      </c>
      <c r="F3976" t="s">
        <v>43</v>
      </c>
      <c r="G3976">
        <v>8</v>
      </c>
      <c r="H3976" s="4">
        <v>0</v>
      </c>
      <c r="I3976" t="s">
        <v>24</v>
      </c>
      <c r="J3976">
        <v>2</v>
      </c>
      <c r="K3976">
        <v>761</v>
      </c>
      <c r="L3976" t="s">
        <v>35</v>
      </c>
      <c r="M3976" t="s">
        <v>21</v>
      </c>
      <c r="N3976" t="s">
        <v>32</v>
      </c>
      <c r="O3976" s="4">
        <v>63297.7</v>
      </c>
      <c r="P3976" t="s">
        <v>28</v>
      </c>
      <c r="Q3976" t="str" cm="1">
        <f t="array" ref="Q3976">_xlfn.IFS(
O3976&lt;50000,"Low Salary (&lt;$50K)",
O3976&lt;90000,"Lower Middle ($50K-$90K)",
O3976&lt;130000,"Middle ($90K-$130K)",
O3976&lt;170000,"Upper Middle ($130K-$170K)",
O3976&gt;=170000,"High Salary (&gt;$170K)"
)</f>
        <v>Lower Middle ($50K-$90K)</v>
      </c>
      <c r="R3976" t="str" cm="1">
        <f t="array" ref="R3976">_xlfn.IFS(
G3976&lt;=2,"New Customers (0-2Y)",
G3976&lt;=5,"Growing Customers (3-5Y)",
G3976&lt;=8,"Established Customers (6-8Y)",
G3976&lt;=10,"Loyal Customers (9-10Y)"
)</f>
        <v>Established Customers (6-8Y)</v>
      </c>
    </row>
    <row r="3977" spans="1:18" x14ac:dyDescent="0.35">
      <c r="A3977">
        <v>15720071</v>
      </c>
      <c r="B3977" t="s">
        <v>129</v>
      </c>
      <c r="C3977" t="s">
        <v>17</v>
      </c>
      <c r="D3977" t="s">
        <v>18</v>
      </c>
      <c r="E3977">
        <v>49</v>
      </c>
      <c r="F3977" t="s">
        <v>19</v>
      </c>
      <c r="G3977">
        <v>3</v>
      </c>
      <c r="H3977" s="4">
        <v>0</v>
      </c>
      <c r="I3977" t="s">
        <v>24</v>
      </c>
      <c r="J3977">
        <v>1</v>
      </c>
      <c r="K3977">
        <v>535</v>
      </c>
      <c r="L3977" t="s">
        <v>31</v>
      </c>
      <c r="M3977" t="s">
        <v>27</v>
      </c>
      <c r="N3977" t="s">
        <v>32</v>
      </c>
      <c r="O3977" s="4">
        <v>61820.41</v>
      </c>
      <c r="P3977" t="s">
        <v>23</v>
      </c>
      <c r="Q3977" t="str" cm="1">
        <f t="array" ref="Q3977">_xlfn.IFS(
O3977&lt;50000,"Low Salary (&lt;$50K)",
O3977&lt;90000,"Lower Middle ($50K-$90K)",
O3977&lt;130000,"Middle ($90K-$130K)",
O3977&lt;170000,"Upper Middle ($130K-$170K)",
O3977&gt;=170000,"High Salary (&gt;$170K)"
)</f>
        <v>Lower Middle ($50K-$90K)</v>
      </c>
      <c r="R3977" t="str" cm="1">
        <f t="array" ref="R3977">_xlfn.IFS(
G3977&lt;=2,"New Customers (0-2Y)",
G3977&lt;=5,"Growing Customers (3-5Y)",
G3977&lt;=8,"Established Customers (6-8Y)",
G3977&lt;=10,"Loyal Customers (9-10Y)"
)</f>
        <v>Growing Customers (3-5Y)</v>
      </c>
    </row>
    <row r="3978" spans="1:18" x14ac:dyDescent="0.35">
      <c r="A3978">
        <v>15792180</v>
      </c>
      <c r="B3978" t="s">
        <v>1492</v>
      </c>
      <c r="C3978" t="s">
        <v>42</v>
      </c>
      <c r="D3978" t="s">
        <v>39</v>
      </c>
      <c r="E3978">
        <v>22</v>
      </c>
      <c r="F3978" t="s">
        <v>43</v>
      </c>
      <c r="G3978">
        <v>7</v>
      </c>
      <c r="H3978" s="4">
        <v>144954.75</v>
      </c>
      <c r="I3978" t="s">
        <v>33</v>
      </c>
      <c r="J3978">
        <v>2</v>
      </c>
      <c r="K3978">
        <v>566</v>
      </c>
      <c r="L3978" t="s">
        <v>31</v>
      </c>
      <c r="M3978" t="s">
        <v>21</v>
      </c>
      <c r="N3978" t="s">
        <v>32</v>
      </c>
      <c r="O3978" s="4">
        <v>102246</v>
      </c>
      <c r="P3978" t="s">
        <v>28</v>
      </c>
      <c r="Q3978" t="str" cm="1">
        <f t="array" ref="Q3978">_xlfn.IFS(
O3978&lt;50000,"Low Salary (&lt;$50K)",
O3978&lt;90000,"Lower Middle ($50K-$90K)",
O3978&lt;130000,"Middle ($90K-$130K)",
O3978&lt;170000,"Upper Middle ($130K-$170K)",
O3978&gt;=170000,"High Salary (&gt;$170K)"
)</f>
        <v>Middle ($90K-$130K)</v>
      </c>
      <c r="R3978" t="str" cm="1">
        <f t="array" ref="R3978">_xlfn.IFS(
G3978&lt;=2,"New Customers (0-2Y)",
G3978&lt;=5,"Growing Customers (3-5Y)",
G3978&lt;=8,"Established Customers (6-8Y)",
G3978&lt;=10,"Loyal Customers (9-10Y)"
)</f>
        <v>Established Customers (6-8Y)</v>
      </c>
    </row>
    <row r="3979" spans="1:18" x14ac:dyDescent="0.35">
      <c r="A3979">
        <v>15813894</v>
      </c>
      <c r="B3979" t="s">
        <v>1197</v>
      </c>
      <c r="C3979" t="s">
        <v>26</v>
      </c>
      <c r="D3979" t="s">
        <v>39</v>
      </c>
      <c r="E3979">
        <v>21</v>
      </c>
      <c r="F3979" t="s">
        <v>43</v>
      </c>
      <c r="G3979">
        <v>9</v>
      </c>
      <c r="H3979" s="4">
        <v>0</v>
      </c>
      <c r="I3979" t="s">
        <v>24</v>
      </c>
      <c r="J3979">
        <v>2</v>
      </c>
      <c r="K3979">
        <v>620</v>
      </c>
      <c r="L3979" t="s">
        <v>20</v>
      </c>
      <c r="M3979" t="s">
        <v>27</v>
      </c>
      <c r="N3979" t="s">
        <v>32</v>
      </c>
      <c r="O3979" s="4">
        <v>154882.79</v>
      </c>
      <c r="P3979" t="s">
        <v>28</v>
      </c>
      <c r="Q3979" t="str" cm="1">
        <f t="array" ref="Q3979">_xlfn.IFS(
O3979&lt;50000,"Low Salary (&lt;$50K)",
O3979&lt;90000,"Lower Middle ($50K-$90K)",
O3979&lt;130000,"Middle ($90K-$130K)",
O3979&lt;170000,"Upper Middle ($130K-$170K)",
O3979&gt;=170000,"High Salary (&gt;$170K)"
)</f>
        <v>Upper Middle ($130K-$170K)</v>
      </c>
      <c r="R3979" t="str" cm="1">
        <f t="array" ref="R3979">_xlfn.IFS(
G3979&lt;=2,"New Customers (0-2Y)",
G3979&lt;=5,"Growing Customers (3-5Y)",
G3979&lt;=8,"Established Customers (6-8Y)",
G3979&lt;=10,"Loyal Customers (9-10Y)"
)</f>
        <v>Loyal Customers (9-10Y)</v>
      </c>
    </row>
    <row r="3980" spans="1:18" x14ac:dyDescent="0.35">
      <c r="A3980">
        <v>15669490</v>
      </c>
      <c r="B3980" t="s">
        <v>1817</v>
      </c>
      <c r="C3980" t="s">
        <v>42</v>
      </c>
      <c r="D3980" t="s">
        <v>39</v>
      </c>
      <c r="E3980">
        <v>37</v>
      </c>
      <c r="F3980" t="s">
        <v>19</v>
      </c>
      <c r="G3980">
        <v>6</v>
      </c>
      <c r="H3980" s="4">
        <v>94001.61</v>
      </c>
      <c r="I3980" t="s">
        <v>29</v>
      </c>
      <c r="J3980">
        <v>2</v>
      </c>
      <c r="K3980">
        <v>837</v>
      </c>
      <c r="L3980" t="s">
        <v>37</v>
      </c>
      <c r="M3980" t="s">
        <v>21</v>
      </c>
      <c r="N3980" t="s">
        <v>32</v>
      </c>
      <c r="O3980" s="4">
        <v>140723.04999999999</v>
      </c>
      <c r="P3980" t="s">
        <v>28</v>
      </c>
      <c r="Q3980" t="str" cm="1">
        <f t="array" ref="Q3980">_xlfn.IFS(
O3980&lt;50000,"Low Salary (&lt;$50K)",
O3980&lt;90000,"Lower Middle ($50K-$90K)",
O3980&lt;130000,"Middle ($90K-$130K)",
O3980&lt;170000,"Upper Middle ($130K-$170K)",
O3980&gt;=170000,"High Salary (&gt;$170K)"
)</f>
        <v>Upper Middle ($130K-$170K)</v>
      </c>
      <c r="R3980" t="str" cm="1">
        <f t="array" ref="R3980">_xlfn.IFS(
G3980&lt;=2,"New Customers (0-2Y)",
G3980&lt;=5,"Growing Customers (3-5Y)",
G3980&lt;=8,"Established Customers (6-8Y)",
G3980&lt;=10,"Loyal Customers (9-10Y)"
)</f>
        <v>Established Customers (6-8Y)</v>
      </c>
    </row>
    <row r="3981" spans="1:18" x14ac:dyDescent="0.35">
      <c r="A3981">
        <v>15783030</v>
      </c>
      <c r="B3981" t="s">
        <v>648</v>
      </c>
      <c r="C3981" t="s">
        <v>17</v>
      </c>
      <c r="D3981" t="s">
        <v>18</v>
      </c>
      <c r="E3981">
        <v>40</v>
      </c>
      <c r="F3981" t="s">
        <v>19</v>
      </c>
      <c r="G3981">
        <v>7</v>
      </c>
      <c r="H3981" s="4">
        <v>0</v>
      </c>
      <c r="I3981" t="s">
        <v>24</v>
      </c>
      <c r="J3981">
        <v>1</v>
      </c>
      <c r="K3981">
        <v>685</v>
      </c>
      <c r="L3981" t="s">
        <v>35</v>
      </c>
      <c r="M3981" t="s">
        <v>21</v>
      </c>
      <c r="N3981" t="s">
        <v>32</v>
      </c>
      <c r="O3981" s="4">
        <v>72852.740000000005</v>
      </c>
      <c r="P3981" t="s">
        <v>23</v>
      </c>
      <c r="Q3981" t="str" cm="1">
        <f t="array" ref="Q3981">_xlfn.IFS(
O3981&lt;50000,"Low Salary (&lt;$50K)",
O3981&lt;90000,"Lower Middle ($50K-$90K)",
O3981&lt;130000,"Middle ($90K-$130K)",
O3981&lt;170000,"Upper Middle ($130K-$170K)",
O3981&gt;=170000,"High Salary (&gt;$170K)"
)</f>
        <v>Lower Middle ($50K-$90K)</v>
      </c>
      <c r="R3981" t="str" cm="1">
        <f t="array" ref="R3981">_xlfn.IFS(
G3981&lt;=2,"New Customers (0-2Y)",
G3981&lt;=5,"Growing Customers (3-5Y)",
G3981&lt;=8,"Established Customers (6-8Y)",
G3981&lt;=10,"Loyal Customers (9-10Y)"
)</f>
        <v>Established Customers (6-8Y)</v>
      </c>
    </row>
    <row r="3982" spans="1:18" x14ac:dyDescent="0.35">
      <c r="A3982">
        <v>15695792</v>
      </c>
      <c r="B3982" t="s">
        <v>244</v>
      </c>
      <c r="C3982" t="s">
        <v>17</v>
      </c>
      <c r="D3982" t="s">
        <v>39</v>
      </c>
      <c r="E3982">
        <v>65</v>
      </c>
      <c r="F3982" t="s">
        <v>2967</v>
      </c>
      <c r="G3982">
        <v>0</v>
      </c>
      <c r="H3982" s="4">
        <v>0</v>
      </c>
      <c r="I3982" t="s">
        <v>24</v>
      </c>
      <c r="J3982">
        <v>1</v>
      </c>
      <c r="K3982">
        <v>673</v>
      </c>
      <c r="L3982" t="s">
        <v>35</v>
      </c>
      <c r="M3982" t="s">
        <v>21</v>
      </c>
      <c r="N3982" t="s">
        <v>22</v>
      </c>
      <c r="O3982" s="4">
        <v>85733.33</v>
      </c>
      <c r="P3982" t="s">
        <v>28</v>
      </c>
      <c r="Q3982" t="str" cm="1">
        <f t="array" ref="Q3982">_xlfn.IFS(
O3982&lt;50000,"Low Salary (&lt;$50K)",
O3982&lt;90000,"Lower Middle ($50K-$90K)",
O3982&lt;130000,"Middle ($90K-$130K)",
O3982&lt;170000,"Upper Middle ($130K-$170K)",
O3982&gt;=170000,"High Salary (&gt;$170K)"
)</f>
        <v>Lower Middle ($50K-$90K)</v>
      </c>
      <c r="R3982" t="str" cm="1">
        <f t="array" ref="R3982">_xlfn.IFS(
G3982&lt;=2,"New Customers (0-2Y)",
G3982&lt;=5,"Growing Customers (3-5Y)",
G3982&lt;=8,"Established Customers (6-8Y)",
G3982&lt;=10,"Loyal Customers (9-10Y)"
)</f>
        <v>New Customers (0-2Y)</v>
      </c>
    </row>
    <row r="3983" spans="1:18" x14ac:dyDescent="0.35">
      <c r="A3983">
        <v>15575676</v>
      </c>
      <c r="B3983" t="s">
        <v>400</v>
      </c>
      <c r="C3983" t="s">
        <v>17</v>
      </c>
      <c r="D3983" t="s">
        <v>39</v>
      </c>
      <c r="E3983">
        <v>24</v>
      </c>
      <c r="F3983" t="s">
        <v>43</v>
      </c>
      <c r="G3983">
        <v>1</v>
      </c>
      <c r="H3983" s="4">
        <v>0</v>
      </c>
      <c r="I3983" t="s">
        <v>24</v>
      </c>
      <c r="J3983">
        <v>2</v>
      </c>
      <c r="K3983">
        <v>638</v>
      </c>
      <c r="L3983" t="s">
        <v>20</v>
      </c>
      <c r="M3983" t="s">
        <v>27</v>
      </c>
      <c r="N3983" t="s">
        <v>22</v>
      </c>
      <c r="O3983" s="4">
        <v>162597.15</v>
      </c>
      <c r="P3983" t="s">
        <v>28</v>
      </c>
      <c r="Q3983" t="str" cm="1">
        <f t="array" ref="Q3983">_xlfn.IFS(
O3983&lt;50000,"Low Salary (&lt;$50K)",
O3983&lt;90000,"Lower Middle ($50K-$90K)",
O3983&lt;130000,"Middle ($90K-$130K)",
O3983&lt;170000,"Upper Middle ($130K-$170K)",
O3983&gt;=170000,"High Salary (&gt;$170K)"
)</f>
        <v>Upper Middle ($130K-$170K)</v>
      </c>
      <c r="R3983" t="str" cm="1">
        <f t="array" ref="R3983">_xlfn.IFS(
G3983&lt;=2,"New Customers (0-2Y)",
G3983&lt;=5,"Growing Customers (3-5Y)",
G3983&lt;=8,"Established Customers (6-8Y)",
G3983&lt;=10,"Loyal Customers (9-10Y)"
)</f>
        <v>New Customers (0-2Y)</v>
      </c>
    </row>
    <row r="3984" spans="1:18" x14ac:dyDescent="0.35">
      <c r="A3984">
        <v>15627665</v>
      </c>
      <c r="B3984" t="s">
        <v>717</v>
      </c>
      <c r="C3984" t="s">
        <v>17</v>
      </c>
      <c r="D3984" t="s">
        <v>39</v>
      </c>
      <c r="E3984">
        <v>46</v>
      </c>
      <c r="F3984" t="s">
        <v>19</v>
      </c>
      <c r="G3984">
        <v>4</v>
      </c>
      <c r="H3984" s="4">
        <v>0</v>
      </c>
      <c r="I3984" t="s">
        <v>24</v>
      </c>
      <c r="J3984">
        <v>1</v>
      </c>
      <c r="K3984">
        <v>614</v>
      </c>
      <c r="L3984" t="s">
        <v>20</v>
      </c>
      <c r="M3984" t="s">
        <v>21</v>
      </c>
      <c r="N3984" t="s">
        <v>32</v>
      </c>
      <c r="O3984" s="4">
        <v>74379.570000000007</v>
      </c>
      <c r="P3984" t="s">
        <v>23</v>
      </c>
      <c r="Q3984" t="str" cm="1">
        <f t="array" ref="Q3984">_xlfn.IFS(
O3984&lt;50000,"Low Salary (&lt;$50K)",
O3984&lt;90000,"Lower Middle ($50K-$90K)",
O3984&lt;130000,"Middle ($90K-$130K)",
O3984&lt;170000,"Upper Middle ($130K-$170K)",
O3984&gt;=170000,"High Salary (&gt;$170K)"
)</f>
        <v>Lower Middle ($50K-$90K)</v>
      </c>
      <c r="R3984" t="str" cm="1">
        <f t="array" ref="R3984">_xlfn.IFS(
G3984&lt;=2,"New Customers (0-2Y)",
G3984&lt;=5,"Growing Customers (3-5Y)",
G3984&lt;=8,"Established Customers (6-8Y)",
G3984&lt;=10,"Loyal Customers (9-10Y)"
)</f>
        <v>Growing Customers (3-5Y)</v>
      </c>
    </row>
    <row r="3985" spans="1:18" x14ac:dyDescent="0.35">
      <c r="A3985">
        <v>15814092</v>
      </c>
      <c r="B3985" t="s">
        <v>1123</v>
      </c>
      <c r="C3985" t="s">
        <v>17</v>
      </c>
      <c r="D3985" t="s">
        <v>18</v>
      </c>
      <c r="E3985">
        <v>44</v>
      </c>
      <c r="F3985" t="s">
        <v>19</v>
      </c>
      <c r="G3985">
        <v>2</v>
      </c>
      <c r="H3985" s="4">
        <v>0</v>
      </c>
      <c r="I3985" t="s">
        <v>24</v>
      </c>
      <c r="J3985">
        <v>1</v>
      </c>
      <c r="K3985">
        <v>626</v>
      </c>
      <c r="L3985" t="s">
        <v>20</v>
      </c>
      <c r="M3985" t="s">
        <v>27</v>
      </c>
      <c r="N3985" t="s">
        <v>22</v>
      </c>
      <c r="O3985" s="4">
        <v>173117.22</v>
      </c>
      <c r="P3985" t="s">
        <v>23</v>
      </c>
      <c r="Q3985" t="str" cm="1">
        <f t="array" ref="Q3985">_xlfn.IFS(
O3985&lt;50000,"Low Salary (&lt;$50K)",
O3985&lt;90000,"Lower Middle ($50K-$90K)",
O3985&lt;130000,"Middle ($90K-$130K)",
O3985&lt;170000,"Upper Middle ($130K-$170K)",
O3985&gt;=170000,"High Salary (&gt;$170K)"
)</f>
        <v>High Salary (&gt;$170K)</v>
      </c>
      <c r="R3985" t="str" cm="1">
        <f t="array" ref="R3985">_xlfn.IFS(
G3985&lt;=2,"New Customers (0-2Y)",
G3985&lt;=5,"Growing Customers (3-5Y)",
G3985&lt;=8,"Established Customers (6-8Y)",
G3985&lt;=10,"Loyal Customers (9-10Y)"
)</f>
        <v>New Customers (0-2Y)</v>
      </c>
    </row>
    <row r="3986" spans="1:18" x14ac:dyDescent="0.35">
      <c r="A3986">
        <v>15695225</v>
      </c>
      <c r="B3986" t="s">
        <v>197</v>
      </c>
      <c r="C3986" t="s">
        <v>26</v>
      </c>
      <c r="D3986" t="s">
        <v>39</v>
      </c>
      <c r="E3986">
        <v>38</v>
      </c>
      <c r="F3986" t="s">
        <v>19</v>
      </c>
      <c r="G3986">
        <v>8</v>
      </c>
      <c r="H3986" s="4">
        <v>0</v>
      </c>
      <c r="I3986" t="s">
        <v>24</v>
      </c>
      <c r="J3986">
        <v>2</v>
      </c>
      <c r="K3986">
        <v>834</v>
      </c>
      <c r="L3986" t="s">
        <v>37</v>
      </c>
      <c r="M3986" t="s">
        <v>21</v>
      </c>
      <c r="N3986" t="s">
        <v>22</v>
      </c>
      <c r="O3986" s="4">
        <v>66485.259999999995</v>
      </c>
      <c r="P3986" t="s">
        <v>28</v>
      </c>
      <c r="Q3986" t="str" cm="1">
        <f t="array" ref="Q3986">_xlfn.IFS(
O3986&lt;50000,"Low Salary (&lt;$50K)",
O3986&lt;90000,"Lower Middle ($50K-$90K)",
O3986&lt;130000,"Middle ($90K-$130K)",
O3986&lt;170000,"Upper Middle ($130K-$170K)",
O3986&gt;=170000,"High Salary (&gt;$170K)"
)</f>
        <v>Lower Middle ($50K-$90K)</v>
      </c>
      <c r="R3986" t="str" cm="1">
        <f t="array" ref="R3986">_xlfn.IFS(
G3986&lt;=2,"New Customers (0-2Y)",
G3986&lt;=5,"Growing Customers (3-5Y)",
G3986&lt;=8,"Established Customers (6-8Y)",
G3986&lt;=10,"Loyal Customers (9-10Y)"
)</f>
        <v>Established Customers (6-8Y)</v>
      </c>
    </row>
    <row r="3987" spans="1:18" x14ac:dyDescent="0.35">
      <c r="A3987">
        <v>15615091</v>
      </c>
      <c r="B3987" t="s">
        <v>1818</v>
      </c>
      <c r="C3987" t="s">
        <v>17</v>
      </c>
      <c r="D3987" t="s">
        <v>39</v>
      </c>
      <c r="E3987">
        <v>24</v>
      </c>
      <c r="F3987" t="s">
        <v>43</v>
      </c>
      <c r="G3987">
        <v>6</v>
      </c>
      <c r="H3987" s="4">
        <v>0</v>
      </c>
      <c r="I3987" t="s">
        <v>24</v>
      </c>
      <c r="J3987">
        <v>2</v>
      </c>
      <c r="K3987">
        <v>691</v>
      </c>
      <c r="L3987" t="s">
        <v>35</v>
      </c>
      <c r="M3987" t="s">
        <v>21</v>
      </c>
      <c r="N3987" t="s">
        <v>22</v>
      </c>
      <c r="O3987" s="4">
        <v>92811.199999999997</v>
      </c>
      <c r="P3987" t="s">
        <v>28</v>
      </c>
      <c r="Q3987" t="str" cm="1">
        <f t="array" ref="Q3987">_xlfn.IFS(
O3987&lt;50000,"Low Salary (&lt;$50K)",
O3987&lt;90000,"Lower Middle ($50K-$90K)",
O3987&lt;130000,"Middle ($90K-$130K)",
O3987&lt;170000,"Upper Middle ($130K-$170K)",
O3987&gt;=170000,"High Salary (&gt;$170K)"
)</f>
        <v>Middle ($90K-$130K)</v>
      </c>
      <c r="R3987" t="str" cm="1">
        <f t="array" ref="R3987">_xlfn.IFS(
G3987&lt;=2,"New Customers (0-2Y)",
G3987&lt;=5,"Growing Customers (3-5Y)",
G3987&lt;=8,"Established Customers (6-8Y)",
G3987&lt;=10,"Loyal Customers (9-10Y)"
)</f>
        <v>Established Customers (6-8Y)</v>
      </c>
    </row>
    <row r="3988" spans="1:18" x14ac:dyDescent="0.35">
      <c r="A3988">
        <v>15794345</v>
      </c>
      <c r="B3988" t="s">
        <v>166</v>
      </c>
      <c r="C3988" t="s">
        <v>26</v>
      </c>
      <c r="D3988" t="s">
        <v>39</v>
      </c>
      <c r="E3988">
        <v>38</v>
      </c>
      <c r="F3988" t="s">
        <v>19</v>
      </c>
      <c r="G3988">
        <v>8</v>
      </c>
      <c r="H3988" s="4">
        <v>0</v>
      </c>
      <c r="I3988" t="s">
        <v>24</v>
      </c>
      <c r="J3988">
        <v>2</v>
      </c>
      <c r="K3988">
        <v>706</v>
      </c>
      <c r="L3988" t="s">
        <v>35</v>
      </c>
      <c r="M3988" t="s">
        <v>27</v>
      </c>
      <c r="N3988" t="s">
        <v>22</v>
      </c>
      <c r="O3988" s="4">
        <v>46635.11</v>
      </c>
      <c r="P3988" t="s">
        <v>28</v>
      </c>
      <c r="Q3988" t="str" cm="1">
        <f t="array" ref="Q3988">_xlfn.IFS(
O3988&lt;50000,"Low Salary (&lt;$50K)",
O3988&lt;90000,"Lower Middle ($50K-$90K)",
O3988&lt;130000,"Middle ($90K-$130K)",
O3988&lt;170000,"Upper Middle ($130K-$170K)",
O3988&gt;=170000,"High Salary (&gt;$170K)"
)</f>
        <v>Low Salary (&lt;$50K)</v>
      </c>
      <c r="R3988" t="str" cm="1">
        <f t="array" ref="R3988">_xlfn.IFS(
G3988&lt;=2,"New Customers (0-2Y)",
G3988&lt;=5,"Growing Customers (3-5Y)",
G3988&lt;=8,"Established Customers (6-8Y)",
G3988&lt;=10,"Loyal Customers (9-10Y)"
)</f>
        <v>Established Customers (6-8Y)</v>
      </c>
    </row>
    <row r="3989" spans="1:18" x14ac:dyDescent="0.35">
      <c r="A3989">
        <v>15726484</v>
      </c>
      <c r="B3989" t="s">
        <v>1819</v>
      </c>
      <c r="C3989" t="s">
        <v>17</v>
      </c>
      <c r="D3989" t="s">
        <v>39</v>
      </c>
      <c r="E3989">
        <v>37</v>
      </c>
      <c r="F3989" t="s">
        <v>19</v>
      </c>
      <c r="G3989">
        <v>7</v>
      </c>
      <c r="H3989" s="4">
        <v>141546.35</v>
      </c>
      <c r="I3989" t="s">
        <v>33</v>
      </c>
      <c r="J3989">
        <v>1</v>
      </c>
      <c r="K3989">
        <v>633</v>
      </c>
      <c r="L3989" t="s">
        <v>20</v>
      </c>
      <c r="M3989" t="s">
        <v>21</v>
      </c>
      <c r="N3989" t="s">
        <v>22</v>
      </c>
      <c r="O3989" s="4">
        <v>124830.11</v>
      </c>
      <c r="P3989" t="s">
        <v>28</v>
      </c>
      <c r="Q3989" t="str" cm="1">
        <f t="array" ref="Q3989">_xlfn.IFS(
O3989&lt;50000,"Low Salary (&lt;$50K)",
O3989&lt;90000,"Lower Middle ($50K-$90K)",
O3989&lt;130000,"Middle ($90K-$130K)",
O3989&lt;170000,"Upper Middle ($130K-$170K)",
O3989&gt;=170000,"High Salary (&gt;$170K)"
)</f>
        <v>Middle ($90K-$130K)</v>
      </c>
      <c r="R3989" t="str" cm="1">
        <f t="array" ref="R3989">_xlfn.IFS(
G3989&lt;=2,"New Customers (0-2Y)",
G3989&lt;=5,"Growing Customers (3-5Y)",
G3989&lt;=8,"Established Customers (6-8Y)",
G3989&lt;=10,"Loyal Customers (9-10Y)"
)</f>
        <v>Established Customers (6-8Y)</v>
      </c>
    </row>
    <row r="3990" spans="1:18" x14ac:dyDescent="0.35">
      <c r="A3990">
        <v>15650442</v>
      </c>
      <c r="B3990" t="s">
        <v>331</v>
      </c>
      <c r="C3990" t="s">
        <v>42</v>
      </c>
      <c r="D3990" t="s">
        <v>18</v>
      </c>
      <c r="E3990">
        <v>32</v>
      </c>
      <c r="F3990" t="s">
        <v>19</v>
      </c>
      <c r="G3990">
        <v>8</v>
      </c>
      <c r="H3990" s="4">
        <v>141528.88</v>
      </c>
      <c r="I3990" t="s">
        <v>33</v>
      </c>
      <c r="J3990">
        <v>1</v>
      </c>
      <c r="K3990">
        <v>644</v>
      </c>
      <c r="L3990" t="s">
        <v>20</v>
      </c>
      <c r="M3990" t="s">
        <v>21</v>
      </c>
      <c r="N3990" t="s">
        <v>22</v>
      </c>
      <c r="O3990" s="4">
        <v>167087.34</v>
      </c>
      <c r="P3990" t="s">
        <v>23</v>
      </c>
      <c r="Q3990" t="str" cm="1">
        <f t="array" ref="Q3990">_xlfn.IFS(
O3990&lt;50000,"Low Salary (&lt;$50K)",
O3990&lt;90000,"Lower Middle ($50K-$90K)",
O3990&lt;130000,"Middle ($90K-$130K)",
O3990&lt;170000,"Upper Middle ($130K-$170K)",
O3990&gt;=170000,"High Salary (&gt;$170K)"
)</f>
        <v>Upper Middle ($130K-$170K)</v>
      </c>
      <c r="R3990" t="str" cm="1">
        <f t="array" ref="R3990">_xlfn.IFS(
G3990&lt;=2,"New Customers (0-2Y)",
G3990&lt;=5,"Growing Customers (3-5Y)",
G3990&lt;=8,"Established Customers (6-8Y)",
G3990&lt;=10,"Loyal Customers (9-10Y)"
)</f>
        <v>Established Customers (6-8Y)</v>
      </c>
    </row>
    <row r="3991" spans="1:18" x14ac:dyDescent="0.35">
      <c r="A3991">
        <v>15714256</v>
      </c>
      <c r="B3991" t="s">
        <v>59</v>
      </c>
      <c r="C3991" t="s">
        <v>17</v>
      </c>
      <c r="D3991" t="s">
        <v>39</v>
      </c>
      <c r="E3991">
        <v>30</v>
      </c>
      <c r="F3991" t="s">
        <v>19</v>
      </c>
      <c r="G3991">
        <v>7</v>
      </c>
      <c r="H3991" s="4">
        <v>109805.3</v>
      </c>
      <c r="I3991" t="s">
        <v>33</v>
      </c>
      <c r="J3991">
        <v>1</v>
      </c>
      <c r="K3991">
        <v>666</v>
      </c>
      <c r="L3991" t="s">
        <v>35</v>
      </c>
      <c r="M3991" t="s">
        <v>27</v>
      </c>
      <c r="N3991" t="s">
        <v>22</v>
      </c>
      <c r="O3991" s="4">
        <v>163625.56</v>
      </c>
      <c r="P3991" t="s">
        <v>28</v>
      </c>
      <c r="Q3991" t="str" cm="1">
        <f t="array" ref="Q3991">_xlfn.IFS(
O3991&lt;50000,"Low Salary (&lt;$50K)",
O3991&lt;90000,"Lower Middle ($50K-$90K)",
O3991&lt;130000,"Middle ($90K-$130K)",
O3991&lt;170000,"Upper Middle ($130K-$170K)",
O3991&gt;=170000,"High Salary (&gt;$170K)"
)</f>
        <v>Upper Middle ($130K-$170K)</v>
      </c>
      <c r="R3991" t="str" cm="1">
        <f t="array" ref="R3991">_xlfn.IFS(
G3991&lt;=2,"New Customers (0-2Y)",
G3991&lt;=5,"Growing Customers (3-5Y)",
G3991&lt;=8,"Established Customers (6-8Y)",
G3991&lt;=10,"Loyal Customers (9-10Y)"
)</f>
        <v>Established Customers (6-8Y)</v>
      </c>
    </row>
    <row r="3992" spans="1:18" x14ac:dyDescent="0.35">
      <c r="A3992">
        <v>15778752</v>
      </c>
      <c r="B3992" t="s">
        <v>304</v>
      </c>
      <c r="C3992" t="s">
        <v>17</v>
      </c>
      <c r="D3992" t="s">
        <v>39</v>
      </c>
      <c r="E3992">
        <v>32</v>
      </c>
      <c r="F3992" t="s">
        <v>19</v>
      </c>
      <c r="G3992">
        <v>10</v>
      </c>
      <c r="H3992" s="4">
        <v>86614.06</v>
      </c>
      <c r="I3992" t="s">
        <v>29</v>
      </c>
      <c r="J3992">
        <v>2</v>
      </c>
      <c r="K3992">
        <v>708</v>
      </c>
      <c r="L3992" t="s">
        <v>35</v>
      </c>
      <c r="M3992" t="s">
        <v>21</v>
      </c>
      <c r="N3992" t="s">
        <v>22</v>
      </c>
      <c r="O3992" s="4">
        <v>172129.26</v>
      </c>
      <c r="P3992" t="s">
        <v>28</v>
      </c>
      <c r="Q3992" t="str" cm="1">
        <f t="array" ref="Q3992">_xlfn.IFS(
O3992&lt;50000,"Low Salary (&lt;$50K)",
O3992&lt;90000,"Lower Middle ($50K-$90K)",
O3992&lt;130000,"Middle ($90K-$130K)",
O3992&lt;170000,"Upper Middle ($130K-$170K)",
O3992&gt;=170000,"High Salary (&gt;$170K)"
)</f>
        <v>High Salary (&gt;$170K)</v>
      </c>
      <c r="R3992" t="str" cm="1">
        <f t="array" ref="R3992">_xlfn.IFS(
G3992&lt;=2,"New Customers (0-2Y)",
G3992&lt;=5,"Growing Customers (3-5Y)",
G3992&lt;=8,"Established Customers (6-8Y)",
G3992&lt;=10,"Loyal Customers (9-10Y)"
)</f>
        <v>Loyal Customers (9-10Y)</v>
      </c>
    </row>
    <row r="3993" spans="1:18" x14ac:dyDescent="0.35">
      <c r="A3993">
        <v>15601659</v>
      </c>
      <c r="B3993" t="s">
        <v>1121</v>
      </c>
      <c r="C3993" t="s">
        <v>42</v>
      </c>
      <c r="D3993" t="s">
        <v>18</v>
      </c>
      <c r="E3993">
        <v>59</v>
      </c>
      <c r="F3993" t="s">
        <v>19</v>
      </c>
      <c r="G3993">
        <v>7</v>
      </c>
      <c r="H3993" s="4">
        <v>91680.1</v>
      </c>
      <c r="I3993" t="s">
        <v>29</v>
      </c>
      <c r="J3993">
        <v>2</v>
      </c>
      <c r="K3993">
        <v>496</v>
      </c>
      <c r="L3993" t="s">
        <v>44</v>
      </c>
      <c r="M3993" t="s">
        <v>21</v>
      </c>
      <c r="N3993" t="s">
        <v>32</v>
      </c>
      <c r="O3993" s="4">
        <v>163141.18</v>
      </c>
      <c r="P3993" t="s">
        <v>23</v>
      </c>
      <c r="Q3993" t="str" cm="1">
        <f t="array" ref="Q3993">_xlfn.IFS(
O3993&lt;50000,"Low Salary (&lt;$50K)",
O3993&lt;90000,"Lower Middle ($50K-$90K)",
O3993&lt;130000,"Middle ($90K-$130K)",
O3993&lt;170000,"Upper Middle ($130K-$170K)",
O3993&gt;=170000,"High Salary (&gt;$170K)"
)</f>
        <v>Upper Middle ($130K-$170K)</v>
      </c>
      <c r="R3993" t="str" cm="1">
        <f t="array" ref="R3993">_xlfn.IFS(
G3993&lt;=2,"New Customers (0-2Y)",
G3993&lt;=5,"Growing Customers (3-5Y)",
G3993&lt;=8,"Established Customers (6-8Y)",
G3993&lt;=10,"Loyal Customers (9-10Y)"
)</f>
        <v>Established Customers (6-8Y)</v>
      </c>
    </row>
    <row r="3994" spans="1:18" x14ac:dyDescent="0.35">
      <c r="A3994">
        <v>15602811</v>
      </c>
      <c r="B3994" t="s">
        <v>1381</v>
      </c>
      <c r="C3994" t="s">
        <v>42</v>
      </c>
      <c r="D3994" t="s">
        <v>39</v>
      </c>
      <c r="E3994">
        <v>38</v>
      </c>
      <c r="F3994" t="s">
        <v>19</v>
      </c>
      <c r="G3994">
        <v>0</v>
      </c>
      <c r="H3994" s="4">
        <v>38848.19</v>
      </c>
      <c r="I3994" t="s">
        <v>29</v>
      </c>
      <c r="J3994">
        <v>2</v>
      </c>
      <c r="K3994">
        <v>730</v>
      </c>
      <c r="L3994" t="s">
        <v>35</v>
      </c>
      <c r="M3994" t="s">
        <v>27</v>
      </c>
      <c r="N3994" t="s">
        <v>32</v>
      </c>
      <c r="O3994" s="4">
        <v>94003.11</v>
      </c>
      <c r="P3994" t="s">
        <v>28</v>
      </c>
      <c r="Q3994" t="str" cm="1">
        <f t="array" ref="Q3994">_xlfn.IFS(
O3994&lt;50000,"Low Salary (&lt;$50K)",
O3994&lt;90000,"Lower Middle ($50K-$90K)",
O3994&lt;130000,"Middle ($90K-$130K)",
O3994&lt;170000,"Upper Middle ($130K-$170K)",
O3994&gt;=170000,"High Salary (&gt;$170K)"
)</f>
        <v>Middle ($90K-$130K)</v>
      </c>
      <c r="R3994" t="str" cm="1">
        <f t="array" ref="R3994">_xlfn.IFS(
G3994&lt;=2,"New Customers (0-2Y)",
G3994&lt;=5,"Growing Customers (3-5Y)",
G3994&lt;=8,"Established Customers (6-8Y)",
G3994&lt;=10,"Loyal Customers (9-10Y)"
)</f>
        <v>New Customers (0-2Y)</v>
      </c>
    </row>
    <row r="3995" spans="1:18" x14ac:dyDescent="0.35">
      <c r="A3995">
        <v>15779414</v>
      </c>
      <c r="B3995" t="s">
        <v>277</v>
      </c>
      <c r="C3995" t="s">
        <v>26</v>
      </c>
      <c r="D3995" t="s">
        <v>39</v>
      </c>
      <c r="E3995">
        <v>40</v>
      </c>
      <c r="F3995" t="s">
        <v>19</v>
      </c>
      <c r="G3995">
        <v>3</v>
      </c>
      <c r="H3995" s="4">
        <v>153639.10999999999</v>
      </c>
      <c r="I3995" t="s">
        <v>33</v>
      </c>
      <c r="J3995">
        <v>1</v>
      </c>
      <c r="K3995">
        <v>696</v>
      </c>
      <c r="L3995" t="s">
        <v>35</v>
      </c>
      <c r="M3995" t="s">
        <v>21</v>
      </c>
      <c r="N3995" t="s">
        <v>22</v>
      </c>
      <c r="O3995" s="4">
        <v>138351.67999999999</v>
      </c>
      <c r="P3995" t="s">
        <v>28</v>
      </c>
      <c r="Q3995" t="str" cm="1">
        <f t="array" ref="Q3995">_xlfn.IFS(
O3995&lt;50000,"Low Salary (&lt;$50K)",
O3995&lt;90000,"Lower Middle ($50K-$90K)",
O3995&lt;130000,"Middle ($90K-$130K)",
O3995&lt;170000,"Upper Middle ($130K-$170K)",
O3995&gt;=170000,"High Salary (&gt;$170K)"
)</f>
        <v>Upper Middle ($130K-$170K)</v>
      </c>
      <c r="R3995" t="str" cm="1">
        <f t="array" ref="R3995">_xlfn.IFS(
G3995&lt;=2,"New Customers (0-2Y)",
G3995&lt;=5,"Growing Customers (3-5Y)",
G3995&lt;=8,"Established Customers (6-8Y)",
G3995&lt;=10,"Loyal Customers (9-10Y)"
)</f>
        <v>Growing Customers (3-5Y)</v>
      </c>
    </row>
    <row r="3996" spans="1:18" x14ac:dyDescent="0.35">
      <c r="A3996">
        <v>15763097</v>
      </c>
      <c r="B3996" t="s">
        <v>1618</v>
      </c>
      <c r="C3996" t="s">
        <v>26</v>
      </c>
      <c r="D3996" t="s">
        <v>39</v>
      </c>
      <c r="E3996">
        <v>80</v>
      </c>
      <c r="F3996" t="s">
        <v>2967</v>
      </c>
      <c r="G3996">
        <v>8</v>
      </c>
      <c r="H3996" s="4">
        <v>0</v>
      </c>
      <c r="I3996" t="s">
        <v>24</v>
      </c>
      <c r="J3996">
        <v>2</v>
      </c>
      <c r="K3996">
        <v>809</v>
      </c>
      <c r="L3996" t="s">
        <v>37</v>
      </c>
      <c r="M3996" t="s">
        <v>27</v>
      </c>
      <c r="N3996" t="s">
        <v>22</v>
      </c>
      <c r="O3996" s="4">
        <v>34164.050000000003</v>
      </c>
      <c r="P3996" t="s">
        <v>28</v>
      </c>
      <c r="Q3996" t="str" cm="1">
        <f t="array" ref="Q3996">_xlfn.IFS(
O3996&lt;50000,"Low Salary (&lt;$50K)",
O3996&lt;90000,"Lower Middle ($50K-$90K)",
O3996&lt;130000,"Middle ($90K-$130K)",
O3996&lt;170000,"Upper Middle ($130K-$170K)",
O3996&gt;=170000,"High Salary (&gt;$170K)"
)</f>
        <v>Low Salary (&lt;$50K)</v>
      </c>
      <c r="R3996" t="str" cm="1">
        <f t="array" ref="R3996">_xlfn.IFS(
G3996&lt;=2,"New Customers (0-2Y)",
G3996&lt;=5,"Growing Customers (3-5Y)",
G3996&lt;=8,"Established Customers (6-8Y)",
G3996&lt;=10,"Loyal Customers (9-10Y)"
)</f>
        <v>Established Customers (6-8Y)</v>
      </c>
    </row>
    <row r="3997" spans="1:18" x14ac:dyDescent="0.35">
      <c r="A3997">
        <v>15633666</v>
      </c>
      <c r="B3997" t="s">
        <v>306</v>
      </c>
      <c r="C3997" t="s">
        <v>26</v>
      </c>
      <c r="D3997" t="s">
        <v>18</v>
      </c>
      <c r="E3997">
        <v>33</v>
      </c>
      <c r="F3997" t="s">
        <v>19</v>
      </c>
      <c r="G3997">
        <v>7</v>
      </c>
      <c r="H3997" s="4">
        <v>123870.07</v>
      </c>
      <c r="I3997" t="s">
        <v>33</v>
      </c>
      <c r="J3997">
        <v>1</v>
      </c>
      <c r="K3997">
        <v>701</v>
      </c>
      <c r="L3997" t="s">
        <v>35</v>
      </c>
      <c r="M3997" t="s">
        <v>21</v>
      </c>
      <c r="N3997" t="s">
        <v>32</v>
      </c>
      <c r="O3997" s="4">
        <v>97794.71</v>
      </c>
      <c r="P3997" t="s">
        <v>28</v>
      </c>
      <c r="Q3997" t="str" cm="1">
        <f t="array" ref="Q3997">_xlfn.IFS(
O3997&lt;50000,"Low Salary (&lt;$50K)",
O3997&lt;90000,"Lower Middle ($50K-$90K)",
O3997&lt;130000,"Middle ($90K-$130K)",
O3997&lt;170000,"Upper Middle ($130K-$170K)",
O3997&gt;=170000,"High Salary (&gt;$170K)"
)</f>
        <v>Middle ($90K-$130K)</v>
      </c>
      <c r="R3997" t="str" cm="1">
        <f t="array" ref="R3997">_xlfn.IFS(
G3997&lt;=2,"New Customers (0-2Y)",
G3997&lt;=5,"Growing Customers (3-5Y)",
G3997&lt;=8,"Established Customers (6-8Y)",
G3997&lt;=10,"Loyal Customers (9-10Y)"
)</f>
        <v>Established Customers (6-8Y)</v>
      </c>
    </row>
    <row r="3998" spans="1:18" x14ac:dyDescent="0.35">
      <c r="A3998">
        <v>15718789</v>
      </c>
      <c r="B3998" t="s">
        <v>1820</v>
      </c>
      <c r="C3998" t="s">
        <v>17</v>
      </c>
      <c r="D3998" t="s">
        <v>39</v>
      </c>
      <c r="E3998">
        <v>30</v>
      </c>
      <c r="F3998" t="s">
        <v>19</v>
      </c>
      <c r="G3998">
        <v>5</v>
      </c>
      <c r="H3998" s="4">
        <v>0</v>
      </c>
      <c r="I3998" t="s">
        <v>24</v>
      </c>
      <c r="J3998">
        <v>2</v>
      </c>
      <c r="K3998">
        <v>604</v>
      </c>
      <c r="L3998" t="s">
        <v>20</v>
      </c>
      <c r="M3998" t="s">
        <v>21</v>
      </c>
      <c r="N3998" t="s">
        <v>32</v>
      </c>
      <c r="O3998" s="4">
        <v>75786.55</v>
      </c>
      <c r="P3998" t="s">
        <v>28</v>
      </c>
      <c r="Q3998" t="str" cm="1">
        <f t="array" ref="Q3998">_xlfn.IFS(
O3998&lt;50000,"Low Salary (&lt;$50K)",
O3998&lt;90000,"Lower Middle ($50K-$90K)",
O3998&lt;130000,"Middle ($90K-$130K)",
O3998&lt;170000,"Upper Middle ($130K-$170K)",
O3998&gt;=170000,"High Salary (&gt;$170K)"
)</f>
        <v>Lower Middle ($50K-$90K)</v>
      </c>
      <c r="R3998" t="str" cm="1">
        <f t="array" ref="R3998">_xlfn.IFS(
G3998&lt;=2,"New Customers (0-2Y)",
G3998&lt;=5,"Growing Customers (3-5Y)",
G3998&lt;=8,"Established Customers (6-8Y)",
G3998&lt;=10,"Loyal Customers (9-10Y)"
)</f>
        <v>Growing Customers (3-5Y)</v>
      </c>
    </row>
    <row r="3999" spans="1:18" x14ac:dyDescent="0.35">
      <c r="A3999">
        <v>15690620</v>
      </c>
      <c r="B3999" t="s">
        <v>1201</v>
      </c>
      <c r="C3999" t="s">
        <v>17</v>
      </c>
      <c r="D3999" t="s">
        <v>39</v>
      </c>
      <c r="E3999">
        <v>39</v>
      </c>
      <c r="F3999" t="s">
        <v>19</v>
      </c>
      <c r="G3999">
        <v>10</v>
      </c>
      <c r="H3999" s="4">
        <v>46323.57</v>
      </c>
      <c r="I3999" t="s">
        <v>29</v>
      </c>
      <c r="J3999">
        <v>1</v>
      </c>
      <c r="K3999">
        <v>665</v>
      </c>
      <c r="L3999" t="s">
        <v>35</v>
      </c>
      <c r="M3999" t="s">
        <v>21</v>
      </c>
      <c r="N3999" t="s">
        <v>32</v>
      </c>
      <c r="O3999" s="4">
        <v>136812.01999999999</v>
      </c>
      <c r="P3999" t="s">
        <v>28</v>
      </c>
      <c r="Q3999" t="str" cm="1">
        <f t="array" ref="Q3999">_xlfn.IFS(
O3999&lt;50000,"Low Salary (&lt;$50K)",
O3999&lt;90000,"Lower Middle ($50K-$90K)",
O3999&lt;130000,"Middle ($90K-$130K)",
O3999&lt;170000,"Upper Middle ($130K-$170K)",
O3999&gt;=170000,"High Salary (&gt;$170K)"
)</f>
        <v>Upper Middle ($130K-$170K)</v>
      </c>
      <c r="R3999" t="str" cm="1">
        <f t="array" ref="R3999">_xlfn.IFS(
G3999&lt;=2,"New Customers (0-2Y)",
G3999&lt;=5,"Growing Customers (3-5Y)",
G3999&lt;=8,"Established Customers (6-8Y)",
G3999&lt;=10,"Loyal Customers (9-10Y)"
)</f>
        <v>Loyal Customers (9-10Y)</v>
      </c>
    </row>
    <row r="4000" spans="1:18" x14ac:dyDescent="0.35">
      <c r="A4000">
        <v>15737071</v>
      </c>
      <c r="B4000" t="s">
        <v>619</v>
      </c>
      <c r="C4000" t="s">
        <v>17</v>
      </c>
      <c r="D4000" t="s">
        <v>18</v>
      </c>
      <c r="E4000">
        <v>60</v>
      </c>
      <c r="F4000" t="s">
        <v>2967</v>
      </c>
      <c r="G4000">
        <v>5</v>
      </c>
      <c r="H4000" s="4">
        <v>162039.78</v>
      </c>
      <c r="I4000" t="s">
        <v>33</v>
      </c>
      <c r="J4000">
        <v>1</v>
      </c>
      <c r="K4000">
        <v>639</v>
      </c>
      <c r="L4000" t="s">
        <v>20</v>
      </c>
      <c r="M4000" t="s">
        <v>21</v>
      </c>
      <c r="N4000" t="s">
        <v>22</v>
      </c>
      <c r="O4000" s="4">
        <v>84361.72</v>
      </c>
      <c r="P4000" t="s">
        <v>23</v>
      </c>
      <c r="Q4000" t="str" cm="1">
        <f t="array" ref="Q4000">_xlfn.IFS(
O4000&lt;50000,"Low Salary (&lt;$50K)",
O4000&lt;90000,"Lower Middle ($50K-$90K)",
O4000&lt;130000,"Middle ($90K-$130K)",
O4000&lt;170000,"Upper Middle ($130K-$170K)",
O4000&gt;=170000,"High Salary (&gt;$170K)"
)</f>
        <v>Lower Middle ($50K-$90K)</v>
      </c>
      <c r="R4000" t="str" cm="1">
        <f t="array" ref="R4000">_xlfn.IFS(
G4000&lt;=2,"New Customers (0-2Y)",
G4000&lt;=5,"Growing Customers (3-5Y)",
G4000&lt;=8,"Established Customers (6-8Y)",
G4000&lt;=10,"Loyal Customers (9-10Y)"
)</f>
        <v>Growing Customers (3-5Y)</v>
      </c>
    </row>
    <row r="4001" spans="1:18" x14ac:dyDescent="0.35">
      <c r="A4001">
        <v>15665062</v>
      </c>
      <c r="B4001" t="s">
        <v>972</v>
      </c>
      <c r="C4001" t="s">
        <v>17</v>
      </c>
      <c r="D4001" t="s">
        <v>39</v>
      </c>
      <c r="E4001">
        <v>19</v>
      </c>
      <c r="F4001" t="s">
        <v>43</v>
      </c>
      <c r="G4001">
        <v>1</v>
      </c>
      <c r="H4001" s="4">
        <v>110928.51</v>
      </c>
      <c r="I4001" t="s">
        <v>33</v>
      </c>
      <c r="J4001">
        <v>1</v>
      </c>
      <c r="K4001">
        <v>696</v>
      </c>
      <c r="L4001" t="s">
        <v>35</v>
      </c>
      <c r="M4001" t="s">
        <v>21</v>
      </c>
      <c r="N4001" t="s">
        <v>22</v>
      </c>
      <c r="O4001" s="4">
        <v>2766.63</v>
      </c>
      <c r="P4001" t="s">
        <v>28</v>
      </c>
      <c r="Q4001" t="str" cm="1">
        <f t="array" ref="Q4001">_xlfn.IFS(
O4001&lt;50000,"Low Salary (&lt;$50K)",
O4001&lt;90000,"Lower Middle ($50K-$90K)",
O4001&lt;130000,"Middle ($90K-$130K)",
O4001&lt;170000,"Upper Middle ($130K-$170K)",
O4001&gt;=170000,"High Salary (&gt;$170K)"
)</f>
        <v>Low Salary (&lt;$50K)</v>
      </c>
      <c r="R4001" t="str" cm="1">
        <f t="array" ref="R4001">_xlfn.IFS(
G4001&lt;=2,"New Customers (0-2Y)",
G4001&lt;=5,"Growing Customers (3-5Y)",
G4001&lt;=8,"Established Customers (6-8Y)",
G4001&lt;=10,"Loyal Customers (9-10Y)"
)</f>
        <v>New Customers (0-2Y)</v>
      </c>
    </row>
    <row r="4002" spans="1:18" x14ac:dyDescent="0.35">
      <c r="A4002">
        <v>15600692</v>
      </c>
      <c r="B4002" t="s">
        <v>351</v>
      </c>
      <c r="C4002" t="s">
        <v>17</v>
      </c>
      <c r="D4002" t="s">
        <v>39</v>
      </c>
      <c r="E4002">
        <v>38</v>
      </c>
      <c r="F4002" t="s">
        <v>19</v>
      </c>
      <c r="G4002">
        <v>5</v>
      </c>
      <c r="H4002" s="4">
        <v>0</v>
      </c>
      <c r="I4002" t="s">
        <v>24</v>
      </c>
      <c r="J4002">
        <v>2</v>
      </c>
      <c r="K4002">
        <v>520</v>
      </c>
      <c r="L4002" t="s">
        <v>31</v>
      </c>
      <c r="M4002" t="s">
        <v>21</v>
      </c>
      <c r="N4002" t="s">
        <v>32</v>
      </c>
      <c r="O4002" s="4">
        <v>163185.76</v>
      </c>
      <c r="P4002" t="s">
        <v>28</v>
      </c>
      <c r="Q4002" t="str" cm="1">
        <f t="array" ref="Q4002">_xlfn.IFS(
O4002&lt;50000,"Low Salary (&lt;$50K)",
O4002&lt;90000,"Lower Middle ($50K-$90K)",
O4002&lt;130000,"Middle ($90K-$130K)",
O4002&lt;170000,"Upper Middle ($130K-$170K)",
O4002&gt;=170000,"High Salary (&gt;$170K)"
)</f>
        <v>Upper Middle ($130K-$170K)</v>
      </c>
      <c r="R4002" t="str" cm="1">
        <f t="array" ref="R4002">_xlfn.IFS(
G4002&lt;=2,"New Customers (0-2Y)",
G4002&lt;=5,"Growing Customers (3-5Y)",
G4002&lt;=8,"Established Customers (6-8Y)",
G4002&lt;=10,"Loyal Customers (9-10Y)"
)</f>
        <v>Growing Customers (3-5Y)</v>
      </c>
    </row>
    <row r="4003" spans="1:18" x14ac:dyDescent="0.35">
      <c r="A4003">
        <v>15792064</v>
      </c>
      <c r="B4003" t="s">
        <v>382</v>
      </c>
      <c r="C4003" t="s">
        <v>42</v>
      </c>
      <c r="D4003" t="s">
        <v>39</v>
      </c>
      <c r="E4003">
        <v>53</v>
      </c>
      <c r="F4003" t="s">
        <v>19</v>
      </c>
      <c r="G4003">
        <v>5</v>
      </c>
      <c r="H4003" s="4">
        <v>114421.55</v>
      </c>
      <c r="I4003" t="s">
        <v>33</v>
      </c>
      <c r="J4003">
        <v>1</v>
      </c>
      <c r="K4003">
        <v>545</v>
      </c>
      <c r="L4003" t="s">
        <v>31</v>
      </c>
      <c r="M4003" t="s">
        <v>21</v>
      </c>
      <c r="N4003" t="s">
        <v>32</v>
      </c>
      <c r="O4003" s="4">
        <v>180598.28</v>
      </c>
      <c r="P4003" t="s">
        <v>23</v>
      </c>
      <c r="Q4003" t="str" cm="1">
        <f t="array" ref="Q4003">_xlfn.IFS(
O4003&lt;50000,"Low Salary (&lt;$50K)",
O4003&lt;90000,"Lower Middle ($50K-$90K)",
O4003&lt;130000,"Middle ($90K-$130K)",
O4003&lt;170000,"Upper Middle ($130K-$170K)",
O4003&gt;=170000,"High Salary (&gt;$170K)"
)</f>
        <v>High Salary (&gt;$170K)</v>
      </c>
      <c r="R4003" t="str" cm="1">
        <f t="array" ref="R4003">_xlfn.IFS(
G4003&lt;=2,"New Customers (0-2Y)",
G4003&lt;=5,"Growing Customers (3-5Y)",
G4003&lt;=8,"Established Customers (6-8Y)",
G4003&lt;=10,"Loyal Customers (9-10Y)"
)</f>
        <v>Growing Customers (3-5Y)</v>
      </c>
    </row>
    <row r="4004" spans="1:18" x14ac:dyDescent="0.35">
      <c r="A4004">
        <v>15811486</v>
      </c>
      <c r="B4004" t="s">
        <v>619</v>
      </c>
      <c r="C4004" t="s">
        <v>42</v>
      </c>
      <c r="D4004" t="s">
        <v>18</v>
      </c>
      <c r="E4004">
        <v>29</v>
      </c>
      <c r="F4004" t="s">
        <v>43</v>
      </c>
      <c r="G4004">
        <v>8</v>
      </c>
      <c r="H4004" s="4">
        <v>130036.21</v>
      </c>
      <c r="I4004" t="s">
        <v>33</v>
      </c>
      <c r="J4004">
        <v>2</v>
      </c>
      <c r="K4004">
        <v>634</v>
      </c>
      <c r="L4004" t="s">
        <v>20</v>
      </c>
      <c r="M4004" t="s">
        <v>27</v>
      </c>
      <c r="N4004" t="s">
        <v>22</v>
      </c>
      <c r="O4004" s="4">
        <v>69849.55</v>
      </c>
      <c r="P4004" t="s">
        <v>28</v>
      </c>
      <c r="Q4004" t="str" cm="1">
        <f t="array" ref="Q4004">_xlfn.IFS(
O4004&lt;50000,"Low Salary (&lt;$50K)",
O4004&lt;90000,"Lower Middle ($50K-$90K)",
O4004&lt;130000,"Middle ($90K-$130K)",
O4004&lt;170000,"Upper Middle ($130K-$170K)",
O4004&gt;=170000,"High Salary (&gt;$170K)"
)</f>
        <v>Lower Middle ($50K-$90K)</v>
      </c>
      <c r="R4004" t="str" cm="1">
        <f t="array" ref="R4004">_xlfn.IFS(
G4004&lt;=2,"New Customers (0-2Y)",
G4004&lt;=5,"Growing Customers (3-5Y)",
G4004&lt;=8,"Established Customers (6-8Y)",
G4004&lt;=10,"Loyal Customers (9-10Y)"
)</f>
        <v>Established Customers (6-8Y)</v>
      </c>
    </row>
    <row r="4005" spans="1:18" x14ac:dyDescent="0.35">
      <c r="A4005">
        <v>15626141</v>
      </c>
      <c r="B4005" t="s">
        <v>942</v>
      </c>
      <c r="C4005" t="s">
        <v>17</v>
      </c>
      <c r="D4005" t="s">
        <v>18</v>
      </c>
      <c r="E4005">
        <v>26</v>
      </c>
      <c r="F4005" t="s">
        <v>43</v>
      </c>
      <c r="G4005">
        <v>1</v>
      </c>
      <c r="H4005" s="4">
        <v>151510.17000000001</v>
      </c>
      <c r="I4005" t="s">
        <v>33</v>
      </c>
      <c r="J4005">
        <v>2</v>
      </c>
      <c r="K4005">
        <v>750</v>
      </c>
      <c r="L4005" t="s">
        <v>35</v>
      </c>
      <c r="M4005" t="s">
        <v>21</v>
      </c>
      <c r="N4005" t="s">
        <v>22</v>
      </c>
      <c r="O4005" s="4">
        <v>19921.72</v>
      </c>
      <c r="P4005" t="s">
        <v>28</v>
      </c>
      <c r="Q4005" t="str" cm="1">
        <f t="array" ref="Q4005">_xlfn.IFS(
O4005&lt;50000,"Low Salary (&lt;$50K)",
O4005&lt;90000,"Lower Middle ($50K-$90K)",
O4005&lt;130000,"Middle ($90K-$130K)",
O4005&lt;170000,"Upper Middle ($130K-$170K)",
O4005&gt;=170000,"High Salary (&gt;$170K)"
)</f>
        <v>Low Salary (&lt;$50K)</v>
      </c>
      <c r="R4005" t="str" cm="1">
        <f t="array" ref="R4005">_xlfn.IFS(
G4005&lt;=2,"New Customers (0-2Y)",
G4005&lt;=5,"Growing Customers (3-5Y)",
G4005&lt;=8,"Established Customers (6-8Y)",
G4005&lt;=10,"Loyal Customers (9-10Y)"
)</f>
        <v>New Customers (0-2Y)</v>
      </c>
    </row>
    <row r="4006" spans="1:18" x14ac:dyDescent="0.35">
      <c r="A4006">
        <v>15738546</v>
      </c>
      <c r="B4006" t="s">
        <v>1821</v>
      </c>
      <c r="C4006" t="s">
        <v>26</v>
      </c>
      <c r="D4006" t="s">
        <v>18</v>
      </c>
      <c r="E4006">
        <v>41</v>
      </c>
      <c r="F4006" t="s">
        <v>19</v>
      </c>
      <c r="G4006">
        <v>4</v>
      </c>
      <c r="H4006" s="4">
        <v>0</v>
      </c>
      <c r="I4006" t="s">
        <v>24</v>
      </c>
      <c r="J4006">
        <v>2</v>
      </c>
      <c r="K4006">
        <v>530</v>
      </c>
      <c r="L4006" t="s">
        <v>31</v>
      </c>
      <c r="M4006" t="s">
        <v>27</v>
      </c>
      <c r="N4006" t="s">
        <v>22</v>
      </c>
      <c r="O4006" s="4">
        <v>147606.71</v>
      </c>
      <c r="P4006" t="s">
        <v>28</v>
      </c>
      <c r="Q4006" t="str" cm="1">
        <f t="array" ref="Q4006">_xlfn.IFS(
O4006&lt;50000,"Low Salary (&lt;$50K)",
O4006&lt;90000,"Lower Middle ($50K-$90K)",
O4006&lt;130000,"Middle ($90K-$130K)",
O4006&lt;170000,"Upper Middle ($130K-$170K)",
O4006&gt;=170000,"High Salary (&gt;$170K)"
)</f>
        <v>Upper Middle ($130K-$170K)</v>
      </c>
      <c r="R4006" t="str" cm="1">
        <f t="array" ref="R4006">_xlfn.IFS(
G4006&lt;=2,"New Customers (0-2Y)",
G4006&lt;=5,"Growing Customers (3-5Y)",
G4006&lt;=8,"Established Customers (6-8Y)",
G4006&lt;=10,"Loyal Customers (9-10Y)"
)</f>
        <v>Growing Customers (3-5Y)</v>
      </c>
    </row>
    <row r="4007" spans="1:18" x14ac:dyDescent="0.35">
      <c r="A4007">
        <v>15677052</v>
      </c>
      <c r="B4007" t="s">
        <v>147</v>
      </c>
      <c r="C4007" t="s">
        <v>17</v>
      </c>
      <c r="D4007" t="s">
        <v>18</v>
      </c>
      <c r="E4007">
        <v>59</v>
      </c>
      <c r="F4007" t="s">
        <v>19</v>
      </c>
      <c r="G4007">
        <v>2</v>
      </c>
      <c r="H4007" s="4">
        <v>0</v>
      </c>
      <c r="I4007" t="s">
        <v>24</v>
      </c>
      <c r="J4007">
        <v>2</v>
      </c>
      <c r="K4007">
        <v>589</v>
      </c>
      <c r="L4007" t="s">
        <v>31</v>
      </c>
      <c r="M4007" t="s">
        <v>21</v>
      </c>
      <c r="N4007" t="s">
        <v>22</v>
      </c>
      <c r="O4007" s="4">
        <v>126160.24</v>
      </c>
      <c r="P4007" t="s">
        <v>23</v>
      </c>
      <c r="Q4007" t="str" cm="1">
        <f t="array" ref="Q4007">_xlfn.IFS(
O4007&lt;50000,"Low Salary (&lt;$50K)",
O4007&lt;90000,"Lower Middle ($50K-$90K)",
O4007&lt;130000,"Middle ($90K-$130K)",
O4007&lt;170000,"Upper Middle ($130K-$170K)",
O4007&gt;=170000,"High Salary (&gt;$170K)"
)</f>
        <v>Middle ($90K-$130K)</v>
      </c>
      <c r="R4007" t="str" cm="1">
        <f t="array" ref="R4007">_xlfn.IFS(
G4007&lt;=2,"New Customers (0-2Y)",
G4007&lt;=5,"Growing Customers (3-5Y)",
G4007&lt;=8,"Established Customers (6-8Y)",
G4007&lt;=10,"Loyal Customers (9-10Y)"
)</f>
        <v>New Customers (0-2Y)</v>
      </c>
    </row>
    <row r="4008" spans="1:18" x14ac:dyDescent="0.35">
      <c r="A4008">
        <v>15656454</v>
      </c>
      <c r="B4008" t="s">
        <v>1341</v>
      </c>
      <c r="C4008" t="s">
        <v>17</v>
      </c>
      <c r="D4008" t="s">
        <v>39</v>
      </c>
      <c r="E4008">
        <v>37</v>
      </c>
      <c r="F4008" t="s">
        <v>19</v>
      </c>
      <c r="G4008">
        <v>6</v>
      </c>
      <c r="H4008" s="4">
        <v>83568.55</v>
      </c>
      <c r="I4008" t="s">
        <v>29</v>
      </c>
      <c r="J4008">
        <v>1</v>
      </c>
      <c r="K4008">
        <v>654</v>
      </c>
      <c r="L4008" t="s">
        <v>20</v>
      </c>
      <c r="M4008" t="s">
        <v>21</v>
      </c>
      <c r="N4008" t="s">
        <v>32</v>
      </c>
      <c r="O4008" s="4">
        <v>47046.720000000001</v>
      </c>
      <c r="P4008" t="s">
        <v>28</v>
      </c>
      <c r="Q4008" t="str" cm="1">
        <f t="array" ref="Q4008">_xlfn.IFS(
O4008&lt;50000,"Low Salary (&lt;$50K)",
O4008&lt;90000,"Lower Middle ($50K-$90K)",
O4008&lt;130000,"Middle ($90K-$130K)",
O4008&lt;170000,"Upper Middle ($130K-$170K)",
O4008&gt;=170000,"High Salary (&gt;$170K)"
)</f>
        <v>Low Salary (&lt;$50K)</v>
      </c>
      <c r="R4008" t="str" cm="1">
        <f t="array" ref="R4008">_xlfn.IFS(
G4008&lt;=2,"New Customers (0-2Y)",
G4008&lt;=5,"Growing Customers (3-5Y)",
G4008&lt;=8,"Established Customers (6-8Y)",
G4008&lt;=10,"Loyal Customers (9-10Y)"
)</f>
        <v>Established Customers (6-8Y)</v>
      </c>
    </row>
    <row r="4009" spans="1:18" x14ac:dyDescent="0.35">
      <c r="A4009">
        <v>15645496</v>
      </c>
      <c r="B4009" t="s">
        <v>1822</v>
      </c>
      <c r="C4009" t="s">
        <v>17</v>
      </c>
      <c r="D4009" t="s">
        <v>18</v>
      </c>
      <c r="E4009">
        <v>43</v>
      </c>
      <c r="F4009" t="s">
        <v>19</v>
      </c>
      <c r="G4009">
        <v>7</v>
      </c>
      <c r="H4009" s="4">
        <v>139972.18</v>
      </c>
      <c r="I4009" t="s">
        <v>33</v>
      </c>
      <c r="J4009">
        <v>1</v>
      </c>
      <c r="K4009">
        <v>648</v>
      </c>
      <c r="L4009" t="s">
        <v>20</v>
      </c>
      <c r="M4009" t="s">
        <v>21</v>
      </c>
      <c r="N4009" t="s">
        <v>32</v>
      </c>
      <c r="O4009" s="4">
        <v>143668.57999999999</v>
      </c>
      <c r="P4009" t="s">
        <v>28</v>
      </c>
      <c r="Q4009" t="str" cm="1">
        <f t="array" ref="Q4009">_xlfn.IFS(
O4009&lt;50000,"Low Salary (&lt;$50K)",
O4009&lt;90000,"Lower Middle ($50K-$90K)",
O4009&lt;130000,"Middle ($90K-$130K)",
O4009&lt;170000,"Upper Middle ($130K-$170K)",
O4009&gt;=170000,"High Salary (&gt;$170K)"
)</f>
        <v>Upper Middle ($130K-$170K)</v>
      </c>
      <c r="R4009" t="str" cm="1">
        <f t="array" ref="R4009">_xlfn.IFS(
G4009&lt;=2,"New Customers (0-2Y)",
G4009&lt;=5,"Growing Customers (3-5Y)",
G4009&lt;=8,"Established Customers (6-8Y)",
G4009&lt;=10,"Loyal Customers (9-10Y)"
)</f>
        <v>Established Customers (6-8Y)</v>
      </c>
    </row>
    <row r="4010" spans="1:18" x14ac:dyDescent="0.35">
      <c r="A4010">
        <v>15612505</v>
      </c>
      <c r="B4010" t="s">
        <v>1823</v>
      </c>
      <c r="C4010" t="s">
        <v>26</v>
      </c>
      <c r="D4010" t="s">
        <v>39</v>
      </c>
      <c r="E4010">
        <v>45</v>
      </c>
      <c r="F4010" t="s">
        <v>19</v>
      </c>
      <c r="G4010">
        <v>3</v>
      </c>
      <c r="H4010" s="4">
        <v>100212.13</v>
      </c>
      <c r="I4010" t="s">
        <v>33</v>
      </c>
      <c r="J4010">
        <v>1</v>
      </c>
      <c r="K4010">
        <v>835</v>
      </c>
      <c r="L4010" t="s">
        <v>37</v>
      </c>
      <c r="M4010" t="s">
        <v>21</v>
      </c>
      <c r="N4010" t="s">
        <v>32</v>
      </c>
      <c r="O4010" s="4">
        <v>152577.62</v>
      </c>
      <c r="P4010" t="s">
        <v>28</v>
      </c>
      <c r="Q4010" t="str" cm="1">
        <f t="array" ref="Q4010">_xlfn.IFS(
O4010&lt;50000,"Low Salary (&lt;$50K)",
O4010&lt;90000,"Lower Middle ($50K-$90K)",
O4010&lt;130000,"Middle ($90K-$130K)",
O4010&lt;170000,"Upper Middle ($130K-$170K)",
O4010&gt;=170000,"High Salary (&gt;$170K)"
)</f>
        <v>Upper Middle ($130K-$170K)</v>
      </c>
      <c r="R4010" t="str" cm="1">
        <f t="array" ref="R4010">_xlfn.IFS(
G4010&lt;=2,"New Customers (0-2Y)",
G4010&lt;=5,"Growing Customers (3-5Y)",
G4010&lt;=8,"Established Customers (6-8Y)",
G4010&lt;=10,"Loyal Customers (9-10Y)"
)</f>
        <v>Growing Customers (3-5Y)</v>
      </c>
    </row>
    <row r="4011" spans="1:18" x14ac:dyDescent="0.35">
      <c r="A4011">
        <v>15708513</v>
      </c>
      <c r="B4011" t="s">
        <v>887</v>
      </c>
      <c r="C4011" t="s">
        <v>17</v>
      </c>
      <c r="D4011" t="s">
        <v>18</v>
      </c>
      <c r="E4011">
        <v>39</v>
      </c>
      <c r="F4011" t="s">
        <v>19</v>
      </c>
      <c r="G4011">
        <v>1</v>
      </c>
      <c r="H4011" s="4">
        <v>90217.07</v>
      </c>
      <c r="I4011" t="s">
        <v>29</v>
      </c>
      <c r="J4011">
        <v>1</v>
      </c>
      <c r="K4011">
        <v>446</v>
      </c>
      <c r="L4011" t="s">
        <v>44</v>
      </c>
      <c r="M4011" t="s">
        <v>21</v>
      </c>
      <c r="N4011" t="s">
        <v>32</v>
      </c>
      <c r="O4011" s="4">
        <v>191350.48</v>
      </c>
      <c r="P4011" t="s">
        <v>28</v>
      </c>
      <c r="Q4011" t="str" cm="1">
        <f t="array" ref="Q4011">_xlfn.IFS(
O4011&lt;50000,"Low Salary (&lt;$50K)",
O4011&lt;90000,"Lower Middle ($50K-$90K)",
O4011&lt;130000,"Middle ($90K-$130K)",
O4011&lt;170000,"Upper Middle ($130K-$170K)",
O4011&gt;=170000,"High Salary (&gt;$170K)"
)</f>
        <v>High Salary (&gt;$170K)</v>
      </c>
      <c r="R4011" t="str" cm="1">
        <f t="array" ref="R4011">_xlfn.IFS(
G4011&lt;=2,"New Customers (0-2Y)",
G4011&lt;=5,"Growing Customers (3-5Y)",
G4011&lt;=8,"Established Customers (6-8Y)",
G4011&lt;=10,"Loyal Customers (9-10Y)"
)</f>
        <v>New Customers (0-2Y)</v>
      </c>
    </row>
    <row r="4012" spans="1:18" x14ac:dyDescent="0.35">
      <c r="A4012">
        <v>15685654</v>
      </c>
      <c r="B4012" t="s">
        <v>1562</v>
      </c>
      <c r="C4012" t="s">
        <v>26</v>
      </c>
      <c r="D4012" t="s">
        <v>39</v>
      </c>
      <c r="E4012">
        <v>66</v>
      </c>
      <c r="F4012" t="s">
        <v>2967</v>
      </c>
      <c r="G4012">
        <v>9</v>
      </c>
      <c r="H4012" s="4">
        <v>0</v>
      </c>
      <c r="I4012" t="s">
        <v>24</v>
      </c>
      <c r="J4012">
        <v>2</v>
      </c>
      <c r="K4012">
        <v>514</v>
      </c>
      <c r="L4012" t="s">
        <v>31</v>
      </c>
      <c r="M4012" t="s">
        <v>21</v>
      </c>
      <c r="N4012" t="s">
        <v>22</v>
      </c>
      <c r="O4012" s="4">
        <v>14234.31</v>
      </c>
      <c r="P4012" t="s">
        <v>28</v>
      </c>
      <c r="Q4012" t="str" cm="1">
        <f t="array" ref="Q4012">_xlfn.IFS(
O4012&lt;50000,"Low Salary (&lt;$50K)",
O4012&lt;90000,"Lower Middle ($50K-$90K)",
O4012&lt;130000,"Middle ($90K-$130K)",
O4012&lt;170000,"Upper Middle ($130K-$170K)",
O4012&gt;=170000,"High Salary (&gt;$170K)"
)</f>
        <v>Low Salary (&lt;$50K)</v>
      </c>
      <c r="R4012" t="str" cm="1">
        <f t="array" ref="R4012">_xlfn.IFS(
G4012&lt;=2,"New Customers (0-2Y)",
G4012&lt;=5,"Growing Customers (3-5Y)",
G4012&lt;=8,"Established Customers (6-8Y)",
G4012&lt;=10,"Loyal Customers (9-10Y)"
)</f>
        <v>Loyal Customers (9-10Y)</v>
      </c>
    </row>
    <row r="4013" spans="1:18" x14ac:dyDescent="0.35">
      <c r="A4013">
        <v>15732307</v>
      </c>
      <c r="B4013" t="s">
        <v>1664</v>
      </c>
      <c r="C4013" t="s">
        <v>42</v>
      </c>
      <c r="D4013" t="s">
        <v>39</v>
      </c>
      <c r="E4013">
        <v>33</v>
      </c>
      <c r="F4013" t="s">
        <v>19</v>
      </c>
      <c r="G4013">
        <v>4</v>
      </c>
      <c r="H4013" s="4">
        <v>124067.32</v>
      </c>
      <c r="I4013" t="s">
        <v>33</v>
      </c>
      <c r="J4013">
        <v>1</v>
      </c>
      <c r="K4013">
        <v>694</v>
      </c>
      <c r="L4013" t="s">
        <v>35</v>
      </c>
      <c r="M4013" t="s">
        <v>21</v>
      </c>
      <c r="N4013" t="s">
        <v>22</v>
      </c>
      <c r="O4013" s="4">
        <v>77906.87</v>
      </c>
      <c r="P4013" t="s">
        <v>28</v>
      </c>
      <c r="Q4013" t="str" cm="1">
        <f t="array" ref="Q4013">_xlfn.IFS(
O4013&lt;50000,"Low Salary (&lt;$50K)",
O4013&lt;90000,"Lower Middle ($50K-$90K)",
O4013&lt;130000,"Middle ($90K-$130K)",
O4013&lt;170000,"Upper Middle ($130K-$170K)",
O4013&gt;=170000,"High Salary (&gt;$170K)"
)</f>
        <v>Lower Middle ($50K-$90K)</v>
      </c>
      <c r="R4013" t="str" cm="1">
        <f t="array" ref="R4013">_xlfn.IFS(
G4013&lt;=2,"New Customers (0-2Y)",
G4013&lt;=5,"Growing Customers (3-5Y)",
G4013&lt;=8,"Established Customers (6-8Y)",
G4013&lt;=10,"Loyal Customers (9-10Y)"
)</f>
        <v>Growing Customers (3-5Y)</v>
      </c>
    </row>
    <row r="4014" spans="1:18" x14ac:dyDescent="0.35">
      <c r="A4014">
        <v>15726814</v>
      </c>
      <c r="B4014" t="s">
        <v>475</v>
      </c>
      <c r="C4014" t="s">
        <v>26</v>
      </c>
      <c r="D4014" t="s">
        <v>39</v>
      </c>
      <c r="E4014">
        <v>46</v>
      </c>
      <c r="F4014" t="s">
        <v>19</v>
      </c>
      <c r="G4014">
        <v>4</v>
      </c>
      <c r="H4014" s="4">
        <v>0</v>
      </c>
      <c r="I4014" t="s">
        <v>24</v>
      </c>
      <c r="J4014">
        <v>2</v>
      </c>
      <c r="K4014">
        <v>554</v>
      </c>
      <c r="L4014" t="s">
        <v>31</v>
      </c>
      <c r="M4014" t="s">
        <v>27</v>
      </c>
      <c r="N4014" t="s">
        <v>22</v>
      </c>
      <c r="O4014" s="4">
        <v>57320.92</v>
      </c>
      <c r="P4014" t="s">
        <v>28</v>
      </c>
      <c r="Q4014" t="str" cm="1">
        <f t="array" ref="Q4014">_xlfn.IFS(
O4014&lt;50000,"Low Salary (&lt;$50K)",
O4014&lt;90000,"Lower Middle ($50K-$90K)",
O4014&lt;130000,"Middle ($90K-$130K)",
O4014&lt;170000,"Upper Middle ($130K-$170K)",
O4014&gt;=170000,"High Salary (&gt;$170K)"
)</f>
        <v>Lower Middle ($50K-$90K)</v>
      </c>
      <c r="R4014" t="str" cm="1">
        <f t="array" ref="R4014">_xlfn.IFS(
G4014&lt;=2,"New Customers (0-2Y)",
G4014&lt;=5,"Growing Customers (3-5Y)",
G4014&lt;=8,"Established Customers (6-8Y)",
G4014&lt;=10,"Loyal Customers (9-10Y)"
)</f>
        <v>Growing Customers (3-5Y)</v>
      </c>
    </row>
    <row r="4015" spans="1:18" x14ac:dyDescent="0.35">
      <c r="A4015">
        <v>15653776</v>
      </c>
      <c r="B4015" t="s">
        <v>1824</v>
      </c>
      <c r="C4015" t="s">
        <v>42</v>
      </c>
      <c r="D4015" t="s">
        <v>18</v>
      </c>
      <c r="E4015">
        <v>57</v>
      </c>
      <c r="F4015" t="s">
        <v>19</v>
      </c>
      <c r="G4015">
        <v>1</v>
      </c>
      <c r="H4015" s="4">
        <v>162082.31</v>
      </c>
      <c r="I4015" t="s">
        <v>33</v>
      </c>
      <c r="J4015">
        <v>4</v>
      </c>
      <c r="K4015">
        <v>720</v>
      </c>
      <c r="L4015" t="s">
        <v>35</v>
      </c>
      <c r="M4015" t="s">
        <v>27</v>
      </c>
      <c r="N4015" t="s">
        <v>32</v>
      </c>
      <c r="O4015" s="4">
        <v>27145.73</v>
      </c>
      <c r="P4015" t="s">
        <v>23</v>
      </c>
      <c r="Q4015" t="str" cm="1">
        <f t="array" ref="Q4015">_xlfn.IFS(
O4015&lt;50000,"Low Salary (&lt;$50K)",
O4015&lt;90000,"Lower Middle ($50K-$90K)",
O4015&lt;130000,"Middle ($90K-$130K)",
O4015&lt;170000,"Upper Middle ($130K-$170K)",
O4015&gt;=170000,"High Salary (&gt;$170K)"
)</f>
        <v>Low Salary (&lt;$50K)</v>
      </c>
      <c r="R4015" t="str" cm="1">
        <f t="array" ref="R4015">_xlfn.IFS(
G4015&lt;=2,"New Customers (0-2Y)",
G4015&lt;=5,"Growing Customers (3-5Y)",
G4015&lt;=8,"Established Customers (6-8Y)",
G4015&lt;=10,"Loyal Customers (9-10Y)"
)</f>
        <v>New Customers (0-2Y)</v>
      </c>
    </row>
    <row r="4016" spans="1:18" x14ac:dyDescent="0.35">
      <c r="A4016">
        <v>15597914</v>
      </c>
      <c r="B4016" t="s">
        <v>1825</v>
      </c>
      <c r="C4016" t="s">
        <v>42</v>
      </c>
      <c r="D4016" t="s">
        <v>18</v>
      </c>
      <c r="E4016">
        <v>51</v>
      </c>
      <c r="F4016" t="s">
        <v>19</v>
      </c>
      <c r="G4016">
        <v>2</v>
      </c>
      <c r="H4016" s="4">
        <v>117306.69</v>
      </c>
      <c r="I4016" t="s">
        <v>33</v>
      </c>
      <c r="J4016">
        <v>4</v>
      </c>
      <c r="K4016">
        <v>641</v>
      </c>
      <c r="L4016" t="s">
        <v>20</v>
      </c>
      <c r="M4016" t="s">
        <v>21</v>
      </c>
      <c r="N4016" t="s">
        <v>22</v>
      </c>
      <c r="O4016" s="4">
        <v>26912.720000000001</v>
      </c>
      <c r="P4016" t="s">
        <v>23</v>
      </c>
      <c r="Q4016" t="str" cm="1">
        <f t="array" ref="Q4016">_xlfn.IFS(
O4016&lt;50000,"Low Salary (&lt;$50K)",
O4016&lt;90000,"Lower Middle ($50K-$90K)",
O4016&lt;130000,"Middle ($90K-$130K)",
O4016&lt;170000,"Upper Middle ($130K-$170K)",
O4016&gt;=170000,"High Salary (&gt;$170K)"
)</f>
        <v>Low Salary (&lt;$50K)</v>
      </c>
      <c r="R4016" t="str" cm="1">
        <f t="array" ref="R4016">_xlfn.IFS(
G4016&lt;=2,"New Customers (0-2Y)",
G4016&lt;=5,"Growing Customers (3-5Y)",
G4016&lt;=8,"Established Customers (6-8Y)",
G4016&lt;=10,"Loyal Customers (9-10Y)"
)</f>
        <v>New Customers (0-2Y)</v>
      </c>
    </row>
    <row r="4017" spans="1:18" x14ac:dyDescent="0.35">
      <c r="A4017">
        <v>15631603</v>
      </c>
      <c r="B4017" t="s">
        <v>1826</v>
      </c>
      <c r="C4017" t="s">
        <v>17</v>
      </c>
      <c r="D4017" t="s">
        <v>39</v>
      </c>
      <c r="E4017">
        <v>32</v>
      </c>
      <c r="F4017" t="s">
        <v>19</v>
      </c>
      <c r="G4017">
        <v>1</v>
      </c>
      <c r="H4017" s="4">
        <v>122889.88</v>
      </c>
      <c r="I4017" t="s">
        <v>33</v>
      </c>
      <c r="J4017">
        <v>1</v>
      </c>
      <c r="K4017">
        <v>813</v>
      </c>
      <c r="L4017" t="s">
        <v>37</v>
      </c>
      <c r="M4017" t="s">
        <v>21</v>
      </c>
      <c r="N4017" t="s">
        <v>22</v>
      </c>
      <c r="O4017" s="4">
        <v>26476.18</v>
      </c>
      <c r="P4017" t="s">
        <v>28</v>
      </c>
      <c r="Q4017" t="str" cm="1">
        <f t="array" ref="Q4017">_xlfn.IFS(
O4017&lt;50000,"Low Salary (&lt;$50K)",
O4017&lt;90000,"Lower Middle ($50K-$90K)",
O4017&lt;130000,"Middle ($90K-$130K)",
O4017&lt;170000,"Upper Middle ($130K-$170K)",
O4017&gt;=170000,"High Salary (&gt;$170K)"
)</f>
        <v>Low Salary (&lt;$50K)</v>
      </c>
      <c r="R4017" t="str" cm="1">
        <f t="array" ref="R4017">_xlfn.IFS(
G4017&lt;=2,"New Customers (0-2Y)",
G4017&lt;=5,"Growing Customers (3-5Y)",
G4017&lt;=8,"Established Customers (6-8Y)",
G4017&lt;=10,"Loyal Customers (9-10Y)"
)</f>
        <v>New Customers (0-2Y)</v>
      </c>
    </row>
    <row r="4018" spans="1:18" x14ac:dyDescent="0.35">
      <c r="A4018">
        <v>15789753</v>
      </c>
      <c r="B4018" t="s">
        <v>236</v>
      </c>
      <c r="C4018" t="s">
        <v>17</v>
      </c>
      <c r="D4018" t="s">
        <v>39</v>
      </c>
      <c r="E4018">
        <v>40</v>
      </c>
      <c r="F4018" t="s">
        <v>19</v>
      </c>
      <c r="G4018">
        <v>6</v>
      </c>
      <c r="H4018" s="4">
        <v>148790.60999999999</v>
      </c>
      <c r="I4018" t="s">
        <v>33</v>
      </c>
      <c r="J4018">
        <v>1</v>
      </c>
      <c r="K4018">
        <v>480</v>
      </c>
      <c r="L4018" t="s">
        <v>44</v>
      </c>
      <c r="M4018" t="s">
        <v>27</v>
      </c>
      <c r="N4018" t="s">
        <v>22</v>
      </c>
      <c r="O4018" s="4">
        <v>79329.7</v>
      </c>
      <c r="P4018" t="s">
        <v>28</v>
      </c>
      <c r="Q4018" t="str" cm="1">
        <f t="array" ref="Q4018">_xlfn.IFS(
O4018&lt;50000,"Low Salary (&lt;$50K)",
O4018&lt;90000,"Lower Middle ($50K-$90K)",
O4018&lt;130000,"Middle ($90K-$130K)",
O4018&lt;170000,"Upper Middle ($130K-$170K)",
O4018&gt;=170000,"High Salary (&gt;$170K)"
)</f>
        <v>Lower Middle ($50K-$90K)</v>
      </c>
      <c r="R4018" t="str" cm="1">
        <f t="array" ref="R4018">_xlfn.IFS(
G4018&lt;=2,"New Customers (0-2Y)",
G4018&lt;=5,"Growing Customers (3-5Y)",
G4018&lt;=8,"Established Customers (6-8Y)",
G4018&lt;=10,"Loyal Customers (9-10Y)"
)</f>
        <v>Established Customers (6-8Y)</v>
      </c>
    </row>
    <row r="4019" spans="1:18" x14ac:dyDescent="0.35">
      <c r="A4019">
        <v>15678034</v>
      </c>
      <c r="B4019" t="s">
        <v>1827</v>
      </c>
      <c r="C4019" t="s">
        <v>17</v>
      </c>
      <c r="D4019" t="s">
        <v>39</v>
      </c>
      <c r="E4019">
        <v>46</v>
      </c>
      <c r="F4019" t="s">
        <v>19</v>
      </c>
      <c r="G4019">
        <v>9</v>
      </c>
      <c r="H4019" s="4">
        <v>180226.24</v>
      </c>
      <c r="I4019" t="s">
        <v>33</v>
      </c>
      <c r="J4019">
        <v>1</v>
      </c>
      <c r="K4019">
        <v>811</v>
      </c>
      <c r="L4019" t="s">
        <v>37</v>
      </c>
      <c r="M4019" t="s">
        <v>21</v>
      </c>
      <c r="N4019" t="s">
        <v>32</v>
      </c>
      <c r="O4019" s="4">
        <v>13464.64</v>
      </c>
      <c r="P4019" t="s">
        <v>23</v>
      </c>
      <c r="Q4019" t="str" cm="1">
        <f t="array" ref="Q4019">_xlfn.IFS(
O4019&lt;50000,"Low Salary (&lt;$50K)",
O4019&lt;90000,"Lower Middle ($50K-$90K)",
O4019&lt;130000,"Middle ($90K-$130K)",
O4019&lt;170000,"Upper Middle ($130K-$170K)",
O4019&gt;=170000,"High Salary (&gt;$170K)"
)</f>
        <v>Low Salary (&lt;$50K)</v>
      </c>
      <c r="R4019" t="str" cm="1">
        <f t="array" ref="R4019">_xlfn.IFS(
G4019&lt;=2,"New Customers (0-2Y)",
G4019&lt;=5,"Growing Customers (3-5Y)",
G4019&lt;=8,"Established Customers (6-8Y)",
G4019&lt;=10,"Loyal Customers (9-10Y)"
)</f>
        <v>Loyal Customers (9-10Y)</v>
      </c>
    </row>
    <row r="4020" spans="1:18" x14ac:dyDescent="0.35">
      <c r="A4020">
        <v>15690209</v>
      </c>
      <c r="B4020" t="s">
        <v>76</v>
      </c>
      <c r="C4020" t="s">
        <v>42</v>
      </c>
      <c r="D4020" t="s">
        <v>18</v>
      </c>
      <c r="E4020">
        <v>32</v>
      </c>
      <c r="F4020" t="s">
        <v>19</v>
      </c>
      <c r="G4020">
        <v>3</v>
      </c>
      <c r="H4020" s="4">
        <v>104857.19</v>
      </c>
      <c r="I4020" t="s">
        <v>33</v>
      </c>
      <c r="J4020">
        <v>2</v>
      </c>
      <c r="K4020">
        <v>715</v>
      </c>
      <c r="L4020" t="s">
        <v>35</v>
      </c>
      <c r="M4020" t="s">
        <v>21</v>
      </c>
      <c r="N4020" t="s">
        <v>32</v>
      </c>
      <c r="O4020" s="4">
        <v>114149.8</v>
      </c>
      <c r="P4020" t="s">
        <v>28</v>
      </c>
      <c r="Q4020" t="str" cm="1">
        <f t="array" ref="Q4020">_xlfn.IFS(
O4020&lt;50000,"Low Salary (&lt;$50K)",
O4020&lt;90000,"Lower Middle ($50K-$90K)",
O4020&lt;130000,"Middle ($90K-$130K)",
O4020&lt;170000,"Upper Middle ($130K-$170K)",
O4020&gt;=170000,"High Salary (&gt;$170K)"
)</f>
        <v>Middle ($90K-$130K)</v>
      </c>
      <c r="R4020" t="str" cm="1">
        <f t="array" ref="R4020">_xlfn.IFS(
G4020&lt;=2,"New Customers (0-2Y)",
G4020&lt;=5,"Growing Customers (3-5Y)",
G4020&lt;=8,"Established Customers (6-8Y)",
G4020&lt;=10,"Loyal Customers (9-10Y)"
)</f>
        <v>Growing Customers (3-5Y)</v>
      </c>
    </row>
    <row r="4021" spans="1:18" x14ac:dyDescent="0.35">
      <c r="A4021">
        <v>15592091</v>
      </c>
      <c r="B4021" t="s">
        <v>1828</v>
      </c>
      <c r="C4021" t="s">
        <v>26</v>
      </c>
      <c r="D4021" t="s">
        <v>39</v>
      </c>
      <c r="E4021">
        <v>31</v>
      </c>
      <c r="F4021" t="s">
        <v>19</v>
      </c>
      <c r="G4021">
        <v>2</v>
      </c>
      <c r="H4021" s="4">
        <v>166833.85999999999</v>
      </c>
      <c r="I4021" t="s">
        <v>33</v>
      </c>
      <c r="J4021">
        <v>2</v>
      </c>
      <c r="K4021">
        <v>620</v>
      </c>
      <c r="L4021" t="s">
        <v>20</v>
      </c>
      <c r="M4021" t="s">
        <v>21</v>
      </c>
      <c r="N4021" t="s">
        <v>22</v>
      </c>
      <c r="O4021" s="4">
        <v>135171.6</v>
      </c>
      <c r="P4021" t="s">
        <v>28</v>
      </c>
      <c r="Q4021" t="str" cm="1">
        <f t="array" ref="Q4021">_xlfn.IFS(
O4021&lt;50000,"Low Salary (&lt;$50K)",
O4021&lt;90000,"Lower Middle ($50K-$90K)",
O4021&lt;130000,"Middle ($90K-$130K)",
O4021&lt;170000,"Upper Middle ($130K-$170K)",
O4021&gt;=170000,"High Salary (&gt;$170K)"
)</f>
        <v>Upper Middle ($130K-$170K)</v>
      </c>
      <c r="R4021" t="str" cm="1">
        <f t="array" ref="R4021">_xlfn.IFS(
G4021&lt;=2,"New Customers (0-2Y)",
G4021&lt;=5,"Growing Customers (3-5Y)",
G4021&lt;=8,"Established Customers (6-8Y)",
G4021&lt;=10,"Loyal Customers (9-10Y)"
)</f>
        <v>New Customers (0-2Y)</v>
      </c>
    </row>
    <row r="4022" spans="1:18" x14ac:dyDescent="0.35">
      <c r="A4022">
        <v>15647453</v>
      </c>
      <c r="B4022" t="s">
        <v>275</v>
      </c>
      <c r="C4022" t="s">
        <v>17</v>
      </c>
      <c r="D4022" t="s">
        <v>39</v>
      </c>
      <c r="E4022">
        <v>42</v>
      </c>
      <c r="F4022" t="s">
        <v>19</v>
      </c>
      <c r="G4022">
        <v>4</v>
      </c>
      <c r="H4022" s="4">
        <v>102936.72</v>
      </c>
      <c r="I4022" t="s">
        <v>33</v>
      </c>
      <c r="J4022">
        <v>1</v>
      </c>
      <c r="K4022">
        <v>721</v>
      </c>
      <c r="L4022" t="s">
        <v>35</v>
      </c>
      <c r="M4022" t="s">
        <v>27</v>
      </c>
      <c r="N4022" t="s">
        <v>32</v>
      </c>
      <c r="O4022" s="4">
        <v>1187.8800000000001</v>
      </c>
      <c r="P4022" t="s">
        <v>28</v>
      </c>
      <c r="Q4022" t="str" cm="1">
        <f t="array" ref="Q4022">_xlfn.IFS(
O4022&lt;50000,"Low Salary (&lt;$50K)",
O4022&lt;90000,"Lower Middle ($50K-$90K)",
O4022&lt;130000,"Middle ($90K-$130K)",
O4022&lt;170000,"Upper Middle ($130K-$170K)",
O4022&gt;=170000,"High Salary (&gt;$170K)"
)</f>
        <v>Low Salary (&lt;$50K)</v>
      </c>
      <c r="R4022" t="str" cm="1">
        <f t="array" ref="R4022">_xlfn.IFS(
G4022&lt;=2,"New Customers (0-2Y)",
G4022&lt;=5,"Growing Customers (3-5Y)",
G4022&lt;=8,"Established Customers (6-8Y)",
G4022&lt;=10,"Loyal Customers (9-10Y)"
)</f>
        <v>Growing Customers (3-5Y)</v>
      </c>
    </row>
    <row r="4023" spans="1:18" x14ac:dyDescent="0.35">
      <c r="A4023">
        <v>15697100</v>
      </c>
      <c r="B4023" t="s">
        <v>715</v>
      </c>
      <c r="C4023" t="s">
        <v>42</v>
      </c>
      <c r="D4023" t="s">
        <v>18</v>
      </c>
      <c r="E4023">
        <v>48</v>
      </c>
      <c r="F4023" t="s">
        <v>19</v>
      </c>
      <c r="G4023">
        <v>6</v>
      </c>
      <c r="H4023" s="4">
        <v>108736.52</v>
      </c>
      <c r="I4023" t="s">
        <v>33</v>
      </c>
      <c r="J4023">
        <v>1</v>
      </c>
      <c r="K4023">
        <v>772</v>
      </c>
      <c r="L4023" t="s">
        <v>35</v>
      </c>
      <c r="M4023" t="s">
        <v>21</v>
      </c>
      <c r="N4023" t="s">
        <v>32</v>
      </c>
      <c r="O4023" s="4">
        <v>184564.67</v>
      </c>
      <c r="P4023" t="s">
        <v>23</v>
      </c>
      <c r="Q4023" t="str" cm="1">
        <f t="array" ref="Q4023">_xlfn.IFS(
O4023&lt;50000,"Low Salary (&lt;$50K)",
O4023&lt;90000,"Lower Middle ($50K-$90K)",
O4023&lt;130000,"Middle ($90K-$130K)",
O4023&lt;170000,"Upper Middle ($130K-$170K)",
O4023&gt;=170000,"High Salary (&gt;$170K)"
)</f>
        <v>High Salary (&gt;$170K)</v>
      </c>
      <c r="R4023" t="str" cm="1">
        <f t="array" ref="R4023">_xlfn.IFS(
G4023&lt;=2,"New Customers (0-2Y)",
G4023&lt;=5,"Growing Customers (3-5Y)",
G4023&lt;=8,"Established Customers (6-8Y)",
G4023&lt;=10,"Loyal Customers (9-10Y)"
)</f>
        <v>Established Customers (6-8Y)</v>
      </c>
    </row>
    <row r="4024" spans="1:18" x14ac:dyDescent="0.35">
      <c r="A4024">
        <v>15811290</v>
      </c>
      <c r="B4024" t="s">
        <v>1598</v>
      </c>
      <c r="C4024" t="s">
        <v>42</v>
      </c>
      <c r="D4024" t="s">
        <v>39</v>
      </c>
      <c r="E4024">
        <v>44</v>
      </c>
      <c r="F4024" t="s">
        <v>19</v>
      </c>
      <c r="G4024">
        <v>0</v>
      </c>
      <c r="H4024" s="4">
        <v>129974.79</v>
      </c>
      <c r="I4024" t="s">
        <v>33</v>
      </c>
      <c r="J4024">
        <v>2</v>
      </c>
      <c r="K4024">
        <v>680</v>
      </c>
      <c r="L4024" t="s">
        <v>35</v>
      </c>
      <c r="M4024" t="s">
        <v>21</v>
      </c>
      <c r="N4024" t="s">
        <v>22</v>
      </c>
      <c r="O4024" s="4">
        <v>33391.379999999997</v>
      </c>
      <c r="P4024" t="s">
        <v>28</v>
      </c>
      <c r="Q4024" t="str" cm="1">
        <f t="array" ref="Q4024">_xlfn.IFS(
O4024&lt;50000,"Low Salary (&lt;$50K)",
O4024&lt;90000,"Lower Middle ($50K-$90K)",
O4024&lt;130000,"Middle ($90K-$130K)",
O4024&lt;170000,"Upper Middle ($130K-$170K)",
O4024&gt;=170000,"High Salary (&gt;$170K)"
)</f>
        <v>Low Salary (&lt;$50K)</v>
      </c>
      <c r="R4024" t="str" cm="1">
        <f t="array" ref="R4024">_xlfn.IFS(
G4024&lt;=2,"New Customers (0-2Y)",
G4024&lt;=5,"Growing Customers (3-5Y)",
G4024&lt;=8,"Established Customers (6-8Y)",
G4024&lt;=10,"Loyal Customers (9-10Y)"
)</f>
        <v>New Customers (0-2Y)</v>
      </c>
    </row>
    <row r="4025" spans="1:18" x14ac:dyDescent="0.35">
      <c r="A4025">
        <v>15629187</v>
      </c>
      <c r="B4025" t="s">
        <v>1829</v>
      </c>
      <c r="C4025" t="s">
        <v>17</v>
      </c>
      <c r="D4025" t="s">
        <v>39</v>
      </c>
      <c r="E4025">
        <v>38</v>
      </c>
      <c r="F4025" t="s">
        <v>19</v>
      </c>
      <c r="G4025">
        <v>8</v>
      </c>
      <c r="H4025" s="4">
        <v>85982.07</v>
      </c>
      <c r="I4025" t="s">
        <v>29</v>
      </c>
      <c r="J4025">
        <v>1</v>
      </c>
      <c r="K4025">
        <v>535</v>
      </c>
      <c r="L4025" t="s">
        <v>31</v>
      </c>
      <c r="M4025" t="s">
        <v>21</v>
      </c>
      <c r="N4025" t="s">
        <v>32</v>
      </c>
      <c r="O4025" s="4">
        <v>9238.35</v>
      </c>
      <c r="P4025" t="s">
        <v>28</v>
      </c>
      <c r="Q4025" t="str" cm="1">
        <f t="array" ref="Q4025">_xlfn.IFS(
O4025&lt;50000,"Low Salary (&lt;$50K)",
O4025&lt;90000,"Lower Middle ($50K-$90K)",
O4025&lt;130000,"Middle ($90K-$130K)",
O4025&lt;170000,"Upper Middle ($130K-$170K)",
O4025&gt;=170000,"High Salary (&gt;$170K)"
)</f>
        <v>Low Salary (&lt;$50K)</v>
      </c>
      <c r="R4025" t="str" cm="1">
        <f t="array" ref="R4025">_xlfn.IFS(
G4025&lt;=2,"New Customers (0-2Y)",
G4025&lt;=5,"Growing Customers (3-5Y)",
G4025&lt;=8,"Established Customers (6-8Y)",
G4025&lt;=10,"Loyal Customers (9-10Y)"
)</f>
        <v>Established Customers (6-8Y)</v>
      </c>
    </row>
    <row r="4026" spans="1:18" x14ac:dyDescent="0.35">
      <c r="A4026">
        <v>15758073</v>
      </c>
      <c r="B4026" t="s">
        <v>58</v>
      </c>
      <c r="C4026" t="s">
        <v>17</v>
      </c>
      <c r="D4026" t="s">
        <v>18</v>
      </c>
      <c r="E4026">
        <v>20</v>
      </c>
      <c r="F4026" t="s">
        <v>43</v>
      </c>
      <c r="G4026">
        <v>7</v>
      </c>
      <c r="H4026" s="4">
        <v>134397.60999999999</v>
      </c>
      <c r="I4026" t="s">
        <v>33</v>
      </c>
      <c r="J4026">
        <v>1</v>
      </c>
      <c r="K4026">
        <v>655</v>
      </c>
      <c r="L4026" t="s">
        <v>20</v>
      </c>
      <c r="M4026" t="s">
        <v>27</v>
      </c>
      <c r="N4026" t="s">
        <v>32</v>
      </c>
      <c r="O4026" s="4">
        <v>28029.54</v>
      </c>
      <c r="P4026" t="s">
        <v>28</v>
      </c>
      <c r="Q4026" t="str" cm="1">
        <f t="array" ref="Q4026">_xlfn.IFS(
O4026&lt;50000,"Low Salary (&lt;$50K)",
O4026&lt;90000,"Lower Middle ($50K-$90K)",
O4026&lt;130000,"Middle ($90K-$130K)",
O4026&lt;170000,"Upper Middle ($130K-$170K)",
O4026&gt;=170000,"High Salary (&gt;$170K)"
)</f>
        <v>Low Salary (&lt;$50K)</v>
      </c>
      <c r="R4026" t="str" cm="1">
        <f t="array" ref="R4026">_xlfn.IFS(
G4026&lt;=2,"New Customers (0-2Y)",
G4026&lt;=5,"Growing Customers (3-5Y)",
G4026&lt;=8,"Established Customers (6-8Y)",
G4026&lt;=10,"Loyal Customers (9-10Y)"
)</f>
        <v>Established Customers (6-8Y)</v>
      </c>
    </row>
    <row r="4027" spans="1:18" x14ac:dyDescent="0.35">
      <c r="A4027">
        <v>15640769</v>
      </c>
      <c r="B4027" t="s">
        <v>1830</v>
      </c>
      <c r="C4027" t="s">
        <v>17</v>
      </c>
      <c r="D4027" t="s">
        <v>39</v>
      </c>
      <c r="E4027">
        <v>63</v>
      </c>
      <c r="F4027" t="s">
        <v>2967</v>
      </c>
      <c r="G4027">
        <v>8</v>
      </c>
      <c r="H4027" s="4">
        <v>137841.53</v>
      </c>
      <c r="I4027" t="s">
        <v>33</v>
      </c>
      <c r="J4027">
        <v>1</v>
      </c>
      <c r="K4027">
        <v>660</v>
      </c>
      <c r="L4027" t="s">
        <v>35</v>
      </c>
      <c r="M4027" t="s">
        <v>21</v>
      </c>
      <c r="N4027" t="s">
        <v>22</v>
      </c>
      <c r="O4027" s="4">
        <v>42790.29</v>
      </c>
      <c r="P4027" t="s">
        <v>28</v>
      </c>
      <c r="Q4027" t="str" cm="1">
        <f t="array" ref="Q4027">_xlfn.IFS(
O4027&lt;50000,"Low Salary (&lt;$50K)",
O4027&lt;90000,"Lower Middle ($50K-$90K)",
O4027&lt;130000,"Middle ($90K-$130K)",
O4027&lt;170000,"Upper Middle ($130K-$170K)",
O4027&gt;=170000,"High Salary (&gt;$170K)"
)</f>
        <v>Low Salary (&lt;$50K)</v>
      </c>
      <c r="R4027" t="str" cm="1">
        <f t="array" ref="R4027">_xlfn.IFS(
G4027&lt;=2,"New Customers (0-2Y)",
G4027&lt;=5,"Growing Customers (3-5Y)",
G4027&lt;=8,"Established Customers (6-8Y)",
G4027&lt;=10,"Loyal Customers (9-10Y)"
)</f>
        <v>Established Customers (6-8Y)</v>
      </c>
    </row>
    <row r="4028" spans="1:18" x14ac:dyDescent="0.35">
      <c r="A4028">
        <v>15606641</v>
      </c>
      <c r="B4028" t="s">
        <v>1831</v>
      </c>
      <c r="C4028" t="s">
        <v>42</v>
      </c>
      <c r="D4028" t="s">
        <v>39</v>
      </c>
      <c r="E4028">
        <v>56</v>
      </c>
      <c r="F4028" t="s">
        <v>19</v>
      </c>
      <c r="G4028">
        <v>10</v>
      </c>
      <c r="H4028" s="4">
        <v>100260.88</v>
      </c>
      <c r="I4028" t="s">
        <v>33</v>
      </c>
      <c r="J4028">
        <v>3</v>
      </c>
      <c r="K4028">
        <v>762</v>
      </c>
      <c r="L4028" t="s">
        <v>35</v>
      </c>
      <c r="M4028" t="s">
        <v>21</v>
      </c>
      <c r="N4028" t="s">
        <v>22</v>
      </c>
      <c r="O4028" s="4">
        <v>77142.42</v>
      </c>
      <c r="P4028" t="s">
        <v>23</v>
      </c>
      <c r="Q4028" t="str" cm="1">
        <f t="array" ref="Q4028">_xlfn.IFS(
O4028&lt;50000,"Low Salary (&lt;$50K)",
O4028&lt;90000,"Lower Middle ($50K-$90K)",
O4028&lt;130000,"Middle ($90K-$130K)",
O4028&lt;170000,"Upper Middle ($130K-$170K)",
O4028&gt;=170000,"High Salary (&gt;$170K)"
)</f>
        <v>Lower Middle ($50K-$90K)</v>
      </c>
      <c r="R4028" t="str" cm="1">
        <f t="array" ref="R4028">_xlfn.IFS(
G4028&lt;=2,"New Customers (0-2Y)",
G4028&lt;=5,"Growing Customers (3-5Y)",
G4028&lt;=8,"Established Customers (6-8Y)",
G4028&lt;=10,"Loyal Customers (9-10Y)"
)</f>
        <v>Loyal Customers (9-10Y)</v>
      </c>
    </row>
    <row r="4029" spans="1:18" x14ac:dyDescent="0.35">
      <c r="A4029">
        <v>15718280</v>
      </c>
      <c r="B4029" t="s">
        <v>1832</v>
      </c>
      <c r="C4029" t="s">
        <v>42</v>
      </c>
      <c r="D4029" t="s">
        <v>39</v>
      </c>
      <c r="E4029">
        <v>39</v>
      </c>
      <c r="F4029" t="s">
        <v>19</v>
      </c>
      <c r="G4029">
        <v>5</v>
      </c>
      <c r="H4029" s="4">
        <v>139822.10999999999</v>
      </c>
      <c r="I4029" t="s">
        <v>33</v>
      </c>
      <c r="J4029">
        <v>2</v>
      </c>
      <c r="K4029">
        <v>662</v>
      </c>
      <c r="L4029" t="s">
        <v>35</v>
      </c>
      <c r="M4029" t="s">
        <v>21</v>
      </c>
      <c r="N4029" t="s">
        <v>22</v>
      </c>
      <c r="O4029" s="4">
        <v>146219.9</v>
      </c>
      <c r="P4029" t="s">
        <v>28</v>
      </c>
      <c r="Q4029" t="str" cm="1">
        <f t="array" ref="Q4029">_xlfn.IFS(
O4029&lt;50000,"Low Salary (&lt;$50K)",
O4029&lt;90000,"Lower Middle ($50K-$90K)",
O4029&lt;130000,"Middle ($90K-$130K)",
O4029&lt;170000,"Upper Middle ($130K-$170K)",
O4029&gt;=170000,"High Salary (&gt;$170K)"
)</f>
        <v>Upper Middle ($130K-$170K)</v>
      </c>
      <c r="R4029" t="str" cm="1">
        <f t="array" ref="R4029">_xlfn.IFS(
G4029&lt;=2,"New Customers (0-2Y)",
G4029&lt;=5,"Growing Customers (3-5Y)",
G4029&lt;=8,"Established Customers (6-8Y)",
G4029&lt;=10,"Loyal Customers (9-10Y)"
)</f>
        <v>Growing Customers (3-5Y)</v>
      </c>
    </row>
    <row r="4030" spans="1:18" x14ac:dyDescent="0.35">
      <c r="A4030">
        <v>15764335</v>
      </c>
      <c r="B4030" t="s">
        <v>1438</v>
      </c>
      <c r="C4030" t="s">
        <v>42</v>
      </c>
      <c r="D4030" t="s">
        <v>18</v>
      </c>
      <c r="E4030">
        <v>41</v>
      </c>
      <c r="F4030" t="s">
        <v>19</v>
      </c>
      <c r="G4030">
        <v>8</v>
      </c>
      <c r="H4030" s="4">
        <v>123151.51</v>
      </c>
      <c r="I4030" t="s">
        <v>33</v>
      </c>
      <c r="J4030">
        <v>2</v>
      </c>
      <c r="K4030">
        <v>463</v>
      </c>
      <c r="L4030" t="s">
        <v>44</v>
      </c>
      <c r="M4030" t="s">
        <v>21</v>
      </c>
      <c r="N4030" t="s">
        <v>32</v>
      </c>
      <c r="O4030" s="4">
        <v>70127.929999999993</v>
      </c>
      <c r="P4030" t="s">
        <v>28</v>
      </c>
      <c r="Q4030" t="str" cm="1">
        <f t="array" ref="Q4030">_xlfn.IFS(
O4030&lt;50000,"Low Salary (&lt;$50K)",
O4030&lt;90000,"Lower Middle ($50K-$90K)",
O4030&lt;130000,"Middle ($90K-$130K)",
O4030&lt;170000,"Upper Middle ($130K-$170K)",
O4030&gt;=170000,"High Salary (&gt;$170K)"
)</f>
        <v>Lower Middle ($50K-$90K)</v>
      </c>
      <c r="R4030" t="str" cm="1">
        <f t="array" ref="R4030">_xlfn.IFS(
G4030&lt;=2,"New Customers (0-2Y)",
G4030&lt;=5,"Growing Customers (3-5Y)",
G4030&lt;=8,"Established Customers (6-8Y)",
G4030&lt;=10,"Loyal Customers (9-10Y)"
)</f>
        <v>Established Customers (6-8Y)</v>
      </c>
    </row>
    <row r="4031" spans="1:18" x14ac:dyDescent="0.35">
      <c r="A4031">
        <v>15634218</v>
      </c>
      <c r="B4031" t="s">
        <v>865</v>
      </c>
      <c r="C4031" t="s">
        <v>42</v>
      </c>
      <c r="D4031" t="s">
        <v>39</v>
      </c>
      <c r="E4031">
        <v>27</v>
      </c>
      <c r="F4031" t="s">
        <v>43</v>
      </c>
      <c r="G4031">
        <v>4</v>
      </c>
      <c r="H4031" s="4">
        <v>95331.83</v>
      </c>
      <c r="I4031" t="s">
        <v>29</v>
      </c>
      <c r="J4031">
        <v>2</v>
      </c>
      <c r="K4031">
        <v>501</v>
      </c>
      <c r="L4031" t="s">
        <v>31</v>
      </c>
      <c r="M4031" t="s">
        <v>21</v>
      </c>
      <c r="N4031" t="s">
        <v>32</v>
      </c>
      <c r="O4031" s="4">
        <v>132104.76</v>
      </c>
      <c r="P4031" t="s">
        <v>28</v>
      </c>
      <c r="Q4031" t="str" cm="1">
        <f t="array" ref="Q4031">_xlfn.IFS(
O4031&lt;50000,"Low Salary (&lt;$50K)",
O4031&lt;90000,"Lower Middle ($50K-$90K)",
O4031&lt;130000,"Middle ($90K-$130K)",
O4031&lt;170000,"Upper Middle ($130K-$170K)",
O4031&gt;=170000,"High Salary (&gt;$170K)"
)</f>
        <v>Upper Middle ($130K-$170K)</v>
      </c>
      <c r="R4031" t="str" cm="1">
        <f t="array" ref="R4031">_xlfn.IFS(
G4031&lt;=2,"New Customers (0-2Y)",
G4031&lt;=5,"Growing Customers (3-5Y)",
G4031&lt;=8,"Established Customers (6-8Y)",
G4031&lt;=10,"Loyal Customers (9-10Y)"
)</f>
        <v>Growing Customers (3-5Y)</v>
      </c>
    </row>
    <row r="4032" spans="1:18" x14ac:dyDescent="0.35">
      <c r="A4032">
        <v>15808760</v>
      </c>
      <c r="B4032" t="s">
        <v>1833</v>
      </c>
      <c r="C4032" t="s">
        <v>26</v>
      </c>
      <c r="D4032" t="s">
        <v>18</v>
      </c>
      <c r="E4032">
        <v>42</v>
      </c>
      <c r="F4032" t="s">
        <v>19</v>
      </c>
      <c r="G4032">
        <v>6</v>
      </c>
      <c r="H4032" s="4">
        <v>0</v>
      </c>
      <c r="I4032" t="s">
        <v>24</v>
      </c>
      <c r="J4032">
        <v>1</v>
      </c>
      <c r="K4032">
        <v>603</v>
      </c>
      <c r="L4032" t="s">
        <v>20</v>
      </c>
      <c r="M4032" t="s">
        <v>21</v>
      </c>
      <c r="N4032" t="s">
        <v>22</v>
      </c>
      <c r="O4032" s="4">
        <v>90437.87</v>
      </c>
      <c r="P4032" t="s">
        <v>28</v>
      </c>
      <c r="Q4032" t="str" cm="1">
        <f t="array" ref="Q4032">_xlfn.IFS(
O4032&lt;50000,"Low Salary (&lt;$50K)",
O4032&lt;90000,"Lower Middle ($50K-$90K)",
O4032&lt;130000,"Middle ($90K-$130K)",
O4032&lt;170000,"Upper Middle ($130K-$170K)",
O4032&gt;=170000,"High Salary (&gt;$170K)"
)</f>
        <v>Middle ($90K-$130K)</v>
      </c>
      <c r="R4032" t="str" cm="1">
        <f t="array" ref="R4032">_xlfn.IFS(
G4032&lt;=2,"New Customers (0-2Y)",
G4032&lt;=5,"Growing Customers (3-5Y)",
G4032&lt;=8,"Established Customers (6-8Y)",
G4032&lt;=10,"Loyal Customers (9-10Y)"
)</f>
        <v>Established Customers (6-8Y)</v>
      </c>
    </row>
    <row r="4033" spans="1:18" x14ac:dyDescent="0.35">
      <c r="A4033">
        <v>15648461</v>
      </c>
      <c r="B4033" t="s">
        <v>1425</v>
      </c>
      <c r="C4033" t="s">
        <v>26</v>
      </c>
      <c r="D4033" t="s">
        <v>39</v>
      </c>
      <c r="E4033">
        <v>37</v>
      </c>
      <c r="F4033" t="s">
        <v>19</v>
      </c>
      <c r="G4033">
        <v>7</v>
      </c>
      <c r="H4033" s="4">
        <v>138162.41</v>
      </c>
      <c r="I4033" t="s">
        <v>33</v>
      </c>
      <c r="J4033">
        <v>2</v>
      </c>
      <c r="K4033">
        <v>688</v>
      </c>
      <c r="L4033" t="s">
        <v>35</v>
      </c>
      <c r="M4033" t="s">
        <v>21</v>
      </c>
      <c r="N4033" t="s">
        <v>22</v>
      </c>
      <c r="O4033" s="4">
        <v>113926.31</v>
      </c>
      <c r="P4033" t="s">
        <v>28</v>
      </c>
      <c r="Q4033" t="str" cm="1">
        <f t="array" ref="Q4033">_xlfn.IFS(
O4033&lt;50000,"Low Salary (&lt;$50K)",
O4033&lt;90000,"Lower Middle ($50K-$90K)",
O4033&lt;130000,"Middle ($90K-$130K)",
O4033&lt;170000,"Upper Middle ($130K-$170K)",
O4033&gt;=170000,"High Salary (&gt;$170K)"
)</f>
        <v>Middle ($90K-$130K)</v>
      </c>
      <c r="R4033" t="str" cm="1">
        <f t="array" ref="R4033">_xlfn.IFS(
G4033&lt;=2,"New Customers (0-2Y)",
G4033&lt;=5,"Growing Customers (3-5Y)",
G4033&lt;=8,"Established Customers (6-8Y)",
G4033&lt;=10,"Loyal Customers (9-10Y)"
)</f>
        <v>Established Customers (6-8Y)</v>
      </c>
    </row>
    <row r="4034" spans="1:18" x14ac:dyDescent="0.35">
      <c r="A4034">
        <v>15593555</v>
      </c>
      <c r="B4034" t="s">
        <v>1143</v>
      </c>
      <c r="C4034" t="s">
        <v>17</v>
      </c>
      <c r="D4034" t="s">
        <v>39</v>
      </c>
      <c r="E4034">
        <v>38</v>
      </c>
      <c r="F4034" t="s">
        <v>19</v>
      </c>
      <c r="G4034">
        <v>9</v>
      </c>
      <c r="H4034" s="4">
        <v>0</v>
      </c>
      <c r="I4034" t="s">
        <v>24</v>
      </c>
      <c r="J4034">
        <v>2</v>
      </c>
      <c r="K4034">
        <v>430</v>
      </c>
      <c r="L4034" t="s">
        <v>44</v>
      </c>
      <c r="M4034" t="s">
        <v>21</v>
      </c>
      <c r="N4034" t="s">
        <v>22</v>
      </c>
      <c r="O4034" s="4">
        <v>12050.77</v>
      </c>
      <c r="P4034" t="s">
        <v>28</v>
      </c>
      <c r="Q4034" t="str" cm="1">
        <f t="array" ref="Q4034">_xlfn.IFS(
O4034&lt;50000,"Low Salary (&lt;$50K)",
O4034&lt;90000,"Lower Middle ($50K-$90K)",
O4034&lt;130000,"Middle ($90K-$130K)",
O4034&lt;170000,"Upper Middle ($130K-$170K)",
O4034&gt;=170000,"High Salary (&gt;$170K)"
)</f>
        <v>Low Salary (&lt;$50K)</v>
      </c>
      <c r="R4034" t="str" cm="1">
        <f t="array" ref="R4034">_xlfn.IFS(
G4034&lt;=2,"New Customers (0-2Y)",
G4034&lt;=5,"Growing Customers (3-5Y)",
G4034&lt;=8,"Established Customers (6-8Y)",
G4034&lt;=10,"Loyal Customers (9-10Y)"
)</f>
        <v>Loyal Customers (9-10Y)</v>
      </c>
    </row>
    <row r="4035" spans="1:18" x14ac:dyDescent="0.35">
      <c r="A4035">
        <v>15569079</v>
      </c>
      <c r="B4035" t="s">
        <v>1834</v>
      </c>
      <c r="C4035" t="s">
        <v>42</v>
      </c>
      <c r="D4035" t="s">
        <v>39</v>
      </c>
      <c r="E4035">
        <v>48</v>
      </c>
      <c r="F4035" t="s">
        <v>19</v>
      </c>
      <c r="G4035">
        <v>6</v>
      </c>
      <c r="H4035" s="4">
        <v>126066.26</v>
      </c>
      <c r="I4035" t="s">
        <v>33</v>
      </c>
      <c r="J4035">
        <v>1</v>
      </c>
      <c r="K4035">
        <v>632</v>
      </c>
      <c r="L4035" t="s">
        <v>20</v>
      </c>
      <c r="M4035" t="s">
        <v>21</v>
      </c>
      <c r="N4035" t="s">
        <v>32</v>
      </c>
      <c r="O4035" s="4">
        <v>64345.61</v>
      </c>
      <c r="P4035" t="s">
        <v>23</v>
      </c>
      <c r="Q4035" t="str" cm="1">
        <f t="array" ref="Q4035">_xlfn.IFS(
O4035&lt;50000,"Low Salary (&lt;$50K)",
O4035&lt;90000,"Lower Middle ($50K-$90K)",
O4035&lt;130000,"Middle ($90K-$130K)",
O4035&lt;170000,"Upper Middle ($130K-$170K)",
O4035&gt;=170000,"High Salary (&gt;$170K)"
)</f>
        <v>Lower Middle ($50K-$90K)</v>
      </c>
      <c r="R4035" t="str" cm="1">
        <f t="array" ref="R4035">_xlfn.IFS(
G4035&lt;=2,"New Customers (0-2Y)",
G4035&lt;=5,"Growing Customers (3-5Y)",
G4035&lt;=8,"Established Customers (6-8Y)",
G4035&lt;=10,"Loyal Customers (9-10Y)"
)</f>
        <v>Established Customers (6-8Y)</v>
      </c>
    </row>
    <row r="4036" spans="1:18" x14ac:dyDescent="0.35">
      <c r="A4036">
        <v>15800736</v>
      </c>
      <c r="B4036" t="s">
        <v>1835</v>
      </c>
      <c r="C4036" t="s">
        <v>26</v>
      </c>
      <c r="D4036" t="s">
        <v>18</v>
      </c>
      <c r="E4036">
        <v>42</v>
      </c>
      <c r="F4036" t="s">
        <v>19</v>
      </c>
      <c r="G4036">
        <v>4</v>
      </c>
      <c r="H4036" s="4">
        <v>96763.89</v>
      </c>
      <c r="I4036" t="s">
        <v>29</v>
      </c>
      <c r="J4036">
        <v>1</v>
      </c>
      <c r="K4036">
        <v>601</v>
      </c>
      <c r="L4036" t="s">
        <v>20</v>
      </c>
      <c r="M4036" t="s">
        <v>21</v>
      </c>
      <c r="N4036" t="s">
        <v>22</v>
      </c>
      <c r="O4036" s="4">
        <v>199242.65</v>
      </c>
      <c r="P4036" t="s">
        <v>28</v>
      </c>
      <c r="Q4036" t="str" cm="1">
        <f t="array" ref="Q4036">_xlfn.IFS(
O4036&lt;50000,"Low Salary (&lt;$50K)",
O4036&lt;90000,"Lower Middle ($50K-$90K)",
O4036&lt;130000,"Middle ($90K-$130K)",
O4036&lt;170000,"Upper Middle ($130K-$170K)",
O4036&gt;=170000,"High Salary (&gt;$170K)"
)</f>
        <v>High Salary (&gt;$170K)</v>
      </c>
      <c r="R4036" t="str" cm="1">
        <f t="array" ref="R4036">_xlfn.IFS(
G4036&lt;=2,"New Customers (0-2Y)",
G4036&lt;=5,"Growing Customers (3-5Y)",
G4036&lt;=8,"Established Customers (6-8Y)",
G4036&lt;=10,"Loyal Customers (9-10Y)"
)</f>
        <v>Growing Customers (3-5Y)</v>
      </c>
    </row>
    <row r="4037" spans="1:18" x14ac:dyDescent="0.35">
      <c r="A4037">
        <v>15792607</v>
      </c>
      <c r="B4037" t="s">
        <v>483</v>
      </c>
      <c r="C4037" t="s">
        <v>17</v>
      </c>
      <c r="D4037" t="s">
        <v>18</v>
      </c>
      <c r="E4037">
        <v>38</v>
      </c>
      <c r="F4037" t="s">
        <v>19</v>
      </c>
      <c r="G4037">
        <v>2</v>
      </c>
      <c r="H4037" s="4">
        <v>0</v>
      </c>
      <c r="I4037" t="s">
        <v>24</v>
      </c>
      <c r="J4037">
        <v>2</v>
      </c>
      <c r="K4037">
        <v>769</v>
      </c>
      <c r="L4037" t="s">
        <v>35</v>
      </c>
      <c r="M4037" t="s">
        <v>27</v>
      </c>
      <c r="N4037" t="s">
        <v>32</v>
      </c>
      <c r="O4037" s="4">
        <v>75578.67</v>
      </c>
      <c r="P4037" t="s">
        <v>28</v>
      </c>
      <c r="Q4037" t="str" cm="1">
        <f t="array" ref="Q4037">_xlfn.IFS(
O4037&lt;50000,"Low Salary (&lt;$50K)",
O4037&lt;90000,"Lower Middle ($50K-$90K)",
O4037&lt;130000,"Middle ($90K-$130K)",
O4037&lt;170000,"Upper Middle ($130K-$170K)",
O4037&gt;=170000,"High Salary (&gt;$170K)"
)</f>
        <v>Lower Middle ($50K-$90K)</v>
      </c>
      <c r="R4037" t="str" cm="1">
        <f t="array" ref="R4037">_xlfn.IFS(
G4037&lt;=2,"New Customers (0-2Y)",
G4037&lt;=5,"Growing Customers (3-5Y)",
G4037&lt;=8,"Established Customers (6-8Y)",
G4037&lt;=10,"Loyal Customers (9-10Y)"
)</f>
        <v>New Customers (0-2Y)</v>
      </c>
    </row>
    <row r="4038" spans="1:18" x14ac:dyDescent="0.35">
      <c r="A4038">
        <v>15640034</v>
      </c>
      <c r="B4038" t="s">
        <v>1836</v>
      </c>
      <c r="C4038" t="s">
        <v>17</v>
      </c>
      <c r="D4038" t="s">
        <v>39</v>
      </c>
      <c r="E4038">
        <v>42</v>
      </c>
      <c r="F4038" t="s">
        <v>19</v>
      </c>
      <c r="G4038">
        <v>2</v>
      </c>
      <c r="H4038" s="4">
        <v>139561.46</v>
      </c>
      <c r="I4038" t="s">
        <v>33</v>
      </c>
      <c r="J4038">
        <v>1</v>
      </c>
      <c r="K4038">
        <v>551</v>
      </c>
      <c r="L4038" t="s">
        <v>31</v>
      </c>
      <c r="M4038" t="s">
        <v>21</v>
      </c>
      <c r="N4038" t="s">
        <v>32</v>
      </c>
      <c r="O4038" s="4">
        <v>43435.43</v>
      </c>
      <c r="P4038" t="s">
        <v>23</v>
      </c>
      <c r="Q4038" t="str" cm="1">
        <f t="array" ref="Q4038">_xlfn.IFS(
O4038&lt;50000,"Low Salary (&lt;$50K)",
O4038&lt;90000,"Lower Middle ($50K-$90K)",
O4038&lt;130000,"Middle ($90K-$130K)",
O4038&lt;170000,"Upper Middle ($130K-$170K)",
O4038&gt;=170000,"High Salary (&gt;$170K)"
)</f>
        <v>Low Salary (&lt;$50K)</v>
      </c>
      <c r="R4038" t="str" cm="1">
        <f t="array" ref="R4038">_xlfn.IFS(
G4038&lt;=2,"New Customers (0-2Y)",
G4038&lt;=5,"Growing Customers (3-5Y)",
G4038&lt;=8,"Established Customers (6-8Y)",
G4038&lt;=10,"Loyal Customers (9-10Y)"
)</f>
        <v>New Customers (0-2Y)</v>
      </c>
    </row>
    <row r="4039" spans="1:18" x14ac:dyDescent="0.35">
      <c r="A4039">
        <v>15807563</v>
      </c>
      <c r="B4039" t="s">
        <v>280</v>
      </c>
      <c r="C4039" t="s">
        <v>17</v>
      </c>
      <c r="D4039" t="s">
        <v>18</v>
      </c>
      <c r="E4039">
        <v>52</v>
      </c>
      <c r="F4039" t="s">
        <v>19</v>
      </c>
      <c r="G4039">
        <v>5</v>
      </c>
      <c r="H4039" s="4">
        <v>0</v>
      </c>
      <c r="I4039" t="s">
        <v>24</v>
      </c>
      <c r="J4039">
        <v>1</v>
      </c>
      <c r="K4039">
        <v>841</v>
      </c>
      <c r="L4039" t="s">
        <v>37</v>
      </c>
      <c r="M4039" t="s">
        <v>27</v>
      </c>
      <c r="N4039" t="s">
        <v>32</v>
      </c>
      <c r="O4039" s="4">
        <v>183239.71</v>
      </c>
      <c r="P4039" t="s">
        <v>23</v>
      </c>
      <c r="Q4039" t="str" cm="1">
        <f t="array" ref="Q4039">_xlfn.IFS(
O4039&lt;50000,"Low Salary (&lt;$50K)",
O4039&lt;90000,"Lower Middle ($50K-$90K)",
O4039&lt;130000,"Middle ($90K-$130K)",
O4039&lt;170000,"Upper Middle ($130K-$170K)",
O4039&gt;=170000,"High Salary (&gt;$170K)"
)</f>
        <v>High Salary (&gt;$170K)</v>
      </c>
      <c r="R4039" t="str" cm="1">
        <f t="array" ref="R4039">_xlfn.IFS(
G4039&lt;=2,"New Customers (0-2Y)",
G4039&lt;=5,"Growing Customers (3-5Y)",
G4039&lt;=8,"Established Customers (6-8Y)",
G4039&lt;=10,"Loyal Customers (9-10Y)"
)</f>
        <v>Growing Customers (3-5Y)</v>
      </c>
    </row>
    <row r="4040" spans="1:18" x14ac:dyDescent="0.35">
      <c r="A4040">
        <v>15684461</v>
      </c>
      <c r="B4040" t="s">
        <v>506</v>
      </c>
      <c r="C4040" t="s">
        <v>26</v>
      </c>
      <c r="D4040" t="s">
        <v>18</v>
      </c>
      <c r="E4040">
        <v>31</v>
      </c>
      <c r="F4040" t="s">
        <v>19</v>
      </c>
      <c r="G4040">
        <v>6</v>
      </c>
      <c r="H4040" s="4">
        <v>0</v>
      </c>
      <c r="I4040" t="s">
        <v>24</v>
      </c>
      <c r="J4040">
        <v>1</v>
      </c>
      <c r="K4040">
        <v>469</v>
      </c>
      <c r="L4040" t="s">
        <v>44</v>
      </c>
      <c r="M4040" t="s">
        <v>21</v>
      </c>
      <c r="N4040" t="s">
        <v>32</v>
      </c>
      <c r="O4040" s="4">
        <v>146213.75</v>
      </c>
      <c r="P4040" t="s">
        <v>23</v>
      </c>
      <c r="Q4040" t="str" cm="1">
        <f t="array" ref="Q4040">_xlfn.IFS(
O4040&lt;50000,"Low Salary (&lt;$50K)",
O4040&lt;90000,"Lower Middle ($50K-$90K)",
O4040&lt;130000,"Middle ($90K-$130K)",
O4040&lt;170000,"Upper Middle ($130K-$170K)",
O4040&gt;=170000,"High Salary (&gt;$170K)"
)</f>
        <v>Upper Middle ($130K-$170K)</v>
      </c>
      <c r="R4040" t="str" cm="1">
        <f t="array" ref="R4040">_xlfn.IFS(
G4040&lt;=2,"New Customers (0-2Y)",
G4040&lt;=5,"Growing Customers (3-5Y)",
G4040&lt;=8,"Established Customers (6-8Y)",
G4040&lt;=10,"Loyal Customers (9-10Y)"
)</f>
        <v>Established Customers (6-8Y)</v>
      </c>
    </row>
    <row r="4041" spans="1:18" x14ac:dyDescent="0.35">
      <c r="A4041">
        <v>15580134</v>
      </c>
      <c r="B4041" t="s">
        <v>216</v>
      </c>
      <c r="C4041" t="s">
        <v>26</v>
      </c>
      <c r="D4041" t="s">
        <v>39</v>
      </c>
      <c r="E4041">
        <v>27</v>
      </c>
      <c r="F4041" t="s">
        <v>43</v>
      </c>
      <c r="G4041">
        <v>2</v>
      </c>
      <c r="H4041" s="4">
        <v>172463.45</v>
      </c>
      <c r="I4041" t="s">
        <v>33</v>
      </c>
      <c r="J4041">
        <v>1</v>
      </c>
      <c r="K4041">
        <v>479</v>
      </c>
      <c r="L4041" t="s">
        <v>44</v>
      </c>
      <c r="M4041" t="s">
        <v>21</v>
      </c>
      <c r="N4041" t="s">
        <v>22</v>
      </c>
      <c r="O4041" s="4">
        <v>40315.269999999997</v>
      </c>
      <c r="P4041" t="s">
        <v>28</v>
      </c>
      <c r="Q4041" t="str" cm="1">
        <f t="array" ref="Q4041">_xlfn.IFS(
O4041&lt;50000,"Low Salary (&lt;$50K)",
O4041&lt;90000,"Lower Middle ($50K-$90K)",
O4041&lt;130000,"Middle ($90K-$130K)",
O4041&lt;170000,"Upper Middle ($130K-$170K)",
O4041&gt;=170000,"High Salary (&gt;$170K)"
)</f>
        <v>Low Salary (&lt;$50K)</v>
      </c>
      <c r="R4041" t="str" cm="1">
        <f t="array" ref="R4041">_xlfn.IFS(
G4041&lt;=2,"New Customers (0-2Y)",
G4041&lt;=5,"Growing Customers (3-5Y)",
G4041&lt;=8,"Established Customers (6-8Y)",
G4041&lt;=10,"Loyal Customers (9-10Y)"
)</f>
        <v>New Customers (0-2Y)</v>
      </c>
    </row>
    <row r="4042" spans="1:18" x14ac:dyDescent="0.35">
      <c r="A4042">
        <v>15679075</v>
      </c>
      <c r="B4042" t="s">
        <v>1051</v>
      </c>
      <c r="C4042" t="s">
        <v>17</v>
      </c>
      <c r="D4042" t="s">
        <v>39</v>
      </c>
      <c r="E4042">
        <v>37</v>
      </c>
      <c r="F4042" t="s">
        <v>19</v>
      </c>
      <c r="G4042">
        <v>8</v>
      </c>
      <c r="H4042" s="4">
        <v>107798.85</v>
      </c>
      <c r="I4042" t="s">
        <v>33</v>
      </c>
      <c r="J4042">
        <v>1</v>
      </c>
      <c r="K4042">
        <v>701</v>
      </c>
      <c r="L4042" t="s">
        <v>35</v>
      </c>
      <c r="M4042" t="s">
        <v>21</v>
      </c>
      <c r="N4042" t="s">
        <v>32</v>
      </c>
      <c r="O4042" s="4">
        <v>16966.73</v>
      </c>
      <c r="P4042" t="s">
        <v>28</v>
      </c>
      <c r="Q4042" t="str" cm="1">
        <f t="array" ref="Q4042">_xlfn.IFS(
O4042&lt;50000,"Low Salary (&lt;$50K)",
O4042&lt;90000,"Lower Middle ($50K-$90K)",
O4042&lt;130000,"Middle ($90K-$130K)",
O4042&lt;170000,"Upper Middle ($130K-$170K)",
O4042&gt;=170000,"High Salary (&gt;$170K)"
)</f>
        <v>Low Salary (&lt;$50K)</v>
      </c>
      <c r="R4042" t="str" cm="1">
        <f t="array" ref="R4042">_xlfn.IFS(
G4042&lt;=2,"New Customers (0-2Y)",
G4042&lt;=5,"Growing Customers (3-5Y)",
G4042&lt;=8,"Established Customers (6-8Y)",
G4042&lt;=10,"Loyal Customers (9-10Y)"
)</f>
        <v>Established Customers (6-8Y)</v>
      </c>
    </row>
    <row r="4043" spans="1:18" x14ac:dyDescent="0.35">
      <c r="A4043">
        <v>15742504</v>
      </c>
      <c r="B4043" t="s">
        <v>1451</v>
      </c>
      <c r="C4043" t="s">
        <v>17</v>
      </c>
      <c r="D4043" t="s">
        <v>39</v>
      </c>
      <c r="E4043">
        <v>36</v>
      </c>
      <c r="F4043" t="s">
        <v>19</v>
      </c>
      <c r="G4043">
        <v>2</v>
      </c>
      <c r="H4043" s="4">
        <v>70181.48</v>
      </c>
      <c r="I4043" t="s">
        <v>29</v>
      </c>
      <c r="J4043">
        <v>2</v>
      </c>
      <c r="K4043">
        <v>593</v>
      </c>
      <c r="L4043" t="s">
        <v>31</v>
      </c>
      <c r="M4043" t="s">
        <v>21</v>
      </c>
      <c r="N4043" t="s">
        <v>32</v>
      </c>
      <c r="O4043" s="4">
        <v>80608.12</v>
      </c>
      <c r="P4043" t="s">
        <v>28</v>
      </c>
      <c r="Q4043" t="str" cm="1">
        <f t="array" ref="Q4043">_xlfn.IFS(
O4043&lt;50000,"Low Salary (&lt;$50K)",
O4043&lt;90000,"Lower Middle ($50K-$90K)",
O4043&lt;130000,"Middle ($90K-$130K)",
O4043&lt;170000,"Upper Middle ($130K-$170K)",
O4043&gt;=170000,"High Salary (&gt;$170K)"
)</f>
        <v>Lower Middle ($50K-$90K)</v>
      </c>
      <c r="R4043" t="str" cm="1">
        <f t="array" ref="R4043">_xlfn.IFS(
G4043&lt;=2,"New Customers (0-2Y)",
G4043&lt;=5,"Growing Customers (3-5Y)",
G4043&lt;=8,"Established Customers (6-8Y)",
G4043&lt;=10,"Loyal Customers (9-10Y)"
)</f>
        <v>New Customers (0-2Y)</v>
      </c>
    </row>
    <row r="4044" spans="1:18" x14ac:dyDescent="0.35">
      <c r="A4044">
        <v>15567328</v>
      </c>
      <c r="B4044" t="s">
        <v>421</v>
      </c>
      <c r="C4044" t="s">
        <v>26</v>
      </c>
      <c r="D4044" t="s">
        <v>39</v>
      </c>
      <c r="E4044">
        <v>38</v>
      </c>
      <c r="F4044" t="s">
        <v>19</v>
      </c>
      <c r="G4044">
        <v>5</v>
      </c>
      <c r="H4044" s="4">
        <v>177997.07</v>
      </c>
      <c r="I4044" t="s">
        <v>33</v>
      </c>
      <c r="J4044">
        <v>1</v>
      </c>
      <c r="K4044">
        <v>738</v>
      </c>
      <c r="L4044" t="s">
        <v>35</v>
      </c>
      <c r="M4044" t="s">
        <v>27</v>
      </c>
      <c r="N4044" t="s">
        <v>22</v>
      </c>
      <c r="O4044" s="4">
        <v>19233.41</v>
      </c>
      <c r="P4044" t="s">
        <v>28</v>
      </c>
      <c r="Q4044" t="str" cm="1">
        <f t="array" ref="Q4044">_xlfn.IFS(
O4044&lt;50000,"Low Salary (&lt;$50K)",
O4044&lt;90000,"Lower Middle ($50K-$90K)",
O4044&lt;130000,"Middle ($90K-$130K)",
O4044&lt;170000,"Upper Middle ($130K-$170K)",
O4044&gt;=170000,"High Salary (&gt;$170K)"
)</f>
        <v>Low Salary (&lt;$50K)</v>
      </c>
      <c r="R4044" t="str" cm="1">
        <f t="array" ref="R4044">_xlfn.IFS(
G4044&lt;=2,"New Customers (0-2Y)",
G4044&lt;=5,"Growing Customers (3-5Y)",
G4044&lt;=8,"Established Customers (6-8Y)",
G4044&lt;=10,"Loyal Customers (9-10Y)"
)</f>
        <v>Growing Customers (3-5Y)</v>
      </c>
    </row>
    <row r="4045" spans="1:18" x14ac:dyDescent="0.35">
      <c r="A4045">
        <v>15698294</v>
      </c>
      <c r="B4045" t="s">
        <v>1837</v>
      </c>
      <c r="C4045" t="s">
        <v>26</v>
      </c>
      <c r="D4045" t="s">
        <v>39</v>
      </c>
      <c r="E4045">
        <v>31</v>
      </c>
      <c r="F4045" t="s">
        <v>19</v>
      </c>
      <c r="G4045">
        <v>1</v>
      </c>
      <c r="H4045" s="4">
        <v>0</v>
      </c>
      <c r="I4045" t="s">
        <v>24</v>
      </c>
      <c r="J4045">
        <v>2</v>
      </c>
      <c r="K4045">
        <v>635</v>
      </c>
      <c r="L4045" t="s">
        <v>20</v>
      </c>
      <c r="M4045" t="s">
        <v>21</v>
      </c>
      <c r="N4045" t="s">
        <v>32</v>
      </c>
      <c r="O4045" s="4">
        <v>135382.23000000001</v>
      </c>
      <c r="P4045" t="s">
        <v>28</v>
      </c>
      <c r="Q4045" t="str" cm="1">
        <f t="array" ref="Q4045">_xlfn.IFS(
O4045&lt;50000,"Low Salary (&lt;$50K)",
O4045&lt;90000,"Lower Middle ($50K-$90K)",
O4045&lt;130000,"Middle ($90K-$130K)",
O4045&lt;170000,"Upper Middle ($130K-$170K)",
O4045&gt;=170000,"High Salary (&gt;$170K)"
)</f>
        <v>Upper Middle ($130K-$170K)</v>
      </c>
      <c r="R4045" t="str" cm="1">
        <f t="array" ref="R4045">_xlfn.IFS(
G4045&lt;=2,"New Customers (0-2Y)",
G4045&lt;=5,"Growing Customers (3-5Y)",
G4045&lt;=8,"Established Customers (6-8Y)",
G4045&lt;=10,"Loyal Customers (9-10Y)"
)</f>
        <v>New Customers (0-2Y)</v>
      </c>
    </row>
    <row r="4046" spans="1:18" x14ac:dyDescent="0.35">
      <c r="A4046">
        <v>15607142</v>
      </c>
      <c r="B4046" t="s">
        <v>883</v>
      </c>
      <c r="C4046" t="s">
        <v>17</v>
      </c>
      <c r="D4046" t="s">
        <v>39</v>
      </c>
      <c r="E4046">
        <v>32</v>
      </c>
      <c r="F4046" t="s">
        <v>19</v>
      </c>
      <c r="G4046">
        <v>8</v>
      </c>
      <c r="H4046" s="4">
        <v>0</v>
      </c>
      <c r="I4046" t="s">
        <v>24</v>
      </c>
      <c r="J4046">
        <v>1</v>
      </c>
      <c r="K4046">
        <v>658</v>
      </c>
      <c r="L4046" t="s">
        <v>20</v>
      </c>
      <c r="M4046" t="s">
        <v>21</v>
      </c>
      <c r="N4046" t="s">
        <v>22</v>
      </c>
      <c r="O4046" s="4">
        <v>80410.679999999993</v>
      </c>
      <c r="P4046" t="s">
        <v>28</v>
      </c>
      <c r="Q4046" t="str" cm="1">
        <f t="array" ref="Q4046">_xlfn.IFS(
O4046&lt;50000,"Low Salary (&lt;$50K)",
O4046&lt;90000,"Lower Middle ($50K-$90K)",
O4046&lt;130000,"Middle ($90K-$130K)",
O4046&lt;170000,"Upper Middle ($130K-$170K)",
O4046&gt;=170000,"High Salary (&gt;$170K)"
)</f>
        <v>Lower Middle ($50K-$90K)</v>
      </c>
      <c r="R4046" t="str" cm="1">
        <f t="array" ref="R4046">_xlfn.IFS(
G4046&lt;=2,"New Customers (0-2Y)",
G4046&lt;=5,"Growing Customers (3-5Y)",
G4046&lt;=8,"Established Customers (6-8Y)",
G4046&lt;=10,"Loyal Customers (9-10Y)"
)</f>
        <v>Established Customers (6-8Y)</v>
      </c>
    </row>
    <row r="4047" spans="1:18" x14ac:dyDescent="0.35">
      <c r="A4047">
        <v>15738516</v>
      </c>
      <c r="B4047" t="s">
        <v>1130</v>
      </c>
      <c r="C4047" t="s">
        <v>26</v>
      </c>
      <c r="D4047" t="s">
        <v>18</v>
      </c>
      <c r="E4047">
        <v>36</v>
      </c>
      <c r="F4047" t="s">
        <v>19</v>
      </c>
      <c r="G4047">
        <v>5</v>
      </c>
      <c r="H4047" s="4">
        <v>0</v>
      </c>
      <c r="I4047" t="s">
        <v>24</v>
      </c>
      <c r="J4047">
        <v>1</v>
      </c>
      <c r="K4047">
        <v>687</v>
      </c>
      <c r="L4047" t="s">
        <v>35</v>
      </c>
      <c r="M4047" t="s">
        <v>21</v>
      </c>
      <c r="N4047" t="s">
        <v>32</v>
      </c>
      <c r="O4047" s="4">
        <v>17696.22</v>
      </c>
      <c r="P4047" t="s">
        <v>28</v>
      </c>
      <c r="Q4047" t="str" cm="1">
        <f t="array" ref="Q4047">_xlfn.IFS(
O4047&lt;50000,"Low Salary (&lt;$50K)",
O4047&lt;90000,"Lower Middle ($50K-$90K)",
O4047&lt;130000,"Middle ($90K-$130K)",
O4047&lt;170000,"Upper Middle ($130K-$170K)",
O4047&gt;=170000,"High Salary (&gt;$170K)"
)</f>
        <v>Low Salary (&lt;$50K)</v>
      </c>
      <c r="R4047" t="str" cm="1">
        <f t="array" ref="R4047">_xlfn.IFS(
G4047&lt;=2,"New Customers (0-2Y)",
G4047&lt;=5,"Growing Customers (3-5Y)",
G4047&lt;=8,"Established Customers (6-8Y)",
G4047&lt;=10,"Loyal Customers (9-10Y)"
)</f>
        <v>Growing Customers (3-5Y)</v>
      </c>
    </row>
    <row r="4048" spans="1:18" x14ac:dyDescent="0.35">
      <c r="A4048">
        <v>15806403</v>
      </c>
      <c r="B4048" t="s">
        <v>112</v>
      </c>
      <c r="C4048" t="s">
        <v>17</v>
      </c>
      <c r="D4048" t="s">
        <v>39</v>
      </c>
      <c r="E4048">
        <v>37</v>
      </c>
      <c r="F4048" t="s">
        <v>19</v>
      </c>
      <c r="G4048">
        <v>9</v>
      </c>
      <c r="H4048" s="4">
        <v>0</v>
      </c>
      <c r="I4048" t="s">
        <v>24</v>
      </c>
      <c r="J4048">
        <v>2</v>
      </c>
      <c r="K4048">
        <v>650</v>
      </c>
      <c r="L4048" t="s">
        <v>20</v>
      </c>
      <c r="M4048" t="s">
        <v>21</v>
      </c>
      <c r="N4048" t="s">
        <v>32</v>
      </c>
      <c r="O4048" s="4">
        <v>17974.080000000002</v>
      </c>
      <c r="P4048" t="s">
        <v>28</v>
      </c>
      <c r="Q4048" t="str" cm="1">
        <f t="array" ref="Q4048">_xlfn.IFS(
O4048&lt;50000,"Low Salary (&lt;$50K)",
O4048&lt;90000,"Lower Middle ($50K-$90K)",
O4048&lt;130000,"Middle ($90K-$130K)",
O4048&lt;170000,"Upper Middle ($130K-$170K)",
O4048&gt;=170000,"High Salary (&gt;$170K)"
)</f>
        <v>Low Salary (&lt;$50K)</v>
      </c>
      <c r="R4048" t="str" cm="1">
        <f t="array" ref="R4048">_xlfn.IFS(
G4048&lt;=2,"New Customers (0-2Y)",
G4048&lt;=5,"Growing Customers (3-5Y)",
G4048&lt;=8,"Established Customers (6-8Y)",
G4048&lt;=10,"Loyal Customers (9-10Y)"
)</f>
        <v>Loyal Customers (9-10Y)</v>
      </c>
    </row>
    <row r="4049" spans="1:18" x14ac:dyDescent="0.35">
      <c r="A4049">
        <v>15656707</v>
      </c>
      <c r="B4049" t="s">
        <v>166</v>
      </c>
      <c r="C4049" t="s">
        <v>26</v>
      </c>
      <c r="D4049" t="s">
        <v>39</v>
      </c>
      <c r="E4049">
        <v>21</v>
      </c>
      <c r="F4049" t="s">
        <v>43</v>
      </c>
      <c r="G4049">
        <v>2</v>
      </c>
      <c r="H4049" s="4">
        <v>123200.78</v>
      </c>
      <c r="I4049" t="s">
        <v>33</v>
      </c>
      <c r="J4049">
        <v>1</v>
      </c>
      <c r="K4049">
        <v>720</v>
      </c>
      <c r="L4049" t="s">
        <v>35</v>
      </c>
      <c r="M4049" t="s">
        <v>21</v>
      </c>
      <c r="N4049" t="s">
        <v>22</v>
      </c>
      <c r="O4049" s="4">
        <v>180712.28</v>
      </c>
      <c r="P4049" t="s">
        <v>28</v>
      </c>
      <c r="Q4049" t="str" cm="1">
        <f t="array" ref="Q4049">_xlfn.IFS(
O4049&lt;50000,"Low Salary (&lt;$50K)",
O4049&lt;90000,"Lower Middle ($50K-$90K)",
O4049&lt;130000,"Middle ($90K-$130K)",
O4049&lt;170000,"Upper Middle ($130K-$170K)",
O4049&gt;=170000,"High Salary (&gt;$170K)"
)</f>
        <v>High Salary (&gt;$170K)</v>
      </c>
      <c r="R4049" t="str" cm="1">
        <f t="array" ref="R4049">_xlfn.IFS(
G4049&lt;=2,"New Customers (0-2Y)",
G4049&lt;=5,"Growing Customers (3-5Y)",
G4049&lt;=8,"Established Customers (6-8Y)",
G4049&lt;=10,"Loyal Customers (9-10Y)"
)</f>
        <v>New Customers (0-2Y)</v>
      </c>
    </row>
    <row r="4050" spans="1:18" x14ac:dyDescent="0.35">
      <c r="A4050">
        <v>15653715</v>
      </c>
      <c r="B4050" t="s">
        <v>1712</v>
      </c>
      <c r="C4050" t="s">
        <v>17</v>
      </c>
      <c r="D4050" t="s">
        <v>18</v>
      </c>
      <c r="E4050">
        <v>63</v>
      </c>
      <c r="F4050" t="s">
        <v>2967</v>
      </c>
      <c r="G4050">
        <v>7</v>
      </c>
      <c r="H4050" s="4">
        <v>0</v>
      </c>
      <c r="I4050" t="s">
        <v>24</v>
      </c>
      <c r="J4050">
        <v>2</v>
      </c>
      <c r="K4050">
        <v>602</v>
      </c>
      <c r="L4050" t="s">
        <v>20</v>
      </c>
      <c r="M4050" t="s">
        <v>21</v>
      </c>
      <c r="N4050" t="s">
        <v>22</v>
      </c>
      <c r="O4050" s="4">
        <v>56323.21</v>
      </c>
      <c r="P4050" t="s">
        <v>28</v>
      </c>
      <c r="Q4050" t="str" cm="1">
        <f t="array" ref="Q4050">_xlfn.IFS(
O4050&lt;50000,"Low Salary (&lt;$50K)",
O4050&lt;90000,"Lower Middle ($50K-$90K)",
O4050&lt;130000,"Middle ($90K-$130K)",
O4050&lt;170000,"Upper Middle ($130K-$170K)",
O4050&gt;=170000,"High Salary (&gt;$170K)"
)</f>
        <v>Lower Middle ($50K-$90K)</v>
      </c>
      <c r="R4050" t="str" cm="1">
        <f t="array" ref="R4050">_xlfn.IFS(
G4050&lt;=2,"New Customers (0-2Y)",
G4050&lt;=5,"Growing Customers (3-5Y)",
G4050&lt;=8,"Established Customers (6-8Y)",
G4050&lt;=10,"Loyal Customers (9-10Y)"
)</f>
        <v>Established Customers (6-8Y)</v>
      </c>
    </row>
    <row r="4051" spans="1:18" x14ac:dyDescent="0.35">
      <c r="A4051">
        <v>15806184</v>
      </c>
      <c r="B4051" t="s">
        <v>439</v>
      </c>
      <c r="C4051" t="s">
        <v>26</v>
      </c>
      <c r="D4051" t="s">
        <v>39</v>
      </c>
      <c r="E4051">
        <v>33</v>
      </c>
      <c r="F4051" t="s">
        <v>19</v>
      </c>
      <c r="G4051">
        <v>4</v>
      </c>
      <c r="H4051" s="4">
        <v>0</v>
      </c>
      <c r="I4051" t="s">
        <v>24</v>
      </c>
      <c r="J4051">
        <v>2</v>
      </c>
      <c r="K4051">
        <v>618</v>
      </c>
      <c r="L4051" t="s">
        <v>20</v>
      </c>
      <c r="M4051" t="s">
        <v>21</v>
      </c>
      <c r="N4051" t="s">
        <v>22</v>
      </c>
      <c r="O4051" s="4">
        <v>77550.179999999993</v>
      </c>
      <c r="P4051" t="s">
        <v>28</v>
      </c>
      <c r="Q4051" t="str" cm="1">
        <f t="array" ref="Q4051">_xlfn.IFS(
O4051&lt;50000,"Low Salary (&lt;$50K)",
O4051&lt;90000,"Lower Middle ($50K-$90K)",
O4051&lt;130000,"Middle ($90K-$130K)",
O4051&lt;170000,"Upper Middle ($130K-$170K)",
O4051&gt;=170000,"High Salary (&gt;$170K)"
)</f>
        <v>Lower Middle ($50K-$90K)</v>
      </c>
      <c r="R4051" t="str" cm="1">
        <f t="array" ref="R4051">_xlfn.IFS(
G4051&lt;=2,"New Customers (0-2Y)",
G4051&lt;=5,"Growing Customers (3-5Y)",
G4051&lt;=8,"Established Customers (6-8Y)",
G4051&lt;=10,"Loyal Customers (9-10Y)"
)</f>
        <v>Growing Customers (3-5Y)</v>
      </c>
    </row>
    <row r="4052" spans="1:18" x14ac:dyDescent="0.35">
      <c r="A4052">
        <v>15585734</v>
      </c>
      <c r="B4052" t="s">
        <v>1838</v>
      </c>
      <c r="C4052" t="s">
        <v>42</v>
      </c>
      <c r="D4052" t="s">
        <v>39</v>
      </c>
      <c r="E4052">
        <v>41</v>
      </c>
      <c r="F4052" t="s">
        <v>19</v>
      </c>
      <c r="G4052">
        <v>9</v>
      </c>
      <c r="H4052" s="4">
        <v>137742.9</v>
      </c>
      <c r="I4052" t="s">
        <v>33</v>
      </c>
      <c r="J4052">
        <v>2</v>
      </c>
      <c r="K4052">
        <v>803</v>
      </c>
      <c r="L4052" t="s">
        <v>37</v>
      </c>
      <c r="M4052" t="s">
        <v>21</v>
      </c>
      <c r="N4052" t="s">
        <v>22</v>
      </c>
      <c r="O4052" s="4">
        <v>166957.82</v>
      </c>
      <c r="P4052" t="s">
        <v>28</v>
      </c>
      <c r="Q4052" t="str" cm="1">
        <f t="array" ref="Q4052">_xlfn.IFS(
O4052&lt;50000,"Low Salary (&lt;$50K)",
O4052&lt;90000,"Lower Middle ($50K-$90K)",
O4052&lt;130000,"Middle ($90K-$130K)",
O4052&lt;170000,"Upper Middle ($130K-$170K)",
O4052&gt;=170000,"High Salary (&gt;$170K)"
)</f>
        <v>Upper Middle ($130K-$170K)</v>
      </c>
      <c r="R4052" t="str" cm="1">
        <f t="array" ref="R4052">_xlfn.IFS(
G4052&lt;=2,"New Customers (0-2Y)",
G4052&lt;=5,"Growing Customers (3-5Y)",
G4052&lt;=8,"Established Customers (6-8Y)",
G4052&lt;=10,"Loyal Customers (9-10Y)"
)</f>
        <v>Loyal Customers (9-10Y)</v>
      </c>
    </row>
    <row r="4053" spans="1:18" x14ac:dyDescent="0.35">
      <c r="A4053">
        <v>15725639</v>
      </c>
      <c r="B4053" t="s">
        <v>1839</v>
      </c>
      <c r="C4053" t="s">
        <v>17</v>
      </c>
      <c r="D4053" t="s">
        <v>18</v>
      </c>
      <c r="E4053">
        <v>63</v>
      </c>
      <c r="F4053" t="s">
        <v>2967</v>
      </c>
      <c r="G4053">
        <v>9</v>
      </c>
      <c r="H4053" s="4">
        <v>116270.72</v>
      </c>
      <c r="I4053" t="s">
        <v>33</v>
      </c>
      <c r="J4053">
        <v>1</v>
      </c>
      <c r="K4053">
        <v>793</v>
      </c>
      <c r="L4053" t="s">
        <v>37</v>
      </c>
      <c r="M4053" t="s">
        <v>21</v>
      </c>
      <c r="N4053" t="s">
        <v>22</v>
      </c>
      <c r="O4053" s="4">
        <v>184243.25</v>
      </c>
      <c r="P4053" t="s">
        <v>28</v>
      </c>
      <c r="Q4053" t="str" cm="1">
        <f t="array" ref="Q4053">_xlfn.IFS(
O4053&lt;50000,"Low Salary (&lt;$50K)",
O4053&lt;90000,"Lower Middle ($50K-$90K)",
O4053&lt;130000,"Middle ($90K-$130K)",
O4053&lt;170000,"Upper Middle ($130K-$170K)",
O4053&gt;=170000,"High Salary (&gt;$170K)"
)</f>
        <v>High Salary (&gt;$170K)</v>
      </c>
      <c r="R4053" t="str" cm="1">
        <f t="array" ref="R4053">_xlfn.IFS(
G4053&lt;=2,"New Customers (0-2Y)",
G4053&lt;=5,"Growing Customers (3-5Y)",
G4053&lt;=8,"Established Customers (6-8Y)",
G4053&lt;=10,"Loyal Customers (9-10Y)"
)</f>
        <v>Loyal Customers (9-10Y)</v>
      </c>
    </row>
    <row r="4054" spans="1:18" x14ac:dyDescent="0.35">
      <c r="A4054">
        <v>15618401</v>
      </c>
      <c r="B4054" t="s">
        <v>543</v>
      </c>
      <c r="C4054" t="s">
        <v>42</v>
      </c>
      <c r="D4054" t="s">
        <v>39</v>
      </c>
      <c r="E4054">
        <v>41</v>
      </c>
      <c r="F4054" t="s">
        <v>19</v>
      </c>
      <c r="G4054">
        <v>10</v>
      </c>
      <c r="H4054" s="4">
        <v>113220.2</v>
      </c>
      <c r="I4054" t="s">
        <v>33</v>
      </c>
      <c r="J4054">
        <v>2</v>
      </c>
      <c r="K4054">
        <v>616</v>
      </c>
      <c r="L4054" t="s">
        <v>20</v>
      </c>
      <c r="M4054" t="s">
        <v>21</v>
      </c>
      <c r="N4054" t="s">
        <v>22</v>
      </c>
      <c r="O4054" s="4">
        <v>114072.91</v>
      </c>
      <c r="P4054" t="s">
        <v>28</v>
      </c>
      <c r="Q4054" t="str" cm="1">
        <f t="array" ref="Q4054">_xlfn.IFS(
O4054&lt;50000,"Low Salary (&lt;$50K)",
O4054&lt;90000,"Lower Middle ($50K-$90K)",
O4054&lt;130000,"Middle ($90K-$130K)",
O4054&lt;170000,"Upper Middle ($130K-$170K)",
O4054&gt;=170000,"High Salary (&gt;$170K)"
)</f>
        <v>Middle ($90K-$130K)</v>
      </c>
      <c r="R4054" t="str" cm="1">
        <f t="array" ref="R4054">_xlfn.IFS(
G4054&lt;=2,"New Customers (0-2Y)",
G4054&lt;=5,"Growing Customers (3-5Y)",
G4054&lt;=8,"Established Customers (6-8Y)",
G4054&lt;=10,"Loyal Customers (9-10Y)"
)</f>
        <v>Loyal Customers (9-10Y)</v>
      </c>
    </row>
    <row r="4055" spans="1:18" x14ac:dyDescent="0.35">
      <c r="A4055">
        <v>15785385</v>
      </c>
      <c r="B4055" t="s">
        <v>1121</v>
      </c>
      <c r="C4055" t="s">
        <v>26</v>
      </c>
      <c r="D4055" t="s">
        <v>39</v>
      </c>
      <c r="E4055">
        <v>51</v>
      </c>
      <c r="F4055" t="s">
        <v>19</v>
      </c>
      <c r="G4055">
        <v>5</v>
      </c>
      <c r="H4055" s="4">
        <v>0</v>
      </c>
      <c r="I4055" t="s">
        <v>24</v>
      </c>
      <c r="J4055">
        <v>2</v>
      </c>
      <c r="K4055">
        <v>550</v>
      </c>
      <c r="L4055" t="s">
        <v>31</v>
      </c>
      <c r="M4055" t="s">
        <v>21</v>
      </c>
      <c r="N4055" t="s">
        <v>32</v>
      </c>
      <c r="O4055" s="4">
        <v>153917.41</v>
      </c>
      <c r="P4055" t="s">
        <v>28</v>
      </c>
      <c r="Q4055" t="str" cm="1">
        <f t="array" ref="Q4055">_xlfn.IFS(
O4055&lt;50000,"Low Salary (&lt;$50K)",
O4055&lt;90000,"Lower Middle ($50K-$90K)",
O4055&lt;130000,"Middle ($90K-$130K)",
O4055&lt;170000,"Upper Middle ($130K-$170K)",
O4055&gt;=170000,"High Salary (&gt;$170K)"
)</f>
        <v>Upper Middle ($130K-$170K)</v>
      </c>
      <c r="R4055" t="str" cm="1">
        <f t="array" ref="R4055">_xlfn.IFS(
G4055&lt;=2,"New Customers (0-2Y)",
G4055&lt;=5,"Growing Customers (3-5Y)",
G4055&lt;=8,"Established Customers (6-8Y)",
G4055&lt;=10,"Loyal Customers (9-10Y)"
)</f>
        <v>Growing Customers (3-5Y)</v>
      </c>
    </row>
    <row r="4056" spans="1:18" x14ac:dyDescent="0.35">
      <c r="A4056">
        <v>15734762</v>
      </c>
      <c r="B4056" t="s">
        <v>1596</v>
      </c>
      <c r="C4056" t="s">
        <v>17</v>
      </c>
      <c r="D4056" t="s">
        <v>18</v>
      </c>
      <c r="E4056">
        <v>56</v>
      </c>
      <c r="F4056" t="s">
        <v>19</v>
      </c>
      <c r="G4056">
        <v>3</v>
      </c>
      <c r="H4056" s="4">
        <v>115895.22</v>
      </c>
      <c r="I4056" t="s">
        <v>33</v>
      </c>
      <c r="J4056">
        <v>3</v>
      </c>
      <c r="K4056">
        <v>602</v>
      </c>
      <c r="L4056" t="s">
        <v>20</v>
      </c>
      <c r="M4056" t="s">
        <v>21</v>
      </c>
      <c r="N4056" t="s">
        <v>32</v>
      </c>
      <c r="O4056" s="4">
        <v>4176.17</v>
      </c>
      <c r="P4056" t="s">
        <v>23</v>
      </c>
      <c r="Q4056" t="str" cm="1">
        <f t="array" ref="Q4056">_xlfn.IFS(
O4056&lt;50000,"Low Salary (&lt;$50K)",
O4056&lt;90000,"Lower Middle ($50K-$90K)",
O4056&lt;130000,"Middle ($90K-$130K)",
O4056&lt;170000,"Upper Middle ($130K-$170K)",
O4056&gt;=170000,"High Salary (&gt;$170K)"
)</f>
        <v>Low Salary (&lt;$50K)</v>
      </c>
      <c r="R4056" t="str" cm="1">
        <f t="array" ref="R4056">_xlfn.IFS(
G4056&lt;=2,"New Customers (0-2Y)",
G4056&lt;=5,"Growing Customers (3-5Y)",
G4056&lt;=8,"Established Customers (6-8Y)",
G4056&lt;=10,"Loyal Customers (9-10Y)"
)</f>
        <v>Growing Customers (3-5Y)</v>
      </c>
    </row>
    <row r="4057" spans="1:18" x14ac:dyDescent="0.35">
      <c r="A4057">
        <v>15767129</v>
      </c>
      <c r="B4057" t="s">
        <v>1840</v>
      </c>
      <c r="C4057" t="s">
        <v>17</v>
      </c>
      <c r="D4057" t="s">
        <v>18</v>
      </c>
      <c r="E4057">
        <v>60</v>
      </c>
      <c r="F4057" t="s">
        <v>2967</v>
      </c>
      <c r="G4057">
        <v>6</v>
      </c>
      <c r="H4057" s="4">
        <v>121730.49</v>
      </c>
      <c r="I4057" t="s">
        <v>33</v>
      </c>
      <c r="J4057">
        <v>1</v>
      </c>
      <c r="K4057">
        <v>452</v>
      </c>
      <c r="L4057" t="s">
        <v>44</v>
      </c>
      <c r="M4057" t="s">
        <v>21</v>
      </c>
      <c r="N4057" t="s">
        <v>22</v>
      </c>
      <c r="O4057" s="4">
        <v>142963.29</v>
      </c>
      <c r="P4057" t="s">
        <v>28</v>
      </c>
      <c r="Q4057" t="str" cm="1">
        <f t="array" ref="Q4057">_xlfn.IFS(
O4057&lt;50000,"Low Salary (&lt;$50K)",
O4057&lt;90000,"Lower Middle ($50K-$90K)",
O4057&lt;130000,"Middle ($90K-$130K)",
O4057&lt;170000,"Upper Middle ($130K-$170K)",
O4057&gt;=170000,"High Salary (&gt;$170K)"
)</f>
        <v>Upper Middle ($130K-$170K)</v>
      </c>
      <c r="R4057" t="str" cm="1">
        <f t="array" ref="R4057">_xlfn.IFS(
G4057&lt;=2,"New Customers (0-2Y)",
G4057&lt;=5,"Growing Customers (3-5Y)",
G4057&lt;=8,"Established Customers (6-8Y)",
G4057&lt;=10,"Loyal Customers (9-10Y)"
)</f>
        <v>Established Customers (6-8Y)</v>
      </c>
    </row>
    <row r="4058" spans="1:18" x14ac:dyDescent="0.35">
      <c r="A4058">
        <v>15797204</v>
      </c>
      <c r="B4058" t="s">
        <v>1841</v>
      </c>
      <c r="C4058" t="s">
        <v>26</v>
      </c>
      <c r="D4058" t="s">
        <v>18</v>
      </c>
      <c r="E4058">
        <v>28</v>
      </c>
      <c r="F4058" t="s">
        <v>43</v>
      </c>
      <c r="G4058">
        <v>3</v>
      </c>
      <c r="H4058" s="4">
        <v>113811.85</v>
      </c>
      <c r="I4058" t="s">
        <v>33</v>
      </c>
      <c r="J4058">
        <v>2</v>
      </c>
      <c r="K4058">
        <v>655</v>
      </c>
      <c r="L4058" t="s">
        <v>20</v>
      </c>
      <c r="M4058" t="s">
        <v>27</v>
      </c>
      <c r="N4058" t="s">
        <v>22</v>
      </c>
      <c r="O4058" s="4">
        <v>76844.23</v>
      </c>
      <c r="P4058" t="s">
        <v>28</v>
      </c>
      <c r="Q4058" t="str" cm="1">
        <f t="array" ref="Q4058">_xlfn.IFS(
O4058&lt;50000,"Low Salary (&lt;$50K)",
O4058&lt;90000,"Lower Middle ($50K-$90K)",
O4058&lt;130000,"Middle ($90K-$130K)",
O4058&lt;170000,"Upper Middle ($130K-$170K)",
O4058&gt;=170000,"High Salary (&gt;$170K)"
)</f>
        <v>Lower Middle ($50K-$90K)</v>
      </c>
      <c r="R4058" t="str" cm="1">
        <f t="array" ref="R4058">_xlfn.IFS(
G4058&lt;=2,"New Customers (0-2Y)",
G4058&lt;=5,"Growing Customers (3-5Y)",
G4058&lt;=8,"Established Customers (6-8Y)",
G4058&lt;=10,"Loyal Customers (9-10Y)"
)</f>
        <v>Growing Customers (3-5Y)</v>
      </c>
    </row>
    <row r="4059" spans="1:18" x14ac:dyDescent="0.35">
      <c r="A4059">
        <v>15769272</v>
      </c>
      <c r="B4059" t="s">
        <v>97</v>
      </c>
      <c r="C4059" t="s">
        <v>17</v>
      </c>
      <c r="D4059" t="s">
        <v>18</v>
      </c>
      <c r="E4059">
        <v>26</v>
      </c>
      <c r="F4059" t="s">
        <v>43</v>
      </c>
      <c r="G4059">
        <v>6</v>
      </c>
      <c r="H4059" s="4">
        <v>136214.07999999999</v>
      </c>
      <c r="I4059" t="s">
        <v>33</v>
      </c>
      <c r="J4059">
        <v>1</v>
      </c>
      <c r="K4059">
        <v>510</v>
      </c>
      <c r="L4059" t="s">
        <v>31</v>
      </c>
      <c r="M4059" t="s">
        <v>27</v>
      </c>
      <c r="N4059" t="s">
        <v>32</v>
      </c>
      <c r="O4059" s="4">
        <v>159742.32999999999</v>
      </c>
      <c r="P4059" t="s">
        <v>28</v>
      </c>
      <c r="Q4059" t="str" cm="1">
        <f t="array" ref="Q4059">_xlfn.IFS(
O4059&lt;50000,"Low Salary (&lt;$50K)",
O4059&lt;90000,"Lower Middle ($50K-$90K)",
O4059&lt;130000,"Middle ($90K-$130K)",
O4059&lt;170000,"Upper Middle ($130K-$170K)",
O4059&gt;=170000,"High Salary (&gt;$170K)"
)</f>
        <v>Upper Middle ($130K-$170K)</v>
      </c>
      <c r="R4059" t="str" cm="1">
        <f t="array" ref="R4059">_xlfn.IFS(
G4059&lt;=2,"New Customers (0-2Y)",
G4059&lt;=5,"Growing Customers (3-5Y)",
G4059&lt;=8,"Established Customers (6-8Y)",
G4059&lt;=10,"Loyal Customers (9-10Y)"
)</f>
        <v>Established Customers (6-8Y)</v>
      </c>
    </row>
    <row r="4060" spans="1:18" x14ac:dyDescent="0.35">
      <c r="A4060">
        <v>15771966</v>
      </c>
      <c r="B4060" t="s">
        <v>799</v>
      </c>
      <c r="C4060" t="s">
        <v>17</v>
      </c>
      <c r="D4060" t="s">
        <v>39</v>
      </c>
      <c r="E4060">
        <v>39</v>
      </c>
      <c r="F4060" t="s">
        <v>19</v>
      </c>
      <c r="G4060">
        <v>8</v>
      </c>
      <c r="H4060" s="4">
        <v>146200.01</v>
      </c>
      <c r="I4060" t="s">
        <v>33</v>
      </c>
      <c r="J4060">
        <v>1</v>
      </c>
      <c r="K4060">
        <v>557</v>
      </c>
      <c r="L4060" t="s">
        <v>31</v>
      </c>
      <c r="M4060" t="s">
        <v>21</v>
      </c>
      <c r="N4060" t="s">
        <v>32</v>
      </c>
      <c r="O4060" s="4">
        <v>177944.64</v>
      </c>
      <c r="P4060" t="s">
        <v>28</v>
      </c>
      <c r="Q4060" t="str" cm="1">
        <f t="array" ref="Q4060">_xlfn.IFS(
O4060&lt;50000,"Low Salary (&lt;$50K)",
O4060&lt;90000,"Lower Middle ($50K-$90K)",
O4060&lt;130000,"Middle ($90K-$130K)",
O4060&lt;170000,"Upper Middle ($130K-$170K)",
O4060&gt;=170000,"High Salary (&gt;$170K)"
)</f>
        <v>High Salary (&gt;$170K)</v>
      </c>
      <c r="R4060" t="str" cm="1">
        <f t="array" ref="R4060">_xlfn.IFS(
G4060&lt;=2,"New Customers (0-2Y)",
G4060&lt;=5,"Growing Customers (3-5Y)",
G4060&lt;=8,"Established Customers (6-8Y)",
G4060&lt;=10,"Loyal Customers (9-10Y)"
)</f>
        <v>Established Customers (6-8Y)</v>
      </c>
    </row>
    <row r="4061" spans="1:18" x14ac:dyDescent="0.35">
      <c r="A4061">
        <v>15691952</v>
      </c>
      <c r="B4061" t="s">
        <v>133</v>
      </c>
      <c r="C4061" t="s">
        <v>17</v>
      </c>
      <c r="D4061" t="s">
        <v>39</v>
      </c>
      <c r="E4061">
        <v>37</v>
      </c>
      <c r="F4061" t="s">
        <v>19</v>
      </c>
      <c r="G4061">
        <v>10</v>
      </c>
      <c r="H4061" s="4">
        <v>106242.67</v>
      </c>
      <c r="I4061" t="s">
        <v>33</v>
      </c>
      <c r="J4061">
        <v>1</v>
      </c>
      <c r="K4061">
        <v>676</v>
      </c>
      <c r="L4061" t="s">
        <v>35</v>
      </c>
      <c r="M4061" t="s">
        <v>21</v>
      </c>
      <c r="N4061" t="s">
        <v>22</v>
      </c>
      <c r="O4061" s="4">
        <v>166678.28</v>
      </c>
      <c r="P4061" t="s">
        <v>28</v>
      </c>
      <c r="Q4061" t="str" cm="1">
        <f t="array" ref="Q4061">_xlfn.IFS(
O4061&lt;50000,"Low Salary (&lt;$50K)",
O4061&lt;90000,"Lower Middle ($50K-$90K)",
O4061&lt;130000,"Middle ($90K-$130K)",
O4061&lt;170000,"Upper Middle ($130K-$170K)",
O4061&gt;=170000,"High Salary (&gt;$170K)"
)</f>
        <v>Upper Middle ($130K-$170K)</v>
      </c>
      <c r="R4061" t="str" cm="1">
        <f t="array" ref="R4061">_xlfn.IFS(
G4061&lt;=2,"New Customers (0-2Y)",
G4061&lt;=5,"Growing Customers (3-5Y)",
G4061&lt;=8,"Established Customers (6-8Y)",
G4061&lt;=10,"Loyal Customers (9-10Y)"
)</f>
        <v>Loyal Customers (9-10Y)</v>
      </c>
    </row>
    <row r="4062" spans="1:18" x14ac:dyDescent="0.35">
      <c r="A4062">
        <v>15593250</v>
      </c>
      <c r="B4062" t="s">
        <v>76</v>
      </c>
      <c r="C4062" t="s">
        <v>17</v>
      </c>
      <c r="D4062" t="s">
        <v>18</v>
      </c>
      <c r="E4062">
        <v>29</v>
      </c>
      <c r="F4062" t="s">
        <v>43</v>
      </c>
      <c r="G4062">
        <v>4</v>
      </c>
      <c r="H4062" s="4">
        <v>0</v>
      </c>
      <c r="I4062" t="s">
        <v>24</v>
      </c>
      <c r="J4062">
        <v>2</v>
      </c>
      <c r="K4062">
        <v>640</v>
      </c>
      <c r="L4062" t="s">
        <v>20</v>
      </c>
      <c r="M4062" t="s">
        <v>21</v>
      </c>
      <c r="N4062" t="s">
        <v>32</v>
      </c>
      <c r="O4062" s="4">
        <v>44904.26</v>
      </c>
      <c r="P4062" t="s">
        <v>28</v>
      </c>
      <c r="Q4062" t="str" cm="1">
        <f t="array" ref="Q4062">_xlfn.IFS(
O4062&lt;50000,"Low Salary (&lt;$50K)",
O4062&lt;90000,"Lower Middle ($50K-$90K)",
O4062&lt;130000,"Middle ($90K-$130K)",
O4062&lt;170000,"Upper Middle ($130K-$170K)",
O4062&gt;=170000,"High Salary (&gt;$170K)"
)</f>
        <v>Low Salary (&lt;$50K)</v>
      </c>
      <c r="R4062" t="str" cm="1">
        <f t="array" ref="R4062">_xlfn.IFS(
G4062&lt;=2,"New Customers (0-2Y)",
G4062&lt;=5,"Growing Customers (3-5Y)",
G4062&lt;=8,"Established Customers (6-8Y)",
G4062&lt;=10,"Loyal Customers (9-10Y)"
)</f>
        <v>Growing Customers (3-5Y)</v>
      </c>
    </row>
    <row r="4063" spans="1:18" x14ac:dyDescent="0.35">
      <c r="A4063">
        <v>15605333</v>
      </c>
      <c r="B4063" t="s">
        <v>1842</v>
      </c>
      <c r="C4063" t="s">
        <v>26</v>
      </c>
      <c r="D4063" t="s">
        <v>39</v>
      </c>
      <c r="E4063">
        <v>31</v>
      </c>
      <c r="F4063" t="s">
        <v>19</v>
      </c>
      <c r="G4063">
        <v>6</v>
      </c>
      <c r="H4063" s="4">
        <v>0</v>
      </c>
      <c r="I4063" t="s">
        <v>24</v>
      </c>
      <c r="J4063">
        <v>1</v>
      </c>
      <c r="K4063">
        <v>529</v>
      </c>
      <c r="L4063" t="s">
        <v>31</v>
      </c>
      <c r="M4063" t="s">
        <v>21</v>
      </c>
      <c r="N4063" t="s">
        <v>32</v>
      </c>
      <c r="O4063" s="4">
        <v>10625.91</v>
      </c>
      <c r="P4063" t="s">
        <v>28</v>
      </c>
      <c r="Q4063" t="str" cm="1">
        <f t="array" ref="Q4063">_xlfn.IFS(
O4063&lt;50000,"Low Salary (&lt;$50K)",
O4063&lt;90000,"Lower Middle ($50K-$90K)",
O4063&lt;130000,"Middle ($90K-$130K)",
O4063&lt;170000,"Upper Middle ($130K-$170K)",
O4063&gt;=170000,"High Salary (&gt;$170K)"
)</f>
        <v>Low Salary (&lt;$50K)</v>
      </c>
      <c r="R4063" t="str" cm="1">
        <f t="array" ref="R4063">_xlfn.IFS(
G4063&lt;=2,"New Customers (0-2Y)",
G4063&lt;=5,"Growing Customers (3-5Y)",
G4063&lt;=8,"Established Customers (6-8Y)",
G4063&lt;=10,"Loyal Customers (9-10Y)"
)</f>
        <v>Established Customers (6-8Y)</v>
      </c>
    </row>
    <row r="4064" spans="1:18" x14ac:dyDescent="0.35">
      <c r="A4064">
        <v>15800083</v>
      </c>
      <c r="B4064" t="s">
        <v>1491</v>
      </c>
      <c r="C4064" t="s">
        <v>17</v>
      </c>
      <c r="D4064" t="s">
        <v>39</v>
      </c>
      <c r="E4064">
        <v>45</v>
      </c>
      <c r="F4064" t="s">
        <v>19</v>
      </c>
      <c r="G4064">
        <v>8</v>
      </c>
      <c r="H4064" s="4">
        <v>24043.45</v>
      </c>
      <c r="I4064" t="s">
        <v>29</v>
      </c>
      <c r="J4064">
        <v>1</v>
      </c>
      <c r="K4064">
        <v>559</v>
      </c>
      <c r="L4064" t="s">
        <v>31</v>
      </c>
      <c r="M4064" t="s">
        <v>27</v>
      </c>
      <c r="N4064" t="s">
        <v>22</v>
      </c>
      <c r="O4064" s="4">
        <v>169781.45</v>
      </c>
      <c r="P4064" t="s">
        <v>23</v>
      </c>
      <c r="Q4064" t="str" cm="1">
        <f t="array" ref="Q4064">_xlfn.IFS(
O4064&lt;50000,"Low Salary (&lt;$50K)",
O4064&lt;90000,"Lower Middle ($50K-$90K)",
O4064&lt;130000,"Middle ($90K-$130K)",
O4064&lt;170000,"Upper Middle ($130K-$170K)",
O4064&gt;=170000,"High Salary (&gt;$170K)"
)</f>
        <v>Upper Middle ($130K-$170K)</v>
      </c>
      <c r="R4064" t="str" cm="1">
        <f t="array" ref="R4064">_xlfn.IFS(
G4064&lt;=2,"New Customers (0-2Y)",
G4064&lt;=5,"Growing Customers (3-5Y)",
G4064&lt;=8,"Established Customers (6-8Y)",
G4064&lt;=10,"Loyal Customers (9-10Y)"
)</f>
        <v>Established Customers (6-8Y)</v>
      </c>
    </row>
    <row r="4065" spans="1:18" x14ac:dyDescent="0.35">
      <c r="A4065">
        <v>15575691</v>
      </c>
      <c r="B4065" t="s">
        <v>763</v>
      </c>
      <c r="C4065" t="s">
        <v>17</v>
      </c>
      <c r="D4065" t="s">
        <v>18</v>
      </c>
      <c r="E4065">
        <v>58</v>
      </c>
      <c r="F4065" t="s">
        <v>19</v>
      </c>
      <c r="G4065">
        <v>5</v>
      </c>
      <c r="H4065" s="4">
        <v>0</v>
      </c>
      <c r="I4065" t="s">
        <v>24</v>
      </c>
      <c r="J4065">
        <v>2</v>
      </c>
      <c r="K4065">
        <v>689</v>
      </c>
      <c r="L4065" t="s">
        <v>35</v>
      </c>
      <c r="M4065" t="s">
        <v>27</v>
      </c>
      <c r="N4065" t="s">
        <v>22</v>
      </c>
      <c r="O4065" s="4">
        <v>49848.86</v>
      </c>
      <c r="P4065" t="s">
        <v>28</v>
      </c>
      <c r="Q4065" t="str" cm="1">
        <f t="array" ref="Q4065">_xlfn.IFS(
O4065&lt;50000,"Low Salary (&lt;$50K)",
O4065&lt;90000,"Lower Middle ($50K-$90K)",
O4065&lt;130000,"Middle ($90K-$130K)",
O4065&lt;170000,"Upper Middle ($130K-$170K)",
O4065&gt;=170000,"High Salary (&gt;$170K)"
)</f>
        <v>Low Salary (&lt;$50K)</v>
      </c>
      <c r="R4065" t="str" cm="1">
        <f t="array" ref="R4065">_xlfn.IFS(
G4065&lt;=2,"New Customers (0-2Y)",
G4065&lt;=5,"Growing Customers (3-5Y)",
G4065&lt;=8,"Established Customers (6-8Y)",
G4065&lt;=10,"Loyal Customers (9-10Y)"
)</f>
        <v>Growing Customers (3-5Y)</v>
      </c>
    </row>
    <row r="4066" spans="1:18" x14ac:dyDescent="0.35">
      <c r="A4066">
        <v>15689886</v>
      </c>
      <c r="B4066" t="s">
        <v>2970</v>
      </c>
      <c r="C4066" t="s">
        <v>42</v>
      </c>
      <c r="D4066" t="s">
        <v>39</v>
      </c>
      <c r="E4066">
        <v>39</v>
      </c>
      <c r="F4066" t="s">
        <v>19</v>
      </c>
      <c r="G4066">
        <v>10</v>
      </c>
      <c r="H4066" s="4">
        <v>132287.92000000001</v>
      </c>
      <c r="I4066" t="s">
        <v>33</v>
      </c>
      <c r="J4066">
        <v>3</v>
      </c>
      <c r="K4066">
        <v>626</v>
      </c>
      <c r="L4066" t="s">
        <v>20</v>
      </c>
      <c r="M4066" t="s">
        <v>21</v>
      </c>
      <c r="N4066" t="s">
        <v>22</v>
      </c>
      <c r="O4066" s="4">
        <v>51467.92</v>
      </c>
      <c r="P4066" t="s">
        <v>23</v>
      </c>
      <c r="Q4066" t="str" cm="1">
        <f t="array" ref="Q4066">_xlfn.IFS(
O4066&lt;50000,"Low Salary (&lt;$50K)",
O4066&lt;90000,"Lower Middle ($50K-$90K)",
O4066&lt;130000,"Middle ($90K-$130K)",
O4066&lt;170000,"Upper Middle ($130K-$170K)",
O4066&gt;=170000,"High Salary (&gt;$170K)"
)</f>
        <v>Lower Middle ($50K-$90K)</v>
      </c>
      <c r="R4066" t="str" cm="1">
        <f t="array" ref="R4066">_xlfn.IFS(
G4066&lt;=2,"New Customers (0-2Y)",
G4066&lt;=5,"Growing Customers (3-5Y)",
G4066&lt;=8,"Established Customers (6-8Y)",
G4066&lt;=10,"Loyal Customers (9-10Y)"
)</f>
        <v>Loyal Customers (9-10Y)</v>
      </c>
    </row>
    <row r="4067" spans="1:18" x14ac:dyDescent="0.35">
      <c r="A4067">
        <v>15809838</v>
      </c>
      <c r="B4067" t="s">
        <v>716</v>
      </c>
      <c r="C4067" t="s">
        <v>26</v>
      </c>
      <c r="D4067" t="s">
        <v>39</v>
      </c>
      <c r="E4067">
        <v>30</v>
      </c>
      <c r="F4067" t="s">
        <v>19</v>
      </c>
      <c r="G4067">
        <v>1</v>
      </c>
      <c r="H4067" s="4">
        <v>0</v>
      </c>
      <c r="I4067" t="s">
        <v>24</v>
      </c>
      <c r="J4067">
        <v>2</v>
      </c>
      <c r="K4067">
        <v>697</v>
      </c>
      <c r="L4067" t="s">
        <v>35</v>
      </c>
      <c r="M4067" t="s">
        <v>27</v>
      </c>
      <c r="N4067" t="s">
        <v>32</v>
      </c>
      <c r="O4067" s="4">
        <v>735.79</v>
      </c>
      <c r="P4067" t="s">
        <v>28</v>
      </c>
      <c r="Q4067" t="str" cm="1">
        <f t="array" ref="Q4067">_xlfn.IFS(
O4067&lt;50000,"Low Salary (&lt;$50K)",
O4067&lt;90000,"Lower Middle ($50K-$90K)",
O4067&lt;130000,"Middle ($90K-$130K)",
O4067&lt;170000,"Upper Middle ($130K-$170K)",
O4067&gt;=170000,"High Salary (&gt;$170K)"
)</f>
        <v>Low Salary (&lt;$50K)</v>
      </c>
      <c r="R4067" t="str" cm="1">
        <f t="array" ref="R4067">_xlfn.IFS(
G4067&lt;=2,"New Customers (0-2Y)",
G4067&lt;=5,"Growing Customers (3-5Y)",
G4067&lt;=8,"Established Customers (6-8Y)",
G4067&lt;=10,"Loyal Customers (9-10Y)"
)</f>
        <v>New Customers (0-2Y)</v>
      </c>
    </row>
    <row r="4068" spans="1:18" x14ac:dyDescent="0.35">
      <c r="A4068">
        <v>15736154</v>
      </c>
      <c r="B4068" t="s">
        <v>1039</v>
      </c>
      <c r="C4068" t="s">
        <v>17</v>
      </c>
      <c r="D4068" t="s">
        <v>18</v>
      </c>
      <c r="E4068">
        <v>44</v>
      </c>
      <c r="F4068" t="s">
        <v>19</v>
      </c>
      <c r="G4068">
        <v>1</v>
      </c>
      <c r="H4068" s="4">
        <v>0</v>
      </c>
      <c r="I4068" t="s">
        <v>24</v>
      </c>
      <c r="J4068">
        <v>2</v>
      </c>
      <c r="K4068">
        <v>823</v>
      </c>
      <c r="L4068" t="s">
        <v>37</v>
      </c>
      <c r="M4068" t="s">
        <v>27</v>
      </c>
      <c r="N4068" t="s">
        <v>22</v>
      </c>
      <c r="O4068" s="4">
        <v>182495.7</v>
      </c>
      <c r="P4068" t="s">
        <v>28</v>
      </c>
      <c r="Q4068" t="str" cm="1">
        <f t="array" ref="Q4068">_xlfn.IFS(
O4068&lt;50000,"Low Salary (&lt;$50K)",
O4068&lt;90000,"Lower Middle ($50K-$90K)",
O4068&lt;130000,"Middle ($90K-$130K)",
O4068&lt;170000,"Upper Middle ($130K-$170K)",
O4068&gt;=170000,"High Salary (&gt;$170K)"
)</f>
        <v>High Salary (&gt;$170K)</v>
      </c>
      <c r="R4068" t="str" cm="1">
        <f t="array" ref="R4068">_xlfn.IFS(
G4068&lt;=2,"New Customers (0-2Y)",
G4068&lt;=5,"Growing Customers (3-5Y)",
G4068&lt;=8,"Established Customers (6-8Y)",
G4068&lt;=10,"Loyal Customers (9-10Y)"
)</f>
        <v>New Customers (0-2Y)</v>
      </c>
    </row>
    <row r="4069" spans="1:18" x14ac:dyDescent="0.35">
      <c r="A4069">
        <v>15767391</v>
      </c>
      <c r="B4069" t="s">
        <v>646</v>
      </c>
      <c r="C4069" t="s">
        <v>42</v>
      </c>
      <c r="D4069" t="s">
        <v>18</v>
      </c>
      <c r="E4069">
        <v>32</v>
      </c>
      <c r="F4069" t="s">
        <v>19</v>
      </c>
      <c r="G4069">
        <v>4</v>
      </c>
      <c r="H4069" s="4">
        <v>90322.99</v>
      </c>
      <c r="I4069" t="s">
        <v>29</v>
      </c>
      <c r="J4069">
        <v>2</v>
      </c>
      <c r="K4069">
        <v>565</v>
      </c>
      <c r="L4069" t="s">
        <v>31</v>
      </c>
      <c r="M4069" t="s">
        <v>27</v>
      </c>
      <c r="N4069" t="s">
        <v>22</v>
      </c>
      <c r="O4069" s="4">
        <v>118740.37</v>
      </c>
      <c r="P4069" t="s">
        <v>28</v>
      </c>
      <c r="Q4069" t="str" cm="1">
        <f t="array" ref="Q4069">_xlfn.IFS(
O4069&lt;50000,"Low Salary (&lt;$50K)",
O4069&lt;90000,"Lower Middle ($50K-$90K)",
O4069&lt;130000,"Middle ($90K-$130K)",
O4069&lt;170000,"Upper Middle ($130K-$170K)",
O4069&gt;=170000,"High Salary (&gt;$170K)"
)</f>
        <v>Middle ($90K-$130K)</v>
      </c>
      <c r="R4069" t="str" cm="1">
        <f t="array" ref="R4069">_xlfn.IFS(
G4069&lt;=2,"New Customers (0-2Y)",
G4069&lt;=5,"Growing Customers (3-5Y)",
G4069&lt;=8,"Established Customers (6-8Y)",
G4069&lt;=10,"Loyal Customers (9-10Y)"
)</f>
        <v>Growing Customers (3-5Y)</v>
      </c>
    </row>
    <row r="4070" spans="1:18" x14ac:dyDescent="0.35">
      <c r="A4070">
        <v>15704910</v>
      </c>
      <c r="B4070" t="s">
        <v>1843</v>
      </c>
      <c r="C4070" t="s">
        <v>26</v>
      </c>
      <c r="D4070" t="s">
        <v>39</v>
      </c>
      <c r="E4070">
        <v>23</v>
      </c>
      <c r="F4070" t="s">
        <v>43</v>
      </c>
      <c r="G4070">
        <v>3</v>
      </c>
      <c r="H4070" s="4">
        <v>0</v>
      </c>
      <c r="I4070" t="s">
        <v>24</v>
      </c>
      <c r="J4070">
        <v>2</v>
      </c>
      <c r="K4070">
        <v>631</v>
      </c>
      <c r="L4070" t="s">
        <v>20</v>
      </c>
      <c r="M4070" t="s">
        <v>21</v>
      </c>
      <c r="N4070" t="s">
        <v>32</v>
      </c>
      <c r="O4070" s="4">
        <v>13813.24</v>
      </c>
      <c r="P4070" t="s">
        <v>28</v>
      </c>
      <c r="Q4070" t="str" cm="1">
        <f t="array" ref="Q4070">_xlfn.IFS(
O4070&lt;50000,"Low Salary (&lt;$50K)",
O4070&lt;90000,"Lower Middle ($50K-$90K)",
O4070&lt;130000,"Middle ($90K-$130K)",
O4070&lt;170000,"Upper Middle ($130K-$170K)",
O4070&gt;=170000,"High Salary (&gt;$170K)"
)</f>
        <v>Low Salary (&lt;$50K)</v>
      </c>
      <c r="R4070" t="str" cm="1">
        <f t="array" ref="R4070">_xlfn.IFS(
G4070&lt;=2,"New Customers (0-2Y)",
G4070&lt;=5,"Growing Customers (3-5Y)",
G4070&lt;=8,"Established Customers (6-8Y)",
G4070&lt;=10,"Loyal Customers (9-10Y)"
)</f>
        <v>Growing Customers (3-5Y)</v>
      </c>
    </row>
    <row r="4071" spans="1:18" x14ac:dyDescent="0.35">
      <c r="A4071">
        <v>15656613</v>
      </c>
      <c r="B4071" t="s">
        <v>696</v>
      </c>
      <c r="C4071" t="s">
        <v>17</v>
      </c>
      <c r="D4071" t="s">
        <v>18</v>
      </c>
      <c r="E4071">
        <v>34</v>
      </c>
      <c r="F4071" t="s">
        <v>19</v>
      </c>
      <c r="G4071">
        <v>3</v>
      </c>
      <c r="H4071" s="4">
        <v>131283.10999999999</v>
      </c>
      <c r="I4071" t="s">
        <v>33</v>
      </c>
      <c r="J4071">
        <v>1</v>
      </c>
      <c r="K4071">
        <v>646</v>
      </c>
      <c r="L4071" t="s">
        <v>20</v>
      </c>
      <c r="M4071" t="s">
        <v>27</v>
      </c>
      <c r="N4071" t="s">
        <v>32</v>
      </c>
      <c r="O4071" s="4">
        <v>130500.65</v>
      </c>
      <c r="P4071" t="s">
        <v>28</v>
      </c>
      <c r="Q4071" t="str" cm="1">
        <f t="array" ref="Q4071">_xlfn.IFS(
O4071&lt;50000,"Low Salary (&lt;$50K)",
O4071&lt;90000,"Lower Middle ($50K-$90K)",
O4071&lt;130000,"Middle ($90K-$130K)",
O4071&lt;170000,"Upper Middle ($130K-$170K)",
O4071&gt;=170000,"High Salary (&gt;$170K)"
)</f>
        <v>Upper Middle ($130K-$170K)</v>
      </c>
      <c r="R4071" t="str" cm="1">
        <f t="array" ref="R4071">_xlfn.IFS(
G4071&lt;=2,"New Customers (0-2Y)",
G4071&lt;=5,"Growing Customers (3-5Y)",
G4071&lt;=8,"Established Customers (6-8Y)",
G4071&lt;=10,"Loyal Customers (9-10Y)"
)</f>
        <v>Growing Customers (3-5Y)</v>
      </c>
    </row>
    <row r="4072" spans="1:18" x14ac:dyDescent="0.35">
      <c r="A4072">
        <v>15611551</v>
      </c>
      <c r="B4072" t="s">
        <v>25</v>
      </c>
      <c r="C4072" t="s">
        <v>26</v>
      </c>
      <c r="D4072" t="s">
        <v>39</v>
      </c>
      <c r="E4072">
        <v>48</v>
      </c>
      <c r="F4072" t="s">
        <v>19</v>
      </c>
      <c r="G4072">
        <v>1</v>
      </c>
      <c r="H4072" s="4">
        <v>131659.59</v>
      </c>
      <c r="I4072" t="s">
        <v>33</v>
      </c>
      <c r="J4072">
        <v>2</v>
      </c>
      <c r="K4072">
        <v>676</v>
      </c>
      <c r="L4072" t="s">
        <v>35</v>
      </c>
      <c r="M4072" t="s">
        <v>27</v>
      </c>
      <c r="N4072" t="s">
        <v>22</v>
      </c>
      <c r="O4072" s="4">
        <v>14152.15</v>
      </c>
      <c r="P4072" t="s">
        <v>28</v>
      </c>
      <c r="Q4072" t="str" cm="1">
        <f t="array" ref="Q4072">_xlfn.IFS(
O4072&lt;50000,"Low Salary (&lt;$50K)",
O4072&lt;90000,"Lower Middle ($50K-$90K)",
O4072&lt;130000,"Middle ($90K-$130K)",
O4072&lt;170000,"Upper Middle ($130K-$170K)",
O4072&gt;=170000,"High Salary (&gt;$170K)"
)</f>
        <v>Low Salary (&lt;$50K)</v>
      </c>
      <c r="R4072" t="str" cm="1">
        <f t="array" ref="R4072">_xlfn.IFS(
G4072&lt;=2,"New Customers (0-2Y)",
G4072&lt;=5,"Growing Customers (3-5Y)",
G4072&lt;=8,"Established Customers (6-8Y)",
G4072&lt;=10,"Loyal Customers (9-10Y)"
)</f>
        <v>New Customers (0-2Y)</v>
      </c>
    </row>
    <row r="4073" spans="1:18" x14ac:dyDescent="0.35">
      <c r="A4073">
        <v>15732430</v>
      </c>
      <c r="B4073" t="s">
        <v>46</v>
      </c>
      <c r="C4073" t="s">
        <v>26</v>
      </c>
      <c r="D4073" t="s">
        <v>18</v>
      </c>
      <c r="E4073">
        <v>54</v>
      </c>
      <c r="F4073" t="s">
        <v>19</v>
      </c>
      <c r="G4073">
        <v>4</v>
      </c>
      <c r="H4073" s="4">
        <v>120952.74</v>
      </c>
      <c r="I4073" t="s">
        <v>33</v>
      </c>
      <c r="J4073">
        <v>1</v>
      </c>
      <c r="K4073">
        <v>850</v>
      </c>
      <c r="L4073" t="s">
        <v>37</v>
      </c>
      <c r="M4073" t="s">
        <v>21</v>
      </c>
      <c r="N4073" t="s">
        <v>32</v>
      </c>
      <c r="O4073" s="4">
        <v>66963.149999999994</v>
      </c>
      <c r="P4073" t="s">
        <v>28</v>
      </c>
      <c r="Q4073" t="str" cm="1">
        <f t="array" ref="Q4073">_xlfn.IFS(
O4073&lt;50000,"Low Salary (&lt;$50K)",
O4073&lt;90000,"Lower Middle ($50K-$90K)",
O4073&lt;130000,"Middle ($90K-$130K)",
O4073&lt;170000,"Upper Middle ($130K-$170K)",
O4073&gt;=170000,"High Salary (&gt;$170K)"
)</f>
        <v>Lower Middle ($50K-$90K)</v>
      </c>
      <c r="R4073" t="str" cm="1">
        <f t="array" ref="R4073">_xlfn.IFS(
G4073&lt;=2,"New Customers (0-2Y)",
G4073&lt;=5,"Growing Customers (3-5Y)",
G4073&lt;=8,"Established Customers (6-8Y)",
G4073&lt;=10,"Loyal Customers (9-10Y)"
)</f>
        <v>Growing Customers (3-5Y)</v>
      </c>
    </row>
    <row r="4074" spans="1:18" x14ac:dyDescent="0.35">
      <c r="A4074">
        <v>15741865</v>
      </c>
      <c r="B4074" t="s">
        <v>843</v>
      </c>
      <c r="C4074" t="s">
        <v>17</v>
      </c>
      <c r="D4074" t="s">
        <v>18</v>
      </c>
      <c r="E4074">
        <v>38</v>
      </c>
      <c r="F4074" t="s">
        <v>19</v>
      </c>
      <c r="G4074">
        <v>9</v>
      </c>
      <c r="H4074" s="4">
        <v>153166.17000000001</v>
      </c>
      <c r="I4074" t="s">
        <v>33</v>
      </c>
      <c r="J4074">
        <v>1</v>
      </c>
      <c r="K4074">
        <v>810</v>
      </c>
      <c r="L4074" t="s">
        <v>37</v>
      </c>
      <c r="M4074" t="s">
        <v>21</v>
      </c>
      <c r="N4074" t="s">
        <v>22</v>
      </c>
      <c r="O4074" s="4">
        <v>93261.69</v>
      </c>
      <c r="P4074" t="s">
        <v>28</v>
      </c>
      <c r="Q4074" t="str" cm="1">
        <f t="array" ref="Q4074">_xlfn.IFS(
O4074&lt;50000,"Low Salary (&lt;$50K)",
O4074&lt;90000,"Lower Middle ($50K-$90K)",
O4074&lt;130000,"Middle ($90K-$130K)",
O4074&lt;170000,"Upper Middle ($130K-$170K)",
O4074&gt;=170000,"High Salary (&gt;$170K)"
)</f>
        <v>Middle ($90K-$130K)</v>
      </c>
      <c r="R4074" t="str" cm="1">
        <f t="array" ref="R4074">_xlfn.IFS(
G4074&lt;=2,"New Customers (0-2Y)",
G4074&lt;=5,"Growing Customers (3-5Y)",
G4074&lt;=8,"Established Customers (6-8Y)",
G4074&lt;=10,"Loyal Customers (9-10Y)"
)</f>
        <v>Loyal Customers (9-10Y)</v>
      </c>
    </row>
    <row r="4075" spans="1:18" x14ac:dyDescent="0.35">
      <c r="A4075">
        <v>15634143</v>
      </c>
      <c r="B4075" t="s">
        <v>1844</v>
      </c>
      <c r="C4075" t="s">
        <v>26</v>
      </c>
      <c r="D4075" t="s">
        <v>39</v>
      </c>
      <c r="E4075">
        <v>30</v>
      </c>
      <c r="F4075" t="s">
        <v>19</v>
      </c>
      <c r="G4075">
        <v>0</v>
      </c>
      <c r="H4075" s="4">
        <v>53291.86</v>
      </c>
      <c r="I4075" t="s">
        <v>29</v>
      </c>
      <c r="J4075">
        <v>1</v>
      </c>
      <c r="K4075">
        <v>581</v>
      </c>
      <c r="L4075" t="s">
        <v>31</v>
      </c>
      <c r="M4075" t="s">
        <v>27</v>
      </c>
      <c r="N4075" t="s">
        <v>32</v>
      </c>
      <c r="O4075" s="4">
        <v>196582.28</v>
      </c>
      <c r="P4075" t="s">
        <v>28</v>
      </c>
      <c r="Q4075" t="str" cm="1">
        <f t="array" ref="Q4075">_xlfn.IFS(
O4075&lt;50000,"Low Salary (&lt;$50K)",
O4075&lt;90000,"Lower Middle ($50K-$90K)",
O4075&lt;130000,"Middle ($90K-$130K)",
O4075&lt;170000,"Upper Middle ($130K-$170K)",
O4075&gt;=170000,"High Salary (&gt;$170K)"
)</f>
        <v>High Salary (&gt;$170K)</v>
      </c>
      <c r="R4075" t="str" cm="1">
        <f t="array" ref="R4075">_xlfn.IFS(
G4075&lt;=2,"New Customers (0-2Y)",
G4075&lt;=5,"Growing Customers (3-5Y)",
G4075&lt;=8,"Established Customers (6-8Y)",
G4075&lt;=10,"Loyal Customers (9-10Y)"
)</f>
        <v>New Customers (0-2Y)</v>
      </c>
    </row>
    <row r="4076" spans="1:18" x14ac:dyDescent="0.35">
      <c r="A4076">
        <v>15609676</v>
      </c>
      <c r="B4076" t="s">
        <v>1845</v>
      </c>
      <c r="C4076" t="s">
        <v>17</v>
      </c>
      <c r="D4076" t="s">
        <v>18</v>
      </c>
      <c r="E4076">
        <v>35</v>
      </c>
      <c r="F4076" t="s">
        <v>19</v>
      </c>
      <c r="G4076">
        <v>2</v>
      </c>
      <c r="H4076" s="4">
        <v>167924.95</v>
      </c>
      <c r="I4076" t="s">
        <v>33</v>
      </c>
      <c r="J4076">
        <v>1</v>
      </c>
      <c r="K4076">
        <v>718</v>
      </c>
      <c r="L4076" t="s">
        <v>35</v>
      </c>
      <c r="M4076" t="s">
        <v>21</v>
      </c>
      <c r="N4076" t="s">
        <v>32</v>
      </c>
      <c r="O4076" s="4">
        <v>43024.639999999999</v>
      </c>
      <c r="P4076" t="s">
        <v>28</v>
      </c>
      <c r="Q4076" t="str" cm="1">
        <f t="array" ref="Q4076">_xlfn.IFS(
O4076&lt;50000,"Low Salary (&lt;$50K)",
O4076&lt;90000,"Lower Middle ($50K-$90K)",
O4076&lt;130000,"Middle ($90K-$130K)",
O4076&lt;170000,"Upper Middle ($130K-$170K)",
O4076&gt;=170000,"High Salary (&gt;$170K)"
)</f>
        <v>Low Salary (&lt;$50K)</v>
      </c>
      <c r="R4076" t="str" cm="1">
        <f t="array" ref="R4076">_xlfn.IFS(
G4076&lt;=2,"New Customers (0-2Y)",
G4076&lt;=5,"Growing Customers (3-5Y)",
G4076&lt;=8,"Established Customers (6-8Y)",
G4076&lt;=10,"Loyal Customers (9-10Y)"
)</f>
        <v>New Customers (0-2Y)</v>
      </c>
    </row>
    <row r="4077" spans="1:18" x14ac:dyDescent="0.35">
      <c r="A4077">
        <v>15761600</v>
      </c>
      <c r="B4077" t="s">
        <v>339</v>
      </c>
      <c r="C4077" t="s">
        <v>17</v>
      </c>
      <c r="D4077" t="s">
        <v>39</v>
      </c>
      <c r="E4077">
        <v>43</v>
      </c>
      <c r="F4077" t="s">
        <v>19</v>
      </c>
      <c r="G4077">
        <v>5</v>
      </c>
      <c r="H4077" s="4">
        <v>86394.14</v>
      </c>
      <c r="I4077" t="s">
        <v>29</v>
      </c>
      <c r="J4077">
        <v>1</v>
      </c>
      <c r="K4077">
        <v>713</v>
      </c>
      <c r="L4077" t="s">
        <v>35</v>
      </c>
      <c r="M4077" t="s">
        <v>21</v>
      </c>
      <c r="N4077" t="s">
        <v>22</v>
      </c>
      <c r="O4077" s="4">
        <v>130001.13</v>
      </c>
      <c r="P4077" t="s">
        <v>28</v>
      </c>
      <c r="Q4077" t="str" cm="1">
        <f t="array" ref="Q4077">_xlfn.IFS(
O4077&lt;50000,"Low Salary (&lt;$50K)",
O4077&lt;90000,"Lower Middle ($50K-$90K)",
O4077&lt;130000,"Middle ($90K-$130K)",
O4077&lt;170000,"Upper Middle ($130K-$170K)",
O4077&gt;=170000,"High Salary (&gt;$170K)"
)</f>
        <v>Upper Middle ($130K-$170K)</v>
      </c>
      <c r="R4077" t="str" cm="1">
        <f t="array" ref="R4077">_xlfn.IFS(
G4077&lt;=2,"New Customers (0-2Y)",
G4077&lt;=5,"Growing Customers (3-5Y)",
G4077&lt;=8,"Established Customers (6-8Y)",
G4077&lt;=10,"Loyal Customers (9-10Y)"
)</f>
        <v>Growing Customers (3-5Y)</v>
      </c>
    </row>
    <row r="4078" spans="1:18" x14ac:dyDescent="0.35">
      <c r="A4078">
        <v>15676404</v>
      </c>
      <c r="B4078" t="s">
        <v>1846</v>
      </c>
      <c r="C4078" t="s">
        <v>17</v>
      </c>
      <c r="D4078" t="s">
        <v>18</v>
      </c>
      <c r="E4078">
        <v>50</v>
      </c>
      <c r="F4078" t="s">
        <v>19</v>
      </c>
      <c r="G4078">
        <v>1</v>
      </c>
      <c r="H4078" s="4">
        <v>0</v>
      </c>
      <c r="I4078" t="s">
        <v>24</v>
      </c>
      <c r="J4078">
        <v>1</v>
      </c>
      <c r="K4078">
        <v>672</v>
      </c>
      <c r="L4078" t="s">
        <v>35</v>
      </c>
      <c r="M4078" t="s">
        <v>21</v>
      </c>
      <c r="N4078" t="s">
        <v>32</v>
      </c>
      <c r="O4078" s="4">
        <v>12106.82</v>
      </c>
      <c r="P4078" t="s">
        <v>23</v>
      </c>
      <c r="Q4078" t="str" cm="1">
        <f t="array" ref="Q4078">_xlfn.IFS(
O4078&lt;50000,"Low Salary (&lt;$50K)",
O4078&lt;90000,"Lower Middle ($50K-$90K)",
O4078&lt;130000,"Middle ($90K-$130K)",
O4078&lt;170000,"Upper Middle ($130K-$170K)",
O4078&gt;=170000,"High Salary (&gt;$170K)"
)</f>
        <v>Low Salary (&lt;$50K)</v>
      </c>
      <c r="R4078" t="str" cm="1">
        <f t="array" ref="R4078">_xlfn.IFS(
G4078&lt;=2,"New Customers (0-2Y)",
G4078&lt;=5,"Growing Customers (3-5Y)",
G4078&lt;=8,"Established Customers (6-8Y)",
G4078&lt;=10,"Loyal Customers (9-10Y)"
)</f>
        <v>New Customers (0-2Y)</v>
      </c>
    </row>
    <row r="4079" spans="1:18" x14ac:dyDescent="0.35">
      <c r="A4079">
        <v>15659236</v>
      </c>
      <c r="B4079" t="s">
        <v>808</v>
      </c>
      <c r="C4079" t="s">
        <v>26</v>
      </c>
      <c r="D4079" t="s">
        <v>39</v>
      </c>
      <c r="E4079">
        <v>33</v>
      </c>
      <c r="F4079" t="s">
        <v>19</v>
      </c>
      <c r="G4079">
        <v>3</v>
      </c>
      <c r="H4079" s="4">
        <v>0</v>
      </c>
      <c r="I4079" t="s">
        <v>24</v>
      </c>
      <c r="J4079">
        <v>2</v>
      </c>
      <c r="K4079">
        <v>781</v>
      </c>
      <c r="L4079" t="s">
        <v>37</v>
      </c>
      <c r="M4079" t="s">
        <v>21</v>
      </c>
      <c r="N4079" t="s">
        <v>22</v>
      </c>
      <c r="O4079" s="4">
        <v>42556.33</v>
      </c>
      <c r="P4079" t="s">
        <v>28</v>
      </c>
      <c r="Q4079" t="str" cm="1">
        <f t="array" ref="Q4079">_xlfn.IFS(
O4079&lt;50000,"Low Salary (&lt;$50K)",
O4079&lt;90000,"Lower Middle ($50K-$90K)",
O4079&lt;130000,"Middle ($90K-$130K)",
O4079&lt;170000,"Upper Middle ($130K-$170K)",
O4079&gt;=170000,"High Salary (&gt;$170K)"
)</f>
        <v>Low Salary (&lt;$50K)</v>
      </c>
      <c r="R4079" t="str" cm="1">
        <f t="array" ref="R4079">_xlfn.IFS(
G4079&lt;=2,"New Customers (0-2Y)",
G4079&lt;=5,"Growing Customers (3-5Y)",
G4079&lt;=8,"Established Customers (6-8Y)",
G4079&lt;=10,"Loyal Customers (9-10Y)"
)</f>
        <v>Growing Customers (3-5Y)</v>
      </c>
    </row>
    <row r="4080" spans="1:18" x14ac:dyDescent="0.35">
      <c r="A4080">
        <v>15690440</v>
      </c>
      <c r="B4080" t="s">
        <v>1847</v>
      </c>
      <c r="C4080" t="s">
        <v>26</v>
      </c>
      <c r="D4080" t="s">
        <v>39</v>
      </c>
      <c r="E4080">
        <v>47</v>
      </c>
      <c r="F4080" t="s">
        <v>19</v>
      </c>
      <c r="G4080">
        <v>1</v>
      </c>
      <c r="H4080" s="4">
        <v>0</v>
      </c>
      <c r="I4080" t="s">
        <v>24</v>
      </c>
      <c r="J4080">
        <v>2</v>
      </c>
      <c r="K4080">
        <v>656</v>
      </c>
      <c r="L4080" t="s">
        <v>20</v>
      </c>
      <c r="M4080" t="s">
        <v>21</v>
      </c>
      <c r="N4080" t="s">
        <v>22</v>
      </c>
      <c r="O4080" s="4">
        <v>197961.93</v>
      </c>
      <c r="P4080" t="s">
        <v>28</v>
      </c>
      <c r="Q4080" t="str" cm="1">
        <f t="array" ref="Q4080">_xlfn.IFS(
O4080&lt;50000,"Low Salary (&lt;$50K)",
O4080&lt;90000,"Lower Middle ($50K-$90K)",
O4080&lt;130000,"Middle ($90K-$130K)",
O4080&lt;170000,"Upper Middle ($130K-$170K)",
O4080&gt;=170000,"High Salary (&gt;$170K)"
)</f>
        <v>High Salary (&gt;$170K)</v>
      </c>
      <c r="R4080" t="str" cm="1">
        <f t="array" ref="R4080">_xlfn.IFS(
G4080&lt;=2,"New Customers (0-2Y)",
G4080&lt;=5,"Growing Customers (3-5Y)",
G4080&lt;=8,"Established Customers (6-8Y)",
G4080&lt;=10,"Loyal Customers (9-10Y)"
)</f>
        <v>New Customers (0-2Y)</v>
      </c>
    </row>
    <row r="4081" spans="1:18" x14ac:dyDescent="0.35">
      <c r="A4081">
        <v>15694601</v>
      </c>
      <c r="B4081" t="s">
        <v>436</v>
      </c>
      <c r="C4081" t="s">
        <v>17</v>
      </c>
      <c r="D4081" t="s">
        <v>18</v>
      </c>
      <c r="E4081">
        <v>31</v>
      </c>
      <c r="F4081" t="s">
        <v>19</v>
      </c>
      <c r="G4081">
        <v>4</v>
      </c>
      <c r="H4081" s="4">
        <v>158978.79</v>
      </c>
      <c r="I4081" t="s">
        <v>33</v>
      </c>
      <c r="J4081">
        <v>1</v>
      </c>
      <c r="K4081">
        <v>583</v>
      </c>
      <c r="L4081" t="s">
        <v>31</v>
      </c>
      <c r="M4081" t="s">
        <v>21</v>
      </c>
      <c r="N4081" t="s">
        <v>32</v>
      </c>
      <c r="O4081" s="4">
        <v>12538.92</v>
      </c>
      <c r="P4081" t="s">
        <v>28</v>
      </c>
      <c r="Q4081" t="str" cm="1">
        <f t="array" ref="Q4081">_xlfn.IFS(
O4081&lt;50000,"Low Salary (&lt;$50K)",
O4081&lt;90000,"Lower Middle ($50K-$90K)",
O4081&lt;130000,"Middle ($90K-$130K)",
O4081&lt;170000,"Upper Middle ($130K-$170K)",
O4081&gt;=170000,"High Salary (&gt;$170K)"
)</f>
        <v>Low Salary (&lt;$50K)</v>
      </c>
      <c r="R4081" t="str" cm="1">
        <f t="array" ref="R4081">_xlfn.IFS(
G4081&lt;=2,"New Customers (0-2Y)",
G4081&lt;=5,"Growing Customers (3-5Y)",
G4081&lt;=8,"Established Customers (6-8Y)",
G4081&lt;=10,"Loyal Customers (9-10Y)"
)</f>
        <v>Growing Customers (3-5Y)</v>
      </c>
    </row>
    <row r="4082" spans="1:18" x14ac:dyDescent="0.35">
      <c r="A4082">
        <v>15812262</v>
      </c>
      <c r="B4082" t="s">
        <v>1848</v>
      </c>
      <c r="C4082" t="s">
        <v>42</v>
      </c>
      <c r="D4082" t="s">
        <v>18</v>
      </c>
      <c r="E4082">
        <v>37</v>
      </c>
      <c r="F4082" t="s">
        <v>19</v>
      </c>
      <c r="G4082">
        <v>2</v>
      </c>
      <c r="H4082" s="4">
        <v>100431.84</v>
      </c>
      <c r="I4082" t="s">
        <v>33</v>
      </c>
      <c r="J4082">
        <v>1</v>
      </c>
      <c r="K4082">
        <v>808</v>
      </c>
      <c r="L4082" t="s">
        <v>37</v>
      </c>
      <c r="M4082" t="s">
        <v>21</v>
      </c>
      <c r="N4082" t="s">
        <v>32</v>
      </c>
      <c r="O4082" s="4">
        <v>35140.49</v>
      </c>
      <c r="P4082" t="s">
        <v>23</v>
      </c>
      <c r="Q4082" t="str" cm="1">
        <f t="array" ref="Q4082">_xlfn.IFS(
O4082&lt;50000,"Low Salary (&lt;$50K)",
O4082&lt;90000,"Lower Middle ($50K-$90K)",
O4082&lt;130000,"Middle ($90K-$130K)",
O4082&lt;170000,"Upper Middle ($130K-$170K)",
O4082&gt;=170000,"High Salary (&gt;$170K)"
)</f>
        <v>Low Salary (&lt;$50K)</v>
      </c>
      <c r="R4082" t="str" cm="1">
        <f t="array" ref="R4082">_xlfn.IFS(
G4082&lt;=2,"New Customers (0-2Y)",
G4082&lt;=5,"Growing Customers (3-5Y)",
G4082&lt;=8,"Established Customers (6-8Y)",
G4082&lt;=10,"Loyal Customers (9-10Y)"
)</f>
        <v>New Customers (0-2Y)</v>
      </c>
    </row>
    <row r="4083" spans="1:18" x14ac:dyDescent="0.35">
      <c r="A4083">
        <v>15762821</v>
      </c>
      <c r="B4083" t="s">
        <v>455</v>
      </c>
      <c r="C4083" t="s">
        <v>26</v>
      </c>
      <c r="D4083" t="s">
        <v>39</v>
      </c>
      <c r="E4083">
        <v>33</v>
      </c>
      <c r="F4083" t="s">
        <v>19</v>
      </c>
      <c r="G4083">
        <v>5</v>
      </c>
      <c r="H4083" s="4">
        <v>0</v>
      </c>
      <c r="I4083" t="s">
        <v>24</v>
      </c>
      <c r="J4083">
        <v>2</v>
      </c>
      <c r="K4083">
        <v>721</v>
      </c>
      <c r="L4083" t="s">
        <v>35</v>
      </c>
      <c r="M4083" t="s">
        <v>27</v>
      </c>
      <c r="N4083" t="s">
        <v>22</v>
      </c>
      <c r="O4083" s="4">
        <v>117626.9</v>
      </c>
      <c r="P4083" t="s">
        <v>28</v>
      </c>
      <c r="Q4083" t="str" cm="1">
        <f t="array" ref="Q4083">_xlfn.IFS(
O4083&lt;50000,"Low Salary (&lt;$50K)",
O4083&lt;90000,"Lower Middle ($50K-$90K)",
O4083&lt;130000,"Middle ($90K-$130K)",
O4083&lt;170000,"Upper Middle ($130K-$170K)",
O4083&gt;=170000,"High Salary (&gt;$170K)"
)</f>
        <v>Middle ($90K-$130K)</v>
      </c>
      <c r="R4083" t="str" cm="1">
        <f t="array" ref="R4083">_xlfn.IFS(
G4083&lt;=2,"New Customers (0-2Y)",
G4083&lt;=5,"Growing Customers (3-5Y)",
G4083&lt;=8,"Established Customers (6-8Y)",
G4083&lt;=10,"Loyal Customers (9-10Y)"
)</f>
        <v>Growing Customers (3-5Y)</v>
      </c>
    </row>
    <row r="4084" spans="1:18" x14ac:dyDescent="0.35">
      <c r="A4084">
        <v>15669301</v>
      </c>
      <c r="B4084" t="s">
        <v>620</v>
      </c>
      <c r="C4084" t="s">
        <v>42</v>
      </c>
      <c r="D4084" t="s">
        <v>18</v>
      </c>
      <c r="E4084">
        <v>29</v>
      </c>
      <c r="F4084" t="s">
        <v>43</v>
      </c>
      <c r="G4084">
        <v>6</v>
      </c>
      <c r="H4084" s="4">
        <v>150358.97</v>
      </c>
      <c r="I4084" t="s">
        <v>33</v>
      </c>
      <c r="J4084">
        <v>1</v>
      </c>
      <c r="K4084">
        <v>778</v>
      </c>
      <c r="L4084" t="s">
        <v>35</v>
      </c>
      <c r="M4084" t="s">
        <v>21</v>
      </c>
      <c r="N4084" t="s">
        <v>32</v>
      </c>
      <c r="O4084" s="4">
        <v>62454.01</v>
      </c>
      <c r="P4084" t="s">
        <v>23</v>
      </c>
      <c r="Q4084" t="str" cm="1">
        <f t="array" ref="Q4084">_xlfn.IFS(
O4084&lt;50000,"Low Salary (&lt;$50K)",
O4084&lt;90000,"Lower Middle ($50K-$90K)",
O4084&lt;130000,"Middle ($90K-$130K)",
O4084&lt;170000,"Upper Middle ($130K-$170K)",
O4084&gt;=170000,"High Salary (&gt;$170K)"
)</f>
        <v>Lower Middle ($50K-$90K)</v>
      </c>
      <c r="R4084" t="str" cm="1">
        <f t="array" ref="R4084">_xlfn.IFS(
G4084&lt;=2,"New Customers (0-2Y)",
G4084&lt;=5,"Growing Customers (3-5Y)",
G4084&lt;=8,"Established Customers (6-8Y)",
G4084&lt;=10,"Loyal Customers (9-10Y)"
)</f>
        <v>Established Customers (6-8Y)</v>
      </c>
    </row>
    <row r="4085" spans="1:18" x14ac:dyDescent="0.35">
      <c r="A4085">
        <v>15672640</v>
      </c>
      <c r="B4085" t="s">
        <v>610</v>
      </c>
      <c r="C4085" t="s">
        <v>26</v>
      </c>
      <c r="D4085" t="s">
        <v>18</v>
      </c>
      <c r="E4085">
        <v>45</v>
      </c>
      <c r="F4085" t="s">
        <v>19</v>
      </c>
      <c r="G4085">
        <v>4</v>
      </c>
      <c r="H4085" s="4">
        <v>114347.85</v>
      </c>
      <c r="I4085" t="s">
        <v>33</v>
      </c>
      <c r="J4085">
        <v>2</v>
      </c>
      <c r="K4085">
        <v>850</v>
      </c>
      <c r="L4085" t="s">
        <v>37</v>
      </c>
      <c r="M4085" t="s">
        <v>21</v>
      </c>
      <c r="N4085" t="s">
        <v>22</v>
      </c>
      <c r="O4085" s="4">
        <v>109089.04</v>
      </c>
      <c r="P4085" t="s">
        <v>28</v>
      </c>
      <c r="Q4085" t="str" cm="1">
        <f t="array" ref="Q4085">_xlfn.IFS(
O4085&lt;50000,"Low Salary (&lt;$50K)",
O4085&lt;90000,"Lower Middle ($50K-$90K)",
O4085&lt;130000,"Middle ($90K-$130K)",
O4085&lt;170000,"Upper Middle ($130K-$170K)",
O4085&gt;=170000,"High Salary (&gt;$170K)"
)</f>
        <v>Middle ($90K-$130K)</v>
      </c>
      <c r="R4085" t="str" cm="1">
        <f t="array" ref="R4085">_xlfn.IFS(
G4085&lt;=2,"New Customers (0-2Y)",
G4085&lt;=5,"Growing Customers (3-5Y)",
G4085&lt;=8,"Established Customers (6-8Y)",
G4085&lt;=10,"Loyal Customers (9-10Y)"
)</f>
        <v>Growing Customers (3-5Y)</v>
      </c>
    </row>
    <row r="4086" spans="1:18" x14ac:dyDescent="0.35">
      <c r="A4086">
        <v>15750458</v>
      </c>
      <c r="B4086" t="s">
        <v>196</v>
      </c>
      <c r="C4086" t="s">
        <v>17</v>
      </c>
      <c r="D4086" t="s">
        <v>18</v>
      </c>
      <c r="E4086">
        <v>39</v>
      </c>
      <c r="F4086" t="s">
        <v>19</v>
      </c>
      <c r="G4086">
        <v>4</v>
      </c>
      <c r="H4086" s="4">
        <v>0</v>
      </c>
      <c r="I4086" t="s">
        <v>24</v>
      </c>
      <c r="J4086">
        <v>2</v>
      </c>
      <c r="K4086">
        <v>693</v>
      </c>
      <c r="L4086" t="s">
        <v>35</v>
      </c>
      <c r="M4086" t="s">
        <v>27</v>
      </c>
      <c r="N4086" t="s">
        <v>22</v>
      </c>
      <c r="O4086" s="4">
        <v>142331.39000000001</v>
      </c>
      <c r="P4086" t="s">
        <v>28</v>
      </c>
      <c r="Q4086" t="str" cm="1">
        <f t="array" ref="Q4086">_xlfn.IFS(
O4086&lt;50000,"Low Salary (&lt;$50K)",
O4086&lt;90000,"Lower Middle ($50K-$90K)",
O4086&lt;130000,"Middle ($90K-$130K)",
O4086&lt;170000,"Upper Middle ($130K-$170K)",
O4086&gt;=170000,"High Salary (&gt;$170K)"
)</f>
        <v>Upper Middle ($130K-$170K)</v>
      </c>
      <c r="R4086" t="str" cm="1">
        <f t="array" ref="R4086">_xlfn.IFS(
G4086&lt;=2,"New Customers (0-2Y)",
G4086&lt;=5,"Growing Customers (3-5Y)",
G4086&lt;=8,"Established Customers (6-8Y)",
G4086&lt;=10,"Loyal Customers (9-10Y)"
)</f>
        <v>Growing Customers (3-5Y)</v>
      </c>
    </row>
    <row r="4087" spans="1:18" x14ac:dyDescent="0.35">
      <c r="A4087">
        <v>15627251</v>
      </c>
      <c r="B4087" t="s">
        <v>1849</v>
      </c>
      <c r="C4087" t="s">
        <v>17</v>
      </c>
      <c r="D4087" t="s">
        <v>39</v>
      </c>
      <c r="E4087">
        <v>34</v>
      </c>
      <c r="F4087" t="s">
        <v>19</v>
      </c>
      <c r="G4087">
        <v>4</v>
      </c>
      <c r="H4087" s="4">
        <v>134007.9</v>
      </c>
      <c r="I4087" t="s">
        <v>33</v>
      </c>
      <c r="J4087">
        <v>1</v>
      </c>
      <c r="K4087">
        <v>520</v>
      </c>
      <c r="L4087" t="s">
        <v>31</v>
      </c>
      <c r="M4087" t="s">
        <v>21</v>
      </c>
      <c r="N4087" t="s">
        <v>22</v>
      </c>
      <c r="O4087" s="4">
        <v>193209.11</v>
      </c>
      <c r="P4087" t="s">
        <v>28</v>
      </c>
      <c r="Q4087" t="str" cm="1">
        <f t="array" ref="Q4087">_xlfn.IFS(
O4087&lt;50000,"Low Salary (&lt;$50K)",
O4087&lt;90000,"Lower Middle ($50K-$90K)",
O4087&lt;130000,"Middle ($90K-$130K)",
O4087&lt;170000,"Upper Middle ($130K-$170K)",
O4087&gt;=170000,"High Salary (&gt;$170K)"
)</f>
        <v>High Salary (&gt;$170K)</v>
      </c>
      <c r="R4087" t="str" cm="1">
        <f t="array" ref="R4087">_xlfn.IFS(
G4087&lt;=2,"New Customers (0-2Y)",
G4087&lt;=5,"Growing Customers (3-5Y)",
G4087&lt;=8,"Established Customers (6-8Y)",
G4087&lt;=10,"Loyal Customers (9-10Y)"
)</f>
        <v>Growing Customers (3-5Y)</v>
      </c>
    </row>
    <row r="4088" spans="1:18" x14ac:dyDescent="0.35">
      <c r="A4088">
        <v>15764294</v>
      </c>
      <c r="B4088" t="s">
        <v>1045</v>
      </c>
      <c r="C4088" t="s">
        <v>42</v>
      </c>
      <c r="D4088" t="s">
        <v>39</v>
      </c>
      <c r="E4088">
        <v>31</v>
      </c>
      <c r="F4088" t="s">
        <v>19</v>
      </c>
      <c r="G4088">
        <v>4</v>
      </c>
      <c r="H4088" s="4">
        <v>98899.91</v>
      </c>
      <c r="I4088" t="s">
        <v>29</v>
      </c>
      <c r="J4088">
        <v>1</v>
      </c>
      <c r="K4088">
        <v>759</v>
      </c>
      <c r="L4088" t="s">
        <v>35</v>
      </c>
      <c r="M4088" t="s">
        <v>21</v>
      </c>
      <c r="N4088" t="s">
        <v>22</v>
      </c>
      <c r="O4088" s="4">
        <v>47832.82</v>
      </c>
      <c r="P4088" t="s">
        <v>28</v>
      </c>
      <c r="Q4088" t="str" cm="1">
        <f t="array" ref="Q4088">_xlfn.IFS(
O4088&lt;50000,"Low Salary (&lt;$50K)",
O4088&lt;90000,"Lower Middle ($50K-$90K)",
O4088&lt;130000,"Middle ($90K-$130K)",
O4088&lt;170000,"Upper Middle ($130K-$170K)",
O4088&gt;=170000,"High Salary (&gt;$170K)"
)</f>
        <v>Low Salary (&lt;$50K)</v>
      </c>
      <c r="R4088" t="str" cm="1">
        <f t="array" ref="R4088">_xlfn.IFS(
G4088&lt;=2,"New Customers (0-2Y)",
G4088&lt;=5,"Growing Customers (3-5Y)",
G4088&lt;=8,"Established Customers (6-8Y)",
G4088&lt;=10,"Loyal Customers (9-10Y)"
)</f>
        <v>Growing Customers (3-5Y)</v>
      </c>
    </row>
    <row r="4089" spans="1:18" x14ac:dyDescent="0.35">
      <c r="A4089">
        <v>15659962</v>
      </c>
      <c r="B4089" t="s">
        <v>260</v>
      </c>
      <c r="C4089" t="s">
        <v>17</v>
      </c>
      <c r="D4089" t="s">
        <v>39</v>
      </c>
      <c r="E4089">
        <v>60</v>
      </c>
      <c r="F4089" t="s">
        <v>2967</v>
      </c>
      <c r="G4089">
        <v>3</v>
      </c>
      <c r="H4089" s="4">
        <v>0</v>
      </c>
      <c r="I4089" t="s">
        <v>24</v>
      </c>
      <c r="J4089">
        <v>2</v>
      </c>
      <c r="K4089">
        <v>637</v>
      </c>
      <c r="L4089" t="s">
        <v>20</v>
      </c>
      <c r="M4089" t="s">
        <v>21</v>
      </c>
      <c r="N4089" t="s">
        <v>22</v>
      </c>
      <c r="O4089" s="4">
        <v>70174.03</v>
      </c>
      <c r="P4089" t="s">
        <v>28</v>
      </c>
      <c r="Q4089" t="str" cm="1">
        <f t="array" ref="Q4089">_xlfn.IFS(
O4089&lt;50000,"Low Salary (&lt;$50K)",
O4089&lt;90000,"Lower Middle ($50K-$90K)",
O4089&lt;130000,"Middle ($90K-$130K)",
O4089&lt;170000,"Upper Middle ($130K-$170K)",
O4089&gt;=170000,"High Salary (&gt;$170K)"
)</f>
        <v>Lower Middle ($50K-$90K)</v>
      </c>
      <c r="R4089" t="str" cm="1">
        <f t="array" ref="R4089">_xlfn.IFS(
G4089&lt;=2,"New Customers (0-2Y)",
G4089&lt;=5,"Growing Customers (3-5Y)",
G4089&lt;=8,"Established Customers (6-8Y)",
G4089&lt;=10,"Loyal Customers (9-10Y)"
)</f>
        <v>Growing Customers (3-5Y)</v>
      </c>
    </row>
    <row r="4090" spans="1:18" x14ac:dyDescent="0.35">
      <c r="A4090">
        <v>15788536</v>
      </c>
      <c r="B4090" t="s">
        <v>1850</v>
      </c>
      <c r="C4090" t="s">
        <v>42</v>
      </c>
      <c r="D4090" t="s">
        <v>39</v>
      </c>
      <c r="E4090">
        <v>40</v>
      </c>
      <c r="F4090" t="s">
        <v>19</v>
      </c>
      <c r="G4090">
        <v>2</v>
      </c>
      <c r="H4090" s="4">
        <v>137430.82</v>
      </c>
      <c r="I4090" t="s">
        <v>33</v>
      </c>
      <c r="J4090">
        <v>2</v>
      </c>
      <c r="K4090">
        <v>755</v>
      </c>
      <c r="L4090" t="s">
        <v>35</v>
      </c>
      <c r="M4090" t="s">
        <v>27</v>
      </c>
      <c r="N4090" t="s">
        <v>32</v>
      </c>
      <c r="O4090" s="4">
        <v>176768.59</v>
      </c>
      <c r="P4090" t="s">
        <v>28</v>
      </c>
      <c r="Q4090" t="str" cm="1">
        <f t="array" ref="Q4090">_xlfn.IFS(
O4090&lt;50000,"Low Salary (&lt;$50K)",
O4090&lt;90000,"Lower Middle ($50K-$90K)",
O4090&lt;130000,"Middle ($90K-$130K)",
O4090&lt;170000,"Upper Middle ($130K-$170K)",
O4090&gt;=170000,"High Salary (&gt;$170K)"
)</f>
        <v>High Salary (&gt;$170K)</v>
      </c>
      <c r="R4090" t="str" cm="1">
        <f t="array" ref="R4090">_xlfn.IFS(
G4090&lt;=2,"New Customers (0-2Y)",
G4090&lt;=5,"Growing Customers (3-5Y)",
G4090&lt;=8,"Established Customers (6-8Y)",
G4090&lt;=10,"Loyal Customers (9-10Y)"
)</f>
        <v>New Customers (0-2Y)</v>
      </c>
    </row>
    <row r="4091" spans="1:18" x14ac:dyDescent="0.35">
      <c r="A4091">
        <v>15596979</v>
      </c>
      <c r="B4091" t="s">
        <v>1118</v>
      </c>
      <c r="C4091" t="s">
        <v>17</v>
      </c>
      <c r="D4091" t="s">
        <v>18</v>
      </c>
      <c r="E4091">
        <v>47</v>
      </c>
      <c r="F4091" t="s">
        <v>19</v>
      </c>
      <c r="G4091">
        <v>6</v>
      </c>
      <c r="H4091" s="4">
        <v>0</v>
      </c>
      <c r="I4091" t="s">
        <v>24</v>
      </c>
      <c r="J4091">
        <v>2</v>
      </c>
      <c r="K4091">
        <v>662</v>
      </c>
      <c r="L4091" t="s">
        <v>35</v>
      </c>
      <c r="M4091" t="s">
        <v>21</v>
      </c>
      <c r="N4091" t="s">
        <v>22</v>
      </c>
      <c r="O4091" s="4">
        <v>129392.75</v>
      </c>
      <c r="P4091" t="s">
        <v>28</v>
      </c>
      <c r="Q4091" t="str" cm="1">
        <f t="array" ref="Q4091">_xlfn.IFS(
O4091&lt;50000,"Low Salary (&lt;$50K)",
O4091&lt;90000,"Lower Middle ($50K-$90K)",
O4091&lt;130000,"Middle ($90K-$130K)",
O4091&lt;170000,"Upper Middle ($130K-$170K)",
O4091&gt;=170000,"High Salary (&gt;$170K)"
)</f>
        <v>Middle ($90K-$130K)</v>
      </c>
      <c r="R4091" t="str" cm="1">
        <f t="array" ref="R4091">_xlfn.IFS(
G4091&lt;=2,"New Customers (0-2Y)",
G4091&lt;=5,"Growing Customers (3-5Y)",
G4091&lt;=8,"Established Customers (6-8Y)",
G4091&lt;=10,"Loyal Customers (9-10Y)"
)</f>
        <v>Established Customers (6-8Y)</v>
      </c>
    </row>
    <row r="4092" spans="1:18" x14ac:dyDescent="0.35">
      <c r="A4092">
        <v>15681220</v>
      </c>
      <c r="B4092" t="s">
        <v>184</v>
      </c>
      <c r="C4092" t="s">
        <v>17</v>
      </c>
      <c r="D4092" t="s">
        <v>18</v>
      </c>
      <c r="E4092">
        <v>37</v>
      </c>
      <c r="F4092" t="s">
        <v>19</v>
      </c>
      <c r="G4092">
        <v>8</v>
      </c>
      <c r="H4092" s="4">
        <v>0</v>
      </c>
      <c r="I4092" t="s">
        <v>24</v>
      </c>
      <c r="J4092">
        <v>2</v>
      </c>
      <c r="K4092">
        <v>503</v>
      </c>
      <c r="L4092" t="s">
        <v>31</v>
      </c>
      <c r="M4092" t="s">
        <v>21</v>
      </c>
      <c r="N4092" t="s">
        <v>22</v>
      </c>
      <c r="O4092" s="4">
        <v>97893.32</v>
      </c>
      <c r="P4092" t="s">
        <v>28</v>
      </c>
      <c r="Q4092" t="str" cm="1">
        <f t="array" ref="Q4092">_xlfn.IFS(
O4092&lt;50000,"Low Salary (&lt;$50K)",
O4092&lt;90000,"Lower Middle ($50K-$90K)",
O4092&lt;130000,"Middle ($90K-$130K)",
O4092&lt;170000,"Upper Middle ($130K-$170K)",
O4092&gt;=170000,"High Salary (&gt;$170K)"
)</f>
        <v>Middle ($90K-$130K)</v>
      </c>
      <c r="R4092" t="str" cm="1">
        <f t="array" ref="R4092">_xlfn.IFS(
G4092&lt;=2,"New Customers (0-2Y)",
G4092&lt;=5,"Growing Customers (3-5Y)",
G4092&lt;=8,"Established Customers (6-8Y)",
G4092&lt;=10,"Loyal Customers (9-10Y)"
)</f>
        <v>Established Customers (6-8Y)</v>
      </c>
    </row>
    <row r="4093" spans="1:18" x14ac:dyDescent="0.35">
      <c r="A4093">
        <v>15635097</v>
      </c>
      <c r="B4093" t="s">
        <v>982</v>
      </c>
      <c r="C4093" t="s">
        <v>42</v>
      </c>
      <c r="D4093" t="s">
        <v>39</v>
      </c>
      <c r="E4093">
        <v>39</v>
      </c>
      <c r="F4093" t="s">
        <v>19</v>
      </c>
      <c r="G4093">
        <v>2</v>
      </c>
      <c r="H4093" s="4">
        <v>188976.89</v>
      </c>
      <c r="I4093" t="s">
        <v>33</v>
      </c>
      <c r="J4093">
        <v>2</v>
      </c>
      <c r="K4093">
        <v>599</v>
      </c>
      <c r="L4093" t="s">
        <v>31</v>
      </c>
      <c r="M4093" t="s">
        <v>27</v>
      </c>
      <c r="N4093" t="s">
        <v>22</v>
      </c>
      <c r="O4093" s="4">
        <v>176142.09</v>
      </c>
      <c r="P4093" t="s">
        <v>28</v>
      </c>
      <c r="Q4093" t="str" cm="1">
        <f t="array" ref="Q4093">_xlfn.IFS(
O4093&lt;50000,"Low Salary (&lt;$50K)",
O4093&lt;90000,"Lower Middle ($50K-$90K)",
O4093&lt;130000,"Middle ($90K-$130K)",
O4093&lt;170000,"Upper Middle ($130K-$170K)",
O4093&gt;=170000,"High Salary (&gt;$170K)"
)</f>
        <v>High Salary (&gt;$170K)</v>
      </c>
      <c r="R4093" t="str" cm="1">
        <f t="array" ref="R4093">_xlfn.IFS(
G4093&lt;=2,"New Customers (0-2Y)",
G4093&lt;=5,"Growing Customers (3-5Y)",
G4093&lt;=8,"Established Customers (6-8Y)",
G4093&lt;=10,"Loyal Customers (9-10Y)"
)</f>
        <v>New Customers (0-2Y)</v>
      </c>
    </row>
    <row r="4094" spans="1:18" x14ac:dyDescent="0.35">
      <c r="A4094">
        <v>15780779</v>
      </c>
      <c r="B4094" t="s">
        <v>1851</v>
      </c>
      <c r="C4094" t="s">
        <v>26</v>
      </c>
      <c r="D4094" t="s">
        <v>18</v>
      </c>
      <c r="E4094">
        <v>40</v>
      </c>
      <c r="F4094" t="s">
        <v>19</v>
      </c>
      <c r="G4094">
        <v>4</v>
      </c>
      <c r="H4094" s="4">
        <v>0</v>
      </c>
      <c r="I4094" t="s">
        <v>24</v>
      </c>
      <c r="J4094">
        <v>2</v>
      </c>
      <c r="K4094">
        <v>583</v>
      </c>
      <c r="L4094" t="s">
        <v>31</v>
      </c>
      <c r="M4094" t="s">
        <v>21</v>
      </c>
      <c r="N4094" t="s">
        <v>32</v>
      </c>
      <c r="O4094" s="4">
        <v>114093.73</v>
      </c>
      <c r="P4094" t="s">
        <v>28</v>
      </c>
      <c r="Q4094" t="str" cm="1">
        <f t="array" ref="Q4094">_xlfn.IFS(
O4094&lt;50000,"Low Salary (&lt;$50K)",
O4094&lt;90000,"Lower Middle ($50K-$90K)",
O4094&lt;130000,"Middle ($90K-$130K)",
O4094&lt;170000,"Upper Middle ($130K-$170K)",
O4094&gt;=170000,"High Salary (&gt;$170K)"
)</f>
        <v>Middle ($90K-$130K)</v>
      </c>
      <c r="R4094" t="str" cm="1">
        <f t="array" ref="R4094">_xlfn.IFS(
G4094&lt;=2,"New Customers (0-2Y)",
G4094&lt;=5,"Growing Customers (3-5Y)",
G4094&lt;=8,"Established Customers (6-8Y)",
G4094&lt;=10,"Loyal Customers (9-10Y)"
)</f>
        <v>Growing Customers (3-5Y)</v>
      </c>
    </row>
    <row r="4095" spans="1:18" x14ac:dyDescent="0.35">
      <c r="A4095">
        <v>15798470</v>
      </c>
      <c r="B4095" t="s">
        <v>1852</v>
      </c>
      <c r="C4095" t="s">
        <v>26</v>
      </c>
      <c r="D4095" t="s">
        <v>18</v>
      </c>
      <c r="E4095">
        <v>48</v>
      </c>
      <c r="F4095" t="s">
        <v>19</v>
      </c>
      <c r="G4095">
        <v>1</v>
      </c>
      <c r="H4095" s="4">
        <v>75990.97</v>
      </c>
      <c r="I4095" t="s">
        <v>29</v>
      </c>
      <c r="J4095">
        <v>1</v>
      </c>
      <c r="K4095">
        <v>764</v>
      </c>
      <c r="L4095" t="s">
        <v>35</v>
      </c>
      <c r="M4095" t="s">
        <v>21</v>
      </c>
      <c r="N4095" t="s">
        <v>32</v>
      </c>
      <c r="O4095" s="4">
        <v>158323.81</v>
      </c>
      <c r="P4095" t="s">
        <v>23</v>
      </c>
      <c r="Q4095" t="str" cm="1">
        <f t="array" ref="Q4095">_xlfn.IFS(
O4095&lt;50000,"Low Salary (&lt;$50K)",
O4095&lt;90000,"Lower Middle ($50K-$90K)",
O4095&lt;130000,"Middle ($90K-$130K)",
O4095&lt;170000,"Upper Middle ($130K-$170K)",
O4095&gt;=170000,"High Salary (&gt;$170K)"
)</f>
        <v>Upper Middle ($130K-$170K)</v>
      </c>
      <c r="R4095" t="str" cm="1">
        <f t="array" ref="R4095">_xlfn.IFS(
G4095&lt;=2,"New Customers (0-2Y)",
G4095&lt;=5,"Growing Customers (3-5Y)",
G4095&lt;=8,"Established Customers (6-8Y)",
G4095&lt;=10,"Loyal Customers (9-10Y)"
)</f>
        <v>New Customers (0-2Y)</v>
      </c>
    </row>
    <row r="4096" spans="1:18" x14ac:dyDescent="0.35">
      <c r="A4096">
        <v>15760880</v>
      </c>
      <c r="B4096" t="s">
        <v>1853</v>
      </c>
      <c r="C4096" t="s">
        <v>17</v>
      </c>
      <c r="D4096" t="s">
        <v>39</v>
      </c>
      <c r="E4096">
        <v>29</v>
      </c>
      <c r="F4096" t="s">
        <v>43</v>
      </c>
      <c r="G4096">
        <v>10</v>
      </c>
      <c r="H4096" s="4">
        <v>0</v>
      </c>
      <c r="I4096" t="s">
        <v>24</v>
      </c>
      <c r="J4096">
        <v>2</v>
      </c>
      <c r="K4096">
        <v>513</v>
      </c>
      <c r="L4096" t="s">
        <v>31</v>
      </c>
      <c r="M4096" t="s">
        <v>27</v>
      </c>
      <c r="N4096" t="s">
        <v>22</v>
      </c>
      <c r="O4096" s="4">
        <v>25514.77</v>
      </c>
      <c r="P4096" t="s">
        <v>28</v>
      </c>
      <c r="Q4096" t="str" cm="1">
        <f t="array" ref="Q4096">_xlfn.IFS(
O4096&lt;50000,"Low Salary (&lt;$50K)",
O4096&lt;90000,"Lower Middle ($50K-$90K)",
O4096&lt;130000,"Middle ($90K-$130K)",
O4096&lt;170000,"Upper Middle ($130K-$170K)",
O4096&gt;=170000,"High Salary (&gt;$170K)"
)</f>
        <v>Low Salary (&lt;$50K)</v>
      </c>
      <c r="R4096" t="str" cm="1">
        <f t="array" ref="R4096">_xlfn.IFS(
G4096&lt;=2,"New Customers (0-2Y)",
G4096&lt;=5,"Growing Customers (3-5Y)",
G4096&lt;=8,"Established Customers (6-8Y)",
G4096&lt;=10,"Loyal Customers (9-10Y)"
)</f>
        <v>Loyal Customers (9-10Y)</v>
      </c>
    </row>
    <row r="4097" spans="1:18" x14ac:dyDescent="0.35">
      <c r="A4097">
        <v>15616929</v>
      </c>
      <c r="B4097" t="s">
        <v>480</v>
      </c>
      <c r="C4097" t="s">
        <v>26</v>
      </c>
      <c r="D4097" t="s">
        <v>39</v>
      </c>
      <c r="E4097">
        <v>62</v>
      </c>
      <c r="F4097" t="s">
        <v>2967</v>
      </c>
      <c r="G4097">
        <v>5</v>
      </c>
      <c r="H4097" s="4">
        <v>112181.08</v>
      </c>
      <c r="I4097" t="s">
        <v>33</v>
      </c>
      <c r="J4097">
        <v>1</v>
      </c>
      <c r="K4097">
        <v>730</v>
      </c>
      <c r="L4097" t="s">
        <v>35</v>
      </c>
      <c r="M4097" t="s">
        <v>27</v>
      </c>
      <c r="N4097" t="s">
        <v>22</v>
      </c>
      <c r="O4097" s="4">
        <v>61513.87</v>
      </c>
      <c r="P4097" t="s">
        <v>28</v>
      </c>
      <c r="Q4097" t="str" cm="1">
        <f t="array" ref="Q4097">_xlfn.IFS(
O4097&lt;50000,"Low Salary (&lt;$50K)",
O4097&lt;90000,"Lower Middle ($50K-$90K)",
O4097&lt;130000,"Middle ($90K-$130K)",
O4097&lt;170000,"Upper Middle ($130K-$170K)",
O4097&gt;=170000,"High Salary (&gt;$170K)"
)</f>
        <v>Lower Middle ($50K-$90K)</v>
      </c>
      <c r="R4097" t="str" cm="1">
        <f t="array" ref="R4097">_xlfn.IFS(
G4097&lt;=2,"New Customers (0-2Y)",
G4097&lt;=5,"Growing Customers (3-5Y)",
G4097&lt;=8,"Established Customers (6-8Y)",
G4097&lt;=10,"Loyal Customers (9-10Y)"
)</f>
        <v>Growing Customers (3-5Y)</v>
      </c>
    </row>
    <row r="4098" spans="1:18" x14ac:dyDescent="0.35">
      <c r="A4098">
        <v>15758775</v>
      </c>
      <c r="B4098" t="s">
        <v>1655</v>
      </c>
      <c r="C4098" t="s">
        <v>26</v>
      </c>
      <c r="D4098" t="s">
        <v>39</v>
      </c>
      <c r="E4098">
        <v>34</v>
      </c>
      <c r="F4098" t="s">
        <v>19</v>
      </c>
      <c r="G4098">
        <v>10</v>
      </c>
      <c r="H4098" s="4">
        <v>97208.46</v>
      </c>
      <c r="I4098" t="s">
        <v>29</v>
      </c>
      <c r="J4098">
        <v>1</v>
      </c>
      <c r="K4098">
        <v>820</v>
      </c>
      <c r="L4098" t="s">
        <v>37</v>
      </c>
      <c r="M4098" t="s">
        <v>21</v>
      </c>
      <c r="N4098" t="s">
        <v>22</v>
      </c>
      <c r="O4098" s="4">
        <v>59553.34</v>
      </c>
      <c r="P4098" t="s">
        <v>28</v>
      </c>
      <c r="Q4098" t="str" cm="1">
        <f t="array" ref="Q4098">_xlfn.IFS(
O4098&lt;50000,"Low Salary (&lt;$50K)",
O4098&lt;90000,"Lower Middle ($50K-$90K)",
O4098&lt;130000,"Middle ($90K-$130K)",
O4098&lt;170000,"Upper Middle ($130K-$170K)",
O4098&gt;=170000,"High Salary (&gt;$170K)"
)</f>
        <v>Lower Middle ($50K-$90K)</v>
      </c>
      <c r="R4098" t="str" cm="1">
        <f t="array" ref="R4098">_xlfn.IFS(
G4098&lt;=2,"New Customers (0-2Y)",
G4098&lt;=5,"Growing Customers (3-5Y)",
G4098&lt;=8,"Established Customers (6-8Y)",
G4098&lt;=10,"Loyal Customers (9-10Y)"
)</f>
        <v>Loyal Customers (9-10Y)</v>
      </c>
    </row>
    <row r="4099" spans="1:18" x14ac:dyDescent="0.35">
      <c r="A4099">
        <v>15663386</v>
      </c>
      <c r="B4099" t="s">
        <v>957</v>
      </c>
      <c r="C4099" t="s">
        <v>26</v>
      </c>
      <c r="D4099" t="s">
        <v>18</v>
      </c>
      <c r="E4099">
        <v>26</v>
      </c>
      <c r="F4099" t="s">
        <v>43</v>
      </c>
      <c r="G4099">
        <v>7</v>
      </c>
      <c r="H4099" s="4">
        <v>0</v>
      </c>
      <c r="I4099" t="s">
        <v>24</v>
      </c>
      <c r="J4099">
        <v>2</v>
      </c>
      <c r="K4099">
        <v>597</v>
      </c>
      <c r="L4099" t="s">
        <v>31</v>
      </c>
      <c r="M4099" t="s">
        <v>21</v>
      </c>
      <c r="N4099" t="s">
        <v>32</v>
      </c>
      <c r="O4099" s="4">
        <v>110253.2</v>
      </c>
      <c r="P4099" t="s">
        <v>28</v>
      </c>
      <c r="Q4099" t="str" cm="1">
        <f t="array" ref="Q4099">_xlfn.IFS(
O4099&lt;50000,"Low Salary (&lt;$50K)",
O4099&lt;90000,"Lower Middle ($50K-$90K)",
O4099&lt;130000,"Middle ($90K-$130K)",
O4099&lt;170000,"Upper Middle ($130K-$170K)",
O4099&gt;=170000,"High Salary (&gt;$170K)"
)</f>
        <v>Middle ($90K-$130K)</v>
      </c>
      <c r="R4099" t="str" cm="1">
        <f t="array" ref="R4099">_xlfn.IFS(
G4099&lt;=2,"New Customers (0-2Y)",
G4099&lt;=5,"Growing Customers (3-5Y)",
G4099&lt;=8,"Established Customers (6-8Y)",
G4099&lt;=10,"Loyal Customers (9-10Y)"
)</f>
        <v>Established Customers (6-8Y)</v>
      </c>
    </row>
    <row r="4100" spans="1:18" x14ac:dyDescent="0.35">
      <c r="A4100">
        <v>15621267</v>
      </c>
      <c r="B4100" t="s">
        <v>552</v>
      </c>
      <c r="C4100" t="s">
        <v>17</v>
      </c>
      <c r="D4100" t="s">
        <v>39</v>
      </c>
      <c r="E4100">
        <v>32</v>
      </c>
      <c r="F4100" t="s">
        <v>19</v>
      </c>
      <c r="G4100">
        <v>5</v>
      </c>
      <c r="H4100" s="4">
        <v>0</v>
      </c>
      <c r="I4100" t="s">
        <v>24</v>
      </c>
      <c r="J4100">
        <v>1</v>
      </c>
      <c r="K4100">
        <v>637</v>
      </c>
      <c r="L4100" t="s">
        <v>20</v>
      </c>
      <c r="M4100" t="s">
        <v>27</v>
      </c>
      <c r="N4100" t="s">
        <v>32</v>
      </c>
      <c r="O4100" s="4">
        <v>148769.07999999999</v>
      </c>
      <c r="P4100" t="s">
        <v>28</v>
      </c>
      <c r="Q4100" t="str" cm="1">
        <f t="array" ref="Q4100">_xlfn.IFS(
O4100&lt;50000,"Low Salary (&lt;$50K)",
O4100&lt;90000,"Lower Middle ($50K-$90K)",
O4100&lt;130000,"Middle ($90K-$130K)",
O4100&lt;170000,"Upper Middle ($130K-$170K)",
O4100&gt;=170000,"High Salary (&gt;$170K)"
)</f>
        <v>Upper Middle ($130K-$170K)</v>
      </c>
      <c r="R4100" t="str" cm="1">
        <f t="array" ref="R4100">_xlfn.IFS(
G4100&lt;=2,"New Customers (0-2Y)",
G4100&lt;=5,"Growing Customers (3-5Y)",
G4100&lt;=8,"Established Customers (6-8Y)",
G4100&lt;=10,"Loyal Customers (9-10Y)"
)</f>
        <v>Growing Customers (3-5Y)</v>
      </c>
    </row>
    <row r="4101" spans="1:18" x14ac:dyDescent="0.35">
      <c r="A4101">
        <v>15720509</v>
      </c>
      <c r="B4101" t="s">
        <v>408</v>
      </c>
      <c r="C4101" t="s">
        <v>17</v>
      </c>
      <c r="D4101" t="s">
        <v>39</v>
      </c>
      <c r="E4101">
        <v>34</v>
      </c>
      <c r="F4101" t="s">
        <v>19</v>
      </c>
      <c r="G4101">
        <v>9</v>
      </c>
      <c r="H4101" s="4">
        <v>150856.79</v>
      </c>
      <c r="I4101" t="s">
        <v>33</v>
      </c>
      <c r="J4101">
        <v>1</v>
      </c>
      <c r="K4101">
        <v>696</v>
      </c>
      <c r="L4101" t="s">
        <v>35</v>
      </c>
      <c r="M4101" t="s">
        <v>27</v>
      </c>
      <c r="N4101" t="s">
        <v>22</v>
      </c>
      <c r="O4101" s="4">
        <v>8236.7800000000007</v>
      </c>
      <c r="P4101" t="s">
        <v>28</v>
      </c>
      <c r="Q4101" t="str" cm="1">
        <f t="array" ref="Q4101">_xlfn.IFS(
O4101&lt;50000,"Low Salary (&lt;$50K)",
O4101&lt;90000,"Lower Middle ($50K-$90K)",
O4101&lt;130000,"Middle ($90K-$130K)",
O4101&lt;170000,"Upper Middle ($130K-$170K)",
O4101&gt;=170000,"High Salary (&gt;$170K)"
)</f>
        <v>Low Salary (&lt;$50K)</v>
      </c>
      <c r="R4101" t="str" cm="1">
        <f t="array" ref="R4101">_xlfn.IFS(
G4101&lt;=2,"New Customers (0-2Y)",
G4101&lt;=5,"Growing Customers (3-5Y)",
G4101&lt;=8,"Established Customers (6-8Y)",
G4101&lt;=10,"Loyal Customers (9-10Y)"
)</f>
        <v>Loyal Customers (9-10Y)</v>
      </c>
    </row>
    <row r="4102" spans="1:18" x14ac:dyDescent="0.35">
      <c r="A4102">
        <v>15693322</v>
      </c>
      <c r="B4102" t="s">
        <v>1854</v>
      </c>
      <c r="C4102" t="s">
        <v>42</v>
      </c>
      <c r="D4102" t="s">
        <v>18</v>
      </c>
      <c r="E4102">
        <v>37</v>
      </c>
      <c r="F4102" t="s">
        <v>19</v>
      </c>
      <c r="G4102">
        <v>9</v>
      </c>
      <c r="H4102" s="4">
        <v>146748.07</v>
      </c>
      <c r="I4102" t="s">
        <v>33</v>
      </c>
      <c r="J4102">
        <v>1</v>
      </c>
      <c r="K4102">
        <v>635</v>
      </c>
      <c r="L4102" t="s">
        <v>20</v>
      </c>
      <c r="M4102" t="s">
        <v>27</v>
      </c>
      <c r="N4102" t="s">
        <v>22</v>
      </c>
      <c r="O4102" s="4">
        <v>11407.58</v>
      </c>
      <c r="P4102" t="s">
        <v>28</v>
      </c>
      <c r="Q4102" t="str" cm="1">
        <f t="array" ref="Q4102">_xlfn.IFS(
O4102&lt;50000,"Low Salary (&lt;$50K)",
O4102&lt;90000,"Lower Middle ($50K-$90K)",
O4102&lt;130000,"Middle ($90K-$130K)",
O4102&lt;170000,"Upper Middle ($130K-$170K)",
O4102&gt;=170000,"High Salary (&gt;$170K)"
)</f>
        <v>Low Salary (&lt;$50K)</v>
      </c>
      <c r="R4102" t="str" cm="1">
        <f t="array" ref="R4102">_xlfn.IFS(
G4102&lt;=2,"New Customers (0-2Y)",
G4102&lt;=5,"Growing Customers (3-5Y)",
G4102&lt;=8,"Established Customers (6-8Y)",
G4102&lt;=10,"Loyal Customers (9-10Y)"
)</f>
        <v>Loyal Customers (9-10Y)</v>
      </c>
    </row>
    <row r="4103" spans="1:18" x14ac:dyDescent="0.35">
      <c r="A4103">
        <v>15589544</v>
      </c>
      <c r="B4103" t="s">
        <v>281</v>
      </c>
      <c r="C4103" t="s">
        <v>26</v>
      </c>
      <c r="D4103" t="s">
        <v>18</v>
      </c>
      <c r="E4103">
        <v>57</v>
      </c>
      <c r="F4103" t="s">
        <v>19</v>
      </c>
      <c r="G4103">
        <v>4</v>
      </c>
      <c r="H4103" s="4">
        <v>0</v>
      </c>
      <c r="I4103" t="s">
        <v>24</v>
      </c>
      <c r="J4103">
        <v>2</v>
      </c>
      <c r="K4103">
        <v>673</v>
      </c>
      <c r="L4103" t="s">
        <v>35</v>
      </c>
      <c r="M4103" t="s">
        <v>21</v>
      </c>
      <c r="N4103" t="s">
        <v>22</v>
      </c>
      <c r="O4103" s="4">
        <v>49684.09</v>
      </c>
      <c r="P4103" t="s">
        <v>28</v>
      </c>
      <c r="Q4103" t="str" cm="1">
        <f t="array" ref="Q4103">_xlfn.IFS(
O4103&lt;50000,"Low Salary (&lt;$50K)",
O4103&lt;90000,"Lower Middle ($50K-$90K)",
O4103&lt;130000,"Middle ($90K-$130K)",
O4103&lt;170000,"Upper Middle ($130K-$170K)",
O4103&gt;=170000,"High Salary (&gt;$170K)"
)</f>
        <v>Low Salary (&lt;$50K)</v>
      </c>
      <c r="R4103" t="str" cm="1">
        <f t="array" ref="R4103">_xlfn.IFS(
G4103&lt;=2,"New Customers (0-2Y)",
G4103&lt;=5,"Growing Customers (3-5Y)",
G4103&lt;=8,"Established Customers (6-8Y)",
G4103&lt;=10,"Loyal Customers (9-10Y)"
)</f>
        <v>Growing Customers (3-5Y)</v>
      </c>
    </row>
    <row r="4104" spans="1:18" x14ac:dyDescent="0.35">
      <c r="A4104">
        <v>15772030</v>
      </c>
      <c r="B4104" t="s">
        <v>1855</v>
      </c>
      <c r="C4104" t="s">
        <v>26</v>
      </c>
      <c r="D4104" t="s">
        <v>39</v>
      </c>
      <c r="E4104">
        <v>33</v>
      </c>
      <c r="F4104" t="s">
        <v>19</v>
      </c>
      <c r="G4104">
        <v>3</v>
      </c>
      <c r="H4104" s="4">
        <v>0</v>
      </c>
      <c r="I4104" t="s">
        <v>24</v>
      </c>
      <c r="J4104">
        <v>2</v>
      </c>
      <c r="K4104">
        <v>662</v>
      </c>
      <c r="L4104" t="s">
        <v>35</v>
      </c>
      <c r="M4104" t="s">
        <v>27</v>
      </c>
      <c r="N4104" t="s">
        <v>22</v>
      </c>
      <c r="O4104" s="4">
        <v>68064.83</v>
      </c>
      <c r="P4104" t="s">
        <v>28</v>
      </c>
      <c r="Q4104" t="str" cm="1">
        <f t="array" ref="Q4104">_xlfn.IFS(
O4104&lt;50000,"Low Salary (&lt;$50K)",
O4104&lt;90000,"Lower Middle ($50K-$90K)",
O4104&lt;130000,"Middle ($90K-$130K)",
O4104&lt;170000,"Upper Middle ($130K-$170K)",
O4104&gt;=170000,"High Salary (&gt;$170K)"
)</f>
        <v>Lower Middle ($50K-$90K)</v>
      </c>
      <c r="R4104" t="str" cm="1">
        <f t="array" ref="R4104">_xlfn.IFS(
G4104&lt;=2,"New Customers (0-2Y)",
G4104&lt;=5,"Growing Customers (3-5Y)",
G4104&lt;=8,"Established Customers (6-8Y)",
G4104&lt;=10,"Loyal Customers (9-10Y)"
)</f>
        <v>Growing Customers (3-5Y)</v>
      </c>
    </row>
    <row r="4105" spans="1:18" x14ac:dyDescent="0.35">
      <c r="A4105">
        <v>15693337</v>
      </c>
      <c r="B4105" t="s">
        <v>819</v>
      </c>
      <c r="C4105" t="s">
        <v>26</v>
      </c>
      <c r="D4105" t="s">
        <v>39</v>
      </c>
      <c r="E4105">
        <v>41</v>
      </c>
      <c r="F4105" t="s">
        <v>19</v>
      </c>
      <c r="G4105">
        <v>0</v>
      </c>
      <c r="H4105" s="4">
        <v>148863.17000000001</v>
      </c>
      <c r="I4105" t="s">
        <v>33</v>
      </c>
      <c r="J4105">
        <v>1</v>
      </c>
      <c r="K4105">
        <v>683</v>
      </c>
      <c r="L4105" t="s">
        <v>35</v>
      </c>
      <c r="M4105" t="s">
        <v>21</v>
      </c>
      <c r="N4105" t="s">
        <v>22</v>
      </c>
      <c r="O4105" s="4">
        <v>163911.32</v>
      </c>
      <c r="P4105" t="s">
        <v>28</v>
      </c>
      <c r="Q4105" t="str" cm="1">
        <f t="array" ref="Q4105">_xlfn.IFS(
O4105&lt;50000,"Low Salary (&lt;$50K)",
O4105&lt;90000,"Lower Middle ($50K-$90K)",
O4105&lt;130000,"Middle ($90K-$130K)",
O4105&lt;170000,"Upper Middle ($130K-$170K)",
O4105&gt;=170000,"High Salary (&gt;$170K)"
)</f>
        <v>Upper Middle ($130K-$170K)</v>
      </c>
      <c r="R4105" t="str" cm="1">
        <f t="array" ref="R4105">_xlfn.IFS(
G4105&lt;=2,"New Customers (0-2Y)",
G4105&lt;=5,"Growing Customers (3-5Y)",
G4105&lt;=8,"Established Customers (6-8Y)",
G4105&lt;=10,"Loyal Customers (9-10Y)"
)</f>
        <v>New Customers (0-2Y)</v>
      </c>
    </row>
    <row r="4106" spans="1:18" x14ac:dyDescent="0.35">
      <c r="A4106">
        <v>15676571</v>
      </c>
      <c r="B4106" t="s">
        <v>1856</v>
      </c>
      <c r="C4106" t="s">
        <v>17</v>
      </c>
      <c r="D4106" t="s">
        <v>39</v>
      </c>
      <c r="E4106">
        <v>55</v>
      </c>
      <c r="F4106" t="s">
        <v>19</v>
      </c>
      <c r="G4106">
        <v>6</v>
      </c>
      <c r="H4106" s="4">
        <v>0</v>
      </c>
      <c r="I4106" t="s">
        <v>24</v>
      </c>
      <c r="J4106">
        <v>1</v>
      </c>
      <c r="K4106">
        <v>850</v>
      </c>
      <c r="L4106" t="s">
        <v>37</v>
      </c>
      <c r="M4106" t="s">
        <v>21</v>
      </c>
      <c r="N4106" t="s">
        <v>32</v>
      </c>
      <c r="O4106" s="4">
        <v>944.41</v>
      </c>
      <c r="P4106" t="s">
        <v>23</v>
      </c>
      <c r="Q4106" t="str" cm="1">
        <f t="array" ref="Q4106">_xlfn.IFS(
O4106&lt;50000,"Low Salary (&lt;$50K)",
O4106&lt;90000,"Lower Middle ($50K-$90K)",
O4106&lt;130000,"Middle ($90K-$130K)",
O4106&lt;170000,"Upper Middle ($130K-$170K)",
O4106&gt;=170000,"High Salary (&gt;$170K)"
)</f>
        <v>Low Salary (&lt;$50K)</v>
      </c>
      <c r="R4106" t="str" cm="1">
        <f t="array" ref="R4106">_xlfn.IFS(
G4106&lt;=2,"New Customers (0-2Y)",
G4106&lt;=5,"Growing Customers (3-5Y)",
G4106&lt;=8,"Established Customers (6-8Y)",
G4106&lt;=10,"Loyal Customers (9-10Y)"
)</f>
        <v>Established Customers (6-8Y)</v>
      </c>
    </row>
    <row r="4107" spans="1:18" x14ac:dyDescent="0.35">
      <c r="A4107">
        <v>15701392</v>
      </c>
      <c r="B4107" t="s">
        <v>65</v>
      </c>
      <c r="C4107" t="s">
        <v>26</v>
      </c>
      <c r="D4107" t="s">
        <v>39</v>
      </c>
      <c r="E4107">
        <v>28</v>
      </c>
      <c r="F4107" t="s">
        <v>43</v>
      </c>
      <c r="G4107">
        <v>6</v>
      </c>
      <c r="H4107" s="4">
        <v>0</v>
      </c>
      <c r="I4107" t="s">
        <v>24</v>
      </c>
      <c r="J4107">
        <v>2</v>
      </c>
      <c r="K4107">
        <v>815</v>
      </c>
      <c r="L4107" t="s">
        <v>37</v>
      </c>
      <c r="M4107" t="s">
        <v>27</v>
      </c>
      <c r="N4107" t="s">
        <v>22</v>
      </c>
      <c r="O4107" s="4">
        <v>185547.71</v>
      </c>
      <c r="P4107" t="s">
        <v>28</v>
      </c>
      <c r="Q4107" t="str" cm="1">
        <f t="array" ref="Q4107">_xlfn.IFS(
O4107&lt;50000,"Low Salary (&lt;$50K)",
O4107&lt;90000,"Lower Middle ($50K-$90K)",
O4107&lt;130000,"Middle ($90K-$130K)",
O4107&lt;170000,"Upper Middle ($130K-$170K)",
O4107&gt;=170000,"High Salary (&gt;$170K)"
)</f>
        <v>High Salary (&gt;$170K)</v>
      </c>
      <c r="R4107" t="str" cm="1">
        <f t="array" ref="R4107">_xlfn.IFS(
G4107&lt;=2,"New Customers (0-2Y)",
G4107&lt;=5,"Growing Customers (3-5Y)",
G4107&lt;=8,"Established Customers (6-8Y)",
G4107&lt;=10,"Loyal Customers (9-10Y)"
)</f>
        <v>Established Customers (6-8Y)</v>
      </c>
    </row>
    <row r="4108" spans="1:18" x14ac:dyDescent="0.35">
      <c r="A4108">
        <v>15741092</v>
      </c>
      <c r="B4108" t="s">
        <v>805</v>
      </c>
      <c r="C4108" t="s">
        <v>26</v>
      </c>
      <c r="D4108" t="s">
        <v>39</v>
      </c>
      <c r="E4108">
        <v>34</v>
      </c>
      <c r="F4108" t="s">
        <v>19</v>
      </c>
      <c r="G4108">
        <v>10</v>
      </c>
      <c r="H4108" s="4">
        <v>153360.01999999999</v>
      </c>
      <c r="I4108" t="s">
        <v>33</v>
      </c>
      <c r="J4108">
        <v>1</v>
      </c>
      <c r="K4108">
        <v>671</v>
      </c>
      <c r="L4108" t="s">
        <v>35</v>
      </c>
      <c r="M4108" t="s">
        <v>21</v>
      </c>
      <c r="N4108" t="s">
        <v>32</v>
      </c>
      <c r="O4108" s="4">
        <v>140509.85999999999</v>
      </c>
      <c r="P4108" t="s">
        <v>28</v>
      </c>
      <c r="Q4108" t="str" cm="1">
        <f t="array" ref="Q4108">_xlfn.IFS(
O4108&lt;50000,"Low Salary (&lt;$50K)",
O4108&lt;90000,"Lower Middle ($50K-$90K)",
O4108&lt;130000,"Middle ($90K-$130K)",
O4108&lt;170000,"Upper Middle ($130K-$170K)",
O4108&gt;=170000,"High Salary (&gt;$170K)"
)</f>
        <v>Upper Middle ($130K-$170K)</v>
      </c>
      <c r="R4108" t="str" cm="1">
        <f t="array" ref="R4108">_xlfn.IFS(
G4108&lt;=2,"New Customers (0-2Y)",
G4108&lt;=5,"Growing Customers (3-5Y)",
G4108&lt;=8,"Established Customers (6-8Y)",
G4108&lt;=10,"Loyal Customers (9-10Y)"
)</f>
        <v>Loyal Customers (9-10Y)</v>
      </c>
    </row>
    <row r="4109" spans="1:18" x14ac:dyDescent="0.35">
      <c r="A4109">
        <v>15643865</v>
      </c>
      <c r="B4109" t="s">
        <v>1240</v>
      </c>
      <c r="C4109" t="s">
        <v>17</v>
      </c>
      <c r="D4109" t="s">
        <v>18</v>
      </c>
      <c r="E4109">
        <v>40</v>
      </c>
      <c r="F4109" t="s">
        <v>19</v>
      </c>
      <c r="G4109">
        <v>3</v>
      </c>
      <c r="H4109" s="4">
        <v>92055.360000000001</v>
      </c>
      <c r="I4109" t="s">
        <v>29</v>
      </c>
      <c r="J4109">
        <v>1</v>
      </c>
      <c r="K4109">
        <v>601</v>
      </c>
      <c r="L4109" t="s">
        <v>20</v>
      </c>
      <c r="M4109" t="s">
        <v>27</v>
      </c>
      <c r="N4109" t="s">
        <v>22</v>
      </c>
      <c r="O4109" s="4">
        <v>164652.01999999999</v>
      </c>
      <c r="P4109" t="s">
        <v>23</v>
      </c>
      <c r="Q4109" t="str" cm="1">
        <f t="array" ref="Q4109">_xlfn.IFS(
O4109&lt;50000,"Low Salary (&lt;$50K)",
O4109&lt;90000,"Lower Middle ($50K-$90K)",
O4109&lt;130000,"Middle ($90K-$130K)",
O4109&lt;170000,"Upper Middle ($130K-$170K)",
O4109&gt;=170000,"High Salary (&gt;$170K)"
)</f>
        <v>Upper Middle ($130K-$170K)</v>
      </c>
      <c r="R4109" t="str" cm="1">
        <f t="array" ref="R4109">_xlfn.IFS(
G4109&lt;=2,"New Customers (0-2Y)",
G4109&lt;=5,"Growing Customers (3-5Y)",
G4109&lt;=8,"Established Customers (6-8Y)",
G4109&lt;=10,"Loyal Customers (9-10Y)"
)</f>
        <v>Growing Customers (3-5Y)</v>
      </c>
    </row>
    <row r="4110" spans="1:18" x14ac:dyDescent="0.35">
      <c r="A4110">
        <v>15769389</v>
      </c>
      <c r="B4110" t="s">
        <v>690</v>
      </c>
      <c r="C4110" t="s">
        <v>42</v>
      </c>
      <c r="D4110" t="s">
        <v>18</v>
      </c>
      <c r="E4110">
        <v>39</v>
      </c>
      <c r="F4110" t="s">
        <v>19</v>
      </c>
      <c r="G4110">
        <v>9</v>
      </c>
      <c r="H4110" s="4">
        <v>124723.92</v>
      </c>
      <c r="I4110" t="s">
        <v>33</v>
      </c>
      <c r="J4110">
        <v>1</v>
      </c>
      <c r="K4110">
        <v>709</v>
      </c>
      <c r="L4110" t="s">
        <v>35</v>
      </c>
      <c r="M4110" t="s">
        <v>21</v>
      </c>
      <c r="N4110" t="s">
        <v>32</v>
      </c>
      <c r="O4110" s="4">
        <v>73641.86</v>
      </c>
      <c r="P4110" t="s">
        <v>28</v>
      </c>
      <c r="Q4110" t="str" cm="1">
        <f t="array" ref="Q4110">_xlfn.IFS(
O4110&lt;50000,"Low Salary (&lt;$50K)",
O4110&lt;90000,"Lower Middle ($50K-$90K)",
O4110&lt;130000,"Middle ($90K-$130K)",
O4110&lt;170000,"Upper Middle ($130K-$170K)",
O4110&gt;=170000,"High Salary (&gt;$170K)"
)</f>
        <v>Lower Middle ($50K-$90K)</v>
      </c>
      <c r="R4110" t="str" cm="1">
        <f t="array" ref="R4110">_xlfn.IFS(
G4110&lt;=2,"New Customers (0-2Y)",
G4110&lt;=5,"Growing Customers (3-5Y)",
G4110&lt;=8,"Established Customers (6-8Y)",
G4110&lt;=10,"Loyal Customers (9-10Y)"
)</f>
        <v>Loyal Customers (9-10Y)</v>
      </c>
    </row>
    <row r="4111" spans="1:18" x14ac:dyDescent="0.35">
      <c r="A4111">
        <v>15807768</v>
      </c>
      <c r="B4111" t="s">
        <v>1857</v>
      </c>
      <c r="C4111" t="s">
        <v>42</v>
      </c>
      <c r="D4111" t="s">
        <v>39</v>
      </c>
      <c r="E4111">
        <v>28</v>
      </c>
      <c r="F4111" t="s">
        <v>43</v>
      </c>
      <c r="G4111">
        <v>1</v>
      </c>
      <c r="H4111" s="4">
        <v>103033.83</v>
      </c>
      <c r="I4111" t="s">
        <v>33</v>
      </c>
      <c r="J4111">
        <v>1</v>
      </c>
      <c r="K4111">
        <v>702</v>
      </c>
      <c r="L4111" t="s">
        <v>35</v>
      </c>
      <c r="M4111" t="s">
        <v>21</v>
      </c>
      <c r="N4111" t="s">
        <v>22</v>
      </c>
      <c r="O4111" s="4">
        <v>40321.870000000003</v>
      </c>
      <c r="P4111" t="s">
        <v>28</v>
      </c>
      <c r="Q4111" t="str" cm="1">
        <f t="array" ref="Q4111">_xlfn.IFS(
O4111&lt;50000,"Low Salary (&lt;$50K)",
O4111&lt;90000,"Lower Middle ($50K-$90K)",
O4111&lt;130000,"Middle ($90K-$130K)",
O4111&lt;170000,"Upper Middle ($130K-$170K)",
O4111&gt;=170000,"High Salary (&gt;$170K)"
)</f>
        <v>Low Salary (&lt;$50K)</v>
      </c>
      <c r="R4111" t="str" cm="1">
        <f t="array" ref="R4111">_xlfn.IFS(
G4111&lt;=2,"New Customers (0-2Y)",
G4111&lt;=5,"Growing Customers (3-5Y)",
G4111&lt;=8,"Established Customers (6-8Y)",
G4111&lt;=10,"Loyal Customers (9-10Y)"
)</f>
        <v>New Customers (0-2Y)</v>
      </c>
    </row>
    <row r="4112" spans="1:18" x14ac:dyDescent="0.35">
      <c r="A4112">
        <v>15801630</v>
      </c>
      <c r="B4112" t="s">
        <v>61</v>
      </c>
      <c r="C4112" t="s">
        <v>17</v>
      </c>
      <c r="D4112" t="s">
        <v>39</v>
      </c>
      <c r="E4112">
        <v>40</v>
      </c>
      <c r="F4112" t="s">
        <v>19</v>
      </c>
      <c r="G4112">
        <v>6</v>
      </c>
      <c r="H4112" s="4">
        <v>0</v>
      </c>
      <c r="I4112" t="s">
        <v>24</v>
      </c>
      <c r="J4112">
        <v>2</v>
      </c>
      <c r="K4112">
        <v>558</v>
      </c>
      <c r="L4112" t="s">
        <v>31</v>
      </c>
      <c r="M4112" t="s">
        <v>21</v>
      </c>
      <c r="N4112" t="s">
        <v>32</v>
      </c>
      <c r="O4112" s="4">
        <v>173844.89</v>
      </c>
      <c r="P4112" t="s">
        <v>28</v>
      </c>
      <c r="Q4112" t="str" cm="1">
        <f t="array" ref="Q4112">_xlfn.IFS(
O4112&lt;50000,"Low Salary (&lt;$50K)",
O4112&lt;90000,"Lower Middle ($50K-$90K)",
O4112&lt;130000,"Middle ($90K-$130K)",
O4112&lt;170000,"Upper Middle ($130K-$170K)",
O4112&gt;=170000,"High Salary (&gt;$170K)"
)</f>
        <v>High Salary (&gt;$170K)</v>
      </c>
      <c r="R4112" t="str" cm="1">
        <f t="array" ref="R4112">_xlfn.IFS(
G4112&lt;=2,"New Customers (0-2Y)",
G4112&lt;=5,"Growing Customers (3-5Y)",
G4112&lt;=8,"Established Customers (6-8Y)",
G4112&lt;=10,"Loyal Customers (9-10Y)"
)</f>
        <v>Established Customers (6-8Y)</v>
      </c>
    </row>
    <row r="4113" spans="1:18" x14ac:dyDescent="0.35">
      <c r="A4113">
        <v>15705034</v>
      </c>
      <c r="B4113" t="s">
        <v>906</v>
      </c>
      <c r="C4113" t="s">
        <v>26</v>
      </c>
      <c r="D4113" t="s">
        <v>39</v>
      </c>
      <c r="E4113">
        <v>40</v>
      </c>
      <c r="F4113" t="s">
        <v>19</v>
      </c>
      <c r="G4113">
        <v>1</v>
      </c>
      <c r="H4113" s="4">
        <v>0</v>
      </c>
      <c r="I4113" t="s">
        <v>24</v>
      </c>
      <c r="J4113">
        <v>2</v>
      </c>
      <c r="K4113">
        <v>691</v>
      </c>
      <c r="L4113" t="s">
        <v>35</v>
      </c>
      <c r="M4113" t="s">
        <v>21</v>
      </c>
      <c r="N4113" t="s">
        <v>22</v>
      </c>
      <c r="O4113" s="4">
        <v>145613.17000000001</v>
      </c>
      <c r="P4113" t="s">
        <v>28</v>
      </c>
      <c r="Q4113" t="str" cm="1">
        <f t="array" ref="Q4113">_xlfn.IFS(
O4113&lt;50000,"Low Salary (&lt;$50K)",
O4113&lt;90000,"Lower Middle ($50K-$90K)",
O4113&lt;130000,"Middle ($90K-$130K)",
O4113&lt;170000,"Upper Middle ($130K-$170K)",
O4113&gt;=170000,"High Salary (&gt;$170K)"
)</f>
        <v>Upper Middle ($130K-$170K)</v>
      </c>
      <c r="R4113" t="str" cm="1">
        <f t="array" ref="R4113">_xlfn.IFS(
G4113&lt;=2,"New Customers (0-2Y)",
G4113&lt;=5,"Growing Customers (3-5Y)",
G4113&lt;=8,"Established Customers (6-8Y)",
G4113&lt;=10,"Loyal Customers (9-10Y)"
)</f>
        <v>New Customers (0-2Y)</v>
      </c>
    </row>
    <row r="4114" spans="1:18" x14ac:dyDescent="0.35">
      <c r="A4114">
        <v>15763107</v>
      </c>
      <c r="B4114" t="s">
        <v>483</v>
      </c>
      <c r="C4114" t="s">
        <v>17</v>
      </c>
      <c r="D4114" t="s">
        <v>18</v>
      </c>
      <c r="E4114">
        <v>30</v>
      </c>
      <c r="F4114" t="s">
        <v>19</v>
      </c>
      <c r="G4114">
        <v>9</v>
      </c>
      <c r="H4114" s="4">
        <v>0</v>
      </c>
      <c r="I4114" t="s">
        <v>24</v>
      </c>
      <c r="J4114">
        <v>1</v>
      </c>
      <c r="K4114">
        <v>700</v>
      </c>
      <c r="L4114" t="s">
        <v>35</v>
      </c>
      <c r="M4114" t="s">
        <v>21</v>
      </c>
      <c r="N4114" t="s">
        <v>22</v>
      </c>
      <c r="O4114" s="4">
        <v>174971.64</v>
      </c>
      <c r="P4114" t="s">
        <v>28</v>
      </c>
      <c r="Q4114" t="str" cm="1">
        <f t="array" ref="Q4114">_xlfn.IFS(
O4114&lt;50000,"Low Salary (&lt;$50K)",
O4114&lt;90000,"Lower Middle ($50K-$90K)",
O4114&lt;130000,"Middle ($90K-$130K)",
O4114&lt;170000,"Upper Middle ($130K-$170K)",
O4114&gt;=170000,"High Salary (&gt;$170K)"
)</f>
        <v>High Salary (&gt;$170K)</v>
      </c>
      <c r="R4114" t="str" cm="1">
        <f t="array" ref="R4114">_xlfn.IFS(
G4114&lt;=2,"New Customers (0-2Y)",
G4114&lt;=5,"Growing Customers (3-5Y)",
G4114&lt;=8,"Established Customers (6-8Y)",
G4114&lt;=10,"Loyal Customers (9-10Y)"
)</f>
        <v>Loyal Customers (9-10Y)</v>
      </c>
    </row>
    <row r="4115" spans="1:18" x14ac:dyDescent="0.35">
      <c r="A4115">
        <v>15667085</v>
      </c>
      <c r="B4115" t="s">
        <v>1392</v>
      </c>
      <c r="C4115" t="s">
        <v>17</v>
      </c>
      <c r="D4115" t="s">
        <v>39</v>
      </c>
      <c r="E4115">
        <v>33</v>
      </c>
      <c r="F4115" t="s">
        <v>19</v>
      </c>
      <c r="G4115">
        <v>4</v>
      </c>
      <c r="H4115" s="4">
        <v>0</v>
      </c>
      <c r="I4115" t="s">
        <v>24</v>
      </c>
      <c r="J4115">
        <v>2</v>
      </c>
      <c r="K4115">
        <v>667</v>
      </c>
      <c r="L4115" t="s">
        <v>35</v>
      </c>
      <c r="M4115" t="s">
        <v>21</v>
      </c>
      <c r="N4115" t="s">
        <v>22</v>
      </c>
      <c r="O4115" s="4">
        <v>131834.75</v>
      </c>
      <c r="P4115" t="s">
        <v>28</v>
      </c>
      <c r="Q4115" t="str" cm="1">
        <f t="array" ref="Q4115">_xlfn.IFS(
O4115&lt;50000,"Low Salary (&lt;$50K)",
O4115&lt;90000,"Lower Middle ($50K-$90K)",
O4115&lt;130000,"Middle ($90K-$130K)",
O4115&lt;170000,"Upper Middle ($130K-$170K)",
O4115&gt;=170000,"High Salary (&gt;$170K)"
)</f>
        <v>Upper Middle ($130K-$170K)</v>
      </c>
      <c r="R4115" t="str" cm="1">
        <f t="array" ref="R4115">_xlfn.IFS(
G4115&lt;=2,"New Customers (0-2Y)",
G4115&lt;=5,"Growing Customers (3-5Y)",
G4115&lt;=8,"Established Customers (6-8Y)",
G4115&lt;=10,"Loyal Customers (9-10Y)"
)</f>
        <v>Growing Customers (3-5Y)</v>
      </c>
    </row>
    <row r="4116" spans="1:18" x14ac:dyDescent="0.35">
      <c r="A4116">
        <v>15647008</v>
      </c>
      <c r="B4116" t="s">
        <v>1690</v>
      </c>
      <c r="C4116" t="s">
        <v>42</v>
      </c>
      <c r="D4116" t="s">
        <v>39</v>
      </c>
      <c r="E4116">
        <v>54</v>
      </c>
      <c r="F4116" t="s">
        <v>19</v>
      </c>
      <c r="G4116">
        <v>3</v>
      </c>
      <c r="H4116" s="4">
        <v>116726.22</v>
      </c>
      <c r="I4116" t="s">
        <v>33</v>
      </c>
      <c r="J4116">
        <v>1</v>
      </c>
      <c r="K4116">
        <v>624</v>
      </c>
      <c r="L4116" t="s">
        <v>20</v>
      </c>
      <c r="M4116" t="s">
        <v>21</v>
      </c>
      <c r="N4116" t="s">
        <v>32</v>
      </c>
      <c r="O4116" s="4">
        <v>110498.1</v>
      </c>
      <c r="P4116" t="s">
        <v>23</v>
      </c>
      <c r="Q4116" t="str" cm="1">
        <f t="array" ref="Q4116">_xlfn.IFS(
O4116&lt;50000,"Low Salary (&lt;$50K)",
O4116&lt;90000,"Lower Middle ($50K-$90K)",
O4116&lt;130000,"Middle ($90K-$130K)",
O4116&lt;170000,"Upper Middle ($130K-$170K)",
O4116&gt;=170000,"High Salary (&gt;$170K)"
)</f>
        <v>Middle ($90K-$130K)</v>
      </c>
      <c r="R4116" t="str" cm="1">
        <f t="array" ref="R4116">_xlfn.IFS(
G4116&lt;=2,"New Customers (0-2Y)",
G4116&lt;=5,"Growing Customers (3-5Y)",
G4116&lt;=8,"Established Customers (6-8Y)",
G4116&lt;=10,"Loyal Customers (9-10Y)"
)</f>
        <v>Growing Customers (3-5Y)</v>
      </c>
    </row>
    <row r="4117" spans="1:18" x14ac:dyDescent="0.35">
      <c r="A4117">
        <v>15584505</v>
      </c>
      <c r="B4117" t="s">
        <v>25</v>
      </c>
      <c r="C4117" t="s">
        <v>17</v>
      </c>
      <c r="D4117" t="s">
        <v>18</v>
      </c>
      <c r="E4117">
        <v>23</v>
      </c>
      <c r="F4117" t="s">
        <v>43</v>
      </c>
      <c r="G4117">
        <v>5</v>
      </c>
      <c r="H4117" s="4">
        <v>113923.81</v>
      </c>
      <c r="I4117" t="s">
        <v>33</v>
      </c>
      <c r="J4117">
        <v>2</v>
      </c>
      <c r="K4117">
        <v>580</v>
      </c>
      <c r="L4117" t="s">
        <v>31</v>
      </c>
      <c r="M4117" t="s">
        <v>27</v>
      </c>
      <c r="N4117" t="s">
        <v>32</v>
      </c>
      <c r="O4117" s="4">
        <v>196241.43</v>
      </c>
      <c r="P4117" t="s">
        <v>28</v>
      </c>
      <c r="Q4117" t="str" cm="1">
        <f t="array" ref="Q4117">_xlfn.IFS(
O4117&lt;50000,"Low Salary (&lt;$50K)",
O4117&lt;90000,"Lower Middle ($50K-$90K)",
O4117&lt;130000,"Middle ($90K-$130K)",
O4117&lt;170000,"Upper Middle ($130K-$170K)",
O4117&gt;=170000,"High Salary (&gt;$170K)"
)</f>
        <v>High Salary (&gt;$170K)</v>
      </c>
      <c r="R4117" t="str" cm="1">
        <f t="array" ref="R4117">_xlfn.IFS(
G4117&lt;=2,"New Customers (0-2Y)",
G4117&lt;=5,"Growing Customers (3-5Y)",
G4117&lt;=8,"Established Customers (6-8Y)",
G4117&lt;=10,"Loyal Customers (9-10Y)"
)</f>
        <v>Growing Customers (3-5Y)</v>
      </c>
    </row>
    <row r="4118" spans="1:18" x14ac:dyDescent="0.35">
      <c r="A4118">
        <v>15748068</v>
      </c>
      <c r="B4118" t="s">
        <v>285</v>
      </c>
      <c r="C4118" t="s">
        <v>26</v>
      </c>
      <c r="D4118" t="s">
        <v>18</v>
      </c>
      <c r="E4118">
        <v>31</v>
      </c>
      <c r="F4118" t="s">
        <v>19</v>
      </c>
      <c r="G4118">
        <v>3</v>
      </c>
      <c r="H4118" s="4">
        <v>0</v>
      </c>
      <c r="I4118" t="s">
        <v>24</v>
      </c>
      <c r="J4118">
        <v>2</v>
      </c>
      <c r="K4118">
        <v>571</v>
      </c>
      <c r="L4118" t="s">
        <v>31</v>
      </c>
      <c r="M4118" t="s">
        <v>21</v>
      </c>
      <c r="N4118" t="s">
        <v>22</v>
      </c>
      <c r="O4118" s="4">
        <v>194667.92</v>
      </c>
      <c r="P4118" t="s">
        <v>28</v>
      </c>
      <c r="Q4118" t="str" cm="1">
        <f t="array" ref="Q4118">_xlfn.IFS(
O4118&lt;50000,"Low Salary (&lt;$50K)",
O4118&lt;90000,"Lower Middle ($50K-$90K)",
O4118&lt;130000,"Middle ($90K-$130K)",
O4118&lt;170000,"Upper Middle ($130K-$170K)",
O4118&gt;=170000,"High Salary (&gt;$170K)"
)</f>
        <v>High Salary (&gt;$170K)</v>
      </c>
      <c r="R4118" t="str" cm="1">
        <f t="array" ref="R4118">_xlfn.IFS(
G4118&lt;=2,"New Customers (0-2Y)",
G4118&lt;=5,"Growing Customers (3-5Y)",
G4118&lt;=8,"Established Customers (6-8Y)",
G4118&lt;=10,"Loyal Customers (9-10Y)"
)</f>
        <v>Growing Customers (3-5Y)</v>
      </c>
    </row>
    <row r="4119" spans="1:18" x14ac:dyDescent="0.35">
      <c r="A4119">
        <v>15663964</v>
      </c>
      <c r="B4119" t="s">
        <v>547</v>
      </c>
      <c r="C4119" t="s">
        <v>17</v>
      </c>
      <c r="D4119" t="s">
        <v>39</v>
      </c>
      <c r="E4119">
        <v>37</v>
      </c>
      <c r="F4119" t="s">
        <v>19</v>
      </c>
      <c r="G4119">
        <v>5</v>
      </c>
      <c r="H4119" s="4">
        <v>0</v>
      </c>
      <c r="I4119" t="s">
        <v>24</v>
      </c>
      <c r="J4119">
        <v>2</v>
      </c>
      <c r="K4119">
        <v>561</v>
      </c>
      <c r="L4119" t="s">
        <v>31</v>
      </c>
      <c r="M4119" t="s">
        <v>21</v>
      </c>
      <c r="N4119" t="s">
        <v>32</v>
      </c>
      <c r="O4119" s="4">
        <v>83093.25</v>
      </c>
      <c r="P4119" t="s">
        <v>28</v>
      </c>
      <c r="Q4119" t="str" cm="1">
        <f t="array" ref="Q4119">_xlfn.IFS(
O4119&lt;50000,"Low Salary (&lt;$50K)",
O4119&lt;90000,"Lower Middle ($50K-$90K)",
O4119&lt;130000,"Middle ($90K-$130K)",
O4119&lt;170000,"Upper Middle ($130K-$170K)",
O4119&gt;=170000,"High Salary (&gt;$170K)"
)</f>
        <v>Lower Middle ($50K-$90K)</v>
      </c>
      <c r="R4119" t="str" cm="1">
        <f t="array" ref="R4119">_xlfn.IFS(
G4119&lt;=2,"New Customers (0-2Y)",
G4119&lt;=5,"Growing Customers (3-5Y)",
G4119&lt;=8,"Established Customers (6-8Y)",
G4119&lt;=10,"Loyal Customers (9-10Y)"
)</f>
        <v>Growing Customers (3-5Y)</v>
      </c>
    </row>
    <row r="4120" spans="1:18" x14ac:dyDescent="0.35">
      <c r="A4120">
        <v>15782311</v>
      </c>
      <c r="B4120" t="s">
        <v>548</v>
      </c>
      <c r="C4120" t="s">
        <v>17</v>
      </c>
      <c r="D4120" t="s">
        <v>39</v>
      </c>
      <c r="E4120">
        <v>28</v>
      </c>
      <c r="F4120" t="s">
        <v>43</v>
      </c>
      <c r="G4120">
        <v>9</v>
      </c>
      <c r="H4120" s="4">
        <v>0</v>
      </c>
      <c r="I4120" t="s">
        <v>24</v>
      </c>
      <c r="J4120">
        <v>2</v>
      </c>
      <c r="K4120">
        <v>529</v>
      </c>
      <c r="L4120" t="s">
        <v>31</v>
      </c>
      <c r="M4120" t="s">
        <v>21</v>
      </c>
      <c r="N4120" t="s">
        <v>22</v>
      </c>
      <c r="O4120" s="4">
        <v>52545.24</v>
      </c>
      <c r="P4120" t="s">
        <v>28</v>
      </c>
      <c r="Q4120" t="str" cm="1">
        <f t="array" ref="Q4120">_xlfn.IFS(
O4120&lt;50000,"Low Salary (&lt;$50K)",
O4120&lt;90000,"Lower Middle ($50K-$90K)",
O4120&lt;130000,"Middle ($90K-$130K)",
O4120&lt;170000,"Upper Middle ($130K-$170K)",
O4120&gt;=170000,"High Salary (&gt;$170K)"
)</f>
        <v>Lower Middle ($50K-$90K)</v>
      </c>
      <c r="R4120" t="str" cm="1">
        <f t="array" ref="R4120">_xlfn.IFS(
G4120&lt;=2,"New Customers (0-2Y)",
G4120&lt;=5,"Growing Customers (3-5Y)",
G4120&lt;=8,"Established Customers (6-8Y)",
G4120&lt;=10,"Loyal Customers (9-10Y)"
)</f>
        <v>Loyal Customers (9-10Y)</v>
      </c>
    </row>
    <row r="4121" spans="1:18" x14ac:dyDescent="0.35">
      <c r="A4121">
        <v>15588197</v>
      </c>
      <c r="B4121" t="s">
        <v>93</v>
      </c>
      <c r="C4121" t="s">
        <v>17</v>
      </c>
      <c r="D4121" t="s">
        <v>39</v>
      </c>
      <c r="E4121">
        <v>36</v>
      </c>
      <c r="F4121" t="s">
        <v>19</v>
      </c>
      <c r="G4121">
        <v>7</v>
      </c>
      <c r="H4121" s="4">
        <v>0</v>
      </c>
      <c r="I4121" t="s">
        <v>24</v>
      </c>
      <c r="J4121">
        <v>2</v>
      </c>
      <c r="K4121">
        <v>670</v>
      </c>
      <c r="L4121" t="s">
        <v>35</v>
      </c>
      <c r="M4121" t="s">
        <v>27</v>
      </c>
      <c r="N4121" t="s">
        <v>32</v>
      </c>
      <c r="O4121" s="4">
        <v>59571.5</v>
      </c>
      <c r="P4121" t="s">
        <v>28</v>
      </c>
      <c r="Q4121" t="str" cm="1">
        <f t="array" ref="Q4121">_xlfn.IFS(
O4121&lt;50000,"Low Salary (&lt;$50K)",
O4121&lt;90000,"Lower Middle ($50K-$90K)",
O4121&lt;130000,"Middle ($90K-$130K)",
O4121&lt;170000,"Upper Middle ($130K-$170K)",
O4121&gt;=170000,"High Salary (&gt;$170K)"
)</f>
        <v>Lower Middle ($50K-$90K)</v>
      </c>
      <c r="R4121" t="str" cm="1">
        <f t="array" ref="R4121">_xlfn.IFS(
G4121&lt;=2,"New Customers (0-2Y)",
G4121&lt;=5,"Growing Customers (3-5Y)",
G4121&lt;=8,"Established Customers (6-8Y)",
G4121&lt;=10,"Loyal Customers (9-10Y)"
)</f>
        <v>Established Customers (6-8Y)</v>
      </c>
    </row>
    <row r="4122" spans="1:18" x14ac:dyDescent="0.35">
      <c r="A4122">
        <v>15610105</v>
      </c>
      <c r="B4122" t="s">
        <v>644</v>
      </c>
      <c r="C4122" t="s">
        <v>42</v>
      </c>
      <c r="D4122" t="s">
        <v>18</v>
      </c>
      <c r="E4122">
        <v>21</v>
      </c>
      <c r="F4122" t="s">
        <v>43</v>
      </c>
      <c r="G4122">
        <v>1</v>
      </c>
      <c r="H4122" s="4">
        <v>121827.43</v>
      </c>
      <c r="I4122" t="s">
        <v>33</v>
      </c>
      <c r="J4122">
        <v>2</v>
      </c>
      <c r="K4122">
        <v>666</v>
      </c>
      <c r="L4122" t="s">
        <v>35</v>
      </c>
      <c r="M4122" t="s">
        <v>21</v>
      </c>
      <c r="N4122" t="s">
        <v>22</v>
      </c>
      <c r="O4122" s="4">
        <v>99818.31</v>
      </c>
      <c r="P4122" t="s">
        <v>28</v>
      </c>
      <c r="Q4122" t="str" cm="1">
        <f t="array" ref="Q4122">_xlfn.IFS(
O4122&lt;50000,"Low Salary (&lt;$50K)",
O4122&lt;90000,"Lower Middle ($50K-$90K)",
O4122&lt;130000,"Middle ($90K-$130K)",
O4122&lt;170000,"Upper Middle ($130K-$170K)",
O4122&gt;=170000,"High Salary (&gt;$170K)"
)</f>
        <v>Middle ($90K-$130K)</v>
      </c>
      <c r="R4122" t="str" cm="1">
        <f t="array" ref="R4122">_xlfn.IFS(
G4122&lt;=2,"New Customers (0-2Y)",
G4122&lt;=5,"Growing Customers (3-5Y)",
G4122&lt;=8,"Established Customers (6-8Y)",
G4122&lt;=10,"Loyal Customers (9-10Y)"
)</f>
        <v>New Customers (0-2Y)</v>
      </c>
    </row>
    <row r="4123" spans="1:18" x14ac:dyDescent="0.35">
      <c r="A4123">
        <v>15606133</v>
      </c>
      <c r="B4123" t="s">
        <v>1858</v>
      </c>
      <c r="C4123" t="s">
        <v>26</v>
      </c>
      <c r="D4123" t="s">
        <v>39</v>
      </c>
      <c r="E4123">
        <v>42</v>
      </c>
      <c r="F4123" t="s">
        <v>19</v>
      </c>
      <c r="G4123">
        <v>7</v>
      </c>
      <c r="H4123" s="4">
        <v>0</v>
      </c>
      <c r="I4123" t="s">
        <v>24</v>
      </c>
      <c r="J4123">
        <v>2</v>
      </c>
      <c r="K4123">
        <v>628</v>
      </c>
      <c r="L4123" t="s">
        <v>20</v>
      </c>
      <c r="M4123" t="s">
        <v>27</v>
      </c>
      <c r="N4123" t="s">
        <v>22</v>
      </c>
      <c r="O4123" s="4">
        <v>172967.87</v>
      </c>
      <c r="P4123" t="s">
        <v>28</v>
      </c>
      <c r="Q4123" t="str" cm="1">
        <f t="array" ref="Q4123">_xlfn.IFS(
O4123&lt;50000,"Low Salary (&lt;$50K)",
O4123&lt;90000,"Lower Middle ($50K-$90K)",
O4123&lt;130000,"Middle ($90K-$130K)",
O4123&lt;170000,"Upper Middle ($130K-$170K)",
O4123&gt;=170000,"High Salary (&gt;$170K)"
)</f>
        <v>High Salary (&gt;$170K)</v>
      </c>
      <c r="R4123" t="str" cm="1">
        <f t="array" ref="R4123">_xlfn.IFS(
G4123&lt;=2,"New Customers (0-2Y)",
G4123&lt;=5,"Growing Customers (3-5Y)",
G4123&lt;=8,"Established Customers (6-8Y)",
G4123&lt;=10,"Loyal Customers (9-10Y)"
)</f>
        <v>Established Customers (6-8Y)</v>
      </c>
    </row>
    <row r="4124" spans="1:18" x14ac:dyDescent="0.35">
      <c r="A4124">
        <v>15599403</v>
      </c>
      <c r="B4124" t="s">
        <v>151</v>
      </c>
      <c r="C4124" t="s">
        <v>17</v>
      </c>
      <c r="D4124" t="s">
        <v>39</v>
      </c>
      <c r="E4124">
        <v>60</v>
      </c>
      <c r="F4124" t="s">
        <v>2967</v>
      </c>
      <c r="G4124">
        <v>10</v>
      </c>
      <c r="H4124" s="4">
        <v>125389.7</v>
      </c>
      <c r="I4124" t="s">
        <v>33</v>
      </c>
      <c r="J4124">
        <v>2</v>
      </c>
      <c r="K4124">
        <v>577</v>
      </c>
      <c r="L4124" t="s">
        <v>31</v>
      </c>
      <c r="M4124" t="s">
        <v>21</v>
      </c>
      <c r="N4124" t="s">
        <v>22</v>
      </c>
      <c r="O4124" s="4">
        <v>178616.73</v>
      </c>
      <c r="P4124" t="s">
        <v>28</v>
      </c>
      <c r="Q4124" t="str" cm="1">
        <f t="array" ref="Q4124">_xlfn.IFS(
O4124&lt;50000,"Low Salary (&lt;$50K)",
O4124&lt;90000,"Lower Middle ($50K-$90K)",
O4124&lt;130000,"Middle ($90K-$130K)",
O4124&lt;170000,"Upper Middle ($130K-$170K)",
O4124&gt;=170000,"High Salary (&gt;$170K)"
)</f>
        <v>High Salary (&gt;$170K)</v>
      </c>
      <c r="R4124" t="str" cm="1">
        <f t="array" ref="R4124">_xlfn.IFS(
G4124&lt;=2,"New Customers (0-2Y)",
G4124&lt;=5,"Growing Customers (3-5Y)",
G4124&lt;=8,"Established Customers (6-8Y)",
G4124&lt;=10,"Loyal Customers (9-10Y)"
)</f>
        <v>Loyal Customers (9-10Y)</v>
      </c>
    </row>
    <row r="4125" spans="1:18" x14ac:dyDescent="0.35">
      <c r="A4125">
        <v>15648225</v>
      </c>
      <c r="B4125" t="s">
        <v>737</v>
      </c>
      <c r="C4125" t="s">
        <v>26</v>
      </c>
      <c r="D4125" t="s">
        <v>18</v>
      </c>
      <c r="E4125">
        <v>38</v>
      </c>
      <c r="F4125" t="s">
        <v>19</v>
      </c>
      <c r="G4125">
        <v>1</v>
      </c>
      <c r="H4125" s="4">
        <v>103895.31</v>
      </c>
      <c r="I4125" t="s">
        <v>33</v>
      </c>
      <c r="J4125">
        <v>1</v>
      </c>
      <c r="K4125">
        <v>652</v>
      </c>
      <c r="L4125" t="s">
        <v>20</v>
      </c>
      <c r="M4125" t="s">
        <v>27</v>
      </c>
      <c r="N4125" t="s">
        <v>22</v>
      </c>
      <c r="O4125" s="4">
        <v>159649.44</v>
      </c>
      <c r="P4125" t="s">
        <v>28</v>
      </c>
      <c r="Q4125" t="str" cm="1">
        <f t="array" ref="Q4125">_xlfn.IFS(
O4125&lt;50000,"Low Salary (&lt;$50K)",
O4125&lt;90000,"Lower Middle ($50K-$90K)",
O4125&lt;130000,"Middle ($90K-$130K)",
O4125&lt;170000,"Upper Middle ($130K-$170K)",
O4125&gt;=170000,"High Salary (&gt;$170K)"
)</f>
        <v>Upper Middle ($130K-$170K)</v>
      </c>
      <c r="R4125" t="str" cm="1">
        <f t="array" ref="R4125">_xlfn.IFS(
G4125&lt;=2,"New Customers (0-2Y)",
G4125&lt;=5,"Growing Customers (3-5Y)",
G4125&lt;=8,"Established Customers (6-8Y)",
G4125&lt;=10,"Loyal Customers (9-10Y)"
)</f>
        <v>New Customers (0-2Y)</v>
      </c>
    </row>
    <row r="4126" spans="1:18" x14ac:dyDescent="0.35">
      <c r="A4126">
        <v>15608406</v>
      </c>
      <c r="B4126" t="s">
        <v>1859</v>
      </c>
      <c r="C4126" t="s">
        <v>17</v>
      </c>
      <c r="D4126" t="s">
        <v>39</v>
      </c>
      <c r="E4126">
        <v>26</v>
      </c>
      <c r="F4126" t="s">
        <v>43</v>
      </c>
      <c r="G4126">
        <v>5</v>
      </c>
      <c r="H4126" s="4">
        <v>111128.04</v>
      </c>
      <c r="I4126" t="s">
        <v>33</v>
      </c>
      <c r="J4126">
        <v>1</v>
      </c>
      <c r="K4126">
        <v>678</v>
      </c>
      <c r="L4126" t="s">
        <v>35</v>
      </c>
      <c r="M4126" t="s">
        <v>21</v>
      </c>
      <c r="N4126" t="s">
        <v>32</v>
      </c>
      <c r="O4126" s="4">
        <v>60941.27</v>
      </c>
      <c r="P4126" t="s">
        <v>23</v>
      </c>
      <c r="Q4126" t="str" cm="1">
        <f t="array" ref="Q4126">_xlfn.IFS(
O4126&lt;50000,"Low Salary (&lt;$50K)",
O4126&lt;90000,"Lower Middle ($50K-$90K)",
O4126&lt;130000,"Middle ($90K-$130K)",
O4126&lt;170000,"Upper Middle ($130K-$170K)",
O4126&gt;=170000,"High Salary (&gt;$170K)"
)</f>
        <v>Lower Middle ($50K-$90K)</v>
      </c>
      <c r="R4126" t="str" cm="1">
        <f t="array" ref="R4126">_xlfn.IFS(
G4126&lt;=2,"New Customers (0-2Y)",
G4126&lt;=5,"Growing Customers (3-5Y)",
G4126&lt;=8,"Established Customers (6-8Y)",
G4126&lt;=10,"Loyal Customers (9-10Y)"
)</f>
        <v>Growing Customers (3-5Y)</v>
      </c>
    </row>
    <row r="4127" spans="1:18" x14ac:dyDescent="0.35">
      <c r="A4127">
        <v>15633378</v>
      </c>
      <c r="B4127" t="s">
        <v>297</v>
      </c>
      <c r="C4127" t="s">
        <v>26</v>
      </c>
      <c r="D4127" t="s">
        <v>18</v>
      </c>
      <c r="E4127">
        <v>49</v>
      </c>
      <c r="F4127" t="s">
        <v>19</v>
      </c>
      <c r="G4127">
        <v>9</v>
      </c>
      <c r="H4127" s="4">
        <v>0</v>
      </c>
      <c r="I4127" t="s">
        <v>24</v>
      </c>
      <c r="J4127">
        <v>2</v>
      </c>
      <c r="K4127">
        <v>692</v>
      </c>
      <c r="L4127" t="s">
        <v>35</v>
      </c>
      <c r="M4127" t="s">
        <v>21</v>
      </c>
      <c r="N4127" t="s">
        <v>32</v>
      </c>
      <c r="O4127" s="4">
        <v>178342.63</v>
      </c>
      <c r="P4127" t="s">
        <v>28</v>
      </c>
      <c r="Q4127" t="str" cm="1">
        <f t="array" ref="Q4127">_xlfn.IFS(
O4127&lt;50000,"Low Salary (&lt;$50K)",
O4127&lt;90000,"Lower Middle ($50K-$90K)",
O4127&lt;130000,"Middle ($90K-$130K)",
O4127&lt;170000,"Upper Middle ($130K-$170K)",
O4127&gt;=170000,"High Salary (&gt;$170K)"
)</f>
        <v>High Salary (&gt;$170K)</v>
      </c>
      <c r="R4127" t="str" cm="1">
        <f t="array" ref="R4127">_xlfn.IFS(
G4127&lt;=2,"New Customers (0-2Y)",
G4127&lt;=5,"Growing Customers (3-5Y)",
G4127&lt;=8,"Established Customers (6-8Y)",
G4127&lt;=10,"Loyal Customers (9-10Y)"
)</f>
        <v>Loyal Customers (9-10Y)</v>
      </c>
    </row>
    <row r="4128" spans="1:18" x14ac:dyDescent="0.35">
      <c r="A4128">
        <v>15664759</v>
      </c>
      <c r="B4128" t="s">
        <v>730</v>
      </c>
      <c r="C4128" t="s">
        <v>26</v>
      </c>
      <c r="D4128" t="s">
        <v>39</v>
      </c>
      <c r="E4128">
        <v>32</v>
      </c>
      <c r="F4128" t="s">
        <v>19</v>
      </c>
      <c r="G4128">
        <v>10</v>
      </c>
      <c r="H4128" s="4">
        <v>0</v>
      </c>
      <c r="I4128" t="s">
        <v>24</v>
      </c>
      <c r="J4128">
        <v>2</v>
      </c>
      <c r="K4128">
        <v>675</v>
      </c>
      <c r="L4128" t="s">
        <v>35</v>
      </c>
      <c r="M4128" t="s">
        <v>21</v>
      </c>
      <c r="N4128" t="s">
        <v>32</v>
      </c>
      <c r="O4128" s="4">
        <v>191545.65</v>
      </c>
      <c r="P4128" t="s">
        <v>28</v>
      </c>
      <c r="Q4128" t="str" cm="1">
        <f t="array" ref="Q4128">_xlfn.IFS(
O4128&lt;50000,"Low Salary (&lt;$50K)",
O4128&lt;90000,"Lower Middle ($50K-$90K)",
O4128&lt;130000,"Middle ($90K-$130K)",
O4128&lt;170000,"Upper Middle ($130K-$170K)",
O4128&gt;=170000,"High Salary (&gt;$170K)"
)</f>
        <v>High Salary (&gt;$170K)</v>
      </c>
      <c r="R4128" t="str" cm="1">
        <f t="array" ref="R4128">_xlfn.IFS(
G4128&lt;=2,"New Customers (0-2Y)",
G4128&lt;=5,"Growing Customers (3-5Y)",
G4128&lt;=8,"Established Customers (6-8Y)",
G4128&lt;=10,"Loyal Customers (9-10Y)"
)</f>
        <v>Loyal Customers (9-10Y)</v>
      </c>
    </row>
    <row r="4129" spans="1:18" x14ac:dyDescent="0.35">
      <c r="A4129">
        <v>15625545</v>
      </c>
      <c r="B4129" t="s">
        <v>1860</v>
      </c>
      <c r="C4129" t="s">
        <v>26</v>
      </c>
      <c r="D4129" t="s">
        <v>39</v>
      </c>
      <c r="E4129">
        <v>52</v>
      </c>
      <c r="F4129" t="s">
        <v>19</v>
      </c>
      <c r="G4129">
        <v>9</v>
      </c>
      <c r="H4129" s="4">
        <v>0</v>
      </c>
      <c r="I4129" t="s">
        <v>24</v>
      </c>
      <c r="J4129">
        <v>1</v>
      </c>
      <c r="K4129">
        <v>712</v>
      </c>
      <c r="L4129" t="s">
        <v>35</v>
      </c>
      <c r="M4129" t="s">
        <v>21</v>
      </c>
      <c r="N4129" t="s">
        <v>22</v>
      </c>
      <c r="O4129" s="4">
        <v>117977.45</v>
      </c>
      <c r="P4129" t="s">
        <v>23</v>
      </c>
      <c r="Q4129" t="str" cm="1">
        <f t="array" ref="Q4129">_xlfn.IFS(
O4129&lt;50000,"Low Salary (&lt;$50K)",
O4129&lt;90000,"Lower Middle ($50K-$90K)",
O4129&lt;130000,"Middle ($90K-$130K)",
O4129&lt;170000,"Upper Middle ($130K-$170K)",
O4129&gt;=170000,"High Salary (&gt;$170K)"
)</f>
        <v>Middle ($90K-$130K)</v>
      </c>
      <c r="R4129" t="str" cm="1">
        <f t="array" ref="R4129">_xlfn.IFS(
G4129&lt;=2,"New Customers (0-2Y)",
G4129&lt;=5,"Growing Customers (3-5Y)",
G4129&lt;=8,"Established Customers (6-8Y)",
G4129&lt;=10,"Loyal Customers (9-10Y)"
)</f>
        <v>Loyal Customers (9-10Y)</v>
      </c>
    </row>
    <row r="4130" spans="1:18" x14ac:dyDescent="0.35">
      <c r="A4130">
        <v>15772148</v>
      </c>
      <c r="B4130" t="s">
        <v>843</v>
      </c>
      <c r="C4130" t="s">
        <v>42</v>
      </c>
      <c r="D4130" t="s">
        <v>18</v>
      </c>
      <c r="E4130">
        <v>37</v>
      </c>
      <c r="F4130" t="s">
        <v>19</v>
      </c>
      <c r="G4130">
        <v>5</v>
      </c>
      <c r="H4130" s="4">
        <v>151242.48000000001</v>
      </c>
      <c r="I4130" t="s">
        <v>33</v>
      </c>
      <c r="J4130">
        <v>1</v>
      </c>
      <c r="K4130">
        <v>639</v>
      </c>
      <c r="L4130" t="s">
        <v>20</v>
      </c>
      <c r="M4130" t="s">
        <v>27</v>
      </c>
      <c r="N4130" t="s">
        <v>22</v>
      </c>
      <c r="O4130" s="4">
        <v>49637.65</v>
      </c>
      <c r="P4130" t="s">
        <v>28</v>
      </c>
      <c r="Q4130" t="str" cm="1">
        <f t="array" ref="Q4130">_xlfn.IFS(
O4130&lt;50000,"Low Salary (&lt;$50K)",
O4130&lt;90000,"Lower Middle ($50K-$90K)",
O4130&lt;130000,"Middle ($90K-$130K)",
O4130&lt;170000,"Upper Middle ($130K-$170K)",
O4130&gt;=170000,"High Salary (&gt;$170K)"
)</f>
        <v>Low Salary (&lt;$50K)</v>
      </c>
      <c r="R4130" t="str" cm="1">
        <f t="array" ref="R4130">_xlfn.IFS(
G4130&lt;=2,"New Customers (0-2Y)",
G4130&lt;=5,"Growing Customers (3-5Y)",
G4130&lt;=8,"Established Customers (6-8Y)",
G4130&lt;=10,"Loyal Customers (9-10Y)"
)</f>
        <v>Growing Customers (3-5Y)</v>
      </c>
    </row>
    <row r="4131" spans="1:18" x14ac:dyDescent="0.35">
      <c r="A4131">
        <v>15810829</v>
      </c>
      <c r="B4131" t="s">
        <v>1861</v>
      </c>
      <c r="C4131" t="s">
        <v>17</v>
      </c>
      <c r="D4131" t="s">
        <v>39</v>
      </c>
      <c r="E4131">
        <v>48</v>
      </c>
      <c r="F4131" t="s">
        <v>19</v>
      </c>
      <c r="G4131">
        <v>7</v>
      </c>
      <c r="H4131" s="4">
        <v>0</v>
      </c>
      <c r="I4131" t="s">
        <v>24</v>
      </c>
      <c r="J4131">
        <v>1</v>
      </c>
      <c r="K4131">
        <v>618</v>
      </c>
      <c r="L4131" t="s">
        <v>20</v>
      </c>
      <c r="M4131" t="s">
        <v>21</v>
      </c>
      <c r="N4131" t="s">
        <v>32</v>
      </c>
      <c r="O4131" s="4">
        <v>13921.82</v>
      </c>
      <c r="P4131" t="s">
        <v>23</v>
      </c>
      <c r="Q4131" t="str" cm="1">
        <f t="array" ref="Q4131">_xlfn.IFS(
O4131&lt;50000,"Low Salary (&lt;$50K)",
O4131&lt;90000,"Lower Middle ($50K-$90K)",
O4131&lt;130000,"Middle ($90K-$130K)",
O4131&lt;170000,"Upper Middle ($130K-$170K)",
O4131&gt;=170000,"High Salary (&gt;$170K)"
)</f>
        <v>Low Salary (&lt;$50K)</v>
      </c>
      <c r="R4131" t="str" cm="1">
        <f t="array" ref="R4131">_xlfn.IFS(
G4131&lt;=2,"New Customers (0-2Y)",
G4131&lt;=5,"Growing Customers (3-5Y)",
G4131&lt;=8,"Established Customers (6-8Y)",
G4131&lt;=10,"Loyal Customers (9-10Y)"
)</f>
        <v>Established Customers (6-8Y)</v>
      </c>
    </row>
    <row r="4132" spans="1:18" x14ac:dyDescent="0.35">
      <c r="A4132">
        <v>15731669</v>
      </c>
      <c r="B4132" t="s">
        <v>1862</v>
      </c>
      <c r="C4132" t="s">
        <v>17</v>
      </c>
      <c r="D4132" t="s">
        <v>39</v>
      </c>
      <c r="E4132">
        <v>39</v>
      </c>
      <c r="F4132" t="s">
        <v>19</v>
      </c>
      <c r="G4132">
        <v>2</v>
      </c>
      <c r="H4132" s="4">
        <v>129709.62</v>
      </c>
      <c r="I4132" t="s">
        <v>33</v>
      </c>
      <c r="J4132">
        <v>1</v>
      </c>
      <c r="K4132">
        <v>554</v>
      </c>
      <c r="L4132" t="s">
        <v>31</v>
      </c>
      <c r="M4132" t="s">
        <v>21</v>
      </c>
      <c r="N4132" t="s">
        <v>32</v>
      </c>
      <c r="O4132" s="4">
        <v>173197.12</v>
      </c>
      <c r="P4132" t="s">
        <v>28</v>
      </c>
      <c r="Q4132" t="str" cm="1">
        <f t="array" ref="Q4132">_xlfn.IFS(
O4132&lt;50000,"Low Salary (&lt;$50K)",
O4132&lt;90000,"Lower Middle ($50K-$90K)",
O4132&lt;130000,"Middle ($90K-$130K)",
O4132&lt;170000,"Upper Middle ($130K-$170K)",
O4132&gt;=170000,"High Salary (&gt;$170K)"
)</f>
        <v>High Salary (&gt;$170K)</v>
      </c>
      <c r="R4132" t="str" cm="1">
        <f t="array" ref="R4132">_xlfn.IFS(
G4132&lt;=2,"New Customers (0-2Y)",
G4132&lt;=5,"Growing Customers (3-5Y)",
G4132&lt;=8,"Established Customers (6-8Y)",
G4132&lt;=10,"Loyal Customers (9-10Y)"
)</f>
        <v>New Customers (0-2Y)</v>
      </c>
    </row>
    <row r="4133" spans="1:18" x14ac:dyDescent="0.35">
      <c r="A4133">
        <v>15738634</v>
      </c>
      <c r="B4133" t="s">
        <v>325</v>
      </c>
      <c r="C4133" t="s">
        <v>17</v>
      </c>
      <c r="D4133" t="s">
        <v>39</v>
      </c>
      <c r="E4133">
        <v>47</v>
      </c>
      <c r="F4133" t="s">
        <v>19</v>
      </c>
      <c r="G4133">
        <v>9</v>
      </c>
      <c r="H4133" s="4">
        <v>83347.25</v>
      </c>
      <c r="I4133" t="s">
        <v>29</v>
      </c>
      <c r="J4133">
        <v>1</v>
      </c>
      <c r="K4133">
        <v>533</v>
      </c>
      <c r="L4133" t="s">
        <v>31</v>
      </c>
      <c r="M4133" t="s">
        <v>21</v>
      </c>
      <c r="N4133" t="s">
        <v>22</v>
      </c>
      <c r="O4133" s="4">
        <v>137696.25</v>
      </c>
      <c r="P4133" t="s">
        <v>28</v>
      </c>
      <c r="Q4133" t="str" cm="1">
        <f t="array" ref="Q4133">_xlfn.IFS(
O4133&lt;50000,"Low Salary (&lt;$50K)",
O4133&lt;90000,"Lower Middle ($50K-$90K)",
O4133&lt;130000,"Middle ($90K-$130K)",
O4133&lt;170000,"Upper Middle ($130K-$170K)",
O4133&gt;=170000,"High Salary (&gt;$170K)"
)</f>
        <v>Upper Middle ($130K-$170K)</v>
      </c>
      <c r="R4133" t="str" cm="1">
        <f t="array" ref="R4133">_xlfn.IFS(
G4133&lt;=2,"New Customers (0-2Y)",
G4133&lt;=5,"Growing Customers (3-5Y)",
G4133&lt;=8,"Established Customers (6-8Y)",
G4133&lt;=10,"Loyal Customers (9-10Y)"
)</f>
        <v>Loyal Customers (9-10Y)</v>
      </c>
    </row>
    <row r="4134" spans="1:18" x14ac:dyDescent="0.35">
      <c r="A4134">
        <v>15737571</v>
      </c>
      <c r="B4134" t="s">
        <v>1486</v>
      </c>
      <c r="C4134" t="s">
        <v>26</v>
      </c>
      <c r="D4134" t="s">
        <v>18</v>
      </c>
      <c r="E4134">
        <v>28</v>
      </c>
      <c r="F4134" t="s">
        <v>43</v>
      </c>
      <c r="G4134">
        <v>6</v>
      </c>
      <c r="H4134" s="4">
        <v>84121.04</v>
      </c>
      <c r="I4134" t="s">
        <v>29</v>
      </c>
      <c r="J4134">
        <v>1</v>
      </c>
      <c r="K4134">
        <v>540</v>
      </c>
      <c r="L4134" t="s">
        <v>31</v>
      </c>
      <c r="M4134" t="s">
        <v>27</v>
      </c>
      <c r="N4134" t="s">
        <v>22</v>
      </c>
      <c r="O4134" s="4">
        <v>80698.539999999994</v>
      </c>
      <c r="P4134" t="s">
        <v>28</v>
      </c>
      <c r="Q4134" t="str" cm="1">
        <f t="array" ref="Q4134">_xlfn.IFS(
O4134&lt;50000,"Low Salary (&lt;$50K)",
O4134&lt;90000,"Lower Middle ($50K-$90K)",
O4134&lt;130000,"Middle ($90K-$130K)",
O4134&lt;170000,"Upper Middle ($130K-$170K)",
O4134&gt;=170000,"High Salary (&gt;$170K)"
)</f>
        <v>Lower Middle ($50K-$90K)</v>
      </c>
      <c r="R4134" t="str" cm="1">
        <f t="array" ref="R4134">_xlfn.IFS(
G4134&lt;=2,"New Customers (0-2Y)",
G4134&lt;=5,"Growing Customers (3-5Y)",
G4134&lt;=8,"Established Customers (6-8Y)",
G4134&lt;=10,"Loyal Customers (9-10Y)"
)</f>
        <v>Established Customers (6-8Y)</v>
      </c>
    </row>
    <row r="4135" spans="1:18" x14ac:dyDescent="0.35">
      <c r="A4135">
        <v>15667602</v>
      </c>
      <c r="B4135" t="s">
        <v>377</v>
      </c>
      <c r="C4135" t="s">
        <v>26</v>
      </c>
      <c r="D4135" t="s">
        <v>39</v>
      </c>
      <c r="E4135">
        <v>33</v>
      </c>
      <c r="F4135" t="s">
        <v>19</v>
      </c>
      <c r="G4135">
        <v>3</v>
      </c>
      <c r="H4135" s="4">
        <v>0</v>
      </c>
      <c r="I4135" t="s">
        <v>24</v>
      </c>
      <c r="J4135">
        <v>2</v>
      </c>
      <c r="K4135">
        <v>704</v>
      </c>
      <c r="L4135" t="s">
        <v>35</v>
      </c>
      <c r="M4135" t="s">
        <v>21</v>
      </c>
      <c r="N4135" t="s">
        <v>32</v>
      </c>
      <c r="O4135" s="4">
        <v>73018.740000000005</v>
      </c>
      <c r="P4135" t="s">
        <v>28</v>
      </c>
      <c r="Q4135" t="str" cm="1">
        <f t="array" ref="Q4135">_xlfn.IFS(
O4135&lt;50000,"Low Salary (&lt;$50K)",
O4135&lt;90000,"Lower Middle ($50K-$90K)",
O4135&lt;130000,"Middle ($90K-$130K)",
O4135&lt;170000,"Upper Middle ($130K-$170K)",
O4135&gt;=170000,"High Salary (&gt;$170K)"
)</f>
        <v>Lower Middle ($50K-$90K)</v>
      </c>
      <c r="R4135" t="str" cm="1">
        <f t="array" ref="R4135">_xlfn.IFS(
G4135&lt;=2,"New Customers (0-2Y)",
G4135&lt;=5,"Growing Customers (3-5Y)",
G4135&lt;=8,"Established Customers (6-8Y)",
G4135&lt;=10,"Loyal Customers (9-10Y)"
)</f>
        <v>Growing Customers (3-5Y)</v>
      </c>
    </row>
    <row r="4136" spans="1:18" x14ac:dyDescent="0.35">
      <c r="A4136">
        <v>15684147</v>
      </c>
      <c r="B4136" t="s">
        <v>763</v>
      </c>
      <c r="C4136" t="s">
        <v>17</v>
      </c>
      <c r="D4136" t="s">
        <v>39</v>
      </c>
      <c r="E4136">
        <v>43</v>
      </c>
      <c r="F4136" t="s">
        <v>19</v>
      </c>
      <c r="G4136">
        <v>5</v>
      </c>
      <c r="H4136" s="4">
        <v>102338.19</v>
      </c>
      <c r="I4136" t="s">
        <v>33</v>
      </c>
      <c r="J4136">
        <v>1</v>
      </c>
      <c r="K4136">
        <v>678</v>
      </c>
      <c r="L4136" t="s">
        <v>35</v>
      </c>
      <c r="M4136" t="s">
        <v>21</v>
      </c>
      <c r="N4136" t="s">
        <v>22</v>
      </c>
      <c r="O4136" s="4">
        <v>79649.62</v>
      </c>
      <c r="P4136" t="s">
        <v>28</v>
      </c>
      <c r="Q4136" t="str" cm="1">
        <f t="array" ref="Q4136">_xlfn.IFS(
O4136&lt;50000,"Low Salary (&lt;$50K)",
O4136&lt;90000,"Lower Middle ($50K-$90K)",
O4136&lt;130000,"Middle ($90K-$130K)",
O4136&lt;170000,"Upper Middle ($130K-$170K)",
O4136&gt;=170000,"High Salary (&gt;$170K)"
)</f>
        <v>Lower Middle ($50K-$90K)</v>
      </c>
      <c r="R4136" t="str" cm="1">
        <f t="array" ref="R4136">_xlfn.IFS(
G4136&lt;=2,"New Customers (0-2Y)",
G4136&lt;=5,"Growing Customers (3-5Y)",
G4136&lt;=8,"Established Customers (6-8Y)",
G4136&lt;=10,"Loyal Customers (9-10Y)"
)</f>
        <v>Growing Customers (3-5Y)</v>
      </c>
    </row>
    <row r="4137" spans="1:18" x14ac:dyDescent="0.35">
      <c r="A4137">
        <v>15789874</v>
      </c>
      <c r="B4137" t="s">
        <v>1123</v>
      </c>
      <c r="C4137" t="s">
        <v>17</v>
      </c>
      <c r="D4137" t="s">
        <v>18</v>
      </c>
      <c r="E4137">
        <v>29</v>
      </c>
      <c r="F4137" t="s">
        <v>43</v>
      </c>
      <c r="G4137">
        <v>3</v>
      </c>
      <c r="H4137" s="4">
        <v>87375.78</v>
      </c>
      <c r="I4137" t="s">
        <v>29</v>
      </c>
      <c r="J4137">
        <v>2</v>
      </c>
      <c r="K4137">
        <v>712</v>
      </c>
      <c r="L4137" t="s">
        <v>35</v>
      </c>
      <c r="M4137" t="s">
        <v>27</v>
      </c>
      <c r="N4137" t="s">
        <v>32</v>
      </c>
      <c r="O4137" s="4">
        <v>166194.53</v>
      </c>
      <c r="P4137" t="s">
        <v>28</v>
      </c>
      <c r="Q4137" t="str" cm="1">
        <f t="array" ref="Q4137">_xlfn.IFS(
O4137&lt;50000,"Low Salary (&lt;$50K)",
O4137&lt;90000,"Lower Middle ($50K-$90K)",
O4137&lt;130000,"Middle ($90K-$130K)",
O4137&lt;170000,"Upper Middle ($130K-$170K)",
O4137&gt;=170000,"High Salary (&gt;$170K)"
)</f>
        <v>Upper Middle ($130K-$170K)</v>
      </c>
      <c r="R4137" t="str" cm="1">
        <f t="array" ref="R4137">_xlfn.IFS(
G4137&lt;=2,"New Customers (0-2Y)",
G4137&lt;=5,"Growing Customers (3-5Y)",
G4137&lt;=8,"Established Customers (6-8Y)",
G4137&lt;=10,"Loyal Customers (9-10Y)"
)</f>
        <v>Growing Customers (3-5Y)</v>
      </c>
    </row>
    <row r="4138" spans="1:18" x14ac:dyDescent="0.35">
      <c r="A4138">
        <v>15757952</v>
      </c>
      <c r="B4138" t="s">
        <v>496</v>
      </c>
      <c r="C4138" t="s">
        <v>17</v>
      </c>
      <c r="D4138" t="s">
        <v>39</v>
      </c>
      <c r="E4138">
        <v>44</v>
      </c>
      <c r="F4138" t="s">
        <v>19</v>
      </c>
      <c r="G4138">
        <v>2</v>
      </c>
      <c r="H4138" s="4">
        <v>0</v>
      </c>
      <c r="I4138" t="s">
        <v>24</v>
      </c>
      <c r="J4138">
        <v>3</v>
      </c>
      <c r="K4138">
        <v>651</v>
      </c>
      <c r="L4138" t="s">
        <v>20</v>
      </c>
      <c r="M4138" t="s">
        <v>21</v>
      </c>
      <c r="N4138" t="s">
        <v>32</v>
      </c>
      <c r="O4138" s="4">
        <v>102530.35</v>
      </c>
      <c r="P4138" t="s">
        <v>23</v>
      </c>
      <c r="Q4138" t="str" cm="1">
        <f t="array" ref="Q4138">_xlfn.IFS(
O4138&lt;50000,"Low Salary (&lt;$50K)",
O4138&lt;90000,"Lower Middle ($50K-$90K)",
O4138&lt;130000,"Middle ($90K-$130K)",
O4138&lt;170000,"Upper Middle ($130K-$170K)",
O4138&gt;=170000,"High Salary (&gt;$170K)"
)</f>
        <v>Middle ($90K-$130K)</v>
      </c>
      <c r="R4138" t="str" cm="1">
        <f t="array" ref="R4138">_xlfn.IFS(
G4138&lt;=2,"New Customers (0-2Y)",
G4138&lt;=5,"Growing Customers (3-5Y)",
G4138&lt;=8,"Established Customers (6-8Y)",
G4138&lt;=10,"Loyal Customers (9-10Y)"
)</f>
        <v>New Customers (0-2Y)</v>
      </c>
    </row>
    <row r="4139" spans="1:18" x14ac:dyDescent="0.35">
      <c r="A4139">
        <v>15698732</v>
      </c>
      <c r="B4139" t="s">
        <v>292</v>
      </c>
      <c r="C4139" t="s">
        <v>42</v>
      </c>
      <c r="D4139" t="s">
        <v>39</v>
      </c>
      <c r="E4139">
        <v>51</v>
      </c>
      <c r="F4139" t="s">
        <v>19</v>
      </c>
      <c r="G4139">
        <v>3</v>
      </c>
      <c r="H4139" s="4">
        <v>104677.09</v>
      </c>
      <c r="I4139" t="s">
        <v>33</v>
      </c>
      <c r="J4139">
        <v>1</v>
      </c>
      <c r="K4139">
        <v>789</v>
      </c>
      <c r="L4139" t="s">
        <v>37</v>
      </c>
      <c r="M4139" t="s">
        <v>21</v>
      </c>
      <c r="N4139" t="s">
        <v>32</v>
      </c>
      <c r="O4139" s="4">
        <v>74265.38</v>
      </c>
      <c r="P4139" t="s">
        <v>28</v>
      </c>
      <c r="Q4139" t="str" cm="1">
        <f t="array" ref="Q4139">_xlfn.IFS(
O4139&lt;50000,"Low Salary (&lt;$50K)",
O4139&lt;90000,"Lower Middle ($50K-$90K)",
O4139&lt;130000,"Middle ($90K-$130K)",
O4139&lt;170000,"Upper Middle ($130K-$170K)",
O4139&gt;=170000,"High Salary (&gt;$170K)"
)</f>
        <v>Lower Middle ($50K-$90K)</v>
      </c>
      <c r="R4139" t="str" cm="1">
        <f t="array" ref="R4139">_xlfn.IFS(
G4139&lt;=2,"New Customers (0-2Y)",
G4139&lt;=5,"Growing Customers (3-5Y)",
G4139&lt;=8,"Established Customers (6-8Y)",
G4139&lt;=10,"Loyal Customers (9-10Y)"
)</f>
        <v>Growing Customers (3-5Y)</v>
      </c>
    </row>
    <row r="4140" spans="1:18" x14ac:dyDescent="0.35">
      <c r="A4140">
        <v>15714355</v>
      </c>
      <c r="B4140" t="s">
        <v>760</v>
      </c>
      <c r="C4140" t="s">
        <v>42</v>
      </c>
      <c r="D4140" t="s">
        <v>39</v>
      </c>
      <c r="E4140">
        <v>32</v>
      </c>
      <c r="F4140" t="s">
        <v>19</v>
      </c>
      <c r="G4140">
        <v>8</v>
      </c>
      <c r="H4140" s="4">
        <v>121669.23</v>
      </c>
      <c r="I4140" t="s">
        <v>33</v>
      </c>
      <c r="J4140">
        <v>1</v>
      </c>
      <c r="K4140">
        <v>775</v>
      </c>
      <c r="L4140" t="s">
        <v>35</v>
      </c>
      <c r="M4140" t="s">
        <v>27</v>
      </c>
      <c r="N4140" t="s">
        <v>22</v>
      </c>
      <c r="O4140" s="4">
        <v>125898.39</v>
      </c>
      <c r="P4140" t="s">
        <v>28</v>
      </c>
      <c r="Q4140" t="str" cm="1">
        <f t="array" ref="Q4140">_xlfn.IFS(
O4140&lt;50000,"Low Salary (&lt;$50K)",
O4140&lt;90000,"Lower Middle ($50K-$90K)",
O4140&lt;130000,"Middle ($90K-$130K)",
O4140&lt;170000,"Upper Middle ($130K-$170K)",
O4140&gt;=170000,"High Salary (&gt;$170K)"
)</f>
        <v>Middle ($90K-$130K)</v>
      </c>
      <c r="R4140" t="str" cm="1">
        <f t="array" ref="R4140">_xlfn.IFS(
G4140&lt;=2,"New Customers (0-2Y)",
G4140&lt;=5,"Growing Customers (3-5Y)",
G4140&lt;=8,"Established Customers (6-8Y)",
G4140&lt;=10,"Loyal Customers (9-10Y)"
)</f>
        <v>Established Customers (6-8Y)</v>
      </c>
    </row>
    <row r="4141" spans="1:18" x14ac:dyDescent="0.35">
      <c r="A4141">
        <v>15599090</v>
      </c>
      <c r="B4141" t="s">
        <v>1863</v>
      </c>
      <c r="C4141" t="s">
        <v>42</v>
      </c>
      <c r="D4141" t="s">
        <v>39</v>
      </c>
      <c r="E4141">
        <v>40</v>
      </c>
      <c r="F4141" t="s">
        <v>19</v>
      </c>
      <c r="G4141">
        <v>7</v>
      </c>
      <c r="H4141" s="4">
        <v>108407.34</v>
      </c>
      <c r="I4141" t="s">
        <v>33</v>
      </c>
      <c r="J4141">
        <v>1</v>
      </c>
      <c r="K4141">
        <v>564</v>
      </c>
      <c r="L4141" t="s">
        <v>31</v>
      </c>
      <c r="M4141" t="s">
        <v>21</v>
      </c>
      <c r="N4141" t="s">
        <v>22</v>
      </c>
      <c r="O4141" s="4">
        <v>83681.2</v>
      </c>
      <c r="P4141" t="s">
        <v>28</v>
      </c>
      <c r="Q4141" t="str" cm="1">
        <f t="array" ref="Q4141">_xlfn.IFS(
O4141&lt;50000,"Low Salary (&lt;$50K)",
O4141&lt;90000,"Lower Middle ($50K-$90K)",
O4141&lt;130000,"Middle ($90K-$130K)",
O4141&lt;170000,"Upper Middle ($130K-$170K)",
O4141&gt;=170000,"High Salary (&gt;$170K)"
)</f>
        <v>Lower Middle ($50K-$90K)</v>
      </c>
      <c r="R4141" t="str" cm="1">
        <f t="array" ref="R4141">_xlfn.IFS(
G4141&lt;=2,"New Customers (0-2Y)",
G4141&lt;=5,"Growing Customers (3-5Y)",
G4141&lt;=8,"Established Customers (6-8Y)",
G4141&lt;=10,"Loyal Customers (9-10Y)"
)</f>
        <v>Established Customers (6-8Y)</v>
      </c>
    </row>
    <row r="4142" spans="1:18" x14ac:dyDescent="0.35">
      <c r="A4142">
        <v>15762048</v>
      </c>
      <c r="B4142" t="s">
        <v>325</v>
      </c>
      <c r="C4142" t="s">
        <v>42</v>
      </c>
      <c r="D4142" t="s">
        <v>18</v>
      </c>
      <c r="E4142">
        <v>33</v>
      </c>
      <c r="F4142" t="s">
        <v>19</v>
      </c>
      <c r="G4142">
        <v>7</v>
      </c>
      <c r="H4142" s="4">
        <v>154969.79</v>
      </c>
      <c r="I4142" t="s">
        <v>33</v>
      </c>
      <c r="J4142">
        <v>2</v>
      </c>
      <c r="K4142">
        <v>841</v>
      </c>
      <c r="L4142" t="s">
        <v>37</v>
      </c>
      <c r="M4142" t="s">
        <v>21</v>
      </c>
      <c r="N4142" t="s">
        <v>22</v>
      </c>
      <c r="O4142" s="4">
        <v>99505.75</v>
      </c>
      <c r="P4142" t="s">
        <v>28</v>
      </c>
      <c r="Q4142" t="str" cm="1">
        <f t="array" ref="Q4142">_xlfn.IFS(
O4142&lt;50000,"Low Salary (&lt;$50K)",
O4142&lt;90000,"Lower Middle ($50K-$90K)",
O4142&lt;130000,"Middle ($90K-$130K)",
O4142&lt;170000,"Upper Middle ($130K-$170K)",
O4142&gt;=170000,"High Salary (&gt;$170K)"
)</f>
        <v>Middle ($90K-$130K)</v>
      </c>
      <c r="R4142" t="str" cm="1">
        <f t="array" ref="R4142">_xlfn.IFS(
G4142&lt;=2,"New Customers (0-2Y)",
G4142&lt;=5,"Growing Customers (3-5Y)",
G4142&lt;=8,"Established Customers (6-8Y)",
G4142&lt;=10,"Loyal Customers (9-10Y)"
)</f>
        <v>Established Customers (6-8Y)</v>
      </c>
    </row>
    <row r="4143" spans="1:18" x14ac:dyDescent="0.35">
      <c r="A4143">
        <v>15790596</v>
      </c>
      <c r="B4143" t="s">
        <v>218</v>
      </c>
      <c r="C4143" t="s">
        <v>26</v>
      </c>
      <c r="D4143" t="s">
        <v>39</v>
      </c>
      <c r="E4143">
        <v>39</v>
      </c>
      <c r="F4143" t="s">
        <v>19</v>
      </c>
      <c r="G4143">
        <v>0</v>
      </c>
      <c r="H4143" s="4">
        <v>141829.67000000001</v>
      </c>
      <c r="I4143" t="s">
        <v>33</v>
      </c>
      <c r="J4143">
        <v>1</v>
      </c>
      <c r="K4143">
        <v>850</v>
      </c>
      <c r="L4143" t="s">
        <v>37</v>
      </c>
      <c r="M4143" t="s">
        <v>21</v>
      </c>
      <c r="N4143" t="s">
        <v>22</v>
      </c>
      <c r="O4143" s="4">
        <v>92748.160000000003</v>
      </c>
      <c r="P4143" t="s">
        <v>28</v>
      </c>
      <c r="Q4143" t="str" cm="1">
        <f t="array" ref="Q4143">_xlfn.IFS(
O4143&lt;50000,"Low Salary (&lt;$50K)",
O4143&lt;90000,"Lower Middle ($50K-$90K)",
O4143&lt;130000,"Middle ($90K-$130K)",
O4143&lt;170000,"Upper Middle ($130K-$170K)",
O4143&gt;=170000,"High Salary (&gt;$170K)"
)</f>
        <v>Middle ($90K-$130K)</v>
      </c>
      <c r="R4143" t="str" cm="1">
        <f t="array" ref="R4143">_xlfn.IFS(
G4143&lt;=2,"New Customers (0-2Y)",
G4143&lt;=5,"Growing Customers (3-5Y)",
G4143&lt;=8,"Established Customers (6-8Y)",
G4143&lt;=10,"Loyal Customers (9-10Y)"
)</f>
        <v>New Customers (0-2Y)</v>
      </c>
    </row>
    <row r="4144" spans="1:18" x14ac:dyDescent="0.35">
      <c r="A4144">
        <v>15609623</v>
      </c>
      <c r="B4144" t="s">
        <v>1864</v>
      </c>
      <c r="C4144" t="s">
        <v>17</v>
      </c>
      <c r="D4144" t="s">
        <v>18</v>
      </c>
      <c r="E4144">
        <v>63</v>
      </c>
      <c r="F4144" t="s">
        <v>2967</v>
      </c>
      <c r="G4144">
        <v>5</v>
      </c>
      <c r="H4144" s="4">
        <v>0</v>
      </c>
      <c r="I4144" t="s">
        <v>24</v>
      </c>
      <c r="J4144">
        <v>1</v>
      </c>
      <c r="K4144">
        <v>637</v>
      </c>
      <c r="L4144" t="s">
        <v>20</v>
      </c>
      <c r="M4144" t="s">
        <v>21</v>
      </c>
      <c r="N4144" t="s">
        <v>32</v>
      </c>
      <c r="O4144" s="4">
        <v>28092.77</v>
      </c>
      <c r="P4144" t="s">
        <v>23</v>
      </c>
      <c r="Q4144" t="str" cm="1">
        <f t="array" ref="Q4144">_xlfn.IFS(
O4144&lt;50000,"Low Salary (&lt;$50K)",
O4144&lt;90000,"Lower Middle ($50K-$90K)",
O4144&lt;130000,"Middle ($90K-$130K)",
O4144&lt;170000,"Upper Middle ($130K-$170K)",
O4144&gt;=170000,"High Salary (&gt;$170K)"
)</f>
        <v>Low Salary (&lt;$50K)</v>
      </c>
      <c r="R4144" t="str" cm="1">
        <f t="array" ref="R4144">_xlfn.IFS(
G4144&lt;=2,"New Customers (0-2Y)",
G4144&lt;=5,"Growing Customers (3-5Y)",
G4144&lt;=8,"Established Customers (6-8Y)",
G4144&lt;=10,"Loyal Customers (9-10Y)"
)</f>
        <v>Growing Customers (3-5Y)</v>
      </c>
    </row>
    <row r="4145" spans="1:18" x14ac:dyDescent="0.35">
      <c r="A4145">
        <v>15711901</v>
      </c>
      <c r="B4145" t="s">
        <v>1865</v>
      </c>
      <c r="C4145" t="s">
        <v>17</v>
      </c>
      <c r="D4145" t="s">
        <v>39</v>
      </c>
      <c r="E4145">
        <v>45</v>
      </c>
      <c r="F4145" t="s">
        <v>19</v>
      </c>
      <c r="G4145">
        <v>2</v>
      </c>
      <c r="H4145" s="4">
        <v>109162.82</v>
      </c>
      <c r="I4145" t="s">
        <v>33</v>
      </c>
      <c r="J4145">
        <v>1</v>
      </c>
      <c r="K4145">
        <v>500</v>
      </c>
      <c r="L4145" t="s">
        <v>31</v>
      </c>
      <c r="M4145" t="s">
        <v>21</v>
      </c>
      <c r="N4145" t="s">
        <v>22</v>
      </c>
      <c r="O4145" s="4">
        <v>126145.08</v>
      </c>
      <c r="P4145" t="s">
        <v>28</v>
      </c>
      <c r="Q4145" t="str" cm="1">
        <f t="array" ref="Q4145">_xlfn.IFS(
O4145&lt;50000,"Low Salary (&lt;$50K)",
O4145&lt;90000,"Lower Middle ($50K-$90K)",
O4145&lt;130000,"Middle ($90K-$130K)",
O4145&lt;170000,"Upper Middle ($130K-$170K)",
O4145&gt;=170000,"High Salary (&gt;$170K)"
)</f>
        <v>Middle ($90K-$130K)</v>
      </c>
      <c r="R4145" t="str" cm="1">
        <f t="array" ref="R4145">_xlfn.IFS(
G4145&lt;=2,"New Customers (0-2Y)",
G4145&lt;=5,"Growing Customers (3-5Y)",
G4145&lt;=8,"Established Customers (6-8Y)",
G4145&lt;=10,"Loyal Customers (9-10Y)"
)</f>
        <v>New Customers (0-2Y)</v>
      </c>
    </row>
    <row r="4146" spans="1:18" x14ac:dyDescent="0.35">
      <c r="A4146">
        <v>15779809</v>
      </c>
      <c r="B4146" t="s">
        <v>1056</v>
      </c>
      <c r="C4146" t="s">
        <v>17</v>
      </c>
      <c r="D4146" t="s">
        <v>39</v>
      </c>
      <c r="E4146">
        <v>44</v>
      </c>
      <c r="F4146" t="s">
        <v>19</v>
      </c>
      <c r="G4146">
        <v>8</v>
      </c>
      <c r="H4146" s="4">
        <v>87471.63</v>
      </c>
      <c r="I4146" t="s">
        <v>29</v>
      </c>
      <c r="J4146">
        <v>1</v>
      </c>
      <c r="K4146">
        <v>655</v>
      </c>
      <c r="L4146" t="s">
        <v>20</v>
      </c>
      <c r="M4146" t="s">
        <v>27</v>
      </c>
      <c r="N4146" t="s">
        <v>22</v>
      </c>
      <c r="O4146" s="4">
        <v>188593.98</v>
      </c>
      <c r="P4146" t="s">
        <v>28</v>
      </c>
      <c r="Q4146" t="str" cm="1">
        <f t="array" ref="Q4146">_xlfn.IFS(
O4146&lt;50000,"Low Salary (&lt;$50K)",
O4146&lt;90000,"Lower Middle ($50K-$90K)",
O4146&lt;130000,"Middle ($90K-$130K)",
O4146&lt;170000,"Upper Middle ($130K-$170K)",
O4146&gt;=170000,"High Salary (&gt;$170K)"
)</f>
        <v>High Salary (&gt;$170K)</v>
      </c>
      <c r="R4146" t="str" cm="1">
        <f t="array" ref="R4146">_xlfn.IFS(
G4146&lt;=2,"New Customers (0-2Y)",
G4146&lt;=5,"Growing Customers (3-5Y)",
G4146&lt;=8,"Established Customers (6-8Y)",
G4146&lt;=10,"Loyal Customers (9-10Y)"
)</f>
        <v>Established Customers (6-8Y)</v>
      </c>
    </row>
    <row r="4147" spans="1:18" x14ac:dyDescent="0.35">
      <c r="A4147">
        <v>15729018</v>
      </c>
      <c r="B4147" t="s">
        <v>667</v>
      </c>
      <c r="C4147" t="s">
        <v>17</v>
      </c>
      <c r="D4147" t="s">
        <v>18</v>
      </c>
      <c r="E4147">
        <v>33</v>
      </c>
      <c r="F4147" t="s">
        <v>19</v>
      </c>
      <c r="G4147">
        <v>2</v>
      </c>
      <c r="H4147" s="4">
        <v>147229.65</v>
      </c>
      <c r="I4147" t="s">
        <v>33</v>
      </c>
      <c r="J4147">
        <v>1</v>
      </c>
      <c r="K4147">
        <v>666</v>
      </c>
      <c r="L4147" t="s">
        <v>35</v>
      </c>
      <c r="M4147" t="s">
        <v>21</v>
      </c>
      <c r="N4147" t="s">
        <v>22</v>
      </c>
      <c r="O4147" s="4">
        <v>56410.17</v>
      </c>
      <c r="P4147" t="s">
        <v>28</v>
      </c>
      <c r="Q4147" t="str" cm="1">
        <f t="array" ref="Q4147">_xlfn.IFS(
O4147&lt;50000,"Low Salary (&lt;$50K)",
O4147&lt;90000,"Lower Middle ($50K-$90K)",
O4147&lt;130000,"Middle ($90K-$130K)",
O4147&lt;170000,"Upper Middle ($130K-$170K)",
O4147&gt;=170000,"High Salary (&gt;$170K)"
)</f>
        <v>Lower Middle ($50K-$90K)</v>
      </c>
      <c r="R4147" t="str" cm="1">
        <f t="array" ref="R4147">_xlfn.IFS(
G4147&lt;=2,"New Customers (0-2Y)",
G4147&lt;=5,"Growing Customers (3-5Y)",
G4147&lt;=8,"Established Customers (6-8Y)",
G4147&lt;=10,"Loyal Customers (9-10Y)"
)</f>
        <v>New Customers (0-2Y)</v>
      </c>
    </row>
    <row r="4148" spans="1:18" x14ac:dyDescent="0.35">
      <c r="A4148">
        <v>15698246</v>
      </c>
      <c r="B4148" t="s">
        <v>322</v>
      </c>
      <c r="C4148" t="s">
        <v>17</v>
      </c>
      <c r="D4148" t="s">
        <v>18</v>
      </c>
      <c r="E4148">
        <v>24</v>
      </c>
      <c r="F4148" t="s">
        <v>43</v>
      </c>
      <c r="G4148">
        <v>2</v>
      </c>
      <c r="H4148" s="4">
        <v>0</v>
      </c>
      <c r="I4148" t="s">
        <v>24</v>
      </c>
      <c r="J4148">
        <v>2</v>
      </c>
      <c r="K4148">
        <v>658</v>
      </c>
      <c r="L4148" t="s">
        <v>20</v>
      </c>
      <c r="M4148" t="s">
        <v>21</v>
      </c>
      <c r="N4148" t="s">
        <v>22</v>
      </c>
      <c r="O4148" s="4">
        <v>84694.49</v>
      </c>
      <c r="P4148" t="s">
        <v>28</v>
      </c>
      <c r="Q4148" t="str" cm="1">
        <f t="array" ref="Q4148">_xlfn.IFS(
O4148&lt;50000,"Low Salary (&lt;$50K)",
O4148&lt;90000,"Lower Middle ($50K-$90K)",
O4148&lt;130000,"Middle ($90K-$130K)",
O4148&lt;170000,"Upper Middle ($130K-$170K)",
O4148&gt;=170000,"High Salary (&gt;$170K)"
)</f>
        <v>Lower Middle ($50K-$90K)</v>
      </c>
      <c r="R4148" t="str" cm="1">
        <f t="array" ref="R4148">_xlfn.IFS(
G4148&lt;=2,"New Customers (0-2Y)",
G4148&lt;=5,"Growing Customers (3-5Y)",
G4148&lt;=8,"Established Customers (6-8Y)",
G4148&lt;=10,"Loyal Customers (9-10Y)"
)</f>
        <v>New Customers (0-2Y)</v>
      </c>
    </row>
    <row r="4149" spans="1:18" x14ac:dyDescent="0.35">
      <c r="A4149">
        <v>15712409</v>
      </c>
      <c r="B4149" t="s">
        <v>619</v>
      </c>
      <c r="C4149" t="s">
        <v>42</v>
      </c>
      <c r="D4149" t="s">
        <v>39</v>
      </c>
      <c r="E4149">
        <v>66</v>
      </c>
      <c r="F4149" t="s">
        <v>2967</v>
      </c>
      <c r="G4149">
        <v>6</v>
      </c>
      <c r="H4149" s="4">
        <v>182532.23</v>
      </c>
      <c r="I4149" t="s">
        <v>33</v>
      </c>
      <c r="J4149">
        <v>2</v>
      </c>
      <c r="K4149">
        <v>749</v>
      </c>
      <c r="L4149" t="s">
        <v>35</v>
      </c>
      <c r="M4149" t="s">
        <v>21</v>
      </c>
      <c r="N4149" t="s">
        <v>22</v>
      </c>
      <c r="O4149" s="4">
        <v>195429.92</v>
      </c>
      <c r="P4149" t="s">
        <v>28</v>
      </c>
      <c r="Q4149" t="str" cm="1">
        <f t="array" ref="Q4149">_xlfn.IFS(
O4149&lt;50000,"Low Salary (&lt;$50K)",
O4149&lt;90000,"Lower Middle ($50K-$90K)",
O4149&lt;130000,"Middle ($90K-$130K)",
O4149&lt;170000,"Upper Middle ($130K-$170K)",
O4149&gt;=170000,"High Salary (&gt;$170K)"
)</f>
        <v>High Salary (&gt;$170K)</v>
      </c>
      <c r="R4149" t="str" cm="1">
        <f t="array" ref="R4149">_xlfn.IFS(
G4149&lt;=2,"New Customers (0-2Y)",
G4149&lt;=5,"Growing Customers (3-5Y)",
G4149&lt;=8,"Established Customers (6-8Y)",
G4149&lt;=10,"Loyal Customers (9-10Y)"
)</f>
        <v>Established Customers (6-8Y)</v>
      </c>
    </row>
    <row r="4150" spans="1:18" x14ac:dyDescent="0.35">
      <c r="A4150">
        <v>15758306</v>
      </c>
      <c r="B4150" t="s">
        <v>933</v>
      </c>
      <c r="C4150" t="s">
        <v>17</v>
      </c>
      <c r="D4150" t="s">
        <v>39</v>
      </c>
      <c r="E4150">
        <v>32</v>
      </c>
      <c r="F4150" t="s">
        <v>19</v>
      </c>
      <c r="G4150">
        <v>6</v>
      </c>
      <c r="H4150" s="4">
        <v>0</v>
      </c>
      <c r="I4150" t="s">
        <v>24</v>
      </c>
      <c r="J4150">
        <v>2</v>
      </c>
      <c r="K4150">
        <v>654</v>
      </c>
      <c r="L4150" t="s">
        <v>20</v>
      </c>
      <c r="M4150" t="s">
        <v>21</v>
      </c>
      <c r="N4150" t="s">
        <v>22</v>
      </c>
      <c r="O4150" s="4">
        <v>137898.57</v>
      </c>
      <c r="P4150" t="s">
        <v>28</v>
      </c>
      <c r="Q4150" t="str" cm="1">
        <f t="array" ref="Q4150">_xlfn.IFS(
O4150&lt;50000,"Low Salary (&lt;$50K)",
O4150&lt;90000,"Lower Middle ($50K-$90K)",
O4150&lt;130000,"Middle ($90K-$130K)",
O4150&lt;170000,"Upper Middle ($130K-$170K)",
O4150&gt;=170000,"High Salary (&gt;$170K)"
)</f>
        <v>Upper Middle ($130K-$170K)</v>
      </c>
      <c r="R4150" t="str" cm="1">
        <f t="array" ref="R4150">_xlfn.IFS(
G4150&lt;=2,"New Customers (0-2Y)",
G4150&lt;=5,"Growing Customers (3-5Y)",
G4150&lt;=8,"Established Customers (6-8Y)",
G4150&lt;=10,"Loyal Customers (9-10Y)"
)</f>
        <v>Established Customers (6-8Y)</v>
      </c>
    </row>
    <row r="4151" spans="1:18" x14ac:dyDescent="0.35">
      <c r="A4151">
        <v>15621435</v>
      </c>
      <c r="B4151" t="s">
        <v>1726</v>
      </c>
      <c r="C4151" t="s">
        <v>17</v>
      </c>
      <c r="D4151" t="s">
        <v>18</v>
      </c>
      <c r="E4151">
        <v>39</v>
      </c>
      <c r="F4151" t="s">
        <v>19</v>
      </c>
      <c r="G4151">
        <v>1</v>
      </c>
      <c r="H4151" s="4">
        <v>160903.20000000001</v>
      </c>
      <c r="I4151" t="s">
        <v>33</v>
      </c>
      <c r="J4151">
        <v>1</v>
      </c>
      <c r="K4151">
        <v>623</v>
      </c>
      <c r="L4151" t="s">
        <v>20</v>
      </c>
      <c r="M4151" t="s">
        <v>27</v>
      </c>
      <c r="N4151" t="s">
        <v>32</v>
      </c>
      <c r="O4151" s="4">
        <v>78774.36</v>
      </c>
      <c r="P4151" t="s">
        <v>28</v>
      </c>
      <c r="Q4151" t="str" cm="1">
        <f t="array" ref="Q4151">_xlfn.IFS(
O4151&lt;50000,"Low Salary (&lt;$50K)",
O4151&lt;90000,"Lower Middle ($50K-$90K)",
O4151&lt;130000,"Middle ($90K-$130K)",
O4151&lt;170000,"Upper Middle ($130K-$170K)",
O4151&gt;=170000,"High Salary (&gt;$170K)"
)</f>
        <v>Lower Middle ($50K-$90K)</v>
      </c>
      <c r="R4151" t="str" cm="1">
        <f t="array" ref="R4151">_xlfn.IFS(
G4151&lt;=2,"New Customers (0-2Y)",
G4151&lt;=5,"Growing Customers (3-5Y)",
G4151&lt;=8,"Established Customers (6-8Y)",
G4151&lt;=10,"Loyal Customers (9-10Y)"
)</f>
        <v>New Customers (0-2Y)</v>
      </c>
    </row>
    <row r="4152" spans="1:18" x14ac:dyDescent="0.35">
      <c r="A4152">
        <v>15566295</v>
      </c>
      <c r="B4152" t="s">
        <v>780</v>
      </c>
      <c r="C4152" t="s">
        <v>17</v>
      </c>
      <c r="D4152" t="s">
        <v>18</v>
      </c>
      <c r="E4152">
        <v>33</v>
      </c>
      <c r="F4152" t="s">
        <v>19</v>
      </c>
      <c r="G4152">
        <v>6</v>
      </c>
      <c r="H4152" s="4">
        <v>138053.79</v>
      </c>
      <c r="I4152" t="s">
        <v>33</v>
      </c>
      <c r="J4152">
        <v>2</v>
      </c>
      <c r="K4152">
        <v>761</v>
      </c>
      <c r="L4152" t="s">
        <v>35</v>
      </c>
      <c r="M4152" t="s">
        <v>21</v>
      </c>
      <c r="N4152" t="s">
        <v>32</v>
      </c>
      <c r="O4152" s="4">
        <v>148779.41</v>
      </c>
      <c r="P4152" t="s">
        <v>28</v>
      </c>
      <c r="Q4152" t="str" cm="1">
        <f t="array" ref="Q4152">_xlfn.IFS(
O4152&lt;50000,"Low Salary (&lt;$50K)",
O4152&lt;90000,"Lower Middle ($50K-$90K)",
O4152&lt;130000,"Middle ($90K-$130K)",
O4152&lt;170000,"Upper Middle ($130K-$170K)",
O4152&gt;=170000,"High Salary (&gt;$170K)"
)</f>
        <v>Upper Middle ($130K-$170K)</v>
      </c>
      <c r="R4152" t="str" cm="1">
        <f t="array" ref="R4152">_xlfn.IFS(
G4152&lt;=2,"New Customers (0-2Y)",
G4152&lt;=5,"Growing Customers (3-5Y)",
G4152&lt;=8,"Established Customers (6-8Y)",
G4152&lt;=10,"Loyal Customers (9-10Y)"
)</f>
        <v>Established Customers (6-8Y)</v>
      </c>
    </row>
    <row r="4153" spans="1:18" x14ac:dyDescent="0.35">
      <c r="A4153">
        <v>15569098</v>
      </c>
      <c r="B4153" t="s">
        <v>1866</v>
      </c>
      <c r="C4153" t="s">
        <v>17</v>
      </c>
      <c r="D4153" t="s">
        <v>39</v>
      </c>
      <c r="E4153">
        <v>44</v>
      </c>
      <c r="F4153" t="s">
        <v>19</v>
      </c>
      <c r="G4153">
        <v>6</v>
      </c>
      <c r="H4153" s="4">
        <v>153548.12</v>
      </c>
      <c r="I4153" t="s">
        <v>33</v>
      </c>
      <c r="J4153">
        <v>1</v>
      </c>
      <c r="K4153">
        <v>627</v>
      </c>
      <c r="L4153" t="s">
        <v>20</v>
      </c>
      <c r="M4153" t="s">
        <v>27</v>
      </c>
      <c r="N4153" t="s">
        <v>32</v>
      </c>
      <c r="O4153" s="4">
        <v>35300.080000000002</v>
      </c>
      <c r="P4153" t="s">
        <v>23</v>
      </c>
      <c r="Q4153" t="str" cm="1">
        <f t="array" ref="Q4153">_xlfn.IFS(
O4153&lt;50000,"Low Salary (&lt;$50K)",
O4153&lt;90000,"Lower Middle ($50K-$90K)",
O4153&lt;130000,"Middle ($90K-$130K)",
O4153&lt;170000,"Upper Middle ($130K-$170K)",
O4153&gt;=170000,"High Salary (&gt;$170K)"
)</f>
        <v>Low Salary (&lt;$50K)</v>
      </c>
      <c r="R4153" t="str" cm="1">
        <f t="array" ref="R4153">_xlfn.IFS(
G4153&lt;=2,"New Customers (0-2Y)",
G4153&lt;=5,"Growing Customers (3-5Y)",
G4153&lt;=8,"Established Customers (6-8Y)",
G4153&lt;=10,"Loyal Customers (9-10Y)"
)</f>
        <v>Established Customers (6-8Y)</v>
      </c>
    </row>
    <row r="4154" spans="1:18" x14ac:dyDescent="0.35">
      <c r="A4154">
        <v>15662532</v>
      </c>
      <c r="B4154" t="s">
        <v>1867</v>
      </c>
      <c r="C4154" t="s">
        <v>42</v>
      </c>
      <c r="D4154" t="s">
        <v>39</v>
      </c>
      <c r="E4154">
        <v>31</v>
      </c>
      <c r="F4154" t="s">
        <v>19</v>
      </c>
      <c r="G4154">
        <v>8</v>
      </c>
      <c r="H4154" s="4">
        <v>149085.9</v>
      </c>
      <c r="I4154" t="s">
        <v>33</v>
      </c>
      <c r="J4154">
        <v>2</v>
      </c>
      <c r="K4154">
        <v>757</v>
      </c>
      <c r="L4154" t="s">
        <v>35</v>
      </c>
      <c r="M4154" t="s">
        <v>21</v>
      </c>
      <c r="N4154" t="s">
        <v>22</v>
      </c>
      <c r="O4154" s="4">
        <v>197077.36</v>
      </c>
      <c r="P4154" t="s">
        <v>28</v>
      </c>
      <c r="Q4154" t="str" cm="1">
        <f t="array" ref="Q4154">_xlfn.IFS(
O4154&lt;50000,"Low Salary (&lt;$50K)",
O4154&lt;90000,"Lower Middle ($50K-$90K)",
O4154&lt;130000,"Middle ($90K-$130K)",
O4154&lt;170000,"Upper Middle ($130K-$170K)",
O4154&gt;=170000,"High Salary (&gt;$170K)"
)</f>
        <v>High Salary (&gt;$170K)</v>
      </c>
      <c r="R4154" t="str" cm="1">
        <f t="array" ref="R4154">_xlfn.IFS(
G4154&lt;=2,"New Customers (0-2Y)",
G4154&lt;=5,"Growing Customers (3-5Y)",
G4154&lt;=8,"Established Customers (6-8Y)",
G4154&lt;=10,"Loyal Customers (9-10Y)"
)</f>
        <v>Established Customers (6-8Y)</v>
      </c>
    </row>
    <row r="4155" spans="1:18" x14ac:dyDescent="0.35">
      <c r="A4155">
        <v>15664001</v>
      </c>
      <c r="B4155" t="s">
        <v>1868</v>
      </c>
      <c r="C4155" t="s">
        <v>42</v>
      </c>
      <c r="D4155" t="s">
        <v>18</v>
      </c>
      <c r="E4155">
        <v>53</v>
      </c>
      <c r="F4155" t="s">
        <v>19</v>
      </c>
      <c r="G4155">
        <v>8</v>
      </c>
      <c r="H4155" s="4">
        <v>95231.91</v>
      </c>
      <c r="I4155" t="s">
        <v>29</v>
      </c>
      <c r="J4155">
        <v>1</v>
      </c>
      <c r="K4155">
        <v>695</v>
      </c>
      <c r="L4155" t="s">
        <v>35</v>
      </c>
      <c r="M4155" t="s">
        <v>27</v>
      </c>
      <c r="N4155" t="s">
        <v>32</v>
      </c>
      <c r="O4155" s="4">
        <v>70140.800000000003</v>
      </c>
      <c r="P4155" t="s">
        <v>23</v>
      </c>
      <c r="Q4155" t="str" cm="1">
        <f t="array" ref="Q4155">_xlfn.IFS(
O4155&lt;50000,"Low Salary (&lt;$50K)",
O4155&lt;90000,"Lower Middle ($50K-$90K)",
O4155&lt;130000,"Middle ($90K-$130K)",
O4155&lt;170000,"Upper Middle ($130K-$170K)",
O4155&gt;=170000,"High Salary (&gt;$170K)"
)</f>
        <v>Lower Middle ($50K-$90K)</v>
      </c>
      <c r="R4155" t="str" cm="1">
        <f t="array" ref="R4155">_xlfn.IFS(
G4155&lt;=2,"New Customers (0-2Y)",
G4155&lt;=5,"Growing Customers (3-5Y)",
G4155&lt;=8,"Established Customers (6-8Y)",
G4155&lt;=10,"Loyal Customers (9-10Y)"
)</f>
        <v>Established Customers (6-8Y)</v>
      </c>
    </row>
    <row r="4156" spans="1:18" x14ac:dyDescent="0.35">
      <c r="A4156">
        <v>15703437</v>
      </c>
      <c r="B4156" t="s">
        <v>1143</v>
      </c>
      <c r="C4156" t="s">
        <v>17</v>
      </c>
      <c r="D4156" t="s">
        <v>39</v>
      </c>
      <c r="E4156">
        <v>34</v>
      </c>
      <c r="F4156" t="s">
        <v>19</v>
      </c>
      <c r="G4156">
        <v>3</v>
      </c>
      <c r="H4156" s="4">
        <v>0</v>
      </c>
      <c r="I4156" t="s">
        <v>24</v>
      </c>
      <c r="J4156">
        <v>2</v>
      </c>
      <c r="K4156">
        <v>726</v>
      </c>
      <c r="L4156" t="s">
        <v>35</v>
      </c>
      <c r="M4156" t="s">
        <v>21</v>
      </c>
      <c r="N4156" t="s">
        <v>32</v>
      </c>
      <c r="O4156" s="4">
        <v>196288.46</v>
      </c>
      <c r="P4156" t="s">
        <v>28</v>
      </c>
      <c r="Q4156" t="str" cm="1">
        <f t="array" ref="Q4156">_xlfn.IFS(
O4156&lt;50000,"Low Salary (&lt;$50K)",
O4156&lt;90000,"Lower Middle ($50K-$90K)",
O4156&lt;130000,"Middle ($90K-$130K)",
O4156&lt;170000,"Upper Middle ($130K-$170K)",
O4156&gt;=170000,"High Salary (&gt;$170K)"
)</f>
        <v>High Salary (&gt;$170K)</v>
      </c>
      <c r="R4156" t="str" cm="1">
        <f t="array" ref="R4156">_xlfn.IFS(
G4156&lt;=2,"New Customers (0-2Y)",
G4156&lt;=5,"Growing Customers (3-5Y)",
G4156&lt;=8,"Established Customers (6-8Y)",
G4156&lt;=10,"Loyal Customers (9-10Y)"
)</f>
        <v>Growing Customers (3-5Y)</v>
      </c>
    </row>
    <row r="4157" spans="1:18" x14ac:dyDescent="0.35">
      <c r="A4157">
        <v>15708003</v>
      </c>
      <c r="B4157" t="s">
        <v>1000</v>
      </c>
      <c r="C4157" t="s">
        <v>26</v>
      </c>
      <c r="D4157" t="s">
        <v>39</v>
      </c>
      <c r="E4157">
        <v>41</v>
      </c>
      <c r="F4157" t="s">
        <v>19</v>
      </c>
      <c r="G4157">
        <v>8</v>
      </c>
      <c r="H4157" s="4">
        <v>85109.21</v>
      </c>
      <c r="I4157" t="s">
        <v>29</v>
      </c>
      <c r="J4157">
        <v>1</v>
      </c>
      <c r="K4157">
        <v>587</v>
      </c>
      <c r="L4157" t="s">
        <v>31</v>
      </c>
      <c r="M4157" t="s">
        <v>21</v>
      </c>
      <c r="N4157" t="s">
        <v>32</v>
      </c>
      <c r="O4157" s="4">
        <v>1557.82</v>
      </c>
      <c r="P4157" t="s">
        <v>28</v>
      </c>
      <c r="Q4157" t="str" cm="1">
        <f t="array" ref="Q4157">_xlfn.IFS(
O4157&lt;50000,"Low Salary (&lt;$50K)",
O4157&lt;90000,"Lower Middle ($50K-$90K)",
O4157&lt;130000,"Middle ($90K-$130K)",
O4157&lt;170000,"Upper Middle ($130K-$170K)",
O4157&gt;=170000,"High Salary (&gt;$170K)"
)</f>
        <v>Low Salary (&lt;$50K)</v>
      </c>
      <c r="R4157" t="str" cm="1">
        <f t="array" ref="R4157">_xlfn.IFS(
G4157&lt;=2,"New Customers (0-2Y)",
G4157&lt;=5,"Growing Customers (3-5Y)",
G4157&lt;=8,"Established Customers (6-8Y)",
G4157&lt;=10,"Loyal Customers (9-10Y)"
)</f>
        <v>Established Customers (6-8Y)</v>
      </c>
    </row>
    <row r="4158" spans="1:18" x14ac:dyDescent="0.35">
      <c r="A4158">
        <v>15599452</v>
      </c>
      <c r="B4158" t="s">
        <v>902</v>
      </c>
      <c r="C4158" t="s">
        <v>42</v>
      </c>
      <c r="D4158" t="s">
        <v>18</v>
      </c>
      <c r="E4158">
        <v>43</v>
      </c>
      <c r="F4158" t="s">
        <v>19</v>
      </c>
      <c r="G4158">
        <v>8</v>
      </c>
      <c r="H4158" s="4">
        <v>125338.8</v>
      </c>
      <c r="I4158" t="s">
        <v>33</v>
      </c>
      <c r="J4158">
        <v>2</v>
      </c>
      <c r="K4158">
        <v>605</v>
      </c>
      <c r="L4158" t="s">
        <v>20</v>
      </c>
      <c r="M4158" t="s">
        <v>21</v>
      </c>
      <c r="N4158" t="s">
        <v>32</v>
      </c>
      <c r="O4158" s="4">
        <v>23970.13</v>
      </c>
      <c r="P4158" t="s">
        <v>28</v>
      </c>
      <c r="Q4158" t="str" cm="1">
        <f t="array" ref="Q4158">_xlfn.IFS(
O4158&lt;50000,"Low Salary (&lt;$50K)",
O4158&lt;90000,"Lower Middle ($50K-$90K)",
O4158&lt;130000,"Middle ($90K-$130K)",
O4158&lt;170000,"Upper Middle ($130K-$170K)",
O4158&gt;=170000,"High Salary (&gt;$170K)"
)</f>
        <v>Low Salary (&lt;$50K)</v>
      </c>
      <c r="R4158" t="str" cm="1">
        <f t="array" ref="R4158">_xlfn.IFS(
G4158&lt;=2,"New Customers (0-2Y)",
G4158&lt;=5,"Growing Customers (3-5Y)",
G4158&lt;=8,"Established Customers (6-8Y)",
G4158&lt;=10,"Loyal Customers (9-10Y)"
)</f>
        <v>Established Customers (6-8Y)</v>
      </c>
    </row>
    <row r="4159" spans="1:18" x14ac:dyDescent="0.35">
      <c r="A4159">
        <v>15719793</v>
      </c>
      <c r="B4159" t="s">
        <v>72</v>
      </c>
      <c r="C4159" t="s">
        <v>26</v>
      </c>
      <c r="D4159" t="s">
        <v>39</v>
      </c>
      <c r="E4159">
        <v>62</v>
      </c>
      <c r="F4159" t="s">
        <v>2967</v>
      </c>
      <c r="G4159">
        <v>5</v>
      </c>
      <c r="H4159" s="4">
        <v>0</v>
      </c>
      <c r="I4159" t="s">
        <v>24</v>
      </c>
      <c r="J4159">
        <v>2</v>
      </c>
      <c r="K4159">
        <v>850</v>
      </c>
      <c r="L4159" t="s">
        <v>37</v>
      </c>
      <c r="M4159" t="s">
        <v>21</v>
      </c>
      <c r="N4159" t="s">
        <v>22</v>
      </c>
      <c r="O4159" s="4">
        <v>180243.56</v>
      </c>
      <c r="P4159" t="s">
        <v>28</v>
      </c>
      <c r="Q4159" t="str" cm="1">
        <f t="array" ref="Q4159">_xlfn.IFS(
O4159&lt;50000,"Low Salary (&lt;$50K)",
O4159&lt;90000,"Lower Middle ($50K-$90K)",
O4159&lt;130000,"Middle ($90K-$130K)",
O4159&lt;170000,"Upper Middle ($130K-$170K)",
O4159&gt;=170000,"High Salary (&gt;$170K)"
)</f>
        <v>High Salary (&gt;$170K)</v>
      </c>
      <c r="R4159" t="str" cm="1">
        <f t="array" ref="R4159">_xlfn.IFS(
G4159&lt;=2,"New Customers (0-2Y)",
G4159&lt;=5,"Growing Customers (3-5Y)",
G4159&lt;=8,"Established Customers (6-8Y)",
G4159&lt;=10,"Loyal Customers (9-10Y)"
)</f>
        <v>Growing Customers (3-5Y)</v>
      </c>
    </row>
    <row r="4160" spans="1:18" x14ac:dyDescent="0.35">
      <c r="A4160">
        <v>15771580</v>
      </c>
      <c r="B4160" t="s">
        <v>804</v>
      </c>
      <c r="C4160" t="s">
        <v>17</v>
      </c>
      <c r="D4160" t="s">
        <v>18</v>
      </c>
      <c r="E4160">
        <v>38</v>
      </c>
      <c r="F4160" t="s">
        <v>19</v>
      </c>
      <c r="G4160">
        <v>0</v>
      </c>
      <c r="H4160" s="4">
        <v>106831.69</v>
      </c>
      <c r="I4160" t="s">
        <v>33</v>
      </c>
      <c r="J4160">
        <v>1</v>
      </c>
      <c r="K4160">
        <v>850</v>
      </c>
      <c r="L4160" t="s">
        <v>37</v>
      </c>
      <c r="M4160" t="s">
        <v>27</v>
      </c>
      <c r="N4160" t="s">
        <v>22</v>
      </c>
      <c r="O4160" s="4">
        <v>148977.72</v>
      </c>
      <c r="P4160" t="s">
        <v>28</v>
      </c>
      <c r="Q4160" t="str" cm="1">
        <f t="array" ref="Q4160">_xlfn.IFS(
O4160&lt;50000,"Low Salary (&lt;$50K)",
O4160&lt;90000,"Lower Middle ($50K-$90K)",
O4160&lt;130000,"Middle ($90K-$130K)",
O4160&lt;170000,"Upper Middle ($130K-$170K)",
O4160&gt;=170000,"High Salary (&gt;$170K)"
)</f>
        <v>Upper Middle ($130K-$170K)</v>
      </c>
      <c r="R4160" t="str" cm="1">
        <f t="array" ref="R4160">_xlfn.IFS(
G4160&lt;=2,"New Customers (0-2Y)",
G4160&lt;=5,"Growing Customers (3-5Y)",
G4160&lt;=8,"Established Customers (6-8Y)",
G4160&lt;=10,"Loyal Customers (9-10Y)"
)</f>
        <v>New Customers (0-2Y)</v>
      </c>
    </row>
    <row r="4161" spans="1:18" x14ac:dyDescent="0.35">
      <c r="A4161">
        <v>15732268</v>
      </c>
      <c r="B4161" t="s">
        <v>419</v>
      </c>
      <c r="C4161" t="s">
        <v>17</v>
      </c>
      <c r="D4161" t="s">
        <v>39</v>
      </c>
      <c r="E4161">
        <v>29</v>
      </c>
      <c r="F4161" t="s">
        <v>43</v>
      </c>
      <c r="G4161">
        <v>3</v>
      </c>
      <c r="H4161" s="4">
        <v>159597.45000000001</v>
      </c>
      <c r="I4161" t="s">
        <v>33</v>
      </c>
      <c r="J4161">
        <v>1</v>
      </c>
      <c r="K4161">
        <v>751</v>
      </c>
      <c r="L4161" t="s">
        <v>35</v>
      </c>
      <c r="M4161" t="s">
        <v>21</v>
      </c>
      <c r="N4161" t="s">
        <v>32</v>
      </c>
      <c r="O4161" s="4">
        <v>39934.410000000003</v>
      </c>
      <c r="P4161" t="s">
        <v>28</v>
      </c>
      <c r="Q4161" t="str" cm="1">
        <f t="array" ref="Q4161">_xlfn.IFS(
O4161&lt;50000,"Low Salary (&lt;$50K)",
O4161&lt;90000,"Lower Middle ($50K-$90K)",
O4161&lt;130000,"Middle ($90K-$130K)",
O4161&lt;170000,"Upper Middle ($130K-$170K)",
O4161&gt;=170000,"High Salary (&gt;$170K)"
)</f>
        <v>Low Salary (&lt;$50K)</v>
      </c>
      <c r="R4161" t="str" cm="1">
        <f t="array" ref="R4161">_xlfn.IFS(
G4161&lt;=2,"New Customers (0-2Y)",
G4161&lt;=5,"Growing Customers (3-5Y)",
G4161&lt;=8,"Established Customers (6-8Y)",
G4161&lt;=10,"Loyal Customers (9-10Y)"
)</f>
        <v>Growing Customers (3-5Y)</v>
      </c>
    </row>
    <row r="4162" spans="1:18" x14ac:dyDescent="0.35">
      <c r="A4162">
        <v>15722350</v>
      </c>
      <c r="B4162" t="s">
        <v>1092</v>
      </c>
      <c r="C4162" t="s">
        <v>42</v>
      </c>
      <c r="D4162" t="s">
        <v>18</v>
      </c>
      <c r="E4162">
        <v>37</v>
      </c>
      <c r="F4162" t="s">
        <v>19</v>
      </c>
      <c r="G4162">
        <v>7</v>
      </c>
      <c r="H4162" s="4">
        <v>147361.57</v>
      </c>
      <c r="I4162" t="s">
        <v>33</v>
      </c>
      <c r="J4162">
        <v>1</v>
      </c>
      <c r="K4162">
        <v>627</v>
      </c>
      <c r="L4162" t="s">
        <v>20</v>
      </c>
      <c r="M4162" t="s">
        <v>21</v>
      </c>
      <c r="N4162" t="s">
        <v>22</v>
      </c>
      <c r="O4162" s="4">
        <v>133031.96</v>
      </c>
      <c r="P4162" t="s">
        <v>28</v>
      </c>
      <c r="Q4162" t="str" cm="1">
        <f t="array" ref="Q4162">_xlfn.IFS(
O4162&lt;50000,"Low Salary (&lt;$50K)",
O4162&lt;90000,"Lower Middle ($50K-$90K)",
O4162&lt;130000,"Middle ($90K-$130K)",
O4162&lt;170000,"Upper Middle ($130K-$170K)",
O4162&gt;=170000,"High Salary (&gt;$170K)"
)</f>
        <v>Upper Middle ($130K-$170K)</v>
      </c>
      <c r="R4162" t="str" cm="1">
        <f t="array" ref="R4162">_xlfn.IFS(
G4162&lt;=2,"New Customers (0-2Y)",
G4162&lt;=5,"Growing Customers (3-5Y)",
G4162&lt;=8,"Established Customers (6-8Y)",
G4162&lt;=10,"Loyal Customers (9-10Y)"
)</f>
        <v>Established Customers (6-8Y)</v>
      </c>
    </row>
    <row r="4163" spans="1:18" x14ac:dyDescent="0.35">
      <c r="A4163">
        <v>15611371</v>
      </c>
      <c r="B4163" t="s">
        <v>971</v>
      </c>
      <c r="C4163" t="s">
        <v>17</v>
      </c>
      <c r="D4163" t="s">
        <v>39</v>
      </c>
      <c r="E4163">
        <v>43</v>
      </c>
      <c r="F4163" t="s">
        <v>19</v>
      </c>
      <c r="G4163">
        <v>4</v>
      </c>
      <c r="H4163" s="4">
        <v>176134.54</v>
      </c>
      <c r="I4163" t="s">
        <v>33</v>
      </c>
      <c r="J4163">
        <v>1</v>
      </c>
      <c r="K4163">
        <v>736</v>
      </c>
      <c r="L4163" t="s">
        <v>35</v>
      </c>
      <c r="M4163" t="s">
        <v>21</v>
      </c>
      <c r="N4163" t="s">
        <v>22</v>
      </c>
      <c r="O4163" s="4">
        <v>52856.88</v>
      </c>
      <c r="P4163" t="s">
        <v>28</v>
      </c>
      <c r="Q4163" t="str" cm="1">
        <f t="array" ref="Q4163">_xlfn.IFS(
O4163&lt;50000,"Low Salary (&lt;$50K)",
O4163&lt;90000,"Lower Middle ($50K-$90K)",
O4163&lt;130000,"Middle ($90K-$130K)",
O4163&lt;170000,"Upper Middle ($130K-$170K)",
O4163&gt;=170000,"High Salary (&gt;$170K)"
)</f>
        <v>Lower Middle ($50K-$90K)</v>
      </c>
      <c r="R4163" t="str" cm="1">
        <f t="array" ref="R4163">_xlfn.IFS(
G4163&lt;=2,"New Customers (0-2Y)",
G4163&lt;=5,"Growing Customers (3-5Y)",
G4163&lt;=8,"Established Customers (6-8Y)",
G4163&lt;=10,"Loyal Customers (9-10Y)"
)</f>
        <v>Growing Customers (3-5Y)</v>
      </c>
    </row>
    <row r="4164" spans="1:18" x14ac:dyDescent="0.35">
      <c r="A4164">
        <v>15673584</v>
      </c>
      <c r="B4164" t="s">
        <v>545</v>
      </c>
      <c r="C4164" t="s">
        <v>17</v>
      </c>
      <c r="D4164" t="s">
        <v>18</v>
      </c>
      <c r="E4164">
        <v>74</v>
      </c>
      <c r="F4164" t="s">
        <v>2967</v>
      </c>
      <c r="G4164">
        <v>5</v>
      </c>
      <c r="H4164" s="4">
        <v>0</v>
      </c>
      <c r="I4164" t="s">
        <v>24</v>
      </c>
      <c r="J4164">
        <v>2</v>
      </c>
      <c r="K4164">
        <v>652</v>
      </c>
      <c r="L4164" t="s">
        <v>20</v>
      </c>
      <c r="M4164" t="s">
        <v>21</v>
      </c>
      <c r="N4164" t="s">
        <v>22</v>
      </c>
      <c r="O4164" s="4">
        <v>937.15</v>
      </c>
      <c r="P4164" t="s">
        <v>28</v>
      </c>
      <c r="Q4164" t="str" cm="1">
        <f t="array" ref="Q4164">_xlfn.IFS(
O4164&lt;50000,"Low Salary (&lt;$50K)",
O4164&lt;90000,"Lower Middle ($50K-$90K)",
O4164&lt;130000,"Middle ($90K-$130K)",
O4164&lt;170000,"Upper Middle ($130K-$170K)",
O4164&gt;=170000,"High Salary (&gt;$170K)"
)</f>
        <v>Low Salary (&lt;$50K)</v>
      </c>
      <c r="R4164" t="str" cm="1">
        <f t="array" ref="R4164">_xlfn.IFS(
G4164&lt;=2,"New Customers (0-2Y)",
G4164&lt;=5,"Growing Customers (3-5Y)",
G4164&lt;=8,"Established Customers (6-8Y)",
G4164&lt;=10,"Loyal Customers (9-10Y)"
)</f>
        <v>Growing Customers (3-5Y)</v>
      </c>
    </row>
    <row r="4165" spans="1:18" x14ac:dyDescent="0.35">
      <c r="A4165">
        <v>15636396</v>
      </c>
      <c r="B4165" t="s">
        <v>100</v>
      </c>
      <c r="C4165" t="s">
        <v>17</v>
      </c>
      <c r="D4165" t="s">
        <v>18</v>
      </c>
      <c r="E4165">
        <v>35</v>
      </c>
      <c r="F4165" t="s">
        <v>19</v>
      </c>
      <c r="G4165">
        <v>7</v>
      </c>
      <c r="H4165" s="4">
        <v>0</v>
      </c>
      <c r="I4165" t="s">
        <v>24</v>
      </c>
      <c r="J4165">
        <v>2</v>
      </c>
      <c r="K4165">
        <v>627</v>
      </c>
      <c r="L4165" t="s">
        <v>20</v>
      </c>
      <c r="M4165" t="s">
        <v>27</v>
      </c>
      <c r="N4165" t="s">
        <v>22</v>
      </c>
      <c r="O4165" s="4">
        <v>193022.44</v>
      </c>
      <c r="P4165" t="s">
        <v>28</v>
      </c>
      <c r="Q4165" t="str" cm="1">
        <f t="array" ref="Q4165">_xlfn.IFS(
O4165&lt;50000,"Low Salary (&lt;$50K)",
O4165&lt;90000,"Lower Middle ($50K-$90K)",
O4165&lt;130000,"Middle ($90K-$130K)",
O4165&lt;170000,"Upper Middle ($130K-$170K)",
O4165&gt;=170000,"High Salary (&gt;$170K)"
)</f>
        <v>High Salary (&gt;$170K)</v>
      </c>
      <c r="R4165" t="str" cm="1">
        <f t="array" ref="R4165">_xlfn.IFS(
G4165&lt;=2,"New Customers (0-2Y)",
G4165&lt;=5,"Growing Customers (3-5Y)",
G4165&lt;=8,"Established Customers (6-8Y)",
G4165&lt;=10,"Loyal Customers (9-10Y)"
)</f>
        <v>Established Customers (6-8Y)</v>
      </c>
    </row>
    <row r="4166" spans="1:18" x14ac:dyDescent="0.35">
      <c r="A4166">
        <v>15706170</v>
      </c>
      <c r="B4166" t="s">
        <v>1051</v>
      </c>
      <c r="C4166" t="s">
        <v>17</v>
      </c>
      <c r="D4166" t="s">
        <v>39</v>
      </c>
      <c r="E4166">
        <v>34</v>
      </c>
      <c r="F4166" t="s">
        <v>19</v>
      </c>
      <c r="G4166">
        <v>1</v>
      </c>
      <c r="H4166" s="4">
        <v>84055.43</v>
      </c>
      <c r="I4166" t="s">
        <v>29</v>
      </c>
      <c r="J4166">
        <v>1</v>
      </c>
      <c r="K4166">
        <v>636</v>
      </c>
      <c r="L4166" t="s">
        <v>20</v>
      </c>
      <c r="M4166" t="s">
        <v>27</v>
      </c>
      <c r="N4166" t="s">
        <v>32</v>
      </c>
      <c r="O4166" s="4">
        <v>37490.839999999997</v>
      </c>
      <c r="P4166" t="s">
        <v>28</v>
      </c>
      <c r="Q4166" t="str" cm="1">
        <f t="array" ref="Q4166">_xlfn.IFS(
O4166&lt;50000,"Low Salary (&lt;$50K)",
O4166&lt;90000,"Lower Middle ($50K-$90K)",
O4166&lt;130000,"Middle ($90K-$130K)",
O4166&lt;170000,"Upper Middle ($130K-$170K)",
O4166&gt;=170000,"High Salary (&gt;$170K)"
)</f>
        <v>Low Salary (&lt;$50K)</v>
      </c>
      <c r="R4166" t="str" cm="1">
        <f t="array" ref="R4166">_xlfn.IFS(
G4166&lt;=2,"New Customers (0-2Y)",
G4166&lt;=5,"Growing Customers (3-5Y)",
G4166&lt;=8,"Established Customers (6-8Y)",
G4166&lt;=10,"Loyal Customers (9-10Y)"
)</f>
        <v>New Customers (0-2Y)</v>
      </c>
    </row>
    <row r="4167" spans="1:18" x14ac:dyDescent="0.35">
      <c r="A4167">
        <v>15725478</v>
      </c>
      <c r="B4167" t="s">
        <v>1869</v>
      </c>
      <c r="C4167" t="s">
        <v>17</v>
      </c>
      <c r="D4167" t="s">
        <v>39</v>
      </c>
      <c r="E4167">
        <v>60</v>
      </c>
      <c r="F4167" t="s">
        <v>2967</v>
      </c>
      <c r="G4167">
        <v>7</v>
      </c>
      <c r="H4167" s="4">
        <v>0</v>
      </c>
      <c r="I4167" t="s">
        <v>24</v>
      </c>
      <c r="J4167">
        <v>2</v>
      </c>
      <c r="K4167">
        <v>775</v>
      </c>
      <c r="L4167" t="s">
        <v>35</v>
      </c>
      <c r="M4167" t="s">
        <v>21</v>
      </c>
      <c r="N4167" t="s">
        <v>22</v>
      </c>
      <c r="O4167" s="4">
        <v>111558.7</v>
      </c>
      <c r="P4167" t="s">
        <v>28</v>
      </c>
      <c r="Q4167" t="str" cm="1">
        <f t="array" ref="Q4167">_xlfn.IFS(
O4167&lt;50000,"Low Salary (&lt;$50K)",
O4167&lt;90000,"Lower Middle ($50K-$90K)",
O4167&lt;130000,"Middle ($90K-$130K)",
O4167&lt;170000,"Upper Middle ($130K-$170K)",
O4167&gt;=170000,"High Salary (&gt;$170K)"
)</f>
        <v>Middle ($90K-$130K)</v>
      </c>
      <c r="R4167" t="str" cm="1">
        <f t="array" ref="R4167">_xlfn.IFS(
G4167&lt;=2,"New Customers (0-2Y)",
G4167&lt;=5,"Growing Customers (3-5Y)",
G4167&lt;=8,"Established Customers (6-8Y)",
G4167&lt;=10,"Loyal Customers (9-10Y)"
)</f>
        <v>Established Customers (6-8Y)</v>
      </c>
    </row>
    <row r="4168" spans="1:18" x14ac:dyDescent="0.35">
      <c r="A4168">
        <v>15654562</v>
      </c>
      <c r="B4168" t="s">
        <v>166</v>
      </c>
      <c r="C4168" t="s">
        <v>26</v>
      </c>
      <c r="D4168" t="s">
        <v>18</v>
      </c>
      <c r="E4168">
        <v>45</v>
      </c>
      <c r="F4168" t="s">
        <v>19</v>
      </c>
      <c r="G4168">
        <v>5</v>
      </c>
      <c r="H4168" s="4">
        <v>174088.3</v>
      </c>
      <c r="I4168" t="s">
        <v>33</v>
      </c>
      <c r="J4168">
        <v>4</v>
      </c>
      <c r="K4168">
        <v>850</v>
      </c>
      <c r="L4168" t="s">
        <v>37</v>
      </c>
      <c r="M4168" t="s">
        <v>21</v>
      </c>
      <c r="N4168" t="s">
        <v>32</v>
      </c>
      <c r="O4168" s="4">
        <v>5669.31</v>
      </c>
      <c r="P4168" t="s">
        <v>23</v>
      </c>
      <c r="Q4168" t="str" cm="1">
        <f t="array" ref="Q4168">_xlfn.IFS(
O4168&lt;50000,"Low Salary (&lt;$50K)",
O4168&lt;90000,"Lower Middle ($50K-$90K)",
O4168&lt;130000,"Middle ($90K-$130K)",
O4168&lt;170000,"Upper Middle ($130K-$170K)",
O4168&gt;=170000,"High Salary (&gt;$170K)"
)</f>
        <v>Low Salary (&lt;$50K)</v>
      </c>
      <c r="R4168" t="str" cm="1">
        <f t="array" ref="R4168">_xlfn.IFS(
G4168&lt;=2,"New Customers (0-2Y)",
G4168&lt;=5,"Growing Customers (3-5Y)",
G4168&lt;=8,"Established Customers (6-8Y)",
G4168&lt;=10,"Loyal Customers (9-10Y)"
)</f>
        <v>Growing Customers (3-5Y)</v>
      </c>
    </row>
    <row r="4169" spans="1:18" x14ac:dyDescent="0.35">
      <c r="A4169">
        <v>15737509</v>
      </c>
      <c r="B4169" t="s">
        <v>268</v>
      </c>
      <c r="C4169" t="s">
        <v>26</v>
      </c>
      <c r="D4169" t="s">
        <v>39</v>
      </c>
      <c r="E4169">
        <v>34</v>
      </c>
      <c r="F4169" t="s">
        <v>19</v>
      </c>
      <c r="G4169">
        <v>8</v>
      </c>
      <c r="H4169" s="4">
        <v>199229.14</v>
      </c>
      <c r="I4169" t="s">
        <v>33</v>
      </c>
      <c r="J4169">
        <v>1</v>
      </c>
      <c r="K4169">
        <v>850</v>
      </c>
      <c r="L4169" t="s">
        <v>37</v>
      </c>
      <c r="M4169" t="s">
        <v>27</v>
      </c>
      <c r="N4169" t="s">
        <v>32</v>
      </c>
      <c r="O4169" s="4">
        <v>68106.289999999994</v>
      </c>
      <c r="P4169" t="s">
        <v>28</v>
      </c>
      <c r="Q4169" t="str" cm="1">
        <f t="array" ref="Q4169">_xlfn.IFS(
O4169&lt;50000,"Low Salary (&lt;$50K)",
O4169&lt;90000,"Lower Middle ($50K-$90K)",
O4169&lt;130000,"Middle ($90K-$130K)",
O4169&lt;170000,"Upper Middle ($130K-$170K)",
O4169&gt;=170000,"High Salary (&gt;$170K)"
)</f>
        <v>Lower Middle ($50K-$90K)</v>
      </c>
      <c r="R4169" t="str" cm="1">
        <f t="array" ref="R4169">_xlfn.IFS(
G4169&lt;=2,"New Customers (0-2Y)",
G4169&lt;=5,"Growing Customers (3-5Y)",
G4169&lt;=8,"Established Customers (6-8Y)",
G4169&lt;=10,"Loyal Customers (9-10Y)"
)</f>
        <v>Established Customers (6-8Y)</v>
      </c>
    </row>
    <row r="4170" spans="1:18" x14ac:dyDescent="0.35">
      <c r="A4170">
        <v>15690796</v>
      </c>
      <c r="B4170" t="s">
        <v>550</v>
      </c>
      <c r="C4170" t="s">
        <v>17</v>
      </c>
      <c r="D4170" t="s">
        <v>39</v>
      </c>
      <c r="E4170">
        <v>37</v>
      </c>
      <c r="F4170" t="s">
        <v>19</v>
      </c>
      <c r="G4170">
        <v>8</v>
      </c>
      <c r="H4170" s="4">
        <v>0</v>
      </c>
      <c r="I4170" t="s">
        <v>24</v>
      </c>
      <c r="J4170">
        <v>1</v>
      </c>
      <c r="K4170">
        <v>516</v>
      </c>
      <c r="L4170" t="s">
        <v>31</v>
      </c>
      <c r="M4170" t="s">
        <v>21</v>
      </c>
      <c r="N4170" t="s">
        <v>32</v>
      </c>
      <c r="O4170" s="4">
        <v>101834.58</v>
      </c>
      <c r="P4170" t="s">
        <v>28</v>
      </c>
      <c r="Q4170" t="str" cm="1">
        <f t="array" ref="Q4170">_xlfn.IFS(
O4170&lt;50000,"Low Salary (&lt;$50K)",
O4170&lt;90000,"Lower Middle ($50K-$90K)",
O4170&lt;130000,"Middle ($90K-$130K)",
O4170&lt;170000,"Upper Middle ($130K-$170K)",
O4170&gt;=170000,"High Salary (&gt;$170K)"
)</f>
        <v>Middle ($90K-$130K)</v>
      </c>
      <c r="R4170" t="str" cm="1">
        <f t="array" ref="R4170">_xlfn.IFS(
G4170&lt;=2,"New Customers (0-2Y)",
G4170&lt;=5,"Growing Customers (3-5Y)",
G4170&lt;=8,"Established Customers (6-8Y)",
G4170&lt;=10,"Loyal Customers (9-10Y)"
)</f>
        <v>Established Customers (6-8Y)</v>
      </c>
    </row>
    <row r="4171" spans="1:18" x14ac:dyDescent="0.35">
      <c r="A4171">
        <v>15716728</v>
      </c>
      <c r="B4171" t="s">
        <v>1870</v>
      </c>
      <c r="C4171" t="s">
        <v>26</v>
      </c>
      <c r="D4171" t="s">
        <v>18</v>
      </c>
      <c r="E4171">
        <v>42</v>
      </c>
      <c r="F4171" t="s">
        <v>19</v>
      </c>
      <c r="G4171">
        <v>10</v>
      </c>
      <c r="H4171" s="4">
        <v>0</v>
      </c>
      <c r="I4171" t="s">
        <v>24</v>
      </c>
      <c r="J4171">
        <v>2</v>
      </c>
      <c r="K4171">
        <v>513</v>
      </c>
      <c r="L4171" t="s">
        <v>31</v>
      </c>
      <c r="M4171" t="s">
        <v>27</v>
      </c>
      <c r="N4171" t="s">
        <v>22</v>
      </c>
      <c r="O4171" s="4">
        <v>73151.25</v>
      </c>
      <c r="P4171" t="s">
        <v>28</v>
      </c>
      <c r="Q4171" t="str" cm="1">
        <f t="array" ref="Q4171">_xlfn.IFS(
O4171&lt;50000,"Low Salary (&lt;$50K)",
O4171&lt;90000,"Lower Middle ($50K-$90K)",
O4171&lt;130000,"Middle ($90K-$130K)",
O4171&lt;170000,"Upper Middle ($130K-$170K)",
O4171&gt;=170000,"High Salary (&gt;$170K)"
)</f>
        <v>Lower Middle ($50K-$90K)</v>
      </c>
      <c r="R4171" t="str" cm="1">
        <f t="array" ref="R4171">_xlfn.IFS(
G4171&lt;=2,"New Customers (0-2Y)",
G4171&lt;=5,"Growing Customers (3-5Y)",
G4171&lt;=8,"Established Customers (6-8Y)",
G4171&lt;=10,"Loyal Customers (9-10Y)"
)</f>
        <v>Loyal Customers (9-10Y)</v>
      </c>
    </row>
    <row r="4172" spans="1:18" x14ac:dyDescent="0.35">
      <c r="A4172">
        <v>15605665</v>
      </c>
      <c r="B4172" t="s">
        <v>1871</v>
      </c>
      <c r="C4172" t="s">
        <v>42</v>
      </c>
      <c r="D4172" t="s">
        <v>18</v>
      </c>
      <c r="E4172">
        <v>69</v>
      </c>
      <c r="F4172" t="s">
        <v>2967</v>
      </c>
      <c r="G4172">
        <v>3</v>
      </c>
      <c r="H4172" s="4">
        <v>78833.149999999994</v>
      </c>
      <c r="I4172" t="s">
        <v>29</v>
      </c>
      <c r="J4172">
        <v>2</v>
      </c>
      <c r="K4172">
        <v>673</v>
      </c>
      <c r="L4172" t="s">
        <v>35</v>
      </c>
      <c r="M4172" t="s">
        <v>21</v>
      </c>
      <c r="N4172" t="s">
        <v>22</v>
      </c>
      <c r="O4172" s="4">
        <v>37196.15</v>
      </c>
      <c r="P4172" t="s">
        <v>28</v>
      </c>
      <c r="Q4172" t="str" cm="1">
        <f t="array" ref="Q4172">_xlfn.IFS(
O4172&lt;50000,"Low Salary (&lt;$50K)",
O4172&lt;90000,"Lower Middle ($50K-$90K)",
O4172&lt;130000,"Middle ($90K-$130K)",
O4172&lt;170000,"Upper Middle ($130K-$170K)",
O4172&gt;=170000,"High Salary (&gt;$170K)"
)</f>
        <v>Low Salary (&lt;$50K)</v>
      </c>
      <c r="R4172" t="str" cm="1">
        <f t="array" ref="R4172">_xlfn.IFS(
G4172&lt;=2,"New Customers (0-2Y)",
G4172&lt;=5,"Growing Customers (3-5Y)",
G4172&lt;=8,"Established Customers (6-8Y)",
G4172&lt;=10,"Loyal Customers (9-10Y)"
)</f>
        <v>Growing Customers (3-5Y)</v>
      </c>
    </row>
    <row r="4173" spans="1:18" x14ac:dyDescent="0.35">
      <c r="A4173">
        <v>15748481</v>
      </c>
      <c r="B4173" t="s">
        <v>1872</v>
      </c>
      <c r="C4173" t="s">
        <v>17</v>
      </c>
      <c r="D4173" t="s">
        <v>18</v>
      </c>
      <c r="E4173">
        <v>27</v>
      </c>
      <c r="F4173" t="s">
        <v>43</v>
      </c>
      <c r="G4173">
        <v>6</v>
      </c>
      <c r="H4173" s="4">
        <v>0</v>
      </c>
      <c r="I4173" t="s">
        <v>24</v>
      </c>
      <c r="J4173">
        <v>1</v>
      </c>
      <c r="K4173">
        <v>564</v>
      </c>
      <c r="L4173" t="s">
        <v>31</v>
      </c>
      <c r="M4173" t="s">
        <v>27</v>
      </c>
      <c r="N4173" t="s">
        <v>32</v>
      </c>
      <c r="O4173" s="4">
        <v>7819.76</v>
      </c>
      <c r="P4173" t="s">
        <v>28</v>
      </c>
      <c r="Q4173" t="str" cm="1">
        <f t="array" ref="Q4173">_xlfn.IFS(
O4173&lt;50000,"Low Salary (&lt;$50K)",
O4173&lt;90000,"Lower Middle ($50K-$90K)",
O4173&lt;130000,"Middle ($90K-$130K)",
O4173&lt;170000,"Upper Middle ($130K-$170K)",
O4173&gt;=170000,"High Salary (&gt;$170K)"
)</f>
        <v>Low Salary (&lt;$50K)</v>
      </c>
      <c r="R4173" t="str" cm="1">
        <f t="array" ref="R4173">_xlfn.IFS(
G4173&lt;=2,"New Customers (0-2Y)",
G4173&lt;=5,"Growing Customers (3-5Y)",
G4173&lt;=8,"Established Customers (6-8Y)",
G4173&lt;=10,"Loyal Customers (9-10Y)"
)</f>
        <v>Established Customers (6-8Y)</v>
      </c>
    </row>
    <row r="4174" spans="1:18" x14ac:dyDescent="0.35">
      <c r="A4174">
        <v>15757777</v>
      </c>
      <c r="B4174" t="s">
        <v>382</v>
      </c>
      <c r="C4174" t="s">
        <v>17</v>
      </c>
      <c r="D4174" t="s">
        <v>18</v>
      </c>
      <c r="E4174">
        <v>35</v>
      </c>
      <c r="F4174" t="s">
        <v>19</v>
      </c>
      <c r="G4174">
        <v>2</v>
      </c>
      <c r="H4174" s="4">
        <v>0</v>
      </c>
      <c r="I4174" t="s">
        <v>24</v>
      </c>
      <c r="J4174">
        <v>2</v>
      </c>
      <c r="K4174">
        <v>636</v>
      </c>
      <c r="L4174" t="s">
        <v>20</v>
      </c>
      <c r="M4174" t="s">
        <v>21</v>
      </c>
      <c r="N4174" t="s">
        <v>22</v>
      </c>
      <c r="O4174" s="4">
        <v>23129.46</v>
      </c>
      <c r="P4174" t="s">
        <v>28</v>
      </c>
      <c r="Q4174" t="str" cm="1">
        <f t="array" ref="Q4174">_xlfn.IFS(
O4174&lt;50000,"Low Salary (&lt;$50K)",
O4174&lt;90000,"Lower Middle ($50K-$90K)",
O4174&lt;130000,"Middle ($90K-$130K)",
O4174&lt;170000,"Upper Middle ($130K-$170K)",
O4174&gt;=170000,"High Salary (&gt;$170K)"
)</f>
        <v>Low Salary (&lt;$50K)</v>
      </c>
      <c r="R4174" t="str" cm="1">
        <f t="array" ref="R4174">_xlfn.IFS(
G4174&lt;=2,"New Customers (0-2Y)",
G4174&lt;=5,"Growing Customers (3-5Y)",
G4174&lt;=8,"Established Customers (6-8Y)",
G4174&lt;=10,"Loyal Customers (9-10Y)"
)</f>
        <v>New Customers (0-2Y)</v>
      </c>
    </row>
    <row r="4175" spans="1:18" x14ac:dyDescent="0.35">
      <c r="A4175">
        <v>15747808</v>
      </c>
      <c r="B4175" t="s">
        <v>669</v>
      </c>
      <c r="C4175" t="s">
        <v>17</v>
      </c>
      <c r="D4175" t="s">
        <v>39</v>
      </c>
      <c r="E4175">
        <v>29</v>
      </c>
      <c r="F4175" t="s">
        <v>43</v>
      </c>
      <c r="G4175">
        <v>3</v>
      </c>
      <c r="H4175" s="4">
        <v>102540.61</v>
      </c>
      <c r="I4175" t="s">
        <v>33</v>
      </c>
      <c r="J4175">
        <v>1</v>
      </c>
      <c r="K4175">
        <v>712</v>
      </c>
      <c r="L4175" t="s">
        <v>35</v>
      </c>
      <c r="M4175" t="s">
        <v>21</v>
      </c>
      <c r="N4175" t="s">
        <v>22</v>
      </c>
      <c r="O4175" s="4">
        <v>189680.79</v>
      </c>
      <c r="P4175" t="s">
        <v>28</v>
      </c>
      <c r="Q4175" t="str" cm="1">
        <f t="array" ref="Q4175">_xlfn.IFS(
O4175&lt;50000,"Low Salary (&lt;$50K)",
O4175&lt;90000,"Lower Middle ($50K-$90K)",
O4175&lt;130000,"Middle ($90K-$130K)",
O4175&lt;170000,"Upper Middle ($130K-$170K)",
O4175&gt;=170000,"High Salary (&gt;$170K)"
)</f>
        <v>High Salary (&gt;$170K)</v>
      </c>
      <c r="R4175" t="str" cm="1">
        <f t="array" ref="R4175">_xlfn.IFS(
G4175&lt;=2,"New Customers (0-2Y)",
G4175&lt;=5,"Growing Customers (3-5Y)",
G4175&lt;=8,"Established Customers (6-8Y)",
G4175&lt;=10,"Loyal Customers (9-10Y)"
)</f>
        <v>Growing Customers (3-5Y)</v>
      </c>
    </row>
    <row r="4176" spans="1:18" x14ac:dyDescent="0.35">
      <c r="A4176">
        <v>15810593</v>
      </c>
      <c r="B4176" t="s">
        <v>460</v>
      </c>
      <c r="C4176" t="s">
        <v>17</v>
      </c>
      <c r="D4176" t="s">
        <v>39</v>
      </c>
      <c r="E4176">
        <v>51</v>
      </c>
      <c r="F4176" t="s">
        <v>19</v>
      </c>
      <c r="G4176">
        <v>4</v>
      </c>
      <c r="H4176" s="4">
        <v>0</v>
      </c>
      <c r="I4176" t="s">
        <v>24</v>
      </c>
      <c r="J4176">
        <v>3</v>
      </c>
      <c r="K4176">
        <v>568</v>
      </c>
      <c r="L4176" t="s">
        <v>31</v>
      </c>
      <c r="M4176" t="s">
        <v>21</v>
      </c>
      <c r="N4176" t="s">
        <v>22</v>
      </c>
      <c r="O4176" s="4">
        <v>66586.559999999998</v>
      </c>
      <c r="P4176" t="s">
        <v>28</v>
      </c>
      <c r="Q4176" t="str" cm="1">
        <f t="array" ref="Q4176">_xlfn.IFS(
O4176&lt;50000,"Low Salary (&lt;$50K)",
O4176&lt;90000,"Lower Middle ($50K-$90K)",
O4176&lt;130000,"Middle ($90K-$130K)",
O4176&lt;170000,"Upper Middle ($130K-$170K)",
O4176&gt;=170000,"High Salary (&gt;$170K)"
)</f>
        <v>Lower Middle ($50K-$90K)</v>
      </c>
      <c r="R4176" t="str" cm="1">
        <f t="array" ref="R4176">_xlfn.IFS(
G4176&lt;=2,"New Customers (0-2Y)",
G4176&lt;=5,"Growing Customers (3-5Y)",
G4176&lt;=8,"Established Customers (6-8Y)",
G4176&lt;=10,"Loyal Customers (9-10Y)"
)</f>
        <v>Growing Customers (3-5Y)</v>
      </c>
    </row>
    <row r="4177" spans="1:18" x14ac:dyDescent="0.35">
      <c r="A4177">
        <v>15693376</v>
      </c>
      <c r="B4177" t="s">
        <v>736</v>
      </c>
      <c r="C4177" t="s">
        <v>26</v>
      </c>
      <c r="D4177" t="s">
        <v>39</v>
      </c>
      <c r="E4177">
        <v>43</v>
      </c>
      <c r="F4177" t="s">
        <v>19</v>
      </c>
      <c r="G4177">
        <v>0</v>
      </c>
      <c r="H4177" s="4">
        <v>0</v>
      </c>
      <c r="I4177" t="s">
        <v>24</v>
      </c>
      <c r="J4177">
        <v>2</v>
      </c>
      <c r="K4177">
        <v>741</v>
      </c>
      <c r="L4177" t="s">
        <v>35</v>
      </c>
      <c r="M4177" t="s">
        <v>21</v>
      </c>
      <c r="N4177" t="s">
        <v>22</v>
      </c>
      <c r="O4177" s="4">
        <v>2920.63</v>
      </c>
      <c r="P4177" t="s">
        <v>23</v>
      </c>
      <c r="Q4177" t="str" cm="1">
        <f t="array" ref="Q4177">_xlfn.IFS(
O4177&lt;50000,"Low Salary (&lt;$50K)",
O4177&lt;90000,"Lower Middle ($50K-$90K)",
O4177&lt;130000,"Middle ($90K-$130K)",
O4177&lt;170000,"Upper Middle ($130K-$170K)",
O4177&gt;=170000,"High Salary (&gt;$170K)"
)</f>
        <v>Low Salary (&lt;$50K)</v>
      </c>
      <c r="R4177" t="str" cm="1">
        <f t="array" ref="R4177">_xlfn.IFS(
G4177&lt;=2,"New Customers (0-2Y)",
G4177&lt;=5,"Growing Customers (3-5Y)",
G4177&lt;=8,"Established Customers (6-8Y)",
G4177&lt;=10,"Loyal Customers (9-10Y)"
)</f>
        <v>New Customers (0-2Y)</v>
      </c>
    </row>
    <row r="4178" spans="1:18" x14ac:dyDescent="0.35">
      <c r="A4178">
        <v>15579808</v>
      </c>
      <c r="B4178" t="s">
        <v>1873</v>
      </c>
      <c r="C4178" t="s">
        <v>42</v>
      </c>
      <c r="D4178" t="s">
        <v>18</v>
      </c>
      <c r="E4178">
        <v>39</v>
      </c>
      <c r="F4178" t="s">
        <v>19</v>
      </c>
      <c r="G4178">
        <v>8</v>
      </c>
      <c r="H4178" s="4">
        <v>129401.87</v>
      </c>
      <c r="I4178" t="s">
        <v>33</v>
      </c>
      <c r="J4178">
        <v>1</v>
      </c>
      <c r="K4178">
        <v>754</v>
      </c>
      <c r="L4178" t="s">
        <v>35</v>
      </c>
      <c r="M4178" t="s">
        <v>21</v>
      </c>
      <c r="N4178" t="s">
        <v>22</v>
      </c>
      <c r="O4178" s="4">
        <v>87684.93</v>
      </c>
      <c r="P4178" t="s">
        <v>28</v>
      </c>
      <c r="Q4178" t="str" cm="1">
        <f t="array" ref="Q4178">_xlfn.IFS(
O4178&lt;50000,"Low Salary (&lt;$50K)",
O4178&lt;90000,"Lower Middle ($50K-$90K)",
O4178&lt;130000,"Middle ($90K-$130K)",
O4178&lt;170000,"Upper Middle ($130K-$170K)",
O4178&gt;=170000,"High Salary (&gt;$170K)"
)</f>
        <v>Lower Middle ($50K-$90K)</v>
      </c>
      <c r="R4178" t="str" cm="1">
        <f t="array" ref="R4178">_xlfn.IFS(
G4178&lt;=2,"New Customers (0-2Y)",
G4178&lt;=5,"Growing Customers (3-5Y)",
G4178&lt;=8,"Established Customers (6-8Y)",
G4178&lt;=10,"Loyal Customers (9-10Y)"
)</f>
        <v>Established Customers (6-8Y)</v>
      </c>
    </row>
    <row r="4179" spans="1:18" x14ac:dyDescent="0.35">
      <c r="A4179">
        <v>15598275</v>
      </c>
      <c r="B4179" t="s">
        <v>1519</v>
      </c>
      <c r="C4179" t="s">
        <v>17</v>
      </c>
      <c r="D4179" t="s">
        <v>18</v>
      </c>
      <c r="E4179">
        <v>32</v>
      </c>
      <c r="F4179" t="s">
        <v>19</v>
      </c>
      <c r="G4179">
        <v>7</v>
      </c>
      <c r="H4179" s="4">
        <v>0</v>
      </c>
      <c r="I4179" t="s">
        <v>24</v>
      </c>
      <c r="J4179">
        <v>2</v>
      </c>
      <c r="K4179">
        <v>709</v>
      </c>
      <c r="L4179" t="s">
        <v>35</v>
      </c>
      <c r="M4179" t="s">
        <v>21</v>
      </c>
      <c r="N4179" t="s">
        <v>22</v>
      </c>
      <c r="O4179" s="4">
        <v>199418.02</v>
      </c>
      <c r="P4179" t="s">
        <v>28</v>
      </c>
      <c r="Q4179" t="str" cm="1">
        <f t="array" ref="Q4179">_xlfn.IFS(
O4179&lt;50000,"Low Salary (&lt;$50K)",
O4179&lt;90000,"Lower Middle ($50K-$90K)",
O4179&lt;130000,"Middle ($90K-$130K)",
O4179&lt;170000,"Upper Middle ($130K-$170K)",
O4179&gt;=170000,"High Salary (&gt;$170K)"
)</f>
        <v>High Salary (&gt;$170K)</v>
      </c>
      <c r="R4179" t="str" cm="1">
        <f t="array" ref="R4179">_xlfn.IFS(
G4179&lt;=2,"New Customers (0-2Y)",
G4179&lt;=5,"Growing Customers (3-5Y)",
G4179&lt;=8,"Established Customers (6-8Y)",
G4179&lt;=10,"Loyal Customers (9-10Y)"
)</f>
        <v>Established Customers (6-8Y)</v>
      </c>
    </row>
    <row r="4180" spans="1:18" x14ac:dyDescent="0.35">
      <c r="A4180">
        <v>15737080</v>
      </c>
      <c r="B4180" t="s">
        <v>235</v>
      </c>
      <c r="C4180" t="s">
        <v>17</v>
      </c>
      <c r="D4180" t="s">
        <v>18</v>
      </c>
      <c r="E4180">
        <v>32</v>
      </c>
      <c r="F4180" t="s">
        <v>19</v>
      </c>
      <c r="G4180">
        <v>1</v>
      </c>
      <c r="H4180" s="4">
        <v>0</v>
      </c>
      <c r="I4180" t="s">
        <v>24</v>
      </c>
      <c r="J4180">
        <v>2</v>
      </c>
      <c r="K4180">
        <v>510</v>
      </c>
      <c r="L4180" t="s">
        <v>31</v>
      </c>
      <c r="M4180" t="s">
        <v>27</v>
      </c>
      <c r="N4180" t="s">
        <v>22</v>
      </c>
      <c r="O4180" s="4">
        <v>28515.17</v>
      </c>
      <c r="P4180" t="s">
        <v>28</v>
      </c>
      <c r="Q4180" t="str" cm="1">
        <f t="array" ref="Q4180">_xlfn.IFS(
O4180&lt;50000,"Low Salary (&lt;$50K)",
O4180&lt;90000,"Lower Middle ($50K-$90K)",
O4180&lt;130000,"Middle ($90K-$130K)",
O4180&lt;170000,"Upper Middle ($130K-$170K)",
O4180&gt;=170000,"High Salary (&gt;$170K)"
)</f>
        <v>Low Salary (&lt;$50K)</v>
      </c>
      <c r="R4180" t="str" cm="1">
        <f t="array" ref="R4180">_xlfn.IFS(
G4180&lt;=2,"New Customers (0-2Y)",
G4180&lt;=5,"Growing Customers (3-5Y)",
G4180&lt;=8,"Established Customers (6-8Y)",
G4180&lt;=10,"Loyal Customers (9-10Y)"
)</f>
        <v>New Customers (0-2Y)</v>
      </c>
    </row>
    <row r="4181" spans="1:18" x14ac:dyDescent="0.35">
      <c r="A4181">
        <v>15668580</v>
      </c>
      <c r="B4181" t="s">
        <v>1074</v>
      </c>
      <c r="C4181" t="s">
        <v>26</v>
      </c>
      <c r="D4181" t="s">
        <v>39</v>
      </c>
      <c r="E4181">
        <v>33</v>
      </c>
      <c r="F4181" t="s">
        <v>19</v>
      </c>
      <c r="G4181">
        <v>2</v>
      </c>
      <c r="H4181" s="4">
        <v>0</v>
      </c>
      <c r="I4181" t="s">
        <v>24</v>
      </c>
      <c r="J4181">
        <v>2</v>
      </c>
      <c r="K4181">
        <v>716</v>
      </c>
      <c r="L4181" t="s">
        <v>35</v>
      </c>
      <c r="M4181" t="s">
        <v>21</v>
      </c>
      <c r="N4181" t="s">
        <v>22</v>
      </c>
      <c r="O4181" s="4">
        <v>92916.53</v>
      </c>
      <c r="P4181" t="s">
        <v>28</v>
      </c>
      <c r="Q4181" t="str" cm="1">
        <f t="array" ref="Q4181">_xlfn.IFS(
O4181&lt;50000,"Low Salary (&lt;$50K)",
O4181&lt;90000,"Lower Middle ($50K-$90K)",
O4181&lt;130000,"Middle ($90K-$130K)",
O4181&lt;170000,"Upper Middle ($130K-$170K)",
O4181&gt;=170000,"High Salary (&gt;$170K)"
)</f>
        <v>Middle ($90K-$130K)</v>
      </c>
      <c r="R4181" t="str" cm="1">
        <f t="array" ref="R4181">_xlfn.IFS(
G4181&lt;=2,"New Customers (0-2Y)",
G4181&lt;=5,"Growing Customers (3-5Y)",
G4181&lt;=8,"Established Customers (6-8Y)",
G4181&lt;=10,"Loyal Customers (9-10Y)"
)</f>
        <v>New Customers (0-2Y)</v>
      </c>
    </row>
    <row r="4182" spans="1:18" x14ac:dyDescent="0.35">
      <c r="A4182">
        <v>15569438</v>
      </c>
      <c r="B4182" t="s">
        <v>477</v>
      </c>
      <c r="C4182" t="s">
        <v>42</v>
      </c>
      <c r="D4182" t="s">
        <v>39</v>
      </c>
      <c r="E4182">
        <v>36</v>
      </c>
      <c r="F4182" t="s">
        <v>19</v>
      </c>
      <c r="G4182">
        <v>10</v>
      </c>
      <c r="H4182" s="4">
        <v>106702.94</v>
      </c>
      <c r="I4182" t="s">
        <v>33</v>
      </c>
      <c r="J4182">
        <v>2</v>
      </c>
      <c r="K4182">
        <v>607</v>
      </c>
      <c r="L4182" t="s">
        <v>20</v>
      </c>
      <c r="M4182" t="s">
        <v>27</v>
      </c>
      <c r="N4182" t="s">
        <v>32</v>
      </c>
      <c r="O4182" s="4">
        <v>198313.69</v>
      </c>
      <c r="P4182" t="s">
        <v>28</v>
      </c>
      <c r="Q4182" t="str" cm="1">
        <f t="array" ref="Q4182">_xlfn.IFS(
O4182&lt;50000,"Low Salary (&lt;$50K)",
O4182&lt;90000,"Lower Middle ($50K-$90K)",
O4182&lt;130000,"Middle ($90K-$130K)",
O4182&lt;170000,"Upper Middle ($130K-$170K)",
O4182&gt;=170000,"High Salary (&gt;$170K)"
)</f>
        <v>High Salary (&gt;$170K)</v>
      </c>
      <c r="R4182" t="str" cm="1">
        <f t="array" ref="R4182">_xlfn.IFS(
G4182&lt;=2,"New Customers (0-2Y)",
G4182&lt;=5,"Growing Customers (3-5Y)",
G4182&lt;=8,"Established Customers (6-8Y)",
G4182&lt;=10,"Loyal Customers (9-10Y)"
)</f>
        <v>Loyal Customers (9-10Y)</v>
      </c>
    </row>
    <row r="4183" spans="1:18" x14ac:dyDescent="0.35">
      <c r="A4183">
        <v>15675842</v>
      </c>
      <c r="B4183" t="s">
        <v>194</v>
      </c>
      <c r="C4183" t="s">
        <v>26</v>
      </c>
      <c r="D4183" t="s">
        <v>39</v>
      </c>
      <c r="E4183">
        <v>26</v>
      </c>
      <c r="F4183" t="s">
        <v>43</v>
      </c>
      <c r="G4183">
        <v>4</v>
      </c>
      <c r="H4183" s="4">
        <v>139584.57</v>
      </c>
      <c r="I4183" t="s">
        <v>33</v>
      </c>
      <c r="J4183">
        <v>1</v>
      </c>
      <c r="K4183">
        <v>656</v>
      </c>
      <c r="L4183" t="s">
        <v>20</v>
      </c>
      <c r="M4183" t="s">
        <v>21</v>
      </c>
      <c r="N4183" t="s">
        <v>32</v>
      </c>
      <c r="O4183" s="4">
        <v>36308.93</v>
      </c>
      <c r="P4183" t="s">
        <v>28</v>
      </c>
      <c r="Q4183" t="str" cm="1">
        <f t="array" ref="Q4183">_xlfn.IFS(
O4183&lt;50000,"Low Salary (&lt;$50K)",
O4183&lt;90000,"Lower Middle ($50K-$90K)",
O4183&lt;130000,"Middle ($90K-$130K)",
O4183&lt;170000,"Upper Middle ($130K-$170K)",
O4183&gt;=170000,"High Salary (&gt;$170K)"
)</f>
        <v>Low Salary (&lt;$50K)</v>
      </c>
      <c r="R4183" t="str" cm="1">
        <f t="array" ref="R4183">_xlfn.IFS(
G4183&lt;=2,"New Customers (0-2Y)",
G4183&lt;=5,"Growing Customers (3-5Y)",
G4183&lt;=8,"Established Customers (6-8Y)",
G4183&lt;=10,"Loyal Customers (9-10Y)"
)</f>
        <v>Growing Customers (3-5Y)</v>
      </c>
    </row>
    <row r="4184" spans="1:18" x14ac:dyDescent="0.35">
      <c r="A4184">
        <v>15577587</v>
      </c>
      <c r="B4184" t="s">
        <v>2974</v>
      </c>
      <c r="C4184" t="s">
        <v>42</v>
      </c>
      <c r="D4184" t="s">
        <v>39</v>
      </c>
      <c r="E4184">
        <v>52</v>
      </c>
      <c r="F4184" t="s">
        <v>19</v>
      </c>
      <c r="G4184">
        <v>5</v>
      </c>
      <c r="H4184" s="4">
        <v>121016.23</v>
      </c>
      <c r="I4184" t="s">
        <v>33</v>
      </c>
      <c r="J4184">
        <v>1</v>
      </c>
      <c r="K4184">
        <v>550</v>
      </c>
      <c r="L4184" t="s">
        <v>31</v>
      </c>
      <c r="M4184" t="s">
        <v>21</v>
      </c>
      <c r="N4184" t="s">
        <v>22</v>
      </c>
      <c r="O4184" s="4">
        <v>41730.370000000003</v>
      </c>
      <c r="P4184" t="s">
        <v>23</v>
      </c>
      <c r="Q4184" t="str" cm="1">
        <f t="array" ref="Q4184">_xlfn.IFS(
O4184&lt;50000,"Low Salary (&lt;$50K)",
O4184&lt;90000,"Lower Middle ($50K-$90K)",
O4184&lt;130000,"Middle ($90K-$130K)",
O4184&lt;170000,"Upper Middle ($130K-$170K)",
O4184&gt;=170000,"High Salary (&gt;$170K)"
)</f>
        <v>Low Salary (&lt;$50K)</v>
      </c>
      <c r="R4184" t="str" cm="1">
        <f t="array" ref="R4184">_xlfn.IFS(
G4184&lt;=2,"New Customers (0-2Y)",
G4184&lt;=5,"Growing Customers (3-5Y)",
G4184&lt;=8,"Established Customers (6-8Y)",
G4184&lt;=10,"Loyal Customers (9-10Y)"
)</f>
        <v>Growing Customers (3-5Y)</v>
      </c>
    </row>
    <row r="4185" spans="1:18" x14ac:dyDescent="0.35">
      <c r="A4185">
        <v>15625592</v>
      </c>
      <c r="B4185" t="s">
        <v>423</v>
      </c>
      <c r="C4185" t="s">
        <v>17</v>
      </c>
      <c r="D4185" t="s">
        <v>39</v>
      </c>
      <c r="E4185">
        <v>26</v>
      </c>
      <c r="F4185" t="s">
        <v>43</v>
      </c>
      <c r="G4185">
        <v>2</v>
      </c>
      <c r="H4185" s="4">
        <v>0</v>
      </c>
      <c r="I4185" t="s">
        <v>24</v>
      </c>
      <c r="J4185">
        <v>2</v>
      </c>
      <c r="K4185">
        <v>486</v>
      </c>
      <c r="L4185" t="s">
        <v>44</v>
      </c>
      <c r="M4185" t="s">
        <v>21</v>
      </c>
      <c r="N4185" t="s">
        <v>22</v>
      </c>
      <c r="O4185" s="4">
        <v>31399.4</v>
      </c>
      <c r="P4185" t="s">
        <v>28</v>
      </c>
      <c r="Q4185" t="str" cm="1">
        <f t="array" ref="Q4185">_xlfn.IFS(
O4185&lt;50000,"Low Salary (&lt;$50K)",
O4185&lt;90000,"Lower Middle ($50K-$90K)",
O4185&lt;130000,"Middle ($90K-$130K)",
O4185&lt;170000,"Upper Middle ($130K-$170K)",
O4185&gt;=170000,"High Salary (&gt;$170K)"
)</f>
        <v>Low Salary (&lt;$50K)</v>
      </c>
      <c r="R4185" t="str" cm="1">
        <f t="array" ref="R4185">_xlfn.IFS(
G4185&lt;=2,"New Customers (0-2Y)",
G4185&lt;=5,"Growing Customers (3-5Y)",
G4185&lt;=8,"Established Customers (6-8Y)",
G4185&lt;=10,"Loyal Customers (9-10Y)"
)</f>
        <v>New Customers (0-2Y)</v>
      </c>
    </row>
    <row r="4186" spans="1:18" x14ac:dyDescent="0.35">
      <c r="A4186">
        <v>15635141</v>
      </c>
      <c r="B4186" t="s">
        <v>233</v>
      </c>
      <c r="C4186" t="s">
        <v>42</v>
      </c>
      <c r="D4186" t="s">
        <v>39</v>
      </c>
      <c r="E4186">
        <v>59</v>
      </c>
      <c r="F4186" t="s">
        <v>19</v>
      </c>
      <c r="G4186">
        <v>8</v>
      </c>
      <c r="H4186" s="4">
        <v>118210.42</v>
      </c>
      <c r="I4186" t="s">
        <v>33</v>
      </c>
      <c r="J4186">
        <v>2</v>
      </c>
      <c r="K4186">
        <v>598</v>
      </c>
      <c r="L4186" t="s">
        <v>31</v>
      </c>
      <c r="M4186" t="s">
        <v>27</v>
      </c>
      <c r="N4186" t="s">
        <v>32</v>
      </c>
      <c r="O4186" s="4">
        <v>60192.14</v>
      </c>
      <c r="P4186" t="s">
        <v>23</v>
      </c>
      <c r="Q4186" t="str" cm="1">
        <f t="array" ref="Q4186">_xlfn.IFS(
O4186&lt;50000,"Low Salary (&lt;$50K)",
O4186&lt;90000,"Lower Middle ($50K-$90K)",
O4186&lt;130000,"Middle ($90K-$130K)",
O4186&lt;170000,"Upper Middle ($130K-$170K)",
O4186&gt;=170000,"High Salary (&gt;$170K)"
)</f>
        <v>Lower Middle ($50K-$90K)</v>
      </c>
      <c r="R4186" t="str" cm="1">
        <f t="array" ref="R4186">_xlfn.IFS(
G4186&lt;=2,"New Customers (0-2Y)",
G4186&lt;=5,"Growing Customers (3-5Y)",
G4186&lt;=8,"Established Customers (6-8Y)",
G4186&lt;=10,"Loyal Customers (9-10Y)"
)</f>
        <v>Established Customers (6-8Y)</v>
      </c>
    </row>
    <row r="4187" spans="1:18" x14ac:dyDescent="0.35">
      <c r="A4187">
        <v>15642570</v>
      </c>
      <c r="B4187" t="s">
        <v>51</v>
      </c>
      <c r="C4187" t="s">
        <v>26</v>
      </c>
      <c r="D4187" t="s">
        <v>39</v>
      </c>
      <c r="E4187">
        <v>35</v>
      </c>
      <c r="F4187" t="s">
        <v>19</v>
      </c>
      <c r="G4187">
        <v>8</v>
      </c>
      <c r="H4187" s="4">
        <v>0</v>
      </c>
      <c r="I4187" t="s">
        <v>24</v>
      </c>
      <c r="J4187">
        <v>2</v>
      </c>
      <c r="K4187">
        <v>675</v>
      </c>
      <c r="L4187" t="s">
        <v>35</v>
      </c>
      <c r="M4187" t="s">
        <v>21</v>
      </c>
      <c r="N4187" t="s">
        <v>32</v>
      </c>
      <c r="O4187" s="4">
        <v>29062.25</v>
      </c>
      <c r="P4187" t="s">
        <v>28</v>
      </c>
      <c r="Q4187" t="str" cm="1">
        <f t="array" ref="Q4187">_xlfn.IFS(
O4187&lt;50000,"Low Salary (&lt;$50K)",
O4187&lt;90000,"Lower Middle ($50K-$90K)",
O4187&lt;130000,"Middle ($90K-$130K)",
O4187&lt;170000,"Upper Middle ($130K-$170K)",
O4187&gt;=170000,"High Salary (&gt;$170K)"
)</f>
        <v>Low Salary (&lt;$50K)</v>
      </c>
      <c r="R4187" t="str" cm="1">
        <f t="array" ref="R4187">_xlfn.IFS(
G4187&lt;=2,"New Customers (0-2Y)",
G4187&lt;=5,"Growing Customers (3-5Y)",
G4187&lt;=8,"Established Customers (6-8Y)",
G4187&lt;=10,"Loyal Customers (9-10Y)"
)</f>
        <v>Established Customers (6-8Y)</v>
      </c>
    </row>
    <row r="4188" spans="1:18" x14ac:dyDescent="0.35">
      <c r="A4188">
        <v>15702175</v>
      </c>
      <c r="B4188" t="s">
        <v>1874</v>
      </c>
      <c r="C4188" t="s">
        <v>17</v>
      </c>
      <c r="D4188" t="s">
        <v>18</v>
      </c>
      <c r="E4188">
        <v>29</v>
      </c>
      <c r="F4188" t="s">
        <v>43</v>
      </c>
      <c r="G4188">
        <v>4</v>
      </c>
      <c r="H4188" s="4">
        <v>148654.84</v>
      </c>
      <c r="I4188" t="s">
        <v>33</v>
      </c>
      <c r="J4188">
        <v>2</v>
      </c>
      <c r="K4188">
        <v>755</v>
      </c>
      <c r="L4188" t="s">
        <v>35</v>
      </c>
      <c r="M4188" t="s">
        <v>21</v>
      </c>
      <c r="N4188" t="s">
        <v>22</v>
      </c>
      <c r="O4188" s="4">
        <v>28805.09</v>
      </c>
      <c r="P4188" t="s">
        <v>28</v>
      </c>
      <c r="Q4188" t="str" cm="1">
        <f t="array" ref="Q4188">_xlfn.IFS(
O4188&lt;50000,"Low Salary (&lt;$50K)",
O4188&lt;90000,"Lower Middle ($50K-$90K)",
O4188&lt;130000,"Middle ($90K-$130K)",
O4188&lt;170000,"Upper Middle ($130K-$170K)",
O4188&gt;=170000,"High Salary (&gt;$170K)"
)</f>
        <v>Low Salary (&lt;$50K)</v>
      </c>
      <c r="R4188" t="str" cm="1">
        <f t="array" ref="R4188">_xlfn.IFS(
G4188&lt;=2,"New Customers (0-2Y)",
G4188&lt;=5,"Growing Customers (3-5Y)",
G4188&lt;=8,"Established Customers (6-8Y)",
G4188&lt;=10,"Loyal Customers (9-10Y)"
)</f>
        <v>Growing Customers (3-5Y)</v>
      </c>
    </row>
    <row r="4189" spans="1:18" x14ac:dyDescent="0.35">
      <c r="A4189">
        <v>15677785</v>
      </c>
      <c r="B4189" t="s">
        <v>241</v>
      </c>
      <c r="C4189" t="s">
        <v>26</v>
      </c>
      <c r="D4189" t="s">
        <v>39</v>
      </c>
      <c r="E4189">
        <v>32</v>
      </c>
      <c r="F4189" t="s">
        <v>19</v>
      </c>
      <c r="G4189">
        <v>5</v>
      </c>
      <c r="H4189" s="4">
        <v>136963.12</v>
      </c>
      <c r="I4189" t="s">
        <v>33</v>
      </c>
      <c r="J4189">
        <v>1</v>
      </c>
      <c r="K4189">
        <v>656</v>
      </c>
      <c r="L4189" t="s">
        <v>20</v>
      </c>
      <c r="M4189" t="s">
        <v>21</v>
      </c>
      <c r="N4189" t="s">
        <v>32</v>
      </c>
      <c r="O4189" s="4">
        <v>133814.28</v>
      </c>
      <c r="P4189" t="s">
        <v>28</v>
      </c>
      <c r="Q4189" t="str" cm="1">
        <f t="array" ref="Q4189">_xlfn.IFS(
O4189&lt;50000,"Low Salary (&lt;$50K)",
O4189&lt;90000,"Lower Middle ($50K-$90K)",
O4189&lt;130000,"Middle ($90K-$130K)",
O4189&lt;170000,"Upper Middle ($130K-$170K)",
O4189&gt;=170000,"High Salary (&gt;$170K)"
)</f>
        <v>Upper Middle ($130K-$170K)</v>
      </c>
      <c r="R4189" t="str" cm="1">
        <f t="array" ref="R4189">_xlfn.IFS(
G4189&lt;=2,"New Customers (0-2Y)",
G4189&lt;=5,"Growing Customers (3-5Y)",
G4189&lt;=8,"Established Customers (6-8Y)",
G4189&lt;=10,"Loyal Customers (9-10Y)"
)</f>
        <v>Growing Customers (3-5Y)</v>
      </c>
    </row>
    <row r="4190" spans="1:18" x14ac:dyDescent="0.35">
      <c r="A4190">
        <v>15786153</v>
      </c>
      <c r="B4190" t="s">
        <v>388</v>
      </c>
      <c r="C4190" t="s">
        <v>42</v>
      </c>
      <c r="D4190" t="s">
        <v>39</v>
      </c>
      <c r="E4190">
        <v>47</v>
      </c>
      <c r="F4190" t="s">
        <v>19</v>
      </c>
      <c r="G4190">
        <v>9</v>
      </c>
      <c r="H4190" s="4">
        <v>137774.10999999999</v>
      </c>
      <c r="I4190" t="s">
        <v>33</v>
      </c>
      <c r="J4190">
        <v>2</v>
      </c>
      <c r="K4190">
        <v>644</v>
      </c>
      <c r="L4190" t="s">
        <v>20</v>
      </c>
      <c r="M4190" t="s">
        <v>21</v>
      </c>
      <c r="N4190" t="s">
        <v>32</v>
      </c>
      <c r="O4190" s="4">
        <v>151902.78</v>
      </c>
      <c r="P4190" t="s">
        <v>28</v>
      </c>
      <c r="Q4190" t="str" cm="1">
        <f t="array" ref="Q4190">_xlfn.IFS(
O4190&lt;50000,"Low Salary (&lt;$50K)",
O4190&lt;90000,"Lower Middle ($50K-$90K)",
O4190&lt;130000,"Middle ($90K-$130K)",
O4190&lt;170000,"Upper Middle ($130K-$170K)",
O4190&gt;=170000,"High Salary (&gt;$170K)"
)</f>
        <v>Upper Middle ($130K-$170K)</v>
      </c>
      <c r="R4190" t="str" cm="1">
        <f t="array" ref="R4190">_xlfn.IFS(
G4190&lt;=2,"New Customers (0-2Y)",
G4190&lt;=5,"Growing Customers (3-5Y)",
G4190&lt;=8,"Established Customers (6-8Y)",
G4190&lt;=10,"Loyal Customers (9-10Y)"
)</f>
        <v>Loyal Customers (9-10Y)</v>
      </c>
    </row>
    <row r="4191" spans="1:18" x14ac:dyDescent="0.35">
      <c r="A4191">
        <v>15759499</v>
      </c>
      <c r="B4191" t="s">
        <v>362</v>
      </c>
      <c r="C4191" t="s">
        <v>17</v>
      </c>
      <c r="D4191" t="s">
        <v>18</v>
      </c>
      <c r="E4191">
        <v>32</v>
      </c>
      <c r="F4191" t="s">
        <v>19</v>
      </c>
      <c r="G4191">
        <v>4</v>
      </c>
      <c r="H4191" s="4">
        <v>111156.52</v>
      </c>
      <c r="I4191" t="s">
        <v>33</v>
      </c>
      <c r="J4191">
        <v>1</v>
      </c>
      <c r="K4191">
        <v>598</v>
      </c>
      <c r="L4191" t="s">
        <v>31</v>
      </c>
      <c r="M4191" t="s">
        <v>21</v>
      </c>
      <c r="N4191" t="s">
        <v>22</v>
      </c>
      <c r="O4191" s="4">
        <v>167376.26</v>
      </c>
      <c r="P4191" t="s">
        <v>28</v>
      </c>
      <c r="Q4191" t="str" cm="1">
        <f t="array" ref="Q4191">_xlfn.IFS(
O4191&lt;50000,"Low Salary (&lt;$50K)",
O4191&lt;90000,"Lower Middle ($50K-$90K)",
O4191&lt;130000,"Middle ($90K-$130K)",
O4191&lt;170000,"Upper Middle ($130K-$170K)",
O4191&gt;=170000,"High Salary (&gt;$170K)"
)</f>
        <v>Upper Middle ($130K-$170K)</v>
      </c>
      <c r="R4191" t="str" cm="1">
        <f t="array" ref="R4191">_xlfn.IFS(
G4191&lt;=2,"New Customers (0-2Y)",
G4191&lt;=5,"Growing Customers (3-5Y)",
G4191&lt;=8,"Established Customers (6-8Y)",
G4191&lt;=10,"Loyal Customers (9-10Y)"
)</f>
        <v>Growing Customers (3-5Y)</v>
      </c>
    </row>
    <row r="4192" spans="1:18" x14ac:dyDescent="0.35">
      <c r="A4192">
        <v>15659568</v>
      </c>
      <c r="B4192" t="s">
        <v>319</v>
      </c>
      <c r="C4192" t="s">
        <v>26</v>
      </c>
      <c r="D4192" t="s">
        <v>18</v>
      </c>
      <c r="E4192">
        <v>31</v>
      </c>
      <c r="F4192" t="s">
        <v>19</v>
      </c>
      <c r="G4192">
        <v>3</v>
      </c>
      <c r="H4192" s="4">
        <v>121237.65</v>
      </c>
      <c r="I4192" t="s">
        <v>33</v>
      </c>
      <c r="J4192">
        <v>1</v>
      </c>
      <c r="K4192">
        <v>850</v>
      </c>
      <c r="L4192" t="s">
        <v>37</v>
      </c>
      <c r="M4192" t="s">
        <v>21</v>
      </c>
      <c r="N4192" t="s">
        <v>22</v>
      </c>
      <c r="O4192" s="4">
        <v>31022.560000000001</v>
      </c>
      <c r="P4192" t="s">
        <v>28</v>
      </c>
      <c r="Q4192" t="str" cm="1">
        <f t="array" ref="Q4192">_xlfn.IFS(
O4192&lt;50000,"Low Salary (&lt;$50K)",
O4192&lt;90000,"Lower Middle ($50K-$90K)",
O4192&lt;130000,"Middle ($90K-$130K)",
O4192&lt;170000,"Upper Middle ($130K-$170K)",
O4192&gt;=170000,"High Salary (&gt;$170K)"
)</f>
        <v>Low Salary (&lt;$50K)</v>
      </c>
      <c r="R4192" t="str" cm="1">
        <f t="array" ref="R4192">_xlfn.IFS(
G4192&lt;=2,"New Customers (0-2Y)",
G4192&lt;=5,"Growing Customers (3-5Y)",
G4192&lt;=8,"Established Customers (6-8Y)",
G4192&lt;=10,"Loyal Customers (9-10Y)"
)</f>
        <v>Growing Customers (3-5Y)</v>
      </c>
    </row>
    <row r="4193" spans="1:18" x14ac:dyDescent="0.35">
      <c r="A4193">
        <v>15715597</v>
      </c>
      <c r="B4193" t="s">
        <v>1844</v>
      </c>
      <c r="C4193" t="s">
        <v>17</v>
      </c>
      <c r="D4193" t="s">
        <v>39</v>
      </c>
      <c r="E4193">
        <v>36</v>
      </c>
      <c r="F4193" t="s">
        <v>19</v>
      </c>
      <c r="G4193">
        <v>1</v>
      </c>
      <c r="H4193" s="4">
        <v>97234.58</v>
      </c>
      <c r="I4193" t="s">
        <v>29</v>
      </c>
      <c r="J4193">
        <v>1</v>
      </c>
      <c r="K4193">
        <v>679</v>
      </c>
      <c r="L4193" t="s">
        <v>35</v>
      </c>
      <c r="M4193" t="s">
        <v>21</v>
      </c>
      <c r="N4193" t="s">
        <v>32</v>
      </c>
      <c r="O4193" s="4">
        <v>188997.08</v>
      </c>
      <c r="P4193" t="s">
        <v>28</v>
      </c>
      <c r="Q4193" t="str" cm="1">
        <f t="array" ref="Q4193">_xlfn.IFS(
O4193&lt;50000,"Low Salary (&lt;$50K)",
O4193&lt;90000,"Lower Middle ($50K-$90K)",
O4193&lt;130000,"Middle ($90K-$130K)",
O4193&lt;170000,"Upper Middle ($130K-$170K)",
O4193&gt;=170000,"High Salary (&gt;$170K)"
)</f>
        <v>High Salary (&gt;$170K)</v>
      </c>
      <c r="R4193" t="str" cm="1">
        <f t="array" ref="R4193">_xlfn.IFS(
G4193&lt;=2,"New Customers (0-2Y)",
G4193&lt;=5,"Growing Customers (3-5Y)",
G4193&lt;=8,"Established Customers (6-8Y)",
G4193&lt;=10,"Loyal Customers (9-10Y)"
)</f>
        <v>New Customers (0-2Y)</v>
      </c>
    </row>
    <row r="4194" spans="1:18" x14ac:dyDescent="0.35">
      <c r="A4194">
        <v>15610147</v>
      </c>
      <c r="B4194" t="s">
        <v>415</v>
      </c>
      <c r="C4194" t="s">
        <v>17</v>
      </c>
      <c r="D4194" t="s">
        <v>39</v>
      </c>
      <c r="E4194">
        <v>60</v>
      </c>
      <c r="F4194" t="s">
        <v>2967</v>
      </c>
      <c r="G4194">
        <v>2</v>
      </c>
      <c r="H4194" s="4">
        <v>0</v>
      </c>
      <c r="I4194" t="s">
        <v>24</v>
      </c>
      <c r="J4194">
        <v>2</v>
      </c>
      <c r="K4194">
        <v>632</v>
      </c>
      <c r="L4194" t="s">
        <v>20</v>
      </c>
      <c r="M4194" t="s">
        <v>27</v>
      </c>
      <c r="N4194" t="s">
        <v>22</v>
      </c>
      <c r="O4194" s="4">
        <v>2085.3200000000002</v>
      </c>
      <c r="P4194" t="s">
        <v>28</v>
      </c>
      <c r="Q4194" t="str" cm="1">
        <f t="array" ref="Q4194">_xlfn.IFS(
O4194&lt;50000,"Low Salary (&lt;$50K)",
O4194&lt;90000,"Lower Middle ($50K-$90K)",
O4194&lt;130000,"Middle ($90K-$130K)",
O4194&lt;170000,"Upper Middle ($130K-$170K)",
O4194&gt;=170000,"High Salary (&gt;$170K)"
)</f>
        <v>Low Salary (&lt;$50K)</v>
      </c>
      <c r="R4194" t="str" cm="1">
        <f t="array" ref="R4194">_xlfn.IFS(
G4194&lt;=2,"New Customers (0-2Y)",
G4194&lt;=5,"Growing Customers (3-5Y)",
G4194&lt;=8,"Established Customers (6-8Y)",
G4194&lt;=10,"Loyal Customers (9-10Y)"
)</f>
        <v>New Customers (0-2Y)</v>
      </c>
    </row>
    <row r="4195" spans="1:18" x14ac:dyDescent="0.35">
      <c r="A4195">
        <v>15802362</v>
      </c>
      <c r="B4195" t="s">
        <v>1875</v>
      </c>
      <c r="C4195" t="s">
        <v>26</v>
      </c>
      <c r="D4195" t="s">
        <v>39</v>
      </c>
      <c r="E4195">
        <v>45</v>
      </c>
      <c r="F4195" t="s">
        <v>19</v>
      </c>
      <c r="G4195">
        <v>0</v>
      </c>
      <c r="H4195" s="4">
        <v>0</v>
      </c>
      <c r="I4195" t="s">
        <v>24</v>
      </c>
      <c r="J4195">
        <v>2</v>
      </c>
      <c r="K4195">
        <v>550</v>
      </c>
      <c r="L4195" t="s">
        <v>31</v>
      </c>
      <c r="M4195" t="s">
        <v>27</v>
      </c>
      <c r="N4195" t="s">
        <v>22</v>
      </c>
      <c r="O4195" s="4">
        <v>70399.710000000006</v>
      </c>
      <c r="P4195" t="s">
        <v>28</v>
      </c>
      <c r="Q4195" t="str" cm="1">
        <f t="array" ref="Q4195">_xlfn.IFS(
O4195&lt;50000,"Low Salary (&lt;$50K)",
O4195&lt;90000,"Lower Middle ($50K-$90K)",
O4195&lt;130000,"Middle ($90K-$130K)",
O4195&lt;170000,"Upper Middle ($130K-$170K)",
O4195&gt;=170000,"High Salary (&gt;$170K)"
)</f>
        <v>Lower Middle ($50K-$90K)</v>
      </c>
      <c r="R4195" t="str" cm="1">
        <f t="array" ref="R4195">_xlfn.IFS(
G4195&lt;=2,"New Customers (0-2Y)",
G4195&lt;=5,"Growing Customers (3-5Y)",
G4195&lt;=8,"Established Customers (6-8Y)",
G4195&lt;=10,"Loyal Customers (9-10Y)"
)</f>
        <v>New Customers (0-2Y)</v>
      </c>
    </row>
    <row r="4196" spans="1:18" x14ac:dyDescent="0.35">
      <c r="A4196">
        <v>15660524</v>
      </c>
      <c r="B4196" t="s">
        <v>112</v>
      </c>
      <c r="C4196" t="s">
        <v>42</v>
      </c>
      <c r="D4196" t="s">
        <v>18</v>
      </c>
      <c r="E4196">
        <v>54</v>
      </c>
      <c r="F4196" t="s">
        <v>19</v>
      </c>
      <c r="G4196">
        <v>9</v>
      </c>
      <c r="H4196" s="4">
        <v>97382.53</v>
      </c>
      <c r="I4196" t="s">
        <v>29</v>
      </c>
      <c r="J4196">
        <v>1</v>
      </c>
      <c r="K4196">
        <v>572</v>
      </c>
      <c r="L4196" t="s">
        <v>31</v>
      </c>
      <c r="M4196" t="s">
        <v>21</v>
      </c>
      <c r="N4196" t="s">
        <v>22</v>
      </c>
      <c r="O4196" s="4">
        <v>195771.95</v>
      </c>
      <c r="P4196" t="s">
        <v>28</v>
      </c>
      <c r="Q4196" t="str" cm="1">
        <f t="array" ref="Q4196">_xlfn.IFS(
O4196&lt;50000,"Low Salary (&lt;$50K)",
O4196&lt;90000,"Lower Middle ($50K-$90K)",
O4196&lt;130000,"Middle ($90K-$130K)",
O4196&lt;170000,"Upper Middle ($130K-$170K)",
O4196&gt;=170000,"High Salary (&gt;$170K)"
)</f>
        <v>High Salary (&gt;$170K)</v>
      </c>
      <c r="R4196" t="str" cm="1">
        <f t="array" ref="R4196">_xlfn.IFS(
G4196&lt;=2,"New Customers (0-2Y)",
G4196&lt;=5,"Growing Customers (3-5Y)",
G4196&lt;=8,"Established Customers (6-8Y)",
G4196&lt;=10,"Loyal Customers (9-10Y)"
)</f>
        <v>Loyal Customers (9-10Y)</v>
      </c>
    </row>
    <row r="4197" spans="1:18" x14ac:dyDescent="0.35">
      <c r="A4197">
        <v>15747168</v>
      </c>
      <c r="B4197" t="s">
        <v>780</v>
      </c>
      <c r="C4197" t="s">
        <v>42</v>
      </c>
      <c r="D4197" t="s">
        <v>18</v>
      </c>
      <c r="E4197">
        <v>47</v>
      </c>
      <c r="F4197" t="s">
        <v>19</v>
      </c>
      <c r="G4197">
        <v>2</v>
      </c>
      <c r="H4197" s="4">
        <v>103108.8</v>
      </c>
      <c r="I4197" t="s">
        <v>33</v>
      </c>
      <c r="J4197">
        <v>1</v>
      </c>
      <c r="K4197">
        <v>626</v>
      </c>
      <c r="L4197" t="s">
        <v>20</v>
      </c>
      <c r="M4197" t="s">
        <v>27</v>
      </c>
      <c r="N4197" t="s">
        <v>22</v>
      </c>
      <c r="O4197" s="4">
        <v>166475.44</v>
      </c>
      <c r="P4197" t="s">
        <v>23</v>
      </c>
      <c r="Q4197" t="str" cm="1">
        <f t="array" ref="Q4197">_xlfn.IFS(
O4197&lt;50000,"Low Salary (&lt;$50K)",
O4197&lt;90000,"Lower Middle ($50K-$90K)",
O4197&lt;130000,"Middle ($90K-$130K)",
O4197&lt;170000,"Upper Middle ($130K-$170K)",
O4197&gt;=170000,"High Salary (&gt;$170K)"
)</f>
        <v>Upper Middle ($130K-$170K)</v>
      </c>
      <c r="R4197" t="str" cm="1">
        <f t="array" ref="R4197">_xlfn.IFS(
G4197&lt;=2,"New Customers (0-2Y)",
G4197&lt;=5,"Growing Customers (3-5Y)",
G4197&lt;=8,"Established Customers (6-8Y)",
G4197&lt;=10,"Loyal Customers (9-10Y)"
)</f>
        <v>New Customers (0-2Y)</v>
      </c>
    </row>
    <row r="4198" spans="1:18" x14ac:dyDescent="0.35">
      <c r="A4198">
        <v>15796910</v>
      </c>
      <c r="B4198" t="s">
        <v>1849</v>
      </c>
      <c r="C4198" t="s">
        <v>26</v>
      </c>
      <c r="D4198" t="s">
        <v>18</v>
      </c>
      <c r="E4198">
        <v>57</v>
      </c>
      <c r="F4198" t="s">
        <v>19</v>
      </c>
      <c r="G4198">
        <v>7</v>
      </c>
      <c r="H4198" s="4">
        <v>0</v>
      </c>
      <c r="I4198" t="s">
        <v>24</v>
      </c>
      <c r="J4198">
        <v>1</v>
      </c>
      <c r="K4198">
        <v>625</v>
      </c>
      <c r="L4198" t="s">
        <v>20</v>
      </c>
      <c r="M4198" t="s">
        <v>27</v>
      </c>
      <c r="N4198" t="s">
        <v>32</v>
      </c>
      <c r="O4198" s="4">
        <v>84106.17</v>
      </c>
      <c r="P4198" t="s">
        <v>23</v>
      </c>
      <c r="Q4198" t="str" cm="1">
        <f t="array" ref="Q4198">_xlfn.IFS(
O4198&lt;50000,"Low Salary (&lt;$50K)",
O4198&lt;90000,"Lower Middle ($50K-$90K)",
O4198&lt;130000,"Middle ($90K-$130K)",
O4198&lt;170000,"Upper Middle ($130K-$170K)",
O4198&gt;=170000,"High Salary (&gt;$170K)"
)</f>
        <v>Lower Middle ($50K-$90K)</v>
      </c>
      <c r="R4198" t="str" cm="1">
        <f t="array" ref="R4198">_xlfn.IFS(
G4198&lt;=2,"New Customers (0-2Y)",
G4198&lt;=5,"Growing Customers (3-5Y)",
G4198&lt;=8,"Established Customers (6-8Y)",
G4198&lt;=10,"Loyal Customers (9-10Y)"
)</f>
        <v>Established Customers (6-8Y)</v>
      </c>
    </row>
    <row r="4199" spans="1:18" x14ac:dyDescent="0.35">
      <c r="A4199">
        <v>15707674</v>
      </c>
      <c r="B4199" t="s">
        <v>1050</v>
      </c>
      <c r="C4199" t="s">
        <v>17</v>
      </c>
      <c r="D4199" t="s">
        <v>18</v>
      </c>
      <c r="E4199">
        <v>58</v>
      </c>
      <c r="F4199" t="s">
        <v>19</v>
      </c>
      <c r="G4199">
        <v>2</v>
      </c>
      <c r="H4199" s="4">
        <v>131852.81</v>
      </c>
      <c r="I4199" t="s">
        <v>33</v>
      </c>
      <c r="J4199">
        <v>1</v>
      </c>
      <c r="K4199">
        <v>515</v>
      </c>
      <c r="L4199" t="s">
        <v>31</v>
      </c>
      <c r="M4199" t="s">
        <v>21</v>
      </c>
      <c r="N4199" t="s">
        <v>32</v>
      </c>
      <c r="O4199" s="4">
        <v>81436.679999999993</v>
      </c>
      <c r="P4199" t="s">
        <v>23</v>
      </c>
      <c r="Q4199" t="str" cm="1">
        <f t="array" ref="Q4199">_xlfn.IFS(
O4199&lt;50000,"Low Salary (&lt;$50K)",
O4199&lt;90000,"Lower Middle ($50K-$90K)",
O4199&lt;130000,"Middle ($90K-$130K)",
O4199&lt;170000,"Upper Middle ($130K-$170K)",
O4199&gt;=170000,"High Salary (&gt;$170K)"
)</f>
        <v>Lower Middle ($50K-$90K)</v>
      </c>
      <c r="R4199" t="str" cm="1">
        <f t="array" ref="R4199">_xlfn.IFS(
G4199&lt;=2,"New Customers (0-2Y)",
G4199&lt;=5,"Growing Customers (3-5Y)",
G4199&lt;=8,"Established Customers (6-8Y)",
G4199&lt;=10,"Loyal Customers (9-10Y)"
)</f>
        <v>New Customers (0-2Y)</v>
      </c>
    </row>
    <row r="4200" spans="1:18" x14ac:dyDescent="0.35">
      <c r="A4200">
        <v>15565706</v>
      </c>
      <c r="B4200" t="s">
        <v>799</v>
      </c>
      <c r="C4200" t="s">
        <v>26</v>
      </c>
      <c r="D4200" t="s">
        <v>39</v>
      </c>
      <c r="E4200">
        <v>35</v>
      </c>
      <c r="F4200" t="s">
        <v>19</v>
      </c>
      <c r="G4200">
        <v>1</v>
      </c>
      <c r="H4200" s="4">
        <v>0</v>
      </c>
      <c r="I4200" t="s">
        <v>24</v>
      </c>
      <c r="J4200">
        <v>1</v>
      </c>
      <c r="K4200">
        <v>612</v>
      </c>
      <c r="L4200" t="s">
        <v>20</v>
      </c>
      <c r="M4200" t="s">
        <v>21</v>
      </c>
      <c r="N4200" t="s">
        <v>22</v>
      </c>
      <c r="O4200" s="4">
        <v>83256.259999999995</v>
      </c>
      <c r="P4200" t="s">
        <v>23</v>
      </c>
      <c r="Q4200" t="str" cm="1">
        <f t="array" ref="Q4200">_xlfn.IFS(
O4200&lt;50000,"Low Salary (&lt;$50K)",
O4200&lt;90000,"Lower Middle ($50K-$90K)",
O4200&lt;130000,"Middle ($90K-$130K)",
O4200&lt;170000,"Upper Middle ($130K-$170K)",
O4200&gt;=170000,"High Salary (&gt;$170K)"
)</f>
        <v>Lower Middle ($50K-$90K)</v>
      </c>
      <c r="R4200" t="str" cm="1">
        <f t="array" ref="R4200">_xlfn.IFS(
G4200&lt;=2,"New Customers (0-2Y)",
G4200&lt;=5,"Growing Customers (3-5Y)",
G4200&lt;=8,"Established Customers (6-8Y)",
G4200&lt;=10,"Loyal Customers (9-10Y)"
)</f>
        <v>New Customers (0-2Y)</v>
      </c>
    </row>
    <row r="4201" spans="1:18" x14ac:dyDescent="0.35">
      <c r="A4201">
        <v>15587596</v>
      </c>
      <c r="B4201" t="s">
        <v>268</v>
      </c>
      <c r="C4201" t="s">
        <v>26</v>
      </c>
      <c r="D4201" t="s">
        <v>18</v>
      </c>
      <c r="E4201">
        <v>39</v>
      </c>
      <c r="F4201" t="s">
        <v>19</v>
      </c>
      <c r="G4201">
        <v>8</v>
      </c>
      <c r="H4201" s="4">
        <v>107553.33</v>
      </c>
      <c r="I4201" t="s">
        <v>33</v>
      </c>
      <c r="J4201">
        <v>1</v>
      </c>
      <c r="K4201">
        <v>628</v>
      </c>
      <c r="L4201" t="s">
        <v>20</v>
      </c>
      <c r="M4201" t="s">
        <v>21</v>
      </c>
      <c r="N4201" t="s">
        <v>32</v>
      </c>
      <c r="O4201" s="4">
        <v>117523.41</v>
      </c>
      <c r="P4201" t="s">
        <v>28</v>
      </c>
      <c r="Q4201" t="str" cm="1">
        <f t="array" ref="Q4201">_xlfn.IFS(
O4201&lt;50000,"Low Salary (&lt;$50K)",
O4201&lt;90000,"Lower Middle ($50K-$90K)",
O4201&lt;130000,"Middle ($90K-$130K)",
O4201&lt;170000,"Upper Middle ($130K-$170K)",
O4201&gt;=170000,"High Salary (&gt;$170K)"
)</f>
        <v>Middle ($90K-$130K)</v>
      </c>
      <c r="R4201" t="str" cm="1">
        <f t="array" ref="R4201">_xlfn.IFS(
G4201&lt;=2,"New Customers (0-2Y)",
G4201&lt;=5,"Growing Customers (3-5Y)",
G4201&lt;=8,"Established Customers (6-8Y)",
G4201&lt;=10,"Loyal Customers (9-10Y)"
)</f>
        <v>Established Customers (6-8Y)</v>
      </c>
    </row>
    <row r="4202" spans="1:18" x14ac:dyDescent="0.35">
      <c r="A4202">
        <v>15751943</v>
      </c>
      <c r="B4202" t="s">
        <v>477</v>
      </c>
      <c r="C4202" t="s">
        <v>26</v>
      </c>
      <c r="D4202" t="s">
        <v>18</v>
      </c>
      <c r="E4202">
        <v>43</v>
      </c>
      <c r="F4202" t="s">
        <v>19</v>
      </c>
      <c r="G4202">
        <v>5</v>
      </c>
      <c r="H4202" s="4">
        <v>0</v>
      </c>
      <c r="I4202" t="s">
        <v>24</v>
      </c>
      <c r="J4202">
        <v>2</v>
      </c>
      <c r="K4202">
        <v>529</v>
      </c>
      <c r="L4202" t="s">
        <v>31</v>
      </c>
      <c r="M4202" t="s">
        <v>27</v>
      </c>
      <c r="N4202" t="s">
        <v>32</v>
      </c>
      <c r="O4202" s="4">
        <v>79476.63</v>
      </c>
      <c r="P4202" t="s">
        <v>28</v>
      </c>
      <c r="Q4202" t="str" cm="1">
        <f t="array" ref="Q4202">_xlfn.IFS(
O4202&lt;50000,"Low Salary (&lt;$50K)",
O4202&lt;90000,"Lower Middle ($50K-$90K)",
O4202&lt;130000,"Middle ($90K-$130K)",
O4202&lt;170000,"Upper Middle ($130K-$170K)",
O4202&gt;=170000,"High Salary (&gt;$170K)"
)</f>
        <v>Lower Middle ($50K-$90K)</v>
      </c>
      <c r="R4202" t="str" cm="1">
        <f t="array" ref="R4202">_xlfn.IFS(
G4202&lt;=2,"New Customers (0-2Y)",
G4202&lt;=5,"Growing Customers (3-5Y)",
G4202&lt;=8,"Established Customers (6-8Y)",
G4202&lt;=10,"Loyal Customers (9-10Y)"
)</f>
        <v>Growing Customers (3-5Y)</v>
      </c>
    </row>
    <row r="4203" spans="1:18" x14ac:dyDescent="0.35">
      <c r="A4203">
        <v>15621227</v>
      </c>
      <c r="B4203" t="s">
        <v>1425</v>
      </c>
      <c r="C4203" t="s">
        <v>42</v>
      </c>
      <c r="D4203" t="s">
        <v>18</v>
      </c>
      <c r="E4203">
        <v>46</v>
      </c>
      <c r="F4203" t="s">
        <v>19</v>
      </c>
      <c r="G4203">
        <v>7</v>
      </c>
      <c r="H4203" s="4">
        <v>161806.09</v>
      </c>
      <c r="I4203" t="s">
        <v>33</v>
      </c>
      <c r="J4203">
        <v>1</v>
      </c>
      <c r="K4203">
        <v>668</v>
      </c>
      <c r="L4203" t="s">
        <v>35</v>
      </c>
      <c r="M4203" t="s">
        <v>21</v>
      </c>
      <c r="N4203" t="s">
        <v>22</v>
      </c>
      <c r="O4203" s="4">
        <v>173052.19</v>
      </c>
      <c r="P4203" t="s">
        <v>28</v>
      </c>
      <c r="Q4203" t="str" cm="1">
        <f t="array" ref="Q4203">_xlfn.IFS(
O4203&lt;50000,"Low Salary (&lt;$50K)",
O4203&lt;90000,"Lower Middle ($50K-$90K)",
O4203&lt;130000,"Middle ($90K-$130K)",
O4203&lt;170000,"Upper Middle ($130K-$170K)",
O4203&gt;=170000,"High Salary (&gt;$170K)"
)</f>
        <v>High Salary (&gt;$170K)</v>
      </c>
      <c r="R4203" t="str" cm="1">
        <f t="array" ref="R4203">_xlfn.IFS(
G4203&lt;=2,"New Customers (0-2Y)",
G4203&lt;=5,"Growing Customers (3-5Y)",
G4203&lt;=8,"Established Customers (6-8Y)",
G4203&lt;=10,"Loyal Customers (9-10Y)"
)</f>
        <v>Established Customers (6-8Y)</v>
      </c>
    </row>
    <row r="4204" spans="1:18" x14ac:dyDescent="0.35">
      <c r="A4204">
        <v>15757588</v>
      </c>
      <c r="B4204" t="s">
        <v>715</v>
      </c>
      <c r="C4204" t="s">
        <v>17</v>
      </c>
      <c r="D4204" t="s">
        <v>39</v>
      </c>
      <c r="E4204">
        <v>30</v>
      </c>
      <c r="F4204" t="s">
        <v>19</v>
      </c>
      <c r="G4204">
        <v>9</v>
      </c>
      <c r="H4204" s="4">
        <v>0</v>
      </c>
      <c r="I4204" t="s">
        <v>24</v>
      </c>
      <c r="J4204">
        <v>2</v>
      </c>
      <c r="K4204">
        <v>526</v>
      </c>
      <c r="L4204" t="s">
        <v>31</v>
      </c>
      <c r="M4204" t="s">
        <v>27</v>
      </c>
      <c r="N4204" t="s">
        <v>32</v>
      </c>
      <c r="O4204" s="4">
        <v>100995.68</v>
      </c>
      <c r="P4204" t="s">
        <v>28</v>
      </c>
      <c r="Q4204" t="str" cm="1">
        <f t="array" ref="Q4204">_xlfn.IFS(
O4204&lt;50000,"Low Salary (&lt;$50K)",
O4204&lt;90000,"Lower Middle ($50K-$90K)",
O4204&lt;130000,"Middle ($90K-$130K)",
O4204&lt;170000,"Upper Middle ($130K-$170K)",
O4204&gt;=170000,"High Salary (&gt;$170K)"
)</f>
        <v>Middle ($90K-$130K)</v>
      </c>
      <c r="R4204" t="str" cm="1">
        <f t="array" ref="R4204">_xlfn.IFS(
G4204&lt;=2,"New Customers (0-2Y)",
G4204&lt;=5,"Growing Customers (3-5Y)",
G4204&lt;=8,"Established Customers (6-8Y)",
G4204&lt;=10,"Loyal Customers (9-10Y)"
)</f>
        <v>Loyal Customers (9-10Y)</v>
      </c>
    </row>
    <row r="4205" spans="1:18" x14ac:dyDescent="0.35">
      <c r="A4205">
        <v>15640922</v>
      </c>
      <c r="B4205" t="s">
        <v>1876</v>
      </c>
      <c r="C4205" t="s">
        <v>17</v>
      </c>
      <c r="D4205" t="s">
        <v>18</v>
      </c>
      <c r="E4205">
        <v>52</v>
      </c>
      <c r="F4205" t="s">
        <v>19</v>
      </c>
      <c r="G4205">
        <v>7</v>
      </c>
      <c r="H4205" s="4">
        <v>0</v>
      </c>
      <c r="I4205" t="s">
        <v>24</v>
      </c>
      <c r="J4205">
        <v>1</v>
      </c>
      <c r="K4205">
        <v>791</v>
      </c>
      <c r="L4205" t="s">
        <v>37</v>
      </c>
      <c r="M4205" t="s">
        <v>21</v>
      </c>
      <c r="N4205" t="s">
        <v>22</v>
      </c>
      <c r="O4205" s="4">
        <v>122782.5</v>
      </c>
      <c r="P4205" t="s">
        <v>28</v>
      </c>
      <c r="Q4205" t="str" cm="1">
        <f t="array" ref="Q4205">_xlfn.IFS(
O4205&lt;50000,"Low Salary (&lt;$50K)",
O4205&lt;90000,"Lower Middle ($50K-$90K)",
O4205&lt;130000,"Middle ($90K-$130K)",
O4205&lt;170000,"Upper Middle ($130K-$170K)",
O4205&gt;=170000,"High Salary (&gt;$170K)"
)</f>
        <v>Middle ($90K-$130K)</v>
      </c>
      <c r="R4205" t="str" cm="1">
        <f t="array" ref="R4205">_xlfn.IFS(
G4205&lt;=2,"New Customers (0-2Y)",
G4205&lt;=5,"Growing Customers (3-5Y)",
G4205&lt;=8,"Established Customers (6-8Y)",
G4205&lt;=10,"Loyal Customers (9-10Y)"
)</f>
        <v>Established Customers (6-8Y)</v>
      </c>
    </row>
    <row r="4206" spans="1:18" x14ac:dyDescent="0.35">
      <c r="A4206">
        <v>15567557</v>
      </c>
      <c r="B4206" t="s">
        <v>794</v>
      </c>
      <c r="C4206" t="s">
        <v>17</v>
      </c>
      <c r="D4206" t="s">
        <v>39</v>
      </c>
      <c r="E4206">
        <v>27</v>
      </c>
      <c r="F4206" t="s">
        <v>43</v>
      </c>
      <c r="G4206">
        <v>2</v>
      </c>
      <c r="H4206" s="4">
        <v>128243.03</v>
      </c>
      <c r="I4206" t="s">
        <v>33</v>
      </c>
      <c r="J4206">
        <v>1</v>
      </c>
      <c r="K4206">
        <v>573</v>
      </c>
      <c r="L4206" t="s">
        <v>31</v>
      </c>
      <c r="M4206" t="s">
        <v>21</v>
      </c>
      <c r="N4206" t="s">
        <v>22</v>
      </c>
      <c r="O4206" s="4">
        <v>11631.34</v>
      </c>
      <c r="P4206" t="s">
        <v>28</v>
      </c>
      <c r="Q4206" t="str" cm="1">
        <f t="array" ref="Q4206">_xlfn.IFS(
O4206&lt;50000,"Low Salary (&lt;$50K)",
O4206&lt;90000,"Lower Middle ($50K-$90K)",
O4206&lt;130000,"Middle ($90K-$130K)",
O4206&lt;170000,"Upper Middle ($130K-$170K)",
O4206&gt;=170000,"High Salary (&gt;$170K)"
)</f>
        <v>Low Salary (&lt;$50K)</v>
      </c>
      <c r="R4206" t="str" cm="1">
        <f t="array" ref="R4206">_xlfn.IFS(
G4206&lt;=2,"New Customers (0-2Y)",
G4206&lt;=5,"Growing Customers (3-5Y)",
G4206&lt;=8,"Established Customers (6-8Y)",
G4206&lt;=10,"Loyal Customers (9-10Y)"
)</f>
        <v>New Customers (0-2Y)</v>
      </c>
    </row>
    <row r="4207" spans="1:18" x14ac:dyDescent="0.35">
      <c r="A4207">
        <v>15670103</v>
      </c>
      <c r="B4207" t="s">
        <v>1552</v>
      </c>
      <c r="C4207" t="s">
        <v>17</v>
      </c>
      <c r="D4207" t="s">
        <v>18</v>
      </c>
      <c r="E4207">
        <v>38</v>
      </c>
      <c r="F4207" t="s">
        <v>19</v>
      </c>
      <c r="G4207">
        <v>5</v>
      </c>
      <c r="H4207" s="4">
        <v>126645.13</v>
      </c>
      <c r="I4207" t="s">
        <v>33</v>
      </c>
      <c r="J4207">
        <v>1</v>
      </c>
      <c r="K4207">
        <v>565</v>
      </c>
      <c r="L4207" t="s">
        <v>31</v>
      </c>
      <c r="M4207" t="s">
        <v>21</v>
      </c>
      <c r="N4207" t="s">
        <v>22</v>
      </c>
      <c r="O4207" s="4">
        <v>168303.55</v>
      </c>
      <c r="P4207" t="s">
        <v>28</v>
      </c>
      <c r="Q4207" t="str" cm="1">
        <f t="array" ref="Q4207">_xlfn.IFS(
O4207&lt;50000,"Low Salary (&lt;$50K)",
O4207&lt;90000,"Lower Middle ($50K-$90K)",
O4207&lt;130000,"Middle ($90K-$130K)",
O4207&lt;170000,"Upper Middle ($130K-$170K)",
O4207&gt;=170000,"High Salary (&gt;$170K)"
)</f>
        <v>Upper Middle ($130K-$170K)</v>
      </c>
      <c r="R4207" t="str" cm="1">
        <f t="array" ref="R4207">_xlfn.IFS(
G4207&lt;=2,"New Customers (0-2Y)",
G4207&lt;=5,"Growing Customers (3-5Y)",
G4207&lt;=8,"Established Customers (6-8Y)",
G4207&lt;=10,"Loyal Customers (9-10Y)"
)</f>
        <v>Growing Customers (3-5Y)</v>
      </c>
    </row>
    <row r="4208" spans="1:18" x14ac:dyDescent="0.35">
      <c r="A4208">
        <v>15720929</v>
      </c>
      <c r="B4208" t="s">
        <v>1427</v>
      </c>
      <c r="C4208" t="s">
        <v>17</v>
      </c>
      <c r="D4208" t="s">
        <v>18</v>
      </c>
      <c r="E4208">
        <v>47</v>
      </c>
      <c r="F4208" t="s">
        <v>19</v>
      </c>
      <c r="G4208">
        <v>8</v>
      </c>
      <c r="H4208" s="4">
        <v>62094.71</v>
      </c>
      <c r="I4208" t="s">
        <v>29</v>
      </c>
      <c r="J4208">
        <v>3</v>
      </c>
      <c r="K4208">
        <v>604</v>
      </c>
      <c r="L4208" t="s">
        <v>20</v>
      </c>
      <c r="M4208" t="s">
        <v>27</v>
      </c>
      <c r="N4208" t="s">
        <v>32</v>
      </c>
      <c r="O4208" s="4">
        <v>9308.1</v>
      </c>
      <c r="P4208" t="s">
        <v>23</v>
      </c>
      <c r="Q4208" t="str" cm="1">
        <f t="array" ref="Q4208">_xlfn.IFS(
O4208&lt;50000,"Low Salary (&lt;$50K)",
O4208&lt;90000,"Lower Middle ($50K-$90K)",
O4208&lt;130000,"Middle ($90K-$130K)",
O4208&lt;170000,"Upper Middle ($130K-$170K)",
O4208&gt;=170000,"High Salary (&gt;$170K)"
)</f>
        <v>Low Salary (&lt;$50K)</v>
      </c>
      <c r="R4208" t="str" cm="1">
        <f t="array" ref="R4208">_xlfn.IFS(
G4208&lt;=2,"New Customers (0-2Y)",
G4208&lt;=5,"Growing Customers (3-5Y)",
G4208&lt;=8,"Established Customers (6-8Y)",
G4208&lt;=10,"Loyal Customers (9-10Y)"
)</f>
        <v>Established Customers (6-8Y)</v>
      </c>
    </row>
    <row r="4209" spans="1:18" x14ac:dyDescent="0.35">
      <c r="A4209">
        <v>15732774</v>
      </c>
      <c r="B4209" t="s">
        <v>235</v>
      </c>
      <c r="C4209" t="s">
        <v>17</v>
      </c>
      <c r="D4209" t="s">
        <v>39</v>
      </c>
      <c r="E4209">
        <v>37</v>
      </c>
      <c r="F4209" t="s">
        <v>19</v>
      </c>
      <c r="G4209">
        <v>7</v>
      </c>
      <c r="H4209" s="4">
        <v>112291.34</v>
      </c>
      <c r="I4209" t="s">
        <v>33</v>
      </c>
      <c r="J4209">
        <v>1</v>
      </c>
      <c r="K4209">
        <v>656</v>
      </c>
      <c r="L4209" t="s">
        <v>20</v>
      </c>
      <c r="M4209" t="s">
        <v>21</v>
      </c>
      <c r="N4209" t="s">
        <v>32</v>
      </c>
      <c r="O4209" s="4">
        <v>153157.97</v>
      </c>
      <c r="P4209" t="s">
        <v>28</v>
      </c>
      <c r="Q4209" t="str" cm="1">
        <f t="array" ref="Q4209">_xlfn.IFS(
O4209&lt;50000,"Low Salary (&lt;$50K)",
O4209&lt;90000,"Lower Middle ($50K-$90K)",
O4209&lt;130000,"Middle ($90K-$130K)",
O4209&lt;170000,"Upper Middle ($130K-$170K)",
O4209&gt;=170000,"High Salary (&gt;$170K)"
)</f>
        <v>Upper Middle ($130K-$170K)</v>
      </c>
      <c r="R4209" t="str" cm="1">
        <f t="array" ref="R4209">_xlfn.IFS(
G4209&lt;=2,"New Customers (0-2Y)",
G4209&lt;=5,"Growing Customers (3-5Y)",
G4209&lt;=8,"Established Customers (6-8Y)",
G4209&lt;=10,"Loyal Customers (9-10Y)"
)</f>
        <v>Established Customers (6-8Y)</v>
      </c>
    </row>
    <row r="4210" spans="1:18" x14ac:dyDescent="0.35">
      <c r="A4210">
        <v>15628558</v>
      </c>
      <c r="B4210" t="s">
        <v>764</v>
      </c>
      <c r="C4210" t="s">
        <v>17</v>
      </c>
      <c r="D4210" t="s">
        <v>18</v>
      </c>
      <c r="E4210">
        <v>44</v>
      </c>
      <c r="F4210" t="s">
        <v>19</v>
      </c>
      <c r="G4210">
        <v>5</v>
      </c>
      <c r="H4210" s="4">
        <v>89188.83</v>
      </c>
      <c r="I4210" t="s">
        <v>29</v>
      </c>
      <c r="J4210">
        <v>1</v>
      </c>
      <c r="K4210">
        <v>447</v>
      </c>
      <c r="L4210" t="s">
        <v>44</v>
      </c>
      <c r="M4210" t="s">
        <v>21</v>
      </c>
      <c r="N4210" t="s">
        <v>22</v>
      </c>
      <c r="O4210" s="4">
        <v>75408.240000000005</v>
      </c>
      <c r="P4210" t="s">
        <v>28</v>
      </c>
      <c r="Q4210" t="str" cm="1">
        <f t="array" ref="Q4210">_xlfn.IFS(
O4210&lt;50000,"Low Salary (&lt;$50K)",
O4210&lt;90000,"Lower Middle ($50K-$90K)",
O4210&lt;130000,"Middle ($90K-$130K)",
O4210&lt;170000,"Upper Middle ($130K-$170K)",
O4210&gt;=170000,"High Salary (&gt;$170K)"
)</f>
        <v>Lower Middle ($50K-$90K)</v>
      </c>
      <c r="R4210" t="str" cm="1">
        <f t="array" ref="R4210">_xlfn.IFS(
G4210&lt;=2,"New Customers (0-2Y)",
G4210&lt;=5,"Growing Customers (3-5Y)",
G4210&lt;=8,"Established Customers (6-8Y)",
G4210&lt;=10,"Loyal Customers (9-10Y)"
)</f>
        <v>Growing Customers (3-5Y)</v>
      </c>
    </row>
    <row r="4211" spans="1:18" x14ac:dyDescent="0.35">
      <c r="A4211">
        <v>15729201</v>
      </c>
      <c r="B4211" t="s">
        <v>1877</v>
      </c>
      <c r="C4211" t="s">
        <v>17</v>
      </c>
      <c r="D4211" t="s">
        <v>39</v>
      </c>
      <c r="E4211">
        <v>55</v>
      </c>
      <c r="F4211" t="s">
        <v>19</v>
      </c>
      <c r="G4211">
        <v>9</v>
      </c>
      <c r="H4211" s="4">
        <v>0</v>
      </c>
      <c r="I4211" t="s">
        <v>24</v>
      </c>
      <c r="J4211">
        <v>1</v>
      </c>
      <c r="K4211">
        <v>682</v>
      </c>
      <c r="L4211" t="s">
        <v>35</v>
      </c>
      <c r="M4211" t="s">
        <v>21</v>
      </c>
      <c r="N4211" t="s">
        <v>32</v>
      </c>
      <c r="O4211" s="4">
        <v>153356.79999999999</v>
      </c>
      <c r="P4211" t="s">
        <v>23</v>
      </c>
      <c r="Q4211" t="str" cm="1">
        <f t="array" ref="Q4211">_xlfn.IFS(
O4211&lt;50000,"Low Salary (&lt;$50K)",
O4211&lt;90000,"Lower Middle ($50K-$90K)",
O4211&lt;130000,"Middle ($90K-$130K)",
O4211&lt;170000,"Upper Middle ($130K-$170K)",
O4211&gt;=170000,"High Salary (&gt;$170K)"
)</f>
        <v>Upper Middle ($130K-$170K)</v>
      </c>
      <c r="R4211" t="str" cm="1">
        <f t="array" ref="R4211">_xlfn.IFS(
G4211&lt;=2,"New Customers (0-2Y)",
G4211&lt;=5,"Growing Customers (3-5Y)",
G4211&lt;=8,"Established Customers (6-8Y)",
G4211&lt;=10,"Loyal Customers (9-10Y)"
)</f>
        <v>Loyal Customers (9-10Y)</v>
      </c>
    </row>
    <row r="4212" spans="1:18" x14ac:dyDescent="0.35">
      <c r="A4212">
        <v>15731117</v>
      </c>
      <c r="B4212" t="s">
        <v>572</v>
      </c>
      <c r="C4212" t="s">
        <v>26</v>
      </c>
      <c r="D4212" t="s">
        <v>39</v>
      </c>
      <c r="E4212">
        <v>28</v>
      </c>
      <c r="F4212" t="s">
        <v>43</v>
      </c>
      <c r="G4212">
        <v>2</v>
      </c>
      <c r="H4212" s="4">
        <v>109161.25</v>
      </c>
      <c r="I4212" t="s">
        <v>33</v>
      </c>
      <c r="J4212">
        <v>1</v>
      </c>
      <c r="K4212">
        <v>437</v>
      </c>
      <c r="L4212" t="s">
        <v>44</v>
      </c>
      <c r="M4212" t="s">
        <v>21</v>
      </c>
      <c r="N4212" t="s">
        <v>32</v>
      </c>
      <c r="O4212" s="4">
        <v>152987.42000000001</v>
      </c>
      <c r="P4212" t="s">
        <v>28</v>
      </c>
      <c r="Q4212" t="str" cm="1">
        <f t="array" ref="Q4212">_xlfn.IFS(
O4212&lt;50000,"Low Salary (&lt;$50K)",
O4212&lt;90000,"Lower Middle ($50K-$90K)",
O4212&lt;130000,"Middle ($90K-$130K)",
O4212&lt;170000,"Upper Middle ($130K-$170K)",
O4212&gt;=170000,"High Salary (&gt;$170K)"
)</f>
        <v>Upper Middle ($130K-$170K)</v>
      </c>
      <c r="R4212" t="str" cm="1">
        <f t="array" ref="R4212">_xlfn.IFS(
G4212&lt;=2,"New Customers (0-2Y)",
G4212&lt;=5,"Growing Customers (3-5Y)",
G4212&lt;=8,"Established Customers (6-8Y)",
G4212&lt;=10,"Loyal Customers (9-10Y)"
)</f>
        <v>New Customers (0-2Y)</v>
      </c>
    </row>
    <row r="4213" spans="1:18" x14ac:dyDescent="0.35">
      <c r="A4213">
        <v>15615207</v>
      </c>
      <c r="B4213" t="s">
        <v>741</v>
      </c>
      <c r="C4213" t="s">
        <v>26</v>
      </c>
      <c r="D4213" t="s">
        <v>39</v>
      </c>
      <c r="E4213">
        <v>47</v>
      </c>
      <c r="F4213" t="s">
        <v>19</v>
      </c>
      <c r="G4213">
        <v>0</v>
      </c>
      <c r="H4213" s="4">
        <v>0</v>
      </c>
      <c r="I4213" t="s">
        <v>24</v>
      </c>
      <c r="J4213">
        <v>1</v>
      </c>
      <c r="K4213">
        <v>792</v>
      </c>
      <c r="L4213" t="s">
        <v>37</v>
      </c>
      <c r="M4213" t="s">
        <v>21</v>
      </c>
      <c r="N4213" t="s">
        <v>22</v>
      </c>
      <c r="O4213" s="4">
        <v>5557.88</v>
      </c>
      <c r="P4213" t="s">
        <v>23</v>
      </c>
      <c r="Q4213" t="str" cm="1">
        <f t="array" ref="Q4213">_xlfn.IFS(
O4213&lt;50000,"Low Salary (&lt;$50K)",
O4213&lt;90000,"Lower Middle ($50K-$90K)",
O4213&lt;130000,"Middle ($90K-$130K)",
O4213&lt;170000,"Upper Middle ($130K-$170K)",
O4213&gt;=170000,"High Salary (&gt;$170K)"
)</f>
        <v>Low Salary (&lt;$50K)</v>
      </c>
      <c r="R4213" t="str" cm="1">
        <f t="array" ref="R4213">_xlfn.IFS(
G4213&lt;=2,"New Customers (0-2Y)",
G4213&lt;=5,"Growing Customers (3-5Y)",
G4213&lt;=8,"Established Customers (6-8Y)",
G4213&lt;=10,"Loyal Customers (9-10Y)"
)</f>
        <v>New Customers (0-2Y)</v>
      </c>
    </row>
    <row r="4214" spans="1:18" x14ac:dyDescent="0.35">
      <c r="A4214">
        <v>15773512</v>
      </c>
      <c r="B4214" t="s">
        <v>1878</v>
      </c>
      <c r="C4214" t="s">
        <v>26</v>
      </c>
      <c r="D4214" t="s">
        <v>18</v>
      </c>
      <c r="E4214">
        <v>25</v>
      </c>
      <c r="F4214" t="s">
        <v>43</v>
      </c>
      <c r="G4214">
        <v>4</v>
      </c>
      <c r="H4214" s="4">
        <v>0</v>
      </c>
      <c r="I4214" t="s">
        <v>24</v>
      </c>
      <c r="J4214">
        <v>1</v>
      </c>
      <c r="K4214">
        <v>627</v>
      </c>
      <c r="L4214" t="s">
        <v>20</v>
      </c>
      <c r="M4214" t="s">
        <v>21</v>
      </c>
      <c r="N4214" t="s">
        <v>22</v>
      </c>
      <c r="O4214" s="4">
        <v>194313.93</v>
      </c>
      <c r="P4214" t="s">
        <v>28</v>
      </c>
      <c r="Q4214" t="str" cm="1">
        <f t="array" ref="Q4214">_xlfn.IFS(
O4214&lt;50000,"Low Salary (&lt;$50K)",
O4214&lt;90000,"Lower Middle ($50K-$90K)",
O4214&lt;130000,"Middle ($90K-$130K)",
O4214&lt;170000,"Upper Middle ($130K-$170K)",
O4214&gt;=170000,"High Salary (&gt;$170K)"
)</f>
        <v>High Salary (&gt;$170K)</v>
      </c>
      <c r="R4214" t="str" cm="1">
        <f t="array" ref="R4214">_xlfn.IFS(
G4214&lt;=2,"New Customers (0-2Y)",
G4214&lt;=5,"Growing Customers (3-5Y)",
G4214&lt;=8,"Established Customers (6-8Y)",
G4214&lt;=10,"Loyal Customers (9-10Y)"
)</f>
        <v>Growing Customers (3-5Y)</v>
      </c>
    </row>
    <row r="4215" spans="1:18" x14ac:dyDescent="0.35">
      <c r="A4215">
        <v>15572145</v>
      </c>
      <c r="B4215" t="s">
        <v>1241</v>
      </c>
      <c r="C4215" t="s">
        <v>17</v>
      </c>
      <c r="D4215" t="s">
        <v>18</v>
      </c>
      <c r="E4215">
        <v>34</v>
      </c>
      <c r="F4215" t="s">
        <v>19</v>
      </c>
      <c r="G4215">
        <v>8</v>
      </c>
      <c r="H4215" s="4">
        <v>0</v>
      </c>
      <c r="I4215" t="s">
        <v>24</v>
      </c>
      <c r="J4215">
        <v>2</v>
      </c>
      <c r="K4215">
        <v>767</v>
      </c>
      <c r="L4215" t="s">
        <v>35</v>
      </c>
      <c r="M4215" t="s">
        <v>21</v>
      </c>
      <c r="N4215" t="s">
        <v>32</v>
      </c>
      <c r="O4215" s="4">
        <v>94767.77</v>
      </c>
      <c r="P4215" t="s">
        <v>28</v>
      </c>
      <c r="Q4215" t="str" cm="1">
        <f t="array" ref="Q4215">_xlfn.IFS(
O4215&lt;50000,"Low Salary (&lt;$50K)",
O4215&lt;90000,"Lower Middle ($50K-$90K)",
O4215&lt;130000,"Middle ($90K-$130K)",
O4215&lt;170000,"Upper Middle ($130K-$170K)",
O4215&gt;=170000,"High Salary (&gt;$170K)"
)</f>
        <v>Middle ($90K-$130K)</v>
      </c>
      <c r="R4215" t="str" cm="1">
        <f t="array" ref="R4215">_xlfn.IFS(
G4215&lt;=2,"New Customers (0-2Y)",
G4215&lt;=5,"Growing Customers (3-5Y)",
G4215&lt;=8,"Established Customers (6-8Y)",
G4215&lt;=10,"Loyal Customers (9-10Y)"
)</f>
        <v>Established Customers (6-8Y)</v>
      </c>
    </row>
    <row r="4216" spans="1:18" x14ac:dyDescent="0.35">
      <c r="A4216">
        <v>15642710</v>
      </c>
      <c r="B4216" t="s">
        <v>563</v>
      </c>
      <c r="C4216" t="s">
        <v>17</v>
      </c>
      <c r="D4216" t="s">
        <v>39</v>
      </c>
      <c r="E4216">
        <v>26</v>
      </c>
      <c r="F4216" t="s">
        <v>43</v>
      </c>
      <c r="G4216">
        <v>7</v>
      </c>
      <c r="H4216" s="4">
        <v>0</v>
      </c>
      <c r="I4216" t="s">
        <v>24</v>
      </c>
      <c r="J4216">
        <v>2</v>
      </c>
      <c r="K4216">
        <v>686</v>
      </c>
      <c r="L4216" t="s">
        <v>35</v>
      </c>
      <c r="M4216" t="s">
        <v>21</v>
      </c>
      <c r="N4216" t="s">
        <v>32</v>
      </c>
      <c r="O4216" s="4">
        <v>1540.89</v>
      </c>
      <c r="P4216" t="s">
        <v>28</v>
      </c>
      <c r="Q4216" t="str" cm="1">
        <f t="array" ref="Q4216">_xlfn.IFS(
O4216&lt;50000,"Low Salary (&lt;$50K)",
O4216&lt;90000,"Lower Middle ($50K-$90K)",
O4216&lt;130000,"Middle ($90K-$130K)",
O4216&lt;170000,"Upper Middle ($130K-$170K)",
O4216&gt;=170000,"High Salary (&gt;$170K)"
)</f>
        <v>Low Salary (&lt;$50K)</v>
      </c>
      <c r="R4216" t="str" cm="1">
        <f t="array" ref="R4216">_xlfn.IFS(
G4216&lt;=2,"New Customers (0-2Y)",
G4216&lt;=5,"Growing Customers (3-5Y)",
G4216&lt;=8,"Established Customers (6-8Y)",
G4216&lt;=10,"Loyal Customers (9-10Y)"
)</f>
        <v>Established Customers (6-8Y)</v>
      </c>
    </row>
    <row r="4217" spans="1:18" x14ac:dyDescent="0.35">
      <c r="A4217">
        <v>15574213</v>
      </c>
      <c r="B4217" t="s">
        <v>1085</v>
      </c>
      <c r="C4217" t="s">
        <v>17</v>
      </c>
      <c r="D4217" t="s">
        <v>18</v>
      </c>
      <c r="E4217">
        <v>53</v>
      </c>
      <c r="F4217" t="s">
        <v>19</v>
      </c>
      <c r="G4217">
        <v>1</v>
      </c>
      <c r="H4217" s="4">
        <v>158271.74</v>
      </c>
      <c r="I4217" t="s">
        <v>33</v>
      </c>
      <c r="J4217">
        <v>1</v>
      </c>
      <c r="K4217">
        <v>789</v>
      </c>
      <c r="L4217" t="s">
        <v>37</v>
      </c>
      <c r="M4217" t="s">
        <v>21</v>
      </c>
      <c r="N4217" t="s">
        <v>22</v>
      </c>
      <c r="O4217" s="4">
        <v>5036.3900000000003</v>
      </c>
      <c r="P4217" t="s">
        <v>23</v>
      </c>
      <c r="Q4217" t="str" cm="1">
        <f t="array" ref="Q4217">_xlfn.IFS(
O4217&lt;50000,"Low Salary (&lt;$50K)",
O4217&lt;90000,"Lower Middle ($50K-$90K)",
O4217&lt;130000,"Middle ($90K-$130K)",
O4217&lt;170000,"Upper Middle ($130K-$170K)",
O4217&gt;=170000,"High Salary (&gt;$170K)"
)</f>
        <v>Low Salary (&lt;$50K)</v>
      </c>
      <c r="R4217" t="str" cm="1">
        <f t="array" ref="R4217">_xlfn.IFS(
G4217&lt;=2,"New Customers (0-2Y)",
G4217&lt;=5,"Growing Customers (3-5Y)",
G4217&lt;=8,"Established Customers (6-8Y)",
G4217&lt;=10,"Loyal Customers (9-10Y)"
)</f>
        <v>New Customers (0-2Y)</v>
      </c>
    </row>
    <row r="4218" spans="1:18" x14ac:dyDescent="0.35">
      <c r="A4218">
        <v>15718852</v>
      </c>
      <c r="B4218" t="s">
        <v>1879</v>
      </c>
      <c r="C4218" t="s">
        <v>17</v>
      </c>
      <c r="D4218" t="s">
        <v>39</v>
      </c>
      <c r="E4218">
        <v>56</v>
      </c>
      <c r="F4218" t="s">
        <v>19</v>
      </c>
      <c r="G4218">
        <v>9</v>
      </c>
      <c r="H4218" s="4">
        <v>96951.21</v>
      </c>
      <c r="I4218" t="s">
        <v>29</v>
      </c>
      <c r="J4218">
        <v>1</v>
      </c>
      <c r="K4218">
        <v>794</v>
      </c>
      <c r="L4218" t="s">
        <v>37</v>
      </c>
      <c r="M4218" t="s">
        <v>21</v>
      </c>
      <c r="N4218" t="s">
        <v>22</v>
      </c>
      <c r="O4218" s="4">
        <v>71776.759999999995</v>
      </c>
      <c r="P4218" t="s">
        <v>28</v>
      </c>
      <c r="Q4218" t="str" cm="1">
        <f t="array" ref="Q4218">_xlfn.IFS(
O4218&lt;50000,"Low Salary (&lt;$50K)",
O4218&lt;90000,"Lower Middle ($50K-$90K)",
O4218&lt;130000,"Middle ($90K-$130K)",
O4218&lt;170000,"Upper Middle ($130K-$170K)",
O4218&gt;=170000,"High Salary (&gt;$170K)"
)</f>
        <v>Lower Middle ($50K-$90K)</v>
      </c>
      <c r="R4218" t="str" cm="1">
        <f t="array" ref="R4218">_xlfn.IFS(
G4218&lt;=2,"New Customers (0-2Y)",
G4218&lt;=5,"Growing Customers (3-5Y)",
G4218&lt;=8,"Established Customers (6-8Y)",
G4218&lt;=10,"Loyal Customers (9-10Y)"
)</f>
        <v>Loyal Customers (9-10Y)</v>
      </c>
    </row>
    <row r="4219" spans="1:18" x14ac:dyDescent="0.35">
      <c r="A4219">
        <v>15583840</v>
      </c>
      <c r="B4219" t="s">
        <v>202</v>
      </c>
      <c r="C4219" t="s">
        <v>42</v>
      </c>
      <c r="D4219" t="s">
        <v>39</v>
      </c>
      <c r="E4219">
        <v>35</v>
      </c>
      <c r="F4219" t="s">
        <v>19</v>
      </c>
      <c r="G4219">
        <v>5</v>
      </c>
      <c r="H4219" s="4">
        <v>121863.61</v>
      </c>
      <c r="I4219" t="s">
        <v>33</v>
      </c>
      <c r="J4219">
        <v>1</v>
      </c>
      <c r="K4219">
        <v>587</v>
      </c>
      <c r="L4219" t="s">
        <v>31</v>
      </c>
      <c r="M4219" t="s">
        <v>21</v>
      </c>
      <c r="N4219" t="s">
        <v>22</v>
      </c>
      <c r="O4219" s="4">
        <v>23481.69</v>
      </c>
      <c r="P4219" t="s">
        <v>23</v>
      </c>
      <c r="Q4219" t="str" cm="1">
        <f t="array" ref="Q4219">_xlfn.IFS(
O4219&lt;50000,"Low Salary (&lt;$50K)",
O4219&lt;90000,"Lower Middle ($50K-$90K)",
O4219&lt;130000,"Middle ($90K-$130K)",
O4219&lt;170000,"Upper Middle ($130K-$170K)",
O4219&gt;=170000,"High Salary (&gt;$170K)"
)</f>
        <v>Low Salary (&lt;$50K)</v>
      </c>
      <c r="R4219" t="str" cm="1">
        <f t="array" ref="R4219">_xlfn.IFS(
G4219&lt;=2,"New Customers (0-2Y)",
G4219&lt;=5,"Growing Customers (3-5Y)",
G4219&lt;=8,"Established Customers (6-8Y)",
G4219&lt;=10,"Loyal Customers (9-10Y)"
)</f>
        <v>Growing Customers (3-5Y)</v>
      </c>
    </row>
    <row r="4220" spans="1:18" x14ac:dyDescent="0.35">
      <c r="A4220">
        <v>15782418</v>
      </c>
      <c r="B4220" t="s">
        <v>226</v>
      </c>
      <c r="C4220" t="s">
        <v>42</v>
      </c>
      <c r="D4220" t="s">
        <v>18</v>
      </c>
      <c r="E4220">
        <v>19</v>
      </c>
      <c r="F4220" t="s">
        <v>43</v>
      </c>
      <c r="G4220">
        <v>9</v>
      </c>
      <c r="H4220" s="4">
        <v>83495.11</v>
      </c>
      <c r="I4220" t="s">
        <v>29</v>
      </c>
      <c r="J4220">
        <v>1</v>
      </c>
      <c r="K4220">
        <v>589</v>
      </c>
      <c r="L4220" t="s">
        <v>31</v>
      </c>
      <c r="M4220" t="s">
        <v>21</v>
      </c>
      <c r="N4220" t="s">
        <v>22</v>
      </c>
      <c r="O4220" s="4">
        <v>143022.31</v>
      </c>
      <c r="P4220" t="s">
        <v>23</v>
      </c>
      <c r="Q4220" t="str" cm="1">
        <f t="array" ref="Q4220">_xlfn.IFS(
O4220&lt;50000,"Low Salary (&lt;$50K)",
O4220&lt;90000,"Lower Middle ($50K-$90K)",
O4220&lt;130000,"Middle ($90K-$130K)",
O4220&lt;170000,"Upper Middle ($130K-$170K)",
O4220&gt;=170000,"High Salary (&gt;$170K)"
)</f>
        <v>Upper Middle ($130K-$170K)</v>
      </c>
      <c r="R4220" t="str" cm="1">
        <f t="array" ref="R4220">_xlfn.IFS(
G4220&lt;=2,"New Customers (0-2Y)",
G4220&lt;=5,"Growing Customers (3-5Y)",
G4220&lt;=8,"Established Customers (6-8Y)",
G4220&lt;=10,"Loyal Customers (9-10Y)"
)</f>
        <v>Loyal Customers (9-10Y)</v>
      </c>
    </row>
    <row r="4221" spans="1:18" x14ac:dyDescent="0.35">
      <c r="A4221">
        <v>15813504</v>
      </c>
      <c r="B4221" t="s">
        <v>1040</v>
      </c>
      <c r="C4221" t="s">
        <v>42</v>
      </c>
      <c r="D4221" t="s">
        <v>18</v>
      </c>
      <c r="E4221">
        <v>25</v>
      </c>
      <c r="F4221" t="s">
        <v>43</v>
      </c>
      <c r="G4221">
        <v>1</v>
      </c>
      <c r="H4221" s="4">
        <v>146566.01</v>
      </c>
      <c r="I4221" t="s">
        <v>33</v>
      </c>
      <c r="J4221">
        <v>1</v>
      </c>
      <c r="K4221">
        <v>543</v>
      </c>
      <c r="L4221" t="s">
        <v>31</v>
      </c>
      <c r="M4221" t="s">
        <v>27</v>
      </c>
      <c r="N4221" t="s">
        <v>22</v>
      </c>
      <c r="O4221" s="4">
        <v>161407.48000000001</v>
      </c>
      <c r="P4221" t="s">
        <v>28</v>
      </c>
      <c r="Q4221" t="str" cm="1">
        <f t="array" ref="Q4221">_xlfn.IFS(
O4221&lt;50000,"Low Salary (&lt;$50K)",
O4221&lt;90000,"Lower Middle ($50K-$90K)",
O4221&lt;130000,"Middle ($90K-$130K)",
O4221&lt;170000,"Upper Middle ($130K-$170K)",
O4221&gt;=170000,"High Salary (&gt;$170K)"
)</f>
        <v>Upper Middle ($130K-$170K)</v>
      </c>
      <c r="R4221" t="str" cm="1">
        <f t="array" ref="R4221">_xlfn.IFS(
G4221&lt;=2,"New Customers (0-2Y)",
G4221&lt;=5,"Growing Customers (3-5Y)",
G4221&lt;=8,"Established Customers (6-8Y)",
G4221&lt;=10,"Loyal Customers (9-10Y)"
)</f>
        <v>New Customers (0-2Y)</v>
      </c>
    </row>
    <row r="4222" spans="1:18" x14ac:dyDescent="0.35">
      <c r="A4222">
        <v>15711314</v>
      </c>
      <c r="B4222" t="s">
        <v>572</v>
      </c>
      <c r="C4222" t="s">
        <v>26</v>
      </c>
      <c r="D4222" t="s">
        <v>18</v>
      </c>
      <c r="E4222">
        <v>45</v>
      </c>
      <c r="F4222" t="s">
        <v>19</v>
      </c>
      <c r="G4222">
        <v>1</v>
      </c>
      <c r="H4222" s="4">
        <v>0</v>
      </c>
      <c r="I4222" t="s">
        <v>24</v>
      </c>
      <c r="J4222">
        <v>1</v>
      </c>
      <c r="K4222">
        <v>589</v>
      </c>
      <c r="L4222" t="s">
        <v>31</v>
      </c>
      <c r="M4222" t="s">
        <v>27</v>
      </c>
      <c r="N4222" t="s">
        <v>32</v>
      </c>
      <c r="O4222" s="4">
        <v>125939.22</v>
      </c>
      <c r="P4222" t="s">
        <v>23</v>
      </c>
      <c r="Q4222" t="str" cm="1">
        <f t="array" ref="Q4222">_xlfn.IFS(
O4222&lt;50000,"Low Salary (&lt;$50K)",
O4222&lt;90000,"Lower Middle ($50K-$90K)",
O4222&lt;130000,"Middle ($90K-$130K)",
O4222&lt;170000,"Upper Middle ($130K-$170K)",
O4222&gt;=170000,"High Salary (&gt;$170K)"
)</f>
        <v>Middle ($90K-$130K)</v>
      </c>
      <c r="R4222" t="str" cm="1">
        <f t="array" ref="R4222">_xlfn.IFS(
G4222&lt;=2,"New Customers (0-2Y)",
G4222&lt;=5,"Growing Customers (3-5Y)",
G4222&lt;=8,"Established Customers (6-8Y)",
G4222&lt;=10,"Loyal Customers (9-10Y)"
)</f>
        <v>New Customers (0-2Y)</v>
      </c>
    </row>
    <row r="4223" spans="1:18" x14ac:dyDescent="0.35">
      <c r="A4223">
        <v>15621064</v>
      </c>
      <c r="B4223" t="s">
        <v>341</v>
      </c>
      <c r="C4223" t="s">
        <v>42</v>
      </c>
      <c r="D4223" t="s">
        <v>39</v>
      </c>
      <c r="E4223">
        <v>23</v>
      </c>
      <c r="F4223" t="s">
        <v>43</v>
      </c>
      <c r="G4223">
        <v>5</v>
      </c>
      <c r="H4223" s="4">
        <v>186101.18</v>
      </c>
      <c r="I4223" t="s">
        <v>33</v>
      </c>
      <c r="J4223">
        <v>2</v>
      </c>
      <c r="K4223">
        <v>701</v>
      </c>
      <c r="L4223" t="s">
        <v>35</v>
      </c>
      <c r="M4223" t="s">
        <v>21</v>
      </c>
      <c r="N4223" t="s">
        <v>22</v>
      </c>
      <c r="O4223" s="4">
        <v>76611.33</v>
      </c>
      <c r="P4223" t="s">
        <v>28</v>
      </c>
      <c r="Q4223" t="str" cm="1">
        <f t="array" ref="Q4223">_xlfn.IFS(
O4223&lt;50000,"Low Salary (&lt;$50K)",
O4223&lt;90000,"Lower Middle ($50K-$90K)",
O4223&lt;130000,"Middle ($90K-$130K)",
O4223&lt;170000,"Upper Middle ($130K-$170K)",
O4223&gt;=170000,"High Salary (&gt;$170K)"
)</f>
        <v>Lower Middle ($50K-$90K)</v>
      </c>
      <c r="R4223" t="str" cm="1">
        <f t="array" ref="R4223">_xlfn.IFS(
G4223&lt;=2,"New Customers (0-2Y)",
G4223&lt;=5,"Growing Customers (3-5Y)",
G4223&lt;=8,"Established Customers (6-8Y)",
G4223&lt;=10,"Loyal Customers (9-10Y)"
)</f>
        <v>Growing Customers (3-5Y)</v>
      </c>
    </row>
    <row r="4224" spans="1:18" x14ac:dyDescent="0.35">
      <c r="A4224">
        <v>15627847</v>
      </c>
      <c r="B4224" t="s">
        <v>1443</v>
      </c>
      <c r="C4224" t="s">
        <v>17</v>
      </c>
      <c r="D4224" t="s">
        <v>39</v>
      </c>
      <c r="E4224">
        <v>40</v>
      </c>
      <c r="F4224" t="s">
        <v>19</v>
      </c>
      <c r="G4224">
        <v>6</v>
      </c>
      <c r="H4224" s="4">
        <v>0</v>
      </c>
      <c r="I4224" t="s">
        <v>24</v>
      </c>
      <c r="J4224">
        <v>1</v>
      </c>
      <c r="K4224">
        <v>850</v>
      </c>
      <c r="L4224" t="s">
        <v>37</v>
      </c>
      <c r="M4224" t="s">
        <v>21</v>
      </c>
      <c r="N4224" t="s">
        <v>32</v>
      </c>
      <c r="O4224" s="4">
        <v>136985.07999999999</v>
      </c>
      <c r="P4224" t="s">
        <v>23</v>
      </c>
      <c r="Q4224" t="str" cm="1">
        <f t="array" ref="Q4224">_xlfn.IFS(
O4224&lt;50000,"Low Salary (&lt;$50K)",
O4224&lt;90000,"Lower Middle ($50K-$90K)",
O4224&lt;130000,"Middle ($90K-$130K)",
O4224&lt;170000,"Upper Middle ($130K-$170K)",
O4224&gt;=170000,"High Salary (&gt;$170K)"
)</f>
        <v>Upper Middle ($130K-$170K)</v>
      </c>
      <c r="R4224" t="str" cm="1">
        <f t="array" ref="R4224">_xlfn.IFS(
G4224&lt;=2,"New Customers (0-2Y)",
G4224&lt;=5,"Growing Customers (3-5Y)",
G4224&lt;=8,"Established Customers (6-8Y)",
G4224&lt;=10,"Loyal Customers (9-10Y)"
)</f>
        <v>Established Customers (6-8Y)</v>
      </c>
    </row>
    <row r="4225" spans="1:18" x14ac:dyDescent="0.35">
      <c r="A4225">
        <v>15588090</v>
      </c>
      <c r="B4225" t="s">
        <v>917</v>
      </c>
      <c r="C4225" t="s">
        <v>42</v>
      </c>
      <c r="D4225" t="s">
        <v>18</v>
      </c>
      <c r="E4225">
        <v>51</v>
      </c>
      <c r="F4225" t="s">
        <v>19</v>
      </c>
      <c r="G4225">
        <v>8</v>
      </c>
      <c r="H4225" s="4">
        <v>107494.86</v>
      </c>
      <c r="I4225" t="s">
        <v>33</v>
      </c>
      <c r="J4225">
        <v>2</v>
      </c>
      <c r="K4225">
        <v>726</v>
      </c>
      <c r="L4225" t="s">
        <v>35</v>
      </c>
      <c r="M4225" t="s">
        <v>21</v>
      </c>
      <c r="N4225" t="s">
        <v>32</v>
      </c>
      <c r="O4225" s="4">
        <v>140937.91</v>
      </c>
      <c r="P4225" t="s">
        <v>23</v>
      </c>
      <c r="Q4225" t="str" cm="1">
        <f t="array" ref="Q4225">_xlfn.IFS(
O4225&lt;50000,"Low Salary (&lt;$50K)",
O4225&lt;90000,"Lower Middle ($50K-$90K)",
O4225&lt;130000,"Middle ($90K-$130K)",
O4225&lt;170000,"Upper Middle ($130K-$170K)",
O4225&gt;=170000,"High Salary (&gt;$170K)"
)</f>
        <v>Upper Middle ($130K-$170K)</v>
      </c>
      <c r="R4225" t="str" cm="1">
        <f t="array" ref="R4225">_xlfn.IFS(
G4225&lt;=2,"New Customers (0-2Y)",
G4225&lt;=5,"Growing Customers (3-5Y)",
G4225&lt;=8,"Established Customers (6-8Y)",
G4225&lt;=10,"Loyal Customers (9-10Y)"
)</f>
        <v>Established Customers (6-8Y)</v>
      </c>
    </row>
    <row r="4226" spans="1:18" x14ac:dyDescent="0.35">
      <c r="A4226">
        <v>15735270</v>
      </c>
      <c r="B4226" t="s">
        <v>1880</v>
      </c>
      <c r="C4226" t="s">
        <v>26</v>
      </c>
      <c r="D4226" t="s">
        <v>39</v>
      </c>
      <c r="E4226">
        <v>47</v>
      </c>
      <c r="F4226" t="s">
        <v>19</v>
      </c>
      <c r="G4226">
        <v>2</v>
      </c>
      <c r="H4226" s="4">
        <v>0</v>
      </c>
      <c r="I4226" t="s">
        <v>24</v>
      </c>
      <c r="J4226">
        <v>1</v>
      </c>
      <c r="K4226">
        <v>767</v>
      </c>
      <c r="L4226" t="s">
        <v>35</v>
      </c>
      <c r="M4226" t="s">
        <v>21</v>
      </c>
      <c r="N4226" t="s">
        <v>32</v>
      </c>
      <c r="O4226" s="4">
        <v>48161.18</v>
      </c>
      <c r="P4226" t="s">
        <v>23</v>
      </c>
      <c r="Q4226" t="str" cm="1">
        <f t="array" ref="Q4226">_xlfn.IFS(
O4226&lt;50000,"Low Salary (&lt;$50K)",
O4226&lt;90000,"Lower Middle ($50K-$90K)",
O4226&lt;130000,"Middle ($90K-$130K)",
O4226&lt;170000,"Upper Middle ($130K-$170K)",
O4226&gt;=170000,"High Salary (&gt;$170K)"
)</f>
        <v>Low Salary (&lt;$50K)</v>
      </c>
      <c r="R4226" t="str" cm="1">
        <f t="array" ref="R4226">_xlfn.IFS(
G4226&lt;=2,"New Customers (0-2Y)",
G4226&lt;=5,"Growing Customers (3-5Y)",
G4226&lt;=8,"Established Customers (6-8Y)",
G4226&lt;=10,"Loyal Customers (9-10Y)"
)</f>
        <v>New Customers (0-2Y)</v>
      </c>
    </row>
    <row r="4227" spans="1:18" x14ac:dyDescent="0.35">
      <c r="A4227">
        <v>15671804</v>
      </c>
      <c r="B4227" t="s">
        <v>1881</v>
      </c>
      <c r="C4227" t="s">
        <v>26</v>
      </c>
      <c r="D4227" t="s">
        <v>39</v>
      </c>
      <c r="E4227">
        <v>36</v>
      </c>
      <c r="F4227" t="s">
        <v>19</v>
      </c>
      <c r="G4227">
        <v>8</v>
      </c>
      <c r="H4227" s="4">
        <v>146943.38</v>
      </c>
      <c r="I4227" t="s">
        <v>33</v>
      </c>
      <c r="J4227">
        <v>2</v>
      </c>
      <c r="K4227">
        <v>648</v>
      </c>
      <c r="L4227" t="s">
        <v>20</v>
      </c>
      <c r="M4227" t="s">
        <v>21</v>
      </c>
      <c r="N4227" t="s">
        <v>22</v>
      </c>
      <c r="O4227" s="4">
        <v>130041.45</v>
      </c>
      <c r="P4227" t="s">
        <v>28</v>
      </c>
      <c r="Q4227" t="str" cm="1">
        <f t="array" ref="Q4227">_xlfn.IFS(
O4227&lt;50000,"Low Salary (&lt;$50K)",
O4227&lt;90000,"Lower Middle ($50K-$90K)",
O4227&lt;130000,"Middle ($90K-$130K)",
O4227&lt;170000,"Upper Middle ($130K-$170K)",
O4227&gt;=170000,"High Salary (&gt;$170K)"
)</f>
        <v>Upper Middle ($130K-$170K)</v>
      </c>
      <c r="R4227" t="str" cm="1">
        <f t="array" ref="R4227">_xlfn.IFS(
G4227&lt;=2,"New Customers (0-2Y)",
G4227&lt;=5,"Growing Customers (3-5Y)",
G4227&lt;=8,"Established Customers (6-8Y)",
G4227&lt;=10,"Loyal Customers (9-10Y)"
)</f>
        <v>Established Customers (6-8Y)</v>
      </c>
    </row>
    <row r="4228" spans="1:18" x14ac:dyDescent="0.35">
      <c r="A4228">
        <v>15753215</v>
      </c>
      <c r="B4228" t="s">
        <v>1882</v>
      </c>
      <c r="C4228" t="s">
        <v>26</v>
      </c>
      <c r="D4228" t="s">
        <v>18</v>
      </c>
      <c r="E4228">
        <v>36</v>
      </c>
      <c r="F4228" t="s">
        <v>19</v>
      </c>
      <c r="G4228">
        <v>8</v>
      </c>
      <c r="H4228" s="4">
        <v>0</v>
      </c>
      <c r="I4228" t="s">
        <v>24</v>
      </c>
      <c r="J4228">
        <v>2</v>
      </c>
      <c r="K4228">
        <v>651</v>
      </c>
      <c r="L4228" t="s">
        <v>20</v>
      </c>
      <c r="M4228" t="s">
        <v>21</v>
      </c>
      <c r="N4228" t="s">
        <v>32</v>
      </c>
      <c r="O4228" s="4">
        <v>91652.43</v>
      </c>
      <c r="P4228" t="s">
        <v>28</v>
      </c>
      <c r="Q4228" t="str" cm="1">
        <f t="array" ref="Q4228">_xlfn.IFS(
O4228&lt;50000,"Low Salary (&lt;$50K)",
O4228&lt;90000,"Lower Middle ($50K-$90K)",
O4228&lt;130000,"Middle ($90K-$130K)",
O4228&lt;170000,"Upper Middle ($130K-$170K)",
O4228&gt;=170000,"High Salary (&gt;$170K)"
)</f>
        <v>Middle ($90K-$130K)</v>
      </c>
      <c r="R4228" t="str" cm="1">
        <f t="array" ref="R4228">_xlfn.IFS(
G4228&lt;=2,"New Customers (0-2Y)",
G4228&lt;=5,"Growing Customers (3-5Y)",
G4228&lt;=8,"Established Customers (6-8Y)",
G4228&lt;=10,"Loyal Customers (9-10Y)"
)</f>
        <v>Established Customers (6-8Y)</v>
      </c>
    </row>
    <row r="4229" spans="1:18" x14ac:dyDescent="0.35">
      <c r="A4229">
        <v>15789941</v>
      </c>
      <c r="B4229" t="s">
        <v>1883</v>
      </c>
      <c r="C4229" t="s">
        <v>17</v>
      </c>
      <c r="D4229" t="s">
        <v>18</v>
      </c>
      <c r="E4229">
        <v>36</v>
      </c>
      <c r="F4229" t="s">
        <v>19</v>
      </c>
      <c r="G4229">
        <v>6</v>
      </c>
      <c r="H4229" s="4">
        <v>125130.28</v>
      </c>
      <c r="I4229" t="s">
        <v>33</v>
      </c>
      <c r="J4229">
        <v>1</v>
      </c>
      <c r="K4229">
        <v>633</v>
      </c>
      <c r="L4229" t="s">
        <v>20</v>
      </c>
      <c r="M4229" t="s">
        <v>27</v>
      </c>
      <c r="N4229" t="s">
        <v>32</v>
      </c>
      <c r="O4229" s="4">
        <v>125961.48</v>
      </c>
      <c r="P4229" t="s">
        <v>28</v>
      </c>
      <c r="Q4229" t="str" cm="1">
        <f t="array" ref="Q4229">_xlfn.IFS(
O4229&lt;50000,"Low Salary (&lt;$50K)",
O4229&lt;90000,"Lower Middle ($50K-$90K)",
O4229&lt;130000,"Middle ($90K-$130K)",
O4229&lt;170000,"Upper Middle ($130K-$170K)",
O4229&gt;=170000,"High Salary (&gt;$170K)"
)</f>
        <v>Middle ($90K-$130K)</v>
      </c>
      <c r="R4229" t="str" cm="1">
        <f t="array" ref="R4229">_xlfn.IFS(
G4229&lt;=2,"New Customers (0-2Y)",
G4229&lt;=5,"Growing Customers (3-5Y)",
G4229&lt;=8,"Established Customers (6-8Y)",
G4229&lt;=10,"Loyal Customers (9-10Y)"
)</f>
        <v>Established Customers (6-8Y)</v>
      </c>
    </row>
    <row r="4230" spans="1:18" x14ac:dyDescent="0.35">
      <c r="A4230">
        <v>15691061</v>
      </c>
      <c r="B4230" t="s">
        <v>1755</v>
      </c>
      <c r="C4230" t="s">
        <v>17</v>
      </c>
      <c r="D4230" t="s">
        <v>18</v>
      </c>
      <c r="E4230">
        <v>37</v>
      </c>
      <c r="F4230" t="s">
        <v>19</v>
      </c>
      <c r="G4230">
        <v>9</v>
      </c>
      <c r="H4230" s="4">
        <v>0</v>
      </c>
      <c r="I4230" t="s">
        <v>24</v>
      </c>
      <c r="J4230">
        <v>2</v>
      </c>
      <c r="K4230">
        <v>740</v>
      </c>
      <c r="L4230" t="s">
        <v>35</v>
      </c>
      <c r="M4230" t="s">
        <v>21</v>
      </c>
      <c r="N4230" t="s">
        <v>22</v>
      </c>
      <c r="O4230" s="4">
        <v>73225.31</v>
      </c>
      <c r="P4230" t="s">
        <v>28</v>
      </c>
      <c r="Q4230" t="str" cm="1">
        <f t="array" ref="Q4230">_xlfn.IFS(
O4230&lt;50000,"Low Salary (&lt;$50K)",
O4230&lt;90000,"Lower Middle ($50K-$90K)",
O4230&lt;130000,"Middle ($90K-$130K)",
O4230&lt;170000,"Upper Middle ($130K-$170K)",
O4230&gt;=170000,"High Salary (&gt;$170K)"
)</f>
        <v>Lower Middle ($50K-$90K)</v>
      </c>
      <c r="R4230" t="str" cm="1">
        <f t="array" ref="R4230">_xlfn.IFS(
G4230&lt;=2,"New Customers (0-2Y)",
G4230&lt;=5,"Growing Customers (3-5Y)",
G4230&lt;=8,"Established Customers (6-8Y)",
G4230&lt;=10,"Loyal Customers (9-10Y)"
)</f>
        <v>Loyal Customers (9-10Y)</v>
      </c>
    </row>
    <row r="4231" spans="1:18" x14ac:dyDescent="0.35">
      <c r="A4231">
        <v>15808326</v>
      </c>
      <c r="B4231" t="s">
        <v>1884</v>
      </c>
      <c r="C4231" t="s">
        <v>17</v>
      </c>
      <c r="D4231" t="s">
        <v>18</v>
      </c>
      <c r="E4231">
        <v>34</v>
      </c>
      <c r="F4231" t="s">
        <v>19</v>
      </c>
      <c r="G4231">
        <v>9</v>
      </c>
      <c r="H4231" s="4">
        <v>0</v>
      </c>
      <c r="I4231" t="s">
        <v>24</v>
      </c>
      <c r="J4231">
        <v>2</v>
      </c>
      <c r="K4231">
        <v>592</v>
      </c>
      <c r="L4231" t="s">
        <v>31</v>
      </c>
      <c r="M4231" t="s">
        <v>21</v>
      </c>
      <c r="N4231" t="s">
        <v>22</v>
      </c>
      <c r="O4231" s="4">
        <v>20460.2</v>
      </c>
      <c r="P4231" t="s">
        <v>28</v>
      </c>
      <c r="Q4231" t="str" cm="1">
        <f t="array" ref="Q4231">_xlfn.IFS(
O4231&lt;50000,"Low Salary (&lt;$50K)",
O4231&lt;90000,"Lower Middle ($50K-$90K)",
O4231&lt;130000,"Middle ($90K-$130K)",
O4231&lt;170000,"Upper Middle ($130K-$170K)",
O4231&gt;=170000,"High Salary (&gt;$170K)"
)</f>
        <v>Low Salary (&lt;$50K)</v>
      </c>
      <c r="R4231" t="str" cm="1">
        <f t="array" ref="R4231">_xlfn.IFS(
G4231&lt;=2,"New Customers (0-2Y)",
G4231&lt;=5,"Growing Customers (3-5Y)",
G4231&lt;=8,"Established Customers (6-8Y)",
G4231&lt;=10,"Loyal Customers (9-10Y)"
)</f>
        <v>Loyal Customers (9-10Y)</v>
      </c>
    </row>
    <row r="4232" spans="1:18" x14ac:dyDescent="0.35">
      <c r="A4232">
        <v>15566660</v>
      </c>
      <c r="B4232" t="s">
        <v>127</v>
      </c>
      <c r="C4232" t="s">
        <v>17</v>
      </c>
      <c r="D4232" t="s">
        <v>18</v>
      </c>
      <c r="E4232">
        <v>41</v>
      </c>
      <c r="F4232" t="s">
        <v>19</v>
      </c>
      <c r="G4232">
        <v>10</v>
      </c>
      <c r="H4232" s="4">
        <v>0</v>
      </c>
      <c r="I4232" t="s">
        <v>24</v>
      </c>
      <c r="J4232">
        <v>3</v>
      </c>
      <c r="K4232">
        <v>670</v>
      </c>
      <c r="L4232" t="s">
        <v>35</v>
      </c>
      <c r="M4232" t="s">
        <v>21</v>
      </c>
      <c r="N4232" t="s">
        <v>32</v>
      </c>
      <c r="O4232" s="4">
        <v>81602.02</v>
      </c>
      <c r="P4232" t="s">
        <v>28</v>
      </c>
      <c r="Q4232" t="str" cm="1">
        <f t="array" ref="Q4232">_xlfn.IFS(
O4232&lt;50000,"Low Salary (&lt;$50K)",
O4232&lt;90000,"Lower Middle ($50K-$90K)",
O4232&lt;130000,"Middle ($90K-$130K)",
O4232&lt;170000,"Upper Middle ($130K-$170K)",
O4232&gt;=170000,"High Salary (&gt;$170K)"
)</f>
        <v>Lower Middle ($50K-$90K)</v>
      </c>
      <c r="R4232" t="str" cm="1">
        <f t="array" ref="R4232">_xlfn.IFS(
G4232&lt;=2,"New Customers (0-2Y)",
G4232&lt;=5,"Growing Customers (3-5Y)",
G4232&lt;=8,"Established Customers (6-8Y)",
G4232&lt;=10,"Loyal Customers (9-10Y)"
)</f>
        <v>Loyal Customers (9-10Y)</v>
      </c>
    </row>
    <row r="4233" spans="1:18" x14ac:dyDescent="0.35">
      <c r="A4233">
        <v>15778947</v>
      </c>
      <c r="B4233" t="s">
        <v>1885</v>
      </c>
      <c r="C4233" t="s">
        <v>17</v>
      </c>
      <c r="D4233" t="s">
        <v>39</v>
      </c>
      <c r="E4233">
        <v>36</v>
      </c>
      <c r="F4233" t="s">
        <v>19</v>
      </c>
      <c r="G4233">
        <v>3</v>
      </c>
      <c r="H4233" s="4">
        <v>0</v>
      </c>
      <c r="I4233" t="s">
        <v>24</v>
      </c>
      <c r="J4233">
        <v>2</v>
      </c>
      <c r="K4233">
        <v>628</v>
      </c>
      <c r="L4233" t="s">
        <v>20</v>
      </c>
      <c r="M4233" t="s">
        <v>21</v>
      </c>
      <c r="N4233" t="s">
        <v>22</v>
      </c>
      <c r="O4233" s="4">
        <v>8742.91</v>
      </c>
      <c r="P4233" t="s">
        <v>28</v>
      </c>
      <c r="Q4233" t="str" cm="1">
        <f t="array" ref="Q4233">_xlfn.IFS(
O4233&lt;50000,"Low Salary (&lt;$50K)",
O4233&lt;90000,"Lower Middle ($50K-$90K)",
O4233&lt;130000,"Middle ($90K-$130K)",
O4233&lt;170000,"Upper Middle ($130K-$170K)",
O4233&gt;=170000,"High Salary (&gt;$170K)"
)</f>
        <v>Low Salary (&lt;$50K)</v>
      </c>
      <c r="R4233" t="str" cm="1">
        <f t="array" ref="R4233">_xlfn.IFS(
G4233&lt;=2,"New Customers (0-2Y)",
G4233&lt;=5,"Growing Customers (3-5Y)",
G4233&lt;=8,"Established Customers (6-8Y)",
G4233&lt;=10,"Loyal Customers (9-10Y)"
)</f>
        <v>Growing Customers (3-5Y)</v>
      </c>
    </row>
    <row r="4234" spans="1:18" x14ac:dyDescent="0.35">
      <c r="A4234">
        <v>15632977</v>
      </c>
      <c r="B4234" t="s">
        <v>76</v>
      </c>
      <c r="C4234" t="s">
        <v>17</v>
      </c>
      <c r="D4234" t="s">
        <v>39</v>
      </c>
      <c r="E4234">
        <v>47</v>
      </c>
      <c r="F4234" t="s">
        <v>19</v>
      </c>
      <c r="G4234">
        <v>5</v>
      </c>
      <c r="H4234" s="4">
        <v>0</v>
      </c>
      <c r="I4234" t="s">
        <v>24</v>
      </c>
      <c r="J4234">
        <v>2</v>
      </c>
      <c r="K4234">
        <v>745</v>
      </c>
      <c r="L4234" t="s">
        <v>35</v>
      </c>
      <c r="M4234" t="s">
        <v>27</v>
      </c>
      <c r="N4234" t="s">
        <v>32</v>
      </c>
      <c r="O4234" s="4">
        <v>145789.71</v>
      </c>
      <c r="P4234" t="s">
        <v>28</v>
      </c>
      <c r="Q4234" t="str" cm="1">
        <f t="array" ref="Q4234">_xlfn.IFS(
O4234&lt;50000,"Low Salary (&lt;$50K)",
O4234&lt;90000,"Lower Middle ($50K-$90K)",
O4234&lt;130000,"Middle ($90K-$130K)",
O4234&lt;170000,"Upper Middle ($130K-$170K)",
O4234&gt;=170000,"High Salary (&gt;$170K)"
)</f>
        <v>Upper Middle ($130K-$170K)</v>
      </c>
      <c r="R4234" t="str" cm="1">
        <f t="array" ref="R4234">_xlfn.IFS(
G4234&lt;=2,"New Customers (0-2Y)",
G4234&lt;=5,"Growing Customers (3-5Y)",
G4234&lt;=8,"Established Customers (6-8Y)",
G4234&lt;=10,"Loyal Customers (9-10Y)"
)</f>
        <v>Growing Customers (3-5Y)</v>
      </c>
    </row>
    <row r="4235" spans="1:18" x14ac:dyDescent="0.35">
      <c r="A4235">
        <v>15591747</v>
      </c>
      <c r="B4235" t="s">
        <v>277</v>
      </c>
      <c r="C4235" t="s">
        <v>17</v>
      </c>
      <c r="D4235" t="s">
        <v>39</v>
      </c>
      <c r="E4235">
        <v>32</v>
      </c>
      <c r="F4235" t="s">
        <v>19</v>
      </c>
      <c r="G4235">
        <v>3</v>
      </c>
      <c r="H4235" s="4">
        <v>0</v>
      </c>
      <c r="I4235" t="s">
        <v>24</v>
      </c>
      <c r="J4235">
        <v>2</v>
      </c>
      <c r="K4235">
        <v>705</v>
      </c>
      <c r="L4235" t="s">
        <v>35</v>
      </c>
      <c r="M4235" t="s">
        <v>27</v>
      </c>
      <c r="N4235" t="s">
        <v>32</v>
      </c>
      <c r="O4235" s="4">
        <v>129576.99</v>
      </c>
      <c r="P4235" t="s">
        <v>28</v>
      </c>
      <c r="Q4235" t="str" cm="1">
        <f t="array" ref="Q4235">_xlfn.IFS(
O4235&lt;50000,"Low Salary (&lt;$50K)",
O4235&lt;90000,"Lower Middle ($50K-$90K)",
O4235&lt;130000,"Middle ($90K-$130K)",
O4235&lt;170000,"Upper Middle ($130K-$170K)",
O4235&gt;=170000,"High Salary (&gt;$170K)"
)</f>
        <v>Middle ($90K-$130K)</v>
      </c>
      <c r="R4235" t="str" cm="1">
        <f t="array" ref="R4235">_xlfn.IFS(
G4235&lt;=2,"New Customers (0-2Y)",
G4235&lt;=5,"Growing Customers (3-5Y)",
G4235&lt;=8,"Established Customers (6-8Y)",
G4235&lt;=10,"Loyal Customers (9-10Y)"
)</f>
        <v>Growing Customers (3-5Y)</v>
      </c>
    </row>
    <row r="4236" spans="1:18" x14ac:dyDescent="0.35">
      <c r="A4236">
        <v>15567335</v>
      </c>
      <c r="B4236" t="s">
        <v>1886</v>
      </c>
      <c r="C4236" t="s">
        <v>17</v>
      </c>
      <c r="D4236" t="s">
        <v>18</v>
      </c>
      <c r="E4236">
        <v>42</v>
      </c>
      <c r="F4236" t="s">
        <v>19</v>
      </c>
      <c r="G4236">
        <v>7</v>
      </c>
      <c r="H4236" s="4">
        <v>0</v>
      </c>
      <c r="I4236" t="s">
        <v>24</v>
      </c>
      <c r="J4236">
        <v>2</v>
      </c>
      <c r="K4236">
        <v>559</v>
      </c>
      <c r="L4236" t="s">
        <v>31</v>
      </c>
      <c r="M4236" t="s">
        <v>21</v>
      </c>
      <c r="N4236" t="s">
        <v>22</v>
      </c>
      <c r="O4236" s="4">
        <v>190040.29</v>
      </c>
      <c r="P4236" t="s">
        <v>28</v>
      </c>
      <c r="Q4236" t="str" cm="1">
        <f t="array" ref="Q4236">_xlfn.IFS(
O4236&lt;50000,"Low Salary (&lt;$50K)",
O4236&lt;90000,"Lower Middle ($50K-$90K)",
O4236&lt;130000,"Middle ($90K-$130K)",
O4236&lt;170000,"Upper Middle ($130K-$170K)",
O4236&gt;=170000,"High Salary (&gt;$170K)"
)</f>
        <v>High Salary (&gt;$170K)</v>
      </c>
      <c r="R4236" t="str" cm="1">
        <f t="array" ref="R4236">_xlfn.IFS(
G4236&lt;=2,"New Customers (0-2Y)",
G4236&lt;=5,"Growing Customers (3-5Y)",
G4236&lt;=8,"Established Customers (6-8Y)",
G4236&lt;=10,"Loyal Customers (9-10Y)"
)</f>
        <v>Established Customers (6-8Y)</v>
      </c>
    </row>
    <row r="4237" spans="1:18" x14ac:dyDescent="0.35">
      <c r="A4237">
        <v>15609299</v>
      </c>
      <c r="B4237" t="s">
        <v>1434</v>
      </c>
      <c r="C4237" t="s">
        <v>17</v>
      </c>
      <c r="D4237" t="s">
        <v>39</v>
      </c>
      <c r="E4237">
        <v>29</v>
      </c>
      <c r="F4237" t="s">
        <v>43</v>
      </c>
      <c r="G4237">
        <v>6</v>
      </c>
      <c r="H4237" s="4">
        <v>150685.79</v>
      </c>
      <c r="I4237" t="s">
        <v>33</v>
      </c>
      <c r="J4237">
        <v>1</v>
      </c>
      <c r="K4237">
        <v>595</v>
      </c>
      <c r="L4237" t="s">
        <v>31</v>
      </c>
      <c r="M4237" t="s">
        <v>21</v>
      </c>
      <c r="N4237" t="s">
        <v>32</v>
      </c>
      <c r="O4237" s="4">
        <v>87771.06</v>
      </c>
      <c r="P4237" t="s">
        <v>28</v>
      </c>
      <c r="Q4237" t="str" cm="1">
        <f t="array" ref="Q4237">_xlfn.IFS(
O4237&lt;50000,"Low Salary (&lt;$50K)",
O4237&lt;90000,"Lower Middle ($50K-$90K)",
O4237&lt;130000,"Middle ($90K-$130K)",
O4237&lt;170000,"Upper Middle ($130K-$170K)",
O4237&gt;=170000,"High Salary (&gt;$170K)"
)</f>
        <v>Lower Middle ($50K-$90K)</v>
      </c>
      <c r="R4237" t="str" cm="1">
        <f t="array" ref="R4237">_xlfn.IFS(
G4237&lt;=2,"New Customers (0-2Y)",
G4237&lt;=5,"Growing Customers (3-5Y)",
G4237&lt;=8,"Established Customers (6-8Y)",
G4237&lt;=10,"Loyal Customers (9-10Y)"
)</f>
        <v>Established Customers (6-8Y)</v>
      </c>
    </row>
    <row r="4238" spans="1:18" x14ac:dyDescent="0.35">
      <c r="A4238">
        <v>15669945</v>
      </c>
      <c r="B4238" t="s">
        <v>100</v>
      </c>
      <c r="C4238" t="s">
        <v>17</v>
      </c>
      <c r="D4238" t="s">
        <v>39</v>
      </c>
      <c r="E4238">
        <v>35</v>
      </c>
      <c r="F4238" t="s">
        <v>19</v>
      </c>
      <c r="G4238">
        <v>4</v>
      </c>
      <c r="H4238" s="4">
        <v>141359.37</v>
      </c>
      <c r="I4238" t="s">
        <v>33</v>
      </c>
      <c r="J4238">
        <v>2</v>
      </c>
      <c r="K4238">
        <v>492</v>
      </c>
      <c r="L4238" t="s">
        <v>44</v>
      </c>
      <c r="M4238" t="s">
        <v>21</v>
      </c>
      <c r="N4238" t="s">
        <v>32</v>
      </c>
      <c r="O4238" s="4">
        <v>39519.53</v>
      </c>
      <c r="P4238" t="s">
        <v>28</v>
      </c>
      <c r="Q4238" t="str" cm="1">
        <f t="array" ref="Q4238">_xlfn.IFS(
O4238&lt;50000,"Low Salary (&lt;$50K)",
O4238&lt;90000,"Lower Middle ($50K-$90K)",
O4238&lt;130000,"Middle ($90K-$130K)",
O4238&lt;170000,"Upper Middle ($130K-$170K)",
O4238&gt;=170000,"High Salary (&gt;$170K)"
)</f>
        <v>Low Salary (&lt;$50K)</v>
      </c>
      <c r="R4238" t="str" cm="1">
        <f t="array" ref="R4238">_xlfn.IFS(
G4238&lt;=2,"New Customers (0-2Y)",
G4238&lt;=5,"Growing Customers (3-5Y)",
G4238&lt;=8,"Established Customers (6-8Y)",
G4238&lt;=10,"Loyal Customers (9-10Y)"
)</f>
        <v>Growing Customers (3-5Y)</v>
      </c>
    </row>
    <row r="4239" spans="1:18" x14ac:dyDescent="0.35">
      <c r="A4239">
        <v>15736271</v>
      </c>
      <c r="B4239" t="s">
        <v>253</v>
      </c>
      <c r="C4239" t="s">
        <v>17</v>
      </c>
      <c r="D4239" t="s">
        <v>18</v>
      </c>
      <c r="E4239">
        <v>29</v>
      </c>
      <c r="F4239" t="s">
        <v>43</v>
      </c>
      <c r="G4239">
        <v>9</v>
      </c>
      <c r="H4239" s="4">
        <v>0</v>
      </c>
      <c r="I4239" t="s">
        <v>24</v>
      </c>
      <c r="J4239">
        <v>1</v>
      </c>
      <c r="K4239">
        <v>498</v>
      </c>
      <c r="L4239" t="s">
        <v>44</v>
      </c>
      <c r="M4239" t="s">
        <v>21</v>
      </c>
      <c r="N4239" t="s">
        <v>32</v>
      </c>
      <c r="O4239" s="4">
        <v>190035.83</v>
      </c>
      <c r="P4239" t="s">
        <v>28</v>
      </c>
      <c r="Q4239" t="str" cm="1">
        <f t="array" ref="Q4239">_xlfn.IFS(
O4239&lt;50000,"Low Salary (&lt;$50K)",
O4239&lt;90000,"Lower Middle ($50K-$90K)",
O4239&lt;130000,"Middle ($90K-$130K)",
O4239&lt;170000,"Upper Middle ($130K-$170K)",
O4239&gt;=170000,"High Salary (&gt;$170K)"
)</f>
        <v>High Salary (&gt;$170K)</v>
      </c>
      <c r="R4239" t="str" cm="1">
        <f t="array" ref="R4239">_xlfn.IFS(
G4239&lt;=2,"New Customers (0-2Y)",
G4239&lt;=5,"Growing Customers (3-5Y)",
G4239&lt;=8,"Established Customers (6-8Y)",
G4239&lt;=10,"Loyal Customers (9-10Y)"
)</f>
        <v>Loyal Customers (9-10Y)</v>
      </c>
    </row>
    <row r="4240" spans="1:18" x14ac:dyDescent="0.35">
      <c r="A4240">
        <v>15710390</v>
      </c>
      <c r="B4240" t="s">
        <v>418</v>
      </c>
      <c r="C4240" t="s">
        <v>17</v>
      </c>
      <c r="D4240" t="s">
        <v>18</v>
      </c>
      <c r="E4240">
        <v>39</v>
      </c>
      <c r="F4240" t="s">
        <v>19</v>
      </c>
      <c r="G4240">
        <v>6</v>
      </c>
      <c r="H4240" s="4">
        <v>94631.26</v>
      </c>
      <c r="I4240" t="s">
        <v>29</v>
      </c>
      <c r="J4240">
        <v>2</v>
      </c>
      <c r="K4240">
        <v>655</v>
      </c>
      <c r="L4240" t="s">
        <v>20</v>
      </c>
      <c r="M4240" t="s">
        <v>21</v>
      </c>
      <c r="N4240" t="s">
        <v>22</v>
      </c>
      <c r="O4240" s="4">
        <v>148948.51999999999</v>
      </c>
      <c r="P4240" t="s">
        <v>28</v>
      </c>
      <c r="Q4240" t="str" cm="1">
        <f t="array" ref="Q4240">_xlfn.IFS(
O4240&lt;50000,"Low Salary (&lt;$50K)",
O4240&lt;90000,"Lower Middle ($50K-$90K)",
O4240&lt;130000,"Middle ($90K-$130K)",
O4240&lt;170000,"Upper Middle ($130K-$170K)",
O4240&gt;=170000,"High Salary (&gt;$170K)"
)</f>
        <v>Upper Middle ($130K-$170K)</v>
      </c>
      <c r="R4240" t="str" cm="1">
        <f t="array" ref="R4240">_xlfn.IFS(
G4240&lt;=2,"New Customers (0-2Y)",
G4240&lt;=5,"Growing Customers (3-5Y)",
G4240&lt;=8,"Established Customers (6-8Y)",
G4240&lt;=10,"Loyal Customers (9-10Y)"
)</f>
        <v>Established Customers (6-8Y)</v>
      </c>
    </row>
    <row r="4241" spans="1:18" x14ac:dyDescent="0.35">
      <c r="A4241">
        <v>15756481</v>
      </c>
      <c r="B4241" t="s">
        <v>1798</v>
      </c>
      <c r="C4241" t="s">
        <v>17</v>
      </c>
      <c r="D4241" t="s">
        <v>18</v>
      </c>
      <c r="E4241">
        <v>39</v>
      </c>
      <c r="F4241" t="s">
        <v>19</v>
      </c>
      <c r="G4241">
        <v>3</v>
      </c>
      <c r="H4241" s="4">
        <v>118336.14</v>
      </c>
      <c r="I4241" t="s">
        <v>33</v>
      </c>
      <c r="J4241">
        <v>1</v>
      </c>
      <c r="K4241">
        <v>636</v>
      </c>
      <c r="L4241" t="s">
        <v>20</v>
      </c>
      <c r="M4241" t="s">
        <v>21</v>
      </c>
      <c r="N4241" t="s">
        <v>32</v>
      </c>
      <c r="O4241" s="4">
        <v>184691.77</v>
      </c>
      <c r="P4241" t="s">
        <v>28</v>
      </c>
      <c r="Q4241" t="str" cm="1">
        <f t="array" ref="Q4241">_xlfn.IFS(
O4241&lt;50000,"Low Salary (&lt;$50K)",
O4241&lt;90000,"Lower Middle ($50K-$90K)",
O4241&lt;130000,"Middle ($90K-$130K)",
O4241&lt;170000,"Upper Middle ($130K-$170K)",
O4241&gt;=170000,"High Salary (&gt;$170K)"
)</f>
        <v>High Salary (&gt;$170K)</v>
      </c>
      <c r="R4241" t="str" cm="1">
        <f t="array" ref="R4241">_xlfn.IFS(
G4241&lt;=2,"New Customers (0-2Y)",
G4241&lt;=5,"Growing Customers (3-5Y)",
G4241&lt;=8,"Established Customers (6-8Y)",
G4241&lt;=10,"Loyal Customers (9-10Y)"
)</f>
        <v>Growing Customers (3-5Y)</v>
      </c>
    </row>
    <row r="4242" spans="1:18" x14ac:dyDescent="0.35">
      <c r="A4242">
        <v>15736730</v>
      </c>
      <c r="B4242" t="s">
        <v>1196</v>
      </c>
      <c r="C4242" t="s">
        <v>17</v>
      </c>
      <c r="D4242" t="s">
        <v>18</v>
      </c>
      <c r="E4242">
        <v>45</v>
      </c>
      <c r="F4242" t="s">
        <v>19</v>
      </c>
      <c r="G4242">
        <v>2</v>
      </c>
      <c r="H4242" s="4">
        <v>0</v>
      </c>
      <c r="I4242" t="s">
        <v>24</v>
      </c>
      <c r="J4242">
        <v>1</v>
      </c>
      <c r="K4242">
        <v>634</v>
      </c>
      <c r="L4242" t="s">
        <v>20</v>
      </c>
      <c r="M4242" t="s">
        <v>21</v>
      </c>
      <c r="N4242" t="s">
        <v>22</v>
      </c>
      <c r="O4242" s="4">
        <v>143458.31</v>
      </c>
      <c r="P4242" t="s">
        <v>28</v>
      </c>
      <c r="Q4242" t="str" cm="1">
        <f t="array" ref="Q4242">_xlfn.IFS(
O4242&lt;50000,"Low Salary (&lt;$50K)",
O4242&lt;90000,"Lower Middle ($50K-$90K)",
O4242&lt;130000,"Middle ($90K-$130K)",
O4242&lt;170000,"Upper Middle ($130K-$170K)",
O4242&gt;=170000,"High Salary (&gt;$170K)"
)</f>
        <v>Upper Middle ($130K-$170K)</v>
      </c>
      <c r="R4242" t="str" cm="1">
        <f t="array" ref="R4242">_xlfn.IFS(
G4242&lt;=2,"New Customers (0-2Y)",
G4242&lt;=5,"Growing Customers (3-5Y)",
G4242&lt;=8,"Established Customers (6-8Y)",
G4242&lt;=10,"Loyal Customers (9-10Y)"
)</f>
        <v>New Customers (0-2Y)</v>
      </c>
    </row>
    <row r="4243" spans="1:18" x14ac:dyDescent="0.35">
      <c r="A4243">
        <v>15626040</v>
      </c>
      <c r="B4243" t="s">
        <v>57</v>
      </c>
      <c r="C4243" t="s">
        <v>26</v>
      </c>
      <c r="D4243" t="s">
        <v>39</v>
      </c>
      <c r="E4243">
        <v>63</v>
      </c>
      <c r="F4243" t="s">
        <v>2967</v>
      </c>
      <c r="G4243">
        <v>0</v>
      </c>
      <c r="H4243" s="4">
        <v>0</v>
      </c>
      <c r="I4243" t="s">
        <v>24</v>
      </c>
      <c r="J4243">
        <v>2</v>
      </c>
      <c r="K4243">
        <v>793</v>
      </c>
      <c r="L4243" t="s">
        <v>37</v>
      </c>
      <c r="M4243" t="s">
        <v>27</v>
      </c>
      <c r="N4243" t="s">
        <v>22</v>
      </c>
      <c r="O4243" s="4">
        <v>27166.75</v>
      </c>
      <c r="P4243" t="s">
        <v>28</v>
      </c>
      <c r="Q4243" t="str" cm="1">
        <f t="array" ref="Q4243">_xlfn.IFS(
O4243&lt;50000,"Low Salary (&lt;$50K)",
O4243&lt;90000,"Lower Middle ($50K-$90K)",
O4243&lt;130000,"Middle ($90K-$130K)",
O4243&lt;170000,"Upper Middle ($130K-$170K)",
O4243&gt;=170000,"High Salary (&gt;$170K)"
)</f>
        <v>Low Salary (&lt;$50K)</v>
      </c>
      <c r="R4243" t="str" cm="1">
        <f t="array" ref="R4243">_xlfn.IFS(
G4243&lt;=2,"New Customers (0-2Y)",
G4243&lt;=5,"Growing Customers (3-5Y)",
G4243&lt;=8,"Established Customers (6-8Y)",
G4243&lt;=10,"Loyal Customers (9-10Y)"
)</f>
        <v>New Customers (0-2Y)</v>
      </c>
    </row>
    <row r="4244" spans="1:18" x14ac:dyDescent="0.35">
      <c r="A4244">
        <v>15746553</v>
      </c>
      <c r="B4244" t="s">
        <v>1887</v>
      </c>
      <c r="C4244" t="s">
        <v>42</v>
      </c>
      <c r="D4244" t="s">
        <v>39</v>
      </c>
      <c r="E4244">
        <v>50</v>
      </c>
      <c r="F4244" t="s">
        <v>19</v>
      </c>
      <c r="G4244">
        <v>5</v>
      </c>
      <c r="H4244" s="4">
        <v>124233.24</v>
      </c>
      <c r="I4244" t="s">
        <v>33</v>
      </c>
      <c r="J4244">
        <v>1</v>
      </c>
      <c r="K4244">
        <v>526</v>
      </c>
      <c r="L4244" t="s">
        <v>31</v>
      </c>
      <c r="M4244" t="s">
        <v>27</v>
      </c>
      <c r="N4244" t="s">
        <v>22</v>
      </c>
      <c r="O4244" s="4">
        <v>159456.87</v>
      </c>
      <c r="P4244" t="s">
        <v>23</v>
      </c>
      <c r="Q4244" t="str" cm="1">
        <f t="array" ref="Q4244">_xlfn.IFS(
O4244&lt;50000,"Low Salary (&lt;$50K)",
O4244&lt;90000,"Lower Middle ($50K-$90K)",
O4244&lt;130000,"Middle ($90K-$130K)",
O4244&lt;170000,"Upper Middle ($130K-$170K)",
O4244&gt;=170000,"High Salary (&gt;$170K)"
)</f>
        <v>Upper Middle ($130K-$170K)</v>
      </c>
      <c r="R4244" t="str" cm="1">
        <f t="array" ref="R4244">_xlfn.IFS(
G4244&lt;=2,"New Customers (0-2Y)",
G4244&lt;=5,"Growing Customers (3-5Y)",
G4244&lt;=8,"Established Customers (6-8Y)",
G4244&lt;=10,"Loyal Customers (9-10Y)"
)</f>
        <v>Growing Customers (3-5Y)</v>
      </c>
    </row>
    <row r="4245" spans="1:18" x14ac:dyDescent="0.35">
      <c r="A4245">
        <v>15622518</v>
      </c>
      <c r="B4245" t="s">
        <v>829</v>
      </c>
      <c r="C4245" t="s">
        <v>17</v>
      </c>
      <c r="D4245" t="s">
        <v>18</v>
      </c>
      <c r="E4245">
        <v>26</v>
      </c>
      <c r="F4245" t="s">
        <v>43</v>
      </c>
      <c r="G4245">
        <v>5</v>
      </c>
      <c r="H4245" s="4">
        <v>51116.26</v>
      </c>
      <c r="I4245" t="s">
        <v>29</v>
      </c>
      <c r="J4245">
        <v>1</v>
      </c>
      <c r="K4245">
        <v>768</v>
      </c>
      <c r="L4245" t="s">
        <v>35</v>
      </c>
      <c r="M4245" t="s">
        <v>21</v>
      </c>
      <c r="N4245" t="s">
        <v>22</v>
      </c>
      <c r="O4245" s="4">
        <v>70454.789999999994</v>
      </c>
      <c r="P4245" t="s">
        <v>23</v>
      </c>
      <c r="Q4245" t="str" cm="1">
        <f t="array" ref="Q4245">_xlfn.IFS(
O4245&lt;50000,"Low Salary (&lt;$50K)",
O4245&lt;90000,"Lower Middle ($50K-$90K)",
O4245&lt;130000,"Middle ($90K-$130K)",
O4245&lt;170000,"Upper Middle ($130K-$170K)",
O4245&gt;=170000,"High Salary (&gt;$170K)"
)</f>
        <v>Lower Middle ($50K-$90K)</v>
      </c>
      <c r="R4245" t="str" cm="1">
        <f t="array" ref="R4245">_xlfn.IFS(
G4245&lt;=2,"New Customers (0-2Y)",
G4245&lt;=5,"Growing Customers (3-5Y)",
G4245&lt;=8,"Established Customers (6-8Y)",
G4245&lt;=10,"Loyal Customers (9-10Y)"
)</f>
        <v>Growing Customers (3-5Y)</v>
      </c>
    </row>
    <row r="4246" spans="1:18" x14ac:dyDescent="0.35">
      <c r="A4246">
        <v>15684908</v>
      </c>
      <c r="B4246" t="s">
        <v>297</v>
      </c>
      <c r="C4246" t="s">
        <v>42</v>
      </c>
      <c r="D4246" t="s">
        <v>39</v>
      </c>
      <c r="E4246">
        <v>64</v>
      </c>
      <c r="F4246" t="s">
        <v>2967</v>
      </c>
      <c r="G4246">
        <v>1</v>
      </c>
      <c r="H4246" s="4">
        <v>91869.69</v>
      </c>
      <c r="I4246" t="s">
        <v>29</v>
      </c>
      <c r="J4246">
        <v>1</v>
      </c>
      <c r="K4246">
        <v>540</v>
      </c>
      <c r="L4246" t="s">
        <v>31</v>
      </c>
      <c r="M4246" t="s">
        <v>27</v>
      </c>
      <c r="N4246" t="s">
        <v>22</v>
      </c>
      <c r="O4246" s="4">
        <v>95421</v>
      </c>
      <c r="P4246" t="s">
        <v>28</v>
      </c>
      <c r="Q4246" t="str" cm="1">
        <f t="array" ref="Q4246">_xlfn.IFS(
O4246&lt;50000,"Low Salary (&lt;$50K)",
O4246&lt;90000,"Lower Middle ($50K-$90K)",
O4246&lt;130000,"Middle ($90K-$130K)",
O4246&lt;170000,"Upper Middle ($130K-$170K)",
O4246&gt;=170000,"High Salary (&gt;$170K)"
)</f>
        <v>Middle ($90K-$130K)</v>
      </c>
      <c r="R4246" t="str" cm="1">
        <f t="array" ref="R4246">_xlfn.IFS(
G4246&lt;=2,"New Customers (0-2Y)",
G4246&lt;=5,"Growing Customers (3-5Y)",
G4246&lt;=8,"Established Customers (6-8Y)",
G4246&lt;=10,"Loyal Customers (9-10Y)"
)</f>
        <v>New Customers (0-2Y)</v>
      </c>
    </row>
    <row r="4247" spans="1:18" x14ac:dyDescent="0.35">
      <c r="A4247">
        <v>15569446</v>
      </c>
      <c r="B4247" t="s">
        <v>1062</v>
      </c>
      <c r="C4247" t="s">
        <v>17</v>
      </c>
      <c r="D4247" t="s">
        <v>18</v>
      </c>
      <c r="E4247">
        <v>34</v>
      </c>
      <c r="F4247" t="s">
        <v>19</v>
      </c>
      <c r="G4247">
        <v>8</v>
      </c>
      <c r="H4247" s="4">
        <v>122338.43</v>
      </c>
      <c r="I4247" t="s">
        <v>33</v>
      </c>
      <c r="J4247">
        <v>2</v>
      </c>
      <c r="K4247">
        <v>732</v>
      </c>
      <c r="L4247" t="s">
        <v>35</v>
      </c>
      <c r="M4247" t="s">
        <v>21</v>
      </c>
      <c r="N4247" t="s">
        <v>32</v>
      </c>
      <c r="O4247" s="4">
        <v>187985.85</v>
      </c>
      <c r="P4247" t="s">
        <v>28</v>
      </c>
      <c r="Q4247" t="str" cm="1">
        <f t="array" ref="Q4247">_xlfn.IFS(
O4247&lt;50000,"Low Salary (&lt;$50K)",
O4247&lt;90000,"Lower Middle ($50K-$90K)",
O4247&lt;130000,"Middle ($90K-$130K)",
O4247&lt;170000,"Upper Middle ($130K-$170K)",
O4247&gt;=170000,"High Salary (&gt;$170K)"
)</f>
        <v>High Salary (&gt;$170K)</v>
      </c>
      <c r="R4247" t="str" cm="1">
        <f t="array" ref="R4247">_xlfn.IFS(
G4247&lt;=2,"New Customers (0-2Y)",
G4247&lt;=5,"Growing Customers (3-5Y)",
G4247&lt;=8,"Established Customers (6-8Y)",
G4247&lt;=10,"Loyal Customers (9-10Y)"
)</f>
        <v>Established Customers (6-8Y)</v>
      </c>
    </row>
    <row r="4248" spans="1:18" x14ac:dyDescent="0.35">
      <c r="A4248">
        <v>15777504</v>
      </c>
      <c r="B4248" t="s">
        <v>1888</v>
      </c>
      <c r="C4248" t="s">
        <v>17</v>
      </c>
      <c r="D4248" t="s">
        <v>18</v>
      </c>
      <c r="E4248">
        <v>30</v>
      </c>
      <c r="F4248" t="s">
        <v>19</v>
      </c>
      <c r="G4248">
        <v>8</v>
      </c>
      <c r="H4248" s="4">
        <v>0</v>
      </c>
      <c r="I4248" t="s">
        <v>24</v>
      </c>
      <c r="J4248">
        <v>1</v>
      </c>
      <c r="K4248">
        <v>617</v>
      </c>
      <c r="L4248" t="s">
        <v>20</v>
      </c>
      <c r="M4248" t="s">
        <v>21</v>
      </c>
      <c r="N4248" t="s">
        <v>22</v>
      </c>
      <c r="O4248" s="4">
        <v>92621.9</v>
      </c>
      <c r="P4248" t="s">
        <v>28</v>
      </c>
      <c r="Q4248" t="str" cm="1">
        <f t="array" ref="Q4248">_xlfn.IFS(
O4248&lt;50000,"Low Salary (&lt;$50K)",
O4248&lt;90000,"Lower Middle ($50K-$90K)",
O4248&lt;130000,"Middle ($90K-$130K)",
O4248&lt;170000,"Upper Middle ($130K-$170K)",
O4248&gt;=170000,"High Salary (&gt;$170K)"
)</f>
        <v>Middle ($90K-$130K)</v>
      </c>
      <c r="R4248" t="str" cm="1">
        <f t="array" ref="R4248">_xlfn.IFS(
G4248&lt;=2,"New Customers (0-2Y)",
G4248&lt;=5,"Growing Customers (3-5Y)",
G4248&lt;=8,"Established Customers (6-8Y)",
G4248&lt;=10,"Loyal Customers (9-10Y)"
)</f>
        <v>Established Customers (6-8Y)</v>
      </c>
    </row>
    <row r="4249" spans="1:18" x14ac:dyDescent="0.35">
      <c r="A4249">
        <v>15677906</v>
      </c>
      <c r="B4249" t="s">
        <v>648</v>
      </c>
      <c r="C4249" t="s">
        <v>26</v>
      </c>
      <c r="D4249" t="s">
        <v>18</v>
      </c>
      <c r="E4249">
        <v>54</v>
      </c>
      <c r="F4249" t="s">
        <v>19</v>
      </c>
      <c r="G4249">
        <v>5</v>
      </c>
      <c r="H4249" s="4">
        <v>0</v>
      </c>
      <c r="I4249" t="s">
        <v>24</v>
      </c>
      <c r="J4249">
        <v>1</v>
      </c>
      <c r="K4249">
        <v>637</v>
      </c>
      <c r="L4249" t="s">
        <v>20</v>
      </c>
      <c r="M4249" t="s">
        <v>27</v>
      </c>
      <c r="N4249" t="s">
        <v>22</v>
      </c>
      <c r="O4249" s="4">
        <v>150836.98000000001</v>
      </c>
      <c r="P4249" t="s">
        <v>28</v>
      </c>
      <c r="Q4249" t="str" cm="1">
        <f t="array" ref="Q4249">_xlfn.IFS(
O4249&lt;50000,"Low Salary (&lt;$50K)",
O4249&lt;90000,"Lower Middle ($50K-$90K)",
O4249&lt;130000,"Middle ($90K-$130K)",
O4249&lt;170000,"Upper Middle ($130K-$170K)",
O4249&gt;=170000,"High Salary (&gt;$170K)"
)</f>
        <v>Upper Middle ($130K-$170K)</v>
      </c>
      <c r="R4249" t="str" cm="1">
        <f t="array" ref="R4249">_xlfn.IFS(
G4249&lt;=2,"New Customers (0-2Y)",
G4249&lt;=5,"Growing Customers (3-5Y)",
G4249&lt;=8,"Established Customers (6-8Y)",
G4249&lt;=10,"Loyal Customers (9-10Y)"
)</f>
        <v>Growing Customers (3-5Y)</v>
      </c>
    </row>
    <row r="4250" spans="1:18" x14ac:dyDescent="0.35">
      <c r="A4250">
        <v>15703292</v>
      </c>
      <c r="B4250" t="s">
        <v>1889</v>
      </c>
      <c r="C4250" t="s">
        <v>17</v>
      </c>
      <c r="D4250" t="s">
        <v>39</v>
      </c>
      <c r="E4250">
        <v>26</v>
      </c>
      <c r="F4250" t="s">
        <v>43</v>
      </c>
      <c r="G4250">
        <v>8</v>
      </c>
      <c r="H4250" s="4">
        <v>86270.93</v>
      </c>
      <c r="I4250" t="s">
        <v>29</v>
      </c>
      <c r="J4250">
        <v>2</v>
      </c>
      <c r="K4250">
        <v>573</v>
      </c>
      <c r="L4250" t="s">
        <v>31</v>
      </c>
      <c r="M4250" t="s">
        <v>21</v>
      </c>
      <c r="N4250" t="s">
        <v>22</v>
      </c>
      <c r="O4250" s="4">
        <v>90177.3</v>
      </c>
      <c r="P4250" t="s">
        <v>28</v>
      </c>
      <c r="Q4250" t="str" cm="1">
        <f t="array" ref="Q4250">_xlfn.IFS(
O4250&lt;50000,"Low Salary (&lt;$50K)",
O4250&lt;90000,"Lower Middle ($50K-$90K)",
O4250&lt;130000,"Middle ($90K-$130K)",
O4250&lt;170000,"Upper Middle ($130K-$170K)",
O4250&gt;=170000,"High Salary (&gt;$170K)"
)</f>
        <v>Middle ($90K-$130K)</v>
      </c>
      <c r="R4250" t="str" cm="1">
        <f t="array" ref="R4250">_xlfn.IFS(
G4250&lt;=2,"New Customers (0-2Y)",
G4250&lt;=5,"Growing Customers (3-5Y)",
G4250&lt;=8,"Established Customers (6-8Y)",
G4250&lt;=10,"Loyal Customers (9-10Y)"
)</f>
        <v>Established Customers (6-8Y)</v>
      </c>
    </row>
    <row r="4251" spans="1:18" x14ac:dyDescent="0.35">
      <c r="A4251">
        <v>15712938</v>
      </c>
      <c r="B4251" t="s">
        <v>411</v>
      </c>
      <c r="C4251" t="s">
        <v>17</v>
      </c>
      <c r="D4251" t="s">
        <v>39</v>
      </c>
      <c r="E4251">
        <v>44</v>
      </c>
      <c r="F4251" t="s">
        <v>19</v>
      </c>
      <c r="G4251">
        <v>3</v>
      </c>
      <c r="H4251" s="4">
        <v>0</v>
      </c>
      <c r="I4251" t="s">
        <v>24</v>
      </c>
      <c r="J4251">
        <v>2</v>
      </c>
      <c r="K4251">
        <v>531</v>
      </c>
      <c r="L4251" t="s">
        <v>31</v>
      </c>
      <c r="M4251" t="s">
        <v>21</v>
      </c>
      <c r="N4251" t="s">
        <v>22</v>
      </c>
      <c r="O4251" s="4">
        <v>34416.79</v>
      </c>
      <c r="P4251" t="s">
        <v>28</v>
      </c>
      <c r="Q4251" t="str" cm="1">
        <f t="array" ref="Q4251">_xlfn.IFS(
O4251&lt;50000,"Low Salary (&lt;$50K)",
O4251&lt;90000,"Lower Middle ($50K-$90K)",
O4251&lt;130000,"Middle ($90K-$130K)",
O4251&lt;170000,"Upper Middle ($130K-$170K)",
O4251&gt;=170000,"High Salary (&gt;$170K)"
)</f>
        <v>Low Salary (&lt;$50K)</v>
      </c>
      <c r="R4251" t="str" cm="1">
        <f t="array" ref="R4251">_xlfn.IFS(
G4251&lt;=2,"New Customers (0-2Y)",
G4251&lt;=5,"Growing Customers (3-5Y)",
G4251&lt;=8,"Established Customers (6-8Y)",
G4251&lt;=10,"Loyal Customers (9-10Y)"
)</f>
        <v>Growing Customers (3-5Y)</v>
      </c>
    </row>
    <row r="4252" spans="1:18" x14ac:dyDescent="0.35">
      <c r="A4252">
        <v>15631359</v>
      </c>
      <c r="B4252" t="s">
        <v>1890</v>
      </c>
      <c r="C4252" t="s">
        <v>17</v>
      </c>
      <c r="D4252" t="s">
        <v>18</v>
      </c>
      <c r="E4252">
        <v>38</v>
      </c>
      <c r="F4252" t="s">
        <v>19</v>
      </c>
      <c r="G4252">
        <v>5</v>
      </c>
      <c r="H4252" s="4">
        <v>117289.92</v>
      </c>
      <c r="I4252" t="s">
        <v>33</v>
      </c>
      <c r="J4252">
        <v>1</v>
      </c>
      <c r="K4252">
        <v>489</v>
      </c>
      <c r="L4252" t="s">
        <v>44</v>
      </c>
      <c r="M4252" t="s">
        <v>27</v>
      </c>
      <c r="N4252" t="s">
        <v>32</v>
      </c>
      <c r="O4252" s="4">
        <v>85231.88</v>
      </c>
      <c r="P4252" t="s">
        <v>28</v>
      </c>
      <c r="Q4252" t="str" cm="1">
        <f t="array" ref="Q4252">_xlfn.IFS(
O4252&lt;50000,"Low Salary (&lt;$50K)",
O4252&lt;90000,"Lower Middle ($50K-$90K)",
O4252&lt;130000,"Middle ($90K-$130K)",
O4252&lt;170000,"Upper Middle ($130K-$170K)",
O4252&gt;=170000,"High Salary (&gt;$170K)"
)</f>
        <v>Lower Middle ($50K-$90K)</v>
      </c>
      <c r="R4252" t="str" cm="1">
        <f t="array" ref="R4252">_xlfn.IFS(
G4252&lt;=2,"New Customers (0-2Y)",
G4252&lt;=5,"Growing Customers (3-5Y)",
G4252&lt;=8,"Established Customers (6-8Y)",
G4252&lt;=10,"Loyal Customers (9-10Y)"
)</f>
        <v>Growing Customers (3-5Y)</v>
      </c>
    </row>
    <row r="4253" spans="1:18" x14ac:dyDescent="0.35">
      <c r="A4253">
        <v>15720847</v>
      </c>
      <c r="B4253" t="s">
        <v>1891</v>
      </c>
      <c r="C4253" t="s">
        <v>17</v>
      </c>
      <c r="D4253" t="s">
        <v>39</v>
      </c>
      <c r="E4253">
        <v>35</v>
      </c>
      <c r="F4253" t="s">
        <v>19</v>
      </c>
      <c r="G4253">
        <v>2</v>
      </c>
      <c r="H4253" s="4">
        <v>0</v>
      </c>
      <c r="I4253" t="s">
        <v>24</v>
      </c>
      <c r="J4253">
        <v>2</v>
      </c>
      <c r="K4253">
        <v>601</v>
      </c>
      <c r="L4253" t="s">
        <v>20</v>
      </c>
      <c r="M4253" t="s">
        <v>21</v>
      </c>
      <c r="N4253" t="s">
        <v>22</v>
      </c>
      <c r="O4253" s="4">
        <v>118983.18</v>
      </c>
      <c r="P4253" t="s">
        <v>28</v>
      </c>
      <c r="Q4253" t="str" cm="1">
        <f t="array" ref="Q4253">_xlfn.IFS(
O4253&lt;50000,"Low Salary (&lt;$50K)",
O4253&lt;90000,"Lower Middle ($50K-$90K)",
O4253&lt;130000,"Middle ($90K-$130K)",
O4253&lt;170000,"Upper Middle ($130K-$170K)",
O4253&gt;=170000,"High Salary (&gt;$170K)"
)</f>
        <v>Middle ($90K-$130K)</v>
      </c>
      <c r="R4253" t="str" cm="1">
        <f t="array" ref="R4253">_xlfn.IFS(
G4253&lt;=2,"New Customers (0-2Y)",
G4253&lt;=5,"Growing Customers (3-5Y)",
G4253&lt;=8,"Established Customers (6-8Y)",
G4253&lt;=10,"Loyal Customers (9-10Y)"
)</f>
        <v>New Customers (0-2Y)</v>
      </c>
    </row>
    <row r="4254" spans="1:18" x14ac:dyDescent="0.35">
      <c r="A4254">
        <v>15787830</v>
      </c>
      <c r="B4254" t="s">
        <v>1172</v>
      </c>
      <c r="C4254" t="s">
        <v>42</v>
      </c>
      <c r="D4254" t="s">
        <v>39</v>
      </c>
      <c r="E4254">
        <v>33</v>
      </c>
      <c r="F4254" t="s">
        <v>19</v>
      </c>
      <c r="G4254">
        <v>7</v>
      </c>
      <c r="H4254" s="4">
        <v>153663.26999999999</v>
      </c>
      <c r="I4254" t="s">
        <v>33</v>
      </c>
      <c r="J4254">
        <v>1</v>
      </c>
      <c r="K4254">
        <v>452</v>
      </c>
      <c r="L4254" t="s">
        <v>44</v>
      </c>
      <c r="M4254" t="s">
        <v>21</v>
      </c>
      <c r="N4254" t="s">
        <v>32</v>
      </c>
      <c r="O4254" s="4">
        <v>111868.23</v>
      </c>
      <c r="P4254" t="s">
        <v>28</v>
      </c>
      <c r="Q4254" t="str" cm="1">
        <f t="array" ref="Q4254">_xlfn.IFS(
O4254&lt;50000,"Low Salary (&lt;$50K)",
O4254&lt;90000,"Lower Middle ($50K-$90K)",
O4254&lt;130000,"Middle ($90K-$130K)",
O4254&lt;170000,"Upper Middle ($130K-$170K)",
O4254&gt;=170000,"High Salary (&gt;$170K)"
)</f>
        <v>Middle ($90K-$130K)</v>
      </c>
      <c r="R4254" t="str" cm="1">
        <f t="array" ref="R4254">_xlfn.IFS(
G4254&lt;=2,"New Customers (0-2Y)",
G4254&lt;=5,"Growing Customers (3-5Y)",
G4254&lt;=8,"Established Customers (6-8Y)",
G4254&lt;=10,"Loyal Customers (9-10Y)"
)</f>
        <v>Established Customers (6-8Y)</v>
      </c>
    </row>
    <row r="4255" spans="1:18" x14ac:dyDescent="0.35">
      <c r="A4255">
        <v>15599869</v>
      </c>
      <c r="B4255" t="s">
        <v>1892</v>
      </c>
      <c r="C4255" t="s">
        <v>26</v>
      </c>
      <c r="D4255" t="s">
        <v>18</v>
      </c>
      <c r="E4255">
        <v>29</v>
      </c>
      <c r="F4255" t="s">
        <v>43</v>
      </c>
      <c r="G4255">
        <v>1</v>
      </c>
      <c r="H4255" s="4">
        <v>0</v>
      </c>
      <c r="I4255" t="s">
        <v>24</v>
      </c>
      <c r="J4255">
        <v>1</v>
      </c>
      <c r="K4255">
        <v>728</v>
      </c>
      <c r="L4255" t="s">
        <v>35</v>
      </c>
      <c r="M4255" t="s">
        <v>21</v>
      </c>
      <c r="N4255" t="s">
        <v>22</v>
      </c>
      <c r="O4255" s="4">
        <v>83056.22</v>
      </c>
      <c r="P4255" t="s">
        <v>28</v>
      </c>
      <c r="Q4255" t="str" cm="1">
        <f t="array" ref="Q4255">_xlfn.IFS(
O4255&lt;50000,"Low Salary (&lt;$50K)",
O4255&lt;90000,"Lower Middle ($50K-$90K)",
O4255&lt;130000,"Middle ($90K-$130K)",
O4255&lt;170000,"Upper Middle ($130K-$170K)",
O4255&gt;=170000,"High Salary (&gt;$170K)"
)</f>
        <v>Lower Middle ($50K-$90K)</v>
      </c>
      <c r="R4255" t="str" cm="1">
        <f t="array" ref="R4255">_xlfn.IFS(
G4255&lt;=2,"New Customers (0-2Y)",
G4255&lt;=5,"Growing Customers (3-5Y)",
G4255&lt;=8,"Established Customers (6-8Y)",
G4255&lt;=10,"Loyal Customers (9-10Y)"
)</f>
        <v>New Customers (0-2Y)</v>
      </c>
    </row>
    <row r="4256" spans="1:18" x14ac:dyDescent="0.35">
      <c r="A4256">
        <v>15592078</v>
      </c>
      <c r="B4256" t="s">
        <v>481</v>
      </c>
      <c r="C4256" t="s">
        <v>42</v>
      </c>
      <c r="D4256" t="s">
        <v>18</v>
      </c>
      <c r="E4256">
        <v>27</v>
      </c>
      <c r="F4256" t="s">
        <v>43</v>
      </c>
      <c r="G4256">
        <v>8</v>
      </c>
      <c r="H4256" s="4">
        <v>123599.49</v>
      </c>
      <c r="I4256" t="s">
        <v>33</v>
      </c>
      <c r="J4256">
        <v>2</v>
      </c>
      <c r="K4256">
        <v>590</v>
      </c>
      <c r="L4256" t="s">
        <v>31</v>
      </c>
      <c r="M4256" t="s">
        <v>21</v>
      </c>
      <c r="N4256" t="s">
        <v>32</v>
      </c>
      <c r="O4256" s="4">
        <v>1676.92</v>
      </c>
      <c r="P4256" t="s">
        <v>28</v>
      </c>
      <c r="Q4256" t="str" cm="1">
        <f t="array" ref="Q4256">_xlfn.IFS(
O4256&lt;50000,"Low Salary (&lt;$50K)",
O4256&lt;90000,"Lower Middle ($50K-$90K)",
O4256&lt;130000,"Middle ($90K-$130K)",
O4256&lt;170000,"Upper Middle ($130K-$170K)",
O4256&gt;=170000,"High Salary (&gt;$170K)"
)</f>
        <v>Low Salary (&lt;$50K)</v>
      </c>
      <c r="R4256" t="str" cm="1">
        <f t="array" ref="R4256">_xlfn.IFS(
G4256&lt;=2,"New Customers (0-2Y)",
G4256&lt;=5,"Growing Customers (3-5Y)",
G4256&lt;=8,"Established Customers (6-8Y)",
G4256&lt;=10,"Loyal Customers (9-10Y)"
)</f>
        <v>Established Customers (6-8Y)</v>
      </c>
    </row>
    <row r="4257" spans="1:18" x14ac:dyDescent="0.35">
      <c r="A4257">
        <v>15596228</v>
      </c>
      <c r="B4257" t="s">
        <v>568</v>
      </c>
      <c r="C4257" t="s">
        <v>17</v>
      </c>
      <c r="D4257" t="s">
        <v>39</v>
      </c>
      <c r="E4257">
        <v>29</v>
      </c>
      <c r="F4257" t="s">
        <v>43</v>
      </c>
      <c r="G4257">
        <v>4</v>
      </c>
      <c r="H4257" s="4">
        <v>0</v>
      </c>
      <c r="I4257" t="s">
        <v>24</v>
      </c>
      <c r="J4257">
        <v>2</v>
      </c>
      <c r="K4257">
        <v>490</v>
      </c>
      <c r="L4257" t="s">
        <v>44</v>
      </c>
      <c r="M4257" t="s">
        <v>21</v>
      </c>
      <c r="N4257" t="s">
        <v>32</v>
      </c>
      <c r="O4257" s="4">
        <v>32089.57</v>
      </c>
      <c r="P4257" t="s">
        <v>28</v>
      </c>
      <c r="Q4257" t="str" cm="1">
        <f t="array" ref="Q4257">_xlfn.IFS(
O4257&lt;50000,"Low Salary (&lt;$50K)",
O4257&lt;90000,"Lower Middle ($50K-$90K)",
O4257&lt;130000,"Middle ($90K-$130K)",
O4257&lt;170000,"Upper Middle ($130K-$170K)",
O4257&gt;=170000,"High Salary (&gt;$170K)"
)</f>
        <v>Low Salary (&lt;$50K)</v>
      </c>
      <c r="R4257" t="str" cm="1">
        <f t="array" ref="R4257">_xlfn.IFS(
G4257&lt;=2,"New Customers (0-2Y)",
G4257&lt;=5,"Growing Customers (3-5Y)",
G4257&lt;=8,"Established Customers (6-8Y)",
G4257&lt;=10,"Loyal Customers (9-10Y)"
)</f>
        <v>Growing Customers (3-5Y)</v>
      </c>
    </row>
    <row r="4258" spans="1:18" x14ac:dyDescent="0.35">
      <c r="A4258">
        <v>15578462</v>
      </c>
      <c r="B4258" t="s">
        <v>408</v>
      </c>
      <c r="C4258" t="s">
        <v>26</v>
      </c>
      <c r="D4258" t="s">
        <v>18</v>
      </c>
      <c r="E4258">
        <v>76</v>
      </c>
      <c r="F4258" t="s">
        <v>2967</v>
      </c>
      <c r="G4258">
        <v>9</v>
      </c>
      <c r="H4258" s="4">
        <v>134208.25</v>
      </c>
      <c r="I4258" t="s">
        <v>33</v>
      </c>
      <c r="J4258">
        <v>1</v>
      </c>
      <c r="K4258">
        <v>596</v>
      </c>
      <c r="L4258" t="s">
        <v>31</v>
      </c>
      <c r="M4258" t="s">
        <v>21</v>
      </c>
      <c r="N4258" t="s">
        <v>22</v>
      </c>
      <c r="O4258" s="4">
        <v>13455.43</v>
      </c>
      <c r="P4258" t="s">
        <v>28</v>
      </c>
      <c r="Q4258" t="str" cm="1">
        <f t="array" ref="Q4258">_xlfn.IFS(
O4258&lt;50000,"Low Salary (&lt;$50K)",
O4258&lt;90000,"Lower Middle ($50K-$90K)",
O4258&lt;130000,"Middle ($90K-$130K)",
O4258&lt;170000,"Upper Middle ($130K-$170K)",
O4258&gt;=170000,"High Salary (&gt;$170K)"
)</f>
        <v>Low Salary (&lt;$50K)</v>
      </c>
      <c r="R4258" t="str" cm="1">
        <f t="array" ref="R4258">_xlfn.IFS(
G4258&lt;=2,"New Customers (0-2Y)",
G4258&lt;=5,"Growing Customers (3-5Y)",
G4258&lt;=8,"Established Customers (6-8Y)",
G4258&lt;=10,"Loyal Customers (9-10Y)"
)</f>
        <v>Loyal Customers (9-10Y)</v>
      </c>
    </row>
    <row r="4259" spans="1:18" x14ac:dyDescent="0.35">
      <c r="A4259">
        <v>15756894</v>
      </c>
      <c r="B4259" t="s">
        <v>1893</v>
      </c>
      <c r="C4259" t="s">
        <v>17</v>
      </c>
      <c r="D4259" t="s">
        <v>39</v>
      </c>
      <c r="E4259">
        <v>29</v>
      </c>
      <c r="F4259" t="s">
        <v>43</v>
      </c>
      <c r="G4259">
        <v>1</v>
      </c>
      <c r="H4259" s="4">
        <v>0</v>
      </c>
      <c r="I4259" t="s">
        <v>24</v>
      </c>
      <c r="J4259">
        <v>1</v>
      </c>
      <c r="K4259">
        <v>635</v>
      </c>
      <c r="L4259" t="s">
        <v>20</v>
      </c>
      <c r="M4259" t="s">
        <v>27</v>
      </c>
      <c r="N4259" t="s">
        <v>22</v>
      </c>
      <c r="O4259" s="4">
        <v>24865.54</v>
      </c>
      <c r="P4259" t="s">
        <v>28</v>
      </c>
      <c r="Q4259" t="str" cm="1">
        <f t="array" ref="Q4259">_xlfn.IFS(
O4259&lt;50000,"Low Salary (&lt;$50K)",
O4259&lt;90000,"Lower Middle ($50K-$90K)",
O4259&lt;130000,"Middle ($90K-$130K)",
O4259&lt;170000,"Upper Middle ($130K-$170K)",
O4259&gt;=170000,"High Salary (&gt;$170K)"
)</f>
        <v>Low Salary (&lt;$50K)</v>
      </c>
      <c r="R4259" t="str" cm="1">
        <f t="array" ref="R4259">_xlfn.IFS(
G4259&lt;=2,"New Customers (0-2Y)",
G4259&lt;=5,"Growing Customers (3-5Y)",
G4259&lt;=8,"Established Customers (6-8Y)",
G4259&lt;=10,"Loyal Customers (9-10Y)"
)</f>
        <v>New Customers (0-2Y)</v>
      </c>
    </row>
    <row r="4260" spans="1:18" x14ac:dyDescent="0.35">
      <c r="A4260">
        <v>15796167</v>
      </c>
      <c r="B4260" t="s">
        <v>1894</v>
      </c>
      <c r="C4260" t="s">
        <v>42</v>
      </c>
      <c r="D4260" t="s">
        <v>39</v>
      </c>
      <c r="E4260">
        <v>35</v>
      </c>
      <c r="F4260" t="s">
        <v>19</v>
      </c>
      <c r="G4260">
        <v>7</v>
      </c>
      <c r="H4260" s="4">
        <v>98556.89</v>
      </c>
      <c r="I4260" t="s">
        <v>29</v>
      </c>
      <c r="J4260">
        <v>2</v>
      </c>
      <c r="K4260">
        <v>782</v>
      </c>
      <c r="L4260" t="s">
        <v>37</v>
      </c>
      <c r="M4260" t="s">
        <v>21</v>
      </c>
      <c r="N4260" t="s">
        <v>32</v>
      </c>
      <c r="O4260" s="4">
        <v>117644.36</v>
      </c>
      <c r="P4260" t="s">
        <v>28</v>
      </c>
      <c r="Q4260" t="str" cm="1">
        <f t="array" ref="Q4260">_xlfn.IFS(
O4260&lt;50000,"Low Salary (&lt;$50K)",
O4260&lt;90000,"Lower Middle ($50K-$90K)",
O4260&lt;130000,"Middle ($90K-$130K)",
O4260&lt;170000,"Upper Middle ($130K-$170K)",
O4260&gt;=170000,"High Salary (&gt;$170K)"
)</f>
        <v>Middle ($90K-$130K)</v>
      </c>
      <c r="R4260" t="str" cm="1">
        <f t="array" ref="R4260">_xlfn.IFS(
G4260&lt;=2,"New Customers (0-2Y)",
G4260&lt;=5,"Growing Customers (3-5Y)",
G4260&lt;=8,"Established Customers (6-8Y)",
G4260&lt;=10,"Loyal Customers (9-10Y)"
)</f>
        <v>Established Customers (6-8Y)</v>
      </c>
    </row>
    <row r="4261" spans="1:18" x14ac:dyDescent="0.35">
      <c r="A4261">
        <v>15664808</v>
      </c>
      <c r="B4261" t="s">
        <v>1895</v>
      </c>
      <c r="C4261" t="s">
        <v>26</v>
      </c>
      <c r="D4261" t="s">
        <v>18</v>
      </c>
      <c r="E4261">
        <v>37</v>
      </c>
      <c r="F4261" t="s">
        <v>19</v>
      </c>
      <c r="G4261">
        <v>3</v>
      </c>
      <c r="H4261" s="4">
        <v>0</v>
      </c>
      <c r="I4261" t="s">
        <v>24</v>
      </c>
      <c r="J4261">
        <v>3</v>
      </c>
      <c r="K4261">
        <v>790</v>
      </c>
      <c r="L4261" t="s">
        <v>37</v>
      </c>
      <c r="M4261" t="s">
        <v>27</v>
      </c>
      <c r="N4261" t="s">
        <v>32</v>
      </c>
      <c r="O4261" s="4">
        <v>98897.32</v>
      </c>
      <c r="P4261" t="s">
        <v>28</v>
      </c>
      <c r="Q4261" t="str" cm="1">
        <f t="array" ref="Q4261">_xlfn.IFS(
O4261&lt;50000,"Low Salary (&lt;$50K)",
O4261&lt;90000,"Lower Middle ($50K-$90K)",
O4261&lt;130000,"Middle ($90K-$130K)",
O4261&lt;170000,"Upper Middle ($130K-$170K)",
O4261&gt;=170000,"High Salary (&gt;$170K)"
)</f>
        <v>Middle ($90K-$130K)</v>
      </c>
      <c r="R4261" t="str" cm="1">
        <f t="array" ref="R4261">_xlfn.IFS(
G4261&lt;=2,"New Customers (0-2Y)",
G4261&lt;=5,"Growing Customers (3-5Y)",
G4261&lt;=8,"Established Customers (6-8Y)",
G4261&lt;=10,"Loyal Customers (9-10Y)"
)</f>
        <v>Growing Customers (3-5Y)</v>
      </c>
    </row>
    <row r="4262" spans="1:18" x14ac:dyDescent="0.35">
      <c r="A4262">
        <v>15664555</v>
      </c>
      <c r="B4262" t="s">
        <v>267</v>
      </c>
      <c r="C4262" t="s">
        <v>17</v>
      </c>
      <c r="D4262" t="s">
        <v>39</v>
      </c>
      <c r="E4262">
        <v>40</v>
      </c>
      <c r="F4262" t="s">
        <v>19</v>
      </c>
      <c r="G4262">
        <v>2</v>
      </c>
      <c r="H4262" s="4">
        <v>0</v>
      </c>
      <c r="I4262" t="s">
        <v>24</v>
      </c>
      <c r="J4262">
        <v>4</v>
      </c>
      <c r="K4262">
        <v>587</v>
      </c>
      <c r="L4262" t="s">
        <v>31</v>
      </c>
      <c r="M4262" t="s">
        <v>27</v>
      </c>
      <c r="N4262" t="s">
        <v>22</v>
      </c>
      <c r="O4262" s="4">
        <v>106174.7</v>
      </c>
      <c r="P4262" t="s">
        <v>23</v>
      </c>
      <c r="Q4262" t="str" cm="1">
        <f t="array" ref="Q4262">_xlfn.IFS(
O4262&lt;50000,"Low Salary (&lt;$50K)",
O4262&lt;90000,"Lower Middle ($50K-$90K)",
O4262&lt;130000,"Middle ($90K-$130K)",
O4262&lt;170000,"Upper Middle ($130K-$170K)",
O4262&gt;=170000,"High Salary (&gt;$170K)"
)</f>
        <v>Middle ($90K-$130K)</v>
      </c>
      <c r="R4262" t="str" cm="1">
        <f t="array" ref="R4262">_xlfn.IFS(
G4262&lt;=2,"New Customers (0-2Y)",
G4262&lt;=5,"Growing Customers (3-5Y)",
G4262&lt;=8,"Established Customers (6-8Y)",
G4262&lt;=10,"Loyal Customers (9-10Y)"
)</f>
        <v>New Customers (0-2Y)</v>
      </c>
    </row>
    <row r="4263" spans="1:18" x14ac:dyDescent="0.35">
      <c r="A4263">
        <v>15607278</v>
      </c>
      <c r="B4263" t="s">
        <v>1063</v>
      </c>
      <c r="C4263" t="s">
        <v>26</v>
      </c>
      <c r="D4263" t="s">
        <v>18</v>
      </c>
      <c r="E4263">
        <v>46</v>
      </c>
      <c r="F4263" t="s">
        <v>19</v>
      </c>
      <c r="G4263">
        <v>8</v>
      </c>
      <c r="H4263" s="4">
        <v>134593.79</v>
      </c>
      <c r="I4263" t="s">
        <v>33</v>
      </c>
      <c r="J4263">
        <v>1</v>
      </c>
      <c r="K4263">
        <v>794</v>
      </c>
      <c r="L4263" t="s">
        <v>37</v>
      </c>
      <c r="M4263" t="s">
        <v>21</v>
      </c>
      <c r="N4263" t="s">
        <v>22</v>
      </c>
      <c r="O4263" s="4">
        <v>46386.37</v>
      </c>
      <c r="P4263" t="s">
        <v>28</v>
      </c>
      <c r="Q4263" t="str" cm="1">
        <f t="array" ref="Q4263">_xlfn.IFS(
O4263&lt;50000,"Low Salary (&lt;$50K)",
O4263&lt;90000,"Lower Middle ($50K-$90K)",
O4263&lt;130000,"Middle ($90K-$130K)",
O4263&lt;170000,"Upper Middle ($130K-$170K)",
O4263&gt;=170000,"High Salary (&gt;$170K)"
)</f>
        <v>Low Salary (&lt;$50K)</v>
      </c>
      <c r="R4263" t="str" cm="1">
        <f t="array" ref="R4263">_xlfn.IFS(
G4263&lt;=2,"New Customers (0-2Y)",
G4263&lt;=5,"Growing Customers (3-5Y)",
G4263&lt;=8,"Established Customers (6-8Y)",
G4263&lt;=10,"Loyal Customers (9-10Y)"
)</f>
        <v>Established Customers (6-8Y)</v>
      </c>
    </row>
    <row r="4264" spans="1:18" x14ac:dyDescent="0.35">
      <c r="A4264">
        <v>15585222</v>
      </c>
      <c r="B4264" t="s">
        <v>940</v>
      </c>
      <c r="C4264" t="s">
        <v>17</v>
      </c>
      <c r="D4264" t="s">
        <v>39</v>
      </c>
      <c r="E4264">
        <v>41</v>
      </c>
      <c r="F4264" t="s">
        <v>19</v>
      </c>
      <c r="G4264">
        <v>8</v>
      </c>
      <c r="H4264" s="4">
        <v>0</v>
      </c>
      <c r="I4264" t="s">
        <v>24</v>
      </c>
      <c r="J4264">
        <v>2</v>
      </c>
      <c r="K4264">
        <v>515</v>
      </c>
      <c r="L4264" t="s">
        <v>31</v>
      </c>
      <c r="M4264" t="s">
        <v>21</v>
      </c>
      <c r="N4264" t="s">
        <v>22</v>
      </c>
      <c r="O4264" s="4">
        <v>185054.14</v>
      </c>
      <c r="P4264" t="s">
        <v>28</v>
      </c>
      <c r="Q4264" t="str" cm="1">
        <f t="array" ref="Q4264">_xlfn.IFS(
O4264&lt;50000,"Low Salary (&lt;$50K)",
O4264&lt;90000,"Lower Middle ($50K-$90K)",
O4264&lt;130000,"Middle ($90K-$130K)",
O4264&lt;170000,"Upper Middle ($130K-$170K)",
O4264&gt;=170000,"High Salary (&gt;$170K)"
)</f>
        <v>High Salary (&gt;$170K)</v>
      </c>
      <c r="R4264" t="str" cm="1">
        <f t="array" ref="R4264">_xlfn.IFS(
G4264&lt;=2,"New Customers (0-2Y)",
G4264&lt;=5,"Growing Customers (3-5Y)",
G4264&lt;=8,"Established Customers (6-8Y)",
G4264&lt;=10,"Loyal Customers (9-10Y)"
)</f>
        <v>Established Customers (6-8Y)</v>
      </c>
    </row>
    <row r="4265" spans="1:18" x14ac:dyDescent="0.35">
      <c r="A4265">
        <v>15750299</v>
      </c>
      <c r="B4265" t="s">
        <v>804</v>
      </c>
      <c r="C4265" t="s">
        <v>26</v>
      </c>
      <c r="D4265" t="s">
        <v>39</v>
      </c>
      <c r="E4265">
        <v>24</v>
      </c>
      <c r="F4265" t="s">
        <v>43</v>
      </c>
      <c r="G4265">
        <v>10</v>
      </c>
      <c r="H4265" s="4">
        <v>68781.820000000007</v>
      </c>
      <c r="I4265" t="s">
        <v>29</v>
      </c>
      <c r="J4265">
        <v>1</v>
      </c>
      <c r="K4265">
        <v>746</v>
      </c>
      <c r="L4265" t="s">
        <v>35</v>
      </c>
      <c r="M4265" t="s">
        <v>27</v>
      </c>
      <c r="N4265" t="s">
        <v>22</v>
      </c>
      <c r="O4265" s="4">
        <v>47997.39</v>
      </c>
      <c r="P4265" t="s">
        <v>28</v>
      </c>
      <c r="Q4265" t="str" cm="1">
        <f t="array" ref="Q4265">_xlfn.IFS(
O4265&lt;50000,"Low Salary (&lt;$50K)",
O4265&lt;90000,"Lower Middle ($50K-$90K)",
O4265&lt;130000,"Middle ($90K-$130K)",
O4265&lt;170000,"Upper Middle ($130K-$170K)",
O4265&gt;=170000,"High Salary (&gt;$170K)"
)</f>
        <v>Low Salary (&lt;$50K)</v>
      </c>
      <c r="R4265" t="str" cm="1">
        <f t="array" ref="R4265">_xlfn.IFS(
G4265&lt;=2,"New Customers (0-2Y)",
G4265&lt;=5,"Growing Customers (3-5Y)",
G4265&lt;=8,"Established Customers (6-8Y)",
G4265&lt;=10,"Loyal Customers (9-10Y)"
)</f>
        <v>Loyal Customers (9-10Y)</v>
      </c>
    </row>
    <row r="4266" spans="1:18" x14ac:dyDescent="0.35">
      <c r="A4266">
        <v>15761294</v>
      </c>
      <c r="B4266" t="s">
        <v>405</v>
      </c>
      <c r="C4266" t="s">
        <v>42</v>
      </c>
      <c r="D4266" t="s">
        <v>18</v>
      </c>
      <c r="E4266">
        <v>56</v>
      </c>
      <c r="F4266" t="s">
        <v>19</v>
      </c>
      <c r="G4266">
        <v>8</v>
      </c>
      <c r="H4266" s="4">
        <v>137464.04</v>
      </c>
      <c r="I4266" t="s">
        <v>33</v>
      </c>
      <c r="J4266">
        <v>1</v>
      </c>
      <c r="K4266">
        <v>667</v>
      </c>
      <c r="L4266" t="s">
        <v>35</v>
      </c>
      <c r="M4266" t="s">
        <v>21</v>
      </c>
      <c r="N4266" t="s">
        <v>32</v>
      </c>
      <c r="O4266" s="4">
        <v>130846.79</v>
      </c>
      <c r="P4266" t="s">
        <v>23</v>
      </c>
      <c r="Q4266" t="str" cm="1">
        <f t="array" ref="Q4266">_xlfn.IFS(
O4266&lt;50000,"Low Salary (&lt;$50K)",
O4266&lt;90000,"Lower Middle ($50K-$90K)",
O4266&lt;130000,"Middle ($90K-$130K)",
O4266&lt;170000,"Upper Middle ($130K-$170K)",
O4266&gt;=170000,"High Salary (&gt;$170K)"
)</f>
        <v>Upper Middle ($130K-$170K)</v>
      </c>
      <c r="R4266" t="str" cm="1">
        <f t="array" ref="R4266">_xlfn.IFS(
G4266&lt;=2,"New Customers (0-2Y)",
G4266&lt;=5,"Growing Customers (3-5Y)",
G4266&lt;=8,"Established Customers (6-8Y)",
G4266&lt;=10,"Loyal Customers (9-10Y)"
)</f>
        <v>Established Customers (6-8Y)</v>
      </c>
    </row>
    <row r="4267" spans="1:18" x14ac:dyDescent="0.35">
      <c r="A4267">
        <v>15810454</v>
      </c>
      <c r="B4267" t="s">
        <v>348</v>
      </c>
      <c r="C4267" t="s">
        <v>17</v>
      </c>
      <c r="D4267" t="s">
        <v>39</v>
      </c>
      <c r="E4267">
        <v>32</v>
      </c>
      <c r="F4267" t="s">
        <v>19</v>
      </c>
      <c r="G4267">
        <v>4</v>
      </c>
      <c r="H4267" s="4">
        <v>147307.91</v>
      </c>
      <c r="I4267" t="s">
        <v>33</v>
      </c>
      <c r="J4267">
        <v>1</v>
      </c>
      <c r="K4267">
        <v>709</v>
      </c>
      <c r="L4267" t="s">
        <v>35</v>
      </c>
      <c r="M4267" t="s">
        <v>27</v>
      </c>
      <c r="N4267" t="s">
        <v>22</v>
      </c>
      <c r="O4267" s="4">
        <v>40861.550000000003</v>
      </c>
      <c r="P4267" t="s">
        <v>28</v>
      </c>
      <c r="Q4267" t="str" cm="1">
        <f t="array" ref="Q4267">_xlfn.IFS(
O4267&lt;50000,"Low Salary (&lt;$50K)",
O4267&lt;90000,"Lower Middle ($50K-$90K)",
O4267&lt;130000,"Middle ($90K-$130K)",
O4267&lt;170000,"Upper Middle ($130K-$170K)",
O4267&gt;=170000,"High Salary (&gt;$170K)"
)</f>
        <v>Low Salary (&lt;$50K)</v>
      </c>
      <c r="R4267" t="str" cm="1">
        <f t="array" ref="R4267">_xlfn.IFS(
G4267&lt;=2,"New Customers (0-2Y)",
G4267&lt;=5,"Growing Customers (3-5Y)",
G4267&lt;=8,"Established Customers (6-8Y)",
G4267&lt;=10,"Loyal Customers (9-10Y)"
)</f>
        <v>Growing Customers (3-5Y)</v>
      </c>
    </row>
    <row r="4268" spans="1:18" x14ac:dyDescent="0.35">
      <c r="A4268">
        <v>15673984</v>
      </c>
      <c r="B4268" t="s">
        <v>1544</v>
      </c>
      <c r="C4268" t="s">
        <v>17</v>
      </c>
      <c r="D4268" t="s">
        <v>18</v>
      </c>
      <c r="E4268">
        <v>35</v>
      </c>
      <c r="F4268" t="s">
        <v>19</v>
      </c>
      <c r="G4268">
        <v>8</v>
      </c>
      <c r="H4268" s="4">
        <v>0</v>
      </c>
      <c r="I4268" t="s">
        <v>24</v>
      </c>
      <c r="J4268">
        <v>1</v>
      </c>
      <c r="K4268">
        <v>536</v>
      </c>
      <c r="L4268" t="s">
        <v>31</v>
      </c>
      <c r="M4268" t="s">
        <v>21</v>
      </c>
      <c r="N4268" t="s">
        <v>32</v>
      </c>
      <c r="O4268" s="4">
        <v>171840.24</v>
      </c>
      <c r="P4268" t="s">
        <v>23</v>
      </c>
      <c r="Q4268" t="str" cm="1">
        <f t="array" ref="Q4268">_xlfn.IFS(
O4268&lt;50000,"Low Salary (&lt;$50K)",
O4268&lt;90000,"Lower Middle ($50K-$90K)",
O4268&lt;130000,"Middle ($90K-$130K)",
O4268&lt;170000,"Upper Middle ($130K-$170K)",
O4268&gt;=170000,"High Salary (&gt;$170K)"
)</f>
        <v>High Salary (&gt;$170K)</v>
      </c>
      <c r="R4268" t="str" cm="1">
        <f t="array" ref="R4268">_xlfn.IFS(
G4268&lt;=2,"New Customers (0-2Y)",
G4268&lt;=5,"Growing Customers (3-5Y)",
G4268&lt;=8,"Established Customers (6-8Y)",
G4268&lt;=10,"Loyal Customers (9-10Y)"
)</f>
        <v>Established Customers (6-8Y)</v>
      </c>
    </row>
    <row r="4269" spans="1:18" x14ac:dyDescent="0.35">
      <c r="A4269">
        <v>15609319</v>
      </c>
      <c r="B4269" t="s">
        <v>1329</v>
      </c>
      <c r="C4269" t="s">
        <v>17</v>
      </c>
      <c r="D4269" t="s">
        <v>18</v>
      </c>
      <c r="E4269">
        <v>41</v>
      </c>
      <c r="F4269" t="s">
        <v>19</v>
      </c>
      <c r="G4269">
        <v>3</v>
      </c>
      <c r="H4269" s="4">
        <v>145754.91</v>
      </c>
      <c r="I4269" t="s">
        <v>33</v>
      </c>
      <c r="J4269">
        <v>1</v>
      </c>
      <c r="K4269">
        <v>711</v>
      </c>
      <c r="L4269" t="s">
        <v>35</v>
      </c>
      <c r="M4269" t="s">
        <v>21</v>
      </c>
      <c r="N4269" t="s">
        <v>22</v>
      </c>
      <c r="O4269" s="4">
        <v>101455.07</v>
      </c>
      <c r="P4269" t="s">
        <v>28</v>
      </c>
      <c r="Q4269" t="str" cm="1">
        <f t="array" ref="Q4269">_xlfn.IFS(
O4269&lt;50000,"Low Salary (&lt;$50K)",
O4269&lt;90000,"Lower Middle ($50K-$90K)",
O4269&lt;130000,"Middle ($90K-$130K)",
O4269&lt;170000,"Upper Middle ($130K-$170K)",
O4269&gt;=170000,"High Salary (&gt;$170K)"
)</f>
        <v>Middle ($90K-$130K)</v>
      </c>
      <c r="R4269" t="str" cm="1">
        <f t="array" ref="R4269">_xlfn.IFS(
G4269&lt;=2,"New Customers (0-2Y)",
G4269&lt;=5,"Growing Customers (3-5Y)",
G4269&lt;=8,"Established Customers (6-8Y)",
G4269&lt;=10,"Loyal Customers (9-10Y)"
)</f>
        <v>Growing Customers (3-5Y)</v>
      </c>
    </row>
    <row r="4270" spans="1:18" x14ac:dyDescent="0.35">
      <c r="A4270">
        <v>15709941</v>
      </c>
      <c r="B4270" t="s">
        <v>548</v>
      </c>
      <c r="C4270" t="s">
        <v>17</v>
      </c>
      <c r="D4270" t="s">
        <v>39</v>
      </c>
      <c r="E4270">
        <v>46</v>
      </c>
      <c r="F4270" t="s">
        <v>19</v>
      </c>
      <c r="G4270">
        <v>8</v>
      </c>
      <c r="H4270" s="4">
        <v>0</v>
      </c>
      <c r="I4270" t="s">
        <v>24</v>
      </c>
      <c r="J4270">
        <v>3</v>
      </c>
      <c r="K4270">
        <v>753</v>
      </c>
      <c r="L4270" t="s">
        <v>35</v>
      </c>
      <c r="M4270" t="s">
        <v>21</v>
      </c>
      <c r="N4270" t="s">
        <v>32</v>
      </c>
      <c r="O4270" s="4">
        <v>90747.94</v>
      </c>
      <c r="P4270" t="s">
        <v>23</v>
      </c>
      <c r="Q4270" t="str" cm="1">
        <f t="array" ref="Q4270">_xlfn.IFS(
O4270&lt;50000,"Low Salary (&lt;$50K)",
O4270&lt;90000,"Lower Middle ($50K-$90K)",
O4270&lt;130000,"Middle ($90K-$130K)",
O4270&lt;170000,"Upper Middle ($130K-$170K)",
O4270&gt;=170000,"High Salary (&gt;$170K)"
)</f>
        <v>Middle ($90K-$130K)</v>
      </c>
      <c r="R4270" t="str" cm="1">
        <f t="array" ref="R4270">_xlfn.IFS(
G4270&lt;=2,"New Customers (0-2Y)",
G4270&lt;=5,"Growing Customers (3-5Y)",
G4270&lt;=8,"Established Customers (6-8Y)",
G4270&lt;=10,"Loyal Customers (9-10Y)"
)</f>
        <v>Established Customers (6-8Y)</v>
      </c>
    </row>
    <row r="4271" spans="1:18" x14ac:dyDescent="0.35">
      <c r="A4271">
        <v>15580252</v>
      </c>
      <c r="B4271" t="s">
        <v>1896</v>
      </c>
      <c r="C4271" t="s">
        <v>17</v>
      </c>
      <c r="D4271" t="s">
        <v>39</v>
      </c>
      <c r="E4271">
        <v>44</v>
      </c>
      <c r="F4271" t="s">
        <v>19</v>
      </c>
      <c r="G4271">
        <v>4</v>
      </c>
      <c r="H4271" s="4">
        <v>112610.77</v>
      </c>
      <c r="I4271" t="s">
        <v>33</v>
      </c>
      <c r="J4271">
        <v>1</v>
      </c>
      <c r="K4271">
        <v>748</v>
      </c>
      <c r="L4271" t="s">
        <v>35</v>
      </c>
      <c r="M4271" t="s">
        <v>27</v>
      </c>
      <c r="N4271" t="s">
        <v>22</v>
      </c>
      <c r="O4271" s="4">
        <v>2048.5500000000002</v>
      </c>
      <c r="P4271" t="s">
        <v>28</v>
      </c>
      <c r="Q4271" t="str" cm="1">
        <f t="array" ref="Q4271">_xlfn.IFS(
O4271&lt;50000,"Low Salary (&lt;$50K)",
O4271&lt;90000,"Lower Middle ($50K-$90K)",
O4271&lt;130000,"Middle ($90K-$130K)",
O4271&lt;170000,"Upper Middle ($130K-$170K)",
O4271&gt;=170000,"High Salary (&gt;$170K)"
)</f>
        <v>Low Salary (&lt;$50K)</v>
      </c>
      <c r="R4271" t="str" cm="1">
        <f t="array" ref="R4271">_xlfn.IFS(
G4271&lt;=2,"New Customers (0-2Y)",
G4271&lt;=5,"Growing Customers (3-5Y)",
G4271&lt;=8,"Established Customers (6-8Y)",
G4271&lt;=10,"Loyal Customers (9-10Y)"
)</f>
        <v>Growing Customers (3-5Y)</v>
      </c>
    </row>
    <row r="4272" spans="1:18" x14ac:dyDescent="0.35">
      <c r="A4272">
        <v>15741275</v>
      </c>
      <c r="B4272" t="s">
        <v>325</v>
      </c>
      <c r="C4272" t="s">
        <v>17</v>
      </c>
      <c r="D4272" t="s">
        <v>18</v>
      </c>
      <c r="E4272">
        <v>57</v>
      </c>
      <c r="F4272" t="s">
        <v>19</v>
      </c>
      <c r="G4272">
        <v>7</v>
      </c>
      <c r="H4272" s="4">
        <v>71481.789999999994</v>
      </c>
      <c r="I4272" t="s">
        <v>29</v>
      </c>
      <c r="J4272">
        <v>2</v>
      </c>
      <c r="K4272">
        <v>623</v>
      </c>
      <c r="L4272" t="s">
        <v>20</v>
      </c>
      <c r="M4272" t="s">
        <v>21</v>
      </c>
      <c r="N4272" t="s">
        <v>22</v>
      </c>
      <c r="O4272" s="4">
        <v>84421.34</v>
      </c>
      <c r="P4272" t="s">
        <v>28</v>
      </c>
      <c r="Q4272" t="str" cm="1">
        <f t="array" ref="Q4272">_xlfn.IFS(
O4272&lt;50000,"Low Salary (&lt;$50K)",
O4272&lt;90000,"Lower Middle ($50K-$90K)",
O4272&lt;130000,"Middle ($90K-$130K)",
O4272&lt;170000,"Upper Middle ($130K-$170K)",
O4272&gt;=170000,"High Salary (&gt;$170K)"
)</f>
        <v>Lower Middle ($50K-$90K)</v>
      </c>
      <c r="R4272" t="str" cm="1">
        <f t="array" ref="R4272">_xlfn.IFS(
G4272&lt;=2,"New Customers (0-2Y)",
G4272&lt;=5,"Growing Customers (3-5Y)",
G4272&lt;=8,"Established Customers (6-8Y)",
G4272&lt;=10,"Loyal Customers (9-10Y)"
)</f>
        <v>Established Customers (6-8Y)</v>
      </c>
    </row>
    <row r="4273" spans="1:18" x14ac:dyDescent="0.35">
      <c r="A4273">
        <v>15707132</v>
      </c>
      <c r="B4273" t="s">
        <v>896</v>
      </c>
      <c r="C4273" t="s">
        <v>17</v>
      </c>
      <c r="D4273" t="s">
        <v>39</v>
      </c>
      <c r="E4273">
        <v>33</v>
      </c>
      <c r="F4273" t="s">
        <v>19</v>
      </c>
      <c r="G4273">
        <v>5</v>
      </c>
      <c r="H4273" s="4">
        <v>0</v>
      </c>
      <c r="I4273" t="s">
        <v>24</v>
      </c>
      <c r="J4273">
        <v>2</v>
      </c>
      <c r="K4273">
        <v>465</v>
      </c>
      <c r="L4273" t="s">
        <v>44</v>
      </c>
      <c r="M4273" t="s">
        <v>27</v>
      </c>
      <c r="N4273" t="s">
        <v>22</v>
      </c>
      <c r="O4273" s="4">
        <v>78698.09</v>
      </c>
      <c r="P4273" t="s">
        <v>28</v>
      </c>
      <c r="Q4273" t="str" cm="1">
        <f t="array" ref="Q4273">_xlfn.IFS(
O4273&lt;50000,"Low Salary (&lt;$50K)",
O4273&lt;90000,"Lower Middle ($50K-$90K)",
O4273&lt;130000,"Middle ($90K-$130K)",
O4273&lt;170000,"Upper Middle ($130K-$170K)",
O4273&gt;=170000,"High Salary (&gt;$170K)"
)</f>
        <v>Lower Middle ($50K-$90K)</v>
      </c>
      <c r="R4273" t="str" cm="1">
        <f t="array" ref="R4273">_xlfn.IFS(
G4273&lt;=2,"New Customers (0-2Y)",
G4273&lt;=5,"Growing Customers (3-5Y)",
G4273&lt;=8,"Established Customers (6-8Y)",
G4273&lt;=10,"Loyal Customers (9-10Y)"
)</f>
        <v>Growing Customers (3-5Y)</v>
      </c>
    </row>
    <row r="4274" spans="1:18" x14ac:dyDescent="0.35">
      <c r="A4274">
        <v>15600708</v>
      </c>
      <c r="B4274" t="s">
        <v>154</v>
      </c>
      <c r="C4274" t="s">
        <v>26</v>
      </c>
      <c r="D4274" t="s">
        <v>18</v>
      </c>
      <c r="E4274">
        <v>34</v>
      </c>
      <c r="F4274" t="s">
        <v>19</v>
      </c>
      <c r="G4274">
        <v>3</v>
      </c>
      <c r="H4274" s="4">
        <v>77826.8</v>
      </c>
      <c r="I4274" t="s">
        <v>29</v>
      </c>
      <c r="J4274">
        <v>1</v>
      </c>
      <c r="K4274">
        <v>640</v>
      </c>
      <c r="L4274" t="s">
        <v>20</v>
      </c>
      <c r="M4274" t="s">
        <v>21</v>
      </c>
      <c r="N4274" t="s">
        <v>22</v>
      </c>
      <c r="O4274" s="4">
        <v>168544.85</v>
      </c>
      <c r="P4274" t="s">
        <v>28</v>
      </c>
      <c r="Q4274" t="str" cm="1">
        <f t="array" ref="Q4274">_xlfn.IFS(
O4274&lt;50000,"Low Salary (&lt;$50K)",
O4274&lt;90000,"Lower Middle ($50K-$90K)",
O4274&lt;130000,"Middle ($90K-$130K)",
O4274&lt;170000,"Upper Middle ($130K-$170K)",
O4274&gt;=170000,"High Salary (&gt;$170K)"
)</f>
        <v>Upper Middle ($130K-$170K)</v>
      </c>
      <c r="R4274" t="str" cm="1">
        <f t="array" ref="R4274">_xlfn.IFS(
G4274&lt;=2,"New Customers (0-2Y)",
G4274&lt;=5,"Growing Customers (3-5Y)",
G4274&lt;=8,"Established Customers (6-8Y)",
G4274&lt;=10,"Loyal Customers (9-10Y)"
)</f>
        <v>Growing Customers (3-5Y)</v>
      </c>
    </row>
    <row r="4275" spans="1:18" x14ac:dyDescent="0.35">
      <c r="A4275">
        <v>15804787</v>
      </c>
      <c r="B4275" t="s">
        <v>622</v>
      </c>
      <c r="C4275" t="s">
        <v>17</v>
      </c>
      <c r="D4275" t="s">
        <v>39</v>
      </c>
      <c r="E4275">
        <v>75</v>
      </c>
      <c r="F4275" t="s">
        <v>2967</v>
      </c>
      <c r="G4275">
        <v>5</v>
      </c>
      <c r="H4275" s="4">
        <v>87140.85</v>
      </c>
      <c r="I4275" t="s">
        <v>29</v>
      </c>
      <c r="J4275">
        <v>1</v>
      </c>
      <c r="K4275">
        <v>562</v>
      </c>
      <c r="L4275" t="s">
        <v>31</v>
      </c>
      <c r="M4275" t="s">
        <v>21</v>
      </c>
      <c r="N4275" t="s">
        <v>22</v>
      </c>
      <c r="O4275" s="4">
        <v>39351.64</v>
      </c>
      <c r="P4275" t="s">
        <v>28</v>
      </c>
      <c r="Q4275" t="str" cm="1">
        <f t="array" ref="Q4275">_xlfn.IFS(
O4275&lt;50000,"Low Salary (&lt;$50K)",
O4275&lt;90000,"Lower Middle ($50K-$90K)",
O4275&lt;130000,"Middle ($90K-$130K)",
O4275&lt;170000,"Upper Middle ($130K-$170K)",
O4275&gt;=170000,"High Salary (&gt;$170K)"
)</f>
        <v>Low Salary (&lt;$50K)</v>
      </c>
      <c r="R4275" t="str" cm="1">
        <f t="array" ref="R4275">_xlfn.IFS(
G4275&lt;=2,"New Customers (0-2Y)",
G4275&lt;=5,"Growing Customers (3-5Y)",
G4275&lt;=8,"Established Customers (6-8Y)",
G4275&lt;=10,"Loyal Customers (9-10Y)"
)</f>
        <v>Growing Customers (3-5Y)</v>
      </c>
    </row>
    <row r="4276" spans="1:18" x14ac:dyDescent="0.35">
      <c r="A4276">
        <v>15690021</v>
      </c>
      <c r="B4276" t="s">
        <v>82</v>
      </c>
      <c r="C4276" t="s">
        <v>42</v>
      </c>
      <c r="D4276" t="s">
        <v>18</v>
      </c>
      <c r="E4276">
        <v>42</v>
      </c>
      <c r="F4276" t="s">
        <v>19</v>
      </c>
      <c r="G4276">
        <v>0</v>
      </c>
      <c r="H4276" s="4">
        <v>132002.70000000001</v>
      </c>
      <c r="I4276" t="s">
        <v>33</v>
      </c>
      <c r="J4276">
        <v>1</v>
      </c>
      <c r="K4276">
        <v>502</v>
      </c>
      <c r="L4276" t="s">
        <v>31</v>
      </c>
      <c r="M4276" t="s">
        <v>27</v>
      </c>
      <c r="N4276" t="s">
        <v>22</v>
      </c>
      <c r="O4276" s="4">
        <v>28204.98</v>
      </c>
      <c r="P4276" t="s">
        <v>23</v>
      </c>
      <c r="Q4276" t="str" cm="1">
        <f t="array" ref="Q4276">_xlfn.IFS(
O4276&lt;50000,"Low Salary (&lt;$50K)",
O4276&lt;90000,"Lower Middle ($50K-$90K)",
O4276&lt;130000,"Middle ($90K-$130K)",
O4276&lt;170000,"Upper Middle ($130K-$170K)",
O4276&gt;=170000,"High Salary (&gt;$170K)"
)</f>
        <v>Low Salary (&lt;$50K)</v>
      </c>
      <c r="R4276" t="str" cm="1">
        <f t="array" ref="R4276">_xlfn.IFS(
G4276&lt;=2,"New Customers (0-2Y)",
G4276&lt;=5,"Growing Customers (3-5Y)",
G4276&lt;=8,"Established Customers (6-8Y)",
G4276&lt;=10,"Loyal Customers (9-10Y)"
)</f>
        <v>New Customers (0-2Y)</v>
      </c>
    </row>
    <row r="4277" spans="1:18" x14ac:dyDescent="0.35">
      <c r="A4277">
        <v>15763895</v>
      </c>
      <c r="B4277" t="s">
        <v>135</v>
      </c>
      <c r="C4277" t="s">
        <v>17</v>
      </c>
      <c r="D4277" t="s">
        <v>39</v>
      </c>
      <c r="E4277">
        <v>32</v>
      </c>
      <c r="F4277" t="s">
        <v>19</v>
      </c>
      <c r="G4277">
        <v>7</v>
      </c>
      <c r="H4277" s="4">
        <v>178011.5</v>
      </c>
      <c r="I4277" t="s">
        <v>33</v>
      </c>
      <c r="J4277">
        <v>2</v>
      </c>
      <c r="K4277">
        <v>536</v>
      </c>
      <c r="L4277" t="s">
        <v>31</v>
      </c>
      <c r="M4277" t="s">
        <v>21</v>
      </c>
      <c r="N4277" t="s">
        <v>32</v>
      </c>
      <c r="O4277" s="4">
        <v>22375.14</v>
      </c>
      <c r="P4277" t="s">
        <v>28</v>
      </c>
      <c r="Q4277" t="str" cm="1">
        <f t="array" ref="Q4277">_xlfn.IFS(
O4277&lt;50000,"Low Salary (&lt;$50K)",
O4277&lt;90000,"Lower Middle ($50K-$90K)",
O4277&lt;130000,"Middle ($90K-$130K)",
O4277&lt;170000,"Upper Middle ($130K-$170K)",
O4277&gt;=170000,"High Salary (&gt;$170K)"
)</f>
        <v>Low Salary (&lt;$50K)</v>
      </c>
      <c r="R4277" t="str" cm="1">
        <f t="array" ref="R4277">_xlfn.IFS(
G4277&lt;=2,"New Customers (0-2Y)",
G4277&lt;=5,"Growing Customers (3-5Y)",
G4277&lt;=8,"Established Customers (6-8Y)",
G4277&lt;=10,"Loyal Customers (9-10Y)"
)</f>
        <v>Established Customers (6-8Y)</v>
      </c>
    </row>
    <row r="4278" spans="1:18" x14ac:dyDescent="0.35">
      <c r="A4278">
        <v>15623478</v>
      </c>
      <c r="B4278" t="s">
        <v>822</v>
      </c>
      <c r="C4278" t="s">
        <v>42</v>
      </c>
      <c r="D4278" t="s">
        <v>18</v>
      </c>
      <c r="E4278">
        <v>32</v>
      </c>
      <c r="F4278" t="s">
        <v>19</v>
      </c>
      <c r="G4278">
        <v>4</v>
      </c>
      <c r="H4278" s="4">
        <v>102954.68</v>
      </c>
      <c r="I4278" t="s">
        <v>33</v>
      </c>
      <c r="J4278">
        <v>2</v>
      </c>
      <c r="K4278">
        <v>670</v>
      </c>
      <c r="L4278" t="s">
        <v>35</v>
      </c>
      <c r="M4278" t="s">
        <v>27</v>
      </c>
      <c r="N4278" t="s">
        <v>22</v>
      </c>
      <c r="O4278" s="4">
        <v>134942.45000000001</v>
      </c>
      <c r="P4278" t="s">
        <v>28</v>
      </c>
      <c r="Q4278" t="str" cm="1">
        <f t="array" ref="Q4278">_xlfn.IFS(
O4278&lt;50000,"Low Salary (&lt;$50K)",
O4278&lt;90000,"Lower Middle ($50K-$90K)",
O4278&lt;130000,"Middle ($90K-$130K)",
O4278&lt;170000,"Upper Middle ($130K-$170K)",
O4278&gt;=170000,"High Salary (&gt;$170K)"
)</f>
        <v>Upper Middle ($130K-$170K)</v>
      </c>
      <c r="R4278" t="str" cm="1">
        <f t="array" ref="R4278">_xlfn.IFS(
G4278&lt;=2,"New Customers (0-2Y)",
G4278&lt;=5,"Growing Customers (3-5Y)",
G4278&lt;=8,"Established Customers (6-8Y)",
G4278&lt;=10,"Loyal Customers (9-10Y)"
)</f>
        <v>Growing Customers (3-5Y)</v>
      </c>
    </row>
    <row r="4279" spans="1:18" x14ac:dyDescent="0.35">
      <c r="A4279">
        <v>15797910</v>
      </c>
      <c r="B4279" t="s">
        <v>155</v>
      </c>
      <c r="C4279" t="s">
        <v>42</v>
      </c>
      <c r="D4279" t="s">
        <v>39</v>
      </c>
      <c r="E4279">
        <v>51</v>
      </c>
      <c r="F4279" t="s">
        <v>19</v>
      </c>
      <c r="G4279">
        <v>2</v>
      </c>
      <c r="H4279" s="4">
        <v>123783.25</v>
      </c>
      <c r="I4279" t="s">
        <v>33</v>
      </c>
      <c r="J4279">
        <v>1</v>
      </c>
      <c r="K4279">
        <v>775</v>
      </c>
      <c r="L4279" t="s">
        <v>35</v>
      </c>
      <c r="M4279" t="s">
        <v>21</v>
      </c>
      <c r="N4279" t="s">
        <v>22</v>
      </c>
      <c r="O4279" s="4">
        <v>134901.57</v>
      </c>
      <c r="P4279" t="s">
        <v>28</v>
      </c>
      <c r="Q4279" t="str" cm="1">
        <f t="array" ref="Q4279">_xlfn.IFS(
O4279&lt;50000,"Low Salary (&lt;$50K)",
O4279&lt;90000,"Lower Middle ($50K-$90K)",
O4279&lt;130000,"Middle ($90K-$130K)",
O4279&lt;170000,"Upper Middle ($130K-$170K)",
O4279&gt;=170000,"High Salary (&gt;$170K)"
)</f>
        <v>Upper Middle ($130K-$170K)</v>
      </c>
      <c r="R4279" t="str" cm="1">
        <f t="array" ref="R4279">_xlfn.IFS(
G4279&lt;=2,"New Customers (0-2Y)",
G4279&lt;=5,"Growing Customers (3-5Y)",
G4279&lt;=8,"Established Customers (6-8Y)",
G4279&lt;=10,"Loyal Customers (9-10Y)"
)</f>
        <v>New Customers (0-2Y)</v>
      </c>
    </row>
    <row r="4280" spans="1:18" x14ac:dyDescent="0.35">
      <c r="A4280">
        <v>15577751</v>
      </c>
      <c r="B4280" t="s">
        <v>105</v>
      </c>
      <c r="C4280" t="s">
        <v>42</v>
      </c>
      <c r="D4280" t="s">
        <v>39</v>
      </c>
      <c r="E4280">
        <v>30</v>
      </c>
      <c r="F4280" t="s">
        <v>19</v>
      </c>
      <c r="G4280">
        <v>4</v>
      </c>
      <c r="H4280" s="4">
        <v>101802.67</v>
      </c>
      <c r="I4280" t="s">
        <v>33</v>
      </c>
      <c r="J4280">
        <v>1</v>
      </c>
      <c r="K4280">
        <v>759</v>
      </c>
      <c r="L4280" t="s">
        <v>35</v>
      </c>
      <c r="M4280" t="s">
        <v>27</v>
      </c>
      <c r="N4280" t="s">
        <v>32</v>
      </c>
      <c r="O4280" s="4">
        <v>8693.7999999999993</v>
      </c>
      <c r="P4280" t="s">
        <v>28</v>
      </c>
      <c r="Q4280" t="str" cm="1">
        <f t="array" ref="Q4280">_xlfn.IFS(
O4280&lt;50000,"Low Salary (&lt;$50K)",
O4280&lt;90000,"Lower Middle ($50K-$90K)",
O4280&lt;130000,"Middle ($90K-$130K)",
O4280&lt;170000,"Upper Middle ($130K-$170K)",
O4280&gt;=170000,"High Salary (&gt;$170K)"
)</f>
        <v>Low Salary (&lt;$50K)</v>
      </c>
      <c r="R4280" t="str" cm="1">
        <f t="array" ref="R4280">_xlfn.IFS(
G4280&lt;=2,"New Customers (0-2Y)",
G4280&lt;=5,"Growing Customers (3-5Y)",
G4280&lt;=8,"Established Customers (6-8Y)",
G4280&lt;=10,"Loyal Customers (9-10Y)"
)</f>
        <v>Growing Customers (3-5Y)</v>
      </c>
    </row>
    <row r="4281" spans="1:18" x14ac:dyDescent="0.35">
      <c r="A4281">
        <v>15781777</v>
      </c>
      <c r="B4281" t="s">
        <v>358</v>
      </c>
      <c r="C4281" t="s">
        <v>17</v>
      </c>
      <c r="D4281" t="s">
        <v>39</v>
      </c>
      <c r="E4281">
        <v>33</v>
      </c>
      <c r="F4281" t="s">
        <v>19</v>
      </c>
      <c r="G4281">
        <v>3</v>
      </c>
      <c r="H4281" s="4">
        <v>148659.48000000001</v>
      </c>
      <c r="I4281" t="s">
        <v>33</v>
      </c>
      <c r="J4281">
        <v>1</v>
      </c>
      <c r="K4281">
        <v>604</v>
      </c>
      <c r="L4281" t="s">
        <v>20</v>
      </c>
      <c r="M4281" t="s">
        <v>27</v>
      </c>
      <c r="N4281" t="s">
        <v>32</v>
      </c>
      <c r="O4281" s="4">
        <v>42437.75</v>
      </c>
      <c r="P4281" t="s">
        <v>28</v>
      </c>
      <c r="Q4281" t="str" cm="1">
        <f t="array" ref="Q4281">_xlfn.IFS(
O4281&lt;50000,"Low Salary (&lt;$50K)",
O4281&lt;90000,"Lower Middle ($50K-$90K)",
O4281&lt;130000,"Middle ($90K-$130K)",
O4281&lt;170000,"Upper Middle ($130K-$170K)",
O4281&gt;=170000,"High Salary (&gt;$170K)"
)</f>
        <v>Low Salary (&lt;$50K)</v>
      </c>
      <c r="R4281" t="str" cm="1">
        <f t="array" ref="R4281">_xlfn.IFS(
G4281&lt;=2,"New Customers (0-2Y)",
G4281&lt;=5,"Growing Customers (3-5Y)",
G4281&lt;=8,"Established Customers (6-8Y)",
G4281&lt;=10,"Loyal Customers (9-10Y)"
)</f>
        <v>Growing Customers (3-5Y)</v>
      </c>
    </row>
    <row r="4282" spans="1:18" x14ac:dyDescent="0.35">
      <c r="A4282">
        <v>15740527</v>
      </c>
      <c r="B4282" t="s">
        <v>909</v>
      </c>
      <c r="C4282" t="s">
        <v>42</v>
      </c>
      <c r="D4282" t="s">
        <v>18</v>
      </c>
      <c r="E4282">
        <v>62</v>
      </c>
      <c r="F4282" t="s">
        <v>2967</v>
      </c>
      <c r="G4282">
        <v>7</v>
      </c>
      <c r="H4282" s="4">
        <v>142724.48000000001</v>
      </c>
      <c r="I4282" t="s">
        <v>33</v>
      </c>
      <c r="J4282">
        <v>1</v>
      </c>
      <c r="K4282">
        <v>766</v>
      </c>
      <c r="L4282" t="s">
        <v>35</v>
      </c>
      <c r="M4282" t="s">
        <v>27</v>
      </c>
      <c r="N4282" t="s">
        <v>22</v>
      </c>
      <c r="O4282" s="4">
        <v>5893.23</v>
      </c>
      <c r="P4282" t="s">
        <v>23</v>
      </c>
      <c r="Q4282" t="str" cm="1">
        <f t="array" ref="Q4282">_xlfn.IFS(
O4282&lt;50000,"Low Salary (&lt;$50K)",
O4282&lt;90000,"Lower Middle ($50K-$90K)",
O4282&lt;130000,"Middle ($90K-$130K)",
O4282&lt;170000,"Upper Middle ($130K-$170K)",
O4282&gt;=170000,"High Salary (&gt;$170K)"
)</f>
        <v>Low Salary (&lt;$50K)</v>
      </c>
      <c r="R4282" t="str" cm="1">
        <f t="array" ref="R4282">_xlfn.IFS(
G4282&lt;=2,"New Customers (0-2Y)",
G4282&lt;=5,"Growing Customers (3-5Y)",
G4282&lt;=8,"Established Customers (6-8Y)",
G4282&lt;=10,"Loyal Customers (9-10Y)"
)</f>
        <v>Established Customers (6-8Y)</v>
      </c>
    </row>
    <row r="4283" spans="1:18" x14ac:dyDescent="0.35">
      <c r="A4283">
        <v>15721251</v>
      </c>
      <c r="B4283" t="s">
        <v>72</v>
      </c>
      <c r="C4283" t="s">
        <v>26</v>
      </c>
      <c r="D4283" t="s">
        <v>18</v>
      </c>
      <c r="E4283">
        <v>41</v>
      </c>
      <c r="F4283" t="s">
        <v>19</v>
      </c>
      <c r="G4283">
        <v>4</v>
      </c>
      <c r="H4283" s="4">
        <v>112152.89</v>
      </c>
      <c r="I4283" t="s">
        <v>33</v>
      </c>
      <c r="J4283">
        <v>1</v>
      </c>
      <c r="K4283">
        <v>554</v>
      </c>
      <c r="L4283" t="s">
        <v>31</v>
      </c>
      <c r="M4283" t="s">
        <v>27</v>
      </c>
      <c r="N4283" t="s">
        <v>22</v>
      </c>
      <c r="O4283" s="4">
        <v>36242.19</v>
      </c>
      <c r="P4283" t="s">
        <v>28</v>
      </c>
      <c r="Q4283" t="str" cm="1">
        <f t="array" ref="Q4283">_xlfn.IFS(
O4283&lt;50000,"Low Salary (&lt;$50K)",
O4283&lt;90000,"Lower Middle ($50K-$90K)",
O4283&lt;130000,"Middle ($90K-$130K)",
O4283&lt;170000,"Upper Middle ($130K-$170K)",
O4283&gt;=170000,"High Salary (&gt;$170K)"
)</f>
        <v>Low Salary (&lt;$50K)</v>
      </c>
      <c r="R4283" t="str" cm="1">
        <f t="array" ref="R4283">_xlfn.IFS(
G4283&lt;=2,"New Customers (0-2Y)",
G4283&lt;=5,"Growing Customers (3-5Y)",
G4283&lt;=8,"Established Customers (6-8Y)",
G4283&lt;=10,"Loyal Customers (9-10Y)"
)</f>
        <v>Growing Customers (3-5Y)</v>
      </c>
    </row>
    <row r="4284" spans="1:18" x14ac:dyDescent="0.35">
      <c r="A4284">
        <v>15602994</v>
      </c>
      <c r="B4284" t="s">
        <v>1220</v>
      </c>
      <c r="C4284" t="s">
        <v>17</v>
      </c>
      <c r="D4284" t="s">
        <v>18</v>
      </c>
      <c r="E4284">
        <v>53</v>
      </c>
      <c r="F4284" t="s">
        <v>19</v>
      </c>
      <c r="G4284">
        <v>10</v>
      </c>
      <c r="H4284" s="4">
        <v>89550.85</v>
      </c>
      <c r="I4284" t="s">
        <v>29</v>
      </c>
      <c r="J4284">
        <v>1</v>
      </c>
      <c r="K4284">
        <v>487</v>
      </c>
      <c r="L4284" t="s">
        <v>44</v>
      </c>
      <c r="M4284" t="s">
        <v>27</v>
      </c>
      <c r="N4284" t="s">
        <v>22</v>
      </c>
      <c r="O4284" s="4">
        <v>90076.85</v>
      </c>
      <c r="P4284" t="s">
        <v>28</v>
      </c>
      <c r="Q4284" t="str" cm="1">
        <f t="array" ref="Q4284">_xlfn.IFS(
O4284&lt;50000,"Low Salary (&lt;$50K)",
O4284&lt;90000,"Lower Middle ($50K-$90K)",
O4284&lt;130000,"Middle ($90K-$130K)",
O4284&lt;170000,"Upper Middle ($130K-$170K)",
O4284&gt;=170000,"High Salary (&gt;$170K)"
)</f>
        <v>Middle ($90K-$130K)</v>
      </c>
      <c r="R4284" t="str" cm="1">
        <f t="array" ref="R4284">_xlfn.IFS(
G4284&lt;=2,"New Customers (0-2Y)",
G4284&lt;=5,"Growing Customers (3-5Y)",
G4284&lt;=8,"Established Customers (6-8Y)",
G4284&lt;=10,"Loyal Customers (9-10Y)"
)</f>
        <v>Loyal Customers (9-10Y)</v>
      </c>
    </row>
    <row r="4285" spans="1:18" x14ac:dyDescent="0.35">
      <c r="A4285">
        <v>15750769</v>
      </c>
      <c r="B4285" t="s">
        <v>432</v>
      </c>
      <c r="C4285" t="s">
        <v>17</v>
      </c>
      <c r="D4285" t="s">
        <v>39</v>
      </c>
      <c r="E4285">
        <v>35</v>
      </c>
      <c r="F4285" t="s">
        <v>19</v>
      </c>
      <c r="G4285">
        <v>7</v>
      </c>
      <c r="H4285" s="4">
        <v>75915.75</v>
      </c>
      <c r="I4285" t="s">
        <v>29</v>
      </c>
      <c r="J4285">
        <v>1</v>
      </c>
      <c r="K4285">
        <v>725</v>
      </c>
      <c r="L4285" t="s">
        <v>35</v>
      </c>
      <c r="M4285" t="s">
        <v>21</v>
      </c>
      <c r="N4285" t="s">
        <v>32</v>
      </c>
      <c r="O4285" s="4">
        <v>150507.43</v>
      </c>
      <c r="P4285" t="s">
        <v>28</v>
      </c>
      <c r="Q4285" t="str" cm="1">
        <f t="array" ref="Q4285">_xlfn.IFS(
O4285&lt;50000,"Low Salary (&lt;$50K)",
O4285&lt;90000,"Lower Middle ($50K-$90K)",
O4285&lt;130000,"Middle ($90K-$130K)",
O4285&lt;170000,"Upper Middle ($130K-$170K)",
O4285&gt;=170000,"High Salary (&gt;$170K)"
)</f>
        <v>Upper Middle ($130K-$170K)</v>
      </c>
      <c r="R4285" t="str" cm="1">
        <f t="array" ref="R4285">_xlfn.IFS(
G4285&lt;=2,"New Customers (0-2Y)",
G4285&lt;=5,"Growing Customers (3-5Y)",
G4285&lt;=8,"Established Customers (6-8Y)",
G4285&lt;=10,"Loyal Customers (9-10Y)"
)</f>
        <v>Established Customers (6-8Y)</v>
      </c>
    </row>
    <row r="4286" spans="1:18" x14ac:dyDescent="0.35">
      <c r="A4286">
        <v>15740175</v>
      </c>
      <c r="B4286" t="s">
        <v>1897</v>
      </c>
      <c r="C4286" t="s">
        <v>42</v>
      </c>
      <c r="D4286" t="s">
        <v>18</v>
      </c>
      <c r="E4286">
        <v>42</v>
      </c>
      <c r="F4286" t="s">
        <v>19</v>
      </c>
      <c r="G4286">
        <v>2</v>
      </c>
      <c r="H4286" s="4">
        <v>118889.66</v>
      </c>
      <c r="I4286" t="s">
        <v>33</v>
      </c>
      <c r="J4286">
        <v>2</v>
      </c>
      <c r="K4286">
        <v>732</v>
      </c>
      <c r="L4286" t="s">
        <v>35</v>
      </c>
      <c r="M4286" t="s">
        <v>27</v>
      </c>
      <c r="N4286" t="s">
        <v>32</v>
      </c>
      <c r="O4286" s="4">
        <v>87422.15</v>
      </c>
      <c r="P4286" t="s">
        <v>28</v>
      </c>
      <c r="Q4286" t="str" cm="1">
        <f t="array" ref="Q4286">_xlfn.IFS(
O4286&lt;50000,"Low Salary (&lt;$50K)",
O4286&lt;90000,"Lower Middle ($50K-$90K)",
O4286&lt;130000,"Middle ($90K-$130K)",
O4286&lt;170000,"Upper Middle ($130K-$170K)",
O4286&gt;=170000,"High Salary (&gt;$170K)"
)</f>
        <v>Lower Middle ($50K-$90K)</v>
      </c>
      <c r="R4286" t="str" cm="1">
        <f t="array" ref="R4286">_xlfn.IFS(
G4286&lt;=2,"New Customers (0-2Y)",
G4286&lt;=5,"Growing Customers (3-5Y)",
G4286&lt;=8,"Established Customers (6-8Y)",
G4286&lt;=10,"Loyal Customers (9-10Y)"
)</f>
        <v>New Customers (0-2Y)</v>
      </c>
    </row>
    <row r="4287" spans="1:18" x14ac:dyDescent="0.35">
      <c r="A4287">
        <v>15679968</v>
      </c>
      <c r="B4287" t="s">
        <v>199</v>
      </c>
      <c r="C4287" t="s">
        <v>17</v>
      </c>
      <c r="D4287" t="s">
        <v>39</v>
      </c>
      <c r="E4287">
        <v>40</v>
      </c>
      <c r="F4287" t="s">
        <v>19</v>
      </c>
      <c r="G4287">
        <v>5</v>
      </c>
      <c r="H4287" s="4">
        <v>118788.57</v>
      </c>
      <c r="I4287" t="s">
        <v>33</v>
      </c>
      <c r="J4287">
        <v>1</v>
      </c>
      <c r="K4287">
        <v>623</v>
      </c>
      <c r="L4287" t="s">
        <v>20</v>
      </c>
      <c r="M4287" t="s">
        <v>21</v>
      </c>
      <c r="N4287" t="s">
        <v>32</v>
      </c>
      <c r="O4287" s="4">
        <v>192867.4</v>
      </c>
      <c r="P4287" t="s">
        <v>28</v>
      </c>
      <c r="Q4287" t="str" cm="1">
        <f t="array" ref="Q4287">_xlfn.IFS(
O4287&lt;50000,"Low Salary (&lt;$50K)",
O4287&lt;90000,"Lower Middle ($50K-$90K)",
O4287&lt;130000,"Middle ($90K-$130K)",
O4287&lt;170000,"Upper Middle ($130K-$170K)",
O4287&gt;=170000,"High Salary (&gt;$170K)"
)</f>
        <v>High Salary (&gt;$170K)</v>
      </c>
      <c r="R4287" t="str" cm="1">
        <f t="array" ref="R4287">_xlfn.IFS(
G4287&lt;=2,"New Customers (0-2Y)",
G4287&lt;=5,"Growing Customers (3-5Y)",
G4287&lt;=8,"Established Customers (6-8Y)",
G4287&lt;=10,"Loyal Customers (9-10Y)"
)</f>
        <v>Growing Customers (3-5Y)</v>
      </c>
    </row>
    <row r="4288" spans="1:18" x14ac:dyDescent="0.35">
      <c r="A4288">
        <v>15694404</v>
      </c>
      <c r="B4288" t="s">
        <v>1898</v>
      </c>
      <c r="C4288" t="s">
        <v>17</v>
      </c>
      <c r="D4288" t="s">
        <v>18</v>
      </c>
      <c r="E4288">
        <v>42</v>
      </c>
      <c r="F4288" t="s">
        <v>19</v>
      </c>
      <c r="G4288">
        <v>3</v>
      </c>
      <c r="H4288" s="4">
        <v>156555.54</v>
      </c>
      <c r="I4288" t="s">
        <v>33</v>
      </c>
      <c r="J4288">
        <v>1</v>
      </c>
      <c r="K4288">
        <v>781</v>
      </c>
      <c r="L4288" t="s">
        <v>37</v>
      </c>
      <c r="M4288" t="s">
        <v>21</v>
      </c>
      <c r="N4288" t="s">
        <v>22</v>
      </c>
      <c r="O4288" s="4">
        <v>175674.01</v>
      </c>
      <c r="P4288" t="s">
        <v>28</v>
      </c>
      <c r="Q4288" t="str" cm="1">
        <f t="array" ref="Q4288">_xlfn.IFS(
O4288&lt;50000,"Low Salary (&lt;$50K)",
O4288&lt;90000,"Lower Middle ($50K-$90K)",
O4288&lt;130000,"Middle ($90K-$130K)",
O4288&lt;170000,"Upper Middle ($130K-$170K)",
O4288&gt;=170000,"High Salary (&gt;$170K)"
)</f>
        <v>High Salary (&gt;$170K)</v>
      </c>
      <c r="R4288" t="str" cm="1">
        <f t="array" ref="R4288">_xlfn.IFS(
G4288&lt;=2,"New Customers (0-2Y)",
G4288&lt;=5,"Growing Customers (3-5Y)",
G4288&lt;=8,"Established Customers (6-8Y)",
G4288&lt;=10,"Loyal Customers (9-10Y)"
)</f>
        <v>Growing Customers (3-5Y)</v>
      </c>
    </row>
    <row r="4289" spans="1:18" x14ac:dyDescent="0.35">
      <c r="A4289">
        <v>15657529</v>
      </c>
      <c r="B4289" t="s">
        <v>50</v>
      </c>
      <c r="C4289" t="s">
        <v>42</v>
      </c>
      <c r="D4289" t="s">
        <v>39</v>
      </c>
      <c r="E4289">
        <v>53</v>
      </c>
      <c r="F4289" t="s">
        <v>19</v>
      </c>
      <c r="G4289">
        <v>1</v>
      </c>
      <c r="H4289" s="4">
        <v>99141.86</v>
      </c>
      <c r="I4289" t="s">
        <v>29</v>
      </c>
      <c r="J4289">
        <v>1</v>
      </c>
      <c r="K4289">
        <v>714</v>
      </c>
      <c r="L4289" t="s">
        <v>35</v>
      </c>
      <c r="M4289" t="s">
        <v>21</v>
      </c>
      <c r="N4289" t="s">
        <v>22</v>
      </c>
      <c r="O4289" s="4">
        <v>72496.05</v>
      </c>
      <c r="P4289" t="s">
        <v>23</v>
      </c>
      <c r="Q4289" t="str" cm="1">
        <f t="array" ref="Q4289">_xlfn.IFS(
O4289&lt;50000,"Low Salary (&lt;$50K)",
O4289&lt;90000,"Lower Middle ($50K-$90K)",
O4289&lt;130000,"Middle ($90K-$130K)",
O4289&lt;170000,"Upper Middle ($130K-$170K)",
O4289&gt;=170000,"High Salary (&gt;$170K)"
)</f>
        <v>Lower Middle ($50K-$90K)</v>
      </c>
      <c r="R4289" t="str" cm="1">
        <f t="array" ref="R4289">_xlfn.IFS(
G4289&lt;=2,"New Customers (0-2Y)",
G4289&lt;=5,"Growing Customers (3-5Y)",
G4289&lt;=8,"Established Customers (6-8Y)",
G4289&lt;=10,"Loyal Customers (9-10Y)"
)</f>
        <v>New Customers (0-2Y)</v>
      </c>
    </row>
    <row r="4290" spans="1:18" x14ac:dyDescent="0.35">
      <c r="A4290">
        <v>15762882</v>
      </c>
      <c r="B4290" t="s">
        <v>405</v>
      </c>
      <c r="C4290" t="s">
        <v>42</v>
      </c>
      <c r="D4290" t="s">
        <v>18</v>
      </c>
      <c r="E4290">
        <v>31</v>
      </c>
      <c r="F4290" t="s">
        <v>19</v>
      </c>
      <c r="G4290">
        <v>4</v>
      </c>
      <c r="H4290" s="4">
        <v>61211.18</v>
      </c>
      <c r="I4290" t="s">
        <v>29</v>
      </c>
      <c r="J4290">
        <v>1</v>
      </c>
      <c r="K4290">
        <v>577</v>
      </c>
      <c r="L4290" t="s">
        <v>31</v>
      </c>
      <c r="M4290" t="s">
        <v>21</v>
      </c>
      <c r="N4290" t="s">
        <v>22</v>
      </c>
      <c r="O4290" s="4">
        <v>145250.43</v>
      </c>
      <c r="P4290" t="s">
        <v>28</v>
      </c>
      <c r="Q4290" t="str" cm="1">
        <f t="array" ref="Q4290">_xlfn.IFS(
O4290&lt;50000,"Low Salary (&lt;$50K)",
O4290&lt;90000,"Lower Middle ($50K-$90K)",
O4290&lt;130000,"Middle ($90K-$130K)",
O4290&lt;170000,"Upper Middle ($130K-$170K)",
O4290&gt;=170000,"High Salary (&gt;$170K)"
)</f>
        <v>Upper Middle ($130K-$170K)</v>
      </c>
      <c r="R4290" t="str" cm="1">
        <f t="array" ref="R4290">_xlfn.IFS(
G4290&lt;=2,"New Customers (0-2Y)",
G4290&lt;=5,"Growing Customers (3-5Y)",
G4290&lt;=8,"Established Customers (6-8Y)",
G4290&lt;=10,"Loyal Customers (9-10Y)"
)</f>
        <v>Growing Customers (3-5Y)</v>
      </c>
    </row>
    <row r="4291" spans="1:18" x14ac:dyDescent="0.35">
      <c r="A4291">
        <v>15642579</v>
      </c>
      <c r="B4291" t="s">
        <v>208</v>
      </c>
      <c r="C4291" t="s">
        <v>26</v>
      </c>
      <c r="D4291" t="s">
        <v>18</v>
      </c>
      <c r="E4291">
        <v>37</v>
      </c>
      <c r="F4291" t="s">
        <v>19</v>
      </c>
      <c r="G4291">
        <v>1</v>
      </c>
      <c r="H4291" s="4">
        <v>128932.4</v>
      </c>
      <c r="I4291" t="s">
        <v>33</v>
      </c>
      <c r="J4291">
        <v>1</v>
      </c>
      <c r="K4291">
        <v>731</v>
      </c>
      <c r="L4291" t="s">
        <v>35</v>
      </c>
      <c r="M4291" t="s">
        <v>21</v>
      </c>
      <c r="N4291" t="s">
        <v>22</v>
      </c>
      <c r="O4291" s="4">
        <v>180712.52</v>
      </c>
      <c r="P4291" t="s">
        <v>28</v>
      </c>
      <c r="Q4291" t="str" cm="1">
        <f t="array" ref="Q4291">_xlfn.IFS(
O4291&lt;50000,"Low Salary (&lt;$50K)",
O4291&lt;90000,"Lower Middle ($50K-$90K)",
O4291&lt;130000,"Middle ($90K-$130K)",
O4291&lt;170000,"Upper Middle ($130K-$170K)",
O4291&gt;=170000,"High Salary (&gt;$170K)"
)</f>
        <v>High Salary (&gt;$170K)</v>
      </c>
      <c r="R4291" t="str" cm="1">
        <f t="array" ref="R4291">_xlfn.IFS(
G4291&lt;=2,"New Customers (0-2Y)",
G4291&lt;=5,"Growing Customers (3-5Y)",
G4291&lt;=8,"Established Customers (6-8Y)",
G4291&lt;=10,"Loyal Customers (9-10Y)"
)</f>
        <v>New Customers (0-2Y)</v>
      </c>
    </row>
    <row r="4292" spans="1:18" x14ac:dyDescent="0.35">
      <c r="A4292">
        <v>15598884</v>
      </c>
      <c r="B4292" t="s">
        <v>601</v>
      </c>
      <c r="C4292" t="s">
        <v>26</v>
      </c>
      <c r="D4292" t="s">
        <v>18</v>
      </c>
      <c r="E4292">
        <v>23</v>
      </c>
      <c r="F4292" t="s">
        <v>43</v>
      </c>
      <c r="G4292">
        <v>5</v>
      </c>
      <c r="H4292" s="4">
        <v>0</v>
      </c>
      <c r="I4292" t="s">
        <v>24</v>
      </c>
      <c r="J4292">
        <v>1</v>
      </c>
      <c r="K4292">
        <v>650</v>
      </c>
      <c r="L4292" t="s">
        <v>20</v>
      </c>
      <c r="M4292" t="s">
        <v>21</v>
      </c>
      <c r="N4292" t="s">
        <v>22</v>
      </c>
      <c r="O4292" s="4">
        <v>180622.43</v>
      </c>
      <c r="P4292" t="s">
        <v>28</v>
      </c>
      <c r="Q4292" t="str" cm="1">
        <f t="array" ref="Q4292">_xlfn.IFS(
O4292&lt;50000,"Low Salary (&lt;$50K)",
O4292&lt;90000,"Lower Middle ($50K-$90K)",
O4292&lt;130000,"Middle ($90K-$130K)",
O4292&lt;170000,"Upper Middle ($130K-$170K)",
O4292&gt;=170000,"High Salary (&gt;$170K)"
)</f>
        <v>High Salary (&gt;$170K)</v>
      </c>
      <c r="R4292" t="str" cm="1">
        <f t="array" ref="R4292">_xlfn.IFS(
G4292&lt;=2,"New Customers (0-2Y)",
G4292&lt;=5,"Growing Customers (3-5Y)",
G4292&lt;=8,"Established Customers (6-8Y)",
G4292&lt;=10,"Loyal Customers (9-10Y)"
)</f>
        <v>Growing Customers (3-5Y)</v>
      </c>
    </row>
    <row r="4293" spans="1:18" x14ac:dyDescent="0.35">
      <c r="A4293">
        <v>15770185</v>
      </c>
      <c r="B4293" t="s">
        <v>1592</v>
      </c>
      <c r="C4293" t="s">
        <v>17</v>
      </c>
      <c r="D4293" t="s">
        <v>39</v>
      </c>
      <c r="E4293">
        <v>32</v>
      </c>
      <c r="F4293" t="s">
        <v>19</v>
      </c>
      <c r="G4293">
        <v>10</v>
      </c>
      <c r="H4293" s="4">
        <v>80728.149999999994</v>
      </c>
      <c r="I4293" t="s">
        <v>29</v>
      </c>
      <c r="J4293">
        <v>1</v>
      </c>
      <c r="K4293">
        <v>779</v>
      </c>
      <c r="L4293" t="s">
        <v>35</v>
      </c>
      <c r="M4293" t="s">
        <v>21</v>
      </c>
      <c r="N4293" t="s">
        <v>32</v>
      </c>
      <c r="O4293" s="4">
        <v>86306.75</v>
      </c>
      <c r="P4293" t="s">
        <v>28</v>
      </c>
      <c r="Q4293" t="str" cm="1">
        <f t="array" ref="Q4293">_xlfn.IFS(
O4293&lt;50000,"Low Salary (&lt;$50K)",
O4293&lt;90000,"Lower Middle ($50K-$90K)",
O4293&lt;130000,"Middle ($90K-$130K)",
O4293&lt;170000,"Upper Middle ($130K-$170K)",
O4293&gt;=170000,"High Salary (&gt;$170K)"
)</f>
        <v>Lower Middle ($50K-$90K)</v>
      </c>
      <c r="R4293" t="str" cm="1">
        <f t="array" ref="R4293">_xlfn.IFS(
G4293&lt;=2,"New Customers (0-2Y)",
G4293&lt;=5,"Growing Customers (3-5Y)",
G4293&lt;=8,"Established Customers (6-8Y)",
G4293&lt;=10,"Loyal Customers (9-10Y)"
)</f>
        <v>Loyal Customers (9-10Y)</v>
      </c>
    </row>
    <row r="4294" spans="1:18" x14ac:dyDescent="0.35">
      <c r="A4294">
        <v>15800287</v>
      </c>
      <c r="B4294" t="s">
        <v>1899</v>
      </c>
      <c r="C4294" t="s">
        <v>26</v>
      </c>
      <c r="D4294" t="s">
        <v>18</v>
      </c>
      <c r="E4294">
        <v>46</v>
      </c>
      <c r="F4294" t="s">
        <v>19</v>
      </c>
      <c r="G4294">
        <v>2</v>
      </c>
      <c r="H4294" s="4">
        <v>127660.46</v>
      </c>
      <c r="I4294" t="s">
        <v>33</v>
      </c>
      <c r="J4294">
        <v>2</v>
      </c>
      <c r="K4294">
        <v>706</v>
      </c>
      <c r="L4294" t="s">
        <v>35</v>
      </c>
      <c r="M4294" t="s">
        <v>21</v>
      </c>
      <c r="N4294" t="s">
        <v>32</v>
      </c>
      <c r="O4294" s="4">
        <v>150156.82</v>
      </c>
      <c r="P4294" t="s">
        <v>23</v>
      </c>
      <c r="Q4294" t="str" cm="1">
        <f t="array" ref="Q4294">_xlfn.IFS(
O4294&lt;50000,"Low Salary (&lt;$50K)",
O4294&lt;90000,"Lower Middle ($50K-$90K)",
O4294&lt;130000,"Middle ($90K-$130K)",
O4294&lt;170000,"Upper Middle ($130K-$170K)",
O4294&gt;=170000,"High Salary (&gt;$170K)"
)</f>
        <v>Upper Middle ($130K-$170K)</v>
      </c>
      <c r="R4294" t="str" cm="1">
        <f t="array" ref="R4294">_xlfn.IFS(
G4294&lt;=2,"New Customers (0-2Y)",
G4294&lt;=5,"Growing Customers (3-5Y)",
G4294&lt;=8,"Established Customers (6-8Y)",
G4294&lt;=10,"Loyal Customers (9-10Y)"
)</f>
        <v>New Customers (0-2Y)</v>
      </c>
    </row>
    <row r="4295" spans="1:18" x14ac:dyDescent="0.35">
      <c r="A4295">
        <v>15665861</v>
      </c>
      <c r="B4295" t="s">
        <v>1900</v>
      </c>
      <c r="C4295" t="s">
        <v>26</v>
      </c>
      <c r="D4295" t="s">
        <v>39</v>
      </c>
      <c r="E4295">
        <v>44</v>
      </c>
      <c r="F4295" t="s">
        <v>19</v>
      </c>
      <c r="G4295">
        <v>3</v>
      </c>
      <c r="H4295" s="4">
        <v>106070.89</v>
      </c>
      <c r="I4295" t="s">
        <v>33</v>
      </c>
      <c r="J4295">
        <v>1</v>
      </c>
      <c r="K4295">
        <v>733</v>
      </c>
      <c r="L4295" t="s">
        <v>35</v>
      </c>
      <c r="M4295" t="s">
        <v>27</v>
      </c>
      <c r="N4295" t="s">
        <v>22</v>
      </c>
      <c r="O4295" s="4">
        <v>101617.43</v>
      </c>
      <c r="P4295" t="s">
        <v>28</v>
      </c>
      <c r="Q4295" t="str" cm="1">
        <f t="array" ref="Q4295">_xlfn.IFS(
O4295&lt;50000,"Low Salary (&lt;$50K)",
O4295&lt;90000,"Lower Middle ($50K-$90K)",
O4295&lt;130000,"Middle ($90K-$130K)",
O4295&lt;170000,"Upper Middle ($130K-$170K)",
O4295&gt;=170000,"High Salary (&gt;$170K)"
)</f>
        <v>Middle ($90K-$130K)</v>
      </c>
      <c r="R4295" t="str" cm="1">
        <f t="array" ref="R4295">_xlfn.IFS(
G4295&lt;=2,"New Customers (0-2Y)",
G4295&lt;=5,"Growing Customers (3-5Y)",
G4295&lt;=8,"Established Customers (6-8Y)",
G4295&lt;=10,"Loyal Customers (9-10Y)"
)</f>
        <v>Growing Customers (3-5Y)</v>
      </c>
    </row>
    <row r="4296" spans="1:18" x14ac:dyDescent="0.35">
      <c r="A4296">
        <v>15662203</v>
      </c>
      <c r="B4296" t="s">
        <v>1901</v>
      </c>
      <c r="C4296" t="s">
        <v>42</v>
      </c>
      <c r="D4296" t="s">
        <v>18</v>
      </c>
      <c r="E4296">
        <v>42</v>
      </c>
      <c r="F4296" t="s">
        <v>19</v>
      </c>
      <c r="G4296">
        <v>3</v>
      </c>
      <c r="H4296" s="4">
        <v>137560.38</v>
      </c>
      <c r="I4296" t="s">
        <v>33</v>
      </c>
      <c r="J4296">
        <v>2</v>
      </c>
      <c r="K4296">
        <v>579</v>
      </c>
      <c r="L4296" t="s">
        <v>31</v>
      </c>
      <c r="M4296" t="s">
        <v>21</v>
      </c>
      <c r="N4296" t="s">
        <v>22</v>
      </c>
      <c r="O4296" s="4">
        <v>85424.34</v>
      </c>
      <c r="P4296" t="s">
        <v>28</v>
      </c>
      <c r="Q4296" t="str" cm="1">
        <f t="array" ref="Q4296">_xlfn.IFS(
O4296&lt;50000,"Low Salary (&lt;$50K)",
O4296&lt;90000,"Lower Middle ($50K-$90K)",
O4296&lt;130000,"Middle ($90K-$130K)",
O4296&lt;170000,"Upper Middle ($130K-$170K)",
O4296&gt;=170000,"High Salary (&gt;$170K)"
)</f>
        <v>Lower Middle ($50K-$90K)</v>
      </c>
      <c r="R4296" t="str" cm="1">
        <f t="array" ref="R4296">_xlfn.IFS(
G4296&lt;=2,"New Customers (0-2Y)",
G4296&lt;=5,"Growing Customers (3-5Y)",
G4296&lt;=8,"Established Customers (6-8Y)",
G4296&lt;=10,"Loyal Customers (9-10Y)"
)</f>
        <v>Growing Customers (3-5Y)</v>
      </c>
    </row>
    <row r="4297" spans="1:18" x14ac:dyDescent="0.35">
      <c r="A4297">
        <v>15616454</v>
      </c>
      <c r="B4297" t="s">
        <v>297</v>
      </c>
      <c r="C4297" t="s">
        <v>42</v>
      </c>
      <c r="D4297" t="s">
        <v>18</v>
      </c>
      <c r="E4297">
        <v>34</v>
      </c>
      <c r="F4297" t="s">
        <v>19</v>
      </c>
      <c r="G4297">
        <v>8</v>
      </c>
      <c r="H4297" s="4">
        <v>111905.43</v>
      </c>
      <c r="I4297" t="s">
        <v>33</v>
      </c>
      <c r="J4297">
        <v>1</v>
      </c>
      <c r="K4297">
        <v>476</v>
      </c>
      <c r="L4297" t="s">
        <v>44</v>
      </c>
      <c r="M4297" t="s">
        <v>27</v>
      </c>
      <c r="N4297" t="s">
        <v>22</v>
      </c>
      <c r="O4297" s="4">
        <v>197221.81</v>
      </c>
      <c r="P4297" t="s">
        <v>23</v>
      </c>
      <c r="Q4297" t="str" cm="1">
        <f t="array" ref="Q4297">_xlfn.IFS(
O4297&lt;50000,"Low Salary (&lt;$50K)",
O4297&lt;90000,"Lower Middle ($50K-$90K)",
O4297&lt;130000,"Middle ($90K-$130K)",
O4297&lt;170000,"Upper Middle ($130K-$170K)",
O4297&gt;=170000,"High Salary (&gt;$170K)"
)</f>
        <v>High Salary (&gt;$170K)</v>
      </c>
      <c r="R4297" t="str" cm="1">
        <f t="array" ref="R4297">_xlfn.IFS(
G4297&lt;=2,"New Customers (0-2Y)",
G4297&lt;=5,"Growing Customers (3-5Y)",
G4297&lt;=8,"Established Customers (6-8Y)",
G4297&lt;=10,"Loyal Customers (9-10Y)"
)</f>
        <v>Established Customers (6-8Y)</v>
      </c>
    </row>
    <row r="4298" spans="1:18" x14ac:dyDescent="0.35">
      <c r="A4298">
        <v>15702788</v>
      </c>
      <c r="B4298" t="s">
        <v>1902</v>
      </c>
      <c r="C4298" t="s">
        <v>17</v>
      </c>
      <c r="D4298" t="s">
        <v>39</v>
      </c>
      <c r="E4298">
        <v>40</v>
      </c>
      <c r="F4298" t="s">
        <v>19</v>
      </c>
      <c r="G4298">
        <v>9</v>
      </c>
      <c r="H4298" s="4">
        <v>126212.64</v>
      </c>
      <c r="I4298" t="s">
        <v>33</v>
      </c>
      <c r="J4298">
        <v>1</v>
      </c>
      <c r="K4298">
        <v>775</v>
      </c>
      <c r="L4298" t="s">
        <v>35</v>
      </c>
      <c r="M4298" t="s">
        <v>21</v>
      </c>
      <c r="N4298" t="s">
        <v>32</v>
      </c>
      <c r="O4298" s="4">
        <v>70196.570000000007</v>
      </c>
      <c r="P4298" t="s">
        <v>28</v>
      </c>
      <c r="Q4298" t="str" cm="1">
        <f t="array" ref="Q4298">_xlfn.IFS(
O4298&lt;50000,"Low Salary (&lt;$50K)",
O4298&lt;90000,"Lower Middle ($50K-$90K)",
O4298&lt;130000,"Middle ($90K-$130K)",
O4298&lt;170000,"Upper Middle ($130K-$170K)",
O4298&gt;=170000,"High Salary (&gt;$170K)"
)</f>
        <v>Lower Middle ($50K-$90K)</v>
      </c>
      <c r="R4298" t="str" cm="1">
        <f t="array" ref="R4298">_xlfn.IFS(
G4298&lt;=2,"New Customers (0-2Y)",
G4298&lt;=5,"Growing Customers (3-5Y)",
G4298&lt;=8,"Established Customers (6-8Y)",
G4298&lt;=10,"Loyal Customers (9-10Y)"
)</f>
        <v>Loyal Customers (9-10Y)</v>
      </c>
    </row>
    <row r="4299" spans="1:18" x14ac:dyDescent="0.35">
      <c r="A4299">
        <v>15778149</v>
      </c>
      <c r="B4299" t="s">
        <v>1432</v>
      </c>
      <c r="C4299" t="s">
        <v>26</v>
      </c>
      <c r="D4299" t="s">
        <v>39</v>
      </c>
      <c r="E4299">
        <v>68</v>
      </c>
      <c r="F4299" t="s">
        <v>2967</v>
      </c>
      <c r="G4299">
        <v>9</v>
      </c>
      <c r="H4299" s="4">
        <v>0</v>
      </c>
      <c r="I4299" t="s">
        <v>24</v>
      </c>
      <c r="J4299">
        <v>2</v>
      </c>
      <c r="K4299">
        <v>538</v>
      </c>
      <c r="L4299" t="s">
        <v>31</v>
      </c>
      <c r="M4299" t="s">
        <v>21</v>
      </c>
      <c r="N4299" t="s">
        <v>32</v>
      </c>
      <c r="O4299" s="4">
        <v>110440.5</v>
      </c>
      <c r="P4299" t="s">
        <v>23</v>
      </c>
      <c r="Q4299" t="str" cm="1">
        <f t="array" ref="Q4299">_xlfn.IFS(
O4299&lt;50000,"Low Salary (&lt;$50K)",
O4299&lt;90000,"Lower Middle ($50K-$90K)",
O4299&lt;130000,"Middle ($90K-$130K)",
O4299&lt;170000,"Upper Middle ($130K-$170K)",
O4299&gt;=170000,"High Salary (&gt;$170K)"
)</f>
        <v>Middle ($90K-$130K)</v>
      </c>
      <c r="R4299" t="str" cm="1">
        <f t="array" ref="R4299">_xlfn.IFS(
G4299&lt;=2,"New Customers (0-2Y)",
G4299&lt;=5,"Growing Customers (3-5Y)",
G4299&lt;=8,"Established Customers (6-8Y)",
G4299&lt;=10,"Loyal Customers (9-10Y)"
)</f>
        <v>Loyal Customers (9-10Y)</v>
      </c>
    </row>
    <row r="4300" spans="1:18" x14ac:dyDescent="0.35">
      <c r="A4300">
        <v>15680001</v>
      </c>
      <c r="B4300" t="s">
        <v>57</v>
      </c>
      <c r="C4300" t="s">
        <v>17</v>
      </c>
      <c r="D4300" t="s">
        <v>39</v>
      </c>
      <c r="E4300">
        <v>38</v>
      </c>
      <c r="F4300" t="s">
        <v>19</v>
      </c>
      <c r="G4300">
        <v>7</v>
      </c>
      <c r="H4300" s="4">
        <v>111835.94</v>
      </c>
      <c r="I4300" t="s">
        <v>33</v>
      </c>
      <c r="J4300">
        <v>2</v>
      </c>
      <c r="K4300">
        <v>602</v>
      </c>
      <c r="L4300" t="s">
        <v>20</v>
      </c>
      <c r="M4300" t="s">
        <v>21</v>
      </c>
      <c r="N4300" t="s">
        <v>32</v>
      </c>
      <c r="O4300" s="4">
        <v>124389.61</v>
      </c>
      <c r="P4300" t="s">
        <v>28</v>
      </c>
      <c r="Q4300" t="str" cm="1">
        <f t="array" ref="Q4300">_xlfn.IFS(
O4300&lt;50000,"Low Salary (&lt;$50K)",
O4300&lt;90000,"Lower Middle ($50K-$90K)",
O4300&lt;130000,"Middle ($90K-$130K)",
O4300&lt;170000,"Upper Middle ($130K-$170K)",
O4300&gt;=170000,"High Salary (&gt;$170K)"
)</f>
        <v>Middle ($90K-$130K)</v>
      </c>
      <c r="R4300" t="str" cm="1">
        <f t="array" ref="R4300">_xlfn.IFS(
G4300&lt;=2,"New Customers (0-2Y)",
G4300&lt;=5,"Growing Customers (3-5Y)",
G4300&lt;=8,"Established Customers (6-8Y)",
G4300&lt;=10,"Loyal Customers (9-10Y)"
)</f>
        <v>Established Customers (6-8Y)</v>
      </c>
    </row>
    <row r="4301" spans="1:18" x14ac:dyDescent="0.35">
      <c r="A4301">
        <v>15711991</v>
      </c>
      <c r="B4301" t="s">
        <v>732</v>
      </c>
      <c r="C4301" t="s">
        <v>17</v>
      </c>
      <c r="D4301" t="s">
        <v>39</v>
      </c>
      <c r="E4301">
        <v>30</v>
      </c>
      <c r="F4301" t="s">
        <v>19</v>
      </c>
      <c r="G4301">
        <v>8</v>
      </c>
      <c r="H4301" s="4">
        <v>0</v>
      </c>
      <c r="I4301" t="s">
        <v>24</v>
      </c>
      <c r="J4301">
        <v>2</v>
      </c>
      <c r="K4301">
        <v>615</v>
      </c>
      <c r="L4301" t="s">
        <v>20</v>
      </c>
      <c r="M4301" t="s">
        <v>27</v>
      </c>
      <c r="N4301" t="s">
        <v>32</v>
      </c>
      <c r="O4301" s="4">
        <v>3183.15</v>
      </c>
      <c r="P4301" t="s">
        <v>28</v>
      </c>
      <c r="Q4301" t="str" cm="1">
        <f t="array" ref="Q4301">_xlfn.IFS(
O4301&lt;50000,"Low Salary (&lt;$50K)",
O4301&lt;90000,"Lower Middle ($50K-$90K)",
O4301&lt;130000,"Middle ($90K-$130K)",
O4301&lt;170000,"Upper Middle ($130K-$170K)",
O4301&gt;=170000,"High Salary (&gt;$170K)"
)</f>
        <v>Low Salary (&lt;$50K)</v>
      </c>
      <c r="R4301" t="str" cm="1">
        <f t="array" ref="R4301">_xlfn.IFS(
G4301&lt;=2,"New Customers (0-2Y)",
G4301&lt;=5,"Growing Customers (3-5Y)",
G4301&lt;=8,"Established Customers (6-8Y)",
G4301&lt;=10,"Loyal Customers (9-10Y)"
)</f>
        <v>Established Customers (6-8Y)</v>
      </c>
    </row>
    <row r="4302" spans="1:18" x14ac:dyDescent="0.35">
      <c r="A4302">
        <v>15633834</v>
      </c>
      <c r="B4302" t="s">
        <v>183</v>
      </c>
      <c r="C4302" t="s">
        <v>42</v>
      </c>
      <c r="D4302" t="s">
        <v>18</v>
      </c>
      <c r="E4302">
        <v>28</v>
      </c>
      <c r="F4302" t="s">
        <v>43</v>
      </c>
      <c r="G4302">
        <v>3</v>
      </c>
      <c r="H4302" s="4">
        <v>99705.69</v>
      </c>
      <c r="I4302" t="s">
        <v>29</v>
      </c>
      <c r="J4302">
        <v>2</v>
      </c>
      <c r="K4302">
        <v>700</v>
      </c>
      <c r="L4302" t="s">
        <v>35</v>
      </c>
      <c r="M4302" t="s">
        <v>27</v>
      </c>
      <c r="N4302" t="s">
        <v>32</v>
      </c>
      <c r="O4302" s="4">
        <v>146723.72</v>
      </c>
      <c r="P4302" t="s">
        <v>28</v>
      </c>
      <c r="Q4302" t="str" cm="1">
        <f t="array" ref="Q4302">_xlfn.IFS(
O4302&lt;50000,"Low Salary (&lt;$50K)",
O4302&lt;90000,"Lower Middle ($50K-$90K)",
O4302&lt;130000,"Middle ($90K-$130K)",
O4302&lt;170000,"Upper Middle ($130K-$170K)",
O4302&gt;=170000,"High Salary (&gt;$170K)"
)</f>
        <v>Upper Middle ($130K-$170K)</v>
      </c>
      <c r="R4302" t="str" cm="1">
        <f t="array" ref="R4302">_xlfn.IFS(
G4302&lt;=2,"New Customers (0-2Y)",
G4302&lt;=5,"Growing Customers (3-5Y)",
G4302&lt;=8,"Established Customers (6-8Y)",
G4302&lt;=10,"Loyal Customers (9-10Y)"
)</f>
        <v>Growing Customers (3-5Y)</v>
      </c>
    </row>
    <row r="4303" spans="1:18" x14ac:dyDescent="0.35">
      <c r="A4303">
        <v>15765266</v>
      </c>
      <c r="B4303" t="s">
        <v>561</v>
      </c>
      <c r="C4303" t="s">
        <v>17</v>
      </c>
      <c r="D4303" t="s">
        <v>39</v>
      </c>
      <c r="E4303">
        <v>32</v>
      </c>
      <c r="F4303" t="s">
        <v>19</v>
      </c>
      <c r="G4303">
        <v>1</v>
      </c>
      <c r="H4303" s="4">
        <v>0</v>
      </c>
      <c r="I4303" t="s">
        <v>24</v>
      </c>
      <c r="J4303">
        <v>2</v>
      </c>
      <c r="K4303">
        <v>615</v>
      </c>
      <c r="L4303" t="s">
        <v>20</v>
      </c>
      <c r="M4303" t="s">
        <v>27</v>
      </c>
      <c r="N4303" t="s">
        <v>32</v>
      </c>
      <c r="O4303" s="4">
        <v>2139.25</v>
      </c>
      <c r="P4303" t="s">
        <v>28</v>
      </c>
      <c r="Q4303" t="str" cm="1">
        <f t="array" ref="Q4303">_xlfn.IFS(
O4303&lt;50000,"Low Salary (&lt;$50K)",
O4303&lt;90000,"Lower Middle ($50K-$90K)",
O4303&lt;130000,"Middle ($90K-$130K)",
O4303&lt;170000,"Upper Middle ($130K-$170K)",
O4303&gt;=170000,"High Salary (&gt;$170K)"
)</f>
        <v>Low Salary (&lt;$50K)</v>
      </c>
      <c r="R4303" t="str" cm="1">
        <f t="array" ref="R4303">_xlfn.IFS(
G4303&lt;=2,"New Customers (0-2Y)",
G4303&lt;=5,"Growing Customers (3-5Y)",
G4303&lt;=8,"Established Customers (6-8Y)",
G4303&lt;=10,"Loyal Customers (9-10Y)"
)</f>
        <v>New Customers (0-2Y)</v>
      </c>
    </row>
    <row r="4304" spans="1:18" x14ac:dyDescent="0.35">
      <c r="A4304">
        <v>15791867</v>
      </c>
      <c r="B4304" t="s">
        <v>1903</v>
      </c>
      <c r="C4304" t="s">
        <v>42</v>
      </c>
      <c r="D4304" t="s">
        <v>39</v>
      </c>
      <c r="E4304">
        <v>44</v>
      </c>
      <c r="F4304" t="s">
        <v>19</v>
      </c>
      <c r="G4304">
        <v>2</v>
      </c>
      <c r="H4304" s="4">
        <v>108895.93</v>
      </c>
      <c r="I4304" t="s">
        <v>33</v>
      </c>
      <c r="J4304">
        <v>1</v>
      </c>
      <c r="K4304">
        <v>544</v>
      </c>
      <c r="L4304" t="s">
        <v>31</v>
      </c>
      <c r="M4304" t="s">
        <v>27</v>
      </c>
      <c r="N4304" t="s">
        <v>32</v>
      </c>
      <c r="O4304" s="4">
        <v>69228.2</v>
      </c>
      <c r="P4304" t="s">
        <v>23</v>
      </c>
      <c r="Q4304" t="str" cm="1">
        <f t="array" ref="Q4304">_xlfn.IFS(
O4304&lt;50000,"Low Salary (&lt;$50K)",
O4304&lt;90000,"Lower Middle ($50K-$90K)",
O4304&lt;130000,"Middle ($90K-$130K)",
O4304&lt;170000,"Upper Middle ($130K-$170K)",
O4304&gt;=170000,"High Salary (&gt;$170K)"
)</f>
        <v>Lower Middle ($50K-$90K)</v>
      </c>
      <c r="R4304" t="str" cm="1">
        <f t="array" ref="R4304">_xlfn.IFS(
G4304&lt;=2,"New Customers (0-2Y)",
G4304&lt;=5,"Growing Customers (3-5Y)",
G4304&lt;=8,"Established Customers (6-8Y)",
G4304&lt;=10,"Loyal Customers (9-10Y)"
)</f>
        <v>New Customers (0-2Y)</v>
      </c>
    </row>
    <row r="4305" spans="1:18" x14ac:dyDescent="0.35">
      <c r="A4305">
        <v>15675380</v>
      </c>
      <c r="B4305" t="s">
        <v>1904</v>
      </c>
      <c r="C4305" t="s">
        <v>26</v>
      </c>
      <c r="D4305" t="s">
        <v>39</v>
      </c>
      <c r="E4305">
        <v>56</v>
      </c>
      <c r="F4305" t="s">
        <v>19</v>
      </c>
      <c r="G4305">
        <v>3</v>
      </c>
      <c r="H4305" s="4">
        <v>154669.76999999999</v>
      </c>
      <c r="I4305" t="s">
        <v>33</v>
      </c>
      <c r="J4305">
        <v>1</v>
      </c>
      <c r="K4305">
        <v>573</v>
      </c>
      <c r="L4305" t="s">
        <v>31</v>
      </c>
      <c r="M4305" t="s">
        <v>27</v>
      </c>
      <c r="N4305" t="s">
        <v>22</v>
      </c>
      <c r="O4305" s="4">
        <v>115462.27</v>
      </c>
      <c r="P4305" t="s">
        <v>23</v>
      </c>
      <c r="Q4305" t="str" cm="1">
        <f t="array" ref="Q4305">_xlfn.IFS(
O4305&lt;50000,"Low Salary (&lt;$50K)",
O4305&lt;90000,"Lower Middle ($50K-$90K)",
O4305&lt;130000,"Middle ($90K-$130K)",
O4305&lt;170000,"Upper Middle ($130K-$170K)",
O4305&gt;=170000,"High Salary (&gt;$170K)"
)</f>
        <v>Middle ($90K-$130K)</v>
      </c>
      <c r="R4305" t="str" cm="1">
        <f t="array" ref="R4305">_xlfn.IFS(
G4305&lt;=2,"New Customers (0-2Y)",
G4305&lt;=5,"Growing Customers (3-5Y)",
G4305&lt;=8,"Established Customers (6-8Y)",
G4305&lt;=10,"Loyal Customers (9-10Y)"
)</f>
        <v>Growing Customers (3-5Y)</v>
      </c>
    </row>
    <row r="4306" spans="1:18" x14ac:dyDescent="0.35">
      <c r="A4306">
        <v>15770576</v>
      </c>
      <c r="B4306" t="s">
        <v>101</v>
      </c>
      <c r="C4306" t="s">
        <v>26</v>
      </c>
      <c r="D4306" t="s">
        <v>39</v>
      </c>
      <c r="E4306">
        <v>50</v>
      </c>
      <c r="F4306" t="s">
        <v>19</v>
      </c>
      <c r="G4306">
        <v>7</v>
      </c>
      <c r="H4306" s="4">
        <v>128061</v>
      </c>
      <c r="I4306" t="s">
        <v>33</v>
      </c>
      <c r="J4306">
        <v>2</v>
      </c>
      <c r="K4306">
        <v>555</v>
      </c>
      <c r="L4306" t="s">
        <v>31</v>
      </c>
      <c r="M4306" t="s">
        <v>21</v>
      </c>
      <c r="N4306" t="s">
        <v>22</v>
      </c>
      <c r="O4306" s="4">
        <v>62375.1</v>
      </c>
      <c r="P4306" t="s">
        <v>28</v>
      </c>
      <c r="Q4306" t="str" cm="1">
        <f t="array" ref="Q4306">_xlfn.IFS(
O4306&lt;50000,"Low Salary (&lt;$50K)",
O4306&lt;90000,"Lower Middle ($50K-$90K)",
O4306&lt;130000,"Middle ($90K-$130K)",
O4306&lt;170000,"Upper Middle ($130K-$170K)",
O4306&gt;=170000,"High Salary (&gt;$170K)"
)</f>
        <v>Lower Middle ($50K-$90K)</v>
      </c>
      <c r="R4306" t="str" cm="1">
        <f t="array" ref="R4306">_xlfn.IFS(
G4306&lt;=2,"New Customers (0-2Y)",
G4306&lt;=5,"Growing Customers (3-5Y)",
G4306&lt;=8,"Established Customers (6-8Y)",
G4306&lt;=10,"Loyal Customers (9-10Y)"
)</f>
        <v>Established Customers (6-8Y)</v>
      </c>
    </row>
    <row r="4307" spans="1:18" x14ac:dyDescent="0.35">
      <c r="A4307">
        <v>15775294</v>
      </c>
      <c r="B4307" t="s">
        <v>1905</v>
      </c>
      <c r="C4307" t="s">
        <v>17</v>
      </c>
      <c r="D4307" t="s">
        <v>18</v>
      </c>
      <c r="E4307">
        <v>31</v>
      </c>
      <c r="F4307" t="s">
        <v>19</v>
      </c>
      <c r="G4307">
        <v>2</v>
      </c>
      <c r="H4307" s="4">
        <v>0</v>
      </c>
      <c r="I4307" t="s">
        <v>24</v>
      </c>
      <c r="J4307">
        <v>2</v>
      </c>
      <c r="K4307">
        <v>692</v>
      </c>
      <c r="L4307" t="s">
        <v>35</v>
      </c>
      <c r="M4307" t="s">
        <v>21</v>
      </c>
      <c r="N4307" t="s">
        <v>32</v>
      </c>
      <c r="O4307" s="4">
        <v>91829.17</v>
      </c>
      <c r="P4307" t="s">
        <v>23</v>
      </c>
      <c r="Q4307" t="str" cm="1">
        <f t="array" ref="Q4307">_xlfn.IFS(
O4307&lt;50000,"Low Salary (&lt;$50K)",
O4307&lt;90000,"Lower Middle ($50K-$90K)",
O4307&lt;130000,"Middle ($90K-$130K)",
O4307&lt;170000,"Upper Middle ($130K-$170K)",
O4307&gt;=170000,"High Salary (&gt;$170K)"
)</f>
        <v>Middle ($90K-$130K)</v>
      </c>
      <c r="R4307" t="str" cm="1">
        <f t="array" ref="R4307">_xlfn.IFS(
G4307&lt;=2,"New Customers (0-2Y)",
G4307&lt;=5,"Growing Customers (3-5Y)",
G4307&lt;=8,"Established Customers (6-8Y)",
G4307&lt;=10,"Loyal Customers (9-10Y)"
)</f>
        <v>New Customers (0-2Y)</v>
      </c>
    </row>
    <row r="4308" spans="1:18" x14ac:dyDescent="0.35">
      <c r="A4308">
        <v>15727059</v>
      </c>
      <c r="B4308" t="s">
        <v>426</v>
      </c>
      <c r="C4308" t="s">
        <v>17</v>
      </c>
      <c r="D4308" t="s">
        <v>18</v>
      </c>
      <c r="E4308">
        <v>40</v>
      </c>
      <c r="F4308" t="s">
        <v>19</v>
      </c>
      <c r="G4308">
        <v>4</v>
      </c>
      <c r="H4308" s="4">
        <v>0</v>
      </c>
      <c r="I4308" t="s">
        <v>24</v>
      </c>
      <c r="J4308">
        <v>2</v>
      </c>
      <c r="K4308">
        <v>476</v>
      </c>
      <c r="L4308" t="s">
        <v>44</v>
      </c>
      <c r="M4308" t="s">
        <v>27</v>
      </c>
      <c r="N4308" t="s">
        <v>32</v>
      </c>
      <c r="O4308" s="4">
        <v>182547.04</v>
      </c>
      <c r="P4308" t="s">
        <v>28</v>
      </c>
      <c r="Q4308" t="str" cm="1">
        <f t="array" ref="Q4308">_xlfn.IFS(
O4308&lt;50000,"Low Salary (&lt;$50K)",
O4308&lt;90000,"Lower Middle ($50K-$90K)",
O4308&lt;130000,"Middle ($90K-$130K)",
O4308&lt;170000,"Upper Middle ($130K-$170K)",
O4308&gt;=170000,"High Salary (&gt;$170K)"
)</f>
        <v>High Salary (&gt;$170K)</v>
      </c>
      <c r="R4308" t="str" cm="1">
        <f t="array" ref="R4308">_xlfn.IFS(
G4308&lt;=2,"New Customers (0-2Y)",
G4308&lt;=5,"Growing Customers (3-5Y)",
G4308&lt;=8,"Established Customers (6-8Y)",
G4308&lt;=10,"Loyal Customers (9-10Y)"
)</f>
        <v>Growing Customers (3-5Y)</v>
      </c>
    </row>
    <row r="4309" spans="1:18" x14ac:dyDescent="0.35">
      <c r="A4309">
        <v>15702499</v>
      </c>
      <c r="B4309" t="s">
        <v>1906</v>
      </c>
      <c r="C4309" t="s">
        <v>26</v>
      </c>
      <c r="D4309" t="s">
        <v>39</v>
      </c>
      <c r="E4309">
        <v>46</v>
      </c>
      <c r="F4309" t="s">
        <v>19</v>
      </c>
      <c r="G4309">
        <v>9</v>
      </c>
      <c r="H4309" s="4">
        <v>190678.02</v>
      </c>
      <c r="I4309" t="s">
        <v>33</v>
      </c>
      <c r="J4309">
        <v>1</v>
      </c>
      <c r="K4309">
        <v>770</v>
      </c>
      <c r="L4309" t="s">
        <v>35</v>
      </c>
      <c r="M4309" t="s">
        <v>21</v>
      </c>
      <c r="N4309" t="s">
        <v>22</v>
      </c>
      <c r="O4309" s="4">
        <v>14725.36</v>
      </c>
      <c r="P4309" t="s">
        <v>28</v>
      </c>
      <c r="Q4309" t="str" cm="1">
        <f t="array" ref="Q4309">_xlfn.IFS(
O4309&lt;50000,"Low Salary (&lt;$50K)",
O4309&lt;90000,"Lower Middle ($50K-$90K)",
O4309&lt;130000,"Middle ($90K-$130K)",
O4309&lt;170000,"Upper Middle ($130K-$170K)",
O4309&gt;=170000,"High Salary (&gt;$170K)"
)</f>
        <v>Low Salary (&lt;$50K)</v>
      </c>
      <c r="R4309" t="str" cm="1">
        <f t="array" ref="R4309">_xlfn.IFS(
G4309&lt;=2,"New Customers (0-2Y)",
G4309&lt;=5,"Growing Customers (3-5Y)",
G4309&lt;=8,"Established Customers (6-8Y)",
G4309&lt;=10,"Loyal Customers (9-10Y)"
)</f>
        <v>Loyal Customers (9-10Y)</v>
      </c>
    </row>
    <row r="4310" spans="1:18" x14ac:dyDescent="0.35">
      <c r="A4310">
        <v>15611699</v>
      </c>
      <c r="B4310" t="s">
        <v>659</v>
      </c>
      <c r="C4310" t="s">
        <v>17</v>
      </c>
      <c r="D4310" t="s">
        <v>18</v>
      </c>
      <c r="E4310">
        <v>40</v>
      </c>
      <c r="F4310" t="s">
        <v>19</v>
      </c>
      <c r="G4310">
        <v>7</v>
      </c>
      <c r="H4310" s="4">
        <v>0</v>
      </c>
      <c r="I4310" t="s">
        <v>24</v>
      </c>
      <c r="J4310">
        <v>1</v>
      </c>
      <c r="K4310">
        <v>641</v>
      </c>
      <c r="L4310" t="s">
        <v>20</v>
      </c>
      <c r="M4310" t="s">
        <v>21</v>
      </c>
      <c r="N4310" t="s">
        <v>32</v>
      </c>
      <c r="O4310" s="4">
        <v>126996.67</v>
      </c>
      <c r="P4310" t="s">
        <v>28</v>
      </c>
      <c r="Q4310" t="str" cm="1">
        <f t="array" ref="Q4310">_xlfn.IFS(
O4310&lt;50000,"Low Salary (&lt;$50K)",
O4310&lt;90000,"Lower Middle ($50K-$90K)",
O4310&lt;130000,"Middle ($90K-$130K)",
O4310&lt;170000,"Upper Middle ($130K-$170K)",
O4310&gt;=170000,"High Salary (&gt;$170K)"
)</f>
        <v>Middle ($90K-$130K)</v>
      </c>
      <c r="R4310" t="str" cm="1">
        <f t="array" ref="R4310">_xlfn.IFS(
G4310&lt;=2,"New Customers (0-2Y)",
G4310&lt;=5,"Growing Customers (3-5Y)",
G4310&lt;=8,"Established Customers (6-8Y)",
G4310&lt;=10,"Loyal Customers (9-10Y)"
)</f>
        <v>Established Customers (6-8Y)</v>
      </c>
    </row>
    <row r="4311" spans="1:18" x14ac:dyDescent="0.35">
      <c r="A4311">
        <v>15654000</v>
      </c>
      <c r="B4311" t="s">
        <v>1907</v>
      </c>
      <c r="C4311" t="s">
        <v>17</v>
      </c>
      <c r="D4311" t="s">
        <v>18</v>
      </c>
      <c r="E4311">
        <v>35</v>
      </c>
      <c r="F4311" t="s">
        <v>19</v>
      </c>
      <c r="G4311">
        <v>5</v>
      </c>
      <c r="H4311" s="4">
        <v>0</v>
      </c>
      <c r="I4311" t="s">
        <v>24</v>
      </c>
      <c r="J4311">
        <v>1</v>
      </c>
      <c r="K4311">
        <v>705</v>
      </c>
      <c r="L4311" t="s">
        <v>35</v>
      </c>
      <c r="M4311" t="s">
        <v>21</v>
      </c>
      <c r="N4311" t="s">
        <v>32</v>
      </c>
      <c r="O4311" s="4">
        <v>133991.10999999999</v>
      </c>
      <c r="P4311" t="s">
        <v>23</v>
      </c>
      <c r="Q4311" t="str" cm="1">
        <f t="array" ref="Q4311">_xlfn.IFS(
O4311&lt;50000,"Low Salary (&lt;$50K)",
O4311&lt;90000,"Lower Middle ($50K-$90K)",
O4311&lt;130000,"Middle ($90K-$130K)",
O4311&lt;170000,"Upper Middle ($130K-$170K)",
O4311&gt;=170000,"High Salary (&gt;$170K)"
)</f>
        <v>Upper Middle ($130K-$170K)</v>
      </c>
      <c r="R4311" t="str" cm="1">
        <f t="array" ref="R4311">_xlfn.IFS(
G4311&lt;=2,"New Customers (0-2Y)",
G4311&lt;=5,"Growing Customers (3-5Y)",
G4311&lt;=8,"Established Customers (6-8Y)",
G4311&lt;=10,"Loyal Customers (9-10Y)"
)</f>
        <v>Growing Customers (3-5Y)</v>
      </c>
    </row>
    <row r="4312" spans="1:18" x14ac:dyDescent="0.35">
      <c r="A4312">
        <v>15657881</v>
      </c>
      <c r="B4312" t="s">
        <v>1051</v>
      </c>
      <c r="C4312" t="s">
        <v>17</v>
      </c>
      <c r="D4312" t="s">
        <v>39</v>
      </c>
      <c r="E4312">
        <v>38</v>
      </c>
      <c r="F4312" t="s">
        <v>19</v>
      </c>
      <c r="G4312">
        <v>5</v>
      </c>
      <c r="H4312" s="4">
        <v>136712.91</v>
      </c>
      <c r="I4312" t="s">
        <v>33</v>
      </c>
      <c r="J4312">
        <v>1</v>
      </c>
      <c r="K4312">
        <v>784</v>
      </c>
      <c r="L4312" t="s">
        <v>37</v>
      </c>
      <c r="M4312" t="s">
        <v>27</v>
      </c>
      <c r="N4312" t="s">
        <v>22</v>
      </c>
      <c r="O4312" s="4">
        <v>169920.92</v>
      </c>
      <c r="P4312" t="s">
        <v>28</v>
      </c>
      <c r="Q4312" t="str" cm="1">
        <f t="array" ref="Q4312">_xlfn.IFS(
O4312&lt;50000,"Low Salary (&lt;$50K)",
O4312&lt;90000,"Lower Middle ($50K-$90K)",
O4312&lt;130000,"Middle ($90K-$130K)",
O4312&lt;170000,"Upper Middle ($130K-$170K)",
O4312&gt;=170000,"High Salary (&gt;$170K)"
)</f>
        <v>Upper Middle ($130K-$170K)</v>
      </c>
      <c r="R4312" t="str" cm="1">
        <f t="array" ref="R4312">_xlfn.IFS(
G4312&lt;=2,"New Customers (0-2Y)",
G4312&lt;=5,"Growing Customers (3-5Y)",
G4312&lt;=8,"Established Customers (6-8Y)",
G4312&lt;=10,"Loyal Customers (9-10Y)"
)</f>
        <v>Growing Customers (3-5Y)</v>
      </c>
    </row>
    <row r="4313" spans="1:18" x14ac:dyDescent="0.35">
      <c r="A4313">
        <v>15719991</v>
      </c>
      <c r="B4313" t="s">
        <v>1531</v>
      </c>
      <c r="C4313" t="s">
        <v>26</v>
      </c>
      <c r="D4313" t="s">
        <v>18</v>
      </c>
      <c r="E4313">
        <v>52</v>
      </c>
      <c r="F4313" t="s">
        <v>19</v>
      </c>
      <c r="G4313">
        <v>1</v>
      </c>
      <c r="H4313" s="4">
        <v>154733.97</v>
      </c>
      <c r="I4313" t="s">
        <v>33</v>
      </c>
      <c r="J4313">
        <v>1</v>
      </c>
      <c r="K4313">
        <v>727</v>
      </c>
      <c r="L4313" t="s">
        <v>35</v>
      </c>
      <c r="M4313" t="s">
        <v>21</v>
      </c>
      <c r="N4313" t="s">
        <v>32</v>
      </c>
      <c r="O4313" s="4">
        <v>80259.67</v>
      </c>
      <c r="P4313" t="s">
        <v>23</v>
      </c>
      <c r="Q4313" t="str" cm="1">
        <f t="array" ref="Q4313">_xlfn.IFS(
O4313&lt;50000,"Low Salary (&lt;$50K)",
O4313&lt;90000,"Lower Middle ($50K-$90K)",
O4313&lt;130000,"Middle ($90K-$130K)",
O4313&lt;170000,"Upper Middle ($130K-$170K)",
O4313&gt;=170000,"High Salary (&gt;$170K)"
)</f>
        <v>Lower Middle ($50K-$90K)</v>
      </c>
      <c r="R4313" t="str" cm="1">
        <f t="array" ref="R4313">_xlfn.IFS(
G4313&lt;=2,"New Customers (0-2Y)",
G4313&lt;=5,"Growing Customers (3-5Y)",
G4313&lt;=8,"Established Customers (6-8Y)",
G4313&lt;=10,"Loyal Customers (9-10Y)"
)</f>
        <v>New Customers (0-2Y)</v>
      </c>
    </row>
    <row r="4314" spans="1:18" x14ac:dyDescent="0.35">
      <c r="A4314">
        <v>15720687</v>
      </c>
      <c r="B4314" t="s">
        <v>1413</v>
      </c>
      <c r="C4314" t="s">
        <v>17</v>
      </c>
      <c r="D4314" t="s">
        <v>18</v>
      </c>
      <c r="E4314">
        <v>41</v>
      </c>
      <c r="F4314" t="s">
        <v>19</v>
      </c>
      <c r="G4314">
        <v>4</v>
      </c>
      <c r="H4314" s="4">
        <v>112609.91</v>
      </c>
      <c r="I4314" t="s">
        <v>33</v>
      </c>
      <c r="J4314">
        <v>1</v>
      </c>
      <c r="K4314">
        <v>576</v>
      </c>
      <c r="L4314" t="s">
        <v>31</v>
      </c>
      <c r="M4314" t="s">
        <v>27</v>
      </c>
      <c r="N4314" t="s">
        <v>32</v>
      </c>
      <c r="O4314" s="4">
        <v>191035.18</v>
      </c>
      <c r="P4314" t="s">
        <v>23</v>
      </c>
      <c r="Q4314" t="str" cm="1">
        <f t="array" ref="Q4314">_xlfn.IFS(
O4314&lt;50000,"Low Salary (&lt;$50K)",
O4314&lt;90000,"Lower Middle ($50K-$90K)",
O4314&lt;130000,"Middle ($90K-$130K)",
O4314&lt;170000,"Upper Middle ($130K-$170K)",
O4314&gt;=170000,"High Salary (&gt;$170K)"
)</f>
        <v>High Salary (&gt;$170K)</v>
      </c>
      <c r="R4314" t="str" cm="1">
        <f t="array" ref="R4314">_xlfn.IFS(
G4314&lt;=2,"New Customers (0-2Y)",
G4314&lt;=5,"Growing Customers (3-5Y)",
G4314&lt;=8,"Established Customers (6-8Y)",
G4314&lt;=10,"Loyal Customers (9-10Y)"
)</f>
        <v>Growing Customers (3-5Y)</v>
      </c>
    </row>
    <row r="4315" spans="1:18" x14ac:dyDescent="0.35">
      <c r="A4315">
        <v>15687079</v>
      </c>
      <c r="B4315" t="s">
        <v>459</v>
      </c>
      <c r="C4315" t="s">
        <v>26</v>
      </c>
      <c r="D4315" t="s">
        <v>39</v>
      </c>
      <c r="E4315">
        <v>69</v>
      </c>
      <c r="F4315" t="s">
        <v>2967</v>
      </c>
      <c r="G4315">
        <v>10</v>
      </c>
      <c r="H4315" s="4">
        <v>115462.44</v>
      </c>
      <c r="I4315" t="s">
        <v>33</v>
      </c>
      <c r="J4315">
        <v>1</v>
      </c>
      <c r="K4315">
        <v>646</v>
      </c>
      <c r="L4315" t="s">
        <v>20</v>
      </c>
      <c r="M4315" t="s">
        <v>21</v>
      </c>
      <c r="N4315" t="s">
        <v>32</v>
      </c>
      <c r="O4315" s="4">
        <v>40421.870000000003</v>
      </c>
      <c r="P4315" t="s">
        <v>28</v>
      </c>
      <c r="Q4315" t="str" cm="1">
        <f t="array" ref="Q4315">_xlfn.IFS(
O4315&lt;50000,"Low Salary (&lt;$50K)",
O4315&lt;90000,"Lower Middle ($50K-$90K)",
O4315&lt;130000,"Middle ($90K-$130K)",
O4315&lt;170000,"Upper Middle ($130K-$170K)",
O4315&gt;=170000,"High Salary (&gt;$170K)"
)</f>
        <v>Low Salary (&lt;$50K)</v>
      </c>
      <c r="R4315" t="str" cm="1">
        <f t="array" ref="R4315">_xlfn.IFS(
G4315&lt;=2,"New Customers (0-2Y)",
G4315&lt;=5,"Growing Customers (3-5Y)",
G4315&lt;=8,"Established Customers (6-8Y)",
G4315&lt;=10,"Loyal Customers (9-10Y)"
)</f>
        <v>Loyal Customers (9-10Y)</v>
      </c>
    </row>
    <row r="4316" spans="1:18" x14ac:dyDescent="0.35">
      <c r="A4316">
        <v>15582276</v>
      </c>
      <c r="B4316" t="s">
        <v>370</v>
      </c>
      <c r="C4316" t="s">
        <v>17</v>
      </c>
      <c r="D4316" t="s">
        <v>39</v>
      </c>
      <c r="E4316">
        <v>34</v>
      </c>
      <c r="F4316" t="s">
        <v>19</v>
      </c>
      <c r="G4316">
        <v>5</v>
      </c>
      <c r="H4316" s="4">
        <v>133501.35999999999</v>
      </c>
      <c r="I4316" t="s">
        <v>33</v>
      </c>
      <c r="J4316">
        <v>1</v>
      </c>
      <c r="K4316">
        <v>638</v>
      </c>
      <c r="L4316" t="s">
        <v>20</v>
      </c>
      <c r="M4316" t="s">
        <v>27</v>
      </c>
      <c r="N4316" t="s">
        <v>22</v>
      </c>
      <c r="O4316" s="4">
        <v>155643.04</v>
      </c>
      <c r="P4316" t="s">
        <v>28</v>
      </c>
      <c r="Q4316" t="str" cm="1">
        <f t="array" ref="Q4316">_xlfn.IFS(
O4316&lt;50000,"Low Salary (&lt;$50K)",
O4316&lt;90000,"Lower Middle ($50K-$90K)",
O4316&lt;130000,"Middle ($90K-$130K)",
O4316&lt;170000,"Upper Middle ($130K-$170K)",
O4316&gt;=170000,"High Salary (&gt;$170K)"
)</f>
        <v>Upper Middle ($130K-$170K)</v>
      </c>
      <c r="R4316" t="str" cm="1">
        <f t="array" ref="R4316">_xlfn.IFS(
G4316&lt;=2,"New Customers (0-2Y)",
G4316&lt;=5,"Growing Customers (3-5Y)",
G4316&lt;=8,"Established Customers (6-8Y)",
G4316&lt;=10,"Loyal Customers (9-10Y)"
)</f>
        <v>Growing Customers (3-5Y)</v>
      </c>
    </row>
    <row r="4317" spans="1:18" x14ac:dyDescent="0.35">
      <c r="A4317">
        <v>15763980</v>
      </c>
      <c r="B4317" t="s">
        <v>590</v>
      </c>
      <c r="C4317" t="s">
        <v>42</v>
      </c>
      <c r="D4317" t="s">
        <v>39</v>
      </c>
      <c r="E4317">
        <v>30</v>
      </c>
      <c r="F4317" t="s">
        <v>19</v>
      </c>
      <c r="G4317">
        <v>1</v>
      </c>
      <c r="H4317" s="4">
        <v>58668.02</v>
      </c>
      <c r="I4317" t="s">
        <v>29</v>
      </c>
      <c r="J4317">
        <v>1</v>
      </c>
      <c r="K4317">
        <v>632</v>
      </c>
      <c r="L4317" t="s">
        <v>20</v>
      </c>
      <c r="M4317" t="s">
        <v>21</v>
      </c>
      <c r="N4317" t="s">
        <v>22</v>
      </c>
      <c r="O4317" s="4">
        <v>78670.52</v>
      </c>
      <c r="P4317" t="s">
        <v>28</v>
      </c>
      <c r="Q4317" t="str" cm="1">
        <f t="array" ref="Q4317">_xlfn.IFS(
O4317&lt;50000,"Low Salary (&lt;$50K)",
O4317&lt;90000,"Lower Middle ($50K-$90K)",
O4317&lt;130000,"Middle ($90K-$130K)",
O4317&lt;170000,"Upper Middle ($130K-$170K)",
O4317&gt;=170000,"High Salary (&gt;$170K)"
)</f>
        <v>Lower Middle ($50K-$90K)</v>
      </c>
      <c r="R4317" t="str" cm="1">
        <f t="array" ref="R4317">_xlfn.IFS(
G4317&lt;=2,"New Customers (0-2Y)",
G4317&lt;=5,"Growing Customers (3-5Y)",
G4317&lt;=8,"Established Customers (6-8Y)",
G4317&lt;=10,"Loyal Customers (9-10Y)"
)</f>
        <v>New Customers (0-2Y)</v>
      </c>
    </row>
    <row r="4318" spans="1:18" x14ac:dyDescent="0.35">
      <c r="A4318">
        <v>15720774</v>
      </c>
      <c r="B4318" t="s">
        <v>649</v>
      </c>
      <c r="C4318" t="s">
        <v>26</v>
      </c>
      <c r="D4318" t="s">
        <v>39</v>
      </c>
      <c r="E4318">
        <v>44</v>
      </c>
      <c r="F4318" t="s">
        <v>19</v>
      </c>
      <c r="G4318">
        <v>7</v>
      </c>
      <c r="H4318" s="4">
        <v>89118.26</v>
      </c>
      <c r="I4318" t="s">
        <v>29</v>
      </c>
      <c r="J4318">
        <v>1</v>
      </c>
      <c r="K4318">
        <v>850</v>
      </c>
      <c r="L4318" t="s">
        <v>37</v>
      </c>
      <c r="M4318" t="s">
        <v>21</v>
      </c>
      <c r="N4318" t="s">
        <v>32</v>
      </c>
      <c r="O4318" s="4">
        <v>104240.77</v>
      </c>
      <c r="P4318" t="s">
        <v>23</v>
      </c>
      <c r="Q4318" t="str" cm="1">
        <f t="array" ref="Q4318">_xlfn.IFS(
O4318&lt;50000,"Low Salary (&lt;$50K)",
O4318&lt;90000,"Lower Middle ($50K-$90K)",
O4318&lt;130000,"Middle ($90K-$130K)",
O4318&lt;170000,"Upper Middle ($130K-$170K)",
O4318&gt;=170000,"High Salary (&gt;$170K)"
)</f>
        <v>Middle ($90K-$130K)</v>
      </c>
      <c r="R4318" t="str" cm="1">
        <f t="array" ref="R4318">_xlfn.IFS(
G4318&lt;=2,"New Customers (0-2Y)",
G4318&lt;=5,"Growing Customers (3-5Y)",
G4318&lt;=8,"Established Customers (6-8Y)",
G4318&lt;=10,"Loyal Customers (9-10Y)"
)</f>
        <v>Established Customers (6-8Y)</v>
      </c>
    </row>
    <row r="4319" spans="1:18" x14ac:dyDescent="0.35">
      <c r="A4319">
        <v>15592194</v>
      </c>
      <c r="B4319" t="s">
        <v>1908</v>
      </c>
      <c r="C4319" t="s">
        <v>17</v>
      </c>
      <c r="D4319" t="s">
        <v>18</v>
      </c>
      <c r="E4319">
        <v>28</v>
      </c>
      <c r="F4319" t="s">
        <v>43</v>
      </c>
      <c r="G4319">
        <v>9</v>
      </c>
      <c r="H4319" s="4">
        <v>0</v>
      </c>
      <c r="I4319" t="s">
        <v>24</v>
      </c>
      <c r="J4319">
        <v>2</v>
      </c>
      <c r="K4319">
        <v>492</v>
      </c>
      <c r="L4319" t="s">
        <v>44</v>
      </c>
      <c r="M4319" t="s">
        <v>21</v>
      </c>
      <c r="N4319" t="s">
        <v>32</v>
      </c>
      <c r="O4319" s="4">
        <v>95957.09</v>
      </c>
      <c r="P4319" t="s">
        <v>28</v>
      </c>
      <c r="Q4319" t="str" cm="1">
        <f t="array" ref="Q4319">_xlfn.IFS(
O4319&lt;50000,"Low Salary (&lt;$50K)",
O4319&lt;90000,"Lower Middle ($50K-$90K)",
O4319&lt;130000,"Middle ($90K-$130K)",
O4319&lt;170000,"Upper Middle ($130K-$170K)",
O4319&gt;=170000,"High Salary (&gt;$170K)"
)</f>
        <v>Middle ($90K-$130K)</v>
      </c>
      <c r="R4319" t="str" cm="1">
        <f t="array" ref="R4319">_xlfn.IFS(
G4319&lt;=2,"New Customers (0-2Y)",
G4319&lt;=5,"Growing Customers (3-5Y)",
G4319&lt;=8,"Established Customers (6-8Y)",
G4319&lt;=10,"Loyal Customers (9-10Y)"
)</f>
        <v>Loyal Customers (9-10Y)</v>
      </c>
    </row>
    <row r="4320" spans="1:18" x14ac:dyDescent="0.35">
      <c r="A4320">
        <v>15803685</v>
      </c>
      <c r="B4320" t="s">
        <v>370</v>
      </c>
      <c r="C4320" t="s">
        <v>42</v>
      </c>
      <c r="D4320" t="s">
        <v>18</v>
      </c>
      <c r="E4320">
        <v>77</v>
      </c>
      <c r="F4320" t="s">
        <v>2967</v>
      </c>
      <c r="G4320">
        <v>10</v>
      </c>
      <c r="H4320" s="4">
        <v>76510.52</v>
      </c>
      <c r="I4320" t="s">
        <v>29</v>
      </c>
      <c r="J4320">
        <v>2</v>
      </c>
      <c r="K4320">
        <v>673</v>
      </c>
      <c r="L4320" t="s">
        <v>35</v>
      </c>
      <c r="M4320" t="s">
        <v>27</v>
      </c>
      <c r="N4320" t="s">
        <v>22</v>
      </c>
      <c r="O4320" s="4">
        <v>59595.66</v>
      </c>
      <c r="P4320" t="s">
        <v>28</v>
      </c>
      <c r="Q4320" t="str" cm="1">
        <f t="array" ref="Q4320">_xlfn.IFS(
O4320&lt;50000,"Low Salary (&lt;$50K)",
O4320&lt;90000,"Lower Middle ($50K-$90K)",
O4320&lt;130000,"Middle ($90K-$130K)",
O4320&lt;170000,"Upper Middle ($130K-$170K)",
O4320&gt;=170000,"High Salary (&gt;$170K)"
)</f>
        <v>Lower Middle ($50K-$90K)</v>
      </c>
      <c r="R4320" t="str" cm="1">
        <f t="array" ref="R4320">_xlfn.IFS(
G4320&lt;=2,"New Customers (0-2Y)",
G4320&lt;=5,"Growing Customers (3-5Y)",
G4320&lt;=8,"Established Customers (6-8Y)",
G4320&lt;=10,"Loyal Customers (9-10Y)"
)</f>
        <v>Loyal Customers (9-10Y)</v>
      </c>
    </row>
    <row r="4321" spans="1:18" x14ac:dyDescent="0.35">
      <c r="A4321">
        <v>15759456</v>
      </c>
      <c r="B4321" t="s">
        <v>1909</v>
      </c>
      <c r="C4321" t="s">
        <v>26</v>
      </c>
      <c r="D4321" t="s">
        <v>39</v>
      </c>
      <c r="E4321">
        <v>34</v>
      </c>
      <c r="F4321" t="s">
        <v>19</v>
      </c>
      <c r="G4321">
        <v>7</v>
      </c>
      <c r="H4321" s="4">
        <v>140694.78</v>
      </c>
      <c r="I4321" t="s">
        <v>33</v>
      </c>
      <c r="J4321">
        <v>2</v>
      </c>
      <c r="K4321">
        <v>609</v>
      </c>
      <c r="L4321" t="s">
        <v>20</v>
      </c>
      <c r="M4321" t="s">
        <v>21</v>
      </c>
      <c r="N4321" t="s">
        <v>32</v>
      </c>
      <c r="O4321" s="4">
        <v>46266.63</v>
      </c>
      <c r="P4321" t="s">
        <v>28</v>
      </c>
      <c r="Q4321" t="str" cm="1">
        <f t="array" ref="Q4321">_xlfn.IFS(
O4321&lt;50000,"Low Salary (&lt;$50K)",
O4321&lt;90000,"Lower Middle ($50K-$90K)",
O4321&lt;130000,"Middle ($90K-$130K)",
O4321&lt;170000,"Upper Middle ($130K-$170K)",
O4321&gt;=170000,"High Salary (&gt;$170K)"
)</f>
        <v>Low Salary (&lt;$50K)</v>
      </c>
      <c r="R4321" t="str" cm="1">
        <f t="array" ref="R4321">_xlfn.IFS(
G4321&lt;=2,"New Customers (0-2Y)",
G4321&lt;=5,"Growing Customers (3-5Y)",
G4321&lt;=8,"Established Customers (6-8Y)",
G4321&lt;=10,"Loyal Customers (9-10Y)"
)</f>
        <v>Established Customers (6-8Y)</v>
      </c>
    </row>
    <row r="4322" spans="1:18" x14ac:dyDescent="0.35">
      <c r="A4322">
        <v>15611544</v>
      </c>
      <c r="B4322" t="s">
        <v>1910</v>
      </c>
      <c r="C4322" t="s">
        <v>42</v>
      </c>
      <c r="D4322" t="s">
        <v>39</v>
      </c>
      <c r="E4322">
        <v>36</v>
      </c>
      <c r="F4322" t="s">
        <v>19</v>
      </c>
      <c r="G4322">
        <v>7</v>
      </c>
      <c r="H4322" s="4">
        <v>95448.320000000007</v>
      </c>
      <c r="I4322" t="s">
        <v>29</v>
      </c>
      <c r="J4322">
        <v>2</v>
      </c>
      <c r="K4322">
        <v>701</v>
      </c>
      <c r="L4322" t="s">
        <v>35</v>
      </c>
      <c r="M4322" t="s">
        <v>21</v>
      </c>
      <c r="N4322" t="s">
        <v>32</v>
      </c>
      <c r="O4322" s="4">
        <v>189085.07</v>
      </c>
      <c r="P4322" t="s">
        <v>28</v>
      </c>
      <c r="Q4322" t="str" cm="1">
        <f t="array" ref="Q4322">_xlfn.IFS(
O4322&lt;50000,"Low Salary (&lt;$50K)",
O4322&lt;90000,"Lower Middle ($50K-$90K)",
O4322&lt;130000,"Middle ($90K-$130K)",
O4322&lt;170000,"Upper Middle ($130K-$170K)",
O4322&gt;=170000,"High Salary (&gt;$170K)"
)</f>
        <v>High Salary (&gt;$170K)</v>
      </c>
      <c r="R4322" t="str" cm="1">
        <f t="array" ref="R4322">_xlfn.IFS(
G4322&lt;=2,"New Customers (0-2Y)",
G4322&lt;=5,"Growing Customers (3-5Y)",
G4322&lt;=8,"Established Customers (6-8Y)",
G4322&lt;=10,"Loyal Customers (9-10Y)"
)</f>
        <v>Established Customers (6-8Y)</v>
      </c>
    </row>
    <row r="4323" spans="1:18" x14ac:dyDescent="0.35">
      <c r="A4323">
        <v>15794257</v>
      </c>
      <c r="B4323" t="s">
        <v>393</v>
      </c>
      <c r="C4323" t="s">
        <v>17</v>
      </c>
      <c r="D4323" t="s">
        <v>39</v>
      </c>
      <c r="E4323">
        <v>34</v>
      </c>
      <c r="F4323" t="s">
        <v>19</v>
      </c>
      <c r="G4323">
        <v>4</v>
      </c>
      <c r="H4323" s="4">
        <v>91562.99</v>
      </c>
      <c r="I4323" t="s">
        <v>29</v>
      </c>
      <c r="J4323">
        <v>1</v>
      </c>
      <c r="K4323">
        <v>651</v>
      </c>
      <c r="L4323" t="s">
        <v>20</v>
      </c>
      <c r="M4323" t="s">
        <v>21</v>
      </c>
      <c r="N4323" t="s">
        <v>22</v>
      </c>
      <c r="O4323" s="4">
        <v>123954.15</v>
      </c>
      <c r="P4323" t="s">
        <v>28</v>
      </c>
      <c r="Q4323" t="str" cm="1">
        <f t="array" ref="Q4323">_xlfn.IFS(
O4323&lt;50000,"Low Salary (&lt;$50K)",
O4323&lt;90000,"Lower Middle ($50K-$90K)",
O4323&lt;130000,"Middle ($90K-$130K)",
O4323&lt;170000,"Upper Middle ($130K-$170K)",
O4323&gt;=170000,"High Salary (&gt;$170K)"
)</f>
        <v>Middle ($90K-$130K)</v>
      </c>
      <c r="R4323" t="str" cm="1">
        <f t="array" ref="R4323">_xlfn.IFS(
G4323&lt;=2,"New Customers (0-2Y)",
G4323&lt;=5,"Growing Customers (3-5Y)",
G4323&lt;=8,"Established Customers (6-8Y)",
G4323&lt;=10,"Loyal Customers (9-10Y)"
)</f>
        <v>Growing Customers (3-5Y)</v>
      </c>
    </row>
    <row r="4324" spans="1:18" x14ac:dyDescent="0.35">
      <c r="A4324">
        <v>15681697</v>
      </c>
      <c r="B4324" t="s">
        <v>1911</v>
      </c>
      <c r="C4324" t="s">
        <v>17</v>
      </c>
      <c r="D4324" t="s">
        <v>39</v>
      </c>
      <c r="E4324">
        <v>31</v>
      </c>
      <c r="F4324" t="s">
        <v>19</v>
      </c>
      <c r="G4324">
        <v>8</v>
      </c>
      <c r="H4324" s="4">
        <v>72541.48</v>
      </c>
      <c r="I4324" t="s">
        <v>29</v>
      </c>
      <c r="J4324">
        <v>1</v>
      </c>
      <c r="K4324">
        <v>508</v>
      </c>
      <c r="L4324" t="s">
        <v>31</v>
      </c>
      <c r="M4324" t="s">
        <v>21</v>
      </c>
      <c r="N4324" t="s">
        <v>32</v>
      </c>
      <c r="O4324" s="4">
        <v>129803.08</v>
      </c>
      <c r="P4324" t="s">
        <v>28</v>
      </c>
      <c r="Q4324" t="str" cm="1">
        <f t="array" ref="Q4324">_xlfn.IFS(
O4324&lt;50000,"Low Salary (&lt;$50K)",
O4324&lt;90000,"Lower Middle ($50K-$90K)",
O4324&lt;130000,"Middle ($90K-$130K)",
O4324&lt;170000,"Upper Middle ($130K-$170K)",
O4324&gt;=170000,"High Salary (&gt;$170K)"
)</f>
        <v>Middle ($90K-$130K)</v>
      </c>
      <c r="R4324" t="str" cm="1">
        <f t="array" ref="R4324">_xlfn.IFS(
G4324&lt;=2,"New Customers (0-2Y)",
G4324&lt;=5,"Growing Customers (3-5Y)",
G4324&lt;=8,"Established Customers (6-8Y)",
G4324&lt;=10,"Loyal Customers (9-10Y)"
)</f>
        <v>Established Customers (6-8Y)</v>
      </c>
    </row>
    <row r="4325" spans="1:18" x14ac:dyDescent="0.35">
      <c r="A4325">
        <v>15579566</v>
      </c>
      <c r="B4325" t="s">
        <v>859</v>
      </c>
      <c r="C4325" t="s">
        <v>26</v>
      </c>
      <c r="D4325" t="s">
        <v>18</v>
      </c>
      <c r="E4325">
        <v>43</v>
      </c>
      <c r="F4325" t="s">
        <v>19</v>
      </c>
      <c r="G4325">
        <v>3</v>
      </c>
      <c r="H4325" s="4">
        <v>120867.18</v>
      </c>
      <c r="I4325" t="s">
        <v>33</v>
      </c>
      <c r="J4325">
        <v>1</v>
      </c>
      <c r="K4325">
        <v>616</v>
      </c>
      <c r="L4325" t="s">
        <v>20</v>
      </c>
      <c r="M4325" t="s">
        <v>21</v>
      </c>
      <c r="N4325" t="s">
        <v>32</v>
      </c>
      <c r="O4325" s="4">
        <v>18761.919999999998</v>
      </c>
      <c r="P4325" t="s">
        <v>23</v>
      </c>
      <c r="Q4325" t="str" cm="1">
        <f t="array" ref="Q4325">_xlfn.IFS(
O4325&lt;50000,"Low Salary (&lt;$50K)",
O4325&lt;90000,"Lower Middle ($50K-$90K)",
O4325&lt;130000,"Middle ($90K-$130K)",
O4325&lt;170000,"Upper Middle ($130K-$170K)",
O4325&gt;=170000,"High Salary (&gt;$170K)"
)</f>
        <v>Low Salary (&lt;$50K)</v>
      </c>
      <c r="R4325" t="str" cm="1">
        <f t="array" ref="R4325">_xlfn.IFS(
G4325&lt;=2,"New Customers (0-2Y)",
G4325&lt;=5,"Growing Customers (3-5Y)",
G4325&lt;=8,"Established Customers (6-8Y)",
G4325&lt;=10,"Loyal Customers (9-10Y)"
)</f>
        <v>Growing Customers (3-5Y)</v>
      </c>
    </row>
    <row r="4326" spans="1:18" x14ac:dyDescent="0.35">
      <c r="A4326">
        <v>15577970</v>
      </c>
      <c r="B4326" t="s">
        <v>180</v>
      </c>
      <c r="C4326" t="s">
        <v>17</v>
      </c>
      <c r="D4326" t="s">
        <v>39</v>
      </c>
      <c r="E4326">
        <v>34</v>
      </c>
      <c r="F4326" t="s">
        <v>19</v>
      </c>
      <c r="G4326">
        <v>5</v>
      </c>
      <c r="H4326" s="4">
        <v>0</v>
      </c>
      <c r="I4326" t="s">
        <v>24</v>
      </c>
      <c r="J4326">
        <v>1</v>
      </c>
      <c r="K4326">
        <v>489</v>
      </c>
      <c r="L4326" t="s">
        <v>44</v>
      </c>
      <c r="M4326" t="s">
        <v>27</v>
      </c>
      <c r="N4326" t="s">
        <v>32</v>
      </c>
      <c r="O4326" s="4">
        <v>43540.59</v>
      </c>
      <c r="P4326" t="s">
        <v>28</v>
      </c>
      <c r="Q4326" t="str" cm="1">
        <f t="array" ref="Q4326">_xlfn.IFS(
O4326&lt;50000,"Low Salary (&lt;$50K)",
O4326&lt;90000,"Lower Middle ($50K-$90K)",
O4326&lt;130000,"Middle ($90K-$130K)",
O4326&lt;170000,"Upper Middle ($130K-$170K)",
O4326&gt;=170000,"High Salary (&gt;$170K)"
)</f>
        <v>Low Salary (&lt;$50K)</v>
      </c>
      <c r="R4326" t="str" cm="1">
        <f t="array" ref="R4326">_xlfn.IFS(
G4326&lt;=2,"New Customers (0-2Y)",
G4326&lt;=5,"Growing Customers (3-5Y)",
G4326&lt;=8,"Established Customers (6-8Y)",
G4326&lt;=10,"Loyal Customers (9-10Y)"
)</f>
        <v>Growing Customers (3-5Y)</v>
      </c>
    </row>
    <row r="4327" spans="1:18" x14ac:dyDescent="0.35">
      <c r="A4327">
        <v>15727489</v>
      </c>
      <c r="B4327" t="s">
        <v>1912</v>
      </c>
      <c r="C4327" t="s">
        <v>26</v>
      </c>
      <c r="D4327" t="s">
        <v>18</v>
      </c>
      <c r="E4327">
        <v>45</v>
      </c>
      <c r="F4327" t="s">
        <v>19</v>
      </c>
      <c r="G4327">
        <v>1</v>
      </c>
      <c r="H4327" s="4">
        <v>157320.51</v>
      </c>
      <c r="I4327" t="s">
        <v>33</v>
      </c>
      <c r="J4327">
        <v>1</v>
      </c>
      <c r="K4327">
        <v>567</v>
      </c>
      <c r="L4327" t="s">
        <v>31</v>
      </c>
      <c r="M4327" t="s">
        <v>21</v>
      </c>
      <c r="N4327" t="s">
        <v>32</v>
      </c>
      <c r="O4327" s="4">
        <v>62193.919999999998</v>
      </c>
      <c r="P4327" t="s">
        <v>28</v>
      </c>
      <c r="Q4327" t="str" cm="1">
        <f t="array" ref="Q4327">_xlfn.IFS(
O4327&lt;50000,"Low Salary (&lt;$50K)",
O4327&lt;90000,"Lower Middle ($50K-$90K)",
O4327&lt;130000,"Middle ($90K-$130K)",
O4327&lt;170000,"Upper Middle ($130K-$170K)",
O4327&gt;=170000,"High Salary (&gt;$170K)"
)</f>
        <v>Lower Middle ($50K-$90K)</v>
      </c>
      <c r="R4327" t="str" cm="1">
        <f t="array" ref="R4327">_xlfn.IFS(
G4327&lt;=2,"New Customers (0-2Y)",
G4327&lt;=5,"Growing Customers (3-5Y)",
G4327&lt;=8,"Established Customers (6-8Y)",
G4327&lt;=10,"Loyal Customers (9-10Y)"
)</f>
        <v>New Customers (0-2Y)</v>
      </c>
    </row>
    <row r="4328" spans="1:18" x14ac:dyDescent="0.35">
      <c r="A4328">
        <v>15764284</v>
      </c>
      <c r="B4328" t="s">
        <v>1913</v>
      </c>
      <c r="C4328" t="s">
        <v>26</v>
      </c>
      <c r="D4328" t="s">
        <v>39</v>
      </c>
      <c r="E4328">
        <v>27</v>
      </c>
      <c r="F4328" t="s">
        <v>43</v>
      </c>
      <c r="G4328">
        <v>3</v>
      </c>
      <c r="H4328" s="4">
        <v>0</v>
      </c>
      <c r="I4328" t="s">
        <v>24</v>
      </c>
      <c r="J4328">
        <v>3</v>
      </c>
      <c r="K4328">
        <v>714</v>
      </c>
      <c r="L4328" t="s">
        <v>35</v>
      </c>
      <c r="M4328" t="s">
        <v>21</v>
      </c>
      <c r="N4328" t="s">
        <v>22</v>
      </c>
      <c r="O4328" s="4">
        <v>129130.09</v>
      </c>
      <c r="P4328" t="s">
        <v>28</v>
      </c>
      <c r="Q4328" t="str" cm="1">
        <f t="array" ref="Q4328">_xlfn.IFS(
O4328&lt;50000,"Low Salary (&lt;$50K)",
O4328&lt;90000,"Lower Middle ($50K-$90K)",
O4328&lt;130000,"Middle ($90K-$130K)",
O4328&lt;170000,"Upper Middle ($130K-$170K)",
O4328&gt;=170000,"High Salary (&gt;$170K)"
)</f>
        <v>Middle ($90K-$130K)</v>
      </c>
      <c r="R4328" t="str" cm="1">
        <f t="array" ref="R4328">_xlfn.IFS(
G4328&lt;=2,"New Customers (0-2Y)",
G4328&lt;=5,"Growing Customers (3-5Y)",
G4328&lt;=8,"Established Customers (6-8Y)",
G4328&lt;=10,"Loyal Customers (9-10Y)"
)</f>
        <v>Growing Customers (3-5Y)</v>
      </c>
    </row>
    <row r="4329" spans="1:18" x14ac:dyDescent="0.35">
      <c r="A4329">
        <v>15581811</v>
      </c>
      <c r="B4329" t="s">
        <v>1914</v>
      </c>
      <c r="C4329" t="s">
        <v>42</v>
      </c>
      <c r="D4329" t="s">
        <v>18</v>
      </c>
      <c r="E4329">
        <v>30</v>
      </c>
      <c r="F4329" t="s">
        <v>19</v>
      </c>
      <c r="G4329">
        <v>1</v>
      </c>
      <c r="H4329" s="4">
        <v>139676.95000000001</v>
      </c>
      <c r="I4329" t="s">
        <v>33</v>
      </c>
      <c r="J4329">
        <v>2</v>
      </c>
      <c r="K4329">
        <v>678</v>
      </c>
      <c r="L4329" t="s">
        <v>35</v>
      </c>
      <c r="M4329" t="s">
        <v>27</v>
      </c>
      <c r="N4329" t="s">
        <v>22</v>
      </c>
      <c r="O4329" s="4">
        <v>16146</v>
      </c>
      <c r="P4329" t="s">
        <v>28</v>
      </c>
      <c r="Q4329" t="str" cm="1">
        <f t="array" ref="Q4329">_xlfn.IFS(
O4329&lt;50000,"Low Salary (&lt;$50K)",
O4329&lt;90000,"Lower Middle ($50K-$90K)",
O4329&lt;130000,"Middle ($90K-$130K)",
O4329&lt;170000,"Upper Middle ($130K-$170K)",
O4329&gt;=170000,"High Salary (&gt;$170K)"
)</f>
        <v>Low Salary (&lt;$50K)</v>
      </c>
      <c r="R4329" t="str" cm="1">
        <f t="array" ref="R4329">_xlfn.IFS(
G4329&lt;=2,"New Customers (0-2Y)",
G4329&lt;=5,"Growing Customers (3-5Y)",
G4329&lt;=8,"Established Customers (6-8Y)",
G4329&lt;=10,"Loyal Customers (9-10Y)"
)</f>
        <v>New Customers (0-2Y)</v>
      </c>
    </row>
    <row r="4330" spans="1:18" x14ac:dyDescent="0.35">
      <c r="A4330">
        <v>15622527</v>
      </c>
      <c r="B4330" t="s">
        <v>1417</v>
      </c>
      <c r="C4330" t="s">
        <v>17</v>
      </c>
      <c r="D4330" t="s">
        <v>18</v>
      </c>
      <c r="E4330">
        <v>55</v>
      </c>
      <c r="F4330" t="s">
        <v>19</v>
      </c>
      <c r="G4330">
        <v>6</v>
      </c>
      <c r="H4330" s="4">
        <v>0</v>
      </c>
      <c r="I4330" t="s">
        <v>24</v>
      </c>
      <c r="J4330">
        <v>1</v>
      </c>
      <c r="K4330">
        <v>581</v>
      </c>
      <c r="L4330" t="s">
        <v>31</v>
      </c>
      <c r="M4330" t="s">
        <v>21</v>
      </c>
      <c r="N4330" t="s">
        <v>22</v>
      </c>
      <c r="O4330" s="4">
        <v>22442.13</v>
      </c>
      <c r="P4330" t="s">
        <v>28</v>
      </c>
      <c r="Q4330" t="str" cm="1">
        <f t="array" ref="Q4330">_xlfn.IFS(
O4330&lt;50000,"Low Salary (&lt;$50K)",
O4330&lt;90000,"Lower Middle ($50K-$90K)",
O4330&lt;130000,"Middle ($90K-$130K)",
O4330&lt;170000,"Upper Middle ($130K-$170K)",
O4330&gt;=170000,"High Salary (&gt;$170K)"
)</f>
        <v>Low Salary (&lt;$50K)</v>
      </c>
      <c r="R4330" t="str" cm="1">
        <f t="array" ref="R4330">_xlfn.IFS(
G4330&lt;=2,"New Customers (0-2Y)",
G4330&lt;=5,"Growing Customers (3-5Y)",
G4330&lt;=8,"Established Customers (6-8Y)",
G4330&lt;=10,"Loyal Customers (9-10Y)"
)</f>
        <v>Established Customers (6-8Y)</v>
      </c>
    </row>
    <row r="4331" spans="1:18" x14ac:dyDescent="0.35">
      <c r="A4331">
        <v>15753362</v>
      </c>
      <c r="B4331" t="s">
        <v>1825</v>
      </c>
      <c r="C4331" t="s">
        <v>26</v>
      </c>
      <c r="D4331" t="s">
        <v>39</v>
      </c>
      <c r="E4331">
        <v>60</v>
      </c>
      <c r="F4331" t="s">
        <v>2967</v>
      </c>
      <c r="G4331">
        <v>3</v>
      </c>
      <c r="H4331" s="4">
        <v>0</v>
      </c>
      <c r="I4331" t="s">
        <v>24</v>
      </c>
      <c r="J4331">
        <v>2</v>
      </c>
      <c r="K4331">
        <v>748</v>
      </c>
      <c r="L4331" t="s">
        <v>35</v>
      </c>
      <c r="M4331" t="s">
        <v>21</v>
      </c>
      <c r="N4331" t="s">
        <v>22</v>
      </c>
      <c r="O4331" s="4">
        <v>78194.37</v>
      </c>
      <c r="P4331" t="s">
        <v>28</v>
      </c>
      <c r="Q4331" t="str" cm="1">
        <f t="array" ref="Q4331">_xlfn.IFS(
O4331&lt;50000,"Low Salary (&lt;$50K)",
O4331&lt;90000,"Lower Middle ($50K-$90K)",
O4331&lt;130000,"Middle ($90K-$130K)",
O4331&lt;170000,"Upper Middle ($130K-$170K)",
O4331&gt;=170000,"High Salary (&gt;$170K)"
)</f>
        <v>Lower Middle ($50K-$90K)</v>
      </c>
      <c r="R4331" t="str" cm="1">
        <f t="array" ref="R4331">_xlfn.IFS(
G4331&lt;=2,"New Customers (0-2Y)",
G4331&lt;=5,"Growing Customers (3-5Y)",
G4331&lt;=8,"Established Customers (6-8Y)",
G4331&lt;=10,"Loyal Customers (9-10Y)"
)</f>
        <v>Growing Customers (3-5Y)</v>
      </c>
    </row>
    <row r="4332" spans="1:18" x14ac:dyDescent="0.35">
      <c r="A4332">
        <v>15666652</v>
      </c>
      <c r="B4332" t="s">
        <v>1316</v>
      </c>
      <c r="C4332" t="s">
        <v>17</v>
      </c>
      <c r="D4332" t="s">
        <v>18</v>
      </c>
      <c r="E4332">
        <v>19</v>
      </c>
      <c r="F4332" t="s">
        <v>43</v>
      </c>
      <c r="G4332">
        <v>3</v>
      </c>
      <c r="H4332" s="4">
        <v>0</v>
      </c>
      <c r="I4332" t="s">
        <v>24</v>
      </c>
      <c r="J4332">
        <v>2</v>
      </c>
      <c r="K4332">
        <v>781</v>
      </c>
      <c r="L4332" t="s">
        <v>37</v>
      </c>
      <c r="M4332" t="s">
        <v>21</v>
      </c>
      <c r="N4332" t="s">
        <v>22</v>
      </c>
      <c r="O4332" s="4">
        <v>124297.32</v>
      </c>
      <c r="P4332" t="s">
        <v>28</v>
      </c>
      <c r="Q4332" t="str" cm="1">
        <f t="array" ref="Q4332">_xlfn.IFS(
O4332&lt;50000,"Low Salary (&lt;$50K)",
O4332&lt;90000,"Lower Middle ($50K-$90K)",
O4332&lt;130000,"Middle ($90K-$130K)",
O4332&lt;170000,"Upper Middle ($130K-$170K)",
O4332&gt;=170000,"High Salary (&gt;$170K)"
)</f>
        <v>Middle ($90K-$130K)</v>
      </c>
      <c r="R4332" t="str" cm="1">
        <f t="array" ref="R4332">_xlfn.IFS(
G4332&lt;=2,"New Customers (0-2Y)",
G4332&lt;=5,"Growing Customers (3-5Y)",
G4332&lt;=8,"Established Customers (6-8Y)",
G4332&lt;=10,"Loyal Customers (9-10Y)"
)</f>
        <v>Growing Customers (3-5Y)</v>
      </c>
    </row>
    <row r="4333" spans="1:18" x14ac:dyDescent="0.35">
      <c r="A4333">
        <v>15789714</v>
      </c>
      <c r="B4333" t="s">
        <v>1915</v>
      </c>
      <c r="C4333" t="s">
        <v>26</v>
      </c>
      <c r="D4333" t="s">
        <v>39</v>
      </c>
      <c r="E4333">
        <v>21</v>
      </c>
      <c r="F4333" t="s">
        <v>43</v>
      </c>
      <c r="G4333">
        <v>3</v>
      </c>
      <c r="H4333" s="4">
        <v>103000.94</v>
      </c>
      <c r="I4333" t="s">
        <v>33</v>
      </c>
      <c r="J4333">
        <v>1</v>
      </c>
      <c r="K4333">
        <v>691</v>
      </c>
      <c r="L4333" t="s">
        <v>35</v>
      </c>
      <c r="M4333" t="s">
        <v>21</v>
      </c>
      <c r="N4333" t="s">
        <v>22</v>
      </c>
      <c r="O4333" s="4">
        <v>104648.58</v>
      </c>
      <c r="P4333" t="s">
        <v>28</v>
      </c>
      <c r="Q4333" t="str" cm="1">
        <f t="array" ref="Q4333">_xlfn.IFS(
O4333&lt;50000,"Low Salary (&lt;$50K)",
O4333&lt;90000,"Lower Middle ($50K-$90K)",
O4333&lt;130000,"Middle ($90K-$130K)",
O4333&lt;170000,"Upper Middle ($130K-$170K)",
O4333&gt;=170000,"High Salary (&gt;$170K)"
)</f>
        <v>Middle ($90K-$130K)</v>
      </c>
      <c r="R4333" t="str" cm="1">
        <f t="array" ref="R4333">_xlfn.IFS(
G4333&lt;=2,"New Customers (0-2Y)",
G4333&lt;=5,"Growing Customers (3-5Y)",
G4333&lt;=8,"Established Customers (6-8Y)",
G4333&lt;=10,"Loyal Customers (9-10Y)"
)</f>
        <v>Growing Customers (3-5Y)</v>
      </c>
    </row>
    <row r="4334" spans="1:18" x14ac:dyDescent="0.35">
      <c r="A4334">
        <v>15771543</v>
      </c>
      <c r="B4334" t="s">
        <v>1062</v>
      </c>
      <c r="C4334" t="s">
        <v>42</v>
      </c>
      <c r="D4334" t="s">
        <v>39</v>
      </c>
      <c r="E4334">
        <v>31</v>
      </c>
      <c r="F4334" t="s">
        <v>19</v>
      </c>
      <c r="G4334">
        <v>2</v>
      </c>
      <c r="H4334" s="4">
        <v>134237.07</v>
      </c>
      <c r="I4334" t="s">
        <v>33</v>
      </c>
      <c r="J4334">
        <v>1</v>
      </c>
      <c r="K4334">
        <v>507</v>
      </c>
      <c r="L4334" t="s">
        <v>31</v>
      </c>
      <c r="M4334" t="s">
        <v>21</v>
      </c>
      <c r="N4334" t="s">
        <v>22</v>
      </c>
      <c r="O4334" s="4">
        <v>166423.66</v>
      </c>
      <c r="P4334" t="s">
        <v>23</v>
      </c>
      <c r="Q4334" t="str" cm="1">
        <f t="array" ref="Q4334">_xlfn.IFS(
O4334&lt;50000,"Low Salary (&lt;$50K)",
O4334&lt;90000,"Lower Middle ($50K-$90K)",
O4334&lt;130000,"Middle ($90K-$130K)",
O4334&lt;170000,"Upper Middle ($130K-$170K)",
O4334&gt;=170000,"High Salary (&gt;$170K)"
)</f>
        <v>Upper Middle ($130K-$170K)</v>
      </c>
      <c r="R4334" t="str" cm="1">
        <f t="array" ref="R4334">_xlfn.IFS(
G4334&lt;=2,"New Customers (0-2Y)",
G4334&lt;=5,"Growing Customers (3-5Y)",
G4334&lt;=8,"Established Customers (6-8Y)",
G4334&lt;=10,"Loyal Customers (9-10Y)"
)</f>
        <v>New Customers (0-2Y)</v>
      </c>
    </row>
    <row r="4335" spans="1:18" x14ac:dyDescent="0.35">
      <c r="A4335">
        <v>15748327</v>
      </c>
      <c r="B4335" t="s">
        <v>557</v>
      </c>
      <c r="C4335" t="s">
        <v>42</v>
      </c>
      <c r="D4335" t="s">
        <v>39</v>
      </c>
      <c r="E4335">
        <v>34</v>
      </c>
      <c r="F4335" t="s">
        <v>19</v>
      </c>
      <c r="G4335">
        <v>6</v>
      </c>
      <c r="H4335" s="4">
        <v>118235.7</v>
      </c>
      <c r="I4335" t="s">
        <v>33</v>
      </c>
      <c r="J4335">
        <v>2</v>
      </c>
      <c r="K4335">
        <v>724</v>
      </c>
      <c r="L4335" t="s">
        <v>35</v>
      </c>
      <c r="M4335" t="s">
        <v>27</v>
      </c>
      <c r="N4335" t="s">
        <v>32</v>
      </c>
      <c r="O4335" s="4">
        <v>157137.23000000001</v>
      </c>
      <c r="P4335" t="s">
        <v>28</v>
      </c>
      <c r="Q4335" t="str" cm="1">
        <f t="array" ref="Q4335">_xlfn.IFS(
O4335&lt;50000,"Low Salary (&lt;$50K)",
O4335&lt;90000,"Lower Middle ($50K-$90K)",
O4335&lt;130000,"Middle ($90K-$130K)",
O4335&lt;170000,"Upper Middle ($130K-$170K)",
O4335&gt;=170000,"High Salary (&gt;$170K)"
)</f>
        <v>Upper Middle ($130K-$170K)</v>
      </c>
      <c r="R4335" t="str" cm="1">
        <f t="array" ref="R4335">_xlfn.IFS(
G4335&lt;=2,"New Customers (0-2Y)",
G4335&lt;=5,"Growing Customers (3-5Y)",
G4335&lt;=8,"Established Customers (6-8Y)",
G4335&lt;=10,"Loyal Customers (9-10Y)"
)</f>
        <v>Established Customers (6-8Y)</v>
      </c>
    </row>
    <row r="4336" spans="1:18" x14ac:dyDescent="0.35">
      <c r="A4336">
        <v>15754649</v>
      </c>
      <c r="B4336" t="s">
        <v>1118</v>
      </c>
      <c r="C4336" t="s">
        <v>26</v>
      </c>
      <c r="D4336" t="s">
        <v>18</v>
      </c>
      <c r="E4336">
        <v>57</v>
      </c>
      <c r="F4336" t="s">
        <v>19</v>
      </c>
      <c r="G4336">
        <v>3</v>
      </c>
      <c r="H4336" s="4">
        <v>0</v>
      </c>
      <c r="I4336" t="s">
        <v>24</v>
      </c>
      <c r="J4336">
        <v>2</v>
      </c>
      <c r="K4336">
        <v>705</v>
      </c>
      <c r="L4336" t="s">
        <v>35</v>
      </c>
      <c r="M4336" t="s">
        <v>21</v>
      </c>
      <c r="N4336" t="s">
        <v>22</v>
      </c>
      <c r="O4336" s="4">
        <v>34134.14</v>
      </c>
      <c r="P4336" t="s">
        <v>28</v>
      </c>
      <c r="Q4336" t="str" cm="1">
        <f t="array" ref="Q4336">_xlfn.IFS(
O4336&lt;50000,"Low Salary (&lt;$50K)",
O4336&lt;90000,"Lower Middle ($50K-$90K)",
O4336&lt;130000,"Middle ($90K-$130K)",
O4336&lt;170000,"Upper Middle ($130K-$170K)",
O4336&gt;=170000,"High Salary (&gt;$170K)"
)</f>
        <v>Low Salary (&lt;$50K)</v>
      </c>
      <c r="R4336" t="str" cm="1">
        <f t="array" ref="R4336">_xlfn.IFS(
G4336&lt;=2,"New Customers (0-2Y)",
G4336&lt;=5,"Growing Customers (3-5Y)",
G4336&lt;=8,"Established Customers (6-8Y)",
G4336&lt;=10,"Loyal Customers (9-10Y)"
)</f>
        <v>Growing Customers (3-5Y)</v>
      </c>
    </row>
    <row r="4337" spans="1:18" x14ac:dyDescent="0.35">
      <c r="A4337">
        <v>15810460</v>
      </c>
      <c r="B4337" t="s">
        <v>133</v>
      </c>
      <c r="C4337" t="s">
        <v>26</v>
      </c>
      <c r="D4337" t="s">
        <v>18</v>
      </c>
      <c r="E4337">
        <v>64</v>
      </c>
      <c r="F4337" t="s">
        <v>2967</v>
      </c>
      <c r="G4337">
        <v>5</v>
      </c>
      <c r="H4337" s="4">
        <v>0</v>
      </c>
      <c r="I4337" t="s">
        <v>24</v>
      </c>
      <c r="J4337">
        <v>3</v>
      </c>
      <c r="K4337">
        <v>708</v>
      </c>
      <c r="L4337" t="s">
        <v>35</v>
      </c>
      <c r="M4337" t="s">
        <v>27</v>
      </c>
      <c r="N4337" t="s">
        <v>22</v>
      </c>
      <c r="O4337" s="4">
        <v>112520.07</v>
      </c>
      <c r="P4337" t="s">
        <v>23</v>
      </c>
      <c r="Q4337" t="str" cm="1">
        <f t="array" ref="Q4337">_xlfn.IFS(
O4337&lt;50000,"Low Salary (&lt;$50K)",
O4337&lt;90000,"Lower Middle ($50K-$90K)",
O4337&lt;130000,"Middle ($90K-$130K)",
O4337&lt;170000,"Upper Middle ($130K-$170K)",
O4337&gt;=170000,"High Salary (&gt;$170K)"
)</f>
        <v>Middle ($90K-$130K)</v>
      </c>
      <c r="R4337" t="str" cm="1">
        <f t="array" ref="R4337">_xlfn.IFS(
G4337&lt;=2,"New Customers (0-2Y)",
G4337&lt;=5,"Growing Customers (3-5Y)",
G4337&lt;=8,"Established Customers (6-8Y)",
G4337&lt;=10,"Loyal Customers (9-10Y)"
)</f>
        <v>Growing Customers (3-5Y)</v>
      </c>
    </row>
    <row r="4338" spans="1:18" x14ac:dyDescent="0.35">
      <c r="A4338">
        <v>15771742</v>
      </c>
      <c r="B4338" t="s">
        <v>285</v>
      </c>
      <c r="C4338" t="s">
        <v>42</v>
      </c>
      <c r="D4338" t="s">
        <v>39</v>
      </c>
      <c r="E4338">
        <v>38</v>
      </c>
      <c r="F4338" t="s">
        <v>19</v>
      </c>
      <c r="G4338">
        <v>9</v>
      </c>
      <c r="H4338" s="4">
        <v>115442.19</v>
      </c>
      <c r="I4338" t="s">
        <v>33</v>
      </c>
      <c r="J4338">
        <v>2</v>
      </c>
      <c r="K4338">
        <v>580</v>
      </c>
      <c r="L4338" t="s">
        <v>31</v>
      </c>
      <c r="M4338" t="s">
        <v>21</v>
      </c>
      <c r="N4338" t="s">
        <v>32</v>
      </c>
      <c r="O4338" s="4">
        <v>128481.5</v>
      </c>
      <c r="P4338" t="s">
        <v>23</v>
      </c>
      <c r="Q4338" t="str" cm="1">
        <f t="array" ref="Q4338">_xlfn.IFS(
O4338&lt;50000,"Low Salary (&lt;$50K)",
O4338&lt;90000,"Lower Middle ($50K-$90K)",
O4338&lt;130000,"Middle ($90K-$130K)",
O4338&lt;170000,"Upper Middle ($130K-$170K)",
O4338&gt;=170000,"High Salary (&gt;$170K)"
)</f>
        <v>Middle ($90K-$130K)</v>
      </c>
      <c r="R4338" t="str" cm="1">
        <f t="array" ref="R4338">_xlfn.IFS(
G4338&lt;=2,"New Customers (0-2Y)",
G4338&lt;=5,"Growing Customers (3-5Y)",
G4338&lt;=8,"Established Customers (6-8Y)",
G4338&lt;=10,"Loyal Customers (9-10Y)"
)</f>
        <v>Loyal Customers (9-10Y)</v>
      </c>
    </row>
    <row r="4339" spans="1:18" x14ac:dyDescent="0.35">
      <c r="A4339">
        <v>15642160</v>
      </c>
      <c r="B4339" t="s">
        <v>882</v>
      </c>
      <c r="C4339" t="s">
        <v>17</v>
      </c>
      <c r="D4339" t="s">
        <v>39</v>
      </c>
      <c r="E4339">
        <v>38</v>
      </c>
      <c r="F4339" t="s">
        <v>19</v>
      </c>
      <c r="G4339">
        <v>5</v>
      </c>
      <c r="H4339" s="4">
        <v>0</v>
      </c>
      <c r="I4339" t="s">
        <v>24</v>
      </c>
      <c r="J4339">
        <v>2</v>
      </c>
      <c r="K4339">
        <v>850</v>
      </c>
      <c r="L4339" t="s">
        <v>37</v>
      </c>
      <c r="M4339" t="s">
        <v>21</v>
      </c>
      <c r="N4339" t="s">
        <v>32</v>
      </c>
      <c r="O4339" s="4">
        <v>16491.64</v>
      </c>
      <c r="P4339" t="s">
        <v>28</v>
      </c>
      <c r="Q4339" t="str" cm="1">
        <f t="array" ref="Q4339">_xlfn.IFS(
O4339&lt;50000,"Low Salary (&lt;$50K)",
O4339&lt;90000,"Lower Middle ($50K-$90K)",
O4339&lt;130000,"Middle ($90K-$130K)",
O4339&lt;170000,"Upper Middle ($130K-$170K)",
O4339&gt;=170000,"High Salary (&gt;$170K)"
)</f>
        <v>Low Salary (&lt;$50K)</v>
      </c>
      <c r="R4339" t="str" cm="1">
        <f t="array" ref="R4339">_xlfn.IFS(
G4339&lt;=2,"New Customers (0-2Y)",
G4339&lt;=5,"Growing Customers (3-5Y)",
G4339&lt;=8,"Established Customers (6-8Y)",
G4339&lt;=10,"Loyal Customers (9-10Y)"
)</f>
        <v>Growing Customers (3-5Y)</v>
      </c>
    </row>
    <row r="4340" spans="1:18" x14ac:dyDescent="0.35">
      <c r="A4340">
        <v>15798439</v>
      </c>
      <c r="B4340" t="s">
        <v>297</v>
      </c>
      <c r="C4340" t="s">
        <v>26</v>
      </c>
      <c r="D4340" t="s">
        <v>39</v>
      </c>
      <c r="E4340">
        <v>25</v>
      </c>
      <c r="F4340" t="s">
        <v>43</v>
      </c>
      <c r="G4340">
        <v>2</v>
      </c>
      <c r="H4340" s="4">
        <v>0</v>
      </c>
      <c r="I4340" t="s">
        <v>24</v>
      </c>
      <c r="J4340">
        <v>1</v>
      </c>
      <c r="K4340">
        <v>714</v>
      </c>
      <c r="L4340" t="s">
        <v>35</v>
      </c>
      <c r="M4340" t="s">
        <v>21</v>
      </c>
      <c r="N4340" t="s">
        <v>22</v>
      </c>
      <c r="O4340" s="4">
        <v>132979.43</v>
      </c>
      <c r="P4340" t="s">
        <v>28</v>
      </c>
      <c r="Q4340" t="str" cm="1">
        <f t="array" ref="Q4340">_xlfn.IFS(
O4340&lt;50000,"Low Salary (&lt;$50K)",
O4340&lt;90000,"Lower Middle ($50K-$90K)",
O4340&lt;130000,"Middle ($90K-$130K)",
O4340&lt;170000,"Upper Middle ($130K-$170K)",
O4340&gt;=170000,"High Salary (&gt;$170K)"
)</f>
        <v>Upper Middle ($130K-$170K)</v>
      </c>
      <c r="R4340" t="str" cm="1">
        <f t="array" ref="R4340">_xlfn.IFS(
G4340&lt;=2,"New Customers (0-2Y)",
G4340&lt;=5,"Growing Customers (3-5Y)",
G4340&lt;=8,"Established Customers (6-8Y)",
G4340&lt;=10,"Loyal Customers (9-10Y)"
)</f>
        <v>New Customers (0-2Y)</v>
      </c>
    </row>
    <row r="4341" spans="1:18" x14ac:dyDescent="0.35">
      <c r="A4341">
        <v>15605293</v>
      </c>
      <c r="B4341" t="s">
        <v>506</v>
      </c>
      <c r="C4341" t="s">
        <v>17</v>
      </c>
      <c r="D4341" t="s">
        <v>18</v>
      </c>
      <c r="E4341">
        <v>43</v>
      </c>
      <c r="F4341" t="s">
        <v>19</v>
      </c>
      <c r="G4341">
        <v>1</v>
      </c>
      <c r="H4341" s="4">
        <v>0</v>
      </c>
      <c r="I4341" t="s">
        <v>24</v>
      </c>
      <c r="J4341">
        <v>2</v>
      </c>
      <c r="K4341">
        <v>559</v>
      </c>
      <c r="L4341" t="s">
        <v>31</v>
      </c>
      <c r="M4341" t="s">
        <v>21</v>
      </c>
      <c r="N4341" t="s">
        <v>22</v>
      </c>
      <c r="O4341" s="4">
        <v>196645.87</v>
      </c>
      <c r="P4341" t="s">
        <v>28</v>
      </c>
      <c r="Q4341" t="str" cm="1">
        <f t="array" ref="Q4341">_xlfn.IFS(
O4341&lt;50000,"Low Salary (&lt;$50K)",
O4341&lt;90000,"Lower Middle ($50K-$90K)",
O4341&lt;130000,"Middle ($90K-$130K)",
O4341&lt;170000,"Upper Middle ($130K-$170K)",
O4341&gt;=170000,"High Salary (&gt;$170K)"
)</f>
        <v>High Salary (&gt;$170K)</v>
      </c>
      <c r="R4341" t="str" cm="1">
        <f t="array" ref="R4341">_xlfn.IFS(
G4341&lt;=2,"New Customers (0-2Y)",
G4341&lt;=5,"Growing Customers (3-5Y)",
G4341&lt;=8,"Established Customers (6-8Y)",
G4341&lt;=10,"Loyal Customers (9-10Y)"
)</f>
        <v>New Customers (0-2Y)</v>
      </c>
    </row>
    <row r="4342" spans="1:18" x14ac:dyDescent="0.35">
      <c r="A4342">
        <v>15692631</v>
      </c>
      <c r="B4342" t="s">
        <v>1916</v>
      </c>
      <c r="C4342" t="s">
        <v>26</v>
      </c>
      <c r="D4342" t="s">
        <v>18</v>
      </c>
      <c r="E4342">
        <v>44</v>
      </c>
      <c r="F4342" t="s">
        <v>19</v>
      </c>
      <c r="G4342">
        <v>8</v>
      </c>
      <c r="H4342" s="4">
        <v>115557</v>
      </c>
      <c r="I4342" t="s">
        <v>33</v>
      </c>
      <c r="J4342">
        <v>1</v>
      </c>
      <c r="K4342">
        <v>577</v>
      </c>
      <c r="L4342" t="s">
        <v>31</v>
      </c>
      <c r="M4342" t="s">
        <v>27</v>
      </c>
      <c r="N4342" t="s">
        <v>22</v>
      </c>
      <c r="O4342" s="4">
        <v>127506.76</v>
      </c>
      <c r="P4342" t="s">
        <v>28</v>
      </c>
      <c r="Q4342" t="str" cm="1">
        <f t="array" ref="Q4342">_xlfn.IFS(
O4342&lt;50000,"Low Salary (&lt;$50K)",
O4342&lt;90000,"Lower Middle ($50K-$90K)",
O4342&lt;130000,"Middle ($90K-$130K)",
O4342&lt;170000,"Upper Middle ($130K-$170K)",
O4342&gt;=170000,"High Salary (&gt;$170K)"
)</f>
        <v>Middle ($90K-$130K)</v>
      </c>
      <c r="R4342" t="str" cm="1">
        <f t="array" ref="R4342">_xlfn.IFS(
G4342&lt;=2,"New Customers (0-2Y)",
G4342&lt;=5,"Growing Customers (3-5Y)",
G4342&lt;=8,"Established Customers (6-8Y)",
G4342&lt;=10,"Loyal Customers (9-10Y)"
)</f>
        <v>Established Customers (6-8Y)</v>
      </c>
    </row>
    <row r="4343" spans="1:18" x14ac:dyDescent="0.35">
      <c r="A4343">
        <v>15665376</v>
      </c>
      <c r="B4343" t="s">
        <v>1664</v>
      </c>
      <c r="C4343" t="s">
        <v>42</v>
      </c>
      <c r="D4343" t="s">
        <v>18</v>
      </c>
      <c r="E4343">
        <v>35</v>
      </c>
      <c r="F4343" t="s">
        <v>19</v>
      </c>
      <c r="G4343">
        <v>3</v>
      </c>
      <c r="H4343" s="4">
        <v>166518.63</v>
      </c>
      <c r="I4343" t="s">
        <v>33</v>
      </c>
      <c r="J4343">
        <v>2</v>
      </c>
      <c r="K4343">
        <v>647</v>
      </c>
      <c r="L4343" t="s">
        <v>20</v>
      </c>
      <c r="M4343" t="s">
        <v>21</v>
      </c>
      <c r="N4343" t="s">
        <v>32</v>
      </c>
      <c r="O4343" s="4">
        <v>147930.46</v>
      </c>
      <c r="P4343" t="s">
        <v>28</v>
      </c>
      <c r="Q4343" t="str" cm="1">
        <f t="array" ref="Q4343">_xlfn.IFS(
O4343&lt;50000,"Low Salary (&lt;$50K)",
O4343&lt;90000,"Lower Middle ($50K-$90K)",
O4343&lt;130000,"Middle ($90K-$130K)",
O4343&lt;170000,"Upper Middle ($130K-$170K)",
O4343&gt;=170000,"High Salary (&gt;$170K)"
)</f>
        <v>Upper Middle ($130K-$170K)</v>
      </c>
      <c r="R4343" t="str" cm="1">
        <f t="array" ref="R4343">_xlfn.IFS(
G4343&lt;=2,"New Customers (0-2Y)",
G4343&lt;=5,"Growing Customers (3-5Y)",
G4343&lt;=8,"Established Customers (6-8Y)",
G4343&lt;=10,"Loyal Customers (9-10Y)"
)</f>
        <v>Growing Customers (3-5Y)</v>
      </c>
    </row>
    <row r="4344" spans="1:18" x14ac:dyDescent="0.35">
      <c r="A4344">
        <v>15772412</v>
      </c>
      <c r="B4344" t="s">
        <v>1917</v>
      </c>
      <c r="C4344" t="s">
        <v>26</v>
      </c>
      <c r="D4344" t="s">
        <v>39</v>
      </c>
      <c r="E4344">
        <v>30</v>
      </c>
      <c r="F4344" t="s">
        <v>19</v>
      </c>
      <c r="G4344">
        <v>6</v>
      </c>
      <c r="H4344" s="4">
        <v>135370.12</v>
      </c>
      <c r="I4344" t="s">
        <v>33</v>
      </c>
      <c r="J4344">
        <v>1</v>
      </c>
      <c r="K4344">
        <v>554</v>
      </c>
      <c r="L4344" t="s">
        <v>31</v>
      </c>
      <c r="M4344" t="s">
        <v>21</v>
      </c>
      <c r="N4344" t="s">
        <v>22</v>
      </c>
      <c r="O4344" s="4">
        <v>179689.05</v>
      </c>
      <c r="P4344" t="s">
        <v>23</v>
      </c>
      <c r="Q4344" t="str" cm="1">
        <f t="array" ref="Q4344">_xlfn.IFS(
O4344&lt;50000,"Low Salary (&lt;$50K)",
O4344&lt;90000,"Lower Middle ($50K-$90K)",
O4344&lt;130000,"Middle ($90K-$130K)",
O4344&lt;170000,"Upper Middle ($130K-$170K)",
O4344&gt;=170000,"High Salary (&gt;$170K)"
)</f>
        <v>High Salary (&gt;$170K)</v>
      </c>
      <c r="R4344" t="str" cm="1">
        <f t="array" ref="R4344">_xlfn.IFS(
G4344&lt;=2,"New Customers (0-2Y)",
G4344&lt;=5,"Growing Customers (3-5Y)",
G4344&lt;=8,"Established Customers (6-8Y)",
G4344&lt;=10,"Loyal Customers (9-10Y)"
)</f>
        <v>Established Customers (6-8Y)</v>
      </c>
    </row>
    <row r="4345" spans="1:18" x14ac:dyDescent="0.35">
      <c r="A4345">
        <v>15654577</v>
      </c>
      <c r="B4345" t="s">
        <v>180</v>
      </c>
      <c r="C4345" t="s">
        <v>42</v>
      </c>
      <c r="D4345" t="s">
        <v>39</v>
      </c>
      <c r="E4345">
        <v>54</v>
      </c>
      <c r="F4345" t="s">
        <v>19</v>
      </c>
      <c r="G4345">
        <v>5</v>
      </c>
      <c r="H4345" s="4">
        <v>92877.33</v>
      </c>
      <c r="I4345" t="s">
        <v>29</v>
      </c>
      <c r="J4345">
        <v>1</v>
      </c>
      <c r="K4345">
        <v>549</v>
      </c>
      <c r="L4345" t="s">
        <v>31</v>
      </c>
      <c r="M4345" t="s">
        <v>21</v>
      </c>
      <c r="N4345" t="s">
        <v>32</v>
      </c>
      <c r="O4345" s="4">
        <v>2619.64</v>
      </c>
      <c r="P4345" t="s">
        <v>23</v>
      </c>
      <c r="Q4345" t="str" cm="1">
        <f t="array" ref="Q4345">_xlfn.IFS(
O4345&lt;50000,"Low Salary (&lt;$50K)",
O4345&lt;90000,"Lower Middle ($50K-$90K)",
O4345&lt;130000,"Middle ($90K-$130K)",
O4345&lt;170000,"Upper Middle ($130K-$170K)",
O4345&gt;=170000,"High Salary (&gt;$170K)"
)</f>
        <v>Low Salary (&lt;$50K)</v>
      </c>
      <c r="R4345" t="str" cm="1">
        <f t="array" ref="R4345">_xlfn.IFS(
G4345&lt;=2,"New Customers (0-2Y)",
G4345&lt;=5,"Growing Customers (3-5Y)",
G4345&lt;=8,"Established Customers (6-8Y)",
G4345&lt;=10,"Loyal Customers (9-10Y)"
)</f>
        <v>Growing Customers (3-5Y)</v>
      </c>
    </row>
    <row r="4346" spans="1:18" x14ac:dyDescent="0.35">
      <c r="A4346">
        <v>15585427</v>
      </c>
      <c r="B4346" t="s">
        <v>1912</v>
      </c>
      <c r="C4346" t="s">
        <v>17</v>
      </c>
      <c r="D4346" t="s">
        <v>18</v>
      </c>
      <c r="E4346">
        <v>26</v>
      </c>
      <c r="F4346" t="s">
        <v>43</v>
      </c>
      <c r="G4346">
        <v>10</v>
      </c>
      <c r="H4346" s="4">
        <v>102073.67</v>
      </c>
      <c r="I4346" t="s">
        <v>33</v>
      </c>
      <c r="J4346">
        <v>2</v>
      </c>
      <c r="K4346">
        <v>528</v>
      </c>
      <c r="L4346" t="s">
        <v>31</v>
      </c>
      <c r="M4346" t="s">
        <v>27</v>
      </c>
      <c r="N4346" t="s">
        <v>32</v>
      </c>
      <c r="O4346" s="4">
        <v>166799.93</v>
      </c>
      <c r="P4346" t="s">
        <v>28</v>
      </c>
      <c r="Q4346" t="str" cm="1">
        <f t="array" ref="Q4346">_xlfn.IFS(
O4346&lt;50000,"Low Salary (&lt;$50K)",
O4346&lt;90000,"Lower Middle ($50K-$90K)",
O4346&lt;130000,"Middle ($90K-$130K)",
O4346&lt;170000,"Upper Middle ($130K-$170K)",
O4346&gt;=170000,"High Salary (&gt;$170K)"
)</f>
        <v>Upper Middle ($130K-$170K)</v>
      </c>
      <c r="R4346" t="str" cm="1">
        <f t="array" ref="R4346">_xlfn.IFS(
G4346&lt;=2,"New Customers (0-2Y)",
G4346&lt;=5,"Growing Customers (3-5Y)",
G4346&lt;=8,"Established Customers (6-8Y)",
G4346&lt;=10,"Loyal Customers (9-10Y)"
)</f>
        <v>Loyal Customers (9-10Y)</v>
      </c>
    </row>
    <row r="4347" spans="1:18" x14ac:dyDescent="0.35">
      <c r="A4347">
        <v>15584536</v>
      </c>
      <c r="B4347" t="s">
        <v>1435</v>
      </c>
      <c r="C4347" t="s">
        <v>42</v>
      </c>
      <c r="D4347" t="s">
        <v>39</v>
      </c>
      <c r="E4347">
        <v>46</v>
      </c>
      <c r="F4347" t="s">
        <v>19</v>
      </c>
      <c r="G4347">
        <v>3</v>
      </c>
      <c r="H4347" s="4">
        <v>97042.6</v>
      </c>
      <c r="I4347" t="s">
        <v>29</v>
      </c>
      <c r="J4347">
        <v>1</v>
      </c>
      <c r="K4347">
        <v>720</v>
      </c>
      <c r="L4347" t="s">
        <v>35</v>
      </c>
      <c r="M4347" t="s">
        <v>21</v>
      </c>
      <c r="N4347" t="s">
        <v>22</v>
      </c>
      <c r="O4347" s="4">
        <v>133516.51</v>
      </c>
      <c r="P4347" t="s">
        <v>23</v>
      </c>
      <c r="Q4347" t="str" cm="1">
        <f t="array" ref="Q4347">_xlfn.IFS(
O4347&lt;50000,"Low Salary (&lt;$50K)",
O4347&lt;90000,"Lower Middle ($50K-$90K)",
O4347&lt;130000,"Middle ($90K-$130K)",
O4347&lt;170000,"Upper Middle ($130K-$170K)",
O4347&gt;=170000,"High Salary (&gt;$170K)"
)</f>
        <v>Upper Middle ($130K-$170K)</v>
      </c>
      <c r="R4347" t="str" cm="1">
        <f t="array" ref="R4347">_xlfn.IFS(
G4347&lt;=2,"New Customers (0-2Y)",
G4347&lt;=5,"Growing Customers (3-5Y)",
G4347&lt;=8,"Established Customers (6-8Y)",
G4347&lt;=10,"Loyal Customers (9-10Y)"
)</f>
        <v>Growing Customers (3-5Y)</v>
      </c>
    </row>
    <row r="4348" spans="1:18" x14ac:dyDescent="0.35">
      <c r="A4348">
        <v>15585853</v>
      </c>
      <c r="B4348" t="s">
        <v>1918</v>
      </c>
      <c r="C4348" t="s">
        <v>26</v>
      </c>
      <c r="D4348" t="s">
        <v>39</v>
      </c>
      <c r="E4348">
        <v>41</v>
      </c>
      <c r="F4348" t="s">
        <v>19</v>
      </c>
      <c r="G4348">
        <v>7</v>
      </c>
      <c r="H4348" s="4">
        <v>0</v>
      </c>
      <c r="I4348" t="s">
        <v>24</v>
      </c>
      <c r="J4348">
        <v>1</v>
      </c>
      <c r="K4348">
        <v>743</v>
      </c>
      <c r="L4348" t="s">
        <v>35</v>
      </c>
      <c r="M4348" t="s">
        <v>21</v>
      </c>
      <c r="N4348" t="s">
        <v>32</v>
      </c>
      <c r="O4348" s="4">
        <v>163736.09</v>
      </c>
      <c r="P4348" t="s">
        <v>23</v>
      </c>
      <c r="Q4348" t="str" cm="1">
        <f t="array" ref="Q4348">_xlfn.IFS(
O4348&lt;50000,"Low Salary (&lt;$50K)",
O4348&lt;90000,"Lower Middle ($50K-$90K)",
O4348&lt;130000,"Middle ($90K-$130K)",
O4348&lt;170000,"Upper Middle ($130K-$170K)",
O4348&gt;=170000,"High Salary (&gt;$170K)"
)</f>
        <v>Upper Middle ($130K-$170K)</v>
      </c>
      <c r="R4348" t="str" cm="1">
        <f t="array" ref="R4348">_xlfn.IFS(
G4348&lt;=2,"New Customers (0-2Y)",
G4348&lt;=5,"Growing Customers (3-5Y)",
G4348&lt;=8,"Established Customers (6-8Y)",
G4348&lt;=10,"Loyal Customers (9-10Y)"
)</f>
        <v>Established Customers (6-8Y)</v>
      </c>
    </row>
    <row r="4349" spans="1:18" x14ac:dyDescent="0.35">
      <c r="A4349">
        <v>15645271</v>
      </c>
      <c r="B4349" t="s">
        <v>1919</v>
      </c>
      <c r="C4349" t="s">
        <v>42</v>
      </c>
      <c r="D4349" t="s">
        <v>39</v>
      </c>
      <c r="E4349">
        <v>24</v>
      </c>
      <c r="F4349" t="s">
        <v>43</v>
      </c>
      <c r="G4349">
        <v>8</v>
      </c>
      <c r="H4349" s="4">
        <v>108528.07</v>
      </c>
      <c r="I4349" t="s">
        <v>33</v>
      </c>
      <c r="J4349">
        <v>2</v>
      </c>
      <c r="K4349">
        <v>615</v>
      </c>
      <c r="L4349" t="s">
        <v>20</v>
      </c>
      <c r="M4349" t="s">
        <v>27</v>
      </c>
      <c r="N4349" t="s">
        <v>32</v>
      </c>
      <c r="O4349" s="4">
        <v>179488.41</v>
      </c>
      <c r="P4349" t="s">
        <v>23</v>
      </c>
      <c r="Q4349" t="str" cm="1">
        <f t="array" ref="Q4349">_xlfn.IFS(
O4349&lt;50000,"Low Salary (&lt;$50K)",
O4349&lt;90000,"Lower Middle ($50K-$90K)",
O4349&lt;130000,"Middle ($90K-$130K)",
O4349&lt;170000,"Upper Middle ($130K-$170K)",
O4349&gt;=170000,"High Salary (&gt;$170K)"
)</f>
        <v>High Salary (&gt;$170K)</v>
      </c>
      <c r="R4349" t="str" cm="1">
        <f t="array" ref="R4349">_xlfn.IFS(
G4349&lt;=2,"New Customers (0-2Y)",
G4349&lt;=5,"Growing Customers (3-5Y)",
G4349&lt;=8,"Established Customers (6-8Y)",
G4349&lt;=10,"Loyal Customers (9-10Y)"
)</f>
        <v>Established Customers (6-8Y)</v>
      </c>
    </row>
    <row r="4350" spans="1:18" x14ac:dyDescent="0.35">
      <c r="A4350">
        <v>15579387</v>
      </c>
      <c r="B4350" t="s">
        <v>669</v>
      </c>
      <c r="C4350" t="s">
        <v>42</v>
      </c>
      <c r="D4350" t="s">
        <v>18</v>
      </c>
      <c r="E4350">
        <v>44</v>
      </c>
      <c r="F4350" t="s">
        <v>19</v>
      </c>
      <c r="G4350">
        <v>2</v>
      </c>
      <c r="H4350" s="4">
        <v>79064.850000000006</v>
      </c>
      <c r="I4350" t="s">
        <v>29</v>
      </c>
      <c r="J4350">
        <v>2</v>
      </c>
      <c r="K4350">
        <v>635</v>
      </c>
      <c r="L4350" t="s">
        <v>20</v>
      </c>
      <c r="M4350" t="s">
        <v>27</v>
      </c>
      <c r="N4350" t="s">
        <v>22</v>
      </c>
      <c r="O4350" s="4">
        <v>113291.75</v>
      </c>
      <c r="P4350" t="s">
        <v>28</v>
      </c>
      <c r="Q4350" t="str" cm="1">
        <f t="array" ref="Q4350">_xlfn.IFS(
O4350&lt;50000,"Low Salary (&lt;$50K)",
O4350&lt;90000,"Lower Middle ($50K-$90K)",
O4350&lt;130000,"Middle ($90K-$130K)",
O4350&lt;170000,"Upper Middle ($130K-$170K)",
O4350&gt;=170000,"High Salary (&gt;$170K)"
)</f>
        <v>Middle ($90K-$130K)</v>
      </c>
      <c r="R4350" t="str" cm="1">
        <f t="array" ref="R4350">_xlfn.IFS(
G4350&lt;=2,"New Customers (0-2Y)",
G4350&lt;=5,"Growing Customers (3-5Y)",
G4350&lt;=8,"Established Customers (6-8Y)",
G4350&lt;=10,"Loyal Customers (9-10Y)"
)</f>
        <v>New Customers (0-2Y)</v>
      </c>
    </row>
    <row r="4351" spans="1:18" x14ac:dyDescent="0.35">
      <c r="A4351">
        <v>15623107</v>
      </c>
      <c r="B4351" t="s">
        <v>1920</v>
      </c>
      <c r="C4351" t="s">
        <v>26</v>
      </c>
      <c r="D4351" t="s">
        <v>39</v>
      </c>
      <c r="E4351">
        <v>45</v>
      </c>
      <c r="F4351" t="s">
        <v>19</v>
      </c>
      <c r="G4351">
        <v>3</v>
      </c>
      <c r="H4351" s="4">
        <v>74274.87</v>
      </c>
      <c r="I4351" t="s">
        <v>29</v>
      </c>
      <c r="J4351">
        <v>3</v>
      </c>
      <c r="K4351">
        <v>686</v>
      </c>
      <c r="L4351" t="s">
        <v>35</v>
      </c>
      <c r="M4351" t="s">
        <v>21</v>
      </c>
      <c r="N4351" t="s">
        <v>32</v>
      </c>
      <c r="O4351" s="4">
        <v>64907.48</v>
      </c>
      <c r="P4351" t="s">
        <v>23</v>
      </c>
      <c r="Q4351" t="str" cm="1">
        <f t="array" ref="Q4351">_xlfn.IFS(
O4351&lt;50000,"Low Salary (&lt;$50K)",
O4351&lt;90000,"Lower Middle ($50K-$90K)",
O4351&lt;130000,"Middle ($90K-$130K)",
O4351&lt;170000,"Upper Middle ($130K-$170K)",
O4351&gt;=170000,"High Salary (&gt;$170K)"
)</f>
        <v>Lower Middle ($50K-$90K)</v>
      </c>
      <c r="R4351" t="str" cm="1">
        <f t="array" ref="R4351">_xlfn.IFS(
G4351&lt;=2,"New Customers (0-2Y)",
G4351&lt;=5,"Growing Customers (3-5Y)",
G4351&lt;=8,"Established Customers (6-8Y)",
G4351&lt;=10,"Loyal Customers (9-10Y)"
)</f>
        <v>Growing Customers (3-5Y)</v>
      </c>
    </row>
    <row r="4352" spans="1:18" x14ac:dyDescent="0.35">
      <c r="A4352">
        <v>15754072</v>
      </c>
      <c r="B4352" t="s">
        <v>1516</v>
      </c>
      <c r="C4352" t="s">
        <v>26</v>
      </c>
      <c r="D4352" t="s">
        <v>18</v>
      </c>
      <c r="E4352">
        <v>36</v>
      </c>
      <c r="F4352" t="s">
        <v>19</v>
      </c>
      <c r="G4352">
        <v>6</v>
      </c>
      <c r="H4352" s="4">
        <v>0</v>
      </c>
      <c r="I4352" t="s">
        <v>24</v>
      </c>
      <c r="J4352">
        <v>2</v>
      </c>
      <c r="K4352">
        <v>840</v>
      </c>
      <c r="L4352" t="s">
        <v>37</v>
      </c>
      <c r="M4352" t="s">
        <v>21</v>
      </c>
      <c r="N4352" t="s">
        <v>32</v>
      </c>
      <c r="O4352" s="4">
        <v>141364.26999999999</v>
      </c>
      <c r="P4352" t="s">
        <v>28</v>
      </c>
      <c r="Q4352" t="str" cm="1">
        <f t="array" ref="Q4352">_xlfn.IFS(
O4352&lt;50000,"Low Salary (&lt;$50K)",
O4352&lt;90000,"Lower Middle ($50K-$90K)",
O4352&lt;130000,"Middle ($90K-$130K)",
O4352&lt;170000,"Upper Middle ($130K-$170K)",
O4352&gt;=170000,"High Salary (&gt;$170K)"
)</f>
        <v>Upper Middle ($130K-$170K)</v>
      </c>
      <c r="R4352" t="str" cm="1">
        <f t="array" ref="R4352">_xlfn.IFS(
G4352&lt;=2,"New Customers (0-2Y)",
G4352&lt;=5,"Growing Customers (3-5Y)",
G4352&lt;=8,"Established Customers (6-8Y)",
G4352&lt;=10,"Loyal Customers (9-10Y)"
)</f>
        <v>Established Customers (6-8Y)</v>
      </c>
    </row>
    <row r="4353" spans="1:18" x14ac:dyDescent="0.35">
      <c r="A4353">
        <v>15666163</v>
      </c>
      <c r="B4353" t="s">
        <v>937</v>
      </c>
      <c r="C4353" t="s">
        <v>17</v>
      </c>
      <c r="D4353" t="s">
        <v>39</v>
      </c>
      <c r="E4353">
        <v>43</v>
      </c>
      <c r="F4353" t="s">
        <v>19</v>
      </c>
      <c r="G4353">
        <v>1</v>
      </c>
      <c r="H4353" s="4">
        <v>100421.1</v>
      </c>
      <c r="I4353" t="s">
        <v>33</v>
      </c>
      <c r="J4353">
        <v>1</v>
      </c>
      <c r="K4353">
        <v>695</v>
      </c>
      <c r="L4353" t="s">
        <v>35</v>
      </c>
      <c r="M4353" t="s">
        <v>21</v>
      </c>
      <c r="N4353" t="s">
        <v>22</v>
      </c>
      <c r="O4353" s="4">
        <v>101141.28</v>
      </c>
      <c r="P4353" t="s">
        <v>28</v>
      </c>
      <c r="Q4353" t="str" cm="1">
        <f t="array" ref="Q4353">_xlfn.IFS(
O4353&lt;50000,"Low Salary (&lt;$50K)",
O4353&lt;90000,"Lower Middle ($50K-$90K)",
O4353&lt;130000,"Middle ($90K-$130K)",
O4353&lt;170000,"Upper Middle ($130K-$170K)",
O4353&gt;=170000,"High Salary (&gt;$170K)"
)</f>
        <v>Middle ($90K-$130K)</v>
      </c>
      <c r="R4353" t="str" cm="1">
        <f t="array" ref="R4353">_xlfn.IFS(
G4353&lt;=2,"New Customers (0-2Y)",
G4353&lt;=5,"Growing Customers (3-5Y)",
G4353&lt;=8,"Established Customers (6-8Y)",
G4353&lt;=10,"Loyal Customers (9-10Y)"
)</f>
        <v>New Customers (0-2Y)</v>
      </c>
    </row>
    <row r="4354" spans="1:18" x14ac:dyDescent="0.35">
      <c r="A4354">
        <v>15765192</v>
      </c>
      <c r="B4354" t="s">
        <v>1580</v>
      </c>
      <c r="C4354" t="s">
        <v>17</v>
      </c>
      <c r="D4354" t="s">
        <v>39</v>
      </c>
      <c r="E4354">
        <v>26</v>
      </c>
      <c r="F4354" t="s">
        <v>43</v>
      </c>
      <c r="G4354">
        <v>7</v>
      </c>
      <c r="H4354" s="4">
        <v>84006.88</v>
      </c>
      <c r="I4354" t="s">
        <v>29</v>
      </c>
      <c r="J4354">
        <v>2</v>
      </c>
      <c r="K4354">
        <v>564</v>
      </c>
      <c r="L4354" t="s">
        <v>31</v>
      </c>
      <c r="M4354" t="s">
        <v>27</v>
      </c>
      <c r="N4354" t="s">
        <v>32</v>
      </c>
      <c r="O4354" s="4">
        <v>183490.99</v>
      </c>
      <c r="P4354" t="s">
        <v>28</v>
      </c>
      <c r="Q4354" t="str" cm="1">
        <f t="array" ref="Q4354">_xlfn.IFS(
O4354&lt;50000,"Low Salary (&lt;$50K)",
O4354&lt;90000,"Lower Middle ($50K-$90K)",
O4354&lt;130000,"Middle ($90K-$130K)",
O4354&lt;170000,"Upper Middle ($130K-$170K)",
O4354&gt;=170000,"High Salary (&gt;$170K)"
)</f>
        <v>High Salary (&gt;$170K)</v>
      </c>
      <c r="R4354" t="str" cm="1">
        <f t="array" ref="R4354">_xlfn.IFS(
G4354&lt;=2,"New Customers (0-2Y)",
G4354&lt;=5,"Growing Customers (3-5Y)",
G4354&lt;=8,"Established Customers (6-8Y)",
G4354&lt;=10,"Loyal Customers (9-10Y)"
)</f>
        <v>Established Customers (6-8Y)</v>
      </c>
    </row>
    <row r="4355" spans="1:18" x14ac:dyDescent="0.35">
      <c r="A4355">
        <v>15804822</v>
      </c>
      <c r="B4355" t="s">
        <v>329</v>
      </c>
      <c r="C4355" t="s">
        <v>17</v>
      </c>
      <c r="D4355" t="s">
        <v>18</v>
      </c>
      <c r="E4355">
        <v>31</v>
      </c>
      <c r="F4355" t="s">
        <v>19</v>
      </c>
      <c r="G4355">
        <v>4</v>
      </c>
      <c r="H4355" s="4">
        <v>0</v>
      </c>
      <c r="I4355" t="s">
        <v>24</v>
      </c>
      <c r="J4355">
        <v>2</v>
      </c>
      <c r="K4355">
        <v>805</v>
      </c>
      <c r="L4355" t="s">
        <v>37</v>
      </c>
      <c r="M4355" t="s">
        <v>21</v>
      </c>
      <c r="N4355" t="s">
        <v>32</v>
      </c>
      <c r="O4355" s="4">
        <v>4798.12</v>
      </c>
      <c r="P4355" t="s">
        <v>28</v>
      </c>
      <c r="Q4355" t="str" cm="1">
        <f t="array" ref="Q4355">_xlfn.IFS(
O4355&lt;50000,"Low Salary (&lt;$50K)",
O4355&lt;90000,"Lower Middle ($50K-$90K)",
O4355&lt;130000,"Middle ($90K-$130K)",
O4355&lt;170000,"Upper Middle ($130K-$170K)",
O4355&gt;=170000,"High Salary (&gt;$170K)"
)</f>
        <v>Low Salary (&lt;$50K)</v>
      </c>
      <c r="R4355" t="str" cm="1">
        <f t="array" ref="R4355">_xlfn.IFS(
G4355&lt;=2,"New Customers (0-2Y)",
G4355&lt;=5,"Growing Customers (3-5Y)",
G4355&lt;=8,"Established Customers (6-8Y)",
G4355&lt;=10,"Loyal Customers (9-10Y)"
)</f>
        <v>Growing Customers (3-5Y)</v>
      </c>
    </row>
    <row r="4356" spans="1:18" x14ac:dyDescent="0.35">
      <c r="A4356">
        <v>15612893</v>
      </c>
      <c r="B4356" t="s">
        <v>1401</v>
      </c>
      <c r="C4356" t="s">
        <v>26</v>
      </c>
      <c r="D4356" t="s">
        <v>39</v>
      </c>
      <c r="E4356">
        <v>45</v>
      </c>
      <c r="F4356" t="s">
        <v>19</v>
      </c>
      <c r="G4356">
        <v>4</v>
      </c>
      <c r="H4356" s="4">
        <v>0</v>
      </c>
      <c r="I4356" t="s">
        <v>24</v>
      </c>
      <c r="J4356">
        <v>1</v>
      </c>
      <c r="K4356">
        <v>558</v>
      </c>
      <c r="L4356" t="s">
        <v>31</v>
      </c>
      <c r="M4356" t="s">
        <v>21</v>
      </c>
      <c r="N4356" t="s">
        <v>32</v>
      </c>
      <c r="O4356" s="4">
        <v>131807.14000000001</v>
      </c>
      <c r="P4356" t="s">
        <v>28</v>
      </c>
      <c r="Q4356" t="str" cm="1">
        <f t="array" ref="Q4356">_xlfn.IFS(
O4356&lt;50000,"Low Salary (&lt;$50K)",
O4356&lt;90000,"Lower Middle ($50K-$90K)",
O4356&lt;130000,"Middle ($90K-$130K)",
O4356&lt;170000,"Upper Middle ($130K-$170K)",
O4356&gt;=170000,"High Salary (&gt;$170K)"
)</f>
        <v>Upper Middle ($130K-$170K)</v>
      </c>
      <c r="R4356" t="str" cm="1">
        <f t="array" ref="R4356">_xlfn.IFS(
G4356&lt;=2,"New Customers (0-2Y)",
G4356&lt;=5,"Growing Customers (3-5Y)",
G4356&lt;=8,"Established Customers (6-8Y)",
G4356&lt;=10,"Loyal Customers (9-10Y)"
)</f>
        <v>Growing Customers (3-5Y)</v>
      </c>
    </row>
    <row r="4357" spans="1:18" x14ac:dyDescent="0.35">
      <c r="A4357">
        <v>15593636</v>
      </c>
      <c r="B4357" t="s">
        <v>1921</v>
      </c>
      <c r="C4357" t="s">
        <v>17</v>
      </c>
      <c r="D4357" t="s">
        <v>18</v>
      </c>
      <c r="E4357">
        <v>39</v>
      </c>
      <c r="F4357" t="s">
        <v>19</v>
      </c>
      <c r="G4357">
        <v>4</v>
      </c>
      <c r="H4357" s="4">
        <v>80293.81</v>
      </c>
      <c r="I4357" t="s">
        <v>29</v>
      </c>
      <c r="J4357">
        <v>1</v>
      </c>
      <c r="K4357">
        <v>657</v>
      </c>
      <c r="L4357" t="s">
        <v>20</v>
      </c>
      <c r="M4357" t="s">
        <v>21</v>
      </c>
      <c r="N4357" t="s">
        <v>32</v>
      </c>
      <c r="O4357" s="4">
        <v>97192.76</v>
      </c>
      <c r="P4357" t="s">
        <v>28</v>
      </c>
      <c r="Q4357" t="str" cm="1">
        <f t="array" ref="Q4357">_xlfn.IFS(
O4357&lt;50000,"Low Salary (&lt;$50K)",
O4357&lt;90000,"Lower Middle ($50K-$90K)",
O4357&lt;130000,"Middle ($90K-$130K)",
O4357&lt;170000,"Upper Middle ($130K-$170K)",
O4357&gt;=170000,"High Salary (&gt;$170K)"
)</f>
        <v>Middle ($90K-$130K)</v>
      </c>
      <c r="R4357" t="str" cm="1">
        <f t="array" ref="R4357">_xlfn.IFS(
G4357&lt;=2,"New Customers (0-2Y)",
G4357&lt;=5,"Growing Customers (3-5Y)",
G4357&lt;=8,"Established Customers (6-8Y)",
G4357&lt;=10,"Loyal Customers (9-10Y)"
)</f>
        <v>Growing Customers (3-5Y)</v>
      </c>
    </row>
    <row r="4358" spans="1:18" x14ac:dyDescent="0.35">
      <c r="A4358">
        <v>15693326</v>
      </c>
      <c r="B4358" t="s">
        <v>1922</v>
      </c>
      <c r="C4358" t="s">
        <v>17</v>
      </c>
      <c r="D4358" t="s">
        <v>18</v>
      </c>
      <c r="E4358">
        <v>42</v>
      </c>
      <c r="F4358" t="s">
        <v>19</v>
      </c>
      <c r="G4358">
        <v>7</v>
      </c>
      <c r="H4358" s="4">
        <v>125437.14</v>
      </c>
      <c r="I4358" t="s">
        <v>33</v>
      </c>
      <c r="J4358">
        <v>2</v>
      </c>
      <c r="K4358">
        <v>641</v>
      </c>
      <c r="L4358" t="s">
        <v>20</v>
      </c>
      <c r="M4358" t="s">
        <v>27</v>
      </c>
      <c r="N4358" t="s">
        <v>32</v>
      </c>
      <c r="O4358" s="4">
        <v>164128.57999999999</v>
      </c>
      <c r="P4358" t="s">
        <v>28</v>
      </c>
      <c r="Q4358" t="str" cm="1">
        <f t="array" ref="Q4358">_xlfn.IFS(
O4358&lt;50000,"Low Salary (&lt;$50K)",
O4358&lt;90000,"Lower Middle ($50K-$90K)",
O4358&lt;130000,"Middle ($90K-$130K)",
O4358&lt;170000,"Upper Middle ($130K-$170K)",
O4358&gt;=170000,"High Salary (&gt;$170K)"
)</f>
        <v>Upper Middle ($130K-$170K)</v>
      </c>
      <c r="R4358" t="str" cm="1">
        <f t="array" ref="R4358">_xlfn.IFS(
G4358&lt;=2,"New Customers (0-2Y)",
G4358&lt;=5,"Growing Customers (3-5Y)",
G4358&lt;=8,"Established Customers (6-8Y)",
G4358&lt;=10,"Loyal Customers (9-10Y)"
)</f>
        <v>Established Customers (6-8Y)</v>
      </c>
    </row>
    <row r="4359" spans="1:18" x14ac:dyDescent="0.35">
      <c r="A4359">
        <v>15809901</v>
      </c>
      <c r="B4359" t="s">
        <v>641</v>
      </c>
      <c r="C4359" t="s">
        <v>17</v>
      </c>
      <c r="D4359" t="s">
        <v>39</v>
      </c>
      <c r="E4359">
        <v>36</v>
      </c>
      <c r="F4359" t="s">
        <v>19</v>
      </c>
      <c r="G4359">
        <v>8</v>
      </c>
      <c r="H4359" s="4">
        <v>0</v>
      </c>
      <c r="I4359" t="s">
        <v>24</v>
      </c>
      <c r="J4359">
        <v>2</v>
      </c>
      <c r="K4359">
        <v>755</v>
      </c>
      <c r="L4359" t="s">
        <v>35</v>
      </c>
      <c r="M4359" t="s">
        <v>21</v>
      </c>
      <c r="N4359" t="s">
        <v>32</v>
      </c>
      <c r="O4359" s="4">
        <v>176809.87</v>
      </c>
      <c r="P4359" t="s">
        <v>28</v>
      </c>
      <c r="Q4359" t="str" cm="1">
        <f t="array" ref="Q4359">_xlfn.IFS(
O4359&lt;50000,"Low Salary (&lt;$50K)",
O4359&lt;90000,"Lower Middle ($50K-$90K)",
O4359&lt;130000,"Middle ($90K-$130K)",
O4359&lt;170000,"Upper Middle ($130K-$170K)",
O4359&gt;=170000,"High Salary (&gt;$170K)"
)</f>
        <v>High Salary (&gt;$170K)</v>
      </c>
      <c r="R4359" t="str" cm="1">
        <f t="array" ref="R4359">_xlfn.IFS(
G4359&lt;=2,"New Customers (0-2Y)",
G4359&lt;=5,"Growing Customers (3-5Y)",
G4359&lt;=8,"Established Customers (6-8Y)",
G4359&lt;=10,"Loyal Customers (9-10Y)"
)</f>
        <v>Established Customers (6-8Y)</v>
      </c>
    </row>
    <row r="4360" spans="1:18" x14ac:dyDescent="0.35">
      <c r="A4360">
        <v>15759751</v>
      </c>
      <c r="B4360" t="s">
        <v>1849</v>
      </c>
      <c r="C4360" t="s">
        <v>17</v>
      </c>
      <c r="D4360" t="s">
        <v>39</v>
      </c>
      <c r="E4360">
        <v>48</v>
      </c>
      <c r="F4360" t="s">
        <v>19</v>
      </c>
      <c r="G4360">
        <v>1</v>
      </c>
      <c r="H4360" s="4">
        <v>0</v>
      </c>
      <c r="I4360" t="s">
        <v>24</v>
      </c>
      <c r="J4360">
        <v>2</v>
      </c>
      <c r="K4360">
        <v>483</v>
      </c>
      <c r="L4360" t="s">
        <v>44</v>
      </c>
      <c r="M4360" t="s">
        <v>21</v>
      </c>
      <c r="N4360" t="s">
        <v>22</v>
      </c>
      <c r="O4360" s="4">
        <v>110059.38</v>
      </c>
      <c r="P4360" t="s">
        <v>28</v>
      </c>
      <c r="Q4360" t="str" cm="1">
        <f t="array" ref="Q4360">_xlfn.IFS(
O4360&lt;50000,"Low Salary (&lt;$50K)",
O4360&lt;90000,"Lower Middle ($50K-$90K)",
O4360&lt;130000,"Middle ($90K-$130K)",
O4360&lt;170000,"Upper Middle ($130K-$170K)",
O4360&gt;=170000,"High Salary (&gt;$170K)"
)</f>
        <v>Middle ($90K-$130K)</v>
      </c>
      <c r="R4360" t="str" cm="1">
        <f t="array" ref="R4360">_xlfn.IFS(
G4360&lt;=2,"New Customers (0-2Y)",
G4360&lt;=5,"Growing Customers (3-5Y)",
G4360&lt;=8,"Established Customers (6-8Y)",
G4360&lt;=10,"Loyal Customers (9-10Y)"
)</f>
        <v>New Customers (0-2Y)</v>
      </c>
    </row>
    <row r="4361" spans="1:18" x14ac:dyDescent="0.35">
      <c r="A4361">
        <v>15605425</v>
      </c>
      <c r="B4361" t="s">
        <v>167</v>
      </c>
      <c r="C4361" t="s">
        <v>42</v>
      </c>
      <c r="D4361" t="s">
        <v>18</v>
      </c>
      <c r="E4361">
        <v>44</v>
      </c>
      <c r="F4361" t="s">
        <v>19</v>
      </c>
      <c r="G4361">
        <v>2</v>
      </c>
      <c r="H4361" s="4">
        <v>127536.44</v>
      </c>
      <c r="I4361" t="s">
        <v>33</v>
      </c>
      <c r="J4361">
        <v>1</v>
      </c>
      <c r="K4361">
        <v>545</v>
      </c>
      <c r="L4361" t="s">
        <v>31</v>
      </c>
      <c r="M4361" t="s">
        <v>21</v>
      </c>
      <c r="N4361" t="s">
        <v>32</v>
      </c>
      <c r="O4361" s="4">
        <v>108398.63</v>
      </c>
      <c r="P4361" t="s">
        <v>28</v>
      </c>
      <c r="Q4361" t="str" cm="1">
        <f t="array" ref="Q4361">_xlfn.IFS(
O4361&lt;50000,"Low Salary (&lt;$50K)",
O4361&lt;90000,"Lower Middle ($50K-$90K)",
O4361&lt;130000,"Middle ($90K-$130K)",
O4361&lt;170000,"Upper Middle ($130K-$170K)",
O4361&gt;=170000,"High Salary (&gt;$170K)"
)</f>
        <v>Middle ($90K-$130K)</v>
      </c>
      <c r="R4361" t="str" cm="1">
        <f t="array" ref="R4361">_xlfn.IFS(
G4361&lt;=2,"New Customers (0-2Y)",
G4361&lt;=5,"Growing Customers (3-5Y)",
G4361&lt;=8,"Established Customers (6-8Y)",
G4361&lt;=10,"Loyal Customers (9-10Y)"
)</f>
        <v>New Customers (0-2Y)</v>
      </c>
    </row>
    <row r="4362" spans="1:18" x14ac:dyDescent="0.35">
      <c r="A4362">
        <v>15801934</v>
      </c>
      <c r="B4362" t="s">
        <v>798</v>
      </c>
      <c r="C4362" t="s">
        <v>17</v>
      </c>
      <c r="D4362" t="s">
        <v>39</v>
      </c>
      <c r="E4362">
        <v>66</v>
      </c>
      <c r="F4362" t="s">
        <v>2967</v>
      </c>
      <c r="G4362">
        <v>8</v>
      </c>
      <c r="H4362" s="4">
        <v>0</v>
      </c>
      <c r="I4362" t="s">
        <v>24</v>
      </c>
      <c r="J4362">
        <v>2</v>
      </c>
      <c r="K4362">
        <v>678</v>
      </c>
      <c r="L4362" t="s">
        <v>35</v>
      </c>
      <c r="M4362" t="s">
        <v>21</v>
      </c>
      <c r="N4362" t="s">
        <v>22</v>
      </c>
      <c r="O4362" s="4">
        <v>47117.03</v>
      </c>
      <c r="P4362" t="s">
        <v>28</v>
      </c>
      <c r="Q4362" t="str" cm="1">
        <f t="array" ref="Q4362">_xlfn.IFS(
O4362&lt;50000,"Low Salary (&lt;$50K)",
O4362&lt;90000,"Lower Middle ($50K-$90K)",
O4362&lt;130000,"Middle ($90K-$130K)",
O4362&lt;170000,"Upper Middle ($130K-$170K)",
O4362&gt;=170000,"High Salary (&gt;$170K)"
)</f>
        <v>Low Salary (&lt;$50K)</v>
      </c>
      <c r="R4362" t="str" cm="1">
        <f t="array" ref="R4362">_xlfn.IFS(
G4362&lt;=2,"New Customers (0-2Y)",
G4362&lt;=5,"Growing Customers (3-5Y)",
G4362&lt;=8,"Established Customers (6-8Y)",
G4362&lt;=10,"Loyal Customers (9-10Y)"
)</f>
        <v>Established Customers (6-8Y)</v>
      </c>
    </row>
    <row r="4363" spans="1:18" x14ac:dyDescent="0.35">
      <c r="A4363">
        <v>15592000</v>
      </c>
      <c r="B4363" t="s">
        <v>154</v>
      </c>
      <c r="C4363" t="s">
        <v>42</v>
      </c>
      <c r="D4363" t="s">
        <v>18</v>
      </c>
      <c r="E4363">
        <v>48</v>
      </c>
      <c r="F4363" t="s">
        <v>19</v>
      </c>
      <c r="G4363">
        <v>9</v>
      </c>
      <c r="H4363" s="4">
        <v>82794.179999999993</v>
      </c>
      <c r="I4363" t="s">
        <v>29</v>
      </c>
      <c r="J4363">
        <v>1</v>
      </c>
      <c r="K4363">
        <v>781</v>
      </c>
      <c r="L4363" t="s">
        <v>37</v>
      </c>
      <c r="M4363" t="s">
        <v>21</v>
      </c>
      <c r="N4363" t="s">
        <v>32</v>
      </c>
      <c r="O4363" s="4">
        <v>124720.68</v>
      </c>
      <c r="P4363" t="s">
        <v>23</v>
      </c>
      <c r="Q4363" t="str" cm="1">
        <f t="array" ref="Q4363">_xlfn.IFS(
O4363&lt;50000,"Low Salary (&lt;$50K)",
O4363&lt;90000,"Lower Middle ($50K-$90K)",
O4363&lt;130000,"Middle ($90K-$130K)",
O4363&lt;170000,"Upper Middle ($130K-$170K)",
O4363&gt;=170000,"High Salary (&gt;$170K)"
)</f>
        <v>Middle ($90K-$130K)</v>
      </c>
      <c r="R4363" t="str" cm="1">
        <f t="array" ref="R4363">_xlfn.IFS(
G4363&lt;=2,"New Customers (0-2Y)",
G4363&lt;=5,"Growing Customers (3-5Y)",
G4363&lt;=8,"Established Customers (6-8Y)",
G4363&lt;=10,"Loyal Customers (9-10Y)"
)</f>
        <v>Loyal Customers (9-10Y)</v>
      </c>
    </row>
    <row r="4364" spans="1:18" x14ac:dyDescent="0.35">
      <c r="A4364">
        <v>15618695</v>
      </c>
      <c r="B4364" t="s">
        <v>633</v>
      </c>
      <c r="C4364" t="s">
        <v>26</v>
      </c>
      <c r="D4364" t="s">
        <v>18</v>
      </c>
      <c r="E4364">
        <v>22</v>
      </c>
      <c r="F4364" t="s">
        <v>43</v>
      </c>
      <c r="G4364">
        <v>3</v>
      </c>
      <c r="H4364" s="4">
        <v>108117.1</v>
      </c>
      <c r="I4364" t="s">
        <v>33</v>
      </c>
      <c r="J4364">
        <v>1</v>
      </c>
      <c r="K4364">
        <v>571</v>
      </c>
      <c r="L4364" t="s">
        <v>31</v>
      </c>
      <c r="M4364" t="s">
        <v>27</v>
      </c>
      <c r="N4364" t="s">
        <v>22</v>
      </c>
      <c r="O4364" s="4">
        <v>53328.7</v>
      </c>
      <c r="P4364" t="s">
        <v>28</v>
      </c>
      <c r="Q4364" t="str" cm="1">
        <f t="array" ref="Q4364">_xlfn.IFS(
O4364&lt;50000,"Low Salary (&lt;$50K)",
O4364&lt;90000,"Lower Middle ($50K-$90K)",
O4364&lt;130000,"Middle ($90K-$130K)",
O4364&lt;170000,"Upper Middle ($130K-$170K)",
O4364&gt;=170000,"High Salary (&gt;$170K)"
)</f>
        <v>Lower Middle ($50K-$90K)</v>
      </c>
      <c r="R4364" t="str" cm="1">
        <f t="array" ref="R4364">_xlfn.IFS(
G4364&lt;=2,"New Customers (0-2Y)",
G4364&lt;=5,"Growing Customers (3-5Y)",
G4364&lt;=8,"Established Customers (6-8Y)",
G4364&lt;=10,"Loyal Customers (9-10Y)"
)</f>
        <v>Growing Customers (3-5Y)</v>
      </c>
    </row>
    <row r="4365" spans="1:18" x14ac:dyDescent="0.35">
      <c r="A4365">
        <v>15637110</v>
      </c>
      <c r="B4365" t="s">
        <v>1923</v>
      </c>
      <c r="C4365" t="s">
        <v>26</v>
      </c>
      <c r="D4365" t="s">
        <v>18</v>
      </c>
      <c r="E4365">
        <v>35</v>
      </c>
      <c r="F4365" t="s">
        <v>19</v>
      </c>
      <c r="G4365">
        <v>10</v>
      </c>
      <c r="H4365" s="4">
        <v>0</v>
      </c>
      <c r="I4365" t="s">
        <v>24</v>
      </c>
      <c r="J4365">
        <v>1</v>
      </c>
      <c r="K4365">
        <v>634</v>
      </c>
      <c r="L4365" t="s">
        <v>20</v>
      </c>
      <c r="M4365" t="s">
        <v>21</v>
      </c>
      <c r="N4365" t="s">
        <v>32</v>
      </c>
      <c r="O4365" s="4">
        <v>82634.41</v>
      </c>
      <c r="P4365" t="s">
        <v>28</v>
      </c>
      <c r="Q4365" t="str" cm="1">
        <f t="array" ref="Q4365">_xlfn.IFS(
O4365&lt;50000,"Low Salary (&lt;$50K)",
O4365&lt;90000,"Lower Middle ($50K-$90K)",
O4365&lt;130000,"Middle ($90K-$130K)",
O4365&lt;170000,"Upper Middle ($130K-$170K)",
O4365&gt;=170000,"High Salary (&gt;$170K)"
)</f>
        <v>Lower Middle ($50K-$90K)</v>
      </c>
      <c r="R4365" t="str" cm="1">
        <f t="array" ref="R4365">_xlfn.IFS(
G4365&lt;=2,"New Customers (0-2Y)",
G4365&lt;=5,"Growing Customers (3-5Y)",
G4365&lt;=8,"Established Customers (6-8Y)",
G4365&lt;=10,"Loyal Customers (9-10Y)"
)</f>
        <v>Loyal Customers (9-10Y)</v>
      </c>
    </row>
    <row r="4366" spans="1:18" x14ac:dyDescent="0.35">
      <c r="A4366">
        <v>15727408</v>
      </c>
      <c r="B4366" t="s">
        <v>1924</v>
      </c>
      <c r="C4366" t="s">
        <v>42</v>
      </c>
      <c r="D4366" t="s">
        <v>39</v>
      </c>
      <c r="E4366">
        <v>27</v>
      </c>
      <c r="F4366" t="s">
        <v>43</v>
      </c>
      <c r="G4366">
        <v>8</v>
      </c>
      <c r="H4366" s="4">
        <v>61688.61</v>
      </c>
      <c r="I4366" t="s">
        <v>29</v>
      </c>
      <c r="J4366">
        <v>2</v>
      </c>
      <c r="K4366">
        <v>523</v>
      </c>
      <c r="L4366" t="s">
        <v>31</v>
      </c>
      <c r="M4366" t="s">
        <v>21</v>
      </c>
      <c r="N4366" t="s">
        <v>32</v>
      </c>
      <c r="O4366" s="4">
        <v>147059.16</v>
      </c>
      <c r="P4366" t="s">
        <v>28</v>
      </c>
      <c r="Q4366" t="str" cm="1">
        <f t="array" ref="Q4366">_xlfn.IFS(
O4366&lt;50000,"Low Salary (&lt;$50K)",
O4366&lt;90000,"Lower Middle ($50K-$90K)",
O4366&lt;130000,"Middle ($90K-$130K)",
O4366&lt;170000,"Upper Middle ($130K-$170K)",
O4366&gt;=170000,"High Salary (&gt;$170K)"
)</f>
        <v>Upper Middle ($130K-$170K)</v>
      </c>
      <c r="R4366" t="str" cm="1">
        <f t="array" ref="R4366">_xlfn.IFS(
G4366&lt;=2,"New Customers (0-2Y)",
G4366&lt;=5,"Growing Customers (3-5Y)",
G4366&lt;=8,"Established Customers (6-8Y)",
G4366&lt;=10,"Loyal Customers (9-10Y)"
)</f>
        <v>Established Customers (6-8Y)</v>
      </c>
    </row>
    <row r="4367" spans="1:18" x14ac:dyDescent="0.35">
      <c r="A4367">
        <v>15716328</v>
      </c>
      <c r="B4367" t="s">
        <v>233</v>
      </c>
      <c r="C4367" t="s">
        <v>17</v>
      </c>
      <c r="D4367" t="s">
        <v>18</v>
      </c>
      <c r="E4367">
        <v>40</v>
      </c>
      <c r="F4367" t="s">
        <v>19</v>
      </c>
      <c r="G4367">
        <v>2</v>
      </c>
      <c r="H4367" s="4">
        <v>0</v>
      </c>
      <c r="I4367" t="s">
        <v>24</v>
      </c>
      <c r="J4367">
        <v>2</v>
      </c>
      <c r="K4367">
        <v>501</v>
      </c>
      <c r="L4367" t="s">
        <v>31</v>
      </c>
      <c r="M4367" t="s">
        <v>27</v>
      </c>
      <c r="N4367" t="s">
        <v>32</v>
      </c>
      <c r="O4367" s="4">
        <v>141946.92000000001</v>
      </c>
      <c r="P4367" t="s">
        <v>28</v>
      </c>
      <c r="Q4367" t="str" cm="1">
        <f t="array" ref="Q4367">_xlfn.IFS(
O4367&lt;50000,"Low Salary (&lt;$50K)",
O4367&lt;90000,"Lower Middle ($50K-$90K)",
O4367&lt;130000,"Middle ($90K-$130K)",
O4367&lt;170000,"Upper Middle ($130K-$170K)",
O4367&gt;=170000,"High Salary (&gt;$170K)"
)</f>
        <v>Upper Middle ($130K-$170K)</v>
      </c>
      <c r="R4367" t="str" cm="1">
        <f t="array" ref="R4367">_xlfn.IFS(
G4367&lt;=2,"New Customers (0-2Y)",
G4367&lt;=5,"Growing Customers (3-5Y)",
G4367&lt;=8,"Established Customers (6-8Y)",
G4367&lt;=10,"Loyal Customers (9-10Y)"
)</f>
        <v>New Customers (0-2Y)</v>
      </c>
    </row>
    <row r="4368" spans="1:18" x14ac:dyDescent="0.35">
      <c r="A4368">
        <v>15669060</v>
      </c>
      <c r="B4368" t="s">
        <v>1925</v>
      </c>
      <c r="C4368" t="s">
        <v>17</v>
      </c>
      <c r="D4368" t="s">
        <v>39</v>
      </c>
      <c r="E4368">
        <v>74</v>
      </c>
      <c r="F4368" t="s">
        <v>2967</v>
      </c>
      <c r="G4368">
        <v>6</v>
      </c>
      <c r="H4368" s="4">
        <v>0</v>
      </c>
      <c r="I4368" t="s">
        <v>24</v>
      </c>
      <c r="J4368">
        <v>2</v>
      </c>
      <c r="K4368">
        <v>662</v>
      </c>
      <c r="L4368" t="s">
        <v>35</v>
      </c>
      <c r="M4368" t="s">
        <v>21</v>
      </c>
      <c r="N4368" t="s">
        <v>32</v>
      </c>
      <c r="O4368" s="4">
        <v>123583.85</v>
      </c>
      <c r="P4368" t="s">
        <v>28</v>
      </c>
      <c r="Q4368" t="str" cm="1">
        <f t="array" ref="Q4368">_xlfn.IFS(
O4368&lt;50000,"Low Salary (&lt;$50K)",
O4368&lt;90000,"Lower Middle ($50K-$90K)",
O4368&lt;130000,"Middle ($90K-$130K)",
O4368&lt;170000,"Upper Middle ($130K-$170K)",
O4368&gt;=170000,"High Salary (&gt;$170K)"
)</f>
        <v>Middle ($90K-$130K)</v>
      </c>
      <c r="R4368" t="str" cm="1">
        <f t="array" ref="R4368">_xlfn.IFS(
G4368&lt;=2,"New Customers (0-2Y)",
G4368&lt;=5,"Growing Customers (3-5Y)",
G4368&lt;=8,"Established Customers (6-8Y)",
G4368&lt;=10,"Loyal Customers (9-10Y)"
)</f>
        <v>Established Customers (6-8Y)</v>
      </c>
    </row>
    <row r="4369" spans="1:18" x14ac:dyDescent="0.35">
      <c r="A4369">
        <v>15675854</v>
      </c>
      <c r="B4369" t="s">
        <v>543</v>
      </c>
      <c r="C4369" t="s">
        <v>26</v>
      </c>
      <c r="D4369" t="s">
        <v>39</v>
      </c>
      <c r="E4369">
        <v>50</v>
      </c>
      <c r="F4369" t="s">
        <v>19</v>
      </c>
      <c r="G4369">
        <v>0</v>
      </c>
      <c r="H4369" s="4">
        <v>159304.07</v>
      </c>
      <c r="I4369" t="s">
        <v>33</v>
      </c>
      <c r="J4369">
        <v>1</v>
      </c>
      <c r="K4369">
        <v>573</v>
      </c>
      <c r="L4369" t="s">
        <v>31</v>
      </c>
      <c r="M4369" t="s">
        <v>27</v>
      </c>
      <c r="N4369" t="s">
        <v>22</v>
      </c>
      <c r="O4369" s="4">
        <v>155915.24</v>
      </c>
      <c r="P4369" t="s">
        <v>23</v>
      </c>
      <c r="Q4369" t="str" cm="1">
        <f t="array" ref="Q4369">_xlfn.IFS(
O4369&lt;50000,"Low Salary (&lt;$50K)",
O4369&lt;90000,"Lower Middle ($50K-$90K)",
O4369&lt;130000,"Middle ($90K-$130K)",
O4369&lt;170000,"Upper Middle ($130K-$170K)",
O4369&gt;=170000,"High Salary (&gt;$170K)"
)</f>
        <v>Upper Middle ($130K-$170K)</v>
      </c>
      <c r="R4369" t="str" cm="1">
        <f t="array" ref="R4369">_xlfn.IFS(
G4369&lt;=2,"New Customers (0-2Y)",
G4369&lt;=5,"Growing Customers (3-5Y)",
G4369&lt;=8,"Established Customers (6-8Y)",
G4369&lt;=10,"Loyal Customers (9-10Y)"
)</f>
        <v>New Customers (0-2Y)</v>
      </c>
    </row>
    <row r="4370" spans="1:18" x14ac:dyDescent="0.35">
      <c r="A4370">
        <v>15621116</v>
      </c>
      <c r="B4370" t="s">
        <v>1118</v>
      </c>
      <c r="C4370" t="s">
        <v>42</v>
      </c>
      <c r="D4370" t="s">
        <v>39</v>
      </c>
      <c r="E4370">
        <v>33</v>
      </c>
      <c r="F4370" t="s">
        <v>19</v>
      </c>
      <c r="G4370">
        <v>5</v>
      </c>
      <c r="H4370" s="4">
        <v>138664.24</v>
      </c>
      <c r="I4370" t="s">
        <v>33</v>
      </c>
      <c r="J4370">
        <v>1</v>
      </c>
      <c r="K4370">
        <v>648</v>
      </c>
      <c r="L4370" t="s">
        <v>20</v>
      </c>
      <c r="M4370" t="s">
        <v>21</v>
      </c>
      <c r="N4370" t="s">
        <v>32</v>
      </c>
      <c r="O4370" s="4">
        <v>29076.27</v>
      </c>
      <c r="P4370" t="s">
        <v>28</v>
      </c>
      <c r="Q4370" t="str" cm="1">
        <f t="array" ref="Q4370">_xlfn.IFS(
O4370&lt;50000,"Low Salary (&lt;$50K)",
O4370&lt;90000,"Lower Middle ($50K-$90K)",
O4370&lt;130000,"Middle ($90K-$130K)",
O4370&lt;170000,"Upper Middle ($130K-$170K)",
O4370&gt;=170000,"High Salary (&gt;$170K)"
)</f>
        <v>Low Salary (&lt;$50K)</v>
      </c>
      <c r="R4370" t="str" cm="1">
        <f t="array" ref="R4370">_xlfn.IFS(
G4370&lt;=2,"New Customers (0-2Y)",
G4370&lt;=5,"Growing Customers (3-5Y)",
G4370&lt;=8,"Established Customers (6-8Y)",
G4370&lt;=10,"Loyal Customers (9-10Y)"
)</f>
        <v>Growing Customers (3-5Y)</v>
      </c>
    </row>
    <row r="4371" spans="1:18" x14ac:dyDescent="0.35">
      <c r="A4371">
        <v>15781495</v>
      </c>
      <c r="B4371" t="s">
        <v>656</v>
      </c>
      <c r="C4371" t="s">
        <v>17</v>
      </c>
      <c r="D4371" t="s">
        <v>18</v>
      </c>
      <c r="E4371">
        <v>22</v>
      </c>
      <c r="F4371" t="s">
        <v>43</v>
      </c>
      <c r="G4371">
        <v>2</v>
      </c>
      <c r="H4371" s="4">
        <v>126362.57</v>
      </c>
      <c r="I4371" t="s">
        <v>33</v>
      </c>
      <c r="J4371">
        <v>2</v>
      </c>
      <c r="K4371">
        <v>662</v>
      </c>
      <c r="L4371" t="s">
        <v>35</v>
      </c>
      <c r="M4371" t="s">
        <v>21</v>
      </c>
      <c r="N4371" t="s">
        <v>22</v>
      </c>
      <c r="O4371" s="4">
        <v>97382.8</v>
      </c>
      <c r="P4371" t="s">
        <v>28</v>
      </c>
      <c r="Q4371" t="str" cm="1">
        <f t="array" ref="Q4371">_xlfn.IFS(
O4371&lt;50000,"Low Salary (&lt;$50K)",
O4371&lt;90000,"Lower Middle ($50K-$90K)",
O4371&lt;130000,"Middle ($90K-$130K)",
O4371&lt;170000,"Upper Middle ($130K-$170K)",
O4371&gt;=170000,"High Salary (&gt;$170K)"
)</f>
        <v>Middle ($90K-$130K)</v>
      </c>
      <c r="R4371" t="str" cm="1">
        <f t="array" ref="R4371">_xlfn.IFS(
G4371&lt;=2,"New Customers (0-2Y)",
G4371&lt;=5,"Growing Customers (3-5Y)",
G4371&lt;=8,"Established Customers (6-8Y)",
G4371&lt;=10,"Loyal Customers (9-10Y)"
)</f>
        <v>New Customers (0-2Y)</v>
      </c>
    </row>
    <row r="4372" spans="1:18" x14ac:dyDescent="0.35">
      <c r="A4372">
        <v>15740470</v>
      </c>
      <c r="B4372" t="s">
        <v>1926</v>
      </c>
      <c r="C4372" t="s">
        <v>17</v>
      </c>
      <c r="D4372" t="s">
        <v>39</v>
      </c>
      <c r="E4372">
        <v>39</v>
      </c>
      <c r="F4372" t="s">
        <v>19</v>
      </c>
      <c r="G4372">
        <v>4</v>
      </c>
      <c r="H4372" s="4">
        <v>160652.45000000001</v>
      </c>
      <c r="I4372" t="s">
        <v>33</v>
      </c>
      <c r="J4372">
        <v>2</v>
      </c>
      <c r="K4372">
        <v>725</v>
      </c>
      <c r="L4372" t="s">
        <v>35</v>
      </c>
      <c r="M4372" t="s">
        <v>21</v>
      </c>
      <c r="N4372" t="s">
        <v>32</v>
      </c>
      <c r="O4372" s="4">
        <v>57643.55</v>
      </c>
      <c r="P4372" t="s">
        <v>28</v>
      </c>
      <c r="Q4372" t="str" cm="1">
        <f t="array" ref="Q4372">_xlfn.IFS(
O4372&lt;50000,"Low Salary (&lt;$50K)",
O4372&lt;90000,"Lower Middle ($50K-$90K)",
O4372&lt;130000,"Middle ($90K-$130K)",
O4372&lt;170000,"Upper Middle ($130K-$170K)",
O4372&gt;=170000,"High Salary (&gt;$170K)"
)</f>
        <v>Lower Middle ($50K-$90K)</v>
      </c>
      <c r="R4372" t="str" cm="1">
        <f t="array" ref="R4372">_xlfn.IFS(
G4372&lt;=2,"New Customers (0-2Y)",
G4372&lt;=5,"Growing Customers (3-5Y)",
G4372&lt;=8,"Established Customers (6-8Y)",
G4372&lt;=10,"Loyal Customers (9-10Y)"
)</f>
        <v>Growing Customers (3-5Y)</v>
      </c>
    </row>
    <row r="4373" spans="1:18" x14ac:dyDescent="0.35">
      <c r="A4373">
        <v>15714391</v>
      </c>
      <c r="B4373" t="s">
        <v>909</v>
      </c>
      <c r="C4373" t="s">
        <v>17</v>
      </c>
      <c r="D4373" t="s">
        <v>18</v>
      </c>
      <c r="E4373">
        <v>35</v>
      </c>
      <c r="F4373" t="s">
        <v>19</v>
      </c>
      <c r="G4373">
        <v>2</v>
      </c>
      <c r="H4373" s="4">
        <v>183572.84</v>
      </c>
      <c r="I4373" t="s">
        <v>33</v>
      </c>
      <c r="J4373">
        <v>1</v>
      </c>
      <c r="K4373">
        <v>563</v>
      </c>
      <c r="L4373" t="s">
        <v>31</v>
      </c>
      <c r="M4373" t="s">
        <v>21</v>
      </c>
      <c r="N4373" t="s">
        <v>22</v>
      </c>
      <c r="O4373" s="4">
        <v>66006.75</v>
      </c>
      <c r="P4373" t="s">
        <v>23</v>
      </c>
      <c r="Q4373" t="str" cm="1">
        <f t="array" ref="Q4373">_xlfn.IFS(
O4373&lt;50000,"Low Salary (&lt;$50K)",
O4373&lt;90000,"Lower Middle ($50K-$90K)",
O4373&lt;130000,"Middle ($90K-$130K)",
O4373&lt;170000,"Upper Middle ($130K-$170K)",
O4373&gt;=170000,"High Salary (&gt;$170K)"
)</f>
        <v>Lower Middle ($50K-$90K)</v>
      </c>
      <c r="R4373" t="str" cm="1">
        <f t="array" ref="R4373">_xlfn.IFS(
G4373&lt;=2,"New Customers (0-2Y)",
G4373&lt;=5,"Growing Customers (3-5Y)",
G4373&lt;=8,"Established Customers (6-8Y)",
G4373&lt;=10,"Loyal Customers (9-10Y)"
)</f>
        <v>New Customers (0-2Y)</v>
      </c>
    </row>
    <row r="4374" spans="1:18" x14ac:dyDescent="0.35">
      <c r="A4374">
        <v>15730137</v>
      </c>
      <c r="B4374" t="s">
        <v>1408</v>
      </c>
      <c r="C4374" t="s">
        <v>17</v>
      </c>
      <c r="D4374" t="s">
        <v>39</v>
      </c>
      <c r="E4374">
        <v>31</v>
      </c>
      <c r="F4374" t="s">
        <v>19</v>
      </c>
      <c r="G4374">
        <v>0</v>
      </c>
      <c r="H4374" s="4">
        <v>88421.81</v>
      </c>
      <c r="I4374" t="s">
        <v>29</v>
      </c>
      <c r="J4374">
        <v>1</v>
      </c>
      <c r="K4374">
        <v>628</v>
      </c>
      <c r="L4374" t="s">
        <v>20</v>
      </c>
      <c r="M4374" t="s">
        <v>27</v>
      </c>
      <c r="N4374" t="s">
        <v>32</v>
      </c>
      <c r="O4374" s="4">
        <v>72350.47</v>
      </c>
      <c r="P4374" t="s">
        <v>28</v>
      </c>
      <c r="Q4374" t="str" cm="1">
        <f t="array" ref="Q4374">_xlfn.IFS(
O4374&lt;50000,"Low Salary (&lt;$50K)",
O4374&lt;90000,"Lower Middle ($50K-$90K)",
O4374&lt;130000,"Middle ($90K-$130K)",
O4374&lt;170000,"Upper Middle ($130K-$170K)",
O4374&gt;=170000,"High Salary (&gt;$170K)"
)</f>
        <v>Lower Middle ($50K-$90K)</v>
      </c>
      <c r="R4374" t="str" cm="1">
        <f t="array" ref="R4374">_xlfn.IFS(
G4374&lt;=2,"New Customers (0-2Y)",
G4374&lt;=5,"Growing Customers (3-5Y)",
G4374&lt;=8,"Established Customers (6-8Y)",
G4374&lt;=10,"Loyal Customers (9-10Y)"
)</f>
        <v>New Customers (0-2Y)</v>
      </c>
    </row>
    <row r="4375" spans="1:18" x14ac:dyDescent="0.35">
      <c r="A4375">
        <v>15596455</v>
      </c>
      <c r="B4375" t="s">
        <v>559</v>
      </c>
      <c r="C4375" t="s">
        <v>26</v>
      </c>
      <c r="D4375" t="s">
        <v>18</v>
      </c>
      <c r="E4375">
        <v>45</v>
      </c>
      <c r="F4375" t="s">
        <v>19</v>
      </c>
      <c r="G4375">
        <v>2</v>
      </c>
      <c r="H4375" s="4">
        <v>0</v>
      </c>
      <c r="I4375" t="s">
        <v>24</v>
      </c>
      <c r="J4375">
        <v>1</v>
      </c>
      <c r="K4375">
        <v>546</v>
      </c>
      <c r="L4375" t="s">
        <v>31</v>
      </c>
      <c r="M4375" t="s">
        <v>27</v>
      </c>
      <c r="N4375" t="s">
        <v>32</v>
      </c>
      <c r="O4375" s="4">
        <v>197789.83</v>
      </c>
      <c r="P4375" t="s">
        <v>23</v>
      </c>
      <c r="Q4375" t="str" cm="1">
        <f t="array" ref="Q4375">_xlfn.IFS(
O4375&lt;50000,"Low Salary (&lt;$50K)",
O4375&lt;90000,"Lower Middle ($50K-$90K)",
O4375&lt;130000,"Middle ($90K-$130K)",
O4375&lt;170000,"Upper Middle ($130K-$170K)",
O4375&gt;=170000,"High Salary (&gt;$170K)"
)</f>
        <v>High Salary (&gt;$170K)</v>
      </c>
      <c r="R4375" t="str" cm="1">
        <f t="array" ref="R4375">_xlfn.IFS(
G4375&lt;=2,"New Customers (0-2Y)",
G4375&lt;=5,"Growing Customers (3-5Y)",
G4375&lt;=8,"Established Customers (6-8Y)",
G4375&lt;=10,"Loyal Customers (9-10Y)"
)</f>
        <v>New Customers (0-2Y)</v>
      </c>
    </row>
    <row r="4376" spans="1:18" x14ac:dyDescent="0.35">
      <c r="A4376">
        <v>15717290</v>
      </c>
      <c r="B4376" t="s">
        <v>1173</v>
      </c>
      <c r="C4376" t="s">
        <v>42</v>
      </c>
      <c r="D4376" t="s">
        <v>39</v>
      </c>
      <c r="E4376">
        <v>41</v>
      </c>
      <c r="F4376" t="s">
        <v>19</v>
      </c>
      <c r="G4376">
        <v>2</v>
      </c>
      <c r="H4376" s="4">
        <v>112871.19</v>
      </c>
      <c r="I4376" t="s">
        <v>33</v>
      </c>
      <c r="J4376">
        <v>2</v>
      </c>
      <c r="K4376">
        <v>688</v>
      </c>
      <c r="L4376" t="s">
        <v>35</v>
      </c>
      <c r="M4376" t="s">
        <v>27</v>
      </c>
      <c r="N4376" t="s">
        <v>22</v>
      </c>
      <c r="O4376" s="4">
        <v>65520.74</v>
      </c>
      <c r="P4376" t="s">
        <v>28</v>
      </c>
      <c r="Q4376" t="str" cm="1">
        <f t="array" ref="Q4376">_xlfn.IFS(
O4376&lt;50000,"Low Salary (&lt;$50K)",
O4376&lt;90000,"Lower Middle ($50K-$90K)",
O4376&lt;130000,"Middle ($90K-$130K)",
O4376&lt;170000,"Upper Middle ($130K-$170K)",
O4376&gt;=170000,"High Salary (&gt;$170K)"
)</f>
        <v>Lower Middle ($50K-$90K)</v>
      </c>
      <c r="R4376" t="str" cm="1">
        <f t="array" ref="R4376">_xlfn.IFS(
G4376&lt;=2,"New Customers (0-2Y)",
G4376&lt;=5,"Growing Customers (3-5Y)",
G4376&lt;=8,"Established Customers (6-8Y)",
G4376&lt;=10,"Loyal Customers (9-10Y)"
)</f>
        <v>New Customers (0-2Y)</v>
      </c>
    </row>
    <row r="4377" spans="1:18" x14ac:dyDescent="0.35">
      <c r="A4377">
        <v>15616555</v>
      </c>
      <c r="B4377" t="s">
        <v>134</v>
      </c>
      <c r="C4377" t="s">
        <v>42</v>
      </c>
      <c r="D4377" t="s">
        <v>39</v>
      </c>
      <c r="E4377">
        <v>41</v>
      </c>
      <c r="F4377" t="s">
        <v>19</v>
      </c>
      <c r="G4377">
        <v>8</v>
      </c>
      <c r="H4377" s="4">
        <v>60880.68</v>
      </c>
      <c r="I4377" t="s">
        <v>29</v>
      </c>
      <c r="J4377">
        <v>1</v>
      </c>
      <c r="K4377">
        <v>850</v>
      </c>
      <c r="L4377" t="s">
        <v>37</v>
      </c>
      <c r="M4377" t="s">
        <v>21</v>
      </c>
      <c r="N4377" t="s">
        <v>32</v>
      </c>
      <c r="O4377" s="4">
        <v>31825.84</v>
      </c>
      <c r="P4377" t="s">
        <v>28</v>
      </c>
      <c r="Q4377" t="str" cm="1">
        <f t="array" ref="Q4377">_xlfn.IFS(
O4377&lt;50000,"Low Salary (&lt;$50K)",
O4377&lt;90000,"Lower Middle ($50K-$90K)",
O4377&lt;130000,"Middle ($90K-$130K)",
O4377&lt;170000,"Upper Middle ($130K-$170K)",
O4377&gt;=170000,"High Salary (&gt;$170K)"
)</f>
        <v>Low Salary (&lt;$50K)</v>
      </c>
      <c r="R4377" t="str" cm="1">
        <f t="array" ref="R4377">_xlfn.IFS(
G4377&lt;=2,"New Customers (0-2Y)",
G4377&lt;=5,"Growing Customers (3-5Y)",
G4377&lt;=8,"Established Customers (6-8Y)",
G4377&lt;=10,"Loyal Customers (9-10Y)"
)</f>
        <v>Established Customers (6-8Y)</v>
      </c>
    </row>
    <row r="4378" spans="1:18" x14ac:dyDescent="0.35">
      <c r="A4378">
        <v>15659820</v>
      </c>
      <c r="B4378" t="s">
        <v>1768</v>
      </c>
      <c r="C4378" t="s">
        <v>17</v>
      </c>
      <c r="D4378" t="s">
        <v>18</v>
      </c>
      <c r="E4378">
        <v>34</v>
      </c>
      <c r="F4378" t="s">
        <v>19</v>
      </c>
      <c r="G4378">
        <v>5</v>
      </c>
      <c r="H4378" s="4">
        <v>0</v>
      </c>
      <c r="I4378" t="s">
        <v>24</v>
      </c>
      <c r="J4378">
        <v>2</v>
      </c>
      <c r="K4378">
        <v>614</v>
      </c>
      <c r="L4378" t="s">
        <v>20</v>
      </c>
      <c r="M4378" t="s">
        <v>21</v>
      </c>
      <c r="N4378" t="s">
        <v>32</v>
      </c>
      <c r="O4378" s="4">
        <v>185561.89</v>
      </c>
      <c r="P4378" t="s">
        <v>28</v>
      </c>
      <c r="Q4378" t="str" cm="1">
        <f t="array" ref="Q4378">_xlfn.IFS(
O4378&lt;50000,"Low Salary (&lt;$50K)",
O4378&lt;90000,"Lower Middle ($50K-$90K)",
O4378&lt;130000,"Middle ($90K-$130K)",
O4378&lt;170000,"Upper Middle ($130K-$170K)",
O4378&gt;=170000,"High Salary (&gt;$170K)"
)</f>
        <v>High Salary (&gt;$170K)</v>
      </c>
      <c r="R4378" t="str" cm="1">
        <f t="array" ref="R4378">_xlfn.IFS(
G4378&lt;=2,"New Customers (0-2Y)",
G4378&lt;=5,"Growing Customers (3-5Y)",
G4378&lt;=8,"Established Customers (6-8Y)",
G4378&lt;=10,"Loyal Customers (9-10Y)"
)</f>
        <v>Growing Customers (3-5Y)</v>
      </c>
    </row>
    <row r="4379" spans="1:18" x14ac:dyDescent="0.35">
      <c r="A4379">
        <v>15696301</v>
      </c>
      <c r="B4379" t="s">
        <v>1927</v>
      </c>
      <c r="C4379" t="s">
        <v>17</v>
      </c>
      <c r="D4379" t="s">
        <v>18</v>
      </c>
      <c r="E4379">
        <v>37</v>
      </c>
      <c r="F4379" t="s">
        <v>19</v>
      </c>
      <c r="G4379">
        <v>9</v>
      </c>
      <c r="H4379" s="4">
        <v>101455.7</v>
      </c>
      <c r="I4379" t="s">
        <v>33</v>
      </c>
      <c r="J4379">
        <v>1</v>
      </c>
      <c r="K4379">
        <v>719</v>
      </c>
      <c r="L4379" t="s">
        <v>35</v>
      </c>
      <c r="M4379" t="s">
        <v>21</v>
      </c>
      <c r="N4379" t="s">
        <v>32</v>
      </c>
      <c r="O4379" s="4">
        <v>25803.59</v>
      </c>
      <c r="P4379" t="s">
        <v>23</v>
      </c>
      <c r="Q4379" t="str" cm="1">
        <f t="array" ref="Q4379">_xlfn.IFS(
O4379&lt;50000,"Low Salary (&lt;$50K)",
O4379&lt;90000,"Lower Middle ($50K-$90K)",
O4379&lt;130000,"Middle ($90K-$130K)",
O4379&lt;170000,"Upper Middle ($130K-$170K)",
O4379&gt;=170000,"High Salary (&gt;$170K)"
)</f>
        <v>Low Salary (&lt;$50K)</v>
      </c>
      <c r="R4379" t="str" cm="1">
        <f t="array" ref="R4379">_xlfn.IFS(
G4379&lt;=2,"New Customers (0-2Y)",
G4379&lt;=5,"Growing Customers (3-5Y)",
G4379&lt;=8,"Established Customers (6-8Y)",
G4379&lt;=10,"Loyal Customers (9-10Y)"
)</f>
        <v>Loyal Customers (9-10Y)</v>
      </c>
    </row>
    <row r="4380" spans="1:18" x14ac:dyDescent="0.35">
      <c r="A4380">
        <v>15771087</v>
      </c>
      <c r="B4380" t="s">
        <v>1300</v>
      </c>
      <c r="C4380" t="s">
        <v>17</v>
      </c>
      <c r="D4380" t="s">
        <v>18</v>
      </c>
      <c r="E4380">
        <v>71</v>
      </c>
      <c r="F4380" t="s">
        <v>2967</v>
      </c>
      <c r="G4380">
        <v>0</v>
      </c>
      <c r="H4380" s="4">
        <v>88084.13</v>
      </c>
      <c r="I4380" t="s">
        <v>29</v>
      </c>
      <c r="J4380">
        <v>2</v>
      </c>
      <c r="K4380">
        <v>757</v>
      </c>
      <c r="L4380" t="s">
        <v>35</v>
      </c>
      <c r="M4380" t="s">
        <v>21</v>
      </c>
      <c r="N4380" t="s">
        <v>22</v>
      </c>
      <c r="O4380" s="4">
        <v>154337.47</v>
      </c>
      <c r="P4380" t="s">
        <v>28</v>
      </c>
      <c r="Q4380" t="str" cm="1">
        <f t="array" ref="Q4380">_xlfn.IFS(
O4380&lt;50000,"Low Salary (&lt;$50K)",
O4380&lt;90000,"Lower Middle ($50K-$90K)",
O4380&lt;130000,"Middle ($90K-$130K)",
O4380&lt;170000,"Upper Middle ($130K-$170K)",
O4380&gt;=170000,"High Salary (&gt;$170K)"
)</f>
        <v>Upper Middle ($130K-$170K)</v>
      </c>
      <c r="R4380" t="str" cm="1">
        <f t="array" ref="R4380">_xlfn.IFS(
G4380&lt;=2,"New Customers (0-2Y)",
G4380&lt;=5,"Growing Customers (3-5Y)",
G4380&lt;=8,"Established Customers (6-8Y)",
G4380&lt;=10,"Loyal Customers (9-10Y)"
)</f>
        <v>New Customers (0-2Y)</v>
      </c>
    </row>
    <row r="4381" spans="1:18" x14ac:dyDescent="0.35">
      <c r="A4381">
        <v>15808831</v>
      </c>
      <c r="B4381" t="s">
        <v>553</v>
      </c>
      <c r="C4381" t="s">
        <v>17</v>
      </c>
      <c r="D4381" t="s">
        <v>39</v>
      </c>
      <c r="E4381">
        <v>29</v>
      </c>
      <c r="F4381" t="s">
        <v>43</v>
      </c>
      <c r="G4381">
        <v>7</v>
      </c>
      <c r="H4381" s="4">
        <v>0</v>
      </c>
      <c r="I4381" t="s">
        <v>24</v>
      </c>
      <c r="J4381">
        <v>2</v>
      </c>
      <c r="K4381">
        <v>669</v>
      </c>
      <c r="L4381" t="s">
        <v>35</v>
      </c>
      <c r="M4381" t="s">
        <v>21</v>
      </c>
      <c r="N4381" t="s">
        <v>22</v>
      </c>
      <c r="O4381" s="4">
        <v>138145.62</v>
      </c>
      <c r="P4381" t="s">
        <v>28</v>
      </c>
      <c r="Q4381" t="str" cm="1">
        <f t="array" ref="Q4381">_xlfn.IFS(
O4381&lt;50000,"Low Salary (&lt;$50K)",
O4381&lt;90000,"Lower Middle ($50K-$90K)",
O4381&lt;130000,"Middle ($90K-$130K)",
O4381&lt;170000,"Upper Middle ($130K-$170K)",
O4381&gt;=170000,"High Salary (&gt;$170K)"
)</f>
        <v>Upper Middle ($130K-$170K)</v>
      </c>
      <c r="R4381" t="str" cm="1">
        <f t="array" ref="R4381">_xlfn.IFS(
G4381&lt;=2,"New Customers (0-2Y)",
G4381&lt;=5,"Growing Customers (3-5Y)",
G4381&lt;=8,"Established Customers (6-8Y)",
G4381&lt;=10,"Loyal Customers (9-10Y)"
)</f>
        <v>Established Customers (6-8Y)</v>
      </c>
    </row>
    <row r="4382" spans="1:18" x14ac:dyDescent="0.35">
      <c r="A4382">
        <v>15812241</v>
      </c>
      <c r="B4382" t="s">
        <v>455</v>
      </c>
      <c r="C4382" t="s">
        <v>42</v>
      </c>
      <c r="D4382" t="s">
        <v>39</v>
      </c>
      <c r="E4382">
        <v>59</v>
      </c>
      <c r="F4382" t="s">
        <v>19</v>
      </c>
      <c r="G4382">
        <v>7</v>
      </c>
      <c r="H4382" s="4">
        <v>127197.14</v>
      </c>
      <c r="I4382" t="s">
        <v>33</v>
      </c>
      <c r="J4382">
        <v>1</v>
      </c>
      <c r="K4382">
        <v>438</v>
      </c>
      <c r="L4382" t="s">
        <v>44</v>
      </c>
      <c r="M4382" t="s">
        <v>21</v>
      </c>
      <c r="N4382" t="s">
        <v>32</v>
      </c>
      <c r="O4382" s="4">
        <v>51565.98</v>
      </c>
      <c r="P4382" t="s">
        <v>23</v>
      </c>
      <c r="Q4382" t="str" cm="1">
        <f t="array" ref="Q4382">_xlfn.IFS(
O4382&lt;50000,"Low Salary (&lt;$50K)",
O4382&lt;90000,"Lower Middle ($50K-$90K)",
O4382&lt;130000,"Middle ($90K-$130K)",
O4382&lt;170000,"Upper Middle ($130K-$170K)",
O4382&gt;=170000,"High Salary (&gt;$170K)"
)</f>
        <v>Lower Middle ($50K-$90K)</v>
      </c>
      <c r="R4382" t="str" cm="1">
        <f t="array" ref="R4382">_xlfn.IFS(
G4382&lt;=2,"New Customers (0-2Y)",
G4382&lt;=5,"Growing Customers (3-5Y)",
G4382&lt;=8,"Established Customers (6-8Y)",
G4382&lt;=10,"Loyal Customers (9-10Y)"
)</f>
        <v>Established Customers (6-8Y)</v>
      </c>
    </row>
    <row r="4383" spans="1:18" x14ac:dyDescent="0.35">
      <c r="A4383">
        <v>15680370</v>
      </c>
      <c r="B4383" t="s">
        <v>1245</v>
      </c>
      <c r="C4383" t="s">
        <v>17</v>
      </c>
      <c r="D4383" t="s">
        <v>39</v>
      </c>
      <c r="E4383">
        <v>39</v>
      </c>
      <c r="F4383" t="s">
        <v>19</v>
      </c>
      <c r="G4383">
        <v>7</v>
      </c>
      <c r="H4383" s="4">
        <v>0</v>
      </c>
      <c r="I4383" t="s">
        <v>24</v>
      </c>
      <c r="J4383">
        <v>2</v>
      </c>
      <c r="K4383">
        <v>492</v>
      </c>
      <c r="L4383" t="s">
        <v>44</v>
      </c>
      <c r="M4383" t="s">
        <v>27</v>
      </c>
      <c r="N4383" t="s">
        <v>22</v>
      </c>
      <c r="O4383" s="4">
        <v>71323.23</v>
      </c>
      <c r="P4383" t="s">
        <v>28</v>
      </c>
      <c r="Q4383" t="str" cm="1">
        <f t="array" ref="Q4383">_xlfn.IFS(
O4383&lt;50000,"Low Salary (&lt;$50K)",
O4383&lt;90000,"Lower Middle ($50K-$90K)",
O4383&lt;130000,"Middle ($90K-$130K)",
O4383&lt;170000,"Upper Middle ($130K-$170K)",
O4383&gt;=170000,"High Salary (&gt;$170K)"
)</f>
        <v>Lower Middle ($50K-$90K)</v>
      </c>
      <c r="R4383" t="str" cm="1">
        <f t="array" ref="R4383">_xlfn.IFS(
G4383&lt;=2,"New Customers (0-2Y)",
G4383&lt;=5,"Growing Customers (3-5Y)",
G4383&lt;=8,"Established Customers (6-8Y)",
G4383&lt;=10,"Loyal Customers (9-10Y)"
)</f>
        <v>Established Customers (6-8Y)</v>
      </c>
    </row>
    <row r="4384" spans="1:18" x14ac:dyDescent="0.35">
      <c r="A4384">
        <v>15780561</v>
      </c>
      <c r="B4384" t="s">
        <v>238</v>
      </c>
      <c r="C4384" t="s">
        <v>17</v>
      </c>
      <c r="D4384" t="s">
        <v>18</v>
      </c>
      <c r="E4384">
        <v>39</v>
      </c>
      <c r="F4384" t="s">
        <v>19</v>
      </c>
      <c r="G4384">
        <v>9</v>
      </c>
      <c r="H4384" s="4">
        <v>83456.789999999994</v>
      </c>
      <c r="I4384" t="s">
        <v>29</v>
      </c>
      <c r="J4384">
        <v>2</v>
      </c>
      <c r="K4384">
        <v>622</v>
      </c>
      <c r="L4384" t="s">
        <v>20</v>
      </c>
      <c r="M4384" t="s">
        <v>27</v>
      </c>
      <c r="N4384" t="s">
        <v>32</v>
      </c>
      <c r="O4384" s="4">
        <v>38882.339999999997</v>
      </c>
      <c r="P4384" t="s">
        <v>28</v>
      </c>
      <c r="Q4384" t="str" cm="1">
        <f t="array" ref="Q4384">_xlfn.IFS(
O4384&lt;50000,"Low Salary (&lt;$50K)",
O4384&lt;90000,"Lower Middle ($50K-$90K)",
O4384&lt;130000,"Middle ($90K-$130K)",
O4384&lt;170000,"Upper Middle ($130K-$170K)",
O4384&gt;=170000,"High Salary (&gt;$170K)"
)</f>
        <v>Low Salary (&lt;$50K)</v>
      </c>
      <c r="R4384" t="str" cm="1">
        <f t="array" ref="R4384">_xlfn.IFS(
G4384&lt;=2,"New Customers (0-2Y)",
G4384&lt;=5,"Growing Customers (3-5Y)",
G4384&lt;=8,"Established Customers (6-8Y)",
G4384&lt;=10,"Loyal Customers (9-10Y)"
)</f>
        <v>Loyal Customers (9-10Y)</v>
      </c>
    </row>
    <row r="4385" spans="1:18" x14ac:dyDescent="0.35">
      <c r="A4385">
        <v>15800784</v>
      </c>
      <c r="B4385" t="s">
        <v>489</v>
      </c>
      <c r="C4385" t="s">
        <v>17</v>
      </c>
      <c r="D4385" t="s">
        <v>39</v>
      </c>
      <c r="E4385">
        <v>42</v>
      </c>
      <c r="F4385" t="s">
        <v>19</v>
      </c>
      <c r="G4385">
        <v>4</v>
      </c>
      <c r="H4385" s="4">
        <v>98298.18</v>
      </c>
      <c r="I4385" t="s">
        <v>29</v>
      </c>
      <c r="J4385">
        <v>1</v>
      </c>
      <c r="K4385">
        <v>645</v>
      </c>
      <c r="L4385" t="s">
        <v>20</v>
      </c>
      <c r="M4385" t="s">
        <v>21</v>
      </c>
      <c r="N4385" t="s">
        <v>22</v>
      </c>
      <c r="O4385" s="4">
        <v>676.06</v>
      </c>
      <c r="P4385" t="s">
        <v>28</v>
      </c>
      <c r="Q4385" t="str" cm="1">
        <f t="array" ref="Q4385">_xlfn.IFS(
O4385&lt;50000,"Low Salary (&lt;$50K)",
O4385&lt;90000,"Lower Middle ($50K-$90K)",
O4385&lt;130000,"Middle ($90K-$130K)",
O4385&lt;170000,"Upper Middle ($130K-$170K)",
O4385&gt;=170000,"High Salary (&gt;$170K)"
)</f>
        <v>Low Salary (&lt;$50K)</v>
      </c>
      <c r="R4385" t="str" cm="1">
        <f t="array" ref="R4385">_xlfn.IFS(
G4385&lt;=2,"New Customers (0-2Y)",
G4385&lt;=5,"Growing Customers (3-5Y)",
G4385&lt;=8,"Established Customers (6-8Y)",
G4385&lt;=10,"Loyal Customers (9-10Y)"
)</f>
        <v>Growing Customers (3-5Y)</v>
      </c>
    </row>
    <row r="4386" spans="1:18" x14ac:dyDescent="0.35">
      <c r="A4386">
        <v>15715796</v>
      </c>
      <c r="B4386" t="s">
        <v>620</v>
      </c>
      <c r="C4386" t="s">
        <v>17</v>
      </c>
      <c r="D4386" t="s">
        <v>39</v>
      </c>
      <c r="E4386">
        <v>37</v>
      </c>
      <c r="F4386" t="s">
        <v>19</v>
      </c>
      <c r="G4386">
        <v>0</v>
      </c>
      <c r="H4386" s="4">
        <v>0</v>
      </c>
      <c r="I4386" t="s">
        <v>24</v>
      </c>
      <c r="J4386">
        <v>2</v>
      </c>
      <c r="K4386">
        <v>728</v>
      </c>
      <c r="L4386" t="s">
        <v>35</v>
      </c>
      <c r="M4386" t="s">
        <v>21</v>
      </c>
      <c r="N4386" t="s">
        <v>22</v>
      </c>
      <c r="O4386" s="4">
        <v>72203.8</v>
      </c>
      <c r="P4386" t="s">
        <v>28</v>
      </c>
      <c r="Q4386" t="str" cm="1">
        <f t="array" ref="Q4386">_xlfn.IFS(
O4386&lt;50000,"Low Salary (&lt;$50K)",
O4386&lt;90000,"Lower Middle ($50K-$90K)",
O4386&lt;130000,"Middle ($90K-$130K)",
O4386&lt;170000,"Upper Middle ($130K-$170K)",
O4386&gt;=170000,"High Salary (&gt;$170K)"
)</f>
        <v>Lower Middle ($50K-$90K)</v>
      </c>
      <c r="R4386" t="str" cm="1">
        <f t="array" ref="R4386">_xlfn.IFS(
G4386&lt;=2,"New Customers (0-2Y)",
G4386&lt;=5,"Growing Customers (3-5Y)",
G4386&lt;=8,"Established Customers (6-8Y)",
G4386&lt;=10,"Loyal Customers (9-10Y)"
)</f>
        <v>New Customers (0-2Y)</v>
      </c>
    </row>
    <row r="4387" spans="1:18" x14ac:dyDescent="0.35">
      <c r="A4387">
        <v>15605375</v>
      </c>
      <c r="B4387" t="s">
        <v>1353</v>
      </c>
      <c r="C4387" t="s">
        <v>17</v>
      </c>
      <c r="D4387" t="s">
        <v>39</v>
      </c>
      <c r="E4387">
        <v>35</v>
      </c>
      <c r="F4387" t="s">
        <v>19</v>
      </c>
      <c r="G4387">
        <v>2</v>
      </c>
      <c r="H4387" s="4">
        <v>86911.8</v>
      </c>
      <c r="I4387" t="s">
        <v>29</v>
      </c>
      <c r="J4387">
        <v>1</v>
      </c>
      <c r="K4387">
        <v>651</v>
      </c>
      <c r="L4387" t="s">
        <v>20</v>
      </c>
      <c r="M4387" t="s">
        <v>21</v>
      </c>
      <c r="N4387" t="s">
        <v>32</v>
      </c>
      <c r="O4387" s="4">
        <v>174094.24</v>
      </c>
      <c r="P4387" t="s">
        <v>28</v>
      </c>
      <c r="Q4387" t="str" cm="1">
        <f t="array" ref="Q4387">_xlfn.IFS(
O4387&lt;50000,"Low Salary (&lt;$50K)",
O4387&lt;90000,"Lower Middle ($50K-$90K)",
O4387&lt;130000,"Middle ($90K-$130K)",
O4387&lt;170000,"Upper Middle ($130K-$170K)",
O4387&gt;=170000,"High Salary (&gt;$170K)"
)</f>
        <v>High Salary (&gt;$170K)</v>
      </c>
      <c r="R4387" t="str" cm="1">
        <f t="array" ref="R4387">_xlfn.IFS(
G4387&lt;=2,"New Customers (0-2Y)",
G4387&lt;=5,"Growing Customers (3-5Y)",
G4387&lt;=8,"Established Customers (6-8Y)",
G4387&lt;=10,"Loyal Customers (9-10Y)"
)</f>
        <v>New Customers (0-2Y)</v>
      </c>
    </row>
    <row r="4388" spans="1:18" x14ac:dyDescent="0.35">
      <c r="A4388">
        <v>15621520</v>
      </c>
      <c r="B4388" t="s">
        <v>619</v>
      </c>
      <c r="C4388" t="s">
        <v>42</v>
      </c>
      <c r="D4388" t="s">
        <v>18</v>
      </c>
      <c r="E4388">
        <v>42</v>
      </c>
      <c r="F4388" t="s">
        <v>19</v>
      </c>
      <c r="G4388">
        <v>2</v>
      </c>
      <c r="H4388" s="4">
        <v>139707.28</v>
      </c>
      <c r="I4388" t="s">
        <v>33</v>
      </c>
      <c r="J4388">
        <v>1</v>
      </c>
      <c r="K4388">
        <v>783</v>
      </c>
      <c r="L4388" t="s">
        <v>37</v>
      </c>
      <c r="M4388" t="s">
        <v>21</v>
      </c>
      <c r="N4388" t="s">
        <v>32</v>
      </c>
      <c r="O4388" s="4">
        <v>2150.2199999999998</v>
      </c>
      <c r="P4388" t="s">
        <v>28</v>
      </c>
      <c r="Q4388" t="str" cm="1">
        <f t="array" ref="Q4388">_xlfn.IFS(
O4388&lt;50000,"Low Salary (&lt;$50K)",
O4388&lt;90000,"Lower Middle ($50K-$90K)",
O4388&lt;130000,"Middle ($90K-$130K)",
O4388&lt;170000,"Upper Middle ($130K-$170K)",
O4388&gt;=170000,"High Salary (&gt;$170K)"
)</f>
        <v>Low Salary (&lt;$50K)</v>
      </c>
      <c r="R4388" t="str" cm="1">
        <f t="array" ref="R4388">_xlfn.IFS(
G4388&lt;=2,"New Customers (0-2Y)",
G4388&lt;=5,"Growing Customers (3-5Y)",
G4388&lt;=8,"Established Customers (6-8Y)",
G4388&lt;=10,"Loyal Customers (9-10Y)"
)</f>
        <v>New Customers (0-2Y)</v>
      </c>
    </row>
    <row r="4389" spans="1:18" x14ac:dyDescent="0.35">
      <c r="A4389">
        <v>15665460</v>
      </c>
      <c r="B4389" t="s">
        <v>1928</v>
      </c>
      <c r="C4389" t="s">
        <v>26</v>
      </c>
      <c r="D4389" t="s">
        <v>18</v>
      </c>
      <c r="E4389">
        <v>67</v>
      </c>
      <c r="F4389" t="s">
        <v>2967</v>
      </c>
      <c r="G4389">
        <v>1</v>
      </c>
      <c r="H4389" s="4">
        <v>0</v>
      </c>
      <c r="I4389" t="s">
        <v>24</v>
      </c>
      <c r="J4389">
        <v>2</v>
      </c>
      <c r="K4389">
        <v>732</v>
      </c>
      <c r="L4389" t="s">
        <v>35</v>
      </c>
      <c r="M4389" t="s">
        <v>21</v>
      </c>
      <c r="N4389" t="s">
        <v>22</v>
      </c>
      <c r="O4389" s="4">
        <v>177783.04000000001</v>
      </c>
      <c r="P4389" t="s">
        <v>28</v>
      </c>
      <c r="Q4389" t="str" cm="1">
        <f t="array" ref="Q4389">_xlfn.IFS(
O4389&lt;50000,"Low Salary (&lt;$50K)",
O4389&lt;90000,"Lower Middle ($50K-$90K)",
O4389&lt;130000,"Middle ($90K-$130K)",
O4389&lt;170000,"Upper Middle ($130K-$170K)",
O4389&gt;=170000,"High Salary (&gt;$170K)"
)</f>
        <v>High Salary (&gt;$170K)</v>
      </c>
      <c r="R4389" t="str" cm="1">
        <f t="array" ref="R4389">_xlfn.IFS(
G4389&lt;=2,"New Customers (0-2Y)",
G4389&lt;=5,"Growing Customers (3-5Y)",
G4389&lt;=8,"Established Customers (6-8Y)",
G4389&lt;=10,"Loyal Customers (9-10Y)"
)</f>
        <v>New Customers (0-2Y)</v>
      </c>
    </row>
    <row r="4390" spans="1:18" x14ac:dyDescent="0.35">
      <c r="A4390">
        <v>15801152</v>
      </c>
      <c r="B4390" t="s">
        <v>25</v>
      </c>
      <c r="C4390" t="s">
        <v>26</v>
      </c>
      <c r="D4390" t="s">
        <v>18</v>
      </c>
      <c r="E4390">
        <v>39</v>
      </c>
      <c r="F4390" t="s">
        <v>19</v>
      </c>
      <c r="G4390">
        <v>1</v>
      </c>
      <c r="H4390" s="4">
        <v>142876.98000000001</v>
      </c>
      <c r="I4390" t="s">
        <v>33</v>
      </c>
      <c r="J4390">
        <v>2</v>
      </c>
      <c r="K4390">
        <v>553</v>
      </c>
      <c r="L4390" t="s">
        <v>31</v>
      </c>
      <c r="M4390" t="s">
        <v>21</v>
      </c>
      <c r="N4390" t="s">
        <v>32</v>
      </c>
      <c r="O4390" s="4">
        <v>44363.42</v>
      </c>
      <c r="P4390" t="s">
        <v>28</v>
      </c>
      <c r="Q4390" t="str" cm="1">
        <f t="array" ref="Q4390">_xlfn.IFS(
O4390&lt;50000,"Low Salary (&lt;$50K)",
O4390&lt;90000,"Lower Middle ($50K-$90K)",
O4390&lt;130000,"Middle ($90K-$130K)",
O4390&lt;170000,"Upper Middle ($130K-$170K)",
O4390&gt;=170000,"High Salary (&gt;$170K)"
)</f>
        <v>Low Salary (&lt;$50K)</v>
      </c>
      <c r="R4390" t="str" cm="1">
        <f t="array" ref="R4390">_xlfn.IFS(
G4390&lt;=2,"New Customers (0-2Y)",
G4390&lt;=5,"Growing Customers (3-5Y)",
G4390&lt;=8,"Established Customers (6-8Y)",
G4390&lt;=10,"Loyal Customers (9-10Y)"
)</f>
        <v>New Customers (0-2Y)</v>
      </c>
    </row>
    <row r="4391" spans="1:18" x14ac:dyDescent="0.35">
      <c r="A4391">
        <v>15756425</v>
      </c>
      <c r="B4391" t="s">
        <v>259</v>
      </c>
      <c r="C4391" t="s">
        <v>17</v>
      </c>
      <c r="D4391" t="s">
        <v>39</v>
      </c>
      <c r="E4391">
        <v>30</v>
      </c>
      <c r="F4391" t="s">
        <v>19</v>
      </c>
      <c r="G4391">
        <v>7</v>
      </c>
      <c r="H4391" s="4">
        <v>146301.31</v>
      </c>
      <c r="I4391" t="s">
        <v>33</v>
      </c>
      <c r="J4391">
        <v>1</v>
      </c>
      <c r="K4391">
        <v>660</v>
      </c>
      <c r="L4391" t="s">
        <v>35</v>
      </c>
      <c r="M4391" t="s">
        <v>27</v>
      </c>
      <c r="N4391" t="s">
        <v>32</v>
      </c>
      <c r="O4391" s="4">
        <v>96847.91</v>
      </c>
      <c r="P4391" t="s">
        <v>28</v>
      </c>
      <c r="Q4391" t="str" cm="1">
        <f t="array" ref="Q4391">_xlfn.IFS(
O4391&lt;50000,"Low Salary (&lt;$50K)",
O4391&lt;90000,"Lower Middle ($50K-$90K)",
O4391&lt;130000,"Middle ($90K-$130K)",
O4391&lt;170000,"Upper Middle ($130K-$170K)",
O4391&gt;=170000,"High Salary (&gt;$170K)"
)</f>
        <v>Middle ($90K-$130K)</v>
      </c>
      <c r="R4391" t="str" cm="1">
        <f t="array" ref="R4391">_xlfn.IFS(
G4391&lt;=2,"New Customers (0-2Y)",
G4391&lt;=5,"Growing Customers (3-5Y)",
G4391&lt;=8,"Established Customers (6-8Y)",
G4391&lt;=10,"Loyal Customers (9-10Y)"
)</f>
        <v>Established Customers (6-8Y)</v>
      </c>
    </row>
    <row r="4392" spans="1:18" x14ac:dyDescent="0.35">
      <c r="A4392">
        <v>15674328</v>
      </c>
      <c r="B4392" t="s">
        <v>1929</v>
      </c>
      <c r="C4392" t="s">
        <v>17</v>
      </c>
      <c r="D4392" t="s">
        <v>18</v>
      </c>
      <c r="E4392">
        <v>40</v>
      </c>
      <c r="F4392" t="s">
        <v>19</v>
      </c>
      <c r="G4392">
        <v>3</v>
      </c>
      <c r="H4392" s="4">
        <v>47364.45</v>
      </c>
      <c r="I4392" t="s">
        <v>29</v>
      </c>
      <c r="J4392">
        <v>1</v>
      </c>
      <c r="K4392">
        <v>670</v>
      </c>
      <c r="L4392" t="s">
        <v>35</v>
      </c>
      <c r="M4392" t="s">
        <v>21</v>
      </c>
      <c r="N4392" t="s">
        <v>22</v>
      </c>
      <c r="O4392" s="4">
        <v>148579.43</v>
      </c>
      <c r="P4392" t="s">
        <v>23</v>
      </c>
      <c r="Q4392" t="str" cm="1">
        <f t="array" ref="Q4392">_xlfn.IFS(
O4392&lt;50000,"Low Salary (&lt;$50K)",
O4392&lt;90000,"Lower Middle ($50K-$90K)",
O4392&lt;130000,"Middle ($90K-$130K)",
O4392&lt;170000,"Upper Middle ($130K-$170K)",
O4392&gt;=170000,"High Salary (&gt;$170K)"
)</f>
        <v>Upper Middle ($130K-$170K)</v>
      </c>
      <c r="R4392" t="str" cm="1">
        <f t="array" ref="R4392">_xlfn.IFS(
G4392&lt;=2,"New Customers (0-2Y)",
G4392&lt;=5,"Growing Customers (3-5Y)",
G4392&lt;=8,"Established Customers (6-8Y)",
G4392&lt;=10,"Loyal Customers (9-10Y)"
)</f>
        <v>Growing Customers (3-5Y)</v>
      </c>
    </row>
    <row r="4393" spans="1:18" x14ac:dyDescent="0.35">
      <c r="A4393">
        <v>15742404</v>
      </c>
      <c r="B4393" t="s">
        <v>696</v>
      </c>
      <c r="C4393" t="s">
        <v>17</v>
      </c>
      <c r="D4393" t="s">
        <v>39</v>
      </c>
      <c r="E4393">
        <v>38</v>
      </c>
      <c r="F4393" t="s">
        <v>19</v>
      </c>
      <c r="G4393">
        <v>7</v>
      </c>
      <c r="H4393" s="4">
        <v>0</v>
      </c>
      <c r="I4393" t="s">
        <v>24</v>
      </c>
      <c r="J4393">
        <v>2</v>
      </c>
      <c r="K4393">
        <v>718</v>
      </c>
      <c r="L4393" t="s">
        <v>35</v>
      </c>
      <c r="M4393" t="s">
        <v>21</v>
      </c>
      <c r="N4393" t="s">
        <v>32</v>
      </c>
      <c r="O4393" s="4">
        <v>38308.339999999997</v>
      </c>
      <c r="P4393" t="s">
        <v>28</v>
      </c>
      <c r="Q4393" t="str" cm="1">
        <f t="array" ref="Q4393">_xlfn.IFS(
O4393&lt;50000,"Low Salary (&lt;$50K)",
O4393&lt;90000,"Lower Middle ($50K-$90K)",
O4393&lt;130000,"Middle ($90K-$130K)",
O4393&lt;170000,"Upper Middle ($130K-$170K)",
O4393&gt;=170000,"High Salary (&gt;$170K)"
)</f>
        <v>Low Salary (&lt;$50K)</v>
      </c>
      <c r="R4393" t="str" cm="1">
        <f t="array" ref="R4393">_xlfn.IFS(
G4393&lt;=2,"New Customers (0-2Y)",
G4393&lt;=5,"Growing Customers (3-5Y)",
G4393&lt;=8,"Established Customers (6-8Y)",
G4393&lt;=10,"Loyal Customers (9-10Y)"
)</f>
        <v>Established Customers (6-8Y)</v>
      </c>
    </row>
    <row r="4394" spans="1:18" x14ac:dyDescent="0.35">
      <c r="A4394">
        <v>15757140</v>
      </c>
      <c r="B4394" t="s">
        <v>411</v>
      </c>
      <c r="C4394" t="s">
        <v>17</v>
      </c>
      <c r="D4394" t="s">
        <v>39</v>
      </c>
      <c r="E4394">
        <v>51</v>
      </c>
      <c r="F4394" t="s">
        <v>19</v>
      </c>
      <c r="G4394">
        <v>0</v>
      </c>
      <c r="H4394" s="4">
        <v>58137.08</v>
      </c>
      <c r="I4394" t="s">
        <v>29</v>
      </c>
      <c r="J4394">
        <v>1</v>
      </c>
      <c r="K4394">
        <v>787</v>
      </c>
      <c r="L4394" t="s">
        <v>37</v>
      </c>
      <c r="M4394" t="s">
        <v>27</v>
      </c>
      <c r="N4394" t="s">
        <v>22</v>
      </c>
      <c r="O4394" s="4">
        <v>142538.31</v>
      </c>
      <c r="P4394" t="s">
        <v>28</v>
      </c>
      <c r="Q4394" t="str" cm="1">
        <f t="array" ref="Q4394">_xlfn.IFS(
O4394&lt;50000,"Low Salary (&lt;$50K)",
O4394&lt;90000,"Lower Middle ($50K-$90K)",
O4394&lt;130000,"Middle ($90K-$130K)",
O4394&lt;170000,"Upper Middle ($130K-$170K)",
O4394&gt;=170000,"High Salary (&gt;$170K)"
)</f>
        <v>Upper Middle ($130K-$170K)</v>
      </c>
      <c r="R4394" t="str" cm="1">
        <f t="array" ref="R4394">_xlfn.IFS(
G4394&lt;=2,"New Customers (0-2Y)",
G4394&lt;=5,"Growing Customers (3-5Y)",
G4394&lt;=8,"Established Customers (6-8Y)",
G4394&lt;=10,"Loyal Customers (9-10Y)"
)</f>
        <v>New Customers (0-2Y)</v>
      </c>
    </row>
    <row r="4395" spans="1:18" x14ac:dyDescent="0.35">
      <c r="A4395">
        <v>15570051</v>
      </c>
      <c r="B4395" t="s">
        <v>1930</v>
      </c>
      <c r="C4395" t="s">
        <v>42</v>
      </c>
      <c r="D4395" t="s">
        <v>18</v>
      </c>
      <c r="E4395">
        <v>38</v>
      </c>
      <c r="F4395" t="s">
        <v>19</v>
      </c>
      <c r="G4395">
        <v>6</v>
      </c>
      <c r="H4395" s="4">
        <v>179886.41</v>
      </c>
      <c r="I4395" t="s">
        <v>33</v>
      </c>
      <c r="J4395">
        <v>2</v>
      </c>
      <c r="K4395">
        <v>775</v>
      </c>
      <c r="L4395" t="s">
        <v>35</v>
      </c>
      <c r="M4395" t="s">
        <v>27</v>
      </c>
      <c r="N4395" t="s">
        <v>32</v>
      </c>
      <c r="O4395" s="4">
        <v>153122.57999999999</v>
      </c>
      <c r="P4395" t="s">
        <v>28</v>
      </c>
      <c r="Q4395" t="str" cm="1">
        <f t="array" ref="Q4395">_xlfn.IFS(
O4395&lt;50000,"Low Salary (&lt;$50K)",
O4395&lt;90000,"Lower Middle ($50K-$90K)",
O4395&lt;130000,"Middle ($90K-$130K)",
O4395&lt;170000,"Upper Middle ($130K-$170K)",
O4395&gt;=170000,"High Salary (&gt;$170K)"
)</f>
        <v>Upper Middle ($130K-$170K)</v>
      </c>
      <c r="R4395" t="str" cm="1">
        <f t="array" ref="R4395">_xlfn.IFS(
G4395&lt;=2,"New Customers (0-2Y)",
G4395&lt;=5,"Growing Customers (3-5Y)",
G4395&lt;=8,"Established Customers (6-8Y)",
G4395&lt;=10,"Loyal Customers (9-10Y)"
)</f>
        <v>Established Customers (6-8Y)</v>
      </c>
    </row>
    <row r="4396" spans="1:18" x14ac:dyDescent="0.35">
      <c r="A4396">
        <v>15669175</v>
      </c>
      <c r="B4396" t="s">
        <v>323</v>
      </c>
      <c r="C4396" t="s">
        <v>42</v>
      </c>
      <c r="D4396" t="s">
        <v>39</v>
      </c>
      <c r="E4396">
        <v>24</v>
      </c>
      <c r="F4396" t="s">
        <v>43</v>
      </c>
      <c r="G4396">
        <v>6</v>
      </c>
      <c r="H4396" s="4">
        <v>107637.97</v>
      </c>
      <c r="I4396" t="s">
        <v>33</v>
      </c>
      <c r="J4396">
        <v>2</v>
      </c>
      <c r="K4396">
        <v>479</v>
      </c>
      <c r="L4396" t="s">
        <v>44</v>
      </c>
      <c r="M4396" t="s">
        <v>27</v>
      </c>
      <c r="N4396" t="s">
        <v>22</v>
      </c>
      <c r="O4396" s="4">
        <v>169505.83</v>
      </c>
      <c r="P4396" t="s">
        <v>28</v>
      </c>
      <c r="Q4396" t="str" cm="1">
        <f t="array" ref="Q4396">_xlfn.IFS(
O4396&lt;50000,"Low Salary (&lt;$50K)",
O4396&lt;90000,"Lower Middle ($50K-$90K)",
O4396&lt;130000,"Middle ($90K-$130K)",
O4396&lt;170000,"Upper Middle ($130K-$170K)",
O4396&gt;=170000,"High Salary (&gt;$170K)"
)</f>
        <v>Upper Middle ($130K-$170K)</v>
      </c>
      <c r="R4396" t="str" cm="1">
        <f t="array" ref="R4396">_xlfn.IFS(
G4396&lt;=2,"New Customers (0-2Y)",
G4396&lt;=5,"Growing Customers (3-5Y)",
G4396&lt;=8,"Established Customers (6-8Y)",
G4396&lt;=10,"Loyal Customers (9-10Y)"
)</f>
        <v>Established Customers (6-8Y)</v>
      </c>
    </row>
    <row r="4397" spans="1:18" x14ac:dyDescent="0.35">
      <c r="A4397">
        <v>15790324</v>
      </c>
      <c r="B4397" t="s">
        <v>1095</v>
      </c>
      <c r="C4397" t="s">
        <v>17</v>
      </c>
      <c r="D4397" t="s">
        <v>18</v>
      </c>
      <c r="E4397">
        <v>20</v>
      </c>
      <c r="F4397" t="s">
        <v>43</v>
      </c>
      <c r="G4397">
        <v>6</v>
      </c>
      <c r="H4397" s="4">
        <v>167685.56</v>
      </c>
      <c r="I4397" t="s">
        <v>33</v>
      </c>
      <c r="J4397">
        <v>1</v>
      </c>
      <c r="K4397">
        <v>660</v>
      </c>
      <c r="L4397" t="s">
        <v>35</v>
      </c>
      <c r="M4397" t="s">
        <v>21</v>
      </c>
      <c r="N4397" t="s">
        <v>32</v>
      </c>
      <c r="O4397" s="4">
        <v>57929.9</v>
      </c>
      <c r="P4397" t="s">
        <v>28</v>
      </c>
      <c r="Q4397" t="str" cm="1">
        <f t="array" ref="Q4397">_xlfn.IFS(
O4397&lt;50000,"Low Salary (&lt;$50K)",
O4397&lt;90000,"Lower Middle ($50K-$90K)",
O4397&lt;130000,"Middle ($90K-$130K)",
O4397&lt;170000,"Upper Middle ($130K-$170K)",
O4397&gt;=170000,"High Salary (&gt;$170K)"
)</f>
        <v>Lower Middle ($50K-$90K)</v>
      </c>
      <c r="R4397" t="str" cm="1">
        <f t="array" ref="R4397">_xlfn.IFS(
G4397&lt;=2,"New Customers (0-2Y)",
G4397&lt;=5,"Growing Customers (3-5Y)",
G4397&lt;=8,"Established Customers (6-8Y)",
G4397&lt;=10,"Loyal Customers (9-10Y)"
)</f>
        <v>Established Customers (6-8Y)</v>
      </c>
    </row>
    <row r="4398" spans="1:18" x14ac:dyDescent="0.35">
      <c r="A4398">
        <v>15691119</v>
      </c>
      <c r="B4398" t="s">
        <v>82</v>
      </c>
      <c r="C4398" t="s">
        <v>42</v>
      </c>
      <c r="D4398" t="s">
        <v>39</v>
      </c>
      <c r="E4398">
        <v>68</v>
      </c>
      <c r="F4398" t="s">
        <v>2967</v>
      </c>
      <c r="G4398">
        <v>4</v>
      </c>
      <c r="H4398" s="4">
        <v>136525.99</v>
      </c>
      <c r="I4398" t="s">
        <v>33</v>
      </c>
      <c r="J4398">
        <v>1</v>
      </c>
      <c r="K4398">
        <v>721</v>
      </c>
      <c r="L4398" t="s">
        <v>35</v>
      </c>
      <c r="M4398" t="s">
        <v>27</v>
      </c>
      <c r="N4398" t="s">
        <v>32</v>
      </c>
      <c r="O4398" s="4">
        <v>175399.14</v>
      </c>
      <c r="P4398" t="s">
        <v>28</v>
      </c>
      <c r="Q4398" t="str" cm="1">
        <f t="array" ref="Q4398">_xlfn.IFS(
O4398&lt;50000,"Low Salary (&lt;$50K)",
O4398&lt;90000,"Lower Middle ($50K-$90K)",
O4398&lt;130000,"Middle ($90K-$130K)",
O4398&lt;170000,"Upper Middle ($130K-$170K)",
O4398&gt;=170000,"High Salary (&gt;$170K)"
)</f>
        <v>High Salary (&gt;$170K)</v>
      </c>
      <c r="R4398" t="str" cm="1">
        <f t="array" ref="R4398">_xlfn.IFS(
G4398&lt;=2,"New Customers (0-2Y)",
G4398&lt;=5,"Growing Customers (3-5Y)",
G4398&lt;=8,"Established Customers (6-8Y)",
G4398&lt;=10,"Loyal Customers (9-10Y)"
)</f>
        <v>Growing Customers (3-5Y)</v>
      </c>
    </row>
    <row r="4399" spans="1:18" x14ac:dyDescent="0.35">
      <c r="A4399">
        <v>15743478</v>
      </c>
      <c r="B4399" t="s">
        <v>304</v>
      </c>
      <c r="C4399" t="s">
        <v>42</v>
      </c>
      <c r="D4399" t="s">
        <v>39</v>
      </c>
      <c r="E4399">
        <v>39</v>
      </c>
      <c r="F4399" t="s">
        <v>19</v>
      </c>
      <c r="G4399">
        <v>8</v>
      </c>
      <c r="H4399" s="4">
        <v>52106.33</v>
      </c>
      <c r="I4399" t="s">
        <v>29</v>
      </c>
      <c r="J4399">
        <v>2</v>
      </c>
      <c r="K4399">
        <v>659</v>
      </c>
      <c r="L4399" t="s">
        <v>20</v>
      </c>
      <c r="M4399" t="s">
        <v>21</v>
      </c>
      <c r="N4399" t="s">
        <v>22</v>
      </c>
      <c r="O4399" s="4">
        <v>107964.36</v>
      </c>
      <c r="P4399" t="s">
        <v>28</v>
      </c>
      <c r="Q4399" t="str" cm="1">
        <f t="array" ref="Q4399">_xlfn.IFS(
O4399&lt;50000,"Low Salary (&lt;$50K)",
O4399&lt;90000,"Lower Middle ($50K-$90K)",
O4399&lt;130000,"Middle ($90K-$130K)",
O4399&lt;170000,"Upper Middle ($130K-$170K)",
O4399&gt;=170000,"High Salary (&gt;$170K)"
)</f>
        <v>Middle ($90K-$130K)</v>
      </c>
      <c r="R4399" t="str" cm="1">
        <f t="array" ref="R4399">_xlfn.IFS(
G4399&lt;=2,"New Customers (0-2Y)",
G4399&lt;=5,"Growing Customers (3-5Y)",
G4399&lt;=8,"Established Customers (6-8Y)",
G4399&lt;=10,"Loyal Customers (9-10Y)"
)</f>
        <v>Established Customers (6-8Y)</v>
      </c>
    </row>
    <row r="4400" spans="1:18" x14ac:dyDescent="0.35">
      <c r="A4400">
        <v>15707007</v>
      </c>
      <c r="B4400" t="s">
        <v>30</v>
      </c>
      <c r="C4400" t="s">
        <v>17</v>
      </c>
      <c r="D4400" t="s">
        <v>18</v>
      </c>
      <c r="E4400">
        <v>39</v>
      </c>
      <c r="F4400" t="s">
        <v>19</v>
      </c>
      <c r="G4400">
        <v>8</v>
      </c>
      <c r="H4400" s="4">
        <v>0</v>
      </c>
      <c r="I4400" t="s">
        <v>24</v>
      </c>
      <c r="J4400">
        <v>1</v>
      </c>
      <c r="K4400">
        <v>743</v>
      </c>
      <c r="L4400" t="s">
        <v>35</v>
      </c>
      <c r="M4400" t="s">
        <v>21</v>
      </c>
      <c r="N4400" t="s">
        <v>32</v>
      </c>
      <c r="O4400" s="4">
        <v>94263.44</v>
      </c>
      <c r="P4400" t="s">
        <v>28</v>
      </c>
      <c r="Q4400" t="str" cm="1">
        <f t="array" ref="Q4400">_xlfn.IFS(
O4400&lt;50000,"Low Salary (&lt;$50K)",
O4400&lt;90000,"Lower Middle ($50K-$90K)",
O4400&lt;130000,"Middle ($90K-$130K)",
O4400&lt;170000,"Upper Middle ($130K-$170K)",
O4400&gt;=170000,"High Salary (&gt;$170K)"
)</f>
        <v>Middle ($90K-$130K)</v>
      </c>
      <c r="R4400" t="str" cm="1">
        <f t="array" ref="R4400">_xlfn.IFS(
G4400&lt;=2,"New Customers (0-2Y)",
G4400&lt;=5,"Growing Customers (3-5Y)",
G4400&lt;=8,"Established Customers (6-8Y)",
G4400&lt;=10,"Loyal Customers (9-10Y)"
)</f>
        <v>Established Customers (6-8Y)</v>
      </c>
    </row>
    <row r="4401" spans="1:18" x14ac:dyDescent="0.35">
      <c r="A4401">
        <v>15572547</v>
      </c>
      <c r="B4401" t="s">
        <v>1931</v>
      </c>
      <c r="C4401" t="s">
        <v>17</v>
      </c>
      <c r="D4401" t="s">
        <v>18</v>
      </c>
      <c r="E4401">
        <v>45</v>
      </c>
      <c r="F4401" t="s">
        <v>19</v>
      </c>
      <c r="G4401">
        <v>9</v>
      </c>
      <c r="H4401" s="4">
        <v>104930.38</v>
      </c>
      <c r="I4401" t="s">
        <v>33</v>
      </c>
      <c r="J4401">
        <v>1</v>
      </c>
      <c r="K4401">
        <v>670</v>
      </c>
      <c r="L4401" t="s">
        <v>35</v>
      </c>
      <c r="M4401" t="s">
        <v>21</v>
      </c>
      <c r="N4401" t="s">
        <v>32</v>
      </c>
      <c r="O4401" s="4">
        <v>155921.81</v>
      </c>
      <c r="P4401" t="s">
        <v>23</v>
      </c>
      <c r="Q4401" t="str" cm="1">
        <f t="array" ref="Q4401">_xlfn.IFS(
O4401&lt;50000,"Low Salary (&lt;$50K)",
O4401&lt;90000,"Lower Middle ($50K-$90K)",
O4401&lt;130000,"Middle ($90K-$130K)",
O4401&lt;170000,"Upper Middle ($130K-$170K)",
O4401&gt;=170000,"High Salary (&gt;$170K)"
)</f>
        <v>Upper Middle ($130K-$170K)</v>
      </c>
      <c r="R4401" t="str" cm="1">
        <f t="array" ref="R4401">_xlfn.IFS(
G4401&lt;=2,"New Customers (0-2Y)",
G4401&lt;=5,"Growing Customers (3-5Y)",
G4401&lt;=8,"Established Customers (6-8Y)",
G4401&lt;=10,"Loyal Customers (9-10Y)"
)</f>
        <v>Loyal Customers (9-10Y)</v>
      </c>
    </row>
    <row r="4402" spans="1:18" x14ac:dyDescent="0.35">
      <c r="A4402">
        <v>15567063</v>
      </c>
      <c r="B4402" t="s">
        <v>405</v>
      </c>
      <c r="C4402" t="s">
        <v>42</v>
      </c>
      <c r="D4402" t="s">
        <v>18</v>
      </c>
      <c r="E4402">
        <v>34</v>
      </c>
      <c r="F4402" t="s">
        <v>19</v>
      </c>
      <c r="G4402">
        <v>6</v>
      </c>
      <c r="H4402" s="4">
        <v>106434.94</v>
      </c>
      <c r="I4402" t="s">
        <v>33</v>
      </c>
      <c r="J4402">
        <v>1</v>
      </c>
      <c r="K4402">
        <v>766</v>
      </c>
      <c r="L4402" t="s">
        <v>35</v>
      </c>
      <c r="M4402" t="s">
        <v>27</v>
      </c>
      <c r="N4402" t="s">
        <v>22</v>
      </c>
      <c r="O4402" s="4">
        <v>137995.66</v>
      </c>
      <c r="P4402" t="s">
        <v>23</v>
      </c>
      <c r="Q4402" t="str" cm="1">
        <f t="array" ref="Q4402">_xlfn.IFS(
O4402&lt;50000,"Low Salary (&lt;$50K)",
O4402&lt;90000,"Lower Middle ($50K-$90K)",
O4402&lt;130000,"Middle ($90K-$130K)",
O4402&lt;170000,"Upper Middle ($130K-$170K)",
O4402&gt;=170000,"High Salary (&gt;$170K)"
)</f>
        <v>Upper Middle ($130K-$170K)</v>
      </c>
      <c r="R4402" t="str" cm="1">
        <f t="array" ref="R4402">_xlfn.IFS(
G4402&lt;=2,"New Customers (0-2Y)",
G4402&lt;=5,"Growing Customers (3-5Y)",
G4402&lt;=8,"Established Customers (6-8Y)",
G4402&lt;=10,"Loyal Customers (9-10Y)"
)</f>
        <v>Established Customers (6-8Y)</v>
      </c>
    </row>
    <row r="4403" spans="1:18" x14ac:dyDescent="0.35">
      <c r="A4403">
        <v>15689633</v>
      </c>
      <c r="B4403" t="s">
        <v>1932</v>
      </c>
      <c r="C4403" t="s">
        <v>26</v>
      </c>
      <c r="D4403" t="s">
        <v>18</v>
      </c>
      <c r="E4403">
        <v>38</v>
      </c>
      <c r="F4403" t="s">
        <v>19</v>
      </c>
      <c r="G4403">
        <v>2</v>
      </c>
      <c r="H4403" s="4">
        <v>112803.92</v>
      </c>
      <c r="I4403" t="s">
        <v>33</v>
      </c>
      <c r="J4403">
        <v>1</v>
      </c>
      <c r="K4403">
        <v>845</v>
      </c>
      <c r="L4403" t="s">
        <v>37</v>
      </c>
      <c r="M4403" t="s">
        <v>21</v>
      </c>
      <c r="N4403" t="s">
        <v>32</v>
      </c>
      <c r="O4403" s="4">
        <v>179631.85</v>
      </c>
      <c r="P4403" t="s">
        <v>28</v>
      </c>
      <c r="Q4403" t="str" cm="1">
        <f t="array" ref="Q4403">_xlfn.IFS(
O4403&lt;50000,"Low Salary (&lt;$50K)",
O4403&lt;90000,"Lower Middle ($50K-$90K)",
O4403&lt;130000,"Middle ($90K-$130K)",
O4403&lt;170000,"Upper Middle ($130K-$170K)",
O4403&gt;=170000,"High Salary (&gt;$170K)"
)</f>
        <v>High Salary (&gt;$170K)</v>
      </c>
      <c r="R4403" t="str" cm="1">
        <f t="array" ref="R4403">_xlfn.IFS(
G4403&lt;=2,"New Customers (0-2Y)",
G4403&lt;=5,"Growing Customers (3-5Y)",
G4403&lt;=8,"Established Customers (6-8Y)",
G4403&lt;=10,"Loyal Customers (9-10Y)"
)</f>
        <v>New Customers (0-2Y)</v>
      </c>
    </row>
    <row r="4404" spans="1:18" x14ac:dyDescent="0.35">
      <c r="A4404">
        <v>15720637</v>
      </c>
      <c r="B4404" t="s">
        <v>545</v>
      </c>
      <c r="C4404" t="s">
        <v>42</v>
      </c>
      <c r="D4404" t="s">
        <v>18</v>
      </c>
      <c r="E4404">
        <v>46</v>
      </c>
      <c r="F4404" t="s">
        <v>19</v>
      </c>
      <c r="G4404">
        <v>10</v>
      </c>
      <c r="H4404" s="4">
        <v>120530.34</v>
      </c>
      <c r="I4404" t="s">
        <v>33</v>
      </c>
      <c r="J4404">
        <v>1</v>
      </c>
      <c r="K4404">
        <v>710</v>
      </c>
      <c r="L4404" t="s">
        <v>35</v>
      </c>
      <c r="M4404" t="s">
        <v>21</v>
      </c>
      <c r="N4404" t="s">
        <v>32</v>
      </c>
      <c r="O4404" s="4">
        <v>166586.99</v>
      </c>
      <c r="P4404" t="s">
        <v>23</v>
      </c>
      <c r="Q4404" t="str" cm="1">
        <f t="array" ref="Q4404">_xlfn.IFS(
O4404&lt;50000,"Low Salary (&lt;$50K)",
O4404&lt;90000,"Lower Middle ($50K-$90K)",
O4404&lt;130000,"Middle ($90K-$130K)",
O4404&lt;170000,"Upper Middle ($130K-$170K)",
O4404&gt;=170000,"High Salary (&gt;$170K)"
)</f>
        <v>Upper Middle ($130K-$170K)</v>
      </c>
      <c r="R4404" t="str" cm="1">
        <f t="array" ref="R4404">_xlfn.IFS(
G4404&lt;=2,"New Customers (0-2Y)",
G4404&lt;=5,"Growing Customers (3-5Y)",
G4404&lt;=8,"Established Customers (6-8Y)",
G4404&lt;=10,"Loyal Customers (9-10Y)"
)</f>
        <v>Loyal Customers (9-10Y)</v>
      </c>
    </row>
    <row r="4405" spans="1:18" x14ac:dyDescent="0.35">
      <c r="A4405">
        <v>15616859</v>
      </c>
      <c r="B4405" t="s">
        <v>1933</v>
      </c>
      <c r="C4405" t="s">
        <v>42</v>
      </c>
      <c r="D4405" t="s">
        <v>18</v>
      </c>
      <c r="E4405">
        <v>43</v>
      </c>
      <c r="F4405" t="s">
        <v>19</v>
      </c>
      <c r="G4405">
        <v>2</v>
      </c>
      <c r="H4405" s="4">
        <v>113641.49</v>
      </c>
      <c r="I4405" t="s">
        <v>33</v>
      </c>
      <c r="J4405">
        <v>4</v>
      </c>
      <c r="K4405">
        <v>602</v>
      </c>
      <c r="L4405" t="s">
        <v>20</v>
      </c>
      <c r="M4405" t="s">
        <v>21</v>
      </c>
      <c r="N4405" t="s">
        <v>32</v>
      </c>
      <c r="O4405" s="4">
        <v>115116.35</v>
      </c>
      <c r="P4405" t="s">
        <v>23</v>
      </c>
      <c r="Q4405" t="str" cm="1">
        <f t="array" ref="Q4405">_xlfn.IFS(
O4405&lt;50000,"Low Salary (&lt;$50K)",
O4405&lt;90000,"Lower Middle ($50K-$90K)",
O4405&lt;130000,"Middle ($90K-$130K)",
O4405&lt;170000,"Upper Middle ($130K-$170K)",
O4405&gt;=170000,"High Salary (&gt;$170K)"
)</f>
        <v>Middle ($90K-$130K)</v>
      </c>
      <c r="R4405" t="str" cm="1">
        <f t="array" ref="R4405">_xlfn.IFS(
G4405&lt;=2,"New Customers (0-2Y)",
G4405&lt;=5,"Growing Customers (3-5Y)",
G4405&lt;=8,"Established Customers (6-8Y)",
G4405&lt;=10,"Loyal Customers (9-10Y)"
)</f>
        <v>New Customers (0-2Y)</v>
      </c>
    </row>
    <row r="4406" spans="1:18" x14ac:dyDescent="0.35">
      <c r="A4406">
        <v>15766166</v>
      </c>
      <c r="B4406" t="s">
        <v>1593</v>
      </c>
      <c r="C4406" t="s">
        <v>26</v>
      </c>
      <c r="D4406" t="s">
        <v>39</v>
      </c>
      <c r="E4406">
        <v>43</v>
      </c>
      <c r="F4406" t="s">
        <v>19</v>
      </c>
      <c r="G4406">
        <v>2</v>
      </c>
      <c r="H4406" s="4">
        <v>145081.72</v>
      </c>
      <c r="I4406" t="s">
        <v>33</v>
      </c>
      <c r="J4406">
        <v>1</v>
      </c>
      <c r="K4406">
        <v>604</v>
      </c>
      <c r="L4406" t="s">
        <v>20</v>
      </c>
      <c r="M4406" t="s">
        <v>21</v>
      </c>
      <c r="N4406" t="s">
        <v>22</v>
      </c>
      <c r="O4406" s="4">
        <v>23881.62</v>
      </c>
      <c r="P4406" t="s">
        <v>28</v>
      </c>
      <c r="Q4406" t="str" cm="1">
        <f t="array" ref="Q4406">_xlfn.IFS(
O4406&lt;50000,"Low Salary (&lt;$50K)",
O4406&lt;90000,"Lower Middle ($50K-$90K)",
O4406&lt;130000,"Middle ($90K-$130K)",
O4406&lt;170000,"Upper Middle ($130K-$170K)",
O4406&gt;=170000,"High Salary (&gt;$170K)"
)</f>
        <v>Low Salary (&lt;$50K)</v>
      </c>
      <c r="R4406" t="str" cm="1">
        <f t="array" ref="R4406">_xlfn.IFS(
G4406&lt;=2,"New Customers (0-2Y)",
G4406&lt;=5,"Growing Customers (3-5Y)",
G4406&lt;=8,"Established Customers (6-8Y)",
G4406&lt;=10,"Loyal Customers (9-10Y)"
)</f>
        <v>New Customers (0-2Y)</v>
      </c>
    </row>
    <row r="4407" spans="1:18" x14ac:dyDescent="0.35">
      <c r="A4407">
        <v>15617655</v>
      </c>
      <c r="B4407" t="s">
        <v>1133</v>
      </c>
      <c r="C4407" t="s">
        <v>26</v>
      </c>
      <c r="D4407" t="s">
        <v>18</v>
      </c>
      <c r="E4407">
        <v>35</v>
      </c>
      <c r="F4407" t="s">
        <v>19</v>
      </c>
      <c r="G4407">
        <v>9</v>
      </c>
      <c r="H4407" s="4">
        <v>0</v>
      </c>
      <c r="I4407" t="s">
        <v>24</v>
      </c>
      <c r="J4407">
        <v>2</v>
      </c>
      <c r="K4407">
        <v>564</v>
      </c>
      <c r="L4407" t="s">
        <v>31</v>
      </c>
      <c r="M4407" t="s">
        <v>21</v>
      </c>
      <c r="N4407" t="s">
        <v>22</v>
      </c>
      <c r="O4407" s="4">
        <v>105837.38</v>
      </c>
      <c r="P4407" t="s">
        <v>28</v>
      </c>
      <c r="Q4407" t="str" cm="1">
        <f t="array" ref="Q4407">_xlfn.IFS(
O4407&lt;50000,"Low Salary (&lt;$50K)",
O4407&lt;90000,"Lower Middle ($50K-$90K)",
O4407&lt;130000,"Middle ($90K-$130K)",
O4407&lt;170000,"Upper Middle ($130K-$170K)",
O4407&gt;=170000,"High Salary (&gt;$170K)"
)</f>
        <v>Middle ($90K-$130K)</v>
      </c>
      <c r="R4407" t="str" cm="1">
        <f t="array" ref="R4407">_xlfn.IFS(
G4407&lt;=2,"New Customers (0-2Y)",
G4407&lt;=5,"Growing Customers (3-5Y)",
G4407&lt;=8,"Established Customers (6-8Y)",
G4407&lt;=10,"Loyal Customers (9-10Y)"
)</f>
        <v>Loyal Customers (9-10Y)</v>
      </c>
    </row>
    <row r="4408" spans="1:18" x14ac:dyDescent="0.35">
      <c r="A4408">
        <v>15623450</v>
      </c>
      <c r="B4408" t="s">
        <v>340</v>
      </c>
      <c r="C4408" t="s">
        <v>42</v>
      </c>
      <c r="D4408" t="s">
        <v>18</v>
      </c>
      <c r="E4408">
        <v>27</v>
      </c>
      <c r="F4408" t="s">
        <v>43</v>
      </c>
      <c r="G4408">
        <v>7</v>
      </c>
      <c r="H4408" s="4">
        <v>135842.89000000001</v>
      </c>
      <c r="I4408" t="s">
        <v>33</v>
      </c>
      <c r="J4408">
        <v>1</v>
      </c>
      <c r="K4408">
        <v>637</v>
      </c>
      <c r="L4408" t="s">
        <v>20</v>
      </c>
      <c r="M4408" t="s">
        <v>21</v>
      </c>
      <c r="N4408" t="s">
        <v>22</v>
      </c>
      <c r="O4408" s="4">
        <v>101418.05</v>
      </c>
      <c r="P4408" t="s">
        <v>28</v>
      </c>
      <c r="Q4408" t="str" cm="1">
        <f t="array" ref="Q4408">_xlfn.IFS(
O4408&lt;50000,"Low Salary (&lt;$50K)",
O4408&lt;90000,"Lower Middle ($50K-$90K)",
O4408&lt;130000,"Middle ($90K-$130K)",
O4408&lt;170000,"Upper Middle ($130K-$170K)",
O4408&gt;=170000,"High Salary (&gt;$170K)"
)</f>
        <v>Middle ($90K-$130K)</v>
      </c>
      <c r="R4408" t="str" cm="1">
        <f t="array" ref="R4408">_xlfn.IFS(
G4408&lt;=2,"New Customers (0-2Y)",
G4408&lt;=5,"Growing Customers (3-5Y)",
G4408&lt;=8,"Established Customers (6-8Y)",
G4408&lt;=10,"Loyal Customers (9-10Y)"
)</f>
        <v>Established Customers (6-8Y)</v>
      </c>
    </row>
    <row r="4409" spans="1:18" x14ac:dyDescent="0.35">
      <c r="A4409">
        <v>15796612</v>
      </c>
      <c r="B4409" t="s">
        <v>500</v>
      </c>
      <c r="C4409" t="s">
        <v>17</v>
      </c>
      <c r="D4409" t="s">
        <v>18</v>
      </c>
      <c r="E4409">
        <v>31</v>
      </c>
      <c r="F4409" t="s">
        <v>19</v>
      </c>
      <c r="G4409">
        <v>1</v>
      </c>
      <c r="H4409" s="4">
        <v>112203.25</v>
      </c>
      <c r="I4409" t="s">
        <v>33</v>
      </c>
      <c r="J4409">
        <v>1</v>
      </c>
      <c r="K4409">
        <v>527</v>
      </c>
      <c r="L4409" t="s">
        <v>31</v>
      </c>
      <c r="M4409" t="s">
        <v>21</v>
      </c>
      <c r="N4409" t="s">
        <v>32</v>
      </c>
      <c r="O4409" s="4">
        <v>182266.01</v>
      </c>
      <c r="P4409" t="s">
        <v>28</v>
      </c>
      <c r="Q4409" t="str" cm="1">
        <f t="array" ref="Q4409">_xlfn.IFS(
O4409&lt;50000,"Low Salary (&lt;$50K)",
O4409&lt;90000,"Lower Middle ($50K-$90K)",
O4409&lt;130000,"Middle ($90K-$130K)",
O4409&lt;170000,"Upper Middle ($130K-$170K)",
O4409&gt;=170000,"High Salary (&gt;$170K)"
)</f>
        <v>High Salary (&gt;$170K)</v>
      </c>
      <c r="R4409" t="str" cm="1">
        <f t="array" ref="R4409">_xlfn.IFS(
G4409&lt;=2,"New Customers (0-2Y)",
G4409&lt;=5,"Growing Customers (3-5Y)",
G4409&lt;=8,"Established Customers (6-8Y)",
G4409&lt;=10,"Loyal Customers (9-10Y)"
)</f>
        <v>New Customers (0-2Y)</v>
      </c>
    </row>
    <row r="4410" spans="1:18" x14ac:dyDescent="0.35">
      <c r="A4410">
        <v>15795963</v>
      </c>
      <c r="B4410" t="s">
        <v>129</v>
      </c>
      <c r="C4410" t="s">
        <v>17</v>
      </c>
      <c r="D4410" t="s">
        <v>39</v>
      </c>
      <c r="E4410">
        <v>34</v>
      </c>
      <c r="F4410" t="s">
        <v>19</v>
      </c>
      <c r="G4410">
        <v>7</v>
      </c>
      <c r="H4410" s="4">
        <v>129895.19</v>
      </c>
      <c r="I4410" t="s">
        <v>33</v>
      </c>
      <c r="J4410">
        <v>1</v>
      </c>
      <c r="K4410">
        <v>687</v>
      </c>
      <c r="L4410" t="s">
        <v>35</v>
      </c>
      <c r="M4410" t="s">
        <v>27</v>
      </c>
      <c r="N4410" t="s">
        <v>22</v>
      </c>
      <c r="O4410" s="4">
        <v>28698.17</v>
      </c>
      <c r="P4410" t="s">
        <v>28</v>
      </c>
      <c r="Q4410" t="str" cm="1">
        <f t="array" ref="Q4410">_xlfn.IFS(
O4410&lt;50000,"Low Salary (&lt;$50K)",
O4410&lt;90000,"Lower Middle ($50K-$90K)",
O4410&lt;130000,"Middle ($90K-$130K)",
O4410&lt;170000,"Upper Middle ($130K-$170K)",
O4410&gt;=170000,"High Salary (&gt;$170K)"
)</f>
        <v>Low Salary (&lt;$50K)</v>
      </c>
      <c r="R4410" t="str" cm="1">
        <f t="array" ref="R4410">_xlfn.IFS(
G4410&lt;=2,"New Customers (0-2Y)",
G4410&lt;=5,"Growing Customers (3-5Y)",
G4410&lt;=8,"Established Customers (6-8Y)",
G4410&lt;=10,"Loyal Customers (9-10Y)"
)</f>
        <v>Established Customers (6-8Y)</v>
      </c>
    </row>
    <row r="4411" spans="1:18" x14ac:dyDescent="0.35">
      <c r="A4411">
        <v>15781598</v>
      </c>
      <c r="B4411" t="s">
        <v>1934</v>
      </c>
      <c r="C4411" t="s">
        <v>42</v>
      </c>
      <c r="D4411" t="s">
        <v>39</v>
      </c>
      <c r="E4411">
        <v>41</v>
      </c>
      <c r="F4411" t="s">
        <v>19</v>
      </c>
      <c r="G4411">
        <v>6</v>
      </c>
      <c r="H4411" s="4">
        <v>149049.92000000001</v>
      </c>
      <c r="I4411" t="s">
        <v>33</v>
      </c>
      <c r="J4411">
        <v>1</v>
      </c>
      <c r="K4411">
        <v>756</v>
      </c>
      <c r="L4411" t="s">
        <v>35</v>
      </c>
      <c r="M4411" t="s">
        <v>27</v>
      </c>
      <c r="N4411" t="s">
        <v>22</v>
      </c>
      <c r="O4411" s="4">
        <v>50422.36</v>
      </c>
      <c r="P4411" t="s">
        <v>23</v>
      </c>
      <c r="Q4411" t="str" cm="1">
        <f t="array" ref="Q4411">_xlfn.IFS(
O4411&lt;50000,"Low Salary (&lt;$50K)",
O4411&lt;90000,"Lower Middle ($50K-$90K)",
O4411&lt;130000,"Middle ($90K-$130K)",
O4411&lt;170000,"Upper Middle ($130K-$170K)",
O4411&gt;=170000,"High Salary (&gt;$170K)"
)</f>
        <v>Lower Middle ($50K-$90K)</v>
      </c>
      <c r="R4411" t="str" cm="1">
        <f t="array" ref="R4411">_xlfn.IFS(
G4411&lt;=2,"New Customers (0-2Y)",
G4411&lt;=5,"Growing Customers (3-5Y)",
G4411&lt;=8,"Established Customers (6-8Y)",
G4411&lt;=10,"Loyal Customers (9-10Y)"
)</f>
        <v>Established Customers (6-8Y)</v>
      </c>
    </row>
    <row r="4412" spans="1:18" x14ac:dyDescent="0.35">
      <c r="A4412">
        <v>15691871</v>
      </c>
      <c r="B4412" t="s">
        <v>236</v>
      </c>
      <c r="C4412" t="s">
        <v>42</v>
      </c>
      <c r="D4412" t="s">
        <v>39</v>
      </c>
      <c r="E4412">
        <v>42</v>
      </c>
      <c r="F4412" t="s">
        <v>19</v>
      </c>
      <c r="G4412">
        <v>9</v>
      </c>
      <c r="H4412" s="4">
        <v>153279.39000000001</v>
      </c>
      <c r="I4412" t="s">
        <v>33</v>
      </c>
      <c r="J4412">
        <v>1</v>
      </c>
      <c r="K4412">
        <v>503</v>
      </c>
      <c r="L4412" t="s">
        <v>31</v>
      </c>
      <c r="M4412" t="s">
        <v>21</v>
      </c>
      <c r="N4412" t="s">
        <v>22</v>
      </c>
      <c r="O4412" s="4">
        <v>151336.95999999999</v>
      </c>
      <c r="P4412" t="s">
        <v>28</v>
      </c>
      <c r="Q4412" t="str" cm="1">
        <f t="array" ref="Q4412">_xlfn.IFS(
O4412&lt;50000,"Low Salary (&lt;$50K)",
O4412&lt;90000,"Lower Middle ($50K-$90K)",
O4412&lt;130000,"Middle ($90K-$130K)",
O4412&lt;170000,"Upper Middle ($130K-$170K)",
O4412&gt;=170000,"High Salary (&gt;$170K)"
)</f>
        <v>Upper Middle ($130K-$170K)</v>
      </c>
      <c r="R4412" t="str" cm="1">
        <f t="array" ref="R4412">_xlfn.IFS(
G4412&lt;=2,"New Customers (0-2Y)",
G4412&lt;=5,"Growing Customers (3-5Y)",
G4412&lt;=8,"Established Customers (6-8Y)",
G4412&lt;=10,"Loyal Customers (9-10Y)"
)</f>
        <v>Loyal Customers (9-10Y)</v>
      </c>
    </row>
    <row r="4413" spans="1:18" x14ac:dyDescent="0.35">
      <c r="A4413">
        <v>15740345</v>
      </c>
      <c r="B4413" t="s">
        <v>78</v>
      </c>
      <c r="C4413" t="s">
        <v>26</v>
      </c>
      <c r="D4413" t="s">
        <v>39</v>
      </c>
      <c r="E4413">
        <v>42</v>
      </c>
      <c r="F4413" t="s">
        <v>19</v>
      </c>
      <c r="G4413">
        <v>5</v>
      </c>
      <c r="H4413" s="4">
        <v>41473.33</v>
      </c>
      <c r="I4413" t="s">
        <v>29</v>
      </c>
      <c r="J4413">
        <v>1</v>
      </c>
      <c r="K4413">
        <v>657</v>
      </c>
      <c r="L4413" t="s">
        <v>20</v>
      </c>
      <c r="M4413" t="s">
        <v>21</v>
      </c>
      <c r="N4413" t="s">
        <v>32</v>
      </c>
      <c r="O4413" s="4">
        <v>112979.6</v>
      </c>
      <c r="P4413" t="s">
        <v>23</v>
      </c>
      <c r="Q4413" t="str" cm="1">
        <f t="array" ref="Q4413">_xlfn.IFS(
O4413&lt;50000,"Low Salary (&lt;$50K)",
O4413&lt;90000,"Lower Middle ($50K-$90K)",
O4413&lt;130000,"Middle ($90K-$130K)",
O4413&lt;170000,"Upper Middle ($130K-$170K)",
O4413&gt;=170000,"High Salary (&gt;$170K)"
)</f>
        <v>Middle ($90K-$130K)</v>
      </c>
      <c r="R4413" t="str" cm="1">
        <f t="array" ref="R4413">_xlfn.IFS(
G4413&lt;=2,"New Customers (0-2Y)",
G4413&lt;=5,"Growing Customers (3-5Y)",
G4413&lt;=8,"Established Customers (6-8Y)",
G4413&lt;=10,"Loyal Customers (9-10Y)"
)</f>
        <v>Growing Customers (3-5Y)</v>
      </c>
    </row>
    <row r="4414" spans="1:18" x14ac:dyDescent="0.35">
      <c r="A4414">
        <v>15662626</v>
      </c>
      <c r="B4414" t="s">
        <v>548</v>
      </c>
      <c r="C4414" t="s">
        <v>17</v>
      </c>
      <c r="D4414" t="s">
        <v>18</v>
      </c>
      <c r="E4414">
        <v>40</v>
      </c>
      <c r="F4414" t="s">
        <v>19</v>
      </c>
      <c r="G4414">
        <v>2</v>
      </c>
      <c r="H4414" s="4">
        <v>0</v>
      </c>
      <c r="I4414" t="s">
        <v>24</v>
      </c>
      <c r="J4414">
        <v>2</v>
      </c>
      <c r="K4414">
        <v>666</v>
      </c>
      <c r="L4414" t="s">
        <v>35</v>
      </c>
      <c r="M4414" t="s">
        <v>27</v>
      </c>
      <c r="N4414" t="s">
        <v>32</v>
      </c>
      <c r="O4414" s="4">
        <v>36371.269999999997</v>
      </c>
      <c r="P4414" t="s">
        <v>28</v>
      </c>
      <c r="Q4414" t="str" cm="1">
        <f t="array" ref="Q4414">_xlfn.IFS(
O4414&lt;50000,"Low Salary (&lt;$50K)",
O4414&lt;90000,"Lower Middle ($50K-$90K)",
O4414&lt;130000,"Middle ($90K-$130K)",
O4414&lt;170000,"Upper Middle ($130K-$170K)",
O4414&gt;=170000,"High Salary (&gt;$170K)"
)</f>
        <v>Low Salary (&lt;$50K)</v>
      </c>
      <c r="R4414" t="str" cm="1">
        <f t="array" ref="R4414">_xlfn.IFS(
G4414&lt;=2,"New Customers (0-2Y)",
G4414&lt;=5,"Growing Customers (3-5Y)",
G4414&lt;=8,"Established Customers (6-8Y)",
G4414&lt;=10,"Loyal Customers (9-10Y)"
)</f>
        <v>New Customers (0-2Y)</v>
      </c>
    </row>
    <row r="4415" spans="1:18" x14ac:dyDescent="0.35">
      <c r="A4415">
        <v>15596575</v>
      </c>
      <c r="B4415" t="s">
        <v>1935</v>
      </c>
      <c r="C4415" t="s">
        <v>42</v>
      </c>
      <c r="D4415" t="s">
        <v>39</v>
      </c>
      <c r="E4415">
        <v>39</v>
      </c>
      <c r="F4415" t="s">
        <v>19</v>
      </c>
      <c r="G4415">
        <v>5</v>
      </c>
      <c r="H4415" s="4">
        <v>113193.51</v>
      </c>
      <c r="I4415" t="s">
        <v>33</v>
      </c>
      <c r="J4415">
        <v>2</v>
      </c>
      <c r="K4415">
        <v>615</v>
      </c>
      <c r="L4415" t="s">
        <v>20</v>
      </c>
      <c r="M4415" t="s">
        <v>21</v>
      </c>
      <c r="N4415" t="s">
        <v>22</v>
      </c>
      <c r="O4415" s="4">
        <v>52166.25</v>
      </c>
      <c r="P4415" t="s">
        <v>28</v>
      </c>
      <c r="Q4415" t="str" cm="1">
        <f t="array" ref="Q4415">_xlfn.IFS(
O4415&lt;50000,"Low Salary (&lt;$50K)",
O4415&lt;90000,"Lower Middle ($50K-$90K)",
O4415&lt;130000,"Middle ($90K-$130K)",
O4415&lt;170000,"Upper Middle ($130K-$170K)",
O4415&gt;=170000,"High Salary (&gt;$170K)"
)</f>
        <v>Lower Middle ($50K-$90K)</v>
      </c>
      <c r="R4415" t="str" cm="1">
        <f t="array" ref="R4415">_xlfn.IFS(
G4415&lt;=2,"New Customers (0-2Y)",
G4415&lt;=5,"Growing Customers (3-5Y)",
G4415&lt;=8,"Established Customers (6-8Y)",
G4415&lt;=10,"Loyal Customers (9-10Y)"
)</f>
        <v>Growing Customers (3-5Y)</v>
      </c>
    </row>
    <row r="4416" spans="1:18" x14ac:dyDescent="0.35">
      <c r="A4416">
        <v>15657321</v>
      </c>
      <c r="B4416" t="s">
        <v>1936</v>
      </c>
      <c r="C4416" t="s">
        <v>42</v>
      </c>
      <c r="D4416" t="s">
        <v>39</v>
      </c>
      <c r="E4416">
        <v>27</v>
      </c>
      <c r="F4416" t="s">
        <v>43</v>
      </c>
      <c r="G4416">
        <v>8</v>
      </c>
      <c r="H4416" s="4">
        <v>113174.21</v>
      </c>
      <c r="I4416" t="s">
        <v>33</v>
      </c>
      <c r="J4416">
        <v>2</v>
      </c>
      <c r="K4416">
        <v>712</v>
      </c>
      <c r="L4416" t="s">
        <v>35</v>
      </c>
      <c r="M4416" t="s">
        <v>21</v>
      </c>
      <c r="N4416" t="s">
        <v>32</v>
      </c>
      <c r="O4416" s="4">
        <v>147261.57999999999</v>
      </c>
      <c r="P4416" t="s">
        <v>28</v>
      </c>
      <c r="Q4416" t="str" cm="1">
        <f t="array" ref="Q4416">_xlfn.IFS(
O4416&lt;50000,"Low Salary (&lt;$50K)",
O4416&lt;90000,"Lower Middle ($50K-$90K)",
O4416&lt;130000,"Middle ($90K-$130K)",
O4416&lt;170000,"Upper Middle ($130K-$170K)",
O4416&gt;=170000,"High Salary (&gt;$170K)"
)</f>
        <v>Upper Middle ($130K-$170K)</v>
      </c>
      <c r="R4416" t="str" cm="1">
        <f t="array" ref="R4416">_xlfn.IFS(
G4416&lt;=2,"New Customers (0-2Y)",
G4416&lt;=5,"Growing Customers (3-5Y)",
G4416&lt;=8,"Established Customers (6-8Y)",
G4416&lt;=10,"Loyal Customers (9-10Y)"
)</f>
        <v>Established Customers (6-8Y)</v>
      </c>
    </row>
    <row r="4417" spans="1:18" x14ac:dyDescent="0.35">
      <c r="A4417">
        <v>15575955</v>
      </c>
      <c r="B4417" t="s">
        <v>1937</v>
      </c>
      <c r="C4417" t="s">
        <v>17</v>
      </c>
      <c r="D4417" t="s">
        <v>18</v>
      </c>
      <c r="E4417">
        <v>24</v>
      </c>
      <c r="F4417" t="s">
        <v>43</v>
      </c>
      <c r="G4417">
        <v>0</v>
      </c>
      <c r="H4417" s="4">
        <v>0</v>
      </c>
      <c r="I4417" t="s">
        <v>24</v>
      </c>
      <c r="J4417">
        <v>2</v>
      </c>
      <c r="K4417">
        <v>764</v>
      </c>
      <c r="L4417" t="s">
        <v>35</v>
      </c>
      <c r="M4417" t="s">
        <v>21</v>
      </c>
      <c r="N4417" t="s">
        <v>32</v>
      </c>
      <c r="O4417" s="4">
        <v>88724.49</v>
      </c>
      <c r="P4417" t="s">
        <v>28</v>
      </c>
      <c r="Q4417" t="str" cm="1">
        <f t="array" ref="Q4417">_xlfn.IFS(
O4417&lt;50000,"Low Salary (&lt;$50K)",
O4417&lt;90000,"Lower Middle ($50K-$90K)",
O4417&lt;130000,"Middle ($90K-$130K)",
O4417&lt;170000,"Upper Middle ($130K-$170K)",
O4417&gt;=170000,"High Salary (&gt;$170K)"
)</f>
        <v>Lower Middle ($50K-$90K)</v>
      </c>
      <c r="R4417" t="str" cm="1">
        <f t="array" ref="R4417">_xlfn.IFS(
G4417&lt;=2,"New Customers (0-2Y)",
G4417&lt;=5,"Growing Customers (3-5Y)",
G4417&lt;=8,"Established Customers (6-8Y)",
G4417&lt;=10,"Loyal Customers (9-10Y)"
)</f>
        <v>New Customers (0-2Y)</v>
      </c>
    </row>
    <row r="4418" spans="1:18" x14ac:dyDescent="0.35">
      <c r="A4418">
        <v>15743893</v>
      </c>
      <c r="B4418" t="s">
        <v>979</v>
      </c>
      <c r="C4418" t="s">
        <v>17</v>
      </c>
      <c r="D4418" t="s">
        <v>39</v>
      </c>
      <c r="E4418">
        <v>42</v>
      </c>
      <c r="F4418" t="s">
        <v>19</v>
      </c>
      <c r="G4418">
        <v>3</v>
      </c>
      <c r="H4418" s="4">
        <v>164951.56</v>
      </c>
      <c r="I4418" t="s">
        <v>33</v>
      </c>
      <c r="J4418">
        <v>1</v>
      </c>
      <c r="K4418">
        <v>471</v>
      </c>
      <c r="L4418" t="s">
        <v>44</v>
      </c>
      <c r="M4418" t="s">
        <v>21</v>
      </c>
      <c r="N4418" t="s">
        <v>32</v>
      </c>
      <c r="O4418" s="4">
        <v>190531.77</v>
      </c>
      <c r="P4418" t="s">
        <v>28</v>
      </c>
      <c r="Q4418" t="str" cm="1">
        <f t="array" ref="Q4418">_xlfn.IFS(
O4418&lt;50000,"Low Salary (&lt;$50K)",
O4418&lt;90000,"Lower Middle ($50K-$90K)",
O4418&lt;130000,"Middle ($90K-$130K)",
O4418&lt;170000,"Upper Middle ($130K-$170K)",
O4418&gt;=170000,"High Salary (&gt;$170K)"
)</f>
        <v>High Salary (&gt;$170K)</v>
      </c>
      <c r="R4418" t="str" cm="1">
        <f t="array" ref="R4418">_xlfn.IFS(
G4418&lt;=2,"New Customers (0-2Y)",
G4418&lt;=5,"Growing Customers (3-5Y)",
G4418&lt;=8,"Established Customers (6-8Y)",
G4418&lt;=10,"Loyal Customers (9-10Y)"
)</f>
        <v>Growing Customers (3-5Y)</v>
      </c>
    </row>
    <row r="4419" spans="1:18" x14ac:dyDescent="0.35">
      <c r="A4419">
        <v>15697270</v>
      </c>
      <c r="B4419" t="s">
        <v>1938</v>
      </c>
      <c r="C4419" t="s">
        <v>26</v>
      </c>
      <c r="D4419" t="s">
        <v>39</v>
      </c>
      <c r="E4419">
        <v>27</v>
      </c>
      <c r="F4419" t="s">
        <v>43</v>
      </c>
      <c r="G4419">
        <v>4</v>
      </c>
      <c r="H4419" s="4">
        <v>153325.1</v>
      </c>
      <c r="I4419" t="s">
        <v>33</v>
      </c>
      <c r="J4419">
        <v>1</v>
      </c>
      <c r="K4419">
        <v>608</v>
      </c>
      <c r="L4419" t="s">
        <v>20</v>
      </c>
      <c r="M4419" t="s">
        <v>21</v>
      </c>
      <c r="N4419" t="s">
        <v>22</v>
      </c>
      <c r="O4419" s="4">
        <v>199953.33</v>
      </c>
      <c r="P4419" t="s">
        <v>28</v>
      </c>
      <c r="Q4419" t="str" cm="1">
        <f t="array" ref="Q4419">_xlfn.IFS(
O4419&lt;50000,"Low Salary (&lt;$50K)",
O4419&lt;90000,"Lower Middle ($50K-$90K)",
O4419&lt;130000,"Middle ($90K-$130K)",
O4419&lt;170000,"Upper Middle ($130K-$170K)",
O4419&gt;=170000,"High Salary (&gt;$170K)"
)</f>
        <v>High Salary (&gt;$170K)</v>
      </c>
      <c r="R4419" t="str" cm="1">
        <f t="array" ref="R4419">_xlfn.IFS(
G4419&lt;=2,"New Customers (0-2Y)",
G4419&lt;=5,"Growing Customers (3-5Y)",
G4419&lt;=8,"Established Customers (6-8Y)",
G4419&lt;=10,"Loyal Customers (9-10Y)"
)</f>
        <v>Growing Customers (3-5Y)</v>
      </c>
    </row>
    <row r="4420" spans="1:18" x14ac:dyDescent="0.35">
      <c r="A4420">
        <v>15644356</v>
      </c>
      <c r="B4420" t="s">
        <v>1447</v>
      </c>
      <c r="C4420" t="s">
        <v>26</v>
      </c>
      <c r="D4420" t="s">
        <v>18</v>
      </c>
      <c r="E4420">
        <v>47</v>
      </c>
      <c r="F4420" t="s">
        <v>19</v>
      </c>
      <c r="G4420">
        <v>10</v>
      </c>
      <c r="H4420" s="4">
        <v>134032.01</v>
      </c>
      <c r="I4420" t="s">
        <v>33</v>
      </c>
      <c r="J4420">
        <v>1</v>
      </c>
      <c r="K4420">
        <v>682</v>
      </c>
      <c r="L4420" t="s">
        <v>35</v>
      </c>
      <c r="M4420" t="s">
        <v>21</v>
      </c>
      <c r="N4420" t="s">
        <v>32</v>
      </c>
      <c r="O4420" s="4">
        <v>144290.97</v>
      </c>
      <c r="P4420" t="s">
        <v>28</v>
      </c>
      <c r="Q4420" t="str" cm="1">
        <f t="array" ref="Q4420">_xlfn.IFS(
O4420&lt;50000,"Low Salary (&lt;$50K)",
O4420&lt;90000,"Lower Middle ($50K-$90K)",
O4420&lt;130000,"Middle ($90K-$130K)",
O4420&lt;170000,"Upper Middle ($130K-$170K)",
O4420&gt;=170000,"High Salary (&gt;$170K)"
)</f>
        <v>Upper Middle ($130K-$170K)</v>
      </c>
      <c r="R4420" t="str" cm="1">
        <f t="array" ref="R4420">_xlfn.IFS(
G4420&lt;=2,"New Customers (0-2Y)",
G4420&lt;=5,"Growing Customers (3-5Y)",
G4420&lt;=8,"Established Customers (6-8Y)",
G4420&lt;=10,"Loyal Customers (9-10Y)"
)</f>
        <v>Loyal Customers (9-10Y)</v>
      </c>
    </row>
    <row r="4421" spans="1:18" x14ac:dyDescent="0.35">
      <c r="A4421">
        <v>15677586</v>
      </c>
      <c r="B4421" t="s">
        <v>1939</v>
      </c>
      <c r="C4421" t="s">
        <v>42</v>
      </c>
      <c r="D4421" t="s">
        <v>18</v>
      </c>
      <c r="E4421">
        <v>32</v>
      </c>
      <c r="F4421" t="s">
        <v>19</v>
      </c>
      <c r="G4421">
        <v>3</v>
      </c>
      <c r="H4421" s="4">
        <v>125445.04</v>
      </c>
      <c r="I4421" t="s">
        <v>33</v>
      </c>
      <c r="J4421">
        <v>2</v>
      </c>
      <c r="K4421">
        <v>587</v>
      </c>
      <c r="L4421" t="s">
        <v>31</v>
      </c>
      <c r="M4421" t="s">
        <v>21</v>
      </c>
      <c r="N4421" t="s">
        <v>22</v>
      </c>
      <c r="O4421" s="4">
        <v>130514.78</v>
      </c>
      <c r="P4421" t="s">
        <v>28</v>
      </c>
      <c r="Q4421" t="str" cm="1">
        <f t="array" ref="Q4421">_xlfn.IFS(
O4421&lt;50000,"Low Salary (&lt;$50K)",
O4421&lt;90000,"Lower Middle ($50K-$90K)",
O4421&lt;130000,"Middle ($90K-$130K)",
O4421&lt;170000,"Upper Middle ($130K-$170K)",
O4421&gt;=170000,"High Salary (&gt;$170K)"
)</f>
        <v>Upper Middle ($130K-$170K)</v>
      </c>
      <c r="R4421" t="str" cm="1">
        <f t="array" ref="R4421">_xlfn.IFS(
G4421&lt;=2,"New Customers (0-2Y)",
G4421&lt;=5,"Growing Customers (3-5Y)",
G4421&lt;=8,"Established Customers (6-8Y)",
G4421&lt;=10,"Loyal Customers (9-10Y)"
)</f>
        <v>Growing Customers (3-5Y)</v>
      </c>
    </row>
    <row r="4422" spans="1:18" x14ac:dyDescent="0.35">
      <c r="A4422">
        <v>15571261</v>
      </c>
      <c r="B4422" t="s">
        <v>289</v>
      </c>
      <c r="C4422" t="s">
        <v>42</v>
      </c>
      <c r="D4422" t="s">
        <v>18</v>
      </c>
      <c r="E4422">
        <v>35</v>
      </c>
      <c r="F4422" t="s">
        <v>19</v>
      </c>
      <c r="G4422">
        <v>6</v>
      </c>
      <c r="H4422" s="4">
        <v>126077.43</v>
      </c>
      <c r="I4422" t="s">
        <v>33</v>
      </c>
      <c r="J4422">
        <v>2</v>
      </c>
      <c r="K4422">
        <v>714</v>
      </c>
      <c r="L4422" t="s">
        <v>35</v>
      </c>
      <c r="M4422" t="s">
        <v>21</v>
      </c>
      <c r="N4422" t="s">
        <v>22</v>
      </c>
      <c r="O4422" s="4">
        <v>53954.239999999998</v>
      </c>
      <c r="P4422" t="s">
        <v>28</v>
      </c>
      <c r="Q4422" t="str" cm="1">
        <f t="array" ref="Q4422">_xlfn.IFS(
O4422&lt;50000,"Low Salary (&lt;$50K)",
O4422&lt;90000,"Lower Middle ($50K-$90K)",
O4422&lt;130000,"Middle ($90K-$130K)",
O4422&lt;170000,"Upper Middle ($130K-$170K)",
O4422&gt;=170000,"High Salary (&gt;$170K)"
)</f>
        <v>Lower Middle ($50K-$90K)</v>
      </c>
      <c r="R4422" t="str" cm="1">
        <f t="array" ref="R4422">_xlfn.IFS(
G4422&lt;=2,"New Customers (0-2Y)",
G4422&lt;=5,"Growing Customers (3-5Y)",
G4422&lt;=8,"Established Customers (6-8Y)",
G4422&lt;=10,"Loyal Customers (9-10Y)"
)</f>
        <v>Established Customers (6-8Y)</v>
      </c>
    </row>
    <row r="4423" spans="1:18" x14ac:dyDescent="0.35">
      <c r="A4423">
        <v>15698758</v>
      </c>
      <c r="B4423" t="s">
        <v>1940</v>
      </c>
      <c r="C4423" t="s">
        <v>26</v>
      </c>
      <c r="D4423" t="s">
        <v>18</v>
      </c>
      <c r="E4423">
        <v>31</v>
      </c>
      <c r="F4423" t="s">
        <v>19</v>
      </c>
      <c r="G4423">
        <v>1</v>
      </c>
      <c r="H4423" s="4">
        <v>0</v>
      </c>
      <c r="I4423" t="s">
        <v>24</v>
      </c>
      <c r="J4423">
        <v>2</v>
      </c>
      <c r="K4423">
        <v>630</v>
      </c>
      <c r="L4423" t="s">
        <v>20</v>
      </c>
      <c r="M4423" t="s">
        <v>21</v>
      </c>
      <c r="N4423" t="s">
        <v>22</v>
      </c>
      <c r="O4423" s="4">
        <v>169802.73</v>
      </c>
      <c r="P4423" t="s">
        <v>28</v>
      </c>
      <c r="Q4423" t="str" cm="1">
        <f t="array" ref="Q4423">_xlfn.IFS(
O4423&lt;50000,"Low Salary (&lt;$50K)",
O4423&lt;90000,"Lower Middle ($50K-$90K)",
O4423&lt;130000,"Middle ($90K-$130K)",
O4423&lt;170000,"Upper Middle ($130K-$170K)",
O4423&gt;=170000,"High Salary (&gt;$170K)"
)</f>
        <v>Upper Middle ($130K-$170K)</v>
      </c>
      <c r="R4423" t="str" cm="1">
        <f t="array" ref="R4423">_xlfn.IFS(
G4423&lt;=2,"New Customers (0-2Y)",
G4423&lt;=5,"Growing Customers (3-5Y)",
G4423&lt;=8,"Established Customers (6-8Y)",
G4423&lt;=10,"Loyal Customers (9-10Y)"
)</f>
        <v>New Customers (0-2Y)</v>
      </c>
    </row>
    <row r="4424" spans="1:18" x14ac:dyDescent="0.35">
      <c r="A4424">
        <v>15787014</v>
      </c>
      <c r="B4424" t="s">
        <v>459</v>
      </c>
      <c r="C4424" t="s">
        <v>42</v>
      </c>
      <c r="D4424" t="s">
        <v>18</v>
      </c>
      <c r="E4424">
        <v>28</v>
      </c>
      <c r="F4424" t="s">
        <v>43</v>
      </c>
      <c r="G4424">
        <v>8</v>
      </c>
      <c r="H4424" s="4">
        <v>90371.09</v>
      </c>
      <c r="I4424" t="s">
        <v>29</v>
      </c>
      <c r="J4424">
        <v>1</v>
      </c>
      <c r="K4424">
        <v>648</v>
      </c>
      <c r="L4424" t="s">
        <v>20</v>
      </c>
      <c r="M4424" t="s">
        <v>21</v>
      </c>
      <c r="N4424" t="s">
        <v>22</v>
      </c>
      <c r="O4424" s="4">
        <v>146851.73000000001</v>
      </c>
      <c r="P4424" t="s">
        <v>28</v>
      </c>
      <c r="Q4424" t="str" cm="1">
        <f t="array" ref="Q4424">_xlfn.IFS(
O4424&lt;50000,"Low Salary (&lt;$50K)",
O4424&lt;90000,"Lower Middle ($50K-$90K)",
O4424&lt;130000,"Middle ($90K-$130K)",
O4424&lt;170000,"Upper Middle ($130K-$170K)",
O4424&gt;=170000,"High Salary (&gt;$170K)"
)</f>
        <v>Upper Middle ($130K-$170K)</v>
      </c>
      <c r="R4424" t="str" cm="1">
        <f t="array" ref="R4424">_xlfn.IFS(
G4424&lt;=2,"New Customers (0-2Y)",
G4424&lt;=5,"Growing Customers (3-5Y)",
G4424&lt;=8,"Established Customers (6-8Y)",
G4424&lt;=10,"Loyal Customers (9-10Y)"
)</f>
        <v>Established Customers (6-8Y)</v>
      </c>
    </row>
    <row r="4425" spans="1:18" x14ac:dyDescent="0.35">
      <c r="A4425">
        <v>15739857</v>
      </c>
      <c r="B4425" t="s">
        <v>873</v>
      </c>
      <c r="C4425" t="s">
        <v>17</v>
      </c>
      <c r="D4425" t="s">
        <v>18</v>
      </c>
      <c r="E4425">
        <v>40</v>
      </c>
      <c r="F4425" t="s">
        <v>19</v>
      </c>
      <c r="G4425">
        <v>3</v>
      </c>
      <c r="H4425" s="4">
        <v>0</v>
      </c>
      <c r="I4425" t="s">
        <v>24</v>
      </c>
      <c r="J4425">
        <v>2</v>
      </c>
      <c r="K4425">
        <v>785</v>
      </c>
      <c r="L4425" t="s">
        <v>37</v>
      </c>
      <c r="M4425" t="s">
        <v>21</v>
      </c>
      <c r="N4425" t="s">
        <v>22</v>
      </c>
      <c r="O4425" s="4">
        <v>96832.82</v>
      </c>
      <c r="P4425" t="s">
        <v>28</v>
      </c>
      <c r="Q4425" t="str" cm="1">
        <f t="array" ref="Q4425">_xlfn.IFS(
O4425&lt;50000,"Low Salary (&lt;$50K)",
O4425&lt;90000,"Lower Middle ($50K-$90K)",
O4425&lt;130000,"Middle ($90K-$130K)",
O4425&lt;170000,"Upper Middle ($130K-$170K)",
O4425&gt;=170000,"High Salary (&gt;$170K)"
)</f>
        <v>Middle ($90K-$130K)</v>
      </c>
      <c r="R4425" t="str" cm="1">
        <f t="array" ref="R4425">_xlfn.IFS(
G4425&lt;=2,"New Customers (0-2Y)",
G4425&lt;=5,"Growing Customers (3-5Y)",
G4425&lt;=8,"Established Customers (6-8Y)",
G4425&lt;=10,"Loyal Customers (9-10Y)"
)</f>
        <v>Growing Customers (3-5Y)</v>
      </c>
    </row>
    <row r="4426" spans="1:18" x14ac:dyDescent="0.35">
      <c r="A4426">
        <v>15774630</v>
      </c>
      <c r="B4426" t="s">
        <v>1941</v>
      </c>
      <c r="C4426" t="s">
        <v>42</v>
      </c>
      <c r="D4426" t="s">
        <v>18</v>
      </c>
      <c r="E4426">
        <v>47</v>
      </c>
      <c r="F4426" t="s">
        <v>19</v>
      </c>
      <c r="G4426">
        <v>1</v>
      </c>
      <c r="H4426" s="4">
        <v>142802.01999999999</v>
      </c>
      <c r="I4426" t="s">
        <v>33</v>
      </c>
      <c r="J4426">
        <v>1</v>
      </c>
      <c r="K4426">
        <v>601</v>
      </c>
      <c r="L4426" t="s">
        <v>20</v>
      </c>
      <c r="M4426" t="s">
        <v>21</v>
      </c>
      <c r="N4426" t="s">
        <v>22</v>
      </c>
      <c r="O4426" s="4">
        <v>57553.02</v>
      </c>
      <c r="P4426" t="s">
        <v>28</v>
      </c>
      <c r="Q4426" t="str" cm="1">
        <f t="array" ref="Q4426">_xlfn.IFS(
O4426&lt;50000,"Low Salary (&lt;$50K)",
O4426&lt;90000,"Lower Middle ($50K-$90K)",
O4426&lt;130000,"Middle ($90K-$130K)",
O4426&lt;170000,"Upper Middle ($130K-$170K)",
O4426&gt;=170000,"High Salary (&gt;$170K)"
)</f>
        <v>Lower Middle ($50K-$90K)</v>
      </c>
      <c r="R4426" t="str" cm="1">
        <f t="array" ref="R4426">_xlfn.IFS(
G4426&lt;=2,"New Customers (0-2Y)",
G4426&lt;=5,"Growing Customers (3-5Y)",
G4426&lt;=8,"Established Customers (6-8Y)",
G4426&lt;=10,"Loyal Customers (9-10Y)"
)</f>
        <v>New Customers (0-2Y)</v>
      </c>
    </row>
    <row r="4427" spans="1:18" x14ac:dyDescent="0.35">
      <c r="A4427">
        <v>15805523</v>
      </c>
      <c r="B4427" t="s">
        <v>1257</v>
      </c>
      <c r="C4427" t="s">
        <v>17</v>
      </c>
      <c r="D4427" t="s">
        <v>18</v>
      </c>
      <c r="E4427">
        <v>28</v>
      </c>
      <c r="F4427" t="s">
        <v>43</v>
      </c>
      <c r="G4427">
        <v>1</v>
      </c>
      <c r="H4427" s="4">
        <v>90537.16</v>
      </c>
      <c r="I4427" t="s">
        <v>29</v>
      </c>
      <c r="J4427">
        <v>1</v>
      </c>
      <c r="K4427">
        <v>717</v>
      </c>
      <c r="L4427" t="s">
        <v>35</v>
      </c>
      <c r="M4427" t="s">
        <v>27</v>
      </c>
      <c r="N4427" t="s">
        <v>22</v>
      </c>
      <c r="O4427" s="4">
        <v>74800.990000000005</v>
      </c>
      <c r="P4427" t="s">
        <v>28</v>
      </c>
      <c r="Q4427" t="str" cm="1">
        <f t="array" ref="Q4427">_xlfn.IFS(
O4427&lt;50000,"Low Salary (&lt;$50K)",
O4427&lt;90000,"Lower Middle ($50K-$90K)",
O4427&lt;130000,"Middle ($90K-$130K)",
O4427&lt;170000,"Upper Middle ($130K-$170K)",
O4427&gt;=170000,"High Salary (&gt;$170K)"
)</f>
        <v>Lower Middle ($50K-$90K)</v>
      </c>
      <c r="R4427" t="str" cm="1">
        <f t="array" ref="R4427">_xlfn.IFS(
G4427&lt;=2,"New Customers (0-2Y)",
G4427&lt;=5,"Growing Customers (3-5Y)",
G4427&lt;=8,"Established Customers (6-8Y)",
G4427&lt;=10,"Loyal Customers (9-10Y)"
)</f>
        <v>New Customers (0-2Y)</v>
      </c>
    </row>
    <row r="4428" spans="1:18" x14ac:dyDescent="0.35">
      <c r="A4428">
        <v>15749557</v>
      </c>
      <c r="B4428" t="s">
        <v>1507</v>
      </c>
      <c r="C4428" t="s">
        <v>17</v>
      </c>
      <c r="D4428" t="s">
        <v>18</v>
      </c>
      <c r="E4428">
        <v>44</v>
      </c>
      <c r="F4428" t="s">
        <v>19</v>
      </c>
      <c r="G4428">
        <v>6</v>
      </c>
      <c r="H4428" s="4">
        <v>0</v>
      </c>
      <c r="I4428" t="s">
        <v>24</v>
      </c>
      <c r="J4428">
        <v>2</v>
      </c>
      <c r="K4428">
        <v>707</v>
      </c>
      <c r="L4428" t="s">
        <v>35</v>
      </c>
      <c r="M4428" t="s">
        <v>21</v>
      </c>
      <c r="N4428" t="s">
        <v>22</v>
      </c>
      <c r="O4428" s="4">
        <v>192542.17</v>
      </c>
      <c r="P4428" t="s">
        <v>28</v>
      </c>
      <c r="Q4428" t="str" cm="1">
        <f t="array" ref="Q4428">_xlfn.IFS(
O4428&lt;50000,"Low Salary (&lt;$50K)",
O4428&lt;90000,"Lower Middle ($50K-$90K)",
O4428&lt;130000,"Middle ($90K-$130K)",
O4428&lt;170000,"Upper Middle ($130K-$170K)",
O4428&gt;=170000,"High Salary (&gt;$170K)"
)</f>
        <v>High Salary (&gt;$170K)</v>
      </c>
      <c r="R4428" t="str" cm="1">
        <f t="array" ref="R4428">_xlfn.IFS(
G4428&lt;=2,"New Customers (0-2Y)",
G4428&lt;=5,"Growing Customers (3-5Y)",
G4428&lt;=8,"Established Customers (6-8Y)",
G4428&lt;=10,"Loyal Customers (9-10Y)"
)</f>
        <v>Established Customers (6-8Y)</v>
      </c>
    </row>
    <row r="4429" spans="1:18" x14ac:dyDescent="0.35">
      <c r="A4429">
        <v>15681180</v>
      </c>
      <c r="B4429" t="s">
        <v>1942</v>
      </c>
      <c r="C4429" t="s">
        <v>17</v>
      </c>
      <c r="D4429" t="s">
        <v>18</v>
      </c>
      <c r="E4429">
        <v>23</v>
      </c>
      <c r="F4429" t="s">
        <v>43</v>
      </c>
      <c r="G4429">
        <v>7</v>
      </c>
      <c r="H4429" s="4">
        <v>156123.73000000001</v>
      </c>
      <c r="I4429" t="s">
        <v>33</v>
      </c>
      <c r="J4429">
        <v>1</v>
      </c>
      <c r="K4429">
        <v>771</v>
      </c>
      <c r="L4429" t="s">
        <v>35</v>
      </c>
      <c r="M4429" t="s">
        <v>21</v>
      </c>
      <c r="N4429" t="s">
        <v>32</v>
      </c>
      <c r="O4429" s="4">
        <v>72990.62</v>
      </c>
      <c r="P4429" t="s">
        <v>28</v>
      </c>
      <c r="Q4429" t="str" cm="1">
        <f t="array" ref="Q4429">_xlfn.IFS(
O4429&lt;50000,"Low Salary (&lt;$50K)",
O4429&lt;90000,"Lower Middle ($50K-$90K)",
O4429&lt;130000,"Middle ($90K-$130K)",
O4429&lt;170000,"Upper Middle ($130K-$170K)",
O4429&gt;=170000,"High Salary (&gt;$170K)"
)</f>
        <v>Lower Middle ($50K-$90K)</v>
      </c>
      <c r="R4429" t="str" cm="1">
        <f t="array" ref="R4429">_xlfn.IFS(
G4429&lt;=2,"New Customers (0-2Y)",
G4429&lt;=5,"Growing Customers (3-5Y)",
G4429&lt;=8,"Established Customers (6-8Y)",
G4429&lt;=10,"Loyal Customers (9-10Y)"
)</f>
        <v>Established Customers (6-8Y)</v>
      </c>
    </row>
    <row r="4430" spans="1:18" x14ac:dyDescent="0.35">
      <c r="A4430">
        <v>15742028</v>
      </c>
      <c r="B4430" t="s">
        <v>1408</v>
      </c>
      <c r="C4430" t="s">
        <v>17</v>
      </c>
      <c r="D4430" t="s">
        <v>18</v>
      </c>
      <c r="E4430">
        <v>35</v>
      </c>
      <c r="F4430" t="s">
        <v>19</v>
      </c>
      <c r="G4430">
        <v>5</v>
      </c>
      <c r="H4430" s="4">
        <v>0</v>
      </c>
      <c r="I4430" t="s">
        <v>24</v>
      </c>
      <c r="J4430">
        <v>2</v>
      </c>
      <c r="K4430">
        <v>602</v>
      </c>
      <c r="L4430" t="s">
        <v>20</v>
      </c>
      <c r="M4430" t="s">
        <v>21</v>
      </c>
      <c r="N4430" t="s">
        <v>32</v>
      </c>
      <c r="O4430" s="4">
        <v>31050.02</v>
      </c>
      <c r="P4430" t="s">
        <v>28</v>
      </c>
      <c r="Q4430" t="str" cm="1">
        <f t="array" ref="Q4430">_xlfn.IFS(
O4430&lt;50000,"Low Salary (&lt;$50K)",
O4430&lt;90000,"Lower Middle ($50K-$90K)",
O4430&lt;130000,"Middle ($90K-$130K)",
O4430&lt;170000,"Upper Middle ($130K-$170K)",
O4430&gt;=170000,"High Salary (&gt;$170K)"
)</f>
        <v>Low Salary (&lt;$50K)</v>
      </c>
      <c r="R4430" t="str" cm="1">
        <f t="array" ref="R4430">_xlfn.IFS(
G4430&lt;=2,"New Customers (0-2Y)",
G4430&lt;=5,"Growing Customers (3-5Y)",
G4430&lt;=8,"Established Customers (6-8Y)",
G4430&lt;=10,"Loyal Customers (9-10Y)"
)</f>
        <v>Growing Customers (3-5Y)</v>
      </c>
    </row>
    <row r="4431" spans="1:18" x14ac:dyDescent="0.35">
      <c r="A4431">
        <v>15686463</v>
      </c>
      <c r="B4431" t="s">
        <v>134</v>
      </c>
      <c r="C4431" t="s">
        <v>17</v>
      </c>
      <c r="D4431" t="s">
        <v>39</v>
      </c>
      <c r="E4431">
        <v>38</v>
      </c>
      <c r="F4431" t="s">
        <v>19</v>
      </c>
      <c r="G4431">
        <v>7</v>
      </c>
      <c r="H4431" s="4">
        <v>141074.59</v>
      </c>
      <c r="I4431" t="s">
        <v>33</v>
      </c>
      <c r="J4431">
        <v>1</v>
      </c>
      <c r="K4431">
        <v>626</v>
      </c>
      <c r="L4431" t="s">
        <v>20</v>
      </c>
      <c r="M4431" t="s">
        <v>21</v>
      </c>
      <c r="N4431" t="s">
        <v>32</v>
      </c>
      <c r="O4431" s="4">
        <v>52795.56</v>
      </c>
      <c r="P4431" t="s">
        <v>23</v>
      </c>
      <c r="Q4431" t="str" cm="1">
        <f t="array" ref="Q4431">_xlfn.IFS(
O4431&lt;50000,"Low Salary (&lt;$50K)",
O4431&lt;90000,"Lower Middle ($50K-$90K)",
O4431&lt;130000,"Middle ($90K-$130K)",
O4431&lt;170000,"Upper Middle ($130K-$170K)",
O4431&gt;=170000,"High Salary (&gt;$170K)"
)</f>
        <v>Lower Middle ($50K-$90K)</v>
      </c>
      <c r="R4431" t="str" cm="1">
        <f t="array" ref="R4431">_xlfn.IFS(
G4431&lt;=2,"New Customers (0-2Y)",
G4431&lt;=5,"Growing Customers (3-5Y)",
G4431&lt;=8,"Established Customers (6-8Y)",
G4431&lt;=10,"Loyal Customers (9-10Y)"
)</f>
        <v>Established Customers (6-8Y)</v>
      </c>
    </row>
    <row r="4432" spans="1:18" x14ac:dyDescent="0.35">
      <c r="A4432">
        <v>15654379</v>
      </c>
      <c r="B4432" t="s">
        <v>311</v>
      </c>
      <c r="C4432" t="s">
        <v>26</v>
      </c>
      <c r="D4432" t="s">
        <v>39</v>
      </c>
      <c r="E4432">
        <v>59</v>
      </c>
      <c r="F4432" t="s">
        <v>19</v>
      </c>
      <c r="G4432">
        <v>4</v>
      </c>
      <c r="H4432" s="4">
        <v>0</v>
      </c>
      <c r="I4432" t="s">
        <v>24</v>
      </c>
      <c r="J4432">
        <v>2</v>
      </c>
      <c r="K4432">
        <v>588</v>
      </c>
      <c r="L4432" t="s">
        <v>31</v>
      </c>
      <c r="M4432" t="s">
        <v>21</v>
      </c>
      <c r="N4432" t="s">
        <v>22</v>
      </c>
      <c r="O4432" s="4">
        <v>27435.41</v>
      </c>
      <c r="P4432" t="s">
        <v>28</v>
      </c>
      <c r="Q4432" t="str" cm="1">
        <f t="array" ref="Q4432">_xlfn.IFS(
O4432&lt;50000,"Low Salary (&lt;$50K)",
O4432&lt;90000,"Lower Middle ($50K-$90K)",
O4432&lt;130000,"Middle ($90K-$130K)",
O4432&lt;170000,"Upper Middle ($130K-$170K)",
O4432&gt;=170000,"High Salary (&gt;$170K)"
)</f>
        <v>Low Salary (&lt;$50K)</v>
      </c>
      <c r="R4432" t="str" cm="1">
        <f t="array" ref="R4432">_xlfn.IFS(
G4432&lt;=2,"New Customers (0-2Y)",
G4432&lt;=5,"Growing Customers (3-5Y)",
G4432&lt;=8,"Established Customers (6-8Y)",
G4432&lt;=10,"Loyal Customers (9-10Y)"
)</f>
        <v>Growing Customers (3-5Y)</v>
      </c>
    </row>
    <row r="4433" spans="1:18" x14ac:dyDescent="0.35">
      <c r="A4433">
        <v>15783629</v>
      </c>
      <c r="B4433" t="s">
        <v>1575</v>
      </c>
      <c r="C4433" t="s">
        <v>42</v>
      </c>
      <c r="D4433" t="s">
        <v>18</v>
      </c>
      <c r="E4433">
        <v>42</v>
      </c>
      <c r="F4433" t="s">
        <v>19</v>
      </c>
      <c r="G4433">
        <v>6</v>
      </c>
      <c r="H4433" s="4">
        <v>117899.95</v>
      </c>
      <c r="I4433" t="s">
        <v>33</v>
      </c>
      <c r="J4433">
        <v>2</v>
      </c>
      <c r="K4433">
        <v>616</v>
      </c>
      <c r="L4433" t="s">
        <v>20</v>
      </c>
      <c r="M4433" t="s">
        <v>27</v>
      </c>
      <c r="N4433" t="s">
        <v>32</v>
      </c>
      <c r="O4433" s="4">
        <v>150266.81</v>
      </c>
      <c r="P4433" t="s">
        <v>28</v>
      </c>
      <c r="Q4433" t="str" cm="1">
        <f t="array" ref="Q4433">_xlfn.IFS(
O4433&lt;50000,"Low Salary (&lt;$50K)",
O4433&lt;90000,"Lower Middle ($50K-$90K)",
O4433&lt;130000,"Middle ($90K-$130K)",
O4433&lt;170000,"Upper Middle ($130K-$170K)",
O4433&gt;=170000,"High Salary (&gt;$170K)"
)</f>
        <v>Upper Middle ($130K-$170K)</v>
      </c>
      <c r="R4433" t="str" cm="1">
        <f t="array" ref="R4433">_xlfn.IFS(
G4433&lt;=2,"New Customers (0-2Y)",
G4433&lt;=5,"Growing Customers (3-5Y)",
G4433&lt;=8,"Established Customers (6-8Y)",
G4433&lt;=10,"Loyal Customers (9-10Y)"
)</f>
        <v>Established Customers (6-8Y)</v>
      </c>
    </row>
    <row r="4434" spans="1:18" x14ac:dyDescent="0.35">
      <c r="A4434">
        <v>15751193</v>
      </c>
      <c r="B4434" t="s">
        <v>1943</v>
      </c>
      <c r="C4434" t="s">
        <v>26</v>
      </c>
      <c r="D4434" t="s">
        <v>39</v>
      </c>
      <c r="E4434">
        <v>33</v>
      </c>
      <c r="F4434" t="s">
        <v>19</v>
      </c>
      <c r="G4434">
        <v>4</v>
      </c>
      <c r="H4434" s="4">
        <v>0</v>
      </c>
      <c r="I4434" t="s">
        <v>24</v>
      </c>
      <c r="J4434">
        <v>2</v>
      </c>
      <c r="K4434">
        <v>621</v>
      </c>
      <c r="L4434" t="s">
        <v>20</v>
      </c>
      <c r="M4434" t="s">
        <v>21</v>
      </c>
      <c r="N4434" t="s">
        <v>22</v>
      </c>
      <c r="O4434" s="4">
        <v>40299.230000000003</v>
      </c>
      <c r="P4434" t="s">
        <v>28</v>
      </c>
      <c r="Q4434" t="str" cm="1">
        <f t="array" ref="Q4434">_xlfn.IFS(
O4434&lt;50000,"Low Salary (&lt;$50K)",
O4434&lt;90000,"Lower Middle ($50K-$90K)",
O4434&lt;130000,"Middle ($90K-$130K)",
O4434&lt;170000,"Upper Middle ($130K-$170K)",
O4434&gt;=170000,"High Salary (&gt;$170K)"
)</f>
        <v>Low Salary (&lt;$50K)</v>
      </c>
      <c r="R4434" t="str" cm="1">
        <f t="array" ref="R4434">_xlfn.IFS(
G4434&lt;=2,"New Customers (0-2Y)",
G4434&lt;=5,"Growing Customers (3-5Y)",
G4434&lt;=8,"Established Customers (6-8Y)",
G4434&lt;=10,"Loyal Customers (9-10Y)"
)</f>
        <v>Growing Customers (3-5Y)</v>
      </c>
    </row>
    <row r="4435" spans="1:18" x14ac:dyDescent="0.35">
      <c r="A4435">
        <v>15724099</v>
      </c>
      <c r="B4435" t="s">
        <v>455</v>
      </c>
      <c r="C4435" t="s">
        <v>17</v>
      </c>
      <c r="D4435" t="s">
        <v>39</v>
      </c>
      <c r="E4435">
        <v>26</v>
      </c>
      <c r="F4435" t="s">
        <v>43</v>
      </c>
      <c r="G4435">
        <v>6</v>
      </c>
      <c r="H4435" s="4">
        <v>166257.96</v>
      </c>
      <c r="I4435" t="s">
        <v>33</v>
      </c>
      <c r="J4435">
        <v>1</v>
      </c>
      <c r="K4435">
        <v>674</v>
      </c>
      <c r="L4435" t="s">
        <v>35</v>
      </c>
      <c r="M4435" t="s">
        <v>21</v>
      </c>
      <c r="N4435" t="s">
        <v>22</v>
      </c>
      <c r="O4435" s="4">
        <v>149369.41</v>
      </c>
      <c r="P4435" t="s">
        <v>28</v>
      </c>
      <c r="Q4435" t="str" cm="1">
        <f t="array" ref="Q4435">_xlfn.IFS(
O4435&lt;50000,"Low Salary (&lt;$50K)",
O4435&lt;90000,"Lower Middle ($50K-$90K)",
O4435&lt;130000,"Middle ($90K-$130K)",
O4435&lt;170000,"Upper Middle ($130K-$170K)",
O4435&gt;=170000,"High Salary (&gt;$170K)"
)</f>
        <v>Upper Middle ($130K-$170K)</v>
      </c>
      <c r="R4435" t="str" cm="1">
        <f t="array" ref="R4435">_xlfn.IFS(
G4435&lt;=2,"New Customers (0-2Y)",
G4435&lt;=5,"Growing Customers (3-5Y)",
G4435&lt;=8,"Established Customers (6-8Y)",
G4435&lt;=10,"Loyal Customers (9-10Y)"
)</f>
        <v>Established Customers (6-8Y)</v>
      </c>
    </row>
    <row r="4436" spans="1:18" x14ac:dyDescent="0.35">
      <c r="A4436">
        <v>15568429</v>
      </c>
      <c r="B4436" t="s">
        <v>36</v>
      </c>
      <c r="C4436" t="s">
        <v>26</v>
      </c>
      <c r="D4436" t="s">
        <v>18</v>
      </c>
      <c r="E4436">
        <v>46</v>
      </c>
      <c r="F4436" t="s">
        <v>19</v>
      </c>
      <c r="G4436">
        <v>3</v>
      </c>
      <c r="H4436" s="4">
        <v>0</v>
      </c>
      <c r="I4436" t="s">
        <v>24</v>
      </c>
      <c r="J4436">
        <v>2</v>
      </c>
      <c r="K4436">
        <v>633</v>
      </c>
      <c r="L4436" t="s">
        <v>20</v>
      </c>
      <c r="M4436" t="s">
        <v>21</v>
      </c>
      <c r="N4436" t="s">
        <v>32</v>
      </c>
      <c r="O4436" s="4">
        <v>120250.58</v>
      </c>
      <c r="P4436" t="s">
        <v>28</v>
      </c>
      <c r="Q4436" t="str" cm="1">
        <f t="array" ref="Q4436">_xlfn.IFS(
O4436&lt;50000,"Low Salary (&lt;$50K)",
O4436&lt;90000,"Lower Middle ($50K-$90K)",
O4436&lt;130000,"Middle ($90K-$130K)",
O4436&lt;170000,"Upper Middle ($130K-$170K)",
O4436&gt;=170000,"High Salary (&gt;$170K)"
)</f>
        <v>Middle ($90K-$130K)</v>
      </c>
      <c r="R4436" t="str" cm="1">
        <f t="array" ref="R4436">_xlfn.IFS(
G4436&lt;=2,"New Customers (0-2Y)",
G4436&lt;=5,"Growing Customers (3-5Y)",
G4436&lt;=8,"Established Customers (6-8Y)",
G4436&lt;=10,"Loyal Customers (9-10Y)"
)</f>
        <v>Growing Customers (3-5Y)</v>
      </c>
    </row>
    <row r="4437" spans="1:18" x14ac:dyDescent="0.35">
      <c r="A4437">
        <v>15648967</v>
      </c>
      <c r="B4437" t="s">
        <v>421</v>
      </c>
      <c r="C4437" t="s">
        <v>42</v>
      </c>
      <c r="D4437" t="s">
        <v>18</v>
      </c>
      <c r="E4437">
        <v>64</v>
      </c>
      <c r="F4437" t="s">
        <v>2967</v>
      </c>
      <c r="G4437">
        <v>1</v>
      </c>
      <c r="H4437" s="4">
        <v>169362.43</v>
      </c>
      <c r="I4437" t="s">
        <v>33</v>
      </c>
      <c r="J4437">
        <v>1</v>
      </c>
      <c r="K4437">
        <v>698</v>
      </c>
      <c r="L4437" t="s">
        <v>35</v>
      </c>
      <c r="M4437" t="s">
        <v>21</v>
      </c>
      <c r="N4437" t="s">
        <v>32</v>
      </c>
      <c r="O4437" s="4">
        <v>84760.320000000007</v>
      </c>
      <c r="P4437" t="s">
        <v>23</v>
      </c>
      <c r="Q4437" t="str" cm="1">
        <f t="array" ref="Q4437">_xlfn.IFS(
O4437&lt;50000,"Low Salary (&lt;$50K)",
O4437&lt;90000,"Lower Middle ($50K-$90K)",
O4437&lt;130000,"Middle ($90K-$130K)",
O4437&lt;170000,"Upper Middle ($130K-$170K)",
O4437&gt;=170000,"High Salary (&gt;$170K)"
)</f>
        <v>Lower Middle ($50K-$90K)</v>
      </c>
      <c r="R4437" t="str" cm="1">
        <f t="array" ref="R4437">_xlfn.IFS(
G4437&lt;=2,"New Customers (0-2Y)",
G4437&lt;=5,"Growing Customers (3-5Y)",
G4437&lt;=8,"Established Customers (6-8Y)",
G4437&lt;=10,"Loyal Customers (9-10Y)"
)</f>
        <v>New Customers (0-2Y)</v>
      </c>
    </row>
    <row r="4438" spans="1:18" x14ac:dyDescent="0.35">
      <c r="A4438">
        <v>15664498</v>
      </c>
      <c r="B4438" t="s">
        <v>214</v>
      </c>
      <c r="C4438" t="s">
        <v>17</v>
      </c>
      <c r="D4438" t="s">
        <v>39</v>
      </c>
      <c r="E4438">
        <v>26</v>
      </c>
      <c r="F4438" t="s">
        <v>43</v>
      </c>
      <c r="G4438">
        <v>7</v>
      </c>
      <c r="H4438" s="4">
        <v>205962</v>
      </c>
      <c r="I4438" t="s">
        <v>33</v>
      </c>
      <c r="J4438">
        <v>1</v>
      </c>
      <c r="K4438">
        <v>508</v>
      </c>
      <c r="L4438" t="s">
        <v>31</v>
      </c>
      <c r="M4438" t="s">
        <v>21</v>
      </c>
      <c r="N4438" t="s">
        <v>32</v>
      </c>
      <c r="O4438" s="4">
        <v>156424.4</v>
      </c>
      <c r="P4438" t="s">
        <v>28</v>
      </c>
      <c r="Q4438" t="str" cm="1">
        <f t="array" ref="Q4438">_xlfn.IFS(
O4438&lt;50000,"Low Salary (&lt;$50K)",
O4438&lt;90000,"Lower Middle ($50K-$90K)",
O4438&lt;130000,"Middle ($90K-$130K)",
O4438&lt;170000,"Upper Middle ($130K-$170K)",
O4438&gt;=170000,"High Salary (&gt;$170K)"
)</f>
        <v>Upper Middle ($130K-$170K)</v>
      </c>
      <c r="R4438" t="str" cm="1">
        <f t="array" ref="R4438">_xlfn.IFS(
G4438&lt;=2,"New Customers (0-2Y)",
G4438&lt;=5,"Growing Customers (3-5Y)",
G4438&lt;=8,"Established Customers (6-8Y)",
G4438&lt;=10,"Loyal Customers (9-10Y)"
)</f>
        <v>Established Customers (6-8Y)</v>
      </c>
    </row>
    <row r="4439" spans="1:18" x14ac:dyDescent="0.35">
      <c r="A4439">
        <v>15779522</v>
      </c>
      <c r="B4439" t="s">
        <v>1944</v>
      </c>
      <c r="C4439" t="s">
        <v>17</v>
      </c>
      <c r="D4439" t="s">
        <v>18</v>
      </c>
      <c r="E4439">
        <v>24</v>
      </c>
      <c r="F4439" t="s">
        <v>43</v>
      </c>
      <c r="G4439">
        <v>0</v>
      </c>
      <c r="H4439" s="4">
        <v>0</v>
      </c>
      <c r="I4439" t="s">
        <v>24</v>
      </c>
      <c r="J4439">
        <v>2</v>
      </c>
      <c r="K4439">
        <v>736</v>
      </c>
      <c r="L4439" t="s">
        <v>35</v>
      </c>
      <c r="M4439" t="s">
        <v>21</v>
      </c>
      <c r="N4439" t="s">
        <v>32</v>
      </c>
      <c r="O4439" s="4">
        <v>109355.73</v>
      </c>
      <c r="P4439" t="s">
        <v>23</v>
      </c>
      <c r="Q4439" t="str" cm="1">
        <f t="array" ref="Q4439">_xlfn.IFS(
O4439&lt;50000,"Low Salary (&lt;$50K)",
O4439&lt;90000,"Lower Middle ($50K-$90K)",
O4439&lt;130000,"Middle ($90K-$130K)",
O4439&lt;170000,"Upper Middle ($130K-$170K)",
O4439&gt;=170000,"High Salary (&gt;$170K)"
)</f>
        <v>Middle ($90K-$130K)</v>
      </c>
      <c r="R4439" t="str" cm="1">
        <f t="array" ref="R4439">_xlfn.IFS(
G4439&lt;=2,"New Customers (0-2Y)",
G4439&lt;=5,"Growing Customers (3-5Y)",
G4439&lt;=8,"Established Customers (6-8Y)",
G4439&lt;=10,"Loyal Customers (9-10Y)"
)</f>
        <v>New Customers (0-2Y)</v>
      </c>
    </row>
    <row r="4440" spans="1:18" x14ac:dyDescent="0.35">
      <c r="A4440">
        <v>15583850</v>
      </c>
      <c r="B4440" t="s">
        <v>297</v>
      </c>
      <c r="C4440" t="s">
        <v>42</v>
      </c>
      <c r="D4440" t="s">
        <v>39</v>
      </c>
      <c r="E4440">
        <v>68</v>
      </c>
      <c r="F4440" t="s">
        <v>2967</v>
      </c>
      <c r="G4440">
        <v>0</v>
      </c>
      <c r="H4440" s="4">
        <v>126061.51</v>
      </c>
      <c r="I4440" t="s">
        <v>33</v>
      </c>
      <c r="J4440">
        <v>2</v>
      </c>
      <c r="K4440">
        <v>672</v>
      </c>
      <c r="L4440" t="s">
        <v>35</v>
      </c>
      <c r="M4440" t="s">
        <v>21</v>
      </c>
      <c r="N4440" t="s">
        <v>22</v>
      </c>
      <c r="O4440" s="4">
        <v>184936.77</v>
      </c>
      <c r="P4440" t="s">
        <v>28</v>
      </c>
      <c r="Q4440" t="str" cm="1">
        <f t="array" ref="Q4440">_xlfn.IFS(
O4440&lt;50000,"Low Salary (&lt;$50K)",
O4440&lt;90000,"Lower Middle ($50K-$90K)",
O4440&lt;130000,"Middle ($90K-$130K)",
O4440&lt;170000,"Upper Middle ($130K-$170K)",
O4440&gt;=170000,"High Salary (&gt;$170K)"
)</f>
        <v>High Salary (&gt;$170K)</v>
      </c>
      <c r="R4440" t="str" cm="1">
        <f t="array" ref="R4440">_xlfn.IFS(
G4440&lt;=2,"New Customers (0-2Y)",
G4440&lt;=5,"Growing Customers (3-5Y)",
G4440&lt;=8,"Established Customers (6-8Y)",
G4440&lt;=10,"Loyal Customers (9-10Y)"
)</f>
        <v>New Customers (0-2Y)</v>
      </c>
    </row>
    <row r="4441" spans="1:18" x14ac:dyDescent="0.35">
      <c r="A4441">
        <v>15696539</v>
      </c>
      <c r="B4441" t="s">
        <v>897</v>
      </c>
      <c r="C4441" t="s">
        <v>17</v>
      </c>
      <c r="D4441" t="s">
        <v>18</v>
      </c>
      <c r="E4441">
        <v>21</v>
      </c>
      <c r="F4441" t="s">
        <v>43</v>
      </c>
      <c r="G4441">
        <v>7</v>
      </c>
      <c r="H4441" s="4">
        <v>105627.95</v>
      </c>
      <c r="I4441" t="s">
        <v>33</v>
      </c>
      <c r="J4441">
        <v>1</v>
      </c>
      <c r="K4441">
        <v>613</v>
      </c>
      <c r="L4441" t="s">
        <v>20</v>
      </c>
      <c r="M4441" t="s">
        <v>21</v>
      </c>
      <c r="N4441" t="s">
        <v>22</v>
      </c>
      <c r="O4441" s="4">
        <v>36560.51</v>
      </c>
      <c r="P4441" t="s">
        <v>28</v>
      </c>
      <c r="Q4441" t="str" cm="1">
        <f t="array" ref="Q4441">_xlfn.IFS(
O4441&lt;50000,"Low Salary (&lt;$50K)",
O4441&lt;90000,"Lower Middle ($50K-$90K)",
O4441&lt;130000,"Middle ($90K-$130K)",
O4441&lt;170000,"Upper Middle ($130K-$170K)",
O4441&gt;=170000,"High Salary (&gt;$170K)"
)</f>
        <v>Low Salary (&lt;$50K)</v>
      </c>
      <c r="R4441" t="str" cm="1">
        <f t="array" ref="R4441">_xlfn.IFS(
G4441&lt;=2,"New Customers (0-2Y)",
G4441&lt;=5,"Growing Customers (3-5Y)",
G4441&lt;=8,"Established Customers (6-8Y)",
G4441&lt;=10,"Loyal Customers (9-10Y)"
)</f>
        <v>Established Customers (6-8Y)</v>
      </c>
    </row>
    <row r="4442" spans="1:18" x14ac:dyDescent="0.35">
      <c r="A4442">
        <v>15760121</v>
      </c>
      <c r="B4442" t="s">
        <v>1945</v>
      </c>
      <c r="C4442" t="s">
        <v>17</v>
      </c>
      <c r="D4442" t="s">
        <v>39</v>
      </c>
      <c r="E4442">
        <v>32</v>
      </c>
      <c r="F4442" t="s">
        <v>19</v>
      </c>
      <c r="G4442">
        <v>9</v>
      </c>
      <c r="H4442" s="4">
        <v>100606.02</v>
      </c>
      <c r="I4442" t="s">
        <v>33</v>
      </c>
      <c r="J4442">
        <v>1</v>
      </c>
      <c r="K4442">
        <v>712</v>
      </c>
      <c r="L4442" t="s">
        <v>35</v>
      </c>
      <c r="M4442" t="s">
        <v>21</v>
      </c>
      <c r="N4442" t="s">
        <v>32</v>
      </c>
      <c r="O4442" s="4">
        <v>165693.06</v>
      </c>
      <c r="P4442" t="s">
        <v>28</v>
      </c>
      <c r="Q4442" t="str" cm="1">
        <f t="array" ref="Q4442">_xlfn.IFS(
O4442&lt;50000,"Low Salary (&lt;$50K)",
O4442&lt;90000,"Lower Middle ($50K-$90K)",
O4442&lt;130000,"Middle ($90K-$130K)",
O4442&lt;170000,"Upper Middle ($130K-$170K)",
O4442&gt;=170000,"High Salary (&gt;$170K)"
)</f>
        <v>Upper Middle ($130K-$170K)</v>
      </c>
      <c r="R4442" t="str" cm="1">
        <f t="array" ref="R4442">_xlfn.IFS(
G4442&lt;=2,"New Customers (0-2Y)",
G4442&lt;=5,"Growing Customers (3-5Y)",
G4442&lt;=8,"Established Customers (6-8Y)",
G4442&lt;=10,"Loyal Customers (9-10Y)"
)</f>
        <v>Loyal Customers (9-10Y)</v>
      </c>
    </row>
    <row r="4443" spans="1:18" x14ac:dyDescent="0.35">
      <c r="A4443">
        <v>15628279</v>
      </c>
      <c r="B4443" t="s">
        <v>777</v>
      </c>
      <c r="C4443" t="s">
        <v>17</v>
      </c>
      <c r="D4443" t="s">
        <v>18</v>
      </c>
      <c r="E4443">
        <v>38</v>
      </c>
      <c r="F4443" t="s">
        <v>19</v>
      </c>
      <c r="G4443">
        <v>3</v>
      </c>
      <c r="H4443" s="4">
        <v>0</v>
      </c>
      <c r="I4443" t="s">
        <v>24</v>
      </c>
      <c r="J4443">
        <v>2</v>
      </c>
      <c r="K4443">
        <v>624</v>
      </c>
      <c r="L4443" t="s">
        <v>20</v>
      </c>
      <c r="M4443" t="s">
        <v>21</v>
      </c>
      <c r="N4443" t="s">
        <v>22</v>
      </c>
      <c r="O4443" s="4">
        <v>163666.85</v>
      </c>
      <c r="P4443" t="s">
        <v>28</v>
      </c>
      <c r="Q4443" t="str" cm="1">
        <f t="array" ref="Q4443">_xlfn.IFS(
O4443&lt;50000,"Low Salary (&lt;$50K)",
O4443&lt;90000,"Lower Middle ($50K-$90K)",
O4443&lt;130000,"Middle ($90K-$130K)",
O4443&lt;170000,"Upper Middle ($130K-$170K)",
O4443&gt;=170000,"High Salary (&gt;$170K)"
)</f>
        <v>Upper Middle ($130K-$170K)</v>
      </c>
      <c r="R4443" t="str" cm="1">
        <f t="array" ref="R4443">_xlfn.IFS(
G4443&lt;=2,"New Customers (0-2Y)",
G4443&lt;=5,"Growing Customers (3-5Y)",
G4443&lt;=8,"Established Customers (6-8Y)",
G4443&lt;=10,"Loyal Customers (9-10Y)"
)</f>
        <v>Growing Customers (3-5Y)</v>
      </c>
    </row>
    <row r="4444" spans="1:18" x14ac:dyDescent="0.35">
      <c r="A4444">
        <v>15766163</v>
      </c>
      <c r="B4444" t="s">
        <v>1946</v>
      </c>
      <c r="C4444" t="s">
        <v>17</v>
      </c>
      <c r="D4444" t="s">
        <v>39</v>
      </c>
      <c r="E4444">
        <v>38</v>
      </c>
      <c r="F4444" t="s">
        <v>19</v>
      </c>
      <c r="G4444">
        <v>1</v>
      </c>
      <c r="H4444" s="4">
        <v>0</v>
      </c>
      <c r="I4444" t="s">
        <v>24</v>
      </c>
      <c r="J4444">
        <v>2</v>
      </c>
      <c r="K4444">
        <v>676</v>
      </c>
      <c r="L4444" t="s">
        <v>35</v>
      </c>
      <c r="M4444" t="s">
        <v>27</v>
      </c>
      <c r="N4444" t="s">
        <v>22</v>
      </c>
      <c r="O4444" s="4">
        <v>35644.79</v>
      </c>
      <c r="P4444" t="s">
        <v>28</v>
      </c>
      <c r="Q4444" t="str" cm="1">
        <f t="array" ref="Q4444">_xlfn.IFS(
O4444&lt;50000,"Low Salary (&lt;$50K)",
O4444&lt;90000,"Lower Middle ($50K-$90K)",
O4444&lt;130000,"Middle ($90K-$130K)",
O4444&lt;170000,"Upper Middle ($130K-$170K)",
O4444&gt;=170000,"High Salary (&gt;$170K)"
)</f>
        <v>Low Salary (&lt;$50K)</v>
      </c>
      <c r="R4444" t="str" cm="1">
        <f t="array" ref="R4444">_xlfn.IFS(
G4444&lt;=2,"New Customers (0-2Y)",
G4444&lt;=5,"Growing Customers (3-5Y)",
G4444&lt;=8,"Established Customers (6-8Y)",
G4444&lt;=10,"Loyal Customers (9-10Y)"
)</f>
        <v>New Customers (0-2Y)</v>
      </c>
    </row>
    <row r="4445" spans="1:18" x14ac:dyDescent="0.35">
      <c r="A4445">
        <v>15566467</v>
      </c>
      <c r="B4445" t="s">
        <v>1947</v>
      </c>
      <c r="C4445" t="s">
        <v>42</v>
      </c>
      <c r="D4445" t="s">
        <v>18</v>
      </c>
      <c r="E4445">
        <v>32</v>
      </c>
      <c r="F4445" t="s">
        <v>19</v>
      </c>
      <c r="G4445">
        <v>0</v>
      </c>
      <c r="H4445" s="4">
        <v>138171.1</v>
      </c>
      <c r="I4445" t="s">
        <v>33</v>
      </c>
      <c r="J4445">
        <v>2</v>
      </c>
      <c r="K4445">
        <v>683</v>
      </c>
      <c r="L4445" t="s">
        <v>35</v>
      </c>
      <c r="M4445" t="s">
        <v>21</v>
      </c>
      <c r="N4445" t="s">
        <v>22</v>
      </c>
      <c r="O4445" s="4">
        <v>188203.58</v>
      </c>
      <c r="P4445" t="s">
        <v>28</v>
      </c>
      <c r="Q4445" t="str" cm="1">
        <f t="array" ref="Q4445">_xlfn.IFS(
O4445&lt;50000,"Low Salary (&lt;$50K)",
O4445&lt;90000,"Lower Middle ($50K-$90K)",
O4445&lt;130000,"Middle ($90K-$130K)",
O4445&lt;170000,"Upper Middle ($130K-$170K)",
O4445&gt;=170000,"High Salary (&gt;$170K)"
)</f>
        <v>High Salary (&gt;$170K)</v>
      </c>
      <c r="R4445" t="str" cm="1">
        <f t="array" ref="R4445">_xlfn.IFS(
G4445&lt;=2,"New Customers (0-2Y)",
G4445&lt;=5,"Growing Customers (3-5Y)",
G4445&lt;=8,"Established Customers (6-8Y)",
G4445&lt;=10,"Loyal Customers (9-10Y)"
)</f>
        <v>New Customers (0-2Y)</v>
      </c>
    </row>
    <row r="4446" spans="1:18" x14ac:dyDescent="0.35">
      <c r="A4446">
        <v>15639049</v>
      </c>
      <c r="B4446" t="s">
        <v>1948</v>
      </c>
      <c r="C4446" t="s">
        <v>17</v>
      </c>
      <c r="D4446" t="s">
        <v>18</v>
      </c>
      <c r="E4446">
        <v>31</v>
      </c>
      <c r="F4446" t="s">
        <v>19</v>
      </c>
      <c r="G4446">
        <v>7</v>
      </c>
      <c r="H4446" s="4">
        <v>139395.07999999999</v>
      </c>
      <c r="I4446" t="s">
        <v>33</v>
      </c>
      <c r="J4446">
        <v>1</v>
      </c>
      <c r="K4446">
        <v>489</v>
      </c>
      <c r="L4446" t="s">
        <v>44</v>
      </c>
      <c r="M4446" t="s">
        <v>27</v>
      </c>
      <c r="N4446" t="s">
        <v>22</v>
      </c>
      <c r="O4446" s="4">
        <v>6120.84</v>
      </c>
      <c r="P4446" t="s">
        <v>28</v>
      </c>
      <c r="Q4446" t="str" cm="1">
        <f t="array" ref="Q4446">_xlfn.IFS(
O4446&lt;50000,"Low Salary (&lt;$50K)",
O4446&lt;90000,"Lower Middle ($50K-$90K)",
O4446&lt;130000,"Middle ($90K-$130K)",
O4446&lt;170000,"Upper Middle ($130K-$170K)",
O4446&gt;=170000,"High Salary (&gt;$170K)"
)</f>
        <v>Low Salary (&lt;$50K)</v>
      </c>
      <c r="R4446" t="str" cm="1">
        <f t="array" ref="R4446">_xlfn.IFS(
G4446&lt;=2,"New Customers (0-2Y)",
G4446&lt;=5,"Growing Customers (3-5Y)",
G4446&lt;=8,"Established Customers (6-8Y)",
G4446&lt;=10,"Loyal Customers (9-10Y)"
)</f>
        <v>Established Customers (6-8Y)</v>
      </c>
    </row>
    <row r="4447" spans="1:18" x14ac:dyDescent="0.35">
      <c r="A4447">
        <v>15736413</v>
      </c>
      <c r="B4447" t="s">
        <v>1323</v>
      </c>
      <c r="C4447" t="s">
        <v>17</v>
      </c>
      <c r="D4447" t="s">
        <v>39</v>
      </c>
      <c r="E4447">
        <v>29</v>
      </c>
      <c r="F4447" t="s">
        <v>43</v>
      </c>
      <c r="G4447">
        <v>1</v>
      </c>
      <c r="H4447" s="4">
        <v>0</v>
      </c>
      <c r="I4447" t="s">
        <v>24</v>
      </c>
      <c r="J4447">
        <v>2</v>
      </c>
      <c r="K4447">
        <v>739</v>
      </c>
      <c r="L4447" t="s">
        <v>35</v>
      </c>
      <c r="M4447" t="s">
        <v>21</v>
      </c>
      <c r="N4447" t="s">
        <v>22</v>
      </c>
      <c r="O4447" s="4">
        <v>164484.78</v>
      </c>
      <c r="P4447" t="s">
        <v>28</v>
      </c>
      <c r="Q4447" t="str" cm="1">
        <f t="array" ref="Q4447">_xlfn.IFS(
O4447&lt;50000,"Low Salary (&lt;$50K)",
O4447&lt;90000,"Lower Middle ($50K-$90K)",
O4447&lt;130000,"Middle ($90K-$130K)",
O4447&lt;170000,"Upper Middle ($130K-$170K)",
O4447&gt;=170000,"High Salary (&gt;$170K)"
)</f>
        <v>Upper Middle ($130K-$170K)</v>
      </c>
      <c r="R4447" t="str" cm="1">
        <f t="array" ref="R4447">_xlfn.IFS(
G4447&lt;=2,"New Customers (0-2Y)",
G4447&lt;=5,"Growing Customers (3-5Y)",
G4447&lt;=8,"Established Customers (6-8Y)",
G4447&lt;=10,"Loyal Customers (9-10Y)"
)</f>
        <v>New Customers (0-2Y)</v>
      </c>
    </row>
    <row r="4448" spans="1:18" x14ac:dyDescent="0.35">
      <c r="A4448">
        <v>15634815</v>
      </c>
      <c r="B4448" t="s">
        <v>1329</v>
      </c>
      <c r="C4448" t="s">
        <v>17</v>
      </c>
      <c r="D4448" t="s">
        <v>18</v>
      </c>
      <c r="E4448">
        <v>37</v>
      </c>
      <c r="F4448" t="s">
        <v>19</v>
      </c>
      <c r="G4448">
        <v>3</v>
      </c>
      <c r="H4448" s="4">
        <v>0</v>
      </c>
      <c r="I4448" t="s">
        <v>24</v>
      </c>
      <c r="J4448">
        <v>2</v>
      </c>
      <c r="K4448">
        <v>701</v>
      </c>
      <c r="L4448" t="s">
        <v>35</v>
      </c>
      <c r="M4448" t="s">
        <v>21</v>
      </c>
      <c r="N4448" t="s">
        <v>22</v>
      </c>
      <c r="O4448" s="4">
        <v>164268.28</v>
      </c>
      <c r="P4448" t="s">
        <v>28</v>
      </c>
      <c r="Q4448" t="str" cm="1">
        <f t="array" ref="Q4448">_xlfn.IFS(
O4448&lt;50000,"Low Salary (&lt;$50K)",
O4448&lt;90000,"Lower Middle ($50K-$90K)",
O4448&lt;130000,"Middle ($90K-$130K)",
O4448&lt;170000,"Upper Middle ($130K-$170K)",
O4448&gt;=170000,"High Salary (&gt;$170K)"
)</f>
        <v>Upper Middle ($130K-$170K)</v>
      </c>
      <c r="R4448" t="str" cm="1">
        <f t="array" ref="R4448">_xlfn.IFS(
G4448&lt;=2,"New Customers (0-2Y)",
G4448&lt;=5,"Growing Customers (3-5Y)",
G4448&lt;=8,"Established Customers (6-8Y)",
G4448&lt;=10,"Loyal Customers (9-10Y)"
)</f>
        <v>Growing Customers (3-5Y)</v>
      </c>
    </row>
    <row r="4449" spans="1:18" x14ac:dyDescent="0.35">
      <c r="A4449">
        <v>15716381</v>
      </c>
      <c r="B4449" t="s">
        <v>939</v>
      </c>
      <c r="C4449" t="s">
        <v>42</v>
      </c>
      <c r="D4449" t="s">
        <v>18</v>
      </c>
      <c r="E4449">
        <v>50</v>
      </c>
      <c r="F4449" t="s">
        <v>19</v>
      </c>
      <c r="G4449">
        <v>7</v>
      </c>
      <c r="H4449" s="4">
        <v>109062.28</v>
      </c>
      <c r="I4449" t="s">
        <v>33</v>
      </c>
      <c r="J4449">
        <v>1</v>
      </c>
      <c r="K4449">
        <v>666</v>
      </c>
      <c r="L4449" t="s">
        <v>35</v>
      </c>
      <c r="M4449" t="s">
        <v>21</v>
      </c>
      <c r="N4449" t="s">
        <v>22</v>
      </c>
      <c r="O4449" s="4">
        <v>140136.1</v>
      </c>
      <c r="P4449" t="s">
        <v>23</v>
      </c>
      <c r="Q4449" t="str" cm="1">
        <f t="array" ref="Q4449">_xlfn.IFS(
O4449&lt;50000,"Low Salary (&lt;$50K)",
O4449&lt;90000,"Lower Middle ($50K-$90K)",
O4449&lt;130000,"Middle ($90K-$130K)",
O4449&lt;170000,"Upper Middle ($130K-$170K)",
O4449&gt;=170000,"High Salary (&gt;$170K)"
)</f>
        <v>Upper Middle ($130K-$170K)</v>
      </c>
      <c r="R4449" t="str" cm="1">
        <f t="array" ref="R4449">_xlfn.IFS(
G4449&lt;=2,"New Customers (0-2Y)",
G4449&lt;=5,"Growing Customers (3-5Y)",
G4449&lt;=8,"Established Customers (6-8Y)",
G4449&lt;=10,"Loyal Customers (9-10Y)"
)</f>
        <v>Established Customers (6-8Y)</v>
      </c>
    </row>
    <row r="4450" spans="1:18" x14ac:dyDescent="0.35">
      <c r="A4450">
        <v>15708162</v>
      </c>
      <c r="B4450" t="s">
        <v>1115</v>
      </c>
      <c r="C4450" t="s">
        <v>42</v>
      </c>
      <c r="D4450" t="s">
        <v>18</v>
      </c>
      <c r="E4450">
        <v>40</v>
      </c>
      <c r="F4450" t="s">
        <v>19</v>
      </c>
      <c r="G4450">
        <v>1</v>
      </c>
      <c r="H4450" s="4">
        <v>89994.71</v>
      </c>
      <c r="I4450" t="s">
        <v>29</v>
      </c>
      <c r="J4450">
        <v>2</v>
      </c>
      <c r="K4450">
        <v>565</v>
      </c>
      <c r="L4450" t="s">
        <v>31</v>
      </c>
      <c r="M4450" t="s">
        <v>27</v>
      </c>
      <c r="N4450" t="s">
        <v>22</v>
      </c>
      <c r="O4450" s="4">
        <v>121084.27</v>
      </c>
      <c r="P4450" t="s">
        <v>28</v>
      </c>
      <c r="Q4450" t="str" cm="1">
        <f t="array" ref="Q4450">_xlfn.IFS(
O4450&lt;50000,"Low Salary (&lt;$50K)",
O4450&lt;90000,"Lower Middle ($50K-$90K)",
O4450&lt;130000,"Middle ($90K-$130K)",
O4450&lt;170000,"Upper Middle ($130K-$170K)",
O4450&gt;=170000,"High Salary (&gt;$170K)"
)</f>
        <v>Middle ($90K-$130K)</v>
      </c>
      <c r="R4450" t="str" cm="1">
        <f t="array" ref="R4450">_xlfn.IFS(
G4450&lt;=2,"New Customers (0-2Y)",
G4450&lt;=5,"Growing Customers (3-5Y)",
G4450&lt;=8,"Established Customers (6-8Y)",
G4450&lt;=10,"Loyal Customers (9-10Y)"
)</f>
        <v>New Customers (0-2Y)</v>
      </c>
    </row>
    <row r="4451" spans="1:18" x14ac:dyDescent="0.35">
      <c r="A4451">
        <v>15569364</v>
      </c>
      <c r="B4451" t="s">
        <v>1949</v>
      </c>
      <c r="C4451" t="s">
        <v>17</v>
      </c>
      <c r="D4451" t="s">
        <v>39</v>
      </c>
      <c r="E4451">
        <v>36</v>
      </c>
      <c r="F4451" t="s">
        <v>19</v>
      </c>
      <c r="G4451">
        <v>3</v>
      </c>
      <c r="H4451" s="4">
        <v>0</v>
      </c>
      <c r="I4451" t="s">
        <v>24</v>
      </c>
      <c r="J4451">
        <v>2</v>
      </c>
      <c r="K4451">
        <v>666</v>
      </c>
      <c r="L4451" t="s">
        <v>35</v>
      </c>
      <c r="M4451" t="s">
        <v>21</v>
      </c>
      <c r="N4451" t="s">
        <v>32</v>
      </c>
      <c r="O4451" s="4">
        <v>35156.54</v>
      </c>
      <c r="P4451" t="s">
        <v>28</v>
      </c>
      <c r="Q4451" t="str" cm="1">
        <f t="array" ref="Q4451">_xlfn.IFS(
O4451&lt;50000,"Low Salary (&lt;$50K)",
O4451&lt;90000,"Lower Middle ($50K-$90K)",
O4451&lt;130000,"Middle ($90K-$130K)",
O4451&lt;170000,"Upper Middle ($130K-$170K)",
O4451&gt;=170000,"High Salary (&gt;$170K)"
)</f>
        <v>Low Salary (&lt;$50K)</v>
      </c>
      <c r="R4451" t="str" cm="1">
        <f t="array" ref="R4451">_xlfn.IFS(
G4451&lt;=2,"New Customers (0-2Y)",
G4451&lt;=5,"Growing Customers (3-5Y)",
G4451&lt;=8,"Established Customers (6-8Y)",
G4451&lt;=10,"Loyal Customers (9-10Y)"
)</f>
        <v>Growing Customers (3-5Y)</v>
      </c>
    </row>
    <row r="4452" spans="1:18" x14ac:dyDescent="0.35">
      <c r="A4452">
        <v>15791191</v>
      </c>
      <c r="B4452" t="s">
        <v>36</v>
      </c>
      <c r="C4452" t="s">
        <v>17</v>
      </c>
      <c r="D4452" t="s">
        <v>39</v>
      </c>
      <c r="E4452">
        <v>59</v>
      </c>
      <c r="F4452" t="s">
        <v>19</v>
      </c>
      <c r="G4452">
        <v>2</v>
      </c>
      <c r="H4452" s="4">
        <v>103996.74</v>
      </c>
      <c r="I4452" t="s">
        <v>33</v>
      </c>
      <c r="J4452">
        <v>1</v>
      </c>
      <c r="K4452">
        <v>633</v>
      </c>
      <c r="L4452" t="s">
        <v>20</v>
      </c>
      <c r="M4452" t="s">
        <v>21</v>
      </c>
      <c r="N4452" t="s">
        <v>22</v>
      </c>
      <c r="O4452" s="4">
        <v>103159.11</v>
      </c>
      <c r="P4452" t="s">
        <v>28</v>
      </c>
      <c r="Q4452" t="str" cm="1">
        <f t="array" ref="Q4452">_xlfn.IFS(
O4452&lt;50000,"Low Salary (&lt;$50K)",
O4452&lt;90000,"Lower Middle ($50K-$90K)",
O4452&lt;130000,"Middle ($90K-$130K)",
O4452&lt;170000,"Upper Middle ($130K-$170K)",
O4452&gt;=170000,"High Salary (&gt;$170K)"
)</f>
        <v>Middle ($90K-$130K)</v>
      </c>
      <c r="R4452" t="str" cm="1">
        <f t="array" ref="R4452">_xlfn.IFS(
G4452&lt;=2,"New Customers (0-2Y)",
G4452&lt;=5,"Growing Customers (3-5Y)",
G4452&lt;=8,"Established Customers (6-8Y)",
G4452&lt;=10,"Loyal Customers (9-10Y)"
)</f>
        <v>New Customers (0-2Y)</v>
      </c>
    </row>
    <row r="4453" spans="1:18" x14ac:dyDescent="0.35">
      <c r="A4453">
        <v>15621205</v>
      </c>
      <c r="B4453" t="s">
        <v>1201</v>
      </c>
      <c r="C4453" t="s">
        <v>17</v>
      </c>
      <c r="D4453" t="s">
        <v>39</v>
      </c>
      <c r="E4453">
        <v>34</v>
      </c>
      <c r="F4453" t="s">
        <v>19</v>
      </c>
      <c r="G4453">
        <v>4</v>
      </c>
      <c r="H4453" s="4">
        <v>175111.11</v>
      </c>
      <c r="I4453" t="s">
        <v>33</v>
      </c>
      <c r="J4453">
        <v>1</v>
      </c>
      <c r="K4453">
        <v>578</v>
      </c>
      <c r="L4453" t="s">
        <v>31</v>
      </c>
      <c r="M4453" t="s">
        <v>21</v>
      </c>
      <c r="N4453" t="s">
        <v>22</v>
      </c>
      <c r="O4453" s="4">
        <v>74858.3</v>
      </c>
      <c r="P4453" t="s">
        <v>28</v>
      </c>
      <c r="Q4453" t="str" cm="1">
        <f t="array" ref="Q4453">_xlfn.IFS(
O4453&lt;50000,"Low Salary (&lt;$50K)",
O4453&lt;90000,"Lower Middle ($50K-$90K)",
O4453&lt;130000,"Middle ($90K-$130K)",
O4453&lt;170000,"Upper Middle ($130K-$170K)",
O4453&gt;=170000,"High Salary (&gt;$170K)"
)</f>
        <v>Lower Middle ($50K-$90K)</v>
      </c>
      <c r="R4453" t="str" cm="1">
        <f t="array" ref="R4453">_xlfn.IFS(
G4453&lt;=2,"New Customers (0-2Y)",
G4453&lt;=5,"Growing Customers (3-5Y)",
G4453&lt;=8,"Established Customers (6-8Y)",
G4453&lt;=10,"Loyal Customers (9-10Y)"
)</f>
        <v>Growing Customers (3-5Y)</v>
      </c>
    </row>
    <row r="4454" spans="1:18" x14ac:dyDescent="0.35">
      <c r="A4454">
        <v>15704788</v>
      </c>
      <c r="B4454" t="s">
        <v>1950</v>
      </c>
      <c r="C4454" t="s">
        <v>26</v>
      </c>
      <c r="D4454" t="s">
        <v>18</v>
      </c>
      <c r="E4454">
        <v>49</v>
      </c>
      <c r="F4454" t="s">
        <v>19</v>
      </c>
      <c r="G4454">
        <v>8</v>
      </c>
      <c r="H4454" s="4">
        <v>66079.45</v>
      </c>
      <c r="I4454" t="s">
        <v>29</v>
      </c>
      <c r="J4454">
        <v>2</v>
      </c>
      <c r="K4454">
        <v>812</v>
      </c>
      <c r="L4454" t="s">
        <v>37</v>
      </c>
      <c r="M4454" t="s">
        <v>27</v>
      </c>
      <c r="N4454" t="s">
        <v>32</v>
      </c>
      <c r="O4454" s="4">
        <v>91556.57</v>
      </c>
      <c r="P4454" t="s">
        <v>23</v>
      </c>
      <c r="Q4454" t="str" cm="1">
        <f t="array" ref="Q4454">_xlfn.IFS(
O4454&lt;50000,"Low Salary (&lt;$50K)",
O4454&lt;90000,"Lower Middle ($50K-$90K)",
O4454&lt;130000,"Middle ($90K-$130K)",
O4454&lt;170000,"Upper Middle ($130K-$170K)",
O4454&gt;=170000,"High Salary (&gt;$170K)"
)</f>
        <v>Middle ($90K-$130K)</v>
      </c>
      <c r="R4454" t="str" cm="1">
        <f t="array" ref="R4454">_xlfn.IFS(
G4454&lt;=2,"New Customers (0-2Y)",
G4454&lt;=5,"Growing Customers (3-5Y)",
G4454&lt;=8,"Established Customers (6-8Y)",
G4454&lt;=10,"Loyal Customers (9-10Y)"
)</f>
        <v>Established Customers (6-8Y)</v>
      </c>
    </row>
    <row r="4455" spans="1:18" x14ac:dyDescent="0.35">
      <c r="A4455">
        <v>15775756</v>
      </c>
      <c r="B4455" t="s">
        <v>519</v>
      </c>
      <c r="C4455" t="s">
        <v>42</v>
      </c>
      <c r="D4455" t="s">
        <v>39</v>
      </c>
      <c r="E4455">
        <v>33</v>
      </c>
      <c r="F4455" t="s">
        <v>19</v>
      </c>
      <c r="G4455">
        <v>8</v>
      </c>
      <c r="H4455" s="4">
        <v>148055.74</v>
      </c>
      <c r="I4455" t="s">
        <v>33</v>
      </c>
      <c r="J4455">
        <v>1</v>
      </c>
      <c r="K4455">
        <v>809</v>
      </c>
      <c r="L4455" t="s">
        <v>37</v>
      </c>
      <c r="M4455" t="s">
        <v>27</v>
      </c>
      <c r="N4455" t="s">
        <v>32</v>
      </c>
      <c r="O4455" s="4">
        <v>199203.21</v>
      </c>
      <c r="P4455" t="s">
        <v>28</v>
      </c>
      <c r="Q4455" t="str" cm="1">
        <f t="array" ref="Q4455">_xlfn.IFS(
O4455&lt;50000,"Low Salary (&lt;$50K)",
O4455&lt;90000,"Lower Middle ($50K-$90K)",
O4455&lt;130000,"Middle ($90K-$130K)",
O4455&lt;170000,"Upper Middle ($130K-$170K)",
O4455&gt;=170000,"High Salary (&gt;$170K)"
)</f>
        <v>High Salary (&gt;$170K)</v>
      </c>
      <c r="R4455" t="str" cm="1">
        <f t="array" ref="R4455">_xlfn.IFS(
G4455&lt;=2,"New Customers (0-2Y)",
G4455&lt;=5,"Growing Customers (3-5Y)",
G4455&lt;=8,"Established Customers (6-8Y)",
G4455&lt;=10,"Loyal Customers (9-10Y)"
)</f>
        <v>Established Customers (6-8Y)</v>
      </c>
    </row>
    <row r="4456" spans="1:18" x14ac:dyDescent="0.35">
      <c r="A4456">
        <v>15641312</v>
      </c>
      <c r="B4456" t="s">
        <v>484</v>
      </c>
      <c r="C4456" t="s">
        <v>17</v>
      </c>
      <c r="D4456" t="s">
        <v>39</v>
      </c>
      <c r="E4456">
        <v>36</v>
      </c>
      <c r="F4456" t="s">
        <v>19</v>
      </c>
      <c r="G4456">
        <v>6</v>
      </c>
      <c r="H4456" s="4">
        <v>0</v>
      </c>
      <c r="I4456" t="s">
        <v>24</v>
      </c>
      <c r="J4456">
        <v>1</v>
      </c>
      <c r="K4456">
        <v>615</v>
      </c>
      <c r="L4456" t="s">
        <v>20</v>
      </c>
      <c r="M4456" t="s">
        <v>21</v>
      </c>
      <c r="N4456" t="s">
        <v>22</v>
      </c>
      <c r="O4456" s="4">
        <v>27011.8</v>
      </c>
      <c r="P4456" t="s">
        <v>23</v>
      </c>
      <c r="Q4456" t="str" cm="1">
        <f t="array" ref="Q4456">_xlfn.IFS(
O4456&lt;50000,"Low Salary (&lt;$50K)",
O4456&lt;90000,"Lower Middle ($50K-$90K)",
O4456&lt;130000,"Middle ($90K-$130K)",
O4456&lt;170000,"Upper Middle ($130K-$170K)",
O4456&gt;=170000,"High Salary (&gt;$170K)"
)</f>
        <v>Low Salary (&lt;$50K)</v>
      </c>
      <c r="R4456" t="str" cm="1">
        <f t="array" ref="R4456">_xlfn.IFS(
G4456&lt;=2,"New Customers (0-2Y)",
G4456&lt;=5,"Growing Customers (3-5Y)",
G4456&lt;=8,"Established Customers (6-8Y)",
G4456&lt;=10,"Loyal Customers (9-10Y)"
)</f>
        <v>Established Customers (6-8Y)</v>
      </c>
    </row>
    <row r="4457" spans="1:18" x14ac:dyDescent="0.35">
      <c r="A4457">
        <v>15782531</v>
      </c>
      <c r="B4457" t="s">
        <v>184</v>
      </c>
      <c r="C4457" t="s">
        <v>26</v>
      </c>
      <c r="D4457" t="s">
        <v>18</v>
      </c>
      <c r="E4457">
        <v>31</v>
      </c>
      <c r="F4457" t="s">
        <v>19</v>
      </c>
      <c r="G4457">
        <v>8</v>
      </c>
      <c r="H4457" s="4">
        <v>0</v>
      </c>
      <c r="I4457" t="s">
        <v>24</v>
      </c>
      <c r="J4457">
        <v>2</v>
      </c>
      <c r="K4457">
        <v>684</v>
      </c>
      <c r="L4457" t="s">
        <v>35</v>
      </c>
      <c r="M4457" t="s">
        <v>21</v>
      </c>
      <c r="N4457" t="s">
        <v>32</v>
      </c>
      <c r="O4457" s="4">
        <v>188637.05</v>
      </c>
      <c r="P4457" t="s">
        <v>28</v>
      </c>
      <c r="Q4457" t="str" cm="1">
        <f t="array" ref="Q4457">_xlfn.IFS(
O4457&lt;50000,"Low Salary (&lt;$50K)",
O4457&lt;90000,"Lower Middle ($50K-$90K)",
O4457&lt;130000,"Middle ($90K-$130K)",
O4457&lt;170000,"Upper Middle ($130K-$170K)",
O4457&gt;=170000,"High Salary (&gt;$170K)"
)</f>
        <v>High Salary (&gt;$170K)</v>
      </c>
      <c r="R4457" t="str" cm="1">
        <f t="array" ref="R4457">_xlfn.IFS(
G4457&lt;=2,"New Customers (0-2Y)",
G4457&lt;=5,"Growing Customers (3-5Y)",
G4457&lt;=8,"Established Customers (6-8Y)",
G4457&lt;=10,"Loyal Customers (9-10Y)"
)</f>
        <v>Established Customers (6-8Y)</v>
      </c>
    </row>
    <row r="4458" spans="1:18" x14ac:dyDescent="0.35">
      <c r="A4458">
        <v>15724428</v>
      </c>
      <c r="B4458" t="s">
        <v>1951</v>
      </c>
      <c r="C4458" t="s">
        <v>17</v>
      </c>
      <c r="D4458" t="s">
        <v>39</v>
      </c>
      <c r="E4458">
        <v>40</v>
      </c>
      <c r="F4458" t="s">
        <v>19</v>
      </c>
      <c r="G4458">
        <v>8</v>
      </c>
      <c r="H4458" s="4">
        <v>0</v>
      </c>
      <c r="I4458" t="s">
        <v>24</v>
      </c>
      <c r="J4458">
        <v>2</v>
      </c>
      <c r="K4458">
        <v>544</v>
      </c>
      <c r="L4458" t="s">
        <v>31</v>
      </c>
      <c r="M4458" t="s">
        <v>21</v>
      </c>
      <c r="N4458" t="s">
        <v>32</v>
      </c>
      <c r="O4458" s="4">
        <v>61581.2</v>
      </c>
      <c r="P4458" t="s">
        <v>28</v>
      </c>
      <c r="Q4458" t="str" cm="1">
        <f t="array" ref="Q4458">_xlfn.IFS(
O4458&lt;50000,"Low Salary (&lt;$50K)",
O4458&lt;90000,"Lower Middle ($50K-$90K)",
O4458&lt;130000,"Middle ($90K-$130K)",
O4458&lt;170000,"Upper Middle ($130K-$170K)",
O4458&gt;=170000,"High Salary (&gt;$170K)"
)</f>
        <v>Lower Middle ($50K-$90K)</v>
      </c>
      <c r="R4458" t="str" cm="1">
        <f t="array" ref="R4458">_xlfn.IFS(
G4458&lt;=2,"New Customers (0-2Y)",
G4458&lt;=5,"Growing Customers (3-5Y)",
G4458&lt;=8,"Established Customers (6-8Y)",
G4458&lt;=10,"Loyal Customers (9-10Y)"
)</f>
        <v>Established Customers (6-8Y)</v>
      </c>
    </row>
    <row r="4459" spans="1:18" x14ac:dyDescent="0.35">
      <c r="A4459">
        <v>15743617</v>
      </c>
      <c r="B4459" t="s">
        <v>471</v>
      </c>
      <c r="C4459" t="s">
        <v>42</v>
      </c>
      <c r="D4459" t="s">
        <v>39</v>
      </c>
      <c r="E4459">
        <v>47</v>
      </c>
      <c r="F4459" t="s">
        <v>19</v>
      </c>
      <c r="G4459">
        <v>1</v>
      </c>
      <c r="H4459" s="4">
        <v>95994.98</v>
      </c>
      <c r="I4459" t="s">
        <v>29</v>
      </c>
      <c r="J4459">
        <v>1</v>
      </c>
      <c r="K4459">
        <v>713</v>
      </c>
      <c r="L4459" t="s">
        <v>35</v>
      </c>
      <c r="M4459" t="s">
        <v>21</v>
      </c>
      <c r="N4459" t="s">
        <v>32</v>
      </c>
      <c r="O4459" s="4">
        <v>197529.23</v>
      </c>
      <c r="P4459" t="s">
        <v>28</v>
      </c>
      <c r="Q4459" t="str" cm="1">
        <f t="array" ref="Q4459">_xlfn.IFS(
O4459&lt;50000,"Low Salary (&lt;$50K)",
O4459&lt;90000,"Lower Middle ($50K-$90K)",
O4459&lt;130000,"Middle ($90K-$130K)",
O4459&lt;170000,"Upper Middle ($130K-$170K)",
O4459&gt;=170000,"High Salary (&gt;$170K)"
)</f>
        <v>High Salary (&gt;$170K)</v>
      </c>
      <c r="R4459" t="str" cm="1">
        <f t="array" ref="R4459">_xlfn.IFS(
G4459&lt;=2,"New Customers (0-2Y)",
G4459&lt;=5,"Growing Customers (3-5Y)",
G4459&lt;=8,"Established Customers (6-8Y)",
G4459&lt;=10,"Loyal Customers (9-10Y)"
)</f>
        <v>New Customers (0-2Y)</v>
      </c>
    </row>
    <row r="4460" spans="1:18" x14ac:dyDescent="0.35">
      <c r="A4460">
        <v>15585839</v>
      </c>
      <c r="B4460" t="s">
        <v>724</v>
      </c>
      <c r="C4460" t="s">
        <v>17</v>
      </c>
      <c r="D4460" t="s">
        <v>39</v>
      </c>
      <c r="E4460">
        <v>37</v>
      </c>
      <c r="F4460" t="s">
        <v>19</v>
      </c>
      <c r="G4460">
        <v>2</v>
      </c>
      <c r="H4460" s="4">
        <v>0</v>
      </c>
      <c r="I4460" t="s">
        <v>24</v>
      </c>
      <c r="J4460">
        <v>2</v>
      </c>
      <c r="K4460">
        <v>633</v>
      </c>
      <c r="L4460" t="s">
        <v>20</v>
      </c>
      <c r="M4460" t="s">
        <v>21</v>
      </c>
      <c r="N4460" t="s">
        <v>32</v>
      </c>
      <c r="O4460" s="4">
        <v>182258.17</v>
      </c>
      <c r="P4460" t="s">
        <v>28</v>
      </c>
      <c r="Q4460" t="str" cm="1">
        <f t="array" ref="Q4460">_xlfn.IFS(
O4460&lt;50000,"Low Salary (&lt;$50K)",
O4460&lt;90000,"Lower Middle ($50K-$90K)",
O4460&lt;130000,"Middle ($90K-$130K)",
O4460&lt;170000,"Upper Middle ($130K-$170K)",
O4460&gt;=170000,"High Salary (&gt;$170K)"
)</f>
        <v>High Salary (&gt;$170K)</v>
      </c>
      <c r="R4460" t="str" cm="1">
        <f t="array" ref="R4460">_xlfn.IFS(
G4460&lt;=2,"New Customers (0-2Y)",
G4460&lt;=5,"Growing Customers (3-5Y)",
G4460&lt;=8,"Established Customers (6-8Y)",
G4460&lt;=10,"Loyal Customers (9-10Y)"
)</f>
        <v>New Customers (0-2Y)</v>
      </c>
    </row>
    <row r="4461" spans="1:18" x14ac:dyDescent="0.35">
      <c r="A4461">
        <v>15658158</v>
      </c>
      <c r="B4461" t="s">
        <v>1885</v>
      </c>
      <c r="C4461" t="s">
        <v>42</v>
      </c>
      <c r="D4461" t="s">
        <v>18</v>
      </c>
      <c r="E4461">
        <v>23</v>
      </c>
      <c r="F4461" t="s">
        <v>43</v>
      </c>
      <c r="G4461">
        <v>10</v>
      </c>
      <c r="H4461" s="4">
        <v>110741.56</v>
      </c>
      <c r="I4461" t="s">
        <v>33</v>
      </c>
      <c r="J4461">
        <v>1</v>
      </c>
      <c r="K4461">
        <v>672</v>
      </c>
      <c r="L4461" t="s">
        <v>35</v>
      </c>
      <c r="M4461" t="s">
        <v>21</v>
      </c>
      <c r="N4461" t="s">
        <v>32</v>
      </c>
      <c r="O4461" s="4">
        <v>80778.5</v>
      </c>
      <c r="P4461" t="s">
        <v>28</v>
      </c>
      <c r="Q4461" t="str" cm="1">
        <f t="array" ref="Q4461">_xlfn.IFS(
O4461&lt;50000,"Low Salary (&lt;$50K)",
O4461&lt;90000,"Lower Middle ($50K-$90K)",
O4461&lt;130000,"Middle ($90K-$130K)",
O4461&lt;170000,"Upper Middle ($130K-$170K)",
O4461&gt;=170000,"High Salary (&gt;$170K)"
)</f>
        <v>Lower Middle ($50K-$90K)</v>
      </c>
      <c r="R4461" t="str" cm="1">
        <f t="array" ref="R4461">_xlfn.IFS(
G4461&lt;=2,"New Customers (0-2Y)",
G4461&lt;=5,"Growing Customers (3-5Y)",
G4461&lt;=8,"Established Customers (6-8Y)",
G4461&lt;=10,"Loyal Customers (9-10Y)"
)</f>
        <v>Loyal Customers (9-10Y)</v>
      </c>
    </row>
    <row r="4462" spans="1:18" x14ac:dyDescent="0.35">
      <c r="A4462">
        <v>15637678</v>
      </c>
      <c r="B4462" t="s">
        <v>166</v>
      </c>
      <c r="C4462" t="s">
        <v>17</v>
      </c>
      <c r="D4462" t="s">
        <v>39</v>
      </c>
      <c r="E4462">
        <v>35</v>
      </c>
      <c r="F4462" t="s">
        <v>19</v>
      </c>
      <c r="G4462">
        <v>5</v>
      </c>
      <c r="H4462" s="4">
        <v>0</v>
      </c>
      <c r="I4462" t="s">
        <v>24</v>
      </c>
      <c r="J4462">
        <v>1</v>
      </c>
      <c r="K4462">
        <v>661</v>
      </c>
      <c r="L4462" t="s">
        <v>35</v>
      </c>
      <c r="M4462" t="s">
        <v>21</v>
      </c>
      <c r="N4462" t="s">
        <v>32</v>
      </c>
      <c r="O4462" s="4">
        <v>155394.51999999999</v>
      </c>
      <c r="P4462" t="s">
        <v>28</v>
      </c>
      <c r="Q4462" t="str" cm="1">
        <f t="array" ref="Q4462">_xlfn.IFS(
O4462&lt;50000,"Low Salary (&lt;$50K)",
O4462&lt;90000,"Lower Middle ($50K-$90K)",
O4462&lt;130000,"Middle ($90K-$130K)",
O4462&lt;170000,"Upper Middle ($130K-$170K)",
O4462&gt;=170000,"High Salary (&gt;$170K)"
)</f>
        <v>Upper Middle ($130K-$170K)</v>
      </c>
      <c r="R4462" t="str" cm="1">
        <f t="array" ref="R4462">_xlfn.IFS(
G4462&lt;=2,"New Customers (0-2Y)",
G4462&lt;=5,"Growing Customers (3-5Y)",
G4462&lt;=8,"Established Customers (6-8Y)",
G4462&lt;=10,"Loyal Customers (9-10Y)"
)</f>
        <v>Growing Customers (3-5Y)</v>
      </c>
    </row>
    <row r="4463" spans="1:18" x14ac:dyDescent="0.35">
      <c r="A4463">
        <v>15701809</v>
      </c>
      <c r="B4463" t="s">
        <v>1952</v>
      </c>
      <c r="C4463" t="s">
        <v>26</v>
      </c>
      <c r="D4463" t="s">
        <v>18</v>
      </c>
      <c r="E4463">
        <v>28</v>
      </c>
      <c r="F4463" t="s">
        <v>43</v>
      </c>
      <c r="G4463">
        <v>3</v>
      </c>
      <c r="H4463" s="4">
        <v>0</v>
      </c>
      <c r="I4463" t="s">
        <v>24</v>
      </c>
      <c r="J4463">
        <v>1</v>
      </c>
      <c r="K4463">
        <v>749</v>
      </c>
      <c r="L4463" t="s">
        <v>35</v>
      </c>
      <c r="M4463" t="s">
        <v>21</v>
      </c>
      <c r="N4463" t="s">
        <v>32</v>
      </c>
      <c r="O4463" s="4">
        <v>3408.7</v>
      </c>
      <c r="P4463" t="s">
        <v>28</v>
      </c>
      <c r="Q4463" t="str" cm="1">
        <f t="array" ref="Q4463">_xlfn.IFS(
O4463&lt;50000,"Low Salary (&lt;$50K)",
O4463&lt;90000,"Lower Middle ($50K-$90K)",
O4463&lt;130000,"Middle ($90K-$130K)",
O4463&lt;170000,"Upper Middle ($130K-$170K)",
O4463&gt;=170000,"High Salary (&gt;$170K)"
)</f>
        <v>Low Salary (&lt;$50K)</v>
      </c>
      <c r="R4463" t="str" cm="1">
        <f t="array" ref="R4463">_xlfn.IFS(
G4463&lt;=2,"New Customers (0-2Y)",
G4463&lt;=5,"Growing Customers (3-5Y)",
G4463&lt;=8,"Established Customers (6-8Y)",
G4463&lt;=10,"Loyal Customers (9-10Y)"
)</f>
        <v>Growing Customers (3-5Y)</v>
      </c>
    </row>
    <row r="4464" spans="1:18" x14ac:dyDescent="0.35">
      <c r="A4464">
        <v>15676937</v>
      </c>
      <c r="B4464" t="s">
        <v>607</v>
      </c>
      <c r="C4464" t="s">
        <v>26</v>
      </c>
      <c r="D4464" t="s">
        <v>18</v>
      </c>
      <c r="E4464">
        <v>32</v>
      </c>
      <c r="F4464" t="s">
        <v>19</v>
      </c>
      <c r="G4464">
        <v>8</v>
      </c>
      <c r="H4464" s="4">
        <v>0</v>
      </c>
      <c r="I4464" t="s">
        <v>24</v>
      </c>
      <c r="J4464">
        <v>2</v>
      </c>
      <c r="K4464">
        <v>635</v>
      </c>
      <c r="L4464" t="s">
        <v>20</v>
      </c>
      <c r="M4464" t="s">
        <v>21</v>
      </c>
      <c r="N4464" t="s">
        <v>22</v>
      </c>
      <c r="O4464" s="4">
        <v>19367.98</v>
      </c>
      <c r="P4464" t="s">
        <v>23</v>
      </c>
      <c r="Q4464" t="str" cm="1">
        <f t="array" ref="Q4464">_xlfn.IFS(
O4464&lt;50000,"Low Salary (&lt;$50K)",
O4464&lt;90000,"Lower Middle ($50K-$90K)",
O4464&lt;130000,"Middle ($90K-$130K)",
O4464&lt;170000,"Upper Middle ($130K-$170K)",
O4464&gt;=170000,"High Salary (&gt;$170K)"
)</f>
        <v>Low Salary (&lt;$50K)</v>
      </c>
      <c r="R4464" t="str" cm="1">
        <f t="array" ref="R4464">_xlfn.IFS(
G4464&lt;=2,"New Customers (0-2Y)",
G4464&lt;=5,"Growing Customers (3-5Y)",
G4464&lt;=8,"Established Customers (6-8Y)",
G4464&lt;=10,"Loyal Customers (9-10Y)"
)</f>
        <v>Established Customers (6-8Y)</v>
      </c>
    </row>
    <row r="4465" spans="1:18" x14ac:dyDescent="0.35">
      <c r="A4465">
        <v>15778975</v>
      </c>
      <c r="B4465" t="s">
        <v>631</v>
      </c>
      <c r="C4465" t="s">
        <v>42</v>
      </c>
      <c r="D4465" t="s">
        <v>18</v>
      </c>
      <c r="E4465">
        <v>70</v>
      </c>
      <c r="F4465" t="s">
        <v>2967</v>
      </c>
      <c r="G4465">
        <v>1</v>
      </c>
      <c r="H4465" s="4">
        <v>96947.58</v>
      </c>
      <c r="I4465" t="s">
        <v>29</v>
      </c>
      <c r="J4465">
        <v>3</v>
      </c>
      <c r="K4465">
        <v>850</v>
      </c>
      <c r="L4465" t="s">
        <v>37</v>
      </c>
      <c r="M4465" t="s">
        <v>21</v>
      </c>
      <c r="N4465" t="s">
        <v>32</v>
      </c>
      <c r="O4465" s="4">
        <v>62282.99</v>
      </c>
      <c r="P4465" t="s">
        <v>23</v>
      </c>
      <c r="Q4465" t="str" cm="1">
        <f t="array" ref="Q4465">_xlfn.IFS(
O4465&lt;50000,"Low Salary (&lt;$50K)",
O4465&lt;90000,"Lower Middle ($50K-$90K)",
O4465&lt;130000,"Middle ($90K-$130K)",
O4465&lt;170000,"Upper Middle ($130K-$170K)",
O4465&gt;=170000,"High Salary (&gt;$170K)"
)</f>
        <v>Lower Middle ($50K-$90K)</v>
      </c>
      <c r="R4465" t="str" cm="1">
        <f t="array" ref="R4465">_xlfn.IFS(
G4465&lt;=2,"New Customers (0-2Y)",
G4465&lt;=5,"Growing Customers (3-5Y)",
G4465&lt;=8,"Established Customers (6-8Y)",
G4465&lt;=10,"Loyal Customers (9-10Y)"
)</f>
        <v>New Customers (0-2Y)</v>
      </c>
    </row>
    <row r="4466" spans="1:18" x14ac:dyDescent="0.35">
      <c r="A4466">
        <v>15710375</v>
      </c>
      <c r="B4466" t="s">
        <v>807</v>
      </c>
      <c r="C4466" t="s">
        <v>17</v>
      </c>
      <c r="D4466" t="s">
        <v>39</v>
      </c>
      <c r="E4466">
        <v>41</v>
      </c>
      <c r="F4466" t="s">
        <v>19</v>
      </c>
      <c r="G4466">
        <v>6</v>
      </c>
      <c r="H4466" s="4">
        <v>0</v>
      </c>
      <c r="I4466" t="s">
        <v>24</v>
      </c>
      <c r="J4466">
        <v>2</v>
      </c>
      <c r="K4466">
        <v>641</v>
      </c>
      <c r="L4466" t="s">
        <v>20</v>
      </c>
      <c r="M4466" t="s">
        <v>21</v>
      </c>
      <c r="N4466" t="s">
        <v>32</v>
      </c>
      <c r="O4466" s="4">
        <v>65396.79</v>
      </c>
      <c r="P4466" t="s">
        <v>28</v>
      </c>
      <c r="Q4466" t="str" cm="1">
        <f t="array" ref="Q4466">_xlfn.IFS(
O4466&lt;50000,"Low Salary (&lt;$50K)",
O4466&lt;90000,"Lower Middle ($50K-$90K)",
O4466&lt;130000,"Middle ($90K-$130K)",
O4466&lt;170000,"Upper Middle ($130K-$170K)",
O4466&gt;=170000,"High Salary (&gt;$170K)"
)</f>
        <v>Lower Middle ($50K-$90K)</v>
      </c>
      <c r="R4466" t="str" cm="1">
        <f t="array" ref="R4466">_xlfn.IFS(
G4466&lt;=2,"New Customers (0-2Y)",
G4466&lt;=5,"Growing Customers (3-5Y)",
G4466&lt;=8,"Established Customers (6-8Y)",
G4466&lt;=10,"Loyal Customers (9-10Y)"
)</f>
        <v>Established Customers (6-8Y)</v>
      </c>
    </row>
    <row r="4467" spans="1:18" x14ac:dyDescent="0.35">
      <c r="A4467">
        <v>15579914</v>
      </c>
      <c r="B4467" t="s">
        <v>1798</v>
      </c>
      <c r="C4467" t="s">
        <v>42</v>
      </c>
      <c r="D4467" t="s">
        <v>39</v>
      </c>
      <c r="E4467">
        <v>30</v>
      </c>
      <c r="F4467" t="s">
        <v>19</v>
      </c>
      <c r="G4467">
        <v>2</v>
      </c>
      <c r="H4467" s="4">
        <v>109786.82</v>
      </c>
      <c r="I4467" t="s">
        <v>33</v>
      </c>
      <c r="J4467">
        <v>2</v>
      </c>
      <c r="K4467">
        <v>633</v>
      </c>
      <c r="L4467" t="s">
        <v>20</v>
      </c>
      <c r="M4467" t="s">
        <v>21</v>
      </c>
      <c r="N4467" t="s">
        <v>22</v>
      </c>
      <c r="O4467" s="4">
        <v>139712.81</v>
      </c>
      <c r="P4467" t="s">
        <v>28</v>
      </c>
      <c r="Q4467" t="str" cm="1">
        <f t="array" ref="Q4467">_xlfn.IFS(
O4467&lt;50000,"Low Salary (&lt;$50K)",
O4467&lt;90000,"Lower Middle ($50K-$90K)",
O4467&lt;130000,"Middle ($90K-$130K)",
O4467&lt;170000,"Upper Middle ($130K-$170K)",
O4467&gt;=170000,"High Salary (&gt;$170K)"
)</f>
        <v>Upper Middle ($130K-$170K)</v>
      </c>
      <c r="R4467" t="str" cm="1">
        <f t="array" ref="R4467">_xlfn.IFS(
G4467&lt;=2,"New Customers (0-2Y)",
G4467&lt;=5,"Growing Customers (3-5Y)",
G4467&lt;=8,"Established Customers (6-8Y)",
G4467&lt;=10,"Loyal Customers (9-10Y)"
)</f>
        <v>New Customers (0-2Y)</v>
      </c>
    </row>
    <row r="4468" spans="1:18" x14ac:dyDescent="0.35">
      <c r="A4468">
        <v>15595160</v>
      </c>
      <c r="B4468" t="s">
        <v>1953</v>
      </c>
      <c r="C4468" t="s">
        <v>26</v>
      </c>
      <c r="D4468" t="s">
        <v>39</v>
      </c>
      <c r="E4468">
        <v>35</v>
      </c>
      <c r="F4468" t="s">
        <v>19</v>
      </c>
      <c r="G4468">
        <v>2</v>
      </c>
      <c r="H4468" s="4">
        <v>0</v>
      </c>
      <c r="I4468" t="s">
        <v>24</v>
      </c>
      <c r="J4468">
        <v>2</v>
      </c>
      <c r="K4468">
        <v>413</v>
      </c>
      <c r="L4468" t="s">
        <v>44</v>
      </c>
      <c r="M4468" t="s">
        <v>21</v>
      </c>
      <c r="N4468" t="s">
        <v>22</v>
      </c>
      <c r="O4468" s="4">
        <v>60972.84</v>
      </c>
      <c r="P4468" t="s">
        <v>28</v>
      </c>
      <c r="Q4468" t="str" cm="1">
        <f t="array" ref="Q4468">_xlfn.IFS(
O4468&lt;50000,"Low Salary (&lt;$50K)",
O4468&lt;90000,"Lower Middle ($50K-$90K)",
O4468&lt;130000,"Middle ($90K-$130K)",
O4468&lt;170000,"Upper Middle ($130K-$170K)",
O4468&gt;=170000,"High Salary (&gt;$170K)"
)</f>
        <v>Lower Middle ($50K-$90K)</v>
      </c>
      <c r="R4468" t="str" cm="1">
        <f t="array" ref="R4468">_xlfn.IFS(
G4468&lt;=2,"New Customers (0-2Y)",
G4468&lt;=5,"Growing Customers (3-5Y)",
G4468&lt;=8,"Established Customers (6-8Y)",
G4468&lt;=10,"Loyal Customers (9-10Y)"
)</f>
        <v>New Customers (0-2Y)</v>
      </c>
    </row>
    <row r="4469" spans="1:18" x14ac:dyDescent="0.35">
      <c r="A4469">
        <v>15595391</v>
      </c>
      <c r="B4469" t="s">
        <v>1668</v>
      </c>
      <c r="C4469" t="s">
        <v>17</v>
      </c>
      <c r="D4469" t="s">
        <v>39</v>
      </c>
      <c r="E4469">
        <v>31</v>
      </c>
      <c r="F4469" t="s">
        <v>19</v>
      </c>
      <c r="G4469">
        <v>1</v>
      </c>
      <c r="H4469" s="4">
        <v>0</v>
      </c>
      <c r="I4469" t="s">
        <v>24</v>
      </c>
      <c r="J4469">
        <v>2</v>
      </c>
      <c r="K4469">
        <v>538</v>
      </c>
      <c r="L4469" t="s">
        <v>31</v>
      </c>
      <c r="M4469" t="s">
        <v>21</v>
      </c>
      <c r="N4469" t="s">
        <v>32</v>
      </c>
      <c r="O4469" s="4">
        <v>1375.46</v>
      </c>
      <c r="P4469" t="s">
        <v>28</v>
      </c>
      <c r="Q4469" t="str" cm="1">
        <f t="array" ref="Q4469">_xlfn.IFS(
O4469&lt;50000,"Low Salary (&lt;$50K)",
O4469&lt;90000,"Lower Middle ($50K-$90K)",
O4469&lt;130000,"Middle ($90K-$130K)",
O4469&lt;170000,"Upper Middle ($130K-$170K)",
O4469&gt;=170000,"High Salary (&gt;$170K)"
)</f>
        <v>Low Salary (&lt;$50K)</v>
      </c>
      <c r="R4469" t="str" cm="1">
        <f t="array" ref="R4469">_xlfn.IFS(
G4469&lt;=2,"New Customers (0-2Y)",
G4469&lt;=5,"Growing Customers (3-5Y)",
G4469&lt;=8,"Established Customers (6-8Y)",
G4469&lt;=10,"Loyal Customers (9-10Y)"
)</f>
        <v>New Customers (0-2Y)</v>
      </c>
    </row>
    <row r="4470" spans="1:18" x14ac:dyDescent="0.35">
      <c r="A4470">
        <v>15630363</v>
      </c>
      <c r="B4470" t="s">
        <v>1845</v>
      </c>
      <c r="C4470" t="s">
        <v>17</v>
      </c>
      <c r="D4470" t="s">
        <v>18</v>
      </c>
      <c r="E4470">
        <v>39</v>
      </c>
      <c r="F4470" t="s">
        <v>19</v>
      </c>
      <c r="G4470">
        <v>0</v>
      </c>
      <c r="H4470" s="4">
        <v>102721.49</v>
      </c>
      <c r="I4470" t="s">
        <v>33</v>
      </c>
      <c r="J4470">
        <v>1</v>
      </c>
      <c r="K4470">
        <v>437</v>
      </c>
      <c r="L4470" t="s">
        <v>44</v>
      </c>
      <c r="M4470" t="s">
        <v>27</v>
      </c>
      <c r="N4470" t="s">
        <v>32</v>
      </c>
      <c r="O4470" s="4">
        <v>22191.82</v>
      </c>
      <c r="P4470" t="s">
        <v>28</v>
      </c>
      <c r="Q4470" t="str" cm="1">
        <f t="array" ref="Q4470">_xlfn.IFS(
O4470&lt;50000,"Low Salary (&lt;$50K)",
O4470&lt;90000,"Lower Middle ($50K-$90K)",
O4470&lt;130000,"Middle ($90K-$130K)",
O4470&lt;170000,"Upper Middle ($130K-$170K)",
O4470&gt;=170000,"High Salary (&gt;$170K)"
)</f>
        <v>Low Salary (&lt;$50K)</v>
      </c>
      <c r="R4470" t="str" cm="1">
        <f t="array" ref="R4470">_xlfn.IFS(
G4470&lt;=2,"New Customers (0-2Y)",
G4470&lt;=5,"Growing Customers (3-5Y)",
G4470&lt;=8,"Established Customers (6-8Y)",
G4470&lt;=10,"Loyal Customers (9-10Y)"
)</f>
        <v>New Customers (0-2Y)</v>
      </c>
    </row>
    <row r="4471" spans="1:18" x14ac:dyDescent="0.35">
      <c r="A4471">
        <v>15692443</v>
      </c>
      <c r="B4471" t="s">
        <v>158</v>
      </c>
      <c r="C4471" t="s">
        <v>26</v>
      </c>
      <c r="D4471" t="s">
        <v>39</v>
      </c>
      <c r="E4471">
        <v>33</v>
      </c>
      <c r="F4471" t="s">
        <v>19</v>
      </c>
      <c r="G4471">
        <v>5</v>
      </c>
      <c r="H4471" s="4">
        <v>69478.570000000007</v>
      </c>
      <c r="I4471" t="s">
        <v>29</v>
      </c>
      <c r="J4471">
        <v>1</v>
      </c>
      <c r="K4471">
        <v>612</v>
      </c>
      <c r="L4471" t="s">
        <v>20</v>
      </c>
      <c r="M4471" t="s">
        <v>21</v>
      </c>
      <c r="N4471" t="s">
        <v>32</v>
      </c>
      <c r="O4471" s="4">
        <v>8973.67</v>
      </c>
      <c r="P4471" t="s">
        <v>23</v>
      </c>
      <c r="Q4471" t="str" cm="1">
        <f t="array" ref="Q4471">_xlfn.IFS(
O4471&lt;50000,"Low Salary (&lt;$50K)",
O4471&lt;90000,"Lower Middle ($50K-$90K)",
O4471&lt;130000,"Middle ($90K-$130K)",
O4471&lt;170000,"Upper Middle ($130K-$170K)",
O4471&gt;=170000,"High Salary (&gt;$170K)"
)</f>
        <v>Low Salary (&lt;$50K)</v>
      </c>
      <c r="R4471" t="str" cm="1">
        <f t="array" ref="R4471">_xlfn.IFS(
G4471&lt;=2,"New Customers (0-2Y)",
G4471&lt;=5,"Growing Customers (3-5Y)",
G4471&lt;=8,"Established Customers (6-8Y)",
G4471&lt;=10,"Loyal Customers (9-10Y)"
)</f>
        <v>Growing Customers (3-5Y)</v>
      </c>
    </row>
    <row r="4472" spans="1:18" x14ac:dyDescent="0.35">
      <c r="A4472">
        <v>15593795</v>
      </c>
      <c r="B4472" t="s">
        <v>1954</v>
      </c>
      <c r="C4472" t="s">
        <v>42</v>
      </c>
      <c r="D4472" t="s">
        <v>18</v>
      </c>
      <c r="E4472">
        <v>53</v>
      </c>
      <c r="F4472" t="s">
        <v>19</v>
      </c>
      <c r="G4472">
        <v>1</v>
      </c>
      <c r="H4472" s="4">
        <v>156674.20000000001</v>
      </c>
      <c r="I4472" t="s">
        <v>33</v>
      </c>
      <c r="J4472">
        <v>1</v>
      </c>
      <c r="K4472">
        <v>516</v>
      </c>
      <c r="L4472" t="s">
        <v>31</v>
      </c>
      <c r="M4472" t="s">
        <v>21</v>
      </c>
      <c r="N4472" t="s">
        <v>32</v>
      </c>
      <c r="O4472" s="4">
        <v>118502.34</v>
      </c>
      <c r="P4472" t="s">
        <v>23</v>
      </c>
      <c r="Q4472" t="str" cm="1">
        <f t="array" ref="Q4472">_xlfn.IFS(
O4472&lt;50000,"Low Salary (&lt;$50K)",
O4472&lt;90000,"Lower Middle ($50K-$90K)",
O4472&lt;130000,"Middle ($90K-$130K)",
O4472&lt;170000,"Upper Middle ($130K-$170K)",
O4472&gt;=170000,"High Salary (&gt;$170K)"
)</f>
        <v>Middle ($90K-$130K)</v>
      </c>
      <c r="R4472" t="str" cm="1">
        <f t="array" ref="R4472">_xlfn.IFS(
G4472&lt;=2,"New Customers (0-2Y)",
G4472&lt;=5,"Growing Customers (3-5Y)",
G4472&lt;=8,"Established Customers (6-8Y)",
G4472&lt;=10,"Loyal Customers (9-10Y)"
)</f>
        <v>New Customers (0-2Y)</v>
      </c>
    </row>
    <row r="4473" spans="1:18" x14ac:dyDescent="0.35">
      <c r="A4473">
        <v>15642824</v>
      </c>
      <c r="B4473" t="s">
        <v>1173</v>
      </c>
      <c r="C4473" t="s">
        <v>26</v>
      </c>
      <c r="D4473" t="s">
        <v>18</v>
      </c>
      <c r="E4473">
        <v>56</v>
      </c>
      <c r="F4473" t="s">
        <v>19</v>
      </c>
      <c r="G4473">
        <v>8</v>
      </c>
      <c r="H4473" s="4">
        <v>174506.1</v>
      </c>
      <c r="I4473" t="s">
        <v>33</v>
      </c>
      <c r="J4473">
        <v>2</v>
      </c>
      <c r="K4473">
        <v>826</v>
      </c>
      <c r="L4473" t="s">
        <v>37</v>
      </c>
      <c r="M4473" t="s">
        <v>27</v>
      </c>
      <c r="N4473" t="s">
        <v>22</v>
      </c>
      <c r="O4473" s="4">
        <v>161802.82</v>
      </c>
      <c r="P4473" t="s">
        <v>23</v>
      </c>
      <c r="Q4473" t="str" cm="1">
        <f t="array" ref="Q4473">_xlfn.IFS(
O4473&lt;50000,"Low Salary (&lt;$50K)",
O4473&lt;90000,"Lower Middle ($50K-$90K)",
O4473&lt;130000,"Middle ($90K-$130K)",
O4473&lt;170000,"Upper Middle ($130K-$170K)",
O4473&gt;=170000,"High Salary (&gt;$170K)"
)</f>
        <v>Upper Middle ($130K-$170K)</v>
      </c>
      <c r="R4473" t="str" cm="1">
        <f t="array" ref="R4473">_xlfn.IFS(
G4473&lt;=2,"New Customers (0-2Y)",
G4473&lt;=5,"Growing Customers (3-5Y)",
G4473&lt;=8,"Established Customers (6-8Y)",
G4473&lt;=10,"Loyal Customers (9-10Y)"
)</f>
        <v>Established Customers (6-8Y)</v>
      </c>
    </row>
    <row r="4474" spans="1:18" x14ac:dyDescent="0.35">
      <c r="A4474">
        <v>15683524</v>
      </c>
      <c r="B4474" t="s">
        <v>1650</v>
      </c>
      <c r="C4474" t="s">
        <v>42</v>
      </c>
      <c r="D4474" t="s">
        <v>18</v>
      </c>
      <c r="E4474">
        <v>23</v>
      </c>
      <c r="F4474" t="s">
        <v>43</v>
      </c>
      <c r="G4474">
        <v>6</v>
      </c>
      <c r="H4474" s="4">
        <v>166070.48000000001</v>
      </c>
      <c r="I4474" t="s">
        <v>33</v>
      </c>
      <c r="J4474">
        <v>2</v>
      </c>
      <c r="K4474">
        <v>660</v>
      </c>
      <c r="L4474" t="s">
        <v>35</v>
      </c>
      <c r="M4474" t="s">
        <v>27</v>
      </c>
      <c r="N4474" t="s">
        <v>32</v>
      </c>
      <c r="O4474" s="4">
        <v>90494.720000000001</v>
      </c>
      <c r="P4474" t="s">
        <v>28</v>
      </c>
      <c r="Q4474" t="str" cm="1">
        <f t="array" ref="Q4474">_xlfn.IFS(
O4474&lt;50000,"Low Salary (&lt;$50K)",
O4474&lt;90000,"Lower Middle ($50K-$90K)",
O4474&lt;130000,"Middle ($90K-$130K)",
O4474&lt;170000,"Upper Middle ($130K-$170K)",
O4474&gt;=170000,"High Salary (&gt;$170K)"
)</f>
        <v>Middle ($90K-$130K)</v>
      </c>
      <c r="R4474" t="str" cm="1">
        <f t="array" ref="R4474">_xlfn.IFS(
G4474&lt;=2,"New Customers (0-2Y)",
G4474&lt;=5,"Growing Customers (3-5Y)",
G4474&lt;=8,"Established Customers (6-8Y)",
G4474&lt;=10,"Loyal Customers (9-10Y)"
)</f>
        <v>Established Customers (6-8Y)</v>
      </c>
    </row>
    <row r="4475" spans="1:18" x14ac:dyDescent="0.35">
      <c r="A4475">
        <v>15713532</v>
      </c>
      <c r="B4475" t="s">
        <v>1123</v>
      </c>
      <c r="C4475" t="s">
        <v>42</v>
      </c>
      <c r="D4475" t="s">
        <v>18</v>
      </c>
      <c r="E4475">
        <v>29</v>
      </c>
      <c r="F4475" t="s">
        <v>43</v>
      </c>
      <c r="G4475">
        <v>4</v>
      </c>
      <c r="H4475" s="4">
        <v>105957.44</v>
      </c>
      <c r="I4475" t="s">
        <v>33</v>
      </c>
      <c r="J4475">
        <v>1</v>
      </c>
      <c r="K4475">
        <v>646</v>
      </c>
      <c r="L4475" t="s">
        <v>20</v>
      </c>
      <c r="M4475" t="s">
        <v>21</v>
      </c>
      <c r="N4475" t="s">
        <v>32</v>
      </c>
      <c r="O4475" s="4">
        <v>15470.91</v>
      </c>
      <c r="P4475" t="s">
        <v>28</v>
      </c>
      <c r="Q4475" t="str" cm="1">
        <f t="array" ref="Q4475">_xlfn.IFS(
O4475&lt;50000,"Low Salary (&lt;$50K)",
O4475&lt;90000,"Lower Middle ($50K-$90K)",
O4475&lt;130000,"Middle ($90K-$130K)",
O4475&lt;170000,"Upper Middle ($130K-$170K)",
O4475&gt;=170000,"High Salary (&gt;$170K)"
)</f>
        <v>Low Salary (&lt;$50K)</v>
      </c>
      <c r="R4475" t="str" cm="1">
        <f t="array" ref="R4475">_xlfn.IFS(
G4475&lt;=2,"New Customers (0-2Y)",
G4475&lt;=5,"Growing Customers (3-5Y)",
G4475&lt;=8,"Established Customers (6-8Y)",
G4475&lt;=10,"Loyal Customers (9-10Y)"
)</f>
        <v>Growing Customers (3-5Y)</v>
      </c>
    </row>
    <row r="4476" spans="1:18" x14ac:dyDescent="0.35">
      <c r="A4476">
        <v>15719827</v>
      </c>
      <c r="B4476" t="s">
        <v>298</v>
      </c>
      <c r="C4476" t="s">
        <v>17</v>
      </c>
      <c r="D4476" t="s">
        <v>39</v>
      </c>
      <c r="E4476">
        <v>36</v>
      </c>
      <c r="F4476" t="s">
        <v>19</v>
      </c>
      <c r="G4476">
        <v>3</v>
      </c>
      <c r="H4476" s="4">
        <v>0</v>
      </c>
      <c r="I4476" t="s">
        <v>24</v>
      </c>
      <c r="J4476">
        <v>1</v>
      </c>
      <c r="K4476">
        <v>767</v>
      </c>
      <c r="L4476" t="s">
        <v>35</v>
      </c>
      <c r="M4476" t="s">
        <v>27</v>
      </c>
      <c r="N4476" t="s">
        <v>32</v>
      </c>
      <c r="O4476" s="4">
        <v>65147.27</v>
      </c>
      <c r="P4476" t="s">
        <v>28</v>
      </c>
      <c r="Q4476" t="str" cm="1">
        <f t="array" ref="Q4476">_xlfn.IFS(
O4476&lt;50000,"Low Salary (&lt;$50K)",
O4476&lt;90000,"Lower Middle ($50K-$90K)",
O4476&lt;130000,"Middle ($90K-$130K)",
O4476&lt;170000,"Upper Middle ($130K-$170K)",
O4476&gt;=170000,"High Salary (&gt;$170K)"
)</f>
        <v>Lower Middle ($50K-$90K)</v>
      </c>
      <c r="R4476" t="str" cm="1">
        <f t="array" ref="R4476">_xlfn.IFS(
G4476&lt;=2,"New Customers (0-2Y)",
G4476&lt;=5,"Growing Customers (3-5Y)",
G4476&lt;=8,"Established Customers (6-8Y)",
G4476&lt;=10,"Loyal Customers (9-10Y)"
)</f>
        <v>Growing Customers (3-5Y)</v>
      </c>
    </row>
    <row r="4477" spans="1:18" x14ac:dyDescent="0.35">
      <c r="A4477">
        <v>15578435</v>
      </c>
      <c r="B4477" t="s">
        <v>1955</v>
      </c>
      <c r="C4477" t="s">
        <v>17</v>
      </c>
      <c r="D4477" t="s">
        <v>39</v>
      </c>
      <c r="E4477">
        <v>40</v>
      </c>
      <c r="F4477" t="s">
        <v>19</v>
      </c>
      <c r="G4477">
        <v>8</v>
      </c>
      <c r="H4477" s="4">
        <v>110340.68</v>
      </c>
      <c r="I4477" t="s">
        <v>33</v>
      </c>
      <c r="J4477">
        <v>1</v>
      </c>
      <c r="K4477">
        <v>640</v>
      </c>
      <c r="L4477" t="s">
        <v>20</v>
      </c>
      <c r="M4477" t="s">
        <v>21</v>
      </c>
      <c r="N4477" t="s">
        <v>22</v>
      </c>
      <c r="O4477" s="4">
        <v>157886.6</v>
      </c>
      <c r="P4477" t="s">
        <v>28</v>
      </c>
      <c r="Q4477" t="str" cm="1">
        <f t="array" ref="Q4477">_xlfn.IFS(
O4477&lt;50000,"Low Salary (&lt;$50K)",
O4477&lt;90000,"Lower Middle ($50K-$90K)",
O4477&lt;130000,"Middle ($90K-$130K)",
O4477&lt;170000,"Upper Middle ($130K-$170K)",
O4477&gt;=170000,"High Salary (&gt;$170K)"
)</f>
        <v>Upper Middle ($130K-$170K)</v>
      </c>
      <c r="R4477" t="str" cm="1">
        <f t="array" ref="R4477">_xlfn.IFS(
G4477&lt;=2,"New Customers (0-2Y)",
G4477&lt;=5,"Growing Customers (3-5Y)",
G4477&lt;=8,"Established Customers (6-8Y)",
G4477&lt;=10,"Loyal Customers (9-10Y)"
)</f>
        <v>Established Customers (6-8Y)</v>
      </c>
    </row>
    <row r="4478" spans="1:18" x14ac:dyDescent="0.35">
      <c r="A4478">
        <v>15723028</v>
      </c>
      <c r="B4478" t="s">
        <v>252</v>
      </c>
      <c r="C4478" t="s">
        <v>17</v>
      </c>
      <c r="D4478" t="s">
        <v>39</v>
      </c>
      <c r="E4478">
        <v>33</v>
      </c>
      <c r="F4478" t="s">
        <v>19</v>
      </c>
      <c r="G4478">
        <v>1</v>
      </c>
      <c r="H4478" s="4">
        <v>0</v>
      </c>
      <c r="I4478" t="s">
        <v>24</v>
      </c>
      <c r="J4478">
        <v>2</v>
      </c>
      <c r="K4478">
        <v>778</v>
      </c>
      <c r="L4478" t="s">
        <v>35</v>
      </c>
      <c r="M4478" t="s">
        <v>21</v>
      </c>
      <c r="N4478" t="s">
        <v>32</v>
      </c>
      <c r="O4478" s="4">
        <v>85439.73</v>
      </c>
      <c r="P4478" t="s">
        <v>28</v>
      </c>
      <c r="Q4478" t="str" cm="1">
        <f t="array" ref="Q4478">_xlfn.IFS(
O4478&lt;50000,"Low Salary (&lt;$50K)",
O4478&lt;90000,"Lower Middle ($50K-$90K)",
O4478&lt;130000,"Middle ($90K-$130K)",
O4478&lt;170000,"Upper Middle ($130K-$170K)",
O4478&gt;=170000,"High Salary (&gt;$170K)"
)</f>
        <v>Lower Middle ($50K-$90K)</v>
      </c>
      <c r="R4478" t="str" cm="1">
        <f t="array" ref="R4478">_xlfn.IFS(
G4478&lt;=2,"New Customers (0-2Y)",
G4478&lt;=5,"Growing Customers (3-5Y)",
G4478&lt;=8,"Established Customers (6-8Y)",
G4478&lt;=10,"Loyal Customers (9-10Y)"
)</f>
        <v>New Customers (0-2Y)</v>
      </c>
    </row>
    <row r="4479" spans="1:18" x14ac:dyDescent="0.35">
      <c r="A4479">
        <v>15595609</v>
      </c>
      <c r="B4479" t="s">
        <v>1956</v>
      </c>
      <c r="C4479" t="s">
        <v>42</v>
      </c>
      <c r="D4479" t="s">
        <v>39</v>
      </c>
      <c r="E4479">
        <v>52</v>
      </c>
      <c r="F4479" t="s">
        <v>19</v>
      </c>
      <c r="G4479">
        <v>9</v>
      </c>
      <c r="H4479" s="4">
        <v>135870.01</v>
      </c>
      <c r="I4479" t="s">
        <v>33</v>
      </c>
      <c r="J4479">
        <v>2</v>
      </c>
      <c r="K4479">
        <v>679</v>
      </c>
      <c r="L4479" t="s">
        <v>35</v>
      </c>
      <c r="M4479" t="s">
        <v>27</v>
      </c>
      <c r="N4479" t="s">
        <v>32</v>
      </c>
      <c r="O4479" s="4">
        <v>54038.62</v>
      </c>
      <c r="P4479" t="s">
        <v>28</v>
      </c>
      <c r="Q4479" t="str" cm="1">
        <f t="array" ref="Q4479">_xlfn.IFS(
O4479&lt;50000,"Low Salary (&lt;$50K)",
O4479&lt;90000,"Lower Middle ($50K-$90K)",
O4479&lt;130000,"Middle ($90K-$130K)",
O4479&lt;170000,"Upper Middle ($130K-$170K)",
O4479&gt;=170000,"High Salary (&gt;$170K)"
)</f>
        <v>Lower Middle ($50K-$90K)</v>
      </c>
      <c r="R4479" t="str" cm="1">
        <f t="array" ref="R4479">_xlfn.IFS(
G4479&lt;=2,"New Customers (0-2Y)",
G4479&lt;=5,"Growing Customers (3-5Y)",
G4479&lt;=8,"Established Customers (6-8Y)",
G4479&lt;=10,"Loyal Customers (9-10Y)"
)</f>
        <v>Loyal Customers (9-10Y)</v>
      </c>
    </row>
    <row r="4480" spans="1:18" x14ac:dyDescent="0.35">
      <c r="A4480">
        <v>15622443</v>
      </c>
      <c r="B4480" t="s">
        <v>211</v>
      </c>
      <c r="C4480" t="s">
        <v>17</v>
      </c>
      <c r="D4480" t="s">
        <v>39</v>
      </c>
      <c r="E4480">
        <v>31</v>
      </c>
      <c r="F4480" t="s">
        <v>19</v>
      </c>
      <c r="G4480">
        <v>4</v>
      </c>
      <c r="H4480" s="4">
        <v>0</v>
      </c>
      <c r="I4480" t="s">
        <v>24</v>
      </c>
      <c r="J4480">
        <v>2</v>
      </c>
      <c r="K4480">
        <v>549</v>
      </c>
      <c r="L4480" t="s">
        <v>31</v>
      </c>
      <c r="M4480" t="s">
        <v>27</v>
      </c>
      <c r="N4480" t="s">
        <v>22</v>
      </c>
      <c r="O4480" s="4">
        <v>25684.85</v>
      </c>
      <c r="P4480" t="s">
        <v>28</v>
      </c>
      <c r="Q4480" t="str" cm="1">
        <f t="array" ref="Q4480">_xlfn.IFS(
O4480&lt;50000,"Low Salary (&lt;$50K)",
O4480&lt;90000,"Lower Middle ($50K-$90K)",
O4480&lt;130000,"Middle ($90K-$130K)",
O4480&lt;170000,"Upper Middle ($130K-$170K)",
O4480&gt;=170000,"High Salary (&gt;$170K)"
)</f>
        <v>Low Salary (&lt;$50K)</v>
      </c>
      <c r="R4480" t="str" cm="1">
        <f t="array" ref="R4480">_xlfn.IFS(
G4480&lt;=2,"New Customers (0-2Y)",
G4480&lt;=5,"Growing Customers (3-5Y)",
G4480&lt;=8,"Established Customers (6-8Y)",
G4480&lt;=10,"Loyal Customers (9-10Y)"
)</f>
        <v>Growing Customers (3-5Y)</v>
      </c>
    </row>
    <row r="4481" spans="1:18" x14ac:dyDescent="0.35">
      <c r="A4481">
        <v>15579112</v>
      </c>
      <c r="B4481" t="s">
        <v>807</v>
      </c>
      <c r="C4481" t="s">
        <v>17</v>
      </c>
      <c r="D4481" t="s">
        <v>39</v>
      </c>
      <c r="E4481">
        <v>47</v>
      </c>
      <c r="F4481" t="s">
        <v>19</v>
      </c>
      <c r="G4481">
        <v>2</v>
      </c>
      <c r="H4481" s="4">
        <v>0</v>
      </c>
      <c r="I4481" t="s">
        <v>24</v>
      </c>
      <c r="J4481">
        <v>2</v>
      </c>
      <c r="K4481">
        <v>598</v>
      </c>
      <c r="L4481" t="s">
        <v>31</v>
      </c>
      <c r="M4481" t="s">
        <v>21</v>
      </c>
      <c r="N4481" t="s">
        <v>22</v>
      </c>
      <c r="O4481" s="4">
        <v>186116.54</v>
      </c>
      <c r="P4481" t="s">
        <v>28</v>
      </c>
      <c r="Q4481" t="str" cm="1">
        <f t="array" ref="Q4481">_xlfn.IFS(
O4481&lt;50000,"Low Salary (&lt;$50K)",
O4481&lt;90000,"Lower Middle ($50K-$90K)",
O4481&lt;130000,"Middle ($90K-$130K)",
O4481&lt;170000,"Upper Middle ($130K-$170K)",
O4481&gt;=170000,"High Salary (&gt;$170K)"
)</f>
        <v>High Salary (&gt;$170K)</v>
      </c>
      <c r="R4481" t="str" cm="1">
        <f t="array" ref="R4481">_xlfn.IFS(
G4481&lt;=2,"New Customers (0-2Y)",
G4481&lt;=5,"Growing Customers (3-5Y)",
G4481&lt;=8,"Established Customers (6-8Y)",
G4481&lt;=10,"Loyal Customers (9-10Y)"
)</f>
        <v>New Customers (0-2Y)</v>
      </c>
    </row>
    <row r="4482" spans="1:18" x14ac:dyDescent="0.35">
      <c r="A4482">
        <v>15648479</v>
      </c>
      <c r="B4482" t="s">
        <v>829</v>
      </c>
      <c r="C4482" t="s">
        <v>17</v>
      </c>
      <c r="D4482" t="s">
        <v>18</v>
      </c>
      <c r="E4482">
        <v>45</v>
      </c>
      <c r="F4482" t="s">
        <v>19</v>
      </c>
      <c r="G4482">
        <v>0</v>
      </c>
      <c r="H4482" s="4">
        <v>0</v>
      </c>
      <c r="I4482" t="s">
        <v>24</v>
      </c>
      <c r="J4482">
        <v>2</v>
      </c>
      <c r="K4482">
        <v>655</v>
      </c>
      <c r="L4482" t="s">
        <v>20</v>
      </c>
      <c r="M4482" t="s">
        <v>21</v>
      </c>
      <c r="N4482" t="s">
        <v>32</v>
      </c>
      <c r="O4482" s="4">
        <v>166830.71</v>
      </c>
      <c r="P4482" t="s">
        <v>28</v>
      </c>
      <c r="Q4482" t="str" cm="1">
        <f t="array" ref="Q4482">_xlfn.IFS(
O4482&lt;50000,"Low Salary (&lt;$50K)",
O4482&lt;90000,"Lower Middle ($50K-$90K)",
O4482&lt;130000,"Middle ($90K-$130K)",
O4482&lt;170000,"Upper Middle ($130K-$170K)",
O4482&gt;=170000,"High Salary (&gt;$170K)"
)</f>
        <v>Upper Middle ($130K-$170K)</v>
      </c>
      <c r="R4482" t="str" cm="1">
        <f t="array" ref="R4482">_xlfn.IFS(
G4482&lt;=2,"New Customers (0-2Y)",
G4482&lt;=5,"Growing Customers (3-5Y)",
G4482&lt;=8,"Established Customers (6-8Y)",
G4482&lt;=10,"Loyal Customers (9-10Y)"
)</f>
        <v>New Customers (0-2Y)</v>
      </c>
    </row>
    <row r="4483" spans="1:18" x14ac:dyDescent="0.35">
      <c r="A4483">
        <v>15659234</v>
      </c>
      <c r="B4483" t="s">
        <v>1109</v>
      </c>
      <c r="C4483" t="s">
        <v>17</v>
      </c>
      <c r="D4483" t="s">
        <v>39</v>
      </c>
      <c r="E4483">
        <v>30</v>
      </c>
      <c r="F4483" t="s">
        <v>19</v>
      </c>
      <c r="G4483">
        <v>3</v>
      </c>
      <c r="H4483" s="4">
        <v>85704.95</v>
      </c>
      <c r="I4483" t="s">
        <v>29</v>
      </c>
      <c r="J4483">
        <v>1</v>
      </c>
      <c r="K4483">
        <v>494</v>
      </c>
      <c r="L4483" t="s">
        <v>44</v>
      </c>
      <c r="M4483" t="s">
        <v>27</v>
      </c>
      <c r="N4483" t="s">
        <v>22</v>
      </c>
      <c r="O4483" s="4">
        <v>27886.06</v>
      </c>
      <c r="P4483" t="s">
        <v>28</v>
      </c>
      <c r="Q4483" t="str" cm="1">
        <f t="array" ref="Q4483">_xlfn.IFS(
O4483&lt;50000,"Low Salary (&lt;$50K)",
O4483&lt;90000,"Lower Middle ($50K-$90K)",
O4483&lt;130000,"Middle ($90K-$130K)",
O4483&lt;170000,"Upper Middle ($130K-$170K)",
O4483&gt;=170000,"High Salary (&gt;$170K)"
)</f>
        <v>Low Salary (&lt;$50K)</v>
      </c>
      <c r="R4483" t="str" cm="1">
        <f t="array" ref="R4483">_xlfn.IFS(
G4483&lt;=2,"New Customers (0-2Y)",
G4483&lt;=5,"Growing Customers (3-5Y)",
G4483&lt;=8,"Established Customers (6-8Y)",
G4483&lt;=10,"Loyal Customers (9-10Y)"
)</f>
        <v>Growing Customers (3-5Y)</v>
      </c>
    </row>
    <row r="4484" spans="1:18" x14ac:dyDescent="0.35">
      <c r="A4484">
        <v>15811970</v>
      </c>
      <c r="B4484" t="s">
        <v>279</v>
      </c>
      <c r="C4484" t="s">
        <v>17</v>
      </c>
      <c r="D4484" t="s">
        <v>18</v>
      </c>
      <c r="E4484">
        <v>42</v>
      </c>
      <c r="F4484" t="s">
        <v>19</v>
      </c>
      <c r="G4484">
        <v>1</v>
      </c>
      <c r="H4484" s="4">
        <v>0</v>
      </c>
      <c r="I4484" t="s">
        <v>24</v>
      </c>
      <c r="J4484">
        <v>2</v>
      </c>
      <c r="K4484">
        <v>653</v>
      </c>
      <c r="L4484" t="s">
        <v>20</v>
      </c>
      <c r="M4484" t="s">
        <v>21</v>
      </c>
      <c r="N4484" t="s">
        <v>22</v>
      </c>
      <c r="O4484" s="4">
        <v>5768.32</v>
      </c>
      <c r="P4484" t="s">
        <v>28</v>
      </c>
      <c r="Q4484" t="str" cm="1">
        <f t="array" ref="Q4484">_xlfn.IFS(
O4484&lt;50000,"Low Salary (&lt;$50K)",
O4484&lt;90000,"Lower Middle ($50K-$90K)",
O4484&lt;130000,"Middle ($90K-$130K)",
O4484&lt;170000,"Upper Middle ($130K-$170K)",
O4484&gt;=170000,"High Salary (&gt;$170K)"
)</f>
        <v>Low Salary (&lt;$50K)</v>
      </c>
      <c r="R4484" t="str" cm="1">
        <f t="array" ref="R4484">_xlfn.IFS(
G4484&lt;=2,"New Customers (0-2Y)",
G4484&lt;=5,"Growing Customers (3-5Y)",
G4484&lt;=8,"Established Customers (6-8Y)",
G4484&lt;=10,"Loyal Customers (9-10Y)"
)</f>
        <v>New Customers (0-2Y)</v>
      </c>
    </row>
    <row r="4485" spans="1:18" x14ac:dyDescent="0.35">
      <c r="A4485">
        <v>15774192</v>
      </c>
      <c r="B4485" t="s">
        <v>233</v>
      </c>
      <c r="C4485" t="s">
        <v>42</v>
      </c>
      <c r="D4485" t="s">
        <v>18</v>
      </c>
      <c r="E4485">
        <v>38</v>
      </c>
      <c r="F4485" t="s">
        <v>19</v>
      </c>
      <c r="G4485">
        <v>8</v>
      </c>
      <c r="H4485" s="4">
        <v>105435.74</v>
      </c>
      <c r="I4485" t="s">
        <v>33</v>
      </c>
      <c r="J4485">
        <v>1</v>
      </c>
      <c r="K4485">
        <v>539</v>
      </c>
      <c r="L4485" t="s">
        <v>31</v>
      </c>
      <c r="M4485" t="s">
        <v>27</v>
      </c>
      <c r="N4485" t="s">
        <v>32</v>
      </c>
      <c r="O4485" s="4">
        <v>80575.44</v>
      </c>
      <c r="P4485" t="s">
        <v>23</v>
      </c>
      <c r="Q4485" t="str" cm="1">
        <f t="array" ref="Q4485">_xlfn.IFS(
O4485&lt;50000,"Low Salary (&lt;$50K)",
O4485&lt;90000,"Lower Middle ($50K-$90K)",
O4485&lt;130000,"Middle ($90K-$130K)",
O4485&lt;170000,"Upper Middle ($130K-$170K)",
O4485&gt;=170000,"High Salary (&gt;$170K)"
)</f>
        <v>Lower Middle ($50K-$90K)</v>
      </c>
      <c r="R4485" t="str" cm="1">
        <f t="array" ref="R4485">_xlfn.IFS(
G4485&lt;=2,"New Customers (0-2Y)",
G4485&lt;=5,"Growing Customers (3-5Y)",
G4485&lt;=8,"Established Customers (6-8Y)",
G4485&lt;=10,"Loyal Customers (9-10Y)"
)</f>
        <v>Established Customers (6-8Y)</v>
      </c>
    </row>
    <row r="4486" spans="1:18" x14ac:dyDescent="0.35">
      <c r="A4486">
        <v>15595136</v>
      </c>
      <c r="B4486" t="s">
        <v>1957</v>
      </c>
      <c r="C4486" t="s">
        <v>17</v>
      </c>
      <c r="D4486" t="s">
        <v>18</v>
      </c>
      <c r="E4486">
        <v>37</v>
      </c>
      <c r="F4486" t="s">
        <v>19</v>
      </c>
      <c r="G4486">
        <v>1</v>
      </c>
      <c r="H4486" s="4">
        <v>0</v>
      </c>
      <c r="I4486" t="s">
        <v>24</v>
      </c>
      <c r="J4486">
        <v>2</v>
      </c>
      <c r="K4486">
        <v>645</v>
      </c>
      <c r="L4486" t="s">
        <v>20</v>
      </c>
      <c r="M4486" t="s">
        <v>21</v>
      </c>
      <c r="N4486" t="s">
        <v>22</v>
      </c>
      <c r="O4486" s="4">
        <v>68987.55</v>
      </c>
      <c r="P4486" t="s">
        <v>28</v>
      </c>
      <c r="Q4486" t="str" cm="1">
        <f t="array" ref="Q4486">_xlfn.IFS(
O4486&lt;50000,"Low Salary (&lt;$50K)",
O4486&lt;90000,"Lower Middle ($50K-$90K)",
O4486&lt;130000,"Middle ($90K-$130K)",
O4486&lt;170000,"Upper Middle ($130K-$170K)",
O4486&gt;=170000,"High Salary (&gt;$170K)"
)</f>
        <v>Lower Middle ($50K-$90K)</v>
      </c>
      <c r="R4486" t="str" cm="1">
        <f t="array" ref="R4486">_xlfn.IFS(
G4486&lt;=2,"New Customers (0-2Y)",
G4486&lt;=5,"Growing Customers (3-5Y)",
G4486&lt;=8,"Established Customers (6-8Y)",
G4486&lt;=10,"Loyal Customers (9-10Y)"
)</f>
        <v>New Customers (0-2Y)</v>
      </c>
    </row>
    <row r="4487" spans="1:18" x14ac:dyDescent="0.35">
      <c r="A4487">
        <v>15630580</v>
      </c>
      <c r="B4487" t="s">
        <v>1109</v>
      </c>
      <c r="C4487" t="s">
        <v>42</v>
      </c>
      <c r="D4487" t="s">
        <v>39</v>
      </c>
      <c r="E4487">
        <v>34</v>
      </c>
      <c r="F4487" t="s">
        <v>19</v>
      </c>
      <c r="G4487">
        <v>9</v>
      </c>
      <c r="H4487" s="4">
        <v>108513.25</v>
      </c>
      <c r="I4487" t="s">
        <v>33</v>
      </c>
      <c r="J4487">
        <v>2</v>
      </c>
      <c r="K4487">
        <v>751</v>
      </c>
      <c r="L4487" t="s">
        <v>35</v>
      </c>
      <c r="M4487" t="s">
        <v>21</v>
      </c>
      <c r="N4487" t="s">
        <v>22</v>
      </c>
      <c r="O4487" s="4">
        <v>27097.82</v>
      </c>
      <c r="P4487" t="s">
        <v>28</v>
      </c>
      <c r="Q4487" t="str" cm="1">
        <f t="array" ref="Q4487">_xlfn.IFS(
O4487&lt;50000,"Low Salary (&lt;$50K)",
O4487&lt;90000,"Lower Middle ($50K-$90K)",
O4487&lt;130000,"Middle ($90K-$130K)",
O4487&lt;170000,"Upper Middle ($130K-$170K)",
O4487&gt;=170000,"High Salary (&gt;$170K)"
)</f>
        <v>Low Salary (&lt;$50K)</v>
      </c>
      <c r="R4487" t="str" cm="1">
        <f t="array" ref="R4487">_xlfn.IFS(
G4487&lt;=2,"New Customers (0-2Y)",
G4487&lt;=5,"Growing Customers (3-5Y)",
G4487&lt;=8,"Established Customers (6-8Y)",
G4487&lt;=10,"Loyal Customers (9-10Y)"
)</f>
        <v>Loyal Customers (9-10Y)</v>
      </c>
    </row>
    <row r="4488" spans="1:18" x14ac:dyDescent="0.35">
      <c r="A4488">
        <v>15660646</v>
      </c>
      <c r="B4488" t="s">
        <v>133</v>
      </c>
      <c r="C4488" t="s">
        <v>17</v>
      </c>
      <c r="D4488" t="s">
        <v>39</v>
      </c>
      <c r="E4488">
        <v>35</v>
      </c>
      <c r="F4488" t="s">
        <v>19</v>
      </c>
      <c r="G4488">
        <v>3</v>
      </c>
      <c r="H4488" s="4">
        <v>156687.1</v>
      </c>
      <c r="I4488" t="s">
        <v>33</v>
      </c>
      <c r="J4488">
        <v>1</v>
      </c>
      <c r="K4488">
        <v>528</v>
      </c>
      <c r="L4488" t="s">
        <v>31</v>
      </c>
      <c r="M4488" t="s">
        <v>21</v>
      </c>
      <c r="N4488" t="s">
        <v>32</v>
      </c>
      <c r="O4488" s="4">
        <v>199320.77</v>
      </c>
      <c r="P4488" t="s">
        <v>28</v>
      </c>
      <c r="Q4488" t="str" cm="1">
        <f t="array" ref="Q4488">_xlfn.IFS(
O4488&lt;50000,"Low Salary (&lt;$50K)",
O4488&lt;90000,"Lower Middle ($50K-$90K)",
O4488&lt;130000,"Middle ($90K-$130K)",
O4488&lt;170000,"Upper Middle ($130K-$170K)",
O4488&gt;=170000,"High Salary (&gt;$170K)"
)</f>
        <v>High Salary (&gt;$170K)</v>
      </c>
      <c r="R4488" t="str" cm="1">
        <f t="array" ref="R4488">_xlfn.IFS(
G4488&lt;=2,"New Customers (0-2Y)",
G4488&lt;=5,"Growing Customers (3-5Y)",
G4488&lt;=8,"Established Customers (6-8Y)",
G4488&lt;=10,"Loyal Customers (9-10Y)"
)</f>
        <v>Growing Customers (3-5Y)</v>
      </c>
    </row>
    <row r="4489" spans="1:18" x14ac:dyDescent="0.35">
      <c r="A4489">
        <v>15614365</v>
      </c>
      <c r="B4489" t="s">
        <v>516</v>
      </c>
      <c r="C4489" t="s">
        <v>42</v>
      </c>
      <c r="D4489" t="s">
        <v>39</v>
      </c>
      <c r="E4489">
        <v>31</v>
      </c>
      <c r="F4489" t="s">
        <v>19</v>
      </c>
      <c r="G4489">
        <v>3</v>
      </c>
      <c r="H4489" s="4">
        <v>150604.51999999999</v>
      </c>
      <c r="I4489" t="s">
        <v>33</v>
      </c>
      <c r="J4489">
        <v>1</v>
      </c>
      <c r="K4489">
        <v>696</v>
      </c>
      <c r="L4489" t="s">
        <v>35</v>
      </c>
      <c r="M4489" t="s">
        <v>27</v>
      </c>
      <c r="N4489" t="s">
        <v>32</v>
      </c>
      <c r="O4489" s="4">
        <v>5566.6</v>
      </c>
      <c r="P4489" t="s">
        <v>28</v>
      </c>
      <c r="Q4489" t="str" cm="1">
        <f t="array" ref="Q4489">_xlfn.IFS(
O4489&lt;50000,"Low Salary (&lt;$50K)",
O4489&lt;90000,"Lower Middle ($50K-$90K)",
O4489&lt;130000,"Middle ($90K-$130K)",
O4489&lt;170000,"Upper Middle ($130K-$170K)",
O4489&gt;=170000,"High Salary (&gt;$170K)"
)</f>
        <v>Low Salary (&lt;$50K)</v>
      </c>
      <c r="R4489" t="str" cm="1">
        <f t="array" ref="R4489">_xlfn.IFS(
G4489&lt;=2,"New Customers (0-2Y)",
G4489&lt;=5,"Growing Customers (3-5Y)",
G4489&lt;=8,"Established Customers (6-8Y)",
G4489&lt;=10,"Loyal Customers (9-10Y)"
)</f>
        <v>Growing Customers (3-5Y)</v>
      </c>
    </row>
    <row r="4490" spans="1:18" x14ac:dyDescent="0.35">
      <c r="A4490">
        <v>15776128</v>
      </c>
      <c r="B4490" t="s">
        <v>408</v>
      </c>
      <c r="C4490" t="s">
        <v>17</v>
      </c>
      <c r="D4490" t="s">
        <v>18</v>
      </c>
      <c r="E4490">
        <v>44</v>
      </c>
      <c r="F4490" t="s">
        <v>19</v>
      </c>
      <c r="G4490">
        <v>6</v>
      </c>
      <c r="H4490" s="4">
        <v>155114.9</v>
      </c>
      <c r="I4490" t="s">
        <v>33</v>
      </c>
      <c r="J4490">
        <v>1</v>
      </c>
      <c r="K4490">
        <v>716</v>
      </c>
      <c r="L4490" t="s">
        <v>35</v>
      </c>
      <c r="M4490" t="s">
        <v>27</v>
      </c>
      <c r="N4490" t="s">
        <v>32</v>
      </c>
      <c r="O4490" s="4">
        <v>133871.82999999999</v>
      </c>
      <c r="P4490" t="s">
        <v>28</v>
      </c>
      <c r="Q4490" t="str" cm="1">
        <f t="array" ref="Q4490">_xlfn.IFS(
O4490&lt;50000,"Low Salary (&lt;$50K)",
O4490&lt;90000,"Lower Middle ($50K-$90K)",
O4490&lt;130000,"Middle ($90K-$130K)",
O4490&lt;170000,"Upper Middle ($130K-$170K)",
O4490&gt;=170000,"High Salary (&gt;$170K)"
)</f>
        <v>Upper Middle ($130K-$170K)</v>
      </c>
      <c r="R4490" t="str" cm="1">
        <f t="array" ref="R4490">_xlfn.IFS(
G4490&lt;=2,"New Customers (0-2Y)",
G4490&lt;=5,"Growing Customers (3-5Y)",
G4490&lt;=8,"Established Customers (6-8Y)",
G4490&lt;=10,"Loyal Customers (9-10Y)"
)</f>
        <v>Established Customers (6-8Y)</v>
      </c>
    </row>
    <row r="4491" spans="1:18" x14ac:dyDescent="0.35">
      <c r="A4491">
        <v>15787035</v>
      </c>
      <c r="B4491" t="s">
        <v>557</v>
      </c>
      <c r="C4491" t="s">
        <v>17</v>
      </c>
      <c r="D4491" t="s">
        <v>18</v>
      </c>
      <c r="E4491">
        <v>35</v>
      </c>
      <c r="F4491" t="s">
        <v>19</v>
      </c>
      <c r="G4491">
        <v>8</v>
      </c>
      <c r="H4491" s="4">
        <v>0</v>
      </c>
      <c r="I4491" t="s">
        <v>24</v>
      </c>
      <c r="J4491">
        <v>2</v>
      </c>
      <c r="K4491">
        <v>602</v>
      </c>
      <c r="L4491" t="s">
        <v>20</v>
      </c>
      <c r="M4491" t="s">
        <v>21</v>
      </c>
      <c r="N4491" t="s">
        <v>22</v>
      </c>
      <c r="O4491" s="4">
        <v>152843.53</v>
      </c>
      <c r="P4491" t="s">
        <v>28</v>
      </c>
      <c r="Q4491" t="str" cm="1">
        <f t="array" ref="Q4491">_xlfn.IFS(
O4491&lt;50000,"Low Salary (&lt;$50K)",
O4491&lt;90000,"Lower Middle ($50K-$90K)",
O4491&lt;130000,"Middle ($90K-$130K)",
O4491&lt;170000,"Upper Middle ($130K-$170K)",
O4491&gt;=170000,"High Salary (&gt;$170K)"
)</f>
        <v>Upper Middle ($130K-$170K)</v>
      </c>
      <c r="R4491" t="str" cm="1">
        <f t="array" ref="R4491">_xlfn.IFS(
G4491&lt;=2,"New Customers (0-2Y)",
G4491&lt;=5,"Growing Customers (3-5Y)",
G4491&lt;=8,"Established Customers (6-8Y)",
G4491&lt;=10,"Loyal Customers (9-10Y)"
)</f>
        <v>Established Customers (6-8Y)</v>
      </c>
    </row>
    <row r="4492" spans="1:18" x14ac:dyDescent="0.35">
      <c r="A4492">
        <v>15792646</v>
      </c>
      <c r="B4492" t="s">
        <v>873</v>
      </c>
      <c r="C4492" t="s">
        <v>26</v>
      </c>
      <c r="D4492" t="s">
        <v>18</v>
      </c>
      <c r="E4492">
        <v>64</v>
      </c>
      <c r="F4492" t="s">
        <v>2967</v>
      </c>
      <c r="G4492">
        <v>1</v>
      </c>
      <c r="H4492" s="4">
        <v>91216</v>
      </c>
      <c r="I4492" t="s">
        <v>29</v>
      </c>
      <c r="J4492">
        <v>1</v>
      </c>
      <c r="K4492">
        <v>647</v>
      </c>
      <c r="L4492" t="s">
        <v>20</v>
      </c>
      <c r="M4492" t="s">
        <v>21</v>
      </c>
      <c r="N4492" t="s">
        <v>22</v>
      </c>
      <c r="O4492" s="4">
        <v>41800.18</v>
      </c>
      <c r="P4492" t="s">
        <v>28</v>
      </c>
      <c r="Q4492" t="str" cm="1">
        <f t="array" ref="Q4492">_xlfn.IFS(
O4492&lt;50000,"Low Salary (&lt;$50K)",
O4492&lt;90000,"Lower Middle ($50K-$90K)",
O4492&lt;130000,"Middle ($90K-$130K)",
O4492&lt;170000,"Upper Middle ($130K-$170K)",
O4492&gt;=170000,"High Salary (&gt;$170K)"
)</f>
        <v>Low Salary (&lt;$50K)</v>
      </c>
      <c r="R4492" t="str" cm="1">
        <f t="array" ref="R4492">_xlfn.IFS(
G4492&lt;=2,"New Customers (0-2Y)",
G4492&lt;=5,"Growing Customers (3-5Y)",
G4492&lt;=8,"Established Customers (6-8Y)",
G4492&lt;=10,"Loyal Customers (9-10Y)"
)</f>
        <v>New Customers (0-2Y)</v>
      </c>
    </row>
    <row r="4493" spans="1:18" x14ac:dyDescent="0.35">
      <c r="A4493">
        <v>15726832</v>
      </c>
      <c r="B4493" t="s">
        <v>1958</v>
      </c>
      <c r="C4493" t="s">
        <v>42</v>
      </c>
      <c r="D4493" t="s">
        <v>39</v>
      </c>
      <c r="E4493">
        <v>61</v>
      </c>
      <c r="F4493" t="s">
        <v>2967</v>
      </c>
      <c r="G4493">
        <v>3</v>
      </c>
      <c r="H4493" s="4">
        <v>141784.01999999999</v>
      </c>
      <c r="I4493" t="s">
        <v>33</v>
      </c>
      <c r="J4493">
        <v>1</v>
      </c>
      <c r="K4493">
        <v>850</v>
      </c>
      <c r="L4493" t="s">
        <v>37</v>
      </c>
      <c r="M4493" t="s">
        <v>21</v>
      </c>
      <c r="N4493" t="s">
        <v>22</v>
      </c>
      <c r="O4493" s="4">
        <v>92053.75</v>
      </c>
      <c r="P4493" t="s">
        <v>28</v>
      </c>
      <c r="Q4493" t="str" cm="1">
        <f t="array" ref="Q4493">_xlfn.IFS(
O4493&lt;50000,"Low Salary (&lt;$50K)",
O4493&lt;90000,"Lower Middle ($50K-$90K)",
O4493&lt;130000,"Middle ($90K-$130K)",
O4493&lt;170000,"Upper Middle ($130K-$170K)",
O4493&gt;=170000,"High Salary (&gt;$170K)"
)</f>
        <v>Middle ($90K-$130K)</v>
      </c>
      <c r="R4493" t="str" cm="1">
        <f t="array" ref="R4493">_xlfn.IFS(
G4493&lt;=2,"New Customers (0-2Y)",
G4493&lt;=5,"Growing Customers (3-5Y)",
G4493&lt;=8,"Established Customers (6-8Y)",
G4493&lt;=10,"Loyal Customers (9-10Y)"
)</f>
        <v>Growing Customers (3-5Y)</v>
      </c>
    </row>
    <row r="4494" spans="1:18" x14ac:dyDescent="0.35">
      <c r="A4494">
        <v>15773260</v>
      </c>
      <c r="B4494" t="s">
        <v>913</v>
      </c>
      <c r="C4494" t="s">
        <v>17</v>
      </c>
      <c r="D4494" t="s">
        <v>18</v>
      </c>
      <c r="E4494">
        <v>32</v>
      </c>
      <c r="F4494" t="s">
        <v>19</v>
      </c>
      <c r="G4494">
        <v>0</v>
      </c>
      <c r="H4494" s="4">
        <v>127763.24</v>
      </c>
      <c r="I4494" t="s">
        <v>33</v>
      </c>
      <c r="J4494">
        <v>1</v>
      </c>
      <c r="K4494">
        <v>590</v>
      </c>
      <c r="L4494" t="s">
        <v>31</v>
      </c>
      <c r="M4494" t="s">
        <v>21</v>
      </c>
      <c r="N4494" t="s">
        <v>32</v>
      </c>
      <c r="O4494" s="4">
        <v>100717.54</v>
      </c>
      <c r="P4494" t="s">
        <v>28</v>
      </c>
      <c r="Q4494" t="str" cm="1">
        <f t="array" ref="Q4494">_xlfn.IFS(
O4494&lt;50000,"Low Salary (&lt;$50K)",
O4494&lt;90000,"Lower Middle ($50K-$90K)",
O4494&lt;130000,"Middle ($90K-$130K)",
O4494&lt;170000,"Upper Middle ($130K-$170K)",
O4494&gt;=170000,"High Salary (&gt;$170K)"
)</f>
        <v>Middle ($90K-$130K)</v>
      </c>
      <c r="R4494" t="str" cm="1">
        <f t="array" ref="R4494">_xlfn.IFS(
G4494&lt;=2,"New Customers (0-2Y)",
G4494&lt;=5,"Growing Customers (3-5Y)",
G4494&lt;=8,"Established Customers (6-8Y)",
G4494&lt;=10,"Loyal Customers (9-10Y)"
)</f>
        <v>New Customers (0-2Y)</v>
      </c>
    </row>
    <row r="4495" spans="1:18" x14ac:dyDescent="0.35">
      <c r="A4495">
        <v>15624437</v>
      </c>
      <c r="B4495" t="s">
        <v>304</v>
      </c>
      <c r="C4495" t="s">
        <v>26</v>
      </c>
      <c r="D4495" t="s">
        <v>18</v>
      </c>
      <c r="E4495">
        <v>32</v>
      </c>
      <c r="F4495" t="s">
        <v>19</v>
      </c>
      <c r="G4495">
        <v>1</v>
      </c>
      <c r="H4495" s="4">
        <v>0</v>
      </c>
      <c r="I4495" t="s">
        <v>24</v>
      </c>
      <c r="J4495">
        <v>2</v>
      </c>
      <c r="K4495">
        <v>825</v>
      </c>
      <c r="L4495" t="s">
        <v>37</v>
      </c>
      <c r="M4495" t="s">
        <v>21</v>
      </c>
      <c r="N4495" t="s">
        <v>22</v>
      </c>
      <c r="O4495" s="4">
        <v>42935.15</v>
      </c>
      <c r="P4495" t="s">
        <v>28</v>
      </c>
      <c r="Q4495" t="str" cm="1">
        <f t="array" ref="Q4495">_xlfn.IFS(
O4495&lt;50000,"Low Salary (&lt;$50K)",
O4495&lt;90000,"Lower Middle ($50K-$90K)",
O4495&lt;130000,"Middle ($90K-$130K)",
O4495&lt;170000,"Upper Middle ($130K-$170K)",
O4495&gt;=170000,"High Salary (&gt;$170K)"
)</f>
        <v>Low Salary (&lt;$50K)</v>
      </c>
      <c r="R4495" t="str" cm="1">
        <f t="array" ref="R4495">_xlfn.IFS(
G4495&lt;=2,"New Customers (0-2Y)",
G4495&lt;=5,"Growing Customers (3-5Y)",
G4495&lt;=8,"Established Customers (6-8Y)",
G4495&lt;=10,"Loyal Customers (9-10Y)"
)</f>
        <v>New Customers (0-2Y)</v>
      </c>
    </row>
    <row r="4496" spans="1:18" x14ac:dyDescent="0.35">
      <c r="A4496">
        <v>15717138</v>
      </c>
      <c r="B4496" t="s">
        <v>72</v>
      </c>
      <c r="C4496" t="s">
        <v>26</v>
      </c>
      <c r="D4496" t="s">
        <v>39</v>
      </c>
      <c r="E4496">
        <v>31</v>
      </c>
      <c r="F4496" t="s">
        <v>19</v>
      </c>
      <c r="G4496">
        <v>6</v>
      </c>
      <c r="H4496" s="4">
        <v>82613.56</v>
      </c>
      <c r="I4496" t="s">
        <v>29</v>
      </c>
      <c r="J4496">
        <v>2</v>
      </c>
      <c r="K4496">
        <v>850</v>
      </c>
      <c r="L4496" t="s">
        <v>37</v>
      </c>
      <c r="M4496" t="s">
        <v>21</v>
      </c>
      <c r="N4496" t="s">
        <v>32</v>
      </c>
      <c r="O4496" s="4">
        <v>149170.92000000001</v>
      </c>
      <c r="P4496" t="s">
        <v>28</v>
      </c>
      <c r="Q4496" t="str" cm="1">
        <f t="array" ref="Q4496">_xlfn.IFS(
O4496&lt;50000,"Low Salary (&lt;$50K)",
O4496&lt;90000,"Lower Middle ($50K-$90K)",
O4496&lt;130000,"Middle ($90K-$130K)",
O4496&lt;170000,"Upper Middle ($130K-$170K)",
O4496&gt;=170000,"High Salary (&gt;$170K)"
)</f>
        <v>Upper Middle ($130K-$170K)</v>
      </c>
      <c r="R4496" t="str" cm="1">
        <f t="array" ref="R4496">_xlfn.IFS(
G4496&lt;=2,"New Customers (0-2Y)",
G4496&lt;=5,"Growing Customers (3-5Y)",
G4496&lt;=8,"Established Customers (6-8Y)",
G4496&lt;=10,"Loyal Customers (9-10Y)"
)</f>
        <v>Established Customers (6-8Y)</v>
      </c>
    </row>
    <row r="4497" spans="1:18" x14ac:dyDescent="0.35">
      <c r="A4497">
        <v>15657317</v>
      </c>
      <c r="B4497" t="s">
        <v>1562</v>
      </c>
      <c r="C4497" t="s">
        <v>17</v>
      </c>
      <c r="D4497" t="s">
        <v>18</v>
      </c>
      <c r="E4497">
        <v>32</v>
      </c>
      <c r="F4497" t="s">
        <v>19</v>
      </c>
      <c r="G4497">
        <v>7</v>
      </c>
      <c r="H4497" s="4">
        <v>69423.520000000004</v>
      </c>
      <c r="I4497" t="s">
        <v>29</v>
      </c>
      <c r="J4497">
        <v>1</v>
      </c>
      <c r="K4497">
        <v>789</v>
      </c>
      <c r="L4497" t="s">
        <v>37</v>
      </c>
      <c r="M4497" t="s">
        <v>21</v>
      </c>
      <c r="N4497" t="s">
        <v>32</v>
      </c>
      <c r="O4497" s="4">
        <v>107499.39</v>
      </c>
      <c r="P4497" t="s">
        <v>28</v>
      </c>
      <c r="Q4497" t="str" cm="1">
        <f t="array" ref="Q4497">_xlfn.IFS(
O4497&lt;50000,"Low Salary (&lt;$50K)",
O4497&lt;90000,"Lower Middle ($50K-$90K)",
O4497&lt;130000,"Middle ($90K-$130K)",
O4497&lt;170000,"Upper Middle ($130K-$170K)",
O4497&gt;=170000,"High Salary (&gt;$170K)"
)</f>
        <v>Middle ($90K-$130K)</v>
      </c>
      <c r="R4497" t="str" cm="1">
        <f t="array" ref="R4497">_xlfn.IFS(
G4497&lt;=2,"New Customers (0-2Y)",
G4497&lt;=5,"Growing Customers (3-5Y)",
G4497&lt;=8,"Established Customers (6-8Y)",
G4497&lt;=10,"Loyal Customers (9-10Y)"
)</f>
        <v>Established Customers (6-8Y)</v>
      </c>
    </row>
    <row r="4498" spans="1:18" x14ac:dyDescent="0.35">
      <c r="A4498">
        <v>15626948</v>
      </c>
      <c r="B4498" t="s">
        <v>836</v>
      </c>
      <c r="C4498" t="s">
        <v>17</v>
      </c>
      <c r="D4498" t="s">
        <v>18</v>
      </c>
      <c r="E4498">
        <v>42</v>
      </c>
      <c r="F4498" t="s">
        <v>19</v>
      </c>
      <c r="G4498">
        <v>6</v>
      </c>
      <c r="H4498" s="4">
        <v>86167.82</v>
      </c>
      <c r="I4498" t="s">
        <v>29</v>
      </c>
      <c r="J4498">
        <v>1</v>
      </c>
      <c r="K4498">
        <v>701</v>
      </c>
      <c r="L4498" t="s">
        <v>35</v>
      </c>
      <c r="M4498" t="s">
        <v>21</v>
      </c>
      <c r="N4498" t="s">
        <v>32</v>
      </c>
      <c r="O4498" s="4">
        <v>153342.38</v>
      </c>
      <c r="P4498" t="s">
        <v>28</v>
      </c>
      <c r="Q4498" t="str" cm="1">
        <f t="array" ref="Q4498">_xlfn.IFS(
O4498&lt;50000,"Low Salary (&lt;$50K)",
O4498&lt;90000,"Lower Middle ($50K-$90K)",
O4498&lt;130000,"Middle ($90K-$130K)",
O4498&lt;170000,"Upper Middle ($130K-$170K)",
O4498&gt;=170000,"High Salary (&gt;$170K)"
)</f>
        <v>Upper Middle ($130K-$170K)</v>
      </c>
      <c r="R4498" t="str" cm="1">
        <f t="array" ref="R4498">_xlfn.IFS(
G4498&lt;=2,"New Customers (0-2Y)",
G4498&lt;=5,"Growing Customers (3-5Y)",
G4498&lt;=8,"Established Customers (6-8Y)",
G4498&lt;=10,"Loyal Customers (9-10Y)"
)</f>
        <v>Established Customers (6-8Y)</v>
      </c>
    </row>
    <row r="4499" spans="1:18" x14ac:dyDescent="0.35">
      <c r="A4499">
        <v>15758901</v>
      </c>
      <c r="B4499" t="s">
        <v>54</v>
      </c>
      <c r="C4499" t="s">
        <v>26</v>
      </c>
      <c r="D4499" t="s">
        <v>18</v>
      </c>
      <c r="E4499">
        <v>47</v>
      </c>
      <c r="F4499" t="s">
        <v>19</v>
      </c>
      <c r="G4499">
        <v>1</v>
      </c>
      <c r="H4499" s="4">
        <v>0</v>
      </c>
      <c r="I4499" t="s">
        <v>24</v>
      </c>
      <c r="J4499">
        <v>1</v>
      </c>
      <c r="K4499">
        <v>713</v>
      </c>
      <c r="L4499" t="s">
        <v>35</v>
      </c>
      <c r="M4499" t="s">
        <v>21</v>
      </c>
      <c r="N4499" t="s">
        <v>32</v>
      </c>
      <c r="O4499" s="4">
        <v>107825.08</v>
      </c>
      <c r="P4499" t="s">
        <v>23</v>
      </c>
      <c r="Q4499" t="str" cm="1">
        <f t="array" ref="Q4499">_xlfn.IFS(
O4499&lt;50000,"Low Salary (&lt;$50K)",
O4499&lt;90000,"Lower Middle ($50K-$90K)",
O4499&lt;130000,"Middle ($90K-$130K)",
O4499&lt;170000,"Upper Middle ($130K-$170K)",
O4499&gt;=170000,"High Salary (&gt;$170K)"
)</f>
        <v>Middle ($90K-$130K)</v>
      </c>
      <c r="R4499" t="str" cm="1">
        <f t="array" ref="R4499">_xlfn.IFS(
G4499&lt;=2,"New Customers (0-2Y)",
G4499&lt;=5,"Growing Customers (3-5Y)",
G4499&lt;=8,"Established Customers (6-8Y)",
G4499&lt;=10,"Loyal Customers (9-10Y)"
)</f>
        <v>New Customers (0-2Y)</v>
      </c>
    </row>
    <row r="4500" spans="1:18" x14ac:dyDescent="0.35">
      <c r="A4500">
        <v>15777759</v>
      </c>
      <c r="B4500" t="s">
        <v>1959</v>
      </c>
      <c r="C4500" t="s">
        <v>17</v>
      </c>
      <c r="D4500" t="s">
        <v>39</v>
      </c>
      <c r="E4500">
        <v>30</v>
      </c>
      <c r="F4500" t="s">
        <v>19</v>
      </c>
      <c r="G4500">
        <v>2</v>
      </c>
      <c r="H4500" s="4">
        <v>131406.56</v>
      </c>
      <c r="I4500" t="s">
        <v>33</v>
      </c>
      <c r="J4500">
        <v>1</v>
      </c>
      <c r="K4500">
        <v>570</v>
      </c>
      <c r="L4500" t="s">
        <v>31</v>
      </c>
      <c r="M4500" t="s">
        <v>21</v>
      </c>
      <c r="N4500" t="s">
        <v>22</v>
      </c>
      <c r="O4500" s="4">
        <v>47952.45</v>
      </c>
      <c r="P4500" t="s">
        <v>28</v>
      </c>
      <c r="Q4500" t="str" cm="1">
        <f t="array" ref="Q4500">_xlfn.IFS(
O4500&lt;50000,"Low Salary (&lt;$50K)",
O4500&lt;90000,"Lower Middle ($50K-$90K)",
O4500&lt;130000,"Middle ($90K-$130K)",
O4500&lt;170000,"Upper Middle ($130K-$170K)",
O4500&gt;=170000,"High Salary (&gt;$170K)"
)</f>
        <v>Low Salary (&lt;$50K)</v>
      </c>
      <c r="R4500" t="str" cm="1">
        <f t="array" ref="R4500">_xlfn.IFS(
G4500&lt;=2,"New Customers (0-2Y)",
G4500&lt;=5,"Growing Customers (3-5Y)",
G4500&lt;=8,"Established Customers (6-8Y)",
G4500&lt;=10,"Loyal Customers (9-10Y)"
)</f>
        <v>New Customers (0-2Y)</v>
      </c>
    </row>
    <row r="4501" spans="1:18" x14ac:dyDescent="0.35">
      <c r="A4501">
        <v>15773322</v>
      </c>
      <c r="B4501" t="s">
        <v>1075</v>
      </c>
      <c r="C4501" t="s">
        <v>42</v>
      </c>
      <c r="D4501" t="s">
        <v>18</v>
      </c>
      <c r="E4501">
        <v>44</v>
      </c>
      <c r="F4501" t="s">
        <v>19</v>
      </c>
      <c r="G4501">
        <v>4</v>
      </c>
      <c r="H4501" s="4">
        <v>121898.82</v>
      </c>
      <c r="I4501" t="s">
        <v>33</v>
      </c>
      <c r="J4501">
        <v>1</v>
      </c>
      <c r="K4501">
        <v>536</v>
      </c>
      <c r="L4501" t="s">
        <v>31</v>
      </c>
      <c r="M4501" t="s">
        <v>27</v>
      </c>
      <c r="N4501" t="s">
        <v>32</v>
      </c>
      <c r="O4501" s="4">
        <v>131007.18</v>
      </c>
      <c r="P4501" t="s">
        <v>28</v>
      </c>
      <c r="Q4501" t="str" cm="1">
        <f t="array" ref="Q4501">_xlfn.IFS(
O4501&lt;50000,"Low Salary (&lt;$50K)",
O4501&lt;90000,"Lower Middle ($50K-$90K)",
O4501&lt;130000,"Middle ($90K-$130K)",
O4501&lt;170000,"Upper Middle ($130K-$170K)",
O4501&gt;=170000,"High Salary (&gt;$170K)"
)</f>
        <v>Upper Middle ($130K-$170K)</v>
      </c>
      <c r="R4501" t="str" cm="1">
        <f t="array" ref="R4501">_xlfn.IFS(
G4501&lt;=2,"New Customers (0-2Y)",
G4501&lt;=5,"Growing Customers (3-5Y)",
G4501&lt;=8,"Established Customers (6-8Y)",
G4501&lt;=10,"Loyal Customers (9-10Y)"
)</f>
        <v>Growing Customers (3-5Y)</v>
      </c>
    </row>
    <row r="4502" spans="1:18" x14ac:dyDescent="0.35">
      <c r="A4502">
        <v>15697318</v>
      </c>
      <c r="B4502" t="s">
        <v>1045</v>
      </c>
      <c r="C4502" t="s">
        <v>42</v>
      </c>
      <c r="D4502" t="s">
        <v>39</v>
      </c>
      <c r="E4502">
        <v>32</v>
      </c>
      <c r="F4502" t="s">
        <v>19</v>
      </c>
      <c r="G4502">
        <v>9</v>
      </c>
      <c r="H4502" s="4">
        <v>77487.199999999997</v>
      </c>
      <c r="I4502" t="s">
        <v>29</v>
      </c>
      <c r="J4502">
        <v>1</v>
      </c>
      <c r="K4502">
        <v>771</v>
      </c>
      <c r="L4502" t="s">
        <v>35</v>
      </c>
      <c r="M4502" t="s">
        <v>27</v>
      </c>
      <c r="N4502" t="s">
        <v>32</v>
      </c>
      <c r="O4502" s="4">
        <v>33143.040000000001</v>
      </c>
      <c r="P4502" t="s">
        <v>28</v>
      </c>
      <c r="Q4502" t="str" cm="1">
        <f t="array" ref="Q4502">_xlfn.IFS(
O4502&lt;50000,"Low Salary (&lt;$50K)",
O4502&lt;90000,"Lower Middle ($50K-$90K)",
O4502&lt;130000,"Middle ($90K-$130K)",
O4502&lt;170000,"Upper Middle ($130K-$170K)",
O4502&gt;=170000,"High Salary (&gt;$170K)"
)</f>
        <v>Low Salary (&lt;$50K)</v>
      </c>
      <c r="R4502" t="str" cm="1">
        <f t="array" ref="R4502">_xlfn.IFS(
G4502&lt;=2,"New Customers (0-2Y)",
G4502&lt;=5,"Growing Customers (3-5Y)",
G4502&lt;=8,"Established Customers (6-8Y)",
G4502&lt;=10,"Loyal Customers (9-10Y)"
)</f>
        <v>Loyal Customers (9-10Y)</v>
      </c>
    </row>
    <row r="4503" spans="1:18" x14ac:dyDescent="0.35">
      <c r="A4503">
        <v>15678916</v>
      </c>
      <c r="B4503" t="s">
        <v>988</v>
      </c>
      <c r="C4503" t="s">
        <v>17</v>
      </c>
      <c r="D4503" t="s">
        <v>18</v>
      </c>
      <c r="E4503">
        <v>75</v>
      </c>
      <c r="F4503" t="s">
        <v>2967</v>
      </c>
      <c r="G4503">
        <v>2</v>
      </c>
      <c r="H4503" s="4">
        <v>0</v>
      </c>
      <c r="I4503" t="s">
        <v>24</v>
      </c>
      <c r="J4503">
        <v>1</v>
      </c>
      <c r="K4503">
        <v>512</v>
      </c>
      <c r="L4503" t="s">
        <v>31</v>
      </c>
      <c r="M4503" t="s">
        <v>21</v>
      </c>
      <c r="N4503" t="s">
        <v>32</v>
      </c>
      <c r="O4503" s="4">
        <v>123304.62</v>
      </c>
      <c r="P4503" t="s">
        <v>28</v>
      </c>
      <c r="Q4503" t="str" cm="1">
        <f t="array" ref="Q4503">_xlfn.IFS(
O4503&lt;50000,"Low Salary (&lt;$50K)",
O4503&lt;90000,"Lower Middle ($50K-$90K)",
O4503&lt;130000,"Middle ($90K-$130K)",
O4503&lt;170000,"Upper Middle ($130K-$170K)",
O4503&gt;=170000,"High Salary (&gt;$170K)"
)</f>
        <v>Middle ($90K-$130K)</v>
      </c>
      <c r="R4503" t="str" cm="1">
        <f t="array" ref="R4503">_xlfn.IFS(
G4503&lt;=2,"New Customers (0-2Y)",
G4503&lt;=5,"Growing Customers (3-5Y)",
G4503&lt;=8,"Established Customers (6-8Y)",
G4503&lt;=10,"Loyal Customers (9-10Y)"
)</f>
        <v>New Customers (0-2Y)</v>
      </c>
    </row>
    <row r="4504" spans="1:18" x14ac:dyDescent="0.35">
      <c r="A4504">
        <v>15632118</v>
      </c>
      <c r="B4504" t="s">
        <v>99</v>
      </c>
      <c r="C4504" t="s">
        <v>26</v>
      </c>
      <c r="D4504" t="s">
        <v>39</v>
      </c>
      <c r="E4504">
        <v>45</v>
      </c>
      <c r="F4504" t="s">
        <v>19</v>
      </c>
      <c r="G4504">
        <v>5</v>
      </c>
      <c r="H4504" s="4">
        <v>164450.94</v>
      </c>
      <c r="I4504" t="s">
        <v>33</v>
      </c>
      <c r="J4504">
        <v>1</v>
      </c>
      <c r="K4504">
        <v>698</v>
      </c>
      <c r="L4504" t="s">
        <v>35</v>
      </c>
      <c r="M4504" t="s">
        <v>21</v>
      </c>
      <c r="N4504" t="s">
        <v>32</v>
      </c>
      <c r="O4504" s="4">
        <v>141970.01999999999</v>
      </c>
      <c r="P4504" t="s">
        <v>23</v>
      </c>
      <c r="Q4504" t="str" cm="1">
        <f t="array" ref="Q4504">_xlfn.IFS(
O4504&lt;50000,"Low Salary (&lt;$50K)",
O4504&lt;90000,"Lower Middle ($50K-$90K)",
O4504&lt;130000,"Middle ($90K-$130K)",
O4504&lt;170000,"Upper Middle ($130K-$170K)",
O4504&gt;=170000,"High Salary (&gt;$170K)"
)</f>
        <v>Upper Middle ($130K-$170K)</v>
      </c>
      <c r="R4504" t="str" cm="1">
        <f t="array" ref="R4504">_xlfn.IFS(
G4504&lt;=2,"New Customers (0-2Y)",
G4504&lt;=5,"Growing Customers (3-5Y)",
G4504&lt;=8,"Established Customers (6-8Y)",
G4504&lt;=10,"Loyal Customers (9-10Y)"
)</f>
        <v>Growing Customers (3-5Y)</v>
      </c>
    </row>
    <row r="4505" spans="1:18" x14ac:dyDescent="0.35">
      <c r="A4505">
        <v>15788118</v>
      </c>
      <c r="B4505" t="s">
        <v>1618</v>
      </c>
      <c r="C4505" t="s">
        <v>17</v>
      </c>
      <c r="D4505" t="s">
        <v>39</v>
      </c>
      <c r="E4505">
        <v>33</v>
      </c>
      <c r="F4505" t="s">
        <v>19</v>
      </c>
      <c r="G4505">
        <v>7</v>
      </c>
      <c r="H4505" s="4">
        <v>138705.01999999999</v>
      </c>
      <c r="I4505" t="s">
        <v>33</v>
      </c>
      <c r="J4505">
        <v>2</v>
      </c>
      <c r="K4505">
        <v>656</v>
      </c>
      <c r="L4505" t="s">
        <v>20</v>
      </c>
      <c r="M4505" t="s">
        <v>21</v>
      </c>
      <c r="N4505" t="s">
        <v>32</v>
      </c>
      <c r="O4505" s="4">
        <v>37136.15</v>
      </c>
      <c r="P4505" t="s">
        <v>28</v>
      </c>
      <c r="Q4505" t="str" cm="1">
        <f t="array" ref="Q4505">_xlfn.IFS(
O4505&lt;50000,"Low Salary (&lt;$50K)",
O4505&lt;90000,"Lower Middle ($50K-$90K)",
O4505&lt;130000,"Middle ($90K-$130K)",
O4505&lt;170000,"Upper Middle ($130K-$170K)",
O4505&gt;=170000,"High Salary (&gt;$170K)"
)</f>
        <v>Low Salary (&lt;$50K)</v>
      </c>
      <c r="R4505" t="str" cm="1">
        <f t="array" ref="R4505">_xlfn.IFS(
G4505&lt;=2,"New Customers (0-2Y)",
G4505&lt;=5,"Growing Customers (3-5Y)",
G4505&lt;=8,"Established Customers (6-8Y)",
G4505&lt;=10,"Loyal Customers (9-10Y)"
)</f>
        <v>Established Customers (6-8Y)</v>
      </c>
    </row>
    <row r="4506" spans="1:18" x14ac:dyDescent="0.35">
      <c r="A4506">
        <v>15788930</v>
      </c>
      <c r="B4506" t="s">
        <v>1960</v>
      </c>
      <c r="C4506" t="s">
        <v>26</v>
      </c>
      <c r="D4506" t="s">
        <v>39</v>
      </c>
      <c r="E4506">
        <v>37</v>
      </c>
      <c r="F4506" t="s">
        <v>19</v>
      </c>
      <c r="G4506">
        <v>7</v>
      </c>
      <c r="H4506" s="4">
        <v>132730.17000000001</v>
      </c>
      <c r="I4506" t="s">
        <v>33</v>
      </c>
      <c r="J4506">
        <v>1</v>
      </c>
      <c r="K4506">
        <v>761</v>
      </c>
      <c r="L4506" t="s">
        <v>35</v>
      </c>
      <c r="M4506" t="s">
        <v>21</v>
      </c>
      <c r="N4506" t="s">
        <v>32</v>
      </c>
      <c r="O4506" s="4">
        <v>199293.01</v>
      </c>
      <c r="P4506" t="s">
        <v>28</v>
      </c>
      <c r="Q4506" t="str" cm="1">
        <f t="array" ref="Q4506">_xlfn.IFS(
O4506&lt;50000,"Low Salary (&lt;$50K)",
O4506&lt;90000,"Lower Middle ($50K-$90K)",
O4506&lt;130000,"Middle ($90K-$130K)",
O4506&lt;170000,"Upper Middle ($130K-$170K)",
O4506&gt;=170000,"High Salary (&gt;$170K)"
)</f>
        <v>High Salary (&gt;$170K)</v>
      </c>
      <c r="R4506" t="str" cm="1">
        <f t="array" ref="R4506">_xlfn.IFS(
G4506&lt;=2,"New Customers (0-2Y)",
G4506&lt;=5,"Growing Customers (3-5Y)",
G4506&lt;=8,"Established Customers (6-8Y)",
G4506&lt;=10,"Loyal Customers (9-10Y)"
)</f>
        <v>Established Customers (6-8Y)</v>
      </c>
    </row>
    <row r="4507" spans="1:18" x14ac:dyDescent="0.35">
      <c r="A4507">
        <v>15628583</v>
      </c>
      <c r="B4507" t="s">
        <v>1961</v>
      </c>
      <c r="C4507" t="s">
        <v>17</v>
      </c>
      <c r="D4507" t="s">
        <v>18</v>
      </c>
      <c r="E4507">
        <v>30</v>
      </c>
      <c r="F4507" t="s">
        <v>19</v>
      </c>
      <c r="G4507">
        <v>5</v>
      </c>
      <c r="H4507" s="4">
        <v>0</v>
      </c>
      <c r="I4507" t="s">
        <v>24</v>
      </c>
      <c r="J4507">
        <v>2</v>
      </c>
      <c r="K4507">
        <v>709</v>
      </c>
      <c r="L4507" t="s">
        <v>35</v>
      </c>
      <c r="M4507" t="s">
        <v>27</v>
      </c>
      <c r="N4507" t="s">
        <v>22</v>
      </c>
      <c r="O4507" s="4">
        <v>161388.22</v>
      </c>
      <c r="P4507" t="s">
        <v>28</v>
      </c>
      <c r="Q4507" t="str" cm="1">
        <f t="array" ref="Q4507">_xlfn.IFS(
O4507&lt;50000,"Low Salary (&lt;$50K)",
O4507&lt;90000,"Lower Middle ($50K-$90K)",
O4507&lt;130000,"Middle ($90K-$130K)",
O4507&lt;170000,"Upper Middle ($130K-$170K)",
O4507&gt;=170000,"High Salary (&gt;$170K)"
)</f>
        <v>Upper Middle ($130K-$170K)</v>
      </c>
      <c r="R4507" t="str" cm="1">
        <f t="array" ref="R4507">_xlfn.IFS(
G4507&lt;=2,"New Customers (0-2Y)",
G4507&lt;=5,"Growing Customers (3-5Y)",
G4507&lt;=8,"Established Customers (6-8Y)",
G4507&lt;=10,"Loyal Customers (9-10Y)"
)</f>
        <v>Growing Customers (3-5Y)</v>
      </c>
    </row>
    <row r="4508" spans="1:18" x14ac:dyDescent="0.35">
      <c r="A4508">
        <v>15635177</v>
      </c>
      <c r="B4508" t="s">
        <v>636</v>
      </c>
      <c r="C4508" t="s">
        <v>26</v>
      </c>
      <c r="D4508" t="s">
        <v>18</v>
      </c>
      <c r="E4508">
        <v>66</v>
      </c>
      <c r="F4508" t="s">
        <v>2967</v>
      </c>
      <c r="G4508">
        <v>3</v>
      </c>
      <c r="H4508" s="4">
        <v>0</v>
      </c>
      <c r="I4508" t="s">
        <v>24</v>
      </c>
      <c r="J4508">
        <v>1</v>
      </c>
      <c r="K4508">
        <v>597</v>
      </c>
      <c r="L4508" t="s">
        <v>31</v>
      </c>
      <c r="M4508" t="s">
        <v>21</v>
      </c>
      <c r="N4508" t="s">
        <v>22</v>
      </c>
      <c r="O4508" s="4">
        <v>70532.53</v>
      </c>
      <c r="P4508" t="s">
        <v>28</v>
      </c>
      <c r="Q4508" t="str" cm="1">
        <f t="array" ref="Q4508">_xlfn.IFS(
O4508&lt;50000,"Low Salary (&lt;$50K)",
O4508&lt;90000,"Lower Middle ($50K-$90K)",
O4508&lt;130000,"Middle ($90K-$130K)",
O4508&lt;170000,"Upper Middle ($130K-$170K)",
O4508&gt;=170000,"High Salary (&gt;$170K)"
)</f>
        <v>Lower Middle ($50K-$90K)</v>
      </c>
      <c r="R4508" t="str" cm="1">
        <f t="array" ref="R4508">_xlfn.IFS(
G4508&lt;=2,"New Customers (0-2Y)",
G4508&lt;=5,"Growing Customers (3-5Y)",
G4508&lt;=8,"Established Customers (6-8Y)",
G4508&lt;=10,"Loyal Customers (9-10Y)"
)</f>
        <v>Growing Customers (3-5Y)</v>
      </c>
    </row>
    <row r="4509" spans="1:18" x14ac:dyDescent="0.35">
      <c r="A4509">
        <v>15587690</v>
      </c>
      <c r="B4509" t="s">
        <v>1912</v>
      </c>
      <c r="C4509" t="s">
        <v>17</v>
      </c>
      <c r="D4509" t="s">
        <v>39</v>
      </c>
      <c r="E4509">
        <v>28</v>
      </c>
      <c r="F4509" t="s">
        <v>43</v>
      </c>
      <c r="G4509">
        <v>2</v>
      </c>
      <c r="H4509" s="4">
        <v>116498.22</v>
      </c>
      <c r="I4509" t="s">
        <v>33</v>
      </c>
      <c r="J4509">
        <v>1</v>
      </c>
      <c r="K4509">
        <v>592</v>
      </c>
      <c r="L4509" t="s">
        <v>31</v>
      </c>
      <c r="M4509" t="s">
        <v>21</v>
      </c>
      <c r="N4509" t="s">
        <v>32</v>
      </c>
      <c r="O4509" s="4">
        <v>144290.25</v>
      </c>
      <c r="P4509" t="s">
        <v>28</v>
      </c>
      <c r="Q4509" t="str" cm="1">
        <f t="array" ref="Q4509">_xlfn.IFS(
O4509&lt;50000,"Low Salary (&lt;$50K)",
O4509&lt;90000,"Lower Middle ($50K-$90K)",
O4509&lt;130000,"Middle ($90K-$130K)",
O4509&lt;170000,"Upper Middle ($130K-$170K)",
O4509&gt;=170000,"High Salary (&gt;$170K)"
)</f>
        <v>Upper Middle ($130K-$170K)</v>
      </c>
      <c r="R4509" t="str" cm="1">
        <f t="array" ref="R4509">_xlfn.IFS(
G4509&lt;=2,"New Customers (0-2Y)",
G4509&lt;=5,"Growing Customers (3-5Y)",
G4509&lt;=8,"Established Customers (6-8Y)",
G4509&lt;=10,"Loyal Customers (9-10Y)"
)</f>
        <v>New Customers (0-2Y)</v>
      </c>
    </row>
    <row r="4510" spans="1:18" x14ac:dyDescent="0.35">
      <c r="A4510">
        <v>15627630</v>
      </c>
      <c r="B4510" t="s">
        <v>1147</v>
      </c>
      <c r="C4510" t="s">
        <v>17</v>
      </c>
      <c r="D4510" t="s">
        <v>18</v>
      </c>
      <c r="E4510">
        <v>41</v>
      </c>
      <c r="F4510" t="s">
        <v>19</v>
      </c>
      <c r="G4510">
        <v>1</v>
      </c>
      <c r="H4510" s="4">
        <v>0</v>
      </c>
      <c r="I4510" t="s">
        <v>24</v>
      </c>
      <c r="J4510">
        <v>2</v>
      </c>
      <c r="K4510">
        <v>599</v>
      </c>
      <c r="L4510" t="s">
        <v>31</v>
      </c>
      <c r="M4510" t="s">
        <v>21</v>
      </c>
      <c r="N4510" t="s">
        <v>32</v>
      </c>
      <c r="O4510" s="4">
        <v>96069.82</v>
      </c>
      <c r="P4510" t="s">
        <v>28</v>
      </c>
      <c r="Q4510" t="str" cm="1">
        <f t="array" ref="Q4510">_xlfn.IFS(
O4510&lt;50000,"Low Salary (&lt;$50K)",
O4510&lt;90000,"Lower Middle ($50K-$90K)",
O4510&lt;130000,"Middle ($90K-$130K)",
O4510&lt;170000,"Upper Middle ($130K-$170K)",
O4510&gt;=170000,"High Salary (&gt;$170K)"
)</f>
        <v>Middle ($90K-$130K)</v>
      </c>
      <c r="R4510" t="str" cm="1">
        <f t="array" ref="R4510">_xlfn.IFS(
G4510&lt;=2,"New Customers (0-2Y)",
G4510&lt;=5,"Growing Customers (3-5Y)",
G4510&lt;=8,"Established Customers (6-8Y)",
G4510&lt;=10,"Loyal Customers (9-10Y)"
)</f>
        <v>New Customers (0-2Y)</v>
      </c>
    </row>
    <row r="4511" spans="1:18" x14ac:dyDescent="0.35">
      <c r="A4511">
        <v>15610930</v>
      </c>
      <c r="B4511" t="s">
        <v>929</v>
      </c>
      <c r="C4511" t="s">
        <v>42</v>
      </c>
      <c r="D4511" t="s">
        <v>18</v>
      </c>
      <c r="E4511">
        <v>35</v>
      </c>
      <c r="F4511" t="s">
        <v>19</v>
      </c>
      <c r="G4511">
        <v>1</v>
      </c>
      <c r="H4511" s="4">
        <v>139979.07</v>
      </c>
      <c r="I4511" t="s">
        <v>33</v>
      </c>
      <c r="J4511">
        <v>1</v>
      </c>
      <c r="K4511">
        <v>572</v>
      </c>
      <c r="L4511" t="s">
        <v>31</v>
      </c>
      <c r="M4511" t="s">
        <v>21</v>
      </c>
      <c r="N4511" t="s">
        <v>32</v>
      </c>
      <c r="O4511" s="4">
        <v>185662.84</v>
      </c>
      <c r="P4511" t="s">
        <v>28</v>
      </c>
      <c r="Q4511" t="str" cm="1">
        <f t="array" ref="Q4511">_xlfn.IFS(
O4511&lt;50000,"Low Salary (&lt;$50K)",
O4511&lt;90000,"Lower Middle ($50K-$90K)",
O4511&lt;130000,"Middle ($90K-$130K)",
O4511&lt;170000,"Upper Middle ($130K-$170K)",
O4511&gt;=170000,"High Salary (&gt;$170K)"
)</f>
        <v>High Salary (&gt;$170K)</v>
      </c>
      <c r="R4511" t="str" cm="1">
        <f t="array" ref="R4511">_xlfn.IFS(
G4511&lt;=2,"New Customers (0-2Y)",
G4511&lt;=5,"Growing Customers (3-5Y)",
G4511&lt;=8,"Established Customers (6-8Y)",
G4511&lt;=10,"Loyal Customers (9-10Y)"
)</f>
        <v>New Customers (0-2Y)</v>
      </c>
    </row>
    <row r="4512" spans="1:18" x14ac:dyDescent="0.35">
      <c r="A4512">
        <v>15657747</v>
      </c>
      <c r="B4512" t="s">
        <v>1962</v>
      </c>
      <c r="C4512" t="s">
        <v>42</v>
      </c>
      <c r="D4512" t="s">
        <v>18</v>
      </c>
      <c r="E4512">
        <v>43</v>
      </c>
      <c r="F4512" t="s">
        <v>19</v>
      </c>
      <c r="G4512">
        <v>9</v>
      </c>
      <c r="H4512" s="4">
        <v>127216.31</v>
      </c>
      <c r="I4512" t="s">
        <v>33</v>
      </c>
      <c r="J4512">
        <v>2</v>
      </c>
      <c r="K4512">
        <v>611</v>
      </c>
      <c r="L4512" t="s">
        <v>20</v>
      </c>
      <c r="M4512" t="s">
        <v>27</v>
      </c>
      <c r="N4512" t="s">
        <v>22</v>
      </c>
      <c r="O4512" s="4">
        <v>17913.25</v>
      </c>
      <c r="P4512" t="s">
        <v>28</v>
      </c>
      <c r="Q4512" t="str" cm="1">
        <f t="array" ref="Q4512">_xlfn.IFS(
O4512&lt;50000,"Low Salary (&lt;$50K)",
O4512&lt;90000,"Lower Middle ($50K-$90K)",
O4512&lt;130000,"Middle ($90K-$130K)",
O4512&lt;170000,"Upper Middle ($130K-$170K)",
O4512&gt;=170000,"High Salary (&gt;$170K)"
)</f>
        <v>Low Salary (&lt;$50K)</v>
      </c>
      <c r="R4512" t="str" cm="1">
        <f t="array" ref="R4512">_xlfn.IFS(
G4512&lt;=2,"New Customers (0-2Y)",
G4512&lt;=5,"Growing Customers (3-5Y)",
G4512&lt;=8,"Established Customers (6-8Y)",
G4512&lt;=10,"Loyal Customers (9-10Y)"
)</f>
        <v>Loyal Customers (9-10Y)</v>
      </c>
    </row>
    <row r="4513" spans="1:18" x14ac:dyDescent="0.35">
      <c r="A4513">
        <v>15568006</v>
      </c>
      <c r="B4513" t="s">
        <v>479</v>
      </c>
      <c r="C4513" t="s">
        <v>17</v>
      </c>
      <c r="D4513" t="s">
        <v>18</v>
      </c>
      <c r="E4513">
        <v>45</v>
      </c>
      <c r="F4513" t="s">
        <v>19</v>
      </c>
      <c r="G4513">
        <v>2</v>
      </c>
      <c r="H4513" s="4">
        <v>0</v>
      </c>
      <c r="I4513" t="s">
        <v>24</v>
      </c>
      <c r="J4513">
        <v>4</v>
      </c>
      <c r="K4513">
        <v>634</v>
      </c>
      <c r="L4513" t="s">
        <v>20</v>
      </c>
      <c r="M4513" t="s">
        <v>21</v>
      </c>
      <c r="N4513" t="s">
        <v>32</v>
      </c>
      <c r="O4513" s="4">
        <v>101039.53</v>
      </c>
      <c r="P4513" t="s">
        <v>23</v>
      </c>
      <c r="Q4513" t="str" cm="1">
        <f t="array" ref="Q4513">_xlfn.IFS(
O4513&lt;50000,"Low Salary (&lt;$50K)",
O4513&lt;90000,"Lower Middle ($50K-$90K)",
O4513&lt;130000,"Middle ($90K-$130K)",
O4513&lt;170000,"Upper Middle ($130K-$170K)",
O4513&gt;=170000,"High Salary (&gt;$170K)"
)</f>
        <v>Middle ($90K-$130K)</v>
      </c>
      <c r="R4513" t="str" cm="1">
        <f t="array" ref="R4513">_xlfn.IFS(
G4513&lt;=2,"New Customers (0-2Y)",
G4513&lt;=5,"Growing Customers (3-5Y)",
G4513&lt;=8,"Established Customers (6-8Y)",
G4513&lt;=10,"Loyal Customers (9-10Y)"
)</f>
        <v>New Customers (0-2Y)</v>
      </c>
    </row>
    <row r="4514" spans="1:18" x14ac:dyDescent="0.35">
      <c r="A4514">
        <v>15751748</v>
      </c>
      <c r="B4514" t="s">
        <v>87</v>
      </c>
      <c r="C4514" t="s">
        <v>17</v>
      </c>
      <c r="D4514" t="s">
        <v>39</v>
      </c>
      <c r="E4514">
        <v>51</v>
      </c>
      <c r="F4514" t="s">
        <v>19</v>
      </c>
      <c r="G4514">
        <v>2</v>
      </c>
      <c r="H4514" s="4">
        <v>148222.65</v>
      </c>
      <c r="I4514" t="s">
        <v>33</v>
      </c>
      <c r="J4514">
        <v>1</v>
      </c>
      <c r="K4514">
        <v>666</v>
      </c>
      <c r="L4514" t="s">
        <v>35</v>
      </c>
      <c r="M4514" t="s">
        <v>27</v>
      </c>
      <c r="N4514" t="s">
        <v>32</v>
      </c>
      <c r="O4514" s="4">
        <v>156953.54</v>
      </c>
      <c r="P4514" t="s">
        <v>23</v>
      </c>
      <c r="Q4514" t="str" cm="1">
        <f t="array" ref="Q4514">_xlfn.IFS(
O4514&lt;50000,"Low Salary (&lt;$50K)",
O4514&lt;90000,"Lower Middle ($50K-$90K)",
O4514&lt;130000,"Middle ($90K-$130K)",
O4514&lt;170000,"Upper Middle ($130K-$170K)",
O4514&gt;=170000,"High Salary (&gt;$170K)"
)</f>
        <v>Upper Middle ($130K-$170K)</v>
      </c>
      <c r="R4514" t="str" cm="1">
        <f t="array" ref="R4514">_xlfn.IFS(
G4514&lt;=2,"New Customers (0-2Y)",
G4514&lt;=5,"Growing Customers (3-5Y)",
G4514&lt;=8,"Established Customers (6-8Y)",
G4514&lt;=10,"Loyal Customers (9-10Y)"
)</f>
        <v>New Customers (0-2Y)</v>
      </c>
    </row>
    <row r="4515" spans="1:18" x14ac:dyDescent="0.35">
      <c r="A4515">
        <v>15722212</v>
      </c>
      <c r="B4515" t="s">
        <v>1963</v>
      </c>
      <c r="C4515" t="s">
        <v>17</v>
      </c>
      <c r="D4515" t="s">
        <v>18</v>
      </c>
      <c r="E4515">
        <v>41</v>
      </c>
      <c r="F4515" t="s">
        <v>19</v>
      </c>
      <c r="G4515">
        <v>8</v>
      </c>
      <c r="H4515" s="4">
        <v>0</v>
      </c>
      <c r="I4515" t="s">
        <v>24</v>
      </c>
      <c r="J4515">
        <v>2</v>
      </c>
      <c r="K4515">
        <v>696</v>
      </c>
      <c r="L4515" t="s">
        <v>35</v>
      </c>
      <c r="M4515" t="s">
        <v>27</v>
      </c>
      <c r="N4515" t="s">
        <v>32</v>
      </c>
      <c r="O4515" s="4">
        <v>28276.83</v>
      </c>
      <c r="P4515" t="s">
        <v>28</v>
      </c>
      <c r="Q4515" t="str" cm="1">
        <f t="array" ref="Q4515">_xlfn.IFS(
O4515&lt;50000,"Low Salary (&lt;$50K)",
O4515&lt;90000,"Lower Middle ($50K-$90K)",
O4515&lt;130000,"Middle ($90K-$130K)",
O4515&lt;170000,"Upper Middle ($130K-$170K)",
O4515&gt;=170000,"High Salary (&gt;$170K)"
)</f>
        <v>Low Salary (&lt;$50K)</v>
      </c>
      <c r="R4515" t="str" cm="1">
        <f t="array" ref="R4515">_xlfn.IFS(
G4515&lt;=2,"New Customers (0-2Y)",
G4515&lt;=5,"Growing Customers (3-5Y)",
G4515&lt;=8,"Established Customers (6-8Y)",
G4515&lt;=10,"Loyal Customers (9-10Y)"
)</f>
        <v>Established Customers (6-8Y)</v>
      </c>
    </row>
    <row r="4516" spans="1:18" x14ac:dyDescent="0.35">
      <c r="A4516">
        <v>15658670</v>
      </c>
      <c r="B4516" t="s">
        <v>794</v>
      </c>
      <c r="C4516" t="s">
        <v>17</v>
      </c>
      <c r="D4516" t="s">
        <v>18</v>
      </c>
      <c r="E4516">
        <v>38</v>
      </c>
      <c r="F4516" t="s">
        <v>19</v>
      </c>
      <c r="G4516">
        <v>8</v>
      </c>
      <c r="H4516" s="4">
        <v>0</v>
      </c>
      <c r="I4516" t="s">
        <v>24</v>
      </c>
      <c r="J4516">
        <v>2</v>
      </c>
      <c r="K4516">
        <v>669</v>
      </c>
      <c r="L4516" t="s">
        <v>35</v>
      </c>
      <c r="M4516" t="s">
        <v>21</v>
      </c>
      <c r="N4516" t="s">
        <v>32</v>
      </c>
      <c r="O4516" s="4">
        <v>84049.16</v>
      </c>
      <c r="P4516" t="s">
        <v>28</v>
      </c>
      <c r="Q4516" t="str" cm="1">
        <f t="array" ref="Q4516">_xlfn.IFS(
O4516&lt;50000,"Low Salary (&lt;$50K)",
O4516&lt;90000,"Lower Middle ($50K-$90K)",
O4516&lt;130000,"Middle ($90K-$130K)",
O4516&lt;170000,"Upper Middle ($130K-$170K)",
O4516&gt;=170000,"High Salary (&gt;$170K)"
)</f>
        <v>Lower Middle ($50K-$90K)</v>
      </c>
      <c r="R4516" t="str" cm="1">
        <f t="array" ref="R4516">_xlfn.IFS(
G4516&lt;=2,"New Customers (0-2Y)",
G4516&lt;=5,"Growing Customers (3-5Y)",
G4516&lt;=8,"Established Customers (6-8Y)",
G4516&lt;=10,"Loyal Customers (9-10Y)"
)</f>
        <v>Established Customers (6-8Y)</v>
      </c>
    </row>
    <row r="4517" spans="1:18" x14ac:dyDescent="0.35">
      <c r="A4517">
        <v>15761654</v>
      </c>
      <c r="B4517" t="s">
        <v>34</v>
      </c>
      <c r="C4517" t="s">
        <v>26</v>
      </c>
      <c r="D4517" t="s">
        <v>39</v>
      </c>
      <c r="E4517">
        <v>30</v>
      </c>
      <c r="F4517" t="s">
        <v>19</v>
      </c>
      <c r="G4517">
        <v>8</v>
      </c>
      <c r="H4517" s="4">
        <v>134152.29</v>
      </c>
      <c r="I4517" t="s">
        <v>33</v>
      </c>
      <c r="J4517">
        <v>1</v>
      </c>
      <c r="K4517">
        <v>726</v>
      </c>
      <c r="L4517" t="s">
        <v>35</v>
      </c>
      <c r="M4517" t="s">
        <v>21</v>
      </c>
      <c r="N4517" t="s">
        <v>22</v>
      </c>
      <c r="O4517" s="4">
        <v>147822.44</v>
      </c>
      <c r="P4517" t="s">
        <v>28</v>
      </c>
      <c r="Q4517" t="str" cm="1">
        <f t="array" ref="Q4517">_xlfn.IFS(
O4517&lt;50000,"Low Salary (&lt;$50K)",
O4517&lt;90000,"Lower Middle ($50K-$90K)",
O4517&lt;130000,"Middle ($90K-$130K)",
O4517&lt;170000,"Upper Middle ($130K-$170K)",
O4517&gt;=170000,"High Salary (&gt;$170K)"
)</f>
        <v>Upper Middle ($130K-$170K)</v>
      </c>
      <c r="R4517" t="str" cm="1">
        <f t="array" ref="R4517">_xlfn.IFS(
G4517&lt;=2,"New Customers (0-2Y)",
G4517&lt;=5,"Growing Customers (3-5Y)",
G4517&lt;=8,"Established Customers (6-8Y)",
G4517&lt;=10,"Loyal Customers (9-10Y)"
)</f>
        <v>Established Customers (6-8Y)</v>
      </c>
    </row>
    <row r="4518" spans="1:18" x14ac:dyDescent="0.35">
      <c r="A4518">
        <v>15812210</v>
      </c>
      <c r="B4518" t="s">
        <v>1882</v>
      </c>
      <c r="C4518" t="s">
        <v>42</v>
      </c>
      <c r="D4518" t="s">
        <v>18</v>
      </c>
      <c r="E4518">
        <v>32</v>
      </c>
      <c r="F4518" t="s">
        <v>19</v>
      </c>
      <c r="G4518">
        <v>8</v>
      </c>
      <c r="H4518" s="4">
        <v>111537.23</v>
      </c>
      <c r="I4518" t="s">
        <v>33</v>
      </c>
      <c r="J4518">
        <v>4</v>
      </c>
      <c r="K4518">
        <v>497</v>
      </c>
      <c r="L4518" t="s">
        <v>44</v>
      </c>
      <c r="M4518" t="s">
        <v>21</v>
      </c>
      <c r="N4518" t="s">
        <v>22</v>
      </c>
      <c r="O4518" s="4">
        <v>9497.99</v>
      </c>
      <c r="P4518" t="s">
        <v>23</v>
      </c>
      <c r="Q4518" t="str" cm="1">
        <f t="array" ref="Q4518">_xlfn.IFS(
O4518&lt;50000,"Low Salary (&lt;$50K)",
O4518&lt;90000,"Lower Middle ($50K-$90K)",
O4518&lt;130000,"Middle ($90K-$130K)",
O4518&lt;170000,"Upper Middle ($130K-$170K)",
O4518&gt;=170000,"High Salary (&gt;$170K)"
)</f>
        <v>Low Salary (&lt;$50K)</v>
      </c>
      <c r="R4518" t="str" cm="1">
        <f t="array" ref="R4518">_xlfn.IFS(
G4518&lt;=2,"New Customers (0-2Y)",
G4518&lt;=5,"Growing Customers (3-5Y)",
G4518&lt;=8,"Established Customers (6-8Y)",
G4518&lt;=10,"Loyal Customers (9-10Y)"
)</f>
        <v>Established Customers (6-8Y)</v>
      </c>
    </row>
    <row r="4519" spans="1:18" x14ac:dyDescent="0.35">
      <c r="A4519">
        <v>15787051</v>
      </c>
      <c r="B4519" t="s">
        <v>1964</v>
      </c>
      <c r="C4519" t="s">
        <v>26</v>
      </c>
      <c r="D4519" t="s">
        <v>18</v>
      </c>
      <c r="E4519">
        <v>39</v>
      </c>
      <c r="F4519" t="s">
        <v>19</v>
      </c>
      <c r="G4519">
        <v>7</v>
      </c>
      <c r="H4519" s="4">
        <v>119565.92</v>
      </c>
      <c r="I4519" t="s">
        <v>33</v>
      </c>
      <c r="J4519">
        <v>1</v>
      </c>
      <c r="K4519">
        <v>750</v>
      </c>
      <c r="L4519" t="s">
        <v>35</v>
      </c>
      <c r="M4519" t="s">
        <v>21</v>
      </c>
      <c r="N4519" t="s">
        <v>32</v>
      </c>
      <c r="O4519" s="4">
        <v>87067.73</v>
      </c>
      <c r="P4519" t="s">
        <v>28</v>
      </c>
      <c r="Q4519" t="str" cm="1">
        <f t="array" ref="Q4519">_xlfn.IFS(
O4519&lt;50000,"Low Salary (&lt;$50K)",
O4519&lt;90000,"Lower Middle ($50K-$90K)",
O4519&lt;130000,"Middle ($90K-$130K)",
O4519&lt;170000,"Upper Middle ($130K-$170K)",
O4519&gt;=170000,"High Salary (&gt;$170K)"
)</f>
        <v>Lower Middle ($50K-$90K)</v>
      </c>
      <c r="R4519" t="str" cm="1">
        <f t="array" ref="R4519">_xlfn.IFS(
G4519&lt;=2,"New Customers (0-2Y)",
G4519&lt;=5,"Growing Customers (3-5Y)",
G4519&lt;=8,"Established Customers (6-8Y)",
G4519&lt;=10,"Loyal Customers (9-10Y)"
)</f>
        <v>Established Customers (6-8Y)</v>
      </c>
    </row>
    <row r="4520" spans="1:18" x14ac:dyDescent="0.35">
      <c r="A4520">
        <v>15642991</v>
      </c>
      <c r="B4520" t="s">
        <v>381</v>
      </c>
      <c r="C4520" t="s">
        <v>26</v>
      </c>
      <c r="D4520" t="s">
        <v>18</v>
      </c>
      <c r="E4520">
        <v>29</v>
      </c>
      <c r="F4520" t="s">
        <v>43</v>
      </c>
      <c r="G4520">
        <v>7</v>
      </c>
      <c r="H4520" s="4">
        <v>0</v>
      </c>
      <c r="I4520" t="s">
        <v>24</v>
      </c>
      <c r="J4520">
        <v>2</v>
      </c>
      <c r="K4520">
        <v>850</v>
      </c>
      <c r="L4520" t="s">
        <v>37</v>
      </c>
      <c r="M4520" t="s">
        <v>21</v>
      </c>
      <c r="N4520" t="s">
        <v>32</v>
      </c>
      <c r="O4520" s="4">
        <v>23237.25</v>
      </c>
      <c r="P4520" t="s">
        <v>28</v>
      </c>
      <c r="Q4520" t="str" cm="1">
        <f t="array" ref="Q4520">_xlfn.IFS(
O4520&lt;50000,"Low Salary (&lt;$50K)",
O4520&lt;90000,"Lower Middle ($50K-$90K)",
O4520&lt;130000,"Middle ($90K-$130K)",
O4520&lt;170000,"Upper Middle ($130K-$170K)",
O4520&gt;=170000,"High Salary (&gt;$170K)"
)</f>
        <v>Low Salary (&lt;$50K)</v>
      </c>
      <c r="R4520" t="str" cm="1">
        <f t="array" ref="R4520">_xlfn.IFS(
G4520&lt;=2,"New Customers (0-2Y)",
G4520&lt;=5,"Growing Customers (3-5Y)",
G4520&lt;=8,"Established Customers (6-8Y)",
G4520&lt;=10,"Loyal Customers (9-10Y)"
)</f>
        <v>Established Customers (6-8Y)</v>
      </c>
    </row>
    <row r="4521" spans="1:18" x14ac:dyDescent="0.35">
      <c r="A4521">
        <v>15713769</v>
      </c>
      <c r="B4521" t="s">
        <v>1965</v>
      </c>
      <c r="C4521" t="s">
        <v>26</v>
      </c>
      <c r="D4521" t="s">
        <v>39</v>
      </c>
      <c r="E4521">
        <v>38</v>
      </c>
      <c r="F4521" t="s">
        <v>19</v>
      </c>
      <c r="G4521">
        <v>7</v>
      </c>
      <c r="H4521" s="4">
        <v>0</v>
      </c>
      <c r="I4521" t="s">
        <v>24</v>
      </c>
      <c r="J4521">
        <v>1</v>
      </c>
      <c r="K4521">
        <v>617</v>
      </c>
      <c r="L4521" t="s">
        <v>20</v>
      </c>
      <c r="M4521" t="s">
        <v>21</v>
      </c>
      <c r="N4521" t="s">
        <v>22</v>
      </c>
      <c r="O4521" s="4">
        <v>27239.279999999999</v>
      </c>
      <c r="P4521" t="s">
        <v>28</v>
      </c>
      <c r="Q4521" t="str" cm="1">
        <f t="array" ref="Q4521">_xlfn.IFS(
O4521&lt;50000,"Low Salary (&lt;$50K)",
O4521&lt;90000,"Lower Middle ($50K-$90K)",
O4521&lt;130000,"Middle ($90K-$130K)",
O4521&lt;170000,"Upper Middle ($130K-$170K)",
O4521&gt;=170000,"High Salary (&gt;$170K)"
)</f>
        <v>Low Salary (&lt;$50K)</v>
      </c>
      <c r="R4521" t="str" cm="1">
        <f t="array" ref="R4521">_xlfn.IFS(
G4521&lt;=2,"New Customers (0-2Y)",
G4521&lt;=5,"Growing Customers (3-5Y)",
G4521&lt;=8,"Established Customers (6-8Y)",
G4521&lt;=10,"Loyal Customers (9-10Y)"
)</f>
        <v>Established Customers (6-8Y)</v>
      </c>
    </row>
    <row r="4522" spans="1:18" x14ac:dyDescent="0.35">
      <c r="A4522">
        <v>15605826</v>
      </c>
      <c r="B4522" t="s">
        <v>1531</v>
      </c>
      <c r="C4522" t="s">
        <v>42</v>
      </c>
      <c r="D4522" t="s">
        <v>39</v>
      </c>
      <c r="E4522">
        <v>46</v>
      </c>
      <c r="F4522" t="s">
        <v>19</v>
      </c>
      <c r="G4522">
        <v>10</v>
      </c>
      <c r="H4522" s="4">
        <v>121063.8</v>
      </c>
      <c r="I4522" t="s">
        <v>33</v>
      </c>
      <c r="J4522">
        <v>3</v>
      </c>
      <c r="K4522">
        <v>652</v>
      </c>
      <c r="L4522" t="s">
        <v>20</v>
      </c>
      <c r="M4522" t="s">
        <v>21</v>
      </c>
      <c r="N4522" t="s">
        <v>32</v>
      </c>
      <c r="O4522" s="4">
        <v>151481.85999999999</v>
      </c>
      <c r="P4522" t="s">
        <v>23</v>
      </c>
      <c r="Q4522" t="str" cm="1">
        <f t="array" ref="Q4522">_xlfn.IFS(
O4522&lt;50000,"Low Salary (&lt;$50K)",
O4522&lt;90000,"Lower Middle ($50K-$90K)",
O4522&lt;130000,"Middle ($90K-$130K)",
O4522&lt;170000,"Upper Middle ($130K-$170K)",
O4522&gt;=170000,"High Salary (&gt;$170K)"
)</f>
        <v>Upper Middle ($130K-$170K)</v>
      </c>
      <c r="R4522" t="str" cm="1">
        <f t="array" ref="R4522">_xlfn.IFS(
G4522&lt;=2,"New Customers (0-2Y)",
G4522&lt;=5,"Growing Customers (3-5Y)",
G4522&lt;=8,"Established Customers (6-8Y)",
G4522&lt;=10,"Loyal Customers (9-10Y)"
)</f>
        <v>Loyal Customers (9-10Y)</v>
      </c>
    </row>
    <row r="4523" spans="1:18" x14ac:dyDescent="0.35">
      <c r="A4523">
        <v>15648898</v>
      </c>
      <c r="B4523" t="s">
        <v>302</v>
      </c>
      <c r="C4523" t="s">
        <v>26</v>
      </c>
      <c r="D4523" t="s">
        <v>18</v>
      </c>
      <c r="E4523">
        <v>27</v>
      </c>
      <c r="F4523" t="s">
        <v>43</v>
      </c>
      <c r="G4523">
        <v>7</v>
      </c>
      <c r="H4523" s="4">
        <v>124995.98</v>
      </c>
      <c r="I4523" t="s">
        <v>33</v>
      </c>
      <c r="J4523">
        <v>1</v>
      </c>
      <c r="K4523">
        <v>560</v>
      </c>
      <c r="L4523" t="s">
        <v>31</v>
      </c>
      <c r="M4523" t="s">
        <v>21</v>
      </c>
      <c r="N4523" t="s">
        <v>22</v>
      </c>
      <c r="O4523" s="4">
        <v>114669.79</v>
      </c>
      <c r="P4523" t="s">
        <v>28</v>
      </c>
      <c r="Q4523" t="str" cm="1">
        <f t="array" ref="Q4523">_xlfn.IFS(
O4523&lt;50000,"Low Salary (&lt;$50K)",
O4523&lt;90000,"Lower Middle ($50K-$90K)",
O4523&lt;130000,"Middle ($90K-$130K)",
O4523&lt;170000,"Upper Middle ($130K-$170K)",
O4523&gt;=170000,"High Salary (&gt;$170K)"
)</f>
        <v>Middle ($90K-$130K)</v>
      </c>
      <c r="R4523" t="str" cm="1">
        <f t="array" ref="R4523">_xlfn.IFS(
G4523&lt;=2,"New Customers (0-2Y)",
G4523&lt;=5,"Growing Customers (3-5Y)",
G4523&lt;=8,"Established Customers (6-8Y)",
G4523&lt;=10,"Loyal Customers (9-10Y)"
)</f>
        <v>Established Customers (6-8Y)</v>
      </c>
    </row>
    <row r="4524" spans="1:18" x14ac:dyDescent="0.35">
      <c r="A4524">
        <v>15705309</v>
      </c>
      <c r="B4524" t="s">
        <v>1458</v>
      </c>
      <c r="C4524" t="s">
        <v>26</v>
      </c>
      <c r="D4524" t="s">
        <v>39</v>
      </c>
      <c r="E4524">
        <v>39</v>
      </c>
      <c r="F4524" t="s">
        <v>19</v>
      </c>
      <c r="G4524">
        <v>5</v>
      </c>
      <c r="H4524" s="4">
        <v>0</v>
      </c>
      <c r="I4524" t="s">
        <v>24</v>
      </c>
      <c r="J4524">
        <v>2</v>
      </c>
      <c r="K4524">
        <v>629</v>
      </c>
      <c r="L4524" t="s">
        <v>20</v>
      </c>
      <c r="M4524" t="s">
        <v>27</v>
      </c>
      <c r="N4524" t="s">
        <v>32</v>
      </c>
      <c r="O4524" s="4">
        <v>116748.14</v>
      </c>
      <c r="P4524" t="s">
        <v>28</v>
      </c>
      <c r="Q4524" t="str" cm="1">
        <f t="array" ref="Q4524">_xlfn.IFS(
O4524&lt;50000,"Low Salary (&lt;$50K)",
O4524&lt;90000,"Lower Middle ($50K-$90K)",
O4524&lt;130000,"Middle ($90K-$130K)",
O4524&lt;170000,"Upper Middle ($130K-$170K)",
O4524&gt;=170000,"High Salary (&gt;$170K)"
)</f>
        <v>Middle ($90K-$130K)</v>
      </c>
      <c r="R4524" t="str" cm="1">
        <f t="array" ref="R4524">_xlfn.IFS(
G4524&lt;=2,"New Customers (0-2Y)",
G4524&lt;=5,"Growing Customers (3-5Y)",
G4524&lt;=8,"Established Customers (6-8Y)",
G4524&lt;=10,"Loyal Customers (9-10Y)"
)</f>
        <v>Growing Customers (3-5Y)</v>
      </c>
    </row>
    <row r="4525" spans="1:18" x14ac:dyDescent="0.35">
      <c r="A4525">
        <v>15734202</v>
      </c>
      <c r="B4525" t="s">
        <v>1966</v>
      </c>
      <c r="C4525" t="s">
        <v>42</v>
      </c>
      <c r="D4525" t="s">
        <v>18</v>
      </c>
      <c r="E4525">
        <v>52</v>
      </c>
      <c r="F4525" t="s">
        <v>19</v>
      </c>
      <c r="G4525">
        <v>4</v>
      </c>
      <c r="H4525" s="4">
        <v>86891.839999999997</v>
      </c>
      <c r="I4525" t="s">
        <v>29</v>
      </c>
      <c r="J4525">
        <v>1</v>
      </c>
      <c r="K4525">
        <v>660</v>
      </c>
      <c r="L4525" t="s">
        <v>35</v>
      </c>
      <c r="M4525" t="s">
        <v>21</v>
      </c>
      <c r="N4525" t="s">
        <v>32</v>
      </c>
      <c r="O4525" s="4">
        <v>90877.759999999995</v>
      </c>
      <c r="P4525" t="s">
        <v>28</v>
      </c>
      <c r="Q4525" t="str" cm="1">
        <f t="array" ref="Q4525">_xlfn.IFS(
O4525&lt;50000,"Low Salary (&lt;$50K)",
O4525&lt;90000,"Lower Middle ($50K-$90K)",
O4525&lt;130000,"Middle ($90K-$130K)",
O4525&lt;170000,"Upper Middle ($130K-$170K)",
O4525&gt;=170000,"High Salary (&gt;$170K)"
)</f>
        <v>Middle ($90K-$130K)</v>
      </c>
      <c r="R4525" t="str" cm="1">
        <f t="array" ref="R4525">_xlfn.IFS(
G4525&lt;=2,"New Customers (0-2Y)",
G4525&lt;=5,"Growing Customers (3-5Y)",
G4525&lt;=8,"Established Customers (6-8Y)",
G4525&lt;=10,"Loyal Customers (9-10Y)"
)</f>
        <v>Growing Customers (3-5Y)</v>
      </c>
    </row>
    <row r="4526" spans="1:18" x14ac:dyDescent="0.35">
      <c r="A4526">
        <v>15658852</v>
      </c>
      <c r="B4526" t="s">
        <v>257</v>
      </c>
      <c r="C4526" t="s">
        <v>17</v>
      </c>
      <c r="D4526" t="s">
        <v>39</v>
      </c>
      <c r="E4526">
        <v>38</v>
      </c>
      <c r="F4526" t="s">
        <v>19</v>
      </c>
      <c r="G4526">
        <v>8</v>
      </c>
      <c r="H4526" s="4">
        <v>0</v>
      </c>
      <c r="I4526" t="s">
        <v>24</v>
      </c>
      <c r="J4526">
        <v>2</v>
      </c>
      <c r="K4526">
        <v>676</v>
      </c>
      <c r="L4526" t="s">
        <v>35</v>
      </c>
      <c r="M4526" t="s">
        <v>21</v>
      </c>
      <c r="N4526" t="s">
        <v>22</v>
      </c>
      <c r="O4526" s="4">
        <v>133692.88</v>
      </c>
      <c r="P4526" t="s">
        <v>28</v>
      </c>
      <c r="Q4526" t="str" cm="1">
        <f t="array" ref="Q4526">_xlfn.IFS(
O4526&lt;50000,"Low Salary (&lt;$50K)",
O4526&lt;90000,"Lower Middle ($50K-$90K)",
O4526&lt;130000,"Middle ($90K-$130K)",
O4526&lt;170000,"Upper Middle ($130K-$170K)",
O4526&gt;=170000,"High Salary (&gt;$170K)"
)</f>
        <v>Upper Middle ($130K-$170K)</v>
      </c>
      <c r="R4526" t="str" cm="1">
        <f t="array" ref="R4526">_xlfn.IFS(
G4526&lt;=2,"New Customers (0-2Y)",
G4526&lt;=5,"Growing Customers (3-5Y)",
G4526&lt;=8,"Established Customers (6-8Y)",
G4526&lt;=10,"Loyal Customers (9-10Y)"
)</f>
        <v>Established Customers (6-8Y)</v>
      </c>
    </row>
    <row r="4527" spans="1:18" x14ac:dyDescent="0.35">
      <c r="A4527">
        <v>15612633</v>
      </c>
      <c r="B4527" t="s">
        <v>572</v>
      </c>
      <c r="C4527" t="s">
        <v>26</v>
      </c>
      <c r="D4527" t="s">
        <v>39</v>
      </c>
      <c r="E4527">
        <v>43</v>
      </c>
      <c r="F4527" t="s">
        <v>19</v>
      </c>
      <c r="G4527">
        <v>9</v>
      </c>
      <c r="H4527" s="4">
        <v>78022.61</v>
      </c>
      <c r="I4527" t="s">
        <v>29</v>
      </c>
      <c r="J4527">
        <v>1</v>
      </c>
      <c r="K4527">
        <v>581</v>
      </c>
      <c r="L4527" t="s">
        <v>31</v>
      </c>
      <c r="M4527" t="s">
        <v>27</v>
      </c>
      <c r="N4527" t="s">
        <v>22</v>
      </c>
      <c r="O4527" s="4">
        <v>30662.91</v>
      </c>
      <c r="P4527" t="s">
        <v>28</v>
      </c>
      <c r="Q4527" t="str" cm="1">
        <f t="array" ref="Q4527">_xlfn.IFS(
O4527&lt;50000,"Low Salary (&lt;$50K)",
O4527&lt;90000,"Lower Middle ($50K-$90K)",
O4527&lt;130000,"Middle ($90K-$130K)",
O4527&lt;170000,"Upper Middle ($130K-$170K)",
O4527&gt;=170000,"High Salary (&gt;$170K)"
)</f>
        <v>Low Salary (&lt;$50K)</v>
      </c>
      <c r="R4527" t="str" cm="1">
        <f t="array" ref="R4527">_xlfn.IFS(
G4527&lt;=2,"New Customers (0-2Y)",
G4527&lt;=5,"Growing Customers (3-5Y)",
G4527&lt;=8,"Established Customers (6-8Y)",
G4527&lt;=10,"Loyal Customers (9-10Y)"
)</f>
        <v>Loyal Customers (9-10Y)</v>
      </c>
    </row>
    <row r="4528" spans="1:18" x14ac:dyDescent="0.35">
      <c r="A4528">
        <v>15604818</v>
      </c>
      <c r="B4528" t="s">
        <v>1967</v>
      </c>
      <c r="C4528" t="s">
        <v>17</v>
      </c>
      <c r="D4528" t="s">
        <v>39</v>
      </c>
      <c r="E4528">
        <v>34</v>
      </c>
      <c r="F4528" t="s">
        <v>19</v>
      </c>
      <c r="G4528">
        <v>9</v>
      </c>
      <c r="H4528" s="4">
        <v>154495.79</v>
      </c>
      <c r="I4528" t="s">
        <v>33</v>
      </c>
      <c r="J4528">
        <v>1</v>
      </c>
      <c r="K4528">
        <v>798</v>
      </c>
      <c r="L4528" t="s">
        <v>37</v>
      </c>
      <c r="M4528" t="s">
        <v>21</v>
      </c>
      <c r="N4528" t="s">
        <v>32</v>
      </c>
      <c r="O4528" s="4">
        <v>191395.88</v>
      </c>
      <c r="P4528" t="s">
        <v>28</v>
      </c>
      <c r="Q4528" t="str" cm="1">
        <f t="array" ref="Q4528">_xlfn.IFS(
O4528&lt;50000,"Low Salary (&lt;$50K)",
O4528&lt;90000,"Lower Middle ($50K-$90K)",
O4528&lt;130000,"Middle ($90K-$130K)",
O4528&lt;170000,"Upper Middle ($130K-$170K)",
O4528&gt;=170000,"High Salary (&gt;$170K)"
)</f>
        <v>High Salary (&gt;$170K)</v>
      </c>
      <c r="R4528" t="str" cm="1">
        <f t="array" ref="R4528">_xlfn.IFS(
G4528&lt;=2,"New Customers (0-2Y)",
G4528&lt;=5,"Growing Customers (3-5Y)",
G4528&lt;=8,"Established Customers (6-8Y)",
G4528&lt;=10,"Loyal Customers (9-10Y)"
)</f>
        <v>Loyal Customers (9-10Y)</v>
      </c>
    </row>
    <row r="4529" spans="1:18" x14ac:dyDescent="0.35">
      <c r="A4529">
        <v>15593900</v>
      </c>
      <c r="B4529" t="s">
        <v>1968</v>
      </c>
      <c r="C4529" t="s">
        <v>17</v>
      </c>
      <c r="D4529" t="s">
        <v>39</v>
      </c>
      <c r="E4529">
        <v>38</v>
      </c>
      <c r="F4529" t="s">
        <v>19</v>
      </c>
      <c r="G4529">
        <v>1</v>
      </c>
      <c r="H4529" s="4">
        <v>189443.72</v>
      </c>
      <c r="I4529" t="s">
        <v>33</v>
      </c>
      <c r="J4529">
        <v>1</v>
      </c>
      <c r="K4529">
        <v>705</v>
      </c>
      <c r="L4529" t="s">
        <v>35</v>
      </c>
      <c r="M4529" t="s">
        <v>27</v>
      </c>
      <c r="N4529" t="s">
        <v>22</v>
      </c>
      <c r="O4529" s="4">
        <v>106648.58</v>
      </c>
      <c r="P4529" t="s">
        <v>28</v>
      </c>
      <c r="Q4529" t="str" cm="1">
        <f t="array" ref="Q4529">_xlfn.IFS(
O4529&lt;50000,"Low Salary (&lt;$50K)",
O4529&lt;90000,"Lower Middle ($50K-$90K)",
O4529&lt;130000,"Middle ($90K-$130K)",
O4529&lt;170000,"Upper Middle ($130K-$170K)",
O4529&gt;=170000,"High Salary (&gt;$170K)"
)</f>
        <v>Middle ($90K-$130K)</v>
      </c>
      <c r="R4529" t="str" cm="1">
        <f t="array" ref="R4529">_xlfn.IFS(
G4529&lt;=2,"New Customers (0-2Y)",
G4529&lt;=5,"Growing Customers (3-5Y)",
G4529&lt;=8,"Established Customers (6-8Y)",
G4529&lt;=10,"Loyal Customers (9-10Y)"
)</f>
        <v>New Customers (0-2Y)</v>
      </c>
    </row>
    <row r="4530" spans="1:18" x14ac:dyDescent="0.35">
      <c r="A4530">
        <v>15624995</v>
      </c>
      <c r="B4530" t="s">
        <v>1969</v>
      </c>
      <c r="C4530" t="s">
        <v>26</v>
      </c>
      <c r="D4530" t="s">
        <v>18</v>
      </c>
      <c r="E4530">
        <v>31</v>
      </c>
      <c r="F4530" t="s">
        <v>19</v>
      </c>
      <c r="G4530">
        <v>6</v>
      </c>
      <c r="H4530" s="4">
        <v>152926.6</v>
      </c>
      <c r="I4530" t="s">
        <v>33</v>
      </c>
      <c r="J4530">
        <v>1</v>
      </c>
      <c r="K4530">
        <v>714</v>
      </c>
      <c r="L4530" t="s">
        <v>35</v>
      </c>
      <c r="M4530" t="s">
        <v>21</v>
      </c>
      <c r="N4530" t="s">
        <v>22</v>
      </c>
      <c r="O4530" s="4">
        <v>50899.91</v>
      </c>
      <c r="P4530" t="s">
        <v>28</v>
      </c>
      <c r="Q4530" t="str" cm="1">
        <f t="array" ref="Q4530">_xlfn.IFS(
O4530&lt;50000,"Low Salary (&lt;$50K)",
O4530&lt;90000,"Lower Middle ($50K-$90K)",
O4530&lt;130000,"Middle ($90K-$130K)",
O4530&lt;170000,"Upper Middle ($130K-$170K)",
O4530&gt;=170000,"High Salary (&gt;$170K)"
)</f>
        <v>Lower Middle ($50K-$90K)</v>
      </c>
      <c r="R4530" t="str" cm="1">
        <f t="array" ref="R4530">_xlfn.IFS(
G4530&lt;=2,"New Customers (0-2Y)",
G4530&lt;=5,"Growing Customers (3-5Y)",
G4530&lt;=8,"Established Customers (6-8Y)",
G4530&lt;=10,"Loyal Customers (9-10Y)"
)</f>
        <v>Established Customers (6-8Y)</v>
      </c>
    </row>
    <row r="4531" spans="1:18" x14ac:dyDescent="0.35">
      <c r="A4531">
        <v>15570087</v>
      </c>
      <c r="B4531" t="s">
        <v>1970</v>
      </c>
      <c r="C4531" t="s">
        <v>17</v>
      </c>
      <c r="D4531" t="s">
        <v>18</v>
      </c>
      <c r="E4531">
        <v>44</v>
      </c>
      <c r="F4531" t="s">
        <v>19</v>
      </c>
      <c r="G4531">
        <v>8</v>
      </c>
      <c r="H4531" s="4">
        <v>142989.69</v>
      </c>
      <c r="I4531" t="s">
        <v>33</v>
      </c>
      <c r="J4531">
        <v>1</v>
      </c>
      <c r="K4531">
        <v>664</v>
      </c>
      <c r="L4531" t="s">
        <v>35</v>
      </c>
      <c r="M4531" t="s">
        <v>21</v>
      </c>
      <c r="N4531" t="s">
        <v>22</v>
      </c>
      <c r="O4531" s="4">
        <v>115452.51</v>
      </c>
      <c r="P4531" t="s">
        <v>23</v>
      </c>
      <c r="Q4531" t="str" cm="1">
        <f t="array" ref="Q4531">_xlfn.IFS(
O4531&lt;50000,"Low Salary (&lt;$50K)",
O4531&lt;90000,"Lower Middle ($50K-$90K)",
O4531&lt;130000,"Middle ($90K-$130K)",
O4531&lt;170000,"Upper Middle ($130K-$170K)",
O4531&gt;=170000,"High Salary (&gt;$170K)"
)</f>
        <v>Middle ($90K-$130K)</v>
      </c>
      <c r="R4531" t="str" cm="1">
        <f t="array" ref="R4531">_xlfn.IFS(
G4531&lt;=2,"New Customers (0-2Y)",
G4531&lt;=5,"Growing Customers (3-5Y)",
G4531&lt;=8,"Established Customers (6-8Y)",
G4531&lt;=10,"Loyal Customers (9-10Y)"
)</f>
        <v>Established Customers (6-8Y)</v>
      </c>
    </row>
    <row r="4532" spans="1:18" x14ac:dyDescent="0.35">
      <c r="A4532">
        <v>15802617</v>
      </c>
      <c r="B4532" t="s">
        <v>521</v>
      </c>
      <c r="C4532" t="s">
        <v>42</v>
      </c>
      <c r="D4532" t="s">
        <v>39</v>
      </c>
      <c r="E4532">
        <v>43</v>
      </c>
      <c r="F4532" t="s">
        <v>19</v>
      </c>
      <c r="G4532">
        <v>7</v>
      </c>
      <c r="H4532" s="4">
        <v>115371.94</v>
      </c>
      <c r="I4532" t="s">
        <v>33</v>
      </c>
      <c r="J4532">
        <v>2</v>
      </c>
      <c r="K4532">
        <v>697</v>
      </c>
      <c r="L4532" t="s">
        <v>35</v>
      </c>
      <c r="M4532" t="s">
        <v>21</v>
      </c>
      <c r="N4532" t="s">
        <v>32</v>
      </c>
      <c r="O4532" s="4">
        <v>64139.1</v>
      </c>
      <c r="P4532" t="s">
        <v>28</v>
      </c>
      <c r="Q4532" t="str" cm="1">
        <f t="array" ref="Q4532">_xlfn.IFS(
O4532&lt;50000,"Low Salary (&lt;$50K)",
O4532&lt;90000,"Lower Middle ($50K-$90K)",
O4532&lt;130000,"Middle ($90K-$130K)",
O4532&lt;170000,"Upper Middle ($130K-$170K)",
O4532&gt;=170000,"High Salary (&gt;$170K)"
)</f>
        <v>Lower Middle ($50K-$90K)</v>
      </c>
      <c r="R4532" t="str" cm="1">
        <f t="array" ref="R4532">_xlfn.IFS(
G4532&lt;=2,"New Customers (0-2Y)",
G4532&lt;=5,"Growing Customers (3-5Y)",
G4532&lt;=8,"Established Customers (6-8Y)",
G4532&lt;=10,"Loyal Customers (9-10Y)"
)</f>
        <v>Established Customers (6-8Y)</v>
      </c>
    </row>
    <row r="4533" spans="1:18" x14ac:dyDescent="0.35">
      <c r="A4533">
        <v>15656029</v>
      </c>
      <c r="B4533" t="s">
        <v>1515</v>
      </c>
      <c r="C4533" t="s">
        <v>17</v>
      </c>
      <c r="D4533" t="s">
        <v>39</v>
      </c>
      <c r="E4533">
        <v>37</v>
      </c>
      <c r="F4533" t="s">
        <v>19</v>
      </c>
      <c r="G4533">
        <v>6</v>
      </c>
      <c r="H4533" s="4">
        <v>0</v>
      </c>
      <c r="I4533" t="s">
        <v>24</v>
      </c>
      <c r="J4533">
        <v>2</v>
      </c>
      <c r="K4533">
        <v>609</v>
      </c>
      <c r="L4533" t="s">
        <v>20</v>
      </c>
      <c r="M4533" t="s">
        <v>27</v>
      </c>
      <c r="N4533" t="s">
        <v>22</v>
      </c>
      <c r="O4533" s="4">
        <v>22030.720000000001</v>
      </c>
      <c r="P4533" t="s">
        <v>28</v>
      </c>
      <c r="Q4533" t="str" cm="1">
        <f t="array" ref="Q4533">_xlfn.IFS(
O4533&lt;50000,"Low Salary (&lt;$50K)",
O4533&lt;90000,"Lower Middle ($50K-$90K)",
O4533&lt;130000,"Middle ($90K-$130K)",
O4533&lt;170000,"Upper Middle ($130K-$170K)",
O4533&gt;=170000,"High Salary (&gt;$170K)"
)</f>
        <v>Low Salary (&lt;$50K)</v>
      </c>
      <c r="R4533" t="str" cm="1">
        <f t="array" ref="R4533">_xlfn.IFS(
G4533&lt;=2,"New Customers (0-2Y)",
G4533&lt;=5,"Growing Customers (3-5Y)",
G4533&lt;=8,"Established Customers (6-8Y)",
G4533&lt;=10,"Loyal Customers (9-10Y)"
)</f>
        <v>Established Customers (6-8Y)</v>
      </c>
    </row>
    <row r="4534" spans="1:18" x14ac:dyDescent="0.35">
      <c r="A4534">
        <v>15739194</v>
      </c>
      <c r="B4534" t="s">
        <v>772</v>
      </c>
      <c r="C4534" t="s">
        <v>26</v>
      </c>
      <c r="D4534" t="s">
        <v>39</v>
      </c>
      <c r="E4534">
        <v>38</v>
      </c>
      <c r="F4534" t="s">
        <v>19</v>
      </c>
      <c r="G4534">
        <v>0</v>
      </c>
      <c r="H4534" s="4">
        <v>178056.54</v>
      </c>
      <c r="I4534" t="s">
        <v>33</v>
      </c>
      <c r="J4534">
        <v>2</v>
      </c>
      <c r="K4534">
        <v>548</v>
      </c>
      <c r="L4534" t="s">
        <v>31</v>
      </c>
      <c r="M4534" t="s">
        <v>21</v>
      </c>
      <c r="N4534" t="s">
        <v>32</v>
      </c>
      <c r="O4534" s="4">
        <v>38434.730000000003</v>
      </c>
      <c r="P4534" t="s">
        <v>28</v>
      </c>
      <c r="Q4534" t="str" cm="1">
        <f t="array" ref="Q4534">_xlfn.IFS(
O4534&lt;50000,"Low Salary (&lt;$50K)",
O4534&lt;90000,"Lower Middle ($50K-$90K)",
O4534&lt;130000,"Middle ($90K-$130K)",
O4534&lt;170000,"Upper Middle ($130K-$170K)",
O4534&gt;=170000,"High Salary (&gt;$170K)"
)</f>
        <v>Low Salary (&lt;$50K)</v>
      </c>
      <c r="R4534" t="str" cm="1">
        <f t="array" ref="R4534">_xlfn.IFS(
G4534&lt;=2,"New Customers (0-2Y)",
G4534&lt;=5,"Growing Customers (3-5Y)",
G4534&lt;=8,"Established Customers (6-8Y)",
G4534&lt;=10,"Loyal Customers (9-10Y)"
)</f>
        <v>New Customers (0-2Y)</v>
      </c>
    </row>
    <row r="4535" spans="1:18" x14ac:dyDescent="0.35">
      <c r="A4535">
        <v>15607275</v>
      </c>
      <c r="B4535" t="s">
        <v>500</v>
      </c>
      <c r="C4535" t="s">
        <v>26</v>
      </c>
      <c r="D4535" t="s">
        <v>39</v>
      </c>
      <c r="E4535">
        <v>39</v>
      </c>
      <c r="F4535" t="s">
        <v>19</v>
      </c>
      <c r="G4535">
        <v>6</v>
      </c>
      <c r="H4535" s="4">
        <v>206014.94</v>
      </c>
      <c r="I4535" t="s">
        <v>33</v>
      </c>
      <c r="J4535">
        <v>2</v>
      </c>
      <c r="K4535">
        <v>850</v>
      </c>
      <c r="L4535" t="s">
        <v>37</v>
      </c>
      <c r="M4535" t="s">
        <v>27</v>
      </c>
      <c r="N4535" t="s">
        <v>22</v>
      </c>
      <c r="O4535" s="4">
        <v>42774.84</v>
      </c>
      <c r="P4535" t="s">
        <v>23</v>
      </c>
      <c r="Q4535" t="str" cm="1">
        <f t="array" ref="Q4535">_xlfn.IFS(
O4535&lt;50000,"Low Salary (&lt;$50K)",
O4535&lt;90000,"Lower Middle ($50K-$90K)",
O4535&lt;130000,"Middle ($90K-$130K)",
O4535&lt;170000,"Upper Middle ($130K-$170K)",
O4535&gt;=170000,"High Salary (&gt;$170K)"
)</f>
        <v>Low Salary (&lt;$50K)</v>
      </c>
      <c r="R4535" t="str" cm="1">
        <f t="array" ref="R4535">_xlfn.IFS(
G4535&lt;=2,"New Customers (0-2Y)",
G4535&lt;=5,"Growing Customers (3-5Y)",
G4535&lt;=8,"Established Customers (6-8Y)",
G4535&lt;=10,"Loyal Customers (9-10Y)"
)</f>
        <v>Established Customers (6-8Y)</v>
      </c>
    </row>
    <row r="4536" spans="1:18" x14ac:dyDescent="0.35">
      <c r="A4536">
        <v>15629475</v>
      </c>
      <c r="B4536" t="s">
        <v>97</v>
      </c>
      <c r="C4536" t="s">
        <v>17</v>
      </c>
      <c r="D4536" t="s">
        <v>39</v>
      </c>
      <c r="E4536">
        <v>41</v>
      </c>
      <c r="F4536" t="s">
        <v>19</v>
      </c>
      <c r="G4536">
        <v>2</v>
      </c>
      <c r="H4536" s="4">
        <v>0</v>
      </c>
      <c r="I4536" t="s">
        <v>24</v>
      </c>
      <c r="J4536">
        <v>2</v>
      </c>
      <c r="K4536">
        <v>656</v>
      </c>
      <c r="L4536" t="s">
        <v>20</v>
      </c>
      <c r="M4536" t="s">
        <v>21</v>
      </c>
      <c r="N4536" t="s">
        <v>32</v>
      </c>
      <c r="O4536" s="4">
        <v>158973.76999999999</v>
      </c>
      <c r="P4536" t="s">
        <v>28</v>
      </c>
      <c r="Q4536" t="str" cm="1">
        <f t="array" ref="Q4536">_xlfn.IFS(
O4536&lt;50000,"Low Salary (&lt;$50K)",
O4536&lt;90000,"Lower Middle ($50K-$90K)",
O4536&lt;130000,"Middle ($90K-$130K)",
O4536&lt;170000,"Upper Middle ($130K-$170K)",
O4536&gt;=170000,"High Salary (&gt;$170K)"
)</f>
        <v>Upper Middle ($130K-$170K)</v>
      </c>
      <c r="R4536" t="str" cm="1">
        <f t="array" ref="R4536">_xlfn.IFS(
G4536&lt;=2,"New Customers (0-2Y)",
G4536&lt;=5,"Growing Customers (3-5Y)",
G4536&lt;=8,"Established Customers (6-8Y)",
G4536&lt;=10,"Loyal Customers (9-10Y)"
)</f>
        <v>New Customers (0-2Y)</v>
      </c>
    </row>
    <row r="4537" spans="1:18" x14ac:dyDescent="0.35">
      <c r="A4537">
        <v>15635034</v>
      </c>
      <c r="B4537" t="s">
        <v>1971</v>
      </c>
      <c r="C4537" t="s">
        <v>42</v>
      </c>
      <c r="D4537" t="s">
        <v>39</v>
      </c>
      <c r="E4537">
        <v>37</v>
      </c>
      <c r="F4537" t="s">
        <v>19</v>
      </c>
      <c r="G4537">
        <v>9</v>
      </c>
      <c r="H4537" s="4">
        <v>101191.83</v>
      </c>
      <c r="I4537" t="s">
        <v>33</v>
      </c>
      <c r="J4537">
        <v>1</v>
      </c>
      <c r="K4537">
        <v>727</v>
      </c>
      <c r="L4537" t="s">
        <v>35</v>
      </c>
      <c r="M4537" t="s">
        <v>21</v>
      </c>
      <c r="N4537" t="s">
        <v>22</v>
      </c>
      <c r="O4537" s="4">
        <v>34551.35</v>
      </c>
      <c r="P4537" t="s">
        <v>23</v>
      </c>
      <c r="Q4537" t="str" cm="1">
        <f t="array" ref="Q4537">_xlfn.IFS(
O4537&lt;50000,"Low Salary (&lt;$50K)",
O4537&lt;90000,"Lower Middle ($50K-$90K)",
O4537&lt;130000,"Middle ($90K-$130K)",
O4537&lt;170000,"Upper Middle ($130K-$170K)",
O4537&gt;=170000,"High Salary (&gt;$170K)"
)</f>
        <v>Low Salary (&lt;$50K)</v>
      </c>
      <c r="R4537" t="str" cm="1">
        <f t="array" ref="R4537">_xlfn.IFS(
G4537&lt;=2,"New Customers (0-2Y)",
G4537&lt;=5,"Growing Customers (3-5Y)",
G4537&lt;=8,"Established Customers (6-8Y)",
G4537&lt;=10,"Loyal Customers (9-10Y)"
)</f>
        <v>Loyal Customers (9-10Y)</v>
      </c>
    </row>
    <row r="4538" spans="1:18" x14ac:dyDescent="0.35">
      <c r="A4538">
        <v>15756333</v>
      </c>
      <c r="B4538" t="s">
        <v>1577</v>
      </c>
      <c r="C4538" t="s">
        <v>17</v>
      </c>
      <c r="D4538" t="s">
        <v>18</v>
      </c>
      <c r="E4538">
        <v>55</v>
      </c>
      <c r="F4538" t="s">
        <v>19</v>
      </c>
      <c r="G4538">
        <v>7</v>
      </c>
      <c r="H4538" s="4">
        <v>0</v>
      </c>
      <c r="I4538" t="s">
        <v>24</v>
      </c>
      <c r="J4538">
        <v>2</v>
      </c>
      <c r="K4538">
        <v>642</v>
      </c>
      <c r="L4538" t="s">
        <v>20</v>
      </c>
      <c r="M4538" t="s">
        <v>21</v>
      </c>
      <c r="N4538" t="s">
        <v>22</v>
      </c>
      <c r="O4538" s="4">
        <v>101515.76</v>
      </c>
      <c r="P4538" t="s">
        <v>28</v>
      </c>
      <c r="Q4538" t="str" cm="1">
        <f t="array" ref="Q4538">_xlfn.IFS(
O4538&lt;50000,"Low Salary (&lt;$50K)",
O4538&lt;90000,"Lower Middle ($50K-$90K)",
O4538&lt;130000,"Middle ($90K-$130K)",
O4538&lt;170000,"Upper Middle ($130K-$170K)",
O4538&gt;=170000,"High Salary (&gt;$170K)"
)</f>
        <v>Middle ($90K-$130K)</v>
      </c>
      <c r="R4538" t="str" cm="1">
        <f t="array" ref="R4538">_xlfn.IFS(
G4538&lt;=2,"New Customers (0-2Y)",
G4538&lt;=5,"Growing Customers (3-5Y)",
G4538&lt;=8,"Established Customers (6-8Y)",
G4538&lt;=10,"Loyal Customers (9-10Y)"
)</f>
        <v>Established Customers (6-8Y)</v>
      </c>
    </row>
    <row r="4539" spans="1:18" x14ac:dyDescent="0.35">
      <c r="A4539">
        <v>15777436</v>
      </c>
      <c r="B4539" t="s">
        <v>868</v>
      </c>
      <c r="C4539" t="s">
        <v>26</v>
      </c>
      <c r="D4539" t="s">
        <v>18</v>
      </c>
      <c r="E4539">
        <v>31</v>
      </c>
      <c r="F4539" t="s">
        <v>19</v>
      </c>
      <c r="G4539">
        <v>5</v>
      </c>
      <c r="H4539" s="4">
        <v>0</v>
      </c>
      <c r="I4539" t="s">
        <v>24</v>
      </c>
      <c r="J4539">
        <v>2</v>
      </c>
      <c r="K4539">
        <v>710</v>
      </c>
      <c r="L4539" t="s">
        <v>35</v>
      </c>
      <c r="M4539" t="s">
        <v>21</v>
      </c>
      <c r="N4539" t="s">
        <v>32</v>
      </c>
      <c r="O4539" s="4">
        <v>9561.73</v>
      </c>
      <c r="P4539" t="s">
        <v>28</v>
      </c>
      <c r="Q4539" t="str" cm="1">
        <f t="array" ref="Q4539">_xlfn.IFS(
O4539&lt;50000,"Low Salary (&lt;$50K)",
O4539&lt;90000,"Lower Middle ($50K-$90K)",
O4539&lt;130000,"Middle ($90K-$130K)",
O4539&lt;170000,"Upper Middle ($130K-$170K)",
O4539&gt;=170000,"High Salary (&gt;$170K)"
)</f>
        <v>Low Salary (&lt;$50K)</v>
      </c>
      <c r="R4539" t="str" cm="1">
        <f t="array" ref="R4539">_xlfn.IFS(
G4539&lt;=2,"New Customers (0-2Y)",
G4539&lt;=5,"Growing Customers (3-5Y)",
G4539&lt;=8,"Established Customers (6-8Y)",
G4539&lt;=10,"Loyal Customers (9-10Y)"
)</f>
        <v>Growing Customers (3-5Y)</v>
      </c>
    </row>
    <row r="4540" spans="1:18" x14ac:dyDescent="0.35">
      <c r="A4540">
        <v>15676835</v>
      </c>
      <c r="B4540" t="s">
        <v>1316</v>
      </c>
      <c r="C4540" t="s">
        <v>26</v>
      </c>
      <c r="D4540" t="s">
        <v>39</v>
      </c>
      <c r="E4540">
        <v>33</v>
      </c>
      <c r="F4540" t="s">
        <v>19</v>
      </c>
      <c r="G4540">
        <v>1</v>
      </c>
      <c r="H4540" s="4">
        <v>0</v>
      </c>
      <c r="I4540" t="s">
        <v>24</v>
      </c>
      <c r="J4540">
        <v>2</v>
      </c>
      <c r="K4540">
        <v>710</v>
      </c>
      <c r="L4540" t="s">
        <v>35</v>
      </c>
      <c r="M4540" t="s">
        <v>21</v>
      </c>
      <c r="N4540" t="s">
        <v>32</v>
      </c>
      <c r="O4540" s="4">
        <v>168313.17</v>
      </c>
      <c r="P4540" t="s">
        <v>28</v>
      </c>
      <c r="Q4540" t="str" cm="1">
        <f t="array" ref="Q4540">_xlfn.IFS(
O4540&lt;50000,"Low Salary (&lt;$50K)",
O4540&lt;90000,"Lower Middle ($50K-$90K)",
O4540&lt;130000,"Middle ($90K-$130K)",
O4540&lt;170000,"Upper Middle ($130K-$170K)",
O4540&gt;=170000,"High Salary (&gt;$170K)"
)</f>
        <v>Upper Middle ($130K-$170K)</v>
      </c>
      <c r="R4540" t="str" cm="1">
        <f t="array" ref="R4540">_xlfn.IFS(
G4540&lt;=2,"New Customers (0-2Y)",
G4540&lt;=5,"Growing Customers (3-5Y)",
G4540&lt;=8,"Established Customers (6-8Y)",
G4540&lt;=10,"Loyal Customers (9-10Y)"
)</f>
        <v>New Customers (0-2Y)</v>
      </c>
    </row>
    <row r="4541" spans="1:18" x14ac:dyDescent="0.35">
      <c r="A4541">
        <v>15574206</v>
      </c>
      <c r="B4541" t="s">
        <v>1972</v>
      </c>
      <c r="C4541" t="s">
        <v>17</v>
      </c>
      <c r="D4541" t="s">
        <v>18</v>
      </c>
      <c r="E4541">
        <v>37</v>
      </c>
      <c r="F4541" t="s">
        <v>19</v>
      </c>
      <c r="G4541">
        <v>7</v>
      </c>
      <c r="H4541" s="4">
        <v>0</v>
      </c>
      <c r="I4541" t="s">
        <v>24</v>
      </c>
      <c r="J4541">
        <v>2</v>
      </c>
      <c r="K4541">
        <v>718</v>
      </c>
      <c r="L4541" t="s">
        <v>35</v>
      </c>
      <c r="M4541" t="s">
        <v>21</v>
      </c>
      <c r="N4541" t="s">
        <v>22</v>
      </c>
      <c r="O4541" s="4">
        <v>55100.09</v>
      </c>
      <c r="P4541" t="s">
        <v>28</v>
      </c>
      <c r="Q4541" t="str" cm="1">
        <f t="array" ref="Q4541">_xlfn.IFS(
O4541&lt;50000,"Low Salary (&lt;$50K)",
O4541&lt;90000,"Lower Middle ($50K-$90K)",
O4541&lt;130000,"Middle ($90K-$130K)",
O4541&lt;170000,"Upper Middle ($130K-$170K)",
O4541&gt;=170000,"High Salary (&gt;$170K)"
)</f>
        <v>Lower Middle ($50K-$90K)</v>
      </c>
      <c r="R4541" t="str" cm="1">
        <f t="array" ref="R4541">_xlfn.IFS(
G4541&lt;=2,"New Customers (0-2Y)",
G4541&lt;=5,"Growing Customers (3-5Y)",
G4541&lt;=8,"Established Customers (6-8Y)",
G4541&lt;=10,"Loyal Customers (9-10Y)"
)</f>
        <v>Established Customers (6-8Y)</v>
      </c>
    </row>
    <row r="4542" spans="1:18" x14ac:dyDescent="0.35">
      <c r="A4542">
        <v>15613017</v>
      </c>
      <c r="B4542" t="s">
        <v>540</v>
      </c>
      <c r="C4542" t="s">
        <v>42</v>
      </c>
      <c r="D4542" t="s">
        <v>39</v>
      </c>
      <c r="E4542">
        <v>32</v>
      </c>
      <c r="F4542" t="s">
        <v>19</v>
      </c>
      <c r="G4542">
        <v>1</v>
      </c>
      <c r="H4542" s="4">
        <v>149814.54</v>
      </c>
      <c r="I4542" t="s">
        <v>33</v>
      </c>
      <c r="J4542">
        <v>1</v>
      </c>
      <c r="K4542">
        <v>586</v>
      </c>
      <c r="L4542" t="s">
        <v>31</v>
      </c>
      <c r="M4542" t="s">
        <v>21</v>
      </c>
      <c r="N4542" t="s">
        <v>32</v>
      </c>
      <c r="O4542" s="4">
        <v>31830.06</v>
      </c>
      <c r="P4542" t="s">
        <v>28</v>
      </c>
      <c r="Q4542" t="str" cm="1">
        <f t="array" ref="Q4542">_xlfn.IFS(
O4542&lt;50000,"Low Salary (&lt;$50K)",
O4542&lt;90000,"Lower Middle ($50K-$90K)",
O4542&lt;130000,"Middle ($90K-$130K)",
O4542&lt;170000,"Upper Middle ($130K-$170K)",
O4542&gt;=170000,"High Salary (&gt;$170K)"
)</f>
        <v>Low Salary (&lt;$50K)</v>
      </c>
      <c r="R4542" t="str" cm="1">
        <f t="array" ref="R4542">_xlfn.IFS(
G4542&lt;=2,"New Customers (0-2Y)",
G4542&lt;=5,"Growing Customers (3-5Y)",
G4542&lt;=8,"Established Customers (6-8Y)",
G4542&lt;=10,"Loyal Customers (9-10Y)"
)</f>
        <v>New Customers (0-2Y)</v>
      </c>
    </row>
    <row r="4543" spans="1:18" x14ac:dyDescent="0.35">
      <c r="A4543">
        <v>15815131</v>
      </c>
      <c r="B4543" t="s">
        <v>566</v>
      </c>
      <c r="C4543" t="s">
        <v>26</v>
      </c>
      <c r="D4543" t="s">
        <v>18</v>
      </c>
      <c r="E4543">
        <v>36</v>
      </c>
      <c r="F4543" t="s">
        <v>19</v>
      </c>
      <c r="G4543">
        <v>7</v>
      </c>
      <c r="H4543" s="4">
        <v>115617.24</v>
      </c>
      <c r="I4543" t="s">
        <v>33</v>
      </c>
      <c r="J4543">
        <v>1</v>
      </c>
      <c r="K4543">
        <v>617</v>
      </c>
      <c r="L4543" t="s">
        <v>20</v>
      </c>
      <c r="M4543" t="s">
        <v>21</v>
      </c>
      <c r="N4543" t="s">
        <v>22</v>
      </c>
      <c r="O4543" s="4">
        <v>71519.399999999994</v>
      </c>
      <c r="P4543" t="s">
        <v>28</v>
      </c>
      <c r="Q4543" t="str" cm="1">
        <f t="array" ref="Q4543">_xlfn.IFS(
O4543&lt;50000,"Low Salary (&lt;$50K)",
O4543&lt;90000,"Lower Middle ($50K-$90K)",
O4543&lt;130000,"Middle ($90K-$130K)",
O4543&lt;170000,"Upper Middle ($130K-$170K)",
O4543&gt;=170000,"High Salary (&gt;$170K)"
)</f>
        <v>Lower Middle ($50K-$90K)</v>
      </c>
      <c r="R4543" t="str" cm="1">
        <f t="array" ref="R4543">_xlfn.IFS(
G4543&lt;=2,"New Customers (0-2Y)",
G4543&lt;=5,"Growing Customers (3-5Y)",
G4543&lt;=8,"Established Customers (6-8Y)",
G4543&lt;=10,"Loyal Customers (9-10Y)"
)</f>
        <v>Established Customers (6-8Y)</v>
      </c>
    </row>
    <row r="4544" spans="1:18" x14ac:dyDescent="0.35">
      <c r="A4544">
        <v>15585455</v>
      </c>
      <c r="B4544" t="s">
        <v>867</v>
      </c>
      <c r="C4544" t="s">
        <v>17</v>
      </c>
      <c r="D4544" t="s">
        <v>39</v>
      </c>
      <c r="E4544">
        <v>28</v>
      </c>
      <c r="F4544" t="s">
        <v>43</v>
      </c>
      <c r="G4544">
        <v>9</v>
      </c>
      <c r="H4544" s="4">
        <v>0</v>
      </c>
      <c r="I4544" t="s">
        <v>24</v>
      </c>
      <c r="J4544">
        <v>2</v>
      </c>
      <c r="K4544">
        <v>630</v>
      </c>
      <c r="L4544" t="s">
        <v>20</v>
      </c>
      <c r="M4544" t="s">
        <v>27</v>
      </c>
      <c r="N4544" t="s">
        <v>32</v>
      </c>
      <c r="O4544" s="4">
        <v>32599.35</v>
      </c>
      <c r="P4544" t="s">
        <v>28</v>
      </c>
      <c r="Q4544" t="str" cm="1">
        <f t="array" ref="Q4544">_xlfn.IFS(
O4544&lt;50000,"Low Salary (&lt;$50K)",
O4544&lt;90000,"Lower Middle ($50K-$90K)",
O4544&lt;130000,"Middle ($90K-$130K)",
O4544&lt;170000,"Upper Middle ($130K-$170K)",
O4544&gt;=170000,"High Salary (&gt;$170K)"
)</f>
        <v>Low Salary (&lt;$50K)</v>
      </c>
      <c r="R4544" t="str" cm="1">
        <f t="array" ref="R4544">_xlfn.IFS(
G4544&lt;=2,"New Customers (0-2Y)",
G4544&lt;=5,"Growing Customers (3-5Y)",
G4544&lt;=8,"Established Customers (6-8Y)",
G4544&lt;=10,"Loyal Customers (9-10Y)"
)</f>
        <v>Loyal Customers (9-10Y)</v>
      </c>
    </row>
    <row r="4545" spans="1:18" x14ac:dyDescent="0.35">
      <c r="A4545">
        <v>15692929</v>
      </c>
      <c r="B4545" t="s">
        <v>1973</v>
      </c>
      <c r="C4545" t="s">
        <v>42</v>
      </c>
      <c r="D4545" t="s">
        <v>18</v>
      </c>
      <c r="E4545">
        <v>42</v>
      </c>
      <c r="F4545" t="s">
        <v>19</v>
      </c>
      <c r="G4545">
        <v>10</v>
      </c>
      <c r="H4545" s="4">
        <v>113657.41</v>
      </c>
      <c r="I4545" t="s">
        <v>33</v>
      </c>
      <c r="J4545">
        <v>2</v>
      </c>
      <c r="K4545">
        <v>791</v>
      </c>
      <c r="L4545" t="s">
        <v>37</v>
      </c>
      <c r="M4545" t="s">
        <v>27</v>
      </c>
      <c r="N4545" t="s">
        <v>22</v>
      </c>
      <c r="O4545" s="4">
        <v>139946.68</v>
      </c>
      <c r="P4545" t="s">
        <v>23</v>
      </c>
      <c r="Q4545" t="str" cm="1">
        <f t="array" ref="Q4545">_xlfn.IFS(
O4545&lt;50000,"Low Salary (&lt;$50K)",
O4545&lt;90000,"Lower Middle ($50K-$90K)",
O4545&lt;130000,"Middle ($90K-$130K)",
O4545&lt;170000,"Upper Middle ($130K-$170K)",
O4545&gt;=170000,"High Salary (&gt;$170K)"
)</f>
        <v>Upper Middle ($130K-$170K)</v>
      </c>
      <c r="R4545" t="str" cm="1">
        <f t="array" ref="R4545">_xlfn.IFS(
G4545&lt;=2,"New Customers (0-2Y)",
G4545&lt;=5,"Growing Customers (3-5Y)",
G4545&lt;=8,"Established Customers (6-8Y)",
G4545&lt;=10,"Loyal Customers (9-10Y)"
)</f>
        <v>Loyal Customers (9-10Y)</v>
      </c>
    </row>
    <row r="4546" spans="1:18" x14ac:dyDescent="0.35">
      <c r="A4546">
        <v>15758081</v>
      </c>
      <c r="B4546" t="s">
        <v>577</v>
      </c>
      <c r="C4546" t="s">
        <v>26</v>
      </c>
      <c r="D4546" t="s">
        <v>39</v>
      </c>
      <c r="E4546">
        <v>39</v>
      </c>
      <c r="F4546" t="s">
        <v>19</v>
      </c>
      <c r="G4546">
        <v>8</v>
      </c>
      <c r="H4546" s="4">
        <v>138160</v>
      </c>
      <c r="I4546" t="s">
        <v>33</v>
      </c>
      <c r="J4546">
        <v>1</v>
      </c>
      <c r="K4546">
        <v>673</v>
      </c>
      <c r="L4546" t="s">
        <v>35</v>
      </c>
      <c r="M4546" t="s">
        <v>21</v>
      </c>
      <c r="N4546" t="s">
        <v>22</v>
      </c>
      <c r="O4546" s="4">
        <v>110468.51</v>
      </c>
      <c r="P4546" t="s">
        <v>28</v>
      </c>
      <c r="Q4546" t="str" cm="1">
        <f t="array" ref="Q4546">_xlfn.IFS(
O4546&lt;50000,"Low Salary (&lt;$50K)",
O4546&lt;90000,"Lower Middle ($50K-$90K)",
O4546&lt;130000,"Middle ($90K-$130K)",
O4546&lt;170000,"Upper Middle ($130K-$170K)",
O4546&gt;=170000,"High Salary (&gt;$170K)"
)</f>
        <v>Middle ($90K-$130K)</v>
      </c>
      <c r="R4546" t="str" cm="1">
        <f t="array" ref="R4546">_xlfn.IFS(
G4546&lt;=2,"New Customers (0-2Y)",
G4546&lt;=5,"Growing Customers (3-5Y)",
G4546&lt;=8,"Established Customers (6-8Y)",
G4546&lt;=10,"Loyal Customers (9-10Y)"
)</f>
        <v>Established Customers (6-8Y)</v>
      </c>
    </row>
    <row r="4547" spans="1:18" x14ac:dyDescent="0.35">
      <c r="A4547">
        <v>15667476</v>
      </c>
      <c r="B4547" t="s">
        <v>665</v>
      </c>
      <c r="C4547" t="s">
        <v>42</v>
      </c>
      <c r="D4547" t="s">
        <v>18</v>
      </c>
      <c r="E4547">
        <v>36</v>
      </c>
      <c r="F4547" t="s">
        <v>19</v>
      </c>
      <c r="G4547">
        <v>3</v>
      </c>
      <c r="H4547" s="4">
        <v>117700.86</v>
      </c>
      <c r="I4547" t="s">
        <v>33</v>
      </c>
      <c r="J4547">
        <v>1</v>
      </c>
      <c r="K4547">
        <v>477</v>
      </c>
      <c r="L4547" t="s">
        <v>44</v>
      </c>
      <c r="M4547" t="s">
        <v>27</v>
      </c>
      <c r="N4547" t="s">
        <v>32</v>
      </c>
      <c r="O4547" s="4">
        <v>74042</v>
      </c>
      <c r="P4547" t="s">
        <v>28</v>
      </c>
      <c r="Q4547" t="str" cm="1">
        <f t="array" ref="Q4547">_xlfn.IFS(
O4547&lt;50000,"Low Salary (&lt;$50K)",
O4547&lt;90000,"Lower Middle ($50K-$90K)",
O4547&lt;130000,"Middle ($90K-$130K)",
O4547&lt;170000,"Upper Middle ($130K-$170K)",
O4547&gt;=170000,"High Salary (&gt;$170K)"
)</f>
        <v>Lower Middle ($50K-$90K)</v>
      </c>
      <c r="R4547" t="str" cm="1">
        <f t="array" ref="R4547">_xlfn.IFS(
G4547&lt;=2,"New Customers (0-2Y)",
G4547&lt;=5,"Growing Customers (3-5Y)",
G4547&lt;=8,"Established Customers (6-8Y)",
G4547&lt;=10,"Loyal Customers (9-10Y)"
)</f>
        <v>Growing Customers (3-5Y)</v>
      </c>
    </row>
    <row r="4548" spans="1:18" x14ac:dyDescent="0.35">
      <c r="A4548">
        <v>15738248</v>
      </c>
      <c r="B4548" t="s">
        <v>458</v>
      </c>
      <c r="C4548" t="s">
        <v>17</v>
      </c>
      <c r="D4548" t="s">
        <v>18</v>
      </c>
      <c r="E4548">
        <v>37</v>
      </c>
      <c r="F4548" t="s">
        <v>19</v>
      </c>
      <c r="G4548">
        <v>5</v>
      </c>
      <c r="H4548" s="4">
        <v>0</v>
      </c>
      <c r="I4548" t="s">
        <v>24</v>
      </c>
      <c r="J4548">
        <v>2</v>
      </c>
      <c r="K4548">
        <v>662</v>
      </c>
      <c r="L4548" t="s">
        <v>35</v>
      </c>
      <c r="M4548" t="s">
        <v>21</v>
      </c>
      <c r="N4548" t="s">
        <v>32</v>
      </c>
      <c r="O4548" s="4">
        <v>151871.84</v>
      </c>
      <c r="P4548" t="s">
        <v>28</v>
      </c>
      <c r="Q4548" t="str" cm="1">
        <f t="array" ref="Q4548">_xlfn.IFS(
O4548&lt;50000,"Low Salary (&lt;$50K)",
O4548&lt;90000,"Lower Middle ($50K-$90K)",
O4548&lt;130000,"Middle ($90K-$130K)",
O4548&lt;170000,"Upper Middle ($130K-$170K)",
O4548&gt;=170000,"High Salary (&gt;$170K)"
)</f>
        <v>Upper Middle ($130K-$170K)</v>
      </c>
      <c r="R4548" t="str" cm="1">
        <f t="array" ref="R4548">_xlfn.IFS(
G4548&lt;=2,"New Customers (0-2Y)",
G4548&lt;=5,"Growing Customers (3-5Y)",
G4548&lt;=8,"Established Customers (6-8Y)",
G4548&lt;=10,"Loyal Customers (9-10Y)"
)</f>
        <v>Growing Customers (3-5Y)</v>
      </c>
    </row>
    <row r="4549" spans="1:18" x14ac:dyDescent="0.35">
      <c r="A4549">
        <v>15672152</v>
      </c>
      <c r="B4549" t="s">
        <v>258</v>
      </c>
      <c r="C4549" t="s">
        <v>42</v>
      </c>
      <c r="D4549" t="s">
        <v>39</v>
      </c>
      <c r="E4549">
        <v>37</v>
      </c>
      <c r="F4549" t="s">
        <v>19</v>
      </c>
      <c r="G4549">
        <v>9</v>
      </c>
      <c r="H4549" s="4">
        <v>122506.38</v>
      </c>
      <c r="I4549" t="s">
        <v>33</v>
      </c>
      <c r="J4549">
        <v>1</v>
      </c>
      <c r="K4549">
        <v>850</v>
      </c>
      <c r="L4549" t="s">
        <v>37</v>
      </c>
      <c r="M4549" t="s">
        <v>27</v>
      </c>
      <c r="N4549" t="s">
        <v>22</v>
      </c>
      <c r="O4549" s="4">
        <v>199693.84</v>
      </c>
      <c r="P4549" t="s">
        <v>23</v>
      </c>
      <c r="Q4549" t="str" cm="1">
        <f t="array" ref="Q4549">_xlfn.IFS(
O4549&lt;50000,"Low Salary (&lt;$50K)",
O4549&lt;90000,"Lower Middle ($50K-$90K)",
O4549&lt;130000,"Middle ($90K-$130K)",
O4549&lt;170000,"Upper Middle ($130K-$170K)",
O4549&gt;=170000,"High Salary (&gt;$170K)"
)</f>
        <v>High Salary (&gt;$170K)</v>
      </c>
      <c r="R4549" t="str" cm="1">
        <f t="array" ref="R4549">_xlfn.IFS(
G4549&lt;=2,"New Customers (0-2Y)",
G4549&lt;=5,"Growing Customers (3-5Y)",
G4549&lt;=8,"Established Customers (6-8Y)",
G4549&lt;=10,"Loyal Customers (9-10Y)"
)</f>
        <v>Loyal Customers (9-10Y)</v>
      </c>
    </row>
    <row r="4550" spans="1:18" x14ac:dyDescent="0.35">
      <c r="A4550">
        <v>15673372</v>
      </c>
      <c r="B4550" t="s">
        <v>241</v>
      </c>
      <c r="C4550" t="s">
        <v>17</v>
      </c>
      <c r="D4550" t="s">
        <v>18</v>
      </c>
      <c r="E4550">
        <v>58</v>
      </c>
      <c r="F4550" t="s">
        <v>19</v>
      </c>
      <c r="G4550">
        <v>1</v>
      </c>
      <c r="H4550" s="4">
        <v>0</v>
      </c>
      <c r="I4550" t="s">
        <v>24</v>
      </c>
      <c r="J4550">
        <v>1</v>
      </c>
      <c r="K4550">
        <v>635</v>
      </c>
      <c r="L4550" t="s">
        <v>20</v>
      </c>
      <c r="M4550" t="s">
        <v>21</v>
      </c>
      <c r="N4550" t="s">
        <v>22</v>
      </c>
      <c r="O4550" s="4">
        <v>58907.08</v>
      </c>
      <c r="P4550" t="s">
        <v>23</v>
      </c>
      <c r="Q4550" t="str" cm="1">
        <f t="array" ref="Q4550">_xlfn.IFS(
O4550&lt;50000,"Low Salary (&lt;$50K)",
O4550&lt;90000,"Lower Middle ($50K-$90K)",
O4550&lt;130000,"Middle ($90K-$130K)",
O4550&lt;170000,"Upper Middle ($130K-$170K)",
O4550&gt;=170000,"High Salary (&gt;$170K)"
)</f>
        <v>Lower Middle ($50K-$90K)</v>
      </c>
      <c r="R4550" t="str" cm="1">
        <f t="array" ref="R4550">_xlfn.IFS(
G4550&lt;=2,"New Customers (0-2Y)",
G4550&lt;=5,"Growing Customers (3-5Y)",
G4550&lt;=8,"Established Customers (6-8Y)",
G4550&lt;=10,"Loyal Customers (9-10Y)"
)</f>
        <v>New Customers (0-2Y)</v>
      </c>
    </row>
    <row r="4551" spans="1:18" x14ac:dyDescent="0.35">
      <c r="A4551">
        <v>15587611</v>
      </c>
      <c r="B4551" t="s">
        <v>1974</v>
      </c>
      <c r="C4551" t="s">
        <v>17</v>
      </c>
      <c r="D4551" t="s">
        <v>39</v>
      </c>
      <c r="E4551">
        <v>59</v>
      </c>
      <c r="F4551" t="s">
        <v>19</v>
      </c>
      <c r="G4551">
        <v>9</v>
      </c>
      <c r="H4551" s="4">
        <v>0</v>
      </c>
      <c r="I4551" t="s">
        <v>24</v>
      </c>
      <c r="J4551">
        <v>2</v>
      </c>
      <c r="K4551">
        <v>537</v>
      </c>
      <c r="L4551" t="s">
        <v>31</v>
      </c>
      <c r="M4551" t="s">
        <v>27</v>
      </c>
      <c r="N4551" t="s">
        <v>32</v>
      </c>
      <c r="O4551" s="4">
        <v>103799.77</v>
      </c>
      <c r="P4551" t="s">
        <v>23</v>
      </c>
      <c r="Q4551" t="str" cm="1">
        <f t="array" ref="Q4551">_xlfn.IFS(
O4551&lt;50000,"Low Salary (&lt;$50K)",
O4551&lt;90000,"Lower Middle ($50K-$90K)",
O4551&lt;130000,"Middle ($90K-$130K)",
O4551&lt;170000,"Upper Middle ($130K-$170K)",
O4551&gt;=170000,"High Salary (&gt;$170K)"
)</f>
        <v>Middle ($90K-$130K)</v>
      </c>
      <c r="R4551" t="str" cm="1">
        <f t="array" ref="R4551">_xlfn.IFS(
G4551&lt;=2,"New Customers (0-2Y)",
G4551&lt;=5,"Growing Customers (3-5Y)",
G4551&lt;=8,"Established Customers (6-8Y)",
G4551&lt;=10,"Loyal Customers (9-10Y)"
)</f>
        <v>Loyal Customers (9-10Y)</v>
      </c>
    </row>
    <row r="4552" spans="1:18" x14ac:dyDescent="0.35">
      <c r="A4552">
        <v>15803415</v>
      </c>
      <c r="B4552" t="s">
        <v>219</v>
      </c>
      <c r="C4552" t="s">
        <v>17</v>
      </c>
      <c r="D4552" t="s">
        <v>18</v>
      </c>
      <c r="E4552">
        <v>39</v>
      </c>
      <c r="F4552" t="s">
        <v>19</v>
      </c>
      <c r="G4552">
        <v>3</v>
      </c>
      <c r="H4552" s="4">
        <v>166501.17000000001</v>
      </c>
      <c r="I4552" t="s">
        <v>33</v>
      </c>
      <c r="J4552">
        <v>2</v>
      </c>
      <c r="K4552">
        <v>579</v>
      </c>
      <c r="L4552" t="s">
        <v>31</v>
      </c>
      <c r="M4552" t="s">
        <v>21</v>
      </c>
      <c r="N4552" t="s">
        <v>32</v>
      </c>
      <c r="O4552" s="4">
        <v>93835.64</v>
      </c>
      <c r="P4552" t="s">
        <v>28</v>
      </c>
      <c r="Q4552" t="str" cm="1">
        <f t="array" ref="Q4552">_xlfn.IFS(
O4552&lt;50000,"Low Salary (&lt;$50K)",
O4552&lt;90000,"Lower Middle ($50K-$90K)",
O4552&lt;130000,"Middle ($90K-$130K)",
O4552&lt;170000,"Upper Middle ($130K-$170K)",
O4552&gt;=170000,"High Salary (&gt;$170K)"
)</f>
        <v>Middle ($90K-$130K)</v>
      </c>
      <c r="R4552" t="str" cm="1">
        <f t="array" ref="R4552">_xlfn.IFS(
G4552&lt;=2,"New Customers (0-2Y)",
G4552&lt;=5,"Growing Customers (3-5Y)",
G4552&lt;=8,"Established Customers (6-8Y)",
G4552&lt;=10,"Loyal Customers (9-10Y)"
)</f>
        <v>Growing Customers (3-5Y)</v>
      </c>
    </row>
    <row r="4553" spans="1:18" x14ac:dyDescent="0.35">
      <c r="A4553">
        <v>15715673</v>
      </c>
      <c r="B4553" t="s">
        <v>724</v>
      </c>
      <c r="C4553" t="s">
        <v>26</v>
      </c>
      <c r="D4553" t="s">
        <v>18</v>
      </c>
      <c r="E4553">
        <v>46</v>
      </c>
      <c r="F4553" t="s">
        <v>19</v>
      </c>
      <c r="G4553">
        <v>4</v>
      </c>
      <c r="H4553" s="4">
        <v>89743.05</v>
      </c>
      <c r="I4553" t="s">
        <v>29</v>
      </c>
      <c r="J4553">
        <v>1</v>
      </c>
      <c r="K4553">
        <v>651</v>
      </c>
      <c r="L4553" t="s">
        <v>20</v>
      </c>
      <c r="M4553" t="s">
        <v>21</v>
      </c>
      <c r="N4553" t="s">
        <v>32</v>
      </c>
      <c r="O4553" s="4">
        <v>156425.57</v>
      </c>
      <c r="P4553" t="s">
        <v>23</v>
      </c>
      <c r="Q4553" t="str" cm="1">
        <f t="array" ref="Q4553">_xlfn.IFS(
O4553&lt;50000,"Low Salary (&lt;$50K)",
O4553&lt;90000,"Lower Middle ($50K-$90K)",
O4553&lt;130000,"Middle ($90K-$130K)",
O4553&lt;170000,"Upper Middle ($130K-$170K)",
O4553&gt;=170000,"High Salary (&gt;$170K)"
)</f>
        <v>Upper Middle ($130K-$170K)</v>
      </c>
      <c r="R4553" t="str" cm="1">
        <f t="array" ref="R4553">_xlfn.IFS(
G4553&lt;=2,"New Customers (0-2Y)",
G4553&lt;=5,"Growing Customers (3-5Y)",
G4553&lt;=8,"Established Customers (6-8Y)",
G4553&lt;=10,"Loyal Customers (9-10Y)"
)</f>
        <v>Growing Customers (3-5Y)</v>
      </c>
    </row>
    <row r="4554" spans="1:18" x14ac:dyDescent="0.35">
      <c r="A4554">
        <v>15655648</v>
      </c>
      <c r="B4554" t="s">
        <v>1975</v>
      </c>
      <c r="C4554" t="s">
        <v>17</v>
      </c>
      <c r="D4554" t="s">
        <v>18</v>
      </c>
      <c r="E4554">
        <v>25</v>
      </c>
      <c r="F4554" t="s">
        <v>43</v>
      </c>
      <c r="G4554">
        <v>2</v>
      </c>
      <c r="H4554" s="4">
        <v>0</v>
      </c>
      <c r="I4554" t="s">
        <v>24</v>
      </c>
      <c r="J4554">
        <v>2</v>
      </c>
      <c r="K4554">
        <v>610</v>
      </c>
      <c r="L4554" t="s">
        <v>20</v>
      </c>
      <c r="M4554" t="s">
        <v>21</v>
      </c>
      <c r="N4554" t="s">
        <v>32</v>
      </c>
      <c r="O4554" s="4">
        <v>123723.83</v>
      </c>
      <c r="P4554" t="s">
        <v>28</v>
      </c>
      <c r="Q4554" t="str" cm="1">
        <f t="array" ref="Q4554">_xlfn.IFS(
O4554&lt;50000,"Low Salary (&lt;$50K)",
O4554&lt;90000,"Lower Middle ($50K-$90K)",
O4554&lt;130000,"Middle ($90K-$130K)",
O4554&lt;170000,"Upper Middle ($130K-$170K)",
O4554&gt;=170000,"High Salary (&gt;$170K)"
)</f>
        <v>Middle ($90K-$130K)</v>
      </c>
      <c r="R4554" t="str" cm="1">
        <f t="array" ref="R4554">_xlfn.IFS(
G4554&lt;=2,"New Customers (0-2Y)",
G4554&lt;=5,"Growing Customers (3-5Y)",
G4554&lt;=8,"Established Customers (6-8Y)",
G4554&lt;=10,"Loyal Customers (9-10Y)"
)</f>
        <v>New Customers (0-2Y)</v>
      </c>
    </row>
    <row r="4555" spans="1:18" x14ac:dyDescent="0.35">
      <c r="A4555">
        <v>15763613</v>
      </c>
      <c r="B4555" t="s">
        <v>1255</v>
      </c>
      <c r="C4555" t="s">
        <v>17</v>
      </c>
      <c r="D4555" t="s">
        <v>39</v>
      </c>
      <c r="E4555">
        <v>30</v>
      </c>
      <c r="F4555" t="s">
        <v>19</v>
      </c>
      <c r="G4555">
        <v>1</v>
      </c>
      <c r="H4555" s="4">
        <v>0</v>
      </c>
      <c r="I4555" t="s">
        <v>24</v>
      </c>
      <c r="J4555">
        <v>2</v>
      </c>
      <c r="K4555">
        <v>581</v>
      </c>
      <c r="L4555" t="s">
        <v>31</v>
      </c>
      <c r="M4555" t="s">
        <v>21</v>
      </c>
      <c r="N4555" t="s">
        <v>32</v>
      </c>
      <c r="O4555" s="4">
        <v>199464.08</v>
      </c>
      <c r="P4555" t="s">
        <v>28</v>
      </c>
      <c r="Q4555" t="str" cm="1">
        <f t="array" ref="Q4555">_xlfn.IFS(
O4555&lt;50000,"Low Salary (&lt;$50K)",
O4555&lt;90000,"Lower Middle ($50K-$90K)",
O4555&lt;130000,"Middle ($90K-$130K)",
O4555&lt;170000,"Upper Middle ($130K-$170K)",
O4555&gt;=170000,"High Salary (&gt;$170K)"
)</f>
        <v>High Salary (&gt;$170K)</v>
      </c>
      <c r="R4555" t="str" cm="1">
        <f t="array" ref="R4555">_xlfn.IFS(
G4555&lt;=2,"New Customers (0-2Y)",
G4555&lt;=5,"Growing Customers (3-5Y)",
G4555&lt;=8,"Established Customers (6-8Y)",
G4555&lt;=10,"Loyal Customers (9-10Y)"
)</f>
        <v>New Customers (0-2Y)</v>
      </c>
    </row>
    <row r="4556" spans="1:18" x14ac:dyDescent="0.35">
      <c r="A4556">
        <v>15660385</v>
      </c>
      <c r="B4556" t="s">
        <v>241</v>
      </c>
      <c r="C4556" t="s">
        <v>17</v>
      </c>
      <c r="D4556" t="s">
        <v>39</v>
      </c>
      <c r="E4556">
        <v>39</v>
      </c>
      <c r="F4556" t="s">
        <v>19</v>
      </c>
      <c r="G4556">
        <v>7</v>
      </c>
      <c r="H4556" s="4">
        <v>0</v>
      </c>
      <c r="I4556" t="s">
        <v>24</v>
      </c>
      <c r="J4556">
        <v>2</v>
      </c>
      <c r="K4556">
        <v>592</v>
      </c>
      <c r="L4556" t="s">
        <v>31</v>
      </c>
      <c r="M4556" t="s">
        <v>21</v>
      </c>
      <c r="N4556" t="s">
        <v>32</v>
      </c>
      <c r="O4556" s="4">
        <v>83084.33</v>
      </c>
      <c r="P4556" t="s">
        <v>28</v>
      </c>
      <c r="Q4556" t="str" cm="1">
        <f t="array" ref="Q4556">_xlfn.IFS(
O4556&lt;50000,"Low Salary (&lt;$50K)",
O4556&lt;90000,"Lower Middle ($50K-$90K)",
O4556&lt;130000,"Middle ($90K-$130K)",
O4556&lt;170000,"Upper Middle ($130K-$170K)",
O4556&gt;=170000,"High Salary (&gt;$170K)"
)</f>
        <v>Lower Middle ($50K-$90K)</v>
      </c>
      <c r="R4556" t="str" cm="1">
        <f t="array" ref="R4556">_xlfn.IFS(
G4556&lt;=2,"New Customers (0-2Y)",
G4556&lt;=5,"Growing Customers (3-5Y)",
G4556&lt;=8,"Established Customers (6-8Y)",
G4556&lt;=10,"Loyal Customers (9-10Y)"
)</f>
        <v>Established Customers (6-8Y)</v>
      </c>
    </row>
    <row r="4557" spans="1:18" x14ac:dyDescent="0.35">
      <c r="A4557">
        <v>15733261</v>
      </c>
      <c r="B4557" t="s">
        <v>472</v>
      </c>
      <c r="C4557" t="s">
        <v>26</v>
      </c>
      <c r="D4557" t="s">
        <v>18</v>
      </c>
      <c r="E4557">
        <v>35</v>
      </c>
      <c r="F4557" t="s">
        <v>19</v>
      </c>
      <c r="G4557">
        <v>6</v>
      </c>
      <c r="H4557" s="4">
        <v>0</v>
      </c>
      <c r="I4557" t="s">
        <v>24</v>
      </c>
      <c r="J4557">
        <v>1</v>
      </c>
      <c r="K4557">
        <v>688</v>
      </c>
      <c r="L4557" t="s">
        <v>35</v>
      </c>
      <c r="M4557" t="s">
        <v>21</v>
      </c>
      <c r="N4557" t="s">
        <v>32</v>
      </c>
      <c r="O4557" s="4">
        <v>25488.43</v>
      </c>
      <c r="P4557" t="s">
        <v>23</v>
      </c>
      <c r="Q4557" t="str" cm="1">
        <f t="array" ref="Q4557">_xlfn.IFS(
O4557&lt;50000,"Low Salary (&lt;$50K)",
O4557&lt;90000,"Lower Middle ($50K-$90K)",
O4557&lt;130000,"Middle ($90K-$130K)",
O4557&lt;170000,"Upper Middle ($130K-$170K)",
O4557&gt;=170000,"High Salary (&gt;$170K)"
)</f>
        <v>Low Salary (&lt;$50K)</v>
      </c>
      <c r="R4557" t="str" cm="1">
        <f t="array" ref="R4557">_xlfn.IFS(
G4557&lt;=2,"New Customers (0-2Y)",
G4557&lt;=5,"Growing Customers (3-5Y)",
G4557&lt;=8,"Established Customers (6-8Y)",
G4557&lt;=10,"Loyal Customers (9-10Y)"
)</f>
        <v>Established Customers (6-8Y)</v>
      </c>
    </row>
    <row r="4558" spans="1:18" x14ac:dyDescent="0.35">
      <c r="A4558">
        <v>15796231</v>
      </c>
      <c r="B4558" t="s">
        <v>512</v>
      </c>
      <c r="C4558" t="s">
        <v>17</v>
      </c>
      <c r="D4558" t="s">
        <v>18</v>
      </c>
      <c r="E4558">
        <v>18</v>
      </c>
      <c r="F4558" t="s">
        <v>43</v>
      </c>
      <c r="G4558">
        <v>1</v>
      </c>
      <c r="H4558" s="4">
        <v>98894.39</v>
      </c>
      <c r="I4558" t="s">
        <v>29</v>
      </c>
      <c r="J4558">
        <v>1</v>
      </c>
      <c r="K4558">
        <v>681</v>
      </c>
      <c r="L4558" t="s">
        <v>35</v>
      </c>
      <c r="M4558" t="s">
        <v>21</v>
      </c>
      <c r="N4558" t="s">
        <v>22</v>
      </c>
      <c r="O4558" s="4">
        <v>9596.4</v>
      </c>
      <c r="P4558" t="s">
        <v>28</v>
      </c>
      <c r="Q4558" t="str" cm="1">
        <f t="array" ref="Q4558">_xlfn.IFS(
O4558&lt;50000,"Low Salary (&lt;$50K)",
O4558&lt;90000,"Lower Middle ($50K-$90K)",
O4558&lt;130000,"Middle ($90K-$130K)",
O4558&lt;170000,"Upper Middle ($130K-$170K)",
O4558&gt;=170000,"High Salary (&gt;$170K)"
)</f>
        <v>Low Salary (&lt;$50K)</v>
      </c>
      <c r="R4558" t="str" cm="1">
        <f t="array" ref="R4558">_xlfn.IFS(
G4558&lt;=2,"New Customers (0-2Y)",
G4558&lt;=5,"Growing Customers (3-5Y)",
G4558&lt;=8,"Established Customers (6-8Y)",
G4558&lt;=10,"Loyal Customers (9-10Y)"
)</f>
        <v>New Customers (0-2Y)</v>
      </c>
    </row>
    <row r="4559" spans="1:18" x14ac:dyDescent="0.35">
      <c r="A4559">
        <v>15624866</v>
      </c>
      <c r="B4559" t="s">
        <v>1976</v>
      </c>
      <c r="C4559" t="s">
        <v>42</v>
      </c>
      <c r="D4559" t="s">
        <v>39</v>
      </c>
      <c r="E4559">
        <v>37</v>
      </c>
      <c r="F4559" t="s">
        <v>19</v>
      </c>
      <c r="G4559">
        <v>3</v>
      </c>
      <c r="H4559" s="4">
        <v>168735.74</v>
      </c>
      <c r="I4559" t="s">
        <v>33</v>
      </c>
      <c r="J4559">
        <v>2</v>
      </c>
      <c r="K4559">
        <v>658</v>
      </c>
      <c r="L4559" t="s">
        <v>20</v>
      </c>
      <c r="M4559" t="s">
        <v>27</v>
      </c>
      <c r="N4559" t="s">
        <v>32</v>
      </c>
      <c r="O4559" s="4">
        <v>70370.240000000005</v>
      </c>
      <c r="P4559" t="s">
        <v>28</v>
      </c>
      <c r="Q4559" t="str" cm="1">
        <f t="array" ref="Q4559">_xlfn.IFS(
O4559&lt;50000,"Low Salary (&lt;$50K)",
O4559&lt;90000,"Lower Middle ($50K-$90K)",
O4559&lt;130000,"Middle ($90K-$130K)",
O4559&lt;170000,"Upper Middle ($130K-$170K)",
O4559&gt;=170000,"High Salary (&gt;$170K)"
)</f>
        <v>Lower Middle ($50K-$90K)</v>
      </c>
      <c r="R4559" t="str" cm="1">
        <f t="array" ref="R4559">_xlfn.IFS(
G4559&lt;=2,"New Customers (0-2Y)",
G4559&lt;=5,"Growing Customers (3-5Y)",
G4559&lt;=8,"Established Customers (6-8Y)",
G4559&lt;=10,"Loyal Customers (9-10Y)"
)</f>
        <v>Growing Customers (3-5Y)</v>
      </c>
    </row>
    <row r="4560" spans="1:18" x14ac:dyDescent="0.35">
      <c r="A4560">
        <v>15623730</v>
      </c>
      <c r="B4560" t="s">
        <v>280</v>
      </c>
      <c r="C4560" t="s">
        <v>17</v>
      </c>
      <c r="D4560" t="s">
        <v>39</v>
      </c>
      <c r="E4560">
        <v>34</v>
      </c>
      <c r="F4560" t="s">
        <v>19</v>
      </c>
      <c r="G4560">
        <v>1</v>
      </c>
      <c r="H4560" s="4">
        <v>0</v>
      </c>
      <c r="I4560" t="s">
        <v>24</v>
      </c>
      <c r="J4560">
        <v>1</v>
      </c>
      <c r="K4560">
        <v>792</v>
      </c>
      <c r="L4560" t="s">
        <v>37</v>
      </c>
      <c r="M4560" t="s">
        <v>27</v>
      </c>
      <c r="N4560" t="s">
        <v>22</v>
      </c>
      <c r="O4560" s="4">
        <v>86330.32</v>
      </c>
      <c r="P4560" t="s">
        <v>28</v>
      </c>
      <c r="Q4560" t="str" cm="1">
        <f t="array" ref="Q4560">_xlfn.IFS(
O4560&lt;50000,"Low Salary (&lt;$50K)",
O4560&lt;90000,"Lower Middle ($50K-$90K)",
O4560&lt;130000,"Middle ($90K-$130K)",
O4560&lt;170000,"Upper Middle ($130K-$170K)",
O4560&gt;=170000,"High Salary (&gt;$170K)"
)</f>
        <v>Lower Middle ($50K-$90K)</v>
      </c>
      <c r="R4560" t="str" cm="1">
        <f t="array" ref="R4560">_xlfn.IFS(
G4560&lt;=2,"New Customers (0-2Y)",
G4560&lt;=5,"Growing Customers (3-5Y)",
G4560&lt;=8,"Established Customers (6-8Y)",
G4560&lt;=10,"Loyal Customers (9-10Y)"
)</f>
        <v>New Customers (0-2Y)</v>
      </c>
    </row>
    <row r="4561" spans="1:18" x14ac:dyDescent="0.35">
      <c r="A4561">
        <v>15668248</v>
      </c>
      <c r="B4561" t="s">
        <v>703</v>
      </c>
      <c r="C4561" t="s">
        <v>42</v>
      </c>
      <c r="D4561" t="s">
        <v>18</v>
      </c>
      <c r="E4561">
        <v>62</v>
      </c>
      <c r="F4561" t="s">
        <v>2967</v>
      </c>
      <c r="G4561">
        <v>7</v>
      </c>
      <c r="H4561" s="4">
        <v>133201.17000000001</v>
      </c>
      <c r="I4561" t="s">
        <v>33</v>
      </c>
      <c r="J4561">
        <v>1</v>
      </c>
      <c r="K4561">
        <v>528</v>
      </c>
      <c r="L4561" t="s">
        <v>31</v>
      </c>
      <c r="M4561" t="s">
        <v>27</v>
      </c>
      <c r="N4561" t="s">
        <v>32</v>
      </c>
      <c r="O4561" s="4">
        <v>168507.68</v>
      </c>
      <c r="P4561" t="s">
        <v>23</v>
      </c>
      <c r="Q4561" t="str" cm="1">
        <f t="array" ref="Q4561">_xlfn.IFS(
O4561&lt;50000,"Low Salary (&lt;$50K)",
O4561&lt;90000,"Lower Middle ($50K-$90K)",
O4561&lt;130000,"Middle ($90K-$130K)",
O4561&lt;170000,"Upper Middle ($130K-$170K)",
O4561&gt;=170000,"High Salary (&gt;$170K)"
)</f>
        <v>Upper Middle ($130K-$170K)</v>
      </c>
      <c r="R4561" t="str" cm="1">
        <f t="array" ref="R4561">_xlfn.IFS(
G4561&lt;=2,"New Customers (0-2Y)",
G4561&lt;=5,"Growing Customers (3-5Y)",
G4561&lt;=8,"Established Customers (6-8Y)",
G4561&lt;=10,"Loyal Customers (9-10Y)"
)</f>
        <v>Established Customers (6-8Y)</v>
      </c>
    </row>
    <row r="4562" spans="1:18" x14ac:dyDescent="0.35">
      <c r="A4562">
        <v>15694518</v>
      </c>
      <c r="B4562" t="s">
        <v>482</v>
      </c>
      <c r="C4562" t="s">
        <v>26</v>
      </c>
      <c r="D4562" t="s">
        <v>18</v>
      </c>
      <c r="E4562">
        <v>36</v>
      </c>
      <c r="F4562" t="s">
        <v>19</v>
      </c>
      <c r="G4562">
        <v>0</v>
      </c>
      <c r="H4562" s="4">
        <v>0</v>
      </c>
      <c r="I4562" t="s">
        <v>24</v>
      </c>
      <c r="J4562">
        <v>2</v>
      </c>
      <c r="K4562">
        <v>624</v>
      </c>
      <c r="L4562" t="s">
        <v>20</v>
      </c>
      <c r="M4562" t="s">
        <v>21</v>
      </c>
      <c r="N4562" t="s">
        <v>32</v>
      </c>
      <c r="O4562" s="4">
        <v>111605.9</v>
      </c>
      <c r="P4562" t="s">
        <v>28</v>
      </c>
      <c r="Q4562" t="str" cm="1">
        <f t="array" ref="Q4562">_xlfn.IFS(
O4562&lt;50000,"Low Salary (&lt;$50K)",
O4562&lt;90000,"Lower Middle ($50K-$90K)",
O4562&lt;130000,"Middle ($90K-$130K)",
O4562&lt;170000,"Upper Middle ($130K-$170K)",
O4562&gt;=170000,"High Salary (&gt;$170K)"
)</f>
        <v>Middle ($90K-$130K)</v>
      </c>
      <c r="R4562" t="str" cm="1">
        <f t="array" ref="R4562">_xlfn.IFS(
G4562&lt;=2,"New Customers (0-2Y)",
G4562&lt;=5,"Growing Customers (3-5Y)",
G4562&lt;=8,"Established Customers (6-8Y)",
G4562&lt;=10,"Loyal Customers (9-10Y)"
)</f>
        <v>New Customers (0-2Y)</v>
      </c>
    </row>
    <row r="4563" spans="1:18" x14ac:dyDescent="0.35">
      <c r="A4563">
        <v>15638028</v>
      </c>
      <c r="B4563" t="s">
        <v>1357</v>
      </c>
      <c r="C4563" t="s">
        <v>42</v>
      </c>
      <c r="D4563" t="s">
        <v>39</v>
      </c>
      <c r="E4563">
        <v>31</v>
      </c>
      <c r="F4563" t="s">
        <v>19</v>
      </c>
      <c r="G4563">
        <v>4</v>
      </c>
      <c r="H4563" s="4">
        <v>127237.25</v>
      </c>
      <c r="I4563" t="s">
        <v>33</v>
      </c>
      <c r="J4563">
        <v>2</v>
      </c>
      <c r="K4563">
        <v>562</v>
      </c>
      <c r="L4563" t="s">
        <v>31</v>
      </c>
      <c r="M4563" t="s">
        <v>27</v>
      </c>
      <c r="N4563" t="s">
        <v>22</v>
      </c>
      <c r="O4563" s="4">
        <v>143317.42000000001</v>
      </c>
      <c r="P4563" t="s">
        <v>28</v>
      </c>
      <c r="Q4563" t="str" cm="1">
        <f t="array" ref="Q4563">_xlfn.IFS(
O4563&lt;50000,"Low Salary (&lt;$50K)",
O4563&lt;90000,"Lower Middle ($50K-$90K)",
O4563&lt;130000,"Middle ($90K-$130K)",
O4563&lt;170000,"Upper Middle ($130K-$170K)",
O4563&gt;=170000,"High Salary (&gt;$170K)"
)</f>
        <v>Upper Middle ($130K-$170K)</v>
      </c>
      <c r="R4563" t="str" cm="1">
        <f t="array" ref="R4563">_xlfn.IFS(
G4563&lt;=2,"New Customers (0-2Y)",
G4563&lt;=5,"Growing Customers (3-5Y)",
G4563&lt;=8,"Established Customers (6-8Y)",
G4563&lt;=10,"Loyal Customers (9-10Y)"
)</f>
        <v>Growing Customers (3-5Y)</v>
      </c>
    </row>
    <row r="4564" spans="1:18" x14ac:dyDescent="0.35">
      <c r="A4564">
        <v>15795895</v>
      </c>
      <c r="B4564" t="s">
        <v>1977</v>
      </c>
      <c r="C4564" t="s">
        <v>42</v>
      </c>
      <c r="D4564" t="s">
        <v>39</v>
      </c>
      <c r="E4564">
        <v>36</v>
      </c>
      <c r="F4564" t="s">
        <v>19</v>
      </c>
      <c r="G4564">
        <v>1</v>
      </c>
      <c r="H4564" s="4">
        <v>117864.85</v>
      </c>
      <c r="I4564" t="s">
        <v>33</v>
      </c>
      <c r="J4564">
        <v>2</v>
      </c>
      <c r="K4564">
        <v>678</v>
      </c>
      <c r="L4564" t="s">
        <v>35</v>
      </c>
      <c r="M4564" t="s">
        <v>21</v>
      </c>
      <c r="N4564" t="s">
        <v>32</v>
      </c>
      <c r="O4564" s="4">
        <v>27619.06</v>
      </c>
      <c r="P4564" t="s">
        <v>28</v>
      </c>
      <c r="Q4564" t="str" cm="1">
        <f t="array" ref="Q4564">_xlfn.IFS(
O4564&lt;50000,"Low Salary (&lt;$50K)",
O4564&lt;90000,"Lower Middle ($50K-$90K)",
O4564&lt;130000,"Middle ($90K-$130K)",
O4564&lt;170000,"Upper Middle ($130K-$170K)",
O4564&gt;=170000,"High Salary (&gt;$170K)"
)</f>
        <v>Low Salary (&lt;$50K)</v>
      </c>
      <c r="R4564" t="str" cm="1">
        <f t="array" ref="R4564">_xlfn.IFS(
G4564&lt;=2,"New Customers (0-2Y)",
G4564&lt;=5,"Growing Customers (3-5Y)",
G4564&lt;=8,"Established Customers (6-8Y)",
G4564&lt;=10,"Loyal Customers (9-10Y)"
)</f>
        <v>New Customers (0-2Y)</v>
      </c>
    </row>
    <row r="4565" spans="1:18" x14ac:dyDescent="0.35">
      <c r="A4565">
        <v>15694376</v>
      </c>
      <c r="B4565" t="s">
        <v>1885</v>
      </c>
      <c r="C4565" t="s">
        <v>42</v>
      </c>
      <c r="D4565" t="s">
        <v>18</v>
      </c>
      <c r="E4565">
        <v>64</v>
      </c>
      <c r="F4565" t="s">
        <v>2967</v>
      </c>
      <c r="G4565">
        <v>3</v>
      </c>
      <c r="H4565" s="4">
        <v>153469.26</v>
      </c>
      <c r="I4565" t="s">
        <v>33</v>
      </c>
      <c r="J4565">
        <v>3</v>
      </c>
      <c r="K4565">
        <v>705</v>
      </c>
      <c r="L4565" t="s">
        <v>35</v>
      </c>
      <c r="M4565" t="s">
        <v>27</v>
      </c>
      <c r="N4565" t="s">
        <v>32</v>
      </c>
      <c r="O4565" s="4">
        <v>146573.66</v>
      </c>
      <c r="P4565" t="s">
        <v>23</v>
      </c>
      <c r="Q4565" t="str" cm="1">
        <f t="array" ref="Q4565">_xlfn.IFS(
O4565&lt;50000,"Low Salary (&lt;$50K)",
O4565&lt;90000,"Lower Middle ($50K-$90K)",
O4565&lt;130000,"Middle ($90K-$130K)",
O4565&lt;170000,"Upper Middle ($130K-$170K)",
O4565&gt;=170000,"High Salary (&gt;$170K)"
)</f>
        <v>Upper Middle ($130K-$170K)</v>
      </c>
      <c r="R4565" t="str" cm="1">
        <f t="array" ref="R4565">_xlfn.IFS(
G4565&lt;=2,"New Customers (0-2Y)",
G4565&lt;=5,"Growing Customers (3-5Y)",
G4565&lt;=8,"Established Customers (6-8Y)",
G4565&lt;=10,"Loyal Customers (9-10Y)"
)</f>
        <v>Growing Customers (3-5Y)</v>
      </c>
    </row>
    <row r="4566" spans="1:18" x14ac:dyDescent="0.35">
      <c r="A4566">
        <v>15669204</v>
      </c>
      <c r="B4566" t="s">
        <v>258</v>
      </c>
      <c r="C4566" t="s">
        <v>42</v>
      </c>
      <c r="D4566" t="s">
        <v>39</v>
      </c>
      <c r="E4566">
        <v>23</v>
      </c>
      <c r="F4566" t="s">
        <v>43</v>
      </c>
      <c r="G4566">
        <v>4</v>
      </c>
      <c r="H4566" s="4">
        <v>93911.3</v>
      </c>
      <c r="I4566" t="s">
        <v>29</v>
      </c>
      <c r="J4566">
        <v>2</v>
      </c>
      <c r="K4566">
        <v>650</v>
      </c>
      <c r="L4566" t="s">
        <v>20</v>
      </c>
      <c r="M4566" t="s">
        <v>21</v>
      </c>
      <c r="N4566" t="s">
        <v>32</v>
      </c>
      <c r="O4566" s="4">
        <v>69055.45</v>
      </c>
      <c r="P4566" t="s">
        <v>28</v>
      </c>
      <c r="Q4566" t="str" cm="1">
        <f t="array" ref="Q4566">_xlfn.IFS(
O4566&lt;50000,"Low Salary (&lt;$50K)",
O4566&lt;90000,"Lower Middle ($50K-$90K)",
O4566&lt;130000,"Middle ($90K-$130K)",
O4566&lt;170000,"Upper Middle ($130K-$170K)",
O4566&gt;=170000,"High Salary (&gt;$170K)"
)</f>
        <v>Lower Middle ($50K-$90K)</v>
      </c>
      <c r="R4566" t="str" cm="1">
        <f t="array" ref="R4566">_xlfn.IFS(
G4566&lt;=2,"New Customers (0-2Y)",
G4566&lt;=5,"Growing Customers (3-5Y)",
G4566&lt;=8,"Established Customers (6-8Y)",
G4566&lt;=10,"Loyal Customers (9-10Y)"
)</f>
        <v>Growing Customers (3-5Y)</v>
      </c>
    </row>
    <row r="4567" spans="1:18" x14ac:dyDescent="0.35">
      <c r="A4567">
        <v>15773779</v>
      </c>
      <c r="B4567" t="s">
        <v>1978</v>
      </c>
      <c r="C4567" t="s">
        <v>26</v>
      </c>
      <c r="D4567" t="s">
        <v>18</v>
      </c>
      <c r="E4567">
        <v>46</v>
      </c>
      <c r="F4567" t="s">
        <v>19</v>
      </c>
      <c r="G4567">
        <v>2</v>
      </c>
      <c r="H4567" s="4">
        <v>76597.789999999994</v>
      </c>
      <c r="I4567" t="s">
        <v>29</v>
      </c>
      <c r="J4567">
        <v>1</v>
      </c>
      <c r="K4567">
        <v>593</v>
      </c>
      <c r="L4567" t="s">
        <v>31</v>
      </c>
      <c r="M4567" t="s">
        <v>21</v>
      </c>
      <c r="N4567" t="s">
        <v>22</v>
      </c>
      <c r="O4567" s="4">
        <v>54453.72</v>
      </c>
      <c r="P4567" t="s">
        <v>28</v>
      </c>
      <c r="Q4567" t="str" cm="1">
        <f t="array" ref="Q4567">_xlfn.IFS(
O4567&lt;50000,"Low Salary (&lt;$50K)",
O4567&lt;90000,"Lower Middle ($50K-$90K)",
O4567&lt;130000,"Middle ($90K-$130K)",
O4567&lt;170000,"Upper Middle ($130K-$170K)",
O4567&gt;=170000,"High Salary (&gt;$170K)"
)</f>
        <v>Lower Middle ($50K-$90K)</v>
      </c>
      <c r="R4567" t="str" cm="1">
        <f t="array" ref="R4567">_xlfn.IFS(
G4567&lt;=2,"New Customers (0-2Y)",
G4567&lt;=5,"Growing Customers (3-5Y)",
G4567&lt;=8,"Established Customers (6-8Y)",
G4567&lt;=10,"Loyal Customers (9-10Y)"
)</f>
        <v>New Customers (0-2Y)</v>
      </c>
    </row>
    <row r="4568" spans="1:18" x14ac:dyDescent="0.35">
      <c r="A4568">
        <v>15580682</v>
      </c>
      <c r="B4568" t="s">
        <v>212</v>
      </c>
      <c r="C4568" t="s">
        <v>17</v>
      </c>
      <c r="D4568" t="s">
        <v>18</v>
      </c>
      <c r="E4568">
        <v>40</v>
      </c>
      <c r="F4568" t="s">
        <v>19</v>
      </c>
      <c r="G4568">
        <v>4</v>
      </c>
      <c r="H4568" s="4">
        <v>79927.360000000001</v>
      </c>
      <c r="I4568" t="s">
        <v>29</v>
      </c>
      <c r="J4568">
        <v>2</v>
      </c>
      <c r="K4568">
        <v>652</v>
      </c>
      <c r="L4568" t="s">
        <v>20</v>
      </c>
      <c r="M4568" t="s">
        <v>21</v>
      </c>
      <c r="N4568" t="s">
        <v>22</v>
      </c>
      <c r="O4568" s="4">
        <v>33524.6</v>
      </c>
      <c r="P4568" t="s">
        <v>28</v>
      </c>
      <c r="Q4568" t="str" cm="1">
        <f t="array" ref="Q4568">_xlfn.IFS(
O4568&lt;50000,"Low Salary (&lt;$50K)",
O4568&lt;90000,"Lower Middle ($50K-$90K)",
O4568&lt;130000,"Middle ($90K-$130K)",
O4568&lt;170000,"Upper Middle ($130K-$170K)",
O4568&gt;=170000,"High Salary (&gt;$170K)"
)</f>
        <v>Low Salary (&lt;$50K)</v>
      </c>
      <c r="R4568" t="str" cm="1">
        <f t="array" ref="R4568">_xlfn.IFS(
G4568&lt;=2,"New Customers (0-2Y)",
G4568&lt;=5,"Growing Customers (3-5Y)",
G4568&lt;=8,"Established Customers (6-8Y)",
G4568&lt;=10,"Loyal Customers (9-10Y)"
)</f>
        <v>Growing Customers (3-5Y)</v>
      </c>
    </row>
    <row r="4569" spans="1:18" x14ac:dyDescent="0.35">
      <c r="A4569">
        <v>15768530</v>
      </c>
      <c r="B4569" t="s">
        <v>1309</v>
      </c>
      <c r="C4569" t="s">
        <v>26</v>
      </c>
      <c r="D4569" t="s">
        <v>18</v>
      </c>
      <c r="E4569">
        <v>27</v>
      </c>
      <c r="F4569" t="s">
        <v>43</v>
      </c>
      <c r="G4569">
        <v>4</v>
      </c>
      <c r="H4569" s="4">
        <v>0</v>
      </c>
      <c r="I4569" t="s">
        <v>24</v>
      </c>
      <c r="J4569">
        <v>2</v>
      </c>
      <c r="K4569">
        <v>554</v>
      </c>
      <c r="L4569" t="s">
        <v>31</v>
      </c>
      <c r="M4569" t="s">
        <v>21</v>
      </c>
      <c r="N4569" t="s">
        <v>22</v>
      </c>
      <c r="O4569" s="4">
        <v>135083.73000000001</v>
      </c>
      <c r="P4569" t="s">
        <v>28</v>
      </c>
      <c r="Q4569" t="str" cm="1">
        <f t="array" ref="Q4569">_xlfn.IFS(
O4569&lt;50000,"Low Salary (&lt;$50K)",
O4569&lt;90000,"Lower Middle ($50K-$90K)",
O4569&lt;130000,"Middle ($90K-$130K)",
O4569&lt;170000,"Upper Middle ($130K-$170K)",
O4569&gt;=170000,"High Salary (&gt;$170K)"
)</f>
        <v>Upper Middle ($130K-$170K)</v>
      </c>
      <c r="R4569" t="str" cm="1">
        <f t="array" ref="R4569">_xlfn.IFS(
G4569&lt;=2,"New Customers (0-2Y)",
G4569&lt;=5,"Growing Customers (3-5Y)",
G4569&lt;=8,"Established Customers (6-8Y)",
G4569&lt;=10,"Loyal Customers (9-10Y)"
)</f>
        <v>Growing Customers (3-5Y)</v>
      </c>
    </row>
    <row r="4570" spans="1:18" x14ac:dyDescent="0.35">
      <c r="A4570">
        <v>15672875</v>
      </c>
      <c r="B4570" t="s">
        <v>158</v>
      </c>
      <c r="C4570" t="s">
        <v>42</v>
      </c>
      <c r="D4570" t="s">
        <v>39</v>
      </c>
      <c r="E4570">
        <v>32</v>
      </c>
      <c r="F4570" t="s">
        <v>19</v>
      </c>
      <c r="G4570">
        <v>8</v>
      </c>
      <c r="H4570" s="4">
        <v>40172.910000000003</v>
      </c>
      <c r="I4570" t="s">
        <v>29</v>
      </c>
      <c r="J4570">
        <v>1</v>
      </c>
      <c r="K4570">
        <v>584</v>
      </c>
      <c r="L4570" t="s">
        <v>31</v>
      </c>
      <c r="M4570" t="s">
        <v>21</v>
      </c>
      <c r="N4570" t="s">
        <v>22</v>
      </c>
      <c r="O4570" s="4">
        <v>137439.34</v>
      </c>
      <c r="P4570" t="s">
        <v>28</v>
      </c>
      <c r="Q4570" t="str" cm="1">
        <f t="array" ref="Q4570">_xlfn.IFS(
O4570&lt;50000,"Low Salary (&lt;$50K)",
O4570&lt;90000,"Lower Middle ($50K-$90K)",
O4570&lt;130000,"Middle ($90K-$130K)",
O4570&lt;170000,"Upper Middle ($130K-$170K)",
O4570&gt;=170000,"High Salary (&gt;$170K)"
)</f>
        <v>Upper Middle ($130K-$170K)</v>
      </c>
      <c r="R4570" t="str" cm="1">
        <f t="array" ref="R4570">_xlfn.IFS(
G4570&lt;=2,"New Customers (0-2Y)",
G4570&lt;=5,"Growing Customers (3-5Y)",
G4570&lt;=8,"Established Customers (6-8Y)",
G4570&lt;=10,"Loyal Customers (9-10Y)"
)</f>
        <v>Established Customers (6-8Y)</v>
      </c>
    </row>
    <row r="4571" spans="1:18" x14ac:dyDescent="0.35">
      <c r="A4571">
        <v>15617082</v>
      </c>
      <c r="B4571" t="s">
        <v>780</v>
      </c>
      <c r="C4571" t="s">
        <v>17</v>
      </c>
      <c r="D4571" t="s">
        <v>39</v>
      </c>
      <c r="E4571">
        <v>33</v>
      </c>
      <c r="F4571" t="s">
        <v>19</v>
      </c>
      <c r="G4571">
        <v>7</v>
      </c>
      <c r="H4571" s="4">
        <v>115195.58</v>
      </c>
      <c r="I4571" t="s">
        <v>33</v>
      </c>
      <c r="J4571">
        <v>1</v>
      </c>
      <c r="K4571">
        <v>516</v>
      </c>
      <c r="L4571" t="s">
        <v>31</v>
      </c>
      <c r="M4571" t="s">
        <v>21</v>
      </c>
      <c r="N4571" t="s">
        <v>22</v>
      </c>
      <c r="O4571" s="4">
        <v>11205.5</v>
      </c>
      <c r="P4571" t="s">
        <v>28</v>
      </c>
      <c r="Q4571" t="str" cm="1">
        <f t="array" ref="Q4571">_xlfn.IFS(
O4571&lt;50000,"Low Salary (&lt;$50K)",
O4571&lt;90000,"Lower Middle ($50K-$90K)",
O4571&lt;130000,"Middle ($90K-$130K)",
O4571&lt;170000,"Upper Middle ($130K-$170K)",
O4571&gt;=170000,"High Salary (&gt;$170K)"
)</f>
        <v>Low Salary (&lt;$50K)</v>
      </c>
      <c r="R4571" t="str" cm="1">
        <f t="array" ref="R4571">_xlfn.IFS(
G4571&lt;=2,"New Customers (0-2Y)",
G4571&lt;=5,"Growing Customers (3-5Y)",
G4571&lt;=8,"Established Customers (6-8Y)",
G4571&lt;=10,"Loyal Customers (9-10Y)"
)</f>
        <v>Established Customers (6-8Y)</v>
      </c>
    </row>
    <row r="4572" spans="1:18" x14ac:dyDescent="0.35">
      <c r="A4572">
        <v>15760514</v>
      </c>
      <c r="B4572" t="s">
        <v>1979</v>
      </c>
      <c r="C4572" t="s">
        <v>42</v>
      </c>
      <c r="D4572" t="s">
        <v>18</v>
      </c>
      <c r="E4572">
        <v>43</v>
      </c>
      <c r="F4572" t="s">
        <v>19</v>
      </c>
      <c r="G4572">
        <v>9</v>
      </c>
      <c r="H4572" s="4">
        <v>116644.29</v>
      </c>
      <c r="I4572" t="s">
        <v>33</v>
      </c>
      <c r="J4572">
        <v>2</v>
      </c>
      <c r="K4572">
        <v>789</v>
      </c>
      <c r="L4572" t="s">
        <v>37</v>
      </c>
      <c r="M4572" t="s">
        <v>21</v>
      </c>
      <c r="N4572" t="s">
        <v>22</v>
      </c>
      <c r="O4572" s="4">
        <v>60176.1</v>
      </c>
      <c r="P4572" t="s">
        <v>28</v>
      </c>
      <c r="Q4572" t="str" cm="1">
        <f t="array" ref="Q4572">_xlfn.IFS(
O4572&lt;50000,"Low Salary (&lt;$50K)",
O4572&lt;90000,"Lower Middle ($50K-$90K)",
O4572&lt;130000,"Middle ($90K-$130K)",
O4572&lt;170000,"Upper Middle ($130K-$170K)",
O4572&gt;=170000,"High Salary (&gt;$170K)"
)</f>
        <v>Lower Middle ($50K-$90K)</v>
      </c>
      <c r="R4572" t="str" cm="1">
        <f t="array" ref="R4572">_xlfn.IFS(
G4572&lt;=2,"New Customers (0-2Y)",
G4572&lt;=5,"Growing Customers (3-5Y)",
G4572&lt;=8,"Established Customers (6-8Y)",
G4572&lt;=10,"Loyal Customers (9-10Y)"
)</f>
        <v>Loyal Customers (9-10Y)</v>
      </c>
    </row>
    <row r="4573" spans="1:18" x14ac:dyDescent="0.35">
      <c r="A4573">
        <v>15761775</v>
      </c>
      <c r="B4573" t="s">
        <v>1422</v>
      </c>
      <c r="C4573" t="s">
        <v>42</v>
      </c>
      <c r="D4573" t="s">
        <v>39</v>
      </c>
      <c r="E4573">
        <v>20</v>
      </c>
      <c r="F4573" t="s">
        <v>43</v>
      </c>
      <c r="G4573">
        <v>8</v>
      </c>
      <c r="H4573" s="4">
        <v>180293.84</v>
      </c>
      <c r="I4573" t="s">
        <v>33</v>
      </c>
      <c r="J4573">
        <v>2</v>
      </c>
      <c r="K4573">
        <v>598</v>
      </c>
      <c r="L4573" t="s">
        <v>31</v>
      </c>
      <c r="M4573" t="s">
        <v>21</v>
      </c>
      <c r="N4573" t="s">
        <v>22</v>
      </c>
      <c r="O4573" s="4">
        <v>29552.7</v>
      </c>
      <c r="P4573" t="s">
        <v>28</v>
      </c>
      <c r="Q4573" t="str" cm="1">
        <f t="array" ref="Q4573">_xlfn.IFS(
O4573&lt;50000,"Low Salary (&lt;$50K)",
O4573&lt;90000,"Lower Middle ($50K-$90K)",
O4573&lt;130000,"Middle ($90K-$130K)",
O4573&lt;170000,"Upper Middle ($130K-$170K)",
O4573&gt;=170000,"High Salary (&gt;$170K)"
)</f>
        <v>Low Salary (&lt;$50K)</v>
      </c>
      <c r="R4573" t="str" cm="1">
        <f t="array" ref="R4573">_xlfn.IFS(
G4573&lt;=2,"New Customers (0-2Y)",
G4573&lt;=5,"Growing Customers (3-5Y)",
G4573&lt;=8,"Established Customers (6-8Y)",
G4573&lt;=10,"Loyal Customers (9-10Y)"
)</f>
        <v>Established Customers (6-8Y)</v>
      </c>
    </row>
    <row r="4574" spans="1:18" x14ac:dyDescent="0.35">
      <c r="A4574">
        <v>15799964</v>
      </c>
      <c r="B4574" t="s">
        <v>203</v>
      </c>
      <c r="C4574" t="s">
        <v>42</v>
      </c>
      <c r="D4574" t="s">
        <v>18</v>
      </c>
      <c r="E4574">
        <v>30</v>
      </c>
      <c r="F4574" t="s">
        <v>19</v>
      </c>
      <c r="G4574">
        <v>7</v>
      </c>
      <c r="H4574" s="4">
        <v>139872.81</v>
      </c>
      <c r="I4574" t="s">
        <v>33</v>
      </c>
      <c r="J4574">
        <v>1</v>
      </c>
      <c r="K4574">
        <v>669</v>
      </c>
      <c r="L4574" t="s">
        <v>35</v>
      </c>
      <c r="M4574" t="s">
        <v>21</v>
      </c>
      <c r="N4574" t="s">
        <v>32</v>
      </c>
      <c r="O4574" s="4">
        <v>188795.85</v>
      </c>
      <c r="P4574" t="s">
        <v>28</v>
      </c>
      <c r="Q4574" t="str" cm="1">
        <f t="array" ref="Q4574">_xlfn.IFS(
O4574&lt;50000,"Low Salary (&lt;$50K)",
O4574&lt;90000,"Lower Middle ($50K-$90K)",
O4574&lt;130000,"Middle ($90K-$130K)",
O4574&lt;170000,"Upper Middle ($130K-$170K)",
O4574&gt;=170000,"High Salary (&gt;$170K)"
)</f>
        <v>High Salary (&gt;$170K)</v>
      </c>
      <c r="R4574" t="str" cm="1">
        <f t="array" ref="R4574">_xlfn.IFS(
G4574&lt;=2,"New Customers (0-2Y)",
G4574&lt;=5,"Growing Customers (3-5Y)",
G4574&lt;=8,"Established Customers (6-8Y)",
G4574&lt;=10,"Loyal Customers (9-10Y)"
)</f>
        <v>Established Customers (6-8Y)</v>
      </c>
    </row>
    <row r="4575" spans="1:18" x14ac:dyDescent="0.35">
      <c r="A4575">
        <v>15693906</v>
      </c>
      <c r="B4575" t="s">
        <v>1396</v>
      </c>
      <c r="C4575" t="s">
        <v>17</v>
      </c>
      <c r="D4575" t="s">
        <v>18</v>
      </c>
      <c r="E4575">
        <v>24</v>
      </c>
      <c r="F4575" t="s">
        <v>43</v>
      </c>
      <c r="G4575">
        <v>3</v>
      </c>
      <c r="H4575" s="4">
        <v>34547.82</v>
      </c>
      <c r="I4575" t="s">
        <v>29</v>
      </c>
      <c r="J4575">
        <v>1</v>
      </c>
      <c r="K4575">
        <v>645</v>
      </c>
      <c r="L4575" t="s">
        <v>20</v>
      </c>
      <c r="M4575" t="s">
        <v>21</v>
      </c>
      <c r="N4575" t="s">
        <v>22</v>
      </c>
      <c r="O4575" s="4">
        <v>11638.17</v>
      </c>
      <c r="P4575" t="s">
        <v>28</v>
      </c>
      <c r="Q4575" t="str" cm="1">
        <f t="array" ref="Q4575">_xlfn.IFS(
O4575&lt;50000,"Low Salary (&lt;$50K)",
O4575&lt;90000,"Lower Middle ($50K-$90K)",
O4575&lt;130000,"Middle ($90K-$130K)",
O4575&lt;170000,"Upper Middle ($130K-$170K)",
O4575&gt;=170000,"High Salary (&gt;$170K)"
)</f>
        <v>Low Salary (&lt;$50K)</v>
      </c>
      <c r="R4575" t="str" cm="1">
        <f t="array" ref="R4575">_xlfn.IFS(
G4575&lt;=2,"New Customers (0-2Y)",
G4575&lt;=5,"Growing Customers (3-5Y)",
G4575&lt;=8,"Established Customers (6-8Y)",
G4575&lt;=10,"Loyal Customers (9-10Y)"
)</f>
        <v>Growing Customers (3-5Y)</v>
      </c>
    </row>
    <row r="4576" spans="1:18" x14ac:dyDescent="0.35">
      <c r="A4576">
        <v>15739514</v>
      </c>
      <c r="B4576" t="s">
        <v>614</v>
      </c>
      <c r="C4576" t="s">
        <v>17</v>
      </c>
      <c r="D4576" t="s">
        <v>18</v>
      </c>
      <c r="E4576">
        <v>32</v>
      </c>
      <c r="F4576" t="s">
        <v>19</v>
      </c>
      <c r="G4576">
        <v>9</v>
      </c>
      <c r="H4576" s="4">
        <v>0</v>
      </c>
      <c r="I4576" t="s">
        <v>24</v>
      </c>
      <c r="J4576">
        <v>2</v>
      </c>
      <c r="K4576">
        <v>659</v>
      </c>
      <c r="L4576" t="s">
        <v>20</v>
      </c>
      <c r="M4576" t="s">
        <v>21</v>
      </c>
      <c r="N4576" t="s">
        <v>22</v>
      </c>
      <c r="O4576" s="4">
        <v>93155.75</v>
      </c>
      <c r="P4576" t="s">
        <v>28</v>
      </c>
      <c r="Q4576" t="str" cm="1">
        <f t="array" ref="Q4576">_xlfn.IFS(
O4576&lt;50000,"Low Salary (&lt;$50K)",
O4576&lt;90000,"Lower Middle ($50K-$90K)",
O4576&lt;130000,"Middle ($90K-$130K)",
O4576&lt;170000,"Upper Middle ($130K-$170K)",
O4576&gt;=170000,"High Salary (&gt;$170K)"
)</f>
        <v>Middle ($90K-$130K)</v>
      </c>
      <c r="R4576" t="str" cm="1">
        <f t="array" ref="R4576">_xlfn.IFS(
G4576&lt;=2,"New Customers (0-2Y)",
G4576&lt;=5,"Growing Customers (3-5Y)",
G4576&lt;=8,"Established Customers (6-8Y)",
G4576&lt;=10,"Loyal Customers (9-10Y)"
)</f>
        <v>Loyal Customers (9-10Y)</v>
      </c>
    </row>
    <row r="4577" spans="1:18" x14ac:dyDescent="0.35">
      <c r="A4577">
        <v>15756926</v>
      </c>
      <c r="B4577" t="s">
        <v>1980</v>
      </c>
      <c r="C4577" t="s">
        <v>42</v>
      </c>
      <c r="D4577" t="s">
        <v>39</v>
      </c>
      <c r="E4577">
        <v>29</v>
      </c>
      <c r="F4577" t="s">
        <v>43</v>
      </c>
      <c r="G4577">
        <v>1</v>
      </c>
      <c r="H4577" s="4">
        <v>96462.25</v>
      </c>
      <c r="I4577" t="s">
        <v>29</v>
      </c>
      <c r="J4577">
        <v>2</v>
      </c>
      <c r="K4577">
        <v>833</v>
      </c>
      <c r="L4577" t="s">
        <v>37</v>
      </c>
      <c r="M4577" t="s">
        <v>27</v>
      </c>
      <c r="N4577" t="s">
        <v>22</v>
      </c>
      <c r="O4577" s="4">
        <v>48986.18</v>
      </c>
      <c r="P4577" t="s">
        <v>28</v>
      </c>
      <c r="Q4577" t="str" cm="1">
        <f t="array" ref="Q4577">_xlfn.IFS(
O4577&lt;50000,"Low Salary (&lt;$50K)",
O4577&lt;90000,"Lower Middle ($50K-$90K)",
O4577&lt;130000,"Middle ($90K-$130K)",
O4577&lt;170000,"Upper Middle ($130K-$170K)",
O4577&gt;=170000,"High Salary (&gt;$170K)"
)</f>
        <v>Low Salary (&lt;$50K)</v>
      </c>
      <c r="R4577" t="str" cm="1">
        <f t="array" ref="R4577">_xlfn.IFS(
G4577&lt;=2,"New Customers (0-2Y)",
G4577&lt;=5,"Growing Customers (3-5Y)",
G4577&lt;=8,"Established Customers (6-8Y)",
G4577&lt;=10,"Loyal Customers (9-10Y)"
)</f>
        <v>New Customers (0-2Y)</v>
      </c>
    </row>
    <row r="4578" spans="1:18" x14ac:dyDescent="0.35">
      <c r="A4578">
        <v>15770984</v>
      </c>
      <c r="B4578" t="s">
        <v>133</v>
      </c>
      <c r="C4578" t="s">
        <v>26</v>
      </c>
      <c r="D4578" t="s">
        <v>18</v>
      </c>
      <c r="E4578">
        <v>40</v>
      </c>
      <c r="F4578" t="s">
        <v>19</v>
      </c>
      <c r="G4578">
        <v>7</v>
      </c>
      <c r="H4578" s="4">
        <v>130334.35</v>
      </c>
      <c r="I4578" t="s">
        <v>33</v>
      </c>
      <c r="J4578">
        <v>2</v>
      </c>
      <c r="K4578">
        <v>697</v>
      </c>
      <c r="L4578" t="s">
        <v>35</v>
      </c>
      <c r="M4578" t="s">
        <v>27</v>
      </c>
      <c r="N4578" t="s">
        <v>22</v>
      </c>
      <c r="O4578" s="4">
        <v>116951.1</v>
      </c>
      <c r="P4578" t="s">
        <v>28</v>
      </c>
      <c r="Q4578" t="str" cm="1">
        <f t="array" ref="Q4578">_xlfn.IFS(
O4578&lt;50000,"Low Salary (&lt;$50K)",
O4578&lt;90000,"Lower Middle ($50K-$90K)",
O4578&lt;130000,"Middle ($90K-$130K)",
O4578&lt;170000,"Upper Middle ($130K-$170K)",
O4578&gt;=170000,"High Salary (&gt;$170K)"
)</f>
        <v>Middle ($90K-$130K)</v>
      </c>
      <c r="R4578" t="str" cm="1">
        <f t="array" ref="R4578">_xlfn.IFS(
G4578&lt;=2,"New Customers (0-2Y)",
G4578&lt;=5,"Growing Customers (3-5Y)",
G4578&lt;=8,"Established Customers (6-8Y)",
G4578&lt;=10,"Loyal Customers (9-10Y)"
)</f>
        <v>Established Customers (6-8Y)</v>
      </c>
    </row>
    <row r="4579" spans="1:18" x14ac:dyDescent="0.35">
      <c r="A4579">
        <v>15703979</v>
      </c>
      <c r="B4579" t="s">
        <v>429</v>
      </c>
      <c r="C4579" t="s">
        <v>42</v>
      </c>
      <c r="D4579" t="s">
        <v>39</v>
      </c>
      <c r="E4579">
        <v>39</v>
      </c>
      <c r="F4579" t="s">
        <v>19</v>
      </c>
      <c r="G4579">
        <v>3</v>
      </c>
      <c r="H4579" s="4">
        <v>119688.81</v>
      </c>
      <c r="I4579" t="s">
        <v>33</v>
      </c>
      <c r="J4579">
        <v>1</v>
      </c>
      <c r="K4579">
        <v>580</v>
      </c>
      <c r="L4579" t="s">
        <v>31</v>
      </c>
      <c r="M4579" t="s">
        <v>21</v>
      </c>
      <c r="N4579" t="s">
        <v>32</v>
      </c>
      <c r="O4579" s="4">
        <v>137041.26</v>
      </c>
      <c r="P4579" t="s">
        <v>28</v>
      </c>
      <c r="Q4579" t="str" cm="1">
        <f t="array" ref="Q4579">_xlfn.IFS(
O4579&lt;50000,"Low Salary (&lt;$50K)",
O4579&lt;90000,"Lower Middle ($50K-$90K)",
O4579&lt;130000,"Middle ($90K-$130K)",
O4579&lt;170000,"Upper Middle ($130K-$170K)",
O4579&gt;=170000,"High Salary (&gt;$170K)"
)</f>
        <v>Upper Middle ($130K-$170K)</v>
      </c>
      <c r="R4579" t="str" cm="1">
        <f t="array" ref="R4579">_xlfn.IFS(
G4579&lt;=2,"New Customers (0-2Y)",
G4579&lt;=5,"Growing Customers (3-5Y)",
G4579&lt;=8,"Established Customers (6-8Y)",
G4579&lt;=10,"Loyal Customers (9-10Y)"
)</f>
        <v>Growing Customers (3-5Y)</v>
      </c>
    </row>
    <row r="4580" spans="1:18" x14ac:dyDescent="0.35">
      <c r="A4580">
        <v>15801821</v>
      </c>
      <c r="B4580" t="s">
        <v>1981</v>
      </c>
      <c r="C4580" t="s">
        <v>17</v>
      </c>
      <c r="D4580" t="s">
        <v>39</v>
      </c>
      <c r="E4580">
        <v>38</v>
      </c>
      <c r="F4580" t="s">
        <v>19</v>
      </c>
      <c r="G4580">
        <v>1</v>
      </c>
      <c r="H4580" s="4">
        <v>0</v>
      </c>
      <c r="I4580" t="s">
        <v>24</v>
      </c>
      <c r="J4580">
        <v>2</v>
      </c>
      <c r="K4580">
        <v>691</v>
      </c>
      <c r="L4580" t="s">
        <v>35</v>
      </c>
      <c r="M4580" t="s">
        <v>27</v>
      </c>
      <c r="N4580" t="s">
        <v>32</v>
      </c>
      <c r="O4580" s="4">
        <v>44653.5</v>
      </c>
      <c r="P4580" t="s">
        <v>28</v>
      </c>
      <c r="Q4580" t="str" cm="1">
        <f t="array" ref="Q4580">_xlfn.IFS(
O4580&lt;50000,"Low Salary (&lt;$50K)",
O4580&lt;90000,"Lower Middle ($50K-$90K)",
O4580&lt;130000,"Middle ($90K-$130K)",
O4580&lt;170000,"Upper Middle ($130K-$170K)",
O4580&gt;=170000,"High Salary (&gt;$170K)"
)</f>
        <v>Low Salary (&lt;$50K)</v>
      </c>
      <c r="R4580" t="str" cm="1">
        <f t="array" ref="R4580">_xlfn.IFS(
G4580&lt;=2,"New Customers (0-2Y)",
G4580&lt;=5,"Growing Customers (3-5Y)",
G4580&lt;=8,"Established Customers (6-8Y)",
G4580&lt;=10,"Loyal Customers (9-10Y)"
)</f>
        <v>New Customers (0-2Y)</v>
      </c>
    </row>
    <row r="4581" spans="1:18" x14ac:dyDescent="0.35">
      <c r="A4581">
        <v>15711028</v>
      </c>
      <c r="B4581" t="s">
        <v>299</v>
      </c>
      <c r="C4581" t="s">
        <v>17</v>
      </c>
      <c r="D4581" t="s">
        <v>39</v>
      </c>
      <c r="E4581">
        <v>52</v>
      </c>
      <c r="F4581" t="s">
        <v>19</v>
      </c>
      <c r="G4581">
        <v>1</v>
      </c>
      <c r="H4581" s="4">
        <v>0</v>
      </c>
      <c r="I4581" t="s">
        <v>24</v>
      </c>
      <c r="J4581">
        <v>3</v>
      </c>
      <c r="K4581">
        <v>534</v>
      </c>
      <c r="L4581" t="s">
        <v>31</v>
      </c>
      <c r="M4581" t="s">
        <v>21</v>
      </c>
      <c r="N4581" t="s">
        <v>22</v>
      </c>
      <c r="O4581" s="4">
        <v>104035.41</v>
      </c>
      <c r="P4581" t="s">
        <v>23</v>
      </c>
      <c r="Q4581" t="str" cm="1">
        <f t="array" ref="Q4581">_xlfn.IFS(
O4581&lt;50000,"Low Salary (&lt;$50K)",
O4581&lt;90000,"Lower Middle ($50K-$90K)",
O4581&lt;130000,"Middle ($90K-$130K)",
O4581&lt;170000,"Upper Middle ($130K-$170K)",
O4581&gt;=170000,"High Salary (&gt;$170K)"
)</f>
        <v>Middle ($90K-$130K)</v>
      </c>
      <c r="R4581" t="str" cm="1">
        <f t="array" ref="R4581">_xlfn.IFS(
G4581&lt;=2,"New Customers (0-2Y)",
G4581&lt;=5,"Growing Customers (3-5Y)",
G4581&lt;=8,"Established Customers (6-8Y)",
G4581&lt;=10,"Loyal Customers (9-10Y)"
)</f>
        <v>New Customers (0-2Y)</v>
      </c>
    </row>
    <row r="4582" spans="1:18" x14ac:dyDescent="0.35">
      <c r="A4582">
        <v>15791842</v>
      </c>
      <c r="B4582" t="s">
        <v>641</v>
      </c>
      <c r="C4582" t="s">
        <v>17</v>
      </c>
      <c r="D4582" t="s">
        <v>18</v>
      </c>
      <c r="E4582">
        <v>32</v>
      </c>
      <c r="F4582" t="s">
        <v>19</v>
      </c>
      <c r="G4582">
        <v>6</v>
      </c>
      <c r="H4582" s="4">
        <v>71187.240000000005</v>
      </c>
      <c r="I4582" t="s">
        <v>29</v>
      </c>
      <c r="J4582">
        <v>1</v>
      </c>
      <c r="K4582">
        <v>478</v>
      </c>
      <c r="L4582" t="s">
        <v>44</v>
      </c>
      <c r="M4582" t="s">
        <v>21</v>
      </c>
      <c r="N4582" t="s">
        <v>22</v>
      </c>
      <c r="O4582" s="4">
        <v>110593.62</v>
      </c>
      <c r="P4582" t="s">
        <v>28</v>
      </c>
      <c r="Q4582" t="str" cm="1">
        <f t="array" ref="Q4582">_xlfn.IFS(
O4582&lt;50000,"Low Salary (&lt;$50K)",
O4582&lt;90000,"Lower Middle ($50K-$90K)",
O4582&lt;130000,"Middle ($90K-$130K)",
O4582&lt;170000,"Upper Middle ($130K-$170K)",
O4582&gt;=170000,"High Salary (&gt;$170K)"
)</f>
        <v>Middle ($90K-$130K)</v>
      </c>
      <c r="R4582" t="str" cm="1">
        <f t="array" ref="R4582">_xlfn.IFS(
G4582&lt;=2,"New Customers (0-2Y)",
G4582&lt;=5,"Growing Customers (3-5Y)",
G4582&lt;=8,"Established Customers (6-8Y)",
G4582&lt;=10,"Loyal Customers (9-10Y)"
)</f>
        <v>Established Customers (6-8Y)</v>
      </c>
    </row>
    <row r="4583" spans="1:18" x14ac:dyDescent="0.35">
      <c r="A4583">
        <v>15746127</v>
      </c>
      <c r="B4583" t="s">
        <v>1982</v>
      </c>
      <c r="C4583" t="s">
        <v>17</v>
      </c>
      <c r="D4583" t="s">
        <v>18</v>
      </c>
      <c r="E4583">
        <v>47</v>
      </c>
      <c r="F4583" t="s">
        <v>19</v>
      </c>
      <c r="G4583">
        <v>2</v>
      </c>
      <c r="H4583" s="4">
        <v>0</v>
      </c>
      <c r="I4583" t="s">
        <v>24</v>
      </c>
      <c r="J4583">
        <v>2</v>
      </c>
      <c r="K4583">
        <v>572</v>
      </c>
      <c r="L4583" t="s">
        <v>31</v>
      </c>
      <c r="M4583" t="s">
        <v>21</v>
      </c>
      <c r="N4583" t="s">
        <v>32</v>
      </c>
      <c r="O4583" s="4">
        <v>36099.699999999997</v>
      </c>
      <c r="P4583" t="s">
        <v>28</v>
      </c>
      <c r="Q4583" t="str" cm="1">
        <f t="array" ref="Q4583">_xlfn.IFS(
O4583&lt;50000,"Low Salary (&lt;$50K)",
O4583&lt;90000,"Lower Middle ($50K-$90K)",
O4583&lt;130000,"Middle ($90K-$130K)",
O4583&lt;170000,"Upper Middle ($130K-$170K)",
O4583&gt;=170000,"High Salary (&gt;$170K)"
)</f>
        <v>Low Salary (&lt;$50K)</v>
      </c>
      <c r="R4583" t="str" cm="1">
        <f t="array" ref="R4583">_xlfn.IFS(
G4583&lt;=2,"New Customers (0-2Y)",
G4583&lt;=5,"Growing Customers (3-5Y)",
G4583&lt;=8,"Established Customers (6-8Y)",
G4583&lt;=10,"Loyal Customers (9-10Y)"
)</f>
        <v>New Customers (0-2Y)</v>
      </c>
    </row>
    <row r="4584" spans="1:18" x14ac:dyDescent="0.35">
      <c r="A4584">
        <v>15663625</v>
      </c>
      <c r="B4584" t="s">
        <v>304</v>
      </c>
      <c r="C4584" t="s">
        <v>17</v>
      </c>
      <c r="D4584" t="s">
        <v>39</v>
      </c>
      <c r="E4584">
        <v>37</v>
      </c>
      <c r="F4584" t="s">
        <v>19</v>
      </c>
      <c r="G4584">
        <v>4</v>
      </c>
      <c r="H4584" s="4">
        <v>0</v>
      </c>
      <c r="I4584" t="s">
        <v>24</v>
      </c>
      <c r="J4584">
        <v>2</v>
      </c>
      <c r="K4584">
        <v>501</v>
      </c>
      <c r="L4584" t="s">
        <v>31</v>
      </c>
      <c r="M4584" t="s">
        <v>27</v>
      </c>
      <c r="N4584" t="s">
        <v>32</v>
      </c>
      <c r="O4584" s="4">
        <v>12470.3</v>
      </c>
      <c r="P4584" t="s">
        <v>28</v>
      </c>
      <c r="Q4584" t="str" cm="1">
        <f t="array" ref="Q4584">_xlfn.IFS(
O4584&lt;50000,"Low Salary (&lt;$50K)",
O4584&lt;90000,"Lower Middle ($50K-$90K)",
O4584&lt;130000,"Middle ($90K-$130K)",
O4584&lt;170000,"Upper Middle ($130K-$170K)",
O4584&gt;=170000,"High Salary (&gt;$170K)"
)</f>
        <v>Low Salary (&lt;$50K)</v>
      </c>
      <c r="R4584" t="str" cm="1">
        <f t="array" ref="R4584">_xlfn.IFS(
G4584&lt;=2,"New Customers (0-2Y)",
G4584&lt;=5,"Growing Customers (3-5Y)",
G4584&lt;=8,"Established Customers (6-8Y)",
G4584&lt;=10,"Loyal Customers (9-10Y)"
)</f>
        <v>Growing Customers (3-5Y)</v>
      </c>
    </row>
    <row r="4585" spans="1:18" x14ac:dyDescent="0.35">
      <c r="A4585">
        <v>15604891</v>
      </c>
      <c r="B4585" t="s">
        <v>1983</v>
      </c>
      <c r="C4585" t="s">
        <v>26</v>
      </c>
      <c r="D4585" t="s">
        <v>18</v>
      </c>
      <c r="E4585">
        <v>38</v>
      </c>
      <c r="F4585" t="s">
        <v>19</v>
      </c>
      <c r="G4585">
        <v>8</v>
      </c>
      <c r="H4585" s="4">
        <v>0</v>
      </c>
      <c r="I4585" t="s">
        <v>24</v>
      </c>
      <c r="J4585">
        <v>2</v>
      </c>
      <c r="K4585">
        <v>624</v>
      </c>
      <c r="L4585" t="s">
        <v>20</v>
      </c>
      <c r="M4585" t="s">
        <v>21</v>
      </c>
      <c r="N4585" t="s">
        <v>32</v>
      </c>
      <c r="O4585" s="4">
        <v>95403.41</v>
      </c>
      <c r="P4585" t="s">
        <v>28</v>
      </c>
      <c r="Q4585" t="str" cm="1">
        <f t="array" ref="Q4585">_xlfn.IFS(
O4585&lt;50000,"Low Salary (&lt;$50K)",
O4585&lt;90000,"Lower Middle ($50K-$90K)",
O4585&lt;130000,"Middle ($90K-$130K)",
O4585&lt;170000,"Upper Middle ($130K-$170K)",
O4585&gt;=170000,"High Salary (&gt;$170K)"
)</f>
        <v>Middle ($90K-$130K)</v>
      </c>
      <c r="R4585" t="str" cm="1">
        <f t="array" ref="R4585">_xlfn.IFS(
G4585&lt;=2,"New Customers (0-2Y)",
G4585&lt;=5,"Growing Customers (3-5Y)",
G4585&lt;=8,"Established Customers (6-8Y)",
G4585&lt;=10,"Loyal Customers (9-10Y)"
)</f>
        <v>Established Customers (6-8Y)</v>
      </c>
    </row>
    <row r="4586" spans="1:18" x14ac:dyDescent="0.35">
      <c r="A4586">
        <v>15589666</v>
      </c>
      <c r="B4586" t="s">
        <v>878</v>
      </c>
      <c r="C4586" t="s">
        <v>17</v>
      </c>
      <c r="D4586" t="s">
        <v>18</v>
      </c>
      <c r="E4586">
        <v>39</v>
      </c>
      <c r="F4586" t="s">
        <v>19</v>
      </c>
      <c r="G4586">
        <v>9</v>
      </c>
      <c r="H4586" s="4">
        <v>136422.41</v>
      </c>
      <c r="I4586" t="s">
        <v>33</v>
      </c>
      <c r="J4586">
        <v>1</v>
      </c>
      <c r="K4586">
        <v>595</v>
      </c>
      <c r="L4586" t="s">
        <v>31</v>
      </c>
      <c r="M4586" t="s">
        <v>21</v>
      </c>
      <c r="N4586" t="s">
        <v>22</v>
      </c>
      <c r="O4586" s="4">
        <v>151757.81</v>
      </c>
      <c r="P4586" t="s">
        <v>28</v>
      </c>
      <c r="Q4586" t="str" cm="1">
        <f t="array" ref="Q4586">_xlfn.IFS(
O4586&lt;50000,"Low Salary (&lt;$50K)",
O4586&lt;90000,"Lower Middle ($50K-$90K)",
O4586&lt;130000,"Middle ($90K-$130K)",
O4586&lt;170000,"Upper Middle ($130K-$170K)",
O4586&gt;=170000,"High Salary (&gt;$170K)"
)</f>
        <v>Upper Middle ($130K-$170K)</v>
      </c>
      <c r="R4586" t="str" cm="1">
        <f t="array" ref="R4586">_xlfn.IFS(
G4586&lt;=2,"New Customers (0-2Y)",
G4586&lt;=5,"Growing Customers (3-5Y)",
G4586&lt;=8,"Established Customers (6-8Y)",
G4586&lt;=10,"Loyal Customers (9-10Y)"
)</f>
        <v>Loyal Customers (9-10Y)</v>
      </c>
    </row>
    <row r="4587" spans="1:18" x14ac:dyDescent="0.35">
      <c r="A4587">
        <v>15627881</v>
      </c>
      <c r="B4587" t="s">
        <v>1984</v>
      </c>
      <c r="C4587" t="s">
        <v>17</v>
      </c>
      <c r="D4587" t="s">
        <v>39</v>
      </c>
      <c r="E4587">
        <v>30</v>
      </c>
      <c r="F4587" t="s">
        <v>19</v>
      </c>
      <c r="G4587">
        <v>8</v>
      </c>
      <c r="H4587" s="4">
        <v>0</v>
      </c>
      <c r="I4587" t="s">
        <v>24</v>
      </c>
      <c r="J4587">
        <v>2</v>
      </c>
      <c r="K4587">
        <v>603</v>
      </c>
      <c r="L4587" t="s">
        <v>20</v>
      </c>
      <c r="M4587" t="s">
        <v>21</v>
      </c>
      <c r="N4587" t="s">
        <v>22</v>
      </c>
      <c r="O4587" s="4">
        <v>47536.46</v>
      </c>
      <c r="P4587" t="s">
        <v>28</v>
      </c>
      <c r="Q4587" t="str" cm="1">
        <f t="array" ref="Q4587">_xlfn.IFS(
O4587&lt;50000,"Low Salary (&lt;$50K)",
O4587&lt;90000,"Lower Middle ($50K-$90K)",
O4587&lt;130000,"Middle ($90K-$130K)",
O4587&lt;170000,"Upper Middle ($130K-$170K)",
O4587&gt;=170000,"High Salary (&gt;$170K)"
)</f>
        <v>Low Salary (&lt;$50K)</v>
      </c>
      <c r="R4587" t="str" cm="1">
        <f t="array" ref="R4587">_xlfn.IFS(
G4587&lt;=2,"New Customers (0-2Y)",
G4587&lt;=5,"Growing Customers (3-5Y)",
G4587&lt;=8,"Established Customers (6-8Y)",
G4587&lt;=10,"Loyal Customers (9-10Y)"
)</f>
        <v>Established Customers (6-8Y)</v>
      </c>
    </row>
    <row r="4588" spans="1:18" x14ac:dyDescent="0.35">
      <c r="A4588">
        <v>15664895</v>
      </c>
      <c r="B4588" t="s">
        <v>1177</v>
      </c>
      <c r="C4588" t="s">
        <v>17</v>
      </c>
      <c r="D4588" t="s">
        <v>18</v>
      </c>
      <c r="E4588">
        <v>25</v>
      </c>
      <c r="F4588" t="s">
        <v>43</v>
      </c>
      <c r="G4588">
        <v>0</v>
      </c>
      <c r="H4588" s="4">
        <v>0</v>
      </c>
      <c r="I4588" t="s">
        <v>24</v>
      </c>
      <c r="J4588">
        <v>2</v>
      </c>
      <c r="K4588">
        <v>602</v>
      </c>
      <c r="L4588" t="s">
        <v>20</v>
      </c>
      <c r="M4588" t="s">
        <v>21</v>
      </c>
      <c r="N4588" t="s">
        <v>22</v>
      </c>
      <c r="O4588" s="4">
        <v>101274.17</v>
      </c>
      <c r="P4588" t="s">
        <v>28</v>
      </c>
      <c r="Q4588" t="str" cm="1">
        <f t="array" ref="Q4588">_xlfn.IFS(
O4588&lt;50000,"Low Salary (&lt;$50K)",
O4588&lt;90000,"Lower Middle ($50K-$90K)",
O4588&lt;130000,"Middle ($90K-$130K)",
O4588&lt;170000,"Upper Middle ($130K-$170K)",
O4588&gt;=170000,"High Salary (&gt;$170K)"
)</f>
        <v>Middle ($90K-$130K)</v>
      </c>
      <c r="R4588" t="str" cm="1">
        <f t="array" ref="R4588">_xlfn.IFS(
G4588&lt;=2,"New Customers (0-2Y)",
G4588&lt;=5,"Growing Customers (3-5Y)",
G4588&lt;=8,"Established Customers (6-8Y)",
G4588&lt;=10,"Loyal Customers (9-10Y)"
)</f>
        <v>New Customers (0-2Y)</v>
      </c>
    </row>
    <row r="4589" spans="1:18" x14ac:dyDescent="0.35">
      <c r="A4589">
        <v>15676094</v>
      </c>
      <c r="B4589" t="s">
        <v>911</v>
      </c>
      <c r="C4589" t="s">
        <v>17</v>
      </c>
      <c r="D4589" t="s">
        <v>18</v>
      </c>
      <c r="E4589">
        <v>34</v>
      </c>
      <c r="F4589" t="s">
        <v>19</v>
      </c>
      <c r="G4589">
        <v>6</v>
      </c>
      <c r="H4589" s="4">
        <v>0</v>
      </c>
      <c r="I4589" t="s">
        <v>24</v>
      </c>
      <c r="J4589">
        <v>1</v>
      </c>
      <c r="K4589">
        <v>500</v>
      </c>
      <c r="L4589" t="s">
        <v>31</v>
      </c>
      <c r="M4589" t="s">
        <v>21</v>
      </c>
      <c r="N4589" t="s">
        <v>22</v>
      </c>
      <c r="O4589" s="4">
        <v>140268.45000000001</v>
      </c>
      <c r="P4589" t="s">
        <v>28</v>
      </c>
      <c r="Q4589" t="str" cm="1">
        <f t="array" ref="Q4589">_xlfn.IFS(
O4589&lt;50000,"Low Salary (&lt;$50K)",
O4589&lt;90000,"Lower Middle ($50K-$90K)",
O4589&lt;130000,"Middle ($90K-$130K)",
O4589&lt;170000,"Upper Middle ($130K-$170K)",
O4589&gt;=170000,"High Salary (&gt;$170K)"
)</f>
        <v>Upper Middle ($130K-$170K)</v>
      </c>
      <c r="R4589" t="str" cm="1">
        <f t="array" ref="R4589">_xlfn.IFS(
G4589&lt;=2,"New Customers (0-2Y)",
G4589&lt;=5,"Growing Customers (3-5Y)",
G4589&lt;=8,"Established Customers (6-8Y)",
G4589&lt;=10,"Loyal Customers (9-10Y)"
)</f>
        <v>Established Customers (6-8Y)</v>
      </c>
    </row>
    <row r="4590" spans="1:18" x14ac:dyDescent="0.35">
      <c r="A4590">
        <v>15761720</v>
      </c>
      <c r="B4590" t="s">
        <v>1985</v>
      </c>
      <c r="C4590" t="s">
        <v>17</v>
      </c>
      <c r="D4590" t="s">
        <v>39</v>
      </c>
      <c r="E4590">
        <v>41</v>
      </c>
      <c r="F4590" t="s">
        <v>19</v>
      </c>
      <c r="G4590">
        <v>6</v>
      </c>
      <c r="H4590" s="4">
        <v>153238.88</v>
      </c>
      <c r="I4590" t="s">
        <v>33</v>
      </c>
      <c r="J4590">
        <v>1</v>
      </c>
      <c r="K4590">
        <v>422</v>
      </c>
      <c r="L4590" t="s">
        <v>44</v>
      </c>
      <c r="M4590" t="s">
        <v>21</v>
      </c>
      <c r="N4590" t="s">
        <v>32</v>
      </c>
      <c r="O4590" s="4">
        <v>11663.09</v>
      </c>
      <c r="P4590" t="s">
        <v>28</v>
      </c>
      <c r="Q4590" t="str" cm="1">
        <f t="array" ref="Q4590">_xlfn.IFS(
O4590&lt;50000,"Low Salary (&lt;$50K)",
O4590&lt;90000,"Lower Middle ($50K-$90K)",
O4590&lt;130000,"Middle ($90K-$130K)",
O4590&lt;170000,"Upper Middle ($130K-$170K)",
O4590&gt;=170000,"High Salary (&gt;$170K)"
)</f>
        <v>Low Salary (&lt;$50K)</v>
      </c>
      <c r="R4590" t="str" cm="1">
        <f t="array" ref="R4590">_xlfn.IFS(
G4590&lt;=2,"New Customers (0-2Y)",
G4590&lt;=5,"Growing Customers (3-5Y)",
G4590&lt;=8,"Established Customers (6-8Y)",
G4590&lt;=10,"Loyal Customers (9-10Y)"
)</f>
        <v>Established Customers (6-8Y)</v>
      </c>
    </row>
    <row r="4591" spans="1:18" x14ac:dyDescent="0.35">
      <c r="A4591">
        <v>15611961</v>
      </c>
      <c r="B4591" t="s">
        <v>867</v>
      </c>
      <c r="C4591" t="s">
        <v>17</v>
      </c>
      <c r="D4591" t="s">
        <v>39</v>
      </c>
      <c r="E4591">
        <v>35</v>
      </c>
      <c r="F4591" t="s">
        <v>19</v>
      </c>
      <c r="G4591">
        <v>7</v>
      </c>
      <c r="H4591" s="4">
        <v>0</v>
      </c>
      <c r="I4591" t="s">
        <v>24</v>
      </c>
      <c r="J4591">
        <v>2</v>
      </c>
      <c r="K4591">
        <v>615</v>
      </c>
      <c r="L4591" t="s">
        <v>20</v>
      </c>
      <c r="M4591" t="s">
        <v>21</v>
      </c>
      <c r="N4591" t="s">
        <v>32</v>
      </c>
      <c r="O4591" s="4">
        <v>150784.29</v>
      </c>
      <c r="P4591" t="s">
        <v>28</v>
      </c>
      <c r="Q4591" t="str" cm="1">
        <f t="array" ref="Q4591">_xlfn.IFS(
O4591&lt;50000,"Low Salary (&lt;$50K)",
O4591&lt;90000,"Lower Middle ($50K-$90K)",
O4591&lt;130000,"Middle ($90K-$130K)",
O4591&lt;170000,"Upper Middle ($130K-$170K)",
O4591&gt;=170000,"High Salary (&gt;$170K)"
)</f>
        <v>Upper Middle ($130K-$170K)</v>
      </c>
      <c r="R4591" t="str" cm="1">
        <f t="array" ref="R4591">_xlfn.IFS(
G4591&lt;=2,"New Customers (0-2Y)",
G4591&lt;=5,"Growing Customers (3-5Y)",
G4591&lt;=8,"Established Customers (6-8Y)",
G4591&lt;=10,"Loyal Customers (9-10Y)"
)</f>
        <v>Established Customers (6-8Y)</v>
      </c>
    </row>
    <row r="4592" spans="1:18" x14ac:dyDescent="0.35">
      <c r="A4592">
        <v>15680167</v>
      </c>
      <c r="B4592" t="s">
        <v>1115</v>
      </c>
      <c r="C4592" t="s">
        <v>17</v>
      </c>
      <c r="D4592" t="s">
        <v>18</v>
      </c>
      <c r="E4592">
        <v>78</v>
      </c>
      <c r="F4592" t="s">
        <v>2967</v>
      </c>
      <c r="G4592">
        <v>6</v>
      </c>
      <c r="H4592" s="4">
        <v>47536.4</v>
      </c>
      <c r="I4592" t="s">
        <v>29</v>
      </c>
      <c r="J4592">
        <v>1</v>
      </c>
      <c r="K4592">
        <v>635</v>
      </c>
      <c r="L4592" t="s">
        <v>20</v>
      </c>
      <c r="M4592" t="s">
        <v>21</v>
      </c>
      <c r="N4592" t="s">
        <v>22</v>
      </c>
      <c r="O4592" s="4">
        <v>119400.08</v>
      </c>
      <c r="P4592" t="s">
        <v>28</v>
      </c>
      <c r="Q4592" t="str" cm="1">
        <f t="array" ref="Q4592">_xlfn.IFS(
O4592&lt;50000,"Low Salary (&lt;$50K)",
O4592&lt;90000,"Lower Middle ($50K-$90K)",
O4592&lt;130000,"Middle ($90K-$130K)",
O4592&lt;170000,"Upper Middle ($130K-$170K)",
O4592&gt;=170000,"High Salary (&gt;$170K)"
)</f>
        <v>Middle ($90K-$130K)</v>
      </c>
      <c r="R4592" t="str" cm="1">
        <f t="array" ref="R4592">_xlfn.IFS(
G4592&lt;=2,"New Customers (0-2Y)",
G4592&lt;=5,"Growing Customers (3-5Y)",
G4592&lt;=8,"Established Customers (6-8Y)",
G4592&lt;=10,"Loyal Customers (9-10Y)"
)</f>
        <v>Established Customers (6-8Y)</v>
      </c>
    </row>
    <row r="4593" spans="1:18" x14ac:dyDescent="0.35">
      <c r="A4593">
        <v>15762543</v>
      </c>
      <c r="B4593" t="s">
        <v>1064</v>
      </c>
      <c r="C4593" t="s">
        <v>17</v>
      </c>
      <c r="D4593" t="s">
        <v>18</v>
      </c>
      <c r="E4593">
        <v>32</v>
      </c>
      <c r="F4593" t="s">
        <v>19</v>
      </c>
      <c r="G4593">
        <v>1</v>
      </c>
      <c r="H4593" s="4">
        <v>0</v>
      </c>
      <c r="I4593" t="s">
        <v>24</v>
      </c>
      <c r="J4593">
        <v>2</v>
      </c>
      <c r="K4593">
        <v>711</v>
      </c>
      <c r="L4593" t="s">
        <v>35</v>
      </c>
      <c r="M4593" t="s">
        <v>21</v>
      </c>
      <c r="N4593" t="s">
        <v>32</v>
      </c>
      <c r="O4593" s="4">
        <v>126188.42</v>
      </c>
      <c r="P4593" t="s">
        <v>28</v>
      </c>
      <c r="Q4593" t="str" cm="1">
        <f t="array" ref="Q4593">_xlfn.IFS(
O4593&lt;50000,"Low Salary (&lt;$50K)",
O4593&lt;90000,"Lower Middle ($50K-$90K)",
O4593&lt;130000,"Middle ($90K-$130K)",
O4593&lt;170000,"Upper Middle ($130K-$170K)",
O4593&gt;=170000,"High Salary (&gt;$170K)"
)</f>
        <v>Middle ($90K-$130K)</v>
      </c>
      <c r="R4593" t="str" cm="1">
        <f t="array" ref="R4593">_xlfn.IFS(
G4593&lt;=2,"New Customers (0-2Y)",
G4593&lt;=5,"Growing Customers (3-5Y)",
G4593&lt;=8,"Established Customers (6-8Y)",
G4593&lt;=10,"Loyal Customers (9-10Y)"
)</f>
        <v>New Customers (0-2Y)</v>
      </c>
    </row>
    <row r="4594" spans="1:18" x14ac:dyDescent="0.35">
      <c r="A4594">
        <v>15658475</v>
      </c>
      <c r="B4594" t="s">
        <v>1524</v>
      </c>
      <c r="C4594" t="s">
        <v>17</v>
      </c>
      <c r="D4594" t="s">
        <v>39</v>
      </c>
      <c r="E4594">
        <v>36</v>
      </c>
      <c r="F4594" t="s">
        <v>19</v>
      </c>
      <c r="G4594">
        <v>8</v>
      </c>
      <c r="H4594" s="4">
        <v>142882.49</v>
      </c>
      <c r="I4594" t="s">
        <v>33</v>
      </c>
      <c r="J4594">
        <v>1</v>
      </c>
      <c r="K4594">
        <v>834</v>
      </c>
      <c r="L4594" t="s">
        <v>37</v>
      </c>
      <c r="M4594" t="s">
        <v>21</v>
      </c>
      <c r="N4594" t="s">
        <v>32</v>
      </c>
      <c r="O4594" s="4">
        <v>89983.02</v>
      </c>
      <c r="P4594" t="s">
        <v>23</v>
      </c>
      <c r="Q4594" t="str" cm="1">
        <f t="array" ref="Q4594">_xlfn.IFS(
O4594&lt;50000,"Low Salary (&lt;$50K)",
O4594&lt;90000,"Lower Middle ($50K-$90K)",
O4594&lt;130000,"Middle ($90K-$130K)",
O4594&lt;170000,"Upper Middle ($130K-$170K)",
O4594&gt;=170000,"High Salary (&gt;$170K)"
)</f>
        <v>Lower Middle ($50K-$90K)</v>
      </c>
      <c r="R4594" t="str" cm="1">
        <f t="array" ref="R4594">_xlfn.IFS(
G4594&lt;=2,"New Customers (0-2Y)",
G4594&lt;=5,"Growing Customers (3-5Y)",
G4594&lt;=8,"Established Customers (6-8Y)",
G4594&lt;=10,"Loyal Customers (9-10Y)"
)</f>
        <v>Established Customers (6-8Y)</v>
      </c>
    </row>
    <row r="4595" spans="1:18" x14ac:dyDescent="0.35">
      <c r="A4595">
        <v>15779743</v>
      </c>
      <c r="B4595" t="s">
        <v>1032</v>
      </c>
      <c r="C4595" t="s">
        <v>17</v>
      </c>
      <c r="D4595" t="s">
        <v>18</v>
      </c>
      <c r="E4595">
        <v>44</v>
      </c>
      <c r="F4595" t="s">
        <v>19</v>
      </c>
      <c r="G4595">
        <v>7</v>
      </c>
      <c r="H4595" s="4">
        <v>0</v>
      </c>
      <c r="I4595" t="s">
        <v>24</v>
      </c>
      <c r="J4595">
        <v>2</v>
      </c>
      <c r="K4595">
        <v>633</v>
      </c>
      <c r="L4595" t="s">
        <v>20</v>
      </c>
      <c r="M4595" t="s">
        <v>21</v>
      </c>
      <c r="N4595" t="s">
        <v>32</v>
      </c>
      <c r="O4595" s="4">
        <v>29761.29</v>
      </c>
      <c r="P4595" t="s">
        <v>28</v>
      </c>
      <c r="Q4595" t="str" cm="1">
        <f t="array" ref="Q4595">_xlfn.IFS(
O4595&lt;50000,"Low Salary (&lt;$50K)",
O4595&lt;90000,"Lower Middle ($50K-$90K)",
O4595&lt;130000,"Middle ($90K-$130K)",
O4595&lt;170000,"Upper Middle ($130K-$170K)",
O4595&gt;=170000,"High Salary (&gt;$170K)"
)</f>
        <v>Low Salary (&lt;$50K)</v>
      </c>
      <c r="R4595" t="str" cm="1">
        <f t="array" ref="R4595">_xlfn.IFS(
G4595&lt;=2,"New Customers (0-2Y)",
G4595&lt;=5,"Growing Customers (3-5Y)",
G4595&lt;=8,"Established Customers (6-8Y)",
G4595&lt;=10,"Loyal Customers (9-10Y)"
)</f>
        <v>Established Customers (6-8Y)</v>
      </c>
    </row>
    <row r="4596" spans="1:18" x14ac:dyDescent="0.35">
      <c r="A4596">
        <v>15661532</v>
      </c>
      <c r="B4596" t="s">
        <v>1122</v>
      </c>
      <c r="C4596" t="s">
        <v>17</v>
      </c>
      <c r="D4596" t="s">
        <v>18</v>
      </c>
      <c r="E4596">
        <v>31</v>
      </c>
      <c r="F4596" t="s">
        <v>19</v>
      </c>
      <c r="G4596">
        <v>1</v>
      </c>
      <c r="H4596" s="4">
        <v>160566.10999999999</v>
      </c>
      <c r="I4596" t="s">
        <v>33</v>
      </c>
      <c r="J4596">
        <v>2</v>
      </c>
      <c r="K4596">
        <v>650</v>
      </c>
      <c r="L4596" t="s">
        <v>20</v>
      </c>
      <c r="M4596" t="s">
        <v>27</v>
      </c>
      <c r="N4596" t="s">
        <v>32</v>
      </c>
      <c r="O4596" s="4">
        <v>27073.81</v>
      </c>
      <c r="P4596" t="s">
        <v>28</v>
      </c>
      <c r="Q4596" t="str" cm="1">
        <f t="array" ref="Q4596">_xlfn.IFS(
O4596&lt;50000,"Low Salary (&lt;$50K)",
O4596&lt;90000,"Lower Middle ($50K-$90K)",
O4596&lt;130000,"Middle ($90K-$130K)",
O4596&lt;170000,"Upper Middle ($130K-$170K)",
O4596&gt;=170000,"High Salary (&gt;$170K)"
)</f>
        <v>Low Salary (&lt;$50K)</v>
      </c>
      <c r="R4596" t="str" cm="1">
        <f t="array" ref="R4596">_xlfn.IFS(
G4596&lt;=2,"New Customers (0-2Y)",
G4596&lt;=5,"Growing Customers (3-5Y)",
G4596&lt;=8,"Established Customers (6-8Y)",
G4596&lt;=10,"Loyal Customers (9-10Y)"
)</f>
        <v>New Customers (0-2Y)</v>
      </c>
    </row>
    <row r="4597" spans="1:18" x14ac:dyDescent="0.35">
      <c r="A4597">
        <v>15782360</v>
      </c>
      <c r="B4597" t="s">
        <v>959</v>
      </c>
      <c r="C4597" t="s">
        <v>42</v>
      </c>
      <c r="D4597" t="s">
        <v>39</v>
      </c>
      <c r="E4597">
        <v>65</v>
      </c>
      <c r="F4597" t="s">
        <v>2967</v>
      </c>
      <c r="G4597">
        <v>2</v>
      </c>
      <c r="H4597" s="4">
        <v>131935.51</v>
      </c>
      <c r="I4597" t="s">
        <v>33</v>
      </c>
      <c r="J4597">
        <v>1</v>
      </c>
      <c r="K4597">
        <v>743</v>
      </c>
      <c r="L4597" t="s">
        <v>35</v>
      </c>
      <c r="M4597" t="s">
        <v>21</v>
      </c>
      <c r="N4597" t="s">
        <v>22</v>
      </c>
      <c r="O4597" s="4">
        <v>96399.67</v>
      </c>
      <c r="P4597" t="s">
        <v>23</v>
      </c>
      <c r="Q4597" t="str" cm="1">
        <f t="array" ref="Q4597">_xlfn.IFS(
O4597&lt;50000,"Low Salary (&lt;$50K)",
O4597&lt;90000,"Lower Middle ($50K-$90K)",
O4597&lt;130000,"Middle ($90K-$130K)",
O4597&lt;170000,"Upper Middle ($130K-$170K)",
O4597&gt;=170000,"High Salary (&gt;$170K)"
)</f>
        <v>Middle ($90K-$130K)</v>
      </c>
      <c r="R4597" t="str" cm="1">
        <f t="array" ref="R4597">_xlfn.IFS(
G4597&lt;=2,"New Customers (0-2Y)",
G4597&lt;=5,"Growing Customers (3-5Y)",
G4597&lt;=8,"Established Customers (6-8Y)",
G4597&lt;=10,"Loyal Customers (9-10Y)"
)</f>
        <v>New Customers (0-2Y)</v>
      </c>
    </row>
    <row r="4598" spans="1:18" x14ac:dyDescent="0.35">
      <c r="A4598">
        <v>15767908</v>
      </c>
      <c r="B4598" t="s">
        <v>1986</v>
      </c>
      <c r="C4598" t="s">
        <v>17</v>
      </c>
      <c r="D4598" t="s">
        <v>39</v>
      </c>
      <c r="E4598">
        <v>38</v>
      </c>
      <c r="F4598" t="s">
        <v>19</v>
      </c>
      <c r="G4598">
        <v>6</v>
      </c>
      <c r="H4598" s="4">
        <v>127678.8</v>
      </c>
      <c r="I4598" t="s">
        <v>33</v>
      </c>
      <c r="J4598">
        <v>2</v>
      </c>
      <c r="K4598">
        <v>567</v>
      </c>
      <c r="L4598" t="s">
        <v>31</v>
      </c>
      <c r="M4598" t="s">
        <v>27</v>
      </c>
      <c r="N4598" t="s">
        <v>32</v>
      </c>
      <c r="O4598" s="4">
        <v>45422.89</v>
      </c>
      <c r="P4598" t="s">
        <v>28</v>
      </c>
      <c r="Q4598" t="str" cm="1">
        <f t="array" ref="Q4598">_xlfn.IFS(
O4598&lt;50000,"Low Salary (&lt;$50K)",
O4598&lt;90000,"Lower Middle ($50K-$90K)",
O4598&lt;130000,"Middle ($90K-$130K)",
O4598&lt;170000,"Upper Middle ($130K-$170K)",
O4598&gt;=170000,"High Salary (&gt;$170K)"
)</f>
        <v>Low Salary (&lt;$50K)</v>
      </c>
      <c r="R4598" t="str" cm="1">
        <f t="array" ref="R4598">_xlfn.IFS(
G4598&lt;=2,"New Customers (0-2Y)",
G4598&lt;=5,"Growing Customers (3-5Y)",
G4598&lt;=8,"Established Customers (6-8Y)",
G4598&lt;=10,"Loyal Customers (9-10Y)"
)</f>
        <v>Established Customers (6-8Y)</v>
      </c>
    </row>
    <row r="4599" spans="1:18" x14ac:dyDescent="0.35">
      <c r="A4599">
        <v>15677105</v>
      </c>
      <c r="B4599" t="s">
        <v>277</v>
      </c>
      <c r="C4599" t="s">
        <v>42</v>
      </c>
      <c r="D4599" t="s">
        <v>18</v>
      </c>
      <c r="E4599">
        <v>46</v>
      </c>
      <c r="F4599" t="s">
        <v>19</v>
      </c>
      <c r="G4599">
        <v>4</v>
      </c>
      <c r="H4599" s="4">
        <v>105214.58</v>
      </c>
      <c r="I4599" t="s">
        <v>33</v>
      </c>
      <c r="J4599">
        <v>1</v>
      </c>
      <c r="K4599">
        <v>706</v>
      </c>
      <c r="L4599" t="s">
        <v>35</v>
      </c>
      <c r="M4599" t="s">
        <v>21</v>
      </c>
      <c r="N4599" t="s">
        <v>32</v>
      </c>
      <c r="O4599" s="4">
        <v>108699.59</v>
      </c>
      <c r="P4599" t="s">
        <v>23</v>
      </c>
      <c r="Q4599" t="str" cm="1">
        <f t="array" ref="Q4599">_xlfn.IFS(
O4599&lt;50000,"Low Salary (&lt;$50K)",
O4599&lt;90000,"Lower Middle ($50K-$90K)",
O4599&lt;130000,"Middle ($90K-$130K)",
O4599&lt;170000,"Upper Middle ($130K-$170K)",
O4599&gt;=170000,"High Salary (&gt;$170K)"
)</f>
        <v>Middle ($90K-$130K)</v>
      </c>
      <c r="R4599" t="str" cm="1">
        <f t="array" ref="R4599">_xlfn.IFS(
G4599&lt;=2,"New Customers (0-2Y)",
G4599&lt;=5,"Growing Customers (3-5Y)",
G4599&lt;=8,"Established Customers (6-8Y)",
G4599&lt;=10,"Loyal Customers (9-10Y)"
)</f>
        <v>Growing Customers (3-5Y)</v>
      </c>
    </row>
    <row r="4600" spans="1:18" x14ac:dyDescent="0.35">
      <c r="A4600">
        <v>15641474</v>
      </c>
      <c r="B4600" t="s">
        <v>1323</v>
      </c>
      <c r="C4600" t="s">
        <v>17</v>
      </c>
      <c r="D4600" t="s">
        <v>39</v>
      </c>
      <c r="E4600">
        <v>46</v>
      </c>
      <c r="F4600" t="s">
        <v>19</v>
      </c>
      <c r="G4600">
        <v>9</v>
      </c>
      <c r="H4600" s="4">
        <v>139859.54</v>
      </c>
      <c r="I4600" t="s">
        <v>33</v>
      </c>
      <c r="J4600">
        <v>1</v>
      </c>
      <c r="K4600">
        <v>638</v>
      </c>
      <c r="L4600" t="s">
        <v>20</v>
      </c>
      <c r="M4600" t="s">
        <v>21</v>
      </c>
      <c r="N4600" t="s">
        <v>32</v>
      </c>
      <c r="O4600" s="4">
        <v>38967.29</v>
      </c>
      <c r="P4600" t="s">
        <v>28</v>
      </c>
      <c r="Q4600" t="str" cm="1">
        <f t="array" ref="Q4600">_xlfn.IFS(
O4600&lt;50000,"Low Salary (&lt;$50K)",
O4600&lt;90000,"Lower Middle ($50K-$90K)",
O4600&lt;130000,"Middle ($90K-$130K)",
O4600&lt;170000,"Upper Middle ($130K-$170K)",
O4600&gt;=170000,"High Salary (&gt;$170K)"
)</f>
        <v>Low Salary (&lt;$50K)</v>
      </c>
      <c r="R4600" t="str" cm="1">
        <f t="array" ref="R4600">_xlfn.IFS(
G4600&lt;=2,"New Customers (0-2Y)",
G4600&lt;=5,"Growing Customers (3-5Y)",
G4600&lt;=8,"Established Customers (6-8Y)",
G4600&lt;=10,"Loyal Customers (9-10Y)"
)</f>
        <v>Loyal Customers (9-10Y)</v>
      </c>
    </row>
    <row r="4601" spans="1:18" x14ac:dyDescent="0.35">
      <c r="A4601">
        <v>15624451</v>
      </c>
      <c r="B4601" t="s">
        <v>1987</v>
      </c>
      <c r="C4601" t="s">
        <v>17</v>
      </c>
      <c r="D4601" t="s">
        <v>18</v>
      </c>
      <c r="E4601">
        <v>38</v>
      </c>
      <c r="F4601" t="s">
        <v>19</v>
      </c>
      <c r="G4601">
        <v>3</v>
      </c>
      <c r="H4601" s="4">
        <v>0</v>
      </c>
      <c r="I4601" t="s">
        <v>24</v>
      </c>
      <c r="J4601">
        <v>2</v>
      </c>
      <c r="K4601">
        <v>641</v>
      </c>
      <c r="L4601" t="s">
        <v>20</v>
      </c>
      <c r="M4601" t="s">
        <v>21</v>
      </c>
      <c r="N4601" t="s">
        <v>32</v>
      </c>
      <c r="O4601" s="4">
        <v>116466.19</v>
      </c>
      <c r="P4601" t="s">
        <v>28</v>
      </c>
      <c r="Q4601" t="str" cm="1">
        <f t="array" ref="Q4601">_xlfn.IFS(
O4601&lt;50000,"Low Salary (&lt;$50K)",
O4601&lt;90000,"Lower Middle ($50K-$90K)",
O4601&lt;130000,"Middle ($90K-$130K)",
O4601&lt;170000,"Upper Middle ($130K-$170K)",
O4601&gt;=170000,"High Salary (&gt;$170K)"
)</f>
        <v>Middle ($90K-$130K)</v>
      </c>
      <c r="R4601" t="str" cm="1">
        <f t="array" ref="R4601">_xlfn.IFS(
G4601&lt;=2,"New Customers (0-2Y)",
G4601&lt;=5,"Growing Customers (3-5Y)",
G4601&lt;=8,"Established Customers (6-8Y)",
G4601&lt;=10,"Loyal Customers (9-10Y)"
)</f>
        <v>Growing Customers (3-5Y)</v>
      </c>
    </row>
    <row r="4602" spans="1:18" x14ac:dyDescent="0.35">
      <c r="A4602">
        <v>15577985</v>
      </c>
      <c r="B4602" t="s">
        <v>1608</v>
      </c>
      <c r="C4602" t="s">
        <v>17</v>
      </c>
      <c r="D4602" t="s">
        <v>18</v>
      </c>
      <c r="E4602">
        <v>34</v>
      </c>
      <c r="F4602" t="s">
        <v>19</v>
      </c>
      <c r="G4602">
        <v>5</v>
      </c>
      <c r="H4602" s="4">
        <v>112324.45</v>
      </c>
      <c r="I4602" t="s">
        <v>33</v>
      </c>
      <c r="J4602">
        <v>2</v>
      </c>
      <c r="K4602">
        <v>574</v>
      </c>
      <c r="L4602" t="s">
        <v>31</v>
      </c>
      <c r="M4602" t="s">
        <v>21</v>
      </c>
      <c r="N4602" t="s">
        <v>22</v>
      </c>
      <c r="O4602" s="4">
        <v>17993.43</v>
      </c>
      <c r="P4602" t="s">
        <v>28</v>
      </c>
      <c r="Q4602" t="str" cm="1">
        <f t="array" ref="Q4602">_xlfn.IFS(
O4602&lt;50000,"Low Salary (&lt;$50K)",
O4602&lt;90000,"Lower Middle ($50K-$90K)",
O4602&lt;130000,"Middle ($90K-$130K)",
O4602&lt;170000,"Upper Middle ($130K-$170K)",
O4602&gt;=170000,"High Salary (&gt;$170K)"
)</f>
        <v>Low Salary (&lt;$50K)</v>
      </c>
      <c r="R4602" t="str" cm="1">
        <f t="array" ref="R4602">_xlfn.IFS(
G4602&lt;=2,"New Customers (0-2Y)",
G4602&lt;=5,"Growing Customers (3-5Y)",
G4602&lt;=8,"Established Customers (6-8Y)",
G4602&lt;=10,"Loyal Customers (9-10Y)"
)</f>
        <v>Growing Customers (3-5Y)</v>
      </c>
    </row>
    <row r="4603" spans="1:18" x14ac:dyDescent="0.35">
      <c r="A4603">
        <v>15571666</v>
      </c>
      <c r="B4603" t="s">
        <v>626</v>
      </c>
      <c r="C4603" t="s">
        <v>42</v>
      </c>
      <c r="D4603" t="s">
        <v>39</v>
      </c>
      <c r="E4603">
        <v>30</v>
      </c>
      <c r="F4603" t="s">
        <v>19</v>
      </c>
      <c r="G4603">
        <v>8</v>
      </c>
      <c r="H4603" s="4">
        <v>134497.26999999999</v>
      </c>
      <c r="I4603" t="s">
        <v>33</v>
      </c>
      <c r="J4603">
        <v>1</v>
      </c>
      <c r="K4603">
        <v>642</v>
      </c>
      <c r="L4603" t="s">
        <v>20</v>
      </c>
      <c r="M4603" t="s">
        <v>27</v>
      </c>
      <c r="N4603" t="s">
        <v>32</v>
      </c>
      <c r="O4603" s="4">
        <v>43250.54</v>
      </c>
      <c r="P4603" t="s">
        <v>28</v>
      </c>
      <c r="Q4603" t="str" cm="1">
        <f t="array" ref="Q4603">_xlfn.IFS(
O4603&lt;50000,"Low Salary (&lt;$50K)",
O4603&lt;90000,"Lower Middle ($50K-$90K)",
O4603&lt;130000,"Middle ($90K-$130K)",
O4603&lt;170000,"Upper Middle ($130K-$170K)",
O4603&gt;=170000,"High Salary (&gt;$170K)"
)</f>
        <v>Low Salary (&lt;$50K)</v>
      </c>
      <c r="R4603" t="str" cm="1">
        <f t="array" ref="R4603">_xlfn.IFS(
G4603&lt;=2,"New Customers (0-2Y)",
G4603&lt;=5,"Growing Customers (3-5Y)",
G4603&lt;=8,"Established Customers (6-8Y)",
G4603&lt;=10,"Loyal Customers (9-10Y)"
)</f>
        <v>Established Customers (6-8Y)</v>
      </c>
    </row>
    <row r="4604" spans="1:18" x14ac:dyDescent="0.35">
      <c r="A4604">
        <v>15783691</v>
      </c>
      <c r="B4604" t="s">
        <v>294</v>
      </c>
      <c r="C4604" t="s">
        <v>26</v>
      </c>
      <c r="D4604" t="s">
        <v>18</v>
      </c>
      <c r="E4604">
        <v>35</v>
      </c>
      <c r="F4604" t="s">
        <v>19</v>
      </c>
      <c r="G4604">
        <v>1</v>
      </c>
      <c r="H4604" s="4">
        <v>120171.58</v>
      </c>
      <c r="I4604" t="s">
        <v>33</v>
      </c>
      <c r="J4604">
        <v>1</v>
      </c>
      <c r="K4604">
        <v>722</v>
      </c>
      <c r="L4604" t="s">
        <v>35</v>
      </c>
      <c r="M4604" t="s">
        <v>21</v>
      </c>
      <c r="N4604" t="s">
        <v>32</v>
      </c>
      <c r="O4604" s="4">
        <v>125240.8</v>
      </c>
      <c r="P4604" t="s">
        <v>28</v>
      </c>
      <c r="Q4604" t="str" cm="1">
        <f t="array" ref="Q4604">_xlfn.IFS(
O4604&lt;50000,"Low Salary (&lt;$50K)",
O4604&lt;90000,"Lower Middle ($50K-$90K)",
O4604&lt;130000,"Middle ($90K-$130K)",
O4604&lt;170000,"Upper Middle ($130K-$170K)",
O4604&gt;=170000,"High Salary (&gt;$170K)"
)</f>
        <v>Middle ($90K-$130K)</v>
      </c>
      <c r="R4604" t="str" cm="1">
        <f t="array" ref="R4604">_xlfn.IFS(
G4604&lt;=2,"New Customers (0-2Y)",
G4604&lt;=5,"Growing Customers (3-5Y)",
G4604&lt;=8,"Established Customers (6-8Y)",
G4604&lt;=10,"Loyal Customers (9-10Y)"
)</f>
        <v>New Customers (0-2Y)</v>
      </c>
    </row>
    <row r="4605" spans="1:18" x14ac:dyDescent="0.35">
      <c r="A4605">
        <v>15671172</v>
      </c>
      <c r="B4605" t="s">
        <v>1988</v>
      </c>
      <c r="C4605" t="s">
        <v>17</v>
      </c>
      <c r="D4605" t="s">
        <v>39</v>
      </c>
      <c r="E4605">
        <v>23</v>
      </c>
      <c r="F4605" t="s">
        <v>43</v>
      </c>
      <c r="G4605">
        <v>1</v>
      </c>
      <c r="H4605" s="4">
        <v>106012.2</v>
      </c>
      <c r="I4605" t="s">
        <v>33</v>
      </c>
      <c r="J4605">
        <v>2</v>
      </c>
      <c r="K4605">
        <v>623</v>
      </c>
      <c r="L4605" t="s">
        <v>20</v>
      </c>
      <c r="M4605" t="s">
        <v>27</v>
      </c>
      <c r="N4605" t="s">
        <v>22</v>
      </c>
      <c r="O4605" s="4">
        <v>191415.94</v>
      </c>
      <c r="P4605" t="s">
        <v>28</v>
      </c>
      <c r="Q4605" t="str" cm="1">
        <f t="array" ref="Q4605">_xlfn.IFS(
O4605&lt;50000,"Low Salary (&lt;$50K)",
O4605&lt;90000,"Lower Middle ($50K-$90K)",
O4605&lt;130000,"Middle ($90K-$130K)",
O4605&lt;170000,"Upper Middle ($130K-$170K)",
O4605&gt;=170000,"High Salary (&gt;$170K)"
)</f>
        <v>High Salary (&gt;$170K)</v>
      </c>
      <c r="R4605" t="str" cm="1">
        <f t="array" ref="R4605">_xlfn.IFS(
G4605&lt;=2,"New Customers (0-2Y)",
G4605&lt;=5,"Growing Customers (3-5Y)",
G4605&lt;=8,"Established Customers (6-8Y)",
G4605&lt;=10,"Loyal Customers (9-10Y)"
)</f>
        <v>New Customers (0-2Y)</v>
      </c>
    </row>
    <row r="4606" spans="1:18" x14ac:dyDescent="0.35">
      <c r="A4606">
        <v>15731760</v>
      </c>
      <c r="B4606" t="s">
        <v>836</v>
      </c>
      <c r="C4606" t="s">
        <v>17</v>
      </c>
      <c r="D4606" t="s">
        <v>39</v>
      </c>
      <c r="E4606">
        <v>25</v>
      </c>
      <c r="F4606" t="s">
        <v>43</v>
      </c>
      <c r="G4606">
        <v>5</v>
      </c>
      <c r="H4606" s="4">
        <v>0</v>
      </c>
      <c r="I4606" t="s">
        <v>24</v>
      </c>
      <c r="J4606">
        <v>1</v>
      </c>
      <c r="K4606">
        <v>681</v>
      </c>
      <c r="L4606" t="s">
        <v>35</v>
      </c>
      <c r="M4606" t="s">
        <v>27</v>
      </c>
      <c r="N4606" t="s">
        <v>22</v>
      </c>
      <c r="O4606" s="4">
        <v>90860.97</v>
      </c>
      <c r="P4606" t="s">
        <v>28</v>
      </c>
      <c r="Q4606" t="str" cm="1">
        <f t="array" ref="Q4606">_xlfn.IFS(
O4606&lt;50000,"Low Salary (&lt;$50K)",
O4606&lt;90000,"Lower Middle ($50K-$90K)",
O4606&lt;130000,"Middle ($90K-$130K)",
O4606&lt;170000,"Upper Middle ($130K-$170K)",
O4606&gt;=170000,"High Salary (&gt;$170K)"
)</f>
        <v>Middle ($90K-$130K)</v>
      </c>
      <c r="R4606" t="str" cm="1">
        <f t="array" ref="R4606">_xlfn.IFS(
G4606&lt;=2,"New Customers (0-2Y)",
G4606&lt;=5,"Growing Customers (3-5Y)",
G4606&lt;=8,"Established Customers (6-8Y)",
G4606&lt;=10,"Loyal Customers (9-10Y)"
)</f>
        <v>Growing Customers (3-5Y)</v>
      </c>
    </row>
    <row r="4607" spans="1:18" x14ac:dyDescent="0.35">
      <c r="A4607">
        <v>15585599</v>
      </c>
      <c r="B4607" t="s">
        <v>1145</v>
      </c>
      <c r="C4607" t="s">
        <v>17</v>
      </c>
      <c r="D4607" t="s">
        <v>18</v>
      </c>
      <c r="E4607">
        <v>34</v>
      </c>
      <c r="F4607" t="s">
        <v>19</v>
      </c>
      <c r="G4607">
        <v>8</v>
      </c>
      <c r="H4607" s="4">
        <v>0</v>
      </c>
      <c r="I4607" t="s">
        <v>24</v>
      </c>
      <c r="J4607">
        <v>2</v>
      </c>
      <c r="K4607">
        <v>530</v>
      </c>
      <c r="L4607" t="s">
        <v>31</v>
      </c>
      <c r="M4607" t="s">
        <v>27</v>
      </c>
      <c r="N4607" t="s">
        <v>22</v>
      </c>
      <c r="O4607" s="4">
        <v>141872.51999999999</v>
      </c>
      <c r="P4607" t="s">
        <v>28</v>
      </c>
      <c r="Q4607" t="str" cm="1">
        <f t="array" ref="Q4607">_xlfn.IFS(
O4607&lt;50000,"Low Salary (&lt;$50K)",
O4607&lt;90000,"Lower Middle ($50K-$90K)",
O4607&lt;130000,"Middle ($90K-$130K)",
O4607&lt;170000,"Upper Middle ($130K-$170K)",
O4607&gt;=170000,"High Salary (&gt;$170K)"
)</f>
        <v>Upper Middle ($130K-$170K)</v>
      </c>
      <c r="R4607" t="str" cm="1">
        <f t="array" ref="R4607">_xlfn.IFS(
G4607&lt;=2,"New Customers (0-2Y)",
G4607&lt;=5,"Growing Customers (3-5Y)",
G4607&lt;=8,"Established Customers (6-8Y)",
G4607&lt;=10,"Loyal Customers (9-10Y)"
)</f>
        <v>Established Customers (6-8Y)</v>
      </c>
    </row>
    <row r="4608" spans="1:18" x14ac:dyDescent="0.35">
      <c r="A4608">
        <v>15784958</v>
      </c>
      <c r="B4608" t="s">
        <v>1562</v>
      </c>
      <c r="C4608" t="s">
        <v>17</v>
      </c>
      <c r="D4608" t="s">
        <v>18</v>
      </c>
      <c r="E4608">
        <v>55</v>
      </c>
      <c r="F4608" t="s">
        <v>19</v>
      </c>
      <c r="G4608">
        <v>10</v>
      </c>
      <c r="H4608" s="4">
        <v>0</v>
      </c>
      <c r="I4608" t="s">
        <v>24</v>
      </c>
      <c r="J4608">
        <v>4</v>
      </c>
      <c r="K4608">
        <v>797</v>
      </c>
      <c r="L4608" t="s">
        <v>37</v>
      </c>
      <c r="M4608" t="s">
        <v>21</v>
      </c>
      <c r="N4608" t="s">
        <v>22</v>
      </c>
      <c r="O4608" s="4">
        <v>49418.87</v>
      </c>
      <c r="P4608" t="s">
        <v>23</v>
      </c>
      <c r="Q4608" t="str" cm="1">
        <f t="array" ref="Q4608">_xlfn.IFS(
O4608&lt;50000,"Low Salary (&lt;$50K)",
O4608&lt;90000,"Lower Middle ($50K-$90K)",
O4608&lt;130000,"Middle ($90K-$130K)",
O4608&lt;170000,"Upper Middle ($130K-$170K)",
O4608&gt;=170000,"High Salary (&gt;$170K)"
)</f>
        <v>Low Salary (&lt;$50K)</v>
      </c>
      <c r="R4608" t="str" cm="1">
        <f t="array" ref="R4608">_xlfn.IFS(
G4608&lt;=2,"New Customers (0-2Y)",
G4608&lt;=5,"Growing Customers (3-5Y)",
G4608&lt;=8,"Established Customers (6-8Y)",
G4608&lt;=10,"Loyal Customers (9-10Y)"
)</f>
        <v>Loyal Customers (9-10Y)</v>
      </c>
    </row>
    <row r="4609" spans="1:18" x14ac:dyDescent="0.35">
      <c r="A4609">
        <v>15734524</v>
      </c>
      <c r="B4609" t="s">
        <v>1123</v>
      </c>
      <c r="C4609" t="s">
        <v>17</v>
      </c>
      <c r="D4609" t="s">
        <v>39</v>
      </c>
      <c r="E4609">
        <v>51</v>
      </c>
      <c r="F4609" t="s">
        <v>19</v>
      </c>
      <c r="G4609">
        <v>3</v>
      </c>
      <c r="H4609" s="4">
        <v>0</v>
      </c>
      <c r="I4609" t="s">
        <v>24</v>
      </c>
      <c r="J4609">
        <v>1</v>
      </c>
      <c r="K4609">
        <v>653</v>
      </c>
      <c r="L4609" t="s">
        <v>20</v>
      </c>
      <c r="M4609" t="s">
        <v>21</v>
      </c>
      <c r="N4609" t="s">
        <v>32</v>
      </c>
      <c r="O4609" s="4">
        <v>170426.65</v>
      </c>
      <c r="P4609" t="s">
        <v>23</v>
      </c>
      <c r="Q4609" t="str" cm="1">
        <f t="array" ref="Q4609">_xlfn.IFS(
O4609&lt;50000,"Low Salary (&lt;$50K)",
O4609&lt;90000,"Lower Middle ($50K-$90K)",
O4609&lt;130000,"Middle ($90K-$130K)",
O4609&lt;170000,"Upper Middle ($130K-$170K)",
O4609&gt;=170000,"High Salary (&gt;$170K)"
)</f>
        <v>High Salary (&gt;$170K)</v>
      </c>
      <c r="R4609" t="str" cm="1">
        <f t="array" ref="R4609">_xlfn.IFS(
G4609&lt;=2,"New Customers (0-2Y)",
G4609&lt;=5,"Growing Customers (3-5Y)",
G4609&lt;=8,"Established Customers (6-8Y)",
G4609&lt;=10,"Loyal Customers (9-10Y)"
)</f>
        <v>Growing Customers (3-5Y)</v>
      </c>
    </row>
    <row r="4610" spans="1:18" x14ac:dyDescent="0.35">
      <c r="A4610">
        <v>15614103</v>
      </c>
      <c r="B4610" t="s">
        <v>1105</v>
      </c>
      <c r="C4610" t="s">
        <v>42</v>
      </c>
      <c r="D4610" t="s">
        <v>39</v>
      </c>
      <c r="E4610">
        <v>42</v>
      </c>
      <c r="F4610" t="s">
        <v>19</v>
      </c>
      <c r="G4610">
        <v>8</v>
      </c>
      <c r="H4610" s="4">
        <v>119839.69</v>
      </c>
      <c r="I4610" t="s">
        <v>33</v>
      </c>
      <c r="J4610">
        <v>1</v>
      </c>
      <c r="K4610">
        <v>850</v>
      </c>
      <c r="L4610" t="s">
        <v>37</v>
      </c>
      <c r="M4610" t="s">
        <v>27</v>
      </c>
      <c r="N4610" t="s">
        <v>22</v>
      </c>
      <c r="O4610" s="4">
        <v>51016.02</v>
      </c>
      <c r="P4610" t="s">
        <v>23</v>
      </c>
      <c r="Q4610" t="str" cm="1">
        <f t="array" ref="Q4610">_xlfn.IFS(
O4610&lt;50000,"Low Salary (&lt;$50K)",
O4610&lt;90000,"Lower Middle ($50K-$90K)",
O4610&lt;130000,"Middle ($90K-$130K)",
O4610&lt;170000,"Upper Middle ($130K-$170K)",
O4610&gt;=170000,"High Salary (&gt;$170K)"
)</f>
        <v>Lower Middle ($50K-$90K)</v>
      </c>
      <c r="R4610" t="str" cm="1">
        <f t="array" ref="R4610">_xlfn.IFS(
G4610&lt;=2,"New Customers (0-2Y)",
G4610&lt;=5,"Growing Customers (3-5Y)",
G4610&lt;=8,"Established Customers (6-8Y)",
G4610&lt;=10,"Loyal Customers (9-10Y)"
)</f>
        <v>Established Customers (6-8Y)</v>
      </c>
    </row>
    <row r="4611" spans="1:18" x14ac:dyDescent="0.35">
      <c r="A4611">
        <v>15794895</v>
      </c>
      <c r="B4611" t="s">
        <v>506</v>
      </c>
      <c r="C4611" t="s">
        <v>26</v>
      </c>
      <c r="D4611" t="s">
        <v>39</v>
      </c>
      <c r="E4611">
        <v>34</v>
      </c>
      <c r="F4611" t="s">
        <v>19</v>
      </c>
      <c r="G4611">
        <v>1</v>
      </c>
      <c r="H4611" s="4">
        <v>0</v>
      </c>
      <c r="I4611" t="s">
        <v>24</v>
      </c>
      <c r="J4611">
        <v>2</v>
      </c>
      <c r="K4611">
        <v>581</v>
      </c>
      <c r="L4611" t="s">
        <v>31</v>
      </c>
      <c r="M4611" t="s">
        <v>27</v>
      </c>
      <c r="N4611" t="s">
        <v>22</v>
      </c>
      <c r="O4611" s="4">
        <v>81175.25</v>
      </c>
      <c r="P4611" t="s">
        <v>28</v>
      </c>
      <c r="Q4611" t="str" cm="1">
        <f t="array" ref="Q4611">_xlfn.IFS(
O4611&lt;50000,"Low Salary (&lt;$50K)",
O4611&lt;90000,"Lower Middle ($50K-$90K)",
O4611&lt;130000,"Middle ($90K-$130K)",
O4611&lt;170000,"Upper Middle ($130K-$170K)",
O4611&gt;=170000,"High Salary (&gt;$170K)"
)</f>
        <v>Lower Middle ($50K-$90K)</v>
      </c>
      <c r="R4611" t="str" cm="1">
        <f t="array" ref="R4611">_xlfn.IFS(
G4611&lt;=2,"New Customers (0-2Y)",
G4611&lt;=5,"Growing Customers (3-5Y)",
G4611&lt;=8,"Established Customers (6-8Y)",
G4611&lt;=10,"Loyal Customers (9-10Y)"
)</f>
        <v>New Customers (0-2Y)</v>
      </c>
    </row>
    <row r="4612" spans="1:18" x14ac:dyDescent="0.35">
      <c r="A4612">
        <v>15772381</v>
      </c>
      <c r="B4612" t="s">
        <v>1989</v>
      </c>
      <c r="C4612" t="s">
        <v>42</v>
      </c>
      <c r="D4612" t="s">
        <v>39</v>
      </c>
      <c r="E4612">
        <v>38</v>
      </c>
      <c r="F4612" t="s">
        <v>19</v>
      </c>
      <c r="G4612">
        <v>8</v>
      </c>
      <c r="H4612" s="4">
        <v>92219.21</v>
      </c>
      <c r="I4612" t="s">
        <v>29</v>
      </c>
      <c r="J4612">
        <v>1</v>
      </c>
      <c r="K4612">
        <v>589</v>
      </c>
      <c r="L4612" t="s">
        <v>31</v>
      </c>
      <c r="M4612" t="s">
        <v>21</v>
      </c>
      <c r="N4612" t="s">
        <v>32</v>
      </c>
      <c r="O4612" s="4">
        <v>99106.97</v>
      </c>
      <c r="P4612" t="s">
        <v>28</v>
      </c>
      <c r="Q4612" t="str" cm="1">
        <f t="array" ref="Q4612">_xlfn.IFS(
O4612&lt;50000,"Low Salary (&lt;$50K)",
O4612&lt;90000,"Lower Middle ($50K-$90K)",
O4612&lt;130000,"Middle ($90K-$130K)",
O4612&lt;170000,"Upper Middle ($130K-$170K)",
O4612&gt;=170000,"High Salary (&gt;$170K)"
)</f>
        <v>Middle ($90K-$130K)</v>
      </c>
      <c r="R4612" t="str" cm="1">
        <f t="array" ref="R4612">_xlfn.IFS(
G4612&lt;=2,"New Customers (0-2Y)",
G4612&lt;=5,"Growing Customers (3-5Y)",
G4612&lt;=8,"Established Customers (6-8Y)",
G4612&lt;=10,"Loyal Customers (9-10Y)"
)</f>
        <v>Established Customers (6-8Y)</v>
      </c>
    </row>
    <row r="4613" spans="1:18" x14ac:dyDescent="0.35">
      <c r="A4613">
        <v>15710553</v>
      </c>
      <c r="B4613" t="s">
        <v>84</v>
      </c>
      <c r="C4613" t="s">
        <v>42</v>
      </c>
      <c r="D4613" t="s">
        <v>39</v>
      </c>
      <c r="E4613">
        <v>48</v>
      </c>
      <c r="F4613" t="s">
        <v>19</v>
      </c>
      <c r="G4613">
        <v>3</v>
      </c>
      <c r="H4613" s="4">
        <v>142055.41</v>
      </c>
      <c r="I4613" t="s">
        <v>33</v>
      </c>
      <c r="J4613">
        <v>2</v>
      </c>
      <c r="K4613">
        <v>555</v>
      </c>
      <c r="L4613" t="s">
        <v>31</v>
      </c>
      <c r="M4613" t="s">
        <v>27</v>
      </c>
      <c r="N4613" t="s">
        <v>22</v>
      </c>
      <c r="O4613" s="4">
        <v>79134.78</v>
      </c>
      <c r="P4613" t="s">
        <v>28</v>
      </c>
      <c r="Q4613" t="str" cm="1">
        <f t="array" ref="Q4613">_xlfn.IFS(
O4613&lt;50000,"Low Salary (&lt;$50K)",
O4613&lt;90000,"Lower Middle ($50K-$90K)",
O4613&lt;130000,"Middle ($90K-$130K)",
O4613&lt;170000,"Upper Middle ($130K-$170K)",
O4613&gt;=170000,"High Salary (&gt;$170K)"
)</f>
        <v>Lower Middle ($50K-$90K)</v>
      </c>
      <c r="R4613" t="str" cm="1">
        <f t="array" ref="R4613">_xlfn.IFS(
G4613&lt;=2,"New Customers (0-2Y)",
G4613&lt;=5,"Growing Customers (3-5Y)",
G4613&lt;=8,"Established Customers (6-8Y)",
G4613&lt;=10,"Loyal Customers (9-10Y)"
)</f>
        <v>Growing Customers (3-5Y)</v>
      </c>
    </row>
    <row r="4614" spans="1:18" x14ac:dyDescent="0.35">
      <c r="A4614">
        <v>15649292</v>
      </c>
      <c r="B4614" t="s">
        <v>526</v>
      </c>
      <c r="C4614" t="s">
        <v>17</v>
      </c>
      <c r="D4614" t="s">
        <v>18</v>
      </c>
      <c r="E4614">
        <v>49</v>
      </c>
      <c r="F4614" t="s">
        <v>19</v>
      </c>
      <c r="G4614">
        <v>7</v>
      </c>
      <c r="H4614" s="4">
        <v>29602.080000000002</v>
      </c>
      <c r="I4614" t="s">
        <v>29</v>
      </c>
      <c r="J4614">
        <v>1</v>
      </c>
      <c r="K4614">
        <v>748</v>
      </c>
      <c r="L4614" t="s">
        <v>35</v>
      </c>
      <c r="M4614" t="s">
        <v>27</v>
      </c>
      <c r="N4614" t="s">
        <v>32</v>
      </c>
      <c r="O4614" s="4">
        <v>163550.57999999999</v>
      </c>
      <c r="P4614" t="s">
        <v>23</v>
      </c>
      <c r="Q4614" t="str" cm="1">
        <f t="array" ref="Q4614">_xlfn.IFS(
O4614&lt;50000,"Low Salary (&lt;$50K)",
O4614&lt;90000,"Lower Middle ($50K-$90K)",
O4614&lt;130000,"Middle ($90K-$130K)",
O4614&lt;170000,"Upper Middle ($130K-$170K)",
O4614&gt;=170000,"High Salary (&gt;$170K)"
)</f>
        <v>Upper Middle ($130K-$170K)</v>
      </c>
      <c r="R4614" t="str" cm="1">
        <f t="array" ref="R4614">_xlfn.IFS(
G4614&lt;=2,"New Customers (0-2Y)",
G4614&lt;=5,"Growing Customers (3-5Y)",
G4614&lt;=8,"Established Customers (6-8Y)",
G4614&lt;=10,"Loyal Customers (9-10Y)"
)</f>
        <v>Established Customers (6-8Y)</v>
      </c>
    </row>
    <row r="4615" spans="1:18" x14ac:dyDescent="0.35">
      <c r="A4615">
        <v>15792565</v>
      </c>
      <c r="B4615" t="s">
        <v>149</v>
      </c>
      <c r="C4615" t="s">
        <v>17</v>
      </c>
      <c r="D4615" t="s">
        <v>18</v>
      </c>
      <c r="E4615">
        <v>46</v>
      </c>
      <c r="F4615" t="s">
        <v>19</v>
      </c>
      <c r="G4615">
        <v>7</v>
      </c>
      <c r="H4615" s="4">
        <v>0</v>
      </c>
      <c r="I4615" t="s">
        <v>24</v>
      </c>
      <c r="J4615">
        <v>2</v>
      </c>
      <c r="K4615">
        <v>745</v>
      </c>
      <c r="L4615" t="s">
        <v>35</v>
      </c>
      <c r="M4615" t="s">
        <v>21</v>
      </c>
      <c r="N4615" t="s">
        <v>22</v>
      </c>
      <c r="O4615" s="4">
        <v>67769.94</v>
      </c>
      <c r="P4615" t="s">
        <v>28</v>
      </c>
      <c r="Q4615" t="str" cm="1">
        <f t="array" ref="Q4615">_xlfn.IFS(
O4615&lt;50000,"Low Salary (&lt;$50K)",
O4615&lt;90000,"Lower Middle ($50K-$90K)",
O4615&lt;130000,"Middle ($90K-$130K)",
O4615&lt;170000,"Upper Middle ($130K-$170K)",
O4615&gt;=170000,"High Salary (&gt;$170K)"
)</f>
        <v>Lower Middle ($50K-$90K)</v>
      </c>
      <c r="R4615" t="str" cm="1">
        <f t="array" ref="R4615">_xlfn.IFS(
G4615&lt;=2,"New Customers (0-2Y)",
G4615&lt;=5,"Growing Customers (3-5Y)",
G4615&lt;=8,"Established Customers (6-8Y)",
G4615&lt;=10,"Loyal Customers (9-10Y)"
)</f>
        <v>Established Customers (6-8Y)</v>
      </c>
    </row>
    <row r="4616" spans="1:18" x14ac:dyDescent="0.35">
      <c r="A4616">
        <v>15718245</v>
      </c>
      <c r="B4616" t="s">
        <v>99</v>
      </c>
      <c r="C4616" t="s">
        <v>17</v>
      </c>
      <c r="D4616" t="s">
        <v>39</v>
      </c>
      <c r="E4616">
        <v>34</v>
      </c>
      <c r="F4616" t="s">
        <v>19</v>
      </c>
      <c r="G4616">
        <v>1</v>
      </c>
      <c r="H4616" s="4">
        <v>0</v>
      </c>
      <c r="I4616" t="s">
        <v>24</v>
      </c>
      <c r="J4616">
        <v>2</v>
      </c>
      <c r="K4616">
        <v>730</v>
      </c>
      <c r="L4616" t="s">
        <v>35</v>
      </c>
      <c r="M4616" t="s">
        <v>21</v>
      </c>
      <c r="N4616" t="s">
        <v>22</v>
      </c>
      <c r="O4616" s="4">
        <v>126592.01</v>
      </c>
      <c r="P4616" t="s">
        <v>28</v>
      </c>
      <c r="Q4616" t="str" cm="1">
        <f t="array" ref="Q4616">_xlfn.IFS(
O4616&lt;50000,"Low Salary (&lt;$50K)",
O4616&lt;90000,"Lower Middle ($50K-$90K)",
O4616&lt;130000,"Middle ($90K-$130K)",
O4616&lt;170000,"Upper Middle ($130K-$170K)",
O4616&gt;=170000,"High Salary (&gt;$170K)"
)</f>
        <v>Middle ($90K-$130K)</v>
      </c>
      <c r="R4616" t="str" cm="1">
        <f t="array" ref="R4616">_xlfn.IFS(
G4616&lt;=2,"New Customers (0-2Y)",
G4616&lt;=5,"Growing Customers (3-5Y)",
G4616&lt;=8,"Established Customers (6-8Y)",
G4616&lt;=10,"Loyal Customers (9-10Y)"
)</f>
        <v>New Customers (0-2Y)</v>
      </c>
    </row>
    <row r="4617" spans="1:18" x14ac:dyDescent="0.35">
      <c r="A4617">
        <v>15703117</v>
      </c>
      <c r="B4617" t="s">
        <v>409</v>
      </c>
      <c r="C4617" t="s">
        <v>17</v>
      </c>
      <c r="D4617" t="s">
        <v>18</v>
      </c>
      <c r="E4617">
        <v>44</v>
      </c>
      <c r="F4617" t="s">
        <v>19</v>
      </c>
      <c r="G4617">
        <v>1</v>
      </c>
      <c r="H4617" s="4">
        <v>0</v>
      </c>
      <c r="I4617" t="s">
        <v>24</v>
      </c>
      <c r="J4617">
        <v>2</v>
      </c>
      <c r="K4617">
        <v>565</v>
      </c>
      <c r="L4617" t="s">
        <v>31</v>
      </c>
      <c r="M4617" t="s">
        <v>27</v>
      </c>
      <c r="N4617" t="s">
        <v>22</v>
      </c>
      <c r="O4617" s="4">
        <v>89602.81</v>
      </c>
      <c r="P4617" t="s">
        <v>28</v>
      </c>
      <c r="Q4617" t="str" cm="1">
        <f t="array" ref="Q4617">_xlfn.IFS(
O4617&lt;50000,"Low Salary (&lt;$50K)",
O4617&lt;90000,"Lower Middle ($50K-$90K)",
O4617&lt;130000,"Middle ($90K-$130K)",
O4617&lt;170000,"Upper Middle ($130K-$170K)",
O4617&gt;=170000,"High Salary (&gt;$170K)"
)</f>
        <v>Lower Middle ($50K-$90K)</v>
      </c>
      <c r="R4617" t="str" cm="1">
        <f t="array" ref="R4617">_xlfn.IFS(
G4617&lt;=2,"New Customers (0-2Y)",
G4617&lt;=5,"Growing Customers (3-5Y)",
G4617&lt;=8,"Established Customers (6-8Y)",
G4617&lt;=10,"Loyal Customers (9-10Y)"
)</f>
        <v>New Customers (0-2Y)</v>
      </c>
    </row>
    <row r="4618" spans="1:18" x14ac:dyDescent="0.35">
      <c r="A4618">
        <v>15758136</v>
      </c>
      <c r="B4618" t="s">
        <v>459</v>
      </c>
      <c r="C4618" t="s">
        <v>17</v>
      </c>
      <c r="D4618" t="s">
        <v>39</v>
      </c>
      <c r="E4618">
        <v>37</v>
      </c>
      <c r="F4618" t="s">
        <v>19</v>
      </c>
      <c r="G4618">
        <v>3</v>
      </c>
      <c r="H4618" s="4">
        <v>141803.76999999999</v>
      </c>
      <c r="I4618" t="s">
        <v>33</v>
      </c>
      <c r="J4618">
        <v>1</v>
      </c>
      <c r="K4618">
        <v>778</v>
      </c>
      <c r="L4618" t="s">
        <v>35</v>
      </c>
      <c r="M4618" t="s">
        <v>27</v>
      </c>
      <c r="N4618" t="s">
        <v>22</v>
      </c>
      <c r="O4618" s="4">
        <v>179421.84</v>
      </c>
      <c r="P4618" t="s">
        <v>28</v>
      </c>
      <c r="Q4618" t="str" cm="1">
        <f t="array" ref="Q4618">_xlfn.IFS(
O4618&lt;50000,"Low Salary (&lt;$50K)",
O4618&lt;90000,"Lower Middle ($50K-$90K)",
O4618&lt;130000,"Middle ($90K-$130K)",
O4618&lt;170000,"Upper Middle ($130K-$170K)",
O4618&gt;=170000,"High Salary (&gt;$170K)"
)</f>
        <v>High Salary (&gt;$170K)</v>
      </c>
      <c r="R4618" t="str" cm="1">
        <f t="array" ref="R4618">_xlfn.IFS(
G4618&lt;=2,"New Customers (0-2Y)",
G4618&lt;=5,"Growing Customers (3-5Y)",
G4618&lt;=8,"Established Customers (6-8Y)",
G4618&lt;=10,"Loyal Customers (9-10Y)"
)</f>
        <v>Growing Customers (3-5Y)</v>
      </c>
    </row>
    <row r="4619" spans="1:18" x14ac:dyDescent="0.35">
      <c r="A4619">
        <v>15799932</v>
      </c>
      <c r="B4619" t="s">
        <v>1961</v>
      </c>
      <c r="C4619" t="s">
        <v>17</v>
      </c>
      <c r="D4619" t="s">
        <v>39</v>
      </c>
      <c r="E4619">
        <v>24</v>
      </c>
      <c r="F4619" t="s">
        <v>43</v>
      </c>
      <c r="G4619">
        <v>10</v>
      </c>
      <c r="H4619" s="4">
        <v>0</v>
      </c>
      <c r="I4619" t="s">
        <v>24</v>
      </c>
      <c r="J4619">
        <v>2</v>
      </c>
      <c r="K4619">
        <v>812</v>
      </c>
      <c r="L4619" t="s">
        <v>37</v>
      </c>
      <c r="M4619" t="s">
        <v>21</v>
      </c>
      <c r="N4619" t="s">
        <v>22</v>
      </c>
      <c r="O4619" s="4">
        <v>156906.15</v>
      </c>
      <c r="P4619" t="s">
        <v>28</v>
      </c>
      <c r="Q4619" t="str" cm="1">
        <f t="array" ref="Q4619">_xlfn.IFS(
O4619&lt;50000,"Low Salary (&lt;$50K)",
O4619&lt;90000,"Lower Middle ($50K-$90K)",
O4619&lt;130000,"Middle ($90K-$130K)",
O4619&lt;170000,"Upper Middle ($130K-$170K)",
O4619&gt;=170000,"High Salary (&gt;$170K)"
)</f>
        <v>Upper Middle ($130K-$170K)</v>
      </c>
      <c r="R4619" t="str" cm="1">
        <f t="array" ref="R4619">_xlfn.IFS(
G4619&lt;=2,"New Customers (0-2Y)",
G4619&lt;=5,"Growing Customers (3-5Y)",
G4619&lt;=8,"Established Customers (6-8Y)",
G4619&lt;=10,"Loyal Customers (9-10Y)"
)</f>
        <v>Loyal Customers (9-10Y)</v>
      </c>
    </row>
    <row r="4620" spans="1:18" x14ac:dyDescent="0.35">
      <c r="A4620">
        <v>15633516</v>
      </c>
      <c r="B4620" t="s">
        <v>1990</v>
      </c>
      <c r="C4620" t="s">
        <v>17</v>
      </c>
      <c r="D4620" t="s">
        <v>39</v>
      </c>
      <c r="E4620">
        <v>42</v>
      </c>
      <c r="F4620" t="s">
        <v>19</v>
      </c>
      <c r="G4620">
        <v>1</v>
      </c>
      <c r="H4620" s="4">
        <v>0</v>
      </c>
      <c r="I4620" t="s">
        <v>24</v>
      </c>
      <c r="J4620">
        <v>1</v>
      </c>
      <c r="K4620">
        <v>526</v>
      </c>
      <c r="L4620" t="s">
        <v>31</v>
      </c>
      <c r="M4620" t="s">
        <v>27</v>
      </c>
      <c r="N4620" t="s">
        <v>22</v>
      </c>
      <c r="O4620" s="4">
        <v>168486.02</v>
      </c>
      <c r="P4620" t="s">
        <v>28</v>
      </c>
      <c r="Q4620" t="str" cm="1">
        <f t="array" ref="Q4620">_xlfn.IFS(
O4620&lt;50000,"Low Salary (&lt;$50K)",
O4620&lt;90000,"Lower Middle ($50K-$90K)",
O4620&lt;130000,"Middle ($90K-$130K)",
O4620&lt;170000,"Upper Middle ($130K-$170K)",
O4620&gt;=170000,"High Salary (&gt;$170K)"
)</f>
        <v>Upper Middle ($130K-$170K)</v>
      </c>
      <c r="R4620" t="str" cm="1">
        <f t="array" ref="R4620">_xlfn.IFS(
G4620&lt;=2,"New Customers (0-2Y)",
G4620&lt;=5,"Growing Customers (3-5Y)",
G4620&lt;=8,"Established Customers (6-8Y)",
G4620&lt;=10,"Loyal Customers (9-10Y)"
)</f>
        <v>New Customers (0-2Y)</v>
      </c>
    </row>
    <row r="4621" spans="1:18" x14ac:dyDescent="0.35">
      <c r="A4621">
        <v>15622532</v>
      </c>
      <c r="B4621" t="s">
        <v>1991</v>
      </c>
      <c r="C4621" t="s">
        <v>17</v>
      </c>
      <c r="D4621" t="s">
        <v>18</v>
      </c>
      <c r="E4621">
        <v>47</v>
      </c>
      <c r="F4621" t="s">
        <v>19</v>
      </c>
      <c r="G4621">
        <v>0</v>
      </c>
      <c r="H4621" s="4">
        <v>126589.12</v>
      </c>
      <c r="I4621" t="s">
        <v>33</v>
      </c>
      <c r="J4621">
        <v>2</v>
      </c>
      <c r="K4621">
        <v>708</v>
      </c>
      <c r="L4621" t="s">
        <v>35</v>
      </c>
      <c r="M4621" t="s">
        <v>27</v>
      </c>
      <c r="N4621" t="s">
        <v>22</v>
      </c>
      <c r="O4621" s="4">
        <v>132730.07</v>
      </c>
      <c r="P4621" t="s">
        <v>23</v>
      </c>
      <c r="Q4621" t="str" cm="1">
        <f t="array" ref="Q4621">_xlfn.IFS(
O4621&lt;50000,"Low Salary (&lt;$50K)",
O4621&lt;90000,"Lower Middle ($50K-$90K)",
O4621&lt;130000,"Middle ($90K-$130K)",
O4621&lt;170000,"Upper Middle ($130K-$170K)",
O4621&gt;=170000,"High Salary (&gt;$170K)"
)</f>
        <v>Upper Middle ($130K-$170K)</v>
      </c>
      <c r="R4621" t="str" cm="1">
        <f t="array" ref="R4621">_xlfn.IFS(
G4621&lt;=2,"New Customers (0-2Y)",
G4621&lt;=5,"Growing Customers (3-5Y)",
G4621&lt;=8,"Established Customers (6-8Y)",
G4621&lt;=10,"Loyal Customers (9-10Y)"
)</f>
        <v>New Customers (0-2Y)</v>
      </c>
    </row>
    <row r="4622" spans="1:18" x14ac:dyDescent="0.35">
      <c r="A4622">
        <v>15798960</v>
      </c>
      <c r="B4622" t="s">
        <v>1392</v>
      </c>
      <c r="C4622" t="s">
        <v>17</v>
      </c>
      <c r="D4622" t="s">
        <v>39</v>
      </c>
      <c r="E4622">
        <v>33</v>
      </c>
      <c r="F4622" t="s">
        <v>19</v>
      </c>
      <c r="G4622">
        <v>2</v>
      </c>
      <c r="H4622" s="4">
        <v>108393.35</v>
      </c>
      <c r="I4622" t="s">
        <v>33</v>
      </c>
      <c r="J4622">
        <v>1</v>
      </c>
      <c r="K4622">
        <v>680</v>
      </c>
      <c r="L4622" t="s">
        <v>35</v>
      </c>
      <c r="M4622" t="s">
        <v>27</v>
      </c>
      <c r="N4622" t="s">
        <v>22</v>
      </c>
      <c r="O4622" s="4">
        <v>39057.67</v>
      </c>
      <c r="P4622" t="s">
        <v>28</v>
      </c>
      <c r="Q4622" t="str" cm="1">
        <f t="array" ref="Q4622">_xlfn.IFS(
O4622&lt;50000,"Low Salary (&lt;$50K)",
O4622&lt;90000,"Lower Middle ($50K-$90K)",
O4622&lt;130000,"Middle ($90K-$130K)",
O4622&lt;170000,"Upper Middle ($130K-$170K)",
O4622&gt;=170000,"High Salary (&gt;$170K)"
)</f>
        <v>Low Salary (&lt;$50K)</v>
      </c>
      <c r="R4622" t="str" cm="1">
        <f t="array" ref="R4622">_xlfn.IFS(
G4622&lt;=2,"New Customers (0-2Y)",
G4622&lt;=5,"Growing Customers (3-5Y)",
G4622&lt;=8,"Established Customers (6-8Y)",
G4622&lt;=10,"Loyal Customers (9-10Y)"
)</f>
        <v>New Customers (0-2Y)</v>
      </c>
    </row>
    <row r="4623" spans="1:18" x14ac:dyDescent="0.35">
      <c r="A4623">
        <v>15698664</v>
      </c>
      <c r="B4623" t="s">
        <v>556</v>
      </c>
      <c r="C4623" t="s">
        <v>26</v>
      </c>
      <c r="D4623" t="s">
        <v>39</v>
      </c>
      <c r="E4623">
        <v>43</v>
      </c>
      <c r="F4623" t="s">
        <v>19</v>
      </c>
      <c r="G4623">
        <v>2</v>
      </c>
      <c r="H4623" s="4">
        <v>115643.58</v>
      </c>
      <c r="I4623" t="s">
        <v>33</v>
      </c>
      <c r="J4623">
        <v>2</v>
      </c>
      <c r="K4623">
        <v>567</v>
      </c>
      <c r="L4623" t="s">
        <v>31</v>
      </c>
      <c r="M4623" t="s">
        <v>27</v>
      </c>
      <c r="N4623" t="s">
        <v>32</v>
      </c>
      <c r="O4623" s="4">
        <v>174606.35</v>
      </c>
      <c r="P4623" t="s">
        <v>28</v>
      </c>
      <c r="Q4623" t="str" cm="1">
        <f t="array" ref="Q4623">_xlfn.IFS(
O4623&lt;50000,"Low Salary (&lt;$50K)",
O4623&lt;90000,"Lower Middle ($50K-$90K)",
O4623&lt;130000,"Middle ($90K-$130K)",
O4623&lt;170000,"Upper Middle ($130K-$170K)",
O4623&gt;=170000,"High Salary (&gt;$170K)"
)</f>
        <v>High Salary (&gt;$170K)</v>
      </c>
      <c r="R4623" t="str" cm="1">
        <f t="array" ref="R4623">_xlfn.IFS(
G4623&lt;=2,"New Customers (0-2Y)",
G4623&lt;=5,"Growing Customers (3-5Y)",
G4623&lt;=8,"Established Customers (6-8Y)",
G4623&lt;=10,"Loyal Customers (9-10Y)"
)</f>
        <v>New Customers (0-2Y)</v>
      </c>
    </row>
    <row r="4624" spans="1:18" x14ac:dyDescent="0.35">
      <c r="A4624">
        <v>15703614</v>
      </c>
      <c r="B4624" t="s">
        <v>1992</v>
      </c>
      <c r="C4624" t="s">
        <v>26</v>
      </c>
      <c r="D4624" t="s">
        <v>39</v>
      </c>
      <c r="E4624">
        <v>48</v>
      </c>
      <c r="F4624" t="s">
        <v>19</v>
      </c>
      <c r="G4624">
        <v>5</v>
      </c>
      <c r="H4624" s="4">
        <v>132876.23000000001</v>
      </c>
      <c r="I4624" t="s">
        <v>33</v>
      </c>
      <c r="J4624">
        <v>1</v>
      </c>
      <c r="K4624">
        <v>564</v>
      </c>
      <c r="L4624" t="s">
        <v>31</v>
      </c>
      <c r="M4624" t="s">
        <v>21</v>
      </c>
      <c r="N4624" t="s">
        <v>32</v>
      </c>
      <c r="O4624" s="4">
        <v>79259.77</v>
      </c>
      <c r="P4624" t="s">
        <v>28</v>
      </c>
      <c r="Q4624" t="str" cm="1">
        <f t="array" ref="Q4624">_xlfn.IFS(
O4624&lt;50000,"Low Salary (&lt;$50K)",
O4624&lt;90000,"Lower Middle ($50K-$90K)",
O4624&lt;130000,"Middle ($90K-$130K)",
O4624&lt;170000,"Upper Middle ($130K-$170K)",
O4624&gt;=170000,"High Salary (&gt;$170K)"
)</f>
        <v>Lower Middle ($50K-$90K)</v>
      </c>
      <c r="R4624" t="str" cm="1">
        <f t="array" ref="R4624">_xlfn.IFS(
G4624&lt;=2,"New Customers (0-2Y)",
G4624&lt;=5,"Growing Customers (3-5Y)",
G4624&lt;=8,"Established Customers (6-8Y)",
G4624&lt;=10,"Loyal Customers (9-10Y)"
)</f>
        <v>Growing Customers (3-5Y)</v>
      </c>
    </row>
    <row r="4625" spans="1:18" x14ac:dyDescent="0.35">
      <c r="A4625">
        <v>15699195</v>
      </c>
      <c r="B4625" t="s">
        <v>644</v>
      </c>
      <c r="C4625" t="s">
        <v>17</v>
      </c>
      <c r="D4625" t="s">
        <v>18</v>
      </c>
      <c r="E4625">
        <v>24</v>
      </c>
      <c r="F4625" t="s">
        <v>43</v>
      </c>
      <c r="G4625">
        <v>3</v>
      </c>
      <c r="H4625" s="4">
        <v>110949.41</v>
      </c>
      <c r="I4625" t="s">
        <v>33</v>
      </c>
      <c r="J4625">
        <v>1</v>
      </c>
      <c r="K4625">
        <v>709</v>
      </c>
      <c r="L4625" t="s">
        <v>35</v>
      </c>
      <c r="M4625" t="s">
        <v>21</v>
      </c>
      <c r="N4625" t="s">
        <v>22</v>
      </c>
      <c r="O4625" s="4">
        <v>168515.61</v>
      </c>
      <c r="P4625" t="s">
        <v>28</v>
      </c>
      <c r="Q4625" t="str" cm="1">
        <f t="array" ref="Q4625">_xlfn.IFS(
O4625&lt;50000,"Low Salary (&lt;$50K)",
O4625&lt;90000,"Lower Middle ($50K-$90K)",
O4625&lt;130000,"Middle ($90K-$130K)",
O4625&lt;170000,"Upper Middle ($130K-$170K)",
O4625&gt;=170000,"High Salary (&gt;$170K)"
)</f>
        <v>Upper Middle ($130K-$170K)</v>
      </c>
      <c r="R4625" t="str" cm="1">
        <f t="array" ref="R4625">_xlfn.IFS(
G4625&lt;=2,"New Customers (0-2Y)",
G4625&lt;=5,"Growing Customers (3-5Y)",
G4625&lt;=8,"Established Customers (6-8Y)",
G4625&lt;=10,"Loyal Customers (9-10Y)"
)</f>
        <v>Growing Customers (3-5Y)</v>
      </c>
    </row>
    <row r="4626" spans="1:18" x14ac:dyDescent="0.35">
      <c r="A4626">
        <v>15710543</v>
      </c>
      <c r="B4626" t="s">
        <v>1993</v>
      </c>
      <c r="C4626" t="s">
        <v>17</v>
      </c>
      <c r="D4626" t="s">
        <v>39</v>
      </c>
      <c r="E4626">
        <v>46</v>
      </c>
      <c r="F4626" t="s">
        <v>19</v>
      </c>
      <c r="G4626">
        <v>1</v>
      </c>
      <c r="H4626" s="4">
        <v>130666.2</v>
      </c>
      <c r="I4626" t="s">
        <v>33</v>
      </c>
      <c r="J4626">
        <v>1</v>
      </c>
      <c r="K4626">
        <v>629</v>
      </c>
      <c r="L4626" t="s">
        <v>20</v>
      </c>
      <c r="M4626" t="s">
        <v>21</v>
      </c>
      <c r="N4626" t="s">
        <v>22</v>
      </c>
      <c r="O4626" s="4">
        <v>161125.67000000001</v>
      </c>
      <c r="P4626" t="s">
        <v>23</v>
      </c>
      <c r="Q4626" t="str" cm="1">
        <f t="array" ref="Q4626">_xlfn.IFS(
O4626&lt;50000,"Low Salary (&lt;$50K)",
O4626&lt;90000,"Lower Middle ($50K-$90K)",
O4626&lt;130000,"Middle ($90K-$130K)",
O4626&lt;170000,"Upper Middle ($130K-$170K)",
O4626&gt;=170000,"High Salary (&gt;$170K)"
)</f>
        <v>Upper Middle ($130K-$170K)</v>
      </c>
      <c r="R4626" t="str" cm="1">
        <f t="array" ref="R4626">_xlfn.IFS(
G4626&lt;=2,"New Customers (0-2Y)",
G4626&lt;=5,"Growing Customers (3-5Y)",
G4626&lt;=8,"Established Customers (6-8Y)",
G4626&lt;=10,"Loyal Customers (9-10Y)"
)</f>
        <v>New Customers (0-2Y)</v>
      </c>
    </row>
    <row r="4627" spans="1:18" x14ac:dyDescent="0.35">
      <c r="A4627">
        <v>15695499</v>
      </c>
      <c r="B4627" t="s">
        <v>611</v>
      </c>
      <c r="C4627" t="s">
        <v>17</v>
      </c>
      <c r="D4627" t="s">
        <v>18</v>
      </c>
      <c r="E4627">
        <v>45</v>
      </c>
      <c r="F4627" t="s">
        <v>19</v>
      </c>
      <c r="G4627">
        <v>10</v>
      </c>
      <c r="H4627" s="4">
        <v>103821.47</v>
      </c>
      <c r="I4627" t="s">
        <v>33</v>
      </c>
      <c r="J4627">
        <v>2</v>
      </c>
      <c r="K4627">
        <v>510</v>
      </c>
      <c r="L4627" t="s">
        <v>31</v>
      </c>
      <c r="M4627" t="s">
        <v>27</v>
      </c>
      <c r="N4627" t="s">
        <v>22</v>
      </c>
      <c r="O4627" s="4">
        <v>77878.62</v>
      </c>
      <c r="P4627" t="s">
        <v>28</v>
      </c>
      <c r="Q4627" t="str" cm="1">
        <f t="array" ref="Q4627">_xlfn.IFS(
O4627&lt;50000,"Low Salary (&lt;$50K)",
O4627&lt;90000,"Lower Middle ($50K-$90K)",
O4627&lt;130000,"Middle ($90K-$130K)",
O4627&lt;170000,"Upper Middle ($130K-$170K)",
O4627&gt;=170000,"High Salary (&gt;$170K)"
)</f>
        <v>Lower Middle ($50K-$90K)</v>
      </c>
      <c r="R4627" t="str" cm="1">
        <f t="array" ref="R4627">_xlfn.IFS(
G4627&lt;=2,"New Customers (0-2Y)",
G4627&lt;=5,"Growing Customers (3-5Y)",
G4627&lt;=8,"Established Customers (6-8Y)",
G4627&lt;=10,"Loyal Customers (9-10Y)"
)</f>
        <v>Loyal Customers (9-10Y)</v>
      </c>
    </row>
    <row r="4628" spans="1:18" x14ac:dyDescent="0.35">
      <c r="A4628">
        <v>15622321</v>
      </c>
      <c r="B4628" t="s">
        <v>1210</v>
      </c>
      <c r="C4628" t="s">
        <v>17</v>
      </c>
      <c r="D4628" t="s">
        <v>18</v>
      </c>
      <c r="E4628">
        <v>32</v>
      </c>
      <c r="F4628" t="s">
        <v>19</v>
      </c>
      <c r="G4628">
        <v>3</v>
      </c>
      <c r="H4628" s="4">
        <v>0</v>
      </c>
      <c r="I4628" t="s">
        <v>24</v>
      </c>
      <c r="J4628">
        <v>1</v>
      </c>
      <c r="K4628">
        <v>506</v>
      </c>
      <c r="L4628" t="s">
        <v>31</v>
      </c>
      <c r="M4628" t="s">
        <v>21</v>
      </c>
      <c r="N4628" t="s">
        <v>22</v>
      </c>
      <c r="O4628" s="4">
        <v>80823.02</v>
      </c>
      <c r="P4628" t="s">
        <v>28</v>
      </c>
      <c r="Q4628" t="str" cm="1">
        <f t="array" ref="Q4628">_xlfn.IFS(
O4628&lt;50000,"Low Salary (&lt;$50K)",
O4628&lt;90000,"Lower Middle ($50K-$90K)",
O4628&lt;130000,"Middle ($90K-$130K)",
O4628&lt;170000,"Upper Middle ($130K-$170K)",
O4628&gt;=170000,"High Salary (&gt;$170K)"
)</f>
        <v>Lower Middle ($50K-$90K)</v>
      </c>
      <c r="R4628" t="str" cm="1">
        <f t="array" ref="R4628">_xlfn.IFS(
G4628&lt;=2,"New Customers (0-2Y)",
G4628&lt;=5,"Growing Customers (3-5Y)",
G4628&lt;=8,"Established Customers (6-8Y)",
G4628&lt;=10,"Loyal Customers (9-10Y)"
)</f>
        <v>Growing Customers (3-5Y)</v>
      </c>
    </row>
    <row r="4629" spans="1:18" x14ac:dyDescent="0.35">
      <c r="A4629">
        <v>15715744</v>
      </c>
      <c r="B4629" t="s">
        <v>1120</v>
      </c>
      <c r="C4629" t="s">
        <v>17</v>
      </c>
      <c r="D4629" t="s">
        <v>39</v>
      </c>
      <c r="E4629">
        <v>39</v>
      </c>
      <c r="F4629" t="s">
        <v>19</v>
      </c>
      <c r="G4629">
        <v>7</v>
      </c>
      <c r="H4629" s="4">
        <v>0</v>
      </c>
      <c r="I4629" t="s">
        <v>24</v>
      </c>
      <c r="J4629">
        <v>1</v>
      </c>
      <c r="K4629">
        <v>605</v>
      </c>
      <c r="L4629" t="s">
        <v>20</v>
      </c>
      <c r="M4629" t="s">
        <v>27</v>
      </c>
      <c r="N4629" t="s">
        <v>22</v>
      </c>
      <c r="O4629" s="4">
        <v>119348.28</v>
      </c>
      <c r="P4629" t="s">
        <v>28</v>
      </c>
      <c r="Q4629" t="str" cm="1">
        <f t="array" ref="Q4629">_xlfn.IFS(
O4629&lt;50000,"Low Salary (&lt;$50K)",
O4629&lt;90000,"Lower Middle ($50K-$90K)",
O4629&lt;130000,"Middle ($90K-$130K)",
O4629&lt;170000,"Upper Middle ($130K-$170K)",
O4629&gt;=170000,"High Salary (&gt;$170K)"
)</f>
        <v>Middle ($90K-$130K)</v>
      </c>
      <c r="R4629" t="str" cm="1">
        <f t="array" ref="R4629">_xlfn.IFS(
G4629&lt;=2,"New Customers (0-2Y)",
G4629&lt;=5,"Growing Customers (3-5Y)",
G4629&lt;=8,"Established Customers (6-8Y)",
G4629&lt;=10,"Loyal Customers (9-10Y)"
)</f>
        <v>Established Customers (6-8Y)</v>
      </c>
    </row>
    <row r="4630" spans="1:18" x14ac:dyDescent="0.35">
      <c r="A4630">
        <v>15788151</v>
      </c>
      <c r="B4630" t="s">
        <v>716</v>
      </c>
      <c r="C4630" t="s">
        <v>26</v>
      </c>
      <c r="D4630" t="s">
        <v>39</v>
      </c>
      <c r="E4630">
        <v>32</v>
      </c>
      <c r="F4630" t="s">
        <v>19</v>
      </c>
      <c r="G4630">
        <v>1</v>
      </c>
      <c r="H4630" s="4">
        <v>132187.73000000001</v>
      </c>
      <c r="I4630" t="s">
        <v>33</v>
      </c>
      <c r="J4630">
        <v>2</v>
      </c>
      <c r="K4630">
        <v>650</v>
      </c>
      <c r="L4630" t="s">
        <v>20</v>
      </c>
      <c r="M4630" t="s">
        <v>21</v>
      </c>
      <c r="N4630" t="s">
        <v>22</v>
      </c>
      <c r="O4630" s="4">
        <v>178331.36</v>
      </c>
      <c r="P4630" t="s">
        <v>28</v>
      </c>
      <c r="Q4630" t="str" cm="1">
        <f t="array" ref="Q4630">_xlfn.IFS(
O4630&lt;50000,"Low Salary (&lt;$50K)",
O4630&lt;90000,"Lower Middle ($50K-$90K)",
O4630&lt;130000,"Middle ($90K-$130K)",
O4630&lt;170000,"Upper Middle ($130K-$170K)",
O4630&gt;=170000,"High Salary (&gt;$170K)"
)</f>
        <v>High Salary (&gt;$170K)</v>
      </c>
      <c r="R4630" t="str" cm="1">
        <f t="array" ref="R4630">_xlfn.IFS(
G4630&lt;=2,"New Customers (0-2Y)",
G4630&lt;=5,"Growing Customers (3-5Y)",
G4630&lt;=8,"Established Customers (6-8Y)",
G4630&lt;=10,"Loyal Customers (9-10Y)"
)</f>
        <v>New Customers (0-2Y)</v>
      </c>
    </row>
    <row r="4631" spans="1:18" x14ac:dyDescent="0.35">
      <c r="A4631">
        <v>15687153</v>
      </c>
      <c r="B4631" t="s">
        <v>130</v>
      </c>
      <c r="C4631" t="s">
        <v>42</v>
      </c>
      <c r="D4631" t="s">
        <v>39</v>
      </c>
      <c r="E4631">
        <v>49</v>
      </c>
      <c r="F4631" t="s">
        <v>19</v>
      </c>
      <c r="G4631">
        <v>8</v>
      </c>
      <c r="H4631" s="4">
        <v>98649.55</v>
      </c>
      <c r="I4631" t="s">
        <v>29</v>
      </c>
      <c r="J4631">
        <v>1</v>
      </c>
      <c r="K4631">
        <v>850</v>
      </c>
      <c r="L4631" t="s">
        <v>37</v>
      </c>
      <c r="M4631" t="s">
        <v>21</v>
      </c>
      <c r="N4631" t="s">
        <v>32</v>
      </c>
      <c r="O4631" s="4">
        <v>119174.88</v>
      </c>
      <c r="P4631" t="s">
        <v>23</v>
      </c>
      <c r="Q4631" t="str" cm="1">
        <f t="array" ref="Q4631">_xlfn.IFS(
O4631&lt;50000,"Low Salary (&lt;$50K)",
O4631&lt;90000,"Lower Middle ($50K-$90K)",
O4631&lt;130000,"Middle ($90K-$130K)",
O4631&lt;170000,"Upper Middle ($130K-$170K)",
O4631&gt;=170000,"High Salary (&gt;$170K)"
)</f>
        <v>Middle ($90K-$130K)</v>
      </c>
      <c r="R4631" t="str" cm="1">
        <f t="array" ref="R4631">_xlfn.IFS(
G4631&lt;=2,"New Customers (0-2Y)",
G4631&lt;=5,"Growing Customers (3-5Y)",
G4631&lt;=8,"Established Customers (6-8Y)",
G4631&lt;=10,"Loyal Customers (9-10Y)"
)</f>
        <v>Established Customers (6-8Y)</v>
      </c>
    </row>
    <row r="4632" spans="1:18" x14ac:dyDescent="0.35">
      <c r="A4632">
        <v>15684958</v>
      </c>
      <c r="B4632" t="s">
        <v>1994</v>
      </c>
      <c r="C4632" t="s">
        <v>42</v>
      </c>
      <c r="D4632" t="s">
        <v>39</v>
      </c>
      <c r="E4632">
        <v>38</v>
      </c>
      <c r="F4632" t="s">
        <v>19</v>
      </c>
      <c r="G4632">
        <v>2</v>
      </c>
      <c r="H4632" s="4">
        <v>126444.08</v>
      </c>
      <c r="I4632" t="s">
        <v>33</v>
      </c>
      <c r="J4632">
        <v>2</v>
      </c>
      <c r="K4632">
        <v>489</v>
      </c>
      <c r="L4632" t="s">
        <v>44</v>
      </c>
      <c r="M4632" t="s">
        <v>21</v>
      </c>
      <c r="N4632" t="s">
        <v>22</v>
      </c>
      <c r="O4632" s="4">
        <v>82662.73</v>
      </c>
      <c r="P4632" t="s">
        <v>28</v>
      </c>
      <c r="Q4632" t="str" cm="1">
        <f t="array" ref="Q4632">_xlfn.IFS(
O4632&lt;50000,"Low Salary (&lt;$50K)",
O4632&lt;90000,"Lower Middle ($50K-$90K)",
O4632&lt;130000,"Middle ($90K-$130K)",
O4632&lt;170000,"Upper Middle ($130K-$170K)",
O4632&gt;=170000,"High Salary (&gt;$170K)"
)</f>
        <v>Lower Middle ($50K-$90K)</v>
      </c>
      <c r="R4632" t="str" cm="1">
        <f t="array" ref="R4632">_xlfn.IFS(
G4632&lt;=2,"New Customers (0-2Y)",
G4632&lt;=5,"Growing Customers (3-5Y)",
G4632&lt;=8,"Established Customers (6-8Y)",
G4632&lt;=10,"Loyal Customers (9-10Y)"
)</f>
        <v>New Customers (0-2Y)</v>
      </c>
    </row>
    <row r="4633" spans="1:18" x14ac:dyDescent="0.35">
      <c r="A4633">
        <v>15706116</v>
      </c>
      <c r="B4633" t="s">
        <v>506</v>
      </c>
      <c r="C4633" t="s">
        <v>42</v>
      </c>
      <c r="D4633" t="s">
        <v>18</v>
      </c>
      <c r="E4633">
        <v>30</v>
      </c>
      <c r="F4633" t="s">
        <v>19</v>
      </c>
      <c r="G4633">
        <v>8</v>
      </c>
      <c r="H4633" s="4">
        <v>154159.51</v>
      </c>
      <c r="I4633" t="s">
        <v>33</v>
      </c>
      <c r="J4633">
        <v>1</v>
      </c>
      <c r="K4633">
        <v>659</v>
      </c>
      <c r="L4633" t="s">
        <v>20</v>
      </c>
      <c r="M4633" t="s">
        <v>21</v>
      </c>
      <c r="N4633" t="s">
        <v>32</v>
      </c>
      <c r="O4633" s="4">
        <v>40441.1</v>
      </c>
      <c r="P4633" t="s">
        <v>28</v>
      </c>
      <c r="Q4633" t="str" cm="1">
        <f t="array" ref="Q4633">_xlfn.IFS(
O4633&lt;50000,"Low Salary (&lt;$50K)",
O4633&lt;90000,"Lower Middle ($50K-$90K)",
O4633&lt;130000,"Middle ($90K-$130K)",
O4633&lt;170000,"Upper Middle ($130K-$170K)",
O4633&gt;=170000,"High Salary (&gt;$170K)"
)</f>
        <v>Low Salary (&lt;$50K)</v>
      </c>
      <c r="R4633" t="str" cm="1">
        <f t="array" ref="R4633">_xlfn.IFS(
G4633&lt;=2,"New Customers (0-2Y)",
G4633&lt;=5,"Growing Customers (3-5Y)",
G4633&lt;=8,"Established Customers (6-8Y)",
G4633&lt;=10,"Loyal Customers (9-10Y)"
)</f>
        <v>Established Customers (6-8Y)</v>
      </c>
    </row>
    <row r="4634" spans="1:18" x14ac:dyDescent="0.35">
      <c r="A4634">
        <v>15740557</v>
      </c>
      <c r="B4634" t="s">
        <v>1230</v>
      </c>
      <c r="C4634" t="s">
        <v>17</v>
      </c>
      <c r="D4634" t="s">
        <v>18</v>
      </c>
      <c r="E4634">
        <v>43</v>
      </c>
      <c r="F4634" t="s">
        <v>19</v>
      </c>
      <c r="G4634">
        <v>5</v>
      </c>
      <c r="H4634" s="4">
        <v>0</v>
      </c>
      <c r="I4634" t="s">
        <v>24</v>
      </c>
      <c r="J4634">
        <v>2</v>
      </c>
      <c r="K4634">
        <v>753</v>
      </c>
      <c r="L4634" t="s">
        <v>35</v>
      </c>
      <c r="M4634" t="s">
        <v>21</v>
      </c>
      <c r="N4634" t="s">
        <v>32</v>
      </c>
      <c r="O4634" s="4">
        <v>109881.71</v>
      </c>
      <c r="P4634" t="s">
        <v>28</v>
      </c>
      <c r="Q4634" t="str" cm="1">
        <f t="array" ref="Q4634">_xlfn.IFS(
O4634&lt;50000,"Low Salary (&lt;$50K)",
O4634&lt;90000,"Lower Middle ($50K-$90K)",
O4634&lt;130000,"Middle ($90K-$130K)",
O4634&lt;170000,"Upper Middle ($130K-$170K)",
O4634&gt;=170000,"High Salary (&gt;$170K)"
)</f>
        <v>Middle ($90K-$130K)</v>
      </c>
      <c r="R4634" t="str" cm="1">
        <f t="array" ref="R4634">_xlfn.IFS(
G4634&lt;=2,"New Customers (0-2Y)",
G4634&lt;=5,"Growing Customers (3-5Y)",
G4634&lt;=8,"Established Customers (6-8Y)",
G4634&lt;=10,"Loyal Customers (9-10Y)"
)</f>
        <v>Growing Customers (3-5Y)</v>
      </c>
    </row>
    <row r="4635" spans="1:18" x14ac:dyDescent="0.35">
      <c r="A4635">
        <v>15707291</v>
      </c>
      <c r="B4635" t="s">
        <v>1995</v>
      </c>
      <c r="C4635" t="s">
        <v>42</v>
      </c>
      <c r="D4635" t="s">
        <v>39</v>
      </c>
      <c r="E4635">
        <v>48</v>
      </c>
      <c r="F4635" t="s">
        <v>19</v>
      </c>
      <c r="G4635">
        <v>8</v>
      </c>
      <c r="H4635" s="4">
        <v>129250</v>
      </c>
      <c r="I4635" t="s">
        <v>33</v>
      </c>
      <c r="J4635">
        <v>2</v>
      </c>
      <c r="K4635">
        <v>477</v>
      </c>
      <c r="L4635" t="s">
        <v>44</v>
      </c>
      <c r="M4635" t="s">
        <v>21</v>
      </c>
      <c r="N4635" t="s">
        <v>22</v>
      </c>
      <c r="O4635" s="4">
        <v>157937.35</v>
      </c>
      <c r="P4635" t="s">
        <v>28</v>
      </c>
      <c r="Q4635" t="str" cm="1">
        <f t="array" ref="Q4635">_xlfn.IFS(
O4635&lt;50000,"Low Salary (&lt;$50K)",
O4635&lt;90000,"Lower Middle ($50K-$90K)",
O4635&lt;130000,"Middle ($90K-$130K)",
O4635&lt;170000,"Upper Middle ($130K-$170K)",
O4635&gt;=170000,"High Salary (&gt;$170K)"
)</f>
        <v>Upper Middle ($130K-$170K)</v>
      </c>
      <c r="R4635" t="str" cm="1">
        <f t="array" ref="R4635">_xlfn.IFS(
G4635&lt;=2,"New Customers (0-2Y)",
G4635&lt;=5,"Growing Customers (3-5Y)",
G4635&lt;=8,"Established Customers (6-8Y)",
G4635&lt;=10,"Loyal Customers (9-10Y)"
)</f>
        <v>Established Customers (6-8Y)</v>
      </c>
    </row>
    <row r="4636" spans="1:18" x14ac:dyDescent="0.35">
      <c r="A4636">
        <v>15583353</v>
      </c>
      <c r="B4636" t="s">
        <v>1996</v>
      </c>
      <c r="C4636" t="s">
        <v>26</v>
      </c>
      <c r="D4636" t="s">
        <v>18</v>
      </c>
      <c r="E4636">
        <v>45</v>
      </c>
      <c r="F4636" t="s">
        <v>19</v>
      </c>
      <c r="G4636">
        <v>3</v>
      </c>
      <c r="H4636" s="4">
        <v>0</v>
      </c>
      <c r="I4636" t="s">
        <v>24</v>
      </c>
      <c r="J4636">
        <v>1</v>
      </c>
      <c r="K4636">
        <v>610</v>
      </c>
      <c r="L4636" t="s">
        <v>20</v>
      </c>
      <c r="M4636" t="s">
        <v>21</v>
      </c>
      <c r="N4636" t="s">
        <v>32</v>
      </c>
      <c r="O4636" s="4">
        <v>38276.839999999997</v>
      </c>
      <c r="P4636" t="s">
        <v>23</v>
      </c>
      <c r="Q4636" t="str" cm="1">
        <f t="array" ref="Q4636">_xlfn.IFS(
O4636&lt;50000,"Low Salary (&lt;$50K)",
O4636&lt;90000,"Lower Middle ($50K-$90K)",
O4636&lt;130000,"Middle ($90K-$130K)",
O4636&lt;170000,"Upper Middle ($130K-$170K)",
O4636&gt;=170000,"High Salary (&gt;$170K)"
)</f>
        <v>Low Salary (&lt;$50K)</v>
      </c>
      <c r="R4636" t="str" cm="1">
        <f t="array" ref="R4636">_xlfn.IFS(
G4636&lt;=2,"New Customers (0-2Y)",
G4636&lt;=5,"Growing Customers (3-5Y)",
G4636&lt;=8,"Established Customers (6-8Y)",
G4636&lt;=10,"Loyal Customers (9-10Y)"
)</f>
        <v>Growing Customers (3-5Y)</v>
      </c>
    </row>
    <row r="4637" spans="1:18" x14ac:dyDescent="0.35">
      <c r="A4637">
        <v>15761024</v>
      </c>
      <c r="B4637" t="s">
        <v>1400</v>
      </c>
      <c r="C4637" t="s">
        <v>17</v>
      </c>
      <c r="D4637" t="s">
        <v>18</v>
      </c>
      <c r="E4637">
        <v>33</v>
      </c>
      <c r="F4637" t="s">
        <v>19</v>
      </c>
      <c r="G4637">
        <v>2</v>
      </c>
      <c r="H4637" s="4">
        <v>167733.51</v>
      </c>
      <c r="I4637" t="s">
        <v>33</v>
      </c>
      <c r="J4637">
        <v>2</v>
      </c>
      <c r="K4637">
        <v>619</v>
      </c>
      <c r="L4637" t="s">
        <v>20</v>
      </c>
      <c r="M4637" t="s">
        <v>21</v>
      </c>
      <c r="N4637" t="s">
        <v>22</v>
      </c>
      <c r="O4637" s="4">
        <v>65222.48</v>
      </c>
      <c r="P4637" t="s">
        <v>28</v>
      </c>
      <c r="Q4637" t="str" cm="1">
        <f t="array" ref="Q4637">_xlfn.IFS(
O4637&lt;50000,"Low Salary (&lt;$50K)",
O4637&lt;90000,"Lower Middle ($50K-$90K)",
O4637&lt;130000,"Middle ($90K-$130K)",
O4637&lt;170000,"Upper Middle ($130K-$170K)",
O4637&gt;=170000,"High Salary (&gt;$170K)"
)</f>
        <v>Lower Middle ($50K-$90K)</v>
      </c>
      <c r="R4637" t="str" cm="1">
        <f t="array" ref="R4637">_xlfn.IFS(
G4637&lt;=2,"New Customers (0-2Y)",
G4637&lt;=5,"Growing Customers (3-5Y)",
G4637&lt;=8,"Established Customers (6-8Y)",
G4637&lt;=10,"Loyal Customers (9-10Y)"
)</f>
        <v>New Customers (0-2Y)</v>
      </c>
    </row>
    <row r="4638" spans="1:18" x14ac:dyDescent="0.35">
      <c r="A4638">
        <v>15630709</v>
      </c>
      <c r="B4638" t="s">
        <v>1226</v>
      </c>
      <c r="C4638" t="s">
        <v>42</v>
      </c>
      <c r="D4638" t="s">
        <v>18</v>
      </c>
      <c r="E4638">
        <v>31</v>
      </c>
      <c r="F4638" t="s">
        <v>19</v>
      </c>
      <c r="G4638">
        <v>2</v>
      </c>
      <c r="H4638" s="4">
        <v>56116.3</v>
      </c>
      <c r="I4638" t="s">
        <v>29</v>
      </c>
      <c r="J4638">
        <v>2</v>
      </c>
      <c r="K4638">
        <v>619</v>
      </c>
      <c r="L4638" t="s">
        <v>20</v>
      </c>
      <c r="M4638" t="s">
        <v>27</v>
      </c>
      <c r="N4638" t="s">
        <v>32</v>
      </c>
      <c r="O4638" s="4">
        <v>2181.94</v>
      </c>
      <c r="P4638" t="s">
        <v>28</v>
      </c>
      <c r="Q4638" t="str" cm="1">
        <f t="array" ref="Q4638">_xlfn.IFS(
O4638&lt;50000,"Low Salary (&lt;$50K)",
O4638&lt;90000,"Lower Middle ($50K-$90K)",
O4638&lt;130000,"Middle ($90K-$130K)",
O4638&lt;170000,"Upper Middle ($130K-$170K)",
O4638&gt;=170000,"High Salary (&gt;$170K)"
)</f>
        <v>Low Salary (&lt;$50K)</v>
      </c>
      <c r="R4638" t="str" cm="1">
        <f t="array" ref="R4638">_xlfn.IFS(
G4638&lt;=2,"New Customers (0-2Y)",
G4638&lt;=5,"Growing Customers (3-5Y)",
G4638&lt;=8,"Established Customers (6-8Y)",
G4638&lt;=10,"Loyal Customers (9-10Y)"
)</f>
        <v>New Customers (0-2Y)</v>
      </c>
    </row>
    <row r="4639" spans="1:18" x14ac:dyDescent="0.35">
      <c r="A4639">
        <v>15639590</v>
      </c>
      <c r="B4639" t="s">
        <v>1997</v>
      </c>
      <c r="C4639" t="s">
        <v>17</v>
      </c>
      <c r="D4639" t="s">
        <v>18</v>
      </c>
      <c r="E4639">
        <v>30</v>
      </c>
      <c r="F4639" t="s">
        <v>19</v>
      </c>
      <c r="G4639">
        <v>3</v>
      </c>
      <c r="H4639" s="4">
        <v>141581.07999999999</v>
      </c>
      <c r="I4639" t="s">
        <v>33</v>
      </c>
      <c r="J4639">
        <v>1</v>
      </c>
      <c r="K4639">
        <v>758</v>
      </c>
      <c r="L4639" t="s">
        <v>35</v>
      </c>
      <c r="M4639" t="s">
        <v>21</v>
      </c>
      <c r="N4639" t="s">
        <v>32</v>
      </c>
      <c r="O4639" s="4">
        <v>156249.06</v>
      </c>
      <c r="P4639" t="s">
        <v>28</v>
      </c>
      <c r="Q4639" t="str" cm="1">
        <f t="array" ref="Q4639">_xlfn.IFS(
O4639&lt;50000,"Low Salary (&lt;$50K)",
O4639&lt;90000,"Lower Middle ($50K-$90K)",
O4639&lt;130000,"Middle ($90K-$130K)",
O4639&lt;170000,"Upper Middle ($130K-$170K)",
O4639&gt;=170000,"High Salary (&gt;$170K)"
)</f>
        <v>Upper Middle ($130K-$170K)</v>
      </c>
      <c r="R4639" t="str" cm="1">
        <f t="array" ref="R4639">_xlfn.IFS(
G4639&lt;=2,"New Customers (0-2Y)",
G4639&lt;=5,"Growing Customers (3-5Y)",
G4639&lt;=8,"Established Customers (6-8Y)",
G4639&lt;=10,"Loyal Customers (9-10Y)"
)</f>
        <v>Growing Customers (3-5Y)</v>
      </c>
    </row>
    <row r="4640" spans="1:18" x14ac:dyDescent="0.35">
      <c r="A4640">
        <v>15659399</v>
      </c>
      <c r="B4640" t="s">
        <v>603</v>
      </c>
      <c r="C4640" t="s">
        <v>42</v>
      </c>
      <c r="D4640" t="s">
        <v>39</v>
      </c>
      <c r="E4640">
        <v>50</v>
      </c>
      <c r="F4640" t="s">
        <v>19</v>
      </c>
      <c r="G4640">
        <v>7</v>
      </c>
      <c r="H4640" s="4">
        <v>139675.07</v>
      </c>
      <c r="I4640" t="s">
        <v>33</v>
      </c>
      <c r="J4640">
        <v>2</v>
      </c>
      <c r="K4640">
        <v>516</v>
      </c>
      <c r="L4640" t="s">
        <v>31</v>
      </c>
      <c r="M4640" t="s">
        <v>21</v>
      </c>
      <c r="N4640" t="s">
        <v>32</v>
      </c>
      <c r="O4640" s="4">
        <v>45591.23</v>
      </c>
      <c r="P4640" t="s">
        <v>28</v>
      </c>
      <c r="Q4640" t="str" cm="1">
        <f t="array" ref="Q4640">_xlfn.IFS(
O4640&lt;50000,"Low Salary (&lt;$50K)",
O4640&lt;90000,"Lower Middle ($50K-$90K)",
O4640&lt;130000,"Middle ($90K-$130K)",
O4640&lt;170000,"Upper Middle ($130K-$170K)",
O4640&gt;=170000,"High Salary (&gt;$170K)"
)</f>
        <v>Low Salary (&lt;$50K)</v>
      </c>
      <c r="R4640" t="str" cm="1">
        <f t="array" ref="R4640">_xlfn.IFS(
G4640&lt;=2,"New Customers (0-2Y)",
G4640&lt;=5,"Growing Customers (3-5Y)",
G4640&lt;=8,"Established Customers (6-8Y)",
G4640&lt;=10,"Loyal Customers (9-10Y)"
)</f>
        <v>Established Customers (6-8Y)</v>
      </c>
    </row>
    <row r="4641" spans="1:18" x14ac:dyDescent="0.35">
      <c r="A4641">
        <v>15567078</v>
      </c>
      <c r="B4641" t="s">
        <v>1998</v>
      </c>
      <c r="C4641" t="s">
        <v>17</v>
      </c>
      <c r="D4641" t="s">
        <v>18</v>
      </c>
      <c r="E4641">
        <v>27</v>
      </c>
      <c r="F4641" t="s">
        <v>43</v>
      </c>
      <c r="G4641">
        <v>8</v>
      </c>
      <c r="H4641" s="4">
        <v>66201.960000000006</v>
      </c>
      <c r="I4641" t="s">
        <v>29</v>
      </c>
      <c r="J4641">
        <v>1</v>
      </c>
      <c r="K4641">
        <v>789</v>
      </c>
      <c r="L4641" t="s">
        <v>37</v>
      </c>
      <c r="M4641" t="s">
        <v>21</v>
      </c>
      <c r="N4641" t="s">
        <v>22</v>
      </c>
      <c r="O4641" s="4">
        <v>79458.12</v>
      </c>
      <c r="P4641" t="s">
        <v>28</v>
      </c>
      <c r="Q4641" t="str" cm="1">
        <f t="array" ref="Q4641">_xlfn.IFS(
O4641&lt;50000,"Low Salary (&lt;$50K)",
O4641&lt;90000,"Lower Middle ($50K-$90K)",
O4641&lt;130000,"Middle ($90K-$130K)",
O4641&lt;170000,"Upper Middle ($130K-$170K)",
O4641&gt;=170000,"High Salary (&gt;$170K)"
)</f>
        <v>Lower Middle ($50K-$90K)</v>
      </c>
      <c r="R4641" t="str" cm="1">
        <f t="array" ref="R4641">_xlfn.IFS(
G4641&lt;=2,"New Customers (0-2Y)",
G4641&lt;=5,"Growing Customers (3-5Y)",
G4641&lt;=8,"Established Customers (6-8Y)",
G4641&lt;=10,"Loyal Customers (9-10Y)"
)</f>
        <v>Established Customers (6-8Y)</v>
      </c>
    </row>
    <row r="4642" spans="1:18" x14ac:dyDescent="0.35">
      <c r="A4642">
        <v>15696373</v>
      </c>
      <c r="B4642" t="s">
        <v>1930</v>
      </c>
      <c r="C4642" t="s">
        <v>17</v>
      </c>
      <c r="D4642" t="s">
        <v>18</v>
      </c>
      <c r="E4642">
        <v>44</v>
      </c>
      <c r="F4642" t="s">
        <v>19</v>
      </c>
      <c r="G4642">
        <v>9</v>
      </c>
      <c r="H4642" s="4">
        <v>0</v>
      </c>
      <c r="I4642" t="s">
        <v>24</v>
      </c>
      <c r="J4642">
        <v>2</v>
      </c>
      <c r="K4642">
        <v>687</v>
      </c>
      <c r="L4642" t="s">
        <v>35</v>
      </c>
      <c r="M4642" t="s">
        <v>27</v>
      </c>
      <c r="N4642" t="s">
        <v>32</v>
      </c>
      <c r="O4642" s="4">
        <v>103042.2</v>
      </c>
      <c r="P4642" t="s">
        <v>23</v>
      </c>
      <c r="Q4642" t="str" cm="1">
        <f t="array" ref="Q4642">_xlfn.IFS(
O4642&lt;50000,"Low Salary (&lt;$50K)",
O4642&lt;90000,"Lower Middle ($50K-$90K)",
O4642&lt;130000,"Middle ($90K-$130K)",
O4642&lt;170000,"Upper Middle ($130K-$170K)",
O4642&gt;=170000,"High Salary (&gt;$170K)"
)</f>
        <v>Middle ($90K-$130K)</v>
      </c>
      <c r="R4642" t="str" cm="1">
        <f t="array" ref="R4642">_xlfn.IFS(
G4642&lt;=2,"New Customers (0-2Y)",
G4642&lt;=5,"Growing Customers (3-5Y)",
G4642&lt;=8,"Established Customers (6-8Y)",
G4642&lt;=10,"Loyal Customers (9-10Y)"
)</f>
        <v>Loyal Customers (9-10Y)</v>
      </c>
    </row>
    <row r="4643" spans="1:18" x14ac:dyDescent="0.35">
      <c r="A4643">
        <v>15786617</v>
      </c>
      <c r="B4643" t="s">
        <v>1363</v>
      </c>
      <c r="C4643" t="s">
        <v>42</v>
      </c>
      <c r="D4643" t="s">
        <v>39</v>
      </c>
      <c r="E4643">
        <v>34</v>
      </c>
      <c r="F4643" t="s">
        <v>19</v>
      </c>
      <c r="G4643">
        <v>3</v>
      </c>
      <c r="H4643" s="4">
        <v>133658.23999999999</v>
      </c>
      <c r="I4643" t="s">
        <v>33</v>
      </c>
      <c r="J4643">
        <v>1</v>
      </c>
      <c r="K4643">
        <v>485</v>
      </c>
      <c r="L4643" t="s">
        <v>44</v>
      </c>
      <c r="M4643" t="s">
        <v>21</v>
      </c>
      <c r="N4643" t="s">
        <v>32</v>
      </c>
      <c r="O4643" s="4">
        <v>70209.83</v>
      </c>
      <c r="P4643" t="s">
        <v>28</v>
      </c>
      <c r="Q4643" t="str" cm="1">
        <f t="array" ref="Q4643">_xlfn.IFS(
O4643&lt;50000,"Low Salary (&lt;$50K)",
O4643&lt;90000,"Lower Middle ($50K-$90K)",
O4643&lt;130000,"Middle ($90K-$130K)",
O4643&lt;170000,"Upper Middle ($130K-$170K)",
O4643&gt;=170000,"High Salary (&gt;$170K)"
)</f>
        <v>Lower Middle ($50K-$90K)</v>
      </c>
      <c r="R4643" t="str" cm="1">
        <f t="array" ref="R4643">_xlfn.IFS(
G4643&lt;=2,"New Customers (0-2Y)",
G4643&lt;=5,"Growing Customers (3-5Y)",
G4643&lt;=8,"Established Customers (6-8Y)",
G4643&lt;=10,"Loyal Customers (9-10Y)"
)</f>
        <v>Growing Customers (3-5Y)</v>
      </c>
    </row>
    <row r="4644" spans="1:18" x14ac:dyDescent="0.35">
      <c r="A4644">
        <v>15657449</v>
      </c>
      <c r="B4644" t="s">
        <v>1999</v>
      </c>
      <c r="C4644" t="s">
        <v>42</v>
      </c>
      <c r="D4644" t="s">
        <v>39</v>
      </c>
      <c r="E4644">
        <v>25</v>
      </c>
      <c r="F4644" t="s">
        <v>43</v>
      </c>
      <c r="G4644">
        <v>3</v>
      </c>
      <c r="H4644" s="4">
        <v>136202.78</v>
      </c>
      <c r="I4644" t="s">
        <v>33</v>
      </c>
      <c r="J4644">
        <v>1</v>
      </c>
      <c r="K4644">
        <v>446</v>
      </c>
      <c r="L4644" t="s">
        <v>44</v>
      </c>
      <c r="M4644" t="s">
        <v>21</v>
      </c>
      <c r="N4644" t="s">
        <v>32</v>
      </c>
      <c r="O4644" s="4">
        <v>176743.51</v>
      </c>
      <c r="P4644" t="s">
        <v>28</v>
      </c>
      <c r="Q4644" t="str" cm="1">
        <f t="array" ref="Q4644">_xlfn.IFS(
O4644&lt;50000,"Low Salary (&lt;$50K)",
O4644&lt;90000,"Lower Middle ($50K-$90K)",
O4644&lt;130000,"Middle ($90K-$130K)",
O4644&lt;170000,"Upper Middle ($130K-$170K)",
O4644&gt;=170000,"High Salary (&gt;$170K)"
)</f>
        <v>High Salary (&gt;$170K)</v>
      </c>
      <c r="R4644" t="str" cm="1">
        <f t="array" ref="R4644">_xlfn.IFS(
G4644&lt;=2,"New Customers (0-2Y)",
G4644&lt;=5,"Growing Customers (3-5Y)",
G4644&lt;=8,"Established Customers (6-8Y)",
G4644&lt;=10,"Loyal Customers (9-10Y)"
)</f>
        <v>Growing Customers (3-5Y)</v>
      </c>
    </row>
    <row r="4645" spans="1:18" x14ac:dyDescent="0.35">
      <c r="A4645">
        <v>15672594</v>
      </c>
      <c r="B4645" t="s">
        <v>241</v>
      </c>
      <c r="C4645" t="s">
        <v>17</v>
      </c>
      <c r="D4645" t="s">
        <v>18</v>
      </c>
      <c r="E4645">
        <v>60</v>
      </c>
      <c r="F4645" t="s">
        <v>2967</v>
      </c>
      <c r="G4645">
        <v>0</v>
      </c>
      <c r="H4645" s="4">
        <v>131778.07999999999</v>
      </c>
      <c r="I4645" t="s">
        <v>33</v>
      </c>
      <c r="J4645">
        <v>1</v>
      </c>
      <c r="K4645">
        <v>597</v>
      </c>
      <c r="L4645" t="s">
        <v>31</v>
      </c>
      <c r="M4645" t="s">
        <v>27</v>
      </c>
      <c r="N4645" t="s">
        <v>32</v>
      </c>
      <c r="O4645" s="4">
        <v>10703.53</v>
      </c>
      <c r="P4645" t="s">
        <v>23</v>
      </c>
      <c r="Q4645" t="str" cm="1">
        <f t="array" ref="Q4645">_xlfn.IFS(
O4645&lt;50000,"Low Salary (&lt;$50K)",
O4645&lt;90000,"Lower Middle ($50K-$90K)",
O4645&lt;130000,"Middle ($90K-$130K)",
O4645&lt;170000,"Upper Middle ($130K-$170K)",
O4645&gt;=170000,"High Salary (&gt;$170K)"
)</f>
        <v>Low Salary (&lt;$50K)</v>
      </c>
      <c r="R4645" t="str" cm="1">
        <f t="array" ref="R4645">_xlfn.IFS(
G4645&lt;=2,"New Customers (0-2Y)",
G4645&lt;=5,"Growing Customers (3-5Y)",
G4645&lt;=8,"Established Customers (6-8Y)",
G4645&lt;=10,"Loyal Customers (9-10Y)"
)</f>
        <v>New Customers (0-2Y)</v>
      </c>
    </row>
    <row r="4646" spans="1:18" x14ac:dyDescent="0.35">
      <c r="A4646">
        <v>15714240</v>
      </c>
      <c r="B4646" t="s">
        <v>617</v>
      </c>
      <c r="C4646" t="s">
        <v>26</v>
      </c>
      <c r="D4646" t="s">
        <v>39</v>
      </c>
      <c r="E4646">
        <v>74</v>
      </c>
      <c r="F4646" t="s">
        <v>2967</v>
      </c>
      <c r="G4646">
        <v>5</v>
      </c>
      <c r="H4646" s="4">
        <v>0</v>
      </c>
      <c r="I4646" t="s">
        <v>24</v>
      </c>
      <c r="J4646">
        <v>2</v>
      </c>
      <c r="K4646">
        <v>712</v>
      </c>
      <c r="L4646" t="s">
        <v>35</v>
      </c>
      <c r="M4646" t="s">
        <v>27</v>
      </c>
      <c r="N4646" t="s">
        <v>32</v>
      </c>
      <c r="O4646" s="4">
        <v>151425.82</v>
      </c>
      <c r="P4646" t="s">
        <v>28</v>
      </c>
      <c r="Q4646" t="str" cm="1">
        <f t="array" ref="Q4646">_xlfn.IFS(
O4646&lt;50000,"Low Salary (&lt;$50K)",
O4646&lt;90000,"Lower Middle ($50K-$90K)",
O4646&lt;130000,"Middle ($90K-$130K)",
O4646&lt;170000,"Upper Middle ($130K-$170K)",
O4646&gt;=170000,"High Salary (&gt;$170K)"
)</f>
        <v>Upper Middle ($130K-$170K)</v>
      </c>
      <c r="R4646" t="str" cm="1">
        <f t="array" ref="R4646">_xlfn.IFS(
G4646&lt;=2,"New Customers (0-2Y)",
G4646&lt;=5,"Growing Customers (3-5Y)",
G4646&lt;=8,"Established Customers (6-8Y)",
G4646&lt;=10,"Loyal Customers (9-10Y)"
)</f>
        <v>Growing Customers (3-5Y)</v>
      </c>
    </row>
    <row r="4647" spans="1:18" x14ac:dyDescent="0.35">
      <c r="A4647">
        <v>15782144</v>
      </c>
      <c r="B4647" t="s">
        <v>2000</v>
      </c>
      <c r="C4647" t="s">
        <v>17</v>
      </c>
      <c r="D4647" t="s">
        <v>18</v>
      </c>
      <c r="E4647">
        <v>34</v>
      </c>
      <c r="F4647" t="s">
        <v>19</v>
      </c>
      <c r="G4647">
        <v>3</v>
      </c>
      <c r="H4647" s="4">
        <v>0</v>
      </c>
      <c r="I4647" t="s">
        <v>24</v>
      </c>
      <c r="J4647">
        <v>2</v>
      </c>
      <c r="K4647">
        <v>522</v>
      </c>
      <c r="L4647" t="s">
        <v>31</v>
      </c>
      <c r="M4647" t="s">
        <v>21</v>
      </c>
      <c r="N4647" t="s">
        <v>22</v>
      </c>
      <c r="O4647" s="4">
        <v>3894.34</v>
      </c>
      <c r="P4647" t="s">
        <v>28</v>
      </c>
      <c r="Q4647" t="str" cm="1">
        <f t="array" ref="Q4647">_xlfn.IFS(
O4647&lt;50000,"Low Salary (&lt;$50K)",
O4647&lt;90000,"Lower Middle ($50K-$90K)",
O4647&lt;130000,"Middle ($90K-$130K)",
O4647&lt;170000,"Upper Middle ($130K-$170K)",
O4647&gt;=170000,"High Salary (&gt;$170K)"
)</f>
        <v>Low Salary (&lt;$50K)</v>
      </c>
      <c r="R4647" t="str" cm="1">
        <f t="array" ref="R4647">_xlfn.IFS(
G4647&lt;=2,"New Customers (0-2Y)",
G4647&lt;=5,"Growing Customers (3-5Y)",
G4647&lt;=8,"Established Customers (6-8Y)",
G4647&lt;=10,"Loyal Customers (9-10Y)"
)</f>
        <v>Growing Customers (3-5Y)</v>
      </c>
    </row>
    <row r="4648" spans="1:18" x14ac:dyDescent="0.35">
      <c r="A4648">
        <v>15665008</v>
      </c>
      <c r="B4648" t="s">
        <v>900</v>
      </c>
      <c r="C4648" t="s">
        <v>42</v>
      </c>
      <c r="D4648" t="s">
        <v>18</v>
      </c>
      <c r="E4648">
        <v>26</v>
      </c>
      <c r="F4648" t="s">
        <v>43</v>
      </c>
      <c r="G4648">
        <v>8</v>
      </c>
      <c r="H4648" s="4">
        <v>42712.87</v>
      </c>
      <c r="I4648" t="s">
        <v>29</v>
      </c>
      <c r="J4648">
        <v>2</v>
      </c>
      <c r="K4648">
        <v>805</v>
      </c>
      <c r="L4648" t="s">
        <v>37</v>
      </c>
      <c r="M4648" t="s">
        <v>21</v>
      </c>
      <c r="N4648" t="s">
        <v>22</v>
      </c>
      <c r="O4648" s="4">
        <v>28861.69</v>
      </c>
      <c r="P4648" t="s">
        <v>28</v>
      </c>
      <c r="Q4648" t="str" cm="1">
        <f t="array" ref="Q4648">_xlfn.IFS(
O4648&lt;50000,"Low Salary (&lt;$50K)",
O4648&lt;90000,"Lower Middle ($50K-$90K)",
O4648&lt;130000,"Middle ($90K-$130K)",
O4648&lt;170000,"Upper Middle ($130K-$170K)",
O4648&gt;=170000,"High Salary (&gt;$170K)"
)</f>
        <v>Low Salary (&lt;$50K)</v>
      </c>
      <c r="R4648" t="str" cm="1">
        <f t="array" ref="R4648">_xlfn.IFS(
G4648&lt;=2,"New Customers (0-2Y)",
G4648&lt;=5,"Growing Customers (3-5Y)",
G4648&lt;=8,"Established Customers (6-8Y)",
G4648&lt;=10,"Loyal Customers (9-10Y)"
)</f>
        <v>Established Customers (6-8Y)</v>
      </c>
    </row>
    <row r="4649" spans="1:18" x14ac:dyDescent="0.35">
      <c r="A4649">
        <v>15581733</v>
      </c>
      <c r="B4649" t="s">
        <v>1097</v>
      </c>
      <c r="C4649" t="s">
        <v>17</v>
      </c>
      <c r="D4649" t="s">
        <v>18</v>
      </c>
      <c r="E4649">
        <v>28</v>
      </c>
      <c r="F4649" t="s">
        <v>43</v>
      </c>
      <c r="G4649">
        <v>4</v>
      </c>
      <c r="H4649" s="4">
        <v>0</v>
      </c>
      <c r="I4649" t="s">
        <v>24</v>
      </c>
      <c r="J4649">
        <v>2</v>
      </c>
      <c r="K4649">
        <v>781</v>
      </c>
      <c r="L4649" t="s">
        <v>37</v>
      </c>
      <c r="M4649" t="s">
        <v>21</v>
      </c>
      <c r="N4649" t="s">
        <v>32</v>
      </c>
      <c r="O4649" s="4">
        <v>177703.15</v>
      </c>
      <c r="P4649" t="s">
        <v>28</v>
      </c>
      <c r="Q4649" t="str" cm="1">
        <f t="array" ref="Q4649">_xlfn.IFS(
O4649&lt;50000,"Low Salary (&lt;$50K)",
O4649&lt;90000,"Lower Middle ($50K-$90K)",
O4649&lt;130000,"Middle ($90K-$130K)",
O4649&lt;170000,"Upper Middle ($130K-$170K)",
O4649&gt;=170000,"High Salary (&gt;$170K)"
)</f>
        <v>High Salary (&gt;$170K)</v>
      </c>
      <c r="R4649" t="str" cm="1">
        <f t="array" ref="R4649">_xlfn.IFS(
G4649&lt;=2,"New Customers (0-2Y)",
G4649&lt;=5,"Growing Customers (3-5Y)",
G4649&lt;=8,"Established Customers (6-8Y)",
G4649&lt;=10,"Loyal Customers (9-10Y)"
)</f>
        <v>Growing Customers (3-5Y)</v>
      </c>
    </row>
    <row r="4650" spans="1:18" x14ac:dyDescent="0.35">
      <c r="A4650">
        <v>15751392</v>
      </c>
      <c r="B4650" t="s">
        <v>133</v>
      </c>
      <c r="C4650" t="s">
        <v>26</v>
      </c>
      <c r="D4650" t="s">
        <v>18</v>
      </c>
      <c r="E4650">
        <v>57</v>
      </c>
      <c r="F4650" t="s">
        <v>19</v>
      </c>
      <c r="G4650">
        <v>4</v>
      </c>
      <c r="H4650" s="4">
        <v>0</v>
      </c>
      <c r="I4650" t="s">
        <v>24</v>
      </c>
      <c r="J4650">
        <v>2</v>
      </c>
      <c r="K4650">
        <v>689</v>
      </c>
      <c r="L4650" t="s">
        <v>35</v>
      </c>
      <c r="M4650" t="s">
        <v>21</v>
      </c>
      <c r="N4650" t="s">
        <v>32</v>
      </c>
      <c r="O4650" s="4">
        <v>136649.79999999999</v>
      </c>
      <c r="P4650" t="s">
        <v>23</v>
      </c>
      <c r="Q4650" t="str" cm="1">
        <f t="array" ref="Q4650">_xlfn.IFS(
O4650&lt;50000,"Low Salary (&lt;$50K)",
O4650&lt;90000,"Lower Middle ($50K-$90K)",
O4650&lt;130000,"Middle ($90K-$130K)",
O4650&lt;170000,"Upper Middle ($130K-$170K)",
O4650&gt;=170000,"High Salary (&gt;$170K)"
)</f>
        <v>Upper Middle ($130K-$170K)</v>
      </c>
      <c r="R4650" t="str" cm="1">
        <f t="array" ref="R4650">_xlfn.IFS(
G4650&lt;=2,"New Customers (0-2Y)",
G4650&lt;=5,"Growing Customers (3-5Y)",
G4650&lt;=8,"Established Customers (6-8Y)",
G4650&lt;=10,"Loyal Customers (9-10Y)"
)</f>
        <v>Growing Customers (3-5Y)</v>
      </c>
    </row>
    <row r="4651" spans="1:18" x14ac:dyDescent="0.35">
      <c r="A4651">
        <v>15785815</v>
      </c>
      <c r="B4651" t="s">
        <v>598</v>
      </c>
      <c r="C4651" t="s">
        <v>42</v>
      </c>
      <c r="D4651" t="s">
        <v>39</v>
      </c>
      <c r="E4651">
        <v>31</v>
      </c>
      <c r="F4651" t="s">
        <v>19</v>
      </c>
      <c r="G4651">
        <v>1</v>
      </c>
      <c r="H4651" s="4">
        <v>142631.54</v>
      </c>
      <c r="I4651" t="s">
        <v>33</v>
      </c>
      <c r="J4651">
        <v>2</v>
      </c>
      <c r="K4651">
        <v>670</v>
      </c>
      <c r="L4651" t="s">
        <v>35</v>
      </c>
      <c r="M4651" t="s">
        <v>21</v>
      </c>
      <c r="N4651" t="s">
        <v>22</v>
      </c>
      <c r="O4651" s="4">
        <v>175894.24</v>
      </c>
      <c r="P4651" t="s">
        <v>28</v>
      </c>
      <c r="Q4651" t="str" cm="1">
        <f t="array" ref="Q4651">_xlfn.IFS(
O4651&lt;50000,"Low Salary (&lt;$50K)",
O4651&lt;90000,"Lower Middle ($50K-$90K)",
O4651&lt;130000,"Middle ($90K-$130K)",
O4651&lt;170000,"Upper Middle ($130K-$170K)",
O4651&gt;=170000,"High Salary (&gt;$170K)"
)</f>
        <v>High Salary (&gt;$170K)</v>
      </c>
      <c r="R4651" t="str" cm="1">
        <f t="array" ref="R4651">_xlfn.IFS(
G4651&lt;=2,"New Customers (0-2Y)",
G4651&lt;=5,"Growing Customers (3-5Y)",
G4651&lt;=8,"Established Customers (6-8Y)",
G4651&lt;=10,"Loyal Customers (9-10Y)"
)</f>
        <v>New Customers (0-2Y)</v>
      </c>
    </row>
    <row r="4652" spans="1:18" x14ac:dyDescent="0.35">
      <c r="A4652">
        <v>15664214</v>
      </c>
      <c r="B4652" t="s">
        <v>2001</v>
      </c>
      <c r="C4652" t="s">
        <v>17</v>
      </c>
      <c r="D4652" t="s">
        <v>39</v>
      </c>
      <c r="E4652">
        <v>33</v>
      </c>
      <c r="F4652" t="s">
        <v>19</v>
      </c>
      <c r="G4652">
        <v>2</v>
      </c>
      <c r="H4652" s="4">
        <v>141204.65</v>
      </c>
      <c r="I4652" t="s">
        <v>33</v>
      </c>
      <c r="J4652">
        <v>2</v>
      </c>
      <c r="K4652">
        <v>670</v>
      </c>
      <c r="L4652" t="s">
        <v>35</v>
      </c>
      <c r="M4652" t="s">
        <v>21</v>
      </c>
      <c r="N4652" t="s">
        <v>32</v>
      </c>
      <c r="O4652" s="4">
        <v>76257.460000000006</v>
      </c>
      <c r="P4652" t="s">
        <v>28</v>
      </c>
      <c r="Q4652" t="str" cm="1">
        <f t="array" ref="Q4652">_xlfn.IFS(
O4652&lt;50000,"Low Salary (&lt;$50K)",
O4652&lt;90000,"Lower Middle ($50K-$90K)",
O4652&lt;130000,"Middle ($90K-$130K)",
O4652&lt;170000,"Upper Middle ($130K-$170K)",
O4652&gt;=170000,"High Salary (&gt;$170K)"
)</f>
        <v>Lower Middle ($50K-$90K)</v>
      </c>
      <c r="R4652" t="str" cm="1">
        <f t="array" ref="R4652">_xlfn.IFS(
G4652&lt;=2,"New Customers (0-2Y)",
G4652&lt;=5,"Growing Customers (3-5Y)",
G4652&lt;=8,"Established Customers (6-8Y)",
G4652&lt;=10,"Loyal Customers (9-10Y)"
)</f>
        <v>New Customers (0-2Y)</v>
      </c>
    </row>
    <row r="4653" spans="1:18" x14ac:dyDescent="0.35">
      <c r="A4653">
        <v>15579996</v>
      </c>
      <c r="B4653" t="s">
        <v>1578</v>
      </c>
      <c r="C4653" t="s">
        <v>42</v>
      </c>
      <c r="D4653" t="s">
        <v>18</v>
      </c>
      <c r="E4653">
        <v>25</v>
      </c>
      <c r="F4653" t="s">
        <v>43</v>
      </c>
      <c r="G4653">
        <v>7</v>
      </c>
      <c r="H4653" s="4">
        <v>131402.21</v>
      </c>
      <c r="I4653" t="s">
        <v>33</v>
      </c>
      <c r="J4653">
        <v>1</v>
      </c>
      <c r="K4653">
        <v>524</v>
      </c>
      <c r="L4653" t="s">
        <v>31</v>
      </c>
      <c r="M4653" t="s">
        <v>27</v>
      </c>
      <c r="N4653" t="s">
        <v>32</v>
      </c>
      <c r="O4653" s="4">
        <v>193668.49</v>
      </c>
      <c r="P4653" t="s">
        <v>28</v>
      </c>
      <c r="Q4653" t="str" cm="1">
        <f t="array" ref="Q4653">_xlfn.IFS(
O4653&lt;50000,"Low Salary (&lt;$50K)",
O4653&lt;90000,"Lower Middle ($50K-$90K)",
O4653&lt;130000,"Middle ($90K-$130K)",
O4653&lt;170000,"Upper Middle ($130K-$170K)",
O4653&gt;=170000,"High Salary (&gt;$170K)"
)</f>
        <v>High Salary (&gt;$170K)</v>
      </c>
      <c r="R4653" t="str" cm="1">
        <f t="array" ref="R4653">_xlfn.IFS(
G4653&lt;=2,"New Customers (0-2Y)",
G4653&lt;=5,"Growing Customers (3-5Y)",
G4653&lt;=8,"Established Customers (6-8Y)",
G4653&lt;=10,"Loyal Customers (9-10Y)"
)</f>
        <v>Established Customers (6-8Y)</v>
      </c>
    </row>
    <row r="4654" spans="1:18" x14ac:dyDescent="0.35">
      <c r="A4654">
        <v>15675252</v>
      </c>
      <c r="B4654" t="s">
        <v>82</v>
      </c>
      <c r="C4654" t="s">
        <v>26</v>
      </c>
      <c r="D4654" t="s">
        <v>18</v>
      </c>
      <c r="E4654">
        <v>39</v>
      </c>
      <c r="F4654" t="s">
        <v>19</v>
      </c>
      <c r="G4654">
        <v>3</v>
      </c>
      <c r="H4654" s="4">
        <v>92636.96</v>
      </c>
      <c r="I4654" t="s">
        <v>29</v>
      </c>
      <c r="J4654">
        <v>2</v>
      </c>
      <c r="K4654">
        <v>734</v>
      </c>
      <c r="L4654" t="s">
        <v>35</v>
      </c>
      <c r="M4654" t="s">
        <v>21</v>
      </c>
      <c r="N4654" t="s">
        <v>22</v>
      </c>
      <c r="O4654" s="4">
        <v>125671.29</v>
      </c>
      <c r="P4654" t="s">
        <v>28</v>
      </c>
      <c r="Q4654" t="str" cm="1">
        <f t="array" ref="Q4654">_xlfn.IFS(
O4654&lt;50000,"Low Salary (&lt;$50K)",
O4654&lt;90000,"Lower Middle ($50K-$90K)",
O4654&lt;130000,"Middle ($90K-$130K)",
O4654&lt;170000,"Upper Middle ($130K-$170K)",
O4654&gt;=170000,"High Salary (&gt;$170K)"
)</f>
        <v>Middle ($90K-$130K)</v>
      </c>
      <c r="R4654" t="str" cm="1">
        <f t="array" ref="R4654">_xlfn.IFS(
G4654&lt;=2,"New Customers (0-2Y)",
G4654&lt;=5,"Growing Customers (3-5Y)",
G4654&lt;=8,"Established Customers (6-8Y)",
G4654&lt;=10,"Loyal Customers (9-10Y)"
)</f>
        <v>Growing Customers (3-5Y)</v>
      </c>
    </row>
    <row r="4655" spans="1:18" x14ac:dyDescent="0.35">
      <c r="A4655">
        <v>15579617</v>
      </c>
      <c r="B4655" t="s">
        <v>760</v>
      </c>
      <c r="C4655" t="s">
        <v>17</v>
      </c>
      <c r="D4655" t="s">
        <v>18</v>
      </c>
      <c r="E4655">
        <v>51</v>
      </c>
      <c r="F4655" t="s">
        <v>19</v>
      </c>
      <c r="G4655">
        <v>3</v>
      </c>
      <c r="H4655" s="4">
        <v>0</v>
      </c>
      <c r="I4655" t="s">
        <v>24</v>
      </c>
      <c r="J4655">
        <v>2</v>
      </c>
      <c r="K4655">
        <v>489</v>
      </c>
      <c r="L4655" t="s">
        <v>44</v>
      </c>
      <c r="M4655" t="s">
        <v>27</v>
      </c>
      <c r="N4655" t="s">
        <v>22</v>
      </c>
      <c r="O4655" s="4">
        <v>174098.28</v>
      </c>
      <c r="P4655" t="s">
        <v>23</v>
      </c>
      <c r="Q4655" t="str" cm="1">
        <f t="array" ref="Q4655">_xlfn.IFS(
O4655&lt;50000,"Low Salary (&lt;$50K)",
O4655&lt;90000,"Lower Middle ($50K-$90K)",
O4655&lt;130000,"Middle ($90K-$130K)",
O4655&lt;170000,"Upper Middle ($130K-$170K)",
O4655&gt;=170000,"High Salary (&gt;$170K)"
)</f>
        <v>High Salary (&gt;$170K)</v>
      </c>
      <c r="R4655" t="str" cm="1">
        <f t="array" ref="R4655">_xlfn.IFS(
G4655&lt;=2,"New Customers (0-2Y)",
G4655&lt;=5,"Growing Customers (3-5Y)",
G4655&lt;=8,"Established Customers (6-8Y)",
G4655&lt;=10,"Loyal Customers (9-10Y)"
)</f>
        <v>Growing Customers (3-5Y)</v>
      </c>
    </row>
    <row r="4656" spans="1:18" x14ac:dyDescent="0.35">
      <c r="A4656">
        <v>15593976</v>
      </c>
      <c r="B4656" t="s">
        <v>2002</v>
      </c>
      <c r="C4656" t="s">
        <v>42</v>
      </c>
      <c r="D4656" t="s">
        <v>18</v>
      </c>
      <c r="E4656">
        <v>31</v>
      </c>
      <c r="F4656" t="s">
        <v>19</v>
      </c>
      <c r="G4656">
        <v>5</v>
      </c>
      <c r="H4656" s="4">
        <v>102088.68</v>
      </c>
      <c r="I4656" t="s">
        <v>33</v>
      </c>
      <c r="J4656">
        <v>4</v>
      </c>
      <c r="K4656">
        <v>578</v>
      </c>
      <c r="L4656" t="s">
        <v>31</v>
      </c>
      <c r="M4656" t="s">
        <v>27</v>
      </c>
      <c r="N4656" t="s">
        <v>32</v>
      </c>
      <c r="O4656" s="4">
        <v>187866.21</v>
      </c>
      <c r="P4656" t="s">
        <v>23</v>
      </c>
      <c r="Q4656" t="str" cm="1">
        <f t="array" ref="Q4656">_xlfn.IFS(
O4656&lt;50000,"Low Salary (&lt;$50K)",
O4656&lt;90000,"Lower Middle ($50K-$90K)",
O4656&lt;130000,"Middle ($90K-$130K)",
O4656&lt;170000,"Upper Middle ($130K-$170K)",
O4656&gt;=170000,"High Salary (&gt;$170K)"
)</f>
        <v>High Salary (&gt;$170K)</v>
      </c>
      <c r="R4656" t="str" cm="1">
        <f t="array" ref="R4656">_xlfn.IFS(
G4656&lt;=2,"New Customers (0-2Y)",
G4656&lt;=5,"Growing Customers (3-5Y)",
G4656&lt;=8,"Established Customers (6-8Y)",
G4656&lt;=10,"Loyal Customers (9-10Y)"
)</f>
        <v>Growing Customers (3-5Y)</v>
      </c>
    </row>
    <row r="4657" spans="1:18" x14ac:dyDescent="0.35">
      <c r="A4657">
        <v>15716041</v>
      </c>
      <c r="B4657" t="s">
        <v>1608</v>
      </c>
      <c r="C4657" t="s">
        <v>26</v>
      </c>
      <c r="D4657" t="s">
        <v>39</v>
      </c>
      <c r="E4657">
        <v>39</v>
      </c>
      <c r="F4657" t="s">
        <v>19</v>
      </c>
      <c r="G4657">
        <v>9</v>
      </c>
      <c r="H4657" s="4">
        <v>0</v>
      </c>
      <c r="I4657" t="s">
        <v>24</v>
      </c>
      <c r="J4657">
        <v>2</v>
      </c>
      <c r="K4657">
        <v>622</v>
      </c>
      <c r="L4657" t="s">
        <v>20</v>
      </c>
      <c r="M4657" t="s">
        <v>27</v>
      </c>
      <c r="N4657" t="s">
        <v>22</v>
      </c>
      <c r="O4657" s="4">
        <v>100862.36</v>
      </c>
      <c r="P4657" t="s">
        <v>28</v>
      </c>
      <c r="Q4657" t="str" cm="1">
        <f t="array" ref="Q4657">_xlfn.IFS(
O4657&lt;50000,"Low Salary (&lt;$50K)",
O4657&lt;90000,"Lower Middle ($50K-$90K)",
O4657&lt;130000,"Middle ($90K-$130K)",
O4657&lt;170000,"Upper Middle ($130K-$170K)",
O4657&gt;=170000,"High Salary (&gt;$170K)"
)</f>
        <v>Middle ($90K-$130K)</v>
      </c>
      <c r="R4657" t="str" cm="1">
        <f t="array" ref="R4657">_xlfn.IFS(
G4657&lt;=2,"New Customers (0-2Y)",
G4657&lt;=5,"Growing Customers (3-5Y)",
G4657&lt;=8,"Established Customers (6-8Y)",
G4657&lt;=10,"Loyal Customers (9-10Y)"
)</f>
        <v>Loyal Customers (9-10Y)</v>
      </c>
    </row>
    <row r="4658" spans="1:18" x14ac:dyDescent="0.35">
      <c r="A4658">
        <v>15654489</v>
      </c>
      <c r="B4658" t="s">
        <v>1433</v>
      </c>
      <c r="C4658" t="s">
        <v>17</v>
      </c>
      <c r="D4658" t="s">
        <v>18</v>
      </c>
      <c r="E4658">
        <v>38</v>
      </c>
      <c r="F4658" t="s">
        <v>19</v>
      </c>
      <c r="G4658">
        <v>8</v>
      </c>
      <c r="H4658" s="4">
        <v>134887.53</v>
      </c>
      <c r="I4658" t="s">
        <v>33</v>
      </c>
      <c r="J4658">
        <v>1</v>
      </c>
      <c r="K4658">
        <v>843</v>
      </c>
      <c r="L4658" t="s">
        <v>37</v>
      </c>
      <c r="M4658" t="s">
        <v>21</v>
      </c>
      <c r="N4658" t="s">
        <v>22</v>
      </c>
      <c r="O4658" s="4">
        <v>10804.04</v>
      </c>
      <c r="P4658" t="s">
        <v>28</v>
      </c>
      <c r="Q4658" t="str" cm="1">
        <f t="array" ref="Q4658">_xlfn.IFS(
O4658&lt;50000,"Low Salary (&lt;$50K)",
O4658&lt;90000,"Lower Middle ($50K-$90K)",
O4658&lt;130000,"Middle ($90K-$130K)",
O4658&lt;170000,"Upper Middle ($130K-$170K)",
O4658&gt;=170000,"High Salary (&gt;$170K)"
)</f>
        <v>Low Salary (&lt;$50K)</v>
      </c>
      <c r="R4658" t="str" cm="1">
        <f t="array" ref="R4658">_xlfn.IFS(
G4658&lt;=2,"New Customers (0-2Y)",
G4658&lt;=5,"Growing Customers (3-5Y)",
G4658&lt;=8,"Established Customers (6-8Y)",
G4658&lt;=10,"Loyal Customers (9-10Y)"
)</f>
        <v>Established Customers (6-8Y)</v>
      </c>
    </row>
    <row r="4659" spans="1:18" x14ac:dyDescent="0.35">
      <c r="A4659">
        <v>15736302</v>
      </c>
      <c r="B4659" t="s">
        <v>506</v>
      </c>
      <c r="C4659" t="s">
        <v>17</v>
      </c>
      <c r="D4659" t="s">
        <v>39</v>
      </c>
      <c r="E4659">
        <v>48</v>
      </c>
      <c r="F4659" t="s">
        <v>19</v>
      </c>
      <c r="G4659">
        <v>4</v>
      </c>
      <c r="H4659" s="4">
        <v>0</v>
      </c>
      <c r="I4659" t="s">
        <v>24</v>
      </c>
      <c r="J4659">
        <v>2</v>
      </c>
      <c r="K4659">
        <v>687</v>
      </c>
      <c r="L4659" t="s">
        <v>35</v>
      </c>
      <c r="M4659" t="s">
        <v>21</v>
      </c>
      <c r="N4659" t="s">
        <v>22</v>
      </c>
      <c r="O4659" s="4">
        <v>170893.85</v>
      </c>
      <c r="P4659" t="s">
        <v>28</v>
      </c>
      <c r="Q4659" t="str" cm="1">
        <f t="array" ref="Q4659">_xlfn.IFS(
O4659&lt;50000,"Low Salary (&lt;$50K)",
O4659&lt;90000,"Lower Middle ($50K-$90K)",
O4659&lt;130000,"Middle ($90K-$130K)",
O4659&lt;170000,"Upper Middle ($130K-$170K)",
O4659&gt;=170000,"High Salary (&gt;$170K)"
)</f>
        <v>High Salary (&gt;$170K)</v>
      </c>
      <c r="R4659" t="str" cm="1">
        <f t="array" ref="R4659">_xlfn.IFS(
G4659&lt;=2,"New Customers (0-2Y)",
G4659&lt;=5,"Growing Customers (3-5Y)",
G4659&lt;=8,"Established Customers (6-8Y)",
G4659&lt;=10,"Loyal Customers (9-10Y)"
)</f>
        <v>Growing Customers (3-5Y)</v>
      </c>
    </row>
    <row r="4660" spans="1:18" x14ac:dyDescent="0.35">
      <c r="A4660">
        <v>15805909</v>
      </c>
      <c r="B4660" t="s">
        <v>651</v>
      </c>
      <c r="C4660" t="s">
        <v>26</v>
      </c>
      <c r="D4660" t="s">
        <v>39</v>
      </c>
      <c r="E4660">
        <v>28</v>
      </c>
      <c r="F4660" t="s">
        <v>43</v>
      </c>
      <c r="G4660">
        <v>8</v>
      </c>
      <c r="H4660" s="4">
        <v>159900.38</v>
      </c>
      <c r="I4660" t="s">
        <v>33</v>
      </c>
      <c r="J4660">
        <v>1</v>
      </c>
      <c r="K4660">
        <v>700</v>
      </c>
      <c r="L4660" t="s">
        <v>35</v>
      </c>
      <c r="M4660" t="s">
        <v>27</v>
      </c>
      <c r="N4660" t="s">
        <v>32</v>
      </c>
      <c r="O4660" s="4">
        <v>22698.560000000001</v>
      </c>
      <c r="P4660" t="s">
        <v>28</v>
      </c>
      <c r="Q4660" t="str" cm="1">
        <f t="array" ref="Q4660">_xlfn.IFS(
O4660&lt;50000,"Low Salary (&lt;$50K)",
O4660&lt;90000,"Lower Middle ($50K-$90K)",
O4660&lt;130000,"Middle ($90K-$130K)",
O4660&lt;170000,"Upper Middle ($130K-$170K)",
O4660&gt;=170000,"High Salary (&gt;$170K)"
)</f>
        <v>Low Salary (&lt;$50K)</v>
      </c>
      <c r="R4660" t="str" cm="1">
        <f t="array" ref="R4660">_xlfn.IFS(
G4660&lt;=2,"New Customers (0-2Y)",
G4660&lt;=5,"Growing Customers (3-5Y)",
G4660&lt;=8,"Established Customers (6-8Y)",
G4660&lt;=10,"Loyal Customers (9-10Y)"
)</f>
        <v>Established Customers (6-8Y)</v>
      </c>
    </row>
    <row r="4661" spans="1:18" x14ac:dyDescent="0.35">
      <c r="A4661">
        <v>15572762</v>
      </c>
      <c r="B4661" t="s">
        <v>269</v>
      </c>
      <c r="C4661" t="s">
        <v>42</v>
      </c>
      <c r="D4661" t="s">
        <v>18</v>
      </c>
      <c r="E4661">
        <v>50</v>
      </c>
      <c r="F4661" t="s">
        <v>19</v>
      </c>
      <c r="G4661">
        <v>2</v>
      </c>
      <c r="H4661" s="4">
        <v>102278.79</v>
      </c>
      <c r="I4661" t="s">
        <v>33</v>
      </c>
      <c r="J4661">
        <v>2</v>
      </c>
      <c r="K4661">
        <v>410</v>
      </c>
      <c r="L4661" t="s">
        <v>44</v>
      </c>
      <c r="M4661" t="s">
        <v>21</v>
      </c>
      <c r="N4661" t="s">
        <v>32</v>
      </c>
      <c r="O4661" s="4">
        <v>89822.48</v>
      </c>
      <c r="P4661" t="s">
        <v>28</v>
      </c>
      <c r="Q4661" t="str" cm="1">
        <f t="array" ref="Q4661">_xlfn.IFS(
O4661&lt;50000,"Low Salary (&lt;$50K)",
O4661&lt;90000,"Lower Middle ($50K-$90K)",
O4661&lt;130000,"Middle ($90K-$130K)",
O4661&lt;170000,"Upper Middle ($130K-$170K)",
O4661&gt;=170000,"High Salary (&gt;$170K)"
)</f>
        <v>Lower Middle ($50K-$90K)</v>
      </c>
      <c r="R4661" t="str" cm="1">
        <f t="array" ref="R4661">_xlfn.IFS(
G4661&lt;=2,"New Customers (0-2Y)",
G4661&lt;=5,"Growing Customers (3-5Y)",
G4661&lt;=8,"Established Customers (6-8Y)",
G4661&lt;=10,"Loyal Customers (9-10Y)"
)</f>
        <v>New Customers (0-2Y)</v>
      </c>
    </row>
    <row r="4662" spans="1:18" x14ac:dyDescent="0.35">
      <c r="A4662">
        <v>15724632</v>
      </c>
      <c r="B4662" t="s">
        <v>353</v>
      </c>
      <c r="C4662" t="s">
        <v>17</v>
      </c>
      <c r="D4662" t="s">
        <v>18</v>
      </c>
      <c r="E4662">
        <v>41</v>
      </c>
      <c r="F4662" t="s">
        <v>19</v>
      </c>
      <c r="G4662">
        <v>0</v>
      </c>
      <c r="H4662" s="4">
        <v>0</v>
      </c>
      <c r="I4662" t="s">
        <v>24</v>
      </c>
      <c r="J4662">
        <v>2</v>
      </c>
      <c r="K4662">
        <v>537</v>
      </c>
      <c r="L4662" t="s">
        <v>31</v>
      </c>
      <c r="M4662" t="s">
        <v>27</v>
      </c>
      <c r="N4662" t="s">
        <v>22</v>
      </c>
      <c r="O4662" s="4">
        <v>175262.49</v>
      </c>
      <c r="P4662" t="s">
        <v>28</v>
      </c>
      <c r="Q4662" t="str" cm="1">
        <f t="array" ref="Q4662">_xlfn.IFS(
O4662&lt;50000,"Low Salary (&lt;$50K)",
O4662&lt;90000,"Lower Middle ($50K-$90K)",
O4662&lt;130000,"Middle ($90K-$130K)",
O4662&lt;170000,"Upper Middle ($130K-$170K)",
O4662&gt;=170000,"High Salary (&gt;$170K)"
)</f>
        <v>High Salary (&gt;$170K)</v>
      </c>
      <c r="R4662" t="str" cm="1">
        <f t="array" ref="R4662">_xlfn.IFS(
G4662&lt;=2,"New Customers (0-2Y)",
G4662&lt;=5,"Growing Customers (3-5Y)",
G4662&lt;=8,"Established Customers (6-8Y)",
G4662&lt;=10,"Loyal Customers (9-10Y)"
)</f>
        <v>New Customers (0-2Y)</v>
      </c>
    </row>
    <row r="4663" spans="1:18" x14ac:dyDescent="0.35">
      <c r="A4663">
        <v>15670416</v>
      </c>
      <c r="B4663" t="s">
        <v>917</v>
      </c>
      <c r="C4663" t="s">
        <v>17</v>
      </c>
      <c r="D4663" t="s">
        <v>18</v>
      </c>
      <c r="E4663">
        <v>43</v>
      </c>
      <c r="F4663" t="s">
        <v>19</v>
      </c>
      <c r="G4663">
        <v>0</v>
      </c>
      <c r="H4663" s="4">
        <v>0</v>
      </c>
      <c r="I4663" t="s">
        <v>24</v>
      </c>
      <c r="J4663">
        <v>1</v>
      </c>
      <c r="K4663">
        <v>780</v>
      </c>
      <c r="L4663" t="s">
        <v>37</v>
      </c>
      <c r="M4663" t="s">
        <v>27</v>
      </c>
      <c r="N4663" t="s">
        <v>22</v>
      </c>
      <c r="O4663" s="4">
        <v>15705.27</v>
      </c>
      <c r="P4663" t="s">
        <v>28</v>
      </c>
      <c r="Q4663" t="str" cm="1">
        <f t="array" ref="Q4663">_xlfn.IFS(
O4663&lt;50000,"Low Salary (&lt;$50K)",
O4663&lt;90000,"Lower Middle ($50K-$90K)",
O4663&lt;130000,"Middle ($90K-$130K)",
O4663&lt;170000,"Upper Middle ($130K-$170K)",
O4663&gt;=170000,"High Salary (&gt;$170K)"
)</f>
        <v>Low Salary (&lt;$50K)</v>
      </c>
      <c r="R4663" t="str" cm="1">
        <f t="array" ref="R4663">_xlfn.IFS(
G4663&lt;=2,"New Customers (0-2Y)",
G4663&lt;=5,"Growing Customers (3-5Y)",
G4663&lt;=8,"Established Customers (6-8Y)",
G4663&lt;=10,"Loyal Customers (9-10Y)"
)</f>
        <v>New Customers (0-2Y)</v>
      </c>
    </row>
    <row r="4664" spans="1:18" x14ac:dyDescent="0.35">
      <c r="A4664">
        <v>15749528</v>
      </c>
      <c r="B4664" t="s">
        <v>582</v>
      </c>
      <c r="C4664" t="s">
        <v>26</v>
      </c>
      <c r="D4664" t="s">
        <v>39</v>
      </c>
      <c r="E4664">
        <v>58</v>
      </c>
      <c r="F4664" t="s">
        <v>19</v>
      </c>
      <c r="G4664">
        <v>6</v>
      </c>
      <c r="H4664" s="4">
        <v>0</v>
      </c>
      <c r="I4664" t="s">
        <v>24</v>
      </c>
      <c r="J4664">
        <v>2</v>
      </c>
      <c r="K4664">
        <v>652</v>
      </c>
      <c r="L4664" t="s">
        <v>20</v>
      </c>
      <c r="M4664" t="s">
        <v>27</v>
      </c>
      <c r="N4664" t="s">
        <v>22</v>
      </c>
      <c r="O4664" s="4">
        <v>170025.43</v>
      </c>
      <c r="P4664" t="s">
        <v>28</v>
      </c>
      <c r="Q4664" t="str" cm="1">
        <f t="array" ref="Q4664">_xlfn.IFS(
O4664&lt;50000,"Low Salary (&lt;$50K)",
O4664&lt;90000,"Lower Middle ($50K-$90K)",
O4664&lt;130000,"Middle ($90K-$130K)",
O4664&lt;170000,"Upper Middle ($130K-$170K)",
O4664&gt;=170000,"High Salary (&gt;$170K)"
)</f>
        <v>High Salary (&gt;$170K)</v>
      </c>
      <c r="R4664" t="str" cm="1">
        <f t="array" ref="R4664">_xlfn.IFS(
G4664&lt;=2,"New Customers (0-2Y)",
G4664&lt;=5,"Growing Customers (3-5Y)",
G4664&lt;=8,"Established Customers (6-8Y)",
G4664&lt;=10,"Loyal Customers (9-10Y)"
)</f>
        <v>Established Customers (6-8Y)</v>
      </c>
    </row>
    <row r="4665" spans="1:18" x14ac:dyDescent="0.35">
      <c r="A4665">
        <v>15578783</v>
      </c>
      <c r="B4665" t="s">
        <v>477</v>
      </c>
      <c r="C4665" t="s">
        <v>42</v>
      </c>
      <c r="D4665" t="s">
        <v>39</v>
      </c>
      <c r="E4665">
        <v>35</v>
      </c>
      <c r="F4665" t="s">
        <v>19</v>
      </c>
      <c r="G4665">
        <v>0</v>
      </c>
      <c r="H4665" s="4">
        <v>76989.97</v>
      </c>
      <c r="I4665" t="s">
        <v>29</v>
      </c>
      <c r="J4665">
        <v>1</v>
      </c>
      <c r="K4665">
        <v>620</v>
      </c>
      <c r="L4665" t="s">
        <v>20</v>
      </c>
      <c r="M4665" t="s">
        <v>21</v>
      </c>
      <c r="N4665" t="s">
        <v>22</v>
      </c>
      <c r="O4665" s="4">
        <v>17242.79</v>
      </c>
      <c r="P4665" t="s">
        <v>28</v>
      </c>
      <c r="Q4665" t="str" cm="1">
        <f t="array" ref="Q4665">_xlfn.IFS(
O4665&lt;50000,"Low Salary (&lt;$50K)",
O4665&lt;90000,"Lower Middle ($50K-$90K)",
O4665&lt;130000,"Middle ($90K-$130K)",
O4665&lt;170000,"Upper Middle ($130K-$170K)",
O4665&gt;=170000,"High Salary (&gt;$170K)"
)</f>
        <v>Low Salary (&lt;$50K)</v>
      </c>
      <c r="R4665" t="str" cm="1">
        <f t="array" ref="R4665">_xlfn.IFS(
G4665&lt;=2,"New Customers (0-2Y)",
G4665&lt;=5,"Growing Customers (3-5Y)",
G4665&lt;=8,"Established Customers (6-8Y)",
G4665&lt;=10,"Loyal Customers (9-10Y)"
)</f>
        <v>New Customers (0-2Y)</v>
      </c>
    </row>
    <row r="4666" spans="1:18" x14ac:dyDescent="0.35">
      <c r="A4666">
        <v>15580719</v>
      </c>
      <c r="B4666" t="s">
        <v>621</v>
      </c>
      <c r="C4666" t="s">
        <v>17</v>
      </c>
      <c r="D4666" t="s">
        <v>18</v>
      </c>
      <c r="E4666">
        <v>23</v>
      </c>
      <c r="F4666" t="s">
        <v>43</v>
      </c>
      <c r="G4666">
        <v>10</v>
      </c>
      <c r="H4666" s="4">
        <v>0</v>
      </c>
      <c r="I4666" t="s">
        <v>24</v>
      </c>
      <c r="J4666">
        <v>2</v>
      </c>
      <c r="K4666">
        <v>697</v>
      </c>
      <c r="L4666" t="s">
        <v>35</v>
      </c>
      <c r="M4666" t="s">
        <v>21</v>
      </c>
      <c r="N4666" t="s">
        <v>22</v>
      </c>
      <c r="O4666" s="4">
        <v>79734.23</v>
      </c>
      <c r="P4666" t="s">
        <v>28</v>
      </c>
      <c r="Q4666" t="str" cm="1">
        <f t="array" ref="Q4666">_xlfn.IFS(
O4666&lt;50000,"Low Salary (&lt;$50K)",
O4666&lt;90000,"Lower Middle ($50K-$90K)",
O4666&lt;130000,"Middle ($90K-$130K)",
O4666&lt;170000,"Upper Middle ($130K-$170K)",
O4666&gt;=170000,"High Salary (&gt;$170K)"
)</f>
        <v>Lower Middle ($50K-$90K)</v>
      </c>
      <c r="R4666" t="str" cm="1">
        <f t="array" ref="R4666">_xlfn.IFS(
G4666&lt;=2,"New Customers (0-2Y)",
G4666&lt;=5,"Growing Customers (3-5Y)",
G4666&lt;=8,"Established Customers (6-8Y)",
G4666&lt;=10,"Loyal Customers (9-10Y)"
)</f>
        <v>Loyal Customers (9-10Y)</v>
      </c>
    </row>
    <row r="4667" spans="1:18" x14ac:dyDescent="0.35">
      <c r="A4667">
        <v>15656293</v>
      </c>
      <c r="B4667" t="s">
        <v>1423</v>
      </c>
      <c r="C4667" t="s">
        <v>17</v>
      </c>
      <c r="D4667" t="s">
        <v>39</v>
      </c>
      <c r="E4667">
        <v>35</v>
      </c>
      <c r="F4667" t="s">
        <v>19</v>
      </c>
      <c r="G4667">
        <v>3</v>
      </c>
      <c r="H4667" s="4">
        <v>0</v>
      </c>
      <c r="I4667" t="s">
        <v>24</v>
      </c>
      <c r="J4667">
        <v>2</v>
      </c>
      <c r="K4667">
        <v>786</v>
      </c>
      <c r="L4667" t="s">
        <v>37</v>
      </c>
      <c r="M4667" t="s">
        <v>21</v>
      </c>
      <c r="N4667" t="s">
        <v>32</v>
      </c>
      <c r="O4667" s="4">
        <v>92712.97</v>
      </c>
      <c r="P4667" t="s">
        <v>28</v>
      </c>
      <c r="Q4667" t="str" cm="1">
        <f t="array" ref="Q4667">_xlfn.IFS(
O4667&lt;50000,"Low Salary (&lt;$50K)",
O4667&lt;90000,"Lower Middle ($50K-$90K)",
O4667&lt;130000,"Middle ($90K-$130K)",
O4667&lt;170000,"Upper Middle ($130K-$170K)",
O4667&gt;=170000,"High Salary (&gt;$170K)"
)</f>
        <v>Middle ($90K-$130K)</v>
      </c>
      <c r="R4667" t="str" cm="1">
        <f t="array" ref="R4667">_xlfn.IFS(
G4667&lt;=2,"New Customers (0-2Y)",
G4667&lt;=5,"Growing Customers (3-5Y)",
G4667&lt;=8,"Established Customers (6-8Y)",
G4667&lt;=10,"Loyal Customers (9-10Y)"
)</f>
        <v>Growing Customers (3-5Y)</v>
      </c>
    </row>
    <row r="4668" spans="1:18" x14ac:dyDescent="0.35">
      <c r="A4668">
        <v>15691875</v>
      </c>
      <c r="B4668" t="s">
        <v>913</v>
      </c>
      <c r="C4668" t="s">
        <v>42</v>
      </c>
      <c r="D4668" t="s">
        <v>18</v>
      </c>
      <c r="E4668">
        <v>39</v>
      </c>
      <c r="F4668" t="s">
        <v>19</v>
      </c>
      <c r="G4668">
        <v>5</v>
      </c>
      <c r="H4668" s="4">
        <v>114491.82</v>
      </c>
      <c r="I4668" t="s">
        <v>33</v>
      </c>
      <c r="J4668">
        <v>1</v>
      </c>
      <c r="K4668">
        <v>850</v>
      </c>
      <c r="L4668" t="s">
        <v>37</v>
      </c>
      <c r="M4668" t="s">
        <v>21</v>
      </c>
      <c r="N4668" t="s">
        <v>32</v>
      </c>
      <c r="O4668" s="4">
        <v>99689.48</v>
      </c>
      <c r="P4668" t="s">
        <v>28</v>
      </c>
      <c r="Q4668" t="str" cm="1">
        <f t="array" ref="Q4668">_xlfn.IFS(
O4668&lt;50000,"Low Salary (&lt;$50K)",
O4668&lt;90000,"Lower Middle ($50K-$90K)",
O4668&lt;130000,"Middle ($90K-$130K)",
O4668&lt;170000,"Upper Middle ($130K-$170K)",
O4668&gt;=170000,"High Salary (&gt;$170K)"
)</f>
        <v>Middle ($90K-$130K)</v>
      </c>
      <c r="R4668" t="str" cm="1">
        <f t="array" ref="R4668">_xlfn.IFS(
G4668&lt;=2,"New Customers (0-2Y)",
G4668&lt;=5,"Growing Customers (3-5Y)",
G4668&lt;=8,"Established Customers (6-8Y)",
G4668&lt;=10,"Loyal Customers (9-10Y)"
)</f>
        <v>Growing Customers (3-5Y)</v>
      </c>
    </row>
    <row r="4669" spans="1:18" x14ac:dyDescent="0.35">
      <c r="A4669">
        <v>15596870</v>
      </c>
      <c r="B4669" t="s">
        <v>1050</v>
      </c>
      <c r="C4669" t="s">
        <v>42</v>
      </c>
      <c r="D4669" t="s">
        <v>39</v>
      </c>
      <c r="E4669">
        <v>54</v>
      </c>
      <c r="F4669" t="s">
        <v>19</v>
      </c>
      <c r="G4669">
        <v>3</v>
      </c>
      <c r="H4669" s="4">
        <v>144768.94</v>
      </c>
      <c r="I4669" t="s">
        <v>33</v>
      </c>
      <c r="J4669">
        <v>1</v>
      </c>
      <c r="K4669">
        <v>749</v>
      </c>
      <c r="L4669" t="s">
        <v>35</v>
      </c>
      <c r="M4669" t="s">
        <v>21</v>
      </c>
      <c r="N4669" t="s">
        <v>32</v>
      </c>
      <c r="O4669" s="4">
        <v>93336.3</v>
      </c>
      <c r="P4669" t="s">
        <v>23</v>
      </c>
      <c r="Q4669" t="str" cm="1">
        <f t="array" ref="Q4669">_xlfn.IFS(
O4669&lt;50000,"Low Salary (&lt;$50K)",
O4669&lt;90000,"Lower Middle ($50K-$90K)",
O4669&lt;130000,"Middle ($90K-$130K)",
O4669&lt;170000,"Upper Middle ($130K-$170K)",
O4669&gt;=170000,"High Salary (&gt;$170K)"
)</f>
        <v>Middle ($90K-$130K)</v>
      </c>
      <c r="R4669" t="str" cm="1">
        <f t="array" ref="R4669">_xlfn.IFS(
G4669&lt;=2,"New Customers (0-2Y)",
G4669&lt;=5,"Growing Customers (3-5Y)",
G4669&lt;=8,"Established Customers (6-8Y)",
G4669&lt;=10,"Loyal Customers (9-10Y)"
)</f>
        <v>Growing Customers (3-5Y)</v>
      </c>
    </row>
    <row r="4670" spans="1:18" x14ac:dyDescent="0.35">
      <c r="A4670">
        <v>15780770</v>
      </c>
      <c r="B4670" t="s">
        <v>337</v>
      </c>
      <c r="C4670" t="s">
        <v>17</v>
      </c>
      <c r="D4670" t="s">
        <v>39</v>
      </c>
      <c r="E4670">
        <v>31</v>
      </c>
      <c r="F4670" t="s">
        <v>19</v>
      </c>
      <c r="G4670">
        <v>7</v>
      </c>
      <c r="H4670" s="4">
        <v>145056.59</v>
      </c>
      <c r="I4670" t="s">
        <v>33</v>
      </c>
      <c r="J4670">
        <v>1</v>
      </c>
      <c r="K4670">
        <v>445</v>
      </c>
      <c r="L4670" t="s">
        <v>44</v>
      </c>
      <c r="M4670" t="s">
        <v>21</v>
      </c>
      <c r="N4670" t="s">
        <v>22</v>
      </c>
      <c r="O4670" s="4">
        <v>175893.53</v>
      </c>
      <c r="P4670" t="s">
        <v>28</v>
      </c>
      <c r="Q4670" t="str" cm="1">
        <f t="array" ref="Q4670">_xlfn.IFS(
O4670&lt;50000,"Low Salary (&lt;$50K)",
O4670&lt;90000,"Lower Middle ($50K-$90K)",
O4670&lt;130000,"Middle ($90K-$130K)",
O4670&lt;170000,"Upper Middle ($130K-$170K)",
O4670&gt;=170000,"High Salary (&gt;$170K)"
)</f>
        <v>High Salary (&gt;$170K)</v>
      </c>
      <c r="R4670" t="str" cm="1">
        <f t="array" ref="R4670">_xlfn.IFS(
G4670&lt;=2,"New Customers (0-2Y)",
G4670&lt;=5,"Growing Customers (3-5Y)",
G4670&lt;=8,"Established Customers (6-8Y)",
G4670&lt;=10,"Loyal Customers (9-10Y)"
)</f>
        <v>Established Customers (6-8Y)</v>
      </c>
    </row>
    <row r="4671" spans="1:18" x14ac:dyDescent="0.35">
      <c r="A4671">
        <v>15751491</v>
      </c>
      <c r="B4671" t="s">
        <v>76</v>
      </c>
      <c r="C4671" t="s">
        <v>42</v>
      </c>
      <c r="D4671" t="s">
        <v>39</v>
      </c>
      <c r="E4671">
        <v>50</v>
      </c>
      <c r="F4671" t="s">
        <v>19</v>
      </c>
      <c r="G4671">
        <v>3</v>
      </c>
      <c r="H4671" s="4">
        <v>117206.3</v>
      </c>
      <c r="I4671" t="s">
        <v>33</v>
      </c>
      <c r="J4671">
        <v>1</v>
      </c>
      <c r="K4671">
        <v>443</v>
      </c>
      <c r="L4671" t="s">
        <v>44</v>
      </c>
      <c r="M4671" t="s">
        <v>21</v>
      </c>
      <c r="N4671" t="s">
        <v>32</v>
      </c>
      <c r="O4671" s="4">
        <v>42840.18</v>
      </c>
      <c r="P4671" t="s">
        <v>23</v>
      </c>
      <c r="Q4671" t="str" cm="1">
        <f t="array" ref="Q4671">_xlfn.IFS(
O4671&lt;50000,"Low Salary (&lt;$50K)",
O4671&lt;90000,"Lower Middle ($50K-$90K)",
O4671&lt;130000,"Middle ($90K-$130K)",
O4671&lt;170000,"Upper Middle ($130K-$170K)",
O4671&gt;=170000,"High Salary (&gt;$170K)"
)</f>
        <v>Low Salary (&lt;$50K)</v>
      </c>
      <c r="R4671" t="str" cm="1">
        <f t="array" ref="R4671">_xlfn.IFS(
G4671&lt;=2,"New Customers (0-2Y)",
G4671&lt;=5,"Growing Customers (3-5Y)",
G4671&lt;=8,"Established Customers (6-8Y)",
G4671&lt;=10,"Loyal Customers (9-10Y)"
)</f>
        <v>Growing Customers (3-5Y)</v>
      </c>
    </row>
    <row r="4672" spans="1:18" x14ac:dyDescent="0.35">
      <c r="A4672">
        <v>15706200</v>
      </c>
      <c r="B4672" t="s">
        <v>130</v>
      </c>
      <c r="C4672" t="s">
        <v>42</v>
      </c>
      <c r="D4672" t="s">
        <v>39</v>
      </c>
      <c r="E4672">
        <v>41</v>
      </c>
      <c r="F4672" t="s">
        <v>19</v>
      </c>
      <c r="G4672">
        <v>2</v>
      </c>
      <c r="H4672" s="4">
        <v>138014.39999999999</v>
      </c>
      <c r="I4672" t="s">
        <v>33</v>
      </c>
      <c r="J4672">
        <v>2</v>
      </c>
      <c r="K4672">
        <v>637</v>
      </c>
      <c r="L4672" t="s">
        <v>20</v>
      </c>
      <c r="M4672" t="s">
        <v>21</v>
      </c>
      <c r="N4672" t="s">
        <v>32</v>
      </c>
      <c r="O4672" s="4">
        <v>140298.23999999999</v>
      </c>
      <c r="P4672" t="s">
        <v>28</v>
      </c>
      <c r="Q4672" t="str" cm="1">
        <f t="array" ref="Q4672">_xlfn.IFS(
O4672&lt;50000,"Low Salary (&lt;$50K)",
O4672&lt;90000,"Lower Middle ($50K-$90K)",
O4672&lt;130000,"Middle ($90K-$130K)",
O4672&lt;170000,"Upper Middle ($130K-$170K)",
O4672&gt;=170000,"High Salary (&gt;$170K)"
)</f>
        <v>Upper Middle ($130K-$170K)</v>
      </c>
      <c r="R4672" t="str" cm="1">
        <f t="array" ref="R4672">_xlfn.IFS(
G4672&lt;=2,"New Customers (0-2Y)",
G4672&lt;=5,"Growing Customers (3-5Y)",
G4672&lt;=8,"Established Customers (6-8Y)",
G4672&lt;=10,"Loyal Customers (9-10Y)"
)</f>
        <v>New Customers (0-2Y)</v>
      </c>
    </row>
    <row r="4673" spans="1:18" x14ac:dyDescent="0.35">
      <c r="A4673">
        <v>15808674</v>
      </c>
      <c r="B4673" t="s">
        <v>1791</v>
      </c>
      <c r="C4673" t="s">
        <v>42</v>
      </c>
      <c r="D4673" t="s">
        <v>18</v>
      </c>
      <c r="E4673">
        <v>45</v>
      </c>
      <c r="F4673" t="s">
        <v>19</v>
      </c>
      <c r="G4673">
        <v>6</v>
      </c>
      <c r="H4673" s="4">
        <v>128352.59</v>
      </c>
      <c r="I4673" t="s">
        <v>33</v>
      </c>
      <c r="J4673">
        <v>3</v>
      </c>
      <c r="K4673">
        <v>616</v>
      </c>
      <c r="L4673" t="s">
        <v>20</v>
      </c>
      <c r="M4673" t="s">
        <v>21</v>
      </c>
      <c r="N4673" t="s">
        <v>22</v>
      </c>
      <c r="O4673" s="4">
        <v>144000.59</v>
      </c>
      <c r="P4673" t="s">
        <v>23</v>
      </c>
      <c r="Q4673" t="str" cm="1">
        <f t="array" ref="Q4673">_xlfn.IFS(
O4673&lt;50000,"Low Salary (&lt;$50K)",
O4673&lt;90000,"Lower Middle ($50K-$90K)",
O4673&lt;130000,"Middle ($90K-$130K)",
O4673&lt;170000,"Upper Middle ($130K-$170K)",
O4673&gt;=170000,"High Salary (&gt;$170K)"
)</f>
        <v>Upper Middle ($130K-$170K)</v>
      </c>
      <c r="R4673" t="str" cm="1">
        <f t="array" ref="R4673">_xlfn.IFS(
G4673&lt;=2,"New Customers (0-2Y)",
G4673&lt;=5,"Growing Customers (3-5Y)",
G4673&lt;=8,"Established Customers (6-8Y)",
G4673&lt;=10,"Loyal Customers (9-10Y)"
)</f>
        <v>Established Customers (6-8Y)</v>
      </c>
    </row>
    <row r="4674" spans="1:18" x14ac:dyDescent="0.35">
      <c r="A4674">
        <v>15641411</v>
      </c>
      <c r="B4674" t="s">
        <v>792</v>
      </c>
      <c r="C4674" t="s">
        <v>17</v>
      </c>
      <c r="D4674" t="s">
        <v>18</v>
      </c>
      <c r="E4674">
        <v>23</v>
      </c>
      <c r="F4674" t="s">
        <v>43</v>
      </c>
      <c r="G4674">
        <v>1</v>
      </c>
      <c r="H4674" s="4">
        <v>112568.31</v>
      </c>
      <c r="I4674" t="s">
        <v>33</v>
      </c>
      <c r="J4674">
        <v>1</v>
      </c>
      <c r="K4674">
        <v>756</v>
      </c>
      <c r="L4674" t="s">
        <v>35</v>
      </c>
      <c r="M4674" t="s">
        <v>21</v>
      </c>
      <c r="N4674" t="s">
        <v>22</v>
      </c>
      <c r="O4674" s="4">
        <v>113408.11</v>
      </c>
      <c r="P4674" t="s">
        <v>28</v>
      </c>
      <c r="Q4674" t="str" cm="1">
        <f t="array" ref="Q4674">_xlfn.IFS(
O4674&lt;50000,"Low Salary (&lt;$50K)",
O4674&lt;90000,"Lower Middle ($50K-$90K)",
O4674&lt;130000,"Middle ($90K-$130K)",
O4674&lt;170000,"Upper Middle ($130K-$170K)",
O4674&gt;=170000,"High Salary (&gt;$170K)"
)</f>
        <v>Middle ($90K-$130K)</v>
      </c>
      <c r="R4674" t="str" cm="1">
        <f t="array" ref="R4674">_xlfn.IFS(
G4674&lt;=2,"New Customers (0-2Y)",
G4674&lt;=5,"Growing Customers (3-5Y)",
G4674&lt;=8,"Established Customers (6-8Y)",
G4674&lt;=10,"Loyal Customers (9-10Y)"
)</f>
        <v>New Customers (0-2Y)</v>
      </c>
    </row>
    <row r="4675" spans="1:18" x14ac:dyDescent="0.35">
      <c r="A4675">
        <v>15764661</v>
      </c>
      <c r="B4675" t="s">
        <v>1123</v>
      </c>
      <c r="C4675" t="s">
        <v>17</v>
      </c>
      <c r="D4675" t="s">
        <v>39</v>
      </c>
      <c r="E4675">
        <v>33</v>
      </c>
      <c r="F4675" t="s">
        <v>19</v>
      </c>
      <c r="G4675">
        <v>2</v>
      </c>
      <c r="H4675" s="4">
        <v>0</v>
      </c>
      <c r="I4675" t="s">
        <v>24</v>
      </c>
      <c r="J4675">
        <v>1</v>
      </c>
      <c r="K4675">
        <v>644</v>
      </c>
      <c r="L4675" t="s">
        <v>20</v>
      </c>
      <c r="M4675" t="s">
        <v>21</v>
      </c>
      <c r="N4675" t="s">
        <v>32</v>
      </c>
      <c r="O4675" s="4">
        <v>96420.58</v>
      </c>
      <c r="P4675" t="s">
        <v>28</v>
      </c>
      <c r="Q4675" t="str" cm="1">
        <f t="array" ref="Q4675">_xlfn.IFS(
O4675&lt;50000,"Low Salary (&lt;$50K)",
O4675&lt;90000,"Lower Middle ($50K-$90K)",
O4675&lt;130000,"Middle ($90K-$130K)",
O4675&lt;170000,"Upper Middle ($130K-$170K)",
O4675&gt;=170000,"High Salary (&gt;$170K)"
)</f>
        <v>Middle ($90K-$130K)</v>
      </c>
      <c r="R4675" t="str" cm="1">
        <f t="array" ref="R4675">_xlfn.IFS(
G4675&lt;=2,"New Customers (0-2Y)",
G4675&lt;=5,"Growing Customers (3-5Y)",
G4675&lt;=8,"Established Customers (6-8Y)",
G4675&lt;=10,"Loyal Customers (9-10Y)"
)</f>
        <v>New Customers (0-2Y)</v>
      </c>
    </row>
    <row r="4676" spans="1:18" x14ac:dyDescent="0.35">
      <c r="A4676">
        <v>15689492</v>
      </c>
      <c r="B4676" t="s">
        <v>2003</v>
      </c>
      <c r="C4676" t="s">
        <v>42</v>
      </c>
      <c r="D4676" t="s">
        <v>39</v>
      </c>
      <c r="E4676">
        <v>41</v>
      </c>
      <c r="F4676" t="s">
        <v>19</v>
      </c>
      <c r="G4676">
        <v>1</v>
      </c>
      <c r="H4676" s="4">
        <v>176958.46</v>
      </c>
      <c r="I4676" t="s">
        <v>33</v>
      </c>
      <c r="J4676">
        <v>2</v>
      </c>
      <c r="K4676">
        <v>850</v>
      </c>
      <c r="L4676" t="s">
        <v>37</v>
      </c>
      <c r="M4676" t="s">
        <v>27</v>
      </c>
      <c r="N4676" t="s">
        <v>22</v>
      </c>
      <c r="O4676" s="4">
        <v>125806.3</v>
      </c>
      <c r="P4676" t="s">
        <v>28</v>
      </c>
      <c r="Q4676" t="str" cm="1">
        <f t="array" ref="Q4676">_xlfn.IFS(
O4676&lt;50000,"Low Salary (&lt;$50K)",
O4676&lt;90000,"Lower Middle ($50K-$90K)",
O4676&lt;130000,"Middle ($90K-$130K)",
O4676&lt;170000,"Upper Middle ($130K-$170K)",
O4676&gt;=170000,"High Salary (&gt;$170K)"
)</f>
        <v>Middle ($90K-$130K)</v>
      </c>
      <c r="R4676" t="str" cm="1">
        <f t="array" ref="R4676">_xlfn.IFS(
G4676&lt;=2,"New Customers (0-2Y)",
G4676&lt;=5,"Growing Customers (3-5Y)",
G4676&lt;=8,"Established Customers (6-8Y)",
G4676&lt;=10,"Loyal Customers (9-10Y)"
)</f>
        <v>New Customers (0-2Y)</v>
      </c>
    </row>
    <row r="4677" spans="1:18" x14ac:dyDescent="0.35">
      <c r="A4677">
        <v>15602405</v>
      </c>
      <c r="B4677" t="s">
        <v>2004</v>
      </c>
      <c r="C4677" t="s">
        <v>42</v>
      </c>
      <c r="D4677" t="s">
        <v>18</v>
      </c>
      <c r="E4677">
        <v>38</v>
      </c>
      <c r="F4677" t="s">
        <v>19</v>
      </c>
      <c r="G4677">
        <v>9</v>
      </c>
      <c r="H4677" s="4">
        <v>99167.54</v>
      </c>
      <c r="I4677" t="s">
        <v>29</v>
      </c>
      <c r="J4677">
        <v>1</v>
      </c>
      <c r="K4677">
        <v>703</v>
      </c>
      <c r="L4677" t="s">
        <v>35</v>
      </c>
      <c r="M4677" t="s">
        <v>21</v>
      </c>
      <c r="N4677" t="s">
        <v>32</v>
      </c>
      <c r="O4677" s="4">
        <v>65720.92</v>
      </c>
      <c r="P4677" t="s">
        <v>28</v>
      </c>
      <c r="Q4677" t="str" cm="1">
        <f t="array" ref="Q4677">_xlfn.IFS(
O4677&lt;50000,"Low Salary (&lt;$50K)",
O4677&lt;90000,"Lower Middle ($50K-$90K)",
O4677&lt;130000,"Middle ($90K-$130K)",
O4677&lt;170000,"Upper Middle ($130K-$170K)",
O4677&gt;=170000,"High Salary (&gt;$170K)"
)</f>
        <v>Lower Middle ($50K-$90K)</v>
      </c>
      <c r="R4677" t="str" cm="1">
        <f t="array" ref="R4677">_xlfn.IFS(
G4677&lt;=2,"New Customers (0-2Y)",
G4677&lt;=5,"Growing Customers (3-5Y)",
G4677&lt;=8,"Established Customers (6-8Y)",
G4677&lt;=10,"Loyal Customers (9-10Y)"
)</f>
        <v>Loyal Customers (9-10Y)</v>
      </c>
    </row>
    <row r="4678" spans="1:18" x14ac:dyDescent="0.35">
      <c r="A4678">
        <v>15610271</v>
      </c>
      <c r="B4678" t="s">
        <v>1793</v>
      </c>
      <c r="C4678" t="s">
        <v>26</v>
      </c>
      <c r="D4678" t="s">
        <v>18</v>
      </c>
      <c r="E4678">
        <v>42</v>
      </c>
      <c r="F4678" t="s">
        <v>19</v>
      </c>
      <c r="G4678">
        <v>3</v>
      </c>
      <c r="H4678" s="4">
        <v>103210.27</v>
      </c>
      <c r="I4678" t="s">
        <v>33</v>
      </c>
      <c r="J4678">
        <v>1</v>
      </c>
      <c r="K4678">
        <v>684</v>
      </c>
      <c r="L4678" t="s">
        <v>35</v>
      </c>
      <c r="M4678" t="s">
        <v>21</v>
      </c>
      <c r="N4678" t="s">
        <v>32</v>
      </c>
      <c r="O4678" s="4">
        <v>31002.03</v>
      </c>
      <c r="P4678" t="s">
        <v>28</v>
      </c>
      <c r="Q4678" t="str" cm="1">
        <f t="array" ref="Q4678">_xlfn.IFS(
O4678&lt;50000,"Low Salary (&lt;$50K)",
O4678&lt;90000,"Lower Middle ($50K-$90K)",
O4678&lt;130000,"Middle ($90K-$130K)",
O4678&lt;170000,"Upper Middle ($130K-$170K)",
O4678&gt;=170000,"High Salary (&gt;$170K)"
)</f>
        <v>Low Salary (&lt;$50K)</v>
      </c>
      <c r="R4678" t="str" cm="1">
        <f t="array" ref="R4678">_xlfn.IFS(
G4678&lt;=2,"New Customers (0-2Y)",
G4678&lt;=5,"Growing Customers (3-5Y)",
G4678&lt;=8,"Established Customers (6-8Y)",
G4678&lt;=10,"Loyal Customers (9-10Y)"
)</f>
        <v>Growing Customers (3-5Y)</v>
      </c>
    </row>
    <row r="4679" spans="1:18" x14ac:dyDescent="0.35">
      <c r="A4679">
        <v>15791780</v>
      </c>
      <c r="B4679" t="s">
        <v>499</v>
      </c>
      <c r="C4679" t="s">
        <v>42</v>
      </c>
      <c r="D4679" t="s">
        <v>18</v>
      </c>
      <c r="E4679">
        <v>48</v>
      </c>
      <c r="F4679" t="s">
        <v>19</v>
      </c>
      <c r="G4679">
        <v>10</v>
      </c>
      <c r="H4679" s="4">
        <v>104478.12</v>
      </c>
      <c r="I4679" t="s">
        <v>33</v>
      </c>
      <c r="J4679">
        <v>3</v>
      </c>
      <c r="K4679">
        <v>706</v>
      </c>
      <c r="L4679" t="s">
        <v>35</v>
      </c>
      <c r="M4679" t="s">
        <v>27</v>
      </c>
      <c r="N4679" t="s">
        <v>22</v>
      </c>
      <c r="O4679" s="4">
        <v>158248.71</v>
      </c>
      <c r="P4679" t="s">
        <v>23</v>
      </c>
      <c r="Q4679" t="str" cm="1">
        <f t="array" ref="Q4679">_xlfn.IFS(
O4679&lt;50000,"Low Salary (&lt;$50K)",
O4679&lt;90000,"Lower Middle ($50K-$90K)",
O4679&lt;130000,"Middle ($90K-$130K)",
O4679&lt;170000,"Upper Middle ($130K-$170K)",
O4679&gt;=170000,"High Salary (&gt;$170K)"
)</f>
        <v>Upper Middle ($130K-$170K)</v>
      </c>
      <c r="R4679" t="str" cm="1">
        <f t="array" ref="R4679">_xlfn.IFS(
G4679&lt;=2,"New Customers (0-2Y)",
G4679&lt;=5,"Growing Customers (3-5Y)",
G4679&lt;=8,"Established Customers (6-8Y)",
G4679&lt;=10,"Loyal Customers (9-10Y)"
)</f>
        <v>Loyal Customers (9-10Y)</v>
      </c>
    </row>
    <row r="4680" spans="1:18" x14ac:dyDescent="0.35">
      <c r="A4680">
        <v>15589147</v>
      </c>
      <c r="B4680" t="s">
        <v>946</v>
      </c>
      <c r="C4680" t="s">
        <v>26</v>
      </c>
      <c r="D4680" t="s">
        <v>39</v>
      </c>
      <c r="E4680">
        <v>61</v>
      </c>
      <c r="F4680" t="s">
        <v>2967</v>
      </c>
      <c r="G4680">
        <v>8</v>
      </c>
      <c r="H4680" s="4">
        <v>125921.37</v>
      </c>
      <c r="I4680" t="s">
        <v>33</v>
      </c>
      <c r="J4680">
        <v>1</v>
      </c>
      <c r="K4680">
        <v>580</v>
      </c>
      <c r="L4680" t="s">
        <v>31</v>
      </c>
      <c r="M4680" t="s">
        <v>21</v>
      </c>
      <c r="N4680" t="s">
        <v>22</v>
      </c>
      <c r="O4680" s="4">
        <v>94677.83</v>
      </c>
      <c r="P4680" t="s">
        <v>28</v>
      </c>
      <c r="Q4680" t="str" cm="1">
        <f t="array" ref="Q4680">_xlfn.IFS(
O4680&lt;50000,"Low Salary (&lt;$50K)",
O4680&lt;90000,"Lower Middle ($50K-$90K)",
O4680&lt;130000,"Middle ($90K-$130K)",
O4680&lt;170000,"Upper Middle ($130K-$170K)",
O4680&gt;=170000,"High Salary (&gt;$170K)"
)</f>
        <v>Middle ($90K-$130K)</v>
      </c>
      <c r="R4680" t="str" cm="1">
        <f t="array" ref="R4680">_xlfn.IFS(
G4680&lt;=2,"New Customers (0-2Y)",
G4680&lt;=5,"Growing Customers (3-5Y)",
G4680&lt;=8,"Established Customers (6-8Y)",
G4680&lt;=10,"Loyal Customers (9-10Y)"
)</f>
        <v>Established Customers (6-8Y)</v>
      </c>
    </row>
    <row r="4681" spans="1:18" x14ac:dyDescent="0.35">
      <c r="A4681">
        <v>15756975</v>
      </c>
      <c r="B4681" t="s">
        <v>2005</v>
      </c>
      <c r="C4681" t="s">
        <v>26</v>
      </c>
      <c r="D4681" t="s">
        <v>18</v>
      </c>
      <c r="E4681">
        <v>35</v>
      </c>
      <c r="F4681" t="s">
        <v>19</v>
      </c>
      <c r="G4681">
        <v>3</v>
      </c>
      <c r="H4681" s="4">
        <v>0</v>
      </c>
      <c r="I4681" t="s">
        <v>24</v>
      </c>
      <c r="J4681">
        <v>2</v>
      </c>
      <c r="K4681">
        <v>777</v>
      </c>
      <c r="L4681" t="s">
        <v>35</v>
      </c>
      <c r="M4681" t="s">
        <v>21</v>
      </c>
      <c r="N4681" t="s">
        <v>22</v>
      </c>
      <c r="O4681" s="4">
        <v>17257.72</v>
      </c>
      <c r="P4681" t="s">
        <v>28</v>
      </c>
      <c r="Q4681" t="str" cm="1">
        <f t="array" ref="Q4681">_xlfn.IFS(
O4681&lt;50000,"Low Salary (&lt;$50K)",
O4681&lt;90000,"Lower Middle ($50K-$90K)",
O4681&lt;130000,"Middle ($90K-$130K)",
O4681&lt;170000,"Upper Middle ($130K-$170K)",
O4681&gt;=170000,"High Salary (&gt;$170K)"
)</f>
        <v>Low Salary (&lt;$50K)</v>
      </c>
      <c r="R4681" t="str" cm="1">
        <f t="array" ref="R4681">_xlfn.IFS(
G4681&lt;=2,"New Customers (0-2Y)",
G4681&lt;=5,"Growing Customers (3-5Y)",
G4681&lt;=8,"Established Customers (6-8Y)",
G4681&lt;=10,"Loyal Customers (9-10Y)"
)</f>
        <v>Growing Customers (3-5Y)</v>
      </c>
    </row>
    <row r="4682" spans="1:18" x14ac:dyDescent="0.35">
      <c r="A4682">
        <v>15729582</v>
      </c>
      <c r="B4682" t="s">
        <v>134</v>
      </c>
      <c r="C4682" t="s">
        <v>42</v>
      </c>
      <c r="D4682" t="s">
        <v>39</v>
      </c>
      <c r="E4682">
        <v>48</v>
      </c>
      <c r="F4682" t="s">
        <v>19</v>
      </c>
      <c r="G4682">
        <v>3</v>
      </c>
      <c r="H4682" s="4">
        <v>80697.440000000002</v>
      </c>
      <c r="I4682" t="s">
        <v>29</v>
      </c>
      <c r="J4682">
        <v>1</v>
      </c>
      <c r="K4682">
        <v>676</v>
      </c>
      <c r="L4682" t="s">
        <v>35</v>
      </c>
      <c r="M4682" t="s">
        <v>27</v>
      </c>
      <c r="N4682" t="s">
        <v>32</v>
      </c>
      <c r="O4682" s="4">
        <v>101397.86</v>
      </c>
      <c r="P4682" t="s">
        <v>28</v>
      </c>
      <c r="Q4682" t="str" cm="1">
        <f t="array" ref="Q4682">_xlfn.IFS(
O4682&lt;50000,"Low Salary (&lt;$50K)",
O4682&lt;90000,"Lower Middle ($50K-$90K)",
O4682&lt;130000,"Middle ($90K-$130K)",
O4682&lt;170000,"Upper Middle ($130K-$170K)",
O4682&gt;=170000,"High Salary (&gt;$170K)"
)</f>
        <v>Middle ($90K-$130K)</v>
      </c>
      <c r="R4682" t="str" cm="1">
        <f t="array" ref="R4682">_xlfn.IFS(
G4682&lt;=2,"New Customers (0-2Y)",
G4682&lt;=5,"Growing Customers (3-5Y)",
G4682&lt;=8,"Established Customers (6-8Y)",
G4682&lt;=10,"Loyal Customers (9-10Y)"
)</f>
        <v>Growing Customers (3-5Y)</v>
      </c>
    </row>
    <row r="4683" spans="1:18" x14ac:dyDescent="0.35">
      <c r="A4683">
        <v>15742971</v>
      </c>
      <c r="B4683" t="s">
        <v>371</v>
      </c>
      <c r="C4683" t="s">
        <v>17</v>
      </c>
      <c r="D4683" t="s">
        <v>18</v>
      </c>
      <c r="E4683">
        <v>44</v>
      </c>
      <c r="F4683" t="s">
        <v>19</v>
      </c>
      <c r="G4683">
        <v>2</v>
      </c>
      <c r="H4683" s="4">
        <v>161887.81</v>
      </c>
      <c r="I4683" t="s">
        <v>33</v>
      </c>
      <c r="J4683">
        <v>2</v>
      </c>
      <c r="K4683">
        <v>708</v>
      </c>
      <c r="L4683" t="s">
        <v>35</v>
      </c>
      <c r="M4683" t="s">
        <v>21</v>
      </c>
      <c r="N4683" t="s">
        <v>32</v>
      </c>
      <c r="O4683" s="4">
        <v>84870.23</v>
      </c>
      <c r="P4683" t="s">
        <v>28</v>
      </c>
      <c r="Q4683" t="str" cm="1">
        <f t="array" ref="Q4683">_xlfn.IFS(
O4683&lt;50000,"Low Salary (&lt;$50K)",
O4683&lt;90000,"Lower Middle ($50K-$90K)",
O4683&lt;130000,"Middle ($90K-$130K)",
O4683&lt;170000,"Upper Middle ($130K-$170K)",
O4683&gt;=170000,"High Salary (&gt;$170K)"
)</f>
        <v>Lower Middle ($50K-$90K)</v>
      </c>
      <c r="R4683" t="str" cm="1">
        <f t="array" ref="R4683">_xlfn.IFS(
G4683&lt;=2,"New Customers (0-2Y)",
G4683&lt;=5,"Growing Customers (3-5Y)",
G4683&lt;=8,"Established Customers (6-8Y)",
G4683&lt;=10,"Loyal Customers (9-10Y)"
)</f>
        <v>New Customers (0-2Y)</v>
      </c>
    </row>
    <row r="4684" spans="1:18" x14ac:dyDescent="0.35">
      <c r="A4684">
        <v>15568046</v>
      </c>
      <c r="B4684" t="s">
        <v>2006</v>
      </c>
      <c r="C4684" t="s">
        <v>17</v>
      </c>
      <c r="D4684" t="s">
        <v>39</v>
      </c>
      <c r="E4684">
        <v>24</v>
      </c>
      <c r="F4684" t="s">
        <v>43</v>
      </c>
      <c r="G4684">
        <v>7</v>
      </c>
      <c r="H4684" s="4">
        <v>109558.36</v>
      </c>
      <c r="I4684" t="s">
        <v>33</v>
      </c>
      <c r="J4684">
        <v>1</v>
      </c>
      <c r="K4684">
        <v>809</v>
      </c>
      <c r="L4684" t="s">
        <v>37</v>
      </c>
      <c r="M4684" t="s">
        <v>21</v>
      </c>
      <c r="N4684" t="s">
        <v>32</v>
      </c>
      <c r="O4684" s="4">
        <v>183515.13</v>
      </c>
      <c r="P4684" t="s">
        <v>28</v>
      </c>
      <c r="Q4684" t="str" cm="1">
        <f t="array" ref="Q4684">_xlfn.IFS(
O4684&lt;50000,"Low Salary (&lt;$50K)",
O4684&lt;90000,"Lower Middle ($50K-$90K)",
O4684&lt;130000,"Middle ($90K-$130K)",
O4684&lt;170000,"Upper Middle ($130K-$170K)",
O4684&gt;=170000,"High Salary (&gt;$170K)"
)</f>
        <v>High Salary (&gt;$170K)</v>
      </c>
      <c r="R4684" t="str" cm="1">
        <f t="array" ref="R4684">_xlfn.IFS(
G4684&lt;=2,"New Customers (0-2Y)",
G4684&lt;=5,"Growing Customers (3-5Y)",
G4684&lt;=8,"Established Customers (6-8Y)",
G4684&lt;=10,"Loyal Customers (9-10Y)"
)</f>
        <v>Established Customers (6-8Y)</v>
      </c>
    </row>
    <row r="4685" spans="1:18" x14ac:dyDescent="0.35">
      <c r="A4685">
        <v>15694890</v>
      </c>
      <c r="B4685" t="s">
        <v>909</v>
      </c>
      <c r="C4685" t="s">
        <v>17</v>
      </c>
      <c r="D4685" t="s">
        <v>39</v>
      </c>
      <c r="E4685">
        <v>38</v>
      </c>
      <c r="F4685" t="s">
        <v>19</v>
      </c>
      <c r="G4685">
        <v>1</v>
      </c>
      <c r="H4685" s="4">
        <v>124271.26</v>
      </c>
      <c r="I4685" t="s">
        <v>33</v>
      </c>
      <c r="J4685">
        <v>1</v>
      </c>
      <c r="K4685">
        <v>588</v>
      </c>
      <c r="L4685" t="s">
        <v>31</v>
      </c>
      <c r="M4685" t="s">
        <v>21</v>
      </c>
      <c r="N4685" t="s">
        <v>32</v>
      </c>
      <c r="O4685" s="4">
        <v>75969.19</v>
      </c>
      <c r="P4685" t="s">
        <v>28</v>
      </c>
      <c r="Q4685" t="str" cm="1">
        <f t="array" ref="Q4685">_xlfn.IFS(
O4685&lt;50000,"Low Salary (&lt;$50K)",
O4685&lt;90000,"Lower Middle ($50K-$90K)",
O4685&lt;130000,"Middle ($90K-$130K)",
O4685&lt;170000,"Upper Middle ($130K-$170K)",
O4685&gt;=170000,"High Salary (&gt;$170K)"
)</f>
        <v>Lower Middle ($50K-$90K)</v>
      </c>
      <c r="R4685" t="str" cm="1">
        <f t="array" ref="R4685">_xlfn.IFS(
G4685&lt;=2,"New Customers (0-2Y)",
G4685&lt;=5,"Growing Customers (3-5Y)",
G4685&lt;=8,"Established Customers (6-8Y)",
G4685&lt;=10,"Loyal Customers (9-10Y)"
)</f>
        <v>New Customers (0-2Y)</v>
      </c>
    </row>
    <row r="4686" spans="1:18" x14ac:dyDescent="0.35">
      <c r="A4686">
        <v>15736963</v>
      </c>
      <c r="B4686" t="s">
        <v>2007</v>
      </c>
      <c r="C4686" t="s">
        <v>17</v>
      </c>
      <c r="D4686" t="s">
        <v>39</v>
      </c>
      <c r="E4686">
        <v>43</v>
      </c>
      <c r="F4686" t="s">
        <v>19</v>
      </c>
      <c r="G4686">
        <v>1</v>
      </c>
      <c r="H4686" s="4">
        <v>0</v>
      </c>
      <c r="I4686" t="s">
        <v>24</v>
      </c>
      <c r="J4686">
        <v>2</v>
      </c>
      <c r="K4686">
        <v>623</v>
      </c>
      <c r="L4686" t="s">
        <v>20</v>
      </c>
      <c r="M4686" t="s">
        <v>21</v>
      </c>
      <c r="N4686" t="s">
        <v>22</v>
      </c>
      <c r="O4686" s="4">
        <v>146379.29999999999</v>
      </c>
      <c r="P4686" t="s">
        <v>28</v>
      </c>
      <c r="Q4686" t="str" cm="1">
        <f t="array" ref="Q4686">_xlfn.IFS(
O4686&lt;50000,"Low Salary (&lt;$50K)",
O4686&lt;90000,"Lower Middle ($50K-$90K)",
O4686&lt;130000,"Middle ($90K-$130K)",
O4686&lt;170000,"Upper Middle ($130K-$170K)",
O4686&gt;=170000,"High Salary (&gt;$170K)"
)</f>
        <v>Upper Middle ($130K-$170K)</v>
      </c>
      <c r="R4686" t="str" cm="1">
        <f t="array" ref="R4686">_xlfn.IFS(
G4686&lt;=2,"New Customers (0-2Y)",
G4686&lt;=5,"Growing Customers (3-5Y)",
G4686&lt;=8,"Established Customers (6-8Y)",
G4686&lt;=10,"Loyal Customers (9-10Y)"
)</f>
        <v>New Customers (0-2Y)</v>
      </c>
    </row>
    <row r="4687" spans="1:18" x14ac:dyDescent="0.35">
      <c r="A4687">
        <v>15646490</v>
      </c>
      <c r="B4687" t="s">
        <v>2008</v>
      </c>
      <c r="C4687" t="s">
        <v>26</v>
      </c>
      <c r="D4687" t="s">
        <v>39</v>
      </c>
      <c r="E4687">
        <v>42</v>
      </c>
      <c r="F4687" t="s">
        <v>19</v>
      </c>
      <c r="G4687">
        <v>1</v>
      </c>
      <c r="H4687" s="4">
        <v>190569.23</v>
      </c>
      <c r="I4687" t="s">
        <v>33</v>
      </c>
      <c r="J4687">
        <v>1</v>
      </c>
      <c r="K4687">
        <v>537</v>
      </c>
      <c r="L4687" t="s">
        <v>31</v>
      </c>
      <c r="M4687" t="s">
        <v>27</v>
      </c>
      <c r="N4687" t="s">
        <v>22</v>
      </c>
      <c r="O4687" s="4">
        <v>127154.8</v>
      </c>
      <c r="P4687" t="s">
        <v>28</v>
      </c>
      <c r="Q4687" t="str" cm="1">
        <f t="array" ref="Q4687">_xlfn.IFS(
O4687&lt;50000,"Low Salary (&lt;$50K)",
O4687&lt;90000,"Lower Middle ($50K-$90K)",
O4687&lt;130000,"Middle ($90K-$130K)",
O4687&lt;170000,"Upper Middle ($130K-$170K)",
O4687&gt;=170000,"High Salary (&gt;$170K)"
)</f>
        <v>Middle ($90K-$130K)</v>
      </c>
      <c r="R4687" t="str" cm="1">
        <f t="array" ref="R4687">_xlfn.IFS(
G4687&lt;=2,"New Customers (0-2Y)",
G4687&lt;=5,"Growing Customers (3-5Y)",
G4687&lt;=8,"Established Customers (6-8Y)",
G4687&lt;=10,"Loyal Customers (9-10Y)"
)</f>
        <v>New Customers (0-2Y)</v>
      </c>
    </row>
    <row r="4688" spans="1:18" x14ac:dyDescent="0.35">
      <c r="A4688">
        <v>15607314</v>
      </c>
      <c r="B4688" t="s">
        <v>2009</v>
      </c>
      <c r="C4688" t="s">
        <v>26</v>
      </c>
      <c r="D4688" t="s">
        <v>39</v>
      </c>
      <c r="E4688">
        <v>53</v>
      </c>
      <c r="F4688" t="s">
        <v>19</v>
      </c>
      <c r="G4688">
        <v>2</v>
      </c>
      <c r="H4688" s="4">
        <v>143923.96</v>
      </c>
      <c r="I4688" t="s">
        <v>33</v>
      </c>
      <c r="J4688">
        <v>1</v>
      </c>
      <c r="K4688">
        <v>536</v>
      </c>
      <c r="L4688" t="s">
        <v>31</v>
      </c>
      <c r="M4688" t="s">
        <v>21</v>
      </c>
      <c r="N4688" t="s">
        <v>32</v>
      </c>
      <c r="O4688" s="4">
        <v>2019.78</v>
      </c>
      <c r="P4688" t="s">
        <v>23</v>
      </c>
      <c r="Q4688" t="str" cm="1">
        <f t="array" ref="Q4688">_xlfn.IFS(
O4688&lt;50000,"Low Salary (&lt;$50K)",
O4688&lt;90000,"Lower Middle ($50K-$90K)",
O4688&lt;130000,"Middle ($90K-$130K)",
O4688&lt;170000,"Upper Middle ($130K-$170K)",
O4688&gt;=170000,"High Salary (&gt;$170K)"
)</f>
        <v>Low Salary (&lt;$50K)</v>
      </c>
      <c r="R4688" t="str" cm="1">
        <f t="array" ref="R4688">_xlfn.IFS(
G4688&lt;=2,"New Customers (0-2Y)",
G4688&lt;=5,"Growing Customers (3-5Y)",
G4688&lt;=8,"Established Customers (6-8Y)",
G4688&lt;=10,"Loyal Customers (9-10Y)"
)</f>
        <v>New Customers (0-2Y)</v>
      </c>
    </row>
    <row r="4689" spans="1:18" x14ac:dyDescent="0.35">
      <c r="A4689">
        <v>15576745</v>
      </c>
      <c r="B4689" t="s">
        <v>2010</v>
      </c>
      <c r="C4689" t="s">
        <v>17</v>
      </c>
      <c r="D4689" t="s">
        <v>39</v>
      </c>
      <c r="E4689">
        <v>48</v>
      </c>
      <c r="F4689" t="s">
        <v>19</v>
      </c>
      <c r="G4689">
        <v>2</v>
      </c>
      <c r="H4689" s="4">
        <v>96542.16</v>
      </c>
      <c r="I4689" t="s">
        <v>29</v>
      </c>
      <c r="J4689">
        <v>2</v>
      </c>
      <c r="K4689">
        <v>769</v>
      </c>
      <c r="L4689" t="s">
        <v>35</v>
      </c>
      <c r="M4689" t="s">
        <v>27</v>
      </c>
      <c r="N4689" t="s">
        <v>22</v>
      </c>
      <c r="O4689" s="4">
        <v>197885.72</v>
      </c>
      <c r="P4689" t="s">
        <v>28</v>
      </c>
      <c r="Q4689" t="str" cm="1">
        <f t="array" ref="Q4689">_xlfn.IFS(
O4689&lt;50000,"Low Salary (&lt;$50K)",
O4689&lt;90000,"Lower Middle ($50K-$90K)",
O4689&lt;130000,"Middle ($90K-$130K)",
O4689&lt;170000,"Upper Middle ($130K-$170K)",
O4689&gt;=170000,"High Salary (&gt;$170K)"
)</f>
        <v>High Salary (&gt;$170K)</v>
      </c>
      <c r="R4689" t="str" cm="1">
        <f t="array" ref="R4689">_xlfn.IFS(
G4689&lt;=2,"New Customers (0-2Y)",
G4689&lt;=5,"Growing Customers (3-5Y)",
G4689&lt;=8,"Established Customers (6-8Y)",
G4689&lt;=10,"Loyal Customers (9-10Y)"
)</f>
        <v>New Customers (0-2Y)</v>
      </c>
    </row>
    <row r="4690" spans="1:18" x14ac:dyDescent="0.35">
      <c r="A4690">
        <v>15669606</v>
      </c>
      <c r="B4690" t="s">
        <v>38</v>
      </c>
      <c r="C4690" t="s">
        <v>17</v>
      </c>
      <c r="D4690" t="s">
        <v>39</v>
      </c>
      <c r="E4690">
        <v>33</v>
      </c>
      <c r="F4690" t="s">
        <v>19</v>
      </c>
      <c r="G4690">
        <v>5</v>
      </c>
      <c r="H4690" s="4">
        <v>0</v>
      </c>
      <c r="I4690" t="s">
        <v>24</v>
      </c>
      <c r="J4690">
        <v>2</v>
      </c>
      <c r="K4690">
        <v>690</v>
      </c>
      <c r="L4690" t="s">
        <v>35</v>
      </c>
      <c r="M4690" t="s">
        <v>21</v>
      </c>
      <c r="N4690" t="s">
        <v>32</v>
      </c>
      <c r="O4690" s="4">
        <v>138017.68</v>
      </c>
      <c r="P4690" t="s">
        <v>28</v>
      </c>
      <c r="Q4690" t="str" cm="1">
        <f t="array" ref="Q4690">_xlfn.IFS(
O4690&lt;50000,"Low Salary (&lt;$50K)",
O4690&lt;90000,"Lower Middle ($50K-$90K)",
O4690&lt;130000,"Middle ($90K-$130K)",
O4690&lt;170000,"Upper Middle ($130K-$170K)",
O4690&gt;=170000,"High Salary (&gt;$170K)"
)</f>
        <v>Upper Middle ($130K-$170K)</v>
      </c>
      <c r="R4690" t="str" cm="1">
        <f t="array" ref="R4690">_xlfn.IFS(
G4690&lt;=2,"New Customers (0-2Y)",
G4690&lt;=5,"Growing Customers (3-5Y)",
G4690&lt;=8,"Established Customers (6-8Y)",
G4690&lt;=10,"Loyal Customers (9-10Y)"
)</f>
        <v>Growing Customers (3-5Y)</v>
      </c>
    </row>
    <row r="4691" spans="1:18" x14ac:dyDescent="0.35">
      <c r="A4691">
        <v>15737832</v>
      </c>
      <c r="B4691" t="s">
        <v>318</v>
      </c>
      <c r="C4691" t="s">
        <v>26</v>
      </c>
      <c r="D4691" t="s">
        <v>39</v>
      </c>
      <c r="E4691">
        <v>45</v>
      </c>
      <c r="F4691" t="s">
        <v>19</v>
      </c>
      <c r="G4691">
        <v>0</v>
      </c>
      <c r="H4691" s="4">
        <v>139825.56</v>
      </c>
      <c r="I4691" t="s">
        <v>33</v>
      </c>
      <c r="J4691">
        <v>1</v>
      </c>
      <c r="K4691">
        <v>771</v>
      </c>
      <c r="L4691" t="s">
        <v>35</v>
      </c>
      <c r="M4691" t="s">
        <v>27</v>
      </c>
      <c r="N4691" t="s">
        <v>32</v>
      </c>
      <c r="O4691" s="4">
        <v>170984.97</v>
      </c>
      <c r="P4691" t="s">
        <v>23</v>
      </c>
      <c r="Q4691" t="str" cm="1">
        <f t="array" ref="Q4691">_xlfn.IFS(
O4691&lt;50000,"Low Salary (&lt;$50K)",
O4691&lt;90000,"Lower Middle ($50K-$90K)",
O4691&lt;130000,"Middle ($90K-$130K)",
O4691&lt;170000,"Upper Middle ($130K-$170K)",
O4691&gt;=170000,"High Salary (&gt;$170K)"
)</f>
        <v>High Salary (&gt;$170K)</v>
      </c>
      <c r="R4691" t="str" cm="1">
        <f t="array" ref="R4691">_xlfn.IFS(
G4691&lt;=2,"New Customers (0-2Y)",
G4691&lt;=5,"Growing Customers (3-5Y)",
G4691&lt;=8,"Established Customers (6-8Y)",
G4691&lt;=10,"Loyal Customers (9-10Y)"
)</f>
        <v>New Customers (0-2Y)</v>
      </c>
    </row>
    <row r="4692" spans="1:18" x14ac:dyDescent="0.35">
      <c r="A4692">
        <v>15681990</v>
      </c>
      <c r="B4692" t="s">
        <v>2011</v>
      </c>
      <c r="C4692" t="s">
        <v>42</v>
      </c>
      <c r="D4692" t="s">
        <v>39</v>
      </c>
      <c r="E4692">
        <v>24</v>
      </c>
      <c r="F4692" t="s">
        <v>43</v>
      </c>
      <c r="G4692">
        <v>6</v>
      </c>
      <c r="H4692" s="4">
        <v>111769.14</v>
      </c>
      <c r="I4692" t="s">
        <v>33</v>
      </c>
      <c r="J4692">
        <v>2</v>
      </c>
      <c r="K4692">
        <v>497</v>
      </c>
      <c r="L4692" t="s">
        <v>44</v>
      </c>
      <c r="M4692" t="s">
        <v>21</v>
      </c>
      <c r="N4692" t="s">
        <v>32</v>
      </c>
      <c r="O4692" s="4">
        <v>55859.27</v>
      </c>
      <c r="P4692" t="s">
        <v>28</v>
      </c>
      <c r="Q4692" t="str" cm="1">
        <f t="array" ref="Q4692">_xlfn.IFS(
O4692&lt;50000,"Low Salary (&lt;$50K)",
O4692&lt;90000,"Lower Middle ($50K-$90K)",
O4692&lt;130000,"Middle ($90K-$130K)",
O4692&lt;170000,"Upper Middle ($130K-$170K)",
O4692&gt;=170000,"High Salary (&gt;$170K)"
)</f>
        <v>Lower Middle ($50K-$90K)</v>
      </c>
      <c r="R4692" t="str" cm="1">
        <f t="array" ref="R4692">_xlfn.IFS(
G4692&lt;=2,"New Customers (0-2Y)",
G4692&lt;=5,"Growing Customers (3-5Y)",
G4692&lt;=8,"Established Customers (6-8Y)",
G4692&lt;=10,"Loyal Customers (9-10Y)"
)</f>
        <v>Established Customers (6-8Y)</v>
      </c>
    </row>
    <row r="4693" spans="1:18" x14ac:dyDescent="0.35">
      <c r="A4693">
        <v>15758050</v>
      </c>
      <c r="B4693" t="s">
        <v>174</v>
      </c>
      <c r="C4693" t="s">
        <v>26</v>
      </c>
      <c r="D4693" t="s">
        <v>39</v>
      </c>
      <c r="E4693">
        <v>37</v>
      </c>
      <c r="F4693" t="s">
        <v>19</v>
      </c>
      <c r="G4693">
        <v>4</v>
      </c>
      <c r="H4693" s="4">
        <v>0</v>
      </c>
      <c r="I4693" t="s">
        <v>24</v>
      </c>
      <c r="J4693">
        <v>2</v>
      </c>
      <c r="K4693">
        <v>622</v>
      </c>
      <c r="L4693" t="s">
        <v>20</v>
      </c>
      <c r="M4693" t="s">
        <v>21</v>
      </c>
      <c r="N4693" t="s">
        <v>32</v>
      </c>
      <c r="O4693" s="4">
        <v>4459.5</v>
      </c>
      <c r="P4693" t="s">
        <v>28</v>
      </c>
      <c r="Q4693" t="str" cm="1">
        <f t="array" ref="Q4693">_xlfn.IFS(
O4693&lt;50000,"Low Salary (&lt;$50K)",
O4693&lt;90000,"Lower Middle ($50K-$90K)",
O4693&lt;130000,"Middle ($90K-$130K)",
O4693&lt;170000,"Upper Middle ($130K-$170K)",
O4693&gt;=170000,"High Salary (&gt;$170K)"
)</f>
        <v>Low Salary (&lt;$50K)</v>
      </c>
      <c r="R4693" t="str" cm="1">
        <f t="array" ref="R4693">_xlfn.IFS(
G4693&lt;=2,"New Customers (0-2Y)",
G4693&lt;=5,"Growing Customers (3-5Y)",
G4693&lt;=8,"Established Customers (6-8Y)",
G4693&lt;=10,"Loyal Customers (9-10Y)"
)</f>
        <v>Growing Customers (3-5Y)</v>
      </c>
    </row>
    <row r="4694" spans="1:18" x14ac:dyDescent="0.35">
      <c r="A4694">
        <v>15787848</v>
      </c>
      <c r="B4694" t="s">
        <v>1143</v>
      </c>
      <c r="C4694" t="s">
        <v>26</v>
      </c>
      <c r="D4694" t="s">
        <v>39</v>
      </c>
      <c r="E4694">
        <v>30</v>
      </c>
      <c r="F4694" t="s">
        <v>19</v>
      </c>
      <c r="G4694">
        <v>9</v>
      </c>
      <c r="H4694" s="4">
        <v>113672.18</v>
      </c>
      <c r="I4694" t="s">
        <v>33</v>
      </c>
      <c r="J4694">
        <v>2</v>
      </c>
      <c r="K4694">
        <v>602</v>
      </c>
      <c r="L4694" t="s">
        <v>20</v>
      </c>
      <c r="M4694" t="s">
        <v>27</v>
      </c>
      <c r="N4694" t="s">
        <v>32</v>
      </c>
      <c r="O4694" s="4">
        <v>102135.92</v>
      </c>
      <c r="P4694" t="s">
        <v>28</v>
      </c>
      <c r="Q4694" t="str" cm="1">
        <f t="array" ref="Q4694">_xlfn.IFS(
O4694&lt;50000,"Low Salary (&lt;$50K)",
O4694&lt;90000,"Lower Middle ($50K-$90K)",
O4694&lt;130000,"Middle ($90K-$130K)",
O4694&lt;170000,"Upper Middle ($130K-$170K)",
O4694&gt;=170000,"High Salary (&gt;$170K)"
)</f>
        <v>Middle ($90K-$130K)</v>
      </c>
      <c r="R4694" t="str" cm="1">
        <f t="array" ref="R4694">_xlfn.IFS(
G4694&lt;=2,"New Customers (0-2Y)",
G4694&lt;=5,"Growing Customers (3-5Y)",
G4694&lt;=8,"Established Customers (6-8Y)",
G4694&lt;=10,"Loyal Customers (9-10Y)"
)</f>
        <v>Loyal Customers (9-10Y)</v>
      </c>
    </row>
    <row r="4695" spans="1:18" x14ac:dyDescent="0.35">
      <c r="A4695">
        <v>15713594</v>
      </c>
      <c r="B4695" t="s">
        <v>305</v>
      </c>
      <c r="C4695" t="s">
        <v>17</v>
      </c>
      <c r="D4695" t="s">
        <v>18</v>
      </c>
      <c r="E4695">
        <v>32</v>
      </c>
      <c r="F4695" t="s">
        <v>19</v>
      </c>
      <c r="G4695">
        <v>7</v>
      </c>
      <c r="H4695" s="4">
        <v>147256.85999999999</v>
      </c>
      <c r="I4695" t="s">
        <v>33</v>
      </c>
      <c r="J4695">
        <v>1</v>
      </c>
      <c r="K4695">
        <v>543</v>
      </c>
      <c r="L4695" t="s">
        <v>31</v>
      </c>
      <c r="M4695" t="s">
        <v>21</v>
      </c>
      <c r="N4695" t="s">
        <v>32</v>
      </c>
      <c r="O4695" s="4">
        <v>112771.95</v>
      </c>
      <c r="P4695" t="s">
        <v>28</v>
      </c>
      <c r="Q4695" t="str" cm="1">
        <f t="array" ref="Q4695">_xlfn.IFS(
O4695&lt;50000,"Low Salary (&lt;$50K)",
O4695&lt;90000,"Lower Middle ($50K-$90K)",
O4695&lt;130000,"Middle ($90K-$130K)",
O4695&lt;170000,"Upper Middle ($130K-$170K)",
O4695&gt;=170000,"High Salary (&gt;$170K)"
)</f>
        <v>Middle ($90K-$130K)</v>
      </c>
      <c r="R4695" t="str" cm="1">
        <f t="array" ref="R4695">_xlfn.IFS(
G4695&lt;=2,"New Customers (0-2Y)",
G4695&lt;=5,"Growing Customers (3-5Y)",
G4695&lt;=8,"Established Customers (6-8Y)",
G4695&lt;=10,"Loyal Customers (9-10Y)"
)</f>
        <v>Established Customers (6-8Y)</v>
      </c>
    </row>
    <row r="4696" spans="1:18" x14ac:dyDescent="0.35">
      <c r="A4696">
        <v>15588186</v>
      </c>
      <c r="B4696" t="s">
        <v>2012</v>
      </c>
      <c r="C4696" t="s">
        <v>26</v>
      </c>
      <c r="D4696" t="s">
        <v>39</v>
      </c>
      <c r="E4696">
        <v>45</v>
      </c>
      <c r="F4696" t="s">
        <v>19</v>
      </c>
      <c r="G4696">
        <v>7</v>
      </c>
      <c r="H4696" s="4">
        <v>107023.03</v>
      </c>
      <c r="I4696" t="s">
        <v>33</v>
      </c>
      <c r="J4696">
        <v>1</v>
      </c>
      <c r="K4696">
        <v>520</v>
      </c>
      <c r="L4696" t="s">
        <v>31</v>
      </c>
      <c r="M4696" t="s">
        <v>21</v>
      </c>
      <c r="N4696" t="s">
        <v>32</v>
      </c>
      <c r="O4696" s="4">
        <v>32903.93</v>
      </c>
      <c r="P4696" t="s">
        <v>28</v>
      </c>
      <c r="Q4696" t="str" cm="1">
        <f t="array" ref="Q4696">_xlfn.IFS(
O4696&lt;50000,"Low Salary (&lt;$50K)",
O4696&lt;90000,"Lower Middle ($50K-$90K)",
O4696&lt;130000,"Middle ($90K-$130K)",
O4696&lt;170000,"Upper Middle ($130K-$170K)",
O4696&gt;=170000,"High Salary (&gt;$170K)"
)</f>
        <v>Low Salary (&lt;$50K)</v>
      </c>
      <c r="R4696" t="str" cm="1">
        <f t="array" ref="R4696">_xlfn.IFS(
G4696&lt;=2,"New Customers (0-2Y)",
G4696&lt;=5,"Growing Customers (3-5Y)",
G4696&lt;=8,"Established Customers (6-8Y)",
G4696&lt;=10,"Loyal Customers (9-10Y)"
)</f>
        <v>Established Customers (6-8Y)</v>
      </c>
    </row>
    <row r="4697" spans="1:18" x14ac:dyDescent="0.35">
      <c r="A4697">
        <v>15786739</v>
      </c>
      <c r="B4697" t="s">
        <v>70</v>
      </c>
      <c r="C4697" t="s">
        <v>17</v>
      </c>
      <c r="D4697" t="s">
        <v>39</v>
      </c>
      <c r="E4697">
        <v>37</v>
      </c>
      <c r="F4697" t="s">
        <v>19</v>
      </c>
      <c r="G4697">
        <v>1</v>
      </c>
      <c r="H4697" s="4">
        <v>125529.55</v>
      </c>
      <c r="I4697" t="s">
        <v>33</v>
      </c>
      <c r="J4697">
        <v>1</v>
      </c>
      <c r="K4697">
        <v>669</v>
      </c>
      <c r="L4697" t="s">
        <v>35</v>
      </c>
      <c r="M4697" t="s">
        <v>21</v>
      </c>
      <c r="N4697" t="s">
        <v>22</v>
      </c>
      <c r="O4697" s="4">
        <v>162260.93</v>
      </c>
      <c r="P4697" t="s">
        <v>28</v>
      </c>
      <c r="Q4697" t="str" cm="1">
        <f t="array" ref="Q4697">_xlfn.IFS(
O4697&lt;50000,"Low Salary (&lt;$50K)",
O4697&lt;90000,"Lower Middle ($50K-$90K)",
O4697&lt;130000,"Middle ($90K-$130K)",
O4697&lt;170000,"Upper Middle ($130K-$170K)",
O4697&gt;=170000,"High Salary (&gt;$170K)"
)</f>
        <v>Upper Middle ($130K-$170K)</v>
      </c>
      <c r="R4697" t="str" cm="1">
        <f t="array" ref="R4697">_xlfn.IFS(
G4697&lt;=2,"New Customers (0-2Y)",
G4697&lt;=5,"Growing Customers (3-5Y)",
G4697&lt;=8,"Established Customers (6-8Y)",
G4697&lt;=10,"Loyal Customers (9-10Y)"
)</f>
        <v>New Customers (0-2Y)</v>
      </c>
    </row>
    <row r="4698" spans="1:18" x14ac:dyDescent="0.35">
      <c r="A4698">
        <v>15699467</v>
      </c>
      <c r="B4698" t="s">
        <v>2013</v>
      </c>
      <c r="C4698" t="s">
        <v>26</v>
      </c>
      <c r="D4698" t="s">
        <v>18</v>
      </c>
      <c r="E4698">
        <v>41</v>
      </c>
      <c r="F4698" t="s">
        <v>19</v>
      </c>
      <c r="G4698">
        <v>0</v>
      </c>
      <c r="H4698" s="4">
        <v>0</v>
      </c>
      <c r="I4698" t="s">
        <v>24</v>
      </c>
      <c r="J4698">
        <v>1</v>
      </c>
      <c r="K4698">
        <v>631</v>
      </c>
      <c r="L4698" t="s">
        <v>20</v>
      </c>
      <c r="M4698" t="s">
        <v>27</v>
      </c>
      <c r="N4698" t="s">
        <v>32</v>
      </c>
      <c r="O4698" s="4">
        <v>87959.83</v>
      </c>
      <c r="P4698" t="s">
        <v>28</v>
      </c>
      <c r="Q4698" t="str" cm="1">
        <f t="array" ref="Q4698">_xlfn.IFS(
O4698&lt;50000,"Low Salary (&lt;$50K)",
O4698&lt;90000,"Lower Middle ($50K-$90K)",
O4698&lt;130000,"Middle ($90K-$130K)",
O4698&lt;170000,"Upper Middle ($130K-$170K)",
O4698&gt;=170000,"High Salary (&gt;$170K)"
)</f>
        <v>Lower Middle ($50K-$90K)</v>
      </c>
      <c r="R4698" t="str" cm="1">
        <f t="array" ref="R4698">_xlfn.IFS(
G4698&lt;=2,"New Customers (0-2Y)",
G4698&lt;=5,"Growing Customers (3-5Y)",
G4698&lt;=8,"Established Customers (6-8Y)",
G4698&lt;=10,"Loyal Customers (9-10Y)"
)</f>
        <v>New Customers (0-2Y)</v>
      </c>
    </row>
    <row r="4699" spans="1:18" x14ac:dyDescent="0.35">
      <c r="A4699">
        <v>15680706</v>
      </c>
      <c r="B4699" t="s">
        <v>313</v>
      </c>
      <c r="C4699" t="s">
        <v>42</v>
      </c>
      <c r="D4699" t="s">
        <v>39</v>
      </c>
      <c r="E4699">
        <v>48</v>
      </c>
      <c r="F4699" t="s">
        <v>19</v>
      </c>
      <c r="G4699">
        <v>4</v>
      </c>
      <c r="H4699" s="4">
        <v>131834.79999999999</v>
      </c>
      <c r="I4699" t="s">
        <v>33</v>
      </c>
      <c r="J4699">
        <v>1</v>
      </c>
      <c r="K4699">
        <v>537</v>
      </c>
      <c r="L4699" t="s">
        <v>31</v>
      </c>
      <c r="M4699" t="s">
        <v>21</v>
      </c>
      <c r="N4699" t="s">
        <v>32</v>
      </c>
      <c r="O4699" s="4">
        <v>166476.95000000001</v>
      </c>
      <c r="P4699" t="s">
        <v>23</v>
      </c>
      <c r="Q4699" t="str" cm="1">
        <f t="array" ref="Q4699">_xlfn.IFS(
O4699&lt;50000,"Low Salary (&lt;$50K)",
O4699&lt;90000,"Lower Middle ($50K-$90K)",
O4699&lt;130000,"Middle ($90K-$130K)",
O4699&lt;170000,"Upper Middle ($130K-$170K)",
O4699&gt;=170000,"High Salary (&gt;$170K)"
)</f>
        <v>Upper Middle ($130K-$170K)</v>
      </c>
      <c r="R4699" t="str" cm="1">
        <f t="array" ref="R4699">_xlfn.IFS(
G4699&lt;=2,"New Customers (0-2Y)",
G4699&lt;=5,"Growing Customers (3-5Y)",
G4699&lt;=8,"Established Customers (6-8Y)",
G4699&lt;=10,"Loyal Customers (9-10Y)"
)</f>
        <v>Growing Customers (3-5Y)</v>
      </c>
    </row>
    <row r="4700" spans="1:18" x14ac:dyDescent="0.35">
      <c r="A4700">
        <v>15645717</v>
      </c>
      <c r="B4700" t="s">
        <v>738</v>
      </c>
      <c r="C4700" t="s">
        <v>17</v>
      </c>
      <c r="D4700" t="s">
        <v>39</v>
      </c>
      <c r="E4700">
        <v>62</v>
      </c>
      <c r="F4700" t="s">
        <v>2967</v>
      </c>
      <c r="G4700">
        <v>2</v>
      </c>
      <c r="H4700" s="4">
        <v>0</v>
      </c>
      <c r="I4700" t="s">
        <v>24</v>
      </c>
      <c r="J4700">
        <v>2</v>
      </c>
      <c r="K4700">
        <v>732</v>
      </c>
      <c r="L4700" t="s">
        <v>35</v>
      </c>
      <c r="M4700" t="s">
        <v>21</v>
      </c>
      <c r="N4700" t="s">
        <v>22</v>
      </c>
      <c r="O4700" s="4">
        <v>25438.87</v>
      </c>
      <c r="P4700" t="s">
        <v>28</v>
      </c>
      <c r="Q4700" t="str" cm="1">
        <f t="array" ref="Q4700">_xlfn.IFS(
O4700&lt;50000,"Low Salary (&lt;$50K)",
O4700&lt;90000,"Lower Middle ($50K-$90K)",
O4700&lt;130000,"Middle ($90K-$130K)",
O4700&lt;170000,"Upper Middle ($130K-$170K)",
O4700&gt;=170000,"High Salary (&gt;$170K)"
)</f>
        <v>Low Salary (&lt;$50K)</v>
      </c>
      <c r="R4700" t="str" cm="1">
        <f t="array" ref="R4700">_xlfn.IFS(
G4700&lt;=2,"New Customers (0-2Y)",
G4700&lt;=5,"Growing Customers (3-5Y)",
G4700&lt;=8,"Established Customers (6-8Y)",
G4700&lt;=10,"Loyal Customers (9-10Y)"
)</f>
        <v>New Customers (0-2Y)</v>
      </c>
    </row>
    <row r="4701" spans="1:18" x14ac:dyDescent="0.35">
      <c r="A4701">
        <v>15748597</v>
      </c>
      <c r="B4701" t="s">
        <v>2014</v>
      </c>
      <c r="C4701" t="s">
        <v>26</v>
      </c>
      <c r="D4701" t="s">
        <v>39</v>
      </c>
      <c r="E4701">
        <v>56</v>
      </c>
      <c r="F4701" t="s">
        <v>19</v>
      </c>
      <c r="G4701">
        <v>5</v>
      </c>
      <c r="H4701" s="4">
        <v>99529.7</v>
      </c>
      <c r="I4701" t="s">
        <v>29</v>
      </c>
      <c r="J4701">
        <v>1</v>
      </c>
      <c r="K4701">
        <v>844</v>
      </c>
      <c r="L4701" t="s">
        <v>37</v>
      </c>
      <c r="M4701" t="s">
        <v>27</v>
      </c>
      <c r="N4701" t="s">
        <v>22</v>
      </c>
      <c r="O4701" s="4">
        <v>157230.06</v>
      </c>
      <c r="P4701" t="s">
        <v>23</v>
      </c>
      <c r="Q4701" t="str" cm="1">
        <f t="array" ref="Q4701">_xlfn.IFS(
O4701&lt;50000,"Low Salary (&lt;$50K)",
O4701&lt;90000,"Lower Middle ($50K-$90K)",
O4701&lt;130000,"Middle ($90K-$130K)",
O4701&lt;170000,"Upper Middle ($130K-$170K)",
O4701&gt;=170000,"High Salary (&gt;$170K)"
)</f>
        <v>Upper Middle ($130K-$170K)</v>
      </c>
      <c r="R4701" t="str" cm="1">
        <f t="array" ref="R4701">_xlfn.IFS(
G4701&lt;=2,"New Customers (0-2Y)",
G4701&lt;=5,"Growing Customers (3-5Y)",
G4701&lt;=8,"Established Customers (6-8Y)",
G4701&lt;=10,"Loyal Customers (9-10Y)"
)</f>
        <v>Growing Customers (3-5Y)</v>
      </c>
    </row>
    <row r="4702" spans="1:18" x14ac:dyDescent="0.35">
      <c r="A4702">
        <v>15773709</v>
      </c>
      <c r="B4702" t="s">
        <v>135</v>
      </c>
      <c r="C4702" t="s">
        <v>26</v>
      </c>
      <c r="D4702" t="s">
        <v>39</v>
      </c>
      <c r="E4702">
        <v>35</v>
      </c>
      <c r="F4702" t="s">
        <v>19</v>
      </c>
      <c r="G4702">
        <v>0</v>
      </c>
      <c r="H4702" s="4">
        <v>0</v>
      </c>
      <c r="I4702" t="s">
        <v>24</v>
      </c>
      <c r="J4702">
        <v>2</v>
      </c>
      <c r="K4702">
        <v>838</v>
      </c>
      <c r="L4702" t="s">
        <v>37</v>
      </c>
      <c r="M4702" t="s">
        <v>27</v>
      </c>
      <c r="N4702" t="s">
        <v>22</v>
      </c>
      <c r="O4702" s="4">
        <v>197305.91</v>
      </c>
      <c r="P4702" t="s">
        <v>28</v>
      </c>
      <c r="Q4702" t="str" cm="1">
        <f t="array" ref="Q4702">_xlfn.IFS(
O4702&lt;50000,"Low Salary (&lt;$50K)",
O4702&lt;90000,"Lower Middle ($50K-$90K)",
O4702&lt;130000,"Middle ($90K-$130K)",
O4702&lt;170000,"Upper Middle ($130K-$170K)",
O4702&gt;=170000,"High Salary (&gt;$170K)"
)</f>
        <v>High Salary (&gt;$170K)</v>
      </c>
      <c r="R4702" t="str" cm="1">
        <f t="array" ref="R4702">_xlfn.IFS(
G4702&lt;=2,"New Customers (0-2Y)",
G4702&lt;=5,"Growing Customers (3-5Y)",
G4702&lt;=8,"Established Customers (6-8Y)",
G4702&lt;=10,"Loyal Customers (9-10Y)"
)</f>
        <v>New Customers (0-2Y)</v>
      </c>
    </row>
    <row r="4703" spans="1:18" x14ac:dyDescent="0.35">
      <c r="A4703">
        <v>15629787</v>
      </c>
      <c r="B4703" t="s">
        <v>1062</v>
      </c>
      <c r="C4703" t="s">
        <v>17</v>
      </c>
      <c r="D4703" t="s">
        <v>39</v>
      </c>
      <c r="E4703">
        <v>27</v>
      </c>
      <c r="F4703" t="s">
        <v>43</v>
      </c>
      <c r="G4703">
        <v>10</v>
      </c>
      <c r="H4703" s="4">
        <v>107303.72</v>
      </c>
      <c r="I4703" t="s">
        <v>33</v>
      </c>
      <c r="J4703">
        <v>2</v>
      </c>
      <c r="K4703">
        <v>652</v>
      </c>
      <c r="L4703" t="s">
        <v>20</v>
      </c>
      <c r="M4703" t="s">
        <v>27</v>
      </c>
      <c r="N4703" t="s">
        <v>32</v>
      </c>
      <c r="O4703" s="4">
        <v>44435.76</v>
      </c>
      <c r="P4703" t="s">
        <v>28</v>
      </c>
      <c r="Q4703" t="str" cm="1">
        <f t="array" ref="Q4703">_xlfn.IFS(
O4703&lt;50000,"Low Salary (&lt;$50K)",
O4703&lt;90000,"Lower Middle ($50K-$90K)",
O4703&lt;130000,"Middle ($90K-$130K)",
O4703&lt;170000,"Upper Middle ($130K-$170K)",
O4703&gt;=170000,"High Salary (&gt;$170K)"
)</f>
        <v>Low Salary (&lt;$50K)</v>
      </c>
      <c r="R4703" t="str" cm="1">
        <f t="array" ref="R4703">_xlfn.IFS(
G4703&lt;=2,"New Customers (0-2Y)",
G4703&lt;=5,"Growing Customers (3-5Y)",
G4703&lt;=8,"Established Customers (6-8Y)",
G4703&lt;=10,"Loyal Customers (9-10Y)"
)</f>
        <v>Loyal Customers (9-10Y)</v>
      </c>
    </row>
    <row r="4704" spans="1:18" x14ac:dyDescent="0.35">
      <c r="A4704">
        <v>15661007</v>
      </c>
      <c r="B4704" t="s">
        <v>824</v>
      </c>
      <c r="C4704" t="s">
        <v>17</v>
      </c>
      <c r="D4704" t="s">
        <v>39</v>
      </c>
      <c r="E4704">
        <v>33</v>
      </c>
      <c r="F4704" t="s">
        <v>19</v>
      </c>
      <c r="G4704">
        <v>0</v>
      </c>
      <c r="H4704" s="4">
        <v>72783.42</v>
      </c>
      <c r="I4704" t="s">
        <v>29</v>
      </c>
      <c r="J4704">
        <v>1</v>
      </c>
      <c r="K4704">
        <v>660</v>
      </c>
      <c r="L4704" t="s">
        <v>35</v>
      </c>
      <c r="M4704" t="s">
        <v>27</v>
      </c>
      <c r="N4704" t="s">
        <v>32</v>
      </c>
      <c r="O4704" s="4">
        <v>181051.99</v>
      </c>
      <c r="P4704" t="s">
        <v>28</v>
      </c>
      <c r="Q4704" t="str" cm="1">
        <f t="array" ref="Q4704">_xlfn.IFS(
O4704&lt;50000,"Low Salary (&lt;$50K)",
O4704&lt;90000,"Lower Middle ($50K-$90K)",
O4704&lt;130000,"Middle ($90K-$130K)",
O4704&lt;170000,"Upper Middle ($130K-$170K)",
O4704&gt;=170000,"High Salary (&gt;$170K)"
)</f>
        <v>High Salary (&gt;$170K)</v>
      </c>
      <c r="R4704" t="str" cm="1">
        <f t="array" ref="R4704">_xlfn.IFS(
G4704&lt;=2,"New Customers (0-2Y)",
G4704&lt;=5,"Growing Customers (3-5Y)",
G4704&lt;=8,"Established Customers (6-8Y)",
G4704&lt;=10,"Loyal Customers (9-10Y)"
)</f>
        <v>New Customers (0-2Y)</v>
      </c>
    </row>
    <row r="4705" spans="1:18" x14ac:dyDescent="0.35">
      <c r="A4705">
        <v>15686812</v>
      </c>
      <c r="B4705" t="s">
        <v>1580</v>
      </c>
      <c r="C4705" t="s">
        <v>26</v>
      </c>
      <c r="D4705" t="s">
        <v>18</v>
      </c>
      <c r="E4705">
        <v>44</v>
      </c>
      <c r="F4705" t="s">
        <v>19</v>
      </c>
      <c r="G4705">
        <v>8</v>
      </c>
      <c r="H4705" s="4">
        <v>0</v>
      </c>
      <c r="I4705" t="s">
        <v>24</v>
      </c>
      <c r="J4705">
        <v>1</v>
      </c>
      <c r="K4705">
        <v>692</v>
      </c>
      <c r="L4705" t="s">
        <v>35</v>
      </c>
      <c r="M4705" t="s">
        <v>27</v>
      </c>
      <c r="N4705" t="s">
        <v>22</v>
      </c>
      <c r="O4705" s="4">
        <v>159069.37</v>
      </c>
      <c r="P4705" t="s">
        <v>28</v>
      </c>
      <c r="Q4705" t="str" cm="1">
        <f t="array" ref="Q4705">_xlfn.IFS(
O4705&lt;50000,"Low Salary (&lt;$50K)",
O4705&lt;90000,"Lower Middle ($50K-$90K)",
O4705&lt;130000,"Middle ($90K-$130K)",
O4705&lt;170000,"Upper Middle ($130K-$170K)",
O4705&gt;=170000,"High Salary (&gt;$170K)"
)</f>
        <v>Upper Middle ($130K-$170K)</v>
      </c>
      <c r="R4705" t="str" cm="1">
        <f t="array" ref="R4705">_xlfn.IFS(
G4705&lt;=2,"New Customers (0-2Y)",
G4705&lt;=5,"Growing Customers (3-5Y)",
G4705&lt;=8,"Established Customers (6-8Y)",
G4705&lt;=10,"Loyal Customers (9-10Y)"
)</f>
        <v>Established Customers (6-8Y)</v>
      </c>
    </row>
    <row r="4706" spans="1:18" x14ac:dyDescent="0.35">
      <c r="A4706">
        <v>15754113</v>
      </c>
      <c r="B4706" t="s">
        <v>165</v>
      </c>
      <c r="C4706" t="s">
        <v>17</v>
      </c>
      <c r="D4706" t="s">
        <v>18</v>
      </c>
      <c r="E4706">
        <v>35</v>
      </c>
      <c r="F4706" t="s">
        <v>19</v>
      </c>
      <c r="G4706">
        <v>0</v>
      </c>
      <c r="H4706" s="4">
        <v>0</v>
      </c>
      <c r="I4706" t="s">
        <v>24</v>
      </c>
      <c r="J4706">
        <v>2</v>
      </c>
      <c r="K4706">
        <v>588</v>
      </c>
      <c r="L4706" t="s">
        <v>31</v>
      </c>
      <c r="M4706" t="s">
        <v>21</v>
      </c>
      <c r="N4706" t="s">
        <v>22</v>
      </c>
      <c r="O4706" s="4">
        <v>155485.24</v>
      </c>
      <c r="P4706" t="s">
        <v>28</v>
      </c>
      <c r="Q4706" t="str" cm="1">
        <f t="array" ref="Q4706">_xlfn.IFS(
O4706&lt;50000,"Low Salary (&lt;$50K)",
O4706&lt;90000,"Lower Middle ($50K-$90K)",
O4706&lt;130000,"Middle ($90K-$130K)",
O4706&lt;170000,"Upper Middle ($130K-$170K)",
O4706&gt;=170000,"High Salary (&gt;$170K)"
)</f>
        <v>Upper Middle ($130K-$170K)</v>
      </c>
      <c r="R4706" t="str" cm="1">
        <f t="array" ref="R4706">_xlfn.IFS(
G4706&lt;=2,"New Customers (0-2Y)",
G4706&lt;=5,"Growing Customers (3-5Y)",
G4706&lt;=8,"Established Customers (6-8Y)",
G4706&lt;=10,"Loyal Customers (9-10Y)"
)</f>
        <v>New Customers (0-2Y)</v>
      </c>
    </row>
    <row r="4707" spans="1:18" x14ac:dyDescent="0.35">
      <c r="A4707">
        <v>15749489</v>
      </c>
      <c r="B4707" t="s">
        <v>2015</v>
      </c>
      <c r="C4707" t="s">
        <v>42</v>
      </c>
      <c r="D4707" t="s">
        <v>18</v>
      </c>
      <c r="E4707">
        <v>22</v>
      </c>
      <c r="F4707" t="s">
        <v>43</v>
      </c>
      <c r="G4707">
        <v>10</v>
      </c>
      <c r="H4707" s="4">
        <v>115743.6</v>
      </c>
      <c r="I4707" t="s">
        <v>33</v>
      </c>
      <c r="J4707">
        <v>1</v>
      </c>
      <c r="K4707">
        <v>533</v>
      </c>
      <c r="L4707" t="s">
        <v>31</v>
      </c>
      <c r="M4707" t="s">
        <v>27</v>
      </c>
      <c r="N4707" t="s">
        <v>32</v>
      </c>
      <c r="O4707" s="4">
        <v>43852.05</v>
      </c>
      <c r="P4707" t="s">
        <v>28</v>
      </c>
      <c r="Q4707" t="str" cm="1">
        <f t="array" ref="Q4707">_xlfn.IFS(
O4707&lt;50000,"Low Salary (&lt;$50K)",
O4707&lt;90000,"Lower Middle ($50K-$90K)",
O4707&lt;130000,"Middle ($90K-$130K)",
O4707&lt;170000,"Upper Middle ($130K-$170K)",
O4707&gt;=170000,"High Salary (&gt;$170K)"
)</f>
        <v>Low Salary (&lt;$50K)</v>
      </c>
      <c r="R4707" t="str" cm="1">
        <f t="array" ref="R4707">_xlfn.IFS(
G4707&lt;=2,"New Customers (0-2Y)",
G4707&lt;=5,"Growing Customers (3-5Y)",
G4707&lt;=8,"Established Customers (6-8Y)",
G4707&lt;=10,"Loyal Customers (9-10Y)"
)</f>
        <v>Loyal Customers (9-10Y)</v>
      </c>
    </row>
    <row r="4708" spans="1:18" x14ac:dyDescent="0.35">
      <c r="A4708">
        <v>15574352</v>
      </c>
      <c r="B4708" t="s">
        <v>2016</v>
      </c>
      <c r="C4708" t="s">
        <v>17</v>
      </c>
      <c r="D4708" t="s">
        <v>39</v>
      </c>
      <c r="E4708">
        <v>43</v>
      </c>
      <c r="F4708" t="s">
        <v>19</v>
      </c>
      <c r="G4708">
        <v>4</v>
      </c>
      <c r="H4708" s="4">
        <v>161256.53</v>
      </c>
      <c r="I4708" t="s">
        <v>33</v>
      </c>
      <c r="J4708">
        <v>1</v>
      </c>
      <c r="K4708">
        <v>850</v>
      </c>
      <c r="L4708" t="s">
        <v>37</v>
      </c>
      <c r="M4708" t="s">
        <v>21</v>
      </c>
      <c r="N4708" t="s">
        <v>22</v>
      </c>
      <c r="O4708" s="4">
        <v>140071.57</v>
      </c>
      <c r="P4708" t="s">
        <v>28</v>
      </c>
      <c r="Q4708" t="str" cm="1">
        <f t="array" ref="Q4708">_xlfn.IFS(
O4708&lt;50000,"Low Salary (&lt;$50K)",
O4708&lt;90000,"Lower Middle ($50K-$90K)",
O4708&lt;130000,"Middle ($90K-$130K)",
O4708&lt;170000,"Upper Middle ($130K-$170K)",
O4708&gt;=170000,"High Salary (&gt;$170K)"
)</f>
        <v>Upper Middle ($130K-$170K)</v>
      </c>
      <c r="R4708" t="str" cm="1">
        <f t="array" ref="R4708">_xlfn.IFS(
G4708&lt;=2,"New Customers (0-2Y)",
G4708&lt;=5,"Growing Customers (3-5Y)",
G4708&lt;=8,"Established Customers (6-8Y)",
G4708&lt;=10,"Loyal Customers (9-10Y)"
)</f>
        <v>Growing Customers (3-5Y)</v>
      </c>
    </row>
    <row r="4709" spans="1:18" x14ac:dyDescent="0.35">
      <c r="A4709">
        <v>15701281</v>
      </c>
      <c r="B4709" t="s">
        <v>231</v>
      </c>
      <c r="C4709" t="s">
        <v>17</v>
      </c>
      <c r="D4709" t="s">
        <v>39</v>
      </c>
      <c r="E4709">
        <v>27</v>
      </c>
      <c r="F4709" t="s">
        <v>43</v>
      </c>
      <c r="G4709">
        <v>8</v>
      </c>
      <c r="H4709" s="4">
        <v>0</v>
      </c>
      <c r="I4709" t="s">
        <v>24</v>
      </c>
      <c r="J4709">
        <v>2</v>
      </c>
      <c r="K4709">
        <v>511</v>
      </c>
      <c r="L4709" t="s">
        <v>31</v>
      </c>
      <c r="M4709" t="s">
        <v>21</v>
      </c>
      <c r="N4709" t="s">
        <v>22</v>
      </c>
      <c r="O4709" s="4">
        <v>49089.36</v>
      </c>
      <c r="P4709" t="s">
        <v>28</v>
      </c>
      <c r="Q4709" t="str" cm="1">
        <f t="array" ref="Q4709">_xlfn.IFS(
O4709&lt;50000,"Low Salary (&lt;$50K)",
O4709&lt;90000,"Lower Middle ($50K-$90K)",
O4709&lt;130000,"Middle ($90K-$130K)",
O4709&lt;170000,"Upper Middle ($130K-$170K)",
O4709&gt;=170000,"High Salary (&gt;$170K)"
)</f>
        <v>Low Salary (&lt;$50K)</v>
      </c>
      <c r="R4709" t="str" cm="1">
        <f t="array" ref="R4709">_xlfn.IFS(
G4709&lt;=2,"New Customers (0-2Y)",
G4709&lt;=5,"Growing Customers (3-5Y)",
G4709&lt;=8,"Established Customers (6-8Y)",
G4709&lt;=10,"Loyal Customers (9-10Y)"
)</f>
        <v>Established Customers (6-8Y)</v>
      </c>
    </row>
    <row r="4710" spans="1:18" x14ac:dyDescent="0.35">
      <c r="A4710">
        <v>15811985</v>
      </c>
      <c r="B4710" t="s">
        <v>346</v>
      </c>
      <c r="C4710" t="s">
        <v>26</v>
      </c>
      <c r="D4710" t="s">
        <v>39</v>
      </c>
      <c r="E4710">
        <v>44</v>
      </c>
      <c r="F4710" t="s">
        <v>19</v>
      </c>
      <c r="G4710">
        <v>6</v>
      </c>
      <c r="H4710" s="4">
        <v>0</v>
      </c>
      <c r="I4710" t="s">
        <v>24</v>
      </c>
      <c r="J4710">
        <v>2</v>
      </c>
      <c r="K4710">
        <v>530</v>
      </c>
      <c r="L4710" t="s">
        <v>31</v>
      </c>
      <c r="M4710" t="s">
        <v>27</v>
      </c>
      <c r="N4710" t="s">
        <v>32</v>
      </c>
      <c r="O4710" s="4">
        <v>55893.37</v>
      </c>
      <c r="P4710" t="s">
        <v>28</v>
      </c>
      <c r="Q4710" t="str" cm="1">
        <f t="array" ref="Q4710">_xlfn.IFS(
O4710&lt;50000,"Low Salary (&lt;$50K)",
O4710&lt;90000,"Lower Middle ($50K-$90K)",
O4710&lt;130000,"Middle ($90K-$130K)",
O4710&lt;170000,"Upper Middle ($130K-$170K)",
O4710&gt;=170000,"High Salary (&gt;$170K)"
)</f>
        <v>Lower Middle ($50K-$90K)</v>
      </c>
      <c r="R4710" t="str" cm="1">
        <f t="array" ref="R4710">_xlfn.IFS(
G4710&lt;=2,"New Customers (0-2Y)",
G4710&lt;=5,"Growing Customers (3-5Y)",
G4710&lt;=8,"Established Customers (6-8Y)",
G4710&lt;=10,"Loyal Customers (9-10Y)"
)</f>
        <v>Established Customers (6-8Y)</v>
      </c>
    </row>
    <row r="4711" spans="1:18" x14ac:dyDescent="0.35">
      <c r="A4711">
        <v>15713505</v>
      </c>
      <c r="B4711" t="s">
        <v>1629</v>
      </c>
      <c r="C4711" t="s">
        <v>17</v>
      </c>
      <c r="D4711" t="s">
        <v>39</v>
      </c>
      <c r="E4711">
        <v>31</v>
      </c>
      <c r="F4711" t="s">
        <v>19</v>
      </c>
      <c r="G4711">
        <v>1</v>
      </c>
      <c r="H4711" s="4">
        <v>0</v>
      </c>
      <c r="I4711" t="s">
        <v>24</v>
      </c>
      <c r="J4711">
        <v>2</v>
      </c>
      <c r="K4711">
        <v>554</v>
      </c>
      <c r="L4711" t="s">
        <v>31</v>
      </c>
      <c r="M4711" t="s">
        <v>27</v>
      </c>
      <c r="N4711" t="s">
        <v>22</v>
      </c>
      <c r="O4711" s="4">
        <v>192660.55</v>
      </c>
      <c r="P4711" t="s">
        <v>28</v>
      </c>
      <c r="Q4711" t="str" cm="1">
        <f t="array" ref="Q4711">_xlfn.IFS(
O4711&lt;50000,"Low Salary (&lt;$50K)",
O4711&lt;90000,"Lower Middle ($50K-$90K)",
O4711&lt;130000,"Middle ($90K-$130K)",
O4711&lt;170000,"Upper Middle ($130K-$170K)",
O4711&gt;=170000,"High Salary (&gt;$170K)"
)</f>
        <v>High Salary (&gt;$170K)</v>
      </c>
      <c r="R4711" t="str" cm="1">
        <f t="array" ref="R4711">_xlfn.IFS(
G4711&lt;=2,"New Customers (0-2Y)",
G4711&lt;=5,"Growing Customers (3-5Y)",
G4711&lt;=8,"Established Customers (6-8Y)",
G4711&lt;=10,"Loyal Customers (9-10Y)"
)</f>
        <v>New Customers (0-2Y)</v>
      </c>
    </row>
    <row r="4712" spans="1:18" x14ac:dyDescent="0.35">
      <c r="A4712">
        <v>15685653</v>
      </c>
      <c r="B4712" t="s">
        <v>757</v>
      </c>
      <c r="C4712" t="s">
        <v>42</v>
      </c>
      <c r="D4712" t="s">
        <v>18</v>
      </c>
      <c r="E4712">
        <v>40</v>
      </c>
      <c r="F4712" t="s">
        <v>19</v>
      </c>
      <c r="G4712">
        <v>3</v>
      </c>
      <c r="H4712" s="4">
        <v>162261.01</v>
      </c>
      <c r="I4712" t="s">
        <v>33</v>
      </c>
      <c r="J4712">
        <v>2</v>
      </c>
      <c r="K4712">
        <v>585</v>
      </c>
      <c r="L4712" t="s">
        <v>31</v>
      </c>
      <c r="M4712" t="s">
        <v>21</v>
      </c>
      <c r="N4712" t="s">
        <v>32</v>
      </c>
      <c r="O4712" s="4">
        <v>137028.51</v>
      </c>
      <c r="P4712" t="s">
        <v>28</v>
      </c>
      <c r="Q4712" t="str" cm="1">
        <f t="array" ref="Q4712">_xlfn.IFS(
O4712&lt;50000,"Low Salary (&lt;$50K)",
O4712&lt;90000,"Lower Middle ($50K-$90K)",
O4712&lt;130000,"Middle ($90K-$130K)",
O4712&lt;170000,"Upper Middle ($130K-$170K)",
O4712&gt;=170000,"High Salary (&gt;$170K)"
)</f>
        <v>Upper Middle ($130K-$170K)</v>
      </c>
      <c r="R4712" t="str" cm="1">
        <f t="array" ref="R4712">_xlfn.IFS(
G4712&lt;=2,"New Customers (0-2Y)",
G4712&lt;=5,"Growing Customers (3-5Y)",
G4712&lt;=8,"Established Customers (6-8Y)",
G4712&lt;=10,"Loyal Customers (9-10Y)"
)</f>
        <v>Growing Customers (3-5Y)</v>
      </c>
    </row>
    <row r="4713" spans="1:18" x14ac:dyDescent="0.35">
      <c r="A4713">
        <v>15758831</v>
      </c>
      <c r="B4713" t="s">
        <v>1402</v>
      </c>
      <c r="C4713" t="s">
        <v>17</v>
      </c>
      <c r="D4713" t="s">
        <v>39</v>
      </c>
      <c r="E4713">
        <v>39</v>
      </c>
      <c r="F4713" t="s">
        <v>19</v>
      </c>
      <c r="G4713">
        <v>3</v>
      </c>
      <c r="H4713" s="4">
        <v>74896.33</v>
      </c>
      <c r="I4713" t="s">
        <v>29</v>
      </c>
      <c r="J4713">
        <v>1</v>
      </c>
      <c r="K4713">
        <v>754</v>
      </c>
      <c r="L4713" t="s">
        <v>35</v>
      </c>
      <c r="M4713" t="s">
        <v>27</v>
      </c>
      <c r="N4713" t="s">
        <v>32</v>
      </c>
      <c r="O4713" s="4">
        <v>34430.160000000003</v>
      </c>
      <c r="P4713" t="s">
        <v>28</v>
      </c>
      <c r="Q4713" t="str" cm="1">
        <f t="array" ref="Q4713">_xlfn.IFS(
O4713&lt;50000,"Low Salary (&lt;$50K)",
O4713&lt;90000,"Lower Middle ($50K-$90K)",
O4713&lt;130000,"Middle ($90K-$130K)",
O4713&lt;170000,"Upper Middle ($130K-$170K)",
O4713&gt;=170000,"High Salary (&gt;$170K)"
)</f>
        <v>Low Salary (&lt;$50K)</v>
      </c>
      <c r="R4713" t="str" cm="1">
        <f t="array" ref="R4713">_xlfn.IFS(
G4713&lt;=2,"New Customers (0-2Y)",
G4713&lt;=5,"Growing Customers (3-5Y)",
G4713&lt;=8,"Established Customers (6-8Y)",
G4713&lt;=10,"Loyal Customers (9-10Y)"
)</f>
        <v>Growing Customers (3-5Y)</v>
      </c>
    </row>
    <row r="4714" spans="1:18" x14ac:dyDescent="0.35">
      <c r="A4714">
        <v>15618774</v>
      </c>
      <c r="B4714" t="s">
        <v>339</v>
      </c>
      <c r="C4714" t="s">
        <v>17</v>
      </c>
      <c r="D4714" t="s">
        <v>39</v>
      </c>
      <c r="E4714">
        <v>54</v>
      </c>
      <c r="F4714" t="s">
        <v>19</v>
      </c>
      <c r="G4714">
        <v>3</v>
      </c>
      <c r="H4714" s="4">
        <v>0</v>
      </c>
      <c r="I4714" t="s">
        <v>24</v>
      </c>
      <c r="J4714">
        <v>1</v>
      </c>
      <c r="K4714">
        <v>474</v>
      </c>
      <c r="L4714" t="s">
        <v>44</v>
      </c>
      <c r="M4714" t="s">
        <v>21</v>
      </c>
      <c r="N4714" t="s">
        <v>32</v>
      </c>
      <c r="O4714" s="4">
        <v>108409.17</v>
      </c>
      <c r="P4714" t="s">
        <v>23</v>
      </c>
      <c r="Q4714" t="str" cm="1">
        <f t="array" ref="Q4714">_xlfn.IFS(
O4714&lt;50000,"Low Salary (&lt;$50K)",
O4714&lt;90000,"Lower Middle ($50K-$90K)",
O4714&lt;130000,"Middle ($90K-$130K)",
O4714&lt;170000,"Upper Middle ($130K-$170K)",
O4714&gt;=170000,"High Salary (&gt;$170K)"
)</f>
        <v>Middle ($90K-$130K)</v>
      </c>
      <c r="R4714" t="str" cm="1">
        <f t="array" ref="R4714">_xlfn.IFS(
G4714&lt;=2,"New Customers (0-2Y)",
G4714&lt;=5,"Growing Customers (3-5Y)",
G4714&lt;=8,"Established Customers (6-8Y)",
G4714&lt;=10,"Loyal Customers (9-10Y)"
)</f>
        <v>Growing Customers (3-5Y)</v>
      </c>
    </row>
    <row r="4715" spans="1:18" x14ac:dyDescent="0.35">
      <c r="A4715">
        <v>15764448</v>
      </c>
      <c r="B4715" t="s">
        <v>493</v>
      </c>
      <c r="C4715" t="s">
        <v>42</v>
      </c>
      <c r="D4715" t="s">
        <v>39</v>
      </c>
      <c r="E4715">
        <v>35</v>
      </c>
      <c r="F4715" t="s">
        <v>19</v>
      </c>
      <c r="G4715">
        <v>0</v>
      </c>
      <c r="H4715" s="4">
        <v>144037.6</v>
      </c>
      <c r="I4715" t="s">
        <v>33</v>
      </c>
      <c r="J4715">
        <v>1</v>
      </c>
      <c r="K4715">
        <v>837</v>
      </c>
      <c r="L4715" t="s">
        <v>37</v>
      </c>
      <c r="M4715" t="s">
        <v>21</v>
      </c>
      <c r="N4715" t="s">
        <v>32</v>
      </c>
      <c r="O4715" s="4">
        <v>145325.32</v>
      </c>
      <c r="P4715" t="s">
        <v>28</v>
      </c>
      <c r="Q4715" t="str" cm="1">
        <f t="array" ref="Q4715">_xlfn.IFS(
O4715&lt;50000,"Low Salary (&lt;$50K)",
O4715&lt;90000,"Lower Middle ($50K-$90K)",
O4715&lt;130000,"Middle ($90K-$130K)",
O4715&lt;170000,"Upper Middle ($130K-$170K)",
O4715&gt;=170000,"High Salary (&gt;$170K)"
)</f>
        <v>Upper Middle ($130K-$170K)</v>
      </c>
      <c r="R4715" t="str" cm="1">
        <f t="array" ref="R4715">_xlfn.IFS(
G4715&lt;=2,"New Customers (0-2Y)",
G4715&lt;=5,"Growing Customers (3-5Y)",
G4715&lt;=8,"Established Customers (6-8Y)",
G4715&lt;=10,"Loyal Customers (9-10Y)"
)</f>
        <v>New Customers (0-2Y)</v>
      </c>
    </row>
    <row r="4716" spans="1:18" x14ac:dyDescent="0.35">
      <c r="A4716">
        <v>15611024</v>
      </c>
      <c r="B4716" t="s">
        <v>2017</v>
      </c>
      <c r="C4716" t="s">
        <v>17</v>
      </c>
      <c r="D4716" t="s">
        <v>18</v>
      </c>
      <c r="E4716">
        <v>23</v>
      </c>
      <c r="F4716" t="s">
        <v>43</v>
      </c>
      <c r="G4716">
        <v>9</v>
      </c>
      <c r="H4716" s="4">
        <v>93522.2</v>
      </c>
      <c r="I4716" t="s">
        <v>29</v>
      </c>
      <c r="J4716">
        <v>1</v>
      </c>
      <c r="K4716">
        <v>567</v>
      </c>
      <c r="L4716" t="s">
        <v>31</v>
      </c>
      <c r="M4716" t="s">
        <v>27</v>
      </c>
      <c r="N4716" t="s">
        <v>22</v>
      </c>
      <c r="O4716" s="4">
        <v>81425.61</v>
      </c>
      <c r="P4716" t="s">
        <v>28</v>
      </c>
      <c r="Q4716" t="str" cm="1">
        <f t="array" ref="Q4716">_xlfn.IFS(
O4716&lt;50000,"Low Salary (&lt;$50K)",
O4716&lt;90000,"Lower Middle ($50K-$90K)",
O4716&lt;130000,"Middle ($90K-$130K)",
O4716&lt;170000,"Upper Middle ($130K-$170K)",
O4716&gt;=170000,"High Salary (&gt;$170K)"
)</f>
        <v>Lower Middle ($50K-$90K)</v>
      </c>
      <c r="R4716" t="str" cm="1">
        <f t="array" ref="R4716">_xlfn.IFS(
G4716&lt;=2,"New Customers (0-2Y)",
G4716&lt;=5,"Growing Customers (3-5Y)",
G4716&lt;=8,"Established Customers (6-8Y)",
G4716&lt;=10,"Loyal Customers (9-10Y)"
)</f>
        <v>Loyal Customers (9-10Y)</v>
      </c>
    </row>
    <row r="4717" spans="1:18" x14ac:dyDescent="0.35">
      <c r="A4717">
        <v>15738220</v>
      </c>
      <c r="B4717" t="s">
        <v>2018</v>
      </c>
      <c r="C4717" t="s">
        <v>26</v>
      </c>
      <c r="D4717" t="s">
        <v>39</v>
      </c>
      <c r="E4717">
        <v>38</v>
      </c>
      <c r="F4717" t="s">
        <v>19</v>
      </c>
      <c r="G4717">
        <v>1</v>
      </c>
      <c r="H4717" s="4">
        <v>0</v>
      </c>
      <c r="I4717" t="s">
        <v>24</v>
      </c>
      <c r="J4717">
        <v>2</v>
      </c>
      <c r="K4717">
        <v>800</v>
      </c>
      <c r="L4717" t="s">
        <v>37</v>
      </c>
      <c r="M4717" t="s">
        <v>21</v>
      </c>
      <c r="N4717" t="s">
        <v>32</v>
      </c>
      <c r="O4717" s="4">
        <v>51553.43</v>
      </c>
      <c r="P4717" t="s">
        <v>28</v>
      </c>
      <c r="Q4717" t="str" cm="1">
        <f t="array" ref="Q4717">_xlfn.IFS(
O4717&lt;50000,"Low Salary (&lt;$50K)",
O4717&lt;90000,"Lower Middle ($50K-$90K)",
O4717&lt;130000,"Middle ($90K-$130K)",
O4717&lt;170000,"Upper Middle ($130K-$170K)",
O4717&gt;=170000,"High Salary (&gt;$170K)"
)</f>
        <v>Lower Middle ($50K-$90K)</v>
      </c>
      <c r="R4717" t="str" cm="1">
        <f t="array" ref="R4717">_xlfn.IFS(
G4717&lt;=2,"New Customers (0-2Y)",
G4717&lt;=5,"Growing Customers (3-5Y)",
G4717&lt;=8,"Established Customers (6-8Y)",
G4717&lt;=10,"Loyal Customers (9-10Y)"
)</f>
        <v>New Customers (0-2Y)</v>
      </c>
    </row>
    <row r="4718" spans="1:18" x14ac:dyDescent="0.35">
      <c r="A4718">
        <v>15805764</v>
      </c>
      <c r="B4718" t="s">
        <v>2019</v>
      </c>
      <c r="C4718" t="s">
        <v>17</v>
      </c>
      <c r="D4718" t="s">
        <v>39</v>
      </c>
      <c r="E4718">
        <v>18</v>
      </c>
      <c r="F4718" t="s">
        <v>43</v>
      </c>
      <c r="G4718">
        <v>10</v>
      </c>
      <c r="H4718" s="4">
        <v>0</v>
      </c>
      <c r="I4718" t="s">
        <v>24</v>
      </c>
      <c r="J4718">
        <v>2</v>
      </c>
      <c r="K4718">
        <v>646</v>
      </c>
      <c r="L4718" t="s">
        <v>20</v>
      </c>
      <c r="M4718" t="s">
        <v>27</v>
      </c>
      <c r="N4718" t="s">
        <v>22</v>
      </c>
      <c r="O4718" s="4">
        <v>52795.15</v>
      </c>
      <c r="P4718" t="s">
        <v>28</v>
      </c>
      <c r="Q4718" t="str" cm="1">
        <f t="array" ref="Q4718">_xlfn.IFS(
O4718&lt;50000,"Low Salary (&lt;$50K)",
O4718&lt;90000,"Lower Middle ($50K-$90K)",
O4718&lt;130000,"Middle ($90K-$130K)",
O4718&lt;170000,"Upper Middle ($130K-$170K)",
O4718&gt;=170000,"High Salary (&gt;$170K)"
)</f>
        <v>Lower Middle ($50K-$90K)</v>
      </c>
      <c r="R4718" t="str" cm="1">
        <f t="array" ref="R4718">_xlfn.IFS(
G4718&lt;=2,"New Customers (0-2Y)",
G4718&lt;=5,"Growing Customers (3-5Y)",
G4718&lt;=8,"Established Customers (6-8Y)",
G4718&lt;=10,"Loyal Customers (9-10Y)"
)</f>
        <v>Loyal Customers (9-10Y)</v>
      </c>
    </row>
    <row r="4719" spans="1:18" x14ac:dyDescent="0.35">
      <c r="A4719">
        <v>15580487</v>
      </c>
      <c r="B4719" t="s">
        <v>82</v>
      </c>
      <c r="C4719" t="s">
        <v>42</v>
      </c>
      <c r="D4719" t="s">
        <v>39</v>
      </c>
      <c r="E4719">
        <v>38</v>
      </c>
      <c r="F4719" t="s">
        <v>19</v>
      </c>
      <c r="G4719">
        <v>8</v>
      </c>
      <c r="H4719" s="4">
        <v>106922.92</v>
      </c>
      <c r="I4719" t="s">
        <v>33</v>
      </c>
      <c r="J4719">
        <v>2</v>
      </c>
      <c r="K4719">
        <v>627</v>
      </c>
      <c r="L4719" t="s">
        <v>20</v>
      </c>
      <c r="M4719" t="s">
        <v>27</v>
      </c>
      <c r="N4719" t="s">
        <v>22</v>
      </c>
      <c r="O4719" s="4">
        <v>84270.09</v>
      </c>
      <c r="P4719" t="s">
        <v>28</v>
      </c>
      <c r="Q4719" t="str" cm="1">
        <f t="array" ref="Q4719">_xlfn.IFS(
O4719&lt;50000,"Low Salary (&lt;$50K)",
O4719&lt;90000,"Lower Middle ($50K-$90K)",
O4719&lt;130000,"Middle ($90K-$130K)",
O4719&lt;170000,"Upper Middle ($130K-$170K)",
O4719&gt;=170000,"High Salary (&gt;$170K)"
)</f>
        <v>Lower Middle ($50K-$90K)</v>
      </c>
      <c r="R4719" t="str" cm="1">
        <f t="array" ref="R4719">_xlfn.IFS(
G4719&lt;=2,"New Customers (0-2Y)",
G4719&lt;=5,"Growing Customers (3-5Y)",
G4719&lt;=8,"Established Customers (6-8Y)",
G4719&lt;=10,"Loyal Customers (9-10Y)"
)</f>
        <v>Established Customers (6-8Y)</v>
      </c>
    </row>
    <row r="4720" spans="1:18" x14ac:dyDescent="0.35">
      <c r="A4720">
        <v>15675787</v>
      </c>
      <c r="B4720" t="s">
        <v>723</v>
      </c>
      <c r="C4720" t="s">
        <v>17</v>
      </c>
      <c r="D4720" t="s">
        <v>39</v>
      </c>
      <c r="E4720">
        <v>26</v>
      </c>
      <c r="F4720" t="s">
        <v>43</v>
      </c>
      <c r="G4720">
        <v>8</v>
      </c>
      <c r="H4720" s="4">
        <v>112972.57</v>
      </c>
      <c r="I4720" t="s">
        <v>33</v>
      </c>
      <c r="J4720">
        <v>1</v>
      </c>
      <c r="K4720">
        <v>505</v>
      </c>
      <c r="L4720" t="s">
        <v>31</v>
      </c>
      <c r="M4720" t="s">
        <v>21</v>
      </c>
      <c r="N4720" t="s">
        <v>32</v>
      </c>
      <c r="O4720" s="4">
        <v>145011.62</v>
      </c>
      <c r="P4720" t="s">
        <v>28</v>
      </c>
      <c r="Q4720" t="str" cm="1">
        <f t="array" ref="Q4720">_xlfn.IFS(
O4720&lt;50000,"Low Salary (&lt;$50K)",
O4720&lt;90000,"Lower Middle ($50K-$90K)",
O4720&lt;130000,"Middle ($90K-$130K)",
O4720&lt;170000,"Upper Middle ($130K-$170K)",
O4720&gt;=170000,"High Salary (&gt;$170K)"
)</f>
        <v>Upper Middle ($130K-$170K)</v>
      </c>
      <c r="R4720" t="str" cm="1">
        <f t="array" ref="R4720">_xlfn.IFS(
G4720&lt;=2,"New Customers (0-2Y)",
G4720&lt;=5,"Growing Customers (3-5Y)",
G4720&lt;=8,"Established Customers (6-8Y)",
G4720&lt;=10,"Loyal Customers (9-10Y)"
)</f>
        <v>Established Customers (6-8Y)</v>
      </c>
    </row>
    <row r="4721" spans="1:18" x14ac:dyDescent="0.35">
      <c r="A4721">
        <v>15583580</v>
      </c>
      <c r="B4721" t="s">
        <v>732</v>
      </c>
      <c r="C4721" t="s">
        <v>42</v>
      </c>
      <c r="D4721" t="s">
        <v>18</v>
      </c>
      <c r="E4721">
        <v>35</v>
      </c>
      <c r="F4721" t="s">
        <v>19</v>
      </c>
      <c r="G4721">
        <v>1</v>
      </c>
      <c r="H4721" s="4">
        <v>123042</v>
      </c>
      <c r="I4721" t="s">
        <v>33</v>
      </c>
      <c r="J4721">
        <v>1</v>
      </c>
      <c r="K4721">
        <v>566</v>
      </c>
      <c r="L4721" t="s">
        <v>31</v>
      </c>
      <c r="M4721" t="s">
        <v>21</v>
      </c>
      <c r="N4721" t="s">
        <v>32</v>
      </c>
      <c r="O4721" s="4">
        <v>66245.440000000002</v>
      </c>
      <c r="P4721" t="s">
        <v>23</v>
      </c>
      <c r="Q4721" t="str" cm="1">
        <f t="array" ref="Q4721">_xlfn.IFS(
O4721&lt;50000,"Low Salary (&lt;$50K)",
O4721&lt;90000,"Lower Middle ($50K-$90K)",
O4721&lt;130000,"Middle ($90K-$130K)",
O4721&lt;170000,"Upper Middle ($130K-$170K)",
O4721&gt;=170000,"High Salary (&gt;$170K)"
)</f>
        <v>Lower Middle ($50K-$90K)</v>
      </c>
      <c r="R4721" t="str" cm="1">
        <f t="array" ref="R4721">_xlfn.IFS(
G4721&lt;=2,"New Customers (0-2Y)",
G4721&lt;=5,"Growing Customers (3-5Y)",
G4721&lt;=8,"Established Customers (6-8Y)",
G4721&lt;=10,"Loyal Customers (9-10Y)"
)</f>
        <v>New Customers (0-2Y)</v>
      </c>
    </row>
    <row r="4722" spans="1:18" x14ac:dyDescent="0.35">
      <c r="A4722">
        <v>15780654</v>
      </c>
      <c r="B4722" t="s">
        <v>250</v>
      </c>
      <c r="C4722" t="s">
        <v>42</v>
      </c>
      <c r="D4722" t="s">
        <v>18</v>
      </c>
      <c r="E4722">
        <v>33</v>
      </c>
      <c r="F4722" t="s">
        <v>19</v>
      </c>
      <c r="G4722">
        <v>3</v>
      </c>
      <c r="H4722" s="4">
        <v>100488.92</v>
      </c>
      <c r="I4722" t="s">
        <v>33</v>
      </c>
      <c r="J4722">
        <v>2</v>
      </c>
      <c r="K4722">
        <v>619</v>
      </c>
      <c r="L4722" t="s">
        <v>20</v>
      </c>
      <c r="M4722" t="s">
        <v>27</v>
      </c>
      <c r="N4722" t="s">
        <v>22</v>
      </c>
      <c r="O4722" s="4">
        <v>36446.74</v>
      </c>
      <c r="P4722" t="s">
        <v>28</v>
      </c>
      <c r="Q4722" t="str" cm="1">
        <f t="array" ref="Q4722">_xlfn.IFS(
O4722&lt;50000,"Low Salary (&lt;$50K)",
O4722&lt;90000,"Lower Middle ($50K-$90K)",
O4722&lt;130000,"Middle ($90K-$130K)",
O4722&lt;170000,"Upper Middle ($130K-$170K)",
O4722&gt;=170000,"High Salary (&gt;$170K)"
)</f>
        <v>Low Salary (&lt;$50K)</v>
      </c>
      <c r="R4722" t="str" cm="1">
        <f t="array" ref="R4722">_xlfn.IFS(
G4722&lt;=2,"New Customers (0-2Y)",
G4722&lt;=5,"Growing Customers (3-5Y)",
G4722&lt;=8,"Established Customers (6-8Y)",
G4722&lt;=10,"Loyal Customers (9-10Y)"
)</f>
        <v>Growing Customers (3-5Y)</v>
      </c>
    </row>
    <row r="4723" spans="1:18" x14ac:dyDescent="0.35">
      <c r="A4723">
        <v>15695034</v>
      </c>
      <c r="B4723" t="s">
        <v>1343</v>
      </c>
      <c r="C4723" t="s">
        <v>17</v>
      </c>
      <c r="D4723" t="s">
        <v>18</v>
      </c>
      <c r="E4723">
        <v>44</v>
      </c>
      <c r="F4723" t="s">
        <v>19</v>
      </c>
      <c r="G4723">
        <v>4</v>
      </c>
      <c r="H4723" s="4">
        <v>123322.15</v>
      </c>
      <c r="I4723" t="s">
        <v>33</v>
      </c>
      <c r="J4723">
        <v>1</v>
      </c>
      <c r="K4723">
        <v>757</v>
      </c>
      <c r="L4723" t="s">
        <v>35</v>
      </c>
      <c r="M4723" t="s">
        <v>21</v>
      </c>
      <c r="N4723" t="s">
        <v>32</v>
      </c>
      <c r="O4723" s="4">
        <v>137136.29</v>
      </c>
      <c r="P4723" t="s">
        <v>28</v>
      </c>
      <c r="Q4723" t="str" cm="1">
        <f t="array" ref="Q4723">_xlfn.IFS(
O4723&lt;50000,"Low Salary (&lt;$50K)",
O4723&lt;90000,"Lower Middle ($50K-$90K)",
O4723&lt;130000,"Middle ($90K-$130K)",
O4723&lt;170000,"Upper Middle ($130K-$170K)",
O4723&gt;=170000,"High Salary (&gt;$170K)"
)</f>
        <v>Upper Middle ($130K-$170K)</v>
      </c>
      <c r="R4723" t="str" cm="1">
        <f t="array" ref="R4723">_xlfn.IFS(
G4723&lt;=2,"New Customers (0-2Y)",
G4723&lt;=5,"Growing Customers (3-5Y)",
G4723&lt;=8,"Established Customers (6-8Y)",
G4723&lt;=10,"Loyal Customers (9-10Y)"
)</f>
        <v>Growing Customers (3-5Y)</v>
      </c>
    </row>
    <row r="4724" spans="1:18" x14ac:dyDescent="0.35">
      <c r="A4724">
        <v>15805671</v>
      </c>
      <c r="B4724" t="s">
        <v>2020</v>
      </c>
      <c r="C4724" t="s">
        <v>17</v>
      </c>
      <c r="D4724" t="s">
        <v>39</v>
      </c>
      <c r="E4724">
        <v>32</v>
      </c>
      <c r="F4724" t="s">
        <v>19</v>
      </c>
      <c r="G4724">
        <v>0</v>
      </c>
      <c r="H4724" s="4">
        <v>0</v>
      </c>
      <c r="I4724" t="s">
        <v>24</v>
      </c>
      <c r="J4724">
        <v>1</v>
      </c>
      <c r="K4724">
        <v>648</v>
      </c>
      <c r="L4724" t="s">
        <v>20</v>
      </c>
      <c r="M4724" t="s">
        <v>27</v>
      </c>
      <c r="N4724" t="s">
        <v>22</v>
      </c>
      <c r="O4724" s="4">
        <v>117323.31</v>
      </c>
      <c r="P4724" t="s">
        <v>28</v>
      </c>
      <c r="Q4724" t="str" cm="1">
        <f t="array" ref="Q4724">_xlfn.IFS(
O4724&lt;50000,"Low Salary (&lt;$50K)",
O4724&lt;90000,"Lower Middle ($50K-$90K)",
O4724&lt;130000,"Middle ($90K-$130K)",
O4724&lt;170000,"Upper Middle ($130K-$170K)",
O4724&gt;=170000,"High Salary (&gt;$170K)"
)</f>
        <v>Middle ($90K-$130K)</v>
      </c>
      <c r="R4724" t="str" cm="1">
        <f t="array" ref="R4724">_xlfn.IFS(
G4724&lt;=2,"New Customers (0-2Y)",
G4724&lt;=5,"Growing Customers (3-5Y)",
G4724&lt;=8,"Established Customers (6-8Y)",
G4724&lt;=10,"Loyal Customers (9-10Y)"
)</f>
        <v>New Customers (0-2Y)</v>
      </c>
    </row>
    <row r="4725" spans="1:18" x14ac:dyDescent="0.35">
      <c r="A4725">
        <v>15790658</v>
      </c>
      <c r="B4725" t="s">
        <v>1567</v>
      </c>
      <c r="C4725" t="s">
        <v>26</v>
      </c>
      <c r="D4725" t="s">
        <v>39</v>
      </c>
      <c r="E4725">
        <v>42</v>
      </c>
      <c r="F4725" t="s">
        <v>19</v>
      </c>
      <c r="G4725">
        <v>8</v>
      </c>
      <c r="H4725" s="4">
        <v>68683.679999999993</v>
      </c>
      <c r="I4725" t="s">
        <v>29</v>
      </c>
      <c r="J4725">
        <v>1</v>
      </c>
      <c r="K4725">
        <v>621</v>
      </c>
      <c r="L4725" t="s">
        <v>20</v>
      </c>
      <c r="M4725" t="s">
        <v>21</v>
      </c>
      <c r="N4725" t="s">
        <v>22</v>
      </c>
      <c r="O4725" s="4">
        <v>74157.710000000006</v>
      </c>
      <c r="P4725" t="s">
        <v>28</v>
      </c>
      <c r="Q4725" t="str" cm="1">
        <f t="array" ref="Q4725">_xlfn.IFS(
O4725&lt;50000,"Low Salary (&lt;$50K)",
O4725&lt;90000,"Lower Middle ($50K-$90K)",
O4725&lt;130000,"Middle ($90K-$130K)",
O4725&lt;170000,"Upper Middle ($130K-$170K)",
O4725&gt;=170000,"High Salary (&gt;$170K)"
)</f>
        <v>Lower Middle ($50K-$90K)</v>
      </c>
      <c r="R4725" t="str" cm="1">
        <f t="array" ref="R4725">_xlfn.IFS(
G4725&lt;=2,"New Customers (0-2Y)",
G4725&lt;=5,"Growing Customers (3-5Y)",
G4725&lt;=8,"Established Customers (6-8Y)",
G4725&lt;=10,"Loyal Customers (9-10Y)"
)</f>
        <v>Established Customers (6-8Y)</v>
      </c>
    </row>
    <row r="4726" spans="1:18" x14ac:dyDescent="0.35">
      <c r="A4726">
        <v>15578648</v>
      </c>
      <c r="B4726" t="s">
        <v>1050</v>
      </c>
      <c r="C4726" t="s">
        <v>42</v>
      </c>
      <c r="D4726" t="s">
        <v>39</v>
      </c>
      <c r="E4726">
        <v>49</v>
      </c>
      <c r="F4726" t="s">
        <v>19</v>
      </c>
      <c r="G4726">
        <v>6</v>
      </c>
      <c r="H4726" s="4">
        <v>59532.18</v>
      </c>
      <c r="I4726" t="s">
        <v>29</v>
      </c>
      <c r="J4726">
        <v>1</v>
      </c>
      <c r="K4726">
        <v>543</v>
      </c>
      <c r="L4726" t="s">
        <v>31</v>
      </c>
      <c r="M4726" t="s">
        <v>21</v>
      </c>
      <c r="N4726" t="s">
        <v>32</v>
      </c>
      <c r="O4726" s="4">
        <v>104253.56</v>
      </c>
      <c r="P4726" t="s">
        <v>28</v>
      </c>
      <c r="Q4726" t="str" cm="1">
        <f t="array" ref="Q4726">_xlfn.IFS(
O4726&lt;50000,"Low Salary (&lt;$50K)",
O4726&lt;90000,"Lower Middle ($50K-$90K)",
O4726&lt;130000,"Middle ($90K-$130K)",
O4726&lt;170000,"Upper Middle ($130K-$170K)",
O4726&gt;=170000,"High Salary (&gt;$170K)"
)</f>
        <v>Middle ($90K-$130K)</v>
      </c>
      <c r="R4726" t="str" cm="1">
        <f t="array" ref="R4726">_xlfn.IFS(
G4726&lt;=2,"New Customers (0-2Y)",
G4726&lt;=5,"Growing Customers (3-5Y)",
G4726&lt;=8,"Established Customers (6-8Y)",
G4726&lt;=10,"Loyal Customers (9-10Y)"
)</f>
        <v>Established Customers (6-8Y)</v>
      </c>
    </row>
    <row r="4727" spans="1:18" x14ac:dyDescent="0.35">
      <c r="A4727">
        <v>15734987</v>
      </c>
      <c r="B4727" t="s">
        <v>318</v>
      </c>
      <c r="C4727" t="s">
        <v>17</v>
      </c>
      <c r="D4727" t="s">
        <v>18</v>
      </c>
      <c r="E4727">
        <v>43</v>
      </c>
      <c r="F4727" t="s">
        <v>19</v>
      </c>
      <c r="G4727">
        <v>7</v>
      </c>
      <c r="H4727" s="4">
        <v>140260.35999999999</v>
      </c>
      <c r="I4727" t="s">
        <v>33</v>
      </c>
      <c r="J4727">
        <v>2</v>
      </c>
      <c r="K4727">
        <v>658</v>
      </c>
      <c r="L4727" t="s">
        <v>20</v>
      </c>
      <c r="M4727" t="s">
        <v>21</v>
      </c>
      <c r="N4727" t="s">
        <v>32</v>
      </c>
      <c r="O4727" s="4">
        <v>2748.72</v>
      </c>
      <c r="P4727" t="s">
        <v>28</v>
      </c>
      <c r="Q4727" t="str" cm="1">
        <f t="array" ref="Q4727">_xlfn.IFS(
O4727&lt;50000,"Low Salary (&lt;$50K)",
O4727&lt;90000,"Lower Middle ($50K-$90K)",
O4727&lt;130000,"Middle ($90K-$130K)",
O4727&lt;170000,"Upper Middle ($130K-$170K)",
O4727&gt;=170000,"High Salary (&gt;$170K)"
)</f>
        <v>Low Salary (&lt;$50K)</v>
      </c>
      <c r="R4727" t="str" cm="1">
        <f t="array" ref="R4727">_xlfn.IFS(
G4727&lt;=2,"New Customers (0-2Y)",
G4727&lt;=5,"Growing Customers (3-5Y)",
G4727&lt;=8,"Established Customers (6-8Y)",
G4727&lt;=10,"Loyal Customers (9-10Y)"
)</f>
        <v>Established Customers (6-8Y)</v>
      </c>
    </row>
    <row r="4728" spans="1:18" x14ac:dyDescent="0.35">
      <c r="A4728">
        <v>15721740</v>
      </c>
      <c r="B4728" t="s">
        <v>382</v>
      </c>
      <c r="C4728" t="s">
        <v>42</v>
      </c>
      <c r="D4728" t="s">
        <v>39</v>
      </c>
      <c r="E4728">
        <v>50</v>
      </c>
      <c r="F4728" t="s">
        <v>19</v>
      </c>
      <c r="G4728">
        <v>7</v>
      </c>
      <c r="H4728" s="4">
        <v>88302.65</v>
      </c>
      <c r="I4728" t="s">
        <v>29</v>
      </c>
      <c r="J4728">
        <v>1</v>
      </c>
      <c r="K4728">
        <v>633</v>
      </c>
      <c r="L4728" t="s">
        <v>20</v>
      </c>
      <c r="M4728" t="s">
        <v>21</v>
      </c>
      <c r="N4728" t="s">
        <v>22</v>
      </c>
      <c r="O4728" s="4">
        <v>195937.16</v>
      </c>
      <c r="P4728" t="s">
        <v>28</v>
      </c>
      <c r="Q4728" t="str" cm="1">
        <f t="array" ref="Q4728">_xlfn.IFS(
O4728&lt;50000,"Low Salary (&lt;$50K)",
O4728&lt;90000,"Lower Middle ($50K-$90K)",
O4728&lt;130000,"Middle ($90K-$130K)",
O4728&lt;170000,"Upper Middle ($130K-$170K)",
O4728&gt;=170000,"High Salary (&gt;$170K)"
)</f>
        <v>High Salary (&gt;$170K)</v>
      </c>
      <c r="R4728" t="str" cm="1">
        <f t="array" ref="R4728">_xlfn.IFS(
G4728&lt;=2,"New Customers (0-2Y)",
G4728&lt;=5,"Growing Customers (3-5Y)",
G4728&lt;=8,"Established Customers (6-8Y)",
G4728&lt;=10,"Loyal Customers (9-10Y)"
)</f>
        <v>Established Customers (6-8Y)</v>
      </c>
    </row>
    <row r="4729" spans="1:18" x14ac:dyDescent="0.35">
      <c r="A4729">
        <v>15641822</v>
      </c>
      <c r="B4729" t="s">
        <v>1942</v>
      </c>
      <c r="C4729" t="s">
        <v>17</v>
      </c>
      <c r="D4729" t="s">
        <v>18</v>
      </c>
      <c r="E4729">
        <v>19</v>
      </c>
      <c r="F4729" t="s">
        <v>43</v>
      </c>
      <c r="G4729">
        <v>1</v>
      </c>
      <c r="H4729" s="4">
        <v>0</v>
      </c>
      <c r="I4729" t="s">
        <v>24</v>
      </c>
      <c r="J4729">
        <v>2</v>
      </c>
      <c r="K4729">
        <v>648</v>
      </c>
      <c r="L4729" t="s">
        <v>20</v>
      </c>
      <c r="M4729" t="s">
        <v>27</v>
      </c>
      <c r="N4729" t="s">
        <v>22</v>
      </c>
      <c r="O4729" s="4">
        <v>22101.86</v>
      </c>
      <c r="P4729" t="s">
        <v>28</v>
      </c>
      <c r="Q4729" t="str" cm="1">
        <f t="array" ref="Q4729">_xlfn.IFS(
O4729&lt;50000,"Low Salary (&lt;$50K)",
O4729&lt;90000,"Lower Middle ($50K-$90K)",
O4729&lt;130000,"Middle ($90K-$130K)",
O4729&lt;170000,"Upper Middle ($130K-$170K)",
O4729&gt;=170000,"High Salary (&gt;$170K)"
)</f>
        <v>Low Salary (&lt;$50K)</v>
      </c>
      <c r="R4729" t="str" cm="1">
        <f t="array" ref="R4729">_xlfn.IFS(
G4729&lt;=2,"New Customers (0-2Y)",
G4729&lt;=5,"Growing Customers (3-5Y)",
G4729&lt;=8,"Established Customers (6-8Y)",
G4729&lt;=10,"Loyal Customers (9-10Y)"
)</f>
        <v>New Customers (0-2Y)</v>
      </c>
    </row>
    <row r="4730" spans="1:18" x14ac:dyDescent="0.35">
      <c r="A4730">
        <v>15765650</v>
      </c>
      <c r="B4730" t="s">
        <v>186</v>
      </c>
      <c r="C4730" t="s">
        <v>42</v>
      </c>
      <c r="D4730" t="s">
        <v>39</v>
      </c>
      <c r="E4730">
        <v>40</v>
      </c>
      <c r="F4730" t="s">
        <v>19</v>
      </c>
      <c r="G4730">
        <v>5</v>
      </c>
      <c r="H4730" s="4">
        <v>114655.58</v>
      </c>
      <c r="I4730" t="s">
        <v>33</v>
      </c>
      <c r="J4730">
        <v>1</v>
      </c>
      <c r="K4730">
        <v>501</v>
      </c>
      <c r="L4730" t="s">
        <v>31</v>
      </c>
      <c r="M4730" t="s">
        <v>27</v>
      </c>
      <c r="N4730" t="s">
        <v>32</v>
      </c>
      <c r="O4730" s="4">
        <v>126535.92</v>
      </c>
      <c r="P4730" t="s">
        <v>28</v>
      </c>
      <c r="Q4730" t="str" cm="1">
        <f t="array" ref="Q4730">_xlfn.IFS(
O4730&lt;50000,"Low Salary (&lt;$50K)",
O4730&lt;90000,"Lower Middle ($50K-$90K)",
O4730&lt;130000,"Middle ($90K-$130K)",
O4730&lt;170000,"Upper Middle ($130K-$170K)",
O4730&gt;=170000,"High Salary (&gt;$170K)"
)</f>
        <v>Middle ($90K-$130K)</v>
      </c>
      <c r="R4730" t="str" cm="1">
        <f t="array" ref="R4730">_xlfn.IFS(
G4730&lt;=2,"New Customers (0-2Y)",
G4730&lt;=5,"Growing Customers (3-5Y)",
G4730&lt;=8,"Established Customers (6-8Y)",
G4730&lt;=10,"Loyal Customers (9-10Y)"
)</f>
        <v>Growing Customers (3-5Y)</v>
      </c>
    </row>
    <row r="4731" spans="1:18" x14ac:dyDescent="0.35">
      <c r="A4731">
        <v>15788556</v>
      </c>
      <c r="B4731" t="s">
        <v>2021</v>
      </c>
      <c r="C4731" t="s">
        <v>17</v>
      </c>
      <c r="D4731" t="s">
        <v>18</v>
      </c>
      <c r="E4731">
        <v>42</v>
      </c>
      <c r="F4731" t="s">
        <v>19</v>
      </c>
      <c r="G4731">
        <v>4</v>
      </c>
      <c r="H4731" s="4">
        <v>148283.94</v>
      </c>
      <c r="I4731" t="s">
        <v>33</v>
      </c>
      <c r="J4731">
        <v>1</v>
      </c>
      <c r="K4731">
        <v>683</v>
      </c>
      <c r="L4731" t="s">
        <v>35</v>
      </c>
      <c r="M4731" t="s">
        <v>21</v>
      </c>
      <c r="N4731" t="s">
        <v>22</v>
      </c>
      <c r="O4731" s="4">
        <v>44692.63</v>
      </c>
      <c r="P4731" t="s">
        <v>23</v>
      </c>
      <c r="Q4731" t="str" cm="1">
        <f t="array" ref="Q4731">_xlfn.IFS(
O4731&lt;50000,"Low Salary (&lt;$50K)",
O4731&lt;90000,"Lower Middle ($50K-$90K)",
O4731&lt;130000,"Middle ($90K-$130K)",
O4731&lt;170000,"Upper Middle ($130K-$170K)",
O4731&gt;=170000,"High Salary (&gt;$170K)"
)</f>
        <v>Low Salary (&lt;$50K)</v>
      </c>
      <c r="R4731" t="str" cm="1">
        <f t="array" ref="R4731">_xlfn.IFS(
G4731&lt;=2,"New Customers (0-2Y)",
G4731&lt;=5,"Growing Customers (3-5Y)",
G4731&lt;=8,"Established Customers (6-8Y)",
G4731&lt;=10,"Loyal Customers (9-10Y)"
)</f>
        <v>Growing Customers (3-5Y)</v>
      </c>
    </row>
    <row r="4732" spans="1:18" x14ac:dyDescent="0.35">
      <c r="A4732">
        <v>15576550</v>
      </c>
      <c r="B4732" t="s">
        <v>699</v>
      </c>
      <c r="C4732" t="s">
        <v>26</v>
      </c>
      <c r="D4732" t="s">
        <v>18</v>
      </c>
      <c r="E4732">
        <v>38</v>
      </c>
      <c r="F4732" t="s">
        <v>19</v>
      </c>
      <c r="G4732">
        <v>1</v>
      </c>
      <c r="H4732" s="4">
        <v>0</v>
      </c>
      <c r="I4732" t="s">
        <v>24</v>
      </c>
      <c r="J4732">
        <v>1</v>
      </c>
      <c r="K4732">
        <v>619</v>
      </c>
      <c r="L4732" t="s">
        <v>20</v>
      </c>
      <c r="M4732" t="s">
        <v>21</v>
      </c>
      <c r="N4732" t="s">
        <v>32</v>
      </c>
      <c r="O4732" s="4">
        <v>112442.63</v>
      </c>
      <c r="P4732" t="s">
        <v>23</v>
      </c>
      <c r="Q4732" t="str" cm="1">
        <f t="array" ref="Q4732">_xlfn.IFS(
O4732&lt;50000,"Low Salary (&lt;$50K)",
O4732&lt;90000,"Lower Middle ($50K-$90K)",
O4732&lt;130000,"Middle ($90K-$130K)",
O4732&lt;170000,"Upper Middle ($130K-$170K)",
O4732&gt;=170000,"High Salary (&gt;$170K)"
)</f>
        <v>Middle ($90K-$130K)</v>
      </c>
      <c r="R4732" t="str" cm="1">
        <f t="array" ref="R4732">_xlfn.IFS(
G4732&lt;=2,"New Customers (0-2Y)",
G4732&lt;=5,"Growing Customers (3-5Y)",
G4732&lt;=8,"Established Customers (6-8Y)",
G4732&lt;=10,"Loyal Customers (9-10Y)"
)</f>
        <v>New Customers (0-2Y)</v>
      </c>
    </row>
    <row r="4733" spans="1:18" x14ac:dyDescent="0.35">
      <c r="A4733">
        <v>15622230</v>
      </c>
      <c r="B4733" t="s">
        <v>2022</v>
      </c>
      <c r="C4733" t="s">
        <v>17</v>
      </c>
      <c r="D4733" t="s">
        <v>18</v>
      </c>
      <c r="E4733">
        <v>35</v>
      </c>
      <c r="F4733" t="s">
        <v>19</v>
      </c>
      <c r="G4733">
        <v>3</v>
      </c>
      <c r="H4733" s="4">
        <v>0</v>
      </c>
      <c r="I4733" t="s">
        <v>24</v>
      </c>
      <c r="J4733">
        <v>2</v>
      </c>
      <c r="K4733">
        <v>705</v>
      </c>
      <c r="L4733" t="s">
        <v>35</v>
      </c>
      <c r="M4733" t="s">
        <v>27</v>
      </c>
      <c r="N4733" t="s">
        <v>22</v>
      </c>
      <c r="O4733" s="4">
        <v>66331.009999999995</v>
      </c>
      <c r="P4733" t="s">
        <v>28</v>
      </c>
      <c r="Q4733" t="str" cm="1">
        <f t="array" ref="Q4733">_xlfn.IFS(
O4733&lt;50000,"Low Salary (&lt;$50K)",
O4733&lt;90000,"Lower Middle ($50K-$90K)",
O4733&lt;130000,"Middle ($90K-$130K)",
O4733&lt;170000,"Upper Middle ($130K-$170K)",
O4733&gt;=170000,"High Salary (&gt;$170K)"
)</f>
        <v>Lower Middle ($50K-$90K)</v>
      </c>
      <c r="R4733" t="str" cm="1">
        <f t="array" ref="R4733">_xlfn.IFS(
G4733&lt;=2,"New Customers (0-2Y)",
G4733&lt;=5,"Growing Customers (3-5Y)",
G4733&lt;=8,"Established Customers (6-8Y)",
G4733&lt;=10,"Loyal Customers (9-10Y)"
)</f>
        <v>Growing Customers (3-5Y)</v>
      </c>
    </row>
    <row r="4734" spans="1:18" x14ac:dyDescent="0.35">
      <c r="A4734">
        <v>15653937</v>
      </c>
      <c r="B4734" t="s">
        <v>240</v>
      </c>
      <c r="C4734" t="s">
        <v>42</v>
      </c>
      <c r="D4734" t="s">
        <v>18</v>
      </c>
      <c r="E4734">
        <v>53</v>
      </c>
      <c r="F4734" t="s">
        <v>19</v>
      </c>
      <c r="G4734">
        <v>1</v>
      </c>
      <c r="H4734" s="4">
        <v>123916.67</v>
      </c>
      <c r="I4734" t="s">
        <v>33</v>
      </c>
      <c r="J4734">
        <v>1</v>
      </c>
      <c r="K4734">
        <v>638</v>
      </c>
      <c r="L4734" t="s">
        <v>20</v>
      </c>
      <c r="M4734" t="s">
        <v>21</v>
      </c>
      <c r="N4734" t="s">
        <v>32</v>
      </c>
      <c r="O4734" s="4">
        <v>16657.68</v>
      </c>
      <c r="P4734" t="s">
        <v>23</v>
      </c>
      <c r="Q4734" t="str" cm="1">
        <f t="array" ref="Q4734">_xlfn.IFS(
O4734&lt;50000,"Low Salary (&lt;$50K)",
O4734&lt;90000,"Lower Middle ($50K-$90K)",
O4734&lt;130000,"Middle ($90K-$130K)",
O4734&lt;170000,"Upper Middle ($130K-$170K)",
O4734&gt;=170000,"High Salary (&gt;$170K)"
)</f>
        <v>Low Salary (&lt;$50K)</v>
      </c>
      <c r="R4734" t="str" cm="1">
        <f t="array" ref="R4734">_xlfn.IFS(
G4734&lt;=2,"New Customers (0-2Y)",
G4734&lt;=5,"Growing Customers (3-5Y)",
G4734&lt;=8,"Established Customers (6-8Y)",
G4734&lt;=10,"Loyal Customers (9-10Y)"
)</f>
        <v>New Customers (0-2Y)</v>
      </c>
    </row>
    <row r="4735" spans="1:18" x14ac:dyDescent="0.35">
      <c r="A4735">
        <v>15743538</v>
      </c>
      <c r="B4735" t="s">
        <v>541</v>
      </c>
      <c r="C4735" t="s">
        <v>17</v>
      </c>
      <c r="D4735" t="s">
        <v>18</v>
      </c>
      <c r="E4735">
        <v>31</v>
      </c>
      <c r="F4735" t="s">
        <v>19</v>
      </c>
      <c r="G4735">
        <v>1</v>
      </c>
      <c r="H4735" s="4">
        <v>0</v>
      </c>
      <c r="I4735" t="s">
        <v>24</v>
      </c>
      <c r="J4735">
        <v>2</v>
      </c>
      <c r="K4735">
        <v>710</v>
      </c>
      <c r="L4735" t="s">
        <v>35</v>
      </c>
      <c r="M4735" t="s">
        <v>21</v>
      </c>
      <c r="N4735" t="s">
        <v>32</v>
      </c>
      <c r="O4735" s="4">
        <v>20081.3</v>
      </c>
      <c r="P4735" t="s">
        <v>28</v>
      </c>
      <c r="Q4735" t="str" cm="1">
        <f t="array" ref="Q4735">_xlfn.IFS(
O4735&lt;50000,"Low Salary (&lt;$50K)",
O4735&lt;90000,"Lower Middle ($50K-$90K)",
O4735&lt;130000,"Middle ($90K-$130K)",
O4735&lt;170000,"Upper Middle ($130K-$170K)",
O4735&gt;=170000,"High Salary (&gt;$170K)"
)</f>
        <v>Low Salary (&lt;$50K)</v>
      </c>
      <c r="R4735" t="str" cm="1">
        <f t="array" ref="R4735">_xlfn.IFS(
G4735&lt;=2,"New Customers (0-2Y)",
G4735&lt;=5,"Growing Customers (3-5Y)",
G4735&lt;=8,"Established Customers (6-8Y)",
G4735&lt;=10,"Loyal Customers (9-10Y)"
)</f>
        <v>New Customers (0-2Y)</v>
      </c>
    </row>
    <row r="4736" spans="1:18" x14ac:dyDescent="0.35">
      <c r="A4736">
        <v>15591740</v>
      </c>
      <c r="B4736" t="s">
        <v>2023</v>
      </c>
      <c r="C4736" t="s">
        <v>17</v>
      </c>
      <c r="D4736" t="s">
        <v>18</v>
      </c>
      <c r="E4736">
        <v>54</v>
      </c>
      <c r="F4736" t="s">
        <v>19</v>
      </c>
      <c r="G4736">
        <v>4</v>
      </c>
      <c r="H4736" s="4">
        <v>0</v>
      </c>
      <c r="I4736" t="s">
        <v>24</v>
      </c>
      <c r="J4736">
        <v>2</v>
      </c>
      <c r="K4736">
        <v>590</v>
      </c>
      <c r="L4736" t="s">
        <v>31</v>
      </c>
      <c r="M4736" t="s">
        <v>21</v>
      </c>
      <c r="N4736" t="s">
        <v>22</v>
      </c>
      <c r="O4736" s="4">
        <v>93820.49</v>
      </c>
      <c r="P4736" t="s">
        <v>23</v>
      </c>
      <c r="Q4736" t="str" cm="1">
        <f t="array" ref="Q4736">_xlfn.IFS(
O4736&lt;50000,"Low Salary (&lt;$50K)",
O4736&lt;90000,"Lower Middle ($50K-$90K)",
O4736&lt;130000,"Middle ($90K-$130K)",
O4736&lt;170000,"Upper Middle ($130K-$170K)",
O4736&gt;=170000,"High Salary (&gt;$170K)"
)</f>
        <v>Middle ($90K-$130K)</v>
      </c>
      <c r="R4736" t="str" cm="1">
        <f t="array" ref="R4736">_xlfn.IFS(
G4736&lt;=2,"New Customers (0-2Y)",
G4736&lt;=5,"Growing Customers (3-5Y)",
G4736&lt;=8,"Established Customers (6-8Y)",
G4736&lt;=10,"Loyal Customers (9-10Y)"
)</f>
        <v>Growing Customers (3-5Y)</v>
      </c>
    </row>
    <row r="4737" spans="1:18" x14ac:dyDescent="0.35">
      <c r="A4737">
        <v>15650086</v>
      </c>
      <c r="B4737" t="s">
        <v>517</v>
      </c>
      <c r="C4737" t="s">
        <v>17</v>
      </c>
      <c r="D4737" t="s">
        <v>39</v>
      </c>
      <c r="E4737">
        <v>43</v>
      </c>
      <c r="F4737" t="s">
        <v>19</v>
      </c>
      <c r="G4737">
        <v>2</v>
      </c>
      <c r="H4737" s="4">
        <v>165896</v>
      </c>
      <c r="I4737" t="s">
        <v>33</v>
      </c>
      <c r="J4737">
        <v>2</v>
      </c>
      <c r="K4737">
        <v>725</v>
      </c>
      <c r="L4737" t="s">
        <v>35</v>
      </c>
      <c r="M4737" t="s">
        <v>21</v>
      </c>
      <c r="N4737" t="s">
        <v>32</v>
      </c>
      <c r="O4737" s="4">
        <v>130795.52</v>
      </c>
      <c r="P4737" t="s">
        <v>28</v>
      </c>
      <c r="Q4737" t="str" cm="1">
        <f t="array" ref="Q4737">_xlfn.IFS(
O4737&lt;50000,"Low Salary (&lt;$50K)",
O4737&lt;90000,"Lower Middle ($50K-$90K)",
O4737&lt;130000,"Middle ($90K-$130K)",
O4737&lt;170000,"Upper Middle ($130K-$170K)",
O4737&gt;=170000,"High Salary (&gt;$170K)"
)</f>
        <v>Upper Middle ($130K-$170K)</v>
      </c>
      <c r="R4737" t="str" cm="1">
        <f t="array" ref="R4737">_xlfn.IFS(
G4737&lt;=2,"New Customers (0-2Y)",
G4737&lt;=5,"Growing Customers (3-5Y)",
G4737&lt;=8,"Established Customers (6-8Y)",
G4737&lt;=10,"Loyal Customers (9-10Y)"
)</f>
        <v>New Customers (0-2Y)</v>
      </c>
    </row>
    <row r="4738" spans="1:18" x14ac:dyDescent="0.35">
      <c r="A4738">
        <v>15718773</v>
      </c>
      <c r="B4738" t="s">
        <v>105</v>
      </c>
      <c r="C4738" t="s">
        <v>17</v>
      </c>
      <c r="D4738" t="s">
        <v>18</v>
      </c>
      <c r="E4738">
        <v>32</v>
      </c>
      <c r="F4738" t="s">
        <v>19</v>
      </c>
      <c r="G4738">
        <v>0</v>
      </c>
      <c r="H4738" s="4">
        <v>0</v>
      </c>
      <c r="I4738" t="s">
        <v>24</v>
      </c>
      <c r="J4738">
        <v>2</v>
      </c>
      <c r="K4738">
        <v>638</v>
      </c>
      <c r="L4738" t="s">
        <v>20</v>
      </c>
      <c r="M4738" t="s">
        <v>21</v>
      </c>
      <c r="N4738" t="s">
        <v>32</v>
      </c>
      <c r="O4738" s="4">
        <v>160129.99</v>
      </c>
      <c r="P4738" t="s">
        <v>28</v>
      </c>
      <c r="Q4738" t="str" cm="1">
        <f t="array" ref="Q4738">_xlfn.IFS(
O4738&lt;50000,"Low Salary (&lt;$50K)",
O4738&lt;90000,"Lower Middle ($50K-$90K)",
O4738&lt;130000,"Middle ($90K-$130K)",
O4738&lt;170000,"Upper Middle ($130K-$170K)",
O4738&gt;=170000,"High Salary (&gt;$170K)"
)</f>
        <v>Upper Middle ($130K-$170K)</v>
      </c>
      <c r="R4738" t="str" cm="1">
        <f t="array" ref="R4738">_xlfn.IFS(
G4738&lt;=2,"New Customers (0-2Y)",
G4738&lt;=5,"Growing Customers (3-5Y)",
G4738&lt;=8,"Established Customers (6-8Y)",
G4738&lt;=10,"Loyal Customers (9-10Y)"
)</f>
        <v>New Customers (0-2Y)</v>
      </c>
    </row>
    <row r="4739" spans="1:18" x14ac:dyDescent="0.35">
      <c r="A4739">
        <v>15615140</v>
      </c>
      <c r="B4739" t="s">
        <v>2024</v>
      </c>
      <c r="C4739" t="s">
        <v>17</v>
      </c>
      <c r="D4739" t="s">
        <v>39</v>
      </c>
      <c r="E4739">
        <v>36</v>
      </c>
      <c r="F4739" t="s">
        <v>19</v>
      </c>
      <c r="G4739">
        <v>6</v>
      </c>
      <c r="H4739" s="4">
        <v>111168.97</v>
      </c>
      <c r="I4739" t="s">
        <v>33</v>
      </c>
      <c r="J4739">
        <v>1</v>
      </c>
      <c r="K4739">
        <v>791</v>
      </c>
      <c r="L4739" t="s">
        <v>37</v>
      </c>
      <c r="M4739" t="s">
        <v>21</v>
      </c>
      <c r="N4739" t="s">
        <v>22</v>
      </c>
      <c r="O4739" s="4">
        <v>189969.91</v>
      </c>
      <c r="P4739" t="s">
        <v>28</v>
      </c>
      <c r="Q4739" t="str" cm="1">
        <f t="array" ref="Q4739">_xlfn.IFS(
O4739&lt;50000,"Low Salary (&lt;$50K)",
O4739&lt;90000,"Lower Middle ($50K-$90K)",
O4739&lt;130000,"Middle ($90K-$130K)",
O4739&lt;170000,"Upper Middle ($130K-$170K)",
O4739&gt;=170000,"High Salary (&gt;$170K)"
)</f>
        <v>High Salary (&gt;$170K)</v>
      </c>
      <c r="R4739" t="str" cm="1">
        <f t="array" ref="R4739">_xlfn.IFS(
G4739&lt;=2,"New Customers (0-2Y)",
G4739&lt;=5,"Growing Customers (3-5Y)",
G4739&lt;=8,"Established Customers (6-8Y)",
G4739&lt;=10,"Loyal Customers (9-10Y)"
)</f>
        <v>Established Customers (6-8Y)</v>
      </c>
    </row>
    <row r="4740" spans="1:18" x14ac:dyDescent="0.35">
      <c r="A4740">
        <v>15644361</v>
      </c>
      <c r="B4740" t="s">
        <v>663</v>
      </c>
      <c r="C4740" t="s">
        <v>17</v>
      </c>
      <c r="D4740" t="s">
        <v>18</v>
      </c>
      <c r="E4740">
        <v>40</v>
      </c>
      <c r="F4740" t="s">
        <v>19</v>
      </c>
      <c r="G4740">
        <v>1</v>
      </c>
      <c r="H4740" s="4">
        <v>103549.24</v>
      </c>
      <c r="I4740" t="s">
        <v>33</v>
      </c>
      <c r="J4740">
        <v>1</v>
      </c>
      <c r="K4740">
        <v>702</v>
      </c>
      <c r="L4740" t="s">
        <v>35</v>
      </c>
      <c r="M4740" t="s">
        <v>27</v>
      </c>
      <c r="N4740" t="s">
        <v>32</v>
      </c>
      <c r="O4740" s="4">
        <v>9712.52</v>
      </c>
      <c r="P4740" t="s">
        <v>23</v>
      </c>
      <c r="Q4740" t="str" cm="1">
        <f t="array" ref="Q4740">_xlfn.IFS(
O4740&lt;50000,"Low Salary (&lt;$50K)",
O4740&lt;90000,"Lower Middle ($50K-$90K)",
O4740&lt;130000,"Middle ($90K-$130K)",
O4740&lt;170000,"Upper Middle ($130K-$170K)",
O4740&gt;=170000,"High Salary (&gt;$170K)"
)</f>
        <v>Low Salary (&lt;$50K)</v>
      </c>
      <c r="R4740" t="str" cm="1">
        <f t="array" ref="R4740">_xlfn.IFS(
G4740&lt;=2,"New Customers (0-2Y)",
G4740&lt;=5,"Growing Customers (3-5Y)",
G4740&lt;=8,"Established Customers (6-8Y)",
G4740&lt;=10,"Loyal Customers (9-10Y)"
)</f>
        <v>New Customers (0-2Y)</v>
      </c>
    </row>
    <row r="4741" spans="1:18" x14ac:dyDescent="0.35">
      <c r="A4741">
        <v>15774536</v>
      </c>
      <c r="B4741" t="s">
        <v>45</v>
      </c>
      <c r="C4741" t="s">
        <v>17</v>
      </c>
      <c r="D4741" t="s">
        <v>18</v>
      </c>
      <c r="E4741">
        <v>32</v>
      </c>
      <c r="F4741" t="s">
        <v>19</v>
      </c>
      <c r="G4741">
        <v>6</v>
      </c>
      <c r="H4741" s="4">
        <v>0</v>
      </c>
      <c r="I4741" t="s">
        <v>24</v>
      </c>
      <c r="J4741">
        <v>2</v>
      </c>
      <c r="K4741">
        <v>607</v>
      </c>
      <c r="L4741" t="s">
        <v>20</v>
      </c>
      <c r="M4741" t="s">
        <v>27</v>
      </c>
      <c r="N4741" t="s">
        <v>32</v>
      </c>
      <c r="O4741" s="4">
        <v>196062.01</v>
      </c>
      <c r="P4741" t="s">
        <v>28</v>
      </c>
      <c r="Q4741" t="str" cm="1">
        <f t="array" ref="Q4741">_xlfn.IFS(
O4741&lt;50000,"Low Salary (&lt;$50K)",
O4741&lt;90000,"Lower Middle ($50K-$90K)",
O4741&lt;130000,"Middle ($90K-$130K)",
O4741&lt;170000,"Upper Middle ($130K-$170K)",
O4741&gt;=170000,"High Salary (&gt;$170K)"
)</f>
        <v>High Salary (&gt;$170K)</v>
      </c>
      <c r="R4741" t="str" cm="1">
        <f t="array" ref="R4741">_xlfn.IFS(
G4741&lt;=2,"New Customers (0-2Y)",
G4741&lt;=5,"Growing Customers (3-5Y)",
G4741&lt;=8,"Established Customers (6-8Y)",
G4741&lt;=10,"Loyal Customers (9-10Y)"
)</f>
        <v>Established Customers (6-8Y)</v>
      </c>
    </row>
    <row r="4742" spans="1:18" x14ac:dyDescent="0.35">
      <c r="A4742">
        <v>15618661</v>
      </c>
      <c r="B4742" t="s">
        <v>1413</v>
      </c>
      <c r="C4742" t="s">
        <v>17</v>
      </c>
      <c r="D4742" t="s">
        <v>39</v>
      </c>
      <c r="E4742">
        <v>30</v>
      </c>
      <c r="F4742" t="s">
        <v>19</v>
      </c>
      <c r="G4742">
        <v>6</v>
      </c>
      <c r="H4742" s="4">
        <v>103804.97</v>
      </c>
      <c r="I4742" t="s">
        <v>33</v>
      </c>
      <c r="J4742">
        <v>1</v>
      </c>
      <c r="K4742">
        <v>535</v>
      </c>
      <c r="L4742" t="s">
        <v>31</v>
      </c>
      <c r="M4742" t="s">
        <v>21</v>
      </c>
      <c r="N4742" t="s">
        <v>22</v>
      </c>
      <c r="O4742" s="4">
        <v>125710.53</v>
      </c>
      <c r="P4742" t="s">
        <v>28</v>
      </c>
      <c r="Q4742" t="str" cm="1">
        <f t="array" ref="Q4742">_xlfn.IFS(
O4742&lt;50000,"Low Salary (&lt;$50K)",
O4742&lt;90000,"Lower Middle ($50K-$90K)",
O4742&lt;130000,"Middle ($90K-$130K)",
O4742&lt;170000,"Upper Middle ($130K-$170K)",
O4742&gt;=170000,"High Salary (&gt;$170K)"
)</f>
        <v>Middle ($90K-$130K)</v>
      </c>
      <c r="R4742" t="str" cm="1">
        <f t="array" ref="R4742">_xlfn.IFS(
G4742&lt;=2,"New Customers (0-2Y)",
G4742&lt;=5,"Growing Customers (3-5Y)",
G4742&lt;=8,"Established Customers (6-8Y)",
G4742&lt;=10,"Loyal Customers (9-10Y)"
)</f>
        <v>Established Customers (6-8Y)</v>
      </c>
    </row>
    <row r="4743" spans="1:18" x14ac:dyDescent="0.35">
      <c r="A4743">
        <v>15605020</v>
      </c>
      <c r="B4743" t="s">
        <v>744</v>
      </c>
      <c r="C4743" t="s">
        <v>17</v>
      </c>
      <c r="D4743" t="s">
        <v>39</v>
      </c>
      <c r="E4743">
        <v>45</v>
      </c>
      <c r="F4743" t="s">
        <v>19</v>
      </c>
      <c r="G4743">
        <v>2</v>
      </c>
      <c r="H4743" s="4">
        <v>165901.59</v>
      </c>
      <c r="I4743" t="s">
        <v>33</v>
      </c>
      <c r="J4743">
        <v>2</v>
      </c>
      <c r="K4743">
        <v>651</v>
      </c>
      <c r="L4743" t="s">
        <v>20</v>
      </c>
      <c r="M4743" t="s">
        <v>21</v>
      </c>
      <c r="N4743" t="s">
        <v>32</v>
      </c>
      <c r="O4743" s="4">
        <v>23054.51</v>
      </c>
      <c r="P4743" t="s">
        <v>23</v>
      </c>
      <c r="Q4743" t="str" cm="1">
        <f t="array" ref="Q4743">_xlfn.IFS(
O4743&lt;50000,"Low Salary (&lt;$50K)",
O4743&lt;90000,"Lower Middle ($50K-$90K)",
O4743&lt;130000,"Middle ($90K-$130K)",
O4743&lt;170000,"Upper Middle ($130K-$170K)",
O4743&gt;=170000,"High Salary (&gt;$170K)"
)</f>
        <v>Low Salary (&lt;$50K)</v>
      </c>
      <c r="R4743" t="str" cm="1">
        <f t="array" ref="R4743">_xlfn.IFS(
G4743&lt;=2,"New Customers (0-2Y)",
G4743&lt;=5,"Growing Customers (3-5Y)",
G4743&lt;=8,"Established Customers (6-8Y)",
G4743&lt;=10,"Loyal Customers (9-10Y)"
)</f>
        <v>New Customers (0-2Y)</v>
      </c>
    </row>
    <row r="4744" spans="1:18" x14ac:dyDescent="0.35">
      <c r="A4744">
        <v>15762134</v>
      </c>
      <c r="B4744" t="s">
        <v>556</v>
      </c>
      <c r="C4744" t="s">
        <v>42</v>
      </c>
      <c r="D4744" t="s">
        <v>39</v>
      </c>
      <c r="E4744">
        <v>59</v>
      </c>
      <c r="F4744" t="s">
        <v>19</v>
      </c>
      <c r="G4744">
        <v>8</v>
      </c>
      <c r="H4744" s="4">
        <v>119152.1</v>
      </c>
      <c r="I4744" t="s">
        <v>33</v>
      </c>
      <c r="J4744">
        <v>2</v>
      </c>
      <c r="K4744">
        <v>506</v>
      </c>
      <c r="L4744" t="s">
        <v>31</v>
      </c>
      <c r="M4744" t="s">
        <v>21</v>
      </c>
      <c r="N4744" t="s">
        <v>22</v>
      </c>
      <c r="O4744" s="4">
        <v>170679.74</v>
      </c>
      <c r="P4744" t="s">
        <v>28</v>
      </c>
      <c r="Q4744" t="str" cm="1">
        <f t="array" ref="Q4744">_xlfn.IFS(
O4744&lt;50000,"Low Salary (&lt;$50K)",
O4744&lt;90000,"Lower Middle ($50K-$90K)",
O4744&lt;130000,"Middle ($90K-$130K)",
O4744&lt;170000,"Upper Middle ($130K-$170K)",
O4744&gt;=170000,"High Salary (&gt;$170K)"
)</f>
        <v>High Salary (&gt;$170K)</v>
      </c>
      <c r="R4744" t="str" cm="1">
        <f t="array" ref="R4744">_xlfn.IFS(
G4744&lt;=2,"New Customers (0-2Y)",
G4744&lt;=5,"Growing Customers (3-5Y)",
G4744&lt;=8,"Established Customers (6-8Y)",
G4744&lt;=10,"Loyal Customers (9-10Y)"
)</f>
        <v>Established Customers (6-8Y)</v>
      </c>
    </row>
    <row r="4745" spans="1:18" x14ac:dyDescent="0.35">
      <c r="A4745">
        <v>15685279</v>
      </c>
      <c r="B4745" t="s">
        <v>1379</v>
      </c>
      <c r="C4745" t="s">
        <v>26</v>
      </c>
      <c r="D4745" t="s">
        <v>18</v>
      </c>
      <c r="E4745">
        <v>57</v>
      </c>
      <c r="F4745" t="s">
        <v>19</v>
      </c>
      <c r="G4745">
        <v>8</v>
      </c>
      <c r="H4745" s="4">
        <v>122950.31</v>
      </c>
      <c r="I4745" t="s">
        <v>33</v>
      </c>
      <c r="J4745">
        <v>1</v>
      </c>
      <c r="K4745">
        <v>511</v>
      </c>
      <c r="L4745" t="s">
        <v>31</v>
      </c>
      <c r="M4745" t="s">
        <v>21</v>
      </c>
      <c r="N4745" t="s">
        <v>22</v>
      </c>
      <c r="O4745" s="4">
        <v>181258.76</v>
      </c>
      <c r="P4745" t="s">
        <v>28</v>
      </c>
      <c r="Q4745" t="str" cm="1">
        <f t="array" ref="Q4745">_xlfn.IFS(
O4745&lt;50000,"Low Salary (&lt;$50K)",
O4745&lt;90000,"Lower Middle ($50K-$90K)",
O4745&lt;130000,"Middle ($90K-$130K)",
O4745&lt;170000,"Upper Middle ($130K-$170K)",
O4745&gt;=170000,"High Salary (&gt;$170K)"
)</f>
        <v>High Salary (&gt;$170K)</v>
      </c>
      <c r="R4745" t="str" cm="1">
        <f t="array" ref="R4745">_xlfn.IFS(
G4745&lt;=2,"New Customers (0-2Y)",
G4745&lt;=5,"Growing Customers (3-5Y)",
G4745&lt;=8,"Established Customers (6-8Y)",
G4745&lt;=10,"Loyal Customers (9-10Y)"
)</f>
        <v>Established Customers (6-8Y)</v>
      </c>
    </row>
    <row r="4746" spans="1:18" x14ac:dyDescent="0.35">
      <c r="A4746">
        <v>15582849</v>
      </c>
      <c r="B4746" t="s">
        <v>260</v>
      </c>
      <c r="C4746" t="s">
        <v>17</v>
      </c>
      <c r="D4746" t="s">
        <v>18</v>
      </c>
      <c r="E4746">
        <v>51</v>
      </c>
      <c r="F4746" t="s">
        <v>19</v>
      </c>
      <c r="G4746">
        <v>1</v>
      </c>
      <c r="H4746" s="4">
        <v>0</v>
      </c>
      <c r="I4746" t="s">
        <v>24</v>
      </c>
      <c r="J4746">
        <v>1</v>
      </c>
      <c r="K4746">
        <v>757</v>
      </c>
      <c r="L4746" t="s">
        <v>35</v>
      </c>
      <c r="M4746" t="s">
        <v>21</v>
      </c>
      <c r="N4746" t="s">
        <v>22</v>
      </c>
      <c r="O4746" s="4">
        <v>22835.13</v>
      </c>
      <c r="P4746" t="s">
        <v>23</v>
      </c>
      <c r="Q4746" t="str" cm="1">
        <f t="array" ref="Q4746">_xlfn.IFS(
O4746&lt;50000,"Low Salary (&lt;$50K)",
O4746&lt;90000,"Lower Middle ($50K-$90K)",
O4746&lt;130000,"Middle ($90K-$130K)",
O4746&lt;170000,"Upper Middle ($130K-$170K)",
O4746&gt;=170000,"High Salary (&gt;$170K)"
)</f>
        <v>Low Salary (&lt;$50K)</v>
      </c>
      <c r="R4746" t="str" cm="1">
        <f t="array" ref="R4746">_xlfn.IFS(
G4746&lt;=2,"New Customers (0-2Y)",
G4746&lt;=5,"Growing Customers (3-5Y)",
G4746&lt;=8,"Established Customers (6-8Y)",
G4746&lt;=10,"Loyal Customers (9-10Y)"
)</f>
        <v>New Customers (0-2Y)</v>
      </c>
    </row>
    <row r="4747" spans="1:18" x14ac:dyDescent="0.35">
      <c r="A4747">
        <v>15655410</v>
      </c>
      <c r="B4747" t="s">
        <v>2025</v>
      </c>
      <c r="C4747" t="s">
        <v>42</v>
      </c>
      <c r="D4747" t="s">
        <v>39</v>
      </c>
      <c r="E4747">
        <v>49</v>
      </c>
      <c r="F4747" t="s">
        <v>19</v>
      </c>
      <c r="G4747">
        <v>1</v>
      </c>
      <c r="H4747" s="4">
        <v>133384.66</v>
      </c>
      <c r="I4747" t="s">
        <v>33</v>
      </c>
      <c r="J4747">
        <v>1</v>
      </c>
      <c r="K4747">
        <v>768</v>
      </c>
      <c r="L4747" t="s">
        <v>35</v>
      </c>
      <c r="M4747" t="s">
        <v>21</v>
      </c>
      <c r="N4747" t="s">
        <v>32</v>
      </c>
      <c r="O4747" s="4">
        <v>102397.22</v>
      </c>
      <c r="P4747" t="s">
        <v>23</v>
      </c>
      <c r="Q4747" t="str" cm="1">
        <f t="array" ref="Q4747">_xlfn.IFS(
O4747&lt;50000,"Low Salary (&lt;$50K)",
O4747&lt;90000,"Lower Middle ($50K-$90K)",
O4747&lt;130000,"Middle ($90K-$130K)",
O4747&lt;170000,"Upper Middle ($130K-$170K)",
O4747&gt;=170000,"High Salary (&gt;$170K)"
)</f>
        <v>Middle ($90K-$130K)</v>
      </c>
      <c r="R4747" t="str" cm="1">
        <f t="array" ref="R4747">_xlfn.IFS(
G4747&lt;=2,"New Customers (0-2Y)",
G4747&lt;=5,"Growing Customers (3-5Y)",
G4747&lt;=8,"Established Customers (6-8Y)",
G4747&lt;=10,"Loyal Customers (9-10Y)"
)</f>
        <v>New Customers (0-2Y)</v>
      </c>
    </row>
    <row r="4748" spans="1:18" x14ac:dyDescent="0.35">
      <c r="A4748">
        <v>15649129</v>
      </c>
      <c r="B4748" t="s">
        <v>423</v>
      </c>
      <c r="C4748" t="s">
        <v>17</v>
      </c>
      <c r="D4748" t="s">
        <v>39</v>
      </c>
      <c r="E4748">
        <v>32</v>
      </c>
      <c r="F4748" t="s">
        <v>19</v>
      </c>
      <c r="G4748">
        <v>9</v>
      </c>
      <c r="H4748" s="4">
        <v>0</v>
      </c>
      <c r="I4748" t="s">
        <v>24</v>
      </c>
      <c r="J4748">
        <v>2</v>
      </c>
      <c r="K4748">
        <v>757</v>
      </c>
      <c r="L4748" t="s">
        <v>35</v>
      </c>
      <c r="M4748" t="s">
        <v>21</v>
      </c>
      <c r="N4748" t="s">
        <v>32</v>
      </c>
      <c r="O4748" s="4">
        <v>115950.96</v>
      </c>
      <c r="P4748" t="s">
        <v>28</v>
      </c>
      <c r="Q4748" t="str" cm="1">
        <f t="array" ref="Q4748">_xlfn.IFS(
O4748&lt;50000,"Low Salary (&lt;$50K)",
O4748&lt;90000,"Lower Middle ($50K-$90K)",
O4748&lt;130000,"Middle ($90K-$130K)",
O4748&lt;170000,"Upper Middle ($130K-$170K)",
O4748&gt;=170000,"High Salary (&gt;$170K)"
)</f>
        <v>Middle ($90K-$130K)</v>
      </c>
      <c r="R4748" t="str" cm="1">
        <f t="array" ref="R4748">_xlfn.IFS(
G4748&lt;=2,"New Customers (0-2Y)",
G4748&lt;=5,"Growing Customers (3-5Y)",
G4748&lt;=8,"Established Customers (6-8Y)",
G4748&lt;=10,"Loyal Customers (9-10Y)"
)</f>
        <v>Loyal Customers (9-10Y)</v>
      </c>
    </row>
    <row r="4749" spans="1:18" x14ac:dyDescent="0.35">
      <c r="A4749">
        <v>15702380</v>
      </c>
      <c r="B4749" t="s">
        <v>480</v>
      </c>
      <c r="C4749" t="s">
        <v>26</v>
      </c>
      <c r="D4749" t="s">
        <v>39</v>
      </c>
      <c r="E4749">
        <v>64</v>
      </c>
      <c r="F4749" t="s">
        <v>2967</v>
      </c>
      <c r="G4749">
        <v>6</v>
      </c>
      <c r="H4749" s="4">
        <v>0</v>
      </c>
      <c r="I4749" t="s">
        <v>24</v>
      </c>
      <c r="J4749">
        <v>2</v>
      </c>
      <c r="K4749">
        <v>663</v>
      </c>
      <c r="L4749" t="s">
        <v>35</v>
      </c>
      <c r="M4749" t="s">
        <v>27</v>
      </c>
      <c r="N4749" t="s">
        <v>22</v>
      </c>
      <c r="O4749" s="4">
        <v>15876.52</v>
      </c>
      <c r="P4749" t="s">
        <v>28</v>
      </c>
      <c r="Q4749" t="str" cm="1">
        <f t="array" ref="Q4749">_xlfn.IFS(
O4749&lt;50000,"Low Salary (&lt;$50K)",
O4749&lt;90000,"Lower Middle ($50K-$90K)",
O4749&lt;130000,"Middle ($90K-$130K)",
O4749&lt;170000,"Upper Middle ($130K-$170K)",
O4749&gt;=170000,"High Salary (&gt;$170K)"
)</f>
        <v>Low Salary (&lt;$50K)</v>
      </c>
      <c r="R4749" t="str" cm="1">
        <f t="array" ref="R4749">_xlfn.IFS(
G4749&lt;=2,"New Customers (0-2Y)",
G4749&lt;=5,"Growing Customers (3-5Y)",
G4749&lt;=8,"Established Customers (6-8Y)",
G4749&lt;=10,"Loyal Customers (9-10Y)"
)</f>
        <v>Established Customers (6-8Y)</v>
      </c>
    </row>
    <row r="4750" spans="1:18" x14ac:dyDescent="0.35">
      <c r="A4750">
        <v>15759067</v>
      </c>
      <c r="B4750" t="s">
        <v>2026</v>
      </c>
      <c r="C4750" t="s">
        <v>42</v>
      </c>
      <c r="D4750" t="s">
        <v>18</v>
      </c>
      <c r="E4750">
        <v>37</v>
      </c>
      <c r="F4750" t="s">
        <v>19</v>
      </c>
      <c r="G4750">
        <v>7</v>
      </c>
      <c r="H4750" s="4">
        <v>158411.95000000001</v>
      </c>
      <c r="I4750" t="s">
        <v>33</v>
      </c>
      <c r="J4750">
        <v>4</v>
      </c>
      <c r="K4750">
        <v>537</v>
      </c>
      <c r="L4750" t="s">
        <v>31</v>
      </c>
      <c r="M4750" t="s">
        <v>21</v>
      </c>
      <c r="N4750" t="s">
        <v>22</v>
      </c>
      <c r="O4750" s="4">
        <v>117690.58</v>
      </c>
      <c r="P4750" t="s">
        <v>23</v>
      </c>
      <c r="Q4750" t="str" cm="1">
        <f t="array" ref="Q4750">_xlfn.IFS(
O4750&lt;50000,"Low Salary (&lt;$50K)",
O4750&lt;90000,"Lower Middle ($50K-$90K)",
O4750&lt;130000,"Middle ($90K-$130K)",
O4750&lt;170000,"Upper Middle ($130K-$170K)",
O4750&gt;=170000,"High Salary (&gt;$170K)"
)</f>
        <v>Middle ($90K-$130K)</v>
      </c>
      <c r="R4750" t="str" cm="1">
        <f t="array" ref="R4750">_xlfn.IFS(
G4750&lt;=2,"New Customers (0-2Y)",
G4750&lt;=5,"Growing Customers (3-5Y)",
G4750&lt;=8,"Established Customers (6-8Y)",
G4750&lt;=10,"Loyal Customers (9-10Y)"
)</f>
        <v>Established Customers (6-8Y)</v>
      </c>
    </row>
    <row r="4751" spans="1:18" x14ac:dyDescent="0.35">
      <c r="A4751">
        <v>15683027</v>
      </c>
      <c r="B4751" t="s">
        <v>208</v>
      </c>
      <c r="C4751" t="s">
        <v>42</v>
      </c>
      <c r="D4751" t="s">
        <v>39</v>
      </c>
      <c r="E4751">
        <v>29</v>
      </c>
      <c r="F4751" t="s">
        <v>43</v>
      </c>
      <c r="G4751">
        <v>4</v>
      </c>
      <c r="H4751" s="4">
        <v>122028.65</v>
      </c>
      <c r="I4751" t="s">
        <v>33</v>
      </c>
      <c r="J4751">
        <v>2</v>
      </c>
      <c r="K4751">
        <v>570</v>
      </c>
      <c r="L4751" t="s">
        <v>31</v>
      </c>
      <c r="M4751" t="s">
        <v>21</v>
      </c>
      <c r="N4751" t="s">
        <v>22</v>
      </c>
      <c r="O4751" s="4">
        <v>173792.77</v>
      </c>
      <c r="P4751" t="s">
        <v>28</v>
      </c>
      <c r="Q4751" t="str" cm="1">
        <f t="array" ref="Q4751">_xlfn.IFS(
O4751&lt;50000,"Low Salary (&lt;$50K)",
O4751&lt;90000,"Lower Middle ($50K-$90K)",
O4751&lt;130000,"Middle ($90K-$130K)",
O4751&lt;170000,"Upper Middle ($130K-$170K)",
O4751&gt;=170000,"High Salary (&gt;$170K)"
)</f>
        <v>High Salary (&gt;$170K)</v>
      </c>
      <c r="R4751" t="str" cm="1">
        <f t="array" ref="R4751">_xlfn.IFS(
G4751&lt;=2,"New Customers (0-2Y)",
G4751&lt;=5,"Growing Customers (3-5Y)",
G4751&lt;=8,"Established Customers (6-8Y)",
G4751&lt;=10,"Loyal Customers (9-10Y)"
)</f>
        <v>Growing Customers (3-5Y)</v>
      </c>
    </row>
    <row r="4752" spans="1:18" x14ac:dyDescent="0.35">
      <c r="A4752">
        <v>15597487</v>
      </c>
      <c r="B4752" t="s">
        <v>96</v>
      </c>
      <c r="C4752" t="s">
        <v>17</v>
      </c>
      <c r="D4752" t="s">
        <v>18</v>
      </c>
      <c r="E4752">
        <v>35</v>
      </c>
      <c r="F4752" t="s">
        <v>19</v>
      </c>
      <c r="G4752">
        <v>5</v>
      </c>
      <c r="H4752" s="4">
        <v>0</v>
      </c>
      <c r="I4752" t="s">
        <v>24</v>
      </c>
      <c r="J4752">
        <v>1</v>
      </c>
      <c r="K4752">
        <v>850</v>
      </c>
      <c r="L4752" t="s">
        <v>37</v>
      </c>
      <c r="M4752" t="s">
        <v>21</v>
      </c>
      <c r="N4752" t="s">
        <v>22</v>
      </c>
      <c r="O4752" s="4">
        <v>80992.800000000003</v>
      </c>
      <c r="P4752" t="s">
        <v>28</v>
      </c>
      <c r="Q4752" t="str" cm="1">
        <f t="array" ref="Q4752">_xlfn.IFS(
O4752&lt;50000,"Low Salary (&lt;$50K)",
O4752&lt;90000,"Lower Middle ($50K-$90K)",
O4752&lt;130000,"Middle ($90K-$130K)",
O4752&lt;170000,"Upper Middle ($130K-$170K)",
O4752&gt;=170000,"High Salary (&gt;$170K)"
)</f>
        <v>Lower Middle ($50K-$90K)</v>
      </c>
      <c r="R4752" t="str" cm="1">
        <f t="array" ref="R4752">_xlfn.IFS(
G4752&lt;=2,"New Customers (0-2Y)",
G4752&lt;=5,"Growing Customers (3-5Y)",
G4752&lt;=8,"Established Customers (6-8Y)",
G4752&lt;=10,"Loyal Customers (9-10Y)"
)</f>
        <v>Growing Customers (3-5Y)</v>
      </c>
    </row>
    <row r="4753" spans="1:18" x14ac:dyDescent="0.35">
      <c r="A4753">
        <v>15763256</v>
      </c>
      <c r="B4753" t="s">
        <v>1666</v>
      </c>
      <c r="C4753" t="s">
        <v>42</v>
      </c>
      <c r="D4753" t="s">
        <v>18</v>
      </c>
      <c r="E4753">
        <v>64</v>
      </c>
      <c r="F4753" t="s">
        <v>2967</v>
      </c>
      <c r="G4753">
        <v>8</v>
      </c>
      <c r="H4753" s="4">
        <v>128751.65</v>
      </c>
      <c r="I4753" t="s">
        <v>33</v>
      </c>
      <c r="J4753">
        <v>2</v>
      </c>
      <c r="K4753">
        <v>661</v>
      </c>
      <c r="L4753" t="s">
        <v>35</v>
      </c>
      <c r="M4753" t="s">
        <v>21</v>
      </c>
      <c r="N4753" t="s">
        <v>32</v>
      </c>
      <c r="O4753" s="4">
        <v>189398.18</v>
      </c>
      <c r="P4753" t="s">
        <v>23</v>
      </c>
      <c r="Q4753" t="str" cm="1">
        <f t="array" ref="Q4753">_xlfn.IFS(
O4753&lt;50000,"Low Salary (&lt;$50K)",
O4753&lt;90000,"Lower Middle ($50K-$90K)",
O4753&lt;130000,"Middle ($90K-$130K)",
O4753&lt;170000,"Upper Middle ($130K-$170K)",
O4753&gt;=170000,"High Salary (&gt;$170K)"
)</f>
        <v>High Salary (&gt;$170K)</v>
      </c>
      <c r="R4753" t="str" cm="1">
        <f t="array" ref="R4753">_xlfn.IFS(
G4753&lt;=2,"New Customers (0-2Y)",
G4753&lt;=5,"Growing Customers (3-5Y)",
G4753&lt;=8,"Established Customers (6-8Y)",
G4753&lt;=10,"Loyal Customers (9-10Y)"
)</f>
        <v>Established Customers (6-8Y)</v>
      </c>
    </row>
    <row r="4754" spans="1:18" x14ac:dyDescent="0.35">
      <c r="A4754">
        <v>15620111</v>
      </c>
      <c r="B4754" t="s">
        <v>1046</v>
      </c>
      <c r="C4754" t="s">
        <v>17</v>
      </c>
      <c r="D4754" t="s">
        <v>39</v>
      </c>
      <c r="E4754">
        <v>54</v>
      </c>
      <c r="F4754" t="s">
        <v>19</v>
      </c>
      <c r="G4754">
        <v>8</v>
      </c>
      <c r="H4754" s="4">
        <v>133436.51999999999</v>
      </c>
      <c r="I4754" t="s">
        <v>33</v>
      </c>
      <c r="J4754">
        <v>1</v>
      </c>
      <c r="K4754">
        <v>659</v>
      </c>
      <c r="L4754" t="s">
        <v>20</v>
      </c>
      <c r="M4754" t="s">
        <v>21</v>
      </c>
      <c r="N4754" t="s">
        <v>32</v>
      </c>
      <c r="O4754" s="4">
        <v>56787.8</v>
      </c>
      <c r="P4754" t="s">
        <v>28</v>
      </c>
      <c r="Q4754" t="str" cm="1">
        <f t="array" ref="Q4754">_xlfn.IFS(
O4754&lt;50000,"Low Salary (&lt;$50K)",
O4754&lt;90000,"Lower Middle ($50K-$90K)",
O4754&lt;130000,"Middle ($90K-$130K)",
O4754&lt;170000,"Upper Middle ($130K-$170K)",
O4754&gt;=170000,"High Salary (&gt;$170K)"
)</f>
        <v>Lower Middle ($50K-$90K)</v>
      </c>
      <c r="R4754" t="str" cm="1">
        <f t="array" ref="R4754">_xlfn.IFS(
G4754&lt;=2,"New Customers (0-2Y)",
G4754&lt;=5,"Growing Customers (3-5Y)",
G4754&lt;=8,"Established Customers (6-8Y)",
G4754&lt;=10,"Loyal Customers (9-10Y)"
)</f>
        <v>Established Customers (6-8Y)</v>
      </c>
    </row>
    <row r="4755" spans="1:18" x14ac:dyDescent="0.35">
      <c r="A4755">
        <v>15623053</v>
      </c>
      <c r="B4755" t="s">
        <v>434</v>
      </c>
      <c r="C4755" t="s">
        <v>26</v>
      </c>
      <c r="D4755" t="s">
        <v>39</v>
      </c>
      <c r="E4755">
        <v>40</v>
      </c>
      <c r="F4755" t="s">
        <v>19</v>
      </c>
      <c r="G4755">
        <v>2</v>
      </c>
      <c r="H4755" s="4">
        <v>123177.01</v>
      </c>
      <c r="I4755" t="s">
        <v>33</v>
      </c>
      <c r="J4755">
        <v>1</v>
      </c>
      <c r="K4755">
        <v>454</v>
      </c>
      <c r="L4755" t="s">
        <v>44</v>
      </c>
      <c r="M4755" t="s">
        <v>21</v>
      </c>
      <c r="N4755" t="s">
        <v>32</v>
      </c>
      <c r="O4755" s="4">
        <v>148309.98000000001</v>
      </c>
      <c r="P4755" t="s">
        <v>28</v>
      </c>
      <c r="Q4755" t="str" cm="1">
        <f t="array" ref="Q4755">_xlfn.IFS(
O4755&lt;50000,"Low Salary (&lt;$50K)",
O4755&lt;90000,"Lower Middle ($50K-$90K)",
O4755&lt;130000,"Middle ($90K-$130K)",
O4755&lt;170000,"Upper Middle ($130K-$170K)",
O4755&gt;=170000,"High Salary (&gt;$170K)"
)</f>
        <v>Upper Middle ($130K-$170K)</v>
      </c>
      <c r="R4755" t="str" cm="1">
        <f t="array" ref="R4755">_xlfn.IFS(
G4755&lt;=2,"New Customers (0-2Y)",
G4755&lt;=5,"Growing Customers (3-5Y)",
G4755&lt;=8,"Established Customers (6-8Y)",
G4755&lt;=10,"Loyal Customers (9-10Y)"
)</f>
        <v>New Customers (0-2Y)</v>
      </c>
    </row>
    <row r="4756" spans="1:18" x14ac:dyDescent="0.35">
      <c r="A4756">
        <v>15595592</v>
      </c>
      <c r="B4756" t="s">
        <v>909</v>
      </c>
      <c r="C4756" t="s">
        <v>17</v>
      </c>
      <c r="D4756" t="s">
        <v>18</v>
      </c>
      <c r="E4756">
        <v>59</v>
      </c>
      <c r="F4756" t="s">
        <v>19</v>
      </c>
      <c r="G4756">
        <v>2</v>
      </c>
      <c r="H4756" s="4">
        <v>0</v>
      </c>
      <c r="I4756" t="s">
        <v>24</v>
      </c>
      <c r="J4756">
        <v>1</v>
      </c>
      <c r="K4756">
        <v>708</v>
      </c>
      <c r="L4756" t="s">
        <v>35</v>
      </c>
      <c r="M4756" t="s">
        <v>21</v>
      </c>
      <c r="N4756" t="s">
        <v>32</v>
      </c>
      <c r="O4756" s="4">
        <v>179673.11</v>
      </c>
      <c r="P4756" t="s">
        <v>23</v>
      </c>
      <c r="Q4756" t="str" cm="1">
        <f t="array" ref="Q4756">_xlfn.IFS(
O4756&lt;50000,"Low Salary (&lt;$50K)",
O4756&lt;90000,"Lower Middle ($50K-$90K)",
O4756&lt;130000,"Middle ($90K-$130K)",
O4756&lt;170000,"Upper Middle ($130K-$170K)",
O4756&gt;=170000,"High Salary (&gt;$170K)"
)</f>
        <v>High Salary (&gt;$170K)</v>
      </c>
      <c r="R4756" t="str" cm="1">
        <f t="array" ref="R4756">_xlfn.IFS(
G4756&lt;=2,"New Customers (0-2Y)",
G4756&lt;=5,"Growing Customers (3-5Y)",
G4756&lt;=8,"Established Customers (6-8Y)",
G4756&lt;=10,"Loyal Customers (9-10Y)"
)</f>
        <v>New Customers (0-2Y)</v>
      </c>
    </row>
    <row r="4757" spans="1:18" x14ac:dyDescent="0.35">
      <c r="A4757">
        <v>15740072</v>
      </c>
      <c r="B4757" t="s">
        <v>762</v>
      </c>
      <c r="C4757" t="s">
        <v>17</v>
      </c>
      <c r="D4757" t="s">
        <v>18</v>
      </c>
      <c r="E4757">
        <v>37</v>
      </c>
      <c r="F4757" t="s">
        <v>19</v>
      </c>
      <c r="G4757">
        <v>2</v>
      </c>
      <c r="H4757" s="4">
        <v>120328.88</v>
      </c>
      <c r="I4757" t="s">
        <v>33</v>
      </c>
      <c r="J4757">
        <v>2</v>
      </c>
      <c r="K4757">
        <v>720</v>
      </c>
      <c r="L4757" t="s">
        <v>35</v>
      </c>
      <c r="M4757" t="s">
        <v>21</v>
      </c>
      <c r="N4757" t="s">
        <v>22</v>
      </c>
      <c r="O4757" s="4">
        <v>138470.21</v>
      </c>
      <c r="P4757" t="s">
        <v>28</v>
      </c>
      <c r="Q4757" t="str" cm="1">
        <f t="array" ref="Q4757">_xlfn.IFS(
O4757&lt;50000,"Low Salary (&lt;$50K)",
O4757&lt;90000,"Lower Middle ($50K-$90K)",
O4757&lt;130000,"Middle ($90K-$130K)",
O4757&lt;170000,"Upper Middle ($130K-$170K)",
O4757&gt;=170000,"High Salary (&gt;$170K)"
)</f>
        <v>Upper Middle ($130K-$170K)</v>
      </c>
      <c r="R4757" t="str" cm="1">
        <f t="array" ref="R4757">_xlfn.IFS(
G4757&lt;=2,"New Customers (0-2Y)",
G4757&lt;=5,"Growing Customers (3-5Y)",
G4757&lt;=8,"Established Customers (6-8Y)",
G4757&lt;=10,"Loyal Customers (9-10Y)"
)</f>
        <v>New Customers (0-2Y)</v>
      </c>
    </row>
    <row r="4758" spans="1:18" x14ac:dyDescent="0.35">
      <c r="A4758">
        <v>15778005</v>
      </c>
      <c r="B4758" t="s">
        <v>1351</v>
      </c>
      <c r="C4758" t="s">
        <v>17</v>
      </c>
      <c r="D4758" t="s">
        <v>18</v>
      </c>
      <c r="E4758">
        <v>39</v>
      </c>
      <c r="F4758" t="s">
        <v>19</v>
      </c>
      <c r="G4758">
        <v>1</v>
      </c>
      <c r="H4758" s="4">
        <v>130147.98</v>
      </c>
      <c r="I4758" t="s">
        <v>33</v>
      </c>
      <c r="J4758">
        <v>1</v>
      </c>
      <c r="K4758">
        <v>785</v>
      </c>
      <c r="L4758" t="s">
        <v>37</v>
      </c>
      <c r="M4758" t="s">
        <v>21</v>
      </c>
      <c r="N4758" t="s">
        <v>32</v>
      </c>
      <c r="O4758" s="4">
        <v>163798.41</v>
      </c>
      <c r="P4758" t="s">
        <v>23</v>
      </c>
      <c r="Q4758" t="str" cm="1">
        <f t="array" ref="Q4758">_xlfn.IFS(
O4758&lt;50000,"Low Salary (&lt;$50K)",
O4758&lt;90000,"Lower Middle ($50K-$90K)",
O4758&lt;130000,"Middle ($90K-$130K)",
O4758&lt;170000,"Upper Middle ($130K-$170K)",
O4758&gt;=170000,"High Salary (&gt;$170K)"
)</f>
        <v>Upper Middle ($130K-$170K)</v>
      </c>
      <c r="R4758" t="str" cm="1">
        <f t="array" ref="R4758">_xlfn.IFS(
G4758&lt;=2,"New Customers (0-2Y)",
G4758&lt;=5,"Growing Customers (3-5Y)",
G4758&lt;=8,"Established Customers (6-8Y)",
G4758&lt;=10,"Loyal Customers (9-10Y)"
)</f>
        <v>New Customers (0-2Y)</v>
      </c>
    </row>
    <row r="4759" spans="1:18" x14ac:dyDescent="0.35">
      <c r="A4759">
        <v>15583278</v>
      </c>
      <c r="B4759" t="s">
        <v>939</v>
      </c>
      <c r="C4759" t="s">
        <v>26</v>
      </c>
      <c r="D4759" t="s">
        <v>18</v>
      </c>
      <c r="E4759">
        <v>36</v>
      </c>
      <c r="F4759" t="s">
        <v>19</v>
      </c>
      <c r="G4759">
        <v>8</v>
      </c>
      <c r="H4759" s="4">
        <v>92716.96</v>
      </c>
      <c r="I4759" t="s">
        <v>29</v>
      </c>
      <c r="J4759">
        <v>1</v>
      </c>
      <c r="K4759">
        <v>743</v>
      </c>
      <c r="L4759" t="s">
        <v>35</v>
      </c>
      <c r="M4759" t="s">
        <v>21</v>
      </c>
      <c r="N4759" t="s">
        <v>22</v>
      </c>
      <c r="O4759" s="4">
        <v>33693.78</v>
      </c>
      <c r="P4759" t="s">
        <v>28</v>
      </c>
      <c r="Q4759" t="str" cm="1">
        <f t="array" ref="Q4759">_xlfn.IFS(
O4759&lt;50000,"Low Salary (&lt;$50K)",
O4759&lt;90000,"Lower Middle ($50K-$90K)",
O4759&lt;130000,"Middle ($90K-$130K)",
O4759&lt;170000,"Upper Middle ($130K-$170K)",
O4759&gt;=170000,"High Salary (&gt;$170K)"
)</f>
        <v>Low Salary (&lt;$50K)</v>
      </c>
      <c r="R4759" t="str" cm="1">
        <f t="array" ref="R4759">_xlfn.IFS(
G4759&lt;=2,"New Customers (0-2Y)",
G4759&lt;=5,"Growing Customers (3-5Y)",
G4759&lt;=8,"Established Customers (6-8Y)",
G4759&lt;=10,"Loyal Customers (9-10Y)"
)</f>
        <v>Established Customers (6-8Y)</v>
      </c>
    </row>
    <row r="4760" spans="1:18" x14ac:dyDescent="0.35">
      <c r="A4760">
        <v>15601263</v>
      </c>
      <c r="B4760" t="s">
        <v>43</v>
      </c>
      <c r="C4760" t="s">
        <v>26</v>
      </c>
      <c r="D4760" t="s">
        <v>18</v>
      </c>
      <c r="E4760">
        <v>48</v>
      </c>
      <c r="F4760" t="s">
        <v>19</v>
      </c>
      <c r="G4760">
        <v>7</v>
      </c>
      <c r="H4760" s="4">
        <v>0</v>
      </c>
      <c r="I4760" t="s">
        <v>24</v>
      </c>
      <c r="J4760">
        <v>2</v>
      </c>
      <c r="K4760">
        <v>493</v>
      </c>
      <c r="L4760" t="s">
        <v>44</v>
      </c>
      <c r="M4760" t="s">
        <v>21</v>
      </c>
      <c r="N4760" t="s">
        <v>32</v>
      </c>
      <c r="O4760" s="4">
        <v>48545.1</v>
      </c>
      <c r="P4760" t="s">
        <v>28</v>
      </c>
      <c r="Q4760" t="str" cm="1">
        <f t="array" ref="Q4760">_xlfn.IFS(
O4760&lt;50000,"Low Salary (&lt;$50K)",
O4760&lt;90000,"Lower Middle ($50K-$90K)",
O4760&lt;130000,"Middle ($90K-$130K)",
O4760&lt;170000,"Upper Middle ($130K-$170K)",
O4760&gt;=170000,"High Salary (&gt;$170K)"
)</f>
        <v>Low Salary (&lt;$50K)</v>
      </c>
      <c r="R4760" t="str" cm="1">
        <f t="array" ref="R4760">_xlfn.IFS(
G4760&lt;=2,"New Customers (0-2Y)",
G4760&lt;=5,"Growing Customers (3-5Y)",
G4760&lt;=8,"Established Customers (6-8Y)",
G4760&lt;=10,"Loyal Customers (9-10Y)"
)</f>
        <v>Established Customers (6-8Y)</v>
      </c>
    </row>
    <row r="4761" spans="1:18" x14ac:dyDescent="0.35">
      <c r="A4761">
        <v>15709222</v>
      </c>
      <c r="B4761" t="s">
        <v>1685</v>
      </c>
      <c r="C4761" t="s">
        <v>26</v>
      </c>
      <c r="D4761" t="s">
        <v>39</v>
      </c>
      <c r="E4761">
        <v>34</v>
      </c>
      <c r="F4761" t="s">
        <v>19</v>
      </c>
      <c r="G4761">
        <v>3</v>
      </c>
      <c r="H4761" s="4">
        <v>0</v>
      </c>
      <c r="I4761" t="s">
        <v>24</v>
      </c>
      <c r="J4761">
        <v>1</v>
      </c>
      <c r="K4761">
        <v>557</v>
      </c>
      <c r="L4761" t="s">
        <v>31</v>
      </c>
      <c r="M4761" t="s">
        <v>27</v>
      </c>
      <c r="N4761" t="s">
        <v>22</v>
      </c>
      <c r="O4761" s="4">
        <v>123427.98</v>
      </c>
      <c r="P4761" t="s">
        <v>28</v>
      </c>
      <c r="Q4761" t="str" cm="1">
        <f t="array" ref="Q4761">_xlfn.IFS(
O4761&lt;50000,"Low Salary (&lt;$50K)",
O4761&lt;90000,"Lower Middle ($50K-$90K)",
O4761&lt;130000,"Middle ($90K-$130K)",
O4761&lt;170000,"Upper Middle ($130K-$170K)",
O4761&gt;=170000,"High Salary (&gt;$170K)"
)</f>
        <v>Middle ($90K-$130K)</v>
      </c>
      <c r="R4761" t="str" cm="1">
        <f t="array" ref="R4761">_xlfn.IFS(
G4761&lt;=2,"New Customers (0-2Y)",
G4761&lt;=5,"Growing Customers (3-5Y)",
G4761&lt;=8,"Established Customers (6-8Y)",
G4761&lt;=10,"Loyal Customers (9-10Y)"
)</f>
        <v>Growing Customers (3-5Y)</v>
      </c>
    </row>
    <row r="4762" spans="1:18" x14ac:dyDescent="0.35">
      <c r="A4762">
        <v>15713949</v>
      </c>
      <c r="B4762" t="s">
        <v>813</v>
      </c>
      <c r="C4762" t="s">
        <v>17</v>
      </c>
      <c r="D4762" t="s">
        <v>39</v>
      </c>
      <c r="E4762">
        <v>40</v>
      </c>
      <c r="F4762" t="s">
        <v>19</v>
      </c>
      <c r="G4762">
        <v>1</v>
      </c>
      <c r="H4762" s="4">
        <v>76914.210000000006</v>
      </c>
      <c r="I4762" t="s">
        <v>29</v>
      </c>
      <c r="J4762">
        <v>1</v>
      </c>
      <c r="K4762">
        <v>850</v>
      </c>
      <c r="L4762" t="s">
        <v>37</v>
      </c>
      <c r="M4762" t="s">
        <v>21</v>
      </c>
      <c r="N4762" t="s">
        <v>32</v>
      </c>
      <c r="O4762" s="4">
        <v>174183.44</v>
      </c>
      <c r="P4762" t="s">
        <v>28</v>
      </c>
      <c r="Q4762" t="str" cm="1">
        <f t="array" ref="Q4762">_xlfn.IFS(
O4762&lt;50000,"Low Salary (&lt;$50K)",
O4762&lt;90000,"Lower Middle ($50K-$90K)",
O4762&lt;130000,"Middle ($90K-$130K)",
O4762&lt;170000,"Upper Middle ($130K-$170K)",
O4762&gt;=170000,"High Salary (&gt;$170K)"
)</f>
        <v>High Salary (&gt;$170K)</v>
      </c>
      <c r="R4762" t="str" cm="1">
        <f t="array" ref="R4762">_xlfn.IFS(
G4762&lt;=2,"New Customers (0-2Y)",
G4762&lt;=5,"Growing Customers (3-5Y)",
G4762&lt;=8,"Established Customers (6-8Y)",
G4762&lt;=10,"Loyal Customers (9-10Y)"
)</f>
        <v>New Customers (0-2Y)</v>
      </c>
    </row>
    <row r="4763" spans="1:18" x14ac:dyDescent="0.35">
      <c r="A4763">
        <v>15717706</v>
      </c>
      <c r="B4763" t="s">
        <v>460</v>
      </c>
      <c r="C4763" t="s">
        <v>17</v>
      </c>
      <c r="D4763" t="s">
        <v>18</v>
      </c>
      <c r="E4763">
        <v>32</v>
      </c>
      <c r="F4763" t="s">
        <v>19</v>
      </c>
      <c r="G4763">
        <v>3</v>
      </c>
      <c r="H4763" s="4">
        <v>106045.92</v>
      </c>
      <c r="I4763" t="s">
        <v>33</v>
      </c>
      <c r="J4763">
        <v>2</v>
      </c>
      <c r="K4763">
        <v>799</v>
      </c>
      <c r="L4763" t="s">
        <v>37</v>
      </c>
      <c r="M4763" t="s">
        <v>21</v>
      </c>
      <c r="N4763" t="s">
        <v>22</v>
      </c>
      <c r="O4763" s="4">
        <v>17938</v>
      </c>
      <c r="P4763" t="s">
        <v>28</v>
      </c>
      <c r="Q4763" t="str" cm="1">
        <f t="array" ref="Q4763">_xlfn.IFS(
O4763&lt;50000,"Low Salary (&lt;$50K)",
O4763&lt;90000,"Lower Middle ($50K-$90K)",
O4763&lt;130000,"Middle ($90K-$130K)",
O4763&lt;170000,"Upper Middle ($130K-$170K)",
O4763&gt;=170000,"High Salary (&gt;$170K)"
)</f>
        <v>Low Salary (&lt;$50K)</v>
      </c>
      <c r="R4763" t="str" cm="1">
        <f t="array" ref="R4763">_xlfn.IFS(
G4763&lt;=2,"New Customers (0-2Y)",
G4763&lt;=5,"Growing Customers (3-5Y)",
G4763&lt;=8,"Established Customers (6-8Y)",
G4763&lt;=10,"Loyal Customers (9-10Y)"
)</f>
        <v>Growing Customers (3-5Y)</v>
      </c>
    </row>
    <row r="4764" spans="1:18" x14ac:dyDescent="0.35">
      <c r="A4764">
        <v>15756071</v>
      </c>
      <c r="B4764" t="s">
        <v>279</v>
      </c>
      <c r="C4764" t="s">
        <v>17</v>
      </c>
      <c r="D4764" t="s">
        <v>39</v>
      </c>
      <c r="E4764">
        <v>34</v>
      </c>
      <c r="F4764" t="s">
        <v>19</v>
      </c>
      <c r="G4764">
        <v>1</v>
      </c>
      <c r="H4764" s="4">
        <v>103133.26</v>
      </c>
      <c r="I4764" t="s">
        <v>33</v>
      </c>
      <c r="J4764">
        <v>1</v>
      </c>
      <c r="K4764">
        <v>756</v>
      </c>
      <c r="L4764" t="s">
        <v>35</v>
      </c>
      <c r="M4764" t="s">
        <v>21</v>
      </c>
      <c r="N4764" t="s">
        <v>22</v>
      </c>
      <c r="O4764" s="4">
        <v>90059.04</v>
      </c>
      <c r="P4764" t="s">
        <v>28</v>
      </c>
      <c r="Q4764" t="str" cm="1">
        <f t="array" ref="Q4764">_xlfn.IFS(
O4764&lt;50000,"Low Salary (&lt;$50K)",
O4764&lt;90000,"Lower Middle ($50K-$90K)",
O4764&lt;130000,"Middle ($90K-$130K)",
O4764&lt;170000,"Upper Middle ($130K-$170K)",
O4764&gt;=170000,"High Salary (&gt;$170K)"
)</f>
        <v>Middle ($90K-$130K)</v>
      </c>
      <c r="R4764" t="str" cm="1">
        <f t="array" ref="R4764">_xlfn.IFS(
G4764&lt;=2,"New Customers (0-2Y)",
G4764&lt;=5,"Growing Customers (3-5Y)",
G4764&lt;=8,"Established Customers (6-8Y)",
G4764&lt;=10,"Loyal Customers (9-10Y)"
)</f>
        <v>New Customers (0-2Y)</v>
      </c>
    </row>
    <row r="4765" spans="1:18" x14ac:dyDescent="0.35">
      <c r="A4765">
        <v>15696564</v>
      </c>
      <c r="B4765" t="s">
        <v>2027</v>
      </c>
      <c r="C4765" t="s">
        <v>17</v>
      </c>
      <c r="D4765" t="s">
        <v>39</v>
      </c>
      <c r="E4765">
        <v>38</v>
      </c>
      <c r="F4765" t="s">
        <v>19</v>
      </c>
      <c r="G4765">
        <v>0</v>
      </c>
      <c r="H4765" s="4">
        <v>145974.79</v>
      </c>
      <c r="I4765" t="s">
        <v>33</v>
      </c>
      <c r="J4765">
        <v>2</v>
      </c>
      <c r="K4765">
        <v>752</v>
      </c>
      <c r="L4765" t="s">
        <v>35</v>
      </c>
      <c r="M4765" t="s">
        <v>21</v>
      </c>
      <c r="N4765" t="s">
        <v>22</v>
      </c>
      <c r="O4765" s="4">
        <v>137694.23000000001</v>
      </c>
      <c r="P4765" t="s">
        <v>28</v>
      </c>
      <c r="Q4765" t="str" cm="1">
        <f t="array" ref="Q4765">_xlfn.IFS(
O4765&lt;50000,"Low Salary (&lt;$50K)",
O4765&lt;90000,"Lower Middle ($50K-$90K)",
O4765&lt;130000,"Middle ($90K-$130K)",
O4765&lt;170000,"Upper Middle ($130K-$170K)",
O4765&gt;=170000,"High Salary (&gt;$170K)"
)</f>
        <v>Upper Middle ($130K-$170K)</v>
      </c>
      <c r="R4765" t="str" cm="1">
        <f t="array" ref="R4765">_xlfn.IFS(
G4765&lt;=2,"New Customers (0-2Y)",
G4765&lt;=5,"Growing Customers (3-5Y)",
G4765&lt;=8,"Established Customers (6-8Y)",
G4765&lt;=10,"Loyal Customers (9-10Y)"
)</f>
        <v>New Customers (0-2Y)</v>
      </c>
    </row>
    <row r="4766" spans="1:18" x14ac:dyDescent="0.35">
      <c r="A4766">
        <v>15657637</v>
      </c>
      <c r="B4766" t="s">
        <v>633</v>
      </c>
      <c r="C4766" t="s">
        <v>26</v>
      </c>
      <c r="D4766" t="s">
        <v>18</v>
      </c>
      <c r="E4766">
        <v>36</v>
      </c>
      <c r="F4766" t="s">
        <v>19</v>
      </c>
      <c r="G4766">
        <v>3</v>
      </c>
      <c r="H4766" s="4">
        <v>0</v>
      </c>
      <c r="I4766" t="s">
        <v>24</v>
      </c>
      <c r="J4766">
        <v>3</v>
      </c>
      <c r="K4766">
        <v>696</v>
      </c>
      <c r="L4766" t="s">
        <v>35</v>
      </c>
      <c r="M4766" t="s">
        <v>21</v>
      </c>
      <c r="N4766" t="s">
        <v>32</v>
      </c>
      <c r="O4766" s="4">
        <v>65039.9</v>
      </c>
      <c r="P4766" t="s">
        <v>28</v>
      </c>
      <c r="Q4766" t="str" cm="1">
        <f t="array" ref="Q4766">_xlfn.IFS(
O4766&lt;50000,"Low Salary (&lt;$50K)",
O4766&lt;90000,"Lower Middle ($50K-$90K)",
O4766&lt;130000,"Middle ($90K-$130K)",
O4766&lt;170000,"Upper Middle ($130K-$170K)",
O4766&gt;=170000,"High Salary (&gt;$170K)"
)</f>
        <v>Lower Middle ($50K-$90K)</v>
      </c>
      <c r="R4766" t="str" cm="1">
        <f t="array" ref="R4766">_xlfn.IFS(
G4766&lt;=2,"New Customers (0-2Y)",
G4766&lt;=5,"Growing Customers (3-5Y)",
G4766&lt;=8,"Established Customers (6-8Y)",
G4766&lt;=10,"Loyal Customers (9-10Y)"
)</f>
        <v>Growing Customers (3-5Y)</v>
      </c>
    </row>
    <row r="4767" spans="1:18" x14ac:dyDescent="0.35">
      <c r="A4767">
        <v>15755863</v>
      </c>
      <c r="B4767" t="s">
        <v>365</v>
      </c>
      <c r="C4767" t="s">
        <v>26</v>
      </c>
      <c r="D4767" t="s">
        <v>18</v>
      </c>
      <c r="E4767">
        <v>49</v>
      </c>
      <c r="F4767" t="s">
        <v>19</v>
      </c>
      <c r="G4767">
        <v>1</v>
      </c>
      <c r="H4767" s="4">
        <v>0</v>
      </c>
      <c r="I4767" t="s">
        <v>24</v>
      </c>
      <c r="J4767">
        <v>2</v>
      </c>
      <c r="K4767">
        <v>630</v>
      </c>
      <c r="L4767" t="s">
        <v>20</v>
      </c>
      <c r="M4767" t="s">
        <v>27</v>
      </c>
      <c r="N4767" t="s">
        <v>22</v>
      </c>
      <c r="O4767" s="4">
        <v>162858.29</v>
      </c>
      <c r="P4767" t="s">
        <v>28</v>
      </c>
      <c r="Q4767" t="str" cm="1">
        <f t="array" ref="Q4767">_xlfn.IFS(
O4767&lt;50000,"Low Salary (&lt;$50K)",
O4767&lt;90000,"Lower Middle ($50K-$90K)",
O4767&lt;130000,"Middle ($90K-$130K)",
O4767&lt;170000,"Upper Middle ($130K-$170K)",
O4767&gt;=170000,"High Salary (&gt;$170K)"
)</f>
        <v>Upper Middle ($130K-$170K)</v>
      </c>
      <c r="R4767" t="str" cm="1">
        <f t="array" ref="R4767">_xlfn.IFS(
G4767&lt;=2,"New Customers (0-2Y)",
G4767&lt;=5,"Growing Customers (3-5Y)",
G4767&lt;=8,"Established Customers (6-8Y)",
G4767&lt;=10,"Loyal Customers (9-10Y)"
)</f>
        <v>New Customers (0-2Y)</v>
      </c>
    </row>
    <row r="4768" spans="1:18" x14ac:dyDescent="0.35">
      <c r="A4768">
        <v>15719858</v>
      </c>
      <c r="B4768" t="s">
        <v>1507</v>
      </c>
      <c r="C4768" t="s">
        <v>26</v>
      </c>
      <c r="D4768" t="s">
        <v>18</v>
      </c>
      <c r="E4768">
        <v>38</v>
      </c>
      <c r="F4768" t="s">
        <v>19</v>
      </c>
      <c r="G4768">
        <v>9</v>
      </c>
      <c r="H4768" s="4">
        <v>0</v>
      </c>
      <c r="I4768" t="s">
        <v>24</v>
      </c>
      <c r="J4768">
        <v>2</v>
      </c>
      <c r="K4768">
        <v>659</v>
      </c>
      <c r="L4768" t="s">
        <v>20</v>
      </c>
      <c r="M4768" t="s">
        <v>21</v>
      </c>
      <c r="N4768" t="s">
        <v>22</v>
      </c>
      <c r="O4768" s="4">
        <v>35701.06</v>
      </c>
      <c r="P4768" t="s">
        <v>28</v>
      </c>
      <c r="Q4768" t="str" cm="1">
        <f t="array" ref="Q4768">_xlfn.IFS(
O4768&lt;50000,"Low Salary (&lt;$50K)",
O4768&lt;90000,"Lower Middle ($50K-$90K)",
O4768&lt;130000,"Middle ($90K-$130K)",
O4768&lt;170000,"Upper Middle ($130K-$170K)",
O4768&gt;=170000,"High Salary (&gt;$170K)"
)</f>
        <v>Low Salary (&lt;$50K)</v>
      </c>
      <c r="R4768" t="str" cm="1">
        <f t="array" ref="R4768">_xlfn.IFS(
G4768&lt;=2,"New Customers (0-2Y)",
G4768&lt;=5,"Growing Customers (3-5Y)",
G4768&lt;=8,"Established Customers (6-8Y)",
G4768&lt;=10,"Loyal Customers (9-10Y)"
)</f>
        <v>Loyal Customers (9-10Y)</v>
      </c>
    </row>
    <row r="4769" spans="1:18" x14ac:dyDescent="0.35">
      <c r="A4769">
        <v>15688876</v>
      </c>
      <c r="B4769" t="s">
        <v>690</v>
      </c>
      <c r="C4769" t="s">
        <v>26</v>
      </c>
      <c r="D4769" t="s">
        <v>39</v>
      </c>
      <c r="E4769">
        <v>39</v>
      </c>
      <c r="F4769" t="s">
        <v>19</v>
      </c>
      <c r="G4769">
        <v>9</v>
      </c>
      <c r="H4769" s="4">
        <v>0</v>
      </c>
      <c r="I4769" t="s">
        <v>24</v>
      </c>
      <c r="J4769">
        <v>2</v>
      </c>
      <c r="K4769">
        <v>685</v>
      </c>
      <c r="L4769" t="s">
        <v>35</v>
      </c>
      <c r="M4769" t="s">
        <v>21</v>
      </c>
      <c r="N4769" t="s">
        <v>22</v>
      </c>
      <c r="O4769" s="4">
        <v>18826.060000000001</v>
      </c>
      <c r="P4769" t="s">
        <v>28</v>
      </c>
      <c r="Q4769" t="str" cm="1">
        <f t="array" ref="Q4769">_xlfn.IFS(
O4769&lt;50000,"Low Salary (&lt;$50K)",
O4769&lt;90000,"Lower Middle ($50K-$90K)",
O4769&lt;130000,"Middle ($90K-$130K)",
O4769&lt;170000,"Upper Middle ($130K-$170K)",
O4769&gt;=170000,"High Salary (&gt;$170K)"
)</f>
        <v>Low Salary (&lt;$50K)</v>
      </c>
      <c r="R4769" t="str" cm="1">
        <f t="array" ref="R4769">_xlfn.IFS(
G4769&lt;=2,"New Customers (0-2Y)",
G4769&lt;=5,"Growing Customers (3-5Y)",
G4769&lt;=8,"Established Customers (6-8Y)",
G4769&lt;=10,"Loyal Customers (9-10Y)"
)</f>
        <v>Loyal Customers (9-10Y)</v>
      </c>
    </row>
    <row r="4770" spans="1:18" x14ac:dyDescent="0.35">
      <c r="A4770">
        <v>15698528</v>
      </c>
      <c r="B4770" t="s">
        <v>563</v>
      </c>
      <c r="C4770" t="s">
        <v>26</v>
      </c>
      <c r="D4770" t="s">
        <v>18</v>
      </c>
      <c r="E4770">
        <v>31</v>
      </c>
      <c r="F4770" t="s">
        <v>19</v>
      </c>
      <c r="G4770">
        <v>3</v>
      </c>
      <c r="H4770" s="4">
        <v>0</v>
      </c>
      <c r="I4770" t="s">
        <v>24</v>
      </c>
      <c r="J4770">
        <v>1</v>
      </c>
      <c r="K4770">
        <v>599</v>
      </c>
      <c r="L4770" t="s">
        <v>31</v>
      </c>
      <c r="M4770" t="s">
        <v>21</v>
      </c>
      <c r="N4770" t="s">
        <v>22</v>
      </c>
      <c r="O4770" s="4">
        <v>130086.47</v>
      </c>
      <c r="P4770" t="s">
        <v>23</v>
      </c>
      <c r="Q4770" t="str" cm="1">
        <f t="array" ref="Q4770">_xlfn.IFS(
O4770&lt;50000,"Low Salary (&lt;$50K)",
O4770&lt;90000,"Lower Middle ($50K-$90K)",
O4770&lt;130000,"Middle ($90K-$130K)",
O4770&lt;170000,"Upper Middle ($130K-$170K)",
O4770&gt;=170000,"High Salary (&gt;$170K)"
)</f>
        <v>Upper Middle ($130K-$170K)</v>
      </c>
      <c r="R4770" t="str" cm="1">
        <f t="array" ref="R4770">_xlfn.IFS(
G4770&lt;=2,"New Customers (0-2Y)",
G4770&lt;=5,"Growing Customers (3-5Y)",
G4770&lt;=8,"Established Customers (6-8Y)",
G4770&lt;=10,"Loyal Customers (9-10Y)"
)</f>
        <v>Growing Customers (3-5Y)</v>
      </c>
    </row>
    <row r="4771" spans="1:18" x14ac:dyDescent="0.35">
      <c r="A4771">
        <v>15770345</v>
      </c>
      <c r="B4771" t="s">
        <v>1998</v>
      </c>
      <c r="C4771" t="s">
        <v>26</v>
      </c>
      <c r="D4771" t="s">
        <v>18</v>
      </c>
      <c r="E4771">
        <v>31</v>
      </c>
      <c r="F4771" t="s">
        <v>19</v>
      </c>
      <c r="G4771">
        <v>1</v>
      </c>
      <c r="H4771" s="4">
        <v>139183.06</v>
      </c>
      <c r="I4771" t="s">
        <v>33</v>
      </c>
      <c r="J4771">
        <v>1</v>
      </c>
      <c r="K4771">
        <v>559</v>
      </c>
      <c r="L4771" t="s">
        <v>31</v>
      </c>
      <c r="M4771" t="s">
        <v>27</v>
      </c>
      <c r="N4771" t="s">
        <v>22</v>
      </c>
      <c r="O4771" s="4">
        <v>143360.56</v>
      </c>
      <c r="P4771" t="s">
        <v>28</v>
      </c>
      <c r="Q4771" t="str" cm="1">
        <f t="array" ref="Q4771">_xlfn.IFS(
O4771&lt;50000,"Low Salary (&lt;$50K)",
O4771&lt;90000,"Lower Middle ($50K-$90K)",
O4771&lt;130000,"Middle ($90K-$130K)",
O4771&lt;170000,"Upper Middle ($130K-$170K)",
O4771&gt;=170000,"High Salary (&gt;$170K)"
)</f>
        <v>Upper Middle ($130K-$170K)</v>
      </c>
      <c r="R4771" t="str" cm="1">
        <f t="array" ref="R4771">_xlfn.IFS(
G4771&lt;=2,"New Customers (0-2Y)",
G4771&lt;=5,"Growing Customers (3-5Y)",
G4771&lt;=8,"Established Customers (6-8Y)",
G4771&lt;=10,"Loyal Customers (9-10Y)"
)</f>
        <v>New Customers (0-2Y)</v>
      </c>
    </row>
    <row r="4772" spans="1:18" x14ac:dyDescent="0.35">
      <c r="A4772">
        <v>15761506</v>
      </c>
      <c r="B4772" t="s">
        <v>341</v>
      </c>
      <c r="C4772" t="s">
        <v>26</v>
      </c>
      <c r="D4772" t="s">
        <v>39</v>
      </c>
      <c r="E4772">
        <v>19</v>
      </c>
      <c r="F4772" t="s">
        <v>43</v>
      </c>
      <c r="G4772">
        <v>5</v>
      </c>
      <c r="H4772" s="4">
        <v>0</v>
      </c>
      <c r="I4772" t="s">
        <v>24</v>
      </c>
      <c r="J4772">
        <v>2</v>
      </c>
      <c r="K4772">
        <v>615</v>
      </c>
      <c r="L4772" t="s">
        <v>20</v>
      </c>
      <c r="M4772" t="s">
        <v>21</v>
      </c>
      <c r="N4772" t="s">
        <v>32</v>
      </c>
      <c r="O4772" s="4">
        <v>159920.92000000001</v>
      </c>
      <c r="P4772" t="s">
        <v>28</v>
      </c>
      <c r="Q4772" t="str" cm="1">
        <f t="array" ref="Q4772">_xlfn.IFS(
O4772&lt;50000,"Low Salary (&lt;$50K)",
O4772&lt;90000,"Lower Middle ($50K-$90K)",
O4772&lt;130000,"Middle ($90K-$130K)",
O4772&lt;170000,"Upper Middle ($130K-$170K)",
O4772&gt;=170000,"High Salary (&gt;$170K)"
)</f>
        <v>Upper Middle ($130K-$170K)</v>
      </c>
      <c r="R4772" t="str" cm="1">
        <f t="array" ref="R4772">_xlfn.IFS(
G4772&lt;=2,"New Customers (0-2Y)",
G4772&lt;=5,"Growing Customers (3-5Y)",
G4772&lt;=8,"Established Customers (6-8Y)",
G4772&lt;=10,"Loyal Customers (9-10Y)"
)</f>
        <v>Growing Customers (3-5Y)</v>
      </c>
    </row>
    <row r="4773" spans="1:18" x14ac:dyDescent="0.35">
      <c r="A4773">
        <v>15716619</v>
      </c>
      <c r="B4773" t="s">
        <v>1703</v>
      </c>
      <c r="C4773" t="s">
        <v>42</v>
      </c>
      <c r="D4773" t="s">
        <v>18</v>
      </c>
      <c r="E4773">
        <v>36</v>
      </c>
      <c r="F4773" t="s">
        <v>19</v>
      </c>
      <c r="G4773">
        <v>3</v>
      </c>
      <c r="H4773" s="4">
        <v>74974.89</v>
      </c>
      <c r="I4773" t="s">
        <v>29</v>
      </c>
      <c r="J4773">
        <v>1</v>
      </c>
      <c r="K4773">
        <v>580</v>
      </c>
      <c r="L4773" t="s">
        <v>31</v>
      </c>
      <c r="M4773" t="s">
        <v>21</v>
      </c>
      <c r="N4773" t="s">
        <v>22</v>
      </c>
      <c r="O4773" s="4">
        <v>12099.67</v>
      </c>
      <c r="P4773" t="s">
        <v>28</v>
      </c>
      <c r="Q4773" t="str" cm="1">
        <f t="array" ref="Q4773">_xlfn.IFS(
O4773&lt;50000,"Low Salary (&lt;$50K)",
O4773&lt;90000,"Lower Middle ($50K-$90K)",
O4773&lt;130000,"Middle ($90K-$130K)",
O4773&lt;170000,"Upper Middle ($130K-$170K)",
O4773&gt;=170000,"High Salary (&gt;$170K)"
)</f>
        <v>Low Salary (&lt;$50K)</v>
      </c>
      <c r="R4773" t="str" cm="1">
        <f t="array" ref="R4773">_xlfn.IFS(
G4773&lt;=2,"New Customers (0-2Y)",
G4773&lt;=5,"Growing Customers (3-5Y)",
G4773&lt;=8,"Established Customers (6-8Y)",
G4773&lt;=10,"Loyal Customers (9-10Y)"
)</f>
        <v>Growing Customers (3-5Y)</v>
      </c>
    </row>
    <row r="4774" spans="1:18" x14ac:dyDescent="0.35">
      <c r="A4774">
        <v>15788367</v>
      </c>
      <c r="B4774" t="s">
        <v>1176</v>
      </c>
      <c r="C4774" t="s">
        <v>26</v>
      </c>
      <c r="D4774" t="s">
        <v>39</v>
      </c>
      <c r="E4774">
        <v>44</v>
      </c>
      <c r="F4774" t="s">
        <v>19</v>
      </c>
      <c r="G4774">
        <v>6</v>
      </c>
      <c r="H4774" s="4">
        <v>61691.45</v>
      </c>
      <c r="I4774" t="s">
        <v>29</v>
      </c>
      <c r="J4774">
        <v>1</v>
      </c>
      <c r="K4774">
        <v>487</v>
      </c>
      <c r="L4774" t="s">
        <v>44</v>
      </c>
      <c r="M4774" t="s">
        <v>21</v>
      </c>
      <c r="N4774" t="s">
        <v>22</v>
      </c>
      <c r="O4774" s="4">
        <v>53087.98</v>
      </c>
      <c r="P4774" t="s">
        <v>28</v>
      </c>
      <c r="Q4774" t="str" cm="1">
        <f t="array" ref="Q4774">_xlfn.IFS(
O4774&lt;50000,"Low Salary (&lt;$50K)",
O4774&lt;90000,"Lower Middle ($50K-$90K)",
O4774&lt;130000,"Middle ($90K-$130K)",
O4774&lt;170000,"Upper Middle ($130K-$170K)",
O4774&gt;=170000,"High Salary (&gt;$170K)"
)</f>
        <v>Lower Middle ($50K-$90K)</v>
      </c>
      <c r="R4774" t="str" cm="1">
        <f t="array" ref="R4774">_xlfn.IFS(
G4774&lt;=2,"New Customers (0-2Y)",
G4774&lt;=5,"Growing Customers (3-5Y)",
G4774&lt;=8,"Established Customers (6-8Y)",
G4774&lt;=10,"Loyal Customers (9-10Y)"
)</f>
        <v>Established Customers (6-8Y)</v>
      </c>
    </row>
    <row r="4775" spans="1:18" x14ac:dyDescent="0.35">
      <c r="A4775">
        <v>15709451</v>
      </c>
      <c r="B4775" t="s">
        <v>322</v>
      </c>
      <c r="C4775" t="s">
        <v>42</v>
      </c>
      <c r="D4775" t="s">
        <v>18</v>
      </c>
      <c r="E4775">
        <v>35</v>
      </c>
      <c r="F4775" t="s">
        <v>19</v>
      </c>
      <c r="G4775">
        <v>1</v>
      </c>
      <c r="H4775" s="4">
        <v>121952.75</v>
      </c>
      <c r="I4775" t="s">
        <v>33</v>
      </c>
      <c r="J4775">
        <v>2</v>
      </c>
      <c r="K4775">
        <v>646</v>
      </c>
      <c r="L4775" t="s">
        <v>20</v>
      </c>
      <c r="M4775" t="s">
        <v>21</v>
      </c>
      <c r="N4775" t="s">
        <v>22</v>
      </c>
      <c r="O4775" s="4">
        <v>142839.82</v>
      </c>
      <c r="P4775" t="s">
        <v>28</v>
      </c>
      <c r="Q4775" t="str" cm="1">
        <f t="array" ref="Q4775">_xlfn.IFS(
O4775&lt;50000,"Low Salary (&lt;$50K)",
O4775&lt;90000,"Lower Middle ($50K-$90K)",
O4775&lt;130000,"Middle ($90K-$130K)",
O4775&lt;170000,"Upper Middle ($130K-$170K)",
O4775&gt;=170000,"High Salary (&gt;$170K)"
)</f>
        <v>Upper Middle ($130K-$170K)</v>
      </c>
      <c r="R4775" t="str" cm="1">
        <f t="array" ref="R4775">_xlfn.IFS(
G4775&lt;=2,"New Customers (0-2Y)",
G4775&lt;=5,"Growing Customers (3-5Y)",
G4775&lt;=8,"Established Customers (6-8Y)",
G4775&lt;=10,"Loyal Customers (9-10Y)"
)</f>
        <v>New Customers (0-2Y)</v>
      </c>
    </row>
    <row r="4776" spans="1:18" x14ac:dyDescent="0.35">
      <c r="A4776">
        <v>15640421</v>
      </c>
      <c r="B4776" t="s">
        <v>1036</v>
      </c>
      <c r="C4776" t="s">
        <v>17</v>
      </c>
      <c r="D4776" t="s">
        <v>18</v>
      </c>
      <c r="E4776">
        <v>35</v>
      </c>
      <c r="F4776" t="s">
        <v>19</v>
      </c>
      <c r="G4776">
        <v>7</v>
      </c>
      <c r="H4776" s="4">
        <v>0</v>
      </c>
      <c r="I4776" t="s">
        <v>24</v>
      </c>
      <c r="J4776">
        <v>1</v>
      </c>
      <c r="K4776">
        <v>811</v>
      </c>
      <c r="L4776" t="s">
        <v>37</v>
      </c>
      <c r="M4776" t="s">
        <v>21</v>
      </c>
      <c r="N4776" t="s">
        <v>22</v>
      </c>
      <c r="O4776" s="4">
        <v>178.19</v>
      </c>
      <c r="P4776" t="s">
        <v>28</v>
      </c>
      <c r="Q4776" t="str" cm="1">
        <f t="array" ref="Q4776">_xlfn.IFS(
O4776&lt;50000,"Low Salary (&lt;$50K)",
O4776&lt;90000,"Lower Middle ($50K-$90K)",
O4776&lt;130000,"Middle ($90K-$130K)",
O4776&lt;170000,"Upper Middle ($130K-$170K)",
O4776&gt;=170000,"High Salary (&gt;$170K)"
)</f>
        <v>Low Salary (&lt;$50K)</v>
      </c>
      <c r="R4776" t="str" cm="1">
        <f t="array" ref="R4776">_xlfn.IFS(
G4776&lt;=2,"New Customers (0-2Y)",
G4776&lt;=5,"Growing Customers (3-5Y)",
G4776&lt;=8,"Established Customers (6-8Y)",
G4776&lt;=10,"Loyal Customers (9-10Y)"
)</f>
        <v>Established Customers (6-8Y)</v>
      </c>
    </row>
    <row r="4777" spans="1:18" x14ac:dyDescent="0.35">
      <c r="A4777">
        <v>15580068</v>
      </c>
      <c r="B4777" t="s">
        <v>85</v>
      </c>
      <c r="C4777" t="s">
        <v>26</v>
      </c>
      <c r="D4777" t="s">
        <v>39</v>
      </c>
      <c r="E4777">
        <v>35</v>
      </c>
      <c r="F4777" t="s">
        <v>19</v>
      </c>
      <c r="G4777">
        <v>5</v>
      </c>
      <c r="H4777" s="4">
        <v>0</v>
      </c>
      <c r="I4777" t="s">
        <v>24</v>
      </c>
      <c r="J4777">
        <v>2</v>
      </c>
      <c r="K4777">
        <v>526</v>
      </c>
      <c r="L4777" t="s">
        <v>31</v>
      </c>
      <c r="M4777" t="s">
        <v>21</v>
      </c>
      <c r="N4777" t="s">
        <v>22</v>
      </c>
      <c r="O4777" s="4">
        <v>105618.14</v>
      </c>
      <c r="P4777" t="s">
        <v>28</v>
      </c>
      <c r="Q4777" t="str" cm="1">
        <f t="array" ref="Q4777">_xlfn.IFS(
O4777&lt;50000,"Low Salary (&lt;$50K)",
O4777&lt;90000,"Lower Middle ($50K-$90K)",
O4777&lt;130000,"Middle ($90K-$130K)",
O4777&lt;170000,"Upper Middle ($130K-$170K)",
O4777&gt;=170000,"High Salary (&gt;$170K)"
)</f>
        <v>Middle ($90K-$130K)</v>
      </c>
      <c r="R4777" t="str" cm="1">
        <f t="array" ref="R4777">_xlfn.IFS(
G4777&lt;=2,"New Customers (0-2Y)",
G4777&lt;=5,"Growing Customers (3-5Y)",
G4777&lt;=8,"Established Customers (6-8Y)",
G4777&lt;=10,"Loyal Customers (9-10Y)"
)</f>
        <v>Growing Customers (3-5Y)</v>
      </c>
    </row>
    <row r="4778" spans="1:18" x14ac:dyDescent="0.35">
      <c r="A4778">
        <v>15677123</v>
      </c>
      <c r="B4778" t="s">
        <v>1394</v>
      </c>
      <c r="C4778" t="s">
        <v>26</v>
      </c>
      <c r="D4778" t="s">
        <v>39</v>
      </c>
      <c r="E4778">
        <v>37</v>
      </c>
      <c r="F4778" t="s">
        <v>19</v>
      </c>
      <c r="G4778">
        <v>7</v>
      </c>
      <c r="H4778" s="4">
        <v>0</v>
      </c>
      <c r="I4778" t="s">
        <v>24</v>
      </c>
      <c r="J4778">
        <v>2</v>
      </c>
      <c r="K4778">
        <v>767</v>
      </c>
      <c r="L4778" t="s">
        <v>35</v>
      </c>
      <c r="M4778" t="s">
        <v>21</v>
      </c>
      <c r="N4778" t="s">
        <v>22</v>
      </c>
      <c r="O4778" s="4">
        <v>24734.25</v>
      </c>
      <c r="P4778" t="s">
        <v>28</v>
      </c>
      <c r="Q4778" t="str" cm="1">
        <f t="array" ref="Q4778">_xlfn.IFS(
O4778&lt;50000,"Low Salary (&lt;$50K)",
O4778&lt;90000,"Lower Middle ($50K-$90K)",
O4778&lt;130000,"Middle ($90K-$130K)",
O4778&lt;170000,"Upper Middle ($130K-$170K)",
O4778&gt;=170000,"High Salary (&gt;$170K)"
)</f>
        <v>Low Salary (&lt;$50K)</v>
      </c>
      <c r="R4778" t="str" cm="1">
        <f t="array" ref="R4778">_xlfn.IFS(
G4778&lt;=2,"New Customers (0-2Y)",
G4778&lt;=5,"Growing Customers (3-5Y)",
G4778&lt;=8,"Established Customers (6-8Y)",
G4778&lt;=10,"Loyal Customers (9-10Y)"
)</f>
        <v>Established Customers (6-8Y)</v>
      </c>
    </row>
    <row r="4779" spans="1:18" x14ac:dyDescent="0.35">
      <c r="A4779">
        <v>15619801</v>
      </c>
      <c r="B4779" t="s">
        <v>2028</v>
      </c>
      <c r="C4779" t="s">
        <v>17</v>
      </c>
      <c r="D4779" t="s">
        <v>18</v>
      </c>
      <c r="E4779">
        <v>33</v>
      </c>
      <c r="F4779" t="s">
        <v>19</v>
      </c>
      <c r="G4779">
        <v>1</v>
      </c>
      <c r="H4779" s="4">
        <v>80107.83</v>
      </c>
      <c r="I4779" t="s">
        <v>29</v>
      </c>
      <c r="J4779">
        <v>2</v>
      </c>
      <c r="K4779">
        <v>548</v>
      </c>
      <c r="L4779" t="s">
        <v>31</v>
      </c>
      <c r="M4779" t="s">
        <v>27</v>
      </c>
      <c r="N4779" t="s">
        <v>22</v>
      </c>
      <c r="O4779" s="4">
        <v>82245.67</v>
      </c>
      <c r="P4779" t="s">
        <v>28</v>
      </c>
      <c r="Q4779" t="str" cm="1">
        <f t="array" ref="Q4779">_xlfn.IFS(
O4779&lt;50000,"Low Salary (&lt;$50K)",
O4779&lt;90000,"Lower Middle ($50K-$90K)",
O4779&lt;130000,"Middle ($90K-$130K)",
O4779&lt;170000,"Upper Middle ($130K-$170K)",
O4779&gt;=170000,"High Salary (&gt;$170K)"
)</f>
        <v>Lower Middle ($50K-$90K)</v>
      </c>
      <c r="R4779" t="str" cm="1">
        <f t="array" ref="R4779">_xlfn.IFS(
G4779&lt;=2,"New Customers (0-2Y)",
G4779&lt;=5,"Growing Customers (3-5Y)",
G4779&lt;=8,"Established Customers (6-8Y)",
G4779&lt;=10,"Loyal Customers (9-10Y)"
)</f>
        <v>New Customers (0-2Y)</v>
      </c>
    </row>
    <row r="4780" spans="1:18" x14ac:dyDescent="0.35">
      <c r="A4780">
        <v>15582246</v>
      </c>
      <c r="B4780" t="s">
        <v>200</v>
      </c>
      <c r="C4780" t="s">
        <v>26</v>
      </c>
      <c r="D4780" t="s">
        <v>18</v>
      </c>
      <c r="E4780">
        <v>45</v>
      </c>
      <c r="F4780" t="s">
        <v>19</v>
      </c>
      <c r="G4780">
        <v>2</v>
      </c>
      <c r="H4780" s="4">
        <v>0</v>
      </c>
      <c r="I4780" t="s">
        <v>24</v>
      </c>
      <c r="J4780">
        <v>2</v>
      </c>
      <c r="K4780">
        <v>737</v>
      </c>
      <c r="L4780" t="s">
        <v>35</v>
      </c>
      <c r="M4780" t="s">
        <v>27</v>
      </c>
      <c r="N4780" t="s">
        <v>22</v>
      </c>
      <c r="O4780" s="4">
        <v>177695.67</v>
      </c>
      <c r="P4780" t="s">
        <v>28</v>
      </c>
      <c r="Q4780" t="str" cm="1">
        <f t="array" ref="Q4780">_xlfn.IFS(
O4780&lt;50000,"Low Salary (&lt;$50K)",
O4780&lt;90000,"Lower Middle ($50K-$90K)",
O4780&lt;130000,"Middle ($90K-$130K)",
O4780&lt;170000,"Upper Middle ($130K-$170K)",
O4780&gt;=170000,"High Salary (&gt;$170K)"
)</f>
        <v>High Salary (&gt;$170K)</v>
      </c>
      <c r="R4780" t="str" cm="1">
        <f t="array" ref="R4780">_xlfn.IFS(
G4780&lt;=2,"New Customers (0-2Y)",
G4780&lt;=5,"Growing Customers (3-5Y)",
G4780&lt;=8,"Established Customers (6-8Y)",
G4780&lt;=10,"Loyal Customers (9-10Y)"
)</f>
        <v>New Customers (0-2Y)</v>
      </c>
    </row>
    <row r="4781" spans="1:18" x14ac:dyDescent="0.35">
      <c r="A4781">
        <v>15711843</v>
      </c>
      <c r="B4781" t="s">
        <v>404</v>
      </c>
      <c r="C4781" t="s">
        <v>42</v>
      </c>
      <c r="D4781" t="s">
        <v>39</v>
      </c>
      <c r="E4781">
        <v>40</v>
      </c>
      <c r="F4781" t="s">
        <v>19</v>
      </c>
      <c r="G4781">
        <v>1</v>
      </c>
      <c r="H4781" s="4">
        <v>147856.82</v>
      </c>
      <c r="I4781" t="s">
        <v>33</v>
      </c>
      <c r="J4781">
        <v>3</v>
      </c>
      <c r="K4781">
        <v>613</v>
      </c>
      <c r="L4781" t="s">
        <v>20</v>
      </c>
      <c r="M4781" t="s">
        <v>27</v>
      </c>
      <c r="N4781" t="s">
        <v>32</v>
      </c>
      <c r="O4781" s="4">
        <v>107961.11</v>
      </c>
      <c r="P4781" t="s">
        <v>23</v>
      </c>
      <c r="Q4781" t="str" cm="1">
        <f t="array" ref="Q4781">_xlfn.IFS(
O4781&lt;50000,"Low Salary (&lt;$50K)",
O4781&lt;90000,"Lower Middle ($50K-$90K)",
O4781&lt;130000,"Middle ($90K-$130K)",
O4781&lt;170000,"Upper Middle ($130K-$170K)",
O4781&gt;=170000,"High Salary (&gt;$170K)"
)</f>
        <v>Middle ($90K-$130K)</v>
      </c>
      <c r="R4781" t="str" cm="1">
        <f t="array" ref="R4781">_xlfn.IFS(
G4781&lt;=2,"New Customers (0-2Y)",
G4781&lt;=5,"Growing Customers (3-5Y)",
G4781&lt;=8,"Established Customers (6-8Y)",
G4781&lt;=10,"Loyal Customers (9-10Y)"
)</f>
        <v>New Customers (0-2Y)</v>
      </c>
    </row>
    <row r="4782" spans="1:18" x14ac:dyDescent="0.35">
      <c r="A4782">
        <v>15680046</v>
      </c>
      <c r="B4782" t="s">
        <v>826</v>
      </c>
      <c r="C4782" t="s">
        <v>26</v>
      </c>
      <c r="D4782" t="s">
        <v>39</v>
      </c>
      <c r="E4782">
        <v>36</v>
      </c>
      <c r="F4782" t="s">
        <v>19</v>
      </c>
      <c r="G4782">
        <v>8</v>
      </c>
      <c r="H4782" s="4">
        <v>0</v>
      </c>
      <c r="I4782" t="s">
        <v>24</v>
      </c>
      <c r="J4782">
        <v>2</v>
      </c>
      <c r="K4782">
        <v>711</v>
      </c>
      <c r="L4782" t="s">
        <v>35</v>
      </c>
      <c r="M4782" t="s">
        <v>21</v>
      </c>
      <c r="N4782" t="s">
        <v>32</v>
      </c>
      <c r="O4782" s="4">
        <v>55207.41</v>
      </c>
      <c r="P4782" t="s">
        <v>28</v>
      </c>
      <c r="Q4782" t="str" cm="1">
        <f t="array" ref="Q4782">_xlfn.IFS(
O4782&lt;50000,"Low Salary (&lt;$50K)",
O4782&lt;90000,"Lower Middle ($50K-$90K)",
O4782&lt;130000,"Middle ($90K-$130K)",
O4782&lt;170000,"Upper Middle ($130K-$170K)",
O4782&gt;=170000,"High Salary (&gt;$170K)"
)</f>
        <v>Lower Middle ($50K-$90K)</v>
      </c>
      <c r="R4782" t="str" cm="1">
        <f t="array" ref="R4782">_xlfn.IFS(
G4782&lt;=2,"New Customers (0-2Y)",
G4782&lt;=5,"Growing Customers (3-5Y)",
G4782&lt;=8,"Established Customers (6-8Y)",
G4782&lt;=10,"Loyal Customers (9-10Y)"
)</f>
        <v>Established Customers (6-8Y)</v>
      </c>
    </row>
    <row r="4783" spans="1:18" x14ac:dyDescent="0.35">
      <c r="A4783">
        <v>15804131</v>
      </c>
      <c r="B4783" t="s">
        <v>1076</v>
      </c>
      <c r="C4783" t="s">
        <v>26</v>
      </c>
      <c r="D4783" t="s">
        <v>18</v>
      </c>
      <c r="E4783">
        <v>53</v>
      </c>
      <c r="F4783" t="s">
        <v>19</v>
      </c>
      <c r="G4783">
        <v>7</v>
      </c>
      <c r="H4783" s="4">
        <v>65407.16</v>
      </c>
      <c r="I4783" t="s">
        <v>29</v>
      </c>
      <c r="J4783">
        <v>2</v>
      </c>
      <c r="K4783">
        <v>850</v>
      </c>
      <c r="L4783" t="s">
        <v>37</v>
      </c>
      <c r="M4783" t="s">
        <v>27</v>
      </c>
      <c r="N4783" t="s">
        <v>32</v>
      </c>
      <c r="O4783" s="4">
        <v>182633.63</v>
      </c>
      <c r="P4783" t="s">
        <v>23</v>
      </c>
      <c r="Q4783" t="str" cm="1">
        <f t="array" ref="Q4783">_xlfn.IFS(
O4783&lt;50000,"Low Salary (&lt;$50K)",
O4783&lt;90000,"Lower Middle ($50K-$90K)",
O4783&lt;130000,"Middle ($90K-$130K)",
O4783&lt;170000,"Upper Middle ($130K-$170K)",
O4783&gt;=170000,"High Salary (&gt;$170K)"
)</f>
        <v>High Salary (&gt;$170K)</v>
      </c>
      <c r="R4783" t="str" cm="1">
        <f t="array" ref="R4783">_xlfn.IFS(
G4783&lt;=2,"New Customers (0-2Y)",
G4783&lt;=5,"Growing Customers (3-5Y)",
G4783&lt;=8,"Established Customers (6-8Y)",
G4783&lt;=10,"Loyal Customers (9-10Y)"
)</f>
        <v>Established Customers (6-8Y)</v>
      </c>
    </row>
    <row r="4784" spans="1:18" x14ac:dyDescent="0.35">
      <c r="A4784">
        <v>15722611</v>
      </c>
      <c r="B4784" t="s">
        <v>75</v>
      </c>
      <c r="C4784" t="s">
        <v>17</v>
      </c>
      <c r="D4784" t="s">
        <v>18</v>
      </c>
      <c r="E4784">
        <v>53</v>
      </c>
      <c r="F4784" t="s">
        <v>19</v>
      </c>
      <c r="G4784">
        <v>8</v>
      </c>
      <c r="H4784" s="4">
        <v>114233.18</v>
      </c>
      <c r="I4784" t="s">
        <v>33</v>
      </c>
      <c r="J4784">
        <v>1</v>
      </c>
      <c r="K4784">
        <v>752</v>
      </c>
      <c r="L4784" t="s">
        <v>35</v>
      </c>
      <c r="M4784" t="s">
        <v>21</v>
      </c>
      <c r="N4784" t="s">
        <v>22</v>
      </c>
      <c r="O4784" s="4">
        <v>51587.040000000001</v>
      </c>
      <c r="P4784" t="s">
        <v>28</v>
      </c>
      <c r="Q4784" t="str" cm="1">
        <f t="array" ref="Q4784">_xlfn.IFS(
O4784&lt;50000,"Low Salary (&lt;$50K)",
O4784&lt;90000,"Lower Middle ($50K-$90K)",
O4784&lt;130000,"Middle ($90K-$130K)",
O4784&lt;170000,"Upper Middle ($130K-$170K)",
O4784&gt;=170000,"High Salary (&gt;$170K)"
)</f>
        <v>Lower Middle ($50K-$90K)</v>
      </c>
      <c r="R4784" t="str" cm="1">
        <f t="array" ref="R4784">_xlfn.IFS(
G4784&lt;=2,"New Customers (0-2Y)",
G4784&lt;=5,"Growing Customers (3-5Y)",
G4784&lt;=8,"Established Customers (6-8Y)",
G4784&lt;=10,"Loyal Customers (9-10Y)"
)</f>
        <v>Established Customers (6-8Y)</v>
      </c>
    </row>
    <row r="4785" spans="1:18" x14ac:dyDescent="0.35">
      <c r="A4785">
        <v>15729224</v>
      </c>
      <c r="B4785" t="s">
        <v>1151</v>
      </c>
      <c r="C4785" t="s">
        <v>17</v>
      </c>
      <c r="D4785" t="s">
        <v>18</v>
      </c>
      <c r="E4785">
        <v>37</v>
      </c>
      <c r="F4785" t="s">
        <v>19</v>
      </c>
      <c r="G4785">
        <v>5</v>
      </c>
      <c r="H4785" s="4">
        <v>0</v>
      </c>
      <c r="I4785" t="s">
        <v>24</v>
      </c>
      <c r="J4785">
        <v>2</v>
      </c>
      <c r="K4785">
        <v>710</v>
      </c>
      <c r="L4785" t="s">
        <v>35</v>
      </c>
      <c r="M4785" t="s">
        <v>21</v>
      </c>
      <c r="N4785" t="s">
        <v>32</v>
      </c>
      <c r="O4785" s="4">
        <v>115403.31</v>
      </c>
      <c r="P4785" t="s">
        <v>28</v>
      </c>
      <c r="Q4785" t="str" cm="1">
        <f t="array" ref="Q4785">_xlfn.IFS(
O4785&lt;50000,"Low Salary (&lt;$50K)",
O4785&lt;90000,"Lower Middle ($50K-$90K)",
O4785&lt;130000,"Middle ($90K-$130K)",
O4785&lt;170000,"Upper Middle ($130K-$170K)",
O4785&gt;=170000,"High Salary (&gt;$170K)"
)</f>
        <v>Middle ($90K-$130K)</v>
      </c>
      <c r="R4785" t="str" cm="1">
        <f t="array" ref="R4785">_xlfn.IFS(
G4785&lt;=2,"New Customers (0-2Y)",
G4785&lt;=5,"Growing Customers (3-5Y)",
G4785&lt;=8,"Established Customers (6-8Y)",
G4785&lt;=10,"Loyal Customers (9-10Y)"
)</f>
        <v>Growing Customers (3-5Y)</v>
      </c>
    </row>
    <row r="4786" spans="1:18" x14ac:dyDescent="0.35">
      <c r="A4786">
        <v>15811588</v>
      </c>
      <c r="B4786" t="s">
        <v>424</v>
      </c>
      <c r="C4786" t="s">
        <v>26</v>
      </c>
      <c r="D4786" t="s">
        <v>18</v>
      </c>
      <c r="E4786">
        <v>53</v>
      </c>
      <c r="F4786" t="s">
        <v>19</v>
      </c>
      <c r="G4786">
        <v>7</v>
      </c>
      <c r="H4786" s="4">
        <v>187602.18</v>
      </c>
      <c r="I4786" t="s">
        <v>33</v>
      </c>
      <c r="J4786">
        <v>1</v>
      </c>
      <c r="K4786">
        <v>664</v>
      </c>
      <c r="L4786" t="s">
        <v>35</v>
      </c>
      <c r="M4786" t="s">
        <v>21</v>
      </c>
      <c r="N4786" t="s">
        <v>32</v>
      </c>
      <c r="O4786" s="4">
        <v>186392.99</v>
      </c>
      <c r="P4786" t="s">
        <v>23</v>
      </c>
      <c r="Q4786" t="str" cm="1">
        <f t="array" ref="Q4786">_xlfn.IFS(
O4786&lt;50000,"Low Salary (&lt;$50K)",
O4786&lt;90000,"Lower Middle ($50K-$90K)",
O4786&lt;130000,"Middle ($90K-$130K)",
O4786&lt;170000,"Upper Middle ($130K-$170K)",
O4786&gt;=170000,"High Salary (&gt;$170K)"
)</f>
        <v>High Salary (&gt;$170K)</v>
      </c>
      <c r="R4786" t="str" cm="1">
        <f t="array" ref="R4786">_xlfn.IFS(
G4786&lt;=2,"New Customers (0-2Y)",
G4786&lt;=5,"Growing Customers (3-5Y)",
G4786&lt;=8,"Established Customers (6-8Y)",
G4786&lt;=10,"Loyal Customers (9-10Y)"
)</f>
        <v>Established Customers (6-8Y)</v>
      </c>
    </row>
    <row r="4787" spans="1:18" x14ac:dyDescent="0.35">
      <c r="A4787">
        <v>15702138</v>
      </c>
      <c r="B4787" t="s">
        <v>412</v>
      </c>
      <c r="C4787" t="s">
        <v>17</v>
      </c>
      <c r="D4787" t="s">
        <v>18</v>
      </c>
      <c r="E4787">
        <v>22</v>
      </c>
      <c r="F4787" t="s">
        <v>43</v>
      </c>
      <c r="G4787">
        <v>3</v>
      </c>
      <c r="H4787" s="4">
        <v>156834.34</v>
      </c>
      <c r="I4787" t="s">
        <v>33</v>
      </c>
      <c r="J4787">
        <v>1</v>
      </c>
      <c r="K4787">
        <v>510</v>
      </c>
      <c r="L4787" t="s">
        <v>31</v>
      </c>
      <c r="M4787" t="s">
        <v>27</v>
      </c>
      <c r="N4787" t="s">
        <v>32</v>
      </c>
      <c r="O4787" s="4">
        <v>44374.44</v>
      </c>
      <c r="P4787" t="s">
        <v>28</v>
      </c>
      <c r="Q4787" t="str" cm="1">
        <f t="array" ref="Q4787">_xlfn.IFS(
O4787&lt;50000,"Low Salary (&lt;$50K)",
O4787&lt;90000,"Lower Middle ($50K-$90K)",
O4787&lt;130000,"Middle ($90K-$130K)",
O4787&lt;170000,"Upper Middle ($130K-$170K)",
O4787&gt;=170000,"High Salary (&gt;$170K)"
)</f>
        <v>Low Salary (&lt;$50K)</v>
      </c>
      <c r="R4787" t="str" cm="1">
        <f t="array" ref="R4787">_xlfn.IFS(
G4787&lt;=2,"New Customers (0-2Y)",
G4787&lt;=5,"Growing Customers (3-5Y)",
G4787&lt;=8,"Established Customers (6-8Y)",
G4787&lt;=10,"Loyal Customers (9-10Y)"
)</f>
        <v>Growing Customers (3-5Y)</v>
      </c>
    </row>
    <row r="4788" spans="1:18" x14ac:dyDescent="0.35">
      <c r="A4788">
        <v>15749799</v>
      </c>
      <c r="B4788" t="s">
        <v>404</v>
      </c>
      <c r="C4788" t="s">
        <v>17</v>
      </c>
      <c r="D4788" t="s">
        <v>18</v>
      </c>
      <c r="E4788">
        <v>34</v>
      </c>
      <c r="F4788" t="s">
        <v>19</v>
      </c>
      <c r="G4788">
        <v>2</v>
      </c>
      <c r="H4788" s="4">
        <v>0</v>
      </c>
      <c r="I4788" t="s">
        <v>24</v>
      </c>
      <c r="J4788">
        <v>2</v>
      </c>
      <c r="K4788">
        <v>577</v>
      </c>
      <c r="L4788" t="s">
        <v>31</v>
      </c>
      <c r="M4788" t="s">
        <v>21</v>
      </c>
      <c r="N4788" t="s">
        <v>22</v>
      </c>
      <c r="O4788" s="4">
        <v>84033.35</v>
      </c>
      <c r="P4788" t="s">
        <v>28</v>
      </c>
      <c r="Q4788" t="str" cm="1">
        <f t="array" ref="Q4788">_xlfn.IFS(
O4788&lt;50000,"Low Salary (&lt;$50K)",
O4788&lt;90000,"Lower Middle ($50K-$90K)",
O4788&lt;130000,"Middle ($90K-$130K)",
O4788&lt;170000,"Upper Middle ($130K-$170K)",
O4788&gt;=170000,"High Salary (&gt;$170K)"
)</f>
        <v>Lower Middle ($50K-$90K)</v>
      </c>
      <c r="R4788" t="str" cm="1">
        <f t="array" ref="R4788">_xlfn.IFS(
G4788&lt;=2,"New Customers (0-2Y)",
G4788&lt;=5,"Growing Customers (3-5Y)",
G4788&lt;=8,"Established Customers (6-8Y)",
G4788&lt;=10,"Loyal Customers (9-10Y)"
)</f>
        <v>New Customers (0-2Y)</v>
      </c>
    </row>
    <row r="4789" spans="1:18" x14ac:dyDescent="0.35">
      <c r="A4789">
        <v>15752885</v>
      </c>
      <c r="B4789" t="s">
        <v>631</v>
      </c>
      <c r="C4789" t="s">
        <v>17</v>
      </c>
      <c r="D4789" t="s">
        <v>39</v>
      </c>
      <c r="E4789">
        <v>42</v>
      </c>
      <c r="F4789" t="s">
        <v>19</v>
      </c>
      <c r="G4789">
        <v>1</v>
      </c>
      <c r="H4789" s="4">
        <v>157498.9</v>
      </c>
      <c r="I4789" t="s">
        <v>33</v>
      </c>
      <c r="J4789">
        <v>1</v>
      </c>
      <c r="K4789">
        <v>529</v>
      </c>
      <c r="L4789" t="s">
        <v>31</v>
      </c>
      <c r="M4789" t="s">
        <v>21</v>
      </c>
      <c r="N4789" t="s">
        <v>22</v>
      </c>
      <c r="O4789" s="4">
        <v>82276.62</v>
      </c>
      <c r="P4789" t="s">
        <v>28</v>
      </c>
      <c r="Q4789" t="str" cm="1">
        <f t="array" ref="Q4789">_xlfn.IFS(
O4789&lt;50000,"Low Salary (&lt;$50K)",
O4789&lt;90000,"Lower Middle ($50K-$90K)",
O4789&lt;130000,"Middle ($90K-$130K)",
O4789&lt;170000,"Upper Middle ($130K-$170K)",
O4789&gt;=170000,"High Salary (&gt;$170K)"
)</f>
        <v>Lower Middle ($50K-$90K)</v>
      </c>
      <c r="R4789" t="str" cm="1">
        <f t="array" ref="R4789">_xlfn.IFS(
G4789&lt;=2,"New Customers (0-2Y)",
G4789&lt;=5,"Growing Customers (3-5Y)",
G4789&lt;=8,"Established Customers (6-8Y)",
G4789&lt;=10,"Loyal Customers (9-10Y)"
)</f>
        <v>New Customers (0-2Y)</v>
      </c>
    </row>
    <row r="4790" spans="1:18" x14ac:dyDescent="0.35">
      <c r="A4790">
        <v>15674932</v>
      </c>
      <c r="B4790" t="s">
        <v>75</v>
      </c>
      <c r="C4790" t="s">
        <v>26</v>
      </c>
      <c r="D4790" t="s">
        <v>18</v>
      </c>
      <c r="E4790">
        <v>44</v>
      </c>
      <c r="F4790" t="s">
        <v>19</v>
      </c>
      <c r="G4790">
        <v>9</v>
      </c>
      <c r="H4790" s="4">
        <v>0</v>
      </c>
      <c r="I4790" t="s">
        <v>24</v>
      </c>
      <c r="J4790">
        <v>2</v>
      </c>
      <c r="K4790">
        <v>757</v>
      </c>
      <c r="L4790" t="s">
        <v>35</v>
      </c>
      <c r="M4790" t="s">
        <v>21</v>
      </c>
      <c r="N4790" t="s">
        <v>32</v>
      </c>
      <c r="O4790" s="4">
        <v>177528.92</v>
      </c>
      <c r="P4790" t="s">
        <v>28</v>
      </c>
      <c r="Q4790" t="str" cm="1">
        <f t="array" ref="Q4790">_xlfn.IFS(
O4790&lt;50000,"Low Salary (&lt;$50K)",
O4790&lt;90000,"Lower Middle ($50K-$90K)",
O4790&lt;130000,"Middle ($90K-$130K)",
O4790&lt;170000,"Upper Middle ($130K-$170K)",
O4790&gt;=170000,"High Salary (&gt;$170K)"
)</f>
        <v>High Salary (&gt;$170K)</v>
      </c>
      <c r="R4790" t="str" cm="1">
        <f t="array" ref="R4790">_xlfn.IFS(
G4790&lt;=2,"New Customers (0-2Y)",
G4790&lt;=5,"Growing Customers (3-5Y)",
G4790&lt;=8,"Established Customers (6-8Y)",
G4790&lt;=10,"Loyal Customers (9-10Y)"
)</f>
        <v>Loyal Customers (9-10Y)</v>
      </c>
    </row>
    <row r="4791" spans="1:18" x14ac:dyDescent="0.35">
      <c r="A4791">
        <v>15743828</v>
      </c>
      <c r="B4791" t="s">
        <v>257</v>
      </c>
      <c r="C4791" t="s">
        <v>17</v>
      </c>
      <c r="D4791" t="s">
        <v>39</v>
      </c>
      <c r="E4791">
        <v>41</v>
      </c>
      <c r="F4791" t="s">
        <v>19</v>
      </c>
      <c r="G4791">
        <v>2</v>
      </c>
      <c r="H4791" s="4">
        <v>0</v>
      </c>
      <c r="I4791" t="s">
        <v>24</v>
      </c>
      <c r="J4791">
        <v>1</v>
      </c>
      <c r="K4791">
        <v>691</v>
      </c>
      <c r="L4791" t="s">
        <v>35</v>
      </c>
      <c r="M4791" t="s">
        <v>21</v>
      </c>
      <c r="N4791" t="s">
        <v>22</v>
      </c>
      <c r="O4791" s="4">
        <v>56850.92</v>
      </c>
      <c r="P4791" t="s">
        <v>23</v>
      </c>
      <c r="Q4791" t="str" cm="1">
        <f t="array" ref="Q4791">_xlfn.IFS(
O4791&lt;50000,"Low Salary (&lt;$50K)",
O4791&lt;90000,"Lower Middle ($50K-$90K)",
O4791&lt;130000,"Middle ($90K-$130K)",
O4791&lt;170000,"Upper Middle ($130K-$170K)",
O4791&gt;=170000,"High Salary (&gt;$170K)"
)</f>
        <v>Lower Middle ($50K-$90K)</v>
      </c>
      <c r="R4791" t="str" cm="1">
        <f t="array" ref="R4791">_xlfn.IFS(
G4791&lt;=2,"New Customers (0-2Y)",
G4791&lt;=5,"Growing Customers (3-5Y)",
G4791&lt;=8,"Established Customers (6-8Y)",
G4791&lt;=10,"Loyal Customers (9-10Y)"
)</f>
        <v>New Customers (0-2Y)</v>
      </c>
    </row>
    <row r="4792" spans="1:18" x14ac:dyDescent="0.35">
      <c r="A4792">
        <v>15642022</v>
      </c>
      <c r="B4792" t="s">
        <v>1962</v>
      </c>
      <c r="C4792" t="s">
        <v>26</v>
      </c>
      <c r="D4792" t="s">
        <v>39</v>
      </c>
      <c r="E4792">
        <v>34</v>
      </c>
      <c r="F4792" t="s">
        <v>19</v>
      </c>
      <c r="G4792">
        <v>8</v>
      </c>
      <c r="H4792" s="4">
        <v>0</v>
      </c>
      <c r="I4792" t="s">
        <v>24</v>
      </c>
      <c r="J4792">
        <v>1</v>
      </c>
      <c r="K4792">
        <v>621</v>
      </c>
      <c r="L4792" t="s">
        <v>20</v>
      </c>
      <c r="M4792" t="s">
        <v>27</v>
      </c>
      <c r="N4792" t="s">
        <v>32</v>
      </c>
      <c r="O4792" s="4">
        <v>47972.65</v>
      </c>
      <c r="P4792" t="s">
        <v>28</v>
      </c>
      <c r="Q4792" t="str" cm="1">
        <f t="array" ref="Q4792">_xlfn.IFS(
O4792&lt;50000,"Low Salary (&lt;$50K)",
O4792&lt;90000,"Lower Middle ($50K-$90K)",
O4792&lt;130000,"Middle ($90K-$130K)",
O4792&lt;170000,"Upper Middle ($130K-$170K)",
O4792&gt;=170000,"High Salary (&gt;$170K)"
)</f>
        <v>Low Salary (&lt;$50K)</v>
      </c>
      <c r="R4792" t="str" cm="1">
        <f t="array" ref="R4792">_xlfn.IFS(
G4792&lt;=2,"New Customers (0-2Y)",
G4792&lt;=5,"Growing Customers (3-5Y)",
G4792&lt;=8,"Established Customers (6-8Y)",
G4792&lt;=10,"Loyal Customers (9-10Y)"
)</f>
        <v>Established Customers (6-8Y)</v>
      </c>
    </row>
    <row r="4793" spans="1:18" x14ac:dyDescent="0.35">
      <c r="A4793">
        <v>15746461</v>
      </c>
      <c r="B4793" t="s">
        <v>173</v>
      </c>
      <c r="C4793" t="s">
        <v>26</v>
      </c>
      <c r="D4793" t="s">
        <v>39</v>
      </c>
      <c r="E4793">
        <v>35</v>
      </c>
      <c r="F4793" t="s">
        <v>19</v>
      </c>
      <c r="G4793">
        <v>2</v>
      </c>
      <c r="H4793" s="4">
        <v>0</v>
      </c>
      <c r="I4793" t="s">
        <v>24</v>
      </c>
      <c r="J4793">
        <v>2</v>
      </c>
      <c r="K4793">
        <v>709</v>
      </c>
      <c r="L4793" t="s">
        <v>35</v>
      </c>
      <c r="M4793" t="s">
        <v>21</v>
      </c>
      <c r="N4793" t="s">
        <v>32</v>
      </c>
      <c r="O4793" s="4">
        <v>104982.39</v>
      </c>
      <c r="P4793" t="s">
        <v>28</v>
      </c>
      <c r="Q4793" t="str" cm="1">
        <f t="array" ref="Q4793">_xlfn.IFS(
O4793&lt;50000,"Low Salary (&lt;$50K)",
O4793&lt;90000,"Lower Middle ($50K-$90K)",
O4793&lt;130000,"Middle ($90K-$130K)",
O4793&lt;170000,"Upper Middle ($130K-$170K)",
O4793&gt;=170000,"High Salary (&gt;$170K)"
)</f>
        <v>Middle ($90K-$130K)</v>
      </c>
      <c r="R4793" t="str" cm="1">
        <f t="array" ref="R4793">_xlfn.IFS(
G4793&lt;=2,"New Customers (0-2Y)",
G4793&lt;=5,"Growing Customers (3-5Y)",
G4793&lt;=8,"Established Customers (6-8Y)",
G4793&lt;=10,"Loyal Customers (9-10Y)"
)</f>
        <v>New Customers (0-2Y)</v>
      </c>
    </row>
    <row r="4794" spans="1:18" x14ac:dyDescent="0.35">
      <c r="A4794">
        <v>15809991</v>
      </c>
      <c r="B4794" t="s">
        <v>843</v>
      </c>
      <c r="C4794" t="s">
        <v>26</v>
      </c>
      <c r="D4794" t="s">
        <v>39</v>
      </c>
      <c r="E4794">
        <v>19</v>
      </c>
      <c r="F4794" t="s">
        <v>43</v>
      </c>
      <c r="G4794">
        <v>4</v>
      </c>
      <c r="H4794" s="4">
        <v>130274.22</v>
      </c>
      <c r="I4794" t="s">
        <v>33</v>
      </c>
      <c r="J4794">
        <v>1</v>
      </c>
      <c r="K4794">
        <v>756</v>
      </c>
      <c r="L4794" t="s">
        <v>35</v>
      </c>
      <c r="M4794" t="s">
        <v>21</v>
      </c>
      <c r="N4794" t="s">
        <v>22</v>
      </c>
      <c r="O4794" s="4">
        <v>133535.29</v>
      </c>
      <c r="P4794" t="s">
        <v>28</v>
      </c>
      <c r="Q4794" t="str" cm="1">
        <f t="array" ref="Q4794">_xlfn.IFS(
O4794&lt;50000,"Low Salary (&lt;$50K)",
O4794&lt;90000,"Lower Middle ($50K-$90K)",
O4794&lt;130000,"Middle ($90K-$130K)",
O4794&lt;170000,"Upper Middle ($130K-$170K)",
O4794&gt;=170000,"High Salary (&gt;$170K)"
)</f>
        <v>Upper Middle ($130K-$170K)</v>
      </c>
      <c r="R4794" t="str" cm="1">
        <f t="array" ref="R4794">_xlfn.IFS(
G4794&lt;=2,"New Customers (0-2Y)",
G4794&lt;=5,"Growing Customers (3-5Y)",
G4794&lt;=8,"Established Customers (6-8Y)",
G4794&lt;=10,"Loyal Customers (9-10Y)"
)</f>
        <v>Growing Customers (3-5Y)</v>
      </c>
    </row>
    <row r="4795" spans="1:18" x14ac:dyDescent="0.35">
      <c r="A4795">
        <v>15787322</v>
      </c>
      <c r="B4795" t="s">
        <v>741</v>
      </c>
      <c r="C4795" t="s">
        <v>17</v>
      </c>
      <c r="D4795" t="s">
        <v>18</v>
      </c>
      <c r="E4795">
        <v>41</v>
      </c>
      <c r="F4795" t="s">
        <v>19</v>
      </c>
      <c r="G4795">
        <v>6</v>
      </c>
      <c r="H4795" s="4">
        <v>0</v>
      </c>
      <c r="I4795" t="s">
        <v>24</v>
      </c>
      <c r="J4795">
        <v>1</v>
      </c>
      <c r="K4795">
        <v>788</v>
      </c>
      <c r="L4795" t="s">
        <v>37</v>
      </c>
      <c r="M4795" t="s">
        <v>21</v>
      </c>
      <c r="N4795" t="s">
        <v>22</v>
      </c>
      <c r="O4795" s="4">
        <v>25571.37</v>
      </c>
      <c r="P4795" t="s">
        <v>28</v>
      </c>
      <c r="Q4795" t="str" cm="1">
        <f t="array" ref="Q4795">_xlfn.IFS(
O4795&lt;50000,"Low Salary (&lt;$50K)",
O4795&lt;90000,"Lower Middle ($50K-$90K)",
O4795&lt;130000,"Middle ($90K-$130K)",
O4795&lt;170000,"Upper Middle ($130K-$170K)",
O4795&gt;=170000,"High Salary (&gt;$170K)"
)</f>
        <v>Low Salary (&lt;$50K)</v>
      </c>
      <c r="R4795" t="str" cm="1">
        <f t="array" ref="R4795">_xlfn.IFS(
G4795&lt;=2,"New Customers (0-2Y)",
G4795&lt;=5,"Growing Customers (3-5Y)",
G4795&lt;=8,"Established Customers (6-8Y)",
G4795&lt;=10,"Loyal Customers (9-10Y)"
)</f>
        <v>Established Customers (6-8Y)</v>
      </c>
    </row>
    <row r="4796" spans="1:18" x14ac:dyDescent="0.35">
      <c r="A4796">
        <v>15575498</v>
      </c>
      <c r="B4796" t="s">
        <v>1024</v>
      </c>
      <c r="C4796" t="s">
        <v>17</v>
      </c>
      <c r="D4796" t="s">
        <v>18</v>
      </c>
      <c r="E4796">
        <v>39</v>
      </c>
      <c r="F4796" t="s">
        <v>19</v>
      </c>
      <c r="G4796">
        <v>5</v>
      </c>
      <c r="H4796" s="4">
        <v>149379.66</v>
      </c>
      <c r="I4796" t="s">
        <v>33</v>
      </c>
      <c r="J4796">
        <v>2</v>
      </c>
      <c r="K4796">
        <v>705</v>
      </c>
      <c r="L4796" t="s">
        <v>35</v>
      </c>
      <c r="M4796" t="s">
        <v>21</v>
      </c>
      <c r="N4796" t="s">
        <v>32</v>
      </c>
      <c r="O4796" s="4">
        <v>96075.55</v>
      </c>
      <c r="P4796" t="s">
        <v>28</v>
      </c>
      <c r="Q4796" t="str" cm="1">
        <f t="array" ref="Q4796">_xlfn.IFS(
O4796&lt;50000,"Low Salary (&lt;$50K)",
O4796&lt;90000,"Lower Middle ($50K-$90K)",
O4796&lt;130000,"Middle ($90K-$130K)",
O4796&lt;170000,"Upper Middle ($130K-$170K)",
O4796&gt;=170000,"High Salary (&gt;$170K)"
)</f>
        <v>Middle ($90K-$130K)</v>
      </c>
      <c r="R4796" t="str" cm="1">
        <f t="array" ref="R4796">_xlfn.IFS(
G4796&lt;=2,"New Customers (0-2Y)",
G4796&lt;=5,"Growing Customers (3-5Y)",
G4796&lt;=8,"Established Customers (6-8Y)",
G4796&lt;=10,"Loyal Customers (9-10Y)"
)</f>
        <v>Growing Customers (3-5Y)</v>
      </c>
    </row>
    <row r="4797" spans="1:18" x14ac:dyDescent="0.35">
      <c r="A4797">
        <v>15691387</v>
      </c>
      <c r="B4797" t="s">
        <v>2029</v>
      </c>
      <c r="C4797" t="s">
        <v>17</v>
      </c>
      <c r="D4797" t="s">
        <v>39</v>
      </c>
      <c r="E4797">
        <v>29</v>
      </c>
      <c r="F4797" t="s">
        <v>43</v>
      </c>
      <c r="G4797">
        <v>9</v>
      </c>
      <c r="H4797" s="4">
        <v>0</v>
      </c>
      <c r="I4797" t="s">
        <v>24</v>
      </c>
      <c r="J4797">
        <v>1</v>
      </c>
      <c r="K4797">
        <v>483</v>
      </c>
      <c r="L4797" t="s">
        <v>44</v>
      </c>
      <c r="M4797" t="s">
        <v>21</v>
      </c>
      <c r="N4797" t="s">
        <v>22</v>
      </c>
      <c r="O4797" s="4">
        <v>81634.45</v>
      </c>
      <c r="P4797" t="s">
        <v>28</v>
      </c>
      <c r="Q4797" t="str" cm="1">
        <f t="array" ref="Q4797">_xlfn.IFS(
O4797&lt;50000,"Low Salary (&lt;$50K)",
O4797&lt;90000,"Lower Middle ($50K-$90K)",
O4797&lt;130000,"Middle ($90K-$130K)",
O4797&lt;170000,"Upper Middle ($130K-$170K)",
O4797&gt;=170000,"High Salary (&gt;$170K)"
)</f>
        <v>Lower Middle ($50K-$90K)</v>
      </c>
      <c r="R4797" t="str" cm="1">
        <f t="array" ref="R4797">_xlfn.IFS(
G4797&lt;=2,"New Customers (0-2Y)",
G4797&lt;=5,"Growing Customers (3-5Y)",
G4797&lt;=8,"Established Customers (6-8Y)",
G4797&lt;=10,"Loyal Customers (9-10Y)"
)</f>
        <v>Loyal Customers (9-10Y)</v>
      </c>
    </row>
    <row r="4798" spans="1:18" x14ac:dyDescent="0.35">
      <c r="A4798">
        <v>15765457</v>
      </c>
      <c r="B4798" t="s">
        <v>1807</v>
      </c>
      <c r="C4798" t="s">
        <v>26</v>
      </c>
      <c r="D4798" t="s">
        <v>39</v>
      </c>
      <c r="E4798">
        <v>35</v>
      </c>
      <c r="F4798" t="s">
        <v>19</v>
      </c>
      <c r="G4798">
        <v>1</v>
      </c>
      <c r="H4798" s="4">
        <v>100829.94</v>
      </c>
      <c r="I4798" t="s">
        <v>33</v>
      </c>
      <c r="J4798">
        <v>1</v>
      </c>
      <c r="K4798">
        <v>719</v>
      </c>
      <c r="L4798" t="s">
        <v>35</v>
      </c>
      <c r="M4798" t="s">
        <v>21</v>
      </c>
      <c r="N4798" t="s">
        <v>22</v>
      </c>
      <c r="O4798" s="4">
        <v>165008.97</v>
      </c>
      <c r="P4798" t="s">
        <v>28</v>
      </c>
      <c r="Q4798" t="str" cm="1">
        <f t="array" ref="Q4798">_xlfn.IFS(
O4798&lt;50000,"Low Salary (&lt;$50K)",
O4798&lt;90000,"Lower Middle ($50K-$90K)",
O4798&lt;130000,"Middle ($90K-$130K)",
O4798&lt;170000,"Upper Middle ($130K-$170K)",
O4798&gt;=170000,"High Salary (&gt;$170K)"
)</f>
        <v>Upper Middle ($130K-$170K)</v>
      </c>
      <c r="R4798" t="str" cm="1">
        <f t="array" ref="R4798">_xlfn.IFS(
G4798&lt;=2,"New Customers (0-2Y)",
G4798&lt;=5,"Growing Customers (3-5Y)",
G4798&lt;=8,"Established Customers (6-8Y)",
G4798&lt;=10,"Loyal Customers (9-10Y)"
)</f>
        <v>New Customers (0-2Y)</v>
      </c>
    </row>
    <row r="4799" spans="1:18" x14ac:dyDescent="0.35">
      <c r="A4799">
        <v>15666173</v>
      </c>
      <c r="B4799" t="s">
        <v>2030</v>
      </c>
      <c r="C4799" t="s">
        <v>42</v>
      </c>
      <c r="D4799" t="s">
        <v>18</v>
      </c>
      <c r="E4799">
        <v>32</v>
      </c>
      <c r="F4799" t="s">
        <v>19</v>
      </c>
      <c r="G4799">
        <v>1</v>
      </c>
      <c r="H4799" s="4">
        <v>96408.98</v>
      </c>
      <c r="I4799" t="s">
        <v>29</v>
      </c>
      <c r="J4799">
        <v>1</v>
      </c>
      <c r="K4799">
        <v>793</v>
      </c>
      <c r="L4799" t="s">
        <v>37</v>
      </c>
      <c r="M4799" t="s">
        <v>21</v>
      </c>
      <c r="N4799" t="s">
        <v>22</v>
      </c>
      <c r="O4799" s="4">
        <v>138191.81</v>
      </c>
      <c r="P4799" t="s">
        <v>28</v>
      </c>
      <c r="Q4799" t="str" cm="1">
        <f t="array" ref="Q4799">_xlfn.IFS(
O4799&lt;50000,"Low Salary (&lt;$50K)",
O4799&lt;90000,"Lower Middle ($50K-$90K)",
O4799&lt;130000,"Middle ($90K-$130K)",
O4799&lt;170000,"Upper Middle ($130K-$170K)",
O4799&gt;=170000,"High Salary (&gt;$170K)"
)</f>
        <v>Upper Middle ($130K-$170K)</v>
      </c>
      <c r="R4799" t="str" cm="1">
        <f t="array" ref="R4799">_xlfn.IFS(
G4799&lt;=2,"New Customers (0-2Y)",
G4799&lt;=5,"Growing Customers (3-5Y)",
G4799&lt;=8,"Established Customers (6-8Y)",
G4799&lt;=10,"Loyal Customers (9-10Y)"
)</f>
        <v>New Customers (0-2Y)</v>
      </c>
    </row>
    <row r="4800" spans="1:18" x14ac:dyDescent="0.35">
      <c r="A4800">
        <v>15627377</v>
      </c>
      <c r="B4800" t="s">
        <v>1813</v>
      </c>
      <c r="C4800" t="s">
        <v>17</v>
      </c>
      <c r="D4800" t="s">
        <v>39</v>
      </c>
      <c r="E4800">
        <v>41</v>
      </c>
      <c r="F4800" t="s">
        <v>19</v>
      </c>
      <c r="G4800">
        <v>6</v>
      </c>
      <c r="H4800" s="4">
        <v>0</v>
      </c>
      <c r="I4800" t="s">
        <v>24</v>
      </c>
      <c r="J4800">
        <v>2</v>
      </c>
      <c r="K4800">
        <v>593</v>
      </c>
      <c r="L4800" t="s">
        <v>31</v>
      </c>
      <c r="M4800" t="s">
        <v>21</v>
      </c>
      <c r="N4800" t="s">
        <v>22</v>
      </c>
      <c r="O4800" s="4">
        <v>99136.49</v>
      </c>
      <c r="P4800" t="s">
        <v>28</v>
      </c>
      <c r="Q4800" t="str" cm="1">
        <f t="array" ref="Q4800">_xlfn.IFS(
O4800&lt;50000,"Low Salary (&lt;$50K)",
O4800&lt;90000,"Lower Middle ($50K-$90K)",
O4800&lt;130000,"Middle ($90K-$130K)",
O4800&lt;170000,"Upper Middle ($130K-$170K)",
O4800&gt;=170000,"High Salary (&gt;$170K)"
)</f>
        <v>Middle ($90K-$130K)</v>
      </c>
      <c r="R4800" t="str" cm="1">
        <f t="array" ref="R4800">_xlfn.IFS(
G4800&lt;=2,"New Customers (0-2Y)",
G4800&lt;=5,"Growing Customers (3-5Y)",
G4800&lt;=8,"Established Customers (6-8Y)",
G4800&lt;=10,"Loyal Customers (9-10Y)"
)</f>
        <v>Established Customers (6-8Y)</v>
      </c>
    </row>
    <row r="4801" spans="1:18" x14ac:dyDescent="0.35">
      <c r="A4801">
        <v>15656683</v>
      </c>
      <c r="B4801" t="s">
        <v>304</v>
      </c>
      <c r="C4801" t="s">
        <v>17</v>
      </c>
      <c r="D4801" t="s">
        <v>39</v>
      </c>
      <c r="E4801">
        <v>52</v>
      </c>
      <c r="F4801" t="s">
        <v>19</v>
      </c>
      <c r="G4801">
        <v>1</v>
      </c>
      <c r="H4801" s="4">
        <v>0</v>
      </c>
      <c r="I4801" t="s">
        <v>24</v>
      </c>
      <c r="J4801">
        <v>1</v>
      </c>
      <c r="K4801">
        <v>551</v>
      </c>
      <c r="L4801" t="s">
        <v>31</v>
      </c>
      <c r="M4801" t="s">
        <v>27</v>
      </c>
      <c r="N4801" t="s">
        <v>32</v>
      </c>
      <c r="O4801" s="4">
        <v>63584.55</v>
      </c>
      <c r="P4801" t="s">
        <v>23</v>
      </c>
      <c r="Q4801" t="str" cm="1">
        <f t="array" ref="Q4801">_xlfn.IFS(
O4801&lt;50000,"Low Salary (&lt;$50K)",
O4801&lt;90000,"Lower Middle ($50K-$90K)",
O4801&lt;130000,"Middle ($90K-$130K)",
O4801&lt;170000,"Upper Middle ($130K-$170K)",
O4801&gt;=170000,"High Salary (&gt;$170K)"
)</f>
        <v>Lower Middle ($50K-$90K)</v>
      </c>
      <c r="R4801" t="str" cm="1">
        <f t="array" ref="R4801">_xlfn.IFS(
G4801&lt;=2,"New Customers (0-2Y)",
G4801&lt;=5,"Growing Customers (3-5Y)",
G4801&lt;=8,"Established Customers (6-8Y)",
G4801&lt;=10,"Loyal Customers (9-10Y)"
)</f>
        <v>New Customers (0-2Y)</v>
      </c>
    </row>
    <row r="4802" spans="1:18" x14ac:dyDescent="0.35">
      <c r="A4802">
        <v>15679810</v>
      </c>
      <c r="B4802" t="s">
        <v>815</v>
      </c>
      <c r="C4802" t="s">
        <v>17</v>
      </c>
      <c r="D4802" t="s">
        <v>39</v>
      </c>
      <c r="E4802">
        <v>39</v>
      </c>
      <c r="F4802" t="s">
        <v>19</v>
      </c>
      <c r="G4802">
        <v>6</v>
      </c>
      <c r="H4802" s="4">
        <v>0</v>
      </c>
      <c r="I4802" t="s">
        <v>24</v>
      </c>
      <c r="J4802">
        <v>2</v>
      </c>
      <c r="K4802">
        <v>690</v>
      </c>
      <c r="L4802" t="s">
        <v>35</v>
      </c>
      <c r="M4802" t="s">
        <v>21</v>
      </c>
      <c r="N4802" t="s">
        <v>32</v>
      </c>
      <c r="O4802" s="4">
        <v>160532.88</v>
      </c>
      <c r="P4802" t="s">
        <v>28</v>
      </c>
      <c r="Q4802" t="str" cm="1">
        <f t="array" ref="Q4802">_xlfn.IFS(
O4802&lt;50000,"Low Salary (&lt;$50K)",
O4802&lt;90000,"Lower Middle ($50K-$90K)",
O4802&lt;130000,"Middle ($90K-$130K)",
O4802&lt;170000,"Upper Middle ($130K-$170K)",
O4802&gt;=170000,"High Salary (&gt;$170K)"
)</f>
        <v>Upper Middle ($130K-$170K)</v>
      </c>
      <c r="R4802" t="str" cm="1">
        <f t="array" ref="R4802">_xlfn.IFS(
G4802&lt;=2,"New Customers (0-2Y)",
G4802&lt;=5,"Growing Customers (3-5Y)",
G4802&lt;=8,"Established Customers (6-8Y)",
G4802&lt;=10,"Loyal Customers (9-10Y)"
)</f>
        <v>Established Customers (6-8Y)</v>
      </c>
    </row>
    <row r="4803" spans="1:18" x14ac:dyDescent="0.35">
      <c r="A4803">
        <v>15606310</v>
      </c>
      <c r="B4803" t="s">
        <v>2031</v>
      </c>
      <c r="C4803" t="s">
        <v>17</v>
      </c>
      <c r="D4803" t="s">
        <v>39</v>
      </c>
      <c r="E4803">
        <v>71</v>
      </c>
      <c r="F4803" t="s">
        <v>2967</v>
      </c>
      <c r="G4803">
        <v>5</v>
      </c>
      <c r="H4803" s="4">
        <v>149105.07999999999</v>
      </c>
      <c r="I4803" t="s">
        <v>33</v>
      </c>
      <c r="J4803">
        <v>1</v>
      </c>
      <c r="K4803">
        <v>823</v>
      </c>
      <c r="L4803" t="s">
        <v>37</v>
      </c>
      <c r="M4803" t="s">
        <v>27</v>
      </c>
      <c r="N4803" t="s">
        <v>22</v>
      </c>
      <c r="O4803" s="4">
        <v>162683.06</v>
      </c>
      <c r="P4803" t="s">
        <v>28</v>
      </c>
      <c r="Q4803" t="str" cm="1">
        <f t="array" ref="Q4803">_xlfn.IFS(
O4803&lt;50000,"Low Salary (&lt;$50K)",
O4803&lt;90000,"Lower Middle ($50K-$90K)",
O4803&lt;130000,"Middle ($90K-$130K)",
O4803&lt;170000,"Upper Middle ($130K-$170K)",
O4803&gt;=170000,"High Salary (&gt;$170K)"
)</f>
        <v>Upper Middle ($130K-$170K)</v>
      </c>
      <c r="R4803" t="str" cm="1">
        <f t="array" ref="R4803">_xlfn.IFS(
G4803&lt;=2,"New Customers (0-2Y)",
G4803&lt;=5,"Growing Customers (3-5Y)",
G4803&lt;=8,"Established Customers (6-8Y)",
G4803&lt;=10,"Loyal Customers (9-10Y)"
)</f>
        <v>Growing Customers (3-5Y)</v>
      </c>
    </row>
    <row r="4804" spans="1:18" x14ac:dyDescent="0.35">
      <c r="A4804">
        <v>15756871</v>
      </c>
      <c r="B4804" t="s">
        <v>128</v>
      </c>
      <c r="C4804" t="s">
        <v>26</v>
      </c>
      <c r="D4804" t="s">
        <v>39</v>
      </c>
      <c r="E4804">
        <v>39</v>
      </c>
      <c r="F4804" t="s">
        <v>19</v>
      </c>
      <c r="G4804">
        <v>3</v>
      </c>
      <c r="H4804" s="4">
        <v>0</v>
      </c>
      <c r="I4804" t="s">
        <v>24</v>
      </c>
      <c r="J4804">
        <v>1</v>
      </c>
      <c r="K4804">
        <v>512</v>
      </c>
      <c r="L4804" t="s">
        <v>31</v>
      </c>
      <c r="M4804" t="s">
        <v>21</v>
      </c>
      <c r="N4804" t="s">
        <v>32</v>
      </c>
      <c r="O4804" s="4">
        <v>134878.19</v>
      </c>
      <c r="P4804" t="s">
        <v>28</v>
      </c>
      <c r="Q4804" t="str" cm="1">
        <f t="array" ref="Q4804">_xlfn.IFS(
O4804&lt;50000,"Low Salary (&lt;$50K)",
O4804&lt;90000,"Lower Middle ($50K-$90K)",
O4804&lt;130000,"Middle ($90K-$130K)",
O4804&lt;170000,"Upper Middle ($130K-$170K)",
O4804&gt;=170000,"High Salary (&gt;$170K)"
)</f>
        <v>Upper Middle ($130K-$170K)</v>
      </c>
      <c r="R4804" t="str" cm="1">
        <f t="array" ref="R4804">_xlfn.IFS(
G4804&lt;=2,"New Customers (0-2Y)",
G4804&lt;=5,"Growing Customers (3-5Y)",
G4804&lt;=8,"Established Customers (6-8Y)",
G4804&lt;=10,"Loyal Customers (9-10Y)"
)</f>
        <v>Growing Customers (3-5Y)</v>
      </c>
    </row>
    <row r="4805" spans="1:18" x14ac:dyDescent="0.35">
      <c r="A4805">
        <v>15610002</v>
      </c>
      <c r="B4805" t="s">
        <v>1413</v>
      </c>
      <c r="C4805" t="s">
        <v>26</v>
      </c>
      <c r="D4805" t="s">
        <v>39</v>
      </c>
      <c r="E4805">
        <v>41</v>
      </c>
      <c r="F4805" t="s">
        <v>19</v>
      </c>
      <c r="G4805">
        <v>5</v>
      </c>
      <c r="H4805" s="4">
        <v>0</v>
      </c>
      <c r="I4805" t="s">
        <v>24</v>
      </c>
      <c r="J4805">
        <v>2</v>
      </c>
      <c r="K4805">
        <v>802</v>
      </c>
      <c r="L4805" t="s">
        <v>37</v>
      </c>
      <c r="M4805" t="s">
        <v>21</v>
      </c>
      <c r="N4805" t="s">
        <v>22</v>
      </c>
      <c r="O4805" s="4">
        <v>134626.29999999999</v>
      </c>
      <c r="P4805" t="s">
        <v>28</v>
      </c>
      <c r="Q4805" t="str" cm="1">
        <f t="array" ref="Q4805">_xlfn.IFS(
O4805&lt;50000,"Low Salary (&lt;$50K)",
O4805&lt;90000,"Lower Middle ($50K-$90K)",
O4805&lt;130000,"Middle ($90K-$130K)",
O4805&lt;170000,"Upper Middle ($130K-$170K)",
O4805&gt;=170000,"High Salary (&gt;$170K)"
)</f>
        <v>Upper Middle ($130K-$170K)</v>
      </c>
      <c r="R4805" t="str" cm="1">
        <f t="array" ref="R4805">_xlfn.IFS(
G4805&lt;=2,"New Customers (0-2Y)",
G4805&lt;=5,"Growing Customers (3-5Y)",
G4805&lt;=8,"Established Customers (6-8Y)",
G4805&lt;=10,"Loyal Customers (9-10Y)"
)</f>
        <v>Growing Customers (3-5Y)</v>
      </c>
    </row>
    <row r="4806" spans="1:18" x14ac:dyDescent="0.35">
      <c r="A4806">
        <v>15567802</v>
      </c>
      <c r="B4806" t="s">
        <v>2032</v>
      </c>
      <c r="C4806" t="s">
        <v>26</v>
      </c>
      <c r="D4806" t="s">
        <v>18</v>
      </c>
      <c r="E4806">
        <v>34</v>
      </c>
      <c r="F4806" t="s">
        <v>19</v>
      </c>
      <c r="G4806">
        <v>2</v>
      </c>
      <c r="H4806" s="4">
        <v>0</v>
      </c>
      <c r="I4806" t="s">
        <v>24</v>
      </c>
      <c r="J4806">
        <v>2</v>
      </c>
      <c r="K4806">
        <v>450</v>
      </c>
      <c r="L4806" t="s">
        <v>44</v>
      </c>
      <c r="M4806" t="s">
        <v>21</v>
      </c>
      <c r="N4806" t="s">
        <v>32</v>
      </c>
      <c r="O4806" s="4">
        <v>175480.93</v>
      </c>
      <c r="P4806" t="s">
        <v>28</v>
      </c>
      <c r="Q4806" t="str" cm="1">
        <f t="array" ref="Q4806">_xlfn.IFS(
O4806&lt;50000,"Low Salary (&lt;$50K)",
O4806&lt;90000,"Lower Middle ($50K-$90K)",
O4806&lt;130000,"Middle ($90K-$130K)",
O4806&lt;170000,"Upper Middle ($130K-$170K)",
O4806&gt;=170000,"High Salary (&gt;$170K)"
)</f>
        <v>High Salary (&gt;$170K)</v>
      </c>
      <c r="R4806" t="str" cm="1">
        <f t="array" ref="R4806">_xlfn.IFS(
G4806&lt;=2,"New Customers (0-2Y)",
G4806&lt;=5,"Growing Customers (3-5Y)",
G4806&lt;=8,"Established Customers (6-8Y)",
G4806&lt;=10,"Loyal Customers (9-10Y)"
)</f>
        <v>New Customers (0-2Y)</v>
      </c>
    </row>
    <row r="4807" spans="1:18" x14ac:dyDescent="0.35">
      <c r="A4807">
        <v>15745452</v>
      </c>
      <c r="B4807" t="s">
        <v>197</v>
      </c>
      <c r="C4807" t="s">
        <v>42</v>
      </c>
      <c r="D4807" t="s">
        <v>39</v>
      </c>
      <c r="E4807">
        <v>41</v>
      </c>
      <c r="F4807" t="s">
        <v>19</v>
      </c>
      <c r="G4807">
        <v>1</v>
      </c>
      <c r="H4807" s="4">
        <v>90218.11</v>
      </c>
      <c r="I4807" t="s">
        <v>29</v>
      </c>
      <c r="J4807">
        <v>1</v>
      </c>
      <c r="K4807">
        <v>651</v>
      </c>
      <c r="L4807" t="s">
        <v>20</v>
      </c>
      <c r="M4807" t="s">
        <v>21</v>
      </c>
      <c r="N4807" t="s">
        <v>32</v>
      </c>
      <c r="O4807" s="4">
        <v>174337.68</v>
      </c>
      <c r="P4807" t="s">
        <v>28</v>
      </c>
      <c r="Q4807" t="str" cm="1">
        <f t="array" ref="Q4807">_xlfn.IFS(
O4807&lt;50000,"Low Salary (&lt;$50K)",
O4807&lt;90000,"Lower Middle ($50K-$90K)",
O4807&lt;130000,"Middle ($90K-$130K)",
O4807&lt;170000,"Upper Middle ($130K-$170K)",
O4807&gt;=170000,"High Salary (&gt;$170K)"
)</f>
        <v>High Salary (&gt;$170K)</v>
      </c>
      <c r="R4807" t="str" cm="1">
        <f t="array" ref="R4807">_xlfn.IFS(
G4807&lt;=2,"New Customers (0-2Y)",
G4807&lt;=5,"Growing Customers (3-5Y)",
G4807&lt;=8,"Established Customers (6-8Y)",
G4807&lt;=10,"Loyal Customers (9-10Y)"
)</f>
        <v>New Customers (0-2Y)</v>
      </c>
    </row>
    <row r="4808" spans="1:18" x14ac:dyDescent="0.35">
      <c r="A4808">
        <v>15617252</v>
      </c>
      <c r="B4808" t="s">
        <v>324</v>
      </c>
      <c r="C4808" t="s">
        <v>17</v>
      </c>
      <c r="D4808" t="s">
        <v>18</v>
      </c>
      <c r="E4808">
        <v>33</v>
      </c>
      <c r="F4808" t="s">
        <v>19</v>
      </c>
      <c r="G4808">
        <v>1</v>
      </c>
      <c r="H4808" s="4">
        <v>87347.7</v>
      </c>
      <c r="I4808" t="s">
        <v>29</v>
      </c>
      <c r="J4808">
        <v>1</v>
      </c>
      <c r="K4808">
        <v>697</v>
      </c>
      <c r="L4808" t="s">
        <v>35</v>
      </c>
      <c r="M4808" t="s">
        <v>21</v>
      </c>
      <c r="N4808" t="s">
        <v>32</v>
      </c>
      <c r="O4808" s="4">
        <v>172524.51</v>
      </c>
      <c r="P4808" t="s">
        <v>28</v>
      </c>
      <c r="Q4808" t="str" cm="1">
        <f t="array" ref="Q4808">_xlfn.IFS(
O4808&lt;50000,"Low Salary (&lt;$50K)",
O4808&lt;90000,"Lower Middle ($50K-$90K)",
O4808&lt;130000,"Middle ($90K-$130K)",
O4808&lt;170000,"Upper Middle ($130K-$170K)",
O4808&gt;=170000,"High Salary (&gt;$170K)"
)</f>
        <v>High Salary (&gt;$170K)</v>
      </c>
      <c r="R4808" t="str" cm="1">
        <f t="array" ref="R4808">_xlfn.IFS(
G4808&lt;=2,"New Customers (0-2Y)",
G4808&lt;=5,"Growing Customers (3-5Y)",
G4808&lt;=8,"Established Customers (6-8Y)",
G4808&lt;=10,"Loyal Customers (9-10Y)"
)</f>
        <v>New Customers (0-2Y)</v>
      </c>
    </row>
    <row r="4809" spans="1:18" x14ac:dyDescent="0.35">
      <c r="A4809">
        <v>15753248</v>
      </c>
      <c r="B4809" t="s">
        <v>659</v>
      </c>
      <c r="C4809" t="s">
        <v>17</v>
      </c>
      <c r="D4809" t="s">
        <v>39</v>
      </c>
      <c r="E4809">
        <v>28</v>
      </c>
      <c r="F4809" t="s">
        <v>43</v>
      </c>
      <c r="G4809">
        <v>2</v>
      </c>
      <c r="H4809" s="4">
        <v>0</v>
      </c>
      <c r="I4809" t="s">
        <v>24</v>
      </c>
      <c r="J4809">
        <v>2</v>
      </c>
      <c r="K4809">
        <v>611</v>
      </c>
      <c r="L4809" t="s">
        <v>20</v>
      </c>
      <c r="M4809" t="s">
        <v>27</v>
      </c>
      <c r="N4809" t="s">
        <v>32</v>
      </c>
      <c r="O4809" s="4">
        <v>25395.83</v>
      </c>
      <c r="P4809" t="s">
        <v>28</v>
      </c>
      <c r="Q4809" t="str" cm="1">
        <f t="array" ref="Q4809">_xlfn.IFS(
O4809&lt;50000,"Low Salary (&lt;$50K)",
O4809&lt;90000,"Lower Middle ($50K-$90K)",
O4809&lt;130000,"Middle ($90K-$130K)",
O4809&lt;170000,"Upper Middle ($130K-$170K)",
O4809&gt;=170000,"High Salary (&gt;$170K)"
)</f>
        <v>Low Salary (&lt;$50K)</v>
      </c>
      <c r="R4809" t="str" cm="1">
        <f t="array" ref="R4809">_xlfn.IFS(
G4809&lt;=2,"New Customers (0-2Y)",
G4809&lt;=5,"Growing Customers (3-5Y)",
G4809&lt;=8,"Established Customers (6-8Y)",
G4809&lt;=10,"Loyal Customers (9-10Y)"
)</f>
        <v>New Customers (0-2Y)</v>
      </c>
    </row>
    <row r="4810" spans="1:18" x14ac:dyDescent="0.35">
      <c r="A4810">
        <v>15610755</v>
      </c>
      <c r="B4810" t="s">
        <v>593</v>
      </c>
      <c r="C4810" t="s">
        <v>17</v>
      </c>
      <c r="D4810" t="s">
        <v>18</v>
      </c>
      <c r="E4810">
        <v>33</v>
      </c>
      <c r="F4810" t="s">
        <v>19</v>
      </c>
      <c r="G4810">
        <v>0</v>
      </c>
      <c r="H4810" s="4">
        <v>137811.75</v>
      </c>
      <c r="I4810" t="s">
        <v>33</v>
      </c>
      <c r="J4810">
        <v>1</v>
      </c>
      <c r="K4810">
        <v>643</v>
      </c>
      <c r="L4810" t="s">
        <v>20</v>
      </c>
      <c r="M4810" t="s">
        <v>21</v>
      </c>
      <c r="N4810" t="s">
        <v>22</v>
      </c>
      <c r="O4810" s="4">
        <v>184856.89</v>
      </c>
      <c r="P4810" t="s">
        <v>28</v>
      </c>
      <c r="Q4810" t="str" cm="1">
        <f t="array" ref="Q4810">_xlfn.IFS(
O4810&lt;50000,"Low Salary (&lt;$50K)",
O4810&lt;90000,"Lower Middle ($50K-$90K)",
O4810&lt;130000,"Middle ($90K-$130K)",
O4810&lt;170000,"Upper Middle ($130K-$170K)",
O4810&gt;=170000,"High Salary (&gt;$170K)"
)</f>
        <v>High Salary (&gt;$170K)</v>
      </c>
      <c r="R4810" t="str" cm="1">
        <f t="array" ref="R4810">_xlfn.IFS(
G4810&lt;=2,"New Customers (0-2Y)",
G4810&lt;=5,"Growing Customers (3-5Y)",
G4810&lt;=8,"Established Customers (6-8Y)",
G4810&lt;=10,"Loyal Customers (9-10Y)"
)</f>
        <v>New Customers (0-2Y)</v>
      </c>
    </row>
    <row r="4811" spans="1:18" x14ac:dyDescent="0.35">
      <c r="A4811">
        <v>15662238</v>
      </c>
      <c r="B4811" t="s">
        <v>621</v>
      </c>
      <c r="C4811" t="s">
        <v>17</v>
      </c>
      <c r="D4811" t="s">
        <v>39</v>
      </c>
      <c r="E4811">
        <v>37</v>
      </c>
      <c r="F4811" t="s">
        <v>19</v>
      </c>
      <c r="G4811">
        <v>3</v>
      </c>
      <c r="H4811" s="4">
        <v>105563</v>
      </c>
      <c r="I4811" t="s">
        <v>33</v>
      </c>
      <c r="J4811">
        <v>1</v>
      </c>
      <c r="K4811">
        <v>822</v>
      </c>
      <c r="L4811" t="s">
        <v>37</v>
      </c>
      <c r="M4811" t="s">
        <v>21</v>
      </c>
      <c r="N4811" t="s">
        <v>32</v>
      </c>
      <c r="O4811" s="4">
        <v>182624.93</v>
      </c>
      <c r="P4811" t="s">
        <v>28</v>
      </c>
      <c r="Q4811" t="str" cm="1">
        <f t="array" ref="Q4811">_xlfn.IFS(
O4811&lt;50000,"Low Salary (&lt;$50K)",
O4811&lt;90000,"Lower Middle ($50K-$90K)",
O4811&lt;130000,"Middle ($90K-$130K)",
O4811&lt;170000,"Upper Middle ($130K-$170K)",
O4811&gt;=170000,"High Salary (&gt;$170K)"
)</f>
        <v>High Salary (&gt;$170K)</v>
      </c>
      <c r="R4811" t="str" cm="1">
        <f t="array" ref="R4811">_xlfn.IFS(
G4811&lt;=2,"New Customers (0-2Y)",
G4811&lt;=5,"Growing Customers (3-5Y)",
G4811&lt;=8,"Established Customers (6-8Y)",
G4811&lt;=10,"Loyal Customers (9-10Y)"
)</f>
        <v>Growing Customers (3-5Y)</v>
      </c>
    </row>
    <row r="4812" spans="1:18" x14ac:dyDescent="0.35">
      <c r="A4812">
        <v>15799186</v>
      </c>
      <c r="B4812" t="s">
        <v>560</v>
      </c>
      <c r="C4812" t="s">
        <v>17</v>
      </c>
      <c r="D4812" t="s">
        <v>39</v>
      </c>
      <c r="E4812">
        <v>38</v>
      </c>
      <c r="F4812" t="s">
        <v>19</v>
      </c>
      <c r="G4812">
        <v>4</v>
      </c>
      <c r="H4812" s="4">
        <v>0</v>
      </c>
      <c r="I4812" t="s">
        <v>24</v>
      </c>
      <c r="J4812">
        <v>2</v>
      </c>
      <c r="K4812">
        <v>632</v>
      </c>
      <c r="L4812" t="s">
        <v>20</v>
      </c>
      <c r="M4812" t="s">
        <v>27</v>
      </c>
      <c r="N4812" t="s">
        <v>32</v>
      </c>
      <c r="O4812" s="4">
        <v>192505.62</v>
      </c>
      <c r="P4812" t="s">
        <v>28</v>
      </c>
      <c r="Q4812" t="str" cm="1">
        <f t="array" ref="Q4812">_xlfn.IFS(
O4812&lt;50000,"Low Salary (&lt;$50K)",
O4812&lt;90000,"Lower Middle ($50K-$90K)",
O4812&lt;130000,"Middle ($90K-$130K)",
O4812&lt;170000,"Upper Middle ($130K-$170K)",
O4812&gt;=170000,"High Salary (&gt;$170K)"
)</f>
        <v>High Salary (&gt;$170K)</v>
      </c>
      <c r="R4812" t="str" cm="1">
        <f t="array" ref="R4812">_xlfn.IFS(
G4812&lt;=2,"New Customers (0-2Y)",
G4812&lt;=5,"Growing Customers (3-5Y)",
G4812&lt;=8,"Established Customers (6-8Y)",
G4812&lt;=10,"Loyal Customers (9-10Y)"
)</f>
        <v>Growing Customers (3-5Y)</v>
      </c>
    </row>
    <row r="4813" spans="1:18" x14ac:dyDescent="0.35">
      <c r="A4813">
        <v>15686941</v>
      </c>
      <c r="B4813" t="s">
        <v>1992</v>
      </c>
      <c r="C4813" t="s">
        <v>26</v>
      </c>
      <c r="D4813" t="s">
        <v>18</v>
      </c>
      <c r="E4813">
        <v>26</v>
      </c>
      <c r="F4813" t="s">
        <v>43</v>
      </c>
      <c r="G4813">
        <v>7</v>
      </c>
      <c r="H4813" s="4">
        <v>0</v>
      </c>
      <c r="I4813" t="s">
        <v>24</v>
      </c>
      <c r="J4813">
        <v>2</v>
      </c>
      <c r="K4813">
        <v>575</v>
      </c>
      <c r="L4813" t="s">
        <v>31</v>
      </c>
      <c r="M4813" t="s">
        <v>21</v>
      </c>
      <c r="N4813" t="s">
        <v>32</v>
      </c>
      <c r="O4813" s="4">
        <v>112507.63</v>
      </c>
      <c r="P4813" t="s">
        <v>28</v>
      </c>
      <c r="Q4813" t="str" cm="1">
        <f t="array" ref="Q4813">_xlfn.IFS(
O4813&lt;50000,"Low Salary (&lt;$50K)",
O4813&lt;90000,"Lower Middle ($50K-$90K)",
O4813&lt;130000,"Middle ($90K-$130K)",
O4813&lt;170000,"Upper Middle ($130K-$170K)",
O4813&gt;=170000,"High Salary (&gt;$170K)"
)</f>
        <v>Middle ($90K-$130K)</v>
      </c>
      <c r="R4813" t="str" cm="1">
        <f t="array" ref="R4813">_xlfn.IFS(
G4813&lt;=2,"New Customers (0-2Y)",
G4813&lt;=5,"Growing Customers (3-5Y)",
G4813&lt;=8,"Established Customers (6-8Y)",
G4813&lt;=10,"Loyal Customers (9-10Y)"
)</f>
        <v>Established Customers (6-8Y)</v>
      </c>
    </row>
    <row r="4814" spans="1:18" x14ac:dyDescent="0.35">
      <c r="A4814">
        <v>15601172</v>
      </c>
      <c r="B4814" t="s">
        <v>1401</v>
      </c>
      <c r="C4814" t="s">
        <v>17</v>
      </c>
      <c r="D4814" t="s">
        <v>39</v>
      </c>
      <c r="E4814">
        <v>31</v>
      </c>
      <c r="F4814" t="s">
        <v>19</v>
      </c>
      <c r="G4814">
        <v>6</v>
      </c>
      <c r="H4814" s="4">
        <v>91125.75</v>
      </c>
      <c r="I4814" t="s">
        <v>29</v>
      </c>
      <c r="J4814">
        <v>1</v>
      </c>
      <c r="K4814">
        <v>672</v>
      </c>
      <c r="L4814" t="s">
        <v>35</v>
      </c>
      <c r="M4814" t="s">
        <v>21</v>
      </c>
      <c r="N4814" t="s">
        <v>32</v>
      </c>
      <c r="O4814" s="4">
        <v>177295.92</v>
      </c>
      <c r="P4814" t="s">
        <v>28</v>
      </c>
      <c r="Q4814" t="str" cm="1">
        <f t="array" ref="Q4814">_xlfn.IFS(
O4814&lt;50000,"Low Salary (&lt;$50K)",
O4814&lt;90000,"Lower Middle ($50K-$90K)",
O4814&lt;130000,"Middle ($90K-$130K)",
O4814&lt;170000,"Upper Middle ($130K-$170K)",
O4814&gt;=170000,"High Salary (&gt;$170K)"
)</f>
        <v>High Salary (&gt;$170K)</v>
      </c>
      <c r="R4814" t="str" cm="1">
        <f t="array" ref="R4814">_xlfn.IFS(
G4814&lt;=2,"New Customers (0-2Y)",
G4814&lt;=5,"Growing Customers (3-5Y)",
G4814&lt;=8,"Established Customers (6-8Y)",
G4814&lt;=10,"Loyal Customers (9-10Y)"
)</f>
        <v>Established Customers (6-8Y)</v>
      </c>
    </row>
    <row r="4815" spans="1:18" x14ac:dyDescent="0.35">
      <c r="A4815">
        <v>15723858</v>
      </c>
      <c r="B4815" t="s">
        <v>1120</v>
      </c>
      <c r="C4815" t="s">
        <v>26</v>
      </c>
      <c r="D4815" t="s">
        <v>39</v>
      </c>
      <c r="E4815">
        <v>39</v>
      </c>
      <c r="F4815" t="s">
        <v>19</v>
      </c>
      <c r="G4815">
        <v>3</v>
      </c>
      <c r="H4815" s="4">
        <v>0</v>
      </c>
      <c r="I4815" t="s">
        <v>24</v>
      </c>
      <c r="J4815">
        <v>2</v>
      </c>
      <c r="K4815">
        <v>517</v>
      </c>
      <c r="L4815" t="s">
        <v>31</v>
      </c>
      <c r="M4815" t="s">
        <v>27</v>
      </c>
      <c r="N4815" t="s">
        <v>22</v>
      </c>
      <c r="O4815" s="4">
        <v>12465.51</v>
      </c>
      <c r="P4815" t="s">
        <v>28</v>
      </c>
      <c r="Q4815" t="str" cm="1">
        <f t="array" ref="Q4815">_xlfn.IFS(
O4815&lt;50000,"Low Salary (&lt;$50K)",
O4815&lt;90000,"Lower Middle ($50K-$90K)",
O4815&lt;130000,"Middle ($90K-$130K)",
O4815&lt;170000,"Upper Middle ($130K-$170K)",
O4815&gt;=170000,"High Salary (&gt;$170K)"
)</f>
        <v>Low Salary (&lt;$50K)</v>
      </c>
      <c r="R4815" t="str" cm="1">
        <f t="array" ref="R4815">_xlfn.IFS(
G4815&lt;=2,"New Customers (0-2Y)",
G4815&lt;=5,"Growing Customers (3-5Y)",
G4815&lt;=8,"Established Customers (6-8Y)",
G4815&lt;=10,"Loyal Customers (9-10Y)"
)</f>
        <v>Growing Customers (3-5Y)</v>
      </c>
    </row>
    <row r="4816" spans="1:18" x14ac:dyDescent="0.35">
      <c r="A4816">
        <v>15615896</v>
      </c>
      <c r="B4816" t="s">
        <v>1014</v>
      </c>
      <c r="C4816" t="s">
        <v>26</v>
      </c>
      <c r="D4816" t="s">
        <v>39</v>
      </c>
      <c r="E4816">
        <v>39</v>
      </c>
      <c r="F4816" t="s">
        <v>19</v>
      </c>
      <c r="G4816">
        <v>8</v>
      </c>
      <c r="H4816" s="4">
        <v>0</v>
      </c>
      <c r="I4816" t="s">
        <v>24</v>
      </c>
      <c r="J4816">
        <v>2</v>
      </c>
      <c r="K4816">
        <v>621</v>
      </c>
      <c r="L4816" t="s">
        <v>20</v>
      </c>
      <c r="M4816" t="s">
        <v>21</v>
      </c>
      <c r="N4816" t="s">
        <v>32</v>
      </c>
      <c r="O4816" s="4">
        <v>36122.959999999999</v>
      </c>
      <c r="P4816" t="s">
        <v>28</v>
      </c>
      <c r="Q4816" t="str" cm="1">
        <f t="array" ref="Q4816">_xlfn.IFS(
O4816&lt;50000,"Low Salary (&lt;$50K)",
O4816&lt;90000,"Lower Middle ($50K-$90K)",
O4816&lt;130000,"Middle ($90K-$130K)",
O4816&lt;170000,"Upper Middle ($130K-$170K)",
O4816&gt;=170000,"High Salary (&gt;$170K)"
)</f>
        <v>Low Salary (&lt;$50K)</v>
      </c>
      <c r="R4816" t="str" cm="1">
        <f t="array" ref="R4816">_xlfn.IFS(
G4816&lt;=2,"New Customers (0-2Y)",
G4816&lt;=5,"Growing Customers (3-5Y)",
G4816&lt;=8,"Established Customers (6-8Y)",
G4816&lt;=10,"Loyal Customers (9-10Y)"
)</f>
        <v>Established Customers (6-8Y)</v>
      </c>
    </row>
    <row r="4817" spans="1:18" x14ac:dyDescent="0.35">
      <c r="A4817">
        <v>15737647</v>
      </c>
      <c r="B4817" t="s">
        <v>2033</v>
      </c>
      <c r="C4817" t="s">
        <v>42</v>
      </c>
      <c r="D4817" t="s">
        <v>18</v>
      </c>
      <c r="E4817">
        <v>77</v>
      </c>
      <c r="F4817" t="s">
        <v>2967</v>
      </c>
      <c r="G4817">
        <v>6</v>
      </c>
      <c r="H4817" s="4">
        <v>135120.56</v>
      </c>
      <c r="I4817" t="s">
        <v>33</v>
      </c>
      <c r="J4817">
        <v>1</v>
      </c>
      <c r="K4817">
        <v>775</v>
      </c>
      <c r="L4817" t="s">
        <v>35</v>
      </c>
      <c r="M4817" t="s">
        <v>21</v>
      </c>
      <c r="N4817" t="s">
        <v>32</v>
      </c>
      <c r="O4817" s="4">
        <v>37836.639999999999</v>
      </c>
      <c r="P4817" t="s">
        <v>28</v>
      </c>
      <c r="Q4817" t="str" cm="1">
        <f t="array" ref="Q4817">_xlfn.IFS(
O4817&lt;50000,"Low Salary (&lt;$50K)",
O4817&lt;90000,"Lower Middle ($50K-$90K)",
O4817&lt;130000,"Middle ($90K-$130K)",
O4817&lt;170000,"Upper Middle ($130K-$170K)",
O4817&gt;=170000,"High Salary (&gt;$170K)"
)</f>
        <v>Low Salary (&lt;$50K)</v>
      </c>
      <c r="R4817" t="str" cm="1">
        <f t="array" ref="R4817">_xlfn.IFS(
G4817&lt;=2,"New Customers (0-2Y)",
G4817&lt;=5,"Growing Customers (3-5Y)",
G4817&lt;=8,"Established Customers (6-8Y)",
G4817&lt;=10,"Loyal Customers (9-10Y)"
)</f>
        <v>Established Customers (6-8Y)</v>
      </c>
    </row>
    <row r="4818" spans="1:18" x14ac:dyDescent="0.35">
      <c r="A4818">
        <v>15582841</v>
      </c>
      <c r="B4818" t="s">
        <v>1122</v>
      </c>
      <c r="C4818" t="s">
        <v>17</v>
      </c>
      <c r="D4818" t="s">
        <v>39</v>
      </c>
      <c r="E4818">
        <v>29</v>
      </c>
      <c r="F4818" t="s">
        <v>43</v>
      </c>
      <c r="G4818">
        <v>8</v>
      </c>
      <c r="H4818" s="4">
        <v>0</v>
      </c>
      <c r="I4818" t="s">
        <v>24</v>
      </c>
      <c r="J4818">
        <v>2</v>
      </c>
      <c r="K4818">
        <v>600</v>
      </c>
      <c r="L4818" t="s">
        <v>20</v>
      </c>
      <c r="M4818" t="s">
        <v>27</v>
      </c>
      <c r="N4818" t="s">
        <v>22</v>
      </c>
      <c r="O4818" s="4">
        <v>34747.43</v>
      </c>
      <c r="P4818" t="s">
        <v>28</v>
      </c>
      <c r="Q4818" t="str" cm="1">
        <f t="array" ref="Q4818">_xlfn.IFS(
O4818&lt;50000,"Low Salary (&lt;$50K)",
O4818&lt;90000,"Lower Middle ($50K-$90K)",
O4818&lt;130000,"Middle ($90K-$130K)",
O4818&lt;170000,"Upper Middle ($130K-$170K)",
O4818&gt;=170000,"High Salary (&gt;$170K)"
)</f>
        <v>Low Salary (&lt;$50K)</v>
      </c>
      <c r="R4818" t="str" cm="1">
        <f t="array" ref="R4818">_xlfn.IFS(
G4818&lt;=2,"New Customers (0-2Y)",
G4818&lt;=5,"Growing Customers (3-5Y)",
G4818&lt;=8,"Established Customers (6-8Y)",
G4818&lt;=10,"Loyal Customers (9-10Y)"
)</f>
        <v>Established Customers (6-8Y)</v>
      </c>
    </row>
    <row r="4819" spans="1:18" x14ac:dyDescent="0.35">
      <c r="A4819">
        <v>15760090</v>
      </c>
      <c r="B4819" t="s">
        <v>105</v>
      </c>
      <c r="C4819" t="s">
        <v>17</v>
      </c>
      <c r="D4819" t="s">
        <v>39</v>
      </c>
      <c r="E4819">
        <v>28</v>
      </c>
      <c r="F4819" t="s">
        <v>43</v>
      </c>
      <c r="G4819">
        <v>7</v>
      </c>
      <c r="H4819" s="4">
        <v>0</v>
      </c>
      <c r="I4819" t="s">
        <v>24</v>
      </c>
      <c r="J4819">
        <v>2</v>
      </c>
      <c r="K4819">
        <v>640</v>
      </c>
      <c r="L4819" t="s">
        <v>20</v>
      </c>
      <c r="M4819" t="s">
        <v>21</v>
      </c>
      <c r="N4819" t="s">
        <v>22</v>
      </c>
      <c r="O4819" s="4">
        <v>131097.9</v>
      </c>
      <c r="P4819" t="s">
        <v>28</v>
      </c>
      <c r="Q4819" t="str" cm="1">
        <f t="array" ref="Q4819">_xlfn.IFS(
O4819&lt;50000,"Low Salary (&lt;$50K)",
O4819&lt;90000,"Lower Middle ($50K-$90K)",
O4819&lt;130000,"Middle ($90K-$130K)",
O4819&lt;170000,"Upper Middle ($130K-$170K)",
O4819&gt;=170000,"High Salary (&gt;$170K)"
)</f>
        <v>Upper Middle ($130K-$170K)</v>
      </c>
      <c r="R4819" t="str" cm="1">
        <f t="array" ref="R4819">_xlfn.IFS(
G4819&lt;=2,"New Customers (0-2Y)",
G4819&lt;=5,"Growing Customers (3-5Y)",
G4819&lt;=8,"Established Customers (6-8Y)",
G4819&lt;=10,"Loyal Customers (9-10Y)"
)</f>
        <v>Established Customers (6-8Y)</v>
      </c>
    </row>
    <row r="4820" spans="1:18" x14ac:dyDescent="0.35">
      <c r="A4820">
        <v>15588587</v>
      </c>
      <c r="B4820" t="s">
        <v>2034</v>
      </c>
      <c r="C4820" t="s">
        <v>17</v>
      </c>
      <c r="D4820" t="s">
        <v>18</v>
      </c>
      <c r="E4820">
        <v>36</v>
      </c>
      <c r="F4820" t="s">
        <v>19</v>
      </c>
      <c r="G4820">
        <v>1</v>
      </c>
      <c r="H4820" s="4">
        <v>86837.95</v>
      </c>
      <c r="I4820" t="s">
        <v>29</v>
      </c>
      <c r="J4820">
        <v>1</v>
      </c>
      <c r="K4820">
        <v>752</v>
      </c>
      <c r="L4820" t="s">
        <v>35</v>
      </c>
      <c r="M4820" t="s">
        <v>21</v>
      </c>
      <c r="N4820" t="s">
        <v>22</v>
      </c>
      <c r="O4820" s="4">
        <v>105280.55</v>
      </c>
      <c r="P4820" t="s">
        <v>28</v>
      </c>
      <c r="Q4820" t="str" cm="1">
        <f t="array" ref="Q4820">_xlfn.IFS(
O4820&lt;50000,"Low Salary (&lt;$50K)",
O4820&lt;90000,"Lower Middle ($50K-$90K)",
O4820&lt;130000,"Middle ($90K-$130K)",
O4820&lt;170000,"Upper Middle ($130K-$170K)",
O4820&gt;=170000,"High Salary (&gt;$170K)"
)</f>
        <v>Middle ($90K-$130K)</v>
      </c>
      <c r="R4820" t="str" cm="1">
        <f t="array" ref="R4820">_xlfn.IFS(
G4820&lt;=2,"New Customers (0-2Y)",
G4820&lt;=5,"Growing Customers (3-5Y)",
G4820&lt;=8,"Established Customers (6-8Y)",
G4820&lt;=10,"Loyal Customers (9-10Y)"
)</f>
        <v>New Customers (0-2Y)</v>
      </c>
    </row>
    <row r="4821" spans="1:18" x14ac:dyDescent="0.35">
      <c r="A4821">
        <v>15683157</v>
      </c>
      <c r="B4821" t="s">
        <v>2035</v>
      </c>
      <c r="C4821" t="s">
        <v>17</v>
      </c>
      <c r="D4821" t="s">
        <v>39</v>
      </c>
      <c r="E4821">
        <v>26</v>
      </c>
      <c r="F4821" t="s">
        <v>43</v>
      </c>
      <c r="G4821">
        <v>4</v>
      </c>
      <c r="H4821" s="4">
        <v>100446.57</v>
      </c>
      <c r="I4821" t="s">
        <v>33</v>
      </c>
      <c r="J4821">
        <v>1</v>
      </c>
      <c r="K4821">
        <v>613</v>
      </c>
      <c r="L4821" t="s">
        <v>20</v>
      </c>
      <c r="M4821" t="s">
        <v>27</v>
      </c>
      <c r="N4821" t="s">
        <v>22</v>
      </c>
      <c r="O4821" s="4">
        <v>149653.81</v>
      </c>
      <c r="P4821" t="s">
        <v>28</v>
      </c>
      <c r="Q4821" t="str" cm="1">
        <f t="array" ref="Q4821">_xlfn.IFS(
O4821&lt;50000,"Low Salary (&lt;$50K)",
O4821&lt;90000,"Lower Middle ($50K-$90K)",
O4821&lt;130000,"Middle ($90K-$130K)",
O4821&lt;170000,"Upper Middle ($130K-$170K)",
O4821&gt;=170000,"High Salary (&gt;$170K)"
)</f>
        <v>Upper Middle ($130K-$170K)</v>
      </c>
      <c r="R4821" t="str" cm="1">
        <f t="array" ref="R4821">_xlfn.IFS(
G4821&lt;=2,"New Customers (0-2Y)",
G4821&lt;=5,"Growing Customers (3-5Y)",
G4821&lt;=8,"Established Customers (6-8Y)",
G4821&lt;=10,"Loyal Customers (9-10Y)"
)</f>
        <v>Growing Customers (3-5Y)</v>
      </c>
    </row>
    <row r="4822" spans="1:18" x14ac:dyDescent="0.35">
      <c r="A4822">
        <v>15694209</v>
      </c>
      <c r="B4822" t="s">
        <v>133</v>
      </c>
      <c r="C4822" t="s">
        <v>17</v>
      </c>
      <c r="D4822" t="s">
        <v>18</v>
      </c>
      <c r="E4822">
        <v>32</v>
      </c>
      <c r="F4822" t="s">
        <v>19</v>
      </c>
      <c r="G4822">
        <v>3</v>
      </c>
      <c r="H4822" s="4">
        <v>0</v>
      </c>
      <c r="I4822" t="s">
        <v>24</v>
      </c>
      <c r="J4822">
        <v>2</v>
      </c>
      <c r="K4822">
        <v>484</v>
      </c>
      <c r="L4822" t="s">
        <v>44</v>
      </c>
      <c r="M4822" t="s">
        <v>21</v>
      </c>
      <c r="N4822" t="s">
        <v>22</v>
      </c>
      <c r="O4822" s="4">
        <v>139390.99</v>
      </c>
      <c r="P4822" t="s">
        <v>28</v>
      </c>
      <c r="Q4822" t="str" cm="1">
        <f t="array" ref="Q4822">_xlfn.IFS(
O4822&lt;50000,"Low Salary (&lt;$50K)",
O4822&lt;90000,"Lower Middle ($50K-$90K)",
O4822&lt;130000,"Middle ($90K-$130K)",
O4822&lt;170000,"Upper Middle ($130K-$170K)",
O4822&gt;=170000,"High Salary (&gt;$170K)"
)</f>
        <v>Upper Middle ($130K-$170K)</v>
      </c>
      <c r="R4822" t="str" cm="1">
        <f t="array" ref="R4822">_xlfn.IFS(
G4822&lt;=2,"New Customers (0-2Y)",
G4822&lt;=5,"Growing Customers (3-5Y)",
G4822&lt;=8,"Established Customers (6-8Y)",
G4822&lt;=10,"Loyal Customers (9-10Y)"
)</f>
        <v>Growing Customers (3-5Y)</v>
      </c>
    </row>
    <row r="4823" spans="1:18" x14ac:dyDescent="0.35">
      <c r="A4823">
        <v>15655875</v>
      </c>
      <c r="B4823" t="s">
        <v>2036</v>
      </c>
      <c r="C4823" t="s">
        <v>17</v>
      </c>
      <c r="D4823" t="s">
        <v>18</v>
      </c>
      <c r="E4823">
        <v>33</v>
      </c>
      <c r="F4823" t="s">
        <v>19</v>
      </c>
      <c r="G4823">
        <v>3</v>
      </c>
      <c r="H4823" s="4">
        <v>0</v>
      </c>
      <c r="I4823" t="s">
        <v>24</v>
      </c>
      <c r="J4823">
        <v>2</v>
      </c>
      <c r="K4823">
        <v>511</v>
      </c>
      <c r="L4823" t="s">
        <v>31</v>
      </c>
      <c r="M4823" t="s">
        <v>21</v>
      </c>
      <c r="N4823" t="s">
        <v>32</v>
      </c>
      <c r="O4823" s="4">
        <v>132436.71</v>
      </c>
      <c r="P4823" t="s">
        <v>28</v>
      </c>
      <c r="Q4823" t="str" cm="1">
        <f t="array" ref="Q4823">_xlfn.IFS(
O4823&lt;50000,"Low Salary (&lt;$50K)",
O4823&lt;90000,"Lower Middle ($50K-$90K)",
O4823&lt;130000,"Middle ($90K-$130K)",
O4823&lt;170000,"Upper Middle ($130K-$170K)",
O4823&gt;=170000,"High Salary (&gt;$170K)"
)</f>
        <v>Upper Middle ($130K-$170K)</v>
      </c>
      <c r="R4823" t="str" cm="1">
        <f t="array" ref="R4823">_xlfn.IFS(
G4823&lt;=2,"New Customers (0-2Y)",
G4823&lt;=5,"Growing Customers (3-5Y)",
G4823&lt;=8,"Established Customers (6-8Y)",
G4823&lt;=10,"Loyal Customers (9-10Y)"
)</f>
        <v>Growing Customers (3-5Y)</v>
      </c>
    </row>
    <row r="4824" spans="1:18" x14ac:dyDescent="0.35">
      <c r="A4824">
        <v>15805704</v>
      </c>
      <c r="B4824" t="s">
        <v>777</v>
      </c>
      <c r="C4824" t="s">
        <v>17</v>
      </c>
      <c r="D4824" t="s">
        <v>18</v>
      </c>
      <c r="E4824">
        <v>32</v>
      </c>
      <c r="F4824" t="s">
        <v>19</v>
      </c>
      <c r="G4824">
        <v>2</v>
      </c>
      <c r="H4824" s="4">
        <v>0</v>
      </c>
      <c r="I4824" t="s">
        <v>24</v>
      </c>
      <c r="J4824">
        <v>4</v>
      </c>
      <c r="K4824">
        <v>745</v>
      </c>
      <c r="L4824" t="s">
        <v>35</v>
      </c>
      <c r="M4824" t="s">
        <v>27</v>
      </c>
      <c r="N4824" t="s">
        <v>22</v>
      </c>
      <c r="O4824" s="4">
        <v>179705.13</v>
      </c>
      <c r="P4824" t="s">
        <v>23</v>
      </c>
      <c r="Q4824" t="str" cm="1">
        <f t="array" ref="Q4824">_xlfn.IFS(
O4824&lt;50000,"Low Salary (&lt;$50K)",
O4824&lt;90000,"Lower Middle ($50K-$90K)",
O4824&lt;130000,"Middle ($90K-$130K)",
O4824&lt;170000,"Upper Middle ($130K-$170K)",
O4824&gt;=170000,"High Salary (&gt;$170K)"
)</f>
        <v>High Salary (&gt;$170K)</v>
      </c>
      <c r="R4824" t="str" cm="1">
        <f t="array" ref="R4824">_xlfn.IFS(
G4824&lt;=2,"New Customers (0-2Y)",
G4824&lt;=5,"Growing Customers (3-5Y)",
G4824&lt;=8,"Established Customers (6-8Y)",
G4824&lt;=10,"Loyal Customers (9-10Y)"
)</f>
        <v>New Customers (0-2Y)</v>
      </c>
    </row>
    <row r="4825" spans="1:18" x14ac:dyDescent="0.35">
      <c r="A4825">
        <v>15744789</v>
      </c>
      <c r="B4825" t="s">
        <v>1864</v>
      </c>
      <c r="C4825" t="s">
        <v>26</v>
      </c>
      <c r="D4825" t="s">
        <v>18</v>
      </c>
      <c r="E4825">
        <v>32</v>
      </c>
      <c r="F4825" t="s">
        <v>19</v>
      </c>
      <c r="G4825">
        <v>6</v>
      </c>
      <c r="H4825" s="4">
        <v>114512.59</v>
      </c>
      <c r="I4825" t="s">
        <v>33</v>
      </c>
      <c r="J4825">
        <v>1</v>
      </c>
      <c r="K4825">
        <v>786</v>
      </c>
      <c r="L4825" t="s">
        <v>37</v>
      </c>
      <c r="M4825" t="s">
        <v>21</v>
      </c>
      <c r="N4825" t="s">
        <v>32</v>
      </c>
      <c r="O4825" s="4">
        <v>15796.66</v>
      </c>
      <c r="P4825" t="s">
        <v>28</v>
      </c>
      <c r="Q4825" t="str" cm="1">
        <f t="array" ref="Q4825">_xlfn.IFS(
O4825&lt;50000,"Low Salary (&lt;$50K)",
O4825&lt;90000,"Lower Middle ($50K-$90K)",
O4825&lt;130000,"Middle ($90K-$130K)",
O4825&lt;170000,"Upper Middle ($130K-$170K)",
O4825&gt;=170000,"High Salary (&gt;$170K)"
)</f>
        <v>Low Salary (&lt;$50K)</v>
      </c>
      <c r="R4825" t="str" cm="1">
        <f t="array" ref="R4825">_xlfn.IFS(
G4825&lt;=2,"New Customers (0-2Y)",
G4825&lt;=5,"Growing Customers (3-5Y)",
G4825&lt;=8,"Established Customers (6-8Y)",
G4825&lt;=10,"Loyal Customers (9-10Y)"
)</f>
        <v>Established Customers (6-8Y)</v>
      </c>
    </row>
    <row r="4826" spans="1:18" x14ac:dyDescent="0.35">
      <c r="A4826">
        <v>15799357</v>
      </c>
      <c r="B4826" t="s">
        <v>2037</v>
      </c>
      <c r="C4826" t="s">
        <v>17</v>
      </c>
      <c r="D4826" t="s">
        <v>39</v>
      </c>
      <c r="E4826">
        <v>35</v>
      </c>
      <c r="F4826" t="s">
        <v>19</v>
      </c>
      <c r="G4826">
        <v>5</v>
      </c>
      <c r="H4826" s="4">
        <v>136364.46</v>
      </c>
      <c r="I4826" t="s">
        <v>33</v>
      </c>
      <c r="J4826">
        <v>1</v>
      </c>
      <c r="K4826">
        <v>727</v>
      </c>
      <c r="L4826" t="s">
        <v>35</v>
      </c>
      <c r="M4826" t="s">
        <v>27</v>
      </c>
      <c r="N4826" t="s">
        <v>32</v>
      </c>
      <c r="O4826" s="4">
        <v>142754.71</v>
      </c>
      <c r="P4826" t="s">
        <v>28</v>
      </c>
      <c r="Q4826" t="str" cm="1">
        <f t="array" ref="Q4826">_xlfn.IFS(
O4826&lt;50000,"Low Salary (&lt;$50K)",
O4826&lt;90000,"Lower Middle ($50K-$90K)",
O4826&lt;130000,"Middle ($90K-$130K)",
O4826&lt;170000,"Upper Middle ($130K-$170K)",
O4826&gt;=170000,"High Salary (&gt;$170K)"
)</f>
        <v>Upper Middle ($130K-$170K)</v>
      </c>
      <c r="R4826" t="str" cm="1">
        <f t="array" ref="R4826">_xlfn.IFS(
G4826&lt;=2,"New Customers (0-2Y)",
G4826&lt;=5,"Growing Customers (3-5Y)",
G4826&lt;=8,"Established Customers (6-8Y)",
G4826&lt;=10,"Loyal Customers (9-10Y)"
)</f>
        <v>Growing Customers (3-5Y)</v>
      </c>
    </row>
    <row r="4827" spans="1:18" x14ac:dyDescent="0.35">
      <c r="A4827">
        <v>15726153</v>
      </c>
      <c r="B4827" t="s">
        <v>133</v>
      </c>
      <c r="C4827" t="s">
        <v>17</v>
      </c>
      <c r="D4827" t="s">
        <v>39</v>
      </c>
      <c r="E4827">
        <v>31</v>
      </c>
      <c r="F4827" t="s">
        <v>19</v>
      </c>
      <c r="G4827">
        <v>5</v>
      </c>
      <c r="H4827" s="4">
        <v>106260.67</v>
      </c>
      <c r="I4827" t="s">
        <v>33</v>
      </c>
      <c r="J4827">
        <v>1</v>
      </c>
      <c r="K4827">
        <v>622</v>
      </c>
      <c r="L4827" t="s">
        <v>20</v>
      </c>
      <c r="M4827" t="s">
        <v>21</v>
      </c>
      <c r="N4827" t="s">
        <v>22</v>
      </c>
      <c r="O4827" s="4">
        <v>2578.4299999999998</v>
      </c>
      <c r="P4827" t="s">
        <v>28</v>
      </c>
      <c r="Q4827" t="str" cm="1">
        <f t="array" ref="Q4827">_xlfn.IFS(
O4827&lt;50000,"Low Salary (&lt;$50K)",
O4827&lt;90000,"Lower Middle ($50K-$90K)",
O4827&lt;130000,"Middle ($90K-$130K)",
O4827&lt;170000,"Upper Middle ($130K-$170K)",
O4827&gt;=170000,"High Salary (&gt;$170K)"
)</f>
        <v>Low Salary (&lt;$50K)</v>
      </c>
      <c r="R4827" t="str" cm="1">
        <f t="array" ref="R4827">_xlfn.IFS(
G4827&lt;=2,"New Customers (0-2Y)",
G4827&lt;=5,"Growing Customers (3-5Y)",
G4827&lt;=8,"Established Customers (6-8Y)",
G4827&lt;=10,"Loyal Customers (9-10Y)"
)</f>
        <v>Growing Customers (3-5Y)</v>
      </c>
    </row>
    <row r="4828" spans="1:18" x14ac:dyDescent="0.35">
      <c r="A4828">
        <v>15713346</v>
      </c>
      <c r="B4828" t="s">
        <v>2038</v>
      </c>
      <c r="C4828" t="s">
        <v>17</v>
      </c>
      <c r="D4828" t="s">
        <v>39</v>
      </c>
      <c r="E4828">
        <v>24</v>
      </c>
      <c r="F4828" t="s">
        <v>43</v>
      </c>
      <c r="G4828">
        <v>10</v>
      </c>
      <c r="H4828" s="4">
        <v>146126.75</v>
      </c>
      <c r="I4828" t="s">
        <v>33</v>
      </c>
      <c r="J4828">
        <v>1</v>
      </c>
      <c r="K4828">
        <v>794</v>
      </c>
      <c r="L4828" t="s">
        <v>37</v>
      </c>
      <c r="M4828" t="s">
        <v>21</v>
      </c>
      <c r="N4828" t="s">
        <v>22</v>
      </c>
      <c r="O4828" s="4">
        <v>88992.05</v>
      </c>
      <c r="P4828" t="s">
        <v>28</v>
      </c>
      <c r="Q4828" t="str" cm="1">
        <f t="array" ref="Q4828">_xlfn.IFS(
O4828&lt;50000,"Low Salary (&lt;$50K)",
O4828&lt;90000,"Lower Middle ($50K-$90K)",
O4828&lt;130000,"Middle ($90K-$130K)",
O4828&lt;170000,"Upper Middle ($130K-$170K)",
O4828&gt;=170000,"High Salary (&gt;$170K)"
)</f>
        <v>Lower Middle ($50K-$90K)</v>
      </c>
      <c r="R4828" t="str" cm="1">
        <f t="array" ref="R4828">_xlfn.IFS(
G4828&lt;=2,"New Customers (0-2Y)",
G4828&lt;=5,"Growing Customers (3-5Y)",
G4828&lt;=8,"Established Customers (6-8Y)",
G4828&lt;=10,"Loyal Customers (9-10Y)"
)</f>
        <v>Loyal Customers (9-10Y)</v>
      </c>
    </row>
    <row r="4829" spans="1:18" x14ac:dyDescent="0.35">
      <c r="A4829">
        <v>15665053</v>
      </c>
      <c r="B4829" t="s">
        <v>1517</v>
      </c>
      <c r="C4829" t="s">
        <v>26</v>
      </c>
      <c r="D4829" t="s">
        <v>39</v>
      </c>
      <c r="E4829">
        <v>52</v>
      </c>
      <c r="F4829" t="s">
        <v>19</v>
      </c>
      <c r="G4829">
        <v>4</v>
      </c>
      <c r="H4829" s="4">
        <v>111284.53</v>
      </c>
      <c r="I4829" t="s">
        <v>33</v>
      </c>
      <c r="J4829">
        <v>1</v>
      </c>
      <c r="K4829">
        <v>636</v>
      </c>
      <c r="L4829" t="s">
        <v>20</v>
      </c>
      <c r="M4829" t="s">
        <v>27</v>
      </c>
      <c r="N4829" t="s">
        <v>22</v>
      </c>
      <c r="O4829" s="4">
        <v>32936.44</v>
      </c>
      <c r="P4829" t="s">
        <v>23</v>
      </c>
      <c r="Q4829" t="str" cm="1">
        <f t="array" ref="Q4829">_xlfn.IFS(
O4829&lt;50000,"Low Salary (&lt;$50K)",
O4829&lt;90000,"Lower Middle ($50K-$90K)",
O4829&lt;130000,"Middle ($90K-$130K)",
O4829&lt;170000,"Upper Middle ($130K-$170K)",
O4829&gt;=170000,"High Salary (&gt;$170K)"
)</f>
        <v>Low Salary (&lt;$50K)</v>
      </c>
      <c r="R4829" t="str" cm="1">
        <f t="array" ref="R4829">_xlfn.IFS(
G4829&lt;=2,"New Customers (0-2Y)",
G4829&lt;=5,"Growing Customers (3-5Y)",
G4829&lt;=8,"Established Customers (6-8Y)",
G4829&lt;=10,"Loyal Customers (9-10Y)"
)</f>
        <v>Growing Customers (3-5Y)</v>
      </c>
    </row>
    <row r="4830" spans="1:18" x14ac:dyDescent="0.35">
      <c r="A4830">
        <v>15592379</v>
      </c>
      <c r="B4830" t="s">
        <v>595</v>
      </c>
      <c r="C4830" t="s">
        <v>26</v>
      </c>
      <c r="D4830" t="s">
        <v>18</v>
      </c>
      <c r="E4830">
        <v>42</v>
      </c>
      <c r="F4830" t="s">
        <v>19</v>
      </c>
      <c r="G4830">
        <v>9</v>
      </c>
      <c r="H4830" s="4">
        <v>121056.63</v>
      </c>
      <c r="I4830" t="s">
        <v>33</v>
      </c>
      <c r="J4830">
        <v>2</v>
      </c>
      <c r="K4830">
        <v>741</v>
      </c>
      <c r="L4830" t="s">
        <v>35</v>
      </c>
      <c r="M4830" t="s">
        <v>21</v>
      </c>
      <c r="N4830" t="s">
        <v>32</v>
      </c>
      <c r="O4830" s="4">
        <v>39122.58</v>
      </c>
      <c r="P4830" t="s">
        <v>28</v>
      </c>
      <c r="Q4830" t="str" cm="1">
        <f t="array" ref="Q4830">_xlfn.IFS(
O4830&lt;50000,"Low Salary (&lt;$50K)",
O4830&lt;90000,"Lower Middle ($50K-$90K)",
O4830&lt;130000,"Middle ($90K-$130K)",
O4830&lt;170000,"Upper Middle ($130K-$170K)",
O4830&gt;=170000,"High Salary (&gt;$170K)"
)</f>
        <v>Low Salary (&lt;$50K)</v>
      </c>
      <c r="R4830" t="str" cm="1">
        <f t="array" ref="R4830">_xlfn.IFS(
G4830&lt;=2,"New Customers (0-2Y)",
G4830&lt;=5,"Growing Customers (3-5Y)",
G4830&lt;=8,"Established Customers (6-8Y)",
G4830&lt;=10,"Loyal Customers (9-10Y)"
)</f>
        <v>Loyal Customers (9-10Y)</v>
      </c>
    </row>
    <row r="4831" spans="1:18" x14ac:dyDescent="0.35">
      <c r="A4831">
        <v>15692599</v>
      </c>
      <c r="B4831" t="s">
        <v>146</v>
      </c>
      <c r="C4831" t="s">
        <v>17</v>
      </c>
      <c r="D4831" t="s">
        <v>39</v>
      </c>
      <c r="E4831">
        <v>34</v>
      </c>
      <c r="F4831" t="s">
        <v>19</v>
      </c>
      <c r="G4831">
        <v>5</v>
      </c>
      <c r="H4831" s="4">
        <v>128270.56</v>
      </c>
      <c r="I4831" t="s">
        <v>33</v>
      </c>
      <c r="J4831">
        <v>1</v>
      </c>
      <c r="K4831">
        <v>687</v>
      </c>
      <c r="L4831" t="s">
        <v>35</v>
      </c>
      <c r="M4831" t="s">
        <v>21</v>
      </c>
      <c r="N4831" t="s">
        <v>32</v>
      </c>
      <c r="O4831" s="4">
        <v>191092.62</v>
      </c>
      <c r="P4831" t="s">
        <v>28</v>
      </c>
      <c r="Q4831" t="str" cm="1">
        <f t="array" ref="Q4831">_xlfn.IFS(
O4831&lt;50000,"Low Salary (&lt;$50K)",
O4831&lt;90000,"Lower Middle ($50K-$90K)",
O4831&lt;130000,"Middle ($90K-$130K)",
O4831&lt;170000,"Upper Middle ($130K-$170K)",
O4831&gt;=170000,"High Salary (&gt;$170K)"
)</f>
        <v>High Salary (&gt;$170K)</v>
      </c>
      <c r="R4831" t="str" cm="1">
        <f t="array" ref="R4831">_xlfn.IFS(
G4831&lt;=2,"New Customers (0-2Y)",
G4831&lt;=5,"Growing Customers (3-5Y)",
G4831&lt;=8,"Established Customers (6-8Y)",
G4831&lt;=10,"Loyal Customers (9-10Y)"
)</f>
        <v>Growing Customers (3-5Y)</v>
      </c>
    </row>
    <row r="4832" spans="1:18" x14ac:dyDescent="0.35">
      <c r="A4832">
        <v>15620758</v>
      </c>
      <c r="B4832" t="s">
        <v>2039</v>
      </c>
      <c r="C4832" t="s">
        <v>26</v>
      </c>
      <c r="D4832" t="s">
        <v>39</v>
      </c>
      <c r="E4832">
        <v>30</v>
      </c>
      <c r="F4832" t="s">
        <v>19</v>
      </c>
      <c r="G4832">
        <v>4</v>
      </c>
      <c r="H4832" s="4">
        <v>0</v>
      </c>
      <c r="I4832" t="s">
        <v>24</v>
      </c>
      <c r="J4832">
        <v>2</v>
      </c>
      <c r="K4832">
        <v>660</v>
      </c>
      <c r="L4832" t="s">
        <v>35</v>
      </c>
      <c r="M4832" t="s">
        <v>21</v>
      </c>
      <c r="N4832" t="s">
        <v>32</v>
      </c>
      <c r="O4832" s="4">
        <v>129149.06</v>
      </c>
      <c r="P4832" t="s">
        <v>28</v>
      </c>
      <c r="Q4832" t="str" cm="1">
        <f t="array" ref="Q4832">_xlfn.IFS(
O4832&lt;50000,"Low Salary (&lt;$50K)",
O4832&lt;90000,"Lower Middle ($50K-$90K)",
O4832&lt;130000,"Middle ($90K-$130K)",
O4832&lt;170000,"Upper Middle ($130K-$170K)",
O4832&gt;=170000,"High Salary (&gt;$170K)"
)</f>
        <v>Middle ($90K-$130K)</v>
      </c>
      <c r="R4832" t="str" cm="1">
        <f t="array" ref="R4832">_xlfn.IFS(
G4832&lt;=2,"New Customers (0-2Y)",
G4832&lt;=5,"Growing Customers (3-5Y)",
G4832&lt;=8,"Established Customers (6-8Y)",
G4832&lt;=10,"Loyal Customers (9-10Y)"
)</f>
        <v>Growing Customers (3-5Y)</v>
      </c>
    </row>
    <row r="4833" spans="1:18" x14ac:dyDescent="0.35">
      <c r="A4833">
        <v>15637428</v>
      </c>
      <c r="B4833" t="s">
        <v>359</v>
      </c>
      <c r="C4833" t="s">
        <v>17</v>
      </c>
      <c r="D4833" t="s">
        <v>39</v>
      </c>
      <c r="E4833">
        <v>35</v>
      </c>
      <c r="F4833" t="s">
        <v>19</v>
      </c>
      <c r="G4833">
        <v>7</v>
      </c>
      <c r="H4833" s="4">
        <v>0</v>
      </c>
      <c r="I4833" t="s">
        <v>24</v>
      </c>
      <c r="J4833">
        <v>2</v>
      </c>
      <c r="K4833">
        <v>660</v>
      </c>
      <c r="L4833" t="s">
        <v>35</v>
      </c>
      <c r="M4833" t="s">
        <v>21</v>
      </c>
      <c r="N4833" t="s">
        <v>32</v>
      </c>
      <c r="O4833" s="4">
        <v>13218.6</v>
      </c>
      <c r="P4833" t="s">
        <v>28</v>
      </c>
      <c r="Q4833" t="str" cm="1">
        <f t="array" ref="Q4833">_xlfn.IFS(
O4833&lt;50000,"Low Salary (&lt;$50K)",
O4833&lt;90000,"Lower Middle ($50K-$90K)",
O4833&lt;130000,"Middle ($90K-$130K)",
O4833&lt;170000,"Upper Middle ($130K-$170K)",
O4833&gt;=170000,"High Salary (&gt;$170K)"
)</f>
        <v>Low Salary (&lt;$50K)</v>
      </c>
      <c r="R4833" t="str" cm="1">
        <f t="array" ref="R4833">_xlfn.IFS(
G4833&lt;=2,"New Customers (0-2Y)",
G4833&lt;=5,"Growing Customers (3-5Y)",
G4833&lt;=8,"Established Customers (6-8Y)",
G4833&lt;=10,"Loyal Customers (9-10Y)"
)</f>
        <v>Established Customers (6-8Y)</v>
      </c>
    </row>
    <row r="4834" spans="1:18" x14ac:dyDescent="0.35">
      <c r="A4834">
        <v>15808389</v>
      </c>
      <c r="B4834" t="s">
        <v>1865</v>
      </c>
      <c r="C4834" t="s">
        <v>17</v>
      </c>
      <c r="D4834" t="s">
        <v>18</v>
      </c>
      <c r="E4834">
        <v>79</v>
      </c>
      <c r="F4834" t="s">
        <v>2967</v>
      </c>
      <c r="G4834">
        <v>7</v>
      </c>
      <c r="H4834" s="4">
        <v>0</v>
      </c>
      <c r="I4834" t="s">
        <v>24</v>
      </c>
      <c r="J4834">
        <v>1</v>
      </c>
      <c r="K4834">
        <v>617</v>
      </c>
      <c r="L4834" t="s">
        <v>20</v>
      </c>
      <c r="M4834" t="s">
        <v>21</v>
      </c>
      <c r="N4834" t="s">
        <v>22</v>
      </c>
      <c r="O4834" s="4">
        <v>160589.18</v>
      </c>
      <c r="P4834" t="s">
        <v>28</v>
      </c>
      <c r="Q4834" t="str" cm="1">
        <f t="array" ref="Q4834">_xlfn.IFS(
O4834&lt;50000,"Low Salary (&lt;$50K)",
O4834&lt;90000,"Lower Middle ($50K-$90K)",
O4834&lt;130000,"Middle ($90K-$130K)",
O4834&lt;170000,"Upper Middle ($130K-$170K)",
O4834&gt;=170000,"High Salary (&gt;$170K)"
)</f>
        <v>Upper Middle ($130K-$170K)</v>
      </c>
      <c r="R4834" t="str" cm="1">
        <f t="array" ref="R4834">_xlfn.IFS(
G4834&lt;=2,"New Customers (0-2Y)",
G4834&lt;=5,"Growing Customers (3-5Y)",
G4834&lt;=8,"Established Customers (6-8Y)",
G4834&lt;=10,"Loyal Customers (9-10Y)"
)</f>
        <v>Established Customers (6-8Y)</v>
      </c>
    </row>
    <row r="4835" spans="1:18" x14ac:dyDescent="0.35">
      <c r="A4835">
        <v>15807003</v>
      </c>
      <c r="B4835" t="s">
        <v>1151</v>
      </c>
      <c r="C4835" t="s">
        <v>17</v>
      </c>
      <c r="D4835" t="s">
        <v>39</v>
      </c>
      <c r="E4835">
        <v>32</v>
      </c>
      <c r="F4835" t="s">
        <v>19</v>
      </c>
      <c r="G4835">
        <v>10</v>
      </c>
      <c r="H4835" s="4">
        <v>191775.65</v>
      </c>
      <c r="I4835" t="s">
        <v>33</v>
      </c>
      <c r="J4835">
        <v>1</v>
      </c>
      <c r="K4835">
        <v>762</v>
      </c>
      <c r="L4835" t="s">
        <v>35</v>
      </c>
      <c r="M4835" t="s">
        <v>21</v>
      </c>
      <c r="N4835" t="s">
        <v>32</v>
      </c>
      <c r="O4835" s="4">
        <v>179657.83</v>
      </c>
      <c r="P4835" t="s">
        <v>28</v>
      </c>
      <c r="Q4835" t="str" cm="1">
        <f t="array" ref="Q4835">_xlfn.IFS(
O4835&lt;50000,"Low Salary (&lt;$50K)",
O4835&lt;90000,"Lower Middle ($50K-$90K)",
O4835&lt;130000,"Middle ($90K-$130K)",
O4835&lt;170000,"Upper Middle ($130K-$170K)",
O4835&gt;=170000,"High Salary (&gt;$170K)"
)</f>
        <v>High Salary (&gt;$170K)</v>
      </c>
      <c r="R4835" t="str" cm="1">
        <f t="array" ref="R4835">_xlfn.IFS(
G4835&lt;=2,"New Customers (0-2Y)",
G4835&lt;=5,"Growing Customers (3-5Y)",
G4835&lt;=8,"Established Customers (6-8Y)",
G4835&lt;=10,"Loyal Customers (9-10Y)"
)</f>
        <v>Loyal Customers (9-10Y)</v>
      </c>
    </row>
    <row r="4836" spans="1:18" x14ac:dyDescent="0.35">
      <c r="A4836">
        <v>15702912</v>
      </c>
      <c r="B4836" t="s">
        <v>421</v>
      </c>
      <c r="C4836" t="s">
        <v>26</v>
      </c>
      <c r="D4836" t="s">
        <v>18</v>
      </c>
      <c r="E4836">
        <v>35</v>
      </c>
      <c r="F4836" t="s">
        <v>19</v>
      </c>
      <c r="G4836">
        <v>2</v>
      </c>
      <c r="H4836" s="4">
        <v>0</v>
      </c>
      <c r="I4836" t="s">
        <v>24</v>
      </c>
      <c r="J4836">
        <v>1</v>
      </c>
      <c r="K4836">
        <v>752</v>
      </c>
      <c r="L4836" t="s">
        <v>35</v>
      </c>
      <c r="M4836" t="s">
        <v>21</v>
      </c>
      <c r="N4836" t="s">
        <v>32</v>
      </c>
      <c r="O4836" s="4">
        <v>44335.54</v>
      </c>
      <c r="P4836" t="s">
        <v>23</v>
      </c>
      <c r="Q4836" t="str" cm="1">
        <f t="array" ref="Q4836">_xlfn.IFS(
O4836&lt;50000,"Low Salary (&lt;$50K)",
O4836&lt;90000,"Lower Middle ($50K-$90K)",
O4836&lt;130000,"Middle ($90K-$130K)",
O4836&lt;170000,"Upper Middle ($130K-$170K)",
O4836&gt;=170000,"High Salary (&gt;$170K)"
)</f>
        <v>Low Salary (&lt;$50K)</v>
      </c>
      <c r="R4836" t="str" cm="1">
        <f t="array" ref="R4836">_xlfn.IFS(
G4836&lt;=2,"New Customers (0-2Y)",
G4836&lt;=5,"Growing Customers (3-5Y)",
G4836&lt;=8,"Established Customers (6-8Y)",
G4836&lt;=10,"Loyal Customers (9-10Y)"
)</f>
        <v>New Customers (0-2Y)</v>
      </c>
    </row>
    <row r="4837" spans="1:18" x14ac:dyDescent="0.35">
      <c r="A4837">
        <v>15590623</v>
      </c>
      <c r="B4837" t="s">
        <v>1222</v>
      </c>
      <c r="C4837" t="s">
        <v>26</v>
      </c>
      <c r="D4837" t="s">
        <v>39</v>
      </c>
      <c r="E4837">
        <v>34</v>
      </c>
      <c r="F4837" t="s">
        <v>19</v>
      </c>
      <c r="G4837">
        <v>4</v>
      </c>
      <c r="H4837" s="4">
        <v>85141.79</v>
      </c>
      <c r="I4837" t="s">
        <v>29</v>
      </c>
      <c r="J4837">
        <v>2</v>
      </c>
      <c r="K4837">
        <v>561</v>
      </c>
      <c r="L4837" t="s">
        <v>31</v>
      </c>
      <c r="M4837" t="s">
        <v>21</v>
      </c>
      <c r="N4837" t="s">
        <v>22</v>
      </c>
      <c r="O4837" s="4">
        <v>29217.37</v>
      </c>
      <c r="P4837" t="s">
        <v>28</v>
      </c>
      <c r="Q4837" t="str" cm="1">
        <f t="array" ref="Q4837">_xlfn.IFS(
O4837&lt;50000,"Low Salary (&lt;$50K)",
O4837&lt;90000,"Lower Middle ($50K-$90K)",
O4837&lt;130000,"Middle ($90K-$130K)",
O4837&lt;170000,"Upper Middle ($130K-$170K)",
O4837&gt;=170000,"High Salary (&gt;$170K)"
)</f>
        <v>Low Salary (&lt;$50K)</v>
      </c>
      <c r="R4837" t="str" cm="1">
        <f t="array" ref="R4837">_xlfn.IFS(
G4837&lt;=2,"New Customers (0-2Y)",
G4837&lt;=5,"Growing Customers (3-5Y)",
G4837&lt;=8,"Established Customers (6-8Y)",
G4837&lt;=10,"Loyal Customers (9-10Y)"
)</f>
        <v>Growing Customers (3-5Y)</v>
      </c>
    </row>
    <row r="4838" spans="1:18" x14ac:dyDescent="0.35">
      <c r="A4838">
        <v>15728078</v>
      </c>
      <c r="B4838" t="s">
        <v>741</v>
      </c>
      <c r="C4838" t="s">
        <v>17</v>
      </c>
      <c r="D4838" t="s">
        <v>39</v>
      </c>
      <c r="E4838">
        <v>26</v>
      </c>
      <c r="F4838" t="s">
        <v>43</v>
      </c>
      <c r="G4838">
        <v>10</v>
      </c>
      <c r="H4838" s="4">
        <v>126392.18</v>
      </c>
      <c r="I4838" t="s">
        <v>33</v>
      </c>
      <c r="J4838">
        <v>1</v>
      </c>
      <c r="K4838">
        <v>609</v>
      </c>
      <c r="L4838" t="s">
        <v>20</v>
      </c>
      <c r="M4838" t="s">
        <v>27</v>
      </c>
      <c r="N4838" t="s">
        <v>22</v>
      </c>
      <c r="O4838" s="4">
        <v>43651.49</v>
      </c>
      <c r="P4838" t="s">
        <v>28</v>
      </c>
      <c r="Q4838" t="str" cm="1">
        <f t="array" ref="Q4838">_xlfn.IFS(
O4838&lt;50000,"Low Salary (&lt;$50K)",
O4838&lt;90000,"Lower Middle ($50K-$90K)",
O4838&lt;130000,"Middle ($90K-$130K)",
O4838&lt;170000,"Upper Middle ($130K-$170K)",
O4838&gt;=170000,"High Salary (&gt;$170K)"
)</f>
        <v>Low Salary (&lt;$50K)</v>
      </c>
      <c r="R4838" t="str" cm="1">
        <f t="array" ref="R4838">_xlfn.IFS(
G4838&lt;=2,"New Customers (0-2Y)",
G4838&lt;=5,"Growing Customers (3-5Y)",
G4838&lt;=8,"Established Customers (6-8Y)",
G4838&lt;=10,"Loyal Customers (9-10Y)"
)</f>
        <v>Loyal Customers (9-10Y)</v>
      </c>
    </row>
    <row r="4839" spans="1:18" x14ac:dyDescent="0.35">
      <c r="A4839">
        <v>15708256</v>
      </c>
      <c r="B4839" t="s">
        <v>794</v>
      </c>
      <c r="C4839" t="s">
        <v>17</v>
      </c>
      <c r="D4839" t="s">
        <v>39</v>
      </c>
      <c r="E4839">
        <v>28</v>
      </c>
      <c r="F4839" t="s">
        <v>43</v>
      </c>
      <c r="G4839">
        <v>3</v>
      </c>
      <c r="H4839" s="4">
        <v>0</v>
      </c>
      <c r="I4839" t="s">
        <v>24</v>
      </c>
      <c r="J4839">
        <v>2</v>
      </c>
      <c r="K4839">
        <v>803</v>
      </c>
      <c r="L4839" t="s">
        <v>37</v>
      </c>
      <c r="M4839" t="s">
        <v>21</v>
      </c>
      <c r="N4839" t="s">
        <v>32</v>
      </c>
      <c r="O4839" s="4">
        <v>159654</v>
      </c>
      <c r="P4839" t="s">
        <v>28</v>
      </c>
      <c r="Q4839" t="str" cm="1">
        <f t="array" ref="Q4839">_xlfn.IFS(
O4839&lt;50000,"Low Salary (&lt;$50K)",
O4839&lt;90000,"Lower Middle ($50K-$90K)",
O4839&lt;130000,"Middle ($90K-$130K)",
O4839&lt;170000,"Upper Middle ($130K-$170K)",
O4839&gt;=170000,"High Salary (&gt;$170K)"
)</f>
        <v>Upper Middle ($130K-$170K)</v>
      </c>
      <c r="R4839" t="str" cm="1">
        <f t="array" ref="R4839">_xlfn.IFS(
G4839&lt;=2,"New Customers (0-2Y)",
G4839&lt;=5,"Growing Customers (3-5Y)",
G4839&lt;=8,"Established Customers (6-8Y)",
G4839&lt;=10,"Loyal Customers (9-10Y)"
)</f>
        <v>Growing Customers (3-5Y)</v>
      </c>
    </row>
    <row r="4840" spans="1:18" x14ac:dyDescent="0.35">
      <c r="A4840">
        <v>15582335</v>
      </c>
      <c r="B4840" t="s">
        <v>340</v>
      </c>
      <c r="C4840" t="s">
        <v>17</v>
      </c>
      <c r="D4840" t="s">
        <v>18</v>
      </c>
      <c r="E4840">
        <v>40</v>
      </c>
      <c r="F4840" t="s">
        <v>19</v>
      </c>
      <c r="G4840">
        <v>9</v>
      </c>
      <c r="H4840" s="4">
        <v>129860.37</v>
      </c>
      <c r="I4840" t="s">
        <v>33</v>
      </c>
      <c r="J4840">
        <v>1</v>
      </c>
      <c r="K4840">
        <v>556</v>
      </c>
      <c r="L4840" t="s">
        <v>31</v>
      </c>
      <c r="M4840" t="s">
        <v>27</v>
      </c>
      <c r="N4840" t="s">
        <v>32</v>
      </c>
      <c r="O4840" s="4">
        <v>17992.939999999999</v>
      </c>
      <c r="P4840" t="s">
        <v>28</v>
      </c>
      <c r="Q4840" t="str" cm="1">
        <f t="array" ref="Q4840">_xlfn.IFS(
O4840&lt;50000,"Low Salary (&lt;$50K)",
O4840&lt;90000,"Lower Middle ($50K-$90K)",
O4840&lt;130000,"Middle ($90K-$130K)",
O4840&lt;170000,"Upper Middle ($130K-$170K)",
O4840&gt;=170000,"High Salary (&gt;$170K)"
)</f>
        <v>Low Salary (&lt;$50K)</v>
      </c>
      <c r="R4840" t="str" cm="1">
        <f t="array" ref="R4840">_xlfn.IFS(
G4840&lt;=2,"New Customers (0-2Y)",
G4840&lt;=5,"Growing Customers (3-5Y)",
G4840&lt;=8,"Established Customers (6-8Y)",
G4840&lt;=10,"Loyal Customers (9-10Y)"
)</f>
        <v>Loyal Customers (9-10Y)</v>
      </c>
    </row>
    <row r="4841" spans="1:18" x14ac:dyDescent="0.35">
      <c r="A4841">
        <v>15649150</v>
      </c>
      <c r="B4841" t="s">
        <v>2040</v>
      </c>
      <c r="C4841" t="s">
        <v>17</v>
      </c>
      <c r="D4841" t="s">
        <v>18</v>
      </c>
      <c r="E4841">
        <v>53</v>
      </c>
      <c r="F4841" t="s">
        <v>19</v>
      </c>
      <c r="G4841">
        <v>5</v>
      </c>
      <c r="H4841" s="4">
        <v>127642.44</v>
      </c>
      <c r="I4841" t="s">
        <v>33</v>
      </c>
      <c r="J4841">
        <v>1</v>
      </c>
      <c r="K4841">
        <v>531</v>
      </c>
      <c r="L4841" t="s">
        <v>31</v>
      </c>
      <c r="M4841" t="s">
        <v>21</v>
      </c>
      <c r="N4841" t="s">
        <v>32</v>
      </c>
      <c r="O4841" s="4">
        <v>141501.45000000001</v>
      </c>
      <c r="P4841" t="s">
        <v>23</v>
      </c>
      <c r="Q4841" t="str" cm="1">
        <f t="array" ref="Q4841">_xlfn.IFS(
O4841&lt;50000,"Low Salary (&lt;$50K)",
O4841&lt;90000,"Lower Middle ($50K-$90K)",
O4841&lt;130000,"Middle ($90K-$130K)",
O4841&lt;170000,"Upper Middle ($130K-$170K)",
O4841&gt;=170000,"High Salary (&gt;$170K)"
)</f>
        <v>Upper Middle ($130K-$170K)</v>
      </c>
      <c r="R4841" t="str" cm="1">
        <f t="array" ref="R4841">_xlfn.IFS(
G4841&lt;=2,"New Customers (0-2Y)",
G4841&lt;=5,"Growing Customers (3-5Y)",
G4841&lt;=8,"Established Customers (6-8Y)",
G4841&lt;=10,"Loyal Customers (9-10Y)"
)</f>
        <v>Growing Customers (3-5Y)</v>
      </c>
    </row>
    <row r="4842" spans="1:18" x14ac:dyDescent="0.35">
      <c r="A4842">
        <v>15691647</v>
      </c>
      <c r="B4842" t="s">
        <v>696</v>
      </c>
      <c r="C4842" t="s">
        <v>17</v>
      </c>
      <c r="D4842" t="s">
        <v>18</v>
      </c>
      <c r="E4842">
        <v>35</v>
      </c>
      <c r="F4842" t="s">
        <v>19</v>
      </c>
      <c r="G4842">
        <v>2</v>
      </c>
      <c r="H4842" s="4">
        <v>0</v>
      </c>
      <c r="I4842" t="s">
        <v>24</v>
      </c>
      <c r="J4842">
        <v>2</v>
      </c>
      <c r="K4842">
        <v>411</v>
      </c>
      <c r="L4842" t="s">
        <v>44</v>
      </c>
      <c r="M4842" t="s">
        <v>21</v>
      </c>
      <c r="N4842" t="s">
        <v>22</v>
      </c>
      <c r="O4842" s="4">
        <v>93825.78</v>
      </c>
      <c r="P4842" t="s">
        <v>28</v>
      </c>
      <c r="Q4842" t="str" cm="1">
        <f t="array" ref="Q4842">_xlfn.IFS(
O4842&lt;50000,"Low Salary (&lt;$50K)",
O4842&lt;90000,"Lower Middle ($50K-$90K)",
O4842&lt;130000,"Middle ($90K-$130K)",
O4842&lt;170000,"Upper Middle ($130K-$170K)",
O4842&gt;=170000,"High Salary (&gt;$170K)"
)</f>
        <v>Middle ($90K-$130K)</v>
      </c>
      <c r="R4842" t="str" cm="1">
        <f t="array" ref="R4842">_xlfn.IFS(
G4842&lt;=2,"New Customers (0-2Y)",
G4842&lt;=5,"Growing Customers (3-5Y)",
G4842&lt;=8,"Established Customers (6-8Y)",
G4842&lt;=10,"Loyal Customers (9-10Y)"
)</f>
        <v>New Customers (0-2Y)</v>
      </c>
    </row>
    <row r="4843" spans="1:18" x14ac:dyDescent="0.35">
      <c r="A4843">
        <v>15668270</v>
      </c>
      <c r="B4843" t="s">
        <v>824</v>
      </c>
      <c r="C4843" t="s">
        <v>42</v>
      </c>
      <c r="D4843" t="s">
        <v>18</v>
      </c>
      <c r="E4843">
        <v>44</v>
      </c>
      <c r="F4843" t="s">
        <v>19</v>
      </c>
      <c r="G4843">
        <v>5</v>
      </c>
      <c r="H4843" s="4">
        <v>125584.17</v>
      </c>
      <c r="I4843" t="s">
        <v>33</v>
      </c>
      <c r="J4843">
        <v>2</v>
      </c>
      <c r="K4843">
        <v>587</v>
      </c>
      <c r="L4843" t="s">
        <v>31</v>
      </c>
      <c r="M4843" t="s">
        <v>21</v>
      </c>
      <c r="N4843" t="s">
        <v>22</v>
      </c>
      <c r="O4843" s="4">
        <v>41852.239999999998</v>
      </c>
      <c r="P4843" t="s">
        <v>23</v>
      </c>
      <c r="Q4843" t="str" cm="1">
        <f t="array" ref="Q4843">_xlfn.IFS(
O4843&lt;50000,"Low Salary (&lt;$50K)",
O4843&lt;90000,"Lower Middle ($50K-$90K)",
O4843&lt;130000,"Middle ($90K-$130K)",
O4843&lt;170000,"Upper Middle ($130K-$170K)",
O4843&gt;=170000,"High Salary (&gt;$170K)"
)</f>
        <v>Low Salary (&lt;$50K)</v>
      </c>
      <c r="R4843" t="str" cm="1">
        <f t="array" ref="R4843">_xlfn.IFS(
G4843&lt;=2,"New Customers (0-2Y)",
G4843&lt;=5,"Growing Customers (3-5Y)",
G4843&lt;=8,"Established Customers (6-8Y)",
G4843&lt;=10,"Loyal Customers (9-10Y)"
)</f>
        <v>Growing Customers (3-5Y)</v>
      </c>
    </row>
    <row r="4844" spans="1:18" x14ac:dyDescent="0.35">
      <c r="A4844">
        <v>15624820</v>
      </c>
      <c r="B4844" t="s">
        <v>415</v>
      </c>
      <c r="C4844" t="s">
        <v>26</v>
      </c>
      <c r="D4844" t="s">
        <v>39</v>
      </c>
      <c r="E4844">
        <v>56</v>
      </c>
      <c r="F4844" t="s">
        <v>19</v>
      </c>
      <c r="G4844">
        <v>7</v>
      </c>
      <c r="H4844" s="4">
        <v>50911.21</v>
      </c>
      <c r="I4844" t="s">
        <v>29</v>
      </c>
      <c r="J4844">
        <v>3</v>
      </c>
      <c r="K4844">
        <v>683</v>
      </c>
      <c r="L4844" t="s">
        <v>35</v>
      </c>
      <c r="M4844" t="s">
        <v>27</v>
      </c>
      <c r="N4844" t="s">
        <v>32</v>
      </c>
      <c r="O4844" s="4">
        <v>97629.31</v>
      </c>
      <c r="P4844" t="s">
        <v>23</v>
      </c>
      <c r="Q4844" t="str" cm="1">
        <f t="array" ref="Q4844">_xlfn.IFS(
O4844&lt;50000,"Low Salary (&lt;$50K)",
O4844&lt;90000,"Lower Middle ($50K-$90K)",
O4844&lt;130000,"Middle ($90K-$130K)",
O4844&lt;170000,"Upper Middle ($130K-$170K)",
O4844&gt;=170000,"High Salary (&gt;$170K)"
)</f>
        <v>Middle ($90K-$130K)</v>
      </c>
      <c r="R4844" t="str" cm="1">
        <f t="array" ref="R4844">_xlfn.IFS(
G4844&lt;=2,"New Customers (0-2Y)",
G4844&lt;=5,"Growing Customers (3-5Y)",
G4844&lt;=8,"Established Customers (6-8Y)",
G4844&lt;=10,"Loyal Customers (9-10Y)"
)</f>
        <v>Established Customers (6-8Y)</v>
      </c>
    </row>
    <row r="4845" spans="1:18" x14ac:dyDescent="0.35">
      <c r="A4845">
        <v>15736254</v>
      </c>
      <c r="B4845" t="s">
        <v>500</v>
      </c>
      <c r="C4845" t="s">
        <v>17</v>
      </c>
      <c r="D4845" t="s">
        <v>39</v>
      </c>
      <c r="E4845">
        <v>29</v>
      </c>
      <c r="F4845" t="s">
        <v>43</v>
      </c>
      <c r="G4845">
        <v>2</v>
      </c>
      <c r="H4845" s="4">
        <v>91955.61</v>
      </c>
      <c r="I4845" t="s">
        <v>29</v>
      </c>
      <c r="J4845">
        <v>1</v>
      </c>
      <c r="K4845">
        <v>654</v>
      </c>
      <c r="L4845" t="s">
        <v>20</v>
      </c>
      <c r="M4845" t="s">
        <v>21</v>
      </c>
      <c r="N4845" t="s">
        <v>32</v>
      </c>
      <c r="O4845" s="4">
        <v>37065.660000000003</v>
      </c>
      <c r="P4845" t="s">
        <v>28</v>
      </c>
      <c r="Q4845" t="str" cm="1">
        <f t="array" ref="Q4845">_xlfn.IFS(
O4845&lt;50000,"Low Salary (&lt;$50K)",
O4845&lt;90000,"Lower Middle ($50K-$90K)",
O4845&lt;130000,"Middle ($90K-$130K)",
O4845&lt;170000,"Upper Middle ($130K-$170K)",
O4845&gt;=170000,"High Salary (&gt;$170K)"
)</f>
        <v>Low Salary (&lt;$50K)</v>
      </c>
      <c r="R4845" t="str" cm="1">
        <f t="array" ref="R4845">_xlfn.IFS(
G4845&lt;=2,"New Customers (0-2Y)",
G4845&lt;=5,"Growing Customers (3-5Y)",
G4845&lt;=8,"Established Customers (6-8Y)",
G4845&lt;=10,"Loyal Customers (9-10Y)"
)</f>
        <v>New Customers (0-2Y)</v>
      </c>
    </row>
    <row r="4846" spans="1:18" x14ac:dyDescent="0.35">
      <c r="A4846">
        <v>15720814</v>
      </c>
      <c r="B4846" t="s">
        <v>1706</v>
      </c>
      <c r="C4846" t="s">
        <v>42</v>
      </c>
      <c r="D4846" t="s">
        <v>18</v>
      </c>
      <c r="E4846">
        <v>36</v>
      </c>
      <c r="F4846" t="s">
        <v>19</v>
      </c>
      <c r="G4846">
        <v>2</v>
      </c>
      <c r="H4846" s="4">
        <v>84266.44</v>
      </c>
      <c r="I4846" t="s">
        <v>29</v>
      </c>
      <c r="J4846">
        <v>2</v>
      </c>
      <c r="K4846">
        <v>670</v>
      </c>
      <c r="L4846" t="s">
        <v>35</v>
      </c>
      <c r="M4846" t="s">
        <v>27</v>
      </c>
      <c r="N4846" t="s">
        <v>32</v>
      </c>
      <c r="O4846" s="4">
        <v>38614.69</v>
      </c>
      <c r="P4846" t="s">
        <v>28</v>
      </c>
      <c r="Q4846" t="str" cm="1">
        <f t="array" ref="Q4846">_xlfn.IFS(
O4846&lt;50000,"Low Salary (&lt;$50K)",
O4846&lt;90000,"Lower Middle ($50K-$90K)",
O4846&lt;130000,"Middle ($90K-$130K)",
O4846&lt;170000,"Upper Middle ($130K-$170K)",
O4846&gt;=170000,"High Salary (&gt;$170K)"
)</f>
        <v>Low Salary (&lt;$50K)</v>
      </c>
      <c r="R4846" t="str" cm="1">
        <f t="array" ref="R4846">_xlfn.IFS(
G4846&lt;=2,"New Customers (0-2Y)",
G4846&lt;=5,"Growing Customers (3-5Y)",
G4846&lt;=8,"Established Customers (6-8Y)",
G4846&lt;=10,"Loyal Customers (9-10Y)"
)</f>
        <v>New Customers (0-2Y)</v>
      </c>
    </row>
    <row r="4847" spans="1:18" x14ac:dyDescent="0.35">
      <c r="A4847">
        <v>15642997</v>
      </c>
      <c r="B4847" t="s">
        <v>1455</v>
      </c>
      <c r="C4847" t="s">
        <v>17</v>
      </c>
      <c r="D4847" t="s">
        <v>18</v>
      </c>
      <c r="E4847">
        <v>36</v>
      </c>
      <c r="F4847" t="s">
        <v>19</v>
      </c>
      <c r="G4847">
        <v>2</v>
      </c>
      <c r="H4847" s="4">
        <v>147149.59</v>
      </c>
      <c r="I4847" t="s">
        <v>33</v>
      </c>
      <c r="J4847">
        <v>1</v>
      </c>
      <c r="K4847">
        <v>655</v>
      </c>
      <c r="L4847" t="s">
        <v>20</v>
      </c>
      <c r="M4847" t="s">
        <v>21</v>
      </c>
      <c r="N4847" t="s">
        <v>22</v>
      </c>
      <c r="O4847" s="4">
        <v>87816.86</v>
      </c>
      <c r="P4847" t="s">
        <v>28</v>
      </c>
      <c r="Q4847" t="str" cm="1">
        <f t="array" ref="Q4847">_xlfn.IFS(
O4847&lt;50000,"Low Salary (&lt;$50K)",
O4847&lt;90000,"Lower Middle ($50K-$90K)",
O4847&lt;130000,"Middle ($90K-$130K)",
O4847&lt;170000,"Upper Middle ($130K-$170K)",
O4847&gt;=170000,"High Salary (&gt;$170K)"
)</f>
        <v>Lower Middle ($50K-$90K)</v>
      </c>
      <c r="R4847" t="str" cm="1">
        <f t="array" ref="R4847">_xlfn.IFS(
G4847&lt;=2,"New Customers (0-2Y)",
G4847&lt;=5,"Growing Customers (3-5Y)",
G4847&lt;=8,"Established Customers (6-8Y)",
G4847&lt;=10,"Loyal Customers (9-10Y)"
)</f>
        <v>New Customers (0-2Y)</v>
      </c>
    </row>
    <row r="4848" spans="1:18" x14ac:dyDescent="0.35">
      <c r="A4848">
        <v>15693200</v>
      </c>
      <c r="B4848" t="s">
        <v>459</v>
      </c>
      <c r="C4848" t="s">
        <v>17</v>
      </c>
      <c r="D4848" t="s">
        <v>18</v>
      </c>
      <c r="E4848">
        <v>36</v>
      </c>
      <c r="F4848" t="s">
        <v>19</v>
      </c>
      <c r="G4848">
        <v>7</v>
      </c>
      <c r="H4848" s="4">
        <v>0</v>
      </c>
      <c r="I4848" t="s">
        <v>24</v>
      </c>
      <c r="J4848">
        <v>2</v>
      </c>
      <c r="K4848">
        <v>752</v>
      </c>
      <c r="L4848" t="s">
        <v>35</v>
      </c>
      <c r="M4848" t="s">
        <v>21</v>
      </c>
      <c r="N4848" t="s">
        <v>32</v>
      </c>
      <c r="O4848" s="4">
        <v>184866.86</v>
      </c>
      <c r="P4848" t="s">
        <v>28</v>
      </c>
      <c r="Q4848" t="str" cm="1">
        <f t="array" ref="Q4848">_xlfn.IFS(
O4848&lt;50000,"Low Salary (&lt;$50K)",
O4848&lt;90000,"Lower Middle ($50K-$90K)",
O4848&lt;130000,"Middle ($90K-$130K)",
O4848&lt;170000,"Upper Middle ($130K-$170K)",
O4848&gt;=170000,"High Salary (&gt;$170K)"
)</f>
        <v>High Salary (&gt;$170K)</v>
      </c>
      <c r="R4848" t="str" cm="1">
        <f t="array" ref="R4848">_xlfn.IFS(
G4848&lt;=2,"New Customers (0-2Y)",
G4848&lt;=5,"Growing Customers (3-5Y)",
G4848&lt;=8,"Established Customers (6-8Y)",
G4848&lt;=10,"Loyal Customers (9-10Y)"
)</f>
        <v>Established Customers (6-8Y)</v>
      </c>
    </row>
    <row r="4849" spans="1:18" x14ac:dyDescent="0.35">
      <c r="A4849">
        <v>15624596</v>
      </c>
      <c r="B4849" t="s">
        <v>679</v>
      </c>
      <c r="C4849" t="s">
        <v>17</v>
      </c>
      <c r="D4849" t="s">
        <v>18</v>
      </c>
      <c r="E4849">
        <v>23</v>
      </c>
      <c r="F4849" t="s">
        <v>43</v>
      </c>
      <c r="G4849">
        <v>5</v>
      </c>
      <c r="H4849" s="4">
        <v>104822.45</v>
      </c>
      <c r="I4849" t="s">
        <v>33</v>
      </c>
      <c r="J4849">
        <v>1</v>
      </c>
      <c r="K4849">
        <v>534</v>
      </c>
      <c r="L4849" t="s">
        <v>31</v>
      </c>
      <c r="M4849" t="s">
        <v>27</v>
      </c>
      <c r="N4849" t="s">
        <v>22</v>
      </c>
      <c r="O4849" s="4">
        <v>160176.47</v>
      </c>
      <c r="P4849" t="s">
        <v>28</v>
      </c>
      <c r="Q4849" t="str" cm="1">
        <f t="array" ref="Q4849">_xlfn.IFS(
O4849&lt;50000,"Low Salary (&lt;$50K)",
O4849&lt;90000,"Lower Middle ($50K-$90K)",
O4849&lt;130000,"Middle ($90K-$130K)",
O4849&lt;170000,"Upper Middle ($130K-$170K)",
O4849&gt;=170000,"High Salary (&gt;$170K)"
)</f>
        <v>Upper Middle ($130K-$170K)</v>
      </c>
      <c r="R4849" t="str" cm="1">
        <f t="array" ref="R4849">_xlfn.IFS(
G4849&lt;=2,"New Customers (0-2Y)",
G4849&lt;=5,"Growing Customers (3-5Y)",
G4849&lt;=8,"Established Customers (6-8Y)",
G4849&lt;=10,"Loyal Customers (9-10Y)"
)</f>
        <v>Growing Customers (3-5Y)</v>
      </c>
    </row>
    <row r="4850" spans="1:18" x14ac:dyDescent="0.35">
      <c r="A4850">
        <v>15807167</v>
      </c>
      <c r="B4850" t="s">
        <v>106</v>
      </c>
      <c r="C4850" t="s">
        <v>17</v>
      </c>
      <c r="D4850" t="s">
        <v>39</v>
      </c>
      <c r="E4850">
        <v>42</v>
      </c>
      <c r="F4850" t="s">
        <v>19</v>
      </c>
      <c r="G4850">
        <v>1</v>
      </c>
      <c r="H4850" s="4">
        <v>146766.72</v>
      </c>
      <c r="I4850" t="s">
        <v>33</v>
      </c>
      <c r="J4850">
        <v>2</v>
      </c>
      <c r="K4850">
        <v>635</v>
      </c>
      <c r="L4850" t="s">
        <v>20</v>
      </c>
      <c r="M4850" t="s">
        <v>27</v>
      </c>
      <c r="N4850" t="s">
        <v>22</v>
      </c>
      <c r="O4850" s="4">
        <v>164357.1</v>
      </c>
      <c r="P4850" t="s">
        <v>28</v>
      </c>
      <c r="Q4850" t="str" cm="1">
        <f t="array" ref="Q4850">_xlfn.IFS(
O4850&lt;50000,"Low Salary (&lt;$50K)",
O4850&lt;90000,"Lower Middle ($50K-$90K)",
O4850&lt;130000,"Middle ($90K-$130K)",
O4850&lt;170000,"Upper Middle ($130K-$170K)",
O4850&gt;=170000,"High Salary (&gt;$170K)"
)</f>
        <v>Upper Middle ($130K-$170K)</v>
      </c>
      <c r="R4850" t="str" cm="1">
        <f t="array" ref="R4850">_xlfn.IFS(
G4850&lt;=2,"New Customers (0-2Y)",
G4850&lt;=5,"Growing Customers (3-5Y)",
G4850&lt;=8,"Established Customers (6-8Y)",
G4850&lt;=10,"Loyal Customers (9-10Y)"
)</f>
        <v>New Customers (0-2Y)</v>
      </c>
    </row>
    <row r="4851" spans="1:18" x14ac:dyDescent="0.35">
      <c r="A4851">
        <v>15660301</v>
      </c>
      <c r="B4851" t="s">
        <v>58</v>
      </c>
      <c r="C4851" t="s">
        <v>42</v>
      </c>
      <c r="D4851" t="s">
        <v>39</v>
      </c>
      <c r="E4851">
        <v>70</v>
      </c>
      <c r="F4851" t="s">
        <v>2967</v>
      </c>
      <c r="G4851">
        <v>6</v>
      </c>
      <c r="H4851" s="4">
        <v>148745.92000000001</v>
      </c>
      <c r="I4851" t="s">
        <v>33</v>
      </c>
      <c r="J4851">
        <v>2</v>
      </c>
      <c r="K4851">
        <v>491</v>
      </c>
      <c r="L4851" t="s">
        <v>44</v>
      </c>
      <c r="M4851" t="s">
        <v>21</v>
      </c>
      <c r="N4851" t="s">
        <v>22</v>
      </c>
      <c r="O4851" s="4">
        <v>17818.330000000002</v>
      </c>
      <c r="P4851" t="s">
        <v>28</v>
      </c>
      <c r="Q4851" t="str" cm="1">
        <f t="array" ref="Q4851">_xlfn.IFS(
O4851&lt;50000,"Low Salary (&lt;$50K)",
O4851&lt;90000,"Lower Middle ($50K-$90K)",
O4851&lt;130000,"Middle ($90K-$130K)",
O4851&lt;170000,"Upper Middle ($130K-$170K)",
O4851&gt;=170000,"High Salary (&gt;$170K)"
)</f>
        <v>Low Salary (&lt;$50K)</v>
      </c>
      <c r="R4851" t="str" cm="1">
        <f t="array" ref="R4851">_xlfn.IFS(
G4851&lt;=2,"New Customers (0-2Y)",
G4851&lt;=5,"Growing Customers (3-5Y)",
G4851&lt;=8,"Established Customers (6-8Y)",
G4851&lt;=10,"Loyal Customers (9-10Y)"
)</f>
        <v>Established Customers (6-8Y)</v>
      </c>
    </row>
    <row r="4852" spans="1:18" x14ac:dyDescent="0.35">
      <c r="A4852">
        <v>15593094</v>
      </c>
      <c r="B4852" t="s">
        <v>1535</v>
      </c>
      <c r="C4852" t="s">
        <v>17</v>
      </c>
      <c r="D4852" t="s">
        <v>39</v>
      </c>
      <c r="E4852">
        <v>27</v>
      </c>
      <c r="F4852" t="s">
        <v>43</v>
      </c>
      <c r="G4852">
        <v>9</v>
      </c>
      <c r="H4852" s="4">
        <v>0</v>
      </c>
      <c r="I4852" t="s">
        <v>24</v>
      </c>
      <c r="J4852">
        <v>1</v>
      </c>
      <c r="K4852">
        <v>516</v>
      </c>
      <c r="L4852" t="s">
        <v>31</v>
      </c>
      <c r="M4852" t="s">
        <v>21</v>
      </c>
      <c r="N4852" t="s">
        <v>32</v>
      </c>
      <c r="O4852" s="4">
        <v>142680.64000000001</v>
      </c>
      <c r="P4852" t="s">
        <v>23</v>
      </c>
      <c r="Q4852" t="str" cm="1">
        <f t="array" ref="Q4852">_xlfn.IFS(
O4852&lt;50000,"Low Salary (&lt;$50K)",
O4852&lt;90000,"Lower Middle ($50K-$90K)",
O4852&lt;130000,"Middle ($90K-$130K)",
O4852&lt;170000,"Upper Middle ($130K-$170K)",
O4852&gt;=170000,"High Salary (&gt;$170K)"
)</f>
        <v>Upper Middle ($130K-$170K)</v>
      </c>
      <c r="R4852" t="str" cm="1">
        <f t="array" ref="R4852">_xlfn.IFS(
G4852&lt;=2,"New Customers (0-2Y)",
G4852&lt;=5,"Growing Customers (3-5Y)",
G4852&lt;=8,"Established Customers (6-8Y)",
G4852&lt;=10,"Loyal Customers (9-10Y)"
)</f>
        <v>Loyal Customers (9-10Y)</v>
      </c>
    </row>
    <row r="4853" spans="1:18" x14ac:dyDescent="0.35">
      <c r="A4853">
        <v>15618239</v>
      </c>
      <c r="B4853" t="s">
        <v>1313</v>
      </c>
      <c r="C4853" t="s">
        <v>17</v>
      </c>
      <c r="D4853" t="s">
        <v>18</v>
      </c>
      <c r="E4853">
        <v>48</v>
      </c>
      <c r="F4853" t="s">
        <v>19</v>
      </c>
      <c r="G4853">
        <v>0</v>
      </c>
      <c r="H4853" s="4">
        <v>0</v>
      </c>
      <c r="I4853" t="s">
        <v>24</v>
      </c>
      <c r="J4853">
        <v>1</v>
      </c>
      <c r="K4853">
        <v>530</v>
      </c>
      <c r="L4853" t="s">
        <v>31</v>
      </c>
      <c r="M4853" t="s">
        <v>21</v>
      </c>
      <c r="N4853" t="s">
        <v>32</v>
      </c>
      <c r="O4853" s="4">
        <v>85081.09</v>
      </c>
      <c r="P4853" t="s">
        <v>28</v>
      </c>
      <c r="Q4853" t="str" cm="1">
        <f t="array" ref="Q4853">_xlfn.IFS(
O4853&lt;50000,"Low Salary (&lt;$50K)",
O4853&lt;90000,"Lower Middle ($50K-$90K)",
O4853&lt;130000,"Middle ($90K-$130K)",
O4853&lt;170000,"Upper Middle ($130K-$170K)",
O4853&gt;=170000,"High Salary (&gt;$170K)"
)</f>
        <v>Lower Middle ($50K-$90K)</v>
      </c>
      <c r="R4853" t="str" cm="1">
        <f t="array" ref="R4853">_xlfn.IFS(
G4853&lt;=2,"New Customers (0-2Y)",
G4853&lt;=5,"Growing Customers (3-5Y)",
G4853&lt;=8,"Established Customers (6-8Y)",
G4853&lt;=10,"Loyal Customers (9-10Y)"
)</f>
        <v>New Customers (0-2Y)</v>
      </c>
    </row>
    <row r="4854" spans="1:18" x14ac:dyDescent="0.35">
      <c r="A4854">
        <v>15574137</v>
      </c>
      <c r="B4854" t="s">
        <v>750</v>
      </c>
      <c r="C4854" t="s">
        <v>26</v>
      </c>
      <c r="D4854" t="s">
        <v>39</v>
      </c>
      <c r="E4854">
        <v>35</v>
      </c>
      <c r="F4854" t="s">
        <v>19</v>
      </c>
      <c r="G4854">
        <v>3</v>
      </c>
      <c r="H4854" s="4">
        <v>0</v>
      </c>
      <c r="I4854" t="s">
        <v>24</v>
      </c>
      <c r="J4854">
        <v>2</v>
      </c>
      <c r="K4854">
        <v>687</v>
      </c>
      <c r="L4854" t="s">
        <v>35</v>
      </c>
      <c r="M4854" t="s">
        <v>21</v>
      </c>
      <c r="N4854" t="s">
        <v>22</v>
      </c>
      <c r="O4854" s="4">
        <v>176450.19</v>
      </c>
      <c r="P4854" t="s">
        <v>28</v>
      </c>
      <c r="Q4854" t="str" cm="1">
        <f t="array" ref="Q4854">_xlfn.IFS(
O4854&lt;50000,"Low Salary (&lt;$50K)",
O4854&lt;90000,"Lower Middle ($50K-$90K)",
O4854&lt;130000,"Middle ($90K-$130K)",
O4854&lt;170000,"Upper Middle ($130K-$170K)",
O4854&gt;=170000,"High Salary (&gt;$170K)"
)</f>
        <v>High Salary (&gt;$170K)</v>
      </c>
      <c r="R4854" t="str" cm="1">
        <f t="array" ref="R4854">_xlfn.IFS(
G4854&lt;=2,"New Customers (0-2Y)",
G4854&lt;=5,"Growing Customers (3-5Y)",
G4854&lt;=8,"Established Customers (6-8Y)",
G4854&lt;=10,"Loyal Customers (9-10Y)"
)</f>
        <v>Growing Customers (3-5Y)</v>
      </c>
    </row>
    <row r="4855" spans="1:18" x14ac:dyDescent="0.35">
      <c r="A4855">
        <v>15614740</v>
      </c>
      <c r="B4855" t="s">
        <v>2041</v>
      </c>
      <c r="C4855" t="s">
        <v>17</v>
      </c>
      <c r="D4855" t="s">
        <v>18</v>
      </c>
      <c r="E4855">
        <v>41</v>
      </c>
      <c r="F4855" t="s">
        <v>19</v>
      </c>
      <c r="G4855">
        <v>6</v>
      </c>
      <c r="H4855" s="4">
        <v>135203.81</v>
      </c>
      <c r="I4855" t="s">
        <v>33</v>
      </c>
      <c r="J4855">
        <v>2</v>
      </c>
      <c r="K4855">
        <v>684</v>
      </c>
      <c r="L4855" t="s">
        <v>35</v>
      </c>
      <c r="M4855" t="s">
        <v>21</v>
      </c>
      <c r="N4855" t="s">
        <v>22</v>
      </c>
      <c r="O4855" s="4">
        <v>121967.88</v>
      </c>
      <c r="P4855" t="s">
        <v>28</v>
      </c>
      <c r="Q4855" t="str" cm="1">
        <f t="array" ref="Q4855">_xlfn.IFS(
O4855&lt;50000,"Low Salary (&lt;$50K)",
O4855&lt;90000,"Lower Middle ($50K-$90K)",
O4855&lt;130000,"Middle ($90K-$130K)",
O4855&lt;170000,"Upper Middle ($130K-$170K)",
O4855&gt;=170000,"High Salary (&gt;$170K)"
)</f>
        <v>Middle ($90K-$130K)</v>
      </c>
      <c r="R4855" t="str" cm="1">
        <f t="array" ref="R4855">_xlfn.IFS(
G4855&lt;=2,"New Customers (0-2Y)",
G4855&lt;=5,"Growing Customers (3-5Y)",
G4855&lt;=8,"Established Customers (6-8Y)",
G4855&lt;=10,"Loyal Customers (9-10Y)"
)</f>
        <v>Established Customers (6-8Y)</v>
      </c>
    </row>
    <row r="4856" spans="1:18" x14ac:dyDescent="0.35">
      <c r="A4856">
        <v>15574071</v>
      </c>
      <c r="B4856" t="s">
        <v>2042</v>
      </c>
      <c r="C4856" t="s">
        <v>42</v>
      </c>
      <c r="D4856" t="s">
        <v>39</v>
      </c>
      <c r="E4856">
        <v>23</v>
      </c>
      <c r="F4856" t="s">
        <v>43</v>
      </c>
      <c r="G4856">
        <v>2</v>
      </c>
      <c r="H4856" s="4">
        <v>93301.97</v>
      </c>
      <c r="I4856" t="s">
        <v>29</v>
      </c>
      <c r="J4856">
        <v>2</v>
      </c>
      <c r="K4856">
        <v>706</v>
      </c>
      <c r="L4856" t="s">
        <v>35</v>
      </c>
      <c r="M4856" t="s">
        <v>27</v>
      </c>
      <c r="N4856" t="s">
        <v>22</v>
      </c>
      <c r="O4856" s="4">
        <v>127187.04</v>
      </c>
      <c r="P4856" t="s">
        <v>28</v>
      </c>
      <c r="Q4856" t="str" cm="1">
        <f t="array" ref="Q4856">_xlfn.IFS(
O4856&lt;50000,"Low Salary (&lt;$50K)",
O4856&lt;90000,"Lower Middle ($50K-$90K)",
O4856&lt;130000,"Middle ($90K-$130K)",
O4856&lt;170000,"Upper Middle ($130K-$170K)",
O4856&gt;=170000,"High Salary (&gt;$170K)"
)</f>
        <v>Middle ($90K-$130K)</v>
      </c>
      <c r="R4856" t="str" cm="1">
        <f t="array" ref="R4856">_xlfn.IFS(
G4856&lt;=2,"New Customers (0-2Y)",
G4856&lt;=5,"Growing Customers (3-5Y)",
G4856&lt;=8,"Established Customers (6-8Y)",
G4856&lt;=10,"Loyal Customers (9-10Y)"
)</f>
        <v>New Customers (0-2Y)</v>
      </c>
    </row>
    <row r="4857" spans="1:18" x14ac:dyDescent="0.35">
      <c r="A4857">
        <v>15671148</v>
      </c>
      <c r="B4857" t="s">
        <v>451</v>
      </c>
      <c r="C4857" t="s">
        <v>42</v>
      </c>
      <c r="D4857" t="s">
        <v>39</v>
      </c>
      <c r="E4857">
        <v>33</v>
      </c>
      <c r="F4857" t="s">
        <v>19</v>
      </c>
      <c r="G4857">
        <v>5</v>
      </c>
      <c r="H4857" s="4">
        <v>96341</v>
      </c>
      <c r="I4857" t="s">
        <v>29</v>
      </c>
      <c r="J4857">
        <v>2</v>
      </c>
      <c r="K4857">
        <v>490</v>
      </c>
      <c r="L4857" t="s">
        <v>44</v>
      </c>
      <c r="M4857" t="s">
        <v>27</v>
      </c>
      <c r="N4857" t="s">
        <v>32</v>
      </c>
      <c r="O4857" s="4">
        <v>108313.34</v>
      </c>
      <c r="P4857" t="s">
        <v>28</v>
      </c>
      <c r="Q4857" t="str" cm="1">
        <f t="array" ref="Q4857">_xlfn.IFS(
O4857&lt;50000,"Low Salary (&lt;$50K)",
O4857&lt;90000,"Lower Middle ($50K-$90K)",
O4857&lt;130000,"Middle ($90K-$130K)",
O4857&lt;170000,"Upper Middle ($130K-$170K)",
O4857&gt;=170000,"High Salary (&gt;$170K)"
)</f>
        <v>Middle ($90K-$130K)</v>
      </c>
      <c r="R4857" t="str" cm="1">
        <f t="array" ref="R4857">_xlfn.IFS(
G4857&lt;=2,"New Customers (0-2Y)",
G4857&lt;=5,"Growing Customers (3-5Y)",
G4857&lt;=8,"Established Customers (6-8Y)",
G4857&lt;=10,"Loyal Customers (9-10Y)"
)</f>
        <v>Growing Customers (3-5Y)</v>
      </c>
    </row>
    <row r="4858" spans="1:18" x14ac:dyDescent="0.35">
      <c r="A4858">
        <v>15721921</v>
      </c>
      <c r="B4858" t="s">
        <v>1925</v>
      </c>
      <c r="C4858" t="s">
        <v>17</v>
      </c>
      <c r="D4858" t="s">
        <v>39</v>
      </c>
      <c r="E4858">
        <v>44</v>
      </c>
      <c r="F4858" t="s">
        <v>19</v>
      </c>
      <c r="G4858">
        <v>8</v>
      </c>
      <c r="H4858" s="4">
        <v>165326.20000000001</v>
      </c>
      <c r="I4858" t="s">
        <v>33</v>
      </c>
      <c r="J4858">
        <v>1</v>
      </c>
      <c r="K4858">
        <v>796</v>
      </c>
      <c r="L4858" t="s">
        <v>37</v>
      </c>
      <c r="M4858" t="s">
        <v>21</v>
      </c>
      <c r="N4858" t="s">
        <v>22</v>
      </c>
      <c r="O4858" s="4">
        <v>57205.55</v>
      </c>
      <c r="P4858" t="s">
        <v>28</v>
      </c>
      <c r="Q4858" t="str" cm="1">
        <f t="array" ref="Q4858">_xlfn.IFS(
O4858&lt;50000,"Low Salary (&lt;$50K)",
O4858&lt;90000,"Lower Middle ($50K-$90K)",
O4858&lt;130000,"Middle ($90K-$130K)",
O4858&lt;170000,"Upper Middle ($130K-$170K)",
O4858&gt;=170000,"High Salary (&gt;$170K)"
)</f>
        <v>Lower Middle ($50K-$90K)</v>
      </c>
      <c r="R4858" t="str" cm="1">
        <f t="array" ref="R4858">_xlfn.IFS(
G4858&lt;=2,"New Customers (0-2Y)",
G4858&lt;=5,"Growing Customers (3-5Y)",
G4858&lt;=8,"Established Customers (6-8Y)",
G4858&lt;=10,"Loyal Customers (9-10Y)"
)</f>
        <v>Established Customers (6-8Y)</v>
      </c>
    </row>
    <row r="4859" spans="1:18" x14ac:dyDescent="0.35">
      <c r="A4859">
        <v>15717995</v>
      </c>
      <c r="B4859" t="s">
        <v>2043</v>
      </c>
      <c r="C4859" t="s">
        <v>17</v>
      </c>
      <c r="D4859" t="s">
        <v>39</v>
      </c>
      <c r="E4859">
        <v>27</v>
      </c>
      <c r="F4859" t="s">
        <v>43</v>
      </c>
      <c r="G4859">
        <v>0</v>
      </c>
      <c r="H4859" s="4">
        <v>0</v>
      </c>
      <c r="I4859" t="s">
        <v>24</v>
      </c>
      <c r="J4859">
        <v>2</v>
      </c>
      <c r="K4859">
        <v>849</v>
      </c>
      <c r="L4859" t="s">
        <v>37</v>
      </c>
      <c r="M4859" t="s">
        <v>27</v>
      </c>
      <c r="N4859" t="s">
        <v>22</v>
      </c>
      <c r="O4859" s="4">
        <v>157891.85999999999</v>
      </c>
      <c r="P4859" t="s">
        <v>28</v>
      </c>
      <c r="Q4859" t="str" cm="1">
        <f t="array" ref="Q4859">_xlfn.IFS(
O4859&lt;50000,"Low Salary (&lt;$50K)",
O4859&lt;90000,"Lower Middle ($50K-$90K)",
O4859&lt;130000,"Middle ($90K-$130K)",
O4859&lt;170000,"Upper Middle ($130K-$170K)",
O4859&gt;=170000,"High Salary (&gt;$170K)"
)</f>
        <v>Upper Middle ($130K-$170K)</v>
      </c>
      <c r="R4859" t="str" cm="1">
        <f t="array" ref="R4859">_xlfn.IFS(
G4859&lt;=2,"New Customers (0-2Y)",
G4859&lt;=5,"Growing Customers (3-5Y)",
G4859&lt;=8,"Established Customers (6-8Y)",
G4859&lt;=10,"Loyal Customers (9-10Y)"
)</f>
        <v>New Customers (0-2Y)</v>
      </c>
    </row>
    <row r="4860" spans="1:18" x14ac:dyDescent="0.35">
      <c r="A4860">
        <v>15632050</v>
      </c>
      <c r="B4860" t="s">
        <v>2044</v>
      </c>
      <c r="C4860" t="s">
        <v>17</v>
      </c>
      <c r="D4860" t="s">
        <v>18</v>
      </c>
      <c r="E4860">
        <v>41</v>
      </c>
      <c r="F4860" t="s">
        <v>19</v>
      </c>
      <c r="G4860">
        <v>10</v>
      </c>
      <c r="H4860" s="4">
        <v>99786.2</v>
      </c>
      <c r="I4860" t="s">
        <v>29</v>
      </c>
      <c r="J4860">
        <v>1</v>
      </c>
      <c r="K4860">
        <v>779</v>
      </c>
      <c r="L4860" t="s">
        <v>35</v>
      </c>
      <c r="M4860" t="s">
        <v>21</v>
      </c>
      <c r="N4860" t="s">
        <v>32</v>
      </c>
      <c r="O4860" s="4">
        <v>86927.53</v>
      </c>
      <c r="P4860" t="s">
        <v>28</v>
      </c>
      <c r="Q4860" t="str" cm="1">
        <f t="array" ref="Q4860">_xlfn.IFS(
O4860&lt;50000,"Low Salary (&lt;$50K)",
O4860&lt;90000,"Lower Middle ($50K-$90K)",
O4860&lt;130000,"Middle ($90K-$130K)",
O4860&lt;170000,"Upper Middle ($130K-$170K)",
O4860&gt;=170000,"High Salary (&gt;$170K)"
)</f>
        <v>Lower Middle ($50K-$90K)</v>
      </c>
      <c r="R4860" t="str" cm="1">
        <f t="array" ref="R4860">_xlfn.IFS(
G4860&lt;=2,"New Customers (0-2Y)",
G4860&lt;=5,"Growing Customers (3-5Y)",
G4860&lt;=8,"Established Customers (6-8Y)",
G4860&lt;=10,"Loyal Customers (9-10Y)"
)</f>
        <v>Loyal Customers (9-10Y)</v>
      </c>
    </row>
    <row r="4861" spans="1:18" x14ac:dyDescent="0.35">
      <c r="A4861">
        <v>15647111</v>
      </c>
      <c r="B4861" t="s">
        <v>339</v>
      </c>
      <c r="C4861" t="s">
        <v>26</v>
      </c>
      <c r="D4861" t="s">
        <v>18</v>
      </c>
      <c r="E4861">
        <v>22</v>
      </c>
      <c r="F4861" t="s">
        <v>43</v>
      </c>
      <c r="G4861">
        <v>4</v>
      </c>
      <c r="H4861" s="4">
        <v>114440.24</v>
      </c>
      <c r="I4861" t="s">
        <v>33</v>
      </c>
      <c r="J4861">
        <v>1</v>
      </c>
      <c r="K4861">
        <v>794</v>
      </c>
      <c r="L4861" t="s">
        <v>37</v>
      </c>
      <c r="M4861" t="s">
        <v>21</v>
      </c>
      <c r="N4861" t="s">
        <v>22</v>
      </c>
      <c r="O4861" s="4">
        <v>107753.07</v>
      </c>
      <c r="P4861" t="s">
        <v>28</v>
      </c>
      <c r="Q4861" t="str" cm="1">
        <f t="array" ref="Q4861">_xlfn.IFS(
O4861&lt;50000,"Low Salary (&lt;$50K)",
O4861&lt;90000,"Lower Middle ($50K-$90K)",
O4861&lt;130000,"Middle ($90K-$130K)",
O4861&lt;170000,"Upper Middle ($130K-$170K)",
O4861&gt;=170000,"High Salary (&gt;$170K)"
)</f>
        <v>Middle ($90K-$130K)</v>
      </c>
      <c r="R4861" t="str" cm="1">
        <f t="array" ref="R4861">_xlfn.IFS(
G4861&lt;=2,"New Customers (0-2Y)",
G4861&lt;=5,"Growing Customers (3-5Y)",
G4861&lt;=8,"Established Customers (6-8Y)",
G4861&lt;=10,"Loyal Customers (9-10Y)"
)</f>
        <v>Growing Customers (3-5Y)</v>
      </c>
    </row>
    <row r="4862" spans="1:18" x14ac:dyDescent="0.35">
      <c r="A4862">
        <v>15759991</v>
      </c>
      <c r="B4862" t="s">
        <v>96</v>
      </c>
      <c r="C4862" t="s">
        <v>26</v>
      </c>
      <c r="D4862" t="s">
        <v>39</v>
      </c>
      <c r="E4862">
        <v>36</v>
      </c>
      <c r="F4862" t="s">
        <v>19</v>
      </c>
      <c r="G4862">
        <v>4</v>
      </c>
      <c r="H4862" s="4">
        <v>141573.54999999999</v>
      </c>
      <c r="I4862" t="s">
        <v>33</v>
      </c>
      <c r="J4862">
        <v>1</v>
      </c>
      <c r="K4862">
        <v>748</v>
      </c>
      <c r="L4862" t="s">
        <v>35</v>
      </c>
      <c r="M4862" t="s">
        <v>21</v>
      </c>
      <c r="N4862" t="s">
        <v>32</v>
      </c>
      <c r="O4862" s="4">
        <v>82158.14</v>
      </c>
      <c r="P4862" t="s">
        <v>28</v>
      </c>
      <c r="Q4862" t="str" cm="1">
        <f t="array" ref="Q4862">_xlfn.IFS(
O4862&lt;50000,"Low Salary (&lt;$50K)",
O4862&lt;90000,"Lower Middle ($50K-$90K)",
O4862&lt;130000,"Middle ($90K-$130K)",
O4862&lt;170000,"Upper Middle ($130K-$170K)",
O4862&gt;=170000,"High Salary (&gt;$170K)"
)</f>
        <v>Lower Middle ($50K-$90K)</v>
      </c>
      <c r="R4862" t="str" cm="1">
        <f t="array" ref="R4862">_xlfn.IFS(
G4862&lt;=2,"New Customers (0-2Y)",
G4862&lt;=5,"Growing Customers (3-5Y)",
G4862&lt;=8,"Established Customers (6-8Y)",
G4862&lt;=10,"Loyal Customers (9-10Y)"
)</f>
        <v>Growing Customers (3-5Y)</v>
      </c>
    </row>
    <row r="4863" spans="1:18" x14ac:dyDescent="0.35">
      <c r="A4863">
        <v>15790204</v>
      </c>
      <c r="B4863" t="s">
        <v>1422</v>
      </c>
      <c r="C4863" t="s">
        <v>26</v>
      </c>
      <c r="D4863" t="s">
        <v>18</v>
      </c>
      <c r="E4863">
        <v>22</v>
      </c>
      <c r="F4863" t="s">
        <v>43</v>
      </c>
      <c r="G4863">
        <v>9</v>
      </c>
      <c r="H4863" s="4">
        <v>0</v>
      </c>
      <c r="I4863" t="s">
        <v>24</v>
      </c>
      <c r="J4863">
        <v>1</v>
      </c>
      <c r="K4863">
        <v>663</v>
      </c>
      <c r="L4863" t="s">
        <v>35</v>
      </c>
      <c r="M4863" t="s">
        <v>21</v>
      </c>
      <c r="N4863" t="s">
        <v>32</v>
      </c>
      <c r="O4863" s="4">
        <v>29135.89</v>
      </c>
      <c r="P4863" t="s">
        <v>23</v>
      </c>
      <c r="Q4863" t="str" cm="1">
        <f t="array" ref="Q4863">_xlfn.IFS(
O4863&lt;50000,"Low Salary (&lt;$50K)",
O4863&lt;90000,"Lower Middle ($50K-$90K)",
O4863&lt;130000,"Middle ($90K-$130K)",
O4863&lt;170000,"Upper Middle ($130K-$170K)",
O4863&gt;=170000,"High Salary (&gt;$170K)"
)</f>
        <v>Low Salary (&lt;$50K)</v>
      </c>
      <c r="R4863" t="str" cm="1">
        <f t="array" ref="R4863">_xlfn.IFS(
G4863&lt;=2,"New Customers (0-2Y)",
G4863&lt;=5,"Growing Customers (3-5Y)",
G4863&lt;=8,"Established Customers (6-8Y)",
G4863&lt;=10,"Loyal Customers (9-10Y)"
)</f>
        <v>Loyal Customers (9-10Y)</v>
      </c>
    </row>
    <row r="4864" spans="1:18" x14ac:dyDescent="0.35">
      <c r="A4864">
        <v>15686780</v>
      </c>
      <c r="B4864" t="s">
        <v>2045</v>
      </c>
      <c r="C4864" t="s">
        <v>26</v>
      </c>
      <c r="D4864" t="s">
        <v>18</v>
      </c>
      <c r="E4864">
        <v>55</v>
      </c>
      <c r="F4864" t="s">
        <v>19</v>
      </c>
      <c r="G4864">
        <v>1</v>
      </c>
      <c r="H4864" s="4">
        <v>133676.65</v>
      </c>
      <c r="I4864" t="s">
        <v>33</v>
      </c>
      <c r="J4864">
        <v>1</v>
      </c>
      <c r="K4864">
        <v>645</v>
      </c>
      <c r="L4864" t="s">
        <v>20</v>
      </c>
      <c r="M4864" t="s">
        <v>27</v>
      </c>
      <c r="N4864" t="s">
        <v>22</v>
      </c>
      <c r="O4864" s="4">
        <v>17095.490000000002</v>
      </c>
      <c r="P4864" t="s">
        <v>28</v>
      </c>
      <c r="Q4864" t="str" cm="1">
        <f t="array" ref="Q4864">_xlfn.IFS(
O4864&lt;50000,"Low Salary (&lt;$50K)",
O4864&lt;90000,"Lower Middle ($50K-$90K)",
O4864&lt;130000,"Middle ($90K-$130K)",
O4864&lt;170000,"Upper Middle ($130K-$170K)",
O4864&gt;=170000,"High Salary (&gt;$170K)"
)</f>
        <v>Low Salary (&lt;$50K)</v>
      </c>
      <c r="R4864" t="str" cm="1">
        <f t="array" ref="R4864">_xlfn.IFS(
G4864&lt;=2,"New Customers (0-2Y)",
G4864&lt;=5,"Growing Customers (3-5Y)",
G4864&lt;=8,"Established Customers (6-8Y)",
G4864&lt;=10,"Loyal Customers (9-10Y)"
)</f>
        <v>New Customers (0-2Y)</v>
      </c>
    </row>
    <row r="4865" spans="1:18" x14ac:dyDescent="0.35">
      <c r="A4865">
        <v>15640491</v>
      </c>
      <c r="B4865" t="s">
        <v>2046</v>
      </c>
      <c r="C4865" t="s">
        <v>17</v>
      </c>
      <c r="D4865" t="s">
        <v>18</v>
      </c>
      <c r="E4865">
        <v>33</v>
      </c>
      <c r="F4865" t="s">
        <v>19</v>
      </c>
      <c r="G4865">
        <v>10</v>
      </c>
      <c r="H4865" s="4">
        <v>147493.70000000001</v>
      </c>
      <c r="I4865" t="s">
        <v>33</v>
      </c>
      <c r="J4865">
        <v>2</v>
      </c>
      <c r="K4865">
        <v>464</v>
      </c>
      <c r="L4865" t="s">
        <v>44</v>
      </c>
      <c r="M4865" t="s">
        <v>21</v>
      </c>
      <c r="N4865" t="s">
        <v>32</v>
      </c>
      <c r="O4865" s="4">
        <v>100447.53</v>
      </c>
      <c r="P4865" t="s">
        <v>28</v>
      </c>
      <c r="Q4865" t="str" cm="1">
        <f t="array" ref="Q4865">_xlfn.IFS(
O4865&lt;50000,"Low Salary (&lt;$50K)",
O4865&lt;90000,"Lower Middle ($50K-$90K)",
O4865&lt;130000,"Middle ($90K-$130K)",
O4865&lt;170000,"Upper Middle ($130K-$170K)",
O4865&gt;=170000,"High Salary (&gt;$170K)"
)</f>
        <v>Middle ($90K-$130K)</v>
      </c>
      <c r="R4865" t="str" cm="1">
        <f t="array" ref="R4865">_xlfn.IFS(
G4865&lt;=2,"New Customers (0-2Y)",
G4865&lt;=5,"Growing Customers (3-5Y)",
G4865&lt;=8,"Established Customers (6-8Y)",
G4865&lt;=10,"Loyal Customers (9-10Y)"
)</f>
        <v>Loyal Customers (9-10Y)</v>
      </c>
    </row>
    <row r="4866" spans="1:18" x14ac:dyDescent="0.35">
      <c r="A4866">
        <v>15783225</v>
      </c>
      <c r="B4866" t="s">
        <v>161</v>
      </c>
      <c r="C4866" t="s">
        <v>17</v>
      </c>
      <c r="D4866" t="s">
        <v>39</v>
      </c>
      <c r="E4866">
        <v>54</v>
      </c>
      <c r="F4866" t="s">
        <v>19</v>
      </c>
      <c r="G4866">
        <v>9</v>
      </c>
      <c r="H4866" s="4">
        <v>0</v>
      </c>
      <c r="I4866" t="s">
        <v>24</v>
      </c>
      <c r="J4866">
        <v>1</v>
      </c>
      <c r="K4866">
        <v>737</v>
      </c>
      <c r="L4866" t="s">
        <v>35</v>
      </c>
      <c r="M4866" t="s">
        <v>21</v>
      </c>
      <c r="N4866" t="s">
        <v>32</v>
      </c>
      <c r="O4866" s="4">
        <v>83470.399999999994</v>
      </c>
      <c r="P4866" t="s">
        <v>23</v>
      </c>
      <c r="Q4866" t="str" cm="1">
        <f t="array" ref="Q4866">_xlfn.IFS(
O4866&lt;50000,"Low Salary (&lt;$50K)",
O4866&lt;90000,"Lower Middle ($50K-$90K)",
O4866&lt;130000,"Middle ($90K-$130K)",
O4866&lt;170000,"Upper Middle ($130K-$170K)",
O4866&gt;=170000,"High Salary (&gt;$170K)"
)</f>
        <v>Lower Middle ($50K-$90K)</v>
      </c>
      <c r="R4866" t="str" cm="1">
        <f t="array" ref="R4866">_xlfn.IFS(
G4866&lt;=2,"New Customers (0-2Y)",
G4866&lt;=5,"Growing Customers (3-5Y)",
G4866&lt;=8,"Established Customers (6-8Y)",
G4866&lt;=10,"Loyal Customers (9-10Y)"
)</f>
        <v>Loyal Customers (9-10Y)</v>
      </c>
    </row>
    <row r="4867" spans="1:18" x14ac:dyDescent="0.35">
      <c r="A4867">
        <v>15734438</v>
      </c>
      <c r="B4867" t="s">
        <v>2047</v>
      </c>
      <c r="C4867" t="s">
        <v>17</v>
      </c>
      <c r="D4867" t="s">
        <v>18</v>
      </c>
      <c r="E4867">
        <v>29</v>
      </c>
      <c r="F4867" t="s">
        <v>43</v>
      </c>
      <c r="G4867">
        <v>4</v>
      </c>
      <c r="H4867" s="4">
        <v>0</v>
      </c>
      <c r="I4867" t="s">
        <v>24</v>
      </c>
      <c r="J4867">
        <v>2</v>
      </c>
      <c r="K4867">
        <v>590</v>
      </c>
      <c r="L4867" t="s">
        <v>31</v>
      </c>
      <c r="M4867" t="s">
        <v>21</v>
      </c>
      <c r="N4867" t="s">
        <v>32</v>
      </c>
      <c r="O4867" s="4">
        <v>121846.81</v>
      </c>
      <c r="P4867" t="s">
        <v>28</v>
      </c>
      <c r="Q4867" t="str" cm="1">
        <f t="array" ref="Q4867">_xlfn.IFS(
O4867&lt;50000,"Low Salary (&lt;$50K)",
O4867&lt;90000,"Lower Middle ($50K-$90K)",
O4867&lt;130000,"Middle ($90K-$130K)",
O4867&lt;170000,"Upper Middle ($130K-$170K)",
O4867&gt;=170000,"High Salary (&gt;$170K)"
)</f>
        <v>Middle ($90K-$130K)</v>
      </c>
      <c r="R4867" t="str" cm="1">
        <f t="array" ref="R4867">_xlfn.IFS(
G4867&lt;=2,"New Customers (0-2Y)",
G4867&lt;=5,"Growing Customers (3-5Y)",
G4867&lt;=8,"Established Customers (6-8Y)",
G4867&lt;=10,"Loyal Customers (9-10Y)"
)</f>
        <v>Growing Customers (3-5Y)</v>
      </c>
    </row>
    <row r="4868" spans="1:18" x14ac:dyDescent="0.35">
      <c r="A4868">
        <v>15688760</v>
      </c>
      <c r="B4868" t="s">
        <v>501</v>
      </c>
      <c r="C4868" t="s">
        <v>42</v>
      </c>
      <c r="D4868" t="s">
        <v>18</v>
      </c>
      <c r="E4868">
        <v>37</v>
      </c>
      <c r="F4868" t="s">
        <v>19</v>
      </c>
      <c r="G4868">
        <v>3</v>
      </c>
      <c r="H4868" s="4">
        <v>95022.57</v>
      </c>
      <c r="I4868" t="s">
        <v>29</v>
      </c>
      <c r="J4868">
        <v>1</v>
      </c>
      <c r="K4868">
        <v>522</v>
      </c>
      <c r="L4868" t="s">
        <v>31</v>
      </c>
      <c r="M4868" t="s">
        <v>21</v>
      </c>
      <c r="N4868" t="s">
        <v>22</v>
      </c>
      <c r="O4868" s="4">
        <v>129107.59</v>
      </c>
      <c r="P4868" t="s">
        <v>28</v>
      </c>
      <c r="Q4868" t="str" cm="1">
        <f t="array" ref="Q4868">_xlfn.IFS(
O4868&lt;50000,"Low Salary (&lt;$50K)",
O4868&lt;90000,"Lower Middle ($50K-$90K)",
O4868&lt;130000,"Middle ($90K-$130K)",
O4868&lt;170000,"Upper Middle ($130K-$170K)",
O4868&gt;=170000,"High Salary (&gt;$170K)"
)</f>
        <v>Middle ($90K-$130K)</v>
      </c>
      <c r="R4868" t="str" cm="1">
        <f t="array" ref="R4868">_xlfn.IFS(
G4868&lt;=2,"New Customers (0-2Y)",
G4868&lt;=5,"Growing Customers (3-5Y)",
G4868&lt;=8,"Established Customers (6-8Y)",
G4868&lt;=10,"Loyal Customers (9-10Y)"
)</f>
        <v>Growing Customers (3-5Y)</v>
      </c>
    </row>
    <row r="4869" spans="1:18" x14ac:dyDescent="0.35">
      <c r="A4869">
        <v>15768124</v>
      </c>
      <c r="B4869" t="s">
        <v>938</v>
      </c>
      <c r="C4869" t="s">
        <v>17</v>
      </c>
      <c r="D4869" t="s">
        <v>18</v>
      </c>
      <c r="E4869">
        <v>34</v>
      </c>
      <c r="F4869" t="s">
        <v>19</v>
      </c>
      <c r="G4869">
        <v>3</v>
      </c>
      <c r="H4869" s="4">
        <v>0</v>
      </c>
      <c r="I4869" t="s">
        <v>24</v>
      </c>
      <c r="J4869">
        <v>1</v>
      </c>
      <c r="K4869">
        <v>648</v>
      </c>
      <c r="L4869" t="s">
        <v>20</v>
      </c>
      <c r="M4869" t="s">
        <v>21</v>
      </c>
      <c r="N4869" t="s">
        <v>32</v>
      </c>
      <c r="O4869" s="4">
        <v>54726.43</v>
      </c>
      <c r="P4869" t="s">
        <v>28</v>
      </c>
      <c r="Q4869" t="str" cm="1">
        <f t="array" ref="Q4869">_xlfn.IFS(
O4869&lt;50000,"Low Salary (&lt;$50K)",
O4869&lt;90000,"Lower Middle ($50K-$90K)",
O4869&lt;130000,"Middle ($90K-$130K)",
O4869&lt;170000,"Upper Middle ($130K-$170K)",
O4869&gt;=170000,"High Salary (&gt;$170K)"
)</f>
        <v>Lower Middle ($50K-$90K)</v>
      </c>
      <c r="R4869" t="str" cm="1">
        <f t="array" ref="R4869">_xlfn.IFS(
G4869&lt;=2,"New Customers (0-2Y)",
G4869&lt;=5,"Growing Customers (3-5Y)",
G4869&lt;=8,"Established Customers (6-8Y)",
G4869&lt;=10,"Loyal Customers (9-10Y)"
)</f>
        <v>Growing Customers (3-5Y)</v>
      </c>
    </row>
    <row r="4870" spans="1:18" x14ac:dyDescent="0.35">
      <c r="A4870">
        <v>15661330</v>
      </c>
      <c r="B4870" t="s">
        <v>758</v>
      </c>
      <c r="C4870" t="s">
        <v>17</v>
      </c>
      <c r="D4870" t="s">
        <v>39</v>
      </c>
      <c r="E4870">
        <v>37</v>
      </c>
      <c r="F4870" t="s">
        <v>19</v>
      </c>
      <c r="G4870">
        <v>6</v>
      </c>
      <c r="H4870" s="4">
        <v>0</v>
      </c>
      <c r="I4870" t="s">
        <v>24</v>
      </c>
      <c r="J4870">
        <v>1</v>
      </c>
      <c r="K4870">
        <v>754</v>
      </c>
      <c r="L4870" t="s">
        <v>35</v>
      </c>
      <c r="M4870" t="s">
        <v>21</v>
      </c>
      <c r="N4870" t="s">
        <v>22</v>
      </c>
      <c r="O4870" s="4">
        <v>116141.72</v>
      </c>
      <c r="P4870" t="s">
        <v>28</v>
      </c>
      <c r="Q4870" t="str" cm="1">
        <f t="array" ref="Q4870">_xlfn.IFS(
O4870&lt;50000,"Low Salary (&lt;$50K)",
O4870&lt;90000,"Lower Middle ($50K-$90K)",
O4870&lt;130000,"Middle ($90K-$130K)",
O4870&lt;170000,"Upper Middle ($130K-$170K)",
O4870&gt;=170000,"High Salary (&gt;$170K)"
)</f>
        <v>Middle ($90K-$130K)</v>
      </c>
      <c r="R4870" t="str" cm="1">
        <f t="array" ref="R4870">_xlfn.IFS(
G4870&lt;=2,"New Customers (0-2Y)",
G4870&lt;=5,"Growing Customers (3-5Y)",
G4870&lt;=8,"Established Customers (6-8Y)",
G4870&lt;=10,"Loyal Customers (9-10Y)"
)</f>
        <v>Established Customers (6-8Y)</v>
      </c>
    </row>
    <row r="4871" spans="1:18" x14ac:dyDescent="0.35">
      <c r="A4871">
        <v>15781272</v>
      </c>
      <c r="B4871" t="s">
        <v>756</v>
      </c>
      <c r="C4871" t="s">
        <v>17</v>
      </c>
      <c r="D4871" t="s">
        <v>39</v>
      </c>
      <c r="E4871">
        <v>50</v>
      </c>
      <c r="F4871" t="s">
        <v>19</v>
      </c>
      <c r="G4871">
        <v>4</v>
      </c>
      <c r="H4871" s="4">
        <v>149713.60999999999</v>
      </c>
      <c r="I4871" t="s">
        <v>33</v>
      </c>
      <c r="J4871">
        <v>3</v>
      </c>
      <c r="K4871">
        <v>669</v>
      </c>
      <c r="L4871" t="s">
        <v>35</v>
      </c>
      <c r="M4871" t="s">
        <v>21</v>
      </c>
      <c r="N4871" t="s">
        <v>22</v>
      </c>
      <c r="O4871" s="4">
        <v>124872.42</v>
      </c>
      <c r="P4871" t="s">
        <v>23</v>
      </c>
      <c r="Q4871" t="str" cm="1">
        <f t="array" ref="Q4871">_xlfn.IFS(
O4871&lt;50000,"Low Salary (&lt;$50K)",
O4871&lt;90000,"Lower Middle ($50K-$90K)",
O4871&lt;130000,"Middle ($90K-$130K)",
O4871&lt;170000,"Upper Middle ($130K-$170K)",
O4871&gt;=170000,"High Salary (&gt;$170K)"
)</f>
        <v>Middle ($90K-$130K)</v>
      </c>
      <c r="R4871" t="str" cm="1">
        <f t="array" ref="R4871">_xlfn.IFS(
G4871&lt;=2,"New Customers (0-2Y)",
G4871&lt;=5,"Growing Customers (3-5Y)",
G4871&lt;=8,"Established Customers (6-8Y)",
G4871&lt;=10,"Loyal Customers (9-10Y)"
)</f>
        <v>Growing Customers (3-5Y)</v>
      </c>
    </row>
    <row r="4872" spans="1:18" x14ac:dyDescent="0.35">
      <c r="A4872">
        <v>15573888</v>
      </c>
      <c r="B4872" t="s">
        <v>1446</v>
      </c>
      <c r="C4872" t="s">
        <v>42</v>
      </c>
      <c r="D4872" t="s">
        <v>18</v>
      </c>
      <c r="E4872">
        <v>43</v>
      </c>
      <c r="F4872" t="s">
        <v>19</v>
      </c>
      <c r="G4872">
        <v>1</v>
      </c>
      <c r="H4872" s="4">
        <v>107963.38</v>
      </c>
      <c r="I4872" t="s">
        <v>33</v>
      </c>
      <c r="J4872">
        <v>1</v>
      </c>
      <c r="K4872">
        <v>648</v>
      </c>
      <c r="L4872" t="s">
        <v>20</v>
      </c>
      <c r="M4872" t="s">
        <v>27</v>
      </c>
      <c r="N4872" t="s">
        <v>32</v>
      </c>
      <c r="O4872" s="4">
        <v>186438.86</v>
      </c>
      <c r="P4872" t="s">
        <v>23</v>
      </c>
      <c r="Q4872" t="str" cm="1">
        <f t="array" ref="Q4872">_xlfn.IFS(
O4872&lt;50000,"Low Salary (&lt;$50K)",
O4872&lt;90000,"Lower Middle ($50K-$90K)",
O4872&lt;130000,"Middle ($90K-$130K)",
O4872&lt;170000,"Upper Middle ($130K-$170K)",
O4872&gt;=170000,"High Salary (&gt;$170K)"
)</f>
        <v>High Salary (&gt;$170K)</v>
      </c>
      <c r="R4872" t="str" cm="1">
        <f t="array" ref="R4872">_xlfn.IFS(
G4872&lt;=2,"New Customers (0-2Y)",
G4872&lt;=5,"Growing Customers (3-5Y)",
G4872&lt;=8,"Established Customers (6-8Y)",
G4872&lt;=10,"Loyal Customers (9-10Y)"
)</f>
        <v>New Customers (0-2Y)</v>
      </c>
    </row>
    <row r="4873" spans="1:18" x14ac:dyDescent="0.35">
      <c r="A4873">
        <v>15575858</v>
      </c>
      <c r="B4873" t="s">
        <v>651</v>
      </c>
      <c r="C4873" t="s">
        <v>17</v>
      </c>
      <c r="D4873" t="s">
        <v>39</v>
      </c>
      <c r="E4873">
        <v>40</v>
      </c>
      <c r="F4873" t="s">
        <v>19</v>
      </c>
      <c r="G4873">
        <v>3</v>
      </c>
      <c r="H4873" s="4">
        <v>0</v>
      </c>
      <c r="I4873" t="s">
        <v>24</v>
      </c>
      <c r="J4873">
        <v>2</v>
      </c>
      <c r="K4873">
        <v>763</v>
      </c>
      <c r="L4873" t="s">
        <v>35</v>
      </c>
      <c r="M4873" t="s">
        <v>21</v>
      </c>
      <c r="N4873" t="s">
        <v>32</v>
      </c>
      <c r="O4873" s="4">
        <v>134281.10999999999</v>
      </c>
      <c r="P4873" t="s">
        <v>28</v>
      </c>
      <c r="Q4873" t="str" cm="1">
        <f t="array" ref="Q4873">_xlfn.IFS(
O4873&lt;50000,"Low Salary (&lt;$50K)",
O4873&lt;90000,"Lower Middle ($50K-$90K)",
O4873&lt;130000,"Middle ($90K-$130K)",
O4873&lt;170000,"Upper Middle ($130K-$170K)",
O4873&gt;=170000,"High Salary (&gt;$170K)"
)</f>
        <v>Upper Middle ($130K-$170K)</v>
      </c>
      <c r="R4873" t="str" cm="1">
        <f t="array" ref="R4873">_xlfn.IFS(
G4873&lt;=2,"New Customers (0-2Y)",
G4873&lt;=5,"Growing Customers (3-5Y)",
G4873&lt;=8,"Established Customers (6-8Y)",
G4873&lt;=10,"Loyal Customers (9-10Y)"
)</f>
        <v>Growing Customers (3-5Y)</v>
      </c>
    </row>
    <row r="4874" spans="1:18" x14ac:dyDescent="0.35">
      <c r="A4874">
        <v>15645937</v>
      </c>
      <c r="B4874" t="s">
        <v>2048</v>
      </c>
      <c r="C4874" t="s">
        <v>26</v>
      </c>
      <c r="D4874" t="s">
        <v>39</v>
      </c>
      <c r="E4874">
        <v>32</v>
      </c>
      <c r="F4874" t="s">
        <v>19</v>
      </c>
      <c r="G4874">
        <v>3</v>
      </c>
      <c r="H4874" s="4">
        <v>0</v>
      </c>
      <c r="I4874" t="s">
        <v>24</v>
      </c>
      <c r="J4874">
        <v>1</v>
      </c>
      <c r="K4874">
        <v>790</v>
      </c>
      <c r="L4874" t="s">
        <v>37</v>
      </c>
      <c r="M4874" t="s">
        <v>21</v>
      </c>
      <c r="N4874" t="s">
        <v>32</v>
      </c>
      <c r="O4874" s="4">
        <v>91044.47</v>
      </c>
      <c r="P4874" t="s">
        <v>28</v>
      </c>
      <c r="Q4874" t="str" cm="1">
        <f t="array" ref="Q4874">_xlfn.IFS(
O4874&lt;50000,"Low Salary (&lt;$50K)",
O4874&lt;90000,"Lower Middle ($50K-$90K)",
O4874&lt;130000,"Middle ($90K-$130K)",
O4874&lt;170000,"Upper Middle ($130K-$170K)",
O4874&gt;=170000,"High Salary (&gt;$170K)"
)</f>
        <v>Middle ($90K-$130K)</v>
      </c>
      <c r="R4874" t="str" cm="1">
        <f t="array" ref="R4874">_xlfn.IFS(
G4874&lt;=2,"New Customers (0-2Y)",
G4874&lt;=5,"Growing Customers (3-5Y)",
G4874&lt;=8,"Established Customers (6-8Y)",
G4874&lt;=10,"Loyal Customers (9-10Y)"
)</f>
        <v>Growing Customers (3-5Y)</v>
      </c>
    </row>
    <row r="4875" spans="1:18" x14ac:dyDescent="0.35">
      <c r="A4875">
        <v>15702337</v>
      </c>
      <c r="B4875" t="s">
        <v>760</v>
      </c>
      <c r="C4875" t="s">
        <v>17</v>
      </c>
      <c r="D4875" t="s">
        <v>39</v>
      </c>
      <c r="E4875">
        <v>37</v>
      </c>
      <c r="F4875" t="s">
        <v>19</v>
      </c>
      <c r="G4875">
        <v>7</v>
      </c>
      <c r="H4875" s="4">
        <v>0</v>
      </c>
      <c r="I4875" t="s">
        <v>24</v>
      </c>
      <c r="J4875">
        <v>2</v>
      </c>
      <c r="K4875">
        <v>581</v>
      </c>
      <c r="L4875" t="s">
        <v>31</v>
      </c>
      <c r="M4875" t="s">
        <v>21</v>
      </c>
      <c r="N4875" t="s">
        <v>22</v>
      </c>
      <c r="O4875" s="4">
        <v>74320.75</v>
      </c>
      <c r="P4875" t="s">
        <v>28</v>
      </c>
      <c r="Q4875" t="str" cm="1">
        <f t="array" ref="Q4875">_xlfn.IFS(
O4875&lt;50000,"Low Salary (&lt;$50K)",
O4875&lt;90000,"Lower Middle ($50K-$90K)",
O4875&lt;130000,"Middle ($90K-$130K)",
O4875&lt;170000,"Upper Middle ($130K-$170K)",
O4875&gt;=170000,"High Salary (&gt;$170K)"
)</f>
        <v>Lower Middle ($50K-$90K)</v>
      </c>
      <c r="R4875" t="str" cm="1">
        <f t="array" ref="R4875">_xlfn.IFS(
G4875&lt;=2,"New Customers (0-2Y)",
G4875&lt;=5,"Growing Customers (3-5Y)",
G4875&lt;=8,"Established Customers (6-8Y)",
G4875&lt;=10,"Loyal Customers (9-10Y)"
)</f>
        <v>Established Customers (6-8Y)</v>
      </c>
    </row>
    <row r="4876" spans="1:18" x14ac:dyDescent="0.35">
      <c r="A4876">
        <v>15764537</v>
      </c>
      <c r="B4876" t="s">
        <v>2049</v>
      </c>
      <c r="C4876" t="s">
        <v>17</v>
      </c>
      <c r="D4876" t="s">
        <v>39</v>
      </c>
      <c r="E4876">
        <v>43</v>
      </c>
      <c r="F4876" t="s">
        <v>19</v>
      </c>
      <c r="G4876">
        <v>8</v>
      </c>
      <c r="H4876" s="4">
        <v>0</v>
      </c>
      <c r="I4876" t="s">
        <v>24</v>
      </c>
      <c r="J4876">
        <v>2</v>
      </c>
      <c r="K4876">
        <v>703</v>
      </c>
      <c r="L4876" t="s">
        <v>35</v>
      </c>
      <c r="M4876" t="s">
        <v>21</v>
      </c>
      <c r="N4876" t="s">
        <v>32</v>
      </c>
      <c r="O4876" s="4">
        <v>9704.66</v>
      </c>
      <c r="P4876" t="s">
        <v>28</v>
      </c>
      <c r="Q4876" t="str" cm="1">
        <f t="array" ref="Q4876">_xlfn.IFS(
O4876&lt;50000,"Low Salary (&lt;$50K)",
O4876&lt;90000,"Lower Middle ($50K-$90K)",
O4876&lt;130000,"Middle ($90K-$130K)",
O4876&lt;170000,"Upper Middle ($130K-$170K)",
O4876&gt;=170000,"High Salary (&gt;$170K)"
)</f>
        <v>Low Salary (&lt;$50K)</v>
      </c>
      <c r="R4876" t="str" cm="1">
        <f t="array" ref="R4876">_xlfn.IFS(
G4876&lt;=2,"New Customers (0-2Y)",
G4876&lt;=5,"Growing Customers (3-5Y)",
G4876&lt;=8,"Established Customers (6-8Y)",
G4876&lt;=10,"Loyal Customers (9-10Y)"
)</f>
        <v>Established Customers (6-8Y)</v>
      </c>
    </row>
    <row r="4877" spans="1:18" x14ac:dyDescent="0.35">
      <c r="A4877">
        <v>15619616</v>
      </c>
      <c r="B4877" t="s">
        <v>1264</v>
      </c>
      <c r="C4877" t="s">
        <v>17</v>
      </c>
      <c r="D4877" t="s">
        <v>18</v>
      </c>
      <c r="E4877">
        <v>33</v>
      </c>
      <c r="F4877" t="s">
        <v>19</v>
      </c>
      <c r="G4877">
        <v>9</v>
      </c>
      <c r="H4877" s="4">
        <v>102017.25</v>
      </c>
      <c r="I4877" t="s">
        <v>33</v>
      </c>
      <c r="J4877">
        <v>2</v>
      </c>
      <c r="K4877">
        <v>571</v>
      </c>
      <c r="L4877" t="s">
        <v>31</v>
      </c>
      <c r="M4877" t="s">
        <v>27</v>
      </c>
      <c r="N4877" t="s">
        <v>32</v>
      </c>
      <c r="O4877" s="4">
        <v>128600.49</v>
      </c>
      <c r="P4877" t="s">
        <v>28</v>
      </c>
      <c r="Q4877" t="str" cm="1">
        <f t="array" ref="Q4877">_xlfn.IFS(
O4877&lt;50000,"Low Salary (&lt;$50K)",
O4877&lt;90000,"Lower Middle ($50K-$90K)",
O4877&lt;130000,"Middle ($90K-$130K)",
O4877&lt;170000,"Upper Middle ($130K-$170K)",
O4877&gt;=170000,"High Salary (&gt;$170K)"
)</f>
        <v>Middle ($90K-$130K)</v>
      </c>
      <c r="R4877" t="str" cm="1">
        <f t="array" ref="R4877">_xlfn.IFS(
G4877&lt;=2,"New Customers (0-2Y)",
G4877&lt;=5,"Growing Customers (3-5Y)",
G4877&lt;=8,"Established Customers (6-8Y)",
G4877&lt;=10,"Loyal Customers (9-10Y)"
)</f>
        <v>Loyal Customers (9-10Y)</v>
      </c>
    </row>
    <row r="4878" spans="1:18" x14ac:dyDescent="0.35">
      <c r="A4878">
        <v>15585133</v>
      </c>
      <c r="B4878" t="s">
        <v>188</v>
      </c>
      <c r="C4878" t="s">
        <v>26</v>
      </c>
      <c r="D4878" t="s">
        <v>18</v>
      </c>
      <c r="E4878">
        <v>27</v>
      </c>
      <c r="F4878" t="s">
        <v>43</v>
      </c>
      <c r="G4878">
        <v>8</v>
      </c>
      <c r="H4878" s="4">
        <v>0</v>
      </c>
      <c r="I4878" t="s">
        <v>24</v>
      </c>
      <c r="J4878">
        <v>2</v>
      </c>
      <c r="K4878">
        <v>657</v>
      </c>
      <c r="L4878" t="s">
        <v>20</v>
      </c>
      <c r="M4878" t="s">
        <v>27</v>
      </c>
      <c r="N4878" t="s">
        <v>32</v>
      </c>
      <c r="O4878" s="4">
        <v>6468.24</v>
      </c>
      <c r="P4878" t="s">
        <v>28</v>
      </c>
      <c r="Q4878" t="str" cm="1">
        <f t="array" ref="Q4878">_xlfn.IFS(
O4878&lt;50000,"Low Salary (&lt;$50K)",
O4878&lt;90000,"Lower Middle ($50K-$90K)",
O4878&lt;130000,"Middle ($90K-$130K)",
O4878&lt;170000,"Upper Middle ($130K-$170K)",
O4878&gt;=170000,"High Salary (&gt;$170K)"
)</f>
        <v>Low Salary (&lt;$50K)</v>
      </c>
      <c r="R4878" t="str" cm="1">
        <f t="array" ref="R4878">_xlfn.IFS(
G4878&lt;=2,"New Customers (0-2Y)",
G4878&lt;=5,"Growing Customers (3-5Y)",
G4878&lt;=8,"Established Customers (6-8Y)",
G4878&lt;=10,"Loyal Customers (9-10Y)"
)</f>
        <v>Established Customers (6-8Y)</v>
      </c>
    </row>
    <row r="4879" spans="1:18" x14ac:dyDescent="0.35">
      <c r="A4879">
        <v>15573971</v>
      </c>
      <c r="B4879" t="s">
        <v>118</v>
      </c>
      <c r="C4879" t="s">
        <v>17</v>
      </c>
      <c r="D4879" t="s">
        <v>39</v>
      </c>
      <c r="E4879">
        <v>44</v>
      </c>
      <c r="F4879" t="s">
        <v>19</v>
      </c>
      <c r="G4879">
        <v>7</v>
      </c>
      <c r="H4879" s="4">
        <v>0</v>
      </c>
      <c r="I4879" t="s">
        <v>24</v>
      </c>
      <c r="J4879">
        <v>2</v>
      </c>
      <c r="K4879">
        <v>737</v>
      </c>
      <c r="L4879" t="s">
        <v>35</v>
      </c>
      <c r="M4879" t="s">
        <v>27</v>
      </c>
      <c r="N4879" t="s">
        <v>32</v>
      </c>
      <c r="O4879" s="4">
        <v>57898.58</v>
      </c>
      <c r="P4879" t="s">
        <v>28</v>
      </c>
      <c r="Q4879" t="str" cm="1">
        <f t="array" ref="Q4879">_xlfn.IFS(
O4879&lt;50000,"Low Salary (&lt;$50K)",
O4879&lt;90000,"Lower Middle ($50K-$90K)",
O4879&lt;130000,"Middle ($90K-$130K)",
O4879&lt;170000,"Upper Middle ($130K-$170K)",
O4879&gt;=170000,"High Salary (&gt;$170K)"
)</f>
        <v>Lower Middle ($50K-$90K)</v>
      </c>
      <c r="R4879" t="str" cm="1">
        <f t="array" ref="R4879">_xlfn.IFS(
G4879&lt;=2,"New Customers (0-2Y)",
G4879&lt;=5,"Growing Customers (3-5Y)",
G4879&lt;=8,"Established Customers (6-8Y)",
G4879&lt;=10,"Loyal Customers (9-10Y)"
)</f>
        <v>Established Customers (6-8Y)</v>
      </c>
    </row>
    <row r="4880" spans="1:18" x14ac:dyDescent="0.35">
      <c r="A4880">
        <v>15579433</v>
      </c>
      <c r="B4880" t="s">
        <v>2050</v>
      </c>
      <c r="C4880" t="s">
        <v>26</v>
      </c>
      <c r="D4880" t="s">
        <v>39</v>
      </c>
      <c r="E4880">
        <v>29</v>
      </c>
      <c r="F4880" t="s">
        <v>43</v>
      </c>
      <c r="G4880">
        <v>8</v>
      </c>
      <c r="H4880" s="4">
        <v>96674.55</v>
      </c>
      <c r="I4880" t="s">
        <v>29</v>
      </c>
      <c r="J4880">
        <v>2</v>
      </c>
      <c r="K4880">
        <v>793</v>
      </c>
      <c r="L4880" t="s">
        <v>37</v>
      </c>
      <c r="M4880" t="s">
        <v>27</v>
      </c>
      <c r="N4880" t="s">
        <v>32</v>
      </c>
      <c r="O4880" s="4">
        <v>192120.66</v>
      </c>
      <c r="P4880" t="s">
        <v>28</v>
      </c>
      <c r="Q4880" t="str" cm="1">
        <f t="array" ref="Q4880">_xlfn.IFS(
O4880&lt;50000,"Low Salary (&lt;$50K)",
O4880&lt;90000,"Lower Middle ($50K-$90K)",
O4880&lt;130000,"Middle ($90K-$130K)",
O4880&lt;170000,"Upper Middle ($130K-$170K)",
O4880&gt;=170000,"High Salary (&gt;$170K)"
)</f>
        <v>High Salary (&gt;$170K)</v>
      </c>
      <c r="R4880" t="str" cm="1">
        <f t="array" ref="R4880">_xlfn.IFS(
G4880&lt;=2,"New Customers (0-2Y)",
G4880&lt;=5,"Growing Customers (3-5Y)",
G4880&lt;=8,"Established Customers (6-8Y)",
G4880&lt;=10,"Loyal Customers (9-10Y)"
)</f>
        <v>Established Customers (6-8Y)</v>
      </c>
    </row>
    <row r="4881" spans="1:18" x14ac:dyDescent="0.35">
      <c r="A4881">
        <v>15777045</v>
      </c>
      <c r="B4881" t="s">
        <v>488</v>
      </c>
      <c r="C4881" t="s">
        <v>26</v>
      </c>
      <c r="D4881" t="s">
        <v>18</v>
      </c>
      <c r="E4881">
        <v>44</v>
      </c>
      <c r="F4881" t="s">
        <v>19</v>
      </c>
      <c r="G4881">
        <v>3</v>
      </c>
      <c r="H4881" s="4">
        <v>81811.710000000006</v>
      </c>
      <c r="I4881" t="s">
        <v>29</v>
      </c>
      <c r="J4881">
        <v>1</v>
      </c>
      <c r="K4881">
        <v>783</v>
      </c>
      <c r="L4881" t="s">
        <v>37</v>
      </c>
      <c r="M4881" t="s">
        <v>21</v>
      </c>
      <c r="N4881" t="s">
        <v>32</v>
      </c>
      <c r="O4881" s="4">
        <v>164213.53</v>
      </c>
      <c r="P4881" t="s">
        <v>23</v>
      </c>
      <c r="Q4881" t="str" cm="1">
        <f t="array" ref="Q4881">_xlfn.IFS(
O4881&lt;50000,"Low Salary (&lt;$50K)",
O4881&lt;90000,"Lower Middle ($50K-$90K)",
O4881&lt;130000,"Middle ($90K-$130K)",
O4881&lt;170000,"Upper Middle ($130K-$170K)",
O4881&gt;=170000,"High Salary (&gt;$170K)"
)</f>
        <v>Upper Middle ($130K-$170K)</v>
      </c>
      <c r="R4881" t="str" cm="1">
        <f t="array" ref="R4881">_xlfn.IFS(
G4881&lt;=2,"New Customers (0-2Y)",
G4881&lt;=5,"Growing Customers (3-5Y)",
G4881&lt;=8,"Established Customers (6-8Y)",
G4881&lt;=10,"Loyal Customers (9-10Y)"
)</f>
        <v>Growing Customers (3-5Y)</v>
      </c>
    </row>
    <row r="4882" spans="1:18" x14ac:dyDescent="0.35">
      <c r="A4882">
        <v>15611580</v>
      </c>
      <c r="B4882" t="s">
        <v>195</v>
      </c>
      <c r="C4882" t="s">
        <v>26</v>
      </c>
      <c r="D4882" t="s">
        <v>39</v>
      </c>
      <c r="E4882">
        <v>33</v>
      </c>
      <c r="F4882" t="s">
        <v>19</v>
      </c>
      <c r="G4882">
        <v>4</v>
      </c>
      <c r="H4882" s="4">
        <v>79281.61</v>
      </c>
      <c r="I4882" t="s">
        <v>29</v>
      </c>
      <c r="J4882">
        <v>1</v>
      </c>
      <c r="K4882">
        <v>751</v>
      </c>
      <c r="L4882" t="s">
        <v>35</v>
      </c>
      <c r="M4882" t="s">
        <v>21</v>
      </c>
      <c r="N4882" t="s">
        <v>32</v>
      </c>
      <c r="O4882" s="4">
        <v>117547.76</v>
      </c>
      <c r="P4882" t="s">
        <v>28</v>
      </c>
      <c r="Q4882" t="str" cm="1">
        <f t="array" ref="Q4882">_xlfn.IFS(
O4882&lt;50000,"Low Salary (&lt;$50K)",
O4882&lt;90000,"Lower Middle ($50K-$90K)",
O4882&lt;130000,"Middle ($90K-$130K)",
O4882&lt;170000,"Upper Middle ($130K-$170K)",
O4882&gt;=170000,"High Salary (&gt;$170K)"
)</f>
        <v>Middle ($90K-$130K)</v>
      </c>
      <c r="R4882" t="str" cm="1">
        <f t="array" ref="R4882">_xlfn.IFS(
G4882&lt;=2,"New Customers (0-2Y)",
G4882&lt;=5,"Growing Customers (3-5Y)",
G4882&lt;=8,"Established Customers (6-8Y)",
G4882&lt;=10,"Loyal Customers (9-10Y)"
)</f>
        <v>Growing Customers (3-5Y)</v>
      </c>
    </row>
    <row r="4883" spans="1:18" x14ac:dyDescent="0.35">
      <c r="A4883">
        <v>15614778</v>
      </c>
      <c r="B4883" t="s">
        <v>318</v>
      </c>
      <c r="C4883" t="s">
        <v>17</v>
      </c>
      <c r="D4883" t="s">
        <v>39</v>
      </c>
      <c r="E4883">
        <v>31</v>
      </c>
      <c r="F4883" t="s">
        <v>19</v>
      </c>
      <c r="G4883">
        <v>6</v>
      </c>
      <c r="H4883" s="4">
        <v>0</v>
      </c>
      <c r="I4883" t="s">
        <v>24</v>
      </c>
      <c r="J4883">
        <v>2</v>
      </c>
      <c r="K4883">
        <v>579</v>
      </c>
      <c r="L4883" t="s">
        <v>31</v>
      </c>
      <c r="M4883" t="s">
        <v>21</v>
      </c>
      <c r="N4883" t="s">
        <v>32</v>
      </c>
      <c r="O4883" s="4">
        <v>26149.25</v>
      </c>
      <c r="P4883" t="s">
        <v>28</v>
      </c>
      <c r="Q4883" t="str" cm="1">
        <f t="array" ref="Q4883">_xlfn.IFS(
O4883&lt;50000,"Low Salary (&lt;$50K)",
O4883&lt;90000,"Lower Middle ($50K-$90K)",
O4883&lt;130000,"Middle ($90K-$130K)",
O4883&lt;170000,"Upper Middle ($130K-$170K)",
O4883&gt;=170000,"High Salary (&gt;$170K)"
)</f>
        <v>Low Salary (&lt;$50K)</v>
      </c>
      <c r="R4883" t="str" cm="1">
        <f t="array" ref="R4883">_xlfn.IFS(
G4883&lt;=2,"New Customers (0-2Y)",
G4883&lt;=5,"Growing Customers (3-5Y)",
G4883&lt;=8,"Established Customers (6-8Y)",
G4883&lt;=10,"Loyal Customers (9-10Y)"
)</f>
        <v>Established Customers (6-8Y)</v>
      </c>
    </row>
    <row r="4884" spans="1:18" x14ac:dyDescent="0.35">
      <c r="A4884">
        <v>15771750</v>
      </c>
      <c r="B4884" t="s">
        <v>2051</v>
      </c>
      <c r="C4884" t="s">
        <v>42</v>
      </c>
      <c r="D4884" t="s">
        <v>18</v>
      </c>
      <c r="E4884">
        <v>36</v>
      </c>
      <c r="F4884" t="s">
        <v>19</v>
      </c>
      <c r="G4884">
        <v>10</v>
      </c>
      <c r="H4884" s="4">
        <v>122314.39</v>
      </c>
      <c r="I4884" t="s">
        <v>33</v>
      </c>
      <c r="J4884">
        <v>1</v>
      </c>
      <c r="K4884">
        <v>655</v>
      </c>
      <c r="L4884" t="s">
        <v>20</v>
      </c>
      <c r="M4884" t="s">
        <v>21</v>
      </c>
      <c r="N4884" t="s">
        <v>32</v>
      </c>
      <c r="O4884" s="4">
        <v>9181.66</v>
      </c>
      <c r="P4884" t="s">
        <v>28</v>
      </c>
      <c r="Q4884" t="str" cm="1">
        <f t="array" ref="Q4884">_xlfn.IFS(
O4884&lt;50000,"Low Salary (&lt;$50K)",
O4884&lt;90000,"Lower Middle ($50K-$90K)",
O4884&lt;130000,"Middle ($90K-$130K)",
O4884&lt;170000,"Upper Middle ($130K-$170K)",
O4884&gt;=170000,"High Salary (&gt;$170K)"
)</f>
        <v>Low Salary (&lt;$50K)</v>
      </c>
      <c r="R4884" t="str" cm="1">
        <f t="array" ref="R4884">_xlfn.IFS(
G4884&lt;=2,"New Customers (0-2Y)",
G4884&lt;=5,"Growing Customers (3-5Y)",
G4884&lt;=8,"Established Customers (6-8Y)",
G4884&lt;=10,"Loyal Customers (9-10Y)"
)</f>
        <v>Loyal Customers (9-10Y)</v>
      </c>
    </row>
    <row r="4885" spans="1:18" x14ac:dyDescent="0.35">
      <c r="A4885">
        <v>15593280</v>
      </c>
      <c r="B4885" t="s">
        <v>1227</v>
      </c>
      <c r="C4885" t="s">
        <v>42</v>
      </c>
      <c r="D4885" t="s">
        <v>39</v>
      </c>
      <c r="E4885">
        <v>43</v>
      </c>
      <c r="F4885" t="s">
        <v>19</v>
      </c>
      <c r="G4885">
        <v>8</v>
      </c>
      <c r="H4885" s="4">
        <v>140733.74</v>
      </c>
      <c r="I4885" t="s">
        <v>33</v>
      </c>
      <c r="J4885">
        <v>1</v>
      </c>
      <c r="K4885">
        <v>614</v>
      </c>
      <c r="L4885" t="s">
        <v>20</v>
      </c>
      <c r="M4885" t="s">
        <v>21</v>
      </c>
      <c r="N4885" t="s">
        <v>22</v>
      </c>
      <c r="O4885" s="4">
        <v>166588.76</v>
      </c>
      <c r="P4885" t="s">
        <v>28</v>
      </c>
      <c r="Q4885" t="str" cm="1">
        <f t="array" ref="Q4885">_xlfn.IFS(
O4885&lt;50000,"Low Salary (&lt;$50K)",
O4885&lt;90000,"Lower Middle ($50K-$90K)",
O4885&lt;130000,"Middle ($90K-$130K)",
O4885&lt;170000,"Upper Middle ($130K-$170K)",
O4885&gt;=170000,"High Salary (&gt;$170K)"
)</f>
        <v>Upper Middle ($130K-$170K)</v>
      </c>
      <c r="R4885" t="str" cm="1">
        <f t="array" ref="R4885">_xlfn.IFS(
G4885&lt;=2,"New Customers (0-2Y)",
G4885&lt;=5,"Growing Customers (3-5Y)",
G4885&lt;=8,"Established Customers (6-8Y)",
G4885&lt;=10,"Loyal Customers (9-10Y)"
)</f>
        <v>Established Customers (6-8Y)</v>
      </c>
    </row>
    <row r="4886" spans="1:18" x14ac:dyDescent="0.35">
      <c r="A4886">
        <v>15569274</v>
      </c>
      <c r="B4886" t="s">
        <v>105</v>
      </c>
      <c r="C4886" t="s">
        <v>42</v>
      </c>
      <c r="D4886" t="s">
        <v>39</v>
      </c>
      <c r="E4886">
        <v>49</v>
      </c>
      <c r="F4886" t="s">
        <v>19</v>
      </c>
      <c r="G4886">
        <v>2</v>
      </c>
      <c r="H4886" s="4">
        <v>116933.11</v>
      </c>
      <c r="I4886" t="s">
        <v>33</v>
      </c>
      <c r="J4886">
        <v>1</v>
      </c>
      <c r="K4886">
        <v>678</v>
      </c>
      <c r="L4886" t="s">
        <v>35</v>
      </c>
      <c r="M4886" t="s">
        <v>21</v>
      </c>
      <c r="N4886" t="s">
        <v>32</v>
      </c>
      <c r="O4886" s="4">
        <v>195053.58</v>
      </c>
      <c r="P4886" t="s">
        <v>23</v>
      </c>
      <c r="Q4886" t="str" cm="1">
        <f t="array" ref="Q4886">_xlfn.IFS(
O4886&lt;50000,"Low Salary (&lt;$50K)",
O4886&lt;90000,"Lower Middle ($50K-$90K)",
O4886&lt;130000,"Middle ($90K-$130K)",
O4886&lt;170000,"Upper Middle ($130K-$170K)",
O4886&gt;=170000,"High Salary (&gt;$170K)"
)</f>
        <v>High Salary (&gt;$170K)</v>
      </c>
      <c r="R4886" t="str" cm="1">
        <f t="array" ref="R4886">_xlfn.IFS(
G4886&lt;=2,"New Customers (0-2Y)",
G4886&lt;=5,"Growing Customers (3-5Y)",
G4886&lt;=8,"Established Customers (6-8Y)",
G4886&lt;=10,"Loyal Customers (9-10Y)"
)</f>
        <v>New Customers (0-2Y)</v>
      </c>
    </row>
    <row r="4887" spans="1:18" x14ac:dyDescent="0.35">
      <c r="A4887">
        <v>15654408</v>
      </c>
      <c r="B4887" t="s">
        <v>2052</v>
      </c>
      <c r="C4887" t="s">
        <v>26</v>
      </c>
      <c r="D4887" t="s">
        <v>39</v>
      </c>
      <c r="E4887">
        <v>41</v>
      </c>
      <c r="F4887" t="s">
        <v>19</v>
      </c>
      <c r="G4887">
        <v>5</v>
      </c>
      <c r="H4887" s="4">
        <v>165445.04</v>
      </c>
      <c r="I4887" t="s">
        <v>33</v>
      </c>
      <c r="J4887">
        <v>2</v>
      </c>
      <c r="K4887">
        <v>562</v>
      </c>
      <c r="L4887" t="s">
        <v>31</v>
      </c>
      <c r="M4887" t="s">
        <v>21</v>
      </c>
      <c r="N4887" t="s">
        <v>32</v>
      </c>
      <c r="O4887" s="4">
        <v>85787.31</v>
      </c>
      <c r="P4887" t="s">
        <v>28</v>
      </c>
      <c r="Q4887" t="str" cm="1">
        <f t="array" ref="Q4887">_xlfn.IFS(
O4887&lt;50000,"Low Salary (&lt;$50K)",
O4887&lt;90000,"Lower Middle ($50K-$90K)",
O4887&lt;130000,"Middle ($90K-$130K)",
O4887&lt;170000,"Upper Middle ($130K-$170K)",
O4887&gt;=170000,"High Salary (&gt;$170K)"
)</f>
        <v>Lower Middle ($50K-$90K)</v>
      </c>
      <c r="R4887" t="str" cm="1">
        <f t="array" ref="R4887">_xlfn.IFS(
G4887&lt;=2,"New Customers (0-2Y)",
G4887&lt;=5,"Growing Customers (3-5Y)",
G4887&lt;=8,"Established Customers (6-8Y)",
G4887&lt;=10,"Loyal Customers (9-10Y)"
)</f>
        <v>Growing Customers (3-5Y)</v>
      </c>
    </row>
    <row r="4888" spans="1:18" x14ac:dyDescent="0.35">
      <c r="A4888">
        <v>15657468</v>
      </c>
      <c r="B4888" t="s">
        <v>349</v>
      </c>
      <c r="C4888" t="s">
        <v>42</v>
      </c>
      <c r="D4888" t="s">
        <v>18</v>
      </c>
      <c r="E4888">
        <v>53</v>
      </c>
      <c r="F4888" t="s">
        <v>19</v>
      </c>
      <c r="G4888">
        <v>5</v>
      </c>
      <c r="H4888" s="4">
        <v>123805.03</v>
      </c>
      <c r="I4888" t="s">
        <v>33</v>
      </c>
      <c r="J4888">
        <v>1</v>
      </c>
      <c r="K4888">
        <v>711</v>
      </c>
      <c r="L4888" t="s">
        <v>35</v>
      </c>
      <c r="M4888" t="s">
        <v>21</v>
      </c>
      <c r="N4888" t="s">
        <v>32</v>
      </c>
      <c r="O4888" s="4">
        <v>102428.51</v>
      </c>
      <c r="P4888" t="s">
        <v>28</v>
      </c>
      <c r="Q4888" t="str" cm="1">
        <f t="array" ref="Q4888">_xlfn.IFS(
O4888&lt;50000,"Low Salary (&lt;$50K)",
O4888&lt;90000,"Lower Middle ($50K-$90K)",
O4888&lt;130000,"Middle ($90K-$130K)",
O4888&lt;170000,"Upper Middle ($130K-$170K)",
O4888&gt;=170000,"High Salary (&gt;$170K)"
)</f>
        <v>Middle ($90K-$130K)</v>
      </c>
      <c r="R4888" t="str" cm="1">
        <f t="array" ref="R4888">_xlfn.IFS(
G4888&lt;=2,"New Customers (0-2Y)",
G4888&lt;=5,"Growing Customers (3-5Y)",
G4888&lt;=8,"Established Customers (6-8Y)",
G4888&lt;=10,"Loyal Customers (9-10Y)"
)</f>
        <v>Growing Customers (3-5Y)</v>
      </c>
    </row>
    <row r="4889" spans="1:18" x14ac:dyDescent="0.35">
      <c r="A4889">
        <v>15614213</v>
      </c>
      <c r="B4889" t="s">
        <v>2053</v>
      </c>
      <c r="C4889" t="s">
        <v>17</v>
      </c>
      <c r="D4889" t="s">
        <v>39</v>
      </c>
      <c r="E4889">
        <v>37</v>
      </c>
      <c r="F4889" t="s">
        <v>19</v>
      </c>
      <c r="G4889">
        <v>0</v>
      </c>
      <c r="H4889" s="4">
        <v>107548.94</v>
      </c>
      <c r="I4889" t="s">
        <v>33</v>
      </c>
      <c r="J4889">
        <v>1</v>
      </c>
      <c r="K4889">
        <v>620</v>
      </c>
      <c r="L4889" t="s">
        <v>20</v>
      </c>
      <c r="M4889" t="s">
        <v>21</v>
      </c>
      <c r="N4889" t="s">
        <v>32</v>
      </c>
      <c r="O4889" s="4">
        <v>71175.94</v>
      </c>
      <c r="P4889" t="s">
        <v>28</v>
      </c>
      <c r="Q4889" t="str" cm="1">
        <f t="array" ref="Q4889">_xlfn.IFS(
O4889&lt;50000,"Low Salary (&lt;$50K)",
O4889&lt;90000,"Lower Middle ($50K-$90K)",
O4889&lt;130000,"Middle ($90K-$130K)",
O4889&lt;170000,"Upper Middle ($130K-$170K)",
O4889&gt;=170000,"High Salary (&gt;$170K)"
)</f>
        <v>Lower Middle ($50K-$90K)</v>
      </c>
      <c r="R4889" t="str" cm="1">
        <f t="array" ref="R4889">_xlfn.IFS(
G4889&lt;=2,"New Customers (0-2Y)",
G4889&lt;=5,"Growing Customers (3-5Y)",
G4889&lt;=8,"Established Customers (6-8Y)",
G4889&lt;=10,"Loyal Customers (9-10Y)"
)</f>
        <v>New Customers (0-2Y)</v>
      </c>
    </row>
    <row r="4890" spans="1:18" x14ac:dyDescent="0.35">
      <c r="A4890">
        <v>15589869</v>
      </c>
      <c r="B4890" t="s">
        <v>619</v>
      </c>
      <c r="C4890" t="s">
        <v>17</v>
      </c>
      <c r="D4890" t="s">
        <v>39</v>
      </c>
      <c r="E4890">
        <v>49</v>
      </c>
      <c r="F4890" t="s">
        <v>19</v>
      </c>
      <c r="G4890">
        <v>9</v>
      </c>
      <c r="H4890" s="4">
        <v>111634.29</v>
      </c>
      <c r="I4890" t="s">
        <v>33</v>
      </c>
      <c r="J4890">
        <v>2</v>
      </c>
      <c r="K4890">
        <v>437</v>
      </c>
      <c r="L4890" t="s">
        <v>44</v>
      </c>
      <c r="M4890" t="s">
        <v>27</v>
      </c>
      <c r="N4890" t="s">
        <v>22</v>
      </c>
      <c r="O4890" s="4">
        <v>166440.32000000001</v>
      </c>
      <c r="P4890" t="s">
        <v>28</v>
      </c>
      <c r="Q4890" t="str" cm="1">
        <f t="array" ref="Q4890">_xlfn.IFS(
O4890&lt;50000,"Low Salary (&lt;$50K)",
O4890&lt;90000,"Lower Middle ($50K-$90K)",
O4890&lt;130000,"Middle ($90K-$130K)",
O4890&lt;170000,"Upper Middle ($130K-$170K)",
O4890&gt;=170000,"High Salary (&gt;$170K)"
)</f>
        <v>Upper Middle ($130K-$170K)</v>
      </c>
      <c r="R4890" t="str" cm="1">
        <f t="array" ref="R4890">_xlfn.IFS(
G4890&lt;=2,"New Customers (0-2Y)",
G4890&lt;=5,"Growing Customers (3-5Y)",
G4890&lt;=8,"Established Customers (6-8Y)",
G4890&lt;=10,"Loyal Customers (9-10Y)"
)</f>
        <v>Loyal Customers (9-10Y)</v>
      </c>
    </row>
    <row r="4891" spans="1:18" x14ac:dyDescent="0.35">
      <c r="A4891">
        <v>15693205</v>
      </c>
      <c r="B4891" t="s">
        <v>906</v>
      </c>
      <c r="C4891" t="s">
        <v>42</v>
      </c>
      <c r="D4891" t="s">
        <v>18</v>
      </c>
      <c r="E4891">
        <v>41</v>
      </c>
      <c r="F4891" t="s">
        <v>19</v>
      </c>
      <c r="G4891">
        <v>8</v>
      </c>
      <c r="H4891" s="4">
        <v>109153.96</v>
      </c>
      <c r="I4891" t="s">
        <v>33</v>
      </c>
      <c r="J4891">
        <v>3</v>
      </c>
      <c r="K4891">
        <v>691</v>
      </c>
      <c r="L4891" t="s">
        <v>35</v>
      </c>
      <c r="M4891" t="s">
        <v>21</v>
      </c>
      <c r="N4891" t="s">
        <v>22</v>
      </c>
      <c r="O4891" s="4">
        <v>148848.76</v>
      </c>
      <c r="P4891" t="s">
        <v>23</v>
      </c>
      <c r="Q4891" t="str" cm="1">
        <f t="array" ref="Q4891">_xlfn.IFS(
O4891&lt;50000,"Low Salary (&lt;$50K)",
O4891&lt;90000,"Lower Middle ($50K-$90K)",
O4891&lt;130000,"Middle ($90K-$130K)",
O4891&lt;170000,"Upper Middle ($130K-$170K)",
O4891&gt;=170000,"High Salary (&gt;$170K)"
)</f>
        <v>Upper Middle ($130K-$170K)</v>
      </c>
      <c r="R4891" t="str" cm="1">
        <f t="array" ref="R4891">_xlfn.IFS(
G4891&lt;=2,"New Customers (0-2Y)",
G4891&lt;=5,"Growing Customers (3-5Y)",
G4891&lt;=8,"Established Customers (6-8Y)",
G4891&lt;=10,"Loyal Customers (9-10Y)"
)</f>
        <v>Established Customers (6-8Y)</v>
      </c>
    </row>
    <row r="4892" spans="1:18" x14ac:dyDescent="0.35">
      <c r="A4892">
        <v>15797113</v>
      </c>
      <c r="B4892" t="s">
        <v>887</v>
      </c>
      <c r="C4892" t="s">
        <v>26</v>
      </c>
      <c r="D4892" t="s">
        <v>18</v>
      </c>
      <c r="E4892">
        <v>34</v>
      </c>
      <c r="F4892" t="s">
        <v>19</v>
      </c>
      <c r="G4892">
        <v>4</v>
      </c>
      <c r="H4892" s="4">
        <v>0</v>
      </c>
      <c r="I4892" t="s">
        <v>24</v>
      </c>
      <c r="J4892">
        <v>2</v>
      </c>
      <c r="K4892">
        <v>552</v>
      </c>
      <c r="L4892" t="s">
        <v>31</v>
      </c>
      <c r="M4892" t="s">
        <v>21</v>
      </c>
      <c r="N4892" t="s">
        <v>32</v>
      </c>
      <c r="O4892" s="4">
        <v>140286.69</v>
      </c>
      <c r="P4892" t="s">
        <v>28</v>
      </c>
      <c r="Q4892" t="str" cm="1">
        <f t="array" ref="Q4892">_xlfn.IFS(
O4892&lt;50000,"Low Salary (&lt;$50K)",
O4892&lt;90000,"Lower Middle ($50K-$90K)",
O4892&lt;130000,"Middle ($90K-$130K)",
O4892&lt;170000,"Upper Middle ($130K-$170K)",
O4892&gt;=170000,"High Salary (&gt;$170K)"
)</f>
        <v>Upper Middle ($130K-$170K)</v>
      </c>
      <c r="R4892" t="str" cm="1">
        <f t="array" ref="R4892">_xlfn.IFS(
G4892&lt;=2,"New Customers (0-2Y)",
G4892&lt;=5,"Growing Customers (3-5Y)",
G4892&lt;=8,"Established Customers (6-8Y)",
G4892&lt;=10,"Loyal Customers (9-10Y)"
)</f>
        <v>Growing Customers (3-5Y)</v>
      </c>
    </row>
    <row r="4893" spans="1:18" x14ac:dyDescent="0.35">
      <c r="A4893">
        <v>15676958</v>
      </c>
      <c r="B4893" t="s">
        <v>1962</v>
      </c>
      <c r="C4893" t="s">
        <v>42</v>
      </c>
      <c r="D4893" t="s">
        <v>39</v>
      </c>
      <c r="E4893">
        <v>34</v>
      </c>
      <c r="F4893" t="s">
        <v>19</v>
      </c>
      <c r="G4893">
        <v>5</v>
      </c>
      <c r="H4893" s="4">
        <v>86055.17</v>
      </c>
      <c r="I4893" t="s">
        <v>29</v>
      </c>
      <c r="J4893">
        <v>2</v>
      </c>
      <c r="K4893">
        <v>765</v>
      </c>
      <c r="L4893" t="s">
        <v>35</v>
      </c>
      <c r="M4893" t="s">
        <v>21</v>
      </c>
      <c r="N4893" t="s">
        <v>22</v>
      </c>
      <c r="O4893" s="4">
        <v>104220.5</v>
      </c>
      <c r="P4893" t="s">
        <v>28</v>
      </c>
      <c r="Q4893" t="str" cm="1">
        <f t="array" ref="Q4893">_xlfn.IFS(
O4893&lt;50000,"Low Salary (&lt;$50K)",
O4893&lt;90000,"Lower Middle ($50K-$90K)",
O4893&lt;130000,"Middle ($90K-$130K)",
O4893&lt;170000,"Upper Middle ($130K-$170K)",
O4893&gt;=170000,"High Salary (&gt;$170K)"
)</f>
        <v>Middle ($90K-$130K)</v>
      </c>
      <c r="R4893" t="str" cm="1">
        <f t="array" ref="R4893">_xlfn.IFS(
G4893&lt;=2,"New Customers (0-2Y)",
G4893&lt;=5,"Growing Customers (3-5Y)",
G4893&lt;=8,"Established Customers (6-8Y)",
G4893&lt;=10,"Loyal Customers (9-10Y)"
)</f>
        <v>Growing Customers (3-5Y)</v>
      </c>
    </row>
    <row r="4894" spans="1:18" x14ac:dyDescent="0.35">
      <c r="A4894">
        <v>15739592</v>
      </c>
      <c r="B4894" t="s">
        <v>2054</v>
      </c>
      <c r="C4894" t="s">
        <v>42</v>
      </c>
      <c r="D4894" t="s">
        <v>18</v>
      </c>
      <c r="E4894">
        <v>51</v>
      </c>
      <c r="F4894" t="s">
        <v>19</v>
      </c>
      <c r="G4894">
        <v>10</v>
      </c>
      <c r="H4894" s="4">
        <v>98438.23</v>
      </c>
      <c r="I4894" t="s">
        <v>29</v>
      </c>
      <c r="J4894">
        <v>1</v>
      </c>
      <c r="K4894">
        <v>707</v>
      </c>
      <c r="L4894" t="s">
        <v>35</v>
      </c>
      <c r="M4894" t="s">
        <v>27</v>
      </c>
      <c r="N4894" t="s">
        <v>32</v>
      </c>
      <c r="O4894" s="4">
        <v>70778.63</v>
      </c>
      <c r="P4894" t="s">
        <v>23</v>
      </c>
      <c r="Q4894" t="str" cm="1">
        <f t="array" ref="Q4894">_xlfn.IFS(
O4894&lt;50000,"Low Salary (&lt;$50K)",
O4894&lt;90000,"Lower Middle ($50K-$90K)",
O4894&lt;130000,"Middle ($90K-$130K)",
O4894&lt;170000,"Upper Middle ($130K-$170K)",
O4894&gt;=170000,"High Salary (&gt;$170K)"
)</f>
        <v>Lower Middle ($50K-$90K)</v>
      </c>
      <c r="R4894" t="str" cm="1">
        <f t="array" ref="R4894">_xlfn.IFS(
G4894&lt;=2,"New Customers (0-2Y)",
G4894&lt;=5,"Growing Customers (3-5Y)",
G4894&lt;=8,"Established Customers (6-8Y)",
G4894&lt;=10,"Loyal Customers (9-10Y)"
)</f>
        <v>Loyal Customers (9-10Y)</v>
      </c>
    </row>
    <row r="4895" spans="1:18" x14ac:dyDescent="0.35">
      <c r="A4895">
        <v>15656263</v>
      </c>
      <c r="B4895" t="s">
        <v>496</v>
      </c>
      <c r="C4895" t="s">
        <v>26</v>
      </c>
      <c r="D4895" t="s">
        <v>39</v>
      </c>
      <c r="E4895">
        <v>29</v>
      </c>
      <c r="F4895" t="s">
        <v>43</v>
      </c>
      <c r="G4895">
        <v>5</v>
      </c>
      <c r="H4895" s="4">
        <v>0</v>
      </c>
      <c r="I4895" t="s">
        <v>24</v>
      </c>
      <c r="J4895">
        <v>2</v>
      </c>
      <c r="K4895">
        <v>764</v>
      </c>
      <c r="L4895" t="s">
        <v>35</v>
      </c>
      <c r="M4895" t="s">
        <v>21</v>
      </c>
      <c r="N4895" t="s">
        <v>32</v>
      </c>
      <c r="O4895" s="4">
        <v>65868.28</v>
      </c>
      <c r="P4895" t="s">
        <v>28</v>
      </c>
      <c r="Q4895" t="str" cm="1">
        <f t="array" ref="Q4895">_xlfn.IFS(
O4895&lt;50000,"Low Salary (&lt;$50K)",
O4895&lt;90000,"Lower Middle ($50K-$90K)",
O4895&lt;130000,"Middle ($90K-$130K)",
O4895&lt;170000,"Upper Middle ($130K-$170K)",
O4895&gt;=170000,"High Salary (&gt;$170K)"
)</f>
        <v>Lower Middle ($50K-$90K)</v>
      </c>
      <c r="R4895" t="str" cm="1">
        <f t="array" ref="R4895">_xlfn.IFS(
G4895&lt;=2,"New Customers (0-2Y)",
G4895&lt;=5,"Growing Customers (3-5Y)",
G4895&lt;=8,"Established Customers (6-8Y)",
G4895&lt;=10,"Loyal Customers (9-10Y)"
)</f>
        <v>Growing Customers (3-5Y)</v>
      </c>
    </row>
    <row r="4896" spans="1:18" x14ac:dyDescent="0.35">
      <c r="A4896">
        <v>15636872</v>
      </c>
      <c r="B4896" t="s">
        <v>1994</v>
      </c>
      <c r="C4896" t="s">
        <v>17</v>
      </c>
      <c r="D4896" t="s">
        <v>18</v>
      </c>
      <c r="E4896">
        <v>32</v>
      </c>
      <c r="F4896" t="s">
        <v>19</v>
      </c>
      <c r="G4896">
        <v>8</v>
      </c>
      <c r="H4896" s="4">
        <v>144705.87</v>
      </c>
      <c r="I4896" t="s">
        <v>33</v>
      </c>
      <c r="J4896">
        <v>2</v>
      </c>
      <c r="K4896">
        <v>585</v>
      </c>
      <c r="L4896" t="s">
        <v>31</v>
      </c>
      <c r="M4896" t="s">
        <v>27</v>
      </c>
      <c r="N4896" t="s">
        <v>32</v>
      </c>
      <c r="O4896" s="4">
        <v>171482.56</v>
      </c>
      <c r="P4896" t="s">
        <v>28</v>
      </c>
      <c r="Q4896" t="str" cm="1">
        <f t="array" ref="Q4896">_xlfn.IFS(
O4896&lt;50000,"Low Salary (&lt;$50K)",
O4896&lt;90000,"Lower Middle ($50K-$90K)",
O4896&lt;130000,"Middle ($90K-$130K)",
O4896&lt;170000,"Upper Middle ($130K-$170K)",
O4896&gt;=170000,"High Salary (&gt;$170K)"
)</f>
        <v>High Salary (&gt;$170K)</v>
      </c>
      <c r="R4896" t="str" cm="1">
        <f t="array" ref="R4896">_xlfn.IFS(
G4896&lt;=2,"New Customers (0-2Y)",
G4896&lt;=5,"Growing Customers (3-5Y)",
G4896&lt;=8,"Established Customers (6-8Y)",
G4896&lt;=10,"Loyal Customers (9-10Y)"
)</f>
        <v>Established Customers (6-8Y)</v>
      </c>
    </row>
    <row r="4897" spans="1:18" x14ac:dyDescent="0.35">
      <c r="A4897">
        <v>15589435</v>
      </c>
      <c r="B4897" t="s">
        <v>481</v>
      </c>
      <c r="C4897" t="s">
        <v>17</v>
      </c>
      <c r="D4897" t="s">
        <v>39</v>
      </c>
      <c r="E4897">
        <v>31</v>
      </c>
      <c r="F4897" t="s">
        <v>19</v>
      </c>
      <c r="G4897">
        <v>7</v>
      </c>
      <c r="H4897" s="4">
        <v>0</v>
      </c>
      <c r="I4897" t="s">
        <v>24</v>
      </c>
      <c r="J4897">
        <v>2</v>
      </c>
      <c r="K4897">
        <v>784</v>
      </c>
      <c r="L4897" t="s">
        <v>37</v>
      </c>
      <c r="M4897" t="s">
        <v>21</v>
      </c>
      <c r="N4897" t="s">
        <v>22</v>
      </c>
      <c r="O4897" s="4">
        <v>143204.41</v>
      </c>
      <c r="P4897" t="s">
        <v>28</v>
      </c>
      <c r="Q4897" t="str" cm="1">
        <f t="array" ref="Q4897">_xlfn.IFS(
O4897&lt;50000,"Low Salary (&lt;$50K)",
O4897&lt;90000,"Lower Middle ($50K-$90K)",
O4897&lt;130000,"Middle ($90K-$130K)",
O4897&lt;170000,"Upper Middle ($130K-$170K)",
O4897&gt;=170000,"High Salary (&gt;$170K)"
)</f>
        <v>Upper Middle ($130K-$170K)</v>
      </c>
      <c r="R4897" t="str" cm="1">
        <f t="array" ref="R4897">_xlfn.IFS(
G4897&lt;=2,"New Customers (0-2Y)",
G4897&lt;=5,"Growing Customers (3-5Y)",
G4897&lt;=8,"Established Customers (6-8Y)",
G4897&lt;=10,"Loyal Customers (9-10Y)"
)</f>
        <v>Established Customers (6-8Y)</v>
      </c>
    </row>
    <row r="4898" spans="1:18" x14ac:dyDescent="0.35">
      <c r="A4898">
        <v>15640464</v>
      </c>
      <c r="B4898" t="s">
        <v>1259</v>
      </c>
      <c r="C4898" t="s">
        <v>17</v>
      </c>
      <c r="D4898" t="s">
        <v>39</v>
      </c>
      <c r="E4898">
        <v>41</v>
      </c>
      <c r="F4898" t="s">
        <v>19</v>
      </c>
      <c r="G4898">
        <v>5</v>
      </c>
      <c r="H4898" s="4">
        <v>91612.91</v>
      </c>
      <c r="I4898" t="s">
        <v>29</v>
      </c>
      <c r="J4898">
        <v>1</v>
      </c>
      <c r="K4898">
        <v>605</v>
      </c>
      <c r="L4898" t="s">
        <v>20</v>
      </c>
      <c r="M4898" t="s">
        <v>21</v>
      </c>
      <c r="N4898" t="s">
        <v>22</v>
      </c>
      <c r="O4898" s="4">
        <v>28427.84</v>
      </c>
      <c r="P4898" t="s">
        <v>28</v>
      </c>
      <c r="Q4898" t="str" cm="1">
        <f t="array" ref="Q4898">_xlfn.IFS(
O4898&lt;50000,"Low Salary (&lt;$50K)",
O4898&lt;90000,"Lower Middle ($50K-$90K)",
O4898&lt;130000,"Middle ($90K-$130K)",
O4898&lt;170000,"Upper Middle ($130K-$170K)",
O4898&gt;=170000,"High Salary (&gt;$170K)"
)</f>
        <v>Low Salary (&lt;$50K)</v>
      </c>
      <c r="R4898" t="str" cm="1">
        <f t="array" ref="R4898">_xlfn.IFS(
G4898&lt;=2,"New Customers (0-2Y)",
G4898&lt;=5,"Growing Customers (3-5Y)",
G4898&lt;=8,"Established Customers (6-8Y)",
G4898&lt;=10,"Loyal Customers (9-10Y)"
)</f>
        <v>Growing Customers (3-5Y)</v>
      </c>
    </row>
    <row r="4899" spans="1:18" x14ac:dyDescent="0.35">
      <c r="A4899">
        <v>15723851</v>
      </c>
      <c r="B4899" t="s">
        <v>328</v>
      </c>
      <c r="C4899" t="s">
        <v>26</v>
      </c>
      <c r="D4899" t="s">
        <v>39</v>
      </c>
      <c r="E4899">
        <v>40</v>
      </c>
      <c r="F4899" t="s">
        <v>19</v>
      </c>
      <c r="G4899">
        <v>2</v>
      </c>
      <c r="H4899" s="4">
        <v>0</v>
      </c>
      <c r="I4899" t="s">
        <v>24</v>
      </c>
      <c r="J4899">
        <v>1</v>
      </c>
      <c r="K4899">
        <v>699</v>
      </c>
      <c r="L4899" t="s">
        <v>35</v>
      </c>
      <c r="M4899" t="s">
        <v>21</v>
      </c>
      <c r="N4899" t="s">
        <v>32</v>
      </c>
      <c r="O4899" s="4">
        <v>78387.320000000007</v>
      </c>
      <c r="P4899" t="s">
        <v>28</v>
      </c>
      <c r="Q4899" t="str" cm="1">
        <f t="array" ref="Q4899">_xlfn.IFS(
O4899&lt;50000,"Low Salary (&lt;$50K)",
O4899&lt;90000,"Lower Middle ($50K-$90K)",
O4899&lt;130000,"Middle ($90K-$130K)",
O4899&lt;170000,"Upper Middle ($130K-$170K)",
O4899&gt;=170000,"High Salary (&gt;$170K)"
)</f>
        <v>Lower Middle ($50K-$90K)</v>
      </c>
      <c r="R4899" t="str" cm="1">
        <f t="array" ref="R4899">_xlfn.IFS(
G4899&lt;=2,"New Customers (0-2Y)",
G4899&lt;=5,"Growing Customers (3-5Y)",
G4899&lt;=8,"Established Customers (6-8Y)",
G4899&lt;=10,"Loyal Customers (9-10Y)"
)</f>
        <v>New Customers (0-2Y)</v>
      </c>
    </row>
    <row r="4900" spans="1:18" x14ac:dyDescent="0.35">
      <c r="A4900">
        <v>15722122</v>
      </c>
      <c r="B4900" t="s">
        <v>409</v>
      </c>
      <c r="C4900" t="s">
        <v>17</v>
      </c>
      <c r="D4900" t="s">
        <v>18</v>
      </c>
      <c r="E4900">
        <v>40</v>
      </c>
      <c r="F4900" t="s">
        <v>19</v>
      </c>
      <c r="G4900">
        <v>7</v>
      </c>
      <c r="H4900" s="4">
        <v>0</v>
      </c>
      <c r="I4900" t="s">
        <v>24</v>
      </c>
      <c r="J4900">
        <v>1</v>
      </c>
      <c r="K4900">
        <v>544</v>
      </c>
      <c r="L4900" t="s">
        <v>31</v>
      </c>
      <c r="M4900" t="s">
        <v>27</v>
      </c>
      <c r="N4900" t="s">
        <v>22</v>
      </c>
      <c r="O4900" s="4">
        <v>161076.92000000001</v>
      </c>
      <c r="P4900" t="s">
        <v>28</v>
      </c>
      <c r="Q4900" t="str" cm="1">
        <f t="array" ref="Q4900">_xlfn.IFS(
O4900&lt;50000,"Low Salary (&lt;$50K)",
O4900&lt;90000,"Lower Middle ($50K-$90K)",
O4900&lt;130000,"Middle ($90K-$130K)",
O4900&lt;170000,"Upper Middle ($130K-$170K)",
O4900&gt;=170000,"High Salary (&gt;$170K)"
)</f>
        <v>Upper Middle ($130K-$170K)</v>
      </c>
      <c r="R4900" t="str" cm="1">
        <f t="array" ref="R4900">_xlfn.IFS(
G4900&lt;=2,"New Customers (0-2Y)",
G4900&lt;=5,"Growing Customers (3-5Y)",
G4900&lt;=8,"Established Customers (6-8Y)",
G4900&lt;=10,"Loyal Customers (9-10Y)"
)</f>
        <v>Established Customers (6-8Y)</v>
      </c>
    </row>
    <row r="4901" spans="1:18" x14ac:dyDescent="0.35">
      <c r="A4901">
        <v>15696852</v>
      </c>
      <c r="B4901" t="s">
        <v>739</v>
      </c>
      <c r="C4901" t="s">
        <v>17</v>
      </c>
      <c r="D4901" t="s">
        <v>18</v>
      </c>
      <c r="E4901">
        <v>32</v>
      </c>
      <c r="F4901" t="s">
        <v>19</v>
      </c>
      <c r="G4901">
        <v>9</v>
      </c>
      <c r="H4901" s="4">
        <v>192122.84</v>
      </c>
      <c r="I4901" t="s">
        <v>33</v>
      </c>
      <c r="J4901">
        <v>1</v>
      </c>
      <c r="K4901">
        <v>803</v>
      </c>
      <c r="L4901" t="s">
        <v>37</v>
      </c>
      <c r="M4901" t="s">
        <v>21</v>
      </c>
      <c r="N4901" t="s">
        <v>22</v>
      </c>
      <c r="O4901" s="4">
        <v>54277.45</v>
      </c>
      <c r="P4901" t="s">
        <v>23</v>
      </c>
      <c r="Q4901" t="str" cm="1">
        <f t="array" ref="Q4901">_xlfn.IFS(
O4901&lt;50000,"Low Salary (&lt;$50K)",
O4901&lt;90000,"Lower Middle ($50K-$90K)",
O4901&lt;130000,"Middle ($90K-$130K)",
O4901&lt;170000,"Upper Middle ($130K-$170K)",
O4901&gt;=170000,"High Salary (&gt;$170K)"
)</f>
        <v>Lower Middle ($50K-$90K)</v>
      </c>
      <c r="R4901" t="str" cm="1">
        <f t="array" ref="R4901">_xlfn.IFS(
G4901&lt;=2,"New Customers (0-2Y)",
G4901&lt;=5,"Growing Customers (3-5Y)",
G4901&lt;=8,"Established Customers (6-8Y)",
G4901&lt;=10,"Loyal Customers (9-10Y)"
)</f>
        <v>Loyal Customers (9-10Y)</v>
      </c>
    </row>
    <row r="4902" spans="1:18" x14ac:dyDescent="0.35">
      <c r="A4902">
        <v>15634936</v>
      </c>
      <c r="B4902" t="s">
        <v>720</v>
      </c>
      <c r="C4902" t="s">
        <v>17</v>
      </c>
      <c r="D4902" t="s">
        <v>39</v>
      </c>
      <c r="E4902">
        <v>41</v>
      </c>
      <c r="F4902" t="s">
        <v>19</v>
      </c>
      <c r="G4902">
        <v>7</v>
      </c>
      <c r="H4902" s="4">
        <v>179904</v>
      </c>
      <c r="I4902" t="s">
        <v>33</v>
      </c>
      <c r="J4902">
        <v>1</v>
      </c>
      <c r="K4902">
        <v>735</v>
      </c>
      <c r="L4902" t="s">
        <v>35</v>
      </c>
      <c r="M4902" t="s">
        <v>21</v>
      </c>
      <c r="N4902" t="s">
        <v>22</v>
      </c>
      <c r="O4902" s="4">
        <v>137180.95000000001</v>
      </c>
      <c r="P4902" t="s">
        <v>28</v>
      </c>
      <c r="Q4902" t="str" cm="1">
        <f t="array" ref="Q4902">_xlfn.IFS(
O4902&lt;50000,"Low Salary (&lt;$50K)",
O4902&lt;90000,"Lower Middle ($50K-$90K)",
O4902&lt;130000,"Middle ($90K-$130K)",
O4902&lt;170000,"Upper Middle ($130K-$170K)",
O4902&gt;=170000,"High Salary (&gt;$170K)"
)</f>
        <v>Upper Middle ($130K-$170K)</v>
      </c>
      <c r="R4902" t="str" cm="1">
        <f t="array" ref="R4902">_xlfn.IFS(
G4902&lt;=2,"New Customers (0-2Y)",
G4902&lt;=5,"Growing Customers (3-5Y)",
G4902&lt;=8,"Established Customers (6-8Y)",
G4902&lt;=10,"Loyal Customers (9-10Y)"
)</f>
        <v>Established Customers (6-8Y)</v>
      </c>
    </row>
    <row r="4903" spans="1:18" x14ac:dyDescent="0.35">
      <c r="A4903">
        <v>15575935</v>
      </c>
      <c r="B4903" t="s">
        <v>958</v>
      </c>
      <c r="C4903" t="s">
        <v>17</v>
      </c>
      <c r="D4903" t="s">
        <v>39</v>
      </c>
      <c r="E4903">
        <v>59</v>
      </c>
      <c r="F4903" t="s">
        <v>19</v>
      </c>
      <c r="G4903">
        <v>0</v>
      </c>
      <c r="H4903" s="4">
        <v>178058.06</v>
      </c>
      <c r="I4903" t="s">
        <v>33</v>
      </c>
      <c r="J4903">
        <v>2</v>
      </c>
      <c r="K4903">
        <v>673</v>
      </c>
      <c r="L4903" t="s">
        <v>35</v>
      </c>
      <c r="M4903" t="s">
        <v>27</v>
      </c>
      <c r="N4903" t="s">
        <v>22</v>
      </c>
      <c r="O4903" s="4">
        <v>21063.71</v>
      </c>
      <c r="P4903" t="s">
        <v>23</v>
      </c>
      <c r="Q4903" t="str" cm="1">
        <f t="array" ref="Q4903">_xlfn.IFS(
O4903&lt;50000,"Low Salary (&lt;$50K)",
O4903&lt;90000,"Lower Middle ($50K-$90K)",
O4903&lt;130000,"Middle ($90K-$130K)",
O4903&lt;170000,"Upper Middle ($130K-$170K)",
O4903&gt;=170000,"High Salary (&gt;$170K)"
)</f>
        <v>Low Salary (&lt;$50K)</v>
      </c>
      <c r="R4903" t="str" cm="1">
        <f t="array" ref="R4903">_xlfn.IFS(
G4903&lt;=2,"New Customers (0-2Y)",
G4903&lt;=5,"Growing Customers (3-5Y)",
G4903&lt;=8,"Established Customers (6-8Y)",
G4903&lt;=10,"Loyal Customers (9-10Y)"
)</f>
        <v>New Customers (0-2Y)</v>
      </c>
    </row>
    <row r="4904" spans="1:18" x14ac:dyDescent="0.35">
      <c r="A4904">
        <v>15634491</v>
      </c>
      <c r="B4904" t="s">
        <v>472</v>
      </c>
      <c r="C4904" t="s">
        <v>17</v>
      </c>
      <c r="D4904" t="s">
        <v>39</v>
      </c>
      <c r="E4904">
        <v>30</v>
      </c>
      <c r="F4904" t="s">
        <v>19</v>
      </c>
      <c r="G4904">
        <v>2</v>
      </c>
      <c r="H4904" s="4">
        <v>176166.56</v>
      </c>
      <c r="I4904" t="s">
        <v>33</v>
      </c>
      <c r="J4904">
        <v>2</v>
      </c>
      <c r="K4904">
        <v>652</v>
      </c>
      <c r="L4904" t="s">
        <v>20</v>
      </c>
      <c r="M4904" t="s">
        <v>21</v>
      </c>
      <c r="N4904" t="s">
        <v>22</v>
      </c>
      <c r="O4904" s="4">
        <v>152210.81</v>
      </c>
      <c r="P4904" t="s">
        <v>28</v>
      </c>
      <c r="Q4904" t="str" cm="1">
        <f t="array" ref="Q4904">_xlfn.IFS(
O4904&lt;50000,"Low Salary (&lt;$50K)",
O4904&lt;90000,"Lower Middle ($50K-$90K)",
O4904&lt;130000,"Middle ($90K-$130K)",
O4904&lt;170000,"Upper Middle ($130K-$170K)",
O4904&gt;=170000,"High Salary (&gt;$170K)"
)</f>
        <v>Upper Middle ($130K-$170K)</v>
      </c>
      <c r="R4904" t="str" cm="1">
        <f t="array" ref="R4904">_xlfn.IFS(
G4904&lt;=2,"New Customers (0-2Y)",
G4904&lt;=5,"Growing Customers (3-5Y)",
G4904&lt;=8,"Established Customers (6-8Y)",
G4904&lt;=10,"Loyal Customers (9-10Y)"
)</f>
        <v>New Customers (0-2Y)</v>
      </c>
    </row>
    <row r="4905" spans="1:18" x14ac:dyDescent="0.35">
      <c r="A4905">
        <v>15628530</v>
      </c>
      <c r="B4905" t="s">
        <v>301</v>
      </c>
      <c r="C4905" t="s">
        <v>17</v>
      </c>
      <c r="D4905" t="s">
        <v>39</v>
      </c>
      <c r="E4905">
        <v>42</v>
      </c>
      <c r="F4905" t="s">
        <v>19</v>
      </c>
      <c r="G4905">
        <v>3</v>
      </c>
      <c r="H4905" s="4">
        <v>156864.20000000001</v>
      </c>
      <c r="I4905" t="s">
        <v>33</v>
      </c>
      <c r="J4905">
        <v>2</v>
      </c>
      <c r="K4905">
        <v>694</v>
      </c>
      <c r="L4905" t="s">
        <v>35</v>
      </c>
      <c r="M4905" t="s">
        <v>27</v>
      </c>
      <c r="N4905" t="s">
        <v>32</v>
      </c>
      <c r="O4905" s="4">
        <v>88890.75</v>
      </c>
      <c r="P4905" t="s">
        <v>28</v>
      </c>
      <c r="Q4905" t="str" cm="1">
        <f t="array" ref="Q4905">_xlfn.IFS(
O4905&lt;50000,"Low Salary (&lt;$50K)",
O4905&lt;90000,"Lower Middle ($50K-$90K)",
O4905&lt;130000,"Middle ($90K-$130K)",
O4905&lt;170000,"Upper Middle ($130K-$170K)",
O4905&gt;=170000,"High Salary (&gt;$170K)"
)</f>
        <v>Lower Middle ($50K-$90K)</v>
      </c>
      <c r="R4905" t="str" cm="1">
        <f t="array" ref="R4905">_xlfn.IFS(
G4905&lt;=2,"New Customers (0-2Y)",
G4905&lt;=5,"Growing Customers (3-5Y)",
G4905&lt;=8,"Established Customers (6-8Y)",
G4905&lt;=10,"Loyal Customers (9-10Y)"
)</f>
        <v>Growing Customers (3-5Y)</v>
      </c>
    </row>
    <row r="4906" spans="1:18" x14ac:dyDescent="0.35">
      <c r="A4906">
        <v>15678720</v>
      </c>
      <c r="B4906" t="s">
        <v>429</v>
      </c>
      <c r="C4906" t="s">
        <v>17</v>
      </c>
      <c r="D4906" t="s">
        <v>18</v>
      </c>
      <c r="E4906">
        <v>44</v>
      </c>
      <c r="F4906" t="s">
        <v>19</v>
      </c>
      <c r="G4906">
        <v>7</v>
      </c>
      <c r="H4906" s="4">
        <v>0</v>
      </c>
      <c r="I4906" t="s">
        <v>24</v>
      </c>
      <c r="J4906">
        <v>2</v>
      </c>
      <c r="K4906">
        <v>741</v>
      </c>
      <c r="L4906" t="s">
        <v>35</v>
      </c>
      <c r="M4906" t="s">
        <v>21</v>
      </c>
      <c r="N4906" t="s">
        <v>22</v>
      </c>
      <c r="O4906" s="4">
        <v>190534.76</v>
      </c>
      <c r="P4906" t="s">
        <v>28</v>
      </c>
      <c r="Q4906" t="str" cm="1">
        <f t="array" ref="Q4906">_xlfn.IFS(
O4906&lt;50000,"Low Salary (&lt;$50K)",
O4906&lt;90000,"Lower Middle ($50K-$90K)",
O4906&lt;130000,"Middle ($90K-$130K)",
O4906&lt;170000,"Upper Middle ($130K-$170K)",
O4906&gt;=170000,"High Salary (&gt;$170K)"
)</f>
        <v>High Salary (&gt;$170K)</v>
      </c>
      <c r="R4906" t="str" cm="1">
        <f t="array" ref="R4906">_xlfn.IFS(
G4906&lt;=2,"New Customers (0-2Y)",
G4906&lt;=5,"Growing Customers (3-5Y)",
G4906&lt;=8,"Established Customers (6-8Y)",
G4906&lt;=10,"Loyal Customers (9-10Y)"
)</f>
        <v>Established Customers (6-8Y)</v>
      </c>
    </row>
    <row r="4907" spans="1:18" x14ac:dyDescent="0.35">
      <c r="A4907">
        <v>15627999</v>
      </c>
      <c r="B4907" t="s">
        <v>472</v>
      </c>
      <c r="C4907" t="s">
        <v>26</v>
      </c>
      <c r="D4907" t="s">
        <v>39</v>
      </c>
      <c r="E4907">
        <v>30</v>
      </c>
      <c r="F4907" t="s">
        <v>19</v>
      </c>
      <c r="G4907">
        <v>3</v>
      </c>
      <c r="H4907" s="4">
        <v>0</v>
      </c>
      <c r="I4907" t="s">
        <v>24</v>
      </c>
      <c r="J4907">
        <v>2</v>
      </c>
      <c r="K4907">
        <v>590</v>
      </c>
      <c r="L4907" t="s">
        <v>31</v>
      </c>
      <c r="M4907" t="s">
        <v>21</v>
      </c>
      <c r="N4907" t="s">
        <v>32</v>
      </c>
      <c r="O4907" s="4">
        <v>83090.350000000006</v>
      </c>
      <c r="P4907" t="s">
        <v>28</v>
      </c>
      <c r="Q4907" t="str" cm="1">
        <f t="array" ref="Q4907">_xlfn.IFS(
O4907&lt;50000,"Low Salary (&lt;$50K)",
O4907&lt;90000,"Lower Middle ($50K-$90K)",
O4907&lt;130000,"Middle ($90K-$130K)",
O4907&lt;170000,"Upper Middle ($130K-$170K)",
O4907&gt;=170000,"High Salary (&gt;$170K)"
)</f>
        <v>Lower Middle ($50K-$90K)</v>
      </c>
      <c r="R4907" t="str" cm="1">
        <f t="array" ref="R4907">_xlfn.IFS(
G4907&lt;=2,"New Customers (0-2Y)",
G4907&lt;=5,"Growing Customers (3-5Y)",
G4907&lt;=8,"Established Customers (6-8Y)",
G4907&lt;=10,"Loyal Customers (9-10Y)"
)</f>
        <v>Growing Customers (3-5Y)</v>
      </c>
    </row>
    <row r="4908" spans="1:18" x14ac:dyDescent="0.35">
      <c r="A4908">
        <v>15571244</v>
      </c>
      <c r="B4908" t="s">
        <v>381</v>
      </c>
      <c r="C4908" t="s">
        <v>26</v>
      </c>
      <c r="D4908" t="s">
        <v>18</v>
      </c>
      <c r="E4908">
        <v>33</v>
      </c>
      <c r="F4908" t="s">
        <v>19</v>
      </c>
      <c r="G4908">
        <v>3</v>
      </c>
      <c r="H4908" s="4">
        <v>0</v>
      </c>
      <c r="I4908" t="s">
        <v>24</v>
      </c>
      <c r="J4908">
        <v>2</v>
      </c>
      <c r="K4908">
        <v>809</v>
      </c>
      <c r="L4908" t="s">
        <v>37</v>
      </c>
      <c r="M4908" t="s">
        <v>27</v>
      </c>
      <c r="N4908" t="s">
        <v>22</v>
      </c>
      <c r="O4908" s="4">
        <v>141426.78</v>
      </c>
      <c r="P4908" t="s">
        <v>28</v>
      </c>
      <c r="Q4908" t="str" cm="1">
        <f t="array" ref="Q4908">_xlfn.IFS(
O4908&lt;50000,"Low Salary (&lt;$50K)",
O4908&lt;90000,"Lower Middle ($50K-$90K)",
O4908&lt;130000,"Middle ($90K-$130K)",
O4908&lt;170000,"Upper Middle ($130K-$170K)",
O4908&gt;=170000,"High Salary (&gt;$170K)"
)</f>
        <v>Upper Middle ($130K-$170K)</v>
      </c>
      <c r="R4908" t="str" cm="1">
        <f t="array" ref="R4908">_xlfn.IFS(
G4908&lt;=2,"New Customers (0-2Y)",
G4908&lt;=5,"Growing Customers (3-5Y)",
G4908&lt;=8,"Established Customers (6-8Y)",
G4908&lt;=10,"Loyal Customers (9-10Y)"
)</f>
        <v>Growing Customers (3-5Y)</v>
      </c>
    </row>
    <row r="4909" spans="1:18" x14ac:dyDescent="0.35">
      <c r="A4909">
        <v>15739931</v>
      </c>
      <c r="B4909" t="s">
        <v>325</v>
      </c>
      <c r="C4909" t="s">
        <v>17</v>
      </c>
      <c r="D4909" t="s">
        <v>39</v>
      </c>
      <c r="E4909">
        <v>34</v>
      </c>
      <c r="F4909" t="s">
        <v>19</v>
      </c>
      <c r="G4909">
        <v>2</v>
      </c>
      <c r="H4909" s="4">
        <v>161588.89000000001</v>
      </c>
      <c r="I4909" t="s">
        <v>33</v>
      </c>
      <c r="J4909">
        <v>1</v>
      </c>
      <c r="K4909">
        <v>523</v>
      </c>
      <c r="L4909" t="s">
        <v>31</v>
      </c>
      <c r="M4909" t="s">
        <v>21</v>
      </c>
      <c r="N4909" t="s">
        <v>22</v>
      </c>
      <c r="O4909" s="4">
        <v>51358.66</v>
      </c>
      <c r="P4909" t="s">
        <v>28</v>
      </c>
      <c r="Q4909" t="str" cm="1">
        <f t="array" ref="Q4909">_xlfn.IFS(
O4909&lt;50000,"Low Salary (&lt;$50K)",
O4909&lt;90000,"Lower Middle ($50K-$90K)",
O4909&lt;130000,"Middle ($90K-$130K)",
O4909&lt;170000,"Upper Middle ($130K-$170K)",
O4909&gt;=170000,"High Salary (&gt;$170K)"
)</f>
        <v>Lower Middle ($50K-$90K)</v>
      </c>
      <c r="R4909" t="str" cm="1">
        <f t="array" ref="R4909">_xlfn.IFS(
G4909&lt;=2,"New Customers (0-2Y)",
G4909&lt;=5,"Growing Customers (3-5Y)",
G4909&lt;=8,"Established Customers (6-8Y)",
G4909&lt;=10,"Loyal Customers (9-10Y)"
)</f>
        <v>New Customers (0-2Y)</v>
      </c>
    </row>
    <row r="4910" spans="1:18" x14ac:dyDescent="0.35">
      <c r="A4910">
        <v>15806256</v>
      </c>
      <c r="B4910" t="s">
        <v>100</v>
      </c>
      <c r="C4910" t="s">
        <v>17</v>
      </c>
      <c r="D4910" t="s">
        <v>39</v>
      </c>
      <c r="E4910">
        <v>48</v>
      </c>
      <c r="F4910" t="s">
        <v>19</v>
      </c>
      <c r="G4910">
        <v>2</v>
      </c>
      <c r="H4910" s="4">
        <v>109349.29</v>
      </c>
      <c r="I4910" t="s">
        <v>33</v>
      </c>
      <c r="J4910">
        <v>1</v>
      </c>
      <c r="K4910">
        <v>540</v>
      </c>
      <c r="L4910" t="s">
        <v>31</v>
      </c>
      <c r="M4910" t="s">
        <v>21</v>
      </c>
      <c r="N4910" t="s">
        <v>32</v>
      </c>
      <c r="O4910" s="4">
        <v>88703.039999999994</v>
      </c>
      <c r="P4910" t="s">
        <v>23</v>
      </c>
      <c r="Q4910" t="str" cm="1">
        <f t="array" ref="Q4910">_xlfn.IFS(
O4910&lt;50000,"Low Salary (&lt;$50K)",
O4910&lt;90000,"Lower Middle ($50K-$90K)",
O4910&lt;130000,"Middle ($90K-$130K)",
O4910&lt;170000,"Upper Middle ($130K-$170K)",
O4910&gt;=170000,"High Salary (&gt;$170K)"
)</f>
        <v>Lower Middle ($50K-$90K)</v>
      </c>
      <c r="R4910" t="str" cm="1">
        <f t="array" ref="R4910">_xlfn.IFS(
G4910&lt;=2,"New Customers (0-2Y)",
G4910&lt;=5,"Growing Customers (3-5Y)",
G4910&lt;=8,"Established Customers (6-8Y)",
G4910&lt;=10,"Loyal Customers (9-10Y)"
)</f>
        <v>New Customers (0-2Y)</v>
      </c>
    </row>
    <row r="4911" spans="1:18" x14ac:dyDescent="0.35">
      <c r="A4911">
        <v>15787258</v>
      </c>
      <c r="B4911" t="s">
        <v>415</v>
      </c>
      <c r="C4911" t="s">
        <v>26</v>
      </c>
      <c r="D4911" t="s">
        <v>18</v>
      </c>
      <c r="E4911">
        <v>29</v>
      </c>
      <c r="F4911" t="s">
        <v>43</v>
      </c>
      <c r="G4911">
        <v>6</v>
      </c>
      <c r="H4911" s="4">
        <v>0</v>
      </c>
      <c r="I4911" t="s">
        <v>24</v>
      </c>
      <c r="J4911">
        <v>2</v>
      </c>
      <c r="K4911">
        <v>596</v>
      </c>
      <c r="L4911" t="s">
        <v>31</v>
      </c>
      <c r="M4911" t="s">
        <v>21</v>
      </c>
      <c r="N4911" t="s">
        <v>32</v>
      </c>
      <c r="O4911" s="4">
        <v>116696.77</v>
      </c>
      <c r="P4911" t="s">
        <v>28</v>
      </c>
      <c r="Q4911" t="str" cm="1">
        <f t="array" ref="Q4911">_xlfn.IFS(
O4911&lt;50000,"Low Salary (&lt;$50K)",
O4911&lt;90000,"Lower Middle ($50K-$90K)",
O4911&lt;130000,"Middle ($90K-$130K)",
O4911&lt;170000,"Upper Middle ($130K-$170K)",
O4911&gt;=170000,"High Salary (&gt;$170K)"
)</f>
        <v>Middle ($90K-$130K)</v>
      </c>
      <c r="R4911" t="str" cm="1">
        <f t="array" ref="R4911">_xlfn.IFS(
G4911&lt;=2,"New Customers (0-2Y)",
G4911&lt;=5,"Growing Customers (3-5Y)",
G4911&lt;=8,"Established Customers (6-8Y)",
G4911&lt;=10,"Loyal Customers (9-10Y)"
)</f>
        <v>Established Customers (6-8Y)</v>
      </c>
    </row>
    <row r="4912" spans="1:18" x14ac:dyDescent="0.35">
      <c r="A4912">
        <v>15706463</v>
      </c>
      <c r="B4912" t="s">
        <v>239</v>
      </c>
      <c r="C4912" t="s">
        <v>17</v>
      </c>
      <c r="D4912" t="s">
        <v>18</v>
      </c>
      <c r="E4912">
        <v>36</v>
      </c>
      <c r="F4912" t="s">
        <v>19</v>
      </c>
      <c r="G4912">
        <v>9</v>
      </c>
      <c r="H4912" s="4">
        <v>0</v>
      </c>
      <c r="I4912" t="s">
        <v>24</v>
      </c>
      <c r="J4912">
        <v>2</v>
      </c>
      <c r="K4912">
        <v>597</v>
      </c>
      <c r="L4912" t="s">
        <v>31</v>
      </c>
      <c r="M4912" t="s">
        <v>21</v>
      </c>
      <c r="N4912" t="s">
        <v>22</v>
      </c>
      <c r="O4912" s="4">
        <v>7156.09</v>
      </c>
      <c r="P4912" t="s">
        <v>28</v>
      </c>
      <c r="Q4912" t="str" cm="1">
        <f t="array" ref="Q4912">_xlfn.IFS(
O4912&lt;50000,"Low Salary (&lt;$50K)",
O4912&lt;90000,"Lower Middle ($50K-$90K)",
O4912&lt;130000,"Middle ($90K-$130K)",
O4912&lt;170000,"Upper Middle ($130K-$170K)",
O4912&gt;=170000,"High Salary (&gt;$170K)"
)</f>
        <v>Low Salary (&lt;$50K)</v>
      </c>
      <c r="R4912" t="str" cm="1">
        <f t="array" ref="R4912">_xlfn.IFS(
G4912&lt;=2,"New Customers (0-2Y)",
G4912&lt;=5,"Growing Customers (3-5Y)",
G4912&lt;=8,"Established Customers (6-8Y)",
G4912&lt;=10,"Loyal Customers (9-10Y)"
)</f>
        <v>Loyal Customers (9-10Y)</v>
      </c>
    </row>
    <row r="4913" spans="1:18" x14ac:dyDescent="0.35">
      <c r="A4913">
        <v>15691004</v>
      </c>
      <c r="B4913" t="s">
        <v>1599</v>
      </c>
      <c r="C4913" t="s">
        <v>26</v>
      </c>
      <c r="D4913" t="s">
        <v>39</v>
      </c>
      <c r="E4913">
        <v>37</v>
      </c>
      <c r="F4913" t="s">
        <v>19</v>
      </c>
      <c r="G4913">
        <v>1</v>
      </c>
      <c r="H4913" s="4">
        <v>0</v>
      </c>
      <c r="I4913" t="s">
        <v>24</v>
      </c>
      <c r="J4913">
        <v>1</v>
      </c>
      <c r="K4913">
        <v>407</v>
      </c>
      <c r="L4913" t="s">
        <v>44</v>
      </c>
      <c r="M4913" t="s">
        <v>21</v>
      </c>
      <c r="N4913" t="s">
        <v>22</v>
      </c>
      <c r="O4913" s="4">
        <v>49161.120000000003</v>
      </c>
      <c r="P4913" t="s">
        <v>23</v>
      </c>
      <c r="Q4913" t="str" cm="1">
        <f t="array" ref="Q4913">_xlfn.IFS(
O4913&lt;50000,"Low Salary (&lt;$50K)",
O4913&lt;90000,"Lower Middle ($50K-$90K)",
O4913&lt;130000,"Middle ($90K-$130K)",
O4913&lt;170000,"Upper Middle ($130K-$170K)",
O4913&gt;=170000,"High Salary (&gt;$170K)"
)</f>
        <v>Low Salary (&lt;$50K)</v>
      </c>
      <c r="R4913" t="str" cm="1">
        <f t="array" ref="R4913">_xlfn.IFS(
G4913&lt;=2,"New Customers (0-2Y)",
G4913&lt;=5,"Growing Customers (3-5Y)",
G4913&lt;=8,"Established Customers (6-8Y)",
G4913&lt;=10,"Loyal Customers (9-10Y)"
)</f>
        <v>New Customers (0-2Y)</v>
      </c>
    </row>
    <row r="4914" spans="1:18" x14ac:dyDescent="0.35">
      <c r="A4914">
        <v>15792228</v>
      </c>
      <c r="B4914" t="s">
        <v>213</v>
      </c>
      <c r="C4914" t="s">
        <v>17</v>
      </c>
      <c r="D4914" t="s">
        <v>39</v>
      </c>
      <c r="E4914">
        <v>60</v>
      </c>
      <c r="F4914" t="s">
        <v>2967</v>
      </c>
      <c r="G4914">
        <v>0</v>
      </c>
      <c r="H4914" s="4">
        <v>152335.70000000001</v>
      </c>
      <c r="I4914" t="s">
        <v>33</v>
      </c>
      <c r="J4914">
        <v>1</v>
      </c>
      <c r="K4914">
        <v>748</v>
      </c>
      <c r="L4914" t="s">
        <v>35</v>
      </c>
      <c r="M4914" t="s">
        <v>21</v>
      </c>
      <c r="N4914" t="s">
        <v>32</v>
      </c>
      <c r="O4914" s="4">
        <v>126743.33</v>
      </c>
      <c r="P4914" t="s">
        <v>23</v>
      </c>
      <c r="Q4914" t="str" cm="1">
        <f t="array" ref="Q4914">_xlfn.IFS(
O4914&lt;50000,"Low Salary (&lt;$50K)",
O4914&lt;90000,"Lower Middle ($50K-$90K)",
O4914&lt;130000,"Middle ($90K-$130K)",
O4914&lt;170000,"Upper Middle ($130K-$170K)",
O4914&gt;=170000,"High Salary (&gt;$170K)"
)</f>
        <v>Middle ($90K-$130K)</v>
      </c>
      <c r="R4914" t="str" cm="1">
        <f t="array" ref="R4914">_xlfn.IFS(
G4914&lt;=2,"New Customers (0-2Y)",
G4914&lt;=5,"Growing Customers (3-5Y)",
G4914&lt;=8,"Established Customers (6-8Y)",
G4914&lt;=10,"Loyal Customers (9-10Y)"
)</f>
        <v>New Customers (0-2Y)</v>
      </c>
    </row>
    <row r="4915" spans="1:18" x14ac:dyDescent="0.35">
      <c r="A4915">
        <v>15733447</v>
      </c>
      <c r="B4915" t="s">
        <v>2055</v>
      </c>
      <c r="C4915" t="s">
        <v>17</v>
      </c>
      <c r="D4915" t="s">
        <v>18</v>
      </c>
      <c r="E4915">
        <v>51</v>
      </c>
      <c r="F4915" t="s">
        <v>19</v>
      </c>
      <c r="G4915">
        <v>1</v>
      </c>
      <c r="H4915" s="4">
        <v>124662.54</v>
      </c>
      <c r="I4915" t="s">
        <v>33</v>
      </c>
      <c r="J4915">
        <v>1</v>
      </c>
      <c r="K4915">
        <v>562</v>
      </c>
      <c r="L4915" t="s">
        <v>31</v>
      </c>
      <c r="M4915" t="s">
        <v>21</v>
      </c>
      <c r="N4915" t="s">
        <v>22</v>
      </c>
      <c r="O4915" s="4">
        <v>65390.46</v>
      </c>
      <c r="P4915" t="s">
        <v>23</v>
      </c>
      <c r="Q4915" t="str" cm="1">
        <f t="array" ref="Q4915">_xlfn.IFS(
O4915&lt;50000,"Low Salary (&lt;$50K)",
O4915&lt;90000,"Lower Middle ($50K-$90K)",
O4915&lt;130000,"Middle ($90K-$130K)",
O4915&lt;170000,"Upper Middle ($130K-$170K)",
O4915&gt;=170000,"High Salary (&gt;$170K)"
)</f>
        <v>Lower Middle ($50K-$90K)</v>
      </c>
      <c r="R4915" t="str" cm="1">
        <f t="array" ref="R4915">_xlfn.IFS(
G4915&lt;=2,"New Customers (0-2Y)",
G4915&lt;=5,"Growing Customers (3-5Y)",
G4915&lt;=8,"Established Customers (6-8Y)",
G4915&lt;=10,"Loyal Customers (9-10Y)"
)</f>
        <v>New Customers (0-2Y)</v>
      </c>
    </row>
    <row r="4916" spans="1:18" x14ac:dyDescent="0.35">
      <c r="A4916">
        <v>15679062</v>
      </c>
      <c r="B4916" t="s">
        <v>268</v>
      </c>
      <c r="C4916" t="s">
        <v>42</v>
      </c>
      <c r="D4916" t="s">
        <v>18</v>
      </c>
      <c r="E4916">
        <v>47</v>
      </c>
      <c r="F4916" t="s">
        <v>19</v>
      </c>
      <c r="G4916">
        <v>10</v>
      </c>
      <c r="H4916" s="4">
        <v>91522.04</v>
      </c>
      <c r="I4916" t="s">
        <v>29</v>
      </c>
      <c r="J4916">
        <v>2</v>
      </c>
      <c r="K4916">
        <v>734</v>
      </c>
      <c r="L4916" t="s">
        <v>35</v>
      </c>
      <c r="M4916" t="s">
        <v>21</v>
      </c>
      <c r="N4916" t="s">
        <v>22</v>
      </c>
      <c r="O4916" s="4">
        <v>138835.91</v>
      </c>
      <c r="P4916" t="s">
        <v>28</v>
      </c>
      <c r="Q4916" t="str" cm="1">
        <f t="array" ref="Q4916">_xlfn.IFS(
O4916&lt;50000,"Low Salary (&lt;$50K)",
O4916&lt;90000,"Lower Middle ($50K-$90K)",
O4916&lt;130000,"Middle ($90K-$130K)",
O4916&lt;170000,"Upper Middle ($130K-$170K)",
O4916&gt;=170000,"High Salary (&gt;$170K)"
)</f>
        <v>Upper Middle ($130K-$170K)</v>
      </c>
      <c r="R4916" t="str" cm="1">
        <f t="array" ref="R4916">_xlfn.IFS(
G4916&lt;=2,"New Customers (0-2Y)",
G4916&lt;=5,"Growing Customers (3-5Y)",
G4916&lt;=8,"Established Customers (6-8Y)",
G4916&lt;=10,"Loyal Customers (9-10Y)"
)</f>
        <v>Loyal Customers (9-10Y)</v>
      </c>
    </row>
    <row r="4917" spans="1:18" x14ac:dyDescent="0.35">
      <c r="A4917">
        <v>15594409</v>
      </c>
      <c r="B4917" t="s">
        <v>1767</v>
      </c>
      <c r="C4917" t="s">
        <v>17</v>
      </c>
      <c r="D4917" t="s">
        <v>39</v>
      </c>
      <c r="E4917">
        <v>45</v>
      </c>
      <c r="F4917" t="s">
        <v>19</v>
      </c>
      <c r="G4917">
        <v>1</v>
      </c>
      <c r="H4917" s="4">
        <v>0</v>
      </c>
      <c r="I4917" t="s">
        <v>24</v>
      </c>
      <c r="J4917">
        <v>2</v>
      </c>
      <c r="K4917">
        <v>710</v>
      </c>
      <c r="L4917" t="s">
        <v>35</v>
      </c>
      <c r="M4917" t="s">
        <v>21</v>
      </c>
      <c r="N4917" t="s">
        <v>22</v>
      </c>
      <c r="O4917" s="4">
        <v>36154.660000000003</v>
      </c>
      <c r="P4917" t="s">
        <v>28</v>
      </c>
      <c r="Q4917" t="str" cm="1">
        <f t="array" ref="Q4917">_xlfn.IFS(
O4917&lt;50000,"Low Salary (&lt;$50K)",
O4917&lt;90000,"Lower Middle ($50K-$90K)",
O4917&lt;130000,"Middle ($90K-$130K)",
O4917&lt;170000,"Upper Middle ($130K-$170K)",
O4917&gt;=170000,"High Salary (&gt;$170K)"
)</f>
        <v>Low Salary (&lt;$50K)</v>
      </c>
      <c r="R4917" t="str" cm="1">
        <f t="array" ref="R4917">_xlfn.IFS(
G4917&lt;=2,"New Customers (0-2Y)",
G4917&lt;=5,"Growing Customers (3-5Y)",
G4917&lt;=8,"Established Customers (6-8Y)",
G4917&lt;=10,"Loyal Customers (9-10Y)"
)</f>
        <v>New Customers (0-2Y)</v>
      </c>
    </row>
    <row r="4918" spans="1:18" x14ac:dyDescent="0.35">
      <c r="A4918">
        <v>15613816</v>
      </c>
      <c r="B4918" t="s">
        <v>559</v>
      </c>
      <c r="C4918" t="s">
        <v>26</v>
      </c>
      <c r="D4918" t="s">
        <v>18</v>
      </c>
      <c r="E4918">
        <v>39</v>
      </c>
      <c r="F4918" t="s">
        <v>19</v>
      </c>
      <c r="G4918">
        <v>6</v>
      </c>
      <c r="H4918" s="4">
        <v>62052.28</v>
      </c>
      <c r="I4918" t="s">
        <v>29</v>
      </c>
      <c r="J4918">
        <v>1</v>
      </c>
      <c r="K4918">
        <v>539</v>
      </c>
      <c r="L4918" t="s">
        <v>31</v>
      </c>
      <c r="M4918" t="s">
        <v>27</v>
      </c>
      <c r="N4918" t="s">
        <v>22</v>
      </c>
      <c r="O4918" s="4">
        <v>59755.14</v>
      </c>
      <c r="P4918" t="s">
        <v>28</v>
      </c>
      <c r="Q4918" t="str" cm="1">
        <f t="array" ref="Q4918">_xlfn.IFS(
O4918&lt;50000,"Low Salary (&lt;$50K)",
O4918&lt;90000,"Lower Middle ($50K-$90K)",
O4918&lt;130000,"Middle ($90K-$130K)",
O4918&lt;170000,"Upper Middle ($130K-$170K)",
O4918&gt;=170000,"High Salary (&gt;$170K)"
)</f>
        <v>Lower Middle ($50K-$90K)</v>
      </c>
      <c r="R4918" t="str" cm="1">
        <f t="array" ref="R4918">_xlfn.IFS(
G4918&lt;=2,"New Customers (0-2Y)",
G4918&lt;=5,"Growing Customers (3-5Y)",
G4918&lt;=8,"Established Customers (6-8Y)",
G4918&lt;=10,"Loyal Customers (9-10Y)"
)</f>
        <v>Established Customers (6-8Y)</v>
      </c>
    </row>
    <row r="4919" spans="1:18" x14ac:dyDescent="0.35">
      <c r="A4919">
        <v>15681991</v>
      </c>
      <c r="B4919" t="s">
        <v>1672</v>
      </c>
      <c r="C4919" t="s">
        <v>17</v>
      </c>
      <c r="D4919" t="s">
        <v>39</v>
      </c>
      <c r="E4919">
        <v>32</v>
      </c>
      <c r="F4919" t="s">
        <v>19</v>
      </c>
      <c r="G4919">
        <v>7</v>
      </c>
      <c r="H4919" s="4">
        <v>107871.72</v>
      </c>
      <c r="I4919" t="s">
        <v>33</v>
      </c>
      <c r="J4919">
        <v>1</v>
      </c>
      <c r="K4919">
        <v>542</v>
      </c>
      <c r="L4919" t="s">
        <v>31</v>
      </c>
      <c r="M4919" t="s">
        <v>21</v>
      </c>
      <c r="N4919" t="s">
        <v>32</v>
      </c>
      <c r="O4919" s="4">
        <v>125302.64</v>
      </c>
      <c r="P4919" t="s">
        <v>28</v>
      </c>
      <c r="Q4919" t="str" cm="1">
        <f t="array" ref="Q4919">_xlfn.IFS(
O4919&lt;50000,"Low Salary (&lt;$50K)",
O4919&lt;90000,"Lower Middle ($50K-$90K)",
O4919&lt;130000,"Middle ($90K-$130K)",
O4919&lt;170000,"Upper Middle ($130K-$170K)",
O4919&gt;=170000,"High Salary (&gt;$170K)"
)</f>
        <v>Middle ($90K-$130K)</v>
      </c>
      <c r="R4919" t="str" cm="1">
        <f t="array" ref="R4919">_xlfn.IFS(
G4919&lt;=2,"New Customers (0-2Y)",
G4919&lt;=5,"Growing Customers (3-5Y)",
G4919&lt;=8,"Established Customers (6-8Y)",
G4919&lt;=10,"Loyal Customers (9-10Y)"
)</f>
        <v>Established Customers (6-8Y)</v>
      </c>
    </row>
    <row r="4920" spans="1:18" x14ac:dyDescent="0.35">
      <c r="A4920">
        <v>15796074</v>
      </c>
      <c r="B4920" t="s">
        <v>1003</v>
      </c>
      <c r="C4920" t="s">
        <v>17</v>
      </c>
      <c r="D4920" t="s">
        <v>18</v>
      </c>
      <c r="E4920">
        <v>36</v>
      </c>
      <c r="F4920" t="s">
        <v>19</v>
      </c>
      <c r="G4920">
        <v>2</v>
      </c>
      <c r="H4920" s="4">
        <v>99472.76</v>
      </c>
      <c r="I4920" t="s">
        <v>29</v>
      </c>
      <c r="J4920">
        <v>2</v>
      </c>
      <c r="K4920">
        <v>717</v>
      </c>
      <c r="L4920" t="s">
        <v>35</v>
      </c>
      <c r="M4920" t="s">
        <v>21</v>
      </c>
      <c r="N4920" t="s">
        <v>32</v>
      </c>
      <c r="O4920" s="4">
        <v>94274.72</v>
      </c>
      <c r="P4920" t="s">
        <v>23</v>
      </c>
      <c r="Q4920" t="str" cm="1">
        <f t="array" ref="Q4920">_xlfn.IFS(
O4920&lt;50000,"Low Salary (&lt;$50K)",
O4920&lt;90000,"Lower Middle ($50K-$90K)",
O4920&lt;130000,"Middle ($90K-$130K)",
O4920&lt;170000,"Upper Middle ($130K-$170K)",
O4920&gt;=170000,"High Salary (&gt;$170K)"
)</f>
        <v>Middle ($90K-$130K)</v>
      </c>
      <c r="R4920" t="str" cm="1">
        <f t="array" ref="R4920">_xlfn.IFS(
G4920&lt;=2,"New Customers (0-2Y)",
G4920&lt;=5,"Growing Customers (3-5Y)",
G4920&lt;=8,"Established Customers (6-8Y)",
G4920&lt;=10,"Loyal Customers (9-10Y)"
)</f>
        <v>New Customers (0-2Y)</v>
      </c>
    </row>
    <row r="4921" spans="1:18" x14ac:dyDescent="0.35">
      <c r="A4921">
        <v>15625941</v>
      </c>
      <c r="B4921" t="s">
        <v>502</v>
      </c>
      <c r="C4921" t="s">
        <v>26</v>
      </c>
      <c r="D4921" t="s">
        <v>18</v>
      </c>
      <c r="E4921">
        <v>50</v>
      </c>
      <c r="F4921" t="s">
        <v>19</v>
      </c>
      <c r="G4921">
        <v>10</v>
      </c>
      <c r="H4921" s="4">
        <v>128039.01</v>
      </c>
      <c r="I4921" t="s">
        <v>33</v>
      </c>
      <c r="J4921">
        <v>1</v>
      </c>
      <c r="K4921">
        <v>682</v>
      </c>
      <c r="L4921" t="s">
        <v>35</v>
      </c>
      <c r="M4921" t="s">
        <v>21</v>
      </c>
      <c r="N4921" t="s">
        <v>22</v>
      </c>
      <c r="O4921" s="4">
        <v>102260.16</v>
      </c>
      <c r="P4921" t="s">
        <v>28</v>
      </c>
      <c r="Q4921" t="str" cm="1">
        <f t="array" ref="Q4921">_xlfn.IFS(
O4921&lt;50000,"Low Salary (&lt;$50K)",
O4921&lt;90000,"Lower Middle ($50K-$90K)",
O4921&lt;130000,"Middle ($90K-$130K)",
O4921&lt;170000,"Upper Middle ($130K-$170K)",
O4921&gt;=170000,"High Salary (&gt;$170K)"
)</f>
        <v>Middle ($90K-$130K)</v>
      </c>
      <c r="R4921" t="str" cm="1">
        <f t="array" ref="R4921">_xlfn.IFS(
G4921&lt;=2,"New Customers (0-2Y)",
G4921&lt;=5,"Growing Customers (3-5Y)",
G4921&lt;=8,"Established Customers (6-8Y)",
G4921&lt;=10,"Loyal Customers (9-10Y)"
)</f>
        <v>Loyal Customers (9-10Y)</v>
      </c>
    </row>
    <row r="4922" spans="1:18" x14ac:dyDescent="0.35">
      <c r="A4922">
        <v>15615016</v>
      </c>
      <c r="B4922" t="s">
        <v>2056</v>
      </c>
      <c r="C4922" t="s">
        <v>17</v>
      </c>
      <c r="D4922" t="s">
        <v>39</v>
      </c>
      <c r="E4922">
        <v>33</v>
      </c>
      <c r="F4922" t="s">
        <v>19</v>
      </c>
      <c r="G4922">
        <v>2</v>
      </c>
      <c r="H4922" s="4">
        <v>0</v>
      </c>
      <c r="I4922" t="s">
        <v>24</v>
      </c>
      <c r="J4922">
        <v>2</v>
      </c>
      <c r="K4922">
        <v>515</v>
      </c>
      <c r="L4922" t="s">
        <v>31</v>
      </c>
      <c r="M4922" t="s">
        <v>21</v>
      </c>
      <c r="N4922" t="s">
        <v>22</v>
      </c>
      <c r="O4922" s="4">
        <v>136028.97</v>
      </c>
      <c r="P4922" t="s">
        <v>28</v>
      </c>
      <c r="Q4922" t="str" cm="1">
        <f t="array" ref="Q4922">_xlfn.IFS(
O4922&lt;50000,"Low Salary (&lt;$50K)",
O4922&lt;90000,"Lower Middle ($50K-$90K)",
O4922&lt;130000,"Middle ($90K-$130K)",
O4922&lt;170000,"Upper Middle ($130K-$170K)",
O4922&gt;=170000,"High Salary (&gt;$170K)"
)</f>
        <v>Upper Middle ($130K-$170K)</v>
      </c>
      <c r="R4922" t="str" cm="1">
        <f t="array" ref="R4922">_xlfn.IFS(
G4922&lt;=2,"New Customers (0-2Y)",
G4922&lt;=5,"Growing Customers (3-5Y)",
G4922&lt;=8,"Established Customers (6-8Y)",
G4922&lt;=10,"Loyal Customers (9-10Y)"
)</f>
        <v>New Customers (0-2Y)</v>
      </c>
    </row>
    <row r="4923" spans="1:18" x14ac:dyDescent="0.35">
      <c r="A4923">
        <v>15748414</v>
      </c>
      <c r="B4923" t="s">
        <v>391</v>
      </c>
      <c r="C4923" t="s">
        <v>26</v>
      </c>
      <c r="D4923" t="s">
        <v>18</v>
      </c>
      <c r="E4923">
        <v>33</v>
      </c>
      <c r="F4923" t="s">
        <v>19</v>
      </c>
      <c r="G4923">
        <v>8</v>
      </c>
      <c r="H4923" s="4">
        <v>114634.63</v>
      </c>
      <c r="I4923" t="s">
        <v>33</v>
      </c>
      <c r="J4923">
        <v>2</v>
      </c>
      <c r="K4923">
        <v>526</v>
      </c>
      <c r="L4923" t="s">
        <v>31</v>
      </c>
      <c r="M4923" t="s">
        <v>21</v>
      </c>
      <c r="N4923" t="s">
        <v>32</v>
      </c>
      <c r="O4923" s="4">
        <v>110114.38</v>
      </c>
      <c r="P4923" t="s">
        <v>23</v>
      </c>
      <c r="Q4923" t="str" cm="1">
        <f t="array" ref="Q4923">_xlfn.IFS(
O4923&lt;50000,"Low Salary (&lt;$50K)",
O4923&lt;90000,"Lower Middle ($50K-$90K)",
O4923&lt;130000,"Middle ($90K-$130K)",
O4923&lt;170000,"Upper Middle ($130K-$170K)",
O4923&gt;=170000,"High Salary (&gt;$170K)"
)</f>
        <v>Middle ($90K-$130K)</v>
      </c>
      <c r="R4923" t="str" cm="1">
        <f t="array" ref="R4923">_xlfn.IFS(
G4923&lt;=2,"New Customers (0-2Y)",
G4923&lt;=5,"Growing Customers (3-5Y)",
G4923&lt;=8,"Established Customers (6-8Y)",
G4923&lt;=10,"Loyal Customers (9-10Y)"
)</f>
        <v>Established Customers (6-8Y)</v>
      </c>
    </row>
    <row r="4924" spans="1:18" x14ac:dyDescent="0.35">
      <c r="A4924">
        <v>15751203</v>
      </c>
      <c r="B4924" t="s">
        <v>245</v>
      </c>
      <c r="C4924" t="s">
        <v>17</v>
      </c>
      <c r="D4924" t="s">
        <v>39</v>
      </c>
      <c r="E4924">
        <v>26</v>
      </c>
      <c r="F4924" t="s">
        <v>43</v>
      </c>
      <c r="G4924">
        <v>5</v>
      </c>
      <c r="H4924" s="4">
        <v>56738.47</v>
      </c>
      <c r="I4924" t="s">
        <v>29</v>
      </c>
      <c r="J4924">
        <v>2</v>
      </c>
      <c r="K4924">
        <v>702</v>
      </c>
      <c r="L4924" t="s">
        <v>35</v>
      </c>
      <c r="M4924" t="s">
        <v>21</v>
      </c>
      <c r="N4924" t="s">
        <v>22</v>
      </c>
      <c r="O4924" s="4">
        <v>100442.22</v>
      </c>
      <c r="P4924" t="s">
        <v>23</v>
      </c>
      <c r="Q4924" t="str" cm="1">
        <f t="array" ref="Q4924">_xlfn.IFS(
O4924&lt;50000,"Low Salary (&lt;$50K)",
O4924&lt;90000,"Lower Middle ($50K-$90K)",
O4924&lt;130000,"Middle ($90K-$130K)",
O4924&lt;170000,"Upper Middle ($130K-$170K)",
O4924&gt;=170000,"High Salary (&gt;$170K)"
)</f>
        <v>Middle ($90K-$130K)</v>
      </c>
      <c r="R4924" t="str" cm="1">
        <f t="array" ref="R4924">_xlfn.IFS(
G4924&lt;=2,"New Customers (0-2Y)",
G4924&lt;=5,"Growing Customers (3-5Y)",
G4924&lt;=8,"Established Customers (6-8Y)",
G4924&lt;=10,"Loyal Customers (9-10Y)"
)</f>
        <v>Growing Customers (3-5Y)</v>
      </c>
    </row>
    <row r="4925" spans="1:18" x14ac:dyDescent="0.35">
      <c r="A4925">
        <v>15662658</v>
      </c>
      <c r="B4925" t="s">
        <v>2057</v>
      </c>
      <c r="C4925" t="s">
        <v>42</v>
      </c>
      <c r="D4925" t="s">
        <v>39</v>
      </c>
      <c r="E4925">
        <v>34</v>
      </c>
      <c r="F4925" t="s">
        <v>19</v>
      </c>
      <c r="G4925">
        <v>2</v>
      </c>
      <c r="H4925" s="4">
        <v>90355.12</v>
      </c>
      <c r="I4925" t="s">
        <v>29</v>
      </c>
      <c r="J4925">
        <v>2</v>
      </c>
      <c r="K4925">
        <v>651</v>
      </c>
      <c r="L4925" t="s">
        <v>20</v>
      </c>
      <c r="M4925" t="s">
        <v>27</v>
      </c>
      <c r="N4925" t="s">
        <v>32</v>
      </c>
      <c r="O4925" s="4">
        <v>193597.94</v>
      </c>
      <c r="P4925" t="s">
        <v>28</v>
      </c>
      <c r="Q4925" t="str" cm="1">
        <f t="array" ref="Q4925">_xlfn.IFS(
O4925&lt;50000,"Low Salary (&lt;$50K)",
O4925&lt;90000,"Lower Middle ($50K-$90K)",
O4925&lt;130000,"Middle ($90K-$130K)",
O4925&lt;170000,"Upper Middle ($130K-$170K)",
O4925&gt;=170000,"High Salary (&gt;$170K)"
)</f>
        <v>High Salary (&gt;$170K)</v>
      </c>
      <c r="R4925" t="str" cm="1">
        <f t="array" ref="R4925">_xlfn.IFS(
G4925&lt;=2,"New Customers (0-2Y)",
G4925&lt;=5,"Growing Customers (3-5Y)",
G4925&lt;=8,"Established Customers (6-8Y)",
G4925&lt;=10,"Loyal Customers (9-10Y)"
)</f>
        <v>New Customers (0-2Y)</v>
      </c>
    </row>
    <row r="4926" spans="1:18" x14ac:dyDescent="0.35">
      <c r="A4926">
        <v>15574868</v>
      </c>
      <c r="B4926" t="s">
        <v>2058</v>
      </c>
      <c r="C4926" t="s">
        <v>42</v>
      </c>
      <c r="D4926" t="s">
        <v>39</v>
      </c>
      <c r="E4926">
        <v>36</v>
      </c>
      <c r="F4926" t="s">
        <v>19</v>
      </c>
      <c r="G4926">
        <v>5</v>
      </c>
      <c r="H4926" s="4">
        <v>115725.24</v>
      </c>
      <c r="I4926" t="s">
        <v>33</v>
      </c>
      <c r="J4926">
        <v>2</v>
      </c>
      <c r="K4926">
        <v>792</v>
      </c>
      <c r="L4926" t="s">
        <v>37</v>
      </c>
      <c r="M4926" t="s">
        <v>27</v>
      </c>
      <c r="N4926" t="s">
        <v>32</v>
      </c>
      <c r="O4926" s="4">
        <v>1871.25</v>
      </c>
      <c r="P4926" t="s">
        <v>28</v>
      </c>
      <c r="Q4926" t="str" cm="1">
        <f t="array" ref="Q4926">_xlfn.IFS(
O4926&lt;50000,"Low Salary (&lt;$50K)",
O4926&lt;90000,"Lower Middle ($50K-$90K)",
O4926&lt;130000,"Middle ($90K-$130K)",
O4926&lt;170000,"Upper Middle ($130K-$170K)",
O4926&gt;=170000,"High Salary (&gt;$170K)"
)</f>
        <v>Low Salary (&lt;$50K)</v>
      </c>
      <c r="R4926" t="str" cm="1">
        <f t="array" ref="R4926">_xlfn.IFS(
G4926&lt;=2,"New Customers (0-2Y)",
G4926&lt;=5,"Growing Customers (3-5Y)",
G4926&lt;=8,"Established Customers (6-8Y)",
G4926&lt;=10,"Loyal Customers (9-10Y)"
)</f>
        <v>Growing Customers (3-5Y)</v>
      </c>
    </row>
    <row r="4927" spans="1:18" x14ac:dyDescent="0.35">
      <c r="A4927">
        <v>15790282</v>
      </c>
      <c r="B4927" t="s">
        <v>873</v>
      </c>
      <c r="C4927" t="s">
        <v>42</v>
      </c>
      <c r="D4927" t="s">
        <v>39</v>
      </c>
      <c r="E4927">
        <v>58</v>
      </c>
      <c r="F4927" t="s">
        <v>19</v>
      </c>
      <c r="G4927">
        <v>3</v>
      </c>
      <c r="H4927" s="4">
        <v>114327.59</v>
      </c>
      <c r="I4927" t="s">
        <v>33</v>
      </c>
      <c r="J4927">
        <v>2</v>
      </c>
      <c r="K4927">
        <v>817</v>
      </c>
      <c r="L4927" t="s">
        <v>37</v>
      </c>
      <c r="M4927" t="s">
        <v>21</v>
      </c>
      <c r="N4927" t="s">
        <v>22</v>
      </c>
      <c r="O4927" s="4">
        <v>42831.11</v>
      </c>
      <c r="P4927" t="s">
        <v>28</v>
      </c>
      <c r="Q4927" t="str" cm="1">
        <f t="array" ref="Q4927">_xlfn.IFS(
O4927&lt;50000,"Low Salary (&lt;$50K)",
O4927&lt;90000,"Lower Middle ($50K-$90K)",
O4927&lt;130000,"Middle ($90K-$130K)",
O4927&lt;170000,"Upper Middle ($130K-$170K)",
O4927&gt;=170000,"High Salary (&gt;$170K)"
)</f>
        <v>Low Salary (&lt;$50K)</v>
      </c>
      <c r="R4927" t="str" cm="1">
        <f t="array" ref="R4927">_xlfn.IFS(
G4927&lt;=2,"New Customers (0-2Y)",
G4927&lt;=5,"Growing Customers (3-5Y)",
G4927&lt;=8,"Established Customers (6-8Y)",
G4927&lt;=10,"Loyal Customers (9-10Y)"
)</f>
        <v>Growing Customers (3-5Y)</v>
      </c>
    </row>
    <row r="4928" spans="1:18" x14ac:dyDescent="0.35">
      <c r="A4928">
        <v>15762927</v>
      </c>
      <c r="B4928" t="s">
        <v>717</v>
      </c>
      <c r="C4928" t="s">
        <v>42</v>
      </c>
      <c r="D4928" t="s">
        <v>18</v>
      </c>
      <c r="E4928">
        <v>36</v>
      </c>
      <c r="F4928" t="s">
        <v>19</v>
      </c>
      <c r="G4928">
        <v>6</v>
      </c>
      <c r="H4928" s="4">
        <v>100762.64</v>
      </c>
      <c r="I4928" t="s">
        <v>33</v>
      </c>
      <c r="J4928">
        <v>1</v>
      </c>
      <c r="K4928">
        <v>674</v>
      </c>
      <c r="L4928" t="s">
        <v>35</v>
      </c>
      <c r="M4928" t="s">
        <v>21</v>
      </c>
      <c r="N4928" t="s">
        <v>32</v>
      </c>
      <c r="O4928" s="4">
        <v>182156.86</v>
      </c>
      <c r="P4928" t="s">
        <v>28</v>
      </c>
      <c r="Q4928" t="str" cm="1">
        <f t="array" ref="Q4928">_xlfn.IFS(
O4928&lt;50000,"Low Salary (&lt;$50K)",
O4928&lt;90000,"Lower Middle ($50K-$90K)",
O4928&lt;130000,"Middle ($90K-$130K)",
O4928&lt;170000,"Upper Middle ($130K-$170K)",
O4928&gt;=170000,"High Salary (&gt;$170K)"
)</f>
        <v>High Salary (&gt;$170K)</v>
      </c>
      <c r="R4928" t="str" cm="1">
        <f t="array" ref="R4928">_xlfn.IFS(
G4928&lt;=2,"New Customers (0-2Y)",
G4928&lt;=5,"Growing Customers (3-5Y)",
G4928&lt;=8,"Established Customers (6-8Y)",
G4928&lt;=10,"Loyal Customers (9-10Y)"
)</f>
        <v>Established Customers (6-8Y)</v>
      </c>
    </row>
    <row r="4929" spans="1:18" x14ac:dyDescent="0.35">
      <c r="A4929">
        <v>15803456</v>
      </c>
      <c r="B4929" t="s">
        <v>61</v>
      </c>
      <c r="C4929" t="s">
        <v>17</v>
      </c>
      <c r="D4929" t="s">
        <v>18</v>
      </c>
      <c r="E4929">
        <v>40</v>
      </c>
      <c r="F4929" t="s">
        <v>19</v>
      </c>
      <c r="G4929">
        <v>9</v>
      </c>
      <c r="H4929" s="4">
        <v>0</v>
      </c>
      <c r="I4929" t="s">
        <v>24</v>
      </c>
      <c r="J4929">
        <v>1</v>
      </c>
      <c r="K4929">
        <v>641</v>
      </c>
      <c r="L4929" t="s">
        <v>20</v>
      </c>
      <c r="M4929" t="s">
        <v>27</v>
      </c>
      <c r="N4929" t="s">
        <v>32</v>
      </c>
      <c r="O4929" s="4">
        <v>151648.66</v>
      </c>
      <c r="P4929" t="s">
        <v>23</v>
      </c>
      <c r="Q4929" t="str" cm="1">
        <f t="array" ref="Q4929">_xlfn.IFS(
O4929&lt;50000,"Low Salary (&lt;$50K)",
O4929&lt;90000,"Lower Middle ($50K-$90K)",
O4929&lt;130000,"Middle ($90K-$130K)",
O4929&lt;170000,"Upper Middle ($130K-$170K)",
O4929&gt;=170000,"High Salary (&gt;$170K)"
)</f>
        <v>Upper Middle ($130K-$170K)</v>
      </c>
      <c r="R4929" t="str" cm="1">
        <f t="array" ref="R4929">_xlfn.IFS(
G4929&lt;=2,"New Customers (0-2Y)",
G4929&lt;=5,"Growing Customers (3-5Y)",
G4929&lt;=8,"Established Customers (6-8Y)",
G4929&lt;=10,"Loyal Customers (9-10Y)"
)</f>
        <v>Loyal Customers (9-10Y)</v>
      </c>
    </row>
    <row r="4930" spans="1:18" x14ac:dyDescent="0.35">
      <c r="A4930">
        <v>15771857</v>
      </c>
      <c r="B4930" t="s">
        <v>2059</v>
      </c>
      <c r="C4930" t="s">
        <v>26</v>
      </c>
      <c r="D4930" t="s">
        <v>39</v>
      </c>
      <c r="E4930">
        <v>39</v>
      </c>
      <c r="F4930" t="s">
        <v>19</v>
      </c>
      <c r="G4930">
        <v>7</v>
      </c>
      <c r="H4930" s="4">
        <v>89039.9</v>
      </c>
      <c r="I4930" t="s">
        <v>29</v>
      </c>
      <c r="J4930">
        <v>2</v>
      </c>
      <c r="K4930">
        <v>513</v>
      </c>
      <c r="L4930" t="s">
        <v>31</v>
      </c>
      <c r="M4930" t="s">
        <v>21</v>
      </c>
      <c r="N4930" t="s">
        <v>22</v>
      </c>
      <c r="O4930" s="4">
        <v>146738.82999999999</v>
      </c>
      <c r="P4930" t="s">
        <v>28</v>
      </c>
      <c r="Q4930" t="str" cm="1">
        <f t="array" ref="Q4930">_xlfn.IFS(
O4930&lt;50000,"Low Salary (&lt;$50K)",
O4930&lt;90000,"Lower Middle ($50K-$90K)",
O4930&lt;130000,"Middle ($90K-$130K)",
O4930&lt;170000,"Upper Middle ($130K-$170K)",
O4930&gt;=170000,"High Salary (&gt;$170K)"
)</f>
        <v>Upper Middle ($130K-$170K)</v>
      </c>
      <c r="R4930" t="str" cm="1">
        <f t="array" ref="R4930">_xlfn.IFS(
G4930&lt;=2,"New Customers (0-2Y)",
G4930&lt;=5,"Growing Customers (3-5Y)",
G4930&lt;=8,"Established Customers (6-8Y)",
G4930&lt;=10,"Loyal Customers (9-10Y)"
)</f>
        <v>Established Customers (6-8Y)</v>
      </c>
    </row>
    <row r="4931" spans="1:18" x14ac:dyDescent="0.35">
      <c r="A4931">
        <v>15700601</v>
      </c>
      <c r="B4931" t="s">
        <v>2060</v>
      </c>
      <c r="C4931" t="s">
        <v>17</v>
      </c>
      <c r="D4931" t="s">
        <v>39</v>
      </c>
      <c r="E4931">
        <v>34</v>
      </c>
      <c r="F4931" t="s">
        <v>19</v>
      </c>
      <c r="G4931">
        <v>1</v>
      </c>
      <c r="H4931" s="4">
        <v>78829.53</v>
      </c>
      <c r="I4931" t="s">
        <v>29</v>
      </c>
      <c r="J4931">
        <v>1</v>
      </c>
      <c r="K4931">
        <v>561</v>
      </c>
      <c r="L4931" t="s">
        <v>31</v>
      </c>
      <c r="M4931" t="s">
        <v>21</v>
      </c>
      <c r="N4931" t="s">
        <v>22</v>
      </c>
      <c r="O4931" s="4">
        <v>12148.2</v>
      </c>
      <c r="P4931" t="s">
        <v>28</v>
      </c>
      <c r="Q4931" t="str" cm="1">
        <f t="array" ref="Q4931">_xlfn.IFS(
O4931&lt;50000,"Low Salary (&lt;$50K)",
O4931&lt;90000,"Lower Middle ($50K-$90K)",
O4931&lt;130000,"Middle ($90K-$130K)",
O4931&lt;170000,"Upper Middle ($130K-$170K)",
O4931&gt;=170000,"High Salary (&gt;$170K)"
)</f>
        <v>Low Salary (&lt;$50K)</v>
      </c>
      <c r="R4931" t="str" cm="1">
        <f t="array" ref="R4931">_xlfn.IFS(
G4931&lt;=2,"New Customers (0-2Y)",
G4931&lt;=5,"Growing Customers (3-5Y)",
G4931&lt;=8,"Established Customers (6-8Y)",
G4931&lt;=10,"Loyal Customers (9-10Y)"
)</f>
        <v>New Customers (0-2Y)</v>
      </c>
    </row>
    <row r="4932" spans="1:18" x14ac:dyDescent="0.35">
      <c r="A4932">
        <v>15569670</v>
      </c>
      <c r="B4932" t="s">
        <v>979</v>
      </c>
      <c r="C4932" t="s">
        <v>42</v>
      </c>
      <c r="D4932" t="s">
        <v>39</v>
      </c>
      <c r="E4932">
        <v>30</v>
      </c>
      <c r="F4932" t="s">
        <v>19</v>
      </c>
      <c r="G4932">
        <v>6</v>
      </c>
      <c r="H4932" s="4">
        <v>112372.96</v>
      </c>
      <c r="I4932" t="s">
        <v>33</v>
      </c>
      <c r="J4932">
        <v>1</v>
      </c>
      <c r="K4932">
        <v>627</v>
      </c>
      <c r="L4932" t="s">
        <v>20</v>
      </c>
      <c r="M4932" t="s">
        <v>21</v>
      </c>
      <c r="N4932" t="s">
        <v>22</v>
      </c>
      <c r="O4932" s="4">
        <v>118029.09</v>
      </c>
      <c r="P4932" t="s">
        <v>28</v>
      </c>
      <c r="Q4932" t="str" cm="1">
        <f t="array" ref="Q4932">_xlfn.IFS(
O4932&lt;50000,"Low Salary (&lt;$50K)",
O4932&lt;90000,"Lower Middle ($50K-$90K)",
O4932&lt;130000,"Middle ($90K-$130K)",
O4932&lt;170000,"Upper Middle ($130K-$170K)",
O4932&gt;=170000,"High Salary (&gt;$170K)"
)</f>
        <v>Middle ($90K-$130K)</v>
      </c>
      <c r="R4932" t="str" cm="1">
        <f t="array" ref="R4932">_xlfn.IFS(
G4932&lt;=2,"New Customers (0-2Y)",
G4932&lt;=5,"Growing Customers (3-5Y)",
G4932&lt;=8,"Established Customers (6-8Y)",
G4932&lt;=10,"Loyal Customers (9-10Y)"
)</f>
        <v>Established Customers (6-8Y)</v>
      </c>
    </row>
    <row r="4933" spans="1:18" x14ac:dyDescent="0.35">
      <c r="A4933">
        <v>15772341</v>
      </c>
      <c r="B4933" t="s">
        <v>1425</v>
      </c>
      <c r="C4933" t="s">
        <v>42</v>
      </c>
      <c r="D4933" t="s">
        <v>39</v>
      </c>
      <c r="E4933">
        <v>81</v>
      </c>
      <c r="F4933" t="s">
        <v>2967</v>
      </c>
      <c r="G4933">
        <v>6</v>
      </c>
      <c r="H4933" s="4">
        <v>122029.15</v>
      </c>
      <c r="I4933" t="s">
        <v>33</v>
      </c>
      <c r="J4933">
        <v>1</v>
      </c>
      <c r="K4933">
        <v>682</v>
      </c>
      <c r="L4933" t="s">
        <v>35</v>
      </c>
      <c r="M4933" t="s">
        <v>21</v>
      </c>
      <c r="N4933" t="s">
        <v>22</v>
      </c>
      <c r="O4933" s="4">
        <v>50783.88</v>
      </c>
      <c r="P4933" t="s">
        <v>28</v>
      </c>
      <c r="Q4933" t="str" cm="1">
        <f t="array" ref="Q4933">_xlfn.IFS(
O4933&lt;50000,"Low Salary (&lt;$50K)",
O4933&lt;90000,"Lower Middle ($50K-$90K)",
O4933&lt;130000,"Middle ($90K-$130K)",
O4933&lt;170000,"Upper Middle ($130K-$170K)",
O4933&gt;=170000,"High Salary (&gt;$170K)"
)</f>
        <v>Lower Middle ($50K-$90K)</v>
      </c>
      <c r="R4933" t="str" cm="1">
        <f t="array" ref="R4933">_xlfn.IFS(
G4933&lt;=2,"New Customers (0-2Y)",
G4933&lt;=5,"Growing Customers (3-5Y)",
G4933&lt;=8,"Established Customers (6-8Y)",
G4933&lt;=10,"Loyal Customers (9-10Y)"
)</f>
        <v>Established Customers (6-8Y)</v>
      </c>
    </row>
    <row r="4934" spans="1:18" x14ac:dyDescent="0.35">
      <c r="A4934">
        <v>15661548</v>
      </c>
      <c r="B4934" t="s">
        <v>917</v>
      </c>
      <c r="C4934" t="s">
        <v>17</v>
      </c>
      <c r="D4934" t="s">
        <v>18</v>
      </c>
      <c r="E4934">
        <v>29</v>
      </c>
      <c r="F4934" t="s">
        <v>43</v>
      </c>
      <c r="G4934">
        <v>0</v>
      </c>
      <c r="H4934" s="4">
        <v>157829.12</v>
      </c>
      <c r="I4934" t="s">
        <v>33</v>
      </c>
      <c r="J4934">
        <v>1</v>
      </c>
      <c r="K4934">
        <v>683</v>
      </c>
      <c r="L4934" t="s">
        <v>35</v>
      </c>
      <c r="M4934" t="s">
        <v>27</v>
      </c>
      <c r="N4934" t="s">
        <v>32</v>
      </c>
      <c r="O4934" s="4">
        <v>129891.66</v>
      </c>
      <c r="P4934" t="s">
        <v>28</v>
      </c>
      <c r="Q4934" t="str" cm="1">
        <f t="array" ref="Q4934">_xlfn.IFS(
O4934&lt;50000,"Low Salary (&lt;$50K)",
O4934&lt;90000,"Lower Middle ($50K-$90K)",
O4934&lt;130000,"Middle ($90K-$130K)",
O4934&lt;170000,"Upper Middle ($130K-$170K)",
O4934&gt;=170000,"High Salary (&gt;$170K)"
)</f>
        <v>Middle ($90K-$130K)</v>
      </c>
      <c r="R4934" t="str" cm="1">
        <f t="array" ref="R4934">_xlfn.IFS(
G4934&lt;=2,"New Customers (0-2Y)",
G4934&lt;=5,"Growing Customers (3-5Y)",
G4934&lt;=8,"Established Customers (6-8Y)",
G4934&lt;=10,"Loyal Customers (9-10Y)"
)</f>
        <v>New Customers (0-2Y)</v>
      </c>
    </row>
    <row r="4935" spans="1:18" x14ac:dyDescent="0.35">
      <c r="A4935">
        <v>15787597</v>
      </c>
      <c r="B4935" t="s">
        <v>739</v>
      </c>
      <c r="C4935" t="s">
        <v>42</v>
      </c>
      <c r="D4935" t="s">
        <v>18</v>
      </c>
      <c r="E4935">
        <v>31</v>
      </c>
      <c r="F4935" t="s">
        <v>19</v>
      </c>
      <c r="G4935">
        <v>1</v>
      </c>
      <c r="H4935" s="4">
        <v>108377.75</v>
      </c>
      <c r="I4935" t="s">
        <v>33</v>
      </c>
      <c r="J4935">
        <v>2</v>
      </c>
      <c r="K4935">
        <v>420</v>
      </c>
      <c r="L4935" t="s">
        <v>44</v>
      </c>
      <c r="M4935" t="s">
        <v>21</v>
      </c>
      <c r="N4935" t="s">
        <v>22</v>
      </c>
      <c r="O4935" s="4">
        <v>9904.6299999999992</v>
      </c>
      <c r="P4935" t="s">
        <v>28</v>
      </c>
      <c r="Q4935" t="str" cm="1">
        <f t="array" ref="Q4935">_xlfn.IFS(
O4935&lt;50000,"Low Salary (&lt;$50K)",
O4935&lt;90000,"Lower Middle ($50K-$90K)",
O4935&lt;130000,"Middle ($90K-$130K)",
O4935&lt;170000,"Upper Middle ($130K-$170K)",
O4935&gt;=170000,"High Salary (&gt;$170K)"
)</f>
        <v>Low Salary (&lt;$50K)</v>
      </c>
      <c r="R4935" t="str" cm="1">
        <f t="array" ref="R4935">_xlfn.IFS(
G4935&lt;=2,"New Customers (0-2Y)",
G4935&lt;=5,"Growing Customers (3-5Y)",
G4935&lt;=8,"Established Customers (6-8Y)",
G4935&lt;=10,"Loyal Customers (9-10Y)"
)</f>
        <v>New Customers (0-2Y)</v>
      </c>
    </row>
    <row r="4936" spans="1:18" x14ac:dyDescent="0.35">
      <c r="A4936">
        <v>15806913</v>
      </c>
      <c r="B4936" t="s">
        <v>2061</v>
      </c>
      <c r="C4936" t="s">
        <v>17</v>
      </c>
      <c r="D4936" t="s">
        <v>18</v>
      </c>
      <c r="E4936">
        <v>54</v>
      </c>
      <c r="F4936" t="s">
        <v>19</v>
      </c>
      <c r="G4936">
        <v>2</v>
      </c>
      <c r="H4936" s="4">
        <v>95507.12</v>
      </c>
      <c r="I4936" t="s">
        <v>29</v>
      </c>
      <c r="J4936">
        <v>1</v>
      </c>
      <c r="K4936">
        <v>670</v>
      </c>
      <c r="L4936" t="s">
        <v>35</v>
      </c>
      <c r="M4936" t="s">
        <v>21</v>
      </c>
      <c r="N4936" t="s">
        <v>22</v>
      </c>
      <c r="O4936" s="4">
        <v>63213.31</v>
      </c>
      <c r="P4936" t="s">
        <v>28</v>
      </c>
      <c r="Q4936" t="str" cm="1">
        <f t="array" ref="Q4936">_xlfn.IFS(
O4936&lt;50000,"Low Salary (&lt;$50K)",
O4936&lt;90000,"Lower Middle ($50K-$90K)",
O4936&lt;130000,"Middle ($90K-$130K)",
O4936&lt;170000,"Upper Middle ($130K-$170K)",
O4936&gt;=170000,"High Salary (&gt;$170K)"
)</f>
        <v>Lower Middle ($50K-$90K)</v>
      </c>
      <c r="R4936" t="str" cm="1">
        <f t="array" ref="R4936">_xlfn.IFS(
G4936&lt;=2,"New Customers (0-2Y)",
G4936&lt;=5,"Growing Customers (3-5Y)",
G4936&lt;=8,"Established Customers (6-8Y)",
G4936&lt;=10,"Loyal Customers (9-10Y)"
)</f>
        <v>New Customers (0-2Y)</v>
      </c>
    </row>
    <row r="4937" spans="1:18" x14ac:dyDescent="0.35">
      <c r="A4937">
        <v>15804862</v>
      </c>
      <c r="B4937" t="s">
        <v>289</v>
      </c>
      <c r="C4937" t="s">
        <v>42</v>
      </c>
      <c r="D4937" t="s">
        <v>39</v>
      </c>
      <c r="E4937">
        <v>43</v>
      </c>
      <c r="F4937" t="s">
        <v>19</v>
      </c>
      <c r="G4937">
        <v>6</v>
      </c>
      <c r="H4937" s="4">
        <v>127146.68</v>
      </c>
      <c r="I4937" t="s">
        <v>33</v>
      </c>
      <c r="J4937">
        <v>1</v>
      </c>
      <c r="K4937">
        <v>505</v>
      </c>
      <c r="L4937" t="s">
        <v>31</v>
      </c>
      <c r="M4937" t="s">
        <v>27</v>
      </c>
      <c r="N4937" t="s">
        <v>32</v>
      </c>
      <c r="O4937" s="4">
        <v>137565.87</v>
      </c>
      <c r="P4937" t="s">
        <v>28</v>
      </c>
      <c r="Q4937" t="str" cm="1">
        <f t="array" ref="Q4937">_xlfn.IFS(
O4937&lt;50000,"Low Salary (&lt;$50K)",
O4937&lt;90000,"Lower Middle ($50K-$90K)",
O4937&lt;130000,"Middle ($90K-$130K)",
O4937&lt;170000,"Upper Middle ($130K-$170K)",
O4937&gt;=170000,"High Salary (&gt;$170K)"
)</f>
        <v>Upper Middle ($130K-$170K)</v>
      </c>
      <c r="R4937" t="str" cm="1">
        <f t="array" ref="R4937">_xlfn.IFS(
G4937&lt;=2,"New Customers (0-2Y)",
G4937&lt;=5,"Growing Customers (3-5Y)",
G4937&lt;=8,"Established Customers (6-8Y)",
G4937&lt;=10,"Loyal Customers (9-10Y)"
)</f>
        <v>Established Customers (6-8Y)</v>
      </c>
    </row>
    <row r="4938" spans="1:18" x14ac:dyDescent="0.35">
      <c r="A4938">
        <v>15792986</v>
      </c>
      <c r="B4938" t="s">
        <v>209</v>
      </c>
      <c r="C4938" t="s">
        <v>42</v>
      </c>
      <c r="D4938" t="s">
        <v>39</v>
      </c>
      <c r="E4938">
        <v>24</v>
      </c>
      <c r="F4938" t="s">
        <v>43</v>
      </c>
      <c r="G4938">
        <v>1</v>
      </c>
      <c r="H4938" s="4">
        <v>133811.78</v>
      </c>
      <c r="I4938" t="s">
        <v>33</v>
      </c>
      <c r="J4938">
        <v>1</v>
      </c>
      <c r="K4938">
        <v>580</v>
      </c>
      <c r="L4938" t="s">
        <v>31</v>
      </c>
      <c r="M4938" t="s">
        <v>21</v>
      </c>
      <c r="N4938" t="s">
        <v>32</v>
      </c>
      <c r="O4938" s="4">
        <v>17185.95</v>
      </c>
      <c r="P4938" t="s">
        <v>23</v>
      </c>
      <c r="Q4938" t="str" cm="1">
        <f t="array" ref="Q4938">_xlfn.IFS(
O4938&lt;50000,"Low Salary (&lt;$50K)",
O4938&lt;90000,"Lower Middle ($50K-$90K)",
O4938&lt;130000,"Middle ($90K-$130K)",
O4938&lt;170000,"Upper Middle ($130K-$170K)",
O4938&gt;=170000,"High Salary (&gt;$170K)"
)</f>
        <v>Low Salary (&lt;$50K)</v>
      </c>
      <c r="R4938" t="str" cm="1">
        <f t="array" ref="R4938">_xlfn.IFS(
G4938&lt;=2,"New Customers (0-2Y)",
G4938&lt;=5,"Growing Customers (3-5Y)",
G4938&lt;=8,"Established Customers (6-8Y)",
G4938&lt;=10,"Loyal Customers (9-10Y)"
)</f>
        <v>New Customers (0-2Y)</v>
      </c>
    </row>
    <row r="4939" spans="1:18" x14ac:dyDescent="0.35">
      <c r="A4939">
        <v>15625632</v>
      </c>
      <c r="B4939" t="s">
        <v>818</v>
      </c>
      <c r="C4939" t="s">
        <v>17</v>
      </c>
      <c r="D4939" t="s">
        <v>39</v>
      </c>
      <c r="E4939">
        <v>36</v>
      </c>
      <c r="F4939" t="s">
        <v>19</v>
      </c>
      <c r="G4939">
        <v>3</v>
      </c>
      <c r="H4939" s="4">
        <v>121092.47</v>
      </c>
      <c r="I4939" t="s">
        <v>33</v>
      </c>
      <c r="J4939">
        <v>2</v>
      </c>
      <c r="K4939">
        <v>577</v>
      </c>
      <c r="L4939" t="s">
        <v>31</v>
      </c>
      <c r="M4939" t="s">
        <v>27</v>
      </c>
      <c r="N4939" t="s">
        <v>22</v>
      </c>
      <c r="O4939" s="4">
        <v>143783.46</v>
      </c>
      <c r="P4939" t="s">
        <v>28</v>
      </c>
      <c r="Q4939" t="str" cm="1">
        <f t="array" ref="Q4939">_xlfn.IFS(
O4939&lt;50000,"Low Salary (&lt;$50K)",
O4939&lt;90000,"Lower Middle ($50K-$90K)",
O4939&lt;130000,"Middle ($90K-$130K)",
O4939&lt;170000,"Upper Middle ($130K-$170K)",
O4939&gt;=170000,"High Salary (&gt;$170K)"
)</f>
        <v>Upper Middle ($130K-$170K)</v>
      </c>
      <c r="R4939" t="str" cm="1">
        <f t="array" ref="R4939">_xlfn.IFS(
G4939&lt;=2,"New Customers (0-2Y)",
G4939&lt;=5,"Growing Customers (3-5Y)",
G4939&lt;=8,"Established Customers (6-8Y)",
G4939&lt;=10,"Loyal Customers (9-10Y)"
)</f>
        <v>Growing Customers (3-5Y)</v>
      </c>
    </row>
    <row r="4940" spans="1:18" x14ac:dyDescent="0.35">
      <c r="A4940">
        <v>15727703</v>
      </c>
      <c r="B4940" t="s">
        <v>859</v>
      </c>
      <c r="C4940" t="s">
        <v>42</v>
      </c>
      <c r="D4940" t="s">
        <v>39</v>
      </c>
      <c r="E4940">
        <v>34</v>
      </c>
      <c r="F4940" t="s">
        <v>19</v>
      </c>
      <c r="G4940">
        <v>10</v>
      </c>
      <c r="H4940" s="4">
        <v>126979.75</v>
      </c>
      <c r="I4940" t="s">
        <v>33</v>
      </c>
      <c r="J4940">
        <v>1</v>
      </c>
      <c r="K4940">
        <v>773</v>
      </c>
      <c r="L4940" t="s">
        <v>35</v>
      </c>
      <c r="M4940" t="s">
        <v>27</v>
      </c>
      <c r="N4940" t="s">
        <v>32</v>
      </c>
      <c r="O4940" s="4">
        <v>36823.279999999999</v>
      </c>
      <c r="P4940" t="s">
        <v>28</v>
      </c>
      <c r="Q4940" t="str" cm="1">
        <f t="array" ref="Q4940">_xlfn.IFS(
O4940&lt;50000,"Low Salary (&lt;$50K)",
O4940&lt;90000,"Lower Middle ($50K-$90K)",
O4940&lt;130000,"Middle ($90K-$130K)",
O4940&lt;170000,"Upper Middle ($130K-$170K)",
O4940&gt;=170000,"High Salary (&gt;$170K)"
)</f>
        <v>Low Salary (&lt;$50K)</v>
      </c>
      <c r="R4940" t="str" cm="1">
        <f t="array" ref="R4940">_xlfn.IFS(
G4940&lt;=2,"New Customers (0-2Y)",
G4940&lt;=5,"Growing Customers (3-5Y)",
G4940&lt;=8,"Established Customers (6-8Y)",
G4940&lt;=10,"Loyal Customers (9-10Y)"
)</f>
        <v>Loyal Customers (9-10Y)</v>
      </c>
    </row>
    <row r="4941" spans="1:18" x14ac:dyDescent="0.35">
      <c r="A4941">
        <v>15606273</v>
      </c>
      <c r="B4941" t="s">
        <v>2062</v>
      </c>
      <c r="C4941" t="s">
        <v>17</v>
      </c>
      <c r="D4941" t="s">
        <v>39</v>
      </c>
      <c r="E4941">
        <v>37</v>
      </c>
      <c r="F4941" t="s">
        <v>19</v>
      </c>
      <c r="G4941">
        <v>5</v>
      </c>
      <c r="H4941" s="4">
        <v>144235.73000000001</v>
      </c>
      <c r="I4941" t="s">
        <v>33</v>
      </c>
      <c r="J4941">
        <v>2</v>
      </c>
      <c r="K4941">
        <v>616</v>
      </c>
      <c r="L4941" t="s">
        <v>20</v>
      </c>
      <c r="M4941" t="s">
        <v>27</v>
      </c>
      <c r="N4941" t="s">
        <v>32</v>
      </c>
      <c r="O4941" s="4">
        <v>154957.66</v>
      </c>
      <c r="P4941" t="s">
        <v>23</v>
      </c>
      <c r="Q4941" t="str" cm="1">
        <f t="array" ref="Q4941">_xlfn.IFS(
O4941&lt;50000,"Low Salary (&lt;$50K)",
O4941&lt;90000,"Lower Middle ($50K-$90K)",
O4941&lt;130000,"Middle ($90K-$130K)",
O4941&lt;170000,"Upper Middle ($130K-$170K)",
O4941&gt;=170000,"High Salary (&gt;$170K)"
)</f>
        <v>Upper Middle ($130K-$170K)</v>
      </c>
      <c r="R4941" t="str" cm="1">
        <f t="array" ref="R4941">_xlfn.IFS(
G4941&lt;=2,"New Customers (0-2Y)",
G4941&lt;=5,"Growing Customers (3-5Y)",
G4941&lt;=8,"Established Customers (6-8Y)",
G4941&lt;=10,"Loyal Customers (9-10Y)"
)</f>
        <v>Growing Customers (3-5Y)</v>
      </c>
    </row>
    <row r="4942" spans="1:18" x14ac:dyDescent="0.35">
      <c r="A4942">
        <v>15799652</v>
      </c>
      <c r="B4942" t="s">
        <v>2063</v>
      </c>
      <c r="C4942" t="s">
        <v>17</v>
      </c>
      <c r="D4942" t="s">
        <v>18</v>
      </c>
      <c r="E4942">
        <v>38</v>
      </c>
      <c r="F4942" t="s">
        <v>19</v>
      </c>
      <c r="G4942">
        <v>0</v>
      </c>
      <c r="H4942" s="4">
        <v>152582.20000000001</v>
      </c>
      <c r="I4942" t="s">
        <v>33</v>
      </c>
      <c r="J4942">
        <v>2</v>
      </c>
      <c r="K4942">
        <v>763</v>
      </c>
      <c r="L4942" t="s">
        <v>35</v>
      </c>
      <c r="M4942" t="s">
        <v>27</v>
      </c>
      <c r="N4942" t="s">
        <v>32</v>
      </c>
      <c r="O4942" s="4">
        <v>31892.82</v>
      </c>
      <c r="P4942" t="s">
        <v>28</v>
      </c>
      <c r="Q4942" t="str" cm="1">
        <f t="array" ref="Q4942">_xlfn.IFS(
O4942&lt;50000,"Low Salary (&lt;$50K)",
O4942&lt;90000,"Lower Middle ($50K-$90K)",
O4942&lt;130000,"Middle ($90K-$130K)",
O4942&lt;170000,"Upper Middle ($130K-$170K)",
O4942&gt;=170000,"High Salary (&gt;$170K)"
)</f>
        <v>Low Salary (&lt;$50K)</v>
      </c>
      <c r="R4942" t="str" cm="1">
        <f t="array" ref="R4942">_xlfn.IFS(
G4942&lt;=2,"New Customers (0-2Y)",
G4942&lt;=5,"Growing Customers (3-5Y)",
G4942&lt;=8,"Established Customers (6-8Y)",
G4942&lt;=10,"Loyal Customers (9-10Y)"
)</f>
        <v>New Customers (0-2Y)</v>
      </c>
    </row>
    <row r="4943" spans="1:18" x14ac:dyDescent="0.35">
      <c r="A4943">
        <v>15715047</v>
      </c>
      <c r="B4943" t="s">
        <v>2064</v>
      </c>
      <c r="C4943" t="s">
        <v>26</v>
      </c>
      <c r="D4943" t="s">
        <v>39</v>
      </c>
      <c r="E4943">
        <v>43</v>
      </c>
      <c r="F4943" t="s">
        <v>19</v>
      </c>
      <c r="G4943">
        <v>9</v>
      </c>
      <c r="H4943" s="4">
        <v>172478.15</v>
      </c>
      <c r="I4943" t="s">
        <v>33</v>
      </c>
      <c r="J4943">
        <v>1</v>
      </c>
      <c r="K4943">
        <v>640</v>
      </c>
      <c r="L4943" t="s">
        <v>20</v>
      </c>
      <c r="M4943" t="s">
        <v>21</v>
      </c>
      <c r="N4943" t="s">
        <v>32</v>
      </c>
      <c r="O4943" s="4">
        <v>191084.4</v>
      </c>
      <c r="P4943" t="s">
        <v>23</v>
      </c>
      <c r="Q4943" t="str" cm="1">
        <f t="array" ref="Q4943">_xlfn.IFS(
O4943&lt;50000,"Low Salary (&lt;$50K)",
O4943&lt;90000,"Lower Middle ($50K-$90K)",
O4943&lt;130000,"Middle ($90K-$130K)",
O4943&lt;170000,"Upper Middle ($130K-$170K)",
O4943&gt;=170000,"High Salary (&gt;$170K)"
)</f>
        <v>High Salary (&gt;$170K)</v>
      </c>
      <c r="R4943" t="str" cm="1">
        <f t="array" ref="R4943">_xlfn.IFS(
G4943&lt;=2,"New Customers (0-2Y)",
G4943&lt;=5,"Growing Customers (3-5Y)",
G4943&lt;=8,"Established Customers (6-8Y)",
G4943&lt;=10,"Loyal Customers (9-10Y)"
)</f>
        <v>Loyal Customers (9-10Y)</v>
      </c>
    </row>
    <row r="4944" spans="1:18" x14ac:dyDescent="0.35">
      <c r="A4944">
        <v>15784687</v>
      </c>
      <c r="B4944" t="s">
        <v>349</v>
      </c>
      <c r="C4944" t="s">
        <v>17</v>
      </c>
      <c r="D4944" t="s">
        <v>39</v>
      </c>
      <c r="E4944">
        <v>36</v>
      </c>
      <c r="F4944" t="s">
        <v>19</v>
      </c>
      <c r="G4944">
        <v>1</v>
      </c>
      <c r="H4944" s="4">
        <v>126477.42</v>
      </c>
      <c r="I4944" t="s">
        <v>33</v>
      </c>
      <c r="J4944">
        <v>1</v>
      </c>
      <c r="K4944">
        <v>592</v>
      </c>
      <c r="L4944" t="s">
        <v>31</v>
      </c>
      <c r="M4944" t="s">
        <v>27</v>
      </c>
      <c r="N4944" t="s">
        <v>32</v>
      </c>
      <c r="O4944" s="4">
        <v>179718.17</v>
      </c>
      <c r="P4944" t="s">
        <v>28</v>
      </c>
      <c r="Q4944" t="str" cm="1">
        <f t="array" ref="Q4944">_xlfn.IFS(
O4944&lt;50000,"Low Salary (&lt;$50K)",
O4944&lt;90000,"Lower Middle ($50K-$90K)",
O4944&lt;130000,"Middle ($90K-$130K)",
O4944&lt;170000,"Upper Middle ($130K-$170K)",
O4944&gt;=170000,"High Salary (&gt;$170K)"
)</f>
        <v>High Salary (&gt;$170K)</v>
      </c>
      <c r="R4944" t="str" cm="1">
        <f t="array" ref="R4944">_xlfn.IFS(
G4944&lt;=2,"New Customers (0-2Y)",
G4944&lt;=5,"Growing Customers (3-5Y)",
G4944&lt;=8,"Established Customers (6-8Y)",
G4944&lt;=10,"Loyal Customers (9-10Y)"
)</f>
        <v>New Customers (0-2Y)</v>
      </c>
    </row>
    <row r="4945" spans="1:18" x14ac:dyDescent="0.35">
      <c r="A4945">
        <v>15615322</v>
      </c>
      <c r="B4945" t="s">
        <v>810</v>
      </c>
      <c r="C4945" t="s">
        <v>26</v>
      </c>
      <c r="D4945" t="s">
        <v>39</v>
      </c>
      <c r="E4945">
        <v>43</v>
      </c>
      <c r="F4945" t="s">
        <v>19</v>
      </c>
      <c r="G4945">
        <v>7</v>
      </c>
      <c r="H4945" s="4">
        <v>97473.87</v>
      </c>
      <c r="I4945" t="s">
        <v>29</v>
      </c>
      <c r="J4945">
        <v>2</v>
      </c>
      <c r="K4945">
        <v>528</v>
      </c>
      <c r="L4945" t="s">
        <v>31</v>
      </c>
      <c r="M4945" t="s">
        <v>21</v>
      </c>
      <c r="N4945" t="s">
        <v>22</v>
      </c>
      <c r="O4945" s="4">
        <v>159823.16</v>
      </c>
      <c r="P4945" t="s">
        <v>28</v>
      </c>
      <c r="Q4945" t="str" cm="1">
        <f t="array" ref="Q4945">_xlfn.IFS(
O4945&lt;50000,"Low Salary (&lt;$50K)",
O4945&lt;90000,"Lower Middle ($50K-$90K)",
O4945&lt;130000,"Middle ($90K-$130K)",
O4945&lt;170000,"Upper Middle ($130K-$170K)",
O4945&gt;=170000,"High Salary (&gt;$170K)"
)</f>
        <v>Upper Middle ($130K-$170K)</v>
      </c>
      <c r="R4945" t="str" cm="1">
        <f t="array" ref="R4945">_xlfn.IFS(
G4945&lt;=2,"New Customers (0-2Y)",
G4945&lt;=5,"Growing Customers (3-5Y)",
G4945&lt;=8,"Established Customers (6-8Y)",
G4945&lt;=10,"Loyal Customers (9-10Y)"
)</f>
        <v>Established Customers (6-8Y)</v>
      </c>
    </row>
    <row r="4946" spans="1:18" x14ac:dyDescent="0.35">
      <c r="A4946">
        <v>15722072</v>
      </c>
      <c r="B4946" t="s">
        <v>653</v>
      </c>
      <c r="C4946" t="s">
        <v>17</v>
      </c>
      <c r="D4946" t="s">
        <v>39</v>
      </c>
      <c r="E4946">
        <v>53</v>
      </c>
      <c r="F4946" t="s">
        <v>19</v>
      </c>
      <c r="G4946">
        <v>5</v>
      </c>
      <c r="H4946" s="4">
        <v>138053.67000000001</v>
      </c>
      <c r="I4946" t="s">
        <v>33</v>
      </c>
      <c r="J4946">
        <v>1</v>
      </c>
      <c r="K4946">
        <v>630</v>
      </c>
      <c r="L4946" t="s">
        <v>20</v>
      </c>
      <c r="M4946" t="s">
        <v>27</v>
      </c>
      <c r="N4946" t="s">
        <v>22</v>
      </c>
      <c r="O4946" s="4">
        <v>114110.97</v>
      </c>
      <c r="P4946" t="s">
        <v>28</v>
      </c>
      <c r="Q4946" t="str" cm="1">
        <f t="array" ref="Q4946">_xlfn.IFS(
O4946&lt;50000,"Low Salary (&lt;$50K)",
O4946&lt;90000,"Lower Middle ($50K-$90K)",
O4946&lt;130000,"Middle ($90K-$130K)",
O4946&lt;170000,"Upper Middle ($130K-$170K)",
O4946&gt;=170000,"High Salary (&gt;$170K)"
)</f>
        <v>Middle ($90K-$130K)</v>
      </c>
      <c r="R4946" t="str" cm="1">
        <f t="array" ref="R4946">_xlfn.IFS(
G4946&lt;=2,"New Customers (0-2Y)",
G4946&lt;=5,"Growing Customers (3-5Y)",
G4946&lt;=8,"Established Customers (6-8Y)",
G4946&lt;=10,"Loyal Customers (9-10Y)"
)</f>
        <v>Growing Customers (3-5Y)</v>
      </c>
    </row>
    <row r="4947" spans="1:18" x14ac:dyDescent="0.35">
      <c r="A4947">
        <v>15646784</v>
      </c>
      <c r="B4947" t="s">
        <v>2065</v>
      </c>
      <c r="C4947" t="s">
        <v>17</v>
      </c>
      <c r="D4947" t="s">
        <v>18</v>
      </c>
      <c r="E4947">
        <v>31</v>
      </c>
      <c r="F4947" t="s">
        <v>19</v>
      </c>
      <c r="G4947">
        <v>2</v>
      </c>
      <c r="H4947" s="4">
        <v>164003.04999999999</v>
      </c>
      <c r="I4947" t="s">
        <v>33</v>
      </c>
      <c r="J4947">
        <v>2</v>
      </c>
      <c r="K4947">
        <v>529</v>
      </c>
      <c r="L4947" t="s">
        <v>31</v>
      </c>
      <c r="M4947" t="s">
        <v>21</v>
      </c>
      <c r="N4947" t="s">
        <v>22</v>
      </c>
      <c r="O4947" s="4">
        <v>60993.23</v>
      </c>
      <c r="P4947" t="s">
        <v>28</v>
      </c>
      <c r="Q4947" t="str" cm="1">
        <f t="array" ref="Q4947">_xlfn.IFS(
O4947&lt;50000,"Low Salary (&lt;$50K)",
O4947&lt;90000,"Lower Middle ($50K-$90K)",
O4947&lt;130000,"Middle ($90K-$130K)",
O4947&lt;170000,"Upper Middle ($130K-$170K)",
O4947&gt;=170000,"High Salary (&gt;$170K)"
)</f>
        <v>Lower Middle ($50K-$90K)</v>
      </c>
      <c r="R4947" t="str" cm="1">
        <f t="array" ref="R4947">_xlfn.IFS(
G4947&lt;=2,"New Customers (0-2Y)",
G4947&lt;=5,"Growing Customers (3-5Y)",
G4947&lt;=8,"Established Customers (6-8Y)",
G4947&lt;=10,"Loyal Customers (9-10Y)"
)</f>
        <v>New Customers (0-2Y)</v>
      </c>
    </row>
    <row r="4948" spans="1:18" x14ac:dyDescent="0.35">
      <c r="A4948">
        <v>15644692</v>
      </c>
      <c r="B4948" t="s">
        <v>2066</v>
      </c>
      <c r="C4948" t="s">
        <v>17</v>
      </c>
      <c r="D4948" t="s">
        <v>18</v>
      </c>
      <c r="E4948">
        <v>47</v>
      </c>
      <c r="F4948" t="s">
        <v>19</v>
      </c>
      <c r="G4948">
        <v>8</v>
      </c>
      <c r="H4948" s="4">
        <v>0</v>
      </c>
      <c r="I4948" t="s">
        <v>24</v>
      </c>
      <c r="J4948">
        <v>1</v>
      </c>
      <c r="K4948">
        <v>546</v>
      </c>
      <c r="L4948" t="s">
        <v>31</v>
      </c>
      <c r="M4948" t="s">
        <v>21</v>
      </c>
      <c r="N4948" t="s">
        <v>22</v>
      </c>
      <c r="O4948" s="4">
        <v>66408.009999999995</v>
      </c>
      <c r="P4948" t="s">
        <v>23</v>
      </c>
      <c r="Q4948" t="str" cm="1">
        <f t="array" ref="Q4948">_xlfn.IFS(
O4948&lt;50000,"Low Salary (&lt;$50K)",
O4948&lt;90000,"Lower Middle ($50K-$90K)",
O4948&lt;130000,"Middle ($90K-$130K)",
O4948&lt;170000,"Upper Middle ($130K-$170K)",
O4948&gt;=170000,"High Salary (&gt;$170K)"
)</f>
        <v>Lower Middle ($50K-$90K)</v>
      </c>
      <c r="R4948" t="str" cm="1">
        <f t="array" ref="R4948">_xlfn.IFS(
G4948&lt;=2,"New Customers (0-2Y)",
G4948&lt;=5,"Growing Customers (3-5Y)",
G4948&lt;=8,"Established Customers (6-8Y)",
G4948&lt;=10,"Loyal Customers (9-10Y)"
)</f>
        <v>Established Customers (6-8Y)</v>
      </c>
    </row>
    <row r="4949" spans="1:18" x14ac:dyDescent="0.35">
      <c r="A4949">
        <v>15670354</v>
      </c>
      <c r="B4949" t="s">
        <v>613</v>
      </c>
      <c r="C4949" t="s">
        <v>17</v>
      </c>
      <c r="D4949" t="s">
        <v>18</v>
      </c>
      <c r="E4949">
        <v>62</v>
      </c>
      <c r="F4949" t="s">
        <v>2967</v>
      </c>
      <c r="G4949">
        <v>6</v>
      </c>
      <c r="H4949" s="4">
        <v>0</v>
      </c>
      <c r="I4949" t="s">
        <v>24</v>
      </c>
      <c r="J4949">
        <v>2</v>
      </c>
      <c r="K4949">
        <v>753</v>
      </c>
      <c r="L4949" t="s">
        <v>35</v>
      </c>
      <c r="M4949" t="s">
        <v>21</v>
      </c>
      <c r="N4949" t="s">
        <v>22</v>
      </c>
      <c r="O4949" s="4">
        <v>136398.9</v>
      </c>
      <c r="P4949" t="s">
        <v>28</v>
      </c>
      <c r="Q4949" t="str" cm="1">
        <f t="array" ref="Q4949">_xlfn.IFS(
O4949&lt;50000,"Low Salary (&lt;$50K)",
O4949&lt;90000,"Lower Middle ($50K-$90K)",
O4949&lt;130000,"Middle ($90K-$130K)",
O4949&lt;170000,"Upper Middle ($130K-$170K)",
O4949&gt;=170000,"High Salary (&gt;$170K)"
)</f>
        <v>Upper Middle ($130K-$170K)</v>
      </c>
      <c r="R4949" t="str" cm="1">
        <f t="array" ref="R4949">_xlfn.IFS(
G4949&lt;=2,"New Customers (0-2Y)",
G4949&lt;=5,"Growing Customers (3-5Y)",
G4949&lt;=8,"Established Customers (6-8Y)",
G4949&lt;=10,"Loyal Customers (9-10Y)"
)</f>
        <v>Established Customers (6-8Y)</v>
      </c>
    </row>
    <row r="4950" spans="1:18" x14ac:dyDescent="0.35">
      <c r="A4950">
        <v>15716357</v>
      </c>
      <c r="B4950" t="s">
        <v>2067</v>
      </c>
      <c r="C4950" t="s">
        <v>26</v>
      </c>
      <c r="D4950" t="s">
        <v>18</v>
      </c>
      <c r="E4950">
        <v>39</v>
      </c>
      <c r="F4950" t="s">
        <v>19</v>
      </c>
      <c r="G4950">
        <v>4</v>
      </c>
      <c r="H4950" s="4">
        <v>122486.11</v>
      </c>
      <c r="I4950" t="s">
        <v>33</v>
      </c>
      <c r="J4950">
        <v>2</v>
      </c>
      <c r="K4950">
        <v>772</v>
      </c>
      <c r="L4950" t="s">
        <v>35</v>
      </c>
      <c r="M4950" t="s">
        <v>21</v>
      </c>
      <c r="N4950" t="s">
        <v>22</v>
      </c>
      <c r="O4950" s="4">
        <v>140709.25</v>
      </c>
      <c r="P4950" t="s">
        <v>28</v>
      </c>
      <c r="Q4950" t="str" cm="1">
        <f t="array" ref="Q4950">_xlfn.IFS(
O4950&lt;50000,"Low Salary (&lt;$50K)",
O4950&lt;90000,"Lower Middle ($50K-$90K)",
O4950&lt;130000,"Middle ($90K-$130K)",
O4950&lt;170000,"Upper Middle ($130K-$170K)",
O4950&gt;=170000,"High Salary (&gt;$170K)"
)</f>
        <v>Upper Middle ($130K-$170K)</v>
      </c>
      <c r="R4950" t="str" cm="1">
        <f t="array" ref="R4950">_xlfn.IFS(
G4950&lt;=2,"New Customers (0-2Y)",
G4950&lt;=5,"Growing Customers (3-5Y)",
G4950&lt;=8,"Established Customers (6-8Y)",
G4950&lt;=10,"Loyal Customers (9-10Y)"
)</f>
        <v>Growing Customers (3-5Y)</v>
      </c>
    </row>
    <row r="4951" spans="1:18" x14ac:dyDescent="0.35">
      <c r="A4951">
        <v>15786717</v>
      </c>
      <c r="B4951" t="s">
        <v>45</v>
      </c>
      <c r="C4951" t="s">
        <v>17</v>
      </c>
      <c r="D4951" t="s">
        <v>39</v>
      </c>
      <c r="E4951">
        <v>36</v>
      </c>
      <c r="F4951" t="s">
        <v>19</v>
      </c>
      <c r="G4951">
        <v>1</v>
      </c>
      <c r="H4951" s="4">
        <v>0</v>
      </c>
      <c r="I4951" t="s">
        <v>24</v>
      </c>
      <c r="J4951">
        <v>2</v>
      </c>
      <c r="K4951">
        <v>567</v>
      </c>
      <c r="L4951" t="s">
        <v>31</v>
      </c>
      <c r="M4951" t="s">
        <v>27</v>
      </c>
      <c r="N4951" t="s">
        <v>32</v>
      </c>
      <c r="O4951" s="4">
        <v>8555.73</v>
      </c>
      <c r="P4951" t="s">
        <v>28</v>
      </c>
      <c r="Q4951" t="str" cm="1">
        <f t="array" ref="Q4951">_xlfn.IFS(
O4951&lt;50000,"Low Salary (&lt;$50K)",
O4951&lt;90000,"Lower Middle ($50K-$90K)",
O4951&lt;130000,"Middle ($90K-$130K)",
O4951&lt;170000,"Upper Middle ($130K-$170K)",
O4951&gt;=170000,"High Salary (&gt;$170K)"
)</f>
        <v>Low Salary (&lt;$50K)</v>
      </c>
      <c r="R4951" t="str" cm="1">
        <f t="array" ref="R4951">_xlfn.IFS(
G4951&lt;=2,"New Customers (0-2Y)",
G4951&lt;=5,"Growing Customers (3-5Y)",
G4951&lt;=8,"Established Customers (6-8Y)",
G4951&lt;=10,"Loyal Customers (9-10Y)"
)</f>
        <v>New Customers (0-2Y)</v>
      </c>
    </row>
    <row r="4952" spans="1:18" x14ac:dyDescent="0.35">
      <c r="A4952">
        <v>15771383</v>
      </c>
      <c r="B4952" t="s">
        <v>533</v>
      </c>
      <c r="C4952" t="s">
        <v>42</v>
      </c>
      <c r="D4952" t="s">
        <v>18</v>
      </c>
      <c r="E4952">
        <v>45</v>
      </c>
      <c r="F4952" t="s">
        <v>19</v>
      </c>
      <c r="G4952">
        <v>6</v>
      </c>
      <c r="H4952" s="4">
        <v>53667.44</v>
      </c>
      <c r="I4952" t="s">
        <v>29</v>
      </c>
      <c r="J4952">
        <v>1</v>
      </c>
      <c r="K4952">
        <v>628</v>
      </c>
      <c r="L4952" t="s">
        <v>20</v>
      </c>
      <c r="M4952" t="s">
        <v>21</v>
      </c>
      <c r="N4952" t="s">
        <v>32</v>
      </c>
      <c r="O4952" s="4">
        <v>115022.94</v>
      </c>
      <c r="P4952" t="s">
        <v>28</v>
      </c>
      <c r="Q4952" t="str" cm="1">
        <f t="array" ref="Q4952">_xlfn.IFS(
O4952&lt;50000,"Low Salary (&lt;$50K)",
O4952&lt;90000,"Lower Middle ($50K-$90K)",
O4952&lt;130000,"Middle ($90K-$130K)",
O4952&lt;170000,"Upper Middle ($130K-$170K)",
O4952&gt;=170000,"High Salary (&gt;$170K)"
)</f>
        <v>Middle ($90K-$130K)</v>
      </c>
      <c r="R4952" t="str" cm="1">
        <f t="array" ref="R4952">_xlfn.IFS(
G4952&lt;=2,"New Customers (0-2Y)",
G4952&lt;=5,"Growing Customers (3-5Y)",
G4952&lt;=8,"Established Customers (6-8Y)",
G4952&lt;=10,"Loyal Customers (9-10Y)"
)</f>
        <v>Established Customers (6-8Y)</v>
      </c>
    </row>
    <row r="4953" spans="1:18" x14ac:dyDescent="0.35">
      <c r="A4953">
        <v>15649793</v>
      </c>
      <c r="B4953" t="s">
        <v>2068</v>
      </c>
      <c r="C4953" t="s">
        <v>17</v>
      </c>
      <c r="D4953" t="s">
        <v>39</v>
      </c>
      <c r="E4953">
        <v>20</v>
      </c>
      <c r="F4953" t="s">
        <v>43</v>
      </c>
      <c r="G4953">
        <v>7</v>
      </c>
      <c r="H4953" s="4">
        <v>0</v>
      </c>
      <c r="I4953" t="s">
        <v>24</v>
      </c>
      <c r="J4953">
        <v>2</v>
      </c>
      <c r="K4953">
        <v>658</v>
      </c>
      <c r="L4953" t="s">
        <v>20</v>
      </c>
      <c r="M4953" t="s">
        <v>27</v>
      </c>
      <c r="N4953" t="s">
        <v>32</v>
      </c>
      <c r="O4953" s="4">
        <v>187638.34</v>
      </c>
      <c r="P4953" t="s">
        <v>28</v>
      </c>
      <c r="Q4953" t="str" cm="1">
        <f t="array" ref="Q4953">_xlfn.IFS(
O4953&lt;50000,"Low Salary (&lt;$50K)",
O4953&lt;90000,"Lower Middle ($50K-$90K)",
O4953&lt;130000,"Middle ($90K-$130K)",
O4953&lt;170000,"Upper Middle ($130K-$170K)",
O4953&gt;=170000,"High Salary (&gt;$170K)"
)</f>
        <v>High Salary (&gt;$170K)</v>
      </c>
      <c r="R4953" t="str" cm="1">
        <f t="array" ref="R4953">_xlfn.IFS(
G4953&lt;=2,"New Customers (0-2Y)",
G4953&lt;=5,"Growing Customers (3-5Y)",
G4953&lt;=8,"Established Customers (6-8Y)",
G4953&lt;=10,"Loyal Customers (9-10Y)"
)</f>
        <v>Established Customers (6-8Y)</v>
      </c>
    </row>
    <row r="4954" spans="1:18" x14ac:dyDescent="0.35">
      <c r="A4954">
        <v>15731543</v>
      </c>
      <c r="B4954" t="s">
        <v>1288</v>
      </c>
      <c r="C4954" t="s">
        <v>26</v>
      </c>
      <c r="D4954" t="s">
        <v>39</v>
      </c>
      <c r="E4954">
        <v>58</v>
      </c>
      <c r="F4954" t="s">
        <v>19</v>
      </c>
      <c r="G4954">
        <v>9</v>
      </c>
      <c r="H4954" s="4">
        <v>109327.65</v>
      </c>
      <c r="I4954" t="s">
        <v>33</v>
      </c>
      <c r="J4954">
        <v>1</v>
      </c>
      <c r="K4954">
        <v>679</v>
      </c>
      <c r="L4954" t="s">
        <v>35</v>
      </c>
      <c r="M4954" t="s">
        <v>21</v>
      </c>
      <c r="N4954" t="s">
        <v>22</v>
      </c>
      <c r="O4954" s="4">
        <v>3829.13</v>
      </c>
      <c r="P4954" t="s">
        <v>28</v>
      </c>
      <c r="Q4954" t="str" cm="1">
        <f t="array" ref="Q4954">_xlfn.IFS(
O4954&lt;50000,"Low Salary (&lt;$50K)",
O4954&lt;90000,"Lower Middle ($50K-$90K)",
O4954&lt;130000,"Middle ($90K-$130K)",
O4954&lt;170000,"Upper Middle ($130K-$170K)",
O4954&gt;=170000,"High Salary (&gt;$170K)"
)</f>
        <v>Low Salary (&lt;$50K)</v>
      </c>
      <c r="R4954" t="str" cm="1">
        <f t="array" ref="R4954">_xlfn.IFS(
G4954&lt;=2,"New Customers (0-2Y)",
G4954&lt;=5,"Growing Customers (3-5Y)",
G4954&lt;=8,"Established Customers (6-8Y)",
G4954&lt;=10,"Loyal Customers (9-10Y)"
)</f>
        <v>Loyal Customers (9-10Y)</v>
      </c>
    </row>
    <row r="4955" spans="1:18" x14ac:dyDescent="0.35">
      <c r="A4955">
        <v>15684516</v>
      </c>
      <c r="B4955" t="s">
        <v>2069</v>
      </c>
      <c r="C4955" t="s">
        <v>26</v>
      </c>
      <c r="D4955" t="s">
        <v>39</v>
      </c>
      <c r="E4955">
        <v>34</v>
      </c>
      <c r="F4955" t="s">
        <v>19</v>
      </c>
      <c r="G4955">
        <v>1</v>
      </c>
      <c r="H4955" s="4">
        <v>121151.05</v>
      </c>
      <c r="I4955" t="s">
        <v>33</v>
      </c>
      <c r="J4955">
        <v>1</v>
      </c>
      <c r="K4955">
        <v>629</v>
      </c>
      <c r="L4955" t="s">
        <v>20</v>
      </c>
      <c r="M4955" t="s">
        <v>27</v>
      </c>
      <c r="N4955" t="s">
        <v>32</v>
      </c>
      <c r="O4955" s="4">
        <v>119357.93</v>
      </c>
      <c r="P4955" t="s">
        <v>28</v>
      </c>
      <c r="Q4955" t="str" cm="1">
        <f t="array" ref="Q4955">_xlfn.IFS(
O4955&lt;50000,"Low Salary (&lt;$50K)",
O4955&lt;90000,"Lower Middle ($50K-$90K)",
O4955&lt;130000,"Middle ($90K-$130K)",
O4955&lt;170000,"Upper Middle ($130K-$170K)",
O4955&gt;=170000,"High Salary (&gt;$170K)"
)</f>
        <v>Middle ($90K-$130K)</v>
      </c>
      <c r="R4955" t="str" cm="1">
        <f t="array" ref="R4955">_xlfn.IFS(
G4955&lt;=2,"New Customers (0-2Y)",
G4955&lt;=5,"Growing Customers (3-5Y)",
G4955&lt;=8,"Established Customers (6-8Y)",
G4955&lt;=10,"Loyal Customers (9-10Y)"
)</f>
        <v>New Customers (0-2Y)</v>
      </c>
    </row>
    <row r="4956" spans="1:18" x14ac:dyDescent="0.35">
      <c r="A4956">
        <v>15677249</v>
      </c>
      <c r="B4956" t="s">
        <v>1379</v>
      </c>
      <c r="C4956" t="s">
        <v>26</v>
      </c>
      <c r="D4956" t="s">
        <v>39</v>
      </c>
      <c r="E4956">
        <v>42</v>
      </c>
      <c r="F4956" t="s">
        <v>19</v>
      </c>
      <c r="G4956">
        <v>9</v>
      </c>
      <c r="H4956" s="4">
        <v>101043.63</v>
      </c>
      <c r="I4956" t="s">
        <v>33</v>
      </c>
      <c r="J4956">
        <v>1</v>
      </c>
      <c r="K4956">
        <v>731</v>
      </c>
      <c r="L4956" t="s">
        <v>35</v>
      </c>
      <c r="M4956" t="s">
        <v>21</v>
      </c>
      <c r="N4956" t="s">
        <v>22</v>
      </c>
      <c r="O4956" s="4">
        <v>192175.52</v>
      </c>
      <c r="P4956" t="s">
        <v>28</v>
      </c>
      <c r="Q4956" t="str" cm="1">
        <f t="array" ref="Q4956">_xlfn.IFS(
O4956&lt;50000,"Low Salary (&lt;$50K)",
O4956&lt;90000,"Lower Middle ($50K-$90K)",
O4956&lt;130000,"Middle ($90K-$130K)",
O4956&lt;170000,"Upper Middle ($130K-$170K)",
O4956&gt;=170000,"High Salary (&gt;$170K)"
)</f>
        <v>High Salary (&gt;$170K)</v>
      </c>
      <c r="R4956" t="str" cm="1">
        <f t="array" ref="R4956">_xlfn.IFS(
G4956&lt;=2,"New Customers (0-2Y)",
G4956&lt;=5,"Growing Customers (3-5Y)",
G4956&lt;=8,"Established Customers (6-8Y)",
G4956&lt;=10,"Loyal Customers (9-10Y)"
)</f>
        <v>Loyal Customers (9-10Y)</v>
      </c>
    </row>
    <row r="4957" spans="1:18" x14ac:dyDescent="0.35">
      <c r="A4957">
        <v>15581525</v>
      </c>
      <c r="B4957" t="s">
        <v>595</v>
      </c>
      <c r="C4957" t="s">
        <v>42</v>
      </c>
      <c r="D4957" t="s">
        <v>39</v>
      </c>
      <c r="E4957">
        <v>33</v>
      </c>
      <c r="F4957" t="s">
        <v>19</v>
      </c>
      <c r="G4957">
        <v>3</v>
      </c>
      <c r="H4957" s="4">
        <v>83501.66</v>
      </c>
      <c r="I4957" t="s">
        <v>29</v>
      </c>
      <c r="J4957">
        <v>2</v>
      </c>
      <c r="K4957">
        <v>775</v>
      </c>
      <c r="L4957" t="s">
        <v>35</v>
      </c>
      <c r="M4957" t="s">
        <v>21</v>
      </c>
      <c r="N4957" t="s">
        <v>32</v>
      </c>
      <c r="O4957" s="4">
        <v>128841.31</v>
      </c>
      <c r="P4957" t="s">
        <v>28</v>
      </c>
      <c r="Q4957" t="str" cm="1">
        <f t="array" ref="Q4957">_xlfn.IFS(
O4957&lt;50000,"Low Salary (&lt;$50K)",
O4957&lt;90000,"Lower Middle ($50K-$90K)",
O4957&lt;130000,"Middle ($90K-$130K)",
O4957&lt;170000,"Upper Middle ($130K-$170K)",
O4957&gt;=170000,"High Salary (&gt;$170K)"
)</f>
        <v>Middle ($90K-$130K)</v>
      </c>
      <c r="R4957" t="str" cm="1">
        <f t="array" ref="R4957">_xlfn.IFS(
G4957&lt;=2,"New Customers (0-2Y)",
G4957&lt;=5,"Growing Customers (3-5Y)",
G4957&lt;=8,"Established Customers (6-8Y)",
G4957&lt;=10,"Loyal Customers (9-10Y)"
)</f>
        <v>Growing Customers (3-5Y)</v>
      </c>
    </row>
    <row r="4958" spans="1:18" x14ac:dyDescent="0.35">
      <c r="A4958">
        <v>15628420</v>
      </c>
      <c r="B4958" t="s">
        <v>162</v>
      </c>
      <c r="C4958" t="s">
        <v>26</v>
      </c>
      <c r="D4958" t="s">
        <v>39</v>
      </c>
      <c r="E4958">
        <v>33</v>
      </c>
      <c r="F4958" t="s">
        <v>19</v>
      </c>
      <c r="G4958">
        <v>2</v>
      </c>
      <c r="H4958" s="4">
        <v>80462.240000000005</v>
      </c>
      <c r="I4958" t="s">
        <v>29</v>
      </c>
      <c r="J4958">
        <v>1</v>
      </c>
      <c r="K4958">
        <v>660</v>
      </c>
      <c r="L4958" t="s">
        <v>35</v>
      </c>
      <c r="M4958" t="s">
        <v>27</v>
      </c>
      <c r="N4958" t="s">
        <v>32</v>
      </c>
      <c r="O4958" s="4">
        <v>150422.35</v>
      </c>
      <c r="P4958" t="s">
        <v>28</v>
      </c>
      <c r="Q4958" t="str" cm="1">
        <f t="array" ref="Q4958">_xlfn.IFS(
O4958&lt;50000,"Low Salary (&lt;$50K)",
O4958&lt;90000,"Lower Middle ($50K-$90K)",
O4958&lt;130000,"Middle ($90K-$130K)",
O4958&lt;170000,"Upper Middle ($130K-$170K)",
O4958&gt;=170000,"High Salary (&gt;$170K)"
)</f>
        <v>Upper Middle ($130K-$170K)</v>
      </c>
      <c r="R4958" t="str" cm="1">
        <f t="array" ref="R4958">_xlfn.IFS(
G4958&lt;=2,"New Customers (0-2Y)",
G4958&lt;=5,"Growing Customers (3-5Y)",
G4958&lt;=8,"Established Customers (6-8Y)",
G4958&lt;=10,"Loyal Customers (9-10Y)"
)</f>
        <v>New Customers (0-2Y)</v>
      </c>
    </row>
    <row r="4959" spans="1:18" x14ac:dyDescent="0.35">
      <c r="A4959">
        <v>15600478</v>
      </c>
      <c r="B4959" t="s">
        <v>72</v>
      </c>
      <c r="C4959" t="s">
        <v>17</v>
      </c>
      <c r="D4959" t="s">
        <v>39</v>
      </c>
      <c r="E4959">
        <v>39</v>
      </c>
      <c r="F4959" t="s">
        <v>19</v>
      </c>
      <c r="G4959">
        <v>3</v>
      </c>
      <c r="H4959" s="4">
        <v>0</v>
      </c>
      <c r="I4959" t="s">
        <v>24</v>
      </c>
      <c r="J4959">
        <v>1</v>
      </c>
      <c r="K4959">
        <v>752</v>
      </c>
      <c r="L4959" t="s">
        <v>35</v>
      </c>
      <c r="M4959" t="s">
        <v>21</v>
      </c>
      <c r="N4959" t="s">
        <v>32</v>
      </c>
      <c r="O4959" s="4">
        <v>188187.05</v>
      </c>
      <c r="P4959" t="s">
        <v>28</v>
      </c>
      <c r="Q4959" t="str" cm="1">
        <f t="array" ref="Q4959">_xlfn.IFS(
O4959&lt;50000,"Low Salary (&lt;$50K)",
O4959&lt;90000,"Lower Middle ($50K-$90K)",
O4959&lt;130000,"Middle ($90K-$130K)",
O4959&lt;170000,"Upper Middle ($130K-$170K)",
O4959&gt;=170000,"High Salary (&gt;$170K)"
)</f>
        <v>High Salary (&gt;$170K)</v>
      </c>
      <c r="R4959" t="str" cm="1">
        <f t="array" ref="R4959">_xlfn.IFS(
G4959&lt;=2,"New Customers (0-2Y)",
G4959&lt;=5,"Growing Customers (3-5Y)",
G4959&lt;=8,"Established Customers (6-8Y)",
G4959&lt;=10,"Loyal Customers (9-10Y)"
)</f>
        <v>Growing Customers (3-5Y)</v>
      </c>
    </row>
    <row r="4960" spans="1:18" x14ac:dyDescent="0.35">
      <c r="A4960">
        <v>15594502</v>
      </c>
      <c r="B4960" t="s">
        <v>2070</v>
      </c>
      <c r="C4960" t="s">
        <v>17</v>
      </c>
      <c r="D4960" t="s">
        <v>39</v>
      </c>
      <c r="E4960">
        <v>37</v>
      </c>
      <c r="F4960" t="s">
        <v>19</v>
      </c>
      <c r="G4960">
        <v>6</v>
      </c>
      <c r="H4960" s="4">
        <v>109093.41</v>
      </c>
      <c r="I4960" t="s">
        <v>33</v>
      </c>
      <c r="J4960">
        <v>2</v>
      </c>
      <c r="K4960">
        <v>655</v>
      </c>
      <c r="L4960" t="s">
        <v>20</v>
      </c>
      <c r="M4960" t="s">
        <v>21</v>
      </c>
      <c r="N4960" t="s">
        <v>32</v>
      </c>
      <c r="O4960" s="4">
        <v>1775.52</v>
      </c>
      <c r="P4960" t="s">
        <v>28</v>
      </c>
      <c r="Q4960" t="str" cm="1">
        <f t="array" ref="Q4960">_xlfn.IFS(
O4960&lt;50000,"Low Salary (&lt;$50K)",
O4960&lt;90000,"Lower Middle ($50K-$90K)",
O4960&lt;130000,"Middle ($90K-$130K)",
O4960&lt;170000,"Upper Middle ($130K-$170K)",
O4960&gt;=170000,"High Salary (&gt;$170K)"
)</f>
        <v>Low Salary (&lt;$50K)</v>
      </c>
      <c r="R4960" t="str" cm="1">
        <f t="array" ref="R4960">_xlfn.IFS(
G4960&lt;=2,"New Customers (0-2Y)",
G4960&lt;=5,"Growing Customers (3-5Y)",
G4960&lt;=8,"Established Customers (6-8Y)",
G4960&lt;=10,"Loyal Customers (9-10Y)"
)</f>
        <v>Established Customers (6-8Y)</v>
      </c>
    </row>
    <row r="4961" spans="1:18" x14ac:dyDescent="0.35">
      <c r="A4961">
        <v>15784361</v>
      </c>
      <c r="B4961" t="s">
        <v>636</v>
      </c>
      <c r="C4961" t="s">
        <v>26</v>
      </c>
      <c r="D4961" t="s">
        <v>18</v>
      </c>
      <c r="E4961">
        <v>46</v>
      </c>
      <c r="F4961" t="s">
        <v>19</v>
      </c>
      <c r="G4961">
        <v>5</v>
      </c>
      <c r="H4961" s="4">
        <v>140355.6</v>
      </c>
      <c r="I4961" t="s">
        <v>33</v>
      </c>
      <c r="J4961">
        <v>1</v>
      </c>
      <c r="K4961">
        <v>543</v>
      </c>
      <c r="L4961" t="s">
        <v>31</v>
      </c>
      <c r="M4961" t="s">
        <v>21</v>
      </c>
      <c r="N4961" t="s">
        <v>22</v>
      </c>
      <c r="O4961" s="4">
        <v>85086.78</v>
      </c>
      <c r="P4961" t="s">
        <v>28</v>
      </c>
      <c r="Q4961" t="str" cm="1">
        <f t="array" ref="Q4961">_xlfn.IFS(
O4961&lt;50000,"Low Salary (&lt;$50K)",
O4961&lt;90000,"Lower Middle ($50K-$90K)",
O4961&lt;130000,"Middle ($90K-$130K)",
O4961&lt;170000,"Upper Middle ($130K-$170K)",
O4961&gt;=170000,"High Salary (&gt;$170K)"
)</f>
        <v>Lower Middle ($50K-$90K)</v>
      </c>
      <c r="R4961" t="str" cm="1">
        <f t="array" ref="R4961">_xlfn.IFS(
G4961&lt;=2,"New Customers (0-2Y)",
G4961&lt;=5,"Growing Customers (3-5Y)",
G4961&lt;=8,"Established Customers (6-8Y)",
G4961&lt;=10,"Loyal Customers (9-10Y)"
)</f>
        <v>Growing Customers (3-5Y)</v>
      </c>
    </row>
    <row r="4962" spans="1:18" x14ac:dyDescent="0.35">
      <c r="A4962">
        <v>15767626</v>
      </c>
      <c r="B4962" t="s">
        <v>383</v>
      </c>
      <c r="C4962" t="s">
        <v>17</v>
      </c>
      <c r="D4962" t="s">
        <v>39</v>
      </c>
      <c r="E4962">
        <v>42</v>
      </c>
      <c r="F4962" t="s">
        <v>19</v>
      </c>
      <c r="G4962">
        <v>10</v>
      </c>
      <c r="H4962" s="4">
        <v>0</v>
      </c>
      <c r="I4962" t="s">
        <v>24</v>
      </c>
      <c r="J4962">
        <v>2</v>
      </c>
      <c r="K4962">
        <v>811</v>
      </c>
      <c r="L4962" t="s">
        <v>37</v>
      </c>
      <c r="M4962" t="s">
        <v>21</v>
      </c>
      <c r="N4962" t="s">
        <v>22</v>
      </c>
      <c r="O4962" s="4">
        <v>3797.79</v>
      </c>
      <c r="P4962" t="s">
        <v>28</v>
      </c>
      <c r="Q4962" t="str" cm="1">
        <f t="array" ref="Q4962">_xlfn.IFS(
O4962&lt;50000,"Low Salary (&lt;$50K)",
O4962&lt;90000,"Lower Middle ($50K-$90K)",
O4962&lt;130000,"Middle ($90K-$130K)",
O4962&lt;170000,"Upper Middle ($130K-$170K)",
O4962&gt;=170000,"High Salary (&gt;$170K)"
)</f>
        <v>Low Salary (&lt;$50K)</v>
      </c>
      <c r="R4962" t="str" cm="1">
        <f t="array" ref="R4962">_xlfn.IFS(
G4962&lt;=2,"New Customers (0-2Y)",
G4962&lt;=5,"Growing Customers (3-5Y)",
G4962&lt;=8,"Established Customers (6-8Y)",
G4962&lt;=10,"Loyal Customers (9-10Y)"
)</f>
        <v>Loyal Customers (9-10Y)</v>
      </c>
    </row>
    <row r="4963" spans="1:18" x14ac:dyDescent="0.35">
      <c r="A4963">
        <v>15632521</v>
      </c>
      <c r="B4963" t="s">
        <v>245</v>
      </c>
      <c r="C4963" t="s">
        <v>42</v>
      </c>
      <c r="D4963" t="s">
        <v>39</v>
      </c>
      <c r="E4963">
        <v>45</v>
      </c>
      <c r="F4963" t="s">
        <v>19</v>
      </c>
      <c r="G4963">
        <v>0</v>
      </c>
      <c r="H4963" s="4">
        <v>130170.82</v>
      </c>
      <c r="I4963" t="s">
        <v>33</v>
      </c>
      <c r="J4963">
        <v>2</v>
      </c>
      <c r="K4963">
        <v>689</v>
      </c>
      <c r="L4963" t="s">
        <v>35</v>
      </c>
      <c r="M4963" t="s">
        <v>21</v>
      </c>
      <c r="N4963" t="s">
        <v>32</v>
      </c>
      <c r="O4963" s="4">
        <v>150856.38</v>
      </c>
      <c r="P4963" t="s">
        <v>28</v>
      </c>
      <c r="Q4963" t="str" cm="1">
        <f t="array" ref="Q4963">_xlfn.IFS(
O4963&lt;50000,"Low Salary (&lt;$50K)",
O4963&lt;90000,"Lower Middle ($50K-$90K)",
O4963&lt;130000,"Middle ($90K-$130K)",
O4963&lt;170000,"Upper Middle ($130K-$170K)",
O4963&gt;=170000,"High Salary (&gt;$170K)"
)</f>
        <v>Upper Middle ($130K-$170K)</v>
      </c>
      <c r="R4963" t="str" cm="1">
        <f t="array" ref="R4963">_xlfn.IFS(
G4963&lt;=2,"New Customers (0-2Y)",
G4963&lt;=5,"Growing Customers (3-5Y)",
G4963&lt;=8,"Established Customers (6-8Y)",
G4963&lt;=10,"Loyal Customers (9-10Y)"
)</f>
        <v>New Customers (0-2Y)</v>
      </c>
    </row>
    <row r="4964" spans="1:18" x14ac:dyDescent="0.35">
      <c r="A4964">
        <v>15665088</v>
      </c>
      <c r="B4964" t="s">
        <v>322</v>
      </c>
      <c r="C4964" t="s">
        <v>17</v>
      </c>
      <c r="D4964" t="s">
        <v>18</v>
      </c>
      <c r="E4964">
        <v>42</v>
      </c>
      <c r="F4964" t="s">
        <v>19</v>
      </c>
      <c r="G4964">
        <v>2</v>
      </c>
      <c r="H4964" s="4">
        <v>0</v>
      </c>
      <c r="I4964" t="s">
        <v>24</v>
      </c>
      <c r="J4964">
        <v>2</v>
      </c>
      <c r="K4964">
        <v>531</v>
      </c>
      <c r="L4964" t="s">
        <v>31</v>
      </c>
      <c r="M4964" t="s">
        <v>27</v>
      </c>
      <c r="N4964" t="s">
        <v>22</v>
      </c>
      <c r="O4964" s="4">
        <v>90537.47</v>
      </c>
      <c r="P4964" t="s">
        <v>28</v>
      </c>
      <c r="Q4964" t="str" cm="1">
        <f t="array" ref="Q4964">_xlfn.IFS(
O4964&lt;50000,"Low Salary (&lt;$50K)",
O4964&lt;90000,"Lower Middle ($50K-$90K)",
O4964&lt;130000,"Middle ($90K-$130K)",
O4964&lt;170000,"Upper Middle ($130K-$170K)",
O4964&gt;=170000,"High Salary (&gt;$170K)"
)</f>
        <v>Middle ($90K-$130K)</v>
      </c>
      <c r="R4964" t="str" cm="1">
        <f t="array" ref="R4964">_xlfn.IFS(
G4964&lt;=2,"New Customers (0-2Y)",
G4964&lt;=5,"Growing Customers (3-5Y)",
G4964&lt;=8,"Established Customers (6-8Y)",
G4964&lt;=10,"Loyal Customers (9-10Y)"
)</f>
        <v>New Customers (0-2Y)</v>
      </c>
    </row>
    <row r="4965" spans="1:18" x14ac:dyDescent="0.35">
      <c r="A4965">
        <v>15652084</v>
      </c>
      <c r="B4965" t="s">
        <v>34</v>
      </c>
      <c r="C4965" t="s">
        <v>17</v>
      </c>
      <c r="D4965" t="s">
        <v>39</v>
      </c>
      <c r="E4965">
        <v>40</v>
      </c>
      <c r="F4965" t="s">
        <v>19</v>
      </c>
      <c r="G4965">
        <v>0</v>
      </c>
      <c r="H4965" s="4">
        <v>109542.29</v>
      </c>
      <c r="I4965" t="s">
        <v>33</v>
      </c>
      <c r="J4965">
        <v>1</v>
      </c>
      <c r="K4965">
        <v>515</v>
      </c>
      <c r="L4965" t="s">
        <v>31</v>
      </c>
      <c r="M4965" t="s">
        <v>21</v>
      </c>
      <c r="N4965" t="s">
        <v>22</v>
      </c>
      <c r="O4965" s="4">
        <v>166370.81</v>
      </c>
      <c r="P4965" t="s">
        <v>28</v>
      </c>
      <c r="Q4965" t="str" cm="1">
        <f t="array" ref="Q4965">_xlfn.IFS(
O4965&lt;50000,"Low Salary (&lt;$50K)",
O4965&lt;90000,"Lower Middle ($50K-$90K)",
O4965&lt;130000,"Middle ($90K-$130K)",
O4965&lt;170000,"Upper Middle ($130K-$170K)",
O4965&gt;=170000,"High Salary (&gt;$170K)"
)</f>
        <v>Upper Middle ($130K-$170K)</v>
      </c>
      <c r="R4965" t="str" cm="1">
        <f t="array" ref="R4965">_xlfn.IFS(
G4965&lt;=2,"New Customers (0-2Y)",
G4965&lt;=5,"Growing Customers (3-5Y)",
G4965&lt;=8,"Established Customers (6-8Y)",
G4965&lt;=10,"Loyal Customers (9-10Y)"
)</f>
        <v>New Customers (0-2Y)</v>
      </c>
    </row>
    <row r="4966" spans="1:18" x14ac:dyDescent="0.35">
      <c r="A4966">
        <v>15574761</v>
      </c>
      <c r="B4966" t="s">
        <v>2071</v>
      </c>
      <c r="C4966" t="s">
        <v>17</v>
      </c>
      <c r="D4966" t="s">
        <v>18</v>
      </c>
      <c r="E4966">
        <v>41</v>
      </c>
      <c r="F4966" t="s">
        <v>19</v>
      </c>
      <c r="G4966">
        <v>3</v>
      </c>
      <c r="H4966" s="4">
        <v>33563.949999999997</v>
      </c>
      <c r="I4966" t="s">
        <v>29</v>
      </c>
      <c r="J4966">
        <v>2</v>
      </c>
      <c r="K4966">
        <v>466</v>
      </c>
      <c r="L4966" t="s">
        <v>44</v>
      </c>
      <c r="M4966" t="s">
        <v>21</v>
      </c>
      <c r="N4966" t="s">
        <v>32</v>
      </c>
      <c r="O4966" s="4">
        <v>178994.13</v>
      </c>
      <c r="P4966" t="s">
        <v>23</v>
      </c>
      <c r="Q4966" t="str" cm="1">
        <f t="array" ref="Q4966">_xlfn.IFS(
O4966&lt;50000,"Low Salary (&lt;$50K)",
O4966&lt;90000,"Lower Middle ($50K-$90K)",
O4966&lt;130000,"Middle ($90K-$130K)",
O4966&lt;170000,"Upper Middle ($130K-$170K)",
O4966&gt;=170000,"High Salary (&gt;$170K)"
)</f>
        <v>High Salary (&gt;$170K)</v>
      </c>
      <c r="R4966" t="str" cm="1">
        <f t="array" ref="R4966">_xlfn.IFS(
G4966&lt;=2,"New Customers (0-2Y)",
G4966&lt;=5,"Growing Customers (3-5Y)",
G4966&lt;=8,"Established Customers (6-8Y)",
G4966&lt;=10,"Loyal Customers (9-10Y)"
)</f>
        <v>Growing Customers (3-5Y)</v>
      </c>
    </row>
    <row r="4967" spans="1:18" x14ac:dyDescent="0.35">
      <c r="A4967">
        <v>15729515</v>
      </c>
      <c r="B4967" t="s">
        <v>2072</v>
      </c>
      <c r="C4967" t="s">
        <v>17</v>
      </c>
      <c r="D4967" t="s">
        <v>39</v>
      </c>
      <c r="E4967">
        <v>36</v>
      </c>
      <c r="F4967" t="s">
        <v>19</v>
      </c>
      <c r="G4967">
        <v>1</v>
      </c>
      <c r="H4967" s="4">
        <v>148795.17000000001</v>
      </c>
      <c r="I4967" t="s">
        <v>33</v>
      </c>
      <c r="J4967">
        <v>2</v>
      </c>
      <c r="K4967">
        <v>782</v>
      </c>
      <c r="L4967" t="s">
        <v>37</v>
      </c>
      <c r="M4967" t="s">
        <v>21</v>
      </c>
      <c r="N4967" t="s">
        <v>22</v>
      </c>
      <c r="O4967" s="4">
        <v>195681.43</v>
      </c>
      <c r="P4967" t="s">
        <v>28</v>
      </c>
      <c r="Q4967" t="str" cm="1">
        <f t="array" ref="Q4967">_xlfn.IFS(
O4967&lt;50000,"Low Salary (&lt;$50K)",
O4967&lt;90000,"Lower Middle ($50K-$90K)",
O4967&lt;130000,"Middle ($90K-$130K)",
O4967&lt;170000,"Upper Middle ($130K-$170K)",
O4967&gt;=170000,"High Salary (&gt;$170K)"
)</f>
        <v>High Salary (&gt;$170K)</v>
      </c>
      <c r="R4967" t="str" cm="1">
        <f t="array" ref="R4967">_xlfn.IFS(
G4967&lt;=2,"New Customers (0-2Y)",
G4967&lt;=5,"Growing Customers (3-5Y)",
G4967&lt;=8,"Established Customers (6-8Y)",
G4967&lt;=10,"Loyal Customers (9-10Y)"
)</f>
        <v>New Customers (0-2Y)</v>
      </c>
    </row>
    <row r="4968" spans="1:18" x14ac:dyDescent="0.35">
      <c r="A4968">
        <v>15682070</v>
      </c>
      <c r="B4968" t="s">
        <v>1726</v>
      </c>
      <c r="C4968" t="s">
        <v>17</v>
      </c>
      <c r="D4968" t="s">
        <v>39</v>
      </c>
      <c r="E4968">
        <v>64</v>
      </c>
      <c r="F4968" t="s">
        <v>2967</v>
      </c>
      <c r="G4968">
        <v>9</v>
      </c>
      <c r="H4968" s="4">
        <v>0</v>
      </c>
      <c r="I4968" t="s">
        <v>24</v>
      </c>
      <c r="J4968">
        <v>2</v>
      </c>
      <c r="K4968">
        <v>611</v>
      </c>
      <c r="L4968" t="s">
        <v>20</v>
      </c>
      <c r="M4968" t="s">
        <v>21</v>
      </c>
      <c r="N4968" t="s">
        <v>22</v>
      </c>
      <c r="O4968" s="4">
        <v>53277.15</v>
      </c>
      <c r="P4968" t="s">
        <v>28</v>
      </c>
      <c r="Q4968" t="str" cm="1">
        <f t="array" ref="Q4968">_xlfn.IFS(
O4968&lt;50000,"Low Salary (&lt;$50K)",
O4968&lt;90000,"Lower Middle ($50K-$90K)",
O4968&lt;130000,"Middle ($90K-$130K)",
O4968&lt;170000,"Upper Middle ($130K-$170K)",
O4968&gt;=170000,"High Salary (&gt;$170K)"
)</f>
        <v>Lower Middle ($50K-$90K)</v>
      </c>
      <c r="R4968" t="str" cm="1">
        <f t="array" ref="R4968">_xlfn.IFS(
G4968&lt;=2,"New Customers (0-2Y)",
G4968&lt;=5,"Growing Customers (3-5Y)",
G4968&lt;=8,"Established Customers (6-8Y)",
G4968&lt;=10,"Loyal Customers (9-10Y)"
)</f>
        <v>Loyal Customers (9-10Y)</v>
      </c>
    </row>
    <row r="4969" spans="1:18" x14ac:dyDescent="0.35">
      <c r="A4969">
        <v>15743817</v>
      </c>
      <c r="B4969" t="s">
        <v>294</v>
      </c>
      <c r="C4969" t="s">
        <v>42</v>
      </c>
      <c r="D4969" t="s">
        <v>39</v>
      </c>
      <c r="E4969">
        <v>40</v>
      </c>
      <c r="F4969" t="s">
        <v>19</v>
      </c>
      <c r="G4969">
        <v>8</v>
      </c>
      <c r="H4969" s="4">
        <v>174126.75</v>
      </c>
      <c r="I4969" t="s">
        <v>33</v>
      </c>
      <c r="J4969">
        <v>3</v>
      </c>
      <c r="K4969">
        <v>621</v>
      </c>
      <c r="L4969" t="s">
        <v>20</v>
      </c>
      <c r="M4969" t="s">
        <v>21</v>
      </c>
      <c r="N4969" t="s">
        <v>32</v>
      </c>
      <c r="O4969" s="4">
        <v>172490.78</v>
      </c>
      <c r="P4969" t="s">
        <v>23</v>
      </c>
      <c r="Q4969" t="str" cm="1">
        <f t="array" ref="Q4969">_xlfn.IFS(
O4969&lt;50000,"Low Salary (&lt;$50K)",
O4969&lt;90000,"Lower Middle ($50K-$90K)",
O4969&lt;130000,"Middle ($90K-$130K)",
O4969&lt;170000,"Upper Middle ($130K-$170K)",
O4969&gt;=170000,"High Salary (&gt;$170K)"
)</f>
        <v>High Salary (&gt;$170K)</v>
      </c>
      <c r="R4969" t="str" cm="1">
        <f t="array" ref="R4969">_xlfn.IFS(
G4969&lt;=2,"New Customers (0-2Y)",
G4969&lt;=5,"Growing Customers (3-5Y)",
G4969&lt;=8,"Established Customers (6-8Y)",
G4969&lt;=10,"Loyal Customers (9-10Y)"
)</f>
        <v>Established Customers (6-8Y)</v>
      </c>
    </row>
    <row r="4970" spans="1:18" x14ac:dyDescent="0.35">
      <c r="A4970">
        <v>15572158</v>
      </c>
      <c r="B4970" t="s">
        <v>746</v>
      </c>
      <c r="C4970" t="s">
        <v>26</v>
      </c>
      <c r="D4970" t="s">
        <v>39</v>
      </c>
      <c r="E4970">
        <v>41</v>
      </c>
      <c r="F4970" t="s">
        <v>19</v>
      </c>
      <c r="G4970">
        <v>3</v>
      </c>
      <c r="H4970" s="4">
        <v>0</v>
      </c>
      <c r="I4970" t="s">
        <v>24</v>
      </c>
      <c r="J4970">
        <v>1</v>
      </c>
      <c r="K4970">
        <v>604</v>
      </c>
      <c r="L4970" t="s">
        <v>20</v>
      </c>
      <c r="M4970" t="s">
        <v>27</v>
      </c>
      <c r="N4970" t="s">
        <v>32</v>
      </c>
      <c r="O4970" s="4">
        <v>11819.84</v>
      </c>
      <c r="P4970" t="s">
        <v>28</v>
      </c>
      <c r="Q4970" t="str" cm="1">
        <f t="array" ref="Q4970">_xlfn.IFS(
O4970&lt;50000,"Low Salary (&lt;$50K)",
O4970&lt;90000,"Lower Middle ($50K-$90K)",
O4970&lt;130000,"Middle ($90K-$130K)",
O4970&lt;170000,"Upper Middle ($130K-$170K)",
O4970&gt;=170000,"High Salary (&gt;$170K)"
)</f>
        <v>Low Salary (&lt;$50K)</v>
      </c>
      <c r="R4970" t="str" cm="1">
        <f t="array" ref="R4970">_xlfn.IFS(
G4970&lt;=2,"New Customers (0-2Y)",
G4970&lt;=5,"Growing Customers (3-5Y)",
G4970&lt;=8,"Established Customers (6-8Y)",
G4970&lt;=10,"Loyal Customers (9-10Y)"
)</f>
        <v>Growing Customers (3-5Y)</v>
      </c>
    </row>
    <row r="4971" spans="1:18" x14ac:dyDescent="0.35">
      <c r="A4971">
        <v>15584477</v>
      </c>
      <c r="B4971" t="s">
        <v>978</v>
      </c>
      <c r="C4971" t="s">
        <v>26</v>
      </c>
      <c r="D4971" t="s">
        <v>18</v>
      </c>
      <c r="E4971">
        <v>35</v>
      </c>
      <c r="F4971" t="s">
        <v>19</v>
      </c>
      <c r="G4971">
        <v>1</v>
      </c>
      <c r="H4971" s="4">
        <v>106405.03</v>
      </c>
      <c r="I4971" t="s">
        <v>33</v>
      </c>
      <c r="J4971">
        <v>1</v>
      </c>
      <c r="K4971">
        <v>655</v>
      </c>
      <c r="L4971" t="s">
        <v>20</v>
      </c>
      <c r="M4971" t="s">
        <v>21</v>
      </c>
      <c r="N4971" t="s">
        <v>22</v>
      </c>
      <c r="O4971" s="4">
        <v>82900.25</v>
      </c>
      <c r="P4971" t="s">
        <v>28</v>
      </c>
      <c r="Q4971" t="str" cm="1">
        <f t="array" ref="Q4971">_xlfn.IFS(
O4971&lt;50000,"Low Salary (&lt;$50K)",
O4971&lt;90000,"Lower Middle ($50K-$90K)",
O4971&lt;130000,"Middle ($90K-$130K)",
O4971&lt;170000,"Upper Middle ($130K-$170K)",
O4971&gt;=170000,"High Salary (&gt;$170K)"
)</f>
        <v>Lower Middle ($50K-$90K)</v>
      </c>
      <c r="R4971" t="str" cm="1">
        <f t="array" ref="R4971">_xlfn.IFS(
G4971&lt;=2,"New Customers (0-2Y)",
G4971&lt;=5,"Growing Customers (3-5Y)",
G4971&lt;=8,"Established Customers (6-8Y)",
G4971&lt;=10,"Loyal Customers (9-10Y)"
)</f>
        <v>New Customers (0-2Y)</v>
      </c>
    </row>
    <row r="4972" spans="1:18" x14ac:dyDescent="0.35">
      <c r="A4972">
        <v>15614893</v>
      </c>
      <c r="B4972" t="s">
        <v>1392</v>
      </c>
      <c r="C4972" t="s">
        <v>26</v>
      </c>
      <c r="D4972" t="s">
        <v>39</v>
      </c>
      <c r="E4972">
        <v>38</v>
      </c>
      <c r="F4972" t="s">
        <v>19</v>
      </c>
      <c r="G4972">
        <v>2</v>
      </c>
      <c r="H4972" s="4">
        <v>0</v>
      </c>
      <c r="I4972" t="s">
        <v>24</v>
      </c>
      <c r="J4972">
        <v>1</v>
      </c>
      <c r="K4972">
        <v>689</v>
      </c>
      <c r="L4972" t="s">
        <v>35</v>
      </c>
      <c r="M4972" t="s">
        <v>21</v>
      </c>
      <c r="N4972" t="s">
        <v>22</v>
      </c>
      <c r="O4972" s="4">
        <v>82709.8</v>
      </c>
      <c r="P4972" t="s">
        <v>28</v>
      </c>
      <c r="Q4972" t="str" cm="1">
        <f t="array" ref="Q4972">_xlfn.IFS(
O4972&lt;50000,"Low Salary (&lt;$50K)",
O4972&lt;90000,"Lower Middle ($50K-$90K)",
O4972&lt;130000,"Middle ($90K-$130K)",
O4972&lt;170000,"Upper Middle ($130K-$170K)",
O4972&gt;=170000,"High Salary (&gt;$170K)"
)</f>
        <v>Lower Middle ($50K-$90K)</v>
      </c>
      <c r="R4972" t="str" cm="1">
        <f t="array" ref="R4972">_xlfn.IFS(
G4972&lt;=2,"New Customers (0-2Y)",
G4972&lt;=5,"Growing Customers (3-5Y)",
G4972&lt;=8,"Established Customers (6-8Y)",
G4972&lt;=10,"Loyal Customers (9-10Y)"
)</f>
        <v>New Customers (0-2Y)</v>
      </c>
    </row>
    <row r="4973" spans="1:18" x14ac:dyDescent="0.35">
      <c r="A4973">
        <v>15665963</v>
      </c>
      <c r="B4973" t="s">
        <v>245</v>
      </c>
      <c r="C4973" t="s">
        <v>26</v>
      </c>
      <c r="D4973" t="s">
        <v>39</v>
      </c>
      <c r="E4973">
        <v>30</v>
      </c>
      <c r="F4973" t="s">
        <v>19</v>
      </c>
      <c r="G4973">
        <v>2</v>
      </c>
      <c r="H4973" s="4">
        <v>128393.29</v>
      </c>
      <c r="I4973" t="s">
        <v>33</v>
      </c>
      <c r="J4973">
        <v>1</v>
      </c>
      <c r="K4973">
        <v>681</v>
      </c>
      <c r="L4973" t="s">
        <v>35</v>
      </c>
      <c r="M4973" t="s">
        <v>21</v>
      </c>
      <c r="N4973" t="s">
        <v>22</v>
      </c>
      <c r="O4973" s="4">
        <v>180593.45</v>
      </c>
      <c r="P4973" t="s">
        <v>28</v>
      </c>
      <c r="Q4973" t="str" cm="1">
        <f t="array" ref="Q4973">_xlfn.IFS(
O4973&lt;50000,"Low Salary (&lt;$50K)",
O4973&lt;90000,"Lower Middle ($50K-$90K)",
O4973&lt;130000,"Middle ($90K-$130K)",
O4973&lt;170000,"Upper Middle ($130K-$170K)",
O4973&gt;=170000,"High Salary (&gt;$170K)"
)</f>
        <v>High Salary (&gt;$170K)</v>
      </c>
      <c r="R4973" t="str" cm="1">
        <f t="array" ref="R4973">_xlfn.IFS(
G4973&lt;=2,"New Customers (0-2Y)",
G4973&lt;=5,"Growing Customers (3-5Y)",
G4973&lt;=8,"Established Customers (6-8Y)",
G4973&lt;=10,"Loyal Customers (9-10Y)"
)</f>
        <v>New Customers (0-2Y)</v>
      </c>
    </row>
    <row r="4974" spans="1:18" x14ac:dyDescent="0.35">
      <c r="A4974">
        <v>15612524</v>
      </c>
      <c r="B4974" t="s">
        <v>1329</v>
      </c>
      <c r="C4974" t="s">
        <v>42</v>
      </c>
      <c r="D4974" t="s">
        <v>39</v>
      </c>
      <c r="E4974">
        <v>41</v>
      </c>
      <c r="F4974" t="s">
        <v>19</v>
      </c>
      <c r="G4974">
        <v>2</v>
      </c>
      <c r="H4974" s="4">
        <v>127841.52</v>
      </c>
      <c r="I4974" t="s">
        <v>33</v>
      </c>
      <c r="J4974">
        <v>1</v>
      </c>
      <c r="K4974">
        <v>643</v>
      </c>
      <c r="L4974" t="s">
        <v>20</v>
      </c>
      <c r="M4974" t="s">
        <v>21</v>
      </c>
      <c r="N4974" t="s">
        <v>32</v>
      </c>
      <c r="O4974" s="4">
        <v>172363.41</v>
      </c>
      <c r="P4974" t="s">
        <v>28</v>
      </c>
      <c r="Q4974" t="str" cm="1">
        <f t="array" ref="Q4974">_xlfn.IFS(
O4974&lt;50000,"Low Salary (&lt;$50K)",
O4974&lt;90000,"Lower Middle ($50K-$90K)",
O4974&lt;130000,"Middle ($90K-$130K)",
O4974&lt;170000,"Upper Middle ($130K-$170K)",
O4974&gt;=170000,"High Salary (&gt;$170K)"
)</f>
        <v>High Salary (&gt;$170K)</v>
      </c>
      <c r="R4974" t="str" cm="1">
        <f t="array" ref="R4974">_xlfn.IFS(
G4974&lt;=2,"New Customers (0-2Y)",
G4974&lt;=5,"Growing Customers (3-5Y)",
G4974&lt;=8,"Established Customers (6-8Y)",
G4974&lt;=10,"Loyal Customers (9-10Y)"
)</f>
        <v>New Customers (0-2Y)</v>
      </c>
    </row>
    <row r="4975" spans="1:18" x14ac:dyDescent="0.35">
      <c r="A4975">
        <v>15596962</v>
      </c>
      <c r="B4975" t="s">
        <v>648</v>
      </c>
      <c r="C4975" t="s">
        <v>17</v>
      </c>
      <c r="D4975" t="s">
        <v>18</v>
      </c>
      <c r="E4975">
        <v>24</v>
      </c>
      <c r="F4975" t="s">
        <v>43</v>
      </c>
      <c r="G4975">
        <v>4</v>
      </c>
      <c r="H4975" s="4">
        <v>137295.19</v>
      </c>
      <c r="I4975" t="s">
        <v>33</v>
      </c>
      <c r="J4975">
        <v>2</v>
      </c>
      <c r="K4975">
        <v>617</v>
      </c>
      <c r="L4975" t="s">
        <v>20</v>
      </c>
      <c r="M4975" t="s">
        <v>21</v>
      </c>
      <c r="N4975" t="s">
        <v>22</v>
      </c>
      <c r="O4975" s="4">
        <v>91195.12</v>
      </c>
      <c r="P4975" t="s">
        <v>28</v>
      </c>
      <c r="Q4975" t="str" cm="1">
        <f t="array" ref="Q4975">_xlfn.IFS(
O4975&lt;50000,"Low Salary (&lt;$50K)",
O4975&lt;90000,"Lower Middle ($50K-$90K)",
O4975&lt;130000,"Middle ($90K-$130K)",
O4975&lt;170000,"Upper Middle ($130K-$170K)",
O4975&gt;=170000,"High Salary (&gt;$170K)"
)</f>
        <v>Middle ($90K-$130K)</v>
      </c>
      <c r="R4975" t="str" cm="1">
        <f t="array" ref="R4975">_xlfn.IFS(
G4975&lt;=2,"New Customers (0-2Y)",
G4975&lt;=5,"Growing Customers (3-5Y)",
G4975&lt;=8,"Established Customers (6-8Y)",
G4975&lt;=10,"Loyal Customers (9-10Y)"
)</f>
        <v>Growing Customers (3-5Y)</v>
      </c>
    </row>
    <row r="4976" spans="1:18" x14ac:dyDescent="0.35">
      <c r="A4976">
        <v>15744942</v>
      </c>
      <c r="B4976" t="s">
        <v>596</v>
      </c>
      <c r="C4976" t="s">
        <v>26</v>
      </c>
      <c r="D4976" t="s">
        <v>18</v>
      </c>
      <c r="E4976">
        <v>55</v>
      </c>
      <c r="F4976" t="s">
        <v>19</v>
      </c>
      <c r="G4976">
        <v>2</v>
      </c>
      <c r="H4976" s="4">
        <v>155828.22</v>
      </c>
      <c r="I4976" t="s">
        <v>33</v>
      </c>
      <c r="J4976">
        <v>1</v>
      </c>
      <c r="K4976">
        <v>638</v>
      </c>
      <c r="L4976" t="s">
        <v>20</v>
      </c>
      <c r="M4976" t="s">
        <v>27</v>
      </c>
      <c r="N4976" t="s">
        <v>22</v>
      </c>
      <c r="O4976" s="4">
        <v>108987.25</v>
      </c>
      <c r="P4976" t="s">
        <v>23</v>
      </c>
      <c r="Q4976" t="str" cm="1">
        <f t="array" ref="Q4976">_xlfn.IFS(
O4976&lt;50000,"Low Salary (&lt;$50K)",
O4976&lt;90000,"Lower Middle ($50K-$90K)",
O4976&lt;130000,"Middle ($90K-$130K)",
O4976&lt;170000,"Upper Middle ($130K-$170K)",
O4976&gt;=170000,"High Salary (&gt;$170K)"
)</f>
        <v>Middle ($90K-$130K)</v>
      </c>
      <c r="R4976" t="str" cm="1">
        <f t="array" ref="R4976">_xlfn.IFS(
G4976&lt;=2,"New Customers (0-2Y)",
G4976&lt;=5,"Growing Customers (3-5Y)",
G4976&lt;=8,"Established Customers (6-8Y)",
G4976&lt;=10,"Loyal Customers (9-10Y)"
)</f>
        <v>New Customers (0-2Y)</v>
      </c>
    </row>
    <row r="4977" spans="1:18" x14ac:dyDescent="0.35">
      <c r="A4977">
        <v>15573278</v>
      </c>
      <c r="B4977" t="s">
        <v>153</v>
      </c>
      <c r="C4977" t="s">
        <v>17</v>
      </c>
      <c r="D4977" t="s">
        <v>39</v>
      </c>
      <c r="E4977">
        <v>39</v>
      </c>
      <c r="F4977" t="s">
        <v>19</v>
      </c>
      <c r="G4977">
        <v>6</v>
      </c>
      <c r="H4977" s="4">
        <v>0</v>
      </c>
      <c r="I4977" t="s">
        <v>24</v>
      </c>
      <c r="J4977">
        <v>2</v>
      </c>
      <c r="K4977">
        <v>743</v>
      </c>
      <c r="L4977" t="s">
        <v>35</v>
      </c>
      <c r="M4977" t="s">
        <v>21</v>
      </c>
      <c r="N4977" t="s">
        <v>32</v>
      </c>
      <c r="O4977" s="4">
        <v>44265.279999999999</v>
      </c>
      <c r="P4977" t="s">
        <v>28</v>
      </c>
      <c r="Q4977" t="str" cm="1">
        <f t="array" ref="Q4977">_xlfn.IFS(
O4977&lt;50000,"Low Salary (&lt;$50K)",
O4977&lt;90000,"Lower Middle ($50K-$90K)",
O4977&lt;130000,"Middle ($90K-$130K)",
O4977&lt;170000,"Upper Middle ($130K-$170K)",
O4977&gt;=170000,"High Salary (&gt;$170K)"
)</f>
        <v>Low Salary (&lt;$50K)</v>
      </c>
      <c r="R4977" t="str" cm="1">
        <f t="array" ref="R4977">_xlfn.IFS(
G4977&lt;=2,"New Customers (0-2Y)",
G4977&lt;=5,"Growing Customers (3-5Y)",
G4977&lt;=8,"Established Customers (6-8Y)",
G4977&lt;=10,"Loyal Customers (9-10Y)"
)</f>
        <v>Established Customers (6-8Y)</v>
      </c>
    </row>
    <row r="4978" spans="1:18" x14ac:dyDescent="0.35">
      <c r="A4978">
        <v>15717056</v>
      </c>
      <c r="B4978" t="s">
        <v>764</v>
      </c>
      <c r="C4978" t="s">
        <v>42</v>
      </c>
      <c r="D4978" t="s">
        <v>18</v>
      </c>
      <c r="E4978">
        <v>25</v>
      </c>
      <c r="F4978" t="s">
        <v>43</v>
      </c>
      <c r="G4978">
        <v>7</v>
      </c>
      <c r="H4978" s="4">
        <v>144351.85999999999</v>
      </c>
      <c r="I4978" t="s">
        <v>33</v>
      </c>
      <c r="J4978">
        <v>1</v>
      </c>
      <c r="K4978">
        <v>828</v>
      </c>
      <c r="L4978" t="s">
        <v>37</v>
      </c>
      <c r="M4978" t="s">
        <v>21</v>
      </c>
      <c r="N4978" t="s">
        <v>32</v>
      </c>
      <c r="O4978" s="4">
        <v>116613.26</v>
      </c>
      <c r="P4978" t="s">
        <v>28</v>
      </c>
      <c r="Q4978" t="str" cm="1">
        <f t="array" ref="Q4978">_xlfn.IFS(
O4978&lt;50000,"Low Salary (&lt;$50K)",
O4978&lt;90000,"Lower Middle ($50K-$90K)",
O4978&lt;130000,"Middle ($90K-$130K)",
O4978&lt;170000,"Upper Middle ($130K-$170K)",
O4978&gt;=170000,"High Salary (&gt;$170K)"
)</f>
        <v>Middle ($90K-$130K)</v>
      </c>
      <c r="R4978" t="str" cm="1">
        <f t="array" ref="R4978">_xlfn.IFS(
G4978&lt;=2,"New Customers (0-2Y)",
G4978&lt;=5,"Growing Customers (3-5Y)",
G4978&lt;=8,"Established Customers (6-8Y)",
G4978&lt;=10,"Loyal Customers (9-10Y)"
)</f>
        <v>Established Customers (6-8Y)</v>
      </c>
    </row>
    <row r="4979" spans="1:18" x14ac:dyDescent="0.35">
      <c r="A4979">
        <v>15795881</v>
      </c>
      <c r="B4979" t="s">
        <v>667</v>
      </c>
      <c r="C4979" t="s">
        <v>26</v>
      </c>
      <c r="D4979" t="s">
        <v>39</v>
      </c>
      <c r="E4979">
        <v>35</v>
      </c>
      <c r="F4979" t="s">
        <v>19</v>
      </c>
      <c r="G4979">
        <v>8</v>
      </c>
      <c r="H4979" s="4">
        <v>106365.29</v>
      </c>
      <c r="I4979" t="s">
        <v>33</v>
      </c>
      <c r="J4979">
        <v>1</v>
      </c>
      <c r="K4979">
        <v>776</v>
      </c>
      <c r="L4979" t="s">
        <v>35</v>
      </c>
      <c r="M4979" t="s">
        <v>21</v>
      </c>
      <c r="N4979" t="s">
        <v>22</v>
      </c>
      <c r="O4979" s="4">
        <v>148527.56</v>
      </c>
      <c r="P4979" t="s">
        <v>28</v>
      </c>
      <c r="Q4979" t="str" cm="1">
        <f t="array" ref="Q4979">_xlfn.IFS(
O4979&lt;50000,"Low Salary (&lt;$50K)",
O4979&lt;90000,"Lower Middle ($50K-$90K)",
O4979&lt;130000,"Middle ($90K-$130K)",
O4979&lt;170000,"Upper Middle ($130K-$170K)",
O4979&gt;=170000,"High Salary (&gt;$170K)"
)</f>
        <v>Upper Middle ($130K-$170K)</v>
      </c>
      <c r="R4979" t="str" cm="1">
        <f t="array" ref="R4979">_xlfn.IFS(
G4979&lt;=2,"New Customers (0-2Y)",
G4979&lt;=5,"Growing Customers (3-5Y)",
G4979&lt;=8,"Established Customers (6-8Y)",
G4979&lt;=10,"Loyal Customers (9-10Y)"
)</f>
        <v>Established Customers (6-8Y)</v>
      </c>
    </row>
    <row r="4980" spans="1:18" x14ac:dyDescent="0.35">
      <c r="A4980">
        <v>15758939</v>
      </c>
      <c r="B4980" t="s">
        <v>838</v>
      </c>
      <c r="C4980" t="s">
        <v>42</v>
      </c>
      <c r="D4980" t="s">
        <v>39</v>
      </c>
      <c r="E4980">
        <v>35</v>
      </c>
      <c r="F4980" t="s">
        <v>19</v>
      </c>
      <c r="G4980">
        <v>7</v>
      </c>
      <c r="H4980" s="4">
        <v>127801.88</v>
      </c>
      <c r="I4980" t="s">
        <v>33</v>
      </c>
      <c r="J4980">
        <v>1</v>
      </c>
      <c r="K4980">
        <v>540</v>
      </c>
      <c r="L4980" t="s">
        <v>31</v>
      </c>
      <c r="M4980" t="s">
        <v>27</v>
      </c>
      <c r="N4980" t="s">
        <v>22</v>
      </c>
      <c r="O4980" s="4">
        <v>84239.46</v>
      </c>
      <c r="P4980" t="s">
        <v>28</v>
      </c>
      <c r="Q4980" t="str" cm="1">
        <f t="array" ref="Q4980">_xlfn.IFS(
O4980&lt;50000,"Low Salary (&lt;$50K)",
O4980&lt;90000,"Lower Middle ($50K-$90K)",
O4980&lt;130000,"Middle ($90K-$130K)",
O4980&lt;170000,"Upper Middle ($130K-$170K)",
O4980&gt;=170000,"High Salary (&gt;$170K)"
)</f>
        <v>Lower Middle ($50K-$90K)</v>
      </c>
      <c r="R4980" t="str" cm="1">
        <f t="array" ref="R4980">_xlfn.IFS(
G4980&lt;=2,"New Customers (0-2Y)",
G4980&lt;=5,"Growing Customers (3-5Y)",
G4980&lt;=8,"Established Customers (6-8Y)",
G4980&lt;=10,"Loyal Customers (9-10Y)"
)</f>
        <v>Established Customers (6-8Y)</v>
      </c>
    </row>
    <row r="4981" spans="1:18" x14ac:dyDescent="0.35">
      <c r="A4981">
        <v>15792250</v>
      </c>
      <c r="B4981" t="s">
        <v>2073</v>
      </c>
      <c r="C4981" t="s">
        <v>42</v>
      </c>
      <c r="D4981" t="s">
        <v>18</v>
      </c>
      <c r="E4981">
        <v>45</v>
      </c>
      <c r="F4981" t="s">
        <v>19</v>
      </c>
      <c r="G4981">
        <v>4</v>
      </c>
      <c r="H4981" s="4">
        <v>122793.96</v>
      </c>
      <c r="I4981" t="s">
        <v>33</v>
      </c>
      <c r="J4981">
        <v>1</v>
      </c>
      <c r="K4981">
        <v>616</v>
      </c>
      <c r="L4981" t="s">
        <v>20</v>
      </c>
      <c r="M4981" t="s">
        <v>21</v>
      </c>
      <c r="N4981" t="s">
        <v>22</v>
      </c>
      <c r="O4981" s="4">
        <v>62002.04</v>
      </c>
      <c r="P4981" t="s">
        <v>28</v>
      </c>
      <c r="Q4981" t="str" cm="1">
        <f t="array" ref="Q4981">_xlfn.IFS(
O4981&lt;50000,"Low Salary (&lt;$50K)",
O4981&lt;90000,"Lower Middle ($50K-$90K)",
O4981&lt;130000,"Middle ($90K-$130K)",
O4981&lt;170000,"Upper Middle ($130K-$170K)",
O4981&gt;=170000,"High Salary (&gt;$170K)"
)</f>
        <v>Lower Middle ($50K-$90K)</v>
      </c>
      <c r="R4981" t="str" cm="1">
        <f t="array" ref="R4981">_xlfn.IFS(
G4981&lt;=2,"New Customers (0-2Y)",
G4981&lt;=5,"Growing Customers (3-5Y)",
G4981&lt;=8,"Established Customers (6-8Y)",
G4981&lt;=10,"Loyal Customers (9-10Y)"
)</f>
        <v>Growing Customers (3-5Y)</v>
      </c>
    </row>
    <row r="4982" spans="1:18" x14ac:dyDescent="0.35">
      <c r="A4982">
        <v>15740406</v>
      </c>
      <c r="B4982" t="s">
        <v>762</v>
      </c>
      <c r="C4982" t="s">
        <v>42</v>
      </c>
      <c r="D4982" t="s">
        <v>39</v>
      </c>
      <c r="E4982">
        <v>38</v>
      </c>
      <c r="F4982" t="s">
        <v>19</v>
      </c>
      <c r="G4982">
        <v>10</v>
      </c>
      <c r="H4982" s="4">
        <v>113525.84</v>
      </c>
      <c r="I4982" t="s">
        <v>33</v>
      </c>
      <c r="J4982">
        <v>1</v>
      </c>
      <c r="K4982">
        <v>628</v>
      </c>
      <c r="L4982" t="s">
        <v>20</v>
      </c>
      <c r="M4982" t="s">
        <v>21</v>
      </c>
      <c r="N4982" t="s">
        <v>32</v>
      </c>
      <c r="O4982" s="4">
        <v>46044.480000000003</v>
      </c>
      <c r="P4982" t="s">
        <v>23</v>
      </c>
      <c r="Q4982" t="str" cm="1">
        <f t="array" ref="Q4982">_xlfn.IFS(
O4982&lt;50000,"Low Salary (&lt;$50K)",
O4982&lt;90000,"Lower Middle ($50K-$90K)",
O4982&lt;130000,"Middle ($90K-$130K)",
O4982&lt;170000,"Upper Middle ($130K-$170K)",
O4982&gt;=170000,"High Salary (&gt;$170K)"
)</f>
        <v>Low Salary (&lt;$50K)</v>
      </c>
      <c r="R4982" t="str" cm="1">
        <f t="array" ref="R4982">_xlfn.IFS(
G4982&lt;=2,"New Customers (0-2Y)",
G4982&lt;=5,"Growing Customers (3-5Y)",
G4982&lt;=8,"Established Customers (6-8Y)",
G4982&lt;=10,"Loyal Customers (9-10Y)"
)</f>
        <v>Loyal Customers (9-10Y)</v>
      </c>
    </row>
    <row r="4983" spans="1:18" x14ac:dyDescent="0.35">
      <c r="A4983">
        <v>15768137</v>
      </c>
      <c r="B4983" t="s">
        <v>838</v>
      </c>
      <c r="C4983" t="s">
        <v>26</v>
      </c>
      <c r="D4983" t="s">
        <v>18</v>
      </c>
      <c r="E4983">
        <v>23</v>
      </c>
      <c r="F4983" t="s">
        <v>43</v>
      </c>
      <c r="G4983">
        <v>6</v>
      </c>
      <c r="H4983" s="4">
        <v>136100.69</v>
      </c>
      <c r="I4983" t="s">
        <v>33</v>
      </c>
      <c r="J4983">
        <v>2</v>
      </c>
      <c r="K4983">
        <v>667</v>
      </c>
      <c r="L4983" t="s">
        <v>35</v>
      </c>
      <c r="M4983" t="s">
        <v>27</v>
      </c>
      <c r="N4983" t="s">
        <v>32</v>
      </c>
      <c r="O4983" s="4">
        <v>169669.33</v>
      </c>
      <c r="P4983" t="s">
        <v>23</v>
      </c>
      <c r="Q4983" t="str" cm="1">
        <f t="array" ref="Q4983">_xlfn.IFS(
O4983&lt;50000,"Low Salary (&lt;$50K)",
O4983&lt;90000,"Lower Middle ($50K-$90K)",
O4983&lt;130000,"Middle ($90K-$130K)",
O4983&lt;170000,"Upper Middle ($130K-$170K)",
O4983&gt;=170000,"High Salary (&gt;$170K)"
)</f>
        <v>Upper Middle ($130K-$170K)</v>
      </c>
      <c r="R4983" t="str" cm="1">
        <f t="array" ref="R4983">_xlfn.IFS(
G4983&lt;=2,"New Customers (0-2Y)",
G4983&lt;=5,"Growing Customers (3-5Y)",
G4983&lt;=8,"Established Customers (6-8Y)",
G4983&lt;=10,"Loyal Customers (9-10Y)"
)</f>
        <v>Established Customers (6-8Y)</v>
      </c>
    </row>
    <row r="4984" spans="1:18" x14ac:dyDescent="0.35">
      <c r="A4984">
        <v>15569120</v>
      </c>
      <c r="B4984" t="s">
        <v>247</v>
      </c>
      <c r="C4984" t="s">
        <v>17</v>
      </c>
      <c r="D4984" t="s">
        <v>39</v>
      </c>
      <c r="E4984">
        <v>30</v>
      </c>
      <c r="F4984" t="s">
        <v>19</v>
      </c>
      <c r="G4984">
        <v>7</v>
      </c>
      <c r="H4984" s="4">
        <v>0</v>
      </c>
      <c r="I4984" t="s">
        <v>24</v>
      </c>
      <c r="J4984">
        <v>2</v>
      </c>
      <c r="K4984">
        <v>615</v>
      </c>
      <c r="L4984" t="s">
        <v>20</v>
      </c>
      <c r="M4984" t="s">
        <v>21</v>
      </c>
      <c r="N4984" t="s">
        <v>22</v>
      </c>
      <c r="O4984" s="4">
        <v>156346.84</v>
      </c>
      <c r="P4984" t="s">
        <v>28</v>
      </c>
      <c r="Q4984" t="str" cm="1">
        <f t="array" ref="Q4984">_xlfn.IFS(
O4984&lt;50000,"Low Salary (&lt;$50K)",
O4984&lt;90000,"Lower Middle ($50K-$90K)",
O4984&lt;130000,"Middle ($90K-$130K)",
O4984&lt;170000,"Upper Middle ($130K-$170K)",
O4984&gt;=170000,"High Salary (&gt;$170K)"
)</f>
        <v>Upper Middle ($130K-$170K)</v>
      </c>
      <c r="R4984" t="str" cm="1">
        <f t="array" ref="R4984">_xlfn.IFS(
G4984&lt;=2,"New Customers (0-2Y)",
G4984&lt;=5,"Growing Customers (3-5Y)",
G4984&lt;=8,"Established Customers (6-8Y)",
G4984&lt;=10,"Loyal Customers (9-10Y)"
)</f>
        <v>Established Customers (6-8Y)</v>
      </c>
    </row>
    <row r="4985" spans="1:18" x14ac:dyDescent="0.35">
      <c r="A4985">
        <v>15723721</v>
      </c>
      <c r="B4985" t="s">
        <v>2074</v>
      </c>
      <c r="C4985" t="s">
        <v>17</v>
      </c>
      <c r="D4985" t="s">
        <v>39</v>
      </c>
      <c r="E4985">
        <v>30</v>
      </c>
      <c r="F4985" t="s">
        <v>19</v>
      </c>
      <c r="G4985">
        <v>4</v>
      </c>
      <c r="H4985" s="4">
        <v>140916.81</v>
      </c>
      <c r="I4985" t="s">
        <v>33</v>
      </c>
      <c r="J4985">
        <v>1</v>
      </c>
      <c r="K4985">
        <v>543</v>
      </c>
      <c r="L4985" t="s">
        <v>31</v>
      </c>
      <c r="M4985" t="s">
        <v>21</v>
      </c>
      <c r="N4985" t="s">
        <v>32</v>
      </c>
      <c r="O4985" s="4">
        <v>157711.18</v>
      </c>
      <c r="P4985" t="s">
        <v>28</v>
      </c>
      <c r="Q4985" t="str" cm="1">
        <f t="array" ref="Q4985">_xlfn.IFS(
O4985&lt;50000,"Low Salary (&lt;$50K)",
O4985&lt;90000,"Lower Middle ($50K-$90K)",
O4985&lt;130000,"Middle ($90K-$130K)",
O4985&lt;170000,"Upper Middle ($130K-$170K)",
O4985&gt;=170000,"High Salary (&gt;$170K)"
)</f>
        <v>Upper Middle ($130K-$170K)</v>
      </c>
      <c r="R4985" t="str" cm="1">
        <f t="array" ref="R4985">_xlfn.IFS(
G4985&lt;=2,"New Customers (0-2Y)",
G4985&lt;=5,"Growing Customers (3-5Y)",
G4985&lt;=8,"Established Customers (6-8Y)",
G4985&lt;=10,"Loyal Customers (9-10Y)"
)</f>
        <v>Growing Customers (3-5Y)</v>
      </c>
    </row>
    <row r="4986" spans="1:18" x14ac:dyDescent="0.35">
      <c r="A4986">
        <v>15777122</v>
      </c>
      <c r="B4986" t="s">
        <v>2075</v>
      </c>
      <c r="C4986" t="s">
        <v>17</v>
      </c>
      <c r="D4986" t="s">
        <v>18</v>
      </c>
      <c r="E4986">
        <v>31</v>
      </c>
      <c r="F4986" t="s">
        <v>19</v>
      </c>
      <c r="G4986">
        <v>4</v>
      </c>
      <c r="H4986" s="4">
        <v>0</v>
      </c>
      <c r="I4986" t="s">
        <v>24</v>
      </c>
      <c r="J4986">
        <v>2</v>
      </c>
      <c r="K4986">
        <v>553</v>
      </c>
      <c r="L4986" t="s">
        <v>31</v>
      </c>
      <c r="M4986" t="s">
        <v>21</v>
      </c>
      <c r="N4986" t="s">
        <v>22</v>
      </c>
      <c r="O4986" s="4">
        <v>89087.4</v>
      </c>
      <c r="P4986" t="s">
        <v>28</v>
      </c>
      <c r="Q4986" t="str" cm="1">
        <f t="array" ref="Q4986">_xlfn.IFS(
O4986&lt;50000,"Low Salary (&lt;$50K)",
O4986&lt;90000,"Lower Middle ($50K-$90K)",
O4986&lt;130000,"Middle ($90K-$130K)",
O4986&lt;170000,"Upper Middle ($130K-$170K)",
O4986&gt;=170000,"High Salary (&gt;$170K)"
)</f>
        <v>Lower Middle ($50K-$90K)</v>
      </c>
      <c r="R4986" t="str" cm="1">
        <f t="array" ref="R4986">_xlfn.IFS(
G4986&lt;=2,"New Customers (0-2Y)",
G4986&lt;=5,"Growing Customers (3-5Y)",
G4986&lt;=8,"Established Customers (6-8Y)",
G4986&lt;=10,"Loyal Customers (9-10Y)"
)</f>
        <v>Growing Customers (3-5Y)</v>
      </c>
    </row>
    <row r="4987" spans="1:18" x14ac:dyDescent="0.35">
      <c r="A4987">
        <v>15742681</v>
      </c>
      <c r="B4987" t="s">
        <v>266</v>
      </c>
      <c r="C4987" t="s">
        <v>42</v>
      </c>
      <c r="D4987" t="s">
        <v>39</v>
      </c>
      <c r="E4987">
        <v>26</v>
      </c>
      <c r="F4987" t="s">
        <v>43</v>
      </c>
      <c r="G4987">
        <v>4</v>
      </c>
      <c r="H4987" s="4">
        <v>121365.39</v>
      </c>
      <c r="I4987" t="s">
        <v>33</v>
      </c>
      <c r="J4987">
        <v>1</v>
      </c>
      <c r="K4987">
        <v>554</v>
      </c>
      <c r="L4987" t="s">
        <v>31</v>
      </c>
      <c r="M4987" t="s">
        <v>21</v>
      </c>
      <c r="N4987" t="s">
        <v>22</v>
      </c>
      <c r="O4987" s="4">
        <v>8742.36</v>
      </c>
      <c r="P4987" t="s">
        <v>28</v>
      </c>
      <c r="Q4987" t="str" cm="1">
        <f t="array" ref="Q4987">_xlfn.IFS(
O4987&lt;50000,"Low Salary (&lt;$50K)",
O4987&lt;90000,"Lower Middle ($50K-$90K)",
O4987&lt;130000,"Middle ($90K-$130K)",
O4987&lt;170000,"Upper Middle ($130K-$170K)",
O4987&gt;=170000,"High Salary (&gt;$170K)"
)</f>
        <v>Low Salary (&lt;$50K)</v>
      </c>
      <c r="R4987" t="str" cm="1">
        <f t="array" ref="R4987">_xlfn.IFS(
G4987&lt;=2,"New Customers (0-2Y)",
G4987&lt;=5,"Growing Customers (3-5Y)",
G4987&lt;=8,"Established Customers (6-8Y)",
G4987&lt;=10,"Loyal Customers (9-10Y)"
)</f>
        <v>Growing Customers (3-5Y)</v>
      </c>
    </row>
    <row r="4988" spans="1:18" x14ac:dyDescent="0.35">
      <c r="A4988">
        <v>15582090</v>
      </c>
      <c r="B4988" t="s">
        <v>1578</v>
      </c>
      <c r="C4988" t="s">
        <v>26</v>
      </c>
      <c r="D4988" t="s">
        <v>18</v>
      </c>
      <c r="E4988">
        <v>36</v>
      </c>
      <c r="F4988" t="s">
        <v>19</v>
      </c>
      <c r="G4988">
        <v>4</v>
      </c>
      <c r="H4988" s="4">
        <v>0</v>
      </c>
      <c r="I4988" t="s">
        <v>24</v>
      </c>
      <c r="J4988">
        <v>1</v>
      </c>
      <c r="K4988">
        <v>684</v>
      </c>
      <c r="L4988" t="s">
        <v>35</v>
      </c>
      <c r="M4988" t="s">
        <v>21</v>
      </c>
      <c r="N4988" t="s">
        <v>32</v>
      </c>
      <c r="O4988" s="4">
        <v>117038.96</v>
      </c>
      <c r="P4988" t="s">
        <v>28</v>
      </c>
      <c r="Q4988" t="str" cm="1">
        <f t="array" ref="Q4988">_xlfn.IFS(
O4988&lt;50000,"Low Salary (&lt;$50K)",
O4988&lt;90000,"Lower Middle ($50K-$90K)",
O4988&lt;130000,"Middle ($90K-$130K)",
O4988&lt;170000,"Upper Middle ($130K-$170K)",
O4988&gt;=170000,"High Salary (&gt;$170K)"
)</f>
        <v>Middle ($90K-$130K)</v>
      </c>
      <c r="R4988" t="str" cm="1">
        <f t="array" ref="R4988">_xlfn.IFS(
G4988&lt;=2,"New Customers (0-2Y)",
G4988&lt;=5,"Growing Customers (3-5Y)",
G4988&lt;=8,"Established Customers (6-8Y)",
G4988&lt;=10,"Loyal Customers (9-10Y)"
)</f>
        <v>Growing Customers (3-5Y)</v>
      </c>
    </row>
    <row r="4989" spans="1:18" x14ac:dyDescent="0.35">
      <c r="A4989">
        <v>15711254</v>
      </c>
      <c r="B4989" t="s">
        <v>2076</v>
      </c>
      <c r="C4989" t="s">
        <v>17</v>
      </c>
      <c r="D4989" t="s">
        <v>18</v>
      </c>
      <c r="E4989">
        <v>35</v>
      </c>
      <c r="F4989" t="s">
        <v>19</v>
      </c>
      <c r="G4989">
        <v>7</v>
      </c>
      <c r="H4989" s="4">
        <v>0</v>
      </c>
      <c r="I4989" t="s">
        <v>24</v>
      </c>
      <c r="J4989">
        <v>2</v>
      </c>
      <c r="K4989">
        <v>452</v>
      </c>
      <c r="L4989" t="s">
        <v>44</v>
      </c>
      <c r="M4989" t="s">
        <v>21</v>
      </c>
      <c r="N4989" t="s">
        <v>32</v>
      </c>
      <c r="O4989" s="4">
        <v>164241.67000000001</v>
      </c>
      <c r="P4989" t="s">
        <v>28</v>
      </c>
      <c r="Q4989" t="str" cm="1">
        <f t="array" ref="Q4989">_xlfn.IFS(
O4989&lt;50000,"Low Salary (&lt;$50K)",
O4989&lt;90000,"Lower Middle ($50K-$90K)",
O4989&lt;130000,"Middle ($90K-$130K)",
O4989&lt;170000,"Upper Middle ($130K-$170K)",
O4989&gt;=170000,"High Salary (&gt;$170K)"
)</f>
        <v>Upper Middle ($130K-$170K)</v>
      </c>
      <c r="R4989" t="str" cm="1">
        <f t="array" ref="R4989">_xlfn.IFS(
G4989&lt;=2,"New Customers (0-2Y)",
G4989&lt;=5,"Growing Customers (3-5Y)",
G4989&lt;=8,"Established Customers (6-8Y)",
G4989&lt;=10,"Loyal Customers (9-10Y)"
)</f>
        <v>Established Customers (6-8Y)</v>
      </c>
    </row>
    <row r="4990" spans="1:18" x14ac:dyDescent="0.35">
      <c r="A4990">
        <v>15775067</v>
      </c>
      <c r="B4990" t="s">
        <v>1118</v>
      </c>
      <c r="C4990" t="s">
        <v>17</v>
      </c>
      <c r="D4990" t="s">
        <v>39</v>
      </c>
      <c r="E4990">
        <v>47</v>
      </c>
      <c r="F4990" t="s">
        <v>19</v>
      </c>
      <c r="G4990">
        <v>3</v>
      </c>
      <c r="H4990" s="4">
        <v>93578.68</v>
      </c>
      <c r="I4990" t="s">
        <v>29</v>
      </c>
      <c r="J4990">
        <v>2</v>
      </c>
      <c r="K4990">
        <v>606</v>
      </c>
      <c r="L4990" t="s">
        <v>20</v>
      </c>
      <c r="M4990" t="s">
        <v>27</v>
      </c>
      <c r="N4990" t="s">
        <v>22</v>
      </c>
      <c r="O4990" s="4">
        <v>137720.56</v>
      </c>
      <c r="P4990" t="s">
        <v>23</v>
      </c>
      <c r="Q4990" t="str" cm="1">
        <f t="array" ref="Q4990">_xlfn.IFS(
O4990&lt;50000,"Low Salary (&lt;$50K)",
O4990&lt;90000,"Lower Middle ($50K-$90K)",
O4990&lt;130000,"Middle ($90K-$130K)",
O4990&lt;170000,"Upper Middle ($130K-$170K)",
O4990&gt;=170000,"High Salary (&gt;$170K)"
)</f>
        <v>Upper Middle ($130K-$170K)</v>
      </c>
      <c r="R4990" t="str" cm="1">
        <f t="array" ref="R4990">_xlfn.IFS(
G4990&lt;=2,"New Customers (0-2Y)",
G4990&lt;=5,"Growing Customers (3-5Y)",
G4990&lt;=8,"Established Customers (6-8Y)",
G4990&lt;=10,"Loyal Customers (9-10Y)"
)</f>
        <v>Growing Customers (3-5Y)</v>
      </c>
    </row>
    <row r="4991" spans="1:18" x14ac:dyDescent="0.35">
      <c r="A4991">
        <v>15602851</v>
      </c>
      <c r="B4991" t="s">
        <v>615</v>
      </c>
      <c r="C4991" t="s">
        <v>17</v>
      </c>
      <c r="D4991" t="s">
        <v>39</v>
      </c>
      <c r="E4991">
        <v>40</v>
      </c>
      <c r="F4991" t="s">
        <v>19</v>
      </c>
      <c r="G4991">
        <v>9</v>
      </c>
      <c r="H4991" s="4">
        <v>0</v>
      </c>
      <c r="I4991" t="s">
        <v>24</v>
      </c>
      <c r="J4991">
        <v>1</v>
      </c>
      <c r="K4991">
        <v>629</v>
      </c>
      <c r="L4991" t="s">
        <v>20</v>
      </c>
      <c r="M4991" t="s">
        <v>21</v>
      </c>
      <c r="N4991" t="s">
        <v>32</v>
      </c>
      <c r="O4991" s="4">
        <v>106.67</v>
      </c>
      <c r="P4991" t="s">
        <v>28</v>
      </c>
      <c r="Q4991" t="str" cm="1">
        <f t="array" ref="Q4991">_xlfn.IFS(
O4991&lt;50000,"Low Salary (&lt;$50K)",
O4991&lt;90000,"Lower Middle ($50K-$90K)",
O4991&lt;130000,"Middle ($90K-$130K)",
O4991&lt;170000,"Upper Middle ($130K-$170K)",
O4991&gt;=170000,"High Salary (&gt;$170K)"
)</f>
        <v>Low Salary (&lt;$50K)</v>
      </c>
      <c r="R4991" t="str" cm="1">
        <f t="array" ref="R4991">_xlfn.IFS(
G4991&lt;=2,"New Customers (0-2Y)",
G4991&lt;=5,"Growing Customers (3-5Y)",
G4991&lt;=8,"Established Customers (6-8Y)",
G4991&lt;=10,"Loyal Customers (9-10Y)"
)</f>
        <v>Loyal Customers (9-10Y)</v>
      </c>
    </row>
    <row r="4992" spans="1:18" x14ac:dyDescent="0.35">
      <c r="A4992">
        <v>15802857</v>
      </c>
      <c r="B4992" t="s">
        <v>1103</v>
      </c>
      <c r="C4992" t="s">
        <v>26</v>
      </c>
      <c r="D4992" t="s">
        <v>18</v>
      </c>
      <c r="E4992">
        <v>33</v>
      </c>
      <c r="F4992" t="s">
        <v>19</v>
      </c>
      <c r="G4992">
        <v>8</v>
      </c>
      <c r="H4992" s="4">
        <v>115409.60000000001</v>
      </c>
      <c r="I4992" t="s">
        <v>33</v>
      </c>
      <c r="J4992">
        <v>1</v>
      </c>
      <c r="K4992">
        <v>659</v>
      </c>
      <c r="L4992" t="s">
        <v>20</v>
      </c>
      <c r="M4992" t="s">
        <v>27</v>
      </c>
      <c r="N4992" t="s">
        <v>22</v>
      </c>
      <c r="O4992" s="4">
        <v>1539.21</v>
      </c>
      <c r="P4992" t="s">
        <v>28</v>
      </c>
      <c r="Q4992" t="str" cm="1">
        <f t="array" ref="Q4992">_xlfn.IFS(
O4992&lt;50000,"Low Salary (&lt;$50K)",
O4992&lt;90000,"Lower Middle ($50K-$90K)",
O4992&lt;130000,"Middle ($90K-$130K)",
O4992&lt;170000,"Upper Middle ($130K-$170K)",
O4992&gt;=170000,"High Salary (&gt;$170K)"
)</f>
        <v>Low Salary (&lt;$50K)</v>
      </c>
      <c r="R4992" t="str" cm="1">
        <f t="array" ref="R4992">_xlfn.IFS(
G4992&lt;=2,"New Customers (0-2Y)",
G4992&lt;=5,"Growing Customers (3-5Y)",
G4992&lt;=8,"Established Customers (6-8Y)",
G4992&lt;=10,"Loyal Customers (9-10Y)"
)</f>
        <v>Established Customers (6-8Y)</v>
      </c>
    </row>
    <row r="4993" spans="1:18" x14ac:dyDescent="0.35">
      <c r="A4993">
        <v>15701175</v>
      </c>
      <c r="B4993" t="s">
        <v>1003</v>
      </c>
      <c r="C4993" t="s">
        <v>17</v>
      </c>
      <c r="D4993" t="s">
        <v>18</v>
      </c>
      <c r="E4993">
        <v>33</v>
      </c>
      <c r="F4993" t="s">
        <v>19</v>
      </c>
      <c r="G4993">
        <v>8</v>
      </c>
      <c r="H4993" s="4">
        <v>90791.69</v>
      </c>
      <c r="I4993" t="s">
        <v>29</v>
      </c>
      <c r="J4993">
        <v>1</v>
      </c>
      <c r="K4993">
        <v>493</v>
      </c>
      <c r="L4993" t="s">
        <v>44</v>
      </c>
      <c r="M4993" t="s">
        <v>21</v>
      </c>
      <c r="N4993" t="s">
        <v>22</v>
      </c>
      <c r="O4993" s="4">
        <v>59659.53</v>
      </c>
      <c r="P4993" t="s">
        <v>28</v>
      </c>
      <c r="Q4993" t="str" cm="1">
        <f t="array" ref="Q4993">_xlfn.IFS(
O4993&lt;50000,"Low Salary (&lt;$50K)",
O4993&lt;90000,"Lower Middle ($50K-$90K)",
O4993&lt;130000,"Middle ($90K-$130K)",
O4993&lt;170000,"Upper Middle ($130K-$170K)",
O4993&gt;=170000,"High Salary (&gt;$170K)"
)</f>
        <v>Lower Middle ($50K-$90K)</v>
      </c>
      <c r="R4993" t="str" cm="1">
        <f t="array" ref="R4993">_xlfn.IFS(
G4993&lt;=2,"New Customers (0-2Y)",
G4993&lt;=5,"Growing Customers (3-5Y)",
G4993&lt;=8,"Established Customers (6-8Y)",
G4993&lt;=10,"Loyal Customers (9-10Y)"
)</f>
        <v>Established Customers (6-8Y)</v>
      </c>
    </row>
    <row r="4994" spans="1:18" x14ac:dyDescent="0.35">
      <c r="A4994">
        <v>15783019</v>
      </c>
      <c r="B4994" t="s">
        <v>488</v>
      </c>
      <c r="C4994" t="s">
        <v>17</v>
      </c>
      <c r="D4994" t="s">
        <v>18</v>
      </c>
      <c r="E4994">
        <v>62</v>
      </c>
      <c r="F4994" t="s">
        <v>2967</v>
      </c>
      <c r="G4994">
        <v>9</v>
      </c>
      <c r="H4994" s="4">
        <v>123681.32</v>
      </c>
      <c r="I4994" t="s">
        <v>33</v>
      </c>
      <c r="J4994">
        <v>3</v>
      </c>
      <c r="K4994">
        <v>794</v>
      </c>
      <c r="L4994" t="s">
        <v>37</v>
      </c>
      <c r="M4994" t="s">
        <v>21</v>
      </c>
      <c r="N4994" t="s">
        <v>32</v>
      </c>
      <c r="O4994" s="4">
        <v>173586.63</v>
      </c>
      <c r="P4994" t="s">
        <v>23</v>
      </c>
      <c r="Q4994" t="str" cm="1">
        <f t="array" ref="Q4994">_xlfn.IFS(
O4994&lt;50000,"Low Salary (&lt;$50K)",
O4994&lt;90000,"Lower Middle ($50K-$90K)",
O4994&lt;130000,"Middle ($90K-$130K)",
O4994&lt;170000,"Upper Middle ($130K-$170K)",
O4994&gt;=170000,"High Salary (&gt;$170K)"
)</f>
        <v>High Salary (&gt;$170K)</v>
      </c>
      <c r="R4994" t="str" cm="1">
        <f t="array" ref="R4994">_xlfn.IFS(
G4994&lt;=2,"New Customers (0-2Y)",
G4994&lt;=5,"Growing Customers (3-5Y)",
G4994&lt;=8,"Established Customers (6-8Y)",
G4994&lt;=10,"Loyal Customers (9-10Y)"
)</f>
        <v>Loyal Customers (9-10Y)</v>
      </c>
    </row>
    <row r="4995" spans="1:18" x14ac:dyDescent="0.35">
      <c r="A4995">
        <v>15728912</v>
      </c>
      <c r="B4995" t="s">
        <v>2002</v>
      </c>
      <c r="C4995" t="s">
        <v>17</v>
      </c>
      <c r="D4995" t="s">
        <v>18</v>
      </c>
      <c r="E4995">
        <v>44</v>
      </c>
      <c r="F4995" t="s">
        <v>19</v>
      </c>
      <c r="G4995">
        <v>6</v>
      </c>
      <c r="H4995" s="4">
        <v>92436.86</v>
      </c>
      <c r="I4995" t="s">
        <v>29</v>
      </c>
      <c r="J4995">
        <v>1</v>
      </c>
      <c r="K4995">
        <v>554</v>
      </c>
      <c r="L4995" t="s">
        <v>31</v>
      </c>
      <c r="M4995" t="s">
        <v>21</v>
      </c>
      <c r="N4995" t="s">
        <v>32</v>
      </c>
      <c r="O4995" s="4">
        <v>126033.9</v>
      </c>
      <c r="P4995" t="s">
        <v>28</v>
      </c>
      <c r="Q4995" t="str" cm="1">
        <f t="array" ref="Q4995">_xlfn.IFS(
O4995&lt;50000,"Low Salary (&lt;$50K)",
O4995&lt;90000,"Lower Middle ($50K-$90K)",
O4995&lt;130000,"Middle ($90K-$130K)",
O4995&lt;170000,"Upper Middle ($130K-$170K)",
O4995&gt;=170000,"High Salary (&gt;$170K)"
)</f>
        <v>Middle ($90K-$130K)</v>
      </c>
      <c r="R4995" t="str" cm="1">
        <f t="array" ref="R4995">_xlfn.IFS(
G4995&lt;=2,"New Customers (0-2Y)",
G4995&lt;=5,"Growing Customers (3-5Y)",
G4995&lt;=8,"Established Customers (6-8Y)",
G4995&lt;=10,"Loyal Customers (9-10Y)"
)</f>
        <v>Established Customers (6-8Y)</v>
      </c>
    </row>
    <row r="4996" spans="1:18" x14ac:dyDescent="0.35">
      <c r="A4996">
        <v>15585580</v>
      </c>
      <c r="B4996" t="s">
        <v>208</v>
      </c>
      <c r="C4996" t="s">
        <v>42</v>
      </c>
      <c r="D4996" t="s">
        <v>18</v>
      </c>
      <c r="E4996">
        <v>52</v>
      </c>
      <c r="F4996" t="s">
        <v>19</v>
      </c>
      <c r="G4996">
        <v>9</v>
      </c>
      <c r="H4996" s="4">
        <v>167194.35999999999</v>
      </c>
      <c r="I4996" t="s">
        <v>33</v>
      </c>
      <c r="J4996">
        <v>1</v>
      </c>
      <c r="K4996">
        <v>796</v>
      </c>
      <c r="L4996" t="s">
        <v>37</v>
      </c>
      <c r="M4996" t="s">
        <v>21</v>
      </c>
      <c r="N4996" t="s">
        <v>22</v>
      </c>
      <c r="O4996" s="4">
        <v>62808.93</v>
      </c>
      <c r="P4996" t="s">
        <v>23</v>
      </c>
      <c r="Q4996" t="str" cm="1">
        <f t="array" ref="Q4996">_xlfn.IFS(
O4996&lt;50000,"Low Salary (&lt;$50K)",
O4996&lt;90000,"Lower Middle ($50K-$90K)",
O4996&lt;130000,"Middle ($90K-$130K)",
O4996&lt;170000,"Upper Middle ($130K-$170K)",
O4996&gt;=170000,"High Salary (&gt;$170K)"
)</f>
        <v>Lower Middle ($50K-$90K)</v>
      </c>
      <c r="R4996" t="str" cm="1">
        <f t="array" ref="R4996">_xlfn.IFS(
G4996&lt;=2,"New Customers (0-2Y)",
G4996&lt;=5,"Growing Customers (3-5Y)",
G4996&lt;=8,"Established Customers (6-8Y)",
G4996&lt;=10,"Loyal Customers (9-10Y)"
)</f>
        <v>Loyal Customers (9-10Y)</v>
      </c>
    </row>
    <row r="4997" spans="1:18" x14ac:dyDescent="0.35">
      <c r="A4997">
        <v>15583480</v>
      </c>
      <c r="B4997" t="s">
        <v>179</v>
      </c>
      <c r="C4997" t="s">
        <v>17</v>
      </c>
      <c r="D4997" t="s">
        <v>18</v>
      </c>
      <c r="E4997">
        <v>36</v>
      </c>
      <c r="F4997" t="s">
        <v>19</v>
      </c>
      <c r="G4997">
        <v>4</v>
      </c>
      <c r="H4997" s="4">
        <v>0</v>
      </c>
      <c r="I4997" t="s">
        <v>24</v>
      </c>
      <c r="J4997">
        <v>2</v>
      </c>
      <c r="K4997">
        <v>807</v>
      </c>
      <c r="L4997" t="s">
        <v>37</v>
      </c>
      <c r="M4997" t="s">
        <v>27</v>
      </c>
      <c r="N4997" t="s">
        <v>22</v>
      </c>
      <c r="O4997" s="4">
        <v>147007.32999999999</v>
      </c>
      <c r="P4997" t="s">
        <v>28</v>
      </c>
      <c r="Q4997" t="str" cm="1">
        <f t="array" ref="Q4997">_xlfn.IFS(
O4997&lt;50000,"Low Salary (&lt;$50K)",
O4997&lt;90000,"Lower Middle ($50K-$90K)",
O4997&lt;130000,"Middle ($90K-$130K)",
O4997&lt;170000,"Upper Middle ($130K-$170K)",
O4997&gt;=170000,"High Salary (&gt;$170K)"
)</f>
        <v>Upper Middle ($130K-$170K)</v>
      </c>
      <c r="R4997" t="str" cm="1">
        <f t="array" ref="R4997">_xlfn.IFS(
G4997&lt;=2,"New Customers (0-2Y)",
G4997&lt;=5,"Growing Customers (3-5Y)",
G4997&lt;=8,"Established Customers (6-8Y)",
G4997&lt;=10,"Loyal Customers (9-10Y)"
)</f>
        <v>Growing Customers (3-5Y)</v>
      </c>
    </row>
    <row r="4998" spans="1:18" x14ac:dyDescent="0.35">
      <c r="A4998">
        <v>15620341</v>
      </c>
      <c r="B4998" t="s">
        <v>1418</v>
      </c>
      <c r="C4998" t="s">
        <v>42</v>
      </c>
      <c r="D4998" t="s">
        <v>39</v>
      </c>
      <c r="E4998">
        <v>44</v>
      </c>
      <c r="F4998" t="s">
        <v>19</v>
      </c>
      <c r="G4998">
        <v>9</v>
      </c>
      <c r="H4998" s="4">
        <v>160838.13</v>
      </c>
      <c r="I4998" t="s">
        <v>33</v>
      </c>
      <c r="J4998">
        <v>2</v>
      </c>
      <c r="K4998">
        <v>500</v>
      </c>
      <c r="L4998" t="s">
        <v>31</v>
      </c>
      <c r="M4998" t="s">
        <v>21</v>
      </c>
      <c r="N4998" t="s">
        <v>32</v>
      </c>
      <c r="O4998" s="4">
        <v>196261.64</v>
      </c>
      <c r="P4998" t="s">
        <v>28</v>
      </c>
      <c r="Q4998" t="str" cm="1">
        <f t="array" ref="Q4998">_xlfn.IFS(
O4998&lt;50000,"Low Salary (&lt;$50K)",
O4998&lt;90000,"Lower Middle ($50K-$90K)",
O4998&lt;130000,"Middle ($90K-$130K)",
O4998&lt;170000,"Upper Middle ($130K-$170K)",
O4998&gt;=170000,"High Salary (&gt;$170K)"
)</f>
        <v>High Salary (&gt;$170K)</v>
      </c>
      <c r="R4998" t="str" cm="1">
        <f t="array" ref="R4998">_xlfn.IFS(
G4998&lt;=2,"New Customers (0-2Y)",
G4998&lt;=5,"Growing Customers (3-5Y)",
G4998&lt;=8,"Established Customers (6-8Y)",
G4998&lt;=10,"Loyal Customers (9-10Y)"
)</f>
        <v>Loyal Customers (9-10Y)</v>
      </c>
    </row>
    <row r="4999" spans="1:18" x14ac:dyDescent="0.35">
      <c r="A4999">
        <v>15613886</v>
      </c>
      <c r="B4999" t="s">
        <v>1203</v>
      </c>
      <c r="C4999" t="s">
        <v>26</v>
      </c>
      <c r="D4999" t="s">
        <v>39</v>
      </c>
      <c r="E4999">
        <v>43</v>
      </c>
      <c r="F4999" t="s">
        <v>19</v>
      </c>
      <c r="G4999">
        <v>1</v>
      </c>
      <c r="H4999" s="4">
        <v>0</v>
      </c>
      <c r="I4999" t="s">
        <v>24</v>
      </c>
      <c r="J4999">
        <v>1</v>
      </c>
      <c r="K4999">
        <v>722</v>
      </c>
      <c r="L4999" t="s">
        <v>35</v>
      </c>
      <c r="M4999" t="s">
        <v>21</v>
      </c>
      <c r="N4999" t="s">
        <v>32</v>
      </c>
      <c r="O4999" s="4">
        <v>44560.17</v>
      </c>
      <c r="P4999" t="s">
        <v>23</v>
      </c>
      <c r="Q4999" t="str" cm="1">
        <f t="array" ref="Q4999">_xlfn.IFS(
O4999&lt;50000,"Low Salary (&lt;$50K)",
O4999&lt;90000,"Lower Middle ($50K-$90K)",
O4999&lt;130000,"Middle ($90K-$130K)",
O4999&lt;170000,"Upper Middle ($130K-$170K)",
O4999&gt;=170000,"High Salary (&gt;$170K)"
)</f>
        <v>Low Salary (&lt;$50K)</v>
      </c>
      <c r="R4999" t="str" cm="1">
        <f t="array" ref="R4999">_xlfn.IFS(
G4999&lt;=2,"New Customers (0-2Y)",
G4999&lt;=5,"Growing Customers (3-5Y)",
G4999&lt;=8,"Established Customers (6-8Y)",
G4999&lt;=10,"Loyal Customers (9-10Y)"
)</f>
        <v>New Customers (0-2Y)</v>
      </c>
    </row>
    <row r="5000" spans="1:18" x14ac:dyDescent="0.35">
      <c r="A5000">
        <v>15792916</v>
      </c>
      <c r="B5000" t="s">
        <v>1619</v>
      </c>
      <c r="C5000" t="s">
        <v>26</v>
      </c>
      <c r="D5000" t="s">
        <v>18</v>
      </c>
      <c r="E5000">
        <v>40</v>
      </c>
      <c r="F5000" t="s">
        <v>19</v>
      </c>
      <c r="G5000">
        <v>7</v>
      </c>
      <c r="H5000" s="4">
        <v>144470.76999999999</v>
      </c>
      <c r="I5000" t="s">
        <v>33</v>
      </c>
      <c r="J5000">
        <v>1</v>
      </c>
      <c r="K5000">
        <v>559</v>
      </c>
      <c r="L5000" t="s">
        <v>31</v>
      </c>
      <c r="M5000" t="s">
        <v>21</v>
      </c>
      <c r="N5000" t="s">
        <v>22</v>
      </c>
      <c r="O5000" s="4">
        <v>18917.95</v>
      </c>
      <c r="P5000" t="s">
        <v>28</v>
      </c>
      <c r="Q5000" t="str" cm="1">
        <f t="array" ref="Q5000">_xlfn.IFS(
O5000&lt;50000,"Low Salary (&lt;$50K)",
O5000&lt;90000,"Lower Middle ($50K-$90K)",
O5000&lt;130000,"Middle ($90K-$130K)",
O5000&lt;170000,"Upper Middle ($130K-$170K)",
O5000&gt;=170000,"High Salary (&gt;$170K)"
)</f>
        <v>Low Salary (&lt;$50K)</v>
      </c>
      <c r="R5000" t="str" cm="1">
        <f t="array" ref="R5000">_xlfn.IFS(
G5000&lt;=2,"New Customers (0-2Y)",
G5000&lt;=5,"Growing Customers (3-5Y)",
G5000&lt;=8,"Established Customers (6-8Y)",
G5000&lt;=10,"Loyal Customers (9-10Y)"
)</f>
        <v>Established Customers (6-8Y)</v>
      </c>
    </row>
    <row r="5001" spans="1:18" x14ac:dyDescent="0.35">
      <c r="A5001">
        <v>15710408</v>
      </c>
      <c r="B5001" t="s">
        <v>374</v>
      </c>
      <c r="C5001" t="s">
        <v>26</v>
      </c>
      <c r="D5001" t="s">
        <v>18</v>
      </c>
      <c r="E5001">
        <v>38</v>
      </c>
      <c r="F5001" t="s">
        <v>19</v>
      </c>
      <c r="G5001">
        <v>3</v>
      </c>
      <c r="H5001" s="4">
        <v>0</v>
      </c>
      <c r="I5001" t="s">
        <v>24</v>
      </c>
      <c r="J5001">
        <v>2</v>
      </c>
      <c r="K5001">
        <v>584</v>
      </c>
      <c r="L5001" t="s">
        <v>31</v>
      </c>
      <c r="M5001" t="s">
        <v>21</v>
      </c>
      <c r="N5001" t="s">
        <v>22</v>
      </c>
      <c r="O5001" s="4">
        <v>4525.3999999999996</v>
      </c>
      <c r="P5001" t="s">
        <v>28</v>
      </c>
      <c r="Q5001" t="str" cm="1">
        <f t="array" ref="Q5001">_xlfn.IFS(
O5001&lt;50000,"Low Salary (&lt;$50K)",
O5001&lt;90000,"Lower Middle ($50K-$90K)",
O5001&lt;130000,"Middle ($90K-$130K)",
O5001&lt;170000,"Upper Middle ($130K-$170K)",
O5001&gt;=170000,"High Salary (&gt;$170K)"
)</f>
        <v>Low Salary (&lt;$50K)</v>
      </c>
      <c r="R5001" t="str" cm="1">
        <f t="array" ref="R5001">_xlfn.IFS(
G5001&lt;=2,"New Customers (0-2Y)",
G5001&lt;=5,"Growing Customers (3-5Y)",
G5001&lt;=8,"Established Customers (6-8Y)",
G5001&lt;=10,"Loyal Customers (9-10Y)"
)</f>
        <v>Growing Customers (3-5Y)</v>
      </c>
    </row>
    <row r="5002" spans="1:18" x14ac:dyDescent="0.35">
      <c r="A5002">
        <v>15598695</v>
      </c>
      <c r="B5002" t="s">
        <v>947</v>
      </c>
      <c r="C5002" t="s">
        <v>42</v>
      </c>
      <c r="D5002" t="s">
        <v>18</v>
      </c>
      <c r="E5002">
        <v>68</v>
      </c>
      <c r="F5002" t="s">
        <v>2967</v>
      </c>
      <c r="G5002">
        <v>9</v>
      </c>
      <c r="H5002" s="4">
        <v>130169.27</v>
      </c>
      <c r="I5002" t="s">
        <v>33</v>
      </c>
      <c r="J5002">
        <v>2</v>
      </c>
      <c r="K5002">
        <v>834</v>
      </c>
      <c r="L5002" t="s">
        <v>37</v>
      </c>
      <c r="M5002" t="s">
        <v>27</v>
      </c>
      <c r="N5002" t="s">
        <v>22</v>
      </c>
      <c r="O5002" s="4">
        <v>93112.2</v>
      </c>
      <c r="P5002" t="s">
        <v>28</v>
      </c>
      <c r="Q5002" t="str" cm="1">
        <f t="array" ref="Q5002">_xlfn.IFS(
O5002&lt;50000,"Low Salary (&lt;$50K)",
O5002&lt;90000,"Lower Middle ($50K-$90K)",
O5002&lt;130000,"Middle ($90K-$130K)",
O5002&lt;170000,"Upper Middle ($130K-$170K)",
O5002&gt;=170000,"High Salary (&gt;$170K)"
)</f>
        <v>Middle ($90K-$130K)</v>
      </c>
      <c r="R5002" t="str" cm="1">
        <f t="array" ref="R5002">_xlfn.IFS(
G5002&lt;=2,"New Customers (0-2Y)",
G5002&lt;=5,"Growing Customers (3-5Y)",
G5002&lt;=8,"Established Customers (6-8Y)",
G5002&lt;=10,"Loyal Customers (9-10Y)"
)</f>
        <v>Loyal Customers (9-10Y)</v>
      </c>
    </row>
    <row r="5003" spans="1:18" x14ac:dyDescent="0.35">
      <c r="A5003">
        <v>15649354</v>
      </c>
      <c r="B5003" t="s">
        <v>256</v>
      </c>
      <c r="C5003" t="s">
        <v>26</v>
      </c>
      <c r="D5003" t="s">
        <v>39</v>
      </c>
      <c r="E5003">
        <v>35</v>
      </c>
      <c r="F5003" t="s">
        <v>19</v>
      </c>
      <c r="G5003">
        <v>4</v>
      </c>
      <c r="H5003" s="4">
        <v>0</v>
      </c>
      <c r="I5003" t="s">
        <v>24</v>
      </c>
      <c r="J5003">
        <v>2</v>
      </c>
      <c r="K5003">
        <v>754</v>
      </c>
      <c r="L5003" t="s">
        <v>35</v>
      </c>
      <c r="M5003" t="s">
        <v>21</v>
      </c>
      <c r="N5003" t="s">
        <v>22</v>
      </c>
      <c r="O5003" s="4">
        <v>9658.41</v>
      </c>
      <c r="P5003" t="s">
        <v>28</v>
      </c>
      <c r="Q5003" t="str" cm="1">
        <f t="array" ref="Q5003">_xlfn.IFS(
O5003&lt;50000,"Low Salary (&lt;$50K)",
O5003&lt;90000,"Lower Middle ($50K-$90K)",
O5003&lt;130000,"Middle ($90K-$130K)",
O5003&lt;170000,"Upper Middle ($130K-$170K)",
O5003&gt;=170000,"High Salary (&gt;$170K)"
)</f>
        <v>Low Salary (&lt;$50K)</v>
      </c>
      <c r="R5003" t="str" cm="1">
        <f t="array" ref="R5003">_xlfn.IFS(
G5003&lt;=2,"New Customers (0-2Y)",
G5003&lt;=5,"Growing Customers (3-5Y)",
G5003&lt;=8,"Established Customers (6-8Y)",
G5003&lt;=10,"Loyal Customers (9-10Y)"
)</f>
        <v>Growing Customers (3-5Y)</v>
      </c>
    </row>
    <row r="5004" spans="1:18" x14ac:dyDescent="0.35">
      <c r="A5004">
        <v>15737556</v>
      </c>
      <c r="B5004" t="s">
        <v>1698</v>
      </c>
      <c r="C5004" t="s">
        <v>17</v>
      </c>
      <c r="D5004" t="s">
        <v>39</v>
      </c>
      <c r="E5004">
        <v>43</v>
      </c>
      <c r="F5004" t="s">
        <v>19</v>
      </c>
      <c r="G5004">
        <v>7</v>
      </c>
      <c r="H5004" s="4">
        <v>81076.800000000003</v>
      </c>
      <c r="I5004" t="s">
        <v>29</v>
      </c>
      <c r="J5004">
        <v>2</v>
      </c>
      <c r="K5004">
        <v>590</v>
      </c>
      <c r="L5004" t="s">
        <v>31</v>
      </c>
      <c r="M5004" t="s">
        <v>21</v>
      </c>
      <c r="N5004" t="s">
        <v>22</v>
      </c>
      <c r="O5004" s="4">
        <v>182627.25</v>
      </c>
      <c r="P5004" t="s">
        <v>23</v>
      </c>
      <c r="Q5004" t="str" cm="1">
        <f t="array" ref="Q5004">_xlfn.IFS(
O5004&lt;50000,"Low Salary (&lt;$50K)",
O5004&lt;90000,"Lower Middle ($50K-$90K)",
O5004&lt;130000,"Middle ($90K-$130K)",
O5004&lt;170000,"Upper Middle ($130K-$170K)",
O5004&gt;=170000,"High Salary (&gt;$170K)"
)</f>
        <v>High Salary (&gt;$170K)</v>
      </c>
      <c r="R5004" t="str" cm="1">
        <f t="array" ref="R5004">_xlfn.IFS(
G5004&lt;=2,"New Customers (0-2Y)",
G5004&lt;=5,"Growing Customers (3-5Y)",
G5004&lt;=8,"Established Customers (6-8Y)",
G5004&lt;=10,"Loyal Customers (9-10Y)"
)</f>
        <v>Established Customers (6-8Y)</v>
      </c>
    </row>
    <row r="5005" spans="1:18" x14ac:dyDescent="0.35">
      <c r="A5005">
        <v>15671610</v>
      </c>
      <c r="B5005" t="s">
        <v>663</v>
      </c>
      <c r="C5005" t="s">
        <v>17</v>
      </c>
      <c r="D5005" t="s">
        <v>39</v>
      </c>
      <c r="E5005">
        <v>36</v>
      </c>
      <c r="F5005" t="s">
        <v>19</v>
      </c>
      <c r="G5005">
        <v>7</v>
      </c>
      <c r="H5005" s="4">
        <v>0</v>
      </c>
      <c r="I5005" t="s">
        <v>24</v>
      </c>
      <c r="J5005">
        <v>1</v>
      </c>
      <c r="K5005">
        <v>740</v>
      </c>
      <c r="L5005" t="s">
        <v>35</v>
      </c>
      <c r="M5005" t="s">
        <v>21</v>
      </c>
      <c r="N5005" t="s">
        <v>22</v>
      </c>
      <c r="O5005" s="4">
        <v>13177.4</v>
      </c>
      <c r="P5005" t="s">
        <v>28</v>
      </c>
      <c r="Q5005" t="str" cm="1">
        <f t="array" ref="Q5005">_xlfn.IFS(
O5005&lt;50000,"Low Salary (&lt;$50K)",
O5005&lt;90000,"Lower Middle ($50K-$90K)",
O5005&lt;130000,"Middle ($90K-$130K)",
O5005&lt;170000,"Upper Middle ($130K-$170K)",
O5005&gt;=170000,"High Salary (&gt;$170K)"
)</f>
        <v>Low Salary (&lt;$50K)</v>
      </c>
      <c r="R5005" t="str" cm="1">
        <f t="array" ref="R5005">_xlfn.IFS(
G5005&lt;=2,"New Customers (0-2Y)",
G5005&lt;=5,"Growing Customers (3-5Y)",
G5005&lt;=8,"Established Customers (6-8Y)",
G5005&lt;=10,"Loyal Customers (9-10Y)"
)</f>
        <v>Established Customers (6-8Y)</v>
      </c>
    </row>
    <row r="5006" spans="1:18" x14ac:dyDescent="0.35">
      <c r="A5006">
        <v>15625092</v>
      </c>
      <c r="B5006" t="s">
        <v>1105</v>
      </c>
      <c r="C5006" t="s">
        <v>42</v>
      </c>
      <c r="D5006" t="s">
        <v>18</v>
      </c>
      <c r="E5006">
        <v>57</v>
      </c>
      <c r="F5006" t="s">
        <v>19</v>
      </c>
      <c r="G5006">
        <v>3</v>
      </c>
      <c r="H5006" s="4">
        <v>101465.31</v>
      </c>
      <c r="I5006" t="s">
        <v>33</v>
      </c>
      <c r="J5006">
        <v>1</v>
      </c>
      <c r="K5006">
        <v>502</v>
      </c>
      <c r="L5006" t="s">
        <v>31</v>
      </c>
      <c r="M5006" t="s">
        <v>21</v>
      </c>
      <c r="N5006" t="s">
        <v>32</v>
      </c>
      <c r="O5006" s="4">
        <v>43568.31</v>
      </c>
      <c r="P5006" t="s">
        <v>23</v>
      </c>
      <c r="Q5006" t="str" cm="1">
        <f t="array" ref="Q5006">_xlfn.IFS(
O5006&lt;50000,"Low Salary (&lt;$50K)",
O5006&lt;90000,"Lower Middle ($50K-$90K)",
O5006&lt;130000,"Middle ($90K-$130K)",
O5006&lt;170000,"Upper Middle ($130K-$170K)",
O5006&gt;=170000,"High Salary (&gt;$170K)"
)</f>
        <v>Low Salary (&lt;$50K)</v>
      </c>
      <c r="R5006" t="str" cm="1">
        <f t="array" ref="R5006">_xlfn.IFS(
G5006&lt;=2,"New Customers (0-2Y)",
G5006&lt;=5,"Growing Customers (3-5Y)",
G5006&lt;=8,"Established Customers (6-8Y)",
G5006&lt;=10,"Loyal Customers (9-10Y)"
)</f>
        <v>Growing Customers (3-5Y)</v>
      </c>
    </row>
    <row r="5007" spans="1:18" x14ac:dyDescent="0.35">
      <c r="A5007">
        <v>15741032</v>
      </c>
      <c r="B5007" t="s">
        <v>92</v>
      </c>
      <c r="C5007" t="s">
        <v>17</v>
      </c>
      <c r="D5007" t="s">
        <v>39</v>
      </c>
      <c r="E5007">
        <v>48</v>
      </c>
      <c r="F5007" t="s">
        <v>19</v>
      </c>
      <c r="G5007">
        <v>5</v>
      </c>
      <c r="H5007" s="4">
        <v>0</v>
      </c>
      <c r="I5007" t="s">
        <v>24</v>
      </c>
      <c r="J5007">
        <v>1</v>
      </c>
      <c r="K5007">
        <v>733</v>
      </c>
      <c r="L5007" t="s">
        <v>35</v>
      </c>
      <c r="M5007" t="s">
        <v>27</v>
      </c>
      <c r="N5007" t="s">
        <v>22</v>
      </c>
      <c r="O5007" s="4">
        <v>117830.57</v>
      </c>
      <c r="P5007" t="s">
        <v>28</v>
      </c>
      <c r="Q5007" t="str" cm="1">
        <f t="array" ref="Q5007">_xlfn.IFS(
O5007&lt;50000,"Low Salary (&lt;$50K)",
O5007&lt;90000,"Lower Middle ($50K-$90K)",
O5007&lt;130000,"Middle ($90K-$130K)",
O5007&lt;170000,"Upper Middle ($130K-$170K)",
O5007&gt;=170000,"High Salary (&gt;$170K)"
)</f>
        <v>Middle ($90K-$130K)</v>
      </c>
      <c r="R5007" t="str" cm="1">
        <f t="array" ref="R5007">_xlfn.IFS(
G5007&lt;=2,"New Customers (0-2Y)",
G5007&lt;=5,"Growing Customers (3-5Y)",
G5007&lt;=8,"Established Customers (6-8Y)",
G5007&lt;=10,"Loyal Customers (9-10Y)"
)</f>
        <v>Growing Customers (3-5Y)</v>
      </c>
    </row>
    <row r="5008" spans="1:18" x14ac:dyDescent="0.35">
      <c r="A5008">
        <v>15750014</v>
      </c>
      <c r="B5008" t="s">
        <v>1424</v>
      </c>
      <c r="C5008" t="s">
        <v>42</v>
      </c>
      <c r="D5008" t="s">
        <v>18</v>
      </c>
      <c r="E5008">
        <v>37</v>
      </c>
      <c r="F5008" t="s">
        <v>19</v>
      </c>
      <c r="G5008">
        <v>0</v>
      </c>
      <c r="H5008" s="4">
        <v>113865.23</v>
      </c>
      <c r="I5008" t="s">
        <v>33</v>
      </c>
      <c r="J5008">
        <v>2</v>
      </c>
      <c r="K5008">
        <v>755</v>
      </c>
      <c r="L5008" t="s">
        <v>35</v>
      </c>
      <c r="M5008" t="s">
        <v>21</v>
      </c>
      <c r="N5008" t="s">
        <v>22</v>
      </c>
      <c r="O5008" s="4">
        <v>117396.25</v>
      </c>
      <c r="P5008" t="s">
        <v>28</v>
      </c>
      <c r="Q5008" t="str" cm="1">
        <f t="array" ref="Q5008">_xlfn.IFS(
O5008&lt;50000,"Low Salary (&lt;$50K)",
O5008&lt;90000,"Lower Middle ($50K-$90K)",
O5008&lt;130000,"Middle ($90K-$130K)",
O5008&lt;170000,"Upper Middle ($130K-$170K)",
O5008&gt;=170000,"High Salary (&gt;$170K)"
)</f>
        <v>Middle ($90K-$130K)</v>
      </c>
      <c r="R5008" t="str" cm="1">
        <f t="array" ref="R5008">_xlfn.IFS(
G5008&lt;=2,"New Customers (0-2Y)",
G5008&lt;=5,"Growing Customers (3-5Y)",
G5008&lt;=8,"Established Customers (6-8Y)",
G5008&lt;=10,"Loyal Customers (9-10Y)"
)</f>
        <v>New Customers (0-2Y)</v>
      </c>
    </row>
    <row r="5009" spans="1:18" x14ac:dyDescent="0.35">
      <c r="A5009">
        <v>15784761</v>
      </c>
      <c r="B5009" t="s">
        <v>109</v>
      </c>
      <c r="C5009" t="s">
        <v>26</v>
      </c>
      <c r="D5009" t="s">
        <v>18</v>
      </c>
      <c r="E5009">
        <v>46</v>
      </c>
      <c r="F5009" t="s">
        <v>19</v>
      </c>
      <c r="G5009">
        <v>7</v>
      </c>
      <c r="H5009" s="4">
        <v>87603.35</v>
      </c>
      <c r="I5009" t="s">
        <v>29</v>
      </c>
      <c r="J5009">
        <v>3</v>
      </c>
      <c r="K5009">
        <v>554</v>
      </c>
      <c r="L5009" t="s">
        <v>31</v>
      </c>
      <c r="M5009" t="s">
        <v>27</v>
      </c>
      <c r="N5009" t="s">
        <v>22</v>
      </c>
      <c r="O5009" s="4">
        <v>96929.24</v>
      </c>
      <c r="P5009" t="s">
        <v>23</v>
      </c>
      <c r="Q5009" t="str" cm="1">
        <f t="array" ref="Q5009">_xlfn.IFS(
O5009&lt;50000,"Low Salary (&lt;$50K)",
O5009&lt;90000,"Lower Middle ($50K-$90K)",
O5009&lt;130000,"Middle ($90K-$130K)",
O5009&lt;170000,"Upper Middle ($130K-$170K)",
O5009&gt;=170000,"High Salary (&gt;$170K)"
)</f>
        <v>Middle ($90K-$130K)</v>
      </c>
      <c r="R5009" t="str" cm="1">
        <f t="array" ref="R5009">_xlfn.IFS(
G5009&lt;=2,"New Customers (0-2Y)",
G5009&lt;=5,"Growing Customers (3-5Y)",
G5009&lt;=8,"Established Customers (6-8Y)",
G5009&lt;=10,"Loyal Customers (9-10Y)"
)</f>
        <v>Established Customers (6-8Y)</v>
      </c>
    </row>
    <row r="5010" spans="1:18" x14ac:dyDescent="0.35">
      <c r="A5010">
        <v>15768359</v>
      </c>
      <c r="B5010" t="s">
        <v>1646</v>
      </c>
      <c r="C5010" t="s">
        <v>17</v>
      </c>
      <c r="D5010" t="s">
        <v>39</v>
      </c>
      <c r="E5010">
        <v>36</v>
      </c>
      <c r="F5010" t="s">
        <v>19</v>
      </c>
      <c r="G5010">
        <v>4</v>
      </c>
      <c r="H5010" s="4">
        <v>120037.96</v>
      </c>
      <c r="I5010" t="s">
        <v>33</v>
      </c>
      <c r="J5010">
        <v>1</v>
      </c>
      <c r="K5010">
        <v>534</v>
      </c>
      <c r="L5010" t="s">
        <v>31</v>
      </c>
      <c r="M5010" t="s">
        <v>21</v>
      </c>
      <c r="N5010" t="s">
        <v>32</v>
      </c>
      <c r="O5010" s="4">
        <v>36275.94</v>
      </c>
      <c r="P5010" t="s">
        <v>28</v>
      </c>
      <c r="Q5010" t="str" cm="1">
        <f t="array" ref="Q5010">_xlfn.IFS(
O5010&lt;50000,"Low Salary (&lt;$50K)",
O5010&lt;90000,"Lower Middle ($50K-$90K)",
O5010&lt;130000,"Middle ($90K-$130K)",
O5010&lt;170000,"Upper Middle ($130K-$170K)",
O5010&gt;=170000,"High Salary (&gt;$170K)"
)</f>
        <v>Low Salary (&lt;$50K)</v>
      </c>
      <c r="R5010" t="str" cm="1">
        <f t="array" ref="R5010">_xlfn.IFS(
G5010&lt;=2,"New Customers (0-2Y)",
G5010&lt;=5,"Growing Customers (3-5Y)",
G5010&lt;=8,"Established Customers (6-8Y)",
G5010&lt;=10,"Loyal Customers (9-10Y)"
)</f>
        <v>Growing Customers (3-5Y)</v>
      </c>
    </row>
    <row r="5011" spans="1:18" x14ac:dyDescent="0.35">
      <c r="A5011">
        <v>15805769</v>
      </c>
      <c r="B5011" t="s">
        <v>2077</v>
      </c>
      <c r="C5011" t="s">
        <v>26</v>
      </c>
      <c r="D5011" t="s">
        <v>39</v>
      </c>
      <c r="E5011">
        <v>33</v>
      </c>
      <c r="F5011" t="s">
        <v>19</v>
      </c>
      <c r="G5011">
        <v>4</v>
      </c>
      <c r="H5011" s="4">
        <v>0</v>
      </c>
      <c r="I5011" t="s">
        <v>24</v>
      </c>
      <c r="J5011">
        <v>2</v>
      </c>
      <c r="K5011">
        <v>656</v>
      </c>
      <c r="L5011" t="s">
        <v>20</v>
      </c>
      <c r="M5011" t="s">
        <v>21</v>
      </c>
      <c r="N5011" t="s">
        <v>32</v>
      </c>
      <c r="O5011" s="4">
        <v>116706</v>
      </c>
      <c r="P5011" t="s">
        <v>28</v>
      </c>
      <c r="Q5011" t="str" cm="1">
        <f t="array" ref="Q5011">_xlfn.IFS(
O5011&lt;50000,"Low Salary (&lt;$50K)",
O5011&lt;90000,"Lower Middle ($50K-$90K)",
O5011&lt;130000,"Middle ($90K-$130K)",
O5011&lt;170000,"Upper Middle ($130K-$170K)",
O5011&gt;=170000,"High Salary (&gt;$170K)"
)</f>
        <v>Middle ($90K-$130K)</v>
      </c>
      <c r="R5011" t="str" cm="1">
        <f t="array" ref="R5011">_xlfn.IFS(
G5011&lt;=2,"New Customers (0-2Y)",
G5011&lt;=5,"Growing Customers (3-5Y)",
G5011&lt;=8,"Established Customers (6-8Y)",
G5011&lt;=10,"Loyal Customers (9-10Y)"
)</f>
        <v>Growing Customers (3-5Y)</v>
      </c>
    </row>
    <row r="5012" spans="1:18" x14ac:dyDescent="0.35">
      <c r="A5012">
        <v>15719508</v>
      </c>
      <c r="B5012" t="s">
        <v>621</v>
      </c>
      <c r="C5012" t="s">
        <v>42</v>
      </c>
      <c r="D5012" t="s">
        <v>39</v>
      </c>
      <c r="E5012">
        <v>49</v>
      </c>
      <c r="F5012" t="s">
        <v>19</v>
      </c>
      <c r="G5012">
        <v>7</v>
      </c>
      <c r="H5012" s="4">
        <v>121205.15</v>
      </c>
      <c r="I5012" t="s">
        <v>33</v>
      </c>
      <c r="J5012">
        <v>4</v>
      </c>
      <c r="K5012">
        <v>575</v>
      </c>
      <c r="L5012" t="s">
        <v>31</v>
      </c>
      <c r="M5012" t="s">
        <v>21</v>
      </c>
      <c r="N5012" t="s">
        <v>22</v>
      </c>
      <c r="O5012" s="4">
        <v>168080.53</v>
      </c>
      <c r="P5012" t="s">
        <v>23</v>
      </c>
      <c r="Q5012" t="str" cm="1">
        <f t="array" ref="Q5012">_xlfn.IFS(
O5012&lt;50000,"Low Salary (&lt;$50K)",
O5012&lt;90000,"Lower Middle ($50K-$90K)",
O5012&lt;130000,"Middle ($90K-$130K)",
O5012&lt;170000,"Upper Middle ($130K-$170K)",
O5012&gt;=170000,"High Salary (&gt;$170K)"
)</f>
        <v>Upper Middle ($130K-$170K)</v>
      </c>
      <c r="R5012" t="str" cm="1">
        <f t="array" ref="R5012">_xlfn.IFS(
G5012&lt;=2,"New Customers (0-2Y)",
G5012&lt;=5,"Growing Customers (3-5Y)",
G5012&lt;=8,"Established Customers (6-8Y)",
G5012&lt;=10,"Loyal Customers (9-10Y)"
)</f>
        <v>Established Customers (6-8Y)</v>
      </c>
    </row>
    <row r="5013" spans="1:18" x14ac:dyDescent="0.35">
      <c r="A5013">
        <v>15609011</v>
      </c>
      <c r="B5013" t="s">
        <v>451</v>
      </c>
      <c r="C5013" t="s">
        <v>26</v>
      </c>
      <c r="D5013" t="s">
        <v>39</v>
      </c>
      <c r="E5013">
        <v>47</v>
      </c>
      <c r="F5013" t="s">
        <v>19</v>
      </c>
      <c r="G5013">
        <v>8</v>
      </c>
      <c r="H5013" s="4">
        <v>75408.33</v>
      </c>
      <c r="I5013" t="s">
        <v>29</v>
      </c>
      <c r="J5013">
        <v>1</v>
      </c>
      <c r="K5013">
        <v>480</v>
      </c>
      <c r="L5013" t="s">
        <v>44</v>
      </c>
      <c r="M5013" t="s">
        <v>21</v>
      </c>
      <c r="N5013" t="s">
        <v>32</v>
      </c>
      <c r="O5013" s="4">
        <v>25887.89</v>
      </c>
      <c r="P5013" t="s">
        <v>23</v>
      </c>
      <c r="Q5013" t="str" cm="1">
        <f t="array" ref="Q5013">_xlfn.IFS(
O5013&lt;50000,"Low Salary (&lt;$50K)",
O5013&lt;90000,"Lower Middle ($50K-$90K)",
O5013&lt;130000,"Middle ($90K-$130K)",
O5013&lt;170000,"Upper Middle ($130K-$170K)",
O5013&gt;=170000,"High Salary (&gt;$170K)"
)</f>
        <v>Low Salary (&lt;$50K)</v>
      </c>
      <c r="R5013" t="str" cm="1">
        <f t="array" ref="R5013">_xlfn.IFS(
G5013&lt;=2,"New Customers (0-2Y)",
G5013&lt;=5,"Growing Customers (3-5Y)",
G5013&lt;=8,"Established Customers (6-8Y)",
G5013&lt;=10,"Loyal Customers (9-10Y)"
)</f>
        <v>Established Customers (6-8Y)</v>
      </c>
    </row>
    <row r="5014" spans="1:18" x14ac:dyDescent="0.35">
      <c r="A5014">
        <v>15703106</v>
      </c>
      <c r="B5014" t="s">
        <v>292</v>
      </c>
      <c r="C5014" t="s">
        <v>17</v>
      </c>
      <c r="D5014" t="s">
        <v>39</v>
      </c>
      <c r="E5014">
        <v>40</v>
      </c>
      <c r="F5014" t="s">
        <v>19</v>
      </c>
      <c r="G5014">
        <v>5</v>
      </c>
      <c r="H5014" s="4">
        <v>0</v>
      </c>
      <c r="I5014" t="s">
        <v>24</v>
      </c>
      <c r="J5014">
        <v>2</v>
      </c>
      <c r="K5014">
        <v>575</v>
      </c>
      <c r="L5014" t="s">
        <v>31</v>
      </c>
      <c r="M5014" t="s">
        <v>21</v>
      </c>
      <c r="N5014" t="s">
        <v>22</v>
      </c>
      <c r="O5014" s="4">
        <v>122488.59</v>
      </c>
      <c r="P5014" t="s">
        <v>28</v>
      </c>
      <c r="Q5014" t="str" cm="1">
        <f t="array" ref="Q5014">_xlfn.IFS(
O5014&lt;50000,"Low Salary (&lt;$50K)",
O5014&lt;90000,"Lower Middle ($50K-$90K)",
O5014&lt;130000,"Middle ($90K-$130K)",
O5014&lt;170000,"Upper Middle ($130K-$170K)",
O5014&gt;=170000,"High Salary (&gt;$170K)"
)</f>
        <v>Middle ($90K-$130K)</v>
      </c>
      <c r="R5014" t="str" cm="1">
        <f t="array" ref="R5014">_xlfn.IFS(
G5014&lt;=2,"New Customers (0-2Y)",
G5014&lt;=5,"Growing Customers (3-5Y)",
G5014&lt;=8,"Established Customers (6-8Y)",
G5014&lt;=10,"Loyal Customers (9-10Y)"
)</f>
        <v>Growing Customers (3-5Y)</v>
      </c>
    </row>
    <row r="5015" spans="1:18" x14ac:dyDescent="0.35">
      <c r="A5015">
        <v>15626795</v>
      </c>
      <c r="B5015" t="s">
        <v>2078</v>
      </c>
      <c r="C5015" t="s">
        <v>17</v>
      </c>
      <c r="D5015" t="s">
        <v>18</v>
      </c>
      <c r="E5015">
        <v>40</v>
      </c>
      <c r="F5015" t="s">
        <v>19</v>
      </c>
      <c r="G5015">
        <v>3</v>
      </c>
      <c r="H5015" s="4">
        <v>0</v>
      </c>
      <c r="I5015" t="s">
        <v>24</v>
      </c>
      <c r="J5015">
        <v>1</v>
      </c>
      <c r="K5015">
        <v>672</v>
      </c>
      <c r="L5015" t="s">
        <v>35</v>
      </c>
      <c r="M5015" t="s">
        <v>21</v>
      </c>
      <c r="N5015" t="s">
        <v>32</v>
      </c>
      <c r="O5015" s="4">
        <v>113171.61</v>
      </c>
      <c r="P5015" t="s">
        <v>23</v>
      </c>
      <c r="Q5015" t="str" cm="1">
        <f t="array" ref="Q5015">_xlfn.IFS(
O5015&lt;50000,"Low Salary (&lt;$50K)",
O5015&lt;90000,"Lower Middle ($50K-$90K)",
O5015&lt;130000,"Middle ($90K-$130K)",
O5015&lt;170000,"Upper Middle ($130K-$170K)",
O5015&gt;=170000,"High Salary (&gt;$170K)"
)</f>
        <v>Middle ($90K-$130K)</v>
      </c>
      <c r="R5015" t="str" cm="1">
        <f t="array" ref="R5015">_xlfn.IFS(
G5015&lt;=2,"New Customers (0-2Y)",
G5015&lt;=5,"Growing Customers (3-5Y)",
G5015&lt;=8,"Established Customers (6-8Y)",
G5015&lt;=10,"Loyal Customers (9-10Y)"
)</f>
        <v>Growing Customers (3-5Y)</v>
      </c>
    </row>
    <row r="5016" spans="1:18" x14ac:dyDescent="0.35">
      <c r="A5016">
        <v>15773731</v>
      </c>
      <c r="B5016" t="s">
        <v>1542</v>
      </c>
      <c r="C5016" t="s">
        <v>26</v>
      </c>
      <c r="D5016" t="s">
        <v>18</v>
      </c>
      <c r="E5016">
        <v>35</v>
      </c>
      <c r="F5016" t="s">
        <v>19</v>
      </c>
      <c r="G5016">
        <v>5</v>
      </c>
      <c r="H5016" s="4">
        <v>0</v>
      </c>
      <c r="I5016" t="s">
        <v>24</v>
      </c>
      <c r="J5016">
        <v>2</v>
      </c>
      <c r="K5016">
        <v>758</v>
      </c>
      <c r="L5016" t="s">
        <v>35</v>
      </c>
      <c r="M5016" t="s">
        <v>27</v>
      </c>
      <c r="N5016" t="s">
        <v>32</v>
      </c>
      <c r="O5016" s="4">
        <v>100365.51</v>
      </c>
      <c r="P5016" t="s">
        <v>28</v>
      </c>
      <c r="Q5016" t="str" cm="1">
        <f t="array" ref="Q5016">_xlfn.IFS(
O5016&lt;50000,"Low Salary (&lt;$50K)",
O5016&lt;90000,"Lower Middle ($50K-$90K)",
O5016&lt;130000,"Middle ($90K-$130K)",
O5016&lt;170000,"Upper Middle ($130K-$170K)",
O5016&gt;=170000,"High Salary (&gt;$170K)"
)</f>
        <v>Middle ($90K-$130K)</v>
      </c>
      <c r="R5016" t="str" cm="1">
        <f t="array" ref="R5016">_xlfn.IFS(
G5016&lt;=2,"New Customers (0-2Y)",
G5016&lt;=5,"Growing Customers (3-5Y)",
G5016&lt;=8,"Established Customers (6-8Y)",
G5016&lt;=10,"Loyal Customers (9-10Y)"
)</f>
        <v>Growing Customers (3-5Y)</v>
      </c>
    </row>
    <row r="5017" spans="1:18" x14ac:dyDescent="0.35">
      <c r="A5017">
        <v>15756196</v>
      </c>
      <c r="B5017" t="s">
        <v>913</v>
      </c>
      <c r="C5017" t="s">
        <v>17</v>
      </c>
      <c r="D5017" t="s">
        <v>39</v>
      </c>
      <c r="E5017">
        <v>50</v>
      </c>
      <c r="F5017" t="s">
        <v>19</v>
      </c>
      <c r="G5017">
        <v>6</v>
      </c>
      <c r="H5017" s="4">
        <v>121818.84</v>
      </c>
      <c r="I5017" t="s">
        <v>33</v>
      </c>
      <c r="J5017">
        <v>2</v>
      </c>
      <c r="K5017">
        <v>682</v>
      </c>
      <c r="L5017" t="s">
        <v>35</v>
      </c>
      <c r="M5017" t="s">
        <v>27</v>
      </c>
      <c r="N5017" t="s">
        <v>22</v>
      </c>
      <c r="O5017" s="4">
        <v>124151.37</v>
      </c>
      <c r="P5017" t="s">
        <v>28</v>
      </c>
      <c r="Q5017" t="str" cm="1">
        <f t="array" ref="Q5017">_xlfn.IFS(
O5017&lt;50000,"Low Salary (&lt;$50K)",
O5017&lt;90000,"Lower Middle ($50K-$90K)",
O5017&lt;130000,"Middle ($90K-$130K)",
O5017&lt;170000,"Upper Middle ($130K-$170K)",
O5017&gt;=170000,"High Salary (&gt;$170K)"
)</f>
        <v>Middle ($90K-$130K)</v>
      </c>
      <c r="R5017" t="str" cm="1">
        <f t="array" ref="R5017">_xlfn.IFS(
G5017&lt;=2,"New Customers (0-2Y)",
G5017&lt;=5,"Growing Customers (3-5Y)",
G5017&lt;=8,"Established Customers (6-8Y)",
G5017&lt;=10,"Loyal Customers (9-10Y)"
)</f>
        <v>Established Customers (6-8Y)</v>
      </c>
    </row>
    <row r="5018" spans="1:18" x14ac:dyDescent="0.35">
      <c r="A5018">
        <v>15687903</v>
      </c>
      <c r="B5018" t="s">
        <v>1078</v>
      </c>
      <c r="C5018" t="s">
        <v>17</v>
      </c>
      <c r="D5018" t="s">
        <v>18</v>
      </c>
      <c r="E5018">
        <v>29</v>
      </c>
      <c r="F5018" t="s">
        <v>43</v>
      </c>
      <c r="G5018">
        <v>8</v>
      </c>
      <c r="H5018" s="4">
        <v>0</v>
      </c>
      <c r="I5018" t="s">
        <v>24</v>
      </c>
      <c r="J5018">
        <v>2</v>
      </c>
      <c r="K5018">
        <v>501</v>
      </c>
      <c r="L5018" t="s">
        <v>31</v>
      </c>
      <c r="M5018" t="s">
        <v>21</v>
      </c>
      <c r="N5018" t="s">
        <v>32</v>
      </c>
      <c r="O5018" s="4">
        <v>112664.24</v>
      </c>
      <c r="P5018" t="s">
        <v>28</v>
      </c>
      <c r="Q5018" t="str" cm="1">
        <f t="array" ref="Q5018">_xlfn.IFS(
O5018&lt;50000,"Low Salary (&lt;$50K)",
O5018&lt;90000,"Lower Middle ($50K-$90K)",
O5018&lt;130000,"Middle ($90K-$130K)",
O5018&lt;170000,"Upper Middle ($130K-$170K)",
O5018&gt;=170000,"High Salary (&gt;$170K)"
)</f>
        <v>Middle ($90K-$130K)</v>
      </c>
      <c r="R5018" t="str" cm="1">
        <f t="array" ref="R5018">_xlfn.IFS(
G5018&lt;=2,"New Customers (0-2Y)",
G5018&lt;=5,"Growing Customers (3-5Y)",
G5018&lt;=8,"Established Customers (6-8Y)",
G5018&lt;=10,"Loyal Customers (9-10Y)"
)</f>
        <v>Established Customers (6-8Y)</v>
      </c>
    </row>
    <row r="5019" spans="1:18" x14ac:dyDescent="0.35">
      <c r="A5019">
        <v>15777599</v>
      </c>
      <c r="B5019" t="s">
        <v>684</v>
      </c>
      <c r="C5019" t="s">
        <v>42</v>
      </c>
      <c r="D5019" t="s">
        <v>39</v>
      </c>
      <c r="E5019">
        <v>34</v>
      </c>
      <c r="F5019" t="s">
        <v>19</v>
      </c>
      <c r="G5019">
        <v>6</v>
      </c>
      <c r="H5019" s="4">
        <v>141806</v>
      </c>
      <c r="I5019" t="s">
        <v>33</v>
      </c>
      <c r="J5019">
        <v>2</v>
      </c>
      <c r="K5019">
        <v>746</v>
      </c>
      <c r="L5019" t="s">
        <v>35</v>
      </c>
      <c r="M5019" t="s">
        <v>21</v>
      </c>
      <c r="N5019" t="s">
        <v>22</v>
      </c>
      <c r="O5019" s="4">
        <v>183494.87</v>
      </c>
      <c r="P5019" t="s">
        <v>28</v>
      </c>
      <c r="Q5019" t="str" cm="1">
        <f t="array" ref="Q5019">_xlfn.IFS(
O5019&lt;50000,"Low Salary (&lt;$50K)",
O5019&lt;90000,"Lower Middle ($50K-$90K)",
O5019&lt;130000,"Middle ($90K-$130K)",
O5019&lt;170000,"Upper Middle ($130K-$170K)",
O5019&gt;=170000,"High Salary (&gt;$170K)"
)</f>
        <v>High Salary (&gt;$170K)</v>
      </c>
      <c r="R5019" t="str" cm="1">
        <f t="array" ref="R5019">_xlfn.IFS(
G5019&lt;=2,"New Customers (0-2Y)",
G5019&lt;=5,"Growing Customers (3-5Y)",
G5019&lt;=8,"Established Customers (6-8Y)",
G5019&lt;=10,"Loyal Customers (9-10Y)"
)</f>
        <v>Established Customers (6-8Y)</v>
      </c>
    </row>
    <row r="5020" spans="1:18" x14ac:dyDescent="0.35">
      <c r="A5020">
        <v>15754577</v>
      </c>
      <c r="B5020" t="s">
        <v>34</v>
      </c>
      <c r="C5020" t="s">
        <v>17</v>
      </c>
      <c r="D5020" t="s">
        <v>18</v>
      </c>
      <c r="E5020">
        <v>51</v>
      </c>
      <c r="F5020" t="s">
        <v>19</v>
      </c>
      <c r="G5020">
        <v>8</v>
      </c>
      <c r="H5020" s="4">
        <v>61354.14</v>
      </c>
      <c r="I5020" t="s">
        <v>29</v>
      </c>
      <c r="J5020">
        <v>1</v>
      </c>
      <c r="K5020">
        <v>556</v>
      </c>
      <c r="L5020" t="s">
        <v>31</v>
      </c>
      <c r="M5020" t="s">
        <v>21</v>
      </c>
      <c r="N5020" t="s">
        <v>32</v>
      </c>
      <c r="O5020" s="4">
        <v>198810.65</v>
      </c>
      <c r="P5020" t="s">
        <v>23</v>
      </c>
      <c r="Q5020" t="str" cm="1">
        <f t="array" ref="Q5020">_xlfn.IFS(
O5020&lt;50000,"Low Salary (&lt;$50K)",
O5020&lt;90000,"Lower Middle ($50K-$90K)",
O5020&lt;130000,"Middle ($90K-$130K)",
O5020&lt;170000,"Upper Middle ($130K-$170K)",
O5020&gt;=170000,"High Salary (&gt;$170K)"
)</f>
        <v>High Salary (&gt;$170K)</v>
      </c>
      <c r="R5020" t="str" cm="1">
        <f t="array" ref="R5020">_xlfn.IFS(
G5020&lt;=2,"New Customers (0-2Y)",
G5020&lt;=5,"Growing Customers (3-5Y)",
G5020&lt;=8,"Established Customers (6-8Y)",
G5020&lt;=10,"Loyal Customers (9-10Y)"
)</f>
        <v>Established Customers (6-8Y)</v>
      </c>
    </row>
    <row r="5021" spans="1:18" x14ac:dyDescent="0.35">
      <c r="A5021">
        <v>15584113</v>
      </c>
      <c r="B5021" t="s">
        <v>386</v>
      </c>
      <c r="C5021" t="s">
        <v>42</v>
      </c>
      <c r="D5021" t="s">
        <v>18</v>
      </c>
      <c r="E5021">
        <v>53</v>
      </c>
      <c r="F5021" t="s">
        <v>19</v>
      </c>
      <c r="G5021">
        <v>4</v>
      </c>
      <c r="H5021" s="4">
        <v>124954.94</v>
      </c>
      <c r="I5021" t="s">
        <v>33</v>
      </c>
      <c r="J5021">
        <v>1</v>
      </c>
      <c r="K5021">
        <v>823</v>
      </c>
      <c r="L5021" t="s">
        <v>37</v>
      </c>
      <c r="M5021" t="s">
        <v>27</v>
      </c>
      <c r="N5021" t="s">
        <v>22</v>
      </c>
      <c r="O5021" s="4">
        <v>131259.6</v>
      </c>
      <c r="P5021" t="s">
        <v>23</v>
      </c>
      <c r="Q5021" t="str" cm="1">
        <f t="array" ref="Q5021">_xlfn.IFS(
O5021&lt;50000,"Low Salary (&lt;$50K)",
O5021&lt;90000,"Lower Middle ($50K-$90K)",
O5021&lt;130000,"Middle ($90K-$130K)",
O5021&lt;170000,"Upper Middle ($130K-$170K)",
O5021&gt;=170000,"High Salary (&gt;$170K)"
)</f>
        <v>Upper Middle ($130K-$170K)</v>
      </c>
      <c r="R5021" t="str" cm="1">
        <f t="array" ref="R5021">_xlfn.IFS(
G5021&lt;=2,"New Customers (0-2Y)",
G5021&lt;=5,"Growing Customers (3-5Y)",
G5021&lt;=8,"Established Customers (6-8Y)",
G5021&lt;=10,"Loyal Customers (9-10Y)"
)</f>
        <v>Growing Customers (3-5Y)</v>
      </c>
    </row>
    <row r="5022" spans="1:18" x14ac:dyDescent="0.35">
      <c r="A5022">
        <v>15669589</v>
      </c>
      <c r="B5022" t="s">
        <v>704</v>
      </c>
      <c r="C5022" t="s">
        <v>42</v>
      </c>
      <c r="D5022" t="s">
        <v>18</v>
      </c>
      <c r="E5022">
        <v>68</v>
      </c>
      <c r="F5022" t="s">
        <v>2967</v>
      </c>
      <c r="G5022">
        <v>1</v>
      </c>
      <c r="H5022" s="4">
        <v>95039.12</v>
      </c>
      <c r="I5022" t="s">
        <v>29</v>
      </c>
      <c r="J5022">
        <v>1</v>
      </c>
      <c r="K5022">
        <v>491</v>
      </c>
      <c r="L5022" t="s">
        <v>44</v>
      </c>
      <c r="M5022" t="s">
        <v>27</v>
      </c>
      <c r="N5022" t="s">
        <v>22</v>
      </c>
      <c r="O5022" s="4">
        <v>116471.14</v>
      </c>
      <c r="P5022" t="s">
        <v>23</v>
      </c>
      <c r="Q5022" t="str" cm="1">
        <f t="array" ref="Q5022">_xlfn.IFS(
O5022&lt;50000,"Low Salary (&lt;$50K)",
O5022&lt;90000,"Lower Middle ($50K-$90K)",
O5022&lt;130000,"Middle ($90K-$130K)",
O5022&lt;170000,"Upper Middle ($130K-$170K)",
O5022&gt;=170000,"High Salary (&gt;$170K)"
)</f>
        <v>Middle ($90K-$130K)</v>
      </c>
      <c r="R5022" t="str" cm="1">
        <f t="array" ref="R5022">_xlfn.IFS(
G5022&lt;=2,"New Customers (0-2Y)",
G5022&lt;=5,"Growing Customers (3-5Y)",
G5022&lt;=8,"Established Customers (6-8Y)",
G5022&lt;=10,"Loyal Customers (9-10Y)"
)</f>
        <v>New Customers (0-2Y)</v>
      </c>
    </row>
    <row r="5023" spans="1:18" x14ac:dyDescent="0.35">
      <c r="A5023">
        <v>15632793</v>
      </c>
      <c r="B5023" t="s">
        <v>187</v>
      </c>
      <c r="C5023" t="s">
        <v>17</v>
      </c>
      <c r="D5023" t="s">
        <v>18</v>
      </c>
      <c r="E5023">
        <v>29</v>
      </c>
      <c r="F5023" t="s">
        <v>43</v>
      </c>
      <c r="G5023">
        <v>9</v>
      </c>
      <c r="H5023" s="4">
        <v>103417.74</v>
      </c>
      <c r="I5023" t="s">
        <v>33</v>
      </c>
      <c r="J5023">
        <v>1</v>
      </c>
      <c r="K5023">
        <v>638</v>
      </c>
      <c r="L5023" t="s">
        <v>20</v>
      </c>
      <c r="M5023" t="s">
        <v>21</v>
      </c>
      <c r="N5023" t="s">
        <v>22</v>
      </c>
      <c r="O5023" s="4">
        <v>15336.4</v>
      </c>
      <c r="P5023" t="s">
        <v>28</v>
      </c>
      <c r="Q5023" t="str" cm="1">
        <f t="array" ref="Q5023">_xlfn.IFS(
O5023&lt;50000,"Low Salary (&lt;$50K)",
O5023&lt;90000,"Lower Middle ($50K-$90K)",
O5023&lt;130000,"Middle ($90K-$130K)",
O5023&lt;170000,"Upper Middle ($130K-$170K)",
O5023&gt;=170000,"High Salary (&gt;$170K)"
)</f>
        <v>Low Salary (&lt;$50K)</v>
      </c>
      <c r="R5023" t="str" cm="1">
        <f t="array" ref="R5023">_xlfn.IFS(
G5023&lt;=2,"New Customers (0-2Y)",
G5023&lt;=5,"Growing Customers (3-5Y)",
G5023&lt;=8,"Established Customers (6-8Y)",
G5023&lt;=10,"Loyal Customers (9-10Y)"
)</f>
        <v>Loyal Customers (9-10Y)</v>
      </c>
    </row>
    <row r="5024" spans="1:18" x14ac:dyDescent="0.35">
      <c r="A5024">
        <v>15711130</v>
      </c>
      <c r="B5024" t="s">
        <v>1353</v>
      </c>
      <c r="C5024" t="s">
        <v>17</v>
      </c>
      <c r="D5024" t="s">
        <v>39</v>
      </c>
      <c r="E5024">
        <v>45</v>
      </c>
      <c r="F5024" t="s">
        <v>19</v>
      </c>
      <c r="G5024">
        <v>2</v>
      </c>
      <c r="H5024" s="4">
        <v>0</v>
      </c>
      <c r="I5024" t="s">
        <v>24</v>
      </c>
      <c r="J5024">
        <v>2</v>
      </c>
      <c r="K5024">
        <v>734</v>
      </c>
      <c r="L5024" t="s">
        <v>35</v>
      </c>
      <c r="M5024" t="s">
        <v>21</v>
      </c>
      <c r="N5024" t="s">
        <v>32</v>
      </c>
      <c r="O5024" s="4">
        <v>99593.279999999999</v>
      </c>
      <c r="P5024" t="s">
        <v>28</v>
      </c>
      <c r="Q5024" t="str" cm="1">
        <f t="array" ref="Q5024">_xlfn.IFS(
O5024&lt;50000,"Low Salary (&lt;$50K)",
O5024&lt;90000,"Lower Middle ($50K-$90K)",
O5024&lt;130000,"Middle ($90K-$130K)",
O5024&lt;170000,"Upper Middle ($130K-$170K)",
O5024&gt;=170000,"High Salary (&gt;$170K)"
)</f>
        <v>Middle ($90K-$130K)</v>
      </c>
      <c r="R5024" t="str" cm="1">
        <f t="array" ref="R5024">_xlfn.IFS(
G5024&lt;=2,"New Customers (0-2Y)",
G5024&lt;=5,"Growing Customers (3-5Y)",
G5024&lt;=8,"Established Customers (6-8Y)",
G5024&lt;=10,"Loyal Customers (9-10Y)"
)</f>
        <v>New Customers (0-2Y)</v>
      </c>
    </row>
    <row r="5025" spans="1:18" x14ac:dyDescent="0.35">
      <c r="A5025">
        <v>15615254</v>
      </c>
      <c r="B5025" t="s">
        <v>97</v>
      </c>
      <c r="C5025" t="s">
        <v>17</v>
      </c>
      <c r="D5025" t="s">
        <v>39</v>
      </c>
      <c r="E5025">
        <v>40</v>
      </c>
      <c r="F5025" t="s">
        <v>19</v>
      </c>
      <c r="G5025">
        <v>10</v>
      </c>
      <c r="H5025" s="4">
        <v>43028.77</v>
      </c>
      <c r="I5025" t="s">
        <v>29</v>
      </c>
      <c r="J5025">
        <v>1</v>
      </c>
      <c r="K5025">
        <v>555</v>
      </c>
      <c r="L5025" t="s">
        <v>31</v>
      </c>
      <c r="M5025" t="s">
        <v>21</v>
      </c>
      <c r="N5025" t="s">
        <v>32</v>
      </c>
      <c r="O5025" s="4">
        <v>170514.21</v>
      </c>
      <c r="P5025" t="s">
        <v>28</v>
      </c>
      <c r="Q5025" t="str" cm="1">
        <f t="array" ref="Q5025">_xlfn.IFS(
O5025&lt;50000,"Low Salary (&lt;$50K)",
O5025&lt;90000,"Lower Middle ($50K-$90K)",
O5025&lt;130000,"Middle ($90K-$130K)",
O5025&lt;170000,"Upper Middle ($130K-$170K)",
O5025&gt;=170000,"High Salary (&gt;$170K)"
)</f>
        <v>High Salary (&gt;$170K)</v>
      </c>
      <c r="R5025" t="str" cm="1">
        <f t="array" ref="R5025">_xlfn.IFS(
G5025&lt;=2,"New Customers (0-2Y)",
G5025&lt;=5,"Growing Customers (3-5Y)",
G5025&lt;=8,"Established Customers (6-8Y)",
G5025&lt;=10,"Loyal Customers (9-10Y)"
)</f>
        <v>Loyal Customers (9-10Y)</v>
      </c>
    </row>
    <row r="5026" spans="1:18" x14ac:dyDescent="0.35">
      <c r="A5026">
        <v>15720583</v>
      </c>
      <c r="B5026" t="s">
        <v>2079</v>
      </c>
      <c r="C5026" t="s">
        <v>42</v>
      </c>
      <c r="D5026" t="s">
        <v>18</v>
      </c>
      <c r="E5026">
        <v>44</v>
      </c>
      <c r="F5026" t="s">
        <v>19</v>
      </c>
      <c r="G5026">
        <v>0</v>
      </c>
      <c r="H5026" s="4">
        <v>119638.21</v>
      </c>
      <c r="I5026" t="s">
        <v>33</v>
      </c>
      <c r="J5026">
        <v>1</v>
      </c>
      <c r="K5026">
        <v>745</v>
      </c>
      <c r="L5026" t="s">
        <v>35</v>
      </c>
      <c r="M5026" t="s">
        <v>21</v>
      </c>
      <c r="N5026" t="s">
        <v>22</v>
      </c>
      <c r="O5026" s="4">
        <v>34265.08</v>
      </c>
      <c r="P5026" t="s">
        <v>23</v>
      </c>
      <c r="Q5026" t="str" cm="1">
        <f t="array" ref="Q5026">_xlfn.IFS(
O5026&lt;50000,"Low Salary (&lt;$50K)",
O5026&lt;90000,"Lower Middle ($50K-$90K)",
O5026&lt;130000,"Middle ($90K-$130K)",
O5026&lt;170000,"Upper Middle ($130K-$170K)",
O5026&gt;=170000,"High Salary (&gt;$170K)"
)</f>
        <v>Low Salary (&lt;$50K)</v>
      </c>
      <c r="R5026" t="str" cm="1">
        <f t="array" ref="R5026">_xlfn.IFS(
G5026&lt;=2,"New Customers (0-2Y)",
G5026&lt;=5,"Growing Customers (3-5Y)",
G5026&lt;=8,"Established Customers (6-8Y)",
G5026&lt;=10,"Loyal Customers (9-10Y)"
)</f>
        <v>New Customers (0-2Y)</v>
      </c>
    </row>
    <row r="5027" spans="1:18" x14ac:dyDescent="0.35">
      <c r="A5027">
        <v>15780432</v>
      </c>
      <c r="B5027" t="s">
        <v>644</v>
      </c>
      <c r="C5027" t="s">
        <v>17</v>
      </c>
      <c r="D5027" t="s">
        <v>39</v>
      </c>
      <c r="E5027">
        <v>37</v>
      </c>
      <c r="F5027" t="s">
        <v>19</v>
      </c>
      <c r="G5027">
        <v>3</v>
      </c>
      <c r="H5027" s="4">
        <v>122689.51</v>
      </c>
      <c r="I5027" t="s">
        <v>33</v>
      </c>
      <c r="J5027">
        <v>2</v>
      </c>
      <c r="K5027">
        <v>728</v>
      </c>
      <c r="L5027" t="s">
        <v>35</v>
      </c>
      <c r="M5027" t="s">
        <v>27</v>
      </c>
      <c r="N5027" t="s">
        <v>32</v>
      </c>
      <c r="O5027" s="4">
        <v>106977.53</v>
      </c>
      <c r="P5027" t="s">
        <v>23</v>
      </c>
      <c r="Q5027" t="str" cm="1">
        <f t="array" ref="Q5027">_xlfn.IFS(
O5027&lt;50000,"Low Salary (&lt;$50K)",
O5027&lt;90000,"Lower Middle ($50K-$90K)",
O5027&lt;130000,"Middle ($90K-$130K)",
O5027&lt;170000,"Upper Middle ($130K-$170K)",
O5027&gt;=170000,"High Salary (&gt;$170K)"
)</f>
        <v>Middle ($90K-$130K)</v>
      </c>
      <c r="R5027" t="str" cm="1">
        <f t="array" ref="R5027">_xlfn.IFS(
G5027&lt;=2,"New Customers (0-2Y)",
G5027&lt;=5,"Growing Customers (3-5Y)",
G5027&lt;=8,"Established Customers (6-8Y)",
G5027&lt;=10,"Loyal Customers (9-10Y)"
)</f>
        <v>Growing Customers (3-5Y)</v>
      </c>
    </row>
    <row r="5028" spans="1:18" x14ac:dyDescent="0.35">
      <c r="A5028">
        <v>15673223</v>
      </c>
      <c r="B5028" t="s">
        <v>653</v>
      </c>
      <c r="C5028" t="s">
        <v>17</v>
      </c>
      <c r="D5028" t="s">
        <v>39</v>
      </c>
      <c r="E5028">
        <v>44</v>
      </c>
      <c r="F5028" t="s">
        <v>19</v>
      </c>
      <c r="G5028">
        <v>10</v>
      </c>
      <c r="H5028" s="4">
        <v>0</v>
      </c>
      <c r="I5028" t="s">
        <v>24</v>
      </c>
      <c r="J5028">
        <v>2</v>
      </c>
      <c r="K5028">
        <v>626</v>
      </c>
      <c r="L5028" t="s">
        <v>20</v>
      </c>
      <c r="M5028" t="s">
        <v>27</v>
      </c>
      <c r="N5028" t="s">
        <v>32</v>
      </c>
      <c r="O5028" s="4">
        <v>164287.85999999999</v>
      </c>
      <c r="P5028" t="s">
        <v>28</v>
      </c>
      <c r="Q5028" t="str" cm="1">
        <f t="array" ref="Q5028">_xlfn.IFS(
O5028&lt;50000,"Low Salary (&lt;$50K)",
O5028&lt;90000,"Lower Middle ($50K-$90K)",
O5028&lt;130000,"Middle ($90K-$130K)",
O5028&lt;170000,"Upper Middle ($130K-$170K)",
O5028&gt;=170000,"High Salary (&gt;$170K)"
)</f>
        <v>Upper Middle ($130K-$170K)</v>
      </c>
      <c r="R5028" t="str" cm="1">
        <f t="array" ref="R5028">_xlfn.IFS(
G5028&lt;=2,"New Customers (0-2Y)",
G5028&lt;=5,"Growing Customers (3-5Y)",
G5028&lt;=8,"Established Customers (6-8Y)",
G5028&lt;=10,"Loyal Customers (9-10Y)"
)</f>
        <v>Loyal Customers (9-10Y)</v>
      </c>
    </row>
    <row r="5029" spans="1:18" x14ac:dyDescent="0.35">
      <c r="A5029">
        <v>15807989</v>
      </c>
      <c r="B5029" t="s">
        <v>745</v>
      </c>
      <c r="C5029" t="s">
        <v>42</v>
      </c>
      <c r="D5029" t="s">
        <v>39</v>
      </c>
      <c r="E5029">
        <v>37</v>
      </c>
      <c r="F5029" t="s">
        <v>19</v>
      </c>
      <c r="G5029">
        <v>8</v>
      </c>
      <c r="H5029" s="4">
        <v>73179.34</v>
      </c>
      <c r="I5029" t="s">
        <v>29</v>
      </c>
      <c r="J5029">
        <v>2</v>
      </c>
      <c r="K5029">
        <v>681</v>
      </c>
      <c r="L5029" t="s">
        <v>35</v>
      </c>
      <c r="M5029" t="s">
        <v>21</v>
      </c>
      <c r="N5029" t="s">
        <v>22</v>
      </c>
      <c r="O5029" s="4">
        <v>25292.53</v>
      </c>
      <c r="P5029" t="s">
        <v>28</v>
      </c>
      <c r="Q5029" t="str" cm="1">
        <f t="array" ref="Q5029">_xlfn.IFS(
O5029&lt;50000,"Low Salary (&lt;$50K)",
O5029&lt;90000,"Lower Middle ($50K-$90K)",
O5029&lt;130000,"Middle ($90K-$130K)",
O5029&lt;170000,"Upper Middle ($130K-$170K)",
O5029&gt;=170000,"High Salary (&gt;$170K)"
)</f>
        <v>Low Salary (&lt;$50K)</v>
      </c>
      <c r="R5029" t="str" cm="1">
        <f t="array" ref="R5029">_xlfn.IFS(
G5029&lt;=2,"New Customers (0-2Y)",
G5029&lt;=5,"Growing Customers (3-5Y)",
G5029&lt;=8,"Established Customers (6-8Y)",
G5029&lt;=10,"Loyal Customers (9-10Y)"
)</f>
        <v>Established Customers (6-8Y)</v>
      </c>
    </row>
    <row r="5030" spans="1:18" x14ac:dyDescent="0.35">
      <c r="A5030">
        <v>15761168</v>
      </c>
      <c r="B5030" t="s">
        <v>405</v>
      </c>
      <c r="C5030" t="s">
        <v>17</v>
      </c>
      <c r="D5030" t="s">
        <v>18</v>
      </c>
      <c r="E5030">
        <v>38</v>
      </c>
      <c r="F5030" t="s">
        <v>19</v>
      </c>
      <c r="G5030">
        <v>4</v>
      </c>
      <c r="H5030" s="4">
        <v>171913.87</v>
      </c>
      <c r="I5030" t="s">
        <v>33</v>
      </c>
      <c r="J5030">
        <v>1</v>
      </c>
      <c r="K5030">
        <v>478</v>
      </c>
      <c r="L5030" t="s">
        <v>44</v>
      </c>
      <c r="M5030" t="s">
        <v>21</v>
      </c>
      <c r="N5030" t="s">
        <v>32</v>
      </c>
      <c r="O5030" s="4">
        <v>51820.87</v>
      </c>
      <c r="P5030" t="s">
        <v>23</v>
      </c>
      <c r="Q5030" t="str" cm="1">
        <f t="array" ref="Q5030">_xlfn.IFS(
O5030&lt;50000,"Low Salary (&lt;$50K)",
O5030&lt;90000,"Lower Middle ($50K-$90K)",
O5030&lt;130000,"Middle ($90K-$130K)",
O5030&lt;170000,"Upper Middle ($130K-$170K)",
O5030&gt;=170000,"High Salary (&gt;$170K)"
)</f>
        <v>Lower Middle ($50K-$90K)</v>
      </c>
      <c r="R5030" t="str" cm="1">
        <f t="array" ref="R5030">_xlfn.IFS(
G5030&lt;=2,"New Customers (0-2Y)",
G5030&lt;=5,"Growing Customers (3-5Y)",
G5030&lt;=8,"Established Customers (6-8Y)",
G5030&lt;=10,"Loyal Customers (9-10Y)"
)</f>
        <v>Growing Customers (3-5Y)</v>
      </c>
    </row>
    <row r="5031" spans="1:18" x14ac:dyDescent="0.35">
      <c r="A5031">
        <v>15651272</v>
      </c>
      <c r="B5031" t="s">
        <v>2080</v>
      </c>
      <c r="C5031" t="s">
        <v>17</v>
      </c>
      <c r="D5031" t="s">
        <v>39</v>
      </c>
      <c r="E5031">
        <v>38</v>
      </c>
      <c r="F5031" t="s">
        <v>19</v>
      </c>
      <c r="G5031">
        <v>5</v>
      </c>
      <c r="H5031" s="4">
        <v>0</v>
      </c>
      <c r="I5031" t="s">
        <v>24</v>
      </c>
      <c r="J5031">
        <v>2</v>
      </c>
      <c r="K5031">
        <v>709</v>
      </c>
      <c r="L5031" t="s">
        <v>35</v>
      </c>
      <c r="M5031" t="s">
        <v>21</v>
      </c>
      <c r="N5031" t="s">
        <v>22</v>
      </c>
      <c r="O5031" s="4">
        <v>81452.289999999994</v>
      </c>
      <c r="P5031" t="s">
        <v>28</v>
      </c>
      <c r="Q5031" t="str" cm="1">
        <f t="array" ref="Q5031">_xlfn.IFS(
O5031&lt;50000,"Low Salary (&lt;$50K)",
O5031&lt;90000,"Lower Middle ($50K-$90K)",
O5031&lt;130000,"Middle ($90K-$130K)",
O5031&lt;170000,"Upper Middle ($130K-$170K)",
O5031&gt;=170000,"High Salary (&gt;$170K)"
)</f>
        <v>Lower Middle ($50K-$90K)</v>
      </c>
      <c r="R5031" t="str" cm="1">
        <f t="array" ref="R5031">_xlfn.IFS(
G5031&lt;=2,"New Customers (0-2Y)",
G5031&lt;=5,"Growing Customers (3-5Y)",
G5031&lt;=8,"Established Customers (6-8Y)",
G5031&lt;=10,"Loyal Customers (9-10Y)"
)</f>
        <v>Growing Customers (3-5Y)</v>
      </c>
    </row>
    <row r="5032" spans="1:18" x14ac:dyDescent="0.35">
      <c r="A5032">
        <v>15812832</v>
      </c>
      <c r="B5032" t="s">
        <v>544</v>
      </c>
      <c r="C5032" t="s">
        <v>42</v>
      </c>
      <c r="D5032" t="s">
        <v>39</v>
      </c>
      <c r="E5032">
        <v>33</v>
      </c>
      <c r="F5032" t="s">
        <v>19</v>
      </c>
      <c r="G5032">
        <v>8</v>
      </c>
      <c r="H5032" s="4">
        <v>92659.199999999997</v>
      </c>
      <c r="I5032" t="s">
        <v>29</v>
      </c>
      <c r="J5032">
        <v>2</v>
      </c>
      <c r="K5032">
        <v>562</v>
      </c>
      <c r="L5032" t="s">
        <v>31</v>
      </c>
      <c r="M5032" t="s">
        <v>21</v>
      </c>
      <c r="N5032" t="s">
        <v>32</v>
      </c>
      <c r="O5032" s="4">
        <v>1354.25</v>
      </c>
      <c r="P5032" t="s">
        <v>28</v>
      </c>
      <c r="Q5032" t="str" cm="1">
        <f t="array" ref="Q5032">_xlfn.IFS(
O5032&lt;50000,"Low Salary (&lt;$50K)",
O5032&lt;90000,"Lower Middle ($50K-$90K)",
O5032&lt;130000,"Middle ($90K-$130K)",
O5032&lt;170000,"Upper Middle ($130K-$170K)",
O5032&gt;=170000,"High Salary (&gt;$170K)"
)</f>
        <v>Low Salary (&lt;$50K)</v>
      </c>
      <c r="R5032" t="str" cm="1">
        <f t="array" ref="R5032">_xlfn.IFS(
G5032&lt;=2,"New Customers (0-2Y)",
G5032&lt;=5,"Growing Customers (3-5Y)",
G5032&lt;=8,"Established Customers (6-8Y)",
G5032&lt;=10,"Loyal Customers (9-10Y)"
)</f>
        <v>Established Customers (6-8Y)</v>
      </c>
    </row>
    <row r="5033" spans="1:18" x14ac:dyDescent="0.35">
      <c r="A5033">
        <v>15680517</v>
      </c>
      <c r="B5033" t="s">
        <v>423</v>
      </c>
      <c r="C5033" t="s">
        <v>42</v>
      </c>
      <c r="D5033" t="s">
        <v>18</v>
      </c>
      <c r="E5033">
        <v>34</v>
      </c>
      <c r="F5033" t="s">
        <v>19</v>
      </c>
      <c r="G5033">
        <v>7</v>
      </c>
      <c r="H5033" s="4">
        <v>137239.17000000001</v>
      </c>
      <c r="I5033" t="s">
        <v>33</v>
      </c>
      <c r="J5033">
        <v>1</v>
      </c>
      <c r="K5033">
        <v>769</v>
      </c>
      <c r="L5033" t="s">
        <v>35</v>
      </c>
      <c r="M5033" t="s">
        <v>21</v>
      </c>
      <c r="N5033" t="s">
        <v>22</v>
      </c>
      <c r="O5033" s="4">
        <v>71379.92</v>
      </c>
      <c r="P5033" t="s">
        <v>23</v>
      </c>
      <c r="Q5033" t="str" cm="1">
        <f t="array" ref="Q5033">_xlfn.IFS(
O5033&lt;50000,"Low Salary (&lt;$50K)",
O5033&lt;90000,"Lower Middle ($50K-$90K)",
O5033&lt;130000,"Middle ($90K-$130K)",
O5033&lt;170000,"Upper Middle ($130K-$170K)",
O5033&gt;=170000,"High Salary (&gt;$170K)"
)</f>
        <v>Lower Middle ($50K-$90K)</v>
      </c>
      <c r="R5033" t="str" cm="1">
        <f t="array" ref="R5033">_xlfn.IFS(
G5033&lt;=2,"New Customers (0-2Y)",
G5033&lt;=5,"Growing Customers (3-5Y)",
G5033&lt;=8,"Established Customers (6-8Y)",
G5033&lt;=10,"Loyal Customers (9-10Y)"
)</f>
        <v>Established Customers (6-8Y)</v>
      </c>
    </row>
    <row r="5034" spans="1:18" x14ac:dyDescent="0.35">
      <c r="A5034">
        <v>15750569</v>
      </c>
      <c r="B5034" t="s">
        <v>1961</v>
      </c>
      <c r="C5034" t="s">
        <v>42</v>
      </c>
      <c r="D5034" t="s">
        <v>18</v>
      </c>
      <c r="E5034">
        <v>46</v>
      </c>
      <c r="F5034" t="s">
        <v>19</v>
      </c>
      <c r="G5034">
        <v>3</v>
      </c>
      <c r="H5034" s="4">
        <v>102955.14</v>
      </c>
      <c r="I5034" t="s">
        <v>33</v>
      </c>
      <c r="J5034">
        <v>2</v>
      </c>
      <c r="K5034">
        <v>684</v>
      </c>
      <c r="L5034" t="s">
        <v>35</v>
      </c>
      <c r="M5034" t="s">
        <v>21</v>
      </c>
      <c r="N5034" t="s">
        <v>32</v>
      </c>
      <c r="O5034" s="4">
        <v>154137.32999999999</v>
      </c>
      <c r="P5034" t="s">
        <v>28</v>
      </c>
      <c r="Q5034" t="str" cm="1">
        <f t="array" ref="Q5034">_xlfn.IFS(
O5034&lt;50000,"Low Salary (&lt;$50K)",
O5034&lt;90000,"Lower Middle ($50K-$90K)",
O5034&lt;130000,"Middle ($90K-$130K)",
O5034&lt;170000,"Upper Middle ($130K-$170K)",
O5034&gt;=170000,"High Salary (&gt;$170K)"
)</f>
        <v>Upper Middle ($130K-$170K)</v>
      </c>
      <c r="R5034" t="str" cm="1">
        <f t="array" ref="R5034">_xlfn.IFS(
G5034&lt;=2,"New Customers (0-2Y)",
G5034&lt;=5,"Growing Customers (3-5Y)",
G5034&lt;=8,"Established Customers (6-8Y)",
G5034&lt;=10,"Loyal Customers (9-10Y)"
)</f>
        <v>Growing Customers (3-5Y)</v>
      </c>
    </row>
    <row r="5035" spans="1:18" x14ac:dyDescent="0.35">
      <c r="A5035">
        <v>15690743</v>
      </c>
      <c r="B5035" t="s">
        <v>303</v>
      </c>
      <c r="C5035" t="s">
        <v>17</v>
      </c>
      <c r="D5035" t="s">
        <v>18</v>
      </c>
      <c r="E5035">
        <v>61</v>
      </c>
      <c r="F5035" t="s">
        <v>2967</v>
      </c>
      <c r="G5035">
        <v>8</v>
      </c>
      <c r="H5035" s="4">
        <v>65190.29</v>
      </c>
      <c r="I5035" t="s">
        <v>29</v>
      </c>
      <c r="J5035">
        <v>1</v>
      </c>
      <c r="K5035">
        <v>536</v>
      </c>
      <c r="L5035" t="s">
        <v>31</v>
      </c>
      <c r="M5035" t="s">
        <v>21</v>
      </c>
      <c r="N5035" t="s">
        <v>22</v>
      </c>
      <c r="O5035" s="4">
        <v>64308.49</v>
      </c>
      <c r="P5035" t="s">
        <v>23</v>
      </c>
      <c r="Q5035" t="str" cm="1">
        <f t="array" ref="Q5035">_xlfn.IFS(
O5035&lt;50000,"Low Salary (&lt;$50K)",
O5035&lt;90000,"Lower Middle ($50K-$90K)",
O5035&lt;130000,"Middle ($90K-$130K)",
O5035&lt;170000,"Upper Middle ($130K-$170K)",
O5035&gt;=170000,"High Salary (&gt;$170K)"
)</f>
        <v>Lower Middle ($50K-$90K)</v>
      </c>
      <c r="R5035" t="str" cm="1">
        <f t="array" ref="R5035">_xlfn.IFS(
G5035&lt;=2,"New Customers (0-2Y)",
G5035&lt;=5,"Growing Customers (3-5Y)",
G5035&lt;=8,"Established Customers (6-8Y)",
G5035&lt;=10,"Loyal Customers (9-10Y)"
)</f>
        <v>Established Customers (6-8Y)</v>
      </c>
    </row>
    <row r="5036" spans="1:18" x14ac:dyDescent="0.35">
      <c r="A5036">
        <v>15627741</v>
      </c>
      <c r="B5036" t="s">
        <v>394</v>
      </c>
      <c r="C5036" t="s">
        <v>42</v>
      </c>
      <c r="D5036" t="s">
        <v>18</v>
      </c>
      <c r="E5036">
        <v>29</v>
      </c>
      <c r="F5036" t="s">
        <v>43</v>
      </c>
      <c r="G5036">
        <v>2</v>
      </c>
      <c r="H5036" s="4">
        <v>96863.52</v>
      </c>
      <c r="I5036" t="s">
        <v>29</v>
      </c>
      <c r="J5036">
        <v>2</v>
      </c>
      <c r="K5036">
        <v>631</v>
      </c>
      <c r="L5036" t="s">
        <v>20</v>
      </c>
      <c r="M5036" t="s">
        <v>21</v>
      </c>
      <c r="N5036" t="s">
        <v>22</v>
      </c>
      <c r="O5036" s="4">
        <v>31613.35</v>
      </c>
      <c r="P5036" t="s">
        <v>28</v>
      </c>
      <c r="Q5036" t="str" cm="1">
        <f t="array" ref="Q5036">_xlfn.IFS(
O5036&lt;50000,"Low Salary (&lt;$50K)",
O5036&lt;90000,"Lower Middle ($50K-$90K)",
O5036&lt;130000,"Middle ($90K-$130K)",
O5036&lt;170000,"Upper Middle ($130K-$170K)",
O5036&gt;=170000,"High Salary (&gt;$170K)"
)</f>
        <v>Low Salary (&lt;$50K)</v>
      </c>
      <c r="R5036" t="str" cm="1">
        <f t="array" ref="R5036">_xlfn.IFS(
G5036&lt;=2,"New Customers (0-2Y)",
G5036&lt;=5,"Growing Customers (3-5Y)",
G5036&lt;=8,"Established Customers (6-8Y)",
G5036&lt;=10,"Loyal Customers (9-10Y)"
)</f>
        <v>New Customers (0-2Y)</v>
      </c>
    </row>
    <row r="5037" spans="1:18" x14ac:dyDescent="0.35">
      <c r="A5037">
        <v>15712121</v>
      </c>
      <c r="B5037" t="s">
        <v>1966</v>
      </c>
      <c r="C5037" t="s">
        <v>26</v>
      </c>
      <c r="D5037" t="s">
        <v>39</v>
      </c>
      <c r="E5037">
        <v>34</v>
      </c>
      <c r="F5037" t="s">
        <v>19</v>
      </c>
      <c r="G5037">
        <v>5</v>
      </c>
      <c r="H5037" s="4">
        <v>154983.98000000001</v>
      </c>
      <c r="I5037" t="s">
        <v>33</v>
      </c>
      <c r="J5037">
        <v>1</v>
      </c>
      <c r="K5037">
        <v>657</v>
      </c>
      <c r="L5037" t="s">
        <v>20</v>
      </c>
      <c r="M5037" t="s">
        <v>21</v>
      </c>
      <c r="N5037" t="s">
        <v>32</v>
      </c>
      <c r="O5037" s="4">
        <v>27738.01</v>
      </c>
      <c r="P5037" t="s">
        <v>28</v>
      </c>
      <c r="Q5037" t="str" cm="1">
        <f t="array" ref="Q5037">_xlfn.IFS(
O5037&lt;50000,"Low Salary (&lt;$50K)",
O5037&lt;90000,"Lower Middle ($50K-$90K)",
O5037&lt;130000,"Middle ($90K-$130K)",
O5037&lt;170000,"Upper Middle ($130K-$170K)",
O5037&gt;=170000,"High Salary (&gt;$170K)"
)</f>
        <v>Low Salary (&lt;$50K)</v>
      </c>
      <c r="R5037" t="str" cm="1">
        <f t="array" ref="R5037">_xlfn.IFS(
G5037&lt;=2,"New Customers (0-2Y)",
G5037&lt;=5,"Growing Customers (3-5Y)",
G5037&lt;=8,"Established Customers (6-8Y)",
G5037&lt;=10,"Loyal Customers (9-10Y)"
)</f>
        <v>Growing Customers (3-5Y)</v>
      </c>
    </row>
    <row r="5038" spans="1:18" x14ac:dyDescent="0.35">
      <c r="A5038">
        <v>15805429</v>
      </c>
      <c r="B5038" t="s">
        <v>868</v>
      </c>
      <c r="C5038" t="s">
        <v>42</v>
      </c>
      <c r="D5038" t="s">
        <v>39</v>
      </c>
      <c r="E5038">
        <v>59</v>
      </c>
      <c r="F5038" t="s">
        <v>19</v>
      </c>
      <c r="G5038">
        <v>3</v>
      </c>
      <c r="H5038" s="4">
        <v>106819.65</v>
      </c>
      <c r="I5038" t="s">
        <v>33</v>
      </c>
      <c r="J5038">
        <v>1</v>
      </c>
      <c r="K5038">
        <v>699</v>
      </c>
      <c r="L5038" t="s">
        <v>35</v>
      </c>
      <c r="M5038" t="s">
        <v>27</v>
      </c>
      <c r="N5038" t="s">
        <v>22</v>
      </c>
      <c r="O5038" s="4">
        <v>163570.25</v>
      </c>
      <c r="P5038" t="s">
        <v>28</v>
      </c>
      <c r="Q5038" t="str" cm="1">
        <f t="array" ref="Q5038">_xlfn.IFS(
O5038&lt;50000,"Low Salary (&lt;$50K)",
O5038&lt;90000,"Lower Middle ($50K-$90K)",
O5038&lt;130000,"Middle ($90K-$130K)",
O5038&lt;170000,"Upper Middle ($130K-$170K)",
O5038&gt;=170000,"High Salary (&gt;$170K)"
)</f>
        <v>Upper Middle ($130K-$170K)</v>
      </c>
      <c r="R5038" t="str" cm="1">
        <f t="array" ref="R5038">_xlfn.IFS(
G5038&lt;=2,"New Customers (0-2Y)",
G5038&lt;=5,"Growing Customers (3-5Y)",
G5038&lt;=8,"Established Customers (6-8Y)",
G5038&lt;=10,"Loyal Customers (9-10Y)"
)</f>
        <v>Growing Customers (3-5Y)</v>
      </c>
    </row>
    <row r="5039" spans="1:18" x14ac:dyDescent="0.35">
      <c r="A5039">
        <v>15814923</v>
      </c>
      <c r="B5039" t="s">
        <v>1885</v>
      </c>
      <c r="C5039" t="s">
        <v>26</v>
      </c>
      <c r="D5039" t="s">
        <v>39</v>
      </c>
      <c r="E5039">
        <v>38</v>
      </c>
      <c r="F5039" t="s">
        <v>19</v>
      </c>
      <c r="G5039">
        <v>7</v>
      </c>
      <c r="H5039" s="4">
        <v>128578.52</v>
      </c>
      <c r="I5039" t="s">
        <v>33</v>
      </c>
      <c r="J5039">
        <v>1</v>
      </c>
      <c r="K5039">
        <v>606</v>
      </c>
      <c r="L5039" t="s">
        <v>20</v>
      </c>
      <c r="M5039" t="s">
        <v>21</v>
      </c>
      <c r="N5039" t="s">
        <v>22</v>
      </c>
      <c r="O5039" s="4">
        <v>193878.51</v>
      </c>
      <c r="P5039" t="s">
        <v>28</v>
      </c>
      <c r="Q5039" t="str" cm="1">
        <f t="array" ref="Q5039">_xlfn.IFS(
O5039&lt;50000,"Low Salary (&lt;$50K)",
O5039&lt;90000,"Lower Middle ($50K-$90K)",
O5039&lt;130000,"Middle ($90K-$130K)",
O5039&lt;170000,"Upper Middle ($130K-$170K)",
O5039&gt;=170000,"High Salary (&gt;$170K)"
)</f>
        <v>High Salary (&gt;$170K)</v>
      </c>
      <c r="R5039" t="str" cm="1">
        <f t="array" ref="R5039">_xlfn.IFS(
G5039&lt;=2,"New Customers (0-2Y)",
G5039&lt;=5,"Growing Customers (3-5Y)",
G5039&lt;=8,"Established Customers (6-8Y)",
G5039&lt;=10,"Loyal Customers (9-10Y)"
)</f>
        <v>Established Customers (6-8Y)</v>
      </c>
    </row>
    <row r="5040" spans="1:18" x14ac:dyDescent="0.35">
      <c r="A5040">
        <v>15589230</v>
      </c>
      <c r="B5040" t="s">
        <v>151</v>
      </c>
      <c r="C5040" t="s">
        <v>17</v>
      </c>
      <c r="D5040" t="s">
        <v>18</v>
      </c>
      <c r="E5040">
        <v>63</v>
      </c>
      <c r="F5040" t="s">
        <v>2967</v>
      </c>
      <c r="G5040">
        <v>2</v>
      </c>
      <c r="H5040" s="4">
        <v>126473.33</v>
      </c>
      <c r="I5040" t="s">
        <v>33</v>
      </c>
      <c r="J5040">
        <v>1</v>
      </c>
      <c r="K5040">
        <v>612</v>
      </c>
      <c r="L5040" t="s">
        <v>20</v>
      </c>
      <c r="M5040" t="s">
        <v>27</v>
      </c>
      <c r="N5040" t="s">
        <v>22</v>
      </c>
      <c r="O5040" s="4">
        <v>147545.65</v>
      </c>
      <c r="P5040" t="s">
        <v>28</v>
      </c>
      <c r="Q5040" t="str" cm="1">
        <f t="array" ref="Q5040">_xlfn.IFS(
O5040&lt;50000,"Low Salary (&lt;$50K)",
O5040&lt;90000,"Lower Middle ($50K-$90K)",
O5040&lt;130000,"Middle ($90K-$130K)",
O5040&lt;170000,"Upper Middle ($130K-$170K)",
O5040&gt;=170000,"High Salary (&gt;$170K)"
)</f>
        <v>Upper Middle ($130K-$170K)</v>
      </c>
      <c r="R5040" t="str" cm="1">
        <f t="array" ref="R5040">_xlfn.IFS(
G5040&lt;=2,"New Customers (0-2Y)",
G5040&lt;=5,"Growing Customers (3-5Y)",
G5040&lt;=8,"Established Customers (6-8Y)",
G5040&lt;=10,"Loyal Customers (9-10Y)"
)</f>
        <v>New Customers (0-2Y)</v>
      </c>
    </row>
    <row r="5041" spans="1:18" x14ac:dyDescent="0.35">
      <c r="A5041">
        <v>15775490</v>
      </c>
      <c r="B5041" t="s">
        <v>2081</v>
      </c>
      <c r="C5041" t="s">
        <v>17</v>
      </c>
      <c r="D5041" t="s">
        <v>18</v>
      </c>
      <c r="E5041">
        <v>38</v>
      </c>
      <c r="F5041" t="s">
        <v>19</v>
      </c>
      <c r="G5041">
        <v>5</v>
      </c>
      <c r="H5041" s="4">
        <v>110570.78</v>
      </c>
      <c r="I5041" t="s">
        <v>33</v>
      </c>
      <c r="J5041">
        <v>2</v>
      </c>
      <c r="K5041">
        <v>660</v>
      </c>
      <c r="L5041" t="s">
        <v>35</v>
      </c>
      <c r="M5041" t="s">
        <v>21</v>
      </c>
      <c r="N5041" t="s">
        <v>32</v>
      </c>
      <c r="O5041" s="4">
        <v>195906.59</v>
      </c>
      <c r="P5041" t="s">
        <v>28</v>
      </c>
      <c r="Q5041" t="str" cm="1">
        <f t="array" ref="Q5041">_xlfn.IFS(
O5041&lt;50000,"Low Salary (&lt;$50K)",
O5041&lt;90000,"Lower Middle ($50K-$90K)",
O5041&lt;130000,"Middle ($90K-$130K)",
O5041&lt;170000,"Upper Middle ($130K-$170K)",
O5041&gt;=170000,"High Salary (&gt;$170K)"
)</f>
        <v>High Salary (&gt;$170K)</v>
      </c>
      <c r="R5041" t="str" cm="1">
        <f t="array" ref="R5041">_xlfn.IFS(
G5041&lt;=2,"New Customers (0-2Y)",
G5041&lt;=5,"Growing Customers (3-5Y)",
G5041&lt;=8,"Established Customers (6-8Y)",
G5041&lt;=10,"Loyal Customers (9-10Y)"
)</f>
        <v>Growing Customers (3-5Y)</v>
      </c>
    </row>
    <row r="5042" spans="1:18" x14ac:dyDescent="0.35">
      <c r="A5042">
        <v>15749727</v>
      </c>
      <c r="B5042" t="s">
        <v>177</v>
      </c>
      <c r="C5042" t="s">
        <v>26</v>
      </c>
      <c r="D5042" t="s">
        <v>39</v>
      </c>
      <c r="E5042">
        <v>50</v>
      </c>
      <c r="F5042" t="s">
        <v>19</v>
      </c>
      <c r="G5042">
        <v>7</v>
      </c>
      <c r="H5042" s="4">
        <v>0</v>
      </c>
      <c r="I5042" t="s">
        <v>24</v>
      </c>
      <c r="J5042">
        <v>2</v>
      </c>
      <c r="K5042">
        <v>829</v>
      </c>
      <c r="L5042" t="s">
        <v>37</v>
      </c>
      <c r="M5042" t="s">
        <v>27</v>
      </c>
      <c r="N5042" t="s">
        <v>22</v>
      </c>
      <c r="O5042" s="4">
        <v>178458.86</v>
      </c>
      <c r="P5042" t="s">
        <v>28</v>
      </c>
      <c r="Q5042" t="str" cm="1">
        <f t="array" ref="Q5042">_xlfn.IFS(
O5042&lt;50000,"Low Salary (&lt;$50K)",
O5042&lt;90000,"Lower Middle ($50K-$90K)",
O5042&lt;130000,"Middle ($90K-$130K)",
O5042&lt;170000,"Upper Middle ($130K-$170K)",
O5042&gt;=170000,"High Salary (&gt;$170K)"
)</f>
        <v>High Salary (&gt;$170K)</v>
      </c>
      <c r="R5042" t="str" cm="1">
        <f t="array" ref="R5042">_xlfn.IFS(
G5042&lt;=2,"New Customers (0-2Y)",
G5042&lt;=5,"Growing Customers (3-5Y)",
G5042&lt;=8,"Established Customers (6-8Y)",
G5042&lt;=10,"Loyal Customers (9-10Y)"
)</f>
        <v>Established Customers (6-8Y)</v>
      </c>
    </row>
    <row r="5043" spans="1:18" x14ac:dyDescent="0.35">
      <c r="A5043">
        <v>15619238</v>
      </c>
      <c r="B5043" t="s">
        <v>1562</v>
      </c>
      <c r="C5043" t="s">
        <v>26</v>
      </c>
      <c r="D5043" t="s">
        <v>39</v>
      </c>
      <c r="E5043">
        <v>29</v>
      </c>
      <c r="F5043" t="s">
        <v>43</v>
      </c>
      <c r="G5043">
        <v>8</v>
      </c>
      <c r="H5043" s="4">
        <v>0</v>
      </c>
      <c r="I5043" t="s">
        <v>24</v>
      </c>
      <c r="J5043">
        <v>2</v>
      </c>
      <c r="K5043">
        <v>567</v>
      </c>
      <c r="L5043" t="s">
        <v>31</v>
      </c>
      <c r="M5043" t="s">
        <v>21</v>
      </c>
      <c r="N5043" t="s">
        <v>32</v>
      </c>
      <c r="O5043" s="4">
        <v>156125.72</v>
      </c>
      <c r="P5043" t="s">
        <v>28</v>
      </c>
      <c r="Q5043" t="str" cm="1">
        <f t="array" ref="Q5043">_xlfn.IFS(
O5043&lt;50000,"Low Salary (&lt;$50K)",
O5043&lt;90000,"Lower Middle ($50K-$90K)",
O5043&lt;130000,"Middle ($90K-$130K)",
O5043&lt;170000,"Upper Middle ($130K-$170K)",
O5043&gt;=170000,"High Salary (&gt;$170K)"
)</f>
        <v>Upper Middle ($130K-$170K)</v>
      </c>
      <c r="R5043" t="str" cm="1">
        <f t="array" ref="R5043">_xlfn.IFS(
G5043&lt;=2,"New Customers (0-2Y)",
G5043&lt;=5,"Growing Customers (3-5Y)",
G5043&lt;=8,"Established Customers (6-8Y)",
G5043&lt;=10,"Loyal Customers (9-10Y)"
)</f>
        <v>Established Customers (6-8Y)</v>
      </c>
    </row>
    <row r="5044" spans="1:18" x14ac:dyDescent="0.35">
      <c r="A5044">
        <v>15593468</v>
      </c>
      <c r="B5044" t="s">
        <v>409</v>
      </c>
      <c r="C5044" t="s">
        <v>17</v>
      </c>
      <c r="D5044" t="s">
        <v>18</v>
      </c>
      <c r="E5044">
        <v>33</v>
      </c>
      <c r="F5044" t="s">
        <v>19</v>
      </c>
      <c r="G5044">
        <v>3</v>
      </c>
      <c r="H5044" s="4">
        <v>0</v>
      </c>
      <c r="I5044" t="s">
        <v>24</v>
      </c>
      <c r="J5044">
        <v>2</v>
      </c>
      <c r="K5044">
        <v>850</v>
      </c>
      <c r="L5044" t="s">
        <v>37</v>
      </c>
      <c r="M5044" t="s">
        <v>21</v>
      </c>
      <c r="N5044" t="s">
        <v>22</v>
      </c>
      <c r="O5044" s="4">
        <v>11159.19</v>
      </c>
      <c r="P5044" t="s">
        <v>28</v>
      </c>
      <c r="Q5044" t="str" cm="1">
        <f t="array" ref="Q5044">_xlfn.IFS(
O5044&lt;50000,"Low Salary (&lt;$50K)",
O5044&lt;90000,"Lower Middle ($50K-$90K)",
O5044&lt;130000,"Middle ($90K-$130K)",
O5044&lt;170000,"Upper Middle ($130K-$170K)",
O5044&gt;=170000,"High Salary (&gt;$170K)"
)</f>
        <v>Low Salary (&lt;$50K)</v>
      </c>
      <c r="R5044" t="str" cm="1">
        <f t="array" ref="R5044">_xlfn.IFS(
G5044&lt;=2,"New Customers (0-2Y)",
G5044&lt;=5,"Growing Customers (3-5Y)",
G5044&lt;=8,"Established Customers (6-8Y)",
G5044&lt;=10,"Loyal Customers (9-10Y)"
)</f>
        <v>Growing Customers (3-5Y)</v>
      </c>
    </row>
    <row r="5045" spans="1:18" x14ac:dyDescent="0.35">
      <c r="A5045">
        <v>15718454</v>
      </c>
      <c r="B5045" t="s">
        <v>677</v>
      </c>
      <c r="C5045" t="s">
        <v>26</v>
      </c>
      <c r="D5045" t="s">
        <v>18</v>
      </c>
      <c r="E5045">
        <v>44</v>
      </c>
      <c r="F5045" t="s">
        <v>19</v>
      </c>
      <c r="G5045">
        <v>2</v>
      </c>
      <c r="H5045" s="4">
        <v>0</v>
      </c>
      <c r="I5045" t="s">
        <v>24</v>
      </c>
      <c r="J5045">
        <v>2</v>
      </c>
      <c r="K5045">
        <v>712</v>
      </c>
      <c r="L5045" t="s">
        <v>35</v>
      </c>
      <c r="M5045" t="s">
        <v>27</v>
      </c>
      <c r="N5045" t="s">
        <v>32</v>
      </c>
      <c r="O5045" s="4">
        <v>45738.94</v>
      </c>
      <c r="P5045" t="s">
        <v>28</v>
      </c>
      <c r="Q5045" t="str" cm="1">
        <f t="array" ref="Q5045">_xlfn.IFS(
O5045&lt;50000,"Low Salary (&lt;$50K)",
O5045&lt;90000,"Lower Middle ($50K-$90K)",
O5045&lt;130000,"Middle ($90K-$130K)",
O5045&lt;170000,"Upper Middle ($130K-$170K)",
O5045&gt;=170000,"High Salary (&gt;$170K)"
)</f>
        <v>Low Salary (&lt;$50K)</v>
      </c>
      <c r="R5045" t="str" cm="1">
        <f t="array" ref="R5045">_xlfn.IFS(
G5045&lt;=2,"New Customers (0-2Y)",
G5045&lt;=5,"Growing Customers (3-5Y)",
G5045&lt;=8,"Established Customers (6-8Y)",
G5045&lt;=10,"Loyal Customers (9-10Y)"
)</f>
        <v>New Customers (0-2Y)</v>
      </c>
    </row>
    <row r="5046" spans="1:18" x14ac:dyDescent="0.35">
      <c r="A5046">
        <v>15789498</v>
      </c>
      <c r="B5046" t="s">
        <v>233</v>
      </c>
      <c r="C5046" t="s">
        <v>17</v>
      </c>
      <c r="D5046" t="s">
        <v>39</v>
      </c>
      <c r="E5046">
        <v>30</v>
      </c>
      <c r="F5046" t="s">
        <v>19</v>
      </c>
      <c r="G5046">
        <v>3</v>
      </c>
      <c r="H5046" s="4">
        <v>111099.79</v>
      </c>
      <c r="I5046" t="s">
        <v>33</v>
      </c>
      <c r="J5046">
        <v>2</v>
      </c>
      <c r="K5046">
        <v>562</v>
      </c>
      <c r="L5046" t="s">
        <v>31</v>
      </c>
      <c r="M5046" t="s">
        <v>27</v>
      </c>
      <c r="N5046" t="s">
        <v>32</v>
      </c>
      <c r="O5046" s="4">
        <v>140650.19</v>
      </c>
      <c r="P5046" t="s">
        <v>28</v>
      </c>
      <c r="Q5046" t="str" cm="1">
        <f t="array" ref="Q5046">_xlfn.IFS(
O5046&lt;50000,"Low Salary (&lt;$50K)",
O5046&lt;90000,"Lower Middle ($50K-$90K)",
O5046&lt;130000,"Middle ($90K-$130K)",
O5046&lt;170000,"Upper Middle ($130K-$170K)",
O5046&gt;=170000,"High Salary (&gt;$170K)"
)</f>
        <v>Upper Middle ($130K-$170K)</v>
      </c>
      <c r="R5046" t="str" cm="1">
        <f t="array" ref="R5046">_xlfn.IFS(
G5046&lt;=2,"New Customers (0-2Y)",
G5046&lt;=5,"Growing Customers (3-5Y)",
G5046&lt;=8,"Established Customers (6-8Y)",
G5046&lt;=10,"Loyal Customers (9-10Y)"
)</f>
        <v>Growing Customers (3-5Y)</v>
      </c>
    </row>
    <row r="5047" spans="1:18" x14ac:dyDescent="0.35">
      <c r="A5047">
        <v>15744691</v>
      </c>
      <c r="B5047" t="s">
        <v>212</v>
      </c>
      <c r="C5047" t="s">
        <v>17</v>
      </c>
      <c r="D5047" t="s">
        <v>18</v>
      </c>
      <c r="E5047">
        <v>29</v>
      </c>
      <c r="F5047" t="s">
        <v>43</v>
      </c>
      <c r="G5047">
        <v>3</v>
      </c>
      <c r="H5047" s="4">
        <v>0</v>
      </c>
      <c r="I5047" t="s">
        <v>24</v>
      </c>
      <c r="J5047">
        <v>3</v>
      </c>
      <c r="K5047">
        <v>755</v>
      </c>
      <c r="L5047" t="s">
        <v>35</v>
      </c>
      <c r="M5047" t="s">
        <v>21</v>
      </c>
      <c r="N5047" t="s">
        <v>32</v>
      </c>
      <c r="O5047" s="4">
        <v>4733.9399999999996</v>
      </c>
      <c r="P5047" t="s">
        <v>28</v>
      </c>
      <c r="Q5047" t="str" cm="1">
        <f t="array" ref="Q5047">_xlfn.IFS(
O5047&lt;50000,"Low Salary (&lt;$50K)",
O5047&lt;90000,"Lower Middle ($50K-$90K)",
O5047&lt;130000,"Middle ($90K-$130K)",
O5047&lt;170000,"Upper Middle ($130K-$170K)",
O5047&gt;=170000,"High Salary (&gt;$170K)"
)</f>
        <v>Low Salary (&lt;$50K)</v>
      </c>
      <c r="R5047" t="str" cm="1">
        <f t="array" ref="R5047">_xlfn.IFS(
G5047&lt;=2,"New Customers (0-2Y)",
G5047&lt;=5,"Growing Customers (3-5Y)",
G5047&lt;=8,"Established Customers (6-8Y)",
G5047&lt;=10,"Loyal Customers (9-10Y)"
)</f>
        <v>Growing Customers (3-5Y)</v>
      </c>
    </row>
    <row r="5048" spans="1:18" x14ac:dyDescent="0.35">
      <c r="A5048">
        <v>15708289</v>
      </c>
      <c r="B5048" t="s">
        <v>130</v>
      </c>
      <c r="C5048" t="s">
        <v>26</v>
      </c>
      <c r="D5048" t="s">
        <v>39</v>
      </c>
      <c r="E5048">
        <v>25</v>
      </c>
      <c r="F5048" t="s">
        <v>43</v>
      </c>
      <c r="G5048">
        <v>3</v>
      </c>
      <c r="H5048" s="4">
        <v>100913.57</v>
      </c>
      <c r="I5048" t="s">
        <v>33</v>
      </c>
      <c r="J5048">
        <v>1</v>
      </c>
      <c r="K5048">
        <v>793</v>
      </c>
      <c r="L5048" t="s">
        <v>37</v>
      </c>
      <c r="M5048" t="s">
        <v>27</v>
      </c>
      <c r="N5048" t="s">
        <v>32</v>
      </c>
      <c r="O5048" s="4">
        <v>10579.72</v>
      </c>
      <c r="P5048" t="s">
        <v>28</v>
      </c>
      <c r="Q5048" t="str" cm="1">
        <f t="array" ref="Q5048">_xlfn.IFS(
O5048&lt;50000,"Low Salary (&lt;$50K)",
O5048&lt;90000,"Lower Middle ($50K-$90K)",
O5048&lt;130000,"Middle ($90K-$130K)",
O5048&lt;170000,"Upper Middle ($130K-$170K)",
O5048&gt;=170000,"High Salary (&gt;$170K)"
)</f>
        <v>Low Salary (&lt;$50K)</v>
      </c>
      <c r="R5048" t="str" cm="1">
        <f t="array" ref="R5048">_xlfn.IFS(
G5048&lt;=2,"New Customers (0-2Y)",
G5048&lt;=5,"Growing Customers (3-5Y)",
G5048&lt;=8,"Established Customers (6-8Y)",
G5048&lt;=10,"Loyal Customers (9-10Y)"
)</f>
        <v>Growing Customers (3-5Y)</v>
      </c>
    </row>
    <row r="5049" spans="1:18" x14ac:dyDescent="0.35">
      <c r="A5049">
        <v>15790412</v>
      </c>
      <c r="B5049" t="s">
        <v>1274</v>
      </c>
      <c r="C5049" t="s">
        <v>26</v>
      </c>
      <c r="D5049" t="s">
        <v>39</v>
      </c>
      <c r="E5049">
        <v>26</v>
      </c>
      <c r="F5049" t="s">
        <v>43</v>
      </c>
      <c r="G5049">
        <v>8</v>
      </c>
      <c r="H5049" s="4">
        <v>0</v>
      </c>
      <c r="I5049" t="s">
        <v>24</v>
      </c>
      <c r="J5049">
        <v>2</v>
      </c>
      <c r="K5049">
        <v>471</v>
      </c>
      <c r="L5049" t="s">
        <v>44</v>
      </c>
      <c r="M5049" t="s">
        <v>21</v>
      </c>
      <c r="N5049" t="s">
        <v>22</v>
      </c>
      <c r="O5049" s="4">
        <v>179655.87</v>
      </c>
      <c r="P5049" t="s">
        <v>28</v>
      </c>
      <c r="Q5049" t="str" cm="1">
        <f t="array" ref="Q5049">_xlfn.IFS(
O5049&lt;50000,"Low Salary (&lt;$50K)",
O5049&lt;90000,"Lower Middle ($50K-$90K)",
O5049&lt;130000,"Middle ($90K-$130K)",
O5049&lt;170000,"Upper Middle ($130K-$170K)",
O5049&gt;=170000,"High Salary (&gt;$170K)"
)</f>
        <v>High Salary (&gt;$170K)</v>
      </c>
      <c r="R5049" t="str" cm="1">
        <f t="array" ref="R5049">_xlfn.IFS(
G5049&lt;=2,"New Customers (0-2Y)",
G5049&lt;=5,"Growing Customers (3-5Y)",
G5049&lt;=8,"Established Customers (6-8Y)",
G5049&lt;=10,"Loyal Customers (9-10Y)"
)</f>
        <v>Established Customers (6-8Y)</v>
      </c>
    </row>
    <row r="5050" spans="1:18" x14ac:dyDescent="0.35">
      <c r="A5050">
        <v>15741416</v>
      </c>
      <c r="B5050" t="s">
        <v>2082</v>
      </c>
      <c r="C5050" t="s">
        <v>17</v>
      </c>
      <c r="D5050" t="s">
        <v>39</v>
      </c>
      <c r="E5050">
        <v>42</v>
      </c>
      <c r="F5050" t="s">
        <v>19</v>
      </c>
      <c r="G5050">
        <v>2</v>
      </c>
      <c r="H5050" s="4">
        <v>16893.59</v>
      </c>
      <c r="I5050" t="s">
        <v>29</v>
      </c>
      <c r="J5050">
        <v>1</v>
      </c>
      <c r="K5050">
        <v>707</v>
      </c>
      <c r="L5050" t="s">
        <v>35</v>
      </c>
      <c r="M5050" t="s">
        <v>21</v>
      </c>
      <c r="N5050" t="s">
        <v>22</v>
      </c>
      <c r="O5050" s="4">
        <v>77502.559999999998</v>
      </c>
      <c r="P5050" t="s">
        <v>28</v>
      </c>
      <c r="Q5050" t="str" cm="1">
        <f t="array" ref="Q5050">_xlfn.IFS(
O5050&lt;50000,"Low Salary (&lt;$50K)",
O5050&lt;90000,"Lower Middle ($50K-$90K)",
O5050&lt;130000,"Middle ($90K-$130K)",
O5050&lt;170000,"Upper Middle ($130K-$170K)",
O5050&gt;=170000,"High Salary (&gt;$170K)"
)</f>
        <v>Lower Middle ($50K-$90K)</v>
      </c>
      <c r="R5050" t="str" cm="1">
        <f t="array" ref="R5050">_xlfn.IFS(
G5050&lt;=2,"New Customers (0-2Y)",
G5050&lt;=5,"Growing Customers (3-5Y)",
G5050&lt;=8,"Established Customers (6-8Y)",
G5050&lt;=10,"Loyal Customers (9-10Y)"
)</f>
        <v>New Customers (0-2Y)</v>
      </c>
    </row>
    <row r="5051" spans="1:18" x14ac:dyDescent="0.35">
      <c r="A5051">
        <v>15598894</v>
      </c>
      <c r="B5051" t="s">
        <v>1133</v>
      </c>
      <c r="C5051" t="s">
        <v>26</v>
      </c>
      <c r="D5051" t="s">
        <v>39</v>
      </c>
      <c r="E5051">
        <v>38</v>
      </c>
      <c r="F5051" t="s">
        <v>19</v>
      </c>
      <c r="G5051">
        <v>10</v>
      </c>
      <c r="H5051" s="4">
        <v>122267.85</v>
      </c>
      <c r="I5051" t="s">
        <v>33</v>
      </c>
      <c r="J5051">
        <v>1</v>
      </c>
      <c r="K5051">
        <v>784</v>
      </c>
      <c r="L5051" t="s">
        <v>37</v>
      </c>
      <c r="M5051" t="s">
        <v>27</v>
      </c>
      <c r="N5051" t="s">
        <v>32</v>
      </c>
      <c r="O5051" s="4">
        <v>145759.93</v>
      </c>
      <c r="P5051" t="s">
        <v>28</v>
      </c>
      <c r="Q5051" t="str" cm="1">
        <f t="array" ref="Q5051">_xlfn.IFS(
O5051&lt;50000,"Low Salary (&lt;$50K)",
O5051&lt;90000,"Lower Middle ($50K-$90K)",
O5051&lt;130000,"Middle ($90K-$130K)",
O5051&lt;170000,"Upper Middle ($130K-$170K)",
O5051&gt;=170000,"High Salary (&gt;$170K)"
)</f>
        <v>Upper Middle ($130K-$170K)</v>
      </c>
      <c r="R5051" t="str" cm="1">
        <f t="array" ref="R5051">_xlfn.IFS(
G5051&lt;=2,"New Customers (0-2Y)",
G5051&lt;=5,"Growing Customers (3-5Y)",
G5051&lt;=8,"Established Customers (6-8Y)",
G5051&lt;=10,"Loyal Customers (9-10Y)"
)</f>
        <v>Loyal Customers (9-10Y)</v>
      </c>
    </row>
    <row r="5052" spans="1:18" x14ac:dyDescent="0.35">
      <c r="A5052">
        <v>15663294</v>
      </c>
      <c r="B5052" t="s">
        <v>572</v>
      </c>
      <c r="C5052" t="s">
        <v>17</v>
      </c>
      <c r="D5052" t="s">
        <v>39</v>
      </c>
      <c r="E5052">
        <v>32</v>
      </c>
      <c r="F5052" t="s">
        <v>19</v>
      </c>
      <c r="G5052">
        <v>1</v>
      </c>
      <c r="H5052" s="4">
        <v>125685.79</v>
      </c>
      <c r="I5052" t="s">
        <v>33</v>
      </c>
      <c r="J5052">
        <v>1</v>
      </c>
      <c r="K5052">
        <v>703</v>
      </c>
      <c r="L5052" t="s">
        <v>35</v>
      </c>
      <c r="M5052" t="s">
        <v>21</v>
      </c>
      <c r="N5052" t="s">
        <v>22</v>
      </c>
      <c r="O5052" s="4">
        <v>56246.720000000001</v>
      </c>
      <c r="P5052" t="s">
        <v>28</v>
      </c>
      <c r="Q5052" t="str" cm="1">
        <f t="array" ref="Q5052">_xlfn.IFS(
O5052&lt;50000,"Low Salary (&lt;$50K)",
O5052&lt;90000,"Lower Middle ($50K-$90K)",
O5052&lt;130000,"Middle ($90K-$130K)",
O5052&lt;170000,"Upper Middle ($130K-$170K)",
O5052&gt;=170000,"High Salary (&gt;$170K)"
)</f>
        <v>Lower Middle ($50K-$90K)</v>
      </c>
      <c r="R5052" t="str" cm="1">
        <f t="array" ref="R5052">_xlfn.IFS(
G5052&lt;=2,"New Customers (0-2Y)",
G5052&lt;=5,"Growing Customers (3-5Y)",
G5052&lt;=8,"Established Customers (6-8Y)",
G5052&lt;=10,"Loyal Customers (9-10Y)"
)</f>
        <v>New Customers (0-2Y)</v>
      </c>
    </row>
    <row r="5053" spans="1:18" x14ac:dyDescent="0.35">
      <c r="A5053">
        <v>15572728</v>
      </c>
      <c r="B5053" t="s">
        <v>415</v>
      </c>
      <c r="C5053" t="s">
        <v>26</v>
      </c>
      <c r="D5053" t="s">
        <v>39</v>
      </c>
      <c r="E5053">
        <v>36</v>
      </c>
      <c r="F5053" t="s">
        <v>19</v>
      </c>
      <c r="G5053">
        <v>8</v>
      </c>
      <c r="H5053" s="4">
        <v>127397.34</v>
      </c>
      <c r="I5053" t="s">
        <v>33</v>
      </c>
      <c r="J5053">
        <v>1</v>
      </c>
      <c r="K5053">
        <v>704</v>
      </c>
      <c r="L5053" t="s">
        <v>35</v>
      </c>
      <c r="M5053" t="s">
        <v>21</v>
      </c>
      <c r="N5053" t="s">
        <v>32</v>
      </c>
      <c r="O5053" s="4">
        <v>151335.24</v>
      </c>
      <c r="P5053" t="s">
        <v>28</v>
      </c>
      <c r="Q5053" t="str" cm="1">
        <f t="array" ref="Q5053">_xlfn.IFS(
O5053&lt;50000,"Low Salary (&lt;$50K)",
O5053&lt;90000,"Lower Middle ($50K-$90K)",
O5053&lt;130000,"Middle ($90K-$130K)",
O5053&lt;170000,"Upper Middle ($130K-$170K)",
O5053&gt;=170000,"High Salary (&gt;$170K)"
)</f>
        <v>Upper Middle ($130K-$170K)</v>
      </c>
      <c r="R5053" t="str" cm="1">
        <f t="array" ref="R5053">_xlfn.IFS(
G5053&lt;=2,"New Customers (0-2Y)",
G5053&lt;=5,"Growing Customers (3-5Y)",
G5053&lt;=8,"Established Customers (6-8Y)",
G5053&lt;=10,"Loyal Customers (9-10Y)"
)</f>
        <v>Established Customers (6-8Y)</v>
      </c>
    </row>
    <row r="5054" spans="1:18" x14ac:dyDescent="0.35">
      <c r="A5054">
        <v>15706729</v>
      </c>
      <c r="B5054" t="s">
        <v>76</v>
      </c>
      <c r="C5054" t="s">
        <v>17</v>
      </c>
      <c r="D5054" t="s">
        <v>39</v>
      </c>
      <c r="E5054">
        <v>38</v>
      </c>
      <c r="F5054" t="s">
        <v>19</v>
      </c>
      <c r="G5054">
        <v>0</v>
      </c>
      <c r="H5054" s="4">
        <v>105271.56</v>
      </c>
      <c r="I5054" t="s">
        <v>33</v>
      </c>
      <c r="J5054">
        <v>1</v>
      </c>
      <c r="K5054">
        <v>662</v>
      </c>
      <c r="L5054" t="s">
        <v>35</v>
      </c>
      <c r="M5054" t="s">
        <v>27</v>
      </c>
      <c r="N5054" t="s">
        <v>22</v>
      </c>
      <c r="O5054" s="4">
        <v>179833.45</v>
      </c>
      <c r="P5054" t="s">
        <v>28</v>
      </c>
      <c r="Q5054" t="str" cm="1">
        <f t="array" ref="Q5054">_xlfn.IFS(
O5054&lt;50000,"Low Salary (&lt;$50K)",
O5054&lt;90000,"Lower Middle ($50K-$90K)",
O5054&lt;130000,"Middle ($90K-$130K)",
O5054&lt;170000,"Upper Middle ($130K-$170K)",
O5054&gt;=170000,"High Salary (&gt;$170K)"
)</f>
        <v>High Salary (&gt;$170K)</v>
      </c>
      <c r="R5054" t="str" cm="1">
        <f t="array" ref="R5054">_xlfn.IFS(
G5054&lt;=2,"New Customers (0-2Y)",
G5054&lt;=5,"Growing Customers (3-5Y)",
G5054&lt;=8,"Established Customers (6-8Y)",
G5054&lt;=10,"Loyal Customers (9-10Y)"
)</f>
        <v>New Customers (0-2Y)</v>
      </c>
    </row>
    <row r="5055" spans="1:18" x14ac:dyDescent="0.35">
      <c r="A5055">
        <v>15674433</v>
      </c>
      <c r="B5055" t="s">
        <v>1562</v>
      </c>
      <c r="C5055" t="s">
        <v>42</v>
      </c>
      <c r="D5055" t="s">
        <v>18</v>
      </c>
      <c r="E5055">
        <v>28</v>
      </c>
      <c r="F5055" t="s">
        <v>43</v>
      </c>
      <c r="G5055">
        <v>2</v>
      </c>
      <c r="H5055" s="4">
        <v>115265.14</v>
      </c>
      <c r="I5055" t="s">
        <v>33</v>
      </c>
      <c r="J5055">
        <v>1</v>
      </c>
      <c r="K5055">
        <v>636</v>
      </c>
      <c r="L5055" t="s">
        <v>20</v>
      </c>
      <c r="M5055" t="s">
        <v>27</v>
      </c>
      <c r="N5055" t="s">
        <v>32</v>
      </c>
      <c r="O5055" s="4">
        <v>191627.85</v>
      </c>
      <c r="P5055" t="s">
        <v>28</v>
      </c>
      <c r="Q5055" t="str" cm="1">
        <f t="array" ref="Q5055">_xlfn.IFS(
O5055&lt;50000,"Low Salary (&lt;$50K)",
O5055&lt;90000,"Lower Middle ($50K-$90K)",
O5055&lt;130000,"Middle ($90K-$130K)",
O5055&lt;170000,"Upper Middle ($130K-$170K)",
O5055&gt;=170000,"High Salary (&gt;$170K)"
)</f>
        <v>High Salary (&gt;$170K)</v>
      </c>
      <c r="R5055" t="str" cm="1">
        <f t="array" ref="R5055">_xlfn.IFS(
G5055&lt;=2,"New Customers (0-2Y)",
G5055&lt;=5,"Growing Customers (3-5Y)",
G5055&lt;=8,"Established Customers (6-8Y)",
G5055&lt;=10,"Loyal Customers (9-10Y)"
)</f>
        <v>New Customers (0-2Y)</v>
      </c>
    </row>
    <row r="5056" spans="1:18" x14ac:dyDescent="0.35">
      <c r="A5056">
        <v>15641170</v>
      </c>
      <c r="B5056" t="s">
        <v>556</v>
      </c>
      <c r="C5056" t="s">
        <v>26</v>
      </c>
      <c r="D5056" t="s">
        <v>39</v>
      </c>
      <c r="E5056">
        <v>36</v>
      </c>
      <c r="F5056" t="s">
        <v>19</v>
      </c>
      <c r="G5056">
        <v>4</v>
      </c>
      <c r="H5056" s="4">
        <v>0</v>
      </c>
      <c r="I5056" t="s">
        <v>24</v>
      </c>
      <c r="J5056">
        <v>1</v>
      </c>
      <c r="K5056">
        <v>640</v>
      </c>
      <c r="L5056" t="s">
        <v>20</v>
      </c>
      <c r="M5056" t="s">
        <v>27</v>
      </c>
      <c r="N5056" t="s">
        <v>32</v>
      </c>
      <c r="O5056" s="4">
        <v>173016.46</v>
      </c>
      <c r="P5056" t="s">
        <v>28</v>
      </c>
      <c r="Q5056" t="str" cm="1">
        <f t="array" ref="Q5056">_xlfn.IFS(
O5056&lt;50000,"Low Salary (&lt;$50K)",
O5056&lt;90000,"Lower Middle ($50K-$90K)",
O5056&lt;130000,"Middle ($90K-$130K)",
O5056&lt;170000,"Upper Middle ($130K-$170K)",
O5056&gt;=170000,"High Salary (&gt;$170K)"
)</f>
        <v>High Salary (&gt;$170K)</v>
      </c>
      <c r="R5056" t="str" cm="1">
        <f t="array" ref="R5056">_xlfn.IFS(
G5056&lt;=2,"New Customers (0-2Y)",
G5056&lt;=5,"Growing Customers (3-5Y)",
G5056&lt;=8,"Established Customers (6-8Y)",
G5056&lt;=10,"Loyal Customers (9-10Y)"
)</f>
        <v>Growing Customers (3-5Y)</v>
      </c>
    </row>
    <row r="5057" spans="1:18" x14ac:dyDescent="0.35">
      <c r="A5057">
        <v>15806284</v>
      </c>
      <c r="B5057" t="s">
        <v>359</v>
      </c>
      <c r="C5057" t="s">
        <v>26</v>
      </c>
      <c r="D5057" t="s">
        <v>39</v>
      </c>
      <c r="E5057">
        <v>31</v>
      </c>
      <c r="F5057" t="s">
        <v>19</v>
      </c>
      <c r="G5057">
        <v>1</v>
      </c>
      <c r="H5057" s="4">
        <v>0</v>
      </c>
      <c r="I5057" t="s">
        <v>24</v>
      </c>
      <c r="J5057">
        <v>2</v>
      </c>
      <c r="K5057">
        <v>739</v>
      </c>
      <c r="L5057" t="s">
        <v>35</v>
      </c>
      <c r="M5057" t="s">
        <v>21</v>
      </c>
      <c r="N5057" t="s">
        <v>22</v>
      </c>
      <c r="O5057" s="4">
        <v>58469.75</v>
      </c>
      <c r="P5057" t="s">
        <v>28</v>
      </c>
      <c r="Q5057" t="str" cm="1">
        <f t="array" ref="Q5057">_xlfn.IFS(
O5057&lt;50000,"Low Salary (&lt;$50K)",
O5057&lt;90000,"Lower Middle ($50K-$90K)",
O5057&lt;130000,"Middle ($90K-$130K)",
O5057&lt;170000,"Upper Middle ($130K-$170K)",
O5057&gt;=170000,"High Salary (&gt;$170K)"
)</f>
        <v>Lower Middle ($50K-$90K)</v>
      </c>
      <c r="R5057" t="str" cm="1">
        <f t="array" ref="R5057">_xlfn.IFS(
G5057&lt;=2,"New Customers (0-2Y)",
G5057&lt;=5,"Growing Customers (3-5Y)",
G5057&lt;=8,"Established Customers (6-8Y)",
G5057&lt;=10,"Loyal Customers (9-10Y)"
)</f>
        <v>New Customers (0-2Y)</v>
      </c>
    </row>
    <row r="5058" spans="1:18" x14ac:dyDescent="0.35">
      <c r="A5058">
        <v>15690958</v>
      </c>
      <c r="B5058" t="s">
        <v>2083</v>
      </c>
      <c r="C5058" t="s">
        <v>42</v>
      </c>
      <c r="D5058" t="s">
        <v>39</v>
      </c>
      <c r="E5058">
        <v>23</v>
      </c>
      <c r="F5058" t="s">
        <v>43</v>
      </c>
      <c r="G5058">
        <v>2</v>
      </c>
      <c r="H5058" s="4">
        <v>139542.82</v>
      </c>
      <c r="I5058" t="s">
        <v>33</v>
      </c>
      <c r="J5058">
        <v>1</v>
      </c>
      <c r="K5058">
        <v>767</v>
      </c>
      <c r="L5058" t="s">
        <v>35</v>
      </c>
      <c r="M5058" t="s">
        <v>27</v>
      </c>
      <c r="N5058" t="s">
        <v>22</v>
      </c>
      <c r="O5058" s="4">
        <v>28038.28</v>
      </c>
      <c r="P5058" t="s">
        <v>28</v>
      </c>
      <c r="Q5058" t="str" cm="1">
        <f t="array" ref="Q5058">_xlfn.IFS(
O5058&lt;50000,"Low Salary (&lt;$50K)",
O5058&lt;90000,"Lower Middle ($50K-$90K)",
O5058&lt;130000,"Middle ($90K-$130K)",
O5058&lt;170000,"Upper Middle ($130K-$170K)",
O5058&gt;=170000,"High Salary (&gt;$170K)"
)</f>
        <v>Low Salary (&lt;$50K)</v>
      </c>
      <c r="R5058" t="str" cm="1">
        <f t="array" ref="R5058">_xlfn.IFS(
G5058&lt;=2,"New Customers (0-2Y)",
G5058&lt;=5,"Growing Customers (3-5Y)",
G5058&lt;=8,"Established Customers (6-8Y)",
G5058&lt;=10,"Loyal Customers (9-10Y)"
)</f>
        <v>New Customers (0-2Y)</v>
      </c>
    </row>
    <row r="5059" spans="1:18" x14ac:dyDescent="0.35">
      <c r="A5059">
        <v>15606386</v>
      </c>
      <c r="B5059" t="s">
        <v>1123</v>
      </c>
      <c r="C5059" t="s">
        <v>42</v>
      </c>
      <c r="D5059" t="s">
        <v>18</v>
      </c>
      <c r="E5059">
        <v>46</v>
      </c>
      <c r="F5059" t="s">
        <v>19</v>
      </c>
      <c r="G5059">
        <v>3</v>
      </c>
      <c r="H5059" s="4">
        <v>111512.75</v>
      </c>
      <c r="I5059" t="s">
        <v>33</v>
      </c>
      <c r="J5059">
        <v>3</v>
      </c>
      <c r="K5059">
        <v>753</v>
      </c>
      <c r="L5059" t="s">
        <v>35</v>
      </c>
      <c r="M5059" t="s">
        <v>21</v>
      </c>
      <c r="N5059" t="s">
        <v>32</v>
      </c>
      <c r="O5059" s="4">
        <v>159576.75</v>
      </c>
      <c r="P5059" t="s">
        <v>23</v>
      </c>
      <c r="Q5059" t="str" cm="1">
        <f t="array" ref="Q5059">_xlfn.IFS(
O5059&lt;50000,"Low Salary (&lt;$50K)",
O5059&lt;90000,"Lower Middle ($50K-$90K)",
O5059&lt;130000,"Middle ($90K-$130K)",
O5059&lt;170000,"Upper Middle ($130K-$170K)",
O5059&gt;=170000,"High Salary (&gt;$170K)"
)</f>
        <v>Upper Middle ($130K-$170K)</v>
      </c>
      <c r="R5059" t="str" cm="1">
        <f t="array" ref="R5059">_xlfn.IFS(
G5059&lt;=2,"New Customers (0-2Y)",
G5059&lt;=5,"Growing Customers (3-5Y)",
G5059&lt;=8,"Established Customers (6-8Y)",
G5059&lt;=10,"Loyal Customers (9-10Y)"
)</f>
        <v>Growing Customers (3-5Y)</v>
      </c>
    </row>
    <row r="5060" spans="1:18" x14ac:dyDescent="0.35">
      <c r="A5060">
        <v>15682322</v>
      </c>
      <c r="B5060" t="s">
        <v>1391</v>
      </c>
      <c r="C5060" t="s">
        <v>17</v>
      </c>
      <c r="D5060" t="s">
        <v>39</v>
      </c>
      <c r="E5060">
        <v>37</v>
      </c>
      <c r="F5060" t="s">
        <v>19</v>
      </c>
      <c r="G5060">
        <v>9</v>
      </c>
      <c r="H5060" s="4">
        <v>148466.93</v>
      </c>
      <c r="I5060" t="s">
        <v>33</v>
      </c>
      <c r="J5060">
        <v>2</v>
      </c>
      <c r="K5060">
        <v>714</v>
      </c>
      <c r="L5060" t="s">
        <v>35</v>
      </c>
      <c r="M5060" t="s">
        <v>27</v>
      </c>
      <c r="N5060" t="s">
        <v>22</v>
      </c>
      <c r="O5060" s="4">
        <v>151280.95999999999</v>
      </c>
      <c r="P5060" t="s">
        <v>28</v>
      </c>
      <c r="Q5060" t="str" cm="1">
        <f t="array" ref="Q5060">_xlfn.IFS(
O5060&lt;50000,"Low Salary (&lt;$50K)",
O5060&lt;90000,"Lower Middle ($50K-$90K)",
O5060&lt;130000,"Middle ($90K-$130K)",
O5060&lt;170000,"Upper Middle ($130K-$170K)",
O5060&gt;=170000,"High Salary (&gt;$170K)"
)</f>
        <v>Upper Middle ($130K-$170K)</v>
      </c>
      <c r="R5060" t="str" cm="1">
        <f t="array" ref="R5060">_xlfn.IFS(
G5060&lt;=2,"New Customers (0-2Y)",
G5060&lt;=5,"Growing Customers (3-5Y)",
G5060&lt;=8,"Established Customers (6-8Y)",
G5060&lt;=10,"Loyal Customers (9-10Y)"
)</f>
        <v>Loyal Customers (9-10Y)</v>
      </c>
    </row>
    <row r="5061" spans="1:18" x14ac:dyDescent="0.35">
      <c r="A5061">
        <v>15579915</v>
      </c>
      <c r="B5061" t="s">
        <v>2084</v>
      </c>
      <c r="C5061" t="s">
        <v>17</v>
      </c>
      <c r="D5061" t="s">
        <v>39</v>
      </c>
      <c r="E5061">
        <v>29</v>
      </c>
      <c r="F5061" t="s">
        <v>43</v>
      </c>
      <c r="G5061">
        <v>4</v>
      </c>
      <c r="H5061" s="4">
        <v>0</v>
      </c>
      <c r="I5061" t="s">
        <v>24</v>
      </c>
      <c r="J5061">
        <v>2</v>
      </c>
      <c r="K5061">
        <v>707</v>
      </c>
      <c r="L5061" t="s">
        <v>35</v>
      </c>
      <c r="M5061" t="s">
        <v>21</v>
      </c>
      <c r="N5061" t="s">
        <v>32</v>
      </c>
      <c r="O5061" s="4">
        <v>139953.94</v>
      </c>
      <c r="P5061" t="s">
        <v>28</v>
      </c>
      <c r="Q5061" t="str" cm="1">
        <f t="array" ref="Q5061">_xlfn.IFS(
O5061&lt;50000,"Low Salary (&lt;$50K)",
O5061&lt;90000,"Lower Middle ($50K-$90K)",
O5061&lt;130000,"Middle ($90K-$130K)",
O5061&lt;170000,"Upper Middle ($130K-$170K)",
O5061&gt;=170000,"High Salary (&gt;$170K)"
)</f>
        <v>Upper Middle ($130K-$170K)</v>
      </c>
      <c r="R5061" t="str" cm="1">
        <f t="array" ref="R5061">_xlfn.IFS(
G5061&lt;=2,"New Customers (0-2Y)",
G5061&lt;=5,"Growing Customers (3-5Y)",
G5061&lt;=8,"Established Customers (6-8Y)",
G5061&lt;=10,"Loyal Customers (9-10Y)"
)</f>
        <v>Growing Customers (3-5Y)</v>
      </c>
    </row>
    <row r="5062" spans="1:18" x14ac:dyDescent="0.35">
      <c r="A5062">
        <v>15681928</v>
      </c>
      <c r="B5062" t="s">
        <v>2085</v>
      </c>
      <c r="C5062" t="s">
        <v>17</v>
      </c>
      <c r="D5062" t="s">
        <v>18</v>
      </c>
      <c r="E5062">
        <v>35</v>
      </c>
      <c r="F5062" t="s">
        <v>19</v>
      </c>
      <c r="G5062">
        <v>4</v>
      </c>
      <c r="H5062" s="4">
        <v>108155.49</v>
      </c>
      <c r="I5062" t="s">
        <v>33</v>
      </c>
      <c r="J5062">
        <v>1</v>
      </c>
      <c r="K5062">
        <v>577</v>
      </c>
      <c r="L5062" t="s">
        <v>31</v>
      </c>
      <c r="M5062" t="s">
        <v>21</v>
      </c>
      <c r="N5062" t="s">
        <v>32</v>
      </c>
      <c r="O5062" s="4">
        <v>105407.79</v>
      </c>
      <c r="P5062" t="s">
        <v>28</v>
      </c>
      <c r="Q5062" t="str" cm="1">
        <f t="array" ref="Q5062">_xlfn.IFS(
O5062&lt;50000,"Low Salary (&lt;$50K)",
O5062&lt;90000,"Lower Middle ($50K-$90K)",
O5062&lt;130000,"Middle ($90K-$130K)",
O5062&lt;170000,"Upper Middle ($130K-$170K)",
O5062&gt;=170000,"High Salary (&gt;$170K)"
)</f>
        <v>Middle ($90K-$130K)</v>
      </c>
      <c r="R5062" t="str" cm="1">
        <f t="array" ref="R5062">_xlfn.IFS(
G5062&lt;=2,"New Customers (0-2Y)",
G5062&lt;=5,"Growing Customers (3-5Y)",
G5062&lt;=8,"Established Customers (6-8Y)",
G5062&lt;=10,"Loyal Customers (9-10Y)"
)</f>
        <v>Growing Customers (3-5Y)</v>
      </c>
    </row>
    <row r="5063" spans="1:18" x14ac:dyDescent="0.35">
      <c r="A5063">
        <v>15734005</v>
      </c>
      <c r="B5063" t="s">
        <v>603</v>
      </c>
      <c r="C5063" t="s">
        <v>17</v>
      </c>
      <c r="D5063" t="s">
        <v>18</v>
      </c>
      <c r="E5063">
        <v>42</v>
      </c>
      <c r="F5063" t="s">
        <v>19</v>
      </c>
      <c r="G5063">
        <v>1</v>
      </c>
      <c r="H5063" s="4">
        <v>0</v>
      </c>
      <c r="I5063" t="s">
        <v>24</v>
      </c>
      <c r="J5063">
        <v>2</v>
      </c>
      <c r="K5063">
        <v>633</v>
      </c>
      <c r="L5063" t="s">
        <v>20</v>
      </c>
      <c r="M5063" t="s">
        <v>21</v>
      </c>
      <c r="N5063" t="s">
        <v>32</v>
      </c>
      <c r="O5063" s="4">
        <v>56865.62</v>
      </c>
      <c r="P5063" t="s">
        <v>28</v>
      </c>
      <c r="Q5063" t="str" cm="1">
        <f t="array" ref="Q5063">_xlfn.IFS(
O5063&lt;50000,"Low Salary (&lt;$50K)",
O5063&lt;90000,"Lower Middle ($50K-$90K)",
O5063&lt;130000,"Middle ($90K-$130K)",
O5063&lt;170000,"Upper Middle ($130K-$170K)",
O5063&gt;=170000,"High Salary (&gt;$170K)"
)</f>
        <v>Lower Middle ($50K-$90K)</v>
      </c>
      <c r="R5063" t="str" cm="1">
        <f t="array" ref="R5063">_xlfn.IFS(
G5063&lt;=2,"New Customers (0-2Y)",
G5063&lt;=5,"Growing Customers (3-5Y)",
G5063&lt;=8,"Established Customers (6-8Y)",
G5063&lt;=10,"Loyal Customers (9-10Y)"
)</f>
        <v>New Customers (0-2Y)</v>
      </c>
    </row>
    <row r="5064" spans="1:18" x14ac:dyDescent="0.35">
      <c r="A5064">
        <v>15650432</v>
      </c>
      <c r="B5064" t="s">
        <v>938</v>
      </c>
      <c r="C5064" t="s">
        <v>42</v>
      </c>
      <c r="D5064" t="s">
        <v>39</v>
      </c>
      <c r="E5064">
        <v>41</v>
      </c>
      <c r="F5064" t="s">
        <v>19</v>
      </c>
      <c r="G5064">
        <v>10</v>
      </c>
      <c r="H5064" s="4">
        <v>84622.13</v>
      </c>
      <c r="I5064" t="s">
        <v>29</v>
      </c>
      <c r="J5064">
        <v>1</v>
      </c>
      <c r="K5064">
        <v>849</v>
      </c>
      <c r="L5064" t="s">
        <v>37</v>
      </c>
      <c r="M5064" t="s">
        <v>21</v>
      </c>
      <c r="N5064" t="s">
        <v>22</v>
      </c>
      <c r="O5064" s="4">
        <v>198072.16</v>
      </c>
      <c r="P5064" t="s">
        <v>28</v>
      </c>
      <c r="Q5064" t="str" cm="1">
        <f t="array" ref="Q5064">_xlfn.IFS(
O5064&lt;50000,"Low Salary (&lt;$50K)",
O5064&lt;90000,"Lower Middle ($50K-$90K)",
O5064&lt;130000,"Middle ($90K-$130K)",
O5064&lt;170000,"Upper Middle ($130K-$170K)",
O5064&gt;=170000,"High Salary (&gt;$170K)"
)</f>
        <v>High Salary (&gt;$170K)</v>
      </c>
      <c r="R5064" t="str" cm="1">
        <f t="array" ref="R5064">_xlfn.IFS(
G5064&lt;=2,"New Customers (0-2Y)",
G5064&lt;=5,"Growing Customers (3-5Y)",
G5064&lt;=8,"Established Customers (6-8Y)",
G5064&lt;=10,"Loyal Customers (9-10Y)"
)</f>
        <v>Loyal Customers (9-10Y)</v>
      </c>
    </row>
    <row r="5065" spans="1:18" x14ac:dyDescent="0.35">
      <c r="A5065">
        <v>15592578</v>
      </c>
      <c r="B5065" t="s">
        <v>580</v>
      </c>
      <c r="C5065" t="s">
        <v>26</v>
      </c>
      <c r="D5065" t="s">
        <v>18</v>
      </c>
      <c r="E5065">
        <v>41</v>
      </c>
      <c r="F5065" t="s">
        <v>19</v>
      </c>
      <c r="G5065">
        <v>7</v>
      </c>
      <c r="H5065" s="4">
        <v>146997.64000000001</v>
      </c>
      <c r="I5065" t="s">
        <v>33</v>
      </c>
      <c r="J5065">
        <v>2</v>
      </c>
      <c r="K5065">
        <v>614</v>
      </c>
      <c r="L5065" t="s">
        <v>20</v>
      </c>
      <c r="M5065" t="s">
        <v>27</v>
      </c>
      <c r="N5065" t="s">
        <v>32</v>
      </c>
      <c r="O5065" s="4">
        <v>137791.18</v>
      </c>
      <c r="P5065" t="s">
        <v>28</v>
      </c>
      <c r="Q5065" t="str" cm="1">
        <f t="array" ref="Q5065">_xlfn.IFS(
O5065&lt;50000,"Low Salary (&lt;$50K)",
O5065&lt;90000,"Lower Middle ($50K-$90K)",
O5065&lt;130000,"Middle ($90K-$130K)",
O5065&lt;170000,"Upper Middle ($130K-$170K)",
O5065&gt;=170000,"High Salary (&gt;$170K)"
)</f>
        <v>Upper Middle ($130K-$170K)</v>
      </c>
      <c r="R5065" t="str" cm="1">
        <f t="array" ref="R5065">_xlfn.IFS(
G5065&lt;=2,"New Customers (0-2Y)",
G5065&lt;=5,"Growing Customers (3-5Y)",
G5065&lt;=8,"Established Customers (6-8Y)",
G5065&lt;=10,"Loyal Customers (9-10Y)"
)</f>
        <v>Established Customers (6-8Y)</v>
      </c>
    </row>
    <row r="5066" spans="1:18" x14ac:dyDescent="0.35">
      <c r="A5066">
        <v>15671243</v>
      </c>
      <c r="B5066" t="s">
        <v>1109</v>
      </c>
      <c r="C5066" t="s">
        <v>17</v>
      </c>
      <c r="D5066" t="s">
        <v>18</v>
      </c>
      <c r="E5066">
        <v>47</v>
      </c>
      <c r="F5066" t="s">
        <v>19</v>
      </c>
      <c r="G5066">
        <v>9</v>
      </c>
      <c r="H5066" s="4">
        <v>0</v>
      </c>
      <c r="I5066" t="s">
        <v>24</v>
      </c>
      <c r="J5066">
        <v>2</v>
      </c>
      <c r="K5066">
        <v>558</v>
      </c>
      <c r="L5066" t="s">
        <v>31</v>
      </c>
      <c r="M5066" t="s">
        <v>21</v>
      </c>
      <c r="N5066" t="s">
        <v>32</v>
      </c>
      <c r="O5066" s="4">
        <v>103787.28</v>
      </c>
      <c r="P5066" t="s">
        <v>28</v>
      </c>
      <c r="Q5066" t="str" cm="1">
        <f t="array" ref="Q5066">_xlfn.IFS(
O5066&lt;50000,"Low Salary (&lt;$50K)",
O5066&lt;90000,"Lower Middle ($50K-$90K)",
O5066&lt;130000,"Middle ($90K-$130K)",
O5066&lt;170000,"Upper Middle ($130K-$170K)",
O5066&gt;=170000,"High Salary (&gt;$170K)"
)</f>
        <v>Middle ($90K-$130K)</v>
      </c>
      <c r="R5066" t="str" cm="1">
        <f t="array" ref="R5066">_xlfn.IFS(
G5066&lt;=2,"New Customers (0-2Y)",
G5066&lt;=5,"Growing Customers (3-5Y)",
G5066&lt;=8,"Established Customers (6-8Y)",
G5066&lt;=10,"Loyal Customers (9-10Y)"
)</f>
        <v>Loyal Customers (9-10Y)</v>
      </c>
    </row>
    <row r="5067" spans="1:18" x14ac:dyDescent="0.35">
      <c r="A5067">
        <v>15775709</v>
      </c>
      <c r="B5067" t="s">
        <v>580</v>
      </c>
      <c r="C5067" t="s">
        <v>17</v>
      </c>
      <c r="D5067" t="s">
        <v>18</v>
      </c>
      <c r="E5067">
        <v>27</v>
      </c>
      <c r="F5067" t="s">
        <v>43</v>
      </c>
      <c r="G5067">
        <v>10</v>
      </c>
      <c r="H5067" s="4">
        <v>98590.25</v>
      </c>
      <c r="I5067" t="s">
        <v>29</v>
      </c>
      <c r="J5067">
        <v>1</v>
      </c>
      <c r="K5067">
        <v>832</v>
      </c>
      <c r="L5067" t="s">
        <v>37</v>
      </c>
      <c r="M5067" t="s">
        <v>21</v>
      </c>
      <c r="N5067" t="s">
        <v>32</v>
      </c>
      <c r="O5067" s="4">
        <v>30912.89</v>
      </c>
      <c r="P5067" t="s">
        <v>28</v>
      </c>
      <c r="Q5067" t="str" cm="1">
        <f t="array" ref="Q5067">_xlfn.IFS(
O5067&lt;50000,"Low Salary (&lt;$50K)",
O5067&lt;90000,"Lower Middle ($50K-$90K)",
O5067&lt;130000,"Middle ($90K-$130K)",
O5067&lt;170000,"Upper Middle ($130K-$170K)",
O5067&gt;=170000,"High Salary (&gt;$170K)"
)</f>
        <v>Low Salary (&lt;$50K)</v>
      </c>
      <c r="R5067" t="str" cm="1">
        <f t="array" ref="R5067">_xlfn.IFS(
G5067&lt;=2,"New Customers (0-2Y)",
G5067&lt;=5,"Growing Customers (3-5Y)",
G5067&lt;=8,"Established Customers (6-8Y)",
G5067&lt;=10,"Loyal Customers (9-10Y)"
)</f>
        <v>Loyal Customers (9-10Y)</v>
      </c>
    </row>
    <row r="5068" spans="1:18" x14ac:dyDescent="0.35">
      <c r="A5068">
        <v>15702631</v>
      </c>
      <c r="B5068" t="s">
        <v>619</v>
      </c>
      <c r="C5068" t="s">
        <v>17</v>
      </c>
      <c r="D5068" t="s">
        <v>18</v>
      </c>
      <c r="E5068">
        <v>26</v>
      </c>
      <c r="F5068" t="s">
        <v>43</v>
      </c>
      <c r="G5068">
        <v>2</v>
      </c>
      <c r="H5068" s="4">
        <v>0</v>
      </c>
      <c r="I5068" t="s">
        <v>24</v>
      </c>
      <c r="J5068">
        <v>2</v>
      </c>
      <c r="K5068">
        <v>567</v>
      </c>
      <c r="L5068" t="s">
        <v>31</v>
      </c>
      <c r="M5068" t="s">
        <v>21</v>
      </c>
      <c r="N5068" t="s">
        <v>22</v>
      </c>
      <c r="O5068" s="4">
        <v>78651.55</v>
      </c>
      <c r="P5068" t="s">
        <v>28</v>
      </c>
      <c r="Q5068" t="str" cm="1">
        <f t="array" ref="Q5068">_xlfn.IFS(
O5068&lt;50000,"Low Salary (&lt;$50K)",
O5068&lt;90000,"Lower Middle ($50K-$90K)",
O5068&lt;130000,"Middle ($90K-$130K)",
O5068&lt;170000,"Upper Middle ($130K-$170K)",
O5068&gt;=170000,"High Salary (&gt;$170K)"
)</f>
        <v>Lower Middle ($50K-$90K)</v>
      </c>
      <c r="R5068" t="str" cm="1">
        <f t="array" ref="R5068">_xlfn.IFS(
G5068&lt;=2,"New Customers (0-2Y)",
G5068&lt;=5,"Growing Customers (3-5Y)",
G5068&lt;=8,"Established Customers (6-8Y)",
G5068&lt;=10,"Loyal Customers (9-10Y)"
)</f>
        <v>New Customers (0-2Y)</v>
      </c>
    </row>
    <row r="5069" spans="1:18" x14ac:dyDescent="0.35">
      <c r="A5069">
        <v>15602282</v>
      </c>
      <c r="B5069" t="s">
        <v>572</v>
      </c>
      <c r="C5069" t="s">
        <v>42</v>
      </c>
      <c r="D5069" t="s">
        <v>18</v>
      </c>
      <c r="E5069">
        <v>45</v>
      </c>
      <c r="F5069" t="s">
        <v>19</v>
      </c>
      <c r="G5069">
        <v>8</v>
      </c>
      <c r="H5069" s="4">
        <v>134980.74</v>
      </c>
      <c r="I5069" t="s">
        <v>33</v>
      </c>
      <c r="J5069">
        <v>1</v>
      </c>
      <c r="K5069">
        <v>587</v>
      </c>
      <c r="L5069" t="s">
        <v>31</v>
      </c>
      <c r="M5069" t="s">
        <v>21</v>
      </c>
      <c r="N5069" t="s">
        <v>22</v>
      </c>
      <c r="O5069" s="4">
        <v>123309.57</v>
      </c>
      <c r="P5069" t="s">
        <v>23</v>
      </c>
      <c r="Q5069" t="str" cm="1">
        <f t="array" ref="Q5069">_xlfn.IFS(
O5069&lt;50000,"Low Salary (&lt;$50K)",
O5069&lt;90000,"Lower Middle ($50K-$90K)",
O5069&lt;130000,"Middle ($90K-$130K)",
O5069&lt;170000,"Upper Middle ($130K-$170K)",
O5069&gt;=170000,"High Salary (&gt;$170K)"
)</f>
        <v>Middle ($90K-$130K)</v>
      </c>
      <c r="R5069" t="str" cm="1">
        <f t="array" ref="R5069">_xlfn.IFS(
G5069&lt;=2,"New Customers (0-2Y)",
G5069&lt;=5,"Growing Customers (3-5Y)",
G5069&lt;=8,"Established Customers (6-8Y)",
G5069&lt;=10,"Loyal Customers (9-10Y)"
)</f>
        <v>Established Customers (6-8Y)</v>
      </c>
    </row>
    <row r="5070" spans="1:18" x14ac:dyDescent="0.35">
      <c r="A5070">
        <v>15717879</v>
      </c>
      <c r="B5070" t="s">
        <v>352</v>
      </c>
      <c r="C5070" t="s">
        <v>26</v>
      </c>
      <c r="D5070" t="s">
        <v>18</v>
      </c>
      <c r="E5070">
        <v>79</v>
      </c>
      <c r="F5070" t="s">
        <v>2967</v>
      </c>
      <c r="G5070">
        <v>5</v>
      </c>
      <c r="H5070" s="4">
        <v>108078.56</v>
      </c>
      <c r="I5070" t="s">
        <v>33</v>
      </c>
      <c r="J5070">
        <v>1</v>
      </c>
      <c r="K5070">
        <v>712</v>
      </c>
      <c r="L5070" t="s">
        <v>35</v>
      </c>
      <c r="M5070" t="s">
        <v>21</v>
      </c>
      <c r="N5070" t="s">
        <v>22</v>
      </c>
      <c r="O5070" s="4">
        <v>174118.93</v>
      </c>
      <c r="P5070" t="s">
        <v>28</v>
      </c>
      <c r="Q5070" t="str" cm="1">
        <f t="array" ref="Q5070">_xlfn.IFS(
O5070&lt;50000,"Low Salary (&lt;$50K)",
O5070&lt;90000,"Lower Middle ($50K-$90K)",
O5070&lt;130000,"Middle ($90K-$130K)",
O5070&lt;170000,"Upper Middle ($130K-$170K)",
O5070&gt;=170000,"High Salary (&gt;$170K)"
)</f>
        <v>High Salary (&gt;$170K)</v>
      </c>
      <c r="R5070" t="str" cm="1">
        <f t="array" ref="R5070">_xlfn.IFS(
G5070&lt;=2,"New Customers (0-2Y)",
G5070&lt;=5,"Growing Customers (3-5Y)",
G5070&lt;=8,"Established Customers (6-8Y)",
G5070&lt;=10,"Loyal Customers (9-10Y)"
)</f>
        <v>Growing Customers (3-5Y)</v>
      </c>
    </row>
    <row r="5071" spans="1:18" x14ac:dyDescent="0.35">
      <c r="A5071">
        <v>15740878</v>
      </c>
      <c r="B5071" t="s">
        <v>271</v>
      </c>
      <c r="C5071" t="s">
        <v>26</v>
      </c>
      <c r="D5071" t="s">
        <v>18</v>
      </c>
      <c r="E5071">
        <v>29</v>
      </c>
      <c r="F5071" t="s">
        <v>43</v>
      </c>
      <c r="G5071">
        <v>9</v>
      </c>
      <c r="H5071" s="4">
        <v>0</v>
      </c>
      <c r="I5071" t="s">
        <v>24</v>
      </c>
      <c r="J5071">
        <v>2</v>
      </c>
      <c r="K5071">
        <v>655</v>
      </c>
      <c r="L5071" t="s">
        <v>20</v>
      </c>
      <c r="M5071" t="s">
        <v>27</v>
      </c>
      <c r="N5071" t="s">
        <v>22</v>
      </c>
      <c r="O5071" s="4">
        <v>85736.26</v>
      </c>
      <c r="P5071" t="s">
        <v>28</v>
      </c>
      <c r="Q5071" t="str" cm="1">
        <f t="array" ref="Q5071">_xlfn.IFS(
O5071&lt;50000,"Low Salary (&lt;$50K)",
O5071&lt;90000,"Lower Middle ($50K-$90K)",
O5071&lt;130000,"Middle ($90K-$130K)",
O5071&lt;170000,"Upper Middle ($130K-$170K)",
O5071&gt;=170000,"High Salary (&gt;$170K)"
)</f>
        <v>Lower Middle ($50K-$90K)</v>
      </c>
      <c r="R5071" t="str" cm="1">
        <f t="array" ref="R5071">_xlfn.IFS(
G5071&lt;=2,"New Customers (0-2Y)",
G5071&lt;=5,"Growing Customers (3-5Y)",
G5071&lt;=8,"Established Customers (6-8Y)",
G5071&lt;=10,"Loyal Customers (9-10Y)"
)</f>
        <v>Loyal Customers (9-10Y)</v>
      </c>
    </row>
    <row r="5072" spans="1:18" x14ac:dyDescent="0.35">
      <c r="A5072">
        <v>15794468</v>
      </c>
      <c r="B5072" t="s">
        <v>913</v>
      </c>
      <c r="C5072" t="s">
        <v>17</v>
      </c>
      <c r="D5072" t="s">
        <v>18</v>
      </c>
      <c r="E5072">
        <v>42</v>
      </c>
      <c r="F5072" t="s">
        <v>19</v>
      </c>
      <c r="G5072">
        <v>6</v>
      </c>
      <c r="H5072" s="4">
        <v>0</v>
      </c>
      <c r="I5072" t="s">
        <v>24</v>
      </c>
      <c r="J5072">
        <v>2</v>
      </c>
      <c r="K5072">
        <v>641</v>
      </c>
      <c r="L5072" t="s">
        <v>20</v>
      </c>
      <c r="M5072" t="s">
        <v>27</v>
      </c>
      <c r="N5072" t="s">
        <v>32</v>
      </c>
      <c r="O5072" s="4">
        <v>121138.77</v>
      </c>
      <c r="P5072" t="s">
        <v>28</v>
      </c>
      <c r="Q5072" t="str" cm="1">
        <f t="array" ref="Q5072">_xlfn.IFS(
O5072&lt;50000,"Low Salary (&lt;$50K)",
O5072&lt;90000,"Lower Middle ($50K-$90K)",
O5072&lt;130000,"Middle ($90K-$130K)",
O5072&lt;170000,"Upper Middle ($130K-$170K)",
O5072&gt;=170000,"High Salary (&gt;$170K)"
)</f>
        <v>Middle ($90K-$130K)</v>
      </c>
      <c r="R5072" t="str" cm="1">
        <f t="array" ref="R5072">_xlfn.IFS(
G5072&lt;=2,"New Customers (0-2Y)",
G5072&lt;=5,"Growing Customers (3-5Y)",
G5072&lt;=8,"Established Customers (6-8Y)",
G5072&lt;=10,"Loyal Customers (9-10Y)"
)</f>
        <v>Established Customers (6-8Y)</v>
      </c>
    </row>
    <row r="5073" spans="1:18" x14ac:dyDescent="0.35">
      <c r="A5073">
        <v>15773277</v>
      </c>
      <c r="B5073" t="s">
        <v>259</v>
      </c>
      <c r="C5073" t="s">
        <v>17</v>
      </c>
      <c r="D5073" t="s">
        <v>39</v>
      </c>
      <c r="E5073">
        <v>35</v>
      </c>
      <c r="F5073" t="s">
        <v>19</v>
      </c>
      <c r="G5073">
        <v>5</v>
      </c>
      <c r="H5073" s="4">
        <v>106836.67</v>
      </c>
      <c r="I5073" t="s">
        <v>33</v>
      </c>
      <c r="J5073">
        <v>2</v>
      </c>
      <c r="K5073">
        <v>676</v>
      </c>
      <c r="L5073" t="s">
        <v>35</v>
      </c>
      <c r="M5073" t="s">
        <v>21</v>
      </c>
      <c r="N5073" t="s">
        <v>32</v>
      </c>
      <c r="O5073" s="4">
        <v>84199.78</v>
      </c>
      <c r="P5073" t="s">
        <v>28</v>
      </c>
      <c r="Q5073" t="str" cm="1">
        <f t="array" ref="Q5073">_xlfn.IFS(
O5073&lt;50000,"Low Salary (&lt;$50K)",
O5073&lt;90000,"Lower Middle ($50K-$90K)",
O5073&lt;130000,"Middle ($90K-$130K)",
O5073&lt;170000,"Upper Middle ($130K-$170K)",
O5073&gt;=170000,"High Salary (&gt;$170K)"
)</f>
        <v>Lower Middle ($50K-$90K)</v>
      </c>
      <c r="R5073" t="str" cm="1">
        <f t="array" ref="R5073">_xlfn.IFS(
G5073&lt;=2,"New Customers (0-2Y)",
G5073&lt;=5,"Growing Customers (3-5Y)",
G5073&lt;=8,"Established Customers (6-8Y)",
G5073&lt;=10,"Loyal Customers (9-10Y)"
)</f>
        <v>Growing Customers (3-5Y)</v>
      </c>
    </row>
    <row r="5074" spans="1:18" x14ac:dyDescent="0.35">
      <c r="A5074">
        <v>15572657</v>
      </c>
      <c r="B5074" t="s">
        <v>46</v>
      </c>
      <c r="C5074" t="s">
        <v>17</v>
      </c>
      <c r="D5074" t="s">
        <v>39</v>
      </c>
      <c r="E5074">
        <v>29</v>
      </c>
      <c r="F5074" t="s">
        <v>43</v>
      </c>
      <c r="G5074">
        <v>8</v>
      </c>
      <c r="H5074" s="4">
        <v>102490.27</v>
      </c>
      <c r="I5074" t="s">
        <v>33</v>
      </c>
      <c r="J5074">
        <v>1</v>
      </c>
      <c r="K5074">
        <v>472</v>
      </c>
      <c r="L5074" t="s">
        <v>44</v>
      </c>
      <c r="M5074" t="s">
        <v>27</v>
      </c>
      <c r="N5074" t="s">
        <v>22</v>
      </c>
      <c r="O5074" s="4">
        <v>181224.56</v>
      </c>
      <c r="P5074" t="s">
        <v>28</v>
      </c>
      <c r="Q5074" t="str" cm="1">
        <f t="array" ref="Q5074">_xlfn.IFS(
O5074&lt;50000,"Low Salary (&lt;$50K)",
O5074&lt;90000,"Lower Middle ($50K-$90K)",
O5074&lt;130000,"Middle ($90K-$130K)",
O5074&lt;170000,"Upper Middle ($130K-$170K)",
O5074&gt;=170000,"High Salary (&gt;$170K)"
)</f>
        <v>High Salary (&gt;$170K)</v>
      </c>
      <c r="R5074" t="str" cm="1">
        <f t="array" ref="R5074">_xlfn.IFS(
G5074&lt;=2,"New Customers (0-2Y)",
G5074&lt;=5,"Growing Customers (3-5Y)",
G5074&lt;=8,"Established Customers (6-8Y)",
G5074&lt;=10,"Loyal Customers (9-10Y)"
)</f>
        <v>Established Customers (6-8Y)</v>
      </c>
    </row>
    <row r="5075" spans="1:18" x14ac:dyDescent="0.35">
      <c r="A5075">
        <v>15800295</v>
      </c>
      <c r="B5075" t="s">
        <v>2086</v>
      </c>
      <c r="C5075" t="s">
        <v>42</v>
      </c>
      <c r="D5075" t="s">
        <v>39</v>
      </c>
      <c r="E5075">
        <v>34</v>
      </c>
      <c r="F5075" t="s">
        <v>19</v>
      </c>
      <c r="G5075">
        <v>9</v>
      </c>
      <c r="H5075" s="4">
        <v>112746.54</v>
      </c>
      <c r="I5075" t="s">
        <v>33</v>
      </c>
      <c r="J5075">
        <v>2</v>
      </c>
      <c r="K5075">
        <v>644</v>
      </c>
      <c r="L5075" t="s">
        <v>20</v>
      </c>
      <c r="M5075" t="s">
        <v>27</v>
      </c>
      <c r="N5075" t="s">
        <v>32</v>
      </c>
      <c r="O5075" s="4">
        <v>141230.07</v>
      </c>
      <c r="P5075" t="s">
        <v>28</v>
      </c>
      <c r="Q5075" t="str" cm="1">
        <f t="array" ref="Q5075">_xlfn.IFS(
O5075&lt;50000,"Low Salary (&lt;$50K)",
O5075&lt;90000,"Lower Middle ($50K-$90K)",
O5075&lt;130000,"Middle ($90K-$130K)",
O5075&lt;170000,"Upper Middle ($130K-$170K)",
O5075&gt;=170000,"High Salary (&gt;$170K)"
)</f>
        <v>Upper Middle ($130K-$170K)</v>
      </c>
      <c r="R5075" t="str" cm="1">
        <f t="array" ref="R5075">_xlfn.IFS(
G5075&lt;=2,"New Customers (0-2Y)",
G5075&lt;=5,"Growing Customers (3-5Y)",
G5075&lt;=8,"Established Customers (6-8Y)",
G5075&lt;=10,"Loyal Customers (9-10Y)"
)</f>
        <v>Loyal Customers (9-10Y)</v>
      </c>
    </row>
    <row r="5076" spans="1:18" x14ac:dyDescent="0.35">
      <c r="A5076">
        <v>15672397</v>
      </c>
      <c r="B5076" t="s">
        <v>252</v>
      </c>
      <c r="C5076" t="s">
        <v>17</v>
      </c>
      <c r="D5076" t="s">
        <v>39</v>
      </c>
      <c r="E5076">
        <v>38</v>
      </c>
      <c r="F5076" t="s">
        <v>19</v>
      </c>
      <c r="G5076">
        <v>0</v>
      </c>
      <c r="H5076" s="4">
        <v>125487.89</v>
      </c>
      <c r="I5076" t="s">
        <v>33</v>
      </c>
      <c r="J5076">
        <v>1</v>
      </c>
      <c r="K5076">
        <v>598</v>
      </c>
      <c r="L5076" t="s">
        <v>31</v>
      </c>
      <c r="M5076" t="s">
        <v>27</v>
      </c>
      <c r="N5076" t="s">
        <v>32</v>
      </c>
      <c r="O5076" s="4">
        <v>158111.71</v>
      </c>
      <c r="P5076" t="s">
        <v>28</v>
      </c>
      <c r="Q5076" t="str" cm="1">
        <f t="array" ref="Q5076">_xlfn.IFS(
O5076&lt;50000,"Low Salary (&lt;$50K)",
O5076&lt;90000,"Lower Middle ($50K-$90K)",
O5076&lt;130000,"Middle ($90K-$130K)",
O5076&lt;170000,"Upper Middle ($130K-$170K)",
O5076&gt;=170000,"High Salary (&gt;$170K)"
)</f>
        <v>Upper Middle ($130K-$170K)</v>
      </c>
      <c r="R5076" t="str" cm="1">
        <f t="array" ref="R5076">_xlfn.IFS(
G5076&lt;=2,"New Customers (0-2Y)",
G5076&lt;=5,"Growing Customers (3-5Y)",
G5076&lt;=8,"Established Customers (6-8Y)",
G5076&lt;=10,"Loyal Customers (9-10Y)"
)</f>
        <v>New Customers (0-2Y)</v>
      </c>
    </row>
    <row r="5077" spans="1:18" x14ac:dyDescent="0.35">
      <c r="A5077">
        <v>15684921</v>
      </c>
      <c r="B5077" t="s">
        <v>1177</v>
      </c>
      <c r="C5077" t="s">
        <v>26</v>
      </c>
      <c r="D5077" t="s">
        <v>39</v>
      </c>
      <c r="E5077">
        <v>25</v>
      </c>
      <c r="F5077" t="s">
        <v>43</v>
      </c>
      <c r="G5077">
        <v>8</v>
      </c>
      <c r="H5077" s="4">
        <v>142862.21</v>
      </c>
      <c r="I5077" t="s">
        <v>33</v>
      </c>
      <c r="J5077">
        <v>1</v>
      </c>
      <c r="K5077">
        <v>792</v>
      </c>
      <c r="L5077" t="s">
        <v>37</v>
      </c>
      <c r="M5077" t="s">
        <v>21</v>
      </c>
      <c r="N5077" t="s">
        <v>22</v>
      </c>
      <c r="O5077" s="4">
        <v>130639.01</v>
      </c>
      <c r="P5077" t="s">
        <v>28</v>
      </c>
      <c r="Q5077" t="str" cm="1">
        <f t="array" ref="Q5077">_xlfn.IFS(
O5077&lt;50000,"Low Salary (&lt;$50K)",
O5077&lt;90000,"Lower Middle ($50K-$90K)",
O5077&lt;130000,"Middle ($90K-$130K)",
O5077&lt;170000,"Upper Middle ($130K-$170K)",
O5077&gt;=170000,"High Salary (&gt;$170K)"
)</f>
        <v>Upper Middle ($130K-$170K)</v>
      </c>
      <c r="R5077" t="str" cm="1">
        <f t="array" ref="R5077">_xlfn.IFS(
G5077&lt;=2,"New Customers (0-2Y)",
G5077&lt;=5,"Growing Customers (3-5Y)",
G5077&lt;=8,"Established Customers (6-8Y)",
G5077&lt;=10,"Loyal Customers (9-10Y)"
)</f>
        <v>Established Customers (6-8Y)</v>
      </c>
    </row>
    <row r="5078" spans="1:18" x14ac:dyDescent="0.35">
      <c r="A5078">
        <v>15720676</v>
      </c>
      <c r="B5078" t="s">
        <v>2087</v>
      </c>
      <c r="C5078" t="s">
        <v>17</v>
      </c>
      <c r="D5078" t="s">
        <v>18</v>
      </c>
      <c r="E5078">
        <v>37</v>
      </c>
      <c r="F5078" t="s">
        <v>19</v>
      </c>
      <c r="G5078">
        <v>7</v>
      </c>
      <c r="H5078" s="4">
        <v>0</v>
      </c>
      <c r="I5078" t="s">
        <v>24</v>
      </c>
      <c r="J5078">
        <v>2</v>
      </c>
      <c r="K5078">
        <v>700</v>
      </c>
      <c r="L5078" t="s">
        <v>35</v>
      </c>
      <c r="M5078" t="s">
        <v>21</v>
      </c>
      <c r="N5078" t="s">
        <v>32</v>
      </c>
      <c r="O5078" s="4">
        <v>17040.82</v>
      </c>
      <c r="P5078" t="s">
        <v>28</v>
      </c>
      <c r="Q5078" t="str" cm="1">
        <f t="array" ref="Q5078">_xlfn.IFS(
O5078&lt;50000,"Low Salary (&lt;$50K)",
O5078&lt;90000,"Lower Middle ($50K-$90K)",
O5078&lt;130000,"Middle ($90K-$130K)",
O5078&lt;170000,"Upper Middle ($130K-$170K)",
O5078&gt;=170000,"High Salary (&gt;$170K)"
)</f>
        <v>Low Salary (&lt;$50K)</v>
      </c>
      <c r="R5078" t="str" cm="1">
        <f t="array" ref="R5078">_xlfn.IFS(
G5078&lt;=2,"New Customers (0-2Y)",
G5078&lt;=5,"Growing Customers (3-5Y)",
G5078&lt;=8,"Established Customers (6-8Y)",
G5078&lt;=10,"Loyal Customers (9-10Y)"
)</f>
        <v>Established Customers (6-8Y)</v>
      </c>
    </row>
    <row r="5079" spans="1:18" x14ac:dyDescent="0.35">
      <c r="A5079">
        <v>15731829</v>
      </c>
      <c r="B5079" t="s">
        <v>349</v>
      </c>
      <c r="C5079" t="s">
        <v>17</v>
      </c>
      <c r="D5079" t="s">
        <v>39</v>
      </c>
      <c r="E5079">
        <v>34</v>
      </c>
      <c r="F5079" t="s">
        <v>19</v>
      </c>
      <c r="G5079">
        <v>10</v>
      </c>
      <c r="H5079" s="4">
        <v>0</v>
      </c>
      <c r="I5079" t="s">
        <v>24</v>
      </c>
      <c r="J5079">
        <v>2</v>
      </c>
      <c r="K5079">
        <v>616</v>
      </c>
      <c r="L5079" t="s">
        <v>20</v>
      </c>
      <c r="M5079" t="s">
        <v>21</v>
      </c>
      <c r="N5079" t="s">
        <v>32</v>
      </c>
      <c r="O5079" s="4">
        <v>25662.27</v>
      </c>
      <c r="P5079" t="s">
        <v>28</v>
      </c>
      <c r="Q5079" t="str" cm="1">
        <f t="array" ref="Q5079">_xlfn.IFS(
O5079&lt;50000,"Low Salary (&lt;$50K)",
O5079&lt;90000,"Lower Middle ($50K-$90K)",
O5079&lt;130000,"Middle ($90K-$130K)",
O5079&lt;170000,"Upper Middle ($130K-$170K)",
O5079&gt;=170000,"High Salary (&gt;$170K)"
)</f>
        <v>Low Salary (&lt;$50K)</v>
      </c>
      <c r="R5079" t="str" cm="1">
        <f t="array" ref="R5079">_xlfn.IFS(
G5079&lt;=2,"New Customers (0-2Y)",
G5079&lt;=5,"Growing Customers (3-5Y)",
G5079&lt;=8,"Established Customers (6-8Y)",
G5079&lt;=10,"Loyal Customers (9-10Y)"
)</f>
        <v>Loyal Customers (9-10Y)</v>
      </c>
    </row>
    <row r="5080" spans="1:18" x14ac:dyDescent="0.35">
      <c r="A5080">
        <v>15732672</v>
      </c>
      <c r="B5080" t="s">
        <v>867</v>
      </c>
      <c r="C5080" t="s">
        <v>26</v>
      </c>
      <c r="D5080" t="s">
        <v>39</v>
      </c>
      <c r="E5080">
        <v>35</v>
      </c>
      <c r="F5080" t="s">
        <v>19</v>
      </c>
      <c r="G5080">
        <v>6</v>
      </c>
      <c r="H5080" s="4">
        <v>79388.33</v>
      </c>
      <c r="I5080" t="s">
        <v>29</v>
      </c>
      <c r="J5080">
        <v>1</v>
      </c>
      <c r="K5080">
        <v>743</v>
      </c>
      <c r="L5080" t="s">
        <v>35</v>
      </c>
      <c r="M5080" t="s">
        <v>21</v>
      </c>
      <c r="N5080" t="s">
        <v>22</v>
      </c>
      <c r="O5080" s="4">
        <v>193360.69</v>
      </c>
      <c r="P5080" t="s">
        <v>28</v>
      </c>
      <c r="Q5080" t="str" cm="1">
        <f t="array" ref="Q5080">_xlfn.IFS(
O5080&lt;50000,"Low Salary (&lt;$50K)",
O5080&lt;90000,"Lower Middle ($50K-$90K)",
O5080&lt;130000,"Middle ($90K-$130K)",
O5080&lt;170000,"Upper Middle ($130K-$170K)",
O5080&gt;=170000,"High Salary (&gt;$170K)"
)</f>
        <v>High Salary (&gt;$170K)</v>
      </c>
      <c r="R5080" t="str" cm="1">
        <f t="array" ref="R5080">_xlfn.IFS(
G5080&lt;=2,"New Customers (0-2Y)",
G5080&lt;=5,"Growing Customers (3-5Y)",
G5080&lt;=8,"Established Customers (6-8Y)",
G5080&lt;=10,"Loyal Customers (9-10Y)"
)</f>
        <v>Established Customers (6-8Y)</v>
      </c>
    </row>
    <row r="5081" spans="1:18" x14ac:dyDescent="0.35">
      <c r="A5081">
        <v>15692406</v>
      </c>
      <c r="B5081" t="s">
        <v>1360</v>
      </c>
      <c r="C5081" t="s">
        <v>17</v>
      </c>
      <c r="D5081" t="s">
        <v>39</v>
      </c>
      <c r="E5081">
        <v>37</v>
      </c>
      <c r="F5081" t="s">
        <v>19</v>
      </c>
      <c r="G5081">
        <v>5</v>
      </c>
      <c r="H5081" s="4">
        <v>0</v>
      </c>
      <c r="I5081" t="s">
        <v>24</v>
      </c>
      <c r="J5081">
        <v>2</v>
      </c>
      <c r="K5081">
        <v>427</v>
      </c>
      <c r="L5081" t="s">
        <v>44</v>
      </c>
      <c r="M5081" t="s">
        <v>21</v>
      </c>
      <c r="N5081" t="s">
        <v>22</v>
      </c>
      <c r="O5081" s="4">
        <v>121485.1</v>
      </c>
      <c r="P5081" t="s">
        <v>28</v>
      </c>
      <c r="Q5081" t="str" cm="1">
        <f t="array" ref="Q5081">_xlfn.IFS(
O5081&lt;50000,"Low Salary (&lt;$50K)",
O5081&lt;90000,"Lower Middle ($50K-$90K)",
O5081&lt;130000,"Middle ($90K-$130K)",
O5081&lt;170000,"Upper Middle ($130K-$170K)",
O5081&gt;=170000,"High Salary (&gt;$170K)"
)</f>
        <v>Middle ($90K-$130K)</v>
      </c>
      <c r="R5081" t="str" cm="1">
        <f t="array" ref="R5081">_xlfn.IFS(
G5081&lt;=2,"New Customers (0-2Y)",
G5081&lt;=5,"Growing Customers (3-5Y)",
G5081&lt;=8,"Established Customers (6-8Y)",
G5081&lt;=10,"Loyal Customers (9-10Y)"
)</f>
        <v>Growing Customers (3-5Y)</v>
      </c>
    </row>
    <row r="5082" spans="1:18" x14ac:dyDescent="0.35">
      <c r="A5082">
        <v>15764405</v>
      </c>
      <c r="B5082" t="s">
        <v>861</v>
      </c>
      <c r="C5082" t="s">
        <v>17</v>
      </c>
      <c r="D5082" t="s">
        <v>39</v>
      </c>
      <c r="E5082">
        <v>29</v>
      </c>
      <c r="F5082" t="s">
        <v>43</v>
      </c>
      <c r="G5082">
        <v>10</v>
      </c>
      <c r="H5082" s="4">
        <v>0</v>
      </c>
      <c r="I5082" t="s">
        <v>24</v>
      </c>
      <c r="J5082">
        <v>2</v>
      </c>
      <c r="K5082">
        <v>731</v>
      </c>
      <c r="L5082" t="s">
        <v>35</v>
      </c>
      <c r="M5082" t="s">
        <v>21</v>
      </c>
      <c r="N5082" t="s">
        <v>22</v>
      </c>
      <c r="O5082" s="4">
        <v>162452.65</v>
      </c>
      <c r="P5082" t="s">
        <v>28</v>
      </c>
      <c r="Q5082" t="str" cm="1">
        <f t="array" ref="Q5082">_xlfn.IFS(
O5082&lt;50000,"Low Salary (&lt;$50K)",
O5082&lt;90000,"Lower Middle ($50K-$90K)",
O5082&lt;130000,"Middle ($90K-$130K)",
O5082&lt;170000,"Upper Middle ($130K-$170K)",
O5082&gt;=170000,"High Salary (&gt;$170K)"
)</f>
        <v>Upper Middle ($130K-$170K)</v>
      </c>
      <c r="R5082" t="str" cm="1">
        <f t="array" ref="R5082">_xlfn.IFS(
G5082&lt;=2,"New Customers (0-2Y)",
G5082&lt;=5,"Growing Customers (3-5Y)",
G5082&lt;=8,"Established Customers (6-8Y)",
G5082&lt;=10,"Loyal Customers (9-10Y)"
)</f>
        <v>Loyal Customers (9-10Y)</v>
      </c>
    </row>
    <row r="5083" spans="1:18" x14ac:dyDescent="0.35">
      <c r="A5083">
        <v>15757537</v>
      </c>
      <c r="B5083" t="s">
        <v>1107</v>
      </c>
      <c r="C5083" t="s">
        <v>17</v>
      </c>
      <c r="D5083" t="s">
        <v>18</v>
      </c>
      <c r="E5083">
        <v>31</v>
      </c>
      <c r="F5083" t="s">
        <v>19</v>
      </c>
      <c r="G5083">
        <v>6</v>
      </c>
      <c r="H5083" s="4">
        <v>107784.65</v>
      </c>
      <c r="I5083" t="s">
        <v>33</v>
      </c>
      <c r="J5083">
        <v>1</v>
      </c>
      <c r="K5083">
        <v>610</v>
      </c>
      <c r="L5083" t="s">
        <v>20</v>
      </c>
      <c r="M5083" t="s">
        <v>21</v>
      </c>
      <c r="N5083" t="s">
        <v>22</v>
      </c>
      <c r="O5083" s="4">
        <v>141137.53</v>
      </c>
      <c r="P5083" t="s">
        <v>28</v>
      </c>
      <c r="Q5083" t="str" cm="1">
        <f t="array" ref="Q5083">_xlfn.IFS(
O5083&lt;50000,"Low Salary (&lt;$50K)",
O5083&lt;90000,"Lower Middle ($50K-$90K)",
O5083&lt;130000,"Middle ($90K-$130K)",
O5083&lt;170000,"Upper Middle ($130K-$170K)",
O5083&gt;=170000,"High Salary (&gt;$170K)"
)</f>
        <v>Upper Middle ($130K-$170K)</v>
      </c>
      <c r="R5083" t="str" cm="1">
        <f t="array" ref="R5083">_xlfn.IFS(
G5083&lt;=2,"New Customers (0-2Y)",
G5083&lt;=5,"Growing Customers (3-5Y)",
G5083&lt;=8,"Established Customers (6-8Y)",
G5083&lt;=10,"Loyal Customers (9-10Y)"
)</f>
        <v>Established Customers (6-8Y)</v>
      </c>
    </row>
    <row r="5084" spans="1:18" x14ac:dyDescent="0.35">
      <c r="A5084">
        <v>15793307</v>
      </c>
      <c r="B5084" t="s">
        <v>154</v>
      </c>
      <c r="C5084" t="s">
        <v>26</v>
      </c>
      <c r="D5084" t="s">
        <v>18</v>
      </c>
      <c r="E5084">
        <v>41</v>
      </c>
      <c r="F5084" t="s">
        <v>19</v>
      </c>
      <c r="G5084">
        <v>4</v>
      </c>
      <c r="H5084" s="4">
        <v>142880.28</v>
      </c>
      <c r="I5084" t="s">
        <v>33</v>
      </c>
      <c r="J5084">
        <v>3</v>
      </c>
      <c r="K5084">
        <v>724</v>
      </c>
      <c r="L5084" t="s">
        <v>35</v>
      </c>
      <c r="M5084" t="s">
        <v>27</v>
      </c>
      <c r="N5084" t="s">
        <v>32</v>
      </c>
      <c r="O5084" s="4">
        <v>185541.2</v>
      </c>
      <c r="P5084" t="s">
        <v>23</v>
      </c>
      <c r="Q5084" t="str" cm="1">
        <f t="array" ref="Q5084">_xlfn.IFS(
O5084&lt;50000,"Low Salary (&lt;$50K)",
O5084&lt;90000,"Lower Middle ($50K-$90K)",
O5084&lt;130000,"Middle ($90K-$130K)",
O5084&lt;170000,"Upper Middle ($130K-$170K)",
O5084&gt;=170000,"High Salary (&gt;$170K)"
)</f>
        <v>High Salary (&gt;$170K)</v>
      </c>
      <c r="R5084" t="str" cm="1">
        <f t="array" ref="R5084">_xlfn.IFS(
G5084&lt;=2,"New Customers (0-2Y)",
G5084&lt;=5,"Growing Customers (3-5Y)",
G5084&lt;=8,"Established Customers (6-8Y)",
G5084&lt;=10,"Loyal Customers (9-10Y)"
)</f>
        <v>Growing Customers (3-5Y)</v>
      </c>
    </row>
    <row r="5085" spans="1:18" x14ac:dyDescent="0.35">
      <c r="A5085">
        <v>15660679</v>
      </c>
      <c r="B5085" t="s">
        <v>1582</v>
      </c>
      <c r="C5085" t="s">
        <v>26</v>
      </c>
      <c r="D5085" t="s">
        <v>18</v>
      </c>
      <c r="E5085">
        <v>38</v>
      </c>
      <c r="F5085" t="s">
        <v>19</v>
      </c>
      <c r="G5085">
        <v>9</v>
      </c>
      <c r="H5085" s="4">
        <v>149571.94</v>
      </c>
      <c r="I5085" t="s">
        <v>33</v>
      </c>
      <c r="J5085">
        <v>1</v>
      </c>
      <c r="K5085">
        <v>653</v>
      </c>
      <c r="L5085" t="s">
        <v>20</v>
      </c>
      <c r="M5085" t="s">
        <v>21</v>
      </c>
      <c r="N5085" t="s">
        <v>32</v>
      </c>
      <c r="O5085" s="4">
        <v>118383.18</v>
      </c>
      <c r="P5085" t="s">
        <v>28</v>
      </c>
      <c r="Q5085" t="str" cm="1">
        <f t="array" ref="Q5085">_xlfn.IFS(
O5085&lt;50000,"Low Salary (&lt;$50K)",
O5085&lt;90000,"Lower Middle ($50K-$90K)",
O5085&lt;130000,"Middle ($90K-$130K)",
O5085&lt;170000,"Upper Middle ($130K-$170K)",
O5085&gt;=170000,"High Salary (&gt;$170K)"
)</f>
        <v>Middle ($90K-$130K)</v>
      </c>
      <c r="R5085" t="str" cm="1">
        <f t="array" ref="R5085">_xlfn.IFS(
G5085&lt;=2,"New Customers (0-2Y)",
G5085&lt;=5,"Growing Customers (3-5Y)",
G5085&lt;=8,"Established Customers (6-8Y)",
G5085&lt;=10,"Loyal Customers (9-10Y)"
)</f>
        <v>Loyal Customers (9-10Y)</v>
      </c>
    </row>
    <row r="5086" spans="1:18" x14ac:dyDescent="0.35">
      <c r="A5086">
        <v>15666856</v>
      </c>
      <c r="B5086" t="s">
        <v>2088</v>
      </c>
      <c r="C5086" t="s">
        <v>17</v>
      </c>
      <c r="D5086" t="s">
        <v>39</v>
      </c>
      <c r="E5086">
        <v>49</v>
      </c>
      <c r="F5086" t="s">
        <v>19</v>
      </c>
      <c r="G5086">
        <v>1</v>
      </c>
      <c r="H5086" s="4">
        <v>142767.39000000001</v>
      </c>
      <c r="I5086" t="s">
        <v>33</v>
      </c>
      <c r="J5086">
        <v>1</v>
      </c>
      <c r="K5086">
        <v>774</v>
      </c>
      <c r="L5086" t="s">
        <v>35</v>
      </c>
      <c r="M5086" t="s">
        <v>21</v>
      </c>
      <c r="N5086" t="s">
        <v>22</v>
      </c>
      <c r="O5086" s="4">
        <v>8214.41</v>
      </c>
      <c r="P5086" t="s">
        <v>28</v>
      </c>
      <c r="Q5086" t="str" cm="1">
        <f t="array" ref="Q5086">_xlfn.IFS(
O5086&lt;50000,"Low Salary (&lt;$50K)",
O5086&lt;90000,"Lower Middle ($50K-$90K)",
O5086&lt;130000,"Middle ($90K-$130K)",
O5086&lt;170000,"Upper Middle ($130K-$170K)",
O5086&gt;=170000,"High Salary (&gt;$170K)"
)</f>
        <v>Low Salary (&lt;$50K)</v>
      </c>
      <c r="R5086" t="str" cm="1">
        <f t="array" ref="R5086">_xlfn.IFS(
G5086&lt;=2,"New Customers (0-2Y)",
G5086&lt;=5,"Growing Customers (3-5Y)",
G5086&lt;=8,"Established Customers (6-8Y)",
G5086&lt;=10,"Loyal Customers (9-10Y)"
)</f>
        <v>New Customers (0-2Y)</v>
      </c>
    </row>
    <row r="5087" spans="1:18" x14ac:dyDescent="0.35">
      <c r="A5087">
        <v>15687372</v>
      </c>
      <c r="B5087" t="s">
        <v>762</v>
      </c>
      <c r="C5087" t="s">
        <v>42</v>
      </c>
      <c r="D5087" t="s">
        <v>39</v>
      </c>
      <c r="E5087">
        <v>49</v>
      </c>
      <c r="F5087" t="s">
        <v>19</v>
      </c>
      <c r="G5087">
        <v>8</v>
      </c>
      <c r="H5087" s="4">
        <v>121537.71</v>
      </c>
      <c r="I5087" t="s">
        <v>33</v>
      </c>
      <c r="J5087">
        <v>2</v>
      </c>
      <c r="K5087">
        <v>547</v>
      </c>
      <c r="L5087" t="s">
        <v>31</v>
      </c>
      <c r="M5087" t="s">
        <v>21</v>
      </c>
      <c r="N5087" t="s">
        <v>32</v>
      </c>
      <c r="O5087" s="4">
        <v>46521.45</v>
      </c>
      <c r="P5087" t="s">
        <v>23</v>
      </c>
      <c r="Q5087" t="str" cm="1">
        <f t="array" ref="Q5087">_xlfn.IFS(
O5087&lt;50000,"Low Salary (&lt;$50K)",
O5087&lt;90000,"Lower Middle ($50K-$90K)",
O5087&lt;130000,"Middle ($90K-$130K)",
O5087&lt;170000,"Upper Middle ($130K-$170K)",
O5087&gt;=170000,"High Salary (&gt;$170K)"
)</f>
        <v>Low Salary (&lt;$50K)</v>
      </c>
      <c r="R5087" t="str" cm="1">
        <f t="array" ref="R5087">_xlfn.IFS(
G5087&lt;=2,"New Customers (0-2Y)",
G5087&lt;=5,"Growing Customers (3-5Y)",
G5087&lt;=8,"Established Customers (6-8Y)",
G5087&lt;=10,"Loyal Customers (9-10Y)"
)</f>
        <v>Established Customers (6-8Y)</v>
      </c>
    </row>
    <row r="5088" spans="1:18" x14ac:dyDescent="0.35">
      <c r="A5088">
        <v>15667289</v>
      </c>
      <c r="B5088" t="s">
        <v>54</v>
      </c>
      <c r="C5088" t="s">
        <v>26</v>
      </c>
      <c r="D5088" t="s">
        <v>39</v>
      </c>
      <c r="E5088">
        <v>50</v>
      </c>
      <c r="F5088" t="s">
        <v>19</v>
      </c>
      <c r="G5088">
        <v>2</v>
      </c>
      <c r="H5088" s="4">
        <v>0</v>
      </c>
      <c r="I5088" t="s">
        <v>24</v>
      </c>
      <c r="J5088">
        <v>2</v>
      </c>
      <c r="K5088">
        <v>719</v>
      </c>
      <c r="L5088" t="s">
        <v>35</v>
      </c>
      <c r="M5088" t="s">
        <v>27</v>
      </c>
      <c r="N5088" t="s">
        <v>32</v>
      </c>
      <c r="O5088" s="4">
        <v>10772.13</v>
      </c>
      <c r="P5088" t="s">
        <v>28</v>
      </c>
      <c r="Q5088" t="str" cm="1">
        <f t="array" ref="Q5088">_xlfn.IFS(
O5088&lt;50000,"Low Salary (&lt;$50K)",
O5088&lt;90000,"Lower Middle ($50K-$90K)",
O5088&lt;130000,"Middle ($90K-$130K)",
O5088&lt;170000,"Upper Middle ($130K-$170K)",
O5088&gt;=170000,"High Salary (&gt;$170K)"
)</f>
        <v>Low Salary (&lt;$50K)</v>
      </c>
      <c r="R5088" t="str" cm="1">
        <f t="array" ref="R5088">_xlfn.IFS(
G5088&lt;=2,"New Customers (0-2Y)",
G5088&lt;=5,"Growing Customers (3-5Y)",
G5088&lt;=8,"Established Customers (6-8Y)",
G5088&lt;=10,"Loyal Customers (9-10Y)"
)</f>
        <v>New Customers (0-2Y)</v>
      </c>
    </row>
    <row r="5089" spans="1:18" x14ac:dyDescent="0.35">
      <c r="A5089">
        <v>15624641</v>
      </c>
      <c r="B5089" t="s">
        <v>2089</v>
      </c>
      <c r="C5089" t="s">
        <v>26</v>
      </c>
      <c r="D5089" t="s">
        <v>39</v>
      </c>
      <c r="E5089">
        <v>43</v>
      </c>
      <c r="F5089" t="s">
        <v>19</v>
      </c>
      <c r="G5089">
        <v>9</v>
      </c>
      <c r="H5089" s="4">
        <v>0</v>
      </c>
      <c r="I5089" t="s">
        <v>24</v>
      </c>
      <c r="J5089">
        <v>1</v>
      </c>
      <c r="K5089">
        <v>740</v>
      </c>
      <c r="L5089" t="s">
        <v>35</v>
      </c>
      <c r="M5089" t="s">
        <v>21</v>
      </c>
      <c r="N5089" t="s">
        <v>32</v>
      </c>
      <c r="O5089" s="4">
        <v>199290.68</v>
      </c>
      <c r="P5089" t="s">
        <v>23</v>
      </c>
      <c r="Q5089" t="str" cm="1">
        <f t="array" ref="Q5089">_xlfn.IFS(
O5089&lt;50000,"Low Salary (&lt;$50K)",
O5089&lt;90000,"Lower Middle ($50K-$90K)",
O5089&lt;130000,"Middle ($90K-$130K)",
O5089&lt;170000,"Upper Middle ($130K-$170K)",
O5089&gt;=170000,"High Salary (&gt;$170K)"
)</f>
        <v>High Salary (&gt;$170K)</v>
      </c>
      <c r="R5089" t="str" cm="1">
        <f t="array" ref="R5089">_xlfn.IFS(
G5089&lt;=2,"New Customers (0-2Y)",
G5089&lt;=5,"Growing Customers (3-5Y)",
G5089&lt;=8,"Established Customers (6-8Y)",
G5089&lt;=10,"Loyal Customers (9-10Y)"
)</f>
        <v>Loyal Customers (9-10Y)</v>
      </c>
    </row>
    <row r="5090" spans="1:18" x14ac:dyDescent="0.35">
      <c r="A5090">
        <v>15734610</v>
      </c>
      <c r="B5090" t="s">
        <v>30</v>
      </c>
      <c r="C5090" t="s">
        <v>17</v>
      </c>
      <c r="D5090" t="s">
        <v>39</v>
      </c>
      <c r="E5090">
        <v>42</v>
      </c>
      <c r="F5090" t="s">
        <v>19</v>
      </c>
      <c r="G5090">
        <v>4</v>
      </c>
      <c r="H5090" s="4">
        <v>89838.71</v>
      </c>
      <c r="I5090" t="s">
        <v>29</v>
      </c>
      <c r="J5090">
        <v>3</v>
      </c>
      <c r="K5090">
        <v>543</v>
      </c>
      <c r="L5090" t="s">
        <v>31</v>
      </c>
      <c r="M5090" t="s">
        <v>21</v>
      </c>
      <c r="N5090" t="s">
        <v>32</v>
      </c>
      <c r="O5090" s="4">
        <v>85983.54</v>
      </c>
      <c r="P5090" t="s">
        <v>23</v>
      </c>
      <c r="Q5090" t="str" cm="1">
        <f t="array" ref="Q5090">_xlfn.IFS(
O5090&lt;50000,"Low Salary (&lt;$50K)",
O5090&lt;90000,"Lower Middle ($50K-$90K)",
O5090&lt;130000,"Middle ($90K-$130K)",
O5090&lt;170000,"Upper Middle ($130K-$170K)",
O5090&gt;=170000,"High Salary (&gt;$170K)"
)</f>
        <v>Lower Middle ($50K-$90K)</v>
      </c>
      <c r="R5090" t="str" cm="1">
        <f t="array" ref="R5090">_xlfn.IFS(
G5090&lt;=2,"New Customers (0-2Y)",
G5090&lt;=5,"Growing Customers (3-5Y)",
G5090&lt;=8,"Established Customers (6-8Y)",
G5090&lt;=10,"Loyal Customers (9-10Y)"
)</f>
        <v>Growing Customers (3-5Y)</v>
      </c>
    </row>
    <row r="5091" spans="1:18" x14ac:dyDescent="0.35">
      <c r="A5091">
        <v>15631882</v>
      </c>
      <c r="B5091" t="s">
        <v>741</v>
      </c>
      <c r="C5091" t="s">
        <v>42</v>
      </c>
      <c r="D5091" t="s">
        <v>39</v>
      </c>
      <c r="E5091">
        <v>45</v>
      </c>
      <c r="F5091" t="s">
        <v>19</v>
      </c>
      <c r="G5091">
        <v>9</v>
      </c>
      <c r="H5091" s="4">
        <v>103399.87</v>
      </c>
      <c r="I5091" t="s">
        <v>33</v>
      </c>
      <c r="J5091">
        <v>1</v>
      </c>
      <c r="K5091">
        <v>688</v>
      </c>
      <c r="L5091" t="s">
        <v>35</v>
      </c>
      <c r="M5091" t="s">
        <v>27</v>
      </c>
      <c r="N5091" t="s">
        <v>32</v>
      </c>
      <c r="O5091" s="4">
        <v>129870.93</v>
      </c>
      <c r="P5091" t="s">
        <v>28</v>
      </c>
      <c r="Q5091" t="str" cm="1">
        <f t="array" ref="Q5091">_xlfn.IFS(
O5091&lt;50000,"Low Salary (&lt;$50K)",
O5091&lt;90000,"Lower Middle ($50K-$90K)",
O5091&lt;130000,"Middle ($90K-$130K)",
O5091&lt;170000,"Upper Middle ($130K-$170K)",
O5091&gt;=170000,"High Salary (&gt;$170K)"
)</f>
        <v>Middle ($90K-$130K)</v>
      </c>
      <c r="R5091" t="str" cm="1">
        <f t="array" ref="R5091">_xlfn.IFS(
G5091&lt;=2,"New Customers (0-2Y)",
G5091&lt;=5,"Growing Customers (3-5Y)",
G5091&lt;=8,"Established Customers (6-8Y)",
G5091&lt;=10,"Loyal Customers (9-10Y)"
)</f>
        <v>Loyal Customers (9-10Y)</v>
      </c>
    </row>
    <row r="5092" spans="1:18" x14ac:dyDescent="0.35">
      <c r="A5092">
        <v>15642709</v>
      </c>
      <c r="B5092" t="s">
        <v>548</v>
      </c>
      <c r="C5092" t="s">
        <v>17</v>
      </c>
      <c r="D5092" t="s">
        <v>18</v>
      </c>
      <c r="E5092">
        <v>30</v>
      </c>
      <c r="F5092" t="s">
        <v>19</v>
      </c>
      <c r="G5092">
        <v>9</v>
      </c>
      <c r="H5092" s="4">
        <v>0</v>
      </c>
      <c r="I5092" t="s">
        <v>24</v>
      </c>
      <c r="J5092">
        <v>2</v>
      </c>
      <c r="K5092">
        <v>474</v>
      </c>
      <c r="L5092" t="s">
        <v>44</v>
      </c>
      <c r="M5092" t="s">
        <v>27</v>
      </c>
      <c r="N5092" t="s">
        <v>32</v>
      </c>
      <c r="O5092" s="4">
        <v>63158.22</v>
      </c>
      <c r="P5092" t="s">
        <v>28</v>
      </c>
      <c r="Q5092" t="str" cm="1">
        <f t="array" ref="Q5092">_xlfn.IFS(
O5092&lt;50000,"Low Salary (&lt;$50K)",
O5092&lt;90000,"Lower Middle ($50K-$90K)",
O5092&lt;130000,"Middle ($90K-$130K)",
O5092&lt;170000,"Upper Middle ($130K-$170K)",
O5092&gt;=170000,"High Salary (&gt;$170K)"
)</f>
        <v>Lower Middle ($50K-$90K)</v>
      </c>
      <c r="R5092" t="str" cm="1">
        <f t="array" ref="R5092">_xlfn.IFS(
G5092&lt;=2,"New Customers (0-2Y)",
G5092&lt;=5,"Growing Customers (3-5Y)",
G5092&lt;=8,"Established Customers (6-8Y)",
G5092&lt;=10,"Loyal Customers (9-10Y)"
)</f>
        <v>Loyal Customers (9-10Y)</v>
      </c>
    </row>
    <row r="5093" spans="1:18" x14ac:dyDescent="0.35">
      <c r="A5093">
        <v>15811026</v>
      </c>
      <c r="B5093" t="s">
        <v>940</v>
      </c>
      <c r="C5093" t="s">
        <v>42</v>
      </c>
      <c r="D5093" t="s">
        <v>39</v>
      </c>
      <c r="E5093">
        <v>43</v>
      </c>
      <c r="F5093" t="s">
        <v>19</v>
      </c>
      <c r="G5093">
        <v>5</v>
      </c>
      <c r="H5093" s="4">
        <v>136855.94</v>
      </c>
      <c r="I5093" t="s">
        <v>33</v>
      </c>
      <c r="J5093">
        <v>2</v>
      </c>
      <c r="K5093">
        <v>505</v>
      </c>
      <c r="L5093" t="s">
        <v>31</v>
      </c>
      <c r="M5093" t="s">
        <v>21</v>
      </c>
      <c r="N5093" t="s">
        <v>32</v>
      </c>
      <c r="O5093" s="4">
        <v>171070.52</v>
      </c>
      <c r="P5093" t="s">
        <v>28</v>
      </c>
      <c r="Q5093" t="str" cm="1">
        <f t="array" ref="Q5093">_xlfn.IFS(
O5093&lt;50000,"Low Salary (&lt;$50K)",
O5093&lt;90000,"Lower Middle ($50K-$90K)",
O5093&lt;130000,"Middle ($90K-$130K)",
O5093&lt;170000,"Upper Middle ($130K-$170K)",
O5093&gt;=170000,"High Salary (&gt;$170K)"
)</f>
        <v>High Salary (&gt;$170K)</v>
      </c>
      <c r="R5093" t="str" cm="1">
        <f t="array" ref="R5093">_xlfn.IFS(
G5093&lt;=2,"New Customers (0-2Y)",
G5093&lt;=5,"Growing Customers (3-5Y)",
G5093&lt;=8,"Established Customers (6-8Y)",
G5093&lt;=10,"Loyal Customers (9-10Y)"
)</f>
        <v>Growing Customers (3-5Y)</v>
      </c>
    </row>
    <row r="5094" spans="1:18" x14ac:dyDescent="0.35">
      <c r="A5094">
        <v>15596303</v>
      </c>
      <c r="B5094" t="s">
        <v>339</v>
      </c>
      <c r="C5094" t="s">
        <v>17</v>
      </c>
      <c r="D5094" t="s">
        <v>18</v>
      </c>
      <c r="E5094">
        <v>39</v>
      </c>
      <c r="F5094" t="s">
        <v>19</v>
      </c>
      <c r="G5094">
        <v>0</v>
      </c>
      <c r="H5094" s="4">
        <v>0</v>
      </c>
      <c r="I5094" t="s">
        <v>24</v>
      </c>
      <c r="J5094">
        <v>2</v>
      </c>
      <c r="K5094">
        <v>688</v>
      </c>
      <c r="L5094" t="s">
        <v>35</v>
      </c>
      <c r="M5094" t="s">
        <v>21</v>
      </c>
      <c r="N5094" t="s">
        <v>32</v>
      </c>
      <c r="O5094" s="4">
        <v>53222.15</v>
      </c>
      <c r="P5094" t="s">
        <v>23</v>
      </c>
      <c r="Q5094" t="str" cm="1">
        <f t="array" ref="Q5094">_xlfn.IFS(
O5094&lt;50000,"Low Salary (&lt;$50K)",
O5094&lt;90000,"Lower Middle ($50K-$90K)",
O5094&lt;130000,"Middle ($90K-$130K)",
O5094&lt;170000,"Upper Middle ($130K-$170K)",
O5094&gt;=170000,"High Salary (&gt;$170K)"
)</f>
        <v>Lower Middle ($50K-$90K)</v>
      </c>
      <c r="R5094" t="str" cm="1">
        <f t="array" ref="R5094">_xlfn.IFS(
G5094&lt;=2,"New Customers (0-2Y)",
G5094&lt;=5,"Growing Customers (3-5Y)",
G5094&lt;=8,"Established Customers (6-8Y)",
G5094&lt;=10,"Loyal Customers (9-10Y)"
)</f>
        <v>New Customers (0-2Y)</v>
      </c>
    </row>
    <row r="5095" spans="1:18" x14ac:dyDescent="0.35">
      <c r="A5095">
        <v>15787255</v>
      </c>
      <c r="B5095" t="s">
        <v>772</v>
      </c>
      <c r="C5095" t="s">
        <v>42</v>
      </c>
      <c r="D5095" t="s">
        <v>18</v>
      </c>
      <c r="E5095">
        <v>55</v>
      </c>
      <c r="F5095" t="s">
        <v>19</v>
      </c>
      <c r="G5095">
        <v>2</v>
      </c>
      <c r="H5095" s="4">
        <v>140891.46</v>
      </c>
      <c r="I5095" t="s">
        <v>33</v>
      </c>
      <c r="J5095">
        <v>3</v>
      </c>
      <c r="K5095">
        <v>650</v>
      </c>
      <c r="L5095" t="s">
        <v>20</v>
      </c>
      <c r="M5095" t="s">
        <v>21</v>
      </c>
      <c r="N5095" t="s">
        <v>22</v>
      </c>
      <c r="O5095" s="4">
        <v>179834.45</v>
      </c>
      <c r="P5095" t="s">
        <v>23</v>
      </c>
      <c r="Q5095" t="str" cm="1">
        <f t="array" ref="Q5095">_xlfn.IFS(
O5095&lt;50000,"Low Salary (&lt;$50K)",
O5095&lt;90000,"Lower Middle ($50K-$90K)",
O5095&lt;130000,"Middle ($90K-$130K)",
O5095&lt;170000,"Upper Middle ($130K-$170K)",
O5095&gt;=170000,"High Salary (&gt;$170K)"
)</f>
        <v>High Salary (&gt;$170K)</v>
      </c>
      <c r="R5095" t="str" cm="1">
        <f t="array" ref="R5095">_xlfn.IFS(
G5095&lt;=2,"New Customers (0-2Y)",
G5095&lt;=5,"Growing Customers (3-5Y)",
G5095&lt;=8,"Established Customers (6-8Y)",
G5095&lt;=10,"Loyal Customers (9-10Y)"
)</f>
        <v>New Customers (0-2Y)</v>
      </c>
    </row>
    <row r="5096" spans="1:18" x14ac:dyDescent="0.35">
      <c r="A5096">
        <v>15617166</v>
      </c>
      <c r="B5096" t="s">
        <v>126</v>
      </c>
      <c r="C5096" t="s">
        <v>17</v>
      </c>
      <c r="D5096" t="s">
        <v>39</v>
      </c>
      <c r="E5096">
        <v>37</v>
      </c>
      <c r="F5096" t="s">
        <v>19</v>
      </c>
      <c r="G5096">
        <v>0</v>
      </c>
      <c r="H5096" s="4">
        <v>0</v>
      </c>
      <c r="I5096" t="s">
        <v>24</v>
      </c>
      <c r="J5096">
        <v>1</v>
      </c>
      <c r="K5096">
        <v>610</v>
      </c>
      <c r="L5096" t="s">
        <v>20</v>
      </c>
      <c r="M5096" t="s">
        <v>21</v>
      </c>
      <c r="N5096" t="s">
        <v>32</v>
      </c>
      <c r="O5096" s="4">
        <v>114514.64</v>
      </c>
      <c r="P5096" t="s">
        <v>28</v>
      </c>
      <c r="Q5096" t="str" cm="1">
        <f t="array" ref="Q5096">_xlfn.IFS(
O5096&lt;50000,"Low Salary (&lt;$50K)",
O5096&lt;90000,"Lower Middle ($50K-$90K)",
O5096&lt;130000,"Middle ($90K-$130K)",
O5096&lt;170000,"Upper Middle ($130K-$170K)",
O5096&gt;=170000,"High Salary (&gt;$170K)"
)</f>
        <v>Middle ($90K-$130K)</v>
      </c>
      <c r="R5096" t="str" cm="1">
        <f t="array" ref="R5096">_xlfn.IFS(
G5096&lt;=2,"New Customers (0-2Y)",
G5096&lt;=5,"Growing Customers (3-5Y)",
G5096&lt;=8,"Established Customers (6-8Y)",
G5096&lt;=10,"Loyal Customers (9-10Y)"
)</f>
        <v>New Customers (0-2Y)</v>
      </c>
    </row>
    <row r="5097" spans="1:18" x14ac:dyDescent="0.35">
      <c r="A5097">
        <v>15742442</v>
      </c>
      <c r="B5097" t="s">
        <v>1408</v>
      </c>
      <c r="C5097" t="s">
        <v>26</v>
      </c>
      <c r="D5097" t="s">
        <v>18</v>
      </c>
      <c r="E5097">
        <v>46</v>
      </c>
      <c r="F5097" t="s">
        <v>19</v>
      </c>
      <c r="G5097">
        <v>5</v>
      </c>
      <c r="H5097" s="4">
        <v>89364.91</v>
      </c>
      <c r="I5097" t="s">
        <v>29</v>
      </c>
      <c r="J5097">
        <v>1</v>
      </c>
      <c r="K5097">
        <v>705</v>
      </c>
      <c r="L5097" t="s">
        <v>35</v>
      </c>
      <c r="M5097" t="s">
        <v>27</v>
      </c>
      <c r="N5097" t="s">
        <v>22</v>
      </c>
      <c r="O5097" s="4">
        <v>139162.15</v>
      </c>
      <c r="P5097" t="s">
        <v>28</v>
      </c>
      <c r="Q5097" t="str" cm="1">
        <f t="array" ref="Q5097">_xlfn.IFS(
O5097&lt;50000,"Low Salary (&lt;$50K)",
O5097&lt;90000,"Lower Middle ($50K-$90K)",
O5097&lt;130000,"Middle ($90K-$130K)",
O5097&lt;170000,"Upper Middle ($130K-$170K)",
O5097&gt;=170000,"High Salary (&gt;$170K)"
)</f>
        <v>Upper Middle ($130K-$170K)</v>
      </c>
      <c r="R5097" t="str" cm="1">
        <f t="array" ref="R5097">_xlfn.IFS(
G5097&lt;=2,"New Customers (0-2Y)",
G5097&lt;=5,"Growing Customers (3-5Y)",
G5097&lt;=8,"Established Customers (6-8Y)",
G5097&lt;=10,"Loyal Customers (9-10Y)"
)</f>
        <v>Growing Customers (3-5Y)</v>
      </c>
    </row>
    <row r="5098" spans="1:18" x14ac:dyDescent="0.35">
      <c r="A5098">
        <v>15758692</v>
      </c>
      <c r="B5098" t="s">
        <v>572</v>
      </c>
      <c r="C5098" t="s">
        <v>17</v>
      </c>
      <c r="D5098" t="s">
        <v>18</v>
      </c>
      <c r="E5098">
        <v>29</v>
      </c>
      <c r="F5098" t="s">
        <v>43</v>
      </c>
      <c r="G5098">
        <v>7</v>
      </c>
      <c r="H5098" s="4">
        <v>146011.4</v>
      </c>
      <c r="I5098" t="s">
        <v>33</v>
      </c>
      <c r="J5098">
        <v>1</v>
      </c>
      <c r="K5098">
        <v>669</v>
      </c>
      <c r="L5098" t="s">
        <v>35</v>
      </c>
      <c r="M5098" t="s">
        <v>27</v>
      </c>
      <c r="N5098" t="s">
        <v>32</v>
      </c>
      <c r="O5098" s="4">
        <v>50249.16</v>
      </c>
      <c r="P5098" t="s">
        <v>28</v>
      </c>
      <c r="Q5098" t="str" cm="1">
        <f t="array" ref="Q5098">_xlfn.IFS(
O5098&lt;50000,"Low Salary (&lt;$50K)",
O5098&lt;90000,"Lower Middle ($50K-$90K)",
O5098&lt;130000,"Middle ($90K-$130K)",
O5098&lt;170000,"Upper Middle ($130K-$170K)",
O5098&gt;=170000,"High Salary (&gt;$170K)"
)</f>
        <v>Lower Middle ($50K-$90K)</v>
      </c>
      <c r="R5098" t="str" cm="1">
        <f t="array" ref="R5098">_xlfn.IFS(
G5098&lt;=2,"New Customers (0-2Y)",
G5098&lt;=5,"Growing Customers (3-5Y)",
G5098&lt;=8,"Established Customers (6-8Y)",
G5098&lt;=10,"Loyal Customers (9-10Y)"
)</f>
        <v>Established Customers (6-8Y)</v>
      </c>
    </row>
    <row r="5099" spans="1:18" x14ac:dyDescent="0.35">
      <c r="A5099">
        <v>15568238</v>
      </c>
      <c r="B5099" t="s">
        <v>2090</v>
      </c>
      <c r="C5099" t="s">
        <v>26</v>
      </c>
      <c r="D5099" t="s">
        <v>39</v>
      </c>
      <c r="E5099">
        <v>20</v>
      </c>
      <c r="F5099" t="s">
        <v>43</v>
      </c>
      <c r="G5099">
        <v>8</v>
      </c>
      <c r="H5099" s="4">
        <v>0</v>
      </c>
      <c r="I5099" t="s">
        <v>24</v>
      </c>
      <c r="J5099">
        <v>2</v>
      </c>
      <c r="K5099">
        <v>650</v>
      </c>
      <c r="L5099" t="s">
        <v>20</v>
      </c>
      <c r="M5099" t="s">
        <v>21</v>
      </c>
      <c r="N5099" t="s">
        <v>22</v>
      </c>
      <c r="O5099" s="4">
        <v>113469.65</v>
      </c>
      <c r="P5099" t="s">
        <v>28</v>
      </c>
      <c r="Q5099" t="str" cm="1">
        <f t="array" ref="Q5099">_xlfn.IFS(
O5099&lt;50000,"Low Salary (&lt;$50K)",
O5099&lt;90000,"Lower Middle ($50K-$90K)",
O5099&lt;130000,"Middle ($90K-$130K)",
O5099&lt;170000,"Upper Middle ($130K-$170K)",
O5099&gt;=170000,"High Salary (&gt;$170K)"
)</f>
        <v>Middle ($90K-$130K)</v>
      </c>
      <c r="R5099" t="str" cm="1">
        <f t="array" ref="R5099">_xlfn.IFS(
G5099&lt;=2,"New Customers (0-2Y)",
G5099&lt;=5,"Growing Customers (3-5Y)",
G5099&lt;=8,"Established Customers (6-8Y)",
G5099&lt;=10,"Loyal Customers (9-10Y)"
)</f>
        <v>Established Customers (6-8Y)</v>
      </c>
    </row>
    <row r="5100" spans="1:18" x14ac:dyDescent="0.35">
      <c r="A5100">
        <v>15730353</v>
      </c>
      <c r="B5100" t="s">
        <v>1201</v>
      </c>
      <c r="C5100" t="s">
        <v>42</v>
      </c>
      <c r="D5100" t="s">
        <v>39</v>
      </c>
      <c r="E5100">
        <v>29</v>
      </c>
      <c r="F5100" t="s">
        <v>43</v>
      </c>
      <c r="G5100">
        <v>9</v>
      </c>
      <c r="H5100" s="4">
        <v>145294.07999999999</v>
      </c>
      <c r="I5100" t="s">
        <v>33</v>
      </c>
      <c r="J5100">
        <v>2</v>
      </c>
      <c r="K5100">
        <v>550</v>
      </c>
      <c r="L5100" t="s">
        <v>31</v>
      </c>
      <c r="M5100" t="s">
        <v>21</v>
      </c>
      <c r="N5100" t="s">
        <v>32</v>
      </c>
      <c r="O5100" s="4">
        <v>147484.13</v>
      </c>
      <c r="P5100" t="s">
        <v>28</v>
      </c>
      <c r="Q5100" t="str" cm="1">
        <f t="array" ref="Q5100">_xlfn.IFS(
O5100&lt;50000,"Low Salary (&lt;$50K)",
O5100&lt;90000,"Lower Middle ($50K-$90K)",
O5100&lt;130000,"Middle ($90K-$130K)",
O5100&lt;170000,"Upper Middle ($130K-$170K)",
O5100&gt;=170000,"High Salary (&gt;$170K)"
)</f>
        <v>Upper Middle ($130K-$170K)</v>
      </c>
      <c r="R5100" t="str" cm="1">
        <f t="array" ref="R5100">_xlfn.IFS(
G5100&lt;=2,"New Customers (0-2Y)",
G5100&lt;=5,"Growing Customers (3-5Y)",
G5100&lt;=8,"Established Customers (6-8Y)",
G5100&lt;=10,"Loyal Customers (9-10Y)"
)</f>
        <v>Loyal Customers (9-10Y)</v>
      </c>
    </row>
    <row r="5101" spans="1:18" x14ac:dyDescent="0.35">
      <c r="A5101">
        <v>15731555</v>
      </c>
      <c r="B5101" t="s">
        <v>2091</v>
      </c>
      <c r="C5101" t="s">
        <v>42</v>
      </c>
      <c r="D5101" t="s">
        <v>18</v>
      </c>
      <c r="E5101">
        <v>45</v>
      </c>
      <c r="F5101" t="s">
        <v>19</v>
      </c>
      <c r="G5101">
        <v>9</v>
      </c>
      <c r="H5101" s="4">
        <v>106000.12</v>
      </c>
      <c r="I5101" t="s">
        <v>33</v>
      </c>
      <c r="J5101">
        <v>1</v>
      </c>
      <c r="K5101">
        <v>595</v>
      </c>
      <c r="L5101" t="s">
        <v>31</v>
      </c>
      <c r="M5101" t="s">
        <v>27</v>
      </c>
      <c r="N5101" t="s">
        <v>32</v>
      </c>
      <c r="O5101" s="4">
        <v>191448.95999999999</v>
      </c>
      <c r="P5101" t="s">
        <v>23</v>
      </c>
      <c r="Q5101" t="str" cm="1">
        <f t="array" ref="Q5101">_xlfn.IFS(
O5101&lt;50000,"Low Salary (&lt;$50K)",
O5101&lt;90000,"Lower Middle ($50K-$90K)",
O5101&lt;130000,"Middle ($90K-$130K)",
O5101&lt;170000,"Upper Middle ($130K-$170K)",
O5101&gt;=170000,"High Salary (&gt;$170K)"
)</f>
        <v>High Salary (&gt;$170K)</v>
      </c>
      <c r="R5101" t="str" cm="1">
        <f t="array" ref="R5101">_xlfn.IFS(
G5101&lt;=2,"New Customers (0-2Y)",
G5101&lt;=5,"Growing Customers (3-5Y)",
G5101&lt;=8,"Established Customers (6-8Y)",
G5101&lt;=10,"Loyal Customers (9-10Y)"
)</f>
        <v>Loyal Customers (9-10Y)</v>
      </c>
    </row>
    <row r="5102" spans="1:18" x14ac:dyDescent="0.35">
      <c r="A5102">
        <v>15582404</v>
      </c>
      <c r="B5102" t="s">
        <v>233</v>
      </c>
      <c r="C5102" t="s">
        <v>26</v>
      </c>
      <c r="D5102" t="s">
        <v>18</v>
      </c>
      <c r="E5102">
        <v>26</v>
      </c>
      <c r="F5102" t="s">
        <v>43</v>
      </c>
      <c r="G5102">
        <v>5</v>
      </c>
      <c r="H5102" s="4">
        <v>0</v>
      </c>
      <c r="I5102" t="s">
        <v>24</v>
      </c>
      <c r="J5102">
        <v>2</v>
      </c>
      <c r="K5102">
        <v>572</v>
      </c>
      <c r="L5102" t="s">
        <v>31</v>
      </c>
      <c r="M5102" t="s">
        <v>21</v>
      </c>
      <c r="N5102" t="s">
        <v>32</v>
      </c>
      <c r="O5102" s="4">
        <v>119381.41</v>
      </c>
      <c r="P5102" t="s">
        <v>28</v>
      </c>
      <c r="Q5102" t="str" cm="1">
        <f t="array" ref="Q5102">_xlfn.IFS(
O5102&lt;50000,"Low Salary (&lt;$50K)",
O5102&lt;90000,"Lower Middle ($50K-$90K)",
O5102&lt;130000,"Middle ($90K-$130K)",
O5102&lt;170000,"Upper Middle ($130K-$170K)",
O5102&gt;=170000,"High Salary (&gt;$170K)"
)</f>
        <v>Middle ($90K-$130K)</v>
      </c>
      <c r="R5102" t="str" cm="1">
        <f t="array" ref="R5102">_xlfn.IFS(
G5102&lt;=2,"New Customers (0-2Y)",
G5102&lt;=5,"Growing Customers (3-5Y)",
G5102&lt;=8,"Established Customers (6-8Y)",
G5102&lt;=10,"Loyal Customers (9-10Y)"
)</f>
        <v>Growing Customers (3-5Y)</v>
      </c>
    </row>
    <row r="5103" spans="1:18" x14ac:dyDescent="0.35">
      <c r="A5103">
        <v>15721462</v>
      </c>
      <c r="B5103" t="s">
        <v>2092</v>
      </c>
      <c r="C5103" t="s">
        <v>26</v>
      </c>
      <c r="D5103" t="s">
        <v>18</v>
      </c>
      <c r="E5103">
        <v>58</v>
      </c>
      <c r="F5103" t="s">
        <v>19</v>
      </c>
      <c r="G5103">
        <v>2</v>
      </c>
      <c r="H5103" s="4">
        <v>0</v>
      </c>
      <c r="I5103" t="s">
        <v>24</v>
      </c>
      <c r="J5103">
        <v>2</v>
      </c>
      <c r="K5103">
        <v>622</v>
      </c>
      <c r="L5103" t="s">
        <v>20</v>
      </c>
      <c r="M5103" t="s">
        <v>21</v>
      </c>
      <c r="N5103" t="s">
        <v>22</v>
      </c>
      <c r="O5103" s="4">
        <v>33277.31</v>
      </c>
      <c r="P5103" t="s">
        <v>28</v>
      </c>
      <c r="Q5103" t="str" cm="1">
        <f t="array" ref="Q5103">_xlfn.IFS(
O5103&lt;50000,"Low Salary (&lt;$50K)",
O5103&lt;90000,"Lower Middle ($50K-$90K)",
O5103&lt;130000,"Middle ($90K-$130K)",
O5103&lt;170000,"Upper Middle ($130K-$170K)",
O5103&gt;=170000,"High Salary (&gt;$170K)"
)</f>
        <v>Low Salary (&lt;$50K)</v>
      </c>
      <c r="R5103" t="str" cm="1">
        <f t="array" ref="R5103">_xlfn.IFS(
G5103&lt;=2,"New Customers (0-2Y)",
G5103&lt;=5,"Growing Customers (3-5Y)",
G5103&lt;=8,"Established Customers (6-8Y)",
G5103&lt;=10,"Loyal Customers (9-10Y)"
)</f>
        <v>New Customers (0-2Y)</v>
      </c>
    </row>
    <row r="5104" spans="1:18" x14ac:dyDescent="0.35">
      <c r="A5104">
        <v>15632899</v>
      </c>
      <c r="B5104" t="s">
        <v>512</v>
      </c>
      <c r="C5104" t="s">
        <v>26</v>
      </c>
      <c r="D5104" t="s">
        <v>39</v>
      </c>
      <c r="E5104">
        <v>20</v>
      </c>
      <c r="F5104" t="s">
        <v>43</v>
      </c>
      <c r="G5104">
        <v>9</v>
      </c>
      <c r="H5104" s="4">
        <v>104508.77</v>
      </c>
      <c r="I5104" t="s">
        <v>33</v>
      </c>
      <c r="J5104">
        <v>2</v>
      </c>
      <c r="K5104">
        <v>662</v>
      </c>
      <c r="L5104" t="s">
        <v>35</v>
      </c>
      <c r="M5104" t="s">
        <v>27</v>
      </c>
      <c r="N5104" t="s">
        <v>32</v>
      </c>
      <c r="O5104" s="4">
        <v>73107.53</v>
      </c>
      <c r="P5104" t="s">
        <v>28</v>
      </c>
      <c r="Q5104" t="str" cm="1">
        <f t="array" ref="Q5104">_xlfn.IFS(
O5104&lt;50000,"Low Salary (&lt;$50K)",
O5104&lt;90000,"Lower Middle ($50K-$90K)",
O5104&lt;130000,"Middle ($90K-$130K)",
O5104&lt;170000,"Upper Middle ($130K-$170K)",
O5104&gt;=170000,"High Salary (&gt;$170K)"
)</f>
        <v>Lower Middle ($50K-$90K)</v>
      </c>
      <c r="R5104" t="str" cm="1">
        <f t="array" ref="R5104">_xlfn.IFS(
G5104&lt;=2,"New Customers (0-2Y)",
G5104&lt;=5,"Growing Customers (3-5Y)",
G5104&lt;=8,"Established Customers (6-8Y)",
G5104&lt;=10,"Loyal Customers (9-10Y)"
)</f>
        <v>Loyal Customers (9-10Y)</v>
      </c>
    </row>
    <row r="5105" spans="1:18" x14ac:dyDescent="0.35">
      <c r="A5105">
        <v>15808526</v>
      </c>
      <c r="B5105" t="s">
        <v>640</v>
      </c>
      <c r="C5105" t="s">
        <v>42</v>
      </c>
      <c r="D5105" t="s">
        <v>18</v>
      </c>
      <c r="E5105">
        <v>58</v>
      </c>
      <c r="F5105" t="s">
        <v>19</v>
      </c>
      <c r="G5105">
        <v>3</v>
      </c>
      <c r="H5105" s="4">
        <v>127539.3</v>
      </c>
      <c r="I5105" t="s">
        <v>33</v>
      </c>
      <c r="J5105">
        <v>1</v>
      </c>
      <c r="K5105">
        <v>783</v>
      </c>
      <c r="L5105" t="s">
        <v>37</v>
      </c>
      <c r="M5105" t="s">
        <v>21</v>
      </c>
      <c r="N5105" t="s">
        <v>22</v>
      </c>
      <c r="O5105" s="4">
        <v>96590.39</v>
      </c>
      <c r="P5105" t="s">
        <v>23</v>
      </c>
      <c r="Q5105" t="str" cm="1">
        <f t="array" ref="Q5105">_xlfn.IFS(
O5105&lt;50000,"Low Salary (&lt;$50K)",
O5105&lt;90000,"Lower Middle ($50K-$90K)",
O5105&lt;130000,"Middle ($90K-$130K)",
O5105&lt;170000,"Upper Middle ($130K-$170K)",
O5105&gt;=170000,"High Salary (&gt;$170K)"
)</f>
        <v>Middle ($90K-$130K)</v>
      </c>
      <c r="R5105" t="str" cm="1">
        <f t="array" ref="R5105">_xlfn.IFS(
G5105&lt;=2,"New Customers (0-2Y)",
G5105&lt;=5,"Growing Customers (3-5Y)",
G5105&lt;=8,"Established Customers (6-8Y)",
G5105&lt;=10,"Loyal Customers (9-10Y)"
)</f>
        <v>Growing Customers (3-5Y)</v>
      </c>
    </row>
    <row r="5106" spans="1:18" x14ac:dyDescent="0.35">
      <c r="A5106">
        <v>15694349</v>
      </c>
      <c r="B5106" t="s">
        <v>1319</v>
      </c>
      <c r="C5106" t="s">
        <v>26</v>
      </c>
      <c r="D5106" t="s">
        <v>39</v>
      </c>
      <c r="E5106">
        <v>44</v>
      </c>
      <c r="F5106" t="s">
        <v>19</v>
      </c>
      <c r="G5106">
        <v>7</v>
      </c>
      <c r="H5106" s="4">
        <v>0</v>
      </c>
      <c r="I5106" t="s">
        <v>24</v>
      </c>
      <c r="J5106">
        <v>1</v>
      </c>
      <c r="K5106">
        <v>714</v>
      </c>
      <c r="L5106" t="s">
        <v>35</v>
      </c>
      <c r="M5106" t="s">
        <v>27</v>
      </c>
      <c r="N5106" t="s">
        <v>22</v>
      </c>
      <c r="O5106" s="4">
        <v>6923.11</v>
      </c>
      <c r="P5106" t="s">
        <v>28</v>
      </c>
      <c r="Q5106" t="str" cm="1">
        <f t="array" ref="Q5106">_xlfn.IFS(
O5106&lt;50000,"Low Salary (&lt;$50K)",
O5106&lt;90000,"Lower Middle ($50K-$90K)",
O5106&lt;130000,"Middle ($90K-$130K)",
O5106&lt;170000,"Upper Middle ($130K-$170K)",
O5106&gt;=170000,"High Salary (&gt;$170K)"
)</f>
        <v>Low Salary (&lt;$50K)</v>
      </c>
      <c r="R5106" t="str" cm="1">
        <f t="array" ref="R5106">_xlfn.IFS(
G5106&lt;=2,"New Customers (0-2Y)",
G5106&lt;=5,"Growing Customers (3-5Y)",
G5106&lt;=8,"Established Customers (6-8Y)",
G5106&lt;=10,"Loyal Customers (9-10Y)"
)</f>
        <v>Established Customers (6-8Y)</v>
      </c>
    </row>
    <row r="5107" spans="1:18" x14ac:dyDescent="0.35">
      <c r="A5107">
        <v>15718465</v>
      </c>
      <c r="B5107" t="s">
        <v>2093</v>
      </c>
      <c r="C5107" t="s">
        <v>42</v>
      </c>
      <c r="D5107" t="s">
        <v>39</v>
      </c>
      <c r="E5107">
        <v>51</v>
      </c>
      <c r="F5107" t="s">
        <v>19</v>
      </c>
      <c r="G5107">
        <v>3</v>
      </c>
      <c r="H5107" s="4">
        <v>96891.46</v>
      </c>
      <c r="I5107" t="s">
        <v>29</v>
      </c>
      <c r="J5107">
        <v>1</v>
      </c>
      <c r="K5107">
        <v>671</v>
      </c>
      <c r="L5107" t="s">
        <v>35</v>
      </c>
      <c r="M5107" t="s">
        <v>21</v>
      </c>
      <c r="N5107" t="s">
        <v>32</v>
      </c>
      <c r="O5107" s="4">
        <v>176403.33</v>
      </c>
      <c r="P5107" t="s">
        <v>23</v>
      </c>
      <c r="Q5107" t="str" cm="1">
        <f t="array" ref="Q5107">_xlfn.IFS(
O5107&lt;50000,"Low Salary (&lt;$50K)",
O5107&lt;90000,"Lower Middle ($50K-$90K)",
O5107&lt;130000,"Middle ($90K-$130K)",
O5107&lt;170000,"Upper Middle ($130K-$170K)",
O5107&gt;=170000,"High Salary (&gt;$170K)"
)</f>
        <v>High Salary (&gt;$170K)</v>
      </c>
      <c r="R5107" t="str" cm="1">
        <f t="array" ref="R5107">_xlfn.IFS(
G5107&lt;=2,"New Customers (0-2Y)",
G5107&lt;=5,"Growing Customers (3-5Y)",
G5107&lt;=8,"Established Customers (6-8Y)",
G5107&lt;=10,"Loyal Customers (9-10Y)"
)</f>
        <v>Growing Customers (3-5Y)</v>
      </c>
    </row>
    <row r="5108" spans="1:18" x14ac:dyDescent="0.35">
      <c r="A5108">
        <v>15682995</v>
      </c>
      <c r="B5108" t="s">
        <v>1451</v>
      </c>
      <c r="C5108" t="s">
        <v>17</v>
      </c>
      <c r="D5108" t="s">
        <v>18</v>
      </c>
      <c r="E5108">
        <v>32</v>
      </c>
      <c r="F5108" t="s">
        <v>19</v>
      </c>
      <c r="G5108">
        <v>1</v>
      </c>
      <c r="H5108" s="4">
        <v>78535.25</v>
      </c>
      <c r="I5108" t="s">
        <v>29</v>
      </c>
      <c r="J5108">
        <v>1</v>
      </c>
      <c r="K5108">
        <v>600</v>
      </c>
      <c r="L5108" t="s">
        <v>20</v>
      </c>
      <c r="M5108" t="s">
        <v>21</v>
      </c>
      <c r="N5108" t="s">
        <v>32</v>
      </c>
      <c r="O5108" s="4">
        <v>64349.599999999999</v>
      </c>
      <c r="P5108" t="s">
        <v>28</v>
      </c>
      <c r="Q5108" t="str" cm="1">
        <f t="array" ref="Q5108">_xlfn.IFS(
O5108&lt;50000,"Low Salary (&lt;$50K)",
O5108&lt;90000,"Lower Middle ($50K-$90K)",
O5108&lt;130000,"Middle ($90K-$130K)",
O5108&lt;170000,"Upper Middle ($130K-$170K)",
O5108&gt;=170000,"High Salary (&gt;$170K)"
)</f>
        <v>Lower Middle ($50K-$90K)</v>
      </c>
      <c r="R5108" t="str" cm="1">
        <f t="array" ref="R5108">_xlfn.IFS(
G5108&lt;=2,"New Customers (0-2Y)",
G5108&lt;=5,"Growing Customers (3-5Y)",
G5108&lt;=8,"Established Customers (6-8Y)",
G5108&lt;=10,"Loyal Customers (9-10Y)"
)</f>
        <v>New Customers (0-2Y)</v>
      </c>
    </row>
    <row r="5109" spans="1:18" x14ac:dyDescent="0.35">
      <c r="A5109">
        <v>15584776</v>
      </c>
      <c r="B5109" t="s">
        <v>644</v>
      </c>
      <c r="C5109" t="s">
        <v>26</v>
      </c>
      <c r="D5109" t="s">
        <v>18</v>
      </c>
      <c r="E5109">
        <v>37</v>
      </c>
      <c r="F5109" t="s">
        <v>19</v>
      </c>
      <c r="G5109">
        <v>9</v>
      </c>
      <c r="H5109" s="4">
        <v>112712.17</v>
      </c>
      <c r="I5109" t="s">
        <v>33</v>
      </c>
      <c r="J5109">
        <v>1</v>
      </c>
      <c r="K5109">
        <v>847</v>
      </c>
      <c r="L5109" t="s">
        <v>37</v>
      </c>
      <c r="M5109" t="s">
        <v>21</v>
      </c>
      <c r="N5109" t="s">
        <v>32</v>
      </c>
      <c r="O5109" s="4">
        <v>116097.26</v>
      </c>
      <c r="P5109" t="s">
        <v>28</v>
      </c>
      <c r="Q5109" t="str" cm="1">
        <f t="array" ref="Q5109">_xlfn.IFS(
O5109&lt;50000,"Low Salary (&lt;$50K)",
O5109&lt;90000,"Lower Middle ($50K-$90K)",
O5109&lt;130000,"Middle ($90K-$130K)",
O5109&lt;170000,"Upper Middle ($130K-$170K)",
O5109&gt;=170000,"High Salary (&gt;$170K)"
)</f>
        <v>Middle ($90K-$130K)</v>
      </c>
      <c r="R5109" t="str" cm="1">
        <f t="array" ref="R5109">_xlfn.IFS(
G5109&lt;=2,"New Customers (0-2Y)",
G5109&lt;=5,"Growing Customers (3-5Y)",
G5109&lt;=8,"Established Customers (6-8Y)",
G5109&lt;=10,"Loyal Customers (9-10Y)"
)</f>
        <v>Loyal Customers (9-10Y)</v>
      </c>
    </row>
    <row r="5110" spans="1:18" x14ac:dyDescent="0.35">
      <c r="A5110">
        <v>15777772</v>
      </c>
      <c r="B5110" t="s">
        <v>2094</v>
      </c>
      <c r="C5110" t="s">
        <v>26</v>
      </c>
      <c r="D5110" t="s">
        <v>39</v>
      </c>
      <c r="E5110">
        <v>55</v>
      </c>
      <c r="F5110" t="s">
        <v>19</v>
      </c>
      <c r="G5110">
        <v>9</v>
      </c>
      <c r="H5110" s="4">
        <v>119618.42</v>
      </c>
      <c r="I5110" t="s">
        <v>33</v>
      </c>
      <c r="J5110">
        <v>1</v>
      </c>
      <c r="K5110">
        <v>650</v>
      </c>
      <c r="L5110" t="s">
        <v>20</v>
      </c>
      <c r="M5110" t="s">
        <v>21</v>
      </c>
      <c r="N5110" t="s">
        <v>22</v>
      </c>
      <c r="O5110" s="4">
        <v>29861.13</v>
      </c>
      <c r="P5110" t="s">
        <v>28</v>
      </c>
      <c r="Q5110" t="str" cm="1">
        <f t="array" ref="Q5110">_xlfn.IFS(
O5110&lt;50000,"Low Salary (&lt;$50K)",
O5110&lt;90000,"Lower Middle ($50K-$90K)",
O5110&lt;130000,"Middle ($90K-$130K)",
O5110&lt;170000,"Upper Middle ($130K-$170K)",
O5110&gt;=170000,"High Salary (&gt;$170K)"
)</f>
        <v>Low Salary (&lt;$50K)</v>
      </c>
      <c r="R5110" t="str" cm="1">
        <f t="array" ref="R5110">_xlfn.IFS(
G5110&lt;=2,"New Customers (0-2Y)",
G5110&lt;=5,"Growing Customers (3-5Y)",
G5110&lt;=8,"Established Customers (6-8Y)",
G5110&lt;=10,"Loyal Customers (9-10Y)"
)</f>
        <v>Loyal Customers (9-10Y)</v>
      </c>
    </row>
    <row r="5111" spans="1:18" x14ac:dyDescent="0.35">
      <c r="A5111">
        <v>15576156</v>
      </c>
      <c r="B5111" t="s">
        <v>1628</v>
      </c>
      <c r="C5111" t="s">
        <v>26</v>
      </c>
      <c r="D5111" t="s">
        <v>18</v>
      </c>
      <c r="E5111">
        <v>28</v>
      </c>
      <c r="F5111" t="s">
        <v>43</v>
      </c>
      <c r="G5111">
        <v>6</v>
      </c>
      <c r="H5111" s="4">
        <v>0</v>
      </c>
      <c r="I5111" t="s">
        <v>24</v>
      </c>
      <c r="J5111">
        <v>1</v>
      </c>
      <c r="K5111">
        <v>710</v>
      </c>
      <c r="L5111" t="s">
        <v>35</v>
      </c>
      <c r="M5111" t="s">
        <v>21</v>
      </c>
      <c r="N5111" t="s">
        <v>32</v>
      </c>
      <c r="O5111" s="4">
        <v>48426.98</v>
      </c>
      <c r="P5111" t="s">
        <v>28</v>
      </c>
      <c r="Q5111" t="str" cm="1">
        <f t="array" ref="Q5111">_xlfn.IFS(
O5111&lt;50000,"Low Salary (&lt;$50K)",
O5111&lt;90000,"Lower Middle ($50K-$90K)",
O5111&lt;130000,"Middle ($90K-$130K)",
O5111&lt;170000,"Upper Middle ($130K-$170K)",
O5111&gt;=170000,"High Salary (&gt;$170K)"
)</f>
        <v>Low Salary (&lt;$50K)</v>
      </c>
      <c r="R5111" t="str" cm="1">
        <f t="array" ref="R5111">_xlfn.IFS(
G5111&lt;=2,"New Customers (0-2Y)",
G5111&lt;=5,"Growing Customers (3-5Y)",
G5111&lt;=8,"Established Customers (6-8Y)",
G5111&lt;=10,"Loyal Customers (9-10Y)"
)</f>
        <v>Established Customers (6-8Y)</v>
      </c>
    </row>
    <row r="5112" spans="1:18" x14ac:dyDescent="0.35">
      <c r="A5112">
        <v>15646756</v>
      </c>
      <c r="B5112" t="s">
        <v>777</v>
      </c>
      <c r="C5112" t="s">
        <v>17</v>
      </c>
      <c r="D5112" t="s">
        <v>18</v>
      </c>
      <c r="E5112">
        <v>33</v>
      </c>
      <c r="F5112" t="s">
        <v>19</v>
      </c>
      <c r="G5112">
        <v>8</v>
      </c>
      <c r="H5112" s="4">
        <v>74963.5</v>
      </c>
      <c r="I5112" t="s">
        <v>29</v>
      </c>
      <c r="J5112">
        <v>1</v>
      </c>
      <c r="K5112">
        <v>682</v>
      </c>
      <c r="L5112" t="s">
        <v>35</v>
      </c>
      <c r="M5112" t="s">
        <v>21</v>
      </c>
      <c r="N5112" t="s">
        <v>22</v>
      </c>
      <c r="O5112" s="4">
        <v>32770.559999999998</v>
      </c>
      <c r="P5112" t="s">
        <v>28</v>
      </c>
      <c r="Q5112" t="str" cm="1">
        <f t="array" ref="Q5112">_xlfn.IFS(
O5112&lt;50000,"Low Salary (&lt;$50K)",
O5112&lt;90000,"Lower Middle ($50K-$90K)",
O5112&lt;130000,"Middle ($90K-$130K)",
O5112&lt;170000,"Upper Middle ($130K-$170K)",
O5112&gt;=170000,"High Salary (&gt;$170K)"
)</f>
        <v>Low Salary (&lt;$50K)</v>
      </c>
      <c r="R5112" t="str" cm="1">
        <f t="array" ref="R5112">_xlfn.IFS(
G5112&lt;=2,"New Customers (0-2Y)",
G5112&lt;=5,"Growing Customers (3-5Y)",
G5112&lt;=8,"Established Customers (6-8Y)",
G5112&lt;=10,"Loyal Customers (9-10Y)"
)</f>
        <v>Established Customers (6-8Y)</v>
      </c>
    </row>
    <row r="5113" spans="1:18" x14ac:dyDescent="0.35">
      <c r="A5113">
        <v>15742886</v>
      </c>
      <c r="B5113" t="s">
        <v>210</v>
      </c>
      <c r="C5113" t="s">
        <v>17</v>
      </c>
      <c r="D5113" t="s">
        <v>39</v>
      </c>
      <c r="E5113">
        <v>26</v>
      </c>
      <c r="F5113" t="s">
        <v>43</v>
      </c>
      <c r="G5113">
        <v>1</v>
      </c>
      <c r="H5113" s="4">
        <v>138023.79</v>
      </c>
      <c r="I5113" t="s">
        <v>33</v>
      </c>
      <c r="J5113">
        <v>2</v>
      </c>
      <c r="K5113">
        <v>642</v>
      </c>
      <c r="L5113" t="s">
        <v>20</v>
      </c>
      <c r="M5113" t="s">
        <v>27</v>
      </c>
      <c r="N5113" t="s">
        <v>22</v>
      </c>
      <c r="O5113" s="4">
        <v>117060.2</v>
      </c>
      <c r="P5113" t="s">
        <v>28</v>
      </c>
      <c r="Q5113" t="str" cm="1">
        <f t="array" ref="Q5113">_xlfn.IFS(
O5113&lt;50000,"Low Salary (&lt;$50K)",
O5113&lt;90000,"Lower Middle ($50K-$90K)",
O5113&lt;130000,"Middle ($90K-$130K)",
O5113&lt;170000,"Upper Middle ($130K-$170K)",
O5113&gt;=170000,"High Salary (&gt;$170K)"
)</f>
        <v>Middle ($90K-$130K)</v>
      </c>
      <c r="R5113" t="str" cm="1">
        <f t="array" ref="R5113">_xlfn.IFS(
G5113&lt;=2,"New Customers (0-2Y)",
G5113&lt;=5,"Growing Customers (3-5Y)",
G5113&lt;=8,"Established Customers (6-8Y)",
G5113&lt;=10,"Loyal Customers (9-10Y)"
)</f>
        <v>New Customers (0-2Y)</v>
      </c>
    </row>
    <row r="5114" spans="1:18" x14ac:dyDescent="0.35">
      <c r="A5114">
        <v>15586135</v>
      </c>
      <c r="B5114" t="s">
        <v>2095</v>
      </c>
      <c r="C5114" t="s">
        <v>26</v>
      </c>
      <c r="D5114" t="s">
        <v>18</v>
      </c>
      <c r="E5114">
        <v>28</v>
      </c>
      <c r="F5114" t="s">
        <v>43</v>
      </c>
      <c r="G5114">
        <v>4</v>
      </c>
      <c r="H5114" s="4">
        <v>0</v>
      </c>
      <c r="I5114" t="s">
        <v>24</v>
      </c>
      <c r="J5114">
        <v>1</v>
      </c>
      <c r="K5114">
        <v>536</v>
      </c>
      <c r="L5114" t="s">
        <v>31</v>
      </c>
      <c r="M5114" t="s">
        <v>21</v>
      </c>
      <c r="N5114" t="s">
        <v>22</v>
      </c>
      <c r="O5114" s="4">
        <v>136197.65</v>
      </c>
      <c r="P5114" t="s">
        <v>28</v>
      </c>
      <c r="Q5114" t="str" cm="1">
        <f t="array" ref="Q5114">_xlfn.IFS(
O5114&lt;50000,"Low Salary (&lt;$50K)",
O5114&lt;90000,"Lower Middle ($50K-$90K)",
O5114&lt;130000,"Middle ($90K-$130K)",
O5114&lt;170000,"Upper Middle ($130K-$170K)",
O5114&gt;=170000,"High Salary (&gt;$170K)"
)</f>
        <v>Upper Middle ($130K-$170K)</v>
      </c>
      <c r="R5114" t="str" cm="1">
        <f t="array" ref="R5114">_xlfn.IFS(
G5114&lt;=2,"New Customers (0-2Y)",
G5114&lt;=5,"Growing Customers (3-5Y)",
G5114&lt;=8,"Established Customers (6-8Y)",
G5114&lt;=10,"Loyal Customers (9-10Y)"
)</f>
        <v>Growing Customers (3-5Y)</v>
      </c>
    </row>
    <row r="5115" spans="1:18" x14ac:dyDescent="0.35">
      <c r="A5115">
        <v>15616152</v>
      </c>
      <c r="B5115" t="s">
        <v>382</v>
      </c>
      <c r="C5115" t="s">
        <v>17</v>
      </c>
      <c r="D5115" t="s">
        <v>18</v>
      </c>
      <c r="E5115">
        <v>47</v>
      </c>
      <c r="F5115" t="s">
        <v>19</v>
      </c>
      <c r="G5115">
        <v>1</v>
      </c>
      <c r="H5115" s="4">
        <v>185513.67</v>
      </c>
      <c r="I5115" t="s">
        <v>33</v>
      </c>
      <c r="J5115">
        <v>1</v>
      </c>
      <c r="K5115">
        <v>754</v>
      </c>
      <c r="L5115" t="s">
        <v>35</v>
      </c>
      <c r="M5115" t="s">
        <v>21</v>
      </c>
      <c r="N5115" t="s">
        <v>32</v>
      </c>
      <c r="O5115" s="4">
        <v>27438.83</v>
      </c>
      <c r="P5115" t="s">
        <v>28</v>
      </c>
      <c r="Q5115" t="str" cm="1">
        <f t="array" ref="Q5115">_xlfn.IFS(
O5115&lt;50000,"Low Salary (&lt;$50K)",
O5115&lt;90000,"Lower Middle ($50K-$90K)",
O5115&lt;130000,"Middle ($90K-$130K)",
O5115&lt;170000,"Upper Middle ($130K-$170K)",
O5115&gt;=170000,"High Salary (&gt;$170K)"
)</f>
        <v>Low Salary (&lt;$50K)</v>
      </c>
      <c r="R5115" t="str" cm="1">
        <f t="array" ref="R5115">_xlfn.IFS(
G5115&lt;=2,"New Customers (0-2Y)",
G5115&lt;=5,"Growing Customers (3-5Y)",
G5115&lt;=8,"Established Customers (6-8Y)",
G5115&lt;=10,"Loyal Customers (9-10Y)"
)</f>
        <v>New Customers (0-2Y)</v>
      </c>
    </row>
    <row r="5116" spans="1:18" x14ac:dyDescent="0.35">
      <c r="A5116">
        <v>15721460</v>
      </c>
      <c r="B5116" t="s">
        <v>73</v>
      </c>
      <c r="C5116" t="s">
        <v>17</v>
      </c>
      <c r="D5116" t="s">
        <v>39</v>
      </c>
      <c r="E5116">
        <v>60</v>
      </c>
      <c r="F5116" t="s">
        <v>2967</v>
      </c>
      <c r="G5116">
        <v>8</v>
      </c>
      <c r="H5116" s="4">
        <v>185648.56</v>
      </c>
      <c r="I5116" t="s">
        <v>33</v>
      </c>
      <c r="J5116">
        <v>1</v>
      </c>
      <c r="K5116">
        <v>678</v>
      </c>
      <c r="L5116" t="s">
        <v>35</v>
      </c>
      <c r="M5116" t="s">
        <v>27</v>
      </c>
      <c r="N5116" t="s">
        <v>32</v>
      </c>
      <c r="O5116" s="4">
        <v>192156.54</v>
      </c>
      <c r="P5116" t="s">
        <v>23</v>
      </c>
      <c r="Q5116" t="str" cm="1">
        <f t="array" ref="Q5116">_xlfn.IFS(
O5116&lt;50000,"Low Salary (&lt;$50K)",
O5116&lt;90000,"Lower Middle ($50K-$90K)",
O5116&lt;130000,"Middle ($90K-$130K)",
O5116&lt;170000,"Upper Middle ($130K-$170K)",
O5116&gt;=170000,"High Salary (&gt;$170K)"
)</f>
        <v>High Salary (&gt;$170K)</v>
      </c>
      <c r="R5116" t="str" cm="1">
        <f t="array" ref="R5116">_xlfn.IFS(
G5116&lt;=2,"New Customers (0-2Y)",
G5116&lt;=5,"Growing Customers (3-5Y)",
G5116&lt;=8,"Established Customers (6-8Y)",
G5116&lt;=10,"Loyal Customers (9-10Y)"
)</f>
        <v>Established Customers (6-8Y)</v>
      </c>
    </row>
    <row r="5117" spans="1:18" x14ac:dyDescent="0.35">
      <c r="A5117">
        <v>15727317</v>
      </c>
      <c r="B5117" t="s">
        <v>606</v>
      </c>
      <c r="C5117" t="s">
        <v>42</v>
      </c>
      <c r="D5117" t="s">
        <v>18</v>
      </c>
      <c r="E5117">
        <v>49</v>
      </c>
      <c r="F5117" t="s">
        <v>19</v>
      </c>
      <c r="G5117">
        <v>1</v>
      </c>
      <c r="H5117" s="4">
        <v>102286.6</v>
      </c>
      <c r="I5117" t="s">
        <v>33</v>
      </c>
      <c r="J5117">
        <v>3</v>
      </c>
      <c r="K5117">
        <v>533</v>
      </c>
      <c r="L5117" t="s">
        <v>31</v>
      </c>
      <c r="M5117" t="s">
        <v>21</v>
      </c>
      <c r="N5117" t="s">
        <v>32</v>
      </c>
      <c r="O5117" s="4">
        <v>69409.37</v>
      </c>
      <c r="P5117" t="s">
        <v>23</v>
      </c>
      <c r="Q5117" t="str" cm="1">
        <f t="array" ref="Q5117">_xlfn.IFS(
O5117&lt;50000,"Low Salary (&lt;$50K)",
O5117&lt;90000,"Lower Middle ($50K-$90K)",
O5117&lt;130000,"Middle ($90K-$130K)",
O5117&lt;170000,"Upper Middle ($130K-$170K)",
O5117&gt;=170000,"High Salary (&gt;$170K)"
)</f>
        <v>Lower Middle ($50K-$90K)</v>
      </c>
      <c r="R5117" t="str" cm="1">
        <f t="array" ref="R5117">_xlfn.IFS(
G5117&lt;=2,"New Customers (0-2Y)",
G5117&lt;=5,"Growing Customers (3-5Y)",
G5117&lt;=8,"Established Customers (6-8Y)",
G5117&lt;=10,"Loyal Customers (9-10Y)"
)</f>
        <v>New Customers (0-2Y)</v>
      </c>
    </row>
    <row r="5118" spans="1:18" x14ac:dyDescent="0.35">
      <c r="A5118">
        <v>15649536</v>
      </c>
      <c r="B5118" t="s">
        <v>1238</v>
      </c>
      <c r="C5118" t="s">
        <v>42</v>
      </c>
      <c r="D5118" t="s">
        <v>39</v>
      </c>
      <c r="E5118">
        <v>38</v>
      </c>
      <c r="F5118" t="s">
        <v>19</v>
      </c>
      <c r="G5118">
        <v>4</v>
      </c>
      <c r="H5118" s="4">
        <v>128015.83</v>
      </c>
      <c r="I5118" t="s">
        <v>33</v>
      </c>
      <c r="J5118">
        <v>1</v>
      </c>
      <c r="K5118">
        <v>741</v>
      </c>
      <c r="L5118" t="s">
        <v>35</v>
      </c>
      <c r="M5118" t="s">
        <v>21</v>
      </c>
      <c r="N5118" t="s">
        <v>32</v>
      </c>
      <c r="O5118" s="4">
        <v>58440.43</v>
      </c>
      <c r="P5118" t="s">
        <v>28</v>
      </c>
      <c r="Q5118" t="str" cm="1">
        <f t="array" ref="Q5118">_xlfn.IFS(
O5118&lt;50000,"Low Salary (&lt;$50K)",
O5118&lt;90000,"Lower Middle ($50K-$90K)",
O5118&lt;130000,"Middle ($90K-$130K)",
O5118&lt;170000,"Upper Middle ($130K-$170K)",
O5118&gt;=170000,"High Salary (&gt;$170K)"
)</f>
        <v>Lower Middle ($50K-$90K)</v>
      </c>
      <c r="R5118" t="str" cm="1">
        <f t="array" ref="R5118">_xlfn.IFS(
G5118&lt;=2,"New Customers (0-2Y)",
G5118&lt;=5,"Growing Customers (3-5Y)",
G5118&lt;=8,"Established Customers (6-8Y)",
G5118&lt;=10,"Loyal Customers (9-10Y)"
)</f>
        <v>Growing Customers (3-5Y)</v>
      </c>
    </row>
    <row r="5119" spans="1:18" x14ac:dyDescent="0.35">
      <c r="A5119">
        <v>15754929</v>
      </c>
      <c r="B5119" t="s">
        <v>543</v>
      </c>
      <c r="C5119" t="s">
        <v>17</v>
      </c>
      <c r="D5119" t="s">
        <v>39</v>
      </c>
      <c r="E5119">
        <v>31</v>
      </c>
      <c r="F5119" t="s">
        <v>19</v>
      </c>
      <c r="G5119">
        <v>10</v>
      </c>
      <c r="H5119" s="4">
        <v>39539.39</v>
      </c>
      <c r="I5119" t="s">
        <v>29</v>
      </c>
      <c r="J5119">
        <v>2</v>
      </c>
      <c r="K5119">
        <v>757</v>
      </c>
      <c r="L5119" t="s">
        <v>35</v>
      </c>
      <c r="M5119" t="s">
        <v>27</v>
      </c>
      <c r="N5119" t="s">
        <v>32</v>
      </c>
      <c r="O5119" s="4">
        <v>192519.39</v>
      </c>
      <c r="P5119" t="s">
        <v>28</v>
      </c>
      <c r="Q5119" t="str" cm="1">
        <f t="array" ref="Q5119">_xlfn.IFS(
O5119&lt;50000,"Low Salary (&lt;$50K)",
O5119&lt;90000,"Lower Middle ($50K-$90K)",
O5119&lt;130000,"Middle ($90K-$130K)",
O5119&lt;170000,"Upper Middle ($130K-$170K)",
O5119&gt;=170000,"High Salary (&gt;$170K)"
)</f>
        <v>High Salary (&gt;$170K)</v>
      </c>
      <c r="R5119" t="str" cm="1">
        <f t="array" ref="R5119">_xlfn.IFS(
G5119&lt;=2,"New Customers (0-2Y)",
G5119&lt;=5,"Growing Customers (3-5Y)",
G5119&lt;=8,"Established Customers (6-8Y)",
G5119&lt;=10,"Loyal Customers (9-10Y)"
)</f>
        <v>Loyal Customers (9-10Y)</v>
      </c>
    </row>
    <row r="5120" spans="1:18" x14ac:dyDescent="0.35">
      <c r="A5120">
        <v>15572051</v>
      </c>
      <c r="B5120" t="s">
        <v>153</v>
      </c>
      <c r="C5120" t="s">
        <v>17</v>
      </c>
      <c r="D5120" t="s">
        <v>39</v>
      </c>
      <c r="E5120">
        <v>40</v>
      </c>
      <c r="F5120" t="s">
        <v>19</v>
      </c>
      <c r="G5120">
        <v>3</v>
      </c>
      <c r="H5120" s="4">
        <v>0</v>
      </c>
      <c r="I5120" t="s">
        <v>24</v>
      </c>
      <c r="J5120">
        <v>1</v>
      </c>
      <c r="K5120">
        <v>721</v>
      </c>
      <c r="L5120" t="s">
        <v>35</v>
      </c>
      <c r="M5120" t="s">
        <v>21</v>
      </c>
      <c r="N5120" t="s">
        <v>22</v>
      </c>
      <c r="O5120" s="4">
        <v>144874.67000000001</v>
      </c>
      <c r="P5120" t="s">
        <v>28</v>
      </c>
      <c r="Q5120" t="str" cm="1">
        <f t="array" ref="Q5120">_xlfn.IFS(
O5120&lt;50000,"Low Salary (&lt;$50K)",
O5120&lt;90000,"Lower Middle ($50K-$90K)",
O5120&lt;130000,"Middle ($90K-$130K)",
O5120&lt;170000,"Upper Middle ($130K-$170K)",
O5120&gt;=170000,"High Salary (&gt;$170K)"
)</f>
        <v>Upper Middle ($130K-$170K)</v>
      </c>
      <c r="R5120" t="str" cm="1">
        <f t="array" ref="R5120">_xlfn.IFS(
G5120&lt;=2,"New Customers (0-2Y)",
G5120&lt;=5,"Growing Customers (3-5Y)",
G5120&lt;=8,"Established Customers (6-8Y)",
G5120&lt;=10,"Loyal Customers (9-10Y)"
)</f>
        <v>Growing Customers (3-5Y)</v>
      </c>
    </row>
    <row r="5121" spans="1:18" x14ac:dyDescent="0.35">
      <c r="A5121">
        <v>15668142</v>
      </c>
      <c r="B5121" t="s">
        <v>208</v>
      </c>
      <c r="C5121" t="s">
        <v>17</v>
      </c>
      <c r="D5121" t="s">
        <v>39</v>
      </c>
      <c r="E5121">
        <v>37</v>
      </c>
      <c r="F5121" t="s">
        <v>19</v>
      </c>
      <c r="G5121">
        <v>3</v>
      </c>
      <c r="H5121" s="4">
        <v>77608.460000000006</v>
      </c>
      <c r="I5121" t="s">
        <v>29</v>
      </c>
      <c r="J5121">
        <v>2</v>
      </c>
      <c r="K5121">
        <v>700</v>
      </c>
      <c r="L5121" t="s">
        <v>35</v>
      </c>
      <c r="M5121" t="s">
        <v>21</v>
      </c>
      <c r="N5121" t="s">
        <v>22</v>
      </c>
      <c r="O5121" s="4">
        <v>175373.46</v>
      </c>
      <c r="P5121" t="s">
        <v>28</v>
      </c>
      <c r="Q5121" t="str" cm="1">
        <f t="array" ref="Q5121">_xlfn.IFS(
O5121&lt;50000,"Low Salary (&lt;$50K)",
O5121&lt;90000,"Lower Middle ($50K-$90K)",
O5121&lt;130000,"Middle ($90K-$130K)",
O5121&lt;170000,"Upper Middle ($130K-$170K)",
O5121&gt;=170000,"High Salary (&gt;$170K)"
)</f>
        <v>High Salary (&gt;$170K)</v>
      </c>
      <c r="R5121" t="str" cm="1">
        <f t="array" ref="R5121">_xlfn.IFS(
G5121&lt;=2,"New Customers (0-2Y)",
G5121&lt;=5,"Growing Customers (3-5Y)",
G5121&lt;=8,"Established Customers (6-8Y)",
G5121&lt;=10,"Loyal Customers (9-10Y)"
)</f>
        <v>Growing Customers (3-5Y)</v>
      </c>
    </row>
    <row r="5122" spans="1:18" x14ac:dyDescent="0.35">
      <c r="A5122">
        <v>15701176</v>
      </c>
      <c r="B5122" t="s">
        <v>340</v>
      </c>
      <c r="C5122" t="s">
        <v>17</v>
      </c>
      <c r="D5122" t="s">
        <v>39</v>
      </c>
      <c r="E5122">
        <v>26</v>
      </c>
      <c r="F5122" t="s">
        <v>43</v>
      </c>
      <c r="G5122">
        <v>5</v>
      </c>
      <c r="H5122" s="4">
        <v>141462.13</v>
      </c>
      <c r="I5122" t="s">
        <v>33</v>
      </c>
      <c r="J5122">
        <v>1</v>
      </c>
      <c r="K5122">
        <v>663</v>
      </c>
      <c r="L5122" t="s">
        <v>35</v>
      </c>
      <c r="M5122" t="s">
        <v>21</v>
      </c>
      <c r="N5122" t="s">
        <v>32</v>
      </c>
      <c r="O5122" s="4">
        <v>440.2</v>
      </c>
      <c r="P5122" t="s">
        <v>28</v>
      </c>
      <c r="Q5122" t="str" cm="1">
        <f t="array" ref="Q5122">_xlfn.IFS(
O5122&lt;50000,"Low Salary (&lt;$50K)",
O5122&lt;90000,"Lower Middle ($50K-$90K)",
O5122&lt;130000,"Middle ($90K-$130K)",
O5122&lt;170000,"Upper Middle ($130K-$170K)",
O5122&gt;=170000,"High Salary (&gt;$170K)"
)</f>
        <v>Low Salary (&lt;$50K)</v>
      </c>
      <c r="R5122" t="str" cm="1">
        <f t="array" ref="R5122">_xlfn.IFS(
G5122&lt;=2,"New Customers (0-2Y)",
G5122&lt;=5,"Growing Customers (3-5Y)",
G5122&lt;=8,"Established Customers (6-8Y)",
G5122&lt;=10,"Loyal Customers (9-10Y)"
)</f>
        <v>Growing Customers (3-5Y)</v>
      </c>
    </row>
    <row r="5123" spans="1:18" x14ac:dyDescent="0.35">
      <c r="A5123">
        <v>15708422</v>
      </c>
      <c r="B5123" t="s">
        <v>393</v>
      </c>
      <c r="C5123" t="s">
        <v>26</v>
      </c>
      <c r="D5123" t="s">
        <v>18</v>
      </c>
      <c r="E5123">
        <v>35</v>
      </c>
      <c r="F5123" t="s">
        <v>19</v>
      </c>
      <c r="G5123">
        <v>0</v>
      </c>
      <c r="H5123" s="4">
        <v>0</v>
      </c>
      <c r="I5123" t="s">
        <v>24</v>
      </c>
      <c r="J5123">
        <v>2</v>
      </c>
      <c r="K5123">
        <v>677</v>
      </c>
      <c r="L5123" t="s">
        <v>35</v>
      </c>
      <c r="M5123" t="s">
        <v>27</v>
      </c>
      <c r="N5123" t="s">
        <v>32</v>
      </c>
      <c r="O5123" s="4">
        <v>76637.38</v>
      </c>
      <c r="P5123" t="s">
        <v>28</v>
      </c>
      <c r="Q5123" t="str" cm="1">
        <f t="array" ref="Q5123">_xlfn.IFS(
O5123&lt;50000,"Low Salary (&lt;$50K)",
O5123&lt;90000,"Lower Middle ($50K-$90K)",
O5123&lt;130000,"Middle ($90K-$130K)",
O5123&lt;170000,"Upper Middle ($130K-$170K)",
O5123&gt;=170000,"High Salary (&gt;$170K)"
)</f>
        <v>Lower Middle ($50K-$90K)</v>
      </c>
      <c r="R5123" t="str" cm="1">
        <f t="array" ref="R5123">_xlfn.IFS(
G5123&lt;=2,"New Customers (0-2Y)",
G5123&lt;=5,"Growing Customers (3-5Y)",
G5123&lt;=8,"Established Customers (6-8Y)",
G5123&lt;=10,"Loyal Customers (9-10Y)"
)</f>
        <v>New Customers (0-2Y)</v>
      </c>
    </row>
    <row r="5124" spans="1:18" x14ac:dyDescent="0.35">
      <c r="A5124">
        <v>15655632</v>
      </c>
      <c r="B5124" t="s">
        <v>157</v>
      </c>
      <c r="C5124" t="s">
        <v>17</v>
      </c>
      <c r="D5124" t="s">
        <v>39</v>
      </c>
      <c r="E5124">
        <v>27</v>
      </c>
      <c r="F5124" t="s">
        <v>43</v>
      </c>
      <c r="G5124">
        <v>2</v>
      </c>
      <c r="H5124" s="4">
        <v>131691.32999999999</v>
      </c>
      <c r="I5124" t="s">
        <v>33</v>
      </c>
      <c r="J5124">
        <v>1</v>
      </c>
      <c r="K5124">
        <v>655</v>
      </c>
      <c r="L5124" t="s">
        <v>20</v>
      </c>
      <c r="M5124" t="s">
        <v>21</v>
      </c>
      <c r="N5124" t="s">
        <v>32</v>
      </c>
      <c r="O5124" s="4">
        <v>49480.66</v>
      </c>
      <c r="P5124" t="s">
        <v>28</v>
      </c>
      <c r="Q5124" t="str" cm="1">
        <f t="array" ref="Q5124">_xlfn.IFS(
O5124&lt;50000,"Low Salary (&lt;$50K)",
O5124&lt;90000,"Lower Middle ($50K-$90K)",
O5124&lt;130000,"Middle ($90K-$130K)",
O5124&lt;170000,"Upper Middle ($130K-$170K)",
O5124&gt;=170000,"High Salary (&gt;$170K)"
)</f>
        <v>Low Salary (&lt;$50K)</v>
      </c>
      <c r="R5124" t="str" cm="1">
        <f t="array" ref="R5124">_xlfn.IFS(
G5124&lt;=2,"New Customers (0-2Y)",
G5124&lt;=5,"Growing Customers (3-5Y)",
G5124&lt;=8,"Established Customers (6-8Y)",
G5124&lt;=10,"Loyal Customers (9-10Y)"
)</f>
        <v>New Customers (0-2Y)</v>
      </c>
    </row>
    <row r="5125" spans="1:18" x14ac:dyDescent="0.35">
      <c r="A5125">
        <v>15744606</v>
      </c>
      <c r="B5125" t="s">
        <v>297</v>
      </c>
      <c r="C5125" t="s">
        <v>26</v>
      </c>
      <c r="D5125" t="s">
        <v>39</v>
      </c>
      <c r="E5125">
        <v>29</v>
      </c>
      <c r="F5125" t="s">
        <v>43</v>
      </c>
      <c r="G5125">
        <v>8</v>
      </c>
      <c r="H5125" s="4">
        <v>93833.86</v>
      </c>
      <c r="I5125" t="s">
        <v>29</v>
      </c>
      <c r="J5125">
        <v>1</v>
      </c>
      <c r="K5125">
        <v>832</v>
      </c>
      <c r="L5125" t="s">
        <v>37</v>
      </c>
      <c r="M5125" t="s">
        <v>27</v>
      </c>
      <c r="N5125" t="s">
        <v>22</v>
      </c>
      <c r="O5125" s="4">
        <v>10417.870000000001</v>
      </c>
      <c r="P5125" t="s">
        <v>28</v>
      </c>
      <c r="Q5125" t="str" cm="1">
        <f t="array" ref="Q5125">_xlfn.IFS(
O5125&lt;50000,"Low Salary (&lt;$50K)",
O5125&lt;90000,"Lower Middle ($50K-$90K)",
O5125&lt;130000,"Middle ($90K-$130K)",
O5125&lt;170000,"Upper Middle ($130K-$170K)",
O5125&gt;=170000,"High Salary (&gt;$170K)"
)</f>
        <v>Low Salary (&lt;$50K)</v>
      </c>
      <c r="R5125" t="str" cm="1">
        <f t="array" ref="R5125">_xlfn.IFS(
G5125&lt;=2,"New Customers (0-2Y)",
G5125&lt;=5,"Growing Customers (3-5Y)",
G5125&lt;=8,"Established Customers (6-8Y)",
G5125&lt;=10,"Loyal Customers (9-10Y)"
)</f>
        <v>Established Customers (6-8Y)</v>
      </c>
    </row>
    <row r="5126" spans="1:18" x14ac:dyDescent="0.35">
      <c r="A5126">
        <v>15612140</v>
      </c>
      <c r="B5126" t="s">
        <v>365</v>
      </c>
      <c r="C5126" t="s">
        <v>26</v>
      </c>
      <c r="D5126" t="s">
        <v>18</v>
      </c>
      <c r="E5126">
        <v>46</v>
      </c>
      <c r="F5126" t="s">
        <v>19</v>
      </c>
      <c r="G5126">
        <v>7</v>
      </c>
      <c r="H5126" s="4">
        <v>137933.39000000001</v>
      </c>
      <c r="I5126" t="s">
        <v>33</v>
      </c>
      <c r="J5126">
        <v>1</v>
      </c>
      <c r="K5126">
        <v>721</v>
      </c>
      <c r="L5126" t="s">
        <v>35</v>
      </c>
      <c r="M5126" t="s">
        <v>21</v>
      </c>
      <c r="N5126" t="s">
        <v>22</v>
      </c>
      <c r="O5126" s="4">
        <v>67976.570000000007</v>
      </c>
      <c r="P5126" t="s">
        <v>28</v>
      </c>
      <c r="Q5126" t="str" cm="1">
        <f t="array" ref="Q5126">_xlfn.IFS(
O5126&lt;50000,"Low Salary (&lt;$50K)",
O5126&lt;90000,"Lower Middle ($50K-$90K)",
O5126&lt;130000,"Middle ($90K-$130K)",
O5126&lt;170000,"Upper Middle ($130K-$170K)",
O5126&gt;=170000,"High Salary (&gt;$170K)"
)</f>
        <v>Lower Middle ($50K-$90K)</v>
      </c>
      <c r="R5126" t="str" cm="1">
        <f t="array" ref="R5126">_xlfn.IFS(
G5126&lt;=2,"New Customers (0-2Y)",
G5126&lt;=5,"Growing Customers (3-5Y)",
G5126&lt;=8,"Established Customers (6-8Y)",
G5126&lt;=10,"Loyal Customers (9-10Y)"
)</f>
        <v>Established Customers (6-8Y)</v>
      </c>
    </row>
    <row r="5127" spans="1:18" x14ac:dyDescent="0.35">
      <c r="A5127">
        <v>15656086</v>
      </c>
      <c r="B5127" t="s">
        <v>2096</v>
      </c>
      <c r="C5127" t="s">
        <v>26</v>
      </c>
      <c r="D5127" t="s">
        <v>39</v>
      </c>
      <c r="E5127">
        <v>54</v>
      </c>
      <c r="F5127" t="s">
        <v>19</v>
      </c>
      <c r="G5127">
        <v>8</v>
      </c>
      <c r="H5127" s="4">
        <v>105770.14</v>
      </c>
      <c r="I5127" t="s">
        <v>33</v>
      </c>
      <c r="J5127">
        <v>1</v>
      </c>
      <c r="K5127">
        <v>542</v>
      </c>
      <c r="L5127" t="s">
        <v>31</v>
      </c>
      <c r="M5127" t="s">
        <v>27</v>
      </c>
      <c r="N5127" t="s">
        <v>22</v>
      </c>
      <c r="O5127" s="4">
        <v>140929.98000000001</v>
      </c>
      <c r="P5127" t="s">
        <v>23</v>
      </c>
      <c r="Q5127" t="str" cm="1">
        <f t="array" ref="Q5127">_xlfn.IFS(
O5127&lt;50000,"Low Salary (&lt;$50K)",
O5127&lt;90000,"Lower Middle ($50K-$90K)",
O5127&lt;130000,"Middle ($90K-$130K)",
O5127&lt;170000,"Upper Middle ($130K-$170K)",
O5127&gt;=170000,"High Salary (&gt;$170K)"
)</f>
        <v>Upper Middle ($130K-$170K)</v>
      </c>
      <c r="R5127" t="str" cm="1">
        <f t="array" ref="R5127">_xlfn.IFS(
G5127&lt;=2,"New Customers (0-2Y)",
G5127&lt;=5,"Growing Customers (3-5Y)",
G5127&lt;=8,"Established Customers (6-8Y)",
G5127&lt;=10,"Loyal Customers (9-10Y)"
)</f>
        <v>Established Customers (6-8Y)</v>
      </c>
    </row>
    <row r="5128" spans="1:18" x14ac:dyDescent="0.35">
      <c r="A5128">
        <v>15655298</v>
      </c>
      <c r="B5128" t="s">
        <v>442</v>
      </c>
      <c r="C5128" t="s">
        <v>26</v>
      </c>
      <c r="D5128" t="s">
        <v>18</v>
      </c>
      <c r="E5128">
        <v>54</v>
      </c>
      <c r="F5128" t="s">
        <v>19</v>
      </c>
      <c r="G5128">
        <v>5</v>
      </c>
      <c r="H5128" s="4">
        <v>0</v>
      </c>
      <c r="I5128" t="s">
        <v>24</v>
      </c>
      <c r="J5128">
        <v>2</v>
      </c>
      <c r="K5128">
        <v>654</v>
      </c>
      <c r="L5128" t="s">
        <v>20</v>
      </c>
      <c r="M5128" t="s">
        <v>27</v>
      </c>
      <c r="N5128" t="s">
        <v>22</v>
      </c>
      <c r="O5128" s="4">
        <v>47139.06</v>
      </c>
      <c r="P5128" t="s">
        <v>28</v>
      </c>
      <c r="Q5128" t="str" cm="1">
        <f t="array" ref="Q5128">_xlfn.IFS(
O5128&lt;50000,"Low Salary (&lt;$50K)",
O5128&lt;90000,"Lower Middle ($50K-$90K)",
O5128&lt;130000,"Middle ($90K-$130K)",
O5128&lt;170000,"Upper Middle ($130K-$170K)",
O5128&gt;=170000,"High Salary (&gt;$170K)"
)</f>
        <v>Low Salary (&lt;$50K)</v>
      </c>
      <c r="R5128" t="str" cm="1">
        <f t="array" ref="R5128">_xlfn.IFS(
G5128&lt;=2,"New Customers (0-2Y)",
G5128&lt;=5,"Growing Customers (3-5Y)",
G5128&lt;=8,"Established Customers (6-8Y)",
G5128&lt;=10,"Loyal Customers (9-10Y)"
)</f>
        <v>Growing Customers (3-5Y)</v>
      </c>
    </row>
    <row r="5129" spans="1:18" x14ac:dyDescent="0.35">
      <c r="A5129">
        <v>15644796</v>
      </c>
      <c r="B5129" t="s">
        <v>1568</v>
      </c>
      <c r="C5129" t="s">
        <v>26</v>
      </c>
      <c r="D5129" t="s">
        <v>18</v>
      </c>
      <c r="E5129">
        <v>38</v>
      </c>
      <c r="F5129" t="s">
        <v>19</v>
      </c>
      <c r="G5129">
        <v>8</v>
      </c>
      <c r="H5129" s="4">
        <v>0</v>
      </c>
      <c r="I5129" t="s">
        <v>24</v>
      </c>
      <c r="J5129">
        <v>2</v>
      </c>
      <c r="K5129">
        <v>821</v>
      </c>
      <c r="L5129" t="s">
        <v>37</v>
      </c>
      <c r="M5129" t="s">
        <v>27</v>
      </c>
      <c r="N5129" t="s">
        <v>22</v>
      </c>
      <c r="O5129" s="4">
        <v>126241.4</v>
      </c>
      <c r="P5129" t="s">
        <v>23</v>
      </c>
      <c r="Q5129" t="str" cm="1">
        <f t="array" ref="Q5129">_xlfn.IFS(
O5129&lt;50000,"Low Salary (&lt;$50K)",
O5129&lt;90000,"Lower Middle ($50K-$90K)",
O5129&lt;130000,"Middle ($90K-$130K)",
O5129&lt;170000,"Upper Middle ($130K-$170K)",
O5129&gt;=170000,"High Salary (&gt;$170K)"
)</f>
        <v>Middle ($90K-$130K)</v>
      </c>
      <c r="R5129" t="str" cm="1">
        <f t="array" ref="R5129">_xlfn.IFS(
G5129&lt;=2,"New Customers (0-2Y)",
G5129&lt;=5,"Growing Customers (3-5Y)",
G5129&lt;=8,"Established Customers (6-8Y)",
G5129&lt;=10,"Loyal Customers (9-10Y)"
)</f>
        <v>Established Customers (6-8Y)</v>
      </c>
    </row>
    <row r="5130" spans="1:18" x14ac:dyDescent="0.35">
      <c r="A5130">
        <v>15726250</v>
      </c>
      <c r="B5130" t="s">
        <v>206</v>
      </c>
      <c r="C5130" t="s">
        <v>17</v>
      </c>
      <c r="D5130" t="s">
        <v>18</v>
      </c>
      <c r="E5130">
        <v>38</v>
      </c>
      <c r="F5130" t="s">
        <v>19</v>
      </c>
      <c r="G5130">
        <v>3</v>
      </c>
      <c r="H5130" s="4">
        <v>166328.65</v>
      </c>
      <c r="I5130" t="s">
        <v>33</v>
      </c>
      <c r="J5130">
        <v>2</v>
      </c>
      <c r="K5130">
        <v>508</v>
      </c>
      <c r="L5130" t="s">
        <v>31</v>
      </c>
      <c r="M5130" t="s">
        <v>27</v>
      </c>
      <c r="N5130" t="s">
        <v>22</v>
      </c>
      <c r="O5130" s="4">
        <v>22614.19</v>
      </c>
      <c r="P5130" t="s">
        <v>28</v>
      </c>
      <c r="Q5130" t="str" cm="1">
        <f t="array" ref="Q5130">_xlfn.IFS(
O5130&lt;50000,"Low Salary (&lt;$50K)",
O5130&lt;90000,"Lower Middle ($50K-$90K)",
O5130&lt;130000,"Middle ($90K-$130K)",
O5130&lt;170000,"Upper Middle ($130K-$170K)",
O5130&gt;=170000,"High Salary (&gt;$170K)"
)</f>
        <v>Low Salary (&lt;$50K)</v>
      </c>
      <c r="R5130" t="str" cm="1">
        <f t="array" ref="R5130">_xlfn.IFS(
G5130&lt;=2,"New Customers (0-2Y)",
G5130&lt;=5,"Growing Customers (3-5Y)",
G5130&lt;=8,"Established Customers (6-8Y)",
G5130&lt;=10,"Loyal Customers (9-10Y)"
)</f>
        <v>Growing Customers (3-5Y)</v>
      </c>
    </row>
    <row r="5131" spans="1:18" x14ac:dyDescent="0.35">
      <c r="A5131">
        <v>15764432</v>
      </c>
      <c r="B5131" t="s">
        <v>1903</v>
      </c>
      <c r="C5131" t="s">
        <v>42</v>
      </c>
      <c r="D5131" t="s">
        <v>18</v>
      </c>
      <c r="E5131">
        <v>42</v>
      </c>
      <c r="F5131" t="s">
        <v>19</v>
      </c>
      <c r="G5131">
        <v>2</v>
      </c>
      <c r="H5131" s="4">
        <v>164307.76999999999</v>
      </c>
      <c r="I5131" t="s">
        <v>33</v>
      </c>
      <c r="J5131">
        <v>1</v>
      </c>
      <c r="K5131">
        <v>588</v>
      </c>
      <c r="L5131" t="s">
        <v>31</v>
      </c>
      <c r="M5131" t="s">
        <v>21</v>
      </c>
      <c r="N5131" t="s">
        <v>32</v>
      </c>
      <c r="O5131" s="4">
        <v>48498.19</v>
      </c>
      <c r="P5131" t="s">
        <v>28</v>
      </c>
      <c r="Q5131" t="str" cm="1">
        <f t="array" ref="Q5131">_xlfn.IFS(
O5131&lt;50000,"Low Salary (&lt;$50K)",
O5131&lt;90000,"Lower Middle ($50K-$90K)",
O5131&lt;130000,"Middle ($90K-$130K)",
O5131&lt;170000,"Upper Middle ($130K-$170K)",
O5131&gt;=170000,"High Salary (&gt;$170K)"
)</f>
        <v>Low Salary (&lt;$50K)</v>
      </c>
      <c r="R5131" t="str" cm="1">
        <f t="array" ref="R5131">_xlfn.IFS(
G5131&lt;=2,"New Customers (0-2Y)",
G5131&lt;=5,"Growing Customers (3-5Y)",
G5131&lt;=8,"Established Customers (6-8Y)",
G5131&lt;=10,"Loyal Customers (9-10Y)"
)</f>
        <v>New Customers (0-2Y)</v>
      </c>
    </row>
    <row r="5132" spans="1:18" x14ac:dyDescent="0.35">
      <c r="A5132">
        <v>15631721</v>
      </c>
      <c r="B5132" t="s">
        <v>236</v>
      </c>
      <c r="C5132" t="s">
        <v>42</v>
      </c>
      <c r="D5132" t="s">
        <v>39</v>
      </c>
      <c r="E5132">
        <v>38</v>
      </c>
      <c r="F5132" t="s">
        <v>19</v>
      </c>
      <c r="G5132">
        <v>9</v>
      </c>
      <c r="H5132" s="4">
        <v>163965.69</v>
      </c>
      <c r="I5132" t="s">
        <v>33</v>
      </c>
      <c r="J5132">
        <v>2</v>
      </c>
      <c r="K5132">
        <v>691</v>
      </c>
      <c r="L5132" t="s">
        <v>35</v>
      </c>
      <c r="M5132" t="s">
        <v>27</v>
      </c>
      <c r="N5132" t="s">
        <v>22</v>
      </c>
      <c r="O5132" s="4">
        <v>103511.26</v>
      </c>
      <c r="P5132" t="s">
        <v>28</v>
      </c>
      <c r="Q5132" t="str" cm="1">
        <f t="array" ref="Q5132">_xlfn.IFS(
O5132&lt;50000,"Low Salary (&lt;$50K)",
O5132&lt;90000,"Lower Middle ($50K-$90K)",
O5132&lt;130000,"Middle ($90K-$130K)",
O5132&lt;170000,"Upper Middle ($130K-$170K)",
O5132&gt;=170000,"High Salary (&gt;$170K)"
)</f>
        <v>Middle ($90K-$130K)</v>
      </c>
      <c r="R5132" t="str" cm="1">
        <f t="array" ref="R5132">_xlfn.IFS(
G5132&lt;=2,"New Customers (0-2Y)",
G5132&lt;=5,"Growing Customers (3-5Y)",
G5132&lt;=8,"Established Customers (6-8Y)",
G5132&lt;=10,"Loyal Customers (9-10Y)"
)</f>
        <v>Loyal Customers (9-10Y)</v>
      </c>
    </row>
    <row r="5133" spans="1:18" x14ac:dyDescent="0.35">
      <c r="A5133">
        <v>15707479</v>
      </c>
      <c r="B5133" t="s">
        <v>1046</v>
      </c>
      <c r="C5133" t="s">
        <v>17</v>
      </c>
      <c r="D5133" t="s">
        <v>39</v>
      </c>
      <c r="E5133">
        <v>40</v>
      </c>
      <c r="F5133" t="s">
        <v>19</v>
      </c>
      <c r="G5133">
        <v>7</v>
      </c>
      <c r="H5133" s="4">
        <v>125608.72</v>
      </c>
      <c r="I5133" t="s">
        <v>33</v>
      </c>
      <c r="J5133">
        <v>1</v>
      </c>
      <c r="K5133">
        <v>664</v>
      </c>
      <c r="L5133" t="s">
        <v>35</v>
      </c>
      <c r="M5133" t="s">
        <v>21</v>
      </c>
      <c r="N5133" t="s">
        <v>32</v>
      </c>
      <c r="O5133" s="4">
        <v>122073.48</v>
      </c>
      <c r="P5133" t="s">
        <v>28</v>
      </c>
      <c r="Q5133" t="str" cm="1">
        <f t="array" ref="Q5133">_xlfn.IFS(
O5133&lt;50000,"Low Salary (&lt;$50K)",
O5133&lt;90000,"Lower Middle ($50K-$90K)",
O5133&lt;130000,"Middle ($90K-$130K)",
O5133&lt;170000,"Upper Middle ($130K-$170K)",
O5133&gt;=170000,"High Salary (&gt;$170K)"
)</f>
        <v>Middle ($90K-$130K)</v>
      </c>
      <c r="R5133" t="str" cm="1">
        <f t="array" ref="R5133">_xlfn.IFS(
G5133&lt;=2,"New Customers (0-2Y)",
G5133&lt;=5,"Growing Customers (3-5Y)",
G5133&lt;=8,"Established Customers (6-8Y)",
G5133&lt;=10,"Loyal Customers (9-10Y)"
)</f>
        <v>Established Customers (6-8Y)</v>
      </c>
    </row>
    <row r="5134" spans="1:18" x14ac:dyDescent="0.35">
      <c r="A5134">
        <v>15579826</v>
      </c>
      <c r="B5134" t="s">
        <v>43</v>
      </c>
      <c r="C5134" t="s">
        <v>17</v>
      </c>
      <c r="D5134" t="s">
        <v>18</v>
      </c>
      <c r="E5134">
        <v>66</v>
      </c>
      <c r="F5134" t="s">
        <v>2967</v>
      </c>
      <c r="G5134">
        <v>9</v>
      </c>
      <c r="H5134" s="4">
        <v>0</v>
      </c>
      <c r="I5134" t="s">
        <v>24</v>
      </c>
      <c r="J5134">
        <v>1</v>
      </c>
      <c r="K5134">
        <v>439</v>
      </c>
      <c r="L5134" t="s">
        <v>44</v>
      </c>
      <c r="M5134" t="s">
        <v>21</v>
      </c>
      <c r="N5134" t="s">
        <v>32</v>
      </c>
      <c r="O5134" s="4">
        <v>65535.56</v>
      </c>
      <c r="P5134" t="s">
        <v>28</v>
      </c>
      <c r="Q5134" t="str" cm="1">
        <f t="array" ref="Q5134">_xlfn.IFS(
O5134&lt;50000,"Low Salary (&lt;$50K)",
O5134&lt;90000,"Lower Middle ($50K-$90K)",
O5134&lt;130000,"Middle ($90K-$130K)",
O5134&lt;170000,"Upper Middle ($130K-$170K)",
O5134&gt;=170000,"High Salary (&gt;$170K)"
)</f>
        <v>Lower Middle ($50K-$90K)</v>
      </c>
      <c r="R5134" t="str" cm="1">
        <f t="array" ref="R5134">_xlfn.IFS(
G5134&lt;=2,"New Customers (0-2Y)",
G5134&lt;=5,"Growing Customers (3-5Y)",
G5134&lt;=8,"Established Customers (6-8Y)",
G5134&lt;=10,"Loyal Customers (9-10Y)"
)</f>
        <v>Loyal Customers (9-10Y)</v>
      </c>
    </row>
    <row r="5135" spans="1:18" x14ac:dyDescent="0.35">
      <c r="A5135">
        <v>15668104</v>
      </c>
      <c r="B5135" t="s">
        <v>337</v>
      </c>
      <c r="C5135" t="s">
        <v>26</v>
      </c>
      <c r="D5135" t="s">
        <v>39</v>
      </c>
      <c r="E5135">
        <v>37</v>
      </c>
      <c r="F5135" t="s">
        <v>19</v>
      </c>
      <c r="G5135">
        <v>6</v>
      </c>
      <c r="H5135" s="4">
        <v>118433.94</v>
      </c>
      <c r="I5135" t="s">
        <v>33</v>
      </c>
      <c r="J5135">
        <v>1</v>
      </c>
      <c r="K5135">
        <v>479</v>
      </c>
      <c r="L5135" t="s">
        <v>44</v>
      </c>
      <c r="M5135" t="s">
        <v>27</v>
      </c>
      <c r="N5135" t="s">
        <v>22</v>
      </c>
      <c r="O5135" s="4">
        <v>160060.9</v>
      </c>
      <c r="P5135" t="s">
        <v>28</v>
      </c>
      <c r="Q5135" t="str" cm="1">
        <f t="array" ref="Q5135">_xlfn.IFS(
O5135&lt;50000,"Low Salary (&lt;$50K)",
O5135&lt;90000,"Lower Middle ($50K-$90K)",
O5135&lt;130000,"Middle ($90K-$130K)",
O5135&lt;170000,"Upper Middle ($130K-$170K)",
O5135&gt;=170000,"High Salary (&gt;$170K)"
)</f>
        <v>Upper Middle ($130K-$170K)</v>
      </c>
      <c r="R5135" t="str" cm="1">
        <f t="array" ref="R5135">_xlfn.IFS(
G5135&lt;=2,"New Customers (0-2Y)",
G5135&lt;=5,"Growing Customers (3-5Y)",
G5135&lt;=8,"Established Customers (6-8Y)",
G5135&lt;=10,"Loyal Customers (9-10Y)"
)</f>
        <v>Established Customers (6-8Y)</v>
      </c>
    </row>
    <row r="5136" spans="1:18" x14ac:dyDescent="0.35">
      <c r="A5136">
        <v>15641604</v>
      </c>
      <c r="B5136" t="s">
        <v>2097</v>
      </c>
      <c r="C5136" t="s">
        <v>17</v>
      </c>
      <c r="D5136" t="s">
        <v>18</v>
      </c>
      <c r="E5136">
        <v>55</v>
      </c>
      <c r="F5136" t="s">
        <v>19</v>
      </c>
      <c r="G5136">
        <v>10</v>
      </c>
      <c r="H5136" s="4">
        <v>98488.08</v>
      </c>
      <c r="I5136" t="s">
        <v>29</v>
      </c>
      <c r="J5136">
        <v>1</v>
      </c>
      <c r="K5136">
        <v>850</v>
      </c>
      <c r="L5136" t="s">
        <v>37</v>
      </c>
      <c r="M5136" t="s">
        <v>21</v>
      </c>
      <c r="N5136" t="s">
        <v>32</v>
      </c>
      <c r="O5136" s="4">
        <v>155879.57</v>
      </c>
      <c r="P5136" t="s">
        <v>23</v>
      </c>
      <c r="Q5136" t="str" cm="1">
        <f t="array" ref="Q5136">_xlfn.IFS(
O5136&lt;50000,"Low Salary (&lt;$50K)",
O5136&lt;90000,"Lower Middle ($50K-$90K)",
O5136&lt;130000,"Middle ($90K-$130K)",
O5136&lt;170000,"Upper Middle ($130K-$170K)",
O5136&gt;=170000,"High Salary (&gt;$170K)"
)</f>
        <v>Upper Middle ($130K-$170K)</v>
      </c>
      <c r="R5136" t="str" cm="1">
        <f t="array" ref="R5136">_xlfn.IFS(
G5136&lt;=2,"New Customers (0-2Y)",
G5136&lt;=5,"Growing Customers (3-5Y)",
G5136&lt;=8,"Established Customers (6-8Y)",
G5136&lt;=10,"Loyal Customers (9-10Y)"
)</f>
        <v>Loyal Customers (9-10Y)</v>
      </c>
    </row>
    <row r="5137" spans="1:18" x14ac:dyDescent="0.35">
      <c r="A5137">
        <v>15587240</v>
      </c>
      <c r="B5137" t="s">
        <v>1698</v>
      </c>
      <c r="C5137" t="s">
        <v>17</v>
      </c>
      <c r="D5137" t="s">
        <v>39</v>
      </c>
      <c r="E5137">
        <v>40</v>
      </c>
      <c r="F5137" t="s">
        <v>19</v>
      </c>
      <c r="G5137">
        <v>4</v>
      </c>
      <c r="H5137" s="4">
        <v>0</v>
      </c>
      <c r="I5137" t="s">
        <v>24</v>
      </c>
      <c r="J5137">
        <v>2</v>
      </c>
      <c r="K5137">
        <v>518</v>
      </c>
      <c r="L5137" t="s">
        <v>31</v>
      </c>
      <c r="M5137" t="s">
        <v>27</v>
      </c>
      <c r="N5137" t="s">
        <v>22</v>
      </c>
      <c r="O5137" s="4">
        <v>194416.58</v>
      </c>
      <c r="P5137" t="s">
        <v>28</v>
      </c>
      <c r="Q5137" t="str" cm="1">
        <f t="array" ref="Q5137">_xlfn.IFS(
O5137&lt;50000,"Low Salary (&lt;$50K)",
O5137&lt;90000,"Lower Middle ($50K-$90K)",
O5137&lt;130000,"Middle ($90K-$130K)",
O5137&lt;170000,"Upper Middle ($130K-$170K)",
O5137&gt;=170000,"High Salary (&gt;$170K)"
)</f>
        <v>High Salary (&gt;$170K)</v>
      </c>
      <c r="R5137" t="str" cm="1">
        <f t="array" ref="R5137">_xlfn.IFS(
G5137&lt;=2,"New Customers (0-2Y)",
G5137&lt;=5,"Growing Customers (3-5Y)",
G5137&lt;=8,"Established Customers (6-8Y)",
G5137&lt;=10,"Loyal Customers (9-10Y)"
)</f>
        <v>Growing Customers (3-5Y)</v>
      </c>
    </row>
    <row r="5138" spans="1:18" x14ac:dyDescent="0.35">
      <c r="A5138">
        <v>15680767</v>
      </c>
      <c r="B5138" t="s">
        <v>1813</v>
      </c>
      <c r="C5138" t="s">
        <v>42</v>
      </c>
      <c r="D5138" t="s">
        <v>18</v>
      </c>
      <c r="E5138">
        <v>64</v>
      </c>
      <c r="F5138" t="s">
        <v>2967</v>
      </c>
      <c r="G5138">
        <v>10</v>
      </c>
      <c r="H5138" s="4">
        <v>98362.35</v>
      </c>
      <c r="I5138" t="s">
        <v>29</v>
      </c>
      <c r="J5138">
        <v>2</v>
      </c>
      <c r="K5138">
        <v>717</v>
      </c>
      <c r="L5138" t="s">
        <v>35</v>
      </c>
      <c r="M5138" t="s">
        <v>21</v>
      </c>
      <c r="N5138" t="s">
        <v>22</v>
      </c>
      <c r="O5138" s="4">
        <v>21630.21</v>
      </c>
      <c r="P5138" t="s">
        <v>28</v>
      </c>
      <c r="Q5138" t="str" cm="1">
        <f t="array" ref="Q5138">_xlfn.IFS(
O5138&lt;50000,"Low Salary (&lt;$50K)",
O5138&lt;90000,"Lower Middle ($50K-$90K)",
O5138&lt;130000,"Middle ($90K-$130K)",
O5138&lt;170000,"Upper Middle ($130K-$170K)",
O5138&gt;=170000,"High Salary (&gt;$170K)"
)</f>
        <v>Low Salary (&lt;$50K)</v>
      </c>
      <c r="R5138" t="str" cm="1">
        <f t="array" ref="R5138">_xlfn.IFS(
G5138&lt;=2,"New Customers (0-2Y)",
G5138&lt;=5,"Growing Customers (3-5Y)",
G5138&lt;=8,"Established Customers (6-8Y)",
G5138&lt;=10,"Loyal Customers (9-10Y)"
)</f>
        <v>Loyal Customers (9-10Y)</v>
      </c>
    </row>
    <row r="5139" spans="1:18" x14ac:dyDescent="0.35">
      <c r="A5139">
        <v>15601594</v>
      </c>
      <c r="B5139" t="s">
        <v>1817</v>
      </c>
      <c r="C5139" t="s">
        <v>17</v>
      </c>
      <c r="D5139" t="s">
        <v>18</v>
      </c>
      <c r="E5139">
        <v>51</v>
      </c>
      <c r="F5139" t="s">
        <v>19</v>
      </c>
      <c r="G5139">
        <v>6</v>
      </c>
      <c r="H5139" s="4">
        <v>144237.91</v>
      </c>
      <c r="I5139" t="s">
        <v>33</v>
      </c>
      <c r="J5139">
        <v>4</v>
      </c>
      <c r="K5139">
        <v>698</v>
      </c>
      <c r="L5139" t="s">
        <v>35</v>
      </c>
      <c r="M5139" t="s">
        <v>21</v>
      </c>
      <c r="N5139" t="s">
        <v>32</v>
      </c>
      <c r="O5139" s="4">
        <v>157143.60999999999</v>
      </c>
      <c r="P5139" t="s">
        <v>23</v>
      </c>
      <c r="Q5139" t="str" cm="1">
        <f t="array" ref="Q5139">_xlfn.IFS(
O5139&lt;50000,"Low Salary (&lt;$50K)",
O5139&lt;90000,"Lower Middle ($50K-$90K)",
O5139&lt;130000,"Middle ($90K-$130K)",
O5139&lt;170000,"Upper Middle ($130K-$170K)",
O5139&gt;=170000,"High Salary (&gt;$170K)"
)</f>
        <v>Upper Middle ($130K-$170K)</v>
      </c>
      <c r="R5139" t="str" cm="1">
        <f t="array" ref="R5139">_xlfn.IFS(
G5139&lt;=2,"New Customers (0-2Y)",
G5139&lt;=5,"Growing Customers (3-5Y)",
G5139&lt;=8,"Established Customers (6-8Y)",
G5139&lt;=10,"Loyal Customers (9-10Y)"
)</f>
        <v>Established Customers (6-8Y)</v>
      </c>
    </row>
    <row r="5140" spans="1:18" x14ac:dyDescent="0.35">
      <c r="A5140">
        <v>15589969</v>
      </c>
      <c r="B5140" t="s">
        <v>128</v>
      </c>
      <c r="C5140" t="s">
        <v>17</v>
      </c>
      <c r="D5140" t="s">
        <v>39</v>
      </c>
      <c r="E5140">
        <v>34</v>
      </c>
      <c r="F5140" t="s">
        <v>19</v>
      </c>
      <c r="G5140">
        <v>6</v>
      </c>
      <c r="H5140" s="4">
        <v>0</v>
      </c>
      <c r="I5140" t="s">
        <v>24</v>
      </c>
      <c r="J5140">
        <v>1</v>
      </c>
      <c r="K5140">
        <v>850</v>
      </c>
      <c r="L5140" t="s">
        <v>37</v>
      </c>
      <c r="M5140" t="s">
        <v>27</v>
      </c>
      <c r="N5140" t="s">
        <v>22</v>
      </c>
      <c r="O5140" s="4">
        <v>52796.31</v>
      </c>
      <c r="P5140" t="s">
        <v>28</v>
      </c>
      <c r="Q5140" t="str" cm="1">
        <f t="array" ref="Q5140">_xlfn.IFS(
O5140&lt;50000,"Low Salary (&lt;$50K)",
O5140&lt;90000,"Lower Middle ($50K-$90K)",
O5140&lt;130000,"Middle ($90K-$130K)",
O5140&lt;170000,"Upper Middle ($130K-$170K)",
O5140&gt;=170000,"High Salary (&gt;$170K)"
)</f>
        <v>Lower Middle ($50K-$90K)</v>
      </c>
      <c r="R5140" t="str" cm="1">
        <f t="array" ref="R5140">_xlfn.IFS(
G5140&lt;=2,"New Customers (0-2Y)",
G5140&lt;=5,"Growing Customers (3-5Y)",
G5140&lt;=8,"Established Customers (6-8Y)",
G5140&lt;=10,"Loyal Customers (9-10Y)"
)</f>
        <v>Established Customers (6-8Y)</v>
      </c>
    </row>
    <row r="5141" spans="1:18" x14ac:dyDescent="0.35">
      <c r="A5141">
        <v>15703728</v>
      </c>
      <c r="B5141" t="s">
        <v>1380</v>
      </c>
      <c r="C5141" t="s">
        <v>26</v>
      </c>
      <c r="D5141" t="s">
        <v>39</v>
      </c>
      <c r="E5141">
        <v>47</v>
      </c>
      <c r="F5141" t="s">
        <v>19</v>
      </c>
      <c r="G5141">
        <v>4</v>
      </c>
      <c r="H5141" s="4">
        <v>0</v>
      </c>
      <c r="I5141" t="s">
        <v>24</v>
      </c>
      <c r="J5141">
        <v>1</v>
      </c>
      <c r="K5141">
        <v>700</v>
      </c>
      <c r="L5141" t="s">
        <v>35</v>
      </c>
      <c r="M5141" t="s">
        <v>21</v>
      </c>
      <c r="N5141" t="s">
        <v>32</v>
      </c>
      <c r="O5141" s="4">
        <v>121798.52</v>
      </c>
      <c r="P5141" t="s">
        <v>23</v>
      </c>
      <c r="Q5141" t="str" cm="1">
        <f t="array" ref="Q5141">_xlfn.IFS(
O5141&lt;50000,"Low Salary (&lt;$50K)",
O5141&lt;90000,"Lower Middle ($50K-$90K)",
O5141&lt;130000,"Middle ($90K-$130K)",
O5141&lt;170000,"Upper Middle ($130K-$170K)",
O5141&gt;=170000,"High Salary (&gt;$170K)"
)</f>
        <v>Middle ($90K-$130K)</v>
      </c>
      <c r="R5141" t="str" cm="1">
        <f t="array" ref="R5141">_xlfn.IFS(
G5141&lt;=2,"New Customers (0-2Y)",
G5141&lt;=5,"Growing Customers (3-5Y)",
G5141&lt;=8,"Established Customers (6-8Y)",
G5141&lt;=10,"Loyal Customers (9-10Y)"
)</f>
        <v>Growing Customers (3-5Y)</v>
      </c>
    </row>
    <row r="5142" spans="1:18" x14ac:dyDescent="0.35">
      <c r="A5142">
        <v>15617790</v>
      </c>
      <c r="B5142" t="s">
        <v>1293</v>
      </c>
      <c r="C5142" t="s">
        <v>17</v>
      </c>
      <c r="D5142" t="s">
        <v>18</v>
      </c>
      <c r="E5142">
        <v>29</v>
      </c>
      <c r="F5142" t="s">
        <v>43</v>
      </c>
      <c r="G5142">
        <v>4</v>
      </c>
      <c r="H5142" s="4">
        <v>105767.28</v>
      </c>
      <c r="I5142" t="s">
        <v>33</v>
      </c>
      <c r="J5142">
        <v>2</v>
      </c>
      <c r="K5142">
        <v>626</v>
      </c>
      <c r="L5142" t="s">
        <v>20</v>
      </c>
      <c r="M5142" t="s">
        <v>27</v>
      </c>
      <c r="N5142" t="s">
        <v>32</v>
      </c>
      <c r="O5142" s="4">
        <v>41104.82</v>
      </c>
      <c r="P5142" t="s">
        <v>28</v>
      </c>
      <c r="Q5142" t="str" cm="1">
        <f t="array" ref="Q5142">_xlfn.IFS(
O5142&lt;50000,"Low Salary (&lt;$50K)",
O5142&lt;90000,"Lower Middle ($50K-$90K)",
O5142&lt;130000,"Middle ($90K-$130K)",
O5142&lt;170000,"Upper Middle ($130K-$170K)",
O5142&gt;=170000,"High Salary (&gt;$170K)"
)</f>
        <v>Low Salary (&lt;$50K)</v>
      </c>
      <c r="R5142" t="str" cm="1">
        <f t="array" ref="R5142">_xlfn.IFS(
G5142&lt;=2,"New Customers (0-2Y)",
G5142&lt;=5,"Growing Customers (3-5Y)",
G5142&lt;=8,"Established Customers (6-8Y)",
G5142&lt;=10,"Loyal Customers (9-10Y)"
)</f>
        <v>Growing Customers (3-5Y)</v>
      </c>
    </row>
    <row r="5143" spans="1:18" x14ac:dyDescent="0.35">
      <c r="A5143">
        <v>15662500</v>
      </c>
      <c r="B5143" t="s">
        <v>499</v>
      </c>
      <c r="C5143" t="s">
        <v>26</v>
      </c>
      <c r="D5143" t="s">
        <v>39</v>
      </c>
      <c r="E5143">
        <v>32</v>
      </c>
      <c r="F5143" t="s">
        <v>19</v>
      </c>
      <c r="G5143">
        <v>9</v>
      </c>
      <c r="H5143" s="4">
        <v>0</v>
      </c>
      <c r="I5143" t="s">
        <v>24</v>
      </c>
      <c r="J5143">
        <v>2</v>
      </c>
      <c r="K5143">
        <v>774</v>
      </c>
      <c r="L5143" t="s">
        <v>35</v>
      </c>
      <c r="M5143" t="s">
        <v>21</v>
      </c>
      <c r="N5143" t="s">
        <v>32</v>
      </c>
      <c r="O5143" s="4">
        <v>10604.48</v>
      </c>
      <c r="P5143" t="s">
        <v>28</v>
      </c>
      <c r="Q5143" t="str" cm="1">
        <f t="array" ref="Q5143">_xlfn.IFS(
O5143&lt;50000,"Low Salary (&lt;$50K)",
O5143&lt;90000,"Lower Middle ($50K-$90K)",
O5143&lt;130000,"Middle ($90K-$130K)",
O5143&lt;170000,"Upper Middle ($130K-$170K)",
O5143&gt;=170000,"High Salary (&gt;$170K)"
)</f>
        <v>Low Salary (&lt;$50K)</v>
      </c>
      <c r="R5143" t="str" cm="1">
        <f t="array" ref="R5143">_xlfn.IFS(
G5143&lt;=2,"New Customers (0-2Y)",
G5143&lt;=5,"Growing Customers (3-5Y)",
G5143&lt;=8,"Established Customers (6-8Y)",
G5143&lt;=10,"Loyal Customers (9-10Y)"
)</f>
        <v>Loyal Customers (9-10Y)</v>
      </c>
    </row>
    <row r="5144" spans="1:18" x14ac:dyDescent="0.35">
      <c r="A5144">
        <v>15778526</v>
      </c>
      <c r="B5144" t="s">
        <v>2098</v>
      </c>
      <c r="C5144" t="s">
        <v>26</v>
      </c>
      <c r="D5144" t="s">
        <v>18</v>
      </c>
      <c r="E5144">
        <v>48</v>
      </c>
      <c r="F5144" t="s">
        <v>19</v>
      </c>
      <c r="G5144">
        <v>5</v>
      </c>
      <c r="H5144" s="4">
        <v>0</v>
      </c>
      <c r="I5144" t="s">
        <v>24</v>
      </c>
      <c r="J5144">
        <v>2</v>
      </c>
      <c r="K5144">
        <v>719</v>
      </c>
      <c r="L5144" t="s">
        <v>35</v>
      </c>
      <c r="M5144" t="s">
        <v>27</v>
      </c>
      <c r="N5144" t="s">
        <v>32</v>
      </c>
      <c r="O5144" s="4">
        <v>78563.66</v>
      </c>
      <c r="P5144" t="s">
        <v>28</v>
      </c>
      <c r="Q5144" t="str" cm="1">
        <f t="array" ref="Q5144">_xlfn.IFS(
O5144&lt;50000,"Low Salary (&lt;$50K)",
O5144&lt;90000,"Lower Middle ($50K-$90K)",
O5144&lt;130000,"Middle ($90K-$130K)",
O5144&lt;170000,"Upper Middle ($130K-$170K)",
O5144&gt;=170000,"High Salary (&gt;$170K)"
)</f>
        <v>Lower Middle ($50K-$90K)</v>
      </c>
      <c r="R5144" t="str" cm="1">
        <f t="array" ref="R5144">_xlfn.IFS(
G5144&lt;=2,"New Customers (0-2Y)",
G5144&lt;=5,"Growing Customers (3-5Y)",
G5144&lt;=8,"Established Customers (6-8Y)",
G5144&lt;=10,"Loyal Customers (9-10Y)"
)</f>
        <v>Growing Customers (3-5Y)</v>
      </c>
    </row>
    <row r="5145" spans="1:18" x14ac:dyDescent="0.35">
      <c r="A5145">
        <v>15670584</v>
      </c>
      <c r="B5145" t="s">
        <v>474</v>
      </c>
      <c r="C5145" t="s">
        <v>26</v>
      </c>
      <c r="D5145" t="s">
        <v>39</v>
      </c>
      <c r="E5145">
        <v>31</v>
      </c>
      <c r="F5145" t="s">
        <v>19</v>
      </c>
      <c r="G5145">
        <v>2</v>
      </c>
      <c r="H5145" s="4">
        <v>0</v>
      </c>
      <c r="I5145" t="s">
        <v>24</v>
      </c>
      <c r="J5145">
        <v>1</v>
      </c>
      <c r="K5145">
        <v>646</v>
      </c>
      <c r="L5145" t="s">
        <v>20</v>
      </c>
      <c r="M5145" t="s">
        <v>21</v>
      </c>
      <c r="N5145" t="s">
        <v>22</v>
      </c>
      <c r="O5145" s="4">
        <v>170821.43</v>
      </c>
      <c r="P5145" t="s">
        <v>23</v>
      </c>
      <c r="Q5145" t="str" cm="1">
        <f t="array" ref="Q5145">_xlfn.IFS(
O5145&lt;50000,"Low Salary (&lt;$50K)",
O5145&lt;90000,"Lower Middle ($50K-$90K)",
O5145&lt;130000,"Middle ($90K-$130K)",
O5145&lt;170000,"Upper Middle ($130K-$170K)",
O5145&gt;=170000,"High Salary (&gt;$170K)"
)</f>
        <v>High Salary (&gt;$170K)</v>
      </c>
      <c r="R5145" t="str" cm="1">
        <f t="array" ref="R5145">_xlfn.IFS(
G5145&lt;=2,"New Customers (0-2Y)",
G5145&lt;=5,"Growing Customers (3-5Y)",
G5145&lt;=8,"Established Customers (6-8Y)",
G5145&lt;=10,"Loyal Customers (9-10Y)"
)</f>
        <v>New Customers (0-2Y)</v>
      </c>
    </row>
    <row r="5146" spans="1:18" x14ac:dyDescent="0.35">
      <c r="A5146">
        <v>15748069</v>
      </c>
      <c r="B5146" t="s">
        <v>2099</v>
      </c>
      <c r="C5146" t="s">
        <v>17</v>
      </c>
      <c r="D5146" t="s">
        <v>18</v>
      </c>
      <c r="E5146">
        <v>25</v>
      </c>
      <c r="F5146" t="s">
        <v>43</v>
      </c>
      <c r="G5146">
        <v>3</v>
      </c>
      <c r="H5146" s="4">
        <v>134467.26</v>
      </c>
      <c r="I5146" t="s">
        <v>33</v>
      </c>
      <c r="J5146">
        <v>1</v>
      </c>
      <c r="K5146">
        <v>485</v>
      </c>
      <c r="L5146" t="s">
        <v>44</v>
      </c>
      <c r="M5146" t="s">
        <v>21</v>
      </c>
      <c r="N5146" t="s">
        <v>22</v>
      </c>
      <c r="O5146" s="4">
        <v>113266.09</v>
      </c>
      <c r="P5146" t="s">
        <v>28</v>
      </c>
      <c r="Q5146" t="str" cm="1">
        <f t="array" ref="Q5146">_xlfn.IFS(
O5146&lt;50000,"Low Salary (&lt;$50K)",
O5146&lt;90000,"Lower Middle ($50K-$90K)",
O5146&lt;130000,"Middle ($90K-$130K)",
O5146&lt;170000,"Upper Middle ($130K-$170K)",
O5146&gt;=170000,"High Salary (&gt;$170K)"
)</f>
        <v>Middle ($90K-$130K)</v>
      </c>
      <c r="R5146" t="str" cm="1">
        <f t="array" ref="R5146">_xlfn.IFS(
G5146&lt;=2,"New Customers (0-2Y)",
G5146&lt;=5,"Growing Customers (3-5Y)",
G5146&lt;=8,"Established Customers (6-8Y)",
G5146&lt;=10,"Loyal Customers (9-10Y)"
)</f>
        <v>Growing Customers (3-5Y)</v>
      </c>
    </row>
    <row r="5147" spans="1:18" x14ac:dyDescent="0.35">
      <c r="A5147">
        <v>15680597</v>
      </c>
      <c r="B5147" t="s">
        <v>2100</v>
      </c>
      <c r="C5147" t="s">
        <v>42</v>
      </c>
      <c r="D5147" t="s">
        <v>39</v>
      </c>
      <c r="E5147">
        <v>38</v>
      </c>
      <c r="F5147" t="s">
        <v>19</v>
      </c>
      <c r="G5147">
        <v>1</v>
      </c>
      <c r="H5147" s="4">
        <v>138515.01999999999</v>
      </c>
      <c r="I5147" t="s">
        <v>33</v>
      </c>
      <c r="J5147">
        <v>1</v>
      </c>
      <c r="K5147">
        <v>784</v>
      </c>
      <c r="L5147" t="s">
        <v>37</v>
      </c>
      <c r="M5147" t="s">
        <v>21</v>
      </c>
      <c r="N5147" t="s">
        <v>22</v>
      </c>
      <c r="O5147" s="4">
        <v>171768.76</v>
      </c>
      <c r="P5147" t="s">
        <v>28</v>
      </c>
      <c r="Q5147" t="str" cm="1">
        <f t="array" ref="Q5147">_xlfn.IFS(
O5147&lt;50000,"Low Salary (&lt;$50K)",
O5147&lt;90000,"Lower Middle ($50K-$90K)",
O5147&lt;130000,"Middle ($90K-$130K)",
O5147&lt;170000,"Upper Middle ($130K-$170K)",
O5147&gt;=170000,"High Salary (&gt;$170K)"
)</f>
        <v>High Salary (&gt;$170K)</v>
      </c>
      <c r="R5147" t="str" cm="1">
        <f t="array" ref="R5147">_xlfn.IFS(
G5147&lt;=2,"New Customers (0-2Y)",
G5147&lt;=5,"Growing Customers (3-5Y)",
G5147&lt;=8,"Established Customers (6-8Y)",
G5147&lt;=10,"Loyal Customers (9-10Y)"
)</f>
        <v>New Customers (0-2Y)</v>
      </c>
    </row>
    <row r="5148" spans="1:18" x14ac:dyDescent="0.35">
      <c r="A5148">
        <v>15628992</v>
      </c>
      <c r="B5148" t="s">
        <v>684</v>
      </c>
      <c r="C5148" t="s">
        <v>42</v>
      </c>
      <c r="D5148" t="s">
        <v>39</v>
      </c>
      <c r="E5148">
        <v>32</v>
      </c>
      <c r="F5148" t="s">
        <v>19</v>
      </c>
      <c r="G5148">
        <v>2</v>
      </c>
      <c r="H5148" s="4">
        <v>128647.98</v>
      </c>
      <c r="I5148" t="s">
        <v>33</v>
      </c>
      <c r="J5148">
        <v>2</v>
      </c>
      <c r="K5148">
        <v>850</v>
      </c>
      <c r="L5148" t="s">
        <v>37</v>
      </c>
      <c r="M5148" t="s">
        <v>27</v>
      </c>
      <c r="N5148" t="s">
        <v>32</v>
      </c>
      <c r="O5148" s="4">
        <v>54416.18</v>
      </c>
      <c r="P5148" t="s">
        <v>28</v>
      </c>
      <c r="Q5148" t="str" cm="1">
        <f t="array" ref="Q5148">_xlfn.IFS(
O5148&lt;50000,"Low Salary (&lt;$50K)",
O5148&lt;90000,"Lower Middle ($50K-$90K)",
O5148&lt;130000,"Middle ($90K-$130K)",
O5148&lt;170000,"Upper Middle ($130K-$170K)",
O5148&gt;=170000,"High Salary (&gt;$170K)"
)</f>
        <v>Lower Middle ($50K-$90K)</v>
      </c>
      <c r="R5148" t="str" cm="1">
        <f t="array" ref="R5148">_xlfn.IFS(
G5148&lt;=2,"New Customers (0-2Y)",
G5148&lt;=5,"Growing Customers (3-5Y)",
G5148&lt;=8,"Established Customers (6-8Y)",
G5148&lt;=10,"Loyal Customers (9-10Y)"
)</f>
        <v>New Customers (0-2Y)</v>
      </c>
    </row>
    <row r="5149" spans="1:18" x14ac:dyDescent="0.35">
      <c r="A5149">
        <v>15719624</v>
      </c>
      <c r="B5149" t="s">
        <v>2101</v>
      </c>
      <c r="C5149" t="s">
        <v>17</v>
      </c>
      <c r="D5149" t="s">
        <v>18</v>
      </c>
      <c r="E5149">
        <v>38</v>
      </c>
      <c r="F5149" t="s">
        <v>19</v>
      </c>
      <c r="G5149">
        <v>9</v>
      </c>
      <c r="H5149" s="4">
        <v>121858.98</v>
      </c>
      <c r="I5149" t="s">
        <v>33</v>
      </c>
      <c r="J5149">
        <v>1</v>
      </c>
      <c r="K5149">
        <v>669</v>
      </c>
      <c r="L5149" t="s">
        <v>35</v>
      </c>
      <c r="M5149" t="s">
        <v>21</v>
      </c>
      <c r="N5149" t="s">
        <v>32</v>
      </c>
      <c r="O5149" s="4">
        <v>130755.34</v>
      </c>
      <c r="P5149" t="s">
        <v>28</v>
      </c>
      <c r="Q5149" t="str" cm="1">
        <f t="array" ref="Q5149">_xlfn.IFS(
O5149&lt;50000,"Low Salary (&lt;$50K)",
O5149&lt;90000,"Lower Middle ($50K-$90K)",
O5149&lt;130000,"Middle ($90K-$130K)",
O5149&lt;170000,"Upper Middle ($130K-$170K)",
O5149&gt;=170000,"High Salary (&gt;$170K)"
)</f>
        <v>Upper Middle ($130K-$170K)</v>
      </c>
      <c r="R5149" t="str" cm="1">
        <f t="array" ref="R5149">_xlfn.IFS(
G5149&lt;=2,"New Customers (0-2Y)",
G5149&lt;=5,"Growing Customers (3-5Y)",
G5149&lt;=8,"Established Customers (6-8Y)",
G5149&lt;=10,"Loyal Customers (9-10Y)"
)</f>
        <v>Loyal Customers (9-10Y)</v>
      </c>
    </row>
    <row r="5150" spans="1:18" x14ac:dyDescent="0.35">
      <c r="A5150">
        <v>15812767</v>
      </c>
      <c r="B5150" t="s">
        <v>2102</v>
      </c>
      <c r="C5150" t="s">
        <v>26</v>
      </c>
      <c r="D5150" t="s">
        <v>39</v>
      </c>
      <c r="E5150">
        <v>70</v>
      </c>
      <c r="F5150" t="s">
        <v>2967</v>
      </c>
      <c r="G5150">
        <v>3</v>
      </c>
      <c r="H5150" s="4">
        <v>0</v>
      </c>
      <c r="I5150" t="s">
        <v>24</v>
      </c>
      <c r="J5150">
        <v>2</v>
      </c>
      <c r="K5150">
        <v>731</v>
      </c>
      <c r="L5150" t="s">
        <v>35</v>
      </c>
      <c r="M5150" t="s">
        <v>21</v>
      </c>
      <c r="N5150" t="s">
        <v>22</v>
      </c>
      <c r="O5150" s="4">
        <v>141180.66</v>
      </c>
      <c r="P5150" t="s">
        <v>28</v>
      </c>
      <c r="Q5150" t="str" cm="1">
        <f t="array" ref="Q5150">_xlfn.IFS(
O5150&lt;50000,"Low Salary (&lt;$50K)",
O5150&lt;90000,"Lower Middle ($50K-$90K)",
O5150&lt;130000,"Middle ($90K-$130K)",
O5150&lt;170000,"Upper Middle ($130K-$170K)",
O5150&gt;=170000,"High Salary (&gt;$170K)"
)</f>
        <v>Upper Middle ($130K-$170K)</v>
      </c>
      <c r="R5150" t="str" cm="1">
        <f t="array" ref="R5150">_xlfn.IFS(
G5150&lt;=2,"New Customers (0-2Y)",
G5150&lt;=5,"Growing Customers (3-5Y)",
G5150&lt;=8,"Established Customers (6-8Y)",
G5150&lt;=10,"Loyal Customers (9-10Y)"
)</f>
        <v>Growing Customers (3-5Y)</v>
      </c>
    </row>
    <row r="5151" spans="1:18" x14ac:dyDescent="0.35">
      <c r="A5151">
        <v>15689201</v>
      </c>
      <c r="B5151" t="s">
        <v>583</v>
      </c>
      <c r="C5151" t="s">
        <v>17</v>
      </c>
      <c r="D5151" t="s">
        <v>18</v>
      </c>
      <c r="E5151">
        <v>49</v>
      </c>
      <c r="F5151" t="s">
        <v>19</v>
      </c>
      <c r="G5151">
        <v>1</v>
      </c>
      <c r="H5151" s="4">
        <v>120108.56</v>
      </c>
      <c r="I5151" t="s">
        <v>33</v>
      </c>
      <c r="J5151">
        <v>1</v>
      </c>
      <c r="K5151">
        <v>721</v>
      </c>
      <c r="L5151" t="s">
        <v>35</v>
      </c>
      <c r="M5151" t="s">
        <v>27</v>
      </c>
      <c r="N5151" t="s">
        <v>22</v>
      </c>
      <c r="O5151" s="4">
        <v>183421.76</v>
      </c>
      <c r="P5151" t="s">
        <v>28</v>
      </c>
      <c r="Q5151" t="str" cm="1">
        <f t="array" ref="Q5151">_xlfn.IFS(
O5151&lt;50000,"Low Salary (&lt;$50K)",
O5151&lt;90000,"Lower Middle ($50K-$90K)",
O5151&lt;130000,"Middle ($90K-$130K)",
O5151&lt;170000,"Upper Middle ($130K-$170K)",
O5151&gt;=170000,"High Salary (&gt;$170K)"
)</f>
        <v>High Salary (&gt;$170K)</v>
      </c>
      <c r="R5151" t="str" cm="1">
        <f t="array" ref="R5151">_xlfn.IFS(
G5151&lt;=2,"New Customers (0-2Y)",
G5151&lt;=5,"Growing Customers (3-5Y)",
G5151&lt;=8,"Established Customers (6-8Y)",
G5151&lt;=10,"Loyal Customers (9-10Y)"
)</f>
        <v>New Customers (0-2Y)</v>
      </c>
    </row>
    <row r="5152" spans="1:18" x14ac:dyDescent="0.35">
      <c r="A5152">
        <v>15614716</v>
      </c>
      <c r="B5152" t="s">
        <v>627</v>
      </c>
      <c r="C5152" t="s">
        <v>17</v>
      </c>
      <c r="D5152" t="s">
        <v>18</v>
      </c>
      <c r="E5152">
        <v>37</v>
      </c>
      <c r="F5152" t="s">
        <v>19</v>
      </c>
      <c r="G5152">
        <v>0</v>
      </c>
      <c r="H5152" s="4">
        <v>196853.62</v>
      </c>
      <c r="I5152" t="s">
        <v>33</v>
      </c>
      <c r="J5152">
        <v>1</v>
      </c>
      <c r="K5152">
        <v>515</v>
      </c>
      <c r="L5152" t="s">
        <v>31</v>
      </c>
      <c r="M5152" t="s">
        <v>21</v>
      </c>
      <c r="N5152" t="s">
        <v>22</v>
      </c>
      <c r="O5152" s="4">
        <v>132770.10999999999</v>
      </c>
      <c r="P5152" t="s">
        <v>28</v>
      </c>
      <c r="Q5152" t="str" cm="1">
        <f t="array" ref="Q5152">_xlfn.IFS(
O5152&lt;50000,"Low Salary (&lt;$50K)",
O5152&lt;90000,"Lower Middle ($50K-$90K)",
O5152&lt;130000,"Middle ($90K-$130K)",
O5152&lt;170000,"Upper Middle ($130K-$170K)",
O5152&gt;=170000,"High Salary (&gt;$170K)"
)</f>
        <v>Upper Middle ($130K-$170K)</v>
      </c>
      <c r="R5152" t="str" cm="1">
        <f t="array" ref="R5152">_xlfn.IFS(
G5152&lt;=2,"New Customers (0-2Y)",
G5152&lt;=5,"Growing Customers (3-5Y)",
G5152&lt;=8,"Established Customers (6-8Y)",
G5152&lt;=10,"Loyal Customers (9-10Y)"
)</f>
        <v>New Customers (0-2Y)</v>
      </c>
    </row>
    <row r="5153" spans="1:18" x14ac:dyDescent="0.35">
      <c r="A5153">
        <v>15683618</v>
      </c>
      <c r="B5153" t="s">
        <v>1568</v>
      </c>
      <c r="C5153" t="s">
        <v>17</v>
      </c>
      <c r="D5153" t="s">
        <v>18</v>
      </c>
      <c r="E5153">
        <v>35</v>
      </c>
      <c r="F5153" t="s">
        <v>19</v>
      </c>
      <c r="G5153">
        <v>3</v>
      </c>
      <c r="H5153" s="4">
        <v>121418.62</v>
      </c>
      <c r="I5153" t="s">
        <v>33</v>
      </c>
      <c r="J5153">
        <v>1</v>
      </c>
      <c r="K5153">
        <v>774</v>
      </c>
      <c r="L5153" t="s">
        <v>35</v>
      </c>
      <c r="M5153" t="s">
        <v>21</v>
      </c>
      <c r="N5153" t="s">
        <v>22</v>
      </c>
      <c r="O5153" s="4">
        <v>24400.37</v>
      </c>
      <c r="P5153" t="s">
        <v>28</v>
      </c>
      <c r="Q5153" t="str" cm="1">
        <f t="array" ref="Q5153">_xlfn.IFS(
O5153&lt;50000,"Low Salary (&lt;$50K)",
O5153&lt;90000,"Lower Middle ($50K-$90K)",
O5153&lt;130000,"Middle ($90K-$130K)",
O5153&lt;170000,"Upper Middle ($130K-$170K)",
O5153&gt;=170000,"High Salary (&gt;$170K)"
)</f>
        <v>Low Salary (&lt;$50K)</v>
      </c>
      <c r="R5153" t="str" cm="1">
        <f t="array" ref="R5153">_xlfn.IFS(
G5153&lt;=2,"New Customers (0-2Y)",
G5153&lt;=5,"Growing Customers (3-5Y)",
G5153&lt;=8,"Established Customers (6-8Y)",
G5153&lt;=10,"Loyal Customers (9-10Y)"
)</f>
        <v>Growing Customers (3-5Y)</v>
      </c>
    </row>
    <row r="5154" spans="1:18" x14ac:dyDescent="0.35">
      <c r="A5154">
        <v>15799631</v>
      </c>
      <c r="B5154" t="s">
        <v>2103</v>
      </c>
      <c r="C5154" t="s">
        <v>26</v>
      </c>
      <c r="D5154" t="s">
        <v>39</v>
      </c>
      <c r="E5154">
        <v>36</v>
      </c>
      <c r="F5154" t="s">
        <v>19</v>
      </c>
      <c r="G5154">
        <v>10</v>
      </c>
      <c r="H5154" s="4">
        <v>0</v>
      </c>
      <c r="I5154" t="s">
        <v>24</v>
      </c>
      <c r="J5154">
        <v>2</v>
      </c>
      <c r="K5154">
        <v>585</v>
      </c>
      <c r="L5154" t="s">
        <v>31</v>
      </c>
      <c r="M5154" t="s">
        <v>21</v>
      </c>
      <c r="N5154" t="s">
        <v>22</v>
      </c>
      <c r="O5154" s="4">
        <v>180318.6</v>
      </c>
      <c r="P5154" t="s">
        <v>28</v>
      </c>
      <c r="Q5154" t="str" cm="1">
        <f t="array" ref="Q5154">_xlfn.IFS(
O5154&lt;50000,"Low Salary (&lt;$50K)",
O5154&lt;90000,"Lower Middle ($50K-$90K)",
O5154&lt;130000,"Middle ($90K-$130K)",
O5154&lt;170000,"Upper Middle ($130K-$170K)",
O5154&gt;=170000,"High Salary (&gt;$170K)"
)</f>
        <v>High Salary (&gt;$170K)</v>
      </c>
      <c r="R5154" t="str" cm="1">
        <f t="array" ref="R5154">_xlfn.IFS(
G5154&lt;=2,"New Customers (0-2Y)",
G5154&lt;=5,"Growing Customers (3-5Y)",
G5154&lt;=8,"Established Customers (6-8Y)",
G5154&lt;=10,"Loyal Customers (9-10Y)"
)</f>
        <v>Loyal Customers (9-10Y)</v>
      </c>
    </row>
    <row r="5155" spans="1:18" x14ac:dyDescent="0.35">
      <c r="A5155">
        <v>15692259</v>
      </c>
      <c r="B5155" t="s">
        <v>692</v>
      </c>
      <c r="C5155" t="s">
        <v>17</v>
      </c>
      <c r="D5155" t="s">
        <v>18</v>
      </c>
      <c r="E5155">
        <v>29</v>
      </c>
      <c r="F5155" t="s">
        <v>43</v>
      </c>
      <c r="G5155">
        <v>9</v>
      </c>
      <c r="H5155" s="4">
        <v>0</v>
      </c>
      <c r="I5155" t="s">
        <v>24</v>
      </c>
      <c r="J5155">
        <v>2</v>
      </c>
      <c r="K5155">
        <v>695</v>
      </c>
      <c r="L5155" t="s">
        <v>35</v>
      </c>
      <c r="M5155" t="s">
        <v>21</v>
      </c>
      <c r="N5155" t="s">
        <v>32</v>
      </c>
      <c r="O5155" s="4">
        <v>111565.45</v>
      </c>
      <c r="P5155" t="s">
        <v>28</v>
      </c>
      <c r="Q5155" t="str" cm="1">
        <f t="array" ref="Q5155">_xlfn.IFS(
O5155&lt;50000,"Low Salary (&lt;$50K)",
O5155&lt;90000,"Lower Middle ($50K-$90K)",
O5155&lt;130000,"Middle ($90K-$130K)",
O5155&lt;170000,"Upper Middle ($130K-$170K)",
O5155&gt;=170000,"High Salary (&gt;$170K)"
)</f>
        <v>Middle ($90K-$130K)</v>
      </c>
      <c r="R5155" t="str" cm="1">
        <f t="array" ref="R5155">_xlfn.IFS(
G5155&lt;=2,"New Customers (0-2Y)",
G5155&lt;=5,"Growing Customers (3-5Y)",
G5155&lt;=8,"Established Customers (6-8Y)",
G5155&lt;=10,"Loyal Customers (9-10Y)"
)</f>
        <v>Loyal Customers (9-10Y)</v>
      </c>
    </row>
    <row r="5156" spans="1:18" x14ac:dyDescent="0.35">
      <c r="A5156">
        <v>15590966</v>
      </c>
      <c r="B5156" t="s">
        <v>458</v>
      </c>
      <c r="C5156" t="s">
        <v>42</v>
      </c>
      <c r="D5156" t="s">
        <v>18</v>
      </c>
      <c r="E5156">
        <v>42</v>
      </c>
      <c r="F5156" t="s">
        <v>19</v>
      </c>
      <c r="G5156">
        <v>4</v>
      </c>
      <c r="H5156" s="4">
        <v>97495.8</v>
      </c>
      <c r="I5156" t="s">
        <v>29</v>
      </c>
      <c r="J5156">
        <v>2</v>
      </c>
      <c r="K5156">
        <v>729</v>
      </c>
      <c r="L5156" t="s">
        <v>35</v>
      </c>
      <c r="M5156" t="s">
        <v>27</v>
      </c>
      <c r="N5156" t="s">
        <v>32</v>
      </c>
      <c r="O5156" s="4">
        <v>2002.5</v>
      </c>
      <c r="P5156" t="s">
        <v>28</v>
      </c>
      <c r="Q5156" t="str" cm="1">
        <f t="array" ref="Q5156">_xlfn.IFS(
O5156&lt;50000,"Low Salary (&lt;$50K)",
O5156&lt;90000,"Lower Middle ($50K-$90K)",
O5156&lt;130000,"Middle ($90K-$130K)",
O5156&lt;170000,"Upper Middle ($130K-$170K)",
O5156&gt;=170000,"High Salary (&gt;$170K)"
)</f>
        <v>Low Salary (&lt;$50K)</v>
      </c>
      <c r="R5156" t="str" cm="1">
        <f t="array" ref="R5156">_xlfn.IFS(
G5156&lt;=2,"New Customers (0-2Y)",
G5156&lt;=5,"Growing Customers (3-5Y)",
G5156&lt;=8,"Established Customers (6-8Y)",
G5156&lt;=10,"Loyal Customers (9-10Y)"
)</f>
        <v>Growing Customers (3-5Y)</v>
      </c>
    </row>
    <row r="5157" spans="1:18" x14ac:dyDescent="0.35">
      <c r="A5157">
        <v>15656426</v>
      </c>
      <c r="B5157" t="s">
        <v>81</v>
      </c>
      <c r="C5157" t="s">
        <v>17</v>
      </c>
      <c r="D5157" t="s">
        <v>18</v>
      </c>
      <c r="E5157">
        <v>42</v>
      </c>
      <c r="F5157" t="s">
        <v>19</v>
      </c>
      <c r="G5157">
        <v>3</v>
      </c>
      <c r="H5157" s="4">
        <v>0</v>
      </c>
      <c r="I5157" t="s">
        <v>24</v>
      </c>
      <c r="J5157">
        <v>2</v>
      </c>
      <c r="K5157">
        <v>713</v>
      </c>
      <c r="L5157" t="s">
        <v>35</v>
      </c>
      <c r="M5157" t="s">
        <v>27</v>
      </c>
      <c r="N5157" t="s">
        <v>32</v>
      </c>
      <c r="O5157" s="4">
        <v>82565.009999999995</v>
      </c>
      <c r="P5157" t="s">
        <v>28</v>
      </c>
      <c r="Q5157" t="str" cm="1">
        <f t="array" ref="Q5157">_xlfn.IFS(
O5157&lt;50000,"Low Salary (&lt;$50K)",
O5157&lt;90000,"Lower Middle ($50K-$90K)",
O5157&lt;130000,"Middle ($90K-$130K)",
O5157&lt;170000,"Upper Middle ($130K-$170K)",
O5157&gt;=170000,"High Salary (&gt;$170K)"
)</f>
        <v>Lower Middle ($50K-$90K)</v>
      </c>
      <c r="R5157" t="str" cm="1">
        <f t="array" ref="R5157">_xlfn.IFS(
G5157&lt;=2,"New Customers (0-2Y)",
G5157&lt;=5,"Growing Customers (3-5Y)",
G5157&lt;=8,"Established Customers (6-8Y)",
G5157&lt;=10,"Loyal Customers (9-10Y)"
)</f>
        <v>Growing Customers (3-5Y)</v>
      </c>
    </row>
    <row r="5158" spans="1:18" x14ac:dyDescent="0.35">
      <c r="A5158">
        <v>15675256</v>
      </c>
      <c r="B5158" t="s">
        <v>633</v>
      </c>
      <c r="C5158" t="s">
        <v>26</v>
      </c>
      <c r="D5158" t="s">
        <v>39</v>
      </c>
      <c r="E5158">
        <v>33</v>
      </c>
      <c r="F5158" t="s">
        <v>19</v>
      </c>
      <c r="G5158">
        <v>5</v>
      </c>
      <c r="H5158" s="4">
        <v>127343.4</v>
      </c>
      <c r="I5158" t="s">
        <v>33</v>
      </c>
      <c r="J5158">
        <v>1</v>
      </c>
      <c r="K5158">
        <v>555</v>
      </c>
      <c r="L5158" t="s">
        <v>31</v>
      </c>
      <c r="M5158" t="s">
        <v>27</v>
      </c>
      <c r="N5158" t="s">
        <v>22</v>
      </c>
      <c r="O5158" s="4">
        <v>121789.3</v>
      </c>
      <c r="P5158" t="s">
        <v>28</v>
      </c>
      <c r="Q5158" t="str" cm="1">
        <f t="array" ref="Q5158">_xlfn.IFS(
O5158&lt;50000,"Low Salary (&lt;$50K)",
O5158&lt;90000,"Lower Middle ($50K-$90K)",
O5158&lt;130000,"Middle ($90K-$130K)",
O5158&lt;170000,"Upper Middle ($130K-$170K)",
O5158&gt;=170000,"High Salary (&gt;$170K)"
)</f>
        <v>Middle ($90K-$130K)</v>
      </c>
      <c r="R5158" t="str" cm="1">
        <f t="array" ref="R5158">_xlfn.IFS(
G5158&lt;=2,"New Customers (0-2Y)",
G5158&lt;=5,"Growing Customers (3-5Y)",
G5158&lt;=8,"Established Customers (6-8Y)",
G5158&lt;=10,"Loyal Customers (9-10Y)"
)</f>
        <v>Growing Customers (3-5Y)</v>
      </c>
    </row>
    <row r="5159" spans="1:18" x14ac:dyDescent="0.35">
      <c r="A5159">
        <v>15751185</v>
      </c>
      <c r="B5159" t="s">
        <v>2104</v>
      </c>
      <c r="C5159" t="s">
        <v>26</v>
      </c>
      <c r="D5159" t="s">
        <v>18</v>
      </c>
      <c r="E5159">
        <v>50</v>
      </c>
      <c r="F5159" t="s">
        <v>19</v>
      </c>
      <c r="G5159">
        <v>0</v>
      </c>
      <c r="H5159" s="4">
        <v>158633.60999999999</v>
      </c>
      <c r="I5159" t="s">
        <v>33</v>
      </c>
      <c r="J5159">
        <v>1</v>
      </c>
      <c r="K5159">
        <v>699</v>
      </c>
      <c r="L5159" t="s">
        <v>35</v>
      </c>
      <c r="M5159" t="s">
        <v>21</v>
      </c>
      <c r="N5159" t="s">
        <v>32</v>
      </c>
      <c r="O5159" s="4">
        <v>193785.87</v>
      </c>
      <c r="P5159" t="s">
        <v>28</v>
      </c>
      <c r="Q5159" t="str" cm="1">
        <f t="array" ref="Q5159">_xlfn.IFS(
O5159&lt;50000,"Low Salary (&lt;$50K)",
O5159&lt;90000,"Lower Middle ($50K-$90K)",
O5159&lt;130000,"Middle ($90K-$130K)",
O5159&lt;170000,"Upper Middle ($130K-$170K)",
O5159&gt;=170000,"High Salary (&gt;$170K)"
)</f>
        <v>High Salary (&gt;$170K)</v>
      </c>
      <c r="R5159" t="str" cm="1">
        <f t="array" ref="R5159">_xlfn.IFS(
G5159&lt;=2,"New Customers (0-2Y)",
G5159&lt;=5,"Growing Customers (3-5Y)",
G5159&lt;=8,"Established Customers (6-8Y)",
G5159&lt;=10,"Loyal Customers (9-10Y)"
)</f>
        <v>New Customers (0-2Y)</v>
      </c>
    </row>
    <row r="5160" spans="1:18" x14ac:dyDescent="0.35">
      <c r="A5160">
        <v>15789582</v>
      </c>
      <c r="B5160" t="s">
        <v>461</v>
      </c>
      <c r="C5160" t="s">
        <v>17</v>
      </c>
      <c r="D5160" t="s">
        <v>39</v>
      </c>
      <c r="E5160">
        <v>55</v>
      </c>
      <c r="F5160" t="s">
        <v>19</v>
      </c>
      <c r="G5160">
        <v>9</v>
      </c>
      <c r="H5160" s="4">
        <v>0</v>
      </c>
      <c r="I5160" t="s">
        <v>24</v>
      </c>
      <c r="J5160">
        <v>1</v>
      </c>
      <c r="K5160">
        <v>587</v>
      </c>
      <c r="L5160" t="s">
        <v>31</v>
      </c>
      <c r="M5160" t="s">
        <v>21</v>
      </c>
      <c r="N5160" t="s">
        <v>32</v>
      </c>
      <c r="O5160" s="4">
        <v>64593.07</v>
      </c>
      <c r="P5160" t="s">
        <v>28</v>
      </c>
      <c r="Q5160" t="str" cm="1">
        <f t="array" ref="Q5160">_xlfn.IFS(
O5160&lt;50000,"Low Salary (&lt;$50K)",
O5160&lt;90000,"Lower Middle ($50K-$90K)",
O5160&lt;130000,"Middle ($90K-$130K)",
O5160&lt;170000,"Upper Middle ($130K-$170K)",
O5160&gt;=170000,"High Salary (&gt;$170K)"
)</f>
        <v>Lower Middle ($50K-$90K)</v>
      </c>
      <c r="R5160" t="str" cm="1">
        <f t="array" ref="R5160">_xlfn.IFS(
G5160&lt;=2,"New Customers (0-2Y)",
G5160&lt;=5,"Growing Customers (3-5Y)",
G5160&lt;=8,"Established Customers (6-8Y)",
G5160&lt;=10,"Loyal Customers (9-10Y)"
)</f>
        <v>Loyal Customers (9-10Y)</v>
      </c>
    </row>
    <row r="5161" spans="1:18" x14ac:dyDescent="0.35">
      <c r="A5161">
        <v>15651103</v>
      </c>
      <c r="B5161" t="s">
        <v>423</v>
      </c>
      <c r="C5161" t="s">
        <v>26</v>
      </c>
      <c r="D5161" t="s">
        <v>18</v>
      </c>
      <c r="E5161">
        <v>69</v>
      </c>
      <c r="F5161" t="s">
        <v>2967</v>
      </c>
      <c r="G5161">
        <v>9</v>
      </c>
      <c r="H5161" s="4">
        <v>183744.98</v>
      </c>
      <c r="I5161" t="s">
        <v>33</v>
      </c>
      <c r="J5161">
        <v>1</v>
      </c>
      <c r="K5161">
        <v>762</v>
      </c>
      <c r="L5161" t="s">
        <v>35</v>
      </c>
      <c r="M5161" t="s">
        <v>21</v>
      </c>
      <c r="N5161" t="s">
        <v>22</v>
      </c>
      <c r="O5161" s="4">
        <v>196993.69</v>
      </c>
      <c r="P5161" t="s">
        <v>28</v>
      </c>
      <c r="Q5161" t="str" cm="1">
        <f t="array" ref="Q5161">_xlfn.IFS(
O5161&lt;50000,"Low Salary (&lt;$50K)",
O5161&lt;90000,"Lower Middle ($50K-$90K)",
O5161&lt;130000,"Middle ($90K-$130K)",
O5161&lt;170000,"Upper Middle ($130K-$170K)",
O5161&gt;=170000,"High Salary (&gt;$170K)"
)</f>
        <v>High Salary (&gt;$170K)</v>
      </c>
      <c r="R5161" t="str" cm="1">
        <f t="array" ref="R5161">_xlfn.IFS(
G5161&lt;=2,"New Customers (0-2Y)",
G5161&lt;=5,"Growing Customers (3-5Y)",
G5161&lt;=8,"Established Customers (6-8Y)",
G5161&lt;=10,"Loyal Customers (9-10Y)"
)</f>
        <v>Loyal Customers (9-10Y)</v>
      </c>
    </row>
    <row r="5162" spans="1:18" x14ac:dyDescent="0.35">
      <c r="A5162">
        <v>15672299</v>
      </c>
      <c r="B5162" t="s">
        <v>741</v>
      </c>
      <c r="C5162" t="s">
        <v>17</v>
      </c>
      <c r="D5162" t="s">
        <v>39</v>
      </c>
      <c r="E5162">
        <v>44</v>
      </c>
      <c r="F5162" t="s">
        <v>19</v>
      </c>
      <c r="G5162">
        <v>6</v>
      </c>
      <c r="H5162" s="4">
        <v>0</v>
      </c>
      <c r="I5162" t="s">
        <v>24</v>
      </c>
      <c r="J5162">
        <v>2</v>
      </c>
      <c r="K5162">
        <v>510</v>
      </c>
      <c r="L5162" t="s">
        <v>31</v>
      </c>
      <c r="M5162" t="s">
        <v>21</v>
      </c>
      <c r="N5162" t="s">
        <v>22</v>
      </c>
      <c r="O5162" s="4">
        <v>175518.31</v>
      </c>
      <c r="P5162" t="s">
        <v>28</v>
      </c>
      <c r="Q5162" t="str" cm="1">
        <f t="array" ref="Q5162">_xlfn.IFS(
O5162&lt;50000,"Low Salary (&lt;$50K)",
O5162&lt;90000,"Lower Middle ($50K-$90K)",
O5162&lt;130000,"Middle ($90K-$130K)",
O5162&lt;170000,"Upper Middle ($130K-$170K)",
O5162&gt;=170000,"High Salary (&gt;$170K)"
)</f>
        <v>High Salary (&gt;$170K)</v>
      </c>
      <c r="R5162" t="str" cm="1">
        <f t="array" ref="R5162">_xlfn.IFS(
G5162&lt;=2,"New Customers (0-2Y)",
G5162&lt;=5,"Growing Customers (3-5Y)",
G5162&lt;=8,"Established Customers (6-8Y)",
G5162&lt;=10,"Loyal Customers (9-10Y)"
)</f>
        <v>Established Customers (6-8Y)</v>
      </c>
    </row>
    <row r="5163" spans="1:18" x14ac:dyDescent="0.35">
      <c r="A5163">
        <v>15772250</v>
      </c>
      <c r="B5163" t="s">
        <v>2105</v>
      </c>
      <c r="C5163" t="s">
        <v>26</v>
      </c>
      <c r="D5163" t="s">
        <v>39</v>
      </c>
      <c r="E5163">
        <v>46</v>
      </c>
      <c r="F5163" t="s">
        <v>19</v>
      </c>
      <c r="G5163">
        <v>9</v>
      </c>
      <c r="H5163" s="4">
        <v>0</v>
      </c>
      <c r="I5163" t="s">
        <v>24</v>
      </c>
      <c r="J5163">
        <v>1</v>
      </c>
      <c r="K5163">
        <v>842</v>
      </c>
      <c r="L5163" t="s">
        <v>37</v>
      </c>
      <c r="M5163" t="s">
        <v>27</v>
      </c>
      <c r="N5163" t="s">
        <v>32</v>
      </c>
      <c r="O5163" s="4">
        <v>17268.02</v>
      </c>
      <c r="P5163" t="s">
        <v>28</v>
      </c>
      <c r="Q5163" t="str" cm="1">
        <f t="array" ref="Q5163">_xlfn.IFS(
O5163&lt;50000,"Low Salary (&lt;$50K)",
O5163&lt;90000,"Lower Middle ($50K-$90K)",
O5163&lt;130000,"Middle ($90K-$130K)",
O5163&lt;170000,"Upper Middle ($130K-$170K)",
O5163&gt;=170000,"High Salary (&gt;$170K)"
)</f>
        <v>Low Salary (&lt;$50K)</v>
      </c>
      <c r="R5163" t="str" cm="1">
        <f t="array" ref="R5163">_xlfn.IFS(
G5163&lt;=2,"New Customers (0-2Y)",
G5163&lt;=5,"Growing Customers (3-5Y)",
G5163&lt;=8,"Established Customers (6-8Y)",
G5163&lt;=10,"Loyal Customers (9-10Y)"
)</f>
        <v>Loyal Customers (9-10Y)</v>
      </c>
    </row>
    <row r="5164" spans="1:18" x14ac:dyDescent="0.35">
      <c r="A5164">
        <v>15763922</v>
      </c>
      <c r="B5164" t="s">
        <v>2106</v>
      </c>
      <c r="C5164" t="s">
        <v>17</v>
      </c>
      <c r="D5164" t="s">
        <v>39</v>
      </c>
      <c r="E5164">
        <v>31</v>
      </c>
      <c r="F5164" t="s">
        <v>19</v>
      </c>
      <c r="G5164">
        <v>7</v>
      </c>
      <c r="H5164" s="4">
        <v>79962.92</v>
      </c>
      <c r="I5164" t="s">
        <v>29</v>
      </c>
      <c r="J5164">
        <v>2</v>
      </c>
      <c r="K5164">
        <v>608</v>
      </c>
      <c r="L5164" t="s">
        <v>20</v>
      </c>
      <c r="M5164" t="s">
        <v>21</v>
      </c>
      <c r="N5164" t="s">
        <v>32</v>
      </c>
      <c r="O5164" s="4">
        <v>60901.72</v>
      </c>
      <c r="P5164" t="s">
        <v>28</v>
      </c>
      <c r="Q5164" t="str" cm="1">
        <f t="array" ref="Q5164">_xlfn.IFS(
O5164&lt;50000,"Low Salary (&lt;$50K)",
O5164&lt;90000,"Lower Middle ($50K-$90K)",
O5164&lt;130000,"Middle ($90K-$130K)",
O5164&lt;170000,"Upper Middle ($130K-$170K)",
O5164&gt;=170000,"High Salary (&gt;$170K)"
)</f>
        <v>Lower Middle ($50K-$90K)</v>
      </c>
      <c r="R5164" t="str" cm="1">
        <f t="array" ref="R5164">_xlfn.IFS(
G5164&lt;=2,"New Customers (0-2Y)",
G5164&lt;=5,"Growing Customers (3-5Y)",
G5164&lt;=8,"Established Customers (6-8Y)",
G5164&lt;=10,"Loyal Customers (9-10Y)"
)</f>
        <v>Established Customers (6-8Y)</v>
      </c>
    </row>
    <row r="5165" spans="1:18" x14ac:dyDescent="0.35">
      <c r="A5165">
        <v>15633870</v>
      </c>
      <c r="B5165" t="s">
        <v>615</v>
      </c>
      <c r="C5165" t="s">
        <v>17</v>
      </c>
      <c r="D5165" t="s">
        <v>18</v>
      </c>
      <c r="E5165">
        <v>36</v>
      </c>
      <c r="F5165" t="s">
        <v>19</v>
      </c>
      <c r="G5165">
        <v>10</v>
      </c>
      <c r="H5165" s="4">
        <v>0</v>
      </c>
      <c r="I5165" t="s">
        <v>24</v>
      </c>
      <c r="J5165">
        <v>2</v>
      </c>
      <c r="K5165">
        <v>850</v>
      </c>
      <c r="L5165" t="s">
        <v>37</v>
      </c>
      <c r="M5165" t="s">
        <v>21</v>
      </c>
      <c r="N5165" t="s">
        <v>22</v>
      </c>
      <c r="O5165" s="4">
        <v>100750.03</v>
      </c>
      <c r="P5165" t="s">
        <v>28</v>
      </c>
      <c r="Q5165" t="str" cm="1">
        <f t="array" ref="Q5165">_xlfn.IFS(
O5165&lt;50000,"Low Salary (&lt;$50K)",
O5165&lt;90000,"Lower Middle ($50K-$90K)",
O5165&lt;130000,"Middle ($90K-$130K)",
O5165&lt;170000,"Upper Middle ($130K-$170K)",
O5165&gt;=170000,"High Salary (&gt;$170K)"
)</f>
        <v>Middle ($90K-$130K)</v>
      </c>
      <c r="R5165" t="str" cm="1">
        <f t="array" ref="R5165">_xlfn.IFS(
G5165&lt;=2,"New Customers (0-2Y)",
G5165&lt;=5,"Growing Customers (3-5Y)",
G5165&lt;=8,"Established Customers (6-8Y)",
G5165&lt;=10,"Loyal Customers (9-10Y)"
)</f>
        <v>Loyal Customers (9-10Y)</v>
      </c>
    </row>
    <row r="5166" spans="1:18" x14ac:dyDescent="0.35">
      <c r="A5166">
        <v>15624323</v>
      </c>
      <c r="B5166" t="s">
        <v>438</v>
      </c>
      <c r="C5166" t="s">
        <v>17</v>
      </c>
      <c r="D5166" t="s">
        <v>39</v>
      </c>
      <c r="E5166">
        <v>36</v>
      </c>
      <c r="F5166" t="s">
        <v>19</v>
      </c>
      <c r="G5166">
        <v>4</v>
      </c>
      <c r="H5166" s="4">
        <v>0</v>
      </c>
      <c r="I5166" t="s">
        <v>24</v>
      </c>
      <c r="J5166">
        <v>2</v>
      </c>
      <c r="K5166">
        <v>642</v>
      </c>
      <c r="L5166" t="s">
        <v>20</v>
      </c>
      <c r="M5166" t="s">
        <v>21</v>
      </c>
      <c r="N5166" t="s">
        <v>22</v>
      </c>
      <c r="O5166" s="4">
        <v>195224.91</v>
      </c>
      <c r="P5166" t="s">
        <v>28</v>
      </c>
      <c r="Q5166" t="str" cm="1">
        <f t="array" ref="Q5166">_xlfn.IFS(
O5166&lt;50000,"Low Salary (&lt;$50K)",
O5166&lt;90000,"Lower Middle ($50K-$90K)",
O5166&lt;130000,"Middle ($90K-$130K)",
O5166&lt;170000,"Upper Middle ($130K-$170K)",
O5166&gt;=170000,"High Salary (&gt;$170K)"
)</f>
        <v>High Salary (&gt;$170K)</v>
      </c>
      <c r="R5166" t="str" cm="1">
        <f t="array" ref="R5166">_xlfn.IFS(
G5166&lt;=2,"New Customers (0-2Y)",
G5166&lt;=5,"Growing Customers (3-5Y)",
G5166&lt;=8,"Established Customers (6-8Y)",
G5166&lt;=10,"Loyal Customers (9-10Y)"
)</f>
        <v>Growing Customers (3-5Y)</v>
      </c>
    </row>
    <row r="5167" spans="1:18" x14ac:dyDescent="0.35">
      <c r="A5167">
        <v>15688612</v>
      </c>
      <c r="B5167" t="s">
        <v>2107</v>
      </c>
      <c r="C5167" t="s">
        <v>17</v>
      </c>
      <c r="D5167" t="s">
        <v>39</v>
      </c>
      <c r="E5167">
        <v>33</v>
      </c>
      <c r="F5167" t="s">
        <v>19</v>
      </c>
      <c r="G5167">
        <v>7</v>
      </c>
      <c r="H5167" s="4">
        <v>140956.99</v>
      </c>
      <c r="I5167" t="s">
        <v>33</v>
      </c>
      <c r="J5167">
        <v>1</v>
      </c>
      <c r="K5167">
        <v>850</v>
      </c>
      <c r="L5167" t="s">
        <v>37</v>
      </c>
      <c r="M5167" t="s">
        <v>27</v>
      </c>
      <c r="N5167" t="s">
        <v>32</v>
      </c>
      <c r="O5167" s="4">
        <v>3510.18</v>
      </c>
      <c r="P5167" t="s">
        <v>28</v>
      </c>
      <c r="Q5167" t="str" cm="1">
        <f t="array" ref="Q5167">_xlfn.IFS(
O5167&lt;50000,"Low Salary (&lt;$50K)",
O5167&lt;90000,"Lower Middle ($50K-$90K)",
O5167&lt;130000,"Middle ($90K-$130K)",
O5167&lt;170000,"Upper Middle ($130K-$170K)",
O5167&gt;=170000,"High Salary (&gt;$170K)"
)</f>
        <v>Low Salary (&lt;$50K)</v>
      </c>
      <c r="R5167" t="str" cm="1">
        <f t="array" ref="R5167">_xlfn.IFS(
G5167&lt;=2,"New Customers (0-2Y)",
G5167&lt;=5,"Growing Customers (3-5Y)",
G5167&lt;=8,"Established Customers (6-8Y)",
G5167&lt;=10,"Loyal Customers (9-10Y)"
)</f>
        <v>Established Customers (6-8Y)</v>
      </c>
    </row>
    <row r="5168" spans="1:18" x14ac:dyDescent="0.35">
      <c r="A5168">
        <v>15694644</v>
      </c>
      <c r="B5168" t="s">
        <v>195</v>
      </c>
      <c r="C5168" t="s">
        <v>26</v>
      </c>
      <c r="D5168" t="s">
        <v>18</v>
      </c>
      <c r="E5168">
        <v>43</v>
      </c>
      <c r="F5168" t="s">
        <v>19</v>
      </c>
      <c r="G5168">
        <v>6</v>
      </c>
      <c r="H5168" s="4">
        <v>0</v>
      </c>
      <c r="I5168" t="s">
        <v>24</v>
      </c>
      <c r="J5168">
        <v>1</v>
      </c>
      <c r="K5168">
        <v>455</v>
      </c>
      <c r="L5168" t="s">
        <v>44</v>
      </c>
      <c r="M5168" t="s">
        <v>21</v>
      </c>
      <c r="N5168" t="s">
        <v>22</v>
      </c>
      <c r="O5168" s="4">
        <v>81250.789999999994</v>
      </c>
      <c r="P5168" t="s">
        <v>28</v>
      </c>
      <c r="Q5168" t="str" cm="1">
        <f t="array" ref="Q5168">_xlfn.IFS(
O5168&lt;50000,"Low Salary (&lt;$50K)",
O5168&lt;90000,"Lower Middle ($50K-$90K)",
O5168&lt;130000,"Middle ($90K-$130K)",
O5168&lt;170000,"Upper Middle ($130K-$170K)",
O5168&gt;=170000,"High Salary (&gt;$170K)"
)</f>
        <v>Lower Middle ($50K-$90K)</v>
      </c>
      <c r="R5168" t="str" cm="1">
        <f t="array" ref="R5168">_xlfn.IFS(
G5168&lt;=2,"New Customers (0-2Y)",
G5168&lt;=5,"Growing Customers (3-5Y)",
G5168&lt;=8,"Established Customers (6-8Y)",
G5168&lt;=10,"Loyal Customers (9-10Y)"
)</f>
        <v>Established Customers (6-8Y)</v>
      </c>
    </row>
    <row r="5169" spans="1:18" x14ac:dyDescent="0.35">
      <c r="A5169">
        <v>15587174</v>
      </c>
      <c r="B5169" t="s">
        <v>337</v>
      </c>
      <c r="C5169" t="s">
        <v>17</v>
      </c>
      <c r="D5169" t="s">
        <v>39</v>
      </c>
      <c r="E5169">
        <v>29</v>
      </c>
      <c r="F5169" t="s">
        <v>43</v>
      </c>
      <c r="G5169">
        <v>7</v>
      </c>
      <c r="H5169" s="4">
        <v>0</v>
      </c>
      <c r="I5169" t="s">
        <v>24</v>
      </c>
      <c r="J5169">
        <v>2</v>
      </c>
      <c r="K5169">
        <v>726</v>
      </c>
      <c r="L5169" t="s">
        <v>35</v>
      </c>
      <c r="M5169" t="s">
        <v>21</v>
      </c>
      <c r="N5169" t="s">
        <v>22</v>
      </c>
      <c r="O5169" s="4">
        <v>91844.14</v>
      </c>
      <c r="P5169" t="s">
        <v>23</v>
      </c>
      <c r="Q5169" t="str" cm="1">
        <f t="array" ref="Q5169">_xlfn.IFS(
O5169&lt;50000,"Low Salary (&lt;$50K)",
O5169&lt;90000,"Lower Middle ($50K-$90K)",
O5169&lt;130000,"Middle ($90K-$130K)",
O5169&lt;170000,"Upper Middle ($130K-$170K)",
O5169&gt;=170000,"High Salary (&gt;$170K)"
)</f>
        <v>Middle ($90K-$130K)</v>
      </c>
      <c r="R5169" t="str" cm="1">
        <f t="array" ref="R5169">_xlfn.IFS(
G5169&lt;=2,"New Customers (0-2Y)",
G5169&lt;=5,"Growing Customers (3-5Y)",
G5169&lt;=8,"Established Customers (6-8Y)",
G5169&lt;=10,"Loyal Customers (9-10Y)"
)</f>
        <v>Established Customers (6-8Y)</v>
      </c>
    </row>
    <row r="5170" spans="1:18" x14ac:dyDescent="0.35">
      <c r="A5170">
        <v>15579559</v>
      </c>
      <c r="B5170" t="s">
        <v>1014</v>
      </c>
      <c r="C5170" t="s">
        <v>26</v>
      </c>
      <c r="D5170" t="s">
        <v>39</v>
      </c>
      <c r="E5170">
        <v>30</v>
      </c>
      <c r="F5170" t="s">
        <v>19</v>
      </c>
      <c r="G5170">
        <v>8</v>
      </c>
      <c r="H5170" s="4">
        <v>145241.63</v>
      </c>
      <c r="I5170" t="s">
        <v>33</v>
      </c>
      <c r="J5170">
        <v>1</v>
      </c>
      <c r="K5170">
        <v>544</v>
      </c>
      <c r="L5170" t="s">
        <v>31</v>
      </c>
      <c r="M5170" t="s">
        <v>21</v>
      </c>
      <c r="N5170" t="s">
        <v>22</v>
      </c>
      <c r="O5170" s="4">
        <v>80676.83</v>
      </c>
      <c r="P5170" t="s">
        <v>28</v>
      </c>
      <c r="Q5170" t="str" cm="1">
        <f t="array" ref="Q5170">_xlfn.IFS(
O5170&lt;50000,"Low Salary (&lt;$50K)",
O5170&lt;90000,"Lower Middle ($50K-$90K)",
O5170&lt;130000,"Middle ($90K-$130K)",
O5170&lt;170000,"Upper Middle ($130K-$170K)",
O5170&gt;=170000,"High Salary (&gt;$170K)"
)</f>
        <v>Lower Middle ($50K-$90K)</v>
      </c>
      <c r="R5170" t="str" cm="1">
        <f t="array" ref="R5170">_xlfn.IFS(
G5170&lt;=2,"New Customers (0-2Y)",
G5170&lt;=5,"Growing Customers (3-5Y)",
G5170&lt;=8,"Established Customers (6-8Y)",
G5170&lt;=10,"Loyal Customers (9-10Y)"
)</f>
        <v>Established Customers (6-8Y)</v>
      </c>
    </row>
    <row r="5171" spans="1:18" x14ac:dyDescent="0.35">
      <c r="A5171">
        <v>15775430</v>
      </c>
      <c r="B5171" t="s">
        <v>913</v>
      </c>
      <c r="C5171" t="s">
        <v>42</v>
      </c>
      <c r="D5171" t="s">
        <v>39</v>
      </c>
      <c r="E5171">
        <v>31</v>
      </c>
      <c r="F5171" t="s">
        <v>19</v>
      </c>
      <c r="G5171">
        <v>7</v>
      </c>
      <c r="H5171" s="4">
        <v>138008.06</v>
      </c>
      <c r="I5171" t="s">
        <v>33</v>
      </c>
      <c r="J5171">
        <v>2</v>
      </c>
      <c r="K5171">
        <v>651</v>
      </c>
      <c r="L5171" t="s">
        <v>20</v>
      </c>
      <c r="M5171" t="s">
        <v>21</v>
      </c>
      <c r="N5171" t="s">
        <v>32</v>
      </c>
      <c r="O5171" s="4">
        <v>129912.74</v>
      </c>
      <c r="P5171" t="s">
        <v>28</v>
      </c>
      <c r="Q5171" t="str" cm="1">
        <f t="array" ref="Q5171">_xlfn.IFS(
O5171&lt;50000,"Low Salary (&lt;$50K)",
O5171&lt;90000,"Lower Middle ($50K-$90K)",
O5171&lt;130000,"Middle ($90K-$130K)",
O5171&lt;170000,"Upper Middle ($130K-$170K)",
O5171&gt;=170000,"High Salary (&gt;$170K)"
)</f>
        <v>Middle ($90K-$130K)</v>
      </c>
      <c r="R5171" t="str" cm="1">
        <f t="array" ref="R5171">_xlfn.IFS(
G5171&lt;=2,"New Customers (0-2Y)",
G5171&lt;=5,"Growing Customers (3-5Y)",
G5171&lt;=8,"Established Customers (6-8Y)",
G5171&lt;=10,"Loyal Customers (9-10Y)"
)</f>
        <v>Established Customers (6-8Y)</v>
      </c>
    </row>
    <row r="5172" spans="1:18" x14ac:dyDescent="0.35">
      <c r="A5172">
        <v>15623695</v>
      </c>
      <c r="B5172" t="s">
        <v>2108</v>
      </c>
      <c r="C5172" t="s">
        <v>17</v>
      </c>
      <c r="D5172" t="s">
        <v>18</v>
      </c>
      <c r="E5172">
        <v>31</v>
      </c>
      <c r="F5172" t="s">
        <v>19</v>
      </c>
      <c r="G5172">
        <v>4</v>
      </c>
      <c r="H5172" s="4">
        <v>0</v>
      </c>
      <c r="I5172" t="s">
        <v>24</v>
      </c>
      <c r="J5172">
        <v>2</v>
      </c>
      <c r="K5172">
        <v>814</v>
      </c>
      <c r="L5172" t="s">
        <v>37</v>
      </c>
      <c r="M5172" t="s">
        <v>21</v>
      </c>
      <c r="N5172" t="s">
        <v>22</v>
      </c>
      <c r="O5172" s="4">
        <v>142029.17000000001</v>
      </c>
      <c r="P5172" t="s">
        <v>28</v>
      </c>
      <c r="Q5172" t="str" cm="1">
        <f t="array" ref="Q5172">_xlfn.IFS(
O5172&lt;50000,"Low Salary (&lt;$50K)",
O5172&lt;90000,"Lower Middle ($50K-$90K)",
O5172&lt;130000,"Middle ($90K-$130K)",
O5172&lt;170000,"Upper Middle ($130K-$170K)",
O5172&gt;=170000,"High Salary (&gt;$170K)"
)</f>
        <v>Upper Middle ($130K-$170K)</v>
      </c>
      <c r="R5172" t="str" cm="1">
        <f t="array" ref="R5172">_xlfn.IFS(
G5172&lt;=2,"New Customers (0-2Y)",
G5172&lt;=5,"Growing Customers (3-5Y)",
G5172&lt;=8,"Established Customers (6-8Y)",
G5172&lt;=10,"Loyal Customers (9-10Y)"
)</f>
        <v>Growing Customers (3-5Y)</v>
      </c>
    </row>
    <row r="5173" spans="1:18" x14ac:dyDescent="0.35">
      <c r="A5173">
        <v>15760849</v>
      </c>
      <c r="B5173" t="s">
        <v>1034</v>
      </c>
      <c r="C5173" t="s">
        <v>17</v>
      </c>
      <c r="D5173" t="s">
        <v>39</v>
      </c>
      <c r="E5173">
        <v>39</v>
      </c>
      <c r="F5173" t="s">
        <v>19</v>
      </c>
      <c r="G5173">
        <v>2</v>
      </c>
      <c r="H5173" s="4">
        <v>0</v>
      </c>
      <c r="I5173" t="s">
        <v>24</v>
      </c>
      <c r="J5173">
        <v>2</v>
      </c>
      <c r="K5173">
        <v>537</v>
      </c>
      <c r="L5173" t="s">
        <v>31</v>
      </c>
      <c r="M5173" t="s">
        <v>21</v>
      </c>
      <c r="N5173" t="s">
        <v>22</v>
      </c>
      <c r="O5173" s="4">
        <v>137651.6</v>
      </c>
      <c r="P5173" t="s">
        <v>28</v>
      </c>
      <c r="Q5173" t="str" cm="1">
        <f t="array" ref="Q5173">_xlfn.IFS(
O5173&lt;50000,"Low Salary (&lt;$50K)",
O5173&lt;90000,"Lower Middle ($50K-$90K)",
O5173&lt;130000,"Middle ($90K-$130K)",
O5173&lt;170000,"Upper Middle ($130K-$170K)",
O5173&gt;=170000,"High Salary (&gt;$170K)"
)</f>
        <v>Upper Middle ($130K-$170K)</v>
      </c>
      <c r="R5173" t="str" cm="1">
        <f t="array" ref="R5173">_xlfn.IFS(
G5173&lt;=2,"New Customers (0-2Y)",
G5173&lt;=5,"Growing Customers (3-5Y)",
G5173&lt;=8,"Established Customers (6-8Y)",
G5173&lt;=10,"Loyal Customers (9-10Y)"
)</f>
        <v>New Customers (0-2Y)</v>
      </c>
    </row>
    <row r="5174" spans="1:18" x14ac:dyDescent="0.35">
      <c r="A5174">
        <v>15813095</v>
      </c>
      <c r="B5174" t="s">
        <v>1418</v>
      </c>
      <c r="C5174" t="s">
        <v>17</v>
      </c>
      <c r="D5174" t="s">
        <v>39</v>
      </c>
      <c r="E5174">
        <v>37</v>
      </c>
      <c r="F5174" t="s">
        <v>19</v>
      </c>
      <c r="G5174">
        <v>2</v>
      </c>
      <c r="H5174" s="4">
        <v>0</v>
      </c>
      <c r="I5174" t="s">
        <v>24</v>
      </c>
      <c r="J5174">
        <v>2</v>
      </c>
      <c r="K5174">
        <v>553</v>
      </c>
      <c r="L5174" t="s">
        <v>31</v>
      </c>
      <c r="M5174" t="s">
        <v>21</v>
      </c>
      <c r="N5174" t="s">
        <v>32</v>
      </c>
      <c r="O5174" s="4">
        <v>33877.29</v>
      </c>
      <c r="P5174" t="s">
        <v>28</v>
      </c>
      <c r="Q5174" t="str" cm="1">
        <f t="array" ref="Q5174">_xlfn.IFS(
O5174&lt;50000,"Low Salary (&lt;$50K)",
O5174&lt;90000,"Lower Middle ($50K-$90K)",
O5174&lt;130000,"Middle ($90K-$130K)",
O5174&lt;170000,"Upper Middle ($130K-$170K)",
O5174&gt;=170000,"High Salary (&gt;$170K)"
)</f>
        <v>Low Salary (&lt;$50K)</v>
      </c>
      <c r="R5174" t="str" cm="1">
        <f t="array" ref="R5174">_xlfn.IFS(
G5174&lt;=2,"New Customers (0-2Y)",
G5174&lt;=5,"Growing Customers (3-5Y)",
G5174&lt;=8,"Established Customers (6-8Y)",
G5174&lt;=10,"Loyal Customers (9-10Y)"
)</f>
        <v>New Customers (0-2Y)</v>
      </c>
    </row>
    <row r="5175" spans="1:18" x14ac:dyDescent="0.35">
      <c r="A5175">
        <v>15705281</v>
      </c>
      <c r="B5175" t="s">
        <v>2109</v>
      </c>
      <c r="C5175" t="s">
        <v>26</v>
      </c>
      <c r="D5175" t="s">
        <v>39</v>
      </c>
      <c r="E5175">
        <v>38</v>
      </c>
      <c r="F5175" t="s">
        <v>19</v>
      </c>
      <c r="G5175">
        <v>9</v>
      </c>
      <c r="H5175" s="4">
        <v>0</v>
      </c>
      <c r="I5175" t="s">
        <v>24</v>
      </c>
      <c r="J5175">
        <v>1</v>
      </c>
      <c r="K5175">
        <v>800</v>
      </c>
      <c r="L5175" t="s">
        <v>37</v>
      </c>
      <c r="M5175" t="s">
        <v>21</v>
      </c>
      <c r="N5175" t="s">
        <v>32</v>
      </c>
      <c r="O5175" s="4">
        <v>78744.39</v>
      </c>
      <c r="P5175" t="s">
        <v>28</v>
      </c>
      <c r="Q5175" t="str" cm="1">
        <f t="array" ref="Q5175">_xlfn.IFS(
O5175&lt;50000,"Low Salary (&lt;$50K)",
O5175&lt;90000,"Lower Middle ($50K-$90K)",
O5175&lt;130000,"Middle ($90K-$130K)",
O5175&lt;170000,"Upper Middle ($130K-$170K)",
O5175&gt;=170000,"High Salary (&gt;$170K)"
)</f>
        <v>Lower Middle ($50K-$90K)</v>
      </c>
      <c r="R5175" t="str" cm="1">
        <f t="array" ref="R5175">_xlfn.IFS(
G5175&lt;=2,"New Customers (0-2Y)",
G5175&lt;=5,"Growing Customers (3-5Y)",
G5175&lt;=8,"Established Customers (6-8Y)",
G5175&lt;=10,"Loyal Customers (9-10Y)"
)</f>
        <v>Loyal Customers (9-10Y)</v>
      </c>
    </row>
    <row r="5176" spans="1:18" x14ac:dyDescent="0.35">
      <c r="A5176">
        <v>15812594</v>
      </c>
      <c r="B5176" t="s">
        <v>415</v>
      </c>
      <c r="C5176" t="s">
        <v>17</v>
      </c>
      <c r="D5176" t="s">
        <v>39</v>
      </c>
      <c r="E5176">
        <v>34</v>
      </c>
      <c r="F5176" t="s">
        <v>19</v>
      </c>
      <c r="G5176">
        <v>7</v>
      </c>
      <c r="H5176" s="4">
        <v>0</v>
      </c>
      <c r="I5176" t="s">
        <v>24</v>
      </c>
      <c r="J5176">
        <v>2</v>
      </c>
      <c r="K5176">
        <v>791</v>
      </c>
      <c r="L5176" t="s">
        <v>37</v>
      </c>
      <c r="M5176" t="s">
        <v>21</v>
      </c>
      <c r="N5176" t="s">
        <v>32</v>
      </c>
      <c r="O5176" s="4">
        <v>96734.46</v>
      </c>
      <c r="P5176" t="s">
        <v>28</v>
      </c>
      <c r="Q5176" t="str" cm="1">
        <f t="array" ref="Q5176">_xlfn.IFS(
O5176&lt;50000,"Low Salary (&lt;$50K)",
O5176&lt;90000,"Lower Middle ($50K-$90K)",
O5176&lt;130000,"Middle ($90K-$130K)",
O5176&lt;170000,"Upper Middle ($130K-$170K)",
O5176&gt;=170000,"High Salary (&gt;$170K)"
)</f>
        <v>Middle ($90K-$130K)</v>
      </c>
      <c r="R5176" t="str" cm="1">
        <f t="array" ref="R5176">_xlfn.IFS(
G5176&lt;=2,"New Customers (0-2Y)",
G5176&lt;=5,"Growing Customers (3-5Y)",
G5176&lt;=8,"Established Customers (6-8Y)",
G5176&lt;=10,"Loyal Customers (9-10Y)"
)</f>
        <v>Established Customers (6-8Y)</v>
      </c>
    </row>
    <row r="5177" spans="1:18" x14ac:dyDescent="0.35">
      <c r="A5177">
        <v>15626322</v>
      </c>
      <c r="B5177" t="s">
        <v>767</v>
      </c>
      <c r="C5177" t="s">
        <v>26</v>
      </c>
      <c r="D5177" t="s">
        <v>18</v>
      </c>
      <c r="E5177">
        <v>29</v>
      </c>
      <c r="F5177" t="s">
        <v>43</v>
      </c>
      <c r="G5177">
        <v>9</v>
      </c>
      <c r="H5177" s="4">
        <v>127570.93</v>
      </c>
      <c r="I5177" t="s">
        <v>33</v>
      </c>
      <c r="J5177">
        <v>2</v>
      </c>
      <c r="K5177">
        <v>699</v>
      </c>
      <c r="L5177" t="s">
        <v>35</v>
      </c>
      <c r="M5177" t="s">
        <v>21</v>
      </c>
      <c r="N5177" t="s">
        <v>32</v>
      </c>
      <c r="O5177" s="4">
        <v>164756.81</v>
      </c>
      <c r="P5177" t="s">
        <v>28</v>
      </c>
      <c r="Q5177" t="str" cm="1">
        <f t="array" ref="Q5177">_xlfn.IFS(
O5177&lt;50000,"Low Salary (&lt;$50K)",
O5177&lt;90000,"Lower Middle ($50K-$90K)",
O5177&lt;130000,"Middle ($90K-$130K)",
O5177&lt;170000,"Upper Middle ($130K-$170K)",
O5177&gt;=170000,"High Salary (&gt;$170K)"
)</f>
        <v>Upper Middle ($130K-$170K)</v>
      </c>
      <c r="R5177" t="str" cm="1">
        <f t="array" ref="R5177">_xlfn.IFS(
G5177&lt;=2,"New Customers (0-2Y)",
G5177&lt;=5,"Growing Customers (3-5Y)",
G5177&lt;=8,"Established Customers (6-8Y)",
G5177&lt;=10,"Loyal Customers (9-10Y)"
)</f>
        <v>Loyal Customers (9-10Y)</v>
      </c>
    </row>
    <row r="5178" spans="1:18" x14ac:dyDescent="0.35">
      <c r="A5178">
        <v>15723105</v>
      </c>
      <c r="B5178" t="s">
        <v>2110</v>
      </c>
      <c r="C5178" t="s">
        <v>17</v>
      </c>
      <c r="D5178" t="s">
        <v>18</v>
      </c>
      <c r="E5178">
        <v>28</v>
      </c>
      <c r="F5178" t="s">
        <v>43</v>
      </c>
      <c r="G5178">
        <v>6</v>
      </c>
      <c r="H5178" s="4">
        <v>0</v>
      </c>
      <c r="I5178" t="s">
        <v>24</v>
      </c>
      <c r="J5178">
        <v>1</v>
      </c>
      <c r="K5178">
        <v>756</v>
      </c>
      <c r="L5178" t="s">
        <v>35</v>
      </c>
      <c r="M5178" t="s">
        <v>21</v>
      </c>
      <c r="N5178" t="s">
        <v>22</v>
      </c>
      <c r="O5178" s="4">
        <v>164394.65</v>
      </c>
      <c r="P5178" t="s">
        <v>28</v>
      </c>
      <c r="Q5178" t="str" cm="1">
        <f t="array" ref="Q5178">_xlfn.IFS(
O5178&lt;50000,"Low Salary (&lt;$50K)",
O5178&lt;90000,"Lower Middle ($50K-$90K)",
O5178&lt;130000,"Middle ($90K-$130K)",
O5178&lt;170000,"Upper Middle ($130K-$170K)",
O5178&gt;=170000,"High Salary (&gt;$170K)"
)</f>
        <v>Upper Middle ($130K-$170K)</v>
      </c>
      <c r="R5178" t="str" cm="1">
        <f t="array" ref="R5178">_xlfn.IFS(
G5178&lt;=2,"New Customers (0-2Y)",
G5178&lt;=5,"Growing Customers (3-5Y)",
G5178&lt;=8,"Established Customers (6-8Y)",
G5178&lt;=10,"Loyal Customers (9-10Y)"
)</f>
        <v>Established Customers (6-8Y)</v>
      </c>
    </row>
    <row r="5179" spans="1:18" x14ac:dyDescent="0.35">
      <c r="A5179">
        <v>15588449</v>
      </c>
      <c r="B5179" t="s">
        <v>302</v>
      </c>
      <c r="C5179" t="s">
        <v>26</v>
      </c>
      <c r="D5179" t="s">
        <v>18</v>
      </c>
      <c r="E5179">
        <v>27</v>
      </c>
      <c r="F5179" t="s">
        <v>43</v>
      </c>
      <c r="G5179">
        <v>5</v>
      </c>
      <c r="H5179" s="4">
        <v>107812.67</v>
      </c>
      <c r="I5179" t="s">
        <v>33</v>
      </c>
      <c r="J5179">
        <v>1</v>
      </c>
      <c r="K5179">
        <v>591</v>
      </c>
      <c r="L5179" t="s">
        <v>31</v>
      </c>
      <c r="M5179" t="s">
        <v>27</v>
      </c>
      <c r="N5179" t="s">
        <v>22</v>
      </c>
      <c r="O5179" s="4">
        <v>162501.82999999999</v>
      </c>
      <c r="P5179" t="s">
        <v>23</v>
      </c>
      <c r="Q5179" t="str" cm="1">
        <f t="array" ref="Q5179">_xlfn.IFS(
O5179&lt;50000,"Low Salary (&lt;$50K)",
O5179&lt;90000,"Lower Middle ($50K-$90K)",
O5179&lt;130000,"Middle ($90K-$130K)",
O5179&lt;170000,"Upper Middle ($130K-$170K)",
O5179&gt;=170000,"High Salary (&gt;$170K)"
)</f>
        <v>Upper Middle ($130K-$170K)</v>
      </c>
      <c r="R5179" t="str" cm="1">
        <f t="array" ref="R5179">_xlfn.IFS(
G5179&lt;=2,"New Customers (0-2Y)",
G5179&lt;=5,"Growing Customers (3-5Y)",
G5179&lt;=8,"Established Customers (6-8Y)",
G5179&lt;=10,"Loyal Customers (9-10Y)"
)</f>
        <v>Growing Customers (3-5Y)</v>
      </c>
    </row>
    <row r="5180" spans="1:18" x14ac:dyDescent="0.35">
      <c r="A5180">
        <v>15794849</v>
      </c>
      <c r="B5180" t="s">
        <v>961</v>
      </c>
      <c r="C5180" t="s">
        <v>42</v>
      </c>
      <c r="D5180" t="s">
        <v>39</v>
      </c>
      <c r="E5180">
        <v>22</v>
      </c>
      <c r="F5180" t="s">
        <v>43</v>
      </c>
      <c r="G5180">
        <v>7</v>
      </c>
      <c r="H5180" s="4">
        <v>91560.58</v>
      </c>
      <c r="I5180" t="s">
        <v>29</v>
      </c>
      <c r="J5180">
        <v>2</v>
      </c>
      <c r="K5180">
        <v>850</v>
      </c>
      <c r="L5180" t="s">
        <v>37</v>
      </c>
      <c r="M5180" t="s">
        <v>27</v>
      </c>
      <c r="N5180" t="s">
        <v>32</v>
      </c>
      <c r="O5180" s="4">
        <v>10541.38</v>
      </c>
      <c r="P5180" t="s">
        <v>28</v>
      </c>
      <c r="Q5180" t="str" cm="1">
        <f t="array" ref="Q5180">_xlfn.IFS(
O5180&lt;50000,"Low Salary (&lt;$50K)",
O5180&lt;90000,"Lower Middle ($50K-$90K)",
O5180&lt;130000,"Middle ($90K-$130K)",
O5180&lt;170000,"Upper Middle ($130K-$170K)",
O5180&gt;=170000,"High Salary (&gt;$170K)"
)</f>
        <v>Low Salary (&lt;$50K)</v>
      </c>
      <c r="R5180" t="str" cm="1">
        <f t="array" ref="R5180">_xlfn.IFS(
G5180&lt;=2,"New Customers (0-2Y)",
G5180&lt;=5,"Growing Customers (3-5Y)",
G5180&lt;=8,"Established Customers (6-8Y)",
G5180&lt;=10,"Loyal Customers (9-10Y)"
)</f>
        <v>Established Customers (6-8Y)</v>
      </c>
    </row>
    <row r="5181" spans="1:18" x14ac:dyDescent="0.35">
      <c r="A5181">
        <v>15620000</v>
      </c>
      <c r="B5181" t="s">
        <v>550</v>
      </c>
      <c r="C5181" t="s">
        <v>42</v>
      </c>
      <c r="D5181" t="s">
        <v>39</v>
      </c>
      <c r="E5181">
        <v>34</v>
      </c>
      <c r="F5181" t="s">
        <v>19</v>
      </c>
      <c r="G5181">
        <v>6</v>
      </c>
      <c r="H5181" s="4">
        <v>121303.77</v>
      </c>
      <c r="I5181" t="s">
        <v>33</v>
      </c>
      <c r="J5181">
        <v>2</v>
      </c>
      <c r="K5181">
        <v>760</v>
      </c>
      <c r="L5181" t="s">
        <v>35</v>
      </c>
      <c r="M5181" t="s">
        <v>21</v>
      </c>
      <c r="N5181" t="s">
        <v>22</v>
      </c>
      <c r="O5181" s="4">
        <v>59325.21</v>
      </c>
      <c r="P5181" t="s">
        <v>28</v>
      </c>
      <c r="Q5181" t="str" cm="1">
        <f t="array" ref="Q5181">_xlfn.IFS(
O5181&lt;50000,"Low Salary (&lt;$50K)",
O5181&lt;90000,"Lower Middle ($50K-$90K)",
O5181&lt;130000,"Middle ($90K-$130K)",
O5181&lt;170000,"Upper Middle ($130K-$170K)",
O5181&gt;=170000,"High Salary (&gt;$170K)"
)</f>
        <v>Lower Middle ($50K-$90K)</v>
      </c>
      <c r="R5181" t="str" cm="1">
        <f t="array" ref="R5181">_xlfn.IFS(
G5181&lt;=2,"New Customers (0-2Y)",
G5181&lt;=5,"Growing Customers (3-5Y)",
G5181&lt;=8,"Established Customers (6-8Y)",
G5181&lt;=10,"Loyal Customers (9-10Y)"
)</f>
        <v>Established Customers (6-8Y)</v>
      </c>
    </row>
    <row r="5182" spans="1:18" x14ac:dyDescent="0.35">
      <c r="A5182">
        <v>15799720</v>
      </c>
      <c r="B5182" t="s">
        <v>2111</v>
      </c>
      <c r="C5182" t="s">
        <v>26</v>
      </c>
      <c r="D5182" t="s">
        <v>39</v>
      </c>
      <c r="E5182">
        <v>43</v>
      </c>
      <c r="F5182" t="s">
        <v>19</v>
      </c>
      <c r="G5182">
        <v>8</v>
      </c>
      <c r="H5182" s="4">
        <v>161546.68</v>
      </c>
      <c r="I5182" t="s">
        <v>33</v>
      </c>
      <c r="J5182">
        <v>2</v>
      </c>
      <c r="K5182">
        <v>569</v>
      </c>
      <c r="L5182" t="s">
        <v>31</v>
      </c>
      <c r="M5182" t="s">
        <v>27</v>
      </c>
      <c r="N5182" t="s">
        <v>22</v>
      </c>
      <c r="O5182" s="4">
        <v>178187.28</v>
      </c>
      <c r="P5182" t="s">
        <v>28</v>
      </c>
      <c r="Q5182" t="str" cm="1">
        <f t="array" ref="Q5182">_xlfn.IFS(
O5182&lt;50000,"Low Salary (&lt;$50K)",
O5182&lt;90000,"Lower Middle ($50K-$90K)",
O5182&lt;130000,"Middle ($90K-$130K)",
O5182&lt;170000,"Upper Middle ($130K-$170K)",
O5182&gt;=170000,"High Salary (&gt;$170K)"
)</f>
        <v>High Salary (&gt;$170K)</v>
      </c>
      <c r="R5182" t="str" cm="1">
        <f t="array" ref="R5182">_xlfn.IFS(
G5182&lt;=2,"New Customers (0-2Y)",
G5182&lt;=5,"Growing Customers (3-5Y)",
G5182&lt;=8,"Established Customers (6-8Y)",
G5182&lt;=10,"Loyal Customers (9-10Y)"
)</f>
        <v>Established Customers (6-8Y)</v>
      </c>
    </row>
    <row r="5183" spans="1:18" x14ac:dyDescent="0.35">
      <c r="A5183">
        <v>15711287</v>
      </c>
      <c r="B5183" t="s">
        <v>300</v>
      </c>
      <c r="C5183" t="s">
        <v>26</v>
      </c>
      <c r="D5183" t="s">
        <v>18</v>
      </c>
      <c r="E5183">
        <v>35</v>
      </c>
      <c r="F5183" t="s">
        <v>19</v>
      </c>
      <c r="G5183">
        <v>5</v>
      </c>
      <c r="H5183" s="4">
        <v>128415.45</v>
      </c>
      <c r="I5183" t="s">
        <v>33</v>
      </c>
      <c r="J5183">
        <v>1</v>
      </c>
      <c r="K5183">
        <v>661</v>
      </c>
      <c r="L5183" t="s">
        <v>35</v>
      </c>
      <c r="M5183" t="s">
        <v>21</v>
      </c>
      <c r="N5183" t="s">
        <v>32</v>
      </c>
      <c r="O5183" s="4">
        <v>142626.49</v>
      </c>
      <c r="P5183" t="s">
        <v>28</v>
      </c>
      <c r="Q5183" t="str" cm="1">
        <f t="array" ref="Q5183">_xlfn.IFS(
O5183&lt;50000,"Low Salary (&lt;$50K)",
O5183&lt;90000,"Lower Middle ($50K-$90K)",
O5183&lt;130000,"Middle ($90K-$130K)",
O5183&lt;170000,"Upper Middle ($130K-$170K)",
O5183&gt;=170000,"High Salary (&gt;$170K)"
)</f>
        <v>Upper Middle ($130K-$170K)</v>
      </c>
      <c r="R5183" t="str" cm="1">
        <f t="array" ref="R5183">_xlfn.IFS(
G5183&lt;=2,"New Customers (0-2Y)",
G5183&lt;=5,"Growing Customers (3-5Y)",
G5183&lt;=8,"Established Customers (6-8Y)",
G5183&lt;=10,"Loyal Customers (9-10Y)"
)</f>
        <v>Growing Customers (3-5Y)</v>
      </c>
    </row>
    <row r="5184" spans="1:18" x14ac:dyDescent="0.35">
      <c r="A5184">
        <v>15613102</v>
      </c>
      <c r="B5184" t="s">
        <v>1297</v>
      </c>
      <c r="C5184" t="s">
        <v>17</v>
      </c>
      <c r="D5184" t="s">
        <v>18</v>
      </c>
      <c r="E5184">
        <v>31</v>
      </c>
      <c r="F5184" t="s">
        <v>19</v>
      </c>
      <c r="G5184">
        <v>2</v>
      </c>
      <c r="H5184" s="4">
        <v>57530.06</v>
      </c>
      <c r="I5184" t="s">
        <v>29</v>
      </c>
      <c r="J5184">
        <v>1</v>
      </c>
      <c r="K5184">
        <v>670</v>
      </c>
      <c r="L5184" t="s">
        <v>35</v>
      </c>
      <c r="M5184" t="s">
        <v>21</v>
      </c>
      <c r="N5184" t="s">
        <v>22</v>
      </c>
      <c r="O5184" s="4">
        <v>181893.31</v>
      </c>
      <c r="P5184" t="s">
        <v>23</v>
      </c>
      <c r="Q5184" t="str" cm="1">
        <f t="array" ref="Q5184">_xlfn.IFS(
O5184&lt;50000,"Low Salary (&lt;$50K)",
O5184&lt;90000,"Lower Middle ($50K-$90K)",
O5184&lt;130000,"Middle ($90K-$130K)",
O5184&lt;170000,"Upper Middle ($130K-$170K)",
O5184&gt;=170000,"High Salary (&gt;$170K)"
)</f>
        <v>High Salary (&gt;$170K)</v>
      </c>
      <c r="R5184" t="str" cm="1">
        <f t="array" ref="R5184">_xlfn.IFS(
G5184&lt;=2,"New Customers (0-2Y)",
G5184&lt;=5,"Growing Customers (3-5Y)",
G5184&lt;=8,"Established Customers (6-8Y)",
G5184&lt;=10,"Loyal Customers (9-10Y)"
)</f>
        <v>New Customers (0-2Y)</v>
      </c>
    </row>
    <row r="5185" spans="1:18" x14ac:dyDescent="0.35">
      <c r="A5185">
        <v>15621440</v>
      </c>
      <c r="B5185" t="s">
        <v>1196</v>
      </c>
      <c r="C5185" t="s">
        <v>17</v>
      </c>
      <c r="D5185" t="s">
        <v>39</v>
      </c>
      <c r="E5185">
        <v>38</v>
      </c>
      <c r="F5185" t="s">
        <v>19</v>
      </c>
      <c r="G5185">
        <v>1</v>
      </c>
      <c r="H5185" s="4">
        <v>0</v>
      </c>
      <c r="I5185" t="s">
        <v>24</v>
      </c>
      <c r="J5185">
        <v>2</v>
      </c>
      <c r="K5185">
        <v>694</v>
      </c>
      <c r="L5185" t="s">
        <v>35</v>
      </c>
      <c r="M5185" t="s">
        <v>27</v>
      </c>
      <c r="N5185" t="s">
        <v>22</v>
      </c>
      <c r="O5185" s="4">
        <v>156858.20000000001</v>
      </c>
      <c r="P5185" t="s">
        <v>28</v>
      </c>
      <c r="Q5185" t="str" cm="1">
        <f t="array" ref="Q5185">_xlfn.IFS(
O5185&lt;50000,"Low Salary (&lt;$50K)",
O5185&lt;90000,"Lower Middle ($50K-$90K)",
O5185&lt;130000,"Middle ($90K-$130K)",
O5185&lt;170000,"Upper Middle ($130K-$170K)",
O5185&gt;=170000,"High Salary (&gt;$170K)"
)</f>
        <v>Upper Middle ($130K-$170K)</v>
      </c>
      <c r="R5185" t="str" cm="1">
        <f t="array" ref="R5185">_xlfn.IFS(
G5185&lt;=2,"New Customers (0-2Y)",
G5185&lt;=5,"Growing Customers (3-5Y)",
G5185&lt;=8,"Established Customers (6-8Y)",
G5185&lt;=10,"Loyal Customers (9-10Y)"
)</f>
        <v>New Customers (0-2Y)</v>
      </c>
    </row>
    <row r="5186" spans="1:18" x14ac:dyDescent="0.35">
      <c r="A5186">
        <v>15677146</v>
      </c>
      <c r="B5186" t="s">
        <v>1075</v>
      </c>
      <c r="C5186" t="s">
        <v>17</v>
      </c>
      <c r="D5186" t="s">
        <v>18</v>
      </c>
      <c r="E5186">
        <v>28</v>
      </c>
      <c r="F5186" t="s">
        <v>43</v>
      </c>
      <c r="G5186">
        <v>4</v>
      </c>
      <c r="H5186" s="4">
        <v>142243.54</v>
      </c>
      <c r="I5186" t="s">
        <v>33</v>
      </c>
      <c r="J5186">
        <v>2</v>
      </c>
      <c r="K5186">
        <v>728</v>
      </c>
      <c r="L5186" t="s">
        <v>35</v>
      </c>
      <c r="M5186" t="s">
        <v>21</v>
      </c>
      <c r="N5186" t="s">
        <v>32</v>
      </c>
      <c r="O5186" s="4">
        <v>33074.51</v>
      </c>
      <c r="P5186" t="s">
        <v>28</v>
      </c>
      <c r="Q5186" t="str" cm="1">
        <f t="array" ref="Q5186">_xlfn.IFS(
O5186&lt;50000,"Low Salary (&lt;$50K)",
O5186&lt;90000,"Lower Middle ($50K-$90K)",
O5186&lt;130000,"Middle ($90K-$130K)",
O5186&lt;170000,"Upper Middle ($130K-$170K)",
O5186&gt;=170000,"High Salary (&gt;$170K)"
)</f>
        <v>Low Salary (&lt;$50K)</v>
      </c>
      <c r="R5186" t="str" cm="1">
        <f t="array" ref="R5186">_xlfn.IFS(
G5186&lt;=2,"New Customers (0-2Y)",
G5186&lt;=5,"Growing Customers (3-5Y)",
G5186&lt;=8,"Established Customers (6-8Y)",
G5186&lt;=10,"Loyal Customers (9-10Y)"
)</f>
        <v>Growing Customers (3-5Y)</v>
      </c>
    </row>
    <row r="5187" spans="1:18" x14ac:dyDescent="0.35">
      <c r="A5187">
        <v>15801169</v>
      </c>
      <c r="B5187" t="s">
        <v>2112</v>
      </c>
      <c r="C5187" t="s">
        <v>42</v>
      </c>
      <c r="D5187" t="s">
        <v>18</v>
      </c>
      <c r="E5187">
        <v>39</v>
      </c>
      <c r="F5187" t="s">
        <v>19</v>
      </c>
      <c r="G5187">
        <v>9</v>
      </c>
      <c r="H5187" s="4">
        <v>138341.51</v>
      </c>
      <c r="I5187" t="s">
        <v>33</v>
      </c>
      <c r="J5187">
        <v>1</v>
      </c>
      <c r="K5187">
        <v>764</v>
      </c>
      <c r="L5187" t="s">
        <v>35</v>
      </c>
      <c r="M5187" t="s">
        <v>21</v>
      </c>
      <c r="N5187" t="s">
        <v>32</v>
      </c>
      <c r="O5187" s="4">
        <v>50072.94</v>
      </c>
      <c r="P5187" t="s">
        <v>23</v>
      </c>
      <c r="Q5187" t="str" cm="1">
        <f t="array" ref="Q5187">_xlfn.IFS(
O5187&lt;50000,"Low Salary (&lt;$50K)",
O5187&lt;90000,"Lower Middle ($50K-$90K)",
O5187&lt;130000,"Middle ($90K-$130K)",
O5187&lt;170000,"Upper Middle ($130K-$170K)",
O5187&gt;=170000,"High Salary (&gt;$170K)"
)</f>
        <v>Lower Middle ($50K-$90K)</v>
      </c>
      <c r="R5187" t="str" cm="1">
        <f t="array" ref="R5187">_xlfn.IFS(
G5187&lt;=2,"New Customers (0-2Y)",
G5187&lt;=5,"Growing Customers (3-5Y)",
G5187&lt;=8,"Established Customers (6-8Y)",
G5187&lt;=10,"Loyal Customers (9-10Y)"
)</f>
        <v>Loyal Customers (9-10Y)</v>
      </c>
    </row>
    <row r="5188" spans="1:18" x14ac:dyDescent="0.35">
      <c r="A5188">
        <v>15722425</v>
      </c>
      <c r="B5188" t="s">
        <v>972</v>
      </c>
      <c r="C5188" t="s">
        <v>17</v>
      </c>
      <c r="D5188" t="s">
        <v>39</v>
      </c>
      <c r="E5188">
        <v>32</v>
      </c>
      <c r="F5188" t="s">
        <v>19</v>
      </c>
      <c r="G5188">
        <v>9</v>
      </c>
      <c r="H5188" s="4">
        <v>0</v>
      </c>
      <c r="I5188" t="s">
        <v>24</v>
      </c>
      <c r="J5188">
        <v>2</v>
      </c>
      <c r="K5188">
        <v>639</v>
      </c>
      <c r="L5188" t="s">
        <v>20</v>
      </c>
      <c r="M5188" t="s">
        <v>21</v>
      </c>
      <c r="N5188" t="s">
        <v>32</v>
      </c>
      <c r="O5188" s="4">
        <v>111340.36</v>
      </c>
      <c r="P5188" t="s">
        <v>28</v>
      </c>
      <c r="Q5188" t="str" cm="1">
        <f t="array" ref="Q5188">_xlfn.IFS(
O5188&lt;50000,"Low Salary (&lt;$50K)",
O5188&lt;90000,"Lower Middle ($50K-$90K)",
O5188&lt;130000,"Middle ($90K-$130K)",
O5188&lt;170000,"Upper Middle ($130K-$170K)",
O5188&gt;=170000,"High Salary (&gt;$170K)"
)</f>
        <v>Middle ($90K-$130K)</v>
      </c>
      <c r="R5188" t="str" cm="1">
        <f t="array" ref="R5188">_xlfn.IFS(
G5188&lt;=2,"New Customers (0-2Y)",
G5188&lt;=5,"Growing Customers (3-5Y)",
G5188&lt;=8,"Established Customers (6-8Y)",
G5188&lt;=10,"Loyal Customers (9-10Y)"
)</f>
        <v>Loyal Customers (9-10Y)</v>
      </c>
    </row>
    <row r="5189" spans="1:18" x14ac:dyDescent="0.35">
      <c r="A5189">
        <v>15682421</v>
      </c>
      <c r="B5189" t="s">
        <v>783</v>
      </c>
      <c r="C5189" t="s">
        <v>17</v>
      </c>
      <c r="D5189" t="s">
        <v>18</v>
      </c>
      <c r="E5189">
        <v>30</v>
      </c>
      <c r="F5189" t="s">
        <v>19</v>
      </c>
      <c r="G5189">
        <v>2</v>
      </c>
      <c r="H5189" s="4">
        <v>0</v>
      </c>
      <c r="I5189" t="s">
        <v>24</v>
      </c>
      <c r="J5189">
        <v>2</v>
      </c>
      <c r="K5189">
        <v>683</v>
      </c>
      <c r="L5189" t="s">
        <v>35</v>
      </c>
      <c r="M5189" t="s">
        <v>27</v>
      </c>
      <c r="N5189" t="s">
        <v>22</v>
      </c>
      <c r="O5189" s="4">
        <v>100496.84</v>
      </c>
      <c r="P5189" t="s">
        <v>23</v>
      </c>
      <c r="Q5189" t="str" cm="1">
        <f t="array" ref="Q5189">_xlfn.IFS(
O5189&lt;50000,"Low Salary (&lt;$50K)",
O5189&lt;90000,"Lower Middle ($50K-$90K)",
O5189&lt;130000,"Middle ($90K-$130K)",
O5189&lt;170000,"Upper Middle ($130K-$170K)",
O5189&gt;=170000,"High Salary (&gt;$170K)"
)</f>
        <v>Middle ($90K-$130K)</v>
      </c>
      <c r="R5189" t="str" cm="1">
        <f t="array" ref="R5189">_xlfn.IFS(
G5189&lt;=2,"New Customers (0-2Y)",
G5189&lt;=5,"Growing Customers (3-5Y)",
G5189&lt;=8,"Established Customers (6-8Y)",
G5189&lt;=10,"Loyal Customers (9-10Y)"
)</f>
        <v>New Customers (0-2Y)</v>
      </c>
    </row>
    <row r="5190" spans="1:18" x14ac:dyDescent="0.35">
      <c r="A5190">
        <v>15691910</v>
      </c>
      <c r="B5190" t="s">
        <v>473</v>
      </c>
      <c r="C5190" t="s">
        <v>26</v>
      </c>
      <c r="D5190" t="s">
        <v>39</v>
      </c>
      <c r="E5190">
        <v>30</v>
      </c>
      <c r="F5190" t="s">
        <v>19</v>
      </c>
      <c r="G5190">
        <v>4</v>
      </c>
      <c r="H5190" s="4">
        <v>0</v>
      </c>
      <c r="I5190" t="s">
        <v>24</v>
      </c>
      <c r="J5190">
        <v>3</v>
      </c>
      <c r="K5190">
        <v>663</v>
      </c>
      <c r="L5190" t="s">
        <v>35</v>
      </c>
      <c r="M5190" t="s">
        <v>21</v>
      </c>
      <c r="N5190" t="s">
        <v>32</v>
      </c>
      <c r="O5190" s="4">
        <v>101371.05</v>
      </c>
      <c r="P5190" t="s">
        <v>28</v>
      </c>
      <c r="Q5190" t="str" cm="1">
        <f t="array" ref="Q5190">_xlfn.IFS(
O5190&lt;50000,"Low Salary (&lt;$50K)",
O5190&lt;90000,"Lower Middle ($50K-$90K)",
O5190&lt;130000,"Middle ($90K-$130K)",
O5190&lt;170000,"Upper Middle ($130K-$170K)",
O5190&gt;=170000,"High Salary (&gt;$170K)"
)</f>
        <v>Middle ($90K-$130K)</v>
      </c>
      <c r="R5190" t="str" cm="1">
        <f t="array" ref="R5190">_xlfn.IFS(
G5190&lt;=2,"New Customers (0-2Y)",
G5190&lt;=5,"Growing Customers (3-5Y)",
G5190&lt;=8,"Established Customers (6-8Y)",
G5190&lt;=10,"Loyal Customers (9-10Y)"
)</f>
        <v>Growing Customers (3-5Y)</v>
      </c>
    </row>
    <row r="5191" spans="1:18" x14ac:dyDescent="0.35">
      <c r="A5191">
        <v>15721779</v>
      </c>
      <c r="B5191" t="s">
        <v>2972</v>
      </c>
      <c r="C5191" t="s">
        <v>26</v>
      </c>
      <c r="D5191" t="s">
        <v>39</v>
      </c>
      <c r="E5191">
        <v>41</v>
      </c>
      <c r="F5191" t="s">
        <v>19</v>
      </c>
      <c r="G5191">
        <v>5</v>
      </c>
      <c r="H5191" s="4">
        <v>146466.46</v>
      </c>
      <c r="I5191" t="s">
        <v>33</v>
      </c>
      <c r="J5191">
        <v>2</v>
      </c>
      <c r="K5191">
        <v>826</v>
      </c>
      <c r="L5191" t="s">
        <v>37</v>
      </c>
      <c r="M5191" t="s">
        <v>27</v>
      </c>
      <c r="N5191" t="s">
        <v>32</v>
      </c>
      <c r="O5191" s="4">
        <v>180934.67</v>
      </c>
      <c r="P5191" t="s">
        <v>28</v>
      </c>
      <c r="Q5191" t="str" cm="1">
        <f t="array" ref="Q5191">_xlfn.IFS(
O5191&lt;50000,"Low Salary (&lt;$50K)",
O5191&lt;90000,"Lower Middle ($50K-$90K)",
O5191&lt;130000,"Middle ($90K-$130K)",
O5191&lt;170000,"Upper Middle ($130K-$170K)",
O5191&gt;=170000,"High Salary (&gt;$170K)"
)</f>
        <v>High Salary (&gt;$170K)</v>
      </c>
      <c r="R5191" t="str" cm="1">
        <f t="array" ref="R5191">_xlfn.IFS(
G5191&lt;=2,"New Customers (0-2Y)",
G5191&lt;=5,"Growing Customers (3-5Y)",
G5191&lt;=8,"Established Customers (6-8Y)",
G5191&lt;=10,"Loyal Customers (9-10Y)"
)</f>
        <v>Growing Customers (3-5Y)</v>
      </c>
    </row>
    <row r="5192" spans="1:18" x14ac:dyDescent="0.35">
      <c r="A5192">
        <v>15579548</v>
      </c>
      <c r="B5192" t="s">
        <v>1986</v>
      </c>
      <c r="C5192" t="s">
        <v>26</v>
      </c>
      <c r="D5192" t="s">
        <v>39</v>
      </c>
      <c r="E5192">
        <v>36</v>
      </c>
      <c r="F5192" t="s">
        <v>19</v>
      </c>
      <c r="G5192">
        <v>5</v>
      </c>
      <c r="H5192" s="4">
        <v>0</v>
      </c>
      <c r="I5192" t="s">
        <v>24</v>
      </c>
      <c r="J5192">
        <v>2</v>
      </c>
      <c r="K5192">
        <v>735</v>
      </c>
      <c r="L5192" t="s">
        <v>35</v>
      </c>
      <c r="M5192" t="s">
        <v>21</v>
      </c>
      <c r="N5192" t="s">
        <v>32</v>
      </c>
      <c r="O5192" s="4">
        <v>105152.17</v>
      </c>
      <c r="P5192" t="s">
        <v>28</v>
      </c>
      <c r="Q5192" t="str" cm="1">
        <f t="array" ref="Q5192">_xlfn.IFS(
O5192&lt;50000,"Low Salary (&lt;$50K)",
O5192&lt;90000,"Lower Middle ($50K-$90K)",
O5192&lt;130000,"Middle ($90K-$130K)",
O5192&lt;170000,"Upper Middle ($130K-$170K)",
O5192&gt;=170000,"High Salary (&gt;$170K)"
)</f>
        <v>Middle ($90K-$130K)</v>
      </c>
      <c r="R5192" t="str" cm="1">
        <f t="array" ref="R5192">_xlfn.IFS(
G5192&lt;=2,"New Customers (0-2Y)",
G5192&lt;=5,"Growing Customers (3-5Y)",
G5192&lt;=8,"Established Customers (6-8Y)",
G5192&lt;=10,"Loyal Customers (9-10Y)"
)</f>
        <v>Growing Customers (3-5Y)</v>
      </c>
    </row>
    <row r="5193" spans="1:18" x14ac:dyDescent="0.35">
      <c r="A5193">
        <v>15681075</v>
      </c>
      <c r="B5193" t="s">
        <v>980</v>
      </c>
      <c r="C5193" t="s">
        <v>17</v>
      </c>
      <c r="D5193" t="s">
        <v>18</v>
      </c>
      <c r="E5193">
        <v>58</v>
      </c>
      <c r="F5193" t="s">
        <v>19</v>
      </c>
      <c r="G5193">
        <v>1</v>
      </c>
      <c r="H5193" s="4">
        <v>0</v>
      </c>
      <c r="I5193" t="s">
        <v>24</v>
      </c>
      <c r="J5193">
        <v>1</v>
      </c>
      <c r="K5193">
        <v>682</v>
      </c>
      <c r="L5193" t="s">
        <v>35</v>
      </c>
      <c r="M5193" t="s">
        <v>21</v>
      </c>
      <c r="N5193" t="s">
        <v>22</v>
      </c>
      <c r="O5193" s="4">
        <v>706.5</v>
      </c>
      <c r="P5193" t="s">
        <v>28</v>
      </c>
      <c r="Q5193" t="str" cm="1">
        <f t="array" ref="Q5193">_xlfn.IFS(
O5193&lt;50000,"Low Salary (&lt;$50K)",
O5193&lt;90000,"Lower Middle ($50K-$90K)",
O5193&lt;130000,"Middle ($90K-$130K)",
O5193&lt;170000,"Upper Middle ($130K-$170K)",
O5193&gt;=170000,"High Salary (&gt;$170K)"
)</f>
        <v>Low Salary (&lt;$50K)</v>
      </c>
      <c r="R5193" t="str" cm="1">
        <f t="array" ref="R5193">_xlfn.IFS(
G5193&lt;=2,"New Customers (0-2Y)",
G5193&lt;=5,"Growing Customers (3-5Y)",
G5193&lt;=8,"Established Customers (6-8Y)",
G5193&lt;=10,"Loyal Customers (9-10Y)"
)</f>
        <v>New Customers (0-2Y)</v>
      </c>
    </row>
    <row r="5194" spans="1:18" x14ac:dyDescent="0.35">
      <c r="A5194">
        <v>15607884</v>
      </c>
      <c r="B5194" t="s">
        <v>110</v>
      </c>
      <c r="C5194" t="s">
        <v>17</v>
      </c>
      <c r="D5194" t="s">
        <v>18</v>
      </c>
      <c r="E5194">
        <v>39</v>
      </c>
      <c r="F5194" t="s">
        <v>19</v>
      </c>
      <c r="G5194">
        <v>8</v>
      </c>
      <c r="H5194" s="4">
        <v>0</v>
      </c>
      <c r="I5194" t="s">
        <v>24</v>
      </c>
      <c r="J5194">
        <v>2</v>
      </c>
      <c r="K5194">
        <v>663</v>
      </c>
      <c r="L5194" t="s">
        <v>35</v>
      </c>
      <c r="M5194" t="s">
        <v>21</v>
      </c>
      <c r="N5194" t="s">
        <v>22</v>
      </c>
      <c r="O5194" s="4">
        <v>101168.9</v>
      </c>
      <c r="P5194" t="s">
        <v>28</v>
      </c>
      <c r="Q5194" t="str" cm="1">
        <f t="array" ref="Q5194">_xlfn.IFS(
O5194&lt;50000,"Low Salary (&lt;$50K)",
O5194&lt;90000,"Lower Middle ($50K-$90K)",
O5194&lt;130000,"Middle ($90K-$130K)",
O5194&lt;170000,"Upper Middle ($130K-$170K)",
O5194&gt;=170000,"High Salary (&gt;$170K)"
)</f>
        <v>Middle ($90K-$130K)</v>
      </c>
      <c r="R5194" t="str" cm="1">
        <f t="array" ref="R5194">_xlfn.IFS(
G5194&lt;=2,"New Customers (0-2Y)",
G5194&lt;=5,"Growing Customers (3-5Y)",
G5194&lt;=8,"Established Customers (6-8Y)",
G5194&lt;=10,"Loyal Customers (9-10Y)"
)</f>
        <v>Established Customers (6-8Y)</v>
      </c>
    </row>
    <row r="5195" spans="1:18" x14ac:dyDescent="0.35">
      <c r="A5195">
        <v>15767757</v>
      </c>
      <c r="B5195" t="s">
        <v>105</v>
      </c>
      <c r="C5195" t="s">
        <v>26</v>
      </c>
      <c r="D5195" t="s">
        <v>18</v>
      </c>
      <c r="E5195">
        <v>29</v>
      </c>
      <c r="F5195" t="s">
        <v>43</v>
      </c>
      <c r="G5195">
        <v>9</v>
      </c>
      <c r="H5195" s="4">
        <v>120307.58</v>
      </c>
      <c r="I5195" t="s">
        <v>33</v>
      </c>
      <c r="J5195">
        <v>1</v>
      </c>
      <c r="K5195">
        <v>562</v>
      </c>
      <c r="L5195" t="s">
        <v>31</v>
      </c>
      <c r="M5195" t="s">
        <v>21</v>
      </c>
      <c r="N5195" t="s">
        <v>22</v>
      </c>
      <c r="O5195" s="4">
        <v>6795.61</v>
      </c>
      <c r="P5195" t="s">
        <v>28</v>
      </c>
      <c r="Q5195" t="str" cm="1">
        <f t="array" ref="Q5195">_xlfn.IFS(
O5195&lt;50000,"Low Salary (&lt;$50K)",
O5195&lt;90000,"Lower Middle ($50K-$90K)",
O5195&lt;130000,"Middle ($90K-$130K)",
O5195&lt;170000,"Upper Middle ($130K-$170K)",
O5195&gt;=170000,"High Salary (&gt;$170K)"
)</f>
        <v>Low Salary (&lt;$50K)</v>
      </c>
      <c r="R5195" t="str" cm="1">
        <f t="array" ref="R5195">_xlfn.IFS(
G5195&lt;=2,"New Customers (0-2Y)",
G5195&lt;=5,"Growing Customers (3-5Y)",
G5195&lt;=8,"Established Customers (6-8Y)",
G5195&lt;=10,"Loyal Customers (9-10Y)"
)</f>
        <v>Loyal Customers (9-10Y)</v>
      </c>
    </row>
    <row r="5196" spans="1:18" x14ac:dyDescent="0.35">
      <c r="A5196">
        <v>15791550</v>
      </c>
      <c r="B5196" t="s">
        <v>988</v>
      </c>
      <c r="C5196" t="s">
        <v>17</v>
      </c>
      <c r="D5196" t="s">
        <v>39</v>
      </c>
      <c r="E5196">
        <v>27</v>
      </c>
      <c r="F5196" t="s">
        <v>43</v>
      </c>
      <c r="G5196">
        <v>4</v>
      </c>
      <c r="H5196" s="4">
        <v>87637.26</v>
      </c>
      <c r="I5196" t="s">
        <v>29</v>
      </c>
      <c r="J5196">
        <v>2</v>
      </c>
      <c r="K5196">
        <v>696</v>
      </c>
      <c r="L5196" t="s">
        <v>35</v>
      </c>
      <c r="M5196" t="s">
        <v>27</v>
      </c>
      <c r="N5196" t="s">
        <v>32</v>
      </c>
      <c r="O5196" s="4">
        <v>196111.35</v>
      </c>
      <c r="P5196" t="s">
        <v>28</v>
      </c>
      <c r="Q5196" t="str" cm="1">
        <f t="array" ref="Q5196">_xlfn.IFS(
O5196&lt;50000,"Low Salary (&lt;$50K)",
O5196&lt;90000,"Lower Middle ($50K-$90K)",
O5196&lt;130000,"Middle ($90K-$130K)",
O5196&lt;170000,"Upper Middle ($130K-$170K)",
O5196&gt;=170000,"High Salary (&gt;$170K)"
)</f>
        <v>High Salary (&gt;$170K)</v>
      </c>
      <c r="R5196" t="str" cm="1">
        <f t="array" ref="R5196">_xlfn.IFS(
G5196&lt;=2,"New Customers (0-2Y)",
G5196&lt;=5,"Growing Customers (3-5Y)",
G5196&lt;=8,"Established Customers (6-8Y)",
G5196&lt;=10,"Loyal Customers (9-10Y)"
)</f>
        <v>Growing Customers (3-5Y)</v>
      </c>
    </row>
    <row r="5197" spans="1:18" x14ac:dyDescent="0.35">
      <c r="A5197">
        <v>15658589</v>
      </c>
      <c r="B5197" t="s">
        <v>606</v>
      </c>
      <c r="C5197" t="s">
        <v>26</v>
      </c>
      <c r="D5197" t="s">
        <v>39</v>
      </c>
      <c r="E5197">
        <v>38</v>
      </c>
      <c r="F5197" t="s">
        <v>19</v>
      </c>
      <c r="G5197">
        <v>2</v>
      </c>
      <c r="H5197" s="4">
        <v>94652.04</v>
      </c>
      <c r="I5197" t="s">
        <v>29</v>
      </c>
      <c r="J5197">
        <v>1</v>
      </c>
      <c r="K5197">
        <v>850</v>
      </c>
      <c r="L5197" t="s">
        <v>37</v>
      </c>
      <c r="M5197" t="s">
        <v>21</v>
      </c>
      <c r="N5197" t="s">
        <v>22</v>
      </c>
      <c r="O5197" s="4">
        <v>171960.76</v>
      </c>
      <c r="P5197" t="s">
        <v>28</v>
      </c>
      <c r="Q5197" t="str" cm="1">
        <f t="array" ref="Q5197">_xlfn.IFS(
O5197&lt;50000,"Low Salary (&lt;$50K)",
O5197&lt;90000,"Lower Middle ($50K-$90K)",
O5197&lt;130000,"Middle ($90K-$130K)",
O5197&lt;170000,"Upper Middle ($130K-$170K)",
O5197&gt;=170000,"High Salary (&gt;$170K)"
)</f>
        <v>High Salary (&gt;$170K)</v>
      </c>
      <c r="R5197" t="str" cm="1">
        <f t="array" ref="R5197">_xlfn.IFS(
G5197&lt;=2,"New Customers (0-2Y)",
G5197&lt;=5,"Growing Customers (3-5Y)",
G5197&lt;=8,"Established Customers (6-8Y)",
G5197&lt;=10,"Loyal Customers (9-10Y)"
)</f>
        <v>New Customers (0-2Y)</v>
      </c>
    </row>
    <row r="5198" spans="1:18" x14ac:dyDescent="0.35">
      <c r="A5198">
        <v>15670822</v>
      </c>
      <c r="B5198" t="s">
        <v>676</v>
      </c>
      <c r="C5198" t="s">
        <v>17</v>
      </c>
      <c r="D5198" t="s">
        <v>18</v>
      </c>
      <c r="E5198">
        <v>22</v>
      </c>
      <c r="F5198" t="s">
        <v>43</v>
      </c>
      <c r="G5198">
        <v>7</v>
      </c>
      <c r="H5198" s="4">
        <v>114415.84</v>
      </c>
      <c r="I5198" t="s">
        <v>33</v>
      </c>
      <c r="J5198">
        <v>1</v>
      </c>
      <c r="K5198">
        <v>719</v>
      </c>
      <c r="L5198" t="s">
        <v>35</v>
      </c>
      <c r="M5198" t="s">
        <v>21</v>
      </c>
      <c r="N5198" t="s">
        <v>22</v>
      </c>
      <c r="O5198" s="4">
        <v>177497.4</v>
      </c>
      <c r="P5198" t="s">
        <v>28</v>
      </c>
      <c r="Q5198" t="str" cm="1">
        <f t="array" ref="Q5198">_xlfn.IFS(
O5198&lt;50000,"Low Salary (&lt;$50K)",
O5198&lt;90000,"Lower Middle ($50K-$90K)",
O5198&lt;130000,"Middle ($90K-$130K)",
O5198&lt;170000,"Upper Middle ($130K-$170K)",
O5198&gt;=170000,"High Salary (&gt;$170K)"
)</f>
        <v>High Salary (&gt;$170K)</v>
      </c>
      <c r="R5198" t="str" cm="1">
        <f t="array" ref="R5198">_xlfn.IFS(
G5198&lt;=2,"New Customers (0-2Y)",
G5198&lt;=5,"Growing Customers (3-5Y)",
G5198&lt;=8,"Established Customers (6-8Y)",
G5198&lt;=10,"Loyal Customers (9-10Y)"
)</f>
        <v>Established Customers (6-8Y)</v>
      </c>
    </row>
    <row r="5199" spans="1:18" x14ac:dyDescent="0.35">
      <c r="A5199">
        <v>15629744</v>
      </c>
      <c r="B5199" t="s">
        <v>231</v>
      </c>
      <c r="C5199" t="s">
        <v>17</v>
      </c>
      <c r="D5199" t="s">
        <v>18</v>
      </c>
      <c r="E5199">
        <v>71</v>
      </c>
      <c r="F5199" t="s">
        <v>2967</v>
      </c>
      <c r="G5199">
        <v>8</v>
      </c>
      <c r="H5199" s="4">
        <v>0</v>
      </c>
      <c r="I5199" t="s">
        <v>24</v>
      </c>
      <c r="J5199">
        <v>2</v>
      </c>
      <c r="K5199">
        <v>804</v>
      </c>
      <c r="L5199" t="s">
        <v>37</v>
      </c>
      <c r="M5199" t="s">
        <v>27</v>
      </c>
      <c r="N5199" t="s">
        <v>22</v>
      </c>
      <c r="O5199" s="4">
        <v>147995.96</v>
      </c>
      <c r="P5199" t="s">
        <v>28</v>
      </c>
      <c r="Q5199" t="str" cm="1">
        <f t="array" ref="Q5199">_xlfn.IFS(
O5199&lt;50000,"Low Salary (&lt;$50K)",
O5199&lt;90000,"Lower Middle ($50K-$90K)",
O5199&lt;130000,"Middle ($90K-$130K)",
O5199&lt;170000,"Upper Middle ($130K-$170K)",
O5199&gt;=170000,"High Salary (&gt;$170K)"
)</f>
        <v>Upper Middle ($130K-$170K)</v>
      </c>
      <c r="R5199" t="str" cm="1">
        <f t="array" ref="R5199">_xlfn.IFS(
G5199&lt;=2,"New Customers (0-2Y)",
G5199&lt;=5,"Growing Customers (3-5Y)",
G5199&lt;=8,"Established Customers (6-8Y)",
G5199&lt;=10,"Loyal Customers (9-10Y)"
)</f>
        <v>Established Customers (6-8Y)</v>
      </c>
    </row>
    <row r="5200" spans="1:18" x14ac:dyDescent="0.35">
      <c r="A5200">
        <v>15660768</v>
      </c>
      <c r="B5200" t="s">
        <v>329</v>
      </c>
      <c r="C5200" t="s">
        <v>17</v>
      </c>
      <c r="D5200" t="s">
        <v>39</v>
      </c>
      <c r="E5200">
        <v>40</v>
      </c>
      <c r="F5200" t="s">
        <v>19</v>
      </c>
      <c r="G5200">
        <v>1</v>
      </c>
      <c r="H5200" s="4">
        <v>84315.02</v>
      </c>
      <c r="I5200" t="s">
        <v>29</v>
      </c>
      <c r="J5200">
        <v>1</v>
      </c>
      <c r="K5200">
        <v>604</v>
      </c>
      <c r="L5200" t="s">
        <v>20</v>
      </c>
      <c r="M5200" t="s">
        <v>27</v>
      </c>
      <c r="N5200" t="s">
        <v>32</v>
      </c>
      <c r="O5200" s="4">
        <v>36209.1</v>
      </c>
      <c r="P5200" t="s">
        <v>28</v>
      </c>
      <c r="Q5200" t="str" cm="1">
        <f t="array" ref="Q5200">_xlfn.IFS(
O5200&lt;50000,"Low Salary (&lt;$50K)",
O5200&lt;90000,"Lower Middle ($50K-$90K)",
O5200&lt;130000,"Middle ($90K-$130K)",
O5200&lt;170000,"Upper Middle ($130K-$170K)",
O5200&gt;=170000,"High Salary (&gt;$170K)"
)</f>
        <v>Low Salary (&lt;$50K)</v>
      </c>
      <c r="R5200" t="str" cm="1">
        <f t="array" ref="R5200">_xlfn.IFS(
G5200&lt;=2,"New Customers (0-2Y)",
G5200&lt;=5,"Growing Customers (3-5Y)",
G5200&lt;=8,"Established Customers (6-8Y)",
G5200&lt;=10,"Loyal Customers (9-10Y)"
)</f>
        <v>New Customers (0-2Y)</v>
      </c>
    </row>
    <row r="5201" spans="1:18" x14ac:dyDescent="0.35">
      <c r="A5201">
        <v>15726310</v>
      </c>
      <c r="B5201" t="s">
        <v>600</v>
      </c>
      <c r="C5201" t="s">
        <v>26</v>
      </c>
      <c r="D5201" t="s">
        <v>18</v>
      </c>
      <c r="E5201">
        <v>27</v>
      </c>
      <c r="F5201" t="s">
        <v>43</v>
      </c>
      <c r="G5201">
        <v>3</v>
      </c>
      <c r="H5201" s="4">
        <v>0</v>
      </c>
      <c r="I5201" t="s">
        <v>24</v>
      </c>
      <c r="J5201">
        <v>2</v>
      </c>
      <c r="K5201">
        <v>782</v>
      </c>
      <c r="L5201" t="s">
        <v>37</v>
      </c>
      <c r="M5201" t="s">
        <v>21</v>
      </c>
      <c r="N5201" t="s">
        <v>32</v>
      </c>
      <c r="O5201" s="4">
        <v>143614.01</v>
      </c>
      <c r="P5201" t="s">
        <v>28</v>
      </c>
      <c r="Q5201" t="str" cm="1">
        <f t="array" ref="Q5201">_xlfn.IFS(
O5201&lt;50000,"Low Salary (&lt;$50K)",
O5201&lt;90000,"Lower Middle ($50K-$90K)",
O5201&lt;130000,"Middle ($90K-$130K)",
O5201&lt;170000,"Upper Middle ($130K-$170K)",
O5201&gt;=170000,"High Salary (&gt;$170K)"
)</f>
        <v>Upper Middle ($130K-$170K)</v>
      </c>
      <c r="R5201" t="str" cm="1">
        <f t="array" ref="R5201">_xlfn.IFS(
G5201&lt;=2,"New Customers (0-2Y)",
G5201&lt;=5,"Growing Customers (3-5Y)",
G5201&lt;=8,"Established Customers (6-8Y)",
G5201&lt;=10,"Loyal Customers (9-10Y)"
)</f>
        <v>Growing Customers (3-5Y)</v>
      </c>
    </row>
    <row r="5202" spans="1:18" x14ac:dyDescent="0.35">
      <c r="A5202">
        <v>15641298</v>
      </c>
      <c r="B5202" t="s">
        <v>2113</v>
      </c>
      <c r="C5202" t="s">
        <v>42</v>
      </c>
      <c r="D5202" t="s">
        <v>39</v>
      </c>
      <c r="E5202">
        <v>42</v>
      </c>
      <c r="F5202" t="s">
        <v>19</v>
      </c>
      <c r="G5202">
        <v>9</v>
      </c>
      <c r="H5202" s="4">
        <v>93955.83</v>
      </c>
      <c r="I5202" t="s">
        <v>29</v>
      </c>
      <c r="J5202">
        <v>2</v>
      </c>
      <c r="K5202">
        <v>512</v>
      </c>
      <c r="L5202" t="s">
        <v>31</v>
      </c>
      <c r="M5202" t="s">
        <v>21</v>
      </c>
      <c r="N5202" t="s">
        <v>32</v>
      </c>
      <c r="O5202" s="4">
        <v>14828.54</v>
      </c>
      <c r="P5202" t="s">
        <v>28</v>
      </c>
      <c r="Q5202" t="str" cm="1">
        <f t="array" ref="Q5202">_xlfn.IFS(
O5202&lt;50000,"Low Salary (&lt;$50K)",
O5202&lt;90000,"Lower Middle ($50K-$90K)",
O5202&lt;130000,"Middle ($90K-$130K)",
O5202&lt;170000,"Upper Middle ($130K-$170K)",
O5202&gt;=170000,"High Salary (&gt;$170K)"
)</f>
        <v>Low Salary (&lt;$50K)</v>
      </c>
      <c r="R5202" t="str" cm="1">
        <f t="array" ref="R5202">_xlfn.IFS(
G5202&lt;=2,"New Customers (0-2Y)",
G5202&lt;=5,"Growing Customers (3-5Y)",
G5202&lt;=8,"Established Customers (6-8Y)",
G5202&lt;=10,"Loyal Customers (9-10Y)"
)</f>
        <v>Loyal Customers (9-10Y)</v>
      </c>
    </row>
    <row r="5203" spans="1:18" x14ac:dyDescent="0.35">
      <c r="A5203">
        <v>15625675</v>
      </c>
      <c r="B5203" t="s">
        <v>70</v>
      </c>
      <c r="C5203" t="s">
        <v>17</v>
      </c>
      <c r="D5203" t="s">
        <v>39</v>
      </c>
      <c r="E5203">
        <v>36</v>
      </c>
      <c r="F5203" t="s">
        <v>19</v>
      </c>
      <c r="G5203">
        <v>1</v>
      </c>
      <c r="H5203" s="4">
        <v>67087.69</v>
      </c>
      <c r="I5203" t="s">
        <v>29</v>
      </c>
      <c r="J5203">
        <v>1</v>
      </c>
      <c r="K5203">
        <v>569</v>
      </c>
      <c r="L5203" t="s">
        <v>31</v>
      </c>
      <c r="M5203" t="s">
        <v>21</v>
      </c>
      <c r="N5203" t="s">
        <v>32</v>
      </c>
      <c r="O5203" s="4">
        <v>154775.70000000001</v>
      </c>
      <c r="P5203" t="s">
        <v>28</v>
      </c>
      <c r="Q5203" t="str" cm="1">
        <f t="array" ref="Q5203">_xlfn.IFS(
O5203&lt;50000,"Low Salary (&lt;$50K)",
O5203&lt;90000,"Lower Middle ($50K-$90K)",
O5203&lt;130000,"Middle ($90K-$130K)",
O5203&lt;170000,"Upper Middle ($130K-$170K)",
O5203&gt;=170000,"High Salary (&gt;$170K)"
)</f>
        <v>Upper Middle ($130K-$170K)</v>
      </c>
      <c r="R5203" t="str" cm="1">
        <f t="array" ref="R5203">_xlfn.IFS(
G5203&lt;=2,"New Customers (0-2Y)",
G5203&lt;=5,"Growing Customers (3-5Y)",
G5203&lt;=8,"Established Customers (6-8Y)",
G5203&lt;=10,"Loyal Customers (9-10Y)"
)</f>
        <v>New Customers (0-2Y)</v>
      </c>
    </row>
    <row r="5204" spans="1:18" x14ac:dyDescent="0.35">
      <c r="A5204">
        <v>15713354</v>
      </c>
      <c r="B5204" t="s">
        <v>2114</v>
      </c>
      <c r="C5204" t="s">
        <v>42</v>
      </c>
      <c r="D5204" t="s">
        <v>18</v>
      </c>
      <c r="E5204">
        <v>22</v>
      </c>
      <c r="F5204" t="s">
        <v>43</v>
      </c>
      <c r="G5204">
        <v>6</v>
      </c>
      <c r="H5204" s="4">
        <v>101528.61</v>
      </c>
      <c r="I5204" t="s">
        <v>33</v>
      </c>
      <c r="J5204">
        <v>1</v>
      </c>
      <c r="K5204">
        <v>597</v>
      </c>
      <c r="L5204" t="s">
        <v>31</v>
      </c>
      <c r="M5204" t="s">
        <v>21</v>
      </c>
      <c r="N5204" t="s">
        <v>32</v>
      </c>
      <c r="O5204" s="4">
        <v>70529</v>
      </c>
      <c r="P5204" t="s">
        <v>23</v>
      </c>
      <c r="Q5204" t="str" cm="1">
        <f t="array" ref="Q5204">_xlfn.IFS(
O5204&lt;50000,"Low Salary (&lt;$50K)",
O5204&lt;90000,"Lower Middle ($50K-$90K)",
O5204&lt;130000,"Middle ($90K-$130K)",
O5204&lt;170000,"Upper Middle ($130K-$170K)",
O5204&gt;=170000,"High Salary (&gt;$170K)"
)</f>
        <v>Lower Middle ($50K-$90K)</v>
      </c>
      <c r="R5204" t="str" cm="1">
        <f t="array" ref="R5204">_xlfn.IFS(
G5204&lt;=2,"New Customers (0-2Y)",
G5204&lt;=5,"Growing Customers (3-5Y)",
G5204&lt;=8,"Established Customers (6-8Y)",
G5204&lt;=10,"Loyal Customers (9-10Y)"
)</f>
        <v>Established Customers (6-8Y)</v>
      </c>
    </row>
    <row r="5205" spans="1:18" x14ac:dyDescent="0.35">
      <c r="A5205">
        <v>15633866</v>
      </c>
      <c r="B5205" t="s">
        <v>393</v>
      </c>
      <c r="C5205" t="s">
        <v>42</v>
      </c>
      <c r="D5205" t="s">
        <v>39</v>
      </c>
      <c r="E5205">
        <v>30</v>
      </c>
      <c r="F5205" t="s">
        <v>19</v>
      </c>
      <c r="G5205">
        <v>1</v>
      </c>
      <c r="H5205" s="4">
        <v>110824.52</v>
      </c>
      <c r="I5205" t="s">
        <v>33</v>
      </c>
      <c r="J5205">
        <v>1</v>
      </c>
      <c r="K5205">
        <v>753</v>
      </c>
      <c r="L5205" t="s">
        <v>35</v>
      </c>
      <c r="M5205" t="s">
        <v>21</v>
      </c>
      <c r="N5205" t="s">
        <v>22</v>
      </c>
      <c r="O5205" s="4">
        <v>57896.27</v>
      </c>
      <c r="P5205" t="s">
        <v>28</v>
      </c>
      <c r="Q5205" t="str" cm="1">
        <f t="array" ref="Q5205">_xlfn.IFS(
O5205&lt;50000,"Low Salary (&lt;$50K)",
O5205&lt;90000,"Lower Middle ($50K-$90K)",
O5205&lt;130000,"Middle ($90K-$130K)",
O5205&lt;170000,"Upper Middle ($130K-$170K)",
O5205&gt;=170000,"High Salary (&gt;$170K)"
)</f>
        <v>Lower Middle ($50K-$90K)</v>
      </c>
      <c r="R5205" t="str" cm="1">
        <f t="array" ref="R5205">_xlfn.IFS(
G5205&lt;=2,"New Customers (0-2Y)",
G5205&lt;=5,"Growing Customers (3-5Y)",
G5205&lt;=8,"Established Customers (6-8Y)",
G5205&lt;=10,"Loyal Customers (9-10Y)"
)</f>
        <v>New Customers (0-2Y)</v>
      </c>
    </row>
    <row r="5206" spans="1:18" x14ac:dyDescent="0.35">
      <c r="A5206">
        <v>15704231</v>
      </c>
      <c r="B5206" t="s">
        <v>2115</v>
      </c>
      <c r="C5206" t="s">
        <v>17</v>
      </c>
      <c r="D5206" t="s">
        <v>18</v>
      </c>
      <c r="E5206">
        <v>33</v>
      </c>
      <c r="F5206" t="s">
        <v>19</v>
      </c>
      <c r="G5206">
        <v>8</v>
      </c>
      <c r="H5206" s="4">
        <v>0</v>
      </c>
      <c r="I5206" t="s">
        <v>24</v>
      </c>
      <c r="J5206">
        <v>1</v>
      </c>
      <c r="K5206">
        <v>430</v>
      </c>
      <c r="L5206" t="s">
        <v>44</v>
      </c>
      <c r="M5206" t="s">
        <v>21</v>
      </c>
      <c r="N5206" t="s">
        <v>22</v>
      </c>
      <c r="O5206" s="4">
        <v>69759.91</v>
      </c>
      <c r="P5206" t="s">
        <v>28</v>
      </c>
      <c r="Q5206" t="str" cm="1">
        <f t="array" ref="Q5206">_xlfn.IFS(
O5206&lt;50000,"Low Salary (&lt;$50K)",
O5206&lt;90000,"Lower Middle ($50K-$90K)",
O5206&lt;130000,"Middle ($90K-$130K)",
O5206&lt;170000,"Upper Middle ($130K-$170K)",
O5206&gt;=170000,"High Salary (&gt;$170K)"
)</f>
        <v>Lower Middle ($50K-$90K)</v>
      </c>
      <c r="R5206" t="str" cm="1">
        <f t="array" ref="R5206">_xlfn.IFS(
G5206&lt;=2,"New Customers (0-2Y)",
G5206&lt;=5,"Growing Customers (3-5Y)",
G5206&lt;=8,"Established Customers (6-8Y)",
G5206&lt;=10,"Loyal Customers (9-10Y)"
)</f>
        <v>Established Customers (6-8Y)</v>
      </c>
    </row>
    <row r="5207" spans="1:18" x14ac:dyDescent="0.35">
      <c r="A5207">
        <v>15735400</v>
      </c>
      <c r="B5207" t="s">
        <v>2047</v>
      </c>
      <c r="C5207" t="s">
        <v>17</v>
      </c>
      <c r="D5207" t="s">
        <v>39</v>
      </c>
      <c r="E5207">
        <v>28</v>
      </c>
      <c r="F5207" t="s">
        <v>43</v>
      </c>
      <c r="G5207">
        <v>8</v>
      </c>
      <c r="H5207" s="4">
        <v>179960.2</v>
      </c>
      <c r="I5207" t="s">
        <v>33</v>
      </c>
      <c r="J5207">
        <v>1</v>
      </c>
      <c r="K5207">
        <v>756</v>
      </c>
      <c r="L5207" t="s">
        <v>35</v>
      </c>
      <c r="M5207" t="s">
        <v>21</v>
      </c>
      <c r="N5207" t="s">
        <v>32</v>
      </c>
      <c r="O5207" s="4">
        <v>89938.08</v>
      </c>
      <c r="P5207" t="s">
        <v>28</v>
      </c>
      <c r="Q5207" t="str" cm="1">
        <f t="array" ref="Q5207">_xlfn.IFS(
O5207&lt;50000,"Low Salary (&lt;$50K)",
O5207&lt;90000,"Lower Middle ($50K-$90K)",
O5207&lt;130000,"Middle ($90K-$130K)",
O5207&lt;170000,"Upper Middle ($130K-$170K)",
O5207&gt;=170000,"High Salary (&gt;$170K)"
)</f>
        <v>Lower Middle ($50K-$90K)</v>
      </c>
      <c r="R5207" t="str" cm="1">
        <f t="array" ref="R5207">_xlfn.IFS(
G5207&lt;=2,"New Customers (0-2Y)",
G5207&lt;=5,"Growing Customers (3-5Y)",
G5207&lt;=8,"Established Customers (6-8Y)",
G5207&lt;=10,"Loyal Customers (9-10Y)"
)</f>
        <v>Established Customers (6-8Y)</v>
      </c>
    </row>
    <row r="5208" spans="1:18" x14ac:dyDescent="0.35">
      <c r="A5208">
        <v>15632826</v>
      </c>
      <c r="B5208" t="s">
        <v>2116</v>
      </c>
      <c r="C5208" t="s">
        <v>17</v>
      </c>
      <c r="D5208" t="s">
        <v>39</v>
      </c>
      <c r="E5208">
        <v>38</v>
      </c>
      <c r="F5208" t="s">
        <v>19</v>
      </c>
      <c r="G5208">
        <v>3</v>
      </c>
      <c r="H5208" s="4">
        <v>134006.76999999999</v>
      </c>
      <c r="I5208" t="s">
        <v>33</v>
      </c>
      <c r="J5208">
        <v>1</v>
      </c>
      <c r="K5208">
        <v>493</v>
      </c>
      <c r="L5208" t="s">
        <v>44</v>
      </c>
      <c r="M5208" t="s">
        <v>21</v>
      </c>
      <c r="N5208" t="s">
        <v>32</v>
      </c>
      <c r="O5208" s="4">
        <v>89578.32</v>
      </c>
      <c r="P5208" t="s">
        <v>28</v>
      </c>
      <c r="Q5208" t="str" cm="1">
        <f t="array" ref="Q5208">_xlfn.IFS(
O5208&lt;50000,"Low Salary (&lt;$50K)",
O5208&lt;90000,"Lower Middle ($50K-$90K)",
O5208&lt;130000,"Middle ($90K-$130K)",
O5208&lt;170000,"Upper Middle ($130K-$170K)",
O5208&gt;=170000,"High Salary (&gt;$170K)"
)</f>
        <v>Lower Middle ($50K-$90K)</v>
      </c>
      <c r="R5208" t="str" cm="1">
        <f t="array" ref="R5208">_xlfn.IFS(
G5208&lt;=2,"New Customers (0-2Y)",
G5208&lt;=5,"Growing Customers (3-5Y)",
G5208&lt;=8,"Established Customers (6-8Y)",
G5208&lt;=10,"Loyal Customers (9-10Y)"
)</f>
        <v>Growing Customers (3-5Y)</v>
      </c>
    </row>
    <row r="5209" spans="1:18" x14ac:dyDescent="0.35">
      <c r="A5209">
        <v>15751022</v>
      </c>
      <c r="B5209" t="s">
        <v>1428</v>
      </c>
      <c r="C5209" t="s">
        <v>42</v>
      </c>
      <c r="D5209" t="s">
        <v>18</v>
      </c>
      <c r="E5209">
        <v>37</v>
      </c>
      <c r="F5209" t="s">
        <v>19</v>
      </c>
      <c r="G5209">
        <v>10</v>
      </c>
      <c r="H5209" s="4">
        <v>121532.17</v>
      </c>
      <c r="I5209" t="s">
        <v>33</v>
      </c>
      <c r="J5209">
        <v>2</v>
      </c>
      <c r="K5209">
        <v>777</v>
      </c>
      <c r="L5209" t="s">
        <v>35</v>
      </c>
      <c r="M5209" t="s">
        <v>21</v>
      </c>
      <c r="N5209" t="s">
        <v>22</v>
      </c>
      <c r="O5209" s="4">
        <v>73464.88</v>
      </c>
      <c r="P5209" t="s">
        <v>28</v>
      </c>
      <c r="Q5209" t="str" cm="1">
        <f t="array" ref="Q5209">_xlfn.IFS(
O5209&lt;50000,"Low Salary (&lt;$50K)",
O5209&lt;90000,"Lower Middle ($50K-$90K)",
O5209&lt;130000,"Middle ($90K-$130K)",
O5209&lt;170000,"Upper Middle ($130K-$170K)",
O5209&gt;=170000,"High Salary (&gt;$170K)"
)</f>
        <v>Lower Middle ($50K-$90K)</v>
      </c>
      <c r="R5209" t="str" cm="1">
        <f t="array" ref="R5209">_xlfn.IFS(
G5209&lt;=2,"New Customers (0-2Y)",
G5209&lt;=5,"Growing Customers (3-5Y)",
G5209&lt;=8,"Established Customers (6-8Y)",
G5209&lt;=10,"Loyal Customers (9-10Y)"
)</f>
        <v>Loyal Customers (9-10Y)</v>
      </c>
    </row>
    <row r="5210" spans="1:18" x14ac:dyDescent="0.35">
      <c r="A5210">
        <v>15664737</v>
      </c>
      <c r="B5210" t="s">
        <v>1368</v>
      </c>
      <c r="C5210" t="s">
        <v>26</v>
      </c>
      <c r="D5210" t="s">
        <v>18</v>
      </c>
      <c r="E5210">
        <v>38</v>
      </c>
      <c r="F5210" t="s">
        <v>19</v>
      </c>
      <c r="G5210">
        <v>7</v>
      </c>
      <c r="H5210" s="4">
        <v>0</v>
      </c>
      <c r="I5210" t="s">
        <v>24</v>
      </c>
      <c r="J5210">
        <v>2</v>
      </c>
      <c r="K5210">
        <v>779</v>
      </c>
      <c r="L5210" t="s">
        <v>35</v>
      </c>
      <c r="M5210" t="s">
        <v>21</v>
      </c>
      <c r="N5210" t="s">
        <v>22</v>
      </c>
      <c r="O5210" s="4">
        <v>138542.87</v>
      </c>
      <c r="P5210" t="s">
        <v>28</v>
      </c>
      <c r="Q5210" t="str" cm="1">
        <f t="array" ref="Q5210">_xlfn.IFS(
O5210&lt;50000,"Low Salary (&lt;$50K)",
O5210&lt;90000,"Lower Middle ($50K-$90K)",
O5210&lt;130000,"Middle ($90K-$130K)",
O5210&lt;170000,"Upper Middle ($130K-$170K)",
O5210&gt;=170000,"High Salary (&gt;$170K)"
)</f>
        <v>Upper Middle ($130K-$170K)</v>
      </c>
      <c r="R5210" t="str" cm="1">
        <f t="array" ref="R5210">_xlfn.IFS(
G5210&lt;=2,"New Customers (0-2Y)",
G5210&lt;=5,"Growing Customers (3-5Y)",
G5210&lt;=8,"Established Customers (6-8Y)",
G5210&lt;=10,"Loyal Customers (9-10Y)"
)</f>
        <v>Established Customers (6-8Y)</v>
      </c>
    </row>
    <row r="5211" spans="1:18" x14ac:dyDescent="0.35">
      <c r="A5211">
        <v>15681126</v>
      </c>
      <c r="B5211" t="s">
        <v>1797</v>
      </c>
      <c r="C5211" t="s">
        <v>26</v>
      </c>
      <c r="D5211" t="s">
        <v>18</v>
      </c>
      <c r="E5211">
        <v>38</v>
      </c>
      <c r="F5211" t="s">
        <v>19</v>
      </c>
      <c r="G5211">
        <v>2</v>
      </c>
      <c r="H5211" s="4">
        <v>0</v>
      </c>
      <c r="I5211" t="s">
        <v>24</v>
      </c>
      <c r="J5211">
        <v>1</v>
      </c>
      <c r="K5211">
        <v>702</v>
      </c>
      <c r="L5211" t="s">
        <v>35</v>
      </c>
      <c r="M5211" t="s">
        <v>21</v>
      </c>
      <c r="N5211" t="s">
        <v>22</v>
      </c>
      <c r="O5211" s="4">
        <v>161888.63</v>
      </c>
      <c r="P5211" t="s">
        <v>28</v>
      </c>
      <c r="Q5211" t="str" cm="1">
        <f t="array" ref="Q5211">_xlfn.IFS(
O5211&lt;50000,"Low Salary (&lt;$50K)",
O5211&lt;90000,"Lower Middle ($50K-$90K)",
O5211&lt;130000,"Middle ($90K-$130K)",
O5211&lt;170000,"Upper Middle ($130K-$170K)",
O5211&gt;=170000,"High Salary (&gt;$170K)"
)</f>
        <v>Upper Middle ($130K-$170K)</v>
      </c>
      <c r="R5211" t="str" cm="1">
        <f t="array" ref="R5211">_xlfn.IFS(
G5211&lt;=2,"New Customers (0-2Y)",
G5211&lt;=5,"Growing Customers (3-5Y)",
G5211&lt;=8,"Established Customers (6-8Y)",
G5211&lt;=10,"Loyal Customers (9-10Y)"
)</f>
        <v>New Customers (0-2Y)</v>
      </c>
    </row>
    <row r="5212" spans="1:18" x14ac:dyDescent="0.35">
      <c r="A5212">
        <v>15738954</v>
      </c>
      <c r="B5212" t="s">
        <v>105</v>
      </c>
      <c r="C5212" t="s">
        <v>17</v>
      </c>
      <c r="D5212" t="s">
        <v>39</v>
      </c>
      <c r="E5212">
        <v>35</v>
      </c>
      <c r="F5212" t="s">
        <v>19</v>
      </c>
      <c r="G5212">
        <v>7</v>
      </c>
      <c r="H5212" s="4">
        <v>129717.3</v>
      </c>
      <c r="I5212" t="s">
        <v>33</v>
      </c>
      <c r="J5212">
        <v>2</v>
      </c>
      <c r="K5212">
        <v>551</v>
      </c>
      <c r="L5212" t="s">
        <v>31</v>
      </c>
      <c r="M5212" t="s">
        <v>27</v>
      </c>
      <c r="N5212" t="s">
        <v>32</v>
      </c>
      <c r="O5212" s="4">
        <v>86937.2</v>
      </c>
      <c r="P5212" t="s">
        <v>28</v>
      </c>
      <c r="Q5212" t="str" cm="1">
        <f t="array" ref="Q5212">_xlfn.IFS(
O5212&lt;50000,"Low Salary (&lt;$50K)",
O5212&lt;90000,"Lower Middle ($50K-$90K)",
O5212&lt;130000,"Middle ($90K-$130K)",
O5212&lt;170000,"Upper Middle ($130K-$170K)",
O5212&gt;=170000,"High Salary (&gt;$170K)"
)</f>
        <v>Lower Middle ($50K-$90K)</v>
      </c>
      <c r="R5212" t="str" cm="1">
        <f t="array" ref="R5212">_xlfn.IFS(
G5212&lt;=2,"New Customers (0-2Y)",
G5212&lt;=5,"Growing Customers (3-5Y)",
G5212&lt;=8,"Established Customers (6-8Y)",
G5212&lt;=10,"Loyal Customers (9-10Y)"
)</f>
        <v>Established Customers (6-8Y)</v>
      </c>
    </row>
    <row r="5213" spans="1:18" x14ac:dyDescent="0.35">
      <c r="A5213">
        <v>15662263</v>
      </c>
      <c r="B5213" t="s">
        <v>2117</v>
      </c>
      <c r="C5213" t="s">
        <v>42</v>
      </c>
      <c r="D5213" t="s">
        <v>39</v>
      </c>
      <c r="E5213">
        <v>22</v>
      </c>
      <c r="F5213" t="s">
        <v>43</v>
      </c>
      <c r="G5213">
        <v>4</v>
      </c>
      <c r="H5213" s="4">
        <v>94762.16</v>
      </c>
      <c r="I5213" t="s">
        <v>29</v>
      </c>
      <c r="J5213">
        <v>2</v>
      </c>
      <c r="K5213">
        <v>749</v>
      </c>
      <c r="L5213" t="s">
        <v>35</v>
      </c>
      <c r="M5213" t="s">
        <v>21</v>
      </c>
      <c r="N5213" t="s">
        <v>22</v>
      </c>
      <c r="O5213" s="4">
        <v>42241.54</v>
      </c>
      <c r="P5213" t="s">
        <v>28</v>
      </c>
      <c r="Q5213" t="str" cm="1">
        <f t="array" ref="Q5213">_xlfn.IFS(
O5213&lt;50000,"Low Salary (&lt;$50K)",
O5213&lt;90000,"Lower Middle ($50K-$90K)",
O5213&lt;130000,"Middle ($90K-$130K)",
O5213&lt;170000,"Upper Middle ($130K-$170K)",
O5213&gt;=170000,"High Salary (&gt;$170K)"
)</f>
        <v>Low Salary (&lt;$50K)</v>
      </c>
      <c r="R5213" t="str" cm="1">
        <f t="array" ref="R5213">_xlfn.IFS(
G5213&lt;=2,"New Customers (0-2Y)",
G5213&lt;=5,"Growing Customers (3-5Y)",
G5213&lt;=8,"Established Customers (6-8Y)",
G5213&lt;=10,"Loyal Customers (9-10Y)"
)</f>
        <v>Growing Customers (3-5Y)</v>
      </c>
    </row>
    <row r="5214" spans="1:18" x14ac:dyDescent="0.35">
      <c r="A5214">
        <v>15621611</v>
      </c>
      <c r="B5214" t="s">
        <v>807</v>
      </c>
      <c r="C5214" t="s">
        <v>42</v>
      </c>
      <c r="D5214" t="s">
        <v>39</v>
      </c>
      <c r="E5214">
        <v>55</v>
      </c>
      <c r="F5214" t="s">
        <v>19</v>
      </c>
      <c r="G5214">
        <v>5</v>
      </c>
      <c r="H5214" s="4">
        <v>155196.17000000001</v>
      </c>
      <c r="I5214" t="s">
        <v>33</v>
      </c>
      <c r="J5214">
        <v>1</v>
      </c>
      <c r="K5214">
        <v>742</v>
      </c>
      <c r="L5214" t="s">
        <v>35</v>
      </c>
      <c r="M5214" t="s">
        <v>27</v>
      </c>
      <c r="N5214" t="s">
        <v>22</v>
      </c>
      <c r="O5214" s="4">
        <v>121207.66</v>
      </c>
      <c r="P5214" t="s">
        <v>23</v>
      </c>
      <c r="Q5214" t="str" cm="1">
        <f t="array" ref="Q5214">_xlfn.IFS(
O5214&lt;50000,"Low Salary (&lt;$50K)",
O5214&lt;90000,"Lower Middle ($50K-$90K)",
O5214&lt;130000,"Middle ($90K-$130K)",
O5214&lt;170000,"Upper Middle ($130K-$170K)",
O5214&gt;=170000,"High Salary (&gt;$170K)"
)</f>
        <v>Middle ($90K-$130K)</v>
      </c>
      <c r="R5214" t="str" cm="1">
        <f t="array" ref="R5214">_xlfn.IFS(
G5214&lt;=2,"New Customers (0-2Y)",
G5214&lt;=5,"Growing Customers (3-5Y)",
G5214&lt;=8,"Established Customers (6-8Y)",
G5214&lt;=10,"Loyal Customers (9-10Y)"
)</f>
        <v>Growing Customers (3-5Y)</v>
      </c>
    </row>
    <row r="5215" spans="1:18" x14ac:dyDescent="0.35">
      <c r="A5215">
        <v>15783752</v>
      </c>
      <c r="B5215" t="s">
        <v>2118</v>
      </c>
      <c r="C5215" t="s">
        <v>42</v>
      </c>
      <c r="D5215" t="s">
        <v>39</v>
      </c>
      <c r="E5215">
        <v>29</v>
      </c>
      <c r="F5215" t="s">
        <v>43</v>
      </c>
      <c r="G5215">
        <v>4</v>
      </c>
      <c r="H5215" s="4">
        <v>129514.99</v>
      </c>
      <c r="I5215" t="s">
        <v>33</v>
      </c>
      <c r="J5215">
        <v>1</v>
      </c>
      <c r="K5215">
        <v>752</v>
      </c>
      <c r="L5215" t="s">
        <v>35</v>
      </c>
      <c r="M5215" t="s">
        <v>21</v>
      </c>
      <c r="N5215" t="s">
        <v>22</v>
      </c>
      <c r="O5215" s="4">
        <v>102930.46</v>
      </c>
      <c r="P5215" t="s">
        <v>28</v>
      </c>
      <c r="Q5215" t="str" cm="1">
        <f t="array" ref="Q5215">_xlfn.IFS(
O5215&lt;50000,"Low Salary (&lt;$50K)",
O5215&lt;90000,"Lower Middle ($50K-$90K)",
O5215&lt;130000,"Middle ($90K-$130K)",
O5215&lt;170000,"Upper Middle ($130K-$170K)",
O5215&gt;=170000,"High Salary (&gt;$170K)"
)</f>
        <v>Middle ($90K-$130K)</v>
      </c>
      <c r="R5215" t="str" cm="1">
        <f t="array" ref="R5215">_xlfn.IFS(
G5215&lt;=2,"New Customers (0-2Y)",
G5215&lt;=5,"Growing Customers (3-5Y)",
G5215&lt;=8,"Established Customers (6-8Y)",
G5215&lt;=10,"Loyal Customers (9-10Y)"
)</f>
        <v>Growing Customers (3-5Y)</v>
      </c>
    </row>
    <row r="5216" spans="1:18" x14ac:dyDescent="0.35">
      <c r="A5216">
        <v>15709474</v>
      </c>
      <c r="B5216" t="s">
        <v>2119</v>
      </c>
      <c r="C5216" t="s">
        <v>42</v>
      </c>
      <c r="D5216" t="s">
        <v>18</v>
      </c>
      <c r="E5216">
        <v>57</v>
      </c>
      <c r="F5216" t="s">
        <v>19</v>
      </c>
      <c r="G5216">
        <v>3</v>
      </c>
      <c r="H5216" s="4">
        <v>113386.36</v>
      </c>
      <c r="I5216" t="s">
        <v>33</v>
      </c>
      <c r="J5216">
        <v>2</v>
      </c>
      <c r="K5216">
        <v>740</v>
      </c>
      <c r="L5216" t="s">
        <v>35</v>
      </c>
      <c r="M5216" t="s">
        <v>21</v>
      </c>
      <c r="N5216" t="s">
        <v>22</v>
      </c>
      <c r="O5216" s="4">
        <v>65121.63</v>
      </c>
      <c r="P5216" t="s">
        <v>23</v>
      </c>
      <c r="Q5216" t="str" cm="1">
        <f t="array" ref="Q5216">_xlfn.IFS(
O5216&lt;50000,"Low Salary (&lt;$50K)",
O5216&lt;90000,"Lower Middle ($50K-$90K)",
O5216&lt;130000,"Middle ($90K-$130K)",
O5216&lt;170000,"Upper Middle ($130K-$170K)",
O5216&gt;=170000,"High Salary (&gt;$170K)"
)</f>
        <v>Lower Middle ($50K-$90K)</v>
      </c>
      <c r="R5216" t="str" cm="1">
        <f t="array" ref="R5216">_xlfn.IFS(
G5216&lt;=2,"New Customers (0-2Y)",
G5216&lt;=5,"Growing Customers (3-5Y)",
G5216&lt;=8,"Established Customers (6-8Y)",
G5216&lt;=10,"Loyal Customers (9-10Y)"
)</f>
        <v>Growing Customers (3-5Y)</v>
      </c>
    </row>
    <row r="5217" spans="1:18" x14ac:dyDescent="0.35">
      <c r="A5217">
        <v>15701280</v>
      </c>
      <c r="B5217" t="s">
        <v>1063</v>
      </c>
      <c r="C5217" t="s">
        <v>17</v>
      </c>
      <c r="D5217" t="s">
        <v>39</v>
      </c>
      <c r="E5217">
        <v>24</v>
      </c>
      <c r="F5217" t="s">
        <v>43</v>
      </c>
      <c r="G5217">
        <v>3</v>
      </c>
      <c r="H5217" s="4">
        <v>0</v>
      </c>
      <c r="I5217" t="s">
        <v>24</v>
      </c>
      <c r="J5217">
        <v>1</v>
      </c>
      <c r="K5217">
        <v>576</v>
      </c>
      <c r="L5217" t="s">
        <v>31</v>
      </c>
      <c r="M5217" t="s">
        <v>27</v>
      </c>
      <c r="N5217" t="s">
        <v>22</v>
      </c>
      <c r="O5217" s="4">
        <v>78498.039999999994</v>
      </c>
      <c r="P5217" t="s">
        <v>23</v>
      </c>
      <c r="Q5217" t="str" cm="1">
        <f t="array" ref="Q5217">_xlfn.IFS(
O5217&lt;50000,"Low Salary (&lt;$50K)",
O5217&lt;90000,"Lower Middle ($50K-$90K)",
O5217&lt;130000,"Middle ($90K-$130K)",
O5217&lt;170000,"Upper Middle ($130K-$170K)",
O5217&gt;=170000,"High Salary (&gt;$170K)"
)</f>
        <v>Lower Middle ($50K-$90K)</v>
      </c>
      <c r="R5217" t="str" cm="1">
        <f t="array" ref="R5217">_xlfn.IFS(
G5217&lt;=2,"New Customers (0-2Y)",
G5217&lt;=5,"Growing Customers (3-5Y)",
G5217&lt;=8,"Established Customers (6-8Y)",
G5217&lt;=10,"Loyal Customers (9-10Y)"
)</f>
        <v>Growing Customers (3-5Y)</v>
      </c>
    </row>
    <row r="5218" spans="1:18" x14ac:dyDescent="0.35">
      <c r="A5218">
        <v>15671104</v>
      </c>
      <c r="B5218" t="s">
        <v>2120</v>
      </c>
      <c r="C5218" t="s">
        <v>26</v>
      </c>
      <c r="D5218" t="s">
        <v>39</v>
      </c>
      <c r="E5218">
        <v>43</v>
      </c>
      <c r="F5218" t="s">
        <v>19</v>
      </c>
      <c r="G5218">
        <v>3</v>
      </c>
      <c r="H5218" s="4">
        <v>172196.23</v>
      </c>
      <c r="I5218" t="s">
        <v>33</v>
      </c>
      <c r="J5218">
        <v>1</v>
      </c>
      <c r="K5218">
        <v>637</v>
      </c>
      <c r="L5218" t="s">
        <v>20</v>
      </c>
      <c r="M5218" t="s">
        <v>21</v>
      </c>
      <c r="N5218" t="s">
        <v>22</v>
      </c>
      <c r="O5218" s="4">
        <v>104769.96</v>
      </c>
      <c r="P5218" t="s">
        <v>28</v>
      </c>
      <c r="Q5218" t="str" cm="1">
        <f t="array" ref="Q5218">_xlfn.IFS(
O5218&lt;50000,"Low Salary (&lt;$50K)",
O5218&lt;90000,"Lower Middle ($50K-$90K)",
O5218&lt;130000,"Middle ($90K-$130K)",
O5218&lt;170000,"Upper Middle ($130K-$170K)",
O5218&gt;=170000,"High Salary (&gt;$170K)"
)</f>
        <v>Middle ($90K-$130K)</v>
      </c>
      <c r="R5218" t="str" cm="1">
        <f t="array" ref="R5218">_xlfn.IFS(
G5218&lt;=2,"New Customers (0-2Y)",
G5218&lt;=5,"Growing Customers (3-5Y)",
G5218&lt;=8,"Established Customers (6-8Y)",
G5218&lt;=10,"Loyal Customers (9-10Y)"
)</f>
        <v>Growing Customers (3-5Y)</v>
      </c>
    </row>
    <row r="5219" spans="1:18" x14ac:dyDescent="0.35">
      <c r="A5219">
        <v>15796434</v>
      </c>
      <c r="B5219" t="s">
        <v>2121</v>
      </c>
      <c r="C5219" t="s">
        <v>17</v>
      </c>
      <c r="D5219" t="s">
        <v>39</v>
      </c>
      <c r="E5219">
        <v>28</v>
      </c>
      <c r="F5219" t="s">
        <v>43</v>
      </c>
      <c r="G5219">
        <v>5</v>
      </c>
      <c r="H5219" s="4">
        <v>97612.12</v>
      </c>
      <c r="I5219" t="s">
        <v>29</v>
      </c>
      <c r="J5219">
        <v>1</v>
      </c>
      <c r="K5219">
        <v>724</v>
      </c>
      <c r="L5219" t="s">
        <v>35</v>
      </c>
      <c r="M5219" t="s">
        <v>21</v>
      </c>
      <c r="N5219" t="s">
        <v>22</v>
      </c>
      <c r="O5219" s="4">
        <v>96498.14</v>
      </c>
      <c r="P5219" t="s">
        <v>28</v>
      </c>
      <c r="Q5219" t="str" cm="1">
        <f t="array" ref="Q5219">_xlfn.IFS(
O5219&lt;50000,"Low Salary (&lt;$50K)",
O5219&lt;90000,"Lower Middle ($50K-$90K)",
O5219&lt;130000,"Middle ($90K-$130K)",
O5219&lt;170000,"Upper Middle ($130K-$170K)",
O5219&gt;=170000,"High Salary (&gt;$170K)"
)</f>
        <v>Middle ($90K-$130K)</v>
      </c>
      <c r="R5219" t="str" cm="1">
        <f t="array" ref="R5219">_xlfn.IFS(
G5219&lt;=2,"New Customers (0-2Y)",
G5219&lt;=5,"Growing Customers (3-5Y)",
G5219&lt;=8,"Established Customers (6-8Y)",
G5219&lt;=10,"Loyal Customers (9-10Y)"
)</f>
        <v>Growing Customers (3-5Y)</v>
      </c>
    </row>
    <row r="5220" spans="1:18" x14ac:dyDescent="0.35">
      <c r="A5220">
        <v>15781505</v>
      </c>
      <c r="B5220" t="s">
        <v>1056</v>
      </c>
      <c r="C5220" t="s">
        <v>17</v>
      </c>
      <c r="D5220" t="s">
        <v>39</v>
      </c>
      <c r="E5220">
        <v>20</v>
      </c>
      <c r="F5220" t="s">
        <v>43</v>
      </c>
      <c r="G5220">
        <v>4</v>
      </c>
      <c r="H5220" s="4">
        <v>104719.94</v>
      </c>
      <c r="I5220" t="s">
        <v>33</v>
      </c>
      <c r="J5220">
        <v>2</v>
      </c>
      <c r="K5220">
        <v>685</v>
      </c>
      <c r="L5220" t="s">
        <v>35</v>
      </c>
      <c r="M5220" t="s">
        <v>21</v>
      </c>
      <c r="N5220" t="s">
        <v>32</v>
      </c>
      <c r="O5220" s="4">
        <v>38691.339999999997</v>
      </c>
      <c r="P5220" t="s">
        <v>28</v>
      </c>
      <c r="Q5220" t="str" cm="1">
        <f t="array" ref="Q5220">_xlfn.IFS(
O5220&lt;50000,"Low Salary (&lt;$50K)",
O5220&lt;90000,"Lower Middle ($50K-$90K)",
O5220&lt;130000,"Middle ($90K-$130K)",
O5220&lt;170000,"Upper Middle ($130K-$170K)",
O5220&gt;=170000,"High Salary (&gt;$170K)"
)</f>
        <v>Low Salary (&lt;$50K)</v>
      </c>
      <c r="R5220" t="str" cm="1">
        <f t="array" ref="R5220">_xlfn.IFS(
G5220&lt;=2,"New Customers (0-2Y)",
G5220&lt;=5,"Growing Customers (3-5Y)",
G5220&lt;=8,"Established Customers (6-8Y)",
G5220&lt;=10,"Loyal Customers (9-10Y)"
)</f>
        <v>Growing Customers (3-5Y)</v>
      </c>
    </row>
    <row r="5221" spans="1:18" x14ac:dyDescent="0.35">
      <c r="A5221">
        <v>15625819</v>
      </c>
      <c r="B5221" t="s">
        <v>2972</v>
      </c>
      <c r="C5221" t="s">
        <v>17</v>
      </c>
      <c r="D5221" t="s">
        <v>18</v>
      </c>
      <c r="E5221">
        <v>38</v>
      </c>
      <c r="F5221" t="s">
        <v>19</v>
      </c>
      <c r="G5221">
        <v>7</v>
      </c>
      <c r="H5221" s="4">
        <v>0</v>
      </c>
      <c r="I5221" t="s">
        <v>24</v>
      </c>
      <c r="J5221">
        <v>1</v>
      </c>
      <c r="K5221">
        <v>625</v>
      </c>
      <c r="L5221" t="s">
        <v>20</v>
      </c>
      <c r="M5221" t="s">
        <v>21</v>
      </c>
      <c r="N5221" t="s">
        <v>32</v>
      </c>
      <c r="O5221" s="4">
        <v>164804.01999999999</v>
      </c>
      <c r="P5221" t="s">
        <v>28</v>
      </c>
      <c r="Q5221" t="str" cm="1">
        <f t="array" ref="Q5221">_xlfn.IFS(
O5221&lt;50000,"Low Salary (&lt;$50K)",
O5221&lt;90000,"Lower Middle ($50K-$90K)",
O5221&lt;130000,"Middle ($90K-$130K)",
O5221&lt;170000,"Upper Middle ($130K-$170K)",
O5221&gt;=170000,"High Salary (&gt;$170K)"
)</f>
        <v>Upper Middle ($130K-$170K)</v>
      </c>
      <c r="R5221" t="str" cm="1">
        <f t="array" ref="R5221">_xlfn.IFS(
G5221&lt;=2,"New Customers (0-2Y)",
G5221&lt;=5,"Growing Customers (3-5Y)",
G5221&lt;=8,"Established Customers (6-8Y)",
G5221&lt;=10,"Loyal Customers (9-10Y)"
)</f>
        <v>Established Customers (6-8Y)</v>
      </c>
    </row>
    <row r="5222" spans="1:18" x14ac:dyDescent="0.35">
      <c r="A5222">
        <v>15753174</v>
      </c>
      <c r="B5222" t="s">
        <v>824</v>
      </c>
      <c r="C5222" t="s">
        <v>42</v>
      </c>
      <c r="D5222" t="s">
        <v>39</v>
      </c>
      <c r="E5222">
        <v>37</v>
      </c>
      <c r="F5222" t="s">
        <v>19</v>
      </c>
      <c r="G5222">
        <v>9</v>
      </c>
      <c r="H5222" s="4">
        <v>139592.98000000001</v>
      </c>
      <c r="I5222" t="s">
        <v>33</v>
      </c>
      <c r="J5222">
        <v>3</v>
      </c>
      <c r="K5222">
        <v>571</v>
      </c>
      <c r="L5222" t="s">
        <v>31</v>
      </c>
      <c r="M5222" t="s">
        <v>21</v>
      </c>
      <c r="N5222" t="s">
        <v>32</v>
      </c>
      <c r="O5222" s="4">
        <v>104152.65</v>
      </c>
      <c r="P5222" t="s">
        <v>23</v>
      </c>
      <c r="Q5222" t="str" cm="1">
        <f t="array" ref="Q5222">_xlfn.IFS(
O5222&lt;50000,"Low Salary (&lt;$50K)",
O5222&lt;90000,"Lower Middle ($50K-$90K)",
O5222&lt;130000,"Middle ($90K-$130K)",
O5222&lt;170000,"Upper Middle ($130K-$170K)",
O5222&gt;=170000,"High Salary (&gt;$170K)"
)</f>
        <v>Middle ($90K-$130K)</v>
      </c>
      <c r="R5222" t="str" cm="1">
        <f t="array" ref="R5222">_xlfn.IFS(
G5222&lt;=2,"New Customers (0-2Y)",
G5222&lt;=5,"Growing Customers (3-5Y)",
G5222&lt;=8,"Established Customers (6-8Y)",
G5222&lt;=10,"Loyal Customers (9-10Y)"
)</f>
        <v>Loyal Customers (9-10Y)</v>
      </c>
    </row>
    <row r="5223" spans="1:18" x14ac:dyDescent="0.35">
      <c r="A5223">
        <v>15654067</v>
      </c>
      <c r="B5223" t="s">
        <v>2122</v>
      </c>
      <c r="C5223" t="s">
        <v>26</v>
      </c>
      <c r="D5223" t="s">
        <v>18</v>
      </c>
      <c r="E5223">
        <v>29</v>
      </c>
      <c r="F5223" t="s">
        <v>43</v>
      </c>
      <c r="G5223">
        <v>4</v>
      </c>
      <c r="H5223" s="4">
        <v>0</v>
      </c>
      <c r="I5223" t="s">
        <v>24</v>
      </c>
      <c r="J5223">
        <v>2</v>
      </c>
      <c r="K5223">
        <v>584</v>
      </c>
      <c r="L5223" t="s">
        <v>31</v>
      </c>
      <c r="M5223" t="s">
        <v>21</v>
      </c>
      <c r="N5223" t="s">
        <v>32</v>
      </c>
      <c r="O5223" s="4">
        <v>88866.92</v>
      </c>
      <c r="P5223" t="s">
        <v>28</v>
      </c>
      <c r="Q5223" t="str" cm="1">
        <f t="array" ref="Q5223">_xlfn.IFS(
O5223&lt;50000,"Low Salary (&lt;$50K)",
O5223&lt;90000,"Lower Middle ($50K-$90K)",
O5223&lt;130000,"Middle ($90K-$130K)",
O5223&lt;170000,"Upper Middle ($130K-$170K)",
O5223&gt;=170000,"High Salary (&gt;$170K)"
)</f>
        <v>Lower Middle ($50K-$90K)</v>
      </c>
      <c r="R5223" t="str" cm="1">
        <f t="array" ref="R5223">_xlfn.IFS(
G5223&lt;=2,"New Customers (0-2Y)",
G5223&lt;=5,"Growing Customers (3-5Y)",
G5223&lt;=8,"Established Customers (6-8Y)",
G5223&lt;=10,"Loyal Customers (9-10Y)"
)</f>
        <v>Growing Customers (3-5Y)</v>
      </c>
    </row>
    <row r="5224" spans="1:18" x14ac:dyDescent="0.35">
      <c r="A5224">
        <v>15724719</v>
      </c>
      <c r="B5224" t="s">
        <v>1580</v>
      </c>
      <c r="C5224" t="s">
        <v>17</v>
      </c>
      <c r="D5224" t="s">
        <v>18</v>
      </c>
      <c r="E5224">
        <v>22</v>
      </c>
      <c r="F5224" t="s">
        <v>43</v>
      </c>
      <c r="G5224">
        <v>7</v>
      </c>
      <c r="H5224" s="4">
        <v>139096.85</v>
      </c>
      <c r="I5224" t="s">
        <v>33</v>
      </c>
      <c r="J5224">
        <v>1</v>
      </c>
      <c r="K5224">
        <v>550</v>
      </c>
      <c r="L5224" t="s">
        <v>31</v>
      </c>
      <c r="M5224" t="s">
        <v>21</v>
      </c>
      <c r="N5224" t="s">
        <v>32</v>
      </c>
      <c r="O5224" s="4">
        <v>129890.94</v>
      </c>
      <c r="P5224" t="s">
        <v>28</v>
      </c>
      <c r="Q5224" t="str" cm="1">
        <f t="array" ref="Q5224">_xlfn.IFS(
O5224&lt;50000,"Low Salary (&lt;$50K)",
O5224&lt;90000,"Lower Middle ($50K-$90K)",
O5224&lt;130000,"Middle ($90K-$130K)",
O5224&lt;170000,"Upper Middle ($130K-$170K)",
O5224&gt;=170000,"High Salary (&gt;$170K)"
)</f>
        <v>Middle ($90K-$130K)</v>
      </c>
      <c r="R5224" t="str" cm="1">
        <f t="array" ref="R5224">_xlfn.IFS(
G5224&lt;=2,"New Customers (0-2Y)",
G5224&lt;=5,"Growing Customers (3-5Y)",
G5224&lt;=8,"Established Customers (6-8Y)",
G5224&lt;=10,"Loyal Customers (9-10Y)"
)</f>
        <v>Established Customers (6-8Y)</v>
      </c>
    </row>
    <row r="5225" spans="1:18" x14ac:dyDescent="0.35">
      <c r="A5225">
        <v>15624695</v>
      </c>
      <c r="B5225" t="s">
        <v>588</v>
      </c>
      <c r="C5225" t="s">
        <v>26</v>
      </c>
      <c r="D5225" t="s">
        <v>18</v>
      </c>
      <c r="E5225">
        <v>72</v>
      </c>
      <c r="F5225" t="s">
        <v>2967</v>
      </c>
      <c r="G5225">
        <v>7</v>
      </c>
      <c r="H5225" s="4">
        <v>140301.72</v>
      </c>
      <c r="I5225" t="s">
        <v>33</v>
      </c>
      <c r="J5225">
        <v>1</v>
      </c>
      <c r="K5225">
        <v>662</v>
      </c>
      <c r="L5225" t="s">
        <v>35</v>
      </c>
      <c r="M5225" t="s">
        <v>27</v>
      </c>
      <c r="N5225" t="s">
        <v>22</v>
      </c>
      <c r="O5225" s="4">
        <v>179258.67</v>
      </c>
      <c r="P5225" t="s">
        <v>28</v>
      </c>
      <c r="Q5225" t="str" cm="1">
        <f t="array" ref="Q5225">_xlfn.IFS(
O5225&lt;50000,"Low Salary (&lt;$50K)",
O5225&lt;90000,"Lower Middle ($50K-$90K)",
O5225&lt;130000,"Middle ($90K-$130K)",
O5225&lt;170000,"Upper Middle ($130K-$170K)",
O5225&gt;=170000,"High Salary (&gt;$170K)"
)</f>
        <v>High Salary (&gt;$170K)</v>
      </c>
      <c r="R5225" t="str" cm="1">
        <f t="array" ref="R5225">_xlfn.IFS(
G5225&lt;=2,"New Customers (0-2Y)",
G5225&lt;=5,"Growing Customers (3-5Y)",
G5225&lt;=8,"Established Customers (6-8Y)",
G5225&lt;=10,"Loyal Customers (9-10Y)"
)</f>
        <v>Established Customers (6-8Y)</v>
      </c>
    </row>
    <row r="5226" spans="1:18" x14ac:dyDescent="0.35">
      <c r="A5226">
        <v>15718216</v>
      </c>
      <c r="B5226" t="s">
        <v>2123</v>
      </c>
      <c r="C5226" t="s">
        <v>26</v>
      </c>
      <c r="D5226" t="s">
        <v>39</v>
      </c>
      <c r="E5226">
        <v>43</v>
      </c>
      <c r="F5226" t="s">
        <v>19</v>
      </c>
      <c r="G5226">
        <v>3</v>
      </c>
      <c r="H5226" s="4">
        <v>0</v>
      </c>
      <c r="I5226" t="s">
        <v>24</v>
      </c>
      <c r="J5226">
        <v>1</v>
      </c>
      <c r="K5226">
        <v>803</v>
      </c>
      <c r="L5226" t="s">
        <v>37</v>
      </c>
      <c r="M5226" t="s">
        <v>21</v>
      </c>
      <c r="N5226" t="s">
        <v>32</v>
      </c>
      <c r="O5226" s="4">
        <v>72051.44</v>
      </c>
      <c r="P5226" t="s">
        <v>28</v>
      </c>
      <c r="Q5226" t="str" cm="1">
        <f t="array" ref="Q5226">_xlfn.IFS(
O5226&lt;50000,"Low Salary (&lt;$50K)",
O5226&lt;90000,"Lower Middle ($50K-$90K)",
O5226&lt;130000,"Middle ($90K-$130K)",
O5226&lt;170000,"Upper Middle ($130K-$170K)",
O5226&gt;=170000,"High Salary (&gt;$170K)"
)</f>
        <v>Lower Middle ($50K-$90K)</v>
      </c>
      <c r="R5226" t="str" cm="1">
        <f t="array" ref="R5226">_xlfn.IFS(
G5226&lt;=2,"New Customers (0-2Y)",
G5226&lt;=5,"Growing Customers (3-5Y)",
G5226&lt;=8,"Established Customers (6-8Y)",
G5226&lt;=10,"Loyal Customers (9-10Y)"
)</f>
        <v>Growing Customers (3-5Y)</v>
      </c>
    </row>
    <row r="5227" spans="1:18" x14ac:dyDescent="0.35">
      <c r="A5227">
        <v>15586300</v>
      </c>
      <c r="B5227" t="s">
        <v>2124</v>
      </c>
      <c r="C5227" t="s">
        <v>17</v>
      </c>
      <c r="D5227" t="s">
        <v>39</v>
      </c>
      <c r="E5227">
        <v>66</v>
      </c>
      <c r="F5227" t="s">
        <v>2967</v>
      </c>
      <c r="G5227">
        <v>7</v>
      </c>
      <c r="H5227" s="4">
        <v>0</v>
      </c>
      <c r="I5227" t="s">
        <v>24</v>
      </c>
      <c r="J5227">
        <v>2</v>
      </c>
      <c r="K5227">
        <v>615</v>
      </c>
      <c r="L5227" t="s">
        <v>20</v>
      </c>
      <c r="M5227" t="s">
        <v>21</v>
      </c>
      <c r="N5227" t="s">
        <v>22</v>
      </c>
      <c r="O5227" s="4">
        <v>74580.800000000003</v>
      </c>
      <c r="P5227" t="s">
        <v>28</v>
      </c>
      <c r="Q5227" t="str" cm="1">
        <f t="array" ref="Q5227">_xlfn.IFS(
O5227&lt;50000,"Low Salary (&lt;$50K)",
O5227&lt;90000,"Lower Middle ($50K-$90K)",
O5227&lt;130000,"Middle ($90K-$130K)",
O5227&lt;170000,"Upper Middle ($130K-$170K)",
O5227&gt;=170000,"High Salary (&gt;$170K)"
)</f>
        <v>Lower Middle ($50K-$90K)</v>
      </c>
      <c r="R5227" t="str" cm="1">
        <f t="array" ref="R5227">_xlfn.IFS(
G5227&lt;=2,"New Customers (0-2Y)",
G5227&lt;=5,"Growing Customers (3-5Y)",
G5227&lt;=8,"Established Customers (6-8Y)",
G5227&lt;=10,"Loyal Customers (9-10Y)"
)</f>
        <v>Established Customers (6-8Y)</v>
      </c>
    </row>
    <row r="5228" spans="1:18" x14ac:dyDescent="0.35">
      <c r="A5228">
        <v>15783349</v>
      </c>
      <c r="B5228" t="s">
        <v>2125</v>
      </c>
      <c r="C5228" t="s">
        <v>26</v>
      </c>
      <c r="D5228" t="s">
        <v>39</v>
      </c>
      <c r="E5228">
        <v>39</v>
      </c>
      <c r="F5228" t="s">
        <v>19</v>
      </c>
      <c r="G5228">
        <v>1</v>
      </c>
      <c r="H5228" s="4">
        <v>111233.09</v>
      </c>
      <c r="I5228" t="s">
        <v>33</v>
      </c>
      <c r="J5228">
        <v>1</v>
      </c>
      <c r="K5228">
        <v>481</v>
      </c>
      <c r="L5228" t="s">
        <v>44</v>
      </c>
      <c r="M5228" t="s">
        <v>21</v>
      </c>
      <c r="N5228" t="s">
        <v>22</v>
      </c>
      <c r="O5228" s="4">
        <v>123995.15</v>
      </c>
      <c r="P5228" t="s">
        <v>28</v>
      </c>
      <c r="Q5228" t="str" cm="1">
        <f t="array" ref="Q5228">_xlfn.IFS(
O5228&lt;50000,"Low Salary (&lt;$50K)",
O5228&lt;90000,"Lower Middle ($50K-$90K)",
O5228&lt;130000,"Middle ($90K-$130K)",
O5228&lt;170000,"Upper Middle ($130K-$170K)",
O5228&gt;=170000,"High Salary (&gt;$170K)"
)</f>
        <v>Middle ($90K-$130K)</v>
      </c>
      <c r="R5228" t="str" cm="1">
        <f t="array" ref="R5228">_xlfn.IFS(
G5228&lt;=2,"New Customers (0-2Y)",
G5228&lt;=5,"Growing Customers (3-5Y)",
G5228&lt;=8,"Established Customers (6-8Y)",
G5228&lt;=10,"Loyal Customers (9-10Y)"
)</f>
        <v>New Customers (0-2Y)</v>
      </c>
    </row>
    <row r="5229" spans="1:18" x14ac:dyDescent="0.35">
      <c r="A5229">
        <v>15725767</v>
      </c>
      <c r="B5229" t="s">
        <v>618</v>
      </c>
      <c r="C5229" t="s">
        <v>17</v>
      </c>
      <c r="D5229" t="s">
        <v>39</v>
      </c>
      <c r="E5229">
        <v>23</v>
      </c>
      <c r="F5229" t="s">
        <v>43</v>
      </c>
      <c r="G5229">
        <v>3</v>
      </c>
      <c r="H5229" s="4">
        <v>0</v>
      </c>
      <c r="I5229" t="s">
        <v>24</v>
      </c>
      <c r="J5229">
        <v>2</v>
      </c>
      <c r="K5229">
        <v>701</v>
      </c>
      <c r="L5229" t="s">
        <v>35</v>
      </c>
      <c r="M5229" t="s">
        <v>21</v>
      </c>
      <c r="N5229" t="s">
        <v>32</v>
      </c>
      <c r="O5229" s="4">
        <v>38960.589999999997</v>
      </c>
      <c r="P5229" t="s">
        <v>28</v>
      </c>
      <c r="Q5229" t="str" cm="1">
        <f t="array" ref="Q5229">_xlfn.IFS(
O5229&lt;50000,"Low Salary (&lt;$50K)",
O5229&lt;90000,"Lower Middle ($50K-$90K)",
O5229&lt;130000,"Middle ($90K-$130K)",
O5229&lt;170000,"Upper Middle ($130K-$170K)",
O5229&gt;=170000,"High Salary (&gt;$170K)"
)</f>
        <v>Low Salary (&lt;$50K)</v>
      </c>
      <c r="R5229" t="str" cm="1">
        <f t="array" ref="R5229">_xlfn.IFS(
G5229&lt;=2,"New Customers (0-2Y)",
G5229&lt;=5,"Growing Customers (3-5Y)",
G5229&lt;=8,"Established Customers (6-8Y)",
G5229&lt;=10,"Loyal Customers (9-10Y)"
)</f>
        <v>Growing Customers (3-5Y)</v>
      </c>
    </row>
    <row r="5230" spans="1:18" x14ac:dyDescent="0.35">
      <c r="A5230">
        <v>15791925</v>
      </c>
      <c r="B5230" t="s">
        <v>108</v>
      </c>
      <c r="C5230" t="s">
        <v>17</v>
      </c>
      <c r="D5230" t="s">
        <v>39</v>
      </c>
      <c r="E5230">
        <v>29</v>
      </c>
      <c r="F5230" t="s">
        <v>43</v>
      </c>
      <c r="G5230">
        <v>10</v>
      </c>
      <c r="H5230" s="4">
        <v>147737.63</v>
      </c>
      <c r="I5230" t="s">
        <v>33</v>
      </c>
      <c r="J5230">
        <v>1</v>
      </c>
      <c r="K5230">
        <v>751</v>
      </c>
      <c r="L5230" t="s">
        <v>35</v>
      </c>
      <c r="M5230" t="s">
        <v>27</v>
      </c>
      <c r="N5230" t="s">
        <v>22</v>
      </c>
      <c r="O5230" s="4">
        <v>94951.27</v>
      </c>
      <c r="P5230" t="s">
        <v>28</v>
      </c>
      <c r="Q5230" t="str" cm="1">
        <f t="array" ref="Q5230">_xlfn.IFS(
O5230&lt;50000,"Low Salary (&lt;$50K)",
O5230&lt;90000,"Lower Middle ($50K-$90K)",
O5230&lt;130000,"Middle ($90K-$130K)",
O5230&lt;170000,"Upper Middle ($130K-$170K)",
O5230&gt;=170000,"High Salary (&gt;$170K)"
)</f>
        <v>Middle ($90K-$130K)</v>
      </c>
      <c r="R5230" t="str" cm="1">
        <f t="array" ref="R5230">_xlfn.IFS(
G5230&lt;=2,"New Customers (0-2Y)",
G5230&lt;=5,"Growing Customers (3-5Y)",
G5230&lt;=8,"Established Customers (6-8Y)",
G5230&lt;=10,"Loyal Customers (9-10Y)"
)</f>
        <v>Loyal Customers (9-10Y)</v>
      </c>
    </row>
    <row r="5231" spans="1:18" x14ac:dyDescent="0.35">
      <c r="A5231">
        <v>15793585</v>
      </c>
      <c r="B5231" t="s">
        <v>557</v>
      </c>
      <c r="C5231" t="s">
        <v>17</v>
      </c>
      <c r="D5231" t="s">
        <v>39</v>
      </c>
      <c r="E5231">
        <v>35</v>
      </c>
      <c r="F5231" t="s">
        <v>19</v>
      </c>
      <c r="G5231">
        <v>8</v>
      </c>
      <c r="H5231" s="4">
        <v>0</v>
      </c>
      <c r="I5231" t="s">
        <v>24</v>
      </c>
      <c r="J5231">
        <v>2</v>
      </c>
      <c r="K5231">
        <v>675</v>
      </c>
      <c r="L5231" t="s">
        <v>35</v>
      </c>
      <c r="M5231" t="s">
        <v>21</v>
      </c>
      <c r="N5231" t="s">
        <v>22</v>
      </c>
      <c r="O5231" s="4">
        <v>56642.97</v>
      </c>
      <c r="P5231" t="s">
        <v>28</v>
      </c>
      <c r="Q5231" t="str" cm="1">
        <f t="array" ref="Q5231">_xlfn.IFS(
O5231&lt;50000,"Low Salary (&lt;$50K)",
O5231&lt;90000,"Lower Middle ($50K-$90K)",
O5231&lt;130000,"Middle ($90K-$130K)",
O5231&lt;170000,"Upper Middle ($130K-$170K)",
O5231&gt;=170000,"High Salary (&gt;$170K)"
)</f>
        <v>Lower Middle ($50K-$90K)</v>
      </c>
      <c r="R5231" t="str" cm="1">
        <f t="array" ref="R5231">_xlfn.IFS(
G5231&lt;=2,"New Customers (0-2Y)",
G5231&lt;=5,"Growing Customers (3-5Y)",
G5231&lt;=8,"Established Customers (6-8Y)",
G5231&lt;=10,"Loyal Customers (9-10Y)"
)</f>
        <v>Established Customers (6-8Y)</v>
      </c>
    </row>
    <row r="5232" spans="1:18" x14ac:dyDescent="0.35">
      <c r="A5232">
        <v>15576641</v>
      </c>
      <c r="B5232" t="s">
        <v>216</v>
      </c>
      <c r="C5232" t="s">
        <v>42</v>
      </c>
      <c r="D5232" t="s">
        <v>39</v>
      </c>
      <c r="E5232">
        <v>40</v>
      </c>
      <c r="F5232" t="s">
        <v>19</v>
      </c>
      <c r="G5232">
        <v>5</v>
      </c>
      <c r="H5232" s="4">
        <v>125725.02</v>
      </c>
      <c r="I5232" t="s">
        <v>33</v>
      </c>
      <c r="J5232">
        <v>2</v>
      </c>
      <c r="K5232">
        <v>733</v>
      </c>
      <c r="L5232" t="s">
        <v>35</v>
      </c>
      <c r="M5232" t="s">
        <v>21</v>
      </c>
      <c r="N5232" t="s">
        <v>22</v>
      </c>
      <c r="O5232" s="4">
        <v>50783.1</v>
      </c>
      <c r="P5232" t="s">
        <v>28</v>
      </c>
      <c r="Q5232" t="str" cm="1">
        <f t="array" ref="Q5232">_xlfn.IFS(
O5232&lt;50000,"Low Salary (&lt;$50K)",
O5232&lt;90000,"Lower Middle ($50K-$90K)",
O5232&lt;130000,"Middle ($90K-$130K)",
O5232&lt;170000,"Upper Middle ($130K-$170K)",
O5232&gt;=170000,"High Salary (&gt;$170K)"
)</f>
        <v>Lower Middle ($50K-$90K)</v>
      </c>
      <c r="R5232" t="str" cm="1">
        <f t="array" ref="R5232">_xlfn.IFS(
G5232&lt;=2,"New Customers (0-2Y)",
G5232&lt;=5,"Growing Customers (3-5Y)",
G5232&lt;=8,"Established Customers (6-8Y)",
G5232&lt;=10,"Loyal Customers (9-10Y)"
)</f>
        <v>Growing Customers (3-5Y)</v>
      </c>
    </row>
    <row r="5233" spans="1:18" x14ac:dyDescent="0.35">
      <c r="A5233">
        <v>15749519</v>
      </c>
      <c r="B5233" t="s">
        <v>503</v>
      </c>
      <c r="C5233" t="s">
        <v>17</v>
      </c>
      <c r="D5233" t="s">
        <v>39</v>
      </c>
      <c r="E5233">
        <v>38</v>
      </c>
      <c r="F5233" t="s">
        <v>19</v>
      </c>
      <c r="G5233">
        <v>6</v>
      </c>
      <c r="H5233" s="4">
        <v>128289.7</v>
      </c>
      <c r="I5233" t="s">
        <v>33</v>
      </c>
      <c r="J5233">
        <v>3</v>
      </c>
      <c r="K5233">
        <v>822</v>
      </c>
      <c r="L5233" t="s">
        <v>37</v>
      </c>
      <c r="M5233" t="s">
        <v>21</v>
      </c>
      <c r="N5233" t="s">
        <v>32</v>
      </c>
      <c r="O5233" s="4">
        <v>9149.9599999999991</v>
      </c>
      <c r="P5233" t="s">
        <v>23</v>
      </c>
      <c r="Q5233" t="str" cm="1">
        <f t="array" ref="Q5233">_xlfn.IFS(
O5233&lt;50000,"Low Salary (&lt;$50K)",
O5233&lt;90000,"Lower Middle ($50K-$90K)",
O5233&lt;130000,"Middle ($90K-$130K)",
O5233&lt;170000,"Upper Middle ($130K-$170K)",
O5233&gt;=170000,"High Salary (&gt;$170K)"
)</f>
        <v>Low Salary (&lt;$50K)</v>
      </c>
      <c r="R5233" t="str" cm="1">
        <f t="array" ref="R5233">_xlfn.IFS(
G5233&lt;=2,"New Customers (0-2Y)",
G5233&lt;=5,"Growing Customers (3-5Y)",
G5233&lt;=8,"Established Customers (6-8Y)",
G5233&lt;=10,"Loyal Customers (9-10Y)"
)</f>
        <v>Established Customers (6-8Y)</v>
      </c>
    </row>
    <row r="5234" spans="1:18" x14ac:dyDescent="0.35">
      <c r="A5234">
        <v>15684960</v>
      </c>
      <c r="B5234" t="s">
        <v>2126</v>
      </c>
      <c r="C5234" t="s">
        <v>17</v>
      </c>
      <c r="D5234" t="s">
        <v>18</v>
      </c>
      <c r="E5234">
        <v>46</v>
      </c>
      <c r="F5234" t="s">
        <v>19</v>
      </c>
      <c r="G5234">
        <v>5</v>
      </c>
      <c r="H5234" s="4">
        <v>0</v>
      </c>
      <c r="I5234" t="s">
        <v>24</v>
      </c>
      <c r="J5234">
        <v>1</v>
      </c>
      <c r="K5234">
        <v>559</v>
      </c>
      <c r="L5234" t="s">
        <v>31</v>
      </c>
      <c r="M5234" t="s">
        <v>21</v>
      </c>
      <c r="N5234" t="s">
        <v>32</v>
      </c>
      <c r="O5234" s="4">
        <v>21006.1</v>
      </c>
      <c r="P5234" t="s">
        <v>23</v>
      </c>
      <c r="Q5234" t="str" cm="1">
        <f t="array" ref="Q5234">_xlfn.IFS(
O5234&lt;50000,"Low Salary (&lt;$50K)",
O5234&lt;90000,"Lower Middle ($50K-$90K)",
O5234&lt;130000,"Middle ($90K-$130K)",
O5234&lt;170000,"Upper Middle ($130K-$170K)",
O5234&gt;=170000,"High Salary (&gt;$170K)"
)</f>
        <v>Low Salary (&lt;$50K)</v>
      </c>
      <c r="R5234" t="str" cm="1">
        <f t="array" ref="R5234">_xlfn.IFS(
G5234&lt;=2,"New Customers (0-2Y)",
G5234&lt;=5,"Growing Customers (3-5Y)",
G5234&lt;=8,"Established Customers (6-8Y)",
G5234&lt;=10,"Loyal Customers (9-10Y)"
)</f>
        <v>Growing Customers (3-5Y)</v>
      </c>
    </row>
    <row r="5235" spans="1:18" x14ac:dyDescent="0.35">
      <c r="A5235">
        <v>15591286</v>
      </c>
      <c r="B5235" t="s">
        <v>349</v>
      </c>
      <c r="C5235" t="s">
        <v>42</v>
      </c>
      <c r="D5235" t="s">
        <v>18</v>
      </c>
      <c r="E5235">
        <v>49</v>
      </c>
      <c r="F5235" t="s">
        <v>19</v>
      </c>
      <c r="G5235">
        <v>4</v>
      </c>
      <c r="H5235" s="4">
        <v>88826.07</v>
      </c>
      <c r="I5235" t="s">
        <v>29</v>
      </c>
      <c r="J5235">
        <v>1</v>
      </c>
      <c r="K5235">
        <v>731</v>
      </c>
      <c r="L5235" t="s">
        <v>35</v>
      </c>
      <c r="M5235" t="s">
        <v>21</v>
      </c>
      <c r="N5235" t="s">
        <v>22</v>
      </c>
      <c r="O5235" s="4">
        <v>33759.410000000003</v>
      </c>
      <c r="P5235" t="s">
        <v>23</v>
      </c>
      <c r="Q5235" t="str" cm="1">
        <f t="array" ref="Q5235">_xlfn.IFS(
O5235&lt;50000,"Low Salary (&lt;$50K)",
O5235&lt;90000,"Lower Middle ($50K-$90K)",
O5235&lt;130000,"Middle ($90K-$130K)",
O5235&lt;170000,"Upper Middle ($130K-$170K)",
O5235&gt;=170000,"High Salary (&gt;$170K)"
)</f>
        <v>Low Salary (&lt;$50K)</v>
      </c>
      <c r="R5235" t="str" cm="1">
        <f t="array" ref="R5235">_xlfn.IFS(
G5235&lt;=2,"New Customers (0-2Y)",
G5235&lt;=5,"Growing Customers (3-5Y)",
G5235&lt;=8,"Established Customers (6-8Y)",
G5235&lt;=10,"Loyal Customers (9-10Y)"
)</f>
        <v>Growing Customers (3-5Y)</v>
      </c>
    </row>
    <row r="5236" spans="1:18" x14ac:dyDescent="0.35">
      <c r="A5236">
        <v>15668323</v>
      </c>
      <c r="B5236" t="s">
        <v>1812</v>
      </c>
      <c r="C5236" t="s">
        <v>17</v>
      </c>
      <c r="D5236" t="s">
        <v>18</v>
      </c>
      <c r="E5236">
        <v>41</v>
      </c>
      <c r="F5236" t="s">
        <v>19</v>
      </c>
      <c r="G5236">
        <v>1</v>
      </c>
      <c r="H5236" s="4">
        <v>143443.60999999999</v>
      </c>
      <c r="I5236" t="s">
        <v>33</v>
      </c>
      <c r="J5236">
        <v>1</v>
      </c>
      <c r="K5236">
        <v>678</v>
      </c>
      <c r="L5236" t="s">
        <v>35</v>
      </c>
      <c r="M5236" t="s">
        <v>21</v>
      </c>
      <c r="N5236" t="s">
        <v>32</v>
      </c>
      <c r="O5236" s="4">
        <v>196622.28</v>
      </c>
      <c r="P5236" t="s">
        <v>23</v>
      </c>
      <c r="Q5236" t="str" cm="1">
        <f t="array" ref="Q5236">_xlfn.IFS(
O5236&lt;50000,"Low Salary (&lt;$50K)",
O5236&lt;90000,"Lower Middle ($50K-$90K)",
O5236&lt;130000,"Middle ($90K-$130K)",
O5236&lt;170000,"Upper Middle ($130K-$170K)",
O5236&gt;=170000,"High Salary (&gt;$170K)"
)</f>
        <v>High Salary (&gt;$170K)</v>
      </c>
      <c r="R5236" t="str" cm="1">
        <f t="array" ref="R5236">_xlfn.IFS(
G5236&lt;=2,"New Customers (0-2Y)",
G5236&lt;=5,"Growing Customers (3-5Y)",
G5236&lt;=8,"Established Customers (6-8Y)",
G5236&lt;=10,"Loyal Customers (9-10Y)"
)</f>
        <v>New Customers (0-2Y)</v>
      </c>
    </row>
    <row r="5237" spans="1:18" x14ac:dyDescent="0.35">
      <c r="A5237">
        <v>15608528</v>
      </c>
      <c r="B5237" t="s">
        <v>656</v>
      </c>
      <c r="C5237" t="s">
        <v>17</v>
      </c>
      <c r="D5237" t="s">
        <v>18</v>
      </c>
      <c r="E5237">
        <v>68</v>
      </c>
      <c r="F5237" t="s">
        <v>2967</v>
      </c>
      <c r="G5237">
        <v>9</v>
      </c>
      <c r="H5237" s="4">
        <v>0</v>
      </c>
      <c r="I5237" t="s">
        <v>24</v>
      </c>
      <c r="J5237">
        <v>4</v>
      </c>
      <c r="K5237">
        <v>645</v>
      </c>
      <c r="L5237" t="s">
        <v>20</v>
      </c>
      <c r="M5237" t="s">
        <v>21</v>
      </c>
      <c r="N5237" t="s">
        <v>22</v>
      </c>
      <c r="O5237" s="4">
        <v>176353.87</v>
      </c>
      <c r="P5237" t="s">
        <v>23</v>
      </c>
      <c r="Q5237" t="str" cm="1">
        <f t="array" ref="Q5237">_xlfn.IFS(
O5237&lt;50000,"Low Salary (&lt;$50K)",
O5237&lt;90000,"Lower Middle ($50K-$90K)",
O5237&lt;130000,"Middle ($90K-$130K)",
O5237&lt;170000,"Upper Middle ($130K-$170K)",
O5237&gt;=170000,"High Salary (&gt;$170K)"
)</f>
        <v>High Salary (&gt;$170K)</v>
      </c>
      <c r="R5237" t="str" cm="1">
        <f t="array" ref="R5237">_xlfn.IFS(
G5237&lt;=2,"New Customers (0-2Y)",
G5237&lt;=5,"Growing Customers (3-5Y)",
G5237&lt;=8,"Established Customers (6-8Y)",
G5237&lt;=10,"Loyal Customers (9-10Y)"
)</f>
        <v>Loyal Customers (9-10Y)</v>
      </c>
    </row>
    <row r="5238" spans="1:18" x14ac:dyDescent="0.35">
      <c r="A5238">
        <v>15645184</v>
      </c>
      <c r="B5238" t="s">
        <v>130</v>
      </c>
      <c r="C5238" t="s">
        <v>17</v>
      </c>
      <c r="D5238" t="s">
        <v>39</v>
      </c>
      <c r="E5238">
        <v>29</v>
      </c>
      <c r="F5238" t="s">
        <v>43</v>
      </c>
      <c r="G5238">
        <v>2</v>
      </c>
      <c r="H5238" s="4">
        <v>0</v>
      </c>
      <c r="I5238" t="s">
        <v>24</v>
      </c>
      <c r="J5238">
        <v>2</v>
      </c>
      <c r="K5238">
        <v>701</v>
      </c>
      <c r="L5238" t="s">
        <v>35</v>
      </c>
      <c r="M5238" t="s">
        <v>21</v>
      </c>
      <c r="N5238" t="s">
        <v>32</v>
      </c>
      <c r="O5238" s="4">
        <v>176943.59</v>
      </c>
      <c r="P5238" t="s">
        <v>28</v>
      </c>
      <c r="Q5238" t="str" cm="1">
        <f t="array" ref="Q5238">_xlfn.IFS(
O5238&lt;50000,"Low Salary (&lt;$50K)",
O5238&lt;90000,"Lower Middle ($50K-$90K)",
O5238&lt;130000,"Middle ($90K-$130K)",
O5238&lt;170000,"Upper Middle ($130K-$170K)",
O5238&gt;=170000,"High Salary (&gt;$170K)"
)</f>
        <v>High Salary (&gt;$170K)</v>
      </c>
      <c r="R5238" t="str" cm="1">
        <f t="array" ref="R5238">_xlfn.IFS(
G5238&lt;=2,"New Customers (0-2Y)",
G5238&lt;=5,"Growing Customers (3-5Y)",
G5238&lt;=8,"Established Customers (6-8Y)",
G5238&lt;=10,"Loyal Customers (9-10Y)"
)</f>
        <v>New Customers (0-2Y)</v>
      </c>
    </row>
    <row r="5239" spans="1:18" x14ac:dyDescent="0.35">
      <c r="A5239">
        <v>15702566</v>
      </c>
      <c r="B5239" t="s">
        <v>71</v>
      </c>
      <c r="C5239" t="s">
        <v>26</v>
      </c>
      <c r="D5239" t="s">
        <v>39</v>
      </c>
      <c r="E5239">
        <v>26</v>
      </c>
      <c r="F5239" t="s">
        <v>43</v>
      </c>
      <c r="G5239">
        <v>8</v>
      </c>
      <c r="H5239" s="4">
        <v>149134.46</v>
      </c>
      <c r="I5239" t="s">
        <v>33</v>
      </c>
      <c r="J5239">
        <v>1</v>
      </c>
      <c r="K5239">
        <v>554</v>
      </c>
      <c r="L5239" t="s">
        <v>31</v>
      </c>
      <c r="M5239" t="s">
        <v>21</v>
      </c>
      <c r="N5239" t="s">
        <v>22</v>
      </c>
      <c r="O5239" s="4">
        <v>177966.24</v>
      </c>
      <c r="P5239" t="s">
        <v>28</v>
      </c>
      <c r="Q5239" t="str" cm="1">
        <f t="array" ref="Q5239">_xlfn.IFS(
O5239&lt;50000,"Low Salary (&lt;$50K)",
O5239&lt;90000,"Lower Middle ($50K-$90K)",
O5239&lt;130000,"Middle ($90K-$130K)",
O5239&lt;170000,"Upper Middle ($130K-$170K)",
O5239&gt;=170000,"High Salary (&gt;$170K)"
)</f>
        <v>High Salary (&gt;$170K)</v>
      </c>
      <c r="R5239" t="str" cm="1">
        <f t="array" ref="R5239">_xlfn.IFS(
G5239&lt;=2,"New Customers (0-2Y)",
G5239&lt;=5,"Growing Customers (3-5Y)",
G5239&lt;=8,"Established Customers (6-8Y)",
G5239&lt;=10,"Loyal Customers (9-10Y)"
)</f>
        <v>Established Customers (6-8Y)</v>
      </c>
    </row>
    <row r="5240" spans="1:18" x14ac:dyDescent="0.35">
      <c r="A5240">
        <v>15660840</v>
      </c>
      <c r="B5240" t="s">
        <v>2127</v>
      </c>
      <c r="C5240" t="s">
        <v>17</v>
      </c>
      <c r="D5240" t="s">
        <v>39</v>
      </c>
      <c r="E5240">
        <v>30</v>
      </c>
      <c r="F5240" t="s">
        <v>19</v>
      </c>
      <c r="G5240">
        <v>3</v>
      </c>
      <c r="H5240" s="4">
        <v>124119.54</v>
      </c>
      <c r="I5240" t="s">
        <v>33</v>
      </c>
      <c r="J5240">
        <v>1</v>
      </c>
      <c r="K5240">
        <v>723</v>
      </c>
      <c r="L5240" t="s">
        <v>35</v>
      </c>
      <c r="M5240" t="s">
        <v>21</v>
      </c>
      <c r="N5240" t="s">
        <v>32</v>
      </c>
      <c r="O5240" s="4">
        <v>162198.32</v>
      </c>
      <c r="P5240" t="s">
        <v>28</v>
      </c>
      <c r="Q5240" t="str" cm="1">
        <f t="array" ref="Q5240">_xlfn.IFS(
O5240&lt;50000,"Low Salary (&lt;$50K)",
O5240&lt;90000,"Lower Middle ($50K-$90K)",
O5240&lt;130000,"Middle ($90K-$130K)",
O5240&lt;170000,"Upper Middle ($130K-$170K)",
O5240&gt;=170000,"High Salary (&gt;$170K)"
)</f>
        <v>Upper Middle ($130K-$170K)</v>
      </c>
      <c r="R5240" t="str" cm="1">
        <f t="array" ref="R5240">_xlfn.IFS(
G5240&lt;=2,"New Customers (0-2Y)",
G5240&lt;=5,"Growing Customers (3-5Y)",
G5240&lt;=8,"Established Customers (6-8Y)",
G5240&lt;=10,"Loyal Customers (9-10Y)"
)</f>
        <v>Growing Customers (3-5Y)</v>
      </c>
    </row>
    <row r="5241" spans="1:18" x14ac:dyDescent="0.35">
      <c r="A5241">
        <v>15750811</v>
      </c>
      <c r="B5241" t="s">
        <v>2128</v>
      </c>
      <c r="C5241" t="s">
        <v>42</v>
      </c>
      <c r="D5241" t="s">
        <v>39</v>
      </c>
      <c r="E5241">
        <v>44</v>
      </c>
      <c r="F5241" t="s">
        <v>19</v>
      </c>
      <c r="G5241">
        <v>3</v>
      </c>
      <c r="H5241" s="4">
        <v>116822.7</v>
      </c>
      <c r="I5241" t="s">
        <v>33</v>
      </c>
      <c r="J5241">
        <v>1</v>
      </c>
      <c r="K5241">
        <v>766</v>
      </c>
      <c r="L5241" t="s">
        <v>35</v>
      </c>
      <c r="M5241" t="s">
        <v>27</v>
      </c>
      <c r="N5241" t="s">
        <v>32</v>
      </c>
      <c r="O5241" s="4">
        <v>197643.24</v>
      </c>
      <c r="P5241" t="s">
        <v>28</v>
      </c>
      <c r="Q5241" t="str" cm="1">
        <f t="array" ref="Q5241">_xlfn.IFS(
O5241&lt;50000,"Low Salary (&lt;$50K)",
O5241&lt;90000,"Lower Middle ($50K-$90K)",
O5241&lt;130000,"Middle ($90K-$130K)",
O5241&lt;170000,"Upper Middle ($130K-$170K)",
O5241&gt;=170000,"High Salary (&gt;$170K)"
)</f>
        <v>High Salary (&gt;$170K)</v>
      </c>
      <c r="R5241" t="str" cm="1">
        <f t="array" ref="R5241">_xlfn.IFS(
G5241&lt;=2,"New Customers (0-2Y)",
G5241&lt;=5,"Growing Customers (3-5Y)",
G5241&lt;=8,"Established Customers (6-8Y)",
G5241&lt;=10,"Loyal Customers (9-10Y)"
)</f>
        <v>Growing Customers (3-5Y)</v>
      </c>
    </row>
    <row r="5242" spans="1:18" x14ac:dyDescent="0.35">
      <c r="A5242">
        <v>15733842</v>
      </c>
      <c r="B5242" t="s">
        <v>99</v>
      </c>
      <c r="C5242" t="s">
        <v>17</v>
      </c>
      <c r="D5242" t="s">
        <v>18</v>
      </c>
      <c r="E5242">
        <v>24</v>
      </c>
      <c r="F5242" t="s">
        <v>43</v>
      </c>
      <c r="G5242">
        <v>1</v>
      </c>
      <c r="H5242" s="4">
        <v>103219.47</v>
      </c>
      <c r="I5242" t="s">
        <v>33</v>
      </c>
      <c r="J5242">
        <v>1</v>
      </c>
      <c r="K5242">
        <v>597</v>
      </c>
      <c r="L5242" t="s">
        <v>31</v>
      </c>
      <c r="M5242" t="s">
        <v>21</v>
      </c>
      <c r="N5242" t="s">
        <v>32</v>
      </c>
      <c r="O5242" s="4">
        <v>60420.07</v>
      </c>
      <c r="P5242" t="s">
        <v>28</v>
      </c>
      <c r="Q5242" t="str" cm="1">
        <f t="array" ref="Q5242">_xlfn.IFS(
O5242&lt;50000,"Low Salary (&lt;$50K)",
O5242&lt;90000,"Lower Middle ($50K-$90K)",
O5242&lt;130000,"Middle ($90K-$130K)",
O5242&lt;170000,"Upper Middle ($130K-$170K)",
O5242&gt;=170000,"High Salary (&gt;$170K)"
)</f>
        <v>Lower Middle ($50K-$90K)</v>
      </c>
      <c r="R5242" t="str" cm="1">
        <f t="array" ref="R5242">_xlfn.IFS(
G5242&lt;=2,"New Customers (0-2Y)",
G5242&lt;=5,"Growing Customers (3-5Y)",
G5242&lt;=8,"Established Customers (6-8Y)",
G5242&lt;=10,"Loyal Customers (9-10Y)"
)</f>
        <v>New Customers (0-2Y)</v>
      </c>
    </row>
    <row r="5243" spans="1:18" x14ac:dyDescent="0.35">
      <c r="A5243">
        <v>15581526</v>
      </c>
      <c r="B5243" t="s">
        <v>2129</v>
      </c>
      <c r="C5243" t="s">
        <v>17</v>
      </c>
      <c r="D5243" t="s">
        <v>39</v>
      </c>
      <c r="E5243">
        <v>41</v>
      </c>
      <c r="F5243" t="s">
        <v>19</v>
      </c>
      <c r="G5243">
        <v>1</v>
      </c>
      <c r="H5243" s="4">
        <v>0</v>
      </c>
      <c r="I5243" t="s">
        <v>24</v>
      </c>
      <c r="J5243">
        <v>2</v>
      </c>
      <c r="K5243">
        <v>574</v>
      </c>
      <c r="L5243" t="s">
        <v>31</v>
      </c>
      <c r="M5243" t="s">
        <v>27</v>
      </c>
      <c r="N5243" t="s">
        <v>32</v>
      </c>
      <c r="O5243" s="4">
        <v>70550</v>
      </c>
      <c r="P5243" t="s">
        <v>28</v>
      </c>
      <c r="Q5243" t="str" cm="1">
        <f t="array" ref="Q5243">_xlfn.IFS(
O5243&lt;50000,"Low Salary (&lt;$50K)",
O5243&lt;90000,"Lower Middle ($50K-$90K)",
O5243&lt;130000,"Middle ($90K-$130K)",
O5243&lt;170000,"Upper Middle ($130K-$170K)",
O5243&gt;=170000,"High Salary (&gt;$170K)"
)</f>
        <v>Lower Middle ($50K-$90K)</v>
      </c>
      <c r="R5243" t="str" cm="1">
        <f t="array" ref="R5243">_xlfn.IFS(
G5243&lt;=2,"New Customers (0-2Y)",
G5243&lt;=5,"Growing Customers (3-5Y)",
G5243&lt;=8,"Established Customers (6-8Y)",
G5243&lt;=10,"Loyal Customers (9-10Y)"
)</f>
        <v>New Customers (0-2Y)</v>
      </c>
    </row>
    <row r="5244" spans="1:18" x14ac:dyDescent="0.35">
      <c r="A5244">
        <v>15662751</v>
      </c>
      <c r="B5244" t="s">
        <v>668</v>
      </c>
      <c r="C5244" t="s">
        <v>42</v>
      </c>
      <c r="D5244" t="s">
        <v>18</v>
      </c>
      <c r="E5244">
        <v>40</v>
      </c>
      <c r="F5244" t="s">
        <v>19</v>
      </c>
      <c r="G5244">
        <v>0</v>
      </c>
      <c r="H5244" s="4">
        <v>81954.600000000006</v>
      </c>
      <c r="I5244" t="s">
        <v>29</v>
      </c>
      <c r="J5244">
        <v>1</v>
      </c>
      <c r="K5244">
        <v>655</v>
      </c>
      <c r="L5244" t="s">
        <v>20</v>
      </c>
      <c r="M5244" t="s">
        <v>21</v>
      </c>
      <c r="N5244" t="s">
        <v>22</v>
      </c>
      <c r="O5244" s="4">
        <v>198798.44</v>
      </c>
      <c r="P5244" t="s">
        <v>23</v>
      </c>
      <c r="Q5244" t="str" cm="1">
        <f t="array" ref="Q5244">_xlfn.IFS(
O5244&lt;50000,"Low Salary (&lt;$50K)",
O5244&lt;90000,"Lower Middle ($50K-$90K)",
O5244&lt;130000,"Middle ($90K-$130K)",
O5244&lt;170000,"Upper Middle ($130K-$170K)",
O5244&gt;=170000,"High Salary (&gt;$170K)"
)</f>
        <v>High Salary (&gt;$170K)</v>
      </c>
      <c r="R5244" t="str" cm="1">
        <f t="array" ref="R5244">_xlfn.IFS(
G5244&lt;=2,"New Customers (0-2Y)",
G5244&lt;=5,"Growing Customers (3-5Y)",
G5244&lt;=8,"Established Customers (6-8Y)",
G5244&lt;=10,"Loyal Customers (9-10Y)"
)</f>
        <v>New Customers (0-2Y)</v>
      </c>
    </row>
    <row r="5245" spans="1:18" x14ac:dyDescent="0.35">
      <c r="A5245">
        <v>15684319</v>
      </c>
      <c r="B5245" t="s">
        <v>876</v>
      </c>
      <c r="C5245" t="s">
        <v>42</v>
      </c>
      <c r="D5245" t="s">
        <v>18</v>
      </c>
      <c r="E5245">
        <v>37</v>
      </c>
      <c r="F5245" t="s">
        <v>19</v>
      </c>
      <c r="G5245">
        <v>10</v>
      </c>
      <c r="H5245" s="4">
        <v>95196.26</v>
      </c>
      <c r="I5245" t="s">
        <v>29</v>
      </c>
      <c r="J5245">
        <v>1</v>
      </c>
      <c r="K5245">
        <v>780</v>
      </c>
      <c r="L5245" t="s">
        <v>37</v>
      </c>
      <c r="M5245" t="s">
        <v>21</v>
      </c>
      <c r="N5245" t="s">
        <v>32</v>
      </c>
      <c r="O5245" s="4">
        <v>126310.39</v>
      </c>
      <c r="P5245" t="s">
        <v>23</v>
      </c>
      <c r="Q5245" t="str" cm="1">
        <f t="array" ref="Q5245">_xlfn.IFS(
O5245&lt;50000,"Low Salary (&lt;$50K)",
O5245&lt;90000,"Lower Middle ($50K-$90K)",
O5245&lt;130000,"Middle ($90K-$130K)",
O5245&lt;170000,"Upper Middle ($130K-$170K)",
O5245&gt;=170000,"High Salary (&gt;$170K)"
)</f>
        <v>Middle ($90K-$130K)</v>
      </c>
      <c r="R5245" t="str" cm="1">
        <f t="array" ref="R5245">_xlfn.IFS(
G5245&lt;=2,"New Customers (0-2Y)",
G5245&lt;=5,"Growing Customers (3-5Y)",
G5245&lt;=8,"Established Customers (6-8Y)",
G5245&lt;=10,"Loyal Customers (9-10Y)"
)</f>
        <v>Loyal Customers (9-10Y)</v>
      </c>
    </row>
    <row r="5246" spans="1:18" x14ac:dyDescent="0.35">
      <c r="A5246">
        <v>15702190</v>
      </c>
      <c r="B5246" t="s">
        <v>1046</v>
      </c>
      <c r="C5246" t="s">
        <v>26</v>
      </c>
      <c r="D5246" t="s">
        <v>39</v>
      </c>
      <c r="E5246">
        <v>43</v>
      </c>
      <c r="F5246" t="s">
        <v>19</v>
      </c>
      <c r="G5246">
        <v>5</v>
      </c>
      <c r="H5246" s="4">
        <v>0</v>
      </c>
      <c r="I5246" t="s">
        <v>24</v>
      </c>
      <c r="J5246">
        <v>2</v>
      </c>
      <c r="K5246">
        <v>672</v>
      </c>
      <c r="L5246" t="s">
        <v>35</v>
      </c>
      <c r="M5246" t="s">
        <v>21</v>
      </c>
      <c r="N5246" t="s">
        <v>22</v>
      </c>
      <c r="O5246" s="4">
        <v>64515.5</v>
      </c>
      <c r="P5246" t="s">
        <v>28</v>
      </c>
      <c r="Q5246" t="str" cm="1">
        <f t="array" ref="Q5246">_xlfn.IFS(
O5246&lt;50000,"Low Salary (&lt;$50K)",
O5246&lt;90000,"Lower Middle ($50K-$90K)",
O5246&lt;130000,"Middle ($90K-$130K)",
O5246&lt;170000,"Upper Middle ($130K-$170K)",
O5246&gt;=170000,"High Salary (&gt;$170K)"
)</f>
        <v>Lower Middle ($50K-$90K)</v>
      </c>
      <c r="R5246" t="str" cm="1">
        <f t="array" ref="R5246">_xlfn.IFS(
G5246&lt;=2,"New Customers (0-2Y)",
G5246&lt;=5,"Growing Customers (3-5Y)",
G5246&lt;=8,"Established Customers (6-8Y)",
G5246&lt;=10,"Loyal Customers (9-10Y)"
)</f>
        <v>Growing Customers (3-5Y)</v>
      </c>
    </row>
    <row r="5247" spans="1:18" x14ac:dyDescent="0.35">
      <c r="A5247">
        <v>15588517</v>
      </c>
      <c r="B5247" t="s">
        <v>197</v>
      </c>
      <c r="C5247" t="s">
        <v>17</v>
      </c>
      <c r="D5247" t="s">
        <v>39</v>
      </c>
      <c r="E5247">
        <v>38</v>
      </c>
      <c r="F5247" t="s">
        <v>19</v>
      </c>
      <c r="G5247">
        <v>7</v>
      </c>
      <c r="H5247" s="4">
        <v>0</v>
      </c>
      <c r="I5247" t="s">
        <v>24</v>
      </c>
      <c r="J5247">
        <v>2</v>
      </c>
      <c r="K5247">
        <v>717</v>
      </c>
      <c r="L5247" t="s">
        <v>35</v>
      </c>
      <c r="M5247" t="s">
        <v>21</v>
      </c>
      <c r="N5247" t="s">
        <v>22</v>
      </c>
      <c r="O5247" s="4">
        <v>158580.04999999999</v>
      </c>
      <c r="P5247" t="s">
        <v>28</v>
      </c>
      <c r="Q5247" t="str" cm="1">
        <f t="array" ref="Q5247">_xlfn.IFS(
O5247&lt;50000,"Low Salary (&lt;$50K)",
O5247&lt;90000,"Lower Middle ($50K-$90K)",
O5247&lt;130000,"Middle ($90K-$130K)",
O5247&lt;170000,"Upper Middle ($130K-$170K)",
O5247&gt;=170000,"High Salary (&gt;$170K)"
)</f>
        <v>Upper Middle ($130K-$170K)</v>
      </c>
      <c r="R5247" t="str" cm="1">
        <f t="array" ref="R5247">_xlfn.IFS(
G5247&lt;=2,"New Customers (0-2Y)",
G5247&lt;=5,"Growing Customers (3-5Y)",
G5247&lt;=8,"Established Customers (6-8Y)",
G5247&lt;=10,"Loyal Customers (9-10Y)"
)</f>
        <v>Established Customers (6-8Y)</v>
      </c>
    </row>
    <row r="5248" spans="1:18" x14ac:dyDescent="0.35">
      <c r="A5248">
        <v>15801863</v>
      </c>
      <c r="B5248" t="s">
        <v>1050</v>
      </c>
      <c r="C5248" t="s">
        <v>17</v>
      </c>
      <c r="D5248" t="s">
        <v>18</v>
      </c>
      <c r="E5248">
        <v>32</v>
      </c>
      <c r="F5248" t="s">
        <v>19</v>
      </c>
      <c r="G5248">
        <v>2</v>
      </c>
      <c r="H5248" s="4">
        <v>136555.01</v>
      </c>
      <c r="I5248" t="s">
        <v>33</v>
      </c>
      <c r="J5248">
        <v>2</v>
      </c>
      <c r="K5248">
        <v>521</v>
      </c>
      <c r="L5248" t="s">
        <v>31</v>
      </c>
      <c r="M5248" t="s">
        <v>21</v>
      </c>
      <c r="N5248" t="s">
        <v>22</v>
      </c>
      <c r="O5248" s="4">
        <v>129353.21</v>
      </c>
      <c r="P5248" t="s">
        <v>28</v>
      </c>
      <c r="Q5248" t="str" cm="1">
        <f t="array" ref="Q5248">_xlfn.IFS(
O5248&lt;50000,"Low Salary (&lt;$50K)",
O5248&lt;90000,"Lower Middle ($50K-$90K)",
O5248&lt;130000,"Middle ($90K-$130K)",
O5248&lt;170000,"Upper Middle ($130K-$170K)",
O5248&gt;=170000,"High Salary (&gt;$170K)"
)</f>
        <v>Middle ($90K-$130K)</v>
      </c>
      <c r="R5248" t="str" cm="1">
        <f t="array" ref="R5248">_xlfn.IFS(
G5248&lt;=2,"New Customers (0-2Y)",
G5248&lt;=5,"Growing Customers (3-5Y)",
G5248&lt;=8,"Established Customers (6-8Y)",
G5248&lt;=10,"Loyal Customers (9-10Y)"
)</f>
        <v>New Customers (0-2Y)</v>
      </c>
    </row>
    <row r="5249" spans="1:18" x14ac:dyDescent="0.35">
      <c r="A5249">
        <v>15584271</v>
      </c>
      <c r="B5249" t="s">
        <v>549</v>
      </c>
      <c r="C5249" t="s">
        <v>17</v>
      </c>
      <c r="D5249" t="s">
        <v>39</v>
      </c>
      <c r="E5249">
        <v>59</v>
      </c>
      <c r="F5249" t="s">
        <v>19</v>
      </c>
      <c r="G5249">
        <v>5</v>
      </c>
      <c r="H5249" s="4">
        <v>0</v>
      </c>
      <c r="I5249" t="s">
        <v>24</v>
      </c>
      <c r="J5249">
        <v>1</v>
      </c>
      <c r="K5249">
        <v>633</v>
      </c>
      <c r="L5249" t="s">
        <v>20</v>
      </c>
      <c r="M5249" t="s">
        <v>21</v>
      </c>
      <c r="N5249" t="s">
        <v>22</v>
      </c>
      <c r="O5249" s="4">
        <v>137273.97</v>
      </c>
      <c r="P5249" t="s">
        <v>28</v>
      </c>
      <c r="Q5249" t="str" cm="1">
        <f t="array" ref="Q5249">_xlfn.IFS(
O5249&lt;50000,"Low Salary (&lt;$50K)",
O5249&lt;90000,"Lower Middle ($50K-$90K)",
O5249&lt;130000,"Middle ($90K-$130K)",
O5249&lt;170000,"Upper Middle ($130K-$170K)",
O5249&gt;=170000,"High Salary (&gt;$170K)"
)</f>
        <v>Upper Middle ($130K-$170K)</v>
      </c>
      <c r="R5249" t="str" cm="1">
        <f t="array" ref="R5249">_xlfn.IFS(
G5249&lt;=2,"New Customers (0-2Y)",
G5249&lt;=5,"Growing Customers (3-5Y)",
G5249&lt;=8,"Established Customers (6-8Y)",
G5249&lt;=10,"Loyal Customers (9-10Y)"
)</f>
        <v>Growing Customers (3-5Y)</v>
      </c>
    </row>
    <row r="5250" spans="1:18" x14ac:dyDescent="0.35">
      <c r="A5250">
        <v>15700366</v>
      </c>
      <c r="B5250" t="s">
        <v>2130</v>
      </c>
      <c r="C5250" t="s">
        <v>17</v>
      </c>
      <c r="D5250" t="s">
        <v>39</v>
      </c>
      <c r="E5250">
        <v>39</v>
      </c>
      <c r="F5250" t="s">
        <v>19</v>
      </c>
      <c r="G5250">
        <v>3</v>
      </c>
      <c r="H5250" s="4">
        <v>119452.03</v>
      </c>
      <c r="I5250" t="s">
        <v>33</v>
      </c>
      <c r="J5250">
        <v>1</v>
      </c>
      <c r="K5250">
        <v>669</v>
      </c>
      <c r="L5250" t="s">
        <v>35</v>
      </c>
      <c r="M5250" t="s">
        <v>21</v>
      </c>
      <c r="N5250" t="s">
        <v>22</v>
      </c>
      <c r="O5250" s="4">
        <v>171575.54</v>
      </c>
      <c r="P5250" t="s">
        <v>28</v>
      </c>
      <c r="Q5250" t="str" cm="1">
        <f t="array" ref="Q5250">_xlfn.IFS(
O5250&lt;50000,"Low Salary (&lt;$50K)",
O5250&lt;90000,"Lower Middle ($50K-$90K)",
O5250&lt;130000,"Middle ($90K-$130K)",
O5250&lt;170000,"Upper Middle ($130K-$170K)",
O5250&gt;=170000,"High Salary (&gt;$170K)"
)</f>
        <v>High Salary (&gt;$170K)</v>
      </c>
      <c r="R5250" t="str" cm="1">
        <f t="array" ref="R5250">_xlfn.IFS(
G5250&lt;=2,"New Customers (0-2Y)",
G5250&lt;=5,"Growing Customers (3-5Y)",
G5250&lt;=8,"Established Customers (6-8Y)",
G5250&lt;=10,"Loyal Customers (9-10Y)"
)</f>
        <v>Growing Customers (3-5Y)</v>
      </c>
    </row>
    <row r="5251" spans="1:18" x14ac:dyDescent="0.35">
      <c r="A5251">
        <v>15804038</v>
      </c>
      <c r="B5251" t="s">
        <v>703</v>
      </c>
      <c r="C5251" t="s">
        <v>17</v>
      </c>
      <c r="D5251" t="s">
        <v>39</v>
      </c>
      <c r="E5251">
        <v>44</v>
      </c>
      <c r="F5251" t="s">
        <v>19</v>
      </c>
      <c r="G5251">
        <v>9</v>
      </c>
      <c r="H5251" s="4">
        <v>0</v>
      </c>
      <c r="I5251" t="s">
        <v>24</v>
      </c>
      <c r="J5251">
        <v>1</v>
      </c>
      <c r="K5251">
        <v>740</v>
      </c>
      <c r="L5251" t="s">
        <v>35</v>
      </c>
      <c r="M5251" t="s">
        <v>27</v>
      </c>
      <c r="N5251" t="s">
        <v>22</v>
      </c>
      <c r="O5251" s="4">
        <v>96528</v>
      </c>
      <c r="P5251" t="s">
        <v>23</v>
      </c>
      <c r="Q5251" t="str" cm="1">
        <f t="array" ref="Q5251">_xlfn.IFS(
O5251&lt;50000,"Low Salary (&lt;$50K)",
O5251&lt;90000,"Lower Middle ($50K-$90K)",
O5251&lt;130000,"Middle ($90K-$130K)",
O5251&lt;170000,"Upper Middle ($130K-$170K)",
O5251&gt;=170000,"High Salary (&gt;$170K)"
)</f>
        <v>Middle ($90K-$130K)</v>
      </c>
      <c r="R5251" t="str" cm="1">
        <f t="array" ref="R5251">_xlfn.IFS(
G5251&lt;=2,"New Customers (0-2Y)",
G5251&lt;=5,"Growing Customers (3-5Y)",
G5251&lt;=8,"Established Customers (6-8Y)",
G5251&lt;=10,"Loyal Customers (9-10Y)"
)</f>
        <v>Loyal Customers (9-10Y)</v>
      </c>
    </row>
    <row r="5252" spans="1:18" x14ac:dyDescent="0.35">
      <c r="A5252">
        <v>15720820</v>
      </c>
      <c r="B5252" t="s">
        <v>1813</v>
      </c>
      <c r="C5252" t="s">
        <v>42</v>
      </c>
      <c r="D5252" t="s">
        <v>18</v>
      </c>
      <c r="E5252">
        <v>24</v>
      </c>
      <c r="F5252" t="s">
        <v>43</v>
      </c>
      <c r="G5252">
        <v>9</v>
      </c>
      <c r="H5252" s="4">
        <v>69881.09</v>
      </c>
      <c r="I5252" t="s">
        <v>29</v>
      </c>
      <c r="J5252">
        <v>2</v>
      </c>
      <c r="K5252">
        <v>462</v>
      </c>
      <c r="L5252" t="s">
        <v>44</v>
      </c>
      <c r="M5252" t="s">
        <v>27</v>
      </c>
      <c r="N5252" t="s">
        <v>22</v>
      </c>
      <c r="O5252" s="4">
        <v>64421.02</v>
      </c>
      <c r="P5252" t="s">
        <v>28</v>
      </c>
      <c r="Q5252" t="str" cm="1">
        <f t="array" ref="Q5252">_xlfn.IFS(
O5252&lt;50000,"Low Salary (&lt;$50K)",
O5252&lt;90000,"Lower Middle ($50K-$90K)",
O5252&lt;130000,"Middle ($90K-$130K)",
O5252&lt;170000,"Upper Middle ($130K-$170K)",
O5252&gt;=170000,"High Salary (&gt;$170K)"
)</f>
        <v>Lower Middle ($50K-$90K)</v>
      </c>
      <c r="R5252" t="str" cm="1">
        <f t="array" ref="R5252">_xlfn.IFS(
G5252&lt;=2,"New Customers (0-2Y)",
G5252&lt;=5,"Growing Customers (3-5Y)",
G5252&lt;=8,"Established Customers (6-8Y)",
G5252&lt;=10,"Loyal Customers (9-10Y)"
)</f>
        <v>Loyal Customers (9-10Y)</v>
      </c>
    </row>
    <row r="5253" spans="1:18" x14ac:dyDescent="0.35">
      <c r="A5253">
        <v>15743759</v>
      </c>
      <c r="B5253" t="s">
        <v>855</v>
      </c>
      <c r="C5253" t="s">
        <v>17</v>
      </c>
      <c r="D5253" t="s">
        <v>39</v>
      </c>
      <c r="E5253">
        <v>39</v>
      </c>
      <c r="F5253" t="s">
        <v>19</v>
      </c>
      <c r="G5253">
        <v>5</v>
      </c>
      <c r="H5253" s="4">
        <v>0</v>
      </c>
      <c r="I5253" t="s">
        <v>24</v>
      </c>
      <c r="J5253">
        <v>2</v>
      </c>
      <c r="K5253">
        <v>619</v>
      </c>
      <c r="L5253" t="s">
        <v>20</v>
      </c>
      <c r="M5253" t="s">
        <v>21</v>
      </c>
      <c r="N5253" t="s">
        <v>22</v>
      </c>
      <c r="O5253" s="4">
        <v>158444.60999999999</v>
      </c>
      <c r="P5253" t="s">
        <v>28</v>
      </c>
      <c r="Q5253" t="str" cm="1">
        <f t="array" ref="Q5253">_xlfn.IFS(
O5253&lt;50000,"Low Salary (&lt;$50K)",
O5253&lt;90000,"Lower Middle ($50K-$90K)",
O5253&lt;130000,"Middle ($90K-$130K)",
O5253&lt;170000,"Upper Middle ($130K-$170K)",
O5253&gt;=170000,"High Salary (&gt;$170K)"
)</f>
        <v>Upper Middle ($130K-$170K)</v>
      </c>
      <c r="R5253" t="str" cm="1">
        <f t="array" ref="R5253">_xlfn.IFS(
G5253&lt;=2,"New Customers (0-2Y)",
G5253&lt;=5,"Growing Customers (3-5Y)",
G5253&lt;=8,"Established Customers (6-8Y)",
G5253&lt;=10,"Loyal Customers (9-10Y)"
)</f>
        <v>Growing Customers (3-5Y)</v>
      </c>
    </row>
    <row r="5254" spans="1:18" x14ac:dyDescent="0.35">
      <c r="A5254">
        <v>15749947</v>
      </c>
      <c r="B5254" t="s">
        <v>368</v>
      </c>
      <c r="C5254" t="s">
        <v>17</v>
      </c>
      <c r="D5254" t="s">
        <v>18</v>
      </c>
      <c r="E5254">
        <v>44</v>
      </c>
      <c r="F5254" t="s">
        <v>19</v>
      </c>
      <c r="G5254">
        <v>7</v>
      </c>
      <c r="H5254" s="4">
        <v>0</v>
      </c>
      <c r="I5254" t="s">
        <v>24</v>
      </c>
      <c r="J5254">
        <v>2</v>
      </c>
      <c r="K5254">
        <v>665</v>
      </c>
      <c r="L5254" t="s">
        <v>35</v>
      </c>
      <c r="M5254" t="s">
        <v>21</v>
      </c>
      <c r="N5254" t="s">
        <v>22</v>
      </c>
      <c r="O5254" s="4">
        <v>66548.58</v>
      </c>
      <c r="P5254" t="s">
        <v>28</v>
      </c>
      <c r="Q5254" t="str" cm="1">
        <f t="array" ref="Q5254">_xlfn.IFS(
O5254&lt;50000,"Low Salary (&lt;$50K)",
O5254&lt;90000,"Lower Middle ($50K-$90K)",
O5254&lt;130000,"Middle ($90K-$130K)",
O5254&lt;170000,"Upper Middle ($130K-$170K)",
O5254&gt;=170000,"High Salary (&gt;$170K)"
)</f>
        <v>Lower Middle ($50K-$90K)</v>
      </c>
      <c r="R5254" t="str" cm="1">
        <f t="array" ref="R5254">_xlfn.IFS(
G5254&lt;=2,"New Customers (0-2Y)",
G5254&lt;=5,"Growing Customers (3-5Y)",
G5254&lt;=8,"Established Customers (6-8Y)",
G5254&lt;=10,"Loyal Customers (9-10Y)"
)</f>
        <v>Established Customers (6-8Y)</v>
      </c>
    </row>
    <row r="5255" spans="1:18" x14ac:dyDescent="0.35">
      <c r="A5255">
        <v>15670496</v>
      </c>
      <c r="B5255" t="s">
        <v>2131</v>
      </c>
      <c r="C5255" t="s">
        <v>26</v>
      </c>
      <c r="D5255" t="s">
        <v>18</v>
      </c>
      <c r="E5255">
        <v>27</v>
      </c>
      <c r="F5255" t="s">
        <v>43</v>
      </c>
      <c r="G5255">
        <v>9</v>
      </c>
      <c r="H5255" s="4">
        <v>0</v>
      </c>
      <c r="I5255" t="s">
        <v>24</v>
      </c>
      <c r="J5255">
        <v>2</v>
      </c>
      <c r="K5255">
        <v>655</v>
      </c>
      <c r="L5255" t="s">
        <v>20</v>
      </c>
      <c r="M5255" t="s">
        <v>27</v>
      </c>
      <c r="N5255" t="s">
        <v>32</v>
      </c>
      <c r="O5255" s="4">
        <v>108008.05</v>
      </c>
      <c r="P5255" t="s">
        <v>28</v>
      </c>
      <c r="Q5255" t="str" cm="1">
        <f t="array" ref="Q5255">_xlfn.IFS(
O5255&lt;50000,"Low Salary (&lt;$50K)",
O5255&lt;90000,"Lower Middle ($50K-$90K)",
O5255&lt;130000,"Middle ($90K-$130K)",
O5255&lt;170000,"Upper Middle ($130K-$170K)",
O5255&gt;=170000,"High Salary (&gt;$170K)"
)</f>
        <v>Middle ($90K-$130K)</v>
      </c>
      <c r="R5255" t="str" cm="1">
        <f t="array" ref="R5255">_xlfn.IFS(
G5255&lt;=2,"New Customers (0-2Y)",
G5255&lt;=5,"Growing Customers (3-5Y)",
G5255&lt;=8,"Established Customers (6-8Y)",
G5255&lt;=10,"Loyal Customers (9-10Y)"
)</f>
        <v>Loyal Customers (9-10Y)</v>
      </c>
    </row>
    <row r="5256" spans="1:18" x14ac:dyDescent="0.35">
      <c r="A5256">
        <v>15746664</v>
      </c>
      <c r="B5256" t="s">
        <v>633</v>
      </c>
      <c r="C5256" t="s">
        <v>26</v>
      </c>
      <c r="D5256" t="s">
        <v>39</v>
      </c>
      <c r="E5256">
        <v>20</v>
      </c>
      <c r="F5256" t="s">
        <v>43</v>
      </c>
      <c r="G5256">
        <v>8</v>
      </c>
      <c r="H5256" s="4">
        <v>204223.03</v>
      </c>
      <c r="I5256" t="s">
        <v>33</v>
      </c>
      <c r="J5256">
        <v>1</v>
      </c>
      <c r="K5256">
        <v>463</v>
      </c>
      <c r="L5256" t="s">
        <v>44</v>
      </c>
      <c r="M5256" t="s">
        <v>21</v>
      </c>
      <c r="N5256" t="s">
        <v>32</v>
      </c>
      <c r="O5256" s="4">
        <v>128268.39</v>
      </c>
      <c r="P5256" t="s">
        <v>28</v>
      </c>
      <c r="Q5256" t="str" cm="1">
        <f t="array" ref="Q5256">_xlfn.IFS(
O5256&lt;50000,"Low Salary (&lt;$50K)",
O5256&lt;90000,"Lower Middle ($50K-$90K)",
O5256&lt;130000,"Middle ($90K-$130K)",
O5256&lt;170000,"Upper Middle ($130K-$170K)",
O5256&gt;=170000,"High Salary (&gt;$170K)"
)</f>
        <v>Middle ($90K-$130K)</v>
      </c>
      <c r="R5256" t="str" cm="1">
        <f t="array" ref="R5256">_xlfn.IFS(
G5256&lt;=2,"New Customers (0-2Y)",
G5256&lt;=5,"Growing Customers (3-5Y)",
G5256&lt;=8,"Established Customers (6-8Y)",
G5256&lt;=10,"Loyal Customers (9-10Y)"
)</f>
        <v>Established Customers (6-8Y)</v>
      </c>
    </row>
    <row r="5257" spans="1:18" x14ac:dyDescent="0.35">
      <c r="A5257">
        <v>15745533</v>
      </c>
      <c r="B5257" t="s">
        <v>2132</v>
      </c>
      <c r="C5257" t="s">
        <v>17</v>
      </c>
      <c r="D5257" t="s">
        <v>18</v>
      </c>
      <c r="E5257">
        <v>63</v>
      </c>
      <c r="F5257" t="s">
        <v>2967</v>
      </c>
      <c r="G5257">
        <v>1</v>
      </c>
      <c r="H5257" s="4">
        <v>110314.21</v>
      </c>
      <c r="I5257" t="s">
        <v>33</v>
      </c>
      <c r="J5257">
        <v>2</v>
      </c>
      <c r="K5257">
        <v>799</v>
      </c>
      <c r="L5257" t="s">
        <v>37</v>
      </c>
      <c r="M5257" t="s">
        <v>21</v>
      </c>
      <c r="N5257" t="s">
        <v>32</v>
      </c>
      <c r="O5257" s="4">
        <v>37464</v>
      </c>
      <c r="P5257" t="s">
        <v>23</v>
      </c>
      <c r="Q5257" t="str" cm="1">
        <f t="array" ref="Q5257">_xlfn.IFS(
O5257&lt;50000,"Low Salary (&lt;$50K)",
O5257&lt;90000,"Lower Middle ($50K-$90K)",
O5257&lt;130000,"Middle ($90K-$130K)",
O5257&lt;170000,"Upper Middle ($130K-$170K)",
O5257&gt;=170000,"High Salary (&gt;$170K)"
)</f>
        <v>Low Salary (&lt;$50K)</v>
      </c>
      <c r="R5257" t="str" cm="1">
        <f t="array" ref="R5257">_xlfn.IFS(
G5257&lt;=2,"New Customers (0-2Y)",
G5257&lt;=5,"Growing Customers (3-5Y)",
G5257&lt;=8,"Established Customers (6-8Y)",
G5257&lt;=10,"Loyal Customers (9-10Y)"
)</f>
        <v>New Customers (0-2Y)</v>
      </c>
    </row>
    <row r="5258" spans="1:18" x14ac:dyDescent="0.35">
      <c r="A5258">
        <v>15761497</v>
      </c>
      <c r="B5258" t="s">
        <v>1092</v>
      </c>
      <c r="C5258" t="s">
        <v>26</v>
      </c>
      <c r="D5258" t="s">
        <v>18</v>
      </c>
      <c r="E5258">
        <v>48</v>
      </c>
      <c r="F5258" t="s">
        <v>19</v>
      </c>
      <c r="G5258">
        <v>1</v>
      </c>
      <c r="H5258" s="4">
        <v>163760.82</v>
      </c>
      <c r="I5258" t="s">
        <v>33</v>
      </c>
      <c r="J5258">
        <v>1</v>
      </c>
      <c r="K5258">
        <v>713</v>
      </c>
      <c r="L5258" t="s">
        <v>35</v>
      </c>
      <c r="M5258" t="s">
        <v>27</v>
      </c>
      <c r="N5258" t="s">
        <v>32</v>
      </c>
      <c r="O5258" s="4">
        <v>157381.14000000001</v>
      </c>
      <c r="P5258" t="s">
        <v>23</v>
      </c>
      <c r="Q5258" t="str" cm="1">
        <f t="array" ref="Q5258">_xlfn.IFS(
O5258&lt;50000,"Low Salary (&lt;$50K)",
O5258&lt;90000,"Lower Middle ($50K-$90K)",
O5258&lt;130000,"Middle ($90K-$130K)",
O5258&lt;170000,"Upper Middle ($130K-$170K)",
O5258&gt;=170000,"High Salary (&gt;$170K)"
)</f>
        <v>Upper Middle ($130K-$170K)</v>
      </c>
      <c r="R5258" t="str" cm="1">
        <f t="array" ref="R5258">_xlfn.IFS(
G5258&lt;=2,"New Customers (0-2Y)",
G5258&lt;=5,"Growing Customers (3-5Y)",
G5258&lt;=8,"Established Customers (6-8Y)",
G5258&lt;=10,"Loyal Customers (9-10Y)"
)</f>
        <v>New Customers (0-2Y)</v>
      </c>
    </row>
    <row r="5259" spans="1:18" x14ac:dyDescent="0.35">
      <c r="A5259">
        <v>15628600</v>
      </c>
      <c r="B5259" t="s">
        <v>1149</v>
      </c>
      <c r="C5259" t="s">
        <v>42</v>
      </c>
      <c r="D5259" t="s">
        <v>18</v>
      </c>
      <c r="E5259">
        <v>31</v>
      </c>
      <c r="F5259" t="s">
        <v>19</v>
      </c>
      <c r="G5259">
        <v>1</v>
      </c>
      <c r="H5259" s="4">
        <v>141069.18</v>
      </c>
      <c r="I5259" t="s">
        <v>33</v>
      </c>
      <c r="J5259">
        <v>3</v>
      </c>
      <c r="K5259">
        <v>807</v>
      </c>
      <c r="L5259" t="s">
        <v>37</v>
      </c>
      <c r="M5259" t="s">
        <v>21</v>
      </c>
      <c r="N5259" t="s">
        <v>22</v>
      </c>
      <c r="O5259" s="4">
        <v>194257.11</v>
      </c>
      <c r="P5259" t="s">
        <v>28</v>
      </c>
      <c r="Q5259" t="str" cm="1">
        <f t="array" ref="Q5259">_xlfn.IFS(
O5259&lt;50000,"Low Salary (&lt;$50K)",
O5259&lt;90000,"Lower Middle ($50K-$90K)",
O5259&lt;130000,"Middle ($90K-$130K)",
O5259&lt;170000,"Upper Middle ($130K-$170K)",
O5259&gt;=170000,"High Salary (&gt;$170K)"
)</f>
        <v>High Salary (&gt;$170K)</v>
      </c>
      <c r="R5259" t="str" cm="1">
        <f t="array" ref="R5259">_xlfn.IFS(
G5259&lt;=2,"New Customers (0-2Y)",
G5259&lt;=5,"Growing Customers (3-5Y)",
G5259&lt;=8,"Established Customers (6-8Y)",
G5259&lt;=10,"Loyal Customers (9-10Y)"
)</f>
        <v>New Customers (0-2Y)</v>
      </c>
    </row>
    <row r="5260" spans="1:18" x14ac:dyDescent="0.35">
      <c r="A5260">
        <v>15627002</v>
      </c>
      <c r="B5260" t="s">
        <v>173</v>
      </c>
      <c r="C5260" t="s">
        <v>17</v>
      </c>
      <c r="D5260" t="s">
        <v>39</v>
      </c>
      <c r="E5260">
        <v>38</v>
      </c>
      <c r="F5260" t="s">
        <v>19</v>
      </c>
      <c r="G5260">
        <v>1</v>
      </c>
      <c r="H5260" s="4">
        <v>115934.74</v>
      </c>
      <c r="I5260" t="s">
        <v>33</v>
      </c>
      <c r="J5260">
        <v>1</v>
      </c>
      <c r="K5260">
        <v>728</v>
      </c>
      <c r="L5260" t="s">
        <v>35</v>
      </c>
      <c r="M5260" t="s">
        <v>21</v>
      </c>
      <c r="N5260" t="s">
        <v>22</v>
      </c>
      <c r="O5260" s="4">
        <v>139059.04999999999</v>
      </c>
      <c r="P5260" t="s">
        <v>28</v>
      </c>
      <c r="Q5260" t="str" cm="1">
        <f t="array" ref="Q5260">_xlfn.IFS(
O5260&lt;50000,"Low Salary (&lt;$50K)",
O5260&lt;90000,"Lower Middle ($50K-$90K)",
O5260&lt;130000,"Middle ($90K-$130K)",
O5260&lt;170000,"Upper Middle ($130K-$170K)",
O5260&gt;=170000,"High Salary (&gt;$170K)"
)</f>
        <v>Upper Middle ($130K-$170K)</v>
      </c>
      <c r="R5260" t="str" cm="1">
        <f t="array" ref="R5260">_xlfn.IFS(
G5260&lt;=2,"New Customers (0-2Y)",
G5260&lt;=5,"Growing Customers (3-5Y)",
G5260&lt;=8,"Established Customers (6-8Y)",
G5260&lt;=10,"Loyal Customers (9-10Y)"
)</f>
        <v>New Customers (0-2Y)</v>
      </c>
    </row>
    <row r="5261" spans="1:18" x14ac:dyDescent="0.35">
      <c r="A5261">
        <v>15614635</v>
      </c>
      <c r="B5261" t="s">
        <v>2133</v>
      </c>
      <c r="C5261" t="s">
        <v>17</v>
      </c>
      <c r="D5261" t="s">
        <v>39</v>
      </c>
      <c r="E5261">
        <v>52</v>
      </c>
      <c r="F5261" t="s">
        <v>19</v>
      </c>
      <c r="G5261">
        <v>2</v>
      </c>
      <c r="H5261" s="4">
        <v>151457.88</v>
      </c>
      <c r="I5261" t="s">
        <v>33</v>
      </c>
      <c r="J5261">
        <v>1</v>
      </c>
      <c r="K5261">
        <v>582</v>
      </c>
      <c r="L5261" t="s">
        <v>31</v>
      </c>
      <c r="M5261" t="s">
        <v>27</v>
      </c>
      <c r="N5261" t="s">
        <v>22</v>
      </c>
      <c r="O5261" s="4">
        <v>40893.61</v>
      </c>
      <c r="P5261" t="s">
        <v>28</v>
      </c>
      <c r="Q5261" t="str" cm="1">
        <f t="array" ref="Q5261">_xlfn.IFS(
O5261&lt;50000,"Low Salary (&lt;$50K)",
O5261&lt;90000,"Lower Middle ($50K-$90K)",
O5261&lt;130000,"Middle ($90K-$130K)",
O5261&lt;170000,"Upper Middle ($130K-$170K)",
O5261&gt;=170000,"High Salary (&gt;$170K)"
)</f>
        <v>Low Salary (&lt;$50K)</v>
      </c>
      <c r="R5261" t="str" cm="1">
        <f t="array" ref="R5261">_xlfn.IFS(
G5261&lt;=2,"New Customers (0-2Y)",
G5261&lt;=5,"Growing Customers (3-5Y)",
G5261&lt;=8,"Established Customers (6-8Y)",
G5261&lt;=10,"Loyal Customers (9-10Y)"
)</f>
        <v>New Customers (0-2Y)</v>
      </c>
    </row>
    <row r="5262" spans="1:18" x14ac:dyDescent="0.35">
      <c r="A5262">
        <v>15731281</v>
      </c>
      <c r="B5262" t="s">
        <v>1117</v>
      </c>
      <c r="C5262" t="s">
        <v>42</v>
      </c>
      <c r="D5262" t="s">
        <v>18</v>
      </c>
      <c r="E5262">
        <v>35</v>
      </c>
      <c r="F5262" t="s">
        <v>19</v>
      </c>
      <c r="G5262">
        <v>3</v>
      </c>
      <c r="H5262" s="4">
        <v>154206.07</v>
      </c>
      <c r="I5262" t="s">
        <v>33</v>
      </c>
      <c r="J5262">
        <v>2</v>
      </c>
      <c r="K5262">
        <v>704</v>
      </c>
      <c r="L5262" t="s">
        <v>35</v>
      </c>
      <c r="M5262" t="s">
        <v>21</v>
      </c>
      <c r="N5262" t="s">
        <v>22</v>
      </c>
      <c r="O5262" s="4">
        <v>40261.49</v>
      </c>
      <c r="P5262" t="s">
        <v>28</v>
      </c>
      <c r="Q5262" t="str" cm="1">
        <f t="array" ref="Q5262">_xlfn.IFS(
O5262&lt;50000,"Low Salary (&lt;$50K)",
O5262&lt;90000,"Lower Middle ($50K-$90K)",
O5262&lt;130000,"Middle ($90K-$130K)",
O5262&lt;170000,"Upper Middle ($130K-$170K)",
O5262&gt;=170000,"High Salary (&gt;$170K)"
)</f>
        <v>Low Salary (&lt;$50K)</v>
      </c>
      <c r="R5262" t="str" cm="1">
        <f t="array" ref="R5262">_xlfn.IFS(
G5262&lt;=2,"New Customers (0-2Y)",
G5262&lt;=5,"Growing Customers (3-5Y)",
G5262&lt;=8,"Established Customers (6-8Y)",
G5262&lt;=10,"Loyal Customers (9-10Y)"
)</f>
        <v>Growing Customers (3-5Y)</v>
      </c>
    </row>
    <row r="5263" spans="1:18" x14ac:dyDescent="0.35">
      <c r="A5263">
        <v>15814022</v>
      </c>
      <c r="B5263" t="s">
        <v>2134</v>
      </c>
      <c r="C5263" t="s">
        <v>17</v>
      </c>
      <c r="D5263" t="s">
        <v>18</v>
      </c>
      <c r="E5263">
        <v>26</v>
      </c>
      <c r="F5263" t="s">
        <v>43</v>
      </c>
      <c r="G5263">
        <v>9</v>
      </c>
      <c r="H5263" s="4">
        <v>89928.99</v>
      </c>
      <c r="I5263" t="s">
        <v>29</v>
      </c>
      <c r="J5263">
        <v>1</v>
      </c>
      <c r="K5263">
        <v>714</v>
      </c>
      <c r="L5263" t="s">
        <v>35</v>
      </c>
      <c r="M5263" t="s">
        <v>21</v>
      </c>
      <c r="N5263" t="s">
        <v>32</v>
      </c>
      <c r="O5263" s="4">
        <v>46203.31</v>
      </c>
      <c r="P5263" t="s">
        <v>28</v>
      </c>
      <c r="Q5263" t="str" cm="1">
        <f t="array" ref="Q5263">_xlfn.IFS(
O5263&lt;50000,"Low Salary (&lt;$50K)",
O5263&lt;90000,"Lower Middle ($50K-$90K)",
O5263&lt;130000,"Middle ($90K-$130K)",
O5263&lt;170000,"Upper Middle ($130K-$170K)",
O5263&gt;=170000,"High Salary (&gt;$170K)"
)</f>
        <v>Low Salary (&lt;$50K)</v>
      </c>
      <c r="R5263" t="str" cm="1">
        <f t="array" ref="R5263">_xlfn.IFS(
G5263&lt;=2,"New Customers (0-2Y)",
G5263&lt;=5,"Growing Customers (3-5Y)",
G5263&lt;=8,"Established Customers (6-8Y)",
G5263&lt;=10,"Loyal Customers (9-10Y)"
)</f>
        <v>Loyal Customers (9-10Y)</v>
      </c>
    </row>
    <row r="5264" spans="1:18" x14ac:dyDescent="0.35">
      <c r="A5264">
        <v>15659194</v>
      </c>
      <c r="B5264" t="s">
        <v>1663</v>
      </c>
      <c r="C5264" t="s">
        <v>17</v>
      </c>
      <c r="D5264" t="s">
        <v>39</v>
      </c>
      <c r="E5264">
        <v>30</v>
      </c>
      <c r="F5264" t="s">
        <v>19</v>
      </c>
      <c r="G5264">
        <v>8</v>
      </c>
      <c r="H5264" s="4">
        <v>89182.09</v>
      </c>
      <c r="I5264" t="s">
        <v>29</v>
      </c>
      <c r="J5264">
        <v>1</v>
      </c>
      <c r="K5264">
        <v>628</v>
      </c>
      <c r="L5264" t="s">
        <v>20</v>
      </c>
      <c r="M5264" t="s">
        <v>21</v>
      </c>
      <c r="N5264" t="s">
        <v>22</v>
      </c>
      <c r="O5264" s="4">
        <v>13126.9</v>
      </c>
      <c r="P5264" t="s">
        <v>28</v>
      </c>
      <c r="Q5264" t="str" cm="1">
        <f t="array" ref="Q5264">_xlfn.IFS(
O5264&lt;50000,"Low Salary (&lt;$50K)",
O5264&lt;90000,"Lower Middle ($50K-$90K)",
O5264&lt;130000,"Middle ($90K-$130K)",
O5264&lt;170000,"Upper Middle ($130K-$170K)",
O5264&gt;=170000,"High Salary (&gt;$170K)"
)</f>
        <v>Low Salary (&lt;$50K)</v>
      </c>
      <c r="R5264" t="str" cm="1">
        <f t="array" ref="R5264">_xlfn.IFS(
G5264&lt;=2,"New Customers (0-2Y)",
G5264&lt;=5,"Growing Customers (3-5Y)",
G5264&lt;=8,"Established Customers (6-8Y)",
G5264&lt;=10,"Loyal Customers (9-10Y)"
)</f>
        <v>Established Customers (6-8Y)</v>
      </c>
    </row>
    <row r="5265" spans="1:18" x14ac:dyDescent="0.35">
      <c r="A5265">
        <v>15745030</v>
      </c>
      <c r="B5265" t="s">
        <v>230</v>
      </c>
      <c r="C5265" t="s">
        <v>42</v>
      </c>
      <c r="D5265" t="s">
        <v>39</v>
      </c>
      <c r="E5265">
        <v>41</v>
      </c>
      <c r="F5265" t="s">
        <v>19</v>
      </c>
      <c r="G5265">
        <v>1</v>
      </c>
      <c r="H5265" s="4">
        <v>79706.25</v>
      </c>
      <c r="I5265" t="s">
        <v>29</v>
      </c>
      <c r="J5265">
        <v>2</v>
      </c>
      <c r="K5265">
        <v>809</v>
      </c>
      <c r="L5265" t="s">
        <v>37</v>
      </c>
      <c r="M5265" t="s">
        <v>21</v>
      </c>
      <c r="N5265" t="s">
        <v>32</v>
      </c>
      <c r="O5265" s="4">
        <v>165675.01</v>
      </c>
      <c r="P5265" t="s">
        <v>28</v>
      </c>
      <c r="Q5265" t="str" cm="1">
        <f t="array" ref="Q5265">_xlfn.IFS(
O5265&lt;50000,"Low Salary (&lt;$50K)",
O5265&lt;90000,"Lower Middle ($50K-$90K)",
O5265&lt;130000,"Middle ($90K-$130K)",
O5265&lt;170000,"Upper Middle ($130K-$170K)",
O5265&gt;=170000,"High Salary (&gt;$170K)"
)</f>
        <v>Upper Middle ($130K-$170K)</v>
      </c>
      <c r="R5265" t="str" cm="1">
        <f t="array" ref="R5265">_xlfn.IFS(
G5265&lt;=2,"New Customers (0-2Y)",
G5265&lt;=5,"Growing Customers (3-5Y)",
G5265&lt;=8,"Established Customers (6-8Y)",
G5265&lt;=10,"Loyal Customers (9-10Y)"
)</f>
        <v>New Customers (0-2Y)</v>
      </c>
    </row>
    <row r="5266" spans="1:18" x14ac:dyDescent="0.35">
      <c r="A5266">
        <v>15691817</v>
      </c>
      <c r="B5266" t="s">
        <v>2135</v>
      </c>
      <c r="C5266" t="s">
        <v>26</v>
      </c>
      <c r="D5266" t="s">
        <v>18</v>
      </c>
      <c r="E5266">
        <v>44</v>
      </c>
      <c r="F5266" t="s">
        <v>19</v>
      </c>
      <c r="G5266">
        <v>5</v>
      </c>
      <c r="H5266" s="4">
        <v>0</v>
      </c>
      <c r="I5266" t="s">
        <v>24</v>
      </c>
      <c r="J5266">
        <v>3</v>
      </c>
      <c r="K5266">
        <v>547</v>
      </c>
      <c r="L5266" t="s">
        <v>31</v>
      </c>
      <c r="M5266" t="s">
        <v>27</v>
      </c>
      <c r="N5266" t="s">
        <v>32</v>
      </c>
      <c r="O5266" s="4">
        <v>5459.07</v>
      </c>
      <c r="P5266" t="s">
        <v>23</v>
      </c>
      <c r="Q5266" t="str" cm="1">
        <f t="array" ref="Q5266">_xlfn.IFS(
O5266&lt;50000,"Low Salary (&lt;$50K)",
O5266&lt;90000,"Lower Middle ($50K-$90K)",
O5266&lt;130000,"Middle ($90K-$130K)",
O5266&lt;170000,"Upper Middle ($130K-$170K)",
O5266&gt;=170000,"High Salary (&gt;$170K)"
)</f>
        <v>Low Salary (&lt;$50K)</v>
      </c>
      <c r="R5266" t="str" cm="1">
        <f t="array" ref="R5266">_xlfn.IFS(
G5266&lt;=2,"New Customers (0-2Y)",
G5266&lt;=5,"Growing Customers (3-5Y)",
G5266&lt;=8,"Established Customers (6-8Y)",
G5266&lt;=10,"Loyal Customers (9-10Y)"
)</f>
        <v>Growing Customers (3-5Y)</v>
      </c>
    </row>
    <row r="5267" spans="1:18" x14ac:dyDescent="0.35">
      <c r="A5267">
        <v>15707488</v>
      </c>
      <c r="B5267" t="s">
        <v>231</v>
      </c>
      <c r="C5267" t="s">
        <v>17</v>
      </c>
      <c r="D5267" t="s">
        <v>18</v>
      </c>
      <c r="E5267">
        <v>27</v>
      </c>
      <c r="F5267" t="s">
        <v>43</v>
      </c>
      <c r="G5267">
        <v>5</v>
      </c>
      <c r="H5267" s="4">
        <v>0</v>
      </c>
      <c r="I5267" t="s">
        <v>24</v>
      </c>
      <c r="J5267">
        <v>2</v>
      </c>
      <c r="K5267">
        <v>560</v>
      </c>
      <c r="L5267" t="s">
        <v>31</v>
      </c>
      <c r="M5267" t="s">
        <v>21</v>
      </c>
      <c r="N5267" t="s">
        <v>32</v>
      </c>
      <c r="O5267" s="4">
        <v>131919.48000000001</v>
      </c>
      <c r="P5267" t="s">
        <v>28</v>
      </c>
      <c r="Q5267" t="str" cm="1">
        <f t="array" ref="Q5267">_xlfn.IFS(
O5267&lt;50000,"Low Salary (&lt;$50K)",
O5267&lt;90000,"Lower Middle ($50K-$90K)",
O5267&lt;130000,"Middle ($90K-$130K)",
O5267&lt;170000,"Upper Middle ($130K-$170K)",
O5267&gt;=170000,"High Salary (&gt;$170K)"
)</f>
        <v>Upper Middle ($130K-$170K)</v>
      </c>
      <c r="R5267" t="str" cm="1">
        <f t="array" ref="R5267">_xlfn.IFS(
G5267&lt;=2,"New Customers (0-2Y)",
G5267&lt;=5,"Growing Customers (3-5Y)",
G5267&lt;=8,"Established Customers (6-8Y)",
G5267&lt;=10,"Loyal Customers (9-10Y)"
)</f>
        <v>Growing Customers (3-5Y)</v>
      </c>
    </row>
    <row r="5268" spans="1:18" x14ac:dyDescent="0.35">
      <c r="A5268">
        <v>15784700</v>
      </c>
      <c r="B5268" t="s">
        <v>1561</v>
      </c>
      <c r="C5268" t="s">
        <v>17</v>
      </c>
      <c r="D5268" t="s">
        <v>39</v>
      </c>
      <c r="E5268">
        <v>31</v>
      </c>
      <c r="F5268" t="s">
        <v>19</v>
      </c>
      <c r="G5268">
        <v>7</v>
      </c>
      <c r="H5268" s="4">
        <v>117799.28</v>
      </c>
      <c r="I5268" t="s">
        <v>33</v>
      </c>
      <c r="J5268">
        <v>1</v>
      </c>
      <c r="K5268">
        <v>811</v>
      </c>
      <c r="L5268" t="s">
        <v>37</v>
      </c>
      <c r="M5268" t="s">
        <v>21</v>
      </c>
      <c r="N5268" t="s">
        <v>22</v>
      </c>
      <c r="O5268" s="4">
        <v>182372.35</v>
      </c>
      <c r="P5268" t="s">
        <v>28</v>
      </c>
      <c r="Q5268" t="str" cm="1">
        <f t="array" ref="Q5268">_xlfn.IFS(
O5268&lt;50000,"Low Salary (&lt;$50K)",
O5268&lt;90000,"Lower Middle ($50K-$90K)",
O5268&lt;130000,"Middle ($90K-$130K)",
O5268&lt;170000,"Upper Middle ($130K-$170K)",
O5268&gt;=170000,"High Salary (&gt;$170K)"
)</f>
        <v>High Salary (&gt;$170K)</v>
      </c>
      <c r="R5268" t="str" cm="1">
        <f t="array" ref="R5268">_xlfn.IFS(
G5268&lt;=2,"New Customers (0-2Y)",
G5268&lt;=5,"Growing Customers (3-5Y)",
G5268&lt;=8,"Established Customers (6-8Y)",
G5268&lt;=10,"Loyal Customers (9-10Y)"
)</f>
        <v>Established Customers (6-8Y)</v>
      </c>
    </row>
    <row r="5269" spans="1:18" x14ac:dyDescent="0.35">
      <c r="A5269">
        <v>15710397</v>
      </c>
      <c r="B5269" t="s">
        <v>503</v>
      </c>
      <c r="C5269" t="s">
        <v>17</v>
      </c>
      <c r="D5269" t="s">
        <v>39</v>
      </c>
      <c r="E5269">
        <v>26</v>
      </c>
      <c r="F5269" t="s">
        <v>43</v>
      </c>
      <c r="G5269">
        <v>4</v>
      </c>
      <c r="H5269" s="4">
        <v>0</v>
      </c>
      <c r="I5269" t="s">
        <v>24</v>
      </c>
      <c r="J5269">
        <v>2</v>
      </c>
      <c r="K5269">
        <v>584</v>
      </c>
      <c r="L5269" t="s">
        <v>31</v>
      </c>
      <c r="M5269" t="s">
        <v>21</v>
      </c>
      <c r="N5269" t="s">
        <v>32</v>
      </c>
      <c r="O5269" s="4">
        <v>147600.54</v>
      </c>
      <c r="P5269" t="s">
        <v>28</v>
      </c>
      <c r="Q5269" t="str" cm="1">
        <f t="array" ref="Q5269">_xlfn.IFS(
O5269&lt;50000,"Low Salary (&lt;$50K)",
O5269&lt;90000,"Lower Middle ($50K-$90K)",
O5269&lt;130000,"Middle ($90K-$130K)",
O5269&lt;170000,"Upper Middle ($130K-$170K)",
O5269&gt;=170000,"High Salary (&gt;$170K)"
)</f>
        <v>Upper Middle ($130K-$170K)</v>
      </c>
      <c r="R5269" t="str" cm="1">
        <f t="array" ref="R5269">_xlfn.IFS(
G5269&lt;=2,"New Customers (0-2Y)",
G5269&lt;=5,"Growing Customers (3-5Y)",
G5269&lt;=8,"Established Customers (6-8Y)",
G5269&lt;=10,"Loyal Customers (9-10Y)"
)</f>
        <v>Growing Customers (3-5Y)</v>
      </c>
    </row>
    <row r="5270" spans="1:18" x14ac:dyDescent="0.35">
      <c r="A5270">
        <v>15687648</v>
      </c>
      <c r="B5270" t="s">
        <v>1986</v>
      </c>
      <c r="C5270" t="s">
        <v>17</v>
      </c>
      <c r="D5270" t="s">
        <v>39</v>
      </c>
      <c r="E5270">
        <v>28</v>
      </c>
      <c r="F5270" t="s">
        <v>43</v>
      </c>
      <c r="G5270">
        <v>1</v>
      </c>
      <c r="H5270" s="4">
        <v>0</v>
      </c>
      <c r="I5270" t="s">
        <v>24</v>
      </c>
      <c r="J5270">
        <v>2</v>
      </c>
      <c r="K5270">
        <v>691</v>
      </c>
      <c r="L5270" t="s">
        <v>35</v>
      </c>
      <c r="M5270" t="s">
        <v>27</v>
      </c>
      <c r="N5270" t="s">
        <v>32</v>
      </c>
      <c r="O5270" s="4">
        <v>92865.41</v>
      </c>
      <c r="P5270" t="s">
        <v>28</v>
      </c>
      <c r="Q5270" t="str" cm="1">
        <f t="array" ref="Q5270">_xlfn.IFS(
O5270&lt;50000,"Low Salary (&lt;$50K)",
O5270&lt;90000,"Lower Middle ($50K-$90K)",
O5270&lt;130000,"Middle ($90K-$130K)",
O5270&lt;170000,"Upper Middle ($130K-$170K)",
O5270&gt;=170000,"High Salary (&gt;$170K)"
)</f>
        <v>Middle ($90K-$130K)</v>
      </c>
      <c r="R5270" t="str" cm="1">
        <f t="array" ref="R5270">_xlfn.IFS(
G5270&lt;=2,"New Customers (0-2Y)",
G5270&lt;=5,"Growing Customers (3-5Y)",
G5270&lt;=8,"Established Customers (6-8Y)",
G5270&lt;=10,"Loyal Customers (9-10Y)"
)</f>
        <v>New Customers (0-2Y)</v>
      </c>
    </row>
    <row r="5271" spans="1:18" x14ac:dyDescent="0.35">
      <c r="A5271">
        <v>15732281</v>
      </c>
      <c r="B5271" t="s">
        <v>413</v>
      </c>
      <c r="C5271" t="s">
        <v>42</v>
      </c>
      <c r="D5271" t="s">
        <v>39</v>
      </c>
      <c r="E5271">
        <v>34</v>
      </c>
      <c r="F5271" t="s">
        <v>19</v>
      </c>
      <c r="G5271">
        <v>6</v>
      </c>
      <c r="H5271" s="4">
        <v>146422.22</v>
      </c>
      <c r="I5271" t="s">
        <v>33</v>
      </c>
      <c r="J5271">
        <v>1</v>
      </c>
      <c r="K5271">
        <v>680</v>
      </c>
      <c r="L5271" t="s">
        <v>35</v>
      </c>
      <c r="M5271" t="s">
        <v>21</v>
      </c>
      <c r="N5271" t="s">
        <v>32</v>
      </c>
      <c r="O5271" s="4">
        <v>67142.97</v>
      </c>
      <c r="P5271" t="s">
        <v>23</v>
      </c>
      <c r="Q5271" t="str" cm="1">
        <f t="array" ref="Q5271">_xlfn.IFS(
O5271&lt;50000,"Low Salary (&lt;$50K)",
O5271&lt;90000,"Lower Middle ($50K-$90K)",
O5271&lt;130000,"Middle ($90K-$130K)",
O5271&lt;170000,"Upper Middle ($130K-$170K)",
O5271&gt;=170000,"High Salary (&gt;$170K)"
)</f>
        <v>Lower Middle ($50K-$90K)</v>
      </c>
      <c r="R5271" t="str" cm="1">
        <f t="array" ref="R5271">_xlfn.IFS(
G5271&lt;=2,"New Customers (0-2Y)",
G5271&lt;=5,"Growing Customers (3-5Y)",
G5271&lt;=8,"Established Customers (6-8Y)",
G5271&lt;=10,"Loyal Customers (9-10Y)"
)</f>
        <v>Established Customers (6-8Y)</v>
      </c>
    </row>
    <row r="5272" spans="1:18" x14ac:dyDescent="0.35">
      <c r="A5272">
        <v>15607230</v>
      </c>
      <c r="B5272" t="s">
        <v>2136</v>
      </c>
      <c r="C5272" t="s">
        <v>42</v>
      </c>
      <c r="D5272" t="s">
        <v>39</v>
      </c>
      <c r="E5272">
        <v>33</v>
      </c>
      <c r="F5272" t="s">
        <v>19</v>
      </c>
      <c r="G5272">
        <v>9</v>
      </c>
      <c r="H5272" s="4">
        <v>150186.22</v>
      </c>
      <c r="I5272" t="s">
        <v>33</v>
      </c>
      <c r="J5272">
        <v>2</v>
      </c>
      <c r="K5272">
        <v>588</v>
      </c>
      <c r="L5272" t="s">
        <v>31</v>
      </c>
      <c r="M5272" t="s">
        <v>21</v>
      </c>
      <c r="N5272" t="s">
        <v>22</v>
      </c>
      <c r="O5272" s="4">
        <v>65611.009999999995</v>
      </c>
      <c r="P5272" t="s">
        <v>28</v>
      </c>
      <c r="Q5272" t="str" cm="1">
        <f t="array" ref="Q5272">_xlfn.IFS(
O5272&lt;50000,"Low Salary (&lt;$50K)",
O5272&lt;90000,"Lower Middle ($50K-$90K)",
O5272&lt;130000,"Middle ($90K-$130K)",
O5272&lt;170000,"Upper Middle ($130K-$170K)",
O5272&gt;=170000,"High Salary (&gt;$170K)"
)</f>
        <v>Lower Middle ($50K-$90K)</v>
      </c>
      <c r="R5272" t="str" cm="1">
        <f t="array" ref="R5272">_xlfn.IFS(
G5272&lt;=2,"New Customers (0-2Y)",
G5272&lt;=5,"Growing Customers (3-5Y)",
G5272&lt;=8,"Established Customers (6-8Y)",
G5272&lt;=10,"Loyal Customers (9-10Y)"
)</f>
        <v>Loyal Customers (9-10Y)</v>
      </c>
    </row>
    <row r="5273" spans="1:18" x14ac:dyDescent="0.35">
      <c r="A5273">
        <v>15567630</v>
      </c>
      <c r="B5273" t="s">
        <v>489</v>
      </c>
      <c r="C5273" t="s">
        <v>42</v>
      </c>
      <c r="D5273" t="s">
        <v>39</v>
      </c>
      <c r="E5273">
        <v>40</v>
      </c>
      <c r="F5273" t="s">
        <v>19</v>
      </c>
      <c r="G5273">
        <v>6</v>
      </c>
      <c r="H5273" s="4">
        <v>100275.88</v>
      </c>
      <c r="I5273" t="s">
        <v>33</v>
      </c>
      <c r="J5273">
        <v>1</v>
      </c>
      <c r="K5273">
        <v>721</v>
      </c>
      <c r="L5273" t="s">
        <v>35</v>
      </c>
      <c r="M5273" t="s">
        <v>21</v>
      </c>
      <c r="N5273" t="s">
        <v>32</v>
      </c>
      <c r="O5273" s="4">
        <v>138564.48000000001</v>
      </c>
      <c r="P5273" t="s">
        <v>23</v>
      </c>
      <c r="Q5273" t="str" cm="1">
        <f t="array" ref="Q5273">_xlfn.IFS(
O5273&lt;50000,"Low Salary (&lt;$50K)",
O5273&lt;90000,"Lower Middle ($50K-$90K)",
O5273&lt;130000,"Middle ($90K-$130K)",
O5273&lt;170000,"Upper Middle ($130K-$170K)",
O5273&gt;=170000,"High Salary (&gt;$170K)"
)</f>
        <v>Upper Middle ($130K-$170K)</v>
      </c>
      <c r="R5273" t="str" cm="1">
        <f t="array" ref="R5273">_xlfn.IFS(
G5273&lt;=2,"New Customers (0-2Y)",
G5273&lt;=5,"Growing Customers (3-5Y)",
G5273&lt;=8,"Established Customers (6-8Y)",
G5273&lt;=10,"Loyal Customers (9-10Y)"
)</f>
        <v>Established Customers (6-8Y)</v>
      </c>
    </row>
    <row r="5274" spans="1:18" x14ac:dyDescent="0.35">
      <c r="A5274">
        <v>15587507</v>
      </c>
      <c r="B5274" t="s">
        <v>548</v>
      </c>
      <c r="C5274" t="s">
        <v>17</v>
      </c>
      <c r="D5274" t="s">
        <v>39</v>
      </c>
      <c r="E5274">
        <v>47</v>
      </c>
      <c r="F5274" t="s">
        <v>19</v>
      </c>
      <c r="G5274">
        <v>6</v>
      </c>
      <c r="H5274" s="4">
        <v>0</v>
      </c>
      <c r="I5274" t="s">
        <v>24</v>
      </c>
      <c r="J5274">
        <v>1</v>
      </c>
      <c r="K5274">
        <v>850</v>
      </c>
      <c r="L5274" t="s">
        <v>37</v>
      </c>
      <c r="M5274" t="s">
        <v>21</v>
      </c>
      <c r="N5274" t="s">
        <v>32</v>
      </c>
      <c r="O5274" s="4">
        <v>187391.02</v>
      </c>
      <c r="P5274" t="s">
        <v>23</v>
      </c>
      <c r="Q5274" t="str" cm="1">
        <f t="array" ref="Q5274">_xlfn.IFS(
O5274&lt;50000,"Low Salary (&lt;$50K)",
O5274&lt;90000,"Lower Middle ($50K-$90K)",
O5274&lt;130000,"Middle ($90K-$130K)",
O5274&lt;170000,"Upper Middle ($130K-$170K)",
O5274&gt;=170000,"High Salary (&gt;$170K)"
)</f>
        <v>High Salary (&gt;$170K)</v>
      </c>
      <c r="R5274" t="str" cm="1">
        <f t="array" ref="R5274">_xlfn.IFS(
G5274&lt;=2,"New Customers (0-2Y)",
G5274&lt;=5,"Growing Customers (3-5Y)",
G5274&lt;=8,"Established Customers (6-8Y)",
G5274&lt;=10,"Loyal Customers (9-10Y)"
)</f>
        <v>Established Customers (6-8Y)</v>
      </c>
    </row>
    <row r="5275" spans="1:18" x14ac:dyDescent="0.35">
      <c r="A5275">
        <v>15733904</v>
      </c>
      <c r="B5275" t="s">
        <v>57</v>
      </c>
      <c r="C5275" t="s">
        <v>17</v>
      </c>
      <c r="D5275" t="s">
        <v>39</v>
      </c>
      <c r="E5275">
        <v>32</v>
      </c>
      <c r="F5275" t="s">
        <v>19</v>
      </c>
      <c r="G5275">
        <v>9</v>
      </c>
      <c r="H5275" s="4">
        <v>147493.89000000001</v>
      </c>
      <c r="I5275" t="s">
        <v>33</v>
      </c>
      <c r="J5275">
        <v>1</v>
      </c>
      <c r="K5275">
        <v>529</v>
      </c>
      <c r="L5275" t="s">
        <v>31</v>
      </c>
      <c r="M5275" t="s">
        <v>21</v>
      </c>
      <c r="N5275" t="s">
        <v>32</v>
      </c>
      <c r="O5275" s="4">
        <v>33656.35</v>
      </c>
      <c r="P5275" t="s">
        <v>28</v>
      </c>
      <c r="Q5275" t="str" cm="1">
        <f t="array" ref="Q5275">_xlfn.IFS(
O5275&lt;50000,"Low Salary (&lt;$50K)",
O5275&lt;90000,"Lower Middle ($50K-$90K)",
O5275&lt;130000,"Middle ($90K-$130K)",
O5275&lt;170000,"Upper Middle ($130K-$170K)",
O5275&gt;=170000,"High Salary (&gt;$170K)"
)</f>
        <v>Low Salary (&lt;$50K)</v>
      </c>
      <c r="R5275" t="str" cm="1">
        <f t="array" ref="R5275">_xlfn.IFS(
G5275&lt;=2,"New Customers (0-2Y)",
G5275&lt;=5,"Growing Customers (3-5Y)",
G5275&lt;=8,"Established Customers (6-8Y)",
G5275&lt;=10,"Loyal Customers (9-10Y)"
)</f>
        <v>Loyal Customers (9-10Y)</v>
      </c>
    </row>
    <row r="5276" spans="1:18" x14ac:dyDescent="0.35">
      <c r="A5276">
        <v>15709511</v>
      </c>
      <c r="B5276" t="s">
        <v>1529</v>
      </c>
      <c r="C5276" t="s">
        <v>17</v>
      </c>
      <c r="D5276" t="s">
        <v>39</v>
      </c>
      <c r="E5276">
        <v>43</v>
      </c>
      <c r="F5276" t="s">
        <v>19</v>
      </c>
      <c r="G5276">
        <v>8</v>
      </c>
      <c r="H5276" s="4">
        <v>0</v>
      </c>
      <c r="I5276" t="s">
        <v>24</v>
      </c>
      <c r="J5276">
        <v>2</v>
      </c>
      <c r="K5276">
        <v>622</v>
      </c>
      <c r="L5276" t="s">
        <v>20</v>
      </c>
      <c r="M5276" t="s">
        <v>21</v>
      </c>
      <c r="N5276" t="s">
        <v>32</v>
      </c>
      <c r="O5276" s="4">
        <v>100618.17</v>
      </c>
      <c r="P5276" t="s">
        <v>28</v>
      </c>
      <c r="Q5276" t="str" cm="1">
        <f t="array" ref="Q5276">_xlfn.IFS(
O5276&lt;50000,"Low Salary (&lt;$50K)",
O5276&lt;90000,"Lower Middle ($50K-$90K)",
O5276&lt;130000,"Middle ($90K-$130K)",
O5276&lt;170000,"Upper Middle ($130K-$170K)",
O5276&gt;=170000,"High Salary (&gt;$170K)"
)</f>
        <v>Middle ($90K-$130K)</v>
      </c>
      <c r="R5276" t="str" cm="1">
        <f t="array" ref="R5276">_xlfn.IFS(
G5276&lt;=2,"New Customers (0-2Y)",
G5276&lt;=5,"Growing Customers (3-5Y)",
G5276&lt;=8,"Established Customers (6-8Y)",
G5276&lt;=10,"Loyal Customers (9-10Y)"
)</f>
        <v>Established Customers (6-8Y)</v>
      </c>
    </row>
    <row r="5277" spans="1:18" x14ac:dyDescent="0.35">
      <c r="A5277">
        <v>15579616</v>
      </c>
      <c r="B5277" t="s">
        <v>2137</v>
      </c>
      <c r="C5277" t="s">
        <v>17</v>
      </c>
      <c r="D5277" t="s">
        <v>18</v>
      </c>
      <c r="E5277">
        <v>42</v>
      </c>
      <c r="F5277" t="s">
        <v>19</v>
      </c>
      <c r="G5277">
        <v>8</v>
      </c>
      <c r="H5277" s="4">
        <v>0</v>
      </c>
      <c r="I5277" t="s">
        <v>24</v>
      </c>
      <c r="J5277">
        <v>2</v>
      </c>
      <c r="K5277">
        <v>683</v>
      </c>
      <c r="L5277" t="s">
        <v>35</v>
      </c>
      <c r="M5277" t="s">
        <v>27</v>
      </c>
      <c r="N5277" t="s">
        <v>22</v>
      </c>
      <c r="O5277" s="4">
        <v>198134.9</v>
      </c>
      <c r="P5277" t="s">
        <v>28</v>
      </c>
      <c r="Q5277" t="str" cm="1">
        <f t="array" ref="Q5277">_xlfn.IFS(
O5277&lt;50000,"Low Salary (&lt;$50K)",
O5277&lt;90000,"Lower Middle ($50K-$90K)",
O5277&lt;130000,"Middle ($90K-$130K)",
O5277&lt;170000,"Upper Middle ($130K-$170K)",
O5277&gt;=170000,"High Salary (&gt;$170K)"
)</f>
        <v>High Salary (&gt;$170K)</v>
      </c>
      <c r="R5277" t="str" cm="1">
        <f t="array" ref="R5277">_xlfn.IFS(
G5277&lt;=2,"New Customers (0-2Y)",
G5277&lt;=5,"Growing Customers (3-5Y)",
G5277&lt;=8,"Established Customers (6-8Y)",
G5277&lt;=10,"Loyal Customers (9-10Y)"
)</f>
        <v>Established Customers (6-8Y)</v>
      </c>
    </row>
    <row r="5278" spans="1:18" x14ac:dyDescent="0.35">
      <c r="A5278">
        <v>15694852</v>
      </c>
      <c r="B5278" t="s">
        <v>1363</v>
      </c>
      <c r="C5278" t="s">
        <v>17</v>
      </c>
      <c r="D5278" t="s">
        <v>39</v>
      </c>
      <c r="E5278">
        <v>29</v>
      </c>
      <c r="F5278" t="s">
        <v>43</v>
      </c>
      <c r="G5278">
        <v>4</v>
      </c>
      <c r="H5278" s="4">
        <v>121823.4</v>
      </c>
      <c r="I5278" t="s">
        <v>33</v>
      </c>
      <c r="J5278">
        <v>2</v>
      </c>
      <c r="K5278">
        <v>575</v>
      </c>
      <c r="L5278" t="s">
        <v>31</v>
      </c>
      <c r="M5278" t="s">
        <v>21</v>
      </c>
      <c r="N5278" t="s">
        <v>22</v>
      </c>
      <c r="O5278" s="4">
        <v>50368.87</v>
      </c>
      <c r="P5278" t="s">
        <v>28</v>
      </c>
      <c r="Q5278" t="str" cm="1">
        <f t="array" ref="Q5278">_xlfn.IFS(
O5278&lt;50000,"Low Salary (&lt;$50K)",
O5278&lt;90000,"Lower Middle ($50K-$90K)",
O5278&lt;130000,"Middle ($90K-$130K)",
O5278&lt;170000,"Upper Middle ($130K-$170K)",
O5278&gt;=170000,"High Salary (&gt;$170K)"
)</f>
        <v>Lower Middle ($50K-$90K)</v>
      </c>
      <c r="R5278" t="str" cm="1">
        <f t="array" ref="R5278">_xlfn.IFS(
G5278&lt;=2,"New Customers (0-2Y)",
G5278&lt;=5,"Growing Customers (3-5Y)",
G5278&lt;=8,"Established Customers (6-8Y)",
G5278&lt;=10,"Loyal Customers (9-10Y)"
)</f>
        <v>Growing Customers (3-5Y)</v>
      </c>
    </row>
    <row r="5279" spans="1:18" x14ac:dyDescent="0.35">
      <c r="A5279">
        <v>15589924</v>
      </c>
      <c r="B5279" t="s">
        <v>2138</v>
      </c>
      <c r="C5279" t="s">
        <v>26</v>
      </c>
      <c r="D5279" t="s">
        <v>18</v>
      </c>
      <c r="E5279">
        <v>40</v>
      </c>
      <c r="F5279" t="s">
        <v>19</v>
      </c>
      <c r="G5279">
        <v>1</v>
      </c>
      <c r="H5279" s="4">
        <v>0</v>
      </c>
      <c r="I5279" t="s">
        <v>24</v>
      </c>
      <c r="J5279">
        <v>2</v>
      </c>
      <c r="K5279">
        <v>577</v>
      </c>
      <c r="L5279" t="s">
        <v>31</v>
      </c>
      <c r="M5279" t="s">
        <v>21</v>
      </c>
      <c r="N5279" t="s">
        <v>22</v>
      </c>
      <c r="O5279" s="4">
        <v>108787</v>
      </c>
      <c r="P5279" t="s">
        <v>28</v>
      </c>
      <c r="Q5279" t="str" cm="1">
        <f t="array" ref="Q5279">_xlfn.IFS(
O5279&lt;50000,"Low Salary (&lt;$50K)",
O5279&lt;90000,"Lower Middle ($50K-$90K)",
O5279&lt;130000,"Middle ($90K-$130K)",
O5279&lt;170000,"Upper Middle ($130K-$170K)",
O5279&gt;=170000,"High Salary (&gt;$170K)"
)</f>
        <v>Middle ($90K-$130K)</v>
      </c>
      <c r="R5279" t="str" cm="1">
        <f t="array" ref="R5279">_xlfn.IFS(
G5279&lt;=2,"New Customers (0-2Y)",
G5279&lt;=5,"Growing Customers (3-5Y)",
G5279&lt;=8,"Established Customers (6-8Y)",
G5279&lt;=10,"Loyal Customers (9-10Y)"
)</f>
        <v>New Customers (0-2Y)</v>
      </c>
    </row>
    <row r="5280" spans="1:18" x14ac:dyDescent="0.35">
      <c r="A5280">
        <v>15799300</v>
      </c>
      <c r="B5280" t="s">
        <v>572</v>
      </c>
      <c r="C5280" t="s">
        <v>42</v>
      </c>
      <c r="D5280" t="s">
        <v>39</v>
      </c>
      <c r="E5280">
        <v>31</v>
      </c>
      <c r="F5280" t="s">
        <v>19</v>
      </c>
      <c r="G5280">
        <v>0</v>
      </c>
      <c r="H5280" s="4">
        <v>113688.63</v>
      </c>
      <c r="I5280" t="s">
        <v>33</v>
      </c>
      <c r="J5280">
        <v>1</v>
      </c>
      <c r="K5280">
        <v>510</v>
      </c>
      <c r="L5280" t="s">
        <v>31</v>
      </c>
      <c r="M5280" t="s">
        <v>21</v>
      </c>
      <c r="N5280" t="s">
        <v>32</v>
      </c>
      <c r="O5280" s="4">
        <v>33099.410000000003</v>
      </c>
      <c r="P5280" t="s">
        <v>23</v>
      </c>
      <c r="Q5280" t="str" cm="1">
        <f t="array" ref="Q5280">_xlfn.IFS(
O5280&lt;50000,"Low Salary (&lt;$50K)",
O5280&lt;90000,"Lower Middle ($50K-$90K)",
O5280&lt;130000,"Middle ($90K-$130K)",
O5280&lt;170000,"Upper Middle ($130K-$170K)",
O5280&gt;=170000,"High Salary (&gt;$170K)"
)</f>
        <v>Low Salary (&lt;$50K)</v>
      </c>
      <c r="R5280" t="str" cm="1">
        <f t="array" ref="R5280">_xlfn.IFS(
G5280&lt;=2,"New Customers (0-2Y)",
G5280&lt;=5,"Growing Customers (3-5Y)",
G5280&lt;=8,"Established Customers (6-8Y)",
G5280&lt;=10,"Loyal Customers (9-10Y)"
)</f>
        <v>New Customers (0-2Y)</v>
      </c>
    </row>
    <row r="5281" spans="1:18" x14ac:dyDescent="0.35">
      <c r="A5281">
        <v>15731330</v>
      </c>
      <c r="B5281" t="s">
        <v>1849</v>
      </c>
      <c r="C5281" t="s">
        <v>26</v>
      </c>
      <c r="D5281" t="s">
        <v>18</v>
      </c>
      <c r="E5281">
        <v>40</v>
      </c>
      <c r="F5281" t="s">
        <v>19</v>
      </c>
      <c r="G5281">
        <v>7</v>
      </c>
      <c r="H5281" s="4">
        <v>100471.34</v>
      </c>
      <c r="I5281" t="s">
        <v>33</v>
      </c>
      <c r="J5281">
        <v>1</v>
      </c>
      <c r="K5281">
        <v>652</v>
      </c>
      <c r="L5281" t="s">
        <v>20</v>
      </c>
      <c r="M5281" t="s">
        <v>21</v>
      </c>
      <c r="N5281" t="s">
        <v>22</v>
      </c>
      <c r="O5281" s="4">
        <v>124550.88</v>
      </c>
      <c r="P5281" t="s">
        <v>28</v>
      </c>
      <c r="Q5281" t="str" cm="1">
        <f t="array" ref="Q5281">_xlfn.IFS(
O5281&lt;50000,"Low Salary (&lt;$50K)",
O5281&lt;90000,"Lower Middle ($50K-$90K)",
O5281&lt;130000,"Middle ($90K-$130K)",
O5281&lt;170000,"Upper Middle ($130K-$170K)",
O5281&gt;=170000,"High Salary (&gt;$170K)"
)</f>
        <v>Middle ($90K-$130K)</v>
      </c>
      <c r="R5281" t="str" cm="1">
        <f t="array" ref="R5281">_xlfn.IFS(
G5281&lt;=2,"New Customers (0-2Y)",
G5281&lt;=5,"Growing Customers (3-5Y)",
G5281&lt;=8,"Established Customers (6-8Y)",
G5281&lt;=10,"Loyal Customers (9-10Y)"
)</f>
        <v>Established Customers (6-8Y)</v>
      </c>
    </row>
    <row r="5282" spans="1:18" x14ac:dyDescent="0.35">
      <c r="A5282">
        <v>15694129</v>
      </c>
      <c r="B5282" t="s">
        <v>605</v>
      </c>
      <c r="C5282" t="s">
        <v>42</v>
      </c>
      <c r="D5282" t="s">
        <v>18</v>
      </c>
      <c r="E5282">
        <v>28</v>
      </c>
      <c r="F5282" t="s">
        <v>43</v>
      </c>
      <c r="G5282">
        <v>3</v>
      </c>
      <c r="H5282" s="4">
        <v>100032.52</v>
      </c>
      <c r="I5282" t="s">
        <v>33</v>
      </c>
      <c r="J5282">
        <v>1</v>
      </c>
      <c r="K5282">
        <v>569</v>
      </c>
      <c r="L5282" t="s">
        <v>31</v>
      </c>
      <c r="M5282" t="s">
        <v>21</v>
      </c>
      <c r="N5282" t="s">
        <v>32</v>
      </c>
      <c r="O5282" s="4">
        <v>5159.21</v>
      </c>
      <c r="P5282" t="s">
        <v>23</v>
      </c>
      <c r="Q5282" t="str" cm="1">
        <f t="array" ref="Q5282">_xlfn.IFS(
O5282&lt;50000,"Low Salary (&lt;$50K)",
O5282&lt;90000,"Lower Middle ($50K-$90K)",
O5282&lt;130000,"Middle ($90K-$130K)",
O5282&lt;170000,"Upper Middle ($130K-$170K)",
O5282&gt;=170000,"High Salary (&gt;$170K)"
)</f>
        <v>Low Salary (&lt;$50K)</v>
      </c>
      <c r="R5282" t="str" cm="1">
        <f t="array" ref="R5282">_xlfn.IFS(
G5282&lt;=2,"New Customers (0-2Y)",
G5282&lt;=5,"Growing Customers (3-5Y)",
G5282&lt;=8,"Established Customers (6-8Y)",
G5282&lt;=10,"Loyal Customers (9-10Y)"
)</f>
        <v>Growing Customers (3-5Y)</v>
      </c>
    </row>
    <row r="5283" spans="1:18" x14ac:dyDescent="0.35">
      <c r="A5283">
        <v>15620372</v>
      </c>
      <c r="B5283" t="s">
        <v>1768</v>
      </c>
      <c r="C5283" t="s">
        <v>26</v>
      </c>
      <c r="D5283" t="s">
        <v>39</v>
      </c>
      <c r="E5283">
        <v>31</v>
      </c>
      <c r="F5283" t="s">
        <v>19</v>
      </c>
      <c r="G5283">
        <v>3</v>
      </c>
      <c r="H5283" s="4">
        <v>0</v>
      </c>
      <c r="I5283" t="s">
        <v>24</v>
      </c>
      <c r="J5283">
        <v>2</v>
      </c>
      <c r="K5283">
        <v>687</v>
      </c>
      <c r="L5283" t="s">
        <v>35</v>
      </c>
      <c r="M5283" t="s">
        <v>27</v>
      </c>
      <c r="N5283" t="s">
        <v>32</v>
      </c>
      <c r="O5283" s="4">
        <v>48228.1</v>
      </c>
      <c r="P5283" t="s">
        <v>28</v>
      </c>
      <c r="Q5283" t="str" cm="1">
        <f t="array" ref="Q5283">_xlfn.IFS(
O5283&lt;50000,"Low Salary (&lt;$50K)",
O5283&lt;90000,"Lower Middle ($50K-$90K)",
O5283&lt;130000,"Middle ($90K-$130K)",
O5283&lt;170000,"Upper Middle ($130K-$170K)",
O5283&gt;=170000,"High Salary (&gt;$170K)"
)</f>
        <v>Low Salary (&lt;$50K)</v>
      </c>
      <c r="R5283" t="str" cm="1">
        <f t="array" ref="R5283">_xlfn.IFS(
G5283&lt;=2,"New Customers (0-2Y)",
G5283&lt;=5,"Growing Customers (3-5Y)",
G5283&lt;=8,"Established Customers (6-8Y)",
G5283&lt;=10,"Loyal Customers (9-10Y)"
)</f>
        <v>Growing Customers (3-5Y)</v>
      </c>
    </row>
    <row r="5284" spans="1:18" x14ac:dyDescent="0.35">
      <c r="A5284">
        <v>15744622</v>
      </c>
      <c r="B5284" t="s">
        <v>2139</v>
      </c>
      <c r="C5284" t="s">
        <v>17</v>
      </c>
      <c r="D5284" t="s">
        <v>39</v>
      </c>
      <c r="E5284">
        <v>32</v>
      </c>
      <c r="F5284" t="s">
        <v>19</v>
      </c>
      <c r="G5284">
        <v>8</v>
      </c>
      <c r="H5284" s="4">
        <v>116358</v>
      </c>
      <c r="I5284" t="s">
        <v>33</v>
      </c>
      <c r="J5284">
        <v>1</v>
      </c>
      <c r="K5284">
        <v>822</v>
      </c>
      <c r="L5284" t="s">
        <v>37</v>
      </c>
      <c r="M5284" t="s">
        <v>21</v>
      </c>
      <c r="N5284" t="s">
        <v>32</v>
      </c>
      <c r="O5284" s="4">
        <v>108798.36</v>
      </c>
      <c r="P5284" t="s">
        <v>28</v>
      </c>
      <c r="Q5284" t="str" cm="1">
        <f t="array" ref="Q5284">_xlfn.IFS(
O5284&lt;50000,"Low Salary (&lt;$50K)",
O5284&lt;90000,"Lower Middle ($50K-$90K)",
O5284&lt;130000,"Middle ($90K-$130K)",
O5284&lt;170000,"Upper Middle ($130K-$170K)",
O5284&gt;=170000,"High Salary (&gt;$170K)"
)</f>
        <v>Middle ($90K-$130K)</v>
      </c>
      <c r="R5284" t="str" cm="1">
        <f t="array" ref="R5284">_xlfn.IFS(
G5284&lt;=2,"New Customers (0-2Y)",
G5284&lt;=5,"Growing Customers (3-5Y)",
G5284&lt;=8,"Established Customers (6-8Y)",
G5284&lt;=10,"Loyal Customers (9-10Y)"
)</f>
        <v>Established Customers (6-8Y)</v>
      </c>
    </row>
    <row r="5285" spans="1:18" x14ac:dyDescent="0.35">
      <c r="A5285">
        <v>15799815</v>
      </c>
      <c r="B5285" t="s">
        <v>637</v>
      </c>
      <c r="C5285" t="s">
        <v>42</v>
      </c>
      <c r="D5285" t="s">
        <v>18</v>
      </c>
      <c r="E5285">
        <v>23</v>
      </c>
      <c r="F5285" t="s">
        <v>43</v>
      </c>
      <c r="G5285">
        <v>4</v>
      </c>
      <c r="H5285" s="4">
        <v>163549.63</v>
      </c>
      <c r="I5285" t="s">
        <v>33</v>
      </c>
      <c r="J5285">
        <v>1</v>
      </c>
      <c r="K5285">
        <v>656</v>
      </c>
      <c r="L5285" t="s">
        <v>20</v>
      </c>
      <c r="M5285" t="s">
        <v>27</v>
      </c>
      <c r="N5285" t="s">
        <v>22</v>
      </c>
      <c r="O5285" s="4">
        <v>21085.119999999999</v>
      </c>
      <c r="P5285" t="s">
        <v>28</v>
      </c>
      <c r="Q5285" t="str" cm="1">
        <f t="array" ref="Q5285">_xlfn.IFS(
O5285&lt;50000,"Low Salary (&lt;$50K)",
O5285&lt;90000,"Lower Middle ($50K-$90K)",
O5285&lt;130000,"Middle ($90K-$130K)",
O5285&lt;170000,"Upper Middle ($130K-$170K)",
O5285&gt;=170000,"High Salary (&gt;$170K)"
)</f>
        <v>Low Salary (&lt;$50K)</v>
      </c>
      <c r="R5285" t="str" cm="1">
        <f t="array" ref="R5285">_xlfn.IFS(
G5285&lt;=2,"New Customers (0-2Y)",
G5285&lt;=5,"Growing Customers (3-5Y)",
G5285&lt;=8,"Established Customers (6-8Y)",
G5285&lt;=10,"Loyal Customers (9-10Y)"
)</f>
        <v>Growing Customers (3-5Y)</v>
      </c>
    </row>
    <row r="5286" spans="1:18" x14ac:dyDescent="0.35">
      <c r="A5286">
        <v>15759250</v>
      </c>
      <c r="B5286" t="s">
        <v>2140</v>
      </c>
      <c r="C5286" t="s">
        <v>42</v>
      </c>
      <c r="D5286" t="s">
        <v>39</v>
      </c>
      <c r="E5286">
        <v>51</v>
      </c>
      <c r="F5286" t="s">
        <v>19</v>
      </c>
      <c r="G5286">
        <v>3</v>
      </c>
      <c r="H5286" s="4">
        <v>99183.9</v>
      </c>
      <c r="I5286" t="s">
        <v>29</v>
      </c>
      <c r="J5286">
        <v>1</v>
      </c>
      <c r="K5286">
        <v>745</v>
      </c>
      <c r="L5286" t="s">
        <v>35</v>
      </c>
      <c r="M5286" t="s">
        <v>21</v>
      </c>
      <c r="N5286" t="s">
        <v>22</v>
      </c>
      <c r="O5286" s="4">
        <v>28922.25</v>
      </c>
      <c r="P5286" t="s">
        <v>28</v>
      </c>
      <c r="Q5286" t="str" cm="1">
        <f t="array" ref="Q5286">_xlfn.IFS(
O5286&lt;50000,"Low Salary (&lt;$50K)",
O5286&lt;90000,"Lower Middle ($50K-$90K)",
O5286&lt;130000,"Middle ($90K-$130K)",
O5286&lt;170000,"Upper Middle ($130K-$170K)",
O5286&gt;=170000,"High Salary (&gt;$170K)"
)</f>
        <v>Low Salary (&lt;$50K)</v>
      </c>
      <c r="R5286" t="str" cm="1">
        <f t="array" ref="R5286">_xlfn.IFS(
G5286&lt;=2,"New Customers (0-2Y)",
G5286&lt;=5,"Growing Customers (3-5Y)",
G5286&lt;=8,"Established Customers (6-8Y)",
G5286&lt;=10,"Loyal Customers (9-10Y)"
)</f>
        <v>Growing Customers (3-5Y)</v>
      </c>
    </row>
    <row r="5287" spans="1:18" x14ac:dyDescent="0.35">
      <c r="A5287">
        <v>15732643</v>
      </c>
      <c r="B5287" t="s">
        <v>2141</v>
      </c>
      <c r="C5287" t="s">
        <v>26</v>
      </c>
      <c r="D5287" t="s">
        <v>18</v>
      </c>
      <c r="E5287">
        <v>53</v>
      </c>
      <c r="F5287" t="s">
        <v>19</v>
      </c>
      <c r="G5287">
        <v>1</v>
      </c>
      <c r="H5287" s="4">
        <v>131955.07</v>
      </c>
      <c r="I5287" t="s">
        <v>33</v>
      </c>
      <c r="J5287">
        <v>1</v>
      </c>
      <c r="K5287">
        <v>386</v>
      </c>
      <c r="L5287" t="s">
        <v>44</v>
      </c>
      <c r="M5287" t="s">
        <v>21</v>
      </c>
      <c r="N5287" t="s">
        <v>22</v>
      </c>
      <c r="O5287" s="4">
        <v>62514.65</v>
      </c>
      <c r="P5287" t="s">
        <v>23</v>
      </c>
      <c r="Q5287" t="str" cm="1">
        <f t="array" ref="Q5287">_xlfn.IFS(
O5287&lt;50000,"Low Salary (&lt;$50K)",
O5287&lt;90000,"Lower Middle ($50K-$90K)",
O5287&lt;130000,"Middle ($90K-$130K)",
O5287&lt;170000,"Upper Middle ($130K-$170K)",
O5287&gt;=170000,"High Salary (&gt;$170K)"
)</f>
        <v>Lower Middle ($50K-$90K)</v>
      </c>
      <c r="R5287" t="str" cm="1">
        <f t="array" ref="R5287">_xlfn.IFS(
G5287&lt;=2,"New Customers (0-2Y)",
G5287&lt;=5,"Growing Customers (3-5Y)",
G5287&lt;=8,"Established Customers (6-8Y)",
G5287&lt;=10,"Loyal Customers (9-10Y)"
)</f>
        <v>New Customers (0-2Y)</v>
      </c>
    </row>
    <row r="5288" spans="1:18" x14ac:dyDescent="0.35">
      <c r="A5288">
        <v>15690540</v>
      </c>
      <c r="B5288" t="s">
        <v>2142</v>
      </c>
      <c r="C5288" t="s">
        <v>26</v>
      </c>
      <c r="D5288" t="s">
        <v>18</v>
      </c>
      <c r="E5288">
        <v>41</v>
      </c>
      <c r="F5288" t="s">
        <v>19</v>
      </c>
      <c r="G5288">
        <v>1</v>
      </c>
      <c r="H5288" s="4">
        <v>134177.06</v>
      </c>
      <c r="I5288" t="s">
        <v>33</v>
      </c>
      <c r="J5288">
        <v>1</v>
      </c>
      <c r="K5288">
        <v>684</v>
      </c>
      <c r="L5288" t="s">
        <v>35</v>
      </c>
      <c r="M5288" t="s">
        <v>27</v>
      </c>
      <c r="N5288" t="s">
        <v>32</v>
      </c>
      <c r="O5288" s="4">
        <v>177506.66</v>
      </c>
      <c r="P5288" t="s">
        <v>28</v>
      </c>
      <c r="Q5288" t="str" cm="1">
        <f t="array" ref="Q5288">_xlfn.IFS(
O5288&lt;50000,"Low Salary (&lt;$50K)",
O5288&lt;90000,"Lower Middle ($50K-$90K)",
O5288&lt;130000,"Middle ($90K-$130K)",
O5288&lt;170000,"Upper Middle ($130K-$170K)",
O5288&gt;=170000,"High Salary (&gt;$170K)"
)</f>
        <v>High Salary (&gt;$170K)</v>
      </c>
      <c r="R5288" t="str" cm="1">
        <f t="array" ref="R5288">_xlfn.IFS(
G5288&lt;=2,"New Customers (0-2Y)",
G5288&lt;=5,"Growing Customers (3-5Y)",
G5288&lt;=8,"Established Customers (6-8Y)",
G5288&lt;=10,"Loyal Customers (9-10Y)"
)</f>
        <v>New Customers (0-2Y)</v>
      </c>
    </row>
    <row r="5289" spans="1:18" x14ac:dyDescent="0.35">
      <c r="A5289">
        <v>15803078</v>
      </c>
      <c r="B5289" t="s">
        <v>1003</v>
      </c>
      <c r="C5289" t="s">
        <v>26</v>
      </c>
      <c r="D5289" t="s">
        <v>18</v>
      </c>
      <c r="E5289">
        <v>38</v>
      </c>
      <c r="F5289" t="s">
        <v>19</v>
      </c>
      <c r="G5289">
        <v>1</v>
      </c>
      <c r="H5289" s="4">
        <v>0</v>
      </c>
      <c r="I5289" t="s">
        <v>24</v>
      </c>
      <c r="J5289">
        <v>2</v>
      </c>
      <c r="K5289">
        <v>635</v>
      </c>
      <c r="L5289" t="s">
        <v>20</v>
      </c>
      <c r="M5289" t="s">
        <v>21</v>
      </c>
      <c r="N5289" t="s">
        <v>32</v>
      </c>
      <c r="O5289" s="4">
        <v>90605.05</v>
      </c>
      <c r="P5289" t="s">
        <v>28</v>
      </c>
      <c r="Q5289" t="str" cm="1">
        <f t="array" ref="Q5289">_xlfn.IFS(
O5289&lt;50000,"Low Salary (&lt;$50K)",
O5289&lt;90000,"Lower Middle ($50K-$90K)",
O5289&lt;130000,"Middle ($90K-$130K)",
O5289&lt;170000,"Upper Middle ($130K-$170K)",
O5289&gt;=170000,"High Salary (&gt;$170K)"
)</f>
        <v>Middle ($90K-$130K)</v>
      </c>
      <c r="R5289" t="str" cm="1">
        <f t="array" ref="R5289">_xlfn.IFS(
G5289&lt;=2,"New Customers (0-2Y)",
G5289&lt;=5,"Growing Customers (3-5Y)",
G5289&lt;=8,"Established Customers (6-8Y)",
G5289&lt;=10,"Loyal Customers (9-10Y)"
)</f>
        <v>New Customers (0-2Y)</v>
      </c>
    </row>
    <row r="5290" spans="1:18" x14ac:dyDescent="0.35">
      <c r="A5290">
        <v>15652180</v>
      </c>
      <c r="B5290" t="s">
        <v>2143</v>
      </c>
      <c r="C5290" t="s">
        <v>17</v>
      </c>
      <c r="D5290" t="s">
        <v>39</v>
      </c>
      <c r="E5290">
        <v>30</v>
      </c>
      <c r="F5290" t="s">
        <v>19</v>
      </c>
      <c r="G5290">
        <v>2</v>
      </c>
      <c r="H5290" s="4">
        <v>0</v>
      </c>
      <c r="I5290" t="s">
        <v>24</v>
      </c>
      <c r="J5290">
        <v>2</v>
      </c>
      <c r="K5290">
        <v>582</v>
      </c>
      <c r="L5290" t="s">
        <v>31</v>
      </c>
      <c r="M5290" t="s">
        <v>21</v>
      </c>
      <c r="N5290" t="s">
        <v>22</v>
      </c>
      <c r="O5290" s="4">
        <v>132029.95000000001</v>
      </c>
      <c r="P5290" t="s">
        <v>28</v>
      </c>
      <c r="Q5290" t="str" cm="1">
        <f t="array" ref="Q5290">_xlfn.IFS(
O5290&lt;50000,"Low Salary (&lt;$50K)",
O5290&lt;90000,"Lower Middle ($50K-$90K)",
O5290&lt;130000,"Middle ($90K-$130K)",
O5290&lt;170000,"Upper Middle ($130K-$170K)",
O5290&gt;=170000,"High Salary (&gt;$170K)"
)</f>
        <v>Upper Middle ($130K-$170K)</v>
      </c>
      <c r="R5290" t="str" cm="1">
        <f t="array" ref="R5290">_xlfn.IFS(
G5290&lt;=2,"New Customers (0-2Y)",
G5290&lt;=5,"Growing Customers (3-5Y)",
G5290&lt;=8,"Established Customers (6-8Y)",
G5290&lt;=10,"Loyal Customers (9-10Y)"
)</f>
        <v>New Customers (0-2Y)</v>
      </c>
    </row>
    <row r="5291" spans="1:18" x14ac:dyDescent="0.35">
      <c r="A5291">
        <v>15741195</v>
      </c>
      <c r="B5291" t="s">
        <v>202</v>
      </c>
      <c r="C5291" t="s">
        <v>26</v>
      </c>
      <c r="D5291" t="s">
        <v>39</v>
      </c>
      <c r="E5291">
        <v>19</v>
      </c>
      <c r="F5291" t="s">
        <v>43</v>
      </c>
      <c r="G5291">
        <v>5</v>
      </c>
      <c r="H5291" s="4">
        <v>0</v>
      </c>
      <c r="I5291" t="s">
        <v>24</v>
      </c>
      <c r="J5291">
        <v>1</v>
      </c>
      <c r="K5291">
        <v>613</v>
      </c>
      <c r="L5291" t="s">
        <v>20</v>
      </c>
      <c r="M5291" t="s">
        <v>21</v>
      </c>
      <c r="N5291" t="s">
        <v>22</v>
      </c>
      <c r="O5291" s="4">
        <v>176903.35</v>
      </c>
      <c r="P5291" t="s">
        <v>28</v>
      </c>
      <c r="Q5291" t="str" cm="1">
        <f t="array" ref="Q5291">_xlfn.IFS(
O5291&lt;50000,"Low Salary (&lt;$50K)",
O5291&lt;90000,"Lower Middle ($50K-$90K)",
O5291&lt;130000,"Middle ($90K-$130K)",
O5291&lt;170000,"Upper Middle ($130K-$170K)",
O5291&gt;=170000,"High Salary (&gt;$170K)"
)</f>
        <v>High Salary (&gt;$170K)</v>
      </c>
      <c r="R5291" t="str" cm="1">
        <f t="array" ref="R5291">_xlfn.IFS(
G5291&lt;=2,"New Customers (0-2Y)",
G5291&lt;=5,"Growing Customers (3-5Y)",
G5291&lt;=8,"Established Customers (6-8Y)",
G5291&lt;=10,"Loyal Customers (9-10Y)"
)</f>
        <v>Growing Customers (3-5Y)</v>
      </c>
    </row>
    <row r="5292" spans="1:18" x14ac:dyDescent="0.35">
      <c r="A5292">
        <v>15743490</v>
      </c>
      <c r="B5292" t="s">
        <v>721</v>
      </c>
      <c r="C5292" t="s">
        <v>42</v>
      </c>
      <c r="D5292" t="s">
        <v>18</v>
      </c>
      <c r="E5292">
        <v>56</v>
      </c>
      <c r="F5292" t="s">
        <v>19</v>
      </c>
      <c r="G5292">
        <v>9</v>
      </c>
      <c r="H5292" s="4">
        <v>94348.94</v>
      </c>
      <c r="I5292" t="s">
        <v>29</v>
      </c>
      <c r="J5292">
        <v>1</v>
      </c>
      <c r="K5292">
        <v>795</v>
      </c>
      <c r="L5292" t="s">
        <v>37</v>
      </c>
      <c r="M5292" t="s">
        <v>21</v>
      </c>
      <c r="N5292" t="s">
        <v>32</v>
      </c>
      <c r="O5292" s="4">
        <v>29239.29</v>
      </c>
      <c r="P5292" t="s">
        <v>23</v>
      </c>
      <c r="Q5292" t="str" cm="1">
        <f t="array" ref="Q5292">_xlfn.IFS(
O5292&lt;50000,"Low Salary (&lt;$50K)",
O5292&lt;90000,"Lower Middle ($50K-$90K)",
O5292&lt;130000,"Middle ($90K-$130K)",
O5292&lt;170000,"Upper Middle ($130K-$170K)",
O5292&gt;=170000,"High Salary (&gt;$170K)"
)</f>
        <v>Low Salary (&lt;$50K)</v>
      </c>
      <c r="R5292" t="str" cm="1">
        <f t="array" ref="R5292">_xlfn.IFS(
G5292&lt;=2,"New Customers (0-2Y)",
G5292&lt;=5,"Growing Customers (3-5Y)",
G5292&lt;=8,"Established Customers (6-8Y)",
G5292&lt;=10,"Loyal Customers (9-10Y)"
)</f>
        <v>Loyal Customers (9-10Y)</v>
      </c>
    </row>
    <row r="5293" spans="1:18" x14ac:dyDescent="0.35">
      <c r="A5293">
        <v>15575510</v>
      </c>
      <c r="B5293" t="s">
        <v>882</v>
      </c>
      <c r="C5293" t="s">
        <v>17</v>
      </c>
      <c r="D5293" t="s">
        <v>18</v>
      </c>
      <c r="E5293">
        <v>32</v>
      </c>
      <c r="F5293" t="s">
        <v>19</v>
      </c>
      <c r="G5293">
        <v>2</v>
      </c>
      <c r="H5293" s="4">
        <v>155584.21</v>
      </c>
      <c r="I5293" t="s">
        <v>33</v>
      </c>
      <c r="J5293">
        <v>1</v>
      </c>
      <c r="K5293">
        <v>659</v>
      </c>
      <c r="L5293" t="s">
        <v>20</v>
      </c>
      <c r="M5293" t="s">
        <v>27</v>
      </c>
      <c r="N5293" t="s">
        <v>22</v>
      </c>
      <c r="O5293" s="4">
        <v>153662.88</v>
      </c>
      <c r="P5293" t="s">
        <v>28</v>
      </c>
      <c r="Q5293" t="str" cm="1">
        <f t="array" ref="Q5293">_xlfn.IFS(
O5293&lt;50000,"Low Salary (&lt;$50K)",
O5293&lt;90000,"Lower Middle ($50K-$90K)",
O5293&lt;130000,"Middle ($90K-$130K)",
O5293&lt;170000,"Upper Middle ($130K-$170K)",
O5293&gt;=170000,"High Salary (&gt;$170K)"
)</f>
        <v>Upper Middle ($130K-$170K)</v>
      </c>
      <c r="R5293" t="str" cm="1">
        <f t="array" ref="R5293">_xlfn.IFS(
G5293&lt;=2,"New Customers (0-2Y)",
G5293&lt;=5,"Growing Customers (3-5Y)",
G5293&lt;=8,"Established Customers (6-8Y)",
G5293&lt;=10,"Loyal Customers (9-10Y)"
)</f>
        <v>New Customers (0-2Y)</v>
      </c>
    </row>
    <row r="5294" spans="1:18" x14ac:dyDescent="0.35">
      <c r="A5294">
        <v>15732610</v>
      </c>
      <c r="B5294" t="s">
        <v>2144</v>
      </c>
      <c r="C5294" t="s">
        <v>17</v>
      </c>
      <c r="D5294" t="s">
        <v>18</v>
      </c>
      <c r="E5294">
        <v>28</v>
      </c>
      <c r="F5294" t="s">
        <v>43</v>
      </c>
      <c r="G5294">
        <v>6</v>
      </c>
      <c r="H5294" s="4">
        <v>0</v>
      </c>
      <c r="I5294" t="s">
        <v>24</v>
      </c>
      <c r="J5294">
        <v>2</v>
      </c>
      <c r="K5294">
        <v>745</v>
      </c>
      <c r="L5294" t="s">
        <v>35</v>
      </c>
      <c r="M5294" t="s">
        <v>21</v>
      </c>
      <c r="N5294" t="s">
        <v>32</v>
      </c>
      <c r="O5294" s="4">
        <v>154389.18</v>
      </c>
      <c r="P5294" t="s">
        <v>28</v>
      </c>
      <c r="Q5294" t="str" cm="1">
        <f t="array" ref="Q5294">_xlfn.IFS(
O5294&lt;50000,"Low Salary (&lt;$50K)",
O5294&lt;90000,"Lower Middle ($50K-$90K)",
O5294&lt;130000,"Middle ($90K-$130K)",
O5294&lt;170000,"Upper Middle ($130K-$170K)",
O5294&gt;=170000,"High Salary (&gt;$170K)"
)</f>
        <v>Upper Middle ($130K-$170K)</v>
      </c>
      <c r="R5294" t="str" cm="1">
        <f t="array" ref="R5294">_xlfn.IFS(
G5294&lt;=2,"New Customers (0-2Y)",
G5294&lt;=5,"Growing Customers (3-5Y)",
G5294&lt;=8,"Established Customers (6-8Y)",
G5294&lt;=10,"Loyal Customers (9-10Y)"
)</f>
        <v>Established Customers (6-8Y)</v>
      </c>
    </row>
    <row r="5295" spans="1:18" x14ac:dyDescent="0.35">
      <c r="A5295">
        <v>15602909</v>
      </c>
      <c r="B5295" t="s">
        <v>846</v>
      </c>
      <c r="C5295" t="s">
        <v>26</v>
      </c>
      <c r="D5295" t="s">
        <v>18</v>
      </c>
      <c r="E5295">
        <v>41</v>
      </c>
      <c r="F5295" t="s">
        <v>19</v>
      </c>
      <c r="G5295">
        <v>10</v>
      </c>
      <c r="H5295" s="4">
        <v>0</v>
      </c>
      <c r="I5295" t="s">
        <v>24</v>
      </c>
      <c r="J5295">
        <v>2</v>
      </c>
      <c r="K5295">
        <v>604</v>
      </c>
      <c r="L5295" t="s">
        <v>20</v>
      </c>
      <c r="M5295" t="s">
        <v>21</v>
      </c>
      <c r="N5295" t="s">
        <v>22</v>
      </c>
      <c r="O5295" s="4">
        <v>166224.39000000001</v>
      </c>
      <c r="P5295" t="s">
        <v>28</v>
      </c>
      <c r="Q5295" t="str" cm="1">
        <f t="array" ref="Q5295">_xlfn.IFS(
O5295&lt;50000,"Low Salary (&lt;$50K)",
O5295&lt;90000,"Lower Middle ($50K-$90K)",
O5295&lt;130000,"Middle ($90K-$130K)",
O5295&lt;170000,"Upper Middle ($130K-$170K)",
O5295&gt;=170000,"High Salary (&gt;$170K)"
)</f>
        <v>Upper Middle ($130K-$170K)</v>
      </c>
      <c r="R5295" t="str" cm="1">
        <f t="array" ref="R5295">_xlfn.IFS(
G5295&lt;=2,"New Customers (0-2Y)",
G5295&lt;=5,"Growing Customers (3-5Y)",
G5295&lt;=8,"Established Customers (6-8Y)",
G5295&lt;=10,"Loyal Customers (9-10Y)"
)</f>
        <v>Loyal Customers (9-10Y)</v>
      </c>
    </row>
    <row r="5296" spans="1:18" x14ac:dyDescent="0.35">
      <c r="A5296">
        <v>15734058</v>
      </c>
      <c r="B5296" t="s">
        <v>2145</v>
      </c>
      <c r="C5296" t="s">
        <v>42</v>
      </c>
      <c r="D5296" t="s">
        <v>39</v>
      </c>
      <c r="E5296">
        <v>32</v>
      </c>
      <c r="F5296" t="s">
        <v>19</v>
      </c>
      <c r="G5296">
        <v>9</v>
      </c>
      <c r="H5296" s="4">
        <v>170661.47</v>
      </c>
      <c r="I5296" t="s">
        <v>33</v>
      </c>
      <c r="J5296">
        <v>1</v>
      </c>
      <c r="K5296">
        <v>509</v>
      </c>
      <c r="L5296" t="s">
        <v>31</v>
      </c>
      <c r="M5296" t="s">
        <v>21</v>
      </c>
      <c r="N5296" t="s">
        <v>22</v>
      </c>
      <c r="O5296" s="4">
        <v>21646.2</v>
      </c>
      <c r="P5296" t="s">
        <v>28</v>
      </c>
      <c r="Q5296" t="str" cm="1">
        <f t="array" ref="Q5296">_xlfn.IFS(
O5296&lt;50000,"Low Salary (&lt;$50K)",
O5296&lt;90000,"Lower Middle ($50K-$90K)",
O5296&lt;130000,"Middle ($90K-$130K)",
O5296&lt;170000,"Upper Middle ($130K-$170K)",
O5296&gt;=170000,"High Salary (&gt;$170K)"
)</f>
        <v>Low Salary (&lt;$50K)</v>
      </c>
      <c r="R5296" t="str" cm="1">
        <f t="array" ref="R5296">_xlfn.IFS(
G5296&lt;=2,"New Customers (0-2Y)",
G5296&lt;=5,"Growing Customers (3-5Y)",
G5296&lt;=8,"Established Customers (6-8Y)",
G5296&lt;=10,"Loyal Customers (9-10Y)"
)</f>
        <v>Loyal Customers (9-10Y)</v>
      </c>
    </row>
    <row r="5297" spans="1:18" x14ac:dyDescent="0.35">
      <c r="A5297">
        <v>15801788</v>
      </c>
      <c r="B5297" t="s">
        <v>57</v>
      </c>
      <c r="C5297" t="s">
        <v>42</v>
      </c>
      <c r="D5297" t="s">
        <v>18</v>
      </c>
      <c r="E5297">
        <v>29</v>
      </c>
      <c r="F5297" t="s">
        <v>43</v>
      </c>
      <c r="G5297">
        <v>6</v>
      </c>
      <c r="H5297" s="4">
        <v>185544.36</v>
      </c>
      <c r="I5297" t="s">
        <v>33</v>
      </c>
      <c r="J5297">
        <v>1</v>
      </c>
      <c r="K5297">
        <v>706</v>
      </c>
      <c r="L5297" t="s">
        <v>35</v>
      </c>
      <c r="M5297" t="s">
        <v>21</v>
      </c>
      <c r="N5297" t="s">
        <v>32</v>
      </c>
      <c r="O5297" s="4">
        <v>171037.63</v>
      </c>
      <c r="P5297" t="s">
        <v>28</v>
      </c>
      <c r="Q5297" t="str" cm="1">
        <f t="array" ref="Q5297">_xlfn.IFS(
O5297&lt;50000,"Low Salary (&lt;$50K)",
O5297&lt;90000,"Lower Middle ($50K-$90K)",
O5297&lt;130000,"Middle ($90K-$130K)",
O5297&lt;170000,"Upper Middle ($130K-$170K)",
O5297&gt;=170000,"High Salary (&gt;$170K)"
)</f>
        <v>High Salary (&gt;$170K)</v>
      </c>
      <c r="R5297" t="str" cm="1">
        <f t="array" ref="R5297">_xlfn.IFS(
G5297&lt;=2,"New Customers (0-2Y)",
G5297&lt;=5,"Growing Customers (3-5Y)",
G5297&lt;=8,"Established Customers (6-8Y)",
G5297&lt;=10,"Loyal Customers (9-10Y)"
)</f>
        <v>Established Customers (6-8Y)</v>
      </c>
    </row>
    <row r="5298" spans="1:18" x14ac:dyDescent="0.35">
      <c r="A5298">
        <v>15702462</v>
      </c>
      <c r="B5298" t="s">
        <v>129</v>
      </c>
      <c r="C5298" t="s">
        <v>26</v>
      </c>
      <c r="D5298" t="s">
        <v>18</v>
      </c>
      <c r="E5298">
        <v>44</v>
      </c>
      <c r="F5298" t="s">
        <v>19</v>
      </c>
      <c r="G5298">
        <v>6</v>
      </c>
      <c r="H5298" s="4">
        <v>52831.13</v>
      </c>
      <c r="I5298" t="s">
        <v>29</v>
      </c>
      <c r="J5298">
        <v>1</v>
      </c>
      <c r="K5298">
        <v>619</v>
      </c>
      <c r="L5298" t="s">
        <v>20</v>
      </c>
      <c r="M5298" t="s">
        <v>21</v>
      </c>
      <c r="N5298" t="s">
        <v>22</v>
      </c>
      <c r="O5298" s="4">
        <v>112649.22</v>
      </c>
      <c r="P5298" t="s">
        <v>23</v>
      </c>
      <c r="Q5298" t="str" cm="1">
        <f t="array" ref="Q5298">_xlfn.IFS(
O5298&lt;50000,"Low Salary (&lt;$50K)",
O5298&lt;90000,"Lower Middle ($50K-$90K)",
O5298&lt;130000,"Middle ($90K-$130K)",
O5298&lt;170000,"Upper Middle ($130K-$170K)",
O5298&gt;=170000,"High Salary (&gt;$170K)"
)</f>
        <v>Middle ($90K-$130K)</v>
      </c>
      <c r="R5298" t="str" cm="1">
        <f t="array" ref="R5298">_xlfn.IFS(
G5298&lt;=2,"New Customers (0-2Y)",
G5298&lt;=5,"Growing Customers (3-5Y)",
G5298&lt;=8,"Established Customers (6-8Y)",
G5298&lt;=10,"Loyal Customers (9-10Y)"
)</f>
        <v>Established Customers (6-8Y)</v>
      </c>
    </row>
    <row r="5299" spans="1:18" x14ac:dyDescent="0.35">
      <c r="A5299">
        <v>15683416</v>
      </c>
      <c r="B5299" t="s">
        <v>316</v>
      </c>
      <c r="C5299" t="s">
        <v>42</v>
      </c>
      <c r="D5299" t="s">
        <v>39</v>
      </c>
      <c r="E5299">
        <v>51</v>
      </c>
      <c r="F5299" t="s">
        <v>19</v>
      </c>
      <c r="G5299">
        <v>8</v>
      </c>
      <c r="H5299" s="4">
        <v>97750.07</v>
      </c>
      <c r="I5299" t="s">
        <v>29</v>
      </c>
      <c r="J5299">
        <v>3</v>
      </c>
      <c r="K5299">
        <v>572</v>
      </c>
      <c r="L5299" t="s">
        <v>31</v>
      </c>
      <c r="M5299" t="s">
        <v>21</v>
      </c>
      <c r="N5299" t="s">
        <v>22</v>
      </c>
      <c r="O5299" s="4">
        <v>193014.26</v>
      </c>
      <c r="P5299" t="s">
        <v>23</v>
      </c>
      <c r="Q5299" t="str" cm="1">
        <f t="array" ref="Q5299">_xlfn.IFS(
O5299&lt;50000,"Low Salary (&lt;$50K)",
O5299&lt;90000,"Lower Middle ($50K-$90K)",
O5299&lt;130000,"Middle ($90K-$130K)",
O5299&lt;170000,"Upper Middle ($130K-$170K)",
O5299&gt;=170000,"High Salary (&gt;$170K)"
)</f>
        <v>High Salary (&gt;$170K)</v>
      </c>
      <c r="R5299" t="str" cm="1">
        <f t="array" ref="R5299">_xlfn.IFS(
G5299&lt;=2,"New Customers (0-2Y)",
G5299&lt;=5,"Growing Customers (3-5Y)",
G5299&lt;=8,"Established Customers (6-8Y)",
G5299&lt;=10,"Loyal Customers (9-10Y)"
)</f>
        <v>Established Customers (6-8Y)</v>
      </c>
    </row>
    <row r="5300" spans="1:18" x14ac:dyDescent="0.35">
      <c r="A5300">
        <v>15794187</v>
      </c>
      <c r="B5300" t="s">
        <v>43</v>
      </c>
      <c r="C5300" t="s">
        <v>17</v>
      </c>
      <c r="D5300" t="s">
        <v>39</v>
      </c>
      <c r="E5300">
        <v>36</v>
      </c>
      <c r="F5300" t="s">
        <v>19</v>
      </c>
      <c r="G5300">
        <v>6</v>
      </c>
      <c r="H5300" s="4">
        <v>114007.5</v>
      </c>
      <c r="I5300" t="s">
        <v>33</v>
      </c>
      <c r="J5300">
        <v>2</v>
      </c>
      <c r="K5300">
        <v>695</v>
      </c>
      <c r="L5300" t="s">
        <v>35</v>
      </c>
      <c r="M5300" t="s">
        <v>21</v>
      </c>
      <c r="N5300" t="s">
        <v>32</v>
      </c>
      <c r="O5300" s="4">
        <v>118120.88</v>
      </c>
      <c r="P5300" t="s">
        <v>28</v>
      </c>
      <c r="Q5300" t="str" cm="1">
        <f t="array" ref="Q5300">_xlfn.IFS(
O5300&lt;50000,"Low Salary (&lt;$50K)",
O5300&lt;90000,"Lower Middle ($50K-$90K)",
O5300&lt;130000,"Middle ($90K-$130K)",
O5300&lt;170000,"Upper Middle ($130K-$170K)",
O5300&gt;=170000,"High Salary (&gt;$170K)"
)</f>
        <v>Middle ($90K-$130K)</v>
      </c>
      <c r="R5300" t="str" cm="1">
        <f t="array" ref="R5300">_xlfn.IFS(
G5300&lt;=2,"New Customers (0-2Y)",
G5300&lt;=5,"Growing Customers (3-5Y)",
G5300&lt;=8,"Established Customers (6-8Y)",
G5300&lt;=10,"Loyal Customers (9-10Y)"
)</f>
        <v>Established Customers (6-8Y)</v>
      </c>
    </row>
    <row r="5301" spans="1:18" x14ac:dyDescent="0.35">
      <c r="A5301">
        <v>15792989</v>
      </c>
      <c r="B5301" t="s">
        <v>80</v>
      </c>
      <c r="C5301" t="s">
        <v>17</v>
      </c>
      <c r="D5301" t="s">
        <v>18</v>
      </c>
      <c r="E5301">
        <v>71</v>
      </c>
      <c r="F5301" t="s">
        <v>2967</v>
      </c>
      <c r="G5301">
        <v>1</v>
      </c>
      <c r="H5301" s="4">
        <v>104308.77</v>
      </c>
      <c r="I5301" t="s">
        <v>33</v>
      </c>
      <c r="J5301">
        <v>1</v>
      </c>
      <c r="K5301">
        <v>543</v>
      </c>
      <c r="L5301" t="s">
        <v>31</v>
      </c>
      <c r="M5301" t="s">
        <v>21</v>
      </c>
      <c r="N5301" t="s">
        <v>22</v>
      </c>
      <c r="O5301" s="4">
        <v>25650.04</v>
      </c>
      <c r="P5301" t="s">
        <v>28</v>
      </c>
      <c r="Q5301" t="str" cm="1">
        <f t="array" ref="Q5301">_xlfn.IFS(
O5301&lt;50000,"Low Salary (&lt;$50K)",
O5301&lt;90000,"Lower Middle ($50K-$90K)",
O5301&lt;130000,"Middle ($90K-$130K)",
O5301&lt;170000,"Upper Middle ($130K-$170K)",
O5301&gt;=170000,"High Salary (&gt;$170K)"
)</f>
        <v>Low Salary (&lt;$50K)</v>
      </c>
      <c r="R5301" t="str" cm="1">
        <f t="array" ref="R5301">_xlfn.IFS(
G5301&lt;=2,"New Customers (0-2Y)",
G5301&lt;=5,"Growing Customers (3-5Y)",
G5301&lt;=8,"Established Customers (6-8Y)",
G5301&lt;=10,"Loyal Customers (9-10Y)"
)</f>
        <v>New Customers (0-2Y)</v>
      </c>
    </row>
    <row r="5302" spans="1:18" x14ac:dyDescent="0.35">
      <c r="A5302">
        <v>15613734</v>
      </c>
      <c r="B5302" t="s">
        <v>520</v>
      </c>
      <c r="C5302" t="s">
        <v>17</v>
      </c>
      <c r="D5302" t="s">
        <v>18</v>
      </c>
      <c r="E5302">
        <v>33</v>
      </c>
      <c r="F5302" t="s">
        <v>19</v>
      </c>
      <c r="G5302">
        <v>6</v>
      </c>
      <c r="H5302" s="4">
        <v>84719.13</v>
      </c>
      <c r="I5302" t="s">
        <v>29</v>
      </c>
      <c r="J5302">
        <v>2</v>
      </c>
      <c r="K5302">
        <v>640</v>
      </c>
      <c r="L5302" t="s">
        <v>20</v>
      </c>
      <c r="M5302" t="s">
        <v>21</v>
      </c>
      <c r="N5302" t="s">
        <v>22</v>
      </c>
      <c r="O5302" s="4">
        <v>113048.79</v>
      </c>
      <c r="P5302" t="s">
        <v>28</v>
      </c>
      <c r="Q5302" t="str" cm="1">
        <f t="array" ref="Q5302">_xlfn.IFS(
O5302&lt;50000,"Low Salary (&lt;$50K)",
O5302&lt;90000,"Lower Middle ($50K-$90K)",
O5302&lt;130000,"Middle ($90K-$130K)",
O5302&lt;170000,"Upper Middle ($130K-$170K)",
O5302&gt;=170000,"High Salary (&gt;$170K)"
)</f>
        <v>Middle ($90K-$130K)</v>
      </c>
      <c r="R5302" t="str" cm="1">
        <f t="array" ref="R5302">_xlfn.IFS(
G5302&lt;=2,"New Customers (0-2Y)",
G5302&lt;=5,"Growing Customers (3-5Y)",
G5302&lt;=8,"Established Customers (6-8Y)",
G5302&lt;=10,"Loyal Customers (9-10Y)"
)</f>
        <v>Established Customers (6-8Y)</v>
      </c>
    </row>
    <row r="5303" spans="1:18" x14ac:dyDescent="0.35">
      <c r="A5303">
        <v>15606177</v>
      </c>
      <c r="B5303" t="s">
        <v>216</v>
      </c>
      <c r="C5303" t="s">
        <v>17</v>
      </c>
      <c r="D5303" t="s">
        <v>39</v>
      </c>
      <c r="E5303">
        <v>39</v>
      </c>
      <c r="F5303" t="s">
        <v>19</v>
      </c>
      <c r="G5303">
        <v>2</v>
      </c>
      <c r="H5303" s="4">
        <v>0</v>
      </c>
      <c r="I5303" t="s">
        <v>24</v>
      </c>
      <c r="J5303">
        <v>2</v>
      </c>
      <c r="K5303">
        <v>672</v>
      </c>
      <c r="L5303" t="s">
        <v>35</v>
      </c>
      <c r="M5303" t="s">
        <v>21</v>
      </c>
      <c r="N5303" t="s">
        <v>32</v>
      </c>
      <c r="O5303" s="4">
        <v>87372.49</v>
      </c>
      <c r="P5303" t="s">
        <v>28</v>
      </c>
      <c r="Q5303" t="str" cm="1">
        <f t="array" ref="Q5303">_xlfn.IFS(
O5303&lt;50000,"Low Salary (&lt;$50K)",
O5303&lt;90000,"Lower Middle ($50K-$90K)",
O5303&lt;130000,"Middle ($90K-$130K)",
O5303&lt;170000,"Upper Middle ($130K-$170K)",
O5303&gt;=170000,"High Salary (&gt;$170K)"
)</f>
        <v>Lower Middle ($50K-$90K)</v>
      </c>
      <c r="R5303" t="str" cm="1">
        <f t="array" ref="R5303">_xlfn.IFS(
G5303&lt;=2,"New Customers (0-2Y)",
G5303&lt;=5,"Growing Customers (3-5Y)",
G5303&lt;=8,"Established Customers (6-8Y)",
G5303&lt;=10,"Loyal Customers (9-10Y)"
)</f>
        <v>New Customers (0-2Y)</v>
      </c>
    </row>
    <row r="5304" spans="1:18" x14ac:dyDescent="0.35">
      <c r="A5304">
        <v>15636700</v>
      </c>
      <c r="B5304" t="s">
        <v>1590</v>
      </c>
      <c r="C5304" t="s">
        <v>17</v>
      </c>
      <c r="D5304" t="s">
        <v>39</v>
      </c>
      <c r="E5304">
        <v>39</v>
      </c>
      <c r="F5304" t="s">
        <v>19</v>
      </c>
      <c r="G5304">
        <v>9</v>
      </c>
      <c r="H5304" s="4">
        <v>140236.98000000001</v>
      </c>
      <c r="I5304" t="s">
        <v>33</v>
      </c>
      <c r="J5304">
        <v>1</v>
      </c>
      <c r="K5304">
        <v>701</v>
      </c>
      <c r="L5304" t="s">
        <v>35</v>
      </c>
      <c r="M5304" t="s">
        <v>27</v>
      </c>
      <c r="N5304" t="s">
        <v>22</v>
      </c>
      <c r="O5304" s="4">
        <v>146651.99</v>
      </c>
      <c r="P5304" t="s">
        <v>28</v>
      </c>
      <c r="Q5304" t="str" cm="1">
        <f t="array" ref="Q5304">_xlfn.IFS(
O5304&lt;50000,"Low Salary (&lt;$50K)",
O5304&lt;90000,"Lower Middle ($50K-$90K)",
O5304&lt;130000,"Middle ($90K-$130K)",
O5304&lt;170000,"Upper Middle ($130K-$170K)",
O5304&gt;=170000,"High Salary (&gt;$170K)"
)</f>
        <v>Upper Middle ($130K-$170K)</v>
      </c>
      <c r="R5304" t="str" cm="1">
        <f t="array" ref="R5304">_xlfn.IFS(
G5304&lt;=2,"New Customers (0-2Y)",
G5304&lt;=5,"Growing Customers (3-5Y)",
G5304&lt;=8,"Established Customers (6-8Y)",
G5304&lt;=10,"Loyal Customers (9-10Y)"
)</f>
        <v>Loyal Customers (9-10Y)</v>
      </c>
    </row>
    <row r="5305" spans="1:18" x14ac:dyDescent="0.35">
      <c r="A5305">
        <v>15645766</v>
      </c>
      <c r="B5305" t="s">
        <v>1499</v>
      </c>
      <c r="C5305" t="s">
        <v>26</v>
      </c>
      <c r="D5305" t="s">
        <v>39</v>
      </c>
      <c r="E5305">
        <v>25</v>
      </c>
      <c r="F5305" t="s">
        <v>43</v>
      </c>
      <c r="G5305">
        <v>9</v>
      </c>
      <c r="H5305" s="4">
        <v>0</v>
      </c>
      <c r="I5305" t="s">
        <v>24</v>
      </c>
      <c r="J5305">
        <v>2</v>
      </c>
      <c r="K5305">
        <v>634</v>
      </c>
      <c r="L5305" t="s">
        <v>20</v>
      </c>
      <c r="M5305" t="s">
        <v>21</v>
      </c>
      <c r="N5305" t="s">
        <v>22</v>
      </c>
      <c r="O5305" s="4">
        <v>8227.91</v>
      </c>
      <c r="P5305" t="s">
        <v>28</v>
      </c>
      <c r="Q5305" t="str" cm="1">
        <f t="array" ref="Q5305">_xlfn.IFS(
O5305&lt;50000,"Low Salary (&lt;$50K)",
O5305&lt;90000,"Lower Middle ($50K-$90K)",
O5305&lt;130000,"Middle ($90K-$130K)",
O5305&lt;170000,"Upper Middle ($130K-$170K)",
O5305&gt;=170000,"High Salary (&gt;$170K)"
)</f>
        <v>Low Salary (&lt;$50K)</v>
      </c>
      <c r="R5305" t="str" cm="1">
        <f t="array" ref="R5305">_xlfn.IFS(
G5305&lt;=2,"New Customers (0-2Y)",
G5305&lt;=5,"Growing Customers (3-5Y)",
G5305&lt;=8,"Established Customers (6-8Y)",
G5305&lt;=10,"Loyal Customers (9-10Y)"
)</f>
        <v>Loyal Customers (9-10Y)</v>
      </c>
    </row>
    <row r="5306" spans="1:18" x14ac:dyDescent="0.35">
      <c r="A5306">
        <v>15671345</v>
      </c>
      <c r="B5306" t="s">
        <v>158</v>
      </c>
      <c r="C5306" t="s">
        <v>26</v>
      </c>
      <c r="D5306" t="s">
        <v>18</v>
      </c>
      <c r="E5306">
        <v>42</v>
      </c>
      <c r="F5306" t="s">
        <v>19</v>
      </c>
      <c r="G5306">
        <v>6</v>
      </c>
      <c r="H5306" s="4">
        <v>75302.850000000006</v>
      </c>
      <c r="I5306" t="s">
        <v>29</v>
      </c>
      <c r="J5306">
        <v>2</v>
      </c>
      <c r="K5306">
        <v>531</v>
      </c>
      <c r="L5306" t="s">
        <v>31</v>
      </c>
      <c r="M5306" t="s">
        <v>27</v>
      </c>
      <c r="N5306" t="s">
        <v>32</v>
      </c>
      <c r="O5306" s="4">
        <v>57034.35</v>
      </c>
      <c r="P5306" t="s">
        <v>28</v>
      </c>
      <c r="Q5306" t="str" cm="1">
        <f t="array" ref="Q5306">_xlfn.IFS(
O5306&lt;50000,"Low Salary (&lt;$50K)",
O5306&lt;90000,"Lower Middle ($50K-$90K)",
O5306&lt;130000,"Middle ($90K-$130K)",
O5306&lt;170000,"Upper Middle ($130K-$170K)",
O5306&gt;=170000,"High Salary (&gt;$170K)"
)</f>
        <v>Lower Middle ($50K-$90K)</v>
      </c>
      <c r="R5306" t="str" cm="1">
        <f t="array" ref="R5306">_xlfn.IFS(
G5306&lt;=2,"New Customers (0-2Y)",
G5306&lt;=5,"Growing Customers (3-5Y)",
G5306&lt;=8,"Established Customers (6-8Y)",
G5306&lt;=10,"Loyal Customers (9-10Y)"
)</f>
        <v>Established Customers (6-8Y)</v>
      </c>
    </row>
    <row r="5307" spans="1:18" x14ac:dyDescent="0.35">
      <c r="A5307">
        <v>15652469</v>
      </c>
      <c r="B5307" t="s">
        <v>2146</v>
      </c>
      <c r="C5307" t="s">
        <v>17</v>
      </c>
      <c r="D5307" t="s">
        <v>39</v>
      </c>
      <c r="E5307">
        <v>27</v>
      </c>
      <c r="F5307" t="s">
        <v>43</v>
      </c>
      <c r="G5307">
        <v>1</v>
      </c>
      <c r="H5307" s="4">
        <v>0</v>
      </c>
      <c r="I5307" t="s">
        <v>24</v>
      </c>
      <c r="J5307">
        <v>2</v>
      </c>
      <c r="K5307">
        <v>699</v>
      </c>
      <c r="L5307" t="s">
        <v>35</v>
      </c>
      <c r="M5307" t="s">
        <v>21</v>
      </c>
      <c r="N5307" t="s">
        <v>32</v>
      </c>
      <c r="O5307" s="4">
        <v>93003.21</v>
      </c>
      <c r="P5307" t="s">
        <v>28</v>
      </c>
      <c r="Q5307" t="str" cm="1">
        <f t="array" ref="Q5307">_xlfn.IFS(
O5307&lt;50000,"Low Salary (&lt;$50K)",
O5307&lt;90000,"Lower Middle ($50K-$90K)",
O5307&lt;130000,"Middle ($90K-$130K)",
O5307&lt;170000,"Upper Middle ($130K-$170K)",
O5307&gt;=170000,"High Salary (&gt;$170K)"
)</f>
        <v>Middle ($90K-$130K)</v>
      </c>
      <c r="R5307" t="str" cm="1">
        <f t="array" ref="R5307">_xlfn.IFS(
G5307&lt;=2,"New Customers (0-2Y)",
G5307&lt;=5,"Growing Customers (3-5Y)",
G5307&lt;=8,"Established Customers (6-8Y)",
G5307&lt;=10,"Loyal Customers (9-10Y)"
)</f>
        <v>New Customers (0-2Y)</v>
      </c>
    </row>
    <row r="5308" spans="1:18" x14ac:dyDescent="0.35">
      <c r="A5308">
        <v>15749638</v>
      </c>
      <c r="B5308" t="s">
        <v>160</v>
      </c>
      <c r="C5308" t="s">
        <v>17</v>
      </c>
      <c r="D5308" t="s">
        <v>18</v>
      </c>
      <c r="E5308">
        <v>51</v>
      </c>
      <c r="F5308" t="s">
        <v>19</v>
      </c>
      <c r="G5308">
        <v>9</v>
      </c>
      <c r="H5308" s="4">
        <v>104760.82</v>
      </c>
      <c r="I5308" t="s">
        <v>33</v>
      </c>
      <c r="J5308">
        <v>1</v>
      </c>
      <c r="K5308">
        <v>605</v>
      </c>
      <c r="L5308" t="s">
        <v>20</v>
      </c>
      <c r="M5308" t="s">
        <v>21</v>
      </c>
      <c r="N5308" t="s">
        <v>22</v>
      </c>
      <c r="O5308" s="4">
        <v>165574.54</v>
      </c>
      <c r="P5308" t="s">
        <v>23</v>
      </c>
      <c r="Q5308" t="str" cm="1">
        <f t="array" ref="Q5308">_xlfn.IFS(
O5308&lt;50000,"Low Salary (&lt;$50K)",
O5308&lt;90000,"Lower Middle ($50K-$90K)",
O5308&lt;130000,"Middle ($90K-$130K)",
O5308&lt;170000,"Upper Middle ($130K-$170K)",
O5308&gt;=170000,"High Salary (&gt;$170K)"
)</f>
        <v>Upper Middle ($130K-$170K)</v>
      </c>
      <c r="R5308" t="str" cm="1">
        <f t="array" ref="R5308">_xlfn.IFS(
G5308&lt;=2,"New Customers (0-2Y)",
G5308&lt;=5,"Growing Customers (3-5Y)",
G5308&lt;=8,"Established Customers (6-8Y)",
G5308&lt;=10,"Loyal Customers (9-10Y)"
)</f>
        <v>Loyal Customers (9-10Y)</v>
      </c>
    </row>
    <row r="5309" spans="1:18" x14ac:dyDescent="0.35">
      <c r="A5309">
        <v>15728706</v>
      </c>
      <c r="B5309" t="s">
        <v>1161</v>
      </c>
      <c r="C5309" t="s">
        <v>17</v>
      </c>
      <c r="D5309" t="s">
        <v>18</v>
      </c>
      <c r="E5309">
        <v>49</v>
      </c>
      <c r="F5309" t="s">
        <v>19</v>
      </c>
      <c r="G5309">
        <v>7</v>
      </c>
      <c r="H5309" s="4">
        <v>0</v>
      </c>
      <c r="I5309" t="s">
        <v>24</v>
      </c>
      <c r="J5309">
        <v>1</v>
      </c>
      <c r="K5309">
        <v>534</v>
      </c>
      <c r="L5309" t="s">
        <v>31</v>
      </c>
      <c r="M5309" t="s">
        <v>21</v>
      </c>
      <c r="N5309" t="s">
        <v>32</v>
      </c>
      <c r="O5309" s="4">
        <v>13566.48</v>
      </c>
      <c r="P5309" t="s">
        <v>23</v>
      </c>
      <c r="Q5309" t="str" cm="1">
        <f t="array" ref="Q5309">_xlfn.IFS(
O5309&lt;50000,"Low Salary (&lt;$50K)",
O5309&lt;90000,"Lower Middle ($50K-$90K)",
O5309&lt;130000,"Middle ($90K-$130K)",
O5309&lt;170000,"Upper Middle ($130K-$170K)",
O5309&gt;=170000,"High Salary (&gt;$170K)"
)</f>
        <v>Low Salary (&lt;$50K)</v>
      </c>
      <c r="R5309" t="str" cm="1">
        <f t="array" ref="R5309">_xlfn.IFS(
G5309&lt;=2,"New Customers (0-2Y)",
G5309&lt;=5,"Growing Customers (3-5Y)",
G5309&lt;=8,"Established Customers (6-8Y)",
G5309&lt;=10,"Loyal Customers (9-10Y)"
)</f>
        <v>Established Customers (6-8Y)</v>
      </c>
    </row>
    <row r="5310" spans="1:18" x14ac:dyDescent="0.35">
      <c r="A5310">
        <v>15735439</v>
      </c>
      <c r="B5310" t="s">
        <v>576</v>
      </c>
      <c r="C5310" t="s">
        <v>26</v>
      </c>
      <c r="D5310" t="s">
        <v>18</v>
      </c>
      <c r="E5310">
        <v>31</v>
      </c>
      <c r="F5310" t="s">
        <v>19</v>
      </c>
      <c r="G5310">
        <v>1</v>
      </c>
      <c r="H5310" s="4">
        <v>113693</v>
      </c>
      <c r="I5310" t="s">
        <v>33</v>
      </c>
      <c r="J5310">
        <v>1</v>
      </c>
      <c r="K5310">
        <v>449</v>
      </c>
      <c r="L5310" t="s">
        <v>44</v>
      </c>
      <c r="M5310" t="s">
        <v>27</v>
      </c>
      <c r="N5310" t="s">
        <v>32</v>
      </c>
      <c r="O5310" s="4">
        <v>82796.289999999994</v>
      </c>
      <c r="P5310" t="s">
        <v>28</v>
      </c>
      <c r="Q5310" t="str" cm="1">
        <f t="array" ref="Q5310">_xlfn.IFS(
O5310&lt;50000,"Low Salary (&lt;$50K)",
O5310&lt;90000,"Lower Middle ($50K-$90K)",
O5310&lt;130000,"Middle ($90K-$130K)",
O5310&lt;170000,"Upper Middle ($130K-$170K)",
O5310&gt;=170000,"High Salary (&gt;$170K)"
)</f>
        <v>Lower Middle ($50K-$90K)</v>
      </c>
      <c r="R5310" t="str" cm="1">
        <f t="array" ref="R5310">_xlfn.IFS(
G5310&lt;=2,"New Customers (0-2Y)",
G5310&lt;=5,"Growing Customers (3-5Y)",
G5310&lt;=8,"Established Customers (6-8Y)",
G5310&lt;=10,"Loyal Customers (9-10Y)"
)</f>
        <v>New Customers (0-2Y)</v>
      </c>
    </row>
    <row r="5311" spans="1:18" x14ac:dyDescent="0.35">
      <c r="A5311">
        <v>15778696</v>
      </c>
      <c r="B5311" t="s">
        <v>372</v>
      </c>
      <c r="C5311" t="s">
        <v>26</v>
      </c>
      <c r="D5311" t="s">
        <v>18</v>
      </c>
      <c r="E5311">
        <v>36</v>
      </c>
      <c r="F5311" t="s">
        <v>19</v>
      </c>
      <c r="G5311">
        <v>5</v>
      </c>
      <c r="H5311" s="4">
        <v>174180.39</v>
      </c>
      <c r="I5311" t="s">
        <v>33</v>
      </c>
      <c r="J5311">
        <v>1</v>
      </c>
      <c r="K5311">
        <v>684</v>
      </c>
      <c r="L5311" t="s">
        <v>35</v>
      </c>
      <c r="M5311" t="s">
        <v>21</v>
      </c>
      <c r="N5311" t="s">
        <v>32</v>
      </c>
      <c r="O5311" s="4">
        <v>119830.08</v>
      </c>
      <c r="P5311" t="s">
        <v>28</v>
      </c>
      <c r="Q5311" t="str" cm="1">
        <f t="array" ref="Q5311">_xlfn.IFS(
O5311&lt;50000,"Low Salary (&lt;$50K)",
O5311&lt;90000,"Lower Middle ($50K-$90K)",
O5311&lt;130000,"Middle ($90K-$130K)",
O5311&lt;170000,"Upper Middle ($130K-$170K)",
O5311&gt;=170000,"High Salary (&gt;$170K)"
)</f>
        <v>Middle ($90K-$130K)</v>
      </c>
      <c r="R5311" t="str" cm="1">
        <f t="array" ref="R5311">_xlfn.IFS(
G5311&lt;=2,"New Customers (0-2Y)",
G5311&lt;=5,"Growing Customers (3-5Y)",
G5311&lt;=8,"Established Customers (6-8Y)",
G5311&lt;=10,"Loyal Customers (9-10Y)"
)</f>
        <v>Growing Customers (3-5Y)</v>
      </c>
    </row>
    <row r="5312" spans="1:18" x14ac:dyDescent="0.35">
      <c r="A5312">
        <v>15624744</v>
      </c>
      <c r="B5312" t="s">
        <v>327</v>
      </c>
      <c r="C5312" t="s">
        <v>42</v>
      </c>
      <c r="D5312" t="s">
        <v>39</v>
      </c>
      <c r="E5312">
        <v>42</v>
      </c>
      <c r="F5312" t="s">
        <v>19</v>
      </c>
      <c r="G5312">
        <v>9</v>
      </c>
      <c r="H5312" s="4">
        <v>115766.26</v>
      </c>
      <c r="I5312" t="s">
        <v>33</v>
      </c>
      <c r="J5312">
        <v>1</v>
      </c>
      <c r="K5312">
        <v>622</v>
      </c>
      <c r="L5312" t="s">
        <v>20</v>
      </c>
      <c r="M5312" t="s">
        <v>27</v>
      </c>
      <c r="N5312" t="s">
        <v>32</v>
      </c>
      <c r="O5312" s="4">
        <v>72155.850000000006</v>
      </c>
      <c r="P5312" t="s">
        <v>23</v>
      </c>
      <c r="Q5312" t="str" cm="1">
        <f t="array" ref="Q5312">_xlfn.IFS(
O5312&lt;50000,"Low Salary (&lt;$50K)",
O5312&lt;90000,"Lower Middle ($50K-$90K)",
O5312&lt;130000,"Middle ($90K-$130K)",
O5312&lt;170000,"Upper Middle ($130K-$170K)",
O5312&gt;=170000,"High Salary (&gt;$170K)"
)</f>
        <v>Lower Middle ($50K-$90K)</v>
      </c>
      <c r="R5312" t="str" cm="1">
        <f t="array" ref="R5312">_xlfn.IFS(
G5312&lt;=2,"New Customers (0-2Y)",
G5312&lt;=5,"Growing Customers (3-5Y)",
G5312&lt;=8,"Established Customers (6-8Y)",
G5312&lt;=10,"Loyal Customers (9-10Y)"
)</f>
        <v>Loyal Customers (9-10Y)</v>
      </c>
    </row>
    <row r="5313" spans="1:18" x14ac:dyDescent="0.35">
      <c r="A5313">
        <v>15584338</v>
      </c>
      <c r="B5313" t="s">
        <v>2147</v>
      </c>
      <c r="C5313" t="s">
        <v>17</v>
      </c>
      <c r="D5313" t="s">
        <v>18</v>
      </c>
      <c r="E5313">
        <v>40</v>
      </c>
      <c r="F5313" t="s">
        <v>19</v>
      </c>
      <c r="G5313">
        <v>0</v>
      </c>
      <c r="H5313" s="4">
        <v>0</v>
      </c>
      <c r="I5313" t="s">
        <v>24</v>
      </c>
      <c r="J5313">
        <v>2</v>
      </c>
      <c r="K5313">
        <v>714</v>
      </c>
      <c r="L5313" t="s">
        <v>35</v>
      </c>
      <c r="M5313" t="s">
        <v>21</v>
      </c>
      <c r="N5313" t="s">
        <v>32</v>
      </c>
      <c r="O5313" s="4">
        <v>62762.12</v>
      </c>
      <c r="P5313" t="s">
        <v>28</v>
      </c>
      <c r="Q5313" t="str" cm="1">
        <f t="array" ref="Q5313">_xlfn.IFS(
O5313&lt;50000,"Low Salary (&lt;$50K)",
O5313&lt;90000,"Lower Middle ($50K-$90K)",
O5313&lt;130000,"Middle ($90K-$130K)",
O5313&lt;170000,"Upper Middle ($130K-$170K)",
O5313&gt;=170000,"High Salary (&gt;$170K)"
)</f>
        <v>Lower Middle ($50K-$90K)</v>
      </c>
      <c r="R5313" t="str" cm="1">
        <f t="array" ref="R5313">_xlfn.IFS(
G5313&lt;=2,"New Customers (0-2Y)",
G5313&lt;=5,"Growing Customers (3-5Y)",
G5313&lt;=8,"Established Customers (6-8Y)",
G5313&lt;=10,"Loyal Customers (9-10Y)"
)</f>
        <v>New Customers (0-2Y)</v>
      </c>
    </row>
    <row r="5314" spans="1:18" x14ac:dyDescent="0.35">
      <c r="A5314">
        <v>15726178</v>
      </c>
      <c r="B5314" t="s">
        <v>845</v>
      </c>
      <c r="C5314" t="s">
        <v>26</v>
      </c>
      <c r="D5314" t="s">
        <v>18</v>
      </c>
      <c r="E5314">
        <v>48</v>
      </c>
      <c r="F5314" t="s">
        <v>19</v>
      </c>
      <c r="G5314">
        <v>8</v>
      </c>
      <c r="H5314" s="4">
        <v>0</v>
      </c>
      <c r="I5314" t="s">
        <v>24</v>
      </c>
      <c r="J5314">
        <v>2</v>
      </c>
      <c r="K5314">
        <v>712</v>
      </c>
      <c r="L5314" t="s">
        <v>35</v>
      </c>
      <c r="M5314" t="s">
        <v>21</v>
      </c>
      <c r="N5314" t="s">
        <v>32</v>
      </c>
      <c r="O5314" s="4">
        <v>183235.33</v>
      </c>
      <c r="P5314" t="s">
        <v>28</v>
      </c>
      <c r="Q5314" t="str" cm="1">
        <f t="array" ref="Q5314">_xlfn.IFS(
O5314&lt;50000,"Low Salary (&lt;$50K)",
O5314&lt;90000,"Lower Middle ($50K-$90K)",
O5314&lt;130000,"Middle ($90K-$130K)",
O5314&lt;170000,"Upper Middle ($130K-$170K)",
O5314&gt;=170000,"High Salary (&gt;$170K)"
)</f>
        <v>High Salary (&gt;$170K)</v>
      </c>
      <c r="R5314" t="str" cm="1">
        <f t="array" ref="R5314">_xlfn.IFS(
G5314&lt;=2,"New Customers (0-2Y)",
G5314&lt;=5,"Growing Customers (3-5Y)",
G5314&lt;=8,"Established Customers (6-8Y)",
G5314&lt;=10,"Loyal Customers (9-10Y)"
)</f>
        <v>Established Customers (6-8Y)</v>
      </c>
    </row>
    <row r="5315" spans="1:18" x14ac:dyDescent="0.35">
      <c r="A5315">
        <v>15794939</v>
      </c>
      <c r="B5315" t="s">
        <v>309</v>
      </c>
      <c r="C5315" t="s">
        <v>17</v>
      </c>
      <c r="D5315" t="s">
        <v>18</v>
      </c>
      <c r="E5315">
        <v>72</v>
      </c>
      <c r="F5315" t="s">
        <v>2967</v>
      </c>
      <c r="G5315">
        <v>5</v>
      </c>
      <c r="H5315" s="4">
        <v>121215.9</v>
      </c>
      <c r="I5315" t="s">
        <v>33</v>
      </c>
      <c r="J5315">
        <v>2</v>
      </c>
      <c r="K5315">
        <v>783</v>
      </c>
      <c r="L5315" t="s">
        <v>37</v>
      </c>
      <c r="M5315" t="s">
        <v>21</v>
      </c>
      <c r="N5315" t="s">
        <v>22</v>
      </c>
      <c r="O5315" s="4">
        <v>105206.48</v>
      </c>
      <c r="P5315" t="s">
        <v>28</v>
      </c>
      <c r="Q5315" t="str" cm="1">
        <f t="array" ref="Q5315">_xlfn.IFS(
O5315&lt;50000,"Low Salary (&lt;$50K)",
O5315&lt;90000,"Lower Middle ($50K-$90K)",
O5315&lt;130000,"Middle ($90K-$130K)",
O5315&lt;170000,"Upper Middle ($130K-$170K)",
O5315&gt;=170000,"High Salary (&gt;$170K)"
)</f>
        <v>Middle ($90K-$130K)</v>
      </c>
      <c r="R5315" t="str" cm="1">
        <f t="array" ref="R5315">_xlfn.IFS(
G5315&lt;=2,"New Customers (0-2Y)",
G5315&lt;=5,"Growing Customers (3-5Y)",
G5315&lt;=8,"Established Customers (6-8Y)",
G5315&lt;=10,"Loyal Customers (9-10Y)"
)</f>
        <v>Growing Customers (3-5Y)</v>
      </c>
    </row>
    <row r="5316" spans="1:18" x14ac:dyDescent="0.35">
      <c r="A5316">
        <v>15788068</v>
      </c>
      <c r="B5316" t="s">
        <v>2148</v>
      </c>
      <c r="C5316" t="s">
        <v>42</v>
      </c>
      <c r="D5316" t="s">
        <v>39</v>
      </c>
      <c r="E5316">
        <v>45</v>
      </c>
      <c r="F5316" t="s">
        <v>19</v>
      </c>
      <c r="G5316">
        <v>10</v>
      </c>
      <c r="H5316" s="4">
        <v>144677.19</v>
      </c>
      <c r="I5316" t="s">
        <v>33</v>
      </c>
      <c r="J5316">
        <v>3</v>
      </c>
      <c r="K5316">
        <v>743</v>
      </c>
      <c r="L5316" t="s">
        <v>35</v>
      </c>
      <c r="M5316" t="s">
        <v>21</v>
      </c>
      <c r="N5316" t="s">
        <v>32</v>
      </c>
      <c r="O5316" s="4">
        <v>22512.44</v>
      </c>
      <c r="P5316" t="s">
        <v>23</v>
      </c>
      <c r="Q5316" t="str" cm="1">
        <f t="array" ref="Q5316">_xlfn.IFS(
O5316&lt;50000,"Low Salary (&lt;$50K)",
O5316&lt;90000,"Lower Middle ($50K-$90K)",
O5316&lt;130000,"Middle ($90K-$130K)",
O5316&lt;170000,"Upper Middle ($130K-$170K)",
O5316&gt;=170000,"High Salary (&gt;$170K)"
)</f>
        <v>Low Salary (&lt;$50K)</v>
      </c>
      <c r="R5316" t="str" cm="1">
        <f t="array" ref="R5316">_xlfn.IFS(
G5316&lt;=2,"New Customers (0-2Y)",
G5316&lt;=5,"Growing Customers (3-5Y)",
G5316&lt;=8,"Established Customers (6-8Y)",
G5316&lt;=10,"Loyal Customers (9-10Y)"
)</f>
        <v>Loyal Customers (9-10Y)</v>
      </c>
    </row>
    <row r="5317" spans="1:18" x14ac:dyDescent="0.35">
      <c r="A5317">
        <v>15572956</v>
      </c>
      <c r="B5317" t="s">
        <v>2149</v>
      </c>
      <c r="C5317" t="s">
        <v>17</v>
      </c>
      <c r="D5317" t="s">
        <v>39</v>
      </c>
      <c r="E5317">
        <v>36</v>
      </c>
      <c r="F5317" t="s">
        <v>19</v>
      </c>
      <c r="G5317">
        <v>5</v>
      </c>
      <c r="H5317" s="4">
        <v>115350.63</v>
      </c>
      <c r="I5317" t="s">
        <v>33</v>
      </c>
      <c r="J5317">
        <v>1</v>
      </c>
      <c r="K5317">
        <v>683</v>
      </c>
      <c r="L5317" t="s">
        <v>35</v>
      </c>
      <c r="M5317" t="s">
        <v>21</v>
      </c>
      <c r="N5317" t="s">
        <v>22</v>
      </c>
      <c r="O5317" s="4">
        <v>122305.91</v>
      </c>
      <c r="P5317" t="s">
        <v>28</v>
      </c>
      <c r="Q5317" t="str" cm="1">
        <f t="array" ref="Q5317">_xlfn.IFS(
O5317&lt;50000,"Low Salary (&lt;$50K)",
O5317&lt;90000,"Lower Middle ($50K-$90K)",
O5317&lt;130000,"Middle ($90K-$130K)",
O5317&lt;170000,"Upper Middle ($130K-$170K)",
O5317&gt;=170000,"High Salary (&gt;$170K)"
)</f>
        <v>Middle ($90K-$130K)</v>
      </c>
      <c r="R5317" t="str" cm="1">
        <f t="array" ref="R5317">_xlfn.IFS(
G5317&lt;=2,"New Customers (0-2Y)",
G5317&lt;=5,"Growing Customers (3-5Y)",
G5317&lt;=8,"Established Customers (6-8Y)",
G5317&lt;=10,"Loyal Customers (9-10Y)"
)</f>
        <v>Growing Customers (3-5Y)</v>
      </c>
    </row>
    <row r="5318" spans="1:18" x14ac:dyDescent="0.35">
      <c r="A5318">
        <v>15780386</v>
      </c>
      <c r="B5318" t="s">
        <v>917</v>
      </c>
      <c r="C5318" t="s">
        <v>26</v>
      </c>
      <c r="D5318" t="s">
        <v>39</v>
      </c>
      <c r="E5318">
        <v>40</v>
      </c>
      <c r="F5318" t="s">
        <v>19</v>
      </c>
      <c r="G5318">
        <v>5</v>
      </c>
      <c r="H5318" s="4">
        <v>105683.63</v>
      </c>
      <c r="I5318" t="s">
        <v>33</v>
      </c>
      <c r="J5318">
        <v>1</v>
      </c>
      <c r="K5318">
        <v>654</v>
      </c>
      <c r="L5318" t="s">
        <v>20</v>
      </c>
      <c r="M5318" t="s">
        <v>21</v>
      </c>
      <c r="N5318" t="s">
        <v>32</v>
      </c>
      <c r="O5318" s="4">
        <v>173617.09</v>
      </c>
      <c r="P5318" t="s">
        <v>28</v>
      </c>
      <c r="Q5318" t="str" cm="1">
        <f t="array" ref="Q5318">_xlfn.IFS(
O5318&lt;50000,"Low Salary (&lt;$50K)",
O5318&lt;90000,"Lower Middle ($50K-$90K)",
O5318&lt;130000,"Middle ($90K-$130K)",
O5318&lt;170000,"Upper Middle ($130K-$170K)",
O5318&gt;=170000,"High Salary (&gt;$170K)"
)</f>
        <v>High Salary (&gt;$170K)</v>
      </c>
      <c r="R5318" t="str" cm="1">
        <f t="array" ref="R5318">_xlfn.IFS(
G5318&lt;=2,"New Customers (0-2Y)",
G5318&lt;=5,"Growing Customers (3-5Y)",
G5318&lt;=8,"Established Customers (6-8Y)",
G5318&lt;=10,"Loyal Customers (9-10Y)"
)</f>
        <v>Growing Customers (3-5Y)</v>
      </c>
    </row>
    <row r="5319" spans="1:18" x14ac:dyDescent="0.35">
      <c r="A5319">
        <v>15791114</v>
      </c>
      <c r="B5319" t="s">
        <v>2112</v>
      </c>
      <c r="C5319" t="s">
        <v>17</v>
      </c>
      <c r="D5319" t="s">
        <v>39</v>
      </c>
      <c r="E5319">
        <v>37</v>
      </c>
      <c r="F5319" t="s">
        <v>19</v>
      </c>
      <c r="G5319">
        <v>1</v>
      </c>
      <c r="H5319" s="4">
        <v>135179.49</v>
      </c>
      <c r="I5319" t="s">
        <v>33</v>
      </c>
      <c r="J5319">
        <v>1</v>
      </c>
      <c r="K5319">
        <v>700</v>
      </c>
      <c r="L5319" t="s">
        <v>35</v>
      </c>
      <c r="M5319" t="s">
        <v>21</v>
      </c>
      <c r="N5319" t="s">
        <v>32</v>
      </c>
      <c r="O5319" s="4">
        <v>160670.37</v>
      </c>
      <c r="P5319" t="s">
        <v>28</v>
      </c>
      <c r="Q5319" t="str" cm="1">
        <f t="array" ref="Q5319">_xlfn.IFS(
O5319&lt;50000,"Low Salary (&lt;$50K)",
O5319&lt;90000,"Lower Middle ($50K-$90K)",
O5319&lt;130000,"Middle ($90K-$130K)",
O5319&lt;170000,"Upper Middle ($130K-$170K)",
O5319&gt;=170000,"High Salary (&gt;$170K)"
)</f>
        <v>Upper Middle ($130K-$170K)</v>
      </c>
      <c r="R5319" t="str" cm="1">
        <f t="array" ref="R5319">_xlfn.IFS(
G5319&lt;=2,"New Customers (0-2Y)",
G5319&lt;=5,"Growing Customers (3-5Y)",
G5319&lt;=8,"Established Customers (6-8Y)",
G5319&lt;=10,"Loyal Customers (9-10Y)"
)</f>
        <v>New Customers (0-2Y)</v>
      </c>
    </row>
    <row r="5320" spans="1:18" x14ac:dyDescent="0.35">
      <c r="A5320">
        <v>15708046</v>
      </c>
      <c r="B5320" t="s">
        <v>333</v>
      </c>
      <c r="C5320" t="s">
        <v>26</v>
      </c>
      <c r="D5320" t="s">
        <v>39</v>
      </c>
      <c r="E5320">
        <v>31</v>
      </c>
      <c r="F5320" t="s">
        <v>19</v>
      </c>
      <c r="G5320">
        <v>0</v>
      </c>
      <c r="H5320" s="4">
        <v>117551.23</v>
      </c>
      <c r="I5320" t="s">
        <v>33</v>
      </c>
      <c r="J5320">
        <v>1</v>
      </c>
      <c r="K5320">
        <v>744</v>
      </c>
      <c r="L5320" t="s">
        <v>35</v>
      </c>
      <c r="M5320" t="s">
        <v>21</v>
      </c>
      <c r="N5320" t="s">
        <v>32</v>
      </c>
      <c r="O5320" s="4">
        <v>158958.9</v>
      </c>
      <c r="P5320" t="s">
        <v>28</v>
      </c>
      <c r="Q5320" t="str" cm="1">
        <f t="array" ref="Q5320">_xlfn.IFS(
O5320&lt;50000,"Low Salary (&lt;$50K)",
O5320&lt;90000,"Lower Middle ($50K-$90K)",
O5320&lt;130000,"Middle ($90K-$130K)",
O5320&lt;170000,"Upper Middle ($130K-$170K)",
O5320&gt;=170000,"High Salary (&gt;$170K)"
)</f>
        <v>Upper Middle ($130K-$170K)</v>
      </c>
      <c r="R5320" t="str" cm="1">
        <f t="array" ref="R5320">_xlfn.IFS(
G5320&lt;=2,"New Customers (0-2Y)",
G5320&lt;=5,"Growing Customers (3-5Y)",
G5320&lt;=8,"Established Customers (6-8Y)",
G5320&lt;=10,"Loyal Customers (9-10Y)"
)</f>
        <v>New Customers (0-2Y)</v>
      </c>
    </row>
    <row r="5321" spans="1:18" x14ac:dyDescent="0.35">
      <c r="A5321">
        <v>15719779</v>
      </c>
      <c r="B5321" t="s">
        <v>708</v>
      </c>
      <c r="C5321" t="s">
        <v>42</v>
      </c>
      <c r="D5321" t="s">
        <v>39</v>
      </c>
      <c r="E5321">
        <v>25</v>
      </c>
      <c r="F5321" t="s">
        <v>43</v>
      </c>
      <c r="G5321">
        <v>1</v>
      </c>
      <c r="H5321" s="4">
        <v>157404.01999999999</v>
      </c>
      <c r="I5321" t="s">
        <v>33</v>
      </c>
      <c r="J5321">
        <v>2</v>
      </c>
      <c r="K5321">
        <v>645</v>
      </c>
      <c r="L5321" t="s">
        <v>20</v>
      </c>
      <c r="M5321" t="s">
        <v>21</v>
      </c>
      <c r="N5321" t="s">
        <v>32</v>
      </c>
      <c r="O5321" s="4">
        <v>93073.04</v>
      </c>
      <c r="P5321" t="s">
        <v>28</v>
      </c>
      <c r="Q5321" t="str" cm="1">
        <f t="array" ref="Q5321">_xlfn.IFS(
O5321&lt;50000,"Low Salary (&lt;$50K)",
O5321&lt;90000,"Lower Middle ($50K-$90K)",
O5321&lt;130000,"Middle ($90K-$130K)",
O5321&lt;170000,"Upper Middle ($130K-$170K)",
O5321&gt;=170000,"High Salary (&gt;$170K)"
)</f>
        <v>Middle ($90K-$130K)</v>
      </c>
      <c r="R5321" t="str" cm="1">
        <f t="array" ref="R5321">_xlfn.IFS(
G5321&lt;=2,"New Customers (0-2Y)",
G5321&lt;=5,"Growing Customers (3-5Y)",
G5321&lt;=8,"Established Customers (6-8Y)",
G5321&lt;=10,"Loyal Customers (9-10Y)"
)</f>
        <v>New Customers (0-2Y)</v>
      </c>
    </row>
    <row r="5322" spans="1:18" x14ac:dyDescent="0.35">
      <c r="A5322">
        <v>15591550</v>
      </c>
      <c r="B5322" t="s">
        <v>80</v>
      </c>
      <c r="C5322" t="s">
        <v>26</v>
      </c>
      <c r="D5322" t="s">
        <v>39</v>
      </c>
      <c r="E5322">
        <v>36</v>
      </c>
      <c r="F5322" t="s">
        <v>19</v>
      </c>
      <c r="G5322">
        <v>3</v>
      </c>
      <c r="H5322" s="4">
        <v>77910.23</v>
      </c>
      <c r="I5322" t="s">
        <v>29</v>
      </c>
      <c r="J5322">
        <v>1</v>
      </c>
      <c r="K5322">
        <v>525</v>
      </c>
      <c r="L5322" t="s">
        <v>31</v>
      </c>
      <c r="M5322" t="s">
        <v>21</v>
      </c>
      <c r="N5322" t="s">
        <v>32</v>
      </c>
      <c r="O5322" s="4">
        <v>67238.009999999995</v>
      </c>
      <c r="P5322" t="s">
        <v>28</v>
      </c>
      <c r="Q5322" t="str" cm="1">
        <f t="array" ref="Q5322">_xlfn.IFS(
O5322&lt;50000,"Low Salary (&lt;$50K)",
O5322&lt;90000,"Lower Middle ($50K-$90K)",
O5322&lt;130000,"Middle ($90K-$130K)",
O5322&lt;170000,"Upper Middle ($130K-$170K)",
O5322&gt;=170000,"High Salary (&gt;$170K)"
)</f>
        <v>Lower Middle ($50K-$90K)</v>
      </c>
      <c r="R5322" t="str" cm="1">
        <f t="array" ref="R5322">_xlfn.IFS(
G5322&lt;=2,"New Customers (0-2Y)",
G5322&lt;=5,"Growing Customers (3-5Y)",
G5322&lt;=8,"Established Customers (6-8Y)",
G5322&lt;=10,"Loyal Customers (9-10Y)"
)</f>
        <v>Growing Customers (3-5Y)</v>
      </c>
    </row>
    <row r="5323" spans="1:18" x14ac:dyDescent="0.35">
      <c r="A5323">
        <v>15639368</v>
      </c>
      <c r="B5323" t="s">
        <v>2150</v>
      </c>
      <c r="C5323" t="s">
        <v>17</v>
      </c>
      <c r="D5323" t="s">
        <v>39</v>
      </c>
      <c r="E5323">
        <v>25</v>
      </c>
      <c r="F5323" t="s">
        <v>43</v>
      </c>
      <c r="G5323">
        <v>0</v>
      </c>
      <c r="H5323" s="4">
        <v>110942.9</v>
      </c>
      <c r="I5323" t="s">
        <v>33</v>
      </c>
      <c r="J5323">
        <v>1</v>
      </c>
      <c r="K5323">
        <v>732</v>
      </c>
      <c r="L5323" t="s">
        <v>35</v>
      </c>
      <c r="M5323" t="s">
        <v>27</v>
      </c>
      <c r="N5323" t="s">
        <v>32</v>
      </c>
      <c r="O5323" s="4">
        <v>172576.56</v>
      </c>
      <c r="P5323" t="s">
        <v>28</v>
      </c>
      <c r="Q5323" t="str" cm="1">
        <f t="array" ref="Q5323">_xlfn.IFS(
O5323&lt;50000,"Low Salary (&lt;$50K)",
O5323&lt;90000,"Lower Middle ($50K-$90K)",
O5323&lt;130000,"Middle ($90K-$130K)",
O5323&lt;170000,"Upper Middle ($130K-$170K)",
O5323&gt;=170000,"High Salary (&gt;$170K)"
)</f>
        <v>High Salary (&gt;$170K)</v>
      </c>
      <c r="R5323" t="str" cm="1">
        <f t="array" ref="R5323">_xlfn.IFS(
G5323&lt;=2,"New Customers (0-2Y)",
G5323&lt;=5,"Growing Customers (3-5Y)",
G5323&lt;=8,"Established Customers (6-8Y)",
G5323&lt;=10,"Loyal Customers (9-10Y)"
)</f>
        <v>New Customers (0-2Y)</v>
      </c>
    </row>
    <row r="5324" spans="1:18" x14ac:dyDescent="0.35">
      <c r="A5324">
        <v>15699830</v>
      </c>
      <c r="B5324" t="s">
        <v>847</v>
      </c>
      <c r="C5324" t="s">
        <v>17</v>
      </c>
      <c r="D5324" t="s">
        <v>18</v>
      </c>
      <c r="E5324">
        <v>40</v>
      </c>
      <c r="F5324" t="s">
        <v>19</v>
      </c>
      <c r="G5324">
        <v>7</v>
      </c>
      <c r="H5324" s="4">
        <v>0</v>
      </c>
      <c r="I5324" t="s">
        <v>24</v>
      </c>
      <c r="J5324">
        <v>2</v>
      </c>
      <c r="K5324">
        <v>721</v>
      </c>
      <c r="L5324" t="s">
        <v>35</v>
      </c>
      <c r="M5324" t="s">
        <v>21</v>
      </c>
      <c r="N5324" t="s">
        <v>22</v>
      </c>
      <c r="O5324" s="4">
        <v>122580.48</v>
      </c>
      <c r="P5324" t="s">
        <v>28</v>
      </c>
      <c r="Q5324" t="str" cm="1">
        <f t="array" ref="Q5324">_xlfn.IFS(
O5324&lt;50000,"Low Salary (&lt;$50K)",
O5324&lt;90000,"Lower Middle ($50K-$90K)",
O5324&lt;130000,"Middle ($90K-$130K)",
O5324&lt;170000,"Upper Middle ($130K-$170K)",
O5324&gt;=170000,"High Salary (&gt;$170K)"
)</f>
        <v>Middle ($90K-$130K)</v>
      </c>
      <c r="R5324" t="str" cm="1">
        <f t="array" ref="R5324">_xlfn.IFS(
G5324&lt;=2,"New Customers (0-2Y)",
G5324&lt;=5,"Growing Customers (3-5Y)",
G5324&lt;=8,"Established Customers (6-8Y)",
G5324&lt;=10,"Loyal Customers (9-10Y)"
)</f>
        <v>Established Customers (6-8Y)</v>
      </c>
    </row>
    <row r="5325" spans="1:18" x14ac:dyDescent="0.35">
      <c r="A5325">
        <v>15569264</v>
      </c>
      <c r="B5325" t="s">
        <v>1202</v>
      </c>
      <c r="C5325" t="s">
        <v>17</v>
      </c>
      <c r="D5325" t="s">
        <v>39</v>
      </c>
      <c r="E5325">
        <v>32</v>
      </c>
      <c r="F5325" t="s">
        <v>19</v>
      </c>
      <c r="G5325">
        <v>5</v>
      </c>
      <c r="H5325" s="4">
        <v>179305.09</v>
      </c>
      <c r="I5325" t="s">
        <v>33</v>
      </c>
      <c r="J5325">
        <v>1</v>
      </c>
      <c r="K5325">
        <v>622</v>
      </c>
      <c r="L5325" t="s">
        <v>20</v>
      </c>
      <c r="M5325" t="s">
        <v>21</v>
      </c>
      <c r="N5325" t="s">
        <v>22</v>
      </c>
      <c r="O5325" s="4">
        <v>149043.78</v>
      </c>
      <c r="P5325" t="s">
        <v>28</v>
      </c>
      <c r="Q5325" t="str" cm="1">
        <f t="array" ref="Q5325">_xlfn.IFS(
O5325&lt;50000,"Low Salary (&lt;$50K)",
O5325&lt;90000,"Lower Middle ($50K-$90K)",
O5325&lt;130000,"Middle ($90K-$130K)",
O5325&lt;170000,"Upper Middle ($130K-$170K)",
O5325&gt;=170000,"High Salary (&gt;$170K)"
)</f>
        <v>Upper Middle ($130K-$170K)</v>
      </c>
      <c r="R5325" t="str" cm="1">
        <f t="array" ref="R5325">_xlfn.IFS(
G5325&lt;=2,"New Customers (0-2Y)",
G5325&lt;=5,"Growing Customers (3-5Y)",
G5325&lt;=8,"Established Customers (6-8Y)",
G5325&lt;=10,"Loyal Customers (9-10Y)"
)</f>
        <v>Growing Customers (3-5Y)</v>
      </c>
    </row>
    <row r="5326" spans="1:18" x14ac:dyDescent="0.35">
      <c r="A5326">
        <v>15595158</v>
      </c>
      <c r="B5326" t="s">
        <v>739</v>
      </c>
      <c r="C5326" t="s">
        <v>42</v>
      </c>
      <c r="D5326" t="s">
        <v>39</v>
      </c>
      <c r="E5326">
        <v>31</v>
      </c>
      <c r="F5326" t="s">
        <v>19</v>
      </c>
      <c r="G5326">
        <v>5</v>
      </c>
      <c r="H5326" s="4">
        <v>150593.59</v>
      </c>
      <c r="I5326" t="s">
        <v>33</v>
      </c>
      <c r="J5326">
        <v>2</v>
      </c>
      <c r="K5326">
        <v>654</v>
      </c>
      <c r="L5326" t="s">
        <v>20</v>
      </c>
      <c r="M5326" t="s">
        <v>21</v>
      </c>
      <c r="N5326" t="s">
        <v>22</v>
      </c>
      <c r="O5326" s="4">
        <v>105218.45</v>
      </c>
      <c r="P5326" t="s">
        <v>28</v>
      </c>
      <c r="Q5326" t="str" cm="1">
        <f t="array" ref="Q5326">_xlfn.IFS(
O5326&lt;50000,"Low Salary (&lt;$50K)",
O5326&lt;90000,"Lower Middle ($50K-$90K)",
O5326&lt;130000,"Middle ($90K-$130K)",
O5326&lt;170000,"Upper Middle ($130K-$170K)",
O5326&gt;=170000,"High Salary (&gt;$170K)"
)</f>
        <v>Middle ($90K-$130K)</v>
      </c>
      <c r="R5326" t="str" cm="1">
        <f t="array" ref="R5326">_xlfn.IFS(
G5326&lt;=2,"New Customers (0-2Y)",
G5326&lt;=5,"Growing Customers (3-5Y)",
G5326&lt;=8,"Established Customers (6-8Y)",
G5326&lt;=10,"Loyal Customers (9-10Y)"
)</f>
        <v>Growing Customers (3-5Y)</v>
      </c>
    </row>
    <row r="5327" spans="1:18" x14ac:dyDescent="0.35">
      <c r="A5327">
        <v>15599126</v>
      </c>
      <c r="B5327" t="s">
        <v>341</v>
      </c>
      <c r="C5327" t="s">
        <v>17</v>
      </c>
      <c r="D5327" t="s">
        <v>18</v>
      </c>
      <c r="E5327">
        <v>43</v>
      </c>
      <c r="F5327" t="s">
        <v>19</v>
      </c>
      <c r="G5327">
        <v>0</v>
      </c>
      <c r="H5327" s="4">
        <v>123815.86</v>
      </c>
      <c r="I5327" t="s">
        <v>33</v>
      </c>
      <c r="J5327">
        <v>1</v>
      </c>
      <c r="K5327">
        <v>529</v>
      </c>
      <c r="L5327" t="s">
        <v>31</v>
      </c>
      <c r="M5327" t="s">
        <v>21</v>
      </c>
      <c r="N5327" t="s">
        <v>22</v>
      </c>
      <c r="O5327" s="4">
        <v>78463.990000000005</v>
      </c>
      <c r="P5327" t="s">
        <v>23</v>
      </c>
      <c r="Q5327" t="str" cm="1">
        <f t="array" ref="Q5327">_xlfn.IFS(
O5327&lt;50000,"Low Salary (&lt;$50K)",
O5327&lt;90000,"Lower Middle ($50K-$90K)",
O5327&lt;130000,"Middle ($90K-$130K)",
O5327&lt;170000,"Upper Middle ($130K-$170K)",
O5327&gt;=170000,"High Salary (&gt;$170K)"
)</f>
        <v>Lower Middle ($50K-$90K)</v>
      </c>
      <c r="R5327" t="str" cm="1">
        <f t="array" ref="R5327">_xlfn.IFS(
G5327&lt;=2,"New Customers (0-2Y)",
G5327&lt;=5,"Growing Customers (3-5Y)",
G5327&lt;=8,"Established Customers (6-8Y)",
G5327&lt;=10,"Loyal Customers (9-10Y)"
)</f>
        <v>New Customers (0-2Y)</v>
      </c>
    </row>
    <row r="5328" spans="1:18" x14ac:dyDescent="0.35">
      <c r="A5328">
        <v>15650575</v>
      </c>
      <c r="B5328" t="s">
        <v>1018</v>
      </c>
      <c r="C5328" t="s">
        <v>26</v>
      </c>
      <c r="D5328" t="s">
        <v>18</v>
      </c>
      <c r="E5328">
        <v>59</v>
      </c>
      <c r="F5328" t="s">
        <v>19</v>
      </c>
      <c r="G5328">
        <v>6</v>
      </c>
      <c r="H5328" s="4">
        <v>0</v>
      </c>
      <c r="I5328" t="s">
        <v>24</v>
      </c>
      <c r="J5328">
        <v>2</v>
      </c>
      <c r="K5328">
        <v>720</v>
      </c>
      <c r="L5328" t="s">
        <v>35</v>
      </c>
      <c r="M5328" t="s">
        <v>21</v>
      </c>
      <c r="N5328" t="s">
        <v>22</v>
      </c>
      <c r="O5328" s="4">
        <v>160849.43</v>
      </c>
      <c r="P5328" t="s">
        <v>23</v>
      </c>
      <c r="Q5328" t="str" cm="1">
        <f t="array" ref="Q5328">_xlfn.IFS(
O5328&lt;50000,"Low Salary (&lt;$50K)",
O5328&lt;90000,"Lower Middle ($50K-$90K)",
O5328&lt;130000,"Middle ($90K-$130K)",
O5328&lt;170000,"Upper Middle ($130K-$170K)",
O5328&gt;=170000,"High Salary (&gt;$170K)"
)</f>
        <v>Upper Middle ($130K-$170K)</v>
      </c>
      <c r="R5328" t="str" cm="1">
        <f t="array" ref="R5328">_xlfn.IFS(
G5328&lt;=2,"New Customers (0-2Y)",
G5328&lt;=5,"Growing Customers (3-5Y)",
G5328&lt;=8,"Established Customers (6-8Y)",
G5328&lt;=10,"Loyal Customers (9-10Y)"
)</f>
        <v>Established Customers (6-8Y)</v>
      </c>
    </row>
    <row r="5329" spans="1:18" x14ac:dyDescent="0.35">
      <c r="A5329">
        <v>15641490</v>
      </c>
      <c r="B5329" t="s">
        <v>2151</v>
      </c>
      <c r="C5329" t="s">
        <v>42</v>
      </c>
      <c r="D5329" t="s">
        <v>18</v>
      </c>
      <c r="E5329">
        <v>25</v>
      </c>
      <c r="F5329" t="s">
        <v>43</v>
      </c>
      <c r="G5329">
        <v>8</v>
      </c>
      <c r="H5329" s="4">
        <v>69385.17</v>
      </c>
      <c r="I5329" t="s">
        <v>29</v>
      </c>
      <c r="J5329">
        <v>2</v>
      </c>
      <c r="K5329">
        <v>850</v>
      </c>
      <c r="L5329" t="s">
        <v>37</v>
      </c>
      <c r="M5329" t="s">
        <v>21</v>
      </c>
      <c r="N5329" t="s">
        <v>32</v>
      </c>
      <c r="O5329" s="4">
        <v>87834.240000000005</v>
      </c>
      <c r="P5329" t="s">
        <v>28</v>
      </c>
      <c r="Q5329" t="str" cm="1">
        <f t="array" ref="Q5329">_xlfn.IFS(
O5329&lt;50000,"Low Salary (&lt;$50K)",
O5329&lt;90000,"Lower Middle ($50K-$90K)",
O5329&lt;130000,"Middle ($90K-$130K)",
O5329&lt;170000,"Upper Middle ($130K-$170K)",
O5329&gt;=170000,"High Salary (&gt;$170K)"
)</f>
        <v>Lower Middle ($50K-$90K)</v>
      </c>
      <c r="R5329" t="str" cm="1">
        <f t="array" ref="R5329">_xlfn.IFS(
G5329&lt;=2,"New Customers (0-2Y)",
G5329&lt;=5,"Growing Customers (3-5Y)",
G5329&lt;=8,"Established Customers (6-8Y)",
G5329&lt;=10,"Loyal Customers (9-10Y)"
)</f>
        <v>Established Customers (6-8Y)</v>
      </c>
    </row>
    <row r="5330" spans="1:18" x14ac:dyDescent="0.35">
      <c r="A5330">
        <v>15680234</v>
      </c>
      <c r="B5330" t="s">
        <v>838</v>
      </c>
      <c r="C5330" t="s">
        <v>42</v>
      </c>
      <c r="D5330" t="s">
        <v>39</v>
      </c>
      <c r="E5330">
        <v>27</v>
      </c>
      <c r="F5330" t="s">
        <v>43</v>
      </c>
      <c r="G5330">
        <v>2</v>
      </c>
      <c r="H5330" s="4">
        <v>138032.15</v>
      </c>
      <c r="I5330" t="s">
        <v>33</v>
      </c>
      <c r="J5330">
        <v>1</v>
      </c>
      <c r="K5330">
        <v>667</v>
      </c>
      <c r="L5330" t="s">
        <v>35</v>
      </c>
      <c r="M5330" t="s">
        <v>21</v>
      </c>
      <c r="N5330" t="s">
        <v>32</v>
      </c>
      <c r="O5330" s="4">
        <v>166317.71</v>
      </c>
      <c r="P5330" t="s">
        <v>28</v>
      </c>
      <c r="Q5330" t="str" cm="1">
        <f t="array" ref="Q5330">_xlfn.IFS(
O5330&lt;50000,"Low Salary (&lt;$50K)",
O5330&lt;90000,"Lower Middle ($50K-$90K)",
O5330&lt;130000,"Middle ($90K-$130K)",
O5330&lt;170000,"Upper Middle ($130K-$170K)",
O5330&gt;=170000,"High Salary (&gt;$170K)"
)</f>
        <v>Upper Middle ($130K-$170K)</v>
      </c>
      <c r="R5330" t="str" cm="1">
        <f t="array" ref="R5330">_xlfn.IFS(
G5330&lt;=2,"New Customers (0-2Y)",
G5330&lt;=5,"Growing Customers (3-5Y)",
G5330&lt;=8,"Established Customers (6-8Y)",
G5330&lt;=10,"Loyal Customers (9-10Y)"
)</f>
        <v>New Customers (0-2Y)</v>
      </c>
    </row>
    <row r="5331" spans="1:18" x14ac:dyDescent="0.35">
      <c r="A5331">
        <v>15592230</v>
      </c>
      <c r="B5331" t="s">
        <v>342</v>
      </c>
      <c r="C5331" t="s">
        <v>17</v>
      </c>
      <c r="D5331" t="s">
        <v>39</v>
      </c>
      <c r="E5331">
        <v>41</v>
      </c>
      <c r="F5331" t="s">
        <v>19</v>
      </c>
      <c r="G5331">
        <v>3</v>
      </c>
      <c r="H5331" s="4">
        <v>0</v>
      </c>
      <c r="I5331" t="s">
        <v>24</v>
      </c>
      <c r="J5331">
        <v>2</v>
      </c>
      <c r="K5331">
        <v>620</v>
      </c>
      <c r="L5331" t="s">
        <v>20</v>
      </c>
      <c r="M5331" t="s">
        <v>21</v>
      </c>
      <c r="N5331" t="s">
        <v>22</v>
      </c>
      <c r="O5331" s="4">
        <v>137309.06</v>
      </c>
      <c r="P5331" t="s">
        <v>28</v>
      </c>
      <c r="Q5331" t="str" cm="1">
        <f t="array" ref="Q5331">_xlfn.IFS(
O5331&lt;50000,"Low Salary (&lt;$50K)",
O5331&lt;90000,"Lower Middle ($50K-$90K)",
O5331&lt;130000,"Middle ($90K-$130K)",
O5331&lt;170000,"Upper Middle ($130K-$170K)",
O5331&gt;=170000,"High Salary (&gt;$170K)"
)</f>
        <v>Upper Middle ($130K-$170K)</v>
      </c>
      <c r="R5331" t="str" cm="1">
        <f t="array" ref="R5331">_xlfn.IFS(
G5331&lt;=2,"New Customers (0-2Y)",
G5331&lt;=5,"Growing Customers (3-5Y)",
G5331&lt;=8,"Established Customers (6-8Y)",
G5331&lt;=10,"Loyal Customers (9-10Y)"
)</f>
        <v>Growing Customers (3-5Y)</v>
      </c>
    </row>
    <row r="5332" spans="1:18" x14ac:dyDescent="0.35">
      <c r="A5332">
        <v>15626212</v>
      </c>
      <c r="B5332" t="s">
        <v>2152</v>
      </c>
      <c r="C5332" t="s">
        <v>17</v>
      </c>
      <c r="D5332" t="s">
        <v>39</v>
      </c>
      <c r="E5332">
        <v>29</v>
      </c>
      <c r="F5332" t="s">
        <v>43</v>
      </c>
      <c r="G5332">
        <v>9</v>
      </c>
      <c r="H5332" s="4">
        <v>0</v>
      </c>
      <c r="I5332" t="s">
        <v>24</v>
      </c>
      <c r="J5332">
        <v>1</v>
      </c>
      <c r="K5332">
        <v>616</v>
      </c>
      <c r="L5332" t="s">
        <v>20</v>
      </c>
      <c r="M5332" t="s">
        <v>21</v>
      </c>
      <c r="N5332" t="s">
        <v>22</v>
      </c>
      <c r="O5332" s="4">
        <v>166984.44</v>
      </c>
      <c r="P5332" t="s">
        <v>28</v>
      </c>
      <c r="Q5332" t="str" cm="1">
        <f t="array" ref="Q5332">_xlfn.IFS(
O5332&lt;50000,"Low Salary (&lt;$50K)",
O5332&lt;90000,"Lower Middle ($50K-$90K)",
O5332&lt;130000,"Middle ($90K-$130K)",
O5332&lt;170000,"Upper Middle ($130K-$170K)",
O5332&gt;=170000,"High Salary (&gt;$170K)"
)</f>
        <v>Upper Middle ($130K-$170K)</v>
      </c>
      <c r="R5332" t="str" cm="1">
        <f t="array" ref="R5332">_xlfn.IFS(
G5332&lt;=2,"New Customers (0-2Y)",
G5332&lt;=5,"Growing Customers (3-5Y)",
G5332&lt;=8,"Established Customers (6-8Y)",
G5332&lt;=10,"Loyal Customers (9-10Y)"
)</f>
        <v>Loyal Customers (9-10Y)</v>
      </c>
    </row>
    <row r="5333" spans="1:18" x14ac:dyDescent="0.35">
      <c r="A5333">
        <v>15700627</v>
      </c>
      <c r="B5333" t="s">
        <v>1109</v>
      </c>
      <c r="C5333" t="s">
        <v>42</v>
      </c>
      <c r="D5333" t="s">
        <v>18</v>
      </c>
      <c r="E5333">
        <v>46</v>
      </c>
      <c r="F5333" t="s">
        <v>19</v>
      </c>
      <c r="G5333">
        <v>2</v>
      </c>
      <c r="H5333" s="4">
        <v>143500.82</v>
      </c>
      <c r="I5333" t="s">
        <v>33</v>
      </c>
      <c r="J5333">
        <v>1</v>
      </c>
      <c r="K5333">
        <v>637</v>
      </c>
      <c r="L5333" t="s">
        <v>20</v>
      </c>
      <c r="M5333" t="s">
        <v>21</v>
      </c>
      <c r="N5333" t="s">
        <v>32</v>
      </c>
      <c r="O5333" s="4">
        <v>166996.46</v>
      </c>
      <c r="P5333" t="s">
        <v>23</v>
      </c>
      <c r="Q5333" t="str" cm="1">
        <f t="array" ref="Q5333">_xlfn.IFS(
O5333&lt;50000,"Low Salary (&lt;$50K)",
O5333&lt;90000,"Lower Middle ($50K-$90K)",
O5333&lt;130000,"Middle ($90K-$130K)",
O5333&lt;170000,"Upper Middle ($130K-$170K)",
O5333&gt;=170000,"High Salary (&gt;$170K)"
)</f>
        <v>Upper Middle ($130K-$170K)</v>
      </c>
      <c r="R5333" t="str" cm="1">
        <f t="array" ref="R5333">_xlfn.IFS(
G5333&lt;=2,"New Customers (0-2Y)",
G5333&lt;=5,"Growing Customers (3-5Y)",
G5333&lt;=8,"Established Customers (6-8Y)",
G5333&lt;=10,"Loyal Customers (9-10Y)"
)</f>
        <v>New Customers (0-2Y)</v>
      </c>
    </row>
    <row r="5334" spans="1:18" x14ac:dyDescent="0.35">
      <c r="A5334">
        <v>15782641</v>
      </c>
      <c r="B5334" t="s">
        <v>340</v>
      </c>
      <c r="C5334" t="s">
        <v>26</v>
      </c>
      <c r="D5334" t="s">
        <v>18</v>
      </c>
      <c r="E5334">
        <v>29</v>
      </c>
      <c r="F5334" t="s">
        <v>43</v>
      </c>
      <c r="G5334">
        <v>3</v>
      </c>
      <c r="H5334" s="4">
        <v>119670.18</v>
      </c>
      <c r="I5334" t="s">
        <v>33</v>
      </c>
      <c r="J5334">
        <v>1</v>
      </c>
      <c r="K5334">
        <v>710</v>
      </c>
      <c r="L5334" t="s">
        <v>35</v>
      </c>
      <c r="M5334" t="s">
        <v>21</v>
      </c>
      <c r="N5334" t="s">
        <v>32</v>
      </c>
      <c r="O5334" s="4">
        <v>188022.44</v>
      </c>
      <c r="P5334" t="s">
        <v>28</v>
      </c>
      <c r="Q5334" t="str" cm="1">
        <f t="array" ref="Q5334">_xlfn.IFS(
O5334&lt;50000,"Low Salary (&lt;$50K)",
O5334&lt;90000,"Lower Middle ($50K-$90K)",
O5334&lt;130000,"Middle ($90K-$130K)",
O5334&lt;170000,"Upper Middle ($130K-$170K)",
O5334&gt;=170000,"High Salary (&gt;$170K)"
)</f>
        <v>High Salary (&gt;$170K)</v>
      </c>
      <c r="R5334" t="str" cm="1">
        <f t="array" ref="R5334">_xlfn.IFS(
G5334&lt;=2,"New Customers (0-2Y)",
G5334&lt;=5,"Growing Customers (3-5Y)",
G5334&lt;=8,"Established Customers (6-8Y)",
G5334&lt;=10,"Loyal Customers (9-10Y)"
)</f>
        <v>Growing Customers (3-5Y)</v>
      </c>
    </row>
    <row r="5335" spans="1:18" x14ac:dyDescent="0.35">
      <c r="A5335">
        <v>15784445</v>
      </c>
      <c r="B5335" t="s">
        <v>295</v>
      </c>
      <c r="C5335" t="s">
        <v>26</v>
      </c>
      <c r="D5335" t="s">
        <v>39</v>
      </c>
      <c r="E5335">
        <v>33</v>
      </c>
      <c r="F5335" t="s">
        <v>19</v>
      </c>
      <c r="G5335">
        <v>1</v>
      </c>
      <c r="H5335" s="4">
        <v>99106.73</v>
      </c>
      <c r="I5335" t="s">
        <v>29</v>
      </c>
      <c r="J5335">
        <v>1</v>
      </c>
      <c r="K5335">
        <v>717</v>
      </c>
      <c r="L5335" t="s">
        <v>35</v>
      </c>
      <c r="M5335" t="s">
        <v>27</v>
      </c>
      <c r="N5335" t="s">
        <v>32</v>
      </c>
      <c r="O5335" s="4">
        <v>194467.23</v>
      </c>
      <c r="P5335" t="s">
        <v>28</v>
      </c>
      <c r="Q5335" t="str" cm="1">
        <f t="array" ref="Q5335">_xlfn.IFS(
O5335&lt;50000,"Low Salary (&lt;$50K)",
O5335&lt;90000,"Lower Middle ($50K-$90K)",
O5335&lt;130000,"Middle ($90K-$130K)",
O5335&lt;170000,"Upper Middle ($130K-$170K)",
O5335&gt;=170000,"High Salary (&gt;$170K)"
)</f>
        <v>High Salary (&gt;$170K)</v>
      </c>
      <c r="R5335" t="str" cm="1">
        <f t="array" ref="R5335">_xlfn.IFS(
G5335&lt;=2,"New Customers (0-2Y)",
G5335&lt;=5,"Growing Customers (3-5Y)",
G5335&lt;=8,"Established Customers (6-8Y)",
G5335&lt;=10,"Loyal Customers (9-10Y)"
)</f>
        <v>New Customers (0-2Y)</v>
      </c>
    </row>
    <row r="5336" spans="1:18" x14ac:dyDescent="0.35">
      <c r="A5336">
        <v>15813681</v>
      </c>
      <c r="B5336" t="s">
        <v>1962</v>
      </c>
      <c r="C5336" t="s">
        <v>42</v>
      </c>
      <c r="D5336" t="s">
        <v>39</v>
      </c>
      <c r="E5336">
        <v>24</v>
      </c>
      <c r="F5336" t="s">
        <v>43</v>
      </c>
      <c r="G5336">
        <v>2</v>
      </c>
      <c r="H5336" s="4">
        <v>120135.55</v>
      </c>
      <c r="I5336" t="s">
        <v>33</v>
      </c>
      <c r="J5336">
        <v>2</v>
      </c>
      <c r="K5336">
        <v>786</v>
      </c>
      <c r="L5336" t="s">
        <v>37</v>
      </c>
      <c r="M5336" t="s">
        <v>21</v>
      </c>
      <c r="N5336" t="s">
        <v>22</v>
      </c>
      <c r="O5336" s="4">
        <v>125449.47</v>
      </c>
      <c r="P5336" t="s">
        <v>28</v>
      </c>
      <c r="Q5336" t="str" cm="1">
        <f t="array" ref="Q5336">_xlfn.IFS(
O5336&lt;50000,"Low Salary (&lt;$50K)",
O5336&lt;90000,"Lower Middle ($50K-$90K)",
O5336&lt;130000,"Middle ($90K-$130K)",
O5336&lt;170000,"Upper Middle ($130K-$170K)",
O5336&gt;=170000,"High Salary (&gt;$170K)"
)</f>
        <v>Middle ($90K-$130K)</v>
      </c>
      <c r="R5336" t="str" cm="1">
        <f t="array" ref="R5336">_xlfn.IFS(
G5336&lt;=2,"New Customers (0-2Y)",
G5336&lt;=5,"Growing Customers (3-5Y)",
G5336&lt;=8,"Established Customers (6-8Y)",
G5336&lt;=10,"Loyal Customers (9-10Y)"
)</f>
        <v>New Customers (0-2Y)</v>
      </c>
    </row>
    <row r="5337" spans="1:18" x14ac:dyDescent="0.35">
      <c r="A5337">
        <v>15596649</v>
      </c>
      <c r="B5337" t="s">
        <v>1172</v>
      </c>
      <c r="C5337" t="s">
        <v>17</v>
      </c>
      <c r="D5337" t="s">
        <v>18</v>
      </c>
      <c r="E5337">
        <v>39</v>
      </c>
      <c r="F5337" t="s">
        <v>19</v>
      </c>
      <c r="G5337">
        <v>8</v>
      </c>
      <c r="H5337" s="4">
        <v>0</v>
      </c>
      <c r="I5337" t="s">
        <v>24</v>
      </c>
      <c r="J5337">
        <v>1</v>
      </c>
      <c r="K5337">
        <v>651</v>
      </c>
      <c r="L5337" t="s">
        <v>20</v>
      </c>
      <c r="M5337" t="s">
        <v>21</v>
      </c>
      <c r="N5337" t="s">
        <v>32</v>
      </c>
      <c r="O5337" s="4">
        <v>137452.57</v>
      </c>
      <c r="P5337" t="s">
        <v>28</v>
      </c>
      <c r="Q5337" t="str" cm="1">
        <f t="array" ref="Q5337">_xlfn.IFS(
O5337&lt;50000,"Low Salary (&lt;$50K)",
O5337&lt;90000,"Lower Middle ($50K-$90K)",
O5337&lt;130000,"Middle ($90K-$130K)",
O5337&lt;170000,"Upper Middle ($130K-$170K)",
O5337&gt;=170000,"High Salary (&gt;$170K)"
)</f>
        <v>Upper Middle ($130K-$170K)</v>
      </c>
      <c r="R5337" t="str" cm="1">
        <f t="array" ref="R5337">_xlfn.IFS(
G5337&lt;=2,"New Customers (0-2Y)",
G5337&lt;=5,"Growing Customers (3-5Y)",
G5337&lt;=8,"Established Customers (6-8Y)",
G5337&lt;=10,"Loyal Customers (9-10Y)"
)</f>
        <v>Established Customers (6-8Y)</v>
      </c>
    </row>
    <row r="5338" spans="1:18" x14ac:dyDescent="0.35">
      <c r="A5338">
        <v>15700460</v>
      </c>
      <c r="B5338" t="s">
        <v>2153</v>
      </c>
      <c r="C5338" t="s">
        <v>17</v>
      </c>
      <c r="D5338" t="s">
        <v>18</v>
      </c>
      <c r="E5338">
        <v>55</v>
      </c>
      <c r="F5338" t="s">
        <v>19</v>
      </c>
      <c r="G5338">
        <v>4</v>
      </c>
      <c r="H5338" s="4">
        <v>120905.03</v>
      </c>
      <c r="I5338" t="s">
        <v>33</v>
      </c>
      <c r="J5338">
        <v>1</v>
      </c>
      <c r="K5338">
        <v>530</v>
      </c>
      <c r="L5338" t="s">
        <v>31</v>
      </c>
      <c r="M5338" t="s">
        <v>27</v>
      </c>
      <c r="N5338" t="s">
        <v>22</v>
      </c>
      <c r="O5338" s="4">
        <v>123475.88</v>
      </c>
      <c r="P5338" t="s">
        <v>23</v>
      </c>
      <c r="Q5338" t="str" cm="1">
        <f t="array" ref="Q5338">_xlfn.IFS(
O5338&lt;50000,"Low Salary (&lt;$50K)",
O5338&lt;90000,"Lower Middle ($50K-$90K)",
O5338&lt;130000,"Middle ($90K-$130K)",
O5338&lt;170000,"Upper Middle ($130K-$170K)",
O5338&gt;=170000,"High Salary (&gt;$170K)"
)</f>
        <v>Middle ($90K-$130K)</v>
      </c>
      <c r="R5338" t="str" cm="1">
        <f t="array" ref="R5338">_xlfn.IFS(
G5338&lt;=2,"New Customers (0-2Y)",
G5338&lt;=5,"Growing Customers (3-5Y)",
G5338&lt;=8,"Established Customers (6-8Y)",
G5338&lt;=10,"Loyal Customers (9-10Y)"
)</f>
        <v>Growing Customers (3-5Y)</v>
      </c>
    </row>
    <row r="5339" spans="1:18" x14ac:dyDescent="0.35">
      <c r="A5339">
        <v>15724076</v>
      </c>
      <c r="B5339" t="s">
        <v>1343</v>
      </c>
      <c r="C5339" t="s">
        <v>26</v>
      </c>
      <c r="D5339" t="s">
        <v>18</v>
      </c>
      <c r="E5339">
        <v>57</v>
      </c>
      <c r="F5339" t="s">
        <v>19</v>
      </c>
      <c r="G5339">
        <v>5</v>
      </c>
      <c r="H5339" s="4">
        <v>0</v>
      </c>
      <c r="I5339" t="s">
        <v>24</v>
      </c>
      <c r="J5339">
        <v>3</v>
      </c>
      <c r="K5339">
        <v>815</v>
      </c>
      <c r="L5339" t="s">
        <v>37</v>
      </c>
      <c r="M5339" t="s">
        <v>27</v>
      </c>
      <c r="N5339" t="s">
        <v>32</v>
      </c>
      <c r="O5339" s="4">
        <v>38941.440000000002</v>
      </c>
      <c r="P5339" t="s">
        <v>23</v>
      </c>
      <c r="Q5339" t="str" cm="1">
        <f t="array" ref="Q5339">_xlfn.IFS(
O5339&lt;50000,"Low Salary (&lt;$50K)",
O5339&lt;90000,"Lower Middle ($50K-$90K)",
O5339&lt;130000,"Middle ($90K-$130K)",
O5339&lt;170000,"Upper Middle ($130K-$170K)",
O5339&gt;=170000,"High Salary (&gt;$170K)"
)</f>
        <v>Low Salary (&lt;$50K)</v>
      </c>
      <c r="R5339" t="str" cm="1">
        <f t="array" ref="R5339">_xlfn.IFS(
G5339&lt;=2,"New Customers (0-2Y)",
G5339&lt;=5,"Growing Customers (3-5Y)",
G5339&lt;=8,"Established Customers (6-8Y)",
G5339&lt;=10,"Loyal Customers (9-10Y)"
)</f>
        <v>Growing Customers (3-5Y)</v>
      </c>
    </row>
    <row r="5340" spans="1:18" x14ac:dyDescent="0.35">
      <c r="A5340">
        <v>15784000</v>
      </c>
      <c r="B5340" t="s">
        <v>1113</v>
      </c>
      <c r="C5340" t="s">
        <v>42</v>
      </c>
      <c r="D5340" t="s">
        <v>18</v>
      </c>
      <c r="E5340">
        <v>34</v>
      </c>
      <c r="F5340" t="s">
        <v>19</v>
      </c>
      <c r="G5340">
        <v>9</v>
      </c>
      <c r="H5340" s="4">
        <v>102277.52</v>
      </c>
      <c r="I5340" t="s">
        <v>33</v>
      </c>
      <c r="J5340">
        <v>1</v>
      </c>
      <c r="K5340">
        <v>715</v>
      </c>
      <c r="L5340" t="s">
        <v>35</v>
      </c>
      <c r="M5340" t="s">
        <v>27</v>
      </c>
      <c r="N5340" t="s">
        <v>32</v>
      </c>
      <c r="O5340" s="4">
        <v>177852.57</v>
      </c>
      <c r="P5340" t="s">
        <v>23</v>
      </c>
      <c r="Q5340" t="str" cm="1">
        <f t="array" ref="Q5340">_xlfn.IFS(
O5340&lt;50000,"Low Salary (&lt;$50K)",
O5340&lt;90000,"Lower Middle ($50K-$90K)",
O5340&lt;130000,"Middle ($90K-$130K)",
O5340&lt;170000,"Upper Middle ($130K-$170K)",
O5340&gt;=170000,"High Salary (&gt;$170K)"
)</f>
        <v>High Salary (&gt;$170K)</v>
      </c>
      <c r="R5340" t="str" cm="1">
        <f t="array" ref="R5340">_xlfn.IFS(
G5340&lt;=2,"New Customers (0-2Y)",
G5340&lt;=5,"Growing Customers (3-5Y)",
G5340&lt;=8,"Established Customers (6-8Y)",
G5340&lt;=10,"Loyal Customers (9-10Y)"
)</f>
        <v>Loyal Customers (9-10Y)</v>
      </c>
    </row>
    <row r="5341" spans="1:18" x14ac:dyDescent="0.35">
      <c r="A5341">
        <v>15733966</v>
      </c>
      <c r="B5341" t="s">
        <v>641</v>
      </c>
      <c r="C5341" t="s">
        <v>42</v>
      </c>
      <c r="D5341" t="s">
        <v>18</v>
      </c>
      <c r="E5341">
        <v>55</v>
      </c>
      <c r="F5341" t="s">
        <v>19</v>
      </c>
      <c r="G5341">
        <v>4</v>
      </c>
      <c r="H5341" s="4">
        <v>125292.53</v>
      </c>
      <c r="I5341" t="s">
        <v>33</v>
      </c>
      <c r="J5341">
        <v>1</v>
      </c>
      <c r="K5341">
        <v>496</v>
      </c>
      <c r="L5341" t="s">
        <v>44</v>
      </c>
      <c r="M5341" t="s">
        <v>21</v>
      </c>
      <c r="N5341" t="s">
        <v>22</v>
      </c>
      <c r="O5341" s="4">
        <v>31532.959999999999</v>
      </c>
      <c r="P5341" t="s">
        <v>23</v>
      </c>
      <c r="Q5341" t="str" cm="1">
        <f t="array" ref="Q5341">_xlfn.IFS(
O5341&lt;50000,"Low Salary (&lt;$50K)",
O5341&lt;90000,"Lower Middle ($50K-$90K)",
O5341&lt;130000,"Middle ($90K-$130K)",
O5341&lt;170000,"Upper Middle ($130K-$170K)",
O5341&gt;=170000,"High Salary (&gt;$170K)"
)</f>
        <v>Low Salary (&lt;$50K)</v>
      </c>
      <c r="R5341" t="str" cm="1">
        <f t="array" ref="R5341">_xlfn.IFS(
G5341&lt;=2,"New Customers (0-2Y)",
G5341&lt;=5,"Growing Customers (3-5Y)",
G5341&lt;=8,"Established Customers (6-8Y)",
G5341&lt;=10,"Loyal Customers (9-10Y)"
)</f>
        <v>Growing Customers (3-5Y)</v>
      </c>
    </row>
    <row r="5342" spans="1:18" x14ac:dyDescent="0.35">
      <c r="A5342">
        <v>15612667</v>
      </c>
      <c r="B5342" t="s">
        <v>748</v>
      </c>
      <c r="C5342" t="s">
        <v>26</v>
      </c>
      <c r="D5342" t="s">
        <v>39</v>
      </c>
      <c r="E5342">
        <v>42</v>
      </c>
      <c r="F5342" t="s">
        <v>19</v>
      </c>
      <c r="G5342">
        <v>0</v>
      </c>
      <c r="H5342" s="4">
        <v>0</v>
      </c>
      <c r="I5342" t="s">
        <v>24</v>
      </c>
      <c r="J5342">
        <v>1</v>
      </c>
      <c r="K5342">
        <v>680</v>
      </c>
      <c r="L5342" t="s">
        <v>35</v>
      </c>
      <c r="M5342" t="s">
        <v>21</v>
      </c>
      <c r="N5342" t="s">
        <v>32</v>
      </c>
      <c r="O5342" s="4">
        <v>136377.21</v>
      </c>
      <c r="P5342" t="s">
        <v>28</v>
      </c>
      <c r="Q5342" t="str" cm="1">
        <f t="array" ref="Q5342">_xlfn.IFS(
O5342&lt;50000,"Low Salary (&lt;$50K)",
O5342&lt;90000,"Lower Middle ($50K-$90K)",
O5342&lt;130000,"Middle ($90K-$130K)",
O5342&lt;170000,"Upper Middle ($130K-$170K)",
O5342&gt;=170000,"High Salary (&gt;$170K)"
)</f>
        <v>Upper Middle ($130K-$170K)</v>
      </c>
      <c r="R5342" t="str" cm="1">
        <f t="array" ref="R5342">_xlfn.IFS(
G5342&lt;=2,"New Customers (0-2Y)",
G5342&lt;=5,"Growing Customers (3-5Y)",
G5342&lt;=8,"Established Customers (6-8Y)",
G5342&lt;=10,"Loyal Customers (9-10Y)"
)</f>
        <v>New Customers (0-2Y)</v>
      </c>
    </row>
    <row r="5343" spans="1:18" x14ac:dyDescent="0.35">
      <c r="A5343">
        <v>15654025</v>
      </c>
      <c r="B5343" t="s">
        <v>1580</v>
      </c>
      <c r="C5343" t="s">
        <v>17</v>
      </c>
      <c r="D5343" t="s">
        <v>18</v>
      </c>
      <c r="E5343">
        <v>51</v>
      </c>
      <c r="F5343" t="s">
        <v>19</v>
      </c>
      <c r="G5343">
        <v>4</v>
      </c>
      <c r="H5343" s="4">
        <v>101629.3</v>
      </c>
      <c r="I5343" t="s">
        <v>33</v>
      </c>
      <c r="J5343">
        <v>1</v>
      </c>
      <c r="K5343">
        <v>646</v>
      </c>
      <c r="L5343" t="s">
        <v>20</v>
      </c>
      <c r="M5343" t="s">
        <v>27</v>
      </c>
      <c r="N5343" t="s">
        <v>32</v>
      </c>
      <c r="O5343" s="4">
        <v>130541.1</v>
      </c>
      <c r="P5343" t="s">
        <v>28</v>
      </c>
      <c r="Q5343" t="str" cm="1">
        <f t="array" ref="Q5343">_xlfn.IFS(
O5343&lt;50000,"Low Salary (&lt;$50K)",
O5343&lt;90000,"Lower Middle ($50K-$90K)",
O5343&lt;130000,"Middle ($90K-$130K)",
O5343&lt;170000,"Upper Middle ($130K-$170K)",
O5343&gt;=170000,"High Salary (&gt;$170K)"
)</f>
        <v>Upper Middle ($130K-$170K)</v>
      </c>
      <c r="R5343" t="str" cm="1">
        <f t="array" ref="R5343">_xlfn.IFS(
G5343&lt;=2,"New Customers (0-2Y)",
G5343&lt;=5,"Growing Customers (3-5Y)",
G5343&lt;=8,"Established Customers (6-8Y)",
G5343&lt;=10,"Loyal Customers (9-10Y)"
)</f>
        <v>Growing Customers (3-5Y)</v>
      </c>
    </row>
    <row r="5344" spans="1:18" x14ac:dyDescent="0.35">
      <c r="A5344">
        <v>15589431</v>
      </c>
      <c r="B5344" t="s">
        <v>2154</v>
      </c>
      <c r="C5344" t="s">
        <v>42</v>
      </c>
      <c r="D5344" t="s">
        <v>39</v>
      </c>
      <c r="E5344">
        <v>47</v>
      </c>
      <c r="F5344" t="s">
        <v>19</v>
      </c>
      <c r="G5344">
        <v>1</v>
      </c>
      <c r="H5344" s="4">
        <v>171937.27</v>
      </c>
      <c r="I5344" t="s">
        <v>33</v>
      </c>
      <c r="J5344">
        <v>1</v>
      </c>
      <c r="K5344">
        <v>807</v>
      </c>
      <c r="L5344" t="s">
        <v>37</v>
      </c>
      <c r="M5344" t="s">
        <v>21</v>
      </c>
      <c r="N5344" t="s">
        <v>22</v>
      </c>
      <c r="O5344" s="4">
        <v>65636.92</v>
      </c>
      <c r="P5344" t="s">
        <v>28</v>
      </c>
      <c r="Q5344" t="str" cm="1">
        <f t="array" ref="Q5344">_xlfn.IFS(
O5344&lt;50000,"Low Salary (&lt;$50K)",
O5344&lt;90000,"Lower Middle ($50K-$90K)",
O5344&lt;130000,"Middle ($90K-$130K)",
O5344&lt;170000,"Upper Middle ($130K-$170K)",
O5344&gt;=170000,"High Salary (&gt;$170K)"
)</f>
        <v>Lower Middle ($50K-$90K)</v>
      </c>
      <c r="R5344" t="str" cm="1">
        <f t="array" ref="R5344">_xlfn.IFS(
G5344&lt;=2,"New Customers (0-2Y)",
G5344&lt;=5,"Growing Customers (3-5Y)",
G5344&lt;=8,"Established Customers (6-8Y)",
G5344&lt;=10,"Loyal Customers (9-10Y)"
)</f>
        <v>New Customers (0-2Y)</v>
      </c>
    </row>
    <row r="5345" spans="1:18" x14ac:dyDescent="0.35">
      <c r="A5345">
        <v>15578238</v>
      </c>
      <c r="B5345" t="s">
        <v>308</v>
      </c>
      <c r="C5345" t="s">
        <v>17</v>
      </c>
      <c r="D5345" t="s">
        <v>39</v>
      </c>
      <c r="E5345">
        <v>47</v>
      </c>
      <c r="F5345" t="s">
        <v>19</v>
      </c>
      <c r="G5345">
        <v>7</v>
      </c>
      <c r="H5345" s="4">
        <v>0</v>
      </c>
      <c r="I5345" t="s">
        <v>24</v>
      </c>
      <c r="J5345">
        <v>2</v>
      </c>
      <c r="K5345">
        <v>727</v>
      </c>
      <c r="L5345" t="s">
        <v>35</v>
      </c>
      <c r="M5345" t="s">
        <v>21</v>
      </c>
      <c r="N5345" t="s">
        <v>32</v>
      </c>
      <c r="O5345" s="4">
        <v>193305.35</v>
      </c>
      <c r="P5345" t="s">
        <v>28</v>
      </c>
      <c r="Q5345" t="str" cm="1">
        <f t="array" ref="Q5345">_xlfn.IFS(
O5345&lt;50000,"Low Salary (&lt;$50K)",
O5345&lt;90000,"Lower Middle ($50K-$90K)",
O5345&lt;130000,"Middle ($90K-$130K)",
O5345&lt;170000,"Upper Middle ($130K-$170K)",
O5345&gt;=170000,"High Salary (&gt;$170K)"
)</f>
        <v>High Salary (&gt;$170K)</v>
      </c>
      <c r="R5345" t="str" cm="1">
        <f t="array" ref="R5345">_xlfn.IFS(
G5345&lt;=2,"New Customers (0-2Y)",
G5345&lt;=5,"Growing Customers (3-5Y)",
G5345&lt;=8,"Established Customers (6-8Y)",
G5345&lt;=10,"Loyal Customers (9-10Y)"
)</f>
        <v>Established Customers (6-8Y)</v>
      </c>
    </row>
    <row r="5346" spans="1:18" x14ac:dyDescent="0.35">
      <c r="A5346">
        <v>15566269</v>
      </c>
      <c r="B5346" t="s">
        <v>2155</v>
      </c>
      <c r="C5346" t="s">
        <v>17</v>
      </c>
      <c r="D5346" t="s">
        <v>39</v>
      </c>
      <c r="E5346">
        <v>25</v>
      </c>
      <c r="F5346" t="s">
        <v>43</v>
      </c>
      <c r="G5346">
        <v>5</v>
      </c>
      <c r="H5346" s="4">
        <v>0</v>
      </c>
      <c r="I5346" t="s">
        <v>24</v>
      </c>
      <c r="J5346">
        <v>2</v>
      </c>
      <c r="K5346">
        <v>787</v>
      </c>
      <c r="L5346" t="s">
        <v>37</v>
      </c>
      <c r="M5346" t="s">
        <v>21</v>
      </c>
      <c r="N5346" t="s">
        <v>32</v>
      </c>
      <c r="O5346" s="4">
        <v>47307.9</v>
      </c>
      <c r="P5346" t="s">
        <v>28</v>
      </c>
      <c r="Q5346" t="str" cm="1">
        <f t="array" ref="Q5346">_xlfn.IFS(
O5346&lt;50000,"Low Salary (&lt;$50K)",
O5346&lt;90000,"Lower Middle ($50K-$90K)",
O5346&lt;130000,"Middle ($90K-$130K)",
O5346&lt;170000,"Upper Middle ($130K-$170K)",
O5346&gt;=170000,"High Salary (&gt;$170K)"
)</f>
        <v>Low Salary (&lt;$50K)</v>
      </c>
      <c r="R5346" t="str" cm="1">
        <f t="array" ref="R5346">_xlfn.IFS(
G5346&lt;=2,"New Customers (0-2Y)",
G5346&lt;=5,"Growing Customers (3-5Y)",
G5346&lt;=8,"Established Customers (6-8Y)",
G5346&lt;=10,"Loyal Customers (9-10Y)"
)</f>
        <v>Growing Customers (3-5Y)</v>
      </c>
    </row>
    <row r="5347" spans="1:18" x14ac:dyDescent="0.35">
      <c r="A5347">
        <v>15639217</v>
      </c>
      <c r="B5347" t="s">
        <v>388</v>
      </c>
      <c r="C5347" t="s">
        <v>17</v>
      </c>
      <c r="D5347" t="s">
        <v>39</v>
      </c>
      <c r="E5347">
        <v>34</v>
      </c>
      <c r="F5347" t="s">
        <v>19</v>
      </c>
      <c r="G5347">
        <v>6</v>
      </c>
      <c r="H5347" s="4">
        <v>0</v>
      </c>
      <c r="I5347" t="s">
        <v>24</v>
      </c>
      <c r="J5347">
        <v>2</v>
      </c>
      <c r="K5347">
        <v>806</v>
      </c>
      <c r="L5347" t="s">
        <v>37</v>
      </c>
      <c r="M5347" t="s">
        <v>27</v>
      </c>
      <c r="N5347" t="s">
        <v>32</v>
      </c>
      <c r="O5347" s="4">
        <v>100809.99</v>
      </c>
      <c r="P5347" t="s">
        <v>28</v>
      </c>
      <c r="Q5347" t="str" cm="1">
        <f t="array" ref="Q5347">_xlfn.IFS(
O5347&lt;50000,"Low Salary (&lt;$50K)",
O5347&lt;90000,"Lower Middle ($50K-$90K)",
O5347&lt;130000,"Middle ($90K-$130K)",
O5347&lt;170000,"Upper Middle ($130K-$170K)",
O5347&gt;=170000,"High Salary (&gt;$170K)"
)</f>
        <v>Middle ($90K-$130K)</v>
      </c>
      <c r="R5347" t="str" cm="1">
        <f t="array" ref="R5347">_xlfn.IFS(
G5347&lt;=2,"New Customers (0-2Y)",
G5347&lt;=5,"Growing Customers (3-5Y)",
G5347&lt;=8,"Established Customers (6-8Y)",
G5347&lt;=10,"Loyal Customers (9-10Y)"
)</f>
        <v>Established Customers (6-8Y)</v>
      </c>
    </row>
    <row r="5348" spans="1:18" x14ac:dyDescent="0.35">
      <c r="A5348">
        <v>15688644</v>
      </c>
      <c r="B5348" t="s">
        <v>1417</v>
      </c>
      <c r="C5348" t="s">
        <v>17</v>
      </c>
      <c r="D5348" t="s">
        <v>39</v>
      </c>
      <c r="E5348">
        <v>31</v>
      </c>
      <c r="F5348" t="s">
        <v>19</v>
      </c>
      <c r="G5348">
        <v>1</v>
      </c>
      <c r="H5348" s="4">
        <v>129743.75</v>
      </c>
      <c r="I5348" t="s">
        <v>33</v>
      </c>
      <c r="J5348">
        <v>1</v>
      </c>
      <c r="K5348">
        <v>603</v>
      </c>
      <c r="L5348" t="s">
        <v>20</v>
      </c>
      <c r="M5348" t="s">
        <v>21</v>
      </c>
      <c r="N5348" t="s">
        <v>32</v>
      </c>
      <c r="O5348" s="4">
        <v>109145.2</v>
      </c>
      <c r="P5348" t="s">
        <v>28</v>
      </c>
      <c r="Q5348" t="str" cm="1">
        <f t="array" ref="Q5348">_xlfn.IFS(
O5348&lt;50000,"Low Salary (&lt;$50K)",
O5348&lt;90000,"Lower Middle ($50K-$90K)",
O5348&lt;130000,"Middle ($90K-$130K)",
O5348&lt;170000,"Upper Middle ($130K-$170K)",
O5348&gt;=170000,"High Salary (&gt;$170K)"
)</f>
        <v>Middle ($90K-$130K)</v>
      </c>
      <c r="R5348" t="str" cm="1">
        <f t="array" ref="R5348">_xlfn.IFS(
G5348&lt;=2,"New Customers (0-2Y)",
G5348&lt;=5,"Growing Customers (3-5Y)",
G5348&lt;=8,"Established Customers (6-8Y)",
G5348&lt;=10,"Loyal Customers (9-10Y)"
)</f>
        <v>New Customers (0-2Y)</v>
      </c>
    </row>
    <row r="5349" spans="1:18" x14ac:dyDescent="0.35">
      <c r="A5349">
        <v>15662426</v>
      </c>
      <c r="B5349" t="s">
        <v>619</v>
      </c>
      <c r="C5349" t="s">
        <v>26</v>
      </c>
      <c r="D5349" t="s">
        <v>39</v>
      </c>
      <c r="E5349">
        <v>32</v>
      </c>
      <c r="F5349" t="s">
        <v>19</v>
      </c>
      <c r="G5349">
        <v>1</v>
      </c>
      <c r="H5349" s="4">
        <v>0</v>
      </c>
      <c r="I5349" t="s">
        <v>24</v>
      </c>
      <c r="J5349">
        <v>1</v>
      </c>
      <c r="K5349">
        <v>649</v>
      </c>
      <c r="L5349" t="s">
        <v>20</v>
      </c>
      <c r="M5349" t="s">
        <v>27</v>
      </c>
      <c r="N5349" t="s">
        <v>22</v>
      </c>
      <c r="O5349" s="4">
        <v>91167.19</v>
      </c>
      <c r="P5349" t="s">
        <v>23</v>
      </c>
      <c r="Q5349" t="str" cm="1">
        <f t="array" ref="Q5349">_xlfn.IFS(
O5349&lt;50000,"Low Salary (&lt;$50K)",
O5349&lt;90000,"Lower Middle ($50K-$90K)",
O5349&lt;130000,"Middle ($90K-$130K)",
O5349&lt;170000,"Upper Middle ($130K-$170K)",
O5349&gt;=170000,"High Salary (&gt;$170K)"
)</f>
        <v>Middle ($90K-$130K)</v>
      </c>
      <c r="R5349" t="str" cm="1">
        <f t="array" ref="R5349">_xlfn.IFS(
G5349&lt;=2,"New Customers (0-2Y)",
G5349&lt;=5,"Growing Customers (3-5Y)",
G5349&lt;=8,"Established Customers (6-8Y)",
G5349&lt;=10,"Loyal Customers (9-10Y)"
)</f>
        <v>New Customers (0-2Y)</v>
      </c>
    </row>
    <row r="5350" spans="1:18" x14ac:dyDescent="0.35">
      <c r="A5350">
        <v>15720511</v>
      </c>
      <c r="B5350" t="s">
        <v>960</v>
      </c>
      <c r="C5350" t="s">
        <v>42</v>
      </c>
      <c r="D5350" t="s">
        <v>39</v>
      </c>
      <c r="E5350">
        <v>41</v>
      </c>
      <c r="F5350" t="s">
        <v>19</v>
      </c>
      <c r="G5350">
        <v>3</v>
      </c>
      <c r="H5350" s="4">
        <v>151191.31</v>
      </c>
      <c r="I5350" t="s">
        <v>33</v>
      </c>
      <c r="J5350">
        <v>1</v>
      </c>
      <c r="K5350">
        <v>547</v>
      </c>
      <c r="L5350" t="s">
        <v>31</v>
      </c>
      <c r="M5350" t="s">
        <v>21</v>
      </c>
      <c r="N5350" t="s">
        <v>32</v>
      </c>
      <c r="O5350" s="4">
        <v>175295.89</v>
      </c>
      <c r="P5350" t="s">
        <v>23</v>
      </c>
      <c r="Q5350" t="str" cm="1">
        <f t="array" ref="Q5350">_xlfn.IFS(
O5350&lt;50000,"Low Salary (&lt;$50K)",
O5350&lt;90000,"Lower Middle ($50K-$90K)",
O5350&lt;130000,"Middle ($90K-$130K)",
O5350&lt;170000,"Upper Middle ($130K-$170K)",
O5350&gt;=170000,"High Salary (&gt;$170K)"
)</f>
        <v>High Salary (&gt;$170K)</v>
      </c>
      <c r="R5350" t="str" cm="1">
        <f t="array" ref="R5350">_xlfn.IFS(
G5350&lt;=2,"New Customers (0-2Y)",
G5350&lt;=5,"Growing Customers (3-5Y)",
G5350&lt;=8,"Established Customers (6-8Y)",
G5350&lt;=10,"Loyal Customers (9-10Y)"
)</f>
        <v>Growing Customers (3-5Y)</v>
      </c>
    </row>
    <row r="5351" spans="1:18" x14ac:dyDescent="0.35">
      <c r="A5351">
        <v>15567246</v>
      </c>
      <c r="B5351" t="s">
        <v>2156</v>
      </c>
      <c r="C5351" t="s">
        <v>42</v>
      </c>
      <c r="D5351" t="s">
        <v>39</v>
      </c>
      <c r="E5351">
        <v>32</v>
      </c>
      <c r="F5351" t="s">
        <v>19</v>
      </c>
      <c r="G5351">
        <v>3</v>
      </c>
      <c r="H5351" s="4">
        <v>102630.13</v>
      </c>
      <c r="I5351" t="s">
        <v>33</v>
      </c>
      <c r="J5351">
        <v>2</v>
      </c>
      <c r="K5351">
        <v>684</v>
      </c>
      <c r="L5351" t="s">
        <v>35</v>
      </c>
      <c r="M5351" t="s">
        <v>21</v>
      </c>
      <c r="N5351" t="s">
        <v>22</v>
      </c>
      <c r="O5351" s="4">
        <v>127433.47</v>
      </c>
      <c r="P5351" t="s">
        <v>28</v>
      </c>
      <c r="Q5351" t="str" cm="1">
        <f t="array" ref="Q5351">_xlfn.IFS(
O5351&lt;50000,"Low Salary (&lt;$50K)",
O5351&lt;90000,"Lower Middle ($50K-$90K)",
O5351&lt;130000,"Middle ($90K-$130K)",
O5351&lt;170000,"Upper Middle ($130K-$170K)",
O5351&gt;=170000,"High Salary (&gt;$170K)"
)</f>
        <v>Middle ($90K-$130K)</v>
      </c>
      <c r="R5351" t="str" cm="1">
        <f t="array" ref="R5351">_xlfn.IFS(
G5351&lt;=2,"New Customers (0-2Y)",
G5351&lt;=5,"Growing Customers (3-5Y)",
G5351&lt;=8,"Established Customers (6-8Y)",
G5351&lt;=10,"Loyal Customers (9-10Y)"
)</f>
        <v>Growing Customers (3-5Y)</v>
      </c>
    </row>
    <row r="5352" spans="1:18" x14ac:dyDescent="0.35">
      <c r="A5352">
        <v>15647965</v>
      </c>
      <c r="B5352" t="s">
        <v>411</v>
      </c>
      <c r="C5352" t="s">
        <v>17</v>
      </c>
      <c r="D5352" t="s">
        <v>18</v>
      </c>
      <c r="E5352">
        <v>57</v>
      </c>
      <c r="F5352" t="s">
        <v>19</v>
      </c>
      <c r="G5352">
        <v>9</v>
      </c>
      <c r="H5352" s="4">
        <v>114023.64</v>
      </c>
      <c r="I5352" t="s">
        <v>33</v>
      </c>
      <c r="J5352">
        <v>2</v>
      </c>
      <c r="K5352">
        <v>477</v>
      </c>
      <c r="L5352" t="s">
        <v>44</v>
      </c>
      <c r="M5352" t="s">
        <v>21</v>
      </c>
      <c r="N5352" t="s">
        <v>22</v>
      </c>
      <c r="O5352" s="4">
        <v>71167.17</v>
      </c>
      <c r="P5352" t="s">
        <v>23</v>
      </c>
      <c r="Q5352" t="str" cm="1">
        <f t="array" ref="Q5352">_xlfn.IFS(
O5352&lt;50000,"Low Salary (&lt;$50K)",
O5352&lt;90000,"Lower Middle ($50K-$90K)",
O5352&lt;130000,"Middle ($90K-$130K)",
O5352&lt;170000,"Upper Middle ($130K-$170K)",
O5352&gt;=170000,"High Salary (&gt;$170K)"
)</f>
        <v>Lower Middle ($50K-$90K)</v>
      </c>
      <c r="R5352" t="str" cm="1">
        <f t="array" ref="R5352">_xlfn.IFS(
G5352&lt;=2,"New Customers (0-2Y)",
G5352&lt;=5,"Growing Customers (3-5Y)",
G5352&lt;=8,"Established Customers (6-8Y)",
G5352&lt;=10,"Loyal Customers (9-10Y)"
)</f>
        <v>Loyal Customers (9-10Y)</v>
      </c>
    </row>
    <row r="5353" spans="1:18" x14ac:dyDescent="0.35">
      <c r="A5353">
        <v>15679048</v>
      </c>
      <c r="B5353" t="s">
        <v>2157</v>
      </c>
      <c r="C5353" t="s">
        <v>42</v>
      </c>
      <c r="D5353" t="s">
        <v>39</v>
      </c>
      <c r="E5353">
        <v>41</v>
      </c>
      <c r="F5353" t="s">
        <v>19</v>
      </c>
      <c r="G5353">
        <v>2</v>
      </c>
      <c r="H5353" s="4">
        <v>124227.14</v>
      </c>
      <c r="I5353" t="s">
        <v>33</v>
      </c>
      <c r="J5353">
        <v>1</v>
      </c>
      <c r="K5353">
        <v>558</v>
      </c>
      <c r="L5353" t="s">
        <v>31</v>
      </c>
      <c r="M5353" t="s">
        <v>21</v>
      </c>
      <c r="N5353" t="s">
        <v>22</v>
      </c>
      <c r="O5353" s="4">
        <v>111184.67</v>
      </c>
      <c r="P5353" t="s">
        <v>28</v>
      </c>
      <c r="Q5353" t="str" cm="1">
        <f t="array" ref="Q5353">_xlfn.IFS(
O5353&lt;50000,"Low Salary (&lt;$50K)",
O5353&lt;90000,"Lower Middle ($50K-$90K)",
O5353&lt;130000,"Middle ($90K-$130K)",
O5353&lt;170000,"Upper Middle ($130K-$170K)",
O5353&gt;=170000,"High Salary (&gt;$170K)"
)</f>
        <v>Middle ($90K-$130K)</v>
      </c>
      <c r="R5353" t="str" cm="1">
        <f t="array" ref="R5353">_xlfn.IFS(
G5353&lt;=2,"New Customers (0-2Y)",
G5353&lt;=5,"Growing Customers (3-5Y)",
G5353&lt;=8,"Established Customers (6-8Y)",
G5353&lt;=10,"Loyal Customers (9-10Y)"
)</f>
        <v>New Customers (0-2Y)</v>
      </c>
    </row>
    <row r="5354" spans="1:18" x14ac:dyDescent="0.35">
      <c r="A5354">
        <v>15675749</v>
      </c>
      <c r="B5354" t="s">
        <v>1383</v>
      </c>
      <c r="C5354" t="s">
        <v>17</v>
      </c>
      <c r="D5354" t="s">
        <v>18</v>
      </c>
      <c r="E5354">
        <v>23</v>
      </c>
      <c r="F5354" t="s">
        <v>43</v>
      </c>
      <c r="G5354">
        <v>1</v>
      </c>
      <c r="H5354" s="4">
        <v>0</v>
      </c>
      <c r="I5354" t="s">
        <v>24</v>
      </c>
      <c r="J5354">
        <v>2</v>
      </c>
      <c r="K5354">
        <v>695</v>
      </c>
      <c r="L5354" t="s">
        <v>35</v>
      </c>
      <c r="M5354" t="s">
        <v>21</v>
      </c>
      <c r="N5354" t="s">
        <v>22</v>
      </c>
      <c r="O5354" s="4">
        <v>141756.32</v>
      </c>
      <c r="P5354" t="s">
        <v>28</v>
      </c>
      <c r="Q5354" t="str" cm="1">
        <f t="array" ref="Q5354">_xlfn.IFS(
O5354&lt;50000,"Low Salary (&lt;$50K)",
O5354&lt;90000,"Lower Middle ($50K-$90K)",
O5354&lt;130000,"Middle ($90K-$130K)",
O5354&lt;170000,"Upper Middle ($130K-$170K)",
O5354&gt;=170000,"High Salary (&gt;$170K)"
)</f>
        <v>Upper Middle ($130K-$170K)</v>
      </c>
      <c r="R5354" t="str" cm="1">
        <f t="array" ref="R5354">_xlfn.IFS(
G5354&lt;=2,"New Customers (0-2Y)",
G5354&lt;=5,"Growing Customers (3-5Y)",
G5354&lt;=8,"Established Customers (6-8Y)",
G5354&lt;=10,"Loyal Customers (9-10Y)"
)</f>
        <v>New Customers (0-2Y)</v>
      </c>
    </row>
    <row r="5355" spans="1:18" x14ac:dyDescent="0.35">
      <c r="A5355">
        <v>15782181</v>
      </c>
      <c r="B5355" t="s">
        <v>370</v>
      </c>
      <c r="C5355" t="s">
        <v>26</v>
      </c>
      <c r="D5355" t="s">
        <v>39</v>
      </c>
      <c r="E5355">
        <v>35</v>
      </c>
      <c r="F5355" t="s">
        <v>19</v>
      </c>
      <c r="G5355">
        <v>6</v>
      </c>
      <c r="H5355" s="4">
        <v>80285.16</v>
      </c>
      <c r="I5355" t="s">
        <v>29</v>
      </c>
      <c r="J5355">
        <v>1</v>
      </c>
      <c r="K5355">
        <v>592</v>
      </c>
      <c r="L5355" t="s">
        <v>31</v>
      </c>
      <c r="M5355" t="s">
        <v>21</v>
      </c>
      <c r="N5355" t="s">
        <v>32</v>
      </c>
      <c r="O5355" s="4">
        <v>72678.75</v>
      </c>
      <c r="P5355" t="s">
        <v>23</v>
      </c>
      <c r="Q5355" t="str" cm="1">
        <f t="array" ref="Q5355">_xlfn.IFS(
O5355&lt;50000,"Low Salary (&lt;$50K)",
O5355&lt;90000,"Lower Middle ($50K-$90K)",
O5355&lt;130000,"Middle ($90K-$130K)",
O5355&lt;170000,"Upper Middle ($130K-$170K)",
O5355&gt;=170000,"High Salary (&gt;$170K)"
)</f>
        <v>Lower Middle ($50K-$90K)</v>
      </c>
      <c r="R5355" t="str" cm="1">
        <f t="array" ref="R5355">_xlfn.IFS(
G5355&lt;=2,"New Customers (0-2Y)",
G5355&lt;=5,"Growing Customers (3-5Y)",
G5355&lt;=8,"Established Customers (6-8Y)",
G5355&lt;=10,"Loyal Customers (9-10Y)"
)</f>
        <v>Established Customers (6-8Y)</v>
      </c>
    </row>
    <row r="5356" spans="1:18" x14ac:dyDescent="0.35">
      <c r="A5356">
        <v>15795738</v>
      </c>
      <c r="B5356" t="s">
        <v>648</v>
      </c>
      <c r="C5356" t="s">
        <v>17</v>
      </c>
      <c r="D5356" t="s">
        <v>39</v>
      </c>
      <c r="E5356">
        <v>31</v>
      </c>
      <c r="F5356" t="s">
        <v>19</v>
      </c>
      <c r="G5356">
        <v>4</v>
      </c>
      <c r="H5356" s="4">
        <v>175477.15</v>
      </c>
      <c r="I5356" t="s">
        <v>33</v>
      </c>
      <c r="J5356">
        <v>1</v>
      </c>
      <c r="K5356">
        <v>789</v>
      </c>
      <c r="L5356" t="s">
        <v>37</v>
      </c>
      <c r="M5356" t="s">
        <v>21</v>
      </c>
      <c r="N5356" t="s">
        <v>22</v>
      </c>
      <c r="O5356" s="4">
        <v>172832.9</v>
      </c>
      <c r="P5356" t="s">
        <v>28</v>
      </c>
      <c r="Q5356" t="str" cm="1">
        <f t="array" ref="Q5356">_xlfn.IFS(
O5356&lt;50000,"Low Salary (&lt;$50K)",
O5356&lt;90000,"Lower Middle ($50K-$90K)",
O5356&lt;130000,"Middle ($90K-$130K)",
O5356&lt;170000,"Upper Middle ($130K-$170K)",
O5356&gt;=170000,"High Salary (&gt;$170K)"
)</f>
        <v>High Salary (&gt;$170K)</v>
      </c>
      <c r="R5356" t="str" cm="1">
        <f t="array" ref="R5356">_xlfn.IFS(
G5356&lt;=2,"New Customers (0-2Y)",
G5356&lt;=5,"Growing Customers (3-5Y)",
G5356&lt;=8,"Established Customers (6-8Y)",
G5356&lt;=10,"Loyal Customers (9-10Y)"
)</f>
        <v>Growing Customers (3-5Y)</v>
      </c>
    </row>
    <row r="5357" spans="1:18" x14ac:dyDescent="0.35">
      <c r="A5357">
        <v>15773751</v>
      </c>
      <c r="B5357" t="s">
        <v>1109</v>
      </c>
      <c r="C5357" t="s">
        <v>17</v>
      </c>
      <c r="D5357" t="s">
        <v>18</v>
      </c>
      <c r="E5357">
        <v>29</v>
      </c>
      <c r="F5357" t="s">
        <v>43</v>
      </c>
      <c r="G5357">
        <v>1</v>
      </c>
      <c r="H5357" s="4">
        <v>132144.35</v>
      </c>
      <c r="I5357" t="s">
        <v>33</v>
      </c>
      <c r="J5357">
        <v>1</v>
      </c>
      <c r="K5357">
        <v>597</v>
      </c>
      <c r="L5357" t="s">
        <v>31</v>
      </c>
      <c r="M5357" t="s">
        <v>21</v>
      </c>
      <c r="N5357" t="s">
        <v>32</v>
      </c>
      <c r="O5357" s="4">
        <v>158086.32999999999</v>
      </c>
      <c r="P5357" t="s">
        <v>28</v>
      </c>
      <c r="Q5357" t="str" cm="1">
        <f t="array" ref="Q5357">_xlfn.IFS(
O5357&lt;50000,"Low Salary (&lt;$50K)",
O5357&lt;90000,"Lower Middle ($50K-$90K)",
O5357&lt;130000,"Middle ($90K-$130K)",
O5357&lt;170000,"Upper Middle ($130K-$170K)",
O5357&gt;=170000,"High Salary (&gt;$170K)"
)</f>
        <v>Upper Middle ($130K-$170K)</v>
      </c>
      <c r="R5357" t="str" cm="1">
        <f t="array" ref="R5357">_xlfn.IFS(
G5357&lt;=2,"New Customers (0-2Y)",
G5357&lt;=5,"Growing Customers (3-5Y)",
G5357&lt;=8,"Established Customers (6-8Y)",
G5357&lt;=10,"Loyal Customers (9-10Y)"
)</f>
        <v>New Customers (0-2Y)</v>
      </c>
    </row>
    <row r="5358" spans="1:18" x14ac:dyDescent="0.35">
      <c r="A5358">
        <v>15655436</v>
      </c>
      <c r="B5358" t="s">
        <v>2158</v>
      </c>
      <c r="C5358" t="s">
        <v>42</v>
      </c>
      <c r="D5358" t="s">
        <v>39</v>
      </c>
      <c r="E5358">
        <v>47</v>
      </c>
      <c r="F5358" t="s">
        <v>19</v>
      </c>
      <c r="G5358">
        <v>2</v>
      </c>
      <c r="H5358" s="4">
        <v>136911.07</v>
      </c>
      <c r="I5358" t="s">
        <v>33</v>
      </c>
      <c r="J5358">
        <v>1</v>
      </c>
      <c r="K5358">
        <v>839</v>
      </c>
      <c r="L5358" t="s">
        <v>37</v>
      </c>
      <c r="M5358" t="s">
        <v>21</v>
      </c>
      <c r="N5358" t="s">
        <v>22</v>
      </c>
      <c r="O5358" s="4">
        <v>168184.62</v>
      </c>
      <c r="P5358" t="s">
        <v>23</v>
      </c>
      <c r="Q5358" t="str" cm="1">
        <f t="array" ref="Q5358">_xlfn.IFS(
O5358&lt;50000,"Low Salary (&lt;$50K)",
O5358&lt;90000,"Lower Middle ($50K-$90K)",
O5358&lt;130000,"Middle ($90K-$130K)",
O5358&lt;170000,"Upper Middle ($130K-$170K)",
O5358&gt;=170000,"High Salary (&gt;$170K)"
)</f>
        <v>Upper Middle ($130K-$170K)</v>
      </c>
      <c r="R5358" t="str" cm="1">
        <f t="array" ref="R5358">_xlfn.IFS(
G5358&lt;=2,"New Customers (0-2Y)",
G5358&lt;=5,"Growing Customers (3-5Y)",
G5358&lt;=8,"Established Customers (6-8Y)",
G5358&lt;=10,"Loyal Customers (9-10Y)"
)</f>
        <v>New Customers (0-2Y)</v>
      </c>
    </row>
    <row r="5359" spans="1:18" x14ac:dyDescent="0.35">
      <c r="A5359">
        <v>15691396</v>
      </c>
      <c r="B5359" t="s">
        <v>147</v>
      </c>
      <c r="C5359" t="s">
        <v>42</v>
      </c>
      <c r="D5359" t="s">
        <v>39</v>
      </c>
      <c r="E5359">
        <v>31</v>
      </c>
      <c r="F5359" t="s">
        <v>19</v>
      </c>
      <c r="G5359">
        <v>5</v>
      </c>
      <c r="H5359" s="4">
        <v>133299.67000000001</v>
      </c>
      <c r="I5359" t="s">
        <v>33</v>
      </c>
      <c r="J5359">
        <v>2</v>
      </c>
      <c r="K5359">
        <v>405</v>
      </c>
      <c r="L5359" t="s">
        <v>44</v>
      </c>
      <c r="M5359" t="s">
        <v>21</v>
      </c>
      <c r="N5359" t="s">
        <v>22</v>
      </c>
      <c r="O5359" s="4">
        <v>72950.14</v>
      </c>
      <c r="P5359" t="s">
        <v>28</v>
      </c>
      <c r="Q5359" t="str" cm="1">
        <f t="array" ref="Q5359">_xlfn.IFS(
O5359&lt;50000,"Low Salary (&lt;$50K)",
O5359&lt;90000,"Lower Middle ($50K-$90K)",
O5359&lt;130000,"Middle ($90K-$130K)",
O5359&lt;170000,"Upper Middle ($130K-$170K)",
O5359&gt;=170000,"High Salary (&gt;$170K)"
)</f>
        <v>Lower Middle ($50K-$90K)</v>
      </c>
      <c r="R5359" t="str" cm="1">
        <f t="array" ref="R5359">_xlfn.IFS(
G5359&lt;=2,"New Customers (0-2Y)",
G5359&lt;=5,"Growing Customers (3-5Y)",
G5359&lt;=8,"Established Customers (6-8Y)",
G5359&lt;=10,"Loyal Customers (9-10Y)"
)</f>
        <v>Growing Customers (3-5Y)</v>
      </c>
    </row>
    <row r="5360" spans="1:18" x14ac:dyDescent="0.35">
      <c r="A5360">
        <v>15796958</v>
      </c>
      <c r="B5360" t="s">
        <v>619</v>
      </c>
      <c r="C5360" t="s">
        <v>17</v>
      </c>
      <c r="D5360" t="s">
        <v>39</v>
      </c>
      <c r="E5360">
        <v>39</v>
      </c>
      <c r="F5360" t="s">
        <v>19</v>
      </c>
      <c r="G5360">
        <v>7</v>
      </c>
      <c r="H5360" s="4">
        <v>0</v>
      </c>
      <c r="I5360" t="s">
        <v>24</v>
      </c>
      <c r="J5360">
        <v>2</v>
      </c>
      <c r="K5360">
        <v>658</v>
      </c>
      <c r="L5360" t="s">
        <v>20</v>
      </c>
      <c r="M5360" t="s">
        <v>21</v>
      </c>
      <c r="N5360" t="s">
        <v>32</v>
      </c>
      <c r="O5360" s="4">
        <v>48378.400000000001</v>
      </c>
      <c r="P5360" t="s">
        <v>28</v>
      </c>
      <c r="Q5360" t="str" cm="1">
        <f t="array" ref="Q5360">_xlfn.IFS(
O5360&lt;50000,"Low Salary (&lt;$50K)",
O5360&lt;90000,"Lower Middle ($50K-$90K)",
O5360&lt;130000,"Middle ($90K-$130K)",
O5360&lt;170000,"Upper Middle ($130K-$170K)",
O5360&gt;=170000,"High Salary (&gt;$170K)"
)</f>
        <v>Low Salary (&lt;$50K)</v>
      </c>
      <c r="R5360" t="str" cm="1">
        <f t="array" ref="R5360">_xlfn.IFS(
G5360&lt;=2,"New Customers (0-2Y)",
G5360&lt;=5,"Growing Customers (3-5Y)",
G5360&lt;=8,"Established Customers (6-8Y)",
G5360&lt;=10,"Loyal Customers (9-10Y)"
)</f>
        <v>Established Customers (6-8Y)</v>
      </c>
    </row>
    <row r="5361" spans="1:18" x14ac:dyDescent="0.35">
      <c r="A5361">
        <v>15801832</v>
      </c>
      <c r="B5361" t="s">
        <v>71</v>
      </c>
      <c r="C5361" t="s">
        <v>42</v>
      </c>
      <c r="D5361" t="s">
        <v>39</v>
      </c>
      <c r="E5361">
        <v>42</v>
      </c>
      <c r="F5361" t="s">
        <v>19</v>
      </c>
      <c r="G5361">
        <v>1</v>
      </c>
      <c r="H5361" s="4">
        <v>117691</v>
      </c>
      <c r="I5361" t="s">
        <v>33</v>
      </c>
      <c r="J5361">
        <v>1</v>
      </c>
      <c r="K5361">
        <v>684</v>
      </c>
      <c r="L5361" t="s">
        <v>35</v>
      </c>
      <c r="M5361" t="s">
        <v>21</v>
      </c>
      <c r="N5361" t="s">
        <v>22</v>
      </c>
      <c r="O5361" s="4">
        <v>23135.65</v>
      </c>
      <c r="P5361" t="s">
        <v>23</v>
      </c>
      <c r="Q5361" t="str" cm="1">
        <f t="array" ref="Q5361">_xlfn.IFS(
O5361&lt;50000,"Low Salary (&lt;$50K)",
O5361&lt;90000,"Lower Middle ($50K-$90K)",
O5361&lt;130000,"Middle ($90K-$130K)",
O5361&lt;170000,"Upper Middle ($130K-$170K)",
O5361&gt;=170000,"High Salary (&gt;$170K)"
)</f>
        <v>Low Salary (&lt;$50K)</v>
      </c>
      <c r="R5361" t="str" cm="1">
        <f t="array" ref="R5361">_xlfn.IFS(
G5361&lt;=2,"New Customers (0-2Y)",
G5361&lt;=5,"Growing Customers (3-5Y)",
G5361&lt;=8,"Established Customers (6-8Y)",
G5361&lt;=10,"Loyal Customers (9-10Y)"
)</f>
        <v>New Customers (0-2Y)</v>
      </c>
    </row>
    <row r="5362" spans="1:18" x14ac:dyDescent="0.35">
      <c r="A5362">
        <v>15661349</v>
      </c>
      <c r="B5362" t="s">
        <v>1180</v>
      </c>
      <c r="C5362" t="s">
        <v>17</v>
      </c>
      <c r="D5362" t="s">
        <v>39</v>
      </c>
      <c r="E5362">
        <v>35</v>
      </c>
      <c r="F5362" t="s">
        <v>19</v>
      </c>
      <c r="G5362">
        <v>10</v>
      </c>
      <c r="H5362" s="4">
        <v>0</v>
      </c>
      <c r="I5362" t="s">
        <v>24</v>
      </c>
      <c r="J5362">
        <v>2</v>
      </c>
      <c r="K5362">
        <v>633</v>
      </c>
      <c r="L5362" t="s">
        <v>20</v>
      </c>
      <c r="M5362" t="s">
        <v>21</v>
      </c>
      <c r="N5362" t="s">
        <v>32</v>
      </c>
      <c r="O5362" s="4">
        <v>65675.47</v>
      </c>
      <c r="P5362" t="s">
        <v>28</v>
      </c>
      <c r="Q5362" t="str" cm="1">
        <f t="array" ref="Q5362">_xlfn.IFS(
O5362&lt;50000,"Low Salary (&lt;$50K)",
O5362&lt;90000,"Lower Middle ($50K-$90K)",
O5362&lt;130000,"Middle ($90K-$130K)",
O5362&lt;170000,"Upper Middle ($130K-$170K)",
O5362&gt;=170000,"High Salary (&gt;$170K)"
)</f>
        <v>Lower Middle ($50K-$90K)</v>
      </c>
      <c r="R5362" t="str" cm="1">
        <f t="array" ref="R5362">_xlfn.IFS(
G5362&lt;=2,"New Customers (0-2Y)",
G5362&lt;=5,"Growing Customers (3-5Y)",
G5362&lt;=8,"Established Customers (6-8Y)",
G5362&lt;=10,"Loyal Customers (9-10Y)"
)</f>
        <v>Loyal Customers (9-10Y)</v>
      </c>
    </row>
    <row r="5363" spans="1:18" x14ac:dyDescent="0.35">
      <c r="A5363">
        <v>15719265</v>
      </c>
      <c r="B5363" t="s">
        <v>548</v>
      </c>
      <c r="C5363" t="s">
        <v>17</v>
      </c>
      <c r="D5363" t="s">
        <v>39</v>
      </c>
      <c r="E5363">
        <v>46</v>
      </c>
      <c r="F5363" t="s">
        <v>19</v>
      </c>
      <c r="G5363">
        <v>9</v>
      </c>
      <c r="H5363" s="4">
        <v>0</v>
      </c>
      <c r="I5363" t="s">
        <v>24</v>
      </c>
      <c r="J5363">
        <v>2</v>
      </c>
      <c r="K5363">
        <v>589</v>
      </c>
      <c r="L5363" t="s">
        <v>31</v>
      </c>
      <c r="M5363" t="s">
        <v>21</v>
      </c>
      <c r="N5363" t="s">
        <v>32</v>
      </c>
      <c r="O5363" s="4">
        <v>170676.67</v>
      </c>
      <c r="P5363" t="s">
        <v>28</v>
      </c>
      <c r="Q5363" t="str" cm="1">
        <f t="array" ref="Q5363">_xlfn.IFS(
O5363&lt;50000,"Low Salary (&lt;$50K)",
O5363&lt;90000,"Lower Middle ($50K-$90K)",
O5363&lt;130000,"Middle ($90K-$130K)",
O5363&lt;170000,"Upper Middle ($130K-$170K)",
O5363&gt;=170000,"High Salary (&gt;$170K)"
)</f>
        <v>High Salary (&gt;$170K)</v>
      </c>
      <c r="R5363" t="str" cm="1">
        <f t="array" ref="R5363">_xlfn.IFS(
G5363&lt;=2,"New Customers (0-2Y)",
G5363&lt;=5,"Growing Customers (3-5Y)",
G5363&lt;=8,"Established Customers (6-8Y)",
G5363&lt;=10,"Loyal Customers (9-10Y)"
)</f>
        <v>Loyal Customers (9-10Y)</v>
      </c>
    </row>
    <row r="5364" spans="1:18" x14ac:dyDescent="0.35">
      <c r="A5364">
        <v>15779985</v>
      </c>
      <c r="B5364" t="s">
        <v>458</v>
      </c>
      <c r="C5364" t="s">
        <v>42</v>
      </c>
      <c r="D5364" t="s">
        <v>18</v>
      </c>
      <c r="E5364">
        <v>37</v>
      </c>
      <c r="F5364" t="s">
        <v>19</v>
      </c>
      <c r="G5364">
        <v>1</v>
      </c>
      <c r="H5364" s="4">
        <v>133199.71</v>
      </c>
      <c r="I5364" t="s">
        <v>33</v>
      </c>
      <c r="J5364">
        <v>2</v>
      </c>
      <c r="K5364">
        <v>750</v>
      </c>
      <c r="L5364" t="s">
        <v>35</v>
      </c>
      <c r="M5364" t="s">
        <v>21</v>
      </c>
      <c r="N5364" t="s">
        <v>22</v>
      </c>
      <c r="O5364" s="4">
        <v>27366.77</v>
      </c>
      <c r="P5364" t="s">
        <v>28</v>
      </c>
      <c r="Q5364" t="str" cm="1">
        <f t="array" ref="Q5364">_xlfn.IFS(
O5364&lt;50000,"Low Salary (&lt;$50K)",
O5364&lt;90000,"Lower Middle ($50K-$90K)",
O5364&lt;130000,"Middle ($90K-$130K)",
O5364&lt;170000,"Upper Middle ($130K-$170K)",
O5364&gt;=170000,"High Salary (&gt;$170K)"
)</f>
        <v>Low Salary (&lt;$50K)</v>
      </c>
      <c r="R5364" t="str" cm="1">
        <f t="array" ref="R5364">_xlfn.IFS(
G5364&lt;=2,"New Customers (0-2Y)",
G5364&lt;=5,"Growing Customers (3-5Y)",
G5364&lt;=8,"Established Customers (6-8Y)",
G5364&lt;=10,"Loyal Customers (9-10Y)"
)</f>
        <v>New Customers (0-2Y)</v>
      </c>
    </row>
    <row r="5365" spans="1:18" x14ac:dyDescent="0.35">
      <c r="A5365">
        <v>15663410</v>
      </c>
      <c r="B5365" t="s">
        <v>158</v>
      </c>
      <c r="C5365" t="s">
        <v>26</v>
      </c>
      <c r="D5365" t="s">
        <v>39</v>
      </c>
      <c r="E5365">
        <v>51</v>
      </c>
      <c r="F5365" t="s">
        <v>19</v>
      </c>
      <c r="G5365">
        <v>5</v>
      </c>
      <c r="H5365" s="4">
        <v>135506.57999999999</v>
      </c>
      <c r="I5365" t="s">
        <v>33</v>
      </c>
      <c r="J5365">
        <v>3</v>
      </c>
      <c r="K5365">
        <v>771</v>
      </c>
      <c r="L5365" t="s">
        <v>35</v>
      </c>
      <c r="M5365" t="s">
        <v>21</v>
      </c>
      <c r="N5365" t="s">
        <v>22</v>
      </c>
      <c r="O5365" s="4">
        <v>152479.64000000001</v>
      </c>
      <c r="P5365" t="s">
        <v>23</v>
      </c>
      <c r="Q5365" t="str" cm="1">
        <f t="array" ref="Q5365">_xlfn.IFS(
O5365&lt;50000,"Low Salary (&lt;$50K)",
O5365&lt;90000,"Lower Middle ($50K-$90K)",
O5365&lt;130000,"Middle ($90K-$130K)",
O5365&lt;170000,"Upper Middle ($130K-$170K)",
O5365&gt;=170000,"High Salary (&gt;$170K)"
)</f>
        <v>Upper Middle ($130K-$170K)</v>
      </c>
      <c r="R5365" t="str" cm="1">
        <f t="array" ref="R5365">_xlfn.IFS(
G5365&lt;=2,"New Customers (0-2Y)",
G5365&lt;=5,"Growing Customers (3-5Y)",
G5365&lt;=8,"Established Customers (6-8Y)",
G5365&lt;=10,"Loyal Customers (9-10Y)"
)</f>
        <v>Growing Customers (3-5Y)</v>
      </c>
    </row>
    <row r="5366" spans="1:18" x14ac:dyDescent="0.35">
      <c r="A5366">
        <v>15704144</v>
      </c>
      <c r="B5366" t="s">
        <v>328</v>
      </c>
      <c r="C5366" t="s">
        <v>42</v>
      </c>
      <c r="D5366" t="s">
        <v>39</v>
      </c>
      <c r="E5366">
        <v>33</v>
      </c>
      <c r="F5366" t="s">
        <v>19</v>
      </c>
      <c r="G5366">
        <v>2</v>
      </c>
      <c r="H5366" s="4">
        <v>127154.14</v>
      </c>
      <c r="I5366" t="s">
        <v>33</v>
      </c>
      <c r="J5366">
        <v>2</v>
      </c>
      <c r="K5366">
        <v>812</v>
      </c>
      <c r="L5366" t="s">
        <v>37</v>
      </c>
      <c r="M5366" t="s">
        <v>27</v>
      </c>
      <c r="N5366" t="s">
        <v>22</v>
      </c>
      <c r="O5366" s="4">
        <v>105383.49</v>
      </c>
      <c r="P5366" t="s">
        <v>28</v>
      </c>
      <c r="Q5366" t="str" cm="1">
        <f t="array" ref="Q5366">_xlfn.IFS(
O5366&lt;50000,"Low Salary (&lt;$50K)",
O5366&lt;90000,"Lower Middle ($50K-$90K)",
O5366&lt;130000,"Middle ($90K-$130K)",
O5366&lt;170000,"Upper Middle ($130K-$170K)",
O5366&gt;=170000,"High Salary (&gt;$170K)"
)</f>
        <v>Middle ($90K-$130K)</v>
      </c>
      <c r="R5366" t="str" cm="1">
        <f t="array" ref="R5366">_xlfn.IFS(
G5366&lt;=2,"New Customers (0-2Y)",
G5366&lt;=5,"Growing Customers (3-5Y)",
G5366&lt;=8,"Established Customers (6-8Y)",
G5366&lt;=10,"Loyal Customers (9-10Y)"
)</f>
        <v>New Customers (0-2Y)</v>
      </c>
    </row>
    <row r="5367" spans="1:18" x14ac:dyDescent="0.35">
      <c r="A5367">
        <v>15774104</v>
      </c>
      <c r="B5367" t="s">
        <v>980</v>
      </c>
      <c r="C5367" t="s">
        <v>26</v>
      </c>
      <c r="D5367" t="s">
        <v>39</v>
      </c>
      <c r="E5367">
        <v>39</v>
      </c>
      <c r="F5367" t="s">
        <v>19</v>
      </c>
      <c r="G5367">
        <v>2</v>
      </c>
      <c r="H5367" s="4">
        <v>0</v>
      </c>
      <c r="I5367" t="s">
        <v>24</v>
      </c>
      <c r="J5367">
        <v>2</v>
      </c>
      <c r="K5367">
        <v>539</v>
      </c>
      <c r="L5367" t="s">
        <v>31</v>
      </c>
      <c r="M5367" t="s">
        <v>21</v>
      </c>
      <c r="N5367" t="s">
        <v>22</v>
      </c>
      <c r="O5367" s="4">
        <v>48189.94</v>
      </c>
      <c r="P5367" t="s">
        <v>28</v>
      </c>
      <c r="Q5367" t="str" cm="1">
        <f t="array" ref="Q5367">_xlfn.IFS(
O5367&lt;50000,"Low Salary (&lt;$50K)",
O5367&lt;90000,"Lower Middle ($50K-$90K)",
O5367&lt;130000,"Middle ($90K-$130K)",
O5367&lt;170000,"Upper Middle ($130K-$170K)",
O5367&gt;=170000,"High Salary (&gt;$170K)"
)</f>
        <v>Low Salary (&lt;$50K)</v>
      </c>
      <c r="R5367" t="str" cm="1">
        <f t="array" ref="R5367">_xlfn.IFS(
G5367&lt;=2,"New Customers (0-2Y)",
G5367&lt;=5,"Growing Customers (3-5Y)",
G5367&lt;=8,"Established Customers (6-8Y)",
G5367&lt;=10,"Loyal Customers (9-10Y)"
)</f>
        <v>New Customers (0-2Y)</v>
      </c>
    </row>
    <row r="5368" spans="1:18" x14ac:dyDescent="0.35">
      <c r="A5368">
        <v>15812230</v>
      </c>
      <c r="B5368" t="s">
        <v>2159</v>
      </c>
      <c r="C5368" t="s">
        <v>42</v>
      </c>
      <c r="D5368" t="s">
        <v>18</v>
      </c>
      <c r="E5368">
        <v>42</v>
      </c>
      <c r="F5368" t="s">
        <v>19</v>
      </c>
      <c r="G5368">
        <v>5</v>
      </c>
      <c r="H5368" s="4">
        <v>49508.79</v>
      </c>
      <c r="I5368" t="s">
        <v>29</v>
      </c>
      <c r="J5368">
        <v>3</v>
      </c>
      <c r="K5368">
        <v>670</v>
      </c>
      <c r="L5368" t="s">
        <v>35</v>
      </c>
      <c r="M5368" t="s">
        <v>21</v>
      </c>
      <c r="N5368" t="s">
        <v>22</v>
      </c>
      <c r="O5368" s="4">
        <v>100324.01</v>
      </c>
      <c r="P5368" t="s">
        <v>28</v>
      </c>
      <c r="Q5368" t="str" cm="1">
        <f t="array" ref="Q5368">_xlfn.IFS(
O5368&lt;50000,"Low Salary (&lt;$50K)",
O5368&lt;90000,"Lower Middle ($50K-$90K)",
O5368&lt;130000,"Middle ($90K-$130K)",
O5368&lt;170000,"Upper Middle ($130K-$170K)",
O5368&gt;=170000,"High Salary (&gt;$170K)"
)</f>
        <v>Middle ($90K-$130K)</v>
      </c>
      <c r="R5368" t="str" cm="1">
        <f t="array" ref="R5368">_xlfn.IFS(
G5368&lt;=2,"New Customers (0-2Y)",
G5368&lt;=5,"Growing Customers (3-5Y)",
G5368&lt;=8,"Established Customers (6-8Y)",
G5368&lt;=10,"Loyal Customers (9-10Y)"
)</f>
        <v>Growing Customers (3-5Y)</v>
      </c>
    </row>
    <row r="5369" spans="1:18" x14ac:dyDescent="0.35">
      <c r="A5369">
        <v>15742848</v>
      </c>
      <c r="B5369" t="s">
        <v>2160</v>
      </c>
      <c r="C5369" t="s">
        <v>17</v>
      </c>
      <c r="D5369" t="s">
        <v>39</v>
      </c>
      <c r="E5369">
        <v>41</v>
      </c>
      <c r="F5369" t="s">
        <v>19</v>
      </c>
      <c r="G5369">
        <v>5</v>
      </c>
      <c r="H5369" s="4">
        <v>0</v>
      </c>
      <c r="I5369" t="s">
        <v>24</v>
      </c>
      <c r="J5369">
        <v>1</v>
      </c>
      <c r="K5369">
        <v>673</v>
      </c>
      <c r="L5369" t="s">
        <v>35</v>
      </c>
      <c r="M5369" t="s">
        <v>21</v>
      </c>
      <c r="N5369" t="s">
        <v>22</v>
      </c>
      <c r="O5369" s="4">
        <v>65657.289999999994</v>
      </c>
      <c r="P5369" t="s">
        <v>28</v>
      </c>
      <c r="Q5369" t="str" cm="1">
        <f t="array" ref="Q5369">_xlfn.IFS(
O5369&lt;50000,"Low Salary (&lt;$50K)",
O5369&lt;90000,"Lower Middle ($50K-$90K)",
O5369&lt;130000,"Middle ($90K-$130K)",
O5369&lt;170000,"Upper Middle ($130K-$170K)",
O5369&gt;=170000,"High Salary (&gt;$170K)"
)</f>
        <v>Lower Middle ($50K-$90K)</v>
      </c>
      <c r="R5369" t="str" cm="1">
        <f t="array" ref="R5369">_xlfn.IFS(
G5369&lt;=2,"New Customers (0-2Y)",
G5369&lt;=5,"Growing Customers (3-5Y)",
G5369&lt;=8,"Established Customers (6-8Y)",
G5369&lt;=10,"Loyal Customers (9-10Y)"
)</f>
        <v>Growing Customers (3-5Y)</v>
      </c>
    </row>
    <row r="5370" spans="1:18" x14ac:dyDescent="0.35">
      <c r="A5370">
        <v>15745326</v>
      </c>
      <c r="B5370" t="s">
        <v>2161</v>
      </c>
      <c r="C5370" t="s">
        <v>17</v>
      </c>
      <c r="D5370" t="s">
        <v>18</v>
      </c>
      <c r="E5370">
        <v>62</v>
      </c>
      <c r="F5370" t="s">
        <v>2967</v>
      </c>
      <c r="G5370">
        <v>3</v>
      </c>
      <c r="H5370" s="4">
        <v>75051.490000000005</v>
      </c>
      <c r="I5370" t="s">
        <v>29</v>
      </c>
      <c r="J5370">
        <v>1</v>
      </c>
      <c r="K5370">
        <v>538</v>
      </c>
      <c r="L5370" t="s">
        <v>31</v>
      </c>
      <c r="M5370" t="s">
        <v>27</v>
      </c>
      <c r="N5370" t="s">
        <v>32</v>
      </c>
      <c r="O5370" s="4">
        <v>17682.02</v>
      </c>
      <c r="P5370" t="s">
        <v>23</v>
      </c>
      <c r="Q5370" t="str" cm="1">
        <f t="array" ref="Q5370">_xlfn.IFS(
O5370&lt;50000,"Low Salary (&lt;$50K)",
O5370&lt;90000,"Lower Middle ($50K-$90K)",
O5370&lt;130000,"Middle ($90K-$130K)",
O5370&lt;170000,"Upper Middle ($130K-$170K)",
O5370&gt;=170000,"High Salary (&gt;$170K)"
)</f>
        <v>Low Salary (&lt;$50K)</v>
      </c>
      <c r="R5370" t="str" cm="1">
        <f t="array" ref="R5370">_xlfn.IFS(
G5370&lt;=2,"New Customers (0-2Y)",
G5370&lt;=5,"Growing Customers (3-5Y)",
G5370&lt;=8,"Established Customers (6-8Y)",
G5370&lt;=10,"Loyal Customers (9-10Y)"
)</f>
        <v>Growing Customers (3-5Y)</v>
      </c>
    </row>
    <row r="5371" spans="1:18" x14ac:dyDescent="0.35">
      <c r="A5371">
        <v>15674541</v>
      </c>
      <c r="B5371" t="s">
        <v>193</v>
      </c>
      <c r="C5371" t="s">
        <v>26</v>
      </c>
      <c r="D5371" t="s">
        <v>39</v>
      </c>
      <c r="E5371">
        <v>52</v>
      </c>
      <c r="F5371" t="s">
        <v>19</v>
      </c>
      <c r="G5371">
        <v>8</v>
      </c>
      <c r="H5371" s="4">
        <v>123925.23</v>
      </c>
      <c r="I5371" t="s">
        <v>33</v>
      </c>
      <c r="J5371">
        <v>1</v>
      </c>
      <c r="K5371">
        <v>575</v>
      </c>
      <c r="L5371" t="s">
        <v>31</v>
      </c>
      <c r="M5371" t="s">
        <v>27</v>
      </c>
      <c r="N5371" t="s">
        <v>32</v>
      </c>
      <c r="O5371" s="4">
        <v>111342.66</v>
      </c>
      <c r="P5371" t="s">
        <v>23</v>
      </c>
      <c r="Q5371" t="str" cm="1">
        <f t="array" ref="Q5371">_xlfn.IFS(
O5371&lt;50000,"Low Salary (&lt;$50K)",
O5371&lt;90000,"Lower Middle ($50K-$90K)",
O5371&lt;130000,"Middle ($90K-$130K)",
O5371&lt;170000,"Upper Middle ($130K-$170K)",
O5371&gt;=170000,"High Salary (&gt;$170K)"
)</f>
        <v>Middle ($90K-$130K)</v>
      </c>
      <c r="R5371" t="str" cm="1">
        <f t="array" ref="R5371">_xlfn.IFS(
G5371&lt;=2,"New Customers (0-2Y)",
G5371&lt;=5,"Growing Customers (3-5Y)",
G5371&lt;=8,"Established Customers (6-8Y)",
G5371&lt;=10,"Loyal Customers (9-10Y)"
)</f>
        <v>Established Customers (6-8Y)</v>
      </c>
    </row>
    <row r="5372" spans="1:18" x14ac:dyDescent="0.35">
      <c r="A5372">
        <v>15728564</v>
      </c>
      <c r="B5372" t="s">
        <v>458</v>
      </c>
      <c r="C5372" t="s">
        <v>17</v>
      </c>
      <c r="D5372" t="s">
        <v>39</v>
      </c>
      <c r="E5372">
        <v>41</v>
      </c>
      <c r="F5372" t="s">
        <v>19</v>
      </c>
      <c r="G5372">
        <v>6</v>
      </c>
      <c r="H5372" s="4">
        <v>0</v>
      </c>
      <c r="I5372" t="s">
        <v>24</v>
      </c>
      <c r="J5372">
        <v>2</v>
      </c>
      <c r="K5372">
        <v>682</v>
      </c>
      <c r="L5372" t="s">
        <v>35</v>
      </c>
      <c r="M5372" t="s">
        <v>27</v>
      </c>
      <c r="N5372" t="s">
        <v>22</v>
      </c>
      <c r="O5372" s="4">
        <v>134158.09</v>
      </c>
      <c r="P5372" t="s">
        <v>23</v>
      </c>
      <c r="Q5372" t="str" cm="1">
        <f t="array" ref="Q5372">_xlfn.IFS(
O5372&lt;50000,"Low Salary (&lt;$50K)",
O5372&lt;90000,"Lower Middle ($50K-$90K)",
O5372&lt;130000,"Middle ($90K-$130K)",
O5372&lt;170000,"Upper Middle ($130K-$170K)",
O5372&gt;=170000,"High Salary (&gt;$170K)"
)</f>
        <v>Upper Middle ($130K-$170K)</v>
      </c>
      <c r="R5372" t="str" cm="1">
        <f t="array" ref="R5372">_xlfn.IFS(
G5372&lt;=2,"New Customers (0-2Y)",
G5372&lt;=5,"Growing Customers (3-5Y)",
G5372&lt;=8,"Established Customers (6-8Y)",
G5372&lt;=10,"Loyal Customers (9-10Y)"
)</f>
        <v>Established Customers (6-8Y)</v>
      </c>
    </row>
    <row r="5373" spans="1:18" x14ac:dyDescent="0.35">
      <c r="A5373">
        <v>15580701</v>
      </c>
      <c r="B5373" t="s">
        <v>166</v>
      </c>
      <c r="C5373" t="s">
        <v>17</v>
      </c>
      <c r="D5373" t="s">
        <v>39</v>
      </c>
      <c r="E5373">
        <v>33</v>
      </c>
      <c r="F5373" t="s">
        <v>19</v>
      </c>
      <c r="G5373">
        <v>3</v>
      </c>
      <c r="H5373" s="4">
        <v>153819.57999999999</v>
      </c>
      <c r="I5373" t="s">
        <v>33</v>
      </c>
      <c r="J5373">
        <v>1</v>
      </c>
      <c r="K5373">
        <v>712</v>
      </c>
      <c r="L5373" t="s">
        <v>35</v>
      </c>
      <c r="M5373" t="s">
        <v>21</v>
      </c>
      <c r="N5373" t="s">
        <v>32</v>
      </c>
      <c r="O5373" s="4">
        <v>79176.09</v>
      </c>
      <c r="P5373" t="s">
        <v>23</v>
      </c>
      <c r="Q5373" t="str" cm="1">
        <f t="array" ref="Q5373">_xlfn.IFS(
O5373&lt;50000,"Low Salary (&lt;$50K)",
O5373&lt;90000,"Lower Middle ($50K-$90K)",
O5373&lt;130000,"Middle ($90K-$130K)",
O5373&lt;170000,"Upper Middle ($130K-$170K)",
O5373&gt;=170000,"High Salary (&gt;$170K)"
)</f>
        <v>Lower Middle ($50K-$90K)</v>
      </c>
      <c r="R5373" t="str" cm="1">
        <f t="array" ref="R5373">_xlfn.IFS(
G5373&lt;=2,"New Customers (0-2Y)",
G5373&lt;=5,"Growing Customers (3-5Y)",
G5373&lt;=8,"Established Customers (6-8Y)",
G5373&lt;=10,"Loyal Customers (9-10Y)"
)</f>
        <v>Growing Customers (3-5Y)</v>
      </c>
    </row>
    <row r="5374" spans="1:18" x14ac:dyDescent="0.35">
      <c r="A5374">
        <v>15688973</v>
      </c>
      <c r="B5374" t="s">
        <v>1125</v>
      </c>
      <c r="C5374" t="s">
        <v>26</v>
      </c>
      <c r="D5374" t="s">
        <v>18</v>
      </c>
      <c r="E5374">
        <v>39</v>
      </c>
      <c r="F5374" t="s">
        <v>19</v>
      </c>
      <c r="G5374">
        <v>5</v>
      </c>
      <c r="H5374" s="4">
        <v>0</v>
      </c>
      <c r="I5374" t="s">
        <v>24</v>
      </c>
      <c r="J5374">
        <v>2</v>
      </c>
      <c r="K5374">
        <v>598</v>
      </c>
      <c r="L5374" t="s">
        <v>31</v>
      </c>
      <c r="M5374" t="s">
        <v>21</v>
      </c>
      <c r="N5374" t="s">
        <v>22</v>
      </c>
      <c r="O5374" s="4">
        <v>83103.460000000006</v>
      </c>
      <c r="P5374" t="s">
        <v>28</v>
      </c>
      <c r="Q5374" t="str" cm="1">
        <f t="array" ref="Q5374">_xlfn.IFS(
O5374&lt;50000,"Low Salary (&lt;$50K)",
O5374&lt;90000,"Lower Middle ($50K-$90K)",
O5374&lt;130000,"Middle ($90K-$130K)",
O5374&lt;170000,"Upper Middle ($130K-$170K)",
O5374&gt;=170000,"High Salary (&gt;$170K)"
)</f>
        <v>Lower Middle ($50K-$90K)</v>
      </c>
      <c r="R5374" t="str" cm="1">
        <f t="array" ref="R5374">_xlfn.IFS(
G5374&lt;=2,"New Customers (0-2Y)",
G5374&lt;=5,"Growing Customers (3-5Y)",
G5374&lt;=8,"Established Customers (6-8Y)",
G5374&lt;=10,"Loyal Customers (9-10Y)"
)</f>
        <v>Growing Customers (3-5Y)</v>
      </c>
    </row>
    <row r="5375" spans="1:18" x14ac:dyDescent="0.35">
      <c r="A5375">
        <v>15709412</v>
      </c>
      <c r="B5375" t="s">
        <v>46</v>
      </c>
      <c r="C5375" t="s">
        <v>26</v>
      </c>
      <c r="D5375" t="s">
        <v>39</v>
      </c>
      <c r="E5375">
        <v>30</v>
      </c>
      <c r="F5375" t="s">
        <v>19</v>
      </c>
      <c r="G5375">
        <v>6</v>
      </c>
      <c r="H5375" s="4">
        <v>0</v>
      </c>
      <c r="I5375" t="s">
        <v>24</v>
      </c>
      <c r="J5375">
        <v>2</v>
      </c>
      <c r="K5375">
        <v>776</v>
      </c>
      <c r="L5375" t="s">
        <v>35</v>
      </c>
      <c r="M5375" t="s">
        <v>27</v>
      </c>
      <c r="N5375" t="s">
        <v>22</v>
      </c>
      <c r="O5375" s="4">
        <v>63908.86</v>
      </c>
      <c r="P5375" t="s">
        <v>28</v>
      </c>
      <c r="Q5375" t="str" cm="1">
        <f t="array" ref="Q5375">_xlfn.IFS(
O5375&lt;50000,"Low Salary (&lt;$50K)",
O5375&lt;90000,"Lower Middle ($50K-$90K)",
O5375&lt;130000,"Middle ($90K-$130K)",
O5375&lt;170000,"Upper Middle ($130K-$170K)",
O5375&gt;=170000,"High Salary (&gt;$170K)"
)</f>
        <v>Lower Middle ($50K-$90K)</v>
      </c>
      <c r="R5375" t="str" cm="1">
        <f t="array" ref="R5375">_xlfn.IFS(
G5375&lt;=2,"New Customers (0-2Y)",
G5375&lt;=5,"Growing Customers (3-5Y)",
G5375&lt;=8,"Established Customers (6-8Y)",
G5375&lt;=10,"Loyal Customers (9-10Y)"
)</f>
        <v>Established Customers (6-8Y)</v>
      </c>
    </row>
    <row r="5376" spans="1:18" x14ac:dyDescent="0.35">
      <c r="A5376">
        <v>15607753</v>
      </c>
      <c r="B5376" t="s">
        <v>519</v>
      </c>
      <c r="C5376" t="s">
        <v>26</v>
      </c>
      <c r="D5376" t="s">
        <v>18</v>
      </c>
      <c r="E5376">
        <v>23</v>
      </c>
      <c r="F5376" t="s">
        <v>43</v>
      </c>
      <c r="G5376">
        <v>10</v>
      </c>
      <c r="H5376" s="4">
        <v>70417.789999999994</v>
      </c>
      <c r="I5376" t="s">
        <v>29</v>
      </c>
      <c r="J5376">
        <v>1</v>
      </c>
      <c r="K5376">
        <v>606</v>
      </c>
      <c r="L5376" t="s">
        <v>20</v>
      </c>
      <c r="M5376" t="s">
        <v>27</v>
      </c>
      <c r="N5376" t="s">
        <v>22</v>
      </c>
      <c r="O5376" s="4">
        <v>90896.04</v>
      </c>
      <c r="P5376" t="s">
        <v>28</v>
      </c>
      <c r="Q5376" t="str" cm="1">
        <f t="array" ref="Q5376">_xlfn.IFS(
O5376&lt;50000,"Low Salary (&lt;$50K)",
O5376&lt;90000,"Lower Middle ($50K-$90K)",
O5376&lt;130000,"Middle ($90K-$130K)",
O5376&lt;170000,"Upper Middle ($130K-$170K)",
O5376&gt;=170000,"High Salary (&gt;$170K)"
)</f>
        <v>Middle ($90K-$130K)</v>
      </c>
      <c r="R5376" t="str" cm="1">
        <f t="array" ref="R5376">_xlfn.IFS(
G5376&lt;=2,"New Customers (0-2Y)",
G5376&lt;=5,"Growing Customers (3-5Y)",
G5376&lt;=8,"Established Customers (6-8Y)",
G5376&lt;=10,"Loyal Customers (9-10Y)"
)</f>
        <v>Loyal Customers (9-10Y)</v>
      </c>
    </row>
    <row r="5377" spans="1:18" x14ac:dyDescent="0.35">
      <c r="A5377">
        <v>15705352</v>
      </c>
      <c r="B5377" t="s">
        <v>239</v>
      </c>
      <c r="C5377" t="s">
        <v>26</v>
      </c>
      <c r="D5377" t="s">
        <v>39</v>
      </c>
      <c r="E5377">
        <v>38</v>
      </c>
      <c r="F5377" t="s">
        <v>19</v>
      </c>
      <c r="G5377">
        <v>7</v>
      </c>
      <c r="H5377" s="4">
        <v>111484.88</v>
      </c>
      <c r="I5377" t="s">
        <v>33</v>
      </c>
      <c r="J5377">
        <v>1</v>
      </c>
      <c r="K5377">
        <v>686</v>
      </c>
      <c r="L5377" t="s">
        <v>35</v>
      </c>
      <c r="M5377" t="s">
        <v>21</v>
      </c>
      <c r="N5377" t="s">
        <v>22</v>
      </c>
      <c r="O5377" s="4">
        <v>76076.2</v>
      </c>
      <c r="P5377" t="s">
        <v>28</v>
      </c>
      <c r="Q5377" t="str" cm="1">
        <f t="array" ref="Q5377">_xlfn.IFS(
O5377&lt;50000,"Low Salary (&lt;$50K)",
O5377&lt;90000,"Lower Middle ($50K-$90K)",
O5377&lt;130000,"Middle ($90K-$130K)",
O5377&lt;170000,"Upper Middle ($130K-$170K)",
O5377&gt;=170000,"High Salary (&gt;$170K)"
)</f>
        <v>Lower Middle ($50K-$90K)</v>
      </c>
      <c r="R5377" t="str" cm="1">
        <f t="array" ref="R5377">_xlfn.IFS(
G5377&lt;=2,"New Customers (0-2Y)",
G5377&lt;=5,"Growing Customers (3-5Y)",
G5377&lt;=8,"Established Customers (6-8Y)",
G5377&lt;=10,"Loyal Customers (9-10Y)"
)</f>
        <v>Established Customers (6-8Y)</v>
      </c>
    </row>
    <row r="5378" spans="1:18" x14ac:dyDescent="0.35">
      <c r="A5378">
        <v>15602500</v>
      </c>
      <c r="B5378" t="s">
        <v>822</v>
      </c>
      <c r="C5378" t="s">
        <v>26</v>
      </c>
      <c r="D5378" t="s">
        <v>39</v>
      </c>
      <c r="E5378">
        <v>38</v>
      </c>
      <c r="F5378" t="s">
        <v>19</v>
      </c>
      <c r="G5378">
        <v>1</v>
      </c>
      <c r="H5378" s="4">
        <v>146343.98000000001</v>
      </c>
      <c r="I5378" t="s">
        <v>33</v>
      </c>
      <c r="J5378">
        <v>1</v>
      </c>
      <c r="K5378">
        <v>850</v>
      </c>
      <c r="L5378" t="s">
        <v>37</v>
      </c>
      <c r="M5378" t="s">
        <v>27</v>
      </c>
      <c r="N5378" t="s">
        <v>22</v>
      </c>
      <c r="O5378" s="4">
        <v>103902.11</v>
      </c>
      <c r="P5378" t="s">
        <v>28</v>
      </c>
      <c r="Q5378" t="str" cm="1">
        <f t="array" ref="Q5378">_xlfn.IFS(
O5378&lt;50000,"Low Salary (&lt;$50K)",
O5378&lt;90000,"Lower Middle ($50K-$90K)",
O5378&lt;130000,"Middle ($90K-$130K)",
O5378&lt;170000,"Upper Middle ($130K-$170K)",
O5378&gt;=170000,"High Salary (&gt;$170K)"
)</f>
        <v>Middle ($90K-$130K)</v>
      </c>
      <c r="R5378" t="str" cm="1">
        <f t="array" ref="R5378">_xlfn.IFS(
G5378&lt;=2,"New Customers (0-2Y)",
G5378&lt;=5,"Growing Customers (3-5Y)",
G5378&lt;=8,"Established Customers (6-8Y)",
G5378&lt;=10,"Loyal Customers (9-10Y)"
)</f>
        <v>New Customers (0-2Y)</v>
      </c>
    </row>
    <row r="5379" spans="1:18" x14ac:dyDescent="0.35">
      <c r="A5379">
        <v>15672437</v>
      </c>
      <c r="B5379" t="s">
        <v>85</v>
      </c>
      <c r="C5379" t="s">
        <v>17</v>
      </c>
      <c r="D5379" t="s">
        <v>39</v>
      </c>
      <c r="E5379">
        <v>72</v>
      </c>
      <c r="F5379" t="s">
        <v>2967</v>
      </c>
      <c r="G5379">
        <v>1</v>
      </c>
      <c r="H5379" s="4">
        <v>160541</v>
      </c>
      <c r="I5379" t="s">
        <v>33</v>
      </c>
      <c r="J5379">
        <v>2</v>
      </c>
      <c r="K5379">
        <v>642</v>
      </c>
      <c r="L5379" t="s">
        <v>20</v>
      </c>
      <c r="M5379" t="s">
        <v>21</v>
      </c>
      <c r="N5379" t="s">
        <v>22</v>
      </c>
      <c r="O5379" s="4">
        <v>142223.94</v>
      </c>
      <c r="P5379" t="s">
        <v>28</v>
      </c>
      <c r="Q5379" t="str" cm="1">
        <f t="array" ref="Q5379">_xlfn.IFS(
O5379&lt;50000,"Low Salary (&lt;$50K)",
O5379&lt;90000,"Lower Middle ($50K-$90K)",
O5379&lt;130000,"Middle ($90K-$130K)",
O5379&lt;170000,"Upper Middle ($130K-$170K)",
O5379&gt;=170000,"High Salary (&gt;$170K)"
)</f>
        <v>Upper Middle ($130K-$170K)</v>
      </c>
      <c r="R5379" t="str" cm="1">
        <f t="array" ref="R5379">_xlfn.IFS(
G5379&lt;=2,"New Customers (0-2Y)",
G5379&lt;=5,"Growing Customers (3-5Y)",
G5379&lt;=8,"Established Customers (6-8Y)",
G5379&lt;=10,"Loyal Customers (9-10Y)"
)</f>
        <v>New Customers (0-2Y)</v>
      </c>
    </row>
    <row r="5380" spans="1:18" x14ac:dyDescent="0.35">
      <c r="A5380">
        <v>15720968</v>
      </c>
      <c r="B5380" t="s">
        <v>43</v>
      </c>
      <c r="C5380" t="s">
        <v>42</v>
      </c>
      <c r="D5380" t="s">
        <v>39</v>
      </c>
      <c r="E5380">
        <v>27</v>
      </c>
      <c r="F5380" t="s">
        <v>43</v>
      </c>
      <c r="G5380">
        <v>2</v>
      </c>
      <c r="H5380" s="4">
        <v>130274.26</v>
      </c>
      <c r="I5380" t="s">
        <v>33</v>
      </c>
      <c r="J5380">
        <v>2</v>
      </c>
      <c r="K5380">
        <v>606</v>
      </c>
      <c r="L5380" t="s">
        <v>20</v>
      </c>
      <c r="M5380" t="s">
        <v>21</v>
      </c>
      <c r="N5380" t="s">
        <v>32</v>
      </c>
      <c r="O5380" s="4">
        <v>147533.09</v>
      </c>
      <c r="P5380" t="s">
        <v>28</v>
      </c>
      <c r="Q5380" t="str" cm="1">
        <f t="array" ref="Q5380">_xlfn.IFS(
O5380&lt;50000,"Low Salary (&lt;$50K)",
O5380&lt;90000,"Lower Middle ($50K-$90K)",
O5380&lt;130000,"Middle ($90K-$130K)",
O5380&lt;170000,"Upper Middle ($130K-$170K)",
O5380&gt;=170000,"High Salary (&gt;$170K)"
)</f>
        <v>Upper Middle ($130K-$170K)</v>
      </c>
      <c r="R5380" t="str" cm="1">
        <f t="array" ref="R5380">_xlfn.IFS(
G5380&lt;=2,"New Customers (0-2Y)",
G5380&lt;=5,"Growing Customers (3-5Y)",
G5380&lt;=8,"Established Customers (6-8Y)",
G5380&lt;=10,"Loyal Customers (9-10Y)"
)</f>
        <v>New Customers (0-2Y)</v>
      </c>
    </row>
    <row r="5381" spans="1:18" x14ac:dyDescent="0.35">
      <c r="A5381">
        <v>15730796</v>
      </c>
      <c r="B5381" t="s">
        <v>2162</v>
      </c>
      <c r="C5381" t="s">
        <v>17</v>
      </c>
      <c r="D5381" t="s">
        <v>18</v>
      </c>
      <c r="E5381">
        <v>21</v>
      </c>
      <c r="F5381" t="s">
        <v>43</v>
      </c>
      <c r="G5381">
        <v>7</v>
      </c>
      <c r="H5381" s="4">
        <v>98993.02</v>
      </c>
      <c r="I5381" t="s">
        <v>29</v>
      </c>
      <c r="J5381">
        <v>1</v>
      </c>
      <c r="K5381">
        <v>627</v>
      </c>
      <c r="L5381" t="s">
        <v>20</v>
      </c>
      <c r="M5381" t="s">
        <v>21</v>
      </c>
      <c r="N5381" t="s">
        <v>22</v>
      </c>
      <c r="O5381" s="4">
        <v>169156.64</v>
      </c>
      <c r="P5381" t="s">
        <v>28</v>
      </c>
      <c r="Q5381" t="str" cm="1">
        <f t="array" ref="Q5381">_xlfn.IFS(
O5381&lt;50000,"Low Salary (&lt;$50K)",
O5381&lt;90000,"Lower Middle ($50K-$90K)",
O5381&lt;130000,"Middle ($90K-$130K)",
O5381&lt;170000,"Upper Middle ($130K-$170K)",
O5381&gt;=170000,"High Salary (&gt;$170K)"
)</f>
        <v>Upper Middle ($130K-$170K)</v>
      </c>
      <c r="R5381" t="str" cm="1">
        <f t="array" ref="R5381">_xlfn.IFS(
G5381&lt;=2,"New Customers (0-2Y)",
G5381&lt;=5,"Growing Customers (3-5Y)",
G5381&lt;=8,"Established Customers (6-8Y)",
G5381&lt;=10,"Loyal Customers (9-10Y)"
)</f>
        <v>Established Customers (6-8Y)</v>
      </c>
    </row>
    <row r="5382" spans="1:18" x14ac:dyDescent="0.35">
      <c r="A5382">
        <v>15768219</v>
      </c>
      <c r="B5382" t="s">
        <v>717</v>
      </c>
      <c r="C5382" t="s">
        <v>26</v>
      </c>
      <c r="D5382" t="s">
        <v>39</v>
      </c>
      <c r="E5382">
        <v>36</v>
      </c>
      <c r="F5382" t="s">
        <v>19</v>
      </c>
      <c r="G5382">
        <v>0</v>
      </c>
      <c r="H5382" s="4">
        <v>0</v>
      </c>
      <c r="I5382" t="s">
        <v>24</v>
      </c>
      <c r="J5382">
        <v>2</v>
      </c>
      <c r="K5382">
        <v>850</v>
      </c>
      <c r="L5382" t="s">
        <v>37</v>
      </c>
      <c r="M5382" t="s">
        <v>21</v>
      </c>
      <c r="N5382" t="s">
        <v>32</v>
      </c>
      <c r="O5382" s="4">
        <v>141242.57</v>
      </c>
      <c r="P5382" t="s">
        <v>28</v>
      </c>
      <c r="Q5382" t="str" cm="1">
        <f t="array" ref="Q5382">_xlfn.IFS(
O5382&lt;50000,"Low Salary (&lt;$50K)",
O5382&lt;90000,"Lower Middle ($50K-$90K)",
O5382&lt;130000,"Middle ($90K-$130K)",
O5382&lt;170000,"Upper Middle ($130K-$170K)",
O5382&gt;=170000,"High Salary (&gt;$170K)"
)</f>
        <v>Upper Middle ($130K-$170K)</v>
      </c>
      <c r="R5382" t="str" cm="1">
        <f t="array" ref="R5382">_xlfn.IFS(
G5382&lt;=2,"New Customers (0-2Y)",
G5382&lt;=5,"Growing Customers (3-5Y)",
G5382&lt;=8,"Established Customers (6-8Y)",
G5382&lt;=10,"Loyal Customers (9-10Y)"
)</f>
        <v>New Customers (0-2Y)</v>
      </c>
    </row>
    <row r="5383" spans="1:18" x14ac:dyDescent="0.35">
      <c r="A5383">
        <v>15663883</v>
      </c>
      <c r="B5383" t="s">
        <v>774</v>
      </c>
      <c r="C5383" t="s">
        <v>42</v>
      </c>
      <c r="D5383" t="s">
        <v>39</v>
      </c>
      <c r="E5383">
        <v>32</v>
      </c>
      <c r="F5383" t="s">
        <v>19</v>
      </c>
      <c r="G5383">
        <v>9</v>
      </c>
      <c r="H5383" s="4">
        <v>141827.32999999999</v>
      </c>
      <c r="I5383" t="s">
        <v>33</v>
      </c>
      <c r="J5383">
        <v>2</v>
      </c>
      <c r="K5383">
        <v>850</v>
      </c>
      <c r="L5383" t="s">
        <v>37</v>
      </c>
      <c r="M5383" t="s">
        <v>21</v>
      </c>
      <c r="N5383" t="s">
        <v>22</v>
      </c>
      <c r="O5383" s="4">
        <v>149458.73000000001</v>
      </c>
      <c r="P5383" t="s">
        <v>28</v>
      </c>
      <c r="Q5383" t="str" cm="1">
        <f t="array" ref="Q5383">_xlfn.IFS(
O5383&lt;50000,"Low Salary (&lt;$50K)",
O5383&lt;90000,"Lower Middle ($50K-$90K)",
O5383&lt;130000,"Middle ($90K-$130K)",
O5383&lt;170000,"Upper Middle ($130K-$170K)",
O5383&gt;=170000,"High Salary (&gt;$170K)"
)</f>
        <v>Upper Middle ($130K-$170K)</v>
      </c>
      <c r="R5383" t="str" cm="1">
        <f t="array" ref="R5383">_xlfn.IFS(
G5383&lt;=2,"New Customers (0-2Y)",
G5383&lt;=5,"Growing Customers (3-5Y)",
G5383&lt;=8,"Established Customers (6-8Y)",
G5383&lt;=10,"Loyal Customers (9-10Y)"
)</f>
        <v>Loyal Customers (9-10Y)</v>
      </c>
    </row>
    <row r="5384" spans="1:18" x14ac:dyDescent="0.35">
      <c r="A5384">
        <v>15589296</v>
      </c>
      <c r="B5384" t="s">
        <v>340</v>
      </c>
      <c r="C5384" t="s">
        <v>17</v>
      </c>
      <c r="D5384" t="s">
        <v>18</v>
      </c>
      <c r="E5384">
        <v>40</v>
      </c>
      <c r="F5384" t="s">
        <v>19</v>
      </c>
      <c r="G5384">
        <v>6</v>
      </c>
      <c r="H5384" s="4">
        <v>110054.45</v>
      </c>
      <c r="I5384" t="s">
        <v>33</v>
      </c>
      <c r="J5384">
        <v>1</v>
      </c>
      <c r="K5384">
        <v>724</v>
      </c>
      <c r="L5384" t="s">
        <v>35</v>
      </c>
      <c r="M5384" t="s">
        <v>21</v>
      </c>
      <c r="N5384" t="s">
        <v>22</v>
      </c>
      <c r="O5384" s="4">
        <v>86950.720000000001</v>
      </c>
      <c r="P5384" t="s">
        <v>28</v>
      </c>
      <c r="Q5384" t="str" cm="1">
        <f t="array" ref="Q5384">_xlfn.IFS(
O5384&lt;50000,"Low Salary (&lt;$50K)",
O5384&lt;90000,"Lower Middle ($50K-$90K)",
O5384&lt;130000,"Middle ($90K-$130K)",
O5384&lt;170000,"Upper Middle ($130K-$170K)",
O5384&gt;=170000,"High Salary (&gt;$170K)"
)</f>
        <v>Lower Middle ($50K-$90K)</v>
      </c>
      <c r="R5384" t="str" cm="1">
        <f t="array" ref="R5384">_xlfn.IFS(
G5384&lt;=2,"New Customers (0-2Y)",
G5384&lt;=5,"Growing Customers (3-5Y)",
G5384&lt;=8,"Established Customers (6-8Y)",
G5384&lt;=10,"Loyal Customers (9-10Y)"
)</f>
        <v>Established Customers (6-8Y)</v>
      </c>
    </row>
    <row r="5385" spans="1:18" x14ac:dyDescent="0.35">
      <c r="A5385">
        <v>15586425</v>
      </c>
      <c r="B5385" t="s">
        <v>1240</v>
      </c>
      <c r="C5385" t="s">
        <v>17</v>
      </c>
      <c r="D5385" t="s">
        <v>39</v>
      </c>
      <c r="E5385">
        <v>28</v>
      </c>
      <c r="F5385" t="s">
        <v>43</v>
      </c>
      <c r="G5385">
        <v>4</v>
      </c>
      <c r="H5385" s="4">
        <v>0</v>
      </c>
      <c r="I5385" t="s">
        <v>24</v>
      </c>
      <c r="J5385">
        <v>2</v>
      </c>
      <c r="K5385">
        <v>579</v>
      </c>
      <c r="L5385" t="s">
        <v>31</v>
      </c>
      <c r="M5385" t="s">
        <v>21</v>
      </c>
      <c r="N5385" t="s">
        <v>22</v>
      </c>
      <c r="O5385" s="4">
        <v>176925.69</v>
      </c>
      <c r="P5385" t="s">
        <v>28</v>
      </c>
      <c r="Q5385" t="str" cm="1">
        <f t="array" ref="Q5385">_xlfn.IFS(
O5385&lt;50000,"Low Salary (&lt;$50K)",
O5385&lt;90000,"Lower Middle ($50K-$90K)",
O5385&lt;130000,"Middle ($90K-$130K)",
O5385&lt;170000,"Upper Middle ($130K-$170K)",
O5385&gt;=170000,"High Salary (&gt;$170K)"
)</f>
        <v>High Salary (&gt;$170K)</v>
      </c>
      <c r="R5385" t="str" cm="1">
        <f t="array" ref="R5385">_xlfn.IFS(
G5385&lt;=2,"New Customers (0-2Y)",
G5385&lt;=5,"Growing Customers (3-5Y)",
G5385&lt;=8,"Established Customers (6-8Y)",
G5385&lt;=10,"Loyal Customers (9-10Y)"
)</f>
        <v>Growing Customers (3-5Y)</v>
      </c>
    </row>
    <row r="5386" spans="1:18" x14ac:dyDescent="0.35">
      <c r="A5386">
        <v>15679813</v>
      </c>
      <c r="B5386" t="s">
        <v>1176</v>
      </c>
      <c r="C5386" t="s">
        <v>26</v>
      </c>
      <c r="D5386" t="s">
        <v>39</v>
      </c>
      <c r="E5386">
        <v>28</v>
      </c>
      <c r="F5386" t="s">
        <v>43</v>
      </c>
      <c r="G5386">
        <v>1</v>
      </c>
      <c r="H5386" s="4">
        <v>0</v>
      </c>
      <c r="I5386" t="s">
        <v>24</v>
      </c>
      <c r="J5386">
        <v>1</v>
      </c>
      <c r="K5386">
        <v>727</v>
      </c>
      <c r="L5386" t="s">
        <v>35</v>
      </c>
      <c r="M5386" t="s">
        <v>21</v>
      </c>
      <c r="N5386" t="s">
        <v>32</v>
      </c>
      <c r="O5386" s="4">
        <v>40357.39</v>
      </c>
      <c r="P5386" t="s">
        <v>28</v>
      </c>
      <c r="Q5386" t="str" cm="1">
        <f t="array" ref="Q5386">_xlfn.IFS(
O5386&lt;50000,"Low Salary (&lt;$50K)",
O5386&lt;90000,"Lower Middle ($50K-$90K)",
O5386&lt;130000,"Middle ($90K-$130K)",
O5386&lt;170000,"Upper Middle ($130K-$170K)",
O5386&gt;=170000,"High Salary (&gt;$170K)"
)</f>
        <v>Low Salary (&lt;$50K)</v>
      </c>
      <c r="R5386" t="str" cm="1">
        <f t="array" ref="R5386">_xlfn.IFS(
G5386&lt;=2,"New Customers (0-2Y)",
G5386&lt;=5,"Growing Customers (3-5Y)",
G5386&lt;=8,"Established Customers (6-8Y)",
G5386&lt;=10,"Loyal Customers (9-10Y)"
)</f>
        <v>New Customers (0-2Y)</v>
      </c>
    </row>
    <row r="5387" spans="1:18" x14ac:dyDescent="0.35">
      <c r="A5387">
        <v>15681410</v>
      </c>
      <c r="B5387" t="s">
        <v>2163</v>
      </c>
      <c r="C5387" t="s">
        <v>42</v>
      </c>
      <c r="D5387" t="s">
        <v>18</v>
      </c>
      <c r="E5387">
        <v>36</v>
      </c>
      <c r="F5387" t="s">
        <v>19</v>
      </c>
      <c r="G5387">
        <v>6</v>
      </c>
      <c r="H5387" s="4">
        <v>98088.09</v>
      </c>
      <c r="I5387" t="s">
        <v>29</v>
      </c>
      <c r="J5387">
        <v>1</v>
      </c>
      <c r="K5387">
        <v>813</v>
      </c>
      <c r="L5387" t="s">
        <v>37</v>
      </c>
      <c r="M5387" t="s">
        <v>27</v>
      </c>
      <c r="N5387" t="s">
        <v>22</v>
      </c>
      <c r="O5387" s="4">
        <v>26687.22</v>
      </c>
      <c r="P5387" t="s">
        <v>23</v>
      </c>
      <c r="Q5387" t="str" cm="1">
        <f t="array" ref="Q5387">_xlfn.IFS(
O5387&lt;50000,"Low Salary (&lt;$50K)",
O5387&lt;90000,"Lower Middle ($50K-$90K)",
O5387&lt;130000,"Middle ($90K-$130K)",
O5387&lt;170000,"Upper Middle ($130K-$170K)",
O5387&gt;=170000,"High Salary (&gt;$170K)"
)</f>
        <v>Low Salary (&lt;$50K)</v>
      </c>
      <c r="R5387" t="str" cm="1">
        <f t="array" ref="R5387">_xlfn.IFS(
G5387&lt;=2,"New Customers (0-2Y)",
G5387&lt;=5,"Growing Customers (3-5Y)",
G5387&lt;=8,"Established Customers (6-8Y)",
G5387&lt;=10,"Loyal Customers (9-10Y)"
)</f>
        <v>Established Customers (6-8Y)</v>
      </c>
    </row>
    <row r="5388" spans="1:18" x14ac:dyDescent="0.35">
      <c r="A5388">
        <v>15668283</v>
      </c>
      <c r="B5388" t="s">
        <v>362</v>
      </c>
      <c r="C5388" t="s">
        <v>17</v>
      </c>
      <c r="D5388" t="s">
        <v>39</v>
      </c>
      <c r="E5388">
        <v>48</v>
      </c>
      <c r="F5388" t="s">
        <v>19</v>
      </c>
      <c r="G5388">
        <v>9</v>
      </c>
      <c r="H5388" s="4">
        <v>118317.27</v>
      </c>
      <c r="I5388" t="s">
        <v>33</v>
      </c>
      <c r="J5388">
        <v>4</v>
      </c>
      <c r="K5388">
        <v>642</v>
      </c>
      <c r="L5388" t="s">
        <v>20</v>
      </c>
      <c r="M5388" t="s">
        <v>27</v>
      </c>
      <c r="N5388" t="s">
        <v>32</v>
      </c>
      <c r="O5388" s="4">
        <v>78702.98</v>
      </c>
      <c r="P5388" t="s">
        <v>23</v>
      </c>
      <c r="Q5388" t="str" cm="1">
        <f t="array" ref="Q5388">_xlfn.IFS(
O5388&lt;50000,"Low Salary (&lt;$50K)",
O5388&lt;90000,"Lower Middle ($50K-$90K)",
O5388&lt;130000,"Middle ($90K-$130K)",
O5388&lt;170000,"Upper Middle ($130K-$170K)",
O5388&gt;=170000,"High Salary (&gt;$170K)"
)</f>
        <v>Lower Middle ($50K-$90K)</v>
      </c>
      <c r="R5388" t="str" cm="1">
        <f t="array" ref="R5388">_xlfn.IFS(
G5388&lt;=2,"New Customers (0-2Y)",
G5388&lt;=5,"Growing Customers (3-5Y)",
G5388&lt;=8,"Established Customers (6-8Y)",
G5388&lt;=10,"Loyal Customers (9-10Y)"
)</f>
        <v>Loyal Customers (9-10Y)</v>
      </c>
    </row>
    <row r="5389" spans="1:18" x14ac:dyDescent="0.35">
      <c r="A5389">
        <v>15624072</v>
      </c>
      <c r="B5389" t="s">
        <v>2164</v>
      </c>
      <c r="C5389" t="s">
        <v>26</v>
      </c>
      <c r="D5389" t="s">
        <v>39</v>
      </c>
      <c r="E5389">
        <v>22</v>
      </c>
      <c r="F5389" t="s">
        <v>43</v>
      </c>
      <c r="G5389">
        <v>10</v>
      </c>
      <c r="H5389" s="4">
        <v>0</v>
      </c>
      <c r="I5389" t="s">
        <v>24</v>
      </c>
      <c r="J5389">
        <v>2</v>
      </c>
      <c r="K5389">
        <v>669</v>
      </c>
      <c r="L5389" t="s">
        <v>35</v>
      </c>
      <c r="M5389" t="s">
        <v>21</v>
      </c>
      <c r="N5389" t="s">
        <v>32</v>
      </c>
      <c r="O5389" s="4">
        <v>176163.74</v>
      </c>
      <c r="P5389" t="s">
        <v>28</v>
      </c>
      <c r="Q5389" t="str" cm="1">
        <f t="array" ref="Q5389">_xlfn.IFS(
O5389&lt;50000,"Low Salary (&lt;$50K)",
O5389&lt;90000,"Lower Middle ($50K-$90K)",
O5389&lt;130000,"Middle ($90K-$130K)",
O5389&lt;170000,"Upper Middle ($130K-$170K)",
O5389&gt;=170000,"High Salary (&gt;$170K)"
)</f>
        <v>High Salary (&gt;$170K)</v>
      </c>
      <c r="R5389" t="str" cm="1">
        <f t="array" ref="R5389">_xlfn.IFS(
G5389&lt;=2,"New Customers (0-2Y)",
G5389&lt;=5,"Growing Customers (3-5Y)",
G5389&lt;=8,"Established Customers (6-8Y)",
G5389&lt;=10,"Loyal Customers (9-10Y)"
)</f>
        <v>Loyal Customers (9-10Y)</v>
      </c>
    </row>
    <row r="5390" spans="1:18" x14ac:dyDescent="0.35">
      <c r="A5390">
        <v>15669664</v>
      </c>
      <c r="B5390" t="s">
        <v>824</v>
      </c>
      <c r="C5390" t="s">
        <v>42</v>
      </c>
      <c r="D5390" t="s">
        <v>39</v>
      </c>
      <c r="E5390">
        <v>54</v>
      </c>
      <c r="F5390" t="s">
        <v>19</v>
      </c>
      <c r="G5390">
        <v>1</v>
      </c>
      <c r="H5390" s="4">
        <v>99774.5</v>
      </c>
      <c r="I5390" t="s">
        <v>29</v>
      </c>
      <c r="J5390">
        <v>1</v>
      </c>
      <c r="K5390">
        <v>574</v>
      </c>
      <c r="L5390" t="s">
        <v>31</v>
      </c>
      <c r="M5390" t="s">
        <v>27</v>
      </c>
      <c r="N5390" t="s">
        <v>32</v>
      </c>
      <c r="O5390" s="4">
        <v>4896.1099999999997</v>
      </c>
      <c r="P5390" t="s">
        <v>23</v>
      </c>
      <c r="Q5390" t="str" cm="1">
        <f t="array" ref="Q5390">_xlfn.IFS(
O5390&lt;50000,"Low Salary (&lt;$50K)",
O5390&lt;90000,"Lower Middle ($50K-$90K)",
O5390&lt;130000,"Middle ($90K-$130K)",
O5390&lt;170000,"Upper Middle ($130K-$170K)",
O5390&gt;=170000,"High Salary (&gt;$170K)"
)</f>
        <v>Low Salary (&lt;$50K)</v>
      </c>
      <c r="R5390" t="str" cm="1">
        <f t="array" ref="R5390">_xlfn.IFS(
G5390&lt;=2,"New Customers (0-2Y)",
G5390&lt;=5,"Growing Customers (3-5Y)",
G5390&lt;=8,"Established Customers (6-8Y)",
G5390&lt;=10,"Loyal Customers (9-10Y)"
)</f>
        <v>New Customers (0-2Y)</v>
      </c>
    </row>
    <row r="5391" spans="1:18" x14ac:dyDescent="0.35">
      <c r="A5391">
        <v>15682728</v>
      </c>
      <c r="B5391" t="s">
        <v>2165</v>
      </c>
      <c r="C5391" t="s">
        <v>17</v>
      </c>
      <c r="D5391" t="s">
        <v>18</v>
      </c>
      <c r="E5391">
        <v>32</v>
      </c>
      <c r="F5391" t="s">
        <v>19</v>
      </c>
      <c r="G5391">
        <v>4</v>
      </c>
      <c r="H5391" s="4">
        <v>0</v>
      </c>
      <c r="I5391" t="s">
        <v>24</v>
      </c>
      <c r="J5391">
        <v>2</v>
      </c>
      <c r="K5391">
        <v>774</v>
      </c>
      <c r="L5391" t="s">
        <v>35</v>
      </c>
      <c r="M5391" t="s">
        <v>27</v>
      </c>
      <c r="N5391" t="s">
        <v>32</v>
      </c>
      <c r="O5391" s="4">
        <v>114899.13</v>
      </c>
      <c r="P5391" t="s">
        <v>28</v>
      </c>
      <c r="Q5391" t="str" cm="1">
        <f t="array" ref="Q5391">_xlfn.IFS(
O5391&lt;50000,"Low Salary (&lt;$50K)",
O5391&lt;90000,"Lower Middle ($50K-$90K)",
O5391&lt;130000,"Middle ($90K-$130K)",
O5391&lt;170000,"Upper Middle ($130K-$170K)",
O5391&gt;=170000,"High Salary (&gt;$170K)"
)</f>
        <v>Middle ($90K-$130K)</v>
      </c>
      <c r="R5391" t="str" cm="1">
        <f t="array" ref="R5391">_xlfn.IFS(
G5391&lt;=2,"New Customers (0-2Y)",
G5391&lt;=5,"Growing Customers (3-5Y)",
G5391&lt;=8,"Established Customers (6-8Y)",
G5391&lt;=10,"Loyal Customers (9-10Y)"
)</f>
        <v>Growing Customers (3-5Y)</v>
      </c>
    </row>
    <row r="5392" spans="1:18" x14ac:dyDescent="0.35">
      <c r="A5392">
        <v>15573851</v>
      </c>
      <c r="B5392" t="s">
        <v>2166</v>
      </c>
      <c r="C5392" t="s">
        <v>17</v>
      </c>
      <c r="D5392" t="s">
        <v>18</v>
      </c>
      <c r="E5392">
        <v>38</v>
      </c>
      <c r="F5392" t="s">
        <v>19</v>
      </c>
      <c r="G5392">
        <v>1</v>
      </c>
      <c r="H5392" s="4">
        <v>0</v>
      </c>
      <c r="I5392" t="s">
        <v>24</v>
      </c>
      <c r="J5392">
        <v>3</v>
      </c>
      <c r="K5392">
        <v>735</v>
      </c>
      <c r="L5392" t="s">
        <v>35</v>
      </c>
      <c r="M5392" t="s">
        <v>27</v>
      </c>
      <c r="N5392" t="s">
        <v>32</v>
      </c>
      <c r="O5392" s="4">
        <v>92220.12</v>
      </c>
      <c r="P5392" t="s">
        <v>23</v>
      </c>
      <c r="Q5392" t="str" cm="1">
        <f t="array" ref="Q5392">_xlfn.IFS(
O5392&lt;50000,"Low Salary (&lt;$50K)",
O5392&lt;90000,"Lower Middle ($50K-$90K)",
O5392&lt;130000,"Middle ($90K-$130K)",
O5392&lt;170000,"Upper Middle ($130K-$170K)",
O5392&gt;=170000,"High Salary (&gt;$170K)"
)</f>
        <v>Middle ($90K-$130K)</v>
      </c>
      <c r="R5392" t="str" cm="1">
        <f t="array" ref="R5392">_xlfn.IFS(
G5392&lt;=2,"New Customers (0-2Y)",
G5392&lt;=5,"Growing Customers (3-5Y)",
G5392&lt;=8,"Established Customers (6-8Y)",
G5392&lt;=10,"Loyal Customers (9-10Y)"
)</f>
        <v>New Customers (0-2Y)</v>
      </c>
    </row>
    <row r="5393" spans="1:18" x14ac:dyDescent="0.35">
      <c r="A5393">
        <v>15733661</v>
      </c>
      <c r="B5393" t="s">
        <v>2167</v>
      </c>
      <c r="C5393" t="s">
        <v>26</v>
      </c>
      <c r="D5393" t="s">
        <v>18</v>
      </c>
      <c r="E5393">
        <v>27</v>
      </c>
      <c r="F5393" t="s">
        <v>43</v>
      </c>
      <c r="G5393">
        <v>8</v>
      </c>
      <c r="H5393" s="4">
        <v>133806.54</v>
      </c>
      <c r="I5393" t="s">
        <v>33</v>
      </c>
      <c r="J5393">
        <v>2</v>
      </c>
      <c r="K5393">
        <v>639</v>
      </c>
      <c r="L5393" t="s">
        <v>20</v>
      </c>
      <c r="M5393" t="s">
        <v>21</v>
      </c>
      <c r="N5393" t="s">
        <v>32</v>
      </c>
      <c r="O5393" s="4">
        <v>6251.3</v>
      </c>
      <c r="P5393" t="s">
        <v>28</v>
      </c>
      <c r="Q5393" t="str" cm="1">
        <f t="array" ref="Q5393">_xlfn.IFS(
O5393&lt;50000,"Low Salary (&lt;$50K)",
O5393&lt;90000,"Lower Middle ($50K-$90K)",
O5393&lt;130000,"Middle ($90K-$130K)",
O5393&lt;170000,"Upper Middle ($130K-$170K)",
O5393&gt;=170000,"High Salary (&gt;$170K)"
)</f>
        <v>Low Salary (&lt;$50K)</v>
      </c>
      <c r="R5393" t="str" cm="1">
        <f t="array" ref="R5393">_xlfn.IFS(
G5393&lt;=2,"New Customers (0-2Y)",
G5393&lt;=5,"Growing Customers (3-5Y)",
G5393&lt;=8,"Established Customers (6-8Y)",
G5393&lt;=10,"Loyal Customers (9-10Y)"
)</f>
        <v>Established Customers (6-8Y)</v>
      </c>
    </row>
    <row r="5394" spans="1:18" x14ac:dyDescent="0.35">
      <c r="A5394">
        <v>15710012</v>
      </c>
      <c r="B5394" t="s">
        <v>1806</v>
      </c>
      <c r="C5394" t="s">
        <v>26</v>
      </c>
      <c r="D5394" t="s">
        <v>39</v>
      </c>
      <c r="E5394">
        <v>44</v>
      </c>
      <c r="F5394" t="s">
        <v>19</v>
      </c>
      <c r="G5394">
        <v>2</v>
      </c>
      <c r="H5394" s="4">
        <v>0</v>
      </c>
      <c r="I5394" t="s">
        <v>24</v>
      </c>
      <c r="J5394">
        <v>2</v>
      </c>
      <c r="K5394">
        <v>738</v>
      </c>
      <c r="L5394" t="s">
        <v>35</v>
      </c>
      <c r="M5394" t="s">
        <v>21</v>
      </c>
      <c r="N5394" t="s">
        <v>32</v>
      </c>
      <c r="O5394" s="4">
        <v>43018.82</v>
      </c>
      <c r="P5394" t="s">
        <v>23</v>
      </c>
      <c r="Q5394" t="str" cm="1">
        <f t="array" ref="Q5394">_xlfn.IFS(
O5394&lt;50000,"Low Salary (&lt;$50K)",
O5394&lt;90000,"Lower Middle ($50K-$90K)",
O5394&lt;130000,"Middle ($90K-$130K)",
O5394&lt;170000,"Upper Middle ($130K-$170K)",
O5394&gt;=170000,"High Salary (&gt;$170K)"
)</f>
        <v>Low Salary (&lt;$50K)</v>
      </c>
      <c r="R5394" t="str" cm="1">
        <f t="array" ref="R5394">_xlfn.IFS(
G5394&lt;=2,"New Customers (0-2Y)",
G5394&lt;=5,"Growing Customers (3-5Y)",
G5394&lt;=8,"Established Customers (6-8Y)",
G5394&lt;=10,"Loyal Customers (9-10Y)"
)</f>
        <v>New Customers (0-2Y)</v>
      </c>
    </row>
    <row r="5395" spans="1:18" x14ac:dyDescent="0.35">
      <c r="A5395">
        <v>15763327</v>
      </c>
      <c r="B5395" t="s">
        <v>536</v>
      </c>
      <c r="C5395" t="s">
        <v>17</v>
      </c>
      <c r="D5395" t="s">
        <v>39</v>
      </c>
      <c r="E5395">
        <v>32</v>
      </c>
      <c r="F5395" t="s">
        <v>19</v>
      </c>
      <c r="G5395">
        <v>8</v>
      </c>
      <c r="H5395" s="4">
        <v>124993.29</v>
      </c>
      <c r="I5395" t="s">
        <v>33</v>
      </c>
      <c r="J5395">
        <v>2</v>
      </c>
      <c r="K5395">
        <v>835</v>
      </c>
      <c r="L5395" t="s">
        <v>37</v>
      </c>
      <c r="M5395" t="s">
        <v>21</v>
      </c>
      <c r="N5395" t="s">
        <v>22</v>
      </c>
      <c r="O5395" s="4">
        <v>27548.06</v>
      </c>
      <c r="P5395" t="s">
        <v>28</v>
      </c>
      <c r="Q5395" t="str" cm="1">
        <f t="array" ref="Q5395">_xlfn.IFS(
O5395&lt;50000,"Low Salary (&lt;$50K)",
O5395&lt;90000,"Lower Middle ($50K-$90K)",
O5395&lt;130000,"Middle ($90K-$130K)",
O5395&lt;170000,"Upper Middle ($130K-$170K)",
O5395&gt;=170000,"High Salary (&gt;$170K)"
)</f>
        <v>Low Salary (&lt;$50K)</v>
      </c>
      <c r="R5395" t="str" cm="1">
        <f t="array" ref="R5395">_xlfn.IFS(
G5395&lt;=2,"New Customers (0-2Y)",
G5395&lt;=5,"Growing Customers (3-5Y)",
G5395&lt;=8,"Established Customers (6-8Y)",
G5395&lt;=10,"Loyal Customers (9-10Y)"
)</f>
        <v>Established Customers (6-8Y)</v>
      </c>
    </row>
    <row r="5396" spans="1:18" x14ac:dyDescent="0.35">
      <c r="A5396">
        <v>15668853</v>
      </c>
      <c r="B5396" t="s">
        <v>2168</v>
      </c>
      <c r="C5396" t="s">
        <v>26</v>
      </c>
      <c r="D5396" t="s">
        <v>18</v>
      </c>
      <c r="E5396">
        <v>44</v>
      </c>
      <c r="F5396" t="s">
        <v>19</v>
      </c>
      <c r="G5396">
        <v>0</v>
      </c>
      <c r="H5396" s="4">
        <v>157622.57999999999</v>
      </c>
      <c r="I5396" t="s">
        <v>33</v>
      </c>
      <c r="J5396">
        <v>1</v>
      </c>
      <c r="K5396">
        <v>637</v>
      </c>
      <c r="L5396" t="s">
        <v>20</v>
      </c>
      <c r="M5396" t="s">
        <v>21</v>
      </c>
      <c r="N5396" t="s">
        <v>22</v>
      </c>
      <c r="O5396" s="4">
        <v>120454.2</v>
      </c>
      <c r="P5396" t="s">
        <v>28</v>
      </c>
      <c r="Q5396" t="str" cm="1">
        <f t="array" ref="Q5396">_xlfn.IFS(
O5396&lt;50000,"Low Salary (&lt;$50K)",
O5396&lt;90000,"Lower Middle ($50K-$90K)",
O5396&lt;130000,"Middle ($90K-$130K)",
O5396&lt;170000,"Upper Middle ($130K-$170K)",
O5396&gt;=170000,"High Salary (&gt;$170K)"
)</f>
        <v>Middle ($90K-$130K)</v>
      </c>
      <c r="R5396" t="str" cm="1">
        <f t="array" ref="R5396">_xlfn.IFS(
G5396&lt;=2,"New Customers (0-2Y)",
G5396&lt;=5,"Growing Customers (3-5Y)",
G5396&lt;=8,"Established Customers (6-8Y)",
G5396&lt;=10,"Loyal Customers (9-10Y)"
)</f>
        <v>New Customers (0-2Y)</v>
      </c>
    </row>
    <row r="5397" spans="1:18" x14ac:dyDescent="0.35">
      <c r="A5397">
        <v>15639303</v>
      </c>
      <c r="B5397" t="s">
        <v>716</v>
      </c>
      <c r="C5397" t="s">
        <v>42</v>
      </c>
      <c r="D5397" t="s">
        <v>39</v>
      </c>
      <c r="E5397">
        <v>48</v>
      </c>
      <c r="F5397" t="s">
        <v>19</v>
      </c>
      <c r="G5397">
        <v>5</v>
      </c>
      <c r="H5397" s="4">
        <v>126111.61</v>
      </c>
      <c r="I5397" t="s">
        <v>33</v>
      </c>
      <c r="J5397">
        <v>1</v>
      </c>
      <c r="K5397">
        <v>589</v>
      </c>
      <c r="L5397" t="s">
        <v>31</v>
      </c>
      <c r="M5397" t="s">
        <v>27</v>
      </c>
      <c r="N5397" t="s">
        <v>22</v>
      </c>
      <c r="O5397" s="4">
        <v>133961.19</v>
      </c>
      <c r="P5397" t="s">
        <v>28</v>
      </c>
      <c r="Q5397" t="str" cm="1">
        <f t="array" ref="Q5397">_xlfn.IFS(
O5397&lt;50000,"Low Salary (&lt;$50K)",
O5397&lt;90000,"Lower Middle ($50K-$90K)",
O5397&lt;130000,"Middle ($90K-$130K)",
O5397&lt;170000,"Upper Middle ($130K-$170K)",
O5397&gt;=170000,"High Salary (&gt;$170K)"
)</f>
        <v>Upper Middle ($130K-$170K)</v>
      </c>
      <c r="R5397" t="str" cm="1">
        <f t="array" ref="R5397">_xlfn.IFS(
G5397&lt;=2,"New Customers (0-2Y)",
G5397&lt;=5,"Growing Customers (3-5Y)",
G5397&lt;=8,"Established Customers (6-8Y)",
G5397&lt;=10,"Loyal Customers (9-10Y)"
)</f>
        <v>Growing Customers (3-5Y)</v>
      </c>
    </row>
    <row r="5398" spans="1:18" x14ac:dyDescent="0.35">
      <c r="A5398">
        <v>15691011</v>
      </c>
      <c r="B5398" t="s">
        <v>2169</v>
      </c>
      <c r="C5398" t="s">
        <v>17</v>
      </c>
      <c r="D5398" t="s">
        <v>39</v>
      </c>
      <c r="E5398">
        <v>42</v>
      </c>
      <c r="F5398" t="s">
        <v>19</v>
      </c>
      <c r="G5398">
        <v>9</v>
      </c>
      <c r="H5398" s="4">
        <v>161651.37</v>
      </c>
      <c r="I5398" t="s">
        <v>33</v>
      </c>
      <c r="J5398">
        <v>2</v>
      </c>
      <c r="K5398">
        <v>591</v>
      </c>
      <c r="L5398" t="s">
        <v>31</v>
      </c>
      <c r="M5398" t="s">
        <v>21</v>
      </c>
      <c r="N5398" t="s">
        <v>22</v>
      </c>
      <c r="O5398" s="4">
        <v>131753.97</v>
      </c>
      <c r="P5398" t="s">
        <v>28</v>
      </c>
      <c r="Q5398" t="str" cm="1">
        <f t="array" ref="Q5398">_xlfn.IFS(
O5398&lt;50000,"Low Salary (&lt;$50K)",
O5398&lt;90000,"Lower Middle ($50K-$90K)",
O5398&lt;130000,"Middle ($90K-$130K)",
O5398&lt;170000,"Upper Middle ($130K-$170K)",
O5398&gt;=170000,"High Salary (&gt;$170K)"
)</f>
        <v>Upper Middle ($130K-$170K)</v>
      </c>
      <c r="R5398" t="str" cm="1">
        <f t="array" ref="R5398">_xlfn.IFS(
G5398&lt;=2,"New Customers (0-2Y)",
G5398&lt;=5,"Growing Customers (3-5Y)",
G5398&lt;=8,"Established Customers (6-8Y)",
G5398&lt;=10,"Loyal Customers (9-10Y)"
)</f>
        <v>Loyal Customers (9-10Y)</v>
      </c>
    </row>
    <row r="5399" spans="1:18" x14ac:dyDescent="0.35">
      <c r="A5399">
        <v>15638513</v>
      </c>
      <c r="B5399" t="s">
        <v>108</v>
      </c>
      <c r="C5399" t="s">
        <v>17</v>
      </c>
      <c r="D5399" t="s">
        <v>18</v>
      </c>
      <c r="E5399">
        <v>40</v>
      </c>
      <c r="F5399" t="s">
        <v>19</v>
      </c>
      <c r="G5399">
        <v>7</v>
      </c>
      <c r="H5399" s="4">
        <v>142856.95000000001</v>
      </c>
      <c r="I5399" t="s">
        <v>33</v>
      </c>
      <c r="J5399">
        <v>2</v>
      </c>
      <c r="K5399">
        <v>723</v>
      </c>
      <c r="L5399" t="s">
        <v>35</v>
      </c>
      <c r="M5399" t="s">
        <v>27</v>
      </c>
      <c r="N5399" t="s">
        <v>32</v>
      </c>
      <c r="O5399" s="4">
        <v>38019.74</v>
      </c>
      <c r="P5399" t="s">
        <v>28</v>
      </c>
      <c r="Q5399" t="str" cm="1">
        <f t="array" ref="Q5399">_xlfn.IFS(
O5399&lt;50000,"Low Salary (&lt;$50K)",
O5399&lt;90000,"Lower Middle ($50K-$90K)",
O5399&lt;130000,"Middle ($90K-$130K)",
O5399&lt;170000,"Upper Middle ($130K-$170K)",
O5399&gt;=170000,"High Salary (&gt;$170K)"
)</f>
        <v>Low Salary (&lt;$50K)</v>
      </c>
      <c r="R5399" t="str" cm="1">
        <f t="array" ref="R5399">_xlfn.IFS(
G5399&lt;=2,"New Customers (0-2Y)",
G5399&lt;=5,"Growing Customers (3-5Y)",
G5399&lt;=8,"Established Customers (6-8Y)",
G5399&lt;=10,"Loyal Customers (9-10Y)"
)</f>
        <v>Established Customers (6-8Y)</v>
      </c>
    </row>
    <row r="5400" spans="1:18" x14ac:dyDescent="0.35">
      <c r="A5400">
        <v>15648933</v>
      </c>
      <c r="B5400" t="s">
        <v>989</v>
      </c>
      <c r="C5400" t="s">
        <v>42</v>
      </c>
      <c r="D5400" t="s">
        <v>39</v>
      </c>
      <c r="E5400">
        <v>44</v>
      </c>
      <c r="F5400" t="s">
        <v>19</v>
      </c>
      <c r="G5400">
        <v>3</v>
      </c>
      <c r="H5400" s="4">
        <v>111100.98</v>
      </c>
      <c r="I5400" t="s">
        <v>33</v>
      </c>
      <c r="J5400">
        <v>1</v>
      </c>
      <c r="K5400">
        <v>831</v>
      </c>
      <c r="L5400" t="s">
        <v>37</v>
      </c>
      <c r="M5400" t="s">
        <v>21</v>
      </c>
      <c r="N5400" t="s">
        <v>22</v>
      </c>
      <c r="O5400" s="4">
        <v>28144.07</v>
      </c>
      <c r="P5400" t="s">
        <v>23</v>
      </c>
      <c r="Q5400" t="str" cm="1">
        <f t="array" ref="Q5400">_xlfn.IFS(
O5400&lt;50000,"Low Salary (&lt;$50K)",
O5400&lt;90000,"Lower Middle ($50K-$90K)",
O5400&lt;130000,"Middle ($90K-$130K)",
O5400&lt;170000,"Upper Middle ($130K-$170K)",
O5400&gt;=170000,"High Salary (&gt;$170K)"
)</f>
        <v>Low Salary (&lt;$50K)</v>
      </c>
      <c r="R5400" t="str" cm="1">
        <f t="array" ref="R5400">_xlfn.IFS(
G5400&lt;=2,"New Customers (0-2Y)",
G5400&lt;=5,"Growing Customers (3-5Y)",
G5400&lt;=8,"Established Customers (6-8Y)",
G5400&lt;=10,"Loyal Customers (9-10Y)"
)</f>
        <v>Growing Customers (3-5Y)</v>
      </c>
    </row>
    <row r="5401" spans="1:18" x14ac:dyDescent="0.35">
      <c r="A5401">
        <v>15628904</v>
      </c>
      <c r="B5401" t="s">
        <v>1806</v>
      </c>
      <c r="C5401" t="s">
        <v>26</v>
      </c>
      <c r="D5401" t="s">
        <v>39</v>
      </c>
      <c r="E5401">
        <v>35</v>
      </c>
      <c r="F5401" t="s">
        <v>19</v>
      </c>
      <c r="G5401">
        <v>8</v>
      </c>
      <c r="H5401" s="4">
        <v>102918.38</v>
      </c>
      <c r="I5401" t="s">
        <v>33</v>
      </c>
      <c r="J5401">
        <v>1</v>
      </c>
      <c r="K5401">
        <v>733</v>
      </c>
      <c r="L5401" t="s">
        <v>35</v>
      </c>
      <c r="M5401" t="s">
        <v>21</v>
      </c>
      <c r="N5401" t="s">
        <v>22</v>
      </c>
      <c r="O5401" s="4">
        <v>45959.86</v>
      </c>
      <c r="P5401" t="s">
        <v>28</v>
      </c>
      <c r="Q5401" t="str" cm="1">
        <f t="array" ref="Q5401">_xlfn.IFS(
O5401&lt;50000,"Low Salary (&lt;$50K)",
O5401&lt;90000,"Lower Middle ($50K-$90K)",
O5401&lt;130000,"Middle ($90K-$130K)",
O5401&lt;170000,"Upper Middle ($130K-$170K)",
O5401&gt;=170000,"High Salary (&gt;$170K)"
)</f>
        <v>Low Salary (&lt;$50K)</v>
      </c>
      <c r="R5401" t="str" cm="1">
        <f t="array" ref="R5401">_xlfn.IFS(
G5401&lt;=2,"New Customers (0-2Y)",
G5401&lt;=5,"Growing Customers (3-5Y)",
G5401&lt;=8,"Established Customers (6-8Y)",
G5401&lt;=10,"Loyal Customers (9-10Y)"
)</f>
        <v>Established Customers (6-8Y)</v>
      </c>
    </row>
    <row r="5402" spans="1:18" x14ac:dyDescent="0.35">
      <c r="A5402">
        <v>15644788</v>
      </c>
      <c r="B5402" t="s">
        <v>2010</v>
      </c>
      <c r="C5402" t="s">
        <v>17</v>
      </c>
      <c r="D5402" t="s">
        <v>18</v>
      </c>
      <c r="E5402">
        <v>30</v>
      </c>
      <c r="F5402" t="s">
        <v>19</v>
      </c>
      <c r="G5402">
        <v>5</v>
      </c>
      <c r="H5402" s="4">
        <v>0</v>
      </c>
      <c r="I5402" t="s">
        <v>24</v>
      </c>
      <c r="J5402">
        <v>2</v>
      </c>
      <c r="K5402">
        <v>731</v>
      </c>
      <c r="L5402" t="s">
        <v>35</v>
      </c>
      <c r="M5402" t="s">
        <v>21</v>
      </c>
      <c r="N5402" t="s">
        <v>32</v>
      </c>
      <c r="O5402" s="4">
        <v>189528.72</v>
      </c>
      <c r="P5402" t="s">
        <v>28</v>
      </c>
      <c r="Q5402" t="str" cm="1">
        <f t="array" ref="Q5402">_xlfn.IFS(
O5402&lt;50000,"Low Salary (&lt;$50K)",
O5402&lt;90000,"Lower Middle ($50K-$90K)",
O5402&lt;130000,"Middle ($90K-$130K)",
O5402&lt;170000,"Upper Middle ($130K-$170K)",
O5402&gt;=170000,"High Salary (&gt;$170K)"
)</f>
        <v>High Salary (&gt;$170K)</v>
      </c>
      <c r="R5402" t="str" cm="1">
        <f t="array" ref="R5402">_xlfn.IFS(
G5402&lt;=2,"New Customers (0-2Y)",
G5402&lt;=5,"Growing Customers (3-5Y)",
G5402&lt;=8,"Established Customers (6-8Y)",
G5402&lt;=10,"Loyal Customers (9-10Y)"
)</f>
        <v>Growing Customers (3-5Y)</v>
      </c>
    </row>
    <row r="5403" spans="1:18" x14ac:dyDescent="0.35">
      <c r="A5403">
        <v>15598161</v>
      </c>
      <c r="B5403" t="s">
        <v>70</v>
      </c>
      <c r="C5403" t="s">
        <v>17</v>
      </c>
      <c r="D5403" t="s">
        <v>39</v>
      </c>
      <c r="E5403">
        <v>47</v>
      </c>
      <c r="F5403" t="s">
        <v>19</v>
      </c>
      <c r="G5403">
        <v>10</v>
      </c>
      <c r="H5403" s="4">
        <v>0</v>
      </c>
      <c r="I5403" t="s">
        <v>24</v>
      </c>
      <c r="J5403">
        <v>2</v>
      </c>
      <c r="K5403">
        <v>654</v>
      </c>
      <c r="L5403" t="s">
        <v>20</v>
      </c>
      <c r="M5403" t="s">
        <v>21</v>
      </c>
      <c r="N5403" t="s">
        <v>32</v>
      </c>
      <c r="O5403" s="4">
        <v>170481.98</v>
      </c>
      <c r="P5403" t="s">
        <v>28</v>
      </c>
      <c r="Q5403" t="str" cm="1">
        <f t="array" ref="Q5403">_xlfn.IFS(
O5403&lt;50000,"Low Salary (&lt;$50K)",
O5403&lt;90000,"Lower Middle ($50K-$90K)",
O5403&lt;130000,"Middle ($90K-$130K)",
O5403&lt;170000,"Upper Middle ($130K-$170K)",
O5403&gt;=170000,"High Salary (&gt;$170K)"
)</f>
        <v>High Salary (&gt;$170K)</v>
      </c>
      <c r="R5403" t="str" cm="1">
        <f t="array" ref="R5403">_xlfn.IFS(
G5403&lt;=2,"New Customers (0-2Y)",
G5403&lt;=5,"Growing Customers (3-5Y)",
G5403&lt;=8,"Established Customers (6-8Y)",
G5403&lt;=10,"Loyal Customers (9-10Y)"
)</f>
        <v>Loyal Customers (9-10Y)</v>
      </c>
    </row>
    <row r="5404" spans="1:18" x14ac:dyDescent="0.35">
      <c r="A5404">
        <v>15745624</v>
      </c>
      <c r="B5404" t="s">
        <v>388</v>
      </c>
      <c r="C5404" t="s">
        <v>17</v>
      </c>
      <c r="D5404" t="s">
        <v>39</v>
      </c>
      <c r="E5404">
        <v>37</v>
      </c>
      <c r="F5404" t="s">
        <v>19</v>
      </c>
      <c r="G5404">
        <v>4</v>
      </c>
      <c r="H5404" s="4">
        <v>0</v>
      </c>
      <c r="I5404" t="s">
        <v>24</v>
      </c>
      <c r="J5404">
        <v>2</v>
      </c>
      <c r="K5404">
        <v>828</v>
      </c>
      <c r="L5404" t="s">
        <v>37</v>
      </c>
      <c r="M5404" t="s">
        <v>21</v>
      </c>
      <c r="N5404" t="s">
        <v>32</v>
      </c>
      <c r="O5404" s="4">
        <v>94845.45</v>
      </c>
      <c r="P5404" t="s">
        <v>28</v>
      </c>
      <c r="Q5404" t="str" cm="1">
        <f t="array" ref="Q5404">_xlfn.IFS(
O5404&lt;50000,"Low Salary (&lt;$50K)",
O5404&lt;90000,"Lower Middle ($50K-$90K)",
O5404&lt;130000,"Middle ($90K-$130K)",
O5404&lt;170000,"Upper Middle ($130K-$170K)",
O5404&gt;=170000,"High Salary (&gt;$170K)"
)</f>
        <v>Middle ($90K-$130K)</v>
      </c>
      <c r="R5404" t="str" cm="1">
        <f t="array" ref="R5404">_xlfn.IFS(
G5404&lt;=2,"New Customers (0-2Y)",
G5404&lt;=5,"Growing Customers (3-5Y)",
G5404&lt;=8,"Established Customers (6-8Y)",
G5404&lt;=10,"Loyal Customers (9-10Y)"
)</f>
        <v>Growing Customers (3-5Y)</v>
      </c>
    </row>
    <row r="5405" spans="1:18" x14ac:dyDescent="0.35">
      <c r="A5405">
        <v>15733169</v>
      </c>
      <c r="B5405" t="s">
        <v>536</v>
      </c>
      <c r="C5405" t="s">
        <v>26</v>
      </c>
      <c r="D5405" t="s">
        <v>39</v>
      </c>
      <c r="E5405">
        <v>22</v>
      </c>
      <c r="F5405" t="s">
        <v>43</v>
      </c>
      <c r="G5405">
        <v>7</v>
      </c>
      <c r="H5405" s="4">
        <v>125265.61</v>
      </c>
      <c r="I5405" t="s">
        <v>33</v>
      </c>
      <c r="J5405">
        <v>1</v>
      </c>
      <c r="K5405">
        <v>590</v>
      </c>
      <c r="L5405" t="s">
        <v>31</v>
      </c>
      <c r="M5405" t="s">
        <v>21</v>
      </c>
      <c r="N5405" t="s">
        <v>22</v>
      </c>
      <c r="O5405" s="4">
        <v>161253.07999999999</v>
      </c>
      <c r="P5405" t="s">
        <v>28</v>
      </c>
      <c r="Q5405" t="str" cm="1">
        <f t="array" ref="Q5405">_xlfn.IFS(
O5405&lt;50000,"Low Salary (&lt;$50K)",
O5405&lt;90000,"Lower Middle ($50K-$90K)",
O5405&lt;130000,"Middle ($90K-$130K)",
O5405&lt;170000,"Upper Middle ($130K-$170K)",
O5405&gt;=170000,"High Salary (&gt;$170K)"
)</f>
        <v>Upper Middle ($130K-$170K)</v>
      </c>
      <c r="R5405" t="str" cm="1">
        <f t="array" ref="R5405">_xlfn.IFS(
G5405&lt;=2,"New Customers (0-2Y)",
G5405&lt;=5,"Growing Customers (3-5Y)",
G5405&lt;=8,"Established Customers (6-8Y)",
G5405&lt;=10,"Loyal Customers (9-10Y)"
)</f>
        <v>Established Customers (6-8Y)</v>
      </c>
    </row>
    <row r="5406" spans="1:18" x14ac:dyDescent="0.35">
      <c r="A5406">
        <v>15801417</v>
      </c>
      <c r="B5406" t="s">
        <v>2135</v>
      </c>
      <c r="C5406" t="s">
        <v>17</v>
      </c>
      <c r="D5406" t="s">
        <v>39</v>
      </c>
      <c r="E5406">
        <v>37</v>
      </c>
      <c r="F5406" t="s">
        <v>19</v>
      </c>
      <c r="G5406">
        <v>4</v>
      </c>
      <c r="H5406" s="4">
        <v>82500.28</v>
      </c>
      <c r="I5406" t="s">
        <v>29</v>
      </c>
      <c r="J5406">
        <v>1</v>
      </c>
      <c r="K5406">
        <v>657</v>
      </c>
      <c r="L5406" t="s">
        <v>20</v>
      </c>
      <c r="M5406" t="s">
        <v>21</v>
      </c>
      <c r="N5406" t="s">
        <v>22</v>
      </c>
      <c r="O5406" s="4">
        <v>115260.72</v>
      </c>
      <c r="P5406" t="s">
        <v>28</v>
      </c>
      <c r="Q5406" t="str" cm="1">
        <f t="array" ref="Q5406">_xlfn.IFS(
O5406&lt;50000,"Low Salary (&lt;$50K)",
O5406&lt;90000,"Lower Middle ($50K-$90K)",
O5406&lt;130000,"Middle ($90K-$130K)",
O5406&lt;170000,"Upper Middle ($130K-$170K)",
O5406&gt;=170000,"High Salary (&gt;$170K)"
)</f>
        <v>Middle ($90K-$130K)</v>
      </c>
      <c r="R5406" t="str" cm="1">
        <f t="array" ref="R5406">_xlfn.IFS(
G5406&lt;=2,"New Customers (0-2Y)",
G5406&lt;=5,"Growing Customers (3-5Y)",
G5406&lt;=8,"Established Customers (6-8Y)",
G5406&lt;=10,"Loyal Customers (9-10Y)"
)</f>
        <v>Growing Customers (3-5Y)</v>
      </c>
    </row>
    <row r="5407" spans="1:18" x14ac:dyDescent="0.35">
      <c r="A5407">
        <v>15592707</v>
      </c>
      <c r="B5407" t="s">
        <v>1621</v>
      </c>
      <c r="C5407" t="s">
        <v>42</v>
      </c>
      <c r="D5407" t="s">
        <v>18</v>
      </c>
      <c r="E5407">
        <v>64</v>
      </c>
      <c r="F5407" t="s">
        <v>2967</v>
      </c>
      <c r="G5407">
        <v>2</v>
      </c>
      <c r="H5407" s="4">
        <v>175754.87</v>
      </c>
      <c r="I5407" t="s">
        <v>33</v>
      </c>
      <c r="J5407">
        <v>2</v>
      </c>
      <c r="K5407">
        <v>531</v>
      </c>
      <c r="L5407" t="s">
        <v>31</v>
      </c>
      <c r="M5407" t="s">
        <v>21</v>
      </c>
      <c r="N5407" t="s">
        <v>22</v>
      </c>
      <c r="O5407" s="4">
        <v>60721.4</v>
      </c>
      <c r="P5407" t="s">
        <v>28</v>
      </c>
      <c r="Q5407" t="str" cm="1">
        <f t="array" ref="Q5407">_xlfn.IFS(
O5407&lt;50000,"Low Salary (&lt;$50K)",
O5407&lt;90000,"Lower Middle ($50K-$90K)",
O5407&lt;130000,"Middle ($90K-$130K)",
O5407&lt;170000,"Upper Middle ($130K-$170K)",
O5407&gt;=170000,"High Salary (&gt;$170K)"
)</f>
        <v>Lower Middle ($50K-$90K)</v>
      </c>
      <c r="R5407" t="str" cm="1">
        <f t="array" ref="R5407">_xlfn.IFS(
G5407&lt;=2,"New Customers (0-2Y)",
G5407&lt;=5,"Growing Customers (3-5Y)",
G5407&lt;=8,"Established Customers (6-8Y)",
G5407&lt;=10,"Loyal Customers (9-10Y)"
)</f>
        <v>New Customers (0-2Y)</v>
      </c>
    </row>
    <row r="5408" spans="1:18" x14ac:dyDescent="0.35">
      <c r="A5408">
        <v>15593954</v>
      </c>
      <c r="B5408" t="s">
        <v>2170</v>
      </c>
      <c r="C5408" t="s">
        <v>17</v>
      </c>
      <c r="D5408" t="s">
        <v>18</v>
      </c>
      <c r="E5408">
        <v>47</v>
      </c>
      <c r="F5408" t="s">
        <v>19</v>
      </c>
      <c r="G5408">
        <v>6</v>
      </c>
      <c r="H5408" s="4">
        <v>109387.33</v>
      </c>
      <c r="I5408" t="s">
        <v>33</v>
      </c>
      <c r="J5408">
        <v>1</v>
      </c>
      <c r="K5408">
        <v>516</v>
      </c>
      <c r="L5408" t="s">
        <v>31</v>
      </c>
      <c r="M5408" t="s">
        <v>27</v>
      </c>
      <c r="N5408" t="s">
        <v>32</v>
      </c>
      <c r="O5408" s="4">
        <v>121365.45</v>
      </c>
      <c r="P5408" t="s">
        <v>28</v>
      </c>
      <c r="Q5408" t="str" cm="1">
        <f t="array" ref="Q5408">_xlfn.IFS(
O5408&lt;50000,"Low Salary (&lt;$50K)",
O5408&lt;90000,"Lower Middle ($50K-$90K)",
O5408&lt;130000,"Middle ($90K-$130K)",
O5408&lt;170000,"Upper Middle ($130K-$170K)",
O5408&gt;=170000,"High Salary (&gt;$170K)"
)</f>
        <v>Middle ($90K-$130K)</v>
      </c>
      <c r="R5408" t="str" cm="1">
        <f t="array" ref="R5408">_xlfn.IFS(
G5408&lt;=2,"New Customers (0-2Y)",
G5408&lt;=5,"Growing Customers (3-5Y)",
G5408&lt;=8,"Established Customers (6-8Y)",
G5408&lt;=10,"Loyal Customers (9-10Y)"
)</f>
        <v>Established Customers (6-8Y)</v>
      </c>
    </row>
    <row r="5409" spans="1:18" x14ac:dyDescent="0.35">
      <c r="A5409">
        <v>15714431</v>
      </c>
      <c r="B5409" t="s">
        <v>741</v>
      </c>
      <c r="C5409" t="s">
        <v>17</v>
      </c>
      <c r="D5409" t="s">
        <v>39</v>
      </c>
      <c r="E5409">
        <v>37</v>
      </c>
      <c r="F5409" t="s">
        <v>19</v>
      </c>
      <c r="G5409">
        <v>1</v>
      </c>
      <c r="H5409" s="4">
        <v>100443.36</v>
      </c>
      <c r="I5409" t="s">
        <v>33</v>
      </c>
      <c r="J5409">
        <v>2</v>
      </c>
      <c r="K5409">
        <v>561</v>
      </c>
      <c r="L5409" t="s">
        <v>31</v>
      </c>
      <c r="M5409" t="s">
        <v>27</v>
      </c>
      <c r="N5409" t="s">
        <v>22</v>
      </c>
      <c r="O5409" s="4">
        <v>101693.73</v>
      </c>
      <c r="P5409" t="s">
        <v>28</v>
      </c>
      <c r="Q5409" t="str" cm="1">
        <f t="array" ref="Q5409">_xlfn.IFS(
O5409&lt;50000,"Low Salary (&lt;$50K)",
O5409&lt;90000,"Lower Middle ($50K-$90K)",
O5409&lt;130000,"Middle ($90K-$130K)",
O5409&lt;170000,"Upper Middle ($130K-$170K)",
O5409&gt;=170000,"High Salary (&gt;$170K)"
)</f>
        <v>Middle ($90K-$130K)</v>
      </c>
      <c r="R5409" t="str" cm="1">
        <f t="array" ref="R5409">_xlfn.IFS(
G5409&lt;=2,"New Customers (0-2Y)",
G5409&lt;=5,"Growing Customers (3-5Y)",
G5409&lt;=8,"Established Customers (6-8Y)",
G5409&lt;=10,"Loyal Customers (9-10Y)"
)</f>
        <v>New Customers (0-2Y)</v>
      </c>
    </row>
    <row r="5410" spans="1:18" x14ac:dyDescent="0.35">
      <c r="A5410">
        <v>15638257</v>
      </c>
      <c r="B5410" t="s">
        <v>576</v>
      </c>
      <c r="C5410" t="s">
        <v>26</v>
      </c>
      <c r="D5410" t="s">
        <v>18</v>
      </c>
      <c r="E5410">
        <v>54</v>
      </c>
      <c r="F5410" t="s">
        <v>19</v>
      </c>
      <c r="G5410">
        <v>0</v>
      </c>
      <c r="H5410" s="4">
        <v>83102.720000000001</v>
      </c>
      <c r="I5410" t="s">
        <v>29</v>
      </c>
      <c r="J5410">
        <v>2</v>
      </c>
      <c r="K5410">
        <v>682</v>
      </c>
      <c r="L5410" t="s">
        <v>35</v>
      </c>
      <c r="M5410" t="s">
        <v>21</v>
      </c>
      <c r="N5410" t="s">
        <v>22</v>
      </c>
      <c r="O5410" s="4">
        <v>54132.93</v>
      </c>
      <c r="P5410" t="s">
        <v>28</v>
      </c>
      <c r="Q5410" t="str" cm="1">
        <f t="array" ref="Q5410">_xlfn.IFS(
O5410&lt;50000,"Low Salary (&lt;$50K)",
O5410&lt;90000,"Lower Middle ($50K-$90K)",
O5410&lt;130000,"Middle ($90K-$130K)",
O5410&lt;170000,"Upper Middle ($130K-$170K)",
O5410&gt;=170000,"High Salary (&gt;$170K)"
)</f>
        <v>Lower Middle ($50K-$90K)</v>
      </c>
      <c r="R5410" t="str" cm="1">
        <f t="array" ref="R5410">_xlfn.IFS(
G5410&lt;=2,"New Customers (0-2Y)",
G5410&lt;=5,"Growing Customers (3-5Y)",
G5410&lt;=8,"Established Customers (6-8Y)",
G5410&lt;=10,"Loyal Customers (9-10Y)"
)</f>
        <v>New Customers (0-2Y)</v>
      </c>
    </row>
    <row r="5411" spans="1:18" x14ac:dyDescent="0.35">
      <c r="A5411">
        <v>15690939</v>
      </c>
      <c r="B5411" t="s">
        <v>2171</v>
      </c>
      <c r="C5411" t="s">
        <v>26</v>
      </c>
      <c r="D5411" t="s">
        <v>39</v>
      </c>
      <c r="E5411">
        <v>28</v>
      </c>
      <c r="F5411" t="s">
        <v>43</v>
      </c>
      <c r="G5411">
        <v>7</v>
      </c>
      <c r="H5411" s="4">
        <v>0</v>
      </c>
      <c r="I5411" t="s">
        <v>24</v>
      </c>
      <c r="J5411">
        <v>1</v>
      </c>
      <c r="K5411">
        <v>575</v>
      </c>
      <c r="L5411" t="s">
        <v>31</v>
      </c>
      <c r="M5411" t="s">
        <v>21</v>
      </c>
      <c r="N5411" t="s">
        <v>22</v>
      </c>
      <c r="O5411" s="4">
        <v>10666.05</v>
      </c>
      <c r="P5411" t="s">
        <v>28</v>
      </c>
      <c r="Q5411" t="str" cm="1">
        <f t="array" ref="Q5411">_xlfn.IFS(
O5411&lt;50000,"Low Salary (&lt;$50K)",
O5411&lt;90000,"Lower Middle ($50K-$90K)",
O5411&lt;130000,"Middle ($90K-$130K)",
O5411&lt;170000,"Upper Middle ($130K-$170K)",
O5411&gt;=170000,"High Salary (&gt;$170K)"
)</f>
        <v>Low Salary (&lt;$50K)</v>
      </c>
      <c r="R5411" t="str" cm="1">
        <f t="array" ref="R5411">_xlfn.IFS(
G5411&lt;=2,"New Customers (0-2Y)",
G5411&lt;=5,"Growing Customers (3-5Y)",
G5411&lt;=8,"Established Customers (6-8Y)",
G5411&lt;=10,"Loyal Customers (9-10Y)"
)</f>
        <v>Established Customers (6-8Y)</v>
      </c>
    </row>
    <row r="5412" spans="1:18" x14ac:dyDescent="0.35">
      <c r="A5412">
        <v>15723613</v>
      </c>
      <c r="B5412" t="s">
        <v>220</v>
      </c>
      <c r="C5412" t="s">
        <v>17</v>
      </c>
      <c r="D5412" t="s">
        <v>18</v>
      </c>
      <c r="E5412">
        <v>28</v>
      </c>
      <c r="F5412" t="s">
        <v>43</v>
      </c>
      <c r="G5412">
        <v>4</v>
      </c>
      <c r="H5412" s="4">
        <v>0</v>
      </c>
      <c r="I5412" t="s">
        <v>24</v>
      </c>
      <c r="J5412">
        <v>2</v>
      </c>
      <c r="K5412">
        <v>623</v>
      </c>
      <c r="L5412" t="s">
        <v>20</v>
      </c>
      <c r="M5412" t="s">
        <v>21</v>
      </c>
      <c r="N5412" t="s">
        <v>32</v>
      </c>
      <c r="O5412" s="4">
        <v>41227.67</v>
      </c>
      <c r="P5412" t="s">
        <v>28</v>
      </c>
      <c r="Q5412" t="str" cm="1">
        <f t="array" ref="Q5412">_xlfn.IFS(
O5412&lt;50000,"Low Salary (&lt;$50K)",
O5412&lt;90000,"Lower Middle ($50K-$90K)",
O5412&lt;130000,"Middle ($90K-$130K)",
O5412&lt;170000,"Upper Middle ($130K-$170K)",
O5412&gt;=170000,"High Salary (&gt;$170K)"
)</f>
        <v>Low Salary (&lt;$50K)</v>
      </c>
      <c r="R5412" t="str" cm="1">
        <f t="array" ref="R5412">_xlfn.IFS(
G5412&lt;=2,"New Customers (0-2Y)",
G5412&lt;=5,"Growing Customers (3-5Y)",
G5412&lt;=8,"Established Customers (6-8Y)",
G5412&lt;=10,"Loyal Customers (9-10Y)"
)</f>
        <v>Growing Customers (3-5Y)</v>
      </c>
    </row>
    <row r="5413" spans="1:18" x14ac:dyDescent="0.35">
      <c r="A5413">
        <v>15813640</v>
      </c>
      <c r="B5413" t="s">
        <v>237</v>
      </c>
      <c r="C5413" t="s">
        <v>17</v>
      </c>
      <c r="D5413" t="s">
        <v>18</v>
      </c>
      <c r="E5413">
        <v>40</v>
      </c>
      <c r="F5413" t="s">
        <v>19</v>
      </c>
      <c r="G5413">
        <v>7</v>
      </c>
      <c r="H5413" s="4">
        <v>0</v>
      </c>
      <c r="I5413" t="s">
        <v>24</v>
      </c>
      <c r="J5413">
        <v>2</v>
      </c>
      <c r="K5413">
        <v>642</v>
      </c>
      <c r="L5413" t="s">
        <v>20</v>
      </c>
      <c r="M5413" t="s">
        <v>21</v>
      </c>
      <c r="N5413" t="s">
        <v>32</v>
      </c>
      <c r="O5413" s="4">
        <v>10712.82</v>
      </c>
      <c r="P5413" t="s">
        <v>28</v>
      </c>
      <c r="Q5413" t="str" cm="1">
        <f t="array" ref="Q5413">_xlfn.IFS(
O5413&lt;50000,"Low Salary (&lt;$50K)",
O5413&lt;90000,"Lower Middle ($50K-$90K)",
O5413&lt;130000,"Middle ($90K-$130K)",
O5413&lt;170000,"Upper Middle ($130K-$170K)",
O5413&gt;=170000,"High Salary (&gt;$170K)"
)</f>
        <v>Low Salary (&lt;$50K)</v>
      </c>
      <c r="R5413" t="str" cm="1">
        <f t="array" ref="R5413">_xlfn.IFS(
G5413&lt;=2,"New Customers (0-2Y)",
G5413&lt;=5,"Growing Customers (3-5Y)",
G5413&lt;=8,"Established Customers (6-8Y)",
G5413&lt;=10,"Loyal Customers (9-10Y)"
)</f>
        <v>Established Customers (6-8Y)</v>
      </c>
    </row>
    <row r="5414" spans="1:18" x14ac:dyDescent="0.35">
      <c r="A5414">
        <v>15707322</v>
      </c>
      <c r="B5414" t="s">
        <v>1588</v>
      </c>
      <c r="C5414" t="s">
        <v>17</v>
      </c>
      <c r="D5414" t="s">
        <v>18</v>
      </c>
      <c r="E5414">
        <v>48</v>
      </c>
      <c r="F5414" t="s">
        <v>19</v>
      </c>
      <c r="G5414">
        <v>2</v>
      </c>
      <c r="H5414" s="4">
        <v>115290.27</v>
      </c>
      <c r="I5414" t="s">
        <v>33</v>
      </c>
      <c r="J5414">
        <v>1</v>
      </c>
      <c r="K5414">
        <v>779</v>
      </c>
      <c r="L5414" t="s">
        <v>35</v>
      </c>
      <c r="M5414" t="s">
        <v>27</v>
      </c>
      <c r="N5414" t="s">
        <v>32</v>
      </c>
      <c r="O5414" s="4">
        <v>98912.69</v>
      </c>
      <c r="P5414" t="s">
        <v>23</v>
      </c>
      <c r="Q5414" t="str" cm="1">
        <f t="array" ref="Q5414">_xlfn.IFS(
O5414&lt;50000,"Low Salary (&lt;$50K)",
O5414&lt;90000,"Lower Middle ($50K-$90K)",
O5414&lt;130000,"Middle ($90K-$130K)",
O5414&lt;170000,"Upper Middle ($130K-$170K)",
O5414&gt;=170000,"High Salary (&gt;$170K)"
)</f>
        <v>Middle ($90K-$130K)</v>
      </c>
      <c r="R5414" t="str" cm="1">
        <f t="array" ref="R5414">_xlfn.IFS(
G5414&lt;=2,"New Customers (0-2Y)",
G5414&lt;=5,"Growing Customers (3-5Y)",
G5414&lt;=8,"Established Customers (6-8Y)",
G5414&lt;=10,"Loyal Customers (9-10Y)"
)</f>
        <v>New Customers (0-2Y)</v>
      </c>
    </row>
    <row r="5415" spans="1:18" x14ac:dyDescent="0.35">
      <c r="A5415">
        <v>15588918</v>
      </c>
      <c r="B5415" t="s">
        <v>36</v>
      </c>
      <c r="C5415" t="s">
        <v>17</v>
      </c>
      <c r="D5415" t="s">
        <v>18</v>
      </c>
      <c r="E5415">
        <v>42</v>
      </c>
      <c r="F5415" t="s">
        <v>19</v>
      </c>
      <c r="G5415">
        <v>6</v>
      </c>
      <c r="H5415" s="4">
        <v>0</v>
      </c>
      <c r="I5415" t="s">
        <v>24</v>
      </c>
      <c r="J5415">
        <v>2</v>
      </c>
      <c r="K5415">
        <v>671</v>
      </c>
      <c r="L5415" t="s">
        <v>35</v>
      </c>
      <c r="M5415" t="s">
        <v>21</v>
      </c>
      <c r="N5415" t="s">
        <v>32</v>
      </c>
      <c r="O5415" s="4">
        <v>197202.48</v>
      </c>
      <c r="P5415" t="s">
        <v>28</v>
      </c>
      <c r="Q5415" t="str" cm="1">
        <f t="array" ref="Q5415">_xlfn.IFS(
O5415&lt;50000,"Low Salary (&lt;$50K)",
O5415&lt;90000,"Lower Middle ($50K-$90K)",
O5415&lt;130000,"Middle ($90K-$130K)",
O5415&lt;170000,"Upper Middle ($130K-$170K)",
O5415&gt;=170000,"High Salary (&gt;$170K)"
)</f>
        <v>High Salary (&gt;$170K)</v>
      </c>
      <c r="R5415" t="str" cm="1">
        <f t="array" ref="R5415">_xlfn.IFS(
G5415&lt;=2,"New Customers (0-2Y)",
G5415&lt;=5,"Growing Customers (3-5Y)",
G5415&lt;=8,"Established Customers (6-8Y)",
G5415&lt;=10,"Loyal Customers (9-10Y)"
)</f>
        <v>Established Customers (6-8Y)</v>
      </c>
    </row>
    <row r="5416" spans="1:18" x14ac:dyDescent="0.35">
      <c r="A5416">
        <v>15600357</v>
      </c>
      <c r="B5416" t="s">
        <v>409</v>
      </c>
      <c r="C5416" t="s">
        <v>17</v>
      </c>
      <c r="D5416" t="s">
        <v>18</v>
      </c>
      <c r="E5416">
        <v>40</v>
      </c>
      <c r="F5416" t="s">
        <v>19</v>
      </c>
      <c r="G5416">
        <v>1</v>
      </c>
      <c r="H5416" s="4">
        <v>140197.71</v>
      </c>
      <c r="I5416" t="s">
        <v>33</v>
      </c>
      <c r="J5416">
        <v>2</v>
      </c>
      <c r="K5416">
        <v>495</v>
      </c>
      <c r="L5416" t="s">
        <v>44</v>
      </c>
      <c r="M5416" t="s">
        <v>21</v>
      </c>
      <c r="N5416" t="s">
        <v>32</v>
      </c>
      <c r="O5416" s="4">
        <v>150720.39000000001</v>
      </c>
      <c r="P5416" t="s">
        <v>28</v>
      </c>
      <c r="Q5416" t="str" cm="1">
        <f t="array" ref="Q5416">_xlfn.IFS(
O5416&lt;50000,"Low Salary (&lt;$50K)",
O5416&lt;90000,"Lower Middle ($50K-$90K)",
O5416&lt;130000,"Middle ($90K-$130K)",
O5416&lt;170000,"Upper Middle ($130K-$170K)",
O5416&gt;=170000,"High Salary (&gt;$170K)"
)</f>
        <v>Upper Middle ($130K-$170K)</v>
      </c>
      <c r="R5416" t="str" cm="1">
        <f t="array" ref="R5416">_xlfn.IFS(
G5416&lt;=2,"New Customers (0-2Y)",
G5416&lt;=5,"Growing Customers (3-5Y)",
G5416&lt;=8,"Established Customers (6-8Y)",
G5416&lt;=10,"Loyal Customers (9-10Y)"
)</f>
        <v>New Customers (0-2Y)</v>
      </c>
    </row>
    <row r="5417" spans="1:18" x14ac:dyDescent="0.35">
      <c r="A5417">
        <v>15747014</v>
      </c>
      <c r="B5417" t="s">
        <v>404</v>
      </c>
      <c r="C5417" t="s">
        <v>17</v>
      </c>
      <c r="D5417" t="s">
        <v>18</v>
      </c>
      <c r="E5417">
        <v>28</v>
      </c>
      <c r="F5417" t="s">
        <v>43</v>
      </c>
      <c r="G5417">
        <v>1</v>
      </c>
      <c r="H5417" s="4">
        <v>105245.34</v>
      </c>
      <c r="I5417" t="s">
        <v>33</v>
      </c>
      <c r="J5417">
        <v>1</v>
      </c>
      <c r="K5417">
        <v>850</v>
      </c>
      <c r="L5417" t="s">
        <v>37</v>
      </c>
      <c r="M5417" t="s">
        <v>27</v>
      </c>
      <c r="N5417" t="s">
        <v>22</v>
      </c>
      <c r="O5417" s="4">
        <v>74780.13</v>
      </c>
      <c r="P5417" t="s">
        <v>28</v>
      </c>
      <c r="Q5417" t="str" cm="1">
        <f t="array" ref="Q5417">_xlfn.IFS(
O5417&lt;50000,"Low Salary (&lt;$50K)",
O5417&lt;90000,"Lower Middle ($50K-$90K)",
O5417&lt;130000,"Middle ($90K-$130K)",
O5417&lt;170000,"Upper Middle ($130K-$170K)",
O5417&gt;=170000,"High Salary (&gt;$170K)"
)</f>
        <v>Lower Middle ($50K-$90K)</v>
      </c>
      <c r="R5417" t="str" cm="1">
        <f t="array" ref="R5417">_xlfn.IFS(
G5417&lt;=2,"New Customers (0-2Y)",
G5417&lt;=5,"Growing Customers (3-5Y)",
G5417&lt;=8,"Established Customers (6-8Y)",
G5417&lt;=10,"Loyal Customers (9-10Y)"
)</f>
        <v>New Customers (0-2Y)</v>
      </c>
    </row>
    <row r="5418" spans="1:18" x14ac:dyDescent="0.35">
      <c r="A5418">
        <v>15809830</v>
      </c>
      <c r="B5418" t="s">
        <v>2172</v>
      </c>
      <c r="C5418" t="s">
        <v>17</v>
      </c>
      <c r="D5418" t="s">
        <v>39</v>
      </c>
      <c r="E5418">
        <v>50</v>
      </c>
      <c r="F5418" t="s">
        <v>19</v>
      </c>
      <c r="G5418">
        <v>8</v>
      </c>
      <c r="H5418" s="4">
        <v>0</v>
      </c>
      <c r="I5418" t="s">
        <v>24</v>
      </c>
      <c r="J5418">
        <v>2</v>
      </c>
      <c r="K5418">
        <v>630</v>
      </c>
      <c r="L5418" t="s">
        <v>20</v>
      </c>
      <c r="M5418" t="s">
        <v>27</v>
      </c>
      <c r="N5418" t="s">
        <v>22</v>
      </c>
      <c r="O5418" s="4">
        <v>79377.45</v>
      </c>
      <c r="P5418" t="s">
        <v>28</v>
      </c>
      <c r="Q5418" t="str" cm="1">
        <f t="array" ref="Q5418">_xlfn.IFS(
O5418&lt;50000,"Low Salary (&lt;$50K)",
O5418&lt;90000,"Lower Middle ($50K-$90K)",
O5418&lt;130000,"Middle ($90K-$130K)",
O5418&lt;170000,"Upper Middle ($130K-$170K)",
O5418&gt;=170000,"High Salary (&gt;$170K)"
)</f>
        <v>Lower Middle ($50K-$90K)</v>
      </c>
      <c r="R5418" t="str" cm="1">
        <f t="array" ref="R5418">_xlfn.IFS(
G5418&lt;=2,"New Customers (0-2Y)",
G5418&lt;=5,"Growing Customers (3-5Y)",
G5418&lt;=8,"Established Customers (6-8Y)",
G5418&lt;=10,"Loyal Customers (9-10Y)"
)</f>
        <v>Established Customers (6-8Y)</v>
      </c>
    </row>
    <row r="5419" spans="1:18" x14ac:dyDescent="0.35">
      <c r="A5419">
        <v>15662245</v>
      </c>
      <c r="B5419" t="s">
        <v>2173</v>
      </c>
      <c r="C5419" t="s">
        <v>17</v>
      </c>
      <c r="D5419" t="s">
        <v>39</v>
      </c>
      <c r="E5419">
        <v>32</v>
      </c>
      <c r="F5419" t="s">
        <v>19</v>
      </c>
      <c r="G5419">
        <v>1</v>
      </c>
      <c r="H5419" s="4">
        <v>0</v>
      </c>
      <c r="I5419" t="s">
        <v>24</v>
      </c>
      <c r="J5419">
        <v>2</v>
      </c>
      <c r="K5419">
        <v>588</v>
      </c>
      <c r="L5419" t="s">
        <v>31</v>
      </c>
      <c r="M5419" t="s">
        <v>21</v>
      </c>
      <c r="N5419" t="s">
        <v>22</v>
      </c>
      <c r="O5419" s="4">
        <v>8763.8700000000008</v>
      </c>
      <c r="P5419" t="s">
        <v>28</v>
      </c>
      <c r="Q5419" t="str" cm="1">
        <f t="array" ref="Q5419">_xlfn.IFS(
O5419&lt;50000,"Low Salary (&lt;$50K)",
O5419&lt;90000,"Lower Middle ($50K-$90K)",
O5419&lt;130000,"Middle ($90K-$130K)",
O5419&lt;170000,"Upper Middle ($130K-$170K)",
O5419&gt;=170000,"High Salary (&gt;$170K)"
)</f>
        <v>Low Salary (&lt;$50K)</v>
      </c>
      <c r="R5419" t="str" cm="1">
        <f t="array" ref="R5419">_xlfn.IFS(
G5419&lt;=2,"New Customers (0-2Y)",
G5419&lt;=5,"Growing Customers (3-5Y)",
G5419&lt;=8,"Established Customers (6-8Y)",
G5419&lt;=10,"Loyal Customers (9-10Y)"
)</f>
        <v>New Customers (0-2Y)</v>
      </c>
    </row>
    <row r="5420" spans="1:18" x14ac:dyDescent="0.35">
      <c r="A5420">
        <v>15651075</v>
      </c>
      <c r="B5420" t="s">
        <v>354</v>
      </c>
      <c r="C5420" t="s">
        <v>42</v>
      </c>
      <c r="D5420" t="s">
        <v>39</v>
      </c>
      <c r="E5420">
        <v>35</v>
      </c>
      <c r="F5420" t="s">
        <v>19</v>
      </c>
      <c r="G5420">
        <v>3</v>
      </c>
      <c r="H5420" s="4">
        <v>142296.13</v>
      </c>
      <c r="I5420" t="s">
        <v>33</v>
      </c>
      <c r="J5420">
        <v>1</v>
      </c>
      <c r="K5420">
        <v>562</v>
      </c>
      <c r="L5420" t="s">
        <v>31</v>
      </c>
      <c r="M5420" t="s">
        <v>27</v>
      </c>
      <c r="N5420" t="s">
        <v>22</v>
      </c>
      <c r="O5420" s="4">
        <v>177112.7</v>
      </c>
      <c r="P5420" t="s">
        <v>28</v>
      </c>
      <c r="Q5420" t="str" cm="1">
        <f t="array" ref="Q5420">_xlfn.IFS(
O5420&lt;50000,"Low Salary (&lt;$50K)",
O5420&lt;90000,"Lower Middle ($50K-$90K)",
O5420&lt;130000,"Middle ($90K-$130K)",
O5420&lt;170000,"Upper Middle ($130K-$170K)",
O5420&gt;=170000,"High Salary (&gt;$170K)"
)</f>
        <v>High Salary (&gt;$170K)</v>
      </c>
      <c r="R5420" t="str" cm="1">
        <f t="array" ref="R5420">_xlfn.IFS(
G5420&lt;=2,"New Customers (0-2Y)",
G5420&lt;=5,"Growing Customers (3-5Y)",
G5420&lt;=8,"Established Customers (6-8Y)",
G5420&lt;=10,"Loyal Customers (9-10Y)"
)</f>
        <v>Growing Customers (3-5Y)</v>
      </c>
    </row>
    <row r="5421" spans="1:18" x14ac:dyDescent="0.35">
      <c r="A5421">
        <v>15594456</v>
      </c>
      <c r="B5421" t="s">
        <v>978</v>
      </c>
      <c r="C5421" t="s">
        <v>26</v>
      </c>
      <c r="D5421" t="s">
        <v>18</v>
      </c>
      <c r="E5421">
        <v>56</v>
      </c>
      <c r="F5421" t="s">
        <v>19</v>
      </c>
      <c r="G5421">
        <v>4</v>
      </c>
      <c r="H5421" s="4">
        <v>99097.33</v>
      </c>
      <c r="I5421" t="s">
        <v>29</v>
      </c>
      <c r="J5421">
        <v>1</v>
      </c>
      <c r="K5421">
        <v>740</v>
      </c>
      <c r="L5421" t="s">
        <v>35</v>
      </c>
      <c r="M5421" t="s">
        <v>21</v>
      </c>
      <c r="N5421" t="s">
        <v>22</v>
      </c>
      <c r="O5421" s="4">
        <v>85016.639999999999</v>
      </c>
      <c r="P5421" t="s">
        <v>23</v>
      </c>
      <c r="Q5421" t="str" cm="1">
        <f t="array" ref="Q5421">_xlfn.IFS(
O5421&lt;50000,"Low Salary (&lt;$50K)",
O5421&lt;90000,"Lower Middle ($50K-$90K)",
O5421&lt;130000,"Middle ($90K-$130K)",
O5421&lt;170000,"Upper Middle ($130K-$170K)",
O5421&gt;=170000,"High Salary (&gt;$170K)"
)</f>
        <v>Lower Middle ($50K-$90K)</v>
      </c>
      <c r="R5421" t="str" cm="1">
        <f t="array" ref="R5421">_xlfn.IFS(
G5421&lt;=2,"New Customers (0-2Y)",
G5421&lt;=5,"Growing Customers (3-5Y)",
G5421&lt;=8,"Established Customers (6-8Y)",
G5421&lt;=10,"Loyal Customers (9-10Y)"
)</f>
        <v>Growing Customers (3-5Y)</v>
      </c>
    </row>
    <row r="5422" spans="1:18" x14ac:dyDescent="0.35">
      <c r="A5422">
        <v>15583462</v>
      </c>
      <c r="B5422" t="s">
        <v>130</v>
      </c>
      <c r="C5422" t="s">
        <v>17</v>
      </c>
      <c r="D5422" t="s">
        <v>39</v>
      </c>
      <c r="E5422">
        <v>28</v>
      </c>
      <c r="F5422" t="s">
        <v>43</v>
      </c>
      <c r="G5422">
        <v>5</v>
      </c>
      <c r="H5422" s="4">
        <v>171069.39</v>
      </c>
      <c r="I5422" t="s">
        <v>33</v>
      </c>
      <c r="J5422">
        <v>2</v>
      </c>
      <c r="K5422">
        <v>695</v>
      </c>
      <c r="L5422" t="s">
        <v>35</v>
      </c>
      <c r="M5422" t="s">
        <v>21</v>
      </c>
      <c r="N5422" t="s">
        <v>22</v>
      </c>
      <c r="O5422" s="4">
        <v>88689.4</v>
      </c>
      <c r="P5422" t="s">
        <v>28</v>
      </c>
      <c r="Q5422" t="str" cm="1">
        <f t="array" ref="Q5422">_xlfn.IFS(
O5422&lt;50000,"Low Salary (&lt;$50K)",
O5422&lt;90000,"Lower Middle ($50K-$90K)",
O5422&lt;130000,"Middle ($90K-$130K)",
O5422&lt;170000,"Upper Middle ($130K-$170K)",
O5422&gt;=170000,"High Salary (&gt;$170K)"
)</f>
        <v>Lower Middle ($50K-$90K)</v>
      </c>
      <c r="R5422" t="str" cm="1">
        <f t="array" ref="R5422">_xlfn.IFS(
G5422&lt;=2,"New Customers (0-2Y)",
G5422&lt;=5,"Growing Customers (3-5Y)",
G5422&lt;=8,"Established Customers (6-8Y)",
G5422&lt;=10,"Loyal Customers (9-10Y)"
)</f>
        <v>Growing Customers (3-5Y)</v>
      </c>
    </row>
    <row r="5423" spans="1:18" x14ac:dyDescent="0.35">
      <c r="A5423">
        <v>15757661</v>
      </c>
      <c r="B5423" t="s">
        <v>230</v>
      </c>
      <c r="C5423" t="s">
        <v>17</v>
      </c>
      <c r="D5423" t="s">
        <v>18</v>
      </c>
      <c r="E5423">
        <v>39</v>
      </c>
      <c r="F5423" t="s">
        <v>19</v>
      </c>
      <c r="G5423">
        <v>7</v>
      </c>
      <c r="H5423" s="4">
        <v>0</v>
      </c>
      <c r="I5423" t="s">
        <v>24</v>
      </c>
      <c r="J5423">
        <v>2</v>
      </c>
      <c r="K5423">
        <v>589</v>
      </c>
      <c r="L5423" t="s">
        <v>31</v>
      </c>
      <c r="M5423" t="s">
        <v>27</v>
      </c>
      <c r="N5423" t="s">
        <v>32</v>
      </c>
      <c r="O5423" s="4">
        <v>95985.64</v>
      </c>
      <c r="P5423" t="s">
        <v>28</v>
      </c>
      <c r="Q5423" t="str" cm="1">
        <f t="array" ref="Q5423">_xlfn.IFS(
O5423&lt;50000,"Low Salary (&lt;$50K)",
O5423&lt;90000,"Lower Middle ($50K-$90K)",
O5423&lt;130000,"Middle ($90K-$130K)",
O5423&lt;170000,"Upper Middle ($130K-$170K)",
O5423&gt;=170000,"High Salary (&gt;$170K)"
)</f>
        <v>Middle ($90K-$130K)</v>
      </c>
      <c r="R5423" t="str" cm="1">
        <f t="array" ref="R5423">_xlfn.IFS(
G5423&lt;=2,"New Customers (0-2Y)",
G5423&lt;=5,"Growing Customers (3-5Y)",
G5423&lt;=8,"Established Customers (6-8Y)",
G5423&lt;=10,"Loyal Customers (9-10Y)"
)</f>
        <v>Established Customers (6-8Y)</v>
      </c>
    </row>
    <row r="5424" spans="1:18" x14ac:dyDescent="0.35">
      <c r="A5424">
        <v>15729117</v>
      </c>
      <c r="B5424" t="s">
        <v>230</v>
      </c>
      <c r="C5424" t="s">
        <v>17</v>
      </c>
      <c r="D5424" t="s">
        <v>18</v>
      </c>
      <c r="E5424">
        <v>31</v>
      </c>
      <c r="F5424" t="s">
        <v>19</v>
      </c>
      <c r="G5424">
        <v>1</v>
      </c>
      <c r="H5424" s="4">
        <v>102523.88</v>
      </c>
      <c r="I5424" t="s">
        <v>33</v>
      </c>
      <c r="J5424">
        <v>1</v>
      </c>
      <c r="K5424">
        <v>607</v>
      </c>
      <c r="L5424" t="s">
        <v>20</v>
      </c>
      <c r="M5424" t="s">
        <v>21</v>
      </c>
      <c r="N5424" t="s">
        <v>22</v>
      </c>
      <c r="O5424" s="4">
        <v>166792.71</v>
      </c>
      <c r="P5424" t="s">
        <v>28</v>
      </c>
      <c r="Q5424" t="str" cm="1">
        <f t="array" ref="Q5424">_xlfn.IFS(
O5424&lt;50000,"Low Salary (&lt;$50K)",
O5424&lt;90000,"Lower Middle ($50K-$90K)",
O5424&lt;130000,"Middle ($90K-$130K)",
O5424&lt;170000,"Upper Middle ($130K-$170K)",
O5424&gt;=170000,"High Salary (&gt;$170K)"
)</f>
        <v>Upper Middle ($130K-$170K)</v>
      </c>
      <c r="R5424" t="str" cm="1">
        <f t="array" ref="R5424">_xlfn.IFS(
G5424&lt;=2,"New Customers (0-2Y)",
G5424&lt;=5,"Growing Customers (3-5Y)",
G5424&lt;=8,"Established Customers (6-8Y)",
G5424&lt;=10,"Loyal Customers (9-10Y)"
)</f>
        <v>New Customers (0-2Y)</v>
      </c>
    </row>
    <row r="5425" spans="1:18" x14ac:dyDescent="0.35">
      <c r="A5425">
        <v>15749671</v>
      </c>
      <c r="B5425" t="s">
        <v>978</v>
      </c>
      <c r="C5425" t="s">
        <v>17</v>
      </c>
      <c r="D5425" t="s">
        <v>39</v>
      </c>
      <c r="E5425">
        <v>35</v>
      </c>
      <c r="F5425" t="s">
        <v>19</v>
      </c>
      <c r="G5425">
        <v>6</v>
      </c>
      <c r="H5425" s="4">
        <v>0</v>
      </c>
      <c r="I5425" t="s">
        <v>24</v>
      </c>
      <c r="J5425">
        <v>2</v>
      </c>
      <c r="K5425">
        <v>794</v>
      </c>
      <c r="L5425" t="s">
        <v>37</v>
      </c>
      <c r="M5425" t="s">
        <v>21</v>
      </c>
      <c r="N5425" t="s">
        <v>22</v>
      </c>
      <c r="O5425" s="4">
        <v>68730.91</v>
      </c>
      <c r="P5425" t="s">
        <v>28</v>
      </c>
      <c r="Q5425" t="str" cm="1">
        <f t="array" ref="Q5425">_xlfn.IFS(
O5425&lt;50000,"Low Salary (&lt;$50K)",
O5425&lt;90000,"Lower Middle ($50K-$90K)",
O5425&lt;130000,"Middle ($90K-$130K)",
O5425&lt;170000,"Upper Middle ($130K-$170K)",
O5425&gt;=170000,"High Salary (&gt;$170K)"
)</f>
        <v>Lower Middle ($50K-$90K)</v>
      </c>
      <c r="R5425" t="str" cm="1">
        <f t="array" ref="R5425">_xlfn.IFS(
G5425&lt;=2,"New Customers (0-2Y)",
G5425&lt;=5,"Growing Customers (3-5Y)",
G5425&lt;=8,"Established Customers (6-8Y)",
G5425&lt;=10,"Loyal Customers (9-10Y)"
)</f>
        <v>Established Customers (6-8Y)</v>
      </c>
    </row>
    <row r="5426" spans="1:18" x14ac:dyDescent="0.35">
      <c r="A5426">
        <v>15566253</v>
      </c>
      <c r="B5426" t="s">
        <v>1532</v>
      </c>
      <c r="C5426" t="s">
        <v>42</v>
      </c>
      <c r="D5426" t="s">
        <v>39</v>
      </c>
      <c r="E5426">
        <v>44</v>
      </c>
      <c r="F5426" t="s">
        <v>19</v>
      </c>
      <c r="G5426">
        <v>9</v>
      </c>
      <c r="H5426" s="4">
        <v>143391.07</v>
      </c>
      <c r="I5426" t="s">
        <v>33</v>
      </c>
      <c r="J5426">
        <v>1</v>
      </c>
      <c r="K5426">
        <v>580</v>
      </c>
      <c r="L5426" t="s">
        <v>31</v>
      </c>
      <c r="M5426" t="s">
        <v>27</v>
      </c>
      <c r="N5426" t="s">
        <v>32</v>
      </c>
      <c r="O5426" s="4">
        <v>146891.07</v>
      </c>
      <c r="P5426" t="s">
        <v>23</v>
      </c>
      <c r="Q5426" t="str" cm="1">
        <f t="array" ref="Q5426">_xlfn.IFS(
O5426&lt;50000,"Low Salary (&lt;$50K)",
O5426&lt;90000,"Lower Middle ($50K-$90K)",
O5426&lt;130000,"Middle ($90K-$130K)",
O5426&lt;170000,"Upper Middle ($130K-$170K)",
O5426&gt;=170000,"High Salary (&gt;$170K)"
)</f>
        <v>Upper Middle ($130K-$170K)</v>
      </c>
      <c r="R5426" t="str" cm="1">
        <f t="array" ref="R5426">_xlfn.IFS(
G5426&lt;=2,"New Customers (0-2Y)",
G5426&lt;=5,"Growing Customers (3-5Y)",
G5426&lt;=8,"Established Customers (6-8Y)",
G5426&lt;=10,"Loyal Customers (9-10Y)"
)</f>
        <v>Loyal Customers (9-10Y)</v>
      </c>
    </row>
    <row r="5427" spans="1:18" x14ac:dyDescent="0.35">
      <c r="A5427">
        <v>15595153</v>
      </c>
      <c r="B5427" t="s">
        <v>1990</v>
      </c>
      <c r="C5427" t="s">
        <v>42</v>
      </c>
      <c r="D5427" t="s">
        <v>18</v>
      </c>
      <c r="E5427">
        <v>44</v>
      </c>
      <c r="F5427" t="s">
        <v>19</v>
      </c>
      <c r="G5427">
        <v>8</v>
      </c>
      <c r="H5427" s="4">
        <v>106022.73</v>
      </c>
      <c r="I5427" t="s">
        <v>33</v>
      </c>
      <c r="J5427">
        <v>2</v>
      </c>
      <c r="K5427">
        <v>644</v>
      </c>
      <c r="L5427" t="s">
        <v>20</v>
      </c>
      <c r="M5427" t="s">
        <v>27</v>
      </c>
      <c r="N5427" t="s">
        <v>32</v>
      </c>
      <c r="O5427" s="4">
        <v>148727.42000000001</v>
      </c>
      <c r="P5427" t="s">
        <v>28</v>
      </c>
      <c r="Q5427" t="str" cm="1">
        <f t="array" ref="Q5427">_xlfn.IFS(
O5427&lt;50000,"Low Salary (&lt;$50K)",
O5427&lt;90000,"Lower Middle ($50K-$90K)",
O5427&lt;130000,"Middle ($90K-$130K)",
O5427&lt;170000,"Upper Middle ($130K-$170K)",
O5427&gt;=170000,"High Salary (&gt;$170K)"
)</f>
        <v>Upper Middle ($130K-$170K)</v>
      </c>
      <c r="R5427" t="str" cm="1">
        <f t="array" ref="R5427">_xlfn.IFS(
G5427&lt;=2,"New Customers (0-2Y)",
G5427&lt;=5,"Growing Customers (3-5Y)",
G5427&lt;=8,"Established Customers (6-8Y)",
G5427&lt;=10,"Loyal Customers (9-10Y)"
)</f>
        <v>Established Customers (6-8Y)</v>
      </c>
    </row>
    <row r="5428" spans="1:18" x14ac:dyDescent="0.35">
      <c r="A5428">
        <v>15698572</v>
      </c>
      <c r="B5428" t="s">
        <v>2174</v>
      </c>
      <c r="C5428" t="s">
        <v>26</v>
      </c>
      <c r="D5428" t="s">
        <v>18</v>
      </c>
      <c r="E5428">
        <v>36</v>
      </c>
      <c r="F5428" t="s">
        <v>19</v>
      </c>
      <c r="G5428">
        <v>1</v>
      </c>
      <c r="H5428" s="4">
        <v>0</v>
      </c>
      <c r="I5428" t="s">
        <v>24</v>
      </c>
      <c r="J5428">
        <v>1</v>
      </c>
      <c r="K5428">
        <v>636</v>
      </c>
      <c r="L5428" t="s">
        <v>20</v>
      </c>
      <c r="M5428" t="s">
        <v>21</v>
      </c>
      <c r="N5428" t="s">
        <v>32</v>
      </c>
      <c r="O5428" s="4">
        <v>43134.58</v>
      </c>
      <c r="P5428" t="s">
        <v>28</v>
      </c>
      <c r="Q5428" t="str" cm="1">
        <f t="array" ref="Q5428">_xlfn.IFS(
O5428&lt;50000,"Low Salary (&lt;$50K)",
O5428&lt;90000,"Lower Middle ($50K-$90K)",
O5428&lt;130000,"Middle ($90K-$130K)",
O5428&lt;170000,"Upper Middle ($130K-$170K)",
O5428&gt;=170000,"High Salary (&gt;$170K)"
)</f>
        <v>Low Salary (&lt;$50K)</v>
      </c>
      <c r="R5428" t="str" cm="1">
        <f t="array" ref="R5428">_xlfn.IFS(
G5428&lt;=2,"New Customers (0-2Y)",
G5428&lt;=5,"Growing Customers (3-5Y)",
G5428&lt;=8,"Established Customers (6-8Y)",
G5428&lt;=10,"Loyal Customers (9-10Y)"
)</f>
        <v>New Customers (0-2Y)</v>
      </c>
    </row>
    <row r="5429" spans="1:18" x14ac:dyDescent="0.35">
      <c r="A5429">
        <v>15674149</v>
      </c>
      <c r="B5429" t="s">
        <v>2075</v>
      </c>
      <c r="C5429" t="s">
        <v>42</v>
      </c>
      <c r="D5429" t="s">
        <v>39</v>
      </c>
      <c r="E5429">
        <v>36</v>
      </c>
      <c r="F5429" t="s">
        <v>19</v>
      </c>
      <c r="G5429">
        <v>3</v>
      </c>
      <c r="H5429" s="4">
        <v>128960.21</v>
      </c>
      <c r="I5429" t="s">
        <v>33</v>
      </c>
      <c r="J5429">
        <v>2</v>
      </c>
      <c r="K5429">
        <v>599</v>
      </c>
      <c r="L5429" t="s">
        <v>31</v>
      </c>
      <c r="M5429" t="s">
        <v>21</v>
      </c>
      <c r="N5429" t="s">
        <v>22</v>
      </c>
      <c r="O5429" s="4">
        <v>40318.33</v>
      </c>
      <c r="P5429" t="s">
        <v>28</v>
      </c>
      <c r="Q5429" t="str" cm="1">
        <f t="array" ref="Q5429">_xlfn.IFS(
O5429&lt;50000,"Low Salary (&lt;$50K)",
O5429&lt;90000,"Lower Middle ($50K-$90K)",
O5429&lt;130000,"Middle ($90K-$130K)",
O5429&lt;170000,"Upper Middle ($130K-$170K)",
O5429&gt;=170000,"High Salary (&gt;$170K)"
)</f>
        <v>Low Salary (&lt;$50K)</v>
      </c>
      <c r="R5429" t="str" cm="1">
        <f t="array" ref="R5429">_xlfn.IFS(
G5429&lt;=2,"New Customers (0-2Y)",
G5429&lt;=5,"Growing Customers (3-5Y)",
G5429&lt;=8,"Established Customers (6-8Y)",
G5429&lt;=10,"Loyal Customers (9-10Y)"
)</f>
        <v>Growing Customers (3-5Y)</v>
      </c>
    </row>
    <row r="5430" spans="1:18" x14ac:dyDescent="0.35">
      <c r="A5430">
        <v>15623082</v>
      </c>
      <c r="B5430" t="s">
        <v>500</v>
      </c>
      <c r="C5430" t="s">
        <v>17</v>
      </c>
      <c r="D5430" t="s">
        <v>18</v>
      </c>
      <c r="E5430">
        <v>35</v>
      </c>
      <c r="F5430" t="s">
        <v>19</v>
      </c>
      <c r="G5430">
        <v>2</v>
      </c>
      <c r="H5430" s="4">
        <v>0</v>
      </c>
      <c r="I5430" t="s">
        <v>24</v>
      </c>
      <c r="J5430">
        <v>2</v>
      </c>
      <c r="K5430">
        <v>507</v>
      </c>
      <c r="L5430" t="s">
        <v>31</v>
      </c>
      <c r="M5430" t="s">
        <v>21</v>
      </c>
      <c r="N5430" t="s">
        <v>32</v>
      </c>
      <c r="O5430" s="4">
        <v>97633.93</v>
      </c>
      <c r="P5430" t="s">
        <v>28</v>
      </c>
      <c r="Q5430" t="str" cm="1">
        <f t="array" ref="Q5430">_xlfn.IFS(
O5430&lt;50000,"Low Salary (&lt;$50K)",
O5430&lt;90000,"Lower Middle ($50K-$90K)",
O5430&lt;130000,"Middle ($90K-$130K)",
O5430&lt;170000,"Upper Middle ($130K-$170K)",
O5430&gt;=170000,"High Salary (&gt;$170K)"
)</f>
        <v>Middle ($90K-$130K)</v>
      </c>
      <c r="R5430" t="str" cm="1">
        <f t="array" ref="R5430">_xlfn.IFS(
G5430&lt;=2,"New Customers (0-2Y)",
G5430&lt;=5,"Growing Customers (3-5Y)",
G5430&lt;=8,"Established Customers (6-8Y)",
G5430&lt;=10,"Loyal Customers (9-10Y)"
)</f>
        <v>New Customers (0-2Y)</v>
      </c>
    </row>
    <row r="5431" spans="1:18" x14ac:dyDescent="0.35">
      <c r="A5431">
        <v>15797905</v>
      </c>
      <c r="B5431" t="s">
        <v>595</v>
      </c>
      <c r="C5431" t="s">
        <v>17</v>
      </c>
      <c r="D5431" t="s">
        <v>18</v>
      </c>
      <c r="E5431">
        <v>48</v>
      </c>
      <c r="F5431" t="s">
        <v>19</v>
      </c>
      <c r="G5431">
        <v>7</v>
      </c>
      <c r="H5431" s="4">
        <v>0</v>
      </c>
      <c r="I5431" t="s">
        <v>24</v>
      </c>
      <c r="J5431">
        <v>2</v>
      </c>
      <c r="K5431">
        <v>682</v>
      </c>
      <c r="L5431" t="s">
        <v>35</v>
      </c>
      <c r="M5431" t="s">
        <v>21</v>
      </c>
      <c r="N5431" t="s">
        <v>32</v>
      </c>
      <c r="O5431" s="4">
        <v>65069.03</v>
      </c>
      <c r="P5431" t="s">
        <v>28</v>
      </c>
      <c r="Q5431" t="str" cm="1">
        <f t="array" ref="Q5431">_xlfn.IFS(
O5431&lt;50000,"Low Salary (&lt;$50K)",
O5431&lt;90000,"Lower Middle ($50K-$90K)",
O5431&lt;130000,"Middle ($90K-$130K)",
O5431&lt;170000,"Upper Middle ($130K-$170K)",
O5431&gt;=170000,"High Salary (&gt;$170K)"
)</f>
        <v>Lower Middle ($50K-$90K)</v>
      </c>
      <c r="R5431" t="str" cm="1">
        <f t="array" ref="R5431">_xlfn.IFS(
G5431&lt;=2,"New Customers (0-2Y)",
G5431&lt;=5,"Growing Customers (3-5Y)",
G5431&lt;=8,"Established Customers (6-8Y)",
G5431&lt;=10,"Loyal Customers (9-10Y)"
)</f>
        <v>Established Customers (6-8Y)</v>
      </c>
    </row>
    <row r="5432" spans="1:18" x14ac:dyDescent="0.35">
      <c r="A5432">
        <v>15746028</v>
      </c>
      <c r="B5432" t="s">
        <v>38</v>
      </c>
      <c r="C5432" t="s">
        <v>17</v>
      </c>
      <c r="D5432" t="s">
        <v>18</v>
      </c>
      <c r="E5432">
        <v>24</v>
      </c>
      <c r="F5432" t="s">
        <v>43</v>
      </c>
      <c r="G5432">
        <v>7</v>
      </c>
      <c r="H5432" s="4">
        <v>0</v>
      </c>
      <c r="I5432" t="s">
        <v>24</v>
      </c>
      <c r="J5432">
        <v>2</v>
      </c>
      <c r="K5432">
        <v>714</v>
      </c>
      <c r="L5432" t="s">
        <v>35</v>
      </c>
      <c r="M5432" t="s">
        <v>21</v>
      </c>
      <c r="N5432" t="s">
        <v>32</v>
      </c>
      <c r="O5432" s="4">
        <v>166335</v>
      </c>
      <c r="P5432" t="s">
        <v>28</v>
      </c>
      <c r="Q5432" t="str" cm="1">
        <f t="array" ref="Q5432">_xlfn.IFS(
O5432&lt;50000,"Low Salary (&lt;$50K)",
O5432&lt;90000,"Lower Middle ($50K-$90K)",
O5432&lt;130000,"Middle ($90K-$130K)",
O5432&lt;170000,"Upper Middle ($130K-$170K)",
O5432&gt;=170000,"High Salary (&gt;$170K)"
)</f>
        <v>Upper Middle ($130K-$170K)</v>
      </c>
      <c r="R5432" t="str" cm="1">
        <f t="array" ref="R5432">_xlfn.IFS(
G5432&lt;=2,"New Customers (0-2Y)",
G5432&lt;=5,"Growing Customers (3-5Y)",
G5432&lt;=8,"Established Customers (6-8Y)",
G5432&lt;=10,"Loyal Customers (9-10Y)"
)</f>
        <v>Established Customers (6-8Y)</v>
      </c>
    </row>
    <row r="5433" spans="1:18" x14ac:dyDescent="0.35">
      <c r="A5433">
        <v>15582951</v>
      </c>
      <c r="B5433" t="s">
        <v>216</v>
      </c>
      <c r="C5433" t="s">
        <v>17</v>
      </c>
      <c r="D5433" t="s">
        <v>18</v>
      </c>
      <c r="E5433">
        <v>25</v>
      </c>
      <c r="F5433" t="s">
        <v>43</v>
      </c>
      <c r="G5433">
        <v>8</v>
      </c>
      <c r="H5433" s="4">
        <v>126442.59</v>
      </c>
      <c r="I5433" t="s">
        <v>33</v>
      </c>
      <c r="J5433">
        <v>1</v>
      </c>
      <c r="K5433">
        <v>696</v>
      </c>
      <c r="L5433" t="s">
        <v>35</v>
      </c>
      <c r="M5433" t="s">
        <v>21</v>
      </c>
      <c r="N5433" t="s">
        <v>32</v>
      </c>
      <c r="O5433" s="4">
        <v>121904.44</v>
      </c>
      <c r="P5433" t="s">
        <v>28</v>
      </c>
      <c r="Q5433" t="str" cm="1">
        <f t="array" ref="Q5433">_xlfn.IFS(
O5433&lt;50000,"Low Salary (&lt;$50K)",
O5433&lt;90000,"Lower Middle ($50K-$90K)",
O5433&lt;130000,"Middle ($90K-$130K)",
O5433&lt;170000,"Upper Middle ($130K-$170K)",
O5433&gt;=170000,"High Salary (&gt;$170K)"
)</f>
        <v>Middle ($90K-$130K)</v>
      </c>
      <c r="R5433" t="str" cm="1">
        <f t="array" ref="R5433">_xlfn.IFS(
G5433&lt;=2,"New Customers (0-2Y)",
G5433&lt;=5,"Growing Customers (3-5Y)",
G5433&lt;=8,"Established Customers (6-8Y)",
G5433&lt;=10,"Loyal Customers (9-10Y)"
)</f>
        <v>Established Customers (6-8Y)</v>
      </c>
    </row>
    <row r="5434" spans="1:18" x14ac:dyDescent="0.35">
      <c r="A5434">
        <v>15616471</v>
      </c>
      <c r="B5434" t="s">
        <v>183</v>
      </c>
      <c r="C5434" t="s">
        <v>26</v>
      </c>
      <c r="D5434" t="s">
        <v>39</v>
      </c>
      <c r="E5434">
        <v>51</v>
      </c>
      <c r="F5434" t="s">
        <v>19</v>
      </c>
      <c r="G5434">
        <v>0</v>
      </c>
      <c r="H5434" s="4">
        <v>0</v>
      </c>
      <c r="I5434" t="s">
        <v>24</v>
      </c>
      <c r="J5434">
        <v>1</v>
      </c>
      <c r="K5434">
        <v>599</v>
      </c>
      <c r="L5434" t="s">
        <v>31</v>
      </c>
      <c r="M5434" t="s">
        <v>21</v>
      </c>
      <c r="N5434" t="s">
        <v>22</v>
      </c>
      <c r="O5434" s="4">
        <v>175235.99</v>
      </c>
      <c r="P5434" t="s">
        <v>28</v>
      </c>
      <c r="Q5434" t="str" cm="1">
        <f t="array" ref="Q5434">_xlfn.IFS(
O5434&lt;50000,"Low Salary (&lt;$50K)",
O5434&lt;90000,"Lower Middle ($50K-$90K)",
O5434&lt;130000,"Middle ($90K-$130K)",
O5434&lt;170000,"Upper Middle ($130K-$170K)",
O5434&gt;=170000,"High Salary (&gt;$170K)"
)</f>
        <v>High Salary (&gt;$170K)</v>
      </c>
      <c r="R5434" t="str" cm="1">
        <f t="array" ref="R5434">_xlfn.IFS(
G5434&lt;=2,"New Customers (0-2Y)",
G5434&lt;=5,"Growing Customers (3-5Y)",
G5434&lt;=8,"Established Customers (6-8Y)",
G5434&lt;=10,"Loyal Customers (9-10Y)"
)</f>
        <v>New Customers (0-2Y)</v>
      </c>
    </row>
    <row r="5435" spans="1:18" x14ac:dyDescent="0.35">
      <c r="A5435">
        <v>15641575</v>
      </c>
      <c r="B5435" t="s">
        <v>1271</v>
      </c>
      <c r="C5435" t="s">
        <v>17</v>
      </c>
      <c r="D5435" t="s">
        <v>39</v>
      </c>
      <c r="E5435">
        <v>37</v>
      </c>
      <c r="F5435" t="s">
        <v>19</v>
      </c>
      <c r="G5435">
        <v>2</v>
      </c>
      <c r="H5435" s="4">
        <v>127261.35</v>
      </c>
      <c r="I5435" t="s">
        <v>33</v>
      </c>
      <c r="J5435">
        <v>1</v>
      </c>
      <c r="K5435">
        <v>577</v>
      </c>
      <c r="L5435" t="s">
        <v>31</v>
      </c>
      <c r="M5435" t="s">
        <v>21</v>
      </c>
      <c r="N5435" t="s">
        <v>32</v>
      </c>
      <c r="O5435" s="4">
        <v>56185.05</v>
      </c>
      <c r="P5435" t="s">
        <v>28</v>
      </c>
      <c r="Q5435" t="str" cm="1">
        <f t="array" ref="Q5435">_xlfn.IFS(
O5435&lt;50000,"Low Salary (&lt;$50K)",
O5435&lt;90000,"Lower Middle ($50K-$90K)",
O5435&lt;130000,"Middle ($90K-$130K)",
O5435&lt;170000,"Upper Middle ($130K-$170K)",
O5435&gt;=170000,"High Salary (&gt;$170K)"
)</f>
        <v>Lower Middle ($50K-$90K)</v>
      </c>
      <c r="R5435" t="str" cm="1">
        <f t="array" ref="R5435">_xlfn.IFS(
G5435&lt;=2,"New Customers (0-2Y)",
G5435&lt;=5,"Growing Customers (3-5Y)",
G5435&lt;=8,"Established Customers (6-8Y)",
G5435&lt;=10,"Loyal Customers (9-10Y)"
)</f>
        <v>New Customers (0-2Y)</v>
      </c>
    </row>
    <row r="5436" spans="1:18" x14ac:dyDescent="0.35">
      <c r="A5436">
        <v>15638803</v>
      </c>
      <c r="B5436" t="s">
        <v>549</v>
      </c>
      <c r="C5436" t="s">
        <v>26</v>
      </c>
      <c r="D5436" t="s">
        <v>18</v>
      </c>
      <c r="E5436">
        <v>32</v>
      </c>
      <c r="F5436" t="s">
        <v>19</v>
      </c>
      <c r="G5436">
        <v>5</v>
      </c>
      <c r="H5436" s="4">
        <v>0</v>
      </c>
      <c r="I5436" t="s">
        <v>24</v>
      </c>
      <c r="J5436">
        <v>2</v>
      </c>
      <c r="K5436">
        <v>733</v>
      </c>
      <c r="L5436" t="s">
        <v>35</v>
      </c>
      <c r="M5436" t="s">
        <v>21</v>
      </c>
      <c r="N5436" t="s">
        <v>32</v>
      </c>
      <c r="O5436" s="4">
        <v>131625.14000000001</v>
      </c>
      <c r="P5436" t="s">
        <v>28</v>
      </c>
      <c r="Q5436" t="str" cm="1">
        <f t="array" ref="Q5436">_xlfn.IFS(
O5436&lt;50000,"Low Salary (&lt;$50K)",
O5436&lt;90000,"Lower Middle ($50K-$90K)",
O5436&lt;130000,"Middle ($90K-$130K)",
O5436&lt;170000,"Upper Middle ($130K-$170K)",
O5436&gt;=170000,"High Salary (&gt;$170K)"
)</f>
        <v>Upper Middle ($130K-$170K)</v>
      </c>
      <c r="R5436" t="str" cm="1">
        <f t="array" ref="R5436">_xlfn.IFS(
G5436&lt;=2,"New Customers (0-2Y)",
G5436&lt;=5,"Growing Customers (3-5Y)",
G5436&lt;=8,"Established Customers (6-8Y)",
G5436&lt;=10,"Loyal Customers (9-10Y)"
)</f>
        <v>Growing Customers (3-5Y)</v>
      </c>
    </row>
    <row r="5437" spans="1:18" x14ac:dyDescent="0.35">
      <c r="A5437">
        <v>15808283</v>
      </c>
      <c r="B5437" t="s">
        <v>988</v>
      </c>
      <c r="C5437" t="s">
        <v>17</v>
      </c>
      <c r="D5437" t="s">
        <v>18</v>
      </c>
      <c r="E5437">
        <v>33</v>
      </c>
      <c r="F5437" t="s">
        <v>19</v>
      </c>
      <c r="G5437">
        <v>4</v>
      </c>
      <c r="H5437" s="4">
        <v>0</v>
      </c>
      <c r="I5437" t="s">
        <v>24</v>
      </c>
      <c r="J5437">
        <v>1</v>
      </c>
      <c r="K5437">
        <v>647</v>
      </c>
      <c r="L5437" t="s">
        <v>20</v>
      </c>
      <c r="M5437" t="s">
        <v>21</v>
      </c>
      <c r="N5437" t="s">
        <v>32</v>
      </c>
      <c r="O5437" s="4">
        <v>152323.04</v>
      </c>
      <c r="P5437" t="s">
        <v>28</v>
      </c>
      <c r="Q5437" t="str" cm="1">
        <f t="array" ref="Q5437">_xlfn.IFS(
O5437&lt;50000,"Low Salary (&lt;$50K)",
O5437&lt;90000,"Lower Middle ($50K-$90K)",
O5437&lt;130000,"Middle ($90K-$130K)",
O5437&lt;170000,"Upper Middle ($130K-$170K)",
O5437&gt;=170000,"High Salary (&gt;$170K)"
)</f>
        <v>Upper Middle ($130K-$170K)</v>
      </c>
      <c r="R5437" t="str" cm="1">
        <f t="array" ref="R5437">_xlfn.IFS(
G5437&lt;=2,"New Customers (0-2Y)",
G5437&lt;=5,"Growing Customers (3-5Y)",
G5437&lt;=8,"Established Customers (6-8Y)",
G5437&lt;=10,"Loyal Customers (9-10Y)"
)</f>
        <v>Growing Customers (3-5Y)</v>
      </c>
    </row>
    <row r="5438" spans="1:18" x14ac:dyDescent="0.35">
      <c r="A5438">
        <v>15811200</v>
      </c>
      <c r="B5438" t="s">
        <v>499</v>
      </c>
      <c r="C5438" t="s">
        <v>17</v>
      </c>
      <c r="D5438" t="s">
        <v>18</v>
      </c>
      <c r="E5438">
        <v>34</v>
      </c>
      <c r="F5438" t="s">
        <v>19</v>
      </c>
      <c r="G5438">
        <v>2</v>
      </c>
      <c r="H5438" s="4">
        <v>0</v>
      </c>
      <c r="I5438" t="s">
        <v>24</v>
      </c>
      <c r="J5438">
        <v>2</v>
      </c>
      <c r="K5438">
        <v>831</v>
      </c>
      <c r="L5438" t="s">
        <v>37</v>
      </c>
      <c r="M5438" t="s">
        <v>27</v>
      </c>
      <c r="N5438" t="s">
        <v>32</v>
      </c>
      <c r="O5438" s="4">
        <v>165840.94</v>
      </c>
      <c r="P5438" t="s">
        <v>28</v>
      </c>
      <c r="Q5438" t="str" cm="1">
        <f t="array" ref="Q5438">_xlfn.IFS(
O5438&lt;50000,"Low Salary (&lt;$50K)",
O5438&lt;90000,"Lower Middle ($50K-$90K)",
O5438&lt;130000,"Middle ($90K-$130K)",
O5438&lt;170000,"Upper Middle ($130K-$170K)",
O5438&gt;=170000,"High Salary (&gt;$170K)"
)</f>
        <v>Upper Middle ($130K-$170K)</v>
      </c>
      <c r="R5438" t="str" cm="1">
        <f t="array" ref="R5438">_xlfn.IFS(
G5438&lt;=2,"New Customers (0-2Y)",
G5438&lt;=5,"Growing Customers (3-5Y)",
G5438&lt;=8,"Established Customers (6-8Y)",
G5438&lt;=10,"Loyal Customers (9-10Y)"
)</f>
        <v>New Customers (0-2Y)</v>
      </c>
    </row>
    <row r="5439" spans="1:18" x14ac:dyDescent="0.35">
      <c r="A5439">
        <v>15733476</v>
      </c>
      <c r="B5439" t="s">
        <v>2175</v>
      </c>
      <c r="C5439" t="s">
        <v>42</v>
      </c>
      <c r="D5439" t="s">
        <v>39</v>
      </c>
      <c r="E5439">
        <v>30</v>
      </c>
      <c r="F5439" t="s">
        <v>19</v>
      </c>
      <c r="G5439">
        <v>6</v>
      </c>
      <c r="H5439" s="4">
        <v>73481.05</v>
      </c>
      <c r="I5439" t="s">
        <v>29</v>
      </c>
      <c r="J5439">
        <v>1</v>
      </c>
      <c r="K5439">
        <v>543</v>
      </c>
      <c r="L5439" t="s">
        <v>31</v>
      </c>
      <c r="M5439" t="s">
        <v>21</v>
      </c>
      <c r="N5439" t="s">
        <v>22</v>
      </c>
      <c r="O5439" s="4">
        <v>176692.65</v>
      </c>
      <c r="P5439" t="s">
        <v>28</v>
      </c>
      <c r="Q5439" t="str" cm="1">
        <f t="array" ref="Q5439">_xlfn.IFS(
O5439&lt;50000,"Low Salary (&lt;$50K)",
O5439&lt;90000,"Lower Middle ($50K-$90K)",
O5439&lt;130000,"Middle ($90K-$130K)",
O5439&lt;170000,"Upper Middle ($130K-$170K)",
O5439&gt;=170000,"High Salary (&gt;$170K)"
)</f>
        <v>High Salary (&gt;$170K)</v>
      </c>
      <c r="R5439" t="str" cm="1">
        <f t="array" ref="R5439">_xlfn.IFS(
G5439&lt;=2,"New Customers (0-2Y)",
G5439&lt;=5,"Growing Customers (3-5Y)",
G5439&lt;=8,"Established Customers (6-8Y)",
G5439&lt;=10,"Loyal Customers (9-10Y)"
)</f>
        <v>Established Customers (6-8Y)</v>
      </c>
    </row>
    <row r="5440" spans="1:18" x14ac:dyDescent="0.35">
      <c r="A5440">
        <v>15633274</v>
      </c>
      <c r="B5440" t="s">
        <v>327</v>
      </c>
      <c r="C5440" t="s">
        <v>17</v>
      </c>
      <c r="D5440" t="s">
        <v>39</v>
      </c>
      <c r="E5440">
        <v>34</v>
      </c>
      <c r="F5440" t="s">
        <v>19</v>
      </c>
      <c r="G5440">
        <v>7</v>
      </c>
      <c r="H5440" s="4">
        <v>160515.37</v>
      </c>
      <c r="I5440" t="s">
        <v>33</v>
      </c>
      <c r="J5440">
        <v>1</v>
      </c>
      <c r="K5440">
        <v>679</v>
      </c>
      <c r="L5440" t="s">
        <v>35</v>
      </c>
      <c r="M5440" t="s">
        <v>21</v>
      </c>
      <c r="N5440" t="s">
        <v>32</v>
      </c>
      <c r="O5440" s="4">
        <v>121904.14</v>
      </c>
      <c r="P5440" t="s">
        <v>28</v>
      </c>
      <c r="Q5440" t="str" cm="1">
        <f t="array" ref="Q5440">_xlfn.IFS(
O5440&lt;50000,"Low Salary (&lt;$50K)",
O5440&lt;90000,"Lower Middle ($50K-$90K)",
O5440&lt;130000,"Middle ($90K-$130K)",
O5440&lt;170000,"Upper Middle ($130K-$170K)",
O5440&gt;=170000,"High Salary (&gt;$170K)"
)</f>
        <v>Middle ($90K-$130K)</v>
      </c>
      <c r="R5440" t="str" cm="1">
        <f t="array" ref="R5440">_xlfn.IFS(
G5440&lt;=2,"New Customers (0-2Y)",
G5440&lt;=5,"Growing Customers (3-5Y)",
G5440&lt;=8,"Established Customers (6-8Y)",
G5440&lt;=10,"Loyal Customers (9-10Y)"
)</f>
        <v>Established Customers (6-8Y)</v>
      </c>
    </row>
    <row r="5441" spans="1:18" x14ac:dyDescent="0.35">
      <c r="A5441">
        <v>15582168</v>
      </c>
      <c r="B5441" t="s">
        <v>2042</v>
      </c>
      <c r="C5441" t="s">
        <v>42</v>
      </c>
      <c r="D5441" t="s">
        <v>18</v>
      </c>
      <c r="E5441">
        <v>61</v>
      </c>
      <c r="F5441" t="s">
        <v>2967</v>
      </c>
      <c r="G5441">
        <v>4</v>
      </c>
      <c r="H5441" s="4">
        <v>149525.34</v>
      </c>
      <c r="I5441" t="s">
        <v>33</v>
      </c>
      <c r="J5441">
        <v>2</v>
      </c>
      <c r="K5441">
        <v>713</v>
      </c>
      <c r="L5441" t="s">
        <v>35</v>
      </c>
      <c r="M5441" t="s">
        <v>21</v>
      </c>
      <c r="N5441" t="s">
        <v>32</v>
      </c>
      <c r="O5441" s="4">
        <v>123663.63</v>
      </c>
      <c r="P5441" t="s">
        <v>28</v>
      </c>
      <c r="Q5441" t="str" cm="1">
        <f t="array" ref="Q5441">_xlfn.IFS(
O5441&lt;50000,"Low Salary (&lt;$50K)",
O5441&lt;90000,"Lower Middle ($50K-$90K)",
O5441&lt;130000,"Middle ($90K-$130K)",
O5441&lt;170000,"Upper Middle ($130K-$170K)",
O5441&gt;=170000,"High Salary (&gt;$170K)"
)</f>
        <v>Middle ($90K-$130K)</v>
      </c>
      <c r="R5441" t="str" cm="1">
        <f t="array" ref="R5441">_xlfn.IFS(
G5441&lt;=2,"New Customers (0-2Y)",
G5441&lt;=5,"Growing Customers (3-5Y)",
G5441&lt;=8,"Established Customers (6-8Y)",
G5441&lt;=10,"Loyal Customers (9-10Y)"
)</f>
        <v>Growing Customers (3-5Y)</v>
      </c>
    </row>
    <row r="5442" spans="1:18" x14ac:dyDescent="0.35">
      <c r="A5442">
        <v>15807269</v>
      </c>
      <c r="B5442" t="s">
        <v>882</v>
      </c>
      <c r="C5442" t="s">
        <v>42</v>
      </c>
      <c r="D5442" t="s">
        <v>39</v>
      </c>
      <c r="E5442">
        <v>43</v>
      </c>
      <c r="F5442" t="s">
        <v>19</v>
      </c>
      <c r="G5442">
        <v>2</v>
      </c>
      <c r="H5442" s="4">
        <v>166522.78</v>
      </c>
      <c r="I5442" t="s">
        <v>33</v>
      </c>
      <c r="J5442">
        <v>1</v>
      </c>
      <c r="K5442">
        <v>690</v>
      </c>
      <c r="L5442" t="s">
        <v>35</v>
      </c>
      <c r="M5442" t="s">
        <v>27</v>
      </c>
      <c r="N5442" t="s">
        <v>32</v>
      </c>
      <c r="O5442" s="4">
        <v>119644.59</v>
      </c>
      <c r="P5442" t="s">
        <v>23</v>
      </c>
      <c r="Q5442" t="str" cm="1">
        <f t="array" ref="Q5442">_xlfn.IFS(
O5442&lt;50000,"Low Salary (&lt;$50K)",
O5442&lt;90000,"Lower Middle ($50K-$90K)",
O5442&lt;130000,"Middle ($90K-$130K)",
O5442&lt;170000,"Upper Middle ($130K-$170K)",
O5442&gt;=170000,"High Salary (&gt;$170K)"
)</f>
        <v>Middle ($90K-$130K)</v>
      </c>
      <c r="R5442" t="str" cm="1">
        <f t="array" ref="R5442">_xlfn.IFS(
G5442&lt;=2,"New Customers (0-2Y)",
G5442&lt;=5,"Growing Customers (3-5Y)",
G5442&lt;=8,"Established Customers (6-8Y)",
G5442&lt;=10,"Loyal Customers (9-10Y)"
)</f>
        <v>New Customers (0-2Y)</v>
      </c>
    </row>
    <row r="5443" spans="1:18" x14ac:dyDescent="0.35">
      <c r="A5443">
        <v>15602979</v>
      </c>
      <c r="B5443" t="s">
        <v>503</v>
      </c>
      <c r="C5443" t="s">
        <v>17</v>
      </c>
      <c r="D5443" t="s">
        <v>39</v>
      </c>
      <c r="E5443">
        <v>29</v>
      </c>
      <c r="F5443" t="s">
        <v>43</v>
      </c>
      <c r="G5443">
        <v>1</v>
      </c>
      <c r="H5443" s="4">
        <v>135536.5</v>
      </c>
      <c r="I5443" t="s">
        <v>33</v>
      </c>
      <c r="J5443">
        <v>1</v>
      </c>
      <c r="K5443">
        <v>751</v>
      </c>
      <c r="L5443" t="s">
        <v>35</v>
      </c>
      <c r="M5443" t="s">
        <v>21</v>
      </c>
      <c r="N5443" t="s">
        <v>32</v>
      </c>
      <c r="O5443" s="4">
        <v>66825.33</v>
      </c>
      <c r="P5443" t="s">
        <v>28</v>
      </c>
      <c r="Q5443" t="str" cm="1">
        <f t="array" ref="Q5443">_xlfn.IFS(
O5443&lt;50000,"Low Salary (&lt;$50K)",
O5443&lt;90000,"Lower Middle ($50K-$90K)",
O5443&lt;130000,"Middle ($90K-$130K)",
O5443&lt;170000,"Upper Middle ($130K-$170K)",
O5443&gt;=170000,"High Salary (&gt;$170K)"
)</f>
        <v>Lower Middle ($50K-$90K)</v>
      </c>
      <c r="R5443" t="str" cm="1">
        <f t="array" ref="R5443">_xlfn.IFS(
G5443&lt;=2,"New Customers (0-2Y)",
G5443&lt;=5,"Growing Customers (3-5Y)",
G5443&lt;=8,"Established Customers (6-8Y)",
G5443&lt;=10,"Loyal Customers (9-10Y)"
)</f>
        <v>New Customers (0-2Y)</v>
      </c>
    </row>
    <row r="5444" spans="1:18" x14ac:dyDescent="0.35">
      <c r="A5444">
        <v>15660417</v>
      </c>
      <c r="B5444" t="s">
        <v>1774</v>
      </c>
      <c r="C5444" t="s">
        <v>42</v>
      </c>
      <c r="D5444" t="s">
        <v>18</v>
      </c>
      <c r="E5444">
        <v>43</v>
      </c>
      <c r="F5444" t="s">
        <v>19</v>
      </c>
      <c r="G5444">
        <v>10</v>
      </c>
      <c r="H5444" s="4">
        <v>120481.69</v>
      </c>
      <c r="I5444" t="s">
        <v>33</v>
      </c>
      <c r="J5444">
        <v>1</v>
      </c>
      <c r="K5444">
        <v>613</v>
      </c>
      <c r="L5444" t="s">
        <v>20</v>
      </c>
      <c r="M5444" t="s">
        <v>27</v>
      </c>
      <c r="N5444" t="s">
        <v>32</v>
      </c>
      <c r="O5444" s="4">
        <v>94875.03</v>
      </c>
      <c r="P5444" t="s">
        <v>23</v>
      </c>
      <c r="Q5444" t="str" cm="1">
        <f t="array" ref="Q5444">_xlfn.IFS(
O5444&lt;50000,"Low Salary (&lt;$50K)",
O5444&lt;90000,"Lower Middle ($50K-$90K)",
O5444&lt;130000,"Middle ($90K-$130K)",
O5444&lt;170000,"Upper Middle ($130K-$170K)",
O5444&gt;=170000,"High Salary (&gt;$170K)"
)</f>
        <v>Middle ($90K-$130K)</v>
      </c>
      <c r="R5444" t="str" cm="1">
        <f t="array" ref="R5444">_xlfn.IFS(
G5444&lt;=2,"New Customers (0-2Y)",
G5444&lt;=5,"Growing Customers (3-5Y)",
G5444&lt;=8,"Established Customers (6-8Y)",
G5444&lt;=10,"Loyal Customers (9-10Y)"
)</f>
        <v>Loyal Customers (9-10Y)</v>
      </c>
    </row>
    <row r="5445" spans="1:18" x14ac:dyDescent="0.35">
      <c r="A5445">
        <v>15590199</v>
      </c>
      <c r="B5445" t="s">
        <v>2176</v>
      </c>
      <c r="C5445" t="s">
        <v>26</v>
      </c>
      <c r="D5445" t="s">
        <v>39</v>
      </c>
      <c r="E5445">
        <v>28</v>
      </c>
      <c r="F5445" t="s">
        <v>43</v>
      </c>
      <c r="G5445">
        <v>1</v>
      </c>
      <c r="H5445" s="4">
        <v>103421.32</v>
      </c>
      <c r="I5445" t="s">
        <v>33</v>
      </c>
      <c r="J5445">
        <v>1</v>
      </c>
      <c r="K5445">
        <v>701</v>
      </c>
      <c r="L5445" t="s">
        <v>35</v>
      </c>
      <c r="M5445" t="s">
        <v>27</v>
      </c>
      <c r="N5445" t="s">
        <v>22</v>
      </c>
      <c r="O5445" s="4">
        <v>76304.73</v>
      </c>
      <c r="P5445" t="s">
        <v>28</v>
      </c>
      <c r="Q5445" t="str" cm="1">
        <f t="array" ref="Q5445">_xlfn.IFS(
O5445&lt;50000,"Low Salary (&lt;$50K)",
O5445&lt;90000,"Lower Middle ($50K-$90K)",
O5445&lt;130000,"Middle ($90K-$130K)",
O5445&lt;170000,"Upper Middle ($130K-$170K)",
O5445&gt;=170000,"High Salary (&gt;$170K)"
)</f>
        <v>Lower Middle ($50K-$90K)</v>
      </c>
      <c r="R5445" t="str" cm="1">
        <f t="array" ref="R5445">_xlfn.IFS(
G5445&lt;=2,"New Customers (0-2Y)",
G5445&lt;=5,"Growing Customers (3-5Y)",
G5445&lt;=8,"Established Customers (6-8Y)",
G5445&lt;=10,"Loyal Customers (9-10Y)"
)</f>
        <v>New Customers (0-2Y)</v>
      </c>
    </row>
    <row r="5446" spans="1:18" x14ac:dyDescent="0.35">
      <c r="A5446">
        <v>15641794</v>
      </c>
      <c r="B5446" t="s">
        <v>2177</v>
      </c>
      <c r="C5446" t="s">
        <v>17</v>
      </c>
      <c r="D5446" t="s">
        <v>39</v>
      </c>
      <c r="E5446">
        <v>33</v>
      </c>
      <c r="F5446" t="s">
        <v>19</v>
      </c>
      <c r="G5446">
        <v>5</v>
      </c>
      <c r="H5446" s="4">
        <v>135658.73000000001</v>
      </c>
      <c r="I5446" t="s">
        <v>33</v>
      </c>
      <c r="J5446">
        <v>2</v>
      </c>
      <c r="K5446">
        <v>698</v>
      </c>
      <c r="L5446" t="s">
        <v>35</v>
      </c>
      <c r="M5446" t="s">
        <v>27</v>
      </c>
      <c r="N5446" t="s">
        <v>22</v>
      </c>
      <c r="O5446" s="4">
        <v>39755</v>
      </c>
      <c r="P5446" t="s">
        <v>28</v>
      </c>
      <c r="Q5446" t="str" cm="1">
        <f t="array" ref="Q5446">_xlfn.IFS(
O5446&lt;50000,"Low Salary (&lt;$50K)",
O5446&lt;90000,"Lower Middle ($50K-$90K)",
O5446&lt;130000,"Middle ($90K-$130K)",
O5446&lt;170000,"Upper Middle ($130K-$170K)",
O5446&gt;=170000,"High Salary (&gt;$170K)"
)</f>
        <v>Low Salary (&lt;$50K)</v>
      </c>
      <c r="R5446" t="str" cm="1">
        <f t="array" ref="R5446">_xlfn.IFS(
G5446&lt;=2,"New Customers (0-2Y)",
G5446&lt;=5,"Growing Customers (3-5Y)",
G5446&lt;=8,"Established Customers (6-8Y)",
G5446&lt;=10,"Loyal Customers (9-10Y)"
)</f>
        <v>Growing Customers (3-5Y)</v>
      </c>
    </row>
    <row r="5447" spans="1:18" x14ac:dyDescent="0.35">
      <c r="A5447">
        <v>15779174</v>
      </c>
      <c r="B5447" t="s">
        <v>43</v>
      </c>
      <c r="C5447" t="s">
        <v>17</v>
      </c>
      <c r="D5447" t="s">
        <v>18</v>
      </c>
      <c r="E5447">
        <v>36</v>
      </c>
      <c r="F5447" t="s">
        <v>19</v>
      </c>
      <c r="G5447">
        <v>2</v>
      </c>
      <c r="H5447" s="4">
        <v>0</v>
      </c>
      <c r="I5447" t="s">
        <v>24</v>
      </c>
      <c r="J5447">
        <v>2</v>
      </c>
      <c r="K5447">
        <v>451</v>
      </c>
      <c r="L5447" t="s">
        <v>44</v>
      </c>
      <c r="M5447" t="s">
        <v>21</v>
      </c>
      <c r="N5447" t="s">
        <v>22</v>
      </c>
      <c r="O5447" s="4">
        <v>180142.42</v>
      </c>
      <c r="P5447" t="s">
        <v>28</v>
      </c>
      <c r="Q5447" t="str" cm="1">
        <f t="array" ref="Q5447">_xlfn.IFS(
O5447&lt;50000,"Low Salary (&lt;$50K)",
O5447&lt;90000,"Lower Middle ($50K-$90K)",
O5447&lt;130000,"Middle ($90K-$130K)",
O5447&lt;170000,"Upper Middle ($130K-$170K)",
O5447&gt;=170000,"High Salary (&gt;$170K)"
)</f>
        <v>High Salary (&gt;$170K)</v>
      </c>
      <c r="R5447" t="str" cm="1">
        <f t="array" ref="R5447">_xlfn.IFS(
G5447&lt;=2,"New Customers (0-2Y)",
G5447&lt;=5,"Growing Customers (3-5Y)",
G5447&lt;=8,"Established Customers (6-8Y)",
G5447&lt;=10,"Loyal Customers (9-10Y)"
)</f>
        <v>New Customers (0-2Y)</v>
      </c>
    </row>
    <row r="5448" spans="1:18" x14ac:dyDescent="0.35">
      <c r="A5448">
        <v>15785547</v>
      </c>
      <c r="B5448" t="s">
        <v>2178</v>
      </c>
      <c r="C5448" t="s">
        <v>17</v>
      </c>
      <c r="D5448" t="s">
        <v>39</v>
      </c>
      <c r="E5448">
        <v>28</v>
      </c>
      <c r="F5448" t="s">
        <v>43</v>
      </c>
      <c r="G5448">
        <v>8</v>
      </c>
      <c r="H5448" s="4">
        <v>191402.82</v>
      </c>
      <c r="I5448" t="s">
        <v>33</v>
      </c>
      <c r="J5448">
        <v>2</v>
      </c>
      <c r="K5448">
        <v>665</v>
      </c>
      <c r="L5448" t="s">
        <v>35</v>
      </c>
      <c r="M5448" t="s">
        <v>21</v>
      </c>
      <c r="N5448" t="s">
        <v>32</v>
      </c>
      <c r="O5448" s="4">
        <v>83238.399999999994</v>
      </c>
      <c r="P5448" t="s">
        <v>28</v>
      </c>
      <c r="Q5448" t="str" cm="1">
        <f t="array" ref="Q5448">_xlfn.IFS(
O5448&lt;50000,"Low Salary (&lt;$50K)",
O5448&lt;90000,"Lower Middle ($50K-$90K)",
O5448&lt;130000,"Middle ($90K-$130K)",
O5448&lt;170000,"Upper Middle ($130K-$170K)",
O5448&gt;=170000,"High Salary (&gt;$170K)"
)</f>
        <v>Lower Middle ($50K-$90K)</v>
      </c>
      <c r="R5448" t="str" cm="1">
        <f t="array" ref="R5448">_xlfn.IFS(
G5448&lt;=2,"New Customers (0-2Y)",
G5448&lt;=5,"Growing Customers (3-5Y)",
G5448&lt;=8,"Established Customers (6-8Y)",
G5448&lt;=10,"Loyal Customers (9-10Y)"
)</f>
        <v>Established Customers (6-8Y)</v>
      </c>
    </row>
    <row r="5449" spans="1:18" x14ac:dyDescent="0.35">
      <c r="A5449">
        <v>15795124</v>
      </c>
      <c r="B5449" t="s">
        <v>764</v>
      </c>
      <c r="C5449" t="s">
        <v>42</v>
      </c>
      <c r="D5449" t="s">
        <v>39</v>
      </c>
      <c r="E5449">
        <v>50</v>
      </c>
      <c r="F5449" t="s">
        <v>19</v>
      </c>
      <c r="G5449">
        <v>9</v>
      </c>
      <c r="H5449" s="4">
        <v>94504.35</v>
      </c>
      <c r="I5449" t="s">
        <v>29</v>
      </c>
      <c r="J5449">
        <v>1</v>
      </c>
      <c r="K5449">
        <v>726</v>
      </c>
      <c r="L5449" t="s">
        <v>35</v>
      </c>
      <c r="M5449" t="s">
        <v>27</v>
      </c>
      <c r="N5449" t="s">
        <v>22</v>
      </c>
      <c r="O5449" s="4">
        <v>5078.8999999999996</v>
      </c>
      <c r="P5449" t="s">
        <v>28</v>
      </c>
      <c r="Q5449" t="str" cm="1">
        <f t="array" ref="Q5449">_xlfn.IFS(
O5449&lt;50000,"Low Salary (&lt;$50K)",
O5449&lt;90000,"Lower Middle ($50K-$90K)",
O5449&lt;130000,"Middle ($90K-$130K)",
O5449&lt;170000,"Upper Middle ($130K-$170K)",
O5449&gt;=170000,"High Salary (&gt;$170K)"
)</f>
        <v>Low Salary (&lt;$50K)</v>
      </c>
      <c r="R5449" t="str" cm="1">
        <f t="array" ref="R5449">_xlfn.IFS(
G5449&lt;=2,"New Customers (0-2Y)",
G5449&lt;=5,"Growing Customers (3-5Y)",
G5449&lt;=8,"Established Customers (6-8Y)",
G5449&lt;=10,"Loyal Customers (9-10Y)"
)</f>
        <v>Loyal Customers (9-10Y)</v>
      </c>
    </row>
    <row r="5450" spans="1:18" x14ac:dyDescent="0.35">
      <c r="A5450">
        <v>15718912</v>
      </c>
      <c r="B5450" t="s">
        <v>335</v>
      </c>
      <c r="C5450" t="s">
        <v>42</v>
      </c>
      <c r="D5450" t="s">
        <v>18</v>
      </c>
      <c r="E5450">
        <v>44</v>
      </c>
      <c r="F5450" t="s">
        <v>19</v>
      </c>
      <c r="G5450">
        <v>5</v>
      </c>
      <c r="H5450" s="4">
        <v>126147.84</v>
      </c>
      <c r="I5450" t="s">
        <v>33</v>
      </c>
      <c r="J5450">
        <v>1</v>
      </c>
      <c r="K5450">
        <v>608</v>
      </c>
      <c r="L5450" t="s">
        <v>20</v>
      </c>
      <c r="M5450" t="s">
        <v>27</v>
      </c>
      <c r="N5450" t="s">
        <v>22</v>
      </c>
      <c r="O5450" s="4">
        <v>132424.69</v>
      </c>
      <c r="P5450" t="s">
        <v>23</v>
      </c>
      <c r="Q5450" t="str" cm="1">
        <f t="array" ref="Q5450">_xlfn.IFS(
O5450&lt;50000,"Low Salary (&lt;$50K)",
O5450&lt;90000,"Lower Middle ($50K-$90K)",
O5450&lt;130000,"Middle ($90K-$130K)",
O5450&lt;170000,"Upper Middle ($130K-$170K)",
O5450&gt;=170000,"High Salary (&gt;$170K)"
)</f>
        <v>Upper Middle ($130K-$170K)</v>
      </c>
      <c r="R5450" t="str" cm="1">
        <f t="array" ref="R5450">_xlfn.IFS(
G5450&lt;=2,"New Customers (0-2Y)",
G5450&lt;=5,"Growing Customers (3-5Y)",
G5450&lt;=8,"Established Customers (6-8Y)",
G5450&lt;=10,"Loyal Customers (9-10Y)"
)</f>
        <v>Growing Customers (3-5Y)</v>
      </c>
    </row>
    <row r="5451" spans="1:18" x14ac:dyDescent="0.35">
      <c r="A5451">
        <v>15592028</v>
      </c>
      <c r="B5451" t="s">
        <v>1239</v>
      </c>
      <c r="C5451" t="s">
        <v>17</v>
      </c>
      <c r="D5451" t="s">
        <v>18</v>
      </c>
      <c r="E5451">
        <v>46</v>
      </c>
      <c r="F5451" t="s">
        <v>19</v>
      </c>
      <c r="G5451">
        <v>7</v>
      </c>
      <c r="H5451" s="4">
        <v>0</v>
      </c>
      <c r="I5451" t="s">
        <v>24</v>
      </c>
      <c r="J5451">
        <v>1</v>
      </c>
      <c r="K5451">
        <v>549</v>
      </c>
      <c r="L5451" t="s">
        <v>31</v>
      </c>
      <c r="M5451" t="s">
        <v>21</v>
      </c>
      <c r="N5451" t="s">
        <v>22</v>
      </c>
      <c r="O5451" s="4">
        <v>109057.56</v>
      </c>
      <c r="P5451" t="s">
        <v>28</v>
      </c>
      <c r="Q5451" t="str" cm="1">
        <f t="array" ref="Q5451">_xlfn.IFS(
O5451&lt;50000,"Low Salary (&lt;$50K)",
O5451&lt;90000,"Lower Middle ($50K-$90K)",
O5451&lt;130000,"Middle ($90K-$130K)",
O5451&lt;170000,"Upper Middle ($130K-$170K)",
O5451&gt;=170000,"High Salary (&gt;$170K)"
)</f>
        <v>Middle ($90K-$130K)</v>
      </c>
      <c r="R5451" t="str" cm="1">
        <f t="array" ref="R5451">_xlfn.IFS(
G5451&lt;=2,"New Customers (0-2Y)",
G5451&lt;=5,"Growing Customers (3-5Y)",
G5451&lt;=8,"Established Customers (6-8Y)",
G5451&lt;=10,"Loyal Customers (9-10Y)"
)</f>
        <v>Established Customers (6-8Y)</v>
      </c>
    </row>
    <row r="5452" spans="1:18" x14ac:dyDescent="0.35">
      <c r="A5452">
        <v>15580227</v>
      </c>
      <c r="B5452" t="s">
        <v>528</v>
      </c>
      <c r="C5452" t="s">
        <v>17</v>
      </c>
      <c r="D5452" t="s">
        <v>39</v>
      </c>
      <c r="E5452">
        <v>33</v>
      </c>
      <c r="F5452" t="s">
        <v>19</v>
      </c>
      <c r="G5452">
        <v>6</v>
      </c>
      <c r="H5452" s="4">
        <v>0</v>
      </c>
      <c r="I5452" t="s">
        <v>24</v>
      </c>
      <c r="J5452">
        <v>2</v>
      </c>
      <c r="K5452">
        <v>803</v>
      </c>
      <c r="L5452" t="s">
        <v>37</v>
      </c>
      <c r="M5452" t="s">
        <v>21</v>
      </c>
      <c r="N5452" t="s">
        <v>32</v>
      </c>
      <c r="O5452" s="4">
        <v>115676.61</v>
      </c>
      <c r="P5452" t="s">
        <v>28</v>
      </c>
      <c r="Q5452" t="str" cm="1">
        <f t="array" ref="Q5452">_xlfn.IFS(
O5452&lt;50000,"Low Salary (&lt;$50K)",
O5452&lt;90000,"Lower Middle ($50K-$90K)",
O5452&lt;130000,"Middle ($90K-$130K)",
O5452&lt;170000,"Upper Middle ($130K-$170K)",
O5452&gt;=170000,"High Salary (&gt;$170K)"
)</f>
        <v>Middle ($90K-$130K)</v>
      </c>
      <c r="R5452" t="str" cm="1">
        <f t="array" ref="R5452">_xlfn.IFS(
G5452&lt;=2,"New Customers (0-2Y)",
G5452&lt;=5,"Growing Customers (3-5Y)",
G5452&lt;=8,"Established Customers (6-8Y)",
G5452&lt;=10,"Loyal Customers (9-10Y)"
)</f>
        <v>Established Customers (6-8Y)</v>
      </c>
    </row>
    <row r="5453" spans="1:18" x14ac:dyDescent="0.35">
      <c r="A5453">
        <v>15657830</v>
      </c>
      <c r="B5453" t="s">
        <v>48</v>
      </c>
      <c r="C5453" t="s">
        <v>17</v>
      </c>
      <c r="D5453" t="s">
        <v>39</v>
      </c>
      <c r="E5453">
        <v>43</v>
      </c>
      <c r="F5453" t="s">
        <v>19</v>
      </c>
      <c r="G5453">
        <v>4</v>
      </c>
      <c r="H5453" s="4">
        <v>87624.03</v>
      </c>
      <c r="I5453" t="s">
        <v>29</v>
      </c>
      <c r="J5453">
        <v>2</v>
      </c>
      <c r="K5453">
        <v>663</v>
      </c>
      <c r="L5453" t="s">
        <v>35</v>
      </c>
      <c r="M5453" t="s">
        <v>21</v>
      </c>
      <c r="N5453" t="s">
        <v>32</v>
      </c>
      <c r="O5453" s="4">
        <v>149401.32999999999</v>
      </c>
      <c r="P5453" t="s">
        <v>28</v>
      </c>
      <c r="Q5453" t="str" cm="1">
        <f t="array" ref="Q5453">_xlfn.IFS(
O5453&lt;50000,"Low Salary (&lt;$50K)",
O5453&lt;90000,"Lower Middle ($50K-$90K)",
O5453&lt;130000,"Middle ($90K-$130K)",
O5453&lt;170000,"Upper Middle ($130K-$170K)",
O5453&gt;=170000,"High Salary (&gt;$170K)"
)</f>
        <v>Upper Middle ($130K-$170K)</v>
      </c>
      <c r="R5453" t="str" cm="1">
        <f t="array" ref="R5453">_xlfn.IFS(
G5453&lt;=2,"New Customers (0-2Y)",
G5453&lt;=5,"Growing Customers (3-5Y)",
G5453&lt;=8,"Established Customers (6-8Y)",
G5453&lt;=10,"Loyal Customers (9-10Y)"
)</f>
        <v>Growing Customers (3-5Y)</v>
      </c>
    </row>
    <row r="5454" spans="1:18" x14ac:dyDescent="0.35">
      <c r="A5454">
        <v>15798256</v>
      </c>
      <c r="B5454" t="s">
        <v>2179</v>
      </c>
      <c r="C5454" t="s">
        <v>17</v>
      </c>
      <c r="D5454" t="s">
        <v>18</v>
      </c>
      <c r="E5454">
        <v>45</v>
      </c>
      <c r="F5454" t="s">
        <v>19</v>
      </c>
      <c r="G5454">
        <v>1</v>
      </c>
      <c r="H5454" s="4">
        <v>153697.53</v>
      </c>
      <c r="I5454" t="s">
        <v>33</v>
      </c>
      <c r="J5454">
        <v>2</v>
      </c>
      <c r="K5454">
        <v>558</v>
      </c>
      <c r="L5454" t="s">
        <v>31</v>
      </c>
      <c r="M5454" t="s">
        <v>27</v>
      </c>
      <c r="N5454" t="s">
        <v>32</v>
      </c>
      <c r="O5454" s="4">
        <v>89891.4</v>
      </c>
      <c r="P5454" t="s">
        <v>23</v>
      </c>
      <c r="Q5454" t="str" cm="1">
        <f t="array" ref="Q5454">_xlfn.IFS(
O5454&lt;50000,"Low Salary (&lt;$50K)",
O5454&lt;90000,"Lower Middle ($50K-$90K)",
O5454&lt;130000,"Middle ($90K-$130K)",
O5454&lt;170000,"Upper Middle ($130K-$170K)",
O5454&gt;=170000,"High Salary (&gt;$170K)"
)</f>
        <v>Lower Middle ($50K-$90K)</v>
      </c>
      <c r="R5454" t="str" cm="1">
        <f t="array" ref="R5454">_xlfn.IFS(
G5454&lt;=2,"New Customers (0-2Y)",
G5454&lt;=5,"Growing Customers (3-5Y)",
G5454&lt;=8,"Established Customers (6-8Y)",
G5454&lt;=10,"Loyal Customers (9-10Y)"
)</f>
        <v>New Customers (0-2Y)</v>
      </c>
    </row>
    <row r="5455" spans="1:18" x14ac:dyDescent="0.35">
      <c r="A5455">
        <v>15643819</v>
      </c>
      <c r="B5455" t="s">
        <v>1356</v>
      </c>
      <c r="C5455" t="s">
        <v>17</v>
      </c>
      <c r="D5455" t="s">
        <v>18</v>
      </c>
      <c r="E5455">
        <v>25</v>
      </c>
      <c r="F5455" t="s">
        <v>43</v>
      </c>
      <c r="G5455">
        <v>4</v>
      </c>
      <c r="H5455" s="4">
        <v>0</v>
      </c>
      <c r="I5455" t="s">
        <v>24</v>
      </c>
      <c r="J5455">
        <v>2</v>
      </c>
      <c r="K5455">
        <v>714</v>
      </c>
      <c r="L5455" t="s">
        <v>35</v>
      </c>
      <c r="M5455" t="s">
        <v>27</v>
      </c>
      <c r="N5455" t="s">
        <v>32</v>
      </c>
      <c r="O5455" s="4">
        <v>82500.84</v>
      </c>
      <c r="P5455" t="s">
        <v>28</v>
      </c>
      <c r="Q5455" t="str" cm="1">
        <f t="array" ref="Q5455">_xlfn.IFS(
O5455&lt;50000,"Low Salary (&lt;$50K)",
O5455&lt;90000,"Lower Middle ($50K-$90K)",
O5455&lt;130000,"Middle ($90K-$130K)",
O5455&lt;170000,"Upper Middle ($130K-$170K)",
O5455&gt;=170000,"High Salary (&gt;$170K)"
)</f>
        <v>Lower Middle ($50K-$90K)</v>
      </c>
      <c r="R5455" t="str" cm="1">
        <f t="array" ref="R5455">_xlfn.IFS(
G5455&lt;=2,"New Customers (0-2Y)",
G5455&lt;=5,"Growing Customers (3-5Y)",
G5455&lt;=8,"Established Customers (6-8Y)",
G5455&lt;=10,"Loyal Customers (9-10Y)"
)</f>
        <v>Growing Customers (3-5Y)</v>
      </c>
    </row>
    <row r="5456" spans="1:18" x14ac:dyDescent="0.35">
      <c r="A5456">
        <v>15754301</v>
      </c>
      <c r="B5456" t="s">
        <v>2180</v>
      </c>
      <c r="C5456" t="s">
        <v>17</v>
      </c>
      <c r="D5456" t="s">
        <v>39</v>
      </c>
      <c r="E5456">
        <v>39</v>
      </c>
      <c r="F5456" t="s">
        <v>19</v>
      </c>
      <c r="G5456">
        <v>5</v>
      </c>
      <c r="H5456" s="4">
        <v>0</v>
      </c>
      <c r="I5456" t="s">
        <v>24</v>
      </c>
      <c r="J5456">
        <v>1</v>
      </c>
      <c r="K5456">
        <v>704</v>
      </c>
      <c r="L5456" t="s">
        <v>35</v>
      </c>
      <c r="M5456" t="s">
        <v>21</v>
      </c>
      <c r="N5456" t="s">
        <v>32</v>
      </c>
      <c r="O5456" s="4">
        <v>6416.92</v>
      </c>
      <c r="P5456" t="s">
        <v>28</v>
      </c>
      <c r="Q5456" t="str" cm="1">
        <f t="array" ref="Q5456">_xlfn.IFS(
O5456&lt;50000,"Low Salary (&lt;$50K)",
O5456&lt;90000,"Lower Middle ($50K-$90K)",
O5456&lt;130000,"Middle ($90K-$130K)",
O5456&lt;170000,"Upper Middle ($130K-$170K)",
O5456&gt;=170000,"High Salary (&gt;$170K)"
)</f>
        <v>Low Salary (&lt;$50K)</v>
      </c>
      <c r="R5456" t="str" cm="1">
        <f t="array" ref="R5456">_xlfn.IFS(
G5456&lt;=2,"New Customers (0-2Y)",
G5456&lt;=5,"Growing Customers (3-5Y)",
G5456&lt;=8,"Established Customers (6-8Y)",
G5456&lt;=10,"Loyal Customers (9-10Y)"
)</f>
        <v>Growing Customers (3-5Y)</v>
      </c>
    </row>
    <row r="5457" spans="1:18" x14ac:dyDescent="0.35">
      <c r="A5457">
        <v>15726855</v>
      </c>
      <c r="B5457" t="s">
        <v>369</v>
      </c>
      <c r="C5457" t="s">
        <v>42</v>
      </c>
      <c r="D5457" t="s">
        <v>18</v>
      </c>
      <c r="E5457">
        <v>45</v>
      </c>
      <c r="F5457" t="s">
        <v>19</v>
      </c>
      <c r="G5457">
        <v>9</v>
      </c>
      <c r="H5457" s="4">
        <v>116585.97</v>
      </c>
      <c r="I5457" t="s">
        <v>33</v>
      </c>
      <c r="J5457">
        <v>1</v>
      </c>
      <c r="K5457">
        <v>805</v>
      </c>
      <c r="L5457" t="s">
        <v>37</v>
      </c>
      <c r="M5457" t="s">
        <v>21</v>
      </c>
      <c r="N5457" t="s">
        <v>32</v>
      </c>
      <c r="O5457" s="4">
        <v>189428.75</v>
      </c>
      <c r="P5457" t="s">
        <v>23</v>
      </c>
      <c r="Q5457" t="str" cm="1">
        <f t="array" ref="Q5457">_xlfn.IFS(
O5457&lt;50000,"Low Salary (&lt;$50K)",
O5457&lt;90000,"Lower Middle ($50K-$90K)",
O5457&lt;130000,"Middle ($90K-$130K)",
O5457&lt;170000,"Upper Middle ($130K-$170K)",
O5457&gt;=170000,"High Salary (&gt;$170K)"
)</f>
        <v>High Salary (&gt;$170K)</v>
      </c>
      <c r="R5457" t="str" cm="1">
        <f t="array" ref="R5457">_xlfn.IFS(
G5457&lt;=2,"New Customers (0-2Y)",
G5457&lt;=5,"Growing Customers (3-5Y)",
G5457&lt;=8,"Established Customers (6-8Y)",
G5457&lt;=10,"Loyal Customers (9-10Y)"
)</f>
        <v>Loyal Customers (9-10Y)</v>
      </c>
    </row>
    <row r="5458" spans="1:18" x14ac:dyDescent="0.35">
      <c r="A5458">
        <v>15755225</v>
      </c>
      <c r="B5458" t="s">
        <v>2181</v>
      </c>
      <c r="C5458" t="s">
        <v>42</v>
      </c>
      <c r="D5458" t="s">
        <v>39</v>
      </c>
      <c r="E5458">
        <v>34</v>
      </c>
      <c r="F5458" t="s">
        <v>19</v>
      </c>
      <c r="G5458">
        <v>9</v>
      </c>
      <c r="H5458" s="4">
        <v>134464.57999999999</v>
      </c>
      <c r="I5458" t="s">
        <v>33</v>
      </c>
      <c r="J5458">
        <v>2</v>
      </c>
      <c r="K5458">
        <v>659</v>
      </c>
      <c r="L5458" t="s">
        <v>20</v>
      </c>
      <c r="M5458" t="s">
        <v>21</v>
      </c>
      <c r="N5458" t="s">
        <v>32</v>
      </c>
      <c r="O5458" s="4">
        <v>178833.34</v>
      </c>
      <c r="P5458" t="s">
        <v>28</v>
      </c>
      <c r="Q5458" t="str" cm="1">
        <f t="array" ref="Q5458">_xlfn.IFS(
O5458&lt;50000,"Low Salary (&lt;$50K)",
O5458&lt;90000,"Lower Middle ($50K-$90K)",
O5458&lt;130000,"Middle ($90K-$130K)",
O5458&lt;170000,"Upper Middle ($130K-$170K)",
O5458&gt;=170000,"High Salary (&gt;$170K)"
)</f>
        <v>High Salary (&gt;$170K)</v>
      </c>
      <c r="R5458" t="str" cm="1">
        <f t="array" ref="R5458">_xlfn.IFS(
G5458&lt;=2,"New Customers (0-2Y)",
G5458&lt;=5,"Growing Customers (3-5Y)",
G5458&lt;=8,"Established Customers (6-8Y)",
G5458&lt;=10,"Loyal Customers (9-10Y)"
)</f>
        <v>Loyal Customers (9-10Y)</v>
      </c>
    </row>
    <row r="5459" spans="1:18" x14ac:dyDescent="0.35">
      <c r="A5459">
        <v>15725221</v>
      </c>
      <c r="B5459" t="s">
        <v>1813</v>
      </c>
      <c r="C5459" t="s">
        <v>42</v>
      </c>
      <c r="D5459" t="s">
        <v>39</v>
      </c>
      <c r="E5459">
        <v>62</v>
      </c>
      <c r="F5459" t="s">
        <v>2967</v>
      </c>
      <c r="G5459">
        <v>10</v>
      </c>
      <c r="H5459" s="4">
        <v>83008.31</v>
      </c>
      <c r="I5459" t="s">
        <v>29</v>
      </c>
      <c r="J5459">
        <v>1</v>
      </c>
      <c r="K5459">
        <v>738</v>
      </c>
      <c r="L5459" t="s">
        <v>35</v>
      </c>
      <c r="M5459" t="s">
        <v>21</v>
      </c>
      <c r="N5459" t="s">
        <v>22</v>
      </c>
      <c r="O5459" s="4">
        <v>42766.03</v>
      </c>
      <c r="P5459" t="s">
        <v>28</v>
      </c>
      <c r="Q5459" t="str" cm="1">
        <f t="array" ref="Q5459">_xlfn.IFS(
O5459&lt;50000,"Low Salary (&lt;$50K)",
O5459&lt;90000,"Lower Middle ($50K-$90K)",
O5459&lt;130000,"Middle ($90K-$130K)",
O5459&lt;170000,"Upper Middle ($130K-$170K)",
O5459&gt;=170000,"High Salary (&gt;$170K)"
)</f>
        <v>Low Salary (&lt;$50K)</v>
      </c>
      <c r="R5459" t="str" cm="1">
        <f t="array" ref="R5459">_xlfn.IFS(
G5459&lt;=2,"New Customers (0-2Y)",
G5459&lt;=5,"Growing Customers (3-5Y)",
G5459&lt;=8,"Established Customers (6-8Y)",
G5459&lt;=10,"Loyal Customers (9-10Y)"
)</f>
        <v>Loyal Customers (9-10Y)</v>
      </c>
    </row>
    <row r="5460" spans="1:18" x14ac:dyDescent="0.35">
      <c r="A5460">
        <v>15789055</v>
      </c>
      <c r="B5460" t="s">
        <v>1529</v>
      </c>
      <c r="C5460" t="s">
        <v>26</v>
      </c>
      <c r="D5460" t="s">
        <v>39</v>
      </c>
      <c r="E5460">
        <v>35</v>
      </c>
      <c r="F5460" t="s">
        <v>19</v>
      </c>
      <c r="G5460">
        <v>2</v>
      </c>
      <c r="H5460" s="4">
        <v>113635.16</v>
      </c>
      <c r="I5460" t="s">
        <v>33</v>
      </c>
      <c r="J5460">
        <v>1</v>
      </c>
      <c r="K5460">
        <v>635</v>
      </c>
      <c r="L5460" t="s">
        <v>20</v>
      </c>
      <c r="M5460" t="s">
        <v>21</v>
      </c>
      <c r="N5460" t="s">
        <v>32</v>
      </c>
      <c r="O5460" s="4">
        <v>90883.12</v>
      </c>
      <c r="P5460" t="s">
        <v>28</v>
      </c>
      <c r="Q5460" t="str" cm="1">
        <f t="array" ref="Q5460">_xlfn.IFS(
O5460&lt;50000,"Low Salary (&lt;$50K)",
O5460&lt;90000,"Lower Middle ($50K-$90K)",
O5460&lt;130000,"Middle ($90K-$130K)",
O5460&lt;170000,"Upper Middle ($130K-$170K)",
O5460&gt;=170000,"High Salary (&gt;$170K)"
)</f>
        <v>Middle ($90K-$130K)</v>
      </c>
      <c r="R5460" t="str" cm="1">
        <f t="array" ref="R5460">_xlfn.IFS(
G5460&lt;=2,"New Customers (0-2Y)",
G5460&lt;=5,"Growing Customers (3-5Y)",
G5460&lt;=8,"Established Customers (6-8Y)",
G5460&lt;=10,"Loyal Customers (9-10Y)"
)</f>
        <v>New Customers (0-2Y)</v>
      </c>
    </row>
    <row r="5461" spans="1:18" x14ac:dyDescent="0.35">
      <c r="A5461">
        <v>15617507</v>
      </c>
      <c r="B5461" t="s">
        <v>1085</v>
      </c>
      <c r="C5461" t="s">
        <v>26</v>
      </c>
      <c r="D5461" t="s">
        <v>18</v>
      </c>
      <c r="E5461">
        <v>36</v>
      </c>
      <c r="F5461" t="s">
        <v>19</v>
      </c>
      <c r="G5461">
        <v>7</v>
      </c>
      <c r="H5461" s="4">
        <v>0</v>
      </c>
      <c r="I5461" t="s">
        <v>24</v>
      </c>
      <c r="J5461">
        <v>2</v>
      </c>
      <c r="K5461">
        <v>530</v>
      </c>
      <c r="L5461" t="s">
        <v>31</v>
      </c>
      <c r="M5461" t="s">
        <v>21</v>
      </c>
      <c r="N5461" t="s">
        <v>32</v>
      </c>
      <c r="O5461" s="4">
        <v>80619.09</v>
      </c>
      <c r="P5461" t="s">
        <v>28</v>
      </c>
      <c r="Q5461" t="str" cm="1">
        <f t="array" ref="Q5461">_xlfn.IFS(
O5461&lt;50000,"Low Salary (&lt;$50K)",
O5461&lt;90000,"Lower Middle ($50K-$90K)",
O5461&lt;130000,"Middle ($90K-$130K)",
O5461&lt;170000,"Upper Middle ($130K-$170K)",
O5461&gt;=170000,"High Salary (&gt;$170K)"
)</f>
        <v>Lower Middle ($50K-$90K)</v>
      </c>
      <c r="R5461" t="str" cm="1">
        <f t="array" ref="R5461">_xlfn.IFS(
G5461&lt;=2,"New Customers (0-2Y)",
G5461&lt;=5,"Growing Customers (3-5Y)",
G5461&lt;=8,"Established Customers (6-8Y)",
G5461&lt;=10,"Loyal Customers (9-10Y)"
)</f>
        <v>Established Customers (6-8Y)</v>
      </c>
    </row>
    <row r="5462" spans="1:18" x14ac:dyDescent="0.35">
      <c r="A5462">
        <v>15668894</v>
      </c>
      <c r="B5462" t="s">
        <v>2182</v>
      </c>
      <c r="C5462" t="s">
        <v>42</v>
      </c>
      <c r="D5462" t="s">
        <v>39</v>
      </c>
      <c r="E5462">
        <v>41</v>
      </c>
      <c r="F5462" t="s">
        <v>19</v>
      </c>
      <c r="G5462">
        <v>5</v>
      </c>
      <c r="H5462" s="4">
        <v>122552.48</v>
      </c>
      <c r="I5462" t="s">
        <v>33</v>
      </c>
      <c r="J5462">
        <v>2</v>
      </c>
      <c r="K5462">
        <v>661</v>
      </c>
      <c r="L5462" t="s">
        <v>35</v>
      </c>
      <c r="M5462" t="s">
        <v>27</v>
      </c>
      <c r="N5462" t="s">
        <v>22</v>
      </c>
      <c r="O5462" s="4">
        <v>120646.39999999999</v>
      </c>
      <c r="P5462" t="s">
        <v>28</v>
      </c>
      <c r="Q5462" t="str" cm="1">
        <f t="array" ref="Q5462">_xlfn.IFS(
O5462&lt;50000,"Low Salary (&lt;$50K)",
O5462&lt;90000,"Lower Middle ($50K-$90K)",
O5462&lt;130000,"Middle ($90K-$130K)",
O5462&lt;170000,"Upper Middle ($130K-$170K)",
O5462&gt;=170000,"High Salary (&gt;$170K)"
)</f>
        <v>Middle ($90K-$130K)</v>
      </c>
      <c r="R5462" t="str" cm="1">
        <f t="array" ref="R5462">_xlfn.IFS(
G5462&lt;=2,"New Customers (0-2Y)",
G5462&lt;=5,"Growing Customers (3-5Y)",
G5462&lt;=8,"Established Customers (6-8Y)",
G5462&lt;=10,"Loyal Customers (9-10Y)"
)</f>
        <v>Growing Customers (3-5Y)</v>
      </c>
    </row>
    <row r="5463" spans="1:18" x14ac:dyDescent="0.35">
      <c r="A5463">
        <v>15589563</v>
      </c>
      <c r="B5463" t="s">
        <v>2183</v>
      </c>
      <c r="C5463" t="s">
        <v>26</v>
      </c>
      <c r="D5463" t="s">
        <v>39</v>
      </c>
      <c r="E5463">
        <v>31</v>
      </c>
      <c r="F5463" t="s">
        <v>19</v>
      </c>
      <c r="G5463">
        <v>2</v>
      </c>
      <c r="H5463" s="4">
        <v>118899.45</v>
      </c>
      <c r="I5463" t="s">
        <v>33</v>
      </c>
      <c r="J5463">
        <v>2</v>
      </c>
      <c r="K5463">
        <v>531</v>
      </c>
      <c r="L5463" t="s">
        <v>31</v>
      </c>
      <c r="M5463" t="s">
        <v>27</v>
      </c>
      <c r="N5463" t="s">
        <v>32</v>
      </c>
      <c r="O5463" s="4">
        <v>41409.360000000001</v>
      </c>
      <c r="P5463" t="s">
        <v>28</v>
      </c>
      <c r="Q5463" t="str" cm="1">
        <f t="array" ref="Q5463">_xlfn.IFS(
O5463&lt;50000,"Low Salary (&lt;$50K)",
O5463&lt;90000,"Lower Middle ($50K-$90K)",
O5463&lt;130000,"Middle ($90K-$130K)",
O5463&lt;170000,"Upper Middle ($130K-$170K)",
O5463&gt;=170000,"High Salary (&gt;$170K)"
)</f>
        <v>Low Salary (&lt;$50K)</v>
      </c>
      <c r="R5463" t="str" cm="1">
        <f t="array" ref="R5463">_xlfn.IFS(
G5463&lt;=2,"New Customers (0-2Y)",
G5463&lt;=5,"Growing Customers (3-5Y)",
G5463&lt;=8,"Established Customers (6-8Y)",
G5463&lt;=10,"Loyal Customers (9-10Y)"
)</f>
        <v>New Customers (0-2Y)</v>
      </c>
    </row>
    <row r="5464" spans="1:18" x14ac:dyDescent="0.35">
      <c r="A5464">
        <v>15693162</v>
      </c>
      <c r="B5464" t="s">
        <v>2184</v>
      </c>
      <c r="C5464" t="s">
        <v>17</v>
      </c>
      <c r="D5464" t="s">
        <v>18</v>
      </c>
      <c r="E5464">
        <v>29</v>
      </c>
      <c r="F5464" t="s">
        <v>43</v>
      </c>
      <c r="G5464">
        <v>5</v>
      </c>
      <c r="H5464" s="4">
        <v>99713.87</v>
      </c>
      <c r="I5464" t="s">
        <v>29</v>
      </c>
      <c r="J5464">
        <v>1</v>
      </c>
      <c r="K5464">
        <v>694</v>
      </c>
      <c r="L5464" t="s">
        <v>35</v>
      </c>
      <c r="M5464" t="s">
        <v>27</v>
      </c>
      <c r="N5464" t="s">
        <v>32</v>
      </c>
      <c r="O5464" s="4">
        <v>112317.89</v>
      </c>
      <c r="P5464" t="s">
        <v>28</v>
      </c>
      <c r="Q5464" t="str" cm="1">
        <f t="array" ref="Q5464">_xlfn.IFS(
O5464&lt;50000,"Low Salary (&lt;$50K)",
O5464&lt;90000,"Lower Middle ($50K-$90K)",
O5464&lt;130000,"Middle ($90K-$130K)",
O5464&lt;170000,"Upper Middle ($130K-$170K)",
O5464&gt;=170000,"High Salary (&gt;$170K)"
)</f>
        <v>Middle ($90K-$130K)</v>
      </c>
      <c r="R5464" t="str" cm="1">
        <f t="array" ref="R5464">_xlfn.IFS(
G5464&lt;=2,"New Customers (0-2Y)",
G5464&lt;=5,"Growing Customers (3-5Y)",
G5464&lt;=8,"Established Customers (6-8Y)",
G5464&lt;=10,"Loyal Customers (9-10Y)"
)</f>
        <v>Growing Customers (3-5Y)</v>
      </c>
    </row>
    <row r="5465" spans="1:18" x14ac:dyDescent="0.35">
      <c r="A5465">
        <v>15750099</v>
      </c>
      <c r="B5465" t="s">
        <v>211</v>
      </c>
      <c r="C5465" t="s">
        <v>17</v>
      </c>
      <c r="D5465" t="s">
        <v>18</v>
      </c>
      <c r="E5465">
        <v>36</v>
      </c>
      <c r="F5465" t="s">
        <v>19</v>
      </c>
      <c r="G5465">
        <v>6</v>
      </c>
      <c r="H5465" s="4">
        <v>0</v>
      </c>
      <c r="I5465" t="s">
        <v>24</v>
      </c>
      <c r="J5465">
        <v>1</v>
      </c>
      <c r="K5465">
        <v>731</v>
      </c>
      <c r="L5465" t="s">
        <v>35</v>
      </c>
      <c r="M5465" t="s">
        <v>27</v>
      </c>
      <c r="N5465" t="s">
        <v>32</v>
      </c>
      <c r="O5465" s="4">
        <v>152128.35999999999</v>
      </c>
      <c r="P5465" t="s">
        <v>28</v>
      </c>
      <c r="Q5465" t="str" cm="1">
        <f t="array" ref="Q5465">_xlfn.IFS(
O5465&lt;50000,"Low Salary (&lt;$50K)",
O5465&lt;90000,"Lower Middle ($50K-$90K)",
O5465&lt;130000,"Middle ($90K-$130K)",
O5465&lt;170000,"Upper Middle ($130K-$170K)",
O5465&gt;=170000,"High Salary (&gt;$170K)"
)</f>
        <v>Upper Middle ($130K-$170K)</v>
      </c>
      <c r="R5465" t="str" cm="1">
        <f t="array" ref="R5465">_xlfn.IFS(
G5465&lt;=2,"New Customers (0-2Y)",
G5465&lt;=5,"Growing Customers (3-5Y)",
G5465&lt;=8,"Established Customers (6-8Y)",
G5465&lt;=10,"Loyal Customers (9-10Y)"
)</f>
        <v>Established Customers (6-8Y)</v>
      </c>
    </row>
    <row r="5466" spans="1:18" x14ac:dyDescent="0.35">
      <c r="A5466">
        <v>15795540</v>
      </c>
      <c r="B5466" t="s">
        <v>2185</v>
      </c>
      <c r="C5466" t="s">
        <v>17</v>
      </c>
      <c r="D5466" t="s">
        <v>18</v>
      </c>
      <c r="E5466">
        <v>36</v>
      </c>
      <c r="F5466" t="s">
        <v>19</v>
      </c>
      <c r="G5466">
        <v>2</v>
      </c>
      <c r="H5466" s="4">
        <v>134208.22</v>
      </c>
      <c r="I5466" t="s">
        <v>33</v>
      </c>
      <c r="J5466">
        <v>1</v>
      </c>
      <c r="K5466">
        <v>556</v>
      </c>
      <c r="L5466" t="s">
        <v>31</v>
      </c>
      <c r="M5466" t="s">
        <v>27</v>
      </c>
      <c r="N5466" t="s">
        <v>22</v>
      </c>
      <c r="O5466" s="4">
        <v>177670.57</v>
      </c>
      <c r="P5466" t="s">
        <v>28</v>
      </c>
      <c r="Q5466" t="str" cm="1">
        <f t="array" ref="Q5466">_xlfn.IFS(
O5466&lt;50000,"Low Salary (&lt;$50K)",
O5466&lt;90000,"Lower Middle ($50K-$90K)",
O5466&lt;130000,"Middle ($90K-$130K)",
O5466&lt;170000,"Upper Middle ($130K-$170K)",
O5466&gt;=170000,"High Salary (&gt;$170K)"
)</f>
        <v>High Salary (&gt;$170K)</v>
      </c>
      <c r="R5466" t="str" cm="1">
        <f t="array" ref="R5466">_xlfn.IFS(
G5466&lt;=2,"New Customers (0-2Y)",
G5466&lt;=5,"Growing Customers (3-5Y)",
G5466&lt;=8,"Established Customers (6-8Y)",
G5466&lt;=10,"Loyal Customers (9-10Y)"
)</f>
        <v>New Customers (0-2Y)</v>
      </c>
    </row>
    <row r="5467" spans="1:18" x14ac:dyDescent="0.35">
      <c r="A5467">
        <v>15794941</v>
      </c>
      <c r="B5467" t="s">
        <v>1419</v>
      </c>
      <c r="C5467" t="s">
        <v>42</v>
      </c>
      <c r="D5467" t="s">
        <v>18</v>
      </c>
      <c r="E5467">
        <v>41</v>
      </c>
      <c r="F5467" t="s">
        <v>19</v>
      </c>
      <c r="G5467">
        <v>1</v>
      </c>
      <c r="H5467" s="4">
        <v>85906.65</v>
      </c>
      <c r="I5467" t="s">
        <v>29</v>
      </c>
      <c r="J5467">
        <v>3</v>
      </c>
      <c r="K5467">
        <v>647</v>
      </c>
      <c r="L5467" t="s">
        <v>20</v>
      </c>
      <c r="M5467" t="s">
        <v>21</v>
      </c>
      <c r="N5467" t="s">
        <v>32</v>
      </c>
      <c r="O5467" s="4">
        <v>189159.97</v>
      </c>
      <c r="P5467" t="s">
        <v>28</v>
      </c>
      <c r="Q5467" t="str" cm="1">
        <f t="array" ref="Q5467">_xlfn.IFS(
O5467&lt;50000,"Low Salary (&lt;$50K)",
O5467&lt;90000,"Lower Middle ($50K-$90K)",
O5467&lt;130000,"Middle ($90K-$130K)",
O5467&lt;170000,"Upper Middle ($130K-$170K)",
O5467&gt;=170000,"High Salary (&gt;$170K)"
)</f>
        <v>High Salary (&gt;$170K)</v>
      </c>
      <c r="R5467" t="str" cm="1">
        <f t="array" ref="R5467">_xlfn.IFS(
G5467&lt;=2,"New Customers (0-2Y)",
G5467&lt;=5,"Growing Customers (3-5Y)",
G5467&lt;=8,"Established Customers (6-8Y)",
G5467&lt;=10,"Loyal Customers (9-10Y)"
)</f>
        <v>New Customers (0-2Y)</v>
      </c>
    </row>
    <row r="5468" spans="1:18" x14ac:dyDescent="0.35">
      <c r="A5468">
        <v>15611848</v>
      </c>
      <c r="B5468" t="s">
        <v>1631</v>
      </c>
      <c r="C5468" t="s">
        <v>42</v>
      </c>
      <c r="D5468" t="s">
        <v>39</v>
      </c>
      <c r="E5468">
        <v>32</v>
      </c>
      <c r="F5468" t="s">
        <v>19</v>
      </c>
      <c r="G5468">
        <v>3</v>
      </c>
      <c r="H5468" s="4">
        <v>137714.25</v>
      </c>
      <c r="I5468" t="s">
        <v>33</v>
      </c>
      <c r="J5468">
        <v>1</v>
      </c>
      <c r="K5468">
        <v>850</v>
      </c>
      <c r="L5468" t="s">
        <v>37</v>
      </c>
      <c r="M5468" t="s">
        <v>27</v>
      </c>
      <c r="N5468" t="s">
        <v>22</v>
      </c>
      <c r="O5468" s="4">
        <v>159403.68</v>
      </c>
      <c r="P5468" t="s">
        <v>28</v>
      </c>
      <c r="Q5468" t="str" cm="1">
        <f t="array" ref="Q5468">_xlfn.IFS(
O5468&lt;50000,"Low Salary (&lt;$50K)",
O5468&lt;90000,"Lower Middle ($50K-$90K)",
O5468&lt;130000,"Middle ($90K-$130K)",
O5468&lt;170000,"Upper Middle ($130K-$170K)",
O5468&gt;=170000,"High Salary (&gt;$170K)"
)</f>
        <v>Upper Middle ($130K-$170K)</v>
      </c>
      <c r="R5468" t="str" cm="1">
        <f t="array" ref="R5468">_xlfn.IFS(
G5468&lt;=2,"New Customers (0-2Y)",
G5468&lt;=5,"Growing Customers (3-5Y)",
G5468&lt;=8,"Established Customers (6-8Y)",
G5468&lt;=10,"Loyal Customers (9-10Y)"
)</f>
        <v>Growing Customers (3-5Y)</v>
      </c>
    </row>
    <row r="5469" spans="1:18" x14ac:dyDescent="0.35">
      <c r="A5469">
        <v>15581237</v>
      </c>
      <c r="B5469" t="s">
        <v>1758</v>
      </c>
      <c r="C5469" t="s">
        <v>26</v>
      </c>
      <c r="D5469" t="s">
        <v>39</v>
      </c>
      <c r="E5469">
        <v>33</v>
      </c>
      <c r="F5469" t="s">
        <v>19</v>
      </c>
      <c r="G5469">
        <v>1</v>
      </c>
      <c r="H5469" s="4">
        <v>160777.9</v>
      </c>
      <c r="I5469" t="s">
        <v>33</v>
      </c>
      <c r="J5469">
        <v>1</v>
      </c>
      <c r="K5469">
        <v>573</v>
      </c>
      <c r="L5469" t="s">
        <v>31</v>
      </c>
      <c r="M5469" t="s">
        <v>21</v>
      </c>
      <c r="N5469" t="s">
        <v>22</v>
      </c>
      <c r="O5469" s="4">
        <v>149536.15</v>
      </c>
      <c r="P5469" t="s">
        <v>28</v>
      </c>
      <c r="Q5469" t="str" cm="1">
        <f t="array" ref="Q5469">_xlfn.IFS(
O5469&lt;50000,"Low Salary (&lt;$50K)",
O5469&lt;90000,"Lower Middle ($50K-$90K)",
O5469&lt;130000,"Middle ($90K-$130K)",
O5469&lt;170000,"Upper Middle ($130K-$170K)",
O5469&gt;=170000,"High Salary (&gt;$170K)"
)</f>
        <v>Upper Middle ($130K-$170K)</v>
      </c>
      <c r="R5469" t="str" cm="1">
        <f t="array" ref="R5469">_xlfn.IFS(
G5469&lt;=2,"New Customers (0-2Y)",
G5469&lt;=5,"Growing Customers (3-5Y)",
G5469&lt;=8,"Established Customers (6-8Y)",
G5469&lt;=10,"Loyal Customers (9-10Y)"
)</f>
        <v>New Customers (0-2Y)</v>
      </c>
    </row>
    <row r="5470" spans="1:18" x14ac:dyDescent="0.35">
      <c r="A5470">
        <v>15738150</v>
      </c>
      <c r="B5470" t="s">
        <v>150</v>
      </c>
      <c r="C5470" t="s">
        <v>17</v>
      </c>
      <c r="D5470" t="s">
        <v>39</v>
      </c>
      <c r="E5470">
        <v>45</v>
      </c>
      <c r="F5470" t="s">
        <v>19</v>
      </c>
      <c r="G5470">
        <v>5</v>
      </c>
      <c r="H5470" s="4">
        <v>0</v>
      </c>
      <c r="I5470" t="s">
        <v>24</v>
      </c>
      <c r="J5470">
        <v>2</v>
      </c>
      <c r="K5470">
        <v>591</v>
      </c>
      <c r="L5470" t="s">
        <v>31</v>
      </c>
      <c r="M5470" t="s">
        <v>21</v>
      </c>
      <c r="N5470" t="s">
        <v>22</v>
      </c>
      <c r="O5470" s="4">
        <v>155492.87</v>
      </c>
      <c r="P5470" t="s">
        <v>28</v>
      </c>
      <c r="Q5470" t="str" cm="1">
        <f t="array" ref="Q5470">_xlfn.IFS(
O5470&lt;50000,"Low Salary (&lt;$50K)",
O5470&lt;90000,"Lower Middle ($50K-$90K)",
O5470&lt;130000,"Middle ($90K-$130K)",
O5470&lt;170000,"Upper Middle ($130K-$170K)",
O5470&gt;=170000,"High Salary (&gt;$170K)"
)</f>
        <v>Upper Middle ($130K-$170K)</v>
      </c>
      <c r="R5470" t="str" cm="1">
        <f t="array" ref="R5470">_xlfn.IFS(
G5470&lt;=2,"New Customers (0-2Y)",
G5470&lt;=5,"Growing Customers (3-5Y)",
G5470&lt;=8,"Established Customers (6-8Y)",
G5470&lt;=10,"Loyal Customers (9-10Y)"
)</f>
        <v>Growing Customers (3-5Y)</v>
      </c>
    </row>
    <row r="5471" spans="1:18" x14ac:dyDescent="0.35">
      <c r="A5471">
        <v>15678571</v>
      </c>
      <c r="B5471" t="s">
        <v>1435</v>
      </c>
      <c r="C5471" t="s">
        <v>17</v>
      </c>
      <c r="D5471" t="s">
        <v>39</v>
      </c>
      <c r="E5471">
        <v>21</v>
      </c>
      <c r="F5471" t="s">
        <v>43</v>
      </c>
      <c r="G5471">
        <v>4</v>
      </c>
      <c r="H5471" s="4">
        <v>0</v>
      </c>
      <c r="I5471" t="s">
        <v>24</v>
      </c>
      <c r="J5471">
        <v>2</v>
      </c>
      <c r="K5471">
        <v>723</v>
      </c>
      <c r="L5471" t="s">
        <v>35</v>
      </c>
      <c r="M5471" t="s">
        <v>27</v>
      </c>
      <c r="N5471" t="s">
        <v>32</v>
      </c>
      <c r="O5471" s="4">
        <v>24847.02</v>
      </c>
      <c r="P5471" t="s">
        <v>28</v>
      </c>
      <c r="Q5471" t="str" cm="1">
        <f t="array" ref="Q5471">_xlfn.IFS(
O5471&lt;50000,"Low Salary (&lt;$50K)",
O5471&lt;90000,"Lower Middle ($50K-$90K)",
O5471&lt;130000,"Middle ($90K-$130K)",
O5471&lt;170000,"Upper Middle ($130K-$170K)",
O5471&gt;=170000,"High Salary (&gt;$170K)"
)</f>
        <v>Low Salary (&lt;$50K)</v>
      </c>
      <c r="R5471" t="str" cm="1">
        <f t="array" ref="R5471">_xlfn.IFS(
G5471&lt;=2,"New Customers (0-2Y)",
G5471&lt;=5,"Growing Customers (3-5Y)",
G5471&lt;=8,"Established Customers (6-8Y)",
G5471&lt;=10,"Loyal Customers (9-10Y)"
)</f>
        <v>Growing Customers (3-5Y)</v>
      </c>
    </row>
    <row r="5472" spans="1:18" x14ac:dyDescent="0.35">
      <c r="A5472">
        <v>15736124</v>
      </c>
      <c r="B5472" t="s">
        <v>824</v>
      </c>
      <c r="C5472" t="s">
        <v>17</v>
      </c>
      <c r="D5472" t="s">
        <v>39</v>
      </c>
      <c r="E5472">
        <v>25</v>
      </c>
      <c r="F5472" t="s">
        <v>43</v>
      </c>
      <c r="G5472">
        <v>1</v>
      </c>
      <c r="H5472" s="4">
        <v>102585.88</v>
      </c>
      <c r="I5472" t="s">
        <v>33</v>
      </c>
      <c r="J5472">
        <v>2</v>
      </c>
      <c r="K5472">
        <v>617</v>
      </c>
      <c r="L5472" t="s">
        <v>20</v>
      </c>
      <c r="M5472" t="s">
        <v>21</v>
      </c>
      <c r="N5472" t="s">
        <v>22</v>
      </c>
      <c r="O5472" s="4">
        <v>115387.4</v>
      </c>
      <c r="P5472" t="s">
        <v>28</v>
      </c>
      <c r="Q5472" t="str" cm="1">
        <f t="array" ref="Q5472">_xlfn.IFS(
O5472&lt;50000,"Low Salary (&lt;$50K)",
O5472&lt;90000,"Lower Middle ($50K-$90K)",
O5472&lt;130000,"Middle ($90K-$130K)",
O5472&lt;170000,"Upper Middle ($130K-$170K)",
O5472&gt;=170000,"High Salary (&gt;$170K)"
)</f>
        <v>Middle ($90K-$130K)</v>
      </c>
      <c r="R5472" t="str" cm="1">
        <f t="array" ref="R5472">_xlfn.IFS(
G5472&lt;=2,"New Customers (0-2Y)",
G5472&lt;=5,"Growing Customers (3-5Y)",
G5472&lt;=8,"Established Customers (6-8Y)",
G5472&lt;=10,"Loyal Customers (9-10Y)"
)</f>
        <v>New Customers (0-2Y)</v>
      </c>
    </row>
    <row r="5473" spans="1:18" x14ac:dyDescent="0.35">
      <c r="A5473">
        <v>15623202</v>
      </c>
      <c r="B5473" t="s">
        <v>1884</v>
      </c>
      <c r="C5473" t="s">
        <v>42</v>
      </c>
      <c r="D5473" t="s">
        <v>18</v>
      </c>
      <c r="E5473">
        <v>39</v>
      </c>
      <c r="F5473" t="s">
        <v>19</v>
      </c>
      <c r="G5473">
        <v>10</v>
      </c>
      <c r="H5473" s="4">
        <v>102556.18</v>
      </c>
      <c r="I5473" t="s">
        <v>33</v>
      </c>
      <c r="J5473">
        <v>2</v>
      </c>
      <c r="K5473">
        <v>704</v>
      </c>
      <c r="L5473" t="s">
        <v>35</v>
      </c>
      <c r="M5473" t="s">
        <v>21</v>
      </c>
      <c r="N5473" t="s">
        <v>32</v>
      </c>
      <c r="O5473" s="4">
        <v>171971.25</v>
      </c>
      <c r="P5473" t="s">
        <v>23</v>
      </c>
      <c r="Q5473" t="str" cm="1">
        <f t="array" ref="Q5473">_xlfn.IFS(
O5473&lt;50000,"Low Salary (&lt;$50K)",
O5473&lt;90000,"Lower Middle ($50K-$90K)",
O5473&lt;130000,"Middle ($90K-$130K)",
O5473&lt;170000,"Upper Middle ($130K-$170K)",
O5473&gt;=170000,"High Salary (&gt;$170K)"
)</f>
        <v>High Salary (&gt;$170K)</v>
      </c>
      <c r="R5473" t="str" cm="1">
        <f t="array" ref="R5473">_xlfn.IFS(
G5473&lt;=2,"New Customers (0-2Y)",
G5473&lt;=5,"Growing Customers (3-5Y)",
G5473&lt;=8,"Established Customers (6-8Y)",
G5473&lt;=10,"Loyal Customers (9-10Y)"
)</f>
        <v>Loyal Customers (9-10Y)</v>
      </c>
    </row>
    <row r="5474" spans="1:18" x14ac:dyDescent="0.35">
      <c r="A5474">
        <v>15804201</v>
      </c>
      <c r="B5474" t="s">
        <v>1580</v>
      </c>
      <c r="C5474" t="s">
        <v>42</v>
      </c>
      <c r="D5474" t="s">
        <v>39</v>
      </c>
      <c r="E5474">
        <v>42</v>
      </c>
      <c r="F5474" t="s">
        <v>19</v>
      </c>
      <c r="G5474">
        <v>4</v>
      </c>
      <c r="H5474" s="4">
        <v>126772.57</v>
      </c>
      <c r="I5474" t="s">
        <v>33</v>
      </c>
      <c r="J5474">
        <v>1</v>
      </c>
      <c r="K5474">
        <v>457</v>
      </c>
      <c r="L5474" t="s">
        <v>44</v>
      </c>
      <c r="M5474" t="s">
        <v>27</v>
      </c>
      <c r="N5474" t="s">
        <v>22</v>
      </c>
      <c r="O5474" s="4">
        <v>126106.4</v>
      </c>
      <c r="P5474" t="s">
        <v>28</v>
      </c>
      <c r="Q5474" t="str" cm="1">
        <f t="array" ref="Q5474">_xlfn.IFS(
O5474&lt;50000,"Low Salary (&lt;$50K)",
O5474&lt;90000,"Lower Middle ($50K-$90K)",
O5474&lt;130000,"Middle ($90K-$130K)",
O5474&lt;170000,"Upper Middle ($130K-$170K)",
O5474&gt;=170000,"High Salary (&gt;$170K)"
)</f>
        <v>Middle ($90K-$130K)</v>
      </c>
      <c r="R5474" t="str" cm="1">
        <f t="array" ref="R5474">_xlfn.IFS(
G5474&lt;=2,"New Customers (0-2Y)",
G5474&lt;=5,"Growing Customers (3-5Y)",
G5474&lt;=8,"Established Customers (6-8Y)",
G5474&lt;=10,"Loyal Customers (9-10Y)"
)</f>
        <v>Growing Customers (3-5Y)</v>
      </c>
    </row>
    <row r="5475" spans="1:18" x14ac:dyDescent="0.35">
      <c r="A5475">
        <v>15596863</v>
      </c>
      <c r="B5475" t="s">
        <v>2030</v>
      </c>
      <c r="C5475" t="s">
        <v>42</v>
      </c>
      <c r="D5475" t="s">
        <v>18</v>
      </c>
      <c r="E5475">
        <v>38</v>
      </c>
      <c r="F5475" t="s">
        <v>19</v>
      </c>
      <c r="G5475">
        <v>3</v>
      </c>
      <c r="H5475" s="4">
        <v>158373.23000000001</v>
      </c>
      <c r="I5475" t="s">
        <v>33</v>
      </c>
      <c r="J5475">
        <v>1</v>
      </c>
      <c r="K5475">
        <v>787</v>
      </c>
      <c r="L5475" t="s">
        <v>37</v>
      </c>
      <c r="M5475" t="s">
        <v>21</v>
      </c>
      <c r="N5475" t="s">
        <v>22</v>
      </c>
      <c r="O5475" s="4">
        <v>28228.35</v>
      </c>
      <c r="P5475" t="s">
        <v>28</v>
      </c>
      <c r="Q5475" t="str" cm="1">
        <f t="array" ref="Q5475">_xlfn.IFS(
O5475&lt;50000,"Low Salary (&lt;$50K)",
O5475&lt;90000,"Lower Middle ($50K-$90K)",
O5475&lt;130000,"Middle ($90K-$130K)",
O5475&lt;170000,"Upper Middle ($130K-$170K)",
O5475&gt;=170000,"High Salary (&gt;$170K)"
)</f>
        <v>Low Salary (&lt;$50K)</v>
      </c>
      <c r="R5475" t="str" cm="1">
        <f t="array" ref="R5475">_xlfn.IFS(
G5475&lt;=2,"New Customers (0-2Y)",
G5475&lt;=5,"Growing Customers (3-5Y)",
G5475&lt;=8,"Established Customers (6-8Y)",
G5475&lt;=10,"Loyal Customers (9-10Y)"
)</f>
        <v>Growing Customers (3-5Y)</v>
      </c>
    </row>
    <row r="5476" spans="1:18" x14ac:dyDescent="0.35">
      <c r="A5476">
        <v>15696277</v>
      </c>
      <c r="B5476" t="s">
        <v>408</v>
      </c>
      <c r="C5476" t="s">
        <v>17</v>
      </c>
      <c r="D5476" t="s">
        <v>18</v>
      </c>
      <c r="E5476">
        <v>34</v>
      </c>
      <c r="F5476" t="s">
        <v>19</v>
      </c>
      <c r="G5476">
        <v>9</v>
      </c>
      <c r="H5476" s="4">
        <v>0</v>
      </c>
      <c r="I5476" t="s">
        <v>24</v>
      </c>
      <c r="J5476">
        <v>2</v>
      </c>
      <c r="K5476">
        <v>651</v>
      </c>
      <c r="L5476" t="s">
        <v>20</v>
      </c>
      <c r="M5476" t="s">
        <v>21</v>
      </c>
      <c r="N5476" t="s">
        <v>32</v>
      </c>
      <c r="O5476" s="4">
        <v>138113.71</v>
      </c>
      <c r="P5476" t="s">
        <v>28</v>
      </c>
      <c r="Q5476" t="str" cm="1">
        <f t="array" ref="Q5476">_xlfn.IFS(
O5476&lt;50000,"Low Salary (&lt;$50K)",
O5476&lt;90000,"Lower Middle ($50K-$90K)",
O5476&lt;130000,"Middle ($90K-$130K)",
O5476&lt;170000,"Upper Middle ($130K-$170K)",
O5476&gt;=170000,"High Salary (&gt;$170K)"
)</f>
        <v>Upper Middle ($130K-$170K)</v>
      </c>
      <c r="R5476" t="str" cm="1">
        <f t="array" ref="R5476">_xlfn.IFS(
G5476&lt;=2,"New Customers (0-2Y)",
G5476&lt;=5,"Growing Customers (3-5Y)",
G5476&lt;=8,"Established Customers (6-8Y)",
G5476&lt;=10,"Loyal Customers (9-10Y)"
)</f>
        <v>Loyal Customers (9-10Y)</v>
      </c>
    </row>
    <row r="5477" spans="1:18" x14ac:dyDescent="0.35">
      <c r="A5477">
        <v>15748608</v>
      </c>
      <c r="B5477" t="s">
        <v>679</v>
      </c>
      <c r="C5477" t="s">
        <v>42</v>
      </c>
      <c r="D5477" t="s">
        <v>39</v>
      </c>
      <c r="E5477">
        <v>42</v>
      </c>
      <c r="F5477" t="s">
        <v>19</v>
      </c>
      <c r="G5477">
        <v>5</v>
      </c>
      <c r="H5477" s="4">
        <v>141927.1</v>
      </c>
      <c r="I5477" t="s">
        <v>33</v>
      </c>
      <c r="J5477">
        <v>1</v>
      </c>
      <c r="K5477">
        <v>612</v>
      </c>
      <c r="L5477" t="s">
        <v>20</v>
      </c>
      <c r="M5477" t="s">
        <v>21</v>
      </c>
      <c r="N5477" t="s">
        <v>22</v>
      </c>
      <c r="O5477" s="4">
        <v>43018.98</v>
      </c>
      <c r="P5477" t="s">
        <v>28</v>
      </c>
      <c r="Q5477" t="str" cm="1">
        <f t="array" ref="Q5477">_xlfn.IFS(
O5477&lt;50000,"Low Salary (&lt;$50K)",
O5477&lt;90000,"Lower Middle ($50K-$90K)",
O5477&lt;130000,"Middle ($90K-$130K)",
O5477&lt;170000,"Upper Middle ($130K-$170K)",
O5477&gt;=170000,"High Salary (&gt;$170K)"
)</f>
        <v>Low Salary (&lt;$50K)</v>
      </c>
      <c r="R5477" t="str" cm="1">
        <f t="array" ref="R5477">_xlfn.IFS(
G5477&lt;=2,"New Customers (0-2Y)",
G5477&lt;=5,"Growing Customers (3-5Y)",
G5477&lt;=8,"Established Customers (6-8Y)",
G5477&lt;=10,"Loyal Customers (9-10Y)"
)</f>
        <v>Growing Customers (3-5Y)</v>
      </c>
    </row>
    <row r="5478" spans="1:18" x14ac:dyDescent="0.35">
      <c r="A5478">
        <v>15723864</v>
      </c>
      <c r="B5478" t="s">
        <v>247</v>
      </c>
      <c r="C5478" t="s">
        <v>26</v>
      </c>
      <c r="D5478" t="s">
        <v>39</v>
      </c>
      <c r="E5478">
        <v>47</v>
      </c>
      <c r="F5478" t="s">
        <v>19</v>
      </c>
      <c r="G5478">
        <v>1</v>
      </c>
      <c r="H5478" s="4">
        <v>109876.82</v>
      </c>
      <c r="I5478" t="s">
        <v>33</v>
      </c>
      <c r="J5478">
        <v>2</v>
      </c>
      <c r="K5478">
        <v>828</v>
      </c>
      <c r="L5478" t="s">
        <v>37</v>
      </c>
      <c r="M5478" t="s">
        <v>21</v>
      </c>
      <c r="N5478" t="s">
        <v>32</v>
      </c>
      <c r="O5478" s="4">
        <v>83611.45</v>
      </c>
      <c r="P5478" t="s">
        <v>23</v>
      </c>
      <c r="Q5478" t="str" cm="1">
        <f t="array" ref="Q5478">_xlfn.IFS(
O5478&lt;50000,"Low Salary (&lt;$50K)",
O5478&lt;90000,"Lower Middle ($50K-$90K)",
O5478&lt;130000,"Middle ($90K-$130K)",
O5478&lt;170000,"Upper Middle ($130K-$170K)",
O5478&gt;=170000,"High Salary (&gt;$170K)"
)</f>
        <v>Lower Middle ($50K-$90K)</v>
      </c>
      <c r="R5478" t="str" cm="1">
        <f t="array" ref="R5478">_xlfn.IFS(
G5478&lt;=2,"New Customers (0-2Y)",
G5478&lt;=5,"Growing Customers (3-5Y)",
G5478&lt;=8,"Established Customers (6-8Y)",
G5478&lt;=10,"Loyal Customers (9-10Y)"
)</f>
        <v>New Customers (0-2Y)</v>
      </c>
    </row>
    <row r="5479" spans="1:18" x14ac:dyDescent="0.35">
      <c r="A5479">
        <v>15802390</v>
      </c>
      <c r="B5479" t="s">
        <v>2186</v>
      </c>
      <c r="C5479" t="s">
        <v>17</v>
      </c>
      <c r="D5479" t="s">
        <v>18</v>
      </c>
      <c r="E5479">
        <v>34</v>
      </c>
      <c r="F5479" t="s">
        <v>19</v>
      </c>
      <c r="G5479">
        <v>2</v>
      </c>
      <c r="H5479" s="4">
        <v>0</v>
      </c>
      <c r="I5479" t="s">
        <v>24</v>
      </c>
      <c r="J5479">
        <v>2</v>
      </c>
      <c r="K5479">
        <v>724</v>
      </c>
      <c r="L5479" t="s">
        <v>35</v>
      </c>
      <c r="M5479" t="s">
        <v>21</v>
      </c>
      <c r="N5479" t="s">
        <v>22</v>
      </c>
      <c r="O5479" s="4">
        <v>118863.38</v>
      </c>
      <c r="P5479" t="s">
        <v>28</v>
      </c>
      <c r="Q5479" t="str" cm="1">
        <f t="array" ref="Q5479">_xlfn.IFS(
O5479&lt;50000,"Low Salary (&lt;$50K)",
O5479&lt;90000,"Lower Middle ($50K-$90K)",
O5479&lt;130000,"Middle ($90K-$130K)",
O5479&lt;170000,"Upper Middle ($130K-$170K)",
O5479&gt;=170000,"High Salary (&gt;$170K)"
)</f>
        <v>Middle ($90K-$130K)</v>
      </c>
      <c r="R5479" t="str" cm="1">
        <f t="array" ref="R5479">_xlfn.IFS(
G5479&lt;=2,"New Customers (0-2Y)",
G5479&lt;=5,"Growing Customers (3-5Y)",
G5479&lt;=8,"Established Customers (6-8Y)",
G5479&lt;=10,"Loyal Customers (9-10Y)"
)</f>
        <v>New Customers (0-2Y)</v>
      </c>
    </row>
    <row r="5480" spans="1:18" x14ac:dyDescent="0.35">
      <c r="A5480">
        <v>15774336</v>
      </c>
      <c r="B5480" t="s">
        <v>810</v>
      </c>
      <c r="C5480" t="s">
        <v>42</v>
      </c>
      <c r="D5480" t="s">
        <v>39</v>
      </c>
      <c r="E5480">
        <v>44</v>
      </c>
      <c r="F5480" t="s">
        <v>19</v>
      </c>
      <c r="G5480">
        <v>9</v>
      </c>
      <c r="H5480" s="4">
        <v>111369.79</v>
      </c>
      <c r="I5480" t="s">
        <v>33</v>
      </c>
      <c r="J5480">
        <v>2</v>
      </c>
      <c r="K5480">
        <v>648</v>
      </c>
      <c r="L5480" t="s">
        <v>20</v>
      </c>
      <c r="M5480" t="s">
        <v>21</v>
      </c>
      <c r="N5480" t="s">
        <v>22</v>
      </c>
      <c r="O5480" s="4">
        <v>91947.74</v>
      </c>
      <c r="P5480" t="s">
        <v>28</v>
      </c>
      <c r="Q5480" t="str" cm="1">
        <f t="array" ref="Q5480">_xlfn.IFS(
O5480&lt;50000,"Low Salary (&lt;$50K)",
O5480&lt;90000,"Lower Middle ($50K-$90K)",
O5480&lt;130000,"Middle ($90K-$130K)",
O5480&lt;170000,"Upper Middle ($130K-$170K)",
O5480&gt;=170000,"High Salary (&gt;$170K)"
)</f>
        <v>Middle ($90K-$130K)</v>
      </c>
      <c r="R5480" t="str" cm="1">
        <f t="array" ref="R5480">_xlfn.IFS(
G5480&lt;=2,"New Customers (0-2Y)",
G5480&lt;=5,"Growing Customers (3-5Y)",
G5480&lt;=8,"Established Customers (6-8Y)",
G5480&lt;=10,"Loyal Customers (9-10Y)"
)</f>
        <v>Loyal Customers (9-10Y)</v>
      </c>
    </row>
    <row r="5481" spans="1:18" x14ac:dyDescent="0.35">
      <c r="A5481">
        <v>15648766</v>
      </c>
      <c r="B5481" t="s">
        <v>318</v>
      </c>
      <c r="C5481" t="s">
        <v>26</v>
      </c>
      <c r="D5481" t="s">
        <v>39</v>
      </c>
      <c r="E5481">
        <v>35</v>
      </c>
      <c r="F5481" t="s">
        <v>19</v>
      </c>
      <c r="G5481">
        <v>3</v>
      </c>
      <c r="H5481" s="4">
        <v>116969.35</v>
      </c>
      <c r="I5481" t="s">
        <v>33</v>
      </c>
      <c r="J5481">
        <v>1</v>
      </c>
      <c r="K5481">
        <v>569</v>
      </c>
      <c r="L5481" t="s">
        <v>31</v>
      </c>
      <c r="M5481" t="s">
        <v>27</v>
      </c>
      <c r="N5481" t="s">
        <v>32</v>
      </c>
      <c r="O5481" s="4">
        <v>94488.82</v>
      </c>
      <c r="P5481" t="s">
        <v>28</v>
      </c>
      <c r="Q5481" t="str" cm="1">
        <f t="array" ref="Q5481">_xlfn.IFS(
O5481&lt;50000,"Low Salary (&lt;$50K)",
O5481&lt;90000,"Lower Middle ($50K-$90K)",
O5481&lt;130000,"Middle ($90K-$130K)",
O5481&lt;170000,"Upper Middle ($130K-$170K)",
O5481&gt;=170000,"High Salary (&gt;$170K)"
)</f>
        <v>Middle ($90K-$130K)</v>
      </c>
      <c r="R5481" t="str" cm="1">
        <f t="array" ref="R5481">_xlfn.IFS(
G5481&lt;=2,"New Customers (0-2Y)",
G5481&lt;=5,"Growing Customers (3-5Y)",
G5481&lt;=8,"Established Customers (6-8Y)",
G5481&lt;=10,"Loyal Customers (9-10Y)"
)</f>
        <v>Growing Customers (3-5Y)</v>
      </c>
    </row>
    <row r="5482" spans="1:18" x14ac:dyDescent="0.35">
      <c r="A5482">
        <v>15659094</v>
      </c>
      <c r="B5482" t="s">
        <v>990</v>
      </c>
      <c r="C5482" t="s">
        <v>42</v>
      </c>
      <c r="D5482" t="s">
        <v>18</v>
      </c>
      <c r="E5482">
        <v>34</v>
      </c>
      <c r="F5482" t="s">
        <v>19</v>
      </c>
      <c r="G5482">
        <v>8</v>
      </c>
      <c r="H5482" s="4">
        <v>136729.51</v>
      </c>
      <c r="I5482" t="s">
        <v>33</v>
      </c>
      <c r="J5482">
        <v>2</v>
      </c>
      <c r="K5482">
        <v>765</v>
      </c>
      <c r="L5482" t="s">
        <v>35</v>
      </c>
      <c r="M5482" t="s">
        <v>27</v>
      </c>
      <c r="N5482" t="s">
        <v>32</v>
      </c>
      <c r="O5482" s="4">
        <v>47058.21</v>
      </c>
      <c r="P5482" t="s">
        <v>28</v>
      </c>
      <c r="Q5482" t="str" cm="1">
        <f t="array" ref="Q5482">_xlfn.IFS(
O5482&lt;50000,"Low Salary (&lt;$50K)",
O5482&lt;90000,"Lower Middle ($50K-$90K)",
O5482&lt;130000,"Middle ($90K-$130K)",
O5482&lt;170000,"Upper Middle ($130K-$170K)",
O5482&gt;=170000,"High Salary (&gt;$170K)"
)</f>
        <v>Low Salary (&lt;$50K)</v>
      </c>
      <c r="R5482" t="str" cm="1">
        <f t="array" ref="R5482">_xlfn.IFS(
G5482&lt;=2,"New Customers (0-2Y)",
G5482&lt;=5,"Growing Customers (3-5Y)",
G5482&lt;=8,"Established Customers (6-8Y)",
G5482&lt;=10,"Loyal Customers (9-10Y)"
)</f>
        <v>Established Customers (6-8Y)</v>
      </c>
    </row>
    <row r="5483" spans="1:18" x14ac:dyDescent="0.35">
      <c r="A5483">
        <v>15606397</v>
      </c>
      <c r="B5483" t="s">
        <v>75</v>
      </c>
      <c r="C5483" t="s">
        <v>42</v>
      </c>
      <c r="D5483" t="s">
        <v>18</v>
      </c>
      <c r="E5483">
        <v>44</v>
      </c>
      <c r="F5483" t="s">
        <v>19</v>
      </c>
      <c r="G5483">
        <v>1</v>
      </c>
      <c r="H5483" s="4">
        <v>152086.15</v>
      </c>
      <c r="I5483" t="s">
        <v>33</v>
      </c>
      <c r="J5483">
        <v>1</v>
      </c>
      <c r="K5483">
        <v>577</v>
      </c>
      <c r="L5483" t="s">
        <v>31</v>
      </c>
      <c r="M5483" t="s">
        <v>27</v>
      </c>
      <c r="N5483" t="s">
        <v>22</v>
      </c>
      <c r="O5483" s="4">
        <v>44719.5</v>
      </c>
      <c r="P5483" t="s">
        <v>23</v>
      </c>
      <c r="Q5483" t="str" cm="1">
        <f t="array" ref="Q5483">_xlfn.IFS(
O5483&lt;50000,"Low Salary (&lt;$50K)",
O5483&lt;90000,"Lower Middle ($50K-$90K)",
O5483&lt;130000,"Middle ($90K-$130K)",
O5483&lt;170000,"Upper Middle ($130K-$170K)",
O5483&gt;=170000,"High Salary (&gt;$170K)"
)</f>
        <v>Low Salary (&lt;$50K)</v>
      </c>
      <c r="R5483" t="str" cm="1">
        <f t="array" ref="R5483">_xlfn.IFS(
G5483&lt;=2,"New Customers (0-2Y)",
G5483&lt;=5,"Growing Customers (3-5Y)",
G5483&lt;=8,"Established Customers (6-8Y)",
G5483&lt;=10,"Loyal Customers (9-10Y)"
)</f>
        <v>New Customers (0-2Y)</v>
      </c>
    </row>
    <row r="5484" spans="1:18" x14ac:dyDescent="0.35">
      <c r="A5484">
        <v>15642619</v>
      </c>
      <c r="B5484" t="s">
        <v>2187</v>
      </c>
      <c r="C5484" t="s">
        <v>26</v>
      </c>
      <c r="D5484" t="s">
        <v>39</v>
      </c>
      <c r="E5484">
        <v>46</v>
      </c>
      <c r="F5484" t="s">
        <v>19</v>
      </c>
      <c r="G5484">
        <v>2</v>
      </c>
      <c r="H5484" s="4">
        <v>0</v>
      </c>
      <c r="I5484" t="s">
        <v>24</v>
      </c>
      <c r="J5484">
        <v>2</v>
      </c>
      <c r="K5484">
        <v>603</v>
      </c>
      <c r="L5484" t="s">
        <v>20</v>
      </c>
      <c r="M5484" t="s">
        <v>21</v>
      </c>
      <c r="N5484" t="s">
        <v>32</v>
      </c>
      <c r="O5484" s="4">
        <v>174478.54</v>
      </c>
      <c r="P5484" t="s">
        <v>28</v>
      </c>
      <c r="Q5484" t="str" cm="1">
        <f t="array" ref="Q5484">_xlfn.IFS(
O5484&lt;50000,"Low Salary (&lt;$50K)",
O5484&lt;90000,"Lower Middle ($50K-$90K)",
O5484&lt;130000,"Middle ($90K-$130K)",
O5484&lt;170000,"Upper Middle ($130K-$170K)",
O5484&gt;=170000,"High Salary (&gt;$170K)"
)</f>
        <v>High Salary (&gt;$170K)</v>
      </c>
      <c r="R5484" t="str" cm="1">
        <f t="array" ref="R5484">_xlfn.IFS(
G5484&lt;=2,"New Customers (0-2Y)",
G5484&lt;=5,"Growing Customers (3-5Y)",
G5484&lt;=8,"Established Customers (6-8Y)",
G5484&lt;=10,"Loyal Customers (9-10Y)"
)</f>
        <v>New Customers (0-2Y)</v>
      </c>
    </row>
    <row r="5485" spans="1:18" x14ac:dyDescent="0.35">
      <c r="A5485">
        <v>15666032</v>
      </c>
      <c r="B5485" t="s">
        <v>865</v>
      </c>
      <c r="C5485" t="s">
        <v>26</v>
      </c>
      <c r="D5485" t="s">
        <v>39</v>
      </c>
      <c r="E5485">
        <v>28</v>
      </c>
      <c r="F5485" t="s">
        <v>43</v>
      </c>
      <c r="G5485">
        <v>1</v>
      </c>
      <c r="H5485" s="4">
        <v>127289.28</v>
      </c>
      <c r="I5485" t="s">
        <v>33</v>
      </c>
      <c r="J5485">
        <v>1</v>
      </c>
      <c r="K5485">
        <v>568</v>
      </c>
      <c r="L5485" t="s">
        <v>31</v>
      </c>
      <c r="M5485" t="s">
        <v>27</v>
      </c>
      <c r="N5485" t="s">
        <v>32</v>
      </c>
      <c r="O5485" s="4">
        <v>45611.51</v>
      </c>
      <c r="P5485" t="s">
        <v>28</v>
      </c>
      <c r="Q5485" t="str" cm="1">
        <f t="array" ref="Q5485">_xlfn.IFS(
O5485&lt;50000,"Low Salary (&lt;$50K)",
O5485&lt;90000,"Lower Middle ($50K-$90K)",
O5485&lt;130000,"Middle ($90K-$130K)",
O5485&lt;170000,"Upper Middle ($130K-$170K)",
O5485&gt;=170000,"High Salary (&gt;$170K)"
)</f>
        <v>Low Salary (&lt;$50K)</v>
      </c>
      <c r="R5485" t="str" cm="1">
        <f t="array" ref="R5485">_xlfn.IFS(
G5485&lt;=2,"New Customers (0-2Y)",
G5485&lt;=5,"Growing Customers (3-5Y)",
G5485&lt;=8,"Established Customers (6-8Y)",
G5485&lt;=10,"Loyal Customers (9-10Y)"
)</f>
        <v>New Customers (0-2Y)</v>
      </c>
    </row>
    <row r="5486" spans="1:18" x14ac:dyDescent="0.35">
      <c r="A5486">
        <v>15595842</v>
      </c>
      <c r="B5486" t="s">
        <v>2188</v>
      </c>
      <c r="C5486" t="s">
        <v>42</v>
      </c>
      <c r="D5486" t="s">
        <v>39</v>
      </c>
      <c r="E5486">
        <v>45</v>
      </c>
      <c r="F5486" t="s">
        <v>19</v>
      </c>
      <c r="G5486">
        <v>2</v>
      </c>
      <c r="H5486" s="4">
        <v>119852.01</v>
      </c>
      <c r="I5486" t="s">
        <v>33</v>
      </c>
      <c r="J5486">
        <v>1</v>
      </c>
      <c r="K5486">
        <v>748</v>
      </c>
      <c r="L5486" t="s">
        <v>35</v>
      </c>
      <c r="M5486" t="s">
        <v>27</v>
      </c>
      <c r="N5486" t="s">
        <v>32</v>
      </c>
      <c r="O5486" s="4">
        <v>73853.94</v>
      </c>
      <c r="P5486" t="s">
        <v>23</v>
      </c>
      <c r="Q5486" t="str" cm="1">
        <f t="array" ref="Q5486">_xlfn.IFS(
O5486&lt;50000,"Low Salary (&lt;$50K)",
O5486&lt;90000,"Lower Middle ($50K-$90K)",
O5486&lt;130000,"Middle ($90K-$130K)",
O5486&lt;170000,"Upper Middle ($130K-$170K)",
O5486&gt;=170000,"High Salary (&gt;$170K)"
)</f>
        <v>Lower Middle ($50K-$90K)</v>
      </c>
      <c r="R5486" t="str" cm="1">
        <f t="array" ref="R5486">_xlfn.IFS(
G5486&lt;=2,"New Customers (0-2Y)",
G5486&lt;=5,"Growing Customers (3-5Y)",
G5486&lt;=8,"Established Customers (6-8Y)",
G5486&lt;=10,"Loyal Customers (9-10Y)"
)</f>
        <v>New Customers (0-2Y)</v>
      </c>
    </row>
    <row r="5487" spans="1:18" x14ac:dyDescent="0.35">
      <c r="A5487">
        <v>15753837</v>
      </c>
      <c r="B5487" t="s">
        <v>43</v>
      </c>
      <c r="C5487" t="s">
        <v>26</v>
      </c>
      <c r="D5487" t="s">
        <v>39</v>
      </c>
      <c r="E5487">
        <v>38</v>
      </c>
      <c r="F5487" t="s">
        <v>19</v>
      </c>
      <c r="G5487">
        <v>4</v>
      </c>
      <c r="H5487" s="4">
        <v>0</v>
      </c>
      <c r="I5487" t="s">
        <v>24</v>
      </c>
      <c r="J5487">
        <v>2</v>
      </c>
      <c r="K5487">
        <v>573</v>
      </c>
      <c r="L5487" t="s">
        <v>31</v>
      </c>
      <c r="M5487" t="s">
        <v>21</v>
      </c>
      <c r="N5487" t="s">
        <v>22</v>
      </c>
      <c r="O5487" s="4">
        <v>196517.43</v>
      </c>
      <c r="P5487" t="s">
        <v>28</v>
      </c>
      <c r="Q5487" t="str" cm="1">
        <f t="array" ref="Q5487">_xlfn.IFS(
O5487&lt;50000,"Low Salary (&lt;$50K)",
O5487&lt;90000,"Lower Middle ($50K-$90K)",
O5487&lt;130000,"Middle ($90K-$130K)",
O5487&lt;170000,"Upper Middle ($130K-$170K)",
O5487&gt;=170000,"High Salary (&gt;$170K)"
)</f>
        <v>High Salary (&gt;$170K)</v>
      </c>
      <c r="R5487" t="str" cm="1">
        <f t="array" ref="R5487">_xlfn.IFS(
G5487&lt;=2,"New Customers (0-2Y)",
G5487&lt;=5,"Growing Customers (3-5Y)",
G5487&lt;=8,"Established Customers (6-8Y)",
G5487&lt;=10,"Loyal Customers (9-10Y)"
)</f>
        <v>Growing Customers (3-5Y)</v>
      </c>
    </row>
    <row r="5488" spans="1:18" x14ac:dyDescent="0.35">
      <c r="A5488">
        <v>15783882</v>
      </c>
      <c r="B5488" t="s">
        <v>2189</v>
      </c>
      <c r="C5488" t="s">
        <v>26</v>
      </c>
      <c r="D5488" t="s">
        <v>18</v>
      </c>
      <c r="E5488">
        <v>41</v>
      </c>
      <c r="F5488" t="s">
        <v>19</v>
      </c>
      <c r="G5488">
        <v>5</v>
      </c>
      <c r="H5488" s="4">
        <v>0</v>
      </c>
      <c r="I5488" t="s">
        <v>24</v>
      </c>
      <c r="J5488">
        <v>2</v>
      </c>
      <c r="K5488">
        <v>771</v>
      </c>
      <c r="L5488" t="s">
        <v>35</v>
      </c>
      <c r="M5488" t="s">
        <v>27</v>
      </c>
      <c r="N5488" t="s">
        <v>22</v>
      </c>
      <c r="O5488" s="4">
        <v>92914.67</v>
      </c>
      <c r="P5488" t="s">
        <v>28</v>
      </c>
      <c r="Q5488" t="str" cm="1">
        <f t="array" ref="Q5488">_xlfn.IFS(
O5488&lt;50000,"Low Salary (&lt;$50K)",
O5488&lt;90000,"Lower Middle ($50K-$90K)",
O5488&lt;130000,"Middle ($90K-$130K)",
O5488&lt;170000,"Upper Middle ($130K-$170K)",
O5488&gt;=170000,"High Salary (&gt;$170K)"
)</f>
        <v>Middle ($90K-$130K)</v>
      </c>
      <c r="R5488" t="str" cm="1">
        <f t="array" ref="R5488">_xlfn.IFS(
G5488&lt;=2,"New Customers (0-2Y)",
G5488&lt;=5,"Growing Customers (3-5Y)",
G5488&lt;=8,"Established Customers (6-8Y)",
G5488&lt;=10,"Loyal Customers (9-10Y)"
)</f>
        <v>Growing Customers (3-5Y)</v>
      </c>
    </row>
    <row r="5489" spans="1:18" x14ac:dyDescent="0.35">
      <c r="A5489">
        <v>15799790</v>
      </c>
      <c r="B5489" t="s">
        <v>904</v>
      </c>
      <c r="C5489" t="s">
        <v>17</v>
      </c>
      <c r="D5489" t="s">
        <v>39</v>
      </c>
      <c r="E5489">
        <v>35</v>
      </c>
      <c r="F5489" t="s">
        <v>19</v>
      </c>
      <c r="G5489">
        <v>9</v>
      </c>
      <c r="H5489" s="4">
        <v>0</v>
      </c>
      <c r="I5489" t="s">
        <v>24</v>
      </c>
      <c r="J5489">
        <v>1</v>
      </c>
      <c r="K5489">
        <v>763</v>
      </c>
      <c r="L5489" t="s">
        <v>35</v>
      </c>
      <c r="M5489" t="s">
        <v>21</v>
      </c>
      <c r="N5489" t="s">
        <v>22</v>
      </c>
      <c r="O5489" s="4">
        <v>31372.91</v>
      </c>
      <c r="P5489" t="s">
        <v>28</v>
      </c>
      <c r="Q5489" t="str" cm="1">
        <f t="array" ref="Q5489">_xlfn.IFS(
O5489&lt;50000,"Low Salary (&lt;$50K)",
O5489&lt;90000,"Lower Middle ($50K-$90K)",
O5489&lt;130000,"Middle ($90K-$130K)",
O5489&lt;170000,"Upper Middle ($130K-$170K)",
O5489&gt;=170000,"High Salary (&gt;$170K)"
)</f>
        <v>Low Salary (&lt;$50K)</v>
      </c>
      <c r="R5489" t="str" cm="1">
        <f t="array" ref="R5489">_xlfn.IFS(
G5489&lt;=2,"New Customers (0-2Y)",
G5489&lt;=5,"Growing Customers (3-5Y)",
G5489&lt;=8,"Established Customers (6-8Y)",
G5489&lt;=10,"Loyal Customers (9-10Y)"
)</f>
        <v>Loyal Customers (9-10Y)</v>
      </c>
    </row>
    <row r="5490" spans="1:18" x14ac:dyDescent="0.35">
      <c r="A5490">
        <v>15628155</v>
      </c>
      <c r="B5490" t="s">
        <v>229</v>
      </c>
      <c r="C5490" t="s">
        <v>17</v>
      </c>
      <c r="D5490" t="s">
        <v>18</v>
      </c>
      <c r="E5490">
        <v>35</v>
      </c>
      <c r="F5490" t="s">
        <v>19</v>
      </c>
      <c r="G5490">
        <v>7</v>
      </c>
      <c r="H5490" s="4">
        <v>117183.74</v>
      </c>
      <c r="I5490" t="s">
        <v>33</v>
      </c>
      <c r="J5490">
        <v>1</v>
      </c>
      <c r="K5490">
        <v>410</v>
      </c>
      <c r="L5490" t="s">
        <v>44</v>
      </c>
      <c r="M5490" t="s">
        <v>21</v>
      </c>
      <c r="N5490" t="s">
        <v>22</v>
      </c>
      <c r="O5490" s="4">
        <v>109733.73</v>
      </c>
      <c r="P5490" t="s">
        <v>28</v>
      </c>
      <c r="Q5490" t="str" cm="1">
        <f t="array" ref="Q5490">_xlfn.IFS(
O5490&lt;50000,"Low Salary (&lt;$50K)",
O5490&lt;90000,"Lower Middle ($50K-$90K)",
O5490&lt;130000,"Middle ($90K-$130K)",
O5490&lt;170000,"Upper Middle ($130K-$170K)",
O5490&gt;=170000,"High Salary (&gt;$170K)"
)</f>
        <v>Middle ($90K-$130K)</v>
      </c>
      <c r="R5490" t="str" cm="1">
        <f t="array" ref="R5490">_xlfn.IFS(
G5490&lt;=2,"New Customers (0-2Y)",
G5490&lt;=5,"Growing Customers (3-5Y)",
G5490&lt;=8,"Established Customers (6-8Y)",
G5490&lt;=10,"Loyal Customers (9-10Y)"
)</f>
        <v>Established Customers (6-8Y)</v>
      </c>
    </row>
    <row r="5491" spans="1:18" x14ac:dyDescent="0.35">
      <c r="A5491">
        <v>15703778</v>
      </c>
      <c r="B5491" t="s">
        <v>267</v>
      </c>
      <c r="C5491" t="s">
        <v>17</v>
      </c>
      <c r="D5491" t="s">
        <v>39</v>
      </c>
      <c r="E5491">
        <v>33</v>
      </c>
      <c r="F5491" t="s">
        <v>19</v>
      </c>
      <c r="G5491">
        <v>8</v>
      </c>
      <c r="H5491" s="4">
        <v>129907.63</v>
      </c>
      <c r="I5491" t="s">
        <v>33</v>
      </c>
      <c r="J5491">
        <v>1</v>
      </c>
      <c r="K5491">
        <v>728</v>
      </c>
      <c r="L5491" t="s">
        <v>35</v>
      </c>
      <c r="M5491" t="s">
        <v>27</v>
      </c>
      <c r="N5491" t="s">
        <v>22</v>
      </c>
      <c r="O5491" s="4">
        <v>36083.96</v>
      </c>
      <c r="P5491" t="s">
        <v>28</v>
      </c>
      <c r="Q5491" t="str" cm="1">
        <f t="array" ref="Q5491">_xlfn.IFS(
O5491&lt;50000,"Low Salary (&lt;$50K)",
O5491&lt;90000,"Lower Middle ($50K-$90K)",
O5491&lt;130000,"Middle ($90K-$130K)",
O5491&lt;170000,"Upper Middle ($130K-$170K)",
O5491&gt;=170000,"High Salary (&gt;$170K)"
)</f>
        <v>Low Salary (&lt;$50K)</v>
      </c>
      <c r="R5491" t="str" cm="1">
        <f t="array" ref="R5491">_xlfn.IFS(
G5491&lt;=2,"New Customers (0-2Y)",
G5491&lt;=5,"Growing Customers (3-5Y)",
G5491&lt;=8,"Established Customers (6-8Y)",
G5491&lt;=10,"Loyal Customers (9-10Y)"
)</f>
        <v>Established Customers (6-8Y)</v>
      </c>
    </row>
    <row r="5492" spans="1:18" x14ac:dyDescent="0.35">
      <c r="A5492">
        <v>15722322</v>
      </c>
      <c r="B5492" t="s">
        <v>1095</v>
      </c>
      <c r="C5492" t="s">
        <v>26</v>
      </c>
      <c r="D5492" t="s">
        <v>18</v>
      </c>
      <c r="E5492">
        <v>78</v>
      </c>
      <c r="F5492" t="s">
        <v>2967</v>
      </c>
      <c r="G5492">
        <v>2</v>
      </c>
      <c r="H5492" s="4">
        <v>0</v>
      </c>
      <c r="I5492" t="s">
        <v>24</v>
      </c>
      <c r="J5492">
        <v>2</v>
      </c>
      <c r="K5492">
        <v>655</v>
      </c>
      <c r="L5492" t="s">
        <v>20</v>
      </c>
      <c r="M5492" t="s">
        <v>27</v>
      </c>
      <c r="N5492" t="s">
        <v>22</v>
      </c>
      <c r="O5492" s="4">
        <v>188435.38</v>
      </c>
      <c r="P5492" t="s">
        <v>28</v>
      </c>
      <c r="Q5492" t="str" cm="1">
        <f t="array" ref="Q5492">_xlfn.IFS(
O5492&lt;50000,"Low Salary (&lt;$50K)",
O5492&lt;90000,"Lower Middle ($50K-$90K)",
O5492&lt;130000,"Middle ($90K-$130K)",
O5492&lt;170000,"Upper Middle ($130K-$170K)",
O5492&gt;=170000,"High Salary (&gt;$170K)"
)</f>
        <v>High Salary (&gt;$170K)</v>
      </c>
      <c r="R5492" t="str" cm="1">
        <f t="array" ref="R5492">_xlfn.IFS(
G5492&lt;=2,"New Customers (0-2Y)",
G5492&lt;=5,"Growing Customers (3-5Y)",
G5492&lt;=8,"Established Customers (6-8Y)",
G5492&lt;=10,"Loyal Customers (9-10Y)"
)</f>
        <v>New Customers (0-2Y)</v>
      </c>
    </row>
    <row r="5493" spans="1:18" x14ac:dyDescent="0.35">
      <c r="A5493">
        <v>15639278</v>
      </c>
      <c r="B5493" t="s">
        <v>1608</v>
      </c>
      <c r="C5493" t="s">
        <v>42</v>
      </c>
      <c r="D5493" t="s">
        <v>18</v>
      </c>
      <c r="E5493">
        <v>36</v>
      </c>
      <c r="F5493" t="s">
        <v>19</v>
      </c>
      <c r="G5493">
        <v>6</v>
      </c>
      <c r="H5493" s="4">
        <v>145387.32</v>
      </c>
      <c r="I5493" t="s">
        <v>33</v>
      </c>
      <c r="J5493">
        <v>2</v>
      </c>
      <c r="K5493">
        <v>580</v>
      </c>
      <c r="L5493" t="s">
        <v>31</v>
      </c>
      <c r="M5493" t="s">
        <v>21</v>
      </c>
      <c r="N5493" t="s">
        <v>22</v>
      </c>
      <c r="O5493" s="4">
        <v>169963.2</v>
      </c>
      <c r="P5493" t="s">
        <v>23</v>
      </c>
      <c r="Q5493" t="str" cm="1">
        <f t="array" ref="Q5493">_xlfn.IFS(
O5493&lt;50000,"Low Salary (&lt;$50K)",
O5493&lt;90000,"Lower Middle ($50K-$90K)",
O5493&lt;130000,"Middle ($90K-$130K)",
O5493&lt;170000,"Upper Middle ($130K-$170K)",
O5493&gt;=170000,"High Salary (&gt;$170K)"
)</f>
        <v>Upper Middle ($130K-$170K)</v>
      </c>
      <c r="R5493" t="str" cm="1">
        <f t="array" ref="R5493">_xlfn.IFS(
G5493&lt;=2,"New Customers (0-2Y)",
G5493&lt;=5,"Growing Customers (3-5Y)",
G5493&lt;=8,"Established Customers (6-8Y)",
G5493&lt;=10,"Loyal Customers (9-10Y)"
)</f>
        <v>Established Customers (6-8Y)</v>
      </c>
    </row>
    <row r="5494" spans="1:18" x14ac:dyDescent="0.35">
      <c r="A5494">
        <v>15568487</v>
      </c>
      <c r="B5494" t="s">
        <v>2190</v>
      </c>
      <c r="C5494" t="s">
        <v>17</v>
      </c>
      <c r="D5494" t="s">
        <v>39</v>
      </c>
      <c r="E5494">
        <v>35</v>
      </c>
      <c r="F5494" t="s">
        <v>19</v>
      </c>
      <c r="G5494">
        <v>7</v>
      </c>
      <c r="H5494" s="4">
        <v>124616.23</v>
      </c>
      <c r="I5494" t="s">
        <v>33</v>
      </c>
      <c r="J5494">
        <v>1</v>
      </c>
      <c r="K5494">
        <v>712</v>
      </c>
      <c r="L5494" t="s">
        <v>35</v>
      </c>
      <c r="M5494" t="s">
        <v>21</v>
      </c>
      <c r="N5494" t="s">
        <v>22</v>
      </c>
      <c r="O5494" s="4">
        <v>69320.97</v>
      </c>
      <c r="P5494" t="s">
        <v>28</v>
      </c>
      <c r="Q5494" t="str" cm="1">
        <f t="array" ref="Q5494">_xlfn.IFS(
O5494&lt;50000,"Low Salary (&lt;$50K)",
O5494&lt;90000,"Lower Middle ($50K-$90K)",
O5494&lt;130000,"Middle ($90K-$130K)",
O5494&lt;170000,"Upper Middle ($130K-$170K)",
O5494&gt;=170000,"High Salary (&gt;$170K)"
)</f>
        <v>Lower Middle ($50K-$90K)</v>
      </c>
      <c r="R5494" t="str" cm="1">
        <f t="array" ref="R5494">_xlfn.IFS(
G5494&lt;=2,"New Customers (0-2Y)",
G5494&lt;=5,"Growing Customers (3-5Y)",
G5494&lt;=8,"Established Customers (6-8Y)",
G5494&lt;=10,"Loyal Customers (9-10Y)"
)</f>
        <v>Established Customers (6-8Y)</v>
      </c>
    </row>
    <row r="5495" spans="1:18" x14ac:dyDescent="0.35">
      <c r="A5495">
        <v>15682084</v>
      </c>
      <c r="B5495" t="s">
        <v>1608</v>
      </c>
      <c r="C5495" t="s">
        <v>17</v>
      </c>
      <c r="D5495" t="s">
        <v>39</v>
      </c>
      <c r="E5495">
        <v>31</v>
      </c>
      <c r="F5495" t="s">
        <v>19</v>
      </c>
      <c r="G5495">
        <v>9</v>
      </c>
      <c r="H5495" s="4">
        <v>0</v>
      </c>
      <c r="I5495" t="s">
        <v>24</v>
      </c>
      <c r="J5495">
        <v>2</v>
      </c>
      <c r="K5495">
        <v>680</v>
      </c>
      <c r="L5495" t="s">
        <v>35</v>
      </c>
      <c r="M5495" t="s">
        <v>21</v>
      </c>
      <c r="N5495" t="s">
        <v>32</v>
      </c>
      <c r="O5495" s="4">
        <v>36145.53</v>
      </c>
      <c r="P5495" t="s">
        <v>28</v>
      </c>
      <c r="Q5495" t="str" cm="1">
        <f t="array" ref="Q5495">_xlfn.IFS(
O5495&lt;50000,"Low Salary (&lt;$50K)",
O5495&lt;90000,"Lower Middle ($50K-$90K)",
O5495&lt;130000,"Middle ($90K-$130K)",
O5495&lt;170000,"Upper Middle ($130K-$170K)",
O5495&gt;=170000,"High Salary (&gt;$170K)"
)</f>
        <v>Low Salary (&lt;$50K)</v>
      </c>
      <c r="R5495" t="str" cm="1">
        <f t="array" ref="R5495">_xlfn.IFS(
G5495&lt;=2,"New Customers (0-2Y)",
G5495&lt;=5,"Growing Customers (3-5Y)",
G5495&lt;=8,"Established Customers (6-8Y)",
G5495&lt;=10,"Loyal Customers (9-10Y)"
)</f>
        <v>Loyal Customers (9-10Y)</v>
      </c>
    </row>
    <row r="5496" spans="1:18" x14ac:dyDescent="0.35">
      <c r="A5496">
        <v>15642821</v>
      </c>
      <c r="B5496" t="s">
        <v>486</v>
      </c>
      <c r="C5496" t="s">
        <v>26</v>
      </c>
      <c r="D5496" t="s">
        <v>18</v>
      </c>
      <c r="E5496">
        <v>48</v>
      </c>
      <c r="F5496" t="s">
        <v>19</v>
      </c>
      <c r="G5496">
        <v>8</v>
      </c>
      <c r="H5496" s="4">
        <v>95808.19</v>
      </c>
      <c r="I5496" t="s">
        <v>29</v>
      </c>
      <c r="J5496">
        <v>1</v>
      </c>
      <c r="K5496">
        <v>383</v>
      </c>
      <c r="L5496" t="s">
        <v>44</v>
      </c>
      <c r="M5496" t="s">
        <v>27</v>
      </c>
      <c r="N5496" t="s">
        <v>32</v>
      </c>
      <c r="O5496" s="4">
        <v>137702.01</v>
      </c>
      <c r="P5496" t="s">
        <v>23</v>
      </c>
      <c r="Q5496" t="str" cm="1">
        <f t="array" ref="Q5496">_xlfn.IFS(
O5496&lt;50000,"Low Salary (&lt;$50K)",
O5496&lt;90000,"Lower Middle ($50K-$90K)",
O5496&lt;130000,"Middle ($90K-$130K)",
O5496&lt;170000,"Upper Middle ($130K-$170K)",
O5496&gt;=170000,"High Salary (&gt;$170K)"
)</f>
        <v>Upper Middle ($130K-$170K)</v>
      </c>
      <c r="R5496" t="str" cm="1">
        <f t="array" ref="R5496">_xlfn.IFS(
G5496&lt;=2,"New Customers (0-2Y)",
G5496&lt;=5,"Growing Customers (3-5Y)",
G5496&lt;=8,"Established Customers (6-8Y)",
G5496&lt;=10,"Loyal Customers (9-10Y)"
)</f>
        <v>Established Customers (6-8Y)</v>
      </c>
    </row>
    <row r="5497" spans="1:18" x14ac:dyDescent="0.35">
      <c r="A5497">
        <v>15601387</v>
      </c>
      <c r="B5497" t="s">
        <v>61</v>
      </c>
      <c r="C5497" t="s">
        <v>17</v>
      </c>
      <c r="D5497" t="s">
        <v>39</v>
      </c>
      <c r="E5497">
        <v>35</v>
      </c>
      <c r="F5497" t="s">
        <v>19</v>
      </c>
      <c r="G5497">
        <v>10</v>
      </c>
      <c r="H5497" s="4">
        <v>0</v>
      </c>
      <c r="I5497" t="s">
        <v>24</v>
      </c>
      <c r="J5497">
        <v>2</v>
      </c>
      <c r="K5497">
        <v>721</v>
      </c>
      <c r="L5497" t="s">
        <v>35</v>
      </c>
      <c r="M5497" t="s">
        <v>21</v>
      </c>
      <c r="N5497" t="s">
        <v>32</v>
      </c>
      <c r="O5497" s="4">
        <v>71594.259999999995</v>
      </c>
      <c r="P5497" t="s">
        <v>28</v>
      </c>
      <c r="Q5497" t="str" cm="1">
        <f t="array" ref="Q5497">_xlfn.IFS(
O5497&lt;50000,"Low Salary (&lt;$50K)",
O5497&lt;90000,"Lower Middle ($50K-$90K)",
O5497&lt;130000,"Middle ($90K-$130K)",
O5497&lt;170000,"Upper Middle ($130K-$170K)",
O5497&gt;=170000,"High Salary (&gt;$170K)"
)</f>
        <v>Lower Middle ($50K-$90K)</v>
      </c>
      <c r="R5497" t="str" cm="1">
        <f t="array" ref="R5497">_xlfn.IFS(
G5497&lt;=2,"New Customers (0-2Y)",
G5497&lt;=5,"Growing Customers (3-5Y)",
G5497&lt;=8,"Established Customers (6-8Y)",
G5497&lt;=10,"Loyal Customers (9-10Y)"
)</f>
        <v>Loyal Customers (9-10Y)</v>
      </c>
    </row>
    <row r="5498" spans="1:18" x14ac:dyDescent="0.35">
      <c r="A5498">
        <v>15642515</v>
      </c>
      <c r="B5498" t="s">
        <v>1363</v>
      </c>
      <c r="C5498" t="s">
        <v>17</v>
      </c>
      <c r="D5498" t="s">
        <v>18</v>
      </c>
      <c r="E5498">
        <v>42</v>
      </c>
      <c r="F5498" t="s">
        <v>19</v>
      </c>
      <c r="G5498">
        <v>1</v>
      </c>
      <c r="H5498" s="4">
        <v>0</v>
      </c>
      <c r="I5498" t="s">
        <v>24</v>
      </c>
      <c r="J5498">
        <v>2</v>
      </c>
      <c r="K5498">
        <v>620</v>
      </c>
      <c r="L5498" t="s">
        <v>20</v>
      </c>
      <c r="M5498" t="s">
        <v>27</v>
      </c>
      <c r="N5498" t="s">
        <v>22</v>
      </c>
      <c r="O5498" s="4">
        <v>65565.919999999998</v>
      </c>
      <c r="P5498" t="s">
        <v>28</v>
      </c>
      <c r="Q5498" t="str" cm="1">
        <f t="array" ref="Q5498">_xlfn.IFS(
O5498&lt;50000,"Low Salary (&lt;$50K)",
O5498&lt;90000,"Lower Middle ($50K-$90K)",
O5498&lt;130000,"Middle ($90K-$130K)",
O5498&lt;170000,"Upper Middle ($130K-$170K)",
O5498&gt;=170000,"High Salary (&gt;$170K)"
)</f>
        <v>Lower Middle ($50K-$90K)</v>
      </c>
      <c r="R5498" t="str" cm="1">
        <f t="array" ref="R5498">_xlfn.IFS(
G5498&lt;=2,"New Customers (0-2Y)",
G5498&lt;=5,"Growing Customers (3-5Y)",
G5498&lt;=8,"Established Customers (6-8Y)",
G5498&lt;=10,"Loyal Customers (9-10Y)"
)</f>
        <v>New Customers (0-2Y)</v>
      </c>
    </row>
    <row r="5499" spans="1:18" x14ac:dyDescent="0.35">
      <c r="A5499">
        <v>15710421</v>
      </c>
      <c r="B5499" t="s">
        <v>692</v>
      </c>
      <c r="C5499" t="s">
        <v>26</v>
      </c>
      <c r="D5499" t="s">
        <v>18</v>
      </c>
      <c r="E5499">
        <v>36</v>
      </c>
      <c r="F5499" t="s">
        <v>19</v>
      </c>
      <c r="G5499">
        <v>8</v>
      </c>
      <c r="H5499" s="4">
        <v>117152.3</v>
      </c>
      <c r="I5499" t="s">
        <v>33</v>
      </c>
      <c r="J5499">
        <v>1</v>
      </c>
      <c r="K5499">
        <v>774</v>
      </c>
      <c r="L5499" t="s">
        <v>35</v>
      </c>
      <c r="M5499" t="s">
        <v>27</v>
      </c>
      <c r="N5499" t="s">
        <v>32</v>
      </c>
      <c r="O5499" s="4">
        <v>101828.39</v>
      </c>
      <c r="P5499" t="s">
        <v>28</v>
      </c>
      <c r="Q5499" t="str" cm="1">
        <f t="array" ref="Q5499">_xlfn.IFS(
O5499&lt;50000,"Low Salary (&lt;$50K)",
O5499&lt;90000,"Lower Middle ($50K-$90K)",
O5499&lt;130000,"Middle ($90K-$130K)",
O5499&lt;170000,"Upper Middle ($130K-$170K)",
O5499&gt;=170000,"High Salary (&gt;$170K)"
)</f>
        <v>Middle ($90K-$130K)</v>
      </c>
      <c r="R5499" t="str" cm="1">
        <f t="array" ref="R5499">_xlfn.IFS(
G5499&lt;=2,"New Customers (0-2Y)",
G5499&lt;=5,"Growing Customers (3-5Y)",
G5499&lt;=8,"Established Customers (6-8Y)",
G5499&lt;=10,"Loyal Customers (9-10Y)"
)</f>
        <v>Established Customers (6-8Y)</v>
      </c>
    </row>
    <row r="5500" spans="1:18" x14ac:dyDescent="0.35">
      <c r="A5500">
        <v>15726774</v>
      </c>
      <c r="B5500" t="s">
        <v>1799</v>
      </c>
      <c r="C5500" t="s">
        <v>17</v>
      </c>
      <c r="D5500" t="s">
        <v>39</v>
      </c>
      <c r="E5500">
        <v>35</v>
      </c>
      <c r="F5500" t="s">
        <v>19</v>
      </c>
      <c r="G5500">
        <v>3</v>
      </c>
      <c r="H5500" s="4">
        <v>106250.72</v>
      </c>
      <c r="I5500" t="s">
        <v>33</v>
      </c>
      <c r="J5500">
        <v>1</v>
      </c>
      <c r="K5500">
        <v>563</v>
      </c>
      <c r="L5500" t="s">
        <v>31</v>
      </c>
      <c r="M5500" t="s">
        <v>27</v>
      </c>
      <c r="N5500" t="s">
        <v>32</v>
      </c>
      <c r="O5500" s="4">
        <v>39546.32</v>
      </c>
      <c r="P5500" t="s">
        <v>28</v>
      </c>
      <c r="Q5500" t="str" cm="1">
        <f t="array" ref="Q5500">_xlfn.IFS(
O5500&lt;50000,"Low Salary (&lt;$50K)",
O5500&lt;90000,"Lower Middle ($50K-$90K)",
O5500&lt;130000,"Middle ($90K-$130K)",
O5500&lt;170000,"Upper Middle ($130K-$170K)",
O5500&gt;=170000,"High Salary (&gt;$170K)"
)</f>
        <v>Low Salary (&lt;$50K)</v>
      </c>
      <c r="R5500" t="str" cm="1">
        <f t="array" ref="R5500">_xlfn.IFS(
G5500&lt;=2,"New Customers (0-2Y)",
G5500&lt;=5,"Growing Customers (3-5Y)",
G5500&lt;=8,"Established Customers (6-8Y)",
G5500&lt;=10,"Loyal Customers (9-10Y)"
)</f>
        <v>Growing Customers (3-5Y)</v>
      </c>
    </row>
    <row r="5501" spans="1:18" x14ac:dyDescent="0.35">
      <c r="A5501">
        <v>15649078</v>
      </c>
      <c r="B5501" t="s">
        <v>558</v>
      </c>
      <c r="C5501" t="s">
        <v>42</v>
      </c>
      <c r="D5501" t="s">
        <v>18</v>
      </c>
      <c r="E5501">
        <v>27</v>
      </c>
      <c r="F5501" t="s">
        <v>43</v>
      </c>
      <c r="G5501">
        <v>8</v>
      </c>
      <c r="H5501" s="4">
        <v>111837.78</v>
      </c>
      <c r="I5501" t="s">
        <v>33</v>
      </c>
      <c r="J5501">
        <v>2</v>
      </c>
      <c r="K5501">
        <v>850</v>
      </c>
      <c r="L5501" t="s">
        <v>37</v>
      </c>
      <c r="M5501" t="s">
        <v>21</v>
      </c>
      <c r="N5501" t="s">
        <v>22</v>
      </c>
      <c r="O5501" s="4">
        <v>110805.79</v>
      </c>
      <c r="P5501" t="s">
        <v>28</v>
      </c>
      <c r="Q5501" t="str" cm="1">
        <f t="array" ref="Q5501">_xlfn.IFS(
O5501&lt;50000,"Low Salary (&lt;$50K)",
O5501&lt;90000,"Lower Middle ($50K-$90K)",
O5501&lt;130000,"Middle ($90K-$130K)",
O5501&lt;170000,"Upper Middle ($130K-$170K)",
O5501&gt;=170000,"High Salary (&gt;$170K)"
)</f>
        <v>Middle ($90K-$130K)</v>
      </c>
      <c r="R5501" t="str" cm="1">
        <f t="array" ref="R5501">_xlfn.IFS(
G5501&lt;=2,"New Customers (0-2Y)",
G5501&lt;=5,"Growing Customers (3-5Y)",
G5501&lt;=8,"Established Customers (6-8Y)",
G5501&lt;=10,"Loyal Customers (9-10Y)"
)</f>
        <v>Established Customers (6-8Y)</v>
      </c>
    </row>
    <row r="5502" spans="1:18" x14ac:dyDescent="0.35">
      <c r="A5502">
        <v>15641877</v>
      </c>
      <c r="B5502" t="s">
        <v>415</v>
      </c>
      <c r="C5502" t="s">
        <v>17</v>
      </c>
      <c r="D5502" t="s">
        <v>39</v>
      </c>
      <c r="E5502">
        <v>47</v>
      </c>
      <c r="F5502" t="s">
        <v>19</v>
      </c>
      <c r="G5502">
        <v>9</v>
      </c>
      <c r="H5502" s="4">
        <v>97023.21</v>
      </c>
      <c r="I5502" t="s">
        <v>29</v>
      </c>
      <c r="J5502">
        <v>1</v>
      </c>
      <c r="K5502">
        <v>681</v>
      </c>
      <c r="L5502" t="s">
        <v>35</v>
      </c>
      <c r="M5502" t="s">
        <v>21</v>
      </c>
      <c r="N5502" t="s">
        <v>22</v>
      </c>
      <c r="O5502" s="4">
        <v>2168.13</v>
      </c>
      <c r="P5502" t="s">
        <v>28</v>
      </c>
      <c r="Q5502" t="str" cm="1">
        <f t="array" ref="Q5502">_xlfn.IFS(
O5502&lt;50000,"Low Salary (&lt;$50K)",
O5502&lt;90000,"Lower Middle ($50K-$90K)",
O5502&lt;130000,"Middle ($90K-$130K)",
O5502&lt;170000,"Upper Middle ($130K-$170K)",
O5502&gt;=170000,"High Salary (&gt;$170K)"
)</f>
        <v>Low Salary (&lt;$50K)</v>
      </c>
      <c r="R5502" t="str" cm="1">
        <f t="array" ref="R5502">_xlfn.IFS(
G5502&lt;=2,"New Customers (0-2Y)",
G5502&lt;=5,"Growing Customers (3-5Y)",
G5502&lt;=8,"Established Customers (6-8Y)",
G5502&lt;=10,"Loyal Customers (9-10Y)"
)</f>
        <v>Loyal Customers (9-10Y)</v>
      </c>
    </row>
    <row r="5503" spans="1:18" x14ac:dyDescent="0.35">
      <c r="A5503">
        <v>15796496</v>
      </c>
      <c r="B5503" t="s">
        <v>87</v>
      </c>
      <c r="C5503" t="s">
        <v>17</v>
      </c>
      <c r="D5503" t="s">
        <v>18</v>
      </c>
      <c r="E5503">
        <v>31</v>
      </c>
      <c r="F5503" t="s">
        <v>19</v>
      </c>
      <c r="G5503">
        <v>8</v>
      </c>
      <c r="H5503" s="4">
        <v>137687.72</v>
      </c>
      <c r="I5503" t="s">
        <v>33</v>
      </c>
      <c r="J5503">
        <v>1</v>
      </c>
      <c r="K5503">
        <v>631</v>
      </c>
      <c r="L5503" t="s">
        <v>20</v>
      </c>
      <c r="M5503" t="s">
        <v>21</v>
      </c>
      <c r="N5503" t="s">
        <v>32</v>
      </c>
      <c r="O5503" s="4">
        <v>190067.12</v>
      </c>
      <c r="P5503" t="s">
        <v>28</v>
      </c>
      <c r="Q5503" t="str" cm="1">
        <f t="array" ref="Q5503">_xlfn.IFS(
O5503&lt;50000,"Low Salary (&lt;$50K)",
O5503&lt;90000,"Lower Middle ($50K-$90K)",
O5503&lt;130000,"Middle ($90K-$130K)",
O5503&lt;170000,"Upper Middle ($130K-$170K)",
O5503&gt;=170000,"High Salary (&gt;$170K)"
)</f>
        <v>High Salary (&gt;$170K)</v>
      </c>
      <c r="R5503" t="str" cm="1">
        <f t="array" ref="R5503">_xlfn.IFS(
G5503&lt;=2,"New Customers (0-2Y)",
G5503&lt;=5,"Growing Customers (3-5Y)",
G5503&lt;=8,"Established Customers (6-8Y)",
G5503&lt;=10,"Loyal Customers (9-10Y)"
)</f>
        <v>Established Customers (6-8Y)</v>
      </c>
    </row>
    <row r="5504" spans="1:18" x14ac:dyDescent="0.35">
      <c r="A5504">
        <v>15815690</v>
      </c>
      <c r="B5504" t="s">
        <v>999</v>
      </c>
      <c r="C5504" t="s">
        <v>26</v>
      </c>
      <c r="D5504" t="s">
        <v>18</v>
      </c>
      <c r="E5504">
        <v>40</v>
      </c>
      <c r="F5504" t="s">
        <v>19</v>
      </c>
      <c r="G5504">
        <v>3</v>
      </c>
      <c r="H5504" s="4">
        <v>113348.5</v>
      </c>
      <c r="I5504" t="s">
        <v>33</v>
      </c>
      <c r="J5504">
        <v>1</v>
      </c>
      <c r="K5504">
        <v>614</v>
      </c>
      <c r="L5504" t="s">
        <v>20</v>
      </c>
      <c r="M5504" t="s">
        <v>21</v>
      </c>
      <c r="N5504" t="s">
        <v>22</v>
      </c>
      <c r="O5504" s="4">
        <v>77789.009999999995</v>
      </c>
      <c r="P5504" t="s">
        <v>28</v>
      </c>
      <c r="Q5504" t="str" cm="1">
        <f t="array" ref="Q5504">_xlfn.IFS(
O5504&lt;50000,"Low Salary (&lt;$50K)",
O5504&lt;90000,"Lower Middle ($50K-$90K)",
O5504&lt;130000,"Middle ($90K-$130K)",
O5504&lt;170000,"Upper Middle ($130K-$170K)",
O5504&gt;=170000,"High Salary (&gt;$170K)"
)</f>
        <v>Lower Middle ($50K-$90K)</v>
      </c>
      <c r="R5504" t="str" cm="1">
        <f t="array" ref="R5504">_xlfn.IFS(
G5504&lt;=2,"New Customers (0-2Y)",
G5504&lt;=5,"Growing Customers (3-5Y)",
G5504&lt;=8,"Established Customers (6-8Y)",
G5504&lt;=10,"Loyal Customers (9-10Y)"
)</f>
        <v>Growing Customers (3-5Y)</v>
      </c>
    </row>
    <row r="5505" spans="1:18" x14ac:dyDescent="0.35">
      <c r="A5505">
        <v>15631739</v>
      </c>
      <c r="B5505" t="s">
        <v>1654</v>
      </c>
      <c r="C5505" t="s">
        <v>26</v>
      </c>
      <c r="D5505" t="s">
        <v>39</v>
      </c>
      <c r="E5505">
        <v>24</v>
      </c>
      <c r="F5505" t="s">
        <v>43</v>
      </c>
      <c r="G5505">
        <v>10</v>
      </c>
      <c r="H5505" s="4">
        <v>122109.78</v>
      </c>
      <c r="I5505" t="s">
        <v>33</v>
      </c>
      <c r="J5505">
        <v>1</v>
      </c>
      <c r="K5505">
        <v>704</v>
      </c>
      <c r="L5505" t="s">
        <v>35</v>
      </c>
      <c r="M5505" t="s">
        <v>21</v>
      </c>
      <c r="N5505" t="s">
        <v>22</v>
      </c>
      <c r="O5505" s="4">
        <v>127654.37</v>
      </c>
      <c r="P5505" t="s">
        <v>28</v>
      </c>
      <c r="Q5505" t="str" cm="1">
        <f t="array" ref="Q5505">_xlfn.IFS(
O5505&lt;50000,"Low Salary (&lt;$50K)",
O5505&lt;90000,"Lower Middle ($50K-$90K)",
O5505&lt;130000,"Middle ($90K-$130K)",
O5505&lt;170000,"Upper Middle ($130K-$170K)",
O5505&gt;=170000,"High Salary (&gt;$170K)"
)</f>
        <v>Middle ($90K-$130K)</v>
      </c>
      <c r="R5505" t="str" cm="1">
        <f t="array" ref="R5505">_xlfn.IFS(
G5505&lt;=2,"New Customers (0-2Y)",
G5505&lt;=5,"Growing Customers (3-5Y)",
G5505&lt;=8,"Established Customers (6-8Y)",
G5505&lt;=10,"Loyal Customers (9-10Y)"
)</f>
        <v>Loyal Customers (9-10Y)</v>
      </c>
    </row>
    <row r="5506" spans="1:18" x14ac:dyDescent="0.35">
      <c r="A5506">
        <v>15625584</v>
      </c>
      <c r="B5506" t="s">
        <v>82</v>
      </c>
      <c r="C5506" t="s">
        <v>17</v>
      </c>
      <c r="D5506" t="s">
        <v>39</v>
      </c>
      <c r="E5506">
        <v>32</v>
      </c>
      <c r="F5506" t="s">
        <v>19</v>
      </c>
      <c r="G5506">
        <v>2</v>
      </c>
      <c r="H5506" s="4">
        <v>120452.4</v>
      </c>
      <c r="I5506" t="s">
        <v>33</v>
      </c>
      <c r="J5506">
        <v>2</v>
      </c>
      <c r="K5506">
        <v>786</v>
      </c>
      <c r="L5506" t="s">
        <v>37</v>
      </c>
      <c r="M5506" t="s">
        <v>27</v>
      </c>
      <c r="N5506" t="s">
        <v>32</v>
      </c>
      <c r="O5506" s="4">
        <v>79602.86</v>
      </c>
      <c r="P5506" t="s">
        <v>28</v>
      </c>
      <c r="Q5506" t="str" cm="1">
        <f t="array" ref="Q5506">_xlfn.IFS(
O5506&lt;50000,"Low Salary (&lt;$50K)",
O5506&lt;90000,"Lower Middle ($50K-$90K)",
O5506&lt;130000,"Middle ($90K-$130K)",
O5506&lt;170000,"Upper Middle ($130K-$170K)",
O5506&gt;=170000,"High Salary (&gt;$170K)"
)</f>
        <v>Lower Middle ($50K-$90K)</v>
      </c>
      <c r="R5506" t="str" cm="1">
        <f t="array" ref="R5506">_xlfn.IFS(
G5506&lt;=2,"New Customers (0-2Y)",
G5506&lt;=5,"Growing Customers (3-5Y)",
G5506&lt;=8,"Established Customers (6-8Y)",
G5506&lt;=10,"Loyal Customers (9-10Y)"
)</f>
        <v>New Customers (0-2Y)</v>
      </c>
    </row>
    <row r="5507" spans="1:18" x14ac:dyDescent="0.35">
      <c r="A5507">
        <v>15802466</v>
      </c>
      <c r="B5507" t="s">
        <v>549</v>
      </c>
      <c r="C5507" t="s">
        <v>17</v>
      </c>
      <c r="D5507" t="s">
        <v>18</v>
      </c>
      <c r="E5507">
        <v>53</v>
      </c>
      <c r="F5507" t="s">
        <v>19</v>
      </c>
      <c r="G5507">
        <v>7</v>
      </c>
      <c r="H5507" s="4">
        <v>0</v>
      </c>
      <c r="I5507" t="s">
        <v>24</v>
      </c>
      <c r="J5507">
        <v>2</v>
      </c>
      <c r="K5507">
        <v>534</v>
      </c>
      <c r="L5507" t="s">
        <v>31</v>
      </c>
      <c r="M5507" t="s">
        <v>21</v>
      </c>
      <c r="N5507" t="s">
        <v>22</v>
      </c>
      <c r="O5507" s="4">
        <v>80619.17</v>
      </c>
      <c r="P5507" t="s">
        <v>28</v>
      </c>
      <c r="Q5507" t="str" cm="1">
        <f t="array" ref="Q5507">_xlfn.IFS(
O5507&lt;50000,"Low Salary (&lt;$50K)",
O5507&lt;90000,"Lower Middle ($50K-$90K)",
O5507&lt;130000,"Middle ($90K-$130K)",
O5507&lt;170000,"Upper Middle ($130K-$170K)",
O5507&gt;=170000,"High Salary (&gt;$170K)"
)</f>
        <v>Lower Middle ($50K-$90K)</v>
      </c>
      <c r="R5507" t="str" cm="1">
        <f t="array" ref="R5507">_xlfn.IFS(
G5507&lt;=2,"New Customers (0-2Y)",
G5507&lt;=5,"Growing Customers (3-5Y)",
G5507&lt;=8,"Established Customers (6-8Y)",
G5507&lt;=10,"Loyal Customers (9-10Y)"
)</f>
        <v>Established Customers (6-8Y)</v>
      </c>
    </row>
    <row r="5508" spans="1:18" x14ac:dyDescent="0.35">
      <c r="A5508">
        <v>15697028</v>
      </c>
      <c r="B5508" t="s">
        <v>2191</v>
      </c>
      <c r="C5508" t="s">
        <v>26</v>
      </c>
      <c r="D5508" t="s">
        <v>39</v>
      </c>
      <c r="E5508">
        <v>34</v>
      </c>
      <c r="F5508" t="s">
        <v>19</v>
      </c>
      <c r="G5508">
        <v>0</v>
      </c>
      <c r="H5508" s="4">
        <v>65812.350000000006</v>
      </c>
      <c r="I5508" t="s">
        <v>29</v>
      </c>
      <c r="J5508">
        <v>2</v>
      </c>
      <c r="K5508">
        <v>590</v>
      </c>
      <c r="L5508" t="s">
        <v>31</v>
      </c>
      <c r="M5508" t="s">
        <v>27</v>
      </c>
      <c r="N5508" t="s">
        <v>22</v>
      </c>
      <c r="O5508" s="4">
        <v>160346.29999999999</v>
      </c>
      <c r="P5508" t="s">
        <v>28</v>
      </c>
      <c r="Q5508" t="str" cm="1">
        <f t="array" ref="Q5508">_xlfn.IFS(
O5508&lt;50000,"Low Salary (&lt;$50K)",
O5508&lt;90000,"Lower Middle ($50K-$90K)",
O5508&lt;130000,"Middle ($90K-$130K)",
O5508&lt;170000,"Upper Middle ($130K-$170K)",
O5508&gt;=170000,"High Salary (&gt;$170K)"
)</f>
        <v>Upper Middle ($130K-$170K)</v>
      </c>
      <c r="R5508" t="str" cm="1">
        <f t="array" ref="R5508">_xlfn.IFS(
G5508&lt;=2,"New Customers (0-2Y)",
G5508&lt;=5,"Growing Customers (3-5Y)",
G5508&lt;=8,"Established Customers (6-8Y)",
G5508&lt;=10,"Loyal Customers (9-10Y)"
)</f>
        <v>New Customers (0-2Y)</v>
      </c>
    </row>
    <row r="5509" spans="1:18" x14ac:dyDescent="0.35">
      <c r="A5509">
        <v>15575759</v>
      </c>
      <c r="B5509" t="s">
        <v>1163</v>
      </c>
      <c r="C5509" t="s">
        <v>26</v>
      </c>
      <c r="D5509" t="s">
        <v>18</v>
      </c>
      <c r="E5509">
        <v>40</v>
      </c>
      <c r="F5509" t="s">
        <v>19</v>
      </c>
      <c r="G5509">
        <v>3</v>
      </c>
      <c r="H5509" s="4">
        <v>54428.37</v>
      </c>
      <c r="I5509" t="s">
        <v>29</v>
      </c>
      <c r="J5509">
        <v>1</v>
      </c>
      <c r="K5509">
        <v>583</v>
      </c>
      <c r="L5509" t="s">
        <v>31</v>
      </c>
      <c r="M5509" t="s">
        <v>21</v>
      </c>
      <c r="N5509" t="s">
        <v>32</v>
      </c>
      <c r="O5509" s="4">
        <v>109638.78</v>
      </c>
      <c r="P5509" t="s">
        <v>23</v>
      </c>
      <c r="Q5509" t="str" cm="1">
        <f t="array" ref="Q5509">_xlfn.IFS(
O5509&lt;50000,"Low Salary (&lt;$50K)",
O5509&lt;90000,"Lower Middle ($50K-$90K)",
O5509&lt;130000,"Middle ($90K-$130K)",
O5509&lt;170000,"Upper Middle ($130K-$170K)",
O5509&gt;=170000,"High Salary (&gt;$170K)"
)</f>
        <v>Middle ($90K-$130K)</v>
      </c>
      <c r="R5509" t="str" cm="1">
        <f t="array" ref="R5509">_xlfn.IFS(
G5509&lt;=2,"New Customers (0-2Y)",
G5509&lt;=5,"Growing Customers (3-5Y)",
G5509&lt;=8,"Established Customers (6-8Y)",
G5509&lt;=10,"Loyal Customers (9-10Y)"
)</f>
        <v>Growing Customers (3-5Y)</v>
      </c>
    </row>
    <row r="5510" spans="1:18" x14ac:dyDescent="0.35">
      <c r="A5510">
        <v>15567442</v>
      </c>
      <c r="B5510" t="s">
        <v>1265</v>
      </c>
      <c r="C5510" t="s">
        <v>17</v>
      </c>
      <c r="D5510" t="s">
        <v>18</v>
      </c>
      <c r="E5510">
        <v>75</v>
      </c>
      <c r="F5510" t="s">
        <v>2967</v>
      </c>
      <c r="G5510">
        <v>3</v>
      </c>
      <c r="H5510" s="4">
        <v>0</v>
      </c>
      <c r="I5510" t="s">
        <v>24</v>
      </c>
      <c r="J5510">
        <v>2</v>
      </c>
      <c r="K5510">
        <v>656</v>
      </c>
      <c r="L5510" t="s">
        <v>20</v>
      </c>
      <c r="M5510" t="s">
        <v>21</v>
      </c>
      <c r="N5510" t="s">
        <v>22</v>
      </c>
      <c r="O5510" s="4">
        <v>1276.8699999999999</v>
      </c>
      <c r="P5510" t="s">
        <v>28</v>
      </c>
      <c r="Q5510" t="str" cm="1">
        <f t="array" ref="Q5510">_xlfn.IFS(
O5510&lt;50000,"Low Salary (&lt;$50K)",
O5510&lt;90000,"Lower Middle ($50K-$90K)",
O5510&lt;130000,"Middle ($90K-$130K)",
O5510&lt;170000,"Upper Middle ($130K-$170K)",
O5510&gt;=170000,"High Salary (&gt;$170K)"
)</f>
        <v>Low Salary (&lt;$50K)</v>
      </c>
      <c r="R5510" t="str" cm="1">
        <f t="array" ref="R5510">_xlfn.IFS(
G5510&lt;=2,"New Customers (0-2Y)",
G5510&lt;=5,"Growing Customers (3-5Y)",
G5510&lt;=8,"Established Customers (6-8Y)",
G5510&lt;=10,"Loyal Customers (9-10Y)"
)</f>
        <v>Growing Customers (3-5Y)</v>
      </c>
    </row>
    <row r="5511" spans="1:18" x14ac:dyDescent="0.35">
      <c r="A5511">
        <v>15746805</v>
      </c>
      <c r="B5511" t="s">
        <v>1115</v>
      </c>
      <c r="C5511" t="s">
        <v>17</v>
      </c>
      <c r="D5511" t="s">
        <v>39</v>
      </c>
      <c r="E5511">
        <v>33</v>
      </c>
      <c r="F5511" t="s">
        <v>19</v>
      </c>
      <c r="G5511">
        <v>9</v>
      </c>
      <c r="H5511" s="4">
        <v>0</v>
      </c>
      <c r="I5511" t="s">
        <v>24</v>
      </c>
      <c r="J5511">
        <v>2</v>
      </c>
      <c r="K5511">
        <v>597</v>
      </c>
      <c r="L5511" t="s">
        <v>31</v>
      </c>
      <c r="M5511" t="s">
        <v>21</v>
      </c>
      <c r="N5511" t="s">
        <v>32</v>
      </c>
      <c r="O5511" s="4">
        <v>49374.82</v>
      </c>
      <c r="P5511" t="s">
        <v>28</v>
      </c>
      <c r="Q5511" t="str" cm="1">
        <f t="array" ref="Q5511">_xlfn.IFS(
O5511&lt;50000,"Low Salary (&lt;$50K)",
O5511&lt;90000,"Lower Middle ($50K-$90K)",
O5511&lt;130000,"Middle ($90K-$130K)",
O5511&lt;170000,"Upper Middle ($130K-$170K)",
O5511&gt;=170000,"High Salary (&gt;$170K)"
)</f>
        <v>Low Salary (&lt;$50K)</v>
      </c>
      <c r="R5511" t="str" cm="1">
        <f t="array" ref="R5511">_xlfn.IFS(
G5511&lt;=2,"New Customers (0-2Y)",
G5511&lt;=5,"Growing Customers (3-5Y)",
G5511&lt;=8,"Established Customers (6-8Y)",
G5511&lt;=10,"Loyal Customers (9-10Y)"
)</f>
        <v>Loyal Customers (9-10Y)</v>
      </c>
    </row>
    <row r="5512" spans="1:18" x14ac:dyDescent="0.35">
      <c r="A5512">
        <v>15636330</v>
      </c>
      <c r="B5512" t="s">
        <v>750</v>
      </c>
      <c r="C5512" t="s">
        <v>42</v>
      </c>
      <c r="D5512" t="s">
        <v>18</v>
      </c>
      <c r="E5512">
        <v>48</v>
      </c>
      <c r="F5512" t="s">
        <v>19</v>
      </c>
      <c r="G5512">
        <v>1</v>
      </c>
      <c r="H5512" s="4">
        <v>143279.57999999999</v>
      </c>
      <c r="I5512" t="s">
        <v>33</v>
      </c>
      <c r="J5512">
        <v>2</v>
      </c>
      <c r="K5512">
        <v>588</v>
      </c>
      <c r="L5512" t="s">
        <v>31</v>
      </c>
      <c r="M5512" t="s">
        <v>21</v>
      </c>
      <c r="N5512" t="s">
        <v>32</v>
      </c>
      <c r="O5512" s="4">
        <v>31580.799999999999</v>
      </c>
      <c r="P5512" t="s">
        <v>23</v>
      </c>
      <c r="Q5512" t="str" cm="1">
        <f t="array" ref="Q5512">_xlfn.IFS(
O5512&lt;50000,"Low Salary (&lt;$50K)",
O5512&lt;90000,"Lower Middle ($50K-$90K)",
O5512&lt;130000,"Middle ($90K-$130K)",
O5512&lt;170000,"Upper Middle ($130K-$170K)",
O5512&gt;=170000,"High Salary (&gt;$170K)"
)</f>
        <v>Low Salary (&lt;$50K)</v>
      </c>
      <c r="R5512" t="str" cm="1">
        <f t="array" ref="R5512">_xlfn.IFS(
G5512&lt;=2,"New Customers (0-2Y)",
G5512&lt;=5,"Growing Customers (3-5Y)",
G5512&lt;=8,"Established Customers (6-8Y)",
G5512&lt;=10,"Loyal Customers (9-10Y)"
)</f>
        <v>New Customers (0-2Y)</v>
      </c>
    </row>
    <row r="5513" spans="1:18" x14ac:dyDescent="0.35">
      <c r="A5513">
        <v>15714970</v>
      </c>
      <c r="B5513" t="s">
        <v>2192</v>
      </c>
      <c r="C5513" t="s">
        <v>42</v>
      </c>
      <c r="D5513" t="s">
        <v>39</v>
      </c>
      <c r="E5513">
        <v>32</v>
      </c>
      <c r="F5513" t="s">
        <v>19</v>
      </c>
      <c r="G5513">
        <v>0</v>
      </c>
      <c r="H5513" s="4">
        <v>103846.65</v>
      </c>
      <c r="I5513" t="s">
        <v>33</v>
      </c>
      <c r="J5513">
        <v>1</v>
      </c>
      <c r="K5513">
        <v>667</v>
      </c>
      <c r="L5513" t="s">
        <v>35</v>
      </c>
      <c r="M5513" t="s">
        <v>21</v>
      </c>
      <c r="N5513" t="s">
        <v>32</v>
      </c>
      <c r="O5513" s="4">
        <v>20560.689999999999</v>
      </c>
      <c r="P5513" t="s">
        <v>28</v>
      </c>
      <c r="Q5513" t="str" cm="1">
        <f t="array" ref="Q5513">_xlfn.IFS(
O5513&lt;50000,"Low Salary (&lt;$50K)",
O5513&lt;90000,"Lower Middle ($50K-$90K)",
O5513&lt;130000,"Middle ($90K-$130K)",
O5513&lt;170000,"Upper Middle ($130K-$170K)",
O5513&gt;=170000,"High Salary (&gt;$170K)"
)</f>
        <v>Low Salary (&lt;$50K)</v>
      </c>
      <c r="R5513" t="str" cm="1">
        <f t="array" ref="R5513">_xlfn.IFS(
G5513&lt;=2,"New Customers (0-2Y)",
G5513&lt;=5,"Growing Customers (3-5Y)",
G5513&lt;=8,"Established Customers (6-8Y)",
G5513&lt;=10,"Loyal Customers (9-10Y)"
)</f>
        <v>New Customers (0-2Y)</v>
      </c>
    </row>
    <row r="5514" spans="1:18" x14ac:dyDescent="0.35">
      <c r="A5514">
        <v>15653784</v>
      </c>
      <c r="B5514" t="s">
        <v>2193</v>
      </c>
      <c r="C5514" t="s">
        <v>17</v>
      </c>
      <c r="D5514" t="s">
        <v>39</v>
      </c>
      <c r="E5514">
        <v>37</v>
      </c>
      <c r="F5514" t="s">
        <v>19</v>
      </c>
      <c r="G5514">
        <v>2</v>
      </c>
      <c r="H5514" s="4">
        <v>125190.86</v>
      </c>
      <c r="I5514" t="s">
        <v>33</v>
      </c>
      <c r="J5514">
        <v>1</v>
      </c>
      <c r="K5514">
        <v>627</v>
      </c>
      <c r="L5514" t="s">
        <v>20</v>
      </c>
      <c r="M5514" t="s">
        <v>27</v>
      </c>
      <c r="N5514" t="s">
        <v>22</v>
      </c>
      <c r="O5514" s="4">
        <v>84584.69</v>
      </c>
      <c r="P5514" t="s">
        <v>28</v>
      </c>
      <c r="Q5514" t="str" cm="1">
        <f t="array" ref="Q5514">_xlfn.IFS(
O5514&lt;50000,"Low Salary (&lt;$50K)",
O5514&lt;90000,"Lower Middle ($50K-$90K)",
O5514&lt;130000,"Middle ($90K-$130K)",
O5514&lt;170000,"Upper Middle ($130K-$170K)",
O5514&gt;=170000,"High Salary (&gt;$170K)"
)</f>
        <v>Lower Middle ($50K-$90K)</v>
      </c>
      <c r="R5514" t="str" cm="1">
        <f t="array" ref="R5514">_xlfn.IFS(
G5514&lt;=2,"New Customers (0-2Y)",
G5514&lt;=5,"Growing Customers (3-5Y)",
G5514&lt;=8,"Established Customers (6-8Y)",
G5514&lt;=10,"Loyal Customers (9-10Y)"
)</f>
        <v>New Customers (0-2Y)</v>
      </c>
    </row>
    <row r="5515" spans="1:18" x14ac:dyDescent="0.35">
      <c r="A5515">
        <v>15693543</v>
      </c>
      <c r="B5515" t="s">
        <v>57</v>
      </c>
      <c r="C5515" t="s">
        <v>17</v>
      </c>
      <c r="D5515" t="s">
        <v>18</v>
      </c>
      <c r="E5515">
        <v>33</v>
      </c>
      <c r="F5515" t="s">
        <v>19</v>
      </c>
      <c r="G5515">
        <v>8</v>
      </c>
      <c r="H5515" s="4">
        <v>0</v>
      </c>
      <c r="I5515" t="s">
        <v>24</v>
      </c>
      <c r="J5515">
        <v>2</v>
      </c>
      <c r="K5515">
        <v>708</v>
      </c>
      <c r="L5515" t="s">
        <v>35</v>
      </c>
      <c r="M5515" t="s">
        <v>27</v>
      </c>
      <c r="N5515" t="s">
        <v>22</v>
      </c>
      <c r="O5515" s="4">
        <v>15246.83</v>
      </c>
      <c r="P5515" t="s">
        <v>28</v>
      </c>
      <c r="Q5515" t="str" cm="1">
        <f t="array" ref="Q5515">_xlfn.IFS(
O5515&lt;50000,"Low Salary (&lt;$50K)",
O5515&lt;90000,"Lower Middle ($50K-$90K)",
O5515&lt;130000,"Middle ($90K-$130K)",
O5515&lt;170000,"Upper Middle ($130K-$170K)",
O5515&gt;=170000,"High Salary (&gt;$170K)"
)</f>
        <v>Low Salary (&lt;$50K)</v>
      </c>
      <c r="R5515" t="str" cm="1">
        <f t="array" ref="R5515">_xlfn.IFS(
G5515&lt;=2,"New Customers (0-2Y)",
G5515&lt;=5,"Growing Customers (3-5Y)",
G5515&lt;=8,"Established Customers (6-8Y)",
G5515&lt;=10,"Loyal Customers (9-10Y)"
)</f>
        <v>Established Customers (6-8Y)</v>
      </c>
    </row>
    <row r="5516" spans="1:18" x14ac:dyDescent="0.35">
      <c r="A5516">
        <v>15773283</v>
      </c>
      <c r="B5516" t="s">
        <v>1516</v>
      </c>
      <c r="C5516" t="s">
        <v>17</v>
      </c>
      <c r="D5516" t="s">
        <v>39</v>
      </c>
      <c r="E5516">
        <v>65</v>
      </c>
      <c r="F5516" t="s">
        <v>2967</v>
      </c>
      <c r="G5516">
        <v>6</v>
      </c>
      <c r="H5516" s="4">
        <v>38340.019999999997</v>
      </c>
      <c r="I5516" t="s">
        <v>29</v>
      </c>
      <c r="J5516">
        <v>1</v>
      </c>
      <c r="K5516">
        <v>641</v>
      </c>
      <c r="L5516" t="s">
        <v>20</v>
      </c>
      <c r="M5516" t="s">
        <v>21</v>
      </c>
      <c r="N5516" t="s">
        <v>32</v>
      </c>
      <c r="O5516" s="4">
        <v>32607.77</v>
      </c>
      <c r="P5516" t="s">
        <v>23</v>
      </c>
      <c r="Q5516" t="str" cm="1">
        <f t="array" ref="Q5516">_xlfn.IFS(
O5516&lt;50000,"Low Salary (&lt;$50K)",
O5516&lt;90000,"Lower Middle ($50K-$90K)",
O5516&lt;130000,"Middle ($90K-$130K)",
O5516&lt;170000,"Upper Middle ($130K-$170K)",
O5516&gt;=170000,"High Salary (&gt;$170K)"
)</f>
        <v>Low Salary (&lt;$50K)</v>
      </c>
      <c r="R5516" t="str" cm="1">
        <f t="array" ref="R5516">_xlfn.IFS(
G5516&lt;=2,"New Customers (0-2Y)",
G5516&lt;=5,"Growing Customers (3-5Y)",
G5516&lt;=8,"Established Customers (6-8Y)",
G5516&lt;=10,"Loyal Customers (9-10Y)"
)</f>
        <v>Established Customers (6-8Y)</v>
      </c>
    </row>
    <row r="5517" spans="1:18" x14ac:dyDescent="0.35">
      <c r="A5517">
        <v>15742534</v>
      </c>
      <c r="B5517" t="s">
        <v>2194</v>
      </c>
      <c r="C5517" t="s">
        <v>42</v>
      </c>
      <c r="D5517" t="s">
        <v>18</v>
      </c>
      <c r="E5517">
        <v>28</v>
      </c>
      <c r="F5517" t="s">
        <v>43</v>
      </c>
      <c r="G5517">
        <v>2</v>
      </c>
      <c r="H5517" s="4">
        <v>123802.98</v>
      </c>
      <c r="I5517" t="s">
        <v>33</v>
      </c>
      <c r="J5517">
        <v>2</v>
      </c>
      <c r="K5517">
        <v>527</v>
      </c>
      <c r="L5517" t="s">
        <v>31</v>
      </c>
      <c r="M5517" t="s">
        <v>21</v>
      </c>
      <c r="N5517" t="s">
        <v>22</v>
      </c>
      <c r="O5517" s="4">
        <v>155846.69</v>
      </c>
      <c r="P5517" t="s">
        <v>28</v>
      </c>
      <c r="Q5517" t="str" cm="1">
        <f t="array" ref="Q5517">_xlfn.IFS(
O5517&lt;50000,"Low Salary (&lt;$50K)",
O5517&lt;90000,"Lower Middle ($50K-$90K)",
O5517&lt;130000,"Middle ($90K-$130K)",
O5517&lt;170000,"Upper Middle ($130K-$170K)",
O5517&gt;=170000,"High Salary (&gt;$170K)"
)</f>
        <v>Upper Middle ($130K-$170K)</v>
      </c>
      <c r="R5517" t="str" cm="1">
        <f t="array" ref="R5517">_xlfn.IFS(
G5517&lt;=2,"New Customers (0-2Y)",
G5517&lt;=5,"Growing Customers (3-5Y)",
G5517&lt;=8,"Established Customers (6-8Y)",
G5517&lt;=10,"Loyal Customers (9-10Y)"
)</f>
        <v>New Customers (0-2Y)</v>
      </c>
    </row>
    <row r="5518" spans="1:18" x14ac:dyDescent="0.35">
      <c r="A5518">
        <v>15569878</v>
      </c>
      <c r="B5518" t="s">
        <v>553</v>
      </c>
      <c r="C5518" t="s">
        <v>17</v>
      </c>
      <c r="D5518" t="s">
        <v>39</v>
      </c>
      <c r="E5518">
        <v>37</v>
      </c>
      <c r="F5518" t="s">
        <v>19</v>
      </c>
      <c r="G5518">
        <v>3</v>
      </c>
      <c r="H5518" s="4">
        <v>96651.03</v>
      </c>
      <c r="I5518" t="s">
        <v>29</v>
      </c>
      <c r="J5518">
        <v>1</v>
      </c>
      <c r="K5518">
        <v>592</v>
      </c>
      <c r="L5518" t="s">
        <v>31</v>
      </c>
      <c r="M5518" t="s">
        <v>21</v>
      </c>
      <c r="N5518" t="s">
        <v>22</v>
      </c>
      <c r="O5518" s="4">
        <v>3232.82</v>
      </c>
      <c r="P5518" t="s">
        <v>28</v>
      </c>
      <c r="Q5518" t="str" cm="1">
        <f t="array" ref="Q5518">_xlfn.IFS(
O5518&lt;50000,"Low Salary (&lt;$50K)",
O5518&lt;90000,"Lower Middle ($50K-$90K)",
O5518&lt;130000,"Middle ($90K-$130K)",
O5518&lt;170000,"Upper Middle ($130K-$170K)",
O5518&gt;=170000,"High Salary (&gt;$170K)"
)</f>
        <v>Low Salary (&lt;$50K)</v>
      </c>
      <c r="R5518" t="str" cm="1">
        <f t="array" ref="R5518">_xlfn.IFS(
G5518&lt;=2,"New Customers (0-2Y)",
G5518&lt;=5,"Growing Customers (3-5Y)",
G5518&lt;=8,"Established Customers (6-8Y)",
G5518&lt;=10,"Loyal Customers (9-10Y)"
)</f>
        <v>Growing Customers (3-5Y)</v>
      </c>
    </row>
    <row r="5519" spans="1:18" x14ac:dyDescent="0.35">
      <c r="A5519">
        <v>15729454</v>
      </c>
      <c r="B5519" t="s">
        <v>1220</v>
      </c>
      <c r="C5519" t="s">
        <v>17</v>
      </c>
      <c r="D5519" t="s">
        <v>39</v>
      </c>
      <c r="E5519">
        <v>33</v>
      </c>
      <c r="F5519" t="s">
        <v>19</v>
      </c>
      <c r="G5519">
        <v>8</v>
      </c>
      <c r="H5519" s="4">
        <v>0</v>
      </c>
      <c r="I5519" t="s">
        <v>24</v>
      </c>
      <c r="J5519">
        <v>2</v>
      </c>
      <c r="K5519">
        <v>465</v>
      </c>
      <c r="L5519" t="s">
        <v>44</v>
      </c>
      <c r="M5519" t="s">
        <v>21</v>
      </c>
      <c r="N5519" t="s">
        <v>32</v>
      </c>
      <c r="O5519" s="4">
        <v>177668.55</v>
      </c>
      <c r="P5519" t="s">
        <v>28</v>
      </c>
      <c r="Q5519" t="str" cm="1">
        <f t="array" ref="Q5519">_xlfn.IFS(
O5519&lt;50000,"Low Salary (&lt;$50K)",
O5519&lt;90000,"Lower Middle ($50K-$90K)",
O5519&lt;130000,"Middle ($90K-$130K)",
O5519&lt;170000,"Upper Middle ($130K-$170K)",
O5519&gt;=170000,"High Salary (&gt;$170K)"
)</f>
        <v>High Salary (&gt;$170K)</v>
      </c>
      <c r="R5519" t="str" cm="1">
        <f t="array" ref="R5519">_xlfn.IFS(
G5519&lt;=2,"New Customers (0-2Y)",
G5519&lt;=5,"Growing Customers (3-5Y)",
G5519&lt;=8,"Established Customers (6-8Y)",
G5519&lt;=10,"Loyal Customers (9-10Y)"
)</f>
        <v>Established Customers (6-8Y)</v>
      </c>
    </row>
    <row r="5520" spans="1:18" x14ac:dyDescent="0.35">
      <c r="A5520">
        <v>15578375</v>
      </c>
      <c r="B5520" t="s">
        <v>364</v>
      </c>
      <c r="C5520" t="s">
        <v>17</v>
      </c>
      <c r="D5520" t="s">
        <v>39</v>
      </c>
      <c r="E5520">
        <v>39</v>
      </c>
      <c r="F5520" t="s">
        <v>19</v>
      </c>
      <c r="G5520">
        <v>6</v>
      </c>
      <c r="H5520" s="4">
        <v>0</v>
      </c>
      <c r="I5520" t="s">
        <v>24</v>
      </c>
      <c r="J5520">
        <v>2</v>
      </c>
      <c r="K5520">
        <v>628</v>
      </c>
      <c r="L5520" t="s">
        <v>20</v>
      </c>
      <c r="M5520" t="s">
        <v>27</v>
      </c>
      <c r="N5520" t="s">
        <v>32</v>
      </c>
      <c r="O5520" s="4">
        <v>134441.60000000001</v>
      </c>
      <c r="P5520" t="s">
        <v>28</v>
      </c>
      <c r="Q5520" t="str" cm="1">
        <f t="array" ref="Q5520">_xlfn.IFS(
O5520&lt;50000,"Low Salary (&lt;$50K)",
O5520&lt;90000,"Lower Middle ($50K-$90K)",
O5520&lt;130000,"Middle ($90K-$130K)",
O5520&lt;170000,"Upper Middle ($130K-$170K)",
O5520&gt;=170000,"High Salary (&gt;$170K)"
)</f>
        <v>Upper Middle ($130K-$170K)</v>
      </c>
      <c r="R5520" t="str" cm="1">
        <f t="array" ref="R5520">_xlfn.IFS(
G5520&lt;=2,"New Customers (0-2Y)",
G5520&lt;=5,"Growing Customers (3-5Y)",
G5520&lt;=8,"Established Customers (6-8Y)",
G5520&lt;=10,"Loyal Customers (9-10Y)"
)</f>
        <v>Established Customers (6-8Y)</v>
      </c>
    </row>
    <row r="5521" spans="1:18" x14ac:dyDescent="0.35">
      <c r="A5521">
        <v>15785559</v>
      </c>
      <c r="B5521" t="s">
        <v>480</v>
      </c>
      <c r="C5521" t="s">
        <v>17</v>
      </c>
      <c r="D5521" t="s">
        <v>39</v>
      </c>
      <c r="E5521">
        <v>43</v>
      </c>
      <c r="F5521" t="s">
        <v>19</v>
      </c>
      <c r="G5521">
        <v>1</v>
      </c>
      <c r="H5521" s="4">
        <v>133237.21</v>
      </c>
      <c r="I5521" t="s">
        <v>33</v>
      </c>
      <c r="J5521">
        <v>1</v>
      </c>
      <c r="K5521">
        <v>678</v>
      </c>
      <c r="L5521" t="s">
        <v>35</v>
      </c>
      <c r="M5521" t="s">
        <v>21</v>
      </c>
      <c r="N5521" t="s">
        <v>32</v>
      </c>
      <c r="O5521" s="4">
        <v>111032.79</v>
      </c>
      <c r="P5521" t="s">
        <v>23</v>
      </c>
      <c r="Q5521" t="str" cm="1">
        <f t="array" ref="Q5521">_xlfn.IFS(
O5521&lt;50000,"Low Salary (&lt;$50K)",
O5521&lt;90000,"Lower Middle ($50K-$90K)",
O5521&lt;130000,"Middle ($90K-$130K)",
O5521&lt;170000,"Upper Middle ($130K-$170K)",
O5521&gt;=170000,"High Salary (&gt;$170K)"
)</f>
        <v>Middle ($90K-$130K)</v>
      </c>
      <c r="R5521" t="str" cm="1">
        <f t="array" ref="R5521">_xlfn.IFS(
G5521&lt;=2,"New Customers (0-2Y)",
G5521&lt;=5,"Growing Customers (3-5Y)",
G5521&lt;=8,"Established Customers (6-8Y)",
G5521&lt;=10,"Loyal Customers (9-10Y)"
)</f>
        <v>New Customers (0-2Y)</v>
      </c>
    </row>
    <row r="5522" spans="1:18" x14ac:dyDescent="0.35">
      <c r="A5522">
        <v>15649414</v>
      </c>
      <c r="B5522" t="s">
        <v>595</v>
      </c>
      <c r="C5522" t="s">
        <v>17</v>
      </c>
      <c r="D5522" t="s">
        <v>18</v>
      </c>
      <c r="E5522">
        <v>61</v>
      </c>
      <c r="F5522" t="s">
        <v>2967</v>
      </c>
      <c r="G5522">
        <v>6</v>
      </c>
      <c r="H5522" s="4">
        <v>142105.35</v>
      </c>
      <c r="I5522" t="s">
        <v>33</v>
      </c>
      <c r="J5522">
        <v>1</v>
      </c>
      <c r="K5522">
        <v>570</v>
      </c>
      <c r="L5522" t="s">
        <v>31</v>
      </c>
      <c r="M5522" t="s">
        <v>21</v>
      </c>
      <c r="N5522" t="s">
        <v>22</v>
      </c>
      <c r="O5522" s="4">
        <v>45214.04</v>
      </c>
      <c r="P5522" t="s">
        <v>28</v>
      </c>
      <c r="Q5522" t="str" cm="1">
        <f t="array" ref="Q5522">_xlfn.IFS(
O5522&lt;50000,"Low Salary (&lt;$50K)",
O5522&lt;90000,"Lower Middle ($50K-$90K)",
O5522&lt;130000,"Middle ($90K-$130K)",
O5522&lt;170000,"Upper Middle ($130K-$170K)",
O5522&gt;=170000,"High Salary (&gt;$170K)"
)</f>
        <v>Low Salary (&lt;$50K)</v>
      </c>
      <c r="R5522" t="str" cm="1">
        <f t="array" ref="R5522">_xlfn.IFS(
G5522&lt;=2,"New Customers (0-2Y)",
G5522&lt;=5,"Growing Customers (3-5Y)",
G5522&lt;=8,"Established Customers (6-8Y)",
G5522&lt;=10,"Loyal Customers (9-10Y)"
)</f>
        <v>Established Customers (6-8Y)</v>
      </c>
    </row>
    <row r="5523" spans="1:18" x14ac:dyDescent="0.35">
      <c r="A5523">
        <v>15701605</v>
      </c>
      <c r="B5523" t="s">
        <v>2195</v>
      </c>
      <c r="C5523" t="s">
        <v>17</v>
      </c>
      <c r="D5523" t="s">
        <v>39</v>
      </c>
      <c r="E5523">
        <v>37</v>
      </c>
      <c r="F5523" t="s">
        <v>19</v>
      </c>
      <c r="G5523">
        <v>1</v>
      </c>
      <c r="H5523" s="4">
        <v>166115.42000000001</v>
      </c>
      <c r="I5523" t="s">
        <v>33</v>
      </c>
      <c r="J5523">
        <v>1</v>
      </c>
      <c r="K5523">
        <v>815</v>
      </c>
      <c r="L5523" t="s">
        <v>37</v>
      </c>
      <c r="M5523" t="s">
        <v>21</v>
      </c>
      <c r="N5523" t="s">
        <v>32</v>
      </c>
      <c r="O5523" s="4">
        <v>67208.3</v>
      </c>
      <c r="P5523" t="s">
        <v>28</v>
      </c>
      <c r="Q5523" t="str" cm="1">
        <f t="array" ref="Q5523">_xlfn.IFS(
O5523&lt;50000,"Low Salary (&lt;$50K)",
O5523&lt;90000,"Lower Middle ($50K-$90K)",
O5523&lt;130000,"Middle ($90K-$130K)",
O5523&lt;170000,"Upper Middle ($130K-$170K)",
O5523&gt;=170000,"High Salary (&gt;$170K)"
)</f>
        <v>Lower Middle ($50K-$90K)</v>
      </c>
      <c r="R5523" t="str" cm="1">
        <f t="array" ref="R5523">_xlfn.IFS(
G5523&lt;=2,"New Customers (0-2Y)",
G5523&lt;=5,"Growing Customers (3-5Y)",
G5523&lt;=8,"Established Customers (6-8Y)",
G5523&lt;=10,"Loyal Customers (9-10Y)"
)</f>
        <v>New Customers (0-2Y)</v>
      </c>
    </row>
    <row r="5524" spans="1:18" x14ac:dyDescent="0.35">
      <c r="A5524">
        <v>15686696</v>
      </c>
      <c r="B5524" t="s">
        <v>340</v>
      </c>
      <c r="C5524" t="s">
        <v>17</v>
      </c>
      <c r="D5524" t="s">
        <v>18</v>
      </c>
      <c r="E5524">
        <v>37</v>
      </c>
      <c r="F5524" t="s">
        <v>19</v>
      </c>
      <c r="G5524">
        <v>6</v>
      </c>
      <c r="H5524" s="4">
        <v>81070.34</v>
      </c>
      <c r="I5524" t="s">
        <v>29</v>
      </c>
      <c r="J5524">
        <v>2</v>
      </c>
      <c r="K5524">
        <v>817</v>
      </c>
      <c r="L5524" t="s">
        <v>37</v>
      </c>
      <c r="M5524" t="s">
        <v>21</v>
      </c>
      <c r="N5524" t="s">
        <v>32</v>
      </c>
      <c r="O5524" s="4">
        <v>80985.88</v>
      </c>
      <c r="P5524" t="s">
        <v>28</v>
      </c>
      <c r="Q5524" t="str" cm="1">
        <f t="array" ref="Q5524">_xlfn.IFS(
O5524&lt;50000,"Low Salary (&lt;$50K)",
O5524&lt;90000,"Lower Middle ($50K-$90K)",
O5524&lt;130000,"Middle ($90K-$130K)",
O5524&lt;170000,"Upper Middle ($130K-$170K)",
O5524&gt;=170000,"High Salary (&gt;$170K)"
)</f>
        <v>Lower Middle ($50K-$90K)</v>
      </c>
      <c r="R5524" t="str" cm="1">
        <f t="array" ref="R5524">_xlfn.IFS(
G5524&lt;=2,"New Customers (0-2Y)",
G5524&lt;=5,"Growing Customers (3-5Y)",
G5524&lt;=8,"Established Customers (6-8Y)",
G5524&lt;=10,"Loyal Customers (9-10Y)"
)</f>
        <v>Established Customers (6-8Y)</v>
      </c>
    </row>
    <row r="5525" spans="1:18" x14ac:dyDescent="0.35">
      <c r="A5525">
        <v>15625586</v>
      </c>
      <c r="B5525" t="s">
        <v>357</v>
      </c>
      <c r="C5525" t="s">
        <v>17</v>
      </c>
      <c r="D5525" t="s">
        <v>39</v>
      </c>
      <c r="E5525">
        <v>35</v>
      </c>
      <c r="F5525" t="s">
        <v>19</v>
      </c>
      <c r="G5525">
        <v>4</v>
      </c>
      <c r="H5525" s="4">
        <v>0</v>
      </c>
      <c r="I5525" t="s">
        <v>24</v>
      </c>
      <c r="J5525">
        <v>1</v>
      </c>
      <c r="K5525">
        <v>717</v>
      </c>
      <c r="L5525" t="s">
        <v>35</v>
      </c>
      <c r="M5525" t="s">
        <v>21</v>
      </c>
      <c r="N5525" t="s">
        <v>22</v>
      </c>
      <c r="O5525" s="4">
        <v>167573.06</v>
      </c>
      <c r="P5525" t="s">
        <v>28</v>
      </c>
      <c r="Q5525" t="str" cm="1">
        <f t="array" ref="Q5525">_xlfn.IFS(
O5525&lt;50000,"Low Salary (&lt;$50K)",
O5525&lt;90000,"Lower Middle ($50K-$90K)",
O5525&lt;130000,"Middle ($90K-$130K)",
O5525&lt;170000,"Upper Middle ($130K-$170K)",
O5525&gt;=170000,"High Salary (&gt;$170K)"
)</f>
        <v>Upper Middle ($130K-$170K)</v>
      </c>
      <c r="R5525" t="str" cm="1">
        <f t="array" ref="R5525">_xlfn.IFS(
G5525&lt;=2,"New Customers (0-2Y)",
G5525&lt;=5,"Growing Customers (3-5Y)",
G5525&lt;=8,"Established Customers (6-8Y)",
G5525&lt;=10,"Loyal Customers (9-10Y)"
)</f>
        <v>Growing Customers (3-5Y)</v>
      </c>
    </row>
    <row r="5526" spans="1:18" x14ac:dyDescent="0.35">
      <c r="A5526">
        <v>15654975</v>
      </c>
      <c r="B5526" t="s">
        <v>151</v>
      </c>
      <c r="C5526" t="s">
        <v>17</v>
      </c>
      <c r="D5526" t="s">
        <v>18</v>
      </c>
      <c r="E5526">
        <v>53</v>
      </c>
      <c r="F5526" t="s">
        <v>19</v>
      </c>
      <c r="G5526">
        <v>0</v>
      </c>
      <c r="H5526" s="4">
        <v>123835.52</v>
      </c>
      <c r="I5526" t="s">
        <v>33</v>
      </c>
      <c r="J5526">
        <v>2</v>
      </c>
      <c r="K5526">
        <v>641</v>
      </c>
      <c r="L5526" t="s">
        <v>20</v>
      </c>
      <c r="M5526" t="s">
        <v>27</v>
      </c>
      <c r="N5526" t="s">
        <v>22</v>
      </c>
      <c r="O5526" s="4">
        <v>160110.65</v>
      </c>
      <c r="P5526" t="s">
        <v>28</v>
      </c>
      <c r="Q5526" t="str" cm="1">
        <f t="array" ref="Q5526">_xlfn.IFS(
O5526&lt;50000,"Low Salary (&lt;$50K)",
O5526&lt;90000,"Lower Middle ($50K-$90K)",
O5526&lt;130000,"Middle ($90K-$130K)",
O5526&lt;170000,"Upper Middle ($130K-$170K)",
O5526&gt;=170000,"High Salary (&gt;$170K)"
)</f>
        <v>Upper Middle ($130K-$170K)</v>
      </c>
      <c r="R5526" t="str" cm="1">
        <f t="array" ref="R5526">_xlfn.IFS(
G5526&lt;=2,"New Customers (0-2Y)",
G5526&lt;=5,"Growing Customers (3-5Y)",
G5526&lt;=8,"Established Customers (6-8Y)",
G5526&lt;=10,"Loyal Customers (9-10Y)"
)</f>
        <v>New Customers (0-2Y)</v>
      </c>
    </row>
    <row r="5527" spans="1:18" x14ac:dyDescent="0.35">
      <c r="A5527">
        <v>15782993</v>
      </c>
      <c r="B5527" t="s">
        <v>764</v>
      </c>
      <c r="C5527" t="s">
        <v>17</v>
      </c>
      <c r="D5527" t="s">
        <v>39</v>
      </c>
      <c r="E5527">
        <v>51</v>
      </c>
      <c r="F5527" t="s">
        <v>19</v>
      </c>
      <c r="G5527">
        <v>10</v>
      </c>
      <c r="H5527" s="4">
        <v>123401.43</v>
      </c>
      <c r="I5527" t="s">
        <v>33</v>
      </c>
      <c r="J5527">
        <v>2</v>
      </c>
      <c r="K5527">
        <v>624</v>
      </c>
      <c r="L5527" t="s">
        <v>20</v>
      </c>
      <c r="M5527" t="s">
        <v>21</v>
      </c>
      <c r="N5527" t="s">
        <v>22</v>
      </c>
      <c r="O5527" s="4">
        <v>127825.25</v>
      </c>
      <c r="P5527" t="s">
        <v>28</v>
      </c>
      <c r="Q5527" t="str" cm="1">
        <f t="array" ref="Q5527">_xlfn.IFS(
O5527&lt;50000,"Low Salary (&lt;$50K)",
O5527&lt;90000,"Lower Middle ($50K-$90K)",
O5527&lt;130000,"Middle ($90K-$130K)",
O5527&lt;170000,"Upper Middle ($130K-$170K)",
O5527&gt;=170000,"High Salary (&gt;$170K)"
)</f>
        <v>Middle ($90K-$130K)</v>
      </c>
      <c r="R5527" t="str" cm="1">
        <f t="array" ref="R5527">_xlfn.IFS(
G5527&lt;=2,"New Customers (0-2Y)",
G5527&lt;=5,"Growing Customers (3-5Y)",
G5527&lt;=8,"Established Customers (6-8Y)",
G5527&lt;=10,"Loyal Customers (9-10Y)"
)</f>
        <v>Loyal Customers (9-10Y)</v>
      </c>
    </row>
    <row r="5528" spans="1:18" x14ac:dyDescent="0.35">
      <c r="A5528">
        <v>15774382</v>
      </c>
      <c r="B5528" t="s">
        <v>864</v>
      </c>
      <c r="C5528" t="s">
        <v>42</v>
      </c>
      <c r="D5528" t="s">
        <v>39</v>
      </c>
      <c r="E5528">
        <v>49</v>
      </c>
      <c r="F5528" t="s">
        <v>19</v>
      </c>
      <c r="G5528">
        <v>4</v>
      </c>
      <c r="H5528" s="4">
        <v>169377.31</v>
      </c>
      <c r="I5528" t="s">
        <v>33</v>
      </c>
      <c r="J5528">
        <v>1</v>
      </c>
      <c r="K5528">
        <v>579</v>
      </c>
      <c r="L5528" t="s">
        <v>31</v>
      </c>
      <c r="M5528" t="s">
        <v>21</v>
      </c>
      <c r="N5528" t="s">
        <v>22</v>
      </c>
      <c r="O5528" s="4">
        <v>123535.05</v>
      </c>
      <c r="P5528" t="s">
        <v>28</v>
      </c>
      <c r="Q5528" t="str" cm="1">
        <f t="array" ref="Q5528">_xlfn.IFS(
O5528&lt;50000,"Low Salary (&lt;$50K)",
O5528&lt;90000,"Lower Middle ($50K-$90K)",
O5528&lt;130000,"Middle ($90K-$130K)",
O5528&lt;170000,"Upper Middle ($130K-$170K)",
O5528&gt;=170000,"High Salary (&gt;$170K)"
)</f>
        <v>Middle ($90K-$130K)</v>
      </c>
      <c r="R5528" t="str" cm="1">
        <f t="array" ref="R5528">_xlfn.IFS(
G5528&lt;=2,"New Customers (0-2Y)",
G5528&lt;=5,"Growing Customers (3-5Y)",
G5528&lt;=8,"Established Customers (6-8Y)",
G5528&lt;=10,"Loyal Customers (9-10Y)"
)</f>
        <v>Growing Customers (3-5Y)</v>
      </c>
    </row>
    <row r="5529" spans="1:18" x14ac:dyDescent="0.35">
      <c r="A5529">
        <v>15689602</v>
      </c>
      <c r="B5529" t="s">
        <v>409</v>
      </c>
      <c r="C5529" t="s">
        <v>17</v>
      </c>
      <c r="D5529" t="s">
        <v>39</v>
      </c>
      <c r="E5529">
        <v>38</v>
      </c>
      <c r="F5529" t="s">
        <v>19</v>
      </c>
      <c r="G5529">
        <v>2</v>
      </c>
      <c r="H5529" s="4">
        <v>130015.24</v>
      </c>
      <c r="I5529" t="s">
        <v>33</v>
      </c>
      <c r="J5529">
        <v>1</v>
      </c>
      <c r="K5529">
        <v>698</v>
      </c>
      <c r="L5529" t="s">
        <v>35</v>
      </c>
      <c r="M5529" t="s">
        <v>21</v>
      </c>
      <c r="N5529" t="s">
        <v>22</v>
      </c>
      <c r="O5529" s="4">
        <v>41595.300000000003</v>
      </c>
      <c r="P5529" t="s">
        <v>28</v>
      </c>
      <c r="Q5529" t="str" cm="1">
        <f t="array" ref="Q5529">_xlfn.IFS(
O5529&lt;50000,"Low Salary (&lt;$50K)",
O5529&lt;90000,"Lower Middle ($50K-$90K)",
O5529&lt;130000,"Middle ($90K-$130K)",
O5529&lt;170000,"Upper Middle ($130K-$170K)",
O5529&gt;=170000,"High Salary (&gt;$170K)"
)</f>
        <v>Low Salary (&lt;$50K)</v>
      </c>
      <c r="R5529" t="str" cm="1">
        <f t="array" ref="R5529">_xlfn.IFS(
G5529&lt;=2,"New Customers (0-2Y)",
G5529&lt;=5,"Growing Customers (3-5Y)",
G5529&lt;=8,"Established Customers (6-8Y)",
G5529&lt;=10,"Loyal Customers (9-10Y)"
)</f>
        <v>New Customers (0-2Y)</v>
      </c>
    </row>
    <row r="5530" spans="1:18" x14ac:dyDescent="0.35">
      <c r="A5530">
        <v>15756155</v>
      </c>
      <c r="B5530" t="s">
        <v>134</v>
      </c>
      <c r="C5530" t="s">
        <v>17</v>
      </c>
      <c r="D5530" t="s">
        <v>39</v>
      </c>
      <c r="E5530">
        <v>32</v>
      </c>
      <c r="F5530" t="s">
        <v>19</v>
      </c>
      <c r="G5530">
        <v>4</v>
      </c>
      <c r="H5530" s="4">
        <v>0</v>
      </c>
      <c r="I5530" t="s">
        <v>24</v>
      </c>
      <c r="J5530">
        <v>2</v>
      </c>
      <c r="K5530">
        <v>645</v>
      </c>
      <c r="L5530" t="s">
        <v>20</v>
      </c>
      <c r="M5530" t="s">
        <v>27</v>
      </c>
      <c r="N5530" t="s">
        <v>22</v>
      </c>
      <c r="O5530" s="4">
        <v>97628.08</v>
      </c>
      <c r="P5530" t="s">
        <v>28</v>
      </c>
      <c r="Q5530" t="str" cm="1">
        <f t="array" ref="Q5530">_xlfn.IFS(
O5530&lt;50000,"Low Salary (&lt;$50K)",
O5530&lt;90000,"Lower Middle ($50K-$90K)",
O5530&lt;130000,"Middle ($90K-$130K)",
O5530&lt;170000,"Upper Middle ($130K-$170K)",
O5530&gt;=170000,"High Salary (&gt;$170K)"
)</f>
        <v>Middle ($90K-$130K)</v>
      </c>
      <c r="R5530" t="str" cm="1">
        <f t="array" ref="R5530">_xlfn.IFS(
G5530&lt;=2,"New Customers (0-2Y)",
G5530&lt;=5,"Growing Customers (3-5Y)",
G5530&lt;=8,"Established Customers (6-8Y)",
G5530&lt;=10,"Loyal Customers (9-10Y)"
)</f>
        <v>Growing Customers (3-5Y)</v>
      </c>
    </row>
    <row r="5531" spans="1:18" x14ac:dyDescent="0.35">
      <c r="A5531">
        <v>15812647</v>
      </c>
      <c r="B5531" t="s">
        <v>84</v>
      </c>
      <c r="C5531" t="s">
        <v>17</v>
      </c>
      <c r="D5531" t="s">
        <v>39</v>
      </c>
      <c r="E5531">
        <v>34</v>
      </c>
      <c r="F5531" t="s">
        <v>19</v>
      </c>
      <c r="G5531">
        <v>8</v>
      </c>
      <c r="H5531" s="4">
        <v>133936.04</v>
      </c>
      <c r="I5531" t="s">
        <v>33</v>
      </c>
      <c r="J5531">
        <v>2</v>
      </c>
      <c r="K5531">
        <v>691</v>
      </c>
      <c r="L5531" t="s">
        <v>35</v>
      </c>
      <c r="M5531" t="s">
        <v>21</v>
      </c>
      <c r="N5531" t="s">
        <v>32</v>
      </c>
      <c r="O5531" s="4">
        <v>91359.79</v>
      </c>
      <c r="P5531" t="s">
        <v>28</v>
      </c>
      <c r="Q5531" t="str" cm="1">
        <f t="array" ref="Q5531">_xlfn.IFS(
O5531&lt;50000,"Low Salary (&lt;$50K)",
O5531&lt;90000,"Lower Middle ($50K-$90K)",
O5531&lt;130000,"Middle ($90K-$130K)",
O5531&lt;170000,"Upper Middle ($130K-$170K)",
O5531&gt;=170000,"High Salary (&gt;$170K)"
)</f>
        <v>Middle ($90K-$130K)</v>
      </c>
      <c r="R5531" t="str" cm="1">
        <f t="array" ref="R5531">_xlfn.IFS(
G5531&lt;=2,"New Customers (0-2Y)",
G5531&lt;=5,"Growing Customers (3-5Y)",
G5531&lt;=8,"Established Customers (6-8Y)",
G5531&lt;=10,"Loyal Customers (9-10Y)"
)</f>
        <v>Established Customers (6-8Y)</v>
      </c>
    </row>
    <row r="5532" spans="1:18" x14ac:dyDescent="0.35">
      <c r="A5532">
        <v>15736043</v>
      </c>
      <c r="B5532" t="s">
        <v>797</v>
      </c>
      <c r="C5532" t="s">
        <v>17</v>
      </c>
      <c r="D5532" t="s">
        <v>39</v>
      </c>
      <c r="E5532">
        <v>34</v>
      </c>
      <c r="F5532" t="s">
        <v>19</v>
      </c>
      <c r="G5532">
        <v>6</v>
      </c>
      <c r="H5532" s="4">
        <v>114543.27</v>
      </c>
      <c r="I5532" t="s">
        <v>33</v>
      </c>
      <c r="J5532">
        <v>1</v>
      </c>
      <c r="K5532">
        <v>638</v>
      </c>
      <c r="L5532" t="s">
        <v>20</v>
      </c>
      <c r="M5532" t="s">
        <v>21</v>
      </c>
      <c r="N5532" t="s">
        <v>22</v>
      </c>
      <c r="O5532" s="4">
        <v>97755.29</v>
      </c>
      <c r="P5532" t="s">
        <v>28</v>
      </c>
      <c r="Q5532" t="str" cm="1">
        <f t="array" ref="Q5532">_xlfn.IFS(
O5532&lt;50000,"Low Salary (&lt;$50K)",
O5532&lt;90000,"Lower Middle ($50K-$90K)",
O5532&lt;130000,"Middle ($90K-$130K)",
O5532&lt;170000,"Upper Middle ($130K-$170K)",
O5532&gt;=170000,"High Salary (&gt;$170K)"
)</f>
        <v>Middle ($90K-$130K)</v>
      </c>
      <c r="R5532" t="str" cm="1">
        <f t="array" ref="R5532">_xlfn.IFS(
G5532&lt;=2,"New Customers (0-2Y)",
G5532&lt;=5,"Growing Customers (3-5Y)",
G5532&lt;=8,"Established Customers (6-8Y)",
G5532&lt;=10,"Loyal Customers (9-10Y)"
)</f>
        <v>Established Customers (6-8Y)</v>
      </c>
    </row>
    <row r="5533" spans="1:18" x14ac:dyDescent="0.35">
      <c r="A5533">
        <v>15696744</v>
      </c>
      <c r="B5533" t="s">
        <v>233</v>
      </c>
      <c r="C5533" t="s">
        <v>17</v>
      </c>
      <c r="D5533" t="s">
        <v>18</v>
      </c>
      <c r="E5533">
        <v>31</v>
      </c>
      <c r="F5533" t="s">
        <v>19</v>
      </c>
      <c r="G5533">
        <v>3</v>
      </c>
      <c r="H5533" s="4">
        <v>119794.67</v>
      </c>
      <c r="I5533" t="s">
        <v>33</v>
      </c>
      <c r="J5533">
        <v>1</v>
      </c>
      <c r="K5533">
        <v>705</v>
      </c>
      <c r="L5533" t="s">
        <v>35</v>
      </c>
      <c r="M5533" t="s">
        <v>27</v>
      </c>
      <c r="N5533" t="s">
        <v>32</v>
      </c>
      <c r="O5533" s="4">
        <v>182528.44</v>
      </c>
      <c r="P5533" t="s">
        <v>28</v>
      </c>
      <c r="Q5533" t="str" cm="1">
        <f t="array" ref="Q5533">_xlfn.IFS(
O5533&lt;50000,"Low Salary (&lt;$50K)",
O5533&lt;90000,"Lower Middle ($50K-$90K)",
O5533&lt;130000,"Middle ($90K-$130K)",
O5533&lt;170000,"Upper Middle ($130K-$170K)",
O5533&gt;=170000,"High Salary (&gt;$170K)"
)</f>
        <v>High Salary (&gt;$170K)</v>
      </c>
      <c r="R5533" t="str" cm="1">
        <f t="array" ref="R5533">_xlfn.IFS(
G5533&lt;=2,"New Customers (0-2Y)",
G5533&lt;=5,"Growing Customers (3-5Y)",
G5533&lt;=8,"Established Customers (6-8Y)",
G5533&lt;=10,"Loyal Customers (9-10Y)"
)</f>
        <v>Growing Customers (3-5Y)</v>
      </c>
    </row>
    <row r="5534" spans="1:18" x14ac:dyDescent="0.35">
      <c r="A5534">
        <v>15602572</v>
      </c>
      <c r="B5534" t="s">
        <v>769</v>
      </c>
      <c r="C5534" t="s">
        <v>17</v>
      </c>
      <c r="D5534" t="s">
        <v>39</v>
      </c>
      <c r="E5534">
        <v>33</v>
      </c>
      <c r="F5534" t="s">
        <v>19</v>
      </c>
      <c r="G5534">
        <v>9</v>
      </c>
      <c r="H5534" s="4">
        <v>0</v>
      </c>
      <c r="I5534" t="s">
        <v>24</v>
      </c>
      <c r="J5534">
        <v>2</v>
      </c>
      <c r="K5534">
        <v>720</v>
      </c>
      <c r="L5534" t="s">
        <v>35</v>
      </c>
      <c r="M5534" t="s">
        <v>21</v>
      </c>
      <c r="N5534" t="s">
        <v>22</v>
      </c>
      <c r="O5534" s="4">
        <v>142956.48000000001</v>
      </c>
      <c r="P5534" t="s">
        <v>28</v>
      </c>
      <c r="Q5534" t="str" cm="1">
        <f t="array" ref="Q5534">_xlfn.IFS(
O5534&lt;50000,"Low Salary (&lt;$50K)",
O5534&lt;90000,"Lower Middle ($50K-$90K)",
O5534&lt;130000,"Middle ($90K-$130K)",
O5534&lt;170000,"Upper Middle ($130K-$170K)",
O5534&gt;=170000,"High Salary (&gt;$170K)"
)</f>
        <v>Upper Middle ($130K-$170K)</v>
      </c>
      <c r="R5534" t="str" cm="1">
        <f t="array" ref="R5534">_xlfn.IFS(
G5534&lt;=2,"New Customers (0-2Y)",
G5534&lt;=5,"Growing Customers (3-5Y)",
G5534&lt;=8,"Established Customers (6-8Y)",
G5534&lt;=10,"Loyal Customers (9-10Y)"
)</f>
        <v>Loyal Customers (9-10Y)</v>
      </c>
    </row>
    <row r="5535" spans="1:18" x14ac:dyDescent="0.35">
      <c r="A5535">
        <v>15674765</v>
      </c>
      <c r="B5535" t="s">
        <v>36</v>
      </c>
      <c r="C5535" t="s">
        <v>26</v>
      </c>
      <c r="D5535" t="s">
        <v>39</v>
      </c>
      <c r="E5535">
        <v>44</v>
      </c>
      <c r="F5535" t="s">
        <v>19</v>
      </c>
      <c r="G5535">
        <v>4</v>
      </c>
      <c r="H5535" s="4">
        <v>0</v>
      </c>
      <c r="I5535" t="s">
        <v>24</v>
      </c>
      <c r="J5535">
        <v>1</v>
      </c>
      <c r="K5535">
        <v>553</v>
      </c>
      <c r="L5535" t="s">
        <v>31</v>
      </c>
      <c r="M5535" t="s">
        <v>21</v>
      </c>
      <c r="N5535" t="s">
        <v>32</v>
      </c>
      <c r="O5535" s="4">
        <v>10789.3</v>
      </c>
      <c r="P5535" t="s">
        <v>28</v>
      </c>
      <c r="Q5535" t="str" cm="1">
        <f t="array" ref="Q5535">_xlfn.IFS(
O5535&lt;50000,"Low Salary (&lt;$50K)",
O5535&lt;90000,"Lower Middle ($50K-$90K)",
O5535&lt;130000,"Middle ($90K-$130K)",
O5535&lt;170000,"Upper Middle ($130K-$170K)",
O5535&gt;=170000,"High Salary (&gt;$170K)"
)</f>
        <v>Low Salary (&lt;$50K)</v>
      </c>
      <c r="R5535" t="str" cm="1">
        <f t="array" ref="R5535">_xlfn.IFS(
G5535&lt;=2,"New Customers (0-2Y)",
G5535&lt;=5,"Growing Customers (3-5Y)",
G5535&lt;=8,"Established Customers (6-8Y)",
G5535&lt;=10,"Loyal Customers (9-10Y)"
)</f>
        <v>Growing Customers (3-5Y)</v>
      </c>
    </row>
    <row r="5536" spans="1:18" x14ac:dyDescent="0.35">
      <c r="A5536">
        <v>15678725</v>
      </c>
      <c r="B5536" t="s">
        <v>2196</v>
      </c>
      <c r="C5536" t="s">
        <v>17</v>
      </c>
      <c r="D5536" t="s">
        <v>18</v>
      </c>
      <c r="E5536">
        <v>29</v>
      </c>
      <c r="F5536" t="s">
        <v>43</v>
      </c>
      <c r="G5536">
        <v>8</v>
      </c>
      <c r="H5536" s="4">
        <v>0</v>
      </c>
      <c r="I5536" t="s">
        <v>24</v>
      </c>
      <c r="J5536">
        <v>2</v>
      </c>
      <c r="K5536">
        <v>658</v>
      </c>
      <c r="L5536" t="s">
        <v>20</v>
      </c>
      <c r="M5536" t="s">
        <v>27</v>
      </c>
      <c r="N5536" t="s">
        <v>22</v>
      </c>
      <c r="O5536" s="4">
        <v>130461.09</v>
      </c>
      <c r="P5536" t="s">
        <v>28</v>
      </c>
      <c r="Q5536" t="str" cm="1">
        <f t="array" ref="Q5536">_xlfn.IFS(
O5536&lt;50000,"Low Salary (&lt;$50K)",
O5536&lt;90000,"Lower Middle ($50K-$90K)",
O5536&lt;130000,"Middle ($90K-$130K)",
O5536&lt;170000,"Upper Middle ($130K-$170K)",
O5536&gt;=170000,"High Salary (&gt;$170K)"
)</f>
        <v>Upper Middle ($130K-$170K)</v>
      </c>
      <c r="R5536" t="str" cm="1">
        <f t="array" ref="R5536">_xlfn.IFS(
G5536&lt;=2,"New Customers (0-2Y)",
G5536&lt;=5,"Growing Customers (3-5Y)",
G5536&lt;=8,"Established Customers (6-8Y)",
G5536&lt;=10,"Loyal Customers (9-10Y)"
)</f>
        <v>Established Customers (6-8Y)</v>
      </c>
    </row>
    <row r="5537" spans="1:18" x14ac:dyDescent="0.35">
      <c r="A5537">
        <v>15694444</v>
      </c>
      <c r="B5537" t="s">
        <v>2197</v>
      </c>
      <c r="C5537" t="s">
        <v>42</v>
      </c>
      <c r="D5537" t="s">
        <v>18</v>
      </c>
      <c r="E5537">
        <v>32</v>
      </c>
      <c r="F5537" t="s">
        <v>19</v>
      </c>
      <c r="G5537">
        <v>8</v>
      </c>
      <c r="H5537" s="4">
        <v>157138.99</v>
      </c>
      <c r="I5537" t="s">
        <v>33</v>
      </c>
      <c r="J5537">
        <v>3</v>
      </c>
      <c r="K5537">
        <v>648</v>
      </c>
      <c r="L5537" t="s">
        <v>20</v>
      </c>
      <c r="M5537" t="s">
        <v>21</v>
      </c>
      <c r="N5537" t="s">
        <v>32</v>
      </c>
      <c r="O5537" s="4">
        <v>190994.48</v>
      </c>
      <c r="P5537" t="s">
        <v>23</v>
      </c>
      <c r="Q5537" t="str" cm="1">
        <f t="array" ref="Q5537">_xlfn.IFS(
O5537&lt;50000,"Low Salary (&lt;$50K)",
O5537&lt;90000,"Lower Middle ($50K-$90K)",
O5537&lt;130000,"Middle ($90K-$130K)",
O5537&lt;170000,"Upper Middle ($130K-$170K)",
O5537&gt;=170000,"High Salary (&gt;$170K)"
)</f>
        <v>High Salary (&gt;$170K)</v>
      </c>
      <c r="R5537" t="str" cm="1">
        <f t="array" ref="R5537">_xlfn.IFS(
G5537&lt;=2,"New Customers (0-2Y)",
G5537&lt;=5,"Growing Customers (3-5Y)",
G5537&lt;=8,"Established Customers (6-8Y)",
G5537&lt;=10,"Loyal Customers (9-10Y)"
)</f>
        <v>Established Customers (6-8Y)</v>
      </c>
    </row>
    <row r="5538" spans="1:18" x14ac:dyDescent="0.35">
      <c r="A5538">
        <v>15795878</v>
      </c>
      <c r="B5538" t="s">
        <v>2145</v>
      </c>
      <c r="C5538" t="s">
        <v>26</v>
      </c>
      <c r="D5538" t="s">
        <v>39</v>
      </c>
      <c r="E5538">
        <v>45</v>
      </c>
      <c r="F5538" t="s">
        <v>19</v>
      </c>
      <c r="G5538">
        <v>3</v>
      </c>
      <c r="H5538" s="4">
        <v>0</v>
      </c>
      <c r="I5538" t="s">
        <v>24</v>
      </c>
      <c r="J5538">
        <v>2</v>
      </c>
      <c r="K5538">
        <v>636</v>
      </c>
      <c r="L5538" t="s">
        <v>20</v>
      </c>
      <c r="M5538" t="s">
        <v>21</v>
      </c>
      <c r="N5538" t="s">
        <v>22</v>
      </c>
      <c r="O5538" s="4">
        <v>159463.79999999999</v>
      </c>
      <c r="P5538" t="s">
        <v>28</v>
      </c>
      <c r="Q5538" t="str" cm="1">
        <f t="array" ref="Q5538">_xlfn.IFS(
O5538&lt;50000,"Low Salary (&lt;$50K)",
O5538&lt;90000,"Lower Middle ($50K-$90K)",
O5538&lt;130000,"Middle ($90K-$130K)",
O5538&lt;170000,"Upper Middle ($130K-$170K)",
O5538&gt;=170000,"High Salary (&gt;$170K)"
)</f>
        <v>Upper Middle ($130K-$170K)</v>
      </c>
      <c r="R5538" t="str" cm="1">
        <f t="array" ref="R5538">_xlfn.IFS(
G5538&lt;=2,"New Customers (0-2Y)",
G5538&lt;=5,"Growing Customers (3-5Y)",
G5538&lt;=8,"Established Customers (6-8Y)",
G5538&lt;=10,"Loyal Customers (9-10Y)"
)</f>
        <v>Growing Customers (3-5Y)</v>
      </c>
    </row>
    <row r="5539" spans="1:18" x14ac:dyDescent="0.35">
      <c r="A5539">
        <v>15735346</v>
      </c>
      <c r="B5539" t="s">
        <v>110</v>
      </c>
      <c r="C5539" t="s">
        <v>42</v>
      </c>
      <c r="D5539" t="s">
        <v>18</v>
      </c>
      <c r="E5539">
        <v>41</v>
      </c>
      <c r="F5539" t="s">
        <v>19</v>
      </c>
      <c r="G5539">
        <v>10</v>
      </c>
      <c r="H5539" s="4">
        <v>136733.24</v>
      </c>
      <c r="I5539" t="s">
        <v>33</v>
      </c>
      <c r="J5539">
        <v>1</v>
      </c>
      <c r="K5539">
        <v>527</v>
      </c>
      <c r="L5539" t="s">
        <v>31</v>
      </c>
      <c r="M5539" t="s">
        <v>21</v>
      </c>
      <c r="N5539" t="s">
        <v>22</v>
      </c>
      <c r="O5539" s="4">
        <v>57589.29</v>
      </c>
      <c r="P5539" t="s">
        <v>28</v>
      </c>
      <c r="Q5539" t="str" cm="1">
        <f t="array" ref="Q5539">_xlfn.IFS(
O5539&lt;50000,"Low Salary (&lt;$50K)",
O5539&lt;90000,"Lower Middle ($50K-$90K)",
O5539&lt;130000,"Middle ($90K-$130K)",
O5539&lt;170000,"Upper Middle ($130K-$170K)",
O5539&gt;=170000,"High Salary (&gt;$170K)"
)</f>
        <v>Lower Middle ($50K-$90K)</v>
      </c>
      <c r="R5539" t="str" cm="1">
        <f t="array" ref="R5539">_xlfn.IFS(
G5539&lt;=2,"New Customers (0-2Y)",
G5539&lt;=5,"Growing Customers (3-5Y)",
G5539&lt;=8,"Established Customers (6-8Y)",
G5539&lt;=10,"Loyal Customers (9-10Y)"
)</f>
        <v>Loyal Customers (9-10Y)</v>
      </c>
    </row>
    <row r="5540" spans="1:18" x14ac:dyDescent="0.35">
      <c r="A5540">
        <v>15687094</v>
      </c>
      <c r="B5540" t="s">
        <v>154</v>
      </c>
      <c r="C5540" t="s">
        <v>42</v>
      </c>
      <c r="D5540" t="s">
        <v>18</v>
      </c>
      <c r="E5540">
        <v>28</v>
      </c>
      <c r="F5540" t="s">
        <v>43</v>
      </c>
      <c r="G5540">
        <v>9</v>
      </c>
      <c r="H5540" s="4">
        <v>82498.14</v>
      </c>
      <c r="I5540" t="s">
        <v>29</v>
      </c>
      <c r="J5540">
        <v>2</v>
      </c>
      <c r="K5540">
        <v>717</v>
      </c>
      <c r="L5540" t="s">
        <v>35</v>
      </c>
      <c r="M5540" t="s">
        <v>27</v>
      </c>
      <c r="N5540" t="s">
        <v>32</v>
      </c>
      <c r="O5540" s="4">
        <v>40437.67</v>
      </c>
      <c r="P5540" t="s">
        <v>28</v>
      </c>
      <c r="Q5540" t="str" cm="1">
        <f t="array" ref="Q5540">_xlfn.IFS(
O5540&lt;50000,"Low Salary (&lt;$50K)",
O5540&lt;90000,"Lower Middle ($50K-$90K)",
O5540&lt;130000,"Middle ($90K-$130K)",
O5540&lt;170000,"Upper Middle ($130K-$170K)",
O5540&gt;=170000,"High Salary (&gt;$170K)"
)</f>
        <v>Low Salary (&lt;$50K)</v>
      </c>
      <c r="R5540" t="str" cm="1">
        <f t="array" ref="R5540">_xlfn.IFS(
G5540&lt;=2,"New Customers (0-2Y)",
G5540&lt;=5,"Growing Customers (3-5Y)",
G5540&lt;=8,"Established Customers (6-8Y)",
G5540&lt;=10,"Loyal Customers (9-10Y)"
)</f>
        <v>Loyal Customers (9-10Y)</v>
      </c>
    </row>
    <row r="5541" spans="1:18" x14ac:dyDescent="0.35">
      <c r="A5541">
        <v>15790067</v>
      </c>
      <c r="B5541" t="s">
        <v>197</v>
      </c>
      <c r="C5541" t="s">
        <v>26</v>
      </c>
      <c r="D5541" t="s">
        <v>39</v>
      </c>
      <c r="E5541">
        <v>39</v>
      </c>
      <c r="F5541" t="s">
        <v>19</v>
      </c>
      <c r="G5541">
        <v>3</v>
      </c>
      <c r="H5541" s="4">
        <v>151914.93</v>
      </c>
      <c r="I5541" t="s">
        <v>33</v>
      </c>
      <c r="J5541">
        <v>1</v>
      </c>
      <c r="K5541">
        <v>614</v>
      </c>
      <c r="L5541" t="s">
        <v>20</v>
      </c>
      <c r="M5541" t="s">
        <v>27</v>
      </c>
      <c r="N5541" t="s">
        <v>32</v>
      </c>
      <c r="O5541" s="4">
        <v>56459.45</v>
      </c>
      <c r="P5541" t="s">
        <v>28</v>
      </c>
      <c r="Q5541" t="str" cm="1">
        <f t="array" ref="Q5541">_xlfn.IFS(
O5541&lt;50000,"Low Salary (&lt;$50K)",
O5541&lt;90000,"Lower Middle ($50K-$90K)",
O5541&lt;130000,"Middle ($90K-$130K)",
O5541&lt;170000,"Upper Middle ($130K-$170K)",
O5541&gt;=170000,"High Salary (&gt;$170K)"
)</f>
        <v>Lower Middle ($50K-$90K)</v>
      </c>
      <c r="R5541" t="str" cm="1">
        <f t="array" ref="R5541">_xlfn.IFS(
G5541&lt;=2,"New Customers (0-2Y)",
G5541&lt;=5,"Growing Customers (3-5Y)",
G5541&lt;=8,"Established Customers (6-8Y)",
G5541&lt;=10,"Loyal Customers (9-10Y)"
)</f>
        <v>Growing Customers (3-5Y)</v>
      </c>
    </row>
    <row r="5542" spans="1:18" x14ac:dyDescent="0.35">
      <c r="A5542">
        <v>15605742</v>
      </c>
      <c r="B5542" t="s">
        <v>957</v>
      </c>
      <c r="C5542" t="s">
        <v>17</v>
      </c>
      <c r="D5542" t="s">
        <v>39</v>
      </c>
      <c r="E5542">
        <v>43</v>
      </c>
      <c r="F5542" t="s">
        <v>19</v>
      </c>
      <c r="G5542">
        <v>0</v>
      </c>
      <c r="H5542" s="4">
        <v>80090.929999999993</v>
      </c>
      <c r="I5542" t="s">
        <v>29</v>
      </c>
      <c r="J5542">
        <v>1</v>
      </c>
      <c r="K5542">
        <v>737</v>
      </c>
      <c r="L5542" t="s">
        <v>35</v>
      </c>
      <c r="M5542" t="s">
        <v>21</v>
      </c>
      <c r="N5542" t="s">
        <v>32</v>
      </c>
      <c r="O5542" s="4">
        <v>39920</v>
      </c>
      <c r="P5542" t="s">
        <v>23</v>
      </c>
      <c r="Q5542" t="str" cm="1">
        <f t="array" ref="Q5542">_xlfn.IFS(
O5542&lt;50000,"Low Salary (&lt;$50K)",
O5542&lt;90000,"Lower Middle ($50K-$90K)",
O5542&lt;130000,"Middle ($90K-$130K)",
O5542&lt;170000,"Upper Middle ($130K-$170K)",
O5542&gt;=170000,"High Salary (&gt;$170K)"
)</f>
        <v>Low Salary (&lt;$50K)</v>
      </c>
      <c r="R5542" t="str" cm="1">
        <f t="array" ref="R5542">_xlfn.IFS(
G5542&lt;=2,"New Customers (0-2Y)",
G5542&lt;=5,"Growing Customers (3-5Y)",
G5542&lt;=8,"Established Customers (6-8Y)",
G5542&lt;=10,"Loyal Customers (9-10Y)"
)</f>
        <v>New Customers (0-2Y)</v>
      </c>
    </row>
    <row r="5543" spans="1:18" x14ac:dyDescent="0.35">
      <c r="A5543">
        <v>15566740</v>
      </c>
      <c r="B5543" t="s">
        <v>2198</v>
      </c>
      <c r="C5543" t="s">
        <v>26</v>
      </c>
      <c r="D5543" t="s">
        <v>39</v>
      </c>
      <c r="E5543">
        <v>51</v>
      </c>
      <c r="F5543" t="s">
        <v>19</v>
      </c>
      <c r="G5543">
        <v>3</v>
      </c>
      <c r="H5543" s="4">
        <v>83739.320000000007</v>
      </c>
      <c r="I5543" t="s">
        <v>29</v>
      </c>
      <c r="J5543">
        <v>1</v>
      </c>
      <c r="K5543">
        <v>587</v>
      </c>
      <c r="L5543" t="s">
        <v>31</v>
      </c>
      <c r="M5543" t="s">
        <v>27</v>
      </c>
      <c r="N5543" t="s">
        <v>22</v>
      </c>
      <c r="O5543" s="4">
        <v>148798.45000000001</v>
      </c>
      <c r="P5543" t="s">
        <v>28</v>
      </c>
      <c r="Q5543" t="str" cm="1">
        <f t="array" ref="Q5543">_xlfn.IFS(
O5543&lt;50000,"Low Salary (&lt;$50K)",
O5543&lt;90000,"Lower Middle ($50K-$90K)",
O5543&lt;130000,"Middle ($90K-$130K)",
O5543&lt;170000,"Upper Middle ($130K-$170K)",
O5543&gt;=170000,"High Salary (&gt;$170K)"
)</f>
        <v>Upper Middle ($130K-$170K)</v>
      </c>
      <c r="R5543" t="str" cm="1">
        <f t="array" ref="R5543">_xlfn.IFS(
G5543&lt;=2,"New Customers (0-2Y)",
G5543&lt;=5,"Growing Customers (3-5Y)",
G5543&lt;=8,"Established Customers (6-8Y)",
G5543&lt;=10,"Loyal Customers (9-10Y)"
)</f>
        <v>Growing Customers (3-5Y)</v>
      </c>
    </row>
    <row r="5544" spans="1:18" x14ac:dyDescent="0.35">
      <c r="A5544">
        <v>15664897</v>
      </c>
      <c r="B5544" t="s">
        <v>936</v>
      </c>
      <c r="C5544" t="s">
        <v>17</v>
      </c>
      <c r="D5544" t="s">
        <v>18</v>
      </c>
      <c r="E5544">
        <v>35</v>
      </c>
      <c r="F5544" t="s">
        <v>19</v>
      </c>
      <c r="G5544">
        <v>2</v>
      </c>
      <c r="H5544" s="4">
        <v>181166.44</v>
      </c>
      <c r="I5544" t="s">
        <v>33</v>
      </c>
      <c r="J5544">
        <v>1</v>
      </c>
      <c r="K5544">
        <v>682</v>
      </c>
      <c r="L5544" t="s">
        <v>35</v>
      </c>
      <c r="M5544" t="s">
        <v>21</v>
      </c>
      <c r="N5544" t="s">
        <v>22</v>
      </c>
      <c r="O5544" s="4">
        <v>63737.19</v>
      </c>
      <c r="P5544" t="s">
        <v>23</v>
      </c>
      <c r="Q5544" t="str" cm="1">
        <f t="array" ref="Q5544">_xlfn.IFS(
O5544&lt;50000,"Low Salary (&lt;$50K)",
O5544&lt;90000,"Lower Middle ($50K-$90K)",
O5544&lt;130000,"Middle ($90K-$130K)",
O5544&lt;170000,"Upper Middle ($130K-$170K)",
O5544&gt;=170000,"High Salary (&gt;$170K)"
)</f>
        <v>Lower Middle ($50K-$90K)</v>
      </c>
      <c r="R5544" t="str" cm="1">
        <f t="array" ref="R5544">_xlfn.IFS(
G5544&lt;=2,"New Customers (0-2Y)",
G5544&lt;=5,"Growing Customers (3-5Y)",
G5544&lt;=8,"Established Customers (6-8Y)",
G5544&lt;=10,"Loyal Customers (9-10Y)"
)</f>
        <v>New Customers (0-2Y)</v>
      </c>
    </row>
    <row r="5545" spans="1:18" x14ac:dyDescent="0.35">
      <c r="A5545">
        <v>15585777</v>
      </c>
      <c r="B5545" t="s">
        <v>382</v>
      </c>
      <c r="C5545" t="s">
        <v>17</v>
      </c>
      <c r="D5545" t="s">
        <v>39</v>
      </c>
      <c r="E5545">
        <v>38</v>
      </c>
      <c r="F5545" t="s">
        <v>19</v>
      </c>
      <c r="G5545">
        <v>3</v>
      </c>
      <c r="H5545" s="4">
        <v>130588.82</v>
      </c>
      <c r="I5545" t="s">
        <v>33</v>
      </c>
      <c r="J5545">
        <v>1</v>
      </c>
      <c r="K5545">
        <v>710</v>
      </c>
      <c r="L5545" t="s">
        <v>35</v>
      </c>
      <c r="M5545" t="s">
        <v>21</v>
      </c>
      <c r="N5545" t="s">
        <v>22</v>
      </c>
      <c r="O5545" s="4">
        <v>154997.64000000001</v>
      </c>
      <c r="P5545" t="s">
        <v>28</v>
      </c>
      <c r="Q5545" t="str" cm="1">
        <f t="array" ref="Q5545">_xlfn.IFS(
O5545&lt;50000,"Low Salary (&lt;$50K)",
O5545&lt;90000,"Lower Middle ($50K-$90K)",
O5545&lt;130000,"Middle ($90K-$130K)",
O5545&lt;170000,"Upper Middle ($130K-$170K)",
O5545&gt;=170000,"High Salary (&gt;$170K)"
)</f>
        <v>Upper Middle ($130K-$170K)</v>
      </c>
      <c r="R5545" t="str" cm="1">
        <f t="array" ref="R5545">_xlfn.IFS(
G5545&lt;=2,"New Customers (0-2Y)",
G5545&lt;=5,"Growing Customers (3-5Y)",
G5545&lt;=8,"Established Customers (6-8Y)",
G5545&lt;=10,"Loyal Customers (9-10Y)"
)</f>
        <v>Growing Customers (3-5Y)</v>
      </c>
    </row>
    <row r="5546" spans="1:18" x14ac:dyDescent="0.35">
      <c r="A5546">
        <v>15650864</v>
      </c>
      <c r="B5546" t="s">
        <v>346</v>
      </c>
      <c r="C5546" t="s">
        <v>17</v>
      </c>
      <c r="D5546" t="s">
        <v>39</v>
      </c>
      <c r="E5546">
        <v>42</v>
      </c>
      <c r="F5546" t="s">
        <v>19</v>
      </c>
      <c r="G5546">
        <v>6</v>
      </c>
      <c r="H5546" s="4">
        <v>0</v>
      </c>
      <c r="I5546" t="s">
        <v>24</v>
      </c>
      <c r="J5546">
        <v>2</v>
      </c>
      <c r="K5546">
        <v>507</v>
      </c>
      <c r="L5546" t="s">
        <v>31</v>
      </c>
      <c r="M5546" t="s">
        <v>21</v>
      </c>
      <c r="N5546" t="s">
        <v>32</v>
      </c>
      <c r="O5546" s="4">
        <v>34777.230000000003</v>
      </c>
      <c r="P5546" t="s">
        <v>28</v>
      </c>
      <c r="Q5546" t="str" cm="1">
        <f t="array" ref="Q5546">_xlfn.IFS(
O5546&lt;50000,"Low Salary (&lt;$50K)",
O5546&lt;90000,"Lower Middle ($50K-$90K)",
O5546&lt;130000,"Middle ($90K-$130K)",
O5546&lt;170000,"Upper Middle ($130K-$170K)",
O5546&gt;=170000,"High Salary (&gt;$170K)"
)</f>
        <v>Low Salary (&lt;$50K)</v>
      </c>
      <c r="R5546" t="str" cm="1">
        <f t="array" ref="R5546">_xlfn.IFS(
G5546&lt;=2,"New Customers (0-2Y)",
G5546&lt;=5,"Growing Customers (3-5Y)",
G5546&lt;=8,"Established Customers (6-8Y)",
G5546&lt;=10,"Loyal Customers (9-10Y)"
)</f>
        <v>Established Customers (6-8Y)</v>
      </c>
    </row>
    <row r="5547" spans="1:18" x14ac:dyDescent="0.35">
      <c r="A5547">
        <v>15806709</v>
      </c>
      <c r="B5547" t="s">
        <v>56</v>
      </c>
      <c r="C5547" t="s">
        <v>42</v>
      </c>
      <c r="D5547" t="s">
        <v>39</v>
      </c>
      <c r="E5547">
        <v>33</v>
      </c>
      <c r="F5547" t="s">
        <v>19</v>
      </c>
      <c r="G5547">
        <v>6</v>
      </c>
      <c r="H5547" s="4">
        <v>94126.67</v>
      </c>
      <c r="I5547" t="s">
        <v>29</v>
      </c>
      <c r="J5547">
        <v>1</v>
      </c>
      <c r="K5547">
        <v>609</v>
      </c>
      <c r="L5547" t="s">
        <v>20</v>
      </c>
      <c r="M5547" t="s">
        <v>27</v>
      </c>
      <c r="N5547" t="s">
        <v>32</v>
      </c>
      <c r="O5547" s="4">
        <v>93718.16</v>
      </c>
      <c r="P5547" t="s">
        <v>28</v>
      </c>
      <c r="Q5547" t="str" cm="1">
        <f t="array" ref="Q5547">_xlfn.IFS(
O5547&lt;50000,"Low Salary (&lt;$50K)",
O5547&lt;90000,"Lower Middle ($50K-$90K)",
O5547&lt;130000,"Middle ($90K-$130K)",
O5547&lt;170000,"Upper Middle ($130K-$170K)",
O5547&gt;=170000,"High Salary (&gt;$170K)"
)</f>
        <v>Middle ($90K-$130K)</v>
      </c>
      <c r="R5547" t="str" cm="1">
        <f t="array" ref="R5547">_xlfn.IFS(
G5547&lt;=2,"New Customers (0-2Y)",
G5547&lt;=5,"Growing Customers (3-5Y)",
G5547&lt;=8,"Established Customers (6-8Y)",
G5547&lt;=10,"Loyal Customers (9-10Y)"
)</f>
        <v>Established Customers (6-8Y)</v>
      </c>
    </row>
    <row r="5548" spans="1:18" x14ac:dyDescent="0.35">
      <c r="A5548">
        <v>15633818</v>
      </c>
      <c r="B5548" t="s">
        <v>540</v>
      </c>
      <c r="C5548" t="s">
        <v>17</v>
      </c>
      <c r="D5548" t="s">
        <v>39</v>
      </c>
      <c r="E5548">
        <v>32</v>
      </c>
      <c r="F5548" t="s">
        <v>19</v>
      </c>
      <c r="G5548">
        <v>9</v>
      </c>
      <c r="H5548" s="4">
        <v>0</v>
      </c>
      <c r="I5548" t="s">
        <v>24</v>
      </c>
      <c r="J5548">
        <v>2</v>
      </c>
      <c r="K5548">
        <v>786</v>
      </c>
      <c r="L5548" t="s">
        <v>37</v>
      </c>
      <c r="M5548" t="s">
        <v>21</v>
      </c>
      <c r="N5548" t="s">
        <v>32</v>
      </c>
      <c r="O5548" s="4">
        <v>133112.41</v>
      </c>
      <c r="P5548" t="s">
        <v>28</v>
      </c>
      <c r="Q5548" t="str" cm="1">
        <f t="array" ref="Q5548">_xlfn.IFS(
O5548&lt;50000,"Low Salary (&lt;$50K)",
O5548&lt;90000,"Lower Middle ($50K-$90K)",
O5548&lt;130000,"Middle ($90K-$130K)",
O5548&lt;170000,"Upper Middle ($130K-$170K)",
O5548&gt;=170000,"High Salary (&gt;$170K)"
)</f>
        <v>Upper Middle ($130K-$170K)</v>
      </c>
      <c r="R5548" t="str" cm="1">
        <f t="array" ref="R5548">_xlfn.IFS(
G5548&lt;=2,"New Customers (0-2Y)",
G5548&lt;=5,"Growing Customers (3-5Y)",
G5548&lt;=8,"Established Customers (6-8Y)",
G5548&lt;=10,"Loyal Customers (9-10Y)"
)</f>
        <v>Loyal Customers (9-10Y)</v>
      </c>
    </row>
    <row r="5549" spans="1:18" x14ac:dyDescent="0.35">
      <c r="A5549">
        <v>15713845</v>
      </c>
      <c r="B5549" t="s">
        <v>2199</v>
      </c>
      <c r="C5549" t="s">
        <v>17</v>
      </c>
      <c r="D5549" t="s">
        <v>39</v>
      </c>
      <c r="E5549">
        <v>38</v>
      </c>
      <c r="F5549" t="s">
        <v>19</v>
      </c>
      <c r="G5549">
        <v>7</v>
      </c>
      <c r="H5549" s="4">
        <v>148045.68</v>
      </c>
      <c r="I5549" t="s">
        <v>33</v>
      </c>
      <c r="J5549">
        <v>1</v>
      </c>
      <c r="K5549">
        <v>688</v>
      </c>
      <c r="L5549" t="s">
        <v>35</v>
      </c>
      <c r="M5549" t="s">
        <v>21</v>
      </c>
      <c r="N5549" t="s">
        <v>32</v>
      </c>
      <c r="O5549" s="4">
        <v>175479.92</v>
      </c>
      <c r="P5549" t="s">
        <v>23</v>
      </c>
      <c r="Q5549" t="str" cm="1">
        <f t="array" ref="Q5549">_xlfn.IFS(
O5549&lt;50000,"Low Salary (&lt;$50K)",
O5549&lt;90000,"Lower Middle ($50K-$90K)",
O5549&lt;130000,"Middle ($90K-$130K)",
O5549&lt;170000,"Upper Middle ($130K-$170K)",
O5549&gt;=170000,"High Salary (&gt;$170K)"
)</f>
        <v>High Salary (&gt;$170K)</v>
      </c>
      <c r="R5549" t="str" cm="1">
        <f t="array" ref="R5549">_xlfn.IFS(
G5549&lt;=2,"New Customers (0-2Y)",
G5549&lt;=5,"Growing Customers (3-5Y)",
G5549&lt;=8,"Established Customers (6-8Y)",
G5549&lt;=10,"Loyal Customers (9-10Y)"
)</f>
        <v>Established Customers (6-8Y)</v>
      </c>
    </row>
    <row r="5550" spans="1:18" x14ac:dyDescent="0.35">
      <c r="A5550">
        <v>15639662</v>
      </c>
      <c r="B5550" t="s">
        <v>1213</v>
      </c>
      <c r="C5550" t="s">
        <v>17</v>
      </c>
      <c r="D5550" t="s">
        <v>39</v>
      </c>
      <c r="E5550">
        <v>38</v>
      </c>
      <c r="F5550" t="s">
        <v>19</v>
      </c>
      <c r="G5550">
        <v>2</v>
      </c>
      <c r="H5550" s="4">
        <v>0</v>
      </c>
      <c r="I5550" t="s">
        <v>24</v>
      </c>
      <c r="J5550">
        <v>2</v>
      </c>
      <c r="K5550">
        <v>710</v>
      </c>
      <c r="L5550" t="s">
        <v>35</v>
      </c>
      <c r="M5550" t="s">
        <v>21</v>
      </c>
      <c r="N5550" t="s">
        <v>32</v>
      </c>
      <c r="O5550" s="4">
        <v>96.27</v>
      </c>
      <c r="P5550" t="s">
        <v>28</v>
      </c>
      <c r="Q5550" t="str" cm="1">
        <f t="array" ref="Q5550">_xlfn.IFS(
O5550&lt;50000,"Low Salary (&lt;$50K)",
O5550&lt;90000,"Lower Middle ($50K-$90K)",
O5550&lt;130000,"Middle ($90K-$130K)",
O5550&lt;170000,"Upper Middle ($130K-$170K)",
O5550&gt;=170000,"High Salary (&gt;$170K)"
)</f>
        <v>Low Salary (&lt;$50K)</v>
      </c>
      <c r="R5550" t="str" cm="1">
        <f t="array" ref="R5550">_xlfn.IFS(
G5550&lt;=2,"New Customers (0-2Y)",
G5550&lt;=5,"Growing Customers (3-5Y)",
G5550&lt;=8,"Established Customers (6-8Y)",
G5550&lt;=10,"Loyal Customers (9-10Y)"
)</f>
        <v>New Customers (0-2Y)</v>
      </c>
    </row>
    <row r="5551" spans="1:18" x14ac:dyDescent="0.35">
      <c r="A5551">
        <v>15567013</v>
      </c>
      <c r="B5551" t="s">
        <v>480</v>
      </c>
      <c r="C5551" t="s">
        <v>26</v>
      </c>
      <c r="D5551" t="s">
        <v>39</v>
      </c>
      <c r="E5551">
        <v>33</v>
      </c>
      <c r="F5551" t="s">
        <v>19</v>
      </c>
      <c r="G5551">
        <v>3</v>
      </c>
      <c r="H5551" s="4">
        <v>0</v>
      </c>
      <c r="I5551" t="s">
        <v>24</v>
      </c>
      <c r="J5551">
        <v>2</v>
      </c>
      <c r="K5551">
        <v>779</v>
      </c>
      <c r="L5551" t="s">
        <v>35</v>
      </c>
      <c r="M5551" t="s">
        <v>21</v>
      </c>
      <c r="N5551" t="s">
        <v>32</v>
      </c>
      <c r="O5551" s="4">
        <v>30804.68</v>
      </c>
      <c r="P5551" t="s">
        <v>28</v>
      </c>
      <c r="Q5551" t="str" cm="1">
        <f t="array" ref="Q5551">_xlfn.IFS(
O5551&lt;50000,"Low Salary (&lt;$50K)",
O5551&lt;90000,"Lower Middle ($50K-$90K)",
O5551&lt;130000,"Middle ($90K-$130K)",
O5551&lt;170000,"Upper Middle ($130K-$170K)",
O5551&gt;=170000,"High Salary (&gt;$170K)"
)</f>
        <v>Low Salary (&lt;$50K)</v>
      </c>
      <c r="R5551" t="str" cm="1">
        <f t="array" ref="R5551">_xlfn.IFS(
G5551&lt;=2,"New Customers (0-2Y)",
G5551&lt;=5,"Growing Customers (3-5Y)",
G5551&lt;=8,"Established Customers (6-8Y)",
G5551&lt;=10,"Loyal Customers (9-10Y)"
)</f>
        <v>Growing Customers (3-5Y)</v>
      </c>
    </row>
    <row r="5552" spans="1:18" x14ac:dyDescent="0.35">
      <c r="A5552">
        <v>15777784</v>
      </c>
      <c r="B5552" t="s">
        <v>1062</v>
      </c>
      <c r="C5552" t="s">
        <v>17</v>
      </c>
      <c r="D5552" t="s">
        <v>18</v>
      </c>
      <c r="E5552">
        <v>44</v>
      </c>
      <c r="F5552" t="s">
        <v>19</v>
      </c>
      <c r="G5552">
        <v>6</v>
      </c>
      <c r="H5552" s="4">
        <v>168165.84</v>
      </c>
      <c r="I5552" t="s">
        <v>33</v>
      </c>
      <c r="J5552">
        <v>1</v>
      </c>
      <c r="K5552">
        <v>733</v>
      </c>
      <c r="L5552" t="s">
        <v>35</v>
      </c>
      <c r="M5552" t="s">
        <v>27</v>
      </c>
      <c r="N5552" t="s">
        <v>22</v>
      </c>
      <c r="O5552" s="4">
        <v>197193.49</v>
      </c>
      <c r="P5552" t="s">
        <v>28</v>
      </c>
      <c r="Q5552" t="str" cm="1">
        <f t="array" ref="Q5552">_xlfn.IFS(
O5552&lt;50000,"Low Salary (&lt;$50K)",
O5552&lt;90000,"Lower Middle ($50K-$90K)",
O5552&lt;130000,"Middle ($90K-$130K)",
O5552&lt;170000,"Upper Middle ($130K-$170K)",
O5552&gt;=170000,"High Salary (&gt;$170K)"
)</f>
        <v>High Salary (&gt;$170K)</v>
      </c>
      <c r="R5552" t="str" cm="1">
        <f t="array" ref="R5552">_xlfn.IFS(
G5552&lt;=2,"New Customers (0-2Y)",
G5552&lt;=5,"Growing Customers (3-5Y)",
G5552&lt;=8,"Established Customers (6-8Y)",
G5552&lt;=10,"Loyal Customers (9-10Y)"
)</f>
        <v>Established Customers (6-8Y)</v>
      </c>
    </row>
    <row r="5553" spans="1:18" x14ac:dyDescent="0.35">
      <c r="A5553">
        <v>15800251</v>
      </c>
      <c r="B5553" t="s">
        <v>2200</v>
      </c>
      <c r="C5553" t="s">
        <v>42</v>
      </c>
      <c r="D5553" t="s">
        <v>18</v>
      </c>
      <c r="E5553">
        <v>26</v>
      </c>
      <c r="F5553" t="s">
        <v>43</v>
      </c>
      <c r="G5553">
        <v>10</v>
      </c>
      <c r="H5553" s="4">
        <v>72835.56</v>
      </c>
      <c r="I5553" t="s">
        <v>29</v>
      </c>
      <c r="J5553">
        <v>2</v>
      </c>
      <c r="K5553">
        <v>583</v>
      </c>
      <c r="L5553" t="s">
        <v>31</v>
      </c>
      <c r="M5553" t="s">
        <v>21</v>
      </c>
      <c r="N5553" t="s">
        <v>32</v>
      </c>
      <c r="O5553" s="4">
        <v>96792.15</v>
      </c>
      <c r="P5553" t="s">
        <v>28</v>
      </c>
      <c r="Q5553" t="str" cm="1">
        <f t="array" ref="Q5553">_xlfn.IFS(
O5553&lt;50000,"Low Salary (&lt;$50K)",
O5553&lt;90000,"Lower Middle ($50K-$90K)",
O5553&lt;130000,"Middle ($90K-$130K)",
O5553&lt;170000,"Upper Middle ($130K-$170K)",
O5553&gt;=170000,"High Salary (&gt;$170K)"
)</f>
        <v>Middle ($90K-$130K)</v>
      </c>
      <c r="R5553" t="str" cm="1">
        <f t="array" ref="R5553">_xlfn.IFS(
G5553&lt;=2,"New Customers (0-2Y)",
G5553&lt;=5,"Growing Customers (3-5Y)",
G5553&lt;=8,"Established Customers (6-8Y)",
G5553&lt;=10,"Loyal Customers (9-10Y)"
)</f>
        <v>Loyal Customers (9-10Y)</v>
      </c>
    </row>
    <row r="5554" spans="1:18" x14ac:dyDescent="0.35">
      <c r="A5554">
        <v>15651315</v>
      </c>
      <c r="B5554" t="s">
        <v>806</v>
      </c>
      <c r="C5554" t="s">
        <v>17</v>
      </c>
      <c r="D5554" t="s">
        <v>39</v>
      </c>
      <c r="E5554">
        <v>41</v>
      </c>
      <c r="F5554" t="s">
        <v>19</v>
      </c>
      <c r="G5554">
        <v>3</v>
      </c>
      <c r="H5554" s="4">
        <v>0</v>
      </c>
      <c r="I5554" t="s">
        <v>24</v>
      </c>
      <c r="J5554">
        <v>2</v>
      </c>
      <c r="K5554">
        <v>627</v>
      </c>
      <c r="L5554" t="s">
        <v>20</v>
      </c>
      <c r="M5554" t="s">
        <v>21</v>
      </c>
      <c r="N5554" t="s">
        <v>32</v>
      </c>
      <c r="O5554" s="4">
        <v>132719.79999999999</v>
      </c>
      <c r="P5554" t="s">
        <v>28</v>
      </c>
      <c r="Q5554" t="str" cm="1">
        <f t="array" ref="Q5554">_xlfn.IFS(
O5554&lt;50000,"Low Salary (&lt;$50K)",
O5554&lt;90000,"Lower Middle ($50K-$90K)",
O5554&lt;130000,"Middle ($90K-$130K)",
O5554&lt;170000,"Upper Middle ($130K-$170K)",
O5554&gt;=170000,"High Salary (&gt;$170K)"
)</f>
        <v>Upper Middle ($130K-$170K)</v>
      </c>
      <c r="R5554" t="str" cm="1">
        <f t="array" ref="R5554">_xlfn.IFS(
G5554&lt;=2,"New Customers (0-2Y)",
G5554&lt;=5,"Growing Customers (3-5Y)",
G5554&lt;=8,"Established Customers (6-8Y)",
G5554&lt;=10,"Loyal Customers (9-10Y)"
)</f>
        <v>Growing Customers (3-5Y)</v>
      </c>
    </row>
    <row r="5555" spans="1:18" x14ac:dyDescent="0.35">
      <c r="A5555">
        <v>15651450</v>
      </c>
      <c r="B5555" t="s">
        <v>970</v>
      </c>
      <c r="C5555" t="s">
        <v>42</v>
      </c>
      <c r="D5555" t="s">
        <v>39</v>
      </c>
      <c r="E5555">
        <v>31</v>
      </c>
      <c r="F5555" t="s">
        <v>19</v>
      </c>
      <c r="G5555">
        <v>3</v>
      </c>
      <c r="H5555" s="4">
        <v>123212.08</v>
      </c>
      <c r="I5555" t="s">
        <v>33</v>
      </c>
      <c r="J5555">
        <v>2</v>
      </c>
      <c r="K5555">
        <v>666</v>
      </c>
      <c r="L5555" t="s">
        <v>35</v>
      </c>
      <c r="M5555" t="s">
        <v>21</v>
      </c>
      <c r="N5555" t="s">
        <v>22</v>
      </c>
      <c r="O5555" s="4">
        <v>112157.31</v>
      </c>
      <c r="P5555" t="s">
        <v>28</v>
      </c>
      <c r="Q5555" t="str" cm="1">
        <f t="array" ref="Q5555">_xlfn.IFS(
O5555&lt;50000,"Low Salary (&lt;$50K)",
O5555&lt;90000,"Lower Middle ($50K-$90K)",
O5555&lt;130000,"Middle ($90K-$130K)",
O5555&lt;170000,"Upper Middle ($130K-$170K)",
O5555&gt;=170000,"High Salary (&gt;$170K)"
)</f>
        <v>Middle ($90K-$130K)</v>
      </c>
      <c r="R5555" t="str" cm="1">
        <f t="array" ref="R5555">_xlfn.IFS(
G5555&lt;=2,"New Customers (0-2Y)",
G5555&lt;=5,"Growing Customers (3-5Y)",
G5555&lt;=8,"Established Customers (6-8Y)",
G5555&lt;=10,"Loyal Customers (9-10Y)"
)</f>
        <v>Growing Customers (3-5Y)</v>
      </c>
    </row>
    <row r="5556" spans="1:18" x14ac:dyDescent="0.35">
      <c r="A5556">
        <v>15784218</v>
      </c>
      <c r="B5556" t="s">
        <v>1185</v>
      </c>
      <c r="C5556" t="s">
        <v>26</v>
      </c>
      <c r="D5556" t="s">
        <v>39</v>
      </c>
      <c r="E5556">
        <v>38</v>
      </c>
      <c r="F5556" t="s">
        <v>19</v>
      </c>
      <c r="G5556">
        <v>0</v>
      </c>
      <c r="H5556" s="4">
        <v>0</v>
      </c>
      <c r="I5556" t="s">
        <v>24</v>
      </c>
      <c r="J5556">
        <v>2</v>
      </c>
      <c r="K5556">
        <v>620</v>
      </c>
      <c r="L5556" t="s">
        <v>20</v>
      </c>
      <c r="M5556" t="s">
        <v>21</v>
      </c>
      <c r="N5556" t="s">
        <v>22</v>
      </c>
      <c r="O5556" s="4">
        <v>38015.339999999997</v>
      </c>
      <c r="P5556" t="s">
        <v>28</v>
      </c>
      <c r="Q5556" t="str" cm="1">
        <f t="array" ref="Q5556">_xlfn.IFS(
O5556&lt;50000,"Low Salary (&lt;$50K)",
O5556&lt;90000,"Lower Middle ($50K-$90K)",
O5556&lt;130000,"Middle ($90K-$130K)",
O5556&lt;170000,"Upper Middle ($130K-$170K)",
O5556&gt;=170000,"High Salary (&gt;$170K)"
)</f>
        <v>Low Salary (&lt;$50K)</v>
      </c>
      <c r="R5556" t="str" cm="1">
        <f t="array" ref="R5556">_xlfn.IFS(
G5556&lt;=2,"New Customers (0-2Y)",
G5556&lt;=5,"Growing Customers (3-5Y)",
G5556&lt;=8,"Established Customers (6-8Y)",
G5556&lt;=10,"Loyal Customers (9-10Y)"
)</f>
        <v>New Customers (0-2Y)</v>
      </c>
    </row>
    <row r="5557" spans="1:18" x14ac:dyDescent="0.35">
      <c r="A5557">
        <v>15572398</v>
      </c>
      <c r="B5557" t="s">
        <v>1112</v>
      </c>
      <c r="C5557" t="s">
        <v>26</v>
      </c>
      <c r="D5557" t="s">
        <v>18</v>
      </c>
      <c r="E5557">
        <v>39</v>
      </c>
      <c r="F5557" t="s">
        <v>19</v>
      </c>
      <c r="G5557">
        <v>6</v>
      </c>
      <c r="H5557" s="4">
        <v>0</v>
      </c>
      <c r="I5557" t="s">
        <v>24</v>
      </c>
      <c r="J5557">
        <v>2</v>
      </c>
      <c r="K5557">
        <v>614</v>
      </c>
      <c r="L5557" t="s">
        <v>20</v>
      </c>
      <c r="M5557" t="s">
        <v>21</v>
      </c>
      <c r="N5557" t="s">
        <v>22</v>
      </c>
      <c r="O5557" s="4">
        <v>164018.98000000001</v>
      </c>
      <c r="P5557" t="s">
        <v>28</v>
      </c>
      <c r="Q5557" t="str" cm="1">
        <f t="array" ref="Q5557">_xlfn.IFS(
O5557&lt;50000,"Low Salary (&lt;$50K)",
O5557&lt;90000,"Lower Middle ($50K-$90K)",
O5557&lt;130000,"Middle ($90K-$130K)",
O5557&lt;170000,"Upper Middle ($130K-$170K)",
O5557&gt;=170000,"High Salary (&gt;$170K)"
)</f>
        <v>Upper Middle ($130K-$170K)</v>
      </c>
      <c r="R5557" t="str" cm="1">
        <f t="array" ref="R5557">_xlfn.IFS(
G5557&lt;=2,"New Customers (0-2Y)",
G5557&lt;=5,"Growing Customers (3-5Y)",
G5557&lt;=8,"Established Customers (6-8Y)",
G5557&lt;=10,"Loyal Customers (9-10Y)"
)</f>
        <v>Established Customers (6-8Y)</v>
      </c>
    </row>
    <row r="5558" spans="1:18" x14ac:dyDescent="0.35">
      <c r="A5558">
        <v>15707962</v>
      </c>
      <c r="B5558" t="s">
        <v>2201</v>
      </c>
      <c r="C5558" t="s">
        <v>17</v>
      </c>
      <c r="D5558" t="s">
        <v>39</v>
      </c>
      <c r="E5558">
        <v>40</v>
      </c>
      <c r="F5558" t="s">
        <v>19</v>
      </c>
      <c r="G5558">
        <v>6</v>
      </c>
      <c r="H5558" s="4">
        <v>119501.88</v>
      </c>
      <c r="I5558" t="s">
        <v>33</v>
      </c>
      <c r="J5558">
        <v>2</v>
      </c>
      <c r="K5558">
        <v>606</v>
      </c>
      <c r="L5558" t="s">
        <v>20</v>
      </c>
      <c r="M5558" t="s">
        <v>21</v>
      </c>
      <c r="N5558" t="s">
        <v>32</v>
      </c>
      <c r="O5558" s="4">
        <v>46774.94</v>
      </c>
      <c r="P5558" t="s">
        <v>28</v>
      </c>
      <c r="Q5558" t="str" cm="1">
        <f t="array" ref="Q5558">_xlfn.IFS(
O5558&lt;50000,"Low Salary (&lt;$50K)",
O5558&lt;90000,"Lower Middle ($50K-$90K)",
O5558&lt;130000,"Middle ($90K-$130K)",
O5558&lt;170000,"Upper Middle ($130K-$170K)",
O5558&gt;=170000,"High Salary (&gt;$170K)"
)</f>
        <v>Low Salary (&lt;$50K)</v>
      </c>
      <c r="R5558" t="str" cm="1">
        <f t="array" ref="R5558">_xlfn.IFS(
G5558&lt;=2,"New Customers (0-2Y)",
G5558&lt;=5,"Growing Customers (3-5Y)",
G5558&lt;=8,"Established Customers (6-8Y)",
G5558&lt;=10,"Loyal Customers (9-10Y)"
)</f>
        <v>Established Customers (6-8Y)</v>
      </c>
    </row>
    <row r="5559" spans="1:18" x14ac:dyDescent="0.35">
      <c r="A5559">
        <v>15705663</v>
      </c>
      <c r="B5559" t="s">
        <v>365</v>
      </c>
      <c r="C5559" t="s">
        <v>42</v>
      </c>
      <c r="D5559" t="s">
        <v>18</v>
      </c>
      <c r="E5559">
        <v>39</v>
      </c>
      <c r="F5559" t="s">
        <v>19</v>
      </c>
      <c r="G5559">
        <v>5</v>
      </c>
      <c r="H5559" s="4">
        <v>144550.82999999999</v>
      </c>
      <c r="I5559" t="s">
        <v>33</v>
      </c>
      <c r="J5559">
        <v>2</v>
      </c>
      <c r="K5559">
        <v>700</v>
      </c>
      <c r="L5559" t="s">
        <v>35</v>
      </c>
      <c r="M5559" t="s">
        <v>21</v>
      </c>
      <c r="N5559" t="s">
        <v>22</v>
      </c>
      <c r="O5559" s="4">
        <v>189664.43</v>
      </c>
      <c r="P5559" t="s">
        <v>28</v>
      </c>
      <c r="Q5559" t="str" cm="1">
        <f t="array" ref="Q5559">_xlfn.IFS(
O5559&lt;50000,"Low Salary (&lt;$50K)",
O5559&lt;90000,"Lower Middle ($50K-$90K)",
O5559&lt;130000,"Middle ($90K-$130K)",
O5559&lt;170000,"Upper Middle ($130K-$170K)",
O5559&gt;=170000,"High Salary (&gt;$170K)"
)</f>
        <v>High Salary (&gt;$170K)</v>
      </c>
      <c r="R5559" t="str" cm="1">
        <f t="array" ref="R5559">_xlfn.IFS(
G5559&lt;=2,"New Customers (0-2Y)",
G5559&lt;=5,"Growing Customers (3-5Y)",
G5559&lt;=8,"Established Customers (6-8Y)",
G5559&lt;=10,"Loyal Customers (9-10Y)"
)</f>
        <v>Growing Customers (3-5Y)</v>
      </c>
    </row>
    <row r="5560" spans="1:18" x14ac:dyDescent="0.35">
      <c r="A5560">
        <v>15645355</v>
      </c>
      <c r="B5560" t="s">
        <v>461</v>
      </c>
      <c r="C5560" t="s">
        <v>42</v>
      </c>
      <c r="D5560" t="s">
        <v>39</v>
      </c>
      <c r="E5560">
        <v>34</v>
      </c>
      <c r="F5560" t="s">
        <v>19</v>
      </c>
      <c r="G5560">
        <v>3</v>
      </c>
      <c r="H5560" s="4">
        <v>126729.41</v>
      </c>
      <c r="I5560" t="s">
        <v>33</v>
      </c>
      <c r="J5560">
        <v>1</v>
      </c>
      <c r="K5560">
        <v>677</v>
      </c>
      <c r="L5560" t="s">
        <v>35</v>
      </c>
      <c r="M5560" t="s">
        <v>21</v>
      </c>
      <c r="N5560" t="s">
        <v>22</v>
      </c>
      <c r="O5560" s="4">
        <v>26106.39</v>
      </c>
      <c r="P5560" t="s">
        <v>23</v>
      </c>
      <c r="Q5560" t="str" cm="1">
        <f t="array" ref="Q5560">_xlfn.IFS(
O5560&lt;50000,"Low Salary (&lt;$50K)",
O5560&lt;90000,"Lower Middle ($50K-$90K)",
O5560&lt;130000,"Middle ($90K-$130K)",
O5560&lt;170000,"Upper Middle ($130K-$170K)",
O5560&gt;=170000,"High Salary (&gt;$170K)"
)</f>
        <v>Low Salary (&lt;$50K)</v>
      </c>
      <c r="R5560" t="str" cm="1">
        <f t="array" ref="R5560">_xlfn.IFS(
G5560&lt;=2,"New Customers (0-2Y)",
G5560&lt;=5,"Growing Customers (3-5Y)",
G5560&lt;=8,"Established Customers (6-8Y)",
G5560&lt;=10,"Loyal Customers (9-10Y)"
)</f>
        <v>Growing Customers (3-5Y)</v>
      </c>
    </row>
    <row r="5561" spans="1:18" x14ac:dyDescent="0.35">
      <c r="A5561">
        <v>15729557</v>
      </c>
      <c r="B5561" t="s">
        <v>1201</v>
      </c>
      <c r="C5561" t="s">
        <v>42</v>
      </c>
      <c r="D5561" t="s">
        <v>39</v>
      </c>
      <c r="E5561">
        <v>36</v>
      </c>
      <c r="F5561" t="s">
        <v>19</v>
      </c>
      <c r="G5561">
        <v>5</v>
      </c>
      <c r="H5561" s="4">
        <v>119984.07</v>
      </c>
      <c r="I5561" t="s">
        <v>33</v>
      </c>
      <c r="J5561">
        <v>1</v>
      </c>
      <c r="K5561">
        <v>850</v>
      </c>
      <c r="L5561" t="s">
        <v>37</v>
      </c>
      <c r="M5561" t="s">
        <v>21</v>
      </c>
      <c r="N5561" t="s">
        <v>32</v>
      </c>
      <c r="O5561" s="4">
        <v>191535.11</v>
      </c>
      <c r="P5561" t="s">
        <v>23</v>
      </c>
      <c r="Q5561" t="str" cm="1">
        <f t="array" ref="Q5561">_xlfn.IFS(
O5561&lt;50000,"Low Salary (&lt;$50K)",
O5561&lt;90000,"Lower Middle ($50K-$90K)",
O5561&lt;130000,"Middle ($90K-$130K)",
O5561&lt;170000,"Upper Middle ($130K-$170K)",
O5561&gt;=170000,"High Salary (&gt;$170K)"
)</f>
        <v>High Salary (&gt;$170K)</v>
      </c>
      <c r="R5561" t="str" cm="1">
        <f t="array" ref="R5561">_xlfn.IFS(
G5561&lt;=2,"New Customers (0-2Y)",
G5561&lt;=5,"Growing Customers (3-5Y)",
G5561&lt;=8,"Established Customers (6-8Y)",
G5561&lt;=10,"Loyal Customers (9-10Y)"
)</f>
        <v>Growing Customers (3-5Y)</v>
      </c>
    </row>
    <row r="5562" spans="1:18" x14ac:dyDescent="0.35">
      <c r="A5562">
        <v>15631436</v>
      </c>
      <c r="B5562" t="s">
        <v>2202</v>
      </c>
      <c r="C5562" t="s">
        <v>17</v>
      </c>
      <c r="D5562" t="s">
        <v>39</v>
      </c>
      <c r="E5562">
        <v>35</v>
      </c>
      <c r="F5562" t="s">
        <v>19</v>
      </c>
      <c r="G5562">
        <v>4</v>
      </c>
      <c r="H5562" s="4">
        <v>0</v>
      </c>
      <c r="I5562" t="s">
        <v>24</v>
      </c>
      <c r="J5562">
        <v>1</v>
      </c>
      <c r="K5562">
        <v>564</v>
      </c>
      <c r="L5562" t="s">
        <v>31</v>
      </c>
      <c r="M5562" t="s">
        <v>21</v>
      </c>
      <c r="N5562" t="s">
        <v>32</v>
      </c>
      <c r="O5562" s="4">
        <v>158937.54999999999</v>
      </c>
      <c r="P5562" t="s">
        <v>28</v>
      </c>
      <c r="Q5562" t="str" cm="1">
        <f t="array" ref="Q5562">_xlfn.IFS(
O5562&lt;50000,"Low Salary (&lt;$50K)",
O5562&lt;90000,"Lower Middle ($50K-$90K)",
O5562&lt;130000,"Middle ($90K-$130K)",
O5562&lt;170000,"Upper Middle ($130K-$170K)",
O5562&gt;=170000,"High Salary (&gt;$170K)"
)</f>
        <v>Upper Middle ($130K-$170K)</v>
      </c>
      <c r="R5562" t="str" cm="1">
        <f t="array" ref="R5562">_xlfn.IFS(
G5562&lt;=2,"New Customers (0-2Y)",
G5562&lt;=5,"Growing Customers (3-5Y)",
G5562&lt;=8,"Established Customers (6-8Y)",
G5562&lt;=10,"Loyal Customers (9-10Y)"
)</f>
        <v>Growing Customers (3-5Y)</v>
      </c>
    </row>
    <row r="5563" spans="1:18" x14ac:dyDescent="0.35">
      <c r="A5563">
        <v>15583073</v>
      </c>
      <c r="B5563" t="s">
        <v>82</v>
      </c>
      <c r="C5563" t="s">
        <v>26</v>
      </c>
      <c r="D5563" t="s">
        <v>18</v>
      </c>
      <c r="E5563">
        <v>56</v>
      </c>
      <c r="F5563" t="s">
        <v>19</v>
      </c>
      <c r="G5563">
        <v>2</v>
      </c>
      <c r="H5563" s="4">
        <v>0</v>
      </c>
      <c r="I5563" t="s">
        <v>24</v>
      </c>
      <c r="J5563">
        <v>1</v>
      </c>
      <c r="K5563">
        <v>771</v>
      </c>
      <c r="L5563" t="s">
        <v>35</v>
      </c>
      <c r="M5563" t="s">
        <v>21</v>
      </c>
      <c r="N5563" t="s">
        <v>22</v>
      </c>
      <c r="O5563" s="4">
        <v>25222.6</v>
      </c>
      <c r="P5563" t="s">
        <v>23</v>
      </c>
      <c r="Q5563" t="str" cm="1">
        <f t="array" ref="Q5563">_xlfn.IFS(
O5563&lt;50000,"Low Salary (&lt;$50K)",
O5563&lt;90000,"Lower Middle ($50K-$90K)",
O5563&lt;130000,"Middle ($90K-$130K)",
O5563&lt;170000,"Upper Middle ($130K-$170K)",
O5563&gt;=170000,"High Salary (&gt;$170K)"
)</f>
        <v>Low Salary (&lt;$50K)</v>
      </c>
      <c r="R5563" t="str" cm="1">
        <f t="array" ref="R5563">_xlfn.IFS(
G5563&lt;=2,"New Customers (0-2Y)",
G5563&lt;=5,"Growing Customers (3-5Y)",
G5563&lt;=8,"Established Customers (6-8Y)",
G5563&lt;=10,"Loyal Customers (9-10Y)"
)</f>
        <v>New Customers (0-2Y)</v>
      </c>
    </row>
    <row r="5564" spans="1:18" x14ac:dyDescent="0.35">
      <c r="A5564">
        <v>15614361</v>
      </c>
      <c r="B5564" t="s">
        <v>266</v>
      </c>
      <c r="C5564" t="s">
        <v>26</v>
      </c>
      <c r="D5564" t="s">
        <v>39</v>
      </c>
      <c r="E5564">
        <v>42</v>
      </c>
      <c r="F5564" t="s">
        <v>19</v>
      </c>
      <c r="G5564">
        <v>9</v>
      </c>
      <c r="H5564" s="4">
        <v>121490.05</v>
      </c>
      <c r="I5564" t="s">
        <v>33</v>
      </c>
      <c r="J5564">
        <v>1</v>
      </c>
      <c r="K5564">
        <v>620</v>
      </c>
      <c r="L5564" t="s">
        <v>20</v>
      </c>
      <c r="M5564" t="s">
        <v>21</v>
      </c>
      <c r="N5564" t="s">
        <v>22</v>
      </c>
      <c r="O5564" s="4">
        <v>29296.74</v>
      </c>
      <c r="P5564" t="s">
        <v>28</v>
      </c>
      <c r="Q5564" t="str" cm="1">
        <f t="array" ref="Q5564">_xlfn.IFS(
O5564&lt;50000,"Low Salary (&lt;$50K)",
O5564&lt;90000,"Lower Middle ($50K-$90K)",
O5564&lt;130000,"Middle ($90K-$130K)",
O5564&lt;170000,"Upper Middle ($130K-$170K)",
O5564&gt;=170000,"High Salary (&gt;$170K)"
)</f>
        <v>Low Salary (&lt;$50K)</v>
      </c>
      <c r="R5564" t="str" cm="1">
        <f t="array" ref="R5564">_xlfn.IFS(
G5564&lt;=2,"New Customers (0-2Y)",
G5564&lt;=5,"Growing Customers (3-5Y)",
G5564&lt;=8,"Established Customers (6-8Y)",
G5564&lt;=10,"Loyal Customers (9-10Y)"
)</f>
        <v>Loyal Customers (9-10Y)</v>
      </c>
    </row>
    <row r="5565" spans="1:18" x14ac:dyDescent="0.35">
      <c r="A5565">
        <v>15724684</v>
      </c>
      <c r="B5565" t="s">
        <v>717</v>
      </c>
      <c r="C5565" t="s">
        <v>26</v>
      </c>
      <c r="D5565" t="s">
        <v>39</v>
      </c>
      <c r="E5565">
        <v>46</v>
      </c>
      <c r="F5565" t="s">
        <v>19</v>
      </c>
      <c r="G5565">
        <v>5</v>
      </c>
      <c r="H5565" s="4">
        <v>91897.8</v>
      </c>
      <c r="I5565" t="s">
        <v>29</v>
      </c>
      <c r="J5565">
        <v>1</v>
      </c>
      <c r="K5565">
        <v>610</v>
      </c>
      <c r="L5565" t="s">
        <v>20</v>
      </c>
      <c r="M5565" t="s">
        <v>21</v>
      </c>
      <c r="N5565" t="s">
        <v>32</v>
      </c>
      <c r="O5565" s="4">
        <v>54394.28</v>
      </c>
      <c r="P5565" t="s">
        <v>28</v>
      </c>
      <c r="Q5565" t="str" cm="1">
        <f t="array" ref="Q5565">_xlfn.IFS(
O5565&lt;50000,"Low Salary (&lt;$50K)",
O5565&lt;90000,"Lower Middle ($50K-$90K)",
O5565&lt;130000,"Middle ($90K-$130K)",
O5565&lt;170000,"Upper Middle ($130K-$170K)",
O5565&gt;=170000,"High Salary (&gt;$170K)"
)</f>
        <v>Lower Middle ($50K-$90K)</v>
      </c>
      <c r="R5565" t="str" cm="1">
        <f t="array" ref="R5565">_xlfn.IFS(
G5565&lt;=2,"New Customers (0-2Y)",
G5565&lt;=5,"Growing Customers (3-5Y)",
G5565&lt;=8,"Established Customers (6-8Y)",
G5565&lt;=10,"Loyal Customers (9-10Y)"
)</f>
        <v>Growing Customers (3-5Y)</v>
      </c>
    </row>
    <row r="5566" spans="1:18" x14ac:dyDescent="0.35">
      <c r="A5566">
        <v>15700083</v>
      </c>
      <c r="B5566" t="s">
        <v>909</v>
      </c>
      <c r="C5566" t="s">
        <v>26</v>
      </c>
      <c r="D5566" t="s">
        <v>39</v>
      </c>
      <c r="E5566">
        <v>39</v>
      </c>
      <c r="F5566" t="s">
        <v>19</v>
      </c>
      <c r="G5566">
        <v>2</v>
      </c>
      <c r="H5566" s="4">
        <v>139443.75</v>
      </c>
      <c r="I5566" t="s">
        <v>33</v>
      </c>
      <c r="J5566">
        <v>2</v>
      </c>
      <c r="K5566">
        <v>609</v>
      </c>
      <c r="L5566" t="s">
        <v>20</v>
      </c>
      <c r="M5566" t="s">
        <v>21</v>
      </c>
      <c r="N5566" t="s">
        <v>32</v>
      </c>
      <c r="O5566" s="4">
        <v>9234.06</v>
      </c>
      <c r="P5566" t="s">
        <v>28</v>
      </c>
      <c r="Q5566" t="str" cm="1">
        <f t="array" ref="Q5566">_xlfn.IFS(
O5566&lt;50000,"Low Salary (&lt;$50K)",
O5566&lt;90000,"Lower Middle ($50K-$90K)",
O5566&lt;130000,"Middle ($90K-$130K)",
O5566&lt;170000,"Upper Middle ($130K-$170K)",
O5566&gt;=170000,"High Salary (&gt;$170K)"
)</f>
        <v>Low Salary (&lt;$50K)</v>
      </c>
      <c r="R5566" t="str" cm="1">
        <f t="array" ref="R5566">_xlfn.IFS(
G5566&lt;=2,"New Customers (0-2Y)",
G5566&lt;=5,"Growing Customers (3-5Y)",
G5566&lt;=8,"Established Customers (6-8Y)",
G5566&lt;=10,"Loyal Customers (9-10Y)"
)</f>
        <v>New Customers (0-2Y)</v>
      </c>
    </row>
    <row r="5567" spans="1:18" x14ac:dyDescent="0.35">
      <c r="A5567">
        <v>15636541</v>
      </c>
      <c r="B5567" t="s">
        <v>640</v>
      </c>
      <c r="C5567" t="s">
        <v>42</v>
      </c>
      <c r="D5567" t="s">
        <v>39</v>
      </c>
      <c r="E5567">
        <v>35</v>
      </c>
      <c r="F5567" t="s">
        <v>19</v>
      </c>
      <c r="G5567">
        <v>5</v>
      </c>
      <c r="H5567" s="4">
        <v>144961.97</v>
      </c>
      <c r="I5567" t="s">
        <v>33</v>
      </c>
      <c r="J5567">
        <v>1</v>
      </c>
      <c r="K5567">
        <v>683</v>
      </c>
      <c r="L5567" t="s">
        <v>35</v>
      </c>
      <c r="M5567" t="s">
        <v>27</v>
      </c>
      <c r="N5567" t="s">
        <v>22</v>
      </c>
      <c r="O5567" s="4">
        <v>26796.73</v>
      </c>
      <c r="P5567" t="s">
        <v>28</v>
      </c>
      <c r="Q5567" t="str" cm="1">
        <f t="array" ref="Q5567">_xlfn.IFS(
O5567&lt;50000,"Low Salary (&lt;$50K)",
O5567&lt;90000,"Lower Middle ($50K-$90K)",
O5567&lt;130000,"Middle ($90K-$130K)",
O5567&lt;170000,"Upper Middle ($130K-$170K)",
O5567&gt;=170000,"High Salary (&gt;$170K)"
)</f>
        <v>Low Salary (&lt;$50K)</v>
      </c>
      <c r="R5567" t="str" cm="1">
        <f t="array" ref="R5567">_xlfn.IFS(
G5567&lt;=2,"New Customers (0-2Y)",
G5567&lt;=5,"Growing Customers (3-5Y)",
G5567&lt;=8,"Established Customers (6-8Y)",
G5567&lt;=10,"Loyal Customers (9-10Y)"
)</f>
        <v>Growing Customers (3-5Y)</v>
      </c>
    </row>
    <row r="5568" spans="1:18" x14ac:dyDescent="0.35">
      <c r="A5568">
        <v>15796015</v>
      </c>
      <c r="B5568" t="s">
        <v>151</v>
      </c>
      <c r="C5568" t="s">
        <v>42</v>
      </c>
      <c r="D5568" t="s">
        <v>39</v>
      </c>
      <c r="E5568">
        <v>42</v>
      </c>
      <c r="F5568" t="s">
        <v>19</v>
      </c>
      <c r="G5568">
        <v>3</v>
      </c>
      <c r="H5568" s="4">
        <v>126041.02</v>
      </c>
      <c r="I5568" t="s">
        <v>33</v>
      </c>
      <c r="J5568">
        <v>1</v>
      </c>
      <c r="K5568">
        <v>633</v>
      </c>
      <c r="L5568" t="s">
        <v>20</v>
      </c>
      <c r="M5568" t="s">
        <v>27</v>
      </c>
      <c r="N5568" t="s">
        <v>22</v>
      </c>
      <c r="O5568" s="4">
        <v>11796.89</v>
      </c>
      <c r="P5568" t="s">
        <v>28</v>
      </c>
      <c r="Q5568" t="str" cm="1">
        <f t="array" ref="Q5568">_xlfn.IFS(
O5568&lt;50000,"Low Salary (&lt;$50K)",
O5568&lt;90000,"Lower Middle ($50K-$90K)",
O5568&lt;130000,"Middle ($90K-$130K)",
O5568&lt;170000,"Upper Middle ($130K-$170K)",
O5568&gt;=170000,"High Salary (&gt;$170K)"
)</f>
        <v>Low Salary (&lt;$50K)</v>
      </c>
      <c r="R5568" t="str" cm="1">
        <f t="array" ref="R5568">_xlfn.IFS(
G5568&lt;=2,"New Customers (0-2Y)",
G5568&lt;=5,"Growing Customers (3-5Y)",
G5568&lt;=8,"Established Customers (6-8Y)",
G5568&lt;=10,"Loyal Customers (9-10Y)"
)</f>
        <v>Growing Customers (3-5Y)</v>
      </c>
    </row>
    <row r="5569" spans="1:18" x14ac:dyDescent="0.35">
      <c r="A5569">
        <v>15787222</v>
      </c>
      <c r="B5569" t="s">
        <v>750</v>
      </c>
      <c r="C5569" t="s">
        <v>42</v>
      </c>
      <c r="D5569" t="s">
        <v>39</v>
      </c>
      <c r="E5569">
        <v>28</v>
      </c>
      <c r="F5569" t="s">
        <v>43</v>
      </c>
      <c r="G5569">
        <v>1</v>
      </c>
      <c r="H5569" s="4">
        <v>69459.05</v>
      </c>
      <c r="I5569" t="s">
        <v>29</v>
      </c>
      <c r="J5569">
        <v>2</v>
      </c>
      <c r="K5569">
        <v>676</v>
      </c>
      <c r="L5569" t="s">
        <v>35</v>
      </c>
      <c r="M5569" t="s">
        <v>21</v>
      </c>
      <c r="N5569" t="s">
        <v>22</v>
      </c>
      <c r="O5569" s="4">
        <v>128461.29</v>
      </c>
      <c r="P5569" t="s">
        <v>28</v>
      </c>
      <c r="Q5569" t="str" cm="1">
        <f t="array" ref="Q5569">_xlfn.IFS(
O5569&lt;50000,"Low Salary (&lt;$50K)",
O5569&lt;90000,"Lower Middle ($50K-$90K)",
O5569&lt;130000,"Middle ($90K-$130K)",
O5569&lt;170000,"Upper Middle ($130K-$170K)",
O5569&gt;=170000,"High Salary (&gt;$170K)"
)</f>
        <v>Middle ($90K-$130K)</v>
      </c>
      <c r="R5569" t="str" cm="1">
        <f t="array" ref="R5569">_xlfn.IFS(
G5569&lt;=2,"New Customers (0-2Y)",
G5569&lt;=5,"Growing Customers (3-5Y)",
G5569&lt;=8,"Established Customers (6-8Y)",
G5569&lt;=10,"Loyal Customers (9-10Y)"
)</f>
        <v>New Customers (0-2Y)</v>
      </c>
    </row>
    <row r="5570" spans="1:18" x14ac:dyDescent="0.35">
      <c r="A5570">
        <v>15594270</v>
      </c>
      <c r="B5570" t="s">
        <v>1290</v>
      </c>
      <c r="C5570" t="s">
        <v>17</v>
      </c>
      <c r="D5570" t="s">
        <v>39</v>
      </c>
      <c r="E5570">
        <v>38</v>
      </c>
      <c r="F5570" t="s">
        <v>19</v>
      </c>
      <c r="G5570">
        <v>7</v>
      </c>
      <c r="H5570" s="4">
        <v>198338.77</v>
      </c>
      <c r="I5570" t="s">
        <v>33</v>
      </c>
      <c r="J5570">
        <v>2</v>
      </c>
      <c r="K5570">
        <v>693</v>
      </c>
      <c r="L5570" t="s">
        <v>35</v>
      </c>
      <c r="M5570" t="s">
        <v>21</v>
      </c>
      <c r="N5570" t="s">
        <v>22</v>
      </c>
      <c r="O5570" s="4">
        <v>14278.18</v>
      </c>
      <c r="P5570" t="s">
        <v>28</v>
      </c>
      <c r="Q5570" t="str" cm="1">
        <f t="array" ref="Q5570">_xlfn.IFS(
O5570&lt;50000,"Low Salary (&lt;$50K)",
O5570&lt;90000,"Lower Middle ($50K-$90K)",
O5570&lt;130000,"Middle ($90K-$130K)",
O5570&lt;170000,"Upper Middle ($130K-$170K)",
O5570&gt;=170000,"High Salary (&gt;$170K)"
)</f>
        <v>Low Salary (&lt;$50K)</v>
      </c>
      <c r="R5570" t="str" cm="1">
        <f t="array" ref="R5570">_xlfn.IFS(
G5570&lt;=2,"New Customers (0-2Y)",
G5570&lt;=5,"Growing Customers (3-5Y)",
G5570&lt;=8,"Established Customers (6-8Y)",
G5570&lt;=10,"Loyal Customers (9-10Y)"
)</f>
        <v>Established Customers (6-8Y)</v>
      </c>
    </row>
    <row r="5571" spans="1:18" x14ac:dyDescent="0.35">
      <c r="A5571">
        <v>15701524</v>
      </c>
      <c r="B5571" t="s">
        <v>199</v>
      </c>
      <c r="C5571" t="s">
        <v>17</v>
      </c>
      <c r="D5571" t="s">
        <v>39</v>
      </c>
      <c r="E5571">
        <v>36</v>
      </c>
      <c r="F5571" t="s">
        <v>19</v>
      </c>
      <c r="G5571">
        <v>0</v>
      </c>
      <c r="H5571" s="4">
        <v>0</v>
      </c>
      <c r="I5571" t="s">
        <v>24</v>
      </c>
      <c r="J5571">
        <v>2</v>
      </c>
      <c r="K5571">
        <v>709</v>
      </c>
      <c r="L5571" t="s">
        <v>35</v>
      </c>
      <c r="M5571" t="s">
        <v>21</v>
      </c>
      <c r="N5571" t="s">
        <v>32</v>
      </c>
      <c r="O5571" s="4">
        <v>46811.77</v>
      </c>
      <c r="P5571" t="s">
        <v>28</v>
      </c>
      <c r="Q5571" t="str" cm="1">
        <f t="array" ref="Q5571">_xlfn.IFS(
O5571&lt;50000,"Low Salary (&lt;$50K)",
O5571&lt;90000,"Lower Middle ($50K-$90K)",
O5571&lt;130000,"Middle ($90K-$130K)",
O5571&lt;170000,"Upper Middle ($130K-$170K)",
O5571&gt;=170000,"High Salary (&gt;$170K)"
)</f>
        <v>Low Salary (&lt;$50K)</v>
      </c>
      <c r="R5571" t="str" cm="1">
        <f t="array" ref="R5571">_xlfn.IFS(
G5571&lt;=2,"New Customers (0-2Y)",
G5571&lt;=5,"Growing Customers (3-5Y)",
G5571&lt;=8,"Established Customers (6-8Y)",
G5571&lt;=10,"Loyal Customers (9-10Y)"
)</f>
        <v>New Customers (0-2Y)</v>
      </c>
    </row>
    <row r="5572" spans="1:18" x14ac:dyDescent="0.35">
      <c r="A5572">
        <v>15645847</v>
      </c>
      <c r="B5572" t="s">
        <v>649</v>
      </c>
      <c r="C5572" t="s">
        <v>42</v>
      </c>
      <c r="D5572" t="s">
        <v>39</v>
      </c>
      <c r="E5572">
        <v>35</v>
      </c>
      <c r="F5572" t="s">
        <v>19</v>
      </c>
      <c r="G5572">
        <v>2</v>
      </c>
      <c r="H5572" s="4">
        <v>109196.66</v>
      </c>
      <c r="I5572" t="s">
        <v>33</v>
      </c>
      <c r="J5572">
        <v>3</v>
      </c>
      <c r="K5572">
        <v>569</v>
      </c>
      <c r="L5572" t="s">
        <v>31</v>
      </c>
      <c r="M5572" t="s">
        <v>21</v>
      </c>
      <c r="N5572" t="s">
        <v>32</v>
      </c>
      <c r="O5572" s="4">
        <v>109393.19</v>
      </c>
      <c r="P5572" t="s">
        <v>23</v>
      </c>
      <c r="Q5572" t="str" cm="1">
        <f t="array" ref="Q5572">_xlfn.IFS(
O5572&lt;50000,"Low Salary (&lt;$50K)",
O5572&lt;90000,"Lower Middle ($50K-$90K)",
O5572&lt;130000,"Middle ($90K-$130K)",
O5572&lt;170000,"Upper Middle ($130K-$170K)",
O5572&gt;=170000,"High Salary (&gt;$170K)"
)</f>
        <v>Middle ($90K-$130K)</v>
      </c>
      <c r="R5572" t="str" cm="1">
        <f t="array" ref="R5572">_xlfn.IFS(
G5572&lt;=2,"New Customers (0-2Y)",
G5572&lt;=5,"Growing Customers (3-5Y)",
G5572&lt;=8,"Established Customers (6-8Y)",
G5572&lt;=10,"Loyal Customers (9-10Y)"
)</f>
        <v>New Customers (0-2Y)</v>
      </c>
    </row>
    <row r="5573" spans="1:18" x14ac:dyDescent="0.35">
      <c r="A5573">
        <v>15708867</v>
      </c>
      <c r="B5573" t="s">
        <v>724</v>
      </c>
      <c r="C5573" t="s">
        <v>26</v>
      </c>
      <c r="D5573" t="s">
        <v>18</v>
      </c>
      <c r="E5573">
        <v>38</v>
      </c>
      <c r="F5573" t="s">
        <v>19</v>
      </c>
      <c r="G5573">
        <v>3</v>
      </c>
      <c r="H5573" s="4">
        <v>134168.5</v>
      </c>
      <c r="I5573" t="s">
        <v>33</v>
      </c>
      <c r="J5573">
        <v>3</v>
      </c>
      <c r="K5573">
        <v>684</v>
      </c>
      <c r="L5573" t="s">
        <v>35</v>
      </c>
      <c r="M5573" t="s">
        <v>21</v>
      </c>
      <c r="N5573" t="s">
        <v>32</v>
      </c>
      <c r="O5573" s="4">
        <v>3966.5</v>
      </c>
      <c r="P5573" t="s">
        <v>23</v>
      </c>
      <c r="Q5573" t="str" cm="1">
        <f t="array" ref="Q5573">_xlfn.IFS(
O5573&lt;50000,"Low Salary (&lt;$50K)",
O5573&lt;90000,"Lower Middle ($50K-$90K)",
O5573&lt;130000,"Middle ($90K-$130K)",
O5573&lt;170000,"Upper Middle ($130K-$170K)",
O5573&gt;=170000,"High Salary (&gt;$170K)"
)</f>
        <v>Low Salary (&lt;$50K)</v>
      </c>
      <c r="R5573" t="str" cm="1">
        <f t="array" ref="R5573">_xlfn.IFS(
G5573&lt;=2,"New Customers (0-2Y)",
G5573&lt;=5,"Growing Customers (3-5Y)",
G5573&lt;=8,"Established Customers (6-8Y)",
G5573&lt;=10,"Loyal Customers (9-10Y)"
)</f>
        <v>Growing Customers (3-5Y)</v>
      </c>
    </row>
    <row r="5574" spans="1:18" x14ac:dyDescent="0.35">
      <c r="A5574">
        <v>15613140</v>
      </c>
      <c r="B5574" t="s">
        <v>1606</v>
      </c>
      <c r="C5574" t="s">
        <v>17</v>
      </c>
      <c r="D5574" t="s">
        <v>39</v>
      </c>
      <c r="E5574">
        <v>34</v>
      </c>
      <c r="F5574" t="s">
        <v>19</v>
      </c>
      <c r="G5574">
        <v>6</v>
      </c>
      <c r="H5574" s="4">
        <v>0</v>
      </c>
      <c r="I5574" t="s">
        <v>24</v>
      </c>
      <c r="J5574">
        <v>1</v>
      </c>
      <c r="K5574">
        <v>565</v>
      </c>
      <c r="L5574" t="s">
        <v>31</v>
      </c>
      <c r="M5574" t="s">
        <v>21</v>
      </c>
      <c r="N5574" t="s">
        <v>22</v>
      </c>
      <c r="O5574" s="4">
        <v>63173.64</v>
      </c>
      <c r="P5574" t="s">
        <v>28</v>
      </c>
      <c r="Q5574" t="str" cm="1">
        <f t="array" ref="Q5574">_xlfn.IFS(
O5574&lt;50000,"Low Salary (&lt;$50K)",
O5574&lt;90000,"Lower Middle ($50K-$90K)",
O5574&lt;130000,"Middle ($90K-$130K)",
O5574&lt;170000,"Upper Middle ($130K-$170K)",
O5574&gt;=170000,"High Salary (&gt;$170K)"
)</f>
        <v>Lower Middle ($50K-$90K)</v>
      </c>
      <c r="R5574" t="str" cm="1">
        <f t="array" ref="R5574">_xlfn.IFS(
G5574&lt;=2,"New Customers (0-2Y)",
G5574&lt;=5,"Growing Customers (3-5Y)",
G5574&lt;=8,"Established Customers (6-8Y)",
G5574&lt;=10,"Loyal Customers (9-10Y)"
)</f>
        <v>Established Customers (6-8Y)</v>
      </c>
    </row>
    <row r="5575" spans="1:18" x14ac:dyDescent="0.35">
      <c r="A5575">
        <v>15628893</v>
      </c>
      <c r="B5575" t="s">
        <v>346</v>
      </c>
      <c r="C5575" t="s">
        <v>17</v>
      </c>
      <c r="D5575" t="s">
        <v>39</v>
      </c>
      <c r="E5575">
        <v>29</v>
      </c>
      <c r="F5575" t="s">
        <v>43</v>
      </c>
      <c r="G5575">
        <v>8</v>
      </c>
      <c r="H5575" s="4">
        <v>0</v>
      </c>
      <c r="I5575" t="s">
        <v>24</v>
      </c>
      <c r="J5575">
        <v>1</v>
      </c>
      <c r="K5575">
        <v>681</v>
      </c>
      <c r="L5575" t="s">
        <v>35</v>
      </c>
      <c r="M5575" t="s">
        <v>21</v>
      </c>
      <c r="N5575" t="s">
        <v>32</v>
      </c>
      <c r="O5575" s="4">
        <v>66367.33</v>
      </c>
      <c r="P5575" t="s">
        <v>28</v>
      </c>
      <c r="Q5575" t="str" cm="1">
        <f t="array" ref="Q5575">_xlfn.IFS(
O5575&lt;50000,"Low Salary (&lt;$50K)",
O5575&lt;90000,"Lower Middle ($50K-$90K)",
O5575&lt;130000,"Middle ($90K-$130K)",
O5575&lt;170000,"Upper Middle ($130K-$170K)",
O5575&gt;=170000,"High Salary (&gt;$170K)"
)</f>
        <v>Lower Middle ($50K-$90K)</v>
      </c>
      <c r="R5575" t="str" cm="1">
        <f t="array" ref="R5575">_xlfn.IFS(
G5575&lt;=2,"New Customers (0-2Y)",
G5575&lt;=5,"Growing Customers (3-5Y)",
G5575&lt;=8,"Established Customers (6-8Y)",
G5575&lt;=10,"Loyal Customers (9-10Y)"
)</f>
        <v>Established Customers (6-8Y)</v>
      </c>
    </row>
    <row r="5576" spans="1:18" x14ac:dyDescent="0.35">
      <c r="A5576">
        <v>15764073</v>
      </c>
      <c r="B5576" t="s">
        <v>1363</v>
      </c>
      <c r="C5576" t="s">
        <v>26</v>
      </c>
      <c r="D5576" t="s">
        <v>18</v>
      </c>
      <c r="E5576">
        <v>36</v>
      </c>
      <c r="F5576" t="s">
        <v>19</v>
      </c>
      <c r="G5576">
        <v>9</v>
      </c>
      <c r="H5576" s="4">
        <v>0</v>
      </c>
      <c r="I5576" t="s">
        <v>24</v>
      </c>
      <c r="J5576">
        <v>2</v>
      </c>
      <c r="K5576">
        <v>503</v>
      </c>
      <c r="L5576" t="s">
        <v>31</v>
      </c>
      <c r="M5576" t="s">
        <v>21</v>
      </c>
      <c r="N5576" t="s">
        <v>22</v>
      </c>
      <c r="O5576" s="4">
        <v>16274.67</v>
      </c>
      <c r="P5576" t="s">
        <v>28</v>
      </c>
      <c r="Q5576" t="str" cm="1">
        <f t="array" ref="Q5576">_xlfn.IFS(
O5576&lt;50000,"Low Salary (&lt;$50K)",
O5576&lt;90000,"Lower Middle ($50K-$90K)",
O5576&lt;130000,"Middle ($90K-$130K)",
O5576&lt;170000,"Upper Middle ($130K-$170K)",
O5576&gt;=170000,"High Salary (&gt;$170K)"
)</f>
        <v>Low Salary (&lt;$50K)</v>
      </c>
      <c r="R5576" t="str" cm="1">
        <f t="array" ref="R5576">_xlfn.IFS(
G5576&lt;=2,"New Customers (0-2Y)",
G5576&lt;=5,"Growing Customers (3-5Y)",
G5576&lt;=8,"Established Customers (6-8Y)",
G5576&lt;=10,"Loyal Customers (9-10Y)"
)</f>
        <v>Loyal Customers (9-10Y)</v>
      </c>
    </row>
    <row r="5577" spans="1:18" x14ac:dyDescent="0.35">
      <c r="A5577">
        <v>15782879</v>
      </c>
      <c r="B5577" t="s">
        <v>2203</v>
      </c>
      <c r="C5577" t="s">
        <v>17</v>
      </c>
      <c r="D5577" t="s">
        <v>39</v>
      </c>
      <c r="E5577">
        <v>40</v>
      </c>
      <c r="F5577" t="s">
        <v>19</v>
      </c>
      <c r="G5577">
        <v>2</v>
      </c>
      <c r="H5577" s="4">
        <v>0</v>
      </c>
      <c r="I5577" t="s">
        <v>24</v>
      </c>
      <c r="J5577">
        <v>2</v>
      </c>
      <c r="K5577">
        <v>656</v>
      </c>
      <c r="L5577" t="s">
        <v>20</v>
      </c>
      <c r="M5577" t="s">
        <v>21</v>
      </c>
      <c r="N5577" t="s">
        <v>22</v>
      </c>
      <c r="O5577" s="4">
        <v>180553.48</v>
      </c>
      <c r="P5577" t="s">
        <v>28</v>
      </c>
      <c r="Q5577" t="str" cm="1">
        <f t="array" ref="Q5577">_xlfn.IFS(
O5577&lt;50000,"Low Salary (&lt;$50K)",
O5577&lt;90000,"Lower Middle ($50K-$90K)",
O5577&lt;130000,"Middle ($90K-$130K)",
O5577&lt;170000,"Upper Middle ($130K-$170K)",
O5577&gt;=170000,"High Salary (&gt;$170K)"
)</f>
        <v>High Salary (&gt;$170K)</v>
      </c>
      <c r="R5577" t="str" cm="1">
        <f t="array" ref="R5577">_xlfn.IFS(
G5577&lt;=2,"New Customers (0-2Y)",
G5577&lt;=5,"Growing Customers (3-5Y)",
G5577&lt;=8,"Established Customers (6-8Y)",
G5577&lt;=10,"Loyal Customers (9-10Y)"
)</f>
        <v>New Customers (0-2Y)</v>
      </c>
    </row>
    <row r="5578" spans="1:18" x14ac:dyDescent="0.35">
      <c r="A5578">
        <v>15635964</v>
      </c>
      <c r="B5578" t="s">
        <v>2204</v>
      </c>
      <c r="C5578" t="s">
        <v>42</v>
      </c>
      <c r="D5578" t="s">
        <v>39</v>
      </c>
      <c r="E5578">
        <v>65</v>
      </c>
      <c r="F5578" t="s">
        <v>2967</v>
      </c>
      <c r="G5578">
        <v>4</v>
      </c>
      <c r="H5578" s="4">
        <v>120100.41</v>
      </c>
      <c r="I5578" t="s">
        <v>33</v>
      </c>
      <c r="J5578">
        <v>1</v>
      </c>
      <c r="K5578">
        <v>566</v>
      </c>
      <c r="L5578" t="s">
        <v>31</v>
      </c>
      <c r="M5578" t="s">
        <v>21</v>
      </c>
      <c r="N5578" t="s">
        <v>32</v>
      </c>
      <c r="O5578" s="4">
        <v>107563.16</v>
      </c>
      <c r="P5578" t="s">
        <v>23</v>
      </c>
      <c r="Q5578" t="str" cm="1">
        <f t="array" ref="Q5578">_xlfn.IFS(
O5578&lt;50000,"Low Salary (&lt;$50K)",
O5578&lt;90000,"Lower Middle ($50K-$90K)",
O5578&lt;130000,"Middle ($90K-$130K)",
O5578&lt;170000,"Upper Middle ($130K-$170K)",
O5578&gt;=170000,"High Salary (&gt;$170K)"
)</f>
        <v>Middle ($90K-$130K)</v>
      </c>
      <c r="R5578" t="str" cm="1">
        <f t="array" ref="R5578">_xlfn.IFS(
G5578&lt;=2,"New Customers (0-2Y)",
G5578&lt;=5,"Growing Customers (3-5Y)",
G5578&lt;=8,"Established Customers (6-8Y)",
G5578&lt;=10,"Loyal Customers (9-10Y)"
)</f>
        <v>Growing Customers (3-5Y)</v>
      </c>
    </row>
    <row r="5579" spans="1:18" x14ac:dyDescent="0.35">
      <c r="A5579">
        <v>15726087</v>
      </c>
      <c r="B5579" t="s">
        <v>750</v>
      </c>
      <c r="C5579" t="s">
        <v>17</v>
      </c>
      <c r="D5579" t="s">
        <v>18</v>
      </c>
      <c r="E5579">
        <v>62</v>
      </c>
      <c r="F5579" t="s">
        <v>2967</v>
      </c>
      <c r="G5579">
        <v>5</v>
      </c>
      <c r="H5579" s="4">
        <v>0</v>
      </c>
      <c r="I5579" t="s">
        <v>24</v>
      </c>
      <c r="J5579">
        <v>1</v>
      </c>
      <c r="K5579">
        <v>592</v>
      </c>
      <c r="L5579" t="s">
        <v>31</v>
      </c>
      <c r="M5579" t="s">
        <v>21</v>
      </c>
      <c r="N5579" t="s">
        <v>22</v>
      </c>
      <c r="O5579" s="4">
        <v>100941.57</v>
      </c>
      <c r="P5579" t="s">
        <v>28</v>
      </c>
      <c r="Q5579" t="str" cm="1">
        <f t="array" ref="Q5579">_xlfn.IFS(
O5579&lt;50000,"Low Salary (&lt;$50K)",
O5579&lt;90000,"Lower Middle ($50K-$90K)",
O5579&lt;130000,"Middle ($90K-$130K)",
O5579&lt;170000,"Upper Middle ($130K-$170K)",
O5579&gt;=170000,"High Salary (&gt;$170K)"
)</f>
        <v>Middle ($90K-$130K)</v>
      </c>
      <c r="R5579" t="str" cm="1">
        <f t="array" ref="R5579">_xlfn.IFS(
G5579&lt;=2,"New Customers (0-2Y)",
G5579&lt;=5,"Growing Customers (3-5Y)",
G5579&lt;=8,"Established Customers (6-8Y)",
G5579&lt;=10,"Loyal Customers (9-10Y)"
)</f>
        <v>Growing Customers (3-5Y)</v>
      </c>
    </row>
    <row r="5580" spans="1:18" x14ac:dyDescent="0.35">
      <c r="A5580">
        <v>15726313</v>
      </c>
      <c r="B5580" t="s">
        <v>563</v>
      </c>
      <c r="C5580" t="s">
        <v>26</v>
      </c>
      <c r="D5580" t="s">
        <v>18</v>
      </c>
      <c r="E5580">
        <v>50</v>
      </c>
      <c r="F5580" t="s">
        <v>19</v>
      </c>
      <c r="G5580">
        <v>5</v>
      </c>
      <c r="H5580" s="4">
        <v>0</v>
      </c>
      <c r="I5580" t="s">
        <v>24</v>
      </c>
      <c r="J5580">
        <v>2</v>
      </c>
      <c r="K5580">
        <v>687</v>
      </c>
      <c r="L5580" t="s">
        <v>35</v>
      </c>
      <c r="M5580" t="s">
        <v>21</v>
      </c>
      <c r="N5580" t="s">
        <v>32</v>
      </c>
      <c r="O5580" s="4">
        <v>110230.39999999999</v>
      </c>
      <c r="P5580" t="s">
        <v>28</v>
      </c>
      <c r="Q5580" t="str" cm="1">
        <f t="array" ref="Q5580">_xlfn.IFS(
O5580&lt;50000,"Low Salary (&lt;$50K)",
O5580&lt;90000,"Lower Middle ($50K-$90K)",
O5580&lt;130000,"Middle ($90K-$130K)",
O5580&lt;170000,"Upper Middle ($130K-$170K)",
O5580&gt;=170000,"High Salary (&gt;$170K)"
)</f>
        <v>Middle ($90K-$130K)</v>
      </c>
      <c r="R5580" t="str" cm="1">
        <f t="array" ref="R5580">_xlfn.IFS(
G5580&lt;=2,"New Customers (0-2Y)",
G5580&lt;=5,"Growing Customers (3-5Y)",
G5580&lt;=8,"Established Customers (6-8Y)",
G5580&lt;=10,"Loyal Customers (9-10Y)"
)</f>
        <v>Growing Customers (3-5Y)</v>
      </c>
    </row>
    <row r="5581" spans="1:18" x14ac:dyDescent="0.35">
      <c r="A5581">
        <v>15578073</v>
      </c>
      <c r="B5581" t="s">
        <v>2162</v>
      </c>
      <c r="C5581" t="s">
        <v>26</v>
      </c>
      <c r="D5581" t="s">
        <v>39</v>
      </c>
      <c r="E5581">
        <v>22</v>
      </c>
      <c r="F5581" t="s">
        <v>43</v>
      </c>
      <c r="G5581">
        <v>8</v>
      </c>
      <c r="H5581" s="4">
        <v>0</v>
      </c>
      <c r="I5581" t="s">
        <v>24</v>
      </c>
      <c r="J5581">
        <v>2</v>
      </c>
      <c r="K5581">
        <v>686</v>
      </c>
      <c r="L5581" t="s">
        <v>35</v>
      </c>
      <c r="M5581" t="s">
        <v>27</v>
      </c>
      <c r="N5581" t="s">
        <v>32</v>
      </c>
      <c r="O5581" s="4">
        <v>142331.85</v>
      </c>
      <c r="P5581" t="s">
        <v>28</v>
      </c>
      <c r="Q5581" t="str" cm="1">
        <f t="array" ref="Q5581">_xlfn.IFS(
O5581&lt;50000,"Low Salary (&lt;$50K)",
O5581&lt;90000,"Lower Middle ($50K-$90K)",
O5581&lt;130000,"Middle ($90K-$130K)",
O5581&lt;170000,"Upper Middle ($130K-$170K)",
O5581&gt;=170000,"High Salary (&gt;$170K)"
)</f>
        <v>Upper Middle ($130K-$170K)</v>
      </c>
      <c r="R5581" t="str" cm="1">
        <f t="array" ref="R5581">_xlfn.IFS(
G5581&lt;=2,"New Customers (0-2Y)",
G5581&lt;=5,"Growing Customers (3-5Y)",
G5581&lt;=8,"Established Customers (6-8Y)",
G5581&lt;=10,"Loyal Customers (9-10Y)"
)</f>
        <v>Established Customers (6-8Y)</v>
      </c>
    </row>
    <row r="5582" spans="1:18" x14ac:dyDescent="0.35">
      <c r="A5582">
        <v>15786249</v>
      </c>
      <c r="B5582" t="s">
        <v>1484</v>
      </c>
      <c r="C5582" t="s">
        <v>26</v>
      </c>
      <c r="D5582" t="s">
        <v>39</v>
      </c>
      <c r="E5582">
        <v>30</v>
      </c>
      <c r="F5582" t="s">
        <v>19</v>
      </c>
      <c r="G5582">
        <v>2</v>
      </c>
      <c r="H5582" s="4">
        <v>0</v>
      </c>
      <c r="I5582" t="s">
        <v>24</v>
      </c>
      <c r="J5582">
        <v>2</v>
      </c>
      <c r="K5582">
        <v>616</v>
      </c>
      <c r="L5582" t="s">
        <v>20</v>
      </c>
      <c r="M5582" t="s">
        <v>21</v>
      </c>
      <c r="N5582" t="s">
        <v>32</v>
      </c>
      <c r="O5582" s="4">
        <v>199099.51</v>
      </c>
      <c r="P5582" t="s">
        <v>28</v>
      </c>
      <c r="Q5582" t="str" cm="1">
        <f t="array" ref="Q5582">_xlfn.IFS(
O5582&lt;50000,"Low Salary (&lt;$50K)",
O5582&lt;90000,"Lower Middle ($50K-$90K)",
O5582&lt;130000,"Middle ($90K-$130K)",
O5582&lt;170000,"Upper Middle ($130K-$170K)",
O5582&gt;=170000,"High Salary (&gt;$170K)"
)</f>
        <v>High Salary (&gt;$170K)</v>
      </c>
      <c r="R5582" t="str" cm="1">
        <f t="array" ref="R5582">_xlfn.IFS(
G5582&lt;=2,"New Customers (0-2Y)",
G5582&lt;=5,"Growing Customers (3-5Y)",
G5582&lt;=8,"Established Customers (6-8Y)",
G5582&lt;=10,"Loyal Customers (9-10Y)"
)</f>
        <v>New Customers (0-2Y)</v>
      </c>
    </row>
    <row r="5583" spans="1:18" x14ac:dyDescent="0.35">
      <c r="A5583">
        <v>15812850</v>
      </c>
      <c r="B5583" t="s">
        <v>2205</v>
      </c>
      <c r="C5583" t="s">
        <v>26</v>
      </c>
      <c r="D5583" t="s">
        <v>39</v>
      </c>
      <c r="E5583">
        <v>67</v>
      </c>
      <c r="F5583" t="s">
        <v>2967</v>
      </c>
      <c r="G5583">
        <v>5</v>
      </c>
      <c r="H5583" s="4">
        <v>0</v>
      </c>
      <c r="I5583" t="s">
        <v>24</v>
      </c>
      <c r="J5583">
        <v>2</v>
      </c>
      <c r="K5583">
        <v>494</v>
      </c>
      <c r="L5583" t="s">
        <v>44</v>
      </c>
      <c r="M5583" t="s">
        <v>21</v>
      </c>
      <c r="N5583" t="s">
        <v>22</v>
      </c>
      <c r="O5583" s="4">
        <v>85890.16</v>
      </c>
      <c r="P5583" t="s">
        <v>28</v>
      </c>
      <c r="Q5583" t="str" cm="1">
        <f t="array" ref="Q5583">_xlfn.IFS(
O5583&lt;50000,"Low Salary (&lt;$50K)",
O5583&lt;90000,"Lower Middle ($50K-$90K)",
O5583&lt;130000,"Middle ($90K-$130K)",
O5583&lt;170000,"Upper Middle ($130K-$170K)",
O5583&gt;=170000,"High Salary (&gt;$170K)"
)</f>
        <v>Lower Middle ($50K-$90K)</v>
      </c>
      <c r="R5583" t="str" cm="1">
        <f t="array" ref="R5583">_xlfn.IFS(
G5583&lt;=2,"New Customers (0-2Y)",
G5583&lt;=5,"Growing Customers (3-5Y)",
G5583&lt;=8,"Established Customers (6-8Y)",
G5583&lt;=10,"Loyal Customers (9-10Y)"
)</f>
        <v>Growing Customers (3-5Y)</v>
      </c>
    </row>
    <row r="5584" spans="1:18" x14ac:dyDescent="0.35">
      <c r="A5584">
        <v>15596972</v>
      </c>
      <c r="B5584" t="s">
        <v>2206</v>
      </c>
      <c r="C5584" t="s">
        <v>17</v>
      </c>
      <c r="D5584" t="s">
        <v>39</v>
      </c>
      <c r="E5584">
        <v>38</v>
      </c>
      <c r="F5584" t="s">
        <v>19</v>
      </c>
      <c r="G5584">
        <v>3</v>
      </c>
      <c r="H5584" s="4">
        <v>0</v>
      </c>
      <c r="I5584" t="s">
        <v>24</v>
      </c>
      <c r="J5584">
        <v>1</v>
      </c>
      <c r="K5584">
        <v>534</v>
      </c>
      <c r="L5584" t="s">
        <v>31</v>
      </c>
      <c r="M5584" t="s">
        <v>27</v>
      </c>
      <c r="N5584" t="s">
        <v>32</v>
      </c>
      <c r="O5584" s="4">
        <v>143938.26999999999</v>
      </c>
      <c r="P5584" t="s">
        <v>28</v>
      </c>
      <c r="Q5584" t="str" cm="1">
        <f t="array" ref="Q5584">_xlfn.IFS(
O5584&lt;50000,"Low Salary (&lt;$50K)",
O5584&lt;90000,"Lower Middle ($50K-$90K)",
O5584&lt;130000,"Middle ($90K-$130K)",
O5584&lt;170000,"Upper Middle ($130K-$170K)",
O5584&gt;=170000,"High Salary (&gt;$170K)"
)</f>
        <v>Upper Middle ($130K-$170K)</v>
      </c>
      <c r="R5584" t="str" cm="1">
        <f t="array" ref="R5584">_xlfn.IFS(
G5584&lt;=2,"New Customers (0-2Y)",
G5584&lt;=5,"Growing Customers (3-5Y)",
G5584&lt;=8,"Established Customers (6-8Y)",
G5584&lt;=10,"Loyal Customers (9-10Y)"
)</f>
        <v>Growing Customers (3-5Y)</v>
      </c>
    </row>
    <row r="5585" spans="1:18" x14ac:dyDescent="0.35">
      <c r="A5585">
        <v>15620579</v>
      </c>
      <c r="B5585" t="s">
        <v>1654</v>
      </c>
      <c r="C5585" t="s">
        <v>26</v>
      </c>
      <c r="D5585" t="s">
        <v>18</v>
      </c>
      <c r="E5585">
        <v>31</v>
      </c>
      <c r="F5585" t="s">
        <v>19</v>
      </c>
      <c r="G5585">
        <v>8</v>
      </c>
      <c r="H5585" s="4">
        <v>0</v>
      </c>
      <c r="I5585" t="s">
        <v>24</v>
      </c>
      <c r="J5585">
        <v>2</v>
      </c>
      <c r="K5585">
        <v>695</v>
      </c>
      <c r="L5585" t="s">
        <v>35</v>
      </c>
      <c r="M5585" t="s">
        <v>27</v>
      </c>
      <c r="N5585" t="s">
        <v>22</v>
      </c>
      <c r="O5585" s="4">
        <v>131644.41</v>
      </c>
      <c r="P5585" t="s">
        <v>28</v>
      </c>
      <c r="Q5585" t="str" cm="1">
        <f t="array" ref="Q5585">_xlfn.IFS(
O5585&lt;50000,"Low Salary (&lt;$50K)",
O5585&lt;90000,"Lower Middle ($50K-$90K)",
O5585&lt;130000,"Middle ($90K-$130K)",
O5585&lt;170000,"Upper Middle ($130K-$170K)",
O5585&gt;=170000,"High Salary (&gt;$170K)"
)</f>
        <v>Upper Middle ($130K-$170K)</v>
      </c>
      <c r="R5585" t="str" cm="1">
        <f t="array" ref="R5585">_xlfn.IFS(
G5585&lt;=2,"New Customers (0-2Y)",
G5585&lt;=5,"Growing Customers (3-5Y)",
G5585&lt;=8,"Established Customers (6-8Y)",
G5585&lt;=10,"Loyal Customers (9-10Y)"
)</f>
        <v>Established Customers (6-8Y)</v>
      </c>
    </row>
    <row r="5586" spans="1:18" x14ac:dyDescent="0.35">
      <c r="A5586">
        <v>15768270</v>
      </c>
      <c r="B5586" t="s">
        <v>1245</v>
      </c>
      <c r="C5586" t="s">
        <v>26</v>
      </c>
      <c r="D5586" t="s">
        <v>18</v>
      </c>
      <c r="E5586">
        <v>31</v>
      </c>
      <c r="F5586" t="s">
        <v>19</v>
      </c>
      <c r="G5586">
        <v>9</v>
      </c>
      <c r="H5586" s="4">
        <v>0</v>
      </c>
      <c r="I5586" t="s">
        <v>24</v>
      </c>
      <c r="J5586">
        <v>2</v>
      </c>
      <c r="K5586">
        <v>579</v>
      </c>
      <c r="L5586" t="s">
        <v>31</v>
      </c>
      <c r="M5586" t="s">
        <v>21</v>
      </c>
      <c r="N5586" t="s">
        <v>32</v>
      </c>
      <c r="O5586" s="4">
        <v>112395.98</v>
      </c>
      <c r="P5586" t="s">
        <v>28</v>
      </c>
      <c r="Q5586" t="str" cm="1">
        <f t="array" ref="Q5586">_xlfn.IFS(
O5586&lt;50000,"Low Salary (&lt;$50K)",
O5586&lt;90000,"Lower Middle ($50K-$90K)",
O5586&lt;130000,"Middle ($90K-$130K)",
O5586&lt;170000,"Upper Middle ($130K-$170K)",
O5586&gt;=170000,"High Salary (&gt;$170K)"
)</f>
        <v>Middle ($90K-$130K)</v>
      </c>
      <c r="R5586" t="str" cm="1">
        <f t="array" ref="R5586">_xlfn.IFS(
G5586&lt;=2,"New Customers (0-2Y)",
G5586&lt;=5,"Growing Customers (3-5Y)",
G5586&lt;=8,"Established Customers (6-8Y)",
G5586&lt;=10,"Loyal Customers (9-10Y)"
)</f>
        <v>Loyal Customers (9-10Y)</v>
      </c>
    </row>
    <row r="5587" spans="1:18" x14ac:dyDescent="0.35">
      <c r="A5587">
        <v>15656597</v>
      </c>
      <c r="B5587" t="s">
        <v>1123</v>
      </c>
      <c r="C5587" t="s">
        <v>42</v>
      </c>
      <c r="D5587" t="s">
        <v>39</v>
      </c>
      <c r="E5587">
        <v>38</v>
      </c>
      <c r="F5587" t="s">
        <v>19</v>
      </c>
      <c r="G5587">
        <v>2</v>
      </c>
      <c r="H5587" s="4">
        <v>135559.79999999999</v>
      </c>
      <c r="I5587" t="s">
        <v>33</v>
      </c>
      <c r="J5587">
        <v>2</v>
      </c>
      <c r="K5587">
        <v>432</v>
      </c>
      <c r="L5587" t="s">
        <v>44</v>
      </c>
      <c r="M5587" t="s">
        <v>21</v>
      </c>
      <c r="N5587" t="s">
        <v>22</v>
      </c>
      <c r="O5587" s="4">
        <v>71856.3</v>
      </c>
      <c r="P5587" t="s">
        <v>28</v>
      </c>
      <c r="Q5587" t="str" cm="1">
        <f t="array" ref="Q5587">_xlfn.IFS(
O5587&lt;50000,"Low Salary (&lt;$50K)",
O5587&lt;90000,"Lower Middle ($50K-$90K)",
O5587&lt;130000,"Middle ($90K-$130K)",
O5587&lt;170000,"Upper Middle ($130K-$170K)",
O5587&gt;=170000,"High Salary (&gt;$170K)"
)</f>
        <v>Lower Middle ($50K-$90K)</v>
      </c>
      <c r="R5587" t="str" cm="1">
        <f t="array" ref="R5587">_xlfn.IFS(
G5587&lt;=2,"New Customers (0-2Y)",
G5587&lt;=5,"Growing Customers (3-5Y)",
G5587&lt;=8,"Established Customers (6-8Y)",
G5587&lt;=10,"Loyal Customers (9-10Y)"
)</f>
        <v>New Customers (0-2Y)</v>
      </c>
    </row>
    <row r="5588" spans="1:18" x14ac:dyDescent="0.35">
      <c r="A5588">
        <v>15699446</v>
      </c>
      <c r="B5588" t="s">
        <v>1830</v>
      </c>
      <c r="C5588" t="s">
        <v>42</v>
      </c>
      <c r="D5588" t="s">
        <v>18</v>
      </c>
      <c r="E5588">
        <v>25</v>
      </c>
      <c r="F5588" t="s">
        <v>43</v>
      </c>
      <c r="G5588">
        <v>2</v>
      </c>
      <c r="H5588" s="4">
        <v>150355.35</v>
      </c>
      <c r="I5588" t="s">
        <v>33</v>
      </c>
      <c r="J5588">
        <v>2</v>
      </c>
      <c r="K5588">
        <v>816</v>
      </c>
      <c r="L5588" t="s">
        <v>37</v>
      </c>
      <c r="M5588" t="s">
        <v>21</v>
      </c>
      <c r="N5588" t="s">
        <v>22</v>
      </c>
      <c r="O5588" s="4">
        <v>35770.839999999997</v>
      </c>
      <c r="P5588" t="s">
        <v>28</v>
      </c>
      <c r="Q5588" t="str" cm="1">
        <f t="array" ref="Q5588">_xlfn.IFS(
O5588&lt;50000,"Low Salary (&lt;$50K)",
O5588&lt;90000,"Lower Middle ($50K-$90K)",
O5588&lt;130000,"Middle ($90K-$130K)",
O5588&lt;170000,"Upper Middle ($130K-$170K)",
O5588&gt;=170000,"High Salary (&gt;$170K)"
)</f>
        <v>Low Salary (&lt;$50K)</v>
      </c>
      <c r="R5588" t="str" cm="1">
        <f t="array" ref="R5588">_xlfn.IFS(
G5588&lt;=2,"New Customers (0-2Y)",
G5588&lt;=5,"Growing Customers (3-5Y)",
G5588&lt;=8,"Established Customers (6-8Y)",
G5588&lt;=10,"Loyal Customers (9-10Y)"
)</f>
        <v>New Customers (0-2Y)</v>
      </c>
    </row>
    <row r="5589" spans="1:18" x14ac:dyDescent="0.35">
      <c r="A5589">
        <v>15615004</v>
      </c>
      <c r="B5589" t="s">
        <v>557</v>
      </c>
      <c r="C5589" t="s">
        <v>17</v>
      </c>
      <c r="D5589" t="s">
        <v>18</v>
      </c>
      <c r="E5589">
        <v>37</v>
      </c>
      <c r="F5589" t="s">
        <v>19</v>
      </c>
      <c r="G5589">
        <v>1</v>
      </c>
      <c r="H5589" s="4">
        <v>0</v>
      </c>
      <c r="I5589" t="s">
        <v>24</v>
      </c>
      <c r="J5589">
        <v>2</v>
      </c>
      <c r="K5589">
        <v>730</v>
      </c>
      <c r="L5589" t="s">
        <v>35</v>
      </c>
      <c r="M5589" t="s">
        <v>21</v>
      </c>
      <c r="N5589" t="s">
        <v>22</v>
      </c>
      <c r="O5589" s="4">
        <v>124364.63</v>
      </c>
      <c r="P5589" t="s">
        <v>28</v>
      </c>
      <c r="Q5589" t="str" cm="1">
        <f t="array" ref="Q5589">_xlfn.IFS(
O5589&lt;50000,"Low Salary (&lt;$50K)",
O5589&lt;90000,"Lower Middle ($50K-$90K)",
O5589&lt;130000,"Middle ($90K-$130K)",
O5589&lt;170000,"Upper Middle ($130K-$170K)",
O5589&gt;=170000,"High Salary (&gt;$170K)"
)</f>
        <v>Middle ($90K-$130K)</v>
      </c>
      <c r="R5589" t="str" cm="1">
        <f t="array" ref="R5589">_xlfn.IFS(
G5589&lt;=2,"New Customers (0-2Y)",
G5589&lt;=5,"Growing Customers (3-5Y)",
G5589&lt;=8,"Established Customers (6-8Y)",
G5589&lt;=10,"Loyal Customers (9-10Y)"
)</f>
        <v>New Customers (0-2Y)</v>
      </c>
    </row>
    <row r="5590" spans="1:18" x14ac:dyDescent="0.35">
      <c r="A5590">
        <v>15704771</v>
      </c>
      <c r="B5590" t="s">
        <v>699</v>
      </c>
      <c r="C5590" t="s">
        <v>17</v>
      </c>
      <c r="D5590" t="s">
        <v>18</v>
      </c>
      <c r="E5590">
        <v>35</v>
      </c>
      <c r="F5590" t="s">
        <v>19</v>
      </c>
      <c r="G5590">
        <v>6</v>
      </c>
      <c r="H5590" s="4">
        <v>133489.12</v>
      </c>
      <c r="I5590" t="s">
        <v>33</v>
      </c>
      <c r="J5590">
        <v>2</v>
      </c>
      <c r="K5590">
        <v>593</v>
      </c>
      <c r="L5590" t="s">
        <v>31</v>
      </c>
      <c r="M5590" t="s">
        <v>21</v>
      </c>
      <c r="N5590" t="s">
        <v>22</v>
      </c>
      <c r="O5590" s="4">
        <v>78101.289999999994</v>
      </c>
      <c r="P5590" t="s">
        <v>28</v>
      </c>
      <c r="Q5590" t="str" cm="1">
        <f t="array" ref="Q5590">_xlfn.IFS(
O5590&lt;50000,"Low Salary (&lt;$50K)",
O5590&lt;90000,"Lower Middle ($50K-$90K)",
O5590&lt;130000,"Middle ($90K-$130K)",
O5590&lt;170000,"Upper Middle ($130K-$170K)",
O5590&gt;=170000,"High Salary (&gt;$170K)"
)</f>
        <v>Lower Middle ($50K-$90K)</v>
      </c>
      <c r="R5590" t="str" cm="1">
        <f t="array" ref="R5590">_xlfn.IFS(
G5590&lt;=2,"New Customers (0-2Y)",
G5590&lt;=5,"Growing Customers (3-5Y)",
G5590&lt;=8,"Established Customers (6-8Y)",
G5590&lt;=10,"Loyal Customers (9-10Y)"
)</f>
        <v>Established Customers (6-8Y)</v>
      </c>
    </row>
    <row r="5591" spans="1:18" x14ac:dyDescent="0.35">
      <c r="A5591">
        <v>15588372</v>
      </c>
      <c r="B5591" t="s">
        <v>1584</v>
      </c>
      <c r="C5591" t="s">
        <v>42</v>
      </c>
      <c r="D5591" t="s">
        <v>18</v>
      </c>
      <c r="E5591">
        <v>37</v>
      </c>
      <c r="F5591" t="s">
        <v>19</v>
      </c>
      <c r="G5591">
        <v>9</v>
      </c>
      <c r="H5591" s="4">
        <v>105489.31</v>
      </c>
      <c r="I5591" t="s">
        <v>33</v>
      </c>
      <c r="J5591">
        <v>1</v>
      </c>
      <c r="K5591">
        <v>715</v>
      </c>
      <c r="L5591" t="s">
        <v>35</v>
      </c>
      <c r="M5591" t="s">
        <v>27</v>
      </c>
      <c r="N5591" t="s">
        <v>32</v>
      </c>
      <c r="O5591" s="4">
        <v>143096.49</v>
      </c>
      <c r="P5591" t="s">
        <v>23</v>
      </c>
      <c r="Q5591" t="str" cm="1">
        <f t="array" ref="Q5591">_xlfn.IFS(
O5591&lt;50000,"Low Salary (&lt;$50K)",
O5591&lt;90000,"Lower Middle ($50K-$90K)",
O5591&lt;130000,"Middle ($90K-$130K)",
O5591&lt;170000,"Upper Middle ($130K-$170K)",
O5591&gt;=170000,"High Salary (&gt;$170K)"
)</f>
        <v>Upper Middle ($130K-$170K)</v>
      </c>
      <c r="R5591" t="str" cm="1">
        <f t="array" ref="R5591">_xlfn.IFS(
G5591&lt;=2,"New Customers (0-2Y)",
G5591&lt;=5,"Growing Customers (3-5Y)",
G5591&lt;=8,"Established Customers (6-8Y)",
G5591&lt;=10,"Loyal Customers (9-10Y)"
)</f>
        <v>Loyal Customers (9-10Y)</v>
      </c>
    </row>
    <row r="5592" spans="1:18" x14ac:dyDescent="0.35">
      <c r="A5592">
        <v>15681439</v>
      </c>
      <c r="B5592" t="s">
        <v>913</v>
      </c>
      <c r="C5592" t="s">
        <v>42</v>
      </c>
      <c r="D5592" t="s">
        <v>39</v>
      </c>
      <c r="E5592">
        <v>25</v>
      </c>
      <c r="F5592" t="s">
        <v>43</v>
      </c>
      <c r="G5592">
        <v>10</v>
      </c>
      <c r="H5592" s="4">
        <v>60205.2</v>
      </c>
      <c r="I5592" t="s">
        <v>29</v>
      </c>
      <c r="J5592">
        <v>2</v>
      </c>
      <c r="K5592">
        <v>775</v>
      </c>
      <c r="L5592" t="s">
        <v>35</v>
      </c>
      <c r="M5592" t="s">
        <v>21</v>
      </c>
      <c r="N5592" t="s">
        <v>32</v>
      </c>
      <c r="O5592" s="4">
        <v>14073.11</v>
      </c>
      <c r="P5592" t="s">
        <v>28</v>
      </c>
      <c r="Q5592" t="str" cm="1">
        <f t="array" ref="Q5592">_xlfn.IFS(
O5592&lt;50000,"Low Salary (&lt;$50K)",
O5592&lt;90000,"Lower Middle ($50K-$90K)",
O5592&lt;130000,"Middle ($90K-$130K)",
O5592&lt;170000,"Upper Middle ($130K-$170K)",
O5592&gt;=170000,"High Salary (&gt;$170K)"
)</f>
        <v>Low Salary (&lt;$50K)</v>
      </c>
      <c r="R5592" t="str" cm="1">
        <f t="array" ref="R5592">_xlfn.IFS(
G5592&lt;=2,"New Customers (0-2Y)",
G5592&lt;=5,"Growing Customers (3-5Y)",
G5592&lt;=8,"Established Customers (6-8Y)",
G5592&lt;=10,"Loyal Customers (9-10Y)"
)</f>
        <v>Loyal Customers (9-10Y)</v>
      </c>
    </row>
    <row r="5593" spans="1:18" x14ac:dyDescent="0.35">
      <c r="A5593">
        <v>15607509</v>
      </c>
      <c r="B5593" t="s">
        <v>996</v>
      </c>
      <c r="C5593" t="s">
        <v>17</v>
      </c>
      <c r="D5593" t="s">
        <v>39</v>
      </c>
      <c r="E5593">
        <v>38</v>
      </c>
      <c r="F5593" t="s">
        <v>19</v>
      </c>
      <c r="G5593">
        <v>5</v>
      </c>
      <c r="H5593" s="4">
        <v>0</v>
      </c>
      <c r="I5593" t="s">
        <v>24</v>
      </c>
      <c r="J5593">
        <v>2</v>
      </c>
      <c r="K5593">
        <v>539</v>
      </c>
      <c r="L5593" t="s">
        <v>31</v>
      </c>
      <c r="M5593" t="s">
        <v>21</v>
      </c>
      <c r="N5593" t="s">
        <v>32</v>
      </c>
      <c r="O5593" s="4">
        <v>47388.41</v>
      </c>
      <c r="P5593" t="s">
        <v>28</v>
      </c>
      <c r="Q5593" t="str" cm="1">
        <f t="array" ref="Q5593">_xlfn.IFS(
O5593&lt;50000,"Low Salary (&lt;$50K)",
O5593&lt;90000,"Lower Middle ($50K-$90K)",
O5593&lt;130000,"Middle ($90K-$130K)",
O5593&lt;170000,"Upper Middle ($130K-$170K)",
O5593&gt;=170000,"High Salary (&gt;$170K)"
)</f>
        <v>Low Salary (&lt;$50K)</v>
      </c>
      <c r="R5593" t="str" cm="1">
        <f t="array" ref="R5593">_xlfn.IFS(
G5593&lt;=2,"New Customers (0-2Y)",
G5593&lt;=5,"Growing Customers (3-5Y)",
G5593&lt;=8,"Established Customers (6-8Y)",
G5593&lt;=10,"Loyal Customers (9-10Y)"
)</f>
        <v>Growing Customers (3-5Y)</v>
      </c>
    </row>
    <row r="5594" spans="1:18" x14ac:dyDescent="0.35">
      <c r="A5594">
        <v>15670343</v>
      </c>
      <c r="B5594" t="s">
        <v>165</v>
      </c>
      <c r="C5594" t="s">
        <v>26</v>
      </c>
      <c r="D5594" t="s">
        <v>39</v>
      </c>
      <c r="E5594">
        <v>19</v>
      </c>
      <c r="F5594" t="s">
        <v>43</v>
      </c>
      <c r="G5594">
        <v>6</v>
      </c>
      <c r="H5594" s="4">
        <v>0</v>
      </c>
      <c r="I5594" t="s">
        <v>24</v>
      </c>
      <c r="J5594">
        <v>2</v>
      </c>
      <c r="K5594">
        <v>576</v>
      </c>
      <c r="L5594" t="s">
        <v>31</v>
      </c>
      <c r="M5594" t="s">
        <v>27</v>
      </c>
      <c r="N5594" t="s">
        <v>32</v>
      </c>
      <c r="O5594" s="4">
        <v>72306.070000000007</v>
      </c>
      <c r="P5594" t="s">
        <v>28</v>
      </c>
      <c r="Q5594" t="str" cm="1">
        <f t="array" ref="Q5594">_xlfn.IFS(
O5594&lt;50000,"Low Salary (&lt;$50K)",
O5594&lt;90000,"Lower Middle ($50K-$90K)",
O5594&lt;130000,"Middle ($90K-$130K)",
O5594&lt;170000,"Upper Middle ($130K-$170K)",
O5594&gt;=170000,"High Salary (&gt;$170K)"
)</f>
        <v>Lower Middle ($50K-$90K)</v>
      </c>
      <c r="R5594" t="str" cm="1">
        <f t="array" ref="R5594">_xlfn.IFS(
G5594&lt;=2,"New Customers (0-2Y)",
G5594&lt;=5,"Growing Customers (3-5Y)",
G5594&lt;=8,"Established Customers (6-8Y)",
G5594&lt;=10,"Loyal Customers (9-10Y)"
)</f>
        <v>Established Customers (6-8Y)</v>
      </c>
    </row>
    <row r="5595" spans="1:18" x14ac:dyDescent="0.35">
      <c r="A5595">
        <v>15597968</v>
      </c>
      <c r="B5595" t="s">
        <v>2207</v>
      </c>
      <c r="C5595" t="s">
        <v>26</v>
      </c>
      <c r="D5595" t="s">
        <v>39</v>
      </c>
      <c r="E5595">
        <v>50</v>
      </c>
      <c r="F5595" t="s">
        <v>19</v>
      </c>
      <c r="G5595">
        <v>7</v>
      </c>
      <c r="H5595" s="4">
        <v>0</v>
      </c>
      <c r="I5595" t="s">
        <v>24</v>
      </c>
      <c r="J5595">
        <v>1</v>
      </c>
      <c r="K5595">
        <v>617</v>
      </c>
      <c r="L5595" t="s">
        <v>20</v>
      </c>
      <c r="M5595" t="s">
        <v>21</v>
      </c>
      <c r="N5595" t="s">
        <v>32</v>
      </c>
      <c r="O5595" s="4">
        <v>184839.7</v>
      </c>
      <c r="P5595" t="s">
        <v>23</v>
      </c>
      <c r="Q5595" t="str" cm="1">
        <f t="array" ref="Q5595">_xlfn.IFS(
O5595&lt;50000,"Low Salary (&lt;$50K)",
O5595&lt;90000,"Lower Middle ($50K-$90K)",
O5595&lt;130000,"Middle ($90K-$130K)",
O5595&lt;170000,"Upper Middle ($130K-$170K)",
O5595&gt;=170000,"High Salary (&gt;$170K)"
)</f>
        <v>High Salary (&gt;$170K)</v>
      </c>
      <c r="R5595" t="str" cm="1">
        <f t="array" ref="R5595">_xlfn.IFS(
G5595&lt;=2,"New Customers (0-2Y)",
G5595&lt;=5,"Growing Customers (3-5Y)",
G5595&lt;=8,"Established Customers (6-8Y)",
G5595&lt;=10,"Loyal Customers (9-10Y)"
)</f>
        <v>Established Customers (6-8Y)</v>
      </c>
    </row>
    <row r="5596" spans="1:18" x14ac:dyDescent="0.35">
      <c r="A5596">
        <v>15658432</v>
      </c>
      <c r="B5596" t="s">
        <v>249</v>
      </c>
      <c r="C5596" t="s">
        <v>17</v>
      </c>
      <c r="D5596" t="s">
        <v>39</v>
      </c>
      <c r="E5596">
        <v>40</v>
      </c>
      <c r="F5596" t="s">
        <v>19</v>
      </c>
      <c r="G5596">
        <v>6</v>
      </c>
      <c r="H5596" s="4">
        <v>0</v>
      </c>
      <c r="I5596" t="s">
        <v>24</v>
      </c>
      <c r="J5596">
        <v>1</v>
      </c>
      <c r="K5596">
        <v>688</v>
      </c>
      <c r="L5596" t="s">
        <v>35</v>
      </c>
      <c r="M5596" t="s">
        <v>21</v>
      </c>
      <c r="N5596" t="s">
        <v>22</v>
      </c>
      <c r="O5596" s="4">
        <v>47886.44</v>
      </c>
      <c r="P5596" t="s">
        <v>28</v>
      </c>
      <c r="Q5596" t="str" cm="1">
        <f t="array" ref="Q5596">_xlfn.IFS(
O5596&lt;50000,"Low Salary (&lt;$50K)",
O5596&lt;90000,"Lower Middle ($50K-$90K)",
O5596&lt;130000,"Middle ($90K-$130K)",
O5596&lt;170000,"Upper Middle ($130K-$170K)",
O5596&gt;=170000,"High Salary (&gt;$170K)"
)</f>
        <v>Low Salary (&lt;$50K)</v>
      </c>
      <c r="R5596" t="str" cm="1">
        <f t="array" ref="R5596">_xlfn.IFS(
G5596&lt;=2,"New Customers (0-2Y)",
G5596&lt;=5,"Growing Customers (3-5Y)",
G5596&lt;=8,"Established Customers (6-8Y)",
G5596&lt;=10,"Loyal Customers (9-10Y)"
)</f>
        <v>Established Customers (6-8Y)</v>
      </c>
    </row>
    <row r="5597" spans="1:18" x14ac:dyDescent="0.35">
      <c r="A5597">
        <v>15616431</v>
      </c>
      <c r="B5597" t="s">
        <v>309</v>
      </c>
      <c r="C5597" t="s">
        <v>17</v>
      </c>
      <c r="D5597" t="s">
        <v>39</v>
      </c>
      <c r="E5597">
        <v>33</v>
      </c>
      <c r="F5597" t="s">
        <v>19</v>
      </c>
      <c r="G5597">
        <v>4</v>
      </c>
      <c r="H5597" s="4">
        <v>0</v>
      </c>
      <c r="I5597" t="s">
        <v>24</v>
      </c>
      <c r="J5597">
        <v>1</v>
      </c>
      <c r="K5597">
        <v>608</v>
      </c>
      <c r="L5597" t="s">
        <v>20</v>
      </c>
      <c r="M5597" t="s">
        <v>27</v>
      </c>
      <c r="N5597" t="s">
        <v>22</v>
      </c>
      <c r="O5597" s="4">
        <v>130474.03</v>
      </c>
      <c r="P5597" t="s">
        <v>28</v>
      </c>
      <c r="Q5597" t="str" cm="1">
        <f t="array" ref="Q5597">_xlfn.IFS(
O5597&lt;50000,"Low Salary (&lt;$50K)",
O5597&lt;90000,"Lower Middle ($50K-$90K)",
O5597&lt;130000,"Middle ($90K-$130K)",
O5597&lt;170000,"Upper Middle ($130K-$170K)",
O5597&gt;=170000,"High Salary (&gt;$170K)"
)</f>
        <v>Upper Middle ($130K-$170K)</v>
      </c>
      <c r="R5597" t="str" cm="1">
        <f t="array" ref="R5597">_xlfn.IFS(
G5597&lt;=2,"New Customers (0-2Y)",
G5597&lt;=5,"Growing Customers (3-5Y)",
G5597&lt;=8,"Established Customers (6-8Y)",
G5597&lt;=10,"Loyal Customers (9-10Y)"
)</f>
        <v>Growing Customers (3-5Y)</v>
      </c>
    </row>
    <row r="5598" spans="1:18" x14ac:dyDescent="0.35">
      <c r="A5598">
        <v>15796957</v>
      </c>
      <c r="B5598" t="s">
        <v>808</v>
      </c>
      <c r="C5598" t="s">
        <v>26</v>
      </c>
      <c r="D5598" t="s">
        <v>39</v>
      </c>
      <c r="E5598">
        <v>35</v>
      </c>
      <c r="F5598" t="s">
        <v>19</v>
      </c>
      <c r="G5598">
        <v>9</v>
      </c>
      <c r="H5598" s="4">
        <v>0</v>
      </c>
      <c r="I5598" t="s">
        <v>24</v>
      </c>
      <c r="J5598">
        <v>3</v>
      </c>
      <c r="K5598">
        <v>597</v>
      </c>
      <c r="L5598" t="s">
        <v>31</v>
      </c>
      <c r="M5598" t="s">
        <v>27</v>
      </c>
      <c r="N5598" t="s">
        <v>22</v>
      </c>
      <c r="O5598" s="4">
        <v>73181.39</v>
      </c>
      <c r="P5598" t="s">
        <v>23</v>
      </c>
      <c r="Q5598" t="str" cm="1">
        <f t="array" ref="Q5598">_xlfn.IFS(
O5598&lt;50000,"Low Salary (&lt;$50K)",
O5598&lt;90000,"Lower Middle ($50K-$90K)",
O5598&lt;130000,"Middle ($90K-$130K)",
O5598&lt;170000,"Upper Middle ($130K-$170K)",
O5598&gt;=170000,"High Salary (&gt;$170K)"
)</f>
        <v>Lower Middle ($50K-$90K)</v>
      </c>
      <c r="R5598" t="str" cm="1">
        <f t="array" ref="R5598">_xlfn.IFS(
G5598&lt;=2,"New Customers (0-2Y)",
G5598&lt;=5,"Growing Customers (3-5Y)",
G5598&lt;=8,"Established Customers (6-8Y)",
G5598&lt;=10,"Loyal Customers (9-10Y)"
)</f>
        <v>Loyal Customers (9-10Y)</v>
      </c>
    </row>
    <row r="5599" spans="1:18" x14ac:dyDescent="0.35">
      <c r="A5599">
        <v>15815552</v>
      </c>
      <c r="B5599" t="s">
        <v>1099</v>
      </c>
      <c r="C5599" t="s">
        <v>17</v>
      </c>
      <c r="D5599" t="s">
        <v>18</v>
      </c>
      <c r="E5599">
        <v>42</v>
      </c>
      <c r="F5599" t="s">
        <v>19</v>
      </c>
      <c r="G5599">
        <v>6</v>
      </c>
      <c r="H5599" s="4">
        <v>112333.63</v>
      </c>
      <c r="I5599" t="s">
        <v>33</v>
      </c>
      <c r="J5599">
        <v>1</v>
      </c>
      <c r="K5599">
        <v>670</v>
      </c>
      <c r="L5599" t="s">
        <v>35</v>
      </c>
      <c r="M5599" t="s">
        <v>21</v>
      </c>
      <c r="N5599" t="s">
        <v>22</v>
      </c>
      <c r="O5599" s="4">
        <v>65706.86</v>
      </c>
      <c r="P5599" t="s">
        <v>28</v>
      </c>
      <c r="Q5599" t="str" cm="1">
        <f t="array" ref="Q5599">_xlfn.IFS(
O5599&lt;50000,"Low Salary (&lt;$50K)",
O5599&lt;90000,"Lower Middle ($50K-$90K)",
O5599&lt;130000,"Middle ($90K-$130K)",
O5599&lt;170000,"Upper Middle ($130K-$170K)",
O5599&gt;=170000,"High Salary (&gt;$170K)"
)</f>
        <v>Lower Middle ($50K-$90K)</v>
      </c>
      <c r="R5599" t="str" cm="1">
        <f t="array" ref="R5599">_xlfn.IFS(
G5599&lt;=2,"New Customers (0-2Y)",
G5599&lt;=5,"Growing Customers (3-5Y)",
G5599&lt;=8,"Established Customers (6-8Y)",
G5599&lt;=10,"Loyal Customers (9-10Y)"
)</f>
        <v>Established Customers (6-8Y)</v>
      </c>
    </row>
    <row r="5600" spans="1:18" x14ac:dyDescent="0.35">
      <c r="A5600">
        <v>15631871</v>
      </c>
      <c r="B5600" t="s">
        <v>988</v>
      </c>
      <c r="C5600" t="s">
        <v>42</v>
      </c>
      <c r="D5600" t="s">
        <v>18</v>
      </c>
      <c r="E5600">
        <v>57</v>
      </c>
      <c r="F5600" t="s">
        <v>19</v>
      </c>
      <c r="G5600">
        <v>7</v>
      </c>
      <c r="H5600" s="4">
        <v>116936.81</v>
      </c>
      <c r="I5600" t="s">
        <v>33</v>
      </c>
      <c r="J5600">
        <v>1</v>
      </c>
      <c r="K5600">
        <v>616</v>
      </c>
      <c r="L5600" t="s">
        <v>20</v>
      </c>
      <c r="M5600" t="s">
        <v>21</v>
      </c>
      <c r="N5600" t="s">
        <v>22</v>
      </c>
      <c r="O5600" s="4">
        <v>104379.36</v>
      </c>
      <c r="P5600" t="s">
        <v>28</v>
      </c>
      <c r="Q5600" t="str" cm="1">
        <f t="array" ref="Q5600">_xlfn.IFS(
O5600&lt;50000,"Low Salary (&lt;$50K)",
O5600&lt;90000,"Lower Middle ($50K-$90K)",
O5600&lt;130000,"Middle ($90K-$130K)",
O5600&lt;170000,"Upper Middle ($130K-$170K)",
O5600&gt;=170000,"High Salary (&gt;$170K)"
)</f>
        <v>Middle ($90K-$130K)</v>
      </c>
      <c r="R5600" t="str" cm="1">
        <f t="array" ref="R5600">_xlfn.IFS(
G5600&lt;=2,"New Customers (0-2Y)",
G5600&lt;=5,"Growing Customers (3-5Y)",
G5600&lt;=8,"Established Customers (6-8Y)",
G5600&lt;=10,"Loyal Customers (9-10Y)"
)</f>
        <v>Established Customers (6-8Y)</v>
      </c>
    </row>
    <row r="5601" spans="1:18" x14ac:dyDescent="0.35">
      <c r="A5601">
        <v>15635870</v>
      </c>
      <c r="B5601" t="s">
        <v>707</v>
      </c>
      <c r="C5601" t="s">
        <v>42</v>
      </c>
      <c r="D5601" t="s">
        <v>18</v>
      </c>
      <c r="E5601">
        <v>50</v>
      </c>
      <c r="F5601" t="s">
        <v>19</v>
      </c>
      <c r="G5601">
        <v>5</v>
      </c>
      <c r="H5601" s="4">
        <v>117721.02</v>
      </c>
      <c r="I5601" t="s">
        <v>33</v>
      </c>
      <c r="J5601">
        <v>1</v>
      </c>
      <c r="K5601">
        <v>579</v>
      </c>
      <c r="L5601" t="s">
        <v>31</v>
      </c>
      <c r="M5601" t="s">
        <v>27</v>
      </c>
      <c r="N5601" t="s">
        <v>22</v>
      </c>
      <c r="O5601" s="4">
        <v>192146.63</v>
      </c>
      <c r="P5601" t="s">
        <v>23</v>
      </c>
      <c r="Q5601" t="str" cm="1">
        <f t="array" ref="Q5601">_xlfn.IFS(
O5601&lt;50000,"Low Salary (&lt;$50K)",
O5601&lt;90000,"Lower Middle ($50K-$90K)",
O5601&lt;130000,"Middle ($90K-$130K)",
O5601&lt;170000,"Upper Middle ($130K-$170K)",
O5601&gt;=170000,"High Salary (&gt;$170K)"
)</f>
        <v>High Salary (&gt;$170K)</v>
      </c>
      <c r="R5601" t="str" cm="1">
        <f t="array" ref="R5601">_xlfn.IFS(
G5601&lt;=2,"New Customers (0-2Y)",
G5601&lt;=5,"Growing Customers (3-5Y)",
G5601&lt;=8,"Established Customers (6-8Y)",
G5601&lt;=10,"Loyal Customers (9-10Y)"
)</f>
        <v>Growing Customers (3-5Y)</v>
      </c>
    </row>
    <row r="5602" spans="1:18" x14ac:dyDescent="0.35">
      <c r="A5602">
        <v>15596713</v>
      </c>
      <c r="B5602" t="s">
        <v>1343</v>
      </c>
      <c r="C5602" t="s">
        <v>17</v>
      </c>
      <c r="D5602" t="s">
        <v>39</v>
      </c>
      <c r="E5602">
        <v>37</v>
      </c>
      <c r="F5602" t="s">
        <v>19</v>
      </c>
      <c r="G5602">
        <v>7</v>
      </c>
      <c r="H5602" s="4">
        <v>165896.22</v>
      </c>
      <c r="I5602" t="s">
        <v>33</v>
      </c>
      <c r="J5602">
        <v>2</v>
      </c>
      <c r="K5602">
        <v>786</v>
      </c>
      <c r="L5602" t="s">
        <v>37</v>
      </c>
      <c r="M5602" t="s">
        <v>21</v>
      </c>
      <c r="N5602" t="s">
        <v>22</v>
      </c>
      <c r="O5602" s="4">
        <v>66977.679999999993</v>
      </c>
      <c r="P5602" t="s">
        <v>28</v>
      </c>
      <c r="Q5602" t="str" cm="1">
        <f t="array" ref="Q5602">_xlfn.IFS(
O5602&lt;50000,"Low Salary (&lt;$50K)",
O5602&lt;90000,"Lower Middle ($50K-$90K)",
O5602&lt;130000,"Middle ($90K-$130K)",
O5602&lt;170000,"Upper Middle ($130K-$170K)",
O5602&gt;=170000,"High Salary (&gt;$170K)"
)</f>
        <v>Lower Middle ($50K-$90K)</v>
      </c>
      <c r="R5602" t="str" cm="1">
        <f t="array" ref="R5602">_xlfn.IFS(
G5602&lt;=2,"New Customers (0-2Y)",
G5602&lt;=5,"Growing Customers (3-5Y)",
G5602&lt;=8,"Established Customers (6-8Y)",
G5602&lt;=10,"Loyal Customers (9-10Y)"
)</f>
        <v>Established Customers (6-8Y)</v>
      </c>
    </row>
    <row r="5603" spans="1:18" x14ac:dyDescent="0.35">
      <c r="A5603">
        <v>15684211</v>
      </c>
      <c r="B5603" t="s">
        <v>2208</v>
      </c>
      <c r="C5603" t="s">
        <v>26</v>
      </c>
      <c r="D5603" t="s">
        <v>18</v>
      </c>
      <c r="E5603">
        <v>44</v>
      </c>
      <c r="F5603" t="s">
        <v>19</v>
      </c>
      <c r="G5603">
        <v>9</v>
      </c>
      <c r="H5603" s="4">
        <v>153656.85</v>
      </c>
      <c r="I5603" t="s">
        <v>33</v>
      </c>
      <c r="J5603">
        <v>1</v>
      </c>
      <c r="K5603">
        <v>704</v>
      </c>
      <c r="L5603" t="s">
        <v>35</v>
      </c>
      <c r="M5603" t="s">
        <v>21</v>
      </c>
      <c r="N5603" t="s">
        <v>32</v>
      </c>
      <c r="O5603" s="4">
        <v>158742.81</v>
      </c>
      <c r="P5603" t="s">
        <v>28</v>
      </c>
      <c r="Q5603" t="str" cm="1">
        <f t="array" ref="Q5603">_xlfn.IFS(
O5603&lt;50000,"Low Salary (&lt;$50K)",
O5603&lt;90000,"Lower Middle ($50K-$90K)",
O5603&lt;130000,"Middle ($90K-$130K)",
O5603&lt;170000,"Upper Middle ($130K-$170K)",
O5603&gt;=170000,"High Salary (&gt;$170K)"
)</f>
        <v>Upper Middle ($130K-$170K)</v>
      </c>
      <c r="R5603" t="str" cm="1">
        <f t="array" ref="R5603">_xlfn.IFS(
G5603&lt;=2,"New Customers (0-2Y)",
G5603&lt;=5,"Growing Customers (3-5Y)",
G5603&lt;=8,"Established Customers (6-8Y)",
G5603&lt;=10,"Loyal Customers (9-10Y)"
)</f>
        <v>Loyal Customers (9-10Y)</v>
      </c>
    </row>
    <row r="5604" spans="1:18" x14ac:dyDescent="0.35">
      <c r="A5604">
        <v>15760521</v>
      </c>
      <c r="B5604" t="s">
        <v>824</v>
      </c>
      <c r="C5604" t="s">
        <v>17</v>
      </c>
      <c r="D5604" t="s">
        <v>18</v>
      </c>
      <c r="E5604">
        <v>50</v>
      </c>
      <c r="F5604" t="s">
        <v>19</v>
      </c>
      <c r="G5604">
        <v>1</v>
      </c>
      <c r="H5604" s="4">
        <v>94164</v>
      </c>
      <c r="I5604" t="s">
        <v>29</v>
      </c>
      <c r="J5604">
        <v>1</v>
      </c>
      <c r="K5604">
        <v>796</v>
      </c>
      <c r="L5604" t="s">
        <v>37</v>
      </c>
      <c r="M5604" t="s">
        <v>21</v>
      </c>
      <c r="N5604" t="s">
        <v>22</v>
      </c>
      <c r="O5604" s="4">
        <v>189414.74</v>
      </c>
      <c r="P5604" t="s">
        <v>28</v>
      </c>
      <c r="Q5604" t="str" cm="1">
        <f t="array" ref="Q5604">_xlfn.IFS(
O5604&lt;50000,"Low Salary (&lt;$50K)",
O5604&lt;90000,"Lower Middle ($50K-$90K)",
O5604&lt;130000,"Middle ($90K-$130K)",
O5604&lt;170000,"Upper Middle ($130K-$170K)",
O5604&gt;=170000,"High Salary (&gt;$170K)"
)</f>
        <v>High Salary (&gt;$170K)</v>
      </c>
      <c r="R5604" t="str" cm="1">
        <f t="array" ref="R5604">_xlfn.IFS(
G5604&lt;=2,"New Customers (0-2Y)",
G5604&lt;=5,"Growing Customers (3-5Y)",
G5604&lt;=8,"Established Customers (6-8Y)",
G5604&lt;=10,"Loyal Customers (9-10Y)"
)</f>
        <v>New Customers (0-2Y)</v>
      </c>
    </row>
    <row r="5605" spans="1:18" x14ac:dyDescent="0.35">
      <c r="A5605">
        <v>15608408</v>
      </c>
      <c r="B5605" t="s">
        <v>537</v>
      </c>
      <c r="C5605" t="s">
        <v>26</v>
      </c>
      <c r="D5605" t="s">
        <v>39</v>
      </c>
      <c r="E5605">
        <v>39</v>
      </c>
      <c r="F5605" t="s">
        <v>19</v>
      </c>
      <c r="G5605">
        <v>1</v>
      </c>
      <c r="H5605" s="4">
        <v>0</v>
      </c>
      <c r="I5605" t="s">
        <v>24</v>
      </c>
      <c r="J5605">
        <v>2</v>
      </c>
      <c r="K5605">
        <v>598</v>
      </c>
      <c r="L5605" t="s">
        <v>31</v>
      </c>
      <c r="M5605" t="s">
        <v>21</v>
      </c>
      <c r="N5605" t="s">
        <v>32</v>
      </c>
      <c r="O5605" s="4">
        <v>159130.32</v>
      </c>
      <c r="P5605" t="s">
        <v>28</v>
      </c>
      <c r="Q5605" t="str" cm="1">
        <f t="array" ref="Q5605">_xlfn.IFS(
O5605&lt;50000,"Low Salary (&lt;$50K)",
O5605&lt;90000,"Lower Middle ($50K-$90K)",
O5605&lt;130000,"Middle ($90K-$130K)",
O5605&lt;170000,"Upper Middle ($130K-$170K)",
O5605&gt;=170000,"High Salary (&gt;$170K)"
)</f>
        <v>Upper Middle ($130K-$170K)</v>
      </c>
      <c r="R5605" t="str" cm="1">
        <f t="array" ref="R5605">_xlfn.IFS(
G5605&lt;=2,"New Customers (0-2Y)",
G5605&lt;=5,"Growing Customers (3-5Y)",
G5605&lt;=8,"Established Customers (6-8Y)",
G5605&lt;=10,"Loyal Customers (9-10Y)"
)</f>
        <v>New Customers (0-2Y)</v>
      </c>
    </row>
    <row r="5606" spans="1:18" x14ac:dyDescent="0.35">
      <c r="A5606">
        <v>15804721</v>
      </c>
      <c r="B5606" t="s">
        <v>34</v>
      </c>
      <c r="C5606" t="s">
        <v>17</v>
      </c>
      <c r="D5606" t="s">
        <v>39</v>
      </c>
      <c r="E5606">
        <v>49</v>
      </c>
      <c r="F5606" t="s">
        <v>19</v>
      </c>
      <c r="G5606">
        <v>0</v>
      </c>
      <c r="H5606" s="4">
        <v>191808.73</v>
      </c>
      <c r="I5606" t="s">
        <v>33</v>
      </c>
      <c r="J5606">
        <v>1</v>
      </c>
      <c r="K5606">
        <v>602</v>
      </c>
      <c r="L5606" t="s">
        <v>20</v>
      </c>
      <c r="M5606" t="s">
        <v>27</v>
      </c>
      <c r="N5606" t="s">
        <v>32</v>
      </c>
      <c r="O5606" s="4">
        <v>97640.2</v>
      </c>
      <c r="P5606" t="s">
        <v>28</v>
      </c>
      <c r="Q5606" t="str" cm="1">
        <f t="array" ref="Q5606">_xlfn.IFS(
O5606&lt;50000,"Low Salary (&lt;$50K)",
O5606&lt;90000,"Lower Middle ($50K-$90K)",
O5606&lt;130000,"Middle ($90K-$130K)",
O5606&lt;170000,"Upper Middle ($130K-$170K)",
O5606&gt;=170000,"High Salary (&gt;$170K)"
)</f>
        <v>Middle ($90K-$130K)</v>
      </c>
      <c r="R5606" t="str" cm="1">
        <f t="array" ref="R5606">_xlfn.IFS(
G5606&lt;=2,"New Customers (0-2Y)",
G5606&lt;=5,"Growing Customers (3-5Y)",
G5606&lt;=8,"Established Customers (6-8Y)",
G5606&lt;=10,"Loyal Customers (9-10Y)"
)</f>
        <v>New Customers (0-2Y)</v>
      </c>
    </row>
    <row r="5607" spans="1:18" x14ac:dyDescent="0.35">
      <c r="A5607">
        <v>15730272</v>
      </c>
      <c r="B5607" t="s">
        <v>1833</v>
      </c>
      <c r="C5607" t="s">
        <v>17</v>
      </c>
      <c r="D5607" t="s">
        <v>39</v>
      </c>
      <c r="E5607">
        <v>58</v>
      </c>
      <c r="F5607" t="s">
        <v>19</v>
      </c>
      <c r="G5607">
        <v>5</v>
      </c>
      <c r="H5607" s="4">
        <v>152199.32999999999</v>
      </c>
      <c r="I5607" t="s">
        <v>33</v>
      </c>
      <c r="J5607">
        <v>1</v>
      </c>
      <c r="K5607">
        <v>619</v>
      </c>
      <c r="L5607" t="s">
        <v>20</v>
      </c>
      <c r="M5607" t="s">
        <v>21</v>
      </c>
      <c r="N5607" t="s">
        <v>22</v>
      </c>
      <c r="O5607" s="4">
        <v>86022.09</v>
      </c>
      <c r="P5607" t="s">
        <v>28</v>
      </c>
      <c r="Q5607" t="str" cm="1">
        <f t="array" ref="Q5607">_xlfn.IFS(
O5607&lt;50000,"Low Salary (&lt;$50K)",
O5607&lt;90000,"Lower Middle ($50K-$90K)",
O5607&lt;130000,"Middle ($90K-$130K)",
O5607&lt;170000,"Upper Middle ($130K-$170K)",
O5607&gt;=170000,"High Salary (&gt;$170K)"
)</f>
        <v>Lower Middle ($50K-$90K)</v>
      </c>
      <c r="R5607" t="str" cm="1">
        <f t="array" ref="R5607">_xlfn.IFS(
G5607&lt;=2,"New Customers (0-2Y)",
G5607&lt;=5,"Growing Customers (3-5Y)",
G5607&lt;=8,"Established Customers (6-8Y)",
G5607&lt;=10,"Loyal Customers (9-10Y)"
)</f>
        <v>Growing Customers (3-5Y)</v>
      </c>
    </row>
    <row r="5608" spans="1:18" x14ac:dyDescent="0.35">
      <c r="A5608">
        <v>15741988</v>
      </c>
      <c r="B5608" t="s">
        <v>1050</v>
      </c>
      <c r="C5608" t="s">
        <v>42</v>
      </c>
      <c r="D5608" t="s">
        <v>18</v>
      </c>
      <c r="E5608">
        <v>52</v>
      </c>
      <c r="F5608" t="s">
        <v>19</v>
      </c>
      <c r="G5608">
        <v>8</v>
      </c>
      <c r="H5608" s="4">
        <v>125396.24</v>
      </c>
      <c r="I5608" t="s">
        <v>33</v>
      </c>
      <c r="J5608">
        <v>1</v>
      </c>
      <c r="K5608">
        <v>492</v>
      </c>
      <c r="L5608" t="s">
        <v>44</v>
      </c>
      <c r="M5608" t="s">
        <v>21</v>
      </c>
      <c r="N5608" t="s">
        <v>32</v>
      </c>
      <c r="O5608" s="4">
        <v>10014.719999999999</v>
      </c>
      <c r="P5608" t="s">
        <v>23</v>
      </c>
      <c r="Q5608" t="str" cm="1">
        <f t="array" ref="Q5608">_xlfn.IFS(
O5608&lt;50000,"Low Salary (&lt;$50K)",
O5608&lt;90000,"Lower Middle ($50K-$90K)",
O5608&lt;130000,"Middle ($90K-$130K)",
O5608&lt;170000,"Upper Middle ($130K-$170K)",
O5608&gt;=170000,"High Salary (&gt;$170K)"
)</f>
        <v>Low Salary (&lt;$50K)</v>
      </c>
      <c r="R5608" t="str" cm="1">
        <f t="array" ref="R5608">_xlfn.IFS(
G5608&lt;=2,"New Customers (0-2Y)",
G5608&lt;=5,"Growing Customers (3-5Y)",
G5608&lt;=8,"Established Customers (6-8Y)",
G5608&lt;=10,"Loyal Customers (9-10Y)"
)</f>
        <v>Established Customers (6-8Y)</v>
      </c>
    </row>
    <row r="5609" spans="1:18" x14ac:dyDescent="0.35">
      <c r="A5609">
        <v>15771728</v>
      </c>
      <c r="B5609" t="s">
        <v>493</v>
      </c>
      <c r="C5609" t="s">
        <v>42</v>
      </c>
      <c r="D5609" t="s">
        <v>39</v>
      </c>
      <c r="E5609">
        <v>41</v>
      </c>
      <c r="F5609" t="s">
        <v>19</v>
      </c>
      <c r="G5609">
        <v>7</v>
      </c>
      <c r="H5609" s="4">
        <v>104405.54</v>
      </c>
      <c r="I5609" t="s">
        <v>33</v>
      </c>
      <c r="J5609">
        <v>3</v>
      </c>
      <c r="K5609">
        <v>641</v>
      </c>
      <c r="L5609" t="s">
        <v>20</v>
      </c>
      <c r="M5609" t="s">
        <v>21</v>
      </c>
      <c r="N5609" t="s">
        <v>32</v>
      </c>
      <c r="O5609" s="4">
        <v>17384.21</v>
      </c>
      <c r="P5609" t="s">
        <v>28</v>
      </c>
      <c r="Q5609" t="str" cm="1">
        <f t="array" ref="Q5609">_xlfn.IFS(
O5609&lt;50000,"Low Salary (&lt;$50K)",
O5609&lt;90000,"Lower Middle ($50K-$90K)",
O5609&lt;130000,"Middle ($90K-$130K)",
O5609&lt;170000,"Upper Middle ($130K-$170K)",
O5609&gt;=170000,"High Salary (&gt;$170K)"
)</f>
        <v>Low Salary (&lt;$50K)</v>
      </c>
      <c r="R5609" t="str" cm="1">
        <f t="array" ref="R5609">_xlfn.IFS(
G5609&lt;=2,"New Customers (0-2Y)",
G5609&lt;=5,"Growing Customers (3-5Y)",
G5609&lt;=8,"Established Customers (6-8Y)",
G5609&lt;=10,"Loyal Customers (9-10Y)"
)</f>
        <v>Established Customers (6-8Y)</v>
      </c>
    </row>
    <row r="5610" spans="1:18" x14ac:dyDescent="0.35">
      <c r="A5610">
        <v>15605113</v>
      </c>
      <c r="B5610" t="s">
        <v>358</v>
      </c>
      <c r="C5610" t="s">
        <v>17</v>
      </c>
      <c r="D5610" t="s">
        <v>18</v>
      </c>
      <c r="E5610">
        <v>27</v>
      </c>
      <c r="F5610" t="s">
        <v>43</v>
      </c>
      <c r="G5610">
        <v>1</v>
      </c>
      <c r="H5610" s="4">
        <v>133801.49</v>
      </c>
      <c r="I5610" t="s">
        <v>33</v>
      </c>
      <c r="J5610">
        <v>1</v>
      </c>
      <c r="K5610">
        <v>518</v>
      </c>
      <c r="L5610" t="s">
        <v>31</v>
      </c>
      <c r="M5610" t="s">
        <v>21</v>
      </c>
      <c r="N5610" t="s">
        <v>22</v>
      </c>
      <c r="O5610" s="4">
        <v>143315.57</v>
      </c>
      <c r="P5610" t="s">
        <v>28</v>
      </c>
      <c r="Q5610" t="str" cm="1">
        <f t="array" ref="Q5610">_xlfn.IFS(
O5610&lt;50000,"Low Salary (&lt;$50K)",
O5610&lt;90000,"Lower Middle ($50K-$90K)",
O5610&lt;130000,"Middle ($90K-$130K)",
O5610&lt;170000,"Upper Middle ($130K-$170K)",
O5610&gt;=170000,"High Salary (&gt;$170K)"
)</f>
        <v>Upper Middle ($130K-$170K)</v>
      </c>
      <c r="R5610" t="str" cm="1">
        <f t="array" ref="R5610">_xlfn.IFS(
G5610&lt;=2,"New Customers (0-2Y)",
G5610&lt;=5,"Growing Customers (3-5Y)",
G5610&lt;=8,"Established Customers (6-8Y)",
G5610&lt;=10,"Loyal Customers (9-10Y)"
)</f>
        <v>New Customers (0-2Y)</v>
      </c>
    </row>
    <row r="5611" spans="1:18" x14ac:dyDescent="0.35">
      <c r="A5611">
        <v>15661945</v>
      </c>
      <c r="B5611" t="s">
        <v>2209</v>
      </c>
      <c r="C5611" t="s">
        <v>26</v>
      </c>
      <c r="D5611" t="s">
        <v>18</v>
      </c>
      <c r="E5611">
        <v>40</v>
      </c>
      <c r="F5611" t="s">
        <v>19</v>
      </c>
      <c r="G5611">
        <v>4</v>
      </c>
      <c r="H5611" s="4">
        <v>0</v>
      </c>
      <c r="I5611" t="s">
        <v>24</v>
      </c>
      <c r="J5611">
        <v>3</v>
      </c>
      <c r="K5611">
        <v>623</v>
      </c>
      <c r="L5611" t="s">
        <v>20</v>
      </c>
      <c r="M5611" t="s">
        <v>21</v>
      </c>
      <c r="N5611" t="s">
        <v>32</v>
      </c>
      <c r="O5611" s="4">
        <v>31669.18</v>
      </c>
      <c r="P5611" t="s">
        <v>28</v>
      </c>
      <c r="Q5611" t="str" cm="1">
        <f t="array" ref="Q5611">_xlfn.IFS(
O5611&lt;50000,"Low Salary (&lt;$50K)",
O5611&lt;90000,"Lower Middle ($50K-$90K)",
O5611&lt;130000,"Middle ($90K-$130K)",
O5611&lt;170000,"Upper Middle ($130K-$170K)",
O5611&gt;=170000,"High Salary (&gt;$170K)"
)</f>
        <v>Low Salary (&lt;$50K)</v>
      </c>
      <c r="R5611" t="str" cm="1">
        <f t="array" ref="R5611">_xlfn.IFS(
G5611&lt;=2,"New Customers (0-2Y)",
G5611&lt;=5,"Growing Customers (3-5Y)",
G5611&lt;=8,"Established Customers (6-8Y)",
G5611&lt;=10,"Loyal Customers (9-10Y)"
)</f>
        <v>Growing Customers (3-5Y)</v>
      </c>
    </row>
    <row r="5612" spans="1:18" x14ac:dyDescent="0.35">
      <c r="A5612">
        <v>15783816</v>
      </c>
      <c r="B5612" t="s">
        <v>1524</v>
      </c>
      <c r="C5612" t="s">
        <v>17</v>
      </c>
      <c r="D5612" t="s">
        <v>18</v>
      </c>
      <c r="E5612">
        <v>28</v>
      </c>
      <c r="F5612" t="s">
        <v>43</v>
      </c>
      <c r="G5612">
        <v>5</v>
      </c>
      <c r="H5612" s="4">
        <v>0</v>
      </c>
      <c r="I5612" t="s">
        <v>24</v>
      </c>
      <c r="J5612">
        <v>2</v>
      </c>
      <c r="K5612">
        <v>733</v>
      </c>
      <c r="L5612" t="s">
        <v>35</v>
      </c>
      <c r="M5612" t="s">
        <v>27</v>
      </c>
      <c r="N5612" t="s">
        <v>32</v>
      </c>
      <c r="O5612" s="4">
        <v>12761.16</v>
      </c>
      <c r="P5612" t="s">
        <v>28</v>
      </c>
      <c r="Q5612" t="str" cm="1">
        <f t="array" ref="Q5612">_xlfn.IFS(
O5612&lt;50000,"Low Salary (&lt;$50K)",
O5612&lt;90000,"Lower Middle ($50K-$90K)",
O5612&lt;130000,"Middle ($90K-$130K)",
O5612&lt;170000,"Upper Middle ($130K-$170K)",
O5612&gt;=170000,"High Salary (&gt;$170K)"
)</f>
        <v>Low Salary (&lt;$50K)</v>
      </c>
      <c r="R5612" t="str" cm="1">
        <f t="array" ref="R5612">_xlfn.IFS(
G5612&lt;=2,"New Customers (0-2Y)",
G5612&lt;=5,"Growing Customers (3-5Y)",
G5612&lt;=8,"Established Customers (6-8Y)",
G5612&lt;=10,"Loyal Customers (9-10Y)"
)</f>
        <v>Growing Customers (3-5Y)</v>
      </c>
    </row>
    <row r="5613" spans="1:18" x14ac:dyDescent="0.35">
      <c r="A5613">
        <v>15721207</v>
      </c>
      <c r="B5613" t="s">
        <v>668</v>
      </c>
      <c r="C5613" t="s">
        <v>42</v>
      </c>
      <c r="D5613" t="s">
        <v>39</v>
      </c>
      <c r="E5613">
        <v>42</v>
      </c>
      <c r="F5613" t="s">
        <v>19</v>
      </c>
      <c r="G5613">
        <v>6</v>
      </c>
      <c r="H5613" s="4">
        <v>100047.33</v>
      </c>
      <c r="I5613" t="s">
        <v>33</v>
      </c>
      <c r="J5613">
        <v>1</v>
      </c>
      <c r="K5613">
        <v>625</v>
      </c>
      <c r="L5613" t="s">
        <v>20</v>
      </c>
      <c r="M5613" t="s">
        <v>21</v>
      </c>
      <c r="N5613" t="s">
        <v>32</v>
      </c>
      <c r="O5613" s="4">
        <v>93429.95</v>
      </c>
      <c r="P5613" t="s">
        <v>28</v>
      </c>
      <c r="Q5613" t="str" cm="1">
        <f t="array" ref="Q5613">_xlfn.IFS(
O5613&lt;50000,"Low Salary (&lt;$50K)",
O5613&lt;90000,"Lower Middle ($50K-$90K)",
O5613&lt;130000,"Middle ($90K-$130K)",
O5613&lt;170000,"Upper Middle ($130K-$170K)",
O5613&gt;=170000,"High Salary (&gt;$170K)"
)</f>
        <v>Middle ($90K-$130K)</v>
      </c>
      <c r="R5613" t="str" cm="1">
        <f t="array" ref="R5613">_xlfn.IFS(
G5613&lt;=2,"New Customers (0-2Y)",
G5613&lt;=5,"Growing Customers (3-5Y)",
G5613&lt;=8,"Established Customers (6-8Y)",
G5613&lt;=10,"Loyal Customers (9-10Y)"
)</f>
        <v>Established Customers (6-8Y)</v>
      </c>
    </row>
    <row r="5614" spans="1:18" x14ac:dyDescent="0.35">
      <c r="A5614">
        <v>15764072</v>
      </c>
      <c r="B5614" t="s">
        <v>2210</v>
      </c>
      <c r="C5614" t="s">
        <v>17</v>
      </c>
      <c r="D5614" t="s">
        <v>18</v>
      </c>
      <c r="E5614">
        <v>31</v>
      </c>
      <c r="F5614" t="s">
        <v>19</v>
      </c>
      <c r="G5614">
        <v>1</v>
      </c>
      <c r="H5614" s="4">
        <v>109848.6</v>
      </c>
      <c r="I5614" t="s">
        <v>33</v>
      </c>
      <c r="J5614">
        <v>1</v>
      </c>
      <c r="K5614">
        <v>759</v>
      </c>
      <c r="L5614" t="s">
        <v>35</v>
      </c>
      <c r="M5614" t="s">
        <v>21</v>
      </c>
      <c r="N5614" t="s">
        <v>22</v>
      </c>
      <c r="O5614" s="4">
        <v>42012.55</v>
      </c>
      <c r="P5614" t="s">
        <v>28</v>
      </c>
      <c r="Q5614" t="str" cm="1">
        <f t="array" ref="Q5614">_xlfn.IFS(
O5614&lt;50000,"Low Salary (&lt;$50K)",
O5614&lt;90000,"Lower Middle ($50K-$90K)",
O5614&lt;130000,"Middle ($90K-$130K)",
O5614&lt;170000,"Upper Middle ($130K-$170K)",
O5614&gt;=170000,"High Salary (&gt;$170K)"
)</f>
        <v>Low Salary (&lt;$50K)</v>
      </c>
      <c r="R5614" t="str" cm="1">
        <f t="array" ref="R5614">_xlfn.IFS(
G5614&lt;=2,"New Customers (0-2Y)",
G5614&lt;=5,"Growing Customers (3-5Y)",
G5614&lt;=8,"Established Customers (6-8Y)",
G5614&lt;=10,"Loyal Customers (9-10Y)"
)</f>
        <v>New Customers (0-2Y)</v>
      </c>
    </row>
    <row r="5615" spans="1:18" x14ac:dyDescent="0.35">
      <c r="A5615">
        <v>15689412</v>
      </c>
      <c r="B5615" t="s">
        <v>1343</v>
      </c>
      <c r="C5615" t="s">
        <v>17</v>
      </c>
      <c r="D5615" t="s">
        <v>18</v>
      </c>
      <c r="E5615">
        <v>32</v>
      </c>
      <c r="F5615" t="s">
        <v>19</v>
      </c>
      <c r="G5615">
        <v>7</v>
      </c>
      <c r="H5615" s="4">
        <v>127849.38</v>
      </c>
      <c r="I5615" t="s">
        <v>33</v>
      </c>
      <c r="J5615">
        <v>1</v>
      </c>
      <c r="K5615">
        <v>604</v>
      </c>
      <c r="L5615" t="s">
        <v>20</v>
      </c>
      <c r="M5615" t="s">
        <v>21</v>
      </c>
      <c r="N5615" t="s">
        <v>32</v>
      </c>
      <c r="O5615" s="4">
        <v>15798.7</v>
      </c>
      <c r="P5615" t="s">
        <v>28</v>
      </c>
      <c r="Q5615" t="str" cm="1">
        <f t="array" ref="Q5615">_xlfn.IFS(
O5615&lt;50000,"Low Salary (&lt;$50K)",
O5615&lt;90000,"Lower Middle ($50K-$90K)",
O5615&lt;130000,"Middle ($90K-$130K)",
O5615&lt;170000,"Upper Middle ($130K-$170K)",
O5615&gt;=170000,"High Salary (&gt;$170K)"
)</f>
        <v>Low Salary (&lt;$50K)</v>
      </c>
      <c r="R5615" t="str" cm="1">
        <f t="array" ref="R5615">_xlfn.IFS(
G5615&lt;=2,"New Customers (0-2Y)",
G5615&lt;=5,"Growing Customers (3-5Y)",
G5615&lt;=8,"Established Customers (6-8Y)",
G5615&lt;=10,"Loyal Customers (9-10Y)"
)</f>
        <v>Established Customers (6-8Y)</v>
      </c>
    </row>
    <row r="5616" spans="1:18" x14ac:dyDescent="0.35">
      <c r="A5616">
        <v>15798385</v>
      </c>
      <c r="B5616" t="s">
        <v>1280</v>
      </c>
      <c r="C5616" t="s">
        <v>26</v>
      </c>
      <c r="D5616" t="s">
        <v>18</v>
      </c>
      <c r="E5616">
        <v>46</v>
      </c>
      <c r="F5616" t="s">
        <v>19</v>
      </c>
      <c r="G5616">
        <v>3</v>
      </c>
      <c r="H5616" s="4">
        <v>0</v>
      </c>
      <c r="I5616" t="s">
        <v>24</v>
      </c>
      <c r="J5616">
        <v>2</v>
      </c>
      <c r="K5616">
        <v>512</v>
      </c>
      <c r="L5616" t="s">
        <v>31</v>
      </c>
      <c r="M5616" t="s">
        <v>21</v>
      </c>
      <c r="N5616" t="s">
        <v>22</v>
      </c>
      <c r="O5616" s="4">
        <v>56408.14</v>
      </c>
      <c r="P5616" t="s">
        <v>28</v>
      </c>
      <c r="Q5616" t="str" cm="1">
        <f t="array" ref="Q5616">_xlfn.IFS(
O5616&lt;50000,"Low Salary (&lt;$50K)",
O5616&lt;90000,"Lower Middle ($50K-$90K)",
O5616&lt;130000,"Middle ($90K-$130K)",
O5616&lt;170000,"Upper Middle ($130K-$170K)",
O5616&gt;=170000,"High Salary (&gt;$170K)"
)</f>
        <v>Lower Middle ($50K-$90K)</v>
      </c>
      <c r="R5616" t="str" cm="1">
        <f t="array" ref="R5616">_xlfn.IFS(
G5616&lt;=2,"New Customers (0-2Y)",
G5616&lt;=5,"Growing Customers (3-5Y)",
G5616&lt;=8,"Established Customers (6-8Y)",
G5616&lt;=10,"Loyal Customers (9-10Y)"
)</f>
        <v>Growing Customers (3-5Y)</v>
      </c>
    </row>
    <row r="5617" spans="1:18" x14ac:dyDescent="0.35">
      <c r="A5617">
        <v>15775339</v>
      </c>
      <c r="B5617" t="s">
        <v>1524</v>
      </c>
      <c r="C5617" t="s">
        <v>17</v>
      </c>
      <c r="D5617" t="s">
        <v>18</v>
      </c>
      <c r="E5617">
        <v>29</v>
      </c>
      <c r="F5617" t="s">
        <v>43</v>
      </c>
      <c r="G5617">
        <v>8</v>
      </c>
      <c r="H5617" s="4">
        <v>95947.76</v>
      </c>
      <c r="I5617" t="s">
        <v>29</v>
      </c>
      <c r="J5617">
        <v>1</v>
      </c>
      <c r="K5617">
        <v>520</v>
      </c>
      <c r="L5617" t="s">
        <v>31</v>
      </c>
      <c r="M5617" t="s">
        <v>21</v>
      </c>
      <c r="N5617" t="s">
        <v>32</v>
      </c>
      <c r="O5617" s="4">
        <v>4696.4399999999996</v>
      </c>
      <c r="P5617" t="s">
        <v>28</v>
      </c>
      <c r="Q5617" t="str" cm="1">
        <f t="array" ref="Q5617">_xlfn.IFS(
O5617&lt;50000,"Low Salary (&lt;$50K)",
O5617&lt;90000,"Lower Middle ($50K-$90K)",
O5617&lt;130000,"Middle ($90K-$130K)",
O5617&lt;170000,"Upper Middle ($130K-$170K)",
O5617&gt;=170000,"High Salary (&gt;$170K)"
)</f>
        <v>Low Salary (&lt;$50K)</v>
      </c>
      <c r="R5617" t="str" cm="1">
        <f t="array" ref="R5617">_xlfn.IFS(
G5617&lt;=2,"New Customers (0-2Y)",
G5617&lt;=5,"Growing Customers (3-5Y)",
G5617&lt;=8,"Established Customers (6-8Y)",
G5617&lt;=10,"Loyal Customers (9-10Y)"
)</f>
        <v>Established Customers (6-8Y)</v>
      </c>
    </row>
    <row r="5618" spans="1:18" x14ac:dyDescent="0.35">
      <c r="A5618">
        <v>15585256</v>
      </c>
      <c r="B5618" t="s">
        <v>2135</v>
      </c>
      <c r="C5618" t="s">
        <v>26</v>
      </c>
      <c r="D5618" t="s">
        <v>39</v>
      </c>
      <c r="E5618">
        <v>26</v>
      </c>
      <c r="F5618" t="s">
        <v>43</v>
      </c>
      <c r="G5618">
        <v>2</v>
      </c>
      <c r="H5618" s="4">
        <v>0</v>
      </c>
      <c r="I5618" t="s">
        <v>24</v>
      </c>
      <c r="J5618">
        <v>2</v>
      </c>
      <c r="K5618">
        <v>805</v>
      </c>
      <c r="L5618" t="s">
        <v>37</v>
      </c>
      <c r="M5618" t="s">
        <v>21</v>
      </c>
      <c r="N5618" t="s">
        <v>22</v>
      </c>
      <c r="O5618" s="4">
        <v>25042.1</v>
      </c>
      <c r="P5618" t="s">
        <v>28</v>
      </c>
      <c r="Q5618" t="str" cm="1">
        <f t="array" ref="Q5618">_xlfn.IFS(
O5618&lt;50000,"Low Salary (&lt;$50K)",
O5618&lt;90000,"Lower Middle ($50K-$90K)",
O5618&lt;130000,"Middle ($90K-$130K)",
O5618&lt;170000,"Upper Middle ($130K-$170K)",
O5618&gt;=170000,"High Salary (&gt;$170K)"
)</f>
        <v>Low Salary (&lt;$50K)</v>
      </c>
      <c r="R5618" t="str" cm="1">
        <f t="array" ref="R5618">_xlfn.IFS(
G5618&lt;=2,"New Customers (0-2Y)",
G5618&lt;=5,"Growing Customers (3-5Y)",
G5618&lt;=8,"Established Customers (6-8Y)",
G5618&lt;=10,"Loyal Customers (9-10Y)"
)</f>
        <v>New Customers (0-2Y)</v>
      </c>
    </row>
    <row r="5619" spans="1:18" x14ac:dyDescent="0.35">
      <c r="A5619">
        <v>15797329</v>
      </c>
      <c r="B5619" t="s">
        <v>434</v>
      </c>
      <c r="C5619" t="s">
        <v>17</v>
      </c>
      <c r="D5619" t="s">
        <v>39</v>
      </c>
      <c r="E5619">
        <v>43</v>
      </c>
      <c r="F5619" t="s">
        <v>19</v>
      </c>
      <c r="G5619">
        <v>4</v>
      </c>
      <c r="H5619" s="4">
        <v>137638.69</v>
      </c>
      <c r="I5619" t="s">
        <v>33</v>
      </c>
      <c r="J5619">
        <v>1</v>
      </c>
      <c r="K5619">
        <v>626</v>
      </c>
      <c r="L5619" t="s">
        <v>20</v>
      </c>
      <c r="M5619" t="s">
        <v>21</v>
      </c>
      <c r="N5619" t="s">
        <v>32</v>
      </c>
      <c r="O5619" s="4">
        <v>130442.08</v>
      </c>
      <c r="P5619" t="s">
        <v>23</v>
      </c>
      <c r="Q5619" t="str" cm="1">
        <f t="array" ref="Q5619">_xlfn.IFS(
O5619&lt;50000,"Low Salary (&lt;$50K)",
O5619&lt;90000,"Lower Middle ($50K-$90K)",
O5619&lt;130000,"Middle ($90K-$130K)",
O5619&lt;170000,"Upper Middle ($130K-$170K)",
O5619&gt;=170000,"High Salary (&gt;$170K)"
)</f>
        <v>Upper Middle ($130K-$170K)</v>
      </c>
      <c r="R5619" t="str" cm="1">
        <f t="array" ref="R5619">_xlfn.IFS(
G5619&lt;=2,"New Customers (0-2Y)",
G5619&lt;=5,"Growing Customers (3-5Y)",
G5619&lt;=8,"Established Customers (6-8Y)",
G5619&lt;=10,"Loyal Customers (9-10Y)"
)</f>
        <v>Growing Customers (3-5Y)</v>
      </c>
    </row>
    <row r="5620" spans="1:18" x14ac:dyDescent="0.35">
      <c r="A5620">
        <v>15780220</v>
      </c>
      <c r="B5620" t="s">
        <v>2211</v>
      </c>
      <c r="C5620" t="s">
        <v>17</v>
      </c>
      <c r="D5620" t="s">
        <v>39</v>
      </c>
      <c r="E5620">
        <v>38</v>
      </c>
      <c r="F5620" t="s">
        <v>19</v>
      </c>
      <c r="G5620">
        <v>10</v>
      </c>
      <c r="H5620" s="4">
        <v>0</v>
      </c>
      <c r="I5620" t="s">
        <v>24</v>
      </c>
      <c r="J5620">
        <v>1</v>
      </c>
      <c r="K5620">
        <v>656</v>
      </c>
      <c r="L5620" t="s">
        <v>20</v>
      </c>
      <c r="M5620" t="s">
        <v>21</v>
      </c>
      <c r="N5620" t="s">
        <v>22</v>
      </c>
      <c r="O5620" s="4">
        <v>136521.82</v>
      </c>
      <c r="P5620" t="s">
        <v>28</v>
      </c>
      <c r="Q5620" t="str" cm="1">
        <f t="array" ref="Q5620">_xlfn.IFS(
O5620&lt;50000,"Low Salary (&lt;$50K)",
O5620&lt;90000,"Lower Middle ($50K-$90K)",
O5620&lt;130000,"Middle ($90K-$130K)",
O5620&lt;170000,"Upper Middle ($130K-$170K)",
O5620&gt;=170000,"High Salary (&gt;$170K)"
)</f>
        <v>Upper Middle ($130K-$170K)</v>
      </c>
      <c r="R5620" t="str" cm="1">
        <f t="array" ref="R5620">_xlfn.IFS(
G5620&lt;=2,"New Customers (0-2Y)",
G5620&lt;=5,"Growing Customers (3-5Y)",
G5620&lt;=8,"Established Customers (6-8Y)",
G5620&lt;=10,"Loyal Customers (9-10Y)"
)</f>
        <v>Loyal Customers (9-10Y)</v>
      </c>
    </row>
    <row r="5621" spans="1:18" x14ac:dyDescent="0.35">
      <c r="A5621">
        <v>15648951</v>
      </c>
      <c r="B5621" t="s">
        <v>572</v>
      </c>
      <c r="C5621" t="s">
        <v>26</v>
      </c>
      <c r="D5621" t="s">
        <v>39</v>
      </c>
      <c r="E5621">
        <v>41</v>
      </c>
      <c r="F5621" t="s">
        <v>19</v>
      </c>
      <c r="G5621">
        <v>7</v>
      </c>
      <c r="H5621" s="4">
        <v>0</v>
      </c>
      <c r="I5621" t="s">
        <v>24</v>
      </c>
      <c r="J5621">
        <v>2</v>
      </c>
      <c r="K5621">
        <v>785</v>
      </c>
      <c r="L5621" t="s">
        <v>37</v>
      </c>
      <c r="M5621" t="s">
        <v>21</v>
      </c>
      <c r="N5621" t="s">
        <v>22</v>
      </c>
      <c r="O5621" s="4">
        <v>199108.88</v>
      </c>
      <c r="P5621" t="s">
        <v>28</v>
      </c>
      <c r="Q5621" t="str" cm="1">
        <f t="array" ref="Q5621">_xlfn.IFS(
O5621&lt;50000,"Low Salary (&lt;$50K)",
O5621&lt;90000,"Lower Middle ($50K-$90K)",
O5621&lt;130000,"Middle ($90K-$130K)",
O5621&lt;170000,"Upper Middle ($130K-$170K)",
O5621&gt;=170000,"High Salary (&gt;$170K)"
)</f>
        <v>High Salary (&gt;$170K)</v>
      </c>
      <c r="R5621" t="str" cm="1">
        <f t="array" ref="R5621">_xlfn.IFS(
G5621&lt;=2,"New Customers (0-2Y)",
G5621&lt;=5,"Growing Customers (3-5Y)",
G5621&lt;=8,"Established Customers (6-8Y)",
G5621&lt;=10,"Loyal Customers (9-10Y)"
)</f>
        <v>Established Customers (6-8Y)</v>
      </c>
    </row>
    <row r="5622" spans="1:18" x14ac:dyDescent="0.35">
      <c r="A5622">
        <v>15752409</v>
      </c>
      <c r="B5622" t="s">
        <v>258</v>
      </c>
      <c r="C5622" t="s">
        <v>17</v>
      </c>
      <c r="D5622" t="s">
        <v>39</v>
      </c>
      <c r="E5622">
        <v>31</v>
      </c>
      <c r="F5622" t="s">
        <v>19</v>
      </c>
      <c r="G5622">
        <v>6</v>
      </c>
      <c r="H5622" s="4">
        <v>0</v>
      </c>
      <c r="I5622" t="s">
        <v>24</v>
      </c>
      <c r="J5622">
        <v>2</v>
      </c>
      <c r="K5622">
        <v>553</v>
      </c>
      <c r="L5622" t="s">
        <v>31</v>
      </c>
      <c r="M5622" t="s">
        <v>27</v>
      </c>
      <c r="N5622" t="s">
        <v>32</v>
      </c>
      <c r="O5622" s="4">
        <v>124596.63</v>
      </c>
      <c r="P5622" t="s">
        <v>28</v>
      </c>
      <c r="Q5622" t="str" cm="1">
        <f t="array" ref="Q5622">_xlfn.IFS(
O5622&lt;50000,"Low Salary (&lt;$50K)",
O5622&lt;90000,"Lower Middle ($50K-$90K)",
O5622&lt;130000,"Middle ($90K-$130K)",
O5622&lt;170000,"Upper Middle ($130K-$170K)",
O5622&gt;=170000,"High Salary (&gt;$170K)"
)</f>
        <v>Middle ($90K-$130K)</v>
      </c>
      <c r="R5622" t="str" cm="1">
        <f t="array" ref="R5622">_xlfn.IFS(
G5622&lt;=2,"New Customers (0-2Y)",
G5622&lt;=5,"Growing Customers (3-5Y)",
G5622&lt;=8,"Established Customers (6-8Y)",
G5622&lt;=10,"Loyal Customers (9-10Y)"
)</f>
        <v>Established Customers (6-8Y)</v>
      </c>
    </row>
    <row r="5623" spans="1:18" x14ac:dyDescent="0.35">
      <c r="A5623">
        <v>15807524</v>
      </c>
      <c r="B5623" t="s">
        <v>1999</v>
      </c>
      <c r="C5623" t="s">
        <v>17</v>
      </c>
      <c r="D5623" t="s">
        <v>18</v>
      </c>
      <c r="E5623">
        <v>44</v>
      </c>
      <c r="F5623" t="s">
        <v>19</v>
      </c>
      <c r="G5623">
        <v>4</v>
      </c>
      <c r="H5623" s="4">
        <v>0</v>
      </c>
      <c r="I5623" t="s">
        <v>24</v>
      </c>
      <c r="J5623">
        <v>2</v>
      </c>
      <c r="K5623">
        <v>569</v>
      </c>
      <c r="L5623" t="s">
        <v>31</v>
      </c>
      <c r="M5623" t="s">
        <v>27</v>
      </c>
      <c r="N5623" t="s">
        <v>32</v>
      </c>
      <c r="O5623" s="4">
        <v>134394.78</v>
      </c>
      <c r="P5623" t="s">
        <v>28</v>
      </c>
      <c r="Q5623" t="str" cm="1">
        <f t="array" ref="Q5623">_xlfn.IFS(
O5623&lt;50000,"Low Salary (&lt;$50K)",
O5623&lt;90000,"Lower Middle ($50K-$90K)",
O5623&lt;130000,"Middle ($90K-$130K)",
O5623&lt;170000,"Upper Middle ($130K-$170K)",
O5623&gt;=170000,"High Salary (&gt;$170K)"
)</f>
        <v>Upper Middle ($130K-$170K)</v>
      </c>
      <c r="R5623" t="str" cm="1">
        <f t="array" ref="R5623">_xlfn.IFS(
G5623&lt;=2,"New Customers (0-2Y)",
G5623&lt;=5,"Growing Customers (3-5Y)",
G5623&lt;=8,"Established Customers (6-8Y)",
G5623&lt;=10,"Loyal Customers (9-10Y)"
)</f>
        <v>Growing Customers (3-5Y)</v>
      </c>
    </row>
    <row r="5624" spans="1:18" x14ac:dyDescent="0.35">
      <c r="A5624">
        <v>15766649</v>
      </c>
      <c r="B5624" t="s">
        <v>1019</v>
      </c>
      <c r="C5624" t="s">
        <v>17</v>
      </c>
      <c r="D5624" t="s">
        <v>39</v>
      </c>
      <c r="E5624">
        <v>38</v>
      </c>
      <c r="F5624" t="s">
        <v>19</v>
      </c>
      <c r="G5624">
        <v>10</v>
      </c>
      <c r="H5624" s="4">
        <v>89416.99</v>
      </c>
      <c r="I5624" t="s">
        <v>29</v>
      </c>
      <c r="J5624">
        <v>1</v>
      </c>
      <c r="K5624">
        <v>670</v>
      </c>
      <c r="L5624" t="s">
        <v>35</v>
      </c>
      <c r="M5624" t="s">
        <v>27</v>
      </c>
      <c r="N5624" t="s">
        <v>32</v>
      </c>
      <c r="O5624" s="4">
        <v>144275.39000000001</v>
      </c>
      <c r="P5624" t="s">
        <v>28</v>
      </c>
      <c r="Q5624" t="str" cm="1">
        <f t="array" ref="Q5624">_xlfn.IFS(
O5624&lt;50000,"Low Salary (&lt;$50K)",
O5624&lt;90000,"Lower Middle ($50K-$90K)",
O5624&lt;130000,"Middle ($90K-$130K)",
O5624&lt;170000,"Upper Middle ($130K-$170K)",
O5624&gt;=170000,"High Salary (&gt;$170K)"
)</f>
        <v>Upper Middle ($130K-$170K)</v>
      </c>
      <c r="R5624" t="str" cm="1">
        <f t="array" ref="R5624">_xlfn.IFS(
G5624&lt;=2,"New Customers (0-2Y)",
G5624&lt;=5,"Growing Customers (3-5Y)",
G5624&lt;=8,"Established Customers (6-8Y)",
G5624&lt;=10,"Loyal Customers (9-10Y)"
)</f>
        <v>Loyal Customers (9-10Y)</v>
      </c>
    </row>
    <row r="5625" spans="1:18" x14ac:dyDescent="0.35">
      <c r="A5625">
        <v>15696812</v>
      </c>
      <c r="B5625" t="s">
        <v>537</v>
      </c>
      <c r="C5625" t="s">
        <v>26</v>
      </c>
      <c r="D5625" t="s">
        <v>39</v>
      </c>
      <c r="E5625">
        <v>42</v>
      </c>
      <c r="F5625" t="s">
        <v>19</v>
      </c>
      <c r="G5625">
        <v>6</v>
      </c>
      <c r="H5625" s="4">
        <v>0</v>
      </c>
      <c r="I5625" t="s">
        <v>24</v>
      </c>
      <c r="J5625">
        <v>2</v>
      </c>
      <c r="K5625">
        <v>586</v>
      </c>
      <c r="L5625" t="s">
        <v>31</v>
      </c>
      <c r="M5625" t="s">
        <v>21</v>
      </c>
      <c r="N5625" t="s">
        <v>22</v>
      </c>
      <c r="O5625" s="4">
        <v>123410.23</v>
      </c>
      <c r="P5625" t="s">
        <v>28</v>
      </c>
      <c r="Q5625" t="str" cm="1">
        <f t="array" ref="Q5625">_xlfn.IFS(
O5625&lt;50000,"Low Salary (&lt;$50K)",
O5625&lt;90000,"Lower Middle ($50K-$90K)",
O5625&lt;130000,"Middle ($90K-$130K)",
O5625&lt;170000,"Upper Middle ($130K-$170K)",
O5625&gt;=170000,"High Salary (&gt;$170K)"
)</f>
        <v>Middle ($90K-$130K)</v>
      </c>
      <c r="R5625" t="str" cm="1">
        <f t="array" ref="R5625">_xlfn.IFS(
G5625&lt;=2,"New Customers (0-2Y)",
G5625&lt;=5,"Growing Customers (3-5Y)",
G5625&lt;=8,"Established Customers (6-8Y)",
G5625&lt;=10,"Loyal Customers (9-10Y)"
)</f>
        <v>Established Customers (6-8Y)</v>
      </c>
    </row>
    <row r="5626" spans="1:18" x14ac:dyDescent="0.35">
      <c r="A5626">
        <v>15581295</v>
      </c>
      <c r="B5626" t="s">
        <v>244</v>
      </c>
      <c r="C5626" t="s">
        <v>26</v>
      </c>
      <c r="D5626" t="s">
        <v>18</v>
      </c>
      <c r="E5626">
        <v>45</v>
      </c>
      <c r="F5626" t="s">
        <v>19</v>
      </c>
      <c r="G5626">
        <v>1</v>
      </c>
      <c r="H5626" s="4">
        <v>0</v>
      </c>
      <c r="I5626" t="s">
        <v>24</v>
      </c>
      <c r="J5626">
        <v>1</v>
      </c>
      <c r="K5626">
        <v>617</v>
      </c>
      <c r="L5626" t="s">
        <v>20</v>
      </c>
      <c r="M5626" t="s">
        <v>21</v>
      </c>
      <c r="N5626" t="s">
        <v>32</v>
      </c>
      <c r="O5626" s="4">
        <v>143298.06</v>
      </c>
      <c r="P5626" t="s">
        <v>28</v>
      </c>
      <c r="Q5626" t="str" cm="1">
        <f t="array" ref="Q5626">_xlfn.IFS(
O5626&lt;50000,"Low Salary (&lt;$50K)",
O5626&lt;90000,"Lower Middle ($50K-$90K)",
O5626&lt;130000,"Middle ($90K-$130K)",
O5626&lt;170000,"Upper Middle ($130K-$170K)",
O5626&gt;=170000,"High Salary (&gt;$170K)"
)</f>
        <v>Upper Middle ($130K-$170K)</v>
      </c>
      <c r="R5626" t="str" cm="1">
        <f t="array" ref="R5626">_xlfn.IFS(
G5626&lt;=2,"New Customers (0-2Y)",
G5626&lt;=5,"Growing Customers (3-5Y)",
G5626&lt;=8,"Established Customers (6-8Y)",
G5626&lt;=10,"Loyal Customers (9-10Y)"
)</f>
        <v>New Customers (0-2Y)</v>
      </c>
    </row>
    <row r="5627" spans="1:18" x14ac:dyDescent="0.35">
      <c r="A5627">
        <v>15663234</v>
      </c>
      <c r="B5627" t="s">
        <v>2061</v>
      </c>
      <c r="C5627" t="s">
        <v>17</v>
      </c>
      <c r="D5627" t="s">
        <v>18</v>
      </c>
      <c r="E5627">
        <v>60</v>
      </c>
      <c r="F5627" t="s">
        <v>2967</v>
      </c>
      <c r="G5627">
        <v>7</v>
      </c>
      <c r="H5627" s="4">
        <v>143262.04</v>
      </c>
      <c r="I5627" t="s">
        <v>33</v>
      </c>
      <c r="J5627">
        <v>1</v>
      </c>
      <c r="K5627">
        <v>508</v>
      </c>
      <c r="L5627" t="s">
        <v>31</v>
      </c>
      <c r="M5627" t="s">
        <v>21</v>
      </c>
      <c r="N5627" t="s">
        <v>22</v>
      </c>
      <c r="O5627" s="4">
        <v>129562.74</v>
      </c>
      <c r="P5627" t="s">
        <v>28</v>
      </c>
      <c r="Q5627" t="str" cm="1">
        <f t="array" ref="Q5627">_xlfn.IFS(
O5627&lt;50000,"Low Salary (&lt;$50K)",
O5627&lt;90000,"Lower Middle ($50K-$90K)",
O5627&lt;130000,"Middle ($90K-$130K)",
O5627&lt;170000,"Upper Middle ($130K-$170K)",
O5627&gt;=170000,"High Salary (&gt;$170K)"
)</f>
        <v>Middle ($90K-$130K)</v>
      </c>
      <c r="R5627" t="str" cm="1">
        <f t="array" ref="R5627">_xlfn.IFS(
G5627&lt;=2,"New Customers (0-2Y)",
G5627&lt;=5,"Growing Customers (3-5Y)",
G5627&lt;=8,"Established Customers (6-8Y)",
G5627&lt;=10,"Loyal Customers (9-10Y)"
)</f>
        <v>Established Customers (6-8Y)</v>
      </c>
    </row>
    <row r="5628" spans="1:18" x14ac:dyDescent="0.35">
      <c r="A5628">
        <v>15741417</v>
      </c>
      <c r="B5628" t="s">
        <v>428</v>
      </c>
      <c r="C5628" t="s">
        <v>26</v>
      </c>
      <c r="D5628" t="s">
        <v>18</v>
      </c>
      <c r="E5628">
        <v>35</v>
      </c>
      <c r="F5628" t="s">
        <v>19</v>
      </c>
      <c r="G5628">
        <v>7</v>
      </c>
      <c r="H5628" s="4">
        <v>119656.45</v>
      </c>
      <c r="I5628" t="s">
        <v>33</v>
      </c>
      <c r="J5628">
        <v>2</v>
      </c>
      <c r="K5628">
        <v>624</v>
      </c>
      <c r="L5628" t="s">
        <v>20</v>
      </c>
      <c r="M5628" t="s">
        <v>21</v>
      </c>
      <c r="N5628" t="s">
        <v>22</v>
      </c>
      <c r="O5628" s="4">
        <v>4595.05</v>
      </c>
      <c r="P5628" t="s">
        <v>28</v>
      </c>
      <c r="Q5628" t="str" cm="1">
        <f t="array" ref="Q5628">_xlfn.IFS(
O5628&lt;50000,"Low Salary (&lt;$50K)",
O5628&lt;90000,"Lower Middle ($50K-$90K)",
O5628&lt;130000,"Middle ($90K-$130K)",
O5628&lt;170000,"Upper Middle ($130K-$170K)",
O5628&gt;=170000,"High Salary (&gt;$170K)"
)</f>
        <v>Low Salary (&lt;$50K)</v>
      </c>
      <c r="R5628" t="str" cm="1">
        <f t="array" ref="R5628">_xlfn.IFS(
G5628&lt;=2,"New Customers (0-2Y)",
G5628&lt;=5,"Growing Customers (3-5Y)",
G5628&lt;=8,"Established Customers (6-8Y)",
G5628&lt;=10,"Loyal Customers (9-10Y)"
)</f>
        <v>Established Customers (6-8Y)</v>
      </c>
    </row>
    <row r="5629" spans="1:18" x14ac:dyDescent="0.35">
      <c r="A5629">
        <v>15695174</v>
      </c>
      <c r="B5629" t="s">
        <v>208</v>
      </c>
      <c r="C5629" t="s">
        <v>17</v>
      </c>
      <c r="D5629" t="s">
        <v>39</v>
      </c>
      <c r="E5629">
        <v>29</v>
      </c>
      <c r="F5629" t="s">
        <v>43</v>
      </c>
      <c r="G5629">
        <v>4</v>
      </c>
      <c r="H5629" s="4">
        <v>132954.64000000001</v>
      </c>
      <c r="I5629" t="s">
        <v>33</v>
      </c>
      <c r="J5629">
        <v>1</v>
      </c>
      <c r="K5629">
        <v>654</v>
      </c>
      <c r="L5629" t="s">
        <v>20</v>
      </c>
      <c r="M5629" t="s">
        <v>21</v>
      </c>
      <c r="N5629" t="s">
        <v>22</v>
      </c>
      <c r="O5629" s="4">
        <v>146715.07</v>
      </c>
      <c r="P5629" t="s">
        <v>28</v>
      </c>
      <c r="Q5629" t="str" cm="1">
        <f t="array" ref="Q5629">_xlfn.IFS(
O5629&lt;50000,"Low Salary (&lt;$50K)",
O5629&lt;90000,"Lower Middle ($50K-$90K)",
O5629&lt;130000,"Middle ($90K-$130K)",
O5629&lt;170000,"Upper Middle ($130K-$170K)",
O5629&gt;=170000,"High Salary (&gt;$170K)"
)</f>
        <v>Upper Middle ($130K-$170K)</v>
      </c>
      <c r="R5629" t="str" cm="1">
        <f t="array" ref="R5629">_xlfn.IFS(
G5629&lt;=2,"New Customers (0-2Y)",
G5629&lt;=5,"Growing Customers (3-5Y)",
G5629&lt;=8,"Established Customers (6-8Y)",
G5629&lt;=10,"Loyal Customers (9-10Y)"
)</f>
        <v>Growing Customers (3-5Y)</v>
      </c>
    </row>
    <row r="5630" spans="1:18" x14ac:dyDescent="0.35">
      <c r="A5630">
        <v>15665168</v>
      </c>
      <c r="B5630" t="s">
        <v>308</v>
      </c>
      <c r="C5630" t="s">
        <v>42</v>
      </c>
      <c r="D5630" t="s">
        <v>18</v>
      </c>
      <c r="E5630">
        <v>44</v>
      </c>
      <c r="F5630" t="s">
        <v>19</v>
      </c>
      <c r="G5630">
        <v>3</v>
      </c>
      <c r="H5630" s="4">
        <v>105206.7</v>
      </c>
      <c r="I5630" t="s">
        <v>33</v>
      </c>
      <c r="J5630">
        <v>2</v>
      </c>
      <c r="K5630">
        <v>681</v>
      </c>
      <c r="L5630" t="s">
        <v>35</v>
      </c>
      <c r="M5630" t="s">
        <v>21</v>
      </c>
      <c r="N5630" t="s">
        <v>22</v>
      </c>
      <c r="O5630" s="4">
        <v>163558.35999999999</v>
      </c>
      <c r="P5630" t="s">
        <v>28</v>
      </c>
      <c r="Q5630" t="str" cm="1">
        <f t="array" ref="Q5630">_xlfn.IFS(
O5630&lt;50000,"Low Salary (&lt;$50K)",
O5630&lt;90000,"Lower Middle ($50K-$90K)",
O5630&lt;130000,"Middle ($90K-$130K)",
O5630&lt;170000,"Upper Middle ($130K-$170K)",
O5630&gt;=170000,"High Salary (&gt;$170K)"
)</f>
        <v>Upper Middle ($130K-$170K)</v>
      </c>
      <c r="R5630" t="str" cm="1">
        <f t="array" ref="R5630">_xlfn.IFS(
G5630&lt;=2,"New Customers (0-2Y)",
G5630&lt;=5,"Growing Customers (3-5Y)",
G5630&lt;=8,"Established Customers (6-8Y)",
G5630&lt;=10,"Loyal Customers (9-10Y)"
)</f>
        <v>Growing Customers (3-5Y)</v>
      </c>
    </row>
    <row r="5631" spans="1:18" x14ac:dyDescent="0.35">
      <c r="A5631">
        <v>15601503</v>
      </c>
      <c r="B5631" t="s">
        <v>1370</v>
      </c>
      <c r="C5631" t="s">
        <v>26</v>
      </c>
      <c r="D5631" t="s">
        <v>39</v>
      </c>
      <c r="E5631">
        <v>28</v>
      </c>
      <c r="F5631" t="s">
        <v>43</v>
      </c>
      <c r="G5631">
        <v>4</v>
      </c>
      <c r="H5631" s="4">
        <v>0</v>
      </c>
      <c r="I5631" t="s">
        <v>24</v>
      </c>
      <c r="J5631">
        <v>2</v>
      </c>
      <c r="K5631">
        <v>578</v>
      </c>
      <c r="L5631" t="s">
        <v>31</v>
      </c>
      <c r="M5631" t="s">
        <v>27</v>
      </c>
      <c r="N5631" t="s">
        <v>32</v>
      </c>
      <c r="O5631" s="4">
        <v>6947.09</v>
      </c>
      <c r="P5631" t="s">
        <v>28</v>
      </c>
      <c r="Q5631" t="str" cm="1">
        <f t="array" ref="Q5631">_xlfn.IFS(
O5631&lt;50000,"Low Salary (&lt;$50K)",
O5631&lt;90000,"Lower Middle ($50K-$90K)",
O5631&lt;130000,"Middle ($90K-$130K)",
O5631&lt;170000,"Upper Middle ($130K-$170K)",
O5631&gt;=170000,"High Salary (&gt;$170K)"
)</f>
        <v>Low Salary (&lt;$50K)</v>
      </c>
      <c r="R5631" t="str" cm="1">
        <f t="array" ref="R5631">_xlfn.IFS(
G5631&lt;=2,"New Customers (0-2Y)",
G5631&lt;=5,"Growing Customers (3-5Y)",
G5631&lt;=8,"Established Customers (6-8Y)",
G5631&lt;=10,"Loyal Customers (9-10Y)"
)</f>
        <v>Growing Customers (3-5Y)</v>
      </c>
    </row>
    <row r="5632" spans="1:18" x14ac:dyDescent="0.35">
      <c r="A5632">
        <v>15706131</v>
      </c>
      <c r="B5632" t="s">
        <v>1904</v>
      </c>
      <c r="C5632" t="s">
        <v>26</v>
      </c>
      <c r="D5632" t="s">
        <v>18</v>
      </c>
      <c r="E5632">
        <v>37</v>
      </c>
      <c r="F5632" t="s">
        <v>19</v>
      </c>
      <c r="G5632">
        <v>9</v>
      </c>
      <c r="H5632" s="4">
        <v>83061.259999999995</v>
      </c>
      <c r="I5632" t="s">
        <v>29</v>
      </c>
      <c r="J5632">
        <v>2</v>
      </c>
      <c r="K5632">
        <v>621</v>
      </c>
      <c r="L5632" t="s">
        <v>20</v>
      </c>
      <c r="M5632" t="s">
        <v>21</v>
      </c>
      <c r="N5632" t="s">
        <v>32</v>
      </c>
      <c r="O5632" s="4">
        <v>9170.5400000000009</v>
      </c>
      <c r="P5632" t="s">
        <v>28</v>
      </c>
      <c r="Q5632" t="str" cm="1">
        <f t="array" ref="Q5632">_xlfn.IFS(
O5632&lt;50000,"Low Salary (&lt;$50K)",
O5632&lt;90000,"Lower Middle ($50K-$90K)",
O5632&lt;130000,"Middle ($90K-$130K)",
O5632&lt;170000,"Upper Middle ($130K-$170K)",
O5632&gt;=170000,"High Salary (&gt;$170K)"
)</f>
        <v>Low Salary (&lt;$50K)</v>
      </c>
      <c r="R5632" t="str" cm="1">
        <f t="array" ref="R5632">_xlfn.IFS(
G5632&lt;=2,"New Customers (0-2Y)",
G5632&lt;=5,"Growing Customers (3-5Y)",
G5632&lt;=8,"Established Customers (6-8Y)",
G5632&lt;=10,"Loyal Customers (9-10Y)"
)</f>
        <v>Loyal Customers (9-10Y)</v>
      </c>
    </row>
    <row r="5633" spans="1:18" x14ac:dyDescent="0.35">
      <c r="A5633">
        <v>15782758</v>
      </c>
      <c r="B5633" t="s">
        <v>996</v>
      </c>
      <c r="C5633" t="s">
        <v>17</v>
      </c>
      <c r="D5633" t="s">
        <v>39</v>
      </c>
      <c r="E5633">
        <v>40</v>
      </c>
      <c r="F5633" t="s">
        <v>19</v>
      </c>
      <c r="G5633">
        <v>5</v>
      </c>
      <c r="H5633" s="4">
        <v>147650.68</v>
      </c>
      <c r="I5633" t="s">
        <v>33</v>
      </c>
      <c r="J5633">
        <v>1</v>
      </c>
      <c r="K5633">
        <v>632</v>
      </c>
      <c r="L5633" t="s">
        <v>20</v>
      </c>
      <c r="M5633" t="s">
        <v>21</v>
      </c>
      <c r="N5633" t="s">
        <v>22</v>
      </c>
      <c r="O5633" s="4">
        <v>199674.83</v>
      </c>
      <c r="P5633" t="s">
        <v>28</v>
      </c>
      <c r="Q5633" t="str" cm="1">
        <f t="array" ref="Q5633">_xlfn.IFS(
O5633&lt;50000,"Low Salary (&lt;$50K)",
O5633&lt;90000,"Lower Middle ($50K-$90K)",
O5633&lt;130000,"Middle ($90K-$130K)",
O5633&lt;170000,"Upper Middle ($130K-$170K)",
O5633&gt;=170000,"High Salary (&gt;$170K)"
)</f>
        <v>High Salary (&gt;$170K)</v>
      </c>
      <c r="R5633" t="str" cm="1">
        <f t="array" ref="R5633">_xlfn.IFS(
G5633&lt;=2,"New Customers (0-2Y)",
G5633&lt;=5,"Growing Customers (3-5Y)",
G5633&lt;=8,"Established Customers (6-8Y)",
G5633&lt;=10,"Loyal Customers (9-10Y)"
)</f>
        <v>Growing Customers (3-5Y)</v>
      </c>
    </row>
    <row r="5634" spans="1:18" x14ac:dyDescent="0.35">
      <c r="A5634">
        <v>15591091</v>
      </c>
      <c r="B5634" t="s">
        <v>2212</v>
      </c>
      <c r="C5634" t="s">
        <v>17</v>
      </c>
      <c r="D5634" t="s">
        <v>39</v>
      </c>
      <c r="E5634">
        <v>44</v>
      </c>
      <c r="F5634" t="s">
        <v>19</v>
      </c>
      <c r="G5634">
        <v>5</v>
      </c>
      <c r="H5634" s="4">
        <v>73348.56</v>
      </c>
      <c r="I5634" t="s">
        <v>29</v>
      </c>
      <c r="J5634">
        <v>1</v>
      </c>
      <c r="K5634">
        <v>644</v>
      </c>
      <c r="L5634" t="s">
        <v>20</v>
      </c>
      <c r="M5634" t="s">
        <v>21</v>
      </c>
      <c r="N5634" t="s">
        <v>32</v>
      </c>
      <c r="O5634" s="4">
        <v>157166.79</v>
      </c>
      <c r="P5634" t="s">
        <v>23</v>
      </c>
      <c r="Q5634" t="str" cm="1">
        <f t="array" ref="Q5634">_xlfn.IFS(
O5634&lt;50000,"Low Salary (&lt;$50K)",
O5634&lt;90000,"Lower Middle ($50K-$90K)",
O5634&lt;130000,"Middle ($90K-$130K)",
O5634&lt;170000,"Upper Middle ($130K-$170K)",
O5634&gt;=170000,"High Salary (&gt;$170K)"
)</f>
        <v>Upper Middle ($130K-$170K)</v>
      </c>
      <c r="R5634" t="str" cm="1">
        <f t="array" ref="R5634">_xlfn.IFS(
G5634&lt;=2,"New Customers (0-2Y)",
G5634&lt;=5,"Growing Customers (3-5Y)",
G5634&lt;=8,"Established Customers (6-8Y)",
G5634&lt;=10,"Loyal Customers (9-10Y)"
)</f>
        <v>Growing Customers (3-5Y)</v>
      </c>
    </row>
    <row r="5635" spans="1:18" x14ac:dyDescent="0.35">
      <c r="A5635">
        <v>15715877</v>
      </c>
      <c r="B5635" t="s">
        <v>458</v>
      </c>
      <c r="C5635" t="s">
        <v>17</v>
      </c>
      <c r="D5635" t="s">
        <v>39</v>
      </c>
      <c r="E5635">
        <v>28</v>
      </c>
      <c r="F5635" t="s">
        <v>43</v>
      </c>
      <c r="G5635">
        <v>2</v>
      </c>
      <c r="H5635" s="4">
        <v>0</v>
      </c>
      <c r="I5635" t="s">
        <v>24</v>
      </c>
      <c r="J5635">
        <v>2</v>
      </c>
      <c r="K5635">
        <v>821</v>
      </c>
      <c r="L5635" t="s">
        <v>37</v>
      </c>
      <c r="M5635" t="s">
        <v>21</v>
      </c>
      <c r="N5635" t="s">
        <v>32</v>
      </c>
      <c r="O5635" s="4">
        <v>46072.52</v>
      </c>
      <c r="P5635" t="s">
        <v>28</v>
      </c>
      <c r="Q5635" t="str" cm="1">
        <f t="array" ref="Q5635">_xlfn.IFS(
O5635&lt;50000,"Low Salary (&lt;$50K)",
O5635&lt;90000,"Lower Middle ($50K-$90K)",
O5635&lt;130000,"Middle ($90K-$130K)",
O5635&lt;170000,"Upper Middle ($130K-$170K)",
O5635&gt;=170000,"High Salary (&gt;$170K)"
)</f>
        <v>Low Salary (&lt;$50K)</v>
      </c>
      <c r="R5635" t="str" cm="1">
        <f t="array" ref="R5635">_xlfn.IFS(
G5635&lt;=2,"New Customers (0-2Y)",
G5635&lt;=5,"Growing Customers (3-5Y)",
G5635&lt;=8,"Established Customers (6-8Y)",
G5635&lt;=10,"Loyal Customers (9-10Y)"
)</f>
        <v>New Customers (0-2Y)</v>
      </c>
    </row>
    <row r="5636" spans="1:18" x14ac:dyDescent="0.35">
      <c r="A5636">
        <v>15756918</v>
      </c>
      <c r="B5636" t="s">
        <v>349</v>
      </c>
      <c r="C5636" t="s">
        <v>17</v>
      </c>
      <c r="D5636" t="s">
        <v>18</v>
      </c>
      <c r="E5636">
        <v>38</v>
      </c>
      <c r="F5636" t="s">
        <v>19</v>
      </c>
      <c r="G5636">
        <v>2</v>
      </c>
      <c r="H5636" s="4">
        <v>0</v>
      </c>
      <c r="I5636" t="s">
        <v>24</v>
      </c>
      <c r="J5636">
        <v>2</v>
      </c>
      <c r="K5636">
        <v>754</v>
      </c>
      <c r="L5636" t="s">
        <v>35</v>
      </c>
      <c r="M5636" t="s">
        <v>27</v>
      </c>
      <c r="N5636" t="s">
        <v>32</v>
      </c>
      <c r="O5636" s="4">
        <v>3524.69</v>
      </c>
      <c r="P5636" t="s">
        <v>28</v>
      </c>
      <c r="Q5636" t="str" cm="1">
        <f t="array" ref="Q5636">_xlfn.IFS(
O5636&lt;50000,"Low Salary (&lt;$50K)",
O5636&lt;90000,"Lower Middle ($50K-$90K)",
O5636&lt;130000,"Middle ($90K-$130K)",
O5636&lt;170000,"Upper Middle ($130K-$170K)",
O5636&gt;=170000,"High Salary (&gt;$170K)"
)</f>
        <v>Low Salary (&lt;$50K)</v>
      </c>
      <c r="R5636" t="str" cm="1">
        <f t="array" ref="R5636">_xlfn.IFS(
G5636&lt;=2,"New Customers (0-2Y)",
G5636&lt;=5,"Growing Customers (3-5Y)",
G5636&lt;=8,"Established Customers (6-8Y)",
G5636&lt;=10,"Loyal Customers (9-10Y)"
)</f>
        <v>New Customers (0-2Y)</v>
      </c>
    </row>
    <row r="5637" spans="1:18" x14ac:dyDescent="0.35">
      <c r="A5637">
        <v>15746662</v>
      </c>
      <c r="B5637" t="s">
        <v>2213</v>
      </c>
      <c r="C5637" t="s">
        <v>26</v>
      </c>
      <c r="D5637" t="s">
        <v>18</v>
      </c>
      <c r="E5637">
        <v>27</v>
      </c>
      <c r="F5637" t="s">
        <v>43</v>
      </c>
      <c r="G5637">
        <v>1</v>
      </c>
      <c r="H5637" s="4">
        <v>116320.68</v>
      </c>
      <c r="I5637" t="s">
        <v>33</v>
      </c>
      <c r="J5637">
        <v>1</v>
      </c>
      <c r="K5637">
        <v>568</v>
      </c>
      <c r="L5637" t="s">
        <v>31</v>
      </c>
      <c r="M5637" t="s">
        <v>27</v>
      </c>
      <c r="N5637" t="s">
        <v>22</v>
      </c>
      <c r="O5637" s="4">
        <v>45563.94</v>
      </c>
      <c r="P5637" t="s">
        <v>28</v>
      </c>
      <c r="Q5637" t="str" cm="1">
        <f t="array" ref="Q5637">_xlfn.IFS(
O5637&lt;50000,"Low Salary (&lt;$50K)",
O5637&lt;90000,"Lower Middle ($50K-$90K)",
O5637&lt;130000,"Middle ($90K-$130K)",
O5637&lt;170000,"Upper Middle ($130K-$170K)",
O5637&gt;=170000,"High Salary (&gt;$170K)"
)</f>
        <v>Low Salary (&lt;$50K)</v>
      </c>
      <c r="R5637" t="str" cm="1">
        <f t="array" ref="R5637">_xlfn.IFS(
G5637&lt;=2,"New Customers (0-2Y)",
G5637&lt;=5,"Growing Customers (3-5Y)",
G5637&lt;=8,"Established Customers (6-8Y)",
G5637&lt;=10,"Loyal Customers (9-10Y)"
)</f>
        <v>New Customers (0-2Y)</v>
      </c>
    </row>
    <row r="5638" spans="1:18" x14ac:dyDescent="0.35">
      <c r="A5638">
        <v>15626679</v>
      </c>
      <c r="B5638" t="s">
        <v>2214</v>
      </c>
      <c r="C5638" t="s">
        <v>17</v>
      </c>
      <c r="D5638" t="s">
        <v>39</v>
      </c>
      <c r="E5638">
        <v>33</v>
      </c>
      <c r="F5638" t="s">
        <v>19</v>
      </c>
      <c r="G5638">
        <v>3</v>
      </c>
      <c r="H5638" s="4">
        <v>0</v>
      </c>
      <c r="I5638" t="s">
        <v>24</v>
      </c>
      <c r="J5638">
        <v>2</v>
      </c>
      <c r="K5638">
        <v>584</v>
      </c>
      <c r="L5638" t="s">
        <v>31</v>
      </c>
      <c r="M5638" t="s">
        <v>27</v>
      </c>
      <c r="N5638" t="s">
        <v>22</v>
      </c>
      <c r="O5638" s="4">
        <v>59103.13</v>
      </c>
      <c r="P5638" t="s">
        <v>28</v>
      </c>
      <c r="Q5638" t="str" cm="1">
        <f t="array" ref="Q5638">_xlfn.IFS(
O5638&lt;50000,"Low Salary (&lt;$50K)",
O5638&lt;90000,"Lower Middle ($50K-$90K)",
O5638&lt;130000,"Middle ($90K-$130K)",
O5638&lt;170000,"Upper Middle ($130K-$170K)",
O5638&gt;=170000,"High Salary (&gt;$170K)"
)</f>
        <v>Lower Middle ($50K-$90K)</v>
      </c>
      <c r="R5638" t="str" cm="1">
        <f t="array" ref="R5638">_xlfn.IFS(
G5638&lt;=2,"New Customers (0-2Y)",
G5638&lt;=5,"Growing Customers (3-5Y)",
G5638&lt;=8,"Established Customers (6-8Y)",
G5638&lt;=10,"Loyal Customers (9-10Y)"
)</f>
        <v>Growing Customers (3-5Y)</v>
      </c>
    </row>
    <row r="5639" spans="1:18" x14ac:dyDescent="0.35">
      <c r="A5639">
        <v>15793343</v>
      </c>
      <c r="B5639" t="s">
        <v>741</v>
      </c>
      <c r="C5639" t="s">
        <v>17</v>
      </c>
      <c r="D5639" t="s">
        <v>18</v>
      </c>
      <c r="E5639">
        <v>29</v>
      </c>
      <c r="F5639" t="s">
        <v>43</v>
      </c>
      <c r="G5639">
        <v>8</v>
      </c>
      <c r="H5639" s="4">
        <v>0</v>
      </c>
      <c r="I5639" t="s">
        <v>24</v>
      </c>
      <c r="J5639">
        <v>2</v>
      </c>
      <c r="K5639">
        <v>549</v>
      </c>
      <c r="L5639" t="s">
        <v>31</v>
      </c>
      <c r="M5639" t="s">
        <v>21</v>
      </c>
      <c r="N5639" t="s">
        <v>22</v>
      </c>
      <c r="O5639" s="4">
        <v>189558.44</v>
      </c>
      <c r="P5639" t="s">
        <v>28</v>
      </c>
      <c r="Q5639" t="str" cm="1">
        <f t="array" ref="Q5639">_xlfn.IFS(
O5639&lt;50000,"Low Salary (&lt;$50K)",
O5639&lt;90000,"Lower Middle ($50K-$90K)",
O5639&lt;130000,"Middle ($90K-$130K)",
O5639&lt;170000,"Upper Middle ($130K-$170K)",
O5639&gt;=170000,"High Salary (&gt;$170K)"
)</f>
        <v>High Salary (&gt;$170K)</v>
      </c>
      <c r="R5639" t="str" cm="1">
        <f t="array" ref="R5639">_xlfn.IFS(
G5639&lt;=2,"New Customers (0-2Y)",
G5639&lt;=5,"Growing Customers (3-5Y)",
G5639&lt;=8,"Established Customers (6-8Y)",
G5639&lt;=10,"Loyal Customers (9-10Y)"
)</f>
        <v>Established Customers (6-8Y)</v>
      </c>
    </row>
    <row r="5640" spans="1:18" x14ac:dyDescent="0.35">
      <c r="A5640">
        <v>15576774</v>
      </c>
      <c r="B5640" t="s">
        <v>241</v>
      </c>
      <c r="C5640" t="s">
        <v>17</v>
      </c>
      <c r="D5640" t="s">
        <v>18</v>
      </c>
      <c r="E5640">
        <v>38</v>
      </c>
      <c r="F5640" t="s">
        <v>19</v>
      </c>
      <c r="G5640">
        <v>7</v>
      </c>
      <c r="H5640" s="4">
        <v>0</v>
      </c>
      <c r="I5640" t="s">
        <v>24</v>
      </c>
      <c r="J5640">
        <v>2</v>
      </c>
      <c r="K5640">
        <v>729</v>
      </c>
      <c r="L5640" t="s">
        <v>35</v>
      </c>
      <c r="M5640" t="s">
        <v>27</v>
      </c>
      <c r="N5640" t="s">
        <v>32</v>
      </c>
      <c r="O5640" s="4">
        <v>45779.9</v>
      </c>
      <c r="P5640" t="s">
        <v>28</v>
      </c>
      <c r="Q5640" t="str" cm="1">
        <f t="array" ref="Q5640">_xlfn.IFS(
O5640&lt;50000,"Low Salary (&lt;$50K)",
O5640&lt;90000,"Lower Middle ($50K-$90K)",
O5640&lt;130000,"Middle ($90K-$130K)",
O5640&lt;170000,"Upper Middle ($130K-$170K)",
O5640&gt;=170000,"High Salary (&gt;$170K)"
)</f>
        <v>Low Salary (&lt;$50K)</v>
      </c>
      <c r="R5640" t="str" cm="1">
        <f t="array" ref="R5640">_xlfn.IFS(
G5640&lt;=2,"New Customers (0-2Y)",
G5640&lt;=5,"Growing Customers (3-5Y)",
G5640&lt;=8,"Established Customers (6-8Y)",
G5640&lt;=10,"Loyal Customers (9-10Y)"
)</f>
        <v>Established Customers (6-8Y)</v>
      </c>
    </row>
    <row r="5641" spans="1:18" x14ac:dyDescent="0.35">
      <c r="A5641">
        <v>15801316</v>
      </c>
      <c r="B5641" t="s">
        <v>1045</v>
      </c>
      <c r="C5641" t="s">
        <v>17</v>
      </c>
      <c r="D5641" t="s">
        <v>39</v>
      </c>
      <c r="E5641">
        <v>61</v>
      </c>
      <c r="F5641" t="s">
        <v>2967</v>
      </c>
      <c r="G5641">
        <v>8</v>
      </c>
      <c r="H5641" s="4">
        <v>66250.710000000006</v>
      </c>
      <c r="I5641" t="s">
        <v>29</v>
      </c>
      <c r="J5641">
        <v>1</v>
      </c>
      <c r="K5641">
        <v>523</v>
      </c>
      <c r="L5641" t="s">
        <v>31</v>
      </c>
      <c r="M5641" t="s">
        <v>21</v>
      </c>
      <c r="N5641" t="s">
        <v>22</v>
      </c>
      <c r="O5641" s="4">
        <v>21859.06</v>
      </c>
      <c r="P5641" t="s">
        <v>28</v>
      </c>
      <c r="Q5641" t="str" cm="1">
        <f t="array" ref="Q5641">_xlfn.IFS(
O5641&lt;50000,"Low Salary (&lt;$50K)",
O5641&lt;90000,"Lower Middle ($50K-$90K)",
O5641&lt;130000,"Middle ($90K-$130K)",
O5641&lt;170000,"Upper Middle ($130K-$170K)",
O5641&gt;=170000,"High Salary (&gt;$170K)"
)</f>
        <v>Low Salary (&lt;$50K)</v>
      </c>
      <c r="R5641" t="str" cm="1">
        <f t="array" ref="R5641">_xlfn.IFS(
G5641&lt;=2,"New Customers (0-2Y)",
G5641&lt;=5,"Growing Customers (3-5Y)",
G5641&lt;=8,"Established Customers (6-8Y)",
G5641&lt;=10,"Loyal Customers (9-10Y)"
)</f>
        <v>Established Customers (6-8Y)</v>
      </c>
    </row>
    <row r="5642" spans="1:18" x14ac:dyDescent="0.35">
      <c r="A5642">
        <v>15800514</v>
      </c>
      <c r="B5642" t="s">
        <v>2215</v>
      </c>
      <c r="C5642" t="s">
        <v>42</v>
      </c>
      <c r="D5642" t="s">
        <v>18</v>
      </c>
      <c r="E5642">
        <v>24</v>
      </c>
      <c r="F5642" t="s">
        <v>43</v>
      </c>
      <c r="G5642">
        <v>2</v>
      </c>
      <c r="H5642" s="4">
        <v>95675.62</v>
      </c>
      <c r="I5642" t="s">
        <v>29</v>
      </c>
      <c r="J5642">
        <v>2</v>
      </c>
      <c r="K5642">
        <v>477</v>
      </c>
      <c r="L5642" t="s">
        <v>44</v>
      </c>
      <c r="M5642" t="s">
        <v>27</v>
      </c>
      <c r="N5642" t="s">
        <v>32</v>
      </c>
      <c r="O5642" s="4">
        <v>162699.70000000001</v>
      </c>
      <c r="P5642" t="s">
        <v>23</v>
      </c>
      <c r="Q5642" t="str" cm="1">
        <f t="array" ref="Q5642">_xlfn.IFS(
O5642&lt;50000,"Low Salary (&lt;$50K)",
O5642&lt;90000,"Lower Middle ($50K-$90K)",
O5642&lt;130000,"Middle ($90K-$130K)",
O5642&lt;170000,"Upper Middle ($130K-$170K)",
O5642&gt;=170000,"High Salary (&gt;$170K)"
)</f>
        <v>Upper Middle ($130K-$170K)</v>
      </c>
      <c r="R5642" t="str" cm="1">
        <f t="array" ref="R5642">_xlfn.IFS(
G5642&lt;=2,"New Customers (0-2Y)",
G5642&lt;=5,"Growing Customers (3-5Y)",
G5642&lt;=8,"Established Customers (6-8Y)",
G5642&lt;=10,"Loyal Customers (9-10Y)"
)</f>
        <v>New Customers (0-2Y)</v>
      </c>
    </row>
    <row r="5643" spans="1:18" x14ac:dyDescent="0.35">
      <c r="A5643">
        <v>15662232</v>
      </c>
      <c r="B5643" t="s">
        <v>2216</v>
      </c>
      <c r="C5643" t="s">
        <v>42</v>
      </c>
      <c r="D5643" t="s">
        <v>39</v>
      </c>
      <c r="E5643">
        <v>42</v>
      </c>
      <c r="F5643" t="s">
        <v>19</v>
      </c>
      <c r="G5643">
        <v>2</v>
      </c>
      <c r="H5643" s="4">
        <v>92616.639999999999</v>
      </c>
      <c r="I5643" t="s">
        <v>29</v>
      </c>
      <c r="J5643">
        <v>2</v>
      </c>
      <c r="K5643">
        <v>675</v>
      </c>
      <c r="L5643" t="s">
        <v>35</v>
      </c>
      <c r="M5643" t="s">
        <v>21</v>
      </c>
      <c r="N5643" t="s">
        <v>32</v>
      </c>
      <c r="O5643" s="4">
        <v>8567.18</v>
      </c>
      <c r="P5643" t="s">
        <v>28</v>
      </c>
      <c r="Q5643" t="str" cm="1">
        <f t="array" ref="Q5643">_xlfn.IFS(
O5643&lt;50000,"Low Salary (&lt;$50K)",
O5643&lt;90000,"Lower Middle ($50K-$90K)",
O5643&lt;130000,"Middle ($90K-$130K)",
O5643&lt;170000,"Upper Middle ($130K-$170K)",
O5643&gt;=170000,"High Salary (&gt;$170K)"
)</f>
        <v>Low Salary (&lt;$50K)</v>
      </c>
      <c r="R5643" t="str" cm="1">
        <f t="array" ref="R5643">_xlfn.IFS(
G5643&lt;=2,"New Customers (0-2Y)",
G5643&lt;=5,"Growing Customers (3-5Y)",
G5643&lt;=8,"Established Customers (6-8Y)",
G5643&lt;=10,"Loyal Customers (9-10Y)"
)</f>
        <v>New Customers (0-2Y)</v>
      </c>
    </row>
    <row r="5644" spans="1:18" x14ac:dyDescent="0.35">
      <c r="A5644">
        <v>15737778</v>
      </c>
      <c r="B5644" t="s">
        <v>846</v>
      </c>
      <c r="C5644" t="s">
        <v>26</v>
      </c>
      <c r="D5644" t="s">
        <v>18</v>
      </c>
      <c r="E5644">
        <v>41</v>
      </c>
      <c r="F5644" t="s">
        <v>19</v>
      </c>
      <c r="G5644">
        <v>4</v>
      </c>
      <c r="H5644" s="4">
        <v>0</v>
      </c>
      <c r="I5644" t="s">
        <v>24</v>
      </c>
      <c r="J5644">
        <v>1</v>
      </c>
      <c r="K5644">
        <v>782</v>
      </c>
      <c r="L5644" t="s">
        <v>37</v>
      </c>
      <c r="M5644" t="s">
        <v>21</v>
      </c>
      <c r="N5644" t="s">
        <v>32</v>
      </c>
      <c r="O5644" s="4">
        <v>132943.88</v>
      </c>
      <c r="P5644" t="s">
        <v>28</v>
      </c>
      <c r="Q5644" t="str" cm="1">
        <f t="array" ref="Q5644">_xlfn.IFS(
O5644&lt;50000,"Low Salary (&lt;$50K)",
O5644&lt;90000,"Lower Middle ($50K-$90K)",
O5644&lt;130000,"Middle ($90K-$130K)",
O5644&lt;170000,"Upper Middle ($130K-$170K)",
O5644&gt;=170000,"High Salary (&gt;$170K)"
)</f>
        <v>Upper Middle ($130K-$170K)</v>
      </c>
      <c r="R5644" t="str" cm="1">
        <f t="array" ref="R5644">_xlfn.IFS(
G5644&lt;=2,"New Customers (0-2Y)",
G5644&lt;=5,"Growing Customers (3-5Y)",
G5644&lt;=8,"Established Customers (6-8Y)",
G5644&lt;=10,"Loyal Customers (9-10Y)"
)</f>
        <v>Growing Customers (3-5Y)</v>
      </c>
    </row>
    <row r="5645" spans="1:18" x14ac:dyDescent="0.35">
      <c r="A5645">
        <v>15782096</v>
      </c>
      <c r="B5645" t="s">
        <v>792</v>
      </c>
      <c r="C5645" t="s">
        <v>26</v>
      </c>
      <c r="D5645" t="s">
        <v>18</v>
      </c>
      <c r="E5645">
        <v>36</v>
      </c>
      <c r="F5645" t="s">
        <v>19</v>
      </c>
      <c r="G5645">
        <v>6</v>
      </c>
      <c r="H5645" s="4">
        <v>0</v>
      </c>
      <c r="I5645" t="s">
        <v>24</v>
      </c>
      <c r="J5645">
        <v>1</v>
      </c>
      <c r="K5645">
        <v>616</v>
      </c>
      <c r="L5645" t="s">
        <v>20</v>
      </c>
      <c r="M5645" t="s">
        <v>21</v>
      </c>
      <c r="N5645" t="s">
        <v>22</v>
      </c>
      <c r="O5645" s="4">
        <v>12916.32</v>
      </c>
      <c r="P5645" t="s">
        <v>23</v>
      </c>
      <c r="Q5645" t="str" cm="1">
        <f t="array" ref="Q5645">_xlfn.IFS(
O5645&lt;50000,"Low Salary (&lt;$50K)",
O5645&lt;90000,"Lower Middle ($50K-$90K)",
O5645&lt;130000,"Middle ($90K-$130K)",
O5645&lt;170000,"Upper Middle ($130K-$170K)",
O5645&gt;=170000,"High Salary (&gt;$170K)"
)</f>
        <v>Low Salary (&lt;$50K)</v>
      </c>
      <c r="R5645" t="str" cm="1">
        <f t="array" ref="R5645">_xlfn.IFS(
G5645&lt;=2,"New Customers (0-2Y)",
G5645&lt;=5,"Growing Customers (3-5Y)",
G5645&lt;=8,"Established Customers (6-8Y)",
G5645&lt;=10,"Loyal Customers (9-10Y)"
)</f>
        <v>Established Customers (6-8Y)</v>
      </c>
    </row>
    <row r="5646" spans="1:18" x14ac:dyDescent="0.35">
      <c r="A5646">
        <v>15783522</v>
      </c>
      <c r="B5646" t="s">
        <v>36</v>
      </c>
      <c r="C5646" t="s">
        <v>26</v>
      </c>
      <c r="D5646" t="s">
        <v>18</v>
      </c>
      <c r="E5646">
        <v>37</v>
      </c>
      <c r="F5646" t="s">
        <v>19</v>
      </c>
      <c r="G5646">
        <v>8</v>
      </c>
      <c r="H5646" s="4">
        <v>100565.94</v>
      </c>
      <c r="I5646" t="s">
        <v>33</v>
      </c>
      <c r="J5646">
        <v>1</v>
      </c>
      <c r="K5646">
        <v>738</v>
      </c>
      <c r="L5646" t="s">
        <v>35</v>
      </c>
      <c r="M5646" t="s">
        <v>21</v>
      </c>
      <c r="N5646" t="s">
        <v>22</v>
      </c>
      <c r="O5646" s="4">
        <v>128799.86</v>
      </c>
      <c r="P5646" t="s">
        <v>28</v>
      </c>
      <c r="Q5646" t="str" cm="1">
        <f t="array" ref="Q5646">_xlfn.IFS(
O5646&lt;50000,"Low Salary (&lt;$50K)",
O5646&lt;90000,"Lower Middle ($50K-$90K)",
O5646&lt;130000,"Middle ($90K-$130K)",
O5646&lt;170000,"Upper Middle ($130K-$170K)",
O5646&gt;=170000,"High Salary (&gt;$170K)"
)</f>
        <v>Middle ($90K-$130K)</v>
      </c>
      <c r="R5646" t="str" cm="1">
        <f t="array" ref="R5646">_xlfn.IFS(
G5646&lt;=2,"New Customers (0-2Y)",
G5646&lt;=5,"Growing Customers (3-5Y)",
G5646&lt;=8,"Established Customers (6-8Y)",
G5646&lt;=10,"Loyal Customers (9-10Y)"
)</f>
        <v>Established Customers (6-8Y)</v>
      </c>
    </row>
    <row r="5647" spans="1:18" x14ac:dyDescent="0.35">
      <c r="A5647">
        <v>15785373</v>
      </c>
      <c r="B5647" t="s">
        <v>1238</v>
      </c>
      <c r="C5647" t="s">
        <v>26</v>
      </c>
      <c r="D5647" t="s">
        <v>18</v>
      </c>
      <c r="E5647">
        <v>42</v>
      </c>
      <c r="F5647" t="s">
        <v>19</v>
      </c>
      <c r="G5647">
        <v>5</v>
      </c>
      <c r="H5647" s="4">
        <v>190305.78</v>
      </c>
      <c r="I5647" t="s">
        <v>33</v>
      </c>
      <c r="J5647">
        <v>1</v>
      </c>
      <c r="K5647">
        <v>717</v>
      </c>
      <c r="L5647" t="s">
        <v>35</v>
      </c>
      <c r="M5647" t="s">
        <v>21</v>
      </c>
      <c r="N5647" t="s">
        <v>32</v>
      </c>
      <c r="O5647" s="4">
        <v>99347.8</v>
      </c>
      <c r="P5647" t="s">
        <v>23</v>
      </c>
      <c r="Q5647" t="str" cm="1">
        <f t="array" ref="Q5647">_xlfn.IFS(
O5647&lt;50000,"Low Salary (&lt;$50K)",
O5647&lt;90000,"Lower Middle ($50K-$90K)",
O5647&lt;130000,"Middle ($90K-$130K)",
O5647&lt;170000,"Upper Middle ($130K-$170K)",
O5647&gt;=170000,"High Salary (&gt;$170K)"
)</f>
        <v>Middle ($90K-$130K)</v>
      </c>
      <c r="R5647" t="str" cm="1">
        <f t="array" ref="R5647">_xlfn.IFS(
G5647&lt;=2,"New Customers (0-2Y)",
G5647&lt;=5,"Growing Customers (3-5Y)",
G5647&lt;=8,"Established Customers (6-8Y)",
G5647&lt;=10,"Loyal Customers (9-10Y)"
)</f>
        <v>Growing Customers (3-5Y)</v>
      </c>
    </row>
    <row r="5648" spans="1:18" x14ac:dyDescent="0.35">
      <c r="A5648">
        <v>15756272</v>
      </c>
      <c r="B5648" t="s">
        <v>729</v>
      </c>
      <c r="C5648" t="s">
        <v>42</v>
      </c>
      <c r="D5648" t="s">
        <v>18</v>
      </c>
      <c r="E5648">
        <v>35</v>
      </c>
      <c r="F5648" t="s">
        <v>19</v>
      </c>
      <c r="G5648">
        <v>9</v>
      </c>
      <c r="H5648" s="4">
        <v>118536.4</v>
      </c>
      <c r="I5648" t="s">
        <v>33</v>
      </c>
      <c r="J5648">
        <v>1</v>
      </c>
      <c r="K5648">
        <v>526</v>
      </c>
      <c r="L5648" t="s">
        <v>31</v>
      </c>
      <c r="M5648" t="s">
        <v>21</v>
      </c>
      <c r="N5648" t="s">
        <v>32</v>
      </c>
      <c r="O5648" s="4">
        <v>40980.870000000003</v>
      </c>
      <c r="P5648" t="s">
        <v>23</v>
      </c>
      <c r="Q5648" t="str" cm="1">
        <f t="array" ref="Q5648">_xlfn.IFS(
O5648&lt;50000,"Low Salary (&lt;$50K)",
O5648&lt;90000,"Lower Middle ($50K-$90K)",
O5648&lt;130000,"Middle ($90K-$130K)",
O5648&lt;170000,"Upper Middle ($130K-$170K)",
O5648&gt;=170000,"High Salary (&gt;$170K)"
)</f>
        <v>Low Salary (&lt;$50K)</v>
      </c>
      <c r="R5648" t="str" cm="1">
        <f t="array" ref="R5648">_xlfn.IFS(
G5648&lt;=2,"New Customers (0-2Y)",
G5648&lt;=5,"Growing Customers (3-5Y)",
G5648&lt;=8,"Established Customers (6-8Y)",
G5648&lt;=10,"Loyal Customers (9-10Y)"
)</f>
        <v>Loyal Customers (9-10Y)</v>
      </c>
    </row>
    <row r="5649" spans="1:18" x14ac:dyDescent="0.35">
      <c r="A5649">
        <v>15615245</v>
      </c>
      <c r="B5649" t="s">
        <v>303</v>
      </c>
      <c r="C5649" t="s">
        <v>17</v>
      </c>
      <c r="D5649" t="s">
        <v>39</v>
      </c>
      <c r="E5649">
        <v>19</v>
      </c>
      <c r="F5649" t="s">
        <v>43</v>
      </c>
      <c r="G5649">
        <v>5</v>
      </c>
      <c r="H5649" s="4">
        <v>127649.64</v>
      </c>
      <c r="I5649" t="s">
        <v>33</v>
      </c>
      <c r="J5649">
        <v>1</v>
      </c>
      <c r="K5649">
        <v>660</v>
      </c>
      <c r="L5649" t="s">
        <v>35</v>
      </c>
      <c r="M5649" t="s">
        <v>21</v>
      </c>
      <c r="N5649" t="s">
        <v>22</v>
      </c>
      <c r="O5649" s="4">
        <v>40368.65</v>
      </c>
      <c r="P5649" t="s">
        <v>28</v>
      </c>
      <c r="Q5649" t="str" cm="1">
        <f t="array" ref="Q5649">_xlfn.IFS(
O5649&lt;50000,"Low Salary (&lt;$50K)",
O5649&lt;90000,"Lower Middle ($50K-$90K)",
O5649&lt;130000,"Middle ($90K-$130K)",
O5649&lt;170000,"Upper Middle ($130K-$170K)",
O5649&gt;=170000,"High Salary (&gt;$170K)"
)</f>
        <v>Low Salary (&lt;$50K)</v>
      </c>
      <c r="R5649" t="str" cm="1">
        <f t="array" ref="R5649">_xlfn.IFS(
G5649&lt;=2,"New Customers (0-2Y)",
G5649&lt;=5,"Growing Customers (3-5Y)",
G5649&lt;=8,"Established Customers (6-8Y)",
G5649&lt;=10,"Loyal Customers (9-10Y)"
)</f>
        <v>Growing Customers (3-5Y)</v>
      </c>
    </row>
    <row r="5650" spans="1:18" x14ac:dyDescent="0.35">
      <c r="A5650">
        <v>15600174</v>
      </c>
      <c r="B5650" t="s">
        <v>475</v>
      </c>
      <c r="C5650" t="s">
        <v>17</v>
      </c>
      <c r="D5650" t="s">
        <v>39</v>
      </c>
      <c r="E5650">
        <v>35</v>
      </c>
      <c r="F5650" t="s">
        <v>19</v>
      </c>
      <c r="G5650">
        <v>7</v>
      </c>
      <c r="H5650" s="4">
        <v>165358.76999999999</v>
      </c>
      <c r="I5650" t="s">
        <v>33</v>
      </c>
      <c r="J5650">
        <v>1</v>
      </c>
      <c r="K5650">
        <v>525</v>
      </c>
      <c r="L5650" t="s">
        <v>31</v>
      </c>
      <c r="M5650" t="s">
        <v>27</v>
      </c>
      <c r="N5650" t="s">
        <v>22</v>
      </c>
      <c r="O5650" s="4">
        <v>94738.54</v>
      </c>
      <c r="P5650" t="s">
        <v>28</v>
      </c>
      <c r="Q5650" t="str" cm="1">
        <f t="array" ref="Q5650">_xlfn.IFS(
O5650&lt;50000,"Low Salary (&lt;$50K)",
O5650&lt;90000,"Lower Middle ($50K-$90K)",
O5650&lt;130000,"Middle ($90K-$130K)",
O5650&lt;170000,"Upper Middle ($130K-$170K)",
O5650&gt;=170000,"High Salary (&gt;$170K)"
)</f>
        <v>Middle ($90K-$130K)</v>
      </c>
      <c r="R5650" t="str" cm="1">
        <f t="array" ref="R5650">_xlfn.IFS(
G5650&lt;=2,"New Customers (0-2Y)",
G5650&lt;=5,"Growing Customers (3-5Y)",
G5650&lt;=8,"Established Customers (6-8Y)",
G5650&lt;=10,"Loyal Customers (9-10Y)"
)</f>
        <v>Established Customers (6-8Y)</v>
      </c>
    </row>
    <row r="5651" spans="1:18" x14ac:dyDescent="0.35">
      <c r="A5651">
        <v>15752956</v>
      </c>
      <c r="B5651" t="s">
        <v>705</v>
      </c>
      <c r="C5651" t="s">
        <v>26</v>
      </c>
      <c r="D5651" t="s">
        <v>39</v>
      </c>
      <c r="E5651">
        <v>29</v>
      </c>
      <c r="F5651" t="s">
        <v>43</v>
      </c>
      <c r="G5651">
        <v>6</v>
      </c>
      <c r="H5651" s="4">
        <v>0</v>
      </c>
      <c r="I5651" t="s">
        <v>24</v>
      </c>
      <c r="J5651">
        <v>2</v>
      </c>
      <c r="K5651">
        <v>629</v>
      </c>
      <c r="L5651" t="s">
        <v>20</v>
      </c>
      <c r="M5651" t="s">
        <v>21</v>
      </c>
      <c r="N5651" t="s">
        <v>22</v>
      </c>
      <c r="O5651" s="4">
        <v>88842.8</v>
      </c>
      <c r="P5651" t="s">
        <v>28</v>
      </c>
      <c r="Q5651" t="str" cm="1">
        <f t="array" ref="Q5651">_xlfn.IFS(
O5651&lt;50000,"Low Salary (&lt;$50K)",
O5651&lt;90000,"Lower Middle ($50K-$90K)",
O5651&lt;130000,"Middle ($90K-$130K)",
O5651&lt;170000,"Upper Middle ($130K-$170K)",
O5651&gt;=170000,"High Salary (&gt;$170K)"
)</f>
        <v>Lower Middle ($50K-$90K)</v>
      </c>
      <c r="R5651" t="str" cm="1">
        <f t="array" ref="R5651">_xlfn.IFS(
G5651&lt;=2,"New Customers (0-2Y)",
G5651&lt;=5,"Growing Customers (3-5Y)",
G5651&lt;=8,"Established Customers (6-8Y)",
G5651&lt;=10,"Loyal Customers (9-10Y)"
)</f>
        <v>Established Customers (6-8Y)</v>
      </c>
    </row>
    <row r="5652" spans="1:18" x14ac:dyDescent="0.35">
      <c r="A5652">
        <v>15644882</v>
      </c>
      <c r="B5652" t="s">
        <v>72</v>
      </c>
      <c r="C5652" t="s">
        <v>42</v>
      </c>
      <c r="D5652" t="s">
        <v>18</v>
      </c>
      <c r="E5652">
        <v>36</v>
      </c>
      <c r="F5652" t="s">
        <v>19</v>
      </c>
      <c r="G5652">
        <v>10</v>
      </c>
      <c r="H5652" s="4">
        <v>78249.53</v>
      </c>
      <c r="I5652" t="s">
        <v>29</v>
      </c>
      <c r="J5652">
        <v>1</v>
      </c>
      <c r="K5652">
        <v>616</v>
      </c>
      <c r="L5652" t="s">
        <v>20</v>
      </c>
      <c r="M5652" t="s">
        <v>21</v>
      </c>
      <c r="N5652" t="s">
        <v>32</v>
      </c>
      <c r="O5652" s="4">
        <v>136934.91</v>
      </c>
      <c r="P5652" t="s">
        <v>28</v>
      </c>
      <c r="Q5652" t="str" cm="1">
        <f t="array" ref="Q5652">_xlfn.IFS(
O5652&lt;50000,"Low Salary (&lt;$50K)",
O5652&lt;90000,"Lower Middle ($50K-$90K)",
O5652&lt;130000,"Middle ($90K-$130K)",
O5652&lt;170000,"Upper Middle ($130K-$170K)",
O5652&gt;=170000,"High Salary (&gt;$170K)"
)</f>
        <v>Upper Middle ($130K-$170K)</v>
      </c>
      <c r="R5652" t="str" cm="1">
        <f t="array" ref="R5652">_xlfn.IFS(
G5652&lt;=2,"New Customers (0-2Y)",
G5652&lt;=5,"Growing Customers (3-5Y)",
G5652&lt;=8,"Established Customers (6-8Y)",
G5652&lt;=10,"Loyal Customers (9-10Y)"
)</f>
        <v>Loyal Customers (9-10Y)</v>
      </c>
    </row>
    <row r="5653" spans="1:18" x14ac:dyDescent="0.35">
      <c r="A5653">
        <v>15766272</v>
      </c>
      <c r="B5653" t="s">
        <v>1593</v>
      </c>
      <c r="C5653" t="s">
        <v>42</v>
      </c>
      <c r="D5653" t="s">
        <v>18</v>
      </c>
      <c r="E5653">
        <v>61</v>
      </c>
      <c r="F5653" t="s">
        <v>2967</v>
      </c>
      <c r="G5653">
        <v>0</v>
      </c>
      <c r="H5653" s="4">
        <v>125193.96</v>
      </c>
      <c r="I5653" t="s">
        <v>33</v>
      </c>
      <c r="J5653">
        <v>1</v>
      </c>
      <c r="K5653">
        <v>521</v>
      </c>
      <c r="L5653" t="s">
        <v>31</v>
      </c>
      <c r="M5653" t="s">
        <v>21</v>
      </c>
      <c r="N5653" t="s">
        <v>22</v>
      </c>
      <c r="O5653" s="4">
        <v>109356.53</v>
      </c>
      <c r="P5653" t="s">
        <v>28</v>
      </c>
      <c r="Q5653" t="str" cm="1">
        <f t="array" ref="Q5653">_xlfn.IFS(
O5653&lt;50000,"Low Salary (&lt;$50K)",
O5653&lt;90000,"Lower Middle ($50K-$90K)",
O5653&lt;130000,"Middle ($90K-$130K)",
O5653&lt;170000,"Upper Middle ($130K-$170K)",
O5653&gt;=170000,"High Salary (&gt;$170K)"
)</f>
        <v>Middle ($90K-$130K)</v>
      </c>
      <c r="R5653" t="str" cm="1">
        <f t="array" ref="R5653">_xlfn.IFS(
G5653&lt;=2,"New Customers (0-2Y)",
G5653&lt;=5,"Growing Customers (3-5Y)",
G5653&lt;=8,"Established Customers (6-8Y)",
G5653&lt;=10,"Loyal Customers (9-10Y)"
)</f>
        <v>New Customers (0-2Y)</v>
      </c>
    </row>
    <row r="5654" spans="1:18" x14ac:dyDescent="0.35">
      <c r="A5654">
        <v>15800620</v>
      </c>
      <c r="B5654" t="s">
        <v>2217</v>
      </c>
      <c r="C5654" t="s">
        <v>17</v>
      </c>
      <c r="D5654" t="s">
        <v>18</v>
      </c>
      <c r="E5654">
        <v>29</v>
      </c>
      <c r="F5654" t="s">
        <v>43</v>
      </c>
      <c r="G5654">
        <v>9</v>
      </c>
      <c r="H5654" s="4">
        <v>0</v>
      </c>
      <c r="I5654" t="s">
        <v>24</v>
      </c>
      <c r="J5654">
        <v>2</v>
      </c>
      <c r="K5654">
        <v>691</v>
      </c>
      <c r="L5654" t="s">
        <v>35</v>
      </c>
      <c r="M5654" t="s">
        <v>27</v>
      </c>
      <c r="N5654" t="s">
        <v>32</v>
      </c>
      <c r="O5654" s="4">
        <v>199635.93</v>
      </c>
      <c r="P5654" t="s">
        <v>28</v>
      </c>
      <c r="Q5654" t="str" cm="1">
        <f t="array" ref="Q5654">_xlfn.IFS(
O5654&lt;50000,"Low Salary (&lt;$50K)",
O5654&lt;90000,"Lower Middle ($50K-$90K)",
O5654&lt;130000,"Middle ($90K-$130K)",
O5654&lt;170000,"Upper Middle ($130K-$170K)",
O5654&gt;=170000,"High Salary (&gt;$170K)"
)</f>
        <v>High Salary (&gt;$170K)</v>
      </c>
      <c r="R5654" t="str" cm="1">
        <f t="array" ref="R5654">_xlfn.IFS(
G5654&lt;=2,"New Customers (0-2Y)",
G5654&lt;=5,"Growing Customers (3-5Y)",
G5654&lt;=8,"Established Customers (6-8Y)",
G5654&lt;=10,"Loyal Customers (9-10Y)"
)</f>
        <v>Loyal Customers (9-10Y)</v>
      </c>
    </row>
    <row r="5655" spans="1:18" x14ac:dyDescent="0.35">
      <c r="A5655">
        <v>15569764</v>
      </c>
      <c r="B5655" t="s">
        <v>785</v>
      </c>
      <c r="C5655" t="s">
        <v>42</v>
      </c>
      <c r="D5655" t="s">
        <v>18</v>
      </c>
      <c r="E5655">
        <v>41</v>
      </c>
      <c r="F5655" t="s">
        <v>19</v>
      </c>
      <c r="G5655">
        <v>2</v>
      </c>
      <c r="H5655" s="4">
        <v>154007.21</v>
      </c>
      <c r="I5655" t="s">
        <v>33</v>
      </c>
      <c r="J5655">
        <v>1</v>
      </c>
      <c r="K5655">
        <v>687</v>
      </c>
      <c r="L5655" t="s">
        <v>35</v>
      </c>
      <c r="M5655" t="s">
        <v>21</v>
      </c>
      <c r="N5655" t="s">
        <v>32</v>
      </c>
      <c r="O5655" s="4">
        <v>158408.23000000001</v>
      </c>
      <c r="P5655" t="s">
        <v>28</v>
      </c>
      <c r="Q5655" t="str" cm="1">
        <f t="array" ref="Q5655">_xlfn.IFS(
O5655&lt;50000,"Low Salary (&lt;$50K)",
O5655&lt;90000,"Lower Middle ($50K-$90K)",
O5655&lt;130000,"Middle ($90K-$130K)",
O5655&lt;170000,"Upper Middle ($130K-$170K)",
O5655&gt;=170000,"High Salary (&gt;$170K)"
)</f>
        <v>Upper Middle ($130K-$170K)</v>
      </c>
      <c r="R5655" t="str" cm="1">
        <f t="array" ref="R5655">_xlfn.IFS(
G5655&lt;=2,"New Customers (0-2Y)",
G5655&lt;=5,"Growing Customers (3-5Y)",
G5655&lt;=8,"Established Customers (6-8Y)",
G5655&lt;=10,"Loyal Customers (9-10Y)"
)</f>
        <v>New Customers (0-2Y)</v>
      </c>
    </row>
    <row r="5656" spans="1:18" x14ac:dyDescent="0.35">
      <c r="A5656">
        <v>15747458</v>
      </c>
      <c r="B5656" t="s">
        <v>1593</v>
      </c>
      <c r="C5656" t="s">
        <v>26</v>
      </c>
      <c r="D5656" t="s">
        <v>18</v>
      </c>
      <c r="E5656">
        <v>43</v>
      </c>
      <c r="F5656" t="s">
        <v>19</v>
      </c>
      <c r="G5656">
        <v>3</v>
      </c>
      <c r="H5656" s="4">
        <v>133214.88</v>
      </c>
      <c r="I5656" t="s">
        <v>33</v>
      </c>
      <c r="J5656">
        <v>2</v>
      </c>
      <c r="K5656">
        <v>677</v>
      </c>
      <c r="L5656" t="s">
        <v>35</v>
      </c>
      <c r="M5656" t="s">
        <v>21</v>
      </c>
      <c r="N5656" t="s">
        <v>22</v>
      </c>
      <c r="O5656" s="4">
        <v>95936.84</v>
      </c>
      <c r="P5656" t="s">
        <v>28</v>
      </c>
      <c r="Q5656" t="str" cm="1">
        <f t="array" ref="Q5656">_xlfn.IFS(
O5656&lt;50000,"Low Salary (&lt;$50K)",
O5656&lt;90000,"Lower Middle ($50K-$90K)",
O5656&lt;130000,"Middle ($90K-$130K)",
O5656&lt;170000,"Upper Middle ($130K-$170K)",
O5656&gt;=170000,"High Salary (&gt;$170K)"
)</f>
        <v>Middle ($90K-$130K)</v>
      </c>
      <c r="R5656" t="str" cm="1">
        <f t="array" ref="R5656">_xlfn.IFS(
G5656&lt;=2,"New Customers (0-2Y)",
G5656&lt;=5,"Growing Customers (3-5Y)",
G5656&lt;=8,"Established Customers (6-8Y)",
G5656&lt;=10,"Loyal Customers (9-10Y)"
)</f>
        <v>Growing Customers (3-5Y)</v>
      </c>
    </row>
    <row r="5657" spans="1:18" x14ac:dyDescent="0.35">
      <c r="A5657">
        <v>15573171</v>
      </c>
      <c r="B5657" t="s">
        <v>266</v>
      </c>
      <c r="C5657" t="s">
        <v>26</v>
      </c>
      <c r="D5657" t="s">
        <v>39</v>
      </c>
      <c r="E5657">
        <v>63</v>
      </c>
      <c r="F5657" t="s">
        <v>2967</v>
      </c>
      <c r="G5657">
        <v>1</v>
      </c>
      <c r="H5657" s="4">
        <v>146202.93</v>
      </c>
      <c r="I5657" t="s">
        <v>33</v>
      </c>
      <c r="J5657">
        <v>1</v>
      </c>
      <c r="K5657">
        <v>695</v>
      </c>
      <c r="L5657" t="s">
        <v>35</v>
      </c>
      <c r="M5657" t="s">
        <v>21</v>
      </c>
      <c r="N5657" t="s">
        <v>22</v>
      </c>
      <c r="O5657" s="4">
        <v>126688.83</v>
      </c>
      <c r="P5657" t="s">
        <v>23</v>
      </c>
      <c r="Q5657" t="str" cm="1">
        <f t="array" ref="Q5657">_xlfn.IFS(
O5657&lt;50000,"Low Salary (&lt;$50K)",
O5657&lt;90000,"Lower Middle ($50K-$90K)",
O5657&lt;130000,"Middle ($90K-$130K)",
O5657&lt;170000,"Upper Middle ($130K-$170K)",
O5657&gt;=170000,"High Salary (&gt;$170K)"
)</f>
        <v>Middle ($90K-$130K)</v>
      </c>
      <c r="R5657" t="str" cm="1">
        <f t="array" ref="R5657">_xlfn.IFS(
G5657&lt;=2,"New Customers (0-2Y)",
G5657&lt;=5,"Growing Customers (3-5Y)",
G5657&lt;=8,"Established Customers (6-8Y)",
G5657&lt;=10,"Loyal Customers (9-10Y)"
)</f>
        <v>New Customers (0-2Y)</v>
      </c>
    </row>
    <row r="5658" spans="1:18" x14ac:dyDescent="0.35">
      <c r="A5658">
        <v>15736769</v>
      </c>
      <c r="B5658" t="s">
        <v>895</v>
      </c>
      <c r="C5658" t="s">
        <v>17</v>
      </c>
      <c r="D5658" t="s">
        <v>18</v>
      </c>
      <c r="E5658">
        <v>27</v>
      </c>
      <c r="F5658" t="s">
        <v>43</v>
      </c>
      <c r="G5658">
        <v>9</v>
      </c>
      <c r="H5658" s="4">
        <v>0</v>
      </c>
      <c r="I5658" t="s">
        <v>24</v>
      </c>
      <c r="J5658">
        <v>2</v>
      </c>
      <c r="K5658">
        <v>663</v>
      </c>
      <c r="L5658" t="s">
        <v>35</v>
      </c>
      <c r="M5658" t="s">
        <v>21</v>
      </c>
      <c r="N5658" t="s">
        <v>32</v>
      </c>
      <c r="O5658" s="4">
        <v>150850.29</v>
      </c>
      <c r="P5658" t="s">
        <v>28</v>
      </c>
      <c r="Q5658" t="str" cm="1">
        <f t="array" ref="Q5658">_xlfn.IFS(
O5658&lt;50000,"Low Salary (&lt;$50K)",
O5658&lt;90000,"Lower Middle ($50K-$90K)",
O5658&lt;130000,"Middle ($90K-$130K)",
O5658&lt;170000,"Upper Middle ($130K-$170K)",
O5658&gt;=170000,"High Salary (&gt;$170K)"
)</f>
        <v>Upper Middle ($130K-$170K)</v>
      </c>
      <c r="R5658" t="str" cm="1">
        <f t="array" ref="R5658">_xlfn.IFS(
G5658&lt;=2,"New Customers (0-2Y)",
G5658&lt;=5,"Growing Customers (3-5Y)",
G5658&lt;=8,"Established Customers (6-8Y)",
G5658&lt;=10,"Loyal Customers (9-10Y)"
)</f>
        <v>Loyal Customers (9-10Y)</v>
      </c>
    </row>
    <row r="5659" spans="1:18" x14ac:dyDescent="0.35">
      <c r="A5659">
        <v>15763381</v>
      </c>
      <c r="B5659" t="s">
        <v>514</v>
      </c>
      <c r="C5659" t="s">
        <v>17</v>
      </c>
      <c r="D5659" t="s">
        <v>39</v>
      </c>
      <c r="E5659">
        <v>30</v>
      </c>
      <c r="F5659" t="s">
        <v>19</v>
      </c>
      <c r="G5659">
        <v>0</v>
      </c>
      <c r="H5659" s="4">
        <v>90963.49</v>
      </c>
      <c r="I5659" t="s">
        <v>29</v>
      </c>
      <c r="J5659">
        <v>1</v>
      </c>
      <c r="K5659">
        <v>496</v>
      </c>
      <c r="L5659" t="s">
        <v>44</v>
      </c>
      <c r="M5659" t="s">
        <v>27</v>
      </c>
      <c r="N5659" t="s">
        <v>22</v>
      </c>
      <c r="O5659" s="4">
        <v>27802</v>
      </c>
      <c r="P5659" t="s">
        <v>28</v>
      </c>
      <c r="Q5659" t="str" cm="1">
        <f t="array" ref="Q5659">_xlfn.IFS(
O5659&lt;50000,"Low Salary (&lt;$50K)",
O5659&lt;90000,"Lower Middle ($50K-$90K)",
O5659&lt;130000,"Middle ($90K-$130K)",
O5659&lt;170000,"Upper Middle ($130K-$170K)",
O5659&gt;=170000,"High Salary (&gt;$170K)"
)</f>
        <v>Low Salary (&lt;$50K)</v>
      </c>
      <c r="R5659" t="str" cm="1">
        <f t="array" ref="R5659">_xlfn.IFS(
G5659&lt;=2,"New Customers (0-2Y)",
G5659&lt;=5,"Growing Customers (3-5Y)",
G5659&lt;=8,"Established Customers (6-8Y)",
G5659&lt;=10,"Loyal Customers (9-10Y)"
)</f>
        <v>New Customers (0-2Y)</v>
      </c>
    </row>
    <row r="5660" spans="1:18" x14ac:dyDescent="0.35">
      <c r="A5660">
        <v>15814430</v>
      </c>
      <c r="B5660" t="s">
        <v>166</v>
      </c>
      <c r="C5660" t="s">
        <v>26</v>
      </c>
      <c r="D5660" t="s">
        <v>39</v>
      </c>
      <c r="E5660">
        <v>41</v>
      </c>
      <c r="F5660" t="s">
        <v>19</v>
      </c>
      <c r="G5660">
        <v>9</v>
      </c>
      <c r="H5660" s="4">
        <v>0</v>
      </c>
      <c r="I5660" t="s">
        <v>24</v>
      </c>
      <c r="J5660">
        <v>1</v>
      </c>
      <c r="K5660">
        <v>747</v>
      </c>
      <c r="L5660" t="s">
        <v>35</v>
      </c>
      <c r="M5660" t="s">
        <v>21</v>
      </c>
      <c r="N5660" t="s">
        <v>32</v>
      </c>
      <c r="O5660" s="4">
        <v>32430.94</v>
      </c>
      <c r="P5660" t="s">
        <v>23</v>
      </c>
      <c r="Q5660" t="str" cm="1">
        <f t="array" ref="Q5660">_xlfn.IFS(
O5660&lt;50000,"Low Salary (&lt;$50K)",
O5660&lt;90000,"Lower Middle ($50K-$90K)",
O5660&lt;130000,"Middle ($90K-$130K)",
O5660&lt;170000,"Upper Middle ($130K-$170K)",
O5660&gt;=170000,"High Salary (&gt;$170K)"
)</f>
        <v>Low Salary (&lt;$50K)</v>
      </c>
      <c r="R5660" t="str" cm="1">
        <f t="array" ref="R5660">_xlfn.IFS(
G5660&lt;=2,"New Customers (0-2Y)",
G5660&lt;=5,"Growing Customers (3-5Y)",
G5660&lt;=8,"Established Customers (6-8Y)",
G5660&lt;=10,"Loyal Customers (9-10Y)"
)</f>
        <v>Loyal Customers (9-10Y)</v>
      </c>
    </row>
    <row r="5661" spans="1:18" x14ac:dyDescent="0.35">
      <c r="A5661">
        <v>15638607</v>
      </c>
      <c r="B5661" t="s">
        <v>336</v>
      </c>
      <c r="C5661" t="s">
        <v>17</v>
      </c>
      <c r="D5661" t="s">
        <v>18</v>
      </c>
      <c r="E5661">
        <v>52</v>
      </c>
      <c r="F5661" t="s">
        <v>19</v>
      </c>
      <c r="G5661">
        <v>2</v>
      </c>
      <c r="H5661" s="4">
        <v>0</v>
      </c>
      <c r="I5661" t="s">
        <v>24</v>
      </c>
      <c r="J5661">
        <v>1</v>
      </c>
      <c r="K5661">
        <v>546</v>
      </c>
      <c r="L5661" t="s">
        <v>31</v>
      </c>
      <c r="M5661" t="s">
        <v>21</v>
      </c>
      <c r="N5661" t="s">
        <v>32</v>
      </c>
      <c r="O5661" s="4">
        <v>137332.37</v>
      </c>
      <c r="P5661" t="s">
        <v>23</v>
      </c>
      <c r="Q5661" t="str" cm="1">
        <f t="array" ref="Q5661">_xlfn.IFS(
O5661&lt;50000,"Low Salary (&lt;$50K)",
O5661&lt;90000,"Lower Middle ($50K-$90K)",
O5661&lt;130000,"Middle ($90K-$130K)",
O5661&lt;170000,"Upper Middle ($130K-$170K)",
O5661&gt;=170000,"High Salary (&gt;$170K)"
)</f>
        <v>Upper Middle ($130K-$170K)</v>
      </c>
      <c r="R5661" t="str" cm="1">
        <f t="array" ref="R5661">_xlfn.IFS(
G5661&lt;=2,"New Customers (0-2Y)",
G5661&lt;=5,"Growing Customers (3-5Y)",
G5661&lt;=8,"Established Customers (6-8Y)",
G5661&lt;=10,"Loyal Customers (9-10Y)"
)</f>
        <v>New Customers (0-2Y)</v>
      </c>
    </row>
    <row r="5662" spans="1:18" x14ac:dyDescent="0.35">
      <c r="A5662">
        <v>15737133</v>
      </c>
      <c r="B5662" t="s">
        <v>649</v>
      </c>
      <c r="C5662" t="s">
        <v>26</v>
      </c>
      <c r="D5662" t="s">
        <v>39</v>
      </c>
      <c r="E5662">
        <v>68</v>
      </c>
      <c r="F5662" t="s">
        <v>2967</v>
      </c>
      <c r="G5662">
        <v>4</v>
      </c>
      <c r="H5662" s="4">
        <v>114386.85</v>
      </c>
      <c r="I5662" t="s">
        <v>33</v>
      </c>
      <c r="J5662">
        <v>1</v>
      </c>
      <c r="K5662">
        <v>706</v>
      </c>
      <c r="L5662" t="s">
        <v>35</v>
      </c>
      <c r="M5662" t="s">
        <v>21</v>
      </c>
      <c r="N5662" t="s">
        <v>22</v>
      </c>
      <c r="O5662" s="4">
        <v>28601.68</v>
      </c>
      <c r="P5662" t="s">
        <v>28</v>
      </c>
      <c r="Q5662" t="str" cm="1">
        <f t="array" ref="Q5662">_xlfn.IFS(
O5662&lt;50000,"Low Salary (&lt;$50K)",
O5662&lt;90000,"Lower Middle ($50K-$90K)",
O5662&lt;130000,"Middle ($90K-$130K)",
O5662&lt;170000,"Upper Middle ($130K-$170K)",
O5662&gt;=170000,"High Salary (&gt;$170K)"
)</f>
        <v>Low Salary (&lt;$50K)</v>
      </c>
      <c r="R5662" t="str" cm="1">
        <f t="array" ref="R5662">_xlfn.IFS(
G5662&lt;=2,"New Customers (0-2Y)",
G5662&lt;=5,"Growing Customers (3-5Y)",
G5662&lt;=8,"Established Customers (6-8Y)",
G5662&lt;=10,"Loyal Customers (9-10Y)"
)</f>
        <v>Growing Customers (3-5Y)</v>
      </c>
    </row>
    <row r="5663" spans="1:18" x14ac:dyDescent="0.35">
      <c r="A5663">
        <v>15613945</v>
      </c>
      <c r="B5663" t="s">
        <v>48</v>
      </c>
      <c r="C5663" t="s">
        <v>17</v>
      </c>
      <c r="D5663" t="s">
        <v>18</v>
      </c>
      <c r="E5663">
        <v>26</v>
      </c>
      <c r="F5663" t="s">
        <v>43</v>
      </c>
      <c r="G5663">
        <v>5</v>
      </c>
      <c r="H5663" s="4">
        <v>0</v>
      </c>
      <c r="I5663" t="s">
        <v>24</v>
      </c>
      <c r="J5663">
        <v>2</v>
      </c>
      <c r="K5663">
        <v>472</v>
      </c>
      <c r="L5663" t="s">
        <v>44</v>
      </c>
      <c r="M5663" t="s">
        <v>21</v>
      </c>
      <c r="N5663" t="s">
        <v>32</v>
      </c>
      <c r="O5663" s="4">
        <v>108411.66</v>
      </c>
      <c r="P5663" t="s">
        <v>28</v>
      </c>
      <c r="Q5663" t="str" cm="1">
        <f t="array" ref="Q5663">_xlfn.IFS(
O5663&lt;50000,"Low Salary (&lt;$50K)",
O5663&lt;90000,"Lower Middle ($50K-$90K)",
O5663&lt;130000,"Middle ($90K-$130K)",
O5663&lt;170000,"Upper Middle ($130K-$170K)",
O5663&gt;=170000,"High Salary (&gt;$170K)"
)</f>
        <v>Middle ($90K-$130K)</v>
      </c>
      <c r="R5663" t="str" cm="1">
        <f t="array" ref="R5663">_xlfn.IFS(
G5663&lt;=2,"New Customers (0-2Y)",
G5663&lt;=5,"Growing Customers (3-5Y)",
G5663&lt;=8,"Established Customers (6-8Y)",
G5663&lt;=10,"Loyal Customers (9-10Y)"
)</f>
        <v>Growing Customers (3-5Y)</v>
      </c>
    </row>
    <row r="5664" spans="1:18" x14ac:dyDescent="0.35">
      <c r="A5664">
        <v>15659937</v>
      </c>
      <c r="B5664" t="s">
        <v>646</v>
      </c>
      <c r="C5664" t="s">
        <v>17</v>
      </c>
      <c r="D5664" t="s">
        <v>18</v>
      </c>
      <c r="E5664">
        <v>40</v>
      </c>
      <c r="F5664" t="s">
        <v>19</v>
      </c>
      <c r="G5664">
        <v>7</v>
      </c>
      <c r="H5664" s="4">
        <v>0</v>
      </c>
      <c r="I5664" t="s">
        <v>24</v>
      </c>
      <c r="J5664">
        <v>2</v>
      </c>
      <c r="K5664">
        <v>703</v>
      </c>
      <c r="L5664" t="s">
        <v>35</v>
      </c>
      <c r="M5664" t="s">
        <v>27</v>
      </c>
      <c r="N5664" t="s">
        <v>22</v>
      </c>
      <c r="O5664" s="4">
        <v>122518.5</v>
      </c>
      <c r="P5664" t="s">
        <v>28</v>
      </c>
      <c r="Q5664" t="str" cm="1">
        <f t="array" ref="Q5664">_xlfn.IFS(
O5664&lt;50000,"Low Salary (&lt;$50K)",
O5664&lt;90000,"Lower Middle ($50K-$90K)",
O5664&lt;130000,"Middle ($90K-$130K)",
O5664&lt;170000,"Upper Middle ($130K-$170K)",
O5664&gt;=170000,"High Salary (&gt;$170K)"
)</f>
        <v>Middle ($90K-$130K)</v>
      </c>
      <c r="R5664" t="str" cm="1">
        <f t="array" ref="R5664">_xlfn.IFS(
G5664&lt;=2,"New Customers (0-2Y)",
G5664&lt;=5,"Growing Customers (3-5Y)",
G5664&lt;=8,"Established Customers (6-8Y)",
G5664&lt;=10,"Loyal Customers (9-10Y)"
)</f>
        <v>Established Customers (6-8Y)</v>
      </c>
    </row>
    <row r="5665" spans="1:18" x14ac:dyDescent="0.35">
      <c r="A5665">
        <v>15765287</v>
      </c>
      <c r="B5665" t="s">
        <v>258</v>
      </c>
      <c r="C5665" t="s">
        <v>17</v>
      </c>
      <c r="D5665" t="s">
        <v>18</v>
      </c>
      <c r="E5665">
        <v>38</v>
      </c>
      <c r="F5665" t="s">
        <v>19</v>
      </c>
      <c r="G5665">
        <v>2</v>
      </c>
      <c r="H5665" s="4">
        <v>0</v>
      </c>
      <c r="I5665" t="s">
        <v>24</v>
      </c>
      <c r="J5665">
        <v>2</v>
      </c>
      <c r="K5665">
        <v>850</v>
      </c>
      <c r="L5665" t="s">
        <v>37</v>
      </c>
      <c r="M5665" t="s">
        <v>21</v>
      </c>
      <c r="N5665" t="s">
        <v>32</v>
      </c>
      <c r="O5665" s="4">
        <v>9015.07</v>
      </c>
      <c r="P5665" t="s">
        <v>28</v>
      </c>
      <c r="Q5665" t="str" cm="1">
        <f t="array" ref="Q5665">_xlfn.IFS(
O5665&lt;50000,"Low Salary (&lt;$50K)",
O5665&lt;90000,"Lower Middle ($50K-$90K)",
O5665&lt;130000,"Middle ($90K-$130K)",
O5665&lt;170000,"Upper Middle ($130K-$170K)",
O5665&gt;=170000,"High Salary (&gt;$170K)"
)</f>
        <v>Low Salary (&lt;$50K)</v>
      </c>
      <c r="R5665" t="str" cm="1">
        <f t="array" ref="R5665">_xlfn.IFS(
G5665&lt;=2,"New Customers (0-2Y)",
G5665&lt;=5,"Growing Customers (3-5Y)",
G5665&lt;=8,"Established Customers (6-8Y)",
G5665&lt;=10,"Loyal Customers (9-10Y)"
)</f>
        <v>New Customers (0-2Y)</v>
      </c>
    </row>
    <row r="5666" spans="1:18" x14ac:dyDescent="0.35">
      <c r="A5666">
        <v>15661723</v>
      </c>
      <c r="B5666" t="s">
        <v>793</v>
      </c>
      <c r="C5666" t="s">
        <v>26</v>
      </c>
      <c r="D5666" t="s">
        <v>39</v>
      </c>
      <c r="E5666">
        <v>71</v>
      </c>
      <c r="F5666" t="s">
        <v>2967</v>
      </c>
      <c r="G5666">
        <v>4</v>
      </c>
      <c r="H5666" s="4">
        <v>137260.78</v>
      </c>
      <c r="I5666" t="s">
        <v>33</v>
      </c>
      <c r="J5666">
        <v>1</v>
      </c>
      <c r="K5666">
        <v>667</v>
      </c>
      <c r="L5666" t="s">
        <v>35</v>
      </c>
      <c r="M5666" t="s">
        <v>27</v>
      </c>
      <c r="N5666" t="s">
        <v>22</v>
      </c>
      <c r="O5666" s="4">
        <v>94433.08</v>
      </c>
      <c r="P5666" t="s">
        <v>23</v>
      </c>
      <c r="Q5666" t="str" cm="1">
        <f t="array" ref="Q5666">_xlfn.IFS(
O5666&lt;50000,"Low Salary (&lt;$50K)",
O5666&lt;90000,"Lower Middle ($50K-$90K)",
O5666&lt;130000,"Middle ($90K-$130K)",
O5666&lt;170000,"Upper Middle ($130K-$170K)",
O5666&gt;=170000,"High Salary (&gt;$170K)"
)</f>
        <v>Middle ($90K-$130K)</v>
      </c>
      <c r="R5666" t="str" cm="1">
        <f t="array" ref="R5666">_xlfn.IFS(
G5666&lt;=2,"New Customers (0-2Y)",
G5666&lt;=5,"Growing Customers (3-5Y)",
G5666&lt;=8,"Established Customers (6-8Y)",
G5666&lt;=10,"Loyal Customers (9-10Y)"
)</f>
        <v>Growing Customers (3-5Y)</v>
      </c>
    </row>
    <row r="5667" spans="1:18" x14ac:dyDescent="0.35">
      <c r="A5667">
        <v>15766064</v>
      </c>
      <c r="B5667" t="s">
        <v>1598</v>
      </c>
      <c r="C5667" t="s">
        <v>17</v>
      </c>
      <c r="D5667" t="s">
        <v>39</v>
      </c>
      <c r="E5667">
        <v>33</v>
      </c>
      <c r="F5667" t="s">
        <v>19</v>
      </c>
      <c r="G5667">
        <v>9</v>
      </c>
      <c r="H5667" s="4">
        <v>111060.05</v>
      </c>
      <c r="I5667" t="s">
        <v>33</v>
      </c>
      <c r="J5667">
        <v>2</v>
      </c>
      <c r="K5667">
        <v>559</v>
      </c>
      <c r="L5667" t="s">
        <v>31</v>
      </c>
      <c r="M5667" t="s">
        <v>21</v>
      </c>
      <c r="N5667" t="s">
        <v>32</v>
      </c>
      <c r="O5667" s="4">
        <v>110371.84</v>
      </c>
      <c r="P5667" t="s">
        <v>28</v>
      </c>
      <c r="Q5667" t="str" cm="1">
        <f t="array" ref="Q5667">_xlfn.IFS(
O5667&lt;50000,"Low Salary (&lt;$50K)",
O5667&lt;90000,"Lower Middle ($50K-$90K)",
O5667&lt;130000,"Middle ($90K-$130K)",
O5667&lt;170000,"Upper Middle ($130K-$170K)",
O5667&gt;=170000,"High Salary (&gt;$170K)"
)</f>
        <v>Middle ($90K-$130K)</v>
      </c>
      <c r="R5667" t="str" cm="1">
        <f t="array" ref="R5667">_xlfn.IFS(
G5667&lt;=2,"New Customers (0-2Y)",
G5667&lt;=5,"Growing Customers (3-5Y)",
G5667&lt;=8,"Established Customers (6-8Y)",
G5667&lt;=10,"Loyal Customers (9-10Y)"
)</f>
        <v>Loyal Customers (9-10Y)</v>
      </c>
    </row>
    <row r="5668" spans="1:18" x14ac:dyDescent="0.35">
      <c r="A5668">
        <v>15649616</v>
      </c>
      <c r="B5668" t="s">
        <v>870</v>
      </c>
      <c r="C5668" t="s">
        <v>26</v>
      </c>
      <c r="D5668" t="s">
        <v>39</v>
      </c>
      <c r="E5668">
        <v>60</v>
      </c>
      <c r="F5668" t="s">
        <v>2967</v>
      </c>
      <c r="G5668">
        <v>7</v>
      </c>
      <c r="H5668" s="4">
        <v>124447.73</v>
      </c>
      <c r="I5668" t="s">
        <v>33</v>
      </c>
      <c r="J5668">
        <v>1</v>
      </c>
      <c r="K5668">
        <v>636</v>
      </c>
      <c r="L5668" t="s">
        <v>20</v>
      </c>
      <c r="M5668" t="s">
        <v>21</v>
      </c>
      <c r="N5668" t="s">
        <v>22</v>
      </c>
      <c r="O5668" s="4">
        <v>141364.62</v>
      </c>
      <c r="P5668" t="s">
        <v>23</v>
      </c>
      <c r="Q5668" t="str" cm="1">
        <f t="array" ref="Q5668">_xlfn.IFS(
O5668&lt;50000,"Low Salary (&lt;$50K)",
O5668&lt;90000,"Lower Middle ($50K-$90K)",
O5668&lt;130000,"Middle ($90K-$130K)",
O5668&lt;170000,"Upper Middle ($130K-$170K)",
O5668&gt;=170000,"High Salary (&gt;$170K)"
)</f>
        <v>Upper Middle ($130K-$170K)</v>
      </c>
      <c r="R5668" t="str" cm="1">
        <f t="array" ref="R5668">_xlfn.IFS(
G5668&lt;=2,"New Customers (0-2Y)",
G5668&lt;=5,"Growing Customers (3-5Y)",
G5668&lt;=8,"Established Customers (6-8Y)",
G5668&lt;=10,"Loyal Customers (9-10Y)"
)</f>
        <v>Established Customers (6-8Y)</v>
      </c>
    </row>
    <row r="5669" spans="1:18" x14ac:dyDescent="0.35">
      <c r="A5669">
        <v>15719017</v>
      </c>
      <c r="B5669" t="s">
        <v>549</v>
      </c>
      <c r="C5669" t="s">
        <v>17</v>
      </c>
      <c r="D5669" t="s">
        <v>18</v>
      </c>
      <c r="E5669">
        <v>34</v>
      </c>
      <c r="F5669" t="s">
        <v>19</v>
      </c>
      <c r="G5669">
        <v>8</v>
      </c>
      <c r="H5669" s="4">
        <v>0</v>
      </c>
      <c r="I5669" t="s">
        <v>24</v>
      </c>
      <c r="J5669">
        <v>2</v>
      </c>
      <c r="K5669">
        <v>672</v>
      </c>
      <c r="L5669" t="s">
        <v>35</v>
      </c>
      <c r="M5669" t="s">
        <v>21</v>
      </c>
      <c r="N5669" t="s">
        <v>22</v>
      </c>
      <c r="O5669" s="4">
        <v>16245.25</v>
      </c>
      <c r="P5669" t="s">
        <v>28</v>
      </c>
      <c r="Q5669" t="str" cm="1">
        <f t="array" ref="Q5669">_xlfn.IFS(
O5669&lt;50000,"Low Salary (&lt;$50K)",
O5669&lt;90000,"Lower Middle ($50K-$90K)",
O5669&lt;130000,"Middle ($90K-$130K)",
O5669&lt;170000,"Upper Middle ($130K-$170K)",
O5669&gt;=170000,"High Salary (&gt;$170K)"
)</f>
        <v>Low Salary (&lt;$50K)</v>
      </c>
      <c r="R5669" t="str" cm="1">
        <f t="array" ref="R5669">_xlfn.IFS(
G5669&lt;=2,"New Customers (0-2Y)",
G5669&lt;=5,"Growing Customers (3-5Y)",
G5669&lt;=8,"Established Customers (6-8Y)",
G5669&lt;=10,"Loyal Customers (9-10Y)"
)</f>
        <v>Established Customers (6-8Y)</v>
      </c>
    </row>
    <row r="5670" spans="1:18" x14ac:dyDescent="0.35">
      <c r="A5670">
        <v>15720919</v>
      </c>
      <c r="B5670" t="s">
        <v>2218</v>
      </c>
      <c r="C5670" t="s">
        <v>17</v>
      </c>
      <c r="D5670" t="s">
        <v>39</v>
      </c>
      <c r="E5670">
        <v>42</v>
      </c>
      <c r="F5670" t="s">
        <v>19</v>
      </c>
      <c r="G5670">
        <v>7</v>
      </c>
      <c r="H5670" s="4">
        <v>0</v>
      </c>
      <c r="I5670" t="s">
        <v>24</v>
      </c>
      <c r="J5670">
        <v>1</v>
      </c>
      <c r="K5670">
        <v>667</v>
      </c>
      <c r="L5670" t="s">
        <v>35</v>
      </c>
      <c r="M5670" t="s">
        <v>27</v>
      </c>
      <c r="N5670" t="s">
        <v>22</v>
      </c>
      <c r="O5670" s="4">
        <v>108348.94</v>
      </c>
      <c r="P5670" t="s">
        <v>23</v>
      </c>
      <c r="Q5670" t="str" cm="1">
        <f t="array" ref="Q5670">_xlfn.IFS(
O5670&lt;50000,"Low Salary (&lt;$50K)",
O5670&lt;90000,"Lower Middle ($50K-$90K)",
O5670&lt;130000,"Middle ($90K-$130K)",
O5670&lt;170000,"Upper Middle ($130K-$170K)",
O5670&gt;=170000,"High Salary (&gt;$170K)"
)</f>
        <v>Middle ($90K-$130K)</v>
      </c>
      <c r="R5670" t="str" cm="1">
        <f t="array" ref="R5670">_xlfn.IFS(
G5670&lt;=2,"New Customers (0-2Y)",
G5670&lt;=5,"Growing Customers (3-5Y)",
G5670&lt;=8,"Established Customers (6-8Y)",
G5670&lt;=10,"Loyal Customers (9-10Y)"
)</f>
        <v>Established Customers (6-8Y)</v>
      </c>
    </row>
    <row r="5671" spans="1:18" x14ac:dyDescent="0.35">
      <c r="A5671">
        <v>15706706</v>
      </c>
      <c r="B5671" t="s">
        <v>728</v>
      </c>
      <c r="C5671" t="s">
        <v>42</v>
      </c>
      <c r="D5671" t="s">
        <v>39</v>
      </c>
      <c r="E5671">
        <v>33</v>
      </c>
      <c r="F5671" t="s">
        <v>19</v>
      </c>
      <c r="G5671">
        <v>7</v>
      </c>
      <c r="H5671" s="4">
        <v>135310.41</v>
      </c>
      <c r="I5671" t="s">
        <v>33</v>
      </c>
      <c r="J5671">
        <v>2</v>
      </c>
      <c r="K5671">
        <v>648</v>
      </c>
      <c r="L5671" t="s">
        <v>20</v>
      </c>
      <c r="M5671" t="s">
        <v>27</v>
      </c>
      <c r="N5671" t="s">
        <v>22</v>
      </c>
      <c r="O5671" s="4">
        <v>171668.2</v>
      </c>
      <c r="P5671" t="s">
        <v>28</v>
      </c>
      <c r="Q5671" t="str" cm="1">
        <f t="array" ref="Q5671">_xlfn.IFS(
O5671&lt;50000,"Low Salary (&lt;$50K)",
O5671&lt;90000,"Lower Middle ($50K-$90K)",
O5671&lt;130000,"Middle ($90K-$130K)",
O5671&lt;170000,"Upper Middle ($130K-$170K)",
O5671&gt;=170000,"High Salary (&gt;$170K)"
)</f>
        <v>High Salary (&gt;$170K)</v>
      </c>
      <c r="R5671" t="str" cm="1">
        <f t="array" ref="R5671">_xlfn.IFS(
G5671&lt;=2,"New Customers (0-2Y)",
G5671&lt;=5,"Growing Customers (3-5Y)",
G5671&lt;=8,"Established Customers (6-8Y)",
G5671&lt;=10,"Loyal Customers (9-10Y)"
)</f>
        <v>Established Customers (6-8Y)</v>
      </c>
    </row>
    <row r="5672" spans="1:18" x14ac:dyDescent="0.35">
      <c r="A5672">
        <v>15709653</v>
      </c>
      <c r="B5672" t="s">
        <v>797</v>
      </c>
      <c r="C5672" t="s">
        <v>17</v>
      </c>
      <c r="D5672" t="s">
        <v>39</v>
      </c>
      <c r="E5672">
        <v>32</v>
      </c>
      <c r="F5672" t="s">
        <v>19</v>
      </c>
      <c r="G5672">
        <v>8</v>
      </c>
      <c r="H5672" s="4">
        <v>0</v>
      </c>
      <c r="I5672" t="s">
        <v>24</v>
      </c>
      <c r="J5672">
        <v>2</v>
      </c>
      <c r="K5672">
        <v>497</v>
      </c>
      <c r="L5672" t="s">
        <v>44</v>
      </c>
      <c r="M5672" t="s">
        <v>21</v>
      </c>
      <c r="N5672" t="s">
        <v>32</v>
      </c>
      <c r="O5672" s="4">
        <v>67364.42</v>
      </c>
      <c r="P5672" t="s">
        <v>28</v>
      </c>
      <c r="Q5672" t="str" cm="1">
        <f t="array" ref="Q5672">_xlfn.IFS(
O5672&lt;50000,"Low Salary (&lt;$50K)",
O5672&lt;90000,"Lower Middle ($50K-$90K)",
O5672&lt;130000,"Middle ($90K-$130K)",
O5672&lt;170000,"Upper Middle ($130K-$170K)",
O5672&gt;=170000,"High Salary (&gt;$170K)"
)</f>
        <v>Lower Middle ($50K-$90K)</v>
      </c>
      <c r="R5672" t="str" cm="1">
        <f t="array" ref="R5672">_xlfn.IFS(
G5672&lt;=2,"New Customers (0-2Y)",
G5672&lt;=5,"Growing Customers (3-5Y)",
G5672&lt;=8,"Established Customers (6-8Y)",
G5672&lt;=10,"Loyal Customers (9-10Y)"
)</f>
        <v>Established Customers (6-8Y)</v>
      </c>
    </row>
    <row r="5673" spans="1:18" x14ac:dyDescent="0.35">
      <c r="A5673">
        <v>15805104</v>
      </c>
      <c r="B5673" t="s">
        <v>252</v>
      </c>
      <c r="C5673" t="s">
        <v>17</v>
      </c>
      <c r="D5673" t="s">
        <v>18</v>
      </c>
      <c r="E5673">
        <v>73</v>
      </c>
      <c r="F5673" t="s">
        <v>2967</v>
      </c>
      <c r="G5673">
        <v>6</v>
      </c>
      <c r="H5673" s="4">
        <v>0</v>
      </c>
      <c r="I5673" t="s">
        <v>24</v>
      </c>
      <c r="J5673">
        <v>2</v>
      </c>
      <c r="K5673">
        <v>743</v>
      </c>
      <c r="L5673" t="s">
        <v>35</v>
      </c>
      <c r="M5673" t="s">
        <v>27</v>
      </c>
      <c r="N5673" t="s">
        <v>22</v>
      </c>
      <c r="O5673" s="4">
        <v>107867.38</v>
      </c>
      <c r="P5673" t="s">
        <v>28</v>
      </c>
      <c r="Q5673" t="str" cm="1">
        <f t="array" ref="Q5673">_xlfn.IFS(
O5673&lt;50000,"Low Salary (&lt;$50K)",
O5673&lt;90000,"Lower Middle ($50K-$90K)",
O5673&lt;130000,"Middle ($90K-$130K)",
O5673&lt;170000,"Upper Middle ($130K-$170K)",
O5673&gt;=170000,"High Salary (&gt;$170K)"
)</f>
        <v>Middle ($90K-$130K)</v>
      </c>
      <c r="R5673" t="str" cm="1">
        <f t="array" ref="R5673">_xlfn.IFS(
G5673&lt;=2,"New Customers (0-2Y)",
G5673&lt;=5,"Growing Customers (3-5Y)",
G5673&lt;=8,"Established Customers (6-8Y)",
G5673&lt;=10,"Loyal Customers (9-10Y)"
)</f>
        <v>Established Customers (6-8Y)</v>
      </c>
    </row>
    <row r="5674" spans="1:18" x14ac:dyDescent="0.35">
      <c r="A5674">
        <v>15622442</v>
      </c>
      <c r="B5674" t="s">
        <v>603</v>
      </c>
      <c r="C5674" t="s">
        <v>17</v>
      </c>
      <c r="D5674" t="s">
        <v>39</v>
      </c>
      <c r="E5674">
        <v>29</v>
      </c>
      <c r="F5674" t="s">
        <v>43</v>
      </c>
      <c r="G5674">
        <v>5</v>
      </c>
      <c r="H5674" s="4">
        <v>0</v>
      </c>
      <c r="I5674" t="s">
        <v>24</v>
      </c>
      <c r="J5674">
        <v>2</v>
      </c>
      <c r="K5674">
        <v>619</v>
      </c>
      <c r="L5674" t="s">
        <v>20</v>
      </c>
      <c r="M5674" t="s">
        <v>21</v>
      </c>
      <c r="N5674" t="s">
        <v>32</v>
      </c>
      <c r="O5674" s="4">
        <v>194310.1</v>
      </c>
      <c r="P5674" t="s">
        <v>28</v>
      </c>
      <c r="Q5674" t="str" cm="1">
        <f t="array" ref="Q5674">_xlfn.IFS(
O5674&lt;50000,"Low Salary (&lt;$50K)",
O5674&lt;90000,"Lower Middle ($50K-$90K)",
O5674&lt;130000,"Middle ($90K-$130K)",
O5674&lt;170000,"Upper Middle ($130K-$170K)",
O5674&gt;=170000,"High Salary (&gt;$170K)"
)</f>
        <v>High Salary (&gt;$170K)</v>
      </c>
      <c r="R5674" t="str" cm="1">
        <f t="array" ref="R5674">_xlfn.IFS(
G5674&lt;=2,"New Customers (0-2Y)",
G5674&lt;=5,"Growing Customers (3-5Y)",
G5674&lt;=8,"Established Customers (6-8Y)",
G5674&lt;=10,"Loyal Customers (9-10Y)"
)</f>
        <v>Growing Customers (3-5Y)</v>
      </c>
    </row>
    <row r="5675" spans="1:18" x14ac:dyDescent="0.35">
      <c r="A5675">
        <v>15572801</v>
      </c>
      <c r="B5675" t="s">
        <v>2219</v>
      </c>
      <c r="C5675" t="s">
        <v>26</v>
      </c>
      <c r="D5675" t="s">
        <v>39</v>
      </c>
      <c r="E5675">
        <v>34</v>
      </c>
      <c r="F5675" t="s">
        <v>19</v>
      </c>
      <c r="G5675">
        <v>5</v>
      </c>
      <c r="H5675" s="4">
        <v>139393.19</v>
      </c>
      <c r="I5675" t="s">
        <v>33</v>
      </c>
      <c r="J5675">
        <v>2</v>
      </c>
      <c r="K5675">
        <v>639</v>
      </c>
      <c r="L5675" t="s">
        <v>20</v>
      </c>
      <c r="M5675" t="s">
        <v>27</v>
      </c>
      <c r="N5675" t="s">
        <v>32</v>
      </c>
      <c r="O5675" s="4">
        <v>33950.080000000002</v>
      </c>
      <c r="P5675" t="s">
        <v>28</v>
      </c>
      <c r="Q5675" t="str" cm="1">
        <f t="array" ref="Q5675">_xlfn.IFS(
O5675&lt;50000,"Low Salary (&lt;$50K)",
O5675&lt;90000,"Lower Middle ($50K-$90K)",
O5675&lt;130000,"Middle ($90K-$130K)",
O5675&lt;170000,"Upper Middle ($130K-$170K)",
O5675&gt;=170000,"High Salary (&gt;$170K)"
)</f>
        <v>Low Salary (&lt;$50K)</v>
      </c>
      <c r="R5675" t="str" cm="1">
        <f t="array" ref="R5675">_xlfn.IFS(
G5675&lt;=2,"New Customers (0-2Y)",
G5675&lt;=5,"Growing Customers (3-5Y)",
G5675&lt;=8,"Established Customers (6-8Y)",
G5675&lt;=10,"Loyal Customers (9-10Y)"
)</f>
        <v>Growing Customers (3-5Y)</v>
      </c>
    </row>
    <row r="5676" spans="1:18" x14ac:dyDescent="0.35">
      <c r="A5676">
        <v>15767598</v>
      </c>
      <c r="B5676" t="s">
        <v>601</v>
      </c>
      <c r="C5676" t="s">
        <v>26</v>
      </c>
      <c r="D5676" t="s">
        <v>39</v>
      </c>
      <c r="E5676">
        <v>28</v>
      </c>
      <c r="F5676" t="s">
        <v>43</v>
      </c>
      <c r="G5676">
        <v>8</v>
      </c>
      <c r="H5676" s="4">
        <v>0</v>
      </c>
      <c r="I5676" t="s">
        <v>24</v>
      </c>
      <c r="J5676">
        <v>2</v>
      </c>
      <c r="K5676">
        <v>540</v>
      </c>
      <c r="L5676" t="s">
        <v>31</v>
      </c>
      <c r="M5676" t="s">
        <v>27</v>
      </c>
      <c r="N5676" t="s">
        <v>32</v>
      </c>
      <c r="O5676" s="4">
        <v>197588.32</v>
      </c>
      <c r="P5676" t="s">
        <v>28</v>
      </c>
      <c r="Q5676" t="str" cm="1">
        <f t="array" ref="Q5676">_xlfn.IFS(
O5676&lt;50000,"Low Salary (&lt;$50K)",
O5676&lt;90000,"Lower Middle ($50K-$90K)",
O5676&lt;130000,"Middle ($90K-$130K)",
O5676&lt;170000,"Upper Middle ($130K-$170K)",
O5676&gt;=170000,"High Salary (&gt;$170K)"
)</f>
        <v>High Salary (&gt;$170K)</v>
      </c>
      <c r="R5676" t="str" cm="1">
        <f t="array" ref="R5676">_xlfn.IFS(
G5676&lt;=2,"New Customers (0-2Y)",
G5676&lt;=5,"Growing Customers (3-5Y)",
G5676&lt;=8,"Established Customers (6-8Y)",
G5676&lt;=10,"Loyal Customers (9-10Y)"
)</f>
        <v>Established Customers (6-8Y)</v>
      </c>
    </row>
    <row r="5677" spans="1:18" x14ac:dyDescent="0.35">
      <c r="A5677">
        <v>15757897</v>
      </c>
      <c r="B5677" t="s">
        <v>2220</v>
      </c>
      <c r="C5677" t="s">
        <v>17</v>
      </c>
      <c r="D5677" t="s">
        <v>18</v>
      </c>
      <c r="E5677">
        <v>26</v>
      </c>
      <c r="F5677" t="s">
        <v>43</v>
      </c>
      <c r="G5677">
        <v>3</v>
      </c>
      <c r="H5677" s="4">
        <v>104258.8</v>
      </c>
      <c r="I5677" t="s">
        <v>33</v>
      </c>
      <c r="J5677">
        <v>1</v>
      </c>
      <c r="K5677">
        <v>766</v>
      </c>
      <c r="L5677" t="s">
        <v>35</v>
      </c>
      <c r="M5677" t="s">
        <v>21</v>
      </c>
      <c r="N5677" t="s">
        <v>22</v>
      </c>
      <c r="O5677" s="4">
        <v>428.23</v>
      </c>
      <c r="P5677" t="s">
        <v>28</v>
      </c>
      <c r="Q5677" t="str" cm="1">
        <f t="array" ref="Q5677">_xlfn.IFS(
O5677&lt;50000,"Low Salary (&lt;$50K)",
O5677&lt;90000,"Lower Middle ($50K-$90K)",
O5677&lt;130000,"Middle ($90K-$130K)",
O5677&lt;170000,"Upper Middle ($130K-$170K)",
O5677&gt;=170000,"High Salary (&gt;$170K)"
)</f>
        <v>Low Salary (&lt;$50K)</v>
      </c>
      <c r="R5677" t="str" cm="1">
        <f t="array" ref="R5677">_xlfn.IFS(
G5677&lt;=2,"New Customers (0-2Y)",
G5677&lt;=5,"Growing Customers (3-5Y)",
G5677&lt;=8,"Established Customers (6-8Y)",
G5677&lt;=10,"Loyal Customers (9-10Y)"
)</f>
        <v>Growing Customers (3-5Y)</v>
      </c>
    </row>
    <row r="5678" spans="1:18" x14ac:dyDescent="0.35">
      <c r="A5678">
        <v>15568104</v>
      </c>
      <c r="B5678" t="s">
        <v>2221</v>
      </c>
      <c r="C5678" t="s">
        <v>17</v>
      </c>
      <c r="D5678" t="s">
        <v>18</v>
      </c>
      <c r="E5678">
        <v>26</v>
      </c>
      <c r="F5678" t="s">
        <v>43</v>
      </c>
      <c r="G5678">
        <v>6</v>
      </c>
      <c r="H5678" s="4">
        <v>0</v>
      </c>
      <c r="I5678" t="s">
        <v>24</v>
      </c>
      <c r="J5678">
        <v>2</v>
      </c>
      <c r="K5678">
        <v>749</v>
      </c>
      <c r="L5678" t="s">
        <v>35</v>
      </c>
      <c r="M5678" t="s">
        <v>27</v>
      </c>
      <c r="N5678" t="s">
        <v>22</v>
      </c>
      <c r="O5678" s="4">
        <v>34948.769999999997</v>
      </c>
      <c r="P5678" t="s">
        <v>28</v>
      </c>
      <c r="Q5678" t="str" cm="1">
        <f t="array" ref="Q5678">_xlfn.IFS(
O5678&lt;50000,"Low Salary (&lt;$50K)",
O5678&lt;90000,"Lower Middle ($50K-$90K)",
O5678&lt;130000,"Middle ($90K-$130K)",
O5678&lt;170000,"Upper Middle ($130K-$170K)",
O5678&gt;=170000,"High Salary (&gt;$170K)"
)</f>
        <v>Low Salary (&lt;$50K)</v>
      </c>
      <c r="R5678" t="str" cm="1">
        <f t="array" ref="R5678">_xlfn.IFS(
G5678&lt;=2,"New Customers (0-2Y)",
G5678&lt;=5,"Growing Customers (3-5Y)",
G5678&lt;=8,"Established Customers (6-8Y)",
G5678&lt;=10,"Loyal Customers (9-10Y)"
)</f>
        <v>Established Customers (6-8Y)</v>
      </c>
    </row>
    <row r="5679" spans="1:18" x14ac:dyDescent="0.35">
      <c r="A5679">
        <v>15763414</v>
      </c>
      <c r="B5679" t="s">
        <v>950</v>
      </c>
      <c r="C5679" t="s">
        <v>42</v>
      </c>
      <c r="D5679" t="s">
        <v>39</v>
      </c>
      <c r="E5679">
        <v>32</v>
      </c>
      <c r="F5679" t="s">
        <v>19</v>
      </c>
      <c r="G5679">
        <v>9</v>
      </c>
      <c r="H5679" s="4">
        <v>113447.01</v>
      </c>
      <c r="I5679" t="s">
        <v>33</v>
      </c>
      <c r="J5679">
        <v>1</v>
      </c>
      <c r="K5679">
        <v>655</v>
      </c>
      <c r="L5679" t="s">
        <v>20</v>
      </c>
      <c r="M5679" t="s">
        <v>21</v>
      </c>
      <c r="N5679" t="s">
        <v>32</v>
      </c>
      <c r="O5679" s="4">
        <v>82084.3</v>
      </c>
      <c r="P5679" t="s">
        <v>28</v>
      </c>
      <c r="Q5679" t="str" cm="1">
        <f t="array" ref="Q5679">_xlfn.IFS(
O5679&lt;50000,"Low Salary (&lt;$50K)",
O5679&lt;90000,"Lower Middle ($50K-$90K)",
O5679&lt;130000,"Middle ($90K-$130K)",
O5679&lt;170000,"Upper Middle ($130K-$170K)",
O5679&gt;=170000,"High Salary (&gt;$170K)"
)</f>
        <v>Lower Middle ($50K-$90K)</v>
      </c>
      <c r="R5679" t="str" cm="1">
        <f t="array" ref="R5679">_xlfn.IFS(
G5679&lt;=2,"New Customers (0-2Y)",
G5679&lt;=5,"Growing Customers (3-5Y)",
G5679&lt;=8,"Established Customers (6-8Y)",
G5679&lt;=10,"Loyal Customers (9-10Y)"
)</f>
        <v>Loyal Customers (9-10Y)</v>
      </c>
    </row>
    <row r="5680" spans="1:18" x14ac:dyDescent="0.35">
      <c r="A5680">
        <v>15732265</v>
      </c>
      <c r="B5680" t="s">
        <v>501</v>
      </c>
      <c r="C5680" t="s">
        <v>17</v>
      </c>
      <c r="D5680" t="s">
        <v>39</v>
      </c>
      <c r="E5680">
        <v>33</v>
      </c>
      <c r="F5680" t="s">
        <v>19</v>
      </c>
      <c r="G5680">
        <v>9</v>
      </c>
      <c r="H5680" s="4">
        <v>0</v>
      </c>
      <c r="I5680" t="s">
        <v>24</v>
      </c>
      <c r="J5680">
        <v>2</v>
      </c>
      <c r="K5680">
        <v>630</v>
      </c>
      <c r="L5680" t="s">
        <v>20</v>
      </c>
      <c r="M5680" t="s">
        <v>21</v>
      </c>
      <c r="N5680" t="s">
        <v>32</v>
      </c>
      <c r="O5680" s="4">
        <v>64804.59</v>
      </c>
      <c r="P5680" t="s">
        <v>28</v>
      </c>
      <c r="Q5680" t="str" cm="1">
        <f t="array" ref="Q5680">_xlfn.IFS(
O5680&lt;50000,"Low Salary (&lt;$50K)",
O5680&lt;90000,"Lower Middle ($50K-$90K)",
O5680&lt;130000,"Middle ($90K-$130K)",
O5680&lt;170000,"Upper Middle ($130K-$170K)",
O5680&gt;=170000,"High Salary (&gt;$170K)"
)</f>
        <v>Lower Middle ($50K-$90K)</v>
      </c>
      <c r="R5680" t="str" cm="1">
        <f t="array" ref="R5680">_xlfn.IFS(
G5680&lt;=2,"New Customers (0-2Y)",
G5680&lt;=5,"Growing Customers (3-5Y)",
G5680&lt;=8,"Established Customers (6-8Y)",
G5680&lt;=10,"Loyal Customers (9-10Y)"
)</f>
        <v>Loyal Customers (9-10Y)</v>
      </c>
    </row>
    <row r="5681" spans="1:18" x14ac:dyDescent="0.35">
      <c r="A5681">
        <v>15621974</v>
      </c>
      <c r="B5681" t="s">
        <v>1397</v>
      </c>
      <c r="C5681" t="s">
        <v>42</v>
      </c>
      <c r="D5681" t="s">
        <v>18</v>
      </c>
      <c r="E5681">
        <v>33</v>
      </c>
      <c r="F5681" t="s">
        <v>19</v>
      </c>
      <c r="G5681">
        <v>4</v>
      </c>
      <c r="H5681" s="4">
        <v>111063.73</v>
      </c>
      <c r="I5681" t="s">
        <v>33</v>
      </c>
      <c r="J5681">
        <v>2</v>
      </c>
      <c r="K5681">
        <v>778</v>
      </c>
      <c r="L5681" t="s">
        <v>35</v>
      </c>
      <c r="M5681" t="s">
        <v>21</v>
      </c>
      <c r="N5681" t="s">
        <v>32</v>
      </c>
      <c r="O5681" s="4">
        <v>83556.649999999994</v>
      </c>
      <c r="P5681" t="s">
        <v>28</v>
      </c>
      <c r="Q5681" t="str" cm="1">
        <f t="array" ref="Q5681">_xlfn.IFS(
O5681&lt;50000,"Low Salary (&lt;$50K)",
O5681&lt;90000,"Lower Middle ($50K-$90K)",
O5681&lt;130000,"Middle ($90K-$130K)",
O5681&lt;170000,"Upper Middle ($130K-$170K)",
O5681&gt;=170000,"High Salary (&gt;$170K)"
)</f>
        <v>Lower Middle ($50K-$90K)</v>
      </c>
      <c r="R5681" t="str" cm="1">
        <f t="array" ref="R5681">_xlfn.IFS(
G5681&lt;=2,"New Customers (0-2Y)",
G5681&lt;=5,"Growing Customers (3-5Y)",
G5681&lt;=8,"Established Customers (6-8Y)",
G5681&lt;=10,"Loyal Customers (9-10Y)"
)</f>
        <v>Growing Customers (3-5Y)</v>
      </c>
    </row>
    <row r="5682" spans="1:18" x14ac:dyDescent="0.35">
      <c r="A5682">
        <v>15803947</v>
      </c>
      <c r="B5682" t="s">
        <v>496</v>
      </c>
      <c r="C5682" t="s">
        <v>42</v>
      </c>
      <c r="D5682" t="s">
        <v>18</v>
      </c>
      <c r="E5682">
        <v>30</v>
      </c>
      <c r="F5682" t="s">
        <v>19</v>
      </c>
      <c r="G5682">
        <v>6</v>
      </c>
      <c r="H5682" s="4">
        <v>161378.01999999999</v>
      </c>
      <c r="I5682" t="s">
        <v>33</v>
      </c>
      <c r="J5682">
        <v>1</v>
      </c>
      <c r="K5682">
        <v>757</v>
      </c>
      <c r="L5682" t="s">
        <v>35</v>
      </c>
      <c r="M5682" t="s">
        <v>27</v>
      </c>
      <c r="N5682" t="s">
        <v>32</v>
      </c>
      <c r="O5682" s="4">
        <v>71926.28</v>
      </c>
      <c r="P5682" t="s">
        <v>23</v>
      </c>
      <c r="Q5682" t="str" cm="1">
        <f t="array" ref="Q5682">_xlfn.IFS(
O5682&lt;50000,"Low Salary (&lt;$50K)",
O5682&lt;90000,"Lower Middle ($50K-$90K)",
O5682&lt;130000,"Middle ($90K-$130K)",
O5682&lt;170000,"Upper Middle ($130K-$170K)",
O5682&gt;=170000,"High Salary (&gt;$170K)"
)</f>
        <v>Lower Middle ($50K-$90K)</v>
      </c>
      <c r="R5682" t="str" cm="1">
        <f t="array" ref="R5682">_xlfn.IFS(
G5682&lt;=2,"New Customers (0-2Y)",
G5682&lt;=5,"Growing Customers (3-5Y)",
G5682&lt;=8,"Established Customers (6-8Y)",
G5682&lt;=10,"Loyal Customers (9-10Y)"
)</f>
        <v>Established Customers (6-8Y)</v>
      </c>
    </row>
    <row r="5683" spans="1:18" x14ac:dyDescent="0.35">
      <c r="A5683">
        <v>15720706</v>
      </c>
      <c r="B5683" t="s">
        <v>769</v>
      </c>
      <c r="C5683" t="s">
        <v>26</v>
      </c>
      <c r="D5683" t="s">
        <v>18</v>
      </c>
      <c r="E5683">
        <v>39</v>
      </c>
      <c r="F5683" t="s">
        <v>19</v>
      </c>
      <c r="G5683">
        <v>2</v>
      </c>
      <c r="H5683" s="4">
        <v>82766.429999999993</v>
      </c>
      <c r="I5683" t="s">
        <v>29</v>
      </c>
      <c r="J5683">
        <v>1</v>
      </c>
      <c r="K5683">
        <v>529</v>
      </c>
      <c r="L5683" t="s">
        <v>31</v>
      </c>
      <c r="M5683" t="s">
        <v>21</v>
      </c>
      <c r="N5683" t="s">
        <v>22</v>
      </c>
      <c r="O5683" s="4">
        <v>122925.44</v>
      </c>
      <c r="P5683" t="s">
        <v>28</v>
      </c>
      <c r="Q5683" t="str" cm="1">
        <f t="array" ref="Q5683">_xlfn.IFS(
O5683&lt;50000,"Low Salary (&lt;$50K)",
O5683&lt;90000,"Lower Middle ($50K-$90K)",
O5683&lt;130000,"Middle ($90K-$130K)",
O5683&lt;170000,"Upper Middle ($130K-$170K)",
O5683&gt;=170000,"High Salary (&gt;$170K)"
)</f>
        <v>Middle ($90K-$130K)</v>
      </c>
      <c r="R5683" t="str" cm="1">
        <f t="array" ref="R5683">_xlfn.IFS(
G5683&lt;=2,"New Customers (0-2Y)",
G5683&lt;=5,"Growing Customers (3-5Y)",
G5683&lt;=8,"Established Customers (6-8Y)",
G5683&lt;=10,"Loyal Customers (9-10Y)"
)</f>
        <v>New Customers (0-2Y)</v>
      </c>
    </row>
    <row r="5684" spans="1:18" x14ac:dyDescent="0.35">
      <c r="A5684">
        <v>15759290</v>
      </c>
      <c r="B5684" t="s">
        <v>2222</v>
      </c>
      <c r="C5684" t="s">
        <v>26</v>
      </c>
      <c r="D5684" t="s">
        <v>39</v>
      </c>
      <c r="E5684">
        <v>29</v>
      </c>
      <c r="F5684" t="s">
        <v>43</v>
      </c>
      <c r="G5684">
        <v>9</v>
      </c>
      <c r="H5684" s="4">
        <v>0</v>
      </c>
      <c r="I5684" t="s">
        <v>24</v>
      </c>
      <c r="J5684">
        <v>2</v>
      </c>
      <c r="K5684">
        <v>620</v>
      </c>
      <c r="L5684" t="s">
        <v>20</v>
      </c>
      <c r="M5684" t="s">
        <v>21</v>
      </c>
      <c r="N5684" t="s">
        <v>32</v>
      </c>
      <c r="O5684" s="4">
        <v>13133.88</v>
      </c>
      <c r="P5684" t="s">
        <v>28</v>
      </c>
      <c r="Q5684" t="str" cm="1">
        <f t="array" ref="Q5684">_xlfn.IFS(
O5684&lt;50000,"Low Salary (&lt;$50K)",
O5684&lt;90000,"Lower Middle ($50K-$90K)",
O5684&lt;130000,"Middle ($90K-$130K)",
O5684&lt;170000,"Upper Middle ($130K-$170K)",
O5684&gt;=170000,"High Salary (&gt;$170K)"
)</f>
        <v>Low Salary (&lt;$50K)</v>
      </c>
      <c r="R5684" t="str" cm="1">
        <f t="array" ref="R5684">_xlfn.IFS(
G5684&lt;=2,"New Customers (0-2Y)",
G5684&lt;=5,"Growing Customers (3-5Y)",
G5684&lt;=8,"Established Customers (6-8Y)",
G5684&lt;=10,"Loyal Customers (9-10Y)"
)</f>
        <v>Loyal Customers (9-10Y)</v>
      </c>
    </row>
    <row r="5685" spans="1:18" x14ac:dyDescent="0.35">
      <c r="A5685">
        <v>15651664</v>
      </c>
      <c r="B5685" t="s">
        <v>753</v>
      </c>
      <c r="C5685" t="s">
        <v>17</v>
      </c>
      <c r="D5685" t="s">
        <v>18</v>
      </c>
      <c r="E5685">
        <v>61</v>
      </c>
      <c r="F5685" t="s">
        <v>2967</v>
      </c>
      <c r="G5685">
        <v>1</v>
      </c>
      <c r="H5685" s="4">
        <v>104267.7</v>
      </c>
      <c r="I5685" t="s">
        <v>33</v>
      </c>
      <c r="J5685">
        <v>1</v>
      </c>
      <c r="K5685">
        <v>615</v>
      </c>
      <c r="L5685" t="s">
        <v>20</v>
      </c>
      <c r="M5685" t="s">
        <v>21</v>
      </c>
      <c r="N5685" t="s">
        <v>32</v>
      </c>
      <c r="O5685" s="4">
        <v>62845.64</v>
      </c>
      <c r="P5685" t="s">
        <v>23</v>
      </c>
      <c r="Q5685" t="str" cm="1">
        <f t="array" ref="Q5685">_xlfn.IFS(
O5685&lt;50000,"Low Salary (&lt;$50K)",
O5685&lt;90000,"Lower Middle ($50K-$90K)",
O5685&lt;130000,"Middle ($90K-$130K)",
O5685&lt;170000,"Upper Middle ($130K-$170K)",
O5685&gt;=170000,"High Salary (&gt;$170K)"
)</f>
        <v>Lower Middle ($50K-$90K)</v>
      </c>
      <c r="R5685" t="str" cm="1">
        <f t="array" ref="R5685">_xlfn.IFS(
G5685&lt;=2,"New Customers (0-2Y)",
G5685&lt;=5,"Growing Customers (3-5Y)",
G5685&lt;=8,"Established Customers (6-8Y)",
G5685&lt;=10,"Loyal Customers (9-10Y)"
)</f>
        <v>New Customers (0-2Y)</v>
      </c>
    </row>
    <row r="5686" spans="1:18" x14ac:dyDescent="0.35">
      <c r="A5686">
        <v>15795132</v>
      </c>
      <c r="B5686" t="s">
        <v>2223</v>
      </c>
      <c r="C5686" t="s">
        <v>17</v>
      </c>
      <c r="D5686" t="s">
        <v>18</v>
      </c>
      <c r="E5686">
        <v>25</v>
      </c>
      <c r="F5686" t="s">
        <v>43</v>
      </c>
      <c r="G5686">
        <v>3</v>
      </c>
      <c r="H5686" s="4">
        <v>91718.8</v>
      </c>
      <c r="I5686" t="s">
        <v>29</v>
      </c>
      <c r="J5686">
        <v>1</v>
      </c>
      <c r="K5686">
        <v>735</v>
      </c>
      <c r="L5686" t="s">
        <v>35</v>
      </c>
      <c r="M5686" t="s">
        <v>27</v>
      </c>
      <c r="N5686" t="s">
        <v>32</v>
      </c>
      <c r="O5686" s="4">
        <v>28411.23</v>
      </c>
      <c r="P5686" t="s">
        <v>28</v>
      </c>
      <c r="Q5686" t="str" cm="1">
        <f t="array" ref="Q5686">_xlfn.IFS(
O5686&lt;50000,"Low Salary (&lt;$50K)",
O5686&lt;90000,"Lower Middle ($50K-$90K)",
O5686&lt;130000,"Middle ($90K-$130K)",
O5686&lt;170000,"Upper Middle ($130K-$170K)",
O5686&gt;=170000,"High Salary (&gt;$170K)"
)</f>
        <v>Low Salary (&lt;$50K)</v>
      </c>
      <c r="R5686" t="str" cm="1">
        <f t="array" ref="R5686">_xlfn.IFS(
G5686&lt;=2,"New Customers (0-2Y)",
G5686&lt;=5,"Growing Customers (3-5Y)",
G5686&lt;=8,"Established Customers (6-8Y)",
G5686&lt;=10,"Loyal Customers (9-10Y)"
)</f>
        <v>Growing Customers (3-5Y)</v>
      </c>
    </row>
    <row r="5687" spans="1:18" x14ac:dyDescent="0.35">
      <c r="A5687">
        <v>15811565</v>
      </c>
      <c r="B5687" t="s">
        <v>161</v>
      </c>
      <c r="C5687" t="s">
        <v>26</v>
      </c>
      <c r="D5687" t="s">
        <v>18</v>
      </c>
      <c r="E5687">
        <v>47</v>
      </c>
      <c r="F5687" t="s">
        <v>19</v>
      </c>
      <c r="G5687">
        <v>3</v>
      </c>
      <c r="H5687" s="4">
        <v>63488.7</v>
      </c>
      <c r="I5687" t="s">
        <v>29</v>
      </c>
      <c r="J5687">
        <v>1</v>
      </c>
      <c r="K5687">
        <v>705</v>
      </c>
      <c r="L5687" t="s">
        <v>35</v>
      </c>
      <c r="M5687" t="s">
        <v>27</v>
      </c>
      <c r="N5687" t="s">
        <v>22</v>
      </c>
      <c r="O5687" s="4">
        <v>28640.92</v>
      </c>
      <c r="P5687" t="s">
        <v>23</v>
      </c>
      <c r="Q5687" t="str" cm="1">
        <f t="array" ref="Q5687">_xlfn.IFS(
O5687&lt;50000,"Low Salary (&lt;$50K)",
O5687&lt;90000,"Lower Middle ($50K-$90K)",
O5687&lt;130000,"Middle ($90K-$130K)",
O5687&lt;170000,"Upper Middle ($130K-$170K)",
O5687&gt;=170000,"High Salary (&gt;$170K)"
)</f>
        <v>Low Salary (&lt;$50K)</v>
      </c>
      <c r="R5687" t="str" cm="1">
        <f t="array" ref="R5687">_xlfn.IFS(
G5687&lt;=2,"New Customers (0-2Y)",
G5687&lt;=5,"Growing Customers (3-5Y)",
G5687&lt;=8,"Established Customers (6-8Y)",
G5687&lt;=10,"Loyal Customers (9-10Y)"
)</f>
        <v>Growing Customers (3-5Y)</v>
      </c>
    </row>
    <row r="5688" spans="1:18" x14ac:dyDescent="0.35">
      <c r="A5688">
        <v>15713774</v>
      </c>
      <c r="B5688" t="s">
        <v>2088</v>
      </c>
      <c r="C5688" t="s">
        <v>26</v>
      </c>
      <c r="D5688" t="s">
        <v>18</v>
      </c>
      <c r="E5688">
        <v>46</v>
      </c>
      <c r="F5688" t="s">
        <v>19</v>
      </c>
      <c r="G5688">
        <v>6</v>
      </c>
      <c r="H5688" s="4">
        <v>12459.19</v>
      </c>
      <c r="I5688" t="s">
        <v>29</v>
      </c>
      <c r="J5688">
        <v>1</v>
      </c>
      <c r="K5688">
        <v>644</v>
      </c>
      <c r="L5688" t="s">
        <v>20</v>
      </c>
      <c r="M5688" t="s">
        <v>27</v>
      </c>
      <c r="N5688" t="s">
        <v>32</v>
      </c>
      <c r="O5688" s="4">
        <v>156787.34</v>
      </c>
      <c r="P5688" t="s">
        <v>23</v>
      </c>
      <c r="Q5688" t="str" cm="1">
        <f t="array" ref="Q5688">_xlfn.IFS(
O5688&lt;50000,"Low Salary (&lt;$50K)",
O5688&lt;90000,"Lower Middle ($50K-$90K)",
O5688&lt;130000,"Middle ($90K-$130K)",
O5688&lt;170000,"Upper Middle ($130K-$170K)",
O5688&gt;=170000,"High Salary (&gt;$170K)"
)</f>
        <v>Upper Middle ($130K-$170K)</v>
      </c>
      <c r="R5688" t="str" cm="1">
        <f t="array" ref="R5688">_xlfn.IFS(
G5688&lt;=2,"New Customers (0-2Y)",
G5688&lt;=5,"Growing Customers (3-5Y)",
G5688&lt;=8,"Established Customers (6-8Y)",
G5688&lt;=10,"Loyal Customers (9-10Y)"
)</f>
        <v>Established Customers (6-8Y)</v>
      </c>
    </row>
    <row r="5689" spans="1:18" x14ac:dyDescent="0.35">
      <c r="A5689">
        <v>15691840</v>
      </c>
      <c r="B5689" t="s">
        <v>661</v>
      </c>
      <c r="C5689" t="s">
        <v>42</v>
      </c>
      <c r="D5689" t="s">
        <v>18</v>
      </c>
      <c r="E5689">
        <v>37</v>
      </c>
      <c r="F5689" t="s">
        <v>19</v>
      </c>
      <c r="G5689">
        <v>6</v>
      </c>
      <c r="H5689" s="4">
        <v>159863.9</v>
      </c>
      <c r="I5689" t="s">
        <v>33</v>
      </c>
      <c r="J5689">
        <v>2</v>
      </c>
      <c r="K5689">
        <v>505</v>
      </c>
      <c r="L5689" t="s">
        <v>31</v>
      </c>
      <c r="M5689" t="s">
        <v>27</v>
      </c>
      <c r="N5689" t="s">
        <v>22</v>
      </c>
      <c r="O5689" s="4">
        <v>125307.87</v>
      </c>
      <c r="P5689" t="s">
        <v>28</v>
      </c>
      <c r="Q5689" t="str" cm="1">
        <f t="array" ref="Q5689">_xlfn.IFS(
O5689&lt;50000,"Low Salary (&lt;$50K)",
O5689&lt;90000,"Lower Middle ($50K-$90K)",
O5689&lt;130000,"Middle ($90K-$130K)",
O5689&lt;170000,"Upper Middle ($130K-$170K)",
O5689&gt;=170000,"High Salary (&gt;$170K)"
)</f>
        <v>Middle ($90K-$130K)</v>
      </c>
      <c r="R5689" t="str" cm="1">
        <f t="array" ref="R5689">_xlfn.IFS(
G5689&lt;=2,"New Customers (0-2Y)",
G5689&lt;=5,"Growing Customers (3-5Y)",
G5689&lt;=8,"Established Customers (6-8Y)",
G5689&lt;=10,"Loyal Customers (9-10Y)"
)</f>
        <v>Established Customers (6-8Y)</v>
      </c>
    </row>
    <row r="5690" spans="1:18" x14ac:dyDescent="0.35">
      <c r="A5690">
        <v>15682021</v>
      </c>
      <c r="B5690" t="s">
        <v>909</v>
      </c>
      <c r="C5690" t="s">
        <v>42</v>
      </c>
      <c r="D5690" t="s">
        <v>39</v>
      </c>
      <c r="E5690">
        <v>23</v>
      </c>
      <c r="F5690" t="s">
        <v>43</v>
      </c>
      <c r="G5690">
        <v>6</v>
      </c>
      <c r="H5690" s="4">
        <v>104592.55</v>
      </c>
      <c r="I5690" t="s">
        <v>33</v>
      </c>
      <c r="J5690">
        <v>2</v>
      </c>
      <c r="K5690">
        <v>471</v>
      </c>
      <c r="L5690" t="s">
        <v>44</v>
      </c>
      <c r="M5690" t="s">
        <v>21</v>
      </c>
      <c r="N5690" t="s">
        <v>32</v>
      </c>
      <c r="O5690" s="4">
        <v>131736.23000000001</v>
      </c>
      <c r="P5690" t="s">
        <v>28</v>
      </c>
      <c r="Q5690" t="str" cm="1">
        <f t="array" ref="Q5690">_xlfn.IFS(
O5690&lt;50000,"Low Salary (&lt;$50K)",
O5690&lt;90000,"Lower Middle ($50K-$90K)",
O5690&lt;130000,"Middle ($90K-$130K)",
O5690&lt;170000,"Upper Middle ($130K-$170K)",
O5690&gt;=170000,"High Salary (&gt;$170K)"
)</f>
        <v>Upper Middle ($130K-$170K)</v>
      </c>
      <c r="R5690" t="str" cm="1">
        <f t="array" ref="R5690">_xlfn.IFS(
G5690&lt;=2,"New Customers (0-2Y)",
G5690&lt;=5,"Growing Customers (3-5Y)",
G5690&lt;=8,"Established Customers (6-8Y)",
G5690&lt;=10,"Loyal Customers (9-10Y)"
)</f>
        <v>Established Customers (6-8Y)</v>
      </c>
    </row>
    <row r="5691" spans="1:18" x14ac:dyDescent="0.35">
      <c r="A5691">
        <v>15612931</v>
      </c>
      <c r="B5691" t="s">
        <v>1249</v>
      </c>
      <c r="C5691" t="s">
        <v>26</v>
      </c>
      <c r="D5691" t="s">
        <v>18</v>
      </c>
      <c r="E5691">
        <v>50</v>
      </c>
      <c r="F5691" t="s">
        <v>19</v>
      </c>
      <c r="G5691">
        <v>4</v>
      </c>
      <c r="H5691" s="4">
        <v>132088.59</v>
      </c>
      <c r="I5691" t="s">
        <v>33</v>
      </c>
      <c r="J5691">
        <v>1</v>
      </c>
      <c r="K5691">
        <v>722</v>
      </c>
      <c r="L5691" t="s">
        <v>35</v>
      </c>
      <c r="M5691" t="s">
        <v>21</v>
      </c>
      <c r="N5691" t="s">
        <v>22</v>
      </c>
      <c r="O5691" s="4">
        <v>128262.14</v>
      </c>
      <c r="P5691" t="s">
        <v>28</v>
      </c>
      <c r="Q5691" t="str" cm="1">
        <f t="array" ref="Q5691">_xlfn.IFS(
O5691&lt;50000,"Low Salary (&lt;$50K)",
O5691&lt;90000,"Lower Middle ($50K-$90K)",
O5691&lt;130000,"Middle ($90K-$130K)",
O5691&lt;170000,"Upper Middle ($130K-$170K)",
O5691&gt;=170000,"High Salary (&gt;$170K)"
)</f>
        <v>Middle ($90K-$130K)</v>
      </c>
      <c r="R5691" t="str" cm="1">
        <f t="array" ref="R5691">_xlfn.IFS(
G5691&lt;=2,"New Customers (0-2Y)",
G5691&lt;=5,"Growing Customers (3-5Y)",
G5691&lt;=8,"Established Customers (6-8Y)",
G5691&lt;=10,"Loyal Customers (9-10Y)"
)</f>
        <v>Growing Customers (3-5Y)</v>
      </c>
    </row>
    <row r="5692" spans="1:18" x14ac:dyDescent="0.35">
      <c r="A5692">
        <v>15676707</v>
      </c>
      <c r="B5692" t="s">
        <v>900</v>
      </c>
      <c r="C5692" t="s">
        <v>26</v>
      </c>
      <c r="D5692" t="s">
        <v>18</v>
      </c>
      <c r="E5692">
        <v>39</v>
      </c>
      <c r="F5692" t="s">
        <v>19</v>
      </c>
      <c r="G5692">
        <v>4</v>
      </c>
      <c r="H5692" s="4">
        <v>0</v>
      </c>
      <c r="I5692" t="s">
        <v>24</v>
      </c>
      <c r="J5692">
        <v>2</v>
      </c>
      <c r="K5692">
        <v>577</v>
      </c>
      <c r="L5692" t="s">
        <v>31</v>
      </c>
      <c r="M5692" t="s">
        <v>21</v>
      </c>
      <c r="N5692" t="s">
        <v>32</v>
      </c>
      <c r="O5692" s="4">
        <v>91366.42</v>
      </c>
      <c r="P5692" t="s">
        <v>28</v>
      </c>
      <c r="Q5692" t="str" cm="1">
        <f t="array" ref="Q5692">_xlfn.IFS(
O5692&lt;50000,"Low Salary (&lt;$50K)",
O5692&lt;90000,"Lower Middle ($50K-$90K)",
O5692&lt;130000,"Middle ($90K-$130K)",
O5692&lt;170000,"Upper Middle ($130K-$170K)",
O5692&gt;=170000,"High Salary (&gt;$170K)"
)</f>
        <v>Middle ($90K-$130K)</v>
      </c>
      <c r="R5692" t="str" cm="1">
        <f t="array" ref="R5692">_xlfn.IFS(
G5692&lt;=2,"New Customers (0-2Y)",
G5692&lt;=5,"Growing Customers (3-5Y)",
G5692&lt;=8,"Established Customers (6-8Y)",
G5692&lt;=10,"Loyal Customers (9-10Y)"
)</f>
        <v>Growing Customers (3-5Y)</v>
      </c>
    </row>
    <row r="5693" spans="1:18" x14ac:dyDescent="0.35">
      <c r="A5693">
        <v>15601383</v>
      </c>
      <c r="B5693" t="s">
        <v>354</v>
      </c>
      <c r="C5693" t="s">
        <v>26</v>
      </c>
      <c r="D5693" t="s">
        <v>39</v>
      </c>
      <c r="E5693">
        <v>44</v>
      </c>
      <c r="F5693" t="s">
        <v>19</v>
      </c>
      <c r="G5693">
        <v>5</v>
      </c>
      <c r="H5693" s="4">
        <v>120654.68</v>
      </c>
      <c r="I5693" t="s">
        <v>33</v>
      </c>
      <c r="J5693">
        <v>1</v>
      </c>
      <c r="K5693">
        <v>744</v>
      </c>
      <c r="L5693" t="s">
        <v>35</v>
      </c>
      <c r="M5693" t="s">
        <v>21</v>
      </c>
      <c r="N5693" t="s">
        <v>32</v>
      </c>
      <c r="O5693" s="4">
        <v>82290.81</v>
      </c>
      <c r="P5693" t="s">
        <v>28</v>
      </c>
      <c r="Q5693" t="str" cm="1">
        <f t="array" ref="Q5693">_xlfn.IFS(
O5693&lt;50000,"Low Salary (&lt;$50K)",
O5693&lt;90000,"Lower Middle ($50K-$90K)",
O5693&lt;130000,"Middle ($90K-$130K)",
O5693&lt;170000,"Upper Middle ($130K-$170K)",
O5693&gt;=170000,"High Salary (&gt;$170K)"
)</f>
        <v>Lower Middle ($50K-$90K)</v>
      </c>
      <c r="R5693" t="str" cm="1">
        <f t="array" ref="R5693">_xlfn.IFS(
G5693&lt;=2,"New Customers (0-2Y)",
G5693&lt;=5,"Growing Customers (3-5Y)",
G5693&lt;=8,"Established Customers (6-8Y)",
G5693&lt;=10,"Loyal Customers (9-10Y)"
)</f>
        <v>Growing Customers (3-5Y)</v>
      </c>
    </row>
    <row r="5694" spans="1:18" x14ac:dyDescent="0.35">
      <c r="A5694">
        <v>15662662</v>
      </c>
      <c r="B5694" t="s">
        <v>2224</v>
      </c>
      <c r="C5694" t="s">
        <v>17</v>
      </c>
      <c r="D5694" t="s">
        <v>18</v>
      </c>
      <c r="E5694">
        <v>30</v>
      </c>
      <c r="F5694" t="s">
        <v>19</v>
      </c>
      <c r="G5694">
        <v>6</v>
      </c>
      <c r="H5694" s="4">
        <v>0</v>
      </c>
      <c r="I5694" t="s">
        <v>24</v>
      </c>
      <c r="J5694">
        <v>2</v>
      </c>
      <c r="K5694">
        <v>573</v>
      </c>
      <c r="L5694" t="s">
        <v>31</v>
      </c>
      <c r="M5694" t="s">
        <v>21</v>
      </c>
      <c r="N5694" t="s">
        <v>32</v>
      </c>
      <c r="O5694" s="4">
        <v>66190.210000000006</v>
      </c>
      <c r="P5694" t="s">
        <v>28</v>
      </c>
      <c r="Q5694" t="str" cm="1">
        <f t="array" ref="Q5694">_xlfn.IFS(
O5694&lt;50000,"Low Salary (&lt;$50K)",
O5694&lt;90000,"Lower Middle ($50K-$90K)",
O5694&lt;130000,"Middle ($90K-$130K)",
O5694&lt;170000,"Upper Middle ($130K-$170K)",
O5694&gt;=170000,"High Salary (&gt;$170K)"
)</f>
        <v>Lower Middle ($50K-$90K)</v>
      </c>
      <c r="R5694" t="str" cm="1">
        <f t="array" ref="R5694">_xlfn.IFS(
G5694&lt;=2,"New Customers (0-2Y)",
G5694&lt;=5,"Growing Customers (3-5Y)",
G5694&lt;=8,"Established Customers (6-8Y)",
G5694&lt;=10,"Loyal Customers (9-10Y)"
)</f>
        <v>Established Customers (6-8Y)</v>
      </c>
    </row>
    <row r="5695" spans="1:18" x14ac:dyDescent="0.35">
      <c r="A5695">
        <v>15752694</v>
      </c>
      <c r="B5695" t="s">
        <v>173</v>
      </c>
      <c r="C5695" t="s">
        <v>17</v>
      </c>
      <c r="D5695" t="s">
        <v>18</v>
      </c>
      <c r="E5695">
        <v>32</v>
      </c>
      <c r="F5695" t="s">
        <v>19</v>
      </c>
      <c r="G5695">
        <v>4</v>
      </c>
      <c r="H5695" s="4">
        <v>83772.95</v>
      </c>
      <c r="I5695" t="s">
        <v>29</v>
      </c>
      <c r="J5695">
        <v>1</v>
      </c>
      <c r="K5695">
        <v>653</v>
      </c>
      <c r="L5695" t="s">
        <v>20</v>
      </c>
      <c r="M5695" t="s">
        <v>27</v>
      </c>
      <c r="N5695" t="s">
        <v>22</v>
      </c>
      <c r="O5695" s="4">
        <v>23920.65</v>
      </c>
      <c r="P5695" t="s">
        <v>28</v>
      </c>
      <c r="Q5695" t="str" cm="1">
        <f t="array" ref="Q5695">_xlfn.IFS(
O5695&lt;50000,"Low Salary (&lt;$50K)",
O5695&lt;90000,"Lower Middle ($50K-$90K)",
O5695&lt;130000,"Middle ($90K-$130K)",
O5695&lt;170000,"Upper Middle ($130K-$170K)",
O5695&gt;=170000,"High Salary (&gt;$170K)"
)</f>
        <v>Low Salary (&lt;$50K)</v>
      </c>
      <c r="R5695" t="str" cm="1">
        <f t="array" ref="R5695">_xlfn.IFS(
G5695&lt;=2,"New Customers (0-2Y)",
G5695&lt;=5,"Growing Customers (3-5Y)",
G5695&lt;=8,"Established Customers (6-8Y)",
G5695&lt;=10,"Loyal Customers (9-10Y)"
)</f>
        <v>Growing Customers (3-5Y)</v>
      </c>
    </row>
    <row r="5696" spans="1:18" x14ac:dyDescent="0.35">
      <c r="A5696">
        <v>15590683</v>
      </c>
      <c r="B5696" t="s">
        <v>549</v>
      </c>
      <c r="C5696" t="s">
        <v>17</v>
      </c>
      <c r="D5696" t="s">
        <v>18</v>
      </c>
      <c r="E5696">
        <v>31</v>
      </c>
      <c r="F5696" t="s">
        <v>19</v>
      </c>
      <c r="G5696">
        <v>6</v>
      </c>
      <c r="H5696" s="4">
        <v>172325.67</v>
      </c>
      <c r="I5696" t="s">
        <v>33</v>
      </c>
      <c r="J5696">
        <v>1</v>
      </c>
      <c r="K5696">
        <v>660</v>
      </c>
      <c r="L5696" t="s">
        <v>35</v>
      </c>
      <c r="M5696" t="s">
        <v>27</v>
      </c>
      <c r="N5696" t="s">
        <v>22</v>
      </c>
      <c r="O5696" s="4">
        <v>45438.38</v>
      </c>
      <c r="P5696" t="s">
        <v>28</v>
      </c>
      <c r="Q5696" t="str" cm="1">
        <f t="array" ref="Q5696">_xlfn.IFS(
O5696&lt;50000,"Low Salary (&lt;$50K)",
O5696&lt;90000,"Lower Middle ($50K-$90K)",
O5696&lt;130000,"Middle ($90K-$130K)",
O5696&lt;170000,"Upper Middle ($130K-$170K)",
O5696&gt;=170000,"High Salary (&gt;$170K)"
)</f>
        <v>Low Salary (&lt;$50K)</v>
      </c>
      <c r="R5696" t="str" cm="1">
        <f t="array" ref="R5696">_xlfn.IFS(
G5696&lt;=2,"New Customers (0-2Y)",
G5696&lt;=5,"Growing Customers (3-5Y)",
G5696&lt;=8,"Established Customers (6-8Y)",
G5696&lt;=10,"Loyal Customers (9-10Y)"
)</f>
        <v>Established Customers (6-8Y)</v>
      </c>
    </row>
    <row r="5697" spans="1:18" x14ac:dyDescent="0.35">
      <c r="A5697">
        <v>15773591</v>
      </c>
      <c r="B5697" t="s">
        <v>2225</v>
      </c>
      <c r="C5697" t="s">
        <v>17</v>
      </c>
      <c r="D5697" t="s">
        <v>39</v>
      </c>
      <c r="E5697">
        <v>46</v>
      </c>
      <c r="F5697" t="s">
        <v>19</v>
      </c>
      <c r="G5697">
        <v>7</v>
      </c>
      <c r="H5697" s="4">
        <v>117685.31</v>
      </c>
      <c r="I5697" t="s">
        <v>33</v>
      </c>
      <c r="J5697">
        <v>2</v>
      </c>
      <c r="K5697">
        <v>787</v>
      </c>
      <c r="L5697" t="s">
        <v>37</v>
      </c>
      <c r="M5697" t="s">
        <v>21</v>
      </c>
      <c r="N5697" t="s">
        <v>22</v>
      </c>
      <c r="O5697" s="4">
        <v>93360.35</v>
      </c>
      <c r="P5697" t="s">
        <v>28</v>
      </c>
      <c r="Q5697" t="str" cm="1">
        <f t="array" ref="Q5697">_xlfn.IFS(
O5697&lt;50000,"Low Salary (&lt;$50K)",
O5697&lt;90000,"Lower Middle ($50K-$90K)",
O5697&lt;130000,"Middle ($90K-$130K)",
O5697&lt;170000,"Upper Middle ($130K-$170K)",
O5697&gt;=170000,"High Salary (&gt;$170K)"
)</f>
        <v>Middle ($90K-$130K)</v>
      </c>
      <c r="R5697" t="str" cm="1">
        <f t="array" ref="R5697">_xlfn.IFS(
G5697&lt;=2,"New Customers (0-2Y)",
G5697&lt;=5,"Growing Customers (3-5Y)",
G5697&lt;=8,"Established Customers (6-8Y)",
G5697&lt;=10,"Loyal Customers (9-10Y)"
)</f>
        <v>Established Customers (6-8Y)</v>
      </c>
    </row>
    <row r="5698" spans="1:18" x14ac:dyDescent="0.35">
      <c r="A5698">
        <v>15723620</v>
      </c>
      <c r="B5698" t="s">
        <v>473</v>
      </c>
      <c r="C5698" t="s">
        <v>17</v>
      </c>
      <c r="D5698" t="s">
        <v>39</v>
      </c>
      <c r="E5698">
        <v>41</v>
      </c>
      <c r="F5698" t="s">
        <v>19</v>
      </c>
      <c r="G5698">
        <v>7</v>
      </c>
      <c r="H5698" s="4">
        <v>0</v>
      </c>
      <c r="I5698" t="s">
        <v>24</v>
      </c>
      <c r="J5698">
        <v>2</v>
      </c>
      <c r="K5698">
        <v>617</v>
      </c>
      <c r="L5698" t="s">
        <v>20</v>
      </c>
      <c r="M5698" t="s">
        <v>27</v>
      </c>
      <c r="N5698" t="s">
        <v>22</v>
      </c>
      <c r="O5698" s="4">
        <v>14496.67</v>
      </c>
      <c r="P5698" t="s">
        <v>28</v>
      </c>
      <c r="Q5698" t="str" cm="1">
        <f t="array" ref="Q5698">_xlfn.IFS(
O5698&lt;50000,"Low Salary (&lt;$50K)",
O5698&lt;90000,"Lower Middle ($50K-$90K)",
O5698&lt;130000,"Middle ($90K-$130K)",
O5698&lt;170000,"Upper Middle ($130K-$170K)",
O5698&gt;=170000,"High Salary (&gt;$170K)"
)</f>
        <v>Low Salary (&lt;$50K)</v>
      </c>
      <c r="R5698" t="str" cm="1">
        <f t="array" ref="R5698">_xlfn.IFS(
G5698&lt;=2,"New Customers (0-2Y)",
G5698&lt;=5,"Growing Customers (3-5Y)",
G5698&lt;=8,"Established Customers (6-8Y)",
G5698&lt;=10,"Loyal Customers (9-10Y)"
)</f>
        <v>Established Customers (6-8Y)</v>
      </c>
    </row>
    <row r="5699" spans="1:18" x14ac:dyDescent="0.35">
      <c r="A5699">
        <v>15671779</v>
      </c>
      <c r="B5699" t="s">
        <v>63</v>
      </c>
      <c r="C5699" t="s">
        <v>17</v>
      </c>
      <c r="D5699" t="s">
        <v>39</v>
      </c>
      <c r="E5699">
        <v>39</v>
      </c>
      <c r="F5699" t="s">
        <v>19</v>
      </c>
      <c r="G5699">
        <v>5</v>
      </c>
      <c r="H5699" s="4">
        <v>0</v>
      </c>
      <c r="I5699" t="s">
        <v>24</v>
      </c>
      <c r="J5699">
        <v>2</v>
      </c>
      <c r="K5699">
        <v>567</v>
      </c>
      <c r="L5699" t="s">
        <v>31</v>
      </c>
      <c r="M5699" t="s">
        <v>27</v>
      </c>
      <c r="N5699" t="s">
        <v>32</v>
      </c>
      <c r="O5699" s="4">
        <v>168521.72</v>
      </c>
      <c r="P5699" t="s">
        <v>28</v>
      </c>
      <c r="Q5699" t="str" cm="1">
        <f t="array" ref="Q5699">_xlfn.IFS(
O5699&lt;50000,"Low Salary (&lt;$50K)",
O5699&lt;90000,"Lower Middle ($50K-$90K)",
O5699&lt;130000,"Middle ($90K-$130K)",
O5699&lt;170000,"Upper Middle ($130K-$170K)",
O5699&gt;=170000,"High Salary (&gt;$170K)"
)</f>
        <v>Upper Middle ($130K-$170K)</v>
      </c>
      <c r="R5699" t="str" cm="1">
        <f t="array" ref="R5699">_xlfn.IFS(
G5699&lt;=2,"New Customers (0-2Y)",
G5699&lt;=5,"Growing Customers (3-5Y)",
G5699&lt;=8,"Established Customers (6-8Y)",
G5699&lt;=10,"Loyal Customers (9-10Y)"
)</f>
        <v>Growing Customers (3-5Y)</v>
      </c>
    </row>
    <row r="5700" spans="1:18" x14ac:dyDescent="0.35">
      <c r="A5700">
        <v>15672966</v>
      </c>
      <c r="B5700" t="s">
        <v>1768</v>
      </c>
      <c r="C5700" t="s">
        <v>26</v>
      </c>
      <c r="D5700" t="s">
        <v>18</v>
      </c>
      <c r="E5700">
        <v>64</v>
      </c>
      <c r="F5700" t="s">
        <v>2967</v>
      </c>
      <c r="G5700">
        <v>9</v>
      </c>
      <c r="H5700" s="4">
        <v>0</v>
      </c>
      <c r="I5700" t="s">
        <v>24</v>
      </c>
      <c r="J5700">
        <v>2</v>
      </c>
      <c r="K5700">
        <v>682</v>
      </c>
      <c r="L5700" t="s">
        <v>35</v>
      </c>
      <c r="M5700" t="s">
        <v>21</v>
      </c>
      <c r="N5700" t="s">
        <v>22</v>
      </c>
      <c r="O5700" s="4">
        <v>103318.44</v>
      </c>
      <c r="P5700" t="s">
        <v>28</v>
      </c>
      <c r="Q5700" t="str" cm="1">
        <f t="array" ref="Q5700">_xlfn.IFS(
O5700&lt;50000,"Low Salary (&lt;$50K)",
O5700&lt;90000,"Lower Middle ($50K-$90K)",
O5700&lt;130000,"Middle ($90K-$130K)",
O5700&lt;170000,"Upper Middle ($130K-$170K)",
O5700&gt;=170000,"High Salary (&gt;$170K)"
)</f>
        <v>Middle ($90K-$130K)</v>
      </c>
      <c r="R5700" t="str" cm="1">
        <f t="array" ref="R5700">_xlfn.IFS(
G5700&lt;=2,"New Customers (0-2Y)",
G5700&lt;=5,"Growing Customers (3-5Y)",
G5700&lt;=8,"Established Customers (6-8Y)",
G5700&lt;=10,"Loyal Customers (9-10Y)"
)</f>
        <v>Loyal Customers (9-10Y)</v>
      </c>
    </row>
    <row r="5701" spans="1:18" x14ac:dyDescent="0.35">
      <c r="A5701">
        <v>15624667</v>
      </c>
      <c r="B5701" t="s">
        <v>110</v>
      </c>
      <c r="C5701" t="s">
        <v>17</v>
      </c>
      <c r="D5701" t="s">
        <v>39</v>
      </c>
      <c r="E5701">
        <v>35</v>
      </c>
      <c r="F5701" t="s">
        <v>19</v>
      </c>
      <c r="G5701">
        <v>6</v>
      </c>
      <c r="H5701" s="4">
        <v>135871.5</v>
      </c>
      <c r="I5701" t="s">
        <v>33</v>
      </c>
      <c r="J5701">
        <v>1</v>
      </c>
      <c r="K5701">
        <v>684</v>
      </c>
      <c r="L5701" t="s">
        <v>35</v>
      </c>
      <c r="M5701" t="s">
        <v>21</v>
      </c>
      <c r="N5701" t="s">
        <v>22</v>
      </c>
      <c r="O5701" s="4">
        <v>87219.41</v>
      </c>
      <c r="P5701" t="s">
        <v>28</v>
      </c>
      <c r="Q5701" t="str" cm="1">
        <f t="array" ref="Q5701">_xlfn.IFS(
O5701&lt;50000,"Low Salary (&lt;$50K)",
O5701&lt;90000,"Lower Middle ($50K-$90K)",
O5701&lt;130000,"Middle ($90K-$130K)",
O5701&lt;170000,"Upper Middle ($130K-$170K)",
O5701&gt;=170000,"High Salary (&gt;$170K)"
)</f>
        <v>Lower Middle ($50K-$90K)</v>
      </c>
      <c r="R5701" t="str" cm="1">
        <f t="array" ref="R5701">_xlfn.IFS(
G5701&lt;=2,"New Customers (0-2Y)",
G5701&lt;=5,"Growing Customers (3-5Y)",
G5701&lt;=8,"Established Customers (6-8Y)",
G5701&lt;=10,"Loyal Customers (9-10Y)"
)</f>
        <v>Established Customers (6-8Y)</v>
      </c>
    </row>
    <row r="5702" spans="1:18" x14ac:dyDescent="0.35">
      <c r="A5702">
        <v>15812888</v>
      </c>
      <c r="B5702" t="s">
        <v>2226</v>
      </c>
      <c r="C5702" t="s">
        <v>17</v>
      </c>
      <c r="D5702" t="s">
        <v>39</v>
      </c>
      <c r="E5702">
        <v>41</v>
      </c>
      <c r="F5702" t="s">
        <v>19</v>
      </c>
      <c r="G5702">
        <v>3</v>
      </c>
      <c r="H5702" s="4">
        <v>0</v>
      </c>
      <c r="I5702" t="s">
        <v>24</v>
      </c>
      <c r="J5702">
        <v>4</v>
      </c>
      <c r="K5702">
        <v>447</v>
      </c>
      <c r="L5702" t="s">
        <v>44</v>
      </c>
      <c r="M5702" t="s">
        <v>21</v>
      </c>
      <c r="N5702" t="s">
        <v>22</v>
      </c>
      <c r="O5702" s="4">
        <v>197490.39</v>
      </c>
      <c r="P5702" t="s">
        <v>23</v>
      </c>
      <c r="Q5702" t="str" cm="1">
        <f t="array" ref="Q5702">_xlfn.IFS(
O5702&lt;50000,"Low Salary (&lt;$50K)",
O5702&lt;90000,"Lower Middle ($50K-$90K)",
O5702&lt;130000,"Middle ($90K-$130K)",
O5702&lt;170000,"Upper Middle ($130K-$170K)",
O5702&gt;=170000,"High Salary (&gt;$170K)"
)</f>
        <v>High Salary (&gt;$170K)</v>
      </c>
      <c r="R5702" t="str" cm="1">
        <f t="array" ref="R5702">_xlfn.IFS(
G5702&lt;=2,"New Customers (0-2Y)",
G5702&lt;=5,"Growing Customers (3-5Y)",
G5702&lt;=8,"Established Customers (6-8Y)",
G5702&lt;=10,"Loyal Customers (9-10Y)"
)</f>
        <v>Growing Customers (3-5Y)</v>
      </c>
    </row>
    <row r="5703" spans="1:18" x14ac:dyDescent="0.35">
      <c r="A5703">
        <v>15724154</v>
      </c>
      <c r="B5703" t="s">
        <v>405</v>
      </c>
      <c r="C5703" t="s">
        <v>42</v>
      </c>
      <c r="D5703" t="s">
        <v>18</v>
      </c>
      <c r="E5703">
        <v>49</v>
      </c>
      <c r="F5703" t="s">
        <v>19</v>
      </c>
      <c r="G5703">
        <v>4</v>
      </c>
      <c r="H5703" s="4">
        <v>128504.76</v>
      </c>
      <c r="I5703" t="s">
        <v>33</v>
      </c>
      <c r="J5703">
        <v>1</v>
      </c>
      <c r="K5703">
        <v>625</v>
      </c>
      <c r="L5703" t="s">
        <v>20</v>
      </c>
      <c r="M5703" t="s">
        <v>21</v>
      </c>
      <c r="N5703" t="s">
        <v>32</v>
      </c>
      <c r="O5703" s="4">
        <v>126812.63</v>
      </c>
      <c r="P5703" t="s">
        <v>23</v>
      </c>
      <c r="Q5703" t="str" cm="1">
        <f t="array" ref="Q5703">_xlfn.IFS(
O5703&lt;50000,"Low Salary (&lt;$50K)",
O5703&lt;90000,"Lower Middle ($50K-$90K)",
O5703&lt;130000,"Middle ($90K-$130K)",
O5703&lt;170000,"Upper Middle ($130K-$170K)",
O5703&gt;=170000,"High Salary (&gt;$170K)"
)</f>
        <v>Middle ($90K-$130K)</v>
      </c>
      <c r="R5703" t="str" cm="1">
        <f t="array" ref="R5703">_xlfn.IFS(
G5703&lt;=2,"New Customers (0-2Y)",
G5703&lt;=5,"Growing Customers (3-5Y)",
G5703&lt;=8,"Established Customers (6-8Y)",
G5703&lt;=10,"Loyal Customers (9-10Y)"
)</f>
        <v>Growing Customers (3-5Y)</v>
      </c>
    </row>
    <row r="5704" spans="1:18" x14ac:dyDescent="0.35">
      <c r="A5704">
        <v>15749540</v>
      </c>
      <c r="B5704" t="s">
        <v>393</v>
      </c>
      <c r="C5704" t="s">
        <v>17</v>
      </c>
      <c r="D5704" t="s">
        <v>39</v>
      </c>
      <c r="E5704">
        <v>36</v>
      </c>
      <c r="F5704" t="s">
        <v>19</v>
      </c>
      <c r="G5704">
        <v>7</v>
      </c>
      <c r="H5704" s="4">
        <v>0</v>
      </c>
      <c r="I5704" t="s">
        <v>24</v>
      </c>
      <c r="J5704">
        <v>2</v>
      </c>
      <c r="K5704">
        <v>585</v>
      </c>
      <c r="L5704" t="s">
        <v>31</v>
      </c>
      <c r="M5704" t="s">
        <v>21</v>
      </c>
      <c r="N5704" t="s">
        <v>32</v>
      </c>
      <c r="O5704" s="4">
        <v>94283.09</v>
      </c>
      <c r="P5704" t="s">
        <v>28</v>
      </c>
      <c r="Q5704" t="str" cm="1">
        <f t="array" ref="Q5704">_xlfn.IFS(
O5704&lt;50000,"Low Salary (&lt;$50K)",
O5704&lt;90000,"Lower Middle ($50K-$90K)",
O5704&lt;130000,"Middle ($90K-$130K)",
O5704&lt;170000,"Upper Middle ($130K-$170K)",
O5704&gt;=170000,"High Salary (&gt;$170K)"
)</f>
        <v>Middle ($90K-$130K)</v>
      </c>
      <c r="R5704" t="str" cm="1">
        <f t="array" ref="R5704">_xlfn.IFS(
G5704&lt;=2,"New Customers (0-2Y)",
G5704&lt;=5,"Growing Customers (3-5Y)",
G5704&lt;=8,"Established Customers (6-8Y)",
G5704&lt;=10,"Loyal Customers (9-10Y)"
)</f>
        <v>Established Customers (6-8Y)</v>
      </c>
    </row>
    <row r="5705" spans="1:18" x14ac:dyDescent="0.35">
      <c r="A5705">
        <v>15621063</v>
      </c>
      <c r="B5705" t="s">
        <v>1276</v>
      </c>
      <c r="C5705" t="s">
        <v>17</v>
      </c>
      <c r="D5705" t="s">
        <v>18</v>
      </c>
      <c r="E5705">
        <v>42</v>
      </c>
      <c r="F5705" t="s">
        <v>19</v>
      </c>
      <c r="G5705">
        <v>8</v>
      </c>
      <c r="H5705" s="4">
        <v>56228.25</v>
      </c>
      <c r="I5705" t="s">
        <v>29</v>
      </c>
      <c r="J5705">
        <v>1</v>
      </c>
      <c r="K5705">
        <v>516</v>
      </c>
      <c r="L5705" t="s">
        <v>31</v>
      </c>
      <c r="M5705" t="s">
        <v>21</v>
      </c>
      <c r="N5705" t="s">
        <v>32</v>
      </c>
      <c r="O5705" s="4">
        <v>46857.52</v>
      </c>
      <c r="P5705" t="s">
        <v>28</v>
      </c>
      <c r="Q5705" t="str" cm="1">
        <f t="array" ref="Q5705">_xlfn.IFS(
O5705&lt;50000,"Low Salary (&lt;$50K)",
O5705&lt;90000,"Lower Middle ($50K-$90K)",
O5705&lt;130000,"Middle ($90K-$130K)",
O5705&lt;170000,"Upper Middle ($130K-$170K)",
O5705&gt;=170000,"High Salary (&gt;$170K)"
)</f>
        <v>Low Salary (&lt;$50K)</v>
      </c>
      <c r="R5705" t="str" cm="1">
        <f t="array" ref="R5705">_xlfn.IFS(
G5705&lt;=2,"New Customers (0-2Y)",
G5705&lt;=5,"Growing Customers (3-5Y)",
G5705&lt;=8,"Established Customers (6-8Y)",
G5705&lt;=10,"Loyal Customers (9-10Y)"
)</f>
        <v>Established Customers (6-8Y)</v>
      </c>
    </row>
    <row r="5706" spans="1:18" x14ac:dyDescent="0.35">
      <c r="A5706">
        <v>15661626</v>
      </c>
      <c r="B5706" t="s">
        <v>2227</v>
      </c>
      <c r="C5706" t="s">
        <v>42</v>
      </c>
      <c r="D5706" t="s">
        <v>18</v>
      </c>
      <c r="E5706">
        <v>45</v>
      </c>
      <c r="F5706" t="s">
        <v>19</v>
      </c>
      <c r="G5706">
        <v>6</v>
      </c>
      <c r="H5706" s="4">
        <v>98792.4</v>
      </c>
      <c r="I5706" t="s">
        <v>29</v>
      </c>
      <c r="J5706">
        <v>1</v>
      </c>
      <c r="K5706">
        <v>732</v>
      </c>
      <c r="L5706" t="s">
        <v>35</v>
      </c>
      <c r="M5706" t="s">
        <v>21</v>
      </c>
      <c r="N5706" t="s">
        <v>32</v>
      </c>
      <c r="O5706" s="4">
        <v>81491.7</v>
      </c>
      <c r="P5706" t="s">
        <v>23</v>
      </c>
      <c r="Q5706" t="str" cm="1">
        <f t="array" ref="Q5706">_xlfn.IFS(
O5706&lt;50000,"Low Salary (&lt;$50K)",
O5706&lt;90000,"Lower Middle ($50K-$90K)",
O5706&lt;130000,"Middle ($90K-$130K)",
O5706&lt;170000,"Upper Middle ($130K-$170K)",
O5706&gt;=170000,"High Salary (&gt;$170K)"
)</f>
        <v>Lower Middle ($50K-$90K)</v>
      </c>
      <c r="R5706" t="str" cm="1">
        <f t="array" ref="R5706">_xlfn.IFS(
G5706&lt;=2,"New Customers (0-2Y)",
G5706&lt;=5,"Growing Customers (3-5Y)",
G5706&lt;=8,"Established Customers (6-8Y)",
G5706&lt;=10,"Loyal Customers (9-10Y)"
)</f>
        <v>Established Customers (6-8Y)</v>
      </c>
    </row>
    <row r="5707" spans="1:18" x14ac:dyDescent="0.35">
      <c r="A5707">
        <v>15698703</v>
      </c>
      <c r="B5707" t="s">
        <v>847</v>
      </c>
      <c r="C5707" t="s">
        <v>42</v>
      </c>
      <c r="D5707" t="s">
        <v>39</v>
      </c>
      <c r="E5707">
        <v>40</v>
      </c>
      <c r="F5707" t="s">
        <v>19</v>
      </c>
      <c r="G5707">
        <v>5</v>
      </c>
      <c r="H5707" s="4">
        <v>181768.32000000001</v>
      </c>
      <c r="I5707" t="s">
        <v>33</v>
      </c>
      <c r="J5707">
        <v>2</v>
      </c>
      <c r="K5707">
        <v>628</v>
      </c>
      <c r="L5707" t="s">
        <v>20</v>
      </c>
      <c r="M5707" t="s">
        <v>21</v>
      </c>
      <c r="N5707" t="s">
        <v>22</v>
      </c>
      <c r="O5707" s="4">
        <v>129107.97</v>
      </c>
      <c r="P5707" t="s">
        <v>28</v>
      </c>
      <c r="Q5707" t="str" cm="1">
        <f t="array" ref="Q5707">_xlfn.IFS(
O5707&lt;50000,"Low Salary (&lt;$50K)",
O5707&lt;90000,"Lower Middle ($50K-$90K)",
O5707&lt;130000,"Middle ($90K-$130K)",
O5707&lt;170000,"Upper Middle ($130K-$170K)",
O5707&gt;=170000,"High Salary (&gt;$170K)"
)</f>
        <v>Middle ($90K-$130K)</v>
      </c>
      <c r="R5707" t="str" cm="1">
        <f t="array" ref="R5707">_xlfn.IFS(
G5707&lt;=2,"New Customers (0-2Y)",
G5707&lt;=5,"Growing Customers (3-5Y)",
G5707&lt;=8,"Established Customers (6-8Y)",
G5707&lt;=10,"Loyal Customers (9-10Y)"
)</f>
        <v>Growing Customers (3-5Y)</v>
      </c>
    </row>
    <row r="5708" spans="1:18" x14ac:dyDescent="0.35">
      <c r="A5708">
        <v>15801431</v>
      </c>
      <c r="B5708" t="s">
        <v>200</v>
      </c>
      <c r="C5708" t="s">
        <v>26</v>
      </c>
      <c r="D5708" t="s">
        <v>18</v>
      </c>
      <c r="E5708">
        <v>48</v>
      </c>
      <c r="F5708" t="s">
        <v>19</v>
      </c>
      <c r="G5708">
        <v>9</v>
      </c>
      <c r="H5708" s="4">
        <v>101198.01</v>
      </c>
      <c r="I5708" t="s">
        <v>33</v>
      </c>
      <c r="J5708">
        <v>1</v>
      </c>
      <c r="K5708">
        <v>682</v>
      </c>
      <c r="L5708" t="s">
        <v>35</v>
      </c>
      <c r="M5708" t="s">
        <v>21</v>
      </c>
      <c r="N5708" t="s">
        <v>22</v>
      </c>
      <c r="O5708" s="4">
        <v>49732.9</v>
      </c>
      <c r="P5708" t="s">
        <v>28</v>
      </c>
      <c r="Q5708" t="str" cm="1">
        <f t="array" ref="Q5708">_xlfn.IFS(
O5708&lt;50000,"Low Salary (&lt;$50K)",
O5708&lt;90000,"Lower Middle ($50K-$90K)",
O5708&lt;130000,"Middle ($90K-$130K)",
O5708&lt;170000,"Upper Middle ($130K-$170K)",
O5708&gt;=170000,"High Salary (&gt;$170K)"
)</f>
        <v>Low Salary (&lt;$50K)</v>
      </c>
      <c r="R5708" t="str" cm="1">
        <f t="array" ref="R5708">_xlfn.IFS(
G5708&lt;=2,"New Customers (0-2Y)",
G5708&lt;=5,"Growing Customers (3-5Y)",
G5708&lt;=8,"Established Customers (6-8Y)",
G5708&lt;=10,"Loyal Customers (9-10Y)"
)</f>
        <v>Loyal Customers (9-10Y)</v>
      </c>
    </row>
    <row r="5709" spans="1:18" x14ac:dyDescent="0.35">
      <c r="A5709">
        <v>15649451</v>
      </c>
      <c r="B5709" t="s">
        <v>1528</v>
      </c>
      <c r="C5709" t="s">
        <v>17</v>
      </c>
      <c r="D5709" t="s">
        <v>39</v>
      </c>
      <c r="E5709">
        <v>25</v>
      </c>
      <c r="F5709" t="s">
        <v>43</v>
      </c>
      <c r="G5709">
        <v>9</v>
      </c>
      <c r="H5709" s="4">
        <v>0</v>
      </c>
      <c r="I5709" t="s">
        <v>24</v>
      </c>
      <c r="J5709">
        <v>2</v>
      </c>
      <c r="K5709">
        <v>746</v>
      </c>
      <c r="L5709" t="s">
        <v>35</v>
      </c>
      <c r="M5709" t="s">
        <v>27</v>
      </c>
      <c r="N5709" t="s">
        <v>22</v>
      </c>
      <c r="O5709" s="4">
        <v>88728.47</v>
      </c>
      <c r="P5709" t="s">
        <v>28</v>
      </c>
      <c r="Q5709" t="str" cm="1">
        <f t="array" ref="Q5709">_xlfn.IFS(
O5709&lt;50000,"Low Salary (&lt;$50K)",
O5709&lt;90000,"Lower Middle ($50K-$90K)",
O5709&lt;130000,"Middle ($90K-$130K)",
O5709&lt;170000,"Upper Middle ($130K-$170K)",
O5709&gt;=170000,"High Salary (&gt;$170K)"
)</f>
        <v>Lower Middle ($50K-$90K)</v>
      </c>
      <c r="R5709" t="str" cm="1">
        <f t="array" ref="R5709">_xlfn.IFS(
G5709&lt;=2,"New Customers (0-2Y)",
G5709&lt;=5,"Growing Customers (3-5Y)",
G5709&lt;=8,"Established Customers (6-8Y)",
G5709&lt;=10,"Loyal Customers (9-10Y)"
)</f>
        <v>Loyal Customers (9-10Y)</v>
      </c>
    </row>
    <row r="5710" spans="1:18" x14ac:dyDescent="0.35">
      <c r="A5710">
        <v>15626156</v>
      </c>
      <c r="B5710" t="s">
        <v>2228</v>
      </c>
      <c r="C5710" t="s">
        <v>17</v>
      </c>
      <c r="D5710" t="s">
        <v>18</v>
      </c>
      <c r="E5710">
        <v>60</v>
      </c>
      <c r="F5710" t="s">
        <v>2967</v>
      </c>
      <c r="G5710">
        <v>3</v>
      </c>
      <c r="H5710" s="4">
        <v>0</v>
      </c>
      <c r="I5710" t="s">
        <v>24</v>
      </c>
      <c r="J5710">
        <v>2</v>
      </c>
      <c r="K5710">
        <v>655</v>
      </c>
      <c r="L5710" t="s">
        <v>20</v>
      </c>
      <c r="M5710" t="s">
        <v>21</v>
      </c>
      <c r="N5710" t="s">
        <v>22</v>
      </c>
      <c r="O5710" s="4">
        <v>86981.45</v>
      </c>
      <c r="P5710" t="s">
        <v>28</v>
      </c>
      <c r="Q5710" t="str" cm="1">
        <f t="array" ref="Q5710">_xlfn.IFS(
O5710&lt;50000,"Low Salary (&lt;$50K)",
O5710&lt;90000,"Lower Middle ($50K-$90K)",
O5710&lt;130000,"Middle ($90K-$130K)",
O5710&lt;170000,"Upper Middle ($130K-$170K)",
O5710&gt;=170000,"High Salary (&gt;$170K)"
)</f>
        <v>Lower Middle ($50K-$90K)</v>
      </c>
      <c r="R5710" t="str" cm="1">
        <f t="array" ref="R5710">_xlfn.IFS(
G5710&lt;=2,"New Customers (0-2Y)",
G5710&lt;=5,"Growing Customers (3-5Y)",
G5710&lt;=8,"Established Customers (6-8Y)",
G5710&lt;=10,"Loyal Customers (9-10Y)"
)</f>
        <v>Growing Customers (3-5Y)</v>
      </c>
    </row>
    <row r="5711" spans="1:18" x14ac:dyDescent="0.35">
      <c r="A5711">
        <v>15606158</v>
      </c>
      <c r="B5711" t="s">
        <v>411</v>
      </c>
      <c r="C5711" t="s">
        <v>17</v>
      </c>
      <c r="D5711" t="s">
        <v>18</v>
      </c>
      <c r="E5711">
        <v>39</v>
      </c>
      <c r="F5711" t="s">
        <v>19</v>
      </c>
      <c r="G5711">
        <v>9</v>
      </c>
      <c r="H5711" s="4">
        <v>0</v>
      </c>
      <c r="I5711" t="s">
        <v>24</v>
      </c>
      <c r="J5711">
        <v>1</v>
      </c>
      <c r="K5711">
        <v>644</v>
      </c>
      <c r="L5711" t="s">
        <v>20</v>
      </c>
      <c r="M5711" t="s">
        <v>21</v>
      </c>
      <c r="N5711" t="s">
        <v>32</v>
      </c>
      <c r="O5711" s="4">
        <v>3740.93</v>
      </c>
      <c r="P5711" t="s">
        <v>28</v>
      </c>
      <c r="Q5711" t="str" cm="1">
        <f t="array" ref="Q5711">_xlfn.IFS(
O5711&lt;50000,"Low Salary (&lt;$50K)",
O5711&lt;90000,"Lower Middle ($50K-$90K)",
O5711&lt;130000,"Middle ($90K-$130K)",
O5711&lt;170000,"Upper Middle ($130K-$170K)",
O5711&gt;=170000,"High Salary (&gt;$170K)"
)</f>
        <v>Low Salary (&lt;$50K)</v>
      </c>
      <c r="R5711" t="str" cm="1">
        <f t="array" ref="R5711">_xlfn.IFS(
G5711&lt;=2,"New Customers (0-2Y)",
G5711&lt;=5,"Growing Customers (3-5Y)",
G5711&lt;=8,"Established Customers (6-8Y)",
G5711&lt;=10,"Loyal Customers (9-10Y)"
)</f>
        <v>Loyal Customers (9-10Y)</v>
      </c>
    </row>
    <row r="5712" spans="1:18" x14ac:dyDescent="0.35">
      <c r="A5712">
        <v>15589496</v>
      </c>
      <c r="B5712" t="s">
        <v>2229</v>
      </c>
      <c r="C5712" t="s">
        <v>17</v>
      </c>
      <c r="D5712" t="s">
        <v>39</v>
      </c>
      <c r="E5712">
        <v>34</v>
      </c>
      <c r="F5712" t="s">
        <v>19</v>
      </c>
      <c r="G5712">
        <v>5</v>
      </c>
      <c r="H5712" s="4">
        <v>139064.06</v>
      </c>
      <c r="I5712" t="s">
        <v>33</v>
      </c>
      <c r="J5712">
        <v>2</v>
      </c>
      <c r="K5712">
        <v>778</v>
      </c>
      <c r="L5712" t="s">
        <v>35</v>
      </c>
      <c r="M5712" t="s">
        <v>27</v>
      </c>
      <c r="N5712" t="s">
        <v>32</v>
      </c>
      <c r="O5712" s="4">
        <v>67949.320000000007</v>
      </c>
      <c r="P5712" t="s">
        <v>28</v>
      </c>
      <c r="Q5712" t="str" cm="1">
        <f t="array" ref="Q5712">_xlfn.IFS(
O5712&lt;50000,"Low Salary (&lt;$50K)",
O5712&lt;90000,"Lower Middle ($50K-$90K)",
O5712&lt;130000,"Middle ($90K-$130K)",
O5712&lt;170000,"Upper Middle ($130K-$170K)",
O5712&gt;=170000,"High Salary (&gt;$170K)"
)</f>
        <v>Lower Middle ($50K-$90K)</v>
      </c>
      <c r="R5712" t="str" cm="1">
        <f t="array" ref="R5712">_xlfn.IFS(
G5712&lt;=2,"New Customers (0-2Y)",
G5712&lt;=5,"Growing Customers (3-5Y)",
G5712&lt;=8,"Established Customers (6-8Y)",
G5712&lt;=10,"Loyal Customers (9-10Y)"
)</f>
        <v>Growing Customers (3-5Y)</v>
      </c>
    </row>
    <row r="5713" spans="1:18" x14ac:dyDescent="0.35">
      <c r="A5713">
        <v>15730345</v>
      </c>
      <c r="B5713" t="s">
        <v>1071</v>
      </c>
      <c r="C5713" t="s">
        <v>17</v>
      </c>
      <c r="D5713" t="s">
        <v>18</v>
      </c>
      <c r="E5713">
        <v>35</v>
      </c>
      <c r="F5713" t="s">
        <v>19</v>
      </c>
      <c r="G5713">
        <v>2</v>
      </c>
      <c r="H5713" s="4">
        <v>104508.1</v>
      </c>
      <c r="I5713" t="s">
        <v>33</v>
      </c>
      <c r="J5713">
        <v>1</v>
      </c>
      <c r="K5713">
        <v>617</v>
      </c>
      <c r="L5713" t="s">
        <v>20</v>
      </c>
      <c r="M5713" t="s">
        <v>21</v>
      </c>
      <c r="N5713" t="s">
        <v>22</v>
      </c>
      <c r="O5713" s="4">
        <v>147636.46</v>
      </c>
      <c r="P5713" t="s">
        <v>28</v>
      </c>
      <c r="Q5713" t="str" cm="1">
        <f t="array" ref="Q5713">_xlfn.IFS(
O5713&lt;50000,"Low Salary (&lt;$50K)",
O5713&lt;90000,"Lower Middle ($50K-$90K)",
O5713&lt;130000,"Middle ($90K-$130K)",
O5713&lt;170000,"Upper Middle ($130K-$170K)",
O5713&gt;=170000,"High Salary (&gt;$170K)"
)</f>
        <v>Upper Middle ($130K-$170K)</v>
      </c>
      <c r="R5713" t="str" cm="1">
        <f t="array" ref="R5713">_xlfn.IFS(
G5713&lt;=2,"New Customers (0-2Y)",
G5713&lt;=5,"Growing Customers (3-5Y)",
G5713&lt;=8,"Established Customers (6-8Y)",
G5713&lt;=10,"Loyal Customers (9-10Y)"
)</f>
        <v>New Customers (0-2Y)</v>
      </c>
    </row>
    <row r="5714" spans="1:18" x14ac:dyDescent="0.35">
      <c r="A5714">
        <v>15572038</v>
      </c>
      <c r="B5714" t="s">
        <v>1366</v>
      </c>
      <c r="C5714" t="s">
        <v>42</v>
      </c>
      <c r="D5714" t="s">
        <v>39</v>
      </c>
      <c r="E5714">
        <v>35</v>
      </c>
      <c r="F5714" t="s">
        <v>19</v>
      </c>
      <c r="G5714">
        <v>9</v>
      </c>
      <c r="H5714" s="4">
        <v>113948.58</v>
      </c>
      <c r="I5714" t="s">
        <v>33</v>
      </c>
      <c r="J5714">
        <v>1</v>
      </c>
      <c r="K5714">
        <v>660</v>
      </c>
      <c r="L5714" t="s">
        <v>35</v>
      </c>
      <c r="M5714" t="s">
        <v>21</v>
      </c>
      <c r="N5714" t="s">
        <v>32</v>
      </c>
      <c r="O5714" s="4">
        <v>188891.96</v>
      </c>
      <c r="P5714" t="s">
        <v>23</v>
      </c>
      <c r="Q5714" t="str" cm="1">
        <f t="array" ref="Q5714">_xlfn.IFS(
O5714&lt;50000,"Low Salary (&lt;$50K)",
O5714&lt;90000,"Lower Middle ($50K-$90K)",
O5714&lt;130000,"Middle ($90K-$130K)",
O5714&lt;170000,"Upper Middle ($130K-$170K)",
O5714&gt;=170000,"High Salary (&gt;$170K)"
)</f>
        <v>High Salary (&gt;$170K)</v>
      </c>
      <c r="R5714" t="str" cm="1">
        <f t="array" ref="R5714">_xlfn.IFS(
G5714&lt;=2,"New Customers (0-2Y)",
G5714&lt;=5,"Growing Customers (3-5Y)",
G5714&lt;=8,"Established Customers (6-8Y)",
G5714&lt;=10,"Loyal Customers (9-10Y)"
)</f>
        <v>Loyal Customers (9-10Y)</v>
      </c>
    </row>
    <row r="5715" spans="1:18" x14ac:dyDescent="0.35">
      <c r="A5715">
        <v>15643439</v>
      </c>
      <c r="B5715" t="s">
        <v>1099</v>
      </c>
      <c r="C5715" t="s">
        <v>17</v>
      </c>
      <c r="D5715" t="s">
        <v>39</v>
      </c>
      <c r="E5715">
        <v>47</v>
      </c>
      <c r="F5715" t="s">
        <v>19</v>
      </c>
      <c r="G5715">
        <v>10</v>
      </c>
      <c r="H5715" s="4">
        <v>0</v>
      </c>
      <c r="I5715" t="s">
        <v>24</v>
      </c>
      <c r="J5715">
        <v>2</v>
      </c>
      <c r="K5715">
        <v>537</v>
      </c>
      <c r="L5715" t="s">
        <v>31</v>
      </c>
      <c r="M5715" t="s">
        <v>27</v>
      </c>
      <c r="N5715" t="s">
        <v>22</v>
      </c>
      <c r="O5715" s="4">
        <v>25482.62</v>
      </c>
      <c r="P5715" t="s">
        <v>28</v>
      </c>
      <c r="Q5715" t="str" cm="1">
        <f t="array" ref="Q5715">_xlfn.IFS(
O5715&lt;50000,"Low Salary (&lt;$50K)",
O5715&lt;90000,"Lower Middle ($50K-$90K)",
O5715&lt;130000,"Middle ($90K-$130K)",
O5715&lt;170000,"Upper Middle ($130K-$170K)",
O5715&gt;=170000,"High Salary (&gt;$170K)"
)</f>
        <v>Low Salary (&lt;$50K)</v>
      </c>
      <c r="R5715" t="str" cm="1">
        <f t="array" ref="R5715">_xlfn.IFS(
G5715&lt;=2,"New Customers (0-2Y)",
G5715&lt;=5,"Growing Customers (3-5Y)",
G5715&lt;=8,"Established Customers (6-8Y)",
G5715&lt;=10,"Loyal Customers (9-10Y)"
)</f>
        <v>Loyal Customers (9-10Y)</v>
      </c>
    </row>
    <row r="5716" spans="1:18" x14ac:dyDescent="0.35">
      <c r="A5716">
        <v>15604158</v>
      </c>
      <c r="B5716" t="s">
        <v>252</v>
      </c>
      <c r="C5716" t="s">
        <v>17</v>
      </c>
      <c r="D5716" t="s">
        <v>18</v>
      </c>
      <c r="E5716">
        <v>39</v>
      </c>
      <c r="F5716" t="s">
        <v>19</v>
      </c>
      <c r="G5716">
        <v>10</v>
      </c>
      <c r="H5716" s="4">
        <v>0</v>
      </c>
      <c r="I5716" t="s">
        <v>24</v>
      </c>
      <c r="J5716">
        <v>2</v>
      </c>
      <c r="K5716">
        <v>554</v>
      </c>
      <c r="L5716" t="s">
        <v>31</v>
      </c>
      <c r="M5716" t="s">
        <v>21</v>
      </c>
      <c r="N5716" t="s">
        <v>22</v>
      </c>
      <c r="O5716" s="4">
        <v>18391.93</v>
      </c>
      <c r="P5716" t="s">
        <v>28</v>
      </c>
      <c r="Q5716" t="str" cm="1">
        <f t="array" ref="Q5716">_xlfn.IFS(
O5716&lt;50000,"Low Salary (&lt;$50K)",
O5716&lt;90000,"Lower Middle ($50K-$90K)",
O5716&lt;130000,"Middle ($90K-$130K)",
O5716&lt;170000,"Upper Middle ($130K-$170K)",
O5716&gt;=170000,"High Salary (&gt;$170K)"
)</f>
        <v>Low Salary (&lt;$50K)</v>
      </c>
      <c r="R5716" t="str" cm="1">
        <f t="array" ref="R5716">_xlfn.IFS(
G5716&lt;=2,"New Customers (0-2Y)",
G5716&lt;=5,"Growing Customers (3-5Y)",
G5716&lt;=8,"Established Customers (6-8Y)",
G5716&lt;=10,"Loyal Customers (9-10Y)"
)</f>
        <v>Loyal Customers (9-10Y)</v>
      </c>
    </row>
    <row r="5717" spans="1:18" x14ac:dyDescent="0.35">
      <c r="A5717">
        <v>15657396</v>
      </c>
      <c r="B5717" t="s">
        <v>211</v>
      </c>
      <c r="C5717" t="s">
        <v>17</v>
      </c>
      <c r="D5717" t="s">
        <v>39</v>
      </c>
      <c r="E5717">
        <v>31</v>
      </c>
      <c r="F5717" t="s">
        <v>19</v>
      </c>
      <c r="G5717">
        <v>9</v>
      </c>
      <c r="H5717" s="4">
        <v>0</v>
      </c>
      <c r="I5717" t="s">
        <v>24</v>
      </c>
      <c r="J5717">
        <v>2</v>
      </c>
      <c r="K5717">
        <v>806</v>
      </c>
      <c r="L5717" t="s">
        <v>37</v>
      </c>
      <c r="M5717" t="s">
        <v>27</v>
      </c>
      <c r="N5717" t="s">
        <v>22</v>
      </c>
      <c r="O5717" s="4">
        <v>140168.35999999999</v>
      </c>
      <c r="P5717" t="s">
        <v>28</v>
      </c>
      <c r="Q5717" t="str" cm="1">
        <f t="array" ref="Q5717">_xlfn.IFS(
O5717&lt;50000,"Low Salary (&lt;$50K)",
O5717&lt;90000,"Lower Middle ($50K-$90K)",
O5717&lt;130000,"Middle ($90K-$130K)",
O5717&lt;170000,"Upper Middle ($130K-$170K)",
O5717&gt;=170000,"High Salary (&gt;$170K)"
)</f>
        <v>Upper Middle ($130K-$170K)</v>
      </c>
      <c r="R5717" t="str" cm="1">
        <f t="array" ref="R5717">_xlfn.IFS(
G5717&lt;=2,"New Customers (0-2Y)",
G5717&lt;=5,"Growing Customers (3-5Y)",
G5717&lt;=8,"Established Customers (6-8Y)",
G5717&lt;=10,"Loyal Customers (9-10Y)"
)</f>
        <v>Loyal Customers (9-10Y)</v>
      </c>
    </row>
    <row r="5718" spans="1:18" x14ac:dyDescent="0.35">
      <c r="A5718">
        <v>15709478</v>
      </c>
      <c r="B5718" t="s">
        <v>576</v>
      </c>
      <c r="C5718" t="s">
        <v>42</v>
      </c>
      <c r="D5718" t="s">
        <v>39</v>
      </c>
      <c r="E5718">
        <v>37</v>
      </c>
      <c r="F5718" t="s">
        <v>19</v>
      </c>
      <c r="G5718">
        <v>1</v>
      </c>
      <c r="H5718" s="4">
        <v>117524.72</v>
      </c>
      <c r="I5718" t="s">
        <v>33</v>
      </c>
      <c r="J5718">
        <v>2</v>
      </c>
      <c r="K5718">
        <v>611</v>
      </c>
      <c r="L5718" t="s">
        <v>20</v>
      </c>
      <c r="M5718" t="s">
        <v>27</v>
      </c>
      <c r="N5718" t="s">
        <v>22</v>
      </c>
      <c r="O5718" s="4">
        <v>161064.29</v>
      </c>
      <c r="P5718" t="s">
        <v>28</v>
      </c>
      <c r="Q5718" t="str" cm="1">
        <f t="array" ref="Q5718">_xlfn.IFS(
O5718&lt;50000,"Low Salary (&lt;$50K)",
O5718&lt;90000,"Lower Middle ($50K-$90K)",
O5718&lt;130000,"Middle ($90K-$130K)",
O5718&lt;170000,"Upper Middle ($130K-$170K)",
O5718&gt;=170000,"High Salary (&gt;$170K)"
)</f>
        <v>Upper Middle ($130K-$170K)</v>
      </c>
      <c r="R5718" t="str" cm="1">
        <f t="array" ref="R5718">_xlfn.IFS(
G5718&lt;=2,"New Customers (0-2Y)",
G5718&lt;=5,"Growing Customers (3-5Y)",
G5718&lt;=8,"Established Customers (6-8Y)",
G5718&lt;=10,"Loyal Customers (9-10Y)"
)</f>
        <v>New Customers (0-2Y)</v>
      </c>
    </row>
    <row r="5719" spans="1:18" x14ac:dyDescent="0.35">
      <c r="A5719">
        <v>15628824</v>
      </c>
      <c r="B5719" t="s">
        <v>2130</v>
      </c>
      <c r="C5719" t="s">
        <v>17</v>
      </c>
      <c r="D5719" t="s">
        <v>18</v>
      </c>
      <c r="E5719">
        <v>37</v>
      </c>
      <c r="F5719" t="s">
        <v>19</v>
      </c>
      <c r="G5719">
        <v>5</v>
      </c>
      <c r="H5719" s="4">
        <v>160389.82</v>
      </c>
      <c r="I5719" t="s">
        <v>33</v>
      </c>
      <c r="J5719">
        <v>1</v>
      </c>
      <c r="K5719">
        <v>665</v>
      </c>
      <c r="L5719" t="s">
        <v>35</v>
      </c>
      <c r="M5719" t="s">
        <v>27</v>
      </c>
      <c r="N5719" t="s">
        <v>22</v>
      </c>
      <c r="O5719" s="4">
        <v>183542.08</v>
      </c>
      <c r="P5719" t="s">
        <v>28</v>
      </c>
      <c r="Q5719" t="str" cm="1">
        <f t="array" ref="Q5719">_xlfn.IFS(
O5719&lt;50000,"Low Salary (&lt;$50K)",
O5719&lt;90000,"Lower Middle ($50K-$90K)",
O5719&lt;130000,"Middle ($90K-$130K)",
O5719&lt;170000,"Upper Middle ($130K-$170K)",
O5719&gt;=170000,"High Salary (&gt;$170K)"
)</f>
        <v>High Salary (&gt;$170K)</v>
      </c>
      <c r="R5719" t="str" cm="1">
        <f t="array" ref="R5719">_xlfn.IFS(
G5719&lt;=2,"New Customers (0-2Y)",
G5719&lt;=5,"Growing Customers (3-5Y)",
G5719&lt;=8,"Established Customers (6-8Y)",
G5719&lt;=10,"Loyal Customers (9-10Y)"
)</f>
        <v>Growing Customers (3-5Y)</v>
      </c>
    </row>
    <row r="5720" spans="1:18" x14ac:dyDescent="0.35">
      <c r="A5720">
        <v>15814519</v>
      </c>
      <c r="B5720" t="s">
        <v>2230</v>
      </c>
      <c r="C5720" t="s">
        <v>17</v>
      </c>
      <c r="D5720" t="s">
        <v>18</v>
      </c>
      <c r="E5720">
        <v>37</v>
      </c>
      <c r="F5720" t="s">
        <v>19</v>
      </c>
      <c r="G5720">
        <v>7</v>
      </c>
      <c r="H5720" s="4">
        <v>0</v>
      </c>
      <c r="I5720" t="s">
        <v>24</v>
      </c>
      <c r="J5720">
        <v>2</v>
      </c>
      <c r="K5720">
        <v>648</v>
      </c>
      <c r="L5720" t="s">
        <v>20</v>
      </c>
      <c r="M5720" t="s">
        <v>21</v>
      </c>
      <c r="N5720" t="s">
        <v>32</v>
      </c>
      <c r="O5720" s="4">
        <v>194238.92</v>
      </c>
      <c r="P5720" t="s">
        <v>28</v>
      </c>
      <c r="Q5720" t="str" cm="1">
        <f t="array" ref="Q5720">_xlfn.IFS(
O5720&lt;50000,"Low Salary (&lt;$50K)",
O5720&lt;90000,"Lower Middle ($50K-$90K)",
O5720&lt;130000,"Middle ($90K-$130K)",
O5720&lt;170000,"Upper Middle ($130K-$170K)",
O5720&gt;=170000,"High Salary (&gt;$170K)"
)</f>
        <v>High Salary (&gt;$170K)</v>
      </c>
      <c r="R5720" t="str" cm="1">
        <f t="array" ref="R5720">_xlfn.IFS(
G5720&lt;=2,"New Customers (0-2Y)",
G5720&lt;=5,"Growing Customers (3-5Y)",
G5720&lt;=8,"Established Customers (6-8Y)",
G5720&lt;=10,"Loyal Customers (9-10Y)"
)</f>
        <v>Established Customers (6-8Y)</v>
      </c>
    </row>
    <row r="5721" spans="1:18" x14ac:dyDescent="0.35">
      <c r="A5721">
        <v>15636520</v>
      </c>
      <c r="B5721" t="s">
        <v>618</v>
      </c>
      <c r="C5721" t="s">
        <v>17</v>
      </c>
      <c r="D5721" t="s">
        <v>39</v>
      </c>
      <c r="E5721">
        <v>27</v>
      </c>
      <c r="F5721" t="s">
        <v>43</v>
      </c>
      <c r="G5721">
        <v>1</v>
      </c>
      <c r="H5721" s="4">
        <v>125547.53</v>
      </c>
      <c r="I5721" t="s">
        <v>33</v>
      </c>
      <c r="J5721">
        <v>1</v>
      </c>
      <c r="K5721">
        <v>692</v>
      </c>
      <c r="L5721" t="s">
        <v>35</v>
      </c>
      <c r="M5721" t="s">
        <v>27</v>
      </c>
      <c r="N5721" t="s">
        <v>32</v>
      </c>
      <c r="O5721" s="4">
        <v>7900.46</v>
      </c>
      <c r="P5721" t="s">
        <v>28</v>
      </c>
      <c r="Q5721" t="str" cm="1">
        <f t="array" ref="Q5721">_xlfn.IFS(
O5721&lt;50000,"Low Salary (&lt;$50K)",
O5721&lt;90000,"Lower Middle ($50K-$90K)",
O5721&lt;130000,"Middle ($90K-$130K)",
O5721&lt;170000,"Upper Middle ($130K-$170K)",
O5721&gt;=170000,"High Salary (&gt;$170K)"
)</f>
        <v>Low Salary (&lt;$50K)</v>
      </c>
      <c r="R5721" t="str" cm="1">
        <f t="array" ref="R5721">_xlfn.IFS(
G5721&lt;=2,"New Customers (0-2Y)",
G5721&lt;=5,"Growing Customers (3-5Y)",
G5721&lt;=8,"Established Customers (6-8Y)",
G5721&lt;=10,"Loyal Customers (9-10Y)"
)</f>
        <v>New Customers (0-2Y)</v>
      </c>
    </row>
    <row r="5722" spans="1:18" x14ac:dyDescent="0.35">
      <c r="A5722">
        <v>15794414</v>
      </c>
      <c r="B5722" t="s">
        <v>460</v>
      </c>
      <c r="C5722" t="s">
        <v>26</v>
      </c>
      <c r="D5722" t="s">
        <v>39</v>
      </c>
      <c r="E5722">
        <v>46</v>
      </c>
      <c r="F5722" t="s">
        <v>19</v>
      </c>
      <c r="G5722">
        <v>6</v>
      </c>
      <c r="H5722" s="4">
        <v>92783.679999999993</v>
      </c>
      <c r="I5722" t="s">
        <v>29</v>
      </c>
      <c r="J5722">
        <v>1</v>
      </c>
      <c r="K5722">
        <v>507</v>
      </c>
      <c r="L5722" t="s">
        <v>31</v>
      </c>
      <c r="M5722" t="s">
        <v>21</v>
      </c>
      <c r="N5722" t="s">
        <v>22</v>
      </c>
      <c r="O5722" s="4">
        <v>51424.29</v>
      </c>
      <c r="P5722" t="s">
        <v>28</v>
      </c>
      <c r="Q5722" t="str" cm="1">
        <f t="array" ref="Q5722">_xlfn.IFS(
O5722&lt;50000,"Low Salary (&lt;$50K)",
O5722&lt;90000,"Lower Middle ($50K-$90K)",
O5722&lt;130000,"Middle ($90K-$130K)",
O5722&lt;170000,"Upper Middle ($130K-$170K)",
O5722&gt;=170000,"High Salary (&gt;$170K)"
)</f>
        <v>Lower Middle ($50K-$90K)</v>
      </c>
      <c r="R5722" t="str" cm="1">
        <f t="array" ref="R5722">_xlfn.IFS(
G5722&lt;=2,"New Customers (0-2Y)",
G5722&lt;=5,"Growing Customers (3-5Y)",
G5722&lt;=8,"Established Customers (6-8Y)",
G5722&lt;=10,"Loyal Customers (9-10Y)"
)</f>
        <v>Established Customers (6-8Y)</v>
      </c>
    </row>
    <row r="5723" spans="1:18" x14ac:dyDescent="0.35">
      <c r="A5723">
        <v>15643671</v>
      </c>
      <c r="B5723" t="s">
        <v>1492</v>
      </c>
      <c r="C5723" t="s">
        <v>42</v>
      </c>
      <c r="D5723" t="s">
        <v>39</v>
      </c>
      <c r="E5723">
        <v>49</v>
      </c>
      <c r="F5723" t="s">
        <v>19</v>
      </c>
      <c r="G5723">
        <v>5</v>
      </c>
      <c r="H5723" s="4">
        <v>97036.22</v>
      </c>
      <c r="I5723" t="s">
        <v>29</v>
      </c>
      <c r="J5723">
        <v>2</v>
      </c>
      <c r="K5723">
        <v>696</v>
      </c>
      <c r="L5723" t="s">
        <v>35</v>
      </c>
      <c r="M5723" t="s">
        <v>21</v>
      </c>
      <c r="N5723" t="s">
        <v>32</v>
      </c>
      <c r="O5723" s="4">
        <v>152450.84</v>
      </c>
      <c r="P5723" t="s">
        <v>23</v>
      </c>
      <c r="Q5723" t="str" cm="1">
        <f t="array" ref="Q5723">_xlfn.IFS(
O5723&lt;50000,"Low Salary (&lt;$50K)",
O5723&lt;90000,"Lower Middle ($50K-$90K)",
O5723&lt;130000,"Middle ($90K-$130K)",
O5723&lt;170000,"Upper Middle ($130K-$170K)",
O5723&gt;=170000,"High Salary (&gt;$170K)"
)</f>
        <v>Upper Middle ($130K-$170K)</v>
      </c>
      <c r="R5723" t="str" cm="1">
        <f t="array" ref="R5723">_xlfn.IFS(
G5723&lt;=2,"New Customers (0-2Y)",
G5723&lt;=5,"Growing Customers (3-5Y)",
G5723&lt;=8,"Established Customers (6-8Y)",
G5723&lt;=10,"Loyal Customers (9-10Y)"
)</f>
        <v>Growing Customers (3-5Y)</v>
      </c>
    </row>
    <row r="5724" spans="1:18" x14ac:dyDescent="0.35">
      <c r="A5724">
        <v>15700650</v>
      </c>
      <c r="B5724" t="s">
        <v>2231</v>
      </c>
      <c r="C5724" t="s">
        <v>17</v>
      </c>
      <c r="D5724" t="s">
        <v>39</v>
      </c>
      <c r="E5724">
        <v>34</v>
      </c>
      <c r="F5724" t="s">
        <v>19</v>
      </c>
      <c r="G5724">
        <v>3</v>
      </c>
      <c r="H5724" s="4">
        <v>0</v>
      </c>
      <c r="I5724" t="s">
        <v>24</v>
      </c>
      <c r="J5724">
        <v>2</v>
      </c>
      <c r="K5724">
        <v>681</v>
      </c>
      <c r="L5724" t="s">
        <v>35</v>
      </c>
      <c r="M5724" t="s">
        <v>27</v>
      </c>
      <c r="N5724" t="s">
        <v>32</v>
      </c>
      <c r="O5724" s="4">
        <v>55816.2</v>
      </c>
      <c r="P5724" t="s">
        <v>28</v>
      </c>
      <c r="Q5724" t="str" cm="1">
        <f t="array" ref="Q5724">_xlfn.IFS(
O5724&lt;50000,"Low Salary (&lt;$50K)",
O5724&lt;90000,"Lower Middle ($50K-$90K)",
O5724&lt;130000,"Middle ($90K-$130K)",
O5724&lt;170000,"Upper Middle ($130K-$170K)",
O5724&gt;=170000,"High Salary (&gt;$170K)"
)</f>
        <v>Lower Middle ($50K-$90K)</v>
      </c>
      <c r="R5724" t="str" cm="1">
        <f t="array" ref="R5724">_xlfn.IFS(
G5724&lt;=2,"New Customers (0-2Y)",
G5724&lt;=5,"Growing Customers (3-5Y)",
G5724&lt;=8,"Established Customers (6-8Y)",
G5724&lt;=10,"Loyal Customers (9-10Y)"
)</f>
        <v>Growing Customers (3-5Y)</v>
      </c>
    </row>
    <row r="5725" spans="1:18" x14ac:dyDescent="0.35">
      <c r="A5725">
        <v>15680224</v>
      </c>
      <c r="B5725" t="s">
        <v>415</v>
      </c>
      <c r="C5725" t="s">
        <v>17</v>
      </c>
      <c r="D5725" t="s">
        <v>18</v>
      </c>
      <c r="E5725">
        <v>26</v>
      </c>
      <c r="F5725" t="s">
        <v>43</v>
      </c>
      <c r="G5725">
        <v>6</v>
      </c>
      <c r="H5725" s="4">
        <v>0</v>
      </c>
      <c r="I5725" t="s">
        <v>24</v>
      </c>
      <c r="J5725">
        <v>2</v>
      </c>
      <c r="K5725">
        <v>687</v>
      </c>
      <c r="L5725" t="s">
        <v>35</v>
      </c>
      <c r="M5725" t="s">
        <v>21</v>
      </c>
      <c r="N5725" t="s">
        <v>22</v>
      </c>
      <c r="O5725" s="4">
        <v>32909.129999999997</v>
      </c>
      <c r="P5725" t="s">
        <v>28</v>
      </c>
      <c r="Q5725" t="str" cm="1">
        <f t="array" ref="Q5725">_xlfn.IFS(
O5725&lt;50000,"Low Salary (&lt;$50K)",
O5725&lt;90000,"Lower Middle ($50K-$90K)",
O5725&lt;130000,"Middle ($90K-$130K)",
O5725&lt;170000,"Upper Middle ($130K-$170K)",
O5725&gt;=170000,"High Salary (&gt;$170K)"
)</f>
        <v>Low Salary (&lt;$50K)</v>
      </c>
      <c r="R5725" t="str" cm="1">
        <f t="array" ref="R5725">_xlfn.IFS(
G5725&lt;=2,"New Customers (0-2Y)",
G5725&lt;=5,"Growing Customers (3-5Y)",
G5725&lt;=8,"Established Customers (6-8Y)",
G5725&lt;=10,"Loyal Customers (9-10Y)"
)</f>
        <v>Established Customers (6-8Y)</v>
      </c>
    </row>
    <row r="5726" spans="1:18" x14ac:dyDescent="0.35">
      <c r="A5726">
        <v>15784286</v>
      </c>
      <c r="B5726" t="s">
        <v>195</v>
      </c>
      <c r="C5726" t="s">
        <v>26</v>
      </c>
      <c r="D5726" t="s">
        <v>39</v>
      </c>
      <c r="E5726">
        <v>40</v>
      </c>
      <c r="F5726" t="s">
        <v>19</v>
      </c>
      <c r="G5726">
        <v>5</v>
      </c>
      <c r="H5726" s="4">
        <v>102145.13</v>
      </c>
      <c r="I5726" t="s">
        <v>33</v>
      </c>
      <c r="J5726">
        <v>1</v>
      </c>
      <c r="K5726">
        <v>641</v>
      </c>
      <c r="L5726" t="s">
        <v>20</v>
      </c>
      <c r="M5726" t="s">
        <v>21</v>
      </c>
      <c r="N5726" t="s">
        <v>22</v>
      </c>
      <c r="O5726" s="4">
        <v>100637.07</v>
      </c>
      <c r="P5726" t="s">
        <v>28</v>
      </c>
      <c r="Q5726" t="str" cm="1">
        <f t="array" ref="Q5726">_xlfn.IFS(
O5726&lt;50000,"Low Salary (&lt;$50K)",
O5726&lt;90000,"Lower Middle ($50K-$90K)",
O5726&lt;130000,"Middle ($90K-$130K)",
O5726&lt;170000,"Upper Middle ($130K-$170K)",
O5726&gt;=170000,"High Salary (&gt;$170K)"
)</f>
        <v>Middle ($90K-$130K)</v>
      </c>
      <c r="R5726" t="str" cm="1">
        <f t="array" ref="R5726">_xlfn.IFS(
G5726&lt;=2,"New Customers (0-2Y)",
G5726&lt;=5,"Growing Customers (3-5Y)",
G5726&lt;=8,"Established Customers (6-8Y)",
G5726&lt;=10,"Loyal Customers (9-10Y)"
)</f>
        <v>Growing Customers (3-5Y)</v>
      </c>
    </row>
    <row r="5727" spans="1:18" x14ac:dyDescent="0.35">
      <c r="A5727">
        <v>15693996</v>
      </c>
      <c r="B5727" t="s">
        <v>2232</v>
      </c>
      <c r="C5727" t="s">
        <v>17</v>
      </c>
      <c r="D5727" t="s">
        <v>18</v>
      </c>
      <c r="E5727">
        <v>33</v>
      </c>
      <c r="F5727" t="s">
        <v>19</v>
      </c>
      <c r="G5727">
        <v>1</v>
      </c>
      <c r="H5727" s="4">
        <v>113452.66</v>
      </c>
      <c r="I5727" t="s">
        <v>33</v>
      </c>
      <c r="J5727">
        <v>1</v>
      </c>
      <c r="K5727">
        <v>507</v>
      </c>
      <c r="L5727" t="s">
        <v>31</v>
      </c>
      <c r="M5727" t="s">
        <v>27</v>
      </c>
      <c r="N5727" t="s">
        <v>32</v>
      </c>
      <c r="O5727" s="4">
        <v>142911.99</v>
      </c>
      <c r="P5727" t="s">
        <v>28</v>
      </c>
      <c r="Q5727" t="str" cm="1">
        <f t="array" ref="Q5727">_xlfn.IFS(
O5727&lt;50000,"Low Salary (&lt;$50K)",
O5727&lt;90000,"Lower Middle ($50K-$90K)",
O5727&lt;130000,"Middle ($90K-$130K)",
O5727&lt;170000,"Upper Middle ($130K-$170K)",
O5727&gt;=170000,"High Salary (&gt;$170K)"
)</f>
        <v>Upper Middle ($130K-$170K)</v>
      </c>
      <c r="R5727" t="str" cm="1">
        <f t="array" ref="R5727">_xlfn.IFS(
G5727&lt;=2,"New Customers (0-2Y)",
G5727&lt;=5,"Growing Customers (3-5Y)",
G5727&lt;=8,"Established Customers (6-8Y)",
G5727&lt;=10,"Loyal Customers (9-10Y)"
)</f>
        <v>New Customers (0-2Y)</v>
      </c>
    </row>
    <row r="5728" spans="1:18" x14ac:dyDescent="0.35">
      <c r="A5728">
        <v>15764343</v>
      </c>
      <c r="B5728" t="s">
        <v>94</v>
      </c>
      <c r="C5728" t="s">
        <v>26</v>
      </c>
      <c r="D5728" t="s">
        <v>18</v>
      </c>
      <c r="E5728">
        <v>46</v>
      </c>
      <c r="F5728" t="s">
        <v>19</v>
      </c>
      <c r="G5728">
        <v>8</v>
      </c>
      <c r="H5728" s="4">
        <v>155681.72</v>
      </c>
      <c r="I5728" t="s">
        <v>33</v>
      </c>
      <c r="J5728">
        <v>1</v>
      </c>
      <c r="K5728">
        <v>688</v>
      </c>
      <c r="L5728" t="s">
        <v>35</v>
      </c>
      <c r="M5728" t="s">
        <v>21</v>
      </c>
      <c r="N5728" t="s">
        <v>32</v>
      </c>
      <c r="O5728" s="4">
        <v>26287.21</v>
      </c>
      <c r="P5728" t="s">
        <v>28</v>
      </c>
      <c r="Q5728" t="str" cm="1">
        <f t="array" ref="Q5728">_xlfn.IFS(
O5728&lt;50000,"Low Salary (&lt;$50K)",
O5728&lt;90000,"Lower Middle ($50K-$90K)",
O5728&lt;130000,"Middle ($90K-$130K)",
O5728&lt;170000,"Upper Middle ($130K-$170K)",
O5728&gt;=170000,"High Salary (&gt;$170K)"
)</f>
        <v>Low Salary (&lt;$50K)</v>
      </c>
      <c r="R5728" t="str" cm="1">
        <f t="array" ref="R5728">_xlfn.IFS(
G5728&lt;=2,"New Customers (0-2Y)",
G5728&lt;=5,"Growing Customers (3-5Y)",
G5728&lt;=8,"Established Customers (6-8Y)",
G5728&lt;=10,"Loyal Customers (9-10Y)"
)</f>
        <v>Established Customers (6-8Y)</v>
      </c>
    </row>
    <row r="5729" spans="1:18" x14ac:dyDescent="0.35">
      <c r="A5729">
        <v>15704168</v>
      </c>
      <c r="B5729" t="s">
        <v>199</v>
      </c>
      <c r="C5729" t="s">
        <v>42</v>
      </c>
      <c r="D5729" t="s">
        <v>39</v>
      </c>
      <c r="E5729">
        <v>38</v>
      </c>
      <c r="F5729" t="s">
        <v>19</v>
      </c>
      <c r="G5729">
        <v>8</v>
      </c>
      <c r="H5729" s="4">
        <v>127475.24</v>
      </c>
      <c r="I5729" t="s">
        <v>33</v>
      </c>
      <c r="J5729">
        <v>1</v>
      </c>
      <c r="K5729">
        <v>535</v>
      </c>
      <c r="L5729" t="s">
        <v>31</v>
      </c>
      <c r="M5729" t="s">
        <v>27</v>
      </c>
      <c r="N5729" t="s">
        <v>32</v>
      </c>
      <c r="O5729" s="4">
        <v>60775.76</v>
      </c>
      <c r="P5729" t="s">
        <v>23</v>
      </c>
      <c r="Q5729" t="str" cm="1">
        <f t="array" ref="Q5729">_xlfn.IFS(
O5729&lt;50000,"Low Salary (&lt;$50K)",
O5729&lt;90000,"Lower Middle ($50K-$90K)",
O5729&lt;130000,"Middle ($90K-$130K)",
O5729&lt;170000,"Upper Middle ($130K-$170K)",
O5729&gt;=170000,"High Salary (&gt;$170K)"
)</f>
        <v>Lower Middle ($50K-$90K)</v>
      </c>
      <c r="R5729" t="str" cm="1">
        <f t="array" ref="R5729">_xlfn.IFS(
G5729&lt;=2,"New Customers (0-2Y)",
G5729&lt;=5,"Growing Customers (3-5Y)",
G5729&lt;=8,"Established Customers (6-8Y)",
G5729&lt;=10,"Loyal Customers (9-10Y)"
)</f>
        <v>Established Customers (6-8Y)</v>
      </c>
    </row>
    <row r="5730" spans="1:18" x14ac:dyDescent="0.35">
      <c r="A5730">
        <v>15680197</v>
      </c>
      <c r="B5730" t="s">
        <v>2233</v>
      </c>
      <c r="C5730" t="s">
        <v>17</v>
      </c>
      <c r="D5730" t="s">
        <v>39</v>
      </c>
      <c r="E5730">
        <v>41</v>
      </c>
      <c r="F5730" t="s">
        <v>19</v>
      </c>
      <c r="G5730">
        <v>10</v>
      </c>
      <c r="H5730" s="4">
        <v>0</v>
      </c>
      <c r="I5730" t="s">
        <v>24</v>
      </c>
      <c r="J5730">
        <v>2</v>
      </c>
      <c r="K5730">
        <v>701</v>
      </c>
      <c r="L5730" t="s">
        <v>35</v>
      </c>
      <c r="M5730" t="s">
        <v>21</v>
      </c>
      <c r="N5730" t="s">
        <v>22</v>
      </c>
      <c r="O5730" s="4">
        <v>146257.76999999999</v>
      </c>
      <c r="P5730" t="s">
        <v>28</v>
      </c>
      <c r="Q5730" t="str" cm="1">
        <f t="array" ref="Q5730">_xlfn.IFS(
O5730&lt;50000,"Low Salary (&lt;$50K)",
O5730&lt;90000,"Lower Middle ($50K-$90K)",
O5730&lt;130000,"Middle ($90K-$130K)",
O5730&lt;170000,"Upper Middle ($130K-$170K)",
O5730&gt;=170000,"High Salary (&gt;$170K)"
)</f>
        <v>Upper Middle ($130K-$170K)</v>
      </c>
      <c r="R5730" t="str" cm="1">
        <f t="array" ref="R5730">_xlfn.IFS(
G5730&lt;=2,"New Customers (0-2Y)",
G5730&lt;=5,"Growing Customers (3-5Y)",
G5730&lt;=8,"Established Customers (6-8Y)",
G5730&lt;=10,"Loyal Customers (9-10Y)"
)</f>
        <v>Loyal Customers (9-10Y)</v>
      </c>
    </row>
    <row r="5731" spans="1:18" x14ac:dyDescent="0.35">
      <c r="A5731">
        <v>15633729</v>
      </c>
      <c r="B5731" t="s">
        <v>1123</v>
      </c>
      <c r="C5731" t="s">
        <v>17</v>
      </c>
      <c r="D5731" t="s">
        <v>39</v>
      </c>
      <c r="E5731">
        <v>43</v>
      </c>
      <c r="F5731" t="s">
        <v>19</v>
      </c>
      <c r="G5731">
        <v>10</v>
      </c>
      <c r="H5731" s="4">
        <v>112751.13</v>
      </c>
      <c r="I5731" t="s">
        <v>33</v>
      </c>
      <c r="J5731">
        <v>1</v>
      </c>
      <c r="K5731">
        <v>488</v>
      </c>
      <c r="L5731" t="s">
        <v>44</v>
      </c>
      <c r="M5731" t="s">
        <v>21</v>
      </c>
      <c r="N5731" t="s">
        <v>22</v>
      </c>
      <c r="O5731" s="4">
        <v>28332</v>
      </c>
      <c r="P5731" t="s">
        <v>28</v>
      </c>
      <c r="Q5731" t="str" cm="1">
        <f t="array" ref="Q5731">_xlfn.IFS(
O5731&lt;50000,"Low Salary (&lt;$50K)",
O5731&lt;90000,"Lower Middle ($50K-$90K)",
O5731&lt;130000,"Middle ($90K-$130K)",
O5731&lt;170000,"Upper Middle ($130K-$170K)",
O5731&gt;=170000,"High Salary (&gt;$170K)"
)</f>
        <v>Low Salary (&lt;$50K)</v>
      </c>
      <c r="R5731" t="str" cm="1">
        <f t="array" ref="R5731">_xlfn.IFS(
G5731&lt;=2,"New Customers (0-2Y)",
G5731&lt;=5,"Growing Customers (3-5Y)",
G5731&lt;=8,"Established Customers (6-8Y)",
G5731&lt;=10,"Loyal Customers (9-10Y)"
)</f>
        <v>Loyal Customers (9-10Y)</v>
      </c>
    </row>
    <row r="5732" spans="1:18" x14ac:dyDescent="0.35">
      <c r="A5732">
        <v>15577683</v>
      </c>
      <c r="B5732" t="s">
        <v>62</v>
      </c>
      <c r="C5732" t="s">
        <v>17</v>
      </c>
      <c r="D5732" t="s">
        <v>18</v>
      </c>
      <c r="E5732">
        <v>29</v>
      </c>
      <c r="F5732" t="s">
        <v>43</v>
      </c>
      <c r="G5732">
        <v>4</v>
      </c>
      <c r="H5732" s="4">
        <v>0</v>
      </c>
      <c r="I5732" t="s">
        <v>24</v>
      </c>
      <c r="J5732">
        <v>2</v>
      </c>
      <c r="K5732">
        <v>539</v>
      </c>
      <c r="L5732" t="s">
        <v>31</v>
      </c>
      <c r="M5732" t="s">
        <v>21</v>
      </c>
      <c r="N5732" t="s">
        <v>22</v>
      </c>
      <c r="O5732" s="4">
        <v>100919.19</v>
      </c>
      <c r="P5732" t="s">
        <v>28</v>
      </c>
      <c r="Q5732" t="str" cm="1">
        <f t="array" ref="Q5732">_xlfn.IFS(
O5732&lt;50000,"Low Salary (&lt;$50K)",
O5732&lt;90000,"Lower Middle ($50K-$90K)",
O5732&lt;130000,"Middle ($90K-$130K)",
O5732&lt;170000,"Upper Middle ($130K-$170K)",
O5732&gt;=170000,"High Salary (&gt;$170K)"
)</f>
        <v>Middle ($90K-$130K)</v>
      </c>
      <c r="R5732" t="str" cm="1">
        <f t="array" ref="R5732">_xlfn.IFS(
G5732&lt;=2,"New Customers (0-2Y)",
G5732&lt;=5,"Growing Customers (3-5Y)",
G5732&lt;=8,"Established Customers (6-8Y)",
G5732&lt;=10,"Loyal Customers (9-10Y)"
)</f>
        <v>Growing Customers (3-5Y)</v>
      </c>
    </row>
    <row r="5733" spans="1:18" x14ac:dyDescent="0.35">
      <c r="A5733">
        <v>15800746</v>
      </c>
      <c r="B5733" t="s">
        <v>72</v>
      </c>
      <c r="C5733" t="s">
        <v>17</v>
      </c>
      <c r="D5733" t="s">
        <v>39</v>
      </c>
      <c r="E5733">
        <v>45</v>
      </c>
      <c r="F5733" t="s">
        <v>19</v>
      </c>
      <c r="G5733">
        <v>7</v>
      </c>
      <c r="H5733" s="4">
        <v>144889.18</v>
      </c>
      <c r="I5733" t="s">
        <v>33</v>
      </c>
      <c r="J5733">
        <v>1</v>
      </c>
      <c r="K5733">
        <v>674</v>
      </c>
      <c r="L5733" t="s">
        <v>35</v>
      </c>
      <c r="M5733" t="s">
        <v>21</v>
      </c>
      <c r="N5733" t="s">
        <v>22</v>
      </c>
      <c r="O5733" s="4">
        <v>102591.9</v>
      </c>
      <c r="P5733" t="s">
        <v>23</v>
      </c>
      <c r="Q5733" t="str" cm="1">
        <f t="array" ref="Q5733">_xlfn.IFS(
O5733&lt;50000,"Low Salary (&lt;$50K)",
O5733&lt;90000,"Lower Middle ($50K-$90K)",
O5733&lt;130000,"Middle ($90K-$130K)",
O5733&lt;170000,"Upper Middle ($130K-$170K)",
O5733&gt;=170000,"High Salary (&gt;$170K)"
)</f>
        <v>Middle ($90K-$130K)</v>
      </c>
      <c r="R5733" t="str" cm="1">
        <f t="array" ref="R5733">_xlfn.IFS(
G5733&lt;=2,"New Customers (0-2Y)",
G5733&lt;=5,"Growing Customers (3-5Y)",
G5733&lt;=8,"Established Customers (6-8Y)",
G5733&lt;=10,"Loyal Customers (9-10Y)"
)</f>
        <v>Established Customers (6-8Y)</v>
      </c>
    </row>
    <row r="5734" spans="1:18" x14ac:dyDescent="0.35">
      <c r="A5734">
        <v>15788686</v>
      </c>
      <c r="B5734" t="s">
        <v>807</v>
      </c>
      <c r="C5734" t="s">
        <v>26</v>
      </c>
      <c r="D5734" t="s">
        <v>39</v>
      </c>
      <c r="E5734">
        <v>40</v>
      </c>
      <c r="F5734" t="s">
        <v>19</v>
      </c>
      <c r="G5734">
        <v>8</v>
      </c>
      <c r="H5734" s="4">
        <v>0</v>
      </c>
      <c r="I5734" t="s">
        <v>24</v>
      </c>
      <c r="J5734">
        <v>2</v>
      </c>
      <c r="K5734">
        <v>538</v>
      </c>
      <c r="L5734" t="s">
        <v>31</v>
      </c>
      <c r="M5734" t="s">
        <v>21</v>
      </c>
      <c r="N5734" t="s">
        <v>22</v>
      </c>
      <c r="O5734" s="4">
        <v>25554.400000000001</v>
      </c>
      <c r="P5734" t="s">
        <v>28</v>
      </c>
      <c r="Q5734" t="str" cm="1">
        <f t="array" ref="Q5734">_xlfn.IFS(
O5734&lt;50000,"Low Salary (&lt;$50K)",
O5734&lt;90000,"Lower Middle ($50K-$90K)",
O5734&lt;130000,"Middle ($90K-$130K)",
O5734&lt;170000,"Upper Middle ($130K-$170K)",
O5734&gt;=170000,"High Salary (&gt;$170K)"
)</f>
        <v>Low Salary (&lt;$50K)</v>
      </c>
      <c r="R5734" t="str" cm="1">
        <f t="array" ref="R5734">_xlfn.IFS(
G5734&lt;=2,"New Customers (0-2Y)",
G5734&lt;=5,"Growing Customers (3-5Y)",
G5734&lt;=8,"Established Customers (6-8Y)",
G5734&lt;=10,"Loyal Customers (9-10Y)"
)</f>
        <v>Established Customers (6-8Y)</v>
      </c>
    </row>
    <row r="5735" spans="1:18" x14ac:dyDescent="0.35">
      <c r="A5735">
        <v>15742798</v>
      </c>
      <c r="B5735" t="s">
        <v>305</v>
      </c>
      <c r="C5735" t="s">
        <v>17</v>
      </c>
      <c r="D5735" t="s">
        <v>18</v>
      </c>
      <c r="E5735">
        <v>22</v>
      </c>
      <c r="F5735" t="s">
        <v>43</v>
      </c>
      <c r="G5735">
        <v>7</v>
      </c>
      <c r="H5735" s="4">
        <v>150126.44</v>
      </c>
      <c r="I5735" t="s">
        <v>33</v>
      </c>
      <c r="J5735">
        <v>1</v>
      </c>
      <c r="K5735">
        <v>829</v>
      </c>
      <c r="L5735" t="s">
        <v>37</v>
      </c>
      <c r="M5735" t="s">
        <v>21</v>
      </c>
      <c r="N5735" t="s">
        <v>32</v>
      </c>
      <c r="O5735" s="4">
        <v>152107.93</v>
      </c>
      <c r="P5735" t="s">
        <v>23</v>
      </c>
      <c r="Q5735" t="str" cm="1">
        <f t="array" ref="Q5735">_xlfn.IFS(
O5735&lt;50000,"Low Salary (&lt;$50K)",
O5735&lt;90000,"Lower Middle ($50K-$90K)",
O5735&lt;130000,"Middle ($90K-$130K)",
O5735&lt;170000,"Upper Middle ($130K-$170K)",
O5735&gt;=170000,"High Salary (&gt;$170K)"
)</f>
        <v>Upper Middle ($130K-$170K)</v>
      </c>
      <c r="R5735" t="str" cm="1">
        <f t="array" ref="R5735">_xlfn.IFS(
G5735&lt;=2,"New Customers (0-2Y)",
G5735&lt;=5,"Growing Customers (3-5Y)",
G5735&lt;=8,"Established Customers (6-8Y)",
G5735&lt;=10,"Loyal Customers (9-10Y)"
)</f>
        <v>Established Customers (6-8Y)</v>
      </c>
    </row>
    <row r="5736" spans="1:18" x14ac:dyDescent="0.35">
      <c r="A5736">
        <v>15596647</v>
      </c>
      <c r="B5736" t="s">
        <v>54</v>
      </c>
      <c r="C5736" t="s">
        <v>17</v>
      </c>
      <c r="D5736" t="s">
        <v>39</v>
      </c>
      <c r="E5736">
        <v>54</v>
      </c>
      <c r="F5736" t="s">
        <v>19</v>
      </c>
      <c r="G5736">
        <v>8</v>
      </c>
      <c r="H5736" s="4">
        <v>69712.740000000005</v>
      </c>
      <c r="I5736" t="s">
        <v>29</v>
      </c>
      <c r="J5736">
        <v>1</v>
      </c>
      <c r="K5736">
        <v>768</v>
      </c>
      <c r="L5736" t="s">
        <v>35</v>
      </c>
      <c r="M5736" t="s">
        <v>21</v>
      </c>
      <c r="N5736" t="s">
        <v>22</v>
      </c>
      <c r="O5736" s="4">
        <v>69381.05</v>
      </c>
      <c r="P5736" t="s">
        <v>28</v>
      </c>
      <c r="Q5736" t="str" cm="1">
        <f t="array" ref="Q5736">_xlfn.IFS(
O5736&lt;50000,"Low Salary (&lt;$50K)",
O5736&lt;90000,"Lower Middle ($50K-$90K)",
O5736&lt;130000,"Middle ($90K-$130K)",
O5736&lt;170000,"Upper Middle ($130K-$170K)",
O5736&gt;=170000,"High Salary (&gt;$170K)"
)</f>
        <v>Lower Middle ($50K-$90K)</v>
      </c>
      <c r="R5736" t="str" cm="1">
        <f t="array" ref="R5736">_xlfn.IFS(
G5736&lt;=2,"New Customers (0-2Y)",
G5736&lt;=5,"Growing Customers (3-5Y)",
G5736&lt;=8,"Established Customers (6-8Y)",
G5736&lt;=10,"Loyal Customers (9-10Y)"
)</f>
        <v>Established Customers (6-8Y)</v>
      </c>
    </row>
    <row r="5737" spans="1:18" x14ac:dyDescent="0.35">
      <c r="A5737">
        <v>15756070</v>
      </c>
      <c r="B5737" t="s">
        <v>2234</v>
      </c>
      <c r="C5737" t="s">
        <v>26</v>
      </c>
      <c r="D5737" t="s">
        <v>18</v>
      </c>
      <c r="E5737">
        <v>44</v>
      </c>
      <c r="F5737" t="s">
        <v>19</v>
      </c>
      <c r="G5737">
        <v>4</v>
      </c>
      <c r="H5737" s="4">
        <v>0</v>
      </c>
      <c r="I5737" t="s">
        <v>24</v>
      </c>
      <c r="J5737">
        <v>2</v>
      </c>
      <c r="K5737">
        <v>585</v>
      </c>
      <c r="L5737" t="s">
        <v>31</v>
      </c>
      <c r="M5737" t="s">
        <v>27</v>
      </c>
      <c r="N5737" t="s">
        <v>22</v>
      </c>
      <c r="O5737" s="4">
        <v>101728.46</v>
      </c>
      <c r="P5737" t="s">
        <v>28</v>
      </c>
      <c r="Q5737" t="str" cm="1">
        <f t="array" ref="Q5737">_xlfn.IFS(
O5737&lt;50000,"Low Salary (&lt;$50K)",
O5737&lt;90000,"Lower Middle ($50K-$90K)",
O5737&lt;130000,"Middle ($90K-$130K)",
O5737&lt;170000,"Upper Middle ($130K-$170K)",
O5737&gt;=170000,"High Salary (&gt;$170K)"
)</f>
        <v>Middle ($90K-$130K)</v>
      </c>
      <c r="R5737" t="str" cm="1">
        <f t="array" ref="R5737">_xlfn.IFS(
G5737&lt;=2,"New Customers (0-2Y)",
G5737&lt;=5,"Growing Customers (3-5Y)",
G5737&lt;=8,"Established Customers (6-8Y)",
G5737&lt;=10,"Loyal Customers (9-10Y)"
)</f>
        <v>Growing Customers (3-5Y)</v>
      </c>
    </row>
    <row r="5738" spans="1:18" x14ac:dyDescent="0.35">
      <c r="A5738">
        <v>15775116</v>
      </c>
      <c r="B5738" t="s">
        <v>557</v>
      </c>
      <c r="C5738" t="s">
        <v>17</v>
      </c>
      <c r="D5738" t="s">
        <v>39</v>
      </c>
      <c r="E5738">
        <v>31</v>
      </c>
      <c r="F5738" t="s">
        <v>19</v>
      </c>
      <c r="G5738">
        <v>3</v>
      </c>
      <c r="H5738" s="4">
        <v>0</v>
      </c>
      <c r="I5738" t="s">
        <v>24</v>
      </c>
      <c r="J5738">
        <v>2</v>
      </c>
      <c r="K5738">
        <v>581</v>
      </c>
      <c r="L5738" t="s">
        <v>31</v>
      </c>
      <c r="M5738" t="s">
        <v>27</v>
      </c>
      <c r="N5738" t="s">
        <v>32</v>
      </c>
      <c r="O5738" s="4">
        <v>89040.61</v>
      </c>
      <c r="P5738" t="s">
        <v>28</v>
      </c>
      <c r="Q5738" t="str" cm="1">
        <f t="array" ref="Q5738">_xlfn.IFS(
O5738&lt;50000,"Low Salary (&lt;$50K)",
O5738&lt;90000,"Lower Middle ($50K-$90K)",
O5738&lt;130000,"Middle ($90K-$130K)",
O5738&lt;170000,"Upper Middle ($130K-$170K)",
O5738&gt;=170000,"High Salary (&gt;$170K)"
)</f>
        <v>Lower Middle ($50K-$90K)</v>
      </c>
      <c r="R5738" t="str" cm="1">
        <f t="array" ref="R5738">_xlfn.IFS(
G5738&lt;=2,"New Customers (0-2Y)",
G5738&lt;=5,"Growing Customers (3-5Y)",
G5738&lt;=8,"Established Customers (6-8Y)",
G5738&lt;=10,"Loyal Customers (9-10Y)"
)</f>
        <v>Growing Customers (3-5Y)</v>
      </c>
    </row>
    <row r="5739" spans="1:18" x14ac:dyDescent="0.35">
      <c r="A5739">
        <v>15575428</v>
      </c>
      <c r="B5739" t="s">
        <v>719</v>
      </c>
      <c r="C5739" t="s">
        <v>42</v>
      </c>
      <c r="D5739" t="s">
        <v>18</v>
      </c>
      <c r="E5739">
        <v>35</v>
      </c>
      <c r="F5739" t="s">
        <v>19</v>
      </c>
      <c r="G5739">
        <v>2</v>
      </c>
      <c r="H5739" s="4">
        <v>117438.92</v>
      </c>
      <c r="I5739" t="s">
        <v>33</v>
      </c>
      <c r="J5739">
        <v>2</v>
      </c>
      <c r="K5739">
        <v>682</v>
      </c>
      <c r="L5739" t="s">
        <v>35</v>
      </c>
      <c r="M5739" t="s">
        <v>21</v>
      </c>
      <c r="N5739" t="s">
        <v>22</v>
      </c>
      <c r="O5739" s="4">
        <v>16910.98</v>
      </c>
      <c r="P5739" t="s">
        <v>28</v>
      </c>
      <c r="Q5739" t="str" cm="1">
        <f t="array" ref="Q5739">_xlfn.IFS(
O5739&lt;50000,"Low Salary (&lt;$50K)",
O5739&lt;90000,"Lower Middle ($50K-$90K)",
O5739&lt;130000,"Middle ($90K-$130K)",
O5739&lt;170000,"Upper Middle ($130K-$170K)",
O5739&gt;=170000,"High Salary (&gt;$170K)"
)</f>
        <v>Low Salary (&lt;$50K)</v>
      </c>
      <c r="R5739" t="str" cm="1">
        <f t="array" ref="R5739">_xlfn.IFS(
G5739&lt;=2,"New Customers (0-2Y)",
G5739&lt;=5,"Growing Customers (3-5Y)",
G5739&lt;=8,"Established Customers (6-8Y)",
G5739&lt;=10,"Loyal Customers (9-10Y)"
)</f>
        <v>New Customers (0-2Y)</v>
      </c>
    </row>
    <row r="5740" spans="1:18" x14ac:dyDescent="0.35">
      <c r="A5740">
        <v>15654074</v>
      </c>
      <c r="B5740" t="s">
        <v>957</v>
      </c>
      <c r="C5740" t="s">
        <v>17</v>
      </c>
      <c r="D5740" t="s">
        <v>39</v>
      </c>
      <c r="E5740">
        <v>38</v>
      </c>
      <c r="F5740" t="s">
        <v>19</v>
      </c>
      <c r="G5740">
        <v>8</v>
      </c>
      <c r="H5740" s="4">
        <v>119315.75</v>
      </c>
      <c r="I5740" t="s">
        <v>33</v>
      </c>
      <c r="J5740">
        <v>1</v>
      </c>
      <c r="K5740">
        <v>653</v>
      </c>
      <c r="L5740" t="s">
        <v>20</v>
      </c>
      <c r="M5740" t="s">
        <v>21</v>
      </c>
      <c r="N5740" t="s">
        <v>32</v>
      </c>
      <c r="O5740" s="4">
        <v>150468.35</v>
      </c>
      <c r="P5740" t="s">
        <v>28</v>
      </c>
      <c r="Q5740" t="str" cm="1">
        <f t="array" ref="Q5740">_xlfn.IFS(
O5740&lt;50000,"Low Salary (&lt;$50K)",
O5740&lt;90000,"Lower Middle ($50K-$90K)",
O5740&lt;130000,"Middle ($90K-$130K)",
O5740&lt;170000,"Upper Middle ($130K-$170K)",
O5740&gt;=170000,"High Salary (&gt;$170K)"
)</f>
        <v>Upper Middle ($130K-$170K)</v>
      </c>
      <c r="R5740" t="str" cm="1">
        <f t="array" ref="R5740">_xlfn.IFS(
G5740&lt;=2,"New Customers (0-2Y)",
G5740&lt;=5,"Growing Customers (3-5Y)",
G5740&lt;=8,"Established Customers (6-8Y)",
G5740&lt;=10,"Loyal Customers (9-10Y)"
)</f>
        <v>Established Customers (6-8Y)</v>
      </c>
    </row>
    <row r="5741" spans="1:18" x14ac:dyDescent="0.35">
      <c r="A5741">
        <v>15695872</v>
      </c>
      <c r="B5741" t="s">
        <v>129</v>
      </c>
      <c r="C5741" t="s">
        <v>17</v>
      </c>
      <c r="D5741" t="s">
        <v>18</v>
      </c>
      <c r="E5741">
        <v>30</v>
      </c>
      <c r="F5741" t="s">
        <v>19</v>
      </c>
      <c r="G5741">
        <v>1</v>
      </c>
      <c r="H5741" s="4">
        <v>89571.59</v>
      </c>
      <c r="I5741" t="s">
        <v>29</v>
      </c>
      <c r="J5741">
        <v>1</v>
      </c>
      <c r="K5741">
        <v>712</v>
      </c>
      <c r="L5741" t="s">
        <v>35</v>
      </c>
      <c r="M5741" t="s">
        <v>21</v>
      </c>
      <c r="N5741" t="s">
        <v>22</v>
      </c>
      <c r="O5741" s="4">
        <v>177613.19</v>
      </c>
      <c r="P5741" t="s">
        <v>28</v>
      </c>
      <c r="Q5741" t="str" cm="1">
        <f t="array" ref="Q5741">_xlfn.IFS(
O5741&lt;50000,"Low Salary (&lt;$50K)",
O5741&lt;90000,"Lower Middle ($50K-$90K)",
O5741&lt;130000,"Middle ($90K-$130K)",
O5741&lt;170000,"Upper Middle ($130K-$170K)",
O5741&gt;=170000,"High Salary (&gt;$170K)"
)</f>
        <v>High Salary (&gt;$170K)</v>
      </c>
      <c r="R5741" t="str" cm="1">
        <f t="array" ref="R5741">_xlfn.IFS(
G5741&lt;=2,"New Customers (0-2Y)",
G5741&lt;=5,"Growing Customers (3-5Y)",
G5741&lt;=8,"Established Customers (6-8Y)",
G5741&lt;=10,"Loyal Customers (9-10Y)"
)</f>
        <v>New Customers (0-2Y)</v>
      </c>
    </row>
    <row r="5742" spans="1:18" x14ac:dyDescent="0.35">
      <c r="A5742">
        <v>15568885</v>
      </c>
      <c r="B5742" t="s">
        <v>51</v>
      </c>
      <c r="C5742" t="s">
        <v>42</v>
      </c>
      <c r="D5742" t="s">
        <v>18</v>
      </c>
      <c r="E5742">
        <v>34</v>
      </c>
      <c r="F5742" t="s">
        <v>19</v>
      </c>
      <c r="G5742">
        <v>8</v>
      </c>
      <c r="H5742" s="4">
        <v>102251.57</v>
      </c>
      <c r="I5742" t="s">
        <v>33</v>
      </c>
      <c r="J5742">
        <v>1</v>
      </c>
      <c r="K5742">
        <v>620</v>
      </c>
      <c r="L5742" t="s">
        <v>20</v>
      </c>
      <c r="M5742" t="s">
        <v>21</v>
      </c>
      <c r="N5742" t="s">
        <v>32</v>
      </c>
      <c r="O5742" s="4">
        <v>120672.09</v>
      </c>
      <c r="P5742" t="s">
        <v>28</v>
      </c>
      <c r="Q5742" t="str" cm="1">
        <f t="array" ref="Q5742">_xlfn.IFS(
O5742&lt;50000,"Low Salary (&lt;$50K)",
O5742&lt;90000,"Lower Middle ($50K-$90K)",
O5742&lt;130000,"Middle ($90K-$130K)",
O5742&lt;170000,"Upper Middle ($130K-$170K)",
O5742&gt;=170000,"High Salary (&gt;$170K)"
)</f>
        <v>Middle ($90K-$130K)</v>
      </c>
      <c r="R5742" t="str" cm="1">
        <f t="array" ref="R5742">_xlfn.IFS(
G5742&lt;=2,"New Customers (0-2Y)",
G5742&lt;=5,"Growing Customers (3-5Y)",
G5742&lt;=8,"Established Customers (6-8Y)",
G5742&lt;=10,"Loyal Customers (9-10Y)"
)</f>
        <v>Established Customers (6-8Y)</v>
      </c>
    </row>
    <row r="5743" spans="1:18" x14ac:dyDescent="0.35">
      <c r="A5743">
        <v>15725036</v>
      </c>
      <c r="B5743" t="s">
        <v>544</v>
      </c>
      <c r="C5743" t="s">
        <v>17</v>
      </c>
      <c r="D5743" t="s">
        <v>39</v>
      </c>
      <c r="E5743">
        <v>42</v>
      </c>
      <c r="F5743" t="s">
        <v>19</v>
      </c>
      <c r="G5743">
        <v>9</v>
      </c>
      <c r="H5743" s="4">
        <v>118546.71</v>
      </c>
      <c r="I5743" t="s">
        <v>33</v>
      </c>
      <c r="J5743">
        <v>1</v>
      </c>
      <c r="K5743">
        <v>709</v>
      </c>
      <c r="L5743" t="s">
        <v>35</v>
      </c>
      <c r="M5743" t="s">
        <v>27</v>
      </c>
      <c r="N5743" t="s">
        <v>22</v>
      </c>
      <c r="O5743" s="4">
        <v>77142.850000000006</v>
      </c>
      <c r="P5743" t="s">
        <v>28</v>
      </c>
      <c r="Q5743" t="str" cm="1">
        <f t="array" ref="Q5743">_xlfn.IFS(
O5743&lt;50000,"Low Salary (&lt;$50K)",
O5743&lt;90000,"Lower Middle ($50K-$90K)",
O5743&lt;130000,"Middle ($90K-$130K)",
O5743&lt;170000,"Upper Middle ($130K-$170K)",
O5743&gt;=170000,"High Salary (&gt;$170K)"
)</f>
        <v>Lower Middle ($50K-$90K)</v>
      </c>
      <c r="R5743" t="str" cm="1">
        <f t="array" ref="R5743">_xlfn.IFS(
G5743&lt;=2,"New Customers (0-2Y)",
G5743&lt;=5,"Growing Customers (3-5Y)",
G5743&lt;=8,"Established Customers (6-8Y)",
G5743&lt;=10,"Loyal Customers (9-10Y)"
)</f>
        <v>Loyal Customers (9-10Y)</v>
      </c>
    </row>
    <row r="5744" spans="1:18" x14ac:dyDescent="0.35">
      <c r="A5744">
        <v>15632665</v>
      </c>
      <c r="B5744" t="s">
        <v>1883</v>
      </c>
      <c r="C5744" t="s">
        <v>17</v>
      </c>
      <c r="D5744" t="s">
        <v>39</v>
      </c>
      <c r="E5744">
        <v>61</v>
      </c>
      <c r="F5744" t="s">
        <v>2967</v>
      </c>
      <c r="G5744">
        <v>2</v>
      </c>
      <c r="H5744" s="4">
        <v>0</v>
      </c>
      <c r="I5744" t="s">
        <v>24</v>
      </c>
      <c r="J5744">
        <v>1</v>
      </c>
      <c r="K5744">
        <v>832</v>
      </c>
      <c r="L5744" t="s">
        <v>37</v>
      </c>
      <c r="M5744" t="s">
        <v>27</v>
      </c>
      <c r="N5744" t="s">
        <v>22</v>
      </c>
      <c r="O5744" s="4">
        <v>127804.66</v>
      </c>
      <c r="P5744" t="s">
        <v>23</v>
      </c>
      <c r="Q5744" t="str" cm="1">
        <f t="array" ref="Q5744">_xlfn.IFS(
O5744&lt;50000,"Low Salary (&lt;$50K)",
O5744&lt;90000,"Lower Middle ($50K-$90K)",
O5744&lt;130000,"Middle ($90K-$130K)",
O5744&lt;170000,"Upper Middle ($130K-$170K)",
O5744&gt;=170000,"High Salary (&gt;$170K)"
)</f>
        <v>Middle ($90K-$130K)</v>
      </c>
      <c r="R5744" t="str" cm="1">
        <f t="array" ref="R5744">_xlfn.IFS(
G5744&lt;=2,"New Customers (0-2Y)",
G5744&lt;=5,"Growing Customers (3-5Y)",
G5744&lt;=8,"Established Customers (6-8Y)",
G5744&lt;=10,"Loyal Customers (9-10Y)"
)</f>
        <v>New Customers (0-2Y)</v>
      </c>
    </row>
    <row r="5745" spans="1:18" x14ac:dyDescent="0.35">
      <c r="A5745">
        <v>15571476</v>
      </c>
      <c r="B5745" t="s">
        <v>988</v>
      </c>
      <c r="C5745" t="s">
        <v>26</v>
      </c>
      <c r="D5745" t="s">
        <v>39</v>
      </c>
      <c r="E5745">
        <v>38</v>
      </c>
      <c r="F5745" t="s">
        <v>19</v>
      </c>
      <c r="G5745">
        <v>0</v>
      </c>
      <c r="H5745" s="4">
        <v>103257.14</v>
      </c>
      <c r="I5745" t="s">
        <v>33</v>
      </c>
      <c r="J5745">
        <v>1</v>
      </c>
      <c r="K5745">
        <v>635</v>
      </c>
      <c r="L5745" t="s">
        <v>20</v>
      </c>
      <c r="M5745" t="s">
        <v>27</v>
      </c>
      <c r="N5745" t="s">
        <v>32</v>
      </c>
      <c r="O5745" s="4">
        <v>158344.63</v>
      </c>
      <c r="P5745" t="s">
        <v>28</v>
      </c>
      <c r="Q5745" t="str" cm="1">
        <f t="array" ref="Q5745">_xlfn.IFS(
O5745&lt;50000,"Low Salary (&lt;$50K)",
O5745&lt;90000,"Lower Middle ($50K-$90K)",
O5745&lt;130000,"Middle ($90K-$130K)",
O5745&lt;170000,"Upper Middle ($130K-$170K)",
O5745&gt;=170000,"High Salary (&gt;$170K)"
)</f>
        <v>Upper Middle ($130K-$170K)</v>
      </c>
      <c r="R5745" t="str" cm="1">
        <f t="array" ref="R5745">_xlfn.IFS(
G5745&lt;=2,"New Customers (0-2Y)",
G5745&lt;=5,"Growing Customers (3-5Y)",
G5745&lt;=8,"Established Customers (6-8Y)",
G5745&lt;=10,"Loyal Customers (9-10Y)"
)</f>
        <v>New Customers (0-2Y)</v>
      </c>
    </row>
    <row r="5746" spans="1:18" x14ac:dyDescent="0.35">
      <c r="A5746">
        <v>15776850</v>
      </c>
      <c r="B5746" t="s">
        <v>252</v>
      </c>
      <c r="C5746" t="s">
        <v>26</v>
      </c>
      <c r="D5746" t="s">
        <v>18</v>
      </c>
      <c r="E5746">
        <v>43</v>
      </c>
      <c r="F5746" t="s">
        <v>19</v>
      </c>
      <c r="G5746">
        <v>1</v>
      </c>
      <c r="H5746" s="4">
        <v>124209.02</v>
      </c>
      <c r="I5746" t="s">
        <v>33</v>
      </c>
      <c r="J5746">
        <v>1</v>
      </c>
      <c r="K5746">
        <v>749</v>
      </c>
      <c r="L5746" t="s">
        <v>35</v>
      </c>
      <c r="M5746" t="s">
        <v>21</v>
      </c>
      <c r="N5746" t="s">
        <v>22</v>
      </c>
      <c r="O5746" s="4">
        <v>167179.48000000001</v>
      </c>
      <c r="P5746" t="s">
        <v>28</v>
      </c>
      <c r="Q5746" t="str" cm="1">
        <f t="array" ref="Q5746">_xlfn.IFS(
O5746&lt;50000,"Low Salary (&lt;$50K)",
O5746&lt;90000,"Lower Middle ($50K-$90K)",
O5746&lt;130000,"Middle ($90K-$130K)",
O5746&lt;170000,"Upper Middle ($130K-$170K)",
O5746&gt;=170000,"High Salary (&gt;$170K)"
)</f>
        <v>Upper Middle ($130K-$170K)</v>
      </c>
      <c r="R5746" t="str" cm="1">
        <f t="array" ref="R5746">_xlfn.IFS(
G5746&lt;=2,"New Customers (0-2Y)",
G5746&lt;=5,"Growing Customers (3-5Y)",
G5746&lt;=8,"Established Customers (6-8Y)",
G5746&lt;=10,"Loyal Customers (9-10Y)"
)</f>
        <v>New Customers (0-2Y)</v>
      </c>
    </row>
    <row r="5747" spans="1:18" x14ac:dyDescent="0.35">
      <c r="A5747">
        <v>15623649</v>
      </c>
      <c r="B5747" t="s">
        <v>2235</v>
      </c>
      <c r="C5747" t="s">
        <v>26</v>
      </c>
      <c r="D5747" t="s">
        <v>39</v>
      </c>
      <c r="E5747">
        <v>32</v>
      </c>
      <c r="F5747" t="s">
        <v>19</v>
      </c>
      <c r="G5747">
        <v>3</v>
      </c>
      <c r="H5747" s="4">
        <v>0</v>
      </c>
      <c r="I5747" t="s">
        <v>24</v>
      </c>
      <c r="J5747">
        <v>2</v>
      </c>
      <c r="K5747">
        <v>629</v>
      </c>
      <c r="L5747" t="s">
        <v>20</v>
      </c>
      <c r="M5747" t="s">
        <v>21</v>
      </c>
      <c r="N5747" t="s">
        <v>22</v>
      </c>
      <c r="O5747" s="4">
        <v>15404.64</v>
      </c>
      <c r="P5747" t="s">
        <v>28</v>
      </c>
      <c r="Q5747" t="str" cm="1">
        <f t="array" ref="Q5747">_xlfn.IFS(
O5747&lt;50000,"Low Salary (&lt;$50K)",
O5747&lt;90000,"Lower Middle ($50K-$90K)",
O5747&lt;130000,"Middle ($90K-$130K)",
O5747&lt;170000,"Upper Middle ($130K-$170K)",
O5747&gt;=170000,"High Salary (&gt;$170K)"
)</f>
        <v>Low Salary (&lt;$50K)</v>
      </c>
      <c r="R5747" t="str" cm="1">
        <f t="array" ref="R5747">_xlfn.IFS(
G5747&lt;=2,"New Customers (0-2Y)",
G5747&lt;=5,"Growing Customers (3-5Y)",
G5747&lt;=8,"Established Customers (6-8Y)",
G5747&lt;=10,"Loyal Customers (9-10Y)"
)</f>
        <v>Growing Customers (3-5Y)</v>
      </c>
    </row>
    <row r="5748" spans="1:18" x14ac:dyDescent="0.35">
      <c r="A5748">
        <v>15751131</v>
      </c>
      <c r="B5748" t="s">
        <v>528</v>
      </c>
      <c r="C5748" t="s">
        <v>26</v>
      </c>
      <c r="D5748" t="s">
        <v>18</v>
      </c>
      <c r="E5748">
        <v>41</v>
      </c>
      <c r="F5748" t="s">
        <v>19</v>
      </c>
      <c r="G5748">
        <v>7</v>
      </c>
      <c r="H5748" s="4">
        <v>150302.84</v>
      </c>
      <c r="I5748" t="s">
        <v>33</v>
      </c>
      <c r="J5748">
        <v>1</v>
      </c>
      <c r="K5748">
        <v>836</v>
      </c>
      <c r="L5748" t="s">
        <v>37</v>
      </c>
      <c r="M5748" t="s">
        <v>21</v>
      </c>
      <c r="N5748" t="s">
        <v>22</v>
      </c>
      <c r="O5748" s="4">
        <v>156036.19</v>
      </c>
      <c r="P5748" t="s">
        <v>28</v>
      </c>
      <c r="Q5748" t="str" cm="1">
        <f t="array" ref="Q5748">_xlfn.IFS(
O5748&lt;50000,"Low Salary (&lt;$50K)",
O5748&lt;90000,"Lower Middle ($50K-$90K)",
O5748&lt;130000,"Middle ($90K-$130K)",
O5748&lt;170000,"Upper Middle ($130K-$170K)",
O5748&gt;=170000,"High Salary (&gt;$170K)"
)</f>
        <v>Upper Middle ($130K-$170K)</v>
      </c>
      <c r="R5748" t="str" cm="1">
        <f t="array" ref="R5748">_xlfn.IFS(
G5748&lt;=2,"New Customers (0-2Y)",
G5748&lt;=5,"Growing Customers (3-5Y)",
G5748&lt;=8,"Established Customers (6-8Y)",
G5748&lt;=10,"Loyal Customers (9-10Y)"
)</f>
        <v>Established Customers (6-8Y)</v>
      </c>
    </row>
    <row r="5749" spans="1:18" x14ac:dyDescent="0.35">
      <c r="A5749">
        <v>15688128</v>
      </c>
      <c r="B5749" t="s">
        <v>533</v>
      </c>
      <c r="C5749" t="s">
        <v>26</v>
      </c>
      <c r="D5749" t="s">
        <v>39</v>
      </c>
      <c r="E5749">
        <v>34</v>
      </c>
      <c r="F5749" t="s">
        <v>19</v>
      </c>
      <c r="G5749">
        <v>8</v>
      </c>
      <c r="H5749" s="4">
        <v>108653.93</v>
      </c>
      <c r="I5749" t="s">
        <v>33</v>
      </c>
      <c r="J5749">
        <v>1</v>
      </c>
      <c r="K5749">
        <v>542</v>
      </c>
      <c r="L5749" t="s">
        <v>31</v>
      </c>
      <c r="M5749" t="s">
        <v>27</v>
      </c>
      <c r="N5749" t="s">
        <v>22</v>
      </c>
      <c r="O5749" s="4">
        <v>144725.14000000001</v>
      </c>
      <c r="P5749" t="s">
        <v>28</v>
      </c>
      <c r="Q5749" t="str" cm="1">
        <f t="array" ref="Q5749">_xlfn.IFS(
O5749&lt;50000,"Low Salary (&lt;$50K)",
O5749&lt;90000,"Lower Middle ($50K-$90K)",
O5749&lt;130000,"Middle ($90K-$130K)",
O5749&lt;170000,"Upper Middle ($130K-$170K)",
O5749&gt;=170000,"High Salary (&gt;$170K)"
)</f>
        <v>Upper Middle ($130K-$170K)</v>
      </c>
      <c r="R5749" t="str" cm="1">
        <f t="array" ref="R5749">_xlfn.IFS(
G5749&lt;=2,"New Customers (0-2Y)",
G5749&lt;=5,"Growing Customers (3-5Y)",
G5749&lt;=8,"Established Customers (6-8Y)",
G5749&lt;=10,"Loyal Customers (9-10Y)"
)</f>
        <v>Established Customers (6-8Y)</v>
      </c>
    </row>
    <row r="5750" spans="1:18" x14ac:dyDescent="0.35">
      <c r="A5750">
        <v>15678412</v>
      </c>
      <c r="B5750" t="s">
        <v>512</v>
      </c>
      <c r="C5750" t="s">
        <v>17</v>
      </c>
      <c r="D5750" t="s">
        <v>18</v>
      </c>
      <c r="E5750">
        <v>45</v>
      </c>
      <c r="F5750" t="s">
        <v>19</v>
      </c>
      <c r="G5750">
        <v>8</v>
      </c>
      <c r="H5750" s="4">
        <v>85325.93</v>
      </c>
      <c r="I5750" t="s">
        <v>29</v>
      </c>
      <c r="J5750">
        <v>1</v>
      </c>
      <c r="K5750">
        <v>645</v>
      </c>
      <c r="L5750" t="s">
        <v>20</v>
      </c>
      <c r="M5750" t="s">
        <v>27</v>
      </c>
      <c r="N5750" t="s">
        <v>32</v>
      </c>
      <c r="O5750" s="4">
        <v>22558.74</v>
      </c>
      <c r="P5750" t="s">
        <v>28</v>
      </c>
      <c r="Q5750" t="str" cm="1">
        <f t="array" ref="Q5750">_xlfn.IFS(
O5750&lt;50000,"Low Salary (&lt;$50K)",
O5750&lt;90000,"Lower Middle ($50K-$90K)",
O5750&lt;130000,"Middle ($90K-$130K)",
O5750&lt;170000,"Upper Middle ($130K-$170K)",
O5750&gt;=170000,"High Salary (&gt;$170K)"
)</f>
        <v>Low Salary (&lt;$50K)</v>
      </c>
      <c r="R5750" t="str" cm="1">
        <f t="array" ref="R5750">_xlfn.IFS(
G5750&lt;=2,"New Customers (0-2Y)",
G5750&lt;=5,"Growing Customers (3-5Y)",
G5750&lt;=8,"Established Customers (6-8Y)",
G5750&lt;=10,"Loyal Customers (9-10Y)"
)</f>
        <v>Established Customers (6-8Y)</v>
      </c>
    </row>
    <row r="5751" spans="1:18" x14ac:dyDescent="0.35">
      <c r="A5751">
        <v>15770291</v>
      </c>
      <c r="B5751" t="s">
        <v>1562</v>
      </c>
      <c r="C5751" t="s">
        <v>17</v>
      </c>
      <c r="D5751" t="s">
        <v>18</v>
      </c>
      <c r="E5751">
        <v>29</v>
      </c>
      <c r="F5751" t="s">
        <v>43</v>
      </c>
      <c r="G5751">
        <v>8</v>
      </c>
      <c r="H5751" s="4">
        <v>0</v>
      </c>
      <c r="I5751" t="s">
        <v>24</v>
      </c>
      <c r="J5751">
        <v>2</v>
      </c>
      <c r="K5751">
        <v>844</v>
      </c>
      <c r="L5751" t="s">
        <v>37</v>
      </c>
      <c r="M5751" t="s">
        <v>27</v>
      </c>
      <c r="N5751" t="s">
        <v>32</v>
      </c>
      <c r="O5751" s="4">
        <v>147342.03</v>
      </c>
      <c r="P5751" t="s">
        <v>28</v>
      </c>
      <c r="Q5751" t="str" cm="1">
        <f t="array" ref="Q5751">_xlfn.IFS(
O5751&lt;50000,"Low Salary (&lt;$50K)",
O5751&lt;90000,"Lower Middle ($50K-$90K)",
O5751&lt;130000,"Middle ($90K-$130K)",
O5751&lt;170000,"Upper Middle ($130K-$170K)",
O5751&gt;=170000,"High Salary (&gt;$170K)"
)</f>
        <v>Upper Middle ($130K-$170K)</v>
      </c>
      <c r="R5751" t="str" cm="1">
        <f t="array" ref="R5751">_xlfn.IFS(
G5751&lt;=2,"New Customers (0-2Y)",
G5751&lt;=5,"Growing Customers (3-5Y)",
G5751&lt;=8,"Established Customers (6-8Y)",
G5751&lt;=10,"Loyal Customers (9-10Y)"
)</f>
        <v>Established Customers (6-8Y)</v>
      </c>
    </row>
    <row r="5752" spans="1:18" x14ac:dyDescent="0.35">
      <c r="A5752">
        <v>15583392</v>
      </c>
      <c r="B5752" t="s">
        <v>1443</v>
      </c>
      <c r="C5752" t="s">
        <v>42</v>
      </c>
      <c r="D5752" t="s">
        <v>39</v>
      </c>
      <c r="E5752">
        <v>37</v>
      </c>
      <c r="F5752" t="s">
        <v>19</v>
      </c>
      <c r="G5752">
        <v>9</v>
      </c>
      <c r="H5752" s="4">
        <v>135776.35999999999</v>
      </c>
      <c r="I5752" t="s">
        <v>33</v>
      </c>
      <c r="J5752">
        <v>3</v>
      </c>
      <c r="K5752">
        <v>747</v>
      </c>
      <c r="L5752" t="s">
        <v>35</v>
      </c>
      <c r="M5752" t="s">
        <v>21</v>
      </c>
      <c r="N5752" t="s">
        <v>32</v>
      </c>
      <c r="O5752" s="4">
        <v>85470.45</v>
      </c>
      <c r="P5752" t="s">
        <v>23</v>
      </c>
      <c r="Q5752" t="str" cm="1">
        <f t="array" ref="Q5752">_xlfn.IFS(
O5752&lt;50000,"Low Salary (&lt;$50K)",
O5752&lt;90000,"Lower Middle ($50K-$90K)",
O5752&lt;130000,"Middle ($90K-$130K)",
O5752&lt;170000,"Upper Middle ($130K-$170K)",
O5752&gt;=170000,"High Salary (&gt;$170K)"
)</f>
        <v>Lower Middle ($50K-$90K)</v>
      </c>
      <c r="R5752" t="str" cm="1">
        <f t="array" ref="R5752">_xlfn.IFS(
G5752&lt;=2,"New Customers (0-2Y)",
G5752&lt;=5,"Growing Customers (3-5Y)",
G5752&lt;=8,"Established Customers (6-8Y)",
G5752&lt;=10,"Loyal Customers (9-10Y)"
)</f>
        <v>Loyal Customers (9-10Y)</v>
      </c>
    </row>
    <row r="5753" spans="1:18" x14ac:dyDescent="0.35">
      <c r="A5753">
        <v>15690731</v>
      </c>
      <c r="B5753" t="s">
        <v>2236</v>
      </c>
      <c r="C5753" t="s">
        <v>17</v>
      </c>
      <c r="D5753" t="s">
        <v>39</v>
      </c>
      <c r="E5753">
        <v>40</v>
      </c>
      <c r="F5753" t="s">
        <v>19</v>
      </c>
      <c r="G5753">
        <v>6</v>
      </c>
      <c r="H5753" s="4">
        <v>131411.24</v>
      </c>
      <c r="I5753" t="s">
        <v>33</v>
      </c>
      <c r="J5753">
        <v>1</v>
      </c>
      <c r="K5753">
        <v>645</v>
      </c>
      <c r="L5753" t="s">
        <v>20</v>
      </c>
      <c r="M5753" t="s">
        <v>21</v>
      </c>
      <c r="N5753" t="s">
        <v>22</v>
      </c>
      <c r="O5753" s="4">
        <v>194656.11</v>
      </c>
      <c r="P5753" t="s">
        <v>28</v>
      </c>
      <c r="Q5753" t="str" cm="1">
        <f t="array" ref="Q5753">_xlfn.IFS(
O5753&lt;50000,"Low Salary (&lt;$50K)",
O5753&lt;90000,"Lower Middle ($50K-$90K)",
O5753&lt;130000,"Middle ($90K-$130K)",
O5753&lt;170000,"Upper Middle ($130K-$170K)",
O5753&gt;=170000,"High Salary (&gt;$170K)"
)</f>
        <v>High Salary (&gt;$170K)</v>
      </c>
      <c r="R5753" t="str" cm="1">
        <f t="array" ref="R5753">_xlfn.IFS(
G5753&lt;=2,"New Customers (0-2Y)",
G5753&lt;=5,"Growing Customers (3-5Y)",
G5753&lt;=8,"Established Customers (6-8Y)",
G5753&lt;=10,"Loyal Customers (9-10Y)"
)</f>
        <v>Established Customers (6-8Y)</v>
      </c>
    </row>
    <row r="5754" spans="1:18" x14ac:dyDescent="0.35">
      <c r="A5754">
        <v>15697948</v>
      </c>
      <c r="B5754" t="s">
        <v>54</v>
      </c>
      <c r="C5754" t="s">
        <v>26</v>
      </c>
      <c r="D5754" t="s">
        <v>18</v>
      </c>
      <c r="E5754">
        <v>36</v>
      </c>
      <c r="F5754" t="s">
        <v>19</v>
      </c>
      <c r="G5754">
        <v>3</v>
      </c>
      <c r="H5754" s="4">
        <v>0</v>
      </c>
      <c r="I5754" t="s">
        <v>24</v>
      </c>
      <c r="J5754">
        <v>2</v>
      </c>
      <c r="K5754">
        <v>752</v>
      </c>
      <c r="L5754" t="s">
        <v>35</v>
      </c>
      <c r="M5754" t="s">
        <v>21</v>
      </c>
      <c r="N5754" t="s">
        <v>22</v>
      </c>
      <c r="O5754" s="4">
        <v>48505.1</v>
      </c>
      <c r="P5754" t="s">
        <v>28</v>
      </c>
      <c r="Q5754" t="str" cm="1">
        <f t="array" ref="Q5754">_xlfn.IFS(
O5754&lt;50000,"Low Salary (&lt;$50K)",
O5754&lt;90000,"Lower Middle ($50K-$90K)",
O5754&lt;130000,"Middle ($90K-$130K)",
O5754&lt;170000,"Upper Middle ($130K-$170K)",
O5754&gt;=170000,"High Salary (&gt;$170K)"
)</f>
        <v>Low Salary (&lt;$50K)</v>
      </c>
      <c r="R5754" t="str" cm="1">
        <f t="array" ref="R5754">_xlfn.IFS(
G5754&lt;=2,"New Customers (0-2Y)",
G5754&lt;=5,"Growing Customers (3-5Y)",
G5754&lt;=8,"Established Customers (6-8Y)",
G5754&lt;=10,"Loyal Customers (9-10Y)"
)</f>
        <v>Growing Customers (3-5Y)</v>
      </c>
    </row>
    <row r="5755" spans="1:18" x14ac:dyDescent="0.35">
      <c r="A5755">
        <v>15608328</v>
      </c>
      <c r="B5755" t="s">
        <v>358</v>
      </c>
      <c r="C5755" t="s">
        <v>26</v>
      </c>
      <c r="D5755" t="s">
        <v>18</v>
      </c>
      <c r="E5755">
        <v>41</v>
      </c>
      <c r="F5755" t="s">
        <v>19</v>
      </c>
      <c r="G5755">
        <v>6</v>
      </c>
      <c r="H5755" s="4">
        <v>0</v>
      </c>
      <c r="I5755" t="s">
        <v>24</v>
      </c>
      <c r="J5755">
        <v>2</v>
      </c>
      <c r="K5755">
        <v>760</v>
      </c>
      <c r="L5755" t="s">
        <v>35</v>
      </c>
      <c r="M5755" t="s">
        <v>27</v>
      </c>
      <c r="N5755" t="s">
        <v>32</v>
      </c>
      <c r="O5755" s="4">
        <v>101491.23</v>
      </c>
      <c r="P5755" t="s">
        <v>28</v>
      </c>
      <c r="Q5755" t="str" cm="1">
        <f t="array" ref="Q5755">_xlfn.IFS(
O5755&lt;50000,"Low Salary (&lt;$50K)",
O5755&lt;90000,"Lower Middle ($50K-$90K)",
O5755&lt;130000,"Middle ($90K-$130K)",
O5755&lt;170000,"Upper Middle ($130K-$170K)",
O5755&gt;=170000,"High Salary (&gt;$170K)"
)</f>
        <v>Middle ($90K-$130K)</v>
      </c>
      <c r="R5755" t="str" cm="1">
        <f t="array" ref="R5755">_xlfn.IFS(
G5755&lt;=2,"New Customers (0-2Y)",
G5755&lt;=5,"Growing Customers (3-5Y)",
G5755&lt;=8,"Established Customers (6-8Y)",
G5755&lt;=10,"Loyal Customers (9-10Y)"
)</f>
        <v>Established Customers (6-8Y)</v>
      </c>
    </row>
    <row r="5756" spans="1:18" x14ac:dyDescent="0.35">
      <c r="A5756">
        <v>15766378</v>
      </c>
      <c r="B5756" t="s">
        <v>1515</v>
      </c>
      <c r="C5756" t="s">
        <v>42</v>
      </c>
      <c r="D5756" t="s">
        <v>18</v>
      </c>
      <c r="E5756">
        <v>45</v>
      </c>
      <c r="F5756" t="s">
        <v>19</v>
      </c>
      <c r="G5756">
        <v>9</v>
      </c>
      <c r="H5756" s="4">
        <v>106431.97</v>
      </c>
      <c r="I5756" t="s">
        <v>33</v>
      </c>
      <c r="J5756">
        <v>2</v>
      </c>
      <c r="K5756">
        <v>714</v>
      </c>
      <c r="L5756" t="s">
        <v>35</v>
      </c>
      <c r="M5756" t="s">
        <v>21</v>
      </c>
      <c r="N5756" t="s">
        <v>22</v>
      </c>
      <c r="O5756" s="4">
        <v>164117.69</v>
      </c>
      <c r="P5756" t="s">
        <v>28</v>
      </c>
      <c r="Q5756" t="str" cm="1">
        <f t="array" ref="Q5756">_xlfn.IFS(
O5756&lt;50000,"Low Salary (&lt;$50K)",
O5756&lt;90000,"Lower Middle ($50K-$90K)",
O5756&lt;130000,"Middle ($90K-$130K)",
O5756&lt;170000,"Upper Middle ($130K-$170K)",
O5756&gt;=170000,"High Salary (&gt;$170K)"
)</f>
        <v>Upper Middle ($130K-$170K)</v>
      </c>
      <c r="R5756" t="str" cm="1">
        <f t="array" ref="R5756">_xlfn.IFS(
G5756&lt;=2,"New Customers (0-2Y)",
G5756&lt;=5,"Growing Customers (3-5Y)",
G5756&lt;=8,"Established Customers (6-8Y)",
G5756&lt;=10,"Loyal Customers (9-10Y)"
)</f>
        <v>Loyal Customers (9-10Y)</v>
      </c>
    </row>
    <row r="5757" spans="1:18" x14ac:dyDescent="0.35">
      <c r="A5757">
        <v>15600813</v>
      </c>
      <c r="B5757" t="s">
        <v>1601</v>
      </c>
      <c r="C5757" t="s">
        <v>17</v>
      </c>
      <c r="D5757" t="s">
        <v>39</v>
      </c>
      <c r="E5757">
        <v>50</v>
      </c>
      <c r="F5757" t="s">
        <v>19</v>
      </c>
      <c r="G5757">
        <v>9</v>
      </c>
      <c r="H5757" s="4">
        <v>90305.76</v>
      </c>
      <c r="I5757" t="s">
        <v>29</v>
      </c>
      <c r="J5757">
        <v>1</v>
      </c>
      <c r="K5757">
        <v>717</v>
      </c>
      <c r="L5757" t="s">
        <v>35</v>
      </c>
      <c r="M5757" t="s">
        <v>21</v>
      </c>
      <c r="N5757" t="s">
        <v>22</v>
      </c>
      <c r="O5757" s="4">
        <v>124626.57</v>
      </c>
      <c r="P5757" t="s">
        <v>28</v>
      </c>
      <c r="Q5757" t="str" cm="1">
        <f t="array" ref="Q5757">_xlfn.IFS(
O5757&lt;50000,"Low Salary (&lt;$50K)",
O5757&lt;90000,"Lower Middle ($50K-$90K)",
O5757&lt;130000,"Middle ($90K-$130K)",
O5757&lt;170000,"Upper Middle ($130K-$170K)",
O5757&gt;=170000,"High Salary (&gt;$170K)"
)</f>
        <v>Middle ($90K-$130K)</v>
      </c>
      <c r="R5757" t="str" cm="1">
        <f t="array" ref="R5757">_xlfn.IFS(
G5757&lt;=2,"New Customers (0-2Y)",
G5757&lt;=5,"Growing Customers (3-5Y)",
G5757&lt;=8,"Established Customers (6-8Y)",
G5757&lt;=10,"Loyal Customers (9-10Y)"
)</f>
        <v>Loyal Customers (9-10Y)</v>
      </c>
    </row>
    <row r="5758" spans="1:18" x14ac:dyDescent="0.35">
      <c r="A5758">
        <v>15706217</v>
      </c>
      <c r="B5758" t="s">
        <v>572</v>
      </c>
      <c r="C5758" t="s">
        <v>42</v>
      </c>
      <c r="D5758" t="s">
        <v>39</v>
      </c>
      <c r="E5758">
        <v>28</v>
      </c>
      <c r="F5758" t="s">
        <v>43</v>
      </c>
      <c r="G5758">
        <v>7</v>
      </c>
      <c r="H5758" s="4">
        <v>117466.03</v>
      </c>
      <c r="I5758" t="s">
        <v>33</v>
      </c>
      <c r="J5758">
        <v>2</v>
      </c>
      <c r="K5758">
        <v>645</v>
      </c>
      <c r="L5758" t="s">
        <v>20</v>
      </c>
      <c r="M5758" t="s">
        <v>21</v>
      </c>
      <c r="N5758" t="s">
        <v>22</v>
      </c>
      <c r="O5758" s="4">
        <v>34490.06</v>
      </c>
      <c r="P5758" t="s">
        <v>28</v>
      </c>
      <c r="Q5758" t="str" cm="1">
        <f t="array" ref="Q5758">_xlfn.IFS(
O5758&lt;50000,"Low Salary (&lt;$50K)",
O5758&lt;90000,"Lower Middle ($50K-$90K)",
O5758&lt;130000,"Middle ($90K-$130K)",
O5758&lt;170000,"Upper Middle ($130K-$170K)",
O5758&gt;=170000,"High Salary (&gt;$170K)"
)</f>
        <v>Low Salary (&lt;$50K)</v>
      </c>
      <c r="R5758" t="str" cm="1">
        <f t="array" ref="R5758">_xlfn.IFS(
G5758&lt;=2,"New Customers (0-2Y)",
G5758&lt;=5,"Growing Customers (3-5Y)",
G5758&lt;=8,"Established Customers (6-8Y)",
G5758&lt;=10,"Loyal Customers (9-10Y)"
)</f>
        <v>Established Customers (6-8Y)</v>
      </c>
    </row>
    <row r="5759" spans="1:18" x14ac:dyDescent="0.35">
      <c r="A5759">
        <v>15601417</v>
      </c>
      <c r="B5759" t="s">
        <v>142</v>
      </c>
      <c r="C5759" t="s">
        <v>17</v>
      </c>
      <c r="D5759" t="s">
        <v>39</v>
      </c>
      <c r="E5759">
        <v>32</v>
      </c>
      <c r="F5759" t="s">
        <v>19</v>
      </c>
      <c r="G5759">
        <v>3</v>
      </c>
      <c r="H5759" s="4">
        <v>148884.47</v>
      </c>
      <c r="I5759" t="s">
        <v>33</v>
      </c>
      <c r="J5759">
        <v>2</v>
      </c>
      <c r="K5759">
        <v>681</v>
      </c>
      <c r="L5759" t="s">
        <v>35</v>
      </c>
      <c r="M5759" t="s">
        <v>21</v>
      </c>
      <c r="N5759" t="s">
        <v>22</v>
      </c>
      <c r="O5759" s="4">
        <v>90967.37</v>
      </c>
      <c r="P5759" t="s">
        <v>28</v>
      </c>
      <c r="Q5759" t="str" cm="1">
        <f t="array" ref="Q5759">_xlfn.IFS(
O5759&lt;50000,"Low Salary (&lt;$50K)",
O5759&lt;90000,"Lower Middle ($50K-$90K)",
O5759&lt;130000,"Middle ($90K-$130K)",
O5759&lt;170000,"Upper Middle ($130K-$170K)",
O5759&gt;=170000,"High Salary (&gt;$170K)"
)</f>
        <v>Middle ($90K-$130K)</v>
      </c>
      <c r="R5759" t="str" cm="1">
        <f t="array" ref="R5759">_xlfn.IFS(
G5759&lt;=2,"New Customers (0-2Y)",
G5759&lt;=5,"Growing Customers (3-5Y)",
G5759&lt;=8,"Established Customers (6-8Y)",
G5759&lt;=10,"Loyal Customers (9-10Y)"
)</f>
        <v>Growing Customers (3-5Y)</v>
      </c>
    </row>
    <row r="5760" spans="1:18" x14ac:dyDescent="0.35">
      <c r="A5760">
        <v>15610972</v>
      </c>
      <c r="B5760" t="s">
        <v>216</v>
      </c>
      <c r="C5760" t="s">
        <v>42</v>
      </c>
      <c r="D5760" t="s">
        <v>18</v>
      </c>
      <c r="E5760">
        <v>44</v>
      </c>
      <c r="F5760" t="s">
        <v>19</v>
      </c>
      <c r="G5760">
        <v>4</v>
      </c>
      <c r="H5760" s="4">
        <v>91115.76</v>
      </c>
      <c r="I5760" t="s">
        <v>29</v>
      </c>
      <c r="J5760">
        <v>2</v>
      </c>
      <c r="K5760">
        <v>681</v>
      </c>
      <c r="L5760" t="s">
        <v>35</v>
      </c>
      <c r="M5760" t="s">
        <v>27</v>
      </c>
      <c r="N5760" t="s">
        <v>32</v>
      </c>
      <c r="O5760" s="4">
        <v>24208.84</v>
      </c>
      <c r="P5760" t="s">
        <v>23</v>
      </c>
      <c r="Q5760" t="str" cm="1">
        <f t="array" ref="Q5760">_xlfn.IFS(
O5760&lt;50000,"Low Salary (&lt;$50K)",
O5760&lt;90000,"Lower Middle ($50K-$90K)",
O5760&lt;130000,"Middle ($90K-$130K)",
O5760&lt;170000,"Upper Middle ($130K-$170K)",
O5760&gt;=170000,"High Salary (&gt;$170K)"
)</f>
        <v>Low Salary (&lt;$50K)</v>
      </c>
      <c r="R5760" t="str" cm="1">
        <f t="array" ref="R5760">_xlfn.IFS(
G5760&lt;=2,"New Customers (0-2Y)",
G5760&lt;=5,"Growing Customers (3-5Y)",
G5760&lt;=8,"Established Customers (6-8Y)",
G5760&lt;=10,"Loyal Customers (9-10Y)"
)</f>
        <v>Growing Customers (3-5Y)</v>
      </c>
    </row>
    <row r="5761" spans="1:18" x14ac:dyDescent="0.35">
      <c r="A5761">
        <v>15674620</v>
      </c>
      <c r="B5761" t="s">
        <v>2237</v>
      </c>
      <c r="C5761" t="s">
        <v>42</v>
      </c>
      <c r="D5761" t="s">
        <v>18</v>
      </c>
      <c r="E5761">
        <v>37</v>
      </c>
      <c r="F5761" t="s">
        <v>19</v>
      </c>
      <c r="G5761">
        <v>8</v>
      </c>
      <c r="H5761" s="4">
        <v>77373.87</v>
      </c>
      <c r="I5761" t="s">
        <v>29</v>
      </c>
      <c r="J5761">
        <v>2</v>
      </c>
      <c r="K5761">
        <v>679</v>
      </c>
      <c r="L5761" t="s">
        <v>35</v>
      </c>
      <c r="M5761" t="s">
        <v>27</v>
      </c>
      <c r="N5761" t="s">
        <v>22</v>
      </c>
      <c r="O5761" s="4">
        <v>174873.09</v>
      </c>
      <c r="P5761" t="s">
        <v>28</v>
      </c>
      <c r="Q5761" t="str" cm="1">
        <f t="array" ref="Q5761">_xlfn.IFS(
O5761&lt;50000,"Low Salary (&lt;$50K)",
O5761&lt;90000,"Lower Middle ($50K-$90K)",
O5761&lt;130000,"Middle ($90K-$130K)",
O5761&lt;170000,"Upper Middle ($130K-$170K)",
O5761&gt;=170000,"High Salary (&gt;$170K)"
)</f>
        <v>High Salary (&gt;$170K)</v>
      </c>
      <c r="R5761" t="str" cm="1">
        <f t="array" ref="R5761">_xlfn.IFS(
G5761&lt;=2,"New Customers (0-2Y)",
G5761&lt;=5,"Growing Customers (3-5Y)",
G5761&lt;=8,"Established Customers (6-8Y)",
G5761&lt;=10,"Loyal Customers (9-10Y)"
)</f>
        <v>Established Customers (6-8Y)</v>
      </c>
    </row>
    <row r="5762" spans="1:18" x14ac:dyDescent="0.35">
      <c r="A5762">
        <v>15785350</v>
      </c>
      <c r="B5762" t="s">
        <v>2238</v>
      </c>
      <c r="C5762" t="s">
        <v>26</v>
      </c>
      <c r="D5762" t="s">
        <v>39</v>
      </c>
      <c r="E5762">
        <v>23</v>
      </c>
      <c r="F5762" t="s">
        <v>43</v>
      </c>
      <c r="G5762">
        <v>7</v>
      </c>
      <c r="H5762" s="4">
        <v>104744.89</v>
      </c>
      <c r="I5762" t="s">
        <v>33</v>
      </c>
      <c r="J5762">
        <v>1</v>
      </c>
      <c r="K5762">
        <v>528</v>
      </c>
      <c r="L5762" t="s">
        <v>31</v>
      </c>
      <c r="M5762" t="s">
        <v>21</v>
      </c>
      <c r="N5762" t="s">
        <v>32</v>
      </c>
      <c r="O5762" s="4">
        <v>170262.97</v>
      </c>
      <c r="P5762" t="s">
        <v>28</v>
      </c>
      <c r="Q5762" t="str" cm="1">
        <f t="array" ref="Q5762">_xlfn.IFS(
O5762&lt;50000,"Low Salary (&lt;$50K)",
O5762&lt;90000,"Lower Middle ($50K-$90K)",
O5762&lt;130000,"Middle ($90K-$130K)",
O5762&lt;170000,"Upper Middle ($130K-$170K)",
O5762&gt;=170000,"High Salary (&gt;$170K)"
)</f>
        <v>High Salary (&gt;$170K)</v>
      </c>
      <c r="R5762" t="str" cm="1">
        <f t="array" ref="R5762">_xlfn.IFS(
G5762&lt;=2,"New Customers (0-2Y)",
G5762&lt;=5,"Growing Customers (3-5Y)",
G5762&lt;=8,"Established Customers (6-8Y)",
G5762&lt;=10,"Loyal Customers (9-10Y)"
)</f>
        <v>Established Customers (6-8Y)</v>
      </c>
    </row>
    <row r="5763" spans="1:18" x14ac:dyDescent="0.35">
      <c r="A5763">
        <v>15749119</v>
      </c>
      <c r="B5763" t="s">
        <v>2239</v>
      </c>
      <c r="C5763" t="s">
        <v>17</v>
      </c>
      <c r="D5763" t="s">
        <v>18</v>
      </c>
      <c r="E5763">
        <v>31</v>
      </c>
      <c r="F5763" t="s">
        <v>19</v>
      </c>
      <c r="G5763">
        <v>3</v>
      </c>
      <c r="H5763" s="4">
        <v>0</v>
      </c>
      <c r="I5763" t="s">
        <v>24</v>
      </c>
      <c r="J5763">
        <v>2</v>
      </c>
      <c r="K5763">
        <v>710</v>
      </c>
      <c r="L5763" t="s">
        <v>35</v>
      </c>
      <c r="M5763" t="s">
        <v>21</v>
      </c>
      <c r="N5763" t="s">
        <v>22</v>
      </c>
      <c r="O5763" s="4">
        <v>112289.06</v>
      </c>
      <c r="P5763" t="s">
        <v>28</v>
      </c>
      <c r="Q5763" t="str" cm="1">
        <f t="array" ref="Q5763">_xlfn.IFS(
O5763&lt;50000,"Low Salary (&lt;$50K)",
O5763&lt;90000,"Lower Middle ($50K-$90K)",
O5763&lt;130000,"Middle ($90K-$130K)",
O5763&lt;170000,"Upper Middle ($130K-$170K)",
O5763&gt;=170000,"High Salary (&gt;$170K)"
)</f>
        <v>Middle ($90K-$130K)</v>
      </c>
      <c r="R5763" t="str" cm="1">
        <f t="array" ref="R5763">_xlfn.IFS(
G5763&lt;=2,"New Customers (0-2Y)",
G5763&lt;=5,"Growing Customers (3-5Y)",
G5763&lt;=8,"Established Customers (6-8Y)",
G5763&lt;=10,"Loyal Customers (9-10Y)"
)</f>
        <v>Growing Customers (3-5Y)</v>
      </c>
    </row>
    <row r="5764" spans="1:18" x14ac:dyDescent="0.35">
      <c r="A5764">
        <v>15756535</v>
      </c>
      <c r="B5764" t="s">
        <v>103</v>
      </c>
      <c r="C5764" t="s">
        <v>42</v>
      </c>
      <c r="D5764" t="s">
        <v>39</v>
      </c>
      <c r="E5764">
        <v>39</v>
      </c>
      <c r="F5764" t="s">
        <v>19</v>
      </c>
      <c r="G5764">
        <v>5</v>
      </c>
      <c r="H5764" s="4">
        <v>91538.51</v>
      </c>
      <c r="I5764" t="s">
        <v>29</v>
      </c>
      <c r="J5764">
        <v>1</v>
      </c>
      <c r="K5764">
        <v>733</v>
      </c>
      <c r="L5764" t="s">
        <v>35</v>
      </c>
      <c r="M5764" t="s">
        <v>21</v>
      </c>
      <c r="N5764" t="s">
        <v>22</v>
      </c>
      <c r="O5764" s="4">
        <v>93783</v>
      </c>
      <c r="P5764" t="s">
        <v>28</v>
      </c>
      <c r="Q5764" t="str" cm="1">
        <f t="array" ref="Q5764">_xlfn.IFS(
O5764&lt;50000,"Low Salary (&lt;$50K)",
O5764&lt;90000,"Lower Middle ($50K-$90K)",
O5764&lt;130000,"Middle ($90K-$130K)",
O5764&lt;170000,"Upper Middle ($130K-$170K)",
O5764&gt;=170000,"High Salary (&gt;$170K)"
)</f>
        <v>Middle ($90K-$130K)</v>
      </c>
      <c r="R5764" t="str" cm="1">
        <f t="array" ref="R5764">_xlfn.IFS(
G5764&lt;=2,"New Customers (0-2Y)",
G5764&lt;=5,"Growing Customers (3-5Y)",
G5764&lt;=8,"Established Customers (6-8Y)",
G5764&lt;=10,"Loyal Customers (9-10Y)"
)</f>
        <v>Growing Customers (3-5Y)</v>
      </c>
    </row>
    <row r="5765" spans="1:18" x14ac:dyDescent="0.35">
      <c r="A5765">
        <v>15700965</v>
      </c>
      <c r="B5765" t="s">
        <v>598</v>
      </c>
      <c r="C5765" t="s">
        <v>17</v>
      </c>
      <c r="D5765" t="s">
        <v>18</v>
      </c>
      <c r="E5765">
        <v>32</v>
      </c>
      <c r="F5765" t="s">
        <v>19</v>
      </c>
      <c r="G5765">
        <v>6</v>
      </c>
      <c r="H5765" s="4">
        <v>0</v>
      </c>
      <c r="I5765" t="s">
        <v>24</v>
      </c>
      <c r="J5765">
        <v>2</v>
      </c>
      <c r="K5765">
        <v>724</v>
      </c>
      <c r="L5765" t="s">
        <v>35</v>
      </c>
      <c r="M5765" t="s">
        <v>21</v>
      </c>
      <c r="N5765" t="s">
        <v>22</v>
      </c>
      <c r="O5765" s="4">
        <v>150026.79</v>
      </c>
      <c r="P5765" t="s">
        <v>28</v>
      </c>
      <c r="Q5765" t="str" cm="1">
        <f t="array" ref="Q5765">_xlfn.IFS(
O5765&lt;50000,"Low Salary (&lt;$50K)",
O5765&lt;90000,"Lower Middle ($50K-$90K)",
O5765&lt;130000,"Middle ($90K-$130K)",
O5765&lt;170000,"Upper Middle ($130K-$170K)",
O5765&gt;=170000,"High Salary (&gt;$170K)"
)</f>
        <v>Upper Middle ($130K-$170K)</v>
      </c>
      <c r="R5765" t="str" cm="1">
        <f t="array" ref="R5765">_xlfn.IFS(
G5765&lt;=2,"New Customers (0-2Y)",
G5765&lt;=5,"Growing Customers (3-5Y)",
G5765&lt;=8,"Established Customers (6-8Y)",
G5765&lt;=10,"Loyal Customers (9-10Y)"
)</f>
        <v>Established Customers (6-8Y)</v>
      </c>
    </row>
    <row r="5766" spans="1:18" x14ac:dyDescent="0.35">
      <c r="A5766">
        <v>15791851</v>
      </c>
      <c r="B5766" t="s">
        <v>2240</v>
      </c>
      <c r="C5766" t="s">
        <v>17</v>
      </c>
      <c r="D5766" t="s">
        <v>18</v>
      </c>
      <c r="E5766">
        <v>34</v>
      </c>
      <c r="F5766" t="s">
        <v>19</v>
      </c>
      <c r="G5766">
        <v>0</v>
      </c>
      <c r="H5766" s="4">
        <v>185734.75</v>
      </c>
      <c r="I5766" t="s">
        <v>33</v>
      </c>
      <c r="J5766">
        <v>1</v>
      </c>
      <c r="K5766">
        <v>726</v>
      </c>
      <c r="L5766" t="s">
        <v>35</v>
      </c>
      <c r="M5766" t="s">
        <v>21</v>
      </c>
      <c r="N5766" t="s">
        <v>22</v>
      </c>
      <c r="O5766" s="4">
        <v>102036.82</v>
      </c>
      <c r="P5766" t="s">
        <v>28</v>
      </c>
      <c r="Q5766" t="str" cm="1">
        <f t="array" ref="Q5766">_xlfn.IFS(
O5766&lt;50000,"Low Salary (&lt;$50K)",
O5766&lt;90000,"Lower Middle ($50K-$90K)",
O5766&lt;130000,"Middle ($90K-$130K)",
O5766&lt;170000,"Upper Middle ($130K-$170K)",
O5766&gt;=170000,"High Salary (&gt;$170K)"
)</f>
        <v>Middle ($90K-$130K)</v>
      </c>
      <c r="R5766" t="str" cm="1">
        <f t="array" ref="R5766">_xlfn.IFS(
G5766&lt;=2,"New Customers (0-2Y)",
G5766&lt;=5,"Growing Customers (3-5Y)",
G5766&lt;=8,"Established Customers (6-8Y)",
G5766&lt;=10,"Loyal Customers (9-10Y)"
)</f>
        <v>New Customers (0-2Y)</v>
      </c>
    </row>
    <row r="5767" spans="1:18" x14ac:dyDescent="0.35">
      <c r="A5767">
        <v>15717156</v>
      </c>
      <c r="B5767" t="s">
        <v>2054</v>
      </c>
      <c r="C5767" t="s">
        <v>17</v>
      </c>
      <c r="D5767" t="s">
        <v>39</v>
      </c>
      <c r="E5767">
        <v>30</v>
      </c>
      <c r="F5767" t="s">
        <v>19</v>
      </c>
      <c r="G5767">
        <v>3</v>
      </c>
      <c r="H5767" s="4">
        <v>143396.54</v>
      </c>
      <c r="I5767" t="s">
        <v>33</v>
      </c>
      <c r="J5767">
        <v>2</v>
      </c>
      <c r="K5767">
        <v>520</v>
      </c>
      <c r="L5767" t="s">
        <v>31</v>
      </c>
      <c r="M5767" t="s">
        <v>21</v>
      </c>
      <c r="N5767" t="s">
        <v>22</v>
      </c>
      <c r="O5767" s="4">
        <v>898.51</v>
      </c>
      <c r="P5767" t="s">
        <v>28</v>
      </c>
      <c r="Q5767" t="str" cm="1">
        <f t="array" ref="Q5767">_xlfn.IFS(
O5767&lt;50000,"Low Salary (&lt;$50K)",
O5767&lt;90000,"Lower Middle ($50K-$90K)",
O5767&lt;130000,"Middle ($90K-$130K)",
O5767&lt;170000,"Upper Middle ($130K-$170K)",
O5767&gt;=170000,"High Salary (&gt;$170K)"
)</f>
        <v>Low Salary (&lt;$50K)</v>
      </c>
      <c r="R5767" t="str" cm="1">
        <f t="array" ref="R5767">_xlfn.IFS(
G5767&lt;=2,"New Customers (0-2Y)",
G5767&lt;=5,"Growing Customers (3-5Y)",
G5767&lt;=8,"Established Customers (6-8Y)",
G5767&lt;=10,"Loyal Customers (9-10Y)"
)</f>
        <v>Growing Customers (3-5Y)</v>
      </c>
    </row>
    <row r="5768" spans="1:18" x14ac:dyDescent="0.35">
      <c r="A5768">
        <v>15740846</v>
      </c>
      <c r="B5768" t="s">
        <v>188</v>
      </c>
      <c r="C5768" t="s">
        <v>17</v>
      </c>
      <c r="D5768" t="s">
        <v>39</v>
      </c>
      <c r="E5768">
        <v>40</v>
      </c>
      <c r="F5768" t="s">
        <v>19</v>
      </c>
      <c r="G5768">
        <v>5</v>
      </c>
      <c r="H5768" s="4">
        <v>125909.85</v>
      </c>
      <c r="I5768" t="s">
        <v>33</v>
      </c>
      <c r="J5768">
        <v>1</v>
      </c>
      <c r="K5768">
        <v>556</v>
      </c>
      <c r="L5768" t="s">
        <v>31</v>
      </c>
      <c r="M5768" t="s">
        <v>21</v>
      </c>
      <c r="N5768" t="s">
        <v>22</v>
      </c>
      <c r="O5768" s="4">
        <v>95124.4</v>
      </c>
      <c r="P5768" t="s">
        <v>28</v>
      </c>
      <c r="Q5768" t="str" cm="1">
        <f t="array" ref="Q5768">_xlfn.IFS(
O5768&lt;50000,"Low Salary (&lt;$50K)",
O5768&lt;90000,"Lower Middle ($50K-$90K)",
O5768&lt;130000,"Middle ($90K-$130K)",
O5768&lt;170000,"Upper Middle ($130K-$170K)",
O5768&gt;=170000,"High Salary (&gt;$170K)"
)</f>
        <v>Middle ($90K-$130K)</v>
      </c>
      <c r="R5768" t="str" cm="1">
        <f t="array" ref="R5768">_xlfn.IFS(
G5768&lt;=2,"New Customers (0-2Y)",
G5768&lt;=5,"Growing Customers (3-5Y)",
G5768&lt;=8,"Established Customers (6-8Y)",
G5768&lt;=10,"Loyal Customers (9-10Y)"
)</f>
        <v>Growing Customers (3-5Y)</v>
      </c>
    </row>
    <row r="5769" spans="1:18" x14ac:dyDescent="0.35">
      <c r="A5769">
        <v>15573284</v>
      </c>
      <c r="B5769" t="s">
        <v>176</v>
      </c>
      <c r="C5769" t="s">
        <v>17</v>
      </c>
      <c r="D5769" t="s">
        <v>18</v>
      </c>
      <c r="E5769">
        <v>45</v>
      </c>
      <c r="F5769" t="s">
        <v>19</v>
      </c>
      <c r="G5769">
        <v>2</v>
      </c>
      <c r="H5769" s="4">
        <v>0</v>
      </c>
      <c r="I5769" t="s">
        <v>24</v>
      </c>
      <c r="J5769">
        <v>2</v>
      </c>
      <c r="K5769">
        <v>579</v>
      </c>
      <c r="L5769" t="s">
        <v>31</v>
      </c>
      <c r="M5769" t="s">
        <v>27</v>
      </c>
      <c r="N5769" t="s">
        <v>32</v>
      </c>
      <c r="O5769" s="4">
        <v>11514.39</v>
      </c>
      <c r="P5769" t="s">
        <v>28</v>
      </c>
      <c r="Q5769" t="str" cm="1">
        <f t="array" ref="Q5769">_xlfn.IFS(
O5769&lt;50000,"Low Salary (&lt;$50K)",
O5769&lt;90000,"Lower Middle ($50K-$90K)",
O5769&lt;130000,"Middle ($90K-$130K)",
O5769&lt;170000,"Upper Middle ($130K-$170K)",
O5769&gt;=170000,"High Salary (&gt;$170K)"
)</f>
        <v>Low Salary (&lt;$50K)</v>
      </c>
      <c r="R5769" t="str" cm="1">
        <f t="array" ref="R5769">_xlfn.IFS(
G5769&lt;=2,"New Customers (0-2Y)",
G5769&lt;=5,"Growing Customers (3-5Y)",
G5769&lt;=8,"Established Customers (6-8Y)",
G5769&lt;=10,"Loyal Customers (9-10Y)"
)</f>
        <v>New Customers (0-2Y)</v>
      </c>
    </row>
    <row r="5770" spans="1:18" x14ac:dyDescent="0.35">
      <c r="A5770">
        <v>15729083</v>
      </c>
      <c r="B5770" t="s">
        <v>2078</v>
      </c>
      <c r="C5770" t="s">
        <v>17</v>
      </c>
      <c r="D5770" t="s">
        <v>39</v>
      </c>
      <c r="E5770">
        <v>36</v>
      </c>
      <c r="F5770" t="s">
        <v>19</v>
      </c>
      <c r="G5770">
        <v>2</v>
      </c>
      <c r="H5770" s="4">
        <v>154525.70000000001</v>
      </c>
      <c r="I5770" t="s">
        <v>33</v>
      </c>
      <c r="J5770">
        <v>1</v>
      </c>
      <c r="K5770">
        <v>674</v>
      </c>
      <c r="L5770" t="s">
        <v>35</v>
      </c>
      <c r="M5770" t="s">
        <v>27</v>
      </c>
      <c r="N5770" t="s">
        <v>22</v>
      </c>
      <c r="O5770" s="4">
        <v>27468.720000000001</v>
      </c>
      <c r="P5770" t="s">
        <v>28</v>
      </c>
      <c r="Q5770" t="str" cm="1">
        <f t="array" ref="Q5770">_xlfn.IFS(
O5770&lt;50000,"Low Salary (&lt;$50K)",
O5770&lt;90000,"Lower Middle ($50K-$90K)",
O5770&lt;130000,"Middle ($90K-$130K)",
O5770&lt;170000,"Upper Middle ($130K-$170K)",
O5770&gt;=170000,"High Salary (&gt;$170K)"
)</f>
        <v>Low Salary (&lt;$50K)</v>
      </c>
      <c r="R5770" t="str" cm="1">
        <f t="array" ref="R5770">_xlfn.IFS(
G5770&lt;=2,"New Customers (0-2Y)",
G5770&lt;=5,"Growing Customers (3-5Y)",
G5770&lt;=8,"Established Customers (6-8Y)",
G5770&lt;=10,"Loyal Customers (9-10Y)"
)</f>
        <v>New Customers (0-2Y)</v>
      </c>
    </row>
    <row r="5771" spans="1:18" x14ac:dyDescent="0.35">
      <c r="A5771">
        <v>15611612</v>
      </c>
      <c r="B5771" t="s">
        <v>2241</v>
      </c>
      <c r="C5771" t="s">
        <v>17</v>
      </c>
      <c r="D5771" t="s">
        <v>18</v>
      </c>
      <c r="E5771">
        <v>29</v>
      </c>
      <c r="F5771" t="s">
        <v>43</v>
      </c>
      <c r="G5771">
        <v>0</v>
      </c>
      <c r="H5771" s="4">
        <v>0</v>
      </c>
      <c r="I5771" t="s">
        <v>24</v>
      </c>
      <c r="J5771">
        <v>1</v>
      </c>
      <c r="K5771">
        <v>570</v>
      </c>
      <c r="L5771" t="s">
        <v>31</v>
      </c>
      <c r="M5771" t="s">
        <v>21</v>
      </c>
      <c r="N5771" t="s">
        <v>32</v>
      </c>
      <c r="O5771" s="4">
        <v>37092.43</v>
      </c>
      <c r="P5771" t="s">
        <v>28</v>
      </c>
      <c r="Q5771" t="str" cm="1">
        <f t="array" ref="Q5771">_xlfn.IFS(
O5771&lt;50000,"Low Salary (&lt;$50K)",
O5771&lt;90000,"Lower Middle ($50K-$90K)",
O5771&lt;130000,"Middle ($90K-$130K)",
O5771&lt;170000,"Upper Middle ($130K-$170K)",
O5771&gt;=170000,"High Salary (&gt;$170K)"
)</f>
        <v>Low Salary (&lt;$50K)</v>
      </c>
      <c r="R5771" t="str" cm="1">
        <f t="array" ref="R5771">_xlfn.IFS(
G5771&lt;=2,"New Customers (0-2Y)",
G5771&lt;=5,"Growing Customers (3-5Y)",
G5771&lt;=8,"Established Customers (6-8Y)",
G5771&lt;=10,"Loyal Customers (9-10Y)"
)</f>
        <v>New Customers (0-2Y)</v>
      </c>
    </row>
    <row r="5772" spans="1:18" x14ac:dyDescent="0.35">
      <c r="A5772">
        <v>15694381</v>
      </c>
      <c r="B5772" t="s">
        <v>675</v>
      </c>
      <c r="C5772" t="s">
        <v>17</v>
      </c>
      <c r="D5772" t="s">
        <v>39</v>
      </c>
      <c r="E5772">
        <v>51</v>
      </c>
      <c r="F5772" t="s">
        <v>19</v>
      </c>
      <c r="G5772">
        <v>8</v>
      </c>
      <c r="H5772" s="4">
        <v>100654.8</v>
      </c>
      <c r="I5772" t="s">
        <v>33</v>
      </c>
      <c r="J5772">
        <v>1</v>
      </c>
      <c r="K5772">
        <v>631</v>
      </c>
      <c r="L5772" t="s">
        <v>20</v>
      </c>
      <c r="M5772" t="s">
        <v>21</v>
      </c>
      <c r="N5772" t="s">
        <v>32</v>
      </c>
      <c r="O5772" s="4">
        <v>171587.9</v>
      </c>
      <c r="P5772" t="s">
        <v>28</v>
      </c>
      <c r="Q5772" t="str" cm="1">
        <f t="array" ref="Q5772">_xlfn.IFS(
O5772&lt;50000,"Low Salary (&lt;$50K)",
O5772&lt;90000,"Lower Middle ($50K-$90K)",
O5772&lt;130000,"Middle ($90K-$130K)",
O5772&lt;170000,"Upper Middle ($130K-$170K)",
O5772&gt;=170000,"High Salary (&gt;$170K)"
)</f>
        <v>High Salary (&gt;$170K)</v>
      </c>
      <c r="R5772" t="str" cm="1">
        <f t="array" ref="R5772">_xlfn.IFS(
G5772&lt;=2,"New Customers (0-2Y)",
G5772&lt;=5,"Growing Customers (3-5Y)",
G5772&lt;=8,"Established Customers (6-8Y)",
G5772&lt;=10,"Loyal Customers (9-10Y)"
)</f>
        <v>Established Customers (6-8Y)</v>
      </c>
    </row>
    <row r="5773" spans="1:18" x14ac:dyDescent="0.35">
      <c r="A5773">
        <v>15651737</v>
      </c>
      <c r="B5773" t="s">
        <v>2242</v>
      </c>
      <c r="C5773" t="s">
        <v>26</v>
      </c>
      <c r="D5773" t="s">
        <v>39</v>
      </c>
      <c r="E5773">
        <v>44</v>
      </c>
      <c r="F5773" t="s">
        <v>19</v>
      </c>
      <c r="G5773">
        <v>1</v>
      </c>
      <c r="H5773" s="4">
        <v>83325.77</v>
      </c>
      <c r="I5773" t="s">
        <v>29</v>
      </c>
      <c r="J5773">
        <v>1</v>
      </c>
      <c r="K5773">
        <v>623</v>
      </c>
      <c r="L5773" t="s">
        <v>20</v>
      </c>
      <c r="M5773" t="s">
        <v>27</v>
      </c>
      <c r="N5773" t="s">
        <v>22</v>
      </c>
      <c r="O5773" s="4">
        <v>80828.78</v>
      </c>
      <c r="P5773" t="s">
        <v>28</v>
      </c>
      <c r="Q5773" t="str" cm="1">
        <f t="array" ref="Q5773">_xlfn.IFS(
O5773&lt;50000,"Low Salary (&lt;$50K)",
O5773&lt;90000,"Lower Middle ($50K-$90K)",
O5773&lt;130000,"Middle ($90K-$130K)",
O5773&lt;170000,"Upper Middle ($130K-$170K)",
O5773&gt;=170000,"High Salary (&gt;$170K)"
)</f>
        <v>Lower Middle ($50K-$90K)</v>
      </c>
      <c r="R5773" t="str" cm="1">
        <f t="array" ref="R5773">_xlfn.IFS(
G5773&lt;=2,"New Customers (0-2Y)",
G5773&lt;=5,"Growing Customers (3-5Y)",
G5773&lt;=8,"Established Customers (6-8Y)",
G5773&lt;=10,"Loyal Customers (9-10Y)"
)</f>
        <v>New Customers (0-2Y)</v>
      </c>
    </row>
    <row r="5774" spans="1:18" x14ac:dyDescent="0.35">
      <c r="A5774">
        <v>15663168</v>
      </c>
      <c r="B5774" t="s">
        <v>157</v>
      </c>
      <c r="C5774" t="s">
        <v>17</v>
      </c>
      <c r="D5774" t="s">
        <v>39</v>
      </c>
      <c r="E5774">
        <v>35</v>
      </c>
      <c r="F5774" t="s">
        <v>19</v>
      </c>
      <c r="G5774">
        <v>8</v>
      </c>
      <c r="H5774" s="4">
        <v>110934.54</v>
      </c>
      <c r="I5774" t="s">
        <v>33</v>
      </c>
      <c r="J5774">
        <v>1</v>
      </c>
      <c r="K5774">
        <v>665</v>
      </c>
      <c r="L5774" t="s">
        <v>35</v>
      </c>
      <c r="M5774" t="s">
        <v>21</v>
      </c>
      <c r="N5774" t="s">
        <v>32</v>
      </c>
      <c r="O5774" s="4">
        <v>169287.99</v>
      </c>
      <c r="P5774" t="s">
        <v>28</v>
      </c>
      <c r="Q5774" t="str" cm="1">
        <f t="array" ref="Q5774">_xlfn.IFS(
O5774&lt;50000,"Low Salary (&lt;$50K)",
O5774&lt;90000,"Lower Middle ($50K-$90K)",
O5774&lt;130000,"Middle ($90K-$130K)",
O5774&lt;170000,"Upper Middle ($130K-$170K)",
O5774&gt;=170000,"High Salary (&gt;$170K)"
)</f>
        <v>Upper Middle ($130K-$170K)</v>
      </c>
      <c r="R5774" t="str" cm="1">
        <f t="array" ref="R5774">_xlfn.IFS(
G5774&lt;=2,"New Customers (0-2Y)",
G5774&lt;=5,"Growing Customers (3-5Y)",
G5774&lt;=8,"Established Customers (6-8Y)",
G5774&lt;=10,"Loyal Customers (9-10Y)"
)</f>
        <v>Established Customers (6-8Y)</v>
      </c>
    </row>
    <row r="5775" spans="1:18" x14ac:dyDescent="0.35">
      <c r="A5775">
        <v>15643426</v>
      </c>
      <c r="B5775" t="s">
        <v>318</v>
      </c>
      <c r="C5775" t="s">
        <v>26</v>
      </c>
      <c r="D5775" t="s">
        <v>18</v>
      </c>
      <c r="E5775">
        <v>36</v>
      </c>
      <c r="F5775" t="s">
        <v>19</v>
      </c>
      <c r="G5775">
        <v>8</v>
      </c>
      <c r="H5775" s="4">
        <v>113680.54</v>
      </c>
      <c r="I5775" t="s">
        <v>33</v>
      </c>
      <c r="J5775">
        <v>1</v>
      </c>
      <c r="K5775">
        <v>523</v>
      </c>
      <c r="L5775" t="s">
        <v>31</v>
      </c>
      <c r="M5775" t="s">
        <v>27</v>
      </c>
      <c r="N5775" t="s">
        <v>32</v>
      </c>
      <c r="O5775" s="4">
        <v>13197.44</v>
      </c>
      <c r="P5775" t="s">
        <v>28</v>
      </c>
      <c r="Q5775" t="str" cm="1">
        <f t="array" ref="Q5775">_xlfn.IFS(
O5775&lt;50000,"Low Salary (&lt;$50K)",
O5775&lt;90000,"Lower Middle ($50K-$90K)",
O5775&lt;130000,"Middle ($90K-$130K)",
O5775&lt;170000,"Upper Middle ($130K-$170K)",
O5775&gt;=170000,"High Salary (&gt;$170K)"
)</f>
        <v>Low Salary (&lt;$50K)</v>
      </c>
      <c r="R5775" t="str" cm="1">
        <f t="array" ref="R5775">_xlfn.IFS(
G5775&lt;=2,"New Customers (0-2Y)",
G5775&lt;=5,"Growing Customers (3-5Y)",
G5775&lt;=8,"Established Customers (6-8Y)",
G5775&lt;=10,"Loyal Customers (9-10Y)"
)</f>
        <v>Established Customers (6-8Y)</v>
      </c>
    </row>
    <row r="5776" spans="1:18" x14ac:dyDescent="0.35">
      <c r="A5776">
        <v>15618245</v>
      </c>
      <c r="B5776" t="s">
        <v>1920</v>
      </c>
      <c r="C5776" t="s">
        <v>42</v>
      </c>
      <c r="D5776" t="s">
        <v>39</v>
      </c>
      <c r="E5776">
        <v>31</v>
      </c>
      <c r="F5776" t="s">
        <v>19</v>
      </c>
      <c r="G5776">
        <v>1</v>
      </c>
      <c r="H5776" s="4">
        <v>117020.08</v>
      </c>
      <c r="I5776" t="s">
        <v>33</v>
      </c>
      <c r="J5776">
        <v>2</v>
      </c>
      <c r="K5776">
        <v>706</v>
      </c>
      <c r="L5776" t="s">
        <v>35</v>
      </c>
      <c r="M5776" t="s">
        <v>21</v>
      </c>
      <c r="N5776" t="s">
        <v>32</v>
      </c>
      <c r="O5776" s="4">
        <v>54439.53</v>
      </c>
      <c r="P5776" t="s">
        <v>28</v>
      </c>
      <c r="Q5776" t="str" cm="1">
        <f t="array" ref="Q5776">_xlfn.IFS(
O5776&lt;50000,"Low Salary (&lt;$50K)",
O5776&lt;90000,"Lower Middle ($50K-$90K)",
O5776&lt;130000,"Middle ($90K-$130K)",
O5776&lt;170000,"Upper Middle ($130K-$170K)",
O5776&gt;=170000,"High Salary (&gt;$170K)"
)</f>
        <v>Lower Middle ($50K-$90K)</v>
      </c>
      <c r="R5776" t="str" cm="1">
        <f t="array" ref="R5776">_xlfn.IFS(
G5776&lt;=2,"New Customers (0-2Y)",
G5776&lt;=5,"Growing Customers (3-5Y)",
G5776&lt;=8,"Established Customers (6-8Y)",
G5776&lt;=10,"Loyal Customers (9-10Y)"
)</f>
        <v>New Customers (0-2Y)</v>
      </c>
    </row>
    <row r="5777" spans="1:18" x14ac:dyDescent="0.35">
      <c r="A5777">
        <v>15717527</v>
      </c>
      <c r="B5777" t="s">
        <v>1817</v>
      </c>
      <c r="C5777" t="s">
        <v>17</v>
      </c>
      <c r="D5777" t="s">
        <v>18</v>
      </c>
      <c r="E5777">
        <v>49</v>
      </c>
      <c r="F5777" t="s">
        <v>19</v>
      </c>
      <c r="G5777">
        <v>9</v>
      </c>
      <c r="H5777" s="4">
        <v>145359.99</v>
      </c>
      <c r="I5777" t="s">
        <v>33</v>
      </c>
      <c r="J5777">
        <v>1</v>
      </c>
      <c r="K5777">
        <v>619</v>
      </c>
      <c r="L5777" t="s">
        <v>20</v>
      </c>
      <c r="M5777" t="s">
        <v>21</v>
      </c>
      <c r="N5777" t="s">
        <v>32</v>
      </c>
      <c r="O5777" s="4">
        <v>38186.85</v>
      </c>
      <c r="P5777" t="s">
        <v>28</v>
      </c>
      <c r="Q5777" t="str" cm="1">
        <f t="array" ref="Q5777">_xlfn.IFS(
O5777&lt;50000,"Low Salary (&lt;$50K)",
O5777&lt;90000,"Lower Middle ($50K-$90K)",
O5777&lt;130000,"Middle ($90K-$130K)",
O5777&lt;170000,"Upper Middle ($130K-$170K)",
O5777&gt;=170000,"High Salary (&gt;$170K)"
)</f>
        <v>Low Salary (&lt;$50K)</v>
      </c>
      <c r="R5777" t="str" cm="1">
        <f t="array" ref="R5777">_xlfn.IFS(
G5777&lt;=2,"New Customers (0-2Y)",
G5777&lt;=5,"Growing Customers (3-5Y)",
G5777&lt;=8,"Established Customers (6-8Y)",
G5777&lt;=10,"Loyal Customers (9-10Y)"
)</f>
        <v>Loyal Customers (9-10Y)</v>
      </c>
    </row>
    <row r="5778" spans="1:18" x14ac:dyDescent="0.35">
      <c r="A5778">
        <v>15793478</v>
      </c>
      <c r="B5778" t="s">
        <v>859</v>
      </c>
      <c r="C5778" t="s">
        <v>42</v>
      </c>
      <c r="D5778" t="s">
        <v>18</v>
      </c>
      <c r="E5778">
        <v>39</v>
      </c>
      <c r="F5778" t="s">
        <v>19</v>
      </c>
      <c r="G5778">
        <v>8</v>
      </c>
      <c r="H5778" s="4">
        <v>151391.67999999999</v>
      </c>
      <c r="I5778" t="s">
        <v>33</v>
      </c>
      <c r="J5778">
        <v>1</v>
      </c>
      <c r="K5778">
        <v>593</v>
      </c>
      <c r="L5778" t="s">
        <v>31</v>
      </c>
      <c r="M5778" t="s">
        <v>21</v>
      </c>
      <c r="N5778" t="s">
        <v>32</v>
      </c>
      <c r="O5778" s="4">
        <v>27274.6</v>
      </c>
      <c r="P5778" t="s">
        <v>23</v>
      </c>
      <c r="Q5778" t="str" cm="1">
        <f t="array" ref="Q5778">_xlfn.IFS(
O5778&lt;50000,"Low Salary (&lt;$50K)",
O5778&lt;90000,"Lower Middle ($50K-$90K)",
O5778&lt;130000,"Middle ($90K-$130K)",
O5778&lt;170000,"Upper Middle ($130K-$170K)",
O5778&gt;=170000,"High Salary (&gt;$170K)"
)</f>
        <v>Low Salary (&lt;$50K)</v>
      </c>
      <c r="R5778" t="str" cm="1">
        <f t="array" ref="R5778">_xlfn.IFS(
G5778&lt;=2,"New Customers (0-2Y)",
G5778&lt;=5,"Growing Customers (3-5Y)",
G5778&lt;=8,"Established Customers (6-8Y)",
G5778&lt;=10,"Loyal Customers (9-10Y)"
)</f>
        <v>Established Customers (6-8Y)</v>
      </c>
    </row>
    <row r="5779" spans="1:18" x14ac:dyDescent="0.35">
      <c r="A5779">
        <v>15642248</v>
      </c>
      <c r="B5779" t="s">
        <v>147</v>
      </c>
      <c r="C5779" t="s">
        <v>26</v>
      </c>
      <c r="D5779" t="s">
        <v>39</v>
      </c>
      <c r="E5779">
        <v>66</v>
      </c>
      <c r="F5779" t="s">
        <v>2967</v>
      </c>
      <c r="G5779">
        <v>8</v>
      </c>
      <c r="H5779" s="4">
        <v>123935.35</v>
      </c>
      <c r="I5779" t="s">
        <v>33</v>
      </c>
      <c r="J5779">
        <v>1</v>
      </c>
      <c r="K5779">
        <v>608</v>
      </c>
      <c r="L5779" t="s">
        <v>20</v>
      </c>
      <c r="M5779" t="s">
        <v>21</v>
      </c>
      <c r="N5779" t="s">
        <v>22</v>
      </c>
      <c r="O5779" s="4">
        <v>65758.19</v>
      </c>
      <c r="P5779" t="s">
        <v>28</v>
      </c>
      <c r="Q5779" t="str" cm="1">
        <f t="array" ref="Q5779">_xlfn.IFS(
O5779&lt;50000,"Low Salary (&lt;$50K)",
O5779&lt;90000,"Lower Middle ($50K-$90K)",
O5779&lt;130000,"Middle ($90K-$130K)",
O5779&lt;170000,"Upper Middle ($130K-$170K)",
O5779&gt;=170000,"High Salary (&gt;$170K)"
)</f>
        <v>Lower Middle ($50K-$90K)</v>
      </c>
      <c r="R5779" t="str" cm="1">
        <f t="array" ref="R5779">_xlfn.IFS(
G5779&lt;=2,"New Customers (0-2Y)",
G5779&lt;=5,"Growing Customers (3-5Y)",
G5779&lt;=8,"Established Customers (6-8Y)",
G5779&lt;=10,"Loyal Customers (9-10Y)"
)</f>
        <v>Established Customers (6-8Y)</v>
      </c>
    </row>
    <row r="5780" spans="1:18" x14ac:dyDescent="0.35">
      <c r="A5780">
        <v>15640377</v>
      </c>
      <c r="B5780" t="s">
        <v>2243</v>
      </c>
      <c r="C5780" t="s">
        <v>17</v>
      </c>
      <c r="D5780" t="s">
        <v>18</v>
      </c>
      <c r="E5780">
        <v>36</v>
      </c>
      <c r="F5780" t="s">
        <v>19</v>
      </c>
      <c r="G5780">
        <v>0</v>
      </c>
      <c r="H5780" s="4">
        <v>0</v>
      </c>
      <c r="I5780" t="s">
        <v>24</v>
      </c>
      <c r="J5780">
        <v>2</v>
      </c>
      <c r="K5780">
        <v>526</v>
      </c>
      <c r="L5780" t="s">
        <v>31</v>
      </c>
      <c r="M5780" t="s">
        <v>21</v>
      </c>
      <c r="N5780" t="s">
        <v>32</v>
      </c>
      <c r="O5780" s="4">
        <v>97767.63</v>
      </c>
      <c r="P5780" t="s">
        <v>28</v>
      </c>
      <c r="Q5780" t="str" cm="1">
        <f t="array" ref="Q5780">_xlfn.IFS(
O5780&lt;50000,"Low Salary (&lt;$50K)",
O5780&lt;90000,"Lower Middle ($50K-$90K)",
O5780&lt;130000,"Middle ($90K-$130K)",
O5780&lt;170000,"Upper Middle ($130K-$170K)",
O5780&gt;=170000,"High Salary (&gt;$170K)"
)</f>
        <v>Middle ($90K-$130K)</v>
      </c>
      <c r="R5780" t="str" cm="1">
        <f t="array" ref="R5780">_xlfn.IFS(
G5780&lt;=2,"New Customers (0-2Y)",
G5780&lt;=5,"Growing Customers (3-5Y)",
G5780&lt;=8,"Established Customers (6-8Y)",
G5780&lt;=10,"Loyal Customers (9-10Y)"
)</f>
        <v>New Customers (0-2Y)</v>
      </c>
    </row>
    <row r="5781" spans="1:18" x14ac:dyDescent="0.35">
      <c r="A5781">
        <v>15723950</v>
      </c>
      <c r="B5781" t="s">
        <v>1144</v>
      </c>
      <c r="C5781" t="s">
        <v>26</v>
      </c>
      <c r="D5781" t="s">
        <v>39</v>
      </c>
      <c r="E5781">
        <v>40</v>
      </c>
      <c r="F5781" t="s">
        <v>19</v>
      </c>
      <c r="G5781">
        <v>2</v>
      </c>
      <c r="H5781" s="4">
        <v>70291.02</v>
      </c>
      <c r="I5781" t="s">
        <v>29</v>
      </c>
      <c r="J5781">
        <v>1</v>
      </c>
      <c r="K5781">
        <v>684</v>
      </c>
      <c r="L5781" t="s">
        <v>35</v>
      </c>
      <c r="M5781" t="s">
        <v>21</v>
      </c>
      <c r="N5781" t="s">
        <v>22</v>
      </c>
      <c r="O5781" s="4">
        <v>115468.84</v>
      </c>
      <c r="P5781" t="s">
        <v>23</v>
      </c>
      <c r="Q5781" t="str" cm="1">
        <f t="array" ref="Q5781">_xlfn.IFS(
O5781&lt;50000,"Low Salary (&lt;$50K)",
O5781&lt;90000,"Lower Middle ($50K-$90K)",
O5781&lt;130000,"Middle ($90K-$130K)",
O5781&lt;170000,"Upper Middle ($130K-$170K)",
O5781&gt;=170000,"High Salary (&gt;$170K)"
)</f>
        <v>Middle ($90K-$130K)</v>
      </c>
      <c r="R5781" t="str" cm="1">
        <f t="array" ref="R5781">_xlfn.IFS(
G5781&lt;=2,"New Customers (0-2Y)",
G5781&lt;=5,"Growing Customers (3-5Y)",
G5781&lt;=8,"Established Customers (6-8Y)",
G5781&lt;=10,"Loyal Customers (9-10Y)"
)</f>
        <v>New Customers (0-2Y)</v>
      </c>
    </row>
    <row r="5782" spans="1:18" x14ac:dyDescent="0.35">
      <c r="A5782">
        <v>15590327</v>
      </c>
      <c r="B5782" t="s">
        <v>266</v>
      </c>
      <c r="C5782" t="s">
        <v>42</v>
      </c>
      <c r="D5782" t="s">
        <v>18</v>
      </c>
      <c r="E5782">
        <v>42</v>
      </c>
      <c r="F5782" t="s">
        <v>19</v>
      </c>
      <c r="G5782">
        <v>10</v>
      </c>
      <c r="H5782" s="4">
        <v>166031.45000000001</v>
      </c>
      <c r="I5782" t="s">
        <v>33</v>
      </c>
      <c r="J5782">
        <v>1</v>
      </c>
      <c r="K5782">
        <v>604</v>
      </c>
      <c r="L5782" t="s">
        <v>20</v>
      </c>
      <c r="M5782" t="s">
        <v>21</v>
      </c>
      <c r="N5782" t="s">
        <v>32</v>
      </c>
      <c r="O5782" s="4">
        <v>98293.14</v>
      </c>
      <c r="P5782" t="s">
        <v>28</v>
      </c>
      <c r="Q5782" t="str" cm="1">
        <f t="array" ref="Q5782">_xlfn.IFS(
O5782&lt;50000,"Low Salary (&lt;$50K)",
O5782&lt;90000,"Lower Middle ($50K-$90K)",
O5782&lt;130000,"Middle ($90K-$130K)",
O5782&lt;170000,"Upper Middle ($130K-$170K)",
O5782&gt;=170000,"High Salary (&gt;$170K)"
)</f>
        <v>Middle ($90K-$130K)</v>
      </c>
      <c r="R5782" t="str" cm="1">
        <f t="array" ref="R5782">_xlfn.IFS(
G5782&lt;=2,"New Customers (0-2Y)",
G5782&lt;=5,"Growing Customers (3-5Y)",
G5782&lt;=8,"Established Customers (6-8Y)",
G5782&lt;=10,"Loyal Customers (9-10Y)"
)</f>
        <v>Loyal Customers (9-10Y)</v>
      </c>
    </row>
    <row r="5783" spans="1:18" x14ac:dyDescent="0.35">
      <c r="A5783">
        <v>15706199</v>
      </c>
      <c r="B5783" t="s">
        <v>339</v>
      </c>
      <c r="C5783" t="s">
        <v>42</v>
      </c>
      <c r="D5783" t="s">
        <v>39</v>
      </c>
      <c r="E5783">
        <v>36</v>
      </c>
      <c r="F5783" t="s">
        <v>19</v>
      </c>
      <c r="G5783">
        <v>6</v>
      </c>
      <c r="H5783" s="4">
        <v>96643.32</v>
      </c>
      <c r="I5783" t="s">
        <v>29</v>
      </c>
      <c r="J5783">
        <v>1</v>
      </c>
      <c r="K5783">
        <v>636</v>
      </c>
      <c r="L5783" t="s">
        <v>20</v>
      </c>
      <c r="M5783" t="s">
        <v>27</v>
      </c>
      <c r="N5783" t="s">
        <v>32</v>
      </c>
      <c r="O5783" s="4">
        <v>182059.28</v>
      </c>
      <c r="P5783" t="s">
        <v>28</v>
      </c>
      <c r="Q5783" t="str" cm="1">
        <f t="array" ref="Q5783">_xlfn.IFS(
O5783&lt;50000,"Low Salary (&lt;$50K)",
O5783&lt;90000,"Lower Middle ($50K-$90K)",
O5783&lt;130000,"Middle ($90K-$130K)",
O5783&lt;170000,"Upper Middle ($130K-$170K)",
O5783&gt;=170000,"High Salary (&gt;$170K)"
)</f>
        <v>High Salary (&gt;$170K)</v>
      </c>
      <c r="R5783" t="str" cm="1">
        <f t="array" ref="R5783">_xlfn.IFS(
G5783&lt;=2,"New Customers (0-2Y)",
G5783&lt;=5,"Growing Customers (3-5Y)",
G5783&lt;=8,"Established Customers (6-8Y)",
G5783&lt;=10,"Loyal Customers (9-10Y)"
)</f>
        <v>Established Customers (6-8Y)</v>
      </c>
    </row>
    <row r="5784" spans="1:18" x14ac:dyDescent="0.35">
      <c r="A5784">
        <v>15671514</v>
      </c>
      <c r="B5784" t="s">
        <v>760</v>
      </c>
      <c r="C5784" t="s">
        <v>26</v>
      </c>
      <c r="D5784" t="s">
        <v>18</v>
      </c>
      <c r="E5784">
        <v>33</v>
      </c>
      <c r="F5784" t="s">
        <v>19</v>
      </c>
      <c r="G5784">
        <v>8</v>
      </c>
      <c r="H5784" s="4">
        <v>0</v>
      </c>
      <c r="I5784" t="s">
        <v>24</v>
      </c>
      <c r="J5784">
        <v>2</v>
      </c>
      <c r="K5784">
        <v>669</v>
      </c>
      <c r="L5784" t="s">
        <v>35</v>
      </c>
      <c r="M5784" t="s">
        <v>27</v>
      </c>
      <c r="N5784" t="s">
        <v>22</v>
      </c>
      <c r="O5784" s="4">
        <v>128538.05</v>
      </c>
      <c r="P5784" t="s">
        <v>28</v>
      </c>
      <c r="Q5784" t="str" cm="1">
        <f t="array" ref="Q5784">_xlfn.IFS(
O5784&lt;50000,"Low Salary (&lt;$50K)",
O5784&lt;90000,"Lower Middle ($50K-$90K)",
O5784&lt;130000,"Middle ($90K-$130K)",
O5784&lt;170000,"Upper Middle ($130K-$170K)",
O5784&gt;=170000,"High Salary (&gt;$170K)"
)</f>
        <v>Middle ($90K-$130K)</v>
      </c>
      <c r="R5784" t="str" cm="1">
        <f t="array" ref="R5784">_xlfn.IFS(
G5784&lt;=2,"New Customers (0-2Y)",
G5784&lt;=5,"Growing Customers (3-5Y)",
G5784&lt;=8,"Established Customers (6-8Y)",
G5784&lt;=10,"Loyal Customers (9-10Y)"
)</f>
        <v>Established Customers (6-8Y)</v>
      </c>
    </row>
    <row r="5785" spans="1:18" x14ac:dyDescent="0.35">
      <c r="A5785">
        <v>15727041</v>
      </c>
      <c r="B5785" t="s">
        <v>129</v>
      </c>
      <c r="C5785" t="s">
        <v>17</v>
      </c>
      <c r="D5785" t="s">
        <v>39</v>
      </c>
      <c r="E5785">
        <v>71</v>
      </c>
      <c r="F5785" t="s">
        <v>2967</v>
      </c>
      <c r="G5785">
        <v>7</v>
      </c>
      <c r="H5785" s="4">
        <v>0</v>
      </c>
      <c r="I5785" t="s">
        <v>24</v>
      </c>
      <c r="J5785">
        <v>2</v>
      </c>
      <c r="K5785">
        <v>624</v>
      </c>
      <c r="L5785" t="s">
        <v>20</v>
      </c>
      <c r="M5785" t="s">
        <v>21</v>
      </c>
      <c r="N5785" t="s">
        <v>22</v>
      </c>
      <c r="O5785" s="4">
        <v>108841.83</v>
      </c>
      <c r="P5785" t="s">
        <v>28</v>
      </c>
      <c r="Q5785" t="str" cm="1">
        <f t="array" ref="Q5785">_xlfn.IFS(
O5785&lt;50000,"Low Salary (&lt;$50K)",
O5785&lt;90000,"Lower Middle ($50K-$90K)",
O5785&lt;130000,"Middle ($90K-$130K)",
O5785&lt;170000,"Upper Middle ($130K-$170K)",
O5785&gt;=170000,"High Salary (&gt;$170K)"
)</f>
        <v>Middle ($90K-$130K)</v>
      </c>
      <c r="R5785" t="str" cm="1">
        <f t="array" ref="R5785">_xlfn.IFS(
G5785&lt;=2,"New Customers (0-2Y)",
G5785&lt;=5,"Growing Customers (3-5Y)",
G5785&lt;=8,"Established Customers (6-8Y)",
G5785&lt;=10,"Loyal Customers (9-10Y)"
)</f>
        <v>Established Customers (6-8Y)</v>
      </c>
    </row>
    <row r="5786" spans="1:18" x14ac:dyDescent="0.35">
      <c r="A5786">
        <v>15738063</v>
      </c>
      <c r="B5786" t="s">
        <v>644</v>
      </c>
      <c r="C5786" t="s">
        <v>17</v>
      </c>
      <c r="D5786" t="s">
        <v>39</v>
      </c>
      <c r="E5786">
        <v>29</v>
      </c>
      <c r="F5786" t="s">
        <v>43</v>
      </c>
      <c r="G5786">
        <v>2</v>
      </c>
      <c r="H5786" s="4">
        <v>0</v>
      </c>
      <c r="I5786" t="s">
        <v>24</v>
      </c>
      <c r="J5786">
        <v>2</v>
      </c>
      <c r="K5786">
        <v>631</v>
      </c>
      <c r="L5786" t="s">
        <v>20</v>
      </c>
      <c r="M5786" t="s">
        <v>21</v>
      </c>
      <c r="N5786" t="s">
        <v>22</v>
      </c>
      <c r="O5786" s="4">
        <v>18581.84</v>
      </c>
      <c r="P5786" t="s">
        <v>28</v>
      </c>
      <c r="Q5786" t="str" cm="1">
        <f t="array" ref="Q5786">_xlfn.IFS(
O5786&lt;50000,"Low Salary (&lt;$50K)",
O5786&lt;90000,"Lower Middle ($50K-$90K)",
O5786&lt;130000,"Middle ($90K-$130K)",
O5786&lt;170000,"Upper Middle ($130K-$170K)",
O5786&gt;=170000,"High Salary (&gt;$170K)"
)</f>
        <v>Low Salary (&lt;$50K)</v>
      </c>
      <c r="R5786" t="str" cm="1">
        <f t="array" ref="R5786">_xlfn.IFS(
G5786&lt;=2,"New Customers (0-2Y)",
G5786&lt;=5,"Growing Customers (3-5Y)",
G5786&lt;=8,"Established Customers (6-8Y)",
G5786&lt;=10,"Loyal Customers (9-10Y)"
)</f>
        <v>New Customers (0-2Y)</v>
      </c>
    </row>
    <row r="5787" spans="1:18" x14ac:dyDescent="0.35">
      <c r="A5787">
        <v>15711733</v>
      </c>
      <c r="B5787" t="s">
        <v>1755</v>
      </c>
      <c r="C5787" t="s">
        <v>17</v>
      </c>
      <c r="D5787" t="s">
        <v>39</v>
      </c>
      <c r="E5787">
        <v>48</v>
      </c>
      <c r="F5787" t="s">
        <v>19</v>
      </c>
      <c r="G5787">
        <v>4</v>
      </c>
      <c r="H5787" s="4">
        <v>0</v>
      </c>
      <c r="I5787" t="s">
        <v>24</v>
      </c>
      <c r="J5787">
        <v>2</v>
      </c>
      <c r="K5787">
        <v>753</v>
      </c>
      <c r="L5787" t="s">
        <v>35</v>
      </c>
      <c r="M5787" t="s">
        <v>27</v>
      </c>
      <c r="N5787" t="s">
        <v>22</v>
      </c>
      <c r="O5787" s="4">
        <v>146821.42000000001</v>
      </c>
      <c r="P5787" t="s">
        <v>28</v>
      </c>
      <c r="Q5787" t="str" cm="1">
        <f t="array" ref="Q5787">_xlfn.IFS(
O5787&lt;50000,"Low Salary (&lt;$50K)",
O5787&lt;90000,"Lower Middle ($50K-$90K)",
O5787&lt;130000,"Middle ($90K-$130K)",
O5787&lt;170000,"Upper Middle ($130K-$170K)",
O5787&gt;=170000,"High Salary (&gt;$170K)"
)</f>
        <v>Upper Middle ($130K-$170K)</v>
      </c>
      <c r="R5787" t="str" cm="1">
        <f t="array" ref="R5787">_xlfn.IFS(
G5787&lt;=2,"New Customers (0-2Y)",
G5787&lt;=5,"Growing Customers (3-5Y)",
G5787&lt;=8,"Established Customers (6-8Y)",
G5787&lt;=10,"Loyal Customers (9-10Y)"
)</f>
        <v>Growing Customers (3-5Y)</v>
      </c>
    </row>
    <row r="5788" spans="1:18" x14ac:dyDescent="0.35">
      <c r="A5788">
        <v>15652320</v>
      </c>
      <c r="B5788" t="s">
        <v>1443</v>
      </c>
      <c r="C5788" t="s">
        <v>17</v>
      </c>
      <c r="D5788" t="s">
        <v>39</v>
      </c>
      <c r="E5788">
        <v>40</v>
      </c>
      <c r="F5788" t="s">
        <v>19</v>
      </c>
      <c r="G5788">
        <v>5</v>
      </c>
      <c r="H5788" s="4">
        <v>0</v>
      </c>
      <c r="I5788" t="s">
        <v>24</v>
      </c>
      <c r="J5788">
        <v>2</v>
      </c>
      <c r="K5788">
        <v>588</v>
      </c>
      <c r="L5788" t="s">
        <v>31</v>
      </c>
      <c r="M5788" t="s">
        <v>27</v>
      </c>
      <c r="N5788" t="s">
        <v>32</v>
      </c>
      <c r="O5788" s="4">
        <v>100727.67999999999</v>
      </c>
      <c r="P5788" t="s">
        <v>28</v>
      </c>
      <c r="Q5788" t="str" cm="1">
        <f t="array" ref="Q5788">_xlfn.IFS(
O5788&lt;50000,"Low Salary (&lt;$50K)",
O5788&lt;90000,"Lower Middle ($50K-$90K)",
O5788&lt;130000,"Middle ($90K-$130K)",
O5788&lt;170000,"Upper Middle ($130K-$170K)",
O5788&gt;=170000,"High Salary (&gt;$170K)"
)</f>
        <v>Middle ($90K-$130K)</v>
      </c>
      <c r="R5788" t="str" cm="1">
        <f t="array" ref="R5788">_xlfn.IFS(
G5788&lt;=2,"New Customers (0-2Y)",
G5788&lt;=5,"Growing Customers (3-5Y)",
G5788&lt;=8,"Established Customers (6-8Y)",
G5788&lt;=10,"Loyal Customers (9-10Y)"
)</f>
        <v>Growing Customers (3-5Y)</v>
      </c>
    </row>
    <row r="5789" spans="1:18" x14ac:dyDescent="0.35">
      <c r="A5789">
        <v>15634180</v>
      </c>
      <c r="B5789" t="s">
        <v>2970</v>
      </c>
      <c r="C5789" t="s">
        <v>42</v>
      </c>
      <c r="D5789" t="s">
        <v>39</v>
      </c>
      <c r="E5789">
        <v>26</v>
      </c>
      <c r="F5789" t="s">
        <v>43</v>
      </c>
      <c r="G5789">
        <v>4</v>
      </c>
      <c r="H5789" s="4">
        <v>97268.1</v>
      </c>
      <c r="I5789" t="s">
        <v>29</v>
      </c>
      <c r="J5789">
        <v>2</v>
      </c>
      <c r="K5789">
        <v>729</v>
      </c>
      <c r="L5789" t="s">
        <v>35</v>
      </c>
      <c r="M5789" t="s">
        <v>21</v>
      </c>
      <c r="N5789" t="s">
        <v>32</v>
      </c>
      <c r="O5789" s="4">
        <v>39356.379999999997</v>
      </c>
      <c r="P5789" t="s">
        <v>28</v>
      </c>
      <c r="Q5789" t="str" cm="1">
        <f t="array" ref="Q5789">_xlfn.IFS(
O5789&lt;50000,"Low Salary (&lt;$50K)",
O5789&lt;90000,"Lower Middle ($50K-$90K)",
O5789&lt;130000,"Middle ($90K-$130K)",
O5789&lt;170000,"Upper Middle ($130K-$170K)",
O5789&gt;=170000,"High Salary (&gt;$170K)"
)</f>
        <v>Low Salary (&lt;$50K)</v>
      </c>
      <c r="R5789" t="str" cm="1">
        <f t="array" ref="R5789">_xlfn.IFS(
G5789&lt;=2,"New Customers (0-2Y)",
G5789&lt;=5,"Growing Customers (3-5Y)",
G5789&lt;=8,"Established Customers (6-8Y)",
G5789&lt;=10,"Loyal Customers (9-10Y)"
)</f>
        <v>Growing Customers (3-5Y)</v>
      </c>
    </row>
    <row r="5790" spans="1:18" x14ac:dyDescent="0.35">
      <c r="A5790">
        <v>15694566</v>
      </c>
      <c r="B5790" t="s">
        <v>1239</v>
      </c>
      <c r="C5790" t="s">
        <v>17</v>
      </c>
      <c r="D5790" t="s">
        <v>18</v>
      </c>
      <c r="E5790">
        <v>42</v>
      </c>
      <c r="F5790" t="s">
        <v>19</v>
      </c>
      <c r="G5790">
        <v>10</v>
      </c>
      <c r="H5790" s="4">
        <v>0</v>
      </c>
      <c r="I5790" t="s">
        <v>24</v>
      </c>
      <c r="J5790">
        <v>2</v>
      </c>
      <c r="K5790">
        <v>602</v>
      </c>
      <c r="L5790" t="s">
        <v>20</v>
      </c>
      <c r="M5790" t="s">
        <v>27</v>
      </c>
      <c r="N5790" t="s">
        <v>32</v>
      </c>
      <c r="O5790" s="4">
        <v>169921.11</v>
      </c>
      <c r="P5790" t="s">
        <v>23</v>
      </c>
      <c r="Q5790" t="str" cm="1">
        <f t="array" ref="Q5790">_xlfn.IFS(
O5790&lt;50000,"Low Salary (&lt;$50K)",
O5790&lt;90000,"Lower Middle ($50K-$90K)",
O5790&lt;130000,"Middle ($90K-$130K)",
O5790&lt;170000,"Upper Middle ($130K-$170K)",
O5790&gt;=170000,"High Salary (&gt;$170K)"
)</f>
        <v>Upper Middle ($130K-$170K)</v>
      </c>
      <c r="R5790" t="str" cm="1">
        <f t="array" ref="R5790">_xlfn.IFS(
G5790&lt;=2,"New Customers (0-2Y)",
G5790&lt;=5,"Growing Customers (3-5Y)",
G5790&lt;=8,"Established Customers (6-8Y)",
G5790&lt;=10,"Loyal Customers (9-10Y)"
)</f>
        <v>Loyal Customers (9-10Y)</v>
      </c>
    </row>
    <row r="5791" spans="1:18" x14ac:dyDescent="0.35">
      <c r="A5791">
        <v>15726103</v>
      </c>
      <c r="B5791" t="s">
        <v>913</v>
      </c>
      <c r="C5791" t="s">
        <v>42</v>
      </c>
      <c r="D5791" t="s">
        <v>18</v>
      </c>
      <c r="E5791">
        <v>55</v>
      </c>
      <c r="F5791" t="s">
        <v>19</v>
      </c>
      <c r="G5791">
        <v>1</v>
      </c>
      <c r="H5791" s="4">
        <v>76296.81</v>
      </c>
      <c r="I5791" t="s">
        <v>29</v>
      </c>
      <c r="J5791">
        <v>1</v>
      </c>
      <c r="K5791">
        <v>689</v>
      </c>
      <c r="L5791" t="s">
        <v>35</v>
      </c>
      <c r="M5791" t="s">
        <v>21</v>
      </c>
      <c r="N5791" t="s">
        <v>32</v>
      </c>
      <c r="O5791" s="4">
        <v>42364.75</v>
      </c>
      <c r="P5791" t="s">
        <v>23</v>
      </c>
      <c r="Q5791" t="str" cm="1">
        <f t="array" ref="Q5791">_xlfn.IFS(
O5791&lt;50000,"Low Salary (&lt;$50K)",
O5791&lt;90000,"Lower Middle ($50K-$90K)",
O5791&lt;130000,"Middle ($90K-$130K)",
O5791&lt;170000,"Upper Middle ($130K-$170K)",
O5791&gt;=170000,"High Salary (&gt;$170K)"
)</f>
        <v>Low Salary (&lt;$50K)</v>
      </c>
      <c r="R5791" t="str" cm="1">
        <f t="array" ref="R5791">_xlfn.IFS(
G5791&lt;=2,"New Customers (0-2Y)",
G5791&lt;=5,"Growing Customers (3-5Y)",
G5791&lt;=8,"Established Customers (6-8Y)",
G5791&lt;=10,"Loyal Customers (9-10Y)"
)</f>
        <v>New Customers (0-2Y)</v>
      </c>
    </row>
    <row r="5792" spans="1:18" x14ac:dyDescent="0.35">
      <c r="A5792">
        <v>15646351</v>
      </c>
      <c r="B5792" t="s">
        <v>2210</v>
      </c>
      <c r="C5792" t="s">
        <v>26</v>
      </c>
      <c r="D5792" t="s">
        <v>39</v>
      </c>
      <c r="E5792">
        <v>27</v>
      </c>
      <c r="F5792" t="s">
        <v>43</v>
      </c>
      <c r="G5792">
        <v>7</v>
      </c>
      <c r="H5792" s="4">
        <v>0</v>
      </c>
      <c r="I5792" t="s">
        <v>24</v>
      </c>
      <c r="J5792">
        <v>2</v>
      </c>
      <c r="K5792">
        <v>486</v>
      </c>
      <c r="L5792" t="s">
        <v>44</v>
      </c>
      <c r="M5792" t="s">
        <v>21</v>
      </c>
      <c r="N5792" t="s">
        <v>32</v>
      </c>
      <c r="O5792" s="4">
        <v>28823.040000000001</v>
      </c>
      <c r="P5792" t="s">
        <v>28</v>
      </c>
      <c r="Q5792" t="str" cm="1">
        <f t="array" ref="Q5792">_xlfn.IFS(
O5792&lt;50000,"Low Salary (&lt;$50K)",
O5792&lt;90000,"Lower Middle ($50K-$90K)",
O5792&lt;130000,"Middle ($90K-$130K)",
O5792&lt;170000,"Upper Middle ($130K-$170K)",
O5792&gt;=170000,"High Salary (&gt;$170K)"
)</f>
        <v>Low Salary (&lt;$50K)</v>
      </c>
      <c r="R5792" t="str" cm="1">
        <f t="array" ref="R5792">_xlfn.IFS(
G5792&lt;=2,"New Customers (0-2Y)",
G5792&lt;=5,"Growing Customers (3-5Y)",
G5792&lt;=8,"Established Customers (6-8Y)",
G5792&lt;=10,"Loyal Customers (9-10Y)"
)</f>
        <v>Established Customers (6-8Y)</v>
      </c>
    </row>
    <row r="5793" spans="1:18" x14ac:dyDescent="0.35">
      <c r="A5793">
        <v>15730044</v>
      </c>
      <c r="B5793" t="s">
        <v>370</v>
      </c>
      <c r="C5793" t="s">
        <v>42</v>
      </c>
      <c r="D5793" t="s">
        <v>18</v>
      </c>
      <c r="E5793">
        <v>42</v>
      </c>
      <c r="F5793" t="s">
        <v>19</v>
      </c>
      <c r="G5793">
        <v>6</v>
      </c>
      <c r="H5793" s="4">
        <v>64497.94</v>
      </c>
      <c r="I5793" t="s">
        <v>29</v>
      </c>
      <c r="J5793">
        <v>3</v>
      </c>
      <c r="K5793">
        <v>809</v>
      </c>
      <c r="L5793" t="s">
        <v>37</v>
      </c>
      <c r="M5793" t="s">
        <v>27</v>
      </c>
      <c r="N5793" t="s">
        <v>22</v>
      </c>
      <c r="O5793" s="4">
        <v>182436.81</v>
      </c>
      <c r="P5793" t="s">
        <v>23</v>
      </c>
      <c r="Q5793" t="str" cm="1">
        <f t="array" ref="Q5793">_xlfn.IFS(
O5793&lt;50000,"Low Salary (&lt;$50K)",
O5793&lt;90000,"Lower Middle ($50K-$90K)",
O5793&lt;130000,"Middle ($90K-$130K)",
O5793&lt;170000,"Upper Middle ($130K-$170K)",
O5793&gt;=170000,"High Salary (&gt;$170K)"
)</f>
        <v>High Salary (&gt;$170K)</v>
      </c>
      <c r="R5793" t="str" cm="1">
        <f t="array" ref="R5793">_xlfn.IFS(
G5793&lt;=2,"New Customers (0-2Y)",
G5793&lt;=5,"Growing Customers (3-5Y)",
G5793&lt;=8,"Established Customers (6-8Y)",
G5793&lt;=10,"Loyal Customers (9-10Y)"
)</f>
        <v>Established Customers (6-8Y)</v>
      </c>
    </row>
    <row r="5794" spans="1:18" x14ac:dyDescent="0.35">
      <c r="A5794">
        <v>15795186</v>
      </c>
      <c r="B5794" t="s">
        <v>117</v>
      </c>
      <c r="C5794" t="s">
        <v>17</v>
      </c>
      <c r="D5794" t="s">
        <v>39</v>
      </c>
      <c r="E5794">
        <v>38</v>
      </c>
      <c r="F5794" t="s">
        <v>19</v>
      </c>
      <c r="G5794">
        <v>5</v>
      </c>
      <c r="H5794" s="4">
        <v>0</v>
      </c>
      <c r="I5794" t="s">
        <v>24</v>
      </c>
      <c r="J5794">
        <v>1</v>
      </c>
      <c r="K5794">
        <v>562</v>
      </c>
      <c r="L5794" t="s">
        <v>31</v>
      </c>
      <c r="M5794" t="s">
        <v>21</v>
      </c>
      <c r="N5794" t="s">
        <v>32</v>
      </c>
      <c r="O5794" s="4">
        <v>115700.2</v>
      </c>
      <c r="P5794" t="s">
        <v>28</v>
      </c>
      <c r="Q5794" t="str" cm="1">
        <f t="array" ref="Q5794">_xlfn.IFS(
O5794&lt;50000,"Low Salary (&lt;$50K)",
O5794&lt;90000,"Lower Middle ($50K-$90K)",
O5794&lt;130000,"Middle ($90K-$130K)",
O5794&lt;170000,"Upper Middle ($130K-$170K)",
O5794&gt;=170000,"High Salary (&gt;$170K)"
)</f>
        <v>Middle ($90K-$130K)</v>
      </c>
      <c r="R5794" t="str" cm="1">
        <f t="array" ref="R5794">_xlfn.IFS(
G5794&lt;=2,"New Customers (0-2Y)",
G5794&lt;=5,"Growing Customers (3-5Y)",
G5794&lt;=8,"Established Customers (6-8Y)",
G5794&lt;=10,"Loyal Customers (9-10Y)"
)</f>
        <v>Growing Customers (3-5Y)</v>
      </c>
    </row>
    <row r="5795" spans="1:18" x14ac:dyDescent="0.35">
      <c r="A5795">
        <v>15784890</v>
      </c>
      <c r="B5795" t="s">
        <v>388</v>
      </c>
      <c r="C5795" t="s">
        <v>26</v>
      </c>
      <c r="D5795" t="s">
        <v>18</v>
      </c>
      <c r="E5795">
        <v>32</v>
      </c>
      <c r="F5795" t="s">
        <v>19</v>
      </c>
      <c r="G5795">
        <v>8</v>
      </c>
      <c r="H5795" s="4">
        <v>0</v>
      </c>
      <c r="I5795" t="s">
        <v>24</v>
      </c>
      <c r="J5795">
        <v>2</v>
      </c>
      <c r="K5795">
        <v>763</v>
      </c>
      <c r="L5795" t="s">
        <v>35</v>
      </c>
      <c r="M5795" t="s">
        <v>21</v>
      </c>
      <c r="N5795" t="s">
        <v>32</v>
      </c>
      <c r="O5795" s="4">
        <v>16725.53</v>
      </c>
      <c r="P5795" t="s">
        <v>28</v>
      </c>
      <c r="Q5795" t="str" cm="1">
        <f t="array" ref="Q5795">_xlfn.IFS(
O5795&lt;50000,"Low Salary (&lt;$50K)",
O5795&lt;90000,"Lower Middle ($50K-$90K)",
O5795&lt;130000,"Middle ($90K-$130K)",
O5795&lt;170000,"Upper Middle ($130K-$170K)",
O5795&gt;=170000,"High Salary (&gt;$170K)"
)</f>
        <v>Low Salary (&lt;$50K)</v>
      </c>
      <c r="R5795" t="str" cm="1">
        <f t="array" ref="R5795">_xlfn.IFS(
G5795&lt;=2,"New Customers (0-2Y)",
G5795&lt;=5,"Growing Customers (3-5Y)",
G5795&lt;=8,"Established Customers (6-8Y)",
G5795&lt;=10,"Loyal Customers (9-10Y)"
)</f>
        <v>Established Customers (6-8Y)</v>
      </c>
    </row>
    <row r="5796" spans="1:18" x14ac:dyDescent="0.35">
      <c r="A5796">
        <v>15694125</v>
      </c>
      <c r="B5796" t="s">
        <v>1738</v>
      </c>
      <c r="C5796" t="s">
        <v>17</v>
      </c>
      <c r="D5796" t="s">
        <v>39</v>
      </c>
      <c r="E5796">
        <v>57</v>
      </c>
      <c r="F5796" t="s">
        <v>19</v>
      </c>
      <c r="G5796">
        <v>5</v>
      </c>
      <c r="H5796" s="4">
        <v>0</v>
      </c>
      <c r="I5796" t="s">
        <v>24</v>
      </c>
      <c r="J5796">
        <v>2</v>
      </c>
      <c r="K5796">
        <v>669</v>
      </c>
      <c r="L5796" t="s">
        <v>35</v>
      </c>
      <c r="M5796" t="s">
        <v>21</v>
      </c>
      <c r="N5796" t="s">
        <v>22</v>
      </c>
      <c r="O5796" s="4">
        <v>56875.76</v>
      </c>
      <c r="P5796" t="s">
        <v>28</v>
      </c>
      <c r="Q5796" t="str" cm="1">
        <f t="array" ref="Q5796">_xlfn.IFS(
O5796&lt;50000,"Low Salary (&lt;$50K)",
O5796&lt;90000,"Lower Middle ($50K-$90K)",
O5796&lt;130000,"Middle ($90K-$130K)",
O5796&lt;170000,"Upper Middle ($130K-$170K)",
O5796&gt;=170000,"High Salary (&gt;$170K)"
)</f>
        <v>Lower Middle ($50K-$90K)</v>
      </c>
      <c r="R5796" t="str" cm="1">
        <f t="array" ref="R5796">_xlfn.IFS(
G5796&lt;=2,"New Customers (0-2Y)",
G5796&lt;=5,"Growing Customers (3-5Y)",
G5796&lt;=8,"Established Customers (6-8Y)",
G5796&lt;=10,"Loyal Customers (9-10Y)"
)</f>
        <v>Growing Customers (3-5Y)</v>
      </c>
    </row>
    <row r="5797" spans="1:18" x14ac:dyDescent="0.35">
      <c r="A5797">
        <v>15565891</v>
      </c>
      <c r="B5797" t="s">
        <v>2244</v>
      </c>
      <c r="C5797" t="s">
        <v>17</v>
      </c>
      <c r="D5797" t="s">
        <v>39</v>
      </c>
      <c r="E5797">
        <v>39</v>
      </c>
      <c r="F5797" t="s">
        <v>19</v>
      </c>
      <c r="G5797">
        <v>8</v>
      </c>
      <c r="H5797" s="4">
        <v>0</v>
      </c>
      <c r="I5797" t="s">
        <v>24</v>
      </c>
      <c r="J5797">
        <v>2</v>
      </c>
      <c r="K5797">
        <v>709</v>
      </c>
      <c r="L5797" t="s">
        <v>35</v>
      </c>
      <c r="M5797" t="s">
        <v>21</v>
      </c>
      <c r="N5797" t="s">
        <v>32</v>
      </c>
      <c r="O5797" s="4">
        <v>56214.09</v>
      </c>
      <c r="P5797" t="s">
        <v>28</v>
      </c>
      <c r="Q5797" t="str" cm="1">
        <f t="array" ref="Q5797">_xlfn.IFS(
O5797&lt;50000,"Low Salary (&lt;$50K)",
O5797&lt;90000,"Lower Middle ($50K-$90K)",
O5797&lt;130000,"Middle ($90K-$130K)",
O5797&lt;170000,"Upper Middle ($130K-$170K)",
O5797&gt;=170000,"High Salary (&gt;$170K)"
)</f>
        <v>Lower Middle ($50K-$90K)</v>
      </c>
      <c r="R5797" t="str" cm="1">
        <f t="array" ref="R5797">_xlfn.IFS(
G5797&lt;=2,"New Customers (0-2Y)",
G5797&lt;=5,"Growing Customers (3-5Y)",
G5797&lt;=8,"Established Customers (6-8Y)",
G5797&lt;=10,"Loyal Customers (9-10Y)"
)</f>
        <v>Established Customers (6-8Y)</v>
      </c>
    </row>
    <row r="5798" spans="1:18" x14ac:dyDescent="0.35">
      <c r="A5798">
        <v>15674254</v>
      </c>
      <c r="B5798" t="s">
        <v>337</v>
      </c>
      <c r="C5798" t="s">
        <v>26</v>
      </c>
      <c r="D5798" t="s">
        <v>18</v>
      </c>
      <c r="E5798">
        <v>45</v>
      </c>
      <c r="F5798" t="s">
        <v>19</v>
      </c>
      <c r="G5798">
        <v>4</v>
      </c>
      <c r="H5798" s="4">
        <v>0</v>
      </c>
      <c r="I5798" t="s">
        <v>24</v>
      </c>
      <c r="J5798">
        <v>2</v>
      </c>
      <c r="K5798">
        <v>554</v>
      </c>
      <c r="L5798" t="s">
        <v>31</v>
      </c>
      <c r="M5798" t="s">
        <v>21</v>
      </c>
      <c r="N5798" t="s">
        <v>22</v>
      </c>
      <c r="O5798" s="4">
        <v>193412.05</v>
      </c>
      <c r="P5798" t="s">
        <v>28</v>
      </c>
      <c r="Q5798" t="str" cm="1">
        <f t="array" ref="Q5798">_xlfn.IFS(
O5798&lt;50000,"Low Salary (&lt;$50K)",
O5798&lt;90000,"Lower Middle ($50K-$90K)",
O5798&lt;130000,"Middle ($90K-$130K)",
O5798&lt;170000,"Upper Middle ($130K-$170K)",
O5798&gt;=170000,"High Salary (&gt;$170K)"
)</f>
        <v>High Salary (&gt;$170K)</v>
      </c>
      <c r="R5798" t="str" cm="1">
        <f t="array" ref="R5798">_xlfn.IFS(
G5798&lt;=2,"New Customers (0-2Y)",
G5798&lt;=5,"Growing Customers (3-5Y)",
G5798&lt;=8,"Established Customers (6-8Y)",
G5798&lt;=10,"Loyal Customers (9-10Y)"
)</f>
        <v>Growing Customers (3-5Y)</v>
      </c>
    </row>
    <row r="5799" spans="1:18" x14ac:dyDescent="0.35">
      <c r="A5799">
        <v>15775206</v>
      </c>
      <c r="B5799" t="s">
        <v>96</v>
      </c>
      <c r="C5799" t="s">
        <v>17</v>
      </c>
      <c r="D5799" t="s">
        <v>39</v>
      </c>
      <c r="E5799">
        <v>37</v>
      </c>
      <c r="F5799" t="s">
        <v>19</v>
      </c>
      <c r="G5799">
        <v>10</v>
      </c>
      <c r="H5799" s="4">
        <v>0</v>
      </c>
      <c r="I5799" t="s">
        <v>24</v>
      </c>
      <c r="J5799">
        <v>2</v>
      </c>
      <c r="K5799">
        <v>699</v>
      </c>
      <c r="L5799" t="s">
        <v>35</v>
      </c>
      <c r="M5799" t="s">
        <v>27</v>
      </c>
      <c r="N5799" t="s">
        <v>32</v>
      </c>
      <c r="O5799" s="4">
        <v>83263.039999999994</v>
      </c>
      <c r="P5799" t="s">
        <v>28</v>
      </c>
      <c r="Q5799" t="str" cm="1">
        <f t="array" ref="Q5799">_xlfn.IFS(
O5799&lt;50000,"Low Salary (&lt;$50K)",
O5799&lt;90000,"Lower Middle ($50K-$90K)",
O5799&lt;130000,"Middle ($90K-$130K)",
O5799&lt;170000,"Upper Middle ($130K-$170K)",
O5799&gt;=170000,"High Salary (&gt;$170K)"
)</f>
        <v>Lower Middle ($50K-$90K)</v>
      </c>
      <c r="R5799" t="str" cm="1">
        <f t="array" ref="R5799">_xlfn.IFS(
G5799&lt;=2,"New Customers (0-2Y)",
G5799&lt;=5,"Growing Customers (3-5Y)",
G5799&lt;=8,"Established Customers (6-8Y)",
G5799&lt;=10,"Loyal Customers (9-10Y)"
)</f>
        <v>Loyal Customers (9-10Y)</v>
      </c>
    </row>
    <row r="5800" spans="1:18" x14ac:dyDescent="0.35">
      <c r="A5800">
        <v>15797627</v>
      </c>
      <c r="B5800" t="s">
        <v>2245</v>
      </c>
      <c r="C5800" t="s">
        <v>26</v>
      </c>
      <c r="D5800" t="s">
        <v>39</v>
      </c>
      <c r="E5800">
        <v>54</v>
      </c>
      <c r="F5800" t="s">
        <v>19</v>
      </c>
      <c r="G5800">
        <v>0</v>
      </c>
      <c r="H5800" s="4">
        <v>134249.70000000001</v>
      </c>
      <c r="I5800" t="s">
        <v>33</v>
      </c>
      <c r="J5800">
        <v>1</v>
      </c>
      <c r="K5800">
        <v>732</v>
      </c>
      <c r="L5800" t="s">
        <v>35</v>
      </c>
      <c r="M5800" t="s">
        <v>27</v>
      </c>
      <c r="N5800" t="s">
        <v>22</v>
      </c>
      <c r="O5800" s="4">
        <v>13404.4</v>
      </c>
      <c r="P5800" t="s">
        <v>28</v>
      </c>
      <c r="Q5800" t="str" cm="1">
        <f t="array" ref="Q5800">_xlfn.IFS(
O5800&lt;50000,"Low Salary (&lt;$50K)",
O5800&lt;90000,"Lower Middle ($50K-$90K)",
O5800&lt;130000,"Middle ($90K-$130K)",
O5800&lt;170000,"Upper Middle ($130K-$170K)",
O5800&gt;=170000,"High Salary (&gt;$170K)"
)</f>
        <v>Low Salary (&lt;$50K)</v>
      </c>
      <c r="R5800" t="str" cm="1">
        <f t="array" ref="R5800">_xlfn.IFS(
G5800&lt;=2,"New Customers (0-2Y)",
G5800&lt;=5,"Growing Customers (3-5Y)",
G5800&lt;=8,"Established Customers (6-8Y)",
G5800&lt;=10,"Loyal Customers (9-10Y)"
)</f>
        <v>New Customers (0-2Y)</v>
      </c>
    </row>
    <row r="5801" spans="1:18" x14ac:dyDescent="0.35">
      <c r="A5801">
        <v>15649853</v>
      </c>
      <c r="B5801" t="s">
        <v>536</v>
      </c>
      <c r="C5801" t="s">
        <v>17</v>
      </c>
      <c r="D5801" t="s">
        <v>18</v>
      </c>
      <c r="E5801">
        <v>45</v>
      </c>
      <c r="F5801" t="s">
        <v>19</v>
      </c>
      <c r="G5801">
        <v>3</v>
      </c>
      <c r="H5801" s="4">
        <v>0</v>
      </c>
      <c r="I5801" t="s">
        <v>24</v>
      </c>
      <c r="J5801">
        <v>1</v>
      </c>
      <c r="K5801">
        <v>625</v>
      </c>
      <c r="L5801" t="s">
        <v>20</v>
      </c>
      <c r="M5801" t="s">
        <v>21</v>
      </c>
      <c r="N5801" t="s">
        <v>22</v>
      </c>
      <c r="O5801" s="4">
        <v>184474.15</v>
      </c>
      <c r="P5801" t="s">
        <v>23</v>
      </c>
      <c r="Q5801" t="str" cm="1">
        <f t="array" ref="Q5801">_xlfn.IFS(
O5801&lt;50000,"Low Salary (&lt;$50K)",
O5801&lt;90000,"Lower Middle ($50K-$90K)",
O5801&lt;130000,"Middle ($90K-$130K)",
O5801&lt;170000,"Upper Middle ($130K-$170K)",
O5801&gt;=170000,"High Salary (&gt;$170K)"
)</f>
        <v>High Salary (&gt;$170K)</v>
      </c>
      <c r="R5801" t="str" cm="1">
        <f t="array" ref="R5801">_xlfn.IFS(
G5801&lt;=2,"New Customers (0-2Y)",
G5801&lt;=5,"Growing Customers (3-5Y)",
G5801&lt;=8,"Established Customers (6-8Y)",
G5801&lt;=10,"Loyal Customers (9-10Y)"
)</f>
        <v>Growing Customers (3-5Y)</v>
      </c>
    </row>
    <row r="5802" spans="1:18" x14ac:dyDescent="0.35">
      <c r="A5802">
        <v>15610379</v>
      </c>
      <c r="B5802" t="s">
        <v>2246</v>
      </c>
      <c r="C5802" t="s">
        <v>17</v>
      </c>
      <c r="D5802" t="s">
        <v>39</v>
      </c>
      <c r="E5802">
        <v>30</v>
      </c>
      <c r="F5802" t="s">
        <v>19</v>
      </c>
      <c r="G5802">
        <v>9</v>
      </c>
      <c r="H5802" s="4">
        <v>105443.68</v>
      </c>
      <c r="I5802" t="s">
        <v>33</v>
      </c>
      <c r="J5802">
        <v>1</v>
      </c>
      <c r="K5802">
        <v>599</v>
      </c>
      <c r="L5802" t="s">
        <v>31</v>
      </c>
      <c r="M5802" t="s">
        <v>21</v>
      </c>
      <c r="N5802" t="s">
        <v>22</v>
      </c>
      <c r="O5802" s="4">
        <v>121124.53</v>
      </c>
      <c r="P5802" t="s">
        <v>28</v>
      </c>
      <c r="Q5802" t="str" cm="1">
        <f t="array" ref="Q5802">_xlfn.IFS(
O5802&lt;50000,"Low Salary (&lt;$50K)",
O5802&lt;90000,"Lower Middle ($50K-$90K)",
O5802&lt;130000,"Middle ($90K-$130K)",
O5802&lt;170000,"Upper Middle ($130K-$170K)",
O5802&gt;=170000,"High Salary (&gt;$170K)"
)</f>
        <v>Middle ($90K-$130K)</v>
      </c>
      <c r="R5802" t="str" cm="1">
        <f t="array" ref="R5802">_xlfn.IFS(
G5802&lt;=2,"New Customers (0-2Y)",
G5802&lt;=5,"Growing Customers (3-5Y)",
G5802&lt;=8,"Established Customers (6-8Y)",
G5802&lt;=10,"Loyal Customers (9-10Y)"
)</f>
        <v>Loyal Customers (9-10Y)</v>
      </c>
    </row>
    <row r="5803" spans="1:18" x14ac:dyDescent="0.35">
      <c r="A5803">
        <v>15659800</v>
      </c>
      <c r="B5803" t="s">
        <v>496</v>
      </c>
      <c r="C5803" t="s">
        <v>26</v>
      </c>
      <c r="D5803" t="s">
        <v>18</v>
      </c>
      <c r="E5803">
        <v>50</v>
      </c>
      <c r="F5803" t="s">
        <v>19</v>
      </c>
      <c r="G5803">
        <v>1</v>
      </c>
      <c r="H5803" s="4">
        <v>0</v>
      </c>
      <c r="I5803" t="s">
        <v>24</v>
      </c>
      <c r="J5803">
        <v>1</v>
      </c>
      <c r="K5803">
        <v>584</v>
      </c>
      <c r="L5803" t="s">
        <v>31</v>
      </c>
      <c r="M5803" t="s">
        <v>27</v>
      </c>
      <c r="N5803" t="s">
        <v>22</v>
      </c>
      <c r="O5803" s="4">
        <v>152567.75</v>
      </c>
      <c r="P5803" t="s">
        <v>23</v>
      </c>
      <c r="Q5803" t="str" cm="1">
        <f t="array" ref="Q5803">_xlfn.IFS(
O5803&lt;50000,"Low Salary (&lt;$50K)",
O5803&lt;90000,"Lower Middle ($50K-$90K)",
O5803&lt;130000,"Middle ($90K-$130K)",
O5803&lt;170000,"Upper Middle ($130K-$170K)",
O5803&gt;=170000,"High Salary (&gt;$170K)"
)</f>
        <v>Upper Middle ($130K-$170K)</v>
      </c>
      <c r="R5803" t="str" cm="1">
        <f t="array" ref="R5803">_xlfn.IFS(
G5803&lt;=2,"New Customers (0-2Y)",
G5803&lt;=5,"Growing Customers (3-5Y)",
G5803&lt;=8,"Established Customers (6-8Y)",
G5803&lt;=10,"Loyal Customers (9-10Y)"
)</f>
        <v>New Customers (0-2Y)</v>
      </c>
    </row>
    <row r="5804" spans="1:18" x14ac:dyDescent="0.35">
      <c r="A5804">
        <v>15716236</v>
      </c>
      <c r="B5804" t="s">
        <v>618</v>
      </c>
      <c r="C5804" t="s">
        <v>17</v>
      </c>
      <c r="D5804" t="s">
        <v>39</v>
      </c>
      <c r="E5804">
        <v>35</v>
      </c>
      <c r="F5804" t="s">
        <v>19</v>
      </c>
      <c r="G5804">
        <v>10</v>
      </c>
      <c r="H5804" s="4">
        <v>0</v>
      </c>
      <c r="I5804" t="s">
        <v>24</v>
      </c>
      <c r="J5804">
        <v>2</v>
      </c>
      <c r="K5804">
        <v>499</v>
      </c>
      <c r="L5804" t="s">
        <v>44</v>
      </c>
      <c r="M5804" t="s">
        <v>21</v>
      </c>
      <c r="N5804" t="s">
        <v>32</v>
      </c>
      <c r="O5804" s="4">
        <v>10722.54</v>
      </c>
      <c r="P5804" t="s">
        <v>28</v>
      </c>
      <c r="Q5804" t="str" cm="1">
        <f t="array" ref="Q5804">_xlfn.IFS(
O5804&lt;50000,"Low Salary (&lt;$50K)",
O5804&lt;90000,"Lower Middle ($50K-$90K)",
O5804&lt;130000,"Middle ($90K-$130K)",
O5804&lt;170000,"Upper Middle ($130K-$170K)",
O5804&gt;=170000,"High Salary (&gt;$170K)"
)</f>
        <v>Low Salary (&lt;$50K)</v>
      </c>
      <c r="R5804" t="str" cm="1">
        <f t="array" ref="R5804">_xlfn.IFS(
G5804&lt;=2,"New Customers (0-2Y)",
G5804&lt;=5,"Growing Customers (3-5Y)",
G5804&lt;=8,"Established Customers (6-8Y)",
G5804&lt;=10,"Loyal Customers (9-10Y)"
)</f>
        <v>Loyal Customers (9-10Y)</v>
      </c>
    </row>
    <row r="5805" spans="1:18" x14ac:dyDescent="0.35">
      <c r="A5805">
        <v>15672053</v>
      </c>
      <c r="B5805" t="s">
        <v>719</v>
      </c>
      <c r="C5805" t="s">
        <v>26</v>
      </c>
      <c r="D5805" t="s">
        <v>39</v>
      </c>
      <c r="E5805">
        <v>38</v>
      </c>
      <c r="F5805" t="s">
        <v>19</v>
      </c>
      <c r="G5805">
        <v>2</v>
      </c>
      <c r="H5805" s="4">
        <v>0</v>
      </c>
      <c r="I5805" t="s">
        <v>24</v>
      </c>
      <c r="J5805">
        <v>2</v>
      </c>
      <c r="K5805">
        <v>526</v>
      </c>
      <c r="L5805" t="s">
        <v>31</v>
      </c>
      <c r="M5805" t="s">
        <v>27</v>
      </c>
      <c r="N5805" t="s">
        <v>32</v>
      </c>
      <c r="O5805" s="4">
        <v>58010.98</v>
      </c>
      <c r="P5805" t="s">
        <v>28</v>
      </c>
      <c r="Q5805" t="str" cm="1">
        <f t="array" ref="Q5805">_xlfn.IFS(
O5805&lt;50000,"Low Salary (&lt;$50K)",
O5805&lt;90000,"Lower Middle ($50K-$90K)",
O5805&lt;130000,"Middle ($90K-$130K)",
O5805&lt;170000,"Upper Middle ($130K-$170K)",
O5805&gt;=170000,"High Salary (&gt;$170K)"
)</f>
        <v>Lower Middle ($50K-$90K)</v>
      </c>
      <c r="R5805" t="str" cm="1">
        <f t="array" ref="R5805">_xlfn.IFS(
G5805&lt;=2,"New Customers (0-2Y)",
G5805&lt;=5,"Growing Customers (3-5Y)",
G5805&lt;=8,"Established Customers (6-8Y)",
G5805&lt;=10,"Loyal Customers (9-10Y)"
)</f>
        <v>New Customers (0-2Y)</v>
      </c>
    </row>
    <row r="5806" spans="1:18" x14ac:dyDescent="0.35">
      <c r="A5806">
        <v>15663933</v>
      </c>
      <c r="B5806" t="s">
        <v>810</v>
      </c>
      <c r="C5806" t="s">
        <v>42</v>
      </c>
      <c r="D5806" t="s">
        <v>18</v>
      </c>
      <c r="E5806">
        <v>35</v>
      </c>
      <c r="F5806" t="s">
        <v>19</v>
      </c>
      <c r="G5806">
        <v>5</v>
      </c>
      <c r="H5806" s="4">
        <v>86147.46</v>
      </c>
      <c r="I5806" t="s">
        <v>29</v>
      </c>
      <c r="J5806">
        <v>2</v>
      </c>
      <c r="K5806">
        <v>625</v>
      </c>
      <c r="L5806" t="s">
        <v>20</v>
      </c>
      <c r="M5806" t="s">
        <v>21</v>
      </c>
      <c r="N5806" t="s">
        <v>32</v>
      </c>
      <c r="O5806" s="4">
        <v>163440.79999999999</v>
      </c>
      <c r="P5806" t="s">
        <v>23</v>
      </c>
      <c r="Q5806" t="str" cm="1">
        <f t="array" ref="Q5806">_xlfn.IFS(
O5806&lt;50000,"Low Salary (&lt;$50K)",
O5806&lt;90000,"Lower Middle ($50K-$90K)",
O5806&lt;130000,"Middle ($90K-$130K)",
O5806&lt;170000,"Upper Middle ($130K-$170K)",
O5806&gt;=170000,"High Salary (&gt;$170K)"
)</f>
        <v>Upper Middle ($130K-$170K)</v>
      </c>
      <c r="R5806" t="str" cm="1">
        <f t="array" ref="R5806">_xlfn.IFS(
G5806&lt;=2,"New Customers (0-2Y)",
G5806&lt;=5,"Growing Customers (3-5Y)",
G5806&lt;=8,"Established Customers (6-8Y)",
G5806&lt;=10,"Loyal Customers (9-10Y)"
)</f>
        <v>Growing Customers (3-5Y)</v>
      </c>
    </row>
    <row r="5807" spans="1:18" x14ac:dyDescent="0.35">
      <c r="A5807">
        <v>15814236</v>
      </c>
      <c r="B5807" t="s">
        <v>49</v>
      </c>
      <c r="C5807" t="s">
        <v>26</v>
      </c>
      <c r="D5807" t="s">
        <v>18</v>
      </c>
      <c r="E5807">
        <v>38</v>
      </c>
      <c r="F5807" t="s">
        <v>19</v>
      </c>
      <c r="G5807">
        <v>1</v>
      </c>
      <c r="H5807" s="4">
        <v>96939.06</v>
      </c>
      <c r="I5807" t="s">
        <v>29</v>
      </c>
      <c r="J5807">
        <v>1</v>
      </c>
      <c r="K5807">
        <v>537</v>
      </c>
      <c r="L5807" t="s">
        <v>31</v>
      </c>
      <c r="M5807" t="s">
        <v>21</v>
      </c>
      <c r="N5807" t="s">
        <v>22</v>
      </c>
      <c r="O5807" s="4">
        <v>102606.92</v>
      </c>
      <c r="P5807" t="s">
        <v>28</v>
      </c>
      <c r="Q5807" t="str" cm="1">
        <f t="array" ref="Q5807">_xlfn.IFS(
O5807&lt;50000,"Low Salary (&lt;$50K)",
O5807&lt;90000,"Lower Middle ($50K-$90K)",
O5807&lt;130000,"Middle ($90K-$130K)",
O5807&lt;170000,"Upper Middle ($130K-$170K)",
O5807&gt;=170000,"High Salary (&gt;$170K)"
)</f>
        <v>Middle ($90K-$130K)</v>
      </c>
      <c r="R5807" t="str" cm="1">
        <f t="array" ref="R5807">_xlfn.IFS(
G5807&lt;=2,"New Customers (0-2Y)",
G5807&lt;=5,"Growing Customers (3-5Y)",
G5807&lt;=8,"Established Customers (6-8Y)",
G5807&lt;=10,"Loyal Customers (9-10Y)"
)</f>
        <v>New Customers (0-2Y)</v>
      </c>
    </row>
    <row r="5808" spans="1:18" x14ac:dyDescent="0.35">
      <c r="A5808">
        <v>15583597</v>
      </c>
      <c r="B5808" t="s">
        <v>345</v>
      </c>
      <c r="C5808" t="s">
        <v>26</v>
      </c>
      <c r="D5808" t="s">
        <v>39</v>
      </c>
      <c r="E5808">
        <v>47</v>
      </c>
      <c r="F5808" t="s">
        <v>19</v>
      </c>
      <c r="G5808">
        <v>1</v>
      </c>
      <c r="H5808" s="4">
        <v>106758.6</v>
      </c>
      <c r="I5808" t="s">
        <v>33</v>
      </c>
      <c r="J5808">
        <v>1</v>
      </c>
      <c r="K5808">
        <v>696</v>
      </c>
      <c r="L5808" t="s">
        <v>35</v>
      </c>
      <c r="M5808" t="s">
        <v>21</v>
      </c>
      <c r="N5808" t="s">
        <v>22</v>
      </c>
      <c r="O5808" s="4">
        <v>80591.179999999993</v>
      </c>
      <c r="P5808" t="s">
        <v>28</v>
      </c>
      <c r="Q5808" t="str" cm="1">
        <f t="array" ref="Q5808">_xlfn.IFS(
O5808&lt;50000,"Low Salary (&lt;$50K)",
O5808&lt;90000,"Lower Middle ($50K-$90K)",
O5808&lt;130000,"Middle ($90K-$130K)",
O5808&lt;170000,"Upper Middle ($130K-$170K)",
O5808&gt;=170000,"High Salary (&gt;$170K)"
)</f>
        <v>Lower Middle ($50K-$90K)</v>
      </c>
      <c r="R5808" t="str" cm="1">
        <f t="array" ref="R5808">_xlfn.IFS(
G5808&lt;=2,"New Customers (0-2Y)",
G5808&lt;=5,"Growing Customers (3-5Y)",
G5808&lt;=8,"Established Customers (6-8Y)",
G5808&lt;=10,"Loyal Customers (9-10Y)"
)</f>
        <v>New Customers (0-2Y)</v>
      </c>
    </row>
    <row r="5809" spans="1:18" x14ac:dyDescent="0.35">
      <c r="A5809">
        <v>15607395</v>
      </c>
      <c r="B5809" t="s">
        <v>1133</v>
      </c>
      <c r="C5809" t="s">
        <v>17</v>
      </c>
      <c r="D5809" t="s">
        <v>18</v>
      </c>
      <c r="E5809">
        <v>33</v>
      </c>
      <c r="F5809" t="s">
        <v>19</v>
      </c>
      <c r="G5809">
        <v>9</v>
      </c>
      <c r="H5809" s="4">
        <v>112528.65</v>
      </c>
      <c r="I5809" t="s">
        <v>33</v>
      </c>
      <c r="J5809">
        <v>2</v>
      </c>
      <c r="K5809">
        <v>679</v>
      </c>
      <c r="L5809" t="s">
        <v>35</v>
      </c>
      <c r="M5809" t="s">
        <v>21</v>
      </c>
      <c r="N5809" t="s">
        <v>32</v>
      </c>
      <c r="O5809" s="4">
        <v>177362.45</v>
      </c>
      <c r="P5809" t="s">
        <v>28</v>
      </c>
      <c r="Q5809" t="str" cm="1">
        <f t="array" ref="Q5809">_xlfn.IFS(
O5809&lt;50000,"Low Salary (&lt;$50K)",
O5809&lt;90000,"Lower Middle ($50K-$90K)",
O5809&lt;130000,"Middle ($90K-$130K)",
O5809&lt;170000,"Upper Middle ($130K-$170K)",
O5809&gt;=170000,"High Salary (&gt;$170K)"
)</f>
        <v>High Salary (&gt;$170K)</v>
      </c>
      <c r="R5809" t="str" cm="1">
        <f t="array" ref="R5809">_xlfn.IFS(
G5809&lt;=2,"New Customers (0-2Y)",
G5809&lt;=5,"Growing Customers (3-5Y)",
G5809&lt;=8,"Established Customers (6-8Y)",
G5809&lt;=10,"Loyal Customers (9-10Y)"
)</f>
        <v>Loyal Customers (9-10Y)</v>
      </c>
    </row>
    <row r="5810" spans="1:18" x14ac:dyDescent="0.35">
      <c r="A5810">
        <v>15694556</v>
      </c>
      <c r="B5810" t="s">
        <v>474</v>
      </c>
      <c r="C5810" t="s">
        <v>17</v>
      </c>
      <c r="D5810" t="s">
        <v>39</v>
      </c>
      <c r="E5810">
        <v>60</v>
      </c>
      <c r="F5810" t="s">
        <v>2967</v>
      </c>
      <c r="G5810">
        <v>2</v>
      </c>
      <c r="H5810" s="4">
        <v>116563.58</v>
      </c>
      <c r="I5810" t="s">
        <v>33</v>
      </c>
      <c r="J5810">
        <v>1</v>
      </c>
      <c r="K5810">
        <v>684</v>
      </c>
      <c r="L5810" t="s">
        <v>35</v>
      </c>
      <c r="M5810" t="s">
        <v>21</v>
      </c>
      <c r="N5810" t="s">
        <v>32</v>
      </c>
      <c r="O5810" s="4">
        <v>120257.7</v>
      </c>
      <c r="P5810" t="s">
        <v>23</v>
      </c>
      <c r="Q5810" t="str" cm="1">
        <f t="array" ref="Q5810">_xlfn.IFS(
O5810&lt;50000,"Low Salary (&lt;$50K)",
O5810&lt;90000,"Lower Middle ($50K-$90K)",
O5810&lt;130000,"Middle ($90K-$130K)",
O5810&lt;170000,"Upper Middle ($130K-$170K)",
O5810&gt;=170000,"High Salary (&gt;$170K)"
)</f>
        <v>Middle ($90K-$130K)</v>
      </c>
      <c r="R5810" t="str" cm="1">
        <f t="array" ref="R5810">_xlfn.IFS(
G5810&lt;=2,"New Customers (0-2Y)",
G5810&lt;=5,"Growing Customers (3-5Y)",
G5810&lt;=8,"Established Customers (6-8Y)",
G5810&lt;=10,"Loyal Customers (9-10Y)"
)</f>
        <v>New Customers (0-2Y)</v>
      </c>
    </row>
    <row r="5811" spans="1:18" x14ac:dyDescent="0.35">
      <c r="A5811">
        <v>15744109</v>
      </c>
      <c r="B5811" t="s">
        <v>2247</v>
      </c>
      <c r="C5811" t="s">
        <v>17</v>
      </c>
      <c r="D5811" t="s">
        <v>39</v>
      </c>
      <c r="E5811">
        <v>32</v>
      </c>
      <c r="F5811" t="s">
        <v>19</v>
      </c>
      <c r="G5811">
        <v>4</v>
      </c>
      <c r="H5811" s="4">
        <v>0</v>
      </c>
      <c r="I5811" t="s">
        <v>24</v>
      </c>
      <c r="J5811">
        <v>1</v>
      </c>
      <c r="K5811">
        <v>850</v>
      </c>
      <c r="L5811" t="s">
        <v>37</v>
      </c>
      <c r="M5811" t="s">
        <v>21</v>
      </c>
      <c r="N5811" t="s">
        <v>22</v>
      </c>
      <c r="O5811" s="4">
        <v>180622.02</v>
      </c>
      <c r="P5811" t="s">
        <v>28</v>
      </c>
      <c r="Q5811" t="str" cm="1">
        <f t="array" ref="Q5811">_xlfn.IFS(
O5811&lt;50000,"Low Salary (&lt;$50K)",
O5811&lt;90000,"Lower Middle ($50K-$90K)",
O5811&lt;130000,"Middle ($90K-$130K)",
O5811&lt;170000,"Upper Middle ($130K-$170K)",
O5811&gt;=170000,"High Salary (&gt;$170K)"
)</f>
        <v>High Salary (&gt;$170K)</v>
      </c>
      <c r="R5811" t="str" cm="1">
        <f t="array" ref="R5811">_xlfn.IFS(
G5811&lt;=2,"New Customers (0-2Y)",
G5811&lt;=5,"Growing Customers (3-5Y)",
G5811&lt;=8,"Established Customers (6-8Y)",
G5811&lt;=10,"Loyal Customers (9-10Y)"
)</f>
        <v>Growing Customers (3-5Y)</v>
      </c>
    </row>
    <row r="5812" spans="1:18" x14ac:dyDescent="0.35">
      <c r="A5812">
        <v>15800688</v>
      </c>
      <c r="B5812" t="s">
        <v>421</v>
      </c>
      <c r="C5812" t="s">
        <v>26</v>
      </c>
      <c r="D5812" t="s">
        <v>18</v>
      </c>
      <c r="E5812">
        <v>42</v>
      </c>
      <c r="F5812" t="s">
        <v>19</v>
      </c>
      <c r="G5812">
        <v>7</v>
      </c>
      <c r="H5812" s="4">
        <v>0</v>
      </c>
      <c r="I5812" t="s">
        <v>24</v>
      </c>
      <c r="J5812">
        <v>2</v>
      </c>
      <c r="K5812">
        <v>495</v>
      </c>
      <c r="L5812" t="s">
        <v>44</v>
      </c>
      <c r="M5812" t="s">
        <v>27</v>
      </c>
      <c r="N5812" t="s">
        <v>32</v>
      </c>
      <c r="O5812" s="4">
        <v>130404.53</v>
      </c>
      <c r="P5812" t="s">
        <v>28</v>
      </c>
      <c r="Q5812" t="str" cm="1">
        <f t="array" ref="Q5812">_xlfn.IFS(
O5812&lt;50000,"Low Salary (&lt;$50K)",
O5812&lt;90000,"Lower Middle ($50K-$90K)",
O5812&lt;130000,"Middle ($90K-$130K)",
O5812&lt;170000,"Upper Middle ($130K-$170K)",
O5812&gt;=170000,"High Salary (&gt;$170K)"
)</f>
        <v>Upper Middle ($130K-$170K)</v>
      </c>
      <c r="R5812" t="str" cm="1">
        <f t="array" ref="R5812">_xlfn.IFS(
G5812&lt;=2,"New Customers (0-2Y)",
G5812&lt;=5,"Growing Customers (3-5Y)",
G5812&lt;=8,"Established Customers (6-8Y)",
G5812&lt;=10,"Loyal Customers (9-10Y)"
)</f>
        <v>Established Customers (6-8Y)</v>
      </c>
    </row>
    <row r="5813" spans="1:18" x14ac:dyDescent="0.35">
      <c r="A5813">
        <v>15810878</v>
      </c>
      <c r="B5813" t="s">
        <v>1797</v>
      </c>
      <c r="C5813" t="s">
        <v>26</v>
      </c>
      <c r="D5813" t="s">
        <v>18</v>
      </c>
      <c r="E5813">
        <v>38</v>
      </c>
      <c r="F5813" t="s">
        <v>19</v>
      </c>
      <c r="G5813">
        <v>6</v>
      </c>
      <c r="H5813" s="4">
        <v>141786.78</v>
      </c>
      <c r="I5813" t="s">
        <v>33</v>
      </c>
      <c r="J5813">
        <v>1</v>
      </c>
      <c r="K5813">
        <v>537</v>
      </c>
      <c r="L5813" t="s">
        <v>31</v>
      </c>
      <c r="M5813" t="s">
        <v>27</v>
      </c>
      <c r="N5813" t="s">
        <v>22</v>
      </c>
      <c r="O5813" s="4">
        <v>147797.54</v>
      </c>
      <c r="P5813" t="s">
        <v>28</v>
      </c>
      <c r="Q5813" t="str" cm="1">
        <f t="array" ref="Q5813">_xlfn.IFS(
O5813&lt;50000,"Low Salary (&lt;$50K)",
O5813&lt;90000,"Lower Middle ($50K-$90K)",
O5813&lt;130000,"Middle ($90K-$130K)",
O5813&lt;170000,"Upper Middle ($130K-$170K)",
O5813&gt;=170000,"High Salary (&gt;$170K)"
)</f>
        <v>Upper Middle ($130K-$170K)</v>
      </c>
      <c r="R5813" t="str" cm="1">
        <f t="array" ref="R5813">_xlfn.IFS(
G5813&lt;=2,"New Customers (0-2Y)",
G5813&lt;=5,"Growing Customers (3-5Y)",
G5813&lt;=8,"Established Customers (6-8Y)",
G5813&lt;=10,"Loyal Customers (9-10Y)"
)</f>
        <v>Established Customers (6-8Y)</v>
      </c>
    </row>
    <row r="5814" spans="1:18" x14ac:dyDescent="0.35">
      <c r="A5814">
        <v>15587835</v>
      </c>
      <c r="B5814" t="s">
        <v>890</v>
      </c>
      <c r="C5814" t="s">
        <v>17</v>
      </c>
      <c r="D5814" t="s">
        <v>39</v>
      </c>
      <c r="E5814">
        <v>41</v>
      </c>
      <c r="F5814" t="s">
        <v>19</v>
      </c>
      <c r="G5814">
        <v>3</v>
      </c>
      <c r="H5814" s="4">
        <v>136416.82</v>
      </c>
      <c r="I5814" t="s">
        <v>33</v>
      </c>
      <c r="J5814">
        <v>1</v>
      </c>
      <c r="K5814">
        <v>850</v>
      </c>
      <c r="L5814" t="s">
        <v>37</v>
      </c>
      <c r="M5814" t="s">
        <v>27</v>
      </c>
      <c r="N5814" t="s">
        <v>22</v>
      </c>
      <c r="O5814" s="4">
        <v>57844.26</v>
      </c>
      <c r="P5814" t="s">
        <v>28</v>
      </c>
      <c r="Q5814" t="str" cm="1">
        <f t="array" ref="Q5814">_xlfn.IFS(
O5814&lt;50000,"Low Salary (&lt;$50K)",
O5814&lt;90000,"Lower Middle ($50K-$90K)",
O5814&lt;130000,"Middle ($90K-$130K)",
O5814&lt;170000,"Upper Middle ($130K-$170K)",
O5814&gt;=170000,"High Salary (&gt;$170K)"
)</f>
        <v>Lower Middle ($50K-$90K)</v>
      </c>
      <c r="R5814" t="str" cm="1">
        <f t="array" ref="R5814">_xlfn.IFS(
G5814&lt;=2,"New Customers (0-2Y)",
G5814&lt;=5,"Growing Customers (3-5Y)",
G5814&lt;=8,"Established Customers (6-8Y)",
G5814&lt;=10,"Loyal Customers (9-10Y)"
)</f>
        <v>Growing Customers (3-5Y)</v>
      </c>
    </row>
    <row r="5815" spans="1:18" x14ac:dyDescent="0.35">
      <c r="A5815">
        <v>15763515</v>
      </c>
      <c r="B5815" t="s">
        <v>237</v>
      </c>
      <c r="C5815" t="s">
        <v>17</v>
      </c>
      <c r="D5815" t="s">
        <v>39</v>
      </c>
      <c r="E5815">
        <v>30</v>
      </c>
      <c r="F5815" t="s">
        <v>19</v>
      </c>
      <c r="G5815">
        <v>5</v>
      </c>
      <c r="H5815" s="4">
        <v>0</v>
      </c>
      <c r="I5815" t="s">
        <v>24</v>
      </c>
      <c r="J5815">
        <v>2</v>
      </c>
      <c r="K5815">
        <v>513</v>
      </c>
      <c r="L5815" t="s">
        <v>31</v>
      </c>
      <c r="M5815" t="s">
        <v>21</v>
      </c>
      <c r="N5815" t="s">
        <v>32</v>
      </c>
      <c r="O5815" s="4">
        <v>162523.66</v>
      </c>
      <c r="P5815" t="s">
        <v>28</v>
      </c>
      <c r="Q5815" t="str" cm="1">
        <f t="array" ref="Q5815">_xlfn.IFS(
O5815&lt;50000,"Low Salary (&lt;$50K)",
O5815&lt;90000,"Lower Middle ($50K-$90K)",
O5815&lt;130000,"Middle ($90K-$130K)",
O5815&lt;170000,"Upper Middle ($130K-$170K)",
O5815&gt;=170000,"High Salary (&gt;$170K)"
)</f>
        <v>Upper Middle ($130K-$170K)</v>
      </c>
      <c r="R5815" t="str" cm="1">
        <f t="array" ref="R5815">_xlfn.IFS(
G5815&lt;=2,"New Customers (0-2Y)",
G5815&lt;=5,"Growing Customers (3-5Y)",
G5815&lt;=8,"Established Customers (6-8Y)",
G5815&lt;=10,"Loyal Customers (9-10Y)"
)</f>
        <v>Growing Customers (3-5Y)</v>
      </c>
    </row>
    <row r="5816" spans="1:18" x14ac:dyDescent="0.35">
      <c r="A5816">
        <v>15725882</v>
      </c>
      <c r="B5816" t="s">
        <v>548</v>
      </c>
      <c r="C5816" t="s">
        <v>42</v>
      </c>
      <c r="D5816" t="s">
        <v>18</v>
      </c>
      <c r="E5816">
        <v>40</v>
      </c>
      <c r="F5816" t="s">
        <v>19</v>
      </c>
      <c r="G5816">
        <v>1</v>
      </c>
      <c r="H5816" s="4">
        <v>133245.51999999999</v>
      </c>
      <c r="I5816" t="s">
        <v>33</v>
      </c>
      <c r="J5816">
        <v>2</v>
      </c>
      <c r="K5816">
        <v>618</v>
      </c>
      <c r="L5816" t="s">
        <v>20</v>
      </c>
      <c r="M5816" t="s">
        <v>21</v>
      </c>
      <c r="N5816" t="s">
        <v>22</v>
      </c>
      <c r="O5816" s="4">
        <v>54495.82</v>
      </c>
      <c r="P5816" t="s">
        <v>28</v>
      </c>
      <c r="Q5816" t="str" cm="1">
        <f t="array" ref="Q5816">_xlfn.IFS(
O5816&lt;50000,"Low Salary (&lt;$50K)",
O5816&lt;90000,"Lower Middle ($50K-$90K)",
O5816&lt;130000,"Middle ($90K-$130K)",
O5816&lt;170000,"Upper Middle ($130K-$170K)",
O5816&gt;=170000,"High Salary (&gt;$170K)"
)</f>
        <v>Lower Middle ($50K-$90K)</v>
      </c>
      <c r="R5816" t="str" cm="1">
        <f t="array" ref="R5816">_xlfn.IFS(
G5816&lt;=2,"New Customers (0-2Y)",
G5816&lt;=5,"Growing Customers (3-5Y)",
G5816&lt;=8,"Established Customers (6-8Y)",
G5816&lt;=10,"Loyal Customers (9-10Y)"
)</f>
        <v>New Customers (0-2Y)</v>
      </c>
    </row>
    <row r="5817" spans="1:18" x14ac:dyDescent="0.35">
      <c r="A5817">
        <v>15788022</v>
      </c>
      <c r="B5817" t="s">
        <v>2248</v>
      </c>
      <c r="C5817" t="s">
        <v>42</v>
      </c>
      <c r="D5817" t="s">
        <v>18</v>
      </c>
      <c r="E5817">
        <v>41</v>
      </c>
      <c r="F5817" t="s">
        <v>19</v>
      </c>
      <c r="G5817">
        <v>4</v>
      </c>
      <c r="H5817" s="4">
        <v>90757.64</v>
      </c>
      <c r="I5817" t="s">
        <v>29</v>
      </c>
      <c r="J5817">
        <v>2</v>
      </c>
      <c r="K5817">
        <v>802</v>
      </c>
      <c r="L5817" t="s">
        <v>37</v>
      </c>
      <c r="M5817" t="s">
        <v>27</v>
      </c>
      <c r="N5817" t="s">
        <v>22</v>
      </c>
      <c r="O5817" s="4">
        <v>169183.66</v>
      </c>
      <c r="P5817" t="s">
        <v>28</v>
      </c>
      <c r="Q5817" t="str" cm="1">
        <f t="array" ref="Q5817">_xlfn.IFS(
O5817&lt;50000,"Low Salary (&lt;$50K)",
O5817&lt;90000,"Lower Middle ($50K-$90K)",
O5817&lt;130000,"Middle ($90K-$130K)",
O5817&lt;170000,"Upper Middle ($130K-$170K)",
O5817&gt;=170000,"High Salary (&gt;$170K)"
)</f>
        <v>Upper Middle ($130K-$170K)</v>
      </c>
      <c r="R5817" t="str" cm="1">
        <f t="array" ref="R5817">_xlfn.IFS(
G5817&lt;=2,"New Customers (0-2Y)",
G5817&lt;=5,"Growing Customers (3-5Y)",
G5817&lt;=8,"Established Customers (6-8Y)",
G5817&lt;=10,"Loyal Customers (9-10Y)"
)</f>
        <v>Growing Customers (3-5Y)</v>
      </c>
    </row>
    <row r="5818" spans="1:18" x14ac:dyDescent="0.35">
      <c r="A5818">
        <v>15663917</v>
      </c>
      <c r="B5818" t="s">
        <v>1690</v>
      </c>
      <c r="C5818" t="s">
        <v>17</v>
      </c>
      <c r="D5818" t="s">
        <v>39</v>
      </c>
      <c r="E5818">
        <v>43</v>
      </c>
      <c r="F5818" t="s">
        <v>19</v>
      </c>
      <c r="G5818">
        <v>1</v>
      </c>
      <c r="H5818" s="4">
        <v>92350.36</v>
      </c>
      <c r="I5818" t="s">
        <v>29</v>
      </c>
      <c r="J5818">
        <v>1</v>
      </c>
      <c r="K5818">
        <v>547</v>
      </c>
      <c r="L5818" t="s">
        <v>31</v>
      </c>
      <c r="M5818" t="s">
        <v>27</v>
      </c>
      <c r="N5818" t="s">
        <v>22</v>
      </c>
      <c r="O5818" s="4">
        <v>80262.91</v>
      </c>
      <c r="P5818" t="s">
        <v>28</v>
      </c>
      <c r="Q5818" t="str" cm="1">
        <f t="array" ref="Q5818">_xlfn.IFS(
O5818&lt;50000,"Low Salary (&lt;$50K)",
O5818&lt;90000,"Lower Middle ($50K-$90K)",
O5818&lt;130000,"Middle ($90K-$130K)",
O5818&lt;170000,"Upper Middle ($130K-$170K)",
O5818&gt;=170000,"High Salary (&gt;$170K)"
)</f>
        <v>Lower Middle ($50K-$90K)</v>
      </c>
      <c r="R5818" t="str" cm="1">
        <f t="array" ref="R5818">_xlfn.IFS(
G5818&lt;=2,"New Customers (0-2Y)",
G5818&lt;=5,"Growing Customers (3-5Y)",
G5818&lt;=8,"Established Customers (6-8Y)",
G5818&lt;=10,"Loyal Customers (9-10Y)"
)</f>
        <v>New Customers (0-2Y)</v>
      </c>
    </row>
    <row r="5819" spans="1:18" x14ac:dyDescent="0.35">
      <c r="A5819">
        <v>15656865</v>
      </c>
      <c r="B5819" t="s">
        <v>502</v>
      </c>
      <c r="C5819" t="s">
        <v>42</v>
      </c>
      <c r="D5819" t="s">
        <v>39</v>
      </c>
      <c r="E5819">
        <v>69</v>
      </c>
      <c r="F5819" t="s">
        <v>2967</v>
      </c>
      <c r="G5819">
        <v>9</v>
      </c>
      <c r="H5819" s="4">
        <v>78778.490000000005</v>
      </c>
      <c r="I5819" t="s">
        <v>29</v>
      </c>
      <c r="J5819">
        <v>1</v>
      </c>
      <c r="K5819">
        <v>613</v>
      </c>
      <c r="L5819" t="s">
        <v>20</v>
      </c>
      <c r="M5819" t="s">
        <v>27</v>
      </c>
      <c r="N5819" t="s">
        <v>22</v>
      </c>
      <c r="O5819" s="4">
        <v>8751.59</v>
      </c>
      <c r="P5819" t="s">
        <v>28</v>
      </c>
      <c r="Q5819" t="str" cm="1">
        <f t="array" ref="Q5819">_xlfn.IFS(
O5819&lt;50000,"Low Salary (&lt;$50K)",
O5819&lt;90000,"Lower Middle ($50K-$90K)",
O5819&lt;130000,"Middle ($90K-$130K)",
O5819&lt;170000,"Upper Middle ($130K-$170K)",
O5819&gt;=170000,"High Salary (&gt;$170K)"
)</f>
        <v>Low Salary (&lt;$50K)</v>
      </c>
      <c r="R5819" t="str" cm="1">
        <f t="array" ref="R5819">_xlfn.IFS(
G5819&lt;=2,"New Customers (0-2Y)",
G5819&lt;=5,"Growing Customers (3-5Y)",
G5819&lt;=8,"Established Customers (6-8Y)",
G5819&lt;=10,"Loyal Customers (9-10Y)"
)</f>
        <v>Loyal Customers (9-10Y)</v>
      </c>
    </row>
    <row r="5820" spans="1:18" x14ac:dyDescent="0.35">
      <c r="A5820">
        <v>15667971</v>
      </c>
      <c r="B5820" t="s">
        <v>2249</v>
      </c>
      <c r="C5820" t="s">
        <v>42</v>
      </c>
      <c r="D5820" t="s">
        <v>18</v>
      </c>
      <c r="E5820">
        <v>34</v>
      </c>
      <c r="F5820" t="s">
        <v>19</v>
      </c>
      <c r="G5820">
        <v>6</v>
      </c>
      <c r="H5820" s="4">
        <v>102143.93</v>
      </c>
      <c r="I5820" t="s">
        <v>33</v>
      </c>
      <c r="J5820">
        <v>2</v>
      </c>
      <c r="K5820">
        <v>592</v>
      </c>
      <c r="L5820" t="s">
        <v>31</v>
      </c>
      <c r="M5820" t="s">
        <v>21</v>
      </c>
      <c r="N5820" t="s">
        <v>22</v>
      </c>
      <c r="O5820" s="4">
        <v>102628.98</v>
      </c>
      <c r="P5820" t="s">
        <v>28</v>
      </c>
      <c r="Q5820" t="str" cm="1">
        <f t="array" ref="Q5820">_xlfn.IFS(
O5820&lt;50000,"Low Salary (&lt;$50K)",
O5820&lt;90000,"Lower Middle ($50K-$90K)",
O5820&lt;130000,"Middle ($90K-$130K)",
O5820&lt;170000,"Upper Middle ($130K-$170K)",
O5820&gt;=170000,"High Salary (&gt;$170K)"
)</f>
        <v>Middle ($90K-$130K)</v>
      </c>
      <c r="R5820" t="str" cm="1">
        <f t="array" ref="R5820">_xlfn.IFS(
G5820&lt;=2,"New Customers (0-2Y)",
G5820&lt;=5,"Growing Customers (3-5Y)",
G5820&lt;=8,"Established Customers (6-8Y)",
G5820&lt;=10,"Loyal Customers (9-10Y)"
)</f>
        <v>Established Customers (6-8Y)</v>
      </c>
    </row>
    <row r="5821" spans="1:18" x14ac:dyDescent="0.35">
      <c r="A5821">
        <v>15800366</v>
      </c>
      <c r="B5821" t="s">
        <v>475</v>
      </c>
      <c r="C5821" t="s">
        <v>17</v>
      </c>
      <c r="D5821" t="s">
        <v>39</v>
      </c>
      <c r="E5821">
        <v>29</v>
      </c>
      <c r="F5821" t="s">
        <v>43</v>
      </c>
      <c r="G5821">
        <v>5</v>
      </c>
      <c r="H5821" s="4">
        <v>0</v>
      </c>
      <c r="I5821" t="s">
        <v>24</v>
      </c>
      <c r="J5821">
        <v>1</v>
      </c>
      <c r="K5821">
        <v>546</v>
      </c>
      <c r="L5821" t="s">
        <v>31</v>
      </c>
      <c r="M5821" t="s">
        <v>21</v>
      </c>
      <c r="N5821" t="s">
        <v>22</v>
      </c>
      <c r="O5821" s="4">
        <v>94823.95</v>
      </c>
      <c r="P5821" t="s">
        <v>28</v>
      </c>
      <c r="Q5821" t="str" cm="1">
        <f t="array" ref="Q5821">_xlfn.IFS(
O5821&lt;50000,"Low Salary (&lt;$50K)",
O5821&lt;90000,"Lower Middle ($50K-$90K)",
O5821&lt;130000,"Middle ($90K-$130K)",
O5821&lt;170000,"Upper Middle ($130K-$170K)",
O5821&gt;=170000,"High Salary (&gt;$170K)"
)</f>
        <v>Middle ($90K-$130K)</v>
      </c>
      <c r="R5821" t="str" cm="1">
        <f t="array" ref="R5821">_xlfn.IFS(
G5821&lt;=2,"New Customers (0-2Y)",
G5821&lt;=5,"Growing Customers (3-5Y)",
G5821&lt;=8,"Established Customers (6-8Y)",
G5821&lt;=10,"Loyal Customers (9-10Y)"
)</f>
        <v>Growing Customers (3-5Y)</v>
      </c>
    </row>
    <row r="5822" spans="1:18" x14ac:dyDescent="0.35">
      <c r="A5822">
        <v>15717231</v>
      </c>
      <c r="B5822" t="s">
        <v>239</v>
      </c>
      <c r="C5822" t="s">
        <v>42</v>
      </c>
      <c r="D5822" t="s">
        <v>39</v>
      </c>
      <c r="E5822">
        <v>37</v>
      </c>
      <c r="F5822" t="s">
        <v>19</v>
      </c>
      <c r="G5822">
        <v>4</v>
      </c>
      <c r="H5822" s="4">
        <v>98459.6</v>
      </c>
      <c r="I5822" t="s">
        <v>29</v>
      </c>
      <c r="J5822">
        <v>1</v>
      </c>
      <c r="K5822">
        <v>721</v>
      </c>
      <c r="L5822" t="s">
        <v>35</v>
      </c>
      <c r="M5822" t="s">
        <v>27</v>
      </c>
      <c r="N5822" t="s">
        <v>32</v>
      </c>
      <c r="O5822" s="4">
        <v>90821.66</v>
      </c>
      <c r="P5822" t="s">
        <v>28</v>
      </c>
      <c r="Q5822" t="str" cm="1">
        <f t="array" ref="Q5822">_xlfn.IFS(
O5822&lt;50000,"Low Salary (&lt;$50K)",
O5822&lt;90000,"Lower Middle ($50K-$90K)",
O5822&lt;130000,"Middle ($90K-$130K)",
O5822&lt;170000,"Upper Middle ($130K-$170K)",
O5822&gt;=170000,"High Salary (&gt;$170K)"
)</f>
        <v>Middle ($90K-$130K)</v>
      </c>
      <c r="R5822" t="str" cm="1">
        <f t="array" ref="R5822">_xlfn.IFS(
G5822&lt;=2,"New Customers (0-2Y)",
G5822&lt;=5,"Growing Customers (3-5Y)",
G5822&lt;=8,"Established Customers (6-8Y)",
G5822&lt;=10,"Loyal Customers (9-10Y)"
)</f>
        <v>Growing Customers (3-5Y)</v>
      </c>
    </row>
    <row r="5823" spans="1:18" x14ac:dyDescent="0.35">
      <c r="A5823">
        <v>15643188</v>
      </c>
      <c r="B5823" t="s">
        <v>2140</v>
      </c>
      <c r="C5823" t="s">
        <v>42</v>
      </c>
      <c r="D5823" t="s">
        <v>18</v>
      </c>
      <c r="E5823">
        <v>47</v>
      </c>
      <c r="F5823" t="s">
        <v>19</v>
      </c>
      <c r="G5823">
        <v>7</v>
      </c>
      <c r="H5823" s="4">
        <v>114603.76</v>
      </c>
      <c r="I5823" t="s">
        <v>33</v>
      </c>
      <c r="J5823">
        <v>2</v>
      </c>
      <c r="K5823">
        <v>671</v>
      </c>
      <c r="L5823" t="s">
        <v>35</v>
      </c>
      <c r="M5823" t="s">
        <v>21</v>
      </c>
      <c r="N5823" t="s">
        <v>32</v>
      </c>
      <c r="O5823" s="4">
        <v>153194.32</v>
      </c>
      <c r="P5823" t="s">
        <v>23</v>
      </c>
      <c r="Q5823" t="str" cm="1">
        <f t="array" ref="Q5823">_xlfn.IFS(
O5823&lt;50000,"Low Salary (&lt;$50K)",
O5823&lt;90000,"Lower Middle ($50K-$90K)",
O5823&lt;130000,"Middle ($90K-$130K)",
O5823&lt;170000,"Upper Middle ($130K-$170K)",
O5823&gt;=170000,"High Salary (&gt;$170K)"
)</f>
        <v>Upper Middle ($130K-$170K)</v>
      </c>
      <c r="R5823" t="str" cm="1">
        <f t="array" ref="R5823">_xlfn.IFS(
G5823&lt;=2,"New Customers (0-2Y)",
G5823&lt;=5,"Growing Customers (3-5Y)",
G5823&lt;=8,"Established Customers (6-8Y)",
G5823&lt;=10,"Loyal Customers (9-10Y)"
)</f>
        <v>Established Customers (6-8Y)</v>
      </c>
    </row>
    <row r="5824" spans="1:18" x14ac:dyDescent="0.35">
      <c r="A5824">
        <v>15671351</v>
      </c>
      <c r="B5824" t="s">
        <v>620</v>
      </c>
      <c r="C5824" t="s">
        <v>26</v>
      </c>
      <c r="D5824" t="s">
        <v>39</v>
      </c>
      <c r="E5824">
        <v>35</v>
      </c>
      <c r="F5824" t="s">
        <v>19</v>
      </c>
      <c r="G5824">
        <v>2</v>
      </c>
      <c r="H5824" s="4">
        <v>0</v>
      </c>
      <c r="I5824" t="s">
        <v>24</v>
      </c>
      <c r="J5824">
        <v>2</v>
      </c>
      <c r="K5824">
        <v>624</v>
      </c>
      <c r="L5824" t="s">
        <v>20</v>
      </c>
      <c r="M5824" t="s">
        <v>21</v>
      </c>
      <c r="N5824" t="s">
        <v>32</v>
      </c>
      <c r="O5824" s="4">
        <v>87310.59</v>
      </c>
      <c r="P5824" t="s">
        <v>28</v>
      </c>
      <c r="Q5824" t="str" cm="1">
        <f t="array" ref="Q5824">_xlfn.IFS(
O5824&lt;50000,"Low Salary (&lt;$50K)",
O5824&lt;90000,"Lower Middle ($50K-$90K)",
O5824&lt;130000,"Middle ($90K-$130K)",
O5824&lt;170000,"Upper Middle ($130K-$170K)",
O5824&gt;=170000,"High Salary (&gt;$170K)"
)</f>
        <v>Lower Middle ($50K-$90K)</v>
      </c>
      <c r="R5824" t="str" cm="1">
        <f t="array" ref="R5824">_xlfn.IFS(
G5824&lt;=2,"New Customers (0-2Y)",
G5824&lt;=5,"Growing Customers (3-5Y)",
G5824&lt;=8,"Established Customers (6-8Y)",
G5824&lt;=10,"Loyal Customers (9-10Y)"
)</f>
        <v>New Customers (0-2Y)</v>
      </c>
    </row>
    <row r="5825" spans="1:18" x14ac:dyDescent="0.35">
      <c r="A5825">
        <v>15573628</v>
      </c>
      <c r="B5825" t="s">
        <v>1409</v>
      </c>
      <c r="C5825" t="s">
        <v>42</v>
      </c>
      <c r="D5825" t="s">
        <v>18</v>
      </c>
      <c r="E5825">
        <v>51</v>
      </c>
      <c r="F5825" t="s">
        <v>19</v>
      </c>
      <c r="G5825">
        <v>7</v>
      </c>
      <c r="H5825" s="4">
        <v>148074.79</v>
      </c>
      <c r="I5825" t="s">
        <v>33</v>
      </c>
      <c r="J5825">
        <v>1</v>
      </c>
      <c r="K5825">
        <v>751</v>
      </c>
      <c r="L5825" t="s">
        <v>35</v>
      </c>
      <c r="M5825" t="s">
        <v>21</v>
      </c>
      <c r="N5825" t="s">
        <v>32</v>
      </c>
      <c r="O5825" s="4">
        <v>146411.41</v>
      </c>
      <c r="P5825" t="s">
        <v>23</v>
      </c>
      <c r="Q5825" t="str" cm="1">
        <f t="array" ref="Q5825">_xlfn.IFS(
O5825&lt;50000,"Low Salary (&lt;$50K)",
O5825&lt;90000,"Lower Middle ($50K-$90K)",
O5825&lt;130000,"Middle ($90K-$130K)",
O5825&lt;170000,"Upper Middle ($130K-$170K)",
O5825&gt;=170000,"High Salary (&gt;$170K)"
)</f>
        <v>Upper Middle ($130K-$170K)</v>
      </c>
      <c r="R5825" t="str" cm="1">
        <f t="array" ref="R5825">_xlfn.IFS(
G5825&lt;=2,"New Customers (0-2Y)",
G5825&lt;=5,"Growing Customers (3-5Y)",
G5825&lt;=8,"Established Customers (6-8Y)",
G5825&lt;=10,"Loyal Customers (9-10Y)"
)</f>
        <v>Established Customers (6-8Y)</v>
      </c>
    </row>
    <row r="5826" spans="1:18" x14ac:dyDescent="0.35">
      <c r="A5826">
        <v>15698953</v>
      </c>
      <c r="B5826" t="s">
        <v>1480</v>
      </c>
      <c r="C5826" t="s">
        <v>26</v>
      </c>
      <c r="D5826" t="s">
        <v>39</v>
      </c>
      <c r="E5826">
        <v>36</v>
      </c>
      <c r="F5826" t="s">
        <v>19</v>
      </c>
      <c r="G5826">
        <v>1</v>
      </c>
      <c r="H5826" s="4">
        <v>0</v>
      </c>
      <c r="I5826" t="s">
        <v>24</v>
      </c>
      <c r="J5826">
        <v>3</v>
      </c>
      <c r="K5826">
        <v>636</v>
      </c>
      <c r="L5826" t="s">
        <v>20</v>
      </c>
      <c r="M5826" t="s">
        <v>21</v>
      </c>
      <c r="N5826" t="s">
        <v>22</v>
      </c>
      <c r="O5826" s="4">
        <v>74048.100000000006</v>
      </c>
      <c r="P5826" t="s">
        <v>23</v>
      </c>
      <c r="Q5826" t="str" cm="1">
        <f t="array" ref="Q5826">_xlfn.IFS(
O5826&lt;50000,"Low Salary (&lt;$50K)",
O5826&lt;90000,"Lower Middle ($50K-$90K)",
O5826&lt;130000,"Middle ($90K-$130K)",
O5826&lt;170000,"Upper Middle ($130K-$170K)",
O5826&gt;=170000,"High Salary (&gt;$170K)"
)</f>
        <v>Lower Middle ($50K-$90K)</v>
      </c>
      <c r="R5826" t="str" cm="1">
        <f t="array" ref="R5826">_xlfn.IFS(
G5826&lt;=2,"New Customers (0-2Y)",
G5826&lt;=5,"Growing Customers (3-5Y)",
G5826&lt;=8,"Established Customers (6-8Y)",
G5826&lt;=10,"Loyal Customers (9-10Y)"
)</f>
        <v>New Customers (0-2Y)</v>
      </c>
    </row>
    <row r="5827" spans="1:18" x14ac:dyDescent="0.35">
      <c r="A5827">
        <v>15753888</v>
      </c>
      <c r="B5827" t="s">
        <v>256</v>
      </c>
      <c r="C5827" t="s">
        <v>26</v>
      </c>
      <c r="D5827" t="s">
        <v>18</v>
      </c>
      <c r="E5827">
        <v>62</v>
      </c>
      <c r="F5827" t="s">
        <v>2967</v>
      </c>
      <c r="G5827">
        <v>8</v>
      </c>
      <c r="H5827" s="4">
        <v>108004.64</v>
      </c>
      <c r="I5827" t="s">
        <v>33</v>
      </c>
      <c r="J5827">
        <v>1</v>
      </c>
      <c r="K5827">
        <v>607</v>
      </c>
      <c r="L5827" t="s">
        <v>20</v>
      </c>
      <c r="M5827" t="s">
        <v>21</v>
      </c>
      <c r="N5827" t="s">
        <v>22</v>
      </c>
      <c r="O5827" s="4">
        <v>23386.77</v>
      </c>
      <c r="P5827" t="s">
        <v>23</v>
      </c>
      <c r="Q5827" t="str" cm="1">
        <f t="array" ref="Q5827">_xlfn.IFS(
O5827&lt;50000,"Low Salary (&lt;$50K)",
O5827&lt;90000,"Lower Middle ($50K-$90K)",
O5827&lt;130000,"Middle ($90K-$130K)",
O5827&lt;170000,"Upper Middle ($130K-$170K)",
O5827&gt;=170000,"High Salary (&gt;$170K)"
)</f>
        <v>Low Salary (&lt;$50K)</v>
      </c>
      <c r="R5827" t="str" cm="1">
        <f t="array" ref="R5827">_xlfn.IFS(
G5827&lt;=2,"New Customers (0-2Y)",
G5827&lt;=5,"Growing Customers (3-5Y)",
G5827&lt;=8,"Established Customers (6-8Y)",
G5827&lt;=10,"Loyal Customers (9-10Y)"
)</f>
        <v>Established Customers (6-8Y)</v>
      </c>
    </row>
    <row r="5828" spans="1:18" x14ac:dyDescent="0.35">
      <c r="A5828">
        <v>15737961</v>
      </c>
      <c r="B5828" t="s">
        <v>233</v>
      </c>
      <c r="C5828" t="s">
        <v>42</v>
      </c>
      <c r="D5828" t="s">
        <v>18</v>
      </c>
      <c r="E5828">
        <v>29</v>
      </c>
      <c r="F5828" t="s">
        <v>43</v>
      </c>
      <c r="G5828">
        <v>0</v>
      </c>
      <c r="H5828" s="4">
        <v>107712.57</v>
      </c>
      <c r="I5828" t="s">
        <v>33</v>
      </c>
      <c r="J5828">
        <v>2</v>
      </c>
      <c r="K5828">
        <v>509</v>
      </c>
      <c r="L5828" t="s">
        <v>31</v>
      </c>
      <c r="M5828" t="s">
        <v>21</v>
      </c>
      <c r="N5828" t="s">
        <v>22</v>
      </c>
      <c r="O5828" s="4">
        <v>92898.17</v>
      </c>
      <c r="P5828" t="s">
        <v>28</v>
      </c>
      <c r="Q5828" t="str" cm="1">
        <f t="array" ref="Q5828">_xlfn.IFS(
O5828&lt;50000,"Low Salary (&lt;$50K)",
O5828&lt;90000,"Lower Middle ($50K-$90K)",
O5828&lt;130000,"Middle ($90K-$130K)",
O5828&lt;170000,"Upper Middle ($130K-$170K)",
O5828&gt;=170000,"High Salary (&gt;$170K)"
)</f>
        <v>Middle ($90K-$130K)</v>
      </c>
      <c r="R5828" t="str" cm="1">
        <f t="array" ref="R5828">_xlfn.IFS(
G5828&lt;=2,"New Customers (0-2Y)",
G5828&lt;=5,"Growing Customers (3-5Y)",
G5828&lt;=8,"Established Customers (6-8Y)",
G5828&lt;=10,"Loyal Customers (9-10Y)"
)</f>
        <v>New Customers (0-2Y)</v>
      </c>
    </row>
    <row r="5829" spans="1:18" x14ac:dyDescent="0.35">
      <c r="A5829">
        <v>15801701</v>
      </c>
      <c r="B5829" t="s">
        <v>1103</v>
      </c>
      <c r="C5829" t="s">
        <v>26</v>
      </c>
      <c r="D5829" t="s">
        <v>39</v>
      </c>
      <c r="E5829">
        <v>35</v>
      </c>
      <c r="F5829" t="s">
        <v>19</v>
      </c>
      <c r="G5829">
        <v>9</v>
      </c>
      <c r="H5829" s="4">
        <v>0</v>
      </c>
      <c r="I5829" t="s">
        <v>24</v>
      </c>
      <c r="J5829">
        <v>2</v>
      </c>
      <c r="K5829">
        <v>653</v>
      </c>
      <c r="L5829" t="s">
        <v>20</v>
      </c>
      <c r="M5829" t="s">
        <v>21</v>
      </c>
      <c r="N5829" t="s">
        <v>22</v>
      </c>
      <c r="O5829" s="4">
        <v>45956.05</v>
      </c>
      <c r="P5829" t="s">
        <v>28</v>
      </c>
      <c r="Q5829" t="str" cm="1">
        <f t="array" ref="Q5829">_xlfn.IFS(
O5829&lt;50000,"Low Salary (&lt;$50K)",
O5829&lt;90000,"Lower Middle ($50K-$90K)",
O5829&lt;130000,"Middle ($90K-$130K)",
O5829&lt;170000,"Upper Middle ($130K-$170K)",
O5829&gt;=170000,"High Salary (&gt;$170K)"
)</f>
        <v>Low Salary (&lt;$50K)</v>
      </c>
      <c r="R5829" t="str" cm="1">
        <f t="array" ref="R5829">_xlfn.IFS(
G5829&lt;=2,"New Customers (0-2Y)",
G5829&lt;=5,"Growing Customers (3-5Y)",
G5829&lt;=8,"Established Customers (6-8Y)",
G5829&lt;=10,"Loyal Customers (9-10Y)"
)</f>
        <v>Loyal Customers (9-10Y)</v>
      </c>
    </row>
    <row r="5830" spans="1:18" x14ac:dyDescent="0.35">
      <c r="A5830">
        <v>15684419</v>
      </c>
      <c r="B5830" t="s">
        <v>110</v>
      </c>
      <c r="C5830" t="s">
        <v>26</v>
      </c>
      <c r="D5830" t="s">
        <v>18</v>
      </c>
      <c r="E5830">
        <v>37</v>
      </c>
      <c r="F5830" t="s">
        <v>19</v>
      </c>
      <c r="G5830">
        <v>8</v>
      </c>
      <c r="H5830" s="4">
        <v>0</v>
      </c>
      <c r="I5830" t="s">
        <v>24</v>
      </c>
      <c r="J5830">
        <v>3</v>
      </c>
      <c r="K5830">
        <v>709</v>
      </c>
      <c r="L5830" t="s">
        <v>35</v>
      </c>
      <c r="M5830" t="s">
        <v>21</v>
      </c>
      <c r="N5830" t="s">
        <v>32</v>
      </c>
      <c r="O5830" s="4">
        <v>71738.559999999998</v>
      </c>
      <c r="P5830" t="s">
        <v>28</v>
      </c>
      <c r="Q5830" t="str" cm="1">
        <f t="array" ref="Q5830">_xlfn.IFS(
O5830&lt;50000,"Low Salary (&lt;$50K)",
O5830&lt;90000,"Lower Middle ($50K-$90K)",
O5830&lt;130000,"Middle ($90K-$130K)",
O5830&lt;170000,"Upper Middle ($130K-$170K)",
O5830&gt;=170000,"High Salary (&gt;$170K)"
)</f>
        <v>Lower Middle ($50K-$90K)</v>
      </c>
      <c r="R5830" t="str" cm="1">
        <f t="array" ref="R5830">_xlfn.IFS(
G5830&lt;=2,"New Customers (0-2Y)",
G5830&lt;=5,"Growing Customers (3-5Y)",
G5830&lt;=8,"Established Customers (6-8Y)",
G5830&lt;=10,"Loyal Customers (9-10Y)"
)</f>
        <v>Established Customers (6-8Y)</v>
      </c>
    </row>
    <row r="5831" spans="1:18" x14ac:dyDescent="0.35">
      <c r="A5831">
        <v>15794266</v>
      </c>
      <c r="B5831" t="s">
        <v>1768</v>
      </c>
      <c r="C5831" t="s">
        <v>17</v>
      </c>
      <c r="D5831" t="s">
        <v>39</v>
      </c>
      <c r="E5831">
        <v>32</v>
      </c>
      <c r="F5831" t="s">
        <v>19</v>
      </c>
      <c r="G5831">
        <v>9</v>
      </c>
      <c r="H5831" s="4">
        <v>145303.51999999999</v>
      </c>
      <c r="I5831" t="s">
        <v>33</v>
      </c>
      <c r="J5831">
        <v>1</v>
      </c>
      <c r="K5831">
        <v>559</v>
      </c>
      <c r="L5831" t="s">
        <v>31</v>
      </c>
      <c r="M5831" t="s">
        <v>21</v>
      </c>
      <c r="N5831" t="s">
        <v>32</v>
      </c>
      <c r="O5831" s="4">
        <v>103560.98</v>
      </c>
      <c r="P5831" t="s">
        <v>28</v>
      </c>
      <c r="Q5831" t="str" cm="1">
        <f t="array" ref="Q5831">_xlfn.IFS(
O5831&lt;50000,"Low Salary (&lt;$50K)",
O5831&lt;90000,"Lower Middle ($50K-$90K)",
O5831&lt;130000,"Middle ($90K-$130K)",
O5831&lt;170000,"Upper Middle ($130K-$170K)",
O5831&gt;=170000,"High Salary (&gt;$170K)"
)</f>
        <v>Middle ($90K-$130K)</v>
      </c>
      <c r="R5831" t="str" cm="1">
        <f t="array" ref="R5831">_xlfn.IFS(
G5831&lt;=2,"New Customers (0-2Y)",
G5831&lt;=5,"Growing Customers (3-5Y)",
G5831&lt;=8,"Established Customers (6-8Y)",
G5831&lt;=10,"Loyal Customers (9-10Y)"
)</f>
        <v>Loyal Customers (9-10Y)</v>
      </c>
    </row>
    <row r="5832" spans="1:18" x14ac:dyDescent="0.35">
      <c r="A5832">
        <v>15810711</v>
      </c>
      <c r="B5832" t="s">
        <v>2250</v>
      </c>
      <c r="C5832" t="s">
        <v>42</v>
      </c>
      <c r="D5832" t="s">
        <v>39</v>
      </c>
      <c r="E5832">
        <v>37</v>
      </c>
      <c r="F5832" t="s">
        <v>19</v>
      </c>
      <c r="G5832">
        <v>4</v>
      </c>
      <c r="H5832" s="4">
        <v>138476.41</v>
      </c>
      <c r="I5832" t="s">
        <v>33</v>
      </c>
      <c r="J5832">
        <v>2</v>
      </c>
      <c r="K5832">
        <v>684</v>
      </c>
      <c r="L5832" t="s">
        <v>35</v>
      </c>
      <c r="M5832" t="s">
        <v>21</v>
      </c>
      <c r="N5832" t="s">
        <v>22</v>
      </c>
      <c r="O5832" s="4">
        <v>52367.29</v>
      </c>
      <c r="P5832" t="s">
        <v>28</v>
      </c>
      <c r="Q5832" t="str" cm="1">
        <f t="array" ref="Q5832">_xlfn.IFS(
O5832&lt;50000,"Low Salary (&lt;$50K)",
O5832&lt;90000,"Lower Middle ($50K-$90K)",
O5832&lt;130000,"Middle ($90K-$130K)",
O5832&lt;170000,"Upper Middle ($130K-$170K)",
O5832&gt;=170000,"High Salary (&gt;$170K)"
)</f>
        <v>Lower Middle ($50K-$90K)</v>
      </c>
      <c r="R5832" t="str" cm="1">
        <f t="array" ref="R5832">_xlfn.IFS(
G5832&lt;=2,"New Customers (0-2Y)",
G5832&lt;=5,"Growing Customers (3-5Y)",
G5832&lt;=8,"Established Customers (6-8Y)",
G5832&lt;=10,"Loyal Customers (9-10Y)"
)</f>
        <v>Growing Customers (3-5Y)</v>
      </c>
    </row>
    <row r="5833" spans="1:18" x14ac:dyDescent="0.35">
      <c r="A5833">
        <v>15771270</v>
      </c>
      <c r="B5833" t="s">
        <v>2251</v>
      </c>
      <c r="C5833" t="s">
        <v>17</v>
      </c>
      <c r="D5833" t="s">
        <v>18</v>
      </c>
      <c r="E5833">
        <v>27</v>
      </c>
      <c r="F5833" t="s">
        <v>43</v>
      </c>
      <c r="G5833">
        <v>8</v>
      </c>
      <c r="H5833" s="4">
        <v>127471.56</v>
      </c>
      <c r="I5833" t="s">
        <v>33</v>
      </c>
      <c r="J5833">
        <v>1</v>
      </c>
      <c r="K5833">
        <v>635</v>
      </c>
      <c r="L5833" t="s">
        <v>20</v>
      </c>
      <c r="M5833" t="s">
        <v>21</v>
      </c>
      <c r="N5833" t="s">
        <v>22</v>
      </c>
      <c r="O5833" s="4">
        <v>152916.04999999999</v>
      </c>
      <c r="P5833" t="s">
        <v>23</v>
      </c>
      <c r="Q5833" t="str" cm="1">
        <f t="array" ref="Q5833">_xlfn.IFS(
O5833&lt;50000,"Low Salary (&lt;$50K)",
O5833&lt;90000,"Lower Middle ($50K-$90K)",
O5833&lt;130000,"Middle ($90K-$130K)",
O5833&lt;170000,"Upper Middle ($130K-$170K)",
O5833&gt;=170000,"High Salary (&gt;$170K)"
)</f>
        <v>Upper Middle ($130K-$170K)</v>
      </c>
      <c r="R5833" t="str" cm="1">
        <f t="array" ref="R5833">_xlfn.IFS(
G5833&lt;=2,"New Customers (0-2Y)",
G5833&lt;=5,"Growing Customers (3-5Y)",
G5833&lt;=8,"Established Customers (6-8Y)",
G5833&lt;=10,"Loyal Customers (9-10Y)"
)</f>
        <v>Established Customers (6-8Y)</v>
      </c>
    </row>
    <row r="5834" spans="1:18" x14ac:dyDescent="0.35">
      <c r="A5834">
        <v>15607786</v>
      </c>
      <c r="B5834" t="s">
        <v>559</v>
      </c>
      <c r="C5834" t="s">
        <v>17</v>
      </c>
      <c r="D5834" t="s">
        <v>39</v>
      </c>
      <c r="E5834">
        <v>26</v>
      </c>
      <c r="F5834" t="s">
        <v>43</v>
      </c>
      <c r="G5834">
        <v>6</v>
      </c>
      <c r="H5834" s="4">
        <v>156551.63</v>
      </c>
      <c r="I5834" t="s">
        <v>33</v>
      </c>
      <c r="J5834">
        <v>1</v>
      </c>
      <c r="K5834">
        <v>709</v>
      </c>
      <c r="L5834" t="s">
        <v>35</v>
      </c>
      <c r="M5834" t="s">
        <v>27</v>
      </c>
      <c r="N5834" t="s">
        <v>22</v>
      </c>
      <c r="O5834" s="4">
        <v>4410.7700000000004</v>
      </c>
      <c r="P5834" t="s">
        <v>28</v>
      </c>
      <c r="Q5834" t="str" cm="1">
        <f t="array" ref="Q5834">_xlfn.IFS(
O5834&lt;50000,"Low Salary (&lt;$50K)",
O5834&lt;90000,"Lower Middle ($50K-$90K)",
O5834&lt;130000,"Middle ($90K-$130K)",
O5834&lt;170000,"Upper Middle ($130K-$170K)",
O5834&gt;=170000,"High Salary (&gt;$170K)"
)</f>
        <v>Low Salary (&lt;$50K)</v>
      </c>
      <c r="R5834" t="str" cm="1">
        <f t="array" ref="R5834">_xlfn.IFS(
G5834&lt;=2,"New Customers (0-2Y)",
G5834&lt;=5,"Growing Customers (3-5Y)",
G5834&lt;=8,"Established Customers (6-8Y)",
G5834&lt;=10,"Loyal Customers (9-10Y)"
)</f>
        <v>Established Customers (6-8Y)</v>
      </c>
    </row>
    <row r="5835" spans="1:18" x14ac:dyDescent="0.35">
      <c r="A5835">
        <v>15624519</v>
      </c>
      <c r="B5835" t="s">
        <v>308</v>
      </c>
      <c r="C5835" t="s">
        <v>42</v>
      </c>
      <c r="D5835" t="s">
        <v>18</v>
      </c>
      <c r="E5835">
        <v>49</v>
      </c>
      <c r="F5835" t="s">
        <v>19</v>
      </c>
      <c r="G5835">
        <v>9</v>
      </c>
      <c r="H5835" s="4">
        <v>97092.87</v>
      </c>
      <c r="I5835" t="s">
        <v>29</v>
      </c>
      <c r="J5835">
        <v>1</v>
      </c>
      <c r="K5835">
        <v>656</v>
      </c>
      <c r="L5835" t="s">
        <v>20</v>
      </c>
      <c r="M5835" t="s">
        <v>21</v>
      </c>
      <c r="N5835" t="s">
        <v>32</v>
      </c>
      <c r="O5835" s="4">
        <v>74771.22</v>
      </c>
      <c r="P5835" t="s">
        <v>23</v>
      </c>
      <c r="Q5835" t="str" cm="1">
        <f t="array" ref="Q5835">_xlfn.IFS(
O5835&lt;50000,"Low Salary (&lt;$50K)",
O5835&lt;90000,"Lower Middle ($50K-$90K)",
O5835&lt;130000,"Middle ($90K-$130K)",
O5835&lt;170000,"Upper Middle ($130K-$170K)",
O5835&gt;=170000,"High Salary (&gt;$170K)"
)</f>
        <v>Lower Middle ($50K-$90K)</v>
      </c>
      <c r="R5835" t="str" cm="1">
        <f t="array" ref="R5835">_xlfn.IFS(
G5835&lt;=2,"New Customers (0-2Y)",
G5835&lt;=5,"Growing Customers (3-5Y)",
G5835&lt;=8,"Established Customers (6-8Y)",
G5835&lt;=10,"Loyal Customers (9-10Y)"
)</f>
        <v>Loyal Customers (9-10Y)</v>
      </c>
    </row>
    <row r="5836" spans="1:18" x14ac:dyDescent="0.35">
      <c r="A5836">
        <v>15799910</v>
      </c>
      <c r="B5836" t="s">
        <v>82</v>
      </c>
      <c r="C5836" t="s">
        <v>17</v>
      </c>
      <c r="D5836" t="s">
        <v>39</v>
      </c>
      <c r="E5836">
        <v>32</v>
      </c>
      <c r="F5836" t="s">
        <v>19</v>
      </c>
      <c r="G5836">
        <v>2</v>
      </c>
      <c r="H5836" s="4">
        <v>0</v>
      </c>
      <c r="I5836" t="s">
        <v>24</v>
      </c>
      <c r="J5836">
        <v>2</v>
      </c>
      <c r="K5836">
        <v>793</v>
      </c>
      <c r="L5836" t="s">
        <v>37</v>
      </c>
      <c r="M5836" t="s">
        <v>21</v>
      </c>
      <c r="N5836" t="s">
        <v>32</v>
      </c>
      <c r="O5836" s="4">
        <v>193817.63</v>
      </c>
      <c r="P5836" t="s">
        <v>23</v>
      </c>
      <c r="Q5836" t="str" cm="1">
        <f t="array" ref="Q5836">_xlfn.IFS(
O5836&lt;50000,"Low Salary (&lt;$50K)",
O5836&lt;90000,"Lower Middle ($50K-$90K)",
O5836&lt;130000,"Middle ($90K-$130K)",
O5836&lt;170000,"Upper Middle ($130K-$170K)",
O5836&gt;=170000,"High Salary (&gt;$170K)"
)</f>
        <v>High Salary (&gt;$170K)</v>
      </c>
      <c r="R5836" t="str" cm="1">
        <f t="array" ref="R5836">_xlfn.IFS(
G5836&lt;=2,"New Customers (0-2Y)",
G5836&lt;=5,"Growing Customers (3-5Y)",
G5836&lt;=8,"Established Customers (6-8Y)",
G5836&lt;=10,"Loyal Customers (9-10Y)"
)</f>
        <v>New Customers (0-2Y)</v>
      </c>
    </row>
    <row r="5837" spans="1:18" x14ac:dyDescent="0.35">
      <c r="A5837">
        <v>15602479</v>
      </c>
      <c r="B5837" t="s">
        <v>561</v>
      </c>
      <c r="C5837" t="s">
        <v>26</v>
      </c>
      <c r="D5837" t="s">
        <v>39</v>
      </c>
      <c r="E5837">
        <v>37</v>
      </c>
      <c r="F5837" t="s">
        <v>19</v>
      </c>
      <c r="G5837">
        <v>5</v>
      </c>
      <c r="H5837" s="4">
        <v>129312.79</v>
      </c>
      <c r="I5837" t="s">
        <v>33</v>
      </c>
      <c r="J5837">
        <v>1</v>
      </c>
      <c r="K5837">
        <v>609</v>
      </c>
      <c r="L5837" t="s">
        <v>20</v>
      </c>
      <c r="M5837" t="s">
        <v>21</v>
      </c>
      <c r="N5837" t="s">
        <v>22</v>
      </c>
      <c r="O5837" s="4">
        <v>26793.82</v>
      </c>
      <c r="P5837" t="s">
        <v>28</v>
      </c>
      <c r="Q5837" t="str" cm="1">
        <f t="array" ref="Q5837">_xlfn.IFS(
O5837&lt;50000,"Low Salary (&lt;$50K)",
O5837&lt;90000,"Lower Middle ($50K-$90K)",
O5837&lt;130000,"Middle ($90K-$130K)",
O5837&lt;170000,"Upper Middle ($130K-$170K)",
O5837&gt;=170000,"High Salary (&gt;$170K)"
)</f>
        <v>Low Salary (&lt;$50K)</v>
      </c>
      <c r="R5837" t="str" cm="1">
        <f t="array" ref="R5837">_xlfn.IFS(
G5837&lt;=2,"New Customers (0-2Y)",
G5837&lt;=5,"Growing Customers (3-5Y)",
G5837&lt;=8,"Established Customers (6-8Y)",
G5837&lt;=10,"Loyal Customers (9-10Y)"
)</f>
        <v>Growing Customers (3-5Y)</v>
      </c>
    </row>
    <row r="5838" spans="1:18" x14ac:dyDescent="0.35">
      <c r="A5838">
        <v>15617419</v>
      </c>
      <c r="B5838" t="s">
        <v>1239</v>
      </c>
      <c r="C5838" t="s">
        <v>42</v>
      </c>
      <c r="D5838" t="s">
        <v>18</v>
      </c>
      <c r="E5838">
        <v>29</v>
      </c>
      <c r="F5838" t="s">
        <v>43</v>
      </c>
      <c r="G5838">
        <v>10</v>
      </c>
      <c r="H5838" s="4">
        <v>100315.1</v>
      </c>
      <c r="I5838" t="s">
        <v>33</v>
      </c>
      <c r="J5838">
        <v>2</v>
      </c>
      <c r="K5838">
        <v>618</v>
      </c>
      <c r="L5838" t="s">
        <v>20</v>
      </c>
      <c r="M5838" t="s">
        <v>21</v>
      </c>
      <c r="N5838" t="s">
        <v>22</v>
      </c>
      <c r="O5838" s="4">
        <v>32526.639999999999</v>
      </c>
      <c r="P5838" t="s">
        <v>28</v>
      </c>
      <c r="Q5838" t="str" cm="1">
        <f t="array" ref="Q5838">_xlfn.IFS(
O5838&lt;50000,"Low Salary (&lt;$50K)",
O5838&lt;90000,"Lower Middle ($50K-$90K)",
O5838&lt;130000,"Middle ($90K-$130K)",
O5838&lt;170000,"Upper Middle ($130K-$170K)",
O5838&gt;=170000,"High Salary (&gt;$170K)"
)</f>
        <v>Low Salary (&lt;$50K)</v>
      </c>
      <c r="R5838" t="str" cm="1">
        <f t="array" ref="R5838">_xlfn.IFS(
G5838&lt;=2,"New Customers (0-2Y)",
G5838&lt;=5,"Growing Customers (3-5Y)",
G5838&lt;=8,"Established Customers (6-8Y)",
G5838&lt;=10,"Loyal Customers (9-10Y)"
)</f>
        <v>Loyal Customers (9-10Y)</v>
      </c>
    </row>
    <row r="5839" spans="1:18" x14ac:dyDescent="0.35">
      <c r="A5839">
        <v>15657603</v>
      </c>
      <c r="B5839" t="s">
        <v>2079</v>
      </c>
      <c r="C5839" t="s">
        <v>17</v>
      </c>
      <c r="D5839" t="s">
        <v>18</v>
      </c>
      <c r="E5839">
        <v>35</v>
      </c>
      <c r="F5839" t="s">
        <v>19</v>
      </c>
      <c r="G5839">
        <v>6</v>
      </c>
      <c r="H5839" s="4">
        <v>81684.97</v>
      </c>
      <c r="I5839" t="s">
        <v>29</v>
      </c>
      <c r="J5839">
        <v>1</v>
      </c>
      <c r="K5839">
        <v>850</v>
      </c>
      <c r="L5839" t="s">
        <v>37</v>
      </c>
      <c r="M5839" t="s">
        <v>21</v>
      </c>
      <c r="N5839" t="s">
        <v>32</v>
      </c>
      <c r="O5839" s="4">
        <v>824</v>
      </c>
      <c r="P5839" t="s">
        <v>28</v>
      </c>
      <c r="Q5839" t="str" cm="1">
        <f t="array" ref="Q5839">_xlfn.IFS(
O5839&lt;50000,"Low Salary (&lt;$50K)",
O5839&lt;90000,"Lower Middle ($50K-$90K)",
O5839&lt;130000,"Middle ($90K-$130K)",
O5839&lt;170000,"Upper Middle ($130K-$170K)",
O5839&gt;=170000,"High Salary (&gt;$170K)"
)</f>
        <v>Low Salary (&lt;$50K)</v>
      </c>
      <c r="R5839" t="str" cm="1">
        <f t="array" ref="R5839">_xlfn.IFS(
G5839&lt;=2,"New Customers (0-2Y)",
G5839&lt;=5,"Growing Customers (3-5Y)",
G5839&lt;=8,"Established Customers (6-8Y)",
G5839&lt;=10,"Loyal Customers (9-10Y)"
)</f>
        <v>Established Customers (6-8Y)</v>
      </c>
    </row>
    <row r="5840" spans="1:18" x14ac:dyDescent="0.35">
      <c r="A5840">
        <v>15570379</v>
      </c>
      <c r="B5840" t="s">
        <v>2252</v>
      </c>
      <c r="C5840" t="s">
        <v>26</v>
      </c>
      <c r="D5840" t="s">
        <v>39</v>
      </c>
      <c r="E5840">
        <v>51</v>
      </c>
      <c r="F5840" t="s">
        <v>19</v>
      </c>
      <c r="G5840">
        <v>3</v>
      </c>
      <c r="H5840" s="4">
        <v>88827.53</v>
      </c>
      <c r="I5840" t="s">
        <v>29</v>
      </c>
      <c r="J5840">
        <v>1</v>
      </c>
      <c r="K5840">
        <v>669</v>
      </c>
      <c r="L5840" t="s">
        <v>35</v>
      </c>
      <c r="M5840" t="s">
        <v>27</v>
      </c>
      <c r="N5840" t="s">
        <v>32</v>
      </c>
      <c r="O5840" s="4">
        <v>85250.77</v>
      </c>
      <c r="P5840" t="s">
        <v>23</v>
      </c>
      <c r="Q5840" t="str" cm="1">
        <f t="array" ref="Q5840">_xlfn.IFS(
O5840&lt;50000,"Low Salary (&lt;$50K)",
O5840&lt;90000,"Lower Middle ($50K-$90K)",
O5840&lt;130000,"Middle ($90K-$130K)",
O5840&lt;170000,"Upper Middle ($130K-$170K)",
O5840&gt;=170000,"High Salary (&gt;$170K)"
)</f>
        <v>Lower Middle ($50K-$90K)</v>
      </c>
      <c r="R5840" t="str" cm="1">
        <f t="array" ref="R5840">_xlfn.IFS(
G5840&lt;=2,"New Customers (0-2Y)",
G5840&lt;=5,"Growing Customers (3-5Y)",
G5840&lt;=8,"Established Customers (6-8Y)",
G5840&lt;=10,"Loyal Customers (9-10Y)"
)</f>
        <v>Growing Customers (3-5Y)</v>
      </c>
    </row>
    <row r="5841" spans="1:18" x14ac:dyDescent="0.35">
      <c r="A5841">
        <v>15772996</v>
      </c>
      <c r="B5841" t="s">
        <v>2253</v>
      </c>
      <c r="C5841" t="s">
        <v>42</v>
      </c>
      <c r="D5841" t="s">
        <v>39</v>
      </c>
      <c r="E5841">
        <v>40</v>
      </c>
      <c r="F5841" t="s">
        <v>19</v>
      </c>
      <c r="G5841">
        <v>0</v>
      </c>
      <c r="H5841" s="4">
        <v>152092.44</v>
      </c>
      <c r="I5841" t="s">
        <v>33</v>
      </c>
      <c r="J5841">
        <v>2</v>
      </c>
      <c r="K5841">
        <v>594</v>
      </c>
      <c r="L5841" t="s">
        <v>31</v>
      </c>
      <c r="M5841" t="s">
        <v>21</v>
      </c>
      <c r="N5841" t="s">
        <v>22</v>
      </c>
      <c r="O5841" s="4">
        <v>83508.929999999993</v>
      </c>
      <c r="P5841" t="s">
        <v>28</v>
      </c>
      <c r="Q5841" t="str" cm="1">
        <f t="array" ref="Q5841">_xlfn.IFS(
O5841&lt;50000,"Low Salary (&lt;$50K)",
O5841&lt;90000,"Lower Middle ($50K-$90K)",
O5841&lt;130000,"Middle ($90K-$130K)",
O5841&lt;170000,"Upper Middle ($130K-$170K)",
O5841&gt;=170000,"High Salary (&gt;$170K)"
)</f>
        <v>Lower Middle ($50K-$90K)</v>
      </c>
      <c r="R5841" t="str" cm="1">
        <f t="array" ref="R5841">_xlfn.IFS(
G5841&lt;=2,"New Customers (0-2Y)",
G5841&lt;=5,"Growing Customers (3-5Y)",
G5841&lt;=8,"Established Customers (6-8Y)",
G5841&lt;=10,"Loyal Customers (9-10Y)"
)</f>
        <v>New Customers (0-2Y)</v>
      </c>
    </row>
    <row r="5842" spans="1:18" x14ac:dyDescent="0.35">
      <c r="A5842">
        <v>15729574</v>
      </c>
      <c r="B5842" t="s">
        <v>473</v>
      </c>
      <c r="C5842" t="s">
        <v>26</v>
      </c>
      <c r="D5842" t="s">
        <v>39</v>
      </c>
      <c r="E5842">
        <v>71</v>
      </c>
      <c r="F5842" t="s">
        <v>2967</v>
      </c>
      <c r="G5842">
        <v>4</v>
      </c>
      <c r="H5842" s="4">
        <v>0</v>
      </c>
      <c r="I5842" t="s">
        <v>24</v>
      </c>
      <c r="J5842">
        <v>2</v>
      </c>
      <c r="K5842">
        <v>616</v>
      </c>
      <c r="L5842" t="s">
        <v>20</v>
      </c>
      <c r="M5842" t="s">
        <v>21</v>
      </c>
      <c r="N5842" t="s">
        <v>22</v>
      </c>
      <c r="O5842" s="4">
        <v>173599.38</v>
      </c>
      <c r="P5842" t="s">
        <v>28</v>
      </c>
      <c r="Q5842" t="str" cm="1">
        <f t="array" ref="Q5842">_xlfn.IFS(
O5842&lt;50000,"Low Salary (&lt;$50K)",
O5842&lt;90000,"Lower Middle ($50K-$90K)",
O5842&lt;130000,"Middle ($90K-$130K)",
O5842&lt;170000,"Upper Middle ($130K-$170K)",
O5842&gt;=170000,"High Salary (&gt;$170K)"
)</f>
        <v>High Salary (&gt;$170K)</v>
      </c>
      <c r="R5842" t="str" cm="1">
        <f t="array" ref="R5842">_xlfn.IFS(
G5842&lt;=2,"New Customers (0-2Y)",
G5842&lt;=5,"Growing Customers (3-5Y)",
G5842&lt;=8,"Established Customers (6-8Y)",
G5842&lt;=10,"Loyal Customers (9-10Y)"
)</f>
        <v>Growing Customers (3-5Y)</v>
      </c>
    </row>
    <row r="5843" spans="1:18" x14ac:dyDescent="0.35">
      <c r="A5843">
        <v>15737267</v>
      </c>
      <c r="B5843" t="s">
        <v>551</v>
      </c>
      <c r="C5843" t="s">
        <v>17</v>
      </c>
      <c r="D5843" t="s">
        <v>18</v>
      </c>
      <c r="E5843">
        <v>49</v>
      </c>
      <c r="F5843" t="s">
        <v>19</v>
      </c>
      <c r="G5843">
        <v>1</v>
      </c>
      <c r="H5843" s="4">
        <v>0</v>
      </c>
      <c r="I5843" t="s">
        <v>24</v>
      </c>
      <c r="J5843">
        <v>1</v>
      </c>
      <c r="K5843">
        <v>676</v>
      </c>
      <c r="L5843" t="s">
        <v>35</v>
      </c>
      <c r="M5843" t="s">
        <v>21</v>
      </c>
      <c r="N5843" t="s">
        <v>32</v>
      </c>
      <c r="O5843" s="4">
        <v>79342.31</v>
      </c>
      <c r="P5843" t="s">
        <v>23</v>
      </c>
      <c r="Q5843" t="str" cm="1">
        <f t="array" ref="Q5843">_xlfn.IFS(
O5843&lt;50000,"Low Salary (&lt;$50K)",
O5843&lt;90000,"Lower Middle ($50K-$90K)",
O5843&lt;130000,"Middle ($90K-$130K)",
O5843&lt;170000,"Upper Middle ($130K-$170K)",
O5843&gt;=170000,"High Salary (&gt;$170K)"
)</f>
        <v>Lower Middle ($50K-$90K)</v>
      </c>
      <c r="R5843" t="str" cm="1">
        <f t="array" ref="R5843">_xlfn.IFS(
G5843&lt;=2,"New Customers (0-2Y)",
G5843&lt;=5,"Growing Customers (3-5Y)",
G5843&lt;=8,"Established Customers (6-8Y)",
G5843&lt;=10,"Loyal Customers (9-10Y)"
)</f>
        <v>New Customers (0-2Y)</v>
      </c>
    </row>
    <row r="5844" spans="1:18" x14ac:dyDescent="0.35">
      <c r="A5844">
        <v>15799128</v>
      </c>
      <c r="B5844" t="s">
        <v>1008</v>
      </c>
      <c r="C5844" t="s">
        <v>26</v>
      </c>
      <c r="D5844" t="s">
        <v>18</v>
      </c>
      <c r="E5844">
        <v>38</v>
      </c>
      <c r="F5844" t="s">
        <v>19</v>
      </c>
      <c r="G5844">
        <v>9</v>
      </c>
      <c r="H5844" s="4">
        <v>102406.76</v>
      </c>
      <c r="I5844" t="s">
        <v>33</v>
      </c>
      <c r="J5844">
        <v>1</v>
      </c>
      <c r="K5844">
        <v>608</v>
      </c>
      <c r="L5844" t="s">
        <v>20</v>
      </c>
      <c r="M5844" t="s">
        <v>27</v>
      </c>
      <c r="N5844" t="s">
        <v>22</v>
      </c>
      <c r="O5844" s="4">
        <v>57600.66</v>
      </c>
      <c r="P5844" t="s">
        <v>28</v>
      </c>
      <c r="Q5844" t="str" cm="1">
        <f t="array" ref="Q5844">_xlfn.IFS(
O5844&lt;50000,"Low Salary (&lt;$50K)",
O5844&lt;90000,"Lower Middle ($50K-$90K)",
O5844&lt;130000,"Middle ($90K-$130K)",
O5844&lt;170000,"Upper Middle ($130K-$170K)",
O5844&gt;=170000,"High Salary (&gt;$170K)"
)</f>
        <v>Lower Middle ($50K-$90K)</v>
      </c>
      <c r="R5844" t="str" cm="1">
        <f t="array" ref="R5844">_xlfn.IFS(
G5844&lt;=2,"New Customers (0-2Y)",
G5844&lt;=5,"Growing Customers (3-5Y)",
G5844&lt;=8,"Established Customers (6-8Y)",
G5844&lt;=10,"Loyal Customers (9-10Y)"
)</f>
        <v>Loyal Customers (9-10Y)</v>
      </c>
    </row>
    <row r="5845" spans="1:18" x14ac:dyDescent="0.35">
      <c r="A5845">
        <v>15813327</v>
      </c>
      <c r="B5845" t="s">
        <v>620</v>
      </c>
      <c r="C5845" t="s">
        <v>17</v>
      </c>
      <c r="D5845" t="s">
        <v>39</v>
      </c>
      <c r="E5845">
        <v>21</v>
      </c>
      <c r="F5845" t="s">
        <v>43</v>
      </c>
      <c r="G5845">
        <v>4</v>
      </c>
      <c r="H5845" s="4">
        <v>109130.96</v>
      </c>
      <c r="I5845" t="s">
        <v>33</v>
      </c>
      <c r="J5845">
        <v>2</v>
      </c>
      <c r="K5845">
        <v>710</v>
      </c>
      <c r="L5845" t="s">
        <v>35</v>
      </c>
      <c r="M5845" t="s">
        <v>21</v>
      </c>
      <c r="N5845" t="s">
        <v>22</v>
      </c>
      <c r="O5845" s="4">
        <v>56191.99</v>
      </c>
      <c r="P5845" t="s">
        <v>28</v>
      </c>
      <c r="Q5845" t="str" cm="1">
        <f t="array" ref="Q5845">_xlfn.IFS(
O5845&lt;50000,"Low Salary (&lt;$50K)",
O5845&lt;90000,"Lower Middle ($50K-$90K)",
O5845&lt;130000,"Middle ($90K-$130K)",
O5845&lt;170000,"Upper Middle ($130K-$170K)",
O5845&gt;=170000,"High Salary (&gt;$170K)"
)</f>
        <v>Lower Middle ($50K-$90K)</v>
      </c>
      <c r="R5845" t="str" cm="1">
        <f t="array" ref="R5845">_xlfn.IFS(
G5845&lt;=2,"New Customers (0-2Y)",
G5845&lt;=5,"Growing Customers (3-5Y)",
G5845&lt;=8,"Established Customers (6-8Y)",
G5845&lt;=10,"Loyal Customers (9-10Y)"
)</f>
        <v>Growing Customers (3-5Y)</v>
      </c>
    </row>
    <row r="5846" spans="1:18" x14ac:dyDescent="0.35">
      <c r="A5846">
        <v>15711921</v>
      </c>
      <c r="B5846" t="s">
        <v>51</v>
      </c>
      <c r="C5846" t="s">
        <v>17</v>
      </c>
      <c r="D5846" t="s">
        <v>39</v>
      </c>
      <c r="E5846">
        <v>29</v>
      </c>
      <c r="F5846" t="s">
        <v>43</v>
      </c>
      <c r="G5846">
        <v>5</v>
      </c>
      <c r="H5846" s="4">
        <v>0</v>
      </c>
      <c r="I5846" t="s">
        <v>24</v>
      </c>
      <c r="J5846">
        <v>2</v>
      </c>
      <c r="K5846">
        <v>695</v>
      </c>
      <c r="L5846" t="s">
        <v>35</v>
      </c>
      <c r="M5846" t="s">
        <v>21</v>
      </c>
      <c r="N5846" t="s">
        <v>22</v>
      </c>
      <c r="O5846" s="4">
        <v>6770.44</v>
      </c>
      <c r="P5846" t="s">
        <v>28</v>
      </c>
      <c r="Q5846" t="str" cm="1">
        <f t="array" ref="Q5846">_xlfn.IFS(
O5846&lt;50000,"Low Salary (&lt;$50K)",
O5846&lt;90000,"Lower Middle ($50K-$90K)",
O5846&lt;130000,"Middle ($90K-$130K)",
O5846&lt;170000,"Upper Middle ($130K-$170K)",
O5846&gt;=170000,"High Salary (&gt;$170K)"
)</f>
        <v>Low Salary (&lt;$50K)</v>
      </c>
      <c r="R5846" t="str" cm="1">
        <f t="array" ref="R5846">_xlfn.IFS(
G5846&lt;=2,"New Customers (0-2Y)",
G5846&lt;=5,"Growing Customers (3-5Y)",
G5846&lt;=8,"Established Customers (6-8Y)",
G5846&lt;=10,"Loyal Customers (9-10Y)"
)</f>
        <v>Growing Customers (3-5Y)</v>
      </c>
    </row>
    <row r="5847" spans="1:18" x14ac:dyDescent="0.35">
      <c r="A5847">
        <v>15654300</v>
      </c>
      <c r="B5847" t="s">
        <v>559</v>
      </c>
      <c r="C5847" t="s">
        <v>42</v>
      </c>
      <c r="D5847" t="s">
        <v>39</v>
      </c>
      <c r="E5847">
        <v>33</v>
      </c>
      <c r="F5847" t="s">
        <v>19</v>
      </c>
      <c r="G5847">
        <v>9</v>
      </c>
      <c r="H5847" s="4">
        <v>75242.28</v>
      </c>
      <c r="I5847" t="s">
        <v>29</v>
      </c>
      <c r="J5847">
        <v>1</v>
      </c>
      <c r="K5847">
        <v>530</v>
      </c>
      <c r="L5847" t="s">
        <v>31</v>
      </c>
      <c r="M5847" t="s">
        <v>27</v>
      </c>
      <c r="N5847" t="s">
        <v>22</v>
      </c>
      <c r="O5847" s="4">
        <v>101694.67</v>
      </c>
      <c r="P5847" t="s">
        <v>28</v>
      </c>
      <c r="Q5847" t="str" cm="1">
        <f t="array" ref="Q5847">_xlfn.IFS(
O5847&lt;50000,"Low Salary (&lt;$50K)",
O5847&lt;90000,"Lower Middle ($50K-$90K)",
O5847&lt;130000,"Middle ($90K-$130K)",
O5847&lt;170000,"Upper Middle ($130K-$170K)",
O5847&gt;=170000,"High Salary (&gt;$170K)"
)</f>
        <v>Middle ($90K-$130K)</v>
      </c>
      <c r="R5847" t="str" cm="1">
        <f t="array" ref="R5847">_xlfn.IFS(
G5847&lt;=2,"New Customers (0-2Y)",
G5847&lt;=5,"Growing Customers (3-5Y)",
G5847&lt;=8,"Established Customers (6-8Y)",
G5847&lt;=10,"Loyal Customers (9-10Y)"
)</f>
        <v>Loyal Customers (9-10Y)</v>
      </c>
    </row>
    <row r="5848" spans="1:18" x14ac:dyDescent="0.35">
      <c r="A5848">
        <v>15569945</v>
      </c>
      <c r="B5848" t="s">
        <v>2254</v>
      </c>
      <c r="C5848" t="s">
        <v>26</v>
      </c>
      <c r="D5848" t="s">
        <v>39</v>
      </c>
      <c r="E5848">
        <v>29</v>
      </c>
      <c r="F5848" t="s">
        <v>43</v>
      </c>
      <c r="G5848">
        <v>1</v>
      </c>
      <c r="H5848" s="4">
        <v>0</v>
      </c>
      <c r="I5848" t="s">
        <v>24</v>
      </c>
      <c r="J5848">
        <v>2</v>
      </c>
      <c r="K5848">
        <v>509</v>
      </c>
      <c r="L5848" t="s">
        <v>31</v>
      </c>
      <c r="M5848" t="s">
        <v>21</v>
      </c>
      <c r="N5848" t="s">
        <v>32</v>
      </c>
      <c r="O5848" s="4">
        <v>69113.14</v>
      </c>
      <c r="P5848" t="s">
        <v>28</v>
      </c>
      <c r="Q5848" t="str" cm="1">
        <f t="array" ref="Q5848">_xlfn.IFS(
O5848&lt;50000,"Low Salary (&lt;$50K)",
O5848&lt;90000,"Lower Middle ($50K-$90K)",
O5848&lt;130000,"Middle ($90K-$130K)",
O5848&lt;170000,"Upper Middle ($130K-$170K)",
O5848&gt;=170000,"High Salary (&gt;$170K)"
)</f>
        <v>Lower Middle ($50K-$90K)</v>
      </c>
      <c r="R5848" t="str" cm="1">
        <f t="array" ref="R5848">_xlfn.IFS(
G5848&lt;=2,"New Customers (0-2Y)",
G5848&lt;=5,"Growing Customers (3-5Y)",
G5848&lt;=8,"Established Customers (6-8Y)",
G5848&lt;=10,"Loyal Customers (9-10Y)"
)</f>
        <v>New Customers (0-2Y)</v>
      </c>
    </row>
    <row r="5849" spans="1:18" x14ac:dyDescent="0.35">
      <c r="A5849">
        <v>15569666</v>
      </c>
      <c r="B5849" t="s">
        <v>1535</v>
      </c>
      <c r="C5849" t="s">
        <v>17</v>
      </c>
      <c r="D5849" t="s">
        <v>18</v>
      </c>
      <c r="E5849">
        <v>45</v>
      </c>
      <c r="F5849" t="s">
        <v>19</v>
      </c>
      <c r="G5849">
        <v>4</v>
      </c>
      <c r="H5849" s="4">
        <v>0</v>
      </c>
      <c r="I5849" t="s">
        <v>24</v>
      </c>
      <c r="J5849">
        <v>1</v>
      </c>
      <c r="K5849">
        <v>517</v>
      </c>
      <c r="L5849" t="s">
        <v>31</v>
      </c>
      <c r="M5849" t="s">
        <v>27</v>
      </c>
      <c r="N5849" t="s">
        <v>32</v>
      </c>
      <c r="O5849" s="4">
        <v>172674.36</v>
      </c>
      <c r="P5849" t="s">
        <v>23</v>
      </c>
      <c r="Q5849" t="str" cm="1">
        <f t="array" ref="Q5849">_xlfn.IFS(
O5849&lt;50000,"Low Salary (&lt;$50K)",
O5849&lt;90000,"Lower Middle ($50K-$90K)",
O5849&lt;130000,"Middle ($90K-$130K)",
O5849&lt;170000,"Upper Middle ($130K-$170K)",
O5849&gt;=170000,"High Salary (&gt;$170K)"
)</f>
        <v>High Salary (&gt;$170K)</v>
      </c>
      <c r="R5849" t="str" cm="1">
        <f t="array" ref="R5849">_xlfn.IFS(
G5849&lt;=2,"New Customers (0-2Y)",
G5849&lt;=5,"Growing Customers (3-5Y)",
G5849&lt;=8,"Established Customers (6-8Y)",
G5849&lt;=10,"Loyal Customers (9-10Y)"
)</f>
        <v>Growing Customers (3-5Y)</v>
      </c>
    </row>
    <row r="5850" spans="1:18" x14ac:dyDescent="0.35">
      <c r="A5850">
        <v>15681887</v>
      </c>
      <c r="B5850" t="s">
        <v>2255</v>
      </c>
      <c r="C5850" t="s">
        <v>42</v>
      </c>
      <c r="D5850" t="s">
        <v>39</v>
      </c>
      <c r="E5850">
        <v>33</v>
      </c>
      <c r="F5850" t="s">
        <v>19</v>
      </c>
      <c r="G5850">
        <v>0</v>
      </c>
      <c r="H5850" s="4">
        <v>129142.54</v>
      </c>
      <c r="I5850" t="s">
        <v>33</v>
      </c>
      <c r="J5850">
        <v>2</v>
      </c>
      <c r="K5850">
        <v>758</v>
      </c>
      <c r="L5850" t="s">
        <v>35</v>
      </c>
      <c r="M5850" t="s">
        <v>21</v>
      </c>
      <c r="N5850" t="s">
        <v>22</v>
      </c>
      <c r="O5850" s="4">
        <v>26606.28</v>
      </c>
      <c r="P5850" t="s">
        <v>28</v>
      </c>
      <c r="Q5850" t="str" cm="1">
        <f t="array" ref="Q5850">_xlfn.IFS(
O5850&lt;50000,"Low Salary (&lt;$50K)",
O5850&lt;90000,"Lower Middle ($50K-$90K)",
O5850&lt;130000,"Middle ($90K-$130K)",
O5850&lt;170000,"Upper Middle ($130K-$170K)",
O5850&gt;=170000,"High Salary (&gt;$170K)"
)</f>
        <v>Low Salary (&lt;$50K)</v>
      </c>
      <c r="R5850" t="str" cm="1">
        <f t="array" ref="R5850">_xlfn.IFS(
G5850&lt;=2,"New Customers (0-2Y)",
G5850&lt;=5,"Growing Customers (3-5Y)",
G5850&lt;=8,"Established Customers (6-8Y)",
G5850&lt;=10,"Loyal Customers (9-10Y)"
)</f>
        <v>New Customers (0-2Y)</v>
      </c>
    </row>
    <row r="5851" spans="1:18" x14ac:dyDescent="0.35">
      <c r="A5851">
        <v>15608873</v>
      </c>
      <c r="B5851" t="s">
        <v>252</v>
      </c>
      <c r="C5851" t="s">
        <v>17</v>
      </c>
      <c r="D5851" t="s">
        <v>39</v>
      </c>
      <c r="E5851">
        <v>51</v>
      </c>
      <c r="F5851" t="s">
        <v>19</v>
      </c>
      <c r="G5851">
        <v>2</v>
      </c>
      <c r="H5851" s="4">
        <v>0</v>
      </c>
      <c r="I5851" t="s">
        <v>24</v>
      </c>
      <c r="J5851">
        <v>1</v>
      </c>
      <c r="K5851">
        <v>665</v>
      </c>
      <c r="L5851" t="s">
        <v>35</v>
      </c>
      <c r="M5851" t="s">
        <v>27</v>
      </c>
      <c r="N5851" t="s">
        <v>32</v>
      </c>
      <c r="O5851" s="4">
        <v>53353.36</v>
      </c>
      <c r="P5851" t="s">
        <v>28</v>
      </c>
      <c r="Q5851" t="str" cm="1">
        <f t="array" ref="Q5851">_xlfn.IFS(
O5851&lt;50000,"Low Salary (&lt;$50K)",
O5851&lt;90000,"Lower Middle ($50K-$90K)",
O5851&lt;130000,"Middle ($90K-$130K)",
O5851&lt;170000,"Upper Middle ($130K-$170K)",
O5851&gt;=170000,"High Salary (&gt;$170K)"
)</f>
        <v>Lower Middle ($50K-$90K)</v>
      </c>
      <c r="R5851" t="str" cm="1">
        <f t="array" ref="R5851">_xlfn.IFS(
G5851&lt;=2,"New Customers (0-2Y)",
G5851&lt;=5,"Growing Customers (3-5Y)",
G5851&lt;=8,"Established Customers (6-8Y)",
G5851&lt;=10,"Loyal Customers (9-10Y)"
)</f>
        <v>New Customers (0-2Y)</v>
      </c>
    </row>
    <row r="5852" spans="1:18" x14ac:dyDescent="0.35">
      <c r="A5852">
        <v>15762091</v>
      </c>
      <c r="B5852" t="s">
        <v>963</v>
      </c>
      <c r="C5852" t="s">
        <v>42</v>
      </c>
      <c r="D5852" t="s">
        <v>18</v>
      </c>
      <c r="E5852">
        <v>22</v>
      </c>
      <c r="F5852" t="s">
        <v>43</v>
      </c>
      <c r="G5852">
        <v>6</v>
      </c>
      <c r="H5852" s="4">
        <v>139129.92000000001</v>
      </c>
      <c r="I5852" t="s">
        <v>33</v>
      </c>
      <c r="J5852">
        <v>1</v>
      </c>
      <c r="K5852">
        <v>631</v>
      </c>
      <c r="L5852" t="s">
        <v>20</v>
      </c>
      <c r="M5852" t="s">
        <v>21</v>
      </c>
      <c r="N5852" t="s">
        <v>22</v>
      </c>
      <c r="O5852" s="4">
        <v>63747.51</v>
      </c>
      <c r="P5852" t="s">
        <v>28</v>
      </c>
      <c r="Q5852" t="str" cm="1">
        <f t="array" ref="Q5852">_xlfn.IFS(
O5852&lt;50000,"Low Salary (&lt;$50K)",
O5852&lt;90000,"Lower Middle ($50K-$90K)",
O5852&lt;130000,"Middle ($90K-$130K)",
O5852&lt;170000,"Upper Middle ($130K-$170K)",
O5852&gt;=170000,"High Salary (&gt;$170K)"
)</f>
        <v>Lower Middle ($50K-$90K)</v>
      </c>
      <c r="R5852" t="str" cm="1">
        <f t="array" ref="R5852">_xlfn.IFS(
G5852&lt;=2,"New Customers (0-2Y)",
G5852&lt;=5,"Growing Customers (3-5Y)",
G5852&lt;=8,"Established Customers (6-8Y)",
G5852&lt;=10,"Loyal Customers (9-10Y)"
)</f>
        <v>Established Customers (6-8Y)</v>
      </c>
    </row>
    <row r="5853" spans="1:18" x14ac:dyDescent="0.35">
      <c r="A5853">
        <v>15722053</v>
      </c>
      <c r="B5853" t="s">
        <v>698</v>
      </c>
      <c r="C5853" t="s">
        <v>26</v>
      </c>
      <c r="D5853" t="s">
        <v>39</v>
      </c>
      <c r="E5853">
        <v>33</v>
      </c>
      <c r="F5853" t="s">
        <v>19</v>
      </c>
      <c r="G5853">
        <v>3</v>
      </c>
      <c r="H5853" s="4">
        <v>0</v>
      </c>
      <c r="I5853" t="s">
        <v>24</v>
      </c>
      <c r="J5853">
        <v>2</v>
      </c>
      <c r="K5853">
        <v>576</v>
      </c>
      <c r="L5853" t="s">
        <v>31</v>
      </c>
      <c r="M5853" t="s">
        <v>27</v>
      </c>
      <c r="N5853" t="s">
        <v>22</v>
      </c>
      <c r="O5853" s="4">
        <v>190112.05</v>
      </c>
      <c r="P5853" t="s">
        <v>28</v>
      </c>
      <c r="Q5853" t="str" cm="1">
        <f t="array" ref="Q5853">_xlfn.IFS(
O5853&lt;50000,"Low Salary (&lt;$50K)",
O5853&lt;90000,"Lower Middle ($50K-$90K)",
O5853&lt;130000,"Middle ($90K-$130K)",
O5853&lt;170000,"Upper Middle ($130K-$170K)",
O5853&gt;=170000,"High Salary (&gt;$170K)"
)</f>
        <v>High Salary (&gt;$170K)</v>
      </c>
      <c r="R5853" t="str" cm="1">
        <f t="array" ref="R5853">_xlfn.IFS(
G5853&lt;=2,"New Customers (0-2Y)",
G5853&lt;=5,"Growing Customers (3-5Y)",
G5853&lt;=8,"Established Customers (6-8Y)",
G5853&lt;=10,"Loyal Customers (9-10Y)"
)</f>
        <v>Growing Customers (3-5Y)</v>
      </c>
    </row>
    <row r="5854" spans="1:18" x14ac:dyDescent="0.35">
      <c r="A5854">
        <v>15782100</v>
      </c>
      <c r="B5854" t="s">
        <v>1417</v>
      </c>
      <c r="C5854" t="s">
        <v>26</v>
      </c>
      <c r="D5854" t="s">
        <v>39</v>
      </c>
      <c r="E5854">
        <v>22</v>
      </c>
      <c r="F5854" t="s">
        <v>43</v>
      </c>
      <c r="G5854">
        <v>3</v>
      </c>
      <c r="H5854" s="4">
        <v>66483.320000000007</v>
      </c>
      <c r="I5854" t="s">
        <v>29</v>
      </c>
      <c r="J5854">
        <v>1</v>
      </c>
      <c r="K5854">
        <v>544</v>
      </c>
      <c r="L5854" t="s">
        <v>31</v>
      </c>
      <c r="M5854" t="s">
        <v>27</v>
      </c>
      <c r="N5854" t="s">
        <v>22</v>
      </c>
      <c r="O5854" s="4">
        <v>110317.39</v>
      </c>
      <c r="P5854" t="s">
        <v>28</v>
      </c>
      <c r="Q5854" t="str" cm="1">
        <f t="array" ref="Q5854">_xlfn.IFS(
O5854&lt;50000,"Low Salary (&lt;$50K)",
O5854&lt;90000,"Lower Middle ($50K-$90K)",
O5854&lt;130000,"Middle ($90K-$130K)",
O5854&lt;170000,"Upper Middle ($130K-$170K)",
O5854&gt;=170000,"High Salary (&gt;$170K)"
)</f>
        <v>Middle ($90K-$130K)</v>
      </c>
      <c r="R5854" t="str" cm="1">
        <f t="array" ref="R5854">_xlfn.IFS(
G5854&lt;=2,"New Customers (0-2Y)",
G5854&lt;=5,"Growing Customers (3-5Y)",
G5854&lt;=8,"Established Customers (6-8Y)",
G5854&lt;=10,"Loyal Customers (9-10Y)"
)</f>
        <v>Growing Customers (3-5Y)</v>
      </c>
    </row>
    <row r="5855" spans="1:18" x14ac:dyDescent="0.35">
      <c r="A5855">
        <v>15765300</v>
      </c>
      <c r="B5855" t="s">
        <v>329</v>
      </c>
      <c r="C5855" t="s">
        <v>42</v>
      </c>
      <c r="D5855" t="s">
        <v>39</v>
      </c>
      <c r="E5855">
        <v>40</v>
      </c>
      <c r="F5855" t="s">
        <v>19</v>
      </c>
      <c r="G5855">
        <v>5</v>
      </c>
      <c r="H5855" s="4">
        <v>62389.03</v>
      </c>
      <c r="I5855" t="s">
        <v>29</v>
      </c>
      <c r="J5855">
        <v>3</v>
      </c>
      <c r="K5855">
        <v>596</v>
      </c>
      <c r="L5855" t="s">
        <v>31</v>
      </c>
      <c r="M5855" t="s">
        <v>21</v>
      </c>
      <c r="N5855" t="s">
        <v>32</v>
      </c>
      <c r="O5855" s="4">
        <v>148623.43</v>
      </c>
      <c r="P5855" t="s">
        <v>23</v>
      </c>
      <c r="Q5855" t="str" cm="1">
        <f t="array" ref="Q5855">_xlfn.IFS(
O5855&lt;50000,"Low Salary (&lt;$50K)",
O5855&lt;90000,"Lower Middle ($50K-$90K)",
O5855&lt;130000,"Middle ($90K-$130K)",
O5855&lt;170000,"Upper Middle ($130K-$170K)",
O5855&gt;=170000,"High Salary (&gt;$170K)"
)</f>
        <v>Upper Middle ($130K-$170K)</v>
      </c>
      <c r="R5855" t="str" cm="1">
        <f t="array" ref="R5855">_xlfn.IFS(
G5855&lt;=2,"New Customers (0-2Y)",
G5855&lt;=5,"Growing Customers (3-5Y)",
G5855&lt;=8,"Established Customers (6-8Y)",
G5855&lt;=10,"Loyal Customers (9-10Y)"
)</f>
        <v>Growing Customers (3-5Y)</v>
      </c>
    </row>
    <row r="5856" spans="1:18" x14ac:dyDescent="0.35">
      <c r="A5856">
        <v>15743570</v>
      </c>
      <c r="B5856" t="s">
        <v>548</v>
      </c>
      <c r="C5856" t="s">
        <v>17</v>
      </c>
      <c r="D5856" t="s">
        <v>18</v>
      </c>
      <c r="E5856">
        <v>34</v>
      </c>
      <c r="F5856" t="s">
        <v>19</v>
      </c>
      <c r="G5856">
        <v>5</v>
      </c>
      <c r="H5856" s="4">
        <v>0</v>
      </c>
      <c r="I5856" t="s">
        <v>24</v>
      </c>
      <c r="J5856">
        <v>2</v>
      </c>
      <c r="K5856">
        <v>481</v>
      </c>
      <c r="L5856" t="s">
        <v>44</v>
      </c>
      <c r="M5856" t="s">
        <v>21</v>
      </c>
      <c r="N5856" t="s">
        <v>22</v>
      </c>
      <c r="O5856" s="4">
        <v>125253.46</v>
      </c>
      <c r="P5856" t="s">
        <v>28</v>
      </c>
      <c r="Q5856" t="str" cm="1">
        <f t="array" ref="Q5856">_xlfn.IFS(
O5856&lt;50000,"Low Salary (&lt;$50K)",
O5856&lt;90000,"Lower Middle ($50K-$90K)",
O5856&lt;130000,"Middle ($90K-$130K)",
O5856&lt;170000,"Upper Middle ($130K-$170K)",
O5856&gt;=170000,"High Salary (&gt;$170K)"
)</f>
        <v>Middle ($90K-$130K)</v>
      </c>
      <c r="R5856" t="str" cm="1">
        <f t="array" ref="R5856">_xlfn.IFS(
G5856&lt;=2,"New Customers (0-2Y)",
G5856&lt;=5,"Growing Customers (3-5Y)",
G5856&lt;=8,"Established Customers (6-8Y)",
G5856&lt;=10,"Loyal Customers (9-10Y)"
)</f>
        <v>Growing Customers (3-5Y)</v>
      </c>
    </row>
    <row r="5857" spans="1:18" x14ac:dyDescent="0.35">
      <c r="A5857">
        <v>15608541</v>
      </c>
      <c r="B5857" t="s">
        <v>2256</v>
      </c>
      <c r="C5857" t="s">
        <v>17</v>
      </c>
      <c r="D5857" t="s">
        <v>39</v>
      </c>
      <c r="E5857">
        <v>46</v>
      </c>
      <c r="F5857" t="s">
        <v>19</v>
      </c>
      <c r="G5857">
        <v>1</v>
      </c>
      <c r="H5857" s="4">
        <v>91857.66</v>
      </c>
      <c r="I5857" t="s">
        <v>29</v>
      </c>
      <c r="J5857">
        <v>1</v>
      </c>
      <c r="K5857">
        <v>498</v>
      </c>
      <c r="L5857" t="s">
        <v>44</v>
      </c>
      <c r="M5857" t="s">
        <v>21</v>
      </c>
      <c r="N5857" t="s">
        <v>32</v>
      </c>
      <c r="O5857" s="4">
        <v>101954.78</v>
      </c>
      <c r="P5857" t="s">
        <v>23</v>
      </c>
      <c r="Q5857" t="str" cm="1">
        <f t="array" ref="Q5857">_xlfn.IFS(
O5857&lt;50000,"Low Salary (&lt;$50K)",
O5857&lt;90000,"Lower Middle ($50K-$90K)",
O5857&lt;130000,"Middle ($90K-$130K)",
O5857&lt;170000,"Upper Middle ($130K-$170K)",
O5857&gt;=170000,"High Salary (&gt;$170K)"
)</f>
        <v>Middle ($90K-$130K)</v>
      </c>
      <c r="R5857" t="str" cm="1">
        <f t="array" ref="R5857">_xlfn.IFS(
G5857&lt;=2,"New Customers (0-2Y)",
G5857&lt;=5,"Growing Customers (3-5Y)",
G5857&lt;=8,"Established Customers (6-8Y)",
G5857&lt;=10,"Loyal Customers (9-10Y)"
)</f>
        <v>New Customers (0-2Y)</v>
      </c>
    </row>
    <row r="5858" spans="1:18" x14ac:dyDescent="0.35">
      <c r="A5858">
        <v>15750671</v>
      </c>
      <c r="B5858" t="s">
        <v>2143</v>
      </c>
      <c r="C5858" t="s">
        <v>26</v>
      </c>
      <c r="D5858" t="s">
        <v>39</v>
      </c>
      <c r="E5858">
        <v>31</v>
      </c>
      <c r="F5858" t="s">
        <v>19</v>
      </c>
      <c r="G5858">
        <v>6</v>
      </c>
      <c r="H5858" s="4">
        <v>0</v>
      </c>
      <c r="I5858" t="s">
        <v>24</v>
      </c>
      <c r="J5858">
        <v>2</v>
      </c>
      <c r="K5858">
        <v>512</v>
      </c>
      <c r="L5858" t="s">
        <v>31</v>
      </c>
      <c r="M5858" t="s">
        <v>21</v>
      </c>
      <c r="N5858" t="s">
        <v>32</v>
      </c>
      <c r="O5858" s="4">
        <v>168462.26</v>
      </c>
      <c r="P5858" t="s">
        <v>28</v>
      </c>
      <c r="Q5858" t="str" cm="1">
        <f t="array" ref="Q5858">_xlfn.IFS(
O5858&lt;50000,"Low Salary (&lt;$50K)",
O5858&lt;90000,"Lower Middle ($50K-$90K)",
O5858&lt;130000,"Middle ($90K-$130K)",
O5858&lt;170000,"Upper Middle ($130K-$170K)",
O5858&gt;=170000,"High Salary (&gt;$170K)"
)</f>
        <v>Upper Middle ($130K-$170K)</v>
      </c>
      <c r="R5858" t="str" cm="1">
        <f t="array" ref="R5858">_xlfn.IFS(
G5858&lt;=2,"New Customers (0-2Y)",
G5858&lt;=5,"Growing Customers (3-5Y)",
G5858&lt;=8,"Established Customers (6-8Y)",
G5858&lt;=10,"Loyal Customers (9-10Y)"
)</f>
        <v>Established Customers (6-8Y)</v>
      </c>
    </row>
    <row r="5859" spans="1:18" x14ac:dyDescent="0.35">
      <c r="A5859">
        <v>15813659</v>
      </c>
      <c r="B5859" t="s">
        <v>1593</v>
      </c>
      <c r="C5859" t="s">
        <v>17</v>
      </c>
      <c r="D5859" t="s">
        <v>18</v>
      </c>
      <c r="E5859">
        <v>56</v>
      </c>
      <c r="F5859" t="s">
        <v>19</v>
      </c>
      <c r="G5859">
        <v>7</v>
      </c>
      <c r="H5859" s="4">
        <v>0</v>
      </c>
      <c r="I5859" t="s">
        <v>24</v>
      </c>
      <c r="J5859">
        <v>1</v>
      </c>
      <c r="K5859">
        <v>594</v>
      </c>
      <c r="L5859" t="s">
        <v>31</v>
      </c>
      <c r="M5859" t="s">
        <v>21</v>
      </c>
      <c r="N5859" t="s">
        <v>32</v>
      </c>
      <c r="O5859" s="4">
        <v>26215.85</v>
      </c>
      <c r="P5859" t="s">
        <v>23</v>
      </c>
      <c r="Q5859" t="str" cm="1">
        <f t="array" ref="Q5859">_xlfn.IFS(
O5859&lt;50000,"Low Salary (&lt;$50K)",
O5859&lt;90000,"Lower Middle ($50K-$90K)",
O5859&lt;130000,"Middle ($90K-$130K)",
O5859&lt;170000,"Upper Middle ($130K-$170K)",
O5859&gt;=170000,"High Salary (&gt;$170K)"
)</f>
        <v>Low Salary (&lt;$50K)</v>
      </c>
      <c r="R5859" t="str" cm="1">
        <f t="array" ref="R5859">_xlfn.IFS(
G5859&lt;=2,"New Customers (0-2Y)",
G5859&lt;=5,"Growing Customers (3-5Y)",
G5859&lt;=8,"Established Customers (6-8Y)",
G5859&lt;=10,"Loyal Customers (9-10Y)"
)</f>
        <v>Established Customers (6-8Y)</v>
      </c>
    </row>
    <row r="5860" spans="1:18" x14ac:dyDescent="0.35">
      <c r="A5860">
        <v>15757867</v>
      </c>
      <c r="B5860" t="s">
        <v>838</v>
      </c>
      <c r="C5860" t="s">
        <v>17</v>
      </c>
      <c r="D5860" t="s">
        <v>18</v>
      </c>
      <c r="E5860">
        <v>30</v>
      </c>
      <c r="F5860" t="s">
        <v>19</v>
      </c>
      <c r="G5860">
        <v>10</v>
      </c>
      <c r="H5860" s="4">
        <v>176173.52</v>
      </c>
      <c r="I5860" t="s">
        <v>33</v>
      </c>
      <c r="J5860">
        <v>1</v>
      </c>
      <c r="K5860">
        <v>570</v>
      </c>
      <c r="L5860" t="s">
        <v>31</v>
      </c>
      <c r="M5860" t="s">
        <v>21</v>
      </c>
      <c r="N5860" t="s">
        <v>32</v>
      </c>
      <c r="O5860" s="4">
        <v>97045.32</v>
      </c>
      <c r="P5860" t="s">
        <v>23</v>
      </c>
      <c r="Q5860" t="str" cm="1">
        <f t="array" ref="Q5860">_xlfn.IFS(
O5860&lt;50000,"Low Salary (&lt;$50K)",
O5860&lt;90000,"Lower Middle ($50K-$90K)",
O5860&lt;130000,"Middle ($90K-$130K)",
O5860&lt;170000,"Upper Middle ($130K-$170K)",
O5860&gt;=170000,"High Salary (&gt;$170K)"
)</f>
        <v>Middle ($90K-$130K)</v>
      </c>
      <c r="R5860" t="str" cm="1">
        <f t="array" ref="R5860">_xlfn.IFS(
G5860&lt;=2,"New Customers (0-2Y)",
G5860&lt;=5,"Growing Customers (3-5Y)",
G5860&lt;=8,"Established Customers (6-8Y)",
G5860&lt;=10,"Loyal Customers (9-10Y)"
)</f>
        <v>Loyal Customers (9-10Y)</v>
      </c>
    </row>
    <row r="5861" spans="1:18" x14ac:dyDescent="0.35">
      <c r="A5861">
        <v>15652914</v>
      </c>
      <c r="B5861" t="s">
        <v>2257</v>
      </c>
      <c r="C5861" t="s">
        <v>26</v>
      </c>
      <c r="D5861" t="s">
        <v>39</v>
      </c>
      <c r="E5861">
        <v>38</v>
      </c>
      <c r="F5861" t="s">
        <v>19</v>
      </c>
      <c r="G5861">
        <v>7</v>
      </c>
      <c r="H5861" s="4">
        <v>0</v>
      </c>
      <c r="I5861" t="s">
        <v>24</v>
      </c>
      <c r="J5861">
        <v>1</v>
      </c>
      <c r="K5861">
        <v>721</v>
      </c>
      <c r="L5861" t="s">
        <v>35</v>
      </c>
      <c r="M5861" t="s">
        <v>27</v>
      </c>
      <c r="N5861" t="s">
        <v>22</v>
      </c>
      <c r="O5861" s="4">
        <v>53534.8</v>
      </c>
      <c r="P5861" t="s">
        <v>28</v>
      </c>
      <c r="Q5861" t="str" cm="1">
        <f t="array" ref="Q5861">_xlfn.IFS(
O5861&lt;50000,"Low Salary (&lt;$50K)",
O5861&lt;90000,"Lower Middle ($50K-$90K)",
O5861&lt;130000,"Middle ($90K-$130K)",
O5861&lt;170000,"Upper Middle ($130K-$170K)",
O5861&gt;=170000,"High Salary (&gt;$170K)"
)</f>
        <v>Lower Middle ($50K-$90K)</v>
      </c>
      <c r="R5861" t="str" cm="1">
        <f t="array" ref="R5861">_xlfn.IFS(
G5861&lt;=2,"New Customers (0-2Y)",
G5861&lt;=5,"Growing Customers (3-5Y)",
G5861&lt;=8,"Established Customers (6-8Y)",
G5861&lt;=10,"Loyal Customers (9-10Y)"
)</f>
        <v>Established Customers (6-8Y)</v>
      </c>
    </row>
    <row r="5862" spans="1:18" x14ac:dyDescent="0.35">
      <c r="A5862">
        <v>15723818</v>
      </c>
      <c r="B5862" t="s">
        <v>383</v>
      </c>
      <c r="C5862" t="s">
        <v>17</v>
      </c>
      <c r="D5862" t="s">
        <v>18</v>
      </c>
      <c r="E5862">
        <v>37</v>
      </c>
      <c r="F5862" t="s">
        <v>19</v>
      </c>
      <c r="G5862">
        <v>4</v>
      </c>
      <c r="H5862" s="4">
        <v>131834.76</v>
      </c>
      <c r="I5862" t="s">
        <v>33</v>
      </c>
      <c r="J5862">
        <v>2</v>
      </c>
      <c r="K5862">
        <v>453</v>
      </c>
      <c r="L5862" t="s">
        <v>44</v>
      </c>
      <c r="M5862" t="s">
        <v>21</v>
      </c>
      <c r="N5862" t="s">
        <v>32</v>
      </c>
      <c r="O5862" s="4">
        <v>8949.2000000000007</v>
      </c>
      <c r="P5862" t="s">
        <v>28</v>
      </c>
      <c r="Q5862" t="str" cm="1">
        <f t="array" ref="Q5862">_xlfn.IFS(
O5862&lt;50000,"Low Salary (&lt;$50K)",
O5862&lt;90000,"Lower Middle ($50K-$90K)",
O5862&lt;130000,"Middle ($90K-$130K)",
O5862&lt;170000,"Upper Middle ($130K-$170K)",
O5862&gt;=170000,"High Salary (&gt;$170K)"
)</f>
        <v>Low Salary (&lt;$50K)</v>
      </c>
      <c r="R5862" t="str" cm="1">
        <f t="array" ref="R5862">_xlfn.IFS(
G5862&lt;=2,"New Customers (0-2Y)",
G5862&lt;=5,"Growing Customers (3-5Y)",
G5862&lt;=8,"Established Customers (6-8Y)",
G5862&lt;=10,"Loyal Customers (9-10Y)"
)</f>
        <v>Growing Customers (3-5Y)</v>
      </c>
    </row>
    <row r="5863" spans="1:18" x14ac:dyDescent="0.35">
      <c r="A5863">
        <v>15713819</v>
      </c>
      <c r="B5863" t="s">
        <v>1672</v>
      </c>
      <c r="C5863" t="s">
        <v>17</v>
      </c>
      <c r="D5863" t="s">
        <v>39</v>
      </c>
      <c r="E5863">
        <v>48</v>
      </c>
      <c r="F5863" t="s">
        <v>19</v>
      </c>
      <c r="G5863">
        <v>3</v>
      </c>
      <c r="H5863" s="4">
        <v>92347.96</v>
      </c>
      <c r="I5863" t="s">
        <v>29</v>
      </c>
      <c r="J5863">
        <v>1</v>
      </c>
      <c r="K5863">
        <v>562</v>
      </c>
      <c r="L5863" t="s">
        <v>31</v>
      </c>
      <c r="M5863" t="s">
        <v>21</v>
      </c>
      <c r="N5863" t="s">
        <v>22</v>
      </c>
      <c r="O5863" s="4">
        <v>163116.75</v>
      </c>
      <c r="P5863" t="s">
        <v>28</v>
      </c>
      <c r="Q5863" t="str" cm="1">
        <f t="array" ref="Q5863">_xlfn.IFS(
O5863&lt;50000,"Low Salary (&lt;$50K)",
O5863&lt;90000,"Lower Middle ($50K-$90K)",
O5863&lt;130000,"Middle ($90K-$130K)",
O5863&lt;170000,"Upper Middle ($130K-$170K)",
O5863&gt;=170000,"High Salary (&gt;$170K)"
)</f>
        <v>Upper Middle ($130K-$170K)</v>
      </c>
      <c r="R5863" t="str" cm="1">
        <f t="array" ref="R5863">_xlfn.IFS(
G5863&lt;=2,"New Customers (0-2Y)",
G5863&lt;=5,"Growing Customers (3-5Y)",
G5863&lt;=8,"Established Customers (6-8Y)",
G5863&lt;=10,"Loyal Customers (9-10Y)"
)</f>
        <v>Growing Customers (3-5Y)</v>
      </c>
    </row>
    <row r="5864" spans="1:18" x14ac:dyDescent="0.35">
      <c r="A5864">
        <v>15656484</v>
      </c>
      <c r="B5864" t="s">
        <v>813</v>
      </c>
      <c r="C5864" t="s">
        <v>17</v>
      </c>
      <c r="D5864" t="s">
        <v>39</v>
      </c>
      <c r="E5864">
        <v>40</v>
      </c>
      <c r="F5864" t="s">
        <v>19</v>
      </c>
      <c r="G5864">
        <v>4</v>
      </c>
      <c r="H5864" s="4">
        <v>0</v>
      </c>
      <c r="I5864" t="s">
        <v>24</v>
      </c>
      <c r="J5864">
        <v>2</v>
      </c>
      <c r="K5864">
        <v>682</v>
      </c>
      <c r="L5864" t="s">
        <v>35</v>
      </c>
      <c r="M5864" t="s">
        <v>21</v>
      </c>
      <c r="N5864" t="s">
        <v>22</v>
      </c>
      <c r="O5864" s="4">
        <v>140745.91</v>
      </c>
      <c r="P5864" t="s">
        <v>28</v>
      </c>
      <c r="Q5864" t="str" cm="1">
        <f t="array" ref="Q5864">_xlfn.IFS(
O5864&lt;50000,"Low Salary (&lt;$50K)",
O5864&lt;90000,"Lower Middle ($50K-$90K)",
O5864&lt;130000,"Middle ($90K-$130K)",
O5864&lt;170000,"Upper Middle ($130K-$170K)",
O5864&gt;=170000,"High Salary (&gt;$170K)"
)</f>
        <v>Upper Middle ($130K-$170K)</v>
      </c>
      <c r="R5864" t="str" cm="1">
        <f t="array" ref="R5864">_xlfn.IFS(
G5864&lt;=2,"New Customers (0-2Y)",
G5864&lt;=5,"Growing Customers (3-5Y)",
G5864&lt;=8,"Established Customers (6-8Y)",
G5864&lt;=10,"Loyal Customers (9-10Y)"
)</f>
        <v>Growing Customers (3-5Y)</v>
      </c>
    </row>
    <row r="5865" spans="1:18" x14ac:dyDescent="0.35">
      <c r="A5865">
        <v>15778515</v>
      </c>
      <c r="B5865" t="s">
        <v>151</v>
      </c>
      <c r="C5865" t="s">
        <v>17</v>
      </c>
      <c r="D5865" t="s">
        <v>39</v>
      </c>
      <c r="E5865">
        <v>40</v>
      </c>
      <c r="F5865" t="s">
        <v>19</v>
      </c>
      <c r="G5865">
        <v>3</v>
      </c>
      <c r="H5865" s="4">
        <v>95297.11</v>
      </c>
      <c r="I5865" t="s">
        <v>29</v>
      </c>
      <c r="J5865">
        <v>1</v>
      </c>
      <c r="K5865">
        <v>748</v>
      </c>
      <c r="L5865" t="s">
        <v>35</v>
      </c>
      <c r="M5865" t="s">
        <v>27</v>
      </c>
      <c r="N5865" t="s">
        <v>32</v>
      </c>
      <c r="O5865" s="4">
        <v>171515.84</v>
      </c>
      <c r="P5865" t="s">
        <v>28</v>
      </c>
      <c r="Q5865" t="str" cm="1">
        <f t="array" ref="Q5865">_xlfn.IFS(
O5865&lt;50000,"Low Salary (&lt;$50K)",
O5865&lt;90000,"Lower Middle ($50K-$90K)",
O5865&lt;130000,"Middle ($90K-$130K)",
O5865&lt;170000,"Upper Middle ($130K-$170K)",
O5865&gt;=170000,"High Salary (&gt;$170K)"
)</f>
        <v>High Salary (&gt;$170K)</v>
      </c>
      <c r="R5865" t="str" cm="1">
        <f t="array" ref="R5865">_xlfn.IFS(
G5865&lt;=2,"New Customers (0-2Y)",
G5865&lt;=5,"Growing Customers (3-5Y)",
G5865&lt;=8,"Established Customers (6-8Y)",
G5865&lt;=10,"Loyal Customers (9-10Y)"
)</f>
        <v>Growing Customers (3-5Y)</v>
      </c>
    </row>
    <row r="5866" spans="1:18" x14ac:dyDescent="0.35">
      <c r="A5866">
        <v>15803840</v>
      </c>
      <c r="B5866" t="s">
        <v>460</v>
      </c>
      <c r="C5866" t="s">
        <v>17</v>
      </c>
      <c r="D5866" t="s">
        <v>18</v>
      </c>
      <c r="E5866">
        <v>32</v>
      </c>
      <c r="F5866" t="s">
        <v>19</v>
      </c>
      <c r="G5866">
        <v>9</v>
      </c>
      <c r="H5866" s="4">
        <v>0</v>
      </c>
      <c r="I5866" t="s">
        <v>24</v>
      </c>
      <c r="J5866">
        <v>2</v>
      </c>
      <c r="K5866">
        <v>729</v>
      </c>
      <c r="L5866" t="s">
        <v>35</v>
      </c>
      <c r="M5866" t="s">
        <v>27</v>
      </c>
      <c r="N5866" t="s">
        <v>32</v>
      </c>
      <c r="O5866" s="4">
        <v>150803.44</v>
      </c>
      <c r="P5866" t="s">
        <v>28</v>
      </c>
      <c r="Q5866" t="str" cm="1">
        <f t="array" ref="Q5866">_xlfn.IFS(
O5866&lt;50000,"Low Salary (&lt;$50K)",
O5866&lt;90000,"Lower Middle ($50K-$90K)",
O5866&lt;130000,"Middle ($90K-$130K)",
O5866&lt;170000,"Upper Middle ($130K-$170K)",
O5866&gt;=170000,"High Salary (&gt;$170K)"
)</f>
        <v>Upper Middle ($130K-$170K)</v>
      </c>
      <c r="R5866" t="str" cm="1">
        <f t="array" ref="R5866">_xlfn.IFS(
G5866&lt;=2,"New Customers (0-2Y)",
G5866&lt;=5,"Growing Customers (3-5Y)",
G5866&lt;=8,"Established Customers (6-8Y)",
G5866&lt;=10,"Loyal Customers (9-10Y)"
)</f>
        <v>Loyal Customers (9-10Y)</v>
      </c>
    </row>
    <row r="5867" spans="1:18" x14ac:dyDescent="0.35">
      <c r="A5867">
        <v>15735339</v>
      </c>
      <c r="B5867" t="s">
        <v>2071</v>
      </c>
      <c r="C5867" t="s">
        <v>17</v>
      </c>
      <c r="D5867" t="s">
        <v>39</v>
      </c>
      <c r="E5867">
        <v>39</v>
      </c>
      <c r="F5867" t="s">
        <v>19</v>
      </c>
      <c r="G5867">
        <v>4</v>
      </c>
      <c r="H5867" s="4">
        <v>0</v>
      </c>
      <c r="I5867" t="s">
        <v>24</v>
      </c>
      <c r="J5867">
        <v>1</v>
      </c>
      <c r="K5867">
        <v>663</v>
      </c>
      <c r="L5867" t="s">
        <v>35</v>
      </c>
      <c r="M5867" t="s">
        <v>21</v>
      </c>
      <c r="N5867" t="s">
        <v>32</v>
      </c>
      <c r="O5867" s="4">
        <v>76884.05</v>
      </c>
      <c r="P5867" t="s">
        <v>28</v>
      </c>
      <c r="Q5867" t="str" cm="1">
        <f t="array" ref="Q5867">_xlfn.IFS(
O5867&lt;50000,"Low Salary (&lt;$50K)",
O5867&lt;90000,"Lower Middle ($50K-$90K)",
O5867&lt;130000,"Middle ($90K-$130K)",
O5867&lt;170000,"Upper Middle ($130K-$170K)",
O5867&gt;=170000,"High Salary (&gt;$170K)"
)</f>
        <v>Lower Middle ($50K-$90K)</v>
      </c>
      <c r="R5867" t="str" cm="1">
        <f t="array" ref="R5867">_xlfn.IFS(
G5867&lt;=2,"New Customers (0-2Y)",
G5867&lt;=5,"Growing Customers (3-5Y)",
G5867&lt;=8,"Established Customers (6-8Y)",
G5867&lt;=10,"Loyal Customers (9-10Y)"
)</f>
        <v>Growing Customers (3-5Y)</v>
      </c>
    </row>
    <row r="5868" spans="1:18" x14ac:dyDescent="0.35">
      <c r="A5868">
        <v>15600392</v>
      </c>
      <c r="B5868" t="s">
        <v>1161</v>
      </c>
      <c r="C5868" t="s">
        <v>17</v>
      </c>
      <c r="D5868" t="s">
        <v>18</v>
      </c>
      <c r="E5868">
        <v>53</v>
      </c>
      <c r="F5868" t="s">
        <v>19</v>
      </c>
      <c r="G5868">
        <v>8</v>
      </c>
      <c r="H5868" s="4">
        <v>123845.36</v>
      </c>
      <c r="I5868" t="s">
        <v>33</v>
      </c>
      <c r="J5868">
        <v>2</v>
      </c>
      <c r="K5868">
        <v>735</v>
      </c>
      <c r="L5868" t="s">
        <v>35</v>
      </c>
      <c r="M5868" t="s">
        <v>27</v>
      </c>
      <c r="N5868" t="s">
        <v>22</v>
      </c>
      <c r="O5868" s="4">
        <v>170454.93</v>
      </c>
      <c r="P5868" t="s">
        <v>23</v>
      </c>
      <c r="Q5868" t="str" cm="1">
        <f t="array" ref="Q5868">_xlfn.IFS(
O5868&lt;50000,"Low Salary (&lt;$50K)",
O5868&lt;90000,"Lower Middle ($50K-$90K)",
O5868&lt;130000,"Middle ($90K-$130K)",
O5868&lt;170000,"Upper Middle ($130K-$170K)",
O5868&gt;=170000,"High Salary (&gt;$170K)"
)</f>
        <v>High Salary (&gt;$170K)</v>
      </c>
      <c r="R5868" t="str" cm="1">
        <f t="array" ref="R5868">_xlfn.IFS(
G5868&lt;=2,"New Customers (0-2Y)",
G5868&lt;=5,"Growing Customers (3-5Y)",
G5868&lt;=8,"Established Customers (6-8Y)",
G5868&lt;=10,"Loyal Customers (9-10Y)"
)</f>
        <v>Established Customers (6-8Y)</v>
      </c>
    </row>
    <row r="5869" spans="1:18" x14ac:dyDescent="0.35">
      <c r="A5869">
        <v>15625740</v>
      </c>
      <c r="B5869" t="s">
        <v>2258</v>
      </c>
      <c r="C5869" t="s">
        <v>42</v>
      </c>
      <c r="D5869" t="s">
        <v>39</v>
      </c>
      <c r="E5869">
        <v>62</v>
      </c>
      <c r="F5869" t="s">
        <v>2967</v>
      </c>
      <c r="G5869">
        <v>3</v>
      </c>
      <c r="H5869" s="4">
        <v>143426.34</v>
      </c>
      <c r="I5869" t="s">
        <v>33</v>
      </c>
      <c r="J5869">
        <v>2</v>
      </c>
      <c r="K5869">
        <v>627</v>
      </c>
      <c r="L5869" t="s">
        <v>20</v>
      </c>
      <c r="M5869" t="s">
        <v>21</v>
      </c>
      <c r="N5869" t="s">
        <v>22</v>
      </c>
      <c r="O5869" s="4">
        <v>143104.29999999999</v>
      </c>
      <c r="P5869" t="s">
        <v>28</v>
      </c>
      <c r="Q5869" t="str" cm="1">
        <f t="array" ref="Q5869">_xlfn.IFS(
O5869&lt;50000,"Low Salary (&lt;$50K)",
O5869&lt;90000,"Lower Middle ($50K-$90K)",
O5869&lt;130000,"Middle ($90K-$130K)",
O5869&lt;170000,"Upper Middle ($130K-$170K)",
O5869&gt;=170000,"High Salary (&gt;$170K)"
)</f>
        <v>Upper Middle ($130K-$170K)</v>
      </c>
      <c r="R5869" t="str" cm="1">
        <f t="array" ref="R5869">_xlfn.IFS(
G5869&lt;=2,"New Customers (0-2Y)",
G5869&lt;=5,"Growing Customers (3-5Y)",
G5869&lt;=8,"Established Customers (6-8Y)",
G5869&lt;=10,"Loyal Customers (9-10Y)"
)</f>
        <v>Growing Customers (3-5Y)</v>
      </c>
    </row>
    <row r="5870" spans="1:18" x14ac:dyDescent="0.35">
      <c r="A5870">
        <v>15663817</v>
      </c>
      <c r="B5870" t="s">
        <v>743</v>
      </c>
      <c r="C5870" t="s">
        <v>17</v>
      </c>
      <c r="D5870" t="s">
        <v>39</v>
      </c>
      <c r="E5870">
        <v>46</v>
      </c>
      <c r="F5870" t="s">
        <v>19</v>
      </c>
      <c r="G5870">
        <v>5</v>
      </c>
      <c r="H5870" s="4">
        <v>0</v>
      </c>
      <c r="I5870" t="s">
        <v>24</v>
      </c>
      <c r="J5870">
        <v>1</v>
      </c>
      <c r="K5870">
        <v>713</v>
      </c>
      <c r="L5870" t="s">
        <v>35</v>
      </c>
      <c r="M5870" t="s">
        <v>21</v>
      </c>
      <c r="N5870" t="s">
        <v>22</v>
      </c>
      <c r="O5870" s="4">
        <v>55701.62</v>
      </c>
      <c r="P5870" t="s">
        <v>28</v>
      </c>
      <c r="Q5870" t="str" cm="1">
        <f t="array" ref="Q5870">_xlfn.IFS(
O5870&lt;50000,"Low Salary (&lt;$50K)",
O5870&lt;90000,"Lower Middle ($50K-$90K)",
O5870&lt;130000,"Middle ($90K-$130K)",
O5870&lt;170000,"Upper Middle ($130K-$170K)",
O5870&gt;=170000,"High Salary (&gt;$170K)"
)</f>
        <v>Lower Middle ($50K-$90K)</v>
      </c>
      <c r="R5870" t="str" cm="1">
        <f t="array" ref="R5870">_xlfn.IFS(
G5870&lt;=2,"New Customers (0-2Y)",
G5870&lt;=5,"Growing Customers (3-5Y)",
G5870&lt;=8,"Established Customers (6-8Y)",
G5870&lt;=10,"Loyal Customers (9-10Y)"
)</f>
        <v>Growing Customers (3-5Y)</v>
      </c>
    </row>
    <row r="5871" spans="1:18" x14ac:dyDescent="0.35">
      <c r="A5871">
        <v>15734461</v>
      </c>
      <c r="B5871" t="s">
        <v>855</v>
      </c>
      <c r="C5871" t="s">
        <v>42</v>
      </c>
      <c r="D5871" t="s">
        <v>39</v>
      </c>
      <c r="E5871">
        <v>31</v>
      </c>
      <c r="F5871" t="s">
        <v>19</v>
      </c>
      <c r="G5871">
        <v>2</v>
      </c>
      <c r="H5871" s="4">
        <v>112708.2</v>
      </c>
      <c r="I5871" t="s">
        <v>33</v>
      </c>
      <c r="J5871">
        <v>1</v>
      </c>
      <c r="K5871">
        <v>562</v>
      </c>
      <c r="L5871" t="s">
        <v>31</v>
      </c>
      <c r="M5871" t="s">
        <v>27</v>
      </c>
      <c r="N5871" t="s">
        <v>22</v>
      </c>
      <c r="O5871" s="4">
        <v>186370.3</v>
      </c>
      <c r="P5871" t="s">
        <v>28</v>
      </c>
      <c r="Q5871" t="str" cm="1">
        <f t="array" ref="Q5871">_xlfn.IFS(
O5871&lt;50000,"Low Salary (&lt;$50K)",
O5871&lt;90000,"Lower Middle ($50K-$90K)",
O5871&lt;130000,"Middle ($90K-$130K)",
O5871&lt;170000,"Upper Middle ($130K-$170K)",
O5871&gt;=170000,"High Salary (&gt;$170K)"
)</f>
        <v>High Salary (&gt;$170K)</v>
      </c>
      <c r="R5871" t="str" cm="1">
        <f t="array" ref="R5871">_xlfn.IFS(
G5871&lt;=2,"New Customers (0-2Y)",
G5871&lt;=5,"Growing Customers (3-5Y)",
G5871&lt;=8,"Established Customers (6-8Y)",
G5871&lt;=10,"Loyal Customers (9-10Y)"
)</f>
        <v>New Customers (0-2Y)</v>
      </c>
    </row>
    <row r="5872" spans="1:18" x14ac:dyDescent="0.35">
      <c r="A5872">
        <v>15780142</v>
      </c>
      <c r="B5872" t="s">
        <v>1123</v>
      </c>
      <c r="C5872" t="s">
        <v>17</v>
      </c>
      <c r="D5872" t="s">
        <v>39</v>
      </c>
      <c r="E5872">
        <v>43</v>
      </c>
      <c r="F5872" t="s">
        <v>19</v>
      </c>
      <c r="G5872">
        <v>2</v>
      </c>
      <c r="H5872" s="4">
        <v>100013.51</v>
      </c>
      <c r="I5872" t="s">
        <v>33</v>
      </c>
      <c r="J5872">
        <v>1</v>
      </c>
      <c r="K5872">
        <v>632</v>
      </c>
      <c r="L5872" t="s">
        <v>20</v>
      </c>
      <c r="M5872" t="s">
        <v>21</v>
      </c>
      <c r="N5872" t="s">
        <v>32</v>
      </c>
      <c r="O5872" s="4">
        <v>24275.32</v>
      </c>
      <c r="P5872" t="s">
        <v>28</v>
      </c>
      <c r="Q5872" t="str" cm="1">
        <f t="array" ref="Q5872">_xlfn.IFS(
O5872&lt;50000,"Low Salary (&lt;$50K)",
O5872&lt;90000,"Lower Middle ($50K-$90K)",
O5872&lt;130000,"Middle ($90K-$130K)",
O5872&lt;170000,"Upper Middle ($130K-$170K)",
O5872&gt;=170000,"High Salary (&gt;$170K)"
)</f>
        <v>Low Salary (&lt;$50K)</v>
      </c>
      <c r="R5872" t="str" cm="1">
        <f t="array" ref="R5872">_xlfn.IFS(
G5872&lt;=2,"New Customers (0-2Y)",
G5872&lt;=5,"Growing Customers (3-5Y)",
G5872&lt;=8,"Established Customers (6-8Y)",
G5872&lt;=10,"Loyal Customers (9-10Y)"
)</f>
        <v>New Customers (0-2Y)</v>
      </c>
    </row>
    <row r="5873" spans="1:18" x14ac:dyDescent="0.35">
      <c r="A5873">
        <v>15709920</v>
      </c>
      <c r="B5873" t="s">
        <v>523</v>
      </c>
      <c r="C5873" t="s">
        <v>17</v>
      </c>
      <c r="D5873" t="s">
        <v>18</v>
      </c>
      <c r="E5873">
        <v>33</v>
      </c>
      <c r="F5873" t="s">
        <v>19</v>
      </c>
      <c r="G5873">
        <v>2</v>
      </c>
      <c r="H5873" s="4">
        <v>208165.53</v>
      </c>
      <c r="I5873" t="s">
        <v>33</v>
      </c>
      <c r="J5873">
        <v>1</v>
      </c>
      <c r="K5873">
        <v>479</v>
      </c>
      <c r="L5873" t="s">
        <v>44</v>
      </c>
      <c r="M5873" t="s">
        <v>27</v>
      </c>
      <c r="N5873" t="s">
        <v>32</v>
      </c>
      <c r="O5873" s="4">
        <v>50774.81</v>
      </c>
      <c r="P5873" t="s">
        <v>23</v>
      </c>
      <c r="Q5873" t="str" cm="1">
        <f t="array" ref="Q5873">_xlfn.IFS(
O5873&lt;50000,"Low Salary (&lt;$50K)",
O5873&lt;90000,"Lower Middle ($50K-$90K)",
O5873&lt;130000,"Middle ($90K-$130K)",
O5873&lt;170000,"Upper Middle ($130K-$170K)",
O5873&gt;=170000,"High Salary (&gt;$170K)"
)</f>
        <v>Lower Middle ($50K-$90K)</v>
      </c>
      <c r="R5873" t="str" cm="1">
        <f t="array" ref="R5873">_xlfn.IFS(
G5873&lt;=2,"New Customers (0-2Y)",
G5873&lt;=5,"Growing Customers (3-5Y)",
G5873&lt;=8,"Established Customers (6-8Y)",
G5873&lt;=10,"Loyal Customers (9-10Y)"
)</f>
        <v>New Customers (0-2Y)</v>
      </c>
    </row>
    <row r="5874" spans="1:18" x14ac:dyDescent="0.35">
      <c r="A5874">
        <v>15684248</v>
      </c>
      <c r="B5874" t="s">
        <v>1392</v>
      </c>
      <c r="C5874" t="s">
        <v>26</v>
      </c>
      <c r="D5874" t="s">
        <v>39</v>
      </c>
      <c r="E5874">
        <v>21</v>
      </c>
      <c r="F5874" t="s">
        <v>43</v>
      </c>
      <c r="G5874">
        <v>7</v>
      </c>
      <c r="H5874" s="4">
        <v>0</v>
      </c>
      <c r="I5874" t="s">
        <v>24</v>
      </c>
      <c r="J5874">
        <v>2</v>
      </c>
      <c r="K5874">
        <v>658</v>
      </c>
      <c r="L5874" t="s">
        <v>20</v>
      </c>
      <c r="M5874" t="s">
        <v>27</v>
      </c>
      <c r="N5874" t="s">
        <v>22</v>
      </c>
      <c r="O5874" s="4">
        <v>154279.87</v>
      </c>
      <c r="P5874" t="s">
        <v>28</v>
      </c>
      <c r="Q5874" t="str" cm="1">
        <f t="array" ref="Q5874">_xlfn.IFS(
O5874&lt;50000,"Low Salary (&lt;$50K)",
O5874&lt;90000,"Lower Middle ($50K-$90K)",
O5874&lt;130000,"Middle ($90K-$130K)",
O5874&lt;170000,"Upper Middle ($130K-$170K)",
O5874&gt;=170000,"High Salary (&gt;$170K)"
)</f>
        <v>Upper Middle ($130K-$170K)</v>
      </c>
      <c r="R5874" t="str" cm="1">
        <f t="array" ref="R5874">_xlfn.IFS(
G5874&lt;=2,"New Customers (0-2Y)",
G5874&lt;=5,"Growing Customers (3-5Y)",
G5874&lt;=8,"Established Customers (6-8Y)",
G5874&lt;=10,"Loyal Customers (9-10Y)"
)</f>
        <v>Established Customers (6-8Y)</v>
      </c>
    </row>
    <row r="5875" spans="1:18" x14ac:dyDescent="0.35">
      <c r="A5875">
        <v>15643158</v>
      </c>
      <c r="B5875" t="s">
        <v>811</v>
      </c>
      <c r="C5875" t="s">
        <v>17</v>
      </c>
      <c r="D5875" t="s">
        <v>18</v>
      </c>
      <c r="E5875">
        <v>40</v>
      </c>
      <c r="F5875" t="s">
        <v>19</v>
      </c>
      <c r="G5875">
        <v>9</v>
      </c>
      <c r="H5875" s="4">
        <v>0</v>
      </c>
      <c r="I5875" t="s">
        <v>24</v>
      </c>
      <c r="J5875">
        <v>1</v>
      </c>
      <c r="K5875">
        <v>598</v>
      </c>
      <c r="L5875" t="s">
        <v>31</v>
      </c>
      <c r="M5875" t="s">
        <v>21</v>
      </c>
      <c r="N5875" t="s">
        <v>32</v>
      </c>
      <c r="O5875" s="4">
        <v>68462.59</v>
      </c>
      <c r="P5875" t="s">
        <v>23</v>
      </c>
      <c r="Q5875" t="str" cm="1">
        <f t="array" ref="Q5875">_xlfn.IFS(
O5875&lt;50000,"Low Salary (&lt;$50K)",
O5875&lt;90000,"Lower Middle ($50K-$90K)",
O5875&lt;130000,"Middle ($90K-$130K)",
O5875&lt;170000,"Upper Middle ($130K-$170K)",
O5875&gt;=170000,"High Salary (&gt;$170K)"
)</f>
        <v>Lower Middle ($50K-$90K)</v>
      </c>
      <c r="R5875" t="str" cm="1">
        <f t="array" ref="R5875">_xlfn.IFS(
G5875&lt;=2,"New Customers (0-2Y)",
G5875&lt;=5,"Growing Customers (3-5Y)",
G5875&lt;=8,"Established Customers (6-8Y)",
G5875&lt;=10,"Loyal Customers (9-10Y)"
)</f>
        <v>Loyal Customers (9-10Y)</v>
      </c>
    </row>
    <row r="5876" spans="1:18" x14ac:dyDescent="0.35">
      <c r="A5876">
        <v>15693902</v>
      </c>
      <c r="B5876" t="s">
        <v>1329</v>
      </c>
      <c r="C5876" t="s">
        <v>17</v>
      </c>
      <c r="D5876" t="s">
        <v>39</v>
      </c>
      <c r="E5876">
        <v>19</v>
      </c>
      <c r="F5876" t="s">
        <v>43</v>
      </c>
      <c r="G5876">
        <v>2</v>
      </c>
      <c r="H5876" s="4">
        <v>0</v>
      </c>
      <c r="I5876" t="s">
        <v>24</v>
      </c>
      <c r="J5876">
        <v>2</v>
      </c>
      <c r="K5876">
        <v>597</v>
      </c>
      <c r="L5876" t="s">
        <v>31</v>
      </c>
      <c r="M5876" t="s">
        <v>21</v>
      </c>
      <c r="N5876" t="s">
        <v>22</v>
      </c>
      <c r="O5876" s="4">
        <v>91036.74</v>
      </c>
      <c r="P5876" t="s">
        <v>28</v>
      </c>
      <c r="Q5876" t="str" cm="1">
        <f t="array" ref="Q5876">_xlfn.IFS(
O5876&lt;50000,"Low Salary (&lt;$50K)",
O5876&lt;90000,"Lower Middle ($50K-$90K)",
O5876&lt;130000,"Middle ($90K-$130K)",
O5876&lt;170000,"Upper Middle ($130K-$170K)",
O5876&gt;=170000,"High Salary (&gt;$170K)"
)</f>
        <v>Middle ($90K-$130K)</v>
      </c>
      <c r="R5876" t="str" cm="1">
        <f t="array" ref="R5876">_xlfn.IFS(
G5876&lt;=2,"New Customers (0-2Y)",
G5876&lt;=5,"Growing Customers (3-5Y)",
G5876&lt;=8,"Established Customers (6-8Y)",
G5876&lt;=10,"Loyal Customers (9-10Y)"
)</f>
        <v>New Customers (0-2Y)</v>
      </c>
    </row>
    <row r="5877" spans="1:18" x14ac:dyDescent="0.35">
      <c r="A5877">
        <v>15578307</v>
      </c>
      <c r="B5877" t="s">
        <v>972</v>
      </c>
      <c r="C5877" t="s">
        <v>17</v>
      </c>
      <c r="D5877" t="s">
        <v>18</v>
      </c>
      <c r="E5877">
        <v>33</v>
      </c>
      <c r="F5877" t="s">
        <v>19</v>
      </c>
      <c r="G5877">
        <v>6</v>
      </c>
      <c r="H5877" s="4">
        <v>121685.31</v>
      </c>
      <c r="I5877" t="s">
        <v>33</v>
      </c>
      <c r="J5877">
        <v>2</v>
      </c>
      <c r="K5877">
        <v>512</v>
      </c>
      <c r="L5877" t="s">
        <v>31</v>
      </c>
      <c r="M5877" t="s">
        <v>21</v>
      </c>
      <c r="N5877" t="s">
        <v>22</v>
      </c>
      <c r="O5877" s="4">
        <v>83681.97</v>
      </c>
      <c r="P5877" t="s">
        <v>28</v>
      </c>
      <c r="Q5877" t="str" cm="1">
        <f t="array" ref="Q5877">_xlfn.IFS(
O5877&lt;50000,"Low Salary (&lt;$50K)",
O5877&lt;90000,"Lower Middle ($50K-$90K)",
O5877&lt;130000,"Middle ($90K-$130K)",
O5877&lt;170000,"Upper Middle ($130K-$170K)",
O5877&gt;=170000,"High Salary (&gt;$170K)"
)</f>
        <v>Lower Middle ($50K-$90K)</v>
      </c>
      <c r="R5877" t="str" cm="1">
        <f t="array" ref="R5877">_xlfn.IFS(
G5877&lt;=2,"New Customers (0-2Y)",
G5877&lt;=5,"Growing Customers (3-5Y)",
G5877&lt;=8,"Established Customers (6-8Y)",
G5877&lt;=10,"Loyal Customers (9-10Y)"
)</f>
        <v>Established Customers (6-8Y)</v>
      </c>
    </row>
    <row r="5878" spans="1:18" x14ac:dyDescent="0.35">
      <c r="A5878">
        <v>15585379</v>
      </c>
      <c r="B5878" t="s">
        <v>182</v>
      </c>
      <c r="C5878" t="s">
        <v>17</v>
      </c>
      <c r="D5878" t="s">
        <v>39</v>
      </c>
      <c r="E5878">
        <v>39</v>
      </c>
      <c r="F5878" t="s">
        <v>19</v>
      </c>
      <c r="G5878">
        <v>2</v>
      </c>
      <c r="H5878" s="4">
        <v>111525.02</v>
      </c>
      <c r="I5878" t="s">
        <v>33</v>
      </c>
      <c r="J5878">
        <v>1</v>
      </c>
      <c r="K5878">
        <v>704</v>
      </c>
      <c r="L5878" t="s">
        <v>35</v>
      </c>
      <c r="M5878" t="s">
        <v>21</v>
      </c>
      <c r="N5878" t="s">
        <v>32</v>
      </c>
      <c r="O5878" s="4">
        <v>199484.96</v>
      </c>
      <c r="P5878" t="s">
        <v>28</v>
      </c>
      <c r="Q5878" t="str" cm="1">
        <f t="array" ref="Q5878">_xlfn.IFS(
O5878&lt;50000,"Low Salary (&lt;$50K)",
O5878&lt;90000,"Lower Middle ($50K-$90K)",
O5878&lt;130000,"Middle ($90K-$130K)",
O5878&lt;170000,"Upper Middle ($130K-$170K)",
O5878&gt;=170000,"High Salary (&gt;$170K)"
)</f>
        <v>High Salary (&gt;$170K)</v>
      </c>
      <c r="R5878" t="str" cm="1">
        <f t="array" ref="R5878">_xlfn.IFS(
G5878&lt;=2,"New Customers (0-2Y)",
G5878&lt;=5,"Growing Customers (3-5Y)",
G5878&lt;=8,"Established Customers (6-8Y)",
G5878&lt;=10,"Loyal Customers (9-10Y)"
)</f>
        <v>New Customers (0-2Y)</v>
      </c>
    </row>
    <row r="5879" spans="1:18" x14ac:dyDescent="0.35">
      <c r="A5879">
        <v>15758510</v>
      </c>
      <c r="B5879" t="s">
        <v>2097</v>
      </c>
      <c r="C5879" t="s">
        <v>17</v>
      </c>
      <c r="D5879" t="s">
        <v>39</v>
      </c>
      <c r="E5879">
        <v>26</v>
      </c>
      <c r="F5879" t="s">
        <v>43</v>
      </c>
      <c r="G5879">
        <v>6</v>
      </c>
      <c r="H5879" s="4">
        <v>0</v>
      </c>
      <c r="I5879" t="s">
        <v>24</v>
      </c>
      <c r="J5879">
        <v>2</v>
      </c>
      <c r="K5879">
        <v>474</v>
      </c>
      <c r="L5879" t="s">
        <v>44</v>
      </c>
      <c r="M5879" t="s">
        <v>27</v>
      </c>
      <c r="N5879" t="s">
        <v>32</v>
      </c>
      <c r="O5879" s="4">
        <v>152491.22</v>
      </c>
      <c r="P5879" t="s">
        <v>28</v>
      </c>
      <c r="Q5879" t="str" cm="1">
        <f t="array" ref="Q5879">_xlfn.IFS(
O5879&lt;50000,"Low Salary (&lt;$50K)",
O5879&lt;90000,"Lower Middle ($50K-$90K)",
O5879&lt;130000,"Middle ($90K-$130K)",
O5879&lt;170000,"Upper Middle ($130K-$170K)",
O5879&gt;=170000,"High Salary (&gt;$170K)"
)</f>
        <v>Upper Middle ($130K-$170K)</v>
      </c>
      <c r="R5879" t="str" cm="1">
        <f t="array" ref="R5879">_xlfn.IFS(
G5879&lt;=2,"New Customers (0-2Y)",
G5879&lt;=5,"Growing Customers (3-5Y)",
G5879&lt;=8,"Established Customers (6-8Y)",
G5879&lt;=10,"Loyal Customers (9-10Y)"
)</f>
        <v>Established Customers (6-8Y)</v>
      </c>
    </row>
    <row r="5880" spans="1:18" x14ac:dyDescent="0.35">
      <c r="A5880">
        <v>15692918</v>
      </c>
      <c r="B5880" t="s">
        <v>769</v>
      </c>
      <c r="C5880" t="s">
        <v>42</v>
      </c>
      <c r="D5880" t="s">
        <v>39</v>
      </c>
      <c r="E5880">
        <v>36</v>
      </c>
      <c r="F5880" t="s">
        <v>19</v>
      </c>
      <c r="G5880">
        <v>10</v>
      </c>
      <c r="H5880" s="4">
        <v>113546.3</v>
      </c>
      <c r="I5880" t="s">
        <v>33</v>
      </c>
      <c r="J5880">
        <v>1</v>
      </c>
      <c r="K5880">
        <v>604</v>
      </c>
      <c r="L5880" t="s">
        <v>20</v>
      </c>
      <c r="M5880" t="s">
        <v>21</v>
      </c>
      <c r="N5880" t="s">
        <v>22</v>
      </c>
      <c r="O5880" s="4">
        <v>134875.37</v>
      </c>
      <c r="P5880" t="s">
        <v>28</v>
      </c>
      <c r="Q5880" t="str" cm="1">
        <f t="array" ref="Q5880">_xlfn.IFS(
O5880&lt;50000,"Low Salary (&lt;$50K)",
O5880&lt;90000,"Lower Middle ($50K-$90K)",
O5880&lt;130000,"Middle ($90K-$130K)",
O5880&lt;170000,"Upper Middle ($130K-$170K)",
O5880&gt;=170000,"High Salary (&gt;$170K)"
)</f>
        <v>Upper Middle ($130K-$170K)</v>
      </c>
      <c r="R5880" t="str" cm="1">
        <f t="array" ref="R5880">_xlfn.IFS(
G5880&lt;=2,"New Customers (0-2Y)",
G5880&lt;=5,"Growing Customers (3-5Y)",
G5880&lt;=8,"Established Customers (6-8Y)",
G5880&lt;=10,"Loyal Customers (9-10Y)"
)</f>
        <v>Loyal Customers (9-10Y)</v>
      </c>
    </row>
    <row r="5881" spans="1:18" x14ac:dyDescent="0.35">
      <c r="A5881">
        <v>15705301</v>
      </c>
      <c r="B5881" t="s">
        <v>1259</v>
      </c>
      <c r="C5881" t="s">
        <v>17</v>
      </c>
      <c r="D5881" t="s">
        <v>39</v>
      </c>
      <c r="E5881">
        <v>41</v>
      </c>
      <c r="F5881" t="s">
        <v>19</v>
      </c>
      <c r="G5881">
        <v>6</v>
      </c>
      <c r="H5881" s="4">
        <v>95696.52</v>
      </c>
      <c r="I5881" t="s">
        <v>29</v>
      </c>
      <c r="J5881">
        <v>2</v>
      </c>
      <c r="K5881">
        <v>683</v>
      </c>
      <c r="L5881" t="s">
        <v>35</v>
      </c>
      <c r="M5881" t="s">
        <v>21</v>
      </c>
      <c r="N5881" t="s">
        <v>22</v>
      </c>
      <c r="O5881" s="4">
        <v>184366.14</v>
      </c>
      <c r="P5881" t="s">
        <v>28</v>
      </c>
      <c r="Q5881" t="str" cm="1">
        <f t="array" ref="Q5881">_xlfn.IFS(
O5881&lt;50000,"Low Salary (&lt;$50K)",
O5881&lt;90000,"Lower Middle ($50K-$90K)",
O5881&lt;130000,"Middle ($90K-$130K)",
O5881&lt;170000,"Upper Middle ($130K-$170K)",
O5881&gt;=170000,"High Salary (&gt;$170K)"
)</f>
        <v>High Salary (&gt;$170K)</v>
      </c>
      <c r="R5881" t="str" cm="1">
        <f t="array" ref="R5881">_xlfn.IFS(
G5881&lt;=2,"New Customers (0-2Y)",
G5881&lt;=5,"Growing Customers (3-5Y)",
G5881&lt;=8,"Established Customers (6-8Y)",
G5881&lt;=10,"Loyal Customers (9-10Y)"
)</f>
        <v>Established Customers (6-8Y)</v>
      </c>
    </row>
    <row r="5882" spans="1:18" x14ac:dyDescent="0.35">
      <c r="A5882">
        <v>15718231</v>
      </c>
      <c r="B5882" t="s">
        <v>360</v>
      </c>
      <c r="C5882" t="s">
        <v>17</v>
      </c>
      <c r="D5882" t="s">
        <v>39</v>
      </c>
      <c r="E5882">
        <v>28</v>
      </c>
      <c r="F5882" t="s">
        <v>43</v>
      </c>
      <c r="G5882">
        <v>0</v>
      </c>
      <c r="H5882" s="4">
        <v>88963.31</v>
      </c>
      <c r="I5882" t="s">
        <v>29</v>
      </c>
      <c r="J5882">
        <v>2</v>
      </c>
      <c r="K5882">
        <v>537</v>
      </c>
      <c r="L5882" t="s">
        <v>31</v>
      </c>
      <c r="M5882" t="s">
        <v>21</v>
      </c>
      <c r="N5882" t="s">
        <v>22</v>
      </c>
      <c r="O5882" s="4">
        <v>189839.93</v>
      </c>
      <c r="P5882" t="s">
        <v>28</v>
      </c>
      <c r="Q5882" t="str" cm="1">
        <f t="array" ref="Q5882">_xlfn.IFS(
O5882&lt;50000,"Low Salary (&lt;$50K)",
O5882&lt;90000,"Lower Middle ($50K-$90K)",
O5882&lt;130000,"Middle ($90K-$130K)",
O5882&lt;170000,"Upper Middle ($130K-$170K)",
O5882&gt;=170000,"High Salary (&gt;$170K)"
)</f>
        <v>High Salary (&gt;$170K)</v>
      </c>
      <c r="R5882" t="str" cm="1">
        <f t="array" ref="R5882">_xlfn.IFS(
G5882&lt;=2,"New Customers (0-2Y)",
G5882&lt;=5,"Growing Customers (3-5Y)",
G5882&lt;=8,"Established Customers (6-8Y)",
G5882&lt;=10,"Loyal Customers (9-10Y)"
)</f>
        <v>New Customers (0-2Y)</v>
      </c>
    </row>
    <row r="5883" spans="1:18" x14ac:dyDescent="0.35">
      <c r="A5883">
        <v>15567991</v>
      </c>
      <c r="B5883" t="s">
        <v>440</v>
      </c>
      <c r="C5883" t="s">
        <v>26</v>
      </c>
      <c r="D5883" t="s">
        <v>39</v>
      </c>
      <c r="E5883">
        <v>31</v>
      </c>
      <c r="F5883" t="s">
        <v>19</v>
      </c>
      <c r="G5883">
        <v>0</v>
      </c>
      <c r="H5883" s="4">
        <v>144880.34</v>
      </c>
      <c r="I5883" t="s">
        <v>33</v>
      </c>
      <c r="J5883">
        <v>2</v>
      </c>
      <c r="K5883">
        <v>794</v>
      </c>
      <c r="L5883" t="s">
        <v>37</v>
      </c>
      <c r="M5883" t="s">
        <v>27</v>
      </c>
      <c r="N5883" t="s">
        <v>22</v>
      </c>
      <c r="O5883" s="4">
        <v>175643.44</v>
      </c>
      <c r="P5883" t="s">
        <v>28</v>
      </c>
      <c r="Q5883" t="str" cm="1">
        <f t="array" ref="Q5883">_xlfn.IFS(
O5883&lt;50000,"Low Salary (&lt;$50K)",
O5883&lt;90000,"Lower Middle ($50K-$90K)",
O5883&lt;130000,"Middle ($90K-$130K)",
O5883&lt;170000,"Upper Middle ($130K-$170K)",
O5883&gt;=170000,"High Salary (&gt;$170K)"
)</f>
        <v>High Salary (&gt;$170K)</v>
      </c>
      <c r="R5883" t="str" cm="1">
        <f t="array" ref="R5883">_xlfn.IFS(
G5883&lt;=2,"New Customers (0-2Y)",
G5883&lt;=5,"Growing Customers (3-5Y)",
G5883&lt;=8,"Established Customers (6-8Y)",
G5883&lt;=10,"Loyal Customers (9-10Y)"
)</f>
        <v>New Customers (0-2Y)</v>
      </c>
    </row>
    <row r="5884" spans="1:18" x14ac:dyDescent="0.35">
      <c r="A5884">
        <v>15772650</v>
      </c>
      <c r="B5884" t="s">
        <v>864</v>
      </c>
      <c r="C5884" t="s">
        <v>17</v>
      </c>
      <c r="D5884" t="s">
        <v>39</v>
      </c>
      <c r="E5884">
        <v>55</v>
      </c>
      <c r="F5884" t="s">
        <v>19</v>
      </c>
      <c r="G5884">
        <v>9</v>
      </c>
      <c r="H5884" s="4">
        <v>136576.01999999999</v>
      </c>
      <c r="I5884" t="s">
        <v>33</v>
      </c>
      <c r="J5884">
        <v>1</v>
      </c>
      <c r="K5884">
        <v>732</v>
      </c>
      <c r="L5884" t="s">
        <v>35</v>
      </c>
      <c r="M5884" t="s">
        <v>27</v>
      </c>
      <c r="N5884" t="s">
        <v>22</v>
      </c>
      <c r="O5884" s="4">
        <v>3268.17</v>
      </c>
      <c r="P5884" t="s">
        <v>23</v>
      </c>
      <c r="Q5884" t="str" cm="1">
        <f t="array" ref="Q5884">_xlfn.IFS(
O5884&lt;50000,"Low Salary (&lt;$50K)",
O5884&lt;90000,"Lower Middle ($50K-$90K)",
O5884&lt;130000,"Middle ($90K-$130K)",
O5884&lt;170000,"Upper Middle ($130K-$170K)",
O5884&gt;=170000,"High Salary (&gt;$170K)"
)</f>
        <v>Low Salary (&lt;$50K)</v>
      </c>
      <c r="R5884" t="str" cm="1">
        <f t="array" ref="R5884">_xlfn.IFS(
G5884&lt;=2,"New Customers (0-2Y)",
G5884&lt;=5,"Growing Customers (3-5Y)",
G5884&lt;=8,"Established Customers (6-8Y)",
G5884&lt;=10,"Loyal Customers (9-10Y)"
)</f>
        <v>Loyal Customers (9-10Y)</v>
      </c>
    </row>
    <row r="5885" spans="1:18" x14ac:dyDescent="0.35">
      <c r="A5885">
        <v>15574795</v>
      </c>
      <c r="B5885" t="s">
        <v>71</v>
      </c>
      <c r="C5885" t="s">
        <v>17</v>
      </c>
      <c r="D5885" t="s">
        <v>18</v>
      </c>
      <c r="E5885">
        <v>38</v>
      </c>
      <c r="F5885" t="s">
        <v>19</v>
      </c>
      <c r="G5885">
        <v>2</v>
      </c>
      <c r="H5885" s="4">
        <v>63093.01</v>
      </c>
      <c r="I5885" t="s">
        <v>29</v>
      </c>
      <c r="J5885">
        <v>1</v>
      </c>
      <c r="K5885">
        <v>495</v>
      </c>
      <c r="L5885" t="s">
        <v>44</v>
      </c>
      <c r="M5885" t="s">
        <v>21</v>
      </c>
      <c r="N5885" t="s">
        <v>22</v>
      </c>
      <c r="O5885" s="4">
        <v>47089.72</v>
      </c>
      <c r="P5885" t="s">
        <v>28</v>
      </c>
      <c r="Q5885" t="str" cm="1">
        <f t="array" ref="Q5885">_xlfn.IFS(
O5885&lt;50000,"Low Salary (&lt;$50K)",
O5885&lt;90000,"Lower Middle ($50K-$90K)",
O5885&lt;130000,"Middle ($90K-$130K)",
O5885&lt;170000,"Upper Middle ($130K-$170K)",
O5885&gt;=170000,"High Salary (&gt;$170K)"
)</f>
        <v>Low Salary (&lt;$50K)</v>
      </c>
      <c r="R5885" t="str" cm="1">
        <f t="array" ref="R5885">_xlfn.IFS(
G5885&lt;=2,"New Customers (0-2Y)",
G5885&lt;=5,"Growing Customers (3-5Y)",
G5885&lt;=8,"Established Customers (6-8Y)",
G5885&lt;=10,"Loyal Customers (9-10Y)"
)</f>
        <v>New Customers (0-2Y)</v>
      </c>
    </row>
    <row r="5886" spans="1:18" x14ac:dyDescent="0.35">
      <c r="A5886">
        <v>15706036</v>
      </c>
      <c r="B5886" t="s">
        <v>71</v>
      </c>
      <c r="C5886" t="s">
        <v>42</v>
      </c>
      <c r="D5886" t="s">
        <v>39</v>
      </c>
      <c r="E5886">
        <v>38</v>
      </c>
      <c r="F5886" t="s">
        <v>19</v>
      </c>
      <c r="G5886">
        <v>10</v>
      </c>
      <c r="H5886" s="4">
        <v>132271.12</v>
      </c>
      <c r="I5886" t="s">
        <v>33</v>
      </c>
      <c r="J5886">
        <v>2</v>
      </c>
      <c r="K5886">
        <v>552</v>
      </c>
      <c r="L5886" t="s">
        <v>31</v>
      </c>
      <c r="M5886" t="s">
        <v>21</v>
      </c>
      <c r="N5886" t="s">
        <v>22</v>
      </c>
      <c r="O5886" s="4">
        <v>46562.02</v>
      </c>
      <c r="P5886" t="s">
        <v>28</v>
      </c>
      <c r="Q5886" t="str" cm="1">
        <f t="array" ref="Q5886">_xlfn.IFS(
O5886&lt;50000,"Low Salary (&lt;$50K)",
O5886&lt;90000,"Lower Middle ($50K-$90K)",
O5886&lt;130000,"Middle ($90K-$130K)",
O5886&lt;170000,"Upper Middle ($130K-$170K)",
O5886&gt;=170000,"High Salary (&gt;$170K)"
)</f>
        <v>Low Salary (&lt;$50K)</v>
      </c>
      <c r="R5886" t="str" cm="1">
        <f t="array" ref="R5886">_xlfn.IFS(
G5886&lt;=2,"New Customers (0-2Y)",
G5886&lt;=5,"Growing Customers (3-5Y)",
G5886&lt;=8,"Established Customers (6-8Y)",
G5886&lt;=10,"Loyal Customers (9-10Y)"
)</f>
        <v>Loyal Customers (9-10Y)</v>
      </c>
    </row>
    <row r="5887" spans="1:18" x14ac:dyDescent="0.35">
      <c r="A5887">
        <v>15723856</v>
      </c>
      <c r="B5887" t="s">
        <v>2175</v>
      </c>
      <c r="C5887" t="s">
        <v>17</v>
      </c>
      <c r="D5887" t="s">
        <v>18</v>
      </c>
      <c r="E5887">
        <v>29</v>
      </c>
      <c r="F5887" t="s">
        <v>43</v>
      </c>
      <c r="G5887">
        <v>3</v>
      </c>
      <c r="H5887" s="4">
        <v>88814.399999999994</v>
      </c>
      <c r="I5887" t="s">
        <v>29</v>
      </c>
      <c r="J5887">
        <v>2</v>
      </c>
      <c r="K5887">
        <v>602</v>
      </c>
      <c r="L5887" t="s">
        <v>20</v>
      </c>
      <c r="M5887" t="s">
        <v>21</v>
      </c>
      <c r="N5887" t="s">
        <v>22</v>
      </c>
      <c r="O5887" s="4">
        <v>62487.97</v>
      </c>
      <c r="P5887" t="s">
        <v>28</v>
      </c>
      <c r="Q5887" t="str" cm="1">
        <f t="array" ref="Q5887">_xlfn.IFS(
O5887&lt;50000,"Low Salary (&lt;$50K)",
O5887&lt;90000,"Lower Middle ($50K-$90K)",
O5887&lt;130000,"Middle ($90K-$130K)",
O5887&lt;170000,"Upper Middle ($130K-$170K)",
O5887&gt;=170000,"High Salary (&gt;$170K)"
)</f>
        <v>Lower Middle ($50K-$90K)</v>
      </c>
      <c r="R5887" t="str" cm="1">
        <f t="array" ref="R5887">_xlfn.IFS(
G5887&lt;=2,"New Customers (0-2Y)",
G5887&lt;=5,"Growing Customers (3-5Y)",
G5887&lt;=8,"Established Customers (6-8Y)",
G5887&lt;=10,"Loyal Customers (9-10Y)"
)</f>
        <v>Growing Customers (3-5Y)</v>
      </c>
    </row>
    <row r="5888" spans="1:18" x14ac:dyDescent="0.35">
      <c r="A5888">
        <v>15812920</v>
      </c>
      <c r="B5888" t="s">
        <v>336</v>
      </c>
      <c r="C5888" t="s">
        <v>42</v>
      </c>
      <c r="D5888" t="s">
        <v>39</v>
      </c>
      <c r="E5888">
        <v>40</v>
      </c>
      <c r="F5888" t="s">
        <v>19</v>
      </c>
      <c r="G5888">
        <v>5</v>
      </c>
      <c r="H5888" s="4">
        <v>90594.55</v>
      </c>
      <c r="I5888" t="s">
        <v>29</v>
      </c>
      <c r="J5888">
        <v>1</v>
      </c>
      <c r="K5888">
        <v>607</v>
      </c>
      <c r="L5888" t="s">
        <v>20</v>
      </c>
      <c r="M5888" t="s">
        <v>27</v>
      </c>
      <c r="N5888" t="s">
        <v>22</v>
      </c>
      <c r="O5888" s="4">
        <v>181598.25</v>
      </c>
      <c r="P5888" t="s">
        <v>28</v>
      </c>
      <c r="Q5888" t="str" cm="1">
        <f t="array" ref="Q5888">_xlfn.IFS(
O5888&lt;50000,"Low Salary (&lt;$50K)",
O5888&lt;90000,"Lower Middle ($50K-$90K)",
O5888&lt;130000,"Middle ($90K-$130K)",
O5888&lt;170000,"Upper Middle ($130K-$170K)",
O5888&gt;=170000,"High Salary (&gt;$170K)"
)</f>
        <v>High Salary (&gt;$170K)</v>
      </c>
      <c r="R5888" t="str" cm="1">
        <f t="array" ref="R5888">_xlfn.IFS(
G5888&lt;=2,"New Customers (0-2Y)",
G5888&lt;=5,"Growing Customers (3-5Y)",
G5888&lt;=8,"Established Customers (6-8Y)",
G5888&lt;=10,"Loyal Customers (9-10Y)"
)</f>
        <v>Growing Customers (3-5Y)</v>
      </c>
    </row>
    <row r="5889" spans="1:18" x14ac:dyDescent="0.35">
      <c r="A5889">
        <v>15691287</v>
      </c>
      <c r="B5889" t="s">
        <v>210</v>
      </c>
      <c r="C5889" t="s">
        <v>42</v>
      </c>
      <c r="D5889" t="s">
        <v>18</v>
      </c>
      <c r="E5889">
        <v>33</v>
      </c>
      <c r="F5889" t="s">
        <v>19</v>
      </c>
      <c r="G5889">
        <v>0</v>
      </c>
      <c r="H5889" s="4">
        <v>141816.25</v>
      </c>
      <c r="I5889" t="s">
        <v>33</v>
      </c>
      <c r="J5889">
        <v>1</v>
      </c>
      <c r="K5889">
        <v>675</v>
      </c>
      <c r="L5889" t="s">
        <v>35</v>
      </c>
      <c r="M5889" t="s">
        <v>21</v>
      </c>
      <c r="N5889" t="s">
        <v>32</v>
      </c>
      <c r="O5889" s="4">
        <v>64815.05</v>
      </c>
      <c r="P5889" t="s">
        <v>23</v>
      </c>
      <c r="Q5889" t="str" cm="1">
        <f t="array" ref="Q5889">_xlfn.IFS(
O5889&lt;50000,"Low Salary (&lt;$50K)",
O5889&lt;90000,"Lower Middle ($50K-$90K)",
O5889&lt;130000,"Middle ($90K-$130K)",
O5889&lt;170000,"Upper Middle ($130K-$170K)",
O5889&gt;=170000,"High Salary (&gt;$170K)"
)</f>
        <v>Lower Middle ($50K-$90K)</v>
      </c>
      <c r="R5889" t="str" cm="1">
        <f t="array" ref="R5889">_xlfn.IFS(
G5889&lt;=2,"New Customers (0-2Y)",
G5889&lt;=5,"Growing Customers (3-5Y)",
G5889&lt;=8,"Established Customers (6-8Y)",
G5889&lt;=10,"Loyal Customers (9-10Y)"
)</f>
        <v>New Customers (0-2Y)</v>
      </c>
    </row>
    <row r="5890" spans="1:18" x14ac:dyDescent="0.35">
      <c r="A5890">
        <v>15804797</v>
      </c>
      <c r="B5890" t="s">
        <v>2259</v>
      </c>
      <c r="C5890" t="s">
        <v>17</v>
      </c>
      <c r="D5890" t="s">
        <v>18</v>
      </c>
      <c r="E5890">
        <v>54</v>
      </c>
      <c r="F5890" t="s">
        <v>19</v>
      </c>
      <c r="G5890">
        <v>3</v>
      </c>
      <c r="H5890" s="4">
        <v>138547.97</v>
      </c>
      <c r="I5890" t="s">
        <v>33</v>
      </c>
      <c r="J5890">
        <v>1</v>
      </c>
      <c r="K5890">
        <v>443</v>
      </c>
      <c r="L5890" t="s">
        <v>44</v>
      </c>
      <c r="M5890" t="s">
        <v>21</v>
      </c>
      <c r="N5890" t="s">
        <v>22</v>
      </c>
      <c r="O5890" s="4">
        <v>70196.23</v>
      </c>
      <c r="P5890" t="s">
        <v>23</v>
      </c>
      <c r="Q5890" t="str" cm="1">
        <f t="array" ref="Q5890">_xlfn.IFS(
O5890&lt;50000,"Low Salary (&lt;$50K)",
O5890&lt;90000,"Lower Middle ($50K-$90K)",
O5890&lt;130000,"Middle ($90K-$130K)",
O5890&lt;170000,"Upper Middle ($130K-$170K)",
O5890&gt;=170000,"High Salary (&gt;$170K)"
)</f>
        <v>Lower Middle ($50K-$90K)</v>
      </c>
      <c r="R5890" t="str" cm="1">
        <f t="array" ref="R5890">_xlfn.IFS(
G5890&lt;=2,"New Customers (0-2Y)",
G5890&lt;=5,"Growing Customers (3-5Y)",
G5890&lt;=8,"Established Customers (6-8Y)",
G5890&lt;=10,"Loyal Customers (9-10Y)"
)</f>
        <v>Growing Customers (3-5Y)</v>
      </c>
    </row>
    <row r="5891" spans="1:18" x14ac:dyDescent="0.35">
      <c r="A5891">
        <v>15708650</v>
      </c>
      <c r="B5891" t="s">
        <v>2260</v>
      </c>
      <c r="C5891" t="s">
        <v>17</v>
      </c>
      <c r="D5891" t="s">
        <v>18</v>
      </c>
      <c r="E5891">
        <v>31</v>
      </c>
      <c r="F5891" t="s">
        <v>19</v>
      </c>
      <c r="G5891">
        <v>2</v>
      </c>
      <c r="H5891" s="4">
        <v>52192.08</v>
      </c>
      <c r="I5891" t="s">
        <v>29</v>
      </c>
      <c r="J5891">
        <v>2</v>
      </c>
      <c r="K5891">
        <v>727</v>
      </c>
      <c r="L5891" t="s">
        <v>35</v>
      </c>
      <c r="M5891" t="s">
        <v>27</v>
      </c>
      <c r="N5891" t="s">
        <v>22</v>
      </c>
      <c r="O5891" s="4">
        <v>160383.47</v>
      </c>
      <c r="P5891" t="s">
        <v>28</v>
      </c>
      <c r="Q5891" t="str" cm="1">
        <f t="array" ref="Q5891">_xlfn.IFS(
O5891&lt;50000,"Low Salary (&lt;$50K)",
O5891&lt;90000,"Lower Middle ($50K-$90K)",
O5891&lt;130000,"Middle ($90K-$130K)",
O5891&lt;170000,"Upper Middle ($130K-$170K)",
O5891&gt;=170000,"High Salary (&gt;$170K)"
)</f>
        <v>Upper Middle ($130K-$170K)</v>
      </c>
      <c r="R5891" t="str" cm="1">
        <f t="array" ref="R5891">_xlfn.IFS(
G5891&lt;=2,"New Customers (0-2Y)",
G5891&lt;=5,"Growing Customers (3-5Y)",
G5891&lt;=8,"Established Customers (6-8Y)",
G5891&lt;=10,"Loyal Customers (9-10Y)"
)</f>
        <v>New Customers (0-2Y)</v>
      </c>
    </row>
    <row r="5892" spans="1:18" x14ac:dyDescent="0.35">
      <c r="A5892">
        <v>15712777</v>
      </c>
      <c r="B5892" t="s">
        <v>572</v>
      </c>
      <c r="C5892" t="s">
        <v>17</v>
      </c>
      <c r="D5892" t="s">
        <v>39</v>
      </c>
      <c r="E5892">
        <v>38</v>
      </c>
      <c r="F5892" t="s">
        <v>19</v>
      </c>
      <c r="G5892">
        <v>4</v>
      </c>
      <c r="H5892" s="4">
        <v>124976.19</v>
      </c>
      <c r="I5892" t="s">
        <v>33</v>
      </c>
      <c r="J5892">
        <v>1</v>
      </c>
      <c r="K5892">
        <v>482</v>
      </c>
      <c r="L5892" t="s">
        <v>44</v>
      </c>
      <c r="M5892" t="s">
        <v>21</v>
      </c>
      <c r="N5892" t="s">
        <v>32</v>
      </c>
      <c r="O5892" s="4">
        <v>35848.120000000003</v>
      </c>
      <c r="P5892" t="s">
        <v>28</v>
      </c>
      <c r="Q5892" t="str" cm="1">
        <f t="array" ref="Q5892">_xlfn.IFS(
O5892&lt;50000,"Low Salary (&lt;$50K)",
O5892&lt;90000,"Lower Middle ($50K-$90K)",
O5892&lt;130000,"Middle ($90K-$130K)",
O5892&lt;170000,"Upper Middle ($130K-$170K)",
O5892&gt;=170000,"High Salary (&gt;$170K)"
)</f>
        <v>Low Salary (&lt;$50K)</v>
      </c>
      <c r="R5892" t="str" cm="1">
        <f t="array" ref="R5892">_xlfn.IFS(
G5892&lt;=2,"New Customers (0-2Y)",
G5892&lt;=5,"Growing Customers (3-5Y)",
G5892&lt;=8,"Established Customers (6-8Y)",
G5892&lt;=10,"Loyal Customers (9-10Y)"
)</f>
        <v>Growing Customers (3-5Y)</v>
      </c>
    </row>
    <row r="5893" spans="1:18" x14ac:dyDescent="0.35">
      <c r="A5893">
        <v>15786469</v>
      </c>
      <c r="B5893" t="s">
        <v>1498</v>
      </c>
      <c r="C5893" t="s">
        <v>17</v>
      </c>
      <c r="D5893" t="s">
        <v>18</v>
      </c>
      <c r="E5893">
        <v>34</v>
      </c>
      <c r="F5893" t="s">
        <v>19</v>
      </c>
      <c r="G5893">
        <v>1</v>
      </c>
      <c r="H5893" s="4">
        <v>0</v>
      </c>
      <c r="I5893" t="s">
        <v>24</v>
      </c>
      <c r="J5893">
        <v>2</v>
      </c>
      <c r="K5893">
        <v>686</v>
      </c>
      <c r="L5893" t="s">
        <v>35</v>
      </c>
      <c r="M5893" t="s">
        <v>21</v>
      </c>
      <c r="N5893" t="s">
        <v>32</v>
      </c>
      <c r="O5893" s="4">
        <v>87278.48</v>
      </c>
      <c r="P5893" t="s">
        <v>28</v>
      </c>
      <c r="Q5893" t="str" cm="1">
        <f t="array" ref="Q5893">_xlfn.IFS(
O5893&lt;50000,"Low Salary (&lt;$50K)",
O5893&lt;90000,"Lower Middle ($50K-$90K)",
O5893&lt;130000,"Middle ($90K-$130K)",
O5893&lt;170000,"Upper Middle ($130K-$170K)",
O5893&gt;=170000,"High Salary (&gt;$170K)"
)</f>
        <v>Lower Middle ($50K-$90K)</v>
      </c>
      <c r="R5893" t="str" cm="1">
        <f t="array" ref="R5893">_xlfn.IFS(
G5893&lt;=2,"New Customers (0-2Y)",
G5893&lt;=5,"Growing Customers (3-5Y)",
G5893&lt;=8,"Established Customers (6-8Y)",
G5893&lt;=10,"Loyal Customers (9-10Y)"
)</f>
        <v>New Customers (0-2Y)</v>
      </c>
    </row>
    <row r="5894" spans="1:18" x14ac:dyDescent="0.35">
      <c r="A5894">
        <v>15669219</v>
      </c>
      <c r="B5894" t="s">
        <v>1085</v>
      </c>
      <c r="C5894" t="s">
        <v>42</v>
      </c>
      <c r="D5894" t="s">
        <v>39</v>
      </c>
      <c r="E5894">
        <v>35</v>
      </c>
      <c r="F5894" t="s">
        <v>19</v>
      </c>
      <c r="G5894">
        <v>3</v>
      </c>
      <c r="H5894" s="4">
        <v>104356.38</v>
      </c>
      <c r="I5894" t="s">
        <v>33</v>
      </c>
      <c r="J5894">
        <v>1</v>
      </c>
      <c r="K5894">
        <v>588</v>
      </c>
      <c r="L5894" t="s">
        <v>31</v>
      </c>
      <c r="M5894" t="s">
        <v>21</v>
      </c>
      <c r="N5894" t="s">
        <v>32</v>
      </c>
      <c r="O5894" s="4">
        <v>94498.82</v>
      </c>
      <c r="P5894" t="s">
        <v>28</v>
      </c>
      <c r="Q5894" t="str" cm="1">
        <f t="array" ref="Q5894">_xlfn.IFS(
O5894&lt;50000,"Low Salary (&lt;$50K)",
O5894&lt;90000,"Lower Middle ($50K-$90K)",
O5894&lt;130000,"Middle ($90K-$130K)",
O5894&lt;170000,"Upper Middle ($130K-$170K)",
O5894&gt;=170000,"High Salary (&gt;$170K)"
)</f>
        <v>Middle ($90K-$130K)</v>
      </c>
      <c r="R5894" t="str" cm="1">
        <f t="array" ref="R5894">_xlfn.IFS(
G5894&lt;=2,"New Customers (0-2Y)",
G5894&lt;=5,"Growing Customers (3-5Y)",
G5894&lt;=8,"Established Customers (6-8Y)",
G5894&lt;=10,"Loyal Customers (9-10Y)"
)</f>
        <v>Growing Customers (3-5Y)</v>
      </c>
    </row>
    <row r="5895" spans="1:18" x14ac:dyDescent="0.35">
      <c r="A5895">
        <v>15641004</v>
      </c>
      <c r="B5895" t="s">
        <v>2261</v>
      </c>
      <c r="C5895" t="s">
        <v>26</v>
      </c>
      <c r="D5895" t="s">
        <v>18</v>
      </c>
      <c r="E5895">
        <v>48</v>
      </c>
      <c r="F5895" t="s">
        <v>19</v>
      </c>
      <c r="G5895">
        <v>10</v>
      </c>
      <c r="H5895" s="4">
        <v>150315.92000000001</v>
      </c>
      <c r="I5895" t="s">
        <v>33</v>
      </c>
      <c r="J5895">
        <v>1</v>
      </c>
      <c r="K5895">
        <v>605</v>
      </c>
      <c r="L5895" t="s">
        <v>20</v>
      </c>
      <c r="M5895" t="s">
        <v>27</v>
      </c>
      <c r="N5895" t="s">
        <v>22</v>
      </c>
      <c r="O5895" s="4">
        <v>133486.35999999999</v>
      </c>
      <c r="P5895" t="s">
        <v>28</v>
      </c>
      <c r="Q5895" t="str" cm="1">
        <f t="array" ref="Q5895">_xlfn.IFS(
O5895&lt;50000,"Low Salary (&lt;$50K)",
O5895&lt;90000,"Lower Middle ($50K-$90K)",
O5895&lt;130000,"Middle ($90K-$130K)",
O5895&lt;170000,"Upper Middle ($130K-$170K)",
O5895&gt;=170000,"High Salary (&gt;$170K)"
)</f>
        <v>Upper Middle ($130K-$170K)</v>
      </c>
      <c r="R5895" t="str" cm="1">
        <f t="array" ref="R5895">_xlfn.IFS(
G5895&lt;=2,"New Customers (0-2Y)",
G5895&lt;=5,"Growing Customers (3-5Y)",
G5895&lt;=8,"Established Customers (6-8Y)",
G5895&lt;=10,"Loyal Customers (9-10Y)"
)</f>
        <v>Loyal Customers (9-10Y)</v>
      </c>
    </row>
    <row r="5896" spans="1:18" x14ac:dyDescent="0.35">
      <c r="A5896">
        <v>15648067</v>
      </c>
      <c r="B5896" t="s">
        <v>1032</v>
      </c>
      <c r="C5896" t="s">
        <v>17</v>
      </c>
      <c r="D5896" t="s">
        <v>39</v>
      </c>
      <c r="E5896">
        <v>39</v>
      </c>
      <c r="F5896" t="s">
        <v>19</v>
      </c>
      <c r="G5896">
        <v>1</v>
      </c>
      <c r="H5896" s="4">
        <v>129299.28</v>
      </c>
      <c r="I5896" t="s">
        <v>33</v>
      </c>
      <c r="J5896">
        <v>2</v>
      </c>
      <c r="K5896">
        <v>583</v>
      </c>
      <c r="L5896" t="s">
        <v>31</v>
      </c>
      <c r="M5896" t="s">
        <v>21</v>
      </c>
      <c r="N5896" t="s">
        <v>32</v>
      </c>
      <c r="O5896" s="4">
        <v>73107.600000000006</v>
      </c>
      <c r="P5896" t="s">
        <v>28</v>
      </c>
      <c r="Q5896" t="str" cm="1">
        <f t="array" ref="Q5896">_xlfn.IFS(
O5896&lt;50000,"Low Salary (&lt;$50K)",
O5896&lt;90000,"Lower Middle ($50K-$90K)",
O5896&lt;130000,"Middle ($90K-$130K)",
O5896&lt;170000,"Upper Middle ($130K-$170K)",
O5896&gt;=170000,"High Salary (&gt;$170K)"
)</f>
        <v>Lower Middle ($50K-$90K)</v>
      </c>
      <c r="R5896" t="str" cm="1">
        <f t="array" ref="R5896">_xlfn.IFS(
G5896&lt;=2,"New Customers (0-2Y)",
G5896&lt;=5,"Growing Customers (3-5Y)",
G5896&lt;=8,"Established Customers (6-8Y)",
G5896&lt;=10,"Loyal Customers (9-10Y)"
)</f>
        <v>New Customers (0-2Y)</v>
      </c>
    </row>
    <row r="5897" spans="1:18" x14ac:dyDescent="0.35">
      <c r="A5897">
        <v>15704014</v>
      </c>
      <c r="B5897" t="s">
        <v>292</v>
      </c>
      <c r="C5897" t="s">
        <v>42</v>
      </c>
      <c r="D5897" t="s">
        <v>39</v>
      </c>
      <c r="E5897">
        <v>37</v>
      </c>
      <c r="F5897" t="s">
        <v>19</v>
      </c>
      <c r="G5897">
        <v>7</v>
      </c>
      <c r="H5897" s="4">
        <v>140950.92000000001</v>
      </c>
      <c r="I5897" t="s">
        <v>33</v>
      </c>
      <c r="J5897">
        <v>2</v>
      </c>
      <c r="K5897">
        <v>738</v>
      </c>
      <c r="L5897" t="s">
        <v>35</v>
      </c>
      <c r="M5897" t="s">
        <v>21</v>
      </c>
      <c r="N5897" t="s">
        <v>32</v>
      </c>
      <c r="O5897" s="4">
        <v>195333.98</v>
      </c>
      <c r="P5897" t="s">
        <v>28</v>
      </c>
      <c r="Q5897" t="str" cm="1">
        <f t="array" ref="Q5897">_xlfn.IFS(
O5897&lt;50000,"Low Salary (&lt;$50K)",
O5897&lt;90000,"Lower Middle ($50K-$90K)",
O5897&lt;130000,"Middle ($90K-$130K)",
O5897&lt;170000,"Upper Middle ($130K-$170K)",
O5897&gt;=170000,"High Salary (&gt;$170K)"
)</f>
        <v>High Salary (&gt;$170K)</v>
      </c>
      <c r="R5897" t="str" cm="1">
        <f t="array" ref="R5897">_xlfn.IFS(
G5897&lt;=2,"New Customers (0-2Y)",
G5897&lt;=5,"Growing Customers (3-5Y)",
G5897&lt;=8,"Established Customers (6-8Y)",
G5897&lt;=10,"Loyal Customers (9-10Y)"
)</f>
        <v>Established Customers (6-8Y)</v>
      </c>
    </row>
    <row r="5898" spans="1:18" x14ac:dyDescent="0.35">
      <c r="A5898">
        <v>15645136</v>
      </c>
      <c r="B5898" t="s">
        <v>298</v>
      </c>
      <c r="C5898" t="s">
        <v>26</v>
      </c>
      <c r="D5898" t="s">
        <v>39</v>
      </c>
      <c r="E5898">
        <v>30</v>
      </c>
      <c r="F5898" t="s">
        <v>19</v>
      </c>
      <c r="G5898">
        <v>1</v>
      </c>
      <c r="H5898" s="4">
        <v>128065.12</v>
      </c>
      <c r="I5898" t="s">
        <v>33</v>
      </c>
      <c r="J5898">
        <v>1</v>
      </c>
      <c r="K5898">
        <v>744</v>
      </c>
      <c r="L5898" t="s">
        <v>35</v>
      </c>
      <c r="M5898" t="s">
        <v>21</v>
      </c>
      <c r="N5898" t="s">
        <v>32</v>
      </c>
      <c r="O5898" s="4">
        <v>121525.48</v>
      </c>
      <c r="P5898" t="s">
        <v>28</v>
      </c>
      <c r="Q5898" t="str" cm="1">
        <f t="array" ref="Q5898">_xlfn.IFS(
O5898&lt;50000,"Low Salary (&lt;$50K)",
O5898&lt;90000,"Lower Middle ($50K-$90K)",
O5898&lt;130000,"Middle ($90K-$130K)",
O5898&lt;170000,"Upper Middle ($130K-$170K)",
O5898&gt;=170000,"High Salary (&gt;$170K)"
)</f>
        <v>Middle ($90K-$130K)</v>
      </c>
      <c r="R5898" t="str" cm="1">
        <f t="array" ref="R5898">_xlfn.IFS(
G5898&lt;=2,"New Customers (0-2Y)",
G5898&lt;=5,"Growing Customers (3-5Y)",
G5898&lt;=8,"Established Customers (6-8Y)",
G5898&lt;=10,"Loyal Customers (9-10Y)"
)</f>
        <v>New Customers (0-2Y)</v>
      </c>
    </row>
    <row r="5899" spans="1:18" x14ac:dyDescent="0.35">
      <c r="A5899">
        <v>15709604</v>
      </c>
      <c r="B5899" t="s">
        <v>540</v>
      </c>
      <c r="C5899" t="s">
        <v>17</v>
      </c>
      <c r="D5899" t="s">
        <v>39</v>
      </c>
      <c r="E5899">
        <v>23</v>
      </c>
      <c r="F5899" t="s">
        <v>43</v>
      </c>
      <c r="G5899">
        <v>2</v>
      </c>
      <c r="H5899" s="4">
        <v>107433.48</v>
      </c>
      <c r="I5899" t="s">
        <v>33</v>
      </c>
      <c r="J5899">
        <v>1</v>
      </c>
      <c r="K5899">
        <v>781</v>
      </c>
      <c r="L5899" t="s">
        <v>37</v>
      </c>
      <c r="M5899" t="s">
        <v>21</v>
      </c>
      <c r="N5899" t="s">
        <v>32</v>
      </c>
      <c r="O5899" s="4">
        <v>173843.21</v>
      </c>
      <c r="P5899" t="s">
        <v>28</v>
      </c>
      <c r="Q5899" t="str" cm="1">
        <f t="array" ref="Q5899">_xlfn.IFS(
O5899&lt;50000,"Low Salary (&lt;$50K)",
O5899&lt;90000,"Lower Middle ($50K-$90K)",
O5899&lt;130000,"Middle ($90K-$130K)",
O5899&lt;170000,"Upper Middle ($130K-$170K)",
O5899&gt;=170000,"High Salary (&gt;$170K)"
)</f>
        <v>High Salary (&gt;$170K)</v>
      </c>
      <c r="R5899" t="str" cm="1">
        <f t="array" ref="R5899">_xlfn.IFS(
G5899&lt;=2,"New Customers (0-2Y)",
G5899&lt;=5,"Growing Customers (3-5Y)",
G5899&lt;=8,"Established Customers (6-8Y)",
G5899&lt;=10,"Loyal Customers (9-10Y)"
)</f>
        <v>New Customers (0-2Y)</v>
      </c>
    </row>
    <row r="5900" spans="1:18" x14ac:dyDescent="0.35">
      <c r="A5900">
        <v>15713637</v>
      </c>
      <c r="B5900" t="s">
        <v>1143</v>
      </c>
      <c r="C5900" t="s">
        <v>17</v>
      </c>
      <c r="D5900" t="s">
        <v>39</v>
      </c>
      <c r="E5900">
        <v>34</v>
      </c>
      <c r="F5900" t="s">
        <v>19</v>
      </c>
      <c r="G5900">
        <v>2</v>
      </c>
      <c r="H5900" s="4">
        <v>117468.67</v>
      </c>
      <c r="I5900" t="s">
        <v>33</v>
      </c>
      <c r="J5900">
        <v>1</v>
      </c>
      <c r="K5900">
        <v>699</v>
      </c>
      <c r="L5900" t="s">
        <v>35</v>
      </c>
      <c r="M5900" t="s">
        <v>21</v>
      </c>
      <c r="N5900" t="s">
        <v>32</v>
      </c>
      <c r="O5900" s="4">
        <v>185227.42</v>
      </c>
      <c r="P5900" t="s">
        <v>28</v>
      </c>
      <c r="Q5900" t="str" cm="1">
        <f t="array" ref="Q5900">_xlfn.IFS(
O5900&lt;50000,"Low Salary (&lt;$50K)",
O5900&lt;90000,"Lower Middle ($50K-$90K)",
O5900&lt;130000,"Middle ($90K-$130K)",
O5900&lt;170000,"Upper Middle ($130K-$170K)",
O5900&gt;=170000,"High Salary (&gt;$170K)"
)</f>
        <v>High Salary (&gt;$170K)</v>
      </c>
      <c r="R5900" t="str" cm="1">
        <f t="array" ref="R5900">_xlfn.IFS(
G5900&lt;=2,"New Customers (0-2Y)",
G5900&lt;=5,"Growing Customers (3-5Y)",
G5900&lt;=8,"Established Customers (6-8Y)",
G5900&lt;=10,"Loyal Customers (9-10Y)"
)</f>
        <v>New Customers (0-2Y)</v>
      </c>
    </row>
    <row r="5901" spans="1:18" x14ac:dyDescent="0.35">
      <c r="A5901">
        <v>15793901</v>
      </c>
      <c r="B5901" t="s">
        <v>128</v>
      </c>
      <c r="C5901" t="s">
        <v>17</v>
      </c>
      <c r="D5901" t="s">
        <v>18</v>
      </c>
      <c r="E5901">
        <v>27</v>
      </c>
      <c r="F5901" t="s">
        <v>43</v>
      </c>
      <c r="G5901">
        <v>2</v>
      </c>
      <c r="H5901" s="4">
        <v>0</v>
      </c>
      <c r="I5901" t="s">
        <v>24</v>
      </c>
      <c r="J5901">
        <v>2</v>
      </c>
      <c r="K5901">
        <v>639</v>
      </c>
      <c r="L5901" t="s">
        <v>20</v>
      </c>
      <c r="M5901" t="s">
        <v>27</v>
      </c>
      <c r="N5901" t="s">
        <v>32</v>
      </c>
      <c r="O5901" s="4">
        <v>125244.18</v>
      </c>
      <c r="P5901" t="s">
        <v>28</v>
      </c>
      <c r="Q5901" t="str" cm="1">
        <f t="array" ref="Q5901">_xlfn.IFS(
O5901&lt;50000,"Low Salary (&lt;$50K)",
O5901&lt;90000,"Lower Middle ($50K-$90K)",
O5901&lt;130000,"Middle ($90K-$130K)",
O5901&lt;170000,"Upper Middle ($130K-$170K)",
O5901&gt;=170000,"High Salary (&gt;$170K)"
)</f>
        <v>Middle ($90K-$130K)</v>
      </c>
      <c r="R5901" t="str" cm="1">
        <f t="array" ref="R5901">_xlfn.IFS(
G5901&lt;=2,"New Customers (0-2Y)",
G5901&lt;=5,"Growing Customers (3-5Y)",
G5901&lt;=8,"Established Customers (6-8Y)",
G5901&lt;=10,"Loyal Customers (9-10Y)"
)</f>
        <v>New Customers (0-2Y)</v>
      </c>
    </row>
    <row r="5902" spans="1:18" x14ac:dyDescent="0.35">
      <c r="A5902">
        <v>15569759</v>
      </c>
      <c r="B5902" t="s">
        <v>2262</v>
      </c>
      <c r="C5902" t="s">
        <v>17</v>
      </c>
      <c r="D5902" t="s">
        <v>18</v>
      </c>
      <c r="E5902">
        <v>27</v>
      </c>
      <c r="F5902" t="s">
        <v>43</v>
      </c>
      <c r="G5902">
        <v>4</v>
      </c>
      <c r="H5902" s="4">
        <v>0</v>
      </c>
      <c r="I5902" t="s">
        <v>24</v>
      </c>
      <c r="J5902">
        <v>3</v>
      </c>
      <c r="K5902">
        <v>583</v>
      </c>
      <c r="L5902" t="s">
        <v>31</v>
      </c>
      <c r="M5902" t="s">
        <v>21</v>
      </c>
      <c r="N5902" t="s">
        <v>32</v>
      </c>
      <c r="O5902" s="4">
        <v>163113.41</v>
      </c>
      <c r="P5902" t="s">
        <v>28</v>
      </c>
      <c r="Q5902" t="str" cm="1">
        <f t="array" ref="Q5902">_xlfn.IFS(
O5902&lt;50000,"Low Salary (&lt;$50K)",
O5902&lt;90000,"Lower Middle ($50K-$90K)",
O5902&lt;130000,"Middle ($90K-$130K)",
O5902&lt;170000,"Upper Middle ($130K-$170K)",
O5902&gt;=170000,"High Salary (&gt;$170K)"
)</f>
        <v>Upper Middle ($130K-$170K)</v>
      </c>
      <c r="R5902" t="str" cm="1">
        <f t="array" ref="R5902">_xlfn.IFS(
G5902&lt;=2,"New Customers (0-2Y)",
G5902&lt;=5,"Growing Customers (3-5Y)",
G5902&lt;=8,"Established Customers (6-8Y)",
G5902&lt;=10,"Loyal Customers (9-10Y)"
)</f>
        <v>Growing Customers (3-5Y)</v>
      </c>
    </row>
    <row r="5903" spans="1:18" x14ac:dyDescent="0.35">
      <c r="A5903">
        <v>15712930</v>
      </c>
      <c r="B5903" t="s">
        <v>149</v>
      </c>
      <c r="C5903" t="s">
        <v>17</v>
      </c>
      <c r="D5903" t="s">
        <v>39</v>
      </c>
      <c r="E5903">
        <v>42</v>
      </c>
      <c r="F5903" t="s">
        <v>19</v>
      </c>
      <c r="G5903">
        <v>1</v>
      </c>
      <c r="H5903" s="4">
        <v>0</v>
      </c>
      <c r="I5903" t="s">
        <v>24</v>
      </c>
      <c r="J5903">
        <v>1</v>
      </c>
      <c r="K5903">
        <v>587</v>
      </c>
      <c r="L5903" t="s">
        <v>31</v>
      </c>
      <c r="M5903" t="s">
        <v>27</v>
      </c>
      <c r="N5903" t="s">
        <v>32</v>
      </c>
      <c r="O5903" s="4">
        <v>123006.91</v>
      </c>
      <c r="P5903" t="s">
        <v>28</v>
      </c>
      <c r="Q5903" t="str" cm="1">
        <f t="array" ref="Q5903">_xlfn.IFS(
O5903&lt;50000,"Low Salary (&lt;$50K)",
O5903&lt;90000,"Lower Middle ($50K-$90K)",
O5903&lt;130000,"Middle ($90K-$130K)",
O5903&lt;170000,"Upper Middle ($130K-$170K)",
O5903&gt;=170000,"High Salary (&gt;$170K)"
)</f>
        <v>Middle ($90K-$130K)</v>
      </c>
      <c r="R5903" t="str" cm="1">
        <f t="array" ref="R5903">_xlfn.IFS(
G5903&lt;=2,"New Customers (0-2Y)",
G5903&lt;=5,"Growing Customers (3-5Y)",
G5903&lt;=8,"Established Customers (6-8Y)",
G5903&lt;=10,"Loyal Customers (9-10Y)"
)</f>
        <v>New Customers (0-2Y)</v>
      </c>
    </row>
    <row r="5904" spans="1:18" x14ac:dyDescent="0.35">
      <c r="A5904">
        <v>15586504</v>
      </c>
      <c r="B5904" t="s">
        <v>87</v>
      </c>
      <c r="C5904" t="s">
        <v>17</v>
      </c>
      <c r="D5904" t="s">
        <v>39</v>
      </c>
      <c r="E5904">
        <v>40</v>
      </c>
      <c r="F5904" t="s">
        <v>19</v>
      </c>
      <c r="G5904">
        <v>9</v>
      </c>
      <c r="H5904" s="4">
        <v>0</v>
      </c>
      <c r="I5904" t="s">
        <v>24</v>
      </c>
      <c r="J5904">
        <v>2</v>
      </c>
      <c r="K5904">
        <v>694</v>
      </c>
      <c r="L5904" t="s">
        <v>35</v>
      </c>
      <c r="M5904" t="s">
        <v>21</v>
      </c>
      <c r="N5904" t="s">
        <v>32</v>
      </c>
      <c r="O5904" s="4">
        <v>40463.03</v>
      </c>
      <c r="P5904" t="s">
        <v>28</v>
      </c>
      <c r="Q5904" t="str" cm="1">
        <f t="array" ref="Q5904">_xlfn.IFS(
O5904&lt;50000,"Low Salary (&lt;$50K)",
O5904&lt;90000,"Lower Middle ($50K-$90K)",
O5904&lt;130000,"Middle ($90K-$130K)",
O5904&lt;170000,"Upper Middle ($130K-$170K)",
O5904&gt;=170000,"High Salary (&gt;$170K)"
)</f>
        <v>Low Salary (&lt;$50K)</v>
      </c>
      <c r="R5904" t="str" cm="1">
        <f t="array" ref="R5904">_xlfn.IFS(
G5904&lt;=2,"New Customers (0-2Y)",
G5904&lt;=5,"Growing Customers (3-5Y)",
G5904&lt;=8,"Established Customers (6-8Y)",
G5904&lt;=10,"Loyal Customers (9-10Y)"
)</f>
        <v>Loyal Customers (9-10Y)</v>
      </c>
    </row>
    <row r="5905" spans="1:18" x14ac:dyDescent="0.35">
      <c r="A5905">
        <v>15677317</v>
      </c>
      <c r="B5905" t="s">
        <v>2263</v>
      </c>
      <c r="C5905" t="s">
        <v>17</v>
      </c>
      <c r="D5905" t="s">
        <v>18</v>
      </c>
      <c r="E5905">
        <v>29</v>
      </c>
      <c r="F5905" t="s">
        <v>43</v>
      </c>
      <c r="G5905">
        <v>4</v>
      </c>
      <c r="H5905" s="4">
        <v>153040.03</v>
      </c>
      <c r="I5905" t="s">
        <v>33</v>
      </c>
      <c r="J5905">
        <v>1</v>
      </c>
      <c r="K5905">
        <v>570</v>
      </c>
      <c r="L5905" t="s">
        <v>31</v>
      </c>
      <c r="M5905" t="s">
        <v>21</v>
      </c>
      <c r="N5905" t="s">
        <v>22</v>
      </c>
      <c r="O5905" s="4">
        <v>131363.57</v>
      </c>
      <c r="P5905" t="s">
        <v>23</v>
      </c>
      <c r="Q5905" t="str" cm="1">
        <f t="array" ref="Q5905">_xlfn.IFS(
O5905&lt;50000,"Low Salary (&lt;$50K)",
O5905&lt;90000,"Lower Middle ($50K-$90K)",
O5905&lt;130000,"Middle ($90K-$130K)",
O5905&lt;170000,"Upper Middle ($130K-$170K)",
O5905&gt;=170000,"High Salary (&gt;$170K)"
)</f>
        <v>Upper Middle ($130K-$170K)</v>
      </c>
      <c r="R5905" t="str" cm="1">
        <f t="array" ref="R5905">_xlfn.IFS(
G5905&lt;=2,"New Customers (0-2Y)",
G5905&lt;=5,"Growing Customers (3-5Y)",
G5905&lt;=8,"Established Customers (6-8Y)",
G5905&lt;=10,"Loyal Customers (9-10Y)"
)</f>
        <v>Growing Customers (3-5Y)</v>
      </c>
    </row>
    <row r="5906" spans="1:18" x14ac:dyDescent="0.35">
      <c r="A5906">
        <v>15664270</v>
      </c>
      <c r="B5906" t="s">
        <v>2264</v>
      </c>
      <c r="C5906" t="s">
        <v>42</v>
      </c>
      <c r="D5906" t="s">
        <v>39</v>
      </c>
      <c r="E5906">
        <v>45</v>
      </c>
      <c r="F5906" t="s">
        <v>19</v>
      </c>
      <c r="G5906">
        <v>6</v>
      </c>
      <c r="H5906" s="4">
        <v>142084.04</v>
      </c>
      <c r="I5906" t="s">
        <v>33</v>
      </c>
      <c r="J5906">
        <v>4</v>
      </c>
      <c r="K5906">
        <v>692</v>
      </c>
      <c r="L5906" t="s">
        <v>35</v>
      </c>
      <c r="M5906" t="s">
        <v>21</v>
      </c>
      <c r="N5906" t="s">
        <v>32</v>
      </c>
      <c r="O5906" s="4">
        <v>188305.85</v>
      </c>
      <c r="P5906" t="s">
        <v>23</v>
      </c>
      <c r="Q5906" t="str" cm="1">
        <f t="array" ref="Q5906">_xlfn.IFS(
O5906&lt;50000,"Low Salary (&lt;$50K)",
O5906&lt;90000,"Lower Middle ($50K-$90K)",
O5906&lt;130000,"Middle ($90K-$130K)",
O5906&lt;170000,"Upper Middle ($130K-$170K)",
O5906&gt;=170000,"High Salary (&gt;$170K)"
)</f>
        <v>High Salary (&gt;$170K)</v>
      </c>
      <c r="R5906" t="str" cm="1">
        <f t="array" ref="R5906">_xlfn.IFS(
G5906&lt;=2,"New Customers (0-2Y)",
G5906&lt;=5,"Growing Customers (3-5Y)",
G5906&lt;=8,"Established Customers (6-8Y)",
G5906&lt;=10,"Loyal Customers (9-10Y)"
)</f>
        <v>Established Customers (6-8Y)</v>
      </c>
    </row>
    <row r="5907" spans="1:18" x14ac:dyDescent="0.35">
      <c r="A5907">
        <v>15731519</v>
      </c>
      <c r="B5907" t="s">
        <v>337</v>
      </c>
      <c r="C5907" t="s">
        <v>17</v>
      </c>
      <c r="D5907" t="s">
        <v>18</v>
      </c>
      <c r="E5907">
        <v>30</v>
      </c>
      <c r="F5907" t="s">
        <v>19</v>
      </c>
      <c r="G5907">
        <v>5</v>
      </c>
      <c r="H5907" s="4">
        <v>0</v>
      </c>
      <c r="I5907" t="s">
        <v>24</v>
      </c>
      <c r="J5907">
        <v>2</v>
      </c>
      <c r="K5907">
        <v>511</v>
      </c>
      <c r="L5907" t="s">
        <v>31</v>
      </c>
      <c r="M5907" t="s">
        <v>21</v>
      </c>
      <c r="N5907" t="s">
        <v>32</v>
      </c>
      <c r="O5907" s="4">
        <v>143994.85999999999</v>
      </c>
      <c r="P5907" t="s">
        <v>28</v>
      </c>
      <c r="Q5907" t="str" cm="1">
        <f t="array" ref="Q5907">_xlfn.IFS(
O5907&lt;50000,"Low Salary (&lt;$50K)",
O5907&lt;90000,"Lower Middle ($50K-$90K)",
O5907&lt;130000,"Middle ($90K-$130K)",
O5907&lt;170000,"Upper Middle ($130K-$170K)",
O5907&gt;=170000,"High Salary (&gt;$170K)"
)</f>
        <v>Upper Middle ($130K-$170K)</v>
      </c>
      <c r="R5907" t="str" cm="1">
        <f t="array" ref="R5907">_xlfn.IFS(
G5907&lt;=2,"New Customers (0-2Y)",
G5907&lt;=5,"Growing Customers (3-5Y)",
G5907&lt;=8,"Established Customers (6-8Y)",
G5907&lt;=10,"Loyal Customers (9-10Y)"
)</f>
        <v>Growing Customers (3-5Y)</v>
      </c>
    </row>
    <row r="5908" spans="1:18" x14ac:dyDescent="0.35">
      <c r="A5908">
        <v>15745623</v>
      </c>
      <c r="B5908" t="s">
        <v>2265</v>
      </c>
      <c r="C5908" t="s">
        <v>17</v>
      </c>
      <c r="D5908" t="s">
        <v>39</v>
      </c>
      <c r="E5908">
        <v>32</v>
      </c>
      <c r="F5908" t="s">
        <v>19</v>
      </c>
      <c r="G5908">
        <v>4</v>
      </c>
      <c r="H5908" s="4">
        <v>112079.58</v>
      </c>
      <c r="I5908" t="s">
        <v>33</v>
      </c>
      <c r="J5908">
        <v>1</v>
      </c>
      <c r="K5908">
        <v>788</v>
      </c>
      <c r="L5908" t="s">
        <v>37</v>
      </c>
      <c r="M5908" t="s">
        <v>27</v>
      </c>
      <c r="N5908" t="s">
        <v>32</v>
      </c>
      <c r="O5908" s="4">
        <v>89368.59</v>
      </c>
      <c r="P5908" t="s">
        <v>28</v>
      </c>
      <c r="Q5908" t="str" cm="1">
        <f t="array" ref="Q5908">_xlfn.IFS(
O5908&lt;50000,"Low Salary (&lt;$50K)",
O5908&lt;90000,"Lower Middle ($50K-$90K)",
O5908&lt;130000,"Middle ($90K-$130K)",
O5908&lt;170000,"Upper Middle ($130K-$170K)",
O5908&gt;=170000,"High Salary (&gt;$170K)"
)</f>
        <v>Lower Middle ($50K-$90K)</v>
      </c>
      <c r="R5908" t="str" cm="1">
        <f t="array" ref="R5908">_xlfn.IFS(
G5908&lt;=2,"New Customers (0-2Y)",
G5908&lt;=5,"Growing Customers (3-5Y)",
G5908&lt;=8,"Established Customers (6-8Y)",
G5908&lt;=10,"Loyal Customers (9-10Y)"
)</f>
        <v>Growing Customers (3-5Y)</v>
      </c>
    </row>
    <row r="5909" spans="1:18" x14ac:dyDescent="0.35">
      <c r="A5909">
        <v>15813862</v>
      </c>
      <c r="B5909" t="s">
        <v>1883</v>
      </c>
      <c r="C5909" t="s">
        <v>26</v>
      </c>
      <c r="D5909" t="s">
        <v>39</v>
      </c>
      <c r="E5909">
        <v>66</v>
      </c>
      <c r="F5909" t="s">
        <v>2967</v>
      </c>
      <c r="G5909">
        <v>7</v>
      </c>
      <c r="H5909" s="4">
        <v>132044.6</v>
      </c>
      <c r="I5909" t="s">
        <v>33</v>
      </c>
      <c r="J5909">
        <v>2</v>
      </c>
      <c r="K5909">
        <v>526</v>
      </c>
      <c r="L5909" t="s">
        <v>31</v>
      </c>
      <c r="M5909" t="s">
        <v>21</v>
      </c>
      <c r="N5909" t="s">
        <v>22</v>
      </c>
      <c r="O5909" s="4">
        <v>158365.89000000001</v>
      </c>
      <c r="P5909" t="s">
        <v>28</v>
      </c>
      <c r="Q5909" t="str" cm="1">
        <f t="array" ref="Q5909">_xlfn.IFS(
O5909&lt;50000,"Low Salary (&lt;$50K)",
O5909&lt;90000,"Lower Middle ($50K-$90K)",
O5909&lt;130000,"Middle ($90K-$130K)",
O5909&lt;170000,"Upper Middle ($130K-$170K)",
O5909&gt;=170000,"High Salary (&gt;$170K)"
)</f>
        <v>Upper Middle ($130K-$170K)</v>
      </c>
      <c r="R5909" t="str" cm="1">
        <f t="array" ref="R5909">_xlfn.IFS(
G5909&lt;=2,"New Customers (0-2Y)",
G5909&lt;=5,"Growing Customers (3-5Y)",
G5909&lt;=8,"Established Customers (6-8Y)",
G5909&lt;=10,"Loyal Customers (9-10Y)"
)</f>
        <v>Established Customers (6-8Y)</v>
      </c>
    </row>
    <row r="5910" spans="1:18" x14ac:dyDescent="0.35">
      <c r="A5910">
        <v>15641934</v>
      </c>
      <c r="B5910" t="s">
        <v>405</v>
      </c>
      <c r="C5910" t="s">
        <v>26</v>
      </c>
      <c r="D5910" t="s">
        <v>18</v>
      </c>
      <c r="E5910">
        <v>46</v>
      </c>
      <c r="F5910" t="s">
        <v>19</v>
      </c>
      <c r="G5910">
        <v>9</v>
      </c>
      <c r="H5910" s="4">
        <v>66582.81</v>
      </c>
      <c r="I5910" t="s">
        <v>29</v>
      </c>
      <c r="J5910">
        <v>1</v>
      </c>
      <c r="K5910">
        <v>749</v>
      </c>
      <c r="L5910" t="s">
        <v>35</v>
      </c>
      <c r="M5910" t="s">
        <v>21</v>
      </c>
      <c r="N5910" t="s">
        <v>32</v>
      </c>
      <c r="O5910" s="4">
        <v>78753.119999999995</v>
      </c>
      <c r="P5910" t="s">
        <v>23</v>
      </c>
      <c r="Q5910" t="str" cm="1">
        <f t="array" ref="Q5910">_xlfn.IFS(
O5910&lt;50000,"Low Salary (&lt;$50K)",
O5910&lt;90000,"Lower Middle ($50K-$90K)",
O5910&lt;130000,"Middle ($90K-$130K)",
O5910&lt;170000,"Upper Middle ($130K-$170K)",
O5910&gt;=170000,"High Salary (&gt;$170K)"
)</f>
        <v>Lower Middle ($50K-$90K)</v>
      </c>
      <c r="R5910" t="str" cm="1">
        <f t="array" ref="R5910">_xlfn.IFS(
G5910&lt;=2,"New Customers (0-2Y)",
G5910&lt;=5,"Growing Customers (3-5Y)",
G5910&lt;=8,"Established Customers (6-8Y)",
G5910&lt;=10,"Loyal Customers (9-10Y)"
)</f>
        <v>Loyal Customers (9-10Y)</v>
      </c>
    </row>
    <row r="5911" spans="1:18" x14ac:dyDescent="0.35">
      <c r="A5911">
        <v>15713043</v>
      </c>
      <c r="B5911" t="s">
        <v>971</v>
      </c>
      <c r="C5911" t="s">
        <v>17</v>
      </c>
      <c r="D5911" t="s">
        <v>18</v>
      </c>
      <c r="E5911">
        <v>33</v>
      </c>
      <c r="F5911" t="s">
        <v>19</v>
      </c>
      <c r="G5911">
        <v>6</v>
      </c>
      <c r="H5911" s="4">
        <v>0</v>
      </c>
      <c r="I5911" t="s">
        <v>24</v>
      </c>
      <c r="J5911">
        <v>2</v>
      </c>
      <c r="K5911">
        <v>691</v>
      </c>
      <c r="L5911" t="s">
        <v>35</v>
      </c>
      <c r="M5911" t="s">
        <v>21</v>
      </c>
      <c r="N5911" t="s">
        <v>22</v>
      </c>
      <c r="O5911" s="4">
        <v>100408.31</v>
      </c>
      <c r="P5911" t="s">
        <v>28</v>
      </c>
      <c r="Q5911" t="str" cm="1">
        <f t="array" ref="Q5911">_xlfn.IFS(
O5911&lt;50000,"Low Salary (&lt;$50K)",
O5911&lt;90000,"Lower Middle ($50K-$90K)",
O5911&lt;130000,"Middle ($90K-$130K)",
O5911&lt;170000,"Upper Middle ($130K-$170K)",
O5911&gt;=170000,"High Salary (&gt;$170K)"
)</f>
        <v>Middle ($90K-$130K)</v>
      </c>
      <c r="R5911" t="str" cm="1">
        <f t="array" ref="R5911">_xlfn.IFS(
G5911&lt;=2,"New Customers (0-2Y)",
G5911&lt;=5,"Growing Customers (3-5Y)",
G5911&lt;=8,"Established Customers (6-8Y)",
G5911&lt;=10,"Loyal Customers (9-10Y)"
)</f>
        <v>Established Customers (6-8Y)</v>
      </c>
    </row>
    <row r="5912" spans="1:18" x14ac:dyDescent="0.35">
      <c r="A5912">
        <v>15700749</v>
      </c>
      <c r="B5912" t="s">
        <v>1456</v>
      </c>
      <c r="C5912" t="s">
        <v>17</v>
      </c>
      <c r="D5912" t="s">
        <v>18</v>
      </c>
      <c r="E5912">
        <v>39</v>
      </c>
      <c r="F5912" t="s">
        <v>19</v>
      </c>
      <c r="G5912">
        <v>6</v>
      </c>
      <c r="H5912" s="4">
        <v>0</v>
      </c>
      <c r="I5912" t="s">
        <v>24</v>
      </c>
      <c r="J5912">
        <v>1</v>
      </c>
      <c r="K5912">
        <v>481</v>
      </c>
      <c r="L5912" t="s">
        <v>44</v>
      </c>
      <c r="M5912" t="s">
        <v>21</v>
      </c>
      <c r="N5912" t="s">
        <v>22</v>
      </c>
      <c r="O5912" s="4">
        <v>24677.54</v>
      </c>
      <c r="P5912" t="s">
        <v>28</v>
      </c>
      <c r="Q5912" t="str" cm="1">
        <f t="array" ref="Q5912">_xlfn.IFS(
O5912&lt;50000,"Low Salary (&lt;$50K)",
O5912&lt;90000,"Lower Middle ($50K-$90K)",
O5912&lt;130000,"Middle ($90K-$130K)",
O5912&lt;170000,"Upper Middle ($130K-$170K)",
O5912&gt;=170000,"High Salary (&gt;$170K)"
)</f>
        <v>Low Salary (&lt;$50K)</v>
      </c>
      <c r="R5912" t="str" cm="1">
        <f t="array" ref="R5912">_xlfn.IFS(
G5912&lt;=2,"New Customers (0-2Y)",
G5912&lt;=5,"Growing Customers (3-5Y)",
G5912&lt;=8,"Established Customers (6-8Y)",
G5912&lt;=10,"Loyal Customers (9-10Y)"
)</f>
        <v>Established Customers (6-8Y)</v>
      </c>
    </row>
    <row r="5913" spans="1:18" x14ac:dyDescent="0.35">
      <c r="A5913">
        <v>15697567</v>
      </c>
      <c r="B5913" t="s">
        <v>1080</v>
      </c>
      <c r="C5913" t="s">
        <v>17</v>
      </c>
      <c r="D5913" t="s">
        <v>39</v>
      </c>
      <c r="E5913">
        <v>33</v>
      </c>
      <c r="F5913" t="s">
        <v>19</v>
      </c>
      <c r="G5913">
        <v>4</v>
      </c>
      <c r="H5913" s="4">
        <v>0</v>
      </c>
      <c r="I5913" t="s">
        <v>24</v>
      </c>
      <c r="J5913">
        <v>2</v>
      </c>
      <c r="K5913">
        <v>752</v>
      </c>
      <c r="L5913" t="s">
        <v>35</v>
      </c>
      <c r="M5913" t="s">
        <v>21</v>
      </c>
      <c r="N5913" t="s">
        <v>22</v>
      </c>
      <c r="O5913" s="4">
        <v>39570.78</v>
      </c>
      <c r="P5913" t="s">
        <v>28</v>
      </c>
      <c r="Q5913" t="str" cm="1">
        <f t="array" ref="Q5913">_xlfn.IFS(
O5913&lt;50000,"Low Salary (&lt;$50K)",
O5913&lt;90000,"Lower Middle ($50K-$90K)",
O5913&lt;130000,"Middle ($90K-$130K)",
O5913&lt;170000,"Upper Middle ($130K-$170K)",
O5913&gt;=170000,"High Salary (&gt;$170K)"
)</f>
        <v>Low Salary (&lt;$50K)</v>
      </c>
      <c r="R5913" t="str" cm="1">
        <f t="array" ref="R5913">_xlfn.IFS(
G5913&lt;=2,"New Customers (0-2Y)",
G5913&lt;=5,"Growing Customers (3-5Y)",
G5913&lt;=8,"Established Customers (6-8Y)",
G5913&lt;=10,"Loyal Customers (9-10Y)"
)</f>
        <v>Growing Customers (3-5Y)</v>
      </c>
    </row>
    <row r="5914" spans="1:18" x14ac:dyDescent="0.35">
      <c r="A5914">
        <v>15715414</v>
      </c>
      <c r="B5914" t="s">
        <v>339</v>
      </c>
      <c r="C5914" t="s">
        <v>17</v>
      </c>
      <c r="D5914" t="s">
        <v>18</v>
      </c>
      <c r="E5914">
        <v>38</v>
      </c>
      <c r="F5914" t="s">
        <v>19</v>
      </c>
      <c r="G5914">
        <v>6</v>
      </c>
      <c r="H5914" s="4">
        <v>102895.1</v>
      </c>
      <c r="I5914" t="s">
        <v>33</v>
      </c>
      <c r="J5914">
        <v>1</v>
      </c>
      <c r="K5914">
        <v>658</v>
      </c>
      <c r="L5914" t="s">
        <v>20</v>
      </c>
      <c r="M5914" t="s">
        <v>27</v>
      </c>
      <c r="N5914" t="s">
        <v>32</v>
      </c>
      <c r="O5914" s="4">
        <v>155665.76</v>
      </c>
      <c r="P5914" t="s">
        <v>28</v>
      </c>
      <c r="Q5914" t="str" cm="1">
        <f t="array" ref="Q5914">_xlfn.IFS(
O5914&lt;50000,"Low Salary (&lt;$50K)",
O5914&lt;90000,"Lower Middle ($50K-$90K)",
O5914&lt;130000,"Middle ($90K-$130K)",
O5914&lt;170000,"Upper Middle ($130K-$170K)",
O5914&gt;=170000,"High Salary (&gt;$170K)"
)</f>
        <v>Upper Middle ($130K-$170K)</v>
      </c>
      <c r="R5914" t="str" cm="1">
        <f t="array" ref="R5914">_xlfn.IFS(
G5914&lt;=2,"New Customers (0-2Y)",
G5914&lt;=5,"Growing Customers (3-5Y)",
G5914&lt;=8,"Established Customers (6-8Y)",
G5914&lt;=10,"Loyal Customers (9-10Y)"
)</f>
        <v>Established Customers (6-8Y)</v>
      </c>
    </row>
    <row r="5915" spans="1:18" x14ac:dyDescent="0.35">
      <c r="A5915">
        <v>15639530</v>
      </c>
      <c r="B5915" t="s">
        <v>2266</v>
      </c>
      <c r="C5915" t="s">
        <v>26</v>
      </c>
      <c r="D5915" t="s">
        <v>39</v>
      </c>
      <c r="E5915">
        <v>42</v>
      </c>
      <c r="F5915" t="s">
        <v>19</v>
      </c>
      <c r="G5915">
        <v>2</v>
      </c>
      <c r="H5915" s="4">
        <v>0</v>
      </c>
      <c r="I5915" t="s">
        <v>24</v>
      </c>
      <c r="J5915">
        <v>1</v>
      </c>
      <c r="K5915">
        <v>679</v>
      </c>
      <c r="L5915" t="s">
        <v>35</v>
      </c>
      <c r="M5915" t="s">
        <v>21</v>
      </c>
      <c r="N5915" t="s">
        <v>22</v>
      </c>
      <c r="O5915" s="4">
        <v>168294.27</v>
      </c>
      <c r="P5915" t="s">
        <v>28</v>
      </c>
      <c r="Q5915" t="str" cm="1">
        <f t="array" ref="Q5915">_xlfn.IFS(
O5915&lt;50000,"Low Salary (&lt;$50K)",
O5915&lt;90000,"Lower Middle ($50K-$90K)",
O5915&lt;130000,"Middle ($90K-$130K)",
O5915&lt;170000,"Upper Middle ($130K-$170K)",
O5915&gt;=170000,"High Salary (&gt;$170K)"
)</f>
        <v>Upper Middle ($130K-$170K)</v>
      </c>
      <c r="R5915" t="str" cm="1">
        <f t="array" ref="R5915">_xlfn.IFS(
G5915&lt;=2,"New Customers (0-2Y)",
G5915&lt;=5,"Growing Customers (3-5Y)",
G5915&lt;=8,"Established Customers (6-8Y)",
G5915&lt;=10,"Loyal Customers (9-10Y)"
)</f>
        <v>New Customers (0-2Y)</v>
      </c>
    </row>
    <row r="5916" spans="1:18" x14ac:dyDescent="0.35">
      <c r="A5916">
        <v>15726058</v>
      </c>
      <c r="B5916" t="s">
        <v>245</v>
      </c>
      <c r="C5916" t="s">
        <v>42</v>
      </c>
      <c r="D5916" t="s">
        <v>39</v>
      </c>
      <c r="E5916">
        <v>27</v>
      </c>
      <c r="F5916" t="s">
        <v>43</v>
      </c>
      <c r="G5916">
        <v>7</v>
      </c>
      <c r="H5916" s="4">
        <v>117578.35</v>
      </c>
      <c r="I5916" t="s">
        <v>33</v>
      </c>
      <c r="J5916">
        <v>2</v>
      </c>
      <c r="K5916">
        <v>754</v>
      </c>
      <c r="L5916" t="s">
        <v>35</v>
      </c>
      <c r="M5916" t="s">
        <v>27</v>
      </c>
      <c r="N5916" t="s">
        <v>22</v>
      </c>
      <c r="O5916" s="4">
        <v>87908.01</v>
      </c>
      <c r="P5916" t="s">
        <v>28</v>
      </c>
      <c r="Q5916" t="str" cm="1">
        <f t="array" ref="Q5916">_xlfn.IFS(
O5916&lt;50000,"Low Salary (&lt;$50K)",
O5916&lt;90000,"Lower Middle ($50K-$90K)",
O5916&lt;130000,"Middle ($90K-$130K)",
O5916&lt;170000,"Upper Middle ($130K-$170K)",
O5916&gt;=170000,"High Salary (&gt;$170K)"
)</f>
        <v>Lower Middle ($50K-$90K)</v>
      </c>
      <c r="R5916" t="str" cm="1">
        <f t="array" ref="R5916">_xlfn.IFS(
G5916&lt;=2,"New Customers (0-2Y)",
G5916&lt;=5,"Growing Customers (3-5Y)",
G5916&lt;=8,"Established Customers (6-8Y)",
G5916&lt;=10,"Loyal Customers (9-10Y)"
)</f>
        <v>Established Customers (6-8Y)</v>
      </c>
    </row>
    <row r="5917" spans="1:18" x14ac:dyDescent="0.35">
      <c r="A5917">
        <v>15725665</v>
      </c>
      <c r="B5917" t="s">
        <v>458</v>
      </c>
      <c r="C5917" t="s">
        <v>17</v>
      </c>
      <c r="D5917" t="s">
        <v>39</v>
      </c>
      <c r="E5917">
        <v>47</v>
      </c>
      <c r="F5917" t="s">
        <v>19</v>
      </c>
      <c r="G5917">
        <v>10</v>
      </c>
      <c r="H5917" s="4">
        <v>198546.1</v>
      </c>
      <c r="I5917" t="s">
        <v>33</v>
      </c>
      <c r="J5917">
        <v>2</v>
      </c>
      <c r="K5917">
        <v>679</v>
      </c>
      <c r="L5917" t="s">
        <v>35</v>
      </c>
      <c r="M5917" t="s">
        <v>21</v>
      </c>
      <c r="N5917" t="s">
        <v>32</v>
      </c>
      <c r="O5917" s="4">
        <v>191198.92</v>
      </c>
      <c r="P5917" t="s">
        <v>23</v>
      </c>
      <c r="Q5917" t="str" cm="1">
        <f t="array" ref="Q5917">_xlfn.IFS(
O5917&lt;50000,"Low Salary (&lt;$50K)",
O5917&lt;90000,"Lower Middle ($50K-$90K)",
O5917&lt;130000,"Middle ($90K-$130K)",
O5917&lt;170000,"Upper Middle ($130K-$170K)",
O5917&gt;=170000,"High Salary (&gt;$170K)"
)</f>
        <v>High Salary (&gt;$170K)</v>
      </c>
      <c r="R5917" t="str" cm="1">
        <f t="array" ref="R5917">_xlfn.IFS(
G5917&lt;=2,"New Customers (0-2Y)",
G5917&lt;=5,"Growing Customers (3-5Y)",
G5917&lt;=8,"Established Customers (6-8Y)",
G5917&lt;=10,"Loyal Customers (9-10Y)"
)</f>
        <v>Loyal Customers (9-10Y)</v>
      </c>
    </row>
    <row r="5918" spans="1:18" x14ac:dyDescent="0.35">
      <c r="A5918">
        <v>15698872</v>
      </c>
      <c r="B5918" t="s">
        <v>340</v>
      </c>
      <c r="C5918" t="s">
        <v>26</v>
      </c>
      <c r="D5918" t="s">
        <v>18</v>
      </c>
      <c r="E5918">
        <v>39</v>
      </c>
      <c r="F5918" t="s">
        <v>19</v>
      </c>
      <c r="G5918">
        <v>2</v>
      </c>
      <c r="H5918" s="4">
        <v>0</v>
      </c>
      <c r="I5918" t="s">
        <v>24</v>
      </c>
      <c r="J5918">
        <v>2</v>
      </c>
      <c r="K5918">
        <v>633</v>
      </c>
      <c r="L5918" t="s">
        <v>20</v>
      </c>
      <c r="M5918" t="s">
        <v>27</v>
      </c>
      <c r="N5918" t="s">
        <v>32</v>
      </c>
      <c r="O5918" s="4">
        <v>191207.03</v>
      </c>
      <c r="P5918" t="s">
        <v>28</v>
      </c>
      <c r="Q5918" t="str" cm="1">
        <f t="array" ref="Q5918">_xlfn.IFS(
O5918&lt;50000,"Low Salary (&lt;$50K)",
O5918&lt;90000,"Lower Middle ($50K-$90K)",
O5918&lt;130000,"Middle ($90K-$130K)",
O5918&lt;170000,"Upper Middle ($130K-$170K)",
O5918&gt;=170000,"High Salary (&gt;$170K)"
)</f>
        <v>High Salary (&gt;$170K)</v>
      </c>
      <c r="R5918" t="str" cm="1">
        <f t="array" ref="R5918">_xlfn.IFS(
G5918&lt;=2,"New Customers (0-2Y)",
G5918&lt;=5,"Growing Customers (3-5Y)",
G5918&lt;=8,"Established Customers (6-8Y)",
G5918&lt;=10,"Loyal Customers (9-10Y)"
)</f>
        <v>New Customers (0-2Y)</v>
      </c>
    </row>
    <row r="5919" spans="1:18" x14ac:dyDescent="0.35">
      <c r="A5919">
        <v>15812184</v>
      </c>
      <c r="B5919" t="s">
        <v>273</v>
      </c>
      <c r="C5919" t="s">
        <v>17</v>
      </c>
      <c r="D5919" t="s">
        <v>18</v>
      </c>
      <c r="E5919">
        <v>31</v>
      </c>
      <c r="F5919" t="s">
        <v>19</v>
      </c>
      <c r="G5919">
        <v>1</v>
      </c>
      <c r="H5919" s="4">
        <v>0</v>
      </c>
      <c r="I5919" t="s">
        <v>24</v>
      </c>
      <c r="J5919">
        <v>1</v>
      </c>
      <c r="K5919">
        <v>674</v>
      </c>
      <c r="L5919" t="s">
        <v>35</v>
      </c>
      <c r="M5919" t="s">
        <v>21</v>
      </c>
      <c r="N5919" t="s">
        <v>32</v>
      </c>
      <c r="O5919" s="4">
        <v>128954.05</v>
      </c>
      <c r="P5919" t="s">
        <v>28</v>
      </c>
      <c r="Q5919" t="str" cm="1">
        <f t="array" ref="Q5919">_xlfn.IFS(
O5919&lt;50000,"Low Salary (&lt;$50K)",
O5919&lt;90000,"Lower Middle ($50K-$90K)",
O5919&lt;130000,"Middle ($90K-$130K)",
O5919&lt;170000,"Upper Middle ($130K-$170K)",
O5919&gt;=170000,"High Salary (&gt;$170K)"
)</f>
        <v>Middle ($90K-$130K)</v>
      </c>
      <c r="R5919" t="str" cm="1">
        <f t="array" ref="R5919">_xlfn.IFS(
G5919&lt;=2,"New Customers (0-2Y)",
G5919&lt;=5,"Growing Customers (3-5Y)",
G5919&lt;=8,"Established Customers (6-8Y)",
G5919&lt;=10,"Loyal Customers (9-10Y)"
)</f>
        <v>New Customers (0-2Y)</v>
      </c>
    </row>
    <row r="5920" spans="1:18" x14ac:dyDescent="0.35">
      <c r="A5920">
        <v>15742609</v>
      </c>
      <c r="B5920" t="s">
        <v>71</v>
      </c>
      <c r="C5920" t="s">
        <v>42</v>
      </c>
      <c r="D5920" t="s">
        <v>39</v>
      </c>
      <c r="E5920">
        <v>28</v>
      </c>
      <c r="F5920" t="s">
        <v>43</v>
      </c>
      <c r="G5920">
        <v>2</v>
      </c>
      <c r="H5920" s="4">
        <v>116623.31</v>
      </c>
      <c r="I5920" t="s">
        <v>33</v>
      </c>
      <c r="J5920">
        <v>1</v>
      </c>
      <c r="K5920">
        <v>600</v>
      </c>
      <c r="L5920" t="s">
        <v>20</v>
      </c>
      <c r="M5920" t="s">
        <v>27</v>
      </c>
      <c r="N5920" t="s">
        <v>22</v>
      </c>
      <c r="O5920" s="4">
        <v>59905.29</v>
      </c>
      <c r="P5920" t="s">
        <v>28</v>
      </c>
      <c r="Q5920" t="str" cm="1">
        <f t="array" ref="Q5920">_xlfn.IFS(
O5920&lt;50000,"Low Salary (&lt;$50K)",
O5920&lt;90000,"Lower Middle ($50K-$90K)",
O5920&lt;130000,"Middle ($90K-$130K)",
O5920&lt;170000,"Upper Middle ($130K-$170K)",
O5920&gt;=170000,"High Salary (&gt;$170K)"
)</f>
        <v>Lower Middle ($50K-$90K)</v>
      </c>
      <c r="R5920" t="str" cm="1">
        <f t="array" ref="R5920">_xlfn.IFS(
G5920&lt;=2,"New Customers (0-2Y)",
G5920&lt;=5,"Growing Customers (3-5Y)",
G5920&lt;=8,"Established Customers (6-8Y)",
G5920&lt;=10,"Loyal Customers (9-10Y)"
)</f>
        <v>New Customers (0-2Y)</v>
      </c>
    </row>
    <row r="5921" spans="1:18" x14ac:dyDescent="0.35">
      <c r="A5921">
        <v>15815043</v>
      </c>
      <c r="B5921" t="s">
        <v>540</v>
      </c>
      <c r="C5921" t="s">
        <v>26</v>
      </c>
      <c r="D5921" t="s">
        <v>39</v>
      </c>
      <c r="E5921">
        <v>49</v>
      </c>
      <c r="F5921" t="s">
        <v>19</v>
      </c>
      <c r="G5921">
        <v>8</v>
      </c>
      <c r="H5921" s="4">
        <v>0</v>
      </c>
      <c r="I5921" t="s">
        <v>24</v>
      </c>
      <c r="J5921">
        <v>2</v>
      </c>
      <c r="K5921">
        <v>645</v>
      </c>
      <c r="L5921" t="s">
        <v>20</v>
      </c>
      <c r="M5921" t="s">
        <v>21</v>
      </c>
      <c r="N5921" t="s">
        <v>32</v>
      </c>
      <c r="O5921" s="4">
        <v>162012.6</v>
      </c>
      <c r="P5921" t="s">
        <v>28</v>
      </c>
      <c r="Q5921" t="str" cm="1">
        <f t="array" ref="Q5921">_xlfn.IFS(
O5921&lt;50000,"Low Salary (&lt;$50K)",
O5921&lt;90000,"Lower Middle ($50K-$90K)",
O5921&lt;130000,"Middle ($90K-$130K)",
O5921&lt;170000,"Upper Middle ($130K-$170K)",
O5921&gt;=170000,"High Salary (&gt;$170K)"
)</f>
        <v>Upper Middle ($130K-$170K)</v>
      </c>
      <c r="R5921" t="str" cm="1">
        <f t="array" ref="R5921">_xlfn.IFS(
G5921&lt;=2,"New Customers (0-2Y)",
G5921&lt;=5,"Growing Customers (3-5Y)",
G5921&lt;=8,"Established Customers (6-8Y)",
G5921&lt;=10,"Loyal Customers (9-10Y)"
)</f>
        <v>Established Customers (6-8Y)</v>
      </c>
    </row>
    <row r="5922" spans="1:18" x14ac:dyDescent="0.35">
      <c r="A5922">
        <v>15640648</v>
      </c>
      <c r="B5922" t="s">
        <v>2171</v>
      </c>
      <c r="C5922" t="s">
        <v>17</v>
      </c>
      <c r="D5922" t="s">
        <v>39</v>
      </c>
      <c r="E5922">
        <v>36</v>
      </c>
      <c r="F5922" t="s">
        <v>19</v>
      </c>
      <c r="G5922">
        <v>6</v>
      </c>
      <c r="H5922" s="4">
        <v>0</v>
      </c>
      <c r="I5922" t="s">
        <v>24</v>
      </c>
      <c r="J5922">
        <v>2</v>
      </c>
      <c r="K5922">
        <v>698</v>
      </c>
      <c r="L5922" t="s">
        <v>35</v>
      </c>
      <c r="M5922" t="s">
        <v>27</v>
      </c>
      <c r="N5922" t="s">
        <v>22</v>
      </c>
      <c r="O5922" s="4">
        <v>19231.98</v>
      </c>
      <c r="P5922" t="s">
        <v>28</v>
      </c>
      <c r="Q5922" t="str" cm="1">
        <f t="array" ref="Q5922">_xlfn.IFS(
O5922&lt;50000,"Low Salary (&lt;$50K)",
O5922&lt;90000,"Lower Middle ($50K-$90K)",
O5922&lt;130000,"Middle ($90K-$130K)",
O5922&lt;170000,"Upper Middle ($130K-$170K)",
O5922&gt;=170000,"High Salary (&gt;$170K)"
)</f>
        <v>Low Salary (&lt;$50K)</v>
      </c>
      <c r="R5922" t="str" cm="1">
        <f t="array" ref="R5922">_xlfn.IFS(
G5922&lt;=2,"New Customers (0-2Y)",
G5922&lt;=5,"Growing Customers (3-5Y)",
G5922&lt;=8,"Established Customers (6-8Y)",
G5922&lt;=10,"Loyal Customers (9-10Y)"
)</f>
        <v>Established Customers (6-8Y)</v>
      </c>
    </row>
    <row r="5923" spans="1:18" x14ac:dyDescent="0.35">
      <c r="A5923">
        <v>15627203</v>
      </c>
      <c r="B5923" t="s">
        <v>739</v>
      </c>
      <c r="C5923" t="s">
        <v>26</v>
      </c>
      <c r="D5923" t="s">
        <v>39</v>
      </c>
      <c r="E5923">
        <v>54</v>
      </c>
      <c r="F5923" t="s">
        <v>19</v>
      </c>
      <c r="G5923">
        <v>10</v>
      </c>
      <c r="H5923" s="4">
        <v>0</v>
      </c>
      <c r="I5923" t="s">
        <v>24</v>
      </c>
      <c r="J5923">
        <v>1</v>
      </c>
      <c r="K5923">
        <v>508</v>
      </c>
      <c r="L5923" t="s">
        <v>31</v>
      </c>
      <c r="M5923" t="s">
        <v>21</v>
      </c>
      <c r="N5923" t="s">
        <v>22</v>
      </c>
      <c r="O5923" s="4">
        <v>175749.36</v>
      </c>
      <c r="P5923" t="s">
        <v>28</v>
      </c>
      <c r="Q5923" t="str" cm="1">
        <f t="array" ref="Q5923">_xlfn.IFS(
O5923&lt;50000,"Low Salary (&lt;$50K)",
O5923&lt;90000,"Lower Middle ($50K-$90K)",
O5923&lt;130000,"Middle ($90K-$130K)",
O5923&lt;170000,"Upper Middle ($130K-$170K)",
O5923&gt;=170000,"High Salary (&gt;$170K)"
)</f>
        <v>High Salary (&gt;$170K)</v>
      </c>
      <c r="R5923" t="str" cm="1">
        <f t="array" ref="R5923">_xlfn.IFS(
G5923&lt;=2,"New Customers (0-2Y)",
G5923&lt;=5,"Growing Customers (3-5Y)",
G5923&lt;=8,"Established Customers (6-8Y)",
G5923&lt;=10,"Loyal Customers (9-10Y)"
)</f>
        <v>Loyal Customers (9-10Y)</v>
      </c>
    </row>
    <row r="5924" spans="1:18" x14ac:dyDescent="0.35">
      <c r="A5924">
        <v>15786196</v>
      </c>
      <c r="B5924" t="s">
        <v>485</v>
      </c>
      <c r="C5924" t="s">
        <v>17</v>
      </c>
      <c r="D5924" t="s">
        <v>18</v>
      </c>
      <c r="E5924">
        <v>44</v>
      </c>
      <c r="F5924" t="s">
        <v>19</v>
      </c>
      <c r="G5924">
        <v>3</v>
      </c>
      <c r="H5924" s="4">
        <v>105770.7</v>
      </c>
      <c r="I5924" t="s">
        <v>33</v>
      </c>
      <c r="J5924">
        <v>3</v>
      </c>
      <c r="K5924">
        <v>555</v>
      </c>
      <c r="L5924" t="s">
        <v>31</v>
      </c>
      <c r="M5924" t="s">
        <v>21</v>
      </c>
      <c r="N5924" t="s">
        <v>32</v>
      </c>
      <c r="O5924" s="4">
        <v>60533.96</v>
      </c>
      <c r="P5924" t="s">
        <v>23</v>
      </c>
      <c r="Q5924" t="str" cm="1">
        <f t="array" ref="Q5924">_xlfn.IFS(
O5924&lt;50000,"Low Salary (&lt;$50K)",
O5924&lt;90000,"Lower Middle ($50K-$90K)",
O5924&lt;130000,"Middle ($90K-$130K)",
O5924&lt;170000,"Upper Middle ($130K-$170K)",
O5924&gt;=170000,"High Salary (&gt;$170K)"
)</f>
        <v>Lower Middle ($50K-$90K)</v>
      </c>
      <c r="R5924" t="str" cm="1">
        <f t="array" ref="R5924">_xlfn.IFS(
G5924&lt;=2,"New Customers (0-2Y)",
G5924&lt;=5,"Growing Customers (3-5Y)",
G5924&lt;=8,"Established Customers (6-8Y)",
G5924&lt;=10,"Loyal Customers (9-10Y)"
)</f>
        <v>Growing Customers (3-5Y)</v>
      </c>
    </row>
    <row r="5925" spans="1:18" x14ac:dyDescent="0.35">
      <c r="A5925">
        <v>15612095</v>
      </c>
      <c r="B5925" t="s">
        <v>308</v>
      </c>
      <c r="C5925" t="s">
        <v>17</v>
      </c>
      <c r="D5925" t="s">
        <v>18</v>
      </c>
      <c r="E5925">
        <v>48</v>
      </c>
      <c r="F5925" t="s">
        <v>19</v>
      </c>
      <c r="G5925">
        <v>9</v>
      </c>
      <c r="H5925" s="4">
        <v>0</v>
      </c>
      <c r="I5925" t="s">
        <v>24</v>
      </c>
      <c r="J5925">
        <v>1</v>
      </c>
      <c r="K5925">
        <v>751</v>
      </c>
      <c r="L5925" t="s">
        <v>35</v>
      </c>
      <c r="M5925" t="s">
        <v>21</v>
      </c>
      <c r="N5925" t="s">
        <v>32</v>
      </c>
      <c r="O5925" s="4">
        <v>137508.42000000001</v>
      </c>
      <c r="P5925" t="s">
        <v>23</v>
      </c>
      <c r="Q5925" t="str" cm="1">
        <f t="array" ref="Q5925">_xlfn.IFS(
O5925&lt;50000,"Low Salary (&lt;$50K)",
O5925&lt;90000,"Lower Middle ($50K-$90K)",
O5925&lt;130000,"Middle ($90K-$130K)",
O5925&lt;170000,"Upper Middle ($130K-$170K)",
O5925&gt;=170000,"High Salary (&gt;$170K)"
)</f>
        <v>Upper Middle ($130K-$170K)</v>
      </c>
      <c r="R5925" t="str" cm="1">
        <f t="array" ref="R5925">_xlfn.IFS(
G5925&lt;=2,"New Customers (0-2Y)",
G5925&lt;=5,"Growing Customers (3-5Y)",
G5925&lt;=8,"Established Customers (6-8Y)",
G5925&lt;=10,"Loyal Customers (9-10Y)"
)</f>
        <v>Loyal Customers (9-10Y)</v>
      </c>
    </row>
    <row r="5926" spans="1:18" x14ac:dyDescent="0.35">
      <c r="A5926">
        <v>15674368</v>
      </c>
      <c r="B5926" t="s">
        <v>1021</v>
      </c>
      <c r="C5926" t="s">
        <v>17</v>
      </c>
      <c r="D5926" t="s">
        <v>18</v>
      </c>
      <c r="E5926">
        <v>39</v>
      </c>
      <c r="F5926" t="s">
        <v>19</v>
      </c>
      <c r="G5926">
        <v>1</v>
      </c>
      <c r="H5926" s="4">
        <v>94435.45</v>
      </c>
      <c r="I5926" t="s">
        <v>29</v>
      </c>
      <c r="J5926">
        <v>2</v>
      </c>
      <c r="K5926">
        <v>738</v>
      </c>
      <c r="L5926" t="s">
        <v>35</v>
      </c>
      <c r="M5926" t="s">
        <v>27</v>
      </c>
      <c r="N5926" t="s">
        <v>22</v>
      </c>
      <c r="O5926" s="4">
        <v>189430.86</v>
      </c>
      <c r="P5926" t="s">
        <v>28</v>
      </c>
      <c r="Q5926" t="str" cm="1">
        <f t="array" ref="Q5926">_xlfn.IFS(
O5926&lt;50000,"Low Salary (&lt;$50K)",
O5926&lt;90000,"Lower Middle ($50K-$90K)",
O5926&lt;130000,"Middle ($90K-$130K)",
O5926&lt;170000,"Upper Middle ($130K-$170K)",
O5926&gt;=170000,"High Salary (&gt;$170K)"
)</f>
        <v>High Salary (&gt;$170K)</v>
      </c>
      <c r="R5926" t="str" cm="1">
        <f t="array" ref="R5926">_xlfn.IFS(
G5926&lt;=2,"New Customers (0-2Y)",
G5926&lt;=5,"Growing Customers (3-5Y)",
G5926&lt;=8,"Established Customers (6-8Y)",
G5926&lt;=10,"Loyal Customers (9-10Y)"
)</f>
        <v>New Customers (0-2Y)</v>
      </c>
    </row>
    <row r="5927" spans="1:18" x14ac:dyDescent="0.35">
      <c r="A5927">
        <v>15783477</v>
      </c>
      <c r="B5927" t="s">
        <v>1290</v>
      </c>
      <c r="C5927" t="s">
        <v>42</v>
      </c>
      <c r="D5927" t="s">
        <v>18</v>
      </c>
      <c r="E5927">
        <v>39</v>
      </c>
      <c r="F5927" t="s">
        <v>19</v>
      </c>
      <c r="G5927">
        <v>8</v>
      </c>
      <c r="H5927" s="4">
        <v>112889.91</v>
      </c>
      <c r="I5927" t="s">
        <v>33</v>
      </c>
      <c r="J5927">
        <v>1</v>
      </c>
      <c r="K5927">
        <v>706</v>
      </c>
      <c r="L5927" t="s">
        <v>35</v>
      </c>
      <c r="M5927" t="s">
        <v>27</v>
      </c>
      <c r="N5927" t="s">
        <v>22</v>
      </c>
      <c r="O5927" s="4">
        <v>6723.66</v>
      </c>
      <c r="P5927" t="s">
        <v>28</v>
      </c>
      <c r="Q5927" t="str" cm="1">
        <f t="array" ref="Q5927">_xlfn.IFS(
O5927&lt;50000,"Low Salary (&lt;$50K)",
O5927&lt;90000,"Lower Middle ($50K-$90K)",
O5927&lt;130000,"Middle ($90K-$130K)",
O5927&lt;170000,"Upper Middle ($130K-$170K)",
O5927&gt;=170000,"High Salary (&gt;$170K)"
)</f>
        <v>Low Salary (&lt;$50K)</v>
      </c>
      <c r="R5927" t="str" cm="1">
        <f t="array" ref="R5927">_xlfn.IFS(
G5927&lt;=2,"New Customers (0-2Y)",
G5927&lt;=5,"Growing Customers (3-5Y)",
G5927&lt;=8,"Established Customers (6-8Y)",
G5927&lt;=10,"Loyal Customers (9-10Y)"
)</f>
        <v>Established Customers (6-8Y)</v>
      </c>
    </row>
    <row r="5928" spans="1:18" x14ac:dyDescent="0.35">
      <c r="A5928">
        <v>15757559</v>
      </c>
      <c r="B5928" t="s">
        <v>2267</v>
      </c>
      <c r="C5928" t="s">
        <v>17</v>
      </c>
      <c r="D5928" t="s">
        <v>18</v>
      </c>
      <c r="E5928">
        <v>53</v>
      </c>
      <c r="F5928" t="s">
        <v>19</v>
      </c>
      <c r="G5928">
        <v>7</v>
      </c>
      <c r="H5928" s="4">
        <v>0</v>
      </c>
      <c r="I5928" t="s">
        <v>24</v>
      </c>
      <c r="J5928">
        <v>2</v>
      </c>
      <c r="K5928">
        <v>595</v>
      </c>
      <c r="L5928" t="s">
        <v>31</v>
      </c>
      <c r="M5928" t="s">
        <v>21</v>
      </c>
      <c r="N5928" t="s">
        <v>32</v>
      </c>
      <c r="O5928" s="4">
        <v>41371.68</v>
      </c>
      <c r="P5928" t="s">
        <v>23</v>
      </c>
      <c r="Q5928" t="str" cm="1">
        <f t="array" ref="Q5928">_xlfn.IFS(
O5928&lt;50000,"Low Salary (&lt;$50K)",
O5928&lt;90000,"Lower Middle ($50K-$90K)",
O5928&lt;130000,"Middle ($90K-$130K)",
O5928&lt;170000,"Upper Middle ($130K-$170K)",
O5928&gt;=170000,"High Salary (&gt;$170K)"
)</f>
        <v>Low Salary (&lt;$50K)</v>
      </c>
      <c r="R5928" t="str" cm="1">
        <f t="array" ref="R5928">_xlfn.IFS(
G5928&lt;=2,"New Customers (0-2Y)",
G5928&lt;=5,"Growing Customers (3-5Y)",
G5928&lt;=8,"Established Customers (6-8Y)",
G5928&lt;=10,"Loyal Customers (9-10Y)"
)</f>
        <v>Established Customers (6-8Y)</v>
      </c>
    </row>
    <row r="5929" spans="1:18" x14ac:dyDescent="0.35">
      <c r="A5929">
        <v>15591036</v>
      </c>
      <c r="B5929" t="s">
        <v>1175</v>
      </c>
      <c r="C5929" t="s">
        <v>42</v>
      </c>
      <c r="D5929" t="s">
        <v>18</v>
      </c>
      <c r="E5929">
        <v>43</v>
      </c>
      <c r="F5929" t="s">
        <v>19</v>
      </c>
      <c r="G5929">
        <v>3</v>
      </c>
      <c r="H5929" s="4">
        <v>127940.47</v>
      </c>
      <c r="I5929" t="s">
        <v>33</v>
      </c>
      <c r="J5929">
        <v>1</v>
      </c>
      <c r="K5929">
        <v>577</v>
      </c>
      <c r="L5929" t="s">
        <v>31</v>
      </c>
      <c r="M5929" t="s">
        <v>27</v>
      </c>
      <c r="N5929" t="s">
        <v>32</v>
      </c>
      <c r="O5929" s="4">
        <v>125140.72</v>
      </c>
      <c r="P5929" t="s">
        <v>23</v>
      </c>
      <c r="Q5929" t="str" cm="1">
        <f t="array" ref="Q5929">_xlfn.IFS(
O5929&lt;50000,"Low Salary (&lt;$50K)",
O5929&lt;90000,"Lower Middle ($50K-$90K)",
O5929&lt;130000,"Middle ($90K-$130K)",
O5929&lt;170000,"Upper Middle ($130K-$170K)",
O5929&gt;=170000,"High Salary (&gt;$170K)"
)</f>
        <v>Middle ($90K-$130K)</v>
      </c>
      <c r="R5929" t="str" cm="1">
        <f t="array" ref="R5929">_xlfn.IFS(
G5929&lt;=2,"New Customers (0-2Y)",
G5929&lt;=5,"Growing Customers (3-5Y)",
G5929&lt;=8,"Established Customers (6-8Y)",
G5929&lt;=10,"Loyal Customers (9-10Y)"
)</f>
        <v>Growing Customers (3-5Y)</v>
      </c>
    </row>
    <row r="5930" spans="1:18" x14ac:dyDescent="0.35">
      <c r="A5930">
        <v>15761241</v>
      </c>
      <c r="B5930" t="s">
        <v>331</v>
      </c>
      <c r="C5930" t="s">
        <v>42</v>
      </c>
      <c r="D5930" t="s">
        <v>18</v>
      </c>
      <c r="E5930">
        <v>36</v>
      </c>
      <c r="F5930" t="s">
        <v>19</v>
      </c>
      <c r="G5930">
        <v>8</v>
      </c>
      <c r="H5930" s="4">
        <v>129745.1</v>
      </c>
      <c r="I5930" t="s">
        <v>33</v>
      </c>
      <c r="J5930">
        <v>1</v>
      </c>
      <c r="K5930">
        <v>578</v>
      </c>
      <c r="L5930" t="s">
        <v>31</v>
      </c>
      <c r="M5930" t="s">
        <v>21</v>
      </c>
      <c r="N5930" t="s">
        <v>22</v>
      </c>
      <c r="O5930" s="4">
        <v>143683.75</v>
      </c>
      <c r="P5930" t="s">
        <v>28</v>
      </c>
      <c r="Q5930" t="str" cm="1">
        <f t="array" ref="Q5930">_xlfn.IFS(
O5930&lt;50000,"Low Salary (&lt;$50K)",
O5930&lt;90000,"Lower Middle ($50K-$90K)",
O5930&lt;130000,"Middle ($90K-$130K)",
O5930&lt;170000,"Upper Middle ($130K-$170K)",
O5930&gt;=170000,"High Salary (&gt;$170K)"
)</f>
        <v>Upper Middle ($130K-$170K)</v>
      </c>
      <c r="R5930" t="str" cm="1">
        <f t="array" ref="R5930">_xlfn.IFS(
G5930&lt;=2,"New Customers (0-2Y)",
G5930&lt;=5,"Growing Customers (3-5Y)",
G5930&lt;=8,"Established Customers (6-8Y)",
G5930&lt;=10,"Loyal Customers (9-10Y)"
)</f>
        <v>Established Customers (6-8Y)</v>
      </c>
    </row>
    <row r="5931" spans="1:18" x14ac:dyDescent="0.35">
      <c r="A5931">
        <v>15695078</v>
      </c>
      <c r="B5931" t="s">
        <v>1351</v>
      </c>
      <c r="C5931" t="s">
        <v>17</v>
      </c>
      <c r="D5931" t="s">
        <v>39</v>
      </c>
      <c r="E5931">
        <v>32</v>
      </c>
      <c r="F5931" t="s">
        <v>19</v>
      </c>
      <c r="G5931">
        <v>3</v>
      </c>
      <c r="H5931" s="4">
        <v>0</v>
      </c>
      <c r="I5931" t="s">
        <v>24</v>
      </c>
      <c r="J5931">
        <v>2</v>
      </c>
      <c r="K5931">
        <v>699</v>
      </c>
      <c r="L5931" t="s">
        <v>35</v>
      </c>
      <c r="M5931" t="s">
        <v>21</v>
      </c>
      <c r="N5931" t="s">
        <v>22</v>
      </c>
      <c r="O5931" s="4">
        <v>170770.44</v>
      </c>
      <c r="P5931" t="s">
        <v>28</v>
      </c>
      <c r="Q5931" t="str" cm="1">
        <f t="array" ref="Q5931">_xlfn.IFS(
O5931&lt;50000,"Low Salary (&lt;$50K)",
O5931&lt;90000,"Lower Middle ($50K-$90K)",
O5931&lt;130000,"Middle ($90K-$130K)",
O5931&lt;170000,"Upper Middle ($130K-$170K)",
O5931&gt;=170000,"High Salary (&gt;$170K)"
)</f>
        <v>High Salary (&gt;$170K)</v>
      </c>
      <c r="R5931" t="str" cm="1">
        <f t="array" ref="R5931">_xlfn.IFS(
G5931&lt;=2,"New Customers (0-2Y)",
G5931&lt;=5,"Growing Customers (3-5Y)",
G5931&lt;=8,"Established Customers (6-8Y)",
G5931&lt;=10,"Loyal Customers (9-10Y)"
)</f>
        <v>Growing Customers (3-5Y)</v>
      </c>
    </row>
    <row r="5932" spans="1:18" x14ac:dyDescent="0.35">
      <c r="A5932">
        <v>15645744</v>
      </c>
      <c r="B5932" t="s">
        <v>941</v>
      </c>
      <c r="C5932" t="s">
        <v>17</v>
      </c>
      <c r="D5932" t="s">
        <v>18</v>
      </c>
      <c r="E5932">
        <v>30</v>
      </c>
      <c r="F5932" t="s">
        <v>19</v>
      </c>
      <c r="G5932">
        <v>5</v>
      </c>
      <c r="H5932" s="4">
        <v>0</v>
      </c>
      <c r="I5932" t="s">
        <v>24</v>
      </c>
      <c r="J5932">
        <v>2</v>
      </c>
      <c r="K5932">
        <v>826</v>
      </c>
      <c r="L5932" t="s">
        <v>37</v>
      </c>
      <c r="M5932" t="s">
        <v>27</v>
      </c>
      <c r="N5932" t="s">
        <v>22</v>
      </c>
      <c r="O5932" s="4">
        <v>157397.57</v>
      </c>
      <c r="P5932" t="s">
        <v>28</v>
      </c>
      <c r="Q5932" t="str" cm="1">
        <f t="array" ref="Q5932">_xlfn.IFS(
O5932&lt;50000,"Low Salary (&lt;$50K)",
O5932&lt;90000,"Lower Middle ($50K-$90K)",
O5932&lt;130000,"Middle ($90K-$130K)",
O5932&lt;170000,"Upper Middle ($130K-$170K)",
O5932&gt;=170000,"High Salary (&gt;$170K)"
)</f>
        <v>Upper Middle ($130K-$170K)</v>
      </c>
      <c r="R5932" t="str" cm="1">
        <f t="array" ref="R5932">_xlfn.IFS(
G5932&lt;=2,"New Customers (0-2Y)",
G5932&lt;=5,"Growing Customers (3-5Y)",
G5932&lt;=8,"Established Customers (6-8Y)",
G5932&lt;=10,"Loyal Customers (9-10Y)"
)</f>
        <v>Growing Customers (3-5Y)</v>
      </c>
    </row>
    <row r="5933" spans="1:18" x14ac:dyDescent="0.35">
      <c r="A5933">
        <v>15566988</v>
      </c>
      <c r="B5933" t="s">
        <v>1567</v>
      </c>
      <c r="C5933" t="s">
        <v>42</v>
      </c>
      <c r="D5933" t="s">
        <v>18</v>
      </c>
      <c r="E5933">
        <v>46</v>
      </c>
      <c r="F5933" t="s">
        <v>19</v>
      </c>
      <c r="G5933">
        <v>7</v>
      </c>
      <c r="H5933" s="4">
        <v>141535.51999999999</v>
      </c>
      <c r="I5933" t="s">
        <v>33</v>
      </c>
      <c r="J5933">
        <v>1</v>
      </c>
      <c r="K5933">
        <v>656</v>
      </c>
      <c r="L5933" t="s">
        <v>20</v>
      </c>
      <c r="M5933" t="s">
        <v>21</v>
      </c>
      <c r="N5933" t="s">
        <v>32</v>
      </c>
      <c r="O5933" s="4">
        <v>50595.15</v>
      </c>
      <c r="P5933" t="s">
        <v>23</v>
      </c>
      <c r="Q5933" t="str" cm="1">
        <f t="array" ref="Q5933">_xlfn.IFS(
O5933&lt;50000,"Low Salary (&lt;$50K)",
O5933&lt;90000,"Lower Middle ($50K-$90K)",
O5933&lt;130000,"Middle ($90K-$130K)",
O5933&lt;170000,"Upper Middle ($130K-$170K)",
O5933&gt;=170000,"High Salary (&gt;$170K)"
)</f>
        <v>Lower Middle ($50K-$90K)</v>
      </c>
      <c r="R5933" t="str" cm="1">
        <f t="array" ref="R5933">_xlfn.IFS(
G5933&lt;=2,"New Customers (0-2Y)",
G5933&lt;=5,"Growing Customers (3-5Y)",
G5933&lt;=8,"Established Customers (6-8Y)",
G5933&lt;=10,"Loyal Customers (9-10Y)"
)</f>
        <v>Established Customers (6-8Y)</v>
      </c>
    </row>
    <row r="5934" spans="1:18" x14ac:dyDescent="0.35">
      <c r="A5934">
        <v>15749300</v>
      </c>
      <c r="B5934" t="s">
        <v>496</v>
      </c>
      <c r="C5934" t="s">
        <v>17</v>
      </c>
      <c r="D5934" t="s">
        <v>18</v>
      </c>
      <c r="E5934">
        <v>47</v>
      </c>
      <c r="F5934" t="s">
        <v>19</v>
      </c>
      <c r="G5934">
        <v>2</v>
      </c>
      <c r="H5934" s="4">
        <v>139914.26999999999</v>
      </c>
      <c r="I5934" t="s">
        <v>33</v>
      </c>
      <c r="J5934">
        <v>1</v>
      </c>
      <c r="K5934">
        <v>556</v>
      </c>
      <c r="L5934" t="s">
        <v>31</v>
      </c>
      <c r="M5934" t="s">
        <v>21</v>
      </c>
      <c r="N5934" t="s">
        <v>22</v>
      </c>
      <c r="O5934" s="4">
        <v>50390.98</v>
      </c>
      <c r="P5934" t="s">
        <v>28</v>
      </c>
      <c r="Q5934" t="str" cm="1">
        <f t="array" ref="Q5934">_xlfn.IFS(
O5934&lt;50000,"Low Salary (&lt;$50K)",
O5934&lt;90000,"Lower Middle ($50K-$90K)",
O5934&lt;130000,"Middle ($90K-$130K)",
O5934&lt;170000,"Upper Middle ($130K-$170K)",
O5934&gt;=170000,"High Salary (&gt;$170K)"
)</f>
        <v>Lower Middle ($50K-$90K)</v>
      </c>
      <c r="R5934" t="str" cm="1">
        <f t="array" ref="R5934">_xlfn.IFS(
G5934&lt;=2,"New Customers (0-2Y)",
G5934&lt;=5,"Growing Customers (3-5Y)",
G5934&lt;=8,"Established Customers (6-8Y)",
G5934&lt;=10,"Loyal Customers (9-10Y)"
)</f>
        <v>New Customers (0-2Y)</v>
      </c>
    </row>
    <row r="5935" spans="1:18" x14ac:dyDescent="0.35">
      <c r="A5935">
        <v>15594340</v>
      </c>
      <c r="B5935" t="s">
        <v>659</v>
      </c>
      <c r="C5935" t="s">
        <v>17</v>
      </c>
      <c r="D5935" t="s">
        <v>39</v>
      </c>
      <c r="E5935">
        <v>41</v>
      </c>
      <c r="F5935" t="s">
        <v>19</v>
      </c>
      <c r="G5935">
        <v>4</v>
      </c>
      <c r="H5935" s="4">
        <v>120243.49</v>
      </c>
      <c r="I5935" t="s">
        <v>33</v>
      </c>
      <c r="J5935">
        <v>1</v>
      </c>
      <c r="K5935">
        <v>569</v>
      </c>
      <c r="L5935" t="s">
        <v>31</v>
      </c>
      <c r="M5935" t="s">
        <v>21</v>
      </c>
      <c r="N5935" t="s">
        <v>32</v>
      </c>
      <c r="O5935" s="4">
        <v>163150.03</v>
      </c>
      <c r="P5935" t="s">
        <v>23</v>
      </c>
      <c r="Q5935" t="str" cm="1">
        <f t="array" ref="Q5935">_xlfn.IFS(
O5935&lt;50000,"Low Salary (&lt;$50K)",
O5935&lt;90000,"Lower Middle ($50K-$90K)",
O5935&lt;130000,"Middle ($90K-$130K)",
O5935&lt;170000,"Upper Middle ($130K-$170K)",
O5935&gt;=170000,"High Salary (&gt;$170K)"
)</f>
        <v>Upper Middle ($130K-$170K)</v>
      </c>
      <c r="R5935" t="str" cm="1">
        <f t="array" ref="R5935">_xlfn.IFS(
G5935&lt;=2,"New Customers (0-2Y)",
G5935&lt;=5,"Growing Customers (3-5Y)",
G5935&lt;=8,"Established Customers (6-8Y)",
G5935&lt;=10,"Loyal Customers (9-10Y)"
)</f>
        <v>Growing Customers (3-5Y)</v>
      </c>
    </row>
    <row r="5936" spans="1:18" x14ac:dyDescent="0.35">
      <c r="A5936">
        <v>15607065</v>
      </c>
      <c r="B5936" t="s">
        <v>1143</v>
      </c>
      <c r="C5936" t="s">
        <v>17</v>
      </c>
      <c r="D5936" t="s">
        <v>39</v>
      </c>
      <c r="E5936">
        <v>34</v>
      </c>
      <c r="F5936" t="s">
        <v>19</v>
      </c>
      <c r="G5936">
        <v>9</v>
      </c>
      <c r="H5936" s="4">
        <v>91835.16</v>
      </c>
      <c r="I5936" t="s">
        <v>29</v>
      </c>
      <c r="J5936">
        <v>1</v>
      </c>
      <c r="K5936">
        <v>765</v>
      </c>
      <c r="L5936" t="s">
        <v>35</v>
      </c>
      <c r="M5936" t="s">
        <v>27</v>
      </c>
      <c r="N5936" t="s">
        <v>32</v>
      </c>
      <c r="O5936" s="4">
        <v>138280.17000000001</v>
      </c>
      <c r="P5936" t="s">
        <v>28</v>
      </c>
      <c r="Q5936" t="str" cm="1">
        <f t="array" ref="Q5936">_xlfn.IFS(
O5936&lt;50000,"Low Salary (&lt;$50K)",
O5936&lt;90000,"Lower Middle ($50K-$90K)",
O5936&lt;130000,"Middle ($90K-$130K)",
O5936&lt;170000,"Upper Middle ($130K-$170K)",
O5936&gt;=170000,"High Salary (&gt;$170K)"
)</f>
        <v>Upper Middle ($130K-$170K)</v>
      </c>
      <c r="R5936" t="str" cm="1">
        <f t="array" ref="R5936">_xlfn.IFS(
G5936&lt;=2,"New Customers (0-2Y)",
G5936&lt;=5,"Growing Customers (3-5Y)",
G5936&lt;=8,"Established Customers (6-8Y)",
G5936&lt;=10,"Loyal Customers (9-10Y)"
)</f>
        <v>Loyal Customers (9-10Y)</v>
      </c>
    </row>
    <row r="5937" spans="1:18" x14ac:dyDescent="0.35">
      <c r="A5937">
        <v>15778089</v>
      </c>
      <c r="B5937" t="s">
        <v>241</v>
      </c>
      <c r="C5937" t="s">
        <v>26</v>
      </c>
      <c r="D5937" t="s">
        <v>39</v>
      </c>
      <c r="E5937">
        <v>37</v>
      </c>
      <c r="F5937" t="s">
        <v>19</v>
      </c>
      <c r="G5937">
        <v>2</v>
      </c>
      <c r="H5937" s="4">
        <v>0</v>
      </c>
      <c r="I5937" t="s">
        <v>24</v>
      </c>
      <c r="J5937">
        <v>2</v>
      </c>
      <c r="K5937">
        <v>544</v>
      </c>
      <c r="L5937" t="s">
        <v>31</v>
      </c>
      <c r="M5937" t="s">
        <v>27</v>
      </c>
      <c r="N5937" t="s">
        <v>32</v>
      </c>
      <c r="O5937" s="4">
        <v>135067.01999999999</v>
      </c>
      <c r="P5937" t="s">
        <v>28</v>
      </c>
      <c r="Q5937" t="str" cm="1">
        <f t="array" ref="Q5937">_xlfn.IFS(
O5937&lt;50000,"Low Salary (&lt;$50K)",
O5937&lt;90000,"Lower Middle ($50K-$90K)",
O5937&lt;130000,"Middle ($90K-$130K)",
O5937&lt;170000,"Upper Middle ($130K-$170K)",
O5937&gt;=170000,"High Salary (&gt;$170K)"
)</f>
        <v>Upper Middle ($130K-$170K)</v>
      </c>
      <c r="R5937" t="str" cm="1">
        <f t="array" ref="R5937">_xlfn.IFS(
G5937&lt;=2,"New Customers (0-2Y)",
G5937&lt;=5,"Growing Customers (3-5Y)",
G5937&lt;=8,"Established Customers (6-8Y)",
G5937&lt;=10,"Loyal Customers (9-10Y)"
)</f>
        <v>New Customers (0-2Y)</v>
      </c>
    </row>
    <row r="5938" spans="1:18" x14ac:dyDescent="0.35">
      <c r="A5938">
        <v>15773723</v>
      </c>
      <c r="B5938" t="s">
        <v>149</v>
      </c>
      <c r="C5938" t="s">
        <v>26</v>
      </c>
      <c r="D5938" t="s">
        <v>18</v>
      </c>
      <c r="E5938">
        <v>22</v>
      </c>
      <c r="F5938" t="s">
        <v>43</v>
      </c>
      <c r="G5938">
        <v>9</v>
      </c>
      <c r="H5938" s="4">
        <v>67178.19</v>
      </c>
      <c r="I5938" t="s">
        <v>29</v>
      </c>
      <c r="J5938">
        <v>1</v>
      </c>
      <c r="K5938">
        <v>588</v>
      </c>
      <c r="L5938" t="s">
        <v>31</v>
      </c>
      <c r="M5938" t="s">
        <v>21</v>
      </c>
      <c r="N5938" t="s">
        <v>22</v>
      </c>
      <c r="O5938" s="4">
        <v>163534.75</v>
      </c>
      <c r="P5938" t="s">
        <v>23</v>
      </c>
      <c r="Q5938" t="str" cm="1">
        <f t="array" ref="Q5938">_xlfn.IFS(
O5938&lt;50000,"Low Salary (&lt;$50K)",
O5938&lt;90000,"Lower Middle ($50K-$90K)",
O5938&lt;130000,"Middle ($90K-$130K)",
O5938&lt;170000,"Upper Middle ($130K-$170K)",
O5938&gt;=170000,"High Salary (&gt;$170K)"
)</f>
        <v>Upper Middle ($130K-$170K)</v>
      </c>
      <c r="R5938" t="str" cm="1">
        <f t="array" ref="R5938">_xlfn.IFS(
G5938&lt;=2,"New Customers (0-2Y)",
G5938&lt;=5,"Growing Customers (3-5Y)",
G5938&lt;=8,"Established Customers (6-8Y)",
G5938&lt;=10,"Loyal Customers (9-10Y)"
)</f>
        <v>Loyal Customers (9-10Y)</v>
      </c>
    </row>
    <row r="5939" spans="1:18" x14ac:dyDescent="0.35">
      <c r="A5939">
        <v>15697035</v>
      </c>
      <c r="B5939" t="s">
        <v>2268</v>
      </c>
      <c r="C5939" t="s">
        <v>26</v>
      </c>
      <c r="D5939" t="s">
        <v>18</v>
      </c>
      <c r="E5939">
        <v>31</v>
      </c>
      <c r="F5939" t="s">
        <v>19</v>
      </c>
      <c r="G5939">
        <v>8</v>
      </c>
      <c r="H5939" s="4">
        <v>0</v>
      </c>
      <c r="I5939" t="s">
        <v>24</v>
      </c>
      <c r="J5939">
        <v>2</v>
      </c>
      <c r="K5939">
        <v>740</v>
      </c>
      <c r="L5939" t="s">
        <v>35</v>
      </c>
      <c r="M5939" t="s">
        <v>27</v>
      </c>
      <c r="N5939" t="s">
        <v>32</v>
      </c>
      <c r="O5939" s="4">
        <v>86657.48</v>
      </c>
      <c r="P5939" t="s">
        <v>28</v>
      </c>
      <c r="Q5939" t="str" cm="1">
        <f t="array" ref="Q5939">_xlfn.IFS(
O5939&lt;50000,"Low Salary (&lt;$50K)",
O5939&lt;90000,"Lower Middle ($50K-$90K)",
O5939&lt;130000,"Middle ($90K-$130K)",
O5939&lt;170000,"Upper Middle ($130K-$170K)",
O5939&gt;=170000,"High Salary (&gt;$170K)"
)</f>
        <v>Lower Middle ($50K-$90K)</v>
      </c>
      <c r="R5939" t="str" cm="1">
        <f t="array" ref="R5939">_xlfn.IFS(
G5939&lt;=2,"New Customers (0-2Y)",
G5939&lt;=5,"Growing Customers (3-5Y)",
G5939&lt;=8,"Established Customers (6-8Y)",
G5939&lt;=10,"Loyal Customers (9-10Y)"
)</f>
        <v>Established Customers (6-8Y)</v>
      </c>
    </row>
    <row r="5940" spans="1:18" x14ac:dyDescent="0.35">
      <c r="A5940">
        <v>15679668</v>
      </c>
      <c r="B5940" t="s">
        <v>271</v>
      </c>
      <c r="C5940" t="s">
        <v>26</v>
      </c>
      <c r="D5940" t="s">
        <v>39</v>
      </c>
      <c r="E5940">
        <v>38</v>
      </c>
      <c r="F5940" t="s">
        <v>19</v>
      </c>
      <c r="G5940">
        <v>7</v>
      </c>
      <c r="H5940" s="4">
        <v>115378.94</v>
      </c>
      <c r="I5940" t="s">
        <v>33</v>
      </c>
      <c r="J5940">
        <v>1</v>
      </c>
      <c r="K5940">
        <v>850</v>
      </c>
      <c r="L5940" t="s">
        <v>37</v>
      </c>
      <c r="M5940" t="s">
        <v>27</v>
      </c>
      <c r="N5940" t="s">
        <v>22</v>
      </c>
      <c r="O5940" s="4">
        <v>162087.82</v>
      </c>
      <c r="P5940" t="s">
        <v>28</v>
      </c>
      <c r="Q5940" t="str" cm="1">
        <f t="array" ref="Q5940">_xlfn.IFS(
O5940&lt;50000,"Low Salary (&lt;$50K)",
O5940&lt;90000,"Lower Middle ($50K-$90K)",
O5940&lt;130000,"Middle ($90K-$130K)",
O5940&lt;170000,"Upper Middle ($130K-$170K)",
O5940&gt;=170000,"High Salary (&gt;$170K)"
)</f>
        <v>Upper Middle ($130K-$170K)</v>
      </c>
      <c r="R5940" t="str" cm="1">
        <f t="array" ref="R5940">_xlfn.IFS(
G5940&lt;=2,"New Customers (0-2Y)",
G5940&lt;=5,"Growing Customers (3-5Y)",
G5940&lt;=8,"Established Customers (6-8Y)",
G5940&lt;=10,"Loyal Customers (9-10Y)"
)</f>
        <v>Established Customers (6-8Y)</v>
      </c>
    </row>
    <row r="5941" spans="1:18" x14ac:dyDescent="0.35">
      <c r="A5941">
        <v>15709861</v>
      </c>
      <c r="B5941" t="s">
        <v>45</v>
      </c>
      <c r="C5941" t="s">
        <v>42</v>
      </c>
      <c r="D5941" t="s">
        <v>39</v>
      </c>
      <c r="E5941">
        <v>30</v>
      </c>
      <c r="F5941" t="s">
        <v>19</v>
      </c>
      <c r="G5941">
        <v>4</v>
      </c>
      <c r="H5941" s="4">
        <v>127786.28</v>
      </c>
      <c r="I5941" t="s">
        <v>33</v>
      </c>
      <c r="J5941">
        <v>2</v>
      </c>
      <c r="K5941">
        <v>766</v>
      </c>
      <c r="L5941" t="s">
        <v>35</v>
      </c>
      <c r="M5941" t="s">
        <v>21</v>
      </c>
      <c r="N5941" t="s">
        <v>22</v>
      </c>
      <c r="O5941" s="4">
        <v>28879.3</v>
      </c>
      <c r="P5941" t="s">
        <v>28</v>
      </c>
      <c r="Q5941" t="str" cm="1">
        <f t="array" ref="Q5941">_xlfn.IFS(
O5941&lt;50000,"Low Salary (&lt;$50K)",
O5941&lt;90000,"Lower Middle ($50K-$90K)",
O5941&lt;130000,"Middle ($90K-$130K)",
O5941&lt;170000,"Upper Middle ($130K-$170K)",
O5941&gt;=170000,"High Salary (&gt;$170K)"
)</f>
        <v>Low Salary (&lt;$50K)</v>
      </c>
      <c r="R5941" t="str" cm="1">
        <f t="array" ref="R5941">_xlfn.IFS(
G5941&lt;=2,"New Customers (0-2Y)",
G5941&lt;=5,"Growing Customers (3-5Y)",
G5941&lt;=8,"Established Customers (6-8Y)",
G5941&lt;=10,"Loyal Customers (9-10Y)"
)</f>
        <v>Growing Customers (3-5Y)</v>
      </c>
    </row>
    <row r="5942" spans="1:18" x14ac:dyDescent="0.35">
      <c r="A5942">
        <v>15791958</v>
      </c>
      <c r="B5942" t="s">
        <v>603</v>
      </c>
      <c r="C5942" t="s">
        <v>17</v>
      </c>
      <c r="D5942" t="s">
        <v>18</v>
      </c>
      <c r="E5942">
        <v>41</v>
      </c>
      <c r="F5942" t="s">
        <v>19</v>
      </c>
      <c r="G5942">
        <v>6</v>
      </c>
      <c r="H5942" s="4">
        <v>0</v>
      </c>
      <c r="I5942" t="s">
        <v>24</v>
      </c>
      <c r="J5942">
        <v>2</v>
      </c>
      <c r="K5942">
        <v>849</v>
      </c>
      <c r="L5942" t="s">
        <v>37</v>
      </c>
      <c r="M5942" t="s">
        <v>21</v>
      </c>
      <c r="N5942" t="s">
        <v>22</v>
      </c>
      <c r="O5942" s="4">
        <v>169203.51</v>
      </c>
      <c r="P5942" t="s">
        <v>23</v>
      </c>
      <c r="Q5942" t="str" cm="1">
        <f t="array" ref="Q5942">_xlfn.IFS(
O5942&lt;50000,"Low Salary (&lt;$50K)",
O5942&lt;90000,"Lower Middle ($50K-$90K)",
O5942&lt;130000,"Middle ($90K-$130K)",
O5942&lt;170000,"Upper Middle ($130K-$170K)",
O5942&gt;=170000,"High Salary (&gt;$170K)"
)</f>
        <v>Upper Middle ($130K-$170K)</v>
      </c>
      <c r="R5942" t="str" cm="1">
        <f t="array" ref="R5942">_xlfn.IFS(
G5942&lt;=2,"New Customers (0-2Y)",
G5942&lt;=5,"Growing Customers (3-5Y)",
G5942&lt;=8,"Established Customers (6-8Y)",
G5942&lt;=10,"Loyal Customers (9-10Y)"
)</f>
        <v>Established Customers (6-8Y)</v>
      </c>
    </row>
    <row r="5943" spans="1:18" x14ac:dyDescent="0.35">
      <c r="A5943">
        <v>15791030</v>
      </c>
      <c r="B5943" t="s">
        <v>2269</v>
      </c>
      <c r="C5943" t="s">
        <v>17</v>
      </c>
      <c r="D5943" t="s">
        <v>18</v>
      </c>
      <c r="E5943">
        <v>33</v>
      </c>
      <c r="F5943" t="s">
        <v>19</v>
      </c>
      <c r="G5943">
        <v>0</v>
      </c>
      <c r="H5943" s="4">
        <v>64900.32</v>
      </c>
      <c r="I5943" t="s">
        <v>29</v>
      </c>
      <c r="J5943">
        <v>2</v>
      </c>
      <c r="K5943">
        <v>612</v>
      </c>
      <c r="L5943" t="s">
        <v>20</v>
      </c>
      <c r="M5943" t="s">
        <v>21</v>
      </c>
      <c r="N5943" t="s">
        <v>32</v>
      </c>
      <c r="O5943" s="4">
        <v>102426.12</v>
      </c>
      <c r="P5943" t="s">
        <v>28</v>
      </c>
      <c r="Q5943" t="str" cm="1">
        <f t="array" ref="Q5943">_xlfn.IFS(
O5943&lt;50000,"Low Salary (&lt;$50K)",
O5943&lt;90000,"Lower Middle ($50K-$90K)",
O5943&lt;130000,"Middle ($90K-$130K)",
O5943&lt;170000,"Upper Middle ($130K-$170K)",
O5943&gt;=170000,"High Salary (&gt;$170K)"
)</f>
        <v>Middle ($90K-$130K)</v>
      </c>
      <c r="R5943" t="str" cm="1">
        <f t="array" ref="R5943">_xlfn.IFS(
G5943&lt;=2,"New Customers (0-2Y)",
G5943&lt;=5,"Growing Customers (3-5Y)",
G5943&lt;=8,"Established Customers (6-8Y)",
G5943&lt;=10,"Loyal Customers (9-10Y)"
)</f>
        <v>New Customers (0-2Y)</v>
      </c>
    </row>
    <row r="5944" spans="1:18" x14ac:dyDescent="0.35">
      <c r="A5944">
        <v>15695339</v>
      </c>
      <c r="B5944" t="s">
        <v>895</v>
      </c>
      <c r="C5944" t="s">
        <v>42</v>
      </c>
      <c r="D5944" t="s">
        <v>39</v>
      </c>
      <c r="E5944">
        <v>53</v>
      </c>
      <c r="F5944" t="s">
        <v>19</v>
      </c>
      <c r="G5944">
        <v>0</v>
      </c>
      <c r="H5944" s="4">
        <v>109172.88</v>
      </c>
      <c r="I5944" t="s">
        <v>33</v>
      </c>
      <c r="J5944">
        <v>1</v>
      </c>
      <c r="K5944">
        <v>517</v>
      </c>
      <c r="L5944" t="s">
        <v>31</v>
      </c>
      <c r="M5944" t="s">
        <v>21</v>
      </c>
      <c r="N5944" t="s">
        <v>32</v>
      </c>
      <c r="O5944" s="4">
        <v>54676.1</v>
      </c>
      <c r="P5944" t="s">
        <v>23</v>
      </c>
      <c r="Q5944" t="str" cm="1">
        <f t="array" ref="Q5944">_xlfn.IFS(
O5944&lt;50000,"Low Salary (&lt;$50K)",
O5944&lt;90000,"Lower Middle ($50K-$90K)",
O5944&lt;130000,"Middle ($90K-$130K)",
O5944&lt;170000,"Upper Middle ($130K-$170K)",
O5944&gt;=170000,"High Salary (&gt;$170K)"
)</f>
        <v>Lower Middle ($50K-$90K)</v>
      </c>
      <c r="R5944" t="str" cm="1">
        <f t="array" ref="R5944">_xlfn.IFS(
G5944&lt;=2,"New Customers (0-2Y)",
G5944&lt;=5,"Growing Customers (3-5Y)",
G5944&lt;=8,"Established Customers (6-8Y)",
G5944&lt;=10,"Loyal Customers (9-10Y)"
)</f>
        <v>New Customers (0-2Y)</v>
      </c>
    </row>
    <row r="5945" spans="1:18" x14ac:dyDescent="0.35">
      <c r="A5945">
        <v>15658813</v>
      </c>
      <c r="B5945" t="s">
        <v>971</v>
      </c>
      <c r="C5945" t="s">
        <v>17</v>
      </c>
      <c r="D5945" t="s">
        <v>18</v>
      </c>
      <c r="E5945">
        <v>55</v>
      </c>
      <c r="F5945" t="s">
        <v>19</v>
      </c>
      <c r="G5945">
        <v>7</v>
      </c>
      <c r="H5945" s="4">
        <v>0</v>
      </c>
      <c r="I5945" t="s">
        <v>24</v>
      </c>
      <c r="J5945">
        <v>2</v>
      </c>
      <c r="K5945">
        <v>645</v>
      </c>
      <c r="L5945" t="s">
        <v>20</v>
      </c>
      <c r="M5945" t="s">
        <v>21</v>
      </c>
      <c r="N5945" t="s">
        <v>22</v>
      </c>
      <c r="O5945" s="4">
        <v>18369.330000000002</v>
      </c>
      <c r="P5945" t="s">
        <v>28</v>
      </c>
      <c r="Q5945" t="str" cm="1">
        <f t="array" ref="Q5945">_xlfn.IFS(
O5945&lt;50000,"Low Salary (&lt;$50K)",
O5945&lt;90000,"Lower Middle ($50K-$90K)",
O5945&lt;130000,"Middle ($90K-$130K)",
O5945&lt;170000,"Upper Middle ($130K-$170K)",
O5945&gt;=170000,"High Salary (&gt;$170K)"
)</f>
        <v>Low Salary (&lt;$50K)</v>
      </c>
      <c r="R5945" t="str" cm="1">
        <f t="array" ref="R5945">_xlfn.IFS(
G5945&lt;=2,"New Customers (0-2Y)",
G5945&lt;=5,"Growing Customers (3-5Y)",
G5945&lt;=8,"Established Customers (6-8Y)",
G5945&lt;=10,"Loyal Customers (9-10Y)"
)</f>
        <v>Established Customers (6-8Y)</v>
      </c>
    </row>
    <row r="5946" spans="1:18" x14ac:dyDescent="0.35">
      <c r="A5946">
        <v>15715709</v>
      </c>
      <c r="B5946" t="s">
        <v>237</v>
      </c>
      <c r="C5946" t="s">
        <v>42</v>
      </c>
      <c r="D5946" t="s">
        <v>39</v>
      </c>
      <c r="E5946">
        <v>43</v>
      </c>
      <c r="F5946" t="s">
        <v>19</v>
      </c>
      <c r="G5946">
        <v>4</v>
      </c>
      <c r="H5946" s="4">
        <v>114091.38</v>
      </c>
      <c r="I5946" t="s">
        <v>33</v>
      </c>
      <c r="J5946">
        <v>1</v>
      </c>
      <c r="K5946">
        <v>696</v>
      </c>
      <c r="L5946" t="s">
        <v>35</v>
      </c>
      <c r="M5946" t="s">
        <v>27</v>
      </c>
      <c r="N5946" t="s">
        <v>22</v>
      </c>
      <c r="O5946" s="4">
        <v>159888.1</v>
      </c>
      <c r="P5946" t="s">
        <v>28</v>
      </c>
      <c r="Q5946" t="str" cm="1">
        <f t="array" ref="Q5946">_xlfn.IFS(
O5946&lt;50000,"Low Salary (&lt;$50K)",
O5946&lt;90000,"Lower Middle ($50K-$90K)",
O5946&lt;130000,"Middle ($90K-$130K)",
O5946&lt;170000,"Upper Middle ($130K-$170K)",
O5946&gt;=170000,"High Salary (&gt;$170K)"
)</f>
        <v>Upper Middle ($130K-$170K)</v>
      </c>
      <c r="R5946" t="str" cm="1">
        <f t="array" ref="R5946">_xlfn.IFS(
G5946&lt;=2,"New Customers (0-2Y)",
G5946&lt;=5,"Growing Customers (3-5Y)",
G5946&lt;=8,"Established Customers (6-8Y)",
G5946&lt;=10,"Loyal Customers (9-10Y)"
)</f>
        <v>Growing Customers (3-5Y)</v>
      </c>
    </row>
    <row r="5947" spans="1:18" x14ac:dyDescent="0.35">
      <c r="A5947">
        <v>15722533</v>
      </c>
      <c r="B5947" t="s">
        <v>2270</v>
      </c>
      <c r="C5947" t="s">
        <v>17</v>
      </c>
      <c r="D5947" t="s">
        <v>18</v>
      </c>
      <c r="E5947">
        <v>40</v>
      </c>
      <c r="F5947" t="s">
        <v>19</v>
      </c>
      <c r="G5947">
        <v>3</v>
      </c>
      <c r="H5947" s="4">
        <v>0</v>
      </c>
      <c r="I5947" t="s">
        <v>24</v>
      </c>
      <c r="J5947">
        <v>2</v>
      </c>
      <c r="K5947">
        <v>716</v>
      </c>
      <c r="L5947" t="s">
        <v>35</v>
      </c>
      <c r="M5947" t="s">
        <v>27</v>
      </c>
      <c r="N5947" t="s">
        <v>22</v>
      </c>
      <c r="O5947" s="4">
        <v>167636.15</v>
      </c>
      <c r="P5947" t="s">
        <v>28</v>
      </c>
      <c r="Q5947" t="str" cm="1">
        <f t="array" ref="Q5947">_xlfn.IFS(
O5947&lt;50000,"Low Salary (&lt;$50K)",
O5947&lt;90000,"Lower Middle ($50K-$90K)",
O5947&lt;130000,"Middle ($90K-$130K)",
O5947&lt;170000,"Upper Middle ($130K-$170K)",
O5947&gt;=170000,"High Salary (&gt;$170K)"
)</f>
        <v>Upper Middle ($130K-$170K)</v>
      </c>
      <c r="R5947" t="str" cm="1">
        <f t="array" ref="R5947">_xlfn.IFS(
G5947&lt;=2,"New Customers (0-2Y)",
G5947&lt;=5,"Growing Customers (3-5Y)",
G5947&lt;=8,"Established Customers (6-8Y)",
G5947&lt;=10,"Loyal Customers (9-10Y)"
)</f>
        <v>Growing Customers (3-5Y)</v>
      </c>
    </row>
    <row r="5948" spans="1:18" x14ac:dyDescent="0.35">
      <c r="A5948">
        <v>15683118</v>
      </c>
      <c r="B5948" t="s">
        <v>2271</v>
      </c>
      <c r="C5948" t="s">
        <v>17</v>
      </c>
      <c r="D5948" t="s">
        <v>39</v>
      </c>
      <c r="E5948">
        <v>32</v>
      </c>
      <c r="F5948" t="s">
        <v>19</v>
      </c>
      <c r="G5948">
        <v>9</v>
      </c>
      <c r="H5948" s="4">
        <v>0</v>
      </c>
      <c r="I5948" t="s">
        <v>24</v>
      </c>
      <c r="J5948">
        <v>2</v>
      </c>
      <c r="K5948">
        <v>590</v>
      </c>
      <c r="L5948" t="s">
        <v>31</v>
      </c>
      <c r="M5948" t="s">
        <v>21</v>
      </c>
      <c r="N5948" t="s">
        <v>32</v>
      </c>
      <c r="O5948" s="4">
        <v>138889.15</v>
      </c>
      <c r="P5948" t="s">
        <v>28</v>
      </c>
      <c r="Q5948" t="str" cm="1">
        <f t="array" ref="Q5948">_xlfn.IFS(
O5948&lt;50000,"Low Salary (&lt;$50K)",
O5948&lt;90000,"Lower Middle ($50K-$90K)",
O5948&lt;130000,"Middle ($90K-$130K)",
O5948&lt;170000,"Upper Middle ($130K-$170K)",
O5948&gt;=170000,"High Salary (&gt;$170K)"
)</f>
        <v>Upper Middle ($130K-$170K)</v>
      </c>
      <c r="R5948" t="str" cm="1">
        <f t="array" ref="R5948">_xlfn.IFS(
G5948&lt;=2,"New Customers (0-2Y)",
G5948&lt;=5,"Growing Customers (3-5Y)",
G5948&lt;=8,"Established Customers (6-8Y)",
G5948&lt;=10,"Loyal Customers (9-10Y)"
)</f>
        <v>Loyal Customers (9-10Y)</v>
      </c>
    </row>
    <row r="5949" spans="1:18" x14ac:dyDescent="0.35">
      <c r="A5949">
        <v>15672798</v>
      </c>
      <c r="B5949" t="s">
        <v>88</v>
      </c>
      <c r="C5949" t="s">
        <v>17</v>
      </c>
      <c r="D5949" t="s">
        <v>18</v>
      </c>
      <c r="E5949">
        <v>45</v>
      </c>
      <c r="F5949" t="s">
        <v>19</v>
      </c>
      <c r="G5949">
        <v>7</v>
      </c>
      <c r="H5949" s="4">
        <v>145933.26999999999</v>
      </c>
      <c r="I5949" t="s">
        <v>33</v>
      </c>
      <c r="J5949">
        <v>1</v>
      </c>
      <c r="K5949">
        <v>656</v>
      </c>
      <c r="L5949" t="s">
        <v>20</v>
      </c>
      <c r="M5949" t="s">
        <v>21</v>
      </c>
      <c r="N5949" t="s">
        <v>22</v>
      </c>
      <c r="O5949" s="4">
        <v>199392.14</v>
      </c>
      <c r="P5949" t="s">
        <v>28</v>
      </c>
      <c r="Q5949" t="str" cm="1">
        <f t="array" ref="Q5949">_xlfn.IFS(
O5949&lt;50000,"Low Salary (&lt;$50K)",
O5949&lt;90000,"Lower Middle ($50K-$90K)",
O5949&lt;130000,"Middle ($90K-$130K)",
O5949&lt;170000,"Upper Middle ($130K-$170K)",
O5949&gt;=170000,"High Salary (&gt;$170K)"
)</f>
        <v>High Salary (&gt;$170K)</v>
      </c>
      <c r="R5949" t="str" cm="1">
        <f t="array" ref="R5949">_xlfn.IFS(
G5949&lt;=2,"New Customers (0-2Y)",
G5949&lt;=5,"Growing Customers (3-5Y)",
G5949&lt;=8,"Established Customers (6-8Y)",
G5949&lt;=10,"Loyal Customers (9-10Y)"
)</f>
        <v>Established Customers (6-8Y)</v>
      </c>
    </row>
    <row r="5950" spans="1:18" x14ac:dyDescent="0.35">
      <c r="A5950">
        <v>15680112</v>
      </c>
      <c r="B5950" t="s">
        <v>867</v>
      </c>
      <c r="C5950" t="s">
        <v>42</v>
      </c>
      <c r="D5950" t="s">
        <v>18</v>
      </c>
      <c r="E5950">
        <v>35</v>
      </c>
      <c r="F5950" t="s">
        <v>19</v>
      </c>
      <c r="G5950">
        <v>7</v>
      </c>
      <c r="H5950" s="4">
        <v>131504.73000000001</v>
      </c>
      <c r="I5950" t="s">
        <v>33</v>
      </c>
      <c r="J5950">
        <v>1</v>
      </c>
      <c r="K5950">
        <v>473</v>
      </c>
      <c r="L5950" t="s">
        <v>44</v>
      </c>
      <c r="M5950" t="s">
        <v>21</v>
      </c>
      <c r="N5950" t="s">
        <v>32</v>
      </c>
      <c r="O5950" s="4">
        <v>189560.43</v>
      </c>
      <c r="P5950" t="s">
        <v>28</v>
      </c>
      <c r="Q5950" t="str" cm="1">
        <f t="array" ref="Q5950">_xlfn.IFS(
O5950&lt;50000,"Low Salary (&lt;$50K)",
O5950&lt;90000,"Lower Middle ($50K-$90K)",
O5950&lt;130000,"Middle ($90K-$130K)",
O5950&lt;170000,"Upper Middle ($130K-$170K)",
O5950&gt;=170000,"High Salary (&gt;$170K)"
)</f>
        <v>High Salary (&gt;$170K)</v>
      </c>
      <c r="R5950" t="str" cm="1">
        <f t="array" ref="R5950">_xlfn.IFS(
G5950&lt;=2,"New Customers (0-2Y)",
G5950&lt;=5,"Growing Customers (3-5Y)",
G5950&lt;=8,"Established Customers (6-8Y)",
G5950&lt;=10,"Loyal Customers (9-10Y)"
)</f>
        <v>Established Customers (6-8Y)</v>
      </c>
    </row>
    <row r="5951" spans="1:18" x14ac:dyDescent="0.35">
      <c r="A5951">
        <v>15714575</v>
      </c>
      <c r="B5951" t="s">
        <v>2272</v>
      </c>
      <c r="C5951" t="s">
        <v>42</v>
      </c>
      <c r="D5951" t="s">
        <v>18</v>
      </c>
      <c r="E5951">
        <v>44</v>
      </c>
      <c r="F5951" t="s">
        <v>19</v>
      </c>
      <c r="G5951">
        <v>8</v>
      </c>
      <c r="H5951" s="4">
        <v>107926.02</v>
      </c>
      <c r="I5951" t="s">
        <v>33</v>
      </c>
      <c r="J5951">
        <v>1</v>
      </c>
      <c r="K5951">
        <v>742</v>
      </c>
      <c r="L5951" t="s">
        <v>35</v>
      </c>
      <c r="M5951" t="s">
        <v>27</v>
      </c>
      <c r="N5951" t="s">
        <v>22</v>
      </c>
      <c r="O5951" s="4">
        <v>17375.27</v>
      </c>
      <c r="P5951" t="s">
        <v>23</v>
      </c>
      <c r="Q5951" t="str" cm="1">
        <f t="array" ref="Q5951">_xlfn.IFS(
O5951&lt;50000,"Low Salary (&lt;$50K)",
O5951&lt;90000,"Lower Middle ($50K-$90K)",
O5951&lt;130000,"Middle ($90K-$130K)",
O5951&lt;170000,"Upper Middle ($130K-$170K)",
O5951&gt;=170000,"High Salary (&gt;$170K)"
)</f>
        <v>Low Salary (&lt;$50K)</v>
      </c>
      <c r="R5951" t="str" cm="1">
        <f t="array" ref="R5951">_xlfn.IFS(
G5951&lt;=2,"New Customers (0-2Y)",
G5951&lt;=5,"Growing Customers (3-5Y)",
G5951&lt;=8,"Established Customers (6-8Y)",
G5951&lt;=10,"Loyal Customers (9-10Y)"
)</f>
        <v>Established Customers (6-8Y)</v>
      </c>
    </row>
    <row r="5952" spans="1:18" x14ac:dyDescent="0.35">
      <c r="A5952">
        <v>15806808</v>
      </c>
      <c r="B5952" t="s">
        <v>1752</v>
      </c>
      <c r="C5952" t="s">
        <v>42</v>
      </c>
      <c r="D5952" t="s">
        <v>18</v>
      </c>
      <c r="E5952">
        <v>57</v>
      </c>
      <c r="F5952" t="s">
        <v>19</v>
      </c>
      <c r="G5952">
        <v>8</v>
      </c>
      <c r="H5952" s="4">
        <v>112281.60000000001</v>
      </c>
      <c r="I5952" t="s">
        <v>33</v>
      </c>
      <c r="J5952">
        <v>3</v>
      </c>
      <c r="K5952">
        <v>834</v>
      </c>
      <c r="L5952" t="s">
        <v>37</v>
      </c>
      <c r="M5952" t="s">
        <v>21</v>
      </c>
      <c r="N5952" t="s">
        <v>32</v>
      </c>
      <c r="O5952" s="4">
        <v>140225.14000000001</v>
      </c>
      <c r="P5952" t="s">
        <v>23</v>
      </c>
      <c r="Q5952" t="str" cm="1">
        <f t="array" ref="Q5952">_xlfn.IFS(
O5952&lt;50000,"Low Salary (&lt;$50K)",
O5952&lt;90000,"Lower Middle ($50K-$90K)",
O5952&lt;130000,"Middle ($90K-$130K)",
O5952&lt;170000,"Upper Middle ($130K-$170K)",
O5952&gt;=170000,"High Salary (&gt;$170K)"
)</f>
        <v>Upper Middle ($130K-$170K)</v>
      </c>
      <c r="R5952" t="str" cm="1">
        <f t="array" ref="R5952">_xlfn.IFS(
G5952&lt;=2,"New Customers (0-2Y)",
G5952&lt;=5,"Growing Customers (3-5Y)",
G5952&lt;=8,"Established Customers (6-8Y)",
G5952&lt;=10,"Loyal Customers (9-10Y)"
)</f>
        <v>Established Customers (6-8Y)</v>
      </c>
    </row>
    <row r="5953" spans="1:18" x14ac:dyDescent="0.35">
      <c r="A5953">
        <v>15590637</v>
      </c>
      <c r="B5953" t="s">
        <v>300</v>
      </c>
      <c r="C5953" t="s">
        <v>17</v>
      </c>
      <c r="D5953" t="s">
        <v>39</v>
      </c>
      <c r="E5953">
        <v>41</v>
      </c>
      <c r="F5953" t="s">
        <v>19</v>
      </c>
      <c r="G5953">
        <v>7</v>
      </c>
      <c r="H5953" s="4">
        <v>0</v>
      </c>
      <c r="I5953" t="s">
        <v>24</v>
      </c>
      <c r="J5953">
        <v>2</v>
      </c>
      <c r="K5953">
        <v>721</v>
      </c>
      <c r="L5953" t="s">
        <v>35</v>
      </c>
      <c r="M5953" t="s">
        <v>27</v>
      </c>
      <c r="N5953" t="s">
        <v>22</v>
      </c>
      <c r="O5953" s="4">
        <v>61018.85</v>
      </c>
      <c r="P5953" t="s">
        <v>28</v>
      </c>
      <c r="Q5953" t="str" cm="1">
        <f t="array" ref="Q5953">_xlfn.IFS(
O5953&lt;50000,"Low Salary (&lt;$50K)",
O5953&lt;90000,"Lower Middle ($50K-$90K)",
O5953&lt;130000,"Middle ($90K-$130K)",
O5953&lt;170000,"Upper Middle ($130K-$170K)",
O5953&gt;=170000,"High Salary (&gt;$170K)"
)</f>
        <v>Lower Middle ($50K-$90K)</v>
      </c>
      <c r="R5953" t="str" cm="1">
        <f t="array" ref="R5953">_xlfn.IFS(
G5953&lt;=2,"New Customers (0-2Y)",
G5953&lt;=5,"Growing Customers (3-5Y)",
G5953&lt;=8,"Established Customers (6-8Y)",
G5953&lt;=10,"Loyal Customers (9-10Y)"
)</f>
        <v>Established Customers (6-8Y)</v>
      </c>
    </row>
    <row r="5954" spans="1:18" x14ac:dyDescent="0.35">
      <c r="A5954">
        <v>15657535</v>
      </c>
      <c r="B5954" t="s">
        <v>321</v>
      </c>
      <c r="C5954" t="s">
        <v>26</v>
      </c>
      <c r="D5954" t="s">
        <v>39</v>
      </c>
      <c r="E5954">
        <v>29</v>
      </c>
      <c r="F5954" t="s">
        <v>43</v>
      </c>
      <c r="G5954">
        <v>10</v>
      </c>
      <c r="H5954" s="4">
        <v>0</v>
      </c>
      <c r="I5954" t="s">
        <v>24</v>
      </c>
      <c r="J5954">
        <v>1</v>
      </c>
      <c r="K5954">
        <v>590</v>
      </c>
      <c r="L5954" t="s">
        <v>31</v>
      </c>
      <c r="M5954" t="s">
        <v>21</v>
      </c>
      <c r="N5954" t="s">
        <v>22</v>
      </c>
      <c r="O5954" s="4">
        <v>51907.72</v>
      </c>
      <c r="P5954" t="s">
        <v>23</v>
      </c>
      <c r="Q5954" t="str" cm="1">
        <f t="array" ref="Q5954">_xlfn.IFS(
O5954&lt;50000,"Low Salary (&lt;$50K)",
O5954&lt;90000,"Lower Middle ($50K-$90K)",
O5954&lt;130000,"Middle ($90K-$130K)",
O5954&lt;170000,"Upper Middle ($130K-$170K)",
O5954&gt;=170000,"High Salary (&gt;$170K)"
)</f>
        <v>Lower Middle ($50K-$90K)</v>
      </c>
      <c r="R5954" t="str" cm="1">
        <f t="array" ref="R5954">_xlfn.IFS(
G5954&lt;=2,"New Customers (0-2Y)",
G5954&lt;=5,"Growing Customers (3-5Y)",
G5954&lt;=8,"Established Customers (6-8Y)",
G5954&lt;=10,"Loyal Customers (9-10Y)"
)</f>
        <v>Loyal Customers (9-10Y)</v>
      </c>
    </row>
    <row r="5955" spans="1:18" x14ac:dyDescent="0.35">
      <c r="A5955">
        <v>15696141</v>
      </c>
      <c r="B5955" t="s">
        <v>1144</v>
      </c>
      <c r="C5955" t="s">
        <v>26</v>
      </c>
      <c r="D5955" t="s">
        <v>18</v>
      </c>
      <c r="E5955">
        <v>31</v>
      </c>
      <c r="F5955" t="s">
        <v>19</v>
      </c>
      <c r="G5955">
        <v>7</v>
      </c>
      <c r="H5955" s="4">
        <v>0</v>
      </c>
      <c r="I5955" t="s">
        <v>24</v>
      </c>
      <c r="J5955">
        <v>1</v>
      </c>
      <c r="K5955">
        <v>516</v>
      </c>
      <c r="L5955" t="s">
        <v>31</v>
      </c>
      <c r="M5955" t="s">
        <v>21</v>
      </c>
      <c r="N5955" t="s">
        <v>32</v>
      </c>
      <c r="O5955" s="4">
        <v>47018.75</v>
      </c>
      <c r="P5955" t="s">
        <v>28</v>
      </c>
      <c r="Q5955" t="str" cm="1">
        <f t="array" ref="Q5955">_xlfn.IFS(
O5955&lt;50000,"Low Salary (&lt;$50K)",
O5955&lt;90000,"Lower Middle ($50K-$90K)",
O5955&lt;130000,"Middle ($90K-$130K)",
O5955&lt;170000,"Upper Middle ($130K-$170K)",
O5955&gt;=170000,"High Salary (&gt;$170K)"
)</f>
        <v>Low Salary (&lt;$50K)</v>
      </c>
      <c r="R5955" t="str" cm="1">
        <f t="array" ref="R5955">_xlfn.IFS(
G5955&lt;=2,"New Customers (0-2Y)",
G5955&lt;=5,"Growing Customers (3-5Y)",
G5955&lt;=8,"Established Customers (6-8Y)",
G5955&lt;=10,"Loyal Customers (9-10Y)"
)</f>
        <v>Established Customers (6-8Y)</v>
      </c>
    </row>
    <row r="5956" spans="1:18" x14ac:dyDescent="0.35">
      <c r="A5956">
        <v>15811947</v>
      </c>
      <c r="B5956" t="s">
        <v>322</v>
      </c>
      <c r="C5956" t="s">
        <v>17</v>
      </c>
      <c r="D5956" t="s">
        <v>39</v>
      </c>
      <c r="E5956">
        <v>33</v>
      </c>
      <c r="F5956" t="s">
        <v>19</v>
      </c>
      <c r="G5956">
        <v>0</v>
      </c>
      <c r="H5956" s="4">
        <v>124781.67</v>
      </c>
      <c r="I5956" t="s">
        <v>33</v>
      </c>
      <c r="J5956">
        <v>1</v>
      </c>
      <c r="K5956">
        <v>850</v>
      </c>
      <c r="L5956" t="s">
        <v>37</v>
      </c>
      <c r="M5956" t="s">
        <v>27</v>
      </c>
      <c r="N5956" t="s">
        <v>22</v>
      </c>
      <c r="O5956" s="4">
        <v>33700.519999999997</v>
      </c>
      <c r="P5956" t="s">
        <v>28</v>
      </c>
      <c r="Q5956" t="str" cm="1">
        <f t="array" ref="Q5956">_xlfn.IFS(
O5956&lt;50000,"Low Salary (&lt;$50K)",
O5956&lt;90000,"Lower Middle ($50K-$90K)",
O5956&lt;130000,"Middle ($90K-$130K)",
O5956&lt;170000,"Upper Middle ($130K-$170K)",
O5956&gt;=170000,"High Salary (&gt;$170K)"
)</f>
        <v>Low Salary (&lt;$50K)</v>
      </c>
      <c r="R5956" t="str" cm="1">
        <f t="array" ref="R5956">_xlfn.IFS(
G5956&lt;=2,"New Customers (0-2Y)",
G5956&lt;=5,"Growing Customers (3-5Y)",
G5956&lt;=8,"Established Customers (6-8Y)",
G5956&lt;=10,"Loyal Customers (9-10Y)"
)</f>
        <v>New Customers (0-2Y)</v>
      </c>
    </row>
    <row r="5957" spans="1:18" x14ac:dyDescent="0.35">
      <c r="A5957">
        <v>15649024</v>
      </c>
      <c r="B5957" t="s">
        <v>2273</v>
      </c>
      <c r="C5957" t="s">
        <v>17</v>
      </c>
      <c r="D5957" t="s">
        <v>18</v>
      </c>
      <c r="E5957">
        <v>39</v>
      </c>
      <c r="F5957" t="s">
        <v>19</v>
      </c>
      <c r="G5957">
        <v>9</v>
      </c>
      <c r="H5957" s="4">
        <v>132865.56</v>
      </c>
      <c r="I5957" t="s">
        <v>33</v>
      </c>
      <c r="J5957">
        <v>1</v>
      </c>
      <c r="K5957">
        <v>748</v>
      </c>
      <c r="L5957" t="s">
        <v>35</v>
      </c>
      <c r="M5957" t="s">
        <v>21</v>
      </c>
      <c r="N5957" t="s">
        <v>22</v>
      </c>
      <c r="O5957" s="4">
        <v>59636.43</v>
      </c>
      <c r="P5957" t="s">
        <v>23</v>
      </c>
      <c r="Q5957" t="str" cm="1">
        <f t="array" ref="Q5957">_xlfn.IFS(
O5957&lt;50000,"Low Salary (&lt;$50K)",
O5957&lt;90000,"Lower Middle ($50K-$90K)",
O5957&lt;130000,"Middle ($90K-$130K)",
O5957&lt;170000,"Upper Middle ($130K-$170K)",
O5957&gt;=170000,"High Salary (&gt;$170K)"
)</f>
        <v>Lower Middle ($50K-$90K)</v>
      </c>
      <c r="R5957" t="str" cm="1">
        <f t="array" ref="R5957">_xlfn.IFS(
G5957&lt;=2,"New Customers (0-2Y)",
G5957&lt;=5,"Growing Customers (3-5Y)",
G5957&lt;=8,"Established Customers (6-8Y)",
G5957&lt;=10,"Loyal Customers (9-10Y)"
)</f>
        <v>Loyal Customers (9-10Y)</v>
      </c>
    </row>
    <row r="5958" spans="1:18" x14ac:dyDescent="0.35">
      <c r="A5958">
        <v>15594928</v>
      </c>
      <c r="B5958" t="s">
        <v>547</v>
      </c>
      <c r="C5958" t="s">
        <v>42</v>
      </c>
      <c r="D5958" t="s">
        <v>18</v>
      </c>
      <c r="E5958">
        <v>38</v>
      </c>
      <c r="F5958" t="s">
        <v>19</v>
      </c>
      <c r="G5958">
        <v>4</v>
      </c>
      <c r="H5958" s="4">
        <v>129055.13</v>
      </c>
      <c r="I5958" t="s">
        <v>33</v>
      </c>
      <c r="J5958">
        <v>1</v>
      </c>
      <c r="K5958">
        <v>798</v>
      </c>
      <c r="L5958" t="s">
        <v>37</v>
      </c>
      <c r="M5958" t="s">
        <v>21</v>
      </c>
      <c r="N5958" t="s">
        <v>32</v>
      </c>
      <c r="O5958" s="4">
        <v>157147.59</v>
      </c>
      <c r="P5958" t="s">
        <v>28</v>
      </c>
      <c r="Q5958" t="str" cm="1">
        <f t="array" ref="Q5958">_xlfn.IFS(
O5958&lt;50000,"Low Salary (&lt;$50K)",
O5958&lt;90000,"Lower Middle ($50K-$90K)",
O5958&lt;130000,"Middle ($90K-$130K)",
O5958&lt;170000,"Upper Middle ($130K-$170K)",
O5958&gt;=170000,"High Salary (&gt;$170K)"
)</f>
        <v>Upper Middle ($130K-$170K)</v>
      </c>
      <c r="R5958" t="str" cm="1">
        <f t="array" ref="R5958">_xlfn.IFS(
G5958&lt;=2,"New Customers (0-2Y)",
G5958&lt;=5,"Growing Customers (3-5Y)",
G5958&lt;=8,"Established Customers (6-8Y)",
G5958&lt;=10,"Loyal Customers (9-10Y)"
)</f>
        <v>Growing Customers (3-5Y)</v>
      </c>
    </row>
    <row r="5959" spans="1:18" x14ac:dyDescent="0.35">
      <c r="A5959">
        <v>15765532</v>
      </c>
      <c r="B5959" t="s">
        <v>1119</v>
      </c>
      <c r="C5959" t="s">
        <v>42</v>
      </c>
      <c r="D5959" t="s">
        <v>39</v>
      </c>
      <c r="E5959">
        <v>76</v>
      </c>
      <c r="F5959" t="s">
        <v>2967</v>
      </c>
      <c r="G5959">
        <v>6</v>
      </c>
      <c r="H5959" s="4">
        <v>96166.88</v>
      </c>
      <c r="I5959" t="s">
        <v>29</v>
      </c>
      <c r="J5959">
        <v>1</v>
      </c>
      <c r="K5959">
        <v>612</v>
      </c>
      <c r="L5959" t="s">
        <v>20</v>
      </c>
      <c r="M5959" t="s">
        <v>21</v>
      </c>
      <c r="N5959" t="s">
        <v>22</v>
      </c>
      <c r="O5959" s="4">
        <v>191393.26</v>
      </c>
      <c r="P5959" t="s">
        <v>28</v>
      </c>
      <c r="Q5959" t="str" cm="1">
        <f t="array" ref="Q5959">_xlfn.IFS(
O5959&lt;50000,"Low Salary (&lt;$50K)",
O5959&lt;90000,"Lower Middle ($50K-$90K)",
O5959&lt;130000,"Middle ($90K-$130K)",
O5959&lt;170000,"Upper Middle ($130K-$170K)",
O5959&gt;=170000,"High Salary (&gt;$170K)"
)</f>
        <v>High Salary (&gt;$170K)</v>
      </c>
      <c r="R5959" t="str" cm="1">
        <f t="array" ref="R5959">_xlfn.IFS(
G5959&lt;=2,"New Customers (0-2Y)",
G5959&lt;=5,"Growing Customers (3-5Y)",
G5959&lt;=8,"Established Customers (6-8Y)",
G5959&lt;=10,"Loyal Customers (9-10Y)"
)</f>
        <v>Established Customers (6-8Y)</v>
      </c>
    </row>
    <row r="5960" spans="1:18" x14ac:dyDescent="0.35">
      <c r="A5960">
        <v>15741719</v>
      </c>
      <c r="B5960" t="s">
        <v>1245</v>
      </c>
      <c r="C5960" t="s">
        <v>17</v>
      </c>
      <c r="D5960" t="s">
        <v>18</v>
      </c>
      <c r="E5960">
        <v>40</v>
      </c>
      <c r="F5960" t="s">
        <v>19</v>
      </c>
      <c r="G5960">
        <v>3</v>
      </c>
      <c r="H5960" s="4">
        <v>165298.12</v>
      </c>
      <c r="I5960" t="s">
        <v>33</v>
      </c>
      <c r="J5960">
        <v>1</v>
      </c>
      <c r="K5960">
        <v>540</v>
      </c>
      <c r="L5960" t="s">
        <v>31</v>
      </c>
      <c r="M5960" t="s">
        <v>27</v>
      </c>
      <c r="N5960" t="s">
        <v>22</v>
      </c>
      <c r="O5960" s="4">
        <v>199862.75</v>
      </c>
      <c r="P5960" t="s">
        <v>28</v>
      </c>
      <c r="Q5960" t="str" cm="1">
        <f t="array" ref="Q5960">_xlfn.IFS(
O5960&lt;50000,"Low Salary (&lt;$50K)",
O5960&lt;90000,"Lower Middle ($50K-$90K)",
O5960&lt;130000,"Middle ($90K-$130K)",
O5960&lt;170000,"Upper Middle ($130K-$170K)",
O5960&gt;=170000,"High Salary (&gt;$170K)"
)</f>
        <v>High Salary (&gt;$170K)</v>
      </c>
      <c r="R5960" t="str" cm="1">
        <f t="array" ref="R5960">_xlfn.IFS(
G5960&lt;=2,"New Customers (0-2Y)",
G5960&lt;=5,"Growing Customers (3-5Y)",
G5960&lt;=8,"Established Customers (6-8Y)",
G5960&lt;=10,"Loyal Customers (9-10Y)"
)</f>
        <v>Growing Customers (3-5Y)</v>
      </c>
    </row>
    <row r="5961" spans="1:18" x14ac:dyDescent="0.35">
      <c r="A5961">
        <v>15665629</v>
      </c>
      <c r="B5961" t="s">
        <v>391</v>
      </c>
      <c r="C5961" t="s">
        <v>26</v>
      </c>
      <c r="D5961" t="s">
        <v>18</v>
      </c>
      <c r="E5961">
        <v>33</v>
      </c>
      <c r="F5961" t="s">
        <v>19</v>
      </c>
      <c r="G5961">
        <v>7</v>
      </c>
      <c r="H5961" s="4">
        <v>0</v>
      </c>
      <c r="I5961" t="s">
        <v>24</v>
      </c>
      <c r="J5961">
        <v>2</v>
      </c>
      <c r="K5961">
        <v>719</v>
      </c>
      <c r="L5961" t="s">
        <v>35</v>
      </c>
      <c r="M5961" t="s">
        <v>21</v>
      </c>
      <c r="N5961" t="s">
        <v>32</v>
      </c>
      <c r="O5961" s="4">
        <v>20016.59</v>
      </c>
      <c r="P5961" t="s">
        <v>28</v>
      </c>
      <c r="Q5961" t="str" cm="1">
        <f t="array" ref="Q5961">_xlfn.IFS(
O5961&lt;50000,"Low Salary (&lt;$50K)",
O5961&lt;90000,"Lower Middle ($50K-$90K)",
O5961&lt;130000,"Middle ($90K-$130K)",
O5961&lt;170000,"Upper Middle ($130K-$170K)",
O5961&gt;=170000,"High Salary (&gt;$170K)"
)</f>
        <v>Low Salary (&lt;$50K)</v>
      </c>
      <c r="R5961" t="str" cm="1">
        <f t="array" ref="R5961">_xlfn.IFS(
G5961&lt;=2,"New Customers (0-2Y)",
G5961&lt;=5,"Growing Customers (3-5Y)",
G5961&lt;=8,"Established Customers (6-8Y)",
G5961&lt;=10,"Loyal Customers (9-10Y)"
)</f>
        <v>Established Customers (6-8Y)</v>
      </c>
    </row>
    <row r="5962" spans="1:18" x14ac:dyDescent="0.35">
      <c r="A5962">
        <v>15728917</v>
      </c>
      <c r="B5962" t="s">
        <v>1930</v>
      </c>
      <c r="C5962" t="s">
        <v>17</v>
      </c>
      <c r="D5962" t="s">
        <v>39</v>
      </c>
      <c r="E5962">
        <v>48</v>
      </c>
      <c r="F5962" t="s">
        <v>19</v>
      </c>
      <c r="G5962">
        <v>6</v>
      </c>
      <c r="H5962" s="4">
        <v>120682.53</v>
      </c>
      <c r="I5962" t="s">
        <v>33</v>
      </c>
      <c r="J5962">
        <v>1</v>
      </c>
      <c r="K5962">
        <v>598</v>
      </c>
      <c r="L5962" t="s">
        <v>31</v>
      </c>
      <c r="M5962" t="s">
        <v>21</v>
      </c>
      <c r="N5962" t="s">
        <v>32</v>
      </c>
      <c r="O5962" s="4">
        <v>30635.52</v>
      </c>
      <c r="P5962" t="s">
        <v>23</v>
      </c>
      <c r="Q5962" t="str" cm="1">
        <f t="array" ref="Q5962">_xlfn.IFS(
O5962&lt;50000,"Low Salary (&lt;$50K)",
O5962&lt;90000,"Lower Middle ($50K-$90K)",
O5962&lt;130000,"Middle ($90K-$130K)",
O5962&lt;170000,"Upper Middle ($130K-$170K)",
O5962&gt;=170000,"High Salary (&gt;$170K)"
)</f>
        <v>Low Salary (&lt;$50K)</v>
      </c>
      <c r="R5962" t="str" cm="1">
        <f t="array" ref="R5962">_xlfn.IFS(
G5962&lt;=2,"New Customers (0-2Y)",
G5962&lt;=5,"Growing Customers (3-5Y)",
G5962&lt;=8,"Established Customers (6-8Y)",
G5962&lt;=10,"Loyal Customers (9-10Y)"
)</f>
        <v>Established Customers (6-8Y)</v>
      </c>
    </row>
    <row r="5963" spans="1:18" x14ac:dyDescent="0.35">
      <c r="A5963">
        <v>15762993</v>
      </c>
      <c r="B5963" t="s">
        <v>230</v>
      </c>
      <c r="C5963" t="s">
        <v>26</v>
      </c>
      <c r="D5963" t="s">
        <v>39</v>
      </c>
      <c r="E5963">
        <v>32</v>
      </c>
      <c r="F5963" t="s">
        <v>19</v>
      </c>
      <c r="G5963">
        <v>5</v>
      </c>
      <c r="H5963" s="4">
        <v>102773.15</v>
      </c>
      <c r="I5963" t="s">
        <v>33</v>
      </c>
      <c r="J5963">
        <v>2</v>
      </c>
      <c r="K5963">
        <v>796</v>
      </c>
      <c r="L5963" t="s">
        <v>37</v>
      </c>
      <c r="M5963" t="s">
        <v>27</v>
      </c>
      <c r="N5963" t="s">
        <v>22</v>
      </c>
      <c r="O5963" s="4">
        <v>117832.88</v>
      </c>
      <c r="P5963" t="s">
        <v>28</v>
      </c>
      <c r="Q5963" t="str" cm="1">
        <f t="array" ref="Q5963">_xlfn.IFS(
O5963&lt;50000,"Low Salary (&lt;$50K)",
O5963&lt;90000,"Lower Middle ($50K-$90K)",
O5963&lt;130000,"Middle ($90K-$130K)",
O5963&lt;170000,"Upper Middle ($130K-$170K)",
O5963&gt;=170000,"High Salary (&gt;$170K)"
)</f>
        <v>Middle ($90K-$130K)</v>
      </c>
      <c r="R5963" t="str" cm="1">
        <f t="array" ref="R5963">_xlfn.IFS(
G5963&lt;=2,"New Customers (0-2Y)",
G5963&lt;=5,"Growing Customers (3-5Y)",
G5963&lt;=8,"Established Customers (6-8Y)",
G5963&lt;=10,"Loyal Customers (9-10Y)"
)</f>
        <v>Growing Customers (3-5Y)</v>
      </c>
    </row>
    <row r="5964" spans="1:18" x14ac:dyDescent="0.35">
      <c r="A5964">
        <v>15571193</v>
      </c>
      <c r="B5964" t="s">
        <v>268</v>
      </c>
      <c r="C5964" t="s">
        <v>42</v>
      </c>
      <c r="D5964" t="s">
        <v>39</v>
      </c>
      <c r="E5964">
        <v>42</v>
      </c>
      <c r="F5964" t="s">
        <v>19</v>
      </c>
      <c r="G5964">
        <v>0</v>
      </c>
      <c r="H5964" s="4">
        <v>144386.32</v>
      </c>
      <c r="I5964" t="s">
        <v>33</v>
      </c>
      <c r="J5964">
        <v>1</v>
      </c>
      <c r="K5964">
        <v>579</v>
      </c>
      <c r="L5964" t="s">
        <v>31</v>
      </c>
      <c r="M5964" t="s">
        <v>21</v>
      </c>
      <c r="N5964" t="s">
        <v>22</v>
      </c>
      <c r="O5964" s="4">
        <v>22497.1</v>
      </c>
      <c r="P5964" t="s">
        <v>23</v>
      </c>
      <c r="Q5964" t="str" cm="1">
        <f t="array" ref="Q5964">_xlfn.IFS(
O5964&lt;50000,"Low Salary (&lt;$50K)",
O5964&lt;90000,"Lower Middle ($50K-$90K)",
O5964&lt;130000,"Middle ($90K-$130K)",
O5964&lt;170000,"Upper Middle ($130K-$170K)",
O5964&gt;=170000,"High Salary (&gt;$170K)"
)</f>
        <v>Low Salary (&lt;$50K)</v>
      </c>
      <c r="R5964" t="str" cm="1">
        <f t="array" ref="R5964">_xlfn.IFS(
G5964&lt;=2,"New Customers (0-2Y)",
G5964&lt;=5,"Growing Customers (3-5Y)",
G5964&lt;=8,"Established Customers (6-8Y)",
G5964&lt;=10,"Loyal Customers (9-10Y)"
)</f>
        <v>New Customers (0-2Y)</v>
      </c>
    </row>
    <row r="5965" spans="1:18" x14ac:dyDescent="0.35">
      <c r="A5965">
        <v>15653521</v>
      </c>
      <c r="B5965" t="s">
        <v>224</v>
      </c>
      <c r="C5965" t="s">
        <v>42</v>
      </c>
      <c r="D5965" t="s">
        <v>18</v>
      </c>
      <c r="E5965">
        <v>40</v>
      </c>
      <c r="F5965" t="s">
        <v>19</v>
      </c>
      <c r="G5965">
        <v>7</v>
      </c>
      <c r="H5965" s="4">
        <v>104449.8</v>
      </c>
      <c r="I5965" t="s">
        <v>33</v>
      </c>
      <c r="J5965">
        <v>1</v>
      </c>
      <c r="K5965">
        <v>850</v>
      </c>
      <c r="L5965" t="s">
        <v>37</v>
      </c>
      <c r="M5965" t="s">
        <v>21</v>
      </c>
      <c r="N5965" t="s">
        <v>22</v>
      </c>
      <c r="O5965" s="4">
        <v>747.88</v>
      </c>
      <c r="P5965" t="s">
        <v>28</v>
      </c>
      <c r="Q5965" t="str" cm="1">
        <f t="array" ref="Q5965">_xlfn.IFS(
O5965&lt;50000,"Low Salary (&lt;$50K)",
O5965&lt;90000,"Lower Middle ($50K-$90K)",
O5965&lt;130000,"Middle ($90K-$130K)",
O5965&lt;170000,"Upper Middle ($130K-$170K)",
O5965&gt;=170000,"High Salary (&gt;$170K)"
)</f>
        <v>Low Salary (&lt;$50K)</v>
      </c>
      <c r="R5965" t="str" cm="1">
        <f t="array" ref="R5965">_xlfn.IFS(
G5965&lt;=2,"New Customers (0-2Y)",
G5965&lt;=5,"Growing Customers (3-5Y)",
G5965&lt;=8,"Established Customers (6-8Y)",
G5965&lt;=10,"Loyal Customers (9-10Y)"
)</f>
        <v>Established Customers (6-8Y)</v>
      </c>
    </row>
    <row r="5966" spans="1:18" x14ac:dyDescent="0.35">
      <c r="A5966">
        <v>15802220</v>
      </c>
      <c r="B5966" t="s">
        <v>666</v>
      </c>
      <c r="C5966" t="s">
        <v>26</v>
      </c>
      <c r="D5966" t="s">
        <v>39</v>
      </c>
      <c r="E5966">
        <v>35</v>
      </c>
      <c r="F5966" t="s">
        <v>19</v>
      </c>
      <c r="G5966">
        <v>6</v>
      </c>
      <c r="H5966" s="4">
        <v>137102.65</v>
      </c>
      <c r="I5966" t="s">
        <v>33</v>
      </c>
      <c r="J5966">
        <v>1</v>
      </c>
      <c r="K5966">
        <v>599</v>
      </c>
      <c r="L5966" t="s">
        <v>31</v>
      </c>
      <c r="M5966" t="s">
        <v>27</v>
      </c>
      <c r="N5966" t="s">
        <v>32</v>
      </c>
      <c r="O5966" s="4">
        <v>76870.81</v>
      </c>
      <c r="P5966" t="s">
        <v>28</v>
      </c>
      <c r="Q5966" t="str" cm="1">
        <f t="array" ref="Q5966">_xlfn.IFS(
O5966&lt;50000,"Low Salary (&lt;$50K)",
O5966&lt;90000,"Lower Middle ($50K-$90K)",
O5966&lt;130000,"Middle ($90K-$130K)",
O5966&lt;170000,"Upper Middle ($130K-$170K)",
O5966&gt;=170000,"High Salary (&gt;$170K)"
)</f>
        <v>Lower Middle ($50K-$90K)</v>
      </c>
      <c r="R5966" t="str" cm="1">
        <f t="array" ref="R5966">_xlfn.IFS(
G5966&lt;=2,"New Customers (0-2Y)",
G5966&lt;=5,"Growing Customers (3-5Y)",
G5966&lt;=8,"Established Customers (6-8Y)",
G5966&lt;=10,"Loyal Customers (9-10Y)"
)</f>
        <v>Established Customers (6-8Y)</v>
      </c>
    </row>
    <row r="5967" spans="1:18" x14ac:dyDescent="0.35">
      <c r="A5967">
        <v>15644132</v>
      </c>
      <c r="B5967" t="s">
        <v>865</v>
      </c>
      <c r="C5967" t="s">
        <v>17</v>
      </c>
      <c r="D5967" t="s">
        <v>18</v>
      </c>
      <c r="E5967">
        <v>30</v>
      </c>
      <c r="F5967" t="s">
        <v>19</v>
      </c>
      <c r="G5967">
        <v>9</v>
      </c>
      <c r="H5967" s="4">
        <v>142475.87</v>
      </c>
      <c r="I5967" t="s">
        <v>33</v>
      </c>
      <c r="J5967">
        <v>1</v>
      </c>
      <c r="K5967">
        <v>724</v>
      </c>
      <c r="L5967" t="s">
        <v>35</v>
      </c>
      <c r="M5967" t="s">
        <v>21</v>
      </c>
      <c r="N5967" t="s">
        <v>22</v>
      </c>
      <c r="O5967" s="4">
        <v>107848.24</v>
      </c>
      <c r="P5967" t="s">
        <v>28</v>
      </c>
      <c r="Q5967" t="str" cm="1">
        <f t="array" ref="Q5967">_xlfn.IFS(
O5967&lt;50000,"Low Salary (&lt;$50K)",
O5967&lt;90000,"Lower Middle ($50K-$90K)",
O5967&lt;130000,"Middle ($90K-$130K)",
O5967&lt;170000,"Upper Middle ($130K-$170K)",
O5967&gt;=170000,"High Salary (&gt;$170K)"
)</f>
        <v>Middle ($90K-$130K)</v>
      </c>
      <c r="R5967" t="str" cm="1">
        <f t="array" ref="R5967">_xlfn.IFS(
G5967&lt;=2,"New Customers (0-2Y)",
G5967&lt;=5,"Growing Customers (3-5Y)",
G5967&lt;=8,"Established Customers (6-8Y)",
G5967&lt;=10,"Loyal Customers (9-10Y)"
)</f>
        <v>Loyal Customers (9-10Y)</v>
      </c>
    </row>
    <row r="5968" spans="1:18" x14ac:dyDescent="0.35">
      <c r="A5968">
        <v>15600832</v>
      </c>
      <c r="B5968" t="s">
        <v>528</v>
      </c>
      <c r="C5968" t="s">
        <v>17</v>
      </c>
      <c r="D5968" t="s">
        <v>18</v>
      </c>
      <c r="E5968">
        <v>43</v>
      </c>
      <c r="F5968" t="s">
        <v>19</v>
      </c>
      <c r="G5968">
        <v>9</v>
      </c>
      <c r="H5968" s="4">
        <v>0</v>
      </c>
      <c r="I5968" t="s">
        <v>24</v>
      </c>
      <c r="J5968">
        <v>1</v>
      </c>
      <c r="K5968">
        <v>508</v>
      </c>
      <c r="L5968" t="s">
        <v>31</v>
      </c>
      <c r="M5968" t="s">
        <v>21</v>
      </c>
      <c r="N5968" t="s">
        <v>32</v>
      </c>
      <c r="O5968" s="4">
        <v>103726.71</v>
      </c>
      <c r="P5968" t="s">
        <v>28</v>
      </c>
      <c r="Q5968" t="str" cm="1">
        <f t="array" ref="Q5968">_xlfn.IFS(
O5968&lt;50000,"Low Salary (&lt;$50K)",
O5968&lt;90000,"Lower Middle ($50K-$90K)",
O5968&lt;130000,"Middle ($90K-$130K)",
O5968&lt;170000,"Upper Middle ($130K-$170K)",
O5968&gt;=170000,"High Salary (&gt;$170K)"
)</f>
        <v>Middle ($90K-$130K)</v>
      </c>
      <c r="R5968" t="str" cm="1">
        <f t="array" ref="R5968">_xlfn.IFS(
G5968&lt;=2,"New Customers (0-2Y)",
G5968&lt;=5,"Growing Customers (3-5Y)",
G5968&lt;=8,"Established Customers (6-8Y)",
G5968&lt;=10,"Loyal Customers (9-10Y)"
)</f>
        <v>Loyal Customers (9-10Y)</v>
      </c>
    </row>
    <row r="5969" spans="1:18" x14ac:dyDescent="0.35">
      <c r="A5969">
        <v>15797919</v>
      </c>
      <c r="B5969" t="s">
        <v>199</v>
      </c>
      <c r="C5969" t="s">
        <v>26</v>
      </c>
      <c r="D5969" t="s">
        <v>39</v>
      </c>
      <c r="E5969">
        <v>37</v>
      </c>
      <c r="F5969" t="s">
        <v>19</v>
      </c>
      <c r="G5969">
        <v>2</v>
      </c>
      <c r="H5969" s="4">
        <v>103195.2</v>
      </c>
      <c r="I5969" t="s">
        <v>33</v>
      </c>
      <c r="J5969">
        <v>2</v>
      </c>
      <c r="K5969">
        <v>773</v>
      </c>
      <c r="L5969" t="s">
        <v>35</v>
      </c>
      <c r="M5969" t="s">
        <v>21</v>
      </c>
      <c r="N5969" t="s">
        <v>32</v>
      </c>
      <c r="O5969" s="4">
        <v>178268.36</v>
      </c>
      <c r="P5969" t="s">
        <v>28</v>
      </c>
      <c r="Q5969" t="str" cm="1">
        <f t="array" ref="Q5969">_xlfn.IFS(
O5969&lt;50000,"Low Salary (&lt;$50K)",
O5969&lt;90000,"Lower Middle ($50K-$90K)",
O5969&lt;130000,"Middle ($90K-$130K)",
O5969&lt;170000,"Upper Middle ($130K-$170K)",
O5969&gt;=170000,"High Salary (&gt;$170K)"
)</f>
        <v>High Salary (&gt;$170K)</v>
      </c>
      <c r="R5969" t="str" cm="1">
        <f t="array" ref="R5969">_xlfn.IFS(
G5969&lt;=2,"New Customers (0-2Y)",
G5969&lt;=5,"Growing Customers (3-5Y)",
G5969&lt;=8,"Established Customers (6-8Y)",
G5969&lt;=10,"Loyal Customers (9-10Y)"
)</f>
        <v>New Customers (0-2Y)</v>
      </c>
    </row>
    <row r="5970" spans="1:18" x14ac:dyDescent="0.35">
      <c r="A5970">
        <v>15603743</v>
      </c>
      <c r="B5970" t="s">
        <v>327</v>
      </c>
      <c r="C5970" t="s">
        <v>17</v>
      </c>
      <c r="D5970" t="s">
        <v>39</v>
      </c>
      <c r="E5970">
        <v>28</v>
      </c>
      <c r="F5970" t="s">
        <v>43</v>
      </c>
      <c r="G5970">
        <v>1</v>
      </c>
      <c r="H5970" s="4">
        <v>112070.44</v>
      </c>
      <c r="I5970" t="s">
        <v>33</v>
      </c>
      <c r="J5970">
        <v>1</v>
      </c>
      <c r="K5970">
        <v>526</v>
      </c>
      <c r="L5970" t="s">
        <v>31</v>
      </c>
      <c r="M5970" t="s">
        <v>27</v>
      </c>
      <c r="N5970" t="s">
        <v>22</v>
      </c>
      <c r="O5970" s="4">
        <v>126281.83</v>
      </c>
      <c r="P5970" t="s">
        <v>28</v>
      </c>
      <c r="Q5970" t="str" cm="1">
        <f t="array" ref="Q5970">_xlfn.IFS(
O5970&lt;50000,"Low Salary (&lt;$50K)",
O5970&lt;90000,"Lower Middle ($50K-$90K)",
O5970&lt;130000,"Middle ($90K-$130K)",
O5970&lt;170000,"Upper Middle ($130K-$170K)",
O5970&gt;=170000,"High Salary (&gt;$170K)"
)</f>
        <v>Middle ($90K-$130K)</v>
      </c>
      <c r="R5970" t="str" cm="1">
        <f t="array" ref="R5970">_xlfn.IFS(
G5970&lt;=2,"New Customers (0-2Y)",
G5970&lt;=5,"Growing Customers (3-5Y)",
G5970&lt;=8,"Established Customers (6-8Y)",
G5970&lt;=10,"Loyal Customers (9-10Y)"
)</f>
        <v>New Customers (0-2Y)</v>
      </c>
    </row>
    <row r="5971" spans="1:18" x14ac:dyDescent="0.35">
      <c r="A5971">
        <v>15579714</v>
      </c>
      <c r="B5971" t="s">
        <v>764</v>
      </c>
      <c r="C5971" t="s">
        <v>17</v>
      </c>
      <c r="D5971" t="s">
        <v>18</v>
      </c>
      <c r="E5971">
        <v>29</v>
      </c>
      <c r="F5971" t="s">
        <v>43</v>
      </c>
      <c r="G5971">
        <v>7</v>
      </c>
      <c r="H5971" s="4">
        <v>0</v>
      </c>
      <c r="I5971" t="s">
        <v>24</v>
      </c>
      <c r="J5971">
        <v>2</v>
      </c>
      <c r="K5971">
        <v>542</v>
      </c>
      <c r="L5971" t="s">
        <v>31</v>
      </c>
      <c r="M5971" t="s">
        <v>27</v>
      </c>
      <c r="N5971" t="s">
        <v>22</v>
      </c>
      <c r="O5971" s="4">
        <v>196651.72</v>
      </c>
      <c r="P5971" t="s">
        <v>28</v>
      </c>
      <c r="Q5971" t="str" cm="1">
        <f t="array" ref="Q5971">_xlfn.IFS(
O5971&lt;50000,"Low Salary (&lt;$50K)",
O5971&lt;90000,"Lower Middle ($50K-$90K)",
O5971&lt;130000,"Middle ($90K-$130K)",
O5971&lt;170000,"Upper Middle ($130K-$170K)",
O5971&gt;=170000,"High Salary (&gt;$170K)"
)</f>
        <v>High Salary (&gt;$170K)</v>
      </c>
      <c r="R5971" t="str" cm="1">
        <f t="array" ref="R5971">_xlfn.IFS(
G5971&lt;=2,"New Customers (0-2Y)",
G5971&lt;=5,"Growing Customers (3-5Y)",
G5971&lt;=8,"Established Customers (6-8Y)",
G5971&lt;=10,"Loyal Customers (9-10Y)"
)</f>
        <v>Established Customers (6-8Y)</v>
      </c>
    </row>
    <row r="5972" spans="1:18" x14ac:dyDescent="0.35">
      <c r="A5972">
        <v>15634295</v>
      </c>
      <c r="B5972" t="s">
        <v>1085</v>
      </c>
      <c r="C5972" t="s">
        <v>17</v>
      </c>
      <c r="D5972" t="s">
        <v>39</v>
      </c>
      <c r="E5972">
        <v>35</v>
      </c>
      <c r="F5972" t="s">
        <v>19</v>
      </c>
      <c r="G5972">
        <v>1</v>
      </c>
      <c r="H5972" s="4">
        <v>96473.59</v>
      </c>
      <c r="I5972" t="s">
        <v>29</v>
      </c>
      <c r="J5972">
        <v>1</v>
      </c>
      <c r="K5972">
        <v>470</v>
      </c>
      <c r="L5972" t="s">
        <v>44</v>
      </c>
      <c r="M5972" t="s">
        <v>27</v>
      </c>
      <c r="N5972" t="s">
        <v>32</v>
      </c>
      <c r="O5972" s="4">
        <v>5962.3</v>
      </c>
      <c r="P5972" t="s">
        <v>28</v>
      </c>
      <c r="Q5972" t="str" cm="1">
        <f t="array" ref="Q5972">_xlfn.IFS(
O5972&lt;50000,"Low Salary (&lt;$50K)",
O5972&lt;90000,"Lower Middle ($50K-$90K)",
O5972&lt;130000,"Middle ($90K-$130K)",
O5972&lt;170000,"Upper Middle ($130K-$170K)",
O5972&gt;=170000,"High Salary (&gt;$170K)"
)</f>
        <v>Low Salary (&lt;$50K)</v>
      </c>
      <c r="R5972" t="str" cm="1">
        <f t="array" ref="R5972">_xlfn.IFS(
G5972&lt;=2,"New Customers (0-2Y)",
G5972&lt;=5,"Growing Customers (3-5Y)",
G5972&lt;=8,"Established Customers (6-8Y)",
G5972&lt;=10,"Loyal Customers (9-10Y)"
)</f>
        <v>New Customers (0-2Y)</v>
      </c>
    </row>
    <row r="5973" spans="1:18" x14ac:dyDescent="0.35">
      <c r="A5973">
        <v>15786680</v>
      </c>
      <c r="B5973" t="s">
        <v>80</v>
      </c>
      <c r="C5973" t="s">
        <v>26</v>
      </c>
      <c r="D5973" t="s">
        <v>39</v>
      </c>
      <c r="E5973">
        <v>37</v>
      </c>
      <c r="F5973" t="s">
        <v>19</v>
      </c>
      <c r="G5973">
        <v>5</v>
      </c>
      <c r="H5973" s="4">
        <v>0</v>
      </c>
      <c r="I5973" t="s">
        <v>24</v>
      </c>
      <c r="J5973">
        <v>2</v>
      </c>
      <c r="K5973">
        <v>805</v>
      </c>
      <c r="L5973" t="s">
        <v>37</v>
      </c>
      <c r="M5973" t="s">
        <v>21</v>
      </c>
      <c r="N5973" t="s">
        <v>32</v>
      </c>
      <c r="O5973" s="4">
        <v>21928.81</v>
      </c>
      <c r="P5973" t="s">
        <v>28</v>
      </c>
      <c r="Q5973" t="str" cm="1">
        <f t="array" ref="Q5973">_xlfn.IFS(
O5973&lt;50000,"Low Salary (&lt;$50K)",
O5973&lt;90000,"Lower Middle ($50K-$90K)",
O5973&lt;130000,"Middle ($90K-$130K)",
O5973&lt;170000,"Upper Middle ($130K-$170K)",
O5973&gt;=170000,"High Salary (&gt;$170K)"
)</f>
        <v>Low Salary (&lt;$50K)</v>
      </c>
      <c r="R5973" t="str" cm="1">
        <f t="array" ref="R5973">_xlfn.IFS(
G5973&lt;=2,"New Customers (0-2Y)",
G5973&lt;=5,"Growing Customers (3-5Y)",
G5973&lt;=8,"Established Customers (6-8Y)",
G5973&lt;=10,"Loyal Customers (9-10Y)"
)</f>
        <v>Growing Customers (3-5Y)</v>
      </c>
    </row>
    <row r="5974" spans="1:18" x14ac:dyDescent="0.35">
      <c r="A5974">
        <v>15623499</v>
      </c>
      <c r="B5974" t="s">
        <v>1349</v>
      </c>
      <c r="C5974" t="s">
        <v>42</v>
      </c>
      <c r="D5974" t="s">
        <v>39</v>
      </c>
      <c r="E5974">
        <v>49</v>
      </c>
      <c r="F5974" t="s">
        <v>19</v>
      </c>
      <c r="G5974">
        <v>9</v>
      </c>
      <c r="H5974" s="4">
        <v>108437.89</v>
      </c>
      <c r="I5974" t="s">
        <v>33</v>
      </c>
      <c r="J5974">
        <v>1</v>
      </c>
      <c r="K5974">
        <v>548</v>
      </c>
      <c r="L5974" t="s">
        <v>31</v>
      </c>
      <c r="M5974" t="s">
        <v>27</v>
      </c>
      <c r="N5974" t="s">
        <v>32</v>
      </c>
      <c r="O5974" s="4">
        <v>127022.87</v>
      </c>
      <c r="P5974" t="s">
        <v>23</v>
      </c>
      <c r="Q5974" t="str" cm="1">
        <f t="array" ref="Q5974">_xlfn.IFS(
O5974&lt;50000,"Low Salary (&lt;$50K)",
O5974&lt;90000,"Lower Middle ($50K-$90K)",
O5974&lt;130000,"Middle ($90K-$130K)",
O5974&lt;170000,"Upper Middle ($130K-$170K)",
O5974&gt;=170000,"High Salary (&gt;$170K)"
)</f>
        <v>Middle ($90K-$130K)</v>
      </c>
      <c r="R5974" t="str" cm="1">
        <f t="array" ref="R5974">_xlfn.IFS(
G5974&lt;=2,"New Customers (0-2Y)",
G5974&lt;=5,"Growing Customers (3-5Y)",
G5974&lt;=8,"Established Customers (6-8Y)",
G5974&lt;=10,"Loyal Customers (9-10Y)"
)</f>
        <v>Loyal Customers (9-10Y)</v>
      </c>
    </row>
    <row r="5975" spans="1:18" x14ac:dyDescent="0.35">
      <c r="A5975">
        <v>15691823</v>
      </c>
      <c r="B5975" t="s">
        <v>1157</v>
      </c>
      <c r="C5975" t="s">
        <v>17</v>
      </c>
      <c r="D5975" t="s">
        <v>39</v>
      </c>
      <c r="E5975">
        <v>37</v>
      </c>
      <c r="F5975" t="s">
        <v>19</v>
      </c>
      <c r="G5975">
        <v>5</v>
      </c>
      <c r="H5975" s="4">
        <v>153195.59</v>
      </c>
      <c r="I5975" t="s">
        <v>33</v>
      </c>
      <c r="J5975">
        <v>1</v>
      </c>
      <c r="K5975">
        <v>672</v>
      </c>
      <c r="L5975" t="s">
        <v>35</v>
      </c>
      <c r="M5975" t="s">
        <v>21</v>
      </c>
      <c r="N5975" t="s">
        <v>22</v>
      </c>
      <c r="O5975" s="4">
        <v>162763.01</v>
      </c>
      <c r="P5975" t="s">
        <v>28</v>
      </c>
      <c r="Q5975" t="str" cm="1">
        <f t="array" ref="Q5975">_xlfn.IFS(
O5975&lt;50000,"Low Salary (&lt;$50K)",
O5975&lt;90000,"Lower Middle ($50K-$90K)",
O5975&lt;130000,"Middle ($90K-$130K)",
O5975&lt;170000,"Upper Middle ($130K-$170K)",
O5975&gt;=170000,"High Salary (&gt;$170K)"
)</f>
        <v>Upper Middle ($130K-$170K)</v>
      </c>
      <c r="R5975" t="str" cm="1">
        <f t="array" ref="R5975">_xlfn.IFS(
G5975&lt;=2,"New Customers (0-2Y)",
G5975&lt;=5,"Growing Customers (3-5Y)",
G5975&lt;=8,"Established Customers (6-8Y)",
G5975&lt;=10,"Loyal Customers (9-10Y)"
)</f>
        <v>Growing Customers (3-5Y)</v>
      </c>
    </row>
    <row r="5976" spans="1:18" x14ac:dyDescent="0.35">
      <c r="A5976">
        <v>15809279</v>
      </c>
      <c r="B5976" t="s">
        <v>110</v>
      </c>
      <c r="C5976" t="s">
        <v>17</v>
      </c>
      <c r="D5976" t="s">
        <v>39</v>
      </c>
      <c r="E5976">
        <v>45</v>
      </c>
      <c r="F5976" t="s">
        <v>19</v>
      </c>
      <c r="G5976">
        <v>8</v>
      </c>
      <c r="H5976" s="4">
        <v>96877.21</v>
      </c>
      <c r="I5976" t="s">
        <v>29</v>
      </c>
      <c r="J5976">
        <v>1</v>
      </c>
      <c r="K5976">
        <v>773</v>
      </c>
      <c r="L5976" t="s">
        <v>35</v>
      </c>
      <c r="M5976" t="s">
        <v>21</v>
      </c>
      <c r="N5976" t="s">
        <v>22</v>
      </c>
      <c r="O5976" s="4">
        <v>113950.51</v>
      </c>
      <c r="P5976" t="s">
        <v>28</v>
      </c>
      <c r="Q5976" t="str" cm="1">
        <f t="array" ref="Q5976">_xlfn.IFS(
O5976&lt;50000,"Low Salary (&lt;$50K)",
O5976&lt;90000,"Lower Middle ($50K-$90K)",
O5976&lt;130000,"Middle ($90K-$130K)",
O5976&lt;170000,"Upper Middle ($130K-$170K)",
O5976&gt;=170000,"High Salary (&gt;$170K)"
)</f>
        <v>Middle ($90K-$130K)</v>
      </c>
      <c r="R5976" t="str" cm="1">
        <f t="array" ref="R5976">_xlfn.IFS(
G5976&lt;=2,"New Customers (0-2Y)",
G5976&lt;=5,"Growing Customers (3-5Y)",
G5976&lt;=8,"Established Customers (6-8Y)",
G5976&lt;=10,"Loyal Customers (9-10Y)"
)</f>
        <v>Established Customers (6-8Y)</v>
      </c>
    </row>
    <row r="5977" spans="1:18" x14ac:dyDescent="0.35">
      <c r="A5977">
        <v>15758039</v>
      </c>
      <c r="B5977" t="s">
        <v>2274</v>
      </c>
      <c r="C5977" t="s">
        <v>17</v>
      </c>
      <c r="D5977" t="s">
        <v>39</v>
      </c>
      <c r="E5977">
        <v>44</v>
      </c>
      <c r="F5977" t="s">
        <v>19</v>
      </c>
      <c r="G5977">
        <v>6</v>
      </c>
      <c r="H5977" s="4">
        <v>0</v>
      </c>
      <c r="I5977" t="s">
        <v>24</v>
      </c>
      <c r="J5977">
        <v>2</v>
      </c>
      <c r="K5977">
        <v>614</v>
      </c>
      <c r="L5977" t="s">
        <v>20</v>
      </c>
      <c r="M5977" t="s">
        <v>27</v>
      </c>
      <c r="N5977" t="s">
        <v>22</v>
      </c>
      <c r="O5977" s="4">
        <v>104930.46</v>
      </c>
      <c r="P5977" t="s">
        <v>28</v>
      </c>
      <c r="Q5977" t="str" cm="1">
        <f t="array" ref="Q5977">_xlfn.IFS(
O5977&lt;50000,"Low Salary (&lt;$50K)",
O5977&lt;90000,"Lower Middle ($50K-$90K)",
O5977&lt;130000,"Middle ($90K-$130K)",
O5977&lt;170000,"Upper Middle ($130K-$170K)",
O5977&gt;=170000,"High Salary (&gt;$170K)"
)</f>
        <v>Middle ($90K-$130K)</v>
      </c>
      <c r="R5977" t="str" cm="1">
        <f t="array" ref="R5977">_xlfn.IFS(
G5977&lt;=2,"New Customers (0-2Y)",
G5977&lt;=5,"Growing Customers (3-5Y)",
G5977&lt;=8,"Established Customers (6-8Y)",
G5977&lt;=10,"Loyal Customers (9-10Y)"
)</f>
        <v>Established Customers (6-8Y)</v>
      </c>
    </row>
    <row r="5978" spans="1:18" x14ac:dyDescent="0.35">
      <c r="A5978">
        <v>15807163</v>
      </c>
      <c r="B5978" t="s">
        <v>226</v>
      </c>
      <c r="C5978" t="s">
        <v>17</v>
      </c>
      <c r="D5978" t="s">
        <v>18</v>
      </c>
      <c r="E5978">
        <v>38</v>
      </c>
      <c r="F5978" t="s">
        <v>19</v>
      </c>
      <c r="G5978">
        <v>10</v>
      </c>
      <c r="H5978" s="4">
        <v>0</v>
      </c>
      <c r="I5978" t="s">
        <v>24</v>
      </c>
      <c r="J5978">
        <v>1</v>
      </c>
      <c r="K5978">
        <v>537</v>
      </c>
      <c r="L5978" t="s">
        <v>31</v>
      </c>
      <c r="M5978" t="s">
        <v>27</v>
      </c>
      <c r="N5978" t="s">
        <v>32</v>
      </c>
      <c r="O5978" s="4">
        <v>52337.97</v>
      </c>
      <c r="P5978" t="s">
        <v>23</v>
      </c>
      <c r="Q5978" t="str" cm="1">
        <f t="array" ref="Q5978">_xlfn.IFS(
O5978&lt;50000,"Low Salary (&lt;$50K)",
O5978&lt;90000,"Lower Middle ($50K-$90K)",
O5978&lt;130000,"Middle ($90K-$130K)",
O5978&lt;170000,"Upper Middle ($130K-$170K)",
O5978&gt;=170000,"High Salary (&gt;$170K)"
)</f>
        <v>Lower Middle ($50K-$90K)</v>
      </c>
      <c r="R5978" t="str" cm="1">
        <f t="array" ref="R5978">_xlfn.IFS(
G5978&lt;=2,"New Customers (0-2Y)",
G5978&lt;=5,"Growing Customers (3-5Y)",
G5978&lt;=8,"Established Customers (6-8Y)",
G5978&lt;=10,"Loyal Customers (9-10Y)"
)</f>
        <v>Loyal Customers (9-10Y)</v>
      </c>
    </row>
    <row r="5979" spans="1:18" x14ac:dyDescent="0.35">
      <c r="A5979">
        <v>15631639</v>
      </c>
      <c r="B5979" t="s">
        <v>418</v>
      </c>
      <c r="C5979" t="s">
        <v>17</v>
      </c>
      <c r="D5979" t="s">
        <v>18</v>
      </c>
      <c r="E5979">
        <v>40</v>
      </c>
      <c r="F5979" t="s">
        <v>19</v>
      </c>
      <c r="G5979">
        <v>6</v>
      </c>
      <c r="H5979" s="4">
        <v>95452.89</v>
      </c>
      <c r="I5979" t="s">
        <v>29</v>
      </c>
      <c r="J5979">
        <v>1</v>
      </c>
      <c r="K5979">
        <v>704</v>
      </c>
      <c r="L5979" t="s">
        <v>35</v>
      </c>
      <c r="M5979" t="s">
        <v>27</v>
      </c>
      <c r="N5979" t="s">
        <v>22</v>
      </c>
      <c r="O5979" s="4">
        <v>179964.55</v>
      </c>
      <c r="P5979" t="s">
        <v>28</v>
      </c>
      <c r="Q5979" t="str" cm="1">
        <f t="array" ref="Q5979">_xlfn.IFS(
O5979&lt;50000,"Low Salary (&lt;$50K)",
O5979&lt;90000,"Lower Middle ($50K-$90K)",
O5979&lt;130000,"Middle ($90K-$130K)",
O5979&lt;170000,"Upper Middle ($130K-$170K)",
O5979&gt;=170000,"High Salary (&gt;$170K)"
)</f>
        <v>High Salary (&gt;$170K)</v>
      </c>
      <c r="R5979" t="str" cm="1">
        <f t="array" ref="R5979">_xlfn.IFS(
G5979&lt;=2,"New Customers (0-2Y)",
G5979&lt;=5,"Growing Customers (3-5Y)",
G5979&lt;=8,"Established Customers (6-8Y)",
G5979&lt;=10,"Loyal Customers (9-10Y)"
)</f>
        <v>Established Customers (6-8Y)</v>
      </c>
    </row>
    <row r="5980" spans="1:18" x14ac:dyDescent="0.35">
      <c r="A5980">
        <v>15713770</v>
      </c>
      <c r="B5980" t="s">
        <v>237</v>
      </c>
      <c r="C5980" t="s">
        <v>26</v>
      </c>
      <c r="D5980" t="s">
        <v>39</v>
      </c>
      <c r="E5980">
        <v>41</v>
      </c>
      <c r="F5980" t="s">
        <v>19</v>
      </c>
      <c r="G5980">
        <v>3</v>
      </c>
      <c r="H5980" s="4">
        <v>63873.56</v>
      </c>
      <c r="I5980" t="s">
        <v>29</v>
      </c>
      <c r="J5980">
        <v>1</v>
      </c>
      <c r="K5980">
        <v>586</v>
      </c>
      <c r="L5980" t="s">
        <v>31</v>
      </c>
      <c r="M5980" t="s">
        <v>21</v>
      </c>
      <c r="N5980" t="s">
        <v>32</v>
      </c>
      <c r="O5980" s="4">
        <v>83753.64</v>
      </c>
      <c r="P5980" t="s">
        <v>28</v>
      </c>
      <c r="Q5980" t="str" cm="1">
        <f t="array" ref="Q5980">_xlfn.IFS(
O5980&lt;50000,"Low Salary (&lt;$50K)",
O5980&lt;90000,"Lower Middle ($50K-$90K)",
O5980&lt;130000,"Middle ($90K-$130K)",
O5980&lt;170000,"Upper Middle ($130K-$170K)",
O5980&gt;=170000,"High Salary (&gt;$170K)"
)</f>
        <v>Lower Middle ($50K-$90K)</v>
      </c>
      <c r="R5980" t="str" cm="1">
        <f t="array" ref="R5980">_xlfn.IFS(
G5980&lt;=2,"New Customers (0-2Y)",
G5980&lt;=5,"Growing Customers (3-5Y)",
G5980&lt;=8,"Established Customers (6-8Y)",
G5980&lt;=10,"Loyal Customers (9-10Y)"
)</f>
        <v>Growing Customers (3-5Y)</v>
      </c>
    </row>
    <row r="5981" spans="1:18" x14ac:dyDescent="0.35">
      <c r="A5981">
        <v>15698167</v>
      </c>
      <c r="B5981" t="s">
        <v>2275</v>
      </c>
      <c r="C5981" t="s">
        <v>17</v>
      </c>
      <c r="D5981" t="s">
        <v>18</v>
      </c>
      <c r="E5981">
        <v>24</v>
      </c>
      <c r="F5981" t="s">
        <v>43</v>
      </c>
      <c r="G5981">
        <v>0</v>
      </c>
      <c r="H5981" s="4">
        <v>148298.59</v>
      </c>
      <c r="I5981" t="s">
        <v>33</v>
      </c>
      <c r="J5981">
        <v>2</v>
      </c>
      <c r="K5981">
        <v>677</v>
      </c>
      <c r="L5981" t="s">
        <v>35</v>
      </c>
      <c r="M5981" t="s">
        <v>27</v>
      </c>
      <c r="N5981" t="s">
        <v>32</v>
      </c>
      <c r="O5981" s="4">
        <v>182913.95</v>
      </c>
      <c r="P5981" t="s">
        <v>28</v>
      </c>
      <c r="Q5981" t="str" cm="1">
        <f t="array" ref="Q5981">_xlfn.IFS(
O5981&lt;50000,"Low Salary (&lt;$50K)",
O5981&lt;90000,"Lower Middle ($50K-$90K)",
O5981&lt;130000,"Middle ($90K-$130K)",
O5981&lt;170000,"Upper Middle ($130K-$170K)",
O5981&gt;=170000,"High Salary (&gt;$170K)"
)</f>
        <v>High Salary (&gt;$170K)</v>
      </c>
      <c r="R5981" t="str" cm="1">
        <f t="array" ref="R5981">_xlfn.IFS(
G5981&lt;=2,"New Customers (0-2Y)",
G5981&lt;=5,"Growing Customers (3-5Y)",
G5981&lt;=8,"Established Customers (6-8Y)",
G5981&lt;=10,"Loyal Customers (9-10Y)"
)</f>
        <v>New Customers (0-2Y)</v>
      </c>
    </row>
    <row r="5982" spans="1:18" x14ac:dyDescent="0.35">
      <c r="A5982">
        <v>15781710</v>
      </c>
      <c r="B5982" t="s">
        <v>2276</v>
      </c>
      <c r="C5982" t="s">
        <v>26</v>
      </c>
      <c r="D5982" t="s">
        <v>18</v>
      </c>
      <c r="E5982">
        <v>31</v>
      </c>
      <c r="F5982" t="s">
        <v>19</v>
      </c>
      <c r="G5982">
        <v>7</v>
      </c>
      <c r="H5982" s="4">
        <v>0</v>
      </c>
      <c r="I5982" t="s">
        <v>24</v>
      </c>
      <c r="J5982">
        <v>2</v>
      </c>
      <c r="K5982">
        <v>558</v>
      </c>
      <c r="L5982" t="s">
        <v>31</v>
      </c>
      <c r="M5982" t="s">
        <v>21</v>
      </c>
      <c r="N5982" t="s">
        <v>32</v>
      </c>
      <c r="O5982" s="4">
        <v>166720.28</v>
      </c>
      <c r="P5982" t="s">
        <v>28</v>
      </c>
      <c r="Q5982" t="str" cm="1">
        <f t="array" ref="Q5982">_xlfn.IFS(
O5982&lt;50000,"Low Salary (&lt;$50K)",
O5982&lt;90000,"Lower Middle ($50K-$90K)",
O5982&lt;130000,"Middle ($90K-$130K)",
O5982&lt;170000,"Upper Middle ($130K-$170K)",
O5982&gt;=170000,"High Salary (&gt;$170K)"
)</f>
        <v>Upper Middle ($130K-$170K)</v>
      </c>
      <c r="R5982" t="str" cm="1">
        <f t="array" ref="R5982">_xlfn.IFS(
G5982&lt;=2,"New Customers (0-2Y)",
G5982&lt;=5,"Growing Customers (3-5Y)",
G5982&lt;=8,"Established Customers (6-8Y)",
G5982&lt;=10,"Loyal Customers (9-10Y)"
)</f>
        <v>Established Customers (6-8Y)</v>
      </c>
    </row>
    <row r="5983" spans="1:18" x14ac:dyDescent="0.35">
      <c r="A5983">
        <v>15801296</v>
      </c>
      <c r="B5983" t="s">
        <v>2277</v>
      </c>
      <c r="C5983" t="s">
        <v>42</v>
      </c>
      <c r="D5983" t="s">
        <v>18</v>
      </c>
      <c r="E5983">
        <v>37</v>
      </c>
      <c r="F5983" t="s">
        <v>19</v>
      </c>
      <c r="G5983">
        <v>7</v>
      </c>
      <c r="H5983" s="4">
        <v>143258.85</v>
      </c>
      <c r="I5983" t="s">
        <v>33</v>
      </c>
      <c r="J5983">
        <v>2</v>
      </c>
      <c r="K5983">
        <v>634</v>
      </c>
      <c r="L5983" t="s">
        <v>20</v>
      </c>
      <c r="M5983" t="s">
        <v>21</v>
      </c>
      <c r="N5983" t="s">
        <v>32</v>
      </c>
      <c r="O5983" s="4">
        <v>192721.98</v>
      </c>
      <c r="P5983" t="s">
        <v>28</v>
      </c>
      <c r="Q5983" t="str" cm="1">
        <f t="array" ref="Q5983">_xlfn.IFS(
O5983&lt;50000,"Low Salary (&lt;$50K)",
O5983&lt;90000,"Lower Middle ($50K-$90K)",
O5983&lt;130000,"Middle ($90K-$130K)",
O5983&lt;170000,"Upper Middle ($130K-$170K)",
O5983&gt;=170000,"High Salary (&gt;$170K)"
)</f>
        <v>High Salary (&gt;$170K)</v>
      </c>
      <c r="R5983" t="str" cm="1">
        <f t="array" ref="R5983">_xlfn.IFS(
G5983&lt;=2,"New Customers (0-2Y)",
G5983&lt;=5,"Growing Customers (3-5Y)",
G5983&lt;=8,"Established Customers (6-8Y)",
G5983&lt;=10,"Loyal Customers (9-10Y)"
)</f>
        <v>Established Customers (6-8Y)</v>
      </c>
    </row>
    <row r="5984" spans="1:18" x14ac:dyDescent="0.35">
      <c r="A5984">
        <v>15704378</v>
      </c>
      <c r="B5984" t="s">
        <v>308</v>
      </c>
      <c r="C5984" t="s">
        <v>42</v>
      </c>
      <c r="D5984" t="s">
        <v>39</v>
      </c>
      <c r="E5984">
        <v>37</v>
      </c>
      <c r="F5984" t="s">
        <v>19</v>
      </c>
      <c r="G5984">
        <v>9</v>
      </c>
      <c r="H5984" s="4">
        <v>121342.24</v>
      </c>
      <c r="I5984" t="s">
        <v>33</v>
      </c>
      <c r="J5984">
        <v>1</v>
      </c>
      <c r="K5984">
        <v>655</v>
      </c>
      <c r="L5984" t="s">
        <v>20</v>
      </c>
      <c r="M5984" t="s">
        <v>21</v>
      </c>
      <c r="N5984" t="s">
        <v>22</v>
      </c>
      <c r="O5984" s="4">
        <v>180241.44</v>
      </c>
      <c r="P5984" t="s">
        <v>28</v>
      </c>
      <c r="Q5984" t="str" cm="1">
        <f t="array" ref="Q5984">_xlfn.IFS(
O5984&lt;50000,"Low Salary (&lt;$50K)",
O5984&lt;90000,"Lower Middle ($50K-$90K)",
O5984&lt;130000,"Middle ($90K-$130K)",
O5984&lt;170000,"Upper Middle ($130K-$170K)",
O5984&gt;=170000,"High Salary (&gt;$170K)"
)</f>
        <v>High Salary (&gt;$170K)</v>
      </c>
      <c r="R5984" t="str" cm="1">
        <f t="array" ref="R5984">_xlfn.IFS(
G5984&lt;=2,"New Customers (0-2Y)",
G5984&lt;=5,"Growing Customers (3-5Y)",
G5984&lt;=8,"Established Customers (6-8Y)",
G5984&lt;=10,"Loyal Customers (9-10Y)"
)</f>
        <v>Loyal Customers (9-10Y)</v>
      </c>
    </row>
    <row r="5985" spans="1:18" x14ac:dyDescent="0.35">
      <c r="A5985">
        <v>15767891</v>
      </c>
      <c r="B5985" t="s">
        <v>409</v>
      </c>
      <c r="C5985" t="s">
        <v>42</v>
      </c>
      <c r="D5985" t="s">
        <v>18</v>
      </c>
      <c r="E5985">
        <v>28</v>
      </c>
      <c r="F5985" t="s">
        <v>43</v>
      </c>
      <c r="G5985">
        <v>6</v>
      </c>
      <c r="H5985" s="4">
        <v>99152.73</v>
      </c>
      <c r="I5985" t="s">
        <v>29</v>
      </c>
      <c r="J5985">
        <v>2</v>
      </c>
      <c r="K5985">
        <v>619</v>
      </c>
      <c r="L5985" t="s">
        <v>20</v>
      </c>
      <c r="M5985" t="s">
        <v>21</v>
      </c>
      <c r="N5985" t="s">
        <v>32</v>
      </c>
      <c r="O5985" s="4">
        <v>48475.12</v>
      </c>
      <c r="P5985" t="s">
        <v>28</v>
      </c>
      <c r="Q5985" t="str" cm="1">
        <f t="array" ref="Q5985">_xlfn.IFS(
O5985&lt;50000,"Low Salary (&lt;$50K)",
O5985&lt;90000,"Lower Middle ($50K-$90K)",
O5985&lt;130000,"Middle ($90K-$130K)",
O5985&lt;170000,"Upper Middle ($130K-$170K)",
O5985&gt;=170000,"High Salary (&gt;$170K)"
)</f>
        <v>Low Salary (&lt;$50K)</v>
      </c>
      <c r="R5985" t="str" cm="1">
        <f t="array" ref="R5985">_xlfn.IFS(
G5985&lt;=2,"New Customers (0-2Y)",
G5985&lt;=5,"Growing Customers (3-5Y)",
G5985&lt;=8,"Established Customers (6-8Y)",
G5985&lt;=10,"Loyal Customers (9-10Y)"
)</f>
        <v>Established Customers (6-8Y)</v>
      </c>
    </row>
    <row r="5986" spans="1:18" x14ac:dyDescent="0.35">
      <c r="A5986">
        <v>15640667</v>
      </c>
      <c r="B5986" t="s">
        <v>1599</v>
      </c>
      <c r="C5986" t="s">
        <v>17</v>
      </c>
      <c r="D5986" t="s">
        <v>18</v>
      </c>
      <c r="E5986">
        <v>41</v>
      </c>
      <c r="F5986" t="s">
        <v>19</v>
      </c>
      <c r="G5986">
        <v>4</v>
      </c>
      <c r="H5986" s="4">
        <v>0</v>
      </c>
      <c r="I5986" t="s">
        <v>24</v>
      </c>
      <c r="J5986">
        <v>2</v>
      </c>
      <c r="K5986">
        <v>662</v>
      </c>
      <c r="L5986" t="s">
        <v>35</v>
      </c>
      <c r="M5986" t="s">
        <v>21</v>
      </c>
      <c r="N5986" t="s">
        <v>32</v>
      </c>
      <c r="O5986" s="4">
        <v>126551.48</v>
      </c>
      <c r="P5986" t="s">
        <v>28</v>
      </c>
      <c r="Q5986" t="str" cm="1">
        <f t="array" ref="Q5986">_xlfn.IFS(
O5986&lt;50000,"Low Salary (&lt;$50K)",
O5986&lt;90000,"Lower Middle ($50K-$90K)",
O5986&lt;130000,"Middle ($90K-$130K)",
O5986&lt;170000,"Upper Middle ($130K-$170K)",
O5986&gt;=170000,"High Salary (&gt;$170K)"
)</f>
        <v>Middle ($90K-$130K)</v>
      </c>
      <c r="R5986" t="str" cm="1">
        <f t="array" ref="R5986">_xlfn.IFS(
G5986&lt;=2,"New Customers (0-2Y)",
G5986&lt;=5,"Growing Customers (3-5Y)",
G5986&lt;=8,"Established Customers (6-8Y)",
G5986&lt;=10,"Loyal Customers (9-10Y)"
)</f>
        <v>Growing Customers (3-5Y)</v>
      </c>
    </row>
    <row r="5987" spans="1:18" x14ac:dyDescent="0.35">
      <c r="A5987">
        <v>15702145</v>
      </c>
      <c r="B5987" t="s">
        <v>2278</v>
      </c>
      <c r="C5987" t="s">
        <v>26</v>
      </c>
      <c r="D5987" t="s">
        <v>39</v>
      </c>
      <c r="E5987">
        <v>33</v>
      </c>
      <c r="F5987" t="s">
        <v>19</v>
      </c>
      <c r="G5987">
        <v>7</v>
      </c>
      <c r="H5987" s="4">
        <v>68423.89</v>
      </c>
      <c r="I5987" t="s">
        <v>29</v>
      </c>
      <c r="J5987">
        <v>1</v>
      </c>
      <c r="K5987">
        <v>705</v>
      </c>
      <c r="L5987" t="s">
        <v>35</v>
      </c>
      <c r="M5987" t="s">
        <v>21</v>
      </c>
      <c r="N5987" t="s">
        <v>22</v>
      </c>
      <c r="O5987" s="4">
        <v>64872.55</v>
      </c>
      <c r="P5987" t="s">
        <v>28</v>
      </c>
      <c r="Q5987" t="str" cm="1">
        <f t="array" ref="Q5987">_xlfn.IFS(
O5987&lt;50000,"Low Salary (&lt;$50K)",
O5987&lt;90000,"Lower Middle ($50K-$90K)",
O5987&lt;130000,"Middle ($90K-$130K)",
O5987&lt;170000,"Upper Middle ($130K-$170K)",
O5987&gt;=170000,"High Salary (&gt;$170K)"
)</f>
        <v>Lower Middle ($50K-$90K)</v>
      </c>
      <c r="R5987" t="str" cm="1">
        <f t="array" ref="R5987">_xlfn.IFS(
G5987&lt;=2,"New Customers (0-2Y)",
G5987&lt;=5,"Growing Customers (3-5Y)",
G5987&lt;=8,"Established Customers (6-8Y)",
G5987&lt;=10,"Loyal Customers (9-10Y)"
)</f>
        <v>Established Customers (6-8Y)</v>
      </c>
    </row>
    <row r="5988" spans="1:18" x14ac:dyDescent="0.35">
      <c r="A5988">
        <v>15679738</v>
      </c>
      <c r="B5988" t="s">
        <v>340</v>
      </c>
      <c r="C5988" t="s">
        <v>26</v>
      </c>
      <c r="D5988" t="s">
        <v>18</v>
      </c>
      <c r="E5988">
        <v>35</v>
      </c>
      <c r="F5988" t="s">
        <v>19</v>
      </c>
      <c r="G5988">
        <v>8</v>
      </c>
      <c r="H5988" s="4">
        <v>0</v>
      </c>
      <c r="I5988" t="s">
        <v>24</v>
      </c>
      <c r="J5988">
        <v>1</v>
      </c>
      <c r="K5988">
        <v>527</v>
      </c>
      <c r="L5988" t="s">
        <v>31</v>
      </c>
      <c r="M5988" t="s">
        <v>21</v>
      </c>
      <c r="N5988" t="s">
        <v>32</v>
      </c>
      <c r="O5988" s="4">
        <v>98031.53</v>
      </c>
      <c r="P5988" t="s">
        <v>23</v>
      </c>
      <c r="Q5988" t="str" cm="1">
        <f t="array" ref="Q5988">_xlfn.IFS(
O5988&lt;50000,"Low Salary (&lt;$50K)",
O5988&lt;90000,"Lower Middle ($50K-$90K)",
O5988&lt;130000,"Middle ($90K-$130K)",
O5988&lt;170000,"Upper Middle ($130K-$170K)",
O5988&gt;=170000,"High Salary (&gt;$170K)"
)</f>
        <v>Middle ($90K-$130K)</v>
      </c>
      <c r="R5988" t="str" cm="1">
        <f t="array" ref="R5988">_xlfn.IFS(
G5988&lt;=2,"New Customers (0-2Y)",
G5988&lt;=5,"Growing Customers (3-5Y)",
G5988&lt;=8,"Established Customers (6-8Y)",
G5988&lt;=10,"Loyal Customers (9-10Y)"
)</f>
        <v>Established Customers (6-8Y)</v>
      </c>
    </row>
    <row r="5989" spans="1:18" x14ac:dyDescent="0.35">
      <c r="A5989">
        <v>15636634</v>
      </c>
      <c r="B5989" t="s">
        <v>2279</v>
      </c>
      <c r="C5989" t="s">
        <v>42</v>
      </c>
      <c r="D5989" t="s">
        <v>18</v>
      </c>
      <c r="E5989">
        <v>25</v>
      </c>
      <c r="F5989" t="s">
        <v>43</v>
      </c>
      <c r="G5989">
        <v>7</v>
      </c>
      <c r="H5989" s="4">
        <v>79656.81</v>
      </c>
      <c r="I5989" t="s">
        <v>29</v>
      </c>
      <c r="J5989">
        <v>1</v>
      </c>
      <c r="K5989">
        <v>630</v>
      </c>
      <c r="L5989" t="s">
        <v>20</v>
      </c>
      <c r="M5989" t="s">
        <v>21</v>
      </c>
      <c r="N5989" t="s">
        <v>32</v>
      </c>
      <c r="O5989" s="4">
        <v>93524.22</v>
      </c>
      <c r="P5989" t="s">
        <v>28</v>
      </c>
      <c r="Q5989" t="str" cm="1">
        <f t="array" ref="Q5989">_xlfn.IFS(
O5989&lt;50000,"Low Salary (&lt;$50K)",
O5989&lt;90000,"Lower Middle ($50K-$90K)",
O5989&lt;130000,"Middle ($90K-$130K)",
O5989&lt;170000,"Upper Middle ($130K-$170K)",
O5989&gt;=170000,"High Salary (&gt;$170K)"
)</f>
        <v>Middle ($90K-$130K)</v>
      </c>
      <c r="R5989" t="str" cm="1">
        <f t="array" ref="R5989">_xlfn.IFS(
G5989&lt;=2,"New Customers (0-2Y)",
G5989&lt;=5,"Growing Customers (3-5Y)",
G5989&lt;=8,"Established Customers (6-8Y)",
G5989&lt;=10,"Loyal Customers (9-10Y)"
)</f>
        <v>Established Customers (6-8Y)</v>
      </c>
    </row>
    <row r="5990" spans="1:18" x14ac:dyDescent="0.35">
      <c r="A5990">
        <v>15809227</v>
      </c>
      <c r="B5990" t="s">
        <v>941</v>
      </c>
      <c r="C5990" t="s">
        <v>17</v>
      </c>
      <c r="D5990" t="s">
        <v>39</v>
      </c>
      <c r="E5990">
        <v>35</v>
      </c>
      <c r="F5990" t="s">
        <v>19</v>
      </c>
      <c r="G5990">
        <v>2</v>
      </c>
      <c r="H5990" s="4">
        <v>0</v>
      </c>
      <c r="I5990" t="s">
        <v>24</v>
      </c>
      <c r="J5990">
        <v>2</v>
      </c>
      <c r="K5990">
        <v>850</v>
      </c>
      <c r="L5990" t="s">
        <v>37</v>
      </c>
      <c r="M5990" t="s">
        <v>21</v>
      </c>
      <c r="N5990" t="s">
        <v>22</v>
      </c>
      <c r="O5990" s="4">
        <v>56991.66</v>
      </c>
      <c r="P5990" t="s">
        <v>28</v>
      </c>
      <c r="Q5990" t="str" cm="1">
        <f t="array" ref="Q5990">_xlfn.IFS(
O5990&lt;50000,"Low Salary (&lt;$50K)",
O5990&lt;90000,"Lower Middle ($50K-$90K)",
O5990&lt;130000,"Middle ($90K-$130K)",
O5990&lt;170000,"Upper Middle ($130K-$170K)",
O5990&gt;=170000,"High Salary (&gt;$170K)"
)</f>
        <v>Lower Middle ($50K-$90K)</v>
      </c>
      <c r="R5990" t="str" cm="1">
        <f t="array" ref="R5990">_xlfn.IFS(
G5990&lt;=2,"New Customers (0-2Y)",
G5990&lt;=5,"Growing Customers (3-5Y)",
G5990&lt;=8,"Established Customers (6-8Y)",
G5990&lt;=10,"Loyal Customers (9-10Y)"
)</f>
        <v>New Customers (0-2Y)</v>
      </c>
    </row>
    <row r="5991" spans="1:18" x14ac:dyDescent="0.35">
      <c r="A5991">
        <v>15601811</v>
      </c>
      <c r="B5991" t="s">
        <v>1438</v>
      </c>
      <c r="C5991" t="s">
        <v>17</v>
      </c>
      <c r="D5991" t="s">
        <v>18</v>
      </c>
      <c r="E5991">
        <v>53</v>
      </c>
      <c r="F5991" t="s">
        <v>19</v>
      </c>
      <c r="G5991">
        <v>10</v>
      </c>
      <c r="H5991" s="4">
        <v>110240.04</v>
      </c>
      <c r="I5991" t="s">
        <v>33</v>
      </c>
      <c r="J5991">
        <v>1</v>
      </c>
      <c r="K5991">
        <v>668</v>
      </c>
      <c r="L5991" t="s">
        <v>35</v>
      </c>
      <c r="M5991" t="s">
        <v>27</v>
      </c>
      <c r="N5991" t="s">
        <v>32</v>
      </c>
      <c r="O5991" s="4">
        <v>183980.56</v>
      </c>
      <c r="P5991" t="s">
        <v>23</v>
      </c>
      <c r="Q5991" t="str" cm="1">
        <f t="array" ref="Q5991">_xlfn.IFS(
O5991&lt;50000,"Low Salary (&lt;$50K)",
O5991&lt;90000,"Lower Middle ($50K-$90K)",
O5991&lt;130000,"Middle ($90K-$130K)",
O5991&lt;170000,"Upper Middle ($130K-$170K)",
O5991&gt;=170000,"High Salary (&gt;$170K)"
)</f>
        <v>High Salary (&gt;$170K)</v>
      </c>
      <c r="R5991" t="str" cm="1">
        <f t="array" ref="R5991">_xlfn.IFS(
G5991&lt;=2,"New Customers (0-2Y)",
G5991&lt;=5,"Growing Customers (3-5Y)",
G5991&lt;=8,"Established Customers (6-8Y)",
G5991&lt;=10,"Loyal Customers (9-10Y)"
)</f>
        <v>Loyal Customers (9-10Y)</v>
      </c>
    </row>
    <row r="5992" spans="1:18" x14ac:dyDescent="0.35">
      <c r="A5992">
        <v>15625494</v>
      </c>
      <c r="B5992" t="s">
        <v>859</v>
      </c>
      <c r="C5992" t="s">
        <v>17</v>
      </c>
      <c r="D5992" t="s">
        <v>18</v>
      </c>
      <c r="E5992">
        <v>32</v>
      </c>
      <c r="F5992" t="s">
        <v>19</v>
      </c>
      <c r="G5992">
        <v>9</v>
      </c>
      <c r="H5992" s="4">
        <v>125321.84</v>
      </c>
      <c r="I5992" t="s">
        <v>33</v>
      </c>
      <c r="J5992">
        <v>2</v>
      </c>
      <c r="K5992">
        <v>573</v>
      </c>
      <c r="L5992" t="s">
        <v>31</v>
      </c>
      <c r="M5992" t="s">
        <v>21</v>
      </c>
      <c r="N5992" t="s">
        <v>22</v>
      </c>
      <c r="O5992" s="4">
        <v>130234.63</v>
      </c>
      <c r="P5992" t="s">
        <v>28</v>
      </c>
      <c r="Q5992" t="str" cm="1">
        <f t="array" ref="Q5992">_xlfn.IFS(
O5992&lt;50000,"Low Salary (&lt;$50K)",
O5992&lt;90000,"Lower Middle ($50K-$90K)",
O5992&lt;130000,"Middle ($90K-$130K)",
O5992&lt;170000,"Upper Middle ($130K-$170K)",
O5992&gt;=170000,"High Salary (&gt;$170K)"
)</f>
        <v>Upper Middle ($130K-$170K)</v>
      </c>
      <c r="R5992" t="str" cm="1">
        <f t="array" ref="R5992">_xlfn.IFS(
G5992&lt;=2,"New Customers (0-2Y)",
G5992&lt;=5,"Growing Customers (3-5Y)",
G5992&lt;=8,"Established Customers (6-8Y)",
G5992&lt;=10,"Loyal Customers (9-10Y)"
)</f>
        <v>Loyal Customers (9-10Y)</v>
      </c>
    </row>
    <row r="5993" spans="1:18" x14ac:dyDescent="0.35">
      <c r="A5993">
        <v>15723737</v>
      </c>
      <c r="B5993" t="s">
        <v>2280</v>
      </c>
      <c r="C5993" t="s">
        <v>17</v>
      </c>
      <c r="D5993" t="s">
        <v>39</v>
      </c>
      <c r="E5993">
        <v>27</v>
      </c>
      <c r="F5993" t="s">
        <v>43</v>
      </c>
      <c r="G5993">
        <v>3</v>
      </c>
      <c r="H5993" s="4">
        <v>0</v>
      </c>
      <c r="I5993" t="s">
        <v>24</v>
      </c>
      <c r="J5993">
        <v>1</v>
      </c>
      <c r="K5993">
        <v>680</v>
      </c>
      <c r="L5993" t="s">
        <v>35</v>
      </c>
      <c r="M5993" t="s">
        <v>21</v>
      </c>
      <c r="N5993" t="s">
        <v>32</v>
      </c>
      <c r="O5993" s="4">
        <v>32454.26</v>
      </c>
      <c r="P5993" t="s">
        <v>28</v>
      </c>
      <c r="Q5993" t="str" cm="1">
        <f t="array" ref="Q5993">_xlfn.IFS(
O5993&lt;50000,"Low Salary (&lt;$50K)",
O5993&lt;90000,"Lower Middle ($50K-$90K)",
O5993&lt;130000,"Middle ($90K-$130K)",
O5993&lt;170000,"Upper Middle ($130K-$170K)",
O5993&gt;=170000,"High Salary (&gt;$170K)"
)</f>
        <v>Low Salary (&lt;$50K)</v>
      </c>
      <c r="R5993" t="str" cm="1">
        <f t="array" ref="R5993">_xlfn.IFS(
G5993&lt;=2,"New Customers (0-2Y)",
G5993&lt;=5,"Growing Customers (3-5Y)",
G5993&lt;=8,"Established Customers (6-8Y)",
G5993&lt;=10,"Loyal Customers (9-10Y)"
)</f>
        <v>Growing Customers (3-5Y)</v>
      </c>
    </row>
    <row r="5994" spans="1:18" x14ac:dyDescent="0.35">
      <c r="A5994">
        <v>15682955</v>
      </c>
      <c r="B5994" t="s">
        <v>128</v>
      </c>
      <c r="C5994" t="s">
        <v>17</v>
      </c>
      <c r="D5994" t="s">
        <v>18</v>
      </c>
      <c r="E5994">
        <v>32</v>
      </c>
      <c r="F5994" t="s">
        <v>19</v>
      </c>
      <c r="G5994">
        <v>2</v>
      </c>
      <c r="H5994" s="4">
        <v>84378.9</v>
      </c>
      <c r="I5994" t="s">
        <v>29</v>
      </c>
      <c r="J5994">
        <v>1</v>
      </c>
      <c r="K5994">
        <v>758</v>
      </c>
      <c r="L5994" t="s">
        <v>35</v>
      </c>
      <c r="M5994" t="s">
        <v>21</v>
      </c>
      <c r="N5994" t="s">
        <v>22</v>
      </c>
      <c r="O5994" s="4">
        <v>75396.429999999993</v>
      </c>
      <c r="P5994" t="s">
        <v>28</v>
      </c>
      <c r="Q5994" t="str" cm="1">
        <f t="array" ref="Q5994">_xlfn.IFS(
O5994&lt;50000,"Low Salary (&lt;$50K)",
O5994&lt;90000,"Lower Middle ($50K-$90K)",
O5994&lt;130000,"Middle ($90K-$130K)",
O5994&lt;170000,"Upper Middle ($130K-$170K)",
O5994&gt;=170000,"High Salary (&gt;$170K)"
)</f>
        <v>Lower Middle ($50K-$90K)</v>
      </c>
      <c r="R5994" t="str" cm="1">
        <f t="array" ref="R5994">_xlfn.IFS(
G5994&lt;=2,"New Customers (0-2Y)",
G5994&lt;=5,"Growing Customers (3-5Y)",
G5994&lt;=8,"Established Customers (6-8Y)",
G5994&lt;=10,"Loyal Customers (9-10Y)"
)</f>
        <v>New Customers (0-2Y)</v>
      </c>
    </row>
    <row r="5995" spans="1:18" x14ac:dyDescent="0.35">
      <c r="A5995">
        <v>15758856</v>
      </c>
      <c r="B5995" t="s">
        <v>2281</v>
      </c>
      <c r="C5995" t="s">
        <v>17</v>
      </c>
      <c r="D5995" t="s">
        <v>39</v>
      </c>
      <c r="E5995">
        <v>45</v>
      </c>
      <c r="F5995" t="s">
        <v>19</v>
      </c>
      <c r="G5995">
        <v>7</v>
      </c>
      <c r="H5995" s="4">
        <v>0</v>
      </c>
      <c r="I5995" t="s">
        <v>24</v>
      </c>
      <c r="J5995">
        <v>2</v>
      </c>
      <c r="K5995">
        <v>597</v>
      </c>
      <c r="L5995" t="s">
        <v>31</v>
      </c>
      <c r="M5995" t="s">
        <v>27</v>
      </c>
      <c r="N5995" t="s">
        <v>32</v>
      </c>
      <c r="O5995" s="4">
        <v>167756.45000000001</v>
      </c>
      <c r="P5995" t="s">
        <v>28</v>
      </c>
      <c r="Q5995" t="str" cm="1">
        <f t="array" ref="Q5995">_xlfn.IFS(
O5995&lt;50000,"Low Salary (&lt;$50K)",
O5995&lt;90000,"Lower Middle ($50K-$90K)",
O5995&lt;130000,"Middle ($90K-$130K)",
O5995&lt;170000,"Upper Middle ($130K-$170K)",
O5995&gt;=170000,"High Salary (&gt;$170K)"
)</f>
        <v>Upper Middle ($130K-$170K)</v>
      </c>
      <c r="R5995" t="str" cm="1">
        <f t="array" ref="R5995">_xlfn.IFS(
G5995&lt;=2,"New Customers (0-2Y)",
G5995&lt;=5,"Growing Customers (3-5Y)",
G5995&lt;=8,"Established Customers (6-8Y)",
G5995&lt;=10,"Loyal Customers (9-10Y)"
)</f>
        <v>Established Customers (6-8Y)</v>
      </c>
    </row>
    <row r="5996" spans="1:18" x14ac:dyDescent="0.35">
      <c r="A5996">
        <v>15746065</v>
      </c>
      <c r="B5996" t="s">
        <v>1240</v>
      </c>
      <c r="C5996" t="s">
        <v>42</v>
      </c>
      <c r="D5996" t="s">
        <v>39</v>
      </c>
      <c r="E5996">
        <v>35</v>
      </c>
      <c r="F5996" t="s">
        <v>19</v>
      </c>
      <c r="G5996">
        <v>10</v>
      </c>
      <c r="H5996" s="4">
        <v>136281.41</v>
      </c>
      <c r="I5996" t="s">
        <v>33</v>
      </c>
      <c r="J5996">
        <v>2</v>
      </c>
      <c r="K5996">
        <v>580</v>
      </c>
      <c r="L5996" t="s">
        <v>31</v>
      </c>
      <c r="M5996" t="s">
        <v>21</v>
      </c>
      <c r="N5996" t="s">
        <v>22</v>
      </c>
      <c r="O5996" s="4">
        <v>24799.47</v>
      </c>
      <c r="P5996" t="s">
        <v>28</v>
      </c>
      <c r="Q5996" t="str" cm="1">
        <f t="array" ref="Q5996">_xlfn.IFS(
O5996&lt;50000,"Low Salary (&lt;$50K)",
O5996&lt;90000,"Lower Middle ($50K-$90K)",
O5996&lt;130000,"Middle ($90K-$130K)",
O5996&lt;170000,"Upper Middle ($130K-$170K)",
O5996&gt;=170000,"High Salary (&gt;$170K)"
)</f>
        <v>Low Salary (&lt;$50K)</v>
      </c>
      <c r="R5996" t="str" cm="1">
        <f t="array" ref="R5996">_xlfn.IFS(
G5996&lt;=2,"New Customers (0-2Y)",
G5996&lt;=5,"Growing Customers (3-5Y)",
G5996&lt;=8,"Established Customers (6-8Y)",
G5996&lt;=10,"Loyal Customers (9-10Y)"
)</f>
        <v>Loyal Customers (9-10Y)</v>
      </c>
    </row>
    <row r="5997" spans="1:18" x14ac:dyDescent="0.35">
      <c r="A5997">
        <v>15783865</v>
      </c>
      <c r="B5997" t="s">
        <v>2282</v>
      </c>
      <c r="C5997" t="s">
        <v>17</v>
      </c>
      <c r="D5997" t="s">
        <v>39</v>
      </c>
      <c r="E5997">
        <v>59</v>
      </c>
      <c r="F5997" t="s">
        <v>19</v>
      </c>
      <c r="G5997">
        <v>5</v>
      </c>
      <c r="H5997" s="4">
        <v>119380.37</v>
      </c>
      <c r="I5997" t="s">
        <v>33</v>
      </c>
      <c r="J5997">
        <v>1</v>
      </c>
      <c r="K5997">
        <v>622</v>
      </c>
      <c r="L5997" t="s">
        <v>20</v>
      </c>
      <c r="M5997" t="s">
        <v>21</v>
      </c>
      <c r="N5997" t="s">
        <v>22</v>
      </c>
      <c r="O5997" s="4">
        <v>60429.43</v>
      </c>
      <c r="P5997" t="s">
        <v>28</v>
      </c>
      <c r="Q5997" t="str" cm="1">
        <f t="array" ref="Q5997">_xlfn.IFS(
O5997&lt;50000,"Low Salary (&lt;$50K)",
O5997&lt;90000,"Lower Middle ($50K-$90K)",
O5997&lt;130000,"Middle ($90K-$130K)",
O5997&lt;170000,"Upper Middle ($130K-$170K)",
O5997&gt;=170000,"High Salary (&gt;$170K)"
)</f>
        <v>Lower Middle ($50K-$90K)</v>
      </c>
      <c r="R5997" t="str" cm="1">
        <f t="array" ref="R5997">_xlfn.IFS(
G5997&lt;=2,"New Customers (0-2Y)",
G5997&lt;=5,"Growing Customers (3-5Y)",
G5997&lt;=8,"Established Customers (6-8Y)",
G5997&lt;=10,"Loyal Customers (9-10Y)"
)</f>
        <v>Growing Customers (3-5Y)</v>
      </c>
    </row>
    <row r="5998" spans="1:18" x14ac:dyDescent="0.35">
      <c r="A5998">
        <v>15745455</v>
      </c>
      <c r="B5998" t="s">
        <v>2283</v>
      </c>
      <c r="C5998" t="s">
        <v>42</v>
      </c>
      <c r="D5998" t="s">
        <v>39</v>
      </c>
      <c r="E5998">
        <v>62</v>
      </c>
      <c r="F5998" t="s">
        <v>2967</v>
      </c>
      <c r="G5998">
        <v>4</v>
      </c>
      <c r="H5998" s="4">
        <v>108716.59</v>
      </c>
      <c r="I5998" t="s">
        <v>33</v>
      </c>
      <c r="J5998">
        <v>2</v>
      </c>
      <c r="K5998">
        <v>638</v>
      </c>
      <c r="L5998" t="s">
        <v>20</v>
      </c>
      <c r="M5998" t="s">
        <v>21</v>
      </c>
      <c r="N5998" t="s">
        <v>22</v>
      </c>
      <c r="O5998" s="4">
        <v>74241.09</v>
      </c>
      <c r="P5998" t="s">
        <v>28</v>
      </c>
      <c r="Q5998" t="str" cm="1">
        <f t="array" ref="Q5998">_xlfn.IFS(
O5998&lt;50000,"Low Salary (&lt;$50K)",
O5998&lt;90000,"Lower Middle ($50K-$90K)",
O5998&lt;130000,"Middle ($90K-$130K)",
O5998&lt;170000,"Upper Middle ($130K-$170K)",
O5998&gt;=170000,"High Salary (&gt;$170K)"
)</f>
        <v>Lower Middle ($50K-$90K)</v>
      </c>
      <c r="R5998" t="str" cm="1">
        <f t="array" ref="R5998">_xlfn.IFS(
G5998&lt;=2,"New Customers (0-2Y)",
G5998&lt;=5,"Growing Customers (3-5Y)",
G5998&lt;=8,"Established Customers (6-8Y)",
G5998&lt;=10,"Loyal Customers (9-10Y)"
)</f>
        <v>Growing Customers (3-5Y)</v>
      </c>
    </row>
    <row r="5999" spans="1:18" x14ac:dyDescent="0.35">
      <c r="A5999">
        <v>15583033</v>
      </c>
      <c r="B5999" t="s">
        <v>2284</v>
      </c>
      <c r="C5999" t="s">
        <v>17</v>
      </c>
      <c r="D5999" t="s">
        <v>18</v>
      </c>
      <c r="E5999">
        <v>20</v>
      </c>
      <c r="F5999" t="s">
        <v>43</v>
      </c>
      <c r="G5999">
        <v>4</v>
      </c>
      <c r="H5999" s="4">
        <v>0</v>
      </c>
      <c r="I5999" t="s">
        <v>24</v>
      </c>
      <c r="J5999">
        <v>2</v>
      </c>
      <c r="K5999">
        <v>640</v>
      </c>
      <c r="L5999" t="s">
        <v>20</v>
      </c>
      <c r="M5999" t="s">
        <v>27</v>
      </c>
      <c r="N5999" t="s">
        <v>22</v>
      </c>
      <c r="O5999" s="4">
        <v>78310.820000000007</v>
      </c>
      <c r="P5999" t="s">
        <v>28</v>
      </c>
      <c r="Q5999" t="str" cm="1">
        <f t="array" ref="Q5999">_xlfn.IFS(
O5999&lt;50000,"Low Salary (&lt;$50K)",
O5999&lt;90000,"Lower Middle ($50K-$90K)",
O5999&lt;130000,"Middle ($90K-$130K)",
O5999&lt;170000,"Upper Middle ($130K-$170K)",
O5999&gt;=170000,"High Salary (&gt;$170K)"
)</f>
        <v>Lower Middle ($50K-$90K)</v>
      </c>
      <c r="R5999" t="str" cm="1">
        <f t="array" ref="R5999">_xlfn.IFS(
G5999&lt;=2,"New Customers (0-2Y)",
G5999&lt;=5,"Growing Customers (3-5Y)",
G5999&lt;=8,"Established Customers (6-8Y)",
G5999&lt;=10,"Loyal Customers (9-10Y)"
)</f>
        <v>Growing Customers (3-5Y)</v>
      </c>
    </row>
    <row r="6000" spans="1:18" x14ac:dyDescent="0.35">
      <c r="A6000">
        <v>15644212</v>
      </c>
      <c r="B6000" t="s">
        <v>485</v>
      </c>
      <c r="C6000" t="s">
        <v>26</v>
      </c>
      <c r="D6000" t="s">
        <v>39</v>
      </c>
      <c r="E6000">
        <v>28</v>
      </c>
      <c r="F6000" t="s">
        <v>43</v>
      </c>
      <c r="G6000">
        <v>0</v>
      </c>
      <c r="H6000" s="4">
        <v>0</v>
      </c>
      <c r="I6000" t="s">
        <v>24</v>
      </c>
      <c r="J6000">
        <v>2</v>
      </c>
      <c r="K6000">
        <v>644</v>
      </c>
      <c r="L6000" t="s">
        <v>20</v>
      </c>
      <c r="M6000" t="s">
        <v>21</v>
      </c>
      <c r="N6000" t="s">
        <v>32</v>
      </c>
      <c r="O6000" s="4">
        <v>119419.37</v>
      </c>
      <c r="P6000" t="s">
        <v>28</v>
      </c>
      <c r="Q6000" t="str" cm="1">
        <f t="array" ref="Q6000">_xlfn.IFS(
O6000&lt;50000,"Low Salary (&lt;$50K)",
O6000&lt;90000,"Lower Middle ($50K-$90K)",
O6000&lt;130000,"Middle ($90K-$130K)",
O6000&lt;170000,"Upper Middle ($130K-$170K)",
O6000&gt;=170000,"High Salary (&gt;$170K)"
)</f>
        <v>Middle ($90K-$130K)</v>
      </c>
      <c r="R6000" t="str" cm="1">
        <f t="array" ref="R6000">_xlfn.IFS(
G6000&lt;=2,"New Customers (0-2Y)",
G6000&lt;=5,"Growing Customers (3-5Y)",
G6000&lt;=8,"Established Customers (6-8Y)",
G6000&lt;=10,"Loyal Customers (9-10Y)"
)</f>
        <v>New Customers (0-2Y)</v>
      </c>
    </row>
    <row r="6001" spans="1:18" x14ac:dyDescent="0.35">
      <c r="A6001">
        <v>15735688</v>
      </c>
      <c r="B6001" t="s">
        <v>2254</v>
      </c>
      <c r="C6001" t="s">
        <v>17</v>
      </c>
      <c r="D6001" t="s">
        <v>18</v>
      </c>
      <c r="E6001">
        <v>31</v>
      </c>
      <c r="F6001" t="s">
        <v>19</v>
      </c>
      <c r="G6001">
        <v>6</v>
      </c>
      <c r="H6001" s="4">
        <v>106596.29</v>
      </c>
      <c r="I6001" t="s">
        <v>33</v>
      </c>
      <c r="J6001">
        <v>1</v>
      </c>
      <c r="K6001">
        <v>753</v>
      </c>
      <c r="L6001" t="s">
        <v>35</v>
      </c>
      <c r="M6001" t="s">
        <v>27</v>
      </c>
      <c r="N6001" t="s">
        <v>32</v>
      </c>
      <c r="O6001" s="4">
        <v>91305.77</v>
      </c>
      <c r="P6001" t="s">
        <v>28</v>
      </c>
      <c r="Q6001" t="str" cm="1">
        <f t="array" ref="Q6001">_xlfn.IFS(
O6001&lt;50000,"Low Salary (&lt;$50K)",
O6001&lt;90000,"Lower Middle ($50K-$90K)",
O6001&lt;130000,"Middle ($90K-$130K)",
O6001&lt;170000,"Upper Middle ($130K-$170K)",
O6001&gt;=170000,"High Salary (&gt;$170K)"
)</f>
        <v>Middle ($90K-$130K)</v>
      </c>
      <c r="R6001" t="str" cm="1">
        <f t="array" ref="R6001">_xlfn.IFS(
G6001&lt;=2,"New Customers (0-2Y)",
G6001&lt;=5,"Growing Customers (3-5Y)",
G6001&lt;=8,"Established Customers (6-8Y)",
G6001&lt;=10,"Loyal Customers (9-10Y)"
)</f>
        <v>Established Customers (6-8Y)</v>
      </c>
    </row>
    <row r="6002" spans="1:18" x14ac:dyDescent="0.35">
      <c r="A6002">
        <v>15658577</v>
      </c>
      <c r="B6002" t="s">
        <v>2285</v>
      </c>
      <c r="C6002" t="s">
        <v>17</v>
      </c>
      <c r="D6002" t="s">
        <v>18</v>
      </c>
      <c r="E6002">
        <v>37</v>
      </c>
      <c r="F6002" t="s">
        <v>19</v>
      </c>
      <c r="G6002">
        <v>10</v>
      </c>
      <c r="H6002" s="4">
        <v>99546.25</v>
      </c>
      <c r="I6002" t="s">
        <v>29</v>
      </c>
      <c r="J6002">
        <v>3</v>
      </c>
      <c r="K6002">
        <v>629</v>
      </c>
      <c r="L6002" t="s">
        <v>20</v>
      </c>
      <c r="M6002" t="s">
        <v>27</v>
      </c>
      <c r="N6002" t="s">
        <v>22</v>
      </c>
      <c r="O6002" s="4">
        <v>25136.95</v>
      </c>
      <c r="P6002" t="s">
        <v>23</v>
      </c>
      <c r="Q6002" t="str" cm="1">
        <f t="array" ref="Q6002">_xlfn.IFS(
O6002&lt;50000,"Low Salary (&lt;$50K)",
O6002&lt;90000,"Lower Middle ($50K-$90K)",
O6002&lt;130000,"Middle ($90K-$130K)",
O6002&lt;170000,"Upper Middle ($130K-$170K)",
O6002&gt;=170000,"High Salary (&gt;$170K)"
)</f>
        <v>Low Salary (&lt;$50K)</v>
      </c>
      <c r="R6002" t="str" cm="1">
        <f t="array" ref="R6002">_xlfn.IFS(
G6002&lt;=2,"New Customers (0-2Y)",
G6002&lt;=5,"Growing Customers (3-5Y)",
G6002&lt;=8,"Established Customers (6-8Y)",
G6002&lt;=10,"Loyal Customers (9-10Y)"
)</f>
        <v>Loyal Customers (9-10Y)</v>
      </c>
    </row>
    <row r="6003" spans="1:18" x14ac:dyDescent="0.35">
      <c r="A6003">
        <v>15606887</v>
      </c>
      <c r="B6003" t="s">
        <v>1622</v>
      </c>
      <c r="C6003" t="s">
        <v>17</v>
      </c>
      <c r="D6003" t="s">
        <v>18</v>
      </c>
      <c r="E6003">
        <v>30</v>
      </c>
      <c r="F6003" t="s">
        <v>19</v>
      </c>
      <c r="G6003">
        <v>5</v>
      </c>
      <c r="H6003" s="4">
        <v>0</v>
      </c>
      <c r="I6003" t="s">
        <v>24</v>
      </c>
      <c r="J6003">
        <v>1</v>
      </c>
      <c r="K6003">
        <v>775</v>
      </c>
      <c r="L6003" t="s">
        <v>35</v>
      </c>
      <c r="M6003" t="s">
        <v>21</v>
      </c>
      <c r="N6003" t="s">
        <v>32</v>
      </c>
      <c r="O6003" s="4">
        <v>193880.6</v>
      </c>
      <c r="P6003" t="s">
        <v>23</v>
      </c>
      <c r="Q6003" t="str" cm="1">
        <f t="array" ref="Q6003">_xlfn.IFS(
O6003&lt;50000,"Low Salary (&lt;$50K)",
O6003&lt;90000,"Lower Middle ($50K-$90K)",
O6003&lt;130000,"Middle ($90K-$130K)",
O6003&lt;170000,"Upper Middle ($130K-$170K)",
O6003&gt;=170000,"High Salary (&gt;$170K)"
)</f>
        <v>High Salary (&gt;$170K)</v>
      </c>
      <c r="R6003" t="str" cm="1">
        <f t="array" ref="R6003">_xlfn.IFS(
G6003&lt;=2,"New Customers (0-2Y)",
G6003&lt;=5,"Growing Customers (3-5Y)",
G6003&lt;=8,"Established Customers (6-8Y)",
G6003&lt;=10,"Loyal Customers (9-10Y)"
)</f>
        <v>Growing Customers (3-5Y)</v>
      </c>
    </row>
    <row r="6004" spans="1:18" x14ac:dyDescent="0.35">
      <c r="A6004">
        <v>15783026</v>
      </c>
      <c r="B6004" t="s">
        <v>46</v>
      </c>
      <c r="C6004" t="s">
        <v>17</v>
      </c>
      <c r="D6004" t="s">
        <v>18</v>
      </c>
      <c r="E6004">
        <v>41</v>
      </c>
      <c r="F6004" t="s">
        <v>19</v>
      </c>
      <c r="G6004">
        <v>2</v>
      </c>
      <c r="H6004" s="4">
        <v>0</v>
      </c>
      <c r="I6004" t="s">
        <v>24</v>
      </c>
      <c r="J6004">
        <v>1</v>
      </c>
      <c r="K6004">
        <v>701</v>
      </c>
      <c r="L6004" t="s">
        <v>35</v>
      </c>
      <c r="M6004" t="s">
        <v>21</v>
      </c>
      <c r="N6004" t="s">
        <v>32</v>
      </c>
      <c r="O6004" s="4">
        <v>47856.78</v>
      </c>
      <c r="P6004" t="s">
        <v>28</v>
      </c>
      <c r="Q6004" t="str" cm="1">
        <f t="array" ref="Q6004">_xlfn.IFS(
O6004&lt;50000,"Low Salary (&lt;$50K)",
O6004&lt;90000,"Lower Middle ($50K-$90K)",
O6004&lt;130000,"Middle ($90K-$130K)",
O6004&lt;170000,"Upper Middle ($130K-$170K)",
O6004&gt;=170000,"High Salary (&gt;$170K)"
)</f>
        <v>Low Salary (&lt;$50K)</v>
      </c>
      <c r="R6004" t="str" cm="1">
        <f t="array" ref="R6004">_xlfn.IFS(
G6004&lt;=2,"New Customers (0-2Y)",
G6004&lt;=5,"Growing Customers (3-5Y)",
G6004&lt;=8,"Established Customers (6-8Y)",
G6004&lt;=10,"Loyal Customers (9-10Y)"
)</f>
        <v>New Customers (0-2Y)</v>
      </c>
    </row>
    <row r="6005" spans="1:18" x14ac:dyDescent="0.35">
      <c r="A6005">
        <v>15579892</v>
      </c>
      <c r="B6005" t="s">
        <v>314</v>
      </c>
      <c r="C6005" t="s">
        <v>26</v>
      </c>
      <c r="D6005" t="s">
        <v>39</v>
      </c>
      <c r="E6005">
        <v>19</v>
      </c>
      <c r="F6005" t="s">
        <v>43</v>
      </c>
      <c r="G6005">
        <v>7</v>
      </c>
      <c r="H6005" s="4">
        <v>112615.86</v>
      </c>
      <c r="I6005" t="s">
        <v>33</v>
      </c>
      <c r="J6005">
        <v>1</v>
      </c>
      <c r="K6005">
        <v>708</v>
      </c>
      <c r="L6005" t="s">
        <v>35</v>
      </c>
      <c r="M6005" t="s">
        <v>21</v>
      </c>
      <c r="N6005" t="s">
        <v>22</v>
      </c>
      <c r="O6005" s="4">
        <v>4491.7700000000004</v>
      </c>
      <c r="P6005" t="s">
        <v>28</v>
      </c>
      <c r="Q6005" t="str" cm="1">
        <f t="array" ref="Q6005">_xlfn.IFS(
O6005&lt;50000,"Low Salary (&lt;$50K)",
O6005&lt;90000,"Lower Middle ($50K-$90K)",
O6005&lt;130000,"Middle ($90K-$130K)",
O6005&lt;170000,"Upper Middle ($130K-$170K)",
O6005&gt;=170000,"High Salary (&gt;$170K)"
)</f>
        <v>Low Salary (&lt;$50K)</v>
      </c>
      <c r="R6005" t="str" cm="1">
        <f t="array" ref="R6005">_xlfn.IFS(
G6005&lt;=2,"New Customers (0-2Y)",
G6005&lt;=5,"Growing Customers (3-5Y)",
G6005&lt;=8,"Established Customers (6-8Y)",
G6005&lt;=10,"Loyal Customers (9-10Y)"
)</f>
        <v>Established Customers (6-8Y)</v>
      </c>
    </row>
    <row r="6006" spans="1:18" x14ac:dyDescent="0.35">
      <c r="A6006">
        <v>15802088</v>
      </c>
      <c r="B6006" t="s">
        <v>258</v>
      </c>
      <c r="C6006" t="s">
        <v>26</v>
      </c>
      <c r="D6006" t="s">
        <v>18</v>
      </c>
      <c r="E6006">
        <v>22</v>
      </c>
      <c r="F6006" t="s">
        <v>43</v>
      </c>
      <c r="G6006">
        <v>10</v>
      </c>
      <c r="H6006" s="4">
        <v>0</v>
      </c>
      <c r="I6006" t="s">
        <v>24</v>
      </c>
      <c r="J6006">
        <v>1</v>
      </c>
      <c r="K6006">
        <v>521</v>
      </c>
      <c r="L6006" t="s">
        <v>31</v>
      </c>
      <c r="M6006" t="s">
        <v>21</v>
      </c>
      <c r="N6006" t="s">
        <v>22</v>
      </c>
      <c r="O6006" s="4">
        <v>101311.95</v>
      </c>
      <c r="P6006" t="s">
        <v>28</v>
      </c>
      <c r="Q6006" t="str" cm="1">
        <f t="array" ref="Q6006">_xlfn.IFS(
O6006&lt;50000,"Low Salary (&lt;$50K)",
O6006&lt;90000,"Lower Middle ($50K-$90K)",
O6006&lt;130000,"Middle ($90K-$130K)",
O6006&lt;170000,"Upper Middle ($130K-$170K)",
O6006&gt;=170000,"High Salary (&gt;$170K)"
)</f>
        <v>Middle ($90K-$130K)</v>
      </c>
      <c r="R6006" t="str" cm="1">
        <f t="array" ref="R6006">_xlfn.IFS(
G6006&lt;=2,"New Customers (0-2Y)",
G6006&lt;=5,"Growing Customers (3-5Y)",
G6006&lt;=8,"Established Customers (6-8Y)",
G6006&lt;=10,"Loyal Customers (9-10Y)"
)</f>
        <v>Loyal Customers (9-10Y)</v>
      </c>
    </row>
    <row r="6007" spans="1:18" x14ac:dyDescent="0.35">
      <c r="A6007">
        <v>15589323</v>
      </c>
      <c r="B6007" t="s">
        <v>1142</v>
      </c>
      <c r="C6007" t="s">
        <v>17</v>
      </c>
      <c r="D6007" t="s">
        <v>18</v>
      </c>
      <c r="E6007">
        <v>24</v>
      </c>
      <c r="F6007" t="s">
        <v>43</v>
      </c>
      <c r="G6007">
        <v>9</v>
      </c>
      <c r="H6007" s="4">
        <v>0</v>
      </c>
      <c r="I6007" t="s">
        <v>24</v>
      </c>
      <c r="J6007">
        <v>2</v>
      </c>
      <c r="K6007">
        <v>636</v>
      </c>
      <c r="L6007" t="s">
        <v>20</v>
      </c>
      <c r="M6007" t="s">
        <v>27</v>
      </c>
      <c r="N6007" t="s">
        <v>22</v>
      </c>
      <c r="O6007" s="4">
        <v>38830.720000000001</v>
      </c>
      <c r="P6007" t="s">
        <v>28</v>
      </c>
      <c r="Q6007" t="str" cm="1">
        <f t="array" ref="Q6007">_xlfn.IFS(
O6007&lt;50000,"Low Salary (&lt;$50K)",
O6007&lt;90000,"Lower Middle ($50K-$90K)",
O6007&lt;130000,"Middle ($90K-$130K)",
O6007&lt;170000,"Upper Middle ($130K-$170K)",
O6007&gt;=170000,"High Salary (&gt;$170K)"
)</f>
        <v>Low Salary (&lt;$50K)</v>
      </c>
      <c r="R6007" t="str" cm="1">
        <f t="array" ref="R6007">_xlfn.IFS(
G6007&lt;=2,"New Customers (0-2Y)",
G6007&lt;=5,"Growing Customers (3-5Y)",
G6007&lt;=8,"Established Customers (6-8Y)",
G6007&lt;=10,"Loyal Customers (9-10Y)"
)</f>
        <v>Loyal Customers (9-10Y)</v>
      </c>
    </row>
    <row r="6008" spans="1:18" x14ac:dyDescent="0.35">
      <c r="A6008">
        <v>15636395</v>
      </c>
      <c r="B6008" t="s">
        <v>459</v>
      </c>
      <c r="C6008" t="s">
        <v>17</v>
      </c>
      <c r="D6008" t="s">
        <v>18</v>
      </c>
      <c r="E6008">
        <v>31</v>
      </c>
      <c r="F6008" t="s">
        <v>19</v>
      </c>
      <c r="G6008">
        <v>5</v>
      </c>
      <c r="H6008" s="4">
        <v>0</v>
      </c>
      <c r="I6008" t="s">
        <v>24</v>
      </c>
      <c r="J6008">
        <v>2</v>
      </c>
      <c r="K6008">
        <v>529</v>
      </c>
      <c r="L6008" t="s">
        <v>31</v>
      </c>
      <c r="M6008" t="s">
        <v>21</v>
      </c>
      <c r="N6008" t="s">
        <v>32</v>
      </c>
      <c r="O6008" s="4">
        <v>26817.23</v>
      </c>
      <c r="P6008" t="s">
        <v>28</v>
      </c>
      <c r="Q6008" t="str" cm="1">
        <f t="array" ref="Q6008">_xlfn.IFS(
O6008&lt;50000,"Low Salary (&lt;$50K)",
O6008&lt;90000,"Lower Middle ($50K-$90K)",
O6008&lt;130000,"Middle ($90K-$130K)",
O6008&lt;170000,"Upper Middle ($130K-$170K)",
O6008&gt;=170000,"High Salary (&gt;$170K)"
)</f>
        <v>Low Salary (&lt;$50K)</v>
      </c>
      <c r="R6008" t="str" cm="1">
        <f t="array" ref="R6008">_xlfn.IFS(
G6008&lt;=2,"New Customers (0-2Y)",
G6008&lt;=5,"Growing Customers (3-5Y)",
G6008&lt;=8,"Established Customers (6-8Y)",
G6008&lt;=10,"Loyal Customers (9-10Y)"
)</f>
        <v>Growing Customers (3-5Y)</v>
      </c>
    </row>
    <row r="6009" spans="1:18" x14ac:dyDescent="0.35">
      <c r="A6009">
        <v>15712772</v>
      </c>
      <c r="B6009" t="s">
        <v>2286</v>
      </c>
      <c r="C6009" t="s">
        <v>17</v>
      </c>
      <c r="D6009" t="s">
        <v>39</v>
      </c>
      <c r="E6009">
        <v>28</v>
      </c>
      <c r="F6009" t="s">
        <v>43</v>
      </c>
      <c r="G6009">
        <v>3</v>
      </c>
      <c r="H6009" s="4">
        <v>75381.149999999994</v>
      </c>
      <c r="I6009" t="s">
        <v>29</v>
      </c>
      <c r="J6009">
        <v>1</v>
      </c>
      <c r="K6009">
        <v>757</v>
      </c>
      <c r="L6009" t="s">
        <v>35</v>
      </c>
      <c r="M6009" t="s">
        <v>21</v>
      </c>
      <c r="N6009" t="s">
        <v>22</v>
      </c>
      <c r="O6009" s="4">
        <v>199727.72</v>
      </c>
      <c r="P6009" t="s">
        <v>28</v>
      </c>
      <c r="Q6009" t="str" cm="1">
        <f t="array" ref="Q6009">_xlfn.IFS(
O6009&lt;50000,"Low Salary (&lt;$50K)",
O6009&lt;90000,"Lower Middle ($50K-$90K)",
O6009&lt;130000,"Middle ($90K-$130K)",
O6009&lt;170000,"Upper Middle ($130K-$170K)",
O6009&gt;=170000,"High Salary (&gt;$170K)"
)</f>
        <v>High Salary (&gt;$170K)</v>
      </c>
      <c r="R6009" t="str" cm="1">
        <f t="array" ref="R6009">_xlfn.IFS(
G6009&lt;=2,"New Customers (0-2Y)",
G6009&lt;=5,"Growing Customers (3-5Y)",
G6009&lt;=8,"Established Customers (6-8Y)",
G6009&lt;=10,"Loyal Customers (9-10Y)"
)</f>
        <v>Growing Customers (3-5Y)</v>
      </c>
    </row>
    <row r="6010" spans="1:18" x14ac:dyDescent="0.35">
      <c r="A6010">
        <v>15700937</v>
      </c>
      <c r="B6010" t="s">
        <v>1063</v>
      </c>
      <c r="C6010" t="s">
        <v>26</v>
      </c>
      <c r="D6010" t="s">
        <v>18</v>
      </c>
      <c r="E6010">
        <v>24</v>
      </c>
      <c r="F6010" t="s">
        <v>43</v>
      </c>
      <c r="G6010">
        <v>5</v>
      </c>
      <c r="H6010" s="4">
        <v>0</v>
      </c>
      <c r="I6010" t="s">
        <v>24</v>
      </c>
      <c r="J6010">
        <v>2</v>
      </c>
      <c r="K6010">
        <v>767</v>
      </c>
      <c r="L6010" t="s">
        <v>35</v>
      </c>
      <c r="M6010" t="s">
        <v>21</v>
      </c>
      <c r="N6010" t="s">
        <v>22</v>
      </c>
      <c r="O6010" s="4">
        <v>67445.850000000006</v>
      </c>
      <c r="P6010" t="s">
        <v>28</v>
      </c>
      <c r="Q6010" t="str" cm="1">
        <f t="array" ref="Q6010">_xlfn.IFS(
O6010&lt;50000,"Low Salary (&lt;$50K)",
O6010&lt;90000,"Lower Middle ($50K-$90K)",
O6010&lt;130000,"Middle ($90K-$130K)",
O6010&lt;170000,"Upper Middle ($130K-$170K)",
O6010&gt;=170000,"High Salary (&gt;$170K)"
)</f>
        <v>Lower Middle ($50K-$90K)</v>
      </c>
      <c r="R6010" t="str" cm="1">
        <f t="array" ref="R6010">_xlfn.IFS(
G6010&lt;=2,"New Customers (0-2Y)",
G6010&lt;=5,"Growing Customers (3-5Y)",
G6010&lt;=8,"Established Customers (6-8Y)",
G6010&lt;=10,"Loyal Customers (9-10Y)"
)</f>
        <v>Growing Customers (3-5Y)</v>
      </c>
    </row>
    <row r="6011" spans="1:18" x14ac:dyDescent="0.35">
      <c r="A6011">
        <v>15766659</v>
      </c>
      <c r="B6011" t="s">
        <v>627</v>
      </c>
      <c r="C6011" t="s">
        <v>26</v>
      </c>
      <c r="D6011" t="s">
        <v>39</v>
      </c>
      <c r="E6011">
        <v>33</v>
      </c>
      <c r="F6011" t="s">
        <v>19</v>
      </c>
      <c r="G6011">
        <v>5</v>
      </c>
      <c r="H6011" s="4">
        <v>0</v>
      </c>
      <c r="I6011" t="s">
        <v>24</v>
      </c>
      <c r="J6011">
        <v>2</v>
      </c>
      <c r="K6011">
        <v>525</v>
      </c>
      <c r="L6011" t="s">
        <v>31</v>
      </c>
      <c r="M6011" t="s">
        <v>21</v>
      </c>
      <c r="N6011" t="s">
        <v>32</v>
      </c>
      <c r="O6011" s="4">
        <v>161002.29</v>
      </c>
      <c r="P6011" t="s">
        <v>28</v>
      </c>
      <c r="Q6011" t="str" cm="1">
        <f t="array" ref="Q6011">_xlfn.IFS(
O6011&lt;50000,"Low Salary (&lt;$50K)",
O6011&lt;90000,"Lower Middle ($50K-$90K)",
O6011&lt;130000,"Middle ($90K-$130K)",
O6011&lt;170000,"Upper Middle ($130K-$170K)",
O6011&gt;=170000,"High Salary (&gt;$170K)"
)</f>
        <v>Upper Middle ($130K-$170K)</v>
      </c>
      <c r="R6011" t="str" cm="1">
        <f t="array" ref="R6011">_xlfn.IFS(
G6011&lt;=2,"New Customers (0-2Y)",
G6011&lt;=5,"Growing Customers (3-5Y)",
G6011&lt;=8,"Established Customers (6-8Y)",
G6011&lt;=10,"Loyal Customers (9-10Y)"
)</f>
        <v>Growing Customers (3-5Y)</v>
      </c>
    </row>
    <row r="6012" spans="1:18" x14ac:dyDescent="0.35">
      <c r="A6012">
        <v>15814033</v>
      </c>
      <c r="B6012" t="s">
        <v>365</v>
      </c>
      <c r="C6012" t="s">
        <v>26</v>
      </c>
      <c r="D6012" t="s">
        <v>39</v>
      </c>
      <c r="E6012">
        <v>38</v>
      </c>
      <c r="F6012" t="s">
        <v>19</v>
      </c>
      <c r="G6012">
        <v>1</v>
      </c>
      <c r="H6012" s="4">
        <v>0</v>
      </c>
      <c r="I6012" t="s">
        <v>24</v>
      </c>
      <c r="J6012">
        <v>2</v>
      </c>
      <c r="K6012">
        <v>759</v>
      </c>
      <c r="L6012" t="s">
        <v>35</v>
      </c>
      <c r="M6012" t="s">
        <v>21</v>
      </c>
      <c r="N6012" t="s">
        <v>32</v>
      </c>
      <c r="O6012" s="4">
        <v>20778.39</v>
      </c>
      <c r="P6012" t="s">
        <v>28</v>
      </c>
      <c r="Q6012" t="str" cm="1">
        <f t="array" ref="Q6012">_xlfn.IFS(
O6012&lt;50000,"Low Salary (&lt;$50K)",
O6012&lt;90000,"Lower Middle ($50K-$90K)",
O6012&lt;130000,"Middle ($90K-$130K)",
O6012&lt;170000,"Upper Middle ($130K-$170K)",
O6012&gt;=170000,"High Salary (&gt;$170K)"
)</f>
        <v>Low Salary (&lt;$50K)</v>
      </c>
      <c r="R6012" t="str" cm="1">
        <f t="array" ref="R6012">_xlfn.IFS(
G6012&lt;=2,"New Customers (0-2Y)",
G6012&lt;=5,"Growing Customers (3-5Y)",
G6012&lt;=8,"Established Customers (6-8Y)",
G6012&lt;=10,"Loyal Customers (9-10Y)"
)</f>
        <v>New Customers (0-2Y)</v>
      </c>
    </row>
    <row r="6013" spans="1:18" x14ac:dyDescent="0.35">
      <c r="A6013">
        <v>15783007</v>
      </c>
      <c r="B6013" t="s">
        <v>1152</v>
      </c>
      <c r="C6013" t="s">
        <v>42</v>
      </c>
      <c r="D6013" t="s">
        <v>18</v>
      </c>
      <c r="E6013">
        <v>45</v>
      </c>
      <c r="F6013" t="s">
        <v>19</v>
      </c>
      <c r="G6013">
        <v>1</v>
      </c>
      <c r="H6013" s="4">
        <v>123086.39</v>
      </c>
      <c r="I6013" t="s">
        <v>33</v>
      </c>
      <c r="J6013">
        <v>1</v>
      </c>
      <c r="K6013">
        <v>520</v>
      </c>
      <c r="L6013" t="s">
        <v>31</v>
      </c>
      <c r="M6013" t="s">
        <v>21</v>
      </c>
      <c r="N6013" t="s">
        <v>22</v>
      </c>
      <c r="O6013" s="4">
        <v>41042.400000000001</v>
      </c>
      <c r="P6013" t="s">
        <v>23</v>
      </c>
      <c r="Q6013" t="str" cm="1">
        <f t="array" ref="Q6013">_xlfn.IFS(
O6013&lt;50000,"Low Salary (&lt;$50K)",
O6013&lt;90000,"Lower Middle ($50K-$90K)",
O6013&lt;130000,"Middle ($90K-$130K)",
O6013&lt;170000,"Upper Middle ($130K-$170K)",
O6013&gt;=170000,"High Salary (&gt;$170K)"
)</f>
        <v>Low Salary (&lt;$50K)</v>
      </c>
      <c r="R6013" t="str" cm="1">
        <f t="array" ref="R6013">_xlfn.IFS(
G6013&lt;=2,"New Customers (0-2Y)",
G6013&lt;=5,"Growing Customers (3-5Y)",
G6013&lt;=8,"Established Customers (6-8Y)",
G6013&lt;=10,"Loyal Customers (9-10Y)"
)</f>
        <v>New Customers (0-2Y)</v>
      </c>
    </row>
    <row r="6014" spans="1:18" x14ac:dyDescent="0.35">
      <c r="A6014">
        <v>15654183</v>
      </c>
      <c r="B6014" t="s">
        <v>961</v>
      </c>
      <c r="C6014" t="s">
        <v>17</v>
      </c>
      <c r="D6014" t="s">
        <v>18</v>
      </c>
      <c r="E6014">
        <v>26</v>
      </c>
      <c r="F6014" t="s">
        <v>43</v>
      </c>
      <c r="G6014">
        <v>3</v>
      </c>
      <c r="H6014" s="4">
        <v>0</v>
      </c>
      <c r="I6014" t="s">
        <v>24</v>
      </c>
      <c r="J6014">
        <v>2</v>
      </c>
      <c r="K6014">
        <v>738</v>
      </c>
      <c r="L6014" t="s">
        <v>35</v>
      </c>
      <c r="M6014" t="s">
        <v>21</v>
      </c>
      <c r="N6014" t="s">
        <v>32</v>
      </c>
      <c r="O6014" s="4">
        <v>67484.160000000003</v>
      </c>
      <c r="P6014" t="s">
        <v>28</v>
      </c>
      <c r="Q6014" t="str" cm="1">
        <f t="array" ref="Q6014">_xlfn.IFS(
O6014&lt;50000,"Low Salary (&lt;$50K)",
O6014&lt;90000,"Lower Middle ($50K-$90K)",
O6014&lt;130000,"Middle ($90K-$130K)",
O6014&lt;170000,"Upper Middle ($130K-$170K)",
O6014&gt;=170000,"High Salary (&gt;$170K)"
)</f>
        <v>Lower Middle ($50K-$90K)</v>
      </c>
      <c r="R6014" t="str" cm="1">
        <f t="array" ref="R6014">_xlfn.IFS(
G6014&lt;=2,"New Customers (0-2Y)",
G6014&lt;=5,"Growing Customers (3-5Y)",
G6014&lt;=8,"Established Customers (6-8Y)",
G6014&lt;=10,"Loyal Customers (9-10Y)"
)</f>
        <v>Growing Customers (3-5Y)</v>
      </c>
    </row>
    <row r="6015" spans="1:18" x14ac:dyDescent="0.35">
      <c r="A6015">
        <v>15609899</v>
      </c>
      <c r="B6015" t="s">
        <v>2287</v>
      </c>
      <c r="C6015" t="s">
        <v>26</v>
      </c>
      <c r="D6015" t="s">
        <v>39</v>
      </c>
      <c r="E6015">
        <v>37</v>
      </c>
      <c r="F6015" t="s">
        <v>19</v>
      </c>
      <c r="G6015">
        <v>4</v>
      </c>
      <c r="H6015" s="4">
        <v>0</v>
      </c>
      <c r="I6015" t="s">
        <v>24</v>
      </c>
      <c r="J6015">
        <v>1</v>
      </c>
      <c r="K6015">
        <v>548</v>
      </c>
      <c r="L6015" t="s">
        <v>31</v>
      </c>
      <c r="M6015" t="s">
        <v>21</v>
      </c>
      <c r="N6015" t="s">
        <v>32</v>
      </c>
      <c r="O6015" s="4">
        <v>121763.68</v>
      </c>
      <c r="P6015" t="s">
        <v>28</v>
      </c>
      <c r="Q6015" t="str" cm="1">
        <f t="array" ref="Q6015">_xlfn.IFS(
O6015&lt;50000,"Low Salary (&lt;$50K)",
O6015&lt;90000,"Lower Middle ($50K-$90K)",
O6015&lt;130000,"Middle ($90K-$130K)",
O6015&lt;170000,"Upper Middle ($130K-$170K)",
O6015&gt;=170000,"High Salary (&gt;$170K)"
)</f>
        <v>Middle ($90K-$130K)</v>
      </c>
      <c r="R6015" t="str" cm="1">
        <f t="array" ref="R6015">_xlfn.IFS(
G6015&lt;=2,"New Customers (0-2Y)",
G6015&lt;=5,"Growing Customers (3-5Y)",
G6015&lt;=8,"Established Customers (6-8Y)",
G6015&lt;=10,"Loyal Customers (9-10Y)"
)</f>
        <v>Growing Customers (3-5Y)</v>
      </c>
    </row>
    <row r="6016" spans="1:18" x14ac:dyDescent="0.35">
      <c r="A6016">
        <v>15747323</v>
      </c>
      <c r="B6016" t="s">
        <v>1655</v>
      </c>
      <c r="C6016" t="s">
        <v>26</v>
      </c>
      <c r="D6016" t="s">
        <v>39</v>
      </c>
      <c r="E6016">
        <v>48</v>
      </c>
      <c r="F6016" t="s">
        <v>19</v>
      </c>
      <c r="G6016">
        <v>9</v>
      </c>
      <c r="H6016" s="4">
        <v>109472.47</v>
      </c>
      <c r="I6016" t="s">
        <v>33</v>
      </c>
      <c r="J6016">
        <v>1</v>
      </c>
      <c r="K6016">
        <v>535</v>
      </c>
      <c r="L6016" t="s">
        <v>31</v>
      </c>
      <c r="M6016" t="s">
        <v>21</v>
      </c>
      <c r="N6016" t="s">
        <v>32</v>
      </c>
      <c r="O6016" s="4">
        <v>157358.43</v>
      </c>
      <c r="P6016" t="s">
        <v>23</v>
      </c>
      <c r="Q6016" t="str" cm="1">
        <f t="array" ref="Q6016">_xlfn.IFS(
O6016&lt;50000,"Low Salary (&lt;$50K)",
O6016&lt;90000,"Lower Middle ($50K-$90K)",
O6016&lt;130000,"Middle ($90K-$130K)",
O6016&lt;170000,"Upper Middle ($130K-$170K)",
O6016&gt;=170000,"High Salary (&gt;$170K)"
)</f>
        <v>Upper Middle ($130K-$170K)</v>
      </c>
      <c r="R6016" t="str" cm="1">
        <f t="array" ref="R6016">_xlfn.IFS(
G6016&lt;=2,"New Customers (0-2Y)",
G6016&lt;=5,"Growing Customers (3-5Y)",
G6016&lt;=8,"Established Customers (6-8Y)",
G6016&lt;=10,"Loyal Customers (9-10Y)"
)</f>
        <v>Loyal Customers (9-10Y)</v>
      </c>
    </row>
    <row r="6017" spans="1:18" x14ac:dyDescent="0.35">
      <c r="A6017">
        <v>15582591</v>
      </c>
      <c r="B6017" t="s">
        <v>671</v>
      </c>
      <c r="C6017" t="s">
        <v>26</v>
      </c>
      <c r="D6017" t="s">
        <v>39</v>
      </c>
      <c r="E6017">
        <v>59</v>
      </c>
      <c r="F6017" t="s">
        <v>19</v>
      </c>
      <c r="G6017">
        <v>4</v>
      </c>
      <c r="H6017" s="4">
        <v>155766.04999999999</v>
      </c>
      <c r="I6017" t="s">
        <v>33</v>
      </c>
      <c r="J6017">
        <v>1</v>
      </c>
      <c r="K6017">
        <v>615</v>
      </c>
      <c r="L6017" t="s">
        <v>20</v>
      </c>
      <c r="M6017" t="s">
        <v>21</v>
      </c>
      <c r="N6017" t="s">
        <v>22</v>
      </c>
      <c r="O6017" s="4">
        <v>110275.17</v>
      </c>
      <c r="P6017" t="s">
        <v>28</v>
      </c>
      <c r="Q6017" t="str" cm="1">
        <f t="array" ref="Q6017">_xlfn.IFS(
O6017&lt;50000,"Low Salary (&lt;$50K)",
O6017&lt;90000,"Lower Middle ($50K-$90K)",
O6017&lt;130000,"Middle ($90K-$130K)",
O6017&lt;170000,"Upper Middle ($130K-$170K)",
O6017&gt;=170000,"High Salary (&gt;$170K)"
)</f>
        <v>Middle ($90K-$130K)</v>
      </c>
      <c r="R6017" t="str" cm="1">
        <f t="array" ref="R6017">_xlfn.IFS(
G6017&lt;=2,"New Customers (0-2Y)",
G6017&lt;=5,"Growing Customers (3-5Y)",
G6017&lt;=8,"Established Customers (6-8Y)",
G6017&lt;=10,"Loyal Customers (9-10Y)"
)</f>
        <v>Growing Customers (3-5Y)</v>
      </c>
    </row>
    <row r="6018" spans="1:18" x14ac:dyDescent="0.35">
      <c r="A6018">
        <v>15738835</v>
      </c>
      <c r="B6018" t="s">
        <v>2288</v>
      </c>
      <c r="C6018" t="s">
        <v>42</v>
      </c>
      <c r="D6018" t="s">
        <v>39</v>
      </c>
      <c r="E6018">
        <v>38</v>
      </c>
      <c r="F6018" t="s">
        <v>19</v>
      </c>
      <c r="G6018">
        <v>7</v>
      </c>
      <c r="H6018" s="4">
        <v>101985.81</v>
      </c>
      <c r="I6018" t="s">
        <v>33</v>
      </c>
      <c r="J6018">
        <v>2</v>
      </c>
      <c r="K6018">
        <v>850</v>
      </c>
      <c r="L6018" t="s">
        <v>37</v>
      </c>
      <c r="M6018" t="s">
        <v>27</v>
      </c>
      <c r="N6018" t="s">
        <v>32</v>
      </c>
      <c r="O6018" s="4">
        <v>43801.27</v>
      </c>
      <c r="P6018" t="s">
        <v>28</v>
      </c>
      <c r="Q6018" t="str" cm="1">
        <f t="array" ref="Q6018">_xlfn.IFS(
O6018&lt;50000,"Low Salary (&lt;$50K)",
O6018&lt;90000,"Lower Middle ($50K-$90K)",
O6018&lt;130000,"Middle ($90K-$130K)",
O6018&lt;170000,"Upper Middle ($130K-$170K)",
O6018&gt;=170000,"High Salary (&gt;$170K)"
)</f>
        <v>Low Salary (&lt;$50K)</v>
      </c>
      <c r="R6018" t="str" cm="1">
        <f t="array" ref="R6018">_xlfn.IFS(
G6018&lt;=2,"New Customers (0-2Y)",
G6018&lt;=5,"Growing Customers (3-5Y)",
G6018&lt;=8,"Established Customers (6-8Y)",
G6018&lt;=10,"Loyal Customers (9-10Y)"
)</f>
        <v>Established Customers (6-8Y)</v>
      </c>
    </row>
    <row r="6019" spans="1:18" x14ac:dyDescent="0.35">
      <c r="A6019">
        <v>15782404</v>
      </c>
      <c r="B6019" t="s">
        <v>267</v>
      </c>
      <c r="C6019" t="s">
        <v>17</v>
      </c>
      <c r="D6019" t="s">
        <v>18</v>
      </c>
      <c r="E6019">
        <v>34</v>
      </c>
      <c r="F6019" t="s">
        <v>19</v>
      </c>
      <c r="G6019">
        <v>2</v>
      </c>
      <c r="H6019" s="4">
        <v>96019.5</v>
      </c>
      <c r="I6019" t="s">
        <v>29</v>
      </c>
      <c r="J6019">
        <v>1</v>
      </c>
      <c r="K6019">
        <v>487</v>
      </c>
      <c r="L6019" t="s">
        <v>44</v>
      </c>
      <c r="M6019" t="s">
        <v>27</v>
      </c>
      <c r="N6019" t="s">
        <v>32</v>
      </c>
      <c r="O6019" s="4">
        <v>9085</v>
      </c>
      <c r="P6019" t="s">
        <v>28</v>
      </c>
      <c r="Q6019" t="str" cm="1">
        <f t="array" ref="Q6019">_xlfn.IFS(
O6019&lt;50000,"Low Salary (&lt;$50K)",
O6019&lt;90000,"Lower Middle ($50K-$90K)",
O6019&lt;130000,"Middle ($90K-$130K)",
O6019&lt;170000,"Upper Middle ($130K-$170K)",
O6019&gt;=170000,"High Salary (&gt;$170K)"
)</f>
        <v>Low Salary (&lt;$50K)</v>
      </c>
      <c r="R6019" t="str" cm="1">
        <f t="array" ref="R6019">_xlfn.IFS(
G6019&lt;=2,"New Customers (0-2Y)",
G6019&lt;=5,"Growing Customers (3-5Y)",
G6019&lt;=8,"Established Customers (6-8Y)",
G6019&lt;=10,"Loyal Customers (9-10Y)"
)</f>
        <v>New Customers (0-2Y)</v>
      </c>
    </row>
    <row r="6020" spans="1:18" x14ac:dyDescent="0.35">
      <c r="A6020">
        <v>15697480</v>
      </c>
      <c r="B6020" t="s">
        <v>2289</v>
      </c>
      <c r="C6020" t="s">
        <v>17</v>
      </c>
      <c r="D6020" t="s">
        <v>39</v>
      </c>
      <c r="E6020">
        <v>30</v>
      </c>
      <c r="F6020" t="s">
        <v>19</v>
      </c>
      <c r="G6020">
        <v>7</v>
      </c>
      <c r="H6020" s="4">
        <v>0</v>
      </c>
      <c r="I6020" t="s">
        <v>24</v>
      </c>
      <c r="J6020">
        <v>2</v>
      </c>
      <c r="K6020">
        <v>731</v>
      </c>
      <c r="L6020" t="s">
        <v>35</v>
      </c>
      <c r="M6020" t="s">
        <v>27</v>
      </c>
      <c r="N6020" t="s">
        <v>22</v>
      </c>
      <c r="O6020" s="4">
        <v>143086.09</v>
      </c>
      <c r="P6020" t="s">
        <v>28</v>
      </c>
      <c r="Q6020" t="str" cm="1">
        <f t="array" ref="Q6020">_xlfn.IFS(
O6020&lt;50000,"Low Salary (&lt;$50K)",
O6020&lt;90000,"Lower Middle ($50K-$90K)",
O6020&lt;130000,"Middle ($90K-$130K)",
O6020&lt;170000,"Upper Middle ($130K-$170K)",
O6020&gt;=170000,"High Salary (&gt;$170K)"
)</f>
        <v>Upper Middle ($130K-$170K)</v>
      </c>
      <c r="R6020" t="str" cm="1">
        <f t="array" ref="R6020">_xlfn.IFS(
G6020&lt;=2,"New Customers (0-2Y)",
G6020&lt;=5,"Growing Customers (3-5Y)",
G6020&lt;=8,"Established Customers (6-8Y)",
G6020&lt;=10,"Loyal Customers (9-10Y)"
)</f>
        <v>Established Customers (6-8Y)</v>
      </c>
    </row>
    <row r="6021" spans="1:18" x14ac:dyDescent="0.35">
      <c r="A6021">
        <v>15697045</v>
      </c>
      <c r="B6021" t="s">
        <v>404</v>
      </c>
      <c r="C6021" t="s">
        <v>26</v>
      </c>
      <c r="D6021" t="s">
        <v>18</v>
      </c>
      <c r="E6021">
        <v>35</v>
      </c>
      <c r="F6021" t="s">
        <v>19</v>
      </c>
      <c r="G6021">
        <v>9</v>
      </c>
      <c r="H6021" s="4">
        <v>0</v>
      </c>
      <c r="I6021" t="s">
        <v>24</v>
      </c>
      <c r="J6021">
        <v>2</v>
      </c>
      <c r="K6021">
        <v>726</v>
      </c>
      <c r="L6021" t="s">
        <v>35</v>
      </c>
      <c r="M6021" t="s">
        <v>27</v>
      </c>
      <c r="N6021" t="s">
        <v>22</v>
      </c>
      <c r="O6021" s="4">
        <v>100556.98</v>
      </c>
      <c r="P6021" t="s">
        <v>28</v>
      </c>
      <c r="Q6021" t="str" cm="1">
        <f t="array" ref="Q6021">_xlfn.IFS(
O6021&lt;50000,"Low Salary (&lt;$50K)",
O6021&lt;90000,"Lower Middle ($50K-$90K)",
O6021&lt;130000,"Middle ($90K-$130K)",
O6021&lt;170000,"Upper Middle ($130K-$170K)",
O6021&gt;=170000,"High Salary (&gt;$170K)"
)</f>
        <v>Middle ($90K-$130K)</v>
      </c>
      <c r="R6021" t="str" cm="1">
        <f t="array" ref="R6021">_xlfn.IFS(
G6021&lt;=2,"New Customers (0-2Y)",
G6021&lt;=5,"Growing Customers (3-5Y)",
G6021&lt;=8,"Established Customers (6-8Y)",
G6021&lt;=10,"Loyal Customers (9-10Y)"
)</f>
        <v>Loyal Customers (9-10Y)</v>
      </c>
    </row>
    <row r="6022" spans="1:18" x14ac:dyDescent="0.35">
      <c r="A6022">
        <v>15781234</v>
      </c>
      <c r="B6022" t="s">
        <v>743</v>
      </c>
      <c r="C6022" t="s">
        <v>17</v>
      </c>
      <c r="D6022" t="s">
        <v>18</v>
      </c>
      <c r="E6022">
        <v>35</v>
      </c>
      <c r="F6022" t="s">
        <v>19</v>
      </c>
      <c r="G6022">
        <v>2</v>
      </c>
      <c r="H6022" s="4">
        <v>147900.43</v>
      </c>
      <c r="I6022" t="s">
        <v>33</v>
      </c>
      <c r="J6022">
        <v>1</v>
      </c>
      <c r="K6022">
        <v>609</v>
      </c>
      <c r="L6022" t="s">
        <v>20</v>
      </c>
      <c r="M6022" t="s">
        <v>21</v>
      </c>
      <c r="N6022" t="s">
        <v>32</v>
      </c>
      <c r="O6022" s="4">
        <v>140000.29</v>
      </c>
      <c r="P6022" t="s">
        <v>28</v>
      </c>
      <c r="Q6022" t="str" cm="1">
        <f t="array" ref="Q6022">_xlfn.IFS(
O6022&lt;50000,"Low Salary (&lt;$50K)",
O6022&lt;90000,"Lower Middle ($50K-$90K)",
O6022&lt;130000,"Middle ($90K-$130K)",
O6022&lt;170000,"Upper Middle ($130K-$170K)",
O6022&gt;=170000,"High Salary (&gt;$170K)"
)</f>
        <v>Upper Middle ($130K-$170K)</v>
      </c>
      <c r="R6022" t="str" cm="1">
        <f t="array" ref="R6022">_xlfn.IFS(
G6022&lt;=2,"New Customers (0-2Y)",
G6022&lt;=5,"Growing Customers (3-5Y)",
G6022&lt;=8,"Established Customers (6-8Y)",
G6022&lt;=10,"Loyal Customers (9-10Y)"
)</f>
        <v>New Customers (0-2Y)</v>
      </c>
    </row>
    <row r="6023" spans="1:18" x14ac:dyDescent="0.35">
      <c r="A6023">
        <v>15579891</v>
      </c>
      <c r="B6023" t="s">
        <v>618</v>
      </c>
      <c r="C6023" t="s">
        <v>17</v>
      </c>
      <c r="D6023" t="s">
        <v>39</v>
      </c>
      <c r="E6023">
        <v>52</v>
      </c>
      <c r="F6023" t="s">
        <v>19</v>
      </c>
      <c r="G6023">
        <v>4</v>
      </c>
      <c r="H6023" s="4">
        <v>100755.66</v>
      </c>
      <c r="I6023" t="s">
        <v>33</v>
      </c>
      <c r="J6023">
        <v>1</v>
      </c>
      <c r="K6023">
        <v>714</v>
      </c>
      <c r="L6023" t="s">
        <v>35</v>
      </c>
      <c r="M6023" t="s">
        <v>21</v>
      </c>
      <c r="N6023" t="s">
        <v>22</v>
      </c>
      <c r="O6023" s="4">
        <v>186775.25</v>
      </c>
      <c r="P6023" t="s">
        <v>28</v>
      </c>
      <c r="Q6023" t="str" cm="1">
        <f t="array" ref="Q6023">_xlfn.IFS(
O6023&lt;50000,"Low Salary (&lt;$50K)",
O6023&lt;90000,"Lower Middle ($50K-$90K)",
O6023&lt;130000,"Middle ($90K-$130K)",
O6023&lt;170000,"Upper Middle ($130K-$170K)",
O6023&gt;=170000,"High Salary (&gt;$170K)"
)</f>
        <v>High Salary (&gt;$170K)</v>
      </c>
      <c r="R6023" t="str" cm="1">
        <f t="array" ref="R6023">_xlfn.IFS(
G6023&lt;=2,"New Customers (0-2Y)",
G6023&lt;=5,"Growing Customers (3-5Y)",
G6023&lt;=8,"Established Customers (6-8Y)",
G6023&lt;=10,"Loyal Customers (9-10Y)"
)</f>
        <v>Growing Customers (3-5Y)</v>
      </c>
    </row>
    <row r="6024" spans="1:18" x14ac:dyDescent="0.35">
      <c r="A6024">
        <v>15805690</v>
      </c>
      <c r="B6024" t="s">
        <v>50</v>
      </c>
      <c r="C6024" t="s">
        <v>26</v>
      </c>
      <c r="D6024" t="s">
        <v>18</v>
      </c>
      <c r="E6024">
        <v>35</v>
      </c>
      <c r="F6024" t="s">
        <v>19</v>
      </c>
      <c r="G6024">
        <v>7</v>
      </c>
      <c r="H6024" s="4">
        <v>0</v>
      </c>
      <c r="I6024" t="s">
        <v>24</v>
      </c>
      <c r="J6024">
        <v>1</v>
      </c>
      <c r="K6024">
        <v>694</v>
      </c>
      <c r="L6024" t="s">
        <v>35</v>
      </c>
      <c r="M6024" t="s">
        <v>21</v>
      </c>
      <c r="N6024" t="s">
        <v>32</v>
      </c>
      <c r="O6024" s="4">
        <v>133570.43</v>
      </c>
      <c r="P6024" t="s">
        <v>23</v>
      </c>
      <c r="Q6024" t="str" cm="1">
        <f t="array" ref="Q6024">_xlfn.IFS(
O6024&lt;50000,"Low Salary (&lt;$50K)",
O6024&lt;90000,"Lower Middle ($50K-$90K)",
O6024&lt;130000,"Middle ($90K-$130K)",
O6024&lt;170000,"Upper Middle ($130K-$170K)",
O6024&gt;=170000,"High Salary (&gt;$170K)"
)</f>
        <v>Upper Middle ($130K-$170K)</v>
      </c>
      <c r="R6024" t="str" cm="1">
        <f t="array" ref="R6024">_xlfn.IFS(
G6024&lt;=2,"New Customers (0-2Y)",
G6024&lt;=5,"Growing Customers (3-5Y)",
G6024&lt;=8,"Established Customers (6-8Y)",
G6024&lt;=10,"Loyal Customers (9-10Y)"
)</f>
        <v>Established Customers (6-8Y)</v>
      </c>
    </row>
    <row r="6025" spans="1:18" x14ac:dyDescent="0.35">
      <c r="A6025">
        <v>15612139</v>
      </c>
      <c r="B6025" t="s">
        <v>134</v>
      </c>
      <c r="C6025" t="s">
        <v>17</v>
      </c>
      <c r="D6025" t="s">
        <v>18</v>
      </c>
      <c r="E6025">
        <v>33</v>
      </c>
      <c r="F6025" t="s">
        <v>19</v>
      </c>
      <c r="G6025">
        <v>0</v>
      </c>
      <c r="H6025" s="4">
        <v>83036.05</v>
      </c>
      <c r="I6025" t="s">
        <v>29</v>
      </c>
      <c r="J6025">
        <v>1</v>
      </c>
      <c r="K6025">
        <v>786</v>
      </c>
      <c r="L6025" t="s">
        <v>37</v>
      </c>
      <c r="M6025" t="s">
        <v>27</v>
      </c>
      <c r="N6025" t="s">
        <v>22</v>
      </c>
      <c r="O6025" s="4">
        <v>154990.57999999999</v>
      </c>
      <c r="P6025" t="s">
        <v>23</v>
      </c>
      <c r="Q6025" t="str" cm="1">
        <f t="array" ref="Q6025">_xlfn.IFS(
O6025&lt;50000,"Low Salary (&lt;$50K)",
O6025&lt;90000,"Lower Middle ($50K-$90K)",
O6025&lt;130000,"Middle ($90K-$130K)",
O6025&lt;170000,"Upper Middle ($130K-$170K)",
O6025&gt;=170000,"High Salary (&gt;$170K)"
)</f>
        <v>Upper Middle ($130K-$170K)</v>
      </c>
      <c r="R6025" t="str" cm="1">
        <f t="array" ref="R6025">_xlfn.IFS(
G6025&lt;=2,"New Customers (0-2Y)",
G6025&lt;=5,"Growing Customers (3-5Y)",
G6025&lt;=8,"Established Customers (6-8Y)",
G6025&lt;=10,"Loyal Customers (9-10Y)"
)</f>
        <v>New Customers (0-2Y)</v>
      </c>
    </row>
    <row r="6026" spans="1:18" x14ac:dyDescent="0.35">
      <c r="A6026">
        <v>15568834</v>
      </c>
      <c r="B6026" t="s">
        <v>566</v>
      </c>
      <c r="C6026" t="s">
        <v>26</v>
      </c>
      <c r="D6026" t="s">
        <v>39</v>
      </c>
      <c r="E6026">
        <v>27</v>
      </c>
      <c r="F6026" t="s">
        <v>43</v>
      </c>
      <c r="G6026">
        <v>6</v>
      </c>
      <c r="H6026" s="4">
        <v>125427.37</v>
      </c>
      <c r="I6026" t="s">
        <v>33</v>
      </c>
      <c r="J6026">
        <v>2</v>
      </c>
      <c r="K6026">
        <v>698</v>
      </c>
      <c r="L6026" t="s">
        <v>35</v>
      </c>
      <c r="M6026" t="s">
        <v>27</v>
      </c>
      <c r="N6026" t="s">
        <v>32</v>
      </c>
      <c r="O6026" s="4">
        <v>27654.44</v>
      </c>
      <c r="P6026" t="s">
        <v>28</v>
      </c>
      <c r="Q6026" t="str" cm="1">
        <f t="array" ref="Q6026">_xlfn.IFS(
O6026&lt;50000,"Low Salary (&lt;$50K)",
O6026&lt;90000,"Lower Middle ($50K-$90K)",
O6026&lt;130000,"Middle ($90K-$130K)",
O6026&lt;170000,"Upper Middle ($130K-$170K)",
O6026&gt;=170000,"High Salary (&gt;$170K)"
)</f>
        <v>Low Salary (&lt;$50K)</v>
      </c>
      <c r="R6026" t="str" cm="1">
        <f t="array" ref="R6026">_xlfn.IFS(
G6026&lt;=2,"New Customers (0-2Y)",
G6026&lt;=5,"Growing Customers (3-5Y)",
G6026&lt;=8,"Established Customers (6-8Y)",
G6026&lt;=10,"Loyal Customers (9-10Y)"
)</f>
        <v>Established Customers (6-8Y)</v>
      </c>
    </row>
    <row r="6027" spans="1:18" x14ac:dyDescent="0.35">
      <c r="A6027">
        <v>15709917</v>
      </c>
      <c r="B6027" t="s">
        <v>669</v>
      </c>
      <c r="C6027" t="s">
        <v>17</v>
      </c>
      <c r="D6027" t="s">
        <v>18</v>
      </c>
      <c r="E6027">
        <v>46</v>
      </c>
      <c r="F6027" t="s">
        <v>19</v>
      </c>
      <c r="G6027">
        <v>3</v>
      </c>
      <c r="H6027" s="4">
        <v>98202.76</v>
      </c>
      <c r="I6027" t="s">
        <v>29</v>
      </c>
      <c r="J6027">
        <v>1</v>
      </c>
      <c r="K6027">
        <v>601</v>
      </c>
      <c r="L6027" t="s">
        <v>20</v>
      </c>
      <c r="M6027" t="s">
        <v>27</v>
      </c>
      <c r="N6027" t="s">
        <v>32</v>
      </c>
      <c r="O6027" s="4">
        <v>137763.93</v>
      </c>
      <c r="P6027" t="s">
        <v>28</v>
      </c>
      <c r="Q6027" t="str" cm="1">
        <f t="array" ref="Q6027">_xlfn.IFS(
O6027&lt;50000,"Low Salary (&lt;$50K)",
O6027&lt;90000,"Lower Middle ($50K-$90K)",
O6027&lt;130000,"Middle ($90K-$130K)",
O6027&lt;170000,"Upper Middle ($130K-$170K)",
O6027&gt;=170000,"High Salary (&gt;$170K)"
)</f>
        <v>Upper Middle ($130K-$170K)</v>
      </c>
      <c r="R6027" t="str" cm="1">
        <f t="array" ref="R6027">_xlfn.IFS(
G6027&lt;=2,"New Customers (0-2Y)",
G6027&lt;=5,"Growing Customers (3-5Y)",
G6027&lt;=8,"Established Customers (6-8Y)",
G6027&lt;=10,"Loyal Customers (9-10Y)"
)</f>
        <v>Growing Customers (3-5Y)</v>
      </c>
    </row>
    <row r="6028" spans="1:18" x14ac:dyDescent="0.35">
      <c r="A6028">
        <v>15718843</v>
      </c>
      <c r="B6028" t="s">
        <v>822</v>
      </c>
      <c r="C6028" t="s">
        <v>26</v>
      </c>
      <c r="D6028" t="s">
        <v>39</v>
      </c>
      <c r="E6028">
        <v>41</v>
      </c>
      <c r="F6028" t="s">
        <v>19</v>
      </c>
      <c r="G6028">
        <v>1</v>
      </c>
      <c r="H6028" s="4">
        <v>72509.91</v>
      </c>
      <c r="I6028" t="s">
        <v>29</v>
      </c>
      <c r="J6028">
        <v>1</v>
      </c>
      <c r="K6028">
        <v>769</v>
      </c>
      <c r="L6028" t="s">
        <v>35</v>
      </c>
      <c r="M6028" t="s">
        <v>21</v>
      </c>
      <c r="N6028" t="s">
        <v>32</v>
      </c>
      <c r="O6028" s="4">
        <v>25723.73</v>
      </c>
      <c r="P6028" t="s">
        <v>28</v>
      </c>
      <c r="Q6028" t="str" cm="1">
        <f t="array" ref="Q6028">_xlfn.IFS(
O6028&lt;50000,"Low Salary (&lt;$50K)",
O6028&lt;90000,"Lower Middle ($50K-$90K)",
O6028&lt;130000,"Middle ($90K-$130K)",
O6028&lt;170000,"Upper Middle ($130K-$170K)",
O6028&gt;=170000,"High Salary (&gt;$170K)"
)</f>
        <v>Low Salary (&lt;$50K)</v>
      </c>
      <c r="R6028" t="str" cm="1">
        <f t="array" ref="R6028">_xlfn.IFS(
G6028&lt;=2,"New Customers (0-2Y)",
G6028&lt;=5,"Growing Customers (3-5Y)",
G6028&lt;=8,"Established Customers (6-8Y)",
G6028&lt;=10,"Loyal Customers (9-10Y)"
)</f>
        <v>New Customers (0-2Y)</v>
      </c>
    </row>
    <row r="6029" spans="1:18" x14ac:dyDescent="0.35">
      <c r="A6029">
        <v>15799494</v>
      </c>
      <c r="B6029" t="s">
        <v>2195</v>
      </c>
      <c r="C6029" t="s">
        <v>42</v>
      </c>
      <c r="D6029" t="s">
        <v>39</v>
      </c>
      <c r="E6029">
        <v>44</v>
      </c>
      <c r="F6029" t="s">
        <v>19</v>
      </c>
      <c r="G6029">
        <v>3</v>
      </c>
      <c r="H6029" s="4">
        <v>140393.65</v>
      </c>
      <c r="I6029" t="s">
        <v>33</v>
      </c>
      <c r="J6029">
        <v>2</v>
      </c>
      <c r="K6029">
        <v>850</v>
      </c>
      <c r="L6029" t="s">
        <v>37</v>
      </c>
      <c r="M6029" t="s">
        <v>27</v>
      </c>
      <c r="N6029" t="s">
        <v>22</v>
      </c>
      <c r="O6029" s="4">
        <v>186285.52</v>
      </c>
      <c r="P6029" t="s">
        <v>28</v>
      </c>
      <c r="Q6029" t="str" cm="1">
        <f t="array" ref="Q6029">_xlfn.IFS(
O6029&lt;50000,"Low Salary (&lt;$50K)",
O6029&lt;90000,"Lower Middle ($50K-$90K)",
O6029&lt;130000,"Middle ($90K-$130K)",
O6029&lt;170000,"Upper Middle ($130K-$170K)",
O6029&gt;=170000,"High Salary (&gt;$170K)"
)</f>
        <v>High Salary (&gt;$170K)</v>
      </c>
      <c r="R6029" t="str" cm="1">
        <f t="array" ref="R6029">_xlfn.IFS(
G6029&lt;=2,"New Customers (0-2Y)",
G6029&lt;=5,"Growing Customers (3-5Y)",
G6029&lt;=8,"Established Customers (6-8Y)",
G6029&lt;=10,"Loyal Customers (9-10Y)"
)</f>
        <v>Growing Customers (3-5Y)</v>
      </c>
    </row>
    <row r="6030" spans="1:18" x14ac:dyDescent="0.35">
      <c r="A6030">
        <v>15673439</v>
      </c>
      <c r="B6030" t="s">
        <v>197</v>
      </c>
      <c r="C6030" t="s">
        <v>26</v>
      </c>
      <c r="D6030" t="s">
        <v>18</v>
      </c>
      <c r="E6030">
        <v>50</v>
      </c>
      <c r="F6030" t="s">
        <v>19</v>
      </c>
      <c r="G6030">
        <v>5</v>
      </c>
      <c r="H6030" s="4">
        <v>142644.64000000001</v>
      </c>
      <c r="I6030" t="s">
        <v>33</v>
      </c>
      <c r="J6030">
        <v>2</v>
      </c>
      <c r="K6030">
        <v>646</v>
      </c>
      <c r="L6030" t="s">
        <v>20</v>
      </c>
      <c r="M6030" t="s">
        <v>21</v>
      </c>
      <c r="N6030" t="s">
        <v>22</v>
      </c>
      <c r="O6030" s="4">
        <v>142208.5</v>
      </c>
      <c r="P6030" t="s">
        <v>23</v>
      </c>
      <c r="Q6030" t="str" cm="1">
        <f t="array" ref="Q6030">_xlfn.IFS(
O6030&lt;50000,"Low Salary (&lt;$50K)",
O6030&lt;90000,"Lower Middle ($50K-$90K)",
O6030&lt;130000,"Middle ($90K-$130K)",
O6030&lt;170000,"Upper Middle ($130K-$170K)",
O6030&gt;=170000,"High Salary (&gt;$170K)"
)</f>
        <v>Upper Middle ($130K-$170K)</v>
      </c>
      <c r="R6030" t="str" cm="1">
        <f t="array" ref="R6030">_xlfn.IFS(
G6030&lt;=2,"New Customers (0-2Y)",
G6030&lt;=5,"Growing Customers (3-5Y)",
G6030&lt;=8,"Established Customers (6-8Y)",
G6030&lt;=10,"Loyal Customers (9-10Y)"
)</f>
        <v>Growing Customers (3-5Y)</v>
      </c>
    </row>
    <row r="6031" spans="1:18" x14ac:dyDescent="0.35">
      <c r="A6031">
        <v>15669011</v>
      </c>
      <c r="B6031" t="s">
        <v>930</v>
      </c>
      <c r="C6031" t="s">
        <v>17</v>
      </c>
      <c r="D6031" t="s">
        <v>18</v>
      </c>
      <c r="E6031">
        <v>44</v>
      </c>
      <c r="F6031" t="s">
        <v>19</v>
      </c>
      <c r="G6031">
        <v>9</v>
      </c>
      <c r="H6031" s="4">
        <v>23503.31</v>
      </c>
      <c r="I6031" t="s">
        <v>29</v>
      </c>
      <c r="J6031">
        <v>1</v>
      </c>
      <c r="K6031">
        <v>659</v>
      </c>
      <c r="L6031" t="s">
        <v>20</v>
      </c>
      <c r="M6031" t="s">
        <v>27</v>
      </c>
      <c r="N6031" t="s">
        <v>22</v>
      </c>
      <c r="O6031" s="4">
        <v>169862.01</v>
      </c>
      <c r="P6031" t="s">
        <v>23</v>
      </c>
      <c r="Q6031" t="str" cm="1">
        <f t="array" ref="Q6031">_xlfn.IFS(
O6031&lt;50000,"Low Salary (&lt;$50K)",
O6031&lt;90000,"Lower Middle ($50K-$90K)",
O6031&lt;130000,"Middle ($90K-$130K)",
O6031&lt;170000,"Upper Middle ($130K-$170K)",
O6031&gt;=170000,"High Salary (&gt;$170K)"
)</f>
        <v>Upper Middle ($130K-$170K)</v>
      </c>
      <c r="R6031" t="str" cm="1">
        <f t="array" ref="R6031">_xlfn.IFS(
G6031&lt;=2,"New Customers (0-2Y)",
G6031&lt;=5,"Growing Customers (3-5Y)",
G6031&lt;=8,"Established Customers (6-8Y)",
G6031&lt;=10,"Loyal Customers (9-10Y)"
)</f>
        <v>Loyal Customers (9-10Y)</v>
      </c>
    </row>
    <row r="6032" spans="1:18" x14ac:dyDescent="0.35">
      <c r="A6032">
        <v>15581388</v>
      </c>
      <c r="B6032" t="s">
        <v>743</v>
      </c>
      <c r="C6032" t="s">
        <v>26</v>
      </c>
      <c r="D6032" t="s">
        <v>39</v>
      </c>
      <c r="E6032">
        <v>33</v>
      </c>
      <c r="F6032" t="s">
        <v>19</v>
      </c>
      <c r="G6032">
        <v>8</v>
      </c>
      <c r="H6032" s="4">
        <v>145729.71</v>
      </c>
      <c r="I6032" t="s">
        <v>33</v>
      </c>
      <c r="J6032">
        <v>1</v>
      </c>
      <c r="K6032">
        <v>487</v>
      </c>
      <c r="L6032" t="s">
        <v>44</v>
      </c>
      <c r="M6032" t="s">
        <v>21</v>
      </c>
      <c r="N6032" t="s">
        <v>32</v>
      </c>
      <c r="O6032" s="4">
        <v>41365.85</v>
      </c>
      <c r="P6032" t="s">
        <v>28</v>
      </c>
      <c r="Q6032" t="str" cm="1">
        <f t="array" ref="Q6032">_xlfn.IFS(
O6032&lt;50000,"Low Salary (&lt;$50K)",
O6032&lt;90000,"Lower Middle ($50K-$90K)",
O6032&lt;130000,"Middle ($90K-$130K)",
O6032&lt;170000,"Upper Middle ($130K-$170K)",
O6032&gt;=170000,"High Salary (&gt;$170K)"
)</f>
        <v>Low Salary (&lt;$50K)</v>
      </c>
      <c r="R6032" t="str" cm="1">
        <f t="array" ref="R6032">_xlfn.IFS(
G6032&lt;=2,"New Customers (0-2Y)",
G6032&lt;=5,"Growing Customers (3-5Y)",
G6032&lt;=8,"Established Customers (6-8Y)",
G6032&lt;=10,"Loyal Customers (9-10Y)"
)</f>
        <v>Established Customers (6-8Y)</v>
      </c>
    </row>
    <row r="6033" spans="1:18" x14ac:dyDescent="0.35">
      <c r="A6033">
        <v>15743153</v>
      </c>
      <c r="B6033" t="s">
        <v>1622</v>
      </c>
      <c r="C6033" t="s">
        <v>42</v>
      </c>
      <c r="D6033" t="s">
        <v>18</v>
      </c>
      <c r="E6033">
        <v>40</v>
      </c>
      <c r="F6033" t="s">
        <v>19</v>
      </c>
      <c r="G6033">
        <v>2</v>
      </c>
      <c r="H6033" s="4">
        <v>122295.17</v>
      </c>
      <c r="I6033" t="s">
        <v>33</v>
      </c>
      <c r="J6033">
        <v>2</v>
      </c>
      <c r="K6033">
        <v>740</v>
      </c>
      <c r="L6033" t="s">
        <v>35</v>
      </c>
      <c r="M6033" t="s">
        <v>21</v>
      </c>
      <c r="N6033" t="s">
        <v>22</v>
      </c>
      <c r="O6033" s="4">
        <v>30812.84</v>
      </c>
      <c r="P6033" t="s">
        <v>28</v>
      </c>
      <c r="Q6033" t="str" cm="1">
        <f t="array" ref="Q6033">_xlfn.IFS(
O6033&lt;50000,"Low Salary (&lt;$50K)",
O6033&lt;90000,"Lower Middle ($50K-$90K)",
O6033&lt;130000,"Middle ($90K-$130K)",
O6033&lt;170000,"Upper Middle ($130K-$170K)",
O6033&gt;=170000,"High Salary (&gt;$170K)"
)</f>
        <v>Low Salary (&lt;$50K)</v>
      </c>
      <c r="R6033" t="str" cm="1">
        <f t="array" ref="R6033">_xlfn.IFS(
G6033&lt;=2,"New Customers (0-2Y)",
G6033&lt;=5,"Growing Customers (3-5Y)",
G6033&lt;=8,"Established Customers (6-8Y)",
G6033&lt;=10,"Loyal Customers (9-10Y)"
)</f>
        <v>New Customers (0-2Y)</v>
      </c>
    </row>
    <row r="6034" spans="1:18" x14ac:dyDescent="0.35">
      <c r="A6034">
        <v>15579787</v>
      </c>
      <c r="B6034" t="s">
        <v>1845</v>
      </c>
      <c r="C6034" t="s">
        <v>17</v>
      </c>
      <c r="D6034" t="s">
        <v>39</v>
      </c>
      <c r="E6034">
        <v>39</v>
      </c>
      <c r="F6034" t="s">
        <v>19</v>
      </c>
      <c r="G6034">
        <v>4</v>
      </c>
      <c r="H6034" s="4">
        <v>0</v>
      </c>
      <c r="I6034" t="s">
        <v>24</v>
      </c>
      <c r="J6034">
        <v>2</v>
      </c>
      <c r="K6034">
        <v>686</v>
      </c>
      <c r="L6034" t="s">
        <v>35</v>
      </c>
      <c r="M6034" t="s">
        <v>21</v>
      </c>
      <c r="N6034" t="s">
        <v>32</v>
      </c>
      <c r="O6034" s="4">
        <v>155023.93</v>
      </c>
      <c r="P6034" t="s">
        <v>28</v>
      </c>
      <c r="Q6034" t="str" cm="1">
        <f t="array" ref="Q6034">_xlfn.IFS(
O6034&lt;50000,"Low Salary (&lt;$50K)",
O6034&lt;90000,"Lower Middle ($50K-$90K)",
O6034&lt;130000,"Middle ($90K-$130K)",
O6034&lt;170000,"Upper Middle ($130K-$170K)",
O6034&gt;=170000,"High Salary (&gt;$170K)"
)</f>
        <v>Upper Middle ($130K-$170K)</v>
      </c>
      <c r="R6034" t="str" cm="1">
        <f t="array" ref="R6034">_xlfn.IFS(
G6034&lt;=2,"New Customers (0-2Y)",
G6034&lt;=5,"Growing Customers (3-5Y)",
G6034&lt;=8,"Established Customers (6-8Y)",
G6034&lt;=10,"Loyal Customers (9-10Y)"
)</f>
        <v>Growing Customers (3-5Y)</v>
      </c>
    </row>
    <row r="6035" spans="1:18" x14ac:dyDescent="0.35">
      <c r="A6035">
        <v>15759966</v>
      </c>
      <c r="B6035" t="s">
        <v>1545</v>
      </c>
      <c r="C6035" t="s">
        <v>26</v>
      </c>
      <c r="D6035" t="s">
        <v>18</v>
      </c>
      <c r="E6035">
        <v>36</v>
      </c>
      <c r="F6035" t="s">
        <v>19</v>
      </c>
      <c r="G6035">
        <v>5</v>
      </c>
      <c r="H6035" s="4">
        <v>119799.27</v>
      </c>
      <c r="I6035" t="s">
        <v>33</v>
      </c>
      <c r="J6035">
        <v>2</v>
      </c>
      <c r="K6035">
        <v>612</v>
      </c>
      <c r="L6035" t="s">
        <v>20</v>
      </c>
      <c r="M6035" t="s">
        <v>21</v>
      </c>
      <c r="N6035" t="s">
        <v>32</v>
      </c>
      <c r="O6035" s="4">
        <v>159416.57999999999</v>
      </c>
      <c r="P6035" t="s">
        <v>28</v>
      </c>
      <c r="Q6035" t="str" cm="1">
        <f t="array" ref="Q6035">_xlfn.IFS(
O6035&lt;50000,"Low Salary (&lt;$50K)",
O6035&lt;90000,"Lower Middle ($50K-$90K)",
O6035&lt;130000,"Middle ($90K-$130K)",
O6035&lt;170000,"Upper Middle ($130K-$170K)",
O6035&gt;=170000,"High Salary (&gt;$170K)"
)</f>
        <v>Upper Middle ($130K-$170K)</v>
      </c>
      <c r="R6035" t="str" cm="1">
        <f t="array" ref="R6035">_xlfn.IFS(
G6035&lt;=2,"New Customers (0-2Y)",
G6035&lt;=5,"Growing Customers (3-5Y)",
G6035&lt;=8,"Established Customers (6-8Y)",
G6035&lt;=10,"Loyal Customers (9-10Y)"
)</f>
        <v>Growing Customers (3-5Y)</v>
      </c>
    </row>
    <row r="6036" spans="1:18" x14ac:dyDescent="0.35">
      <c r="A6036">
        <v>15601045</v>
      </c>
      <c r="B6036" t="s">
        <v>361</v>
      </c>
      <c r="C6036" t="s">
        <v>26</v>
      </c>
      <c r="D6036" t="s">
        <v>39</v>
      </c>
      <c r="E6036">
        <v>37</v>
      </c>
      <c r="F6036" t="s">
        <v>19</v>
      </c>
      <c r="G6036">
        <v>8</v>
      </c>
      <c r="H6036" s="4">
        <v>163708.57999999999</v>
      </c>
      <c r="I6036" t="s">
        <v>33</v>
      </c>
      <c r="J6036">
        <v>2</v>
      </c>
      <c r="K6036">
        <v>655</v>
      </c>
      <c r="L6036" t="s">
        <v>20</v>
      </c>
      <c r="M6036" t="s">
        <v>27</v>
      </c>
      <c r="N6036" t="s">
        <v>32</v>
      </c>
      <c r="O6036" s="4">
        <v>76259.23</v>
      </c>
      <c r="P6036" t="s">
        <v>28</v>
      </c>
      <c r="Q6036" t="str" cm="1">
        <f t="array" ref="Q6036">_xlfn.IFS(
O6036&lt;50000,"Low Salary (&lt;$50K)",
O6036&lt;90000,"Lower Middle ($50K-$90K)",
O6036&lt;130000,"Middle ($90K-$130K)",
O6036&lt;170000,"Upper Middle ($130K-$170K)",
O6036&gt;=170000,"High Salary (&gt;$170K)"
)</f>
        <v>Lower Middle ($50K-$90K)</v>
      </c>
      <c r="R6036" t="str" cm="1">
        <f t="array" ref="R6036">_xlfn.IFS(
G6036&lt;=2,"New Customers (0-2Y)",
G6036&lt;=5,"Growing Customers (3-5Y)",
G6036&lt;=8,"Established Customers (6-8Y)",
G6036&lt;=10,"Loyal Customers (9-10Y)"
)</f>
        <v>Established Customers (6-8Y)</v>
      </c>
    </row>
    <row r="6037" spans="1:18" x14ac:dyDescent="0.35">
      <c r="A6037">
        <v>15764021</v>
      </c>
      <c r="B6037" t="s">
        <v>946</v>
      </c>
      <c r="C6037" t="s">
        <v>17</v>
      </c>
      <c r="D6037" t="s">
        <v>39</v>
      </c>
      <c r="E6037">
        <v>34</v>
      </c>
      <c r="F6037" t="s">
        <v>19</v>
      </c>
      <c r="G6037">
        <v>1</v>
      </c>
      <c r="H6037" s="4">
        <v>61687.33</v>
      </c>
      <c r="I6037" t="s">
        <v>29</v>
      </c>
      <c r="J6037">
        <v>2</v>
      </c>
      <c r="K6037">
        <v>617</v>
      </c>
      <c r="L6037" t="s">
        <v>20</v>
      </c>
      <c r="M6037" t="s">
        <v>21</v>
      </c>
      <c r="N6037" t="s">
        <v>32</v>
      </c>
      <c r="O6037" s="4">
        <v>105965.25</v>
      </c>
      <c r="P6037" t="s">
        <v>28</v>
      </c>
      <c r="Q6037" t="str" cm="1">
        <f t="array" ref="Q6037">_xlfn.IFS(
O6037&lt;50000,"Low Salary (&lt;$50K)",
O6037&lt;90000,"Lower Middle ($50K-$90K)",
O6037&lt;130000,"Middle ($90K-$130K)",
O6037&lt;170000,"Upper Middle ($130K-$170K)",
O6037&gt;=170000,"High Salary (&gt;$170K)"
)</f>
        <v>Middle ($90K-$130K)</v>
      </c>
      <c r="R6037" t="str" cm="1">
        <f t="array" ref="R6037">_xlfn.IFS(
G6037&lt;=2,"New Customers (0-2Y)",
G6037&lt;=5,"Growing Customers (3-5Y)",
G6037&lt;=8,"Established Customers (6-8Y)",
G6037&lt;=10,"Loyal Customers (9-10Y)"
)</f>
        <v>New Customers (0-2Y)</v>
      </c>
    </row>
    <row r="6038" spans="1:18" x14ac:dyDescent="0.35">
      <c r="A6038">
        <v>15687218</v>
      </c>
      <c r="B6038" t="s">
        <v>351</v>
      </c>
      <c r="C6038" t="s">
        <v>17</v>
      </c>
      <c r="D6038" t="s">
        <v>18</v>
      </c>
      <c r="E6038">
        <v>27</v>
      </c>
      <c r="F6038" t="s">
        <v>43</v>
      </c>
      <c r="G6038">
        <v>4</v>
      </c>
      <c r="H6038" s="4">
        <v>79144.34</v>
      </c>
      <c r="I6038" t="s">
        <v>29</v>
      </c>
      <c r="J6038">
        <v>1</v>
      </c>
      <c r="K6038">
        <v>674</v>
      </c>
      <c r="L6038" t="s">
        <v>35</v>
      </c>
      <c r="M6038" t="s">
        <v>27</v>
      </c>
      <c r="N6038" t="s">
        <v>22</v>
      </c>
      <c r="O6038" s="4">
        <v>50743.83</v>
      </c>
      <c r="P6038" t="s">
        <v>28</v>
      </c>
      <c r="Q6038" t="str" cm="1">
        <f t="array" ref="Q6038">_xlfn.IFS(
O6038&lt;50000,"Low Salary (&lt;$50K)",
O6038&lt;90000,"Lower Middle ($50K-$90K)",
O6038&lt;130000,"Middle ($90K-$130K)",
O6038&lt;170000,"Upper Middle ($130K-$170K)",
O6038&gt;=170000,"High Salary (&gt;$170K)"
)</f>
        <v>Lower Middle ($50K-$90K)</v>
      </c>
      <c r="R6038" t="str" cm="1">
        <f t="array" ref="R6038">_xlfn.IFS(
G6038&lt;=2,"New Customers (0-2Y)",
G6038&lt;=5,"Growing Customers (3-5Y)",
G6038&lt;=8,"Established Customers (6-8Y)",
G6038&lt;=10,"Loyal Customers (9-10Y)"
)</f>
        <v>Growing Customers (3-5Y)</v>
      </c>
    </row>
    <row r="6039" spans="1:18" x14ac:dyDescent="0.35">
      <c r="A6039">
        <v>15626452</v>
      </c>
      <c r="B6039" t="s">
        <v>2290</v>
      </c>
      <c r="C6039" t="s">
        <v>26</v>
      </c>
      <c r="D6039" t="s">
        <v>39</v>
      </c>
      <c r="E6039">
        <v>32</v>
      </c>
      <c r="F6039" t="s">
        <v>19</v>
      </c>
      <c r="G6039">
        <v>5</v>
      </c>
      <c r="H6039" s="4">
        <v>0</v>
      </c>
      <c r="I6039" t="s">
        <v>24</v>
      </c>
      <c r="J6039">
        <v>2</v>
      </c>
      <c r="K6039">
        <v>711</v>
      </c>
      <c r="L6039" t="s">
        <v>35</v>
      </c>
      <c r="M6039" t="s">
        <v>21</v>
      </c>
      <c r="N6039" t="s">
        <v>22</v>
      </c>
      <c r="O6039" s="4">
        <v>147720.26999999999</v>
      </c>
      <c r="P6039" t="s">
        <v>28</v>
      </c>
      <c r="Q6039" t="str" cm="1">
        <f t="array" ref="Q6039">_xlfn.IFS(
O6039&lt;50000,"Low Salary (&lt;$50K)",
O6039&lt;90000,"Lower Middle ($50K-$90K)",
O6039&lt;130000,"Middle ($90K-$130K)",
O6039&lt;170000,"Upper Middle ($130K-$170K)",
O6039&gt;=170000,"High Salary (&gt;$170K)"
)</f>
        <v>Upper Middle ($130K-$170K)</v>
      </c>
      <c r="R6039" t="str" cm="1">
        <f t="array" ref="R6039">_xlfn.IFS(
G6039&lt;=2,"New Customers (0-2Y)",
G6039&lt;=5,"Growing Customers (3-5Y)",
G6039&lt;=8,"Established Customers (6-8Y)",
G6039&lt;=10,"Loyal Customers (9-10Y)"
)</f>
        <v>Growing Customers (3-5Y)</v>
      </c>
    </row>
    <row r="6040" spans="1:18" x14ac:dyDescent="0.35">
      <c r="A6040">
        <v>15700964</v>
      </c>
      <c r="B6040" t="s">
        <v>1819</v>
      </c>
      <c r="C6040" t="s">
        <v>42</v>
      </c>
      <c r="D6040" t="s">
        <v>18</v>
      </c>
      <c r="E6040">
        <v>27</v>
      </c>
      <c r="F6040" t="s">
        <v>43</v>
      </c>
      <c r="G6040">
        <v>7</v>
      </c>
      <c r="H6040" s="4">
        <v>104848.68</v>
      </c>
      <c r="I6040" t="s">
        <v>33</v>
      </c>
      <c r="J6040">
        <v>1</v>
      </c>
      <c r="K6040">
        <v>624</v>
      </c>
      <c r="L6040" t="s">
        <v>20</v>
      </c>
      <c r="M6040" t="s">
        <v>21</v>
      </c>
      <c r="N6040" t="s">
        <v>22</v>
      </c>
      <c r="O6040" s="4">
        <v>167387.35999999999</v>
      </c>
      <c r="P6040" t="s">
        <v>28</v>
      </c>
      <c r="Q6040" t="str" cm="1">
        <f t="array" ref="Q6040">_xlfn.IFS(
O6040&lt;50000,"Low Salary (&lt;$50K)",
O6040&lt;90000,"Lower Middle ($50K-$90K)",
O6040&lt;130000,"Middle ($90K-$130K)",
O6040&lt;170000,"Upper Middle ($130K-$170K)",
O6040&gt;=170000,"High Salary (&gt;$170K)"
)</f>
        <v>Upper Middle ($130K-$170K)</v>
      </c>
      <c r="R6040" t="str" cm="1">
        <f t="array" ref="R6040">_xlfn.IFS(
G6040&lt;=2,"New Customers (0-2Y)",
G6040&lt;=5,"Growing Customers (3-5Y)",
G6040&lt;=8,"Established Customers (6-8Y)",
G6040&lt;=10,"Loyal Customers (9-10Y)"
)</f>
        <v>Established Customers (6-8Y)</v>
      </c>
    </row>
    <row r="6041" spans="1:18" x14ac:dyDescent="0.35">
      <c r="A6041">
        <v>15768887</v>
      </c>
      <c r="B6041" t="s">
        <v>769</v>
      </c>
      <c r="C6041" t="s">
        <v>26</v>
      </c>
      <c r="D6041" t="s">
        <v>39</v>
      </c>
      <c r="E6041">
        <v>26</v>
      </c>
      <c r="F6041" t="s">
        <v>43</v>
      </c>
      <c r="G6041">
        <v>5</v>
      </c>
      <c r="H6041" s="4">
        <v>0</v>
      </c>
      <c r="I6041" t="s">
        <v>24</v>
      </c>
      <c r="J6041">
        <v>2</v>
      </c>
      <c r="K6041">
        <v>597</v>
      </c>
      <c r="L6041" t="s">
        <v>31</v>
      </c>
      <c r="M6041" t="s">
        <v>27</v>
      </c>
      <c r="N6041" t="s">
        <v>22</v>
      </c>
      <c r="O6041" s="4">
        <v>95159.13</v>
      </c>
      <c r="P6041" t="s">
        <v>28</v>
      </c>
      <c r="Q6041" t="str" cm="1">
        <f t="array" ref="Q6041">_xlfn.IFS(
O6041&lt;50000,"Low Salary (&lt;$50K)",
O6041&lt;90000,"Lower Middle ($50K-$90K)",
O6041&lt;130000,"Middle ($90K-$130K)",
O6041&lt;170000,"Upper Middle ($130K-$170K)",
O6041&gt;=170000,"High Salary (&gt;$170K)"
)</f>
        <v>Middle ($90K-$130K)</v>
      </c>
      <c r="R6041" t="str" cm="1">
        <f t="array" ref="R6041">_xlfn.IFS(
G6041&lt;=2,"New Customers (0-2Y)",
G6041&lt;=5,"Growing Customers (3-5Y)",
G6041&lt;=8,"Established Customers (6-8Y)",
G6041&lt;=10,"Loyal Customers (9-10Y)"
)</f>
        <v>Growing Customers (3-5Y)</v>
      </c>
    </row>
    <row r="6042" spans="1:18" x14ac:dyDescent="0.35">
      <c r="A6042">
        <v>15735358</v>
      </c>
      <c r="B6042" t="s">
        <v>2291</v>
      </c>
      <c r="C6042" t="s">
        <v>26</v>
      </c>
      <c r="D6042" t="s">
        <v>39</v>
      </c>
      <c r="E6042">
        <v>46</v>
      </c>
      <c r="F6042" t="s">
        <v>19</v>
      </c>
      <c r="G6042">
        <v>4</v>
      </c>
      <c r="H6042" s="4">
        <v>0</v>
      </c>
      <c r="I6042" t="s">
        <v>24</v>
      </c>
      <c r="J6042">
        <v>1</v>
      </c>
      <c r="K6042">
        <v>682</v>
      </c>
      <c r="L6042" t="s">
        <v>35</v>
      </c>
      <c r="M6042" t="s">
        <v>21</v>
      </c>
      <c r="N6042" t="s">
        <v>22</v>
      </c>
      <c r="O6042" s="4">
        <v>4654.28</v>
      </c>
      <c r="P6042" t="s">
        <v>28</v>
      </c>
      <c r="Q6042" t="str" cm="1">
        <f t="array" ref="Q6042">_xlfn.IFS(
O6042&lt;50000,"Low Salary (&lt;$50K)",
O6042&lt;90000,"Lower Middle ($50K-$90K)",
O6042&lt;130000,"Middle ($90K-$130K)",
O6042&lt;170000,"Upper Middle ($130K-$170K)",
O6042&gt;=170000,"High Salary (&gt;$170K)"
)</f>
        <v>Low Salary (&lt;$50K)</v>
      </c>
      <c r="R6042" t="str" cm="1">
        <f t="array" ref="R6042">_xlfn.IFS(
G6042&lt;=2,"New Customers (0-2Y)",
G6042&lt;=5,"Growing Customers (3-5Y)",
G6042&lt;=8,"Established Customers (6-8Y)",
G6042&lt;=10,"Loyal Customers (9-10Y)"
)</f>
        <v>Growing Customers (3-5Y)</v>
      </c>
    </row>
    <row r="6043" spans="1:18" x14ac:dyDescent="0.35">
      <c r="A6043">
        <v>15749472</v>
      </c>
      <c r="B6043" t="s">
        <v>65</v>
      </c>
      <c r="C6043" t="s">
        <v>17</v>
      </c>
      <c r="D6043" t="s">
        <v>39</v>
      </c>
      <c r="E6043">
        <v>45</v>
      </c>
      <c r="F6043" t="s">
        <v>19</v>
      </c>
      <c r="G6043">
        <v>8</v>
      </c>
      <c r="H6043" s="4">
        <v>0</v>
      </c>
      <c r="I6043" t="s">
        <v>24</v>
      </c>
      <c r="J6043">
        <v>1</v>
      </c>
      <c r="K6043">
        <v>775</v>
      </c>
      <c r="L6043" t="s">
        <v>35</v>
      </c>
      <c r="M6043" t="s">
        <v>21</v>
      </c>
      <c r="N6043" t="s">
        <v>32</v>
      </c>
      <c r="O6043" s="4">
        <v>130376.68</v>
      </c>
      <c r="P6043" t="s">
        <v>28</v>
      </c>
      <c r="Q6043" t="str" cm="1">
        <f t="array" ref="Q6043">_xlfn.IFS(
O6043&lt;50000,"Low Salary (&lt;$50K)",
O6043&lt;90000,"Lower Middle ($50K-$90K)",
O6043&lt;130000,"Middle ($90K-$130K)",
O6043&lt;170000,"Upper Middle ($130K-$170K)",
O6043&gt;=170000,"High Salary (&gt;$170K)"
)</f>
        <v>Upper Middle ($130K-$170K)</v>
      </c>
      <c r="R6043" t="str" cm="1">
        <f t="array" ref="R6043">_xlfn.IFS(
G6043&lt;=2,"New Customers (0-2Y)",
G6043&lt;=5,"Growing Customers (3-5Y)",
G6043&lt;=8,"Established Customers (6-8Y)",
G6043&lt;=10,"Loyal Customers (9-10Y)"
)</f>
        <v>Established Customers (6-8Y)</v>
      </c>
    </row>
    <row r="6044" spans="1:18" x14ac:dyDescent="0.35">
      <c r="A6044">
        <v>15685872</v>
      </c>
      <c r="B6044" t="s">
        <v>1102</v>
      </c>
      <c r="C6044" t="s">
        <v>17</v>
      </c>
      <c r="D6044" t="s">
        <v>18</v>
      </c>
      <c r="E6044">
        <v>29</v>
      </c>
      <c r="F6044" t="s">
        <v>43</v>
      </c>
      <c r="G6044">
        <v>1</v>
      </c>
      <c r="H6044" s="4">
        <v>146652.01</v>
      </c>
      <c r="I6044" t="s">
        <v>33</v>
      </c>
      <c r="J6044">
        <v>1</v>
      </c>
      <c r="K6044">
        <v>727</v>
      </c>
      <c r="L6044" t="s">
        <v>35</v>
      </c>
      <c r="M6044" t="s">
        <v>21</v>
      </c>
      <c r="N6044" t="s">
        <v>22</v>
      </c>
      <c r="O6044" s="4">
        <v>173486.39</v>
      </c>
      <c r="P6044" t="s">
        <v>28</v>
      </c>
      <c r="Q6044" t="str" cm="1">
        <f t="array" ref="Q6044">_xlfn.IFS(
O6044&lt;50000,"Low Salary (&lt;$50K)",
O6044&lt;90000,"Lower Middle ($50K-$90K)",
O6044&lt;130000,"Middle ($90K-$130K)",
O6044&lt;170000,"Upper Middle ($130K-$170K)",
O6044&gt;=170000,"High Salary (&gt;$170K)"
)</f>
        <v>High Salary (&gt;$170K)</v>
      </c>
      <c r="R6044" t="str" cm="1">
        <f t="array" ref="R6044">_xlfn.IFS(
G6044&lt;=2,"New Customers (0-2Y)",
G6044&lt;=5,"Growing Customers (3-5Y)",
G6044&lt;=8,"Established Customers (6-8Y)",
G6044&lt;=10,"Loyal Customers (9-10Y)"
)</f>
        <v>New Customers (0-2Y)</v>
      </c>
    </row>
    <row r="6045" spans="1:18" x14ac:dyDescent="0.35">
      <c r="A6045">
        <v>15760851</v>
      </c>
      <c r="B6045" t="s">
        <v>2160</v>
      </c>
      <c r="C6045" t="s">
        <v>17</v>
      </c>
      <c r="D6045" t="s">
        <v>39</v>
      </c>
      <c r="E6045">
        <v>31</v>
      </c>
      <c r="F6045" t="s">
        <v>19</v>
      </c>
      <c r="G6045">
        <v>6</v>
      </c>
      <c r="H6045" s="4">
        <v>0</v>
      </c>
      <c r="I6045" t="s">
        <v>24</v>
      </c>
      <c r="J6045">
        <v>2</v>
      </c>
      <c r="K6045">
        <v>629</v>
      </c>
      <c r="L6045" t="s">
        <v>20</v>
      </c>
      <c r="M6045" t="s">
        <v>21</v>
      </c>
      <c r="N6045" t="s">
        <v>32</v>
      </c>
      <c r="O6045" s="4">
        <v>93881.75</v>
      </c>
      <c r="P6045" t="s">
        <v>28</v>
      </c>
      <c r="Q6045" t="str" cm="1">
        <f t="array" ref="Q6045">_xlfn.IFS(
O6045&lt;50000,"Low Salary (&lt;$50K)",
O6045&lt;90000,"Lower Middle ($50K-$90K)",
O6045&lt;130000,"Middle ($90K-$130K)",
O6045&lt;170000,"Upper Middle ($130K-$170K)",
O6045&gt;=170000,"High Salary (&gt;$170K)"
)</f>
        <v>Middle ($90K-$130K)</v>
      </c>
      <c r="R6045" t="str" cm="1">
        <f t="array" ref="R6045">_xlfn.IFS(
G6045&lt;=2,"New Customers (0-2Y)",
G6045&lt;=5,"Growing Customers (3-5Y)",
G6045&lt;=8,"Established Customers (6-8Y)",
G6045&lt;=10,"Loyal Customers (9-10Y)"
)</f>
        <v>Established Customers (6-8Y)</v>
      </c>
    </row>
    <row r="6046" spans="1:18" x14ac:dyDescent="0.35">
      <c r="A6046">
        <v>15734588</v>
      </c>
      <c r="B6046" t="s">
        <v>1532</v>
      </c>
      <c r="C6046" t="s">
        <v>17</v>
      </c>
      <c r="D6046" t="s">
        <v>39</v>
      </c>
      <c r="E6046">
        <v>46</v>
      </c>
      <c r="F6046" t="s">
        <v>19</v>
      </c>
      <c r="G6046">
        <v>0</v>
      </c>
      <c r="H6046" s="4">
        <v>0</v>
      </c>
      <c r="I6046" t="s">
        <v>24</v>
      </c>
      <c r="J6046">
        <v>2</v>
      </c>
      <c r="K6046">
        <v>684</v>
      </c>
      <c r="L6046" t="s">
        <v>35</v>
      </c>
      <c r="M6046" t="s">
        <v>21</v>
      </c>
      <c r="N6046" t="s">
        <v>22</v>
      </c>
      <c r="O6046" s="4">
        <v>36376.97</v>
      </c>
      <c r="P6046" t="s">
        <v>28</v>
      </c>
      <c r="Q6046" t="str" cm="1">
        <f t="array" ref="Q6046">_xlfn.IFS(
O6046&lt;50000,"Low Salary (&lt;$50K)",
O6046&lt;90000,"Lower Middle ($50K-$90K)",
O6046&lt;130000,"Middle ($90K-$130K)",
O6046&lt;170000,"Upper Middle ($130K-$170K)",
O6046&gt;=170000,"High Salary (&gt;$170K)"
)</f>
        <v>Low Salary (&lt;$50K)</v>
      </c>
      <c r="R6046" t="str" cm="1">
        <f t="array" ref="R6046">_xlfn.IFS(
G6046&lt;=2,"New Customers (0-2Y)",
G6046&lt;=5,"Growing Customers (3-5Y)",
G6046&lt;=8,"Established Customers (6-8Y)",
G6046&lt;=10,"Loyal Customers (9-10Y)"
)</f>
        <v>New Customers (0-2Y)</v>
      </c>
    </row>
    <row r="6047" spans="1:18" x14ac:dyDescent="0.35">
      <c r="A6047">
        <v>15784594</v>
      </c>
      <c r="B6047" t="s">
        <v>603</v>
      </c>
      <c r="C6047" t="s">
        <v>42</v>
      </c>
      <c r="D6047" t="s">
        <v>18</v>
      </c>
      <c r="E6047">
        <v>37</v>
      </c>
      <c r="F6047" t="s">
        <v>19</v>
      </c>
      <c r="G6047">
        <v>1</v>
      </c>
      <c r="H6047" s="4">
        <v>130622.34</v>
      </c>
      <c r="I6047" t="s">
        <v>33</v>
      </c>
      <c r="J6047">
        <v>2</v>
      </c>
      <c r="K6047">
        <v>549</v>
      </c>
      <c r="L6047" t="s">
        <v>31</v>
      </c>
      <c r="M6047" t="s">
        <v>21</v>
      </c>
      <c r="N6047" t="s">
        <v>22</v>
      </c>
      <c r="O6047" s="4">
        <v>128499.94</v>
      </c>
      <c r="P6047" t="s">
        <v>28</v>
      </c>
      <c r="Q6047" t="str" cm="1">
        <f t="array" ref="Q6047">_xlfn.IFS(
O6047&lt;50000,"Low Salary (&lt;$50K)",
O6047&lt;90000,"Lower Middle ($50K-$90K)",
O6047&lt;130000,"Middle ($90K-$130K)",
O6047&lt;170000,"Upper Middle ($130K-$170K)",
O6047&gt;=170000,"High Salary (&gt;$170K)"
)</f>
        <v>Middle ($90K-$130K)</v>
      </c>
      <c r="R6047" t="str" cm="1">
        <f t="array" ref="R6047">_xlfn.IFS(
G6047&lt;=2,"New Customers (0-2Y)",
G6047&lt;=5,"Growing Customers (3-5Y)",
G6047&lt;=8,"Established Customers (6-8Y)",
G6047&lt;=10,"Loyal Customers (9-10Y)"
)</f>
        <v>New Customers (0-2Y)</v>
      </c>
    </row>
    <row r="6048" spans="1:18" x14ac:dyDescent="0.35">
      <c r="A6048">
        <v>15606435</v>
      </c>
      <c r="B6048" t="s">
        <v>745</v>
      </c>
      <c r="C6048" t="s">
        <v>42</v>
      </c>
      <c r="D6048" t="s">
        <v>39</v>
      </c>
      <c r="E6048">
        <v>69</v>
      </c>
      <c r="F6048" t="s">
        <v>2967</v>
      </c>
      <c r="G6048">
        <v>2</v>
      </c>
      <c r="H6048" s="4">
        <v>187013.13</v>
      </c>
      <c r="I6048" t="s">
        <v>33</v>
      </c>
      <c r="J6048">
        <v>2</v>
      </c>
      <c r="K6048">
        <v>593</v>
      </c>
      <c r="L6048" t="s">
        <v>31</v>
      </c>
      <c r="M6048" t="s">
        <v>27</v>
      </c>
      <c r="N6048" t="s">
        <v>22</v>
      </c>
      <c r="O6048" s="4">
        <v>105898.69</v>
      </c>
      <c r="P6048" t="s">
        <v>28</v>
      </c>
      <c r="Q6048" t="str" cm="1">
        <f t="array" ref="Q6048">_xlfn.IFS(
O6048&lt;50000,"Low Salary (&lt;$50K)",
O6048&lt;90000,"Lower Middle ($50K-$90K)",
O6048&lt;130000,"Middle ($90K-$130K)",
O6048&lt;170000,"Upper Middle ($130K-$170K)",
O6048&gt;=170000,"High Salary (&gt;$170K)"
)</f>
        <v>Middle ($90K-$130K)</v>
      </c>
      <c r="R6048" t="str" cm="1">
        <f t="array" ref="R6048">_xlfn.IFS(
G6048&lt;=2,"New Customers (0-2Y)",
G6048&lt;=5,"Growing Customers (3-5Y)",
G6048&lt;=8,"Established Customers (6-8Y)",
G6048&lt;=10,"Loyal Customers (9-10Y)"
)</f>
        <v>New Customers (0-2Y)</v>
      </c>
    </row>
    <row r="6049" spans="1:18" x14ac:dyDescent="0.35">
      <c r="A6049">
        <v>15790247</v>
      </c>
      <c r="B6049" t="s">
        <v>903</v>
      </c>
      <c r="C6049" t="s">
        <v>26</v>
      </c>
      <c r="D6049" t="s">
        <v>39</v>
      </c>
      <c r="E6049">
        <v>40</v>
      </c>
      <c r="F6049" t="s">
        <v>19</v>
      </c>
      <c r="G6049">
        <v>9</v>
      </c>
      <c r="H6049" s="4">
        <v>0</v>
      </c>
      <c r="I6049" t="s">
        <v>24</v>
      </c>
      <c r="J6049">
        <v>2</v>
      </c>
      <c r="K6049">
        <v>536</v>
      </c>
      <c r="L6049" t="s">
        <v>31</v>
      </c>
      <c r="M6049" t="s">
        <v>21</v>
      </c>
      <c r="N6049" t="s">
        <v>22</v>
      </c>
      <c r="O6049" s="4">
        <v>11959.03</v>
      </c>
      <c r="P6049" t="s">
        <v>28</v>
      </c>
      <c r="Q6049" t="str" cm="1">
        <f t="array" ref="Q6049">_xlfn.IFS(
O6049&lt;50000,"Low Salary (&lt;$50K)",
O6049&lt;90000,"Lower Middle ($50K-$90K)",
O6049&lt;130000,"Middle ($90K-$130K)",
O6049&lt;170000,"Upper Middle ($130K-$170K)",
O6049&gt;=170000,"High Salary (&gt;$170K)"
)</f>
        <v>Low Salary (&lt;$50K)</v>
      </c>
      <c r="R6049" t="str" cm="1">
        <f t="array" ref="R6049">_xlfn.IFS(
G6049&lt;=2,"New Customers (0-2Y)",
G6049&lt;=5,"Growing Customers (3-5Y)",
G6049&lt;=8,"Established Customers (6-8Y)",
G6049&lt;=10,"Loyal Customers (9-10Y)"
)</f>
        <v>Loyal Customers (9-10Y)</v>
      </c>
    </row>
    <row r="6050" spans="1:18" x14ac:dyDescent="0.35">
      <c r="A6050">
        <v>15676433</v>
      </c>
      <c r="B6050" t="s">
        <v>1562</v>
      </c>
      <c r="C6050" t="s">
        <v>17</v>
      </c>
      <c r="D6050" t="s">
        <v>18</v>
      </c>
      <c r="E6050">
        <v>36</v>
      </c>
      <c r="F6050" t="s">
        <v>19</v>
      </c>
      <c r="G6050">
        <v>6</v>
      </c>
      <c r="H6050" s="4">
        <v>0</v>
      </c>
      <c r="I6050" t="s">
        <v>24</v>
      </c>
      <c r="J6050">
        <v>1</v>
      </c>
      <c r="K6050">
        <v>707</v>
      </c>
      <c r="L6050" t="s">
        <v>35</v>
      </c>
      <c r="M6050" t="s">
        <v>27</v>
      </c>
      <c r="N6050" t="s">
        <v>32</v>
      </c>
      <c r="O6050" s="4">
        <v>98810.78</v>
      </c>
      <c r="P6050" t="s">
        <v>28</v>
      </c>
      <c r="Q6050" t="str" cm="1">
        <f t="array" ref="Q6050">_xlfn.IFS(
O6050&lt;50000,"Low Salary (&lt;$50K)",
O6050&lt;90000,"Lower Middle ($50K-$90K)",
O6050&lt;130000,"Middle ($90K-$130K)",
O6050&lt;170000,"Upper Middle ($130K-$170K)",
O6050&gt;=170000,"High Salary (&gt;$170K)"
)</f>
        <v>Middle ($90K-$130K)</v>
      </c>
      <c r="R6050" t="str" cm="1">
        <f t="array" ref="R6050">_xlfn.IFS(
G6050&lt;=2,"New Customers (0-2Y)",
G6050&lt;=5,"Growing Customers (3-5Y)",
G6050&lt;=8,"Established Customers (6-8Y)",
G6050&lt;=10,"Loyal Customers (9-10Y)"
)</f>
        <v>Established Customers (6-8Y)</v>
      </c>
    </row>
    <row r="6051" spans="1:18" x14ac:dyDescent="0.35">
      <c r="A6051">
        <v>15625905</v>
      </c>
      <c r="B6051" t="s">
        <v>2292</v>
      </c>
      <c r="C6051" t="s">
        <v>26</v>
      </c>
      <c r="D6051" t="s">
        <v>39</v>
      </c>
      <c r="E6051">
        <v>41</v>
      </c>
      <c r="F6051" t="s">
        <v>19</v>
      </c>
      <c r="G6051">
        <v>0</v>
      </c>
      <c r="H6051" s="4">
        <v>0</v>
      </c>
      <c r="I6051" t="s">
        <v>24</v>
      </c>
      <c r="J6051">
        <v>2</v>
      </c>
      <c r="K6051">
        <v>592</v>
      </c>
      <c r="L6051" t="s">
        <v>31</v>
      </c>
      <c r="M6051" t="s">
        <v>21</v>
      </c>
      <c r="N6051" t="s">
        <v>32</v>
      </c>
      <c r="O6051" s="4">
        <v>65906.070000000007</v>
      </c>
      <c r="P6051" t="s">
        <v>28</v>
      </c>
      <c r="Q6051" t="str" cm="1">
        <f t="array" ref="Q6051">_xlfn.IFS(
O6051&lt;50000,"Low Salary (&lt;$50K)",
O6051&lt;90000,"Lower Middle ($50K-$90K)",
O6051&lt;130000,"Middle ($90K-$130K)",
O6051&lt;170000,"Upper Middle ($130K-$170K)",
O6051&gt;=170000,"High Salary (&gt;$170K)"
)</f>
        <v>Lower Middle ($50K-$90K)</v>
      </c>
      <c r="R6051" t="str" cm="1">
        <f t="array" ref="R6051">_xlfn.IFS(
G6051&lt;=2,"New Customers (0-2Y)",
G6051&lt;=5,"Growing Customers (3-5Y)",
G6051&lt;=8,"Established Customers (6-8Y)",
G6051&lt;=10,"Loyal Customers (9-10Y)"
)</f>
        <v>New Customers (0-2Y)</v>
      </c>
    </row>
    <row r="6052" spans="1:18" x14ac:dyDescent="0.35">
      <c r="A6052">
        <v>15626414</v>
      </c>
      <c r="B6052" t="s">
        <v>341</v>
      </c>
      <c r="C6052" t="s">
        <v>17</v>
      </c>
      <c r="D6052" t="s">
        <v>39</v>
      </c>
      <c r="E6052">
        <v>44</v>
      </c>
      <c r="F6052" t="s">
        <v>19</v>
      </c>
      <c r="G6052">
        <v>6</v>
      </c>
      <c r="H6052" s="4">
        <v>98862.54</v>
      </c>
      <c r="I6052" t="s">
        <v>29</v>
      </c>
      <c r="J6052">
        <v>1</v>
      </c>
      <c r="K6052">
        <v>703</v>
      </c>
      <c r="L6052" t="s">
        <v>35</v>
      </c>
      <c r="M6052" t="s">
        <v>21</v>
      </c>
      <c r="N6052" t="s">
        <v>32</v>
      </c>
      <c r="O6052" s="4">
        <v>151516.70000000001</v>
      </c>
      <c r="P6052" t="s">
        <v>28</v>
      </c>
      <c r="Q6052" t="str" cm="1">
        <f t="array" ref="Q6052">_xlfn.IFS(
O6052&lt;50000,"Low Salary (&lt;$50K)",
O6052&lt;90000,"Lower Middle ($50K-$90K)",
O6052&lt;130000,"Middle ($90K-$130K)",
O6052&lt;170000,"Upper Middle ($130K-$170K)",
O6052&gt;=170000,"High Salary (&gt;$170K)"
)</f>
        <v>Upper Middle ($130K-$170K)</v>
      </c>
      <c r="R6052" t="str" cm="1">
        <f t="array" ref="R6052">_xlfn.IFS(
G6052&lt;=2,"New Customers (0-2Y)",
G6052&lt;=5,"Growing Customers (3-5Y)",
G6052&lt;=8,"Established Customers (6-8Y)",
G6052&lt;=10,"Loyal Customers (9-10Y)"
)</f>
        <v>Established Customers (6-8Y)</v>
      </c>
    </row>
    <row r="6053" spans="1:18" x14ac:dyDescent="0.35">
      <c r="A6053">
        <v>15623220</v>
      </c>
      <c r="B6053" t="s">
        <v>340</v>
      </c>
      <c r="C6053" t="s">
        <v>26</v>
      </c>
      <c r="D6053" t="s">
        <v>18</v>
      </c>
      <c r="E6053">
        <v>45</v>
      </c>
      <c r="F6053" t="s">
        <v>19</v>
      </c>
      <c r="G6053">
        <v>4</v>
      </c>
      <c r="H6053" s="4">
        <v>0</v>
      </c>
      <c r="I6053" t="s">
        <v>24</v>
      </c>
      <c r="J6053">
        <v>2</v>
      </c>
      <c r="K6053">
        <v>723</v>
      </c>
      <c r="L6053" t="s">
        <v>35</v>
      </c>
      <c r="M6053" t="s">
        <v>21</v>
      </c>
      <c r="N6053" t="s">
        <v>32</v>
      </c>
      <c r="O6053" s="4">
        <v>37214.39</v>
      </c>
      <c r="P6053" t="s">
        <v>28</v>
      </c>
      <c r="Q6053" t="str" cm="1">
        <f t="array" ref="Q6053">_xlfn.IFS(
O6053&lt;50000,"Low Salary (&lt;$50K)",
O6053&lt;90000,"Lower Middle ($50K-$90K)",
O6053&lt;130000,"Middle ($90K-$130K)",
O6053&lt;170000,"Upper Middle ($130K-$170K)",
O6053&gt;=170000,"High Salary (&gt;$170K)"
)</f>
        <v>Low Salary (&lt;$50K)</v>
      </c>
      <c r="R6053" t="str" cm="1">
        <f t="array" ref="R6053">_xlfn.IFS(
G6053&lt;=2,"New Customers (0-2Y)",
G6053&lt;=5,"Growing Customers (3-5Y)",
G6053&lt;=8,"Established Customers (6-8Y)",
G6053&lt;=10,"Loyal Customers (9-10Y)"
)</f>
        <v>Growing Customers (3-5Y)</v>
      </c>
    </row>
    <row r="6054" spans="1:18" x14ac:dyDescent="0.35">
      <c r="A6054">
        <v>15752857</v>
      </c>
      <c r="B6054" t="s">
        <v>763</v>
      </c>
      <c r="C6054" t="s">
        <v>42</v>
      </c>
      <c r="D6054" t="s">
        <v>39</v>
      </c>
      <c r="E6054">
        <v>52</v>
      </c>
      <c r="F6054" t="s">
        <v>19</v>
      </c>
      <c r="G6054">
        <v>1</v>
      </c>
      <c r="H6054" s="4">
        <v>98443.14</v>
      </c>
      <c r="I6054" t="s">
        <v>29</v>
      </c>
      <c r="J6054">
        <v>2</v>
      </c>
      <c r="K6054">
        <v>452</v>
      </c>
      <c r="L6054" t="s">
        <v>44</v>
      </c>
      <c r="M6054" t="s">
        <v>27</v>
      </c>
      <c r="N6054" t="s">
        <v>32</v>
      </c>
      <c r="O6054" s="4">
        <v>92033.98</v>
      </c>
      <c r="P6054" t="s">
        <v>28</v>
      </c>
      <c r="Q6054" t="str" cm="1">
        <f t="array" ref="Q6054">_xlfn.IFS(
O6054&lt;50000,"Low Salary (&lt;$50K)",
O6054&lt;90000,"Lower Middle ($50K-$90K)",
O6054&lt;130000,"Middle ($90K-$130K)",
O6054&lt;170000,"Upper Middle ($130K-$170K)",
O6054&gt;=170000,"High Salary (&gt;$170K)"
)</f>
        <v>Middle ($90K-$130K)</v>
      </c>
      <c r="R6054" t="str" cm="1">
        <f t="array" ref="R6054">_xlfn.IFS(
G6054&lt;=2,"New Customers (0-2Y)",
G6054&lt;=5,"Growing Customers (3-5Y)",
G6054&lt;=8,"Established Customers (6-8Y)",
G6054&lt;=10,"Loyal Customers (9-10Y)"
)</f>
        <v>New Customers (0-2Y)</v>
      </c>
    </row>
    <row r="6055" spans="1:18" x14ac:dyDescent="0.35">
      <c r="A6055">
        <v>15677908</v>
      </c>
      <c r="B6055" t="s">
        <v>758</v>
      </c>
      <c r="C6055" t="s">
        <v>26</v>
      </c>
      <c r="D6055" t="s">
        <v>39</v>
      </c>
      <c r="E6055">
        <v>42</v>
      </c>
      <c r="F6055" t="s">
        <v>19</v>
      </c>
      <c r="G6055">
        <v>4</v>
      </c>
      <c r="H6055" s="4">
        <v>0</v>
      </c>
      <c r="I6055" t="s">
        <v>24</v>
      </c>
      <c r="J6055">
        <v>2</v>
      </c>
      <c r="K6055">
        <v>552</v>
      </c>
      <c r="L6055" t="s">
        <v>31</v>
      </c>
      <c r="M6055" t="s">
        <v>27</v>
      </c>
      <c r="N6055" t="s">
        <v>32</v>
      </c>
      <c r="O6055" s="4">
        <v>195692.3</v>
      </c>
      <c r="P6055" t="s">
        <v>28</v>
      </c>
      <c r="Q6055" t="str" cm="1">
        <f t="array" ref="Q6055">_xlfn.IFS(
O6055&lt;50000,"Low Salary (&lt;$50K)",
O6055&lt;90000,"Lower Middle ($50K-$90K)",
O6055&lt;130000,"Middle ($90K-$130K)",
O6055&lt;170000,"Upper Middle ($130K-$170K)",
O6055&gt;=170000,"High Salary (&gt;$170K)"
)</f>
        <v>High Salary (&gt;$170K)</v>
      </c>
      <c r="R6055" t="str" cm="1">
        <f t="array" ref="R6055">_xlfn.IFS(
G6055&lt;=2,"New Customers (0-2Y)",
G6055&lt;=5,"Growing Customers (3-5Y)",
G6055&lt;=8,"Established Customers (6-8Y)",
G6055&lt;=10,"Loyal Customers (9-10Y)"
)</f>
        <v>Growing Customers (3-5Y)</v>
      </c>
    </row>
    <row r="6056" spans="1:18" x14ac:dyDescent="0.35">
      <c r="A6056">
        <v>15773013</v>
      </c>
      <c r="B6056" t="s">
        <v>2293</v>
      </c>
      <c r="C6056" t="s">
        <v>17</v>
      </c>
      <c r="D6056" t="s">
        <v>18</v>
      </c>
      <c r="E6056">
        <v>47</v>
      </c>
      <c r="F6056" t="s">
        <v>19</v>
      </c>
      <c r="G6056">
        <v>0</v>
      </c>
      <c r="H6056" s="4">
        <v>0</v>
      </c>
      <c r="I6056" t="s">
        <v>24</v>
      </c>
      <c r="J6056">
        <v>1</v>
      </c>
      <c r="K6056">
        <v>633</v>
      </c>
      <c r="L6056" t="s">
        <v>20</v>
      </c>
      <c r="M6056" t="s">
        <v>21</v>
      </c>
      <c r="N6056" t="s">
        <v>22</v>
      </c>
      <c r="O6056" s="4">
        <v>6342.84</v>
      </c>
      <c r="P6056" t="s">
        <v>23</v>
      </c>
      <c r="Q6056" t="str" cm="1">
        <f t="array" ref="Q6056">_xlfn.IFS(
O6056&lt;50000,"Low Salary (&lt;$50K)",
O6056&lt;90000,"Lower Middle ($50K-$90K)",
O6056&lt;130000,"Middle ($90K-$130K)",
O6056&lt;170000,"Upper Middle ($130K-$170K)",
O6056&gt;=170000,"High Salary (&gt;$170K)"
)</f>
        <v>Low Salary (&lt;$50K)</v>
      </c>
      <c r="R6056" t="str" cm="1">
        <f t="array" ref="R6056">_xlfn.IFS(
G6056&lt;=2,"New Customers (0-2Y)",
G6056&lt;=5,"Growing Customers (3-5Y)",
G6056&lt;=8,"Established Customers (6-8Y)",
G6056&lt;=10,"Loyal Customers (9-10Y)"
)</f>
        <v>New Customers (0-2Y)</v>
      </c>
    </row>
    <row r="6057" spans="1:18" x14ac:dyDescent="0.35">
      <c r="A6057">
        <v>15623972</v>
      </c>
      <c r="B6057" t="s">
        <v>934</v>
      </c>
      <c r="C6057" t="s">
        <v>42</v>
      </c>
      <c r="D6057" t="s">
        <v>18</v>
      </c>
      <c r="E6057">
        <v>23</v>
      </c>
      <c r="F6057" t="s">
        <v>43</v>
      </c>
      <c r="G6057">
        <v>9</v>
      </c>
      <c r="H6057" s="4">
        <v>123575.51</v>
      </c>
      <c r="I6057" t="s">
        <v>33</v>
      </c>
      <c r="J6057">
        <v>1</v>
      </c>
      <c r="K6057">
        <v>479</v>
      </c>
      <c r="L6057" t="s">
        <v>44</v>
      </c>
      <c r="M6057" t="s">
        <v>27</v>
      </c>
      <c r="N6057" t="s">
        <v>22</v>
      </c>
      <c r="O6057" s="4">
        <v>95148.28</v>
      </c>
      <c r="P6057" t="s">
        <v>28</v>
      </c>
      <c r="Q6057" t="str" cm="1">
        <f t="array" ref="Q6057">_xlfn.IFS(
O6057&lt;50000,"Low Salary (&lt;$50K)",
O6057&lt;90000,"Lower Middle ($50K-$90K)",
O6057&lt;130000,"Middle ($90K-$130K)",
O6057&lt;170000,"Upper Middle ($130K-$170K)",
O6057&gt;=170000,"High Salary (&gt;$170K)"
)</f>
        <v>Middle ($90K-$130K)</v>
      </c>
      <c r="R6057" t="str" cm="1">
        <f t="array" ref="R6057">_xlfn.IFS(
G6057&lt;=2,"New Customers (0-2Y)",
G6057&lt;=5,"Growing Customers (3-5Y)",
G6057&lt;=8,"Established Customers (6-8Y)",
G6057&lt;=10,"Loyal Customers (9-10Y)"
)</f>
        <v>Loyal Customers (9-10Y)</v>
      </c>
    </row>
    <row r="6058" spans="1:18" x14ac:dyDescent="0.35">
      <c r="A6058">
        <v>15738627</v>
      </c>
      <c r="B6058" t="s">
        <v>2294</v>
      </c>
      <c r="C6058" t="s">
        <v>17</v>
      </c>
      <c r="D6058" t="s">
        <v>39</v>
      </c>
      <c r="E6058">
        <v>25</v>
      </c>
      <c r="F6058" t="s">
        <v>43</v>
      </c>
      <c r="G6058">
        <v>6</v>
      </c>
      <c r="H6058" s="4">
        <v>0</v>
      </c>
      <c r="I6058" t="s">
        <v>24</v>
      </c>
      <c r="J6058">
        <v>2</v>
      </c>
      <c r="K6058">
        <v>768</v>
      </c>
      <c r="L6058" t="s">
        <v>35</v>
      </c>
      <c r="M6058" t="s">
        <v>21</v>
      </c>
      <c r="N6058" t="s">
        <v>22</v>
      </c>
      <c r="O6058" s="4">
        <v>21215.67</v>
      </c>
      <c r="P6058" t="s">
        <v>28</v>
      </c>
      <c r="Q6058" t="str" cm="1">
        <f t="array" ref="Q6058">_xlfn.IFS(
O6058&lt;50000,"Low Salary (&lt;$50K)",
O6058&lt;90000,"Lower Middle ($50K-$90K)",
O6058&lt;130000,"Middle ($90K-$130K)",
O6058&lt;170000,"Upper Middle ($130K-$170K)",
O6058&gt;=170000,"High Salary (&gt;$170K)"
)</f>
        <v>Low Salary (&lt;$50K)</v>
      </c>
      <c r="R6058" t="str" cm="1">
        <f t="array" ref="R6058">_xlfn.IFS(
G6058&lt;=2,"New Customers (0-2Y)",
G6058&lt;=5,"Growing Customers (3-5Y)",
G6058&lt;=8,"Established Customers (6-8Y)",
G6058&lt;=10,"Loyal Customers (9-10Y)"
)</f>
        <v>Established Customers (6-8Y)</v>
      </c>
    </row>
    <row r="6059" spans="1:18" x14ac:dyDescent="0.35">
      <c r="A6059">
        <v>15643392</v>
      </c>
      <c r="B6059" t="s">
        <v>813</v>
      </c>
      <c r="C6059" t="s">
        <v>17</v>
      </c>
      <c r="D6059" t="s">
        <v>39</v>
      </c>
      <c r="E6059">
        <v>31</v>
      </c>
      <c r="F6059" t="s">
        <v>19</v>
      </c>
      <c r="G6059">
        <v>4</v>
      </c>
      <c r="H6059" s="4">
        <v>105239.1</v>
      </c>
      <c r="I6059" t="s">
        <v>33</v>
      </c>
      <c r="J6059">
        <v>1</v>
      </c>
      <c r="K6059">
        <v>742</v>
      </c>
      <c r="L6059" t="s">
        <v>35</v>
      </c>
      <c r="M6059" t="s">
        <v>21</v>
      </c>
      <c r="N6059" t="s">
        <v>22</v>
      </c>
      <c r="O6059" s="4">
        <v>19700.240000000002</v>
      </c>
      <c r="P6059" t="s">
        <v>28</v>
      </c>
      <c r="Q6059" t="str" cm="1">
        <f t="array" ref="Q6059">_xlfn.IFS(
O6059&lt;50000,"Low Salary (&lt;$50K)",
O6059&lt;90000,"Lower Middle ($50K-$90K)",
O6059&lt;130000,"Middle ($90K-$130K)",
O6059&lt;170000,"Upper Middle ($130K-$170K)",
O6059&gt;=170000,"High Salary (&gt;$170K)"
)</f>
        <v>Low Salary (&lt;$50K)</v>
      </c>
      <c r="R6059" t="str" cm="1">
        <f t="array" ref="R6059">_xlfn.IFS(
G6059&lt;=2,"New Customers (0-2Y)",
G6059&lt;=5,"Growing Customers (3-5Y)",
G6059&lt;=8,"Established Customers (6-8Y)",
G6059&lt;=10,"Loyal Customers (9-10Y)"
)</f>
        <v>Growing Customers (3-5Y)</v>
      </c>
    </row>
    <row r="6060" spans="1:18" x14ac:dyDescent="0.35">
      <c r="A6060">
        <v>15684868</v>
      </c>
      <c r="B6060" t="s">
        <v>75</v>
      </c>
      <c r="C6060" t="s">
        <v>42</v>
      </c>
      <c r="D6060" t="s">
        <v>39</v>
      </c>
      <c r="E6060">
        <v>56</v>
      </c>
      <c r="F6060" t="s">
        <v>19</v>
      </c>
      <c r="G6060">
        <v>9</v>
      </c>
      <c r="H6060" s="4">
        <v>110993.79</v>
      </c>
      <c r="I6060" t="s">
        <v>33</v>
      </c>
      <c r="J6060">
        <v>1</v>
      </c>
      <c r="K6060">
        <v>668</v>
      </c>
      <c r="L6060" t="s">
        <v>35</v>
      </c>
      <c r="M6060" t="s">
        <v>21</v>
      </c>
      <c r="N6060" t="s">
        <v>32</v>
      </c>
      <c r="O6060" s="4">
        <v>134396.64000000001</v>
      </c>
      <c r="P6060" t="s">
        <v>23</v>
      </c>
      <c r="Q6060" t="str" cm="1">
        <f t="array" ref="Q6060">_xlfn.IFS(
O6060&lt;50000,"Low Salary (&lt;$50K)",
O6060&lt;90000,"Lower Middle ($50K-$90K)",
O6060&lt;130000,"Middle ($90K-$130K)",
O6060&lt;170000,"Upper Middle ($130K-$170K)",
O6060&gt;=170000,"High Salary (&gt;$170K)"
)</f>
        <v>Upper Middle ($130K-$170K)</v>
      </c>
      <c r="R6060" t="str" cm="1">
        <f t="array" ref="R6060">_xlfn.IFS(
G6060&lt;=2,"New Customers (0-2Y)",
G6060&lt;=5,"Growing Customers (3-5Y)",
G6060&lt;=8,"Established Customers (6-8Y)",
G6060&lt;=10,"Loyal Customers (9-10Y)"
)</f>
        <v>Loyal Customers (9-10Y)</v>
      </c>
    </row>
    <row r="6061" spans="1:18" x14ac:dyDescent="0.35">
      <c r="A6061">
        <v>15627854</v>
      </c>
      <c r="B6061" t="s">
        <v>477</v>
      </c>
      <c r="C6061" t="s">
        <v>26</v>
      </c>
      <c r="D6061" t="s">
        <v>39</v>
      </c>
      <c r="E6061">
        <v>44</v>
      </c>
      <c r="F6061" t="s">
        <v>19</v>
      </c>
      <c r="G6061">
        <v>3</v>
      </c>
      <c r="H6061" s="4">
        <v>0</v>
      </c>
      <c r="I6061" t="s">
        <v>24</v>
      </c>
      <c r="J6061">
        <v>2</v>
      </c>
      <c r="K6061">
        <v>707</v>
      </c>
      <c r="L6061" t="s">
        <v>35</v>
      </c>
      <c r="M6061" t="s">
        <v>21</v>
      </c>
      <c r="N6061" t="s">
        <v>22</v>
      </c>
      <c r="O6061" s="4">
        <v>135077.01</v>
      </c>
      <c r="P6061" t="s">
        <v>28</v>
      </c>
      <c r="Q6061" t="str" cm="1">
        <f t="array" ref="Q6061">_xlfn.IFS(
O6061&lt;50000,"Low Salary (&lt;$50K)",
O6061&lt;90000,"Lower Middle ($50K-$90K)",
O6061&lt;130000,"Middle ($90K-$130K)",
O6061&lt;170000,"Upper Middle ($130K-$170K)",
O6061&gt;=170000,"High Salary (&gt;$170K)"
)</f>
        <v>Upper Middle ($130K-$170K)</v>
      </c>
      <c r="R6061" t="str" cm="1">
        <f t="array" ref="R6061">_xlfn.IFS(
G6061&lt;=2,"New Customers (0-2Y)",
G6061&lt;=5,"Growing Customers (3-5Y)",
G6061&lt;=8,"Established Customers (6-8Y)",
G6061&lt;=10,"Loyal Customers (9-10Y)"
)</f>
        <v>Growing Customers (3-5Y)</v>
      </c>
    </row>
    <row r="6062" spans="1:18" x14ac:dyDescent="0.35">
      <c r="A6062">
        <v>15669253</v>
      </c>
      <c r="B6062" t="s">
        <v>807</v>
      </c>
      <c r="C6062" t="s">
        <v>26</v>
      </c>
      <c r="D6062" t="s">
        <v>39</v>
      </c>
      <c r="E6062">
        <v>39</v>
      </c>
      <c r="F6062" t="s">
        <v>19</v>
      </c>
      <c r="G6062">
        <v>7</v>
      </c>
      <c r="H6062" s="4">
        <v>157691.98000000001</v>
      </c>
      <c r="I6062" t="s">
        <v>33</v>
      </c>
      <c r="J6062">
        <v>2</v>
      </c>
      <c r="K6062">
        <v>754</v>
      </c>
      <c r="L6062" t="s">
        <v>35</v>
      </c>
      <c r="M6062" t="s">
        <v>21</v>
      </c>
      <c r="N6062" t="s">
        <v>32</v>
      </c>
      <c r="O6062" s="4">
        <v>133600.89000000001</v>
      </c>
      <c r="P6062" t="s">
        <v>23</v>
      </c>
      <c r="Q6062" t="str" cm="1">
        <f t="array" ref="Q6062">_xlfn.IFS(
O6062&lt;50000,"Low Salary (&lt;$50K)",
O6062&lt;90000,"Lower Middle ($50K-$90K)",
O6062&lt;130000,"Middle ($90K-$130K)",
O6062&lt;170000,"Upper Middle ($130K-$170K)",
O6062&gt;=170000,"High Salary (&gt;$170K)"
)</f>
        <v>Upper Middle ($130K-$170K)</v>
      </c>
      <c r="R6062" t="str" cm="1">
        <f t="array" ref="R6062">_xlfn.IFS(
G6062&lt;=2,"New Customers (0-2Y)",
G6062&lt;=5,"Growing Customers (3-5Y)",
G6062&lt;=8,"Established Customers (6-8Y)",
G6062&lt;=10,"Loyal Customers (9-10Y)"
)</f>
        <v>Established Customers (6-8Y)</v>
      </c>
    </row>
    <row r="6063" spans="1:18" x14ac:dyDescent="0.35">
      <c r="A6063">
        <v>15758023</v>
      </c>
      <c r="B6063" t="s">
        <v>2295</v>
      </c>
      <c r="C6063" t="s">
        <v>42</v>
      </c>
      <c r="D6063" t="s">
        <v>39</v>
      </c>
      <c r="E6063">
        <v>47</v>
      </c>
      <c r="F6063" t="s">
        <v>19</v>
      </c>
      <c r="G6063">
        <v>5</v>
      </c>
      <c r="H6063" s="4">
        <v>105245.21</v>
      </c>
      <c r="I6063" t="s">
        <v>33</v>
      </c>
      <c r="J6063">
        <v>1</v>
      </c>
      <c r="K6063">
        <v>544</v>
      </c>
      <c r="L6063" t="s">
        <v>31</v>
      </c>
      <c r="M6063" t="s">
        <v>27</v>
      </c>
      <c r="N6063" t="s">
        <v>32</v>
      </c>
      <c r="O6063" s="4">
        <v>99922.08</v>
      </c>
      <c r="P6063" t="s">
        <v>23</v>
      </c>
      <c r="Q6063" t="str" cm="1">
        <f t="array" ref="Q6063">_xlfn.IFS(
O6063&lt;50000,"Low Salary (&lt;$50K)",
O6063&lt;90000,"Lower Middle ($50K-$90K)",
O6063&lt;130000,"Middle ($90K-$130K)",
O6063&lt;170000,"Upper Middle ($130K-$170K)",
O6063&gt;=170000,"High Salary (&gt;$170K)"
)</f>
        <v>Middle ($90K-$130K)</v>
      </c>
      <c r="R6063" t="str" cm="1">
        <f t="array" ref="R6063">_xlfn.IFS(
G6063&lt;=2,"New Customers (0-2Y)",
G6063&lt;=5,"Growing Customers (3-5Y)",
G6063&lt;=8,"Established Customers (6-8Y)",
G6063&lt;=10,"Loyal Customers (9-10Y)"
)</f>
        <v>Growing Customers (3-5Y)</v>
      </c>
    </row>
    <row r="6064" spans="1:18" x14ac:dyDescent="0.35">
      <c r="A6064">
        <v>15574558</v>
      </c>
      <c r="B6064" t="s">
        <v>2296</v>
      </c>
      <c r="C6064" t="s">
        <v>26</v>
      </c>
      <c r="D6064" t="s">
        <v>39</v>
      </c>
      <c r="E6064">
        <v>32</v>
      </c>
      <c r="F6064" t="s">
        <v>19</v>
      </c>
      <c r="G6064">
        <v>8</v>
      </c>
      <c r="H6064" s="4">
        <v>0</v>
      </c>
      <c r="I6064" t="s">
        <v>24</v>
      </c>
      <c r="J6064">
        <v>2</v>
      </c>
      <c r="K6064">
        <v>718</v>
      </c>
      <c r="L6064" t="s">
        <v>35</v>
      </c>
      <c r="M6064" t="s">
        <v>21</v>
      </c>
      <c r="N6064" t="s">
        <v>22</v>
      </c>
      <c r="O6064" s="4">
        <v>41399.33</v>
      </c>
      <c r="P6064" t="s">
        <v>28</v>
      </c>
      <c r="Q6064" t="str" cm="1">
        <f t="array" ref="Q6064">_xlfn.IFS(
O6064&lt;50000,"Low Salary (&lt;$50K)",
O6064&lt;90000,"Lower Middle ($50K-$90K)",
O6064&lt;130000,"Middle ($90K-$130K)",
O6064&lt;170000,"Upper Middle ($130K-$170K)",
O6064&gt;=170000,"High Salary (&gt;$170K)"
)</f>
        <v>Low Salary (&lt;$50K)</v>
      </c>
      <c r="R6064" t="str" cm="1">
        <f t="array" ref="R6064">_xlfn.IFS(
G6064&lt;=2,"New Customers (0-2Y)",
G6064&lt;=5,"Growing Customers (3-5Y)",
G6064&lt;=8,"Established Customers (6-8Y)",
G6064&lt;=10,"Loyal Customers (9-10Y)"
)</f>
        <v>Established Customers (6-8Y)</v>
      </c>
    </row>
    <row r="6065" spans="1:18" x14ac:dyDescent="0.35">
      <c r="A6065">
        <v>15635256</v>
      </c>
      <c r="B6065" t="s">
        <v>1363</v>
      </c>
      <c r="C6065" t="s">
        <v>17</v>
      </c>
      <c r="D6065" t="s">
        <v>39</v>
      </c>
      <c r="E6065">
        <v>31</v>
      </c>
      <c r="F6065" t="s">
        <v>19</v>
      </c>
      <c r="G6065">
        <v>7</v>
      </c>
      <c r="H6065" s="4">
        <v>117687.35</v>
      </c>
      <c r="I6065" t="s">
        <v>33</v>
      </c>
      <c r="J6065">
        <v>1</v>
      </c>
      <c r="K6065">
        <v>762</v>
      </c>
      <c r="L6065" t="s">
        <v>35</v>
      </c>
      <c r="M6065" t="s">
        <v>21</v>
      </c>
      <c r="N6065" t="s">
        <v>22</v>
      </c>
      <c r="O6065" s="4">
        <v>159344.43</v>
      </c>
      <c r="P6065" t="s">
        <v>28</v>
      </c>
      <c r="Q6065" t="str" cm="1">
        <f t="array" ref="Q6065">_xlfn.IFS(
O6065&lt;50000,"Low Salary (&lt;$50K)",
O6065&lt;90000,"Lower Middle ($50K-$90K)",
O6065&lt;130000,"Middle ($90K-$130K)",
O6065&lt;170000,"Upper Middle ($130K-$170K)",
O6065&gt;=170000,"High Salary (&gt;$170K)"
)</f>
        <v>Upper Middle ($130K-$170K)</v>
      </c>
      <c r="R6065" t="str" cm="1">
        <f t="array" ref="R6065">_xlfn.IFS(
G6065&lt;=2,"New Customers (0-2Y)",
G6065&lt;=5,"Growing Customers (3-5Y)",
G6065&lt;=8,"Established Customers (6-8Y)",
G6065&lt;=10,"Loyal Customers (9-10Y)"
)</f>
        <v>Established Customers (6-8Y)</v>
      </c>
    </row>
    <row r="6066" spans="1:18" x14ac:dyDescent="0.35">
      <c r="A6066">
        <v>15680399</v>
      </c>
      <c r="B6066" t="s">
        <v>381</v>
      </c>
      <c r="C6066" t="s">
        <v>17</v>
      </c>
      <c r="D6066" t="s">
        <v>39</v>
      </c>
      <c r="E6066">
        <v>23</v>
      </c>
      <c r="F6066" t="s">
        <v>43</v>
      </c>
      <c r="G6066">
        <v>2</v>
      </c>
      <c r="H6066" s="4">
        <v>0</v>
      </c>
      <c r="I6066" t="s">
        <v>24</v>
      </c>
      <c r="J6066">
        <v>2</v>
      </c>
      <c r="K6066">
        <v>772</v>
      </c>
      <c r="L6066" t="s">
        <v>35</v>
      </c>
      <c r="M6066" t="s">
        <v>21</v>
      </c>
      <c r="N6066" t="s">
        <v>32</v>
      </c>
      <c r="O6066" s="4">
        <v>18364.189999999999</v>
      </c>
      <c r="P6066" t="s">
        <v>28</v>
      </c>
      <c r="Q6066" t="str" cm="1">
        <f t="array" ref="Q6066">_xlfn.IFS(
O6066&lt;50000,"Low Salary (&lt;$50K)",
O6066&lt;90000,"Lower Middle ($50K-$90K)",
O6066&lt;130000,"Middle ($90K-$130K)",
O6066&lt;170000,"Upper Middle ($130K-$170K)",
O6066&gt;=170000,"High Salary (&gt;$170K)"
)</f>
        <v>Low Salary (&lt;$50K)</v>
      </c>
      <c r="R6066" t="str" cm="1">
        <f t="array" ref="R6066">_xlfn.IFS(
G6066&lt;=2,"New Customers (0-2Y)",
G6066&lt;=5,"Growing Customers (3-5Y)",
G6066&lt;=8,"Established Customers (6-8Y)",
G6066&lt;=10,"Loyal Customers (9-10Y)"
)</f>
        <v>New Customers (0-2Y)</v>
      </c>
    </row>
    <row r="6067" spans="1:18" x14ac:dyDescent="0.35">
      <c r="A6067">
        <v>15674720</v>
      </c>
      <c r="B6067" t="s">
        <v>252</v>
      </c>
      <c r="C6067" t="s">
        <v>42</v>
      </c>
      <c r="D6067" t="s">
        <v>18</v>
      </c>
      <c r="E6067">
        <v>37</v>
      </c>
      <c r="F6067" t="s">
        <v>19</v>
      </c>
      <c r="G6067">
        <v>7</v>
      </c>
      <c r="H6067" s="4">
        <v>123067.63</v>
      </c>
      <c r="I6067" t="s">
        <v>33</v>
      </c>
      <c r="J6067">
        <v>1</v>
      </c>
      <c r="K6067">
        <v>691</v>
      </c>
      <c r="L6067" t="s">
        <v>35</v>
      </c>
      <c r="M6067" t="s">
        <v>21</v>
      </c>
      <c r="N6067" t="s">
        <v>22</v>
      </c>
      <c r="O6067" s="4">
        <v>98162.44</v>
      </c>
      <c r="P6067" t="s">
        <v>23</v>
      </c>
      <c r="Q6067" t="str" cm="1">
        <f t="array" ref="Q6067">_xlfn.IFS(
O6067&lt;50000,"Low Salary (&lt;$50K)",
O6067&lt;90000,"Lower Middle ($50K-$90K)",
O6067&lt;130000,"Middle ($90K-$130K)",
O6067&lt;170000,"Upper Middle ($130K-$170K)",
O6067&gt;=170000,"High Salary (&gt;$170K)"
)</f>
        <v>Middle ($90K-$130K)</v>
      </c>
      <c r="R6067" t="str" cm="1">
        <f t="array" ref="R6067">_xlfn.IFS(
G6067&lt;=2,"New Customers (0-2Y)",
G6067&lt;=5,"Growing Customers (3-5Y)",
G6067&lt;=8,"Established Customers (6-8Y)",
G6067&lt;=10,"Loyal Customers (9-10Y)"
)</f>
        <v>Established Customers (6-8Y)</v>
      </c>
    </row>
    <row r="6068" spans="1:18" x14ac:dyDescent="0.35">
      <c r="A6068">
        <v>15580249</v>
      </c>
      <c r="B6068" t="s">
        <v>1524</v>
      </c>
      <c r="C6068" t="s">
        <v>17</v>
      </c>
      <c r="D6068" t="s">
        <v>39</v>
      </c>
      <c r="E6068">
        <v>45</v>
      </c>
      <c r="F6068" t="s">
        <v>19</v>
      </c>
      <c r="G6068">
        <v>0</v>
      </c>
      <c r="H6068" s="4">
        <v>0</v>
      </c>
      <c r="I6068" t="s">
        <v>24</v>
      </c>
      <c r="J6068">
        <v>1</v>
      </c>
      <c r="K6068">
        <v>502</v>
      </c>
      <c r="L6068" t="s">
        <v>31</v>
      </c>
      <c r="M6068" t="s">
        <v>27</v>
      </c>
      <c r="N6068" t="s">
        <v>32</v>
      </c>
      <c r="O6068" s="4">
        <v>84663.21</v>
      </c>
      <c r="P6068" t="s">
        <v>28</v>
      </c>
      <c r="Q6068" t="str" cm="1">
        <f t="array" ref="Q6068">_xlfn.IFS(
O6068&lt;50000,"Low Salary (&lt;$50K)",
O6068&lt;90000,"Lower Middle ($50K-$90K)",
O6068&lt;130000,"Middle ($90K-$130K)",
O6068&lt;170000,"Upper Middle ($130K-$170K)",
O6068&gt;=170000,"High Salary (&gt;$170K)"
)</f>
        <v>Lower Middle ($50K-$90K)</v>
      </c>
      <c r="R6068" t="str" cm="1">
        <f t="array" ref="R6068">_xlfn.IFS(
G6068&lt;=2,"New Customers (0-2Y)",
G6068&lt;=5,"Growing Customers (3-5Y)",
G6068&lt;=8,"Established Customers (6-8Y)",
G6068&lt;=10,"Loyal Customers (9-10Y)"
)</f>
        <v>New Customers (0-2Y)</v>
      </c>
    </row>
    <row r="6069" spans="1:18" x14ac:dyDescent="0.35">
      <c r="A6069">
        <v>15675431</v>
      </c>
      <c r="B6069" t="s">
        <v>1966</v>
      </c>
      <c r="C6069" t="s">
        <v>17</v>
      </c>
      <c r="D6069" t="s">
        <v>18</v>
      </c>
      <c r="E6069">
        <v>34</v>
      </c>
      <c r="F6069" t="s">
        <v>19</v>
      </c>
      <c r="G6069">
        <v>6</v>
      </c>
      <c r="H6069" s="4">
        <v>0</v>
      </c>
      <c r="I6069" t="s">
        <v>24</v>
      </c>
      <c r="J6069">
        <v>2</v>
      </c>
      <c r="K6069">
        <v>563</v>
      </c>
      <c r="L6069" t="s">
        <v>31</v>
      </c>
      <c r="M6069" t="s">
        <v>27</v>
      </c>
      <c r="N6069" t="s">
        <v>32</v>
      </c>
      <c r="O6069" s="4">
        <v>36536.93</v>
      </c>
      <c r="P6069" t="s">
        <v>28</v>
      </c>
      <c r="Q6069" t="str" cm="1">
        <f t="array" ref="Q6069">_xlfn.IFS(
O6069&lt;50000,"Low Salary (&lt;$50K)",
O6069&lt;90000,"Lower Middle ($50K-$90K)",
O6069&lt;130000,"Middle ($90K-$130K)",
O6069&lt;170000,"Upper Middle ($130K-$170K)",
O6069&gt;=170000,"High Salary (&gt;$170K)"
)</f>
        <v>Low Salary (&lt;$50K)</v>
      </c>
      <c r="R6069" t="str" cm="1">
        <f t="array" ref="R6069">_xlfn.IFS(
G6069&lt;=2,"New Customers (0-2Y)",
G6069&lt;=5,"Growing Customers (3-5Y)",
G6069&lt;=8,"Established Customers (6-8Y)",
G6069&lt;=10,"Loyal Customers (9-10Y)"
)</f>
        <v>Established Customers (6-8Y)</v>
      </c>
    </row>
    <row r="6070" spans="1:18" x14ac:dyDescent="0.35">
      <c r="A6070">
        <v>15698285</v>
      </c>
      <c r="B6070" t="s">
        <v>199</v>
      </c>
      <c r="C6070" t="s">
        <v>17</v>
      </c>
      <c r="D6070" t="s">
        <v>18</v>
      </c>
      <c r="E6070">
        <v>41</v>
      </c>
      <c r="F6070" t="s">
        <v>19</v>
      </c>
      <c r="G6070">
        <v>4</v>
      </c>
      <c r="H6070" s="4">
        <v>101457.14</v>
      </c>
      <c r="I6070" t="s">
        <v>33</v>
      </c>
      <c r="J6070">
        <v>1</v>
      </c>
      <c r="K6070">
        <v>676</v>
      </c>
      <c r="L6070" t="s">
        <v>35</v>
      </c>
      <c r="M6070" t="s">
        <v>21</v>
      </c>
      <c r="N6070" t="s">
        <v>22</v>
      </c>
      <c r="O6070" s="4">
        <v>79101.67</v>
      </c>
      <c r="P6070" t="s">
        <v>28</v>
      </c>
      <c r="Q6070" t="str" cm="1">
        <f t="array" ref="Q6070">_xlfn.IFS(
O6070&lt;50000,"Low Salary (&lt;$50K)",
O6070&lt;90000,"Lower Middle ($50K-$90K)",
O6070&lt;130000,"Middle ($90K-$130K)",
O6070&lt;170000,"Upper Middle ($130K-$170K)",
O6070&gt;=170000,"High Salary (&gt;$170K)"
)</f>
        <v>Lower Middle ($50K-$90K)</v>
      </c>
      <c r="R6070" t="str" cm="1">
        <f t="array" ref="R6070">_xlfn.IFS(
G6070&lt;=2,"New Customers (0-2Y)",
G6070&lt;=5,"Growing Customers (3-5Y)",
G6070&lt;=8,"Established Customers (6-8Y)",
G6070&lt;=10,"Loyal Customers (9-10Y)"
)</f>
        <v>Growing Customers (3-5Y)</v>
      </c>
    </row>
    <row r="6071" spans="1:18" x14ac:dyDescent="0.35">
      <c r="A6071">
        <v>15810775</v>
      </c>
      <c r="B6071" t="s">
        <v>92</v>
      </c>
      <c r="C6071" t="s">
        <v>26</v>
      </c>
      <c r="D6071" t="s">
        <v>39</v>
      </c>
      <c r="E6071">
        <v>52</v>
      </c>
      <c r="F6071" t="s">
        <v>19</v>
      </c>
      <c r="G6071">
        <v>2</v>
      </c>
      <c r="H6071" s="4">
        <v>100549.43</v>
      </c>
      <c r="I6071" t="s">
        <v>33</v>
      </c>
      <c r="J6071">
        <v>2</v>
      </c>
      <c r="K6071">
        <v>576</v>
      </c>
      <c r="L6071" t="s">
        <v>31</v>
      </c>
      <c r="M6071" t="s">
        <v>21</v>
      </c>
      <c r="N6071" t="s">
        <v>22</v>
      </c>
      <c r="O6071" s="4">
        <v>16644.16</v>
      </c>
      <c r="P6071" t="s">
        <v>28</v>
      </c>
      <c r="Q6071" t="str" cm="1">
        <f t="array" ref="Q6071">_xlfn.IFS(
O6071&lt;50000,"Low Salary (&lt;$50K)",
O6071&lt;90000,"Lower Middle ($50K-$90K)",
O6071&lt;130000,"Middle ($90K-$130K)",
O6071&lt;170000,"Upper Middle ($130K-$170K)",
O6071&gt;=170000,"High Salary (&gt;$170K)"
)</f>
        <v>Low Salary (&lt;$50K)</v>
      </c>
      <c r="R6071" t="str" cm="1">
        <f t="array" ref="R6071">_xlfn.IFS(
G6071&lt;=2,"New Customers (0-2Y)",
G6071&lt;=5,"Growing Customers (3-5Y)",
G6071&lt;=8,"Established Customers (6-8Y)",
G6071&lt;=10,"Loyal Customers (9-10Y)"
)</f>
        <v>New Customers (0-2Y)</v>
      </c>
    </row>
    <row r="6072" spans="1:18" x14ac:dyDescent="0.35">
      <c r="A6072">
        <v>15678173</v>
      </c>
      <c r="B6072" t="s">
        <v>2297</v>
      </c>
      <c r="C6072" t="s">
        <v>26</v>
      </c>
      <c r="D6072" t="s">
        <v>39</v>
      </c>
      <c r="E6072">
        <v>35</v>
      </c>
      <c r="F6072" t="s">
        <v>19</v>
      </c>
      <c r="G6072">
        <v>4</v>
      </c>
      <c r="H6072" s="4">
        <v>174588.79999999999</v>
      </c>
      <c r="I6072" t="s">
        <v>33</v>
      </c>
      <c r="J6072">
        <v>2</v>
      </c>
      <c r="K6072">
        <v>629</v>
      </c>
      <c r="L6072" t="s">
        <v>20</v>
      </c>
      <c r="M6072" t="s">
        <v>27</v>
      </c>
      <c r="N6072" t="s">
        <v>22</v>
      </c>
      <c r="O6072" s="4">
        <v>158420.14000000001</v>
      </c>
      <c r="P6072" t="s">
        <v>28</v>
      </c>
      <c r="Q6072" t="str" cm="1">
        <f t="array" ref="Q6072">_xlfn.IFS(
O6072&lt;50000,"Low Salary (&lt;$50K)",
O6072&lt;90000,"Lower Middle ($50K-$90K)",
O6072&lt;130000,"Middle ($90K-$130K)",
O6072&lt;170000,"Upper Middle ($130K-$170K)",
O6072&gt;=170000,"High Salary (&gt;$170K)"
)</f>
        <v>Upper Middle ($130K-$170K)</v>
      </c>
      <c r="R6072" t="str" cm="1">
        <f t="array" ref="R6072">_xlfn.IFS(
G6072&lt;=2,"New Customers (0-2Y)",
G6072&lt;=5,"Growing Customers (3-5Y)",
G6072&lt;=8,"Established Customers (6-8Y)",
G6072&lt;=10,"Loyal Customers (9-10Y)"
)</f>
        <v>Growing Customers (3-5Y)</v>
      </c>
    </row>
    <row r="6073" spans="1:18" x14ac:dyDescent="0.35">
      <c r="A6073">
        <v>15665222</v>
      </c>
      <c r="B6073" t="s">
        <v>426</v>
      </c>
      <c r="C6073" t="s">
        <v>26</v>
      </c>
      <c r="D6073" t="s">
        <v>39</v>
      </c>
      <c r="E6073">
        <v>52</v>
      </c>
      <c r="F6073" t="s">
        <v>19</v>
      </c>
      <c r="G6073">
        <v>8</v>
      </c>
      <c r="H6073" s="4">
        <v>121161.57</v>
      </c>
      <c r="I6073" t="s">
        <v>33</v>
      </c>
      <c r="J6073">
        <v>1</v>
      </c>
      <c r="K6073">
        <v>625</v>
      </c>
      <c r="L6073" t="s">
        <v>20</v>
      </c>
      <c r="M6073" t="s">
        <v>21</v>
      </c>
      <c r="N6073" t="s">
        <v>32</v>
      </c>
      <c r="O6073" s="4">
        <v>48988.28</v>
      </c>
      <c r="P6073" t="s">
        <v>28</v>
      </c>
      <c r="Q6073" t="str" cm="1">
        <f t="array" ref="Q6073">_xlfn.IFS(
O6073&lt;50000,"Low Salary (&lt;$50K)",
O6073&lt;90000,"Lower Middle ($50K-$90K)",
O6073&lt;130000,"Middle ($90K-$130K)",
O6073&lt;170000,"Upper Middle ($130K-$170K)",
O6073&gt;=170000,"High Salary (&gt;$170K)"
)</f>
        <v>Low Salary (&lt;$50K)</v>
      </c>
      <c r="R6073" t="str" cm="1">
        <f t="array" ref="R6073">_xlfn.IFS(
G6073&lt;=2,"New Customers (0-2Y)",
G6073&lt;=5,"Growing Customers (3-5Y)",
G6073&lt;=8,"Established Customers (6-8Y)",
G6073&lt;=10,"Loyal Customers (9-10Y)"
)</f>
        <v>Established Customers (6-8Y)</v>
      </c>
    </row>
    <row r="6074" spans="1:18" x14ac:dyDescent="0.35">
      <c r="A6074">
        <v>15803908</v>
      </c>
      <c r="B6074" t="s">
        <v>134</v>
      </c>
      <c r="C6074" t="s">
        <v>17</v>
      </c>
      <c r="D6074" t="s">
        <v>39</v>
      </c>
      <c r="E6074">
        <v>45</v>
      </c>
      <c r="F6074" t="s">
        <v>19</v>
      </c>
      <c r="G6074">
        <v>9</v>
      </c>
      <c r="H6074" s="4">
        <v>0</v>
      </c>
      <c r="I6074" t="s">
        <v>24</v>
      </c>
      <c r="J6074">
        <v>2</v>
      </c>
      <c r="K6074">
        <v>628</v>
      </c>
      <c r="L6074" t="s">
        <v>20</v>
      </c>
      <c r="M6074" t="s">
        <v>21</v>
      </c>
      <c r="N6074" t="s">
        <v>22</v>
      </c>
      <c r="O6074" s="4">
        <v>96862.56</v>
      </c>
      <c r="P6074" t="s">
        <v>28</v>
      </c>
      <c r="Q6074" t="str" cm="1">
        <f t="array" ref="Q6074">_xlfn.IFS(
O6074&lt;50000,"Low Salary (&lt;$50K)",
O6074&lt;90000,"Lower Middle ($50K-$90K)",
O6074&lt;130000,"Middle ($90K-$130K)",
O6074&lt;170000,"Upper Middle ($130K-$170K)",
O6074&gt;=170000,"High Salary (&gt;$170K)"
)</f>
        <v>Middle ($90K-$130K)</v>
      </c>
      <c r="R6074" t="str" cm="1">
        <f t="array" ref="R6074">_xlfn.IFS(
G6074&lt;=2,"New Customers (0-2Y)",
G6074&lt;=5,"Growing Customers (3-5Y)",
G6074&lt;=8,"Established Customers (6-8Y)",
G6074&lt;=10,"Loyal Customers (9-10Y)"
)</f>
        <v>Loyal Customers (9-10Y)</v>
      </c>
    </row>
    <row r="6075" spans="1:18" x14ac:dyDescent="0.35">
      <c r="A6075">
        <v>15586039</v>
      </c>
      <c r="B6075" t="s">
        <v>651</v>
      </c>
      <c r="C6075" t="s">
        <v>42</v>
      </c>
      <c r="D6075" t="s">
        <v>18</v>
      </c>
      <c r="E6075">
        <v>36</v>
      </c>
      <c r="F6075" t="s">
        <v>19</v>
      </c>
      <c r="G6075">
        <v>5</v>
      </c>
      <c r="H6075" s="4">
        <v>90063.74</v>
      </c>
      <c r="I6075" t="s">
        <v>29</v>
      </c>
      <c r="J6075">
        <v>2</v>
      </c>
      <c r="K6075">
        <v>471</v>
      </c>
      <c r="L6075" t="s">
        <v>44</v>
      </c>
      <c r="M6075" t="s">
        <v>21</v>
      </c>
      <c r="N6075" t="s">
        <v>22</v>
      </c>
      <c r="O6075" s="4">
        <v>96366.7</v>
      </c>
      <c r="P6075" t="s">
        <v>28</v>
      </c>
      <c r="Q6075" t="str" cm="1">
        <f t="array" ref="Q6075">_xlfn.IFS(
O6075&lt;50000,"Low Salary (&lt;$50K)",
O6075&lt;90000,"Lower Middle ($50K-$90K)",
O6075&lt;130000,"Middle ($90K-$130K)",
O6075&lt;170000,"Upper Middle ($130K-$170K)",
O6075&gt;=170000,"High Salary (&gt;$170K)"
)</f>
        <v>Middle ($90K-$130K)</v>
      </c>
      <c r="R6075" t="str" cm="1">
        <f t="array" ref="R6075">_xlfn.IFS(
G6075&lt;=2,"New Customers (0-2Y)",
G6075&lt;=5,"Growing Customers (3-5Y)",
G6075&lt;=8,"Established Customers (6-8Y)",
G6075&lt;=10,"Loyal Customers (9-10Y)"
)</f>
        <v>Growing Customers (3-5Y)</v>
      </c>
    </row>
    <row r="6076" spans="1:18" x14ac:dyDescent="0.35">
      <c r="A6076">
        <v>15802570</v>
      </c>
      <c r="B6076" t="s">
        <v>1568</v>
      </c>
      <c r="C6076" t="s">
        <v>17</v>
      </c>
      <c r="D6076" t="s">
        <v>18</v>
      </c>
      <c r="E6076">
        <v>45</v>
      </c>
      <c r="F6076" t="s">
        <v>19</v>
      </c>
      <c r="G6076">
        <v>5</v>
      </c>
      <c r="H6076" s="4">
        <v>0</v>
      </c>
      <c r="I6076" t="s">
        <v>24</v>
      </c>
      <c r="J6076">
        <v>2</v>
      </c>
      <c r="K6076">
        <v>811</v>
      </c>
      <c r="L6076" t="s">
        <v>37</v>
      </c>
      <c r="M6076" t="s">
        <v>21</v>
      </c>
      <c r="N6076" t="s">
        <v>22</v>
      </c>
      <c r="O6076" s="4">
        <v>146123.19</v>
      </c>
      <c r="P6076" t="s">
        <v>28</v>
      </c>
      <c r="Q6076" t="str" cm="1">
        <f t="array" ref="Q6076">_xlfn.IFS(
O6076&lt;50000,"Low Salary (&lt;$50K)",
O6076&lt;90000,"Lower Middle ($50K-$90K)",
O6076&lt;130000,"Middle ($90K-$130K)",
O6076&lt;170000,"Upper Middle ($130K-$170K)",
O6076&gt;=170000,"High Salary (&gt;$170K)"
)</f>
        <v>Upper Middle ($130K-$170K)</v>
      </c>
      <c r="R6076" t="str" cm="1">
        <f t="array" ref="R6076">_xlfn.IFS(
G6076&lt;=2,"New Customers (0-2Y)",
G6076&lt;=5,"Growing Customers (3-5Y)",
G6076&lt;=8,"Established Customers (6-8Y)",
G6076&lt;=10,"Loyal Customers (9-10Y)"
)</f>
        <v>Growing Customers (3-5Y)</v>
      </c>
    </row>
    <row r="6077" spans="1:18" x14ac:dyDescent="0.35">
      <c r="A6077">
        <v>15781451</v>
      </c>
      <c r="B6077" t="s">
        <v>85</v>
      </c>
      <c r="C6077" t="s">
        <v>17</v>
      </c>
      <c r="D6077" t="s">
        <v>39</v>
      </c>
      <c r="E6077">
        <v>42</v>
      </c>
      <c r="F6077" t="s">
        <v>19</v>
      </c>
      <c r="G6077">
        <v>3</v>
      </c>
      <c r="H6077" s="4">
        <v>134936.97</v>
      </c>
      <c r="I6077" t="s">
        <v>33</v>
      </c>
      <c r="J6077">
        <v>2</v>
      </c>
      <c r="K6077">
        <v>504</v>
      </c>
      <c r="L6077" t="s">
        <v>31</v>
      </c>
      <c r="M6077" t="s">
        <v>27</v>
      </c>
      <c r="N6077" t="s">
        <v>32</v>
      </c>
      <c r="O6077" s="4">
        <v>135178.91</v>
      </c>
      <c r="P6077" t="s">
        <v>28</v>
      </c>
      <c r="Q6077" t="str" cm="1">
        <f t="array" ref="Q6077">_xlfn.IFS(
O6077&lt;50000,"Low Salary (&lt;$50K)",
O6077&lt;90000,"Lower Middle ($50K-$90K)",
O6077&lt;130000,"Middle ($90K-$130K)",
O6077&lt;170000,"Upper Middle ($130K-$170K)",
O6077&gt;=170000,"High Salary (&gt;$170K)"
)</f>
        <v>Upper Middle ($130K-$170K)</v>
      </c>
      <c r="R6077" t="str" cm="1">
        <f t="array" ref="R6077">_xlfn.IFS(
G6077&lt;=2,"New Customers (0-2Y)",
G6077&lt;=5,"Growing Customers (3-5Y)",
G6077&lt;=8,"Established Customers (6-8Y)",
G6077&lt;=10,"Loyal Customers (9-10Y)"
)</f>
        <v>Growing Customers (3-5Y)</v>
      </c>
    </row>
    <row r="6078" spans="1:18" x14ac:dyDescent="0.35">
      <c r="A6078">
        <v>15721019</v>
      </c>
      <c r="B6078" t="s">
        <v>1580</v>
      </c>
      <c r="C6078" t="s">
        <v>17</v>
      </c>
      <c r="D6078" t="s">
        <v>18</v>
      </c>
      <c r="E6078">
        <v>24</v>
      </c>
      <c r="F6078" t="s">
        <v>43</v>
      </c>
      <c r="G6078">
        <v>3</v>
      </c>
      <c r="H6078" s="4">
        <v>110495.27</v>
      </c>
      <c r="I6078" t="s">
        <v>33</v>
      </c>
      <c r="J6078">
        <v>1</v>
      </c>
      <c r="K6078">
        <v>687</v>
      </c>
      <c r="L6078" t="s">
        <v>35</v>
      </c>
      <c r="M6078" t="s">
        <v>21</v>
      </c>
      <c r="N6078" t="s">
        <v>32</v>
      </c>
      <c r="O6078" s="4">
        <v>158615.41</v>
      </c>
      <c r="P6078" t="s">
        <v>28</v>
      </c>
      <c r="Q6078" t="str" cm="1">
        <f t="array" ref="Q6078">_xlfn.IFS(
O6078&lt;50000,"Low Salary (&lt;$50K)",
O6078&lt;90000,"Lower Middle ($50K-$90K)",
O6078&lt;130000,"Middle ($90K-$130K)",
O6078&lt;170000,"Upper Middle ($130K-$170K)",
O6078&gt;=170000,"High Salary (&gt;$170K)"
)</f>
        <v>Upper Middle ($130K-$170K)</v>
      </c>
      <c r="R6078" t="str" cm="1">
        <f t="array" ref="R6078">_xlfn.IFS(
G6078&lt;=2,"New Customers (0-2Y)",
G6078&lt;=5,"Growing Customers (3-5Y)",
G6078&lt;=8,"Established Customers (6-8Y)",
G6078&lt;=10,"Loyal Customers (9-10Y)"
)</f>
        <v>Growing Customers (3-5Y)</v>
      </c>
    </row>
    <row r="6079" spans="1:18" x14ac:dyDescent="0.35">
      <c r="A6079">
        <v>15738588</v>
      </c>
      <c r="B6079" t="s">
        <v>63</v>
      </c>
      <c r="C6079" t="s">
        <v>42</v>
      </c>
      <c r="D6079" t="s">
        <v>18</v>
      </c>
      <c r="E6079">
        <v>37</v>
      </c>
      <c r="F6079" t="s">
        <v>19</v>
      </c>
      <c r="G6079">
        <v>2</v>
      </c>
      <c r="H6079" s="4">
        <v>133200.09</v>
      </c>
      <c r="I6079" t="s">
        <v>33</v>
      </c>
      <c r="J6079">
        <v>1</v>
      </c>
      <c r="K6079">
        <v>660</v>
      </c>
      <c r="L6079" t="s">
        <v>35</v>
      </c>
      <c r="M6079" t="s">
        <v>27</v>
      </c>
      <c r="N6079" t="s">
        <v>32</v>
      </c>
      <c r="O6079" s="4">
        <v>71433.88</v>
      </c>
      <c r="P6079" t="s">
        <v>28</v>
      </c>
      <c r="Q6079" t="str" cm="1">
        <f t="array" ref="Q6079">_xlfn.IFS(
O6079&lt;50000,"Low Salary (&lt;$50K)",
O6079&lt;90000,"Lower Middle ($50K-$90K)",
O6079&lt;130000,"Middle ($90K-$130K)",
O6079&lt;170000,"Upper Middle ($130K-$170K)",
O6079&gt;=170000,"High Salary (&gt;$170K)"
)</f>
        <v>Lower Middle ($50K-$90K)</v>
      </c>
      <c r="R6079" t="str" cm="1">
        <f t="array" ref="R6079">_xlfn.IFS(
G6079&lt;=2,"New Customers (0-2Y)",
G6079&lt;=5,"Growing Customers (3-5Y)",
G6079&lt;=8,"Established Customers (6-8Y)",
G6079&lt;=10,"Loyal Customers (9-10Y)"
)</f>
        <v>New Customers (0-2Y)</v>
      </c>
    </row>
    <row r="6080" spans="1:18" x14ac:dyDescent="0.35">
      <c r="A6080">
        <v>15730657</v>
      </c>
      <c r="B6080" t="s">
        <v>2298</v>
      </c>
      <c r="C6080" t="s">
        <v>17</v>
      </c>
      <c r="D6080" t="s">
        <v>18</v>
      </c>
      <c r="E6080">
        <v>41</v>
      </c>
      <c r="F6080" t="s">
        <v>19</v>
      </c>
      <c r="G6080">
        <v>4</v>
      </c>
      <c r="H6080" s="4">
        <v>82596.800000000003</v>
      </c>
      <c r="I6080" t="s">
        <v>29</v>
      </c>
      <c r="J6080">
        <v>1</v>
      </c>
      <c r="K6080">
        <v>548</v>
      </c>
      <c r="L6080" t="s">
        <v>31</v>
      </c>
      <c r="M6080" t="s">
        <v>27</v>
      </c>
      <c r="N6080" t="s">
        <v>22</v>
      </c>
      <c r="O6080" s="4">
        <v>55672.09</v>
      </c>
      <c r="P6080" t="s">
        <v>28</v>
      </c>
      <c r="Q6080" t="str" cm="1">
        <f t="array" ref="Q6080">_xlfn.IFS(
O6080&lt;50000,"Low Salary (&lt;$50K)",
O6080&lt;90000,"Lower Middle ($50K-$90K)",
O6080&lt;130000,"Middle ($90K-$130K)",
O6080&lt;170000,"Upper Middle ($130K-$170K)",
O6080&gt;=170000,"High Salary (&gt;$170K)"
)</f>
        <v>Lower Middle ($50K-$90K)</v>
      </c>
      <c r="R6080" t="str" cm="1">
        <f t="array" ref="R6080">_xlfn.IFS(
G6080&lt;=2,"New Customers (0-2Y)",
G6080&lt;=5,"Growing Customers (3-5Y)",
G6080&lt;=8,"Established Customers (6-8Y)",
G6080&lt;=10,"Loyal Customers (9-10Y)"
)</f>
        <v>Growing Customers (3-5Y)</v>
      </c>
    </row>
    <row r="6081" spans="1:18" x14ac:dyDescent="0.35">
      <c r="A6081">
        <v>15739292</v>
      </c>
      <c r="B6081" t="s">
        <v>2190</v>
      </c>
      <c r="C6081" t="s">
        <v>42</v>
      </c>
      <c r="D6081" t="s">
        <v>39</v>
      </c>
      <c r="E6081">
        <v>31</v>
      </c>
      <c r="F6081" t="s">
        <v>19</v>
      </c>
      <c r="G6081">
        <v>9</v>
      </c>
      <c r="H6081" s="4">
        <v>103837.75</v>
      </c>
      <c r="I6081" t="s">
        <v>33</v>
      </c>
      <c r="J6081">
        <v>1</v>
      </c>
      <c r="K6081">
        <v>609</v>
      </c>
      <c r="L6081" t="s">
        <v>20</v>
      </c>
      <c r="M6081" t="s">
        <v>21</v>
      </c>
      <c r="N6081" t="s">
        <v>22</v>
      </c>
      <c r="O6081" s="4">
        <v>150218.10999999999</v>
      </c>
      <c r="P6081" t="s">
        <v>28</v>
      </c>
      <c r="Q6081" t="str" cm="1">
        <f t="array" ref="Q6081">_xlfn.IFS(
O6081&lt;50000,"Low Salary (&lt;$50K)",
O6081&lt;90000,"Lower Middle ($50K-$90K)",
O6081&lt;130000,"Middle ($90K-$130K)",
O6081&lt;170000,"Upper Middle ($130K-$170K)",
O6081&gt;=170000,"High Salary (&gt;$170K)"
)</f>
        <v>Upper Middle ($130K-$170K)</v>
      </c>
      <c r="R6081" t="str" cm="1">
        <f t="array" ref="R6081">_xlfn.IFS(
G6081&lt;=2,"New Customers (0-2Y)",
G6081&lt;=5,"Growing Customers (3-5Y)",
G6081&lt;=8,"Established Customers (6-8Y)",
G6081&lt;=10,"Loyal Customers (9-10Y)"
)</f>
        <v>Loyal Customers (9-10Y)</v>
      </c>
    </row>
    <row r="6082" spans="1:18" x14ac:dyDescent="0.35">
      <c r="A6082">
        <v>15725945</v>
      </c>
      <c r="B6082" t="s">
        <v>2027</v>
      </c>
      <c r="C6082" t="s">
        <v>26</v>
      </c>
      <c r="D6082" t="s">
        <v>18</v>
      </c>
      <c r="E6082">
        <v>42</v>
      </c>
      <c r="F6082" t="s">
        <v>19</v>
      </c>
      <c r="G6082">
        <v>2</v>
      </c>
      <c r="H6082" s="4">
        <v>0</v>
      </c>
      <c r="I6082" t="s">
        <v>24</v>
      </c>
      <c r="J6082">
        <v>1</v>
      </c>
      <c r="K6082">
        <v>659</v>
      </c>
      <c r="L6082" t="s">
        <v>20</v>
      </c>
      <c r="M6082" t="s">
        <v>27</v>
      </c>
      <c r="N6082" t="s">
        <v>32</v>
      </c>
      <c r="O6082" s="4">
        <v>162734.31</v>
      </c>
      <c r="P6082" t="s">
        <v>23</v>
      </c>
      <c r="Q6082" t="str" cm="1">
        <f t="array" ref="Q6082">_xlfn.IFS(
O6082&lt;50000,"Low Salary (&lt;$50K)",
O6082&lt;90000,"Lower Middle ($50K-$90K)",
O6082&lt;130000,"Middle ($90K-$130K)",
O6082&lt;170000,"Upper Middle ($130K-$170K)",
O6082&gt;=170000,"High Salary (&gt;$170K)"
)</f>
        <v>Upper Middle ($130K-$170K)</v>
      </c>
      <c r="R6082" t="str" cm="1">
        <f t="array" ref="R6082">_xlfn.IFS(
G6082&lt;=2,"New Customers (0-2Y)",
G6082&lt;=5,"Growing Customers (3-5Y)",
G6082&lt;=8,"Established Customers (6-8Y)",
G6082&lt;=10,"Loyal Customers (9-10Y)"
)</f>
        <v>New Customers (0-2Y)</v>
      </c>
    </row>
    <row r="6083" spans="1:18" x14ac:dyDescent="0.35">
      <c r="A6083">
        <v>15813159</v>
      </c>
      <c r="B6083" t="s">
        <v>2299</v>
      </c>
      <c r="C6083" t="s">
        <v>17</v>
      </c>
      <c r="D6083" t="s">
        <v>39</v>
      </c>
      <c r="E6083">
        <v>52</v>
      </c>
      <c r="F6083" t="s">
        <v>19</v>
      </c>
      <c r="G6083">
        <v>8</v>
      </c>
      <c r="H6083" s="4">
        <v>93590.47</v>
      </c>
      <c r="I6083" t="s">
        <v>29</v>
      </c>
      <c r="J6083">
        <v>1</v>
      </c>
      <c r="K6083">
        <v>526</v>
      </c>
      <c r="L6083" t="s">
        <v>31</v>
      </c>
      <c r="M6083" t="s">
        <v>27</v>
      </c>
      <c r="N6083" t="s">
        <v>22</v>
      </c>
      <c r="O6083" s="4">
        <v>21228.71</v>
      </c>
      <c r="P6083" t="s">
        <v>23</v>
      </c>
      <c r="Q6083" t="str" cm="1">
        <f t="array" ref="Q6083">_xlfn.IFS(
O6083&lt;50000,"Low Salary (&lt;$50K)",
O6083&lt;90000,"Lower Middle ($50K-$90K)",
O6083&lt;130000,"Middle ($90K-$130K)",
O6083&lt;170000,"Upper Middle ($130K-$170K)",
O6083&gt;=170000,"High Salary (&gt;$170K)"
)</f>
        <v>Low Salary (&lt;$50K)</v>
      </c>
      <c r="R6083" t="str" cm="1">
        <f t="array" ref="R6083">_xlfn.IFS(
G6083&lt;=2,"New Customers (0-2Y)",
G6083&lt;=5,"Growing Customers (3-5Y)",
G6083&lt;=8,"Established Customers (6-8Y)",
G6083&lt;=10,"Loyal Customers (9-10Y)"
)</f>
        <v>Established Customers (6-8Y)</v>
      </c>
    </row>
    <row r="6084" spans="1:18" x14ac:dyDescent="0.35">
      <c r="A6084">
        <v>15636820</v>
      </c>
      <c r="B6084" t="s">
        <v>533</v>
      </c>
      <c r="C6084" t="s">
        <v>42</v>
      </c>
      <c r="D6084" t="s">
        <v>39</v>
      </c>
      <c r="E6084">
        <v>40</v>
      </c>
      <c r="F6084" t="s">
        <v>19</v>
      </c>
      <c r="G6084">
        <v>8</v>
      </c>
      <c r="H6084" s="4">
        <v>104149.66</v>
      </c>
      <c r="I6084" t="s">
        <v>33</v>
      </c>
      <c r="J6084">
        <v>1</v>
      </c>
      <c r="K6084">
        <v>725</v>
      </c>
      <c r="L6084" t="s">
        <v>35</v>
      </c>
      <c r="M6084" t="s">
        <v>21</v>
      </c>
      <c r="N6084" t="s">
        <v>32</v>
      </c>
      <c r="O6084" s="4">
        <v>62027.9</v>
      </c>
      <c r="P6084" t="s">
        <v>28</v>
      </c>
      <c r="Q6084" t="str" cm="1">
        <f t="array" ref="Q6084">_xlfn.IFS(
O6084&lt;50000,"Low Salary (&lt;$50K)",
O6084&lt;90000,"Lower Middle ($50K-$90K)",
O6084&lt;130000,"Middle ($90K-$130K)",
O6084&lt;170000,"Upper Middle ($130K-$170K)",
O6084&gt;=170000,"High Salary (&gt;$170K)"
)</f>
        <v>Lower Middle ($50K-$90K)</v>
      </c>
      <c r="R6084" t="str" cm="1">
        <f t="array" ref="R6084">_xlfn.IFS(
G6084&lt;=2,"New Customers (0-2Y)",
G6084&lt;=5,"Growing Customers (3-5Y)",
G6084&lt;=8,"Established Customers (6-8Y)",
G6084&lt;=10,"Loyal Customers (9-10Y)"
)</f>
        <v>Established Customers (6-8Y)</v>
      </c>
    </row>
    <row r="6085" spans="1:18" x14ac:dyDescent="0.35">
      <c r="A6085">
        <v>15603880</v>
      </c>
      <c r="B6085" t="s">
        <v>179</v>
      </c>
      <c r="C6085" t="s">
        <v>42</v>
      </c>
      <c r="D6085" t="s">
        <v>39</v>
      </c>
      <c r="E6085">
        <v>38</v>
      </c>
      <c r="F6085" t="s">
        <v>19</v>
      </c>
      <c r="G6085">
        <v>1</v>
      </c>
      <c r="H6085" s="4">
        <v>114141.64</v>
      </c>
      <c r="I6085" t="s">
        <v>33</v>
      </c>
      <c r="J6085">
        <v>1</v>
      </c>
      <c r="K6085">
        <v>519</v>
      </c>
      <c r="L6085" t="s">
        <v>31</v>
      </c>
      <c r="M6085" t="s">
        <v>21</v>
      </c>
      <c r="N6085" t="s">
        <v>22</v>
      </c>
      <c r="O6085" s="4">
        <v>60988.21</v>
      </c>
      <c r="P6085" t="s">
        <v>23</v>
      </c>
      <c r="Q6085" t="str" cm="1">
        <f t="array" ref="Q6085">_xlfn.IFS(
O6085&lt;50000,"Low Salary (&lt;$50K)",
O6085&lt;90000,"Lower Middle ($50K-$90K)",
O6085&lt;130000,"Middle ($90K-$130K)",
O6085&lt;170000,"Upper Middle ($130K-$170K)",
O6085&gt;=170000,"High Salary (&gt;$170K)"
)</f>
        <v>Lower Middle ($50K-$90K)</v>
      </c>
      <c r="R6085" t="str" cm="1">
        <f t="array" ref="R6085">_xlfn.IFS(
G6085&lt;=2,"New Customers (0-2Y)",
G6085&lt;=5,"Growing Customers (3-5Y)",
G6085&lt;=8,"Established Customers (6-8Y)",
G6085&lt;=10,"Loyal Customers (9-10Y)"
)</f>
        <v>New Customers (0-2Y)</v>
      </c>
    </row>
    <row r="6086" spans="1:18" x14ac:dyDescent="0.35">
      <c r="A6086">
        <v>15619494</v>
      </c>
      <c r="B6086" t="s">
        <v>2300</v>
      </c>
      <c r="C6086" t="s">
        <v>42</v>
      </c>
      <c r="D6086" t="s">
        <v>18</v>
      </c>
      <c r="E6086">
        <v>31</v>
      </c>
      <c r="F6086" t="s">
        <v>19</v>
      </c>
      <c r="G6086">
        <v>9</v>
      </c>
      <c r="H6086" s="4">
        <v>117153</v>
      </c>
      <c r="I6086" t="s">
        <v>33</v>
      </c>
      <c r="J6086">
        <v>1</v>
      </c>
      <c r="K6086">
        <v>562</v>
      </c>
      <c r="L6086" t="s">
        <v>31</v>
      </c>
      <c r="M6086" t="s">
        <v>21</v>
      </c>
      <c r="N6086" t="s">
        <v>22</v>
      </c>
      <c r="O6086" s="4">
        <v>108675.01</v>
      </c>
      <c r="P6086" t="s">
        <v>28</v>
      </c>
      <c r="Q6086" t="str" cm="1">
        <f t="array" ref="Q6086">_xlfn.IFS(
O6086&lt;50000,"Low Salary (&lt;$50K)",
O6086&lt;90000,"Lower Middle ($50K-$90K)",
O6086&lt;130000,"Middle ($90K-$130K)",
O6086&lt;170000,"Upper Middle ($130K-$170K)",
O6086&gt;=170000,"High Salary (&gt;$170K)"
)</f>
        <v>Middle ($90K-$130K)</v>
      </c>
      <c r="R6086" t="str" cm="1">
        <f t="array" ref="R6086">_xlfn.IFS(
G6086&lt;=2,"New Customers (0-2Y)",
G6086&lt;=5,"Growing Customers (3-5Y)",
G6086&lt;=8,"Established Customers (6-8Y)",
G6086&lt;=10,"Loyal Customers (9-10Y)"
)</f>
        <v>Loyal Customers (9-10Y)</v>
      </c>
    </row>
    <row r="6087" spans="1:18" x14ac:dyDescent="0.35">
      <c r="A6087">
        <v>15596992</v>
      </c>
      <c r="B6087" t="s">
        <v>1668</v>
      </c>
      <c r="C6087" t="s">
        <v>42</v>
      </c>
      <c r="D6087" t="s">
        <v>39</v>
      </c>
      <c r="E6087">
        <v>45</v>
      </c>
      <c r="F6087" t="s">
        <v>19</v>
      </c>
      <c r="G6087">
        <v>7</v>
      </c>
      <c r="H6087" s="4">
        <v>156353.46</v>
      </c>
      <c r="I6087" t="s">
        <v>33</v>
      </c>
      <c r="J6087">
        <v>1</v>
      </c>
      <c r="K6087">
        <v>482</v>
      </c>
      <c r="L6087" t="s">
        <v>44</v>
      </c>
      <c r="M6087" t="s">
        <v>21</v>
      </c>
      <c r="N6087" t="s">
        <v>32</v>
      </c>
      <c r="O6087" s="4">
        <v>72643.95</v>
      </c>
      <c r="P6087" t="s">
        <v>23</v>
      </c>
      <c r="Q6087" t="str" cm="1">
        <f t="array" ref="Q6087">_xlfn.IFS(
O6087&lt;50000,"Low Salary (&lt;$50K)",
O6087&lt;90000,"Lower Middle ($50K-$90K)",
O6087&lt;130000,"Middle ($90K-$130K)",
O6087&lt;170000,"Upper Middle ($130K-$170K)",
O6087&gt;=170000,"High Salary (&gt;$170K)"
)</f>
        <v>Lower Middle ($50K-$90K)</v>
      </c>
      <c r="R6087" t="str" cm="1">
        <f t="array" ref="R6087">_xlfn.IFS(
G6087&lt;=2,"New Customers (0-2Y)",
G6087&lt;=5,"Growing Customers (3-5Y)",
G6087&lt;=8,"Established Customers (6-8Y)",
G6087&lt;=10,"Loyal Customers (9-10Y)"
)</f>
        <v>Established Customers (6-8Y)</v>
      </c>
    </row>
    <row r="6088" spans="1:18" x14ac:dyDescent="0.35">
      <c r="A6088">
        <v>15735025</v>
      </c>
      <c r="B6088" t="s">
        <v>97</v>
      </c>
      <c r="C6088" t="s">
        <v>26</v>
      </c>
      <c r="D6088" t="s">
        <v>39</v>
      </c>
      <c r="E6088">
        <v>37</v>
      </c>
      <c r="F6088" t="s">
        <v>19</v>
      </c>
      <c r="G6088">
        <v>3</v>
      </c>
      <c r="H6088" s="4">
        <v>175534.78</v>
      </c>
      <c r="I6088" t="s">
        <v>33</v>
      </c>
      <c r="J6088">
        <v>2</v>
      </c>
      <c r="K6088">
        <v>535</v>
      </c>
      <c r="L6088" t="s">
        <v>31</v>
      </c>
      <c r="M6088" t="s">
        <v>21</v>
      </c>
      <c r="N6088" t="s">
        <v>22</v>
      </c>
      <c r="O6088" s="4">
        <v>9241.52</v>
      </c>
      <c r="P6088" t="s">
        <v>28</v>
      </c>
      <c r="Q6088" t="str" cm="1">
        <f t="array" ref="Q6088">_xlfn.IFS(
O6088&lt;50000,"Low Salary (&lt;$50K)",
O6088&lt;90000,"Lower Middle ($50K-$90K)",
O6088&lt;130000,"Middle ($90K-$130K)",
O6088&lt;170000,"Upper Middle ($130K-$170K)",
O6088&gt;=170000,"High Salary (&gt;$170K)"
)</f>
        <v>Low Salary (&lt;$50K)</v>
      </c>
      <c r="R6088" t="str" cm="1">
        <f t="array" ref="R6088">_xlfn.IFS(
G6088&lt;=2,"New Customers (0-2Y)",
G6088&lt;=5,"Growing Customers (3-5Y)",
G6088&lt;=8,"Established Customers (6-8Y)",
G6088&lt;=10,"Loyal Customers (9-10Y)"
)</f>
        <v>Growing Customers (3-5Y)</v>
      </c>
    </row>
    <row r="6089" spans="1:18" x14ac:dyDescent="0.35">
      <c r="A6089">
        <v>15730759</v>
      </c>
      <c r="B6089" t="s">
        <v>941</v>
      </c>
      <c r="C6089" t="s">
        <v>17</v>
      </c>
      <c r="D6089" t="s">
        <v>18</v>
      </c>
      <c r="E6089">
        <v>27</v>
      </c>
      <c r="F6089" t="s">
        <v>43</v>
      </c>
      <c r="G6089">
        <v>9</v>
      </c>
      <c r="H6089" s="4">
        <v>135637</v>
      </c>
      <c r="I6089" t="s">
        <v>33</v>
      </c>
      <c r="J6089">
        <v>1</v>
      </c>
      <c r="K6089">
        <v>561</v>
      </c>
      <c r="L6089" t="s">
        <v>31</v>
      </c>
      <c r="M6089" t="s">
        <v>21</v>
      </c>
      <c r="N6089" t="s">
        <v>32</v>
      </c>
      <c r="O6089" s="4">
        <v>153080.4</v>
      </c>
      <c r="P6089" t="s">
        <v>23</v>
      </c>
      <c r="Q6089" t="str" cm="1">
        <f t="array" ref="Q6089">_xlfn.IFS(
O6089&lt;50000,"Low Salary (&lt;$50K)",
O6089&lt;90000,"Lower Middle ($50K-$90K)",
O6089&lt;130000,"Middle ($90K-$130K)",
O6089&lt;170000,"Upper Middle ($130K-$170K)",
O6089&gt;=170000,"High Salary (&gt;$170K)"
)</f>
        <v>Upper Middle ($130K-$170K)</v>
      </c>
      <c r="R6089" t="str" cm="1">
        <f t="array" ref="R6089">_xlfn.IFS(
G6089&lt;=2,"New Customers (0-2Y)",
G6089&lt;=5,"Growing Customers (3-5Y)",
G6089&lt;=8,"Established Customers (6-8Y)",
G6089&lt;=10,"Loyal Customers (9-10Y)"
)</f>
        <v>Loyal Customers (9-10Y)</v>
      </c>
    </row>
    <row r="6090" spans="1:18" x14ac:dyDescent="0.35">
      <c r="A6090">
        <v>15752912</v>
      </c>
      <c r="B6090" t="s">
        <v>2301</v>
      </c>
      <c r="C6090" t="s">
        <v>17</v>
      </c>
      <c r="D6090" t="s">
        <v>18</v>
      </c>
      <c r="E6090">
        <v>30</v>
      </c>
      <c r="F6090" t="s">
        <v>19</v>
      </c>
      <c r="G6090">
        <v>7</v>
      </c>
      <c r="H6090" s="4">
        <v>0</v>
      </c>
      <c r="I6090" t="s">
        <v>24</v>
      </c>
      <c r="J6090">
        <v>2</v>
      </c>
      <c r="K6090">
        <v>661</v>
      </c>
      <c r="L6090" t="s">
        <v>35</v>
      </c>
      <c r="M6090" t="s">
        <v>21</v>
      </c>
      <c r="N6090" t="s">
        <v>32</v>
      </c>
      <c r="O6090" s="4">
        <v>72196.570000000007</v>
      </c>
      <c r="P6090" t="s">
        <v>28</v>
      </c>
      <c r="Q6090" t="str" cm="1">
        <f t="array" ref="Q6090">_xlfn.IFS(
O6090&lt;50000,"Low Salary (&lt;$50K)",
O6090&lt;90000,"Lower Middle ($50K-$90K)",
O6090&lt;130000,"Middle ($90K-$130K)",
O6090&lt;170000,"Upper Middle ($130K-$170K)",
O6090&gt;=170000,"High Salary (&gt;$170K)"
)</f>
        <v>Lower Middle ($50K-$90K)</v>
      </c>
      <c r="R6090" t="str" cm="1">
        <f t="array" ref="R6090">_xlfn.IFS(
G6090&lt;=2,"New Customers (0-2Y)",
G6090&lt;=5,"Growing Customers (3-5Y)",
G6090&lt;=8,"Established Customers (6-8Y)",
G6090&lt;=10,"Loyal Customers (9-10Y)"
)</f>
        <v>Established Customers (6-8Y)</v>
      </c>
    </row>
    <row r="6091" spans="1:18" x14ac:dyDescent="0.35">
      <c r="A6091">
        <v>15711316</v>
      </c>
      <c r="B6091" t="s">
        <v>500</v>
      </c>
      <c r="C6091" t="s">
        <v>17</v>
      </c>
      <c r="D6091" t="s">
        <v>39</v>
      </c>
      <c r="E6091">
        <v>27</v>
      </c>
      <c r="F6091" t="s">
        <v>43</v>
      </c>
      <c r="G6091">
        <v>2</v>
      </c>
      <c r="H6091" s="4">
        <v>0</v>
      </c>
      <c r="I6091" t="s">
        <v>24</v>
      </c>
      <c r="J6091">
        <v>2</v>
      </c>
      <c r="K6091">
        <v>771</v>
      </c>
      <c r="L6091" t="s">
        <v>35</v>
      </c>
      <c r="M6091" t="s">
        <v>21</v>
      </c>
      <c r="N6091" t="s">
        <v>22</v>
      </c>
      <c r="O6091" s="4">
        <v>199527.34</v>
      </c>
      <c r="P6091" t="s">
        <v>28</v>
      </c>
      <c r="Q6091" t="str" cm="1">
        <f t="array" ref="Q6091">_xlfn.IFS(
O6091&lt;50000,"Low Salary (&lt;$50K)",
O6091&lt;90000,"Lower Middle ($50K-$90K)",
O6091&lt;130000,"Middle ($90K-$130K)",
O6091&lt;170000,"Upper Middle ($130K-$170K)",
O6091&gt;=170000,"High Salary (&gt;$170K)"
)</f>
        <v>High Salary (&gt;$170K)</v>
      </c>
      <c r="R6091" t="str" cm="1">
        <f t="array" ref="R6091">_xlfn.IFS(
G6091&lt;=2,"New Customers (0-2Y)",
G6091&lt;=5,"Growing Customers (3-5Y)",
G6091&lt;=8,"Established Customers (6-8Y)",
G6091&lt;=10,"Loyal Customers (9-10Y)"
)</f>
        <v>New Customers (0-2Y)</v>
      </c>
    </row>
    <row r="6092" spans="1:18" x14ac:dyDescent="0.35">
      <c r="A6092">
        <v>15738785</v>
      </c>
      <c r="B6092" t="s">
        <v>279</v>
      </c>
      <c r="C6092" t="s">
        <v>17</v>
      </c>
      <c r="D6092" t="s">
        <v>39</v>
      </c>
      <c r="E6092">
        <v>26</v>
      </c>
      <c r="F6092" t="s">
        <v>43</v>
      </c>
      <c r="G6092">
        <v>7</v>
      </c>
      <c r="H6092" s="4">
        <v>0</v>
      </c>
      <c r="I6092" t="s">
        <v>24</v>
      </c>
      <c r="J6092">
        <v>2</v>
      </c>
      <c r="K6092">
        <v>545</v>
      </c>
      <c r="L6092" t="s">
        <v>31</v>
      </c>
      <c r="M6092" t="s">
        <v>27</v>
      </c>
      <c r="N6092" t="s">
        <v>22</v>
      </c>
      <c r="O6092" s="4">
        <v>156598.23000000001</v>
      </c>
      <c r="P6092" t="s">
        <v>28</v>
      </c>
      <c r="Q6092" t="str" cm="1">
        <f t="array" ref="Q6092">_xlfn.IFS(
O6092&lt;50000,"Low Salary (&lt;$50K)",
O6092&lt;90000,"Lower Middle ($50K-$90K)",
O6092&lt;130000,"Middle ($90K-$130K)",
O6092&lt;170000,"Upper Middle ($130K-$170K)",
O6092&gt;=170000,"High Salary (&gt;$170K)"
)</f>
        <v>Upper Middle ($130K-$170K)</v>
      </c>
      <c r="R6092" t="str" cm="1">
        <f t="array" ref="R6092">_xlfn.IFS(
G6092&lt;=2,"New Customers (0-2Y)",
G6092&lt;=5,"Growing Customers (3-5Y)",
G6092&lt;=8,"Established Customers (6-8Y)",
G6092&lt;=10,"Loyal Customers (9-10Y)"
)</f>
        <v>Established Customers (6-8Y)</v>
      </c>
    </row>
    <row r="6093" spans="1:18" x14ac:dyDescent="0.35">
      <c r="A6093">
        <v>15777896</v>
      </c>
      <c r="B6093" t="s">
        <v>941</v>
      </c>
      <c r="C6093" t="s">
        <v>42</v>
      </c>
      <c r="D6093" t="s">
        <v>18</v>
      </c>
      <c r="E6093">
        <v>33</v>
      </c>
      <c r="F6093" t="s">
        <v>19</v>
      </c>
      <c r="G6093">
        <v>2</v>
      </c>
      <c r="H6093" s="4">
        <v>83415.039999999994</v>
      </c>
      <c r="I6093" t="s">
        <v>29</v>
      </c>
      <c r="J6093">
        <v>1</v>
      </c>
      <c r="K6093">
        <v>850</v>
      </c>
      <c r="L6093" t="s">
        <v>37</v>
      </c>
      <c r="M6093" t="s">
        <v>27</v>
      </c>
      <c r="N6093" t="s">
        <v>22</v>
      </c>
      <c r="O6093" s="4">
        <v>74917.64</v>
      </c>
      <c r="P6093" t="s">
        <v>28</v>
      </c>
      <c r="Q6093" t="str" cm="1">
        <f t="array" ref="Q6093">_xlfn.IFS(
O6093&lt;50000,"Low Salary (&lt;$50K)",
O6093&lt;90000,"Lower Middle ($50K-$90K)",
O6093&lt;130000,"Middle ($90K-$130K)",
O6093&lt;170000,"Upper Middle ($130K-$170K)",
O6093&gt;=170000,"High Salary (&gt;$170K)"
)</f>
        <v>Lower Middle ($50K-$90K)</v>
      </c>
      <c r="R6093" t="str" cm="1">
        <f t="array" ref="R6093">_xlfn.IFS(
G6093&lt;=2,"New Customers (0-2Y)",
G6093&lt;=5,"Growing Customers (3-5Y)",
G6093&lt;=8,"Established Customers (6-8Y)",
G6093&lt;=10,"Loyal Customers (9-10Y)"
)</f>
        <v>New Customers (0-2Y)</v>
      </c>
    </row>
    <row r="6094" spans="1:18" x14ac:dyDescent="0.35">
      <c r="A6094">
        <v>15628963</v>
      </c>
      <c r="B6094" t="s">
        <v>2097</v>
      </c>
      <c r="C6094" t="s">
        <v>42</v>
      </c>
      <c r="D6094" t="s">
        <v>39</v>
      </c>
      <c r="E6094">
        <v>43</v>
      </c>
      <c r="F6094" t="s">
        <v>19</v>
      </c>
      <c r="G6094">
        <v>3</v>
      </c>
      <c r="H6094" s="4">
        <v>141859.12</v>
      </c>
      <c r="I6094" t="s">
        <v>33</v>
      </c>
      <c r="J6094">
        <v>2</v>
      </c>
      <c r="K6094">
        <v>601</v>
      </c>
      <c r="L6094" t="s">
        <v>20</v>
      </c>
      <c r="M6094" t="s">
        <v>21</v>
      </c>
      <c r="N6094" t="s">
        <v>22</v>
      </c>
      <c r="O6094" s="4">
        <v>111249.62</v>
      </c>
      <c r="P6094" t="s">
        <v>28</v>
      </c>
      <c r="Q6094" t="str" cm="1">
        <f t="array" ref="Q6094">_xlfn.IFS(
O6094&lt;50000,"Low Salary (&lt;$50K)",
O6094&lt;90000,"Lower Middle ($50K-$90K)",
O6094&lt;130000,"Middle ($90K-$130K)",
O6094&lt;170000,"Upper Middle ($130K-$170K)",
O6094&gt;=170000,"High Salary (&gt;$170K)"
)</f>
        <v>Middle ($90K-$130K)</v>
      </c>
      <c r="R6094" t="str" cm="1">
        <f t="array" ref="R6094">_xlfn.IFS(
G6094&lt;=2,"New Customers (0-2Y)",
G6094&lt;=5,"Growing Customers (3-5Y)",
G6094&lt;=8,"Established Customers (6-8Y)",
G6094&lt;=10,"Loyal Customers (9-10Y)"
)</f>
        <v>Growing Customers (3-5Y)</v>
      </c>
    </row>
    <row r="6095" spans="1:18" x14ac:dyDescent="0.35">
      <c r="A6095">
        <v>15742126</v>
      </c>
      <c r="B6095" t="s">
        <v>309</v>
      </c>
      <c r="C6095" t="s">
        <v>42</v>
      </c>
      <c r="D6095" t="s">
        <v>39</v>
      </c>
      <c r="E6095">
        <v>38</v>
      </c>
      <c r="F6095" t="s">
        <v>19</v>
      </c>
      <c r="G6095">
        <v>7</v>
      </c>
      <c r="H6095" s="4">
        <v>132767.66</v>
      </c>
      <c r="I6095" t="s">
        <v>33</v>
      </c>
      <c r="J6095">
        <v>2</v>
      </c>
      <c r="K6095">
        <v>712</v>
      </c>
      <c r="L6095" t="s">
        <v>35</v>
      </c>
      <c r="M6095" t="s">
        <v>21</v>
      </c>
      <c r="N6095" t="s">
        <v>22</v>
      </c>
      <c r="O6095" s="4">
        <v>59115.77</v>
      </c>
      <c r="P6095" t="s">
        <v>28</v>
      </c>
      <c r="Q6095" t="str" cm="1">
        <f t="array" ref="Q6095">_xlfn.IFS(
O6095&lt;50000,"Low Salary (&lt;$50K)",
O6095&lt;90000,"Lower Middle ($50K-$90K)",
O6095&lt;130000,"Middle ($90K-$130K)",
O6095&lt;170000,"Upper Middle ($130K-$170K)",
O6095&gt;=170000,"High Salary (&gt;$170K)"
)</f>
        <v>Lower Middle ($50K-$90K)</v>
      </c>
      <c r="R6095" t="str" cm="1">
        <f t="array" ref="R6095">_xlfn.IFS(
G6095&lt;=2,"New Customers (0-2Y)",
G6095&lt;=5,"Growing Customers (3-5Y)",
G6095&lt;=8,"Established Customers (6-8Y)",
G6095&lt;=10,"Loyal Customers (9-10Y)"
)</f>
        <v>Established Customers (6-8Y)</v>
      </c>
    </row>
    <row r="6096" spans="1:18" x14ac:dyDescent="0.35">
      <c r="A6096">
        <v>15575623</v>
      </c>
      <c r="B6096" t="s">
        <v>963</v>
      </c>
      <c r="C6096" t="s">
        <v>17</v>
      </c>
      <c r="D6096" t="s">
        <v>18</v>
      </c>
      <c r="E6096">
        <v>31</v>
      </c>
      <c r="F6096" t="s">
        <v>19</v>
      </c>
      <c r="G6096">
        <v>10</v>
      </c>
      <c r="H6096" s="4">
        <v>110635.32</v>
      </c>
      <c r="I6096" t="s">
        <v>33</v>
      </c>
      <c r="J6096">
        <v>1</v>
      </c>
      <c r="K6096">
        <v>589</v>
      </c>
      <c r="L6096" t="s">
        <v>31</v>
      </c>
      <c r="M6096" t="s">
        <v>21</v>
      </c>
      <c r="N6096" t="s">
        <v>32</v>
      </c>
      <c r="O6096" s="4">
        <v>148218.85999999999</v>
      </c>
      <c r="P6096" t="s">
        <v>28</v>
      </c>
      <c r="Q6096" t="str" cm="1">
        <f t="array" ref="Q6096">_xlfn.IFS(
O6096&lt;50000,"Low Salary (&lt;$50K)",
O6096&lt;90000,"Lower Middle ($50K-$90K)",
O6096&lt;130000,"Middle ($90K-$130K)",
O6096&lt;170000,"Upper Middle ($130K-$170K)",
O6096&gt;=170000,"High Salary (&gt;$170K)"
)</f>
        <v>Upper Middle ($130K-$170K)</v>
      </c>
      <c r="R6096" t="str" cm="1">
        <f t="array" ref="R6096">_xlfn.IFS(
G6096&lt;=2,"New Customers (0-2Y)",
G6096&lt;=5,"Growing Customers (3-5Y)",
G6096&lt;=8,"Established Customers (6-8Y)",
G6096&lt;=10,"Loyal Customers (9-10Y)"
)</f>
        <v>Loyal Customers (9-10Y)</v>
      </c>
    </row>
    <row r="6097" spans="1:18" x14ac:dyDescent="0.35">
      <c r="A6097">
        <v>15741652</v>
      </c>
      <c r="B6097" t="s">
        <v>823</v>
      </c>
      <c r="C6097" t="s">
        <v>26</v>
      </c>
      <c r="D6097" t="s">
        <v>39</v>
      </c>
      <c r="E6097">
        <v>37</v>
      </c>
      <c r="F6097" t="s">
        <v>19</v>
      </c>
      <c r="G6097">
        <v>8</v>
      </c>
      <c r="H6097" s="4">
        <v>177657.35</v>
      </c>
      <c r="I6097" t="s">
        <v>33</v>
      </c>
      <c r="J6097">
        <v>1</v>
      </c>
      <c r="K6097">
        <v>600</v>
      </c>
      <c r="L6097" t="s">
        <v>20</v>
      </c>
      <c r="M6097" t="s">
        <v>21</v>
      </c>
      <c r="N6097" t="s">
        <v>22</v>
      </c>
      <c r="O6097" s="4">
        <v>77142.320000000007</v>
      </c>
      <c r="P6097" t="s">
        <v>28</v>
      </c>
      <c r="Q6097" t="str" cm="1">
        <f t="array" ref="Q6097">_xlfn.IFS(
O6097&lt;50000,"Low Salary (&lt;$50K)",
O6097&lt;90000,"Lower Middle ($50K-$90K)",
O6097&lt;130000,"Middle ($90K-$130K)",
O6097&lt;170000,"Upper Middle ($130K-$170K)",
O6097&gt;=170000,"High Salary (&gt;$170K)"
)</f>
        <v>Lower Middle ($50K-$90K)</v>
      </c>
      <c r="R6097" t="str" cm="1">
        <f t="array" ref="R6097">_xlfn.IFS(
G6097&lt;=2,"New Customers (0-2Y)",
G6097&lt;=5,"Growing Customers (3-5Y)",
G6097&lt;=8,"Established Customers (6-8Y)",
G6097&lt;=10,"Loyal Customers (9-10Y)"
)</f>
        <v>Established Customers (6-8Y)</v>
      </c>
    </row>
    <row r="6098" spans="1:18" x14ac:dyDescent="0.35">
      <c r="A6098">
        <v>15738884</v>
      </c>
      <c r="B6098" t="s">
        <v>112</v>
      </c>
      <c r="C6098" t="s">
        <v>42</v>
      </c>
      <c r="D6098" t="s">
        <v>39</v>
      </c>
      <c r="E6098">
        <v>41</v>
      </c>
      <c r="F6098" t="s">
        <v>19</v>
      </c>
      <c r="G6098">
        <v>4</v>
      </c>
      <c r="H6098" s="4">
        <v>157777.57999999999</v>
      </c>
      <c r="I6098" t="s">
        <v>33</v>
      </c>
      <c r="J6098">
        <v>1</v>
      </c>
      <c r="K6098">
        <v>642</v>
      </c>
      <c r="L6098" t="s">
        <v>20</v>
      </c>
      <c r="M6098" t="s">
        <v>21</v>
      </c>
      <c r="N6098" t="s">
        <v>32</v>
      </c>
      <c r="O6098" s="4">
        <v>67484.600000000006</v>
      </c>
      <c r="P6098" t="s">
        <v>28</v>
      </c>
      <c r="Q6098" t="str" cm="1">
        <f t="array" ref="Q6098">_xlfn.IFS(
O6098&lt;50000,"Low Salary (&lt;$50K)",
O6098&lt;90000,"Lower Middle ($50K-$90K)",
O6098&lt;130000,"Middle ($90K-$130K)",
O6098&lt;170000,"Upper Middle ($130K-$170K)",
O6098&gt;=170000,"High Salary (&gt;$170K)"
)</f>
        <v>Lower Middle ($50K-$90K)</v>
      </c>
      <c r="R6098" t="str" cm="1">
        <f t="array" ref="R6098">_xlfn.IFS(
G6098&lt;=2,"New Customers (0-2Y)",
G6098&lt;=5,"Growing Customers (3-5Y)",
G6098&lt;=8,"Established Customers (6-8Y)",
G6098&lt;=10,"Loyal Customers (9-10Y)"
)</f>
        <v>Growing Customers (3-5Y)</v>
      </c>
    </row>
    <row r="6099" spans="1:18" x14ac:dyDescent="0.35">
      <c r="A6099">
        <v>15615050</v>
      </c>
      <c r="B6099" t="s">
        <v>599</v>
      </c>
      <c r="C6099" t="s">
        <v>42</v>
      </c>
      <c r="D6099" t="s">
        <v>39</v>
      </c>
      <c r="E6099">
        <v>47</v>
      </c>
      <c r="F6099" t="s">
        <v>19</v>
      </c>
      <c r="G6099">
        <v>9</v>
      </c>
      <c r="H6099" s="4">
        <v>107915.94</v>
      </c>
      <c r="I6099" t="s">
        <v>33</v>
      </c>
      <c r="J6099">
        <v>2</v>
      </c>
      <c r="K6099">
        <v>575</v>
      </c>
      <c r="L6099" t="s">
        <v>31</v>
      </c>
      <c r="M6099" t="s">
        <v>21</v>
      </c>
      <c r="N6099" t="s">
        <v>22</v>
      </c>
      <c r="O6099" s="4">
        <v>63452.18</v>
      </c>
      <c r="P6099" t="s">
        <v>23</v>
      </c>
      <c r="Q6099" t="str" cm="1">
        <f t="array" ref="Q6099">_xlfn.IFS(
O6099&lt;50000,"Low Salary (&lt;$50K)",
O6099&lt;90000,"Lower Middle ($50K-$90K)",
O6099&lt;130000,"Middle ($90K-$130K)",
O6099&lt;170000,"Upper Middle ($130K-$170K)",
O6099&gt;=170000,"High Salary (&gt;$170K)"
)</f>
        <v>Lower Middle ($50K-$90K)</v>
      </c>
      <c r="R6099" t="str" cm="1">
        <f t="array" ref="R6099">_xlfn.IFS(
G6099&lt;=2,"New Customers (0-2Y)",
G6099&lt;=5,"Growing Customers (3-5Y)",
G6099&lt;=8,"Established Customers (6-8Y)",
G6099&lt;=10,"Loyal Customers (9-10Y)"
)</f>
        <v>Loyal Customers (9-10Y)</v>
      </c>
    </row>
    <row r="6100" spans="1:18" x14ac:dyDescent="0.35">
      <c r="A6100">
        <v>15803005</v>
      </c>
      <c r="B6100" t="s">
        <v>110</v>
      </c>
      <c r="C6100" t="s">
        <v>42</v>
      </c>
      <c r="D6100" t="s">
        <v>18</v>
      </c>
      <c r="E6100">
        <v>57</v>
      </c>
      <c r="F6100" t="s">
        <v>19</v>
      </c>
      <c r="G6100">
        <v>5</v>
      </c>
      <c r="H6100" s="4">
        <v>86568.75</v>
      </c>
      <c r="I6100" t="s">
        <v>29</v>
      </c>
      <c r="J6100">
        <v>1</v>
      </c>
      <c r="K6100">
        <v>570</v>
      </c>
      <c r="L6100" t="s">
        <v>31</v>
      </c>
      <c r="M6100" t="s">
        <v>27</v>
      </c>
      <c r="N6100" t="s">
        <v>22</v>
      </c>
      <c r="O6100" s="4">
        <v>103660.31</v>
      </c>
      <c r="P6100" t="s">
        <v>28</v>
      </c>
      <c r="Q6100" t="str" cm="1">
        <f t="array" ref="Q6100">_xlfn.IFS(
O6100&lt;50000,"Low Salary (&lt;$50K)",
O6100&lt;90000,"Lower Middle ($50K-$90K)",
O6100&lt;130000,"Middle ($90K-$130K)",
O6100&lt;170000,"Upper Middle ($130K-$170K)",
O6100&gt;=170000,"High Salary (&gt;$170K)"
)</f>
        <v>Middle ($90K-$130K)</v>
      </c>
      <c r="R6100" t="str" cm="1">
        <f t="array" ref="R6100">_xlfn.IFS(
G6100&lt;=2,"New Customers (0-2Y)",
G6100&lt;=5,"Growing Customers (3-5Y)",
G6100&lt;=8,"Established Customers (6-8Y)",
G6100&lt;=10,"Loyal Customers (9-10Y)"
)</f>
        <v>Growing Customers (3-5Y)</v>
      </c>
    </row>
    <row r="6101" spans="1:18" x14ac:dyDescent="0.35">
      <c r="A6101">
        <v>15743498</v>
      </c>
      <c r="B6101" t="s">
        <v>1634</v>
      </c>
      <c r="C6101" t="s">
        <v>42</v>
      </c>
      <c r="D6101" t="s">
        <v>39</v>
      </c>
      <c r="E6101">
        <v>52</v>
      </c>
      <c r="F6101" t="s">
        <v>19</v>
      </c>
      <c r="G6101">
        <v>9</v>
      </c>
      <c r="H6101" s="4">
        <v>137755.76</v>
      </c>
      <c r="I6101" t="s">
        <v>33</v>
      </c>
      <c r="J6101">
        <v>1</v>
      </c>
      <c r="K6101">
        <v>532</v>
      </c>
      <c r="L6101" t="s">
        <v>31</v>
      </c>
      <c r="M6101" t="s">
        <v>21</v>
      </c>
      <c r="N6101" t="s">
        <v>32</v>
      </c>
      <c r="O6101" s="4">
        <v>163191.99</v>
      </c>
      <c r="P6101" t="s">
        <v>23</v>
      </c>
      <c r="Q6101" t="str" cm="1">
        <f t="array" ref="Q6101">_xlfn.IFS(
O6101&lt;50000,"Low Salary (&lt;$50K)",
O6101&lt;90000,"Lower Middle ($50K-$90K)",
O6101&lt;130000,"Middle ($90K-$130K)",
O6101&lt;170000,"Upper Middle ($130K-$170K)",
O6101&gt;=170000,"High Salary (&gt;$170K)"
)</f>
        <v>Upper Middle ($130K-$170K)</v>
      </c>
      <c r="R6101" t="str" cm="1">
        <f t="array" ref="R6101">_xlfn.IFS(
G6101&lt;=2,"New Customers (0-2Y)",
G6101&lt;=5,"Growing Customers (3-5Y)",
G6101&lt;=8,"Established Customers (6-8Y)",
G6101&lt;=10,"Loyal Customers (9-10Y)"
)</f>
        <v>Loyal Customers (9-10Y)</v>
      </c>
    </row>
    <row r="6102" spans="1:18" x14ac:dyDescent="0.35">
      <c r="A6102">
        <v>15720463</v>
      </c>
      <c r="B6102" t="s">
        <v>201</v>
      </c>
      <c r="C6102" t="s">
        <v>17</v>
      </c>
      <c r="D6102" t="s">
        <v>39</v>
      </c>
      <c r="E6102">
        <v>30</v>
      </c>
      <c r="F6102" t="s">
        <v>19</v>
      </c>
      <c r="G6102">
        <v>2</v>
      </c>
      <c r="H6102" s="4">
        <v>137262.71</v>
      </c>
      <c r="I6102" t="s">
        <v>33</v>
      </c>
      <c r="J6102">
        <v>2</v>
      </c>
      <c r="K6102">
        <v>796</v>
      </c>
      <c r="L6102" t="s">
        <v>37</v>
      </c>
      <c r="M6102" t="s">
        <v>21</v>
      </c>
      <c r="N6102" t="s">
        <v>32</v>
      </c>
      <c r="O6102" s="4">
        <v>62905.29</v>
      </c>
      <c r="P6102" t="s">
        <v>28</v>
      </c>
      <c r="Q6102" t="str" cm="1">
        <f t="array" ref="Q6102">_xlfn.IFS(
O6102&lt;50000,"Low Salary (&lt;$50K)",
O6102&lt;90000,"Lower Middle ($50K-$90K)",
O6102&lt;130000,"Middle ($90K-$130K)",
O6102&lt;170000,"Upper Middle ($130K-$170K)",
O6102&gt;=170000,"High Salary (&gt;$170K)"
)</f>
        <v>Lower Middle ($50K-$90K)</v>
      </c>
      <c r="R6102" t="str" cm="1">
        <f t="array" ref="R6102">_xlfn.IFS(
G6102&lt;=2,"New Customers (0-2Y)",
G6102&lt;=5,"Growing Customers (3-5Y)",
G6102&lt;=8,"Established Customers (6-8Y)",
G6102&lt;=10,"Loyal Customers (9-10Y)"
)</f>
        <v>New Customers (0-2Y)</v>
      </c>
    </row>
    <row r="6103" spans="1:18" x14ac:dyDescent="0.35">
      <c r="A6103">
        <v>15588695</v>
      </c>
      <c r="B6103" t="s">
        <v>798</v>
      </c>
      <c r="C6103" t="s">
        <v>26</v>
      </c>
      <c r="D6103" t="s">
        <v>39</v>
      </c>
      <c r="E6103">
        <v>32</v>
      </c>
      <c r="F6103" t="s">
        <v>19</v>
      </c>
      <c r="G6103">
        <v>6</v>
      </c>
      <c r="H6103" s="4">
        <v>0</v>
      </c>
      <c r="I6103" t="s">
        <v>24</v>
      </c>
      <c r="J6103">
        <v>1</v>
      </c>
      <c r="K6103">
        <v>833</v>
      </c>
      <c r="L6103" t="s">
        <v>37</v>
      </c>
      <c r="M6103" t="s">
        <v>21</v>
      </c>
      <c r="N6103" t="s">
        <v>22</v>
      </c>
      <c r="O6103" s="4">
        <v>44323.22</v>
      </c>
      <c r="P6103" t="s">
        <v>23</v>
      </c>
      <c r="Q6103" t="str" cm="1">
        <f t="array" ref="Q6103">_xlfn.IFS(
O6103&lt;50000,"Low Salary (&lt;$50K)",
O6103&lt;90000,"Lower Middle ($50K-$90K)",
O6103&lt;130000,"Middle ($90K-$130K)",
O6103&lt;170000,"Upper Middle ($130K-$170K)",
O6103&gt;=170000,"High Salary (&gt;$170K)"
)</f>
        <v>Low Salary (&lt;$50K)</v>
      </c>
      <c r="R6103" t="str" cm="1">
        <f t="array" ref="R6103">_xlfn.IFS(
G6103&lt;=2,"New Customers (0-2Y)",
G6103&lt;=5,"Growing Customers (3-5Y)",
G6103&lt;=8,"Established Customers (6-8Y)",
G6103&lt;=10,"Loyal Customers (9-10Y)"
)</f>
        <v>Established Customers (6-8Y)</v>
      </c>
    </row>
    <row r="6104" spans="1:18" x14ac:dyDescent="0.35">
      <c r="A6104">
        <v>15665802</v>
      </c>
      <c r="B6104" t="s">
        <v>859</v>
      </c>
      <c r="C6104" t="s">
        <v>26</v>
      </c>
      <c r="D6104" t="s">
        <v>18</v>
      </c>
      <c r="E6104">
        <v>36</v>
      </c>
      <c r="F6104" t="s">
        <v>19</v>
      </c>
      <c r="G6104">
        <v>6</v>
      </c>
      <c r="H6104" s="4">
        <v>0</v>
      </c>
      <c r="I6104" t="s">
        <v>24</v>
      </c>
      <c r="J6104">
        <v>2</v>
      </c>
      <c r="K6104">
        <v>642</v>
      </c>
      <c r="L6104" t="s">
        <v>20</v>
      </c>
      <c r="M6104" t="s">
        <v>21</v>
      </c>
      <c r="N6104" t="s">
        <v>22</v>
      </c>
      <c r="O6104" s="4">
        <v>97938.59</v>
      </c>
      <c r="P6104" t="s">
        <v>28</v>
      </c>
      <c r="Q6104" t="str" cm="1">
        <f t="array" ref="Q6104">_xlfn.IFS(
O6104&lt;50000,"Low Salary (&lt;$50K)",
O6104&lt;90000,"Lower Middle ($50K-$90K)",
O6104&lt;130000,"Middle ($90K-$130K)",
O6104&lt;170000,"Upper Middle ($130K-$170K)",
O6104&gt;=170000,"High Salary (&gt;$170K)"
)</f>
        <v>Middle ($90K-$130K)</v>
      </c>
      <c r="R6104" t="str" cm="1">
        <f t="array" ref="R6104">_xlfn.IFS(
G6104&lt;=2,"New Customers (0-2Y)",
G6104&lt;=5,"Growing Customers (3-5Y)",
G6104&lt;=8,"Established Customers (6-8Y)",
G6104&lt;=10,"Loyal Customers (9-10Y)"
)</f>
        <v>Established Customers (6-8Y)</v>
      </c>
    </row>
    <row r="6105" spans="1:18" x14ac:dyDescent="0.35">
      <c r="A6105">
        <v>15571144</v>
      </c>
      <c r="B6105" t="s">
        <v>1753</v>
      </c>
      <c r="C6105" t="s">
        <v>17</v>
      </c>
      <c r="D6105" t="s">
        <v>39</v>
      </c>
      <c r="E6105">
        <v>28</v>
      </c>
      <c r="F6105" t="s">
        <v>43</v>
      </c>
      <c r="G6105">
        <v>10</v>
      </c>
      <c r="H6105" s="4">
        <v>0</v>
      </c>
      <c r="I6105" t="s">
        <v>24</v>
      </c>
      <c r="J6105">
        <v>2</v>
      </c>
      <c r="K6105">
        <v>655</v>
      </c>
      <c r="L6105" t="s">
        <v>20</v>
      </c>
      <c r="M6105" t="s">
        <v>27</v>
      </c>
      <c r="N6105" t="s">
        <v>22</v>
      </c>
      <c r="O6105" s="4">
        <v>126565.21</v>
      </c>
      <c r="P6105" t="s">
        <v>28</v>
      </c>
      <c r="Q6105" t="str" cm="1">
        <f t="array" ref="Q6105">_xlfn.IFS(
O6105&lt;50000,"Low Salary (&lt;$50K)",
O6105&lt;90000,"Lower Middle ($50K-$90K)",
O6105&lt;130000,"Middle ($90K-$130K)",
O6105&lt;170000,"Upper Middle ($130K-$170K)",
O6105&gt;=170000,"High Salary (&gt;$170K)"
)</f>
        <v>Middle ($90K-$130K)</v>
      </c>
      <c r="R6105" t="str" cm="1">
        <f t="array" ref="R6105">_xlfn.IFS(
G6105&lt;=2,"New Customers (0-2Y)",
G6105&lt;=5,"Growing Customers (3-5Y)",
G6105&lt;=8,"Established Customers (6-8Y)",
G6105&lt;=10,"Loyal Customers (9-10Y)"
)</f>
        <v>Loyal Customers (9-10Y)</v>
      </c>
    </row>
    <row r="6106" spans="1:18" x14ac:dyDescent="0.35">
      <c r="A6106">
        <v>15750731</v>
      </c>
      <c r="B6106" t="s">
        <v>87</v>
      </c>
      <c r="C6106" t="s">
        <v>42</v>
      </c>
      <c r="D6106" t="s">
        <v>39</v>
      </c>
      <c r="E6106">
        <v>50</v>
      </c>
      <c r="F6106" t="s">
        <v>19</v>
      </c>
      <c r="G6106">
        <v>9</v>
      </c>
      <c r="H6106" s="4">
        <v>116309.01</v>
      </c>
      <c r="I6106" t="s">
        <v>33</v>
      </c>
      <c r="J6106">
        <v>1</v>
      </c>
      <c r="K6106">
        <v>736</v>
      </c>
      <c r="L6106" t="s">
        <v>35</v>
      </c>
      <c r="M6106" t="s">
        <v>21</v>
      </c>
      <c r="N6106" t="s">
        <v>32</v>
      </c>
      <c r="O6106" s="4">
        <v>185360.4</v>
      </c>
      <c r="P6106" t="s">
        <v>23</v>
      </c>
      <c r="Q6106" t="str" cm="1">
        <f t="array" ref="Q6106">_xlfn.IFS(
O6106&lt;50000,"Low Salary (&lt;$50K)",
O6106&lt;90000,"Lower Middle ($50K-$90K)",
O6106&lt;130000,"Middle ($90K-$130K)",
O6106&lt;170000,"Upper Middle ($130K-$170K)",
O6106&gt;=170000,"High Salary (&gt;$170K)"
)</f>
        <v>High Salary (&gt;$170K)</v>
      </c>
      <c r="R6106" t="str" cm="1">
        <f t="array" ref="R6106">_xlfn.IFS(
G6106&lt;=2,"New Customers (0-2Y)",
G6106&lt;=5,"Growing Customers (3-5Y)",
G6106&lt;=8,"Established Customers (6-8Y)",
G6106&lt;=10,"Loyal Customers (9-10Y)"
)</f>
        <v>Loyal Customers (9-10Y)</v>
      </c>
    </row>
    <row r="6107" spans="1:18" x14ac:dyDescent="0.35">
      <c r="A6107">
        <v>15605134</v>
      </c>
      <c r="B6107" t="s">
        <v>2302</v>
      </c>
      <c r="C6107" t="s">
        <v>17</v>
      </c>
      <c r="D6107" t="s">
        <v>18</v>
      </c>
      <c r="E6107">
        <v>34</v>
      </c>
      <c r="F6107" t="s">
        <v>19</v>
      </c>
      <c r="G6107">
        <v>0</v>
      </c>
      <c r="H6107" s="4">
        <v>131244.65</v>
      </c>
      <c r="I6107" t="s">
        <v>33</v>
      </c>
      <c r="J6107">
        <v>2</v>
      </c>
      <c r="K6107">
        <v>617</v>
      </c>
      <c r="L6107" t="s">
        <v>20</v>
      </c>
      <c r="M6107" t="s">
        <v>21</v>
      </c>
      <c r="N6107" t="s">
        <v>32</v>
      </c>
      <c r="O6107" s="4">
        <v>183229.02</v>
      </c>
      <c r="P6107" t="s">
        <v>28</v>
      </c>
      <c r="Q6107" t="str" cm="1">
        <f t="array" ref="Q6107">_xlfn.IFS(
O6107&lt;50000,"Low Salary (&lt;$50K)",
O6107&lt;90000,"Lower Middle ($50K-$90K)",
O6107&lt;130000,"Middle ($90K-$130K)",
O6107&lt;170000,"Upper Middle ($130K-$170K)",
O6107&gt;=170000,"High Salary (&gt;$170K)"
)</f>
        <v>High Salary (&gt;$170K)</v>
      </c>
      <c r="R6107" t="str" cm="1">
        <f t="array" ref="R6107">_xlfn.IFS(
G6107&lt;=2,"New Customers (0-2Y)",
G6107&lt;=5,"Growing Customers (3-5Y)",
G6107&lt;=8,"Established Customers (6-8Y)",
G6107&lt;=10,"Loyal Customers (9-10Y)"
)</f>
        <v>New Customers (0-2Y)</v>
      </c>
    </row>
    <row r="6108" spans="1:18" x14ac:dyDescent="0.35">
      <c r="A6108">
        <v>15626044</v>
      </c>
      <c r="B6108" t="s">
        <v>426</v>
      </c>
      <c r="C6108" t="s">
        <v>42</v>
      </c>
      <c r="D6108" t="s">
        <v>39</v>
      </c>
      <c r="E6108">
        <v>28</v>
      </c>
      <c r="F6108" t="s">
        <v>43</v>
      </c>
      <c r="G6108">
        <v>3</v>
      </c>
      <c r="H6108" s="4">
        <v>125155.83</v>
      </c>
      <c r="I6108" t="s">
        <v>33</v>
      </c>
      <c r="J6108">
        <v>2</v>
      </c>
      <c r="K6108">
        <v>762</v>
      </c>
      <c r="L6108" t="s">
        <v>35</v>
      </c>
      <c r="M6108" t="s">
        <v>21</v>
      </c>
      <c r="N6108" t="s">
        <v>22</v>
      </c>
      <c r="O6108" s="4">
        <v>106024.02</v>
      </c>
      <c r="P6108" t="s">
        <v>28</v>
      </c>
      <c r="Q6108" t="str" cm="1">
        <f t="array" ref="Q6108">_xlfn.IFS(
O6108&lt;50000,"Low Salary (&lt;$50K)",
O6108&lt;90000,"Lower Middle ($50K-$90K)",
O6108&lt;130000,"Middle ($90K-$130K)",
O6108&lt;170000,"Upper Middle ($130K-$170K)",
O6108&gt;=170000,"High Salary (&gt;$170K)"
)</f>
        <v>Middle ($90K-$130K)</v>
      </c>
      <c r="R6108" t="str" cm="1">
        <f t="array" ref="R6108">_xlfn.IFS(
G6108&lt;=2,"New Customers (0-2Y)",
G6108&lt;=5,"Growing Customers (3-5Y)",
G6108&lt;=8,"Established Customers (6-8Y)",
G6108&lt;=10,"Loyal Customers (9-10Y)"
)</f>
        <v>Growing Customers (3-5Y)</v>
      </c>
    </row>
    <row r="6109" spans="1:18" x14ac:dyDescent="0.35">
      <c r="A6109">
        <v>15737910</v>
      </c>
      <c r="B6109" t="s">
        <v>446</v>
      </c>
      <c r="C6109" t="s">
        <v>42</v>
      </c>
      <c r="D6109" t="s">
        <v>39</v>
      </c>
      <c r="E6109">
        <v>35</v>
      </c>
      <c r="F6109" t="s">
        <v>19</v>
      </c>
      <c r="G6109">
        <v>5</v>
      </c>
      <c r="H6109" s="4">
        <v>140691.07999999999</v>
      </c>
      <c r="I6109" t="s">
        <v>33</v>
      </c>
      <c r="J6109">
        <v>2</v>
      </c>
      <c r="K6109">
        <v>703</v>
      </c>
      <c r="L6109" t="s">
        <v>35</v>
      </c>
      <c r="M6109" t="s">
        <v>21</v>
      </c>
      <c r="N6109" t="s">
        <v>32</v>
      </c>
      <c r="O6109" s="4">
        <v>167810.26</v>
      </c>
      <c r="P6109" t="s">
        <v>28</v>
      </c>
      <c r="Q6109" t="str" cm="1">
        <f t="array" ref="Q6109">_xlfn.IFS(
O6109&lt;50000,"Low Salary (&lt;$50K)",
O6109&lt;90000,"Lower Middle ($50K-$90K)",
O6109&lt;130000,"Middle ($90K-$130K)",
O6109&lt;170000,"Upper Middle ($130K-$170K)",
O6109&gt;=170000,"High Salary (&gt;$170K)"
)</f>
        <v>Upper Middle ($130K-$170K)</v>
      </c>
      <c r="R6109" t="str" cm="1">
        <f t="array" ref="R6109">_xlfn.IFS(
G6109&lt;=2,"New Customers (0-2Y)",
G6109&lt;=5,"Growing Customers (3-5Y)",
G6109&lt;=8,"Established Customers (6-8Y)",
G6109&lt;=10,"Loyal Customers (9-10Y)"
)</f>
        <v>Growing Customers (3-5Y)</v>
      </c>
    </row>
    <row r="6110" spans="1:18" x14ac:dyDescent="0.35">
      <c r="A6110">
        <v>15761076</v>
      </c>
      <c r="B6110" t="s">
        <v>1368</v>
      </c>
      <c r="C6110" t="s">
        <v>17</v>
      </c>
      <c r="D6110" t="s">
        <v>39</v>
      </c>
      <c r="E6110">
        <v>41</v>
      </c>
      <c r="F6110" t="s">
        <v>19</v>
      </c>
      <c r="G6110">
        <v>3</v>
      </c>
      <c r="H6110" s="4">
        <v>58820.32</v>
      </c>
      <c r="I6110" t="s">
        <v>29</v>
      </c>
      <c r="J6110">
        <v>2</v>
      </c>
      <c r="K6110">
        <v>507</v>
      </c>
      <c r="L6110" t="s">
        <v>31</v>
      </c>
      <c r="M6110" t="s">
        <v>21</v>
      </c>
      <c r="N6110" t="s">
        <v>22</v>
      </c>
      <c r="O6110" s="4">
        <v>138536.09</v>
      </c>
      <c r="P6110" t="s">
        <v>28</v>
      </c>
      <c r="Q6110" t="str" cm="1">
        <f t="array" ref="Q6110">_xlfn.IFS(
O6110&lt;50000,"Low Salary (&lt;$50K)",
O6110&lt;90000,"Lower Middle ($50K-$90K)",
O6110&lt;130000,"Middle ($90K-$130K)",
O6110&lt;170000,"Upper Middle ($130K-$170K)",
O6110&gt;=170000,"High Salary (&gt;$170K)"
)</f>
        <v>Upper Middle ($130K-$170K)</v>
      </c>
      <c r="R6110" t="str" cm="1">
        <f t="array" ref="R6110">_xlfn.IFS(
G6110&lt;=2,"New Customers (0-2Y)",
G6110&lt;=5,"Growing Customers (3-5Y)",
G6110&lt;=8,"Established Customers (6-8Y)",
G6110&lt;=10,"Loyal Customers (9-10Y)"
)</f>
        <v>Growing Customers (3-5Y)</v>
      </c>
    </row>
    <row r="6111" spans="1:18" x14ac:dyDescent="0.35">
      <c r="A6111">
        <v>15710105</v>
      </c>
      <c r="B6111" t="s">
        <v>2303</v>
      </c>
      <c r="C6111" t="s">
        <v>42</v>
      </c>
      <c r="D6111" t="s">
        <v>18</v>
      </c>
      <c r="E6111">
        <v>26</v>
      </c>
      <c r="F6111" t="s">
        <v>43</v>
      </c>
      <c r="G6111">
        <v>3</v>
      </c>
      <c r="H6111" s="4">
        <v>105099.45</v>
      </c>
      <c r="I6111" t="s">
        <v>33</v>
      </c>
      <c r="J6111">
        <v>1</v>
      </c>
      <c r="K6111">
        <v>581</v>
      </c>
      <c r="L6111" t="s">
        <v>31</v>
      </c>
      <c r="M6111" t="s">
        <v>21</v>
      </c>
      <c r="N6111" t="s">
        <v>22</v>
      </c>
      <c r="O6111" s="4">
        <v>184520</v>
      </c>
      <c r="P6111" t="s">
        <v>23</v>
      </c>
      <c r="Q6111" t="str" cm="1">
        <f t="array" ref="Q6111">_xlfn.IFS(
O6111&lt;50000,"Low Salary (&lt;$50K)",
O6111&lt;90000,"Lower Middle ($50K-$90K)",
O6111&lt;130000,"Middle ($90K-$130K)",
O6111&lt;170000,"Upper Middle ($130K-$170K)",
O6111&gt;=170000,"High Salary (&gt;$170K)"
)</f>
        <v>High Salary (&gt;$170K)</v>
      </c>
      <c r="R6111" t="str" cm="1">
        <f t="array" ref="R6111">_xlfn.IFS(
G6111&lt;=2,"New Customers (0-2Y)",
G6111&lt;=5,"Growing Customers (3-5Y)",
G6111&lt;=8,"Established Customers (6-8Y)",
G6111&lt;=10,"Loyal Customers (9-10Y)"
)</f>
        <v>Growing Customers (3-5Y)</v>
      </c>
    </row>
    <row r="6112" spans="1:18" x14ac:dyDescent="0.35">
      <c r="A6112">
        <v>15577402</v>
      </c>
      <c r="B6112" t="s">
        <v>258</v>
      </c>
      <c r="C6112" t="s">
        <v>17</v>
      </c>
      <c r="D6112" t="s">
        <v>39</v>
      </c>
      <c r="E6112">
        <v>31</v>
      </c>
      <c r="F6112" t="s">
        <v>19</v>
      </c>
      <c r="G6112">
        <v>9</v>
      </c>
      <c r="H6112" s="4">
        <v>0</v>
      </c>
      <c r="I6112" t="s">
        <v>24</v>
      </c>
      <c r="J6112">
        <v>2</v>
      </c>
      <c r="K6112">
        <v>593</v>
      </c>
      <c r="L6112" t="s">
        <v>31</v>
      </c>
      <c r="M6112" t="s">
        <v>27</v>
      </c>
      <c r="N6112" t="s">
        <v>22</v>
      </c>
      <c r="O6112" s="4">
        <v>20492.16</v>
      </c>
      <c r="P6112" t="s">
        <v>28</v>
      </c>
      <c r="Q6112" t="str" cm="1">
        <f t="array" ref="Q6112">_xlfn.IFS(
O6112&lt;50000,"Low Salary (&lt;$50K)",
O6112&lt;90000,"Lower Middle ($50K-$90K)",
O6112&lt;130000,"Middle ($90K-$130K)",
O6112&lt;170000,"Upper Middle ($130K-$170K)",
O6112&gt;=170000,"High Salary (&gt;$170K)"
)</f>
        <v>Low Salary (&lt;$50K)</v>
      </c>
      <c r="R6112" t="str" cm="1">
        <f t="array" ref="R6112">_xlfn.IFS(
G6112&lt;=2,"New Customers (0-2Y)",
G6112&lt;=5,"Growing Customers (3-5Y)",
G6112&lt;=8,"Established Customers (6-8Y)",
G6112&lt;=10,"Loyal Customers (9-10Y)"
)</f>
        <v>Loyal Customers (9-10Y)</v>
      </c>
    </row>
    <row r="6113" spans="1:18" x14ac:dyDescent="0.35">
      <c r="A6113">
        <v>15803337</v>
      </c>
      <c r="B6113" t="s">
        <v>692</v>
      </c>
      <c r="C6113" t="s">
        <v>17</v>
      </c>
      <c r="D6113" t="s">
        <v>39</v>
      </c>
      <c r="E6113">
        <v>23</v>
      </c>
      <c r="F6113" t="s">
        <v>43</v>
      </c>
      <c r="G6113">
        <v>9</v>
      </c>
      <c r="H6113" s="4">
        <v>168372.52</v>
      </c>
      <c r="I6113" t="s">
        <v>33</v>
      </c>
      <c r="J6113">
        <v>1</v>
      </c>
      <c r="K6113">
        <v>648</v>
      </c>
      <c r="L6113" t="s">
        <v>20</v>
      </c>
      <c r="M6113" t="s">
        <v>21</v>
      </c>
      <c r="N6113" t="s">
        <v>32</v>
      </c>
      <c r="O6113" s="4">
        <v>134676.72</v>
      </c>
      <c r="P6113" t="s">
        <v>28</v>
      </c>
      <c r="Q6113" t="str" cm="1">
        <f t="array" ref="Q6113">_xlfn.IFS(
O6113&lt;50000,"Low Salary (&lt;$50K)",
O6113&lt;90000,"Lower Middle ($50K-$90K)",
O6113&lt;130000,"Middle ($90K-$130K)",
O6113&lt;170000,"Upper Middle ($130K-$170K)",
O6113&gt;=170000,"High Salary (&gt;$170K)"
)</f>
        <v>Upper Middle ($130K-$170K)</v>
      </c>
      <c r="R6113" t="str" cm="1">
        <f t="array" ref="R6113">_xlfn.IFS(
G6113&lt;=2,"New Customers (0-2Y)",
G6113&lt;=5,"Growing Customers (3-5Y)",
G6113&lt;=8,"Established Customers (6-8Y)",
G6113&lt;=10,"Loyal Customers (9-10Y)"
)</f>
        <v>Loyal Customers (9-10Y)</v>
      </c>
    </row>
    <row r="6114" spans="1:18" x14ac:dyDescent="0.35">
      <c r="A6114">
        <v>15654372</v>
      </c>
      <c r="B6114" t="s">
        <v>1020</v>
      </c>
      <c r="C6114" t="s">
        <v>42</v>
      </c>
      <c r="D6114" t="s">
        <v>39</v>
      </c>
      <c r="E6114">
        <v>34</v>
      </c>
      <c r="F6114" t="s">
        <v>19</v>
      </c>
      <c r="G6114">
        <v>1</v>
      </c>
      <c r="H6114" s="4">
        <v>94682.559999999998</v>
      </c>
      <c r="I6114" t="s">
        <v>29</v>
      </c>
      <c r="J6114">
        <v>2</v>
      </c>
      <c r="K6114">
        <v>462</v>
      </c>
      <c r="L6114" t="s">
        <v>44</v>
      </c>
      <c r="M6114" t="s">
        <v>21</v>
      </c>
      <c r="N6114" t="s">
        <v>32</v>
      </c>
      <c r="O6114" s="4">
        <v>138478.20000000001</v>
      </c>
      <c r="P6114" t="s">
        <v>28</v>
      </c>
      <c r="Q6114" t="str" cm="1">
        <f t="array" ref="Q6114">_xlfn.IFS(
O6114&lt;50000,"Low Salary (&lt;$50K)",
O6114&lt;90000,"Lower Middle ($50K-$90K)",
O6114&lt;130000,"Middle ($90K-$130K)",
O6114&lt;170000,"Upper Middle ($130K-$170K)",
O6114&gt;=170000,"High Salary (&gt;$170K)"
)</f>
        <v>Upper Middle ($130K-$170K)</v>
      </c>
      <c r="R6114" t="str" cm="1">
        <f t="array" ref="R6114">_xlfn.IFS(
G6114&lt;=2,"New Customers (0-2Y)",
G6114&lt;=5,"Growing Customers (3-5Y)",
G6114&lt;=8,"Established Customers (6-8Y)",
G6114&lt;=10,"Loyal Customers (9-10Y)"
)</f>
        <v>New Customers (0-2Y)</v>
      </c>
    </row>
    <row r="6115" spans="1:18" x14ac:dyDescent="0.35">
      <c r="A6115">
        <v>15585867</v>
      </c>
      <c r="B6115" t="s">
        <v>2304</v>
      </c>
      <c r="C6115" t="s">
        <v>26</v>
      </c>
      <c r="D6115" t="s">
        <v>39</v>
      </c>
      <c r="E6115">
        <v>36</v>
      </c>
      <c r="F6115" t="s">
        <v>19</v>
      </c>
      <c r="G6115">
        <v>2</v>
      </c>
      <c r="H6115" s="4">
        <v>0</v>
      </c>
      <c r="I6115" t="s">
        <v>24</v>
      </c>
      <c r="J6115">
        <v>2</v>
      </c>
      <c r="K6115">
        <v>596</v>
      </c>
      <c r="L6115" t="s">
        <v>31</v>
      </c>
      <c r="M6115" t="s">
        <v>27</v>
      </c>
      <c r="N6115" t="s">
        <v>22</v>
      </c>
      <c r="O6115" s="4">
        <v>125557.95</v>
      </c>
      <c r="P6115" t="s">
        <v>28</v>
      </c>
      <c r="Q6115" t="str" cm="1">
        <f t="array" ref="Q6115">_xlfn.IFS(
O6115&lt;50000,"Low Salary (&lt;$50K)",
O6115&lt;90000,"Lower Middle ($50K-$90K)",
O6115&lt;130000,"Middle ($90K-$130K)",
O6115&lt;170000,"Upper Middle ($130K-$170K)",
O6115&gt;=170000,"High Salary (&gt;$170K)"
)</f>
        <v>Middle ($90K-$130K)</v>
      </c>
      <c r="R6115" t="str" cm="1">
        <f t="array" ref="R6115">_xlfn.IFS(
G6115&lt;=2,"New Customers (0-2Y)",
G6115&lt;=5,"Growing Customers (3-5Y)",
G6115&lt;=8,"Established Customers (6-8Y)",
G6115&lt;=10,"Loyal Customers (9-10Y)"
)</f>
        <v>New Customers (0-2Y)</v>
      </c>
    </row>
    <row r="6116" spans="1:18" x14ac:dyDescent="0.35">
      <c r="A6116">
        <v>15662488</v>
      </c>
      <c r="B6116" t="s">
        <v>2105</v>
      </c>
      <c r="C6116" t="s">
        <v>17</v>
      </c>
      <c r="D6116" t="s">
        <v>18</v>
      </c>
      <c r="E6116">
        <v>44</v>
      </c>
      <c r="F6116" t="s">
        <v>19</v>
      </c>
      <c r="G6116">
        <v>5</v>
      </c>
      <c r="H6116" s="4">
        <v>0</v>
      </c>
      <c r="I6116" t="s">
        <v>24</v>
      </c>
      <c r="J6116">
        <v>2</v>
      </c>
      <c r="K6116">
        <v>627</v>
      </c>
      <c r="L6116" t="s">
        <v>20</v>
      </c>
      <c r="M6116" t="s">
        <v>21</v>
      </c>
      <c r="N6116" t="s">
        <v>32</v>
      </c>
      <c r="O6116" s="4">
        <v>82969.61</v>
      </c>
      <c r="P6116" t="s">
        <v>23</v>
      </c>
      <c r="Q6116" t="str" cm="1">
        <f t="array" ref="Q6116">_xlfn.IFS(
O6116&lt;50000,"Low Salary (&lt;$50K)",
O6116&lt;90000,"Lower Middle ($50K-$90K)",
O6116&lt;130000,"Middle ($90K-$130K)",
O6116&lt;170000,"Upper Middle ($130K-$170K)",
O6116&gt;=170000,"High Salary (&gt;$170K)"
)</f>
        <v>Lower Middle ($50K-$90K)</v>
      </c>
      <c r="R6116" t="str" cm="1">
        <f t="array" ref="R6116">_xlfn.IFS(
G6116&lt;=2,"New Customers (0-2Y)",
G6116&lt;=5,"Growing Customers (3-5Y)",
G6116&lt;=8,"Established Customers (6-8Y)",
G6116&lt;=10,"Loyal Customers (9-10Y)"
)</f>
        <v>Growing Customers (3-5Y)</v>
      </c>
    </row>
    <row r="6117" spans="1:18" x14ac:dyDescent="0.35">
      <c r="A6117">
        <v>15604813</v>
      </c>
      <c r="B6117" t="s">
        <v>1983</v>
      </c>
      <c r="C6117" t="s">
        <v>17</v>
      </c>
      <c r="D6117" t="s">
        <v>39</v>
      </c>
      <c r="E6117">
        <v>40</v>
      </c>
      <c r="F6117" t="s">
        <v>19</v>
      </c>
      <c r="G6117">
        <v>7</v>
      </c>
      <c r="H6117" s="4">
        <v>0</v>
      </c>
      <c r="I6117" t="s">
        <v>24</v>
      </c>
      <c r="J6117">
        <v>2</v>
      </c>
      <c r="K6117">
        <v>494</v>
      </c>
      <c r="L6117" t="s">
        <v>44</v>
      </c>
      <c r="M6117" t="s">
        <v>27</v>
      </c>
      <c r="N6117" t="s">
        <v>22</v>
      </c>
      <c r="O6117" s="4">
        <v>158071.69</v>
      </c>
      <c r="P6117" t="s">
        <v>28</v>
      </c>
      <c r="Q6117" t="str" cm="1">
        <f t="array" ref="Q6117">_xlfn.IFS(
O6117&lt;50000,"Low Salary (&lt;$50K)",
O6117&lt;90000,"Lower Middle ($50K-$90K)",
O6117&lt;130000,"Middle ($90K-$130K)",
O6117&lt;170000,"Upper Middle ($130K-$170K)",
O6117&gt;=170000,"High Salary (&gt;$170K)"
)</f>
        <v>Upper Middle ($130K-$170K)</v>
      </c>
      <c r="R6117" t="str" cm="1">
        <f t="array" ref="R6117">_xlfn.IFS(
G6117&lt;=2,"New Customers (0-2Y)",
G6117&lt;=5,"Growing Customers (3-5Y)",
G6117&lt;=8,"Established Customers (6-8Y)",
G6117&lt;=10,"Loyal Customers (9-10Y)"
)</f>
        <v>Established Customers (6-8Y)</v>
      </c>
    </row>
    <row r="6118" spans="1:18" x14ac:dyDescent="0.35">
      <c r="A6118">
        <v>15611644</v>
      </c>
      <c r="B6118" t="s">
        <v>622</v>
      </c>
      <c r="C6118" t="s">
        <v>17</v>
      </c>
      <c r="D6118" t="s">
        <v>39</v>
      </c>
      <c r="E6118">
        <v>73</v>
      </c>
      <c r="F6118" t="s">
        <v>2967</v>
      </c>
      <c r="G6118">
        <v>0</v>
      </c>
      <c r="H6118" s="4">
        <v>146329.73000000001</v>
      </c>
      <c r="I6118" t="s">
        <v>33</v>
      </c>
      <c r="J6118">
        <v>1</v>
      </c>
      <c r="K6118">
        <v>627</v>
      </c>
      <c r="L6118" t="s">
        <v>20</v>
      </c>
      <c r="M6118" t="s">
        <v>27</v>
      </c>
      <c r="N6118" t="s">
        <v>22</v>
      </c>
      <c r="O6118" s="4">
        <v>43615.67</v>
      </c>
      <c r="P6118" t="s">
        <v>28</v>
      </c>
      <c r="Q6118" t="str" cm="1">
        <f t="array" ref="Q6118">_xlfn.IFS(
O6118&lt;50000,"Low Salary (&lt;$50K)",
O6118&lt;90000,"Lower Middle ($50K-$90K)",
O6118&lt;130000,"Middle ($90K-$130K)",
O6118&lt;170000,"Upper Middle ($130K-$170K)",
O6118&gt;=170000,"High Salary (&gt;$170K)"
)</f>
        <v>Low Salary (&lt;$50K)</v>
      </c>
      <c r="R6118" t="str" cm="1">
        <f t="array" ref="R6118">_xlfn.IFS(
G6118&lt;=2,"New Customers (0-2Y)",
G6118&lt;=5,"Growing Customers (3-5Y)",
G6118&lt;=8,"Established Customers (6-8Y)",
G6118&lt;=10,"Loyal Customers (9-10Y)"
)</f>
        <v>New Customers (0-2Y)</v>
      </c>
    </row>
    <row r="6119" spans="1:18" x14ac:dyDescent="0.35">
      <c r="A6119">
        <v>15674928</v>
      </c>
      <c r="B6119" t="s">
        <v>2305</v>
      </c>
      <c r="C6119" t="s">
        <v>26</v>
      </c>
      <c r="D6119" t="s">
        <v>39</v>
      </c>
      <c r="E6119">
        <v>37</v>
      </c>
      <c r="F6119" t="s">
        <v>19</v>
      </c>
      <c r="G6119">
        <v>2</v>
      </c>
      <c r="H6119" s="4">
        <v>0</v>
      </c>
      <c r="I6119" t="s">
        <v>24</v>
      </c>
      <c r="J6119">
        <v>2</v>
      </c>
      <c r="K6119">
        <v>850</v>
      </c>
      <c r="L6119" t="s">
        <v>37</v>
      </c>
      <c r="M6119" t="s">
        <v>21</v>
      </c>
      <c r="N6119" t="s">
        <v>32</v>
      </c>
      <c r="O6119" s="4">
        <v>119969.99</v>
      </c>
      <c r="P6119" t="s">
        <v>28</v>
      </c>
      <c r="Q6119" t="str" cm="1">
        <f t="array" ref="Q6119">_xlfn.IFS(
O6119&lt;50000,"Low Salary (&lt;$50K)",
O6119&lt;90000,"Lower Middle ($50K-$90K)",
O6119&lt;130000,"Middle ($90K-$130K)",
O6119&lt;170000,"Upper Middle ($130K-$170K)",
O6119&gt;=170000,"High Salary (&gt;$170K)"
)</f>
        <v>Middle ($90K-$130K)</v>
      </c>
      <c r="R6119" t="str" cm="1">
        <f t="array" ref="R6119">_xlfn.IFS(
G6119&lt;=2,"New Customers (0-2Y)",
G6119&lt;=5,"Growing Customers (3-5Y)",
G6119&lt;=8,"Established Customers (6-8Y)",
G6119&lt;=10,"Loyal Customers (9-10Y)"
)</f>
        <v>New Customers (0-2Y)</v>
      </c>
    </row>
    <row r="6120" spans="1:18" x14ac:dyDescent="0.35">
      <c r="A6120">
        <v>15656100</v>
      </c>
      <c r="B6120" t="s">
        <v>2306</v>
      </c>
      <c r="C6120" t="s">
        <v>17</v>
      </c>
      <c r="D6120" t="s">
        <v>18</v>
      </c>
      <c r="E6120">
        <v>49</v>
      </c>
      <c r="F6120" t="s">
        <v>19</v>
      </c>
      <c r="G6120">
        <v>5</v>
      </c>
      <c r="H6120" s="4">
        <v>167962.7</v>
      </c>
      <c r="I6120" t="s">
        <v>33</v>
      </c>
      <c r="J6120">
        <v>1</v>
      </c>
      <c r="K6120">
        <v>632</v>
      </c>
      <c r="L6120" t="s">
        <v>20</v>
      </c>
      <c r="M6120" t="s">
        <v>27</v>
      </c>
      <c r="N6120" t="s">
        <v>32</v>
      </c>
      <c r="O6120" s="4">
        <v>140201.21</v>
      </c>
      <c r="P6120" t="s">
        <v>28</v>
      </c>
      <c r="Q6120" t="str" cm="1">
        <f t="array" ref="Q6120">_xlfn.IFS(
O6120&lt;50000,"Low Salary (&lt;$50K)",
O6120&lt;90000,"Lower Middle ($50K-$90K)",
O6120&lt;130000,"Middle ($90K-$130K)",
O6120&lt;170000,"Upper Middle ($130K-$170K)",
O6120&gt;=170000,"High Salary (&gt;$170K)"
)</f>
        <v>Upper Middle ($130K-$170K)</v>
      </c>
      <c r="R6120" t="str" cm="1">
        <f t="array" ref="R6120">_xlfn.IFS(
G6120&lt;=2,"New Customers (0-2Y)",
G6120&lt;=5,"Growing Customers (3-5Y)",
G6120&lt;=8,"Established Customers (6-8Y)",
G6120&lt;=10,"Loyal Customers (9-10Y)"
)</f>
        <v>Growing Customers (3-5Y)</v>
      </c>
    </row>
    <row r="6121" spans="1:18" x14ac:dyDescent="0.35">
      <c r="A6121">
        <v>15764293</v>
      </c>
      <c r="B6121" t="s">
        <v>106</v>
      </c>
      <c r="C6121" t="s">
        <v>17</v>
      </c>
      <c r="D6121" t="s">
        <v>39</v>
      </c>
      <c r="E6121">
        <v>33</v>
      </c>
      <c r="F6121" t="s">
        <v>19</v>
      </c>
      <c r="G6121">
        <v>1</v>
      </c>
      <c r="H6121" s="4">
        <v>0</v>
      </c>
      <c r="I6121" t="s">
        <v>24</v>
      </c>
      <c r="J6121">
        <v>2</v>
      </c>
      <c r="K6121">
        <v>490</v>
      </c>
      <c r="L6121" t="s">
        <v>44</v>
      </c>
      <c r="M6121" t="s">
        <v>21</v>
      </c>
      <c r="N6121" t="s">
        <v>22</v>
      </c>
      <c r="O6121" s="4">
        <v>80792.83</v>
      </c>
      <c r="P6121" t="s">
        <v>28</v>
      </c>
      <c r="Q6121" t="str" cm="1">
        <f t="array" ref="Q6121">_xlfn.IFS(
O6121&lt;50000,"Low Salary (&lt;$50K)",
O6121&lt;90000,"Lower Middle ($50K-$90K)",
O6121&lt;130000,"Middle ($90K-$130K)",
O6121&lt;170000,"Upper Middle ($130K-$170K)",
O6121&gt;=170000,"High Salary (&gt;$170K)"
)</f>
        <v>Lower Middle ($50K-$90K)</v>
      </c>
      <c r="R6121" t="str" cm="1">
        <f t="array" ref="R6121">_xlfn.IFS(
G6121&lt;=2,"New Customers (0-2Y)",
G6121&lt;=5,"Growing Customers (3-5Y)",
G6121&lt;=8,"Established Customers (6-8Y)",
G6121&lt;=10,"Loyal Customers (9-10Y)"
)</f>
        <v>New Customers (0-2Y)</v>
      </c>
    </row>
    <row r="6122" spans="1:18" x14ac:dyDescent="0.35">
      <c r="A6122">
        <v>15636423</v>
      </c>
      <c r="B6122" t="s">
        <v>1368</v>
      </c>
      <c r="C6122" t="s">
        <v>17</v>
      </c>
      <c r="D6122" t="s">
        <v>39</v>
      </c>
      <c r="E6122">
        <v>40</v>
      </c>
      <c r="F6122" t="s">
        <v>19</v>
      </c>
      <c r="G6122">
        <v>7</v>
      </c>
      <c r="H6122" s="4">
        <v>0</v>
      </c>
      <c r="I6122" t="s">
        <v>24</v>
      </c>
      <c r="J6122">
        <v>1</v>
      </c>
      <c r="K6122">
        <v>715</v>
      </c>
      <c r="L6122" t="s">
        <v>35</v>
      </c>
      <c r="M6122" t="s">
        <v>21</v>
      </c>
      <c r="N6122" t="s">
        <v>22</v>
      </c>
      <c r="O6122" s="4">
        <v>141359.10999999999</v>
      </c>
      <c r="P6122" t="s">
        <v>28</v>
      </c>
      <c r="Q6122" t="str" cm="1">
        <f t="array" ref="Q6122">_xlfn.IFS(
O6122&lt;50000,"Low Salary (&lt;$50K)",
O6122&lt;90000,"Lower Middle ($50K-$90K)",
O6122&lt;130000,"Middle ($90K-$130K)",
O6122&lt;170000,"Upper Middle ($130K-$170K)",
O6122&gt;=170000,"High Salary (&gt;$170K)"
)</f>
        <v>Upper Middle ($130K-$170K)</v>
      </c>
      <c r="R6122" t="str" cm="1">
        <f t="array" ref="R6122">_xlfn.IFS(
G6122&lt;=2,"New Customers (0-2Y)",
G6122&lt;=5,"Growing Customers (3-5Y)",
G6122&lt;=8,"Established Customers (6-8Y)",
G6122&lt;=10,"Loyal Customers (9-10Y)"
)</f>
        <v>Established Customers (6-8Y)</v>
      </c>
    </row>
    <row r="6123" spans="1:18" x14ac:dyDescent="0.35">
      <c r="A6123">
        <v>15607629</v>
      </c>
      <c r="B6123" t="s">
        <v>2307</v>
      </c>
      <c r="C6123" t="s">
        <v>17</v>
      </c>
      <c r="D6123" t="s">
        <v>39</v>
      </c>
      <c r="E6123">
        <v>48</v>
      </c>
      <c r="F6123" t="s">
        <v>19</v>
      </c>
      <c r="G6123">
        <v>8</v>
      </c>
      <c r="H6123" s="4">
        <v>0</v>
      </c>
      <c r="I6123" t="s">
        <v>24</v>
      </c>
      <c r="J6123">
        <v>2</v>
      </c>
      <c r="K6123">
        <v>679</v>
      </c>
      <c r="L6123" t="s">
        <v>35</v>
      </c>
      <c r="M6123" t="s">
        <v>21</v>
      </c>
      <c r="N6123" t="s">
        <v>32</v>
      </c>
      <c r="O6123" s="4">
        <v>23344.94</v>
      </c>
      <c r="P6123" t="s">
        <v>28</v>
      </c>
      <c r="Q6123" t="str" cm="1">
        <f t="array" ref="Q6123">_xlfn.IFS(
O6123&lt;50000,"Low Salary (&lt;$50K)",
O6123&lt;90000,"Lower Middle ($50K-$90K)",
O6123&lt;130000,"Middle ($90K-$130K)",
O6123&lt;170000,"Upper Middle ($130K-$170K)",
O6123&gt;=170000,"High Salary (&gt;$170K)"
)</f>
        <v>Low Salary (&lt;$50K)</v>
      </c>
      <c r="R6123" t="str" cm="1">
        <f t="array" ref="R6123">_xlfn.IFS(
G6123&lt;=2,"New Customers (0-2Y)",
G6123&lt;=5,"Growing Customers (3-5Y)",
G6123&lt;=8,"Established Customers (6-8Y)",
G6123&lt;=10,"Loyal Customers (9-10Y)"
)</f>
        <v>Established Customers (6-8Y)</v>
      </c>
    </row>
    <row r="6124" spans="1:18" x14ac:dyDescent="0.35">
      <c r="A6124">
        <v>15577313</v>
      </c>
      <c r="B6124" t="s">
        <v>2308</v>
      </c>
      <c r="C6124" t="s">
        <v>17</v>
      </c>
      <c r="D6124" t="s">
        <v>39</v>
      </c>
      <c r="E6124">
        <v>44</v>
      </c>
      <c r="F6124" t="s">
        <v>19</v>
      </c>
      <c r="G6124">
        <v>3</v>
      </c>
      <c r="H6124" s="4">
        <v>116967.67999999999</v>
      </c>
      <c r="I6124" t="s">
        <v>33</v>
      </c>
      <c r="J6124">
        <v>1</v>
      </c>
      <c r="K6124">
        <v>619</v>
      </c>
      <c r="L6124" t="s">
        <v>20</v>
      </c>
      <c r="M6124" t="s">
        <v>21</v>
      </c>
      <c r="N6124" t="s">
        <v>32</v>
      </c>
      <c r="O6124" s="4">
        <v>5075.17</v>
      </c>
      <c r="P6124" t="s">
        <v>23</v>
      </c>
      <c r="Q6124" t="str" cm="1">
        <f t="array" ref="Q6124">_xlfn.IFS(
O6124&lt;50000,"Low Salary (&lt;$50K)",
O6124&lt;90000,"Lower Middle ($50K-$90K)",
O6124&lt;130000,"Middle ($90K-$130K)",
O6124&lt;170000,"Upper Middle ($130K-$170K)",
O6124&gt;=170000,"High Salary (&gt;$170K)"
)</f>
        <v>Low Salary (&lt;$50K)</v>
      </c>
      <c r="R6124" t="str" cm="1">
        <f t="array" ref="R6124">_xlfn.IFS(
G6124&lt;=2,"New Customers (0-2Y)",
G6124&lt;=5,"Growing Customers (3-5Y)",
G6124&lt;=8,"Established Customers (6-8Y)",
G6124&lt;=10,"Loyal Customers (9-10Y)"
)</f>
        <v>Growing Customers (3-5Y)</v>
      </c>
    </row>
    <row r="6125" spans="1:18" x14ac:dyDescent="0.35">
      <c r="A6125">
        <v>15714493</v>
      </c>
      <c r="B6125" t="s">
        <v>1107</v>
      </c>
      <c r="C6125" t="s">
        <v>26</v>
      </c>
      <c r="D6125" t="s">
        <v>18</v>
      </c>
      <c r="E6125">
        <v>33</v>
      </c>
      <c r="F6125" t="s">
        <v>19</v>
      </c>
      <c r="G6125">
        <v>6</v>
      </c>
      <c r="H6125" s="4">
        <v>0</v>
      </c>
      <c r="I6125" t="s">
        <v>24</v>
      </c>
      <c r="J6125">
        <v>2</v>
      </c>
      <c r="K6125">
        <v>465</v>
      </c>
      <c r="L6125" t="s">
        <v>44</v>
      </c>
      <c r="M6125" t="s">
        <v>21</v>
      </c>
      <c r="N6125" t="s">
        <v>22</v>
      </c>
      <c r="O6125" s="4">
        <v>95500.98</v>
      </c>
      <c r="P6125" t="s">
        <v>28</v>
      </c>
      <c r="Q6125" t="str" cm="1">
        <f t="array" ref="Q6125">_xlfn.IFS(
O6125&lt;50000,"Low Salary (&lt;$50K)",
O6125&lt;90000,"Lower Middle ($50K-$90K)",
O6125&lt;130000,"Middle ($90K-$130K)",
O6125&lt;170000,"Upper Middle ($130K-$170K)",
O6125&gt;=170000,"High Salary (&gt;$170K)"
)</f>
        <v>Middle ($90K-$130K)</v>
      </c>
      <c r="R6125" t="str" cm="1">
        <f t="array" ref="R6125">_xlfn.IFS(
G6125&lt;=2,"New Customers (0-2Y)",
G6125&lt;=5,"Growing Customers (3-5Y)",
G6125&lt;=8,"Established Customers (6-8Y)",
G6125&lt;=10,"Loyal Customers (9-10Y)"
)</f>
        <v>Established Customers (6-8Y)</v>
      </c>
    </row>
    <row r="6126" spans="1:18" x14ac:dyDescent="0.35">
      <c r="A6126">
        <v>15643359</v>
      </c>
      <c r="B6126" t="s">
        <v>904</v>
      </c>
      <c r="C6126" t="s">
        <v>26</v>
      </c>
      <c r="D6126" t="s">
        <v>39</v>
      </c>
      <c r="E6126">
        <v>32</v>
      </c>
      <c r="F6126" t="s">
        <v>19</v>
      </c>
      <c r="G6126">
        <v>7</v>
      </c>
      <c r="H6126" s="4">
        <v>0</v>
      </c>
      <c r="I6126" t="s">
        <v>24</v>
      </c>
      <c r="J6126">
        <v>1</v>
      </c>
      <c r="K6126">
        <v>736</v>
      </c>
      <c r="L6126" t="s">
        <v>35</v>
      </c>
      <c r="M6126" t="s">
        <v>27</v>
      </c>
      <c r="N6126" t="s">
        <v>22</v>
      </c>
      <c r="O6126" s="4">
        <v>79082.62</v>
      </c>
      <c r="P6126" t="s">
        <v>28</v>
      </c>
      <c r="Q6126" t="str" cm="1">
        <f t="array" ref="Q6126">_xlfn.IFS(
O6126&lt;50000,"Low Salary (&lt;$50K)",
O6126&lt;90000,"Lower Middle ($50K-$90K)",
O6126&lt;130000,"Middle ($90K-$130K)",
O6126&lt;170000,"Upper Middle ($130K-$170K)",
O6126&gt;=170000,"High Salary (&gt;$170K)"
)</f>
        <v>Lower Middle ($50K-$90K)</v>
      </c>
      <c r="R6126" t="str" cm="1">
        <f t="array" ref="R6126">_xlfn.IFS(
G6126&lt;=2,"New Customers (0-2Y)",
G6126&lt;=5,"Growing Customers (3-5Y)",
G6126&lt;=8,"Established Customers (6-8Y)",
G6126&lt;=10,"Loyal Customers (9-10Y)"
)</f>
        <v>Established Customers (6-8Y)</v>
      </c>
    </row>
    <row r="6127" spans="1:18" x14ac:dyDescent="0.35">
      <c r="A6127">
        <v>15687913</v>
      </c>
      <c r="B6127" t="s">
        <v>477</v>
      </c>
      <c r="C6127" t="s">
        <v>42</v>
      </c>
      <c r="D6127" t="s">
        <v>18</v>
      </c>
      <c r="E6127">
        <v>34</v>
      </c>
      <c r="F6127" t="s">
        <v>19</v>
      </c>
      <c r="G6127">
        <v>7</v>
      </c>
      <c r="H6127" s="4">
        <v>93244.42</v>
      </c>
      <c r="I6127" t="s">
        <v>29</v>
      </c>
      <c r="J6127">
        <v>1</v>
      </c>
      <c r="K6127">
        <v>501</v>
      </c>
      <c r="L6127" t="s">
        <v>31</v>
      </c>
      <c r="M6127" t="s">
        <v>27</v>
      </c>
      <c r="N6127" t="s">
        <v>22</v>
      </c>
      <c r="O6127" s="4">
        <v>199805.63</v>
      </c>
      <c r="P6127" t="s">
        <v>28</v>
      </c>
      <c r="Q6127" t="str" cm="1">
        <f t="array" ref="Q6127">_xlfn.IFS(
O6127&lt;50000,"Low Salary (&lt;$50K)",
O6127&lt;90000,"Lower Middle ($50K-$90K)",
O6127&lt;130000,"Middle ($90K-$130K)",
O6127&lt;170000,"Upper Middle ($130K-$170K)",
O6127&gt;=170000,"High Salary (&gt;$170K)"
)</f>
        <v>High Salary (&gt;$170K)</v>
      </c>
      <c r="R6127" t="str" cm="1">
        <f t="array" ref="R6127">_xlfn.IFS(
G6127&lt;=2,"New Customers (0-2Y)",
G6127&lt;=5,"Growing Customers (3-5Y)",
G6127&lt;=8,"Established Customers (6-8Y)",
G6127&lt;=10,"Loyal Customers (9-10Y)"
)</f>
        <v>Established Customers (6-8Y)</v>
      </c>
    </row>
    <row r="6128" spans="1:18" x14ac:dyDescent="0.35">
      <c r="A6128">
        <v>15790935</v>
      </c>
      <c r="B6128" t="s">
        <v>304</v>
      </c>
      <c r="C6128" t="s">
        <v>17</v>
      </c>
      <c r="D6128" t="s">
        <v>18</v>
      </c>
      <c r="E6128">
        <v>29</v>
      </c>
      <c r="F6128" t="s">
        <v>43</v>
      </c>
      <c r="G6128">
        <v>5</v>
      </c>
      <c r="H6128" s="4">
        <v>0</v>
      </c>
      <c r="I6128" t="s">
        <v>24</v>
      </c>
      <c r="J6128">
        <v>2</v>
      </c>
      <c r="K6128">
        <v>535</v>
      </c>
      <c r="L6128" t="s">
        <v>31</v>
      </c>
      <c r="M6128" t="s">
        <v>27</v>
      </c>
      <c r="N6128" t="s">
        <v>22</v>
      </c>
      <c r="O6128" s="4">
        <v>52709.55</v>
      </c>
      <c r="P6128" t="s">
        <v>28</v>
      </c>
      <c r="Q6128" t="str" cm="1">
        <f t="array" ref="Q6128">_xlfn.IFS(
O6128&lt;50000,"Low Salary (&lt;$50K)",
O6128&lt;90000,"Lower Middle ($50K-$90K)",
O6128&lt;130000,"Middle ($90K-$130K)",
O6128&lt;170000,"Upper Middle ($130K-$170K)",
O6128&gt;=170000,"High Salary (&gt;$170K)"
)</f>
        <v>Lower Middle ($50K-$90K)</v>
      </c>
      <c r="R6128" t="str" cm="1">
        <f t="array" ref="R6128">_xlfn.IFS(
G6128&lt;=2,"New Customers (0-2Y)",
G6128&lt;=5,"Growing Customers (3-5Y)",
G6128&lt;=8,"Established Customers (6-8Y)",
G6128&lt;=10,"Loyal Customers (9-10Y)"
)</f>
        <v>Growing Customers (3-5Y)</v>
      </c>
    </row>
    <row r="6129" spans="1:18" x14ac:dyDescent="0.35">
      <c r="A6129">
        <v>15708693</v>
      </c>
      <c r="B6129" t="s">
        <v>191</v>
      </c>
      <c r="C6129" t="s">
        <v>17</v>
      </c>
      <c r="D6129" t="s">
        <v>18</v>
      </c>
      <c r="E6129">
        <v>33</v>
      </c>
      <c r="F6129" t="s">
        <v>19</v>
      </c>
      <c r="G6129">
        <v>2</v>
      </c>
      <c r="H6129" s="4">
        <v>0</v>
      </c>
      <c r="I6129" t="s">
        <v>24</v>
      </c>
      <c r="J6129">
        <v>2</v>
      </c>
      <c r="K6129">
        <v>759</v>
      </c>
      <c r="L6129" t="s">
        <v>35</v>
      </c>
      <c r="M6129" t="s">
        <v>21</v>
      </c>
      <c r="N6129" t="s">
        <v>32</v>
      </c>
      <c r="O6129" s="4">
        <v>56583.88</v>
      </c>
      <c r="P6129" t="s">
        <v>28</v>
      </c>
      <c r="Q6129" t="str" cm="1">
        <f t="array" ref="Q6129">_xlfn.IFS(
O6129&lt;50000,"Low Salary (&lt;$50K)",
O6129&lt;90000,"Lower Middle ($50K-$90K)",
O6129&lt;130000,"Middle ($90K-$130K)",
O6129&lt;170000,"Upper Middle ($130K-$170K)",
O6129&gt;=170000,"High Salary (&gt;$170K)"
)</f>
        <v>Lower Middle ($50K-$90K)</v>
      </c>
      <c r="R6129" t="str" cm="1">
        <f t="array" ref="R6129">_xlfn.IFS(
G6129&lt;=2,"New Customers (0-2Y)",
G6129&lt;=5,"Growing Customers (3-5Y)",
G6129&lt;=8,"Established Customers (6-8Y)",
G6129&lt;=10,"Loyal Customers (9-10Y)"
)</f>
        <v>New Customers (0-2Y)</v>
      </c>
    </row>
    <row r="6130" spans="1:18" x14ac:dyDescent="0.35">
      <c r="A6130">
        <v>15672016</v>
      </c>
      <c r="B6130" t="s">
        <v>1813</v>
      </c>
      <c r="C6130" t="s">
        <v>17</v>
      </c>
      <c r="D6130" t="s">
        <v>39</v>
      </c>
      <c r="E6130">
        <v>35</v>
      </c>
      <c r="F6130" t="s">
        <v>19</v>
      </c>
      <c r="G6130">
        <v>1</v>
      </c>
      <c r="H6130" s="4">
        <v>0</v>
      </c>
      <c r="I6130" t="s">
        <v>24</v>
      </c>
      <c r="J6130">
        <v>2</v>
      </c>
      <c r="K6130">
        <v>819</v>
      </c>
      <c r="L6130" t="s">
        <v>37</v>
      </c>
      <c r="M6130" t="s">
        <v>27</v>
      </c>
      <c r="N6130" t="s">
        <v>22</v>
      </c>
      <c r="O6130" s="4">
        <v>3385.04</v>
      </c>
      <c r="P6130" t="s">
        <v>28</v>
      </c>
      <c r="Q6130" t="str" cm="1">
        <f t="array" ref="Q6130">_xlfn.IFS(
O6130&lt;50000,"Low Salary (&lt;$50K)",
O6130&lt;90000,"Lower Middle ($50K-$90K)",
O6130&lt;130000,"Middle ($90K-$130K)",
O6130&lt;170000,"Upper Middle ($130K-$170K)",
O6130&gt;=170000,"High Salary (&gt;$170K)"
)</f>
        <v>Low Salary (&lt;$50K)</v>
      </c>
      <c r="R6130" t="str" cm="1">
        <f t="array" ref="R6130">_xlfn.IFS(
G6130&lt;=2,"New Customers (0-2Y)",
G6130&lt;=5,"Growing Customers (3-5Y)",
G6130&lt;=8,"Established Customers (6-8Y)",
G6130&lt;=10,"Loyal Customers (9-10Y)"
)</f>
        <v>New Customers (0-2Y)</v>
      </c>
    </row>
    <row r="6131" spans="1:18" x14ac:dyDescent="0.35">
      <c r="A6131">
        <v>15727605</v>
      </c>
      <c r="B6131" t="s">
        <v>237</v>
      </c>
      <c r="C6131" t="s">
        <v>42</v>
      </c>
      <c r="D6131" t="s">
        <v>39</v>
      </c>
      <c r="E6131">
        <v>43</v>
      </c>
      <c r="F6131" t="s">
        <v>19</v>
      </c>
      <c r="G6131">
        <v>4</v>
      </c>
      <c r="H6131" s="4">
        <v>80442.06</v>
      </c>
      <c r="I6131" t="s">
        <v>29</v>
      </c>
      <c r="J6131">
        <v>2</v>
      </c>
      <c r="K6131">
        <v>533</v>
      </c>
      <c r="L6131" t="s">
        <v>31</v>
      </c>
      <c r="M6131" t="s">
        <v>27</v>
      </c>
      <c r="N6131" t="s">
        <v>22</v>
      </c>
      <c r="O6131" s="4">
        <v>12537.42</v>
      </c>
      <c r="P6131" t="s">
        <v>28</v>
      </c>
      <c r="Q6131" t="str" cm="1">
        <f t="array" ref="Q6131">_xlfn.IFS(
O6131&lt;50000,"Low Salary (&lt;$50K)",
O6131&lt;90000,"Lower Middle ($50K-$90K)",
O6131&lt;130000,"Middle ($90K-$130K)",
O6131&lt;170000,"Upper Middle ($130K-$170K)",
O6131&gt;=170000,"High Salary (&gt;$170K)"
)</f>
        <v>Low Salary (&lt;$50K)</v>
      </c>
      <c r="R6131" t="str" cm="1">
        <f t="array" ref="R6131">_xlfn.IFS(
G6131&lt;=2,"New Customers (0-2Y)",
G6131&lt;=5,"Growing Customers (3-5Y)",
G6131&lt;=8,"Established Customers (6-8Y)",
G6131&lt;=10,"Loyal Customers (9-10Y)"
)</f>
        <v>Growing Customers (3-5Y)</v>
      </c>
    </row>
    <row r="6132" spans="1:18" x14ac:dyDescent="0.35">
      <c r="A6132">
        <v>15651144</v>
      </c>
      <c r="B6132" t="s">
        <v>271</v>
      </c>
      <c r="C6132" t="s">
        <v>42</v>
      </c>
      <c r="D6132" t="s">
        <v>18</v>
      </c>
      <c r="E6132">
        <v>35</v>
      </c>
      <c r="F6132" t="s">
        <v>19</v>
      </c>
      <c r="G6132">
        <v>2</v>
      </c>
      <c r="H6132" s="4">
        <v>150561.03</v>
      </c>
      <c r="I6132" t="s">
        <v>33</v>
      </c>
      <c r="J6132">
        <v>2</v>
      </c>
      <c r="K6132">
        <v>632</v>
      </c>
      <c r="L6132" t="s">
        <v>20</v>
      </c>
      <c r="M6132" t="s">
        <v>27</v>
      </c>
      <c r="N6132" t="s">
        <v>32</v>
      </c>
      <c r="O6132" s="4">
        <v>64722.61</v>
      </c>
      <c r="P6132" t="s">
        <v>28</v>
      </c>
      <c r="Q6132" t="str" cm="1">
        <f t="array" ref="Q6132">_xlfn.IFS(
O6132&lt;50000,"Low Salary (&lt;$50K)",
O6132&lt;90000,"Lower Middle ($50K-$90K)",
O6132&lt;130000,"Middle ($90K-$130K)",
O6132&lt;170000,"Upper Middle ($130K-$170K)",
O6132&gt;=170000,"High Salary (&gt;$170K)"
)</f>
        <v>Lower Middle ($50K-$90K)</v>
      </c>
      <c r="R6132" t="str" cm="1">
        <f t="array" ref="R6132">_xlfn.IFS(
G6132&lt;=2,"New Customers (0-2Y)",
G6132&lt;=5,"Growing Customers (3-5Y)",
G6132&lt;=8,"Established Customers (6-8Y)",
G6132&lt;=10,"Loyal Customers (9-10Y)"
)</f>
        <v>New Customers (0-2Y)</v>
      </c>
    </row>
    <row r="6133" spans="1:18" x14ac:dyDescent="0.35">
      <c r="A6133">
        <v>15749401</v>
      </c>
      <c r="B6133" t="s">
        <v>147</v>
      </c>
      <c r="C6133" t="s">
        <v>17</v>
      </c>
      <c r="D6133" t="s">
        <v>39</v>
      </c>
      <c r="E6133">
        <v>60</v>
      </c>
      <c r="F6133" t="s">
        <v>2967</v>
      </c>
      <c r="G6133">
        <v>9</v>
      </c>
      <c r="H6133" s="4">
        <v>0</v>
      </c>
      <c r="I6133" t="s">
        <v>24</v>
      </c>
      <c r="J6133">
        <v>3</v>
      </c>
      <c r="K6133">
        <v>686</v>
      </c>
      <c r="L6133" t="s">
        <v>35</v>
      </c>
      <c r="M6133" t="s">
        <v>21</v>
      </c>
      <c r="N6133" t="s">
        <v>22</v>
      </c>
      <c r="O6133" s="4">
        <v>75246.210000000006</v>
      </c>
      <c r="P6133" t="s">
        <v>23</v>
      </c>
      <c r="Q6133" t="str" cm="1">
        <f t="array" ref="Q6133">_xlfn.IFS(
O6133&lt;50000,"Low Salary (&lt;$50K)",
O6133&lt;90000,"Lower Middle ($50K-$90K)",
O6133&lt;130000,"Middle ($90K-$130K)",
O6133&lt;170000,"Upper Middle ($130K-$170K)",
O6133&gt;=170000,"High Salary (&gt;$170K)"
)</f>
        <v>Lower Middle ($50K-$90K)</v>
      </c>
      <c r="R6133" t="str" cm="1">
        <f t="array" ref="R6133">_xlfn.IFS(
G6133&lt;=2,"New Customers (0-2Y)",
G6133&lt;=5,"Growing Customers (3-5Y)",
G6133&lt;=8,"Established Customers (6-8Y)",
G6133&lt;=10,"Loyal Customers (9-10Y)"
)</f>
        <v>Loyal Customers (9-10Y)</v>
      </c>
    </row>
    <row r="6134" spans="1:18" x14ac:dyDescent="0.35">
      <c r="A6134">
        <v>15691874</v>
      </c>
      <c r="B6134" t="s">
        <v>1555</v>
      </c>
      <c r="C6134" t="s">
        <v>17</v>
      </c>
      <c r="D6134" t="s">
        <v>18</v>
      </c>
      <c r="E6134">
        <v>34</v>
      </c>
      <c r="F6134" t="s">
        <v>19</v>
      </c>
      <c r="G6134">
        <v>9</v>
      </c>
      <c r="H6134" s="4">
        <v>125474.44</v>
      </c>
      <c r="I6134" t="s">
        <v>33</v>
      </c>
      <c r="J6134">
        <v>1</v>
      </c>
      <c r="K6134">
        <v>687</v>
      </c>
      <c r="L6134" t="s">
        <v>35</v>
      </c>
      <c r="M6134" t="s">
        <v>21</v>
      </c>
      <c r="N6134" t="s">
        <v>32</v>
      </c>
      <c r="O6134" s="4">
        <v>198929.84</v>
      </c>
      <c r="P6134" t="s">
        <v>28</v>
      </c>
      <c r="Q6134" t="str" cm="1">
        <f t="array" ref="Q6134">_xlfn.IFS(
O6134&lt;50000,"Low Salary (&lt;$50K)",
O6134&lt;90000,"Lower Middle ($50K-$90K)",
O6134&lt;130000,"Middle ($90K-$130K)",
O6134&lt;170000,"Upper Middle ($130K-$170K)",
O6134&gt;=170000,"High Salary (&gt;$170K)"
)</f>
        <v>High Salary (&gt;$170K)</v>
      </c>
      <c r="R6134" t="str" cm="1">
        <f t="array" ref="R6134">_xlfn.IFS(
G6134&lt;=2,"New Customers (0-2Y)",
G6134&lt;=5,"Growing Customers (3-5Y)",
G6134&lt;=8,"Established Customers (6-8Y)",
G6134&lt;=10,"Loyal Customers (9-10Y)"
)</f>
        <v>Loyal Customers (9-10Y)</v>
      </c>
    </row>
    <row r="6135" spans="1:18" x14ac:dyDescent="0.35">
      <c r="A6135">
        <v>15620735</v>
      </c>
      <c r="B6135" t="s">
        <v>811</v>
      </c>
      <c r="C6135" t="s">
        <v>42</v>
      </c>
      <c r="D6135" t="s">
        <v>18</v>
      </c>
      <c r="E6135">
        <v>33</v>
      </c>
      <c r="F6135" t="s">
        <v>19</v>
      </c>
      <c r="G6135">
        <v>4</v>
      </c>
      <c r="H6135" s="4">
        <v>127076.68</v>
      </c>
      <c r="I6135" t="s">
        <v>33</v>
      </c>
      <c r="J6135">
        <v>2</v>
      </c>
      <c r="K6135">
        <v>667</v>
      </c>
      <c r="L6135" t="s">
        <v>35</v>
      </c>
      <c r="M6135" t="s">
        <v>21</v>
      </c>
      <c r="N6135" t="s">
        <v>32</v>
      </c>
      <c r="O6135" s="4">
        <v>69011.66</v>
      </c>
      <c r="P6135" t="s">
        <v>28</v>
      </c>
      <c r="Q6135" t="str" cm="1">
        <f t="array" ref="Q6135">_xlfn.IFS(
O6135&lt;50000,"Low Salary (&lt;$50K)",
O6135&lt;90000,"Lower Middle ($50K-$90K)",
O6135&lt;130000,"Middle ($90K-$130K)",
O6135&lt;170000,"Upper Middle ($130K-$170K)",
O6135&gt;=170000,"High Salary (&gt;$170K)"
)</f>
        <v>Lower Middle ($50K-$90K)</v>
      </c>
      <c r="R6135" t="str" cm="1">
        <f t="array" ref="R6135">_xlfn.IFS(
G6135&lt;=2,"New Customers (0-2Y)",
G6135&lt;=5,"Growing Customers (3-5Y)",
G6135&lt;=8,"Established Customers (6-8Y)",
G6135&lt;=10,"Loyal Customers (9-10Y)"
)</f>
        <v>Growing Customers (3-5Y)</v>
      </c>
    </row>
    <row r="6136" spans="1:18" x14ac:dyDescent="0.35">
      <c r="A6136">
        <v>15769781</v>
      </c>
      <c r="B6136" t="s">
        <v>580</v>
      </c>
      <c r="C6136" t="s">
        <v>26</v>
      </c>
      <c r="D6136" t="s">
        <v>18</v>
      </c>
      <c r="E6136">
        <v>25</v>
      </c>
      <c r="F6136" t="s">
        <v>43</v>
      </c>
      <c r="G6136">
        <v>8</v>
      </c>
      <c r="H6136" s="4">
        <v>0</v>
      </c>
      <c r="I6136" t="s">
        <v>24</v>
      </c>
      <c r="J6136">
        <v>2</v>
      </c>
      <c r="K6136">
        <v>699</v>
      </c>
      <c r="L6136" t="s">
        <v>35</v>
      </c>
      <c r="M6136" t="s">
        <v>21</v>
      </c>
      <c r="N6136" t="s">
        <v>22</v>
      </c>
      <c r="O6136" s="4">
        <v>52404.47</v>
      </c>
      <c r="P6136" t="s">
        <v>28</v>
      </c>
      <c r="Q6136" t="str" cm="1">
        <f t="array" ref="Q6136">_xlfn.IFS(
O6136&lt;50000,"Low Salary (&lt;$50K)",
O6136&lt;90000,"Lower Middle ($50K-$90K)",
O6136&lt;130000,"Middle ($90K-$130K)",
O6136&lt;170000,"Upper Middle ($130K-$170K)",
O6136&gt;=170000,"High Salary (&gt;$170K)"
)</f>
        <v>Lower Middle ($50K-$90K)</v>
      </c>
      <c r="R6136" t="str" cm="1">
        <f t="array" ref="R6136">_xlfn.IFS(
G6136&lt;=2,"New Customers (0-2Y)",
G6136&lt;=5,"Growing Customers (3-5Y)",
G6136&lt;=8,"Established Customers (6-8Y)",
G6136&lt;=10,"Loyal Customers (9-10Y)"
)</f>
        <v>Established Customers (6-8Y)</v>
      </c>
    </row>
    <row r="6137" spans="1:18" x14ac:dyDescent="0.35">
      <c r="A6137">
        <v>15624611</v>
      </c>
      <c r="B6137" t="s">
        <v>1515</v>
      </c>
      <c r="C6137" t="s">
        <v>26</v>
      </c>
      <c r="D6137" t="s">
        <v>39</v>
      </c>
      <c r="E6137">
        <v>37</v>
      </c>
      <c r="F6137" t="s">
        <v>19</v>
      </c>
      <c r="G6137">
        <v>8</v>
      </c>
      <c r="H6137" s="4">
        <v>128650.11</v>
      </c>
      <c r="I6137" t="s">
        <v>33</v>
      </c>
      <c r="J6137">
        <v>2</v>
      </c>
      <c r="K6137">
        <v>497</v>
      </c>
      <c r="L6137" t="s">
        <v>44</v>
      </c>
      <c r="M6137" t="s">
        <v>21</v>
      </c>
      <c r="N6137" t="s">
        <v>22</v>
      </c>
      <c r="O6137" s="4">
        <v>163641.53</v>
      </c>
      <c r="P6137" t="s">
        <v>28</v>
      </c>
      <c r="Q6137" t="str" cm="1">
        <f t="array" ref="Q6137">_xlfn.IFS(
O6137&lt;50000,"Low Salary (&lt;$50K)",
O6137&lt;90000,"Lower Middle ($50K-$90K)",
O6137&lt;130000,"Middle ($90K-$130K)",
O6137&lt;170000,"Upper Middle ($130K-$170K)",
O6137&gt;=170000,"High Salary (&gt;$170K)"
)</f>
        <v>Upper Middle ($130K-$170K)</v>
      </c>
      <c r="R6137" t="str" cm="1">
        <f t="array" ref="R6137">_xlfn.IFS(
G6137&lt;=2,"New Customers (0-2Y)",
G6137&lt;=5,"Growing Customers (3-5Y)",
G6137&lt;=8,"Established Customers (6-8Y)",
G6137&lt;=10,"Loyal Customers (9-10Y)"
)</f>
        <v>Established Customers (6-8Y)</v>
      </c>
    </row>
    <row r="6138" spans="1:18" x14ac:dyDescent="0.35">
      <c r="A6138">
        <v>15773071</v>
      </c>
      <c r="B6138" t="s">
        <v>2309</v>
      </c>
      <c r="C6138" t="s">
        <v>26</v>
      </c>
      <c r="D6138" t="s">
        <v>18</v>
      </c>
      <c r="E6138">
        <v>33</v>
      </c>
      <c r="F6138" t="s">
        <v>19</v>
      </c>
      <c r="G6138">
        <v>6</v>
      </c>
      <c r="H6138" s="4">
        <v>145580.60999999999</v>
      </c>
      <c r="I6138" t="s">
        <v>33</v>
      </c>
      <c r="J6138">
        <v>1</v>
      </c>
      <c r="K6138">
        <v>780</v>
      </c>
      <c r="L6138" t="s">
        <v>37</v>
      </c>
      <c r="M6138" t="s">
        <v>21</v>
      </c>
      <c r="N6138" t="s">
        <v>22</v>
      </c>
      <c r="O6138" s="4">
        <v>154598.56</v>
      </c>
      <c r="P6138" t="s">
        <v>28</v>
      </c>
      <c r="Q6138" t="str" cm="1">
        <f t="array" ref="Q6138">_xlfn.IFS(
O6138&lt;50000,"Low Salary (&lt;$50K)",
O6138&lt;90000,"Lower Middle ($50K-$90K)",
O6138&lt;130000,"Middle ($90K-$130K)",
O6138&lt;170000,"Upper Middle ($130K-$170K)",
O6138&gt;=170000,"High Salary (&gt;$170K)"
)</f>
        <v>Upper Middle ($130K-$170K)</v>
      </c>
      <c r="R6138" t="str" cm="1">
        <f t="array" ref="R6138">_xlfn.IFS(
G6138&lt;=2,"New Customers (0-2Y)",
G6138&lt;=5,"Growing Customers (3-5Y)",
G6138&lt;=8,"Established Customers (6-8Y)",
G6138&lt;=10,"Loyal Customers (9-10Y)"
)</f>
        <v>Established Customers (6-8Y)</v>
      </c>
    </row>
    <row r="6139" spans="1:18" x14ac:dyDescent="0.35">
      <c r="A6139">
        <v>15720371</v>
      </c>
      <c r="B6139" t="s">
        <v>823</v>
      </c>
      <c r="C6139" t="s">
        <v>17</v>
      </c>
      <c r="D6139" t="s">
        <v>18</v>
      </c>
      <c r="E6139">
        <v>51</v>
      </c>
      <c r="F6139" t="s">
        <v>19</v>
      </c>
      <c r="G6139">
        <v>3</v>
      </c>
      <c r="H6139" s="4">
        <v>0</v>
      </c>
      <c r="I6139" t="s">
        <v>24</v>
      </c>
      <c r="J6139">
        <v>1</v>
      </c>
      <c r="K6139">
        <v>652</v>
      </c>
      <c r="L6139" t="s">
        <v>20</v>
      </c>
      <c r="M6139" t="s">
        <v>21</v>
      </c>
      <c r="N6139" t="s">
        <v>32</v>
      </c>
      <c r="O6139" s="4">
        <v>173989.47</v>
      </c>
      <c r="P6139" t="s">
        <v>23</v>
      </c>
      <c r="Q6139" t="str" cm="1">
        <f t="array" ref="Q6139">_xlfn.IFS(
O6139&lt;50000,"Low Salary (&lt;$50K)",
O6139&lt;90000,"Lower Middle ($50K-$90K)",
O6139&lt;130000,"Middle ($90K-$130K)",
O6139&lt;170000,"Upper Middle ($130K-$170K)",
O6139&gt;=170000,"High Salary (&gt;$170K)"
)</f>
        <v>High Salary (&gt;$170K)</v>
      </c>
      <c r="R6139" t="str" cm="1">
        <f t="array" ref="R6139">_xlfn.IFS(
G6139&lt;=2,"New Customers (0-2Y)",
G6139&lt;=5,"Growing Customers (3-5Y)",
G6139&lt;=8,"Established Customers (6-8Y)",
G6139&lt;=10,"Loyal Customers (9-10Y)"
)</f>
        <v>Growing Customers (3-5Y)</v>
      </c>
    </row>
    <row r="6140" spans="1:18" x14ac:dyDescent="0.35">
      <c r="A6140">
        <v>15717984</v>
      </c>
      <c r="B6140" t="s">
        <v>864</v>
      </c>
      <c r="C6140" t="s">
        <v>17</v>
      </c>
      <c r="D6140" t="s">
        <v>39</v>
      </c>
      <c r="E6140">
        <v>47</v>
      </c>
      <c r="F6140" t="s">
        <v>19</v>
      </c>
      <c r="G6140">
        <v>9</v>
      </c>
      <c r="H6140" s="4">
        <v>144900.57999999999</v>
      </c>
      <c r="I6140" t="s">
        <v>33</v>
      </c>
      <c r="J6140">
        <v>1</v>
      </c>
      <c r="K6140">
        <v>477</v>
      </c>
      <c r="L6140" t="s">
        <v>44</v>
      </c>
      <c r="M6140" t="s">
        <v>21</v>
      </c>
      <c r="N6140" t="s">
        <v>32</v>
      </c>
      <c r="O6140" s="4">
        <v>61315.37</v>
      </c>
      <c r="P6140" t="s">
        <v>23</v>
      </c>
      <c r="Q6140" t="str" cm="1">
        <f t="array" ref="Q6140">_xlfn.IFS(
O6140&lt;50000,"Low Salary (&lt;$50K)",
O6140&lt;90000,"Lower Middle ($50K-$90K)",
O6140&lt;130000,"Middle ($90K-$130K)",
O6140&lt;170000,"Upper Middle ($130K-$170K)",
O6140&gt;=170000,"High Salary (&gt;$170K)"
)</f>
        <v>Lower Middle ($50K-$90K)</v>
      </c>
      <c r="R6140" t="str" cm="1">
        <f t="array" ref="R6140">_xlfn.IFS(
G6140&lt;=2,"New Customers (0-2Y)",
G6140&lt;=5,"Growing Customers (3-5Y)",
G6140&lt;=8,"Established Customers (6-8Y)",
G6140&lt;=10,"Loyal Customers (9-10Y)"
)</f>
        <v>Loyal Customers (9-10Y)</v>
      </c>
    </row>
    <row r="6141" spans="1:18" x14ac:dyDescent="0.35">
      <c r="A6141">
        <v>15806407</v>
      </c>
      <c r="B6141" t="s">
        <v>1085</v>
      </c>
      <c r="C6141" t="s">
        <v>17</v>
      </c>
      <c r="D6141" t="s">
        <v>18</v>
      </c>
      <c r="E6141">
        <v>37</v>
      </c>
      <c r="F6141" t="s">
        <v>19</v>
      </c>
      <c r="G6141">
        <v>4</v>
      </c>
      <c r="H6141" s="4">
        <v>0</v>
      </c>
      <c r="I6141" t="s">
        <v>24</v>
      </c>
      <c r="J6141">
        <v>2</v>
      </c>
      <c r="K6141">
        <v>652</v>
      </c>
      <c r="L6141" t="s">
        <v>20</v>
      </c>
      <c r="M6141" t="s">
        <v>21</v>
      </c>
      <c r="N6141" t="s">
        <v>32</v>
      </c>
      <c r="O6141" s="4">
        <v>143393.24</v>
      </c>
      <c r="P6141" t="s">
        <v>28</v>
      </c>
      <c r="Q6141" t="str" cm="1">
        <f t="array" ref="Q6141">_xlfn.IFS(
O6141&lt;50000,"Low Salary (&lt;$50K)",
O6141&lt;90000,"Lower Middle ($50K-$90K)",
O6141&lt;130000,"Middle ($90K-$130K)",
O6141&lt;170000,"Upper Middle ($130K-$170K)",
O6141&gt;=170000,"High Salary (&gt;$170K)"
)</f>
        <v>Upper Middle ($130K-$170K)</v>
      </c>
      <c r="R6141" t="str" cm="1">
        <f t="array" ref="R6141">_xlfn.IFS(
G6141&lt;=2,"New Customers (0-2Y)",
G6141&lt;=5,"Growing Customers (3-5Y)",
G6141&lt;=8,"Established Customers (6-8Y)",
G6141&lt;=10,"Loyal Customers (9-10Y)"
)</f>
        <v>Growing Customers (3-5Y)</v>
      </c>
    </row>
    <row r="6142" spans="1:18" x14ac:dyDescent="0.35">
      <c r="A6142">
        <v>15785042</v>
      </c>
      <c r="B6142" t="s">
        <v>393</v>
      </c>
      <c r="C6142" t="s">
        <v>17</v>
      </c>
      <c r="D6142" t="s">
        <v>18</v>
      </c>
      <c r="E6142">
        <v>31</v>
      </c>
      <c r="F6142" t="s">
        <v>19</v>
      </c>
      <c r="G6142">
        <v>8</v>
      </c>
      <c r="H6142" s="4">
        <v>97588.6</v>
      </c>
      <c r="I6142" t="s">
        <v>29</v>
      </c>
      <c r="J6142">
        <v>1</v>
      </c>
      <c r="K6142">
        <v>488</v>
      </c>
      <c r="L6142" t="s">
        <v>44</v>
      </c>
      <c r="M6142" t="s">
        <v>27</v>
      </c>
      <c r="N6142" t="s">
        <v>32</v>
      </c>
      <c r="O6142" s="4">
        <v>124210.53</v>
      </c>
      <c r="P6142" t="s">
        <v>28</v>
      </c>
      <c r="Q6142" t="str" cm="1">
        <f t="array" ref="Q6142">_xlfn.IFS(
O6142&lt;50000,"Low Salary (&lt;$50K)",
O6142&lt;90000,"Lower Middle ($50K-$90K)",
O6142&lt;130000,"Middle ($90K-$130K)",
O6142&lt;170000,"Upper Middle ($130K-$170K)",
O6142&gt;=170000,"High Salary (&gt;$170K)"
)</f>
        <v>Middle ($90K-$130K)</v>
      </c>
      <c r="R6142" t="str" cm="1">
        <f t="array" ref="R6142">_xlfn.IFS(
G6142&lt;=2,"New Customers (0-2Y)",
G6142&lt;=5,"Growing Customers (3-5Y)",
G6142&lt;=8,"Established Customers (6-8Y)",
G6142&lt;=10,"Loyal Customers (9-10Y)"
)</f>
        <v>Established Customers (6-8Y)</v>
      </c>
    </row>
    <row r="6143" spans="1:18" x14ac:dyDescent="0.35">
      <c r="A6143">
        <v>15809302</v>
      </c>
      <c r="B6143" t="s">
        <v>715</v>
      </c>
      <c r="C6143" t="s">
        <v>17</v>
      </c>
      <c r="D6143" t="s">
        <v>39</v>
      </c>
      <c r="E6143">
        <v>24</v>
      </c>
      <c r="F6143" t="s">
        <v>43</v>
      </c>
      <c r="G6143">
        <v>1</v>
      </c>
      <c r="H6143" s="4">
        <v>0</v>
      </c>
      <c r="I6143" t="s">
        <v>24</v>
      </c>
      <c r="J6143">
        <v>2</v>
      </c>
      <c r="K6143">
        <v>572</v>
      </c>
      <c r="L6143" t="s">
        <v>31</v>
      </c>
      <c r="M6143" t="s">
        <v>21</v>
      </c>
      <c r="N6143" t="s">
        <v>22</v>
      </c>
      <c r="O6143" s="4">
        <v>151460.84</v>
      </c>
      <c r="P6143" t="s">
        <v>28</v>
      </c>
      <c r="Q6143" t="str" cm="1">
        <f t="array" ref="Q6143">_xlfn.IFS(
O6143&lt;50000,"Low Salary (&lt;$50K)",
O6143&lt;90000,"Lower Middle ($50K-$90K)",
O6143&lt;130000,"Middle ($90K-$130K)",
O6143&lt;170000,"Upper Middle ($130K-$170K)",
O6143&gt;=170000,"High Salary (&gt;$170K)"
)</f>
        <v>Upper Middle ($130K-$170K)</v>
      </c>
      <c r="R6143" t="str" cm="1">
        <f t="array" ref="R6143">_xlfn.IFS(
G6143&lt;=2,"New Customers (0-2Y)",
G6143&lt;=5,"Growing Customers (3-5Y)",
G6143&lt;=8,"Established Customers (6-8Y)",
G6143&lt;=10,"Loyal Customers (9-10Y)"
)</f>
        <v>New Customers (0-2Y)</v>
      </c>
    </row>
    <row r="6144" spans="1:18" x14ac:dyDescent="0.35">
      <c r="A6144">
        <v>15677550</v>
      </c>
      <c r="B6144" t="s">
        <v>1593</v>
      </c>
      <c r="C6144" t="s">
        <v>17</v>
      </c>
      <c r="D6144" t="s">
        <v>18</v>
      </c>
      <c r="E6144">
        <v>38</v>
      </c>
      <c r="F6144" t="s">
        <v>19</v>
      </c>
      <c r="G6144">
        <v>1</v>
      </c>
      <c r="H6144" s="4">
        <v>0</v>
      </c>
      <c r="I6144" t="s">
        <v>24</v>
      </c>
      <c r="J6144">
        <v>2</v>
      </c>
      <c r="K6144">
        <v>755</v>
      </c>
      <c r="L6144" t="s">
        <v>35</v>
      </c>
      <c r="M6144" t="s">
        <v>21</v>
      </c>
      <c r="N6144" t="s">
        <v>32</v>
      </c>
      <c r="O6144" s="4">
        <v>20734.810000000001</v>
      </c>
      <c r="P6144" t="s">
        <v>28</v>
      </c>
      <c r="Q6144" t="str" cm="1">
        <f t="array" ref="Q6144">_xlfn.IFS(
O6144&lt;50000,"Low Salary (&lt;$50K)",
O6144&lt;90000,"Lower Middle ($50K-$90K)",
O6144&lt;130000,"Middle ($90K-$130K)",
O6144&lt;170000,"Upper Middle ($130K-$170K)",
O6144&gt;=170000,"High Salary (&gt;$170K)"
)</f>
        <v>Low Salary (&lt;$50K)</v>
      </c>
      <c r="R6144" t="str" cm="1">
        <f t="array" ref="R6144">_xlfn.IFS(
G6144&lt;=2,"New Customers (0-2Y)",
G6144&lt;=5,"Growing Customers (3-5Y)",
G6144&lt;=8,"Established Customers (6-8Y)",
G6144&lt;=10,"Loyal Customers (9-10Y)"
)</f>
        <v>New Customers (0-2Y)</v>
      </c>
    </row>
    <row r="6145" spans="1:18" x14ac:dyDescent="0.35">
      <c r="A6145">
        <v>15654096</v>
      </c>
      <c r="B6145" t="s">
        <v>256</v>
      </c>
      <c r="C6145" t="s">
        <v>42</v>
      </c>
      <c r="D6145" t="s">
        <v>18</v>
      </c>
      <c r="E6145">
        <v>24</v>
      </c>
      <c r="F6145" t="s">
        <v>43</v>
      </c>
      <c r="G6145">
        <v>10</v>
      </c>
      <c r="H6145" s="4">
        <v>122200.31</v>
      </c>
      <c r="I6145" t="s">
        <v>33</v>
      </c>
      <c r="J6145">
        <v>2</v>
      </c>
      <c r="K6145">
        <v>779</v>
      </c>
      <c r="L6145" t="s">
        <v>35</v>
      </c>
      <c r="M6145" t="s">
        <v>21</v>
      </c>
      <c r="N6145" t="s">
        <v>32</v>
      </c>
      <c r="O6145" s="4">
        <v>43705.56</v>
      </c>
      <c r="P6145" t="s">
        <v>28</v>
      </c>
      <c r="Q6145" t="str" cm="1">
        <f t="array" ref="Q6145">_xlfn.IFS(
O6145&lt;50000,"Low Salary (&lt;$50K)",
O6145&lt;90000,"Lower Middle ($50K-$90K)",
O6145&lt;130000,"Middle ($90K-$130K)",
O6145&lt;170000,"Upper Middle ($130K-$170K)",
O6145&gt;=170000,"High Salary (&gt;$170K)"
)</f>
        <v>Low Salary (&lt;$50K)</v>
      </c>
      <c r="R6145" t="str" cm="1">
        <f t="array" ref="R6145">_xlfn.IFS(
G6145&lt;=2,"New Customers (0-2Y)",
G6145&lt;=5,"Growing Customers (3-5Y)",
G6145&lt;=8,"Established Customers (6-8Y)",
G6145&lt;=10,"Loyal Customers (9-10Y)"
)</f>
        <v>Loyal Customers (9-10Y)</v>
      </c>
    </row>
    <row r="6146" spans="1:18" x14ac:dyDescent="0.35">
      <c r="A6146">
        <v>15617320</v>
      </c>
      <c r="B6146" t="s">
        <v>108</v>
      </c>
      <c r="C6146" t="s">
        <v>26</v>
      </c>
      <c r="D6146" t="s">
        <v>18</v>
      </c>
      <c r="E6146">
        <v>46</v>
      </c>
      <c r="F6146" t="s">
        <v>19</v>
      </c>
      <c r="G6146">
        <v>3</v>
      </c>
      <c r="H6146" s="4">
        <v>151709.32999999999</v>
      </c>
      <c r="I6146" t="s">
        <v>33</v>
      </c>
      <c r="J6146">
        <v>1</v>
      </c>
      <c r="K6146">
        <v>693</v>
      </c>
      <c r="L6146" t="s">
        <v>35</v>
      </c>
      <c r="M6146" t="s">
        <v>21</v>
      </c>
      <c r="N6146" t="s">
        <v>32</v>
      </c>
      <c r="O6146" s="4">
        <v>180736.24</v>
      </c>
      <c r="P6146" t="s">
        <v>28</v>
      </c>
      <c r="Q6146" t="str" cm="1">
        <f t="array" ref="Q6146">_xlfn.IFS(
O6146&lt;50000,"Low Salary (&lt;$50K)",
O6146&lt;90000,"Lower Middle ($50K-$90K)",
O6146&lt;130000,"Middle ($90K-$130K)",
O6146&lt;170000,"Upper Middle ($130K-$170K)",
O6146&gt;=170000,"High Salary (&gt;$170K)"
)</f>
        <v>High Salary (&gt;$170K)</v>
      </c>
      <c r="R6146" t="str" cm="1">
        <f t="array" ref="R6146">_xlfn.IFS(
G6146&lt;=2,"New Customers (0-2Y)",
G6146&lt;=5,"Growing Customers (3-5Y)",
G6146&lt;=8,"Established Customers (6-8Y)",
G6146&lt;=10,"Loyal Customers (9-10Y)"
)</f>
        <v>Growing Customers (3-5Y)</v>
      </c>
    </row>
    <row r="6147" spans="1:18" x14ac:dyDescent="0.35">
      <c r="A6147">
        <v>15653065</v>
      </c>
      <c r="B6147" t="s">
        <v>336</v>
      </c>
      <c r="C6147" t="s">
        <v>26</v>
      </c>
      <c r="D6147" t="s">
        <v>18</v>
      </c>
      <c r="E6147">
        <v>22</v>
      </c>
      <c r="F6147" t="s">
        <v>43</v>
      </c>
      <c r="G6147">
        <v>7</v>
      </c>
      <c r="H6147" s="4">
        <v>0</v>
      </c>
      <c r="I6147" t="s">
        <v>24</v>
      </c>
      <c r="J6147">
        <v>2</v>
      </c>
      <c r="K6147">
        <v>530</v>
      </c>
      <c r="L6147" t="s">
        <v>31</v>
      </c>
      <c r="M6147" t="s">
        <v>21</v>
      </c>
      <c r="N6147" t="s">
        <v>32</v>
      </c>
      <c r="O6147" s="4">
        <v>104170.48</v>
      </c>
      <c r="P6147" t="s">
        <v>28</v>
      </c>
      <c r="Q6147" t="str" cm="1">
        <f t="array" ref="Q6147">_xlfn.IFS(
O6147&lt;50000,"Low Salary (&lt;$50K)",
O6147&lt;90000,"Lower Middle ($50K-$90K)",
O6147&lt;130000,"Middle ($90K-$130K)",
O6147&lt;170000,"Upper Middle ($130K-$170K)",
O6147&gt;=170000,"High Salary (&gt;$170K)"
)</f>
        <v>Middle ($90K-$130K)</v>
      </c>
      <c r="R6147" t="str" cm="1">
        <f t="array" ref="R6147">_xlfn.IFS(
G6147&lt;=2,"New Customers (0-2Y)",
G6147&lt;=5,"Growing Customers (3-5Y)",
G6147&lt;=8,"Established Customers (6-8Y)",
G6147&lt;=10,"Loyal Customers (9-10Y)"
)</f>
        <v>Established Customers (6-8Y)</v>
      </c>
    </row>
    <row r="6148" spans="1:18" x14ac:dyDescent="0.35">
      <c r="A6148">
        <v>15649112</v>
      </c>
      <c r="B6148" t="s">
        <v>93</v>
      </c>
      <c r="C6148" t="s">
        <v>26</v>
      </c>
      <c r="D6148" t="s">
        <v>18</v>
      </c>
      <c r="E6148">
        <v>33</v>
      </c>
      <c r="F6148" t="s">
        <v>19</v>
      </c>
      <c r="G6148">
        <v>3</v>
      </c>
      <c r="H6148" s="4">
        <v>122134.39999999999</v>
      </c>
      <c r="I6148" t="s">
        <v>33</v>
      </c>
      <c r="J6148">
        <v>2</v>
      </c>
      <c r="K6148">
        <v>738</v>
      </c>
      <c r="L6148" t="s">
        <v>35</v>
      </c>
      <c r="M6148" t="s">
        <v>27</v>
      </c>
      <c r="N6148" t="s">
        <v>22</v>
      </c>
      <c r="O6148" s="4">
        <v>27867.59</v>
      </c>
      <c r="P6148" t="s">
        <v>28</v>
      </c>
      <c r="Q6148" t="str" cm="1">
        <f t="array" ref="Q6148">_xlfn.IFS(
O6148&lt;50000,"Low Salary (&lt;$50K)",
O6148&lt;90000,"Lower Middle ($50K-$90K)",
O6148&lt;130000,"Middle ($90K-$130K)",
O6148&lt;170000,"Upper Middle ($130K-$170K)",
O6148&gt;=170000,"High Salary (&gt;$170K)"
)</f>
        <v>Low Salary (&lt;$50K)</v>
      </c>
      <c r="R6148" t="str" cm="1">
        <f t="array" ref="R6148">_xlfn.IFS(
G6148&lt;=2,"New Customers (0-2Y)",
G6148&lt;=5,"Growing Customers (3-5Y)",
G6148&lt;=8,"Established Customers (6-8Y)",
G6148&lt;=10,"Loyal Customers (9-10Y)"
)</f>
        <v>Growing Customers (3-5Y)</v>
      </c>
    </row>
    <row r="6149" spans="1:18" x14ac:dyDescent="0.35">
      <c r="A6149">
        <v>15690526</v>
      </c>
      <c r="B6149" t="s">
        <v>957</v>
      </c>
      <c r="C6149" t="s">
        <v>42</v>
      </c>
      <c r="D6149" t="s">
        <v>39</v>
      </c>
      <c r="E6149">
        <v>31</v>
      </c>
      <c r="F6149" t="s">
        <v>19</v>
      </c>
      <c r="G6149">
        <v>2</v>
      </c>
      <c r="H6149" s="4">
        <v>137260.45000000001</v>
      </c>
      <c r="I6149" t="s">
        <v>33</v>
      </c>
      <c r="J6149">
        <v>2</v>
      </c>
      <c r="K6149">
        <v>690</v>
      </c>
      <c r="L6149" t="s">
        <v>35</v>
      </c>
      <c r="M6149" t="s">
        <v>21</v>
      </c>
      <c r="N6149" t="s">
        <v>32</v>
      </c>
      <c r="O6149" s="4">
        <v>55387.28</v>
      </c>
      <c r="P6149" t="s">
        <v>28</v>
      </c>
      <c r="Q6149" t="str" cm="1">
        <f t="array" ref="Q6149">_xlfn.IFS(
O6149&lt;50000,"Low Salary (&lt;$50K)",
O6149&lt;90000,"Lower Middle ($50K-$90K)",
O6149&lt;130000,"Middle ($90K-$130K)",
O6149&lt;170000,"Upper Middle ($130K-$170K)",
O6149&gt;=170000,"High Salary (&gt;$170K)"
)</f>
        <v>Lower Middle ($50K-$90K)</v>
      </c>
      <c r="R6149" t="str" cm="1">
        <f t="array" ref="R6149">_xlfn.IFS(
G6149&lt;=2,"New Customers (0-2Y)",
G6149&lt;=5,"Growing Customers (3-5Y)",
G6149&lt;=8,"Established Customers (6-8Y)",
G6149&lt;=10,"Loyal Customers (9-10Y)"
)</f>
        <v>New Customers (0-2Y)</v>
      </c>
    </row>
    <row r="6150" spans="1:18" x14ac:dyDescent="0.35">
      <c r="A6150">
        <v>15806945</v>
      </c>
      <c r="B6150" t="s">
        <v>456</v>
      </c>
      <c r="C6150" t="s">
        <v>17</v>
      </c>
      <c r="D6150" t="s">
        <v>18</v>
      </c>
      <c r="E6150">
        <v>30</v>
      </c>
      <c r="F6150" t="s">
        <v>19</v>
      </c>
      <c r="G6150">
        <v>9</v>
      </c>
      <c r="H6150" s="4">
        <v>88594.14</v>
      </c>
      <c r="I6150" t="s">
        <v>29</v>
      </c>
      <c r="J6150">
        <v>1</v>
      </c>
      <c r="K6150">
        <v>611</v>
      </c>
      <c r="L6150" t="s">
        <v>20</v>
      </c>
      <c r="M6150" t="s">
        <v>21</v>
      </c>
      <c r="N6150" t="s">
        <v>32</v>
      </c>
      <c r="O6150" s="4">
        <v>196332.45</v>
      </c>
      <c r="P6150" t="s">
        <v>28</v>
      </c>
      <c r="Q6150" t="str" cm="1">
        <f t="array" ref="Q6150">_xlfn.IFS(
O6150&lt;50000,"Low Salary (&lt;$50K)",
O6150&lt;90000,"Lower Middle ($50K-$90K)",
O6150&lt;130000,"Middle ($90K-$130K)",
O6150&lt;170000,"Upper Middle ($130K-$170K)",
O6150&gt;=170000,"High Salary (&gt;$170K)"
)</f>
        <v>High Salary (&gt;$170K)</v>
      </c>
      <c r="R6150" t="str" cm="1">
        <f t="array" ref="R6150">_xlfn.IFS(
G6150&lt;=2,"New Customers (0-2Y)",
G6150&lt;=5,"Growing Customers (3-5Y)",
G6150&lt;=8,"Established Customers (6-8Y)",
G6150&lt;=10,"Loyal Customers (9-10Y)"
)</f>
        <v>Loyal Customers (9-10Y)</v>
      </c>
    </row>
    <row r="6151" spans="1:18" x14ac:dyDescent="0.35">
      <c r="A6151">
        <v>15670066</v>
      </c>
      <c r="B6151" t="s">
        <v>1265</v>
      </c>
      <c r="C6151" t="s">
        <v>26</v>
      </c>
      <c r="D6151" t="s">
        <v>39</v>
      </c>
      <c r="E6151">
        <v>34</v>
      </c>
      <c r="F6151" t="s">
        <v>19</v>
      </c>
      <c r="G6151">
        <v>6</v>
      </c>
      <c r="H6151" s="4">
        <v>0</v>
      </c>
      <c r="I6151" t="s">
        <v>24</v>
      </c>
      <c r="J6151">
        <v>2</v>
      </c>
      <c r="K6151">
        <v>643</v>
      </c>
      <c r="L6151" t="s">
        <v>20</v>
      </c>
      <c r="M6151" t="s">
        <v>21</v>
      </c>
      <c r="N6151" t="s">
        <v>22</v>
      </c>
      <c r="O6151" s="4">
        <v>116046.22</v>
      </c>
      <c r="P6151" t="s">
        <v>28</v>
      </c>
      <c r="Q6151" t="str" cm="1">
        <f t="array" ref="Q6151">_xlfn.IFS(
O6151&lt;50000,"Low Salary (&lt;$50K)",
O6151&lt;90000,"Lower Middle ($50K-$90K)",
O6151&lt;130000,"Middle ($90K-$130K)",
O6151&lt;170000,"Upper Middle ($130K-$170K)",
O6151&gt;=170000,"High Salary (&gt;$170K)"
)</f>
        <v>Middle ($90K-$130K)</v>
      </c>
      <c r="R6151" t="str" cm="1">
        <f t="array" ref="R6151">_xlfn.IFS(
G6151&lt;=2,"New Customers (0-2Y)",
G6151&lt;=5,"Growing Customers (3-5Y)",
G6151&lt;=8,"Established Customers (6-8Y)",
G6151&lt;=10,"Loyal Customers (9-10Y)"
)</f>
        <v>Established Customers (6-8Y)</v>
      </c>
    </row>
    <row r="6152" spans="1:18" x14ac:dyDescent="0.35">
      <c r="A6152">
        <v>15625761</v>
      </c>
      <c r="B6152" t="s">
        <v>62</v>
      </c>
      <c r="C6152" t="s">
        <v>42</v>
      </c>
      <c r="D6152" t="s">
        <v>39</v>
      </c>
      <c r="E6152">
        <v>41</v>
      </c>
      <c r="F6152" t="s">
        <v>19</v>
      </c>
      <c r="G6152">
        <v>8</v>
      </c>
      <c r="H6152" s="4">
        <v>127205.32</v>
      </c>
      <c r="I6152" t="s">
        <v>33</v>
      </c>
      <c r="J6152">
        <v>4</v>
      </c>
      <c r="K6152">
        <v>632</v>
      </c>
      <c r="L6152" t="s">
        <v>20</v>
      </c>
      <c r="M6152" t="s">
        <v>21</v>
      </c>
      <c r="N6152" t="s">
        <v>32</v>
      </c>
      <c r="O6152" s="4">
        <v>93874.87</v>
      </c>
      <c r="P6152" t="s">
        <v>23</v>
      </c>
      <c r="Q6152" t="str" cm="1">
        <f t="array" ref="Q6152">_xlfn.IFS(
O6152&lt;50000,"Low Salary (&lt;$50K)",
O6152&lt;90000,"Lower Middle ($50K-$90K)",
O6152&lt;130000,"Middle ($90K-$130K)",
O6152&lt;170000,"Upper Middle ($130K-$170K)",
O6152&gt;=170000,"High Salary (&gt;$170K)"
)</f>
        <v>Middle ($90K-$130K)</v>
      </c>
      <c r="R6152" t="str" cm="1">
        <f t="array" ref="R6152">_xlfn.IFS(
G6152&lt;=2,"New Customers (0-2Y)",
G6152&lt;=5,"Growing Customers (3-5Y)",
G6152&lt;=8,"Established Customers (6-8Y)",
G6152&lt;=10,"Loyal Customers (9-10Y)"
)</f>
        <v>Established Customers (6-8Y)</v>
      </c>
    </row>
    <row r="6153" spans="1:18" x14ac:dyDescent="0.35">
      <c r="A6153">
        <v>15761525</v>
      </c>
      <c r="B6153" t="s">
        <v>626</v>
      </c>
      <c r="C6153" t="s">
        <v>26</v>
      </c>
      <c r="D6153" t="s">
        <v>18</v>
      </c>
      <c r="E6153">
        <v>31</v>
      </c>
      <c r="F6153" t="s">
        <v>19</v>
      </c>
      <c r="G6153">
        <v>10</v>
      </c>
      <c r="H6153" s="4">
        <v>96997.09</v>
      </c>
      <c r="I6153" t="s">
        <v>29</v>
      </c>
      <c r="J6153">
        <v>2</v>
      </c>
      <c r="K6153">
        <v>727</v>
      </c>
      <c r="L6153" t="s">
        <v>35</v>
      </c>
      <c r="M6153" t="s">
        <v>27</v>
      </c>
      <c r="N6153" t="s">
        <v>32</v>
      </c>
      <c r="O6153" s="4">
        <v>76614.039999999994</v>
      </c>
      <c r="P6153" t="s">
        <v>28</v>
      </c>
      <c r="Q6153" t="str" cm="1">
        <f t="array" ref="Q6153">_xlfn.IFS(
O6153&lt;50000,"Low Salary (&lt;$50K)",
O6153&lt;90000,"Lower Middle ($50K-$90K)",
O6153&lt;130000,"Middle ($90K-$130K)",
O6153&lt;170000,"Upper Middle ($130K-$170K)",
O6153&gt;=170000,"High Salary (&gt;$170K)"
)</f>
        <v>Lower Middle ($50K-$90K)</v>
      </c>
      <c r="R6153" t="str" cm="1">
        <f t="array" ref="R6153">_xlfn.IFS(
G6153&lt;=2,"New Customers (0-2Y)",
G6153&lt;=5,"Growing Customers (3-5Y)",
G6153&lt;=8,"Established Customers (6-8Y)",
G6153&lt;=10,"Loyal Customers (9-10Y)"
)</f>
        <v>Loyal Customers (9-10Y)</v>
      </c>
    </row>
    <row r="6154" spans="1:18" x14ac:dyDescent="0.35">
      <c r="A6154">
        <v>15735080</v>
      </c>
      <c r="B6154" t="s">
        <v>2310</v>
      </c>
      <c r="C6154" t="s">
        <v>17</v>
      </c>
      <c r="D6154" t="s">
        <v>18</v>
      </c>
      <c r="E6154">
        <v>64</v>
      </c>
      <c r="F6154" t="s">
        <v>2967</v>
      </c>
      <c r="G6154">
        <v>2</v>
      </c>
      <c r="H6154" s="4">
        <v>0</v>
      </c>
      <c r="I6154" t="s">
        <v>24</v>
      </c>
      <c r="J6154">
        <v>1</v>
      </c>
      <c r="K6154">
        <v>508</v>
      </c>
      <c r="L6154" t="s">
        <v>31</v>
      </c>
      <c r="M6154" t="s">
        <v>21</v>
      </c>
      <c r="N6154" t="s">
        <v>22</v>
      </c>
      <c r="O6154" s="4">
        <v>6076.62</v>
      </c>
      <c r="P6154" t="s">
        <v>28</v>
      </c>
      <c r="Q6154" t="str" cm="1">
        <f t="array" ref="Q6154">_xlfn.IFS(
O6154&lt;50000,"Low Salary (&lt;$50K)",
O6154&lt;90000,"Lower Middle ($50K-$90K)",
O6154&lt;130000,"Middle ($90K-$130K)",
O6154&lt;170000,"Upper Middle ($130K-$170K)",
O6154&gt;=170000,"High Salary (&gt;$170K)"
)</f>
        <v>Low Salary (&lt;$50K)</v>
      </c>
      <c r="R6154" t="str" cm="1">
        <f t="array" ref="R6154">_xlfn.IFS(
G6154&lt;=2,"New Customers (0-2Y)",
G6154&lt;=5,"Growing Customers (3-5Y)",
G6154&lt;=8,"Established Customers (6-8Y)",
G6154&lt;=10,"Loyal Customers (9-10Y)"
)</f>
        <v>New Customers (0-2Y)</v>
      </c>
    </row>
    <row r="6155" spans="1:18" x14ac:dyDescent="0.35">
      <c r="A6155">
        <v>15619537</v>
      </c>
      <c r="B6155" t="s">
        <v>1664</v>
      </c>
      <c r="C6155" t="s">
        <v>17</v>
      </c>
      <c r="D6155" t="s">
        <v>39</v>
      </c>
      <c r="E6155">
        <v>31</v>
      </c>
      <c r="F6155" t="s">
        <v>19</v>
      </c>
      <c r="G6155">
        <v>5</v>
      </c>
      <c r="H6155" s="4">
        <v>142200.19</v>
      </c>
      <c r="I6155" t="s">
        <v>33</v>
      </c>
      <c r="J6155">
        <v>2</v>
      </c>
      <c r="K6155">
        <v>550</v>
      </c>
      <c r="L6155" t="s">
        <v>31</v>
      </c>
      <c r="M6155" t="s">
        <v>21</v>
      </c>
      <c r="N6155" t="s">
        <v>22</v>
      </c>
      <c r="O6155" s="4">
        <v>122221.71</v>
      </c>
      <c r="P6155" t="s">
        <v>28</v>
      </c>
      <c r="Q6155" t="str" cm="1">
        <f t="array" ref="Q6155">_xlfn.IFS(
O6155&lt;50000,"Low Salary (&lt;$50K)",
O6155&lt;90000,"Lower Middle ($50K-$90K)",
O6155&lt;130000,"Middle ($90K-$130K)",
O6155&lt;170000,"Upper Middle ($130K-$170K)",
O6155&gt;=170000,"High Salary (&gt;$170K)"
)</f>
        <v>Middle ($90K-$130K)</v>
      </c>
      <c r="R6155" t="str" cm="1">
        <f t="array" ref="R6155">_xlfn.IFS(
G6155&lt;=2,"New Customers (0-2Y)",
G6155&lt;=5,"Growing Customers (3-5Y)",
G6155&lt;=8,"Established Customers (6-8Y)",
G6155&lt;=10,"Loyal Customers (9-10Y)"
)</f>
        <v>Growing Customers (3-5Y)</v>
      </c>
    </row>
    <row r="6156" spans="1:18" x14ac:dyDescent="0.35">
      <c r="A6156">
        <v>15598162</v>
      </c>
      <c r="B6156" t="s">
        <v>1191</v>
      </c>
      <c r="C6156" t="s">
        <v>42</v>
      </c>
      <c r="D6156" t="s">
        <v>18</v>
      </c>
      <c r="E6156">
        <v>39</v>
      </c>
      <c r="F6156" t="s">
        <v>19</v>
      </c>
      <c r="G6156">
        <v>3</v>
      </c>
      <c r="H6156" s="4">
        <v>160761.41</v>
      </c>
      <c r="I6156" t="s">
        <v>33</v>
      </c>
      <c r="J6156">
        <v>1</v>
      </c>
      <c r="K6156">
        <v>754</v>
      </c>
      <c r="L6156" t="s">
        <v>35</v>
      </c>
      <c r="M6156" t="s">
        <v>21</v>
      </c>
      <c r="N6156" t="s">
        <v>22</v>
      </c>
      <c r="O6156" s="4">
        <v>24156.03</v>
      </c>
      <c r="P6156" t="s">
        <v>28</v>
      </c>
      <c r="Q6156" t="str" cm="1">
        <f t="array" ref="Q6156">_xlfn.IFS(
O6156&lt;50000,"Low Salary (&lt;$50K)",
O6156&lt;90000,"Lower Middle ($50K-$90K)",
O6156&lt;130000,"Middle ($90K-$130K)",
O6156&lt;170000,"Upper Middle ($130K-$170K)",
O6156&gt;=170000,"High Salary (&gt;$170K)"
)</f>
        <v>Low Salary (&lt;$50K)</v>
      </c>
      <c r="R6156" t="str" cm="1">
        <f t="array" ref="R6156">_xlfn.IFS(
G6156&lt;=2,"New Customers (0-2Y)",
G6156&lt;=5,"Growing Customers (3-5Y)",
G6156&lt;=8,"Established Customers (6-8Y)",
G6156&lt;=10,"Loyal Customers (9-10Y)"
)</f>
        <v>Growing Customers (3-5Y)</v>
      </c>
    </row>
    <row r="6157" spans="1:18" x14ac:dyDescent="0.35">
      <c r="A6157">
        <v>15694300</v>
      </c>
      <c r="B6157" t="s">
        <v>1121</v>
      </c>
      <c r="C6157" t="s">
        <v>17</v>
      </c>
      <c r="D6157" t="s">
        <v>39</v>
      </c>
      <c r="E6157">
        <v>26</v>
      </c>
      <c r="F6157" t="s">
        <v>43</v>
      </c>
      <c r="G6157">
        <v>4</v>
      </c>
      <c r="H6157" s="4">
        <v>0</v>
      </c>
      <c r="I6157" t="s">
        <v>24</v>
      </c>
      <c r="J6157">
        <v>2</v>
      </c>
      <c r="K6157">
        <v>759</v>
      </c>
      <c r="L6157" t="s">
        <v>35</v>
      </c>
      <c r="M6157" t="s">
        <v>21</v>
      </c>
      <c r="N6157" t="s">
        <v>32</v>
      </c>
      <c r="O6157" s="4">
        <v>135394.62</v>
      </c>
      <c r="P6157" t="s">
        <v>28</v>
      </c>
      <c r="Q6157" t="str" cm="1">
        <f t="array" ref="Q6157">_xlfn.IFS(
O6157&lt;50000,"Low Salary (&lt;$50K)",
O6157&lt;90000,"Lower Middle ($50K-$90K)",
O6157&lt;130000,"Middle ($90K-$130K)",
O6157&lt;170000,"Upper Middle ($130K-$170K)",
O6157&gt;=170000,"High Salary (&gt;$170K)"
)</f>
        <v>Upper Middle ($130K-$170K)</v>
      </c>
      <c r="R6157" t="str" cm="1">
        <f t="array" ref="R6157">_xlfn.IFS(
G6157&lt;=2,"New Customers (0-2Y)",
G6157&lt;=5,"Growing Customers (3-5Y)",
G6157&lt;=8,"Established Customers (6-8Y)",
G6157&lt;=10,"Loyal Customers (9-10Y)"
)</f>
        <v>Growing Customers (3-5Y)</v>
      </c>
    </row>
    <row r="6158" spans="1:18" x14ac:dyDescent="0.35">
      <c r="A6158">
        <v>15637235</v>
      </c>
      <c r="B6158" t="s">
        <v>378</v>
      </c>
      <c r="C6158" t="s">
        <v>26</v>
      </c>
      <c r="D6158" t="s">
        <v>39</v>
      </c>
      <c r="E6158">
        <v>33</v>
      </c>
      <c r="F6158" t="s">
        <v>19</v>
      </c>
      <c r="G6158">
        <v>8</v>
      </c>
      <c r="H6158" s="4">
        <v>0</v>
      </c>
      <c r="I6158" t="s">
        <v>24</v>
      </c>
      <c r="J6158">
        <v>2</v>
      </c>
      <c r="K6158">
        <v>794</v>
      </c>
      <c r="L6158" t="s">
        <v>37</v>
      </c>
      <c r="M6158" t="s">
        <v>27</v>
      </c>
      <c r="N6158" t="s">
        <v>32</v>
      </c>
      <c r="O6158" s="4">
        <v>91340.02</v>
      </c>
      <c r="P6158" t="s">
        <v>28</v>
      </c>
      <c r="Q6158" t="str" cm="1">
        <f t="array" ref="Q6158">_xlfn.IFS(
O6158&lt;50000,"Low Salary (&lt;$50K)",
O6158&lt;90000,"Lower Middle ($50K-$90K)",
O6158&lt;130000,"Middle ($90K-$130K)",
O6158&lt;170000,"Upper Middle ($130K-$170K)",
O6158&gt;=170000,"High Salary (&gt;$170K)"
)</f>
        <v>Middle ($90K-$130K)</v>
      </c>
      <c r="R6158" t="str" cm="1">
        <f t="array" ref="R6158">_xlfn.IFS(
G6158&lt;=2,"New Customers (0-2Y)",
G6158&lt;=5,"Growing Customers (3-5Y)",
G6158&lt;=8,"Established Customers (6-8Y)",
G6158&lt;=10,"Loyal Customers (9-10Y)"
)</f>
        <v>Established Customers (6-8Y)</v>
      </c>
    </row>
    <row r="6159" spans="1:18" x14ac:dyDescent="0.35">
      <c r="A6159">
        <v>15612444</v>
      </c>
      <c r="B6159" t="s">
        <v>772</v>
      </c>
      <c r="C6159" t="s">
        <v>17</v>
      </c>
      <c r="D6159" t="s">
        <v>39</v>
      </c>
      <c r="E6159">
        <v>29</v>
      </c>
      <c r="F6159" t="s">
        <v>43</v>
      </c>
      <c r="G6159">
        <v>3</v>
      </c>
      <c r="H6159" s="4">
        <v>0</v>
      </c>
      <c r="I6159" t="s">
        <v>24</v>
      </c>
      <c r="J6159">
        <v>2</v>
      </c>
      <c r="K6159">
        <v>549</v>
      </c>
      <c r="L6159" t="s">
        <v>31</v>
      </c>
      <c r="M6159" t="s">
        <v>21</v>
      </c>
      <c r="N6159" t="s">
        <v>32</v>
      </c>
      <c r="O6159" s="4">
        <v>146090.38</v>
      </c>
      <c r="P6159" t="s">
        <v>28</v>
      </c>
      <c r="Q6159" t="str" cm="1">
        <f t="array" ref="Q6159">_xlfn.IFS(
O6159&lt;50000,"Low Salary (&lt;$50K)",
O6159&lt;90000,"Lower Middle ($50K-$90K)",
O6159&lt;130000,"Middle ($90K-$130K)",
O6159&lt;170000,"Upper Middle ($130K-$170K)",
O6159&gt;=170000,"High Salary (&gt;$170K)"
)</f>
        <v>Upper Middle ($130K-$170K)</v>
      </c>
      <c r="R6159" t="str" cm="1">
        <f t="array" ref="R6159">_xlfn.IFS(
G6159&lt;=2,"New Customers (0-2Y)",
G6159&lt;=5,"Growing Customers (3-5Y)",
G6159&lt;=8,"Established Customers (6-8Y)",
G6159&lt;=10,"Loyal Customers (9-10Y)"
)</f>
        <v>Growing Customers (3-5Y)</v>
      </c>
    </row>
    <row r="6160" spans="1:18" x14ac:dyDescent="0.35">
      <c r="A6160">
        <v>15626457</v>
      </c>
      <c r="B6160" t="s">
        <v>155</v>
      </c>
      <c r="C6160" t="s">
        <v>17</v>
      </c>
      <c r="D6160" t="s">
        <v>39</v>
      </c>
      <c r="E6160">
        <v>31</v>
      </c>
      <c r="F6160" t="s">
        <v>19</v>
      </c>
      <c r="G6160">
        <v>0</v>
      </c>
      <c r="H6160" s="4">
        <v>116234.61</v>
      </c>
      <c r="I6160" t="s">
        <v>33</v>
      </c>
      <c r="J6160">
        <v>1</v>
      </c>
      <c r="K6160">
        <v>671</v>
      </c>
      <c r="L6160" t="s">
        <v>35</v>
      </c>
      <c r="M6160" t="s">
        <v>21</v>
      </c>
      <c r="N6160" t="s">
        <v>32</v>
      </c>
      <c r="O6160" s="4">
        <v>172096.08</v>
      </c>
      <c r="P6160" t="s">
        <v>28</v>
      </c>
      <c r="Q6160" t="str" cm="1">
        <f t="array" ref="Q6160">_xlfn.IFS(
O6160&lt;50000,"Low Salary (&lt;$50K)",
O6160&lt;90000,"Lower Middle ($50K-$90K)",
O6160&lt;130000,"Middle ($90K-$130K)",
O6160&lt;170000,"Upper Middle ($130K-$170K)",
O6160&gt;=170000,"High Salary (&gt;$170K)"
)</f>
        <v>High Salary (&gt;$170K)</v>
      </c>
      <c r="R6160" t="str" cm="1">
        <f t="array" ref="R6160">_xlfn.IFS(
G6160&lt;=2,"New Customers (0-2Y)",
G6160&lt;=5,"Growing Customers (3-5Y)",
G6160&lt;=8,"Established Customers (6-8Y)",
G6160&lt;=10,"Loyal Customers (9-10Y)"
)</f>
        <v>New Customers (0-2Y)</v>
      </c>
    </row>
    <row r="6161" spans="1:18" x14ac:dyDescent="0.35">
      <c r="A6161">
        <v>15627995</v>
      </c>
      <c r="B6161" t="s">
        <v>361</v>
      </c>
      <c r="C6161" t="s">
        <v>42</v>
      </c>
      <c r="D6161" t="s">
        <v>18</v>
      </c>
      <c r="E6161">
        <v>26</v>
      </c>
      <c r="F6161" t="s">
        <v>43</v>
      </c>
      <c r="G6161">
        <v>5</v>
      </c>
      <c r="H6161" s="4">
        <v>155143.51999999999</v>
      </c>
      <c r="I6161" t="s">
        <v>33</v>
      </c>
      <c r="J6161">
        <v>1</v>
      </c>
      <c r="K6161">
        <v>756</v>
      </c>
      <c r="L6161" t="s">
        <v>35</v>
      </c>
      <c r="M6161" t="s">
        <v>27</v>
      </c>
      <c r="N6161" t="s">
        <v>22</v>
      </c>
      <c r="O6161" s="4">
        <v>135034.57</v>
      </c>
      <c r="P6161" t="s">
        <v>23</v>
      </c>
      <c r="Q6161" t="str" cm="1">
        <f t="array" ref="Q6161">_xlfn.IFS(
O6161&lt;50000,"Low Salary (&lt;$50K)",
O6161&lt;90000,"Lower Middle ($50K-$90K)",
O6161&lt;130000,"Middle ($90K-$130K)",
O6161&lt;170000,"Upper Middle ($130K-$170K)",
O6161&gt;=170000,"High Salary (&gt;$170K)"
)</f>
        <v>Upper Middle ($130K-$170K)</v>
      </c>
      <c r="R6161" t="str" cm="1">
        <f t="array" ref="R6161">_xlfn.IFS(
G6161&lt;=2,"New Customers (0-2Y)",
G6161&lt;=5,"Growing Customers (3-5Y)",
G6161&lt;=8,"Established Customers (6-8Y)",
G6161&lt;=10,"Loyal Customers (9-10Y)"
)</f>
        <v>Growing Customers (3-5Y)</v>
      </c>
    </row>
    <row r="6162" spans="1:18" x14ac:dyDescent="0.35">
      <c r="A6162">
        <v>15706128</v>
      </c>
      <c r="B6162" t="s">
        <v>2311</v>
      </c>
      <c r="C6162" t="s">
        <v>17</v>
      </c>
      <c r="D6162" t="s">
        <v>18</v>
      </c>
      <c r="E6162">
        <v>21</v>
      </c>
      <c r="F6162" t="s">
        <v>43</v>
      </c>
      <c r="G6162">
        <v>1</v>
      </c>
      <c r="H6162" s="4">
        <v>0</v>
      </c>
      <c r="I6162" t="s">
        <v>24</v>
      </c>
      <c r="J6162">
        <v>2</v>
      </c>
      <c r="K6162">
        <v>632</v>
      </c>
      <c r="L6162" t="s">
        <v>20</v>
      </c>
      <c r="M6162" t="s">
        <v>21</v>
      </c>
      <c r="N6162" t="s">
        <v>32</v>
      </c>
      <c r="O6162" s="4">
        <v>84008.66</v>
      </c>
      <c r="P6162" t="s">
        <v>28</v>
      </c>
      <c r="Q6162" t="str" cm="1">
        <f t="array" ref="Q6162">_xlfn.IFS(
O6162&lt;50000,"Low Salary (&lt;$50K)",
O6162&lt;90000,"Lower Middle ($50K-$90K)",
O6162&lt;130000,"Middle ($90K-$130K)",
O6162&lt;170000,"Upper Middle ($130K-$170K)",
O6162&gt;=170000,"High Salary (&gt;$170K)"
)</f>
        <v>Lower Middle ($50K-$90K)</v>
      </c>
      <c r="R6162" t="str" cm="1">
        <f t="array" ref="R6162">_xlfn.IFS(
G6162&lt;=2,"New Customers (0-2Y)",
G6162&lt;=5,"Growing Customers (3-5Y)",
G6162&lt;=8,"Established Customers (6-8Y)",
G6162&lt;=10,"Loyal Customers (9-10Y)"
)</f>
        <v>New Customers (0-2Y)</v>
      </c>
    </row>
    <row r="6163" spans="1:18" x14ac:dyDescent="0.35">
      <c r="A6163">
        <v>15666430</v>
      </c>
      <c r="B6163" t="s">
        <v>2312</v>
      </c>
      <c r="C6163" t="s">
        <v>17</v>
      </c>
      <c r="D6163" t="s">
        <v>39</v>
      </c>
      <c r="E6163">
        <v>38</v>
      </c>
      <c r="F6163" t="s">
        <v>19</v>
      </c>
      <c r="G6163">
        <v>8</v>
      </c>
      <c r="H6163" s="4">
        <v>0</v>
      </c>
      <c r="I6163" t="s">
        <v>24</v>
      </c>
      <c r="J6163">
        <v>2</v>
      </c>
      <c r="K6163">
        <v>579</v>
      </c>
      <c r="L6163" t="s">
        <v>31</v>
      </c>
      <c r="M6163" t="s">
        <v>27</v>
      </c>
      <c r="N6163" t="s">
        <v>32</v>
      </c>
      <c r="O6163" s="4">
        <v>91763.67</v>
      </c>
      <c r="P6163" t="s">
        <v>28</v>
      </c>
      <c r="Q6163" t="str" cm="1">
        <f t="array" ref="Q6163">_xlfn.IFS(
O6163&lt;50000,"Low Salary (&lt;$50K)",
O6163&lt;90000,"Lower Middle ($50K-$90K)",
O6163&lt;130000,"Middle ($90K-$130K)",
O6163&lt;170000,"Upper Middle ($130K-$170K)",
O6163&gt;=170000,"High Salary (&gt;$170K)"
)</f>
        <v>Middle ($90K-$130K)</v>
      </c>
      <c r="R6163" t="str" cm="1">
        <f t="array" ref="R6163">_xlfn.IFS(
G6163&lt;=2,"New Customers (0-2Y)",
G6163&lt;=5,"Growing Customers (3-5Y)",
G6163&lt;=8,"Established Customers (6-8Y)",
G6163&lt;=10,"Loyal Customers (9-10Y)"
)</f>
        <v>Established Customers (6-8Y)</v>
      </c>
    </row>
    <row r="6164" spans="1:18" x14ac:dyDescent="0.35">
      <c r="A6164">
        <v>15627385</v>
      </c>
      <c r="B6164" t="s">
        <v>568</v>
      </c>
      <c r="C6164" t="s">
        <v>17</v>
      </c>
      <c r="D6164" t="s">
        <v>39</v>
      </c>
      <c r="E6164">
        <v>34</v>
      </c>
      <c r="F6164" t="s">
        <v>19</v>
      </c>
      <c r="G6164">
        <v>5</v>
      </c>
      <c r="H6164" s="4">
        <v>84009.47</v>
      </c>
      <c r="I6164" t="s">
        <v>29</v>
      </c>
      <c r="J6164">
        <v>1</v>
      </c>
      <c r="K6164">
        <v>748</v>
      </c>
      <c r="L6164" t="s">
        <v>35</v>
      </c>
      <c r="M6164" t="s">
        <v>21</v>
      </c>
      <c r="N6164" t="s">
        <v>22</v>
      </c>
      <c r="O6164" s="4">
        <v>137001.1</v>
      </c>
      <c r="P6164" t="s">
        <v>28</v>
      </c>
      <c r="Q6164" t="str" cm="1">
        <f t="array" ref="Q6164">_xlfn.IFS(
O6164&lt;50000,"Low Salary (&lt;$50K)",
O6164&lt;90000,"Lower Middle ($50K-$90K)",
O6164&lt;130000,"Middle ($90K-$130K)",
O6164&lt;170000,"Upper Middle ($130K-$170K)",
O6164&gt;=170000,"High Salary (&gt;$170K)"
)</f>
        <v>Upper Middle ($130K-$170K)</v>
      </c>
      <c r="R6164" t="str" cm="1">
        <f t="array" ref="R6164">_xlfn.IFS(
G6164&lt;=2,"New Customers (0-2Y)",
G6164&lt;=5,"Growing Customers (3-5Y)",
G6164&lt;=8,"Established Customers (6-8Y)",
G6164&lt;=10,"Loyal Customers (9-10Y)"
)</f>
        <v>Growing Customers (3-5Y)</v>
      </c>
    </row>
    <row r="6165" spans="1:18" x14ac:dyDescent="0.35">
      <c r="A6165">
        <v>15581323</v>
      </c>
      <c r="B6165" t="s">
        <v>339</v>
      </c>
      <c r="C6165" t="s">
        <v>42</v>
      </c>
      <c r="D6165" t="s">
        <v>18</v>
      </c>
      <c r="E6165">
        <v>28</v>
      </c>
      <c r="F6165" t="s">
        <v>43</v>
      </c>
      <c r="G6165">
        <v>7</v>
      </c>
      <c r="H6165" s="4">
        <v>139246.22</v>
      </c>
      <c r="I6165" t="s">
        <v>33</v>
      </c>
      <c r="J6165">
        <v>2</v>
      </c>
      <c r="K6165">
        <v>488</v>
      </c>
      <c r="L6165" t="s">
        <v>44</v>
      </c>
      <c r="M6165" t="s">
        <v>21</v>
      </c>
      <c r="N6165" t="s">
        <v>32</v>
      </c>
      <c r="O6165" s="4">
        <v>106799.49</v>
      </c>
      <c r="P6165" t="s">
        <v>28</v>
      </c>
      <c r="Q6165" t="str" cm="1">
        <f t="array" ref="Q6165">_xlfn.IFS(
O6165&lt;50000,"Low Salary (&lt;$50K)",
O6165&lt;90000,"Lower Middle ($50K-$90K)",
O6165&lt;130000,"Middle ($90K-$130K)",
O6165&lt;170000,"Upper Middle ($130K-$170K)",
O6165&gt;=170000,"High Salary (&gt;$170K)"
)</f>
        <v>Middle ($90K-$130K)</v>
      </c>
      <c r="R6165" t="str" cm="1">
        <f t="array" ref="R6165">_xlfn.IFS(
G6165&lt;=2,"New Customers (0-2Y)",
G6165&lt;=5,"Growing Customers (3-5Y)",
G6165&lt;=8,"Established Customers (6-8Y)",
G6165&lt;=10,"Loyal Customers (9-10Y)"
)</f>
        <v>Established Customers (6-8Y)</v>
      </c>
    </row>
    <row r="6166" spans="1:18" x14ac:dyDescent="0.35">
      <c r="A6166">
        <v>15608109</v>
      </c>
      <c r="B6166" t="s">
        <v>370</v>
      </c>
      <c r="C6166" t="s">
        <v>42</v>
      </c>
      <c r="D6166" t="s">
        <v>39</v>
      </c>
      <c r="E6166">
        <v>58</v>
      </c>
      <c r="F6166" t="s">
        <v>19</v>
      </c>
      <c r="G6166">
        <v>7</v>
      </c>
      <c r="H6166" s="4">
        <v>170113</v>
      </c>
      <c r="I6166" t="s">
        <v>33</v>
      </c>
      <c r="J6166">
        <v>2</v>
      </c>
      <c r="K6166">
        <v>710</v>
      </c>
      <c r="L6166" t="s">
        <v>35</v>
      </c>
      <c r="M6166" t="s">
        <v>27</v>
      </c>
      <c r="N6166" t="s">
        <v>22</v>
      </c>
      <c r="O6166" s="4">
        <v>10494.64</v>
      </c>
      <c r="P6166" t="s">
        <v>28</v>
      </c>
      <c r="Q6166" t="str" cm="1">
        <f t="array" ref="Q6166">_xlfn.IFS(
O6166&lt;50000,"Low Salary (&lt;$50K)",
O6166&lt;90000,"Lower Middle ($50K-$90K)",
O6166&lt;130000,"Middle ($90K-$130K)",
O6166&lt;170000,"Upper Middle ($130K-$170K)",
O6166&gt;=170000,"High Salary (&gt;$170K)"
)</f>
        <v>Low Salary (&lt;$50K)</v>
      </c>
      <c r="R6166" t="str" cm="1">
        <f t="array" ref="R6166">_xlfn.IFS(
G6166&lt;=2,"New Customers (0-2Y)",
G6166&lt;=5,"Growing Customers (3-5Y)",
G6166&lt;=8,"Established Customers (6-8Y)",
G6166&lt;=10,"Loyal Customers (9-10Y)"
)</f>
        <v>Established Customers (6-8Y)</v>
      </c>
    </row>
    <row r="6167" spans="1:18" x14ac:dyDescent="0.35">
      <c r="A6167">
        <v>15801942</v>
      </c>
      <c r="B6167" t="s">
        <v>38</v>
      </c>
      <c r="C6167" t="s">
        <v>26</v>
      </c>
      <c r="D6167" t="s">
        <v>18</v>
      </c>
      <c r="E6167">
        <v>41</v>
      </c>
      <c r="F6167" t="s">
        <v>19</v>
      </c>
      <c r="G6167">
        <v>8</v>
      </c>
      <c r="H6167" s="4">
        <v>0</v>
      </c>
      <c r="I6167" t="s">
        <v>24</v>
      </c>
      <c r="J6167">
        <v>3</v>
      </c>
      <c r="K6167">
        <v>619</v>
      </c>
      <c r="L6167" t="s">
        <v>20</v>
      </c>
      <c r="M6167" t="s">
        <v>21</v>
      </c>
      <c r="N6167" t="s">
        <v>22</v>
      </c>
      <c r="O6167" s="4">
        <v>79866.73</v>
      </c>
      <c r="P6167" t="s">
        <v>23</v>
      </c>
      <c r="Q6167" t="str" cm="1">
        <f t="array" ref="Q6167">_xlfn.IFS(
O6167&lt;50000,"Low Salary (&lt;$50K)",
O6167&lt;90000,"Lower Middle ($50K-$90K)",
O6167&lt;130000,"Middle ($90K-$130K)",
O6167&lt;170000,"Upper Middle ($130K-$170K)",
O6167&gt;=170000,"High Salary (&gt;$170K)"
)</f>
        <v>Lower Middle ($50K-$90K)</v>
      </c>
      <c r="R6167" t="str" cm="1">
        <f t="array" ref="R6167">_xlfn.IFS(
G6167&lt;=2,"New Customers (0-2Y)",
G6167&lt;=5,"Growing Customers (3-5Y)",
G6167&lt;=8,"Established Customers (6-8Y)",
G6167&lt;=10,"Loyal Customers (9-10Y)"
)</f>
        <v>Established Customers (6-8Y)</v>
      </c>
    </row>
    <row r="6168" spans="1:18" x14ac:dyDescent="0.35">
      <c r="A6168">
        <v>15567431</v>
      </c>
      <c r="B6168" t="s">
        <v>482</v>
      </c>
      <c r="C6168" t="s">
        <v>17</v>
      </c>
      <c r="D6168" t="s">
        <v>39</v>
      </c>
      <c r="E6168">
        <v>64</v>
      </c>
      <c r="F6168" t="s">
        <v>2967</v>
      </c>
      <c r="G6168">
        <v>2</v>
      </c>
      <c r="H6168" s="4">
        <v>145578.28</v>
      </c>
      <c r="I6168" t="s">
        <v>33</v>
      </c>
      <c r="J6168">
        <v>1</v>
      </c>
      <c r="K6168">
        <v>773</v>
      </c>
      <c r="L6168" t="s">
        <v>35</v>
      </c>
      <c r="M6168" t="s">
        <v>27</v>
      </c>
      <c r="N6168" t="s">
        <v>22</v>
      </c>
      <c r="O6168" s="4">
        <v>186172.85</v>
      </c>
      <c r="P6168" t="s">
        <v>28</v>
      </c>
      <c r="Q6168" t="str" cm="1">
        <f t="array" ref="Q6168">_xlfn.IFS(
O6168&lt;50000,"Low Salary (&lt;$50K)",
O6168&lt;90000,"Lower Middle ($50K-$90K)",
O6168&lt;130000,"Middle ($90K-$130K)",
O6168&lt;170000,"Upper Middle ($130K-$170K)",
O6168&gt;=170000,"High Salary (&gt;$170K)"
)</f>
        <v>High Salary (&gt;$170K)</v>
      </c>
      <c r="R6168" t="str" cm="1">
        <f t="array" ref="R6168">_xlfn.IFS(
G6168&lt;=2,"New Customers (0-2Y)",
G6168&lt;=5,"Growing Customers (3-5Y)",
G6168&lt;=8,"Established Customers (6-8Y)",
G6168&lt;=10,"Loyal Customers (9-10Y)"
)</f>
        <v>New Customers (0-2Y)</v>
      </c>
    </row>
    <row r="6169" spans="1:18" x14ac:dyDescent="0.35">
      <c r="A6169">
        <v>15810167</v>
      </c>
      <c r="B6169" t="s">
        <v>51</v>
      </c>
      <c r="C6169" t="s">
        <v>26</v>
      </c>
      <c r="D6169" t="s">
        <v>39</v>
      </c>
      <c r="E6169">
        <v>75</v>
      </c>
      <c r="F6169" t="s">
        <v>2967</v>
      </c>
      <c r="G6169">
        <v>7</v>
      </c>
      <c r="H6169" s="4">
        <v>126273.95</v>
      </c>
      <c r="I6169" t="s">
        <v>33</v>
      </c>
      <c r="J6169">
        <v>1</v>
      </c>
      <c r="K6169">
        <v>657</v>
      </c>
      <c r="L6169" t="s">
        <v>20</v>
      </c>
      <c r="M6169" t="s">
        <v>27</v>
      </c>
      <c r="N6169" t="s">
        <v>22</v>
      </c>
      <c r="O6169" s="4">
        <v>91673.600000000006</v>
      </c>
      <c r="P6169" t="s">
        <v>28</v>
      </c>
      <c r="Q6169" t="str" cm="1">
        <f t="array" ref="Q6169">_xlfn.IFS(
O6169&lt;50000,"Low Salary (&lt;$50K)",
O6169&lt;90000,"Lower Middle ($50K-$90K)",
O6169&lt;130000,"Middle ($90K-$130K)",
O6169&lt;170000,"Upper Middle ($130K-$170K)",
O6169&gt;=170000,"High Salary (&gt;$170K)"
)</f>
        <v>Middle ($90K-$130K)</v>
      </c>
      <c r="R6169" t="str" cm="1">
        <f t="array" ref="R6169">_xlfn.IFS(
G6169&lt;=2,"New Customers (0-2Y)",
G6169&lt;=5,"Growing Customers (3-5Y)",
G6169&lt;=8,"Established Customers (6-8Y)",
G6169&lt;=10,"Loyal Customers (9-10Y)"
)</f>
        <v>Established Customers (6-8Y)</v>
      </c>
    </row>
    <row r="6170" spans="1:18" x14ac:dyDescent="0.35">
      <c r="A6170">
        <v>15644501</v>
      </c>
      <c r="B6170" t="s">
        <v>430</v>
      </c>
      <c r="C6170" t="s">
        <v>17</v>
      </c>
      <c r="D6170" t="s">
        <v>18</v>
      </c>
      <c r="E6170">
        <v>26</v>
      </c>
      <c r="F6170" t="s">
        <v>43</v>
      </c>
      <c r="G6170">
        <v>10</v>
      </c>
      <c r="H6170" s="4">
        <v>162482.76</v>
      </c>
      <c r="I6170" t="s">
        <v>33</v>
      </c>
      <c r="J6170">
        <v>1</v>
      </c>
      <c r="K6170">
        <v>579</v>
      </c>
      <c r="L6170" t="s">
        <v>31</v>
      </c>
      <c r="M6170" t="s">
        <v>21</v>
      </c>
      <c r="N6170" t="s">
        <v>22</v>
      </c>
      <c r="O6170" s="4">
        <v>18458.2</v>
      </c>
      <c r="P6170" t="s">
        <v>28</v>
      </c>
      <c r="Q6170" t="str" cm="1">
        <f t="array" ref="Q6170">_xlfn.IFS(
O6170&lt;50000,"Low Salary (&lt;$50K)",
O6170&lt;90000,"Lower Middle ($50K-$90K)",
O6170&lt;130000,"Middle ($90K-$130K)",
O6170&lt;170000,"Upper Middle ($130K-$170K)",
O6170&gt;=170000,"High Salary (&gt;$170K)"
)</f>
        <v>Low Salary (&lt;$50K)</v>
      </c>
      <c r="R6170" t="str" cm="1">
        <f t="array" ref="R6170">_xlfn.IFS(
G6170&lt;=2,"New Customers (0-2Y)",
G6170&lt;=5,"Growing Customers (3-5Y)",
G6170&lt;=8,"Established Customers (6-8Y)",
G6170&lt;=10,"Loyal Customers (9-10Y)"
)</f>
        <v>Loyal Customers (9-10Y)</v>
      </c>
    </row>
    <row r="6171" spans="1:18" x14ac:dyDescent="0.35">
      <c r="A6171">
        <v>15785290</v>
      </c>
      <c r="B6171" t="s">
        <v>56</v>
      </c>
      <c r="C6171" t="s">
        <v>17</v>
      </c>
      <c r="D6171" t="s">
        <v>39</v>
      </c>
      <c r="E6171">
        <v>29</v>
      </c>
      <c r="F6171" t="s">
        <v>43</v>
      </c>
      <c r="G6171">
        <v>9</v>
      </c>
      <c r="H6171" s="4">
        <v>0</v>
      </c>
      <c r="I6171" t="s">
        <v>24</v>
      </c>
      <c r="J6171">
        <v>1</v>
      </c>
      <c r="K6171">
        <v>542</v>
      </c>
      <c r="L6171" t="s">
        <v>31</v>
      </c>
      <c r="M6171" t="s">
        <v>21</v>
      </c>
      <c r="N6171" t="s">
        <v>32</v>
      </c>
      <c r="O6171" s="4">
        <v>8342.35</v>
      </c>
      <c r="P6171" t="s">
        <v>28</v>
      </c>
      <c r="Q6171" t="str" cm="1">
        <f t="array" ref="Q6171">_xlfn.IFS(
O6171&lt;50000,"Low Salary (&lt;$50K)",
O6171&lt;90000,"Lower Middle ($50K-$90K)",
O6171&lt;130000,"Middle ($90K-$130K)",
O6171&lt;170000,"Upper Middle ($130K-$170K)",
O6171&gt;=170000,"High Salary (&gt;$170K)"
)</f>
        <v>Low Salary (&lt;$50K)</v>
      </c>
      <c r="R6171" t="str" cm="1">
        <f t="array" ref="R6171">_xlfn.IFS(
G6171&lt;=2,"New Customers (0-2Y)",
G6171&lt;=5,"Growing Customers (3-5Y)",
G6171&lt;=8,"Established Customers (6-8Y)",
G6171&lt;=10,"Loyal Customers (9-10Y)"
)</f>
        <v>Loyal Customers (9-10Y)</v>
      </c>
    </row>
    <row r="6172" spans="1:18" x14ac:dyDescent="0.35">
      <c r="A6172">
        <v>15611157</v>
      </c>
      <c r="B6172" t="s">
        <v>1738</v>
      </c>
      <c r="C6172" t="s">
        <v>17</v>
      </c>
      <c r="D6172" t="s">
        <v>18</v>
      </c>
      <c r="E6172">
        <v>32</v>
      </c>
      <c r="F6172" t="s">
        <v>19</v>
      </c>
      <c r="G6172">
        <v>2</v>
      </c>
      <c r="H6172" s="4">
        <v>87814.89</v>
      </c>
      <c r="I6172" t="s">
        <v>29</v>
      </c>
      <c r="J6172">
        <v>1</v>
      </c>
      <c r="K6172">
        <v>709</v>
      </c>
      <c r="L6172" t="s">
        <v>35</v>
      </c>
      <c r="M6172" t="s">
        <v>21</v>
      </c>
      <c r="N6172" t="s">
        <v>32</v>
      </c>
      <c r="O6172" s="4">
        <v>138578.37</v>
      </c>
      <c r="P6172" t="s">
        <v>28</v>
      </c>
      <c r="Q6172" t="str" cm="1">
        <f t="array" ref="Q6172">_xlfn.IFS(
O6172&lt;50000,"Low Salary (&lt;$50K)",
O6172&lt;90000,"Lower Middle ($50K-$90K)",
O6172&lt;130000,"Middle ($90K-$130K)",
O6172&lt;170000,"Upper Middle ($130K-$170K)",
O6172&gt;=170000,"High Salary (&gt;$170K)"
)</f>
        <v>Upper Middle ($130K-$170K)</v>
      </c>
      <c r="R6172" t="str" cm="1">
        <f t="array" ref="R6172">_xlfn.IFS(
G6172&lt;=2,"New Customers (0-2Y)",
G6172&lt;=5,"Growing Customers (3-5Y)",
G6172&lt;=8,"Established Customers (6-8Y)",
G6172&lt;=10,"Loyal Customers (9-10Y)"
)</f>
        <v>New Customers (0-2Y)</v>
      </c>
    </row>
    <row r="6173" spans="1:18" x14ac:dyDescent="0.35">
      <c r="A6173">
        <v>15673837</v>
      </c>
      <c r="B6173" t="s">
        <v>147</v>
      </c>
      <c r="C6173" t="s">
        <v>26</v>
      </c>
      <c r="D6173" t="s">
        <v>39</v>
      </c>
      <c r="E6173">
        <v>61</v>
      </c>
      <c r="F6173" t="s">
        <v>2967</v>
      </c>
      <c r="G6173">
        <v>3</v>
      </c>
      <c r="H6173" s="4">
        <v>113858.95</v>
      </c>
      <c r="I6173" t="s">
        <v>33</v>
      </c>
      <c r="J6173">
        <v>1</v>
      </c>
      <c r="K6173">
        <v>617</v>
      </c>
      <c r="L6173" t="s">
        <v>20</v>
      </c>
      <c r="M6173" t="s">
        <v>21</v>
      </c>
      <c r="N6173" t="s">
        <v>22</v>
      </c>
      <c r="O6173" s="4">
        <v>38129.22</v>
      </c>
      <c r="P6173" t="s">
        <v>28</v>
      </c>
      <c r="Q6173" t="str" cm="1">
        <f t="array" ref="Q6173">_xlfn.IFS(
O6173&lt;50000,"Low Salary (&lt;$50K)",
O6173&lt;90000,"Lower Middle ($50K-$90K)",
O6173&lt;130000,"Middle ($90K-$130K)",
O6173&lt;170000,"Upper Middle ($130K-$170K)",
O6173&gt;=170000,"High Salary (&gt;$170K)"
)</f>
        <v>Low Salary (&lt;$50K)</v>
      </c>
      <c r="R6173" t="str" cm="1">
        <f t="array" ref="R6173">_xlfn.IFS(
G6173&lt;=2,"New Customers (0-2Y)",
G6173&lt;=5,"Growing Customers (3-5Y)",
G6173&lt;=8,"Established Customers (6-8Y)",
G6173&lt;=10,"Loyal Customers (9-10Y)"
)</f>
        <v>Growing Customers (3-5Y)</v>
      </c>
    </row>
    <row r="6174" spans="1:18" x14ac:dyDescent="0.35">
      <c r="A6174">
        <v>15656822</v>
      </c>
      <c r="B6174" t="s">
        <v>334</v>
      </c>
      <c r="C6174" t="s">
        <v>42</v>
      </c>
      <c r="D6174" t="s">
        <v>39</v>
      </c>
      <c r="E6174">
        <v>43</v>
      </c>
      <c r="F6174" t="s">
        <v>19</v>
      </c>
      <c r="G6174">
        <v>5</v>
      </c>
      <c r="H6174" s="4">
        <v>87612.64</v>
      </c>
      <c r="I6174" t="s">
        <v>29</v>
      </c>
      <c r="J6174">
        <v>4</v>
      </c>
      <c r="K6174">
        <v>568</v>
      </c>
      <c r="L6174" t="s">
        <v>31</v>
      </c>
      <c r="M6174" t="s">
        <v>21</v>
      </c>
      <c r="N6174" t="s">
        <v>22</v>
      </c>
      <c r="O6174" s="4">
        <v>107155.4</v>
      </c>
      <c r="P6174" t="s">
        <v>23</v>
      </c>
      <c r="Q6174" t="str" cm="1">
        <f t="array" ref="Q6174">_xlfn.IFS(
O6174&lt;50000,"Low Salary (&lt;$50K)",
O6174&lt;90000,"Lower Middle ($50K-$90K)",
O6174&lt;130000,"Middle ($90K-$130K)",
O6174&lt;170000,"Upper Middle ($130K-$170K)",
O6174&gt;=170000,"High Salary (&gt;$170K)"
)</f>
        <v>Middle ($90K-$130K)</v>
      </c>
      <c r="R6174" t="str" cm="1">
        <f t="array" ref="R6174">_xlfn.IFS(
G6174&lt;=2,"New Customers (0-2Y)",
G6174&lt;=5,"Growing Customers (3-5Y)",
G6174&lt;=8,"Established Customers (6-8Y)",
G6174&lt;=10,"Loyal Customers (9-10Y)"
)</f>
        <v>Growing Customers (3-5Y)</v>
      </c>
    </row>
    <row r="6175" spans="1:18" x14ac:dyDescent="0.35">
      <c r="A6175">
        <v>15580560</v>
      </c>
      <c r="B6175" t="s">
        <v>178</v>
      </c>
      <c r="C6175" t="s">
        <v>17</v>
      </c>
      <c r="D6175" t="s">
        <v>18</v>
      </c>
      <c r="E6175">
        <v>73</v>
      </c>
      <c r="F6175" t="s">
        <v>2967</v>
      </c>
      <c r="G6175">
        <v>1</v>
      </c>
      <c r="H6175" s="4">
        <v>0</v>
      </c>
      <c r="I6175" t="s">
        <v>24</v>
      </c>
      <c r="J6175">
        <v>1</v>
      </c>
      <c r="K6175">
        <v>769</v>
      </c>
      <c r="L6175" t="s">
        <v>35</v>
      </c>
      <c r="M6175" t="s">
        <v>21</v>
      </c>
      <c r="N6175" t="s">
        <v>22</v>
      </c>
      <c r="O6175" s="4">
        <v>29792.11</v>
      </c>
      <c r="P6175" t="s">
        <v>28</v>
      </c>
      <c r="Q6175" t="str" cm="1">
        <f t="array" ref="Q6175">_xlfn.IFS(
O6175&lt;50000,"Low Salary (&lt;$50K)",
O6175&lt;90000,"Lower Middle ($50K-$90K)",
O6175&lt;130000,"Middle ($90K-$130K)",
O6175&lt;170000,"Upper Middle ($130K-$170K)",
O6175&gt;=170000,"High Salary (&gt;$170K)"
)</f>
        <v>Low Salary (&lt;$50K)</v>
      </c>
      <c r="R6175" t="str" cm="1">
        <f t="array" ref="R6175">_xlfn.IFS(
G6175&lt;=2,"New Customers (0-2Y)",
G6175&lt;=5,"Growing Customers (3-5Y)",
G6175&lt;=8,"Established Customers (6-8Y)",
G6175&lt;=10,"Loyal Customers (9-10Y)"
)</f>
        <v>New Customers (0-2Y)</v>
      </c>
    </row>
    <row r="6176" spans="1:18" x14ac:dyDescent="0.35">
      <c r="A6176">
        <v>15760641</v>
      </c>
      <c r="B6176" t="s">
        <v>2313</v>
      </c>
      <c r="C6176" t="s">
        <v>42</v>
      </c>
      <c r="D6176" t="s">
        <v>39</v>
      </c>
      <c r="E6176">
        <v>26</v>
      </c>
      <c r="F6176" t="s">
        <v>43</v>
      </c>
      <c r="G6176">
        <v>1</v>
      </c>
      <c r="H6176" s="4">
        <v>106648.98</v>
      </c>
      <c r="I6176" t="s">
        <v>33</v>
      </c>
      <c r="J6176">
        <v>1</v>
      </c>
      <c r="K6176">
        <v>608</v>
      </c>
      <c r="L6176" t="s">
        <v>20</v>
      </c>
      <c r="M6176" t="s">
        <v>27</v>
      </c>
      <c r="N6176" t="s">
        <v>22</v>
      </c>
      <c r="O6176" s="4">
        <v>7063.6</v>
      </c>
      <c r="P6176" t="s">
        <v>28</v>
      </c>
      <c r="Q6176" t="str" cm="1">
        <f t="array" ref="Q6176">_xlfn.IFS(
O6176&lt;50000,"Low Salary (&lt;$50K)",
O6176&lt;90000,"Lower Middle ($50K-$90K)",
O6176&lt;130000,"Middle ($90K-$130K)",
O6176&lt;170000,"Upper Middle ($130K-$170K)",
O6176&gt;=170000,"High Salary (&gt;$170K)"
)</f>
        <v>Low Salary (&lt;$50K)</v>
      </c>
      <c r="R6176" t="str" cm="1">
        <f t="array" ref="R6176">_xlfn.IFS(
G6176&lt;=2,"New Customers (0-2Y)",
G6176&lt;=5,"Growing Customers (3-5Y)",
G6176&lt;=8,"Established Customers (6-8Y)",
G6176&lt;=10,"Loyal Customers (9-10Y)"
)</f>
        <v>New Customers (0-2Y)</v>
      </c>
    </row>
    <row r="6177" spans="1:18" x14ac:dyDescent="0.35">
      <c r="A6177">
        <v>15587584</v>
      </c>
      <c r="B6177" t="s">
        <v>2314</v>
      </c>
      <c r="C6177" t="s">
        <v>26</v>
      </c>
      <c r="D6177" t="s">
        <v>39</v>
      </c>
      <c r="E6177">
        <v>31</v>
      </c>
      <c r="F6177" t="s">
        <v>19</v>
      </c>
      <c r="G6177">
        <v>4</v>
      </c>
      <c r="H6177" s="4">
        <v>0</v>
      </c>
      <c r="I6177" t="s">
        <v>24</v>
      </c>
      <c r="J6177">
        <v>2</v>
      </c>
      <c r="K6177">
        <v>503</v>
      </c>
      <c r="L6177" t="s">
        <v>31</v>
      </c>
      <c r="M6177" t="s">
        <v>21</v>
      </c>
      <c r="N6177" t="s">
        <v>22</v>
      </c>
      <c r="O6177" s="4">
        <v>21645.06</v>
      </c>
      <c r="P6177" t="s">
        <v>28</v>
      </c>
      <c r="Q6177" t="str" cm="1">
        <f t="array" ref="Q6177">_xlfn.IFS(
O6177&lt;50000,"Low Salary (&lt;$50K)",
O6177&lt;90000,"Lower Middle ($50K-$90K)",
O6177&lt;130000,"Middle ($90K-$130K)",
O6177&lt;170000,"Upper Middle ($130K-$170K)",
O6177&gt;=170000,"High Salary (&gt;$170K)"
)</f>
        <v>Low Salary (&lt;$50K)</v>
      </c>
      <c r="R6177" t="str" cm="1">
        <f t="array" ref="R6177">_xlfn.IFS(
G6177&lt;=2,"New Customers (0-2Y)",
G6177&lt;=5,"Growing Customers (3-5Y)",
G6177&lt;=8,"Established Customers (6-8Y)",
G6177&lt;=10,"Loyal Customers (9-10Y)"
)</f>
        <v>Growing Customers (3-5Y)</v>
      </c>
    </row>
    <row r="6178" spans="1:18" x14ac:dyDescent="0.35">
      <c r="A6178">
        <v>15604146</v>
      </c>
      <c r="B6178" t="s">
        <v>160</v>
      </c>
      <c r="C6178" t="s">
        <v>42</v>
      </c>
      <c r="D6178" t="s">
        <v>18</v>
      </c>
      <c r="E6178">
        <v>38</v>
      </c>
      <c r="F6178" t="s">
        <v>19</v>
      </c>
      <c r="G6178">
        <v>8</v>
      </c>
      <c r="H6178" s="4">
        <v>103653.51</v>
      </c>
      <c r="I6178" t="s">
        <v>33</v>
      </c>
      <c r="J6178">
        <v>2</v>
      </c>
      <c r="K6178">
        <v>608</v>
      </c>
      <c r="L6178" t="s">
        <v>20</v>
      </c>
      <c r="M6178" t="s">
        <v>21</v>
      </c>
      <c r="N6178" t="s">
        <v>22</v>
      </c>
      <c r="O6178" s="4">
        <v>137079.85999999999</v>
      </c>
      <c r="P6178" t="s">
        <v>28</v>
      </c>
      <c r="Q6178" t="str" cm="1">
        <f t="array" ref="Q6178">_xlfn.IFS(
O6178&lt;50000,"Low Salary (&lt;$50K)",
O6178&lt;90000,"Lower Middle ($50K-$90K)",
O6178&lt;130000,"Middle ($90K-$130K)",
O6178&lt;170000,"Upper Middle ($130K-$170K)",
O6178&gt;=170000,"High Salary (&gt;$170K)"
)</f>
        <v>Upper Middle ($130K-$170K)</v>
      </c>
      <c r="R6178" t="str" cm="1">
        <f t="array" ref="R6178">_xlfn.IFS(
G6178&lt;=2,"New Customers (0-2Y)",
G6178&lt;=5,"Growing Customers (3-5Y)",
G6178&lt;=8,"Established Customers (6-8Y)",
G6178&lt;=10,"Loyal Customers (9-10Y)"
)</f>
        <v>Established Customers (6-8Y)</v>
      </c>
    </row>
    <row r="6179" spans="1:18" x14ac:dyDescent="0.35">
      <c r="A6179">
        <v>15813974</v>
      </c>
      <c r="B6179" t="s">
        <v>2315</v>
      </c>
      <c r="C6179" t="s">
        <v>42</v>
      </c>
      <c r="D6179" t="s">
        <v>39</v>
      </c>
      <c r="E6179">
        <v>37</v>
      </c>
      <c r="F6179" t="s">
        <v>19</v>
      </c>
      <c r="G6179">
        <v>3</v>
      </c>
      <c r="H6179" s="4">
        <v>116880.53</v>
      </c>
      <c r="I6179" t="s">
        <v>33</v>
      </c>
      <c r="J6179">
        <v>1</v>
      </c>
      <c r="K6179">
        <v>731</v>
      </c>
      <c r="L6179" t="s">
        <v>35</v>
      </c>
      <c r="M6179" t="s">
        <v>27</v>
      </c>
      <c r="N6179" t="s">
        <v>32</v>
      </c>
      <c r="O6179" s="4">
        <v>172718.35</v>
      </c>
      <c r="P6179" t="s">
        <v>23</v>
      </c>
      <c r="Q6179" t="str" cm="1">
        <f t="array" ref="Q6179">_xlfn.IFS(
O6179&lt;50000,"Low Salary (&lt;$50K)",
O6179&lt;90000,"Lower Middle ($50K-$90K)",
O6179&lt;130000,"Middle ($90K-$130K)",
O6179&lt;170000,"Upper Middle ($130K-$170K)",
O6179&gt;=170000,"High Salary (&gt;$170K)"
)</f>
        <v>High Salary (&gt;$170K)</v>
      </c>
      <c r="R6179" t="str" cm="1">
        <f t="array" ref="R6179">_xlfn.IFS(
G6179&lt;=2,"New Customers (0-2Y)",
G6179&lt;=5,"Growing Customers (3-5Y)",
G6179&lt;=8,"Established Customers (6-8Y)",
G6179&lt;=10,"Loyal Customers (9-10Y)"
)</f>
        <v>Growing Customers (3-5Y)</v>
      </c>
    </row>
    <row r="6180" spans="1:18" x14ac:dyDescent="0.35">
      <c r="A6180">
        <v>15746986</v>
      </c>
      <c r="B6180" t="s">
        <v>2171</v>
      </c>
      <c r="C6180" t="s">
        <v>42</v>
      </c>
      <c r="D6180" t="s">
        <v>18</v>
      </c>
      <c r="E6180">
        <v>40</v>
      </c>
      <c r="F6180" t="s">
        <v>19</v>
      </c>
      <c r="G6180">
        <v>4</v>
      </c>
      <c r="H6180" s="4">
        <v>97990.49</v>
      </c>
      <c r="I6180" t="s">
        <v>29</v>
      </c>
      <c r="J6180">
        <v>2</v>
      </c>
      <c r="K6180">
        <v>850</v>
      </c>
      <c r="L6180" t="s">
        <v>37</v>
      </c>
      <c r="M6180" t="s">
        <v>27</v>
      </c>
      <c r="N6180" t="s">
        <v>32</v>
      </c>
      <c r="O6180" s="4">
        <v>106691.02</v>
      </c>
      <c r="P6180" t="s">
        <v>28</v>
      </c>
      <c r="Q6180" t="str" cm="1">
        <f t="array" ref="Q6180">_xlfn.IFS(
O6180&lt;50000,"Low Salary (&lt;$50K)",
O6180&lt;90000,"Lower Middle ($50K-$90K)",
O6180&lt;130000,"Middle ($90K-$130K)",
O6180&lt;170000,"Upper Middle ($130K-$170K)",
O6180&gt;=170000,"High Salary (&gt;$170K)"
)</f>
        <v>Middle ($90K-$130K)</v>
      </c>
      <c r="R6180" t="str" cm="1">
        <f t="array" ref="R6180">_xlfn.IFS(
G6180&lt;=2,"New Customers (0-2Y)",
G6180&lt;=5,"Growing Customers (3-5Y)",
G6180&lt;=8,"Established Customers (6-8Y)",
G6180&lt;=10,"Loyal Customers (9-10Y)"
)</f>
        <v>Growing Customers (3-5Y)</v>
      </c>
    </row>
    <row r="6181" spans="1:18" x14ac:dyDescent="0.35">
      <c r="A6181">
        <v>15759741</v>
      </c>
      <c r="B6181" t="s">
        <v>2316</v>
      </c>
      <c r="C6181" t="s">
        <v>42</v>
      </c>
      <c r="D6181" t="s">
        <v>18</v>
      </c>
      <c r="E6181">
        <v>34</v>
      </c>
      <c r="F6181" t="s">
        <v>19</v>
      </c>
      <c r="G6181">
        <v>4</v>
      </c>
      <c r="H6181" s="4">
        <v>150635.29999999999</v>
      </c>
      <c r="I6181" t="s">
        <v>33</v>
      </c>
      <c r="J6181">
        <v>1</v>
      </c>
      <c r="K6181">
        <v>591</v>
      </c>
      <c r="L6181" t="s">
        <v>31</v>
      </c>
      <c r="M6181" t="s">
        <v>21</v>
      </c>
      <c r="N6181" t="s">
        <v>22</v>
      </c>
      <c r="O6181" s="4">
        <v>72274.84</v>
      </c>
      <c r="P6181" t="s">
        <v>28</v>
      </c>
      <c r="Q6181" t="str" cm="1">
        <f t="array" ref="Q6181">_xlfn.IFS(
O6181&lt;50000,"Low Salary (&lt;$50K)",
O6181&lt;90000,"Lower Middle ($50K-$90K)",
O6181&lt;130000,"Middle ($90K-$130K)",
O6181&lt;170000,"Upper Middle ($130K-$170K)",
O6181&gt;=170000,"High Salary (&gt;$170K)"
)</f>
        <v>Lower Middle ($50K-$90K)</v>
      </c>
      <c r="R6181" t="str" cm="1">
        <f t="array" ref="R6181">_xlfn.IFS(
G6181&lt;=2,"New Customers (0-2Y)",
G6181&lt;=5,"Growing Customers (3-5Y)",
G6181&lt;=8,"Established Customers (6-8Y)",
G6181&lt;=10,"Loyal Customers (9-10Y)"
)</f>
        <v>Growing Customers (3-5Y)</v>
      </c>
    </row>
    <row r="6182" spans="1:18" x14ac:dyDescent="0.35">
      <c r="A6182">
        <v>15734892</v>
      </c>
      <c r="B6182" t="s">
        <v>384</v>
      </c>
      <c r="C6182" t="s">
        <v>26</v>
      </c>
      <c r="D6182" t="s">
        <v>39</v>
      </c>
      <c r="E6182">
        <v>37</v>
      </c>
      <c r="F6182" t="s">
        <v>19</v>
      </c>
      <c r="G6182">
        <v>4</v>
      </c>
      <c r="H6182" s="4">
        <v>0</v>
      </c>
      <c r="I6182" t="s">
        <v>24</v>
      </c>
      <c r="J6182">
        <v>2</v>
      </c>
      <c r="K6182">
        <v>579</v>
      </c>
      <c r="L6182" t="s">
        <v>31</v>
      </c>
      <c r="M6182" t="s">
        <v>21</v>
      </c>
      <c r="N6182" t="s">
        <v>22</v>
      </c>
      <c r="O6182" s="4">
        <v>32246.63</v>
      </c>
      <c r="P6182" t="s">
        <v>28</v>
      </c>
      <c r="Q6182" t="str" cm="1">
        <f t="array" ref="Q6182">_xlfn.IFS(
O6182&lt;50000,"Low Salary (&lt;$50K)",
O6182&lt;90000,"Lower Middle ($50K-$90K)",
O6182&lt;130000,"Middle ($90K-$130K)",
O6182&lt;170000,"Upper Middle ($130K-$170K)",
O6182&gt;=170000,"High Salary (&gt;$170K)"
)</f>
        <v>Low Salary (&lt;$50K)</v>
      </c>
      <c r="R6182" t="str" cm="1">
        <f t="array" ref="R6182">_xlfn.IFS(
G6182&lt;=2,"New Customers (0-2Y)",
G6182&lt;=5,"Growing Customers (3-5Y)",
G6182&lt;=8,"Established Customers (6-8Y)",
G6182&lt;=10,"Loyal Customers (9-10Y)"
)</f>
        <v>Growing Customers (3-5Y)</v>
      </c>
    </row>
    <row r="6183" spans="1:18" x14ac:dyDescent="0.35">
      <c r="A6183">
        <v>15797194</v>
      </c>
      <c r="B6183" t="s">
        <v>209</v>
      </c>
      <c r="C6183" t="s">
        <v>17</v>
      </c>
      <c r="D6183" t="s">
        <v>39</v>
      </c>
      <c r="E6183">
        <v>39</v>
      </c>
      <c r="F6183" t="s">
        <v>19</v>
      </c>
      <c r="G6183">
        <v>10</v>
      </c>
      <c r="H6183" s="4">
        <v>129674.89</v>
      </c>
      <c r="I6183" t="s">
        <v>33</v>
      </c>
      <c r="J6183">
        <v>2</v>
      </c>
      <c r="K6183">
        <v>570</v>
      </c>
      <c r="L6183" t="s">
        <v>31</v>
      </c>
      <c r="M6183" t="s">
        <v>21</v>
      </c>
      <c r="N6183" t="s">
        <v>32</v>
      </c>
      <c r="O6183" s="4">
        <v>80552.36</v>
      </c>
      <c r="P6183" t="s">
        <v>28</v>
      </c>
      <c r="Q6183" t="str" cm="1">
        <f t="array" ref="Q6183">_xlfn.IFS(
O6183&lt;50000,"Low Salary (&lt;$50K)",
O6183&lt;90000,"Lower Middle ($50K-$90K)",
O6183&lt;130000,"Middle ($90K-$130K)",
O6183&lt;170000,"Upper Middle ($130K-$170K)",
O6183&gt;=170000,"High Salary (&gt;$170K)"
)</f>
        <v>Lower Middle ($50K-$90K)</v>
      </c>
      <c r="R6183" t="str" cm="1">
        <f t="array" ref="R6183">_xlfn.IFS(
G6183&lt;=2,"New Customers (0-2Y)",
G6183&lt;=5,"Growing Customers (3-5Y)",
G6183&lt;=8,"Established Customers (6-8Y)",
G6183&lt;=10,"Loyal Customers (9-10Y)"
)</f>
        <v>Loyal Customers (9-10Y)</v>
      </c>
    </row>
    <row r="6184" spans="1:18" x14ac:dyDescent="0.35">
      <c r="A6184">
        <v>15723786</v>
      </c>
      <c r="B6184" t="s">
        <v>1214</v>
      </c>
      <c r="C6184" t="s">
        <v>17</v>
      </c>
      <c r="D6184" t="s">
        <v>18</v>
      </c>
      <c r="E6184">
        <v>37</v>
      </c>
      <c r="F6184" t="s">
        <v>19</v>
      </c>
      <c r="G6184">
        <v>9</v>
      </c>
      <c r="H6184" s="4">
        <v>0</v>
      </c>
      <c r="I6184" t="s">
        <v>24</v>
      </c>
      <c r="J6184">
        <v>2</v>
      </c>
      <c r="K6184">
        <v>709</v>
      </c>
      <c r="L6184" t="s">
        <v>35</v>
      </c>
      <c r="M6184" t="s">
        <v>21</v>
      </c>
      <c r="N6184" t="s">
        <v>32</v>
      </c>
      <c r="O6184" s="4">
        <v>16733.59</v>
      </c>
      <c r="P6184" t="s">
        <v>28</v>
      </c>
      <c r="Q6184" t="str" cm="1">
        <f t="array" ref="Q6184">_xlfn.IFS(
O6184&lt;50000,"Low Salary (&lt;$50K)",
O6184&lt;90000,"Lower Middle ($50K-$90K)",
O6184&lt;130000,"Middle ($90K-$130K)",
O6184&lt;170000,"Upper Middle ($130K-$170K)",
O6184&gt;=170000,"High Salary (&gt;$170K)"
)</f>
        <v>Low Salary (&lt;$50K)</v>
      </c>
      <c r="R6184" t="str" cm="1">
        <f t="array" ref="R6184">_xlfn.IFS(
G6184&lt;=2,"New Customers (0-2Y)",
G6184&lt;=5,"Growing Customers (3-5Y)",
G6184&lt;=8,"Established Customers (6-8Y)",
G6184&lt;=10,"Loyal Customers (9-10Y)"
)</f>
        <v>Loyal Customers (9-10Y)</v>
      </c>
    </row>
    <row r="6185" spans="1:18" x14ac:dyDescent="0.35">
      <c r="A6185">
        <v>15642726</v>
      </c>
      <c r="B6185" t="s">
        <v>1867</v>
      </c>
      <c r="C6185" t="s">
        <v>17</v>
      </c>
      <c r="D6185" t="s">
        <v>39</v>
      </c>
      <c r="E6185">
        <v>53</v>
      </c>
      <c r="F6185" t="s">
        <v>19</v>
      </c>
      <c r="G6185">
        <v>3</v>
      </c>
      <c r="H6185" s="4">
        <v>83568.259999999995</v>
      </c>
      <c r="I6185" t="s">
        <v>29</v>
      </c>
      <c r="J6185">
        <v>1</v>
      </c>
      <c r="K6185">
        <v>611</v>
      </c>
      <c r="L6185" t="s">
        <v>20</v>
      </c>
      <c r="M6185" t="s">
        <v>27</v>
      </c>
      <c r="N6185" t="s">
        <v>32</v>
      </c>
      <c r="O6185" s="4">
        <v>1235.49</v>
      </c>
      <c r="P6185" t="s">
        <v>28</v>
      </c>
      <c r="Q6185" t="str" cm="1">
        <f t="array" ref="Q6185">_xlfn.IFS(
O6185&lt;50000,"Low Salary (&lt;$50K)",
O6185&lt;90000,"Lower Middle ($50K-$90K)",
O6185&lt;130000,"Middle ($90K-$130K)",
O6185&lt;170000,"Upper Middle ($130K-$170K)",
O6185&gt;=170000,"High Salary (&gt;$170K)"
)</f>
        <v>Low Salary (&lt;$50K)</v>
      </c>
      <c r="R6185" t="str" cm="1">
        <f t="array" ref="R6185">_xlfn.IFS(
G6185&lt;=2,"New Customers (0-2Y)",
G6185&lt;=5,"Growing Customers (3-5Y)",
G6185&lt;=8,"Established Customers (6-8Y)",
G6185&lt;=10,"Loyal Customers (9-10Y)"
)</f>
        <v>Growing Customers (3-5Y)</v>
      </c>
    </row>
    <row r="6186" spans="1:18" x14ac:dyDescent="0.35">
      <c r="A6186">
        <v>15664339</v>
      </c>
      <c r="B6186" t="s">
        <v>1599</v>
      </c>
      <c r="C6186" t="s">
        <v>26</v>
      </c>
      <c r="D6186" t="s">
        <v>39</v>
      </c>
      <c r="E6186">
        <v>48</v>
      </c>
      <c r="F6186" t="s">
        <v>19</v>
      </c>
      <c r="G6186">
        <v>4</v>
      </c>
      <c r="H6186" s="4">
        <v>178144.91</v>
      </c>
      <c r="I6186" t="s">
        <v>33</v>
      </c>
      <c r="J6186">
        <v>2</v>
      </c>
      <c r="K6186">
        <v>775</v>
      </c>
      <c r="L6186" t="s">
        <v>35</v>
      </c>
      <c r="M6186" t="s">
        <v>27</v>
      </c>
      <c r="N6186" t="s">
        <v>32</v>
      </c>
      <c r="O6186" s="4">
        <v>50168.41</v>
      </c>
      <c r="P6186" t="s">
        <v>23</v>
      </c>
      <c r="Q6186" t="str" cm="1">
        <f t="array" ref="Q6186">_xlfn.IFS(
O6186&lt;50000,"Low Salary (&lt;$50K)",
O6186&lt;90000,"Lower Middle ($50K-$90K)",
O6186&lt;130000,"Middle ($90K-$130K)",
O6186&lt;170000,"Upper Middle ($130K-$170K)",
O6186&gt;=170000,"High Salary (&gt;$170K)"
)</f>
        <v>Lower Middle ($50K-$90K)</v>
      </c>
      <c r="R6186" t="str" cm="1">
        <f t="array" ref="R6186">_xlfn.IFS(
G6186&lt;=2,"New Customers (0-2Y)",
G6186&lt;=5,"Growing Customers (3-5Y)",
G6186&lt;=8,"Established Customers (6-8Y)",
G6186&lt;=10,"Loyal Customers (9-10Y)"
)</f>
        <v>Growing Customers (3-5Y)</v>
      </c>
    </row>
    <row r="6187" spans="1:18" x14ac:dyDescent="0.35">
      <c r="A6187">
        <v>15754526</v>
      </c>
      <c r="B6187" t="s">
        <v>595</v>
      </c>
      <c r="C6187" t="s">
        <v>42</v>
      </c>
      <c r="D6187" t="s">
        <v>39</v>
      </c>
      <c r="E6187">
        <v>36</v>
      </c>
      <c r="F6187" t="s">
        <v>19</v>
      </c>
      <c r="G6187">
        <v>6</v>
      </c>
      <c r="H6187" s="4">
        <v>147137.74</v>
      </c>
      <c r="I6187" t="s">
        <v>33</v>
      </c>
      <c r="J6187">
        <v>1</v>
      </c>
      <c r="K6187">
        <v>699</v>
      </c>
      <c r="L6187" t="s">
        <v>35</v>
      </c>
      <c r="M6187" t="s">
        <v>21</v>
      </c>
      <c r="N6187" t="s">
        <v>22</v>
      </c>
      <c r="O6187" s="4">
        <v>33687.9</v>
      </c>
      <c r="P6187" t="s">
        <v>28</v>
      </c>
      <c r="Q6187" t="str" cm="1">
        <f t="array" ref="Q6187">_xlfn.IFS(
O6187&lt;50000,"Low Salary (&lt;$50K)",
O6187&lt;90000,"Lower Middle ($50K-$90K)",
O6187&lt;130000,"Middle ($90K-$130K)",
O6187&lt;170000,"Upper Middle ($130K-$170K)",
O6187&gt;=170000,"High Salary (&gt;$170K)"
)</f>
        <v>Low Salary (&lt;$50K)</v>
      </c>
      <c r="R6187" t="str" cm="1">
        <f t="array" ref="R6187">_xlfn.IFS(
G6187&lt;=2,"New Customers (0-2Y)",
G6187&lt;=5,"Growing Customers (3-5Y)",
G6187&lt;=8,"Established Customers (6-8Y)",
G6187&lt;=10,"Loyal Customers (9-10Y)"
)</f>
        <v>Established Customers (6-8Y)</v>
      </c>
    </row>
    <row r="6188" spans="1:18" x14ac:dyDescent="0.35">
      <c r="A6188">
        <v>15703037</v>
      </c>
      <c r="B6188" t="s">
        <v>2269</v>
      </c>
      <c r="C6188" t="s">
        <v>17</v>
      </c>
      <c r="D6188" t="s">
        <v>39</v>
      </c>
      <c r="E6188">
        <v>37</v>
      </c>
      <c r="F6188" t="s">
        <v>19</v>
      </c>
      <c r="G6188">
        <v>5</v>
      </c>
      <c r="H6188" s="4">
        <v>0</v>
      </c>
      <c r="I6188" t="s">
        <v>24</v>
      </c>
      <c r="J6188">
        <v>1</v>
      </c>
      <c r="K6188">
        <v>618</v>
      </c>
      <c r="L6188" t="s">
        <v>20</v>
      </c>
      <c r="M6188" t="s">
        <v>27</v>
      </c>
      <c r="N6188" t="s">
        <v>22</v>
      </c>
      <c r="O6188" s="4">
        <v>178705.45</v>
      </c>
      <c r="P6188" t="s">
        <v>23</v>
      </c>
      <c r="Q6188" t="str" cm="1">
        <f t="array" ref="Q6188">_xlfn.IFS(
O6188&lt;50000,"Low Salary (&lt;$50K)",
O6188&lt;90000,"Lower Middle ($50K-$90K)",
O6188&lt;130000,"Middle ($90K-$130K)",
O6188&lt;170000,"Upper Middle ($130K-$170K)",
O6188&gt;=170000,"High Salary (&gt;$170K)"
)</f>
        <v>High Salary (&gt;$170K)</v>
      </c>
      <c r="R6188" t="str" cm="1">
        <f t="array" ref="R6188">_xlfn.IFS(
G6188&lt;=2,"New Customers (0-2Y)",
G6188&lt;=5,"Growing Customers (3-5Y)",
G6188&lt;=8,"Established Customers (6-8Y)",
G6188&lt;=10,"Loyal Customers (9-10Y)"
)</f>
        <v>Growing Customers (3-5Y)</v>
      </c>
    </row>
    <row r="6189" spans="1:18" x14ac:dyDescent="0.35">
      <c r="A6189">
        <v>15751412</v>
      </c>
      <c r="B6189" t="s">
        <v>2102</v>
      </c>
      <c r="C6189" t="s">
        <v>17</v>
      </c>
      <c r="D6189" t="s">
        <v>39</v>
      </c>
      <c r="E6189">
        <v>36</v>
      </c>
      <c r="F6189" t="s">
        <v>19</v>
      </c>
      <c r="G6189">
        <v>3</v>
      </c>
      <c r="H6189" s="4">
        <v>114370.41</v>
      </c>
      <c r="I6189" t="s">
        <v>33</v>
      </c>
      <c r="J6189">
        <v>1</v>
      </c>
      <c r="K6189">
        <v>704</v>
      </c>
      <c r="L6189" t="s">
        <v>35</v>
      </c>
      <c r="M6189" t="s">
        <v>27</v>
      </c>
      <c r="N6189" t="s">
        <v>22</v>
      </c>
      <c r="O6189" s="4">
        <v>66810.48</v>
      </c>
      <c r="P6189" t="s">
        <v>28</v>
      </c>
      <c r="Q6189" t="str" cm="1">
        <f t="array" ref="Q6189">_xlfn.IFS(
O6189&lt;50000,"Low Salary (&lt;$50K)",
O6189&lt;90000,"Lower Middle ($50K-$90K)",
O6189&lt;130000,"Middle ($90K-$130K)",
O6189&lt;170000,"Upper Middle ($130K-$170K)",
O6189&gt;=170000,"High Salary (&gt;$170K)"
)</f>
        <v>Lower Middle ($50K-$90K)</v>
      </c>
      <c r="R6189" t="str" cm="1">
        <f t="array" ref="R6189">_xlfn.IFS(
G6189&lt;=2,"New Customers (0-2Y)",
G6189&lt;=5,"Growing Customers (3-5Y)",
G6189&lt;=8,"Established Customers (6-8Y)",
G6189&lt;=10,"Loyal Customers (9-10Y)"
)</f>
        <v>Growing Customers (3-5Y)</v>
      </c>
    </row>
    <row r="6190" spans="1:18" x14ac:dyDescent="0.35">
      <c r="A6190">
        <v>15609558</v>
      </c>
      <c r="B6190" t="s">
        <v>57</v>
      </c>
      <c r="C6190" t="s">
        <v>42</v>
      </c>
      <c r="D6190" t="s">
        <v>18</v>
      </c>
      <c r="E6190">
        <v>47</v>
      </c>
      <c r="F6190" t="s">
        <v>19</v>
      </c>
      <c r="G6190">
        <v>5</v>
      </c>
      <c r="H6190" s="4">
        <v>108289.28</v>
      </c>
      <c r="I6190" t="s">
        <v>33</v>
      </c>
      <c r="J6190">
        <v>2</v>
      </c>
      <c r="K6190">
        <v>835</v>
      </c>
      <c r="L6190" t="s">
        <v>37</v>
      </c>
      <c r="M6190" t="s">
        <v>21</v>
      </c>
      <c r="N6190" t="s">
        <v>22</v>
      </c>
      <c r="O6190" s="4">
        <v>45859.55</v>
      </c>
      <c r="P6190" t="s">
        <v>23</v>
      </c>
      <c r="Q6190" t="str" cm="1">
        <f t="array" ref="Q6190">_xlfn.IFS(
O6190&lt;50000,"Low Salary (&lt;$50K)",
O6190&lt;90000,"Lower Middle ($50K-$90K)",
O6190&lt;130000,"Middle ($90K-$130K)",
O6190&lt;170000,"Upper Middle ($130K-$170K)",
O6190&gt;=170000,"High Salary (&gt;$170K)"
)</f>
        <v>Low Salary (&lt;$50K)</v>
      </c>
      <c r="R6190" t="str" cm="1">
        <f t="array" ref="R6190">_xlfn.IFS(
G6190&lt;=2,"New Customers (0-2Y)",
G6190&lt;=5,"Growing Customers (3-5Y)",
G6190&lt;=8,"Established Customers (6-8Y)",
G6190&lt;=10,"Loyal Customers (9-10Y)"
)</f>
        <v>Growing Customers (3-5Y)</v>
      </c>
    </row>
    <row r="6191" spans="1:18" x14ac:dyDescent="0.35">
      <c r="A6191">
        <v>15572408</v>
      </c>
      <c r="B6191" t="s">
        <v>550</v>
      </c>
      <c r="C6191" t="s">
        <v>42</v>
      </c>
      <c r="D6191" t="s">
        <v>39</v>
      </c>
      <c r="E6191">
        <v>39</v>
      </c>
      <c r="F6191" t="s">
        <v>19</v>
      </c>
      <c r="G6191">
        <v>3</v>
      </c>
      <c r="H6191" s="4">
        <v>149887.49</v>
      </c>
      <c r="I6191" t="s">
        <v>33</v>
      </c>
      <c r="J6191">
        <v>2</v>
      </c>
      <c r="K6191">
        <v>714</v>
      </c>
      <c r="L6191" t="s">
        <v>35</v>
      </c>
      <c r="M6191" t="s">
        <v>21</v>
      </c>
      <c r="N6191" t="s">
        <v>32</v>
      </c>
      <c r="O6191" s="4">
        <v>63846.36</v>
      </c>
      <c r="P6191" t="s">
        <v>28</v>
      </c>
      <c r="Q6191" t="str" cm="1">
        <f t="array" ref="Q6191">_xlfn.IFS(
O6191&lt;50000,"Low Salary (&lt;$50K)",
O6191&lt;90000,"Lower Middle ($50K-$90K)",
O6191&lt;130000,"Middle ($90K-$130K)",
O6191&lt;170000,"Upper Middle ($130K-$170K)",
O6191&gt;=170000,"High Salary (&gt;$170K)"
)</f>
        <v>Lower Middle ($50K-$90K)</v>
      </c>
      <c r="R6191" t="str" cm="1">
        <f t="array" ref="R6191">_xlfn.IFS(
G6191&lt;=2,"New Customers (0-2Y)",
G6191&lt;=5,"Growing Customers (3-5Y)",
G6191&lt;=8,"Established Customers (6-8Y)",
G6191&lt;=10,"Loyal Customers (9-10Y)"
)</f>
        <v>Growing Customers (3-5Y)</v>
      </c>
    </row>
    <row r="6192" spans="1:18" x14ac:dyDescent="0.35">
      <c r="A6192">
        <v>15613923</v>
      </c>
      <c r="B6192" t="s">
        <v>348</v>
      </c>
      <c r="C6192" t="s">
        <v>26</v>
      </c>
      <c r="D6192" t="s">
        <v>18</v>
      </c>
      <c r="E6192">
        <v>43</v>
      </c>
      <c r="F6192" t="s">
        <v>19</v>
      </c>
      <c r="G6192">
        <v>4</v>
      </c>
      <c r="H6192" s="4">
        <v>170172.9</v>
      </c>
      <c r="I6192" t="s">
        <v>33</v>
      </c>
      <c r="J6192">
        <v>1</v>
      </c>
      <c r="K6192">
        <v>581</v>
      </c>
      <c r="L6192" t="s">
        <v>31</v>
      </c>
      <c r="M6192" t="s">
        <v>27</v>
      </c>
      <c r="N6192" t="s">
        <v>22</v>
      </c>
      <c r="O6192" s="4">
        <v>100236.02</v>
      </c>
      <c r="P6192" t="s">
        <v>28</v>
      </c>
      <c r="Q6192" t="str" cm="1">
        <f t="array" ref="Q6192">_xlfn.IFS(
O6192&lt;50000,"Low Salary (&lt;$50K)",
O6192&lt;90000,"Lower Middle ($50K-$90K)",
O6192&lt;130000,"Middle ($90K-$130K)",
O6192&lt;170000,"Upper Middle ($130K-$170K)",
O6192&gt;=170000,"High Salary (&gt;$170K)"
)</f>
        <v>Middle ($90K-$130K)</v>
      </c>
      <c r="R6192" t="str" cm="1">
        <f t="array" ref="R6192">_xlfn.IFS(
G6192&lt;=2,"New Customers (0-2Y)",
G6192&lt;=5,"Growing Customers (3-5Y)",
G6192&lt;=8,"Established Customers (6-8Y)",
G6192&lt;=10,"Loyal Customers (9-10Y)"
)</f>
        <v>Growing Customers (3-5Y)</v>
      </c>
    </row>
    <row r="6193" spans="1:18" x14ac:dyDescent="0.35">
      <c r="A6193">
        <v>15747000</v>
      </c>
      <c r="B6193" t="s">
        <v>237</v>
      </c>
      <c r="C6193" t="s">
        <v>17</v>
      </c>
      <c r="D6193" t="s">
        <v>39</v>
      </c>
      <c r="E6193">
        <v>27</v>
      </c>
      <c r="F6193" t="s">
        <v>43</v>
      </c>
      <c r="G6193">
        <v>3</v>
      </c>
      <c r="H6193" s="4">
        <v>0</v>
      </c>
      <c r="I6193" t="s">
        <v>24</v>
      </c>
      <c r="J6193">
        <v>2</v>
      </c>
      <c r="K6193">
        <v>592</v>
      </c>
      <c r="L6193" t="s">
        <v>31</v>
      </c>
      <c r="M6193" t="s">
        <v>21</v>
      </c>
      <c r="N6193" t="s">
        <v>22</v>
      </c>
      <c r="O6193" s="4">
        <v>19645.650000000001</v>
      </c>
      <c r="P6193" t="s">
        <v>28</v>
      </c>
      <c r="Q6193" t="str" cm="1">
        <f t="array" ref="Q6193">_xlfn.IFS(
O6193&lt;50000,"Low Salary (&lt;$50K)",
O6193&lt;90000,"Lower Middle ($50K-$90K)",
O6193&lt;130000,"Middle ($90K-$130K)",
O6193&lt;170000,"Upper Middle ($130K-$170K)",
O6193&gt;=170000,"High Salary (&gt;$170K)"
)</f>
        <v>Low Salary (&lt;$50K)</v>
      </c>
      <c r="R6193" t="str" cm="1">
        <f t="array" ref="R6193">_xlfn.IFS(
G6193&lt;=2,"New Customers (0-2Y)",
G6193&lt;=5,"Growing Customers (3-5Y)",
G6193&lt;=8,"Established Customers (6-8Y)",
G6193&lt;=10,"Loyal Customers (9-10Y)"
)</f>
        <v>Growing Customers (3-5Y)</v>
      </c>
    </row>
    <row r="6194" spans="1:18" x14ac:dyDescent="0.35">
      <c r="A6194">
        <v>15731781</v>
      </c>
      <c r="B6194" t="s">
        <v>1040</v>
      </c>
      <c r="C6194" t="s">
        <v>17</v>
      </c>
      <c r="D6194" t="s">
        <v>39</v>
      </c>
      <c r="E6194">
        <v>43</v>
      </c>
      <c r="F6194" t="s">
        <v>19</v>
      </c>
      <c r="G6194">
        <v>7</v>
      </c>
      <c r="H6194" s="4">
        <v>0</v>
      </c>
      <c r="I6194" t="s">
        <v>24</v>
      </c>
      <c r="J6194">
        <v>2</v>
      </c>
      <c r="K6194">
        <v>551</v>
      </c>
      <c r="L6194" t="s">
        <v>31</v>
      </c>
      <c r="M6194" t="s">
        <v>21</v>
      </c>
      <c r="N6194" t="s">
        <v>32</v>
      </c>
      <c r="O6194" s="4">
        <v>178393.68</v>
      </c>
      <c r="P6194" t="s">
        <v>28</v>
      </c>
      <c r="Q6194" t="str" cm="1">
        <f t="array" ref="Q6194">_xlfn.IFS(
O6194&lt;50000,"Low Salary (&lt;$50K)",
O6194&lt;90000,"Lower Middle ($50K-$90K)",
O6194&lt;130000,"Middle ($90K-$130K)",
O6194&lt;170000,"Upper Middle ($130K-$170K)",
O6194&gt;=170000,"High Salary (&gt;$170K)"
)</f>
        <v>High Salary (&gt;$170K)</v>
      </c>
      <c r="R6194" t="str" cm="1">
        <f t="array" ref="R6194">_xlfn.IFS(
G6194&lt;=2,"New Customers (0-2Y)",
G6194&lt;=5,"Growing Customers (3-5Y)",
G6194&lt;=8,"Established Customers (6-8Y)",
G6194&lt;=10,"Loyal Customers (9-10Y)"
)</f>
        <v>Established Customers (6-8Y)</v>
      </c>
    </row>
    <row r="6195" spans="1:18" x14ac:dyDescent="0.35">
      <c r="A6195">
        <v>15727198</v>
      </c>
      <c r="B6195" t="s">
        <v>496</v>
      </c>
      <c r="C6195" t="s">
        <v>42</v>
      </c>
      <c r="D6195" t="s">
        <v>18</v>
      </c>
      <c r="E6195">
        <v>28</v>
      </c>
      <c r="F6195" t="s">
        <v>43</v>
      </c>
      <c r="G6195">
        <v>2</v>
      </c>
      <c r="H6195" s="4">
        <v>64808.32</v>
      </c>
      <c r="I6195" t="s">
        <v>29</v>
      </c>
      <c r="J6195">
        <v>2</v>
      </c>
      <c r="K6195">
        <v>689</v>
      </c>
      <c r="L6195" t="s">
        <v>35</v>
      </c>
      <c r="M6195" t="s">
        <v>27</v>
      </c>
      <c r="N6195" t="s">
        <v>32</v>
      </c>
      <c r="O6195" s="4">
        <v>78591.149999999994</v>
      </c>
      <c r="P6195" t="s">
        <v>28</v>
      </c>
      <c r="Q6195" t="str" cm="1">
        <f t="array" ref="Q6195">_xlfn.IFS(
O6195&lt;50000,"Low Salary (&lt;$50K)",
O6195&lt;90000,"Lower Middle ($50K-$90K)",
O6195&lt;130000,"Middle ($90K-$130K)",
O6195&lt;170000,"Upper Middle ($130K-$170K)",
O6195&gt;=170000,"High Salary (&gt;$170K)"
)</f>
        <v>Lower Middle ($50K-$90K)</v>
      </c>
      <c r="R6195" t="str" cm="1">
        <f t="array" ref="R6195">_xlfn.IFS(
G6195&lt;=2,"New Customers (0-2Y)",
G6195&lt;=5,"Growing Customers (3-5Y)",
G6195&lt;=8,"Established Customers (6-8Y)",
G6195&lt;=10,"Loyal Customers (9-10Y)"
)</f>
        <v>New Customers (0-2Y)</v>
      </c>
    </row>
    <row r="6196" spans="1:18" x14ac:dyDescent="0.35">
      <c r="A6196">
        <v>15794273</v>
      </c>
      <c r="B6196" t="s">
        <v>2317</v>
      </c>
      <c r="C6196" t="s">
        <v>17</v>
      </c>
      <c r="D6196" t="s">
        <v>18</v>
      </c>
      <c r="E6196">
        <v>56</v>
      </c>
      <c r="F6196" t="s">
        <v>19</v>
      </c>
      <c r="G6196">
        <v>0</v>
      </c>
      <c r="H6196" s="4">
        <v>62732.65</v>
      </c>
      <c r="I6196" t="s">
        <v>29</v>
      </c>
      <c r="J6196">
        <v>1</v>
      </c>
      <c r="K6196">
        <v>604</v>
      </c>
      <c r="L6196" t="s">
        <v>20</v>
      </c>
      <c r="M6196" t="s">
        <v>27</v>
      </c>
      <c r="N6196" t="s">
        <v>22</v>
      </c>
      <c r="O6196" s="4">
        <v>124954.56</v>
      </c>
      <c r="P6196" t="s">
        <v>28</v>
      </c>
      <c r="Q6196" t="str" cm="1">
        <f t="array" ref="Q6196">_xlfn.IFS(
O6196&lt;50000,"Low Salary (&lt;$50K)",
O6196&lt;90000,"Lower Middle ($50K-$90K)",
O6196&lt;130000,"Middle ($90K-$130K)",
O6196&lt;170000,"Upper Middle ($130K-$170K)",
O6196&gt;=170000,"High Salary (&gt;$170K)"
)</f>
        <v>Middle ($90K-$130K)</v>
      </c>
      <c r="R6196" t="str" cm="1">
        <f t="array" ref="R6196">_xlfn.IFS(
G6196&lt;=2,"New Customers (0-2Y)",
G6196&lt;=5,"Growing Customers (3-5Y)",
G6196&lt;=8,"Established Customers (6-8Y)",
G6196&lt;=10,"Loyal Customers (9-10Y)"
)</f>
        <v>New Customers (0-2Y)</v>
      </c>
    </row>
    <row r="6197" spans="1:18" x14ac:dyDescent="0.35">
      <c r="A6197">
        <v>15804950</v>
      </c>
      <c r="B6197" t="s">
        <v>622</v>
      </c>
      <c r="C6197" t="s">
        <v>17</v>
      </c>
      <c r="D6197" t="s">
        <v>18</v>
      </c>
      <c r="E6197">
        <v>41</v>
      </c>
      <c r="F6197" t="s">
        <v>19</v>
      </c>
      <c r="G6197">
        <v>7</v>
      </c>
      <c r="H6197" s="4">
        <v>0</v>
      </c>
      <c r="I6197" t="s">
        <v>24</v>
      </c>
      <c r="J6197">
        <v>2</v>
      </c>
      <c r="K6197">
        <v>514</v>
      </c>
      <c r="L6197" t="s">
        <v>31</v>
      </c>
      <c r="M6197" t="s">
        <v>21</v>
      </c>
      <c r="N6197" t="s">
        <v>22</v>
      </c>
      <c r="O6197" s="4">
        <v>3756.65</v>
      </c>
      <c r="P6197" t="s">
        <v>28</v>
      </c>
      <c r="Q6197" t="str" cm="1">
        <f t="array" ref="Q6197">_xlfn.IFS(
O6197&lt;50000,"Low Salary (&lt;$50K)",
O6197&lt;90000,"Lower Middle ($50K-$90K)",
O6197&lt;130000,"Middle ($90K-$130K)",
O6197&lt;170000,"Upper Middle ($130K-$170K)",
O6197&gt;=170000,"High Salary (&gt;$170K)"
)</f>
        <v>Low Salary (&lt;$50K)</v>
      </c>
      <c r="R6197" t="str" cm="1">
        <f t="array" ref="R6197">_xlfn.IFS(
G6197&lt;=2,"New Customers (0-2Y)",
G6197&lt;=5,"Growing Customers (3-5Y)",
G6197&lt;=8,"Established Customers (6-8Y)",
G6197&lt;=10,"Loyal Customers (9-10Y)"
)</f>
        <v>Established Customers (6-8Y)</v>
      </c>
    </row>
    <row r="6198" spans="1:18" x14ac:dyDescent="0.35">
      <c r="A6198">
        <v>15576304</v>
      </c>
      <c r="B6198" t="s">
        <v>1172</v>
      </c>
      <c r="C6198" t="s">
        <v>17</v>
      </c>
      <c r="D6198" t="s">
        <v>39</v>
      </c>
      <c r="E6198">
        <v>29</v>
      </c>
      <c r="F6198" t="s">
        <v>43</v>
      </c>
      <c r="G6198">
        <v>5</v>
      </c>
      <c r="H6198" s="4">
        <v>95167.55</v>
      </c>
      <c r="I6198" t="s">
        <v>29</v>
      </c>
      <c r="J6198">
        <v>1</v>
      </c>
      <c r="K6198">
        <v>698</v>
      </c>
      <c r="L6198" t="s">
        <v>35</v>
      </c>
      <c r="M6198" t="s">
        <v>21</v>
      </c>
      <c r="N6198" t="s">
        <v>22</v>
      </c>
      <c r="O6198" s="4">
        <v>152723.23000000001</v>
      </c>
      <c r="P6198" t="s">
        <v>28</v>
      </c>
      <c r="Q6198" t="str" cm="1">
        <f t="array" ref="Q6198">_xlfn.IFS(
O6198&lt;50000,"Low Salary (&lt;$50K)",
O6198&lt;90000,"Lower Middle ($50K-$90K)",
O6198&lt;130000,"Middle ($90K-$130K)",
O6198&lt;170000,"Upper Middle ($130K-$170K)",
O6198&gt;=170000,"High Salary (&gt;$170K)"
)</f>
        <v>Upper Middle ($130K-$170K)</v>
      </c>
      <c r="R6198" t="str" cm="1">
        <f t="array" ref="R6198">_xlfn.IFS(
G6198&lt;=2,"New Customers (0-2Y)",
G6198&lt;=5,"Growing Customers (3-5Y)",
G6198&lt;=8,"Established Customers (6-8Y)",
G6198&lt;=10,"Loyal Customers (9-10Y)"
)</f>
        <v>Growing Customers (3-5Y)</v>
      </c>
    </row>
    <row r="6199" spans="1:18" x14ac:dyDescent="0.35">
      <c r="A6199">
        <v>15645200</v>
      </c>
      <c r="B6199" t="s">
        <v>391</v>
      </c>
      <c r="C6199" t="s">
        <v>42</v>
      </c>
      <c r="D6199" t="s">
        <v>18</v>
      </c>
      <c r="E6199">
        <v>54</v>
      </c>
      <c r="F6199" t="s">
        <v>19</v>
      </c>
      <c r="G6199">
        <v>2</v>
      </c>
      <c r="H6199" s="4">
        <v>152508.99</v>
      </c>
      <c r="I6199" t="s">
        <v>33</v>
      </c>
      <c r="J6199">
        <v>1</v>
      </c>
      <c r="K6199">
        <v>581</v>
      </c>
      <c r="L6199" t="s">
        <v>31</v>
      </c>
      <c r="M6199" t="s">
        <v>21</v>
      </c>
      <c r="N6199" t="s">
        <v>32</v>
      </c>
      <c r="O6199" s="4">
        <v>187597.98</v>
      </c>
      <c r="P6199" t="s">
        <v>23</v>
      </c>
      <c r="Q6199" t="str" cm="1">
        <f t="array" ref="Q6199">_xlfn.IFS(
O6199&lt;50000,"Low Salary (&lt;$50K)",
O6199&lt;90000,"Lower Middle ($50K-$90K)",
O6199&lt;130000,"Middle ($90K-$130K)",
O6199&lt;170000,"Upper Middle ($130K-$170K)",
O6199&gt;=170000,"High Salary (&gt;$170K)"
)</f>
        <v>High Salary (&gt;$170K)</v>
      </c>
      <c r="R6199" t="str" cm="1">
        <f t="array" ref="R6199">_xlfn.IFS(
G6199&lt;=2,"New Customers (0-2Y)",
G6199&lt;=5,"Growing Customers (3-5Y)",
G6199&lt;=8,"Established Customers (6-8Y)",
G6199&lt;=10,"Loyal Customers (9-10Y)"
)</f>
        <v>New Customers (0-2Y)</v>
      </c>
    </row>
    <row r="6200" spans="1:18" x14ac:dyDescent="0.35">
      <c r="A6200">
        <v>15779627</v>
      </c>
      <c r="B6200" t="s">
        <v>62</v>
      </c>
      <c r="C6200" t="s">
        <v>42</v>
      </c>
      <c r="D6200" t="s">
        <v>39</v>
      </c>
      <c r="E6200">
        <v>31</v>
      </c>
      <c r="F6200" t="s">
        <v>19</v>
      </c>
      <c r="G6200">
        <v>0</v>
      </c>
      <c r="H6200" s="4">
        <v>134644.19</v>
      </c>
      <c r="I6200" t="s">
        <v>33</v>
      </c>
      <c r="J6200">
        <v>1</v>
      </c>
      <c r="K6200">
        <v>573</v>
      </c>
      <c r="L6200" t="s">
        <v>31</v>
      </c>
      <c r="M6200" t="s">
        <v>21</v>
      </c>
      <c r="N6200" t="s">
        <v>22</v>
      </c>
      <c r="O6200" s="4">
        <v>70381.490000000005</v>
      </c>
      <c r="P6200" t="s">
        <v>28</v>
      </c>
      <c r="Q6200" t="str" cm="1">
        <f t="array" ref="Q6200">_xlfn.IFS(
O6200&lt;50000,"Low Salary (&lt;$50K)",
O6200&lt;90000,"Lower Middle ($50K-$90K)",
O6200&lt;130000,"Middle ($90K-$130K)",
O6200&lt;170000,"Upper Middle ($130K-$170K)",
O6200&gt;=170000,"High Salary (&gt;$170K)"
)</f>
        <v>Lower Middle ($50K-$90K)</v>
      </c>
      <c r="R6200" t="str" cm="1">
        <f t="array" ref="R6200">_xlfn.IFS(
G6200&lt;=2,"New Customers (0-2Y)",
G6200&lt;=5,"Growing Customers (3-5Y)",
G6200&lt;=8,"Established Customers (6-8Y)",
G6200&lt;=10,"Loyal Customers (9-10Y)"
)</f>
        <v>New Customers (0-2Y)</v>
      </c>
    </row>
    <row r="6201" spans="1:18" x14ac:dyDescent="0.35">
      <c r="A6201">
        <v>15750755</v>
      </c>
      <c r="B6201" t="s">
        <v>877</v>
      </c>
      <c r="C6201" t="s">
        <v>26</v>
      </c>
      <c r="D6201" t="s">
        <v>18</v>
      </c>
      <c r="E6201">
        <v>33</v>
      </c>
      <c r="F6201" t="s">
        <v>19</v>
      </c>
      <c r="G6201">
        <v>8</v>
      </c>
      <c r="H6201" s="4">
        <v>0</v>
      </c>
      <c r="I6201" t="s">
        <v>24</v>
      </c>
      <c r="J6201">
        <v>2</v>
      </c>
      <c r="K6201">
        <v>449</v>
      </c>
      <c r="L6201" t="s">
        <v>44</v>
      </c>
      <c r="M6201" t="s">
        <v>27</v>
      </c>
      <c r="N6201" t="s">
        <v>32</v>
      </c>
      <c r="O6201" s="4">
        <v>156792.89000000001</v>
      </c>
      <c r="P6201" t="s">
        <v>28</v>
      </c>
      <c r="Q6201" t="str" cm="1">
        <f t="array" ref="Q6201">_xlfn.IFS(
O6201&lt;50000,"Low Salary (&lt;$50K)",
O6201&lt;90000,"Lower Middle ($50K-$90K)",
O6201&lt;130000,"Middle ($90K-$130K)",
O6201&lt;170000,"Upper Middle ($130K-$170K)",
O6201&gt;=170000,"High Salary (&gt;$170K)"
)</f>
        <v>Upper Middle ($130K-$170K)</v>
      </c>
      <c r="R6201" t="str" cm="1">
        <f t="array" ref="R6201">_xlfn.IFS(
G6201&lt;=2,"New Customers (0-2Y)",
G6201&lt;=5,"Growing Customers (3-5Y)",
G6201&lt;=8,"Established Customers (6-8Y)",
G6201&lt;=10,"Loyal Customers (9-10Y)"
)</f>
        <v>Established Customers (6-8Y)</v>
      </c>
    </row>
    <row r="6202" spans="1:18" x14ac:dyDescent="0.35">
      <c r="A6202">
        <v>15569654</v>
      </c>
      <c r="B6202" t="s">
        <v>656</v>
      </c>
      <c r="C6202" t="s">
        <v>42</v>
      </c>
      <c r="D6202" t="s">
        <v>18</v>
      </c>
      <c r="E6202">
        <v>31</v>
      </c>
      <c r="F6202" t="s">
        <v>19</v>
      </c>
      <c r="G6202">
        <v>3</v>
      </c>
      <c r="H6202" s="4">
        <v>51293.47</v>
      </c>
      <c r="I6202" t="s">
        <v>29</v>
      </c>
      <c r="J6202">
        <v>1</v>
      </c>
      <c r="K6202">
        <v>850</v>
      </c>
      <c r="L6202" t="s">
        <v>37</v>
      </c>
      <c r="M6202" t="s">
        <v>27</v>
      </c>
      <c r="N6202" t="s">
        <v>32</v>
      </c>
      <c r="O6202" s="4">
        <v>35534.68</v>
      </c>
      <c r="P6202" t="s">
        <v>28</v>
      </c>
      <c r="Q6202" t="str" cm="1">
        <f t="array" ref="Q6202">_xlfn.IFS(
O6202&lt;50000,"Low Salary (&lt;$50K)",
O6202&lt;90000,"Lower Middle ($50K-$90K)",
O6202&lt;130000,"Middle ($90K-$130K)",
O6202&lt;170000,"Upper Middle ($130K-$170K)",
O6202&gt;=170000,"High Salary (&gt;$170K)"
)</f>
        <v>Low Salary (&lt;$50K)</v>
      </c>
      <c r="R6202" t="str" cm="1">
        <f t="array" ref="R6202">_xlfn.IFS(
G6202&lt;=2,"New Customers (0-2Y)",
G6202&lt;=5,"Growing Customers (3-5Y)",
G6202&lt;=8,"Established Customers (6-8Y)",
G6202&lt;=10,"Loyal Customers (9-10Y)"
)</f>
        <v>Growing Customers (3-5Y)</v>
      </c>
    </row>
    <row r="6203" spans="1:18" x14ac:dyDescent="0.35">
      <c r="A6203">
        <v>15753079</v>
      </c>
      <c r="B6203" t="s">
        <v>2318</v>
      </c>
      <c r="C6203" t="s">
        <v>17</v>
      </c>
      <c r="D6203" t="s">
        <v>39</v>
      </c>
      <c r="E6203">
        <v>41</v>
      </c>
      <c r="F6203" t="s">
        <v>19</v>
      </c>
      <c r="G6203">
        <v>5</v>
      </c>
      <c r="H6203" s="4">
        <v>0</v>
      </c>
      <c r="I6203" t="s">
        <v>24</v>
      </c>
      <c r="J6203">
        <v>3</v>
      </c>
      <c r="K6203">
        <v>612</v>
      </c>
      <c r="L6203" t="s">
        <v>20</v>
      </c>
      <c r="M6203" t="s">
        <v>27</v>
      </c>
      <c r="N6203" t="s">
        <v>32</v>
      </c>
      <c r="O6203" s="4">
        <v>151256.22</v>
      </c>
      <c r="P6203" t="s">
        <v>28</v>
      </c>
      <c r="Q6203" t="str" cm="1">
        <f t="array" ref="Q6203">_xlfn.IFS(
O6203&lt;50000,"Low Salary (&lt;$50K)",
O6203&lt;90000,"Lower Middle ($50K-$90K)",
O6203&lt;130000,"Middle ($90K-$130K)",
O6203&lt;170000,"Upper Middle ($130K-$170K)",
O6203&gt;=170000,"High Salary (&gt;$170K)"
)</f>
        <v>Upper Middle ($130K-$170K)</v>
      </c>
      <c r="R6203" t="str" cm="1">
        <f t="array" ref="R6203">_xlfn.IFS(
G6203&lt;=2,"New Customers (0-2Y)",
G6203&lt;=5,"Growing Customers (3-5Y)",
G6203&lt;=8,"Established Customers (6-8Y)",
G6203&lt;=10,"Loyal Customers (9-10Y)"
)</f>
        <v>Growing Customers (3-5Y)</v>
      </c>
    </row>
    <row r="6204" spans="1:18" x14ac:dyDescent="0.35">
      <c r="A6204">
        <v>15684995</v>
      </c>
      <c r="B6204" t="s">
        <v>1434</v>
      </c>
      <c r="C6204" t="s">
        <v>26</v>
      </c>
      <c r="D6204" t="s">
        <v>39</v>
      </c>
      <c r="E6204">
        <v>49</v>
      </c>
      <c r="F6204" t="s">
        <v>19</v>
      </c>
      <c r="G6204">
        <v>8</v>
      </c>
      <c r="H6204" s="4">
        <v>116622.73</v>
      </c>
      <c r="I6204" t="s">
        <v>33</v>
      </c>
      <c r="J6204">
        <v>1</v>
      </c>
      <c r="K6204">
        <v>690</v>
      </c>
      <c r="L6204" t="s">
        <v>35</v>
      </c>
      <c r="M6204" t="s">
        <v>27</v>
      </c>
      <c r="N6204" t="s">
        <v>22</v>
      </c>
      <c r="O6204" s="4">
        <v>51011.29</v>
      </c>
      <c r="P6204" t="s">
        <v>28</v>
      </c>
      <c r="Q6204" t="str" cm="1">
        <f t="array" ref="Q6204">_xlfn.IFS(
O6204&lt;50000,"Low Salary (&lt;$50K)",
O6204&lt;90000,"Lower Middle ($50K-$90K)",
O6204&lt;130000,"Middle ($90K-$130K)",
O6204&lt;170000,"Upper Middle ($130K-$170K)",
O6204&gt;=170000,"High Salary (&gt;$170K)"
)</f>
        <v>Lower Middle ($50K-$90K)</v>
      </c>
      <c r="R6204" t="str" cm="1">
        <f t="array" ref="R6204">_xlfn.IFS(
G6204&lt;=2,"New Customers (0-2Y)",
G6204&lt;=5,"Growing Customers (3-5Y)",
G6204&lt;=8,"Established Customers (6-8Y)",
G6204&lt;=10,"Loyal Customers (9-10Y)"
)</f>
        <v>Established Customers (6-8Y)</v>
      </c>
    </row>
    <row r="6205" spans="1:18" x14ac:dyDescent="0.35">
      <c r="A6205">
        <v>15790763</v>
      </c>
      <c r="B6205" t="s">
        <v>2273</v>
      </c>
      <c r="C6205" t="s">
        <v>26</v>
      </c>
      <c r="D6205" t="s">
        <v>18</v>
      </c>
      <c r="E6205">
        <v>49</v>
      </c>
      <c r="F6205" t="s">
        <v>19</v>
      </c>
      <c r="G6205">
        <v>2</v>
      </c>
      <c r="H6205" s="4">
        <v>0</v>
      </c>
      <c r="I6205" t="s">
        <v>24</v>
      </c>
      <c r="J6205">
        <v>2</v>
      </c>
      <c r="K6205">
        <v>599</v>
      </c>
      <c r="L6205" t="s">
        <v>31</v>
      </c>
      <c r="M6205" t="s">
        <v>21</v>
      </c>
      <c r="N6205" t="s">
        <v>32</v>
      </c>
      <c r="O6205" s="4">
        <v>111190.53</v>
      </c>
      <c r="P6205" t="s">
        <v>28</v>
      </c>
      <c r="Q6205" t="str" cm="1">
        <f t="array" ref="Q6205">_xlfn.IFS(
O6205&lt;50000,"Low Salary (&lt;$50K)",
O6205&lt;90000,"Lower Middle ($50K-$90K)",
O6205&lt;130000,"Middle ($90K-$130K)",
O6205&lt;170000,"Upper Middle ($130K-$170K)",
O6205&gt;=170000,"High Salary (&gt;$170K)"
)</f>
        <v>Middle ($90K-$130K)</v>
      </c>
      <c r="R6205" t="str" cm="1">
        <f t="array" ref="R6205">_xlfn.IFS(
G6205&lt;=2,"New Customers (0-2Y)",
G6205&lt;=5,"Growing Customers (3-5Y)",
G6205&lt;=8,"Established Customers (6-8Y)",
G6205&lt;=10,"Loyal Customers (9-10Y)"
)</f>
        <v>New Customers (0-2Y)</v>
      </c>
    </row>
    <row r="6206" spans="1:18" x14ac:dyDescent="0.35">
      <c r="A6206">
        <v>15766458</v>
      </c>
      <c r="B6206" t="s">
        <v>619</v>
      </c>
      <c r="C6206" t="s">
        <v>17</v>
      </c>
      <c r="D6206" t="s">
        <v>39</v>
      </c>
      <c r="E6206">
        <v>33</v>
      </c>
      <c r="F6206" t="s">
        <v>19</v>
      </c>
      <c r="G6206">
        <v>1</v>
      </c>
      <c r="H6206" s="4">
        <v>198113.86</v>
      </c>
      <c r="I6206" t="s">
        <v>33</v>
      </c>
      <c r="J6206">
        <v>1</v>
      </c>
      <c r="K6206">
        <v>498</v>
      </c>
      <c r="L6206" t="s">
        <v>44</v>
      </c>
      <c r="M6206" t="s">
        <v>21</v>
      </c>
      <c r="N6206" t="s">
        <v>32</v>
      </c>
      <c r="O6206" s="4">
        <v>69664.350000000006</v>
      </c>
      <c r="P6206" t="s">
        <v>28</v>
      </c>
      <c r="Q6206" t="str" cm="1">
        <f t="array" ref="Q6206">_xlfn.IFS(
O6206&lt;50000,"Low Salary (&lt;$50K)",
O6206&lt;90000,"Lower Middle ($50K-$90K)",
O6206&lt;130000,"Middle ($90K-$130K)",
O6206&lt;170000,"Upper Middle ($130K-$170K)",
O6206&gt;=170000,"High Salary (&gt;$170K)"
)</f>
        <v>Lower Middle ($50K-$90K)</v>
      </c>
      <c r="R6206" t="str" cm="1">
        <f t="array" ref="R6206">_xlfn.IFS(
G6206&lt;=2,"New Customers (0-2Y)",
G6206&lt;=5,"Growing Customers (3-5Y)",
G6206&lt;=8,"Established Customers (6-8Y)",
G6206&lt;=10,"Loyal Customers (9-10Y)"
)</f>
        <v>New Customers (0-2Y)</v>
      </c>
    </row>
    <row r="6207" spans="1:18" x14ac:dyDescent="0.35">
      <c r="A6207">
        <v>15616221</v>
      </c>
      <c r="B6207" t="s">
        <v>1085</v>
      </c>
      <c r="C6207" t="s">
        <v>17</v>
      </c>
      <c r="D6207" t="s">
        <v>18</v>
      </c>
      <c r="E6207">
        <v>29</v>
      </c>
      <c r="F6207" t="s">
        <v>43</v>
      </c>
      <c r="G6207">
        <v>4</v>
      </c>
      <c r="H6207" s="4">
        <v>85646.81</v>
      </c>
      <c r="I6207" t="s">
        <v>29</v>
      </c>
      <c r="J6207">
        <v>1</v>
      </c>
      <c r="K6207">
        <v>497</v>
      </c>
      <c r="L6207" t="s">
        <v>44</v>
      </c>
      <c r="M6207" t="s">
        <v>27</v>
      </c>
      <c r="N6207" t="s">
        <v>32</v>
      </c>
      <c r="O6207" s="4">
        <v>63233.02</v>
      </c>
      <c r="P6207" t="s">
        <v>23</v>
      </c>
      <c r="Q6207" t="str" cm="1">
        <f t="array" ref="Q6207">_xlfn.IFS(
O6207&lt;50000,"Low Salary (&lt;$50K)",
O6207&lt;90000,"Lower Middle ($50K-$90K)",
O6207&lt;130000,"Middle ($90K-$130K)",
O6207&lt;170000,"Upper Middle ($130K-$170K)",
O6207&gt;=170000,"High Salary (&gt;$170K)"
)</f>
        <v>Lower Middle ($50K-$90K)</v>
      </c>
      <c r="R6207" t="str" cm="1">
        <f t="array" ref="R6207">_xlfn.IFS(
G6207&lt;=2,"New Customers (0-2Y)",
G6207&lt;=5,"Growing Customers (3-5Y)",
G6207&lt;=8,"Established Customers (6-8Y)",
G6207&lt;=10,"Loyal Customers (9-10Y)"
)</f>
        <v>Growing Customers (3-5Y)</v>
      </c>
    </row>
    <row r="6208" spans="1:18" x14ac:dyDescent="0.35">
      <c r="A6208">
        <v>15776124</v>
      </c>
      <c r="B6208" t="s">
        <v>1689</v>
      </c>
      <c r="C6208" t="s">
        <v>26</v>
      </c>
      <c r="D6208" t="s">
        <v>39</v>
      </c>
      <c r="E6208">
        <v>51</v>
      </c>
      <c r="F6208" t="s">
        <v>19</v>
      </c>
      <c r="G6208">
        <v>7</v>
      </c>
      <c r="H6208" s="4">
        <v>0</v>
      </c>
      <c r="I6208" t="s">
        <v>24</v>
      </c>
      <c r="J6208">
        <v>1</v>
      </c>
      <c r="K6208">
        <v>802</v>
      </c>
      <c r="L6208" t="s">
        <v>37</v>
      </c>
      <c r="M6208" t="s">
        <v>27</v>
      </c>
      <c r="N6208" t="s">
        <v>22</v>
      </c>
      <c r="O6208" s="4">
        <v>40855.79</v>
      </c>
      <c r="P6208" t="s">
        <v>28</v>
      </c>
      <c r="Q6208" t="str" cm="1">
        <f t="array" ref="Q6208">_xlfn.IFS(
O6208&lt;50000,"Low Salary (&lt;$50K)",
O6208&lt;90000,"Lower Middle ($50K-$90K)",
O6208&lt;130000,"Middle ($90K-$130K)",
O6208&lt;170000,"Upper Middle ($130K-$170K)",
O6208&gt;=170000,"High Salary (&gt;$170K)"
)</f>
        <v>Low Salary (&lt;$50K)</v>
      </c>
      <c r="R6208" t="str" cm="1">
        <f t="array" ref="R6208">_xlfn.IFS(
G6208&lt;=2,"New Customers (0-2Y)",
G6208&lt;=5,"Growing Customers (3-5Y)",
G6208&lt;=8,"Established Customers (6-8Y)",
G6208&lt;=10,"Loyal Customers (9-10Y)"
)</f>
        <v>Established Customers (6-8Y)</v>
      </c>
    </row>
    <row r="6209" spans="1:18" x14ac:dyDescent="0.35">
      <c r="A6209">
        <v>15665811</v>
      </c>
      <c r="B6209" t="s">
        <v>1549</v>
      </c>
      <c r="C6209" t="s">
        <v>17</v>
      </c>
      <c r="D6209" t="s">
        <v>39</v>
      </c>
      <c r="E6209">
        <v>33</v>
      </c>
      <c r="F6209" t="s">
        <v>19</v>
      </c>
      <c r="G6209">
        <v>9</v>
      </c>
      <c r="H6209" s="4">
        <v>141234.98000000001</v>
      </c>
      <c r="I6209" t="s">
        <v>33</v>
      </c>
      <c r="J6209">
        <v>1</v>
      </c>
      <c r="K6209">
        <v>644</v>
      </c>
      <c r="L6209" t="s">
        <v>20</v>
      </c>
      <c r="M6209" t="s">
        <v>21</v>
      </c>
      <c r="N6209" t="s">
        <v>32</v>
      </c>
      <c r="O6209" s="4">
        <v>95673.05</v>
      </c>
      <c r="P6209" t="s">
        <v>28</v>
      </c>
      <c r="Q6209" t="str" cm="1">
        <f t="array" ref="Q6209">_xlfn.IFS(
O6209&lt;50000,"Low Salary (&lt;$50K)",
O6209&lt;90000,"Lower Middle ($50K-$90K)",
O6209&lt;130000,"Middle ($90K-$130K)",
O6209&lt;170000,"Upper Middle ($130K-$170K)",
O6209&gt;=170000,"High Salary (&gt;$170K)"
)</f>
        <v>Middle ($90K-$130K)</v>
      </c>
      <c r="R6209" t="str" cm="1">
        <f t="array" ref="R6209">_xlfn.IFS(
G6209&lt;=2,"New Customers (0-2Y)",
G6209&lt;=5,"Growing Customers (3-5Y)",
G6209&lt;=8,"Established Customers (6-8Y)",
G6209&lt;=10,"Loyal Customers (9-10Y)"
)</f>
        <v>Loyal Customers (9-10Y)</v>
      </c>
    </row>
    <row r="6210" spans="1:18" x14ac:dyDescent="0.35">
      <c r="A6210">
        <v>15729804</v>
      </c>
      <c r="B6210" t="s">
        <v>772</v>
      </c>
      <c r="C6210" t="s">
        <v>17</v>
      </c>
      <c r="D6210" t="s">
        <v>39</v>
      </c>
      <c r="E6210">
        <v>34</v>
      </c>
      <c r="F6210" t="s">
        <v>19</v>
      </c>
      <c r="G6210">
        <v>10</v>
      </c>
      <c r="H6210" s="4">
        <v>0</v>
      </c>
      <c r="I6210" t="s">
        <v>24</v>
      </c>
      <c r="J6210">
        <v>2</v>
      </c>
      <c r="K6210">
        <v>714</v>
      </c>
      <c r="L6210" t="s">
        <v>35</v>
      </c>
      <c r="M6210" t="s">
        <v>21</v>
      </c>
      <c r="N6210" t="s">
        <v>22</v>
      </c>
      <c r="O6210" s="4">
        <v>80234.14</v>
      </c>
      <c r="P6210" t="s">
        <v>28</v>
      </c>
      <c r="Q6210" t="str" cm="1">
        <f t="array" ref="Q6210">_xlfn.IFS(
O6210&lt;50000,"Low Salary (&lt;$50K)",
O6210&lt;90000,"Lower Middle ($50K-$90K)",
O6210&lt;130000,"Middle ($90K-$130K)",
O6210&lt;170000,"Upper Middle ($130K-$170K)",
O6210&gt;=170000,"High Salary (&gt;$170K)"
)</f>
        <v>Lower Middle ($50K-$90K)</v>
      </c>
      <c r="R6210" t="str" cm="1">
        <f t="array" ref="R6210">_xlfn.IFS(
G6210&lt;=2,"New Customers (0-2Y)",
G6210&lt;=5,"Growing Customers (3-5Y)",
G6210&lt;=8,"Established Customers (6-8Y)",
G6210&lt;=10,"Loyal Customers (9-10Y)"
)</f>
        <v>Loyal Customers (9-10Y)</v>
      </c>
    </row>
    <row r="6211" spans="1:18" x14ac:dyDescent="0.35">
      <c r="A6211">
        <v>15714062</v>
      </c>
      <c r="B6211" t="s">
        <v>236</v>
      </c>
      <c r="C6211" t="s">
        <v>17</v>
      </c>
      <c r="D6211" t="s">
        <v>18</v>
      </c>
      <c r="E6211">
        <v>40</v>
      </c>
      <c r="F6211" t="s">
        <v>19</v>
      </c>
      <c r="G6211">
        <v>9</v>
      </c>
      <c r="H6211" s="4">
        <v>77641.990000000005</v>
      </c>
      <c r="I6211" t="s">
        <v>29</v>
      </c>
      <c r="J6211">
        <v>1</v>
      </c>
      <c r="K6211">
        <v>690</v>
      </c>
      <c r="L6211" t="s">
        <v>35</v>
      </c>
      <c r="M6211" t="s">
        <v>27</v>
      </c>
      <c r="N6211" t="s">
        <v>32</v>
      </c>
      <c r="O6211" s="4">
        <v>189051.59</v>
      </c>
      <c r="P6211" t="s">
        <v>23</v>
      </c>
      <c r="Q6211" t="str" cm="1">
        <f t="array" ref="Q6211">_xlfn.IFS(
O6211&lt;50000,"Low Salary (&lt;$50K)",
O6211&lt;90000,"Lower Middle ($50K-$90K)",
O6211&lt;130000,"Middle ($90K-$130K)",
O6211&lt;170000,"Upper Middle ($130K-$170K)",
O6211&gt;=170000,"High Salary (&gt;$170K)"
)</f>
        <v>High Salary (&gt;$170K)</v>
      </c>
      <c r="R6211" t="str" cm="1">
        <f t="array" ref="R6211">_xlfn.IFS(
G6211&lt;=2,"New Customers (0-2Y)",
G6211&lt;=5,"Growing Customers (3-5Y)",
G6211&lt;=8,"Established Customers (6-8Y)",
G6211&lt;=10,"Loyal Customers (9-10Y)"
)</f>
        <v>Loyal Customers (9-10Y)</v>
      </c>
    </row>
    <row r="6212" spans="1:18" x14ac:dyDescent="0.35">
      <c r="A6212">
        <v>15592197</v>
      </c>
      <c r="B6212" t="s">
        <v>349</v>
      </c>
      <c r="C6212" t="s">
        <v>26</v>
      </c>
      <c r="D6212" t="s">
        <v>39</v>
      </c>
      <c r="E6212">
        <v>30</v>
      </c>
      <c r="F6212" t="s">
        <v>19</v>
      </c>
      <c r="G6212">
        <v>3</v>
      </c>
      <c r="H6212" s="4">
        <v>0</v>
      </c>
      <c r="I6212" t="s">
        <v>24</v>
      </c>
      <c r="J6212">
        <v>2</v>
      </c>
      <c r="K6212">
        <v>522</v>
      </c>
      <c r="L6212" t="s">
        <v>31</v>
      </c>
      <c r="M6212" t="s">
        <v>21</v>
      </c>
      <c r="N6212" t="s">
        <v>32</v>
      </c>
      <c r="O6212" s="4">
        <v>145490.85</v>
      </c>
      <c r="P6212" t="s">
        <v>28</v>
      </c>
      <c r="Q6212" t="str" cm="1">
        <f t="array" ref="Q6212">_xlfn.IFS(
O6212&lt;50000,"Low Salary (&lt;$50K)",
O6212&lt;90000,"Lower Middle ($50K-$90K)",
O6212&lt;130000,"Middle ($90K-$130K)",
O6212&lt;170000,"Upper Middle ($130K-$170K)",
O6212&gt;=170000,"High Salary (&gt;$170K)"
)</f>
        <v>Upper Middle ($130K-$170K)</v>
      </c>
      <c r="R6212" t="str" cm="1">
        <f t="array" ref="R6212">_xlfn.IFS(
G6212&lt;=2,"New Customers (0-2Y)",
G6212&lt;=5,"Growing Customers (3-5Y)",
G6212&lt;=8,"Established Customers (6-8Y)",
G6212&lt;=10,"Loyal Customers (9-10Y)"
)</f>
        <v>Growing Customers (3-5Y)</v>
      </c>
    </row>
    <row r="6213" spans="1:18" x14ac:dyDescent="0.35">
      <c r="A6213">
        <v>15793116</v>
      </c>
      <c r="B6213" t="s">
        <v>590</v>
      </c>
      <c r="C6213" t="s">
        <v>42</v>
      </c>
      <c r="D6213" t="s">
        <v>18</v>
      </c>
      <c r="E6213">
        <v>40</v>
      </c>
      <c r="F6213" t="s">
        <v>19</v>
      </c>
      <c r="G6213">
        <v>7</v>
      </c>
      <c r="H6213" s="4">
        <v>117304.29</v>
      </c>
      <c r="I6213" t="s">
        <v>33</v>
      </c>
      <c r="J6213">
        <v>1</v>
      </c>
      <c r="K6213">
        <v>502</v>
      </c>
      <c r="L6213" t="s">
        <v>31</v>
      </c>
      <c r="M6213" t="s">
        <v>27</v>
      </c>
      <c r="N6213" t="s">
        <v>32</v>
      </c>
      <c r="O6213" s="4">
        <v>196278.32</v>
      </c>
      <c r="P6213" t="s">
        <v>28</v>
      </c>
      <c r="Q6213" t="str" cm="1">
        <f t="array" ref="Q6213">_xlfn.IFS(
O6213&lt;50000,"Low Salary (&lt;$50K)",
O6213&lt;90000,"Lower Middle ($50K-$90K)",
O6213&lt;130000,"Middle ($90K-$130K)",
O6213&lt;170000,"Upper Middle ($130K-$170K)",
O6213&gt;=170000,"High Salary (&gt;$170K)"
)</f>
        <v>High Salary (&gt;$170K)</v>
      </c>
      <c r="R6213" t="str" cm="1">
        <f t="array" ref="R6213">_xlfn.IFS(
G6213&lt;=2,"New Customers (0-2Y)",
G6213&lt;=5,"Growing Customers (3-5Y)",
G6213&lt;=8,"Established Customers (6-8Y)",
G6213&lt;=10,"Loyal Customers (9-10Y)"
)</f>
        <v>Established Customers (6-8Y)</v>
      </c>
    </row>
    <row r="6214" spans="1:18" x14ac:dyDescent="0.35">
      <c r="A6214">
        <v>15638231</v>
      </c>
      <c r="B6214" t="s">
        <v>400</v>
      </c>
      <c r="C6214" t="s">
        <v>26</v>
      </c>
      <c r="D6214" t="s">
        <v>18</v>
      </c>
      <c r="E6214">
        <v>62</v>
      </c>
      <c r="F6214" t="s">
        <v>2967</v>
      </c>
      <c r="G6214">
        <v>2</v>
      </c>
      <c r="H6214" s="4">
        <v>0</v>
      </c>
      <c r="I6214" t="s">
        <v>24</v>
      </c>
      <c r="J6214">
        <v>2</v>
      </c>
      <c r="K6214">
        <v>730</v>
      </c>
      <c r="L6214" t="s">
        <v>35</v>
      </c>
      <c r="M6214" t="s">
        <v>21</v>
      </c>
      <c r="N6214" t="s">
        <v>22</v>
      </c>
      <c r="O6214" s="4">
        <v>162889.1</v>
      </c>
      <c r="P6214" t="s">
        <v>28</v>
      </c>
      <c r="Q6214" t="str" cm="1">
        <f t="array" ref="Q6214">_xlfn.IFS(
O6214&lt;50000,"Low Salary (&lt;$50K)",
O6214&lt;90000,"Lower Middle ($50K-$90K)",
O6214&lt;130000,"Middle ($90K-$130K)",
O6214&lt;170000,"Upper Middle ($130K-$170K)",
O6214&gt;=170000,"High Salary (&gt;$170K)"
)</f>
        <v>Upper Middle ($130K-$170K)</v>
      </c>
      <c r="R6214" t="str" cm="1">
        <f t="array" ref="R6214">_xlfn.IFS(
G6214&lt;=2,"New Customers (0-2Y)",
G6214&lt;=5,"Growing Customers (3-5Y)",
G6214&lt;=8,"Established Customers (6-8Y)",
G6214&lt;=10,"Loyal Customers (9-10Y)"
)</f>
        <v>New Customers (0-2Y)</v>
      </c>
    </row>
    <row r="6215" spans="1:18" x14ac:dyDescent="0.35">
      <c r="A6215">
        <v>15697678</v>
      </c>
      <c r="B6215" t="s">
        <v>2319</v>
      </c>
      <c r="C6215" t="s">
        <v>42</v>
      </c>
      <c r="D6215" t="s">
        <v>39</v>
      </c>
      <c r="E6215">
        <v>36</v>
      </c>
      <c r="F6215" t="s">
        <v>19</v>
      </c>
      <c r="G6215">
        <v>6</v>
      </c>
      <c r="H6215" s="4">
        <v>92340.69</v>
      </c>
      <c r="I6215" t="s">
        <v>29</v>
      </c>
      <c r="J6215">
        <v>2</v>
      </c>
      <c r="K6215">
        <v>590</v>
      </c>
      <c r="L6215" t="s">
        <v>31</v>
      </c>
      <c r="M6215" t="s">
        <v>21</v>
      </c>
      <c r="N6215" t="s">
        <v>22</v>
      </c>
      <c r="O6215" s="4">
        <v>174667.58</v>
      </c>
      <c r="P6215" t="s">
        <v>28</v>
      </c>
      <c r="Q6215" t="str" cm="1">
        <f t="array" ref="Q6215">_xlfn.IFS(
O6215&lt;50000,"Low Salary (&lt;$50K)",
O6215&lt;90000,"Lower Middle ($50K-$90K)",
O6215&lt;130000,"Middle ($90K-$130K)",
O6215&lt;170000,"Upper Middle ($130K-$170K)",
O6215&gt;=170000,"High Salary (&gt;$170K)"
)</f>
        <v>High Salary (&gt;$170K)</v>
      </c>
      <c r="R6215" t="str" cm="1">
        <f t="array" ref="R6215">_xlfn.IFS(
G6215&lt;=2,"New Customers (0-2Y)",
G6215&lt;=5,"Growing Customers (3-5Y)",
G6215&lt;=8,"Established Customers (6-8Y)",
G6215&lt;=10,"Loyal Customers (9-10Y)"
)</f>
        <v>Established Customers (6-8Y)</v>
      </c>
    </row>
    <row r="6216" spans="1:18" x14ac:dyDescent="0.35">
      <c r="A6216">
        <v>15800412</v>
      </c>
      <c r="B6216" t="s">
        <v>553</v>
      </c>
      <c r="C6216" t="s">
        <v>42</v>
      </c>
      <c r="D6216" t="s">
        <v>39</v>
      </c>
      <c r="E6216">
        <v>35</v>
      </c>
      <c r="F6216" t="s">
        <v>19</v>
      </c>
      <c r="G6216">
        <v>9</v>
      </c>
      <c r="H6216" s="4">
        <v>146780.51999999999</v>
      </c>
      <c r="I6216" t="s">
        <v>33</v>
      </c>
      <c r="J6216">
        <v>2</v>
      </c>
      <c r="K6216">
        <v>458</v>
      </c>
      <c r="L6216" t="s">
        <v>44</v>
      </c>
      <c r="M6216" t="s">
        <v>21</v>
      </c>
      <c r="N6216" t="s">
        <v>22</v>
      </c>
      <c r="O6216" s="4">
        <v>3476.38</v>
      </c>
      <c r="P6216" t="s">
        <v>28</v>
      </c>
      <c r="Q6216" t="str" cm="1">
        <f t="array" ref="Q6216">_xlfn.IFS(
O6216&lt;50000,"Low Salary (&lt;$50K)",
O6216&lt;90000,"Lower Middle ($50K-$90K)",
O6216&lt;130000,"Middle ($90K-$130K)",
O6216&lt;170000,"Upper Middle ($130K-$170K)",
O6216&gt;=170000,"High Salary (&gt;$170K)"
)</f>
        <v>Low Salary (&lt;$50K)</v>
      </c>
      <c r="R6216" t="str" cm="1">
        <f t="array" ref="R6216">_xlfn.IFS(
G6216&lt;=2,"New Customers (0-2Y)",
G6216&lt;=5,"Growing Customers (3-5Y)",
G6216&lt;=8,"Established Customers (6-8Y)",
G6216&lt;=10,"Loyal Customers (9-10Y)"
)</f>
        <v>Loyal Customers (9-10Y)</v>
      </c>
    </row>
    <row r="6217" spans="1:18" x14ac:dyDescent="0.35">
      <c r="A6217">
        <v>15597610</v>
      </c>
      <c r="B6217" t="s">
        <v>257</v>
      </c>
      <c r="C6217" t="s">
        <v>26</v>
      </c>
      <c r="D6217" t="s">
        <v>39</v>
      </c>
      <c r="E6217">
        <v>41</v>
      </c>
      <c r="F6217" t="s">
        <v>19</v>
      </c>
      <c r="G6217">
        <v>6</v>
      </c>
      <c r="H6217" s="4">
        <v>144974.54999999999</v>
      </c>
      <c r="I6217" t="s">
        <v>33</v>
      </c>
      <c r="J6217">
        <v>1</v>
      </c>
      <c r="K6217">
        <v>553</v>
      </c>
      <c r="L6217" t="s">
        <v>31</v>
      </c>
      <c r="M6217" t="s">
        <v>21</v>
      </c>
      <c r="N6217" t="s">
        <v>22</v>
      </c>
      <c r="O6217" s="4">
        <v>19344.919999999998</v>
      </c>
      <c r="P6217" t="s">
        <v>28</v>
      </c>
      <c r="Q6217" t="str" cm="1">
        <f t="array" ref="Q6217">_xlfn.IFS(
O6217&lt;50000,"Low Salary (&lt;$50K)",
O6217&lt;90000,"Lower Middle ($50K-$90K)",
O6217&lt;130000,"Middle ($90K-$130K)",
O6217&lt;170000,"Upper Middle ($130K-$170K)",
O6217&gt;=170000,"High Salary (&gt;$170K)"
)</f>
        <v>Low Salary (&lt;$50K)</v>
      </c>
      <c r="R6217" t="str" cm="1">
        <f t="array" ref="R6217">_xlfn.IFS(
G6217&lt;=2,"New Customers (0-2Y)",
G6217&lt;=5,"Growing Customers (3-5Y)",
G6217&lt;=8,"Established Customers (6-8Y)",
G6217&lt;=10,"Loyal Customers (9-10Y)"
)</f>
        <v>Established Customers (6-8Y)</v>
      </c>
    </row>
    <row r="6218" spans="1:18" x14ac:dyDescent="0.35">
      <c r="A6218">
        <v>15726634</v>
      </c>
      <c r="B6218" t="s">
        <v>188</v>
      </c>
      <c r="C6218" t="s">
        <v>17</v>
      </c>
      <c r="D6218" t="s">
        <v>39</v>
      </c>
      <c r="E6218">
        <v>47</v>
      </c>
      <c r="F6218" t="s">
        <v>19</v>
      </c>
      <c r="G6218">
        <v>1</v>
      </c>
      <c r="H6218" s="4">
        <v>0</v>
      </c>
      <c r="I6218" t="s">
        <v>24</v>
      </c>
      <c r="J6218">
        <v>1</v>
      </c>
      <c r="K6218">
        <v>479</v>
      </c>
      <c r="L6218" t="s">
        <v>44</v>
      </c>
      <c r="M6218" t="s">
        <v>21</v>
      </c>
      <c r="N6218" t="s">
        <v>32</v>
      </c>
      <c r="O6218" s="4">
        <v>95270.83</v>
      </c>
      <c r="P6218" t="s">
        <v>28</v>
      </c>
      <c r="Q6218" t="str" cm="1">
        <f t="array" ref="Q6218">_xlfn.IFS(
O6218&lt;50000,"Low Salary (&lt;$50K)",
O6218&lt;90000,"Lower Middle ($50K-$90K)",
O6218&lt;130000,"Middle ($90K-$130K)",
O6218&lt;170000,"Upper Middle ($130K-$170K)",
O6218&gt;=170000,"High Salary (&gt;$170K)"
)</f>
        <v>Middle ($90K-$130K)</v>
      </c>
      <c r="R6218" t="str" cm="1">
        <f t="array" ref="R6218">_xlfn.IFS(
G6218&lt;=2,"New Customers (0-2Y)",
G6218&lt;=5,"Growing Customers (3-5Y)",
G6218&lt;=8,"Established Customers (6-8Y)",
G6218&lt;=10,"Loyal Customers (9-10Y)"
)</f>
        <v>New Customers (0-2Y)</v>
      </c>
    </row>
    <row r="6219" spans="1:18" x14ac:dyDescent="0.35">
      <c r="A6219">
        <v>15670866</v>
      </c>
      <c r="B6219" t="s">
        <v>309</v>
      </c>
      <c r="C6219" t="s">
        <v>17</v>
      </c>
      <c r="D6219" t="s">
        <v>39</v>
      </c>
      <c r="E6219">
        <v>31</v>
      </c>
      <c r="F6219" t="s">
        <v>19</v>
      </c>
      <c r="G6219">
        <v>2</v>
      </c>
      <c r="H6219" s="4">
        <v>0</v>
      </c>
      <c r="I6219" t="s">
        <v>24</v>
      </c>
      <c r="J6219">
        <v>2</v>
      </c>
      <c r="K6219">
        <v>693</v>
      </c>
      <c r="L6219" t="s">
        <v>35</v>
      </c>
      <c r="M6219" t="s">
        <v>21</v>
      </c>
      <c r="N6219" t="s">
        <v>22</v>
      </c>
      <c r="O6219" s="4">
        <v>107759.31</v>
      </c>
      <c r="P6219" t="s">
        <v>28</v>
      </c>
      <c r="Q6219" t="str" cm="1">
        <f t="array" ref="Q6219">_xlfn.IFS(
O6219&lt;50000,"Low Salary (&lt;$50K)",
O6219&lt;90000,"Lower Middle ($50K-$90K)",
O6219&lt;130000,"Middle ($90K-$130K)",
O6219&lt;170000,"Upper Middle ($130K-$170K)",
O6219&gt;=170000,"High Salary (&gt;$170K)"
)</f>
        <v>Middle ($90K-$130K)</v>
      </c>
      <c r="R6219" t="str" cm="1">
        <f t="array" ref="R6219">_xlfn.IFS(
G6219&lt;=2,"New Customers (0-2Y)",
G6219&lt;=5,"Growing Customers (3-5Y)",
G6219&lt;=8,"Established Customers (6-8Y)",
G6219&lt;=10,"Loyal Customers (9-10Y)"
)</f>
        <v>New Customers (0-2Y)</v>
      </c>
    </row>
    <row r="6220" spans="1:18" x14ac:dyDescent="0.35">
      <c r="A6220">
        <v>15667462</v>
      </c>
      <c r="B6220" t="s">
        <v>149</v>
      </c>
      <c r="C6220" t="s">
        <v>26</v>
      </c>
      <c r="D6220" t="s">
        <v>39</v>
      </c>
      <c r="E6220">
        <v>43</v>
      </c>
      <c r="F6220" t="s">
        <v>19</v>
      </c>
      <c r="G6220">
        <v>10</v>
      </c>
      <c r="H6220" s="4">
        <v>0</v>
      </c>
      <c r="I6220" t="s">
        <v>24</v>
      </c>
      <c r="J6220">
        <v>2</v>
      </c>
      <c r="K6220">
        <v>707</v>
      </c>
      <c r="L6220" t="s">
        <v>35</v>
      </c>
      <c r="M6220" t="s">
        <v>21</v>
      </c>
      <c r="N6220" t="s">
        <v>32</v>
      </c>
      <c r="O6220" s="4">
        <v>118368.2</v>
      </c>
      <c r="P6220" t="s">
        <v>28</v>
      </c>
      <c r="Q6220" t="str" cm="1">
        <f t="array" ref="Q6220">_xlfn.IFS(
O6220&lt;50000,"Low Salary (&lt;$50K)",
O6220&lt;90000,"Lower Middle ($50K-$90K)",
O6220&lt;130000,"Middle ($90K-$130K)",
O6220&lt;170000,"Upper Middle ($130K-$170K)",
O6220&gt;=170000,"High Salary (&gt;$170K)"
)</f>
        <v>Middle ($90K-$130K)</v>
      </c>
      <c r="R6220" t="str" cm="1">
        <f t="array" ref="R6220">_xlfn.IFS(
G6220&lt;=2,"New Customers (0-2Y)",
G6220&lt;=5,"Growing Customers (3-5Y)",
G6220&lt;=8,"Established Customers (6-8Y)",
G6220&lt;=10,"Loyal Customers (9-10Y)"
)</f>
        <v>Loyal Customers (9-10Y)</v>
      </c>
    </row>
    <row r="6221" spans="1:18" x14ac:dyDescent="0.35">
      <c r="A6221">
        <v>15662574</v>
      </c>
      <c r="B6221" t="s">
        <v>606</v>
      </c>
      <c r="C6221" t="s">
        <v>26</v>
      </c>
      <c r="D6221" t="s">
        <v>39</v>
      </c>
      <c r="E6221">
        <v>37</v>
      </c>
      <c r="F6221" t="s">
        <v>19</v>
      </c>
      <c r="G6221">
        <v>1</v>
      </c>
      <c r="H6221" s="4">
        <v>115137.26</v>
      </c>
      <c r="I6221" t="s">
        <v>33</v>
      </c>
      <c r="J6221">
        <v>1</v>
      </c>
      <c r="K6221">
        <v>636</v>
      </c>
      <c r="L6221" t="s">
        <v>20</v>
      </c>
      <c r="M6221" t="s">
        <v>21</v>
      </c>
      <c r="N6221" t="s">
        <v>32</v>
      </c>
      <c r="O6221" s="4">
        <v>52484.01</v>
      </c>
      <c r="P6221" t="s">
        <v>28</v>
      </c>
      <c r="Q6221" t="str" cm="1">
        <f t="array" ref="Q6221">_xlfn.IFS(
O6221&lt;50000,"Low Salary (&lt;$50K)",
O6221&lt;90000,"Lower Middle ($50K-$90K)",
O6221&lt;130000,"Middle ($90K-$130K)",
O6221&lt;170000,"Upper Middle ($130K-$170K)",
O6221&gt;=170000,"High Salary (&gt;$170K)"
)</f>
        <v>Lower Middle ($50K-$90K)</v>
      </c>
      <c r="R6221" t="str" cm="1">
        <f t="array" ref="R6221">_xlfn.IFS(
G6221&lt;=2,"New Customers (0-2Y)",
G6221&lt;=5,"Growing Customers (3-5Y)",
G6221&lt;=8,"Established Customers (6-8Y)",
G6221&lt;=10,"Loyal Customers (9-10Y)"
)</f>
        <v>New Customers (0-2Y)</v>
      </c>
    </row>
    <row r="6222" spans="1:18" x14ac:dyDescent="0.35">
      <c r="A6222">
        <v>15716926</v>
      </c>
      <c r="B6222" t="s">
        <v>461</v>
      </c>
      <c r="C6222" t="s">
        <v>17</v>
      </c>
      <c r="D6222" t="s">
        <v>39</v>
      </c>
      <c r="E6222">
        <v>33</v>
      </c>
      <c r="F6222" t="s">
        <v>19</v>
      </c>
      <c r="G6222">
        <v>10</v>
      </c>
      <c r="H6222" s="4">
        <v>101952.97</v>
      </c>
      <c r="I6222" t="s">
        <v>33</v>
      </c>
      <c r="J6222">
        <v>2</v>
      </c>
      <c r="K6222">
        <v>807</v>
      </c>
      <c r="L6222" t="s">
        <v>37</v>
      </c>
      <c r="M6222" t="s">
        <v>21</v>
      </c>
      <c r="N6222" t="s">
        <v>32</v>
      </c>
      <c r="O6222" s="4">
        <v>178153.65</v>
      </c>
      <c r="P6222" t="s">
        <v>28</v>
      </c>
      <c r="Q6222" t="str" cm="1">
        <f t="array" ref="Q6222">_xlfn.IFS(
O6222&lt;50000,"Low Salary (&lt;$50K)",
O6222&lt;90000,"Lower Middle ($50K-$90K)",
O6222&lt;130000,"Middle ($90K-$130K)",
O6222&lt;170000,"Upper Middle ($130K-$170K)",
O6222&gt;=170000,"High Salary (&gt;$170K)"
)</f>
        <v>High Salary (&gt;$170K)</v>
      </c>
      <c r="R6222" t="str" cm="1">
        <f t="array" ref="R6222">_xlfn.IFS(
G6222&lt;=2,"New Customers (0-2Y)",
G6222&lt;=5,"Growing Customers (3-5Y)",
G6222&lt;=8,"Established Customers (6-8Y)",
G6222&lt;=10,"Loyal Customers (9-10Y)"
)</f>
        <v>Loyal Customers (9-10Y)</v>
      </c>
    </row>
    <row r="6223" spans="1:18" x14ac:dyDescent="0.35">
      <c r="A6223">
        <v>15603554</v>
      </c>
      <c r="B6223" t="s">
        <v>2320</v>
      </c>
      <c r="C6223" t="s">
        <v>17</v>
      </c>
      <c r="D6223" t="s">
        <v>18</v>
      </c>
      <c r="E6223">
        <v>45</v>
      </c>
      <c r="F6223" t="s">
        <v>19</v>
      </c>
      <c r="G6223">
        <v>0</v>
      </c>
      <c r="H6223" s="4">
        <v>164649.51999999999</v>
      </c>
      <c r="I6223" t="s">
        <v>33</v>
      </c>
      <c r="J6223">
        <v>3</v>
      </c>
      <c r="K6223">
        <v>513</v>
      </c>
      <c r="L6223" t="s">
        <v>31</v>
      </c>
      <c r="M6223" t="s">
        <v>21</v>
      </c>
      <c r="N6223" t="s">
        <v>32</v>
      </c>
      <c r="O6223" s="4">
        <v>49915.519999999997</v>
      </c>
      <c r="P6223" t="s">
        <v>23</v>
      </c>
      <c r="Q6223" t="str" cm="1">
        <f t="array" ref="Q6223">_xlfn.IFS(
O6223&lt;50000,"Low Salary (&lt;$50K)",
O6223&lt;90000,"Lower Middle ($50K-$90K)",
O6223&lt;130000,"Middle ($90K-$130K)",
O6223&lt;170000,"Upper Middle ($130K-$170K)",
O6223&gt;=170000,"High Salary (&gt;$170K)"
)</f>
        <v>Low Salary (&lt;$50K)</v>
      </c>
      <c r="R6223" t="str" cm="1">
        <f t="array" ref="R6223">_xlfn.IFS(
G6223&lt;=2,"New Customers (0-2Y)",
G6223&lt;=5,"Growing Customers (3-5Y)",
G6223&lt;=8,"Established Customers (6-8Y)",
G6223&lt;=10,"Loyal Customers (9-10Y)"
)</f>
        <v>New Customers (0-2Y)</v>
      </c>
    </row>
    <row r="6224" spans="1:18" x14ac:dyDescent="0.35">
      <c r="A6224">
        <v>15716800</v>
      </c>
      <c r="B6224" t="s">
        <v>2321</v>
      </c>
      <c r="C6224" t="s">
        <v>17</v>
      </c>
      <c r="D6224" t="s">
        <v>39</v>
      </c>
      <c r="E6224">
        <v>31</v>
      </c>
      <c r="F6224" t="s">
        <v>19</v>
      </c>
      <c r="G6224">
        <v>2</v>
      </c>
      <c r="H6224" s="4">
        <v>0</v>
      </c>
      <c r="I6224" t="s">
        <v>24</v>
      </c>
      <c r="J6224">
        <v>2</v>
      </c>
      <c r="K6224">
        <v>582</v>
      </c>
      <c r="L6224" t="s">
        <v>31</v>
      </c>
      <c r="M6224" t="s">
        <v>21</v>
      </c>
      <c r="N6224" t="s">
        <v>22</v>
      </c>
      <c r="O6224" s="4">
        <v>33747.03</v>
      </c>
      <c r="P6224" t="s">
        <v>28</v>
      </c>
      <c r="Q6224" t="str" cm="1">
        <f t="array" ref="Q6224">_xlfn.IFS(
O6224&lt;50000,"Low Salary (&lt;$50K)",
O6224&lt;90000,"Lower Middle ($50K-$90K)",
O6224&lt;130000,"Middle ($90K-$130K)",
O6224&lt;170000,"Upper Middle ($130K-$170K)",
O6224&gt;=170000,"High Salary (&gt;$170K)"
)</f>
        <v>Low Salary (&lt;$50K)</v>
      </c>
      <c r="R6224" t="str" cm="1">
        <f t="array" ref="R6224">_xlfn.IFS(
G6224&lt;=2,"New Customers (0-2Y)",
G6224&lt;=5,"Growing Customers (3-5Y)",
G6224&lt;=8,"Established Customers (6-8Y)",
G6224&lt;=10,"Loyal Customers (9-10Y)"
)</f>
        <v>New Customers (0-2Y)</v>
      </c>
    </row>
    <row r="6225" spans="1:18" x14ac:dyDescent="0.35">
      <c r="A6225">
        <v>15679429</v>
      </c>
      <c r="B6225" t="s">
        <v>545</v>
      </c>
      <c r="C6225" t="s">
        <v>17</v>
      </c>
      <c r="D6225" t="s">
        <v>39</v>
      </c>
      <c r="E6225">
        <v>32</v>
      </c>
      <c r="F6225" t="s">
        <v>19</v>
      </c>
      <c r="G6225">
        <v>0</v>
      </c>
      <c r="H6225" s="4">
        <v>91956.49</v>
      </c>
      <c r="I6225" t="s">
        <v>29</v>
      </c>
      <c r="J6225">
        <v>1</v>
      </c>
      <c r="K6225">
        <v>694</v>
      </c>
      <c r="L6225" t="s">
        <v>35</v>
      </c>
      <c r="M6225" t="s">
        <v>21</v>
      </c>
      <c r="N6225" t="s">
        <v>22</v>
      </c>
      <c r="O6225" s="4">
        <v>59961.81</v>
      </c>
      <c r="P6225" t="s">
        <v>28</v>
      </c>
      <c r="Q6225" t="str" cm="1">
        <f t="array" ref="Q6225">_xlfn.IFS(
O6225&lt;50000,"Low Salary (&lt;$50K)",
O6225&lt;90000,"Lower Middle ($50K-$90K)",
O6225&lt;130000,"Middle ($90K-$130K)",
O6225&lt;170000,"Upper Middle ($130K-$170K)",
O6225&gt;=170000,"High Salary (&gt;$170K)"
)</f>
        <v>Lower Middle ($50K-$90K)</v>
      </c>
      <c r="R6225" t="str" cm="1">
        <f t="array" ref="R6225">_xlfn.IFS(
G6225&lt;=2,"New Customers (0-2Y)",
G6225&lt;=5,"Growing Customers (3-5Y)",
G6225&lt;=8,"Established Customers (6-8Y)",
G6225&lt;=10,"Loyal Customers (9-10Y)"
)</f>
        <v>New Customers (0-2Y)</v>
      </c>
    </row>
    <row r="6226" spans="1:18" x14ac:dyDescent="0.35">
      <c r="A6226">
        <v>15616122</v>
      </c>
      <c r="B6226" t="s">
        <v>437</v>
      </c>
      <c r="C6226" t="s">
        <v>17</v>
      </c>
      <c r="D6226" t="s">
        <v>39</v>
      </c>
      <c r="E6226">
        <v>39</v>
      </c>
      <c r="F6226" t="s">
        <v>19</v>
      </c>
      <c r="G6226">
        <v>8</v>
      </c>
      <c r="H6226" s="4">
        <v>0</v>
      </c>
      <c r="I6226" t="s">
        <v>24</v>
      </c>
      <c r="J6226">
        <v>2</v>
      </c>
      <c r="K6226">
        <v>777</v>
      </c>
      <c r="L6226" t="s">
        <v>35</v>
      </c>
      <c r="M6226" t="s">
        <v>21</v>
      </c>
      <c r="N6226" t="s">
        <v>22</v>
      </c>
      <c r="O6226" s="4">
        <v>18613.52</v>
      </c>
      <c r="P6226" t="s">
        <v>28</v>
      </c>
      <c r="Q6226" t="str" cm="1">
        <f t="array" ref="Q6226">_xlfn.IFS(
O6226&lt;50000,"Low Salary (&lt;$50K)",
O6226&lt;90000,"Lower Middle ($50K-$90K)",
O6226&lt;130000,"Middle ($90K-$130K)",
O6226&lt;170000,"Upper Middle ($130K-$170K)",
O6226&gt;=170000,"High Salary (&gt;$170K)"
)</f>
        <v>Low Salary (&lt;$50K)</v>
      </c>
      <c r="R6226" t="str" cm="1">
        <f t="array" ref="R6226">_xlfn.IFS(
G6226&lt;=2,"New Customers (0-2Y)",
G6226&lt;=5,"Growing Customers (3-5Y)",
G6226&lt;=8,"Established Customers (6-8Y)",
G6226&lt;=10,"Loyal Customers (9-10Y)"
)</f>
        <v>Established Customers (6-8Y)</v>
      </c>
    </row>
    <row r="6227" spans="1:18" x14ac:dyDescent="0.35">
      <c r="A6227">
        <v>15742172</v>
      </c>
      <c r="B6227" t="s">
        <v>636</v>
      </c>
      <c r="C6227" t="s">
        <v>42</v>
      </c>
      <c r="D6227" t="s">
        <v>39</v>
      </c>
      <c r="E6227">
        <v>32</v>
      </c>
      <c r="F6227" t="s">
        <v>19</v>
      </c>
      <c r="G6227">
        <v>9</v>
      </c>
      <c r="H6227" s="4">
        <v>123938.6</v>
      </c>
      <c r="I6227" t="s">
        <v>33</v>
      </c>
      <c r="J6227">
        <v>2</v>
      </c>
      <c r="K6227">
        <v>598</v>
      </c>
      <c r="L6227" t="s">
        <v>31</v>
      </c>
      <c r="M6227" t="s">
        <v>21</v>
      </c>
      <c r="N6227" t="s">
        <v>32</v>
      </c>
      <c r="O6227" s="4">
        <v>198894.42</v>
      </c>
      <c r="P6227" t="s">
        <v>28</v>
      </c>
      <c r="Q6227" t="str" cm="1">
        <f t="array" ref="Q6227">_xlfn.IFS(
O6227&lt;50000,"Low Salary (&lt;$50K)",
O6227&lt;90000,"Lower Middle ($50K-$90K)",
O6227&lt;130000,"Middle ($90K-$130K)",
O6227&lt;170000,"Upper Middle ($130K-$170K)",
O6227&gt;=170000,"High Salary (&gt;$170K)"
)</f>
        <v>High Salary (&gt;$170K)</v>
      </c>
      <c r="R6227" t="str" cm="1">
        <f t="array" ref="R6227">_xlfn.IFS(
G6227&lt;=2,"New Customers (0-2Y)",
G6227&lt;=5,"Growing Customers (3-5Y)",
G6227&lt;=8,"Established Customers (6-8Y)",
G6227&lt;=10,"Loyal Customers (9-10Y)"
)</f>
        <v>Loyal Customers (9-10Y)</v>
      </c>
    </row>
    <row r="6228" spans="1:18" x14ac:dyDescent="0.35">
      <c r="A6228">
        <v>15792305</v>
      </c>
      <c r="B6228" t="s">
        <v>2322</v>
      </c>
      <c r="C6228" t="s">
        <v>42</v>
      </c>
      <c r="D6228" t="s">
        <v>39</v>
      </c>
      <c r="E6228">
        <v>46</v>
      </c>
      <c r="F6228" t="s">
        <v>19</v>
      </c>
      <c r="G6228">
        <v>6</v>
      </c>
      <c r="H6228" s="4">
        <v>123571.77</v>
      </c>
      <c r="I6228" t="s">
        <v>33</v>
      </c>
      <c r="J6228">
        <v>3</v>
      </c>
      <c r="K6228">
        <v>762</v>
      </c>
      <c r="L6228" t="s">
        <v>35</v>
      </c>
      <c r="M6228" t="s">
        <v>27</v>
      </c>
      <c r="N6228" t="s">
        <v>22</v>
      </c>
      <c r="O6228" s="4">
        <v>57014.17</v>
      </c>
      <c r="P6228" t="s">
        <v>23</v>
      </c>
      <c r="Q6228" t="str" cm="1">
        <f t="array" ref="Q6228">_xlfn.IFS(
O6228&lt;50000,"Low Salary (&lt;$50K)",
O6228&lt;90000,"Lower Middle ($50K-$90K)",
O6228&lt;130000,"Middle ($90K-$130K)",
O6228&lt;170000,"Upper Middle ($130K-$170K)",
O6228&gt;=170000,"High Salary (&gt;$170K)"
)</f>
        <v>Lower Middle ($50K-$90K)</v>
      </c>
      <c r="R6228" t="str" cm="1">
        <f t="array" ref="R6228">_xlfn.IFS(
G6228&lt;=2,"New Customers (0-2Y)",
G6228&lt;=5,"Growing Customers (3-5Y)",
G6228&lt;=8,"Established Customers (6-8Y)",
G6228&lt;=10,"Loyal Customers (9-10Y)"
)</f>
        <v>Established Customers (6-8Y)</v>
      </c>
    </row>
    <row r="6229" spans="1:18" x14ac:dyDescent="0.35">
      <c r="A6229">
        <v>15636016</v>
      </c>
      <c r="B6229" t="s">
        <v>2323</v>
      </c>
      <c r="C6229" t="s">
        <v>17</v>
      </c>
      <c r="D6229" t="s">
        <v>18</v>
      </c>
      <c r="E6229">
        <v>34</v>
      </c>
      <c r="F6229" t="s">
        <v>19</v>
      </c>
      <c r="G6229">
        <v>3</v>
      </c>
      <c r="H6229" s="4">
        <v>120777.88</v>
      </c>
      <c r="I6229" t="s">
        <v>33</v>
      </c>
      <c r="J6229">
        <v>1</v>
      </c>
      <c r="K6229">
        <v>588</v>
      </c>
      <c r="L6229" t="s">
        <v>31</v>
      </c>
      <c r="M6229" t="s">
        <v>21</v>
      </c>
      <c r="N6229" t="s">
        <v>22</v>
      </c>
      <c r="O6229" s="4">
        <v>131729.51999999999</v>
      </c>
      <c r="P6229" t="s">
        <v>28</v>
      </c>
      <c r="Q6229" t="str" cm="1">
        <f t="array" ref="Q6229">_xlfn.IFS(
O6229&lt;50000,"Low Salary (&lt;$50K)",
O6229&lt;90000,"Lower Middle ($50K-$90K)",
O6229&lt;130000,"Middle ($90K-$130K)",
O6229&lt;170000,"Upper Middle ($130K-$170K)",
O6229&gt;=170000,"High Salary (&gt;$170K)"
)</f>
        <v>Upper Middle ($130K-$170K)</v>
      </c>
      <c r="R6229" t="str" cm="1">
        <f t="array" ref="R6229">_xlfn.IFS(
G6229&lt;=2,"New Customers (0-2Y)",
G6229&lt;=5,"Growing Customers (3-5Y)",
G6229&lt;=8,"Established Customers (6-8Y)",
G6229&lt;=10,"Loyal Customers (9-10Y)"
)</f>
        <v>Growing Customers (3-5Y)</v>
      </c>
    </row>
    <row r="6230" spans="1:18" x14ac:dyDescent="0.35">
      <c r="A6230">
        <v>15733138</v>
      </c>
      <c r="B6230" t="s">
        <v>484</v>
      </c>
      <c r="C6230" t="s">
        <v>42</v>
      </c>
      <c r="D6230" t="s">
        <v>39</v>
      </c>
      <c r="E6230">
        <v>42</v>
      </c>
      <c r="F6230" t="s">
        <v>19</v>
      </c>
      <c r="G6230">
        <v>5</v>
      </c>
      <c r="H6230" s="4">
        <v>90248.79</v>
      </c>
      <c r="I6230" t="s">
        <v>29</v>
      </c>
      <c r="J6230">
        <v>1</v>
      </c>
      <c r="K6230">
        <v>663</v>
      </c>
      <c r="L6230" t="s">
        <v>35</v>
      </c>
      <c r="M6230" t="s">
        <v>21</v>
      </c>
      <c r="N6230" t="s">
        <v>22</v>
      </c>
      <c r="O6230" s="4">
        <v>79169.73</v>
      </c>
      <c r="P6230" t="s">
        <v>28</v>
      </c>
      <c r="Q6230" t="str" cm="1">
        <f t="array" ref="Q6230">_xlfn.IFS(
O6230&lt;50000,"Low Salary (&lt;$50K)",
O6230&lt;90000,"Lower Middle ($50K-$90K)",
O6230&lt;130000,"Middle ($90K-$130K)",
O6230&lt;170000,"Upper Middle ($130K-$170K)",
O6230&gt;=170000,"High Salary (&gt;$170K)"
)</f>
        <v>Lower Middle ($50K-$90K)</v>
      </c>
      <c r="R6230" t="str" cm="1">
        <f t="array" ref="R6230">_xlfn.IFS(
G6230&lt;=2,"New Customers (0-2Y)",
G6230&lt;=5,"Growing Customers (3-5Y)",
G6230&lt;=8,"Established Customers (6-8Y)",
G6230&lt;=10,"Loyal Customers (9-10Y)"
)</f>
        <v>Growing Customers (3-5Y)</v>
      </c>
    </row>
    <row r="6231" spans="1:18" x14ac:dyDescent="0.35">
      <c r="A6231">
        <v>15669741</v>
      </c>
      <c r="B6231" t="s">
        <v>653</v>
      </c>
      <c r="C6231" t="s">
        <v>17</v>
      </c>
      <c r="D6231" t="s">
        <v>39</v>
      </c>
      <c r="E6231">
        <v>36</v>
      </c>
      <c r="F6231" t="s">
        <v>19</v>
      </c>
      <c r="G6231">
        <v>7</v>
      </c>
      <c r="H6231" s="4">
        <v>0</v>
      </c>
      <c r="I6231" t="s">
        <v>24</v>
      </c>
      <c r="J6231">
        <v>1</v>
      </c>
      <c r="K6231">
        <v>777</v>
      </c>
      <c r="L6231" t="s">
        <v>35</v>
      </c>
      <c r="M6231" t="s">
        <v>21</v>
      </c>
      <c r="N6231" t="s">
        <v>32</v>
      </c>
      <c r="O6231" s="4">
        <v>106472.34</v>
      </c>
      <c r="P6231" t="s">
        <v>28</v>
      </c>
      <c r="Q6231" t="str" cm="1">
        <f t="array" ref="Q6231">_xlfn.IFS(
O6231&lt;50000,"Low Salary (&lt;$50K)",
O6231&lt;90000,"Lower Middle ($50K-$90K)",
O6231&lt;130000,"Middle ($90K-$130K)",
O6231&lt;170000,"Upper Middle ($130K-$170K)",
O6231&gt;=170000,"High Salary (&gt;$170K)"
)</f>
        <v>Middle ($90K-$130K)</v>
      </c>
      <c r="R6231" t="str" cm="1">
        <f t="array" ref="R6231">_xlfn.IFS(
G6231&lt;=2,"New Customers (0-2Y)",
G6231&lt;=5,"Growing Customers (3-5Y)",
G6231&lt;=8,"Established Customers (6-8Y)",
G6231&lt;=10,"Loyal Customers (9-10Y)"
)</f>
        <v>Established Customers (6-8Y)</v>
      </c>
    </row>
    <row r="6232" spans="1:18" x14ac:dyDescent="0.35">
      <c r="A6232">
        <v>15616954</v>
      </c>
      <c r="B6232" t="s">
        <v>252</v>
      </c>
      <c r="C6232" t="s">
        <v>17</v>
      </c>
      <c r="D6232" t="s">
        <v>39</v>
      </c>
      <c r="E6232">
        <v>71</v>
      </c>
      <c r="F6232" t="s">
        <v>2967</v>
      </c>
      <c r="G6232">
        <v>4</v>
      </c>
      <c r="H6232" s="4">
        <v>0</v>
      </c>
      <c r="I6232" t="s">
        <v>24</v>
      </c>
      <c r="J6232">
        <v>2</v>
      </c>
      <c r="K6232">
        <v>592</v>
      </c>
      <c r="L6232" t="s">
        <v>31</v>
      </c>
      <c r="M6232" t="s">
        <v>27</v>
      </c>
      <c r="N6232" t="s">
        <v>22</v>
      </c>
      <c r="O6232" s="4">
        <v>17013.54</v>
      </c>
      <c r="P6232" t="s">
        <v>28</v>
      </c>
      <c r="Q6232" t="str" cm="1">
        <f t="array" ref="Q6232">_xlfn.IFS(
O6232&lt;50000,"Low Salary (&lt;$50K)",
O6232&lt;90000,"Lower Middle ($50K-$90K)",
O6232&lt;130000,"Middle ($90K-$130K)",
O6232&lt;170000,"Upper Middle ($130K-$170K)",
O6232&gt;=170000,"High Salary (&gt;$170K)"
)</f>
        <v>Low Salary (&lt;$50K)</v>
      </c>
      <c r="R6232" t="str" cm="1">
        <f t="array" ref="R6232">_xlfn.IFS(
G6232&lt;=2,"New Customers (0-2Y)",
G6232&lt;=5,"Growing Customers (3-5Y)",
G6232&lt;=8,"Established Customers (6-8Y)",
G6232&lt;=10,"Loyal Customers (9-10Y)"
)</f>
        <v>Growing Customers (3-5Y)</v>
      </c>
    </row>
    <row r="6233" spans="1:18" x14ac:dyDescent="0.35">
      <c r="A6233">
        <v>15729238</v>
      </c>
      <c r="B6233" t="s">
        <v>906</v>
      </c>
      <c r="C6233" t="s">
        <v>42</v>
      </c>
      <c r="D6233" t="s">
        <v>39</v>
      </c>
      <c r="E6233">
        <v>48</v>
      </c>
      <c r="F6233" t="s">
        <v>19</v>
      </c>
      <c r="G6233">
        <v>1</v>
      </c>
      <c r="H6233" s="4">
        <v>106396.48</v>
      </c>
      <c r="I6233" t="s">
        <v>33</v>
      </c>
      <c r="J6233">
        <v>1</v>
      </c>
      <c r="K6233">
        <v>631</v>
      </c>
      <c r="L6233" t="s">
        <v>20</v>
      </c>
      <c r="M6233" t="s">
        <v>21</v>
      </c>
      <c r="N6233" t="s">
        <v>22</v>
      </c>
      <c r="O6233" s="4">
        <v>150661.42000000001</v>
      </c>
      <c r="P6233" t="s">
        <v>23</v>
      </c>
      <c r="Q6233" t="str" cm="1">
        <f t="array" ref="Q6233">_xlfn.IFS(
O6233&lt;50000,"Low Salary (&lt;$50K)",
O6233&lt;90000,"Lower Middle ($50K-$90K)",
O6233&lt;130000,"Middle ($90K-$130K)",
O6233&lt;170000,"Upper Middle ($130K-$170K)",
O6233&gt;=170000,"High Salary (&gt;$170K)"
)</f>
        <v>Upper Middle ($130K-$170K)</v>
      </c>
      <c r="R6233" t="str" cm="1">
        <f t="array" ref="R6233">_xlfn.IFS(
G6233&lt;=2,"New Customers (0-2Y)",
G6233&lt;=5,"Growing Customers (3-5Y)",
G6233&lt;=8,"Established Customers (6-8Y)",
G6233&lt;=10,"Loyal Customers (9-10Y)"
)</f>
        <v>New Customers (0-2Y)</v>
      </c>
    </row>
    <row r="6234" spans="1:18" x14ac:dyDescent="0.35">
      <c r="A6234">
        <v>15718242</v>
      </c>
      <c r="B6234" t="s">
        <v>726</v>
      </c>
      <c r="C6234" t="s">
        <v>42</v>
      </c>
      <c r="D6234" t="s">
        <v>18</v>
      </c>
      <c r="E6234">
        <v>47</v>
      </c>
      <c r="F6234" t="s">
        <v>19</v>
      </c>
      <c r="G6234">
        <v>1</v>
      </c>
      <c r="H6234" s="4">
        <v>104887.43</v>
      </c>
      <c r="I6234" t="s">
        <v>33</v>
      </c>
      <c r="J6234">
        <v>1</v>
      </c>
      <c r="K6234">
        <v>725</v>
      </c>
      <c r="L6234" t="s">
        <v>35</v>
      </c>
      <c r="M6234" t="s">
        <v>27</v>
      </c>
      <c r="N6234" t="s">
        <v>32</v>
      </c>
      <c r="O6234" s="4">
        <v>86622.56</v>
      </c>
      <c r="P6234" t="s">
        <v>23</v>
      </c>
      <c r="Q6234" t="str" cm="1">
        <f t="array" ref="Q6234">_xlfn.IFS(
O6234&lt;50000,"Low Salary (&lt;$50K)",
O6234&lt;90000,"Lower Middle ($50K-$90K)",
O6234&lt;130000,"Middle ($90K-$130K)",
O6234&lt;170000,"Upper Middle ($130K-$170K)",
O6234&gt;=170000,"High Salary (&gt;$170K)"
)</f>
        <v>Lower Middle ($50K-$90K)</v>
      </c>
      <c r="R6234" t="str" cm="1">
        <f t="array" ref="R6234">_xlfn.IFS(
G6234&lt;=2,"New Customers (0-2Y)",
G6234&lt;=5,"Growing Customers (3-5Y)",
G6234&lt;=8,"Established Customers (6-8Y)",
G6234&lt;=10,"Loyal Customers (9-10Y)"
)</f>
        <v>New Customers (0-2Y)</v>
      </c>
    </row>
    <row r="6235" spans="1:18" x14ac:dyDescent="0.35">
      <c r="A6235">
        <v>15682914</v>
      </c>
      <c r="B6235" t="s">
        <v>2324</v>
      </c>
      <c r="C6235" t="s">
        <v>17</v>
      </c>
      <c r="D6235" t="s">
        <v>39</v>
      </c>
      <c r="E6235">
        <v>34</v>
      </c>
      <c r="F6235" t="s">
        <v>19</v>
      </c>
      <c r="G6235">
        <v>2</v>
      </c>
      <c r="H6235" s="4">
        <v>72079.710000000006</v>
      </c>
      <c r="I6235" t="s">
        <v>29</v>
      </c>
      <c r="J6235">
        <v>1</v>
      </c>
      <c r="K6235">
        <v>850</v>
      </c>
      <c r="L6235" t="s">
        <v>37</v>
      </c>
      <c r="M6235" t="s">
        <v>21</v>
      </c>
      <c r="N6235" t="s">
        <v>22</v>
      </c>
      <c r="O6235" s="4">
        <v>115767.93</v>
      </c>
      <c r="P6235" t="s">
        <v>28</v>
      </c>
      <c r="Q6235" t="str" cm="1">
        <f t="array" ref="Q6235">_xlfn.IFS(
O6235&lt;50000,"Low Salary (&lt;$50K)",
O6235&lt;90000,"Lower Middle ($50K-$90K)",
O6235&lt;130000,"Middle ($90K-$130K)",
O6235&lt;170000,"Upper Middle ($130K-$170K)",
O6235&gt;=170000,"High Salary (&gt;$170K)"
)</f>
        <v>Middle ($90K-$130K)</v>
      </c>
      <c r="R6235" t="str" cm="1">
        <f t="array" ref="R6235">_xlfn.IFS(
G6235&lt;=2,"New Customers (0-2Y)",
G6235&lt;=5,"Growing Customers (3-5Y)",
G6235&lt;=8,"Established Customers (6-8Y)",
G6235&lt;=10,"Loyal Customers (9-10Y)"
)</f>
        <v>New Customers (0-2Y)</v>
      </c>
    </row>
    <row r="6236" spans="1:18" x14ac:dyDescent="0.35">
      <c r="A6236">
        <v>15654274</v>
      </c>
      <c r="B6236" t="s">
        <v>2325</v>
      </c>
      <c r="C6236" t="s">
        <v>17</v>
      </c>
      <c r="D6236" t="s">
        <v>39</v>
      </c>
      <c r="E6236">
        <v>37</v>
      </c>
      <c r="F6236" t="s">
        <v>19</v>
      </c>
      <c r="G6236">
        <v>6</v>
      </c>
      <c r="H6236" s="4">
        <v>0</v>
      </c>
      <c r="I6236" t="s">
        <v>24</v>
      </c>
      <c r="J6236">
        <v>2</v>
      </c>
      <c r="K6236">
        <v>540</v>
      </c>
      <c r="L6236" t="s">
        <v>31</v>
      </c>
      <c r="M6236" t="s">
        <v>21</v>
      </c>
      <c r="N6236" t="s">
        <v>32</v>
      </c>
      <c r="O6236" s="4">
        <v>141998.89000000001</v>
      </c>
      <c r="P6236" t="s">
        <v>28</v>
      </c>
      <c r="Q6236" t="str" cm="1">
        <f t="array" ref="Q6236">_xlfn.IFS(
O6236&lt;50000,"Low Salary (&lt;$50K)",
O6236&lt;90000,"Lower Middle ($50K-$90K)",
O6236&lt;130000,"Middle ($90K-$130K)",
O6236&lt;170000,"Upper Middle ($130K-$170K)",
O6236&gt;=170000,"High Salary (&gt;$170K)"
)</f>
        <v>Upper Middle ($130K-$170K)</v>
      </c>
      <c r="R6236" t="str" cm="1">
        <f t="array" ref="R6236">_xlfn.IFS(
G6236&lt;=2,"New Customers (0-2Y)",
G6236&lt;=5,"Growing Customers (3-5Y)",
G6236&lt;=8,"Established Customers (6-8Y)",
G6236&lt;=10,"Loyal Customers (9-10Y)"
)</f>
        <v>Established Customers (6-8Y)</v>
      </c>
    </row>
    <row r="6237" spans="1:18" x14ac:dyDescent="0.35">
      <c r="A6237">
        <v>15691457</v>
      </c>
      <c r="B6237" t="s">
        <v>285</v>
      </c>
      <c r="C6237" t="s">
        <v>26</v>
      </c>
      <c r="D6237" t="s">
        <v>39</v>
      </c>
      <c r="E6237">
        <v>36</v>
      </c>
      <c r="F6237" t="s">
        <v>19</v>
      </c>
      <c r="G6237">
        <v>2</v>
      </c>
      <c r="H6237" s="4">
        <v>0</v>
      </c>
      <c r="I6237" t="s">
        <v>24</v>
      </c>
      <c r="J6237">
        <v>2</v>
      </c>
      <c r="K6237">
        <v>674</v>
      </c>
      <c r="L6237" t="s">
        <v>35</v>
      </c>
      <c r="M6237" t="s">
        <v>21</v>
      </c>
      <c r="N6237" t="s">
        <v>22</v>
      </c>
      <c r="O6237" s="4">
        <v>182787.17</v>
      </c>
      <c r="P6237" t="s">
        <v>28</v>
      </c>
      <c r="Q6237" t="str" cm="1">
        <f t="array" ref="Q6237">_xlfn.IFS(
O6237&lt;50000,"Low Salary (&lt;$50K)",
O6237&lt;90000,"Lower Middle ($50K-$90K)",
O6237&lt;130000,"Middle ($90K-$130K)",
O6237&lt;170000,"Upper Middle ($130K-$170K)",
O6237&gt;=170000,"High Salary (&gt;$170K)"
)</f>
        <v>High Salary (&gt;$170K)</v>
      </c>
      <c r="R6237" t="str" cm="1">
        <f t="array" ref="R6237">_xlfn.IFS(
G6237&lt;=2,"New Customers (0-2Y)",
G6237&lt;=5,"Growing Customers (3-5Y)",
G6237&lt;=8,"Established Customers (6-8Y)",
G6237&lt;=10,"Loyal Customers (9-10Y)"
)</f>
        <v>New Customers (0-2Y)</v>
      </c>
    </row>
    <row r="6238" spans="1:18" x14ac:dyDescent="0.35">
      <c r="A6238">
        <v>15719649</v>
      </c>
      <c r="B6238" t="s">
        <v>2326</v>
      </c>
      <c r="C6238" t="s">
        <v>17</v>
      </c>
      <c r="D6238" t="s">
        <v>39</v>
      </c>
      <c r="E6238">
        <v>38</v>
      </c>
      <c r="F6238" t="s">
        <v>19</v>
      </c>
      <c r="G6238">
        <v>3</v>
      </c>
      <c r="H6238" s="4">
        <v>99844.68</v>
      </c>
      <c r="I6238" t="s">
        <v>29</v>
      </c>
      <c r="J6238">
        <v>1</v>
      </c>
      <c r="K6238">
        <v>553</v>
      </c>
      <c r="L6238" t="s">
        <v>31</v>
      </c>
      <c r="M6238" t="s">
        <v>27</v>
      </c>
      <c r="N6238" t="s">
        <v>32</v>
      </c>
      <c r="O6238" s="4">
        <v>187915.7</v>
      </c>
      <c r="P6238" t="s">
        <v>28</v>
      </c>
      <c r="Q6238" t="str" cm="1">
        <f t="array" ref="Q6238">_xlfn.IFS(
O6238&lt;50000,"Low Salary (&lt;$50K)",
O6238&lt;90000,"Lower Middle ($50K-$90K)",
O6238&lt;130000,"Middle ($90K-$130K)",
O6238&lt;170000,"Upper Middle ($130K-$170K)",
O6238&gt;=170000,"High Salary (&gt;$170K)"
)</f>
        <v>High Salary (&gt;$170K)</v>
      </c>
      <c r="R6238" t="str" cm="1">
        <f t="array" ref="R6238">_xlfn.IFS(
G6238&lt;=2,"New Customers (0-2Y)",
G6238&lt;=5,"Growing Customers (3-5Y)",
G6238&lt;=8,"Established Customers (6-8Y)",
G6238&lt;=10,"Loyal Customers (9-10Y)"
)</f>
        <v>Growing Customers (3-5Y)</v>
      </c>
    </row>
    <row r="6239" spans="1:18" x14ac:dyDescent="0.35">
      <c r="A6239">
        <v>15778897</v>
      </c>
      <c r="B6239" t="s">
        <v>640</v>
      </c>
      <c r="C6239" t="s">
        <v>17</v>
      </c>
      <c r="D6239" t="s">
        <v>18</v>
      </c>
      <c r="E6239">
        <v>28</v>
      </c>
      <c r="F6239" t="s">
        <v>43</v>
      </c>
      <c r="G6239">
        <v>1</v>
      </c>
      <c r="H6239" s="4">
        <v>0</v>
      </c>
      <c r="I6239" t="s">
        <v>24</v>
      </c>
      <c r="J6239">
        <v>2</v>
      </c>
      <c r="K6239">
        <v>630</v>
      </c>
      <c r="L6239" t="s">
        <v>20</v>
      </c>
      <c r="M6239" t="s">
        <v>21</v>
      </c>
      <c r="N6239" t="s">
        <v>22</v>
      </c>
      <c r="O6239" s="4">
        <v>133267.78</v>
      </c>
      <c r="P6239" t="s">
        <v>28</v>
      </c>
      <c r="Q6239" t="str" cm="1">
        <f t="array" ref="Q6239">_xlfn.IFS(
O6239&lt;50000,"Low Salary (&lt;$50K)",
O6239&lt;90000,"Lower Middle ($50K-$90K)",
O6239&lt;130000,"Middle ($90K-$130K)",
O6239&lt;170000,"Upper Middle ($130K-$170K)",
O6239&gt;=170000,"High Salary (&gt;$170K)"
)</f>
        <v>Upper Middle ($130K-$170K)</v>
      </c>
      <c r="R6239" t="str" cm="1">
        <f t="array" ref="R6239">_xlfn.IFS(
G6239&lt;=2,"New Customers (0-2Y)",
G6239&lt;=5,"Growing Customers (3-5Y)",
G6239&lt;=8,"Established Customers (6-8Y)",
G6239&lt;=10,"Loyal Customers (9-10Y)"
)</f>
        <v>New Customers (0-2Y)</v>
      </c>
    </row>
    <row r="6240" spans="1:18" x14ac:dyDescent="0.35">
      <c r="A6240">
        <v>15589437</v>
      </c>
      <c r="B6240" t="s">
        <v>473</v>
      </c>
      <c r="C6240" t="s">
        <v>17</v>
      </c>
      <c r="D6240" t="s">
        <v>39</v>
      </c>
      <c r="E6240">
        <v>26</v>
      </c>
      <c r="F6240" t="s">
        <v>43</v>
      </c>
      <c r="G6240">
        <v>3</v>
      </c>
      <c r="H6240" s="4">
        <v>156815.71</v>
      </c>
      <c r="I6240" t="s">
        <v>33</v>
      </c>
      <c r="J6240">
        <v>1</v>
      </c>
      <c r="K6240">
        <v>466</v>
      </c>
      <c r="L6240" t="s">
        <v>44</v>
      </c>
      <c r="M6240" t="s">
        <v>21</v>
      </c>
      <c r="N6240" t="s">
        <v>22</v>
      </c>
      <c r="O6240" s="4">
        <v>137476.09</v>
      </c>
      <c r="P6240" t="s">
        <v>28</v>
      </c>
      <c r="Q6240" t="str" cm="1">
        <f t="array" ref="Q6240">_xlfn.IFS(
O6240&lt;50000,"Low Salary (&lt;$50K)",
O6240&lt;90000,"Lower Middle ($50K-$90K)",
O6240&lt;130000,"Middle ($90K-$130K)",
O6240&lt;170000,"Upper Middle ($130K-$170K)",
O6240&gt;=170000,"High Salary (&gt;$170K)"
)</f>
        <v>Upper Middle ($130K-$170K)</v>
      </c>
      <c r="R6240" t="str" cm="1">
        <f t="array" ref="R6240">_xlfn.IFS(
G6240&lt;=2,"New Customers (0-2Y)",
G6240&lt;=5,"Growing Customers (3-5Y)",
G6240&lt;=8,"Established Customers (6-8Y)",
G6240&lt;=10,"Loyal Customers (9-10Y)"
)</f>
        <v>Growing Customers (3-5Y)</v>
      </c>
    </row>
    <row r="6241" spans="1:18" x14ac:dyDescent="0.35">
      <c r="A6241">
        <v>15682369</v>
      </c>
      <c r="B6241" t="s">
        <v>105</v>
      </c>
      <c r="C6241" t="s">
        <v>17</v>
      </c>
      <c r="D6241" t="s">
        <v>39</v>
      </c>
      <c r="E6241">
        <v>47</v>
      </c>
      <c r="F6241" t="s">
        <v>19</v>
      </c>
      <c r="G6241">
        <v>6</v>
      </c>
      <c r="H6241" s="4">
        <v>146034.74</v>
      </c>
      <c r="I6241" t="s">
        <v>33</v>
      </c>
      <c r="J6241">
        <v>1</v>
      </c>
      <c r="K6241">
        <v>613</v>
      </c>
      <c r="L6241" t="s">
        <v>20</v>
      </c>
      <c r="M6241" t="s">
        <v>21</v>
      </c>
      <c r="N6241" t="s">
        <v>22</v>
      </c>
      <c r="O6241" s="4">
        <v>77146.14</v>
      </c>
      <c r="P6241" t="s">
        <v>28</v>
      </c>
      <c r="Q6241" t="str" cm="1">
        <f t="array" ref="Q6241">_xlfn.IFS(
O6241&lt;50000,"Low Salary (&lt;$50K)",
O6241&lt;90000,"Lower Middle ($50K-$90K)",
O6241&lt;130000,"Middle ($90K-$130K)",
O6241&lt;170000,"Upper Middle ($130K-$170K)",
O6241&gt;=170000,"High Salary (&gt;$170K)"
)</f>
        <v>Lower Middle ($50K-$90K)</v>
      </c>
      <c r="R6241" t="str" cm="1">
        <f t="array" ref="R6241">_xlfn.IFS(
G6241&lt;=2,"New Customers (0-2Y)",
G6241&lt;=5,"Growing Customers (3-5Y)",
G6241&lt;=8,"Established Customers (6-8Y)",
G6241&lt;=10,"Loyal Customers (9-10Y)"
)</f>
        <v>Established Customers (6-8Y)</v>
      </c>
    </row>
    <row r="6242" spans="1:18" x14ac:dyDescent="0.35">
      <c r="A6242">
        <v>15626507</v>
      </c>
      <c r="B6242" t="s">
        <v>1914</v>
      </c>
      <c r="C6242" t="s">
        <v>17</v>
      </c>
      <c r="D6242" t="s">
        <v>39</v>
      </c>
      <c r="E6242">
        <v>27</v>
      </c>
      <c r="F6242" t="s">
        <v>43</v>
      </c>
      <c r="G6242">
        <v>1</v>
      </c>
      <c r="H6242" s="4">
        <v>152283.39000000001</v>
      </c>
      <c r="I6242" t="s">
        <v>33</v>
      </c>
      <c r="J6242">
        <v>1</v>
      </c>
      <c r="K6242">
        <v>558</v>
      </c>
      <c r="L6242" t="s">
        <v>31</v>
      </c>
      <c r="M6242" t="s">
        <v>21</v>
      </c>
      <c r="N6242" t="s">
        <v>32</v>
      </c>
      <c r="O6242" s="4">
        <v>183271.15</v>
      </c>
      <c r="P6242" t="s">
        <v>28</v>
      </c>
      <c r="Q6242" t="str" cm="1">
        <f t="array" ref="Q6242">_xlfn.IFS(
O6242&lt;50000,"Low Salary (&lt;$50K)",
O6242&lt;90000,"Lower Middle ($50K-$90K)",
O6242&lt;130000,"Middle ($90K-$130K)",
O6242&lt;170000,"Upper Middle ($130K-$170K)",
O6242&gt;=170000,"High Salary (&gt;$170K)"
)</f>
        <v>High Salary (&gt;$170K)</v>
      </c>
      <c r="R6242" t="str" cm="1">
        <f t="array" ref="R6242">_xlfn.IFS(
G6242&lt;=2,"New Customers (0-2Y)",
G6242&lt;=5,"Growing Customers (3-5Y)",
G6242&lt;=8,"Established Customers (6-8Y)",
G6242&lt;=10,"Loyal Customers (9-10Y)"
)</f>
        <v>New Customers (0-2Y)</v>
      </c>
    </row>
    <row r="6243" spans="1:18" x14ac:dyDescent="0.35">
      <c r="A6243">
        <v>15571995</v>
      </c>
      <c r="B6243" t="s">
        <v>527</v>
      </c>
      <c r="C6243" t="s">
        <v>42</v>
      </c>
      <c r="D6243" t="s">
        <v>18</v>
      </c>
      <c r="E6243">
        <v>33</v>
      </c>
      <c r="F6243" t="s">
        <v>19</v>
      </c>
      <c r="G6243">
        <v>1</v>
      </c>
      <c r="H6243" s="4">
        <v>118897.1</v>
      </c>
      <c r="I6243" t="s">
        <v>33</v>
      </c>
      <c r="J6243">
        <v>2</v>
      </c>
      <c r="K6243">
        <v>775</v>
      </c>
      <c r="L6243" t="s">
        <v>35</v>
      </c>
      <c r="M6243" t="s">
        <v>21</v>
      </c>
      <c r="N6243" t="s">
        <v>22</v>
      </c>
      <c r="O6243" s="4">
        <v>26362.400000000001</v>
      </c>
      <c r="P6243" t="s">
        <v>28</v>
      </c>
      <c r="Q6243" t="str" cm="1">
        <f t="array" ref="Q6243">_xlfn.IFS(
O6243&lt;50000,"Low Salary (&lt;$50K)",
O6243&lt;90000,"Lower Middle ($50K-$90K)",
O6243&lt;130000,"Middle ($90K-$130K)",
O6243&lt;170000,"Upper Middle ($130K-$170K)",
O6243&gt;=170000,"High Salary (&gt;$170K)"
)</f>
        <v>Low Salary (&lt;$50K)</v>
      </c>
      <c r="R6243" t="str" cm="1">
        <f t="array" ref="R6243">_xlfn.IFS(
G6243&lt;=2,"New Customers (0-2Y)",
G6243&lt;=5,"Growing Customers (3-5Y)",
G6243&lt;=8,"Established Customers (6-8Y)",
G6243&lt;=10,"Loyal Customers (9-10Y)"
)</f>
        <v>New Customers (0-2Y)</v>
      </c>
    </row>
    <row r="6244" spans="1:18" x14ac:dyDescent="0.35">
      <c r="A6244">
        <v>15673333</v>
      </c>
      <c r="B6244" t="s">
        <v>1085</v>
      </c>
      <c r="C6244" t="s">
        <v>42</v>
      </c>
      <c r="D6244" t="s">
        <v>39</v>
      </c>
      <c r="E6244">
        <v>52</v>
      </c>
      <c r="F6244" t="s">
        <v>19</v>
      </c>
      <c r="G6244">
        <v>8</v>
      </c>
      <c r="H6244" s="4">
        <v>96781.39</v>
      </c>
      <c r="I6244" t="s">
        <v>29</v>
      </c>
      <c r="J6244">
        <v>1</v>
      </c>
      <c r="K6244">
        <v>698</v>
      </c>
      <c r="L6244" t="s">
        <v>35</v>
      </c>
      <c r="M6244" t="s">
        <v>21</v>
      </c>
      <c r="N6244" t="s">
        <v>22</v>
      </c>
      <c r="O6244" s="4">
        <v>153373.71</v>
      </c>
      <c r="P6244" t="s">
        <v>28</v>
      </c>
      <c r="Q6244" t="str" cm="1">
        <f t="array" ref="Q6244">_xlfn.IFS(
O6244&lt;50000,"Low Salary (&lt;$50K)",
O6244&lt;90000,"Lower Middle ($50K-$90K)",
O6244&lt;130000,"Middle ($90K-$130K)",
O6244&lt;170000,"Upper Middle ($130K-$170K)",
O6244&gt;=170000,"High Salary (&gt;$170K)"
)</f>
        <v>Upper Middle ($130K-$170K)</v>
      </c>
      <c r="R6244" t="str" cm="1">
        <f t="array" ref="R6244">_xlfn.IFS(
G6244&lt;=2,"New Customers (0-2Y)",
G6244&lt;=5,"Growing Customers (3-5Y)",
G6244&lt;=8,"Established Customers (6-8Y)",
G6244&lt;=10,"Loyal Customers (9-10Y)"
)</f>
        <v>Established Customers (6-8Y)</v>
      </c>
    </row>
    <row r="6245" spans="1:18" x14ac:dyDescent="0.35">
      <c r="A6245">
        <v>15748752</v>
      </c>
      <c r="B6245" t="s">
        <v>750</v>
      </c>
      <c r="C6245" t="s">
        <v>42</v>
      </c>
      <c r="D6245" t="s">
        <v>39</v>
      </c>
      <c r="E6245">
        <v>33</v>
      </c>
      <c r="F6245" t="s">
        <v>19</v>
      </c>
      <c r="G6245">
        <v>1</v>
      </c>
      <c r="H6245" s="4">
        <v>102772.67</v>
      </c>
      <c r="I6245" t="s">
        <v>33</v>
      </c>
      <c r="J6245">
        <v>2</v>
      </c>
      <c r="K6245">
        <v>608</v>
      </c>
      <c r="L6245" t="s">
        <v>20</v>
      </c>
      <c r="M6245" t="s">
        <v>21</v>
      </c>
      <c r="N6245" t="s">
        <v>32</v>
      </c>
      <c r="O6245" s="4">
        <v>70705.58</v>
      </c>
      <c r="P6245" t="s">
        <v>28</v>
      </c>
      <c r="Q6245" t="str" cm="1">
        <f t="array" ref="Q6245">_xlfn.IFS(
O6245&lt;50000,"Low Salary (&lt;$50K)",
O6245&lt;90000,"Lower Middle ($50K-$90K)",
O6245&lt;130000,"Middle ($90K-$130K)",
O6245&lt;170000,"Upper Middle ($130K-$170K)",
O6245&gt;=170000,"High Salary (&gt;$170K)"
)</f>
        <v>Lower Middle ($50K-$90K)</v>
      </c>
      <c r="R6245" t="str" cm="1">
        <f t="array" ref="R6245">_xlfn.IFS(
G6245&lt;=2,"New Customers (0-2Y)",
G6245&lt;=5,"Growing Customers (3-5Y)",
G6245&lt;=8,"Established Customers (6-8Y)",
G6245&lt;=10,"Loyal Customers (9-10Y)"
)</f>
        <v>New Customers (0-2Y)</v>
      </c>
    </row>
    <row r="6246" spans="1:18" x14ac:dyDescent="0.35">
      <c r="A6246">
        <v>15725302</v>
      </c>
      <c r="B6246" t="s">
        <v>2327</v>
      </c>
      <c r="C6246" t="s">
        <v>26</v>
      </c>
      <c r="D6246" t="s">
        <v>18</v>
      </c>
      <c r="E6246">
        <v>20</v>
      </c>
      <c r="F6246" t="s">
        <v>43</v>
      </c>
      <c r="G6246">
        <v>4</v>
      </c>
      <c r="H6246" s="4">
        <v>0</v>
      </c>
      <c r="I6246" t="s">
        <v>24</v>
      </c>
      <c r="J6246">
        <v>2</v>
      </c>
      <c r="K6246">
        <v>670</v>
      </c>
      <c r="L6246" t="s">
        <v>35</v>
      </c>
      <c r="M6246" t="s">
        <v>21</v>
      </c>
      <c r="N6246" t="s">
        <v>32</v>
      </c>
      <c r="O6246" s="4">
        <v>119759.24</v>
      </c>
      <c r="P6246" t="s">
        <v>28</v>
      </c>
      <c r="Q6246" t="str" cm="1">
        <f t="array" ref="Q6246">_xlfn.IFS(
O6246&lt;50000,"Low Salary (&lt;$50K)",
O6246&lt;90000,"Lower Middle ($50K-$90K)",
O6246&lt;130000,"Middle ($90K-$130K)",
O6246&lt;170000,"Upper Middle ($130K-$170K)",
O6246&gt;=170000,"High Salary (&gt;$170K)"
)</f>
        <v>Middle ($90K-$130K)</v>
      </c>
      <c r="R6246" t="str" cm="1">
        <f t="array" ref="R6246">_xlfn.IFS(
G6246&lt;=2,"New Customers (0-2Y)",
G6246&lt;=5,"Growing Customers (3-5Y)",
G6246&lt;=8,"Established Customers (6-8Y)",
G6246&lt;=10,"Loyal Customers (9-10Y)"
)</f>
        <v>Growing Customers (3-5Y)</v>
      </c>
    </row>
    <row r="6247" spans="1:18" x14ac:dyDescent="0.35">
      <c r="A6247">
        <v>15722083</v>
      </c>
      <c r="B6247" t="s">
        <v>500</v>
      </c>
      <c r="C6247" t="s">
        <v>26</v>
      </c>
      <c r="D6247" t="s">
        <v>39</v>
      </c>
      <c r="E6247">
        <v>39</v>
      </c>
      <c r="F6247" t="s">
        <v>19</v>
      </c>
      <c r="G6247">
        <v>8</v>
      </c>
      <c r="H6247" s="4">
        <v>0</v>
      </c>
      <c r="I6247" t="s">
        <v>24</v>
      </c>
      <c r="J6247">
        <v>2</v>
      </c>
      <c r="K6247">
        <v>591</v>
      </c>
      <c r="L6247" t="s">
        <v>31</v>
      </c>
      <c r="M6247" t="s">
        <v>27</v>
      </c>
      <c r="N6247" t="s">
        <v>32</v>
      </c>
      <c r="O6247" s="4">
        <v>42392.24</v>
      </c>
      <c r="P6247" t="s">
        <v>28</v>
      </c>
      <c r="Q6247" t="str" cm="1">
        <f t="array" ref="Q6247">_xlfn.IFS(
O6247&lt;50000,"Low Salary (&lt;$50K)",
O6247&lt;90000,"Lower Middle ($50K-$90K)",
O6247&lt;130000,"Middle ($90K-$130K)",
O6247&lt;170000,"Upper Middle ($130K-$170K)",
O6247&gt;=170000,"High Salary (&gt;$170K)"
)</f>
        <v>Low Salary (&lt;$50K)</v>
      </c>
      <c r="R6247" t="str" cm="1">
        <f t="array" ref="R6247">_xlfn.IFS(
G6247&lt;=2,"New Customers (0-2Y)",
G6247&lt;=5,"Growing Customers (3-5Y)",
G6247&lt;=8,"Established Customers (6-8Y)",
G6247&lt;=10,"Loyal Customers (9-10Y)"
)</f>
        <v>Established Customers (6-8Y)</v>
      </c>
    </row>
    <row r="6248" spans="1:18" x14ac:dyDescent="0.35">
      <c r="A6248">
        <v>15771442</v>
      </c>
      <c r="B6248" t="s">
        <v>2328</v>
      </c>
      <c r="C6248" t="s">
        <v>17</v>
      </c>
      <c r="D6248" t="s">
        <v>39</v>
      </c>
      <c r="E6248">
        <v>40</v>
      </c>
      <c r="F6248" t="s">
        <v>19</v>
      </c>
      <c r="G6248">
        <v>4</v>
      </c>
      <c r="H6248" s="4">
        <v>150578</v>
      </c>
      <c r="I6248" t="s">
        <v>33</v>
      </c>
      <c r="J6248">
        <v>1</v>
      </c>
      <c r="K6248">
        <v>633</v>
      </c>
      <c r="L6248" t="s">
        <v>20</v>
      </c>
      <c r="M6248" t="s">
        <v>27</v>
      </c>
      <c r="N6248" t="s">
        <v>22</v>
      </c>
      <c r="O6248" s="4">
        <v>34670.620000000003</v>
      </c>
      <c r="P6248" t="s">
        <v>23</v>
      </c>
      <c r="Q6248" t="str" cm="1">
        <f t="array" ref="Q6248">_xlfn.IFS(
O6248&lt;50000,"Low Salary (&lt;$50K)",
O6248&lt;90000,"Lower Middle ($50K-$90K)",
O6248&lt;130000,"Middle ($90K-$130K)",
O6248&lt;170000,"Upper Middle ($130K-$170K)",
O6248&gt;=170000,"High Salary (&gt;$170K)"
)</f>
        <v>Low Salary (&lt;$50K)</v>
      </c>
      <c r="R6248" t="str" cm="1">
        <f t="array" ref="R6248">_xlfn.IFS(
G6248&lt;=2,"New Customers (0-2Y)",
G6248&lt;=5,"Growing Customers (3-5Y)",
G6248&lt;=8,"Established Customers (6-8Y)",
G6248&lt;=10,"Loyal Customers (9-10Y)"
)</f>
        <v>Growing Customers (3-5Y)</v>
      </c>
    </row>
    <row r="6249" spans="1:18" x14ac:dyDescent="0.35">
      <c r="A6249">
        <v>15803633</v>
      </c>
      <c r="B6249" t="s">
        <v>94</v>
      </c>
      <c r="C6249" t="s">
        <v>17</v>
      </c>
      <c r="D6249" t="s">
        <v>18</v>
      </c>
      <c r="E6249">
        <v>46</v>
      </c>
      <c r="F6249" t="s">
        <v>19</v>
      </c>
      <c r="G6249">
        <v>1</v>
      </c>
      <c r="H6249" s="4">
        <v>0</v>
      </c>
      <c r="I6249" t="s">
        <v>24</v>
      </c>
      <c r="J6249">
        <v>2</v>
      </c>
      <c r="K6249">
        <v>678</v>
      </c>
      <c r="L6249" t="s">
        <v>35</v>
      </c>
      <c r="M6249" t="s">
        <v>27</v>
      </c>
      <c r="N6249" t="s">
        <v>32</v>
      </c>
      <c r="O6249" s="4">
        <v>82106.19</v>
      </c>
      <c r="P6249" t="s">
        <v>28</v>
      </c>
      <c r="Q6249" t="str" cm="1">
        <f t="array" ref="Q6249">_xlfn.IFS(
O6249&lt;50000,"Low Salary (&lt;$50K)",
O6249&lt;90000,"Lower Middle ($50K-$90K)",
O6249&lt;130000,"Middle ($90K-$130K)",
O6249&lt;170000,"Upper Middle ($130K-$170K)",
O6249&gt;=170000,"High Salary (&gt;$170K)"
)</f>
        <v>Lower Middle ($50K-$90K)</v>
      </c>
      <c r="R6249" t="str" cm="1">
        <f t="array" ref="R6249">_xlfn.IFS(
G6249&lt;=2,"New Customers (0-2Y)",
G6249&lt;=5,"Growing Customers (3-5Y)",
G6249&lt;=8,"Established Customers (6-8Y)",
G6249&lt;=10,"Loyal Customers (9-10Y)"
)</f>
        <v>New Customers (0-2Y)</v>
      </c>
    </row>
    <row r="6250" spans="1:18" x14ac:dyDescent="0.35">
      <c r="A6250">
        <v>15672185</v>
      </c>
      <c r="B6250" t="s">
        <v>938</v>
      </c>
      <c r="C6250" t="s">
        <v>17</v>
      </c>
      <c r="D6250" t="s">
        <v>39</v>
      </c>
      <c r="E6250">
        <v>47</v>
      </c>
      <c r="F6250" t="s">
        <v>19</v>
      </c>
      <c r="G6250">
        <v>3</v>
      </c>
      <c r="H6250" s="4">
        <v>0</v>
      </c>
      <c r="I6250" t="s">
        <v>24</v>
      </c>
      <c r="J6250">
        <v>2</v>
      </c>
      <c r="K6250">
        <v>590</v>
      </c>
      <c r="L6250" t="s">
        <v>31</v>
      </c>
      <c r="M6250" t="s">
        <v>21</v>
      </c>
      <c r="N6250" t="s">
        <v>32</v>
      </c>
      <c r="O6250" s="4">
        <v>171774.5</v>
      </c>
      <c r="P6250" t="s">
        <v>28</v>
      </c>
      <c r="Q6250" t="str" cm="1">
        <f t="array" ref="Q6250">_xlfn.IFS(
O6250&lt;50000,"Low Salary (&lt;$50K)",
O6250&lt;90000,"Lower Middle ($50K-$90K)",
O6250&lt;130000,"Middle ($90K-$130K)",
O6250&lt;170000,"Upper Middle ($130K-$170K)",
O6250&gt;=170000,"High Salary (&gt;$170K)"
)</f>
        <v>High Salary (&gt;$170K)</v>
      </c>
      <c r="R6250" t="str" cm="1">
        <f t="array" ref="R6250">_xlfn.IFS(
G6250&lt;=2,"New Customers (0-2Y)",
G6250&lt;=5,"Growing Customers (3-5Y)",
G6250&lt;=8,"Established Customers (6-8Y)",
G6250&lt;=10,"Loyal Customers (9-10Y)"
)</f>
        <v>Growing Customers (3-5Y)</v>
      </c>
    </row>
    <row r="6251" spans="1:18" x14ac:dyDescent="0.35">
      <c r="A6251">
        <v>15806486</v>
      </c>
      <c r="B6251" t="s">
        <v>374</v>
      </c>
      <c r="C6251" t="s">
        <v>17</v>
      </c>
      <c r="D6251" t="s">
        <v>18</v>
      </c>
      <c r="E6251">
        <v>48</v>
      </c>
      <c r="F6251" t="s">
        <v>19</v>
      </c>
      <c r="G6251">
        <v>0</v>
      </c>
      <c r="H6251" s="4">
        <v>0</v>
      </c>
      <c r="I6251" t="s">
        <v>24</v>
      </c>
      <c r="J6251">
        <v>2</v>
      </c>
      <c r="K6251">
        <v>705</v>
      </c>
      <c r="L6251" t="s">
        <v>35</v>
      </c>
      <c r="M6251" t="s">
        <v>27</v>
      </c>
      <c r="N6251" t="s">
        <v>32</v>
      </c>
      <c r="O6251" s="4">
        <v>149772.60999999999</v>
      </c>
      <c r="P6251" t="s">
        <v>28</v>
      </c>
      <c r="Q6251" t="str" cm="1">
        <f t="array" ref="Q6251">_xlfn.IFS(
O6251&lt;50000,"Low Salary (&lt;$50K)",
O6251&lt;90000,"Lower Middle ($50K-$90K)",
O6251&lt;130000,"Middle ($90K-$130K)",
O6251&lt;170000,"Upper Middle ($130K-$170K)",
O6251&gt;=170000,"High Salary (&gt;$170K)"
)</f>
        <v>Upper Middle ($130K-$170K)</v>
      </c>
      <c r="R6251" t="str" cm="1">
        <f t="array" ref="R6251">_xlfn.IFS(
G6251&lt;=2,"New Customers (0-2Y)",
G6251&lt;=5,"Growing Customers (3-5Y)",
G6251&lt;=8,"Established Customers (6-8Y)",
G6251&lt;=10,"Loyal Customers (9-10Y)"
)</f>
        <v>New Customers (0-2Y)</v>
      </c>
    </row>
    <row r="6252" spans="1:18" x14ac:dyDescent="0.35">
      <c r="A6252">
        <v>15570895</v>
      </c>
      <c r="B6252" t="s">
        <v>750</v>
      </c>
      <c r="C6252" t="s">
        <v>17</v>
      </c>
      <c r="D6252" t="s">
        <v>39</v>
      </c>
      <c r="E6252">
        <v>42</v>
      </c>
      <c r="F6252" t="s">
        <v>19</v>
      </c>
      <c r="G6252">
        <v>10</v>
      </c>
      <c r="H6252" s="4">
        <v>163548.07</v>
      </c>
      <c r="I6252" t="s">
        <v>33</v>
      </c>
      <c r="J6252">
        <v>1</v>
      </c>
      <c r="K6252">
        <v>608</v>
      </c>
      <c r="L6252" t="s">
        <v>20</v>
      </c>
      <c r="M6252" t="s">
        <v>21</v>
      </c>
      <c r="N6252" t="s">
        <v>32</v>
      </c>
      <c r="O6252" s="4">
        <v>38866.85</v>
      </c>
      <c r="P6252" t="s">
        <v>28</v>
      </c>
      <c r="Q6252" t="str" cm="1">
        <f t="array" ref="Q6252">_xlfn.IFS(
O6252&lt;50000,"Low Salary (&lt;$50K)",
O6252&lt;90000,"Lower Middle ($50K-$90K)",
O6252&lt;130000,"Middle ($90K-$130K)",
O6252&lt;170000,"Upper Middle ($130K-$170K)",
O6252&gt;=170000,"High Salary (&gt;$170K)"
)</f>
        <v>Low Salary (&lt;$50K)</v>
      </c>
      <c r="R6252" t="str" cm="1">
        <f t="array" ref="R6252">_xlfn.IFS(
G6252&lt;=2,"New Customers (0-2Y)",
G6252&lt;=5,"Growing Customers (3-5Y)",
G6252&lt;=8,"Established Customers (6-8Y)",
G6252&lt;=10,"Loyal Customers (9-10Y)"
)</f>
        <v>Loyal Customers (9-10Y)</v>
      </c>
    </row>
    <row r="6253" spans="1:18" x14ac:dyDescent="0.35">
      <c r="A6253">
        <v>15614520</v>
      </c>
      <c r="B6253" t="s">
        <v>252</v>
      </c>
      <c r="C6253" t="s">
        <v>17</v>
      </c>
      <c r="D6253" t="s">
        <v>18</v>
      </c>
      <c r="E6253">
        <v>37</v>
      </c>
      <c r="F6253" t="s">
        <v>19</v>
      </c>
      <c r="G6253">
        <v>8</v>
      </c>
      <c r="H6253" s="4">
        <v>148580.12</v>
      </c>
      <c r="I6253" t="s">
        <v>33</v>
      </c>
      <c r="J6253">
        <v>1</v>
      </c>
      <c r="K6253">
        <v>682</v>
      </c>
      <c r="L6253" t="s">
        <v>35</v>
      </c>
      <c r="M6253" t="s">
        <v>21</v>
      </c>
      <c r="N6253" t="s">
        <v>32</v>
      </c>
      <c r="O6253" s="4">
        <v>35179.18</v>
      </c>
      <c r="P6253" t="s">
        <v>28</v>
      </c>
      <c r="Q6253" t="str" cm="1">
        <f t="array" ref="Q6253">_xlfn.IFS(
O6253&lt;50000,"Low Salary (&lt;$50K)",
O6253&lt;90000,"Lower Middle ($50K-$90K)",
O6253&lt;130000,"Middle ($90K-$130K)",
O6253&lt;170000,"Upper Middle ($130K-$170K)",
O6253&gt;=170000,"High Salary (&gt;$170K)"
)</f>
        <v>Low Salary (&lt;$50K)</v>
      </c>
      <c r="R6253" t="str" cm="1">
        <f t="array" ref="R6253">_xlfn.IFS(
G6253&lt;=2,"New Customers (0-2Y)",
G6253&lt;=5,"Growing Customers (3-5Y)",
G6253&lt;=8,"Established Customers (6-8Y)",
G6253&lt;=10,"Loyal Customers (9-10Y)"
)</f>
        <v>Established Customers (6-8Y)</v>
      </c>
    </row>
    <row r="6254" spans="1:18" x14ac:dyDescent="0.35">
      <c r="A6254">
        <v>15687492</v>
      </c>
      <c r="B6254" t="s">
        <v>557</v>
      </c>
      <c r="C6254" t="s">
        <v>42</v>
      </c>
      <c r="D6254" t="s">
        <v>39</v>
      </c>
      <c r="E6254">
        <v>32</v>
      </c>
      <c r="F6254" t="s">
        <v>19</v>
      </c>
      <c r="G6254">
        <v>3</v>
      </c>
      <c r="H6254" s="4">
        <v>96709.07</v>
      </c>
      <c r="I6254" t="s">
        <v>29</v>
      </c>
      <c r="J6254">
        <v>2</v>
      </c>
      <c r="K6254">
        <v>596</v>
      </c>
      <c r="L6254" t="s">
        <v>31</v>
      </c>
      <c r="M6254" t="s">
        <v>27</v>
      </c>
      <c r="N6254" t="s">
        <v>32</v>
      </c>
      <c r="O6254" s="4">
        <v>41788.370000000003</v>
      </c>
      <c r="P6254" t="s">
        <v>28</v>
      </c>
      <c r="Q6254" t="str" cm="1">
        <f t="array" ref="Q6254">_xlfn.IFS(
O6254&lt;50000,"Low Salary (&lt;$50K)",
O6254&lt;90000,"Lower Middle ($50K-$90K)",
O6254&lt;130000,"Middle ($90K-$130K)",
O6254&lt;170000,"Upper Middle ($130K-$170K)",
O6254&gt;=170000,"High Salary (&gt;$170K)"
)</f>
        <v>Low Salary (&lt;$50K)</v>
      </c>
      <c r="R6254" t="str" cm="1">
        <f t="array" ref="R6254">_xlfn.IFS(
G6254&lt;=2,"New Customers (0-2Y)",
G6254&lt;=5,"Growing Customers (3-5Y)",
G6254&lt;=8,"Established Customers (6-8Y)",
G6254&lt;=10,"Loyal Customers (9-10Y)"
)</f>
        <v>Growing Customers (3-5Y)</v>
      </c>
    </row>
    <row r="6255" spans="1:18" x14ac:dyDescent="0.35">
      <c r="A6255">
        <v>15675337</v>
      </c>
      <c r="B6255" t="s">
        <v>460</v>
      </c>
      <c r="C6255" t="s">
        <v>42</v>
      </c>
      <c r="D6255" t="s">
        <v>18</v>
      </c>
      <c r="E6255">
        <v>34</v>
      </c>
      <c r="F6255" t="s">
        <v>19</v>
      </c>
      <c r="G6255">
        <v>5</v>
      </c>
      <c r="H6255" s="4">
        <v>106011.59</v>
      </c>
      <c r="I6255" t="s">
        <v>33</v>
      </c>
      <c r="J6255">
        <v>1</v>
      </c>
      <c r="K6255">
        <v>395</v>
      </c>
      <c r="L6255" t="s">
        <v>44</v>
      </c>
      <c r="M6255" t="s">
        <v>21</v>
      </c>
      <c r="N6255" t="s">
        <v>22</v>
      </c>
      <c r="O6255" s="4">
        <v>17376.57</v>
      </c>
      <c r="P6255" t="s">
        <v>23</v>
      </c>
      <c r="Q6255" t="str" cm="1">
        <f t="array" ref="Q6255">_xlfn.IFS(
O6255&lt;50000,"Low Salary (&lt;$50K)",
O6255&lt;90000,"Lower Middle ($50K-$90K)",
O6255&lt;130000,"Middle ($90K-$130K)",
O6255&lt;170000,"Upper Middle ($130K-$170K)",
O6255&gt;=170000,"High Salary (&gt;$170K)"
)</f>
        <v>Low Salary (&lt;$50K)</v>
      </c>
      <c r="R6255" t="str" cm="1">
        <f t="array" ref="R6255">_xlfn.IFS(
G6255&lt;=2,"New Customers (0-2Y)",
G6255&lt;=5,"Growing Customers (3-5Y)",
G6255&lt;=8,"Established Customers (6-8Y)",
G6255&lt;=10,"Loyal Customers (9-10Y)"
)</f>
        <v>Growing Customers (3-5Y)</v>
      </c>
    </row>
    <row r="6256" spans="1:18" x14ac:dyDescent="0.35">
      <c r="A6256">
        <v>15721047</v>
      </c>
      <c r="B6256" t="s">
        <v>2329</v>
      </c>
      <c r="C6256" t="s">
        <v>42</v>
      </c>
      <c r="D6256" t="s">
        <v>39</v>
      </c>
      <c r="E6256">
        <v>37</v>
      </c>
      <c r="F6256" t="s">
        <v>19</v>
      </c>
      <c r="G6256">
        <v>1</v>
      </c>
      <c r="H6256" s="4">
        <v>135650.88</v>
      </c>
      <c r="I6256" t="s">
        <v>33</v>
      </c>
      <c r="J6256">
        <v>1</v>
      </c>
      <c r="K6256">
        <v>578</v>
      </c>
      <c r="L6256" t="s">
        <v>31</v>
      </c>
      <c r="M6256" t="s">
        <v>21</v>
      </c>
      <c r="N6256" t="s">
        <v>32</v>
      </c>
      <c r="O6256" s="4">
        <v>199428.19</v>
      </c>
      <c r="P6256" t="s">
        <v>28</v>
      </c>
      <c r="Q6256" t="str" cm="1">
        <f t="array" ref="Q6256">_xlfn.IFS(
O6256&lt;50000,"Low Salary (&lt;$50K)",
O6256&lt;90000,"Lower Middle ($50K-$90K)",
O6256&lt;130000,"Middle ($90K-$130K)",
O6256&lt;170000,"Upper Middle ($130K-$170K)",
O6256&gt;=170000,"High Salary (&gt;$170K)"
)</f>
        <v>High Salary (&gt;$170K)</v>
      </c>
      <c r="R6256" t="str" cm="1">
        <f t="array" ref="R6256">_xlfn.IFS(
G6256&lt;=2,"New Customers (0-2Y)",
G6256&lt;=5,"Growing Customers (3-5Y)",
G6256&lt;=8,"Established Customers (6-8Y)",
G6256&lt;=10,"Loyal Customers (9-10Y)"
)</f>
        <v>New Customers (0-2Y)</v>
      </c>
    </row>
    <row r="6257" spans="1:18" x14ac:dyDescent="0.35">
      <c r="A6257">
        <v>15589017</v>
      </c>
      <c r="B6257" t="s">
        <v>309</v>
      </c>
      <c r="C6257" t="s">
        <v>42</v>
      </c>
      <c r="D6257" t="s">
        <v>39</v>
      </c>
      <c r="E6257">
        <v>55</v>
      </c>
      <c r="F6257" t="s">
        <v>19</v>
      </c>
      <c r="G6257">
        <v>4</v>
      </c>
      <c r="H6257" s="4">
        <v>111362.76</v>
      </c>
      <c r="I6257" t="s">
        <v>33</v>
      </c>
      <c r="J6257">
        <v>3</v>
      </c>
      <c r="K6257">
        <v>547</v>
      </c>
      <c r="L6257" t="s">
        <v>31</v>
      </c>
      <c r="M6257" t="s">
        <v>21</v>
      </c>
      <c r="N6257" t="s">
        <v>32</v>
      </c>
      <c r="O6257" s="4">
        <v>16922.28</v>
      </c>
      <c r="P6257" t="s">
        <v>23</v>
      </c>
      <c r="Q6257" t="str" cm="1">
        <f t="array" ref="Q6257">_xlfn.IFS(
O6257&lt;50000,"Low Salary (&lt;$50K)",
O6257&lt;90000,"Lower Middle ($50K-$90K)",
O6257&lt;130000,"Middle ($90K-$130K)",
O6257&lt;170000,"Upper Middle ($130K-$170K)",
O6257&gt;=170000,"High Salary (&gt;$170K)"
)</f>
        <v>Low Salary (&lt;$50K)</v>
      </c>
      <c r="R6257" t="str" cm="1">
        <f t="array" ref="R6257">_xlfn.IFS(
G6257&lt;=2,"New Customers (0-2Y)",
G6257&lt;=5,"Growing Customers (3-5Y)",
G6257&lt;=8,"Established Customers (6-8Y)",
G6257&lt;=10,"Loyal Customers (9-10Y)"
)</f>
        <v>Growing Customers (3-5Y)</v>
      </c>
    </row>
    <row r="6258" spans="1:18" x14ac:dyDescent="0.35">
      <c r="A6258">
        <v>15611186</v>
      </c>
      <c r="B6258" t="s">
        <v>1104</v>
      </c>
      <c r="C6258" t="s">
        <v>17</v>
      </c>
      <c r="D6258" t="s">
        <v>39</v>
      </c>
      <c r="E6258">
        <v>37</v>
      </c>
      <c r="F6258" t="s">
        <v>19</v>
      </c>
      <c r="G6258">
        <v>1</v>
      </c>
      <c r="H6258" s="4">
        <v>39344.83</v>
      </c>
      <c r="I6258" t="s">
        <v>29</v>
      </c>
      <c r="J6258">
        <v>1</v>
      </c>
      <c r="K6258">
        <v>609</v>
      </c>
      <c r="L6258" t="s">
        <v>20</v>
      </c>
      <c r="M6258" t="s">
        <v>21</v>
      </c>
      <c r="N6258" t="s">
        <v>22</v>
      </c>
      <c r="O6258" s="4">
        <v>178291.89</v>
      </c>
      <c r="P6258" t="s">
        <v>23</v>
      </c>
      <c r="Q6258" t="str" cm="1">
        <f t="array" ref="Q6258">_xlfn.IFS(
O6258&lt;50000,"Low Salary (&lt;$50K)",
O6258&lt;90000,"Lower Middle ($50K-$90K)",
O6258&lt;130000,"Middle ($90K-$130K)",
O6258&lt;170000,"Upper Middle ($130K-$170K)",
O6258&gt;=170000,"High Salary (&gt;$170K)"
)</f>
        <v>High Salary (&gt;$170K)</v>
      </c>
      <c r="R6258" t="str" cm="1">
        <f t="array" ref="R6258">_xlfn.IFS(
G6258&lt;=2,"New Customers (0-2Y)",
G6258&lt;=5,"Growing Customers (3-5Y)",
G6258&lt;=8,"Established Customers (6-8Y)",
G6258&lt;=10,"Loyal Customers (9-10Y)"
)</f>
        <v>New Customers (0-2Y)</v>
      </c>
    </row>
    <row r="6259" spans="1:18" x14ac:dyDescent="0.35">
      <c r="A6259">
        <v>15617301</v>
      </c>
      <c r="B6259" t="s">
        <v>2196</v>
      </c>
      <c r="C6259" t="s">
        <v>42</v>
      </c>
      <c r="D6259" t="s">
        <v>39</v>
      </c>
      <c r="E6259">
        <v>36</v>
      </c>
      <c r="F6259" t="s">
        <v>19</v>
      </c>
      <c r="G6259">
        <v>9</v>
      </c>
      <c r="H6259" s="4">
        <v>130809.77</v>
      </c>
      <c r="I6259" t="s">
        <v>33</v>
      </c>
      <c r="J6259">
        <v>1</v>
      </c>
      <c r="K6259">
        <v>774</v>
      </c>
      <c r="L6259" t="s">
        <v>35</v>
      </c>
      <c r="M6259" t="s">
        <v>21</v>
      </c>
      <c r="N6259" t="s">
        <v>32</v>
      </c>
      <c r="O6259" s="4">
        <v>152290.28</v>
      </c>
      <c r="P6259" t="s">
        <v>28</v>
      </c>
      <c r="Q6259" t="str" cm="1">
        <f t="array" ref="Q6259">_xlfn.IFS(
O6259&lt;50000,"Low Salary (&lt;$50K)",
O6259&lt;90000,"Lower Middle ($50K-$90K)",
O6259&lt;130000,"Middle ($90K-$130K)",
O6259&lt;170000,"Upper Middle ($130K-$170K)",
O6259&gt;=170000,"High Salary (&gt;$170K)"
)</f>
        <v>Upper Middle ($130K-$170K)</v>
      </c>
      <c r="R6259" t="str" cm="1">
        <f t="array" ref="R6259">_xlfn.IFS(
G6259&lt;=2,"New Customers (0-2Y)",
G6259&lt;=5,"Growing Customers (3-5Y)",
G6259&lt;=8,"Established Customers (6-8Y)",
G6259&lt;=10,"Loyal Customers (9-10Y)"
)</f>
        <v>Loyal Customers (9-10Y)</v>
      </c>
    </row>
    <row r="6260" spans="1:18" x14ac:dyDescent="0.35">
      <c r="A6260">
        <v>15726046</v>
      </c>
      <c r="B6260" t="s">
        <v>256</v>
      </c>
      <c r="C6260" t="s">
        <v>17</v>
      </c>
      <c r="D6260" t="s">
        <v>18</v>
      </c>
      <c r="E6260">
        <v>27</v>
      </c>
      <c r="F6260" t="s">
        <v>43</v>
      </c>
      <c r="G6260">
        <v>2</v>
      </c>
      <c r="H6260" s="4">
        <v>133009.51</v>
      </c>
      <c r="I6260" t="s">
        <v>33</v>
      </c>
      <c r="J6260">
        <v>1</v>
      </c>
      <c r="K6260">
        <v>712</v>
      </c>
      <c r="L6260" t="s">
        <v>35</v>
      </c>
      <c r="M6260" t="s">
        <v>21</v>
      </c>
      <c r="N6260" t="s">
        <v>32</v>
      </c>
      <c r="O6260" s="4">
        <v>126809.15</v>
      </c>
      <c r="P6260" t="s">
        <v>28</v>
      </c>
      <c r="Q6260" t="str" cm="1">
        <f t="array" ref="Q6260">_xlfn.IFS(
O6260&lt;50000,"Low Salary (&lt;$50K)",
O6260&lt;90000,"Lower Middle ($50K-$90K)",
O6260&lt;130000,"Middle ($90K-$130K)",
O6260&lt;170000,"Upper Middle ($130K-$170K)",
O6260&gt;=170000,"High Salary (&gt;$170K)"
)</f>
        <v>Middle ($90K-$130K)</v>
      </c>
      <c r="R6260" t="str" cm="1">
        <f t="array" ref="R6260">_xlfn.IFS(
G6260&lt;=2,"New Customers (0-2Y)",
G6260&lt;=5,"Growing Customers (3-5Y)",
G6260&lt;=8,"Established Customers (6-8Y)",
G6260&lt;=10,"Loyal Customers (9-10Y)"
)</f>
        <v>New Customers (0-2Y)</v>
      </c>
    </row>
    <row r="6261" spans="1:18" x14ac:dyDescent="0.35">
      <c r="A6261">
        <v>15585748</v>
      </c>
      <c r="B6261" t="s">
        <v>57</v>
      </c>
      <c r="C6261" t="s">
        <v>42</v>
      </c>
      <c r="D6261" t="s">
        <v>18</v>
      </c>
      <c r="E6261">
        <v>28</v>
      </c>
      <c r="F6261" t="s">
        <v>43</v>
      </c>
      <c r="G6261">
        <v>9</v>
      </c>
      <c r="H6261" s="4">
        <v>135337.49</v>
      </c>
      <c r="I6261" t="s">
        <v>33</v>
      </c>
      <c r="J6261">
        <v>2</v>
      </c>
      <c r="K6261">
        <v>585</v>
      </c>
      <c r="L6261" t="s">
        <v>31</v>
      </c>
      <c r="M6261" t="s">
        <v>21</v>
      </c>
      <c r="N6261" t="s">
        <v>22</v>
      </c>
      <c r="O6261" s="4">
        <v>40385.61</v>
      </c>
      <c r="P6261" t="s">
        <v>28</v>
      </c>
      <c r="Q6261" t="str" cm="1">
        <f t="array" ref="Q6261">_xlfn.IFS(
O6261&lt;50000,"Low Salary (&lt;$50K)",
O6261&lt;90000,"Lower Middle ($50K-$90K)",
O6261&lt;130000,"Middle ($90K-$130K)",
O6261&lt;170000,"Upper Middle ($130K-$170K)",
O6261&gt;=170000,"High Salary (&gt;$170K)"
)</f>
        <v>Low Salary (&lt;$50K)</v>
      </c>
      <c r="R6261" t="str" cm="1">
        <f t="array" ref="R6261">_xlfn.IFS(
G6261&lt;=2,"New Customers (0-2Y)",
G6261&lt;=5,"Growing Customers (3-5Y)",
G6261&lt;=8,"Established Customers (6-8Y)",
G6261&lt;=10,"Loyal Customers (9-10Y)"
)</f>
        <v>Loyal Customers (9-10Y)</v>
      </c>
    </row>
    <row r="6262" spans="1:18" x14ac:dyDescent="0.35">
      <c r="A6262">
        <v>15672826</v>
      </c>
      <c r="B6262" t="s">
        <v>352</v>
      </c>
      <c r="C6262" t="s">
        <v>17</v>
      </c>
      <c r="D6262" t="s">
        <v>18</v>
      </c>
      <c r="E6262">
        <v>32</v>
      </c>
      <c r="F6262" t="s">
        <v>19</v>
      </c>
      <c r="G6262">
        <v>10</v>
      </c>
      <c r="H6262" s="4">
        <v>112536.57</v>
      </c>
      <c r="I6262" t="s">
        <v>33</v>
      </c>
      <c r="J6262">
        <v>2</v>
      </c>
      <c r="K6262">
        <v>666</v>
      </c>
      <c r="L6262" t="s">
        <v>35</v>
      </c>
      <c r="M6262" t="s">
        <v>21</v>
      </c>
      <c r="N6262" t="s">
        <v>22</v>
      </c>
      <c r="O6262" s="4">
        <v>34350.54</v>
      </c>
      <c r="P6262" t="s">
        <v>28</v>
      </c>
      <c r="Q6262" t="str" cm="1">
        <f t="array" ref="Q6262">_xlfn.IFS(
O6262&lt;50000,"Low Salary (&lt;$50K)",
O6262&lt;90000,"Lower Middle ($50K-$90K)",
O6262&lt;130000,"Middle ($90K-$130K)",
O6262&lt;170000,"Upper Middle ($130K-$170K)",
O6262&gt;=170000,"High Salary (&gt;$170K)"
)</f>
        <v>Low Salary (&lt;$50K)</v>
      </c>
      <c r="R6262" t="str" cm="1">
        <f t="array" ref="R6262">_xlfn.IFS(
G6262&lt;=2,"New Customers (0-2Y)",
G6262&lt;=5,"Growing Customers (3-5Y)",
G6262&lt;=8,"Established Customers (6-8Y)",
G6262&lt;=10,"Loyal Customers (9-10Y)"
)</f>
        <v>Loyal Customers (9-10Y)</v>
      </c>
    </row>
    <row r="6263" spans="1:18" x14ac:dyDescent="0.35">
      <c r="A6263">
        <v>15595162</v>
      </c>
      <c r="B6263" t="s">
        <v>245</v>
      </c>
      <c r="C6263" t="s">
        <v>26</v>
      </c>
      <c r="D6263" t="s">
        <v>18</v>
      </c>
      <c r="E6263">
        <v>35</v>
      </c>
      <c r="F6263" t="s">
        <v>19</v>
      </c>
      <c r="G6263">
        <v>8</v>
      </c>
      <c r="H6263" s="4">
        <v>122570.69</v>
      </c>
      <c r="I6263" t="s">
        <v>33</v>
      </c>
      <c r="J6263">
        <v>1</v>
      </c>
      <c r="K6263">
        <v>708</v>
      </c>
      <c r="L6263" t="s">
        <v>35</v>
      </c>
      <c r="M6263" t="s">
        <v>27</v>
      </c>
      <c r="N6263" t="s">
        <v>32</v>
      </c>
      <c r="O6263" s="4">
        <v>199005.88</v>
      </c>
      <c r="P6263" t="s">
        <v>28</v>
      </c>
      <c r="Q6263" t="str" cm="1">
        <f t="array" ref="Q6263">_xlfn.IFS(
O6263&lt;50000,"Low Salary (&lt;$50K)",
O6263&lt;90000,"Lower Middle ($50K-$90K)",
O6263&lt;130000,"Middle ($90K-$130K)",
O6263&lt;170000,"Upper Middle ($130K-$170K)",
O6263&gt;=170000,"High Salary (&gt;$170K)"
)</f>
        <v>High Salary (&gt;$170K)</v>
      </c>
      <c r="R6263" t="str" cm="1">
        <f t="array" ref="R6263">_xlfn.IFS(
G6263&lt;=2,"New Customers (0-2Y)",
G6263&lt;=5,"Growing Customers (3-5Y)",
G6263&lt;=8,"Established Customers (6-8Y)",
G6263&lt;=10,"Loyal Customers (9-10Y)"
)</f>
        <v>Established Customers (6-8Y)</v>
      </c>
    </row>
    <row r="6264" spans="1:18" x14ac:dyDescent="0.35">
      <c r="A6264">
        <v>15650026</v>
      </c>
      <c r="B6264" t="s">
        <v>2246</v>
      </c>
      <c r="C6264" t="s">
        <v>17</v>
      </c>
      <c r="D6264" t="s">
        <v>39</v>
      </c>
      <c r="E6264">
        <v>44</v>
      </c>
      <c r="F6264" t="s">
        <v>19</v>
      </c>
      <c r="G6264">
        <v>1</v>
      </c>
      <c r="H6264" s="4">
        <v>63562.02</v>
      </c>
      <c r="I6264" t="s">
        <v>29</v>
      </c>
      <c r="J6264">
        <v>2</v>
      </c>
      <c r="K6264">
        <v>513</v>
      </c>
      <c r="L6264" t="s">
        <v>31</v>
      </c>
      <c r="M6264" t="s">
        <v>27</v>
      </c>
      <c r="N6264" t="s">
        <v>22</v>
      </c>
      <c r="O6264" s="4">
        <v>52629.73</v>
      </c>
      <c r="P6264" t="s">
        <v>23</v>
      </c>
      <c r="Q6264" t="str" cm="1">
        <f t="array" ref="Q6264">_xlfn.IFS(
O6264&lt;50000,"Low Salary (&lt;$50K)",
O6264&lt;90000,"Lower Middle ($50K-$90K)",
O6264&lt;130000,"Middle ($90K-$130K)",
O6264&lt;170000,"Upper Middle ($130K-$170K)",
O6264&gt;=170000,"High Salary (&gt;$170K)"
)</f>
        <v>Lower Middle ($50K-$90K)</v>
      </c>
      <c r="R6264" t="str" cm="1">
        <f t="array" ref="R6264">_xlfn.IFS(
G6264&lt;=2,"New Customers (0-2Y)",
G6264&lt;=5,"Growing Customers (3-5Y)",
G6264&lt;=8,"Established Customers (6-8Y)",
G6264&lt;=10,"Loyal Customers (9-10Y)"
)</f>
        <v>New Customers (0-2Y)</v>
      </c>
    </row>
    <row r="6265" spans="1:18" x14ac:dyDescent="0.35">
      <c r="A6265">
        <v>15745826</v>
      </c>
      <c r="B6265" t="s">
        <v>1356</v>
      </c>
      <c r="C6265" t="s">
        <v>17</v>
      </c>
      <c r="D6265" t="s">
        <v>39</v>
      </c>
      <c r="E6265">
        <v>37</v>
      </c>
      <c r="F6265" t="s">
        <v>19</v>
      </c>
      <c r="G6265">
        <v>3</v>
      </c>
      <c r="H6265" s="4">
        <v>0</v>
      </c>
      <c r="I6265" t="s">
        <v>24</v>
      </c>
      <c r="J6265">
        <v>2</v>
      </c>
      <c r="K6265">
        <v>445</v>
      </c>
      <c r="L6265" t="s">
        <v>44</v>
      </c>
      <c r="M6265" t="s">
        <v>21</v>
      </c>
      <c r="N6265" t="s">
        <v>22</v>
      </c>
      <c r="O6265" s="4">
        <v>180012.39</v>
      </c>
      <c r="P6265" t="s">
        <v>28</v>
      </c>
      <c r="Q6265" t="str" cm="1">
        <f t="array" ref="Q6265">_xlfn.IFS(
O6265&lt;50000,"Low Salary (&lt;$50K)",
O6265&lt;90000,"Lower Middle ($50K-$90K)",
O6265&lt;130000,"Middle ($90K-$130K)",
O6265&lt;170000,"Upper Middle ($130K-$170K)",
O6265&gt;=170000,"High Salary (&gt;$170K)"
)</f>
        <v>High Salary (&gt;$170K)</v>
      </c>
      <c r="R6265" t="str" cm="1">
        <f t="array" ref="R6265">_xlfn.IFS(
G6265&lt;=2,"New Customers (0-2Y)",
G6265&lt;=5,"Growing Customers (3-5Y)",
G6265&lt;=8,"Established Customers (6-8Y)",
G6265&lt;=10,"Loyal Customers (9-10Y)"
)</f>
        <v>Growing Customers (3-5Y)</v>
      </c>
    </row>
    <row r="6266" spans="1:18" x14ac:dyDescent="0.35">
      <c r="A6266">
        <v>15708610</v>
      </c>
      <c r="B6266" t="s">
        <v>1264</v>
      </c>
      <c r="C6266" t="s">
        <v>42</v>
      </c>
      <c r="D6266" t="s">
        <v>39</v>
      </c>
      <c r="E6266">
        <v>44</v>
      </c>
      <c r="F6266" t="s">
        <v>19</v>
      </c>
      <c r="G6266">
        <v>9</v>
      </c>
      <c r="H6266" s="4">
        <v>100368.63</v>
      </c>
      <c r="I6266" t="s">
        <v>33</v>
      </c>
      <c r="J6266">
        <v>2</v>
      </c>
      <c r="K6266">
        <v>690</v>
      </c>
      <c r="L6266" t="s">
        <v>35</v>
      </c>
      <c r="M6266" t="s">
        <v>27</v>
      </c>
      <c r="N6266" t="s">
        <v>32</v>
      </c>
      <c r="O6266" s="4">
        <v>35342.33</v>
      </c>
      <c r="P6266" t="s">
        <v>28</v>
      </c>
      <c r="Q6266" t="str" cm="1">
        <f t="array" ref="Q6266">_xlfn.IFS(
O6266&lt;50000,"Low Salary (&lt;$50K)",
O6266&lt;90000,"Lower Middle ($50K-$90K)",
O6266&lt;130000,"Middle ($90K-$130K)",
O6266&lt;170000,"Upper Middle ($130K-$170K)",
O6266&gt;=170000,"High Salary (&gt;$170K)"
)</f>
        <v>Low Salary (&lt;$50K)</v>
      </c>
      <c r="R6266" t="str" cm="1">
        <f t="array" ref="R6266">_xlfn.IFS(
G6266&lt;=2,"New Customers (0-2Y)",
G6266&lt;=5,"Growing Customers (3-5Y)",
G6266&lt;=8,"Established Customers (6-8Y)",
G6266&lt;=10,"Loyal Customers (9-10Y)"
)</f>
        <v>Loyal Customers (9-10Y)</v>
      </c>
    </row>
    <row r="6267" spans="1:18" x14ac:dyDescent="0.35">
      <c r="A6267">
        <v>15624471</v>
      </c>
      <c r="B6267" t="s">
        <v>1527</v>
      </c>
      <c r="C6267" t="s">
        <v>17</v>
      </c>
      <c r="D6267" t="s">
        <v>39</v>
      </c>
      <c r="E6267">
        <v>37</v>
      </c>
      <c r="F6267" t="s">
        <v>19</v>
      </c>
      <c r="G6267">
        <v>6</v>
      </c>
      <c r="H6267" s="4">
        <v>0</v>
      </c>
      <c r="I6267" t="s">
        <v>24</v>
      </c>
      <c r="J6267">
        <v>2</v>
      </c>
      <c r="K6267">
        <v>850</v>
      </c>
      <c r="L6267" t="s">
        <v>37</v>
      </c>
      <c r="M6267" t="s">
        <v>21</v>
      </c>
      <c r="N6267" t="s">
        <v>32</v>
      </c>
      <c r="O6267" s="4">
        <v>109291.22</v>
      </c>
      <c r="P6267" t="s">
        <v>28</v>
      </c>
      <c r="Q6267" t="str" cm="1">
        <f t="array" ref="Q6267">_xlfn.IFS(
O6267&lt;50000,"Low Salary (&lt;$50K)",
O6267&lt;90000,"Lower Middle ($50K-$90K)",
O6267&lt;130000,"Middle ($90K-$130K)",
O6267&lt;170000,"Upper Middle ($130K-$170K)",
O6267&gt;=170000,"High Salary (&gt;$170K)"
)</f>
        <v>Middle ($90K-$130K)</v>
      </c>
      <c r="R6267" t="str" cm="1">
        <f t="array" ref="R6267">_xlfn.IFS(
G6267&lt;=2,"New Customers (0-2Y)",
G6267&lt;=5,"Growing Customers (3-5Y)",
G6267&lt;=8,"Established Customers (6-8Y)",
G6267&lt;=10,"Loyal Customers (9-10Y)"
)</f>
        <v>Established Customers (6-8Y)</v>
      </c>
    </row>
    <row r="6268" spans="1:18" x14ac:dyDescent="0.35">
      <c r="A6268">
        <v>15590097</v>
      </c>
      <c r="B6268" t="s">
        <v>677</v>
      </c>
      <c r="C6268" t="s">
        <v>26</v>
      </c>
      <c r="D6268" t="s">
        <v>18</v>
      </c>
      <c r="E6268">
        <v>33</v>
      </c>
      <c r="F6268" t="s">
        <v>19</v>
      </c>
      <c r="G6268">
        <v>7</v>
      </c>
      <c r="H6268" s="4">
        <v>136082</v>
      </c>
      <c r="I6268" t="s">
        <v>33</v>
      </c>
      <c r="J6268">
        <v>1</v>
      </c>
      <c r="K6268">
        <v>537</v>
      </c>
      <c r="L6268" t="s">
        <v>31</v>
      </c>
      <c r="M6268" t="s">
        <v>21</v>
      </c>
      <c r="N6268" t="s">
        <v>32</v>
      </c>
      <c r="O6268" s="4">
        <v>62746.54</v>
      </c>
      <c r="P6268" t="s">
        <v>28</v>
      </c>
      <c r="Q6268" t="str" cm="1">
        <f t="array" ref="Q6268">_xlfn.IFS(
O6268&lt;50000,"Low Salary (&lt;$50K)",
O6268&lt;90000,"Lower Middle ($50K-$90K)",
O6268&lt;130000,"Middle ($90K-$130K)",
O6268&lt;170000,"Upper Middle ($130K-$170K)",
O6268&gt;=170000,"High Salary (&gt;$170K)"
)</f>
        <v>Lower Middle ($50K-$90K)</v>
      </c>
      <c r="R6268" t="str" cm="1">
        <f t="array" ref="R6268">_xlfn.IFS(
G6268&lt;=2,"New Customers (0-2Y)",
G6268&lt;=5,"Growing Customers (3-5Y)",
G6268&lt;=8,"Established Customers (6-8Y)",
G6268&lt;=10,"Loyal Customers (9-10Y)"
)</f>
        <v>Established Customers (6-8Y)</v>
      </c>
    </row>
    <row r="6269" spans="1:18" x14ac:dyDescent="0.35">
      <c r="A6269">
        <v>15689328</v>
      </c>
      <c r="B6269" t="s">
        <v>1300</v>
      </c>
      <c r="C6269" t="s">
        <v>42</v>
      </c>
      <c r="D6269" t="s">
        <v>39</v>
      </c>
      <c r="E6269">
        <v>48</v>
      </c>
      <c r="F6269" t="s">
        <v>19</v>
      </c>
      <c r="G6269">
        <v>9</v>
      </c>
      <c r="H6269" s="4">
        <v>114169.16</v>
      </c>
      <c r="I6269" t="s">
        <v>33</v>
      </c>
      <c r="J6269">
        <v>1</v>
      </c>
      <c r="K6269">
        <v>705</v>
      </c>
      <c r="L6269" t="s">
        <v>35</v>
      </c>
      <c r="M6269" t="s">
        <v>27</v>
      </c>
      <c r="N6269" t="s">
        <v>32</v>
      </c>
      <c r="O6269" s="4">
        <v>173273.2</v>
      </c>
      <c r="P6269" t="s">
        <v>23</v>
      </c>
      <c r="Q6269" t="str" cm="1">
        <f t="array" ref="Q6269">_xlfn.IFS(
O6269&lt;50000,"Low Salary (&lt;$50K)",
O6269&lt;90000,"Lower Middle ($50K-$90K)",
O6269&lt;130000,"Middle ($90K-$130K)",
O6269&lt;170000,"Upper Middle ($130K-$170K)",
O6269&gt;=170000,"High Salary (&gt;$170K)"
)</f>
        <v>High Salary (&gt;$170K)</v>
      </c>
      <c r="R6269" t="str" cm="1">
        <f t="array" ref="R6269">_xlfn.IFS(
G6269&lt;=2,"New Customers (0-2Y)",
G6269&lt;=5,"Growing Customers (3-5Y)",
G6269&lt;=8,"Established Customers (6-8Y)",
G6269&lt;=10,"Loyal Customers (9-10Y)"
)</f>
        <v>Loyal Customers (9-10Y)</v>
      </c>
    </row>
    <row r="6270" spans="1:18" x14ac:dyDescent="0.35">
      <c r="A6270">
        <v>15582154</v>
      </c>
      <c r="B6270" t="s">
        <v>216</v>
      </c>
      <c r="C6270" t="s">
        <v>17</v>
      </c>
      <c r="D6270" t="s">
        <v>18</v>
      </c>
      <c r="E6270">
        <v>45</v>
      </c>
      <c r="F6270" t="s">
        <v>19</v>
      </c>
      <c r="G6270">
        <v>5</v>
      </c>
      <c r="H6270" s="4">
        <v>47884.92</v>
      </c>
      <c r="I6270" t="s">
        <v>29</v>
      </c>
      <c r="J6270">
        <v>1</v>
      </c>
      <c r="K6270">
        <v>670</v>
      </c>
      <c r="L6270" t="s">
        <v>35</v>
      </c>
      <c r="M6270" t="s">
        <v>21</v>
      </c>
      <c r="N6270" t="s">
        <v>22</v>
      </c>
      <c r="O6270" s="4">
        <v>54340.24</v>
      </c>
      <c r="P6270" t="s">
        <v>28</v>
      </c>
      <c r="Q6270" t="str" cm="1">
        <f t="array" ref="Q6270">_xlfn.IFS(
O6270&lt;50000,"Low Salary (&lt;$50K)",
O6270&lt;90000,"Lower Middle ($50K-$90K)",
O6270&lt;130000,"Middle ($90K-$130K)",
O6270&lt;170000,"Upper Middle ($130K-$170K)",
O6270&gt;=170000,"High Salary (&gt;$170K)"
)</f>
        <v>Lower Middle ($50K-$90K)</v>
      </c>
      <c r="R6270" t="str" cm="1">
        <f t="array" ref="R6270">_xlfn.IFS(
G6270&lt;=2,"New Customers (0-2Y)",
G6270&lt;=5,"Growing Customers (3-5Y)",
G6270&lt;=8,"Established Customers (6-8Y)",
G6270&lt;=10,"Loyal Customers (9-10Y)"
)</f>
        <v>Growing Customers (3-5Y)</v>
      </c>
    </row>
    <row r="6271" spans="1:18" x14ac:dyDescent="0.35">
      <c r="A6271">
        <v>15734626</v>
      </c>
      <c r="B6271" t="s">
        <v>807</v>
      </c>
      <c r="C6271" t="s">
        <v>26</v>
      </c>
      <c r="D6271" t="s">
        <v>18</v>
      </c>
      <c r="E6271">
        <v>36</v>
      </c>
      <c r="F6271" t="s">
        <v>19</v>
      </c>
      <c r="G6271">
        <v>1</v>
      </c>
      <c r="H6271" s="4">
        <v>0</v>
      </c>
      <c r="I6271" t="s">
        <v>24</v>
      </c>
      <c r="J6271">
        <v>2</v>
      </c>
      <c r="K6271">
        <v>652</v>
      </c>
      <c r="L6271" t="s">
        <v>20</v>
      </c>
      <c r="M6271" t="s">
        <v>21</v>
      </c>
      <c r="N6271" t="s">
        <v>22</v>
      </c>
      <c r="O6271" s="4">
        <v>19302.78</v>
      </c>
      <c r="P6271" t="s">
        <v>28</v>
      </c>
      <c r="Q6271" t="str" cm="1">
        <f t="array" ref="Q6271">_xlfn.IFS(
O6271&lt;50000,"Low Salary (&lt;$50K)",
O6271&lt;90000,"Lower Middle ($50K-$90K)",
O6271&lt;130000,"Middle ($90K-$130K)",
O6271&lt;170000,"Upper Middle ($130K-$170K)",
O6271&gt;=170000,"High Salary (&gt;$170K)"
)</f>
        <v>Low Salary (&lt;$50K)</v>
      </c>
      <c r="R6271" t="str" cm="1">
        <f t="array" ref="R6271">_xlfn.IFS(
G6271&lt;=2,"New Customers (0-2Y)",
G6271&lt;=5,"Growing Customers (3-5Y)",
G6271&lt;=8,"Established Customers (6-8Y)",
G6271&lt;=10,"Loyal Customers (9-10Y)"
)</f>
        <v>New Customers (0-2Y)</v>
      </c>
    </row>
    <row r="6272" spans="1:18" x14ac:dyDescent="0.35">
      <c r="A6272">
        <v>15702806</v>
      </c>
      <c r="B6272" t="s">
        <v>82</v>
      </c>
      <c r="C6272" t="s">
        <v>26</v>
      </c>
      <c r="D6272" t="s">
        <v>39</v>
      </c>
      <c r="E6272">
        <v>24</v>
      </c>
      <c r="F6272" t="s">
        <v>43</v>
      </c>
      <c r="G6272">
        <v>9</v>
      </c>
      <c r="H6272" s="4">
        <v>0</v>
      </c>
      <c r="I6272" t="s">
        <v>24</v>
      </c>
      <c r="J6272">
        <v>1</v>
      </c>
      <c r="K6272">
        <v>696</v>
      </c>
      <c r="L6272" t="s">
        <v>35</v>
      </c>
      <c r="M6272" t="s">
        <v>27</v>
      </c>
      <c r="N6272" t="s">
        <v>32</v>
      </c>
      <c r="O6272" s="4">
        <v>10883.52</v>
      </c>
      <c r="P6272" t="s">
        <v>28</v>
      </c>
      <c r="Q6272" t="str" cm="1">
        <f t="array" ref="Q6272">_xlfn.IFS(
O6272&lt;50000,"Low Salary (&lt;$50K)",
O6272&lt;90000,"Lower Middle ($50K-$90K)",
O6272&lt;130000,"Middle ($90K-$130K)",
O6272&lt;170000,"Upper Middle ($130K-$170K)",
O6272&gt;=170000,"High Salary (&gt;$170K)"
)</f>
        <v>Low Salary (&lt;$50K)</v>
      </c>
      <c r="R6272" t="str" cm="1">
        <f t="array" ref="R6272">_xlfn.IFS(
G6272&lt;=2,"New Customers (0-2Y)",
G6272&lt;=5,"Growing Customers (3-5Y)",
G6272&lt;=8,"Established Customers (6-8Y)",
G6272&lt;=10,"Loyal Customers (9-10Y)"
)</f>
        <v>Loyal Customers (9-10Y)</v>
      </c>
    </row>
    <row r="6273" spans="1:18" x14ac:dyDescent="0.35">
      <c r="A6273">
        <v>15620756</v>
      </c>
      <c r="B6273" t="s">
        <v>2330</v>
      </c>
      <c r="C6273" t="s">
        <v>17</v>
      </c>
      <c r="D6273" t="s">
        <v>39</v>
      </c>
      <c r="E6273">
        <v>49</v>
      </c>
      <c r="F6273" t="s">
        <v>19</v>
      </c>
      <c r="G6273">
        <v>6</v>
      </c>
      <c r="H6273" s="4">
        <v>202904.64</v>
      </c>
      <c r="I6273" t="s">
        <v>33</v>
      </c>
      <c r="J6273">
        <v>1</v>
      </c>
      <c r="K6273">
        <v>747</v>
      </c>
      <c r="L6273" t="s">
        <v>35</v>
      </c>
      <c r="M6273" t="s">
        <v>21</v>
      </c>
      <c r="N6273" t="s">
        <v>22</v>
      </c>
      <c r="O6273" s="4">
        <v>17298.72</v>
      </c>
      <c r="P6273" t="s">
        <v>23</v>
      </c>
      <c r="Q6273" t="str" cm="1">
        <f t="array" ref="Q6273">_xlfn.IFS(
O6273&lt;50000,"Low Salary (&lt;$50K)",
O6273&lt;90000,"Lower Middle ($50K-$90K)",
O6273&lt;130000,"Middle ($90K-$130K)",
O6273&lt;170000,"Upper Middle ($130K-$170K)",
O6273&gt;=170000,"High Salary (&gt;$170K)"
)</f>
        <v>Low Salary (&lt;$50K)</v>
      </c>
      <c r="R6273" t="str" cm="1">
        <f t="array" ref="R6273">_xlfn.IFS(
G6273&lt;=2,"New Customers (0-2Y)",
G6273&lt;=5,"Growing Customers (3-5Y)",
G6273&lt;=8,"Established Customers (6-8Y)",
G6273&lt;=10,"Loyal Customers (9-10Y)"
)</f>
        <v>Established Customers (6-8Y)</v>
      </c>
    </row>
    <row r="6274" spans="1:18" x14ac:dyDescent="0.35">
      <c r="A6274">
        <v>15611331</v>
      </c>
      <c r="B6274" t="s">
        <v>724</v>
      </c>
      <c r="C6274" t="s">
        <v>17</v>
      </c>
      <c r="D6274" t="s">
        <v>18</v>
      </c>
      <c r="E6274">
        <v>46</v>
      </c>
      <c r="F6274" t="s">
        <v>19</v>
      </c>
      <c r="G6274">
        <v>1</v>
      </c>
      <c r="H6274" s="4">
        <v>0</v>
      </c>
      <c r="I6274" t="s">
        <v>24</v>
      </c>
      <c r="J6274">
        <v>1</v>
      </c>
      <c r="K6274">
        <v>511</v>
      </c>
      <c r="L6274" t="s">
        <v>31</v>
      </c>
      <c r="M6274" t="s">
        <v>21</v>
      </c>
      <c r="N6274" t="s">
        <v>22</v>
      </c>
      <c r="O6274" s="4">
        <v>115779.48</v>
      </c>
      <c r="P6274" t="s">
        <v>23</v>
      </c>
      <c r="Q6274" t="str" cm="1">
        <f t="array" ref="Q6274">_xlfn.IFS(
O6274&lt;50000,"Low Salary (&lt;$50K)",
O6274&lt;90000,"Lower Middle ($50K-$90K)",
O6274&lt;130000,"Middle ($90K-$130K)",
O6274&lt;170000,"Upper Middle ($130K-$170K)",
O6274&gt;=170000,"High Salary (&gt;$170K)"
)</f>
        <v>Middle ($90K-$130K)</v>
      </c>
      <c r="R6274" t="str" cm="1">
        <f t="array" ref="R6274">_xlfn.IFS(
G6274&lt;=2,"New Customers (0-2Y)",
G6274&lt;=5,"Growing Customers (3-5Y)",
G6274&lt;=8,"Established Customers (6-8Y)",
G6274&lt;=10,"Loyal Customers (9-10Y)"
)</f>
        <v>New Customers (0-2Y)</v>
      </c>
    </row>
    <row r="6275" spans="1:18" x14ac:dyDescent="0.35">
      <c r="A6275">
        <v>15576935</v>
      </c>
      <c r="B6275" t="s">
        <v>2331</v>
      </c>
      <c r="C6275" t="s">
        <v>26</v>
      </c>
      <c r="D6275" t="s">
        <v>39</v>
      </c>
      <c r="E6275">
        <v>43</v>
      </c>
      <c r="F6275" t="s">
        <v>19</v>
      </c>
      <c r="G6275">
        <v>2</v>
      </c>
      <c r="H6275" s="4">
        <v>161807.18</v>
      </c>
      <c r="I6275" t="s">
        <v>33</v>
      </c>
      <c r="J6275">
        <v>2</v>
      </c>
      <c r="K6275">
        <v>743</v>
      </c>
      <c r="L6275" t="s">
        <v>35</v>
      </c>
      <c r="M6275" t="s">
        <v>27</v>
      </c>
      <c r="N6275" t="s">
        <v>22</v>
      </c>
      <c r="O6275" s="4">
        <v>93228.86</v>
      </c>
      <c r="P6275" t="s">
        <v>23</v>
      </c>
      <c r="Q6275" t="str" cm="1">
        <f t="array" ref="Q6275">_xlfn.IFS(
O6275&lt;50000,"Low Salary (&lt;$50K)",
O6275&lt;90000,"Lower Middle ($50K-$90K)",
O6275&lt;130000,"Middle ($90K-$130K)",
O6275&lt;170000,"Upper Middle ($130K-$170K)",
O6275&gt;=170000,"High Salary (&gt;$170K)"
)</f>
        <v>Middle ($90K-$130K)</v>
      </c>
      <c r="R6275" t="str" cm="1">
        <f t="array" ref="R6275">_xlfn.IFS(
G6275&lt;=2,"New Customers (0-2Y)",
G6275&lt;=5,"Growing Customers (3-5Y)",
G6275&lt;=8,"Established Customers (6-8Y)",
G6275&lt;=10,"Loyal Customers (9-10Y)"
)</f>
        <v>New Customers (0-2Y)</v>
      </c>
    </row>
    <row r="6276" spans="1:18" x14ac:dyDescent="0.35">
      <c r="A6276">
        <v>15661275</v>
      </c>
      <c r="B6276" t="s">
        <v>2332</v>
      </c>
      <c r="C6276" t="s">
        <v>42</v>
      </c>
      <c r="D6276" t="s">
        <v>39</v>
      </c>
      <c r="E6276">
        <v>52</v>
      </c>
      <c r="F6276" t="s">
        <v>19</v>
      </c>
      <c r="G6276">
        <v>3</v>
      </c>
      <c r="H6276" s="4">
        <v>110791.97</v>
      </c>
      <c r="I6276" t="s">
        <v>33</v>
      </c>
      <c r="J6276">
        <v>1</v>
      </c>
      <c r="K6276">
        <v>532</v>
      </c>
      <c r="L6276" t="s">
        <v>31</v>
      </c>
      <c r="M6276" t="s">
        <v>21</v>
      </c>
      <c r="N6276" t="s">
        <v>32</v>
      </c>
      <c r="O6276" s="4">
        <v>148704.76999999999</v>
      </c>
      <c r="P6276" t="s">
        <v>23</v>
      </c>
      <c r="Q6276" t="str" cm="1">
        <f t="array" ref="Q6276">_xlfn.IFS(
O6276&lt;50000,"Low Salary (&lt;$50K)",
O6276&lt;90000,"Lower Middle ($50K-$90K)",
O6276&lt;130000,"Middle ($90K-$130K)",
O6276&lt;170000,"Upper Middle ($130K-$170K)",
O6276&gt;=170000,"High Salary (&gt;$170K)"
)</f>
        <v>Upper Middle ($130K-$170K)</v>
      </c>
      <c r="R6276" t="str" cm="1">
        <f t="array" ref="R6276">_xlfn.IFS(
G6276&lt;=2,"New Customers (0-2Y)",
G6276&lt;=5,"Growing Customers (3-5Y)",
G6276&lt;=8,"Established Customers (6-8Y)",
G6276&lt;=10,"Loyal Customers (9-10Y)"
)</f>
        <v>Growing Customers (3-5Y)</v>
      </c>
    </row>
    <row r="6277" spans="1:18" x14ac:dyDescent="0.35">
      <c r="A6277">
        <v>15814940</v>
      </c>
      <c r="B6277" t="s">
        <v>525</v>
      </c>
      <c r="C6277" t="s">
        <v>26</v>
      </c>
      <c r="D6277" t="s">
        <v>18</v>
      </c>
      <c r="E6277">
        <v>33</v>
      </c>
      <c r="F6277" t="s">
        <v>19</v>
      </c>
      <c r="G6277">
        <v>9</v>
      </c>
      <c r="H6277" s="4">
        <v>0</v>
      </c>
      <c r="I6277" t="s">
        <v>24</v>
      </c>
      <c r="J6277">
        <v>2</v>
      </c>
      <c r="K6277">
        <v>642</v>
      </c>
      <c r="L6277" t="s">
        <v>20</v>
      </c>
      <c r="M6277" t="s">
        <v>21</v>
      </c>
      <c r="N6277" t="s">
        <v>22</v>
      </c>
      <c r="O6277" s="4">
        <v>150475.14000000001</v>
      </c>
      <c r="P6277" t="s">
        <v>28</v>
      </c>
      <c r="Q6277" t="str" cm="1">
        <f t="array" ref="Q6277">_xlfn.IFS(
O6277&lt;50000,"Low Salary (&lt;$50K)",
O6277&lt;90000,"Lower Middle ($50K-$90K)",
O6277&lt;130000,"Middle ($90K-$130K)",
O6277&lt;170000,"Upper Middle ($130K-$170K)",
O6277&gt;=170000,"High Salary (&gt;$170K)"
)</f>
        <v>Upper Middle ($130K-$170K)</v>
      </c>
      <c r="R6277" t="str" cm="1">
        <f t="array" ref="R6277">_xlfn.IFS(
G6277&lt;=2,"New Customers (0-2Y)",
G6277&lt;=5,"Growing Customers (3-5Y)",
G6277&lt;=8,"Established Customers (6-8Y)",
G6277&lt;=10,"Loyal Customers (9-10Y)"
)</f>
        <v>Loyal Customers (9-10Y)</v>
      </c>
    </row>
    <row r="6278" spans="1:18" x14ac:dyDescent="0.35">
      <c r="A6278">
        <v>15768471</v>
      </c>
      <c r="B6278" t="s">
        <v>2333</v>
      </c>
      <c r="C6278" t="s">
        <v>42</v>
      </c>
      <c r="D6278" t="s">
        <v>18</v>
      </c>
      <c r="E6278">
        <v>54</v>
      </c>
      <c r="F6278" t="s">
        <v>19</v>
      </c>
      <c r="G6278">
        <v>6</v>
      </c>
      <c r="H6278" s="4">
        <v>108755</v>
      </c>
      <c r="I6278" t="s">
        <v>33</v>
      </c>
      <c r="J6278">
        <v>1</v>
      </c>
      <c r="K6278">
        <v>554</v>
      </c>
      <c r="L6278" t="s">
        <v>31</v>
      </c>
      <c r="M6278" t="s">
        <v>21</v>
      </c>
      <c r="N6278" t="s">
        <v>32</v>
      </c>
      <c r="O6278" s="4">
        <v>40914.32</v>
      </c>
      <c r="P6278" t="s">
        <v>23</v>
      </c>
      <c r="Q6278" t="str" cm="1">
        <f t="array" ref="Q6278">_xlfn.IFS(
O6278&lt;50000,"Low Salary (&lt;$50K)",
O6278&lt;90000,"Lower Middle ($50K-$90K)",
O6278&lt;130000,"Middle ($90K-$130K)",
O6278&lt;170000,"Upper Middle ($130K-$170K)",
O6278&gt;=170000,"High Salary (&gt;$170K)"
)</f>
        <v>Low Salary (&lt;$50K)</v>
      </c>
      <c r="R6278" t="str" cm="1">
        <f t="array" ref="R6278">_xlfn.IFS(
G6278&lt;=2,"New Customers (0-2Y)",
G6278&lt;=5,"Growing Customers (3-5Y)",
G6278&lt;=8,"Established Customers (6-8Y)",
G6278&lt;=10,"Loyal Customers (9-10Y)"
)</f>
        <v>Established Customers (6-8Y)</v>
      </c>
    </row>
    <row r="6279" spans="1:18" x14ac:dyDescent="0.35">
      <c r="A6279">
        <v>15697391</v>
      </c>
      <c r="B6279" t="s">
        <v>2334</v>
      </c>
      <c r="C6279" t="s">
        <v>26</v>
      </c>
      <c r="D6279" t="s">
        <v>18</v>
      </c>
      <c r="E6279">
        <v>34</v>
      </c>
      <c r="F6279" t="s">
        <v>19</v>
      </c>
      <c r="G6279">
        <v>3</v>
      </c>
      <c r="H6279" s="4">
        <v>0</v>
      </c>
      <c r="I6279" t="s">
        <v>24</v>
      </c>
      <c r="J6279">
        <v>2</v>
      </c>
      <c r="K6279">
        <v>604</v>
      </c>
      <c r="L6279" t="s">
        <v>20</v>
      </c>
      <c r="M6279" t="s">
        <v>21</v>
      </c>
      <c r="N6279" t="s">
        <v>32</v>
      </c>
      <c r="O6279" s="4">
        <v>38587.699999999997</v>
      </c>
      <c r="P6279" t="s">
        <v>28</v>
      </c>
      <c r="Q6279" t="str" cm="1">
        <f t="array" ref="Q6279">_xlfn.IFS(
O6279&lt;50000,"Low Salary (&lt;$50K)",
O6279&lt;90000,"Lower Middle ($50K-$90K)",
O6279&lt;130000,"Middle ($90K-$130K)",
O6279&lt;170000,"Upper Middle ($130K-$170K)",
O6279&gt;=170000,"High Salary (&gt;$170K)"
)</f>
        <v>Low Salary (&lt;$50K)</v>
      </c>
      <c r="R6279" t="str" cm="1">
        <f t="array" ref="R6279">_xlfn.IFS(
G6279&lt;=2,"New Customers (0-2Y)",
G6279&lt;=5,"Growing Customers (3-5Y)",
G6279&lt;=8,"Established Customers (6-8Y)",
G6279&lt;=10,"Loyal Customers (9-10Y)"
)</f>
        <v>Growing Customers (3-5Y)</v>
      </c>
    </row>
    <row r="6280" spans="1:18" x14ac:dyDescent="0.35">
      <c r="A6280">
        <v>15793346</v>
      </c>
      <c r="B6280" t="s">
        <v>1154</v>
      </c>
      <c r="C6280" t="s">
        <v>17</v>
      </c>
      <c r="D6280" t="s">
        <v>18</v>
      </c>
      <c r="E6280">
        <v>72</v>
      </c>
      <c r="F6280" t="s">
        <v>2967</v>
      </c>
      <c r="G6280">
        <v>3</v>
      </c>
      <c r="H6280" s="4">
        <v>0</v>
      </c>
      <c r="I6280" t="s">
        <v>24</v>
      </c>
      <c r="J6280">
        <v>2</v>
      </c>
      <c r="K6280">
        <v>602</v>
      </c>
      <c r="L6280" t="s">
        <v>20</v>
      </c>
      <c r="M6280" t="s">
        <v>21</v>
      </c>
      <c r="N6280" t="s">
        <v>22</v>
      </c>
      <c r="O6280" s="4">
        <v>171260.66</v>
      </c>
      <c r="P6280" t="s">
        <v>28</v>
      </c>
      <c r="Q6280" t="str" cm="1">
        <f t="array" ref="Q6280">_xlfn.IFS(
O6280&lt;50000,"Low Salary (&lt;$50K)",
O6280&lt;90000,"Lower Middle ($50K-$90K)",
O6280&lt;130000,"Middle ($90K-$130K)",
O6280&lt;170000,"Upper Middle ($130K-$170K)",
O6280&gt;=170000,"High Salary (&gt;$170K)"
)</f>
        <v>High Salary (&gt;$170K)</v>
      </c>
      <c r="R6280" t="str" cm="1">
        <f t="array" ref="R6280">_xlfn.IFS(
G6280&lt;=2,"New Customers (0-2Y)",
G6280&lt;=5,"Growing Customers (3-5Y)",
G6280&lt;=8,"Established Customers (6-8Y)",
G6280&lt;=10,"Loyal Customers (9-10Y)"
)</f>
        <v>Growing Customers (3-5Y)</v>
      </c>
    </row>
    <row r="6281" spans="1:18" x14ac:dyDescent="0.35">
      <c r="A6281">
        <v>15608338</v>
      </c>
      <c r="B6281" t="s">
        <v>1545</v>
      </c>
      <c r="C6281" t="s">
        <v>26</v>
      </c>
      <c r="D6281" t="s">
        <v>18</v>
      </c>
      <c r="E6281">
        <v>55</v>
      </c>
      <c r="F6281" t="s">
        <v>19</v>
      </c>
      <c r="G6281">
        <v>9</v>
      </c>
      <c r="H6281" s="4">
        <v>117294.12</v>
      </c>
      <c r="I6281" t="s">
        <v>33</v>
      </c>
      <c r="J6281">
        <v>4</v>
      </c>
      <c r="K6281">
        <v>757</v>
      </c>
      <c r="L6281" t="s">
        <v>35</v>
      </c>
      <c r="M6281" t="s">
        <v>21</v>
      </c>
      <c r="N6281" t="s">
        <v>32</v>
      </c>
      <c r="O6281" s="4">
        <v>94187.47</v>
      </c>
      <c r="P6281" t="s">
        <v>23</v>
      </c>
      <c r="Q6281" t="str" cm="1">
        <f t="array" ref="Q6281">_xlfn.IFS(
O6281&lt;50000,"Low Salary (&lt;$50K)",
O6281&lt;90000,"Lower Middle ($50K-$90K)",
O6281&lt;130000,"Middle ($90K-$130K)",
O6281&lt;170000,"Upper Middle ($130K-$170K)",
O6281&gt;=170000,"High Salary (&gt;$170K)"
)</f>
        <v>Middle ($90K-$130K)</v>
      </c>
      <c r="R6281" t="str" cm="1">
        <f t="array" ref="R6281">_xlfn.IFS(
G6281&lt;=2,"New Customers (0-2Y)",
G6281&lt;=5,"Growing Customers (3-5Y)",
G6281&lt;=8,"Established Customers (6-8Y)",
G6281&lt;=10,"Loyal Customers (9-10Y)"
)</f>
        <v>Loyal Customers (9-10Y)</v>
      </c>
    </row>
    <row r="6282" spans="1:18" x14ac:dyDescent="0.35">
      <c r="A6282">
        <v>15578546</v>
      </c>
      <c r="B6282" t="s">
        <v>799</v>
      </c>
      <c r="C6282" t="s">
        <v>42</v>
      </c>
      <c r="D6282" t="s">
        <v>39</v>
      </c>
      <c r="E6282">
        <v>26</v>
      </c>
      <c r="F6282" t="s">
        <v>43</v>
      </c>
      <c r="G6282">
        <v>4</v>
      </c>
      <c r="H6282" s="4">
        <v>102251.14</v>
      </c>
      <c r="I6282" t="s">
        <v>33</v>
      </c>
      <c r="J6282">
        <v>1</v>
      </c>
      <c r="K6282">
        <v>491</v>
      </c>
      <c r="L6282" t="s">
        <v>44</v>
      </c>
      <c r="M6282" t="s">
        <v>21</v>
      </c>
      <c r="N6282" t="s">
        <v>22</v>
      </c>
      <c r="O6282" s="4">
        <v>145900.89000000001</v>
      </c>
      <c r="P6282" t="s">
        <v>28</v>
      </c>
      <c r="Q6282" t="str" cm="1">
        <f t="array" ref="Q6282">_xlfn.IFS(
O6282&lt;50000,"Low Salary (&lt;$50K)",
O6282&lt;90000,"Lower Middle ($50K-$90K)",
O6282&lt;130000,"Middle ($90K-$130K)",
O6282&lt;170000,"Upper Middle ($130K-$170K)",
O6282&gt;=170000,"High Salary (&gt;$170K)"
)</f>
        <v>Upper Middle ($130K-$170K)</v>
      </c>
      <c r="R6282" t="str" cm="1">
        <f t="array" ref="R6282">_xlfn.IFS(
G6282&lt;=2,"New Customers (0-2Y)",
G6282&lt;=5,"Growing Customers (3-5Y)",
G6282&lt;=8,"Established Customers (6-8Y)",
G6282&lt;=10,"Loyal Customers (9-10Y)"
)</f>
        <v>Growing Customers (3-5Y)</v>
      </c>
    </row>
    <row r="6283" spans="1:18" x14ac:dyDescent="0.35">
      <c r="A6283">
        <v>15656921</v>
      </c>
      <c r="B6283" t="s">
        <v>2335</v>
      </c>
      <c r="C6283" t="s">
        <v>17</v>
      </c>
      <c r="D6283" t="s">
        <v>39</v>
      </c>
      <c r="E6283">
        <v>31</v>
      </c>
      <c r="F6283" t="s">
        <v>19</v>
      </c>
      <c r="G6283">
        <v>4</v>
      </c>
      <c r="H6283" s="4">
        <v>0</v>
      </c>
      <c r="I6283" t="s">
        <v>24</v>
      </c>
      <c r="J6283">
        <v>2</v>
      </c>
      <c r="K6283">
        <v>850</v>
      </c>
      <c r="L6283" t="s">
        <v>37</v>
      </c>
      <c r="M6283" t="s">
        <v>27</v>
      </c>
      <c r="N6283" t="s">
        <v>32</v>
      </c>
      <c r="O6283" s="4">
        <v>152298.28</v>
      </c>
      <c r="P6283" t="s">
        <v>28</v>
      </c>
      <c r="Q6283" t="str" cm="1">
        <f t="array" ref="Q6283">_xlfn.IFS(
O6283&lt;50000,"Low Salary (&lt;$50K)",
O6283&lt;90000,"Lower Middle ($50K-$90K)",
O6283&lt;130000,"Middle ($90K-$130K)",
O6283&lt;170000,"Upper Middle ($130K-$170K)",
O6283&gt;=170000,"High Salary (&gt;$170K)"
)</f>
        <v>Upper Middle ($130K-$170K)</v>
      </c>
      <c r="R6283" t="str" cm="1">
        <f t="array" ref="R6283">_xlfn.IFS(
G6283&lt;=2,"New Customers (0-2Y)",
G6283&lt;=5,"Growing Customers (3-5Y)",
G6283&lt;=8,"Established Customers (6-8Y)",
G6283&lt;=10,"Loyal Customers (9-10Y)"
)</f>
        <v>Growing Customers (3-5Y)</v>
      </c>
    </row>
    <row r="6284" spans="1:18" x14ac:dyDescent="0.35">
      <c r="A6284">
        <v>15761340</v>
      </c>
      <c r="B6284" t="s">
        <v>2336</v>
      </c>
      <c r="C6284" t="s">
        <v>17</v>
      </c>
      <c r="D6284" t="s">
        <v>39</v>
      </c>
      <c r="E6284">
        <v>22</v>
      </c>
      <c r="F6284" t="s">
        <v>43</v>
      </c>
      <c r="G6284">
        <v>5</v>
      </c>
      <c r="H6284" s="4">
        <v>0</v>
      </c>
      <c r="I6284" t="s">
        <v>24</v>
      </c>
      <c r="J6284">
        <v>2</v>
      </c>
      <c r="K6284">
        <v>521</v>
      </c>
      <c r="L6284" t="s">
        <v>31</v>
      </c>
      <c r="M6284" t="s">
        <v>21</v>
      </c>
      <c r="N6284" t="s">
        <v>22</v>
      </c>
      <c r="O6284" s="4">
        <v>99828.45</v>
      </c>
      <c r="P6284" t="s">
        <v>28</v>
      </c>
      <c r="Q6284" t="str" cm="1">
        <f t="array" ref="Q6284">_xlfn.IFS(
O6284&lt;50000,"Low Salary (&lt;$50K)",
O6284&lt;90000,"Lower Middle ($50K-$90K)",
O6284&lt;130000,"Middle ($90K-$130K)",
O6284&lt;170000,"Upper Middle ($130K-$170K)",
O6284&gt;=170000,"High Salary (&gt;$170K)"
)</f>
        <v>Middle ($90K-$130K)</v>
      </c>
      <c r="R6284" t="str" cm="1">
        <f t="array" ref="R6284">_xlfn.IFS(
G6284&lt;=2,"New Customers (0-2Y)",
G6284&lt;=5,"Growing Customers (3-5Y)",
G6284&lt;=8,"Established Customers (6-8Y)",
G6284&lt;=10,"Loyal Customers (9-10Y)"
)</f>
        <v>Growing Customers (3-5Y)</v>
      </c>
    </row>
    <row r="6285" spans="1:18" x14ac:dyDescent="0.35">
      <c r="A6285">
        <v>15591135</v>
      </c>
      <c r="B6285" t="s">
        <v>2195</v>
      </c>
      <c r="C6285" t="s">
        <v>17</v>
      </c>
      <c r="D6285" t="s">
        <v>39</v>
      </c>
      <c r="E6285">
        <v>37</v>
      </c>
      <c r="F6285" t="s">
        <v>19</v>
      </c>
      <c r="G6285">
        <v>2</v>
      </c>
      <c r="H6285" s="4">
        <v>132057.92000000001</v>
      </c>
      <c r="I6285" t="s">
        <v>33</v>
      </c>
      <c r="J6285">
        <v>2</v>
      </c>
      <c r="K6285">
        <v>726</v>
      </c>
      <c r="L6285" t="s">
        <v>35</v>
      </c>
      <c r="M6285" t="s">
        <v>21</v>
      </c>
      <c r="N6285" t="s">
        <v>32</v>
      </c>
      <c r="O6285" s="4">
        <v>34743.980000000003</v>
      </c>
      <c r="P6285" t="s">
        <v>28</v>
      </c>
      <c r="Q6285" t="str" cm="1">
        <f t="array" ref="Q6285">_xlfn.IFS(
O6285&lt;50000,"Low Salary (&lt;$50K)",
O6285&lt;90000,"Lower Middle ($50K-$90K)",
O6285&lt;130000,"Middle ($90K-$130K)",
O6285&lt;170000,"Upper Middle ($130K-$170K)",
O6285&gt;=170000,"High Salary (&gt;$170K)"
)</f>
        <v>Low Salary (&lt;$50K)</v>
      </c>
      <c r="R6285" t="str" cm="1">
        <f t="array" ref="R6285">_xlfn.IFS(
G6285&lt;=2,"New Customers (0-2Y)",
G6285&lt;=5,"Growing Customers (3-5Y)",
G6285&lt;=8,"Established Customers (6-8Y)",
G6285&lt;=10,"Loyal Customers (9-10Y)"
)</f>
        <v>New Customers (0-2Y)</v>
      </c>
    </row>
    <row r="6286" spans="1:18" x14ac:dyDescent="0.35">
      <c r="A6286">
        <v>15623219</v>
      </c>
      <c r="B6286" t="s">
        <v>252</v>
      </c>
      <c r="C6286" t="s">
        <v>17</v>
      </c>
      <c r="D6286" t="s">
        <v>39</v>
      </c>
      <c r="E6286">
        <v>33</v>
      </c>
      <c r="F6286" t="s">
        <v>19</v>
      </c>
      <c r="G6286">
        <v>8</v>
      </c>
      <c r="H6286" s="4">
        <v>0</v>
      </c>
      <c r="I6286" t="s">
        <v>24</v>
      </c>
      <c r="J6286">
        <v>1</v>
      </c>
      <c r="K6286">
        <v>596</v>
      </c>
      <c r="L6286" t="s">
        <v>31</v>
      </c>
      <c r="M6286" t="s">
        <v>21</v>
      </c>
      <c r="N6286" t="s">
        <v>32</v>
      </c>
      <c r="O6286" s="4">
        <v>121189.3</v>
      </c>
      <c r="P6286" t="s">
        <v>23</v>
      </c>
      <c r="Q6286" t="str" cm="1">
        <f t="array" ref="Q6286">_xlfn.IFS(
O6286&lt;50000,"Low Salary (&lt;$50K)",
O6286&lt;90000,"Lower Middle ($50K-$90K)",
O6286&lt;130000,"Middle ($90K-$130K)",
O6286&lt;170000,"Upper Middle ($130K-$170K)",
O6286&gt;=170000,"High Salary (&gt;$170K)"
)</f>
        <v>Middle ($90K-$130K)</v>
      </c>
      <c r="R6286" t="str" cm="1">
        <f t="array" ref="R6286">_xlfn.IFS(
G6286&lt;=2,"New Customers (0-2Y)",
G6286&lt;=5,"Growing Customers (3-5Y)",
G6286&lt;=8,"Established Customers (6-8Y)",
G6286&lt;=10,"Loyal Customers (9-10Y)"
)</f>
        <v>Established Customers (6-8Y)</v>
      </c>
    </row>
    <row r="6287" spans="1:18" x14ac:dyDescent="0.35">
      <c r="A6287">
        <v>15655229</v>
      </c>
      <c r="B6287" t="s">
        <v>536</v>
      </c>
      <c r="C6287" t="s">
        <v>42</v>
      </c>
      <c r="D6287" t="s">
        <v>18</v>
      </c>
      <c r="E6287">
        <v>35</v>
      </c>
      <c r="F6287" t="s">
        <v>19</v>
      </c>
      <c r="G6287">
        <v>7</v>
      </c>
      <c r="H6287" s="4">
        <v>114285.2</v>
      </c>
      <c r="I6287" t="s">
        <v>33</v>
      </c>
      <c r="J6287">
        <v>1</v>
      </c>
      <c r="K6287">
        <v>850</v>
      </c>
      <c r="L6287" t="s">
        <v>37</v>
      </c>
      <c r="M6287" t="s">
        <v>27</v>
      </c>
      <c r="N6287" t="s">
        <v>22</v>
      </c>
      <c r="O6287" s="4">
        <v>129660.59</v>
      </c>
      <c r="P6287" t="s">
        <v>28</v>
      </c>
      <c r="Q6287" t="str" cm="1">
        <f t="array" ref="Q6287">_xlfn.IFS(
O6287&lt;50000,"Low Salary (&lt;$50K)",
O6287&lt;90000,"Lower Middle ($50K-$90K)",
O6287&lt;130000,"Middle ($90K-$130K)",
O6287&lt;170000,"Upper Middle ($130K-$170K)",
O6287&gt;=170000,"High Salary (&gt;$170K)"
)</f>
        <v>Middle ($90K-$130K)</v>
      </c>
      <c r="R6287" t="str" cm="1">
        <f t="array" ref="R6287">_xlfn.IFS(
G6287&lt;=2,"New Customers (0-2Y)",
G6287&lt;=5,"Growing Customers (3-5Y)",
G6287&lt;=8,"Established Customers (6-8Y)",
G6287&lt;=10,"Loyal Customers (9-10Y)"
)</f>
        <v>Established Customers (6-8Y)</v>
      </c>
    </row>
    <row r="6288" spans="1:18" x14ac:dyDescent="0.35">
      <c r="A6288">
        <v>15805884</v>
      </c>
      <c r="B6288" t="s">
        <v>645</v>
      </c>
      <c r="C6288" t="s">
        <v>17</v>
      </c>
      <c r="D6288" t="s">
        <v>18</v>
      </c>
      <c r="E6288">
        <v>41</v>
      </c>
      <c r="F6288" t="s">
        <v>19</v>
      </c>
      <c r="G6288">
        <v>9</v>
      </c>
      <c r="H6288" s="4">
        <v>0</v>
      </c>
      <c r="I6288" t="s">
        <v>24</v>
      </c>
      <c r="J6288">
        <v>2</v>
      </c>
      <c r="K6288">
        <v>637</v>
      </c>
      <c r="L6288" t="s">
        <v>20</v>
      </c>
      <c r="M6288" t="s">
        <v>21</v>
      </c>
      <c r="N6288" t="s">
        <v>32</v>
      </c>
      <c r="O6288" s="4">
        <v>145477.35999999999</v>
      </c>
      <c r="P6288" t="s">
        <v>28</v>
      </c>
      <c r="Q6288" t="str" cm="1">
        <f t="array" ref="Q6288">_xlfn.IFS(
O6288&lt;50000,"Low Salary (&lt;$50K)",
O6288&lt;90000,"Lower Middle ($50K-$90K)",
O6288&lt;130000,"Middle ($90K-$130K)",
O6288&lt;170000,"Upper Middle ($130K-$170K)",
O6288&gt;=170000,"High Salary (&gt;$170K)"
)</f>
        <v>Upper Middle ($130K-$170K)</v>
      </c>
      <c r="R6288" t="str" cm="1">
        <f t="array" ref="R6288">_xlfn.IFS(
G6288&lt;=2,"New Customers (0-2Y)",
G6288&lt;=5,"Growing Customers (3-5Y)",
G6288&lt;=8,"Established Customers (6-8Y)",
G6288&lt;=10,"Loyal Customers (9-10Y)"
)</f>
        <v>Loyal Customers (9-10Y)</v>
      </c>
    </row>
    <row r="6289" spans="1:18" x14ac:dyDescent="0.35">
      <c r="A6289">
        <v>15668289</v>
      </c>
      <c r="B6289" t="s">
        <v>64</v>
      </c>
      <c r="C6289" t="s">
        <v>26</v>
      </c>
      <c r="D6289" t="s">
        <v>39</v>
      </c>
      <c r="E6289">
        <v>32</v>
      </c>
      <c r="F6289" t="s">
        <v>19</v>
      </c>
      <c r="G6289">
        <v>2</v>
      </c>
      <c r="H6289" s="4">
        <v>76087.98</v>
      </c>
      <c r="I6289" t="s">
        <v>29</v>
      </c>
      <c r="J6289">
        <v>1</v>
      </c>
      <c r="K6289">
        <v>690</v>
      </c>
      <c r="L6289" t="s">
        <v>35</v>
      </c>
      <c r="M6289" t="s">
        <v>27</v>
      </c>
      <c r="N6289" t="s">
        <v>22</v>
      </c>
      <c r="O6289" s="4">
        <v>151822.66</v>
      </c>
      <c r="P6289" t="s">
        <v>28</v>
      </c>
      <c r="Q6289" t="str" cm="1">
        <f t="array" ref="Q6289">_xlfn.IFS(
O6289&lt;50000,"Low Salary (&lt;$50K)",
O6289&lt;90000,"Lower Middle ($50K-$90K)",
O6289&lt;130000,"Middle ($90K-$130K)",
O6289&lt;170000,"Upper Middle ($130K-$170K)",
O6289&gt;=170000,"High Salary (&gt;$170K)"
)</f>
        <v>Upper Middle ($130K-$170K)</v>
      </c>
      <c r="R6289" t="str" cm="1">
        <f t="array" ref="R6289">_xlfn.IFS(
G6289&lt;=2,"New Customers (0-2Y)",
G6289&lt;=5,"Growing Customers (3-5Y)",
G6289&lt;=8,"Established Customers (6-8Y)",
G6289&lt;=10,"Loyal Customers (9-10Y)"
)</f>
        <v>New Customers (0-2Y)</v>
      </c>
    </row>
    <row r="6290" spans="1:18" x14ac:dyDescent="0.35">
      <c r="A6290">
        <v>15568562</v>
      </c>
      <c r="B6290" t="s">
        <v>528</v>
      </c>
      <c r="C6290" t="s">
        <v>17</v>
      </c>
      <c r="D6290" t="s">
        <v>39</v>
      </c>
      <c r="E6290">
        <v>40</v>
      </c>
      <c r="F6290" t="s">
        <v>19</v>
      </c>
      <c r="G6290">
        <v>8</v>
      </c>
      <c r="H6290" s="4">
        <v>160272.26999999999</v>
      </c>
      <c r="I6290" t="s">
        <v>33</v>
      </c>
      <c r="J6290">
        <v>1</v>
      </c>
      <c r="K6290">
        <v>689</v>
      </c>
      <c r="L6290" t="s">
        <v>35</v>
      </c>
      <c r="M6290" t="s">
        <v>21</v>
      </c>
      <c r="N6290" t="s">
        <v>32</v>
      </c>
      <c r="O6290" s="4">
        <v>49656.24</v>
      </c>
      <c r="P6290" t="s">
        <v>28</v>
      </c>
      <c r="Q6290" t="str" cm="1">
        <f t="array" ref="Q6290">_xlfn.IFS(
O6290&lt;50000,"Low Salary (&lt;$50K)",
O6290&lt;90000,"Lower Middle ($50K-$90K)",
O6290&lt;130000,"Middle ($90K-$130K)",
O6290&lt;170000,"Upper Middle ($130K-$170K)",
O6290&gt;=170000,"High Salary (&gt;$170K)"
)</f>
        <v>Low Salary (&lt;$50K)</v>
      </c>
      <c r="R6290" t="str" cm="1">
        <f t="array" ref="R6290">_xlfn.IFS(
G6290&lt;=2,"New Customers (0-2Y)",
G6290&lt;=5,"Growing Customers (3-5Y)",
G6290&lt;=8,"Established Customers (6-8Y)",
G6290&lt;=10,"Loyal Customers (9-10Y)"
)</f>
        <v>Established Customers (6-8Y)</v>
      </c>
    </row>
    <row r="6291" spans="1:18" x14ac:dyDescent="0.35">
      <c r="A6291">
        <v>15773276</v>
      </c>
      <c r="B6291" t="s">
        <v>1112</v>
      </c>
      <c r="C6291" t="s">
        <v>26</v>
      </c>
      <c r="D6291" t="s">
        <v>39</v>
      </c>
      <c r="E6291">
        <v>63</v>
      </c>
      <c r="F6291" t="s">
        <v>2967</v>
      </c>
      <c r="G6291">
        <v>4</v>
      </c>
      <c r="H6291" s="4">
        <v>114552.6</v>
      </c>
      <c r="I6291" t="s">
        <v>33</v>
      </c>
      <c r="J6291">
        <v>1</v>
      </c>
      <c r="K6291">
        <v>633</v>
      </c>
      <c r="L6291" t="s">
        <v>20</v>
      </c>
      <c r="M6291" t="s">
        <v>21</v>
      </c>
      <c r="N6291" t="s">
        <v>32</v>
      </c>
      <c r="O6291" s="4">
        <v>73856.28</v>
      </c>
      <c r="P6291" t="s">
        <v>23</v>
      </c>
      <c r="Q6291" t="str" cm="1">
        <f t="array" ref="Q6291">_xlfn.IFS(
O6291&lt;50000,"Low Salary (&lt;$50K)",
O6291&lt;90000,"Lower Middle ($50K-$90K)",
O6291&lt;130000,"Middle ($90K-$130K)",
O6291&lt;170000,"Upper Middle ($130K-$170K)",
O6291&gt;=170000,"High Salary (&gt;$170K)"
)</f>
        <v>Lower Middle ($50K-$90K)</v>
      </c>
      <c r="R6291" t="str" cm="1">
        <f t="array" ref="R6291">_xlfn.IFS(
G6291&lt;=2,"New Customers (0-2Y)",
G6291&lt;=5,"Growing Customers (3-5Y)",
G6291&lt;=8,"Established Customers (6-8Y)",
G6291&lt;=10,"Loyal Customers (9-10Y)"
)</f>
        <v>Growing Customers (3-5Y)</v>
      </c>
    </row>
    <row r="6292" spans="1:18" x14ac:dyDescent="0.35">
      <c r="A6292">
        <v>15622801</v>
      </c>
      <c r="B6292" t="s">
        <v>340</v>
      </c>
      <c r="C6292" t="s">
        <v>17</v>
      </c>
      <c r="D6292" t="s">
        <v>18</v>
      </c>
      <c r="E6292">
        <v>27</v>
      </c>
      <c r="F6292" t="s">
        <v>43</v>
      </c>
      <c r="G6292">
        <v>8</v>
      </c>
      <c r="H6292" s="4">
        <v>102000.17</v>
      </c>
      <c r="I6292" t="s">
        <v>33</v>
      </c>
      <c r="J6292">
        <v>1</v>
      </c>
      <c r="K6292">
        <v>555</v>
      </c>
      <c r="L6292" t="s">
        <v>31</v>
      </c>
      <c r="M6292" t="s">
        <v>21</v>
      </c>
      <c r="N6292" t="s">
        <v>22</v>
      </c>
      <c r="O6292" s="4">
        <v>116757</v>
      </c>
      <c r="P6292" t="s">
        <v>28</v>
      </c>
      <c r="Q6292" t="str" cm="1">
        <f t="array" ref="Q6292">_xlfn.IFS(
O6292&lt;50000,"Low Salary (&lt;$50K)",
O6292&lt;90000,"Lower Middle ($50K-$90K)",
O6292&lt;130000,"Middle ($90K-$130K)",
O6292&lt;170000,"Upper Middle ($130K-$170K)",
O6292&gt;=170000,"High Salary (&gt;$170K)"
)</f>
        <v>Middle ($90K-$130K)</v>
      </c>
      <c r="R6292" t="str" cm="1">
        <f t="array" ref="R6292">_xlfn.IFS(
G6292&lt;=2,"New Customers (0-2Y)",
G6292&lt;=5,"Growing Customers (3-5Y)",
G6292&lt;=8,"Established Customers (6-8Y)",
G6292&lt;=10,"Loyal Customers (9-10Y)"
)</f>
        <v>Established Customers (6-8Y)</v>
      </c>
    </row>
    <row r="6293" spans="1:18" x14ac:dyDescent="0.35">
      <c r="A6293">
        <v>15779886</v>
      </c>
      <c r="B6293" t="s">
        <v>2337</v>
      </c>
      <c r="C6293" t="s">
        <v>26</v>
      </c>
      <c r="D6293" t="s">
        <v>39</v>
      </c>
      <c r="E6293">
        <v>24</v>
      </c>
      <c r="F6293" t="s">
        <v>43</v>
      </c>
      <c r="G6293">
        <v>7</v>
      </c>
      <c r="H6293" s="4">
        <v>0</v>
      </c>
      <c r="I6293" t="s">
        <v>24</v>
      </c>
      <c r="J6293">
        <v>2</v>
      </c>
      <c r="K6293">
        <v>563</v>
      </c>
      <c r="L6293" t="s">
        <v>31</v>
      </c>
      <c r="M6293" t="s">
        <v>27</v>
      </c>
      <c r="N6293" t="s">
        <v>32</v>
      </c>
      <c r="O6293" s="4">
        <v>16319.56</v>
      </c>
      <c r="P6293" t="s">
        <v>28</v>
      </c>
      <c r="Q6293" t="str" cm="1">
        <f t="array" ref="Q6293">_xlfn.IFS(
O6293&lt;50000,"Low Salary (&lt;$50K)",
O6293&lt;90000,"Lower Middle ($50K-$90K)",
O6293&lt;130000,"Middle ($90K-$130K)",
O6293&lt;170000,"Upper Middle ($130K-$170K)",
O6293&gt;=170000,"High Salary (&gt;$170K)"
)</f>
        <v>Low Salary (&lt;$50K)</v>
      </c>
      <c r="R6293" t="str" cm="1">
        <f t="array" ref="R6293">_xlfn.IFS(
G6293&lt;=2,"New Customers (0-2Y)",
G6293&lt;=5,"Growing Customers (3-5Y)",
G6293&lt;=8,"Established Customers (6-8Y)",
G6293&lt;=10,"Loyal Customers (9-10Y)"
)</f>
        <v>Established Customers (6-8Y)</v>
      </c>
    </row>
    <row r="6294" spans="1:18" x14ac:dyDescent="0.35">
      <c r="A6294">
        <v>15713673</v>
      </c>
      <c r="B6294" t="s">
        <v>94</v>
      </c>
      <c r="C6294" t="s">
        <v>17</v>
      </c>
      <c r="D6294" t="s">
        <v>18</v>
      </c>
      <c r="E6294">
        <v>33</v>
      </c>
      <c r="F6294" t="s">
        <v>19</v>
      </c>
      <c r="G6294">
        <v>1</v>
      </c>
      <c r="H6294" s="4">
        <v>137853</v>
      </c>
      <c r="I6294" t="s">
        <v>33</v>
      </c>
      <c r="J6294">
        <v>1</v>
      </c>
      <c r="K6294">
        <v>494</v>
      </c>
      <c r="L6294" t="s">
        <v>44</v>
      </c>
      <c r="M6294" t="s">
        <v>27</v>
      </c>
      <c r="N6294" t="s">
        <v>22</v>
      </c>
      <c r="O6294" s="4">
        <v>90273.85</v>
      </c>
      <c r="P6294" t="s">
        <v>28</v>
      </c>
      <c r="Q6294" t="str" cm="1">
        <f t="array" ref="Q6294">_xlfn.IFS(
O6294&lt;50000,"Low Salary (&lt;$50K)",
O6294&lt;90000,"Lower Middle ($50K-$90K)",
O6294&lt;130000,"Middle ($90K-$130K)",
O6294&lt;170000,"Upper Middle ($130K-$170K)",
O6294&gt;=170000,"High Salary (&gt;$170K)"
)</f>
        <v>Middle ($90K-$130K)</v>
      </c>
      <c r="R6294" t="str" cm="1">
        <f t="array" ref="R6294">_xlfn.IFS(
G6294&lt;=2,"New Customers (0-2Y)",
G6294&lt;=5,"Growing Customers (3-5Y)",
G6294&lt;=8,"Established Customers (6-8Y)",
G6294&lt;=10,"Loyal Customers (9-10Y)"
)</f>
        <v>New Customers (0-2Y)</v>
      </c>
    </row>
    <row r="6295" spans="1:18" x14ac:dyDescent="0.35">
      <c r="A6295">
        <v>15783083</v>
      </c>
      <c r="B6295" t="s">
        <v>2092</v>
      </c>
      <c r="C6295" t="s">
        <v>17</v>
      </c>
      <c r="D6295" t="s">
        <v>39</v>
      </c>
      <c r="E6295">
        <v>27</v>
      </c>
      <c r="F6295" t="s">
        <v>43</v>
      </c>
      <c r="G6295">
        <v>9</v>
      </c>
      <c r="H6295" s="4">
        <v>0</v>
      </c>
      <c r="I6295" t="s">
        <v>24</v>
      </c>
      <c r="J6295">
        <v>2</v>
      </c>
      <c r="K6295">
        <v>534</v>
      </c>
      <c r="L6295" t="s">
        <v>31</v>
      </c>
      <c r="M6295" t="s">
        <v>21</v>
      </c>
      <c r="N6295" t="s">
        <v>32</v>
      </c>
      <c r="O6295" s="4">
        <v>161344.13</v>
      </c>
      <c r="P6295" t="s">
        <v>28</v>
      </c>
      <c r="Q6295" t="str" cm="1">
        <f t="array" ref="Q6295">_xlfn.IFS(
O6295&lt;50000,"Low Salary (&lt;$50K)",
O6295&lt;90000,"Lower Middle ($50K-$90K)",
O6295&lt;130000,"Middle ($90K-$130K)",
O6295&lt;170000,"Upper Middle ($130K-$170K)",
O6295&gt;=170000,"High Salary (&gt;$170K)"
)</f>
        <v>Upper Middle ($130K-$170K)</v>
      </c>
      <c r="R6295" t="str" cm="1">
        <f t="array" ref="R6295">_xlfn.IFS(
G6295&lt;=2,"New Customers (0-2Y)",
G6295&lt;=5,"Growing Customers (3-5Y)",
G6295&lt;=8,"Established Customers (6-8Y)",
G6295&lt;=10,"Loyal Customers (9-10Y)"
)</f>
        <v>Loyal Customers (9-10Y)</v>
      </c>
    </row>
    <row r="6296" spans="1:18" x14ac:dyDescent="0.35">
      <c r="A6296">
        <v>15742824</v>
      </c>
      <c r="B6296" t="s">
        <v>1928</v>
      </c>
      <c r="C6296" t="s">
        <v>42</v>
      </c>
      <c r="D6296" t="s">
        <v>39</v>
      </c>
      <c r="E6296">
        <v>42</v>
      </c>
      <c r="F6296" t="s">
        <v>19</v>
      </c>
      <c r="G6296">
        <v>7</v>
      </c>
      <c r="H6296" s="4">
        <v>162318.60999999999</v>
      </c>
      <c r="I6296" t="s">
        <v>33</v>
      </c>
      <c r="J6296">
        <v>1</v>
      </c>
      <c r="K6296">
        <v>696</v>
      </c>
      <c r="L6296" t="s">
        <v>35</v>
      </c>
      <c r="M6296" t="s">
        <v>21</v>
      </c>
      <c r="N6296" t="s">
        <v>32</v>
      </c>
      <c r="O6296" s="4">
        <v>121061.89</v>
      </c>
      <c r="P6296" t="s">
        <v>28</v>
      </c>
      <c r="Q6296" t="str" cm="1">
        <f t="array" ref="Q6296">_xlfn.IFS(
O6296&lt;50000,"Low Salary (&lt;$50K)",
O6296&lt;90000,"Lower Middle ($50K-$90K)",
O6296&lt;130000,"Middle ($90K-$130K)",
O6296&lt;170000,"Upper Middle ($130K-$170K)",
O6296&gt;=170000,"High Salary (&gt;$170K)"
)</f>
        <v>Middle ($90K-$130K)</v>
      </c>
      <c r="R6296" t="str" cm="1">
        <f t="array" ref="R6296">_xlfn.IFS(
G6296&lt;=2,"New Customers (0-2Y)",
G6296&lt;=5,"Growing Customers (3-5Y)",
G6296&lt;=8,"Established Customers (6-8Y)",
G6296&lt;=10,"Loyal Customers (9-10Y)"
)</f>
        <v>Established Customers (6-8Y)</v>
      </c>
    </row>
    <row r="6297" spans="1:18" x14ac:dyDescent="0.35">
      <c r="A6297">
        <v>15621550</v>
      </c>
      <c r="B6297" t="s">
        <v>135</v>
      </c>
      <c r="C6297" t="s">
        <v>26</v>
      </c>
      <c r="D6297" t="s">
        <v>18</v>
      </c>
      <c r="E6297">
        <v>50</v>
      </c>
      <c r="F6297" t="s">
        <v>19</v>
      </c>
      <c r="G6297">
        <v>1</v>
      </c>
      <c r="H6297" s="4">
        <v>140292.57999999999</v>
      </c>
      <c r="I6297" t="s">
        <v>33</v>
      </c>
      <c r="J6297">
        <v>3</v>
      </c>
      <c r="K6297">
        <v>535</v>
      </c>
      <c r="L6297" t="s">
        <v>31</v>
      </c>
      <c r="M6297" t="s">
        <v>27</v>
      </c>
      <c r="N6297" t="s">
        <v>32</v>
      </c>
      <c r="O6297" s="4">
        <v>69531.22</v>
      </c>
      <c r="P6297" t="s">
        <v>23</v>
      </c>
      <c r="Q6297" t="str" cm="1">
        <f t="array" ref="Q6297">_xlfn.IFS(
O6297&lt;50000,"Low Salary (&lt;$50K)",
O6297&lt;90000,"Lower Middle ($50K-$90K)",
O6297&lt;130000,"Middle ($90K-$130K)",
O6297&lt;170000,"Upper Middle ($130K-$170K)",
O6297&gt;=170000,"High Salary (&gt;$170K)"
)</f>
        <v>Lower Middle ($50K-$90K)</v>
      </c>
      <c r="R6297" t="str" cm="1">
        <f t="array" ref="R6297">_xlfn.IFS(
G6297&lt;=2,"New Customers (0-2Y)",
G6297&lt;=5,"Growing Customers (3-5Y)",
G6297&lt;=8,"Established Customers (6-8Y)",
G6297&lt;=10,"Loyal Customers (9-10Y)"
)</f>
        <v>New Customers (0-2Y)</v>
      </c>
    </row>
    <row r="6298" spans="1:18" x14ac:dyDescent="0.35">
      <c r="A6298">
        <v>15799480</v>
      </c>
      <c r="B6298" t="s">
        <v>1199</v>
      </c>
      <c r="C6298" t="s">
        <v>17</v>
      </c>
      <c r="D6298" t="s">
        <v>39</v>
      </c>
      <c r="E6298">
        <v>34</v>
      </c>
      <c r="F6298" t="s">
        <v>19</v>
      </c>
      <c r="G6298">
        <v>0</v>
      </c>
      <c r="H6298" s="4">
        <v>0</v>
      </c>
      <c r="I6298" t="s">
        <v>24</v>
      </c>
      <c r="J6298">
        <v>2</v>
      </c>
      <c r="K6298">
        <v>600</v>
      </c>
      <c r="L6298" t="s">
        <v>20</v>
      </c>
      <c r="M6298" t="s">
        <v>27</v>
      </c>
      <c r="N6298" t="s">
        <v>22</v>
      </c>
      <c r="O6298" s="4">
        <v>3756.23</v>
      </c>
      <c r="P6298" t="s">
        <v>28</v>
      </c>
      <c r="Q6298" t="str" cm="1">
        <f t="array" ref="Q6298">_xlfn.IFS(
O6298&lt;50000,"Low Salary (&lt;$50K)",
O6298&lt;90000,"Lower Middle ($50K-$90K)",
O6298&lt;130000,"Middle ($90K-$130K)",
O6298&lt;170000,"Upper Middle ($130K-$170K)",
O6298&gt;=170000,"High Salary (&gt;$170K)"
)</f>
        <v>Low Salary (&lt;$50K)</v>
      </c>
      <c r="R6298" t="str" cm="1">
        <f t="array" ref="R6298">_xlfn.IFS(
G6298&lt;=2,"New Customers (0-2Y)",
G6298&lt;=5,"Growing Customers (3-5Y)",
G6298&lt;=8,"Established Customers (6-8Y)",
G6298&lt;=10,"Loyal Customers (9-10Y)"
)</f>
        <v>New Customers (0-2Y)</v>
      </c>
    </row>
    <row r="6299" spans="1:18" x14ac:dyDescent="0.35">
      <c r="A6299">
        <v>15625247</v>
      </c>
      <c r="B6299" t="s">
        <v>51</v>
      </c>
      <c r="C6299" t="s">
        <v>17</v>
      </c>
      <c r="D6299" t="s">
        <v>18</v>
      </c>
      <c r="E6299">
        <v>34</v>
      </c>
      <c r="F6299" t="s">
        <v>19</v>
      </c>
      <c r="G6299">
        <v>1</v>
      </c>
      <c r="H6299" s="4">
        <v>0</v>
      </c>
      <c r="I6299" t="s">
        <v>24</v>
      </c>
      <c r="J6299">
        <v>1</v>
      </c>
      <c r="K6299">
        <v>807</v>
      </c>
      <c r="L6299" t="s">
        <v>37</v>
      </c>
      <c r="M6299" t="s">
        <v>27</v>
      </c>
      <c r="N6299" t="s">
        <v>32</v>
      </c>
      <c r="O6299" s="4">
        <v>114448.13</v>
      </c>
      <c r="P6299" t="s">
        <v>28</v>
      </c>
      <c r="Q6299" t="str" cm="1">
        <f t="array" ref="Q6299">_xlfn.IFS(
O6299&lt;50000,"Low Salary (&lt;$50K)",
O6299&lt;90000,"Lower Middle ($50K-$90K)",
O6299&lt;130000,"Middle ($90K-$130K)",
O6299&lt;170000,"Upper Middle ($130K-$170K)",
O6299&gt;=170000,"High Salary (&gt;$170K)"
)</f>
        <v>Middle ($90K-$130K)</v>
      </c>
      <c r="R6299" t="str" cm="1">
        <f t="array" ref="R6299">_xlfn.IFS(
G6299&lt;=2,"New Customers (0-2Y)",
G6299&lt;=5,"Growing Customers (3-5Y)",
G6299&lt;=8,"Established Customers (6-8Y)",
G6299&lt;=10,"Loyal Customers (9-10Y)"
)</f>
        <v>New Customers (0-2Y)</v>
      </c>
    </row>
    <row r="6300" spans="1:18" x14ac:dyDescent="0.35">
      <c r="A6300">
        <v>15755241</v>
      </c>
      <c r="B6300" t="s">
        <v>539</v>
      </c>
      <c r="C6300" t="s">
        <v>17</v>
      </c>
      <c r="D6300" t="s">
        <v>18</v>
      </c>
      <c r="E6300">
        <v>52</v>
      </c>
      <c r="F6300" t="s">
        <v>19</v>
      </c>
      <c r="G6300">
        <v>2</v>
      </c>
      <c r="H6300" s="4">
        <v>0</v>
      </c>
      <c r="I6300" t="s">
        <v>24</v>
      </c>
      <c r="J6300">
        <v>1</v>
      </c>
      <c r="K6300">
        <v>714</v>
      </c>
      <c r="L6300" t="s">
        <v>35</v>
      </c>
      <c r="M6300" t="s">
        <v>27</v>
      </c>
      <c r="N6300" t="s">
        <v>22</v>
      </c>
      <c r="O6300" s="4">
        <v>144045.07999999999</v>
      </c>
      <c r="P6300" t="s">
        <v>23</v>
      </c>
      <c r="Q6300" t="str" cm="1">
        <f t="array" ref="Q6300">_xlfn.IFS(
O6300&lt;50000,"Low Salary (&lt;$50K)",
O6300&lt;90000,"Lower Middle ($50K-$90K)",
O6300&lt;130000,"Middle ($90K-$130K)",
O6300&lt;170000,"Upper Middle ($130K-$170K)",
O6300&gt;=170000,"High Salary (&gt;$170K)"
)</f>
        <v>Upper Middle ($130K-$170K)</v>
      </c>
      <c r="R6300" t="str" cm="1">
        <f t="array" ref="R6300">_xlfn.IFS(
G6300&lt;=2,"New Customers (0-2Y)",
G6300&lt;=5,"Growing Customers (3-5Y)",
G6300&lt;=8,"Established Customers (6-8Y)",
G6300&lt;=10,"Loyal Customers (9-10Y)"
)</f>
        <v>New Customers (0-2Y)</v>
      </c>
    </row>
    <row r="6301" spans="1:18" x14ac:dyDescent="0.35">
      <c r="A6301">
        <v>15575679</v>
      </c>
      <c r="B6301" t="s">
        <v>1524</v>
      </c>
      <c r="C6301" t="s">
        <v>17</v>
      </c>
      <c r="D6301" t="s">
        <v>39</v>
      </c>
      <c r="E6301">
        <v>24</v>
      </c>
      <c r="F6301" t="s">
        <v>43</v>
      </c>
      <c r="G6301">
        <v>7</v>
      </c>
      <c r="H6301" s="4">
        <v>126431.54</v>
      </c>
      <c r="I6301" t="s">
        <v>33</v>
      </c>
      <c r="J6301">
        <v>1</v>
      </c>
      <c r="K6301">
        <v>590</v>
      </c>
      <c r="L6301" t="s">
        <v>31</v>
      </c>
      <c r="M6301" t="s">
        <v>21</v>
      </c>
      <c r="N6301" t="s">
        <v>32</v>
      </c>
      <c r="O6301" s="4">
        <v>58781.11</v>
      </c>
      <c r="P6301" t="s">
        <v>28</v>
      </c>
      <c r="Q6301" t="str" cm="1">
        <f t="array" ref="Q6301">_xlfn.IFS(
O6301&lt;50000,"Low Salary (&lt;$50K)",
O6301&lt;90000,"Lower Middle ($50K-$90K)",
O6301&lt;130000,"Middle ($90K-$130K)",
O6301&lt;170000,"Upper Middle ($130K-$170K)",
O6301&gt;=170000,"High Salary (&gt;$170K)"
)</f>
        <v>Lower Middle ($50K-$90K)</v>
      </c>
      <c r="R6301" t="str" cm="1">
        <f t="array" ref="R6301">_xlfn.IFS(
G6301&lt;=2,"New Customers (0-2Y)",
G6301&lt;=5,"Growing Customers (3-5Y)",
G6301&lt;=8,"Established Customers (6-8Y)",
G6301&lt;=10,"Loyal Customers (9-10Y)"
)</f>
        <v>Established Customers (6-8Y)</v>
      </c>
    </row>
    <row r="6302" spans="1:18" x14ac:dyDescent="0.35">
      <c r="A6302">
        <v>15668235</v>
      </c>
      <c r="B6302" t="s">
        <v>2338</v>
      </c>
      <c r="C6302" t="s">
        <v>17</v>
      </c>
      <c r="D6302" t="s">
        <v>18</v>
      </c>
      <c r="E6302">
        <v>41</v>
      </c>
      <c r="F6302" t="s">
        <v>19</v>
      </c>
      <c r="G6302">
        <v>3</v>
      </c>
      <c r="H6302" s="4">
        <v>123475.04</v>
      </c>
      <c r="I6302" t="s">
        <v>33</v>
      </c>
      <c r="J6302">
        <v>1</v>
      </c>
      <c r="K6302">
        <v>614</v>
      </c>
      <c r="L6302" t="s">
        <v>20</v>
      </c>
      <c r="M6302" t="s">
        <v>21</v>
      </c>
      <c r="N6302" t="s">
        <v>22</v>
      </c>
      <c r="O6302" s="4">
        <v>179227.51999999999</v>
      </c>
      <c r="P6302" t="s">
        <v>28</v>
      </c>
      <c r="Q6302" t="str" cm="1">
        <f t="array" ref="Q6302">_xlfn.IFS(
O6302&lt;50000,"Low Salary (&lt;$50K)",
O6302&lt;90000,"Lower Middle ($50K-$90K)",
O6302&lt;130000,"Middle ($90K-$130K)",
O6302&lt;170000,"Upper Middle ($130K-$170K)",
O6302&gt;=170000,"High Salary (&gt;$170K)"
)</f>
        <v>High Salary (&gt;$170K)</v>
      </c>
      <c r="R6302" t="str" cm="1">
        <f t="array" ref="R6302">_xlfn.IFS(
G6302&lt;=2,"New Customers (0-2Y)",
G6302&lt;=5,"Growing Customers (3-5Y)",
G6302&lt;=8,"Established Customers (6-8Y)",
G6302&lt;=10,"Loyal Customers (9-10Y)"
)</f>
        <v>Growing Customers (3-5Y)</v>
      </c>
    </row>
    <row r="6303" spans="1:18" x14ac:dyDescent="0.35">
      <c r="A6303">
        <v>15683183</v>
      </c>
      <c r="B6303" t="s">
        <v>792</v>
      </c>
      <c r="C6303" t="s">
        <v>42</v>
      </c>
      <c r="D6303" t="s">
        <v>18</v>
      </c>
      <c r="E6303">
        <v>45</v>
      </c>
      <c r="F6303" t="s">
        <v>19</v>
      </c>
      <c r="G6303">
        <v>6</v>
      </c>
      <c r="H6303" s="4">
        <v>97652.96</v>
      </c>
      <c r="I6303" t="s">
        <v>29</v>
      </c>
      <c r="J6303">
        <v>1</v>
      </c>
      <c r="K6303">
        <v>766</v>
      </c>
      <c r="L6303" t="s">
        <v>35</v>
      </c>
      <c r="M6303" t="s">
        <v>21</v>
      </c>
      <c r="N6303" t="s">
        <v>32</v>
      </c>
      <c r="O6303" s="4">
        <v>127332.33</v>
      </c>
      <c r="P6303" t="s">
        <v>28</v>
      </c>
      <c r="Q6303" t="str" cm="1">
        <f t="array" ref="Q6303">_xlfn.IFS(
O6303&lt;50000,"Low Salary (&lt;$50K)",
O6303&lt;90000,"Lower Middle ($50K-$90K)",
O6303&lt;130000,"Middle ($90K-$130K)",
O6303&lt;170000,"Upper Middle ($130K-$170K)",
O6303&gt;=170000,"High Salary (&gt;$170K)"
)</f>
        <v>Middle ($90K-$130K)</v>
      </c>
      <c r="R6303" t="str" cm="1">
        <f t="array" ref="R6303">_xlfn.IFS(
G6303&lt;=2,"New Customers (0-2Y)",
G6303&lt;=5,"Growing Customers (3-5Y)",
G6303&lt;=8,"Established Customers (6-8Y)",
G6303&lt;=10,"Loyal Customers (9-10Y)"
)</f>
        <v>Established Customers (6-8Y)</v>
      </c>
    </row>
    <row r="6304" spans="1:18" x14ac:dyDescent="0.35">
      <c r="A6304">
        <v>15684592</v>
      </c>
      <c r="B6304" t="s">
        <v>730</v>
      </c>
      <c r="C6304" t="s">
        <v>26</v>
      </c>
      <c r="D6304" t="s">
        <v>39</v>
      </c>
      <c r="E6304">
        <v>42</v>
      </c>
      <c r="F6304" t="s">
        <v>19</v>
      </c>
      <c r="G6304">
        <v>4</v>
      </c>
      <c r="H6304" s="4">
        <v>0</v>
      </c>
      <c r="I6304" t="s">
        <v>24</v>
      </c>
      <c r="J6304">
        <v>2</v>
      </c>
      <c r="K6304">
        <v>557</v>
      </c>
      <c r="L6304" t="s">
        <v>31</v>
      </c>
      <c r="M6304" t="s">
        <v>27</v>
      </c>
      <c r="N6304" t="s">
        <v>22</v>
      </c>
      <c r="O6304" s="4">
        <v>86642.38</v>
      </c>
      <c r="P6304" t="s">
        <v>28</v>
      </c>
      <c r="Q6304" t="str" cm="1">
        <f t="array" ref="Q6304">_xlfn.IFS(
O6304&lt;50000,"Low Salary (&lt;$50K)",
O6304&lt;90000,"Lower Middle ($50K-$90K)",
O6304&lt;130000,"Middle ($90K-$130K)",
O6304&lt;170000,"Upper Middle ($130K-$170K)",
O6304&gt;=170000,"High Salary (&gt;$170K)"
)</f>
        <v>Lower Middle ($50K-$90K)</v>
      </c>
      <c r="R6304" t="str" cm="1">
        <f t="array" ref="R6304">_xlfn.IFS(
G6304&lt;=2,"New Customers (0-2Y)",
G6304&lt;=5,"Growing Customers (3-5Y)",
G6304&lt;=8,"Established Customers (6-8Y)",
G6304&lt;=10,"Loyal Customers (9-10Y)"
)</f>
        <v>Growing Customers (3-5Y)</v>
      </c>
    </row>
    <row r="6305" spans="1:18" x14ac:dyDescent="0.35">
      <c r="A6305">
        <v>15591169</v>
      </c>
      <c r="B6305" t="s">
        <v>2339</v>
      </c>
      <c r="C6305" t="s">
        <v>42</v>
      </c>
      <c r="D6305" t="s">
        <v>18</v>
      </c>
      <c r="E6305">
        <v>49</v>
      </c>
      <c r="F6305" t="s">
        <v>19</v>
      </c>
      <c r="G6305">
        <v>4</v>
      </c>
      <c r="H6305" s="4">
        <v>137455.99</v>
      </c>
      <c r="I6305" t="s">
        <v>33</v>
      </c>
      <c r="J6305">
        <v>1</v>
      </c>
      <c r="K6305">
        <v>788</v>
      </c>
      <c r="L6305" t="s">
        <v>37</v>
      </c>
      <c r="M6305" t="s">
        <v>21</v>
      </c>
      <c r="N6305" t="s">
        <v>32</v>
      </c>
      <c r="O6305" s="4">
        <v>184178.29</v>
      </c>
      <c r="P6305" t="s">
        <v>23</v>
      </c>
      <c r="Q6305" t="str" cm="1">
        <f t="array" ref="Q6305">_xlfn.IFS(
O6305&lt;50000,"Low Salary (&lt;$50K)",
O6305&lt;90000,"Lower Middle ($50K-$90K)",
O6305&lt;130000,"Middle ($90K-$130K)",
O6305&lt;170000,"Upper Middle ($130K-$170K)",
O6305&gt;=170000,"High Salary (&gt;$170K)"
)</f>
        <v>High Salary (&gt;$170K)</v>
      </c>
      <c r="R6305" t="str" cm="1">
        <f t="array" ref="R6305">_xlfn.IFS(
G6305&lt;=2,"New Customers (0-2Y)",
G6305&lt;=5,"Growing Customers (3-5Y)",
G6305&lt;=8,"Established Customers (6-8Y)",
G6305&lt;=10,"Loyal Customers (9-10Y)"
)</f>
        <v>Growing Customers (3-5Y)</v>
      </c>
    </row>
    <row r="6306" spans="1:18" x14ac:dyDescent="0.35">
      <c r="A6306">
        <v>15653455</v>
      </c>
      <c r="B6306" t="s">
        <v>252</v>
      </c>
      <c r="C6306" t="s">
        <v>17</v>
      </c>
      <c r="D6306" t="s">
        <v>18</v>
      </c>
      <c r="E6306">
        <v>38</v>
      </c>
      <c r="F6306" t="s">
        <v>19</v>
      </c>
      <c r="G6306">
        <v>2</v>
      </c>
      <c r="H6306" s="4">
        <v>0</v>
      </c>
      <c r="I6306" t="s">
        <v>24</v>
      </c>
      <c r="J6306">
        <v>2</v>
      </c>
      <c r="K6306">
        <v>648</v>
      </c>
      <c r="L6306" t="s">
        <v>20</v>
      </c>
      <c r="M6306" t="s">
        <v>27</v>
      </c>
      <c r="N6306" t="s">
        <v>22</v>
      </c>
      <c r="O6306" s="4">
        <v>9551.49</v>
      </c>
      <c r="P6306" t="s">
        <v>28</v>
      </c>
      <c r="Q6306" t="str" cm="1">
        <f t="array" ref="Q6306">_xlfn.IFS(
O6306&lt;50000,"Low Salary (&lt;$50K)",
O6306&lt;90000,"Lower Middle ($50K-$90K)",
O6306&lt;130000,"Middle ($90K-$130K)",
O6306&lt;170000,"Upper Middle ($130K-$170K)",
O6306&gt;=170000,"High Salary (&gt;$170K)"
)</f>
        <v>Low Salary (&lt;$50K)</v>
      </c>
      <c r="R6306" t="str" cm="1">
        <f t="array" ref="R6306">_xlfn.IFS(
G6306&lt;=2,"New Customers (0-2Y)",
G6306&lt;=5,"Growing Customers (3-5Y)",
G6306&lt;=8,"Established Customers (6-8Y)",
G6306&lt;=10,"Loyal Customers (9-10Y)"
)</f>
        <v>New Customers (0-2Y)</v>
      </c>
    </row>
    <row r="6307" spans="1:18" x14ac:dyDescent="0.35">
      <c r="A6307">
        <v>15732563</v>
      </c>
      <c r="B6307" t="s">
        <v>2340</v>
      </c>
      <c r="C6307" t="s">
        <v>42</v>
      </c>
      <c r="D6307" t="s">
        <v>18</v>
      </c>
      <c r="E6307">
        <v>33</v>
      </c>
      <c r="F6307" t="s">
        <v>19</v>
      </c>
      <c r="G6307">
        <v>7</v>
      </c>
      <c r="H6307" s="4">
        <v>99046.31</v>
      </c>
      <c r="I6307" t="s">
        <v>29</v>
      </c>
      <c r="J6307">
        <v>2</v>
      </c>
      <c r="K6307">
        <v>726</v>
      </c>
      <c r="L6307" t="s">
        <v>35</v>
      </c>
      <c r="M6307" t="s">
        <v>21</v>
      </c>
      <c r="N6307" t="s">
        <v>22</v>
      </c>
      <c r="O6307" s="4">
        <v>56053.06</v>
      </c>
      <c r="P6307" t="s">
        <v>28</v>
      </c>
      <c r="Q6307" t="str" cm="1">
        <f t="array" ref="Q6307">_xlfn.IFS(
O6307&lt;50000,"Low Salary (&lt;$50K)",
O6307&lt;90000,"Lower Middle ($50K-$90K)",
O6307&lt;130000,"Middle ($90K-$130K)",
O6307&lt;170000,"Upper Middle ($130K-$170K)",
O6307&gt;=170000,"High Salary (&gt;$170K)"
)</f>
        <v>Lower Middle ($50K-$90K)</v>
      </c>
      <c r="R6307" t="str" cm="1">
        <f t="array" ref="R6307">_xlfn.IFS(
G6307&lt;=2,"New Customers (0-2Y)",
G6307&lt;=5,"Growing Customers (3-5Y)",
G6307&lt;=8,"Established Customers (6-8Y)",
G6307&lt;=10,"Loyal Customers (9-10Y)"
)</f>
        <v>Established Customers (6-8Y)</v>
      </c>
    </row>
    <row r="6308" spans="1:18" x14ac:dyDescent="0.35">
      <c r="A6308">
        <v>15656471</v>
      </c>
      <c r="B6308" t="s">
        <v>36</v>
      </c>
      <c r="C6308" t="s">
        <v>17</v>
      </c>
      <c r="D6308" t="s">
        <v>39</v>
      </c>
      <c r="E6308">
        <v>33</v>
      </c>
      <c r="F6308" t="s">
        <v>19</v>
      </c>
      <c r="G6308">
        <v>9</v>
      </c>
      <c r="H6308" s="4">
        <v>0</v>
      </c>
      <c r="I6308" t="s">
        <v>24</v>
      </c>
      <c r="J6308">
        <v>2</v>
      </c>
      <c r="K6308">
        <v>773</v>
      </c>
      <c r="L6308" t="s">
        <v>35</v>
      </c>
      <c r="M6308" t="s">
        <v>21</v>
      </c>
      <c r="N6308" t="s">
        <v>22</v>
      </c>
      <c r="O6308" s="4">
        <v>1118.31</v>
      </c>
      <c r="P6308" t="s">
        <v>28</v>
      </c>
      <c r="Q6308" t="str" cm="1">
        <f t="array" ref="Q6308">_xlfn.IFS(
O6308&lt;50000,"Low Salary (&lt;$50K)",
O6308&lt;90000,"Lower Middle ($50K-$90K)",
O6308&lt;130000,"Middle ($90K-$130K)",
O6308&lt;170000,"Upper Middle ($130K-$170K)",
O6308&gt;=170000,"High Salary (&gt;$170K)"
)</f>
        <v>Low Salary (&lt;$50K)</v>
      </c>
      <c r="R6308" t="str" cm="1">
        <f t="array" ref="R6308">_xlfn.IFS(
G6308&lt;=2,"New Customers (0-2Y)",
G6308&lt;=5,"Growing Customers (3-5Y)",
G6308&lt;=8,"Established Customers (6-8Y)",
G6308&lt;=10,"Loyal Customers (9-10Y)"
)</f>
        <v>Loyal Customers (9-10Y)</v>
      </c>
    </row>
    <row r="6309" spans="1:18" x14ac:dyDescent="0.35">
      <c r="A6309">
        <v>15598510</v>
      </c>
      <c r="B6309" t="s">
        <v>1105</v>
      </c>
      <c r="C6309" t="s">
        <v>42</v>
      </c>
      <c r="D6309" t="s">
        <v>39</v>
      </c>
      <c r="E6309">
        <v>27</v>
      </c>
      <c r="F6309" t="s">
        <v>43</v>
      </c>
      <c r="G6309">
        <v>4</v>
      </c>
      <c r="H6309" s="4">
        <v>105907.42</v>
      </c>
      <c r="I6309" t="s">
        <v>33</v>
      </c>
      <c r="J6309">
        <v>2</v>
      </c>
      <c r="K6309">
        <v>583</v>
      </c>
      <c r="L6309" t="s">
        <v>31</v>
      </c>
      <c r="M6309" t="s">
        <v>21</v>
      </c>
      <c r="N6309" t="s">
        <v>22</v>
      </c>
      <c r="O6309" s="4">
        <v>195732.04</v>
      </c>
      <c r="P6309" t="s">
        <v>28</v>
      </c>
      <c r="Q6309" t="str" cm="1">
        <f t="array" ref="Q6309">_xlfn.IFS(
O6309&lt;50000,"Low Salary (&lt;$50K)",
O6309&lt;90000,"Lower Middle ($50K-$90K)",
O6309&lt;130000,"Middle ($90K-$130K)",
O6309&lt;170000,"Upper Middle ($130K-$170K)",
O6309&gt;=170000,"High Salary (&gt;$170K)"
)</f>
        <v>High Salary (&gt;$170K)</v>
      </c>
      <c r="R6309" t="str" cm="1">
        <f t="array" ref="R6309">_xlfn.IFS(
G6309&lt;=2,"New Customers (0-2Y)",
G6309&lt;=5,"Growing Customers (3-5Y)",
G6309&lt;=8,"Established Customers (6-8Y)",
G6309&lt;=10,"Loyal Customers (9-10Y)"
)</f>
        <v>Growing Customers (3-5Y)</v>
      </c>
    </row>
    <row r="6310" spans="1:18" x14ac:dyDescent="0.35">
      <c r="A6310">
        <v>15766427</v>
      </c>
      <c r="B6310" t="s">
        <v>626</v>
      </c>
      <c r="C6310" t="s">
        <v>42</v>
      </c>
      <c r="D6310" t="s">
        <v>39</v>
      </c>
      <c r="E6310">
        <v>52</v>
      </c>
      <c r="F6310" t="s">
        <v>19</v>
      </c>
      <c r="G6310">
        <v>5</v>
      </c>
      <c r="H6310" s="4">
        <v>97720.35</v>
      </c>
      <c r="I6310" t="s">
        <v>29</v>
      </c>
      <c r="J6310">
        <v>2</v>
      </c>
      <c r="K6310">
        <v>565</v>
      </c>
      <c r="L6310" t="s">
        <v>31</v>
      </c>
      <c r="M6310" t="s">
        <v>21</v>
      </c>
      <c r="N6310" t="s">
        <v>32</v>
      </c>
      <c r="O6310" s="4">
        <v>175070.94</v>
      </c>
      <c r="P6310" t="s">
        <v>23</v>
      </c>
      <c r="Q6310" t="str" cm="1">
        <f t="array" ref="Q6310">_xlfn.IFS(
O6310&lt;50000,"Low Salary (&lt;$50K)",
O6310&lt;90000,"Lower Middle ($50K-$90K)",
O6310&lt;130000,"Middle ($90K-$130K)",
O6310&lt;170000,"Upper Middle ($130K-$170K)",
O6310&gt;=170000,"High Salary (&gt;$170K)"
)</f>
        <v>High Salary (&gt;$170K)</v>
      </c>
      <c r="R6310" t="str" cm="1">
        <f t="array" ref="R6310">_xlfn.IFS(
G6310&lt;=2,"New Customers (0-2Y)",
G6310&lt;=5,"Growing Customers (3-5Y)",
G6310&lt;=8,"Established Customers (6-8Y)",
G6310&lt;=10,"Loyal Customers (9-10Y)"
)</f>
        <v>Growing Customers (3-5Y)</v>
      </c>
    </row>
    <row r="6311" spans="1:18" x14ac:dyDescent="0.35">
      <c r="A6311">
        <v>15785342</v>
      </c>
      <c r="B6311" t="s">
        <v>2341</v>
      </c>
      <c r="C6311" t="s">
        <v>17</v>
      </c>
      <c r="D6311" t="s">
        <v>39</v>
      </c>
      <c r="E6311">
        <v>25</v>
      </c>
      <c r="F6311" t="s">
        <v>43</v>
      </c>
      <c r="G6311">
        <v>9</v>
      </c>
      <c r="H6311" s="4">
        <v>0</v>
      </c>
      <c r="I6311" t="s">
        <v>24</v>
      </c>
      <c r="J6311">
        <v>2</v>
      </c>
      <c r="K6311">
        <v>705</v>
      </c>
      <c r="L6311" t="s">
        <v>35</v>
      </c>
      <c r="M6311" t="s">
        <v>27</v>
      </c>
      <c r="N6311" t="s">
        <v>22</v>
      </c>
      <c r="O6311" s="4">
        <v>112331.19</v>
      </c>
      <c r="P6311" t="s">
        <v>28</v>
      </c>
      <c r="Q6311" t="str" cm="1">
        <f t="array" ref="Q6311">_xlfn.IFS(
O6311&lt;50000,"Low Salary (&lt;$50K)",
O6311&lt;90000,"Lower Middle ($50K-$90K)",
O6311&lt;130000,"Middle ($90K-$130K)",
O6311&lt;170000,"Upper Middle ($130K-$170K)",
O6311&gt;=170000,"High Salary (&gt;$170K)"
)</f>
        <v>Middle ($90K-$130K)</v>
      </c>
      <c r="R6311" t="str" cm="1">
        <f t="array" ref="R6311">_xlfn.IFS(
G6311&lt;=2,"New Customers (0-2Y)",
G6311&lt;=5,"Growing Customers (3-5Y)",
G6311&lt;=8,"Established Customers (6-8Y)",
G6311&lt;=10,"Loyal Customers (9-10Y)"
)</f>
        <v>Loyal Customers (9-10Y)</v>
      </c>
    </row>
    <row r="6312" spans="1:18" x14ac:dyDescent="0.35">
      <c r="A6312">
        <v>15641595</v>
      </c>
      <c r="B6312" t="s">
        <v>2342</v>
      </c>
      <c r="C6312" t="s">
        <v>26</v>
      </c>
      <c r="D6312" t="s">
        <v>39</v>
      </c>
      <c r="E6312">
        <v>43</v>
      </c>
      <c r="F6312" t="s">
        <v>19</v>
      </c>
      <c r="G6312">
        <v>4</v>
      </c>
      <c r="H6312" s="4">
        <v>97392.18</v>
      </c>
      <c r="I6312" t="s">
        <v>29</v>
      </c>
      <c r="J6312">
        <v>2</v>
      </c>
      <c r="K6312">
        <v>685</v>
      </c>
      <c r="L6312" t="s">
        <v>35</v>
      </c>
      <c r="M6312" t="s">
        <v>21</v>
      </c>
      <c r="N6312" t="s">
        <v>32</v>
      </c>
      <c r="O6312" s="4">
        <v>43956.83</v>
      </c>
      <c r="P6312" t="s">
        <v>28</v>
      </c>
      <c r="Q6312" t="str" cm="1">
        <f t="array" ref="Q6312">_xlfn.IFS(
O6312&lt;50000,"Low Salary (&lt;$50K)",
O6312&lt;90000,"Lower Middle ($50K-$90K)",
O6312&lt;130000,"Middle ($90K-$130K)",
O6312&lt;170000,"Upper Middle ($130K-$170K)",
O6312&gt;=170000,"High Salary (&gt;$170K)"
)</f>
        <v>Low Salary (&lt;$50K)</v>
      </c>
      <c r="R6312" t="str" cm="1">
        <f t="array" ref="R6312">_xlfn.IFS(
G6312&lt;=2,"New Customers (0-2Y)",
G6312&lt;=5,"Growing Customers (3-5Y)",
G6312&lt;=8,"Established Customers (6-8Y)",
G6312&lt;=10,"Loyal Customers (9-10Y)"
)</f>
        <v>Growing Customers (3-5Y)</v>
      </c>
    </row>
    <row r="6313" spans="1:18" x14ac:dyDescent="0.35">
      <c r="A6313">
        <v>15798429</v>
      </c>
      <c r="B6313" t="s">
        <v>2343</v>
      </c>
      <c r="C6313" t="s">
        <v>17</v>
      </c>
      <c r="D6313" t="s">
        <v>39</v>
      </c>
      <c r="E6313">
        <v>29</v>
      </c>
      <c r="F6313" t="s">
        <v>43</v>
      </c>
      <c r="G6313">
        <v>8</v>
      </c>
      <c r="H6313" s="4">
        <v>0</v>
      </c>
      <c r="I6313" t="s">
        <v>24</v>
      </c>
      <c r="J6313">
        <v>2</v>
      </c>
      <c r="K6313">
        <v>741</v>
      </c>
      <c r="L6313" t="s">
        <v>35</v>
      </c>
      <c r="M6313" t="s">
        <v>21</v>
      </c>
      <c r="N6313" t="s">
        <v>22</v>
      </c>
      <c r="O6313" s="4">
        <v>115994.52</v>
      </c>
      <c r="P6313" t="s">
        <v>28</v>
      </c>
      <c r="Q6313" t="str" cm="1">
        <f t="array" ref="Q6313">_xlfn.IFS(
O6313&lt;50000,"Low Salary (&lt;$50K)",
O6313&lt;90000,"Lower Middle ($50K-$90K)",
O6313&lt;130000,"Middle ($90K-$130K)",
O6313&lt;170000,"Upper Middle ($130K-$170K)",
O6313&gt;=170000,"High Salary (&gt;$170K)"
)</f>
        <v>Middle ($90K-$130K)</v>
      </c>
      <c r="R6313" t="str" cm="1">
        <f t="array" ref="R6313">_xlfn.IFS(
G6313&lt;=2,"New Customers (0-2Y)",
G6313&lt;=5,"Growing Customers (3-5Y)",
G6313&lt;=8,"Established Customers (6-8Y)",
G6313&lt;=10,"Loyal Customers (9-10Y)"
)</f>
        <v>Established Customers (6-8Y)</v>
      </c>
    </row>
    <row r="6314" spans="1:18" x14ac:dyDescent="0.35">
      <c r="A6314">
        <v>15648136</v>
      </c>
      <c r="B6314" t="s">
        <v>1095</v>
      </c>
      <c r="C6314" t="s">
        <v>42</v>
      </c>
      <c r="D6314" t="s">
        <v>18</v>
      </c>
      <c r="E6314">
        <v>28</v>
      </c>
      <c r="F6314" t="s">
        <v>43</v>
      </c>
      <c r="G6314">
        <v>9</v>
      </c>
      <c r="H6314" s="4">
        <v>152812.57999999999</v>
      </c>
      <c r="I6314" t="s">
        <v>33</v>
      </c>
      <c r="J6314">
        <v>1</v>
      </c>
      <c r="K6314">
        <v>658</v>
      </c>
      <c r="L6314" t="s">
        <v>20</v>
      </c>
      <c r="M6314" t="s">
        <v>21</v>
      </c>
      <c r="N6314" t="s">
        <v>32</v>
      </c>
      <c r="O6314" s="4">
        <v>166682.57</v>
      </c>
      <c r="P6314" t="s">
        <v>28</v>
      </c>
      <c r="Q6314" t="str" cm="1">
        <f t="array" ref="Q6314">_xlfn.IFS(
O6314&lt;50000,"Low Salary (&lt;$50K)",
O6314&lt;90000,"Lower Middle ($50K-$90K)",
O6314&lt;130000,"Middle ($90K-$130K)",
O6314&lt;170000,"Upper Middle ($130K-$170K)",
O6314&gt;=170000,"High Salary (&gt;$170K)"
)</f>
        <v>Upper Middle ($130K-$170K)</v>
      </c>
      <c r="R6314" t="str" cm="1">
        <f t="array" ref="R6314">_xlfn.IFS(
G6314&lt;=2,"New Customers (0-2Y)",
G6314&lt;=5,"Growing Customers (3-5Y)",
G6314&lt;=8,"Established Customers (6-8Y)",
G6314&lt;=10,"Loyal Customers (9-10Y)"
)</f>
        <v>Loyal Customers (9-10Y)</v>
      </c>
    </row>
    <row r="6315" spans="1:18" x14ac:dyDescent="0.35">
      <c r="A6315">
        <v>15812482</v>
      </c>
      <c r="B6315" t="s">
        <v>43</v>
      </c>
      <c r="C6315" t="s">
        <v>17</v>
      </c>
      <c r="D6315" t="s">
        <v>39</v>
      </c>
      <c r="E6315">
        <v>27</v>
      </c>
      <c r="F6315" t="s">
        <v>43</v>
      </c>
      <c r="G6315">
        <v>3</v>
      </c>
      <c r="H6315" s="4">
        <v>139301.68</v>
      </c>
      <c r="I6315" t="s">
        <v>33</v>
      </c>
      <c r="J6315">
        <v>1</v>
      </c>
      <c r="K6315">
        <v>575</v>
      </c>
      <c r="L6315" t="s">
        <v>31</v>
      </c>
      <c r="M6315" t="s">
        <v>21</v>
      </c>
      <c r="N6315" t="s">
        <v>32</v>
      </c>
      <c r="O6315" s="4">
        <v>99843.98</v>
      </c>
      <c r="P6315" t="s">
        <v>28</v>
      </c>
      <c r="Q6315" t="str" cm="1">
        <f t="array" ref="Q6315">_xlfn.IFS(
O6315&lt;50000,"Low Salary (&lt;$50K)",
O6315&lt;90000,"Lower Middle ($50K-$90K)",
O6315&lt;130000,"Middle ($90K-$130K)",
O6315&lt;170000,"Upper Middle ($130K-$170K)",
O6315&gt;=170000,"High Salary (&gt;$170K)"
)</f>
        <v>Middle ($90K-$130K)</v>
      </c>
      <c r="R6315" t="str" cm="1">
        <f t="array" ref="R6315">_xlfn.IFS(
G6315&lt;=2,"New Customers (0-2Y)",
G6315&lt;=5,"Growing Customers (3-5Y)",
G6315&lt;=8,"Established Customers (6-8Y)",
G6315&lt;=10,"Loyal Customers (9-10Y)"
)</f>
        <v>Growing Customers (3-5Y)</v>
      </c>
    </row>
    <row r="6316" spans="1:18" x14ac:dyDescent="0.35">
      <c r="A6316">
        <v>15790810</v>
      </c>
      <c r="B6316" t="s">
        <v>485</v>
      </c>
      <c r="C6316" t="s">
        <v>17</v>
      </c>
      <c r="D6316" t="s">
        <v>18</v>
      </c>
      <c r="E6316">
        <v>41</v>
      </c>
      <c r="F6316" t="s">
        <v>19</v>
      </c>
      <c r="G6316">
        <v>10</v>
      </c>
      <c r="H6316" s="4">
        <v>76319.64</v>
      </c>
      <c r="I6316" t="s">
        <v>29</v>
      </c>
      <c r="J6316">
        <v>1</v>
      </c>
      <c r="K6316">
        <v>844</v>
      </c>
      <c r="L6316" t="s">
        <v>37</v>
      </c>
      <c r="M6316" t="s">
        <v>21</v>
      </c>
      <c r="N6316" t="s">
        <v>22</v>
      </c>
      <c r="O6316" s="4">
        <v>141175.18</v>
      </c>
      <c r="P6316" t="s">
        <v>23</v>
      </c>
      <c r="Q6316" t="str" cm="1">
        <f t="array" ref="Q6316">_xlfn.IFS(
O6316&lt;50000,"Low Salary (&lt;$50K)",
O6316&lt;90000,"Lower Middle ($50K-$90K)",
O6316&lt;130000,"Middle ($90K-$130K)",
O6316&lt;170000,"Upper Middle ($130K-$170K)",
O6316&gt;=170000,"High Salary (&gt;$170K)"
)</f>
        <v>Upper Middle ($130K-$170K)</v>
      </c>
      <c r="R6316" t="str" cm="1">
        <f t="array" ref="R6316">_xlfn.IFS(
G6316&lt;=2,"New Customers (0-2Y)",
G6316&lt;=5,"Growing Customers (3-5Y)",
G6316&lt;=8,"Established Customers (6-8Y)",
G6316&lt;=10,"Loyal Customers (9-10Y)"
)</f>
        <v>Loyal Customers (9-10Y)</v>
      </c>
    </row>
    <row r="6317" spans="1:18" x14ac:dyDescent="0.35">
      <c r="A6317">
        <v>15687421</v>
      </c>
      <c r="B6317" t="s">
        <v>2344</v>
      </c>
      <c r="C6317" t="s">
        <v>26</v>
      </c>
      <c r="D6317" t="s">
        <v>39</v>
      </c>
      <c r="E6317">
        <v>67</v>
      </c>
      <c r="F6317" t="s">
        <v>2967</v>
      </c>
      <c r="G6317">
        <v>9</v>
      </c>
      <c r="H6317" s="4">
        <v>125919.35</v>
      </c>
      <c r="I6317" t="s">
        <v>33</v>
      </c>
      <c r="J6317">
        <v>1</v>
      </c>
      <c r="K6317">
        <v>559</v>
      </c>
      <c r="L6317" t="s">
        <v>31</v>
      </c>
      <c r="M6317" t="s">
        <v>21</v>
      </c>
      <c r="N6317" t="s">
        <v>32</v>
      </c>
      <c r="O6317" s="4">
        <v>175910.95</v>
      </c>
      <c r="P6317" t="s">
        <v>23</v>
      </c>
      <c r="Q6317" t="str" cm="1">
        <f t="array" ref="Q6317">_xlfn.IFS(
O6317&lt;50000,"Low Salary (&lt;$50K)",
O6317&lt;90000,"Lower Middle ($50K-$90K)",
O6317&lt;130000,"Middle ($90K-$130K)",
O6317&lt;170000,"Upper Middle ($130K-$170K)",
O6317&gt;=170000,"High Salary (&gt;$170K)"
)</f>
        <v>High Salary (&gt;$170K)</v>
      </c>
      <c r="R6317" t="str" cm="1">
        <f t="array" ref="R6317">_xlfn.IFS(
G6317&lt;=2,"New Customers (0-2Y)",
G6317&lt;=5,"Growing Customers (3-5Y)",
G6317&lt;=8,"Established Customers (6-8Y)",
G6317&lt;=10,"Loyal Customers (9-10Y)"
)</f>
        <v>Loyal Customers (9-10Y)</v>
      </c>
    </row>
    <row r="6318" spans="1:18" x14ac:dyDescent="0.35">
      <c r="A6318">
        <v>15765643</v>
      </c>
      <c r="B6318" t="s">
        <v>797</v>
      </c>
      <c r="C6318" t="s">
        <v>17</v>
      </c>
      <c r="D6318" t="s">
        <v>39</v>
      </c>
      <c r="E6318">
        <v>37</v>
      </c>
      <c r="F6318" t="s">
        <v>19</v>
      </c>
      <c r="G6318">
        <v>6</v>
      </c>
      <c r="H6318" s="4">
        <v>124348.38</v>
      </c>
      <c r="I6318" t="s">
        <v>33</v>
      </c>
      <c r="J6318">
        <v>2</v>
      </c>
      <c r="K6318">
        <v>725</v>
      </c>
      <c r="L6318" t="s">
        <v>35</v>
      </c>
      <c r="M6318" t="s">
        <v>27</v>
      </c>
      <c r="N6318" t="s">
        <v>22</v>
      </c>
      <c r="O6318" s="4">
        <v>176984.34</v>
      </c>
      <c r="P6318" t="s">
        <v>28</v>
      </c>
      <c r="Q6318" t="str" cm="1">
        <f t="array" ref="Q6318">_xlfn.IFS(
O6318&lt;50000,"Low Salary (&lt;$50K)",
O6318&lt;90000,"Lower Middle ($50K-$90K)",
O6318&lt;130000,"Middle ($90K-$130K)",
O6318&lt;170000,"Upper Middle ($130K-$170K)",
O6318&gt;=170000,"High Salary (&gt;$170K)"
)</f>
        <v>High Salary (&gt;$170K)</v>
      </c>
      <c r="R6318" t="str" cm="1">
        <f t="array" ref="R6318">_xlfn.IFS(
G6318&lt;=2,"New Customers (0-2Y)",
G6318&lt;=5,"Growing Customers (3-5Y)",
G6318&lt;=8,"Established Customers (6-8Y)",
G6318&lt;=10,"Loyal Customers (9-10Y)"
)</f>
        <v>Established Customers (6-8Y)</v>
      </c>
    </row>
    <row r="6319" spans="1:18" x14ac:dyDescent="0.35">
      <c r="A6319">
        <v>15654878</v>
      </c>
      <c r="B6319" t="s">
        <v>1202</v>
      </c>
      <c r="C6319" t="s">
        <v>17</v>
      </c>
      <c r="D6319" t="s">
        <v>39</v>
      </c>
      <c r="E6319">
        <v>29</v>
      </c>
      <c r="F6319" t="s">
        <v>43</v>
      </c>
      <c r="G6319">
        <v>7</v>
      </c>
      <c r="H6319" s="4">
        <v>117199.8</v>
      </c>
      <c r="I6319" t="s">
        <v>33</v>
      </c>
      <c r="J6319">
        <v>1</v>
      </c>
      <c r="K6319">
        <v>450</v>
      </c>
      <c r="L6319" t="s">
        <v>44</v>
      </c>
      <c r="M6319" t="s">
        <v>21</v>
      </c>
      <c r="N6319" t="s">
        <v>22</v>
      </c>
      <c r="O6319" s="4">
        <v>43480.63</v>
      </c>
      <c r="P6319" t="s">
        <v>28</v>
      </c>
      <c r="Q6319" t="str" cm="1">
        <f t="array" ref="Q6319">_xlfn.IFS(
O6319&lt;50000,"Low Salary (&lt;$50K)",
O6319&lt;90000,"Lower Middle ($50K-$90K)",
O6319&lt;130000,"Middle ($90K-$130K)",
O6319&lt;170000,"Upper Middle ($130K-$170K)",
O6319&gt;=170000,"High Salary (&gt;$170K)"
)</f>
        <v>Low Salary (&lt;$50K)</v>
      </c>
      <c r="R6319" t="str" cm="1">
        <f t="array" ref="R6319">_xlfn.IFS(
G6319&lt;=2,"New Customers (0-2Y)",
G6319&lt;=5,"Growing Customers (3-5Y)",
G6319&lt;=8,"Established Customers (6-8Y)",
G6319&lt;=10,"Loyal Customers (9-10Y)"
)</f>
        <v>Established Customers (6-8Y)</v>
      </c>
    </row>
    <row r="6320" spans="1:18" x14ac:dyDescent="0.35">
      <c r="A6320">
        <v>15686835</v>
      </c>
      <c r="B6320" t="s">
        <v>216</v>
      </c>
      <c r="C6320" t="s">
        <v>42</v>
      </c>
      <c r="D6320" t="s">
        <v>18</v>
      </c>
      <c r="E6320">
        <v>57</v>
      </c>
      <c r="F6320" t="s">
        <v>19</v>
      </c>
      <c r="G6320">
        <v>9</v>
      </c>
      <c r="H6320" s="4">
        <v>148384.64000000001</v>
      </c>
      <c r="I6320" t="s">
        <v>33</v>
      </c>
      <c r="J6320">
        <v>1</v>
      </c>
      <c r="K6320">
        <v>738</v>
      </c>
      <c r="L6320" t="s">
        <v>35</v>
      </c>
      <c r="M6320" t="s">
        <v>27</v>
      </c>
      <c r="N6320" t="s">
        <v>32</v>
      </c>
      <c r="O6320" s="4">
        <v>155047.10999999999</v>
      </c>
      <c r="P6320" t="s">
        <v>23</v>
      </c>
      <c r="Q6320" t="str" cm="1">
        <f t="array" ref="Q6320">_xlfn.IFS(
O6320&lt;50000,"Low Salary (&lt;$50K)",
O6320&lt;90000,"Lower Middle ($50K-$90K)",
O6320&lt;130000,"Middle ($90K-$130K)",
O6320&lt;170000,"Upper Middle ($130K-$170K)",
O6320&gt;=170000,"High Salary (&gt;$170K)"
)</f>
        <v>Upper Middle ($130K-$170K)</v>
      </c>
      <c r="R6320" t="str" cm="1">
        <f t="array" ref="R6320">_xlfn.IFS(
G6320&lt;=2,"New Customers (0-2Y)",
G6320&lt;=5,"Growing Customers (3-5Y)",
G6320&lt;=8,"Established Customers (6-8Y)",
G6320&lt;=10,"Loyal Customers (9-10Y)"
)</f>
        <v>Loyal Customers (9-10Y)</v>
      </c>
    </row>
    <row r="6321" spans="1:18" x14ac:dyDescent="0.35">
      <c r="A6321">
        <v>15768340</v>
      </c>
      <c r="B6321" t="s">
        <v>1206</v>
      </c>
      <c r="C6321" t="s">
        <v>42</v>
      </c>
      <c r="D6321" t="s">
        <v>18</v>
      </c>
      <c r="E6321">
        <v>19</v>
      </c>
      <c r="F6321" t="s">
        <v>43</v>
      </c>
      <c r="G6321">
        <v>3</v>
      </c>
      <c r="H6321" s="4">
        <v>113905.48</v>
      </c>
      <c r="I6321" t="s">
        <v>33</v>
      </c>
      <c r="J6321">
        <v>1</v>
      </c>
      <c r="K6321">
        <v>642</v>
      </c>
      <c r="L6321" t="s">
        <v>20</v>
      </c>
      <c r="M6321" t="s">
        <v>21</v>
      </c>
      <c r="N6321" t="s">
        <v>22</v>
      </c>
      <c r="O6321" s="4">
        <v>176137.2</v>
      </c>
      <c r="P6321" t="s">
        <v>28</v>
      </c>
      <c r="Q6321" t="str" cm="1">
        <f t="array" ref="Q6321">_xlfn.IFS(
O6321&lt;50000,"Low Salary (&lt;$50K)",
O6321&lt;90000,"Lower Middle ($50K-$90K)",
O6321&lt;130000,"Middle ($90K-$130K)",
O6321&lt;170000,"Upper Middle ($130K-$170K)",
O6321&gt;=170000,"High Salary (&gt;$170K)"
)</f>
        <v>High Salary (&gt;$170K)</v>
      </c>
      <c r="R6321" t="str" cm="1">
        <f t="array" ref="R6321">_xlfn.IFS(
G6321&lt;=2,"New Customers (0-2Y)",
G6321&lt;=5,"Growing Customers (3-5Y)",
G6321&lt;=8,"Established Customers (6-8Y)",
G6321&lt;=10,"Loyal Customers (9-10Y)"
)</f>
        <v>Growing Customers (3-5Y)</v>
      </c>
    </row>
    <row r="6322" spans="1:18" x14ac:dyDescent="0.35">
      <c r="A6322">
        <v>15673599</v>
      </c>
      <c r="B6322" t="s">
        <v>636</v>
      </c>
      <c r="C6322" t="s">
        <v>26</v>
      </c>
      <c r="D6322" t="s">
        <v>39</v>
      </c>
      <c r="E6322">
        <v>32</v>
      </c>
      <c r="F6322" t="s">
        <v>19</v>
      </c>
      <c r="G6322">
        <v>5</v>
      </c>
      <c r="H6322" s="4">
        <v>133476.09</v>
      </c>
      <c r="I6322" t="s">
        <v>33</v>
      </c>
      <c r="J6322">
        <v>1</v>
      </c>
      <c r="K6322">
        <v>618</v>
      </c>
      <c r="L6322" t="s">
        <v>20</v>
      </c>
      <c r="M6322" t="s">
        <v>27</v>
      </c>
      <c r="N6322" t="s">
        <v>22</v>
      </c>
      <c r="O6322" s="4">
        <v>154843.4</v>
      </c>
      <c r="P6322" t="s">
        <v>28</v>
      </c>
      <c r="Q6322" t="str" cm="1">
        <f t="array" ref="Q6322">_xlfn.IFS(
O6322&lt;50000,"Low Salary (&lt;$50K)",
O6322&lt;90000,"Lower Middle ($50K-$90K)",
O6322&lt;130000,"Middle ($90K-$130K)",
O6322&lt;170000,"Upper Middle ($130K-$170K)",
O6322&gt;=170000,"High Salary (&gt;$170K)"
)</f>
        <v>Upper Middle ($130K-$170K)</v>
      </c>
      <c r="R6322" t="str" cm="1">
        <f t="array" ref="R6322">_xlfn.IFS(
G6322&lt;=2,"New Customers (0-2Y)",
G6322&lt;=5,"Growing Customers (3-5Y)",
G6322&lt;=8,"Established Customers (6-8Y)",
G6322&lt;=10,"Loyal Customers (9-10Y)"
)</f>
        <v>Growing Customers (3-5Y)</v>
      </c>
    </row>
    <row r="6323" spans="1:18" x14ac:dyDescent="0.35">
      <c r="A6323">
        <v>15689096</v>
      </c>
      <c r="B6323" t="s">
        <v>590</v>
      </c>
      <c r="C6323" t="s">
        <v>17</v>
      </c>
      <c r="D6323" t="s">
        <v>39</v>
      </c>
      <c r="E6323">
        <v>47</v>
      </c>
      <c r="F6323" t="s">
        <v>19</v>
      </c>
      <c r="G6323">
        <v>0</v>
      </c>
      <c r="H6323" s="4">
        <v>117879.32</v>
      </c>
      <c r="I6323" t="s">
        <v>33</v>
      </c>
      <c r="J6323">
        <v>1</v>
      </c>
      <c r="K6323">
        <v>590</v>
      </c>
      <c r="L6323" t="s">
        <v>31</v>
      </c>
      <c r="M6323" t="s">
        <v>21</v>
      </c>
      <c r="N6323" t="s">
        <v>22</v>
      </c>
      <c r="O6323" s="4">
        <v>8214.4599999999991</v>
      </c>
      <c r="P6323" t="s">
        <v>28</v>
      </c>
      <c r="Q6323" t="str" cm="1">
        <f t="array" ref="Q6323">_xlfn.IFS(
O6323&lt;50000,"Low Salary (&lt;$50K)",
O6323&lt;90000,"Lower Middle ($50K-$90K)",
O6323&lt;130000,"Middle ($90K-$130K)",
O6323&lt;170000,"Upper Middle ($130K-$170K)",
O6323&gt;=170000,"High Salary (&gt;$170K)"
)</f>
        <v>Low Salary (&lt;$50K)</v>
      </c>
      <c r="R6323" t="str" cm="1">
        <f t="array" ref="R6323">_xlfn.IFS(
G6323&lt;=2,"New Customers (0-2Y)",
G6323&lt;=5,"Growing Customers (3-5Y)",
G6323&lt;=8,"Established Customers (6-8Y)",
G6323&lt;=10,"Loyal Customers (9-10Y)"
)</f>
        <v>New Customers (0-2Y)</v>
      </c>
    </row>
    <row r="6324" spans="1:18" x14ac:dyDescent="0.35">
      <c r="A6324">
        <v>15684294</v>
      </c>
      <c r="B6324" t="s">
        <v>2030</v>
      </c>
      <c r="C6324" t="s">
        <v>17</v>
      </c>
      <c r="D6324" t="s">
        <v>39</v>
      </c>
      <c r="E6324">
        <v>50</v>
      </c>
      <c r="F6324" t="s">
        <v>19</v>
      </c>
      <c r="G6324">
        <v>2</v>
      </c>
      <c r="H6324" s="4">
        <v>0</v>
      </c>
      <c r="I6324" t="s">
        <v>24</v>
      </c>
      <c r="J6324">
        <v>2</v>
      </c>
      <c r="K6324">
        <v>735</v>
      </c>
      <c r="L6324" t="s">
        <v>35</v>
      </c>
      <c r="M6324" t="s">
        <v>27</v>
      </c>
      <c r="N6324" t="s">
        <v>22</v>
      </c>
      <c r="O6324" s="4">
        <v>147075.69</v>
      </c>
      <c r="P6324" t="s">
        <v>28</v>
      </c>
      <c r="Q6324" t="str" cm="1">
        <f t="array" ref="Q6324">_xlfn.IFS(
O6324&lt;50000,"Low Salary (&lt;$50K)",
O6324&lt;90000,"Lower Middle ($50K-$90K)",
O6324&lt;130000,"Middle ($90K-$130K)",
O6324&lt;170000,"Upper Middle ($130K-$170K)",
O6324&gt;=170000,"High Salary (&gt;$170K)"
)</f>
        <v>Upper Middle ($130K-$170K)</v>
      </c>
      <c r="R6324" t="str" cm="1">
        <f t="array" ref="R6324">_xlfn.IFS(
G6324&lt;=2,"New Customers (0-2Y)",
G6324&lt;=5,"Growing Customers (3-5Y)",
G6324&lt;=8,"Established Customers (6-8Y)",
G6324&lt;=10,"Loyal Customers (9-10Y)"
)</f>
        <v>New Customers (0-2Y)</v>
      </c>
    </row>
    <row r="6325" spans="1:18" x14ac:dyDescent="0.35">
      <c r="A6325">
        <v>15615828</v>
      </c>
      <c r="B6325" t="s">
        <v>36</v>
      </c>
      <c r="C6325" t="s">
        <v>17</v>
      </c>
      <c r="D6325" t="s">
        <v>39</v>
      </c>
      <c r="E6325">
        <v>34</v>
      </c>
      <c r="F6325" t="s">
        <v>19</v>
      </c>
      <c r="G6325">
        <v>8</v>
      </c>
      <c r="H6325" s="4">
        <v>122359.5</v>
      </c>
      <c r="I6325" t="s">
        <v>33</v>
      </c>
      <c r="J6325">
        <v>1</v>
      </c>
      <c r="K6325">
        <v>550</v>
      </c>
      <c r="L6325" t="s">
        <v>31</v>
      </c>
      <c r="M6325" t="s">
        <v>27</v>
      </c>
      <c r="N6325" t="s">
        <v>32</v>
      </c>
      <c r="O6325" s="4">
        <v>116495.55</v>
      </c>
      <c r="P6325" t="s">
        <v>28</v>
      </c>
      <c r="Q6325" t="str" cm="1">
        <f t="array" ref="Q6325">_xlfn.IFS(
O6325&lt;50000,"Low Salary (&lt;$50K)",
O6325&lt;90000,"Lower Middle ($50K-$90K)",
O6325&lt;130000,"Middle ($90K-$130K)",
O6325&lt;170000,"Upper Middle ($130K-$170K)",
O6325&gt;=170000,"High Salary (&gt;$170K)"
)</f>
        <v>Middle ($90K-$130K)</v>
      </c>
      <c r="R6325" t="str" cm="1">
        <f t="array" ref="R6325">_xlfn.IFS(
G6325&lt;=2,"New Customers (0-2Y)",
G6325&lt;=5,"Growing Customers (3-5Y)",
G6325&lt;=8,"Established Customers (6-8Y)",
G6325&lt;=10,"Loyal Customers (9-10Y)"
)</f>
        <v>Established Customers (6-8Y)</v>
      </c>
    </row>
    <row r="6326" spans="1:18" x14ac:dyDescent="0.35">
      <c r="A6326">
        <v>15746012</v>
      </c>
      <c r="B6326" t="s">
        <v>103</v>
      </c>
      <c r="C6326" t="s">
        <v>26</v>
      </c>
      <c r="D6326" t="s">
        <v>18</v>
      </c>
      <c r="E6326">
        <v>28</v>
      </c>
      <c r="F6326" t="s">
        <v>43</v>
      </c>
      <c r="G6326">
        <v>0</v>
      </c>
      <c r="H6326" s="4">
        <v>0</v>
      </c>
      <c r="I6326" t="s">
        <v>24</v>
      </c>
      <c r="J6326">
        <v>2</v>
      </c>
      <c r="K6326">
        <v>729</v>
      </c>
      <c r="L6326" t="s">
        <v>35</v>
      </c>
      <c r="M6326" t="s">
        <v>21</v>
      </c>
      <c r="N6326" t="s">
        <v>22</v>
      </c>
      <c r="O6326" s="4">
        <v>31165.06</v>
      </c>
      <c r="P6326" t="s">
        <v>23</v>
      </c>
      <c r="Q6326" t="str" cm="1">
        <f t="array" ref="Q6326">_xlfn.IFS(
O6326&lt;50000,"Low Salary (&lt;$50K)",
O6326&lt;90000,"Lower Middle ($50K-$90K)",
O6326&lt;130000,"Middle ($90K-$130K)",
O6326&lt;170000,"Upper Middle ($130K-$170K)",
O6326&gt;=170000,"High Salary (&gt;$170K)"
)</f>
        <v>Low Salary (&lt;$50K)</v>
      </c>
      <c r="R6326" t="str" cm="1">
        <f t="array" ref="R6326">_xlfn.IFS(
G6326&lt;=2,"New Customers (0-2Y)",
G6326&lt;=5,"Growing Customers (3-5Y)",
G6326&lt;=8,"Established Customers (6-8Y)",
G6326&lt;=10,"Loyal Customers (9-10Y)"
)</f>
        <v>New Customers (0-2Y)</v>
      </c>
    </row>
    <row r="6327" spans="1:18" x14ac:dyDescent="0.35">
      <c r="A6327">
        <v>15615797</v>
      </c>
      <c r="B6327" t="s">
        <v>1601</v>
      </c>
      <c r="C6327" t="s">
        <v>42</v>
      </c>
      <c r="D6327" t="s">
        <v>39</v>
      </c>
      <c r="E6327">
        <v>59</v>
      </c>
      <c r="F6327" t="s">
        <v>19</v>
      </c>
      <c r="G6327">
        <v>5</v>
      </c>
      <c r="H6327" s="4">
        <v>108585.35</v>
      </c>
      <c r="I6327" t="s">
        <v>33</v>
      </c>
      <c r="J6327">
        <v>1</v>
      </c>
      <c r="K6327">
        <v>743</v>
      </c>
      <c r="L6327" t="s">
        <v>35</v>
      </c>
      <c r="M6327" t="s">
        <v>21</v>
      </c>
      <c r="N6327" t="s">
        <v>22</v>
      </c>
      <c r="O6327" s="4">
        <v>192127.22</v>
      </c>
      <c r="P6327" t="s">
        <v>23</v>
      </c>
      <c r="Q6327" t="str" cm="1">
        <f t="array" ref="Q6327">_xlfn.IFS(
O6327&lt;50000,"Low Salary (&lt;$50K)",
O6327&lt;90000,"Lower Middle ($50K-$90K)",
O6327&lt;130000,"Middle ($90K-$130K)",
O6327&lt;170000,"Upper Middle ($130K-$170K)",
O6327&gt;=170000,"High Salary (&gt;$170K)"
)</f>
        <v>High Salary (&gt;$170K)</v>
      </c>
      <c r="R6327" t="str" cm="1">
        <f t="array" ref="R6327">_xlfn.IFS(
G6327&lt;=2,"New Customers (0-2Y)",
G6327&lt;=5,"Growing Customers (3-5Y)",
G6327&lt;=8,"Established Customers (6-8Y)",
G6327&lt;=10,"Loyal Customers (9-10Y)"
)</f>
        <v>Growing Customers (3-5Y)</v>
      </c>
    </row>
    <row r="6328" spans="1:18" x14ac:dyDescent="0.35">
      <c r="A6328">
        <v>15788494</v>
      </c>
      <c r="B6328" t="s">
        <v>162</v>
      </c>
      <c r="C6328" t="s">
        <v>17</v>
      </c>
      <c r="D6328" t="s">
        <v>39</v>
      </c>
      <c r="E6328">
        <v>31</v>
      </c>
      <c r="F6328" t="s">
        <v>19</v>
      </c>
      <c r="G6328">
        <v>8</v>
      </c>
      <c r="H6328" s="4">
        <v>145875.74</v>
      </c>
      <c r="I6328" t="s">
        <v>33</v>
      </c>
      <c r="J6328">
        <v>1</v>
      </c>
      <c r="K6328">
        <v>555</v>
      </c>
      <c r="L6328" t="s">
        <v>31</v>
      </c>
      <c r="M6328" t="s">
        <v>21</v>
      </c>
      <c r="N6328" t="s">
        <v>32</v>
      </c>
      <c r="O6328" s="4">
        <v>137491.23000000001</v>
      </c>
      <c r="P6328" t="s">
        <v>28</v>
      </c>
      <c r="Q6328" t="str" cm="1">
        <f t="array" ref="Q6328">_xlfn.IFS(
O6328&lt;50000,"Low Salary (&lt;$50K)",
O6328&lt;90000,"Lower Middle ($50K-$90K)",
O6328&lt;130000,"Middle ($90K-$130K)",
O6328&lt;170000,"Upper Middle ($130K-$170K)",
O6328&gt;=170000,"High Salary (&gt;$170K)"
)</f>
        <v>Upper Middle ($130K-$170K)</v>
      </c>
      <c r="R6328" t="str" cm="1">
        <f t="array" ref="R6328">_xlfn.IFS(
G6328&lt;=2,"New Customers (0-2Y)",
G6328&lt;=5,"Growing Customers (3-5Y)",
G6328&lt;=8,"Established Customers (6-8Y)",
G6328&lt;=10,"Loyal Customers (9-10Y)"
)</f>
        <v>Established Customers (6-8Y)</v>
      </c>
    </row>
    <row r="6329" spans="1:18" x14ac:dyDescent="0.35">
      <c r="A6329">
        <v>15793856</v>
      </c>
      <c r="B6329" t="s">
        <v>2300</v>
      </c>
      <c r="C6329" t="s">
        <v>26</v>
      </c>
      <c r="D6329" t="s">
        <v>18</v>
      </c>
      <c r="E6329">
        <v>36</v>
      </c>
      <c r="F6329" t="s">
        <v>19</v>
      </c>
      <c r="G6329">
        <v>3</v>
      </c>
      <c r="H6329" s="4">
        <v>121542.57</v>
      </c>
      <c r="I6329" t="s">
        <v>33</v>
      </c>
      <c r="J6329">
        <v>2</v>
      </c>
      <c r="K6329">
        <v>667</v>
      </c>
      <c r="L6329" t="s">
        <v>35</v>
      </c>
      <c r="M6329" t="s">
        <v>21</v>
      </c>
      <c r="N6329" t="s">
        <v>22</v>
      </c>
      <c r="O6329" s="4">
        <v>186841.71</v>
      </c>
      <c r="P6329" t="s">
        <v>28</v>
      </c>
      <c r="Q6329" t="str" cm="1">
        <f t="array" ref="Q6329">_xlfn.IFS(
O6329&lt;50000,"Low Salary (&lt;$50K)",
O6329&lt;90000,"Lower Middle ($50K-$90K)",
O6329&lt;130000,"Middle ($90K-$130K)",
O6329&lt;170000,"Upper Middle ($130K-$170K)",
O6329&gt;=170000,"High Salary (&gt;$170K)"
)</f>
        <v>High Salary (&gt;$170K)</v>
      </c>
      <c r="R6329" t="str" cm="1">
        <f t="array" ref="R6329">_xlfn.IFS(
G6329&lt;=2,"New Customers (0-2Y)",
G6329&lt;=5,"Growing Customers (3-5Y)",
G6329&lt;=8,"Established Customers (6-8Y)",
G6329&lt;=10,"Loyal Customers (9-10Y)"
)</f>
        <v>Growing Customers (3-5Y)</v>
      </c>
    </row>
    <row r="6330" spans="1:18" x14ac:dyDescent="0.35">
      <c r="A6330">
        <v>15629545</v>
      </c>
      <c r="B6330" t="s">
        <v>1592</v>
      </c>
      <c r="C6330" t="s">
        <v>26</v>
      </c>
      <c r="D6330" t="s">
        <v>18</v>
      </c>
      <c r="E6330">
        <v>41</v>
      </c>
      <c r="F6330" t="s">
        <v>19</v>
      </c>
      <c r="G6330">
        <v>7</v>
      </c>
      <c r="H6330" s="4">
        <v>109508.68</v>
      </c>
      <c r="I6330" t="s">
        <v>33</v>
      </c>
      <c r="J6330">
        <v>1</v>
      </c>
      <c r="K6330">
        <v>790</v>
      </c>
      <c r="L6330" t="s">
        <v>37</v>
      </c>
      <c r="M6330" t="s">
        <v>27</v>
      </c>
      <c r="N6330" t="s">
        <v>32</v>
      </c>
      <c r="O6330" s="4">
        <v>86776.38</v>
      </c>
      <c r="P6330" t="s">
        <v>28</v>
      </c>
      <c r="Q6330" t="str" cm="1">
        <f t="array" ref="Q6330">_xlfn.IFS(
O6330&lt;50000,"Low Salary (&lt;$50K)",
O6330&lt;90000,"Lower Middle ($50K-$90K)",
O6330&lt;130000,"Middle ($90K-$130K)",
O6330&lt;170000,"Upper Middle ($130K-$170K)",
O6330&gt;=170000,"High Salary (&gt;$170K)"
)</f>
        <v>Lower Middle ($50K-$90K)</v>
      </c>
      <c r="R6330" t="str" cm="1">
        <f t="array" ref="R6330">_xlfn.IFS(
G6330&lt;=2,"New Customers (0-2Y)",
G6330&lt;=5,"Growing Customers (3-5Y)",
G6330&lt;=8,"Established Customers (6-8Y)",
G6330&lt;=10,"Loyal Customers (9-10Y)"
)</f>
        <v>Established Customers (6-8Y)</v>
      </c>
    </row>
    <row r="6331" spans="1:18" x14ac:dyDescent="0.35">
      <c r="A6331">
        <v>15661198</v>
      </c>
      <c r="B6331" t="s">
        <v>1031</v>
      </c>
      <c r="C6331" t="s">
        <v>42</v>
      </c>
      <c r="D6331" t="s">
        <v>39</v>
      </c>
      <c r="E6331">
        <v>34</v>
      </c>
      <c r="F6331" t="s">
        <v>19</v>
      </c>
      <c r="G6331">
        <v>2</v>
      </c>
      <c r="H6331" s="4">
        <v>146407.10999999999</v>
      </c>
      <c r="I6331" t="s">
        <v>33</v>
      </c>
      <c r="J6331">
        <v>1</v>
      </c>
      <c r="K6331">
        <v>727</v>
      </c>
      <c r="L6331" t="s">
        <v>35</v>
      </c>
      <c r="M6331" t="s">
        <v>21</v>
      </c>
      <c r="N6331" t="s">
        <v>22</v>
      </c>
      <c r="O6331" s="4">
        <v>72073.72</v>
      </c>
      <c r="P6331" t="s">
        <v>28</v>
      </c>
      <c r="Q6331" t="str" cm="1">
        <f t="array" ref="Q6331">_xlfn.IFS(
O6331&lt;50000,"Low Salary (&lt;$50K)",
O6331&lt;90000,"Lower Middle ($50K-$90K)",
O6331&lt;130000,"Middle ($90K-$130K)",
O6331&lt;170000,"Upper Middle ($130K-$170K)",
O6331&gt;=170000,"High Salary (&gt;$170K)"
)</f>
        <v>Lower Middle ($50K-$90K)</v>
      </c>
      <c r="R6331" t="str" cm="1">
        <f t="array" ref="R6331">_xlfn.IFS(
G6331&lt;=2,"New Customers (0-2Y)",
G6331&lt;=5,"Growing Customers (3-5Y)",
G6331&lt;=8,"Established Customers (6-8Y)",
G6331&lt;=10,"Loyal Customers (9-10Y)"
)</f>
        <v>New Customers (0-2Y)</v>
      </c>
    </row>
    <row r="6332" spans="1:18" x14ac:dyDescent="0.35">
      <c r="A6332">
        <v>15715117</v>
      </c>
      <c r="B6332" t="s">
        <v>2345</v>
      </c>
      <c r="C6332" t="s">
        <v>17</v>
      </c>
      <c r="D6332" t="s">
        <v>18</v>
      </c>
      <c r="E6332">
        <v>39</v>
      </c>
      <c r="F6332" t="s">
        <v>19</v>
      </c>
      <c r="G6332">
        <v>6</v>
      </c>
      <c r="H6332" s="4">
        <v>0</v>
      </c>
      <c r="I6332" t="s">
        <v>24</v>
      </c>
      <c r="J6332">
        <v>1</v>
      </c>
      <c r="K6332">
        <v>744</v>
      </c>
      <c r="L6332" t="s">
        <v>35</v>
      </c>
      <c r="M6332" t="s">
        <v>27</v>
      </c>
      <c r="N6332" t="s">
        <v>32</v>
      </c>
      <c r="O6332" s="4">
        <v>10662.58</v>
      </c>
      <c r="P6332" t="s">
        <v>28</v>
      </c>
      <c r="Q6332" t="str" cm="1">
        <f t="array" ref="Q6332">_xlfn.IFS(
O6332&lt;50000,"Low Salary (&lt;$50K)",
O6332&lt;90000,"Lower Middle ($50K-$90K)",
O6332&lt;130000,"Middle ($90K-$130K)",
O6332&lt;170000,"Upper Middle ($130K-$170K)",
O6332&gt;=170000,"High Salary (&gt;$170K)"
)</f>
        <v>Low Salary (&lt;$50K)</v>
      </c>
      <c r="R6332" t="str" cm="1">
        <f t="array" ref="R6332">_xlfn.IFS(
G6332&lt;=2,"New Customers (0-2Y)",
G6332&lt;=5,"Growing Customers (3-5Y)",
G6332&lt;=8,"Established Customers (6-8Y)",
G6332&lt;=10,"Loyal Customers (9-10Y)"
)</f>
        <v>Established Customers (6-8Y)</v>
      </c>
    </row>
    <row r="6333" spans="1:18" x14ac:dyDescent="0.35">
      <c r="A6333">
        <v>15701074</v>
      </c>
      <c r="B6333" t="s">
        <v>2346</v>
      </c>
      <c r="C6333" t="s">
        <v>42</v>
      </c>
      <c r="D6333" t="s">
        <v>39</v>
      </c>
      <c r="E6333">
        <v>35</v>
      </c>
      <c r="F6333" t="s">
        <v>19</v>
      </c>
      <c r="G6333">
        <v>8</v>
      </c>
      <c r="H6333" s="4">
        <v>112330.83</v>
      </c>
      <c r="I6333" t="s">
        <v>33</v>
      </c>
      <c r="J6333">
        <v>1</v>
      </c>
      <c r="K6333">
        <v>629</v>
      </c>
      <c r="L6333" t="s">
        <v>20</v>
      </c>
      <c r="M6333" t="s">
        <v>21</v>
      </c>
      <c r="N6333" t="s">
        <v>22</v>
      </c>
      <c r="O6333" s="4">
        <v>91001.02</v>
      </c>
      <c r="P6333" t="s">
        <v>28</v>
      </c>
      <c r="Q6333" t="str" cm="1">
        <f t="array" ref="Q6333">_xlfn.IFS(
O6333&lt;50000,"Low Salary (&lt;$50K)",
O6333&lt;90000,"Lower Middle ($50K-$90K)",
O6333&lt;130000,"Middle ($90K-$130K)",
O6333&lt;170000,"Upper Middle ($130K-$170K)",
O6333&gt;=170000,"High Salary (&gt;$170K)"
)</f>
        <v>Middle ($90K-$130K)</v>
      </c>
      <c r="R6333" t="str" cm="1">
        <f t="array" ref="R6333">_xlfn.IFS(
G6333&lt;=2,"New Customers (0-2Y)",
G6333&lt;=5,"Growing Customers (3-5Y)",
G6333&lt;=8,"Established Customers (6-8Y)",
G6333&lt;=10,"Loyal Customers (9-10Y)"
)</f>
        <v>Established Customers (6-8Y)</v>
      </c>
    </row>
    <row r="6334" spans="1:18" x14ac:dyDescent="0.35">
      <c r="A6334">
        <v>15793046</v>
      </c>
      <c r="B6334" t="s">
        <v>2970</v>
      </c>
      <c r="C6334" t="s">
        <v>17</v>
      </c>
      <c r="D6334" t="s">
        <v>18</v>
      </c>
      <c r="E6334">
        <v>35</v>
      </c>
      <c r="F6334" t="s">
        <v>19</v>
      </c>
      <c r="G6334">
        <v>4</v>
      </c>
      <c r="H6334" s="4">
        <v>90413.119999999995</v>
      </c>
      <c r="I6334" t="s">
        <v>29</v>
      </c>
      <c r="J6334">
        <v>1</v>
      </c>
      <c r="K6334">
        <v>619</v>
      </c>
      <c r="L6334" t="s">
        <v>20</v>
      </c>
      <c r="M6334" t="s">
        <v>21</v>
      </c>
      <c r="N6334" t="s">
        <v>22</v>
      </c>
      <c r="O6334" s="4">
        <v>20555.21</v>
      </c>
      <c r="P6334" t="s">
        <v>28</v>
      </c>
      <c r="Q6334" t="str" cm="1">
        <f t="array" ref="Q6334">_xlfn.IFS(
O6334&lt;50000,"Low Salary (&lt;$50K)",
O6334&lt;90000,"Lower Middle ($50K-$90K)",
O6334&lt;130000,"Middle ($90K-$130K)",
O6334&lt;170000,"Upper Middle ($130K-$170K)",
O6334&gt;=170000,"High Salary (&gt;$170K)"
)</f>
        <v>Low Salary (&lt;$50K)</v>
      </c>
      <c r="R6334" t="str" cm="1">
        <f t="array" ref="R6334">_xlfn.IFS(
G6334&lt;=2,"New Customers (0-2Y)",
G6334&lt;=5,"Growing Customers (3-5Y)",
G6334&lt;=8,"Established Customers (6-8Y)",
G6334&lt;=10,"Loyal Customers (9-10Y)"
)</f>
        <v>Growing Customers (3-5Y)</v>
      </c>
    </row>
    <row r="6335" spans="1:18" x14ac:dyDescent="0.35">
      <c r="A6335">
        <v>15623744</v>
      </c>
      <c r="B6335" t="s">
        <v>823</v>
      </c>
      <c r="C6335" t="s">
        <v>17</v>
      </c>
      <c r="D6335" t="s">
        <v>39</v>
      </c>
      <c r="E6335">
        <v>34</v>
      </c>
      <c r="F6335" t="s">
        <v>19</v>
      </c>
      <c r="G6335">
        <v>8</v>
      </c>
      <c r="H6335" s="4">
        <v>105302.66</v>
      </c>
      <c r="I6335" t="s">
        <v>33</v>
      </c>
      <c r="J6335">
        <v>1</v>
      </c>
      <c r="K6335">
        <v>634</v>
      </c>
      <c r="L6335" t="s">
        <v>20</v>
      </c>
      <c r="M6335" t="s">
        <v>21</v>
      </c>
      <c r="N6335" t="s">
        <v>22</v>
      </c>
      <c r="O6335" s="4">
        <v>123164.97</v>
      </c>
      <c r="P6335" t="s">
        <v>28</v>
      </c>
      <c r="Q6335" t="str" cm="1">
        <f t="array" ref="Q6335">_xlfn.IFS(
O6335&lt;50000,"Low Salary (&lt;$50K)",
O6335&lt;90000,"Lower Middle ($50K-$90K)",
O6335&lt;130000,"Middle ($90K-$130K)",
O6335&lt;170000,"Upper Middle ($130K-$170K)",
O6335&gt;=170000,"High Salary (&gt;$170K)"
)</f>
        <v>Middle ($90K-$130K)</v>
      </c>
      <c r="R6335" t="str" cm="1">
        <f t="array" ref="R6335">_xlfn.IFS(
G6335&lt;=2,"New Customers (0-2Y)",
G6335&lt;=5,"Growing Customers (3-5Y)",
G6335&lt;=8,"Established Customers (6-8Y)",
G6335&lt;=10,"Loyal Customers (9-10Y)"
)</f>
        <v>Established Customers (6-8Y)</v>
      </c>
    </row>
    <row r="6336" spans="1:18" x14ac:dyDescent="0.35">
      <c r="A6336">
        <v>15611329</v>
      </c>
      <c r="B6336" t="s">
        <v>409</v>
      </c>
      <c r="C6336" t="s">
        <v>26</v>
      </c>
      <c r="D6336" t="s">
        <v>18</v>
      </c>
      <c r="E6336">
        <v>35</v>
      </c>
      <c r="F6336" t="s">
        <v>19</v>
      </c>
      <c r="G6336">
        <v>6</v>
      </c>
      <c r="H6336" s="4">
        <v>0</v>
      </c>
      <c r="I6336" t="s">
        <v>24</v>
      </c>
      <c r="J6336">
        <v>2</v>
      </c>
      <c r="K6336">
        <v>608</v>
      </c>
      <c r="L6336" t="s">
        <v>20</v>
      </c>
      <c r="M6336" t="s">
        <v>21</v>
      </c>
      <c r="N6336" t="s">
        <v>22</v>
      </c>
      <c r="O6336" s="4">
        <v>143463.28</v>
      </c>
      <c r="P6336" t="s">
        <v>28</v>
      </c>
      <c r="Q6336" t="str" cm="1">
        <f t="array" ref="Q6336">_xlfn.IFS(
O6336&lt;50000,"Low Salary (&lt;$50K)",
O6336&lt;90000,"Lower Middle ($50K-$90K)",
O6336&lt;130000,"Middle ($90K-$130K)",
O6336&lt;170000,"Upper Middle ($130K-$170K)",
O6336&gt;=170000,"High Salary (&gt;$170K)"
)</f>
        <v>Upper Middle ($130K-$170K)</v>
      </c>
      <c r="R6336" t="str" cm="1">
        <f t="array" ref="R6336">_xlfn.IFS(
G6336&lt;=2,"New Customers (0-2Y)",
G6336&lt;=5,"Growing Customers (3-5Y)",
G6336&lt;=8,"Established Customers (6-8Y)",
G6336&lt;=10,"Loyal Customers (9-10Y)"
)</f>
        <v>Established Customers (6-8Y)</v>
      </c>
    </row>
    <row r="6337" spans="1:18" x14ac:dyDescent="0.35">
      <c r="A6337">
        <v>15740428</v>
      </c>
      <c r="B6337" t="s">
        <v>1717</v>
      </c>
      <c r="C6337" t="s">
        <v>17</v>
      </c>
      <c r="D6337" t="s">
        <v>18</v>
      </c>
      <c r="E6337">
        <v>35</v>
      </c>
      <c r="F6337" t="s">
        <v>19</v>
      </c>
      <c r="G6337">
        <v>1</v>
      </c>
      <c r="H6337" s="4">
        <v>0</v>
      </c>
      <c r="I6337" t="s">
        <v>24</v>
      </c>
      <c r="J6337">
        <v>2</v>
      </c>
      <c r="K6337">
        <v>507</v>
      </c>
      <c r="L6337" t="s">
        <v>31</v>
      </c>
      <c r="M6337" t="s">
        <v>27</v>
      </c>
      <c r="N6337" t="s">
        <v>32</v>
      </c>
      <c r="O6337" s="4">
        <v>92131.54</v>
      </c>
      <c r="P6337" t="s">
        <v>28</v>
      </c>
      <c r="Q6337" t="str" cm="1">
        <f t="array" ref="Q6337">_xlfn.IFS(
O6337&lt;50000,"Low Salary (&lt;$50K)",
O6337&lt;90000,"Lower Middle ($50K-$90K)",
O6337&lt;130000,"Middle ($90K-$130K)",
O6337&lt;170000,"Upper Middle ($130K-$170K)",
O6337&gt;=170000,"High Salary (&gt;$170K)"
)</f>
        <v>Middle ($90K-$130K)</v>
      </c>
      <c r="R6337" t="str" cm="1">
        <f t="array" ref="R6337">_xlfn.IFS(
G6337&lt;=2,"New Customers (0-2Y)",
G6337&lt;=5,"Growing Customers (3-5Y)",
G6337&lt;=8,"Established Customers (6-8Y)",
G6337&lt;=10,"Loyal Customers (9-10Y)"
)</f>
        <v>New Customers (0-2Y)</v>
      </c>
    </row>
    <row r="6338" spans="1:18" x14ac:dyDescent="0.35">
      <c r="A6338">
        <v>15781534</v>
      </c>
      <c r="B6338" t="s">
        <v>2138</v>
      </c>
      <c r="C6338" t="s">
        <v>42</v>
      </c>
      <c r="D6338" t="s">
        <v>18</v>
      </c>
      <c r="E6338">
        <v>35</v>
      </c>
      <c r="F6338" t="s">
        <v>19</v>
      </c>
      <c r="G6338">
        <v>4</v>
      </c>
      <c r="H6338" s="4">
        <v>121520.36</v>
      </c>
      <c r="I6338" t="s">
        <v>33</v>
      </c>
      <c r="J6338">
        <v>1</v>
      </c>
      <c r="K6338">
        <v>536</v>
      </c>
      <c r="L6338" t="s">
        <v>31</v>
      </c>
      <c r="M6338" t="s">
        <v>27</v>
      </c>
      <c r="N6338" t="s">
        <v>32</v>
      </c>
      <c r="O6338" s="4">
        <v>77178.42</v>
      </c>
      <c r="P6338" t="s">
        <v>28</v>
      </c>
      <c r="Q6338" t="str" cm="1">
        <f t="array" ref="Q6338">_xlfn.IFS(
O6338&lt;50000,"Low Salary (&lt;$50K)",
O6338&lt;90000,"Lower Middle ($50K-$90K)",
O6338&lt;130000,"Middle ($90K-$130K)",
O6338&lt;170000,"Upper Middle ($130K-$170K)",
O6338&gt;=170000,"High Salary (&gt;$170K)"
)</f>
        <v>Lower Middle ($50K-$90K)</v>
      </c>
      <c r="R6338" t="str" cm="1">
        <f t="array" ref="R6338">_xlfn.IFS(
G6338&lt;=2,"New Customers (0-2Y)",
G6338&lt;=5,"Growing Customers (3-5Y)",
G6338&lt;=8,"Established Customers (6-8Y)",
G6338&lt;=10,"Loyal Customers (9-10Y)"
)</f>
        <v>Growing Customers (3-5Y)</v>
      </c>
    </row>
    <row r="6339" spans="1:18" x14ac:dyDescent="0.35">
      <c r="A6339">
        <v>15618243</v>
      </c>
      <c r="B6339" t="s">
        <v>1016</v>
      </c>
      <c r="C6339" t="s">
        <v>26</v>
      </c>
      <c r="D6339" t="s">
        <v>18</v>
      </c>
      <c r="E6339">
        <v>43</v>
      </c>
      <c r="F6339" t="s">
        <v>19</v>
      </c>
      <c r="G6339">
        <v>1</v>
      </c>
      <c r="H6339" s="4">
        <v>103960.38</v>
      </c>
      <c r="I6339" t="s">
        <v>33</v>
      </c>
      <c r="J6339">
        <v>1</v>
      </c>
      <c r="K6339">
        <v>730</v>
      </c>
      <c r="L6339" t="s">
        <v>35</v>
      </c>
      <c r="M6339" t="s">
        <v>21</v>
      </c>
      <c r="N6339" t="s">
        <v>22</v>
      </c>
      <c r="O6339" s="4">
        <v>193650.16</v>
      </c>
      <c r="P6339" t="s">
        <v>28</v>
      </c>
      <c r="Q6339" t="str" cm="1">
        <f t="array" ref="Q6339">_xlfn.IFS(
O6339&lt;50000,"Low Salary (&lt;$50K)",
O6339&lt;90000,"Lower Middle ($50K-$90K)",
O6339&lt;130000,"Middle ($90K-$130K)",
O6339&lt;170000,"Upper Middle ($130K-$170K)",
O6339&gt;=170000,"High Salary (&gt;$170K)"
)</f>
        <v>High Salary (&gt;$170K)</v>
      </c>
      <c r="R6339" t="str" cm="1">
        <f t="array" ref="R6339">_xlfn.IFS(
G6339&lt;=2,"New Customers (0-2Y)",
G6339&lt;=5,"Growing Customers (3-5Y)",
G6339&lt;=8,"Established Customers (6-8Y)",
G6339&lt;=10,"Loyal Customers (9-10Y)"
)</f>
        <v>New Customers (0-2Y)</v>
      </c>
    </row>
    <row r="6340" spans="1:18" x14ac:dyDescent="0.35">
      <c r="A6340">
        <v>15784161</v>
      </c>
      <c r="B6340" t="s">
        <v>294</v>
      </c>
      <c r="C6340" t="s">
        <v>42</v>
      </c>
      <c r="D6340" t="s">
        <v>39</v>
      </c>
      <c r="E6340">
        <v>39</v>
      </c>
      <c r="F6340" t="s">
        <v>19</v>
      </c>
      <c r="G6340">
        <v>8</v>
      </c>
      <c r="H6340" s="4">
        <v>102945.01</v>
      </c>
      <c r="I6340" t="s">
        <v>33</v>
      </c>
      <c r="J6340">
        <v>1</v>
      </c>
      <c r="K6340">
        <v>583</v>
      </c>
      <c r="L6340" t="s">
        <v>31</v>
      </c>
      <c r="M6340" t="s">
        <v>27</v>
      </c>
      <c r="N6340" t="s">
        <v>32</v>
      </c>
      <c r="O6340" s="4">
        <v>52861.89</v>
      </c>
      <c r="P6340" t="s">
        <v>28</v>
      </c>
      <c r="Q6340" t="str" cm="1">
        <f t="array" ref="Q6340">_xlfn.IFS(
O6340&lt;50000,"Low Salary (&lt;$50K)",
O6340&lt;90000,"Lower Middle ($50K-$90K)",
O6340&lt;130000,"Middle ($90K-$130K)",
O6340&lt;170000,"Upper Middle ($130K-$170K)",
O6340&gt;=170000,"High Salary (&gt;$170K)"
)</f>
        <v>Lower Middle ($50K-$90K)</v>
      </c>
      <c r="R6340" t="str" cm="1">
        <f t="array" ref="R6340">_xlfn.IFS(
G6340&lt;=2,"New Customers (0-2Y)",
G6340&lt;=5,"Growing Customers (3-5Y)",
G6340&lt;=8,"Established Customers (6-8Y)",
G6340&lt;=10,"Loyal Customers (9-10Y)"
)</f>
        <v>Established Customers (6-8Y)</v>
      </c>
    </row>
    <row r="6341" spans="1:18" x14ac:dyDescent="0.35">
      <c r="A6341">
        <v>15700325</v>
      </c>
      <c r="B6341" t="s">
        <v>373</v>
      </c>
      <c r="C6341" t="s">
        <v>17</v>
      </c>
      <c r="D6341" t="s">
        <v>18</v>
      </c>
      <c r="E6341">
        <v>24</v>
      </c>
      <c r="F6341" t="s">
        <v>43</v>
      </c>
      <c r="G6341">
        <v>8</v>
      </c>
      <c r="H6341" s="4">
        <v>92760.55</v>
      </c>
      <c r="I6341" t="s">
        <v>29</v>
      </c>
      <c r="J6341">
        <v>1</v>
      </c>
      <c r="K6341">
        <v>644</v>
      </c>
      <c r="L6341" t="s">
        <v>20</v>
      </c>
      <c r="M6341" t="s">
        <v>21</v>
      </c>
      <c r="N6341" t="s">
        <v>32</v>
      </c>
      <c r="O6341" s="4">
        <v>35896.75</v>
      </c>
      <c r="P6341" t="s">
        <v>28</v>
      </c>
      <c r="Q6341" t="str" cm="1">
        <f t="array" ref="Q6341">_xlfn.IFS(
O6341&lt;50000,"Low Salary (&lt;$50K)",
O6341&lt;90000,"Lower Middle ($50K-$90K)",
O6341&lt;130000,"Middle ($90K-$130K)",
O6341&lt;170000,"Upper Middle ($130K-$170K)",
O6341&gt;=170000,"High Salary (&gt;$170K)"
)</f>
        <v>Low Salary (&lt;$50K)</v>
      </c>
      <c r="R6341" t="str" cm="1">
        <f t="array" ref="R6341">_xlfn.IFS(
G6341&lt;=2,"New Customers (0-2Y)",
G6341&lt;=5,"Growing Customers (3-5Y)",
G6341&lt;=8,"Established Customers (6-8Y)",
G6341&lt;=10,"Loyal Customers (9-10Y)"
)</f>
        <v>Established Customers (6-8Y)</v>
      </c>
    </row>
    <row r="6342" spans="1:18" x14ac:dyDescent="0.35">
      <c r="A6342">
        <v>15659064</v>
      </c>
      <c r="B6342" t="s">
        <v>2347</v>
      </c>
      <c r="C6342" t="s">
        <v>26</v>
      </c>
      <c r="D6342" t="s">
        <v>39</v>
      </c>
      <c r="E6342">
        <v>37</v>
      </c>
      <c r="F6342" t="s">
        <v>19</v>
      </c>
      <c r="G6342">
        <v>8</v>
      </c>
      <c r="H6342" s="4">
        <v>0</v>
      </c>
      <c r="I6342" t="s">
        <v>24</v>
      </c>
      <c r="J6342">
        <v>2</v>
      </c>
      <c r="K6342">
        <v>790</v>
      </c>
      <c r="L6342" t="s">
        <v>37</v>
      </c>
      <c r="M6342" t="s">
        <v>21</v>
      </c>
      <c r="N6342" t="s">
        <v>22</v>
      </c>
      <c r="O6342" s="4">
        <v>149418.41</v>
      </c>
      <c r="P6342" t="s">
        <v>28</v>
      </c>
      <c r="Q6342" t="str" cm="1">
        <f t="array" ref="Q6342">_xlfn.IFS(
O6342&lt;50000,"Low Salary (&lt;$50K)",
O6342&lt;90000,"Lower Middle ($50K-$90K)",
O6342&lt;130000,"Middle ($90K-$130K)",
O6342&lt;170000,"Upper Middle ($130K-$170K)",
O6342&gt;=170000,"High Salary (&gt;$170K)"
)</f>
        <v>Upper Middle ($130K-$170K)</v>
      </c>
      <c r="R6342" t="str" cm="1">
        <f t="array" ref="R6342">_xlfn.IFS(
G6342&lt;=2,"New Customers (0-2Y)",
G6342&lt;=5,"Growing Customers (3-5Y)",
G6342&lt;=8,"Established Customers (6-8Y)",
G6342&lt;=10,"Loyal Customers (9-10Y)"
)</f>
        <v>Established Customers (6-8Y)</v>
      </c>
    </row>
    <row r="6343" spans="1:18" x14ac:dyDescent="0.35">
      <c r="A6343">
        <v>15658364</v>
      </c>
      <c r="B6343" t="s">
        <v>2348</v>
      </c>
      <c r="C6343" t="s">
        <v>42</v>
      </c>
      <c r="D6343" t="s">
        <v>18</v>
      </c>
      <c r="E6343">
        <v>40</v>
      </c>
      <c r="F6343" t="s">
        <v>19</v>
      </c>
      <c r="G6343">
        <v>1</v>
      </c>
      <c r="H6343" s="4">
        <v>134590.21</v>
      </c>
      <c r="I6343" t="s">
        <v>33</v>
      </c>
      <c r="J6343">
        <v>1</v>
      </c>
      <c r="K6343">
        <v>807</v>
      </c>
      <c r="L6343" t="s">
        <v>37</v>
      </c>
      <c r="M6343" t="s">
        <v>21</v>
      </c>
      <c r="N6343" t="s">
        <v>22</v>
      </c>
      <c r="O6343" s="4">
        <v>46253.65</v>
      </c>
      <c r="P6343" t="s">
        <v>28</v>
      </c>
      <c r="Q6343" t="str" cm="1">
        <f t="array" ref="Q6343">_xlfn.IFS(
O6343&lt;50000,"Low Salary (&lt;$50K)",
O6343&lt;90000,"Lower Middle ($50K-$90K)",
O6343&lt;130000,"Middle ($90K-$130K)",
O6343&lt;170000,"Upper Middle ($130K-$170K)",
O6343&gt;=170000,"High Salary (&gt;$170K)"
)</f>
        <v>Low Salary (&lt;$50K)</v>
      </c>
      <c r="R6343" t="str" cm="1">
        <f t="array" ref="R6343">_xlfn.IFS(
G6343&lt;=2,"New Customers (0-2Y)",
G6343&lt;=5,"Growing Customers (3-5Y)",
G6343&lt;=8,"Established Customers (6-8Y)",
G6343&lt;=10,"Loyal Customers (9-10Y)"
)</f>
        <v>New Customers (0-2Y)</v>
      </c>
    </row>
    <row r="6344" spans="1:18" x14ac:dyDescent="0.35">
      <c r="A6344">
        <v>15704340</v>
      </c>
      <c r="B6344" t="s">
        <v>134</v>
      </c>
      <c r="C6344" t="s">
        <v>17</v>
      </c>
      <c r="D6344" t="s">
        <v>18</v>
      </c>
      <c r="E6344">
        <v>37</v>
      </c>
      <c r="F6344" t="s">
        <v>19</v>
      </c>
      <c r="G6344">
        <v>10</v>
      </c>
      <c r="H6344" s="4">
        <v>104255.03</v>
      </c>
      <c r="I6344" t="s">
        <v>33</v>
      </c>
      <c r="J6344">
        <v>1</v>
      </c>
      <c r="K6344">
        <v>581</v>
      </c>
      <c r="L6344" t="s">
        <v>31</v>
      </c>
      <c r="M6344" t="s">
        <v>21</v>
      </c>
      <c r="N6344" t="s">
        <v>32</v>
      </c>
      <c r="O6344" s="4">
        <v>86609.37</v>
      </c>
      <c r="P6344" t="s">
        <v>28</v>
      </c>
      <c r="Q6344" t="str" cm="1">
        <f t="array" ref="Q6344">_xlfn.IFS(
O6344&lt;50000,"Low Salary (&lt;$50K)",
O6344&lt;90000,"Lower Middle ($50K-$90K)",
O6344&lt;130000,"Middle ($90K-$130K)",
O6344&lt;170000,"Upper Middle ($130K-$170K)",
O6344&gt;=170000,"High Salary (&gt;$170K)"
)</f>
        <v>Lower Middle ($50K-$90K)</v>
      </c>
      <c r="R6344" t="str" cm="1">
        <f t="array" ref="R6344">_xlfn.IFS(
G6344&lt;=2,"New Customers (0-2Y)",
G6344&lt;=5,"Growing Customers (3-5Y)",
G6344&lt;=8,"Established Customers (6-8Y)",
G6344&lt;=10,"Loyal Customers (9-10Y)"
)</f>
        <v>Loyal Customers (9-10Y)</v>
      </c>
    </row>
    <row r="6345" spans="1:18" x14ac:dyDescent="0.35">
      <c r="A6345">
        <v>15793455</v>
      </c>
      <c r="B6345" t="s">
        <v>170</v>
      </c>
      <c r="C6345" t="s">
        <v>26</v>
      </c>
      <c r="D6345" t="s">
        <v>18</v>
      </c>
      <c r="E6345">
        <v>55</v>
      </c>
      <c r="F6345" t="s">
        <v>19</v>
      </c>
      <c r="G6345">
        <v>6</v>
      </c>
      <c r="H6345" s="4">
        <v>0</v>
      </c>
      <c r="I6345" t="s">
        <v>24</v>
      </c>
      <c r="J6345">
        <v>1</v>
      </c>
      <c r="K6345">
        <v>627</v>
      </c>
      <c r="L6345" t="s">
        <v>20</v>
      </c>
      <c r="M6345" t="s">
        <v>27</v>
      </c>
      <c r="N6345" t="s">
        <v>32</v>
      </c>
      <c r="O6345" s="4">
        <v>91943.94</v>
      </c>
      <c r="P6345" t="s">
        <v>23</v>
      </c>
      <c r="Q6345" t="str" cm="1">
        <f t="array" ref="Q6345">_xlfn.IFS(
O6345&lt;50000,"Low Salary (&lt;$50K)",
O6345&lt;90000,"Lower Middle ($50K-$90K)",
O6345&lt;130000,"Middle ($90K-$130K)",
O6345&lt;170000,"Upper Middle ($130K-$170K)",
O6345&gt;=170000,"High Salary (&gt;$170K)"
)</f>
        <v>Middle ($90K-$130K)</v>
      </c>
      <c r="R6345" t="str" cm="1">
        <f t="array" ref="R6345">_xlfn.IFS(
G6345&lt;=2,"New Customers (0-2Y)",
G6345&lt;=5,"Growing Customers (3-5Y)",
G6345&lt;=8,"Established Customers (6-8Y)",
G6345&lt;=10,"Loyal Customers (9-10Y)"
)</f>
        <v>Established Customers (6-8Y)</v>
      </c>
    </row>
    <row r="6346" spans="1:18" x14ac:dyDescent="0.35">
      <c r="A6346">
        <v>15579777</v>
      </c>
      <c r="B6346" t="s">
        <v>1449</v>
      </c>
      <c r="C6346" t="s">
        <v>17</v>
      </c>
      <c r="D6346" t="s">
        <v>39</v>
      </c>
      <c r="E6346">
        <v>41</v>
      </c>
      <c r="F6346" t="s">
        <v>19</v>
      </c>
      <c r="G6346">
        <v>3</v>
      </c>
      <c r="H6346" s="4">
        <v>0</v>
      </c>
      <c r="I6346" t="s">
        <v>24</v>
      </c>
      <c r="J6346">
        <v>2</v>
      </c>
      <c r="K6346">
        <v>850</v>
      </c>
      <c r="L6346" t="s">
        <v>37</v>
      </c>
      <c r="M6346" t="s">
        <v>21</v>
      </c>
      <c r="N6346" t="s">
        <v>32</v>
      </c>
      <c r="O6346" s="4">
        <v>128892.36</v>
      </c>
      <c r="P6346" t="s">
        <v>28</v>
      </c>
      <c r="Q6346" t="str" cm="1">
        <f t="array" ref="Q6346">_xlfn.IFS(
O6346&lt;50000,"Low Salary (&lt;$50K)",
O6346&lt;90000,"Lower Middle ($50K-$90K)",
O6346&lt;130000,"Middle ($90K-$130K)",
O6346&lt;170000,"Upper Middle ($130K-$170K)",
O6346&gt;=170000,"High Salary (&gt;$170K)"
)</f>
        <v>Middle ($90K-$130K)</v>
      </c>
      <c r="R6346" t="str" cm="1">
        <f t="array" ref="R6346">_xlfn.IFS(
G6346&lt;=2,"New Customers (0-2Y)",
G6346&lt;=5,"Growing Customers (3-5Y)",
G6346&lt;=8,"Established Customers (6-8Y)",
G6346&lt;=10,"Loyal Customers (9-10Y)"
)</f>
        <v>Growing Customers (3-5Y)</v>
      </c>
    </row>
    <row r="6347" spans="1:18" x14ac:dyDescent="0.35">
      <c r="A6347">
        <v>15632345</v>
      </c>
      <c r="B6347" t="s">
        <v>957</v>
      </c>
      <c r="C6347" t="s">
        <v>17</v>
      </c>
      <c r="D6347" t="s">
        <v>18</v>
      </c>
      <c r="E6347">
        <v>35</v>
      </c>
      <c r="F6347" t="s">
        <v>19</v>
      </c>
      <c r="G6347">
        <v>4</v>
      </c>
      <c r="H6347" s="4">
        <v>0</v>
      </c>
      <c r="I6347" t="s">
        <v>24</v>
      </c>
      <c r="J6347">
        <v>2</v>
      </c>
      <c r="K6347">
        <v>754</v>
      </c>
      <c r="L6347" t="s">
        <v>35</v>
      </c>
      <c r="M6347" t="s">
        <v>21</v>
      </c>
      <c r="N6347" t="s">
        <v>32</v>
      </c>
      <c r="O6347" s="4">
        <v>44830.71</v>
      </c>
      <c r="P6347" t="s">
        <v>28</v>
      </c>
      <c r="Q6347" t="str" cm="1">
        <f t="array" ref="Q6347">_xlfn.IFS(
O6347&lt;50000,"Low Salary (&lt;$50K)",
O6347&lt;90000,"Lower Middle ($50K-$90K)",
O6347&lt;130000,"Middle ($90K-$130K)",
O6347&lt;170000,"Upper Middle ($130K-$170K)",
O6347&gt;=170000,"High Salary (&gt;$170K)"
)</f>
        <v>Low Salary (&lt;$50K)</v>
      </c>
      <c r="R6347" t="str" cm="1">
        <f t="array" ref="R6347">_xlfn.IFS(
G6347&lt;=2,"New Customers (0-2Y)",
G6347&lt;=5,"Growing Customers (3-5Y)",
G6347&lt;=8,"Established Customers (6-8Y)",
G6347&lt;=10,"Loyal Customers (9-10Y)"
)</f>
        <v>Growing Customers (3-5Y)</v>
      </c>
    </row>
    <row r="6348" spans="1:18" x14ac:dyDescent="0.35">
      <c r="A6348">
        <v>15814468</v>
      </c>
      <c r="B6348" t="s">
        <v>188</v>
      </c>
      <c r="C6348" t="s">
        <v>42</v>
      </c>
      <c r="D6348" t="s">
        <v>39</v>
      </c>
      <c r="E6348">
        <v>50</v>
      </c>
      <c r="F6348" t="s">
        <v>19</v>
      </c>
      <c r="G6348">
        <v>1</v>
      </c>
      <c r="H6348" s="4">
        <v>121399.98</v>
      </c>
      <c r="I6348" t="s">
        <v>33</v>
      </c>
      <c r="J6348">
        <v>1</v>
      </c>
      <c r="K6348">
        <v>551</v>
      </c>
      <c r="L6348" t="s">
        <v>31</v>
      </c>
      <c r="M6348" t="s">
        <v>27</v>
      </c>
      <c r="N6348" t="s">
        <v>22</v>
      </c>
      <c r="O6348" s="4">
        <v>84508.44</v>
      </c>
      <c r="P6348" t="s">
        <v>23</v>
      </c>
      <c r="Q6348" t="str" cm="1">
        <f t="array" ref="Q6348">_xlfn.IFS(
O6348&lt;50000,"Low Salary (&lt;$50K)",
O6348&lt;90000,"Lower Middle ($50K-$90K)",
O6348&lt;130000,"Middle ($90K-$130K)",
O6348&lt;170000,"Upper Middle ($130K-$170K)",
O6348&gt;=170000,"High Salary (&gt;$170K)"
)</f>
        <v>Lower Middle ($50K-$90K)</v>
      </c>
      <c r="R6348" t="str" cm="1">
        <f t="array" ref="R6348">_xlfn.IFS(
G6348&lt;=2,"New Customers (0-2Y)",
G6348&lt;=5,"Growing Customers (3-5Y)",
G6348&lt;=8,"Established Customers (6-8Y)",
G6348&lt;=10,"Loyal Customers (9-10Y)"
)</f>
        <v>New Customers (0-2Y)</v>
      </c>
    </row>
    <row r="6349" spans="1:18" x14ac:dyDescent="0.35">
      <c r="A6349">
        <v>15754820</v>
      </c>
      <c r="B6349" t="s">
        <v>651</v>
      </c>
      <c r="C6349" t="s">
        <v>42</v>
      </c>
      <c r="D6349" t="s">
        <v>39</v>
      </c>
      <c r="E6349">
        <v>35</v>
      </c>
      <c r="F6349" t="s">
        <v>19</v>
      </c>
      <c r="G6349">
        <v>8</v>
      </c>
      <c r="H6349" s="4">
        <v>147127.81</v>
      </c>
      <c r="I6349" t="s">
        <v>33</v>
      </c>
      <c r="J6349">
        <v>2</v>
      </c>
      <c r="K6349">
        <v>637</v>
      </c>
      <c r="L6349" t="s">
        <v>20</v>
      </c>
      <c r="M6349" t="s">
        <v>21</v>
      </c>
      <c r="N6349" t="s">
        <v>22</v>
      </c>
      <c r="O6349" s="4">
        <v>84760.7</v>
      </c>
      <c r="P6349" t="s">
        <v>28</v>
      </c>
      <c r="Q6349" t="str" cm="1">
        <f t="array" ref="Q6349">_xlfn.IFS(
O6349&lt;50000,"Low Salary (&lt;$50K)",
O6349&lt;90000,"Lower Middle ($50K-$90K)",
O6349&lt;130000,"Middle ($90K-$130K)",
O6349&lt;170000,"Upper Middle ($130K-$170K)",
O6349&gt;=170000,"High Salary (&gt;$170K)"
)</f>
        <v>Lower Middle ($50K-$90K)</v>
      </c>
      <c r="R6349" t="str" cm="1">
        <f t="array" ref="R6349">_xlfn.IFS(
G6349&lt;=2,"New Customers (0-2Y)",
G6349&lt;=5,"Growing Customers (3-5Y)",
G6349&lt;=8,"Established Customers (6-8Y)",
G6349&lt;=10,"Loyal Customers (9-10Y)"
)</f>
        <v>Established Customers (6-8Y)</v>
      </c>
    </row>
    <row r="6350" spans="1:18" x14ac:dyDescent="0.35">
      <c r="A6350">
        <v>15707505</v>
      </c>
      <c r="B6350" t="s">
        <v>173</v>
      </c>
      <c r="C6350" t="s">
        <v>26</v>
      </c>
      <c r="D6350" t="s">
        <v>39</v>
      </c>
      <c r="E6350">
        <v>31</v>
      </c>
      <c r="F6350" t="s">
        <v>19</v>
      </c>
      <c r="G6350">
        <v>8</v>
      </c>
      <c r="H6350" s="4">
        <v>125927.51</v>
      </c>
      <c r="I6350" t="s">
        <v>33</v>
      </c>
      <c r="J6350">
        <v>2</v>
      </c>
      <c r="K6350">
        <v>699</v>
      </c>
      <c r="L6350" t="s">
        <v>35</v>
      </c>
      <c r="M6350" t="s">
        <v>21</v>
      </c>
      <c r="N6350" t="s">
        <v>32</v>
      </c>
      <c r="O6350" s="4">
        <v>147661.47</v>
      </c>
      <c r="P6350" t="s">
        <v>28</v>
      </c>
      <c r="Q6350" t="str" cm="1">
        <f t="array" ref="Q6350">_xlfn.IFS(
O6350&lt;50000,"Low Salary (&lt;$50K)",
O6350&lt;90000,"Lower Middle ($50K-$90K)",
O6350&lt;130000,"Middle ($90K-$130K)",
O6350&lt;170000,"Upper Middle ($130K-$170K)",
O6350&gt;=170000,"High Salary (&gt;$170K)"
)</f>
        <v>Upper Middle ($130K-$170K)</v>
      </c>
      <c r="R6350" t="str" cm="1">
        <f t="array" ref="R6350">_xlfn.IFS(
G6350&lt;=2,"New Customers (0-2Y)",
G6350&lt;=5,"Growing Customers (3-5Y)",
G6350&lt;=8,"Established Customers (6-8Y)",
G6350&lt;=10,"Loyal Customers (9-10Y)"
)</f>
        <v>Established Customers (6-8Y)</v>
      </c>
    </row>
    <row r="6351" spans="1:18" x14ac:dyDescent="0.35">
      <c r="A6351">
        <v>15699507</v>
      </c>
      <c r="B6351" t="s">
        <v>2349</v>
      </c>
      <c r="C6351" t="s">
        <v>17</v>
      </c>
      <c r="D6351" t="s">
        <v>18</v>
      </c>
      <c r="E6351">
        <v>25</v>
      </c>
      <c r="F6351" t="s">
        <v>43</v>
      </c>
      <c r="G6351">
        <v>7</v>
      </c>
      <c r="H6351" s="4">
        <v>0</v>
      </c>
      <c r="I6351" t="s">
        <v>24</v>
      </c>
      <c r="J6351">
        <v>2</v>
      </c>
      <c r="K6351">
        <v>542</v>
      </c>
      <c r="L6351" t="s">
        <v>31</v>
      </c>
      <c r="M6351" t="s">
        <v>27</v>
      </c>
      <c r="N6351" t="s">
        <v>22</v>
      </c>
      <c r="O6351" s="4">
        <v>82393.08</v>
      </c>
      <c r="P6351" t="s">
        <v>28</v>
      </c>
      <c r="Q6351" t="str" cm="1">
        <f t="array" ref="Q6351">_xlfn.IFS(
O6351&lt;50000,"Low Salary (&lt;$50K)",
O6351&lt;90000,"Lower Middle ($50K-$90K)",
O6351&lt;130000,"Middle ($90K-$130K)",
O6351&lt;170000,"Upper Middle ($130K-$170K)",
O6351&gt;=170000,"High Salary (&gt;$170K)"
)</f>
        <v>Lower Middle ($50K-$90K)</v>
      </c>
      <c r="R6351" t="str" cm="1">
        <f t="array" ref="R6351">_xlfn.IFS(
G6351&lt;=2,"New Customers (0-2Y)",
G6351&lt;=5,"Growing Customers (3-5Y)",
G6351&lt;=8,"Established Customers (6-8Y)",
G6351&lt;=10,"Loyal Customers (9-10Y)"
)</f>
        <v>Established Customers (6-8Y)</v>
      </c>
    </row>
    <row r="6352" spans="1:18" x14ac:dyDescent="0.35">
      <c r="A6352">
        <v>15799600</v>
      </c>
      <c r="B6352" t="s">
        <v>756</v>
      </c>
      <c r="C6352" t="s">
        <v>42</v>
      </c>
      <c r="D6352" t="s">
        <v>39</v>
      </c>
      <c r="E6352">
        <v>48</v>
      </c>
      <c r="F6352" t="s">
        <v>19</v>
      </c>
      <c r="G6352">
        <v>1</v>
      </c>
      <c r="H6352" s="4">
        <v>111599.32</v>
      </c>
      <c r="I6352" t="s">
        <v>33</v>
      </c>
      <c r="J6352">
        <v>1</v>
      </c>
      <c r="K6352">
        <v>640</v>
      </c>
      <c r="L6352" t="s">
        <v>20</v>
      </c>
      <c r="M6352" t="s">
        <v>27</v>
      </c>
      <c r="N6352" t="s">
        <v>22</v>
      </c>
      <c r="O6352" s="4">
        <v>135995.57999999999</v>
      </c>
      <c r="P6352" t="s">
        <v>28</v>
      </c>
      <c r="Q6352" t="str" cm="1">
        <f t="array" ref="Q6352">_xlfn.IFS(
O6352&lt;50000,"Low Salary (&lt;$50K)",
O6352&lt;90000,"Lower Middle ($50K-$90K)",
O6352&lt;130000,"Middle ($90K-$130K)",
O6352&lt;170000,"Upper Middle ($130K-$170K)",
O6352&gt;=170000,"High Salary (&gt;$170K)"
)</f>
        <v>Upper Middle ($130K-$170K)</v>
      </c>
      <c r="R6352" t="str" cm="1">
        <f t="array" ref="R6352">_xlfn.IFS(
G6352&lt;=2,"New Customers (0-2Y)",
G6352&lt;=5,"Growing Customers (3-5Y)",
G6352&lt;=8,"Established Customers (6-8Y)",
G6352&lt;=10,"Loyal Customers (9-10Y)"
)</f>
        <v>New Customers (0-2Y)</v>
      </c>
    </row>
    <row r="6353" spans="1:18" x14ac:dyDescent="0.35">
      <c r="A6353">
        <v>15794472</v>
      </c>
      <c r="B6353" t="s">
        <v>431</v>
      </c>
      <c r="C6353" t="s">
        <v>17</v>
      </c>
      <c r="D6353" t="s">
        <v>18</v>
      </c>
      <c r="E6353">
        <v>27</v>
      </c>
      <c r="F6353" t="s">
        <v>43</v>
      </c>
      <c r="G6353">
        <v>3</v>
      </c>
      <c r="H6353" s="4">
        <v>0</v>
      </c>
      <c r="I6353" t="s">
        <v>24</v>
      </c>
      <c r="J6353">
        <v>2</v>
      </c>
      <c r="K6353">
        <v>553</v>
      </c>
      <c r="L6353" t="s">
        <v>31</v>
      </c>
      <c r="M6353" t="s">
        <v>27</v>
      </c>
      <c r="N6353" t="s">
        <v>32</v>
      </c>
      <c r="O6353" s="4">
        <v>159800.16</v>
      </c>
      <c r="P6353" t="s">
        <v>28</v>
      </c>
      <c r="Q6353" t="str" cm="1">
        <f t="array" ref="Q6353">_xlfn.IFS(
O6353&lt;50000,"Low Salary (&lt;$50K)",
O6353&lt;90000,"Lower Middle ($50K-$90K)",
O6353&lt;130000,"Middle ($90K-$130K)",
O6353&lt;170000,"Upper Middle ($130K-$170K)",
O6353&gt;=170000,"High Salary (&gt;$170K)"
)</f>
        <v>Upper Middle ($130K-$170K)</v>
      </c>
      <c r="R6353" t="str" cm="1">
        <f t="array" ref="R6353">_xlfn.IFS(
G6353&lt;=2,"New Customers (0-2Y)",
G6353&lt;=5,"Growing Customers (3-5Y)",
G6353&lt;=8,"Established Customers (6-8Y)",
G6353&lt;=10,"Loyal Customers (9-10Y)"
)</f>
        <v>Growing Customers (3-5Y)</v>
      </c>
    </row>
    <row r="6354" spans="1:18" x14ac:dyDescent="0.35">
      <c r="A6354">
        <v>15646632</v>
      </c>
      <c r="B6354" t="s">
        <v>943</v>
      </c>
      <c r="C6354" t="s">
        <v>17</v>
      </c>
      <c r="D6354" t="s">
        <v>39</v>
      </c>
      <c r="E6354">
        <v>38</v>
      </c>
      <c r="F6354" t="s">
        <v>19</v>
      </c>
      <c r="G6354">
        <v>9</v>
      </c>
      <c r="H6354" s="4">
        <v>0</v>
      </c>
      <c r="I6354" t="s">
        <v>24</v>
      </c>
      <c r="J6354">
        <v>2</v>
      </c>
      <c r="K6354">
        <v>741</v>
      </c>
      <c r="L6354" t="s">
        <v>35</v>
      </c>
      <c r="M6354" t="s">
        <v>21</v>
      </c>
      <c r="N6354" t="s">
        <v>32</v>
      </c>
      <c r="O6354" s="4">
        <v>14379.01</v>
      </c>
      <c r="P6354" t="s">
        <v>28</v>
      </c>
      <c r="Q6354" t="str" cm="1">
        <f t="array" ref="Q6354">_xlfn.IFS(
O6354&lt;50000,"Low Salary (&lt;$50K)",
O6354&lt;90000,"Lower Middle ($50K-$90K)",
O6354&lt;130000,"Middle ($90K-$130K)",
O6354&lt;170000,"Upper Middle ($130K-$170K)",
O6354&gt;=170000,"High Salary (&gt;$170K)"
)</f>
        <v>Low Salary (&lt;$50K)</v>
      </c>
      <c r="R6354" t="str" cm="1">
        <f t="array" ref="R6354">_xlfn.IFS(
G6354&lt;=2,"New Customers (0-2Y)",
G6354&lt;=5,"Growing Customers (3-5Y)",
G6354&lt;=8,"Established Customers (6-8Y)",
G6354&lt;=10,"Loyal Customers (9-10Y)"
)</f>
        <v>Loyal Customers (9-10Y)</v>
      </c>
    </row>
    <row r="6355" spans="1:18" x14ac:dyDescent="0.35">
      <c r="A6355">
        <v>15676353</v>
      </c>
      <c r="B6355" t="s">
        <v>2350</v>
      </c>
      <c r="C6355" t="s">
        <v>17</v>
      </c>
      <c r="D6355" t="s">
        <v>39</v>
      </c>
      <c r="E6355">
        <v>35</v>
      </c>
      <c r="F6355" t="s">
        <v>19</v>
      </c>
      <c r="G6355">
        <v>8</v>
      </c>
      <c r="H6355" s="4">
        <v>114212.6</v>
      </c>
      <c r="I6355" t="s">
        <v>33</v>
      </c>
      <c r="J6355">
        <v>1</v>
      </c>
      <c r="K6355">
        <v>598</v>
      </c>
      <c r="L6355" t="s">
        <v>31</v>
      </c>
      <c r="M6355" t="s">
        <v>21</v>
      </c>
      <c r="N6355" t="s">
        <v>22</v>
      </c>
      <c r="O6355" s="4">
        <v>74322.850000000006</v>
      </c>
      <c r="P6355" t="s">
        <v>28</v>
      </c>
      <c r="Q6355" t="str" cm="1">
        <f t="array" ref="Q6355">_xlfn.IFS(
O6355&lt;50000,"Low Salary (&lt;$50K)",
O6355&lt;90000,"Lower Middle ($50K-$90K)",
O6355&lt;130000,"Middle ($90K-$130K)",
O6355&lt;170000,"Upper Middle ($130K-$170K)",
O6355&gt;=170000,"High Salary (&gt;$170K)"
)</f>
        <v>Lower Middle ($50K-$90K)</v>
      </c>
      <c r="R6355" t="str" cm="1">
        <f t="array" ref="R6355">_xlfn.IFS(
G6355&lt;=2,"New Customers (0-2Y)",
G6355&lt;=5,"Growing Customers (3-5Y)",
G6355&lt;=8,"Established Customers (6-8Y)",
G6355&lt;=10,"Loyal Customers (9-10Y)"
)</f>
        <v>Established Customers (6-8Y)</v>
      </c>
    </row>
    <row r="6356" spans="1:18" x14ac:dyDescent="0.35">
      <c r="A6356">
        <v>15566312</v>
      </c>
      <c r="B6356" t="s">
        <v>2351</v>
      </c>
      <c r="C6356" t="s">
        <v>26</v>
      </c>
      <c r="D6356" t="s">
        <v>18</v>
      </c>
      <c r="E6356">
        <v>42</v>
      </c>
      <c r="F6356" t="s">
        <v>19</v>
      </c>
      <c r="G6356">
        <v>5</v>
      </c>
      <c r="H6356" s="4">
        <v>0</v>
      </c>
      <c r="I6356" t="s">
        <v>24</v>
      </c>
      <c r="J6356">
        <v>3</v>
      </c>
      <c r="K6356">
        <v>660</v>
      </c>
      <c r="L6356" t="s">
        <v>35</v>
      </c>
      <c r="M6356" t="s">
        <v>21</v>
      </c>
      <c r="N6356" t="s">
        <v>22</v>
      </c>
      <c r="O6356" s="4">
        <v>189016.24</v>
      </c>
      <c r="P6356" t="s">
        <v>23</v>
      </c>
      <c r="Q6356" t="str" cm="1">
        <f t="array" ref="Q6356">_xlfn.IFS(
O6356&lt;50000,"Low Salary (&lt;$50K)",
O6356&lt;90000,"Lower Middle ($50K-$90K)",
O6356&lt;130000,"Middle ($90K-$130K)",
O6356&lt;170000,"Upper Middle ($130K-$170K)",
O6356&gt;=170000,"High Salary (&gt;$170K)"
)</f>
        <v>High Salary (&gt;$170K)</v>
      </c>
      <c r="R6356" t="str" cm="1">
        <f t="array" ref="R6356">_xlfn.IFS(
G6356&lt;=2,"New Customers (0-2Y)",
G6356&lt;=5,"Growing Customers (3-5Y)",
G6356&lt;=8,"Established Customers (6-8Y)",
G6356&lt;=10,"Loyal Customers (9-10Y)"
)</f>
        <v>Growing Customers (3-5Y)</v>
      </c>
    </row>
    <row r="6357" spans="1:18" x14ac:dyDescent="0.35">
      <c r="A6357">
        <v>15570414</v>
      </c>
      <c r="B6357" t="s">
        <v>1786</v>
      </c>
      <c r="C6357" t="s">
        <v>26</v>
      </c>
      <c r="D6357" t="s">
        <v>39</v>
      </c>
      <c r="E6357">
        <v>41</v>
      </c>
      <c r="F6357" t="s">
        <v>19</v>
      </c>
      <c r="G6357">
        <v>4</v>
      </c>
      <c r="H6357" s="4">
        <v>115251.64</v>
      </c>
      <c r="I6357" t="s">
        <v>33</v>
      </c>
      <c r="J6357">
        <v>1</v>
      </c>
      <c r="K6357">
        <v>618</v>
      </c>
      <c r="L6357" t="s">
        <v>20</v>
      </c>
      <c r="M6357" t="s">
        <v>27</v>
      </c>
      <c r="N6357" t="s">
        <v>32</v>
      </c>
      <c r="O6357" s="4">
        <v>136435.75</v>
      </c>
      <c r="P6357" t="s">
        <v>28</v>
      </c>
      <c r="Q6357" t="str" cm="1">
        <f t="array" ref="Q6357">_xlfn.IFS(
O6357&lt;50000,"Low Salary (&lt;$50K)",
O6357&lt;90000,"Lower Middle ($50K-$90K)",
O6357&lt;130000,"Middle ($90K-$130K)",
O6357&lt;170000,"Upper Middle ($130K-$170K)",
O6357&gt;=170000,"High Salary (&gt;$170K)"
)</f>
        <v>Upper Middle ($130K-$170K)</v>
      </c>
      <c r="R6357" t="str" cm="1">
        <f t="array" ref="R6357">_xlfn.IFS(
G6357&lt;=2,"New Customers (0-2Y)",
G6357&lt;=5,"Growing Customers (3-5Y)",
G6357&lt;=8,"Established Customers (6-8Y)",
G6357&lt;=10,"Loyal Customers (9-10Y)"
)</f>
        <v>Growing Customers (3-5Y)</v>
      </c>
    </row>
    <row r="6358" spans="1:18" x14ac:dyDescent="0.35">
      <c r="A6358">
        <v>15776743</v>
      </c>
      <c r="B6358" t="s">
        <v>1898</v>
      </c>
      <c r="C6358" t="s">
        <v>17</v>
      </c>
      <c r="D6358" t="s">
        <v>39</v>
      </c>
      <c r="E6358">
        <v>43</v>
      </c>
      <c r="F6358" t="s">
        <v>19</v>
      </c>
      <c r="G6358">
        <v>9</v>
      </c>
      <c r="H6358" s="4">
        <v>0</v>
      </c>
      <c r="I6358" t="s">
        <v>24</v>
      </c>
      <c r="J6358">
        <v>2</v>
      </c>
      <c r="K6358">
        <v>647</v>
      </c>
      <c r="L6358" t="s">
        <v>20</v>
      </c>
      <c r="M6358" t="s">
        <v>21</v>
      </c>
      <c r="N6358" t="s">
        <v>22</v>
      </c>
      <c r="O6358" s="4">
        <v>78488.39</v>
      </c>
      <c r="P6358" t="s">
        <v>28</v>
      </c>
      <c r="Q6358" t="str" cm="1">
        <f t="array" ref="Q6358">_xlfn.IFS(
O6358&lt;50000,"Low Salary (&lt;$50K)",
O6358&lt;90000,"Lower Middle ($50K-$90K)",
O6358&lt;130000,"Middle ($90K-$130K)",
O6358&lt;170000,"Upper Middle ($130K-$170K)",
O6358&gt;=170000,"High Salary (&gt;$170K)"
)</f>
        <v>Lower Middle ($50K-$90K)</v>
      </c>
      <c r="R6358" t="str" cm="1">
        <f t="array" ref="R6358">_xlfn.IFS(
G6358&lt;=2,"New Customers (0-2Y)",
G6358&lt;=5,"Growing Customers (3-5Y)",
G6358&lt;=8,"Established Customers (6-8Y)",
G6358&lt;=10,"Loyal Customers (9-10Y)"
)</f>
        <v>Loyal Customers (9-10Y)</v>
      </c>
    </row>
    <row r="6359" spans="1:18" x14ac:dyDescent="0.35">
      <c r="A6359">
        <v>15674637</v>
      </c>
      <c r="B6359" t="s">
        <v>547</v>
      </c>
      <c r="C6359" t="s">
        <v>17</v>
      </c>
      <c r="D6359" t="s">
        <v>18</v>
      </c>
      <c r="E6359">
        <v>68</v>
      </c>
      <c r="F6359" t="s">
        <v>2967</v>
      </c>
      <c r="G6359">
        <v>3</v>
      </c>
      <c r="H6359" s="4">
        <v>107571.61</v>
      </c>
      <c r="I6359" t="s">
        <v>33</v>
      </c>
      <c r="J6359">
        <v>1</v>
      </c>
      <c r="K6359">
        <v>491</v>
      </c>
      <c r="L6359" t="s">
        <v>44</v>
      </c>
      <c r="M6359" t="s">
        <v>27</v>
      </c>
      <c r="N6359" t="s">
        <v>22</v>
      </c>
      <c r="O6359" s="4">
        <v>113695.99</v>
      </c>
      <c r="P6359" t="s">
        <v>28</v>
      </c>
      <c r="Q6359" t="str" cm="1">
        <f t="array" ref="Q6359">_xlfn.IFS(
O6359&lt;50000,"Low Salary (&lt;$50K)",
O6359&lt;90000,"Lower Middle ($50K-$90K)",
O6359&lt;130000,"Middle ($90K-$130K)",
O6359&lt;170000,"Upper Middle ($130K-$170K)",
O6359&gt;=170000,"High Salary (&gt;$170K)"
)</f>
        <v>Middle ($90K-$130K)</v>
      </c>
      <c r="R6359" t="str" cm="1">
        <f t="array" ref="R6359">_xlfn.IFS(
G6359&lt;=2,"New Customers (0-2Y)",
G6359&lt;=5,"Growing Customers (3-5Y)",
G6359&lt;=8,"Established Customers (6-8Y)",
G6359&lt;=10,"Loyal Customers (9-10Y)"
)</f>
        <v>Growing Customers (3-5Y)</v>
      </c>
    </row>
    <row r="6360" spans="1:18" x14ac:dyDescent="0.35">
      <c r="A6360">
        <v>15730418</v>
      </c>
      <c r="B6360" t="s">
        <v>895</v>
      </c>
      <c r="C6360" t="s">
        <v>17</v>
      </c>
      <c r="D6360" t="s">
        <v>18</v>
      </c>
      <c r="E6360">
        <v>32</v>
      </c>
      <c r="F6360" t="s">
        <v>19</v>
      </c>
      <c r="G6360">
        <v>2</v>
      </c>
      <c r="H6360" s="4">
        <v>0</v>
      </c>
      <c r="I6360" t="s">
        <v>24</v>
      </c>
      <c r="J6360">
        <v>2</v>
      </c>
      <c r="K6360">
        <v>652</v>
      </c>
      <c r="L6360" t="s">
        <v>20</v>
      </c>
      <c r="M6360" t="s">
        <v>21</v>
      </c>
      <c r="N6360" t="s">
        <v>32</v>
      </c>
      <c r="O6360" s="4">
        <v>54628.11</v>
      </c>
      <c r="P6360" t="s">
        <v>28</v>
      </c>
      <c r="Q6360" t="str" cm="1">
        <f t="array" ref="Q6360">_xlfn.IFS(
O6360&lt;50000,"Low Salary (&lt;$50K)",
O6360&lt;90000,"Lower Middle ($50K-$90K)",
O6360&lt;130000,"Middle ($90K-$130K)",
O6360&lt;170000,"Upper Middle ($130K-$170K)",
O6360&gt;=170000,"High Salary (&gt;$170K)"
)</f>
        <v>Lower Middle ($50K-$90K)</v>
      </c>
      <c r="R6360" t="str" cm="1">
        <f t="array" ref="R6360">_xlfn.IFS(
G6360&lt;=2,"New Customers (0-2Y)",
G6360&lt;=5,"Growing Customers (3-5Y)",
G6360&lt;=8,"Established Customers (6-8Y)",
G6360&lt;=10,"Loyal Customers (9-10Y)"
)</f>
        <v>New Customers (0-2Y)</v>
      </c>
    </row>
    <row r="6361" spans="1:18" x14ac:dyDescent="0.35">
      <c r="A6361">
        <v>15739972</v>
      </c>
      <c r="B6361" t="s">
        <v>267</v>
      </c>
      <c r="C6361" t="s">
        <v>42</v>
      </c>
      <c r="D6361" t="s">
        <v>18</v>
      </c>
      <c r="E6361">
        <v>45</v>
      </c>
      <c r="F6361" t="s">
        <v>19</v>
      </c>
      <c r="G6361">
        <v>9</v>
      </c>
      <c r="H6361" s="4">
        <v>152367.21</v>
      </c>
      <c r="I6361" t="s">
        <v>33</v>
      </c>
      <c r="J6361">
        <v>3</v>
      </c>
      <c r="K6361">
        <v>650</v>
      </c>
      <c r="L6361" t="s">
        <v>20</v>
      </c>
      <c r="M6361" t="s">
        <v>21</v>
      </c>
      <c r="N6361" t="s">
        <v>32</v>
      </c>
      <c r="O6361" s="4">
        <v>150835.21</v>
      </c>
      <c r="P6361" t="s">
        <v>23</v>
      </c>
      <c r="Q6361" t="str" cm="1">
        <f t="array" ref="Q6361">_xlfn.IFS(
O6361&lt;50000,"Low Salary (&lt;$50K)",
O6361&lt;90000,"Lower Middle ($50K-$90K)",
O6361&lt;130000,"Middle ($90K-$130K)",
O6361&lt;170000,"Upper Middle ($130K-$170K)",
O6361&gt;=170000,"High Salary (&gt;$170K)"
)</f>
        <v>Upper Middle ($130K-$170K)</v>
      </c>
      <c r="R6361" t="str" cm="1">
        <f t="array" ref="R6361">_xlfn.IFS(
G6361&lt;=2,"New Customers (0-2Y)",
G6361&lt;=5,"Growing Customers (3-5Y)",
G6361&lt;=8,"Established Customers (6-8Y)",
G6361&lt;=10,"Loyal Customers (9-10Y)"
)</f>
        <v>Loyal Customers (9-10Y)</v>
      </c>
    </row>
    <row r="6362" spans="1:18" x14ac:dyDescent="0.35">
      <c r="A6362">
        <v>15661591</v>
      </c>
      <c r="B6362" t="s">
        <v>970</v>
      </c>
      <c r="C6362" t="s">
        <v>42</v>
      </c>
      <c r="D6362" t="s">
        <v>39</v>
      </c>
      <c r="E6362">
        <v>39</v>
      </c>
      <c r="F6362" t="s">
        <v>19</v>
      </c>
      <c r="G6362">
        <v>1</v>
      </c>
      <c r="H6362" s="4">
        <v>130969.77</v>
      </c>
      <c r="I6362" t="s">
        <v>33</v>
      </c>
      <c r="J6362">
        <v>2</v>
      </c>
      <c r="K6362">
        <v>413</v>
      </c>
      <c r="L6362" t="s">
        <v>44</v>
      </c>
      <c r="M6362" t="s">
        <v>21</v>
      </c>
      <c r="N6362" t="s">
        <v>22</v>
      </c>
      <c r="O6362" s="4">
        <v>158891.79</v>
      </c>
      <c r="P6362" t="s">
        <v>28</v>
      </c>
      <c r="Q6362" t="str" cm="1">
        <f t="array" ref="Q6362">_xlfn.IFS(
O6362&lt;50000,"Low Salary (&lt;$50K)",
O6362&lt;90000,"Lower Middle ($50K-$90K)",
O6362&lt;130000,"Middle ($90K-$130K)",
O6362&lt;170000,"Upper Middle ($130K-$170K)",
O6362&gt;=170000,"High Salary (&gt;$170K)"
)</f>
        <v>Upper Middle ($130K-$170K)</v>
      </c>
      <c r="R6362" t="str" cm="1">
        <f t="array" ref="R6362">_xlfn.IFS(
G6362&lt;=2,"New Customers (0-2Y)",
G6362&lt;=5,"Growing Customers (3-5Y)",
G6362&lt;=8,"Established Customers (6-8Y)",
G6362&lt;=10,"Loyal Customers (9-10Y)"
)</f>
        <v>New Customers (0-2Y)</v>
      </c>
    </row>
    <row r="6363" spans="1:18" x14ac:dyDescent="0.35">
      <c r="A6363">
        <v>15675585</v>
      </c>
      <c r="B6363" t="s">
        <v>439</v>
      </c>
      <c r="C6363" t="s">
        <v>42</v>
      </c>
      <c r="D6363" t="s">
        <v>18</v>
      </c>
      <c r="E6363">
        <v>25</v>
      </c>
      <c r="F6363" t="s">
        <v>43</v>
      </c>
      <c r="G6363">
        <v>0</v>
      </c>
      <c r="H6363" s="4">
        <v>97738.97</v>
      </c>
      <c r="I6363" t="s">
        <v>29</v>
      </c>
      <c r="J6363">
        <v>2</v>
      </c>
      <c r="K6363">
        <v>416</v>
      </c>
      <c r="L6363" t="s">
        <v>44</v>
      </c>
      <c r="M6363" t="s">
        <v>21</v>
      </c>
      <c r="N6363" t="s">
        <v>22</v>
      </c>
      <c r="O6363" s="4">
        <v>160523.32999999999</v>
      </c>
      <c r="P6363" t="s">
        <v>28</v>
      </c>
      <c r="Q6363" t="str" cm="1">
        <f t="array" ref="Q6363">_xlfn.IFS(
O6363&lt;50000,"Low Salary (&lt;$50K)",
O6363&lt;90000,"Lower Middle ($50K-$90K)",
O6363&lt;130000,"Middle ($90K-$130K)",
O6363&lt;170000,"Upper Middle ($130K-$170K)",
O6363&gt;=170000,"High Salary (&gt;$170K)"
)</f>
        <v>Upper Middle ($130K-$170K)</v>
      </c>
      <c r="R6363" t="str" cm="1">
        <f t="array" ref="R6363">_xlfn.IFS(
G6363&lt;=2,"New Customers (0-2Y)",
G6363&lt;=5,"Growing Customers (3-5Y)",
G6363&lt;=8,"Established Customers (6-8Y)",
G6363&lt;=10,"Loyal Customers (9-10Y)"
)</f>
        <v>New Customers (0-2Y)</v>
      </c>
    </row>
    <row r="6364" spans="1:18" x14ac:dyDescent="0.35">
      <c r="A6364">
        <v>15814750</v>
      </c>
      <c r="B6364" t="s">
        <v>350</v>
      </c>
      <c r="C6364" t="s">
        <v>26</v>
      </c>
      <c r="D6364" t="s">
        <v>39</v>
      </c>
      <c r="E6364">
        <v>34</v>
      </c>
      <c r="F6364" t="s">
        <v>19</v>
      </c>
      <c r="G6364">
        <v>8</v>
      </c>
      <c r="H6364" s="4">
        <v>0</v>
      </c>
      <c r="I6364" t="s">
        <v>24</v>
      </c>
      <c r="J6364">
        <v>2</v>
      </c>
      <c r="K6364">
        <v>629</v>
      </c>
      <c r="L6364" t="s">
        <v>20</v>
      </c>
      <c r="M6364" t="s">
        <v>21</v>
      </c>
      <c r="N6364" t="s">
        <v>22</v>
      </c>
      <c r="O6364" s="4">
        <v>180595.02</v>
      </c>
      <c r="P6364" t="s">
        <v>28</v>
      </c>
      <c r="Q6364" t="str" cm="1">
        <f t="array" ref="Q6364">_xlfn.IFS(
O6364&lt;50000,"Low Salary (&lt;$50K)",
O6364&lt;90000,"Lower Middle ($50K-$90K)",
O6364&lt;130000,"Middle ($90K-$130K)",
O6364&lt;170000,"Upper Middle ($130K-$170K)",
O6364&gt;=170000,"High Salary (&gt;$170K)"
)</f>
        <v>High Salary (&gt;$170K)</v>
      </c>
      <c r="R6364" t="str" cm="1">
        <f t="array" ref="R6364">_xlfn.IFS(
G6364&lt;=2,"New Customers (0-2Y)",
G6364&lt;=5,"Growing Customers (3-5Y)",
G6364&lt;=8,"Established Customers (6-8Y)",
G6364&lt;=10,"Loyal Customers (9-10Y)"
)</f>
        <v>Established Customers (6-8Y)</v>
      </c>
    </row>
    <row r="6365" spans="1:18" x14ac:dyDescent="0.35">
      <c r="A6365">
        <v>15593454</v>
      </c>
      <c r="B6365" t="s">
        <v>1774</v>
      </c>
      <c r="C6365" t="s">
        <v>26</v>
      </c>
      <c r="D6365" t="s">
        <v>18</v>
      </c>
      <c r="E6365">
        <v>40</v>
      </c>
      <c r="F6365" t="s">
        <v>19</v>
      </c>
      <c r="G6365">
        <v>4</v>
      </c>
      <c r="H6365" s="4">
        <v>113794.22</v>
      </c>
      <c r="I6365" t="s">
        <v>33</v>
      </c>
      <c r="J6365">
        <v>1</v>
      </c>
      <c r="K6365">
        <v>678</v>
      </c>
      <c r="L6365" t="s">
        <v>35</v>
      </c>
      <c r="M6365" t="s">
        <v>21</v>
      </c>
      <c r="N6365" t="s">
        <v>32</v>
      </c>
      <c r="O6365" s="4">
        <v>16618.759999999998</v>
      </c>
      <c r="P6365" t="s">
        <v>28</v>
      </c>
      <c r="Q6365" t="str" cm="1">
        <f t="array" ref="Q6365">_xlfn.IFS(
O6365&lt;50000,"Low Salary (&lt;$50K)",
O6365&lt;90000,"Lower Middle ($50K-$90K)",
O6365&lt;130000,"Middle ($90K-$130K)",
O6365&lt;170000,"Upper Middle ($130K-$170K)",
O6365&gt;=170000,"High Salary (&gt;$170K)"
)</f>
        <v>Low Salary (&lt;$50K)</v>
      </c>
      <c r="R6365" t="str" cm="1">
        <f t="array" ref="R6365">_xlfn.IFS(
G6365&lt;=2,"New Customers (0-2Y)",
G6365&lt;=5,"Growing Customers (3-5Y)",
G6365&lt;=8,"Established Customers (6-8Y)",
G6365&lt;=10,"Loyal Customers (9-10Y)"
)</f>
        <v>Growing Customers (3-5Y)</v>
      </c>
    </row>
    <row r="6366" spans="1:18" x14ac:dyDescent="0.35">
      <c r="A6366">
        <v>15663421</v>
      </c>
      <c r="B6366" t="s">
        <v>684</v>
      </c>
      <c r="C6366" t="s">
        <v>26</v>
      </c>
      <c r="D6366" t="s">
        <v>39</v>
      </c>
      <c r="E6366">
        <v>28</v>
      </c>
      <c r="F6366" t="s">
        <v>43</v>
      </c>
      <c r="G6366">
        <v>6</v>
      </c>
      <c r="H6366" s="4">
        <v>128396.33</v>
      </c>
      <c r="I6366" t="s">
        <v>33</v>
      </c>
      <c r="J6366">
        <v>2</v>
      </c>
      <c r="K6366">
        <v>527</v>
      </c>
      <c r="L6366" t="s">
        <v>31</v>
      </c>
      <c r="M6366" t="s">
        <v>21</v>
      </c>
      <c r="N6366" t="s">
        <v>32</v>
      </c>
      <c r="O6366" s="4">
        <v>79919.97</v>
      </c>
      <c r="P6366" t="s">
        <v>28</v>
      </c>
      <c r="Q6366" t="str" cm="1">
        <f t="array" ref="Q6366">_xlfn.IFS(
O6366&lt;50000,"Low Salary (&lt;$50K)",
O6366&lt;90000,"Lower Middle ($50K-$90K)",
O6366&lt;130000,"Middle ($90K-$130K)",
O6366&lt;170000,"Upper Middle ($130K-$170K)",
O6366&gt;=170000,"High Salary (&gt;$170K)"
)</f>
        <v>Lower Middle ($50K-$90K)</v>
      </c>
      <c r="R6366" t="str" cm="1">
        <f t="array" ref="R6366">_xlfn.IFS(
G6366&lt;=2,"New Customers (0-2Y)",
G6366&lt;=5,"Growing Customers (3-5Y)",
G6366&lt;=8,"Established Customers (6-8Y)",
G6366&lt;=10,"Loyal Customers (9-10Y)"
)</f>
        <v>Established Customers (6-8Y)</v>
      </c>
    </row>
    <row r="6367" spans="1:18" x14ac:dyDescent="0.35">
      <c r="A6367">
        <v>15576196</v>
      </c>
      <c r="B6367" t="s">
        <v>757</v>
      </c>
      <c r="C6367" t="s">
        <v>26</v>
      </c>
      <c r="D6367" t="s">
        <v>18</v>
      </c>
      <c r="E6367">
        <v>48</v>
      </c>
      <c r="F6367" t="s">
        <v>19</v>
      </c>
      <c r="G6367">
        <v>5</v>
      </c>
      <c r="H6367" s="4">
        <v>118207.69</v>
      </c>
      <c r="I6367" t="s">
        <v>33</v>
      </c>
      <c r="J6367">
        <v>2</v>
      </c>
      <c r="K6367">
        <v>743</v>
      </c>
      <c r="L6367" t="s">
        <v>35</v>
      </c>
      <c r="M6367" t="s">
        <v>27</v>
      </c>
      <c r="N6367" t="s">
        <v>32</v>
      </c>
      <c r="O6367" s="4">
        <v>186489.14</v>
      </c>
      <c r="P6367" t="s">
        <v>23</v>
      </c>
      <c r="Q6367" t="str" cm="1">
        <f t="array" ref="Q6367">_xlfn.IFS(
O6367&lt;50000,"Low Salary (&lt;$50K)",
O6367&lt;90000,"Lower Middle ($50K-$90K)",
O6367&lt;130000,"Middle ($90K-$130K)",
O6367&lt;170000,"Upper Middle ($130K-$170K)",
O6367&gt;=170000,"High Salary (&gt;$170K)"
)</f>
        <v>High Salary (&gt;$170K)</v>
      </c>
      <c r="R6367" t="str" cm="1">
        <f t="array" ref="R6367">_xlfn.IFS(
G6367&lt;=2,"New Customers (0-2Y)",
G6367&lt;=5,"Growing Customers (3-5Y)",
G6367&lt;=8,"Established Customers (6-8Y)",
G6367&lt;=10,"Loyal Customers (9-10Y)"
)</f>
        <v>Growing Customers (3-5Y)</v>
      </c>
    </row>
    <row r="6368" spans="1:18" x14ac:dyDescent="0.35">
      <c r="A6368">
        <v>15677324</v>
      </c>
      <c r="B6368" t="s">
        <v>2352</v>
      </c>
      <c r="C6368" t="s">
        <v>42</v>
      </c>
      <c r="D6368" t="s">
        <v>39</v>
      </c>
      <c r="E6368">
        <v>73</v>
      </c>
      <c r="F6368" t="s">
        <v>2967</v>
      </c>
      <c r="G6368">
        <v>9</v>
      </c>
      <c r="H6368" s="4">
        <v>124730.26</v>
      </c>
      <c r="I6368" t="s">
        <v>33</v>
      </c>
      <c r="J6368">
        <v>1</v>
      </c>
      <c r="K6368">
        <v>683</v>
      </c>
      <c r="L6368" t="s">
        <v>35</v>
      </c>
      <c r="M6368" t="s">
        <v>21</v>
      </c>
      <c r="N6368" t="s">
        <v>22</v>
      </c>
      <c r="O6368" s="4">
        <v>51999.5</v>
      </c>
      <c r="P6368" t="s">
        <v>28</v>
      </c>
      <c r="Q6368" t="str" cm="1">
        <f t="array" ref="Q6368">_xlfn.IFS(
O6368&lt;50000,"Low Salary (&lt;$50K)",
O6368&lt;90000,"Lower Middle ($50K-$90K)",
O6368&lt;130000,"Middle ($90K-$130K)",
O6368&lt;170000,"Upper Middle ($130K-$170K)",
O6368&gt;=170000,"High Salary (&gt;$170K)"
)</f>
        <v>Lower Middle ($50K-$90K)</v>
      </c>
      <c r="R6368" t="str" cm="1">
        <f t="array" ref="R6368">_xlfn.IFS(
G6368&lt;=2,"New Customers (0-2Y)",
G6368&lt;=5,"Growing Customers (3-5Y)",
G6368&lt;=8,"Established Customers (6-8Y)",
G6368&lt;=10,"Loyal Customers (9-10Y)"
)</f>
        <v>Loyal Customers (9-10Y)</v>
      </c>
    </row>
    <row r="6369" spans="1:18" x14ac:dyDescent="0.35">
      <c r="A6369">
        <v>15568742</v>
      </c>
      <c r="B6369" t="s">
        <v>1259</v>
      </c>
      <c r="C6369" t="s">
        <v>17</v>
      </c>
      <c r="D6369" t="s">
        <v>18</v>
      </c>
      <c r="E6369">
        <v>41</v>
      </c>
      <c r="F6369" t="s">
        <v>19</v>
      </c>
      <c r="G6369">
        <v>9</v>
      </c>
      <c r="H6369" s="4">
        <v>0</v>
      </c>
      <c r="I6369" t="s">
        <v>24</v>
      </c>
      <c r="J6369">
        <v>1</v>
      </c>
      <c r="K6369">
        <v>536</v>
      </c>
      <c r="L6369" t="s">
        <v>31</v>
      </c>
      <c r="M6369" t="s">
        <v>21</v>
      </c>
      <c r="N6369" t="s">
        <v>32</v>
      </c>
      <c r="O6369" s="4">
        <v>121299.14</v>
      </c>
      <c r="P6369" t="s">
        <v>28</v>
      </c>
      <c r="Q6369" t="str" cm="1">
        <f t="array" ref="Q6369">_xlfn.IFS(
O6369&lt;50000,"Low Salary (&lt;$50K)",
O6369&lt;90000,"Lower Middle ($50K-$90K)",
O6369&lt;130000,"Middle ($90K-$130K)",
O6369&lt;170000,"Upper Middle ($130K-$170K)",
O6369&gt;=170000,"High Salary (&gt;$170K)"
)</f>
        <v>Middle ($90K-$130K)</v>
      </c>
      <c r="R6369" t="str" cm="1">
        <f t="array" ref="R6369">_xlfn.IFS(
G6369&lt;=2,"New Customers (0-2Y)",
G6369&lt;=5,"Growing Customers (3-5Y)",
G6369&lt;=8,"Established Customers (6-8Y)",
G6369&lt;=10,"Loyal Customers (9-10Y)"
)</f>
        <v>Loyal Customers (9-10Y)</v>
      </c>
    </row>
    <row r="6370" spans="1:18" x14ac:dyDescent="0.35">
      <c r="A6370">
        <v>15693764</v>
      </c>
      <c r="B6370" t="s">
        <v>477</v>
      </c>
      <c r="C6370" t="s">
        <v>26</v>
      </c>
      <c r="D6370" t="s">
        <v>39</v>
      </c>
      <c r="E6370">
        <v>52</v>
      </c>
      <c r="F6370" t="s">
        <v>19</v>
      </c>
      <c r="G6370">
        <v>0</v>
      </c>
      <c r="H6370" s="4">
        <v>136298.65</v>
      </c>
      <c r="I6370" t="s">
        <v>33</v>
      </c>
      <c r="J6370">
        <v>1</v>
      </c>
      <c r="K6370">
        <v>663</v>
      </c>
      <c r="L6370" t="s">
        <v>35</v>
      </c>
      <c r="M6370" t="s">
        <v>21</v>
      </c>
      <c r="N6370" t="s">
        <v>32</v>
      </c>
      <c r="O6370" s="4">
        <v>144593.29999999999</v>
      </c>
      <c r="P6370" t="s">
        <v>23</v>
      </c>
      <c r="Q6370" t="str" cm="1">
        <f t="array" ref="Q6370">_xlfn.IFS(
O6370&lt;50000,"Low Salary (&lt;$50K)",
O6370&lt;90000,"Lower Middle ($50K-$90K)",
O6370&lt;130000,"Middle ($90K-$130K)",
O6370&lt;170000,"Upper Middle ($130K-$170K)",
O6370&gt;=170000,"High Salary (&gt;$170K)"
)</f>
        <v>Upper Middle ($130K-$170K)</v>
      </c>
      <c r="R6370" t="str" cm="1">
        <f t="array" ref="R6370">_xlfn.IFS(
G6370&lt;=2,"New Customers (0-2Y)",
G6370&lt;=5,"Growing Customers (3-5Y)",
G6370&lt;=8,"Established Customers (6-8Y)",
G6370&lt;=10,"Loyal Customers (9-10Y)"
)</f>
        <v>New Customers (0-2Y)</v>
      </c>
    </row>
    <row r="6371" spans="1:18" x14ac:dyDescent="0.35">
      <c r="A6371">
        <v>15714260</v>
      </c>
      <c r="B6371" t="s">
        <v>1226</v>
      </c>
      <c r="C6371" t="s">
        <v>17</v>
      </c>
      <c r="D6371" t="s">
        <v>18</v>
      </c>
      <c r="E6371">
        <v>38</v>
      </c>
      <c r="F6371" t="s">
        <v>19</v>
      </c>
      <c r="G6371">
        <v>2</v>
      </c>
      <c r="H6371" s="4">
        <v>0</v>
      </c>
      <c r="I6371" t="s">
        <v>24</v>
      </c>
      <c r="J6371">
        <v>2</v>
      </c>
      <c r="K6371">
        <v>646</v>
      </c>
      <c r="L6371" t="s">
        <v>20</v>
      </c>
      <c r="M6371" t="s">
        <v>27</v>
      </c>
      <c r="N6371" t="s">
        <v>32</v>
      </c>
      <c r="O6371" s="4">
        <v>178752.73</v>
      </c>
      <c r="P6371" t="s">
        <v>28</v>
      </c>
      <c r="Q6371" t="str" cm="1">
        <f t="array" ref="Q6371">_xlfn.IFS(
O6371&lt;50000,"Low Salary (&lt;$50K)",
O6371&lt;90000,"Lower Middle ($50K-$90K)",
O6371&lt;130000,"Middle ($90K-$130K)",
O6371&lt;170000,"Upper Middle ($130K-$170K)",
O6371&gt;=170000,"High Salary (&gt;$170K)"
)</f>
        <v>High Salary (&gt;$170K)</v>
      </c>
      <c r="R6371" t="str" cm="1">
        <f t="array" ref="R6371">_xlfn.IFS(
G6371&lt;=2,"New Customers (0-2Y)",
G6371&lt;=5,"Growing Customers (3-5Y)",
G6371&lt;=8,"Established Customers (6-8Y)",
G6371&lt;=10,"Loyal Customers (9-10Y)"
)</f>
        <v>New Customers (0-2Y)</v>
      </c>
    </row>
    <row r="6372" spans="1:18" x14ac:dyDescent="0.35">
      <c r="A6372">
        <v>15798200</v>
      </c>
      <c r="B6372" t="s">
        <v>405</v>
      </c>
      <c r="C6372" t="s">
        <v>17</v>
      </c>
      <c r="D6372" t="s">
        <v>39</v>
      </c>
      <c r="E6372">
        <v>35</v>
      </c>
      <c r="F6372" t="s">
        <v>19</v>
      </c>
      <c r="G6372">
        <v>2</v>
      </c>
      <c r="H6372" s="4">
        <v>0</v>
      </c>
      <c r="I6372" t="s">
        <v>24</v>
      </c>
      <c r="J6372">
        <v>3</v>
      </c>
      <c r="K6372">
        <v>707</v>
      </c>
      <c r="L6372" t="s">
        <v>35</v>
      </c>
      <c r="M6372" t="s">
        <v>21</v>
      </c>
      <c r="N6372" t="s">
        <v>22</v>
      </c>
      <c r="O6372" s="4">
        <v>94148.3</v>
      </c>
      <c r="P6372" t="s">
        <v>28</v>
      </c>
      <c r="Q6372" t="str" cm="1">
        <f t="array" ref="Q6372">_xlfn.IFS(
O6372&lt;50000,"Low Salary (&lt;$50K)",
O6372&lt;90000,"Lower Middle ($50K-$90K)",
O6372&lt;130000,"Middle ($90K-$130K)",
O6372&lt;170000,"Upper Middle ($130K-$170K)",
O6372&gt;=170000,"High Salary (&gt;$170K)"
)</f>
        <v>Middle ($90K-$130K)</v>
      </c>
      <c r="R6372" t="str" cm="1">
        <f t="array" ref="R6372">_xlfn.IFS(
G6372&lt;=2,"New Customers (0-2Y)",
G6372&lt;=5,"Growing Customers (3-5Y)",
G6372&lt;=8,"Established Customers (6-8Y)",
G6372&lt;=10,"Loyal Customers (9-10Y)"
)</f>
        <v>New Customers (0-2Y)</v>
      </c>
    </row>
    <row r="6373" spans="1:18" x14ac:dyDescent="0.35">
      <c r="A6373">
        <v>15656627</v>
      </c>
      <c r="B6373" t="s">
        <v>503</v>
      </c>
      <c r="C6373" t="s">
        <v>17</v>
      </c>
      <c r="D6373" t="s">
        <v>39</v>
      </c>
      <c r="E6373">
        <v>34</v>
      </c>
      <c r="F6373" t="s">
        <v>19</v>
      </c>
      <c r="G6373">
        <v>5</v>
      </c>
      <c r="H6373" s="4">
        <v>0</v>
      </c>
      <c r="I6373" t="s">
        <v>24</v>
      </c>
      <c r="J6373">
        <v>2</v>
      </c>
      <c r="K6373">
        <v>602</v>
      </c>
      <c r="L6373" t="s">
        <v>20</v>
      </c>
      <c r="M6373" t="s">
        <v>21</v>
      </c>
      <c r="N6373" t="s">
        <v>22</v>
      </c>
      <c r="O6373" s="4">
        <v>77414.45</v>
      </c>
      <c r="P6373" t="s">
        <v>28</v>
      </c>
      <c r="Q6373" t="str" cm="1">
        <f t="array" ref="Q6373">_xlfn.IFS(
O6373&lt;50000,"Low Salary (&lt;$50K)",
O6373&lt;90000,"Lower Middle ($50K-$90K)",
O6373&lt;130000,"Middle ($90K-$130K)",
O6373&lt;170000,"Upper Middle ($130K-$170K)",
O6373&gt;=170000,"High Salary (&gt;$170K)"
)</f>
        <v>Lower Middle ($50K-$90K)</v>
      </c>
      <c r="R6373" t="str" cm="1">
        <f t="array" ref="R6373">_xlfn.IFS(
G6373&lt;=2,"New Customers (0-2Y)",
G6373&lt;=5,"Growing Customers (3-5Y)",
G6373&lt;=8,"Established Customers (6-8Y)",
G6373&lt;=10,"Loyal Customers (9-10Y)"
)</f>
        <v>Growing Customers (3-5Y)</v>
      </c>
    </row>
    <row r="6374" spans="1:18" x14ac:dyDescent="0.35">
      <c r="A6374">
        <v>15791111</v>
      </c>
      <c r="B6374" t="s">
        <v>2353</v>
      </c>
      <c r="C6374" t="s">
        <v>17</v>
      </c>
      <c r="D6374" t="s">
        <v>18</v>
      </c>
      <c r="E6374">
        <v>47</v>
      </c>
      <c r="F6374" t="s">
        <v>19</v>
      </c>
      <c r="G6374">
        <v>2</v>
      </c>
      <c r="H6374" s="4">
        <v>125724.95</v>
      </c>
      <c r="I6374" t="s">
        <v>33</v>
      </c>
      <c r="J6374">
        <v>2</v>
      </c>
      <c r="K6374">
        <v>635</v>
      </c>
      <c r="L6374" t="s">
        <v>20</v>
      </c>
      <c r="M6374" t="s">
        <v>21</v>
      </c>
      <c r="N6374" t="s">
        <v>32</v>
      </c>
      <c r="O6374" s="4">
        <v>63236.97</v>
      </c>
      <c r="P6374" t="s">
        <v>28</v>
      </c>
      <c r="Q6374" t="str" cm="1">
        <f t="array" ref="Q6374">_xlfn.IFS(
O6374&lt;50000,"Low Salary (&lt;$50K)",
O6374&lt;90000,"Lower Middle ($50K-$90K)",
O6374&lt;130000,"Middle ($90K-$130K)",
O6374&lt;170000,"Upper Middle ($130K-$170K)",
O6374&gt;=170000,"High Salary (&gt;$170K)"
)</f>
        <v>Lower Middle ($50K-$90K)</v>
      </c>
      <c r="R6374" t="str" cm="1">
        <f t="array" ref="R6374">_xlfn.IFS(
G6374&lt;=2,"New Customers (0-2Y)",
G6374&lt;=5,"Growing Customers (3-5Y)",
G6374&lt;=8,"Established Customers (6-8Y)",
G6374&lt;=10,"Loyal Customers (9-10Y)"
)</f>
        <v>New Customers (0-2Y)</v>
      </c>
    </row>
    <row r="6375" spans="1:18" x14ac:dyDescent="0.35">
      <c r="A6375">
        <v>15638269</v>
      </c>
      <c r="B6375" t="s">
        <v>692</v>
      </c>
      <c r="C6375" t="s">
        <v>17</v>
      </c>
      <c r="D6375" t="s">
        <v>39</v>
      </c>
      <c r="E6375">
        <v>67</v>
      </c>
      <c r="F6375" t="s">
        <v>2967</v>
      </c>
      <c r="G6375">
        <v>2</v>
      </c>
      <c r="H6375" s="4">
        <v>0</v>
      </c>
      <c r="I6375" t="s">
        <v>24</v>
      </c>
      <c r="J6375">
        <v>2</v>
      </c>
      <c r="K6375">
        <v>597</v>
      </c>
      <c r="L6375" t="s">
        <v>31</v>
      </c>
      <c r="M6375" t="s">
        <v>27</v>
      </c>
      <c r="N6375" t="s">
        <v>22</v>
      </c>
      <c r="O6375" s="4">
        <v>108645.85</v>
      </c>
      <c r="P6375" t="s">
        <v>28</v>
      </c>
      <c r="Q6375" t="str" cm="1">
        <f t="array" ref="Q6375">_xlfn.IFS(
O6375&lt;50000,"Low Salary (&lt;$50K)",
O6375&lt;90000,"Lower Middle ($50K-$90K)",
O6375&lt;130000,"Middle ($90K-$130K)",
O6375&lt;170000,"Upper Middle ($130K-$170K)",
O6375&gt;=170000,"High Salary (&gt;$170K)"
)</f>
        <v>Middle ($90K-$130K)</v>
      </c>
      <c r="R6375" t="str" cm="1">
        <f t="array" ref="R6375">_xlfn.IFS(
G6375&lt;=2,"New Customers (0-2Y)",
G6375&lt;=5,"Growing Customers (3-5Y)",
G6375&lt;=8,"Established Customers (6-8Y)",
G6375&lt;=10,"Loyal Customers (9-10Y)"
)</f>
        <v>New Customers (0-2Y)</v>
      </c>
    </row>
    <row r="6376" spans="1:18" x14ac:dyDescent="0.35">
      <c r="A6376">
        <v>15807473</v>
      </c>
      <c r="B6376" t="s">
        <v>2354</v>
      </c>
      <c r="C6376" t="s">
        <v>17</v>
      </c>
      <c r="D6376" t="s">
        <v>39</v>
      </c>
      <c r="E6376">
        <v>38</v>
      </c>
      <c r="F6376" t="s">
        <v>19</v>
      </c>
      <c r="G6376">
        <v>1</v>
      </c>
      <c r="H6376" s="4">
        <v>0</v>
      </c>
      <c r="I6376" t="s">
        <v>24</v>
      </c>
      <c r="J6376">
        <v>2</v>
      </c>
      <c r="K6376">
        <v>503</v>
      </c>
      <c r="L6376" t="s">
        <v>31</v>
      </c>
      <c r="M6376" t="s">
        <v>21</v>
      </c>
      <c r="N6376" t="s">
        <v>22</v>
      </c>
      <c r="O6376" s="4">
        <v>95153.24</v>
      </c>
      <c r="P6376" t="s">
        <v>28</v>
      </c>
      <c r="Q6376" t="str" cm="1">
        <f t="array" ref="Q6376">_xlfn.IFS(
O6376&lt;50000,"Low Salary (&lt;$50K)",
O6376&lt;90000,"Lower Middle ($50K-$90K)",
O6376&lt;130000,"Middle ($90K-$130K)",
O6376&lt;170000,"Upper Middle ($130K-$170K)",
O6376&gt;=170000,"High Salary (&gt;$170K)"
)</f>
        <v>Middle ($90K-$130K)</v>
      </c>
      <c r="R6376" t="str" cm="1">
        <f t="array" ref="R6376">_xlfn.IFS(
G6376&lt;=2,"New Customers (0-2Y)",
G6376&lt;=5,"Growing Customers (3-5Y)",
G6376&lt;=8,"Established Customers (6-8Y)",
G6376&lt;=10,"Loyal Customers (9-10Y)"
)</f>
        <v>New Customers (0-2Y)</v>
      </c>
    </row>
    <row r="6377" spans="1:18" x14ac:dyDescent="0.35">
      <c r="A6377">
        <v>15708534</v>
      </c>
      <c r="B6377" t="s">
        <v>1140</v>
      </c>
      <c r="C6377" t="s">
        <v>26</v>
      </c>
      <c r="D6377" t="s">
        <v>18</v>
      </c>
      <c r="E6377">
        <v>64</v>
      </c>
      <c r="F6377" t="s">
        <v>2967</v>
      </c>
      <c r="G6377">
        <v>5</v>
      </c>
      <c r="H6377" s="4">
        <v>0</v>
      </c>
      <c r="I6377" t="s">
        <v>24</v>
      </c>
      <c r="J6377">
        <v>1</v>
      </c>
      <c r="K6377">
        <v>524</v>
      </c>
      <c r="L6377" t="s">
        <v>31</v>
      </c>
      <c r="M6377" t="s">
        <v>21</v>
      </c>
      <c r="N6377" t="s">
        <v>32</v>
      </c>
      <c r="O6377" s="4">
        <v>136079.64000000001</v>
      </c>
      <c r="P6377" t="s">
        <v>23</v>
      </c>
      <c r="Q6377" t="str" cm="1">
        <f t="array" ref="Q6377">_xlfn.IFS(
O6377&lt;50000,"Low Salary (&lt;$50K)",
O6377&lt;90000,"Lower Middle ($50K-$90K)",
O6377&lt;130000,"Middle ($90K-$130K)",
O6377&lt;170000,"Upper Middle ($130K-$170K)",
O6377&gt;=170000,"High Salary (&gt;$170K)"
)</f>
        <v>Upper Middle ($130K-$170K)</v>
      </c>
      <c r="R6377" t="str" cm="1">
        <f t="array" ref="R6377">_xlfn.IFS(
G6377&lt;=2,"New Customers (0-2Y)",
G6377&lt;=5,"Growing Customers (3-5Y)",
G6377&lt;=8,"Established Customers (6-8Y)",
G6377&lt;=10,"Loyal Customers (9-10Y)"
)</f>
        <v>Growing Customers (3-5Y)</v>
      </c>
    </row>
    <row r="6378" spans="1:18" x14ac:dyDescent="0.35">
      <c r="A6378">
        <v>15640686</v>
      </c>
      <c r="B6378" t="s">
        <v>370</v>
      </c>
      <c r="C6378" t="s">
        <v>17</v>
      </c>
      <c r="D6378" t="s">
        <v>39</v>
      </c>
      <c r="E6378">
        <v>46</v>
      </c>
      <c r="F6378" t="s">
        <v>19</v>
      </c>
      <c r="G6378">
        <v>5</v>
      </c>
      <c r="H6378" s="4">
        <v>95872.86</v>
      </c>
      <c r="I6378" t="s">
        <v>29</v>
      </c>
      <c r="J6378">
        <v>1</v>
      </c>
      <c r="K6378">
        <v>700</v>
      </c>
      <c r="L6378" t="s">
        <v>35</v>
      </c>
      <c r="M6378" t="s">
        <v>21</v>
      </c>
      <c r="N6378" t="s">
        <v>32</v>
      </c>
      <c r="O6378" s="4">
        <v>98273.01</v>
      </c>
      <c r="P6378" t="s">
        <v>23</v>
      </c>
      <c r="Q6378" t="str" cm="1">
        <f t="array" ref="Q6378">_xlfn.IFS(
O6378&lt;50000,"Low Salary (&lt;$50K)",
O6378&lt;90000,"Lower Middle ($50K-$90K)",
O6378&lt;130000,"Middle ($90K-$130K)",
O6378&lt;170000,"Upper Middle ($130K-$170K)",
O6378&gt;=170000,"High Salary (&gt;$170K)"
)</f>
        <v>Middle ($90K-$130K)</v>
      </c>
      <c r="R6378" t="str" cm="1">
        <f t="array" ref="R6378">_xlfn.IFS(
G6378&lt;=2,"New Customers (0-2Y)",
G6378&lt;=5,"Growing Customers (3-5Y)",
G6378&lt;=8,"Established Customers (6-8Y)",
G6378&lt;=10,"Loyal Customers (9-10Y)"
)</f>
        <v>Growing Customers (3-5Y)</v>
      </c>
    </row>
    <row r="6379" spans="1:18" x14ac:dyDescent="0.35">
      <c r="A6379">
        <v>15588904</v>
      </c>
      <c r="B6379" t="s">
        <v>2355</v>
      </c>
      <c r="C6379" t="s">
        <v>17</v>
      </c>
      <c r="D6379" t="s">
        <v>39</v>
      </c>
      <c r="E6379">
        <v>33</v>
      </c>
      <c r="F6379" t="s">
        <v>19</v>
      </c>
      <c r="G6379">
        <v>9</v>
      </c>
      <c r="H6379" s="4">
        <v>0</v>
      </c>
      <c r="I6379" t="s">
        <v>24</v>
      </c>
      <c r="J6379">
        <v>1</v>
      </c>
      <c r="K6379">
        <v>692</v>
      </c>
      <c r="L6379" t="s">
        <v>35</v>
      </c>
      <c r="M6379" t="s">
        <v>21</v>
      </c>
      <c r="N6379" t="s">
        <v>32</v>
      </c>
      <c r="O6379" s="4">
        <v>113505.93</v>
      </c>
      <c r="P6379" t="s">
        <v>23</v>
      </c>
      <c r="Q6379" t="str" cm="1">
        <f t="array" ref="Q6379">_xlfn.IFS(
O6379&lt;50000,"Low Salary (&lt;$50K)",
O6379&lt;90000,"Lower Middle ($50K-$90K)",
O6379&lt;130000,"Middle ($90K-$130K)",
O6379&lt;170000,"Upper Middle ($130K-$170K)",
O6379&gt;=170000,"High Salary (&gt;$170K)"
)</f>
        <v>Middle ($90K-$130K)</v>
      </c>
      <c r="R6379" t="str" cm="1">
        <f t="array" ref="R6379">_xlfn.IFS(
G6379&lt;=2,"New Customers (0-2Y)",
G6379&lt;=5,"Growing Customers (3-5Y)",
G6379&lt;=8,"Established Customers (6-8Y)",
G6379&lt;=10,"Loyal Customers (9-10Y)"
)</f>
        <v>Loyal Customers (9-10Y)</v>
      </c>
    </row>
    <row r="6380" spans="1:18" x14ac:dyDescent="0.35">
      <c r="A6380">
        <v>15768763</v>
      </c>
      <c r="B6380" t="s">
        <v>1674</v>
      </c>
      <c r="C6380" t="s">
        <v>17</v>
      </c>
      <c r="D6380" t="s">
        <v>39</v>
      </c>
      <c r="E6380">
        <v>37</v>
      </c>
      <c r="F6380" t="s">
        <v>19</v>
      </c>
      <c r="G6380">
        <v>2</v>
      </c>
      <c r="H6380" s="4">
        <v>0</v>
      </c>
      <c r="I6380" t="s">
        <v>24</v>
      </c>
      <c r="J6380">
        <v>1</v>
      </c>
      <c r="K6380">
        <v>562</v>
      </c>
      <c r="L6380" t="s">
        <v>31</v>
      </c>
      <c r="M6380" t="s">
        <v>27</v>
      </c>
      <c r="N6380" t="s">
        <v>22</v>
      </c>
      <c r="O6380" s="4">
        <v>52525.15</v>
      </c>
      <c r="P6380" t="s">
        <v>23</v>
      </c>
      <c r="Q6380" t="str" cm="1">
        <f t="array" ref="Q6380">_xlfn.IFS(
O6380&lt;50000,"Low Salary (&lt;$50K)",
O6380&lt;90000,"Lower Middle ($50K-$90K)",
O6380&lt;130000,"Middle ($90K-$130K)",
O6380&lt;170000,"Upper Middle ($130K-$170K)",
O6380&gt;=170000,"High Salary (&gt;$170K)"
)</f>
        <v>Lower Middle ($50K-$90K)</v>
      </c>
      <c r="R6380" t="str" cm="1">
        <f t="array" ref="R6380">_xlfn.IFS(
G6380&lt;=2,"New Customers (0-2Y)",
G6380&lt;=5,"Growing Customers (3-5Y)",
G6380&lt;=8,"Established Customers (6-8Y)",
G6380&lt;=10,"Loyal Customers (9-10Y)"
)</f>
        <v>New Customers (0-2Y)</v>
      </c>
    </row>
    <row r="6381" spans="1:18" x14ac:dyDescent="0.35">
      <c r="A6381">
        <v>15770543</v>
      </c>
      <c r="B6381" t="s">
        <v>2356</v>
      </c>
      <c r="C6381" t="s">
        <v>17</v>
      </c>
      <c r="D6381" t="s">
        <v>39</v>
      </c>
      <c r="E6381">
        <v>37</v>
      </c>
      <c r="F6381" t="s">
        <v>19</v>
      </c>
      <c r="G6381">
        <v>7</v>
      </c>
      <c r="H6381" s="4">
        <v>74260.03</v>
      </c>
      <c r="I6381" t="s">
        <v>29</v>
      </c>
      <c r="J6381">
        <v>1</v>
      </c>
      <c r="K6381">
        <v>679</v>
      </c>
      <c r="L6381" t="s">
        <v>35</v>
      </c>
      <c r="M6381" t="s">
        <v>21</v>
      </c>
      <c r="N6381" t="s">
        <v>32</v>
      </c>
      <c r="O6381" s="4">
        <v>194617.98</v>
      </c>
      <c r="P6381" t="s">
        <v>28</v>
      </c>
      <c r="Q6381" t="str" cm="1">
        <f t="array" ref="Q6381">_xlfn.IFS(
O6381&lt;50000,"Low Salary (&lt;$50K)",
O6381&lt;90000,"Lower Middle ($50K-$90K)",
O6381&lt;130000,"Middle ($90K-$130K)",
O6381&lt;170000,"Upper Middle ($130K-$170K)",
O6381&gt;=170000,"High Salary (&gt;$170K)"
)</f>
        <v>High Salary (&gt;$170K)</v>
      </c>
      <c r="R6381" t="str" cm="1">
        <f t="array" ref="R6381">_xlfn.IFS(
G6381&lt;=2,"New Customers (0-2Y)",
G6381&lt;=5,"Growing Customers (3-5Y)",
G6381&lt;=8,"Established Customers (6-8Y)",
G6381&lt;=10,"Loyal Customers (9-10Y)"
)</f>
        <v>Established Customers (6-8Y)</v>
      </c>
    </row>
    <row r="6382" spans="1:18" x14ac:dyDescent="0.35">
      <c r="A6382">
        <v>15642162</v>
      </c>
      <c r="B6382" t="s">
        <v>2357</v>
      </c>
      <c r="C6382" t="s">
        <v>42</v>
      </c>
      <c r="D6382" t="s">
        <v>39</v>
      </c>
      <c r="E6382">
        <v>35</v>
      </c>
      <c r="F6382" t="s">
        <v>19</v>
      </c>
      <c r="G6382">
        <v>1</v>
      </c>
      <c r="H6382" s="4">
        <v>123407.69</v>
      </c>
      <c r="I6382" t="s">
        <v>33</v>
      </c>
      <c r="J6382">
        <v>1</v>
      </c>
      <c r="K6382">
        <v>603</v>
      </c>
      <c r="L6382" t="s">
        <v>20</v>
      </c>
      <c r="M6382" t="s">
        <v>21</v>
      </c>
      <c r="N6382" t="s">
        <v>32</v>
      </c>
      <c r="O6382" s="4">
        <v>152541.89000000001</v>
      </c>
      <c r="P6382" t="s">
        <v>23</v>
      </c>
      <c r="Q6382" t="str" cm="1">
        <f t="array" ref="Q6382">_xlfn.IFS(
O6382&lt;50000,"Low Salary (&lt;$50K)",
O6382&lt;90000,"Lower Middle ($50K-$90K)",
O6382&lt;130000,"Middle ($90K-$130K)",
O6382&lt;170000,"Upper Middle ($130K-$170K)",
O6382&gt;=170000,"High Salary (&gt;$170K)"
)</f>
        <v>Upper Middle ($130K-$170K)</v>
      </c>
      <c r="R6382" t="str" cm="1">
        <f t="array" ref="R6382">_xlfn.IFS(
G6382&lt;=2,"New Customers (0-2Y)",
G6382&lt;=5,"Growing Customers (3-5Y)",
G6382&lt;=8,"Established Customers (6-8Y)",
G6382&lt;=10,"Loyal Customers (9-10Y)"
)</f>
        <v>New Customers (0-2Y)</v>
      </c>
    </row>
    <row r="6383" spans="1:18" x14ac:dyDescent="0.35">
      <c r="A6383">
        <v>15714046</v>
      </c>
      <c r="B6383" t="s">
        <v>230</v>
      </c>
      <c r="C6383" t="s">
        <v>26</v>
      </c>
      <c r="D6383" t="s">
        <v>39</v>
      </c>
      <c r="E6383">
        <v>33</v>
      </c>
      <c r="F6383" t="s">
        <v>19</v>
      </c>
      <c r="G6383">
        <v>3</v>
      </c>
      <c r="H6383" s="4">
        <v>123783.91</v>
      </c>
      <c r="I6383" t="s">
        <v>33</v>
      </c>
      <c r="J6383">
        <v>2</v>
      </c>
      <c r="K6383">
        <v>720</v>
      </c>
      <c r="L6383" t="s">
        <v>35</v>
      </c>
      <c r="M6383" t="s">
        <v>21</v>
      </c>
      <c r="N6383" t="s">
        <v>22</v>
      </c>
      <c r="O6383" s="4">
        <v>142903.44</v>
      </c>
      <c r="P6383" t="s">
        <v>28</v>
      </c>
      <c r="Q6383" t="str" cm="1">
        <f t="array" ref="Q6383">_xlfn.IFS(
O6383&lt;50000,"Low Salary (&lt;$50K)",
O6383&lt;90000,"Lower Middle ($50K-$90K)",
O6383&lt;130000,"Middle ($90K-$130K)",
O6383&lt;170000,"Upper Middle ($130K-$170K)",
O6383&gt;=170000,"High Salary (&gt;$170K)"
)</f>
        <v>Upper Middle ($130K-$170K)</v>
      </c>
      <c r="R6383" t="str" cm="1">
        <f t="array" ref="R6383">_xlfn.IFS(
G6383&lt;=2,"New Customers (0-2Y)",
G6383&lt;=5,"Growing Customers (3-5Y)",
G6383&lt;=8,"Established Customers (6-8Y)",
G6383&lt;=10,"Loyal Customers (9-10Y)"
)</f>
        <v>Growing Customers (3-5Y)</v>
      </c>
    </row>
    <row r="6384" spans="1:18" x14ac:dyDescent="0.35">
      <c r="A6384">
        <v>15575060</v>
      </c>
      <c r="B6384" t="s">
        <v>1284</v>
      </c>
      <c r="C6384" t="s">
        <v>17</v>
      </c>
      <c r="D6384" t="s">
        <v>39</v>
      </c>
      <c r="E6384">
        <v>24</v>
      </c>
      <c r="F6384" t="s">
        <v>43</v>
      </c>
      <c r="G6384">
        <v>5</v>
      </c>
      <c r="H6384" s="4">
        <v>0</v>
      </c>
      <c r="I6384" t="s">
        <v>24</v>
      </c>
      <c r="J6384">
        <v>2</v>
      </c>
      <c r="K6384">
        <v>797</v>
      </c>
      <c r="L6384" t="s">
        <v>37</v>
      </c>
      <c r="M6384" t="s">
        <v>21</v>
      </c>
      <c r="N6384" t="s">
        <v>32</v>
      </c>
      <c r="O6384" s="4">
        <v>182257.61</v>
      </c>
      <c r="P6384" t="s">
        <v>28</v>
      </c>
      <c r="Q6384" t="str" cm="1">
        <f t="array" ref="Q6384">_xlfn.IFS(
O6384&lt;50000,"Low Salary (&lt;$50K)",
O6384&lt;90000,"Lower Middle ($50K-$90K)",
O6384&lt;130000,"Middle ($90K-$130K)",
O6384&lt;170000,"Upper Middle ($130K-$170K)",
O6384&gt;=170000,"High Salary (&gt;$170K)"
)</f>
        <v>High Salary (&gt;$170K)</v>
      </c>
      <c r="R6384" t="str" cm="1">
        <f t="array" ref="R6384">_xlfn.IFS(
G6384&lt;=2,"New Customers (0-2Y)",
G6384&lt;=5,"Growing Customers (3-5Y)",
G6384&lt;=8,"Established Customers (6-8Y)",
G6384&lt;=10,"Loyal Customers (9-10Y)"
)</f>
        <v>Growing Customers (3-5Y)</v>
      </c>
    </row>
    <row r="6385" spans="1:18" x14ac:dyDescent="0.35">
      <c r="A6385">
        <v>15812040</v>
      </c>
      <c r="B6385" t="s">
        <v>73</v>
      </c>
      <c r="C6385" t="s">
        <v>17</v>
      </c>
      <c r="D6385" t="s">
        <v>39</v>
      </c>
      <c r="E6385">
        <v>36</v>
      </c>
      <c r="F6385" t="s">
        <v>19</v>
      </c>
      <c r="G6385">
        <v>6</v>
      </c>
      <c r="H6385" s="4">
        <v>153880.15</v>
      </c>
      <c r="I6385" t="s">
        <v>33</v>
      </c>
      <c r="J6385">
        <v>1</v>
      </c>
      <c r="K6385">
        <v>594</v>
      </c>
      <c r="L6385" t="s">
        <v>31</v>
      </c>
      <c r="M6385" t="s">
        <v>27</v>
      </c>
      <c r="N6385" t="s">
        <v>32</v>
      </c>
      <c r="O6385" s="4">
        <v>135431.72</v>
      </c>
      <c r="P6385" t="s">
        <v>28</v>
      </c>
      <c r="Q6385" t="str" cm="1">
        <f t="array" ref="Q6385">_xlfn.IFS(
O6385&lt;50000,"Low Salary (&lt;$50K)",
O6385&lt;90000,"Lower Middle ($50K-$90K)",
O6385&lt;130000,"Middle ($90K-$130K)",
O6385&lt;170000,"Upper Middle ($130K-$170K)",
O6385&gt;=170000,"High Salary (&gt;$170K)"
)</f>
        <v>Upper Middle ($130K-$170K)</v>
      </c>
      <c r="R6385" t="str" cm="1">
        <f t="array" ref="R6385">_xlfn.IFS(
G6385&lt;=2,"New Customers (0-2Y)",
G6385&lt;=5,"Growing Customers (3-5Y)",
G6385&lt;=8,"Established Customers (6-8Y)",
G6385&lt;=10,"Loyal Customers (9-10Y)"
)</f>
        <v>Established Customers (6-8Y)</v>
      </c>
    </row>
    <row r="6386" spans="1:18" x14ac:dyDescent="0.35">
      <c r="A6386">
        <v>15812073</v>
      </c>
      <c r="B6386" t="s">
        <v>676</v>
      </c>
      <c r="C6386" t="s">
        <v>17</v>
      </c>
      <c r="D6386" t="s">
        <v>18</v>
      </c>
      <c r="E6386">
        <v>31</v>
      </c>
      <c r="F6386" t="s">
        <v>19</v>
      </c>
      <c r="G6386">
        <v>7</v>
      </c>
      <c r="H6386" s="4">
        <v>0</v>
      </c>
      <c r="I6386" t="s">
        <v>24</v>
      </c>
      <c r="J6386">
        <v>2</v>
      </c>
      <c r="K6386">
        <v>529</v>
      </c>
      <c r="L6386" t="s">
        <v>31</v>
      </c>
      <c r="M6386" t="s">
        <v>21</v>
      </c>
      <c r="N6386" t="s">
        <v>22</v>
      </c>
      <c r="O6386" s="4">
        <v>175697.87</v>
      </c>
      <c r="P6386" t="s">
        <v>28</v>
      </c>
      <c r="Q6386" t="str" cm="1">
        <f t="array" ref="Q6386">_xlfn.IFS(
O6386&lt;50000,"Low Salary (&lt;$50K)",
O6386&lt;90000,"Lower Middle ($50K-$90K)",
O6386&lt;130000,"Middle ($90K-$130K)",
O6386&lt;170000,"Upper Middle ($130K-$170K)",
O6386&gt;=170000,"High Salary (&gt;$170K)"
)</f>
        <v>High Salary (&gt;$170K)</v>
      </c>
      <c r="R6386" t="str" cm="1">
        <f t="array" ref="R6386">_xlfn.IFS(
G6386&lt;=2,"New Customers (0-2Y)",
G6386&lt;=5,"Growing Customers (3-5Y)",
G6386&lt;=8,"Established Customers (6-8Y)",
G6386&lt;=10,"Loyal Customers (9-10Y)"
)</f>
        <v>Established Customers (6-8Y)</v>
      </c>
    </row>
    <row r="6387" spans="1:18" x14ac:dyDescent="0.35">
      <c r="A6387">
        <v>15706810</v>
      </c>
      <c r="B6387" t="s">
        <v>2358</v>
      </c>
      <c r="C6387" t="s">
        <v>42</v>
      </c>
      <c r="D6387" t="s">
        <v>18</v>
      </c>
      <c r="E6387">
        <v>32</v>
      </c>
      <c r="F6387" t="s">
        <v>19</v>
      </c>
      <c r="G6387">
        <v>1</v>
      </c>
      <c r="H6387" s="4">
        <v>106301.85</v>
      </c>
      <c r="I6387" t="s">
        <v>33</v>
      </c>
      <c r="J6387">
        <v>2</v>
      </c>
      <c r="K6387">
        <v>606</v>
      </c>
      <c r="L6387" t="s">
        <v>20</v>
      </c>
      <c r="M6387" t="s">
        <v>27</v>
      </c>
      <c r="N6387" t="s">
        <v>22</v>
      </c>
      <c r="O6387" s="4">
        <v>59061.25</v>
      </c>
      <c r="P6387" t="s">
        <v>28</v>
      </c>
      <c r="Q6387" t="str" cm="1">
        <f t="array" ref="Q6387">_xlfn.IFS(
O6387&lt;50000,"Low Salary (&lt;$50K)",
O6387&lt;90000,"Lower Middle ($50K-$90K)",
O6387&lt;130000,"Middle ($90K-$130K)",
O6387&lt;170000,"Upper Middle ($130K-$170K)",
O6387&gt;=170000,"High Salary (&gt;$170K)"
)</f>
        <v>Lower Middle ($50K-$90K)</v>
      </c>
      <c r="R6387" t="str" cm="1">
        <f t="array" ref="R6387">_xlfn.IFS(
G6387&lt;=2,"New Customers (0-2Y)",
G6387&lt;=5,"Growing Customers (3-5Y)",
G6387&lt;=8,"Established Customers (6-8Y)",
G6387&lt;=10,"Loyal Customers (9-10Y)"
)</f>
        <v>New Customers (0-2Y)</v>
      </c>
    </row>
    <row r="6388" spans="1:18" x14ac:dyDescent="0.35">
      <c r="A6388">
        <v>15584090</v>
      </c>
      <c r="B6388" t="s">
        <v>613</v>
      </c>
      <c r="C6388" t="s">
        <v>26</v>
      </c>
      <c r="D6388" t="s">
        <v>18</v>
      </c>
      <c r="E6388">
        <v>40</v>
      </c>
      <c r="F6388" t="s">
        <v>19</v>
      </c>
      <c r="G6388">
        <v>7</v>
      </c>
      <c r="H6388" s="4">
        <v>0</v>
      </c>
      <c r="I6388" t="s">
        <v>24</v>
      </c>
      <c r="J6388">
        <v>2</v>
      </c>
      <c r="K6388">
        <v>621</v>
      </c>
      <c r="L6388" t="s">
        <v>20</v>
      </c>
      <c r="M6388" t="s">
        <v>27</v>
      </c>
      <c r="N6388" t="s">
        <v>22</v>
      </c>
      <c r="O6388" s="4">
        <v>131283.6</v>
      </c>
      <c r="P6388" t="s">
        <v>23</v>
      </c>
      <c r="Q6388" t="str" cm="1">
        <f t="array" ref="Q6388">_xlfn.IFS(
O6388&lt;50000,"Low Salary (&lt;$50K)",
O6388&lt;90000,"Lower Middle ($50K-$90K)",
O6388&lt;130000,"Middle ($90K-$130K)",
O6388&lt;170000,"Upper Middle ($130K-$170K)",
O6388&gt;=170000,"High Salary (&gt;$170K)"
)</f>
        <v>Upper Middle ($130K-$170K)</v>
      </c>
      <c r="R6388" t="str" cm="1">
        <f t="array" ref="R6388">_xlfn.IFS(
G6388&lt;=2,"New Customers (0-2Y)",
G6388&lt;=5,"Growing Customers (3-5Y)",
G6388&lt;=8,"Established Customers (6-8Y)",
G6388&lt;=10,"Loyal Customers (9-10Y)"
)</f>
        <v>Established Customers (6-8Y)</v>
      </c>
    </row>
    <row r="6389" spans="1:18" x14ac:dyDescent="0.35">
      <c r="A6389">
        <v>15810807</v>
      </c>
      <c r="B6389" t="s">
        <v>162</v>
      </c>
      <c r="C6389" t="s">
        <v>17</v>
      </c>
      <c r="D6389" t="s">
        <v>18</v>
      </c>
      <c r="E6389">
        <v>43</v>
      </c>
      <c r="F6389" t="s">
        <v>19</v>
      </c>
      <c r="G6389">
        <v>9</v>
      </c>
      <c r="H6389" s="4">
        <v>0</v>
      </c>
      <c r="I6389" t="s">
        <v>24</v>
      </c>
      <c r="J6389">
        <v>2</v>
      </c>
      <c r="K6389">
        <v>513</v>
      </c>
      <c r="L6389" t="s">
        <v>31</v>
      </c>
      <c r="M6389" t="s">
        <v>21</v>
      </c>
      <c r="N6389" t="s">
        <v>32</v>
      </c>
      <c r="O6389" s="4">
        <v>152499.79999999999</v>
      </c>
      <c r="P6389" t="s">
        <v>28</v>
      </c>
      <c r="Q6389" t="str" cm="1">
        <f t="array" ref="Q6389">_xlfn.IFS(
O6389&lt;50000,"Low Salary (&lt;$50K)",
O6389&lt;90000,"Lower Middle ($50K-$90K)",
O6389&lt;130000,"Middle ($90K-$130K)",
O6389&lt;170000,"Upper Middle ($130K-$170K)",
O6389&gt;=170000,"High Salary (&gt;$170K)"
)</f>
        <v>Upper Middle ($130K-$170K)</v>
      </c>
      <c r="R6389" t="str" cm="1">
        <f t="array" ref="R6389">_xlfn.IFS(
G6389&lt;=2,"New Customers (0-2Y)",
G6389&lt;=5,"Growing Customers (3-5Y)",
G6389&lt;=8,"Established Customers (6-8Y)",
G6389&lt;=10,"Loyal Customers (9-10Y)"
)</f>
        <v>Loyal Customers (9-10Y)</v>
      </c>
    </row>
    <row r="6390" spans="1:18" x14ac:dyDescent="0.35">
      <c r="A6390">
        <v>15582033</v>
      </c>
      <c r="B6390" t="s">
        <v>772</v>
      </c>
      <c r="C6390" t="s">
        <v>42</v>
      </c>
      <c r="D6390" t="s">
        <v>39</v>
      </c>
      <c r="E6390">
        <v>44</v>
      </c>
      <c r="F6390" t="s">
        <v>19</v>
      </c>
      <c r="G6390">
        <v>3</v>
      </c>
      <c r="H6390" s="4">
        <v>138076.47</v>
      </c>
      <c r="I6390" t="s">
        <v>33</v>
      </c>
      <c r="J6390">
        <v>1</v>
      </c>
      <c r="K6390">
        <v>753</v>
      </c>
      <c r="L6390" t="s">
        <v>35</v>
      </c>
      <c r="M6390" t="s">
        <v>21</v>
      </c>
      <c r="N6390" t="s">
        <v>32</v>
      </c>
      <c r="O6390" s="4">
        <v>15523.09</v>
      </c>
      <c r="P6390" t="s">
        <v>23</v>
      </c>
      <c r="Q6390" t="str" cm="1">
        <f t="array" ref="Q6390">_xlfn.IFS(
O6390&lt;50000,"Low Salary (&lt;$50K)",
O6390&lt;90000,"Lower Middle ($50K-$90K)",
O6390&lt;130000,"Middle ($90K-$130K)",
O6390&lt;170000,"Upper Middle ($130K-$170K)",
O6390&gt;=170000,"High Salary (&gt;$170K)"
)</f>
        <v>Low Salary (&lt;$50K)</v>
      </c>
      <c r="R6390" t="str" cm="1">
        <f t="array" ref="R6390">_xlfn.IFS(
G6390&lt;=2,"New Customers (0-2Y)",
G6390&lt;=5,"Growing Customers (3-5Y)",
G6390&lt;=8,"Established Customers (6-8Y)",
G6390&lt;=10,"Loyal Customers (9-10Y)"
)</f>
        <v>Growing Customers (3-5Y)</v>
      </c>
    </row>
    <row r="6391" spans="1:18" x14ac:dyDescent="0.35">
      <c r="A6391">
        <v>15687607</v>
      </c>
      <c r="B6391" t="s">
        <v>1545</v>
      </c>
      <c r="C6391" t="s">
        <v>17</v>
      </c>
      <c r="D6391" t="s">
        <v>18</v>
      </c>
      <c r="E6391">
        <v>30</v>
      </c>
      <c r="F6391" t="s">
        <v>19</v>
      </c>
      <c r="G6391">
        <v>9</v>
      </c>
      <c r="H6391" s="4">
        <v>135422.31</v>
      </c>
      <c r="I6391" t="s">
        <v>33</v>
      </c>
      <c r="J6391">
        <v>1</v>
      </c>
      <c r="K6391">
        <v>605</v>
      </c>
      <c r="L6391" t="s">
        <v>20</v>
      </c>
      <c r="M6391" t="s">
        <v>27</v>
      </c>
      <c r="N6391" t="s">
        <v>22</v>
      </c>
      <c r="O6391" s="4">
        <v>186418.85</v>
      </c>
      <c r="P6391" t="s">
        <v>28</v>
      </c>
      <c r="Q6391" t="str" cm="1">
        <f t="array" ref="Q6391">_xlfn.IFS(
O6391&lt;50000,"Low Salary (&lt;$50K)",
O6391&lt;90000,"Lower Middle ($50K-$90K)",
O6391&lt;130000,"Middle ($90K-$130K)",
O6391&lt;170000,"Upper Middle ($130K-$170K)",
O6391&gt;=170000,"High Salary (&gt;$170K)"
)</f>
        <v>High Salary (&gt;$170K)</v>
      </c>
      <c r="R6391" t="str" cm="1">
        <f t="array" ref="R6391">_xlfn.IFS(
G6391&lt;=2,"New Customers (0-2Y)",
G6391&lt;=5,"Growing Customers (3-5Y)",
G6391&lt;=8,"Established Customers (6-8Y)",
G6391&lt;=10,"Loyal Customers (9-10Y)"
)</f>
        <v>Loyal Customers (9-10Y)</v>
      </c>
    </row>
    <row r="6392" spans="1:18" x14ac:dyDescent="0.35">
      <c r="A6392">
        <v>15588406</v>
      </c>
      <c r="B6392" t="s">
        <v>1545</v>
      </c>
      <c r="C6392" t="s">
        <v>26</v>
      </c>
      <c r="D6392" t="s">
        <v>18</v>
      </c>
      <c r="E6392">
        <v>37</v>
      </c>
      <c r="F6392" t="s">
        <v>19</v>
      </c>
      <c r="G6392">
        <v>7</v>
      </c>
      <c r="H6392" s="4">
        <v>0</v>
      </c>
      <c r="I6392" t="s">
        <v>24</v>
      </c>
      <c r="J6392">
        <v>2</v>
      </c>
      <c r="K6392">
        <v>574</v>
      </c>
      <c r="L6392" t="s">
        <v>31</v>
      </c>
      <c r="M6392" t="s">
        <v>21</v>
      </c>
      <c r="N6392" t="s">
        <v>32</v>
      </c>
      <c r="O6392" s="4">
        <v>32262.28</v>
      </c>
      <c r="P6392" t="s">
        <v>28</v>
      </c>
      <c r="Q6392" t="str" cm="1">
        <f t="array" ref="Q6392">_xlfn.IFS(
O6392&lt;50000,"Low Salary (&lt;$50K)",
O6392&lt;90000,"Lower Middle ($50K-$90K)",
O6392&lt;130000,"Middle ($90K-$130K)",
O6392&lt;170000,"Upper Middle ($130K-$170K)",
O6392&gt;=170000,"High Salary (&gt;$170K)"
)</f>
        <v>Low Salary (&lt;$50K)</v>
      </c>
      <c r="R6392" t="str" cm="1">
        <f t="array" ref="R6392">_xlfn.IFS(
G6392&lt;=2,"New Customers (0-2Y)",
G6392&lt;=5,"Growing Customers (3-5Y)",
G6392&lt;=8,"Established Customers (6-8Y)",
G6392&lt;=10,"Loyal Customers (9-10Y)"
)</f>
        <v>Established Customers (6-8Y)</v>
      </c>
    </row>
    <row r="6393" spans="1:18" x14ac:dyDescent="0.35">
      <c r="A6393">
        <v>15784099</v>
      </c>
      <c r="B6393" t="s">
        <v>97</v>
      </c>
      <c r="C6393" t="s">
        <v>17</v>
      </c>
      <c r="D6393" t="s">
        <v>18</v>
      </c>
      <c r="E6393">
        <v>38</v>
      </c>
      <c r="F6393" t="s">
        <v>19</v>
      </c>
      <c r="G6393">
        <v>5</v>
      </c>
      <c r="H6393" s="4">
        <v>126875.62</v>
      </c>
      <c r="I6393" t="s">
        <v>33</v>
      </c>
      <c r="J6393">
        <v>1</v>
      </c>
      <c r="K6393">
        <v>726</v>
      </c>
      <c r="L6393" t="s">
        <v>35</v>
      </c>
      <c r="M6393" t="s">
        <v>21</v>
      </c>
      <c r="N6393" t="s">
        <v>32</v>
      </c>
      <c r="O6393" s="4">
        <v>128052.29</v>
      </c>
      <c r="P6393" t="s">
        <v>28</v>
      </c>
      <c r="Q6393" t="str" cm="1">
        <f t="array" ref="Q6393">_xlfn.IFS(
O6393&lt;50000,"Low Salary (&lt;$50K)",
O6393&lt;90000,"Lower Middle ($50K-$90K)",
O6393&lt;130000,"Middle ($90K-$130K)",
O6393&lt;170000,"Upper Middle ($130K-$170K)",
O6393&gt;=170000,"High Salary (&gt;$170K)"
)</f>
        <v>Middle ($90K-$130K)</v>
      </c>
      <c r="R6393" t="str" cm="1">
        <f t="array" ref="R6393">_xlfn.IFS(
G6393&lt;=2,"New Customers (0-2Y)",
G6393&lt;=5,"Growing Customers (3-5Y)",
G6393&lt;=8,"Established Customers (6-8Y)",
G6393&lt;=10,"Loyal Customers (9-10Y)"
)</f>
        <v>Growing Customers (3-5Y)</v>
      </c>
    </row>
    <row r="6394" spans="1:18" x14ac:dyDescent="0.35">
      <c r="A6394">
        <v>15701352</v>
      </c>
      <c r="B6394" t="s">
        <v>133</v>
      </c>
      <c r="C6394" t="s">
        <v>26</v>
      </c>
      <c r="D6394" t="s">
        <v>18</v>
      </c>
      <c r="E6394">
        <v>28</v>
      </c>
      <c r="F6394" t="s">
        <v>43</v>
      </c>
      <c r="G6394">
        <v>3</v>
      </c>
      <c r="H6394" s="4">
        <v>96381.68</v>
      </c>
      <c r="I6394" t="s">
        <v>29</v>
      </c>
      <c r="J6394">
        <v>2</v>
      </c>
      <c r="K6394">
        <v>611</v>
      </c>
      <c r="L6394" t="s">
        <v>20</v>
      </c>
      <c r="M6394" t="s">
        <v>21</v>
      </c>
      <c r="N6394" t="s">
        <v>32</v>
      </c>
      <c r="O6394" s="4">
        <v>181419.29</v>
      </c>
      <c r="P6394" t="s">
        <v>28</v>
      </c>
      <c r="Q6394" t="str" cm="1">
        <f t="array" ref="Q6394">_xlfn.IFS(
O6394&lt;50000,"Low Salary (&lt;$50K)",
O6394&lt;90000,"Lower Middle ($50K-$90K)",
O6394&lt;130000,"Middle ($90K-$130K)",
O6394&lt;170000,"Upper Middle ($130K-$170K)",
O6394&gt;=170000,"High Salary (&gt;$170K)"
)</f>
        <v>High Salary (&gt;$170K)</v>
      </c>
      <c r="R6394" t="str" cm="1">
        <f t="array" ref="R6394">_xlfn.IFS(
G6394&lt;=2,"New Customers (0-2Y)",
G6394&lt;=5,"Growing Customers (3-5Y)",
G6394&lt;=8,"Established Customers (6-8Y)",
G6394&lt;=10,"Loyal Customers (9-10Y)"
)</f>
        <v>Growing Customers (3-5Y)</v>
      </c>
    </row>
    <row r="6395" spans="1:18" x14ac:dyDescent="0.35">
      <c r="A6395">
        <v>15789371</v>
      </c>
      <c r="B6395" t="s">
        <v>245</v>
      </c>
      <c r="C6395" t="s">
        <v>42</v>
      </c>
      <c r="D6395" t="s">
        <v>18</v>
      </c>
      <c r="E6395">
        <v>41</v>
      </c>
      <c r="F6395" t="s">
        <v>19</v>
      </c>
      <c r="G6395">
        <v>4</v>
      </c>
      <c r="H6395" s="4">
        <v>119703.1</v>
      </c>
      <c r="I6395" t="s">
        <v>33</v>
      </c>
      <c r="J6395">
        <v>2</v>
      </c>
      <c r="K6395">
        <v>593</v>
      </c>
      <c r="L6395" t="s">
        <v>31</v>
      </c>
      <c r="M6395" t="s">
        <v>21</v>
      </c>
      <c r="N6395" t="s">
        <v>22</v>
      </c>
      <c r="O6395" s="4">
        <v>109783.29</v>
      </c>
      <c r="P6395" t="s">
        <v>28</v>
      </c>
      <c r="Q6395" t="str" cm="1">
        <f t="array" ref="Q6395">_xlfn.IFS(
O6395&lt;50000,"Low Salary (&lt;$50K)",
O6395&lt;90000,"Lower Middle ($50K-$90K)",
O6395&lt;130000,"Middle ($90K-$130K)",
O6395&lt;170000,"Upper Middle ($130K-$170K)",
O6395&gt;=170000,"High Salary (&gt;$170K)"
)</f>
        <v>Middle ($90K-$130K)</v>
      </c>
      <c r="R6395" t="str" cm="1">
        <f t="array" ref="R6395">_xlfn.IFS(
G6395&lt;=2,"New Customers (0-2Y)",
G6395&lt;=5,"Growing Customers (3-5Y)",
G6395&lt;=8,"Established Customers (6-8Y)",
G6395&lt;=10,"Loyal Customers (9-10Y)"
)</f>
        <v>Growing Customers (3-5Y)</v>
      </c>
    </row>
    <row r="6396" spans="1:18" x14ac:dyDescent="0.35">
      <c r="A6396">
        <v>15602845</v>
      </c>
      <c r="B6396" t="s">
        <v>1092</v>
      </c>
      <c r="C6396" t="s">
        <v>42</v>
      </c>
      <c r="D6396" t="s">
        <v>39</v>
      </c>
      <c r="E6396">
        <v>41</v>
      </c>
      <c r="F6396" t="s">
        <v>19</v>
      </c>
      <c r="G6396">
        <v>2</v>
      </c>
      <c r="H6396" s="4">
        <v>152102.18</v>
      </c>
      <c r="I6396" t="s">
        <v>33</v>
      </c>
      <c r="J6396">
        <v>2</v>
      </c>
      <c r="K6396">
        <v>466</v>
      </c>
      <c r="L6396" t="s">
        <v>44</v>
      </c>
      <c r="M6396" t="s">
        <v>21</v>
      </c>
      <c r="N6396" t="s">
        <v>32</v>
      </c>
      <c r="O6396" s="4">
        <v>181879.56</v>
      </c>
      <c r="P6396" t="s">
        <v>28</v>
      </c>
      <c r="Q6396" t="str" cm="1">
        <f t="array" ref="Q6396">_xlfn.IFS(
O6396&lt;50000,"Low Salary (&lt;$50K)",
O6396&lt;90000,"Lower Middle ($50K-$90K)",
O6396&lt;130000,"Middle ($90K-$130K)",
O6396&lt;170000,"Upper Middle ($130K-$170K)",
O6396&gt;=170000,"High Salary (&gt;$170K)"
)</f>
        <v>High Salary (&gt;$170K)</v>
      </c>
      <c r="R6396" t="str" cm="1">
        <f t="array" ref="R6396">_xlfn.IFS(
G6396&lt;=2,"New Customers (0-2Y)",
G6396&lt;=5,"Growing Customers (3-5Y)",
G6396&lt;=8,"Established Customers (6-8Y)",
G6396&lt;=10,"Loyal Customers (9-10Y)"
)</f>
        <v>New Customers (0-2Y)</v>
      </c>
    </row>
    <row r="6397" spans="1:18" x14ac:dyDescent="0.35">
      <c r="A6397">
        <v>15707918</v>
      </c>
      <c r="B6397" t="s">
        <v>1163</v>
      </c>
      <c r="C6397" t="s">
        <v>42</v>
      </c>
      <c r="D6397" t="s">
        <v>18</v>
      </c>
      <c r="E6397">
        <v>36</v>
      </c>
      <c r="F6397" t="s">
        <v>19</v>
      </c>
      <c r="G6397">
        <v>0</v>
      </c>
      <c r="H6397" s="4">
        <v>127675.39</v>
      </c>
      <c r="I6397" t="s">
        <v>33</v>
      </c>
      <c r="J6397">
        <v>2</v>
      </c>
      <c r="K6397">
        <v>741</v>
      </c>
      <c r="L6397" t="s">
        <v>35</v>
      </c>
      <c r="M6397" t="s">
        <v>21</v>
      </c>
      <c r="N6397" t="s">
        <v>32</v>
      </c>
      <c r="O6397" s="4">
        <v>74260.160000000003</v>
      </c>
      <c r="P6397" t="s">
        <v>28</v>
      </c>
      <c r="Q6397" t="str" cm="1">
        <f t="array" ref="Q6397">_xlfn.IFS(
O6397&lt;50000,"Low Salary (&lt;$50K)",
O6397&lt;90000,"Lower Middle ($50K-$90K)",
O6397&lt;130000,"Middle ($90K-$130K)",
O6397&lt;170000,"Upper Middle ($130K-$170K)",
O6397&gt;=170000,"High Salary (&gt;$170K)"
)</f>
        <v>Lower Middle ($50K-$90K)</v>
      </c>
      <c r="R6397" t="str" cm="1">
        <f t="array" ref="R6397">_xlfn.IFS(
G6397&lt;=2,"New Customers (0-2Y)",
G6397&lt;=5,"Growing Customers (3-5Y)",
G6397&lt;=8,"Established Customers (6-8Y)",
G6397&lt;=10,"Loyal Customers (9-10Y)"
)</f>
        <v>New Customers (0-2Y)</v>
      </c>
    </row>
    <row r="6398" spans="1:18" x14ac:dyDescent="0.35">
      <c r="A6398">
        <v>15602812</v>
      </c>
      <c r="B6398" t="s">
        <v>1867</v>
      </c>
      <c r="C6398" t="s">
        <v>42</v>
      </c>
      <c r="D6398" t="s">
        <v>18</v>
      </c>
      <c r="E6398">
        <v>44</v>
      </c>
      <c r="F6398" t="s">
        <v>19</v>
      </c>
      <c r="G6398">
        <v>2</v>
      </c>
      <c r="H6398" s="4">
        <v>133776.85999999999</v>
      </c>
      <c r="I6398" t="s">
        <v>33</v>
      </c>
      <c r="J6398">
        <v>2</v>
      </c>
      <c r="K6398">
        <v>684</v>
      </c>
      <c r="L6398" t="s">
        <v>35</v>
      </c>
      <c r="M6398" t="s">
        <v>27</v>
      </c>
      <c r="N6398" t="s">
        <v>22</v>
      </c>
      <c r="O6398" s="4">
        <v>49865.04</v>
      </c>
      <c r="P6398" t="s">
        <v>28</v>
      </c>
      <c r="Q6398" t="str" cm="1">
        <f t="array" ref="Q6398">_xlfn.IFS(
O6398&lt;50000,"Low Salary (&lt;$50K)",
O6398&lt;90000,"Lower Middle ($50K-$90K)",
O6398&lt;130000,"Middle ($90K-$130K)",
O6398&lt;170000,"Upper Middle ($130K-$170K)",
O6398&gt;=170000,"High Salary (&gt;$170K)"
)</f>
        <v>Low Salary (&lt;$50K)</v>
      </c>
      <c r="R6398" t="str" cm="1">
        <f t="array" ref="R6398">_xlfn.IFS(
G6398&lt;=2,"New Customers (0-2Y)",
G6398&lt;=5,"Growing Customers (3-5Y)",
G6398&lt;=8,"Established Customers (6-8Y)",
G6398&lt;=10,"Loyal Customers (9-10Y)"
)</f>
        <v>New Customers (0-2Y)</v>
      </c>
    </row>
    <row r="6399" spans="1:18" x14ac:dyDescent="0.35">
      <c r="A6399">
        <v>15675888</v>
      </c>
      <c r="B6399" t="s">
        <v>2238</v>
      </c>
      <c r="C6399" t="s">
        <v>26</v>
      </c>
      <c r="D6399" t="s">
        <v>18</v>
      </c>
      <c r="E6399">
        <v>33</v>
      </c>
      <c r="F6399" t="s">
        <v>19</v>
      </c>
      <c r="G6399">
        <v>9</v>
      </c>
      <c r="H6399" s="4">
        <v>72788.03</v>
      </c>
      <c r="I6399" t="s">
        <v>29</v>
      </c>
      <c r="J6399">
        <v>1</v>
      </c>
      <c r="K6399">
        <v>550</v>
      </c>
      <c r="L6399" t="s">
        <v>31</v>
      </c>
      <c r="M6399" t="s">
        <v>21</v>
      </c>
      <c r="N6399" t="s">
        <v>22</v>
      </c>
      <c r="O6399" s="4">
        <v>103608.06</v>
      </c>
      <c r="P6399" t="s">
        <v>28</v>
      </c>
      <c r="Q6399" t="str" cm="1">
        <f t="array" ref="Q6399">_xlfn.IFS(
O6399&lt;50000,"Low Salary (&lt;$50K)",
O6399&lt;90000,"Lower Middle ($50K-$90K)",
O6399&lt;130000,"Middle ($90K-$130K)",
O6399&lt;170000,"Upper Middle ($130K-$170K)",
O6399&gt;=170000,"High Salary (&gt;$170K)"
)</f>
        <v>Middle ($90K-$130K)</v>
      </c>
      <c r="R6399" t="str" cm="1">
        <f t="array" ref="R6399">_xlfn.IFS(
G6399&lt;=2,"New Customers (0-2Y)",
G6399&lt;=5,"Growing Customers (3-5Y)",
G6399&lt;=8,"Established Customers (6-8Y)",
G6399&lt;=10,"Loyal Customers (9-10Y)"
)</f>
        <v>Loyal Customers (9-10Y)</v>
      </c>
    </row>
    <row r="6400" spans="1:18" x14ac:dyDescent="0.35">
      <c r="A6400">
        <v>15591822</v>
      </c>
      <c r="B6400" t="s">
        <v>493</v>
      </c>
      <c r="C6400" t="s">
        <v>26</v>
      </c>
      <c r="D6400" t="s">
        <v>39</v>
      </c>
      <c r="E6400">
        <v>26</v>
      </c>
      <c r="F6400" t="s">
        <v>43</v>
      </c>
      <c r="G6400">
        <v>9</v>
      </c>
      <c r="H6400" s="4">
        <v>76226.899999999994</v>
      </c>
      <c r="I6400" t="s">
        <v>29</v>
      </c>
      <c r="J6400">
        <v>1</v>
      </c>
      <c r="K6400">
        <v>593</v>
      </c>
      <c r="L6400" t="s">
        <v>31</v>
      </c>
      <c r="M6400" t="s">
        <v>21</v>
      </c>
      <c r="N6400" t="s">
        <v>32</v>
      </c>
      <c r="O6400" s="4">
        <v>167564.82</v>
      </c>
      <c r="P6400" t="s">
        <v>28</v>
      </c>
      <c r="Q6400" t="str" cm="1">
        <f t="array" ref="Q6400">_xlfn.IFS(
O6400&lt;50000,"Low Salary (&lt;$50K)",
O6400&lt;90000,"Lower Middle ($50K-$90K)",
O6400&lt;130000,"Middle ($90K-$130K)",
O6400&lt;170000,"Upper Middle ($130K-$170K)",
O6400&gt;=170000,"High Salary (&gt;$170K)"
)</f>
        <v>Upper Middle ($130K-$170K)</v>
      </c>
      <c r="R6400" t="str" cm="1">
        <f t="array" ref="R6400">_xlfn.IFS(
G6400&lt;=2,"New Customers (0-2Y)",
G6400&lt;=5,"Growing Customers (3-5Y)",
G6400&lt;=8,"Established Customers (6-8Y)",
G6400&lt;=10,"Loyal Customers (9-10Y)"
)</f>
        <v>Loyal Customers (9-10Y)</v>
      </c>
    </row>
    <row r="6401" spans="1:18" x14ac:dyDescent="0.35">
      <c r="A6401">
        <v>15738501</v>
      </c>
      <c r="B6401" t="s">
        <v>301</v>
      </c>
      <c r="C6401" t="s">
        <v>42</v>
      </c>
      <c r="D6401" t="s">
        <v>39</v>
      </c>
      <c r="E6401">
        <v>48</v>
      </c>
      <c r="F6401" t="s">
        <v>19</v>
      </c>
      <c r="G6401">
        <v>9</v>
      </c>
      <c r="H6401" s="4">
        <v>163630.76</v>
      </c>
      <c r="I6401" t="s">
        <v>33</v>
      </c>
      <c r="J6401">
        <v>1</v>
      </c>
      <c r="K6401">
        <v>601</v>
      </c>
      <c r="L6401" t="s">
        <v>20</v>
      </c>
      <c r="M6401" t="s">
        <v>27</v>
      </c>
      <c r="N6401" t="s">
        <v>22</v>
      </c>
      <c r="O6401" s="4">
        <v>41816.49</v>
      </c>
      <c r="P6401" t="s">
        <v>23</v>
      </c>
      <c r="Q6401" t="str" cm="1">
        <f t="array" ref="Q6401">_xlfn.IFS(
O6401&lt;50000,"Low Salary (&lt;$50K)",
O6401&lt;90000,"Lower Middle ($50K-$90K)",
O6401&lt;130000,"Middle ($90K-$130K)",
O6401&lt;170000,"Upper Middle ($130K-$170K)",
O6401&gt;=170000,"High Salary (&gt;$170K)"
)</f>
        <v>Low Salary (&lt;$50K)</v>
      </c>
      <c r="R6401" t="str" cm="1">
        <f t="array" ref="R6401">_xlfn.IFS(
G6401&lt;=2,"New Customers (0-2Y)",
G6401&lt;=5,"Growing Customers (3-5Y)",
G6401&lt;=8,"Established Customers (6-8Y)",
G6401&lt;=10,"Loyal Customers (9-10Y)"
)</f>
        <v>Loyal Customers (9-10Y)</v>
      </c>
    </row>
    <row r="6402" spans="1:18" x14ac:dyDescent="0.35">
      <c r="A6402">
        <v>15585907</v>
      </c>
      <c r="B6402" t="s">
        <v>406</v>
      </c>
      <c r="C6402" t="s">
        <v>26</v>
      </c>
      <c r="D6402" t="s">
        <v>18</v>
      </c>
      <c r="E6402">
        <v>30</v>
      </c>
      <c r="F6402" t="s">
        <v>19</v>
      </c>
      <c r="G6402">
        <v>5</v>
      </c>
      <c r="H6402" s="4">
        <v>0</v>
      </c>
      <c r="I6402" t="s">
        <v>24</v>
      </c>
      <c r="J6402">
        <v>2</v>
      </c>
      <c r="K6402">
        <v>676</v>
      </c>
      <c r="L6402" t="s">
        <v>35</v>
      </c>
      <c r="M6402" t="s">
        <v>27</v>
      </c>
      <c r="N6402" t="s">
        <v>32</v>
      </c>
      <c r="O6402" s="4">
        <v>179066.58</v>
      </c>
      <c r="P6402" t="s">
        <v>28</v>
      </c>
      <c r="Q6402" t="str" cm="1">
        <f t="array" ref="Q6402">_xlfn.IFS(
O6402&lt;50000,"Low Salary (&lt;$50K)",
O6402&lt;90000,"Lower Middle ($50K-$90K)",
O6402&lt;130000,"Middle ($90K-$130K)",
O6402&lt;170000,"Upper Middle ($130K-$170K)",
O6402&gt;=170000,"High Salary (&gt;$170K)"
)</f>
        <v>High Salary (&gt;$170K)</v>
      </c>
      <c r="R6402" t="str" cm="1">
        <f t="array" ref="R6402">_xlfn.IFS(
G6402&lt;=2,"New Customers (0-2Y)",
G6402&lt;=5,"Growing Customers (3-5Y)",
G6402&lt;=8,"Established Customers (6-8Y)",
G6402&lt;=10,"Loyal Customers (9-10Y)"
)</f>
        <v>Growing Customers (3-5Y)</v>
      </c>
    </row>
    <row r="6403" spans="1:18" x14ac:dyDescent="0.35">
      <c r="A6403">
        <v>15579040</v>
      </c>
      <c r="B6403" t="s">
        <v>408</v>
      </c>
      <c r="C6403" t="s">
        <v>17</v>
      </c>
      <c r="D6403" t="s">
        <v>18</v>
      </c>
      <c r="E6403">
        <v>46</v>
      </c>
      <c r="F6403" t="s">
        <v>19</v>
      </c>
      <c r="G6403">
        <v>10</v>
      </c>
      <c r="H6403" s="4">
        <v>0</v>
      </c>
      <c r="I6403" t="s">
        <v>24</v>
      </c>
      <c r="J6403">
        <v>2</v>
      </c>
      <c r="K6403">
        <v>556</v>
      </c>
      <c r="L6403" t="s">
        <v>31</v>
      </c>
      <c r="M6403" t="s">
        <v>27</v>
      </c>
      <c r="N6403" t="s">
        <v>32</v>
      </c>
      <c r="O6403" s="4">
        <v>109184.24</v>
      </c>
      <c r="P6403" t="s">
        <v>28</v>
      </c>
      <c r="Q6403" t="str" cm="1">
        <f t="array" ref="Q6403">_xlfn.IFS(
O6403&lt;50000,"Low Salary (&lt;$50K)",
O6403&lt;90000,"Lower Middle ($50K-$90K)",
O6403&lt;130000,"Middle ($90K-$130K)",
O6403&lt;170000,"Upper Middle ($130K-$170K)",
O6403&gt;=170000,"High Salary (&gt;$170K)"
)</f>
        <v>Middle ($90K-$130K)</v>
      </c>
      <c r="R6403" t="str" cm="1">
        <f t="array" ref="R6403">_xlfn.IFS(
G6403&lt;=2,"New Customers (0-2Y)",
G6403&lt;=5,"Growing Customers (3-5Y)",
G6403&lt;=8,"Established Customers (6-8Y)",
G6403&lt;=10,"Loyal Customers (9-10Y)"
)</f>
        <v>Loyal Customers (9-10Y)</v>
      </c>
    </row>
    <row r="6404" spans="1:18" x14ac:dyDescent="0.35">
      <c r="A6404">
        <v>15804211</v>
      </c>
      <c r="B6404" t="s">
        <v>722</v>
      </c>
      <c r="C6404" t="s">
        <v>17</v>
      </c>
      <c r="D6404" t="s">
        <v>39</v>
      </c>
      <c r="E6404">
        <v>36</v>
      </c>
      <c r="F6404" t="s">
        <v>19</v>
      </c>
      <c r="G6404">
        <v>3</v>
      </c>
      <c r="H6404" s="4">
        <v>155423.17000000001</v>
      </c>
      <c r="I6404" t="s">
        <v>33</v>
      </c>
      <c r="J6404">
        <v>1</v>
      </c>
      <c r="K6404">
        <v>719</v>
      </c>
      <c r="L6404" t="s">
        <v>35</v>
      </c>
      <c r="M6404" t="s">
        <v>21</v>
      </c>
      <c r="N6404" t="s">
        <v>22</v>
      </c>
      <c r="O6404" s="4">
        <v>199841.32</v>
      </c>
      <c r="P6404" t="s">
        <v>28</v>
      </c>
      <c r="Q6404" t="str" cm="1">
        <f t="array" ref="Q6404">_xlfn.IFS(
O6404&lt;50000,"Low Salary (&lt;$50K)",
O6404&lt;90000,"Lower Middle ($50K-$90K)",
O6404&lt;130000,"Middle ($90K-$130K)",
O6404&lt;170000,"Upper Middle ($130K-$170K)",
O6404&gt;=170000,"High Salary (&gt;$170K)"
)</f>
        <v>High Salary (&gt;$170K)</v>
      </c>
      <c r="R6404" t="str" cm="1">
        <f t="array" ref="R6404">_xlfn.IFS(
G6404&lt;=2,"New Customers (0-2Y)",
G6404&lt;=5,"Growing Customers (3-5Y)",
G6404&lt;=8,"Established Customers (6-8Y)",
G6404&lt;=10,"Loyal Customers (9-10Y)"
)</f>
        <v>Growing Customers (3-5Y)</v>
      </c>
    </row>
    <row r="6405" spans="1:18" x14ac:dyDescent="0.35">
      <c r="A6405">
        <v>15736126</v>
      </c>
      <c r="B6405" t="s">
        <v>717</v>
      </c>
      <c r="C6405" t="s">
        <v>42</v>
      </c>
      <c r="D6405" t="s">
        <v>39</v>
      </c>
      <c r="E6405">
        <v>55</v>
      </c>
      <c r="F6405" t="s">
        <v>19</v>
      </c>
      <c r="G6405">
        <v>0</v>
      </c>
      <c r="H6405" s="4">
        <v>98710.89</v>
      </c>
      <c r="I6405" t="s">
        <v>29</v>
      </c>
      <c r="J6405">
        <v>1</v>
      </c>
      <c r="K6405">
        <v>850</v>
      </c>
      <c r="L6405" t="s">
        <v>37</v>
      </c>
      <c r="M6405" t="s">
        <v>21</v>
      </c>
      <c r="N6405" t="s">
        <v>22</v>
      </c>
      <c r="O6405" s="4">
        <v>83617.17</v>
      </c>
      <c r="P6405" t="s">
        <v>23</v>
      </c>
      <c r="Q6405" t="str" cm="1">
        <f t="array" ref="Q6405">_xlfn.IFS(
O6405&lt;50000,"Low Salary (&lt;$50K)",
O6405&lt;90000,"Lower Middle ($50K-$90K)",
O6405&lt;130000,"Middle ($90K-$130K)",
O6405&lt;170000,"Upper Middle ($130K-$170K)",
O6405&gt;=170000,"High Salary (&gt;$170K)"
)</f>
        <v>Lower Middle ($50K-$90K)</v>
      </c>
      <c r="R6405" t="str" cm="1">
        <f t="array" ref="R6405">_xlfn.IFS(
G6405&lt;=2,"New Customers (0-2Y)",
G6405&lt;=5,"Growing Customers (3-5Y)",
G6405&lt;=8,"Established Customers (6-8Y)",
G6405&lt;=10,"Loyal Customers (9-10Y)"
)</f>
        <v>New Customers (0-2Y)</v>
      </c>
    </row>
    <row r="6406" spans="1:18" x14ac:dyDescent="0.35">
      <c r="A6406">
        <v>15745399</v>
      </c>
      <c r="B6406" t="s">
        <v>1050</v>
      </c>
      <c r="C6406" t="s">
        <v>26</v>
      </c>
      <c r="D6406" t="s">
        <v>18</v>
      </c>
      <c r="E6406">
        <v>49</v>
      </c>
      <c r="F6406" t="s">
        <v>19</v>
      </c>
      <c r="G6406">
        <v>2</v>
      </c>
      <c r="H6406" s="4">
        <v>0</v>
      </c>
      <c r="I6406" t="s">
        <v>24</v>
      </c>
      <c r="J6406">
        <v>1</v>
      </c>
      <c r="K6406">
        <v>649</v>
      </c>
      <c r="L6406" t="s">
        <v>20</v>
      </c>
      <c r="M6406" t="s">
        <v>21</v>
      </c>
      <c r="N6406" t="s">
        <v>32</v>
      </c>
      <c r="O6406" s="4">
        <v>84863.85</v>
      </c>
      <c r="P6406" t="s">
        <v>23</v>
      </c>
      <c r="Q6406" t="str" cm="1">
        <f t="array" ref="Q6406">_xlfn.IFS(
O6406&lt;50000,"Low Salary (&lt;$50K)",
O6406&lt;90000,"Lower Middle ($50K-$90K)",
O6406&lt;130000,"Middle ($90K-$130K)",
O6406&lt;170000,"Upper Middle ($130K-$170K)",
O6406&gt;=170000,"High Salary (&gt;$170K)"
)</f>
        <v>Lower Middle ($50K-$90K)</v>
      </c>
      <c r="R6406" t="str" cm="1">
        <f t="array" ref="R6406">_xlfn.IFS(
G6406&lt;=2,"New Customers (0-2Y)",
G6406&lt;=5,"Growing Customers (3-5Y)",
G6406&lt;=8,"Established Customers (6-8Y)",
G6406&lt;=10,"Loyal Customers (9-10Y)"
)</f>
        <v>New Customers (0-2Y)</v>
      </c>
    </row>
    <row r="6407" spans="1:18" x14ac:dyDescent="0.35">
      <c r="A6407">
        <v>15760749</v>
      </c>
      <c r="B6407" t="s">
        <v>1926</v>
      </c>
      <c r="C6407" t="s">
        <v>26</v>
      </c>
      <c r="D6407" t="s">
        <v>39</v>
      </c>
      <c r="E6407">
        <v>41</v>
      </c>
      <c r="F6407" t="s">
        <v>19</v>
      </c>
      <c r="G6407">
        <v>7</v>
      </c>
      <c r="H6407" s="4">
        <v>126683.8</v>
      </c>
      <c r="I6407" t="s">
        <v>33</v>
      </c>
      <c r="J6407">
        <v>1</v>
      </c>
      <c r="K6407">
        <v>509</v>
      </c>
      <c r="L6407" t="s">
        <v>31</v>
      </c>
      <c r="M6407" t="s">
        <v>27</v>
      </c>
      <c r="N6407" t="s">
        <v>22</v>
      </c>
      <c r="O6407" s="4">
        <v>114775.53</v>
      </c>
      <c r="P6407" t="s">
        <v>28</v>
      </c>
      <c r="Q6407" t="str" cm="1">
        <f t="array" ref="Q6407">_xlfn.IFS(
O6407&lt;50000,"Low Salary (&lt;$50K)",
O6407&lt;90000,"Lower Middle ($50K-$90K)",
O6407&lt;130000,"Middle ($90K-$130K)",
O6407&lt;170000,"Upper Middle ($130K-$170K)",
O6407&gt;=170000,"High Salary (&gt;$170K)"
)</f>
        <v>Middle ($90K-$130K)</v>
      </c>
      <c r="R6407" t="str" cm="1">
        <f t="array" ref="R6407">_xlfn.IFS(
G6407&lt;=2,"New Customers (0-2Y)",
G6407&lt;=5,"Growing Customers (3-5Y)",
G6407&lt;=8,"Established Customers (6-8Y)",
G6407&lt;=10,"Loyal Customers (9-10Y)"
)</f>
        <v>Established Customers (6-8Y)</v>
      </c>
    </row>
    <row r="6408" spans="1:18" x14ac:dyDescent="0.35">
      <c r="A6408">
        <v>15637118</v>
      </c>
      <c r="B6408" t="s">
        <v>439</v>
      </c>
      <c r="C6408" t="s">
        <v>17</v>
      </c>
      <c r="D6408" t="s">
        <v>39</v>
      </c>
      <c r="E6408">
        <v>33</v>
      </c>
      <c r="F6408" t="s">
        <v>19</v>
      </c>
      <c r="G6408">
        <v>4</v>
      </c>
      <c r="H6408" s="4">
        <v>140700.60999999999</v>
      </c>
      <c r="I6408" t="s">
        <v>33</v>
      </c>
      <c r="J6408">
        <v>1</v>
      </c>
      <c r="K6408">
        <v>684</v>
      </c>
      <c r="L6408" t="s">
        <v>35</v>
      </c>
      <c r="M6408" t="s">
        <v>21</v>
      </c>
      <c r="N6408" t="s">
        <v>32</v>
      </c>
      <c r="O6408" s="4">
        <v>103557.93</v>
      </c>
      <c r="P6408" t="s">
        <v>28</v>
      </c>
      <c r="Q6408" t="str" cm="1">
        <f t="array" ref="Q6408">_xlfn.IFS(
O6408&lt;50000,"Low Salary (&lt;$50K)",
O6408&lt;90000,"Lower Middle ($50K-$90K)",
O6408&lt;130000,"Middle ($90K-$130K)",
O6408&lt;170000,"Upper Middle ($130K-$170K)",
O6408&gt;=170000,"High Salary (&gt;$170K)"
)</f>
        <v>Middle ($90K-$130K)</v>
      </c>
      <c r="R6408" t="str" cm="1">
        <f t="array" ref="R6408">_xlfn.IFS(
G6408&lt;=2,"New Customers (0-2Y)",
G6408&lt;=5,"Growing Customers (3-5Y)",
G6408&lt;=8,"Established Customers (6-8Y)",
G6408&lt;=10,"Loyal Customers (9-10Y)"
)</f>
        <v>Growing Customers (3-5Y)</v>
      </c>
    </row>
    <row r="6409" spans="1:18" x14ac:dyDescent="0.35">
      <c r="A6409">
        <v>15657829</v>
      </c>
      <c r="B6409" t="s">
        <v>133</v>
      </c>
      <c r="C6409" t="s">
        <v>42</v>
      </c>
      <c r="D6409" t="s">
        <v>39</v>
      </c>
      <c r="E6409">
        <v>30</v>
      </c>
      <c r="F6409" t="s">
        <v>19</v>
      </c>
      <c r="G6409">
        <v>8</v>
      </c>
      <c r="H6409" s="4">
        <v>168078.83</v>
      </c>
      <c r="I6409" t="s">
        <v>33</v>
      </c>
      <c r="J6409">
        <v>1</v>
      </c>
      <c r="K6409">
        <v>806</v>
      </c>
      <c r="L6409" t="s">
        <v>37</v>
      </c>
      <c r="M6409" t="s">
        <v>21</v>
      </c>
      <c r="N6409" t="s">
        <v>32</v>
      </c>
      <c r="O6409" s="4">
        <v>85028.36</v>
      </c>
      <c r="P6409" t="s">
        <v>23</v>
      </c>
      <c r="Q6409" t="str" cm="1">
        <f t="array" ref="Q6409">_xlfn.IFS(
O6409&lt;50000,"Low Salary (&lt;$50K)",
O6409&lt;90000,"Lower Middle ($50K-$90K)",
O6409&lt;130000,"Middle ($90K-$130K)",
O6409&lt;170000,"Upper Middle ($130K-$170K)",
O6409&gt;=170000,"High Salary (&gt;$170K)"
)</f>
        <v>Lower Middle ($50K-$90K)</v>
      </c>
      <c r="R6409" t="str" cm="1">
        <f t="array" ref="R6409">_xlfn.IFS(
G6409&lt;=2,"New Customers (0-2Y)",
G6409&lt;=5,"Growing Customers (3-5Y)",
G6409&lt;=8,"Established Customers (6-8Y)",
G6409&lt;=10,"Loyal Customers (9-10Y)"
)</f>
        <v>Established Customers (6-8Y)</v>
      </c>
    </row>
    <row r="6410" spans="1:18" x14ac:dyDescent="0.35">
      <c r="A6410">
        <v>15738497</v>
      </c>
      <c r="B6410" t="s">
        <v>2359</v>
      </c>
      <c r="C6410" t="s">
        <v>26</v>
      </c>
      <c r="D6410" t="s">
        <v>39</v>
      </c>
      <c r="E6410">
        <v>44</v>
      </c>
      <c r="F6410" t="s">
        <v>19</v>
      </c>
      <c r="G6410">
        <v>4</v>
      </c>
      <c r="H6410" s="4">
        <v>107726.93</v>
      </c>
      <c r="I6410" t="s">
        <v>33</v>
      </c>
      <c r="J6410">
        <v>2</v>
      </c>
      <c r="K6410">
        <v>729</v>
      </c>
      <c r="L6410" t="s">
        <v>35</v>
      </c>
      <c r="M6410" t="s">
        <v>21</v>
      </c>
      <c r="N6410" t="s">
        <v>32</v>
      </c>
      <c r="O6410" s="4">
        <v>153064.87</v>
      </c>
      <c r="P6410" t="s">
        <v>28</v>
      </c>
      <c r="Q6410" t="str" cm="1">
        <f t="array" ref="Q6410">_xlfn.IFS(
O6410&lt;50000,"Low Salary (&lt;$50K)",
O6410&lt;90000,"Lower Middle ($50K-$90K)",
O6410&lt;130000,"Middle ($90K-$130K)",
O6410&lt;170000,"Upper Middle ($130K-$170K)",
O6410&gt;=170000,"High Salary (&gt;$170K)"
)</f>
        <v>Upper Middle ($130K-$170K)</v>
      </c>
      <c r="R6410" t="str" cm="1">
        <f t="array" ref="R6410">_xlfn.IFS(
G6410&lt;=2,"New Customers (0-2Y)",
G6410&lt;=5,"Growing Customers (3-5Y)",
G6410&lt;=8,"Established Customers (6-8Y)",
G6410&lt;=10,"Loyal Customers (9-10Y)"
)</f>
        <v>Growing Customers (3-5Y)</v>
      </c>
    </row>
    <row r="6411" spans="1:18" x14ac:dyDescent="0.35">
      <c r="A6411">
        <v>15690695</v>
      </c>
      <c r="B6411" t="s">
        <v>2360</v>
      </c>
      <c r="C6411" t="s">
        <v>17</v>
      </c>
      <c r="D6411" t="s">
        <v>18</v>
      </c>
      <c r="E6411">
        <v>33</v>
      </c>
      <c r="F6411" t="s">
        <v>19</v>
      </c>
      <c r="G6411">
        <v>9</v>
      </c>
      <c r="H6411" s="4">
        <v>0</v>
      </c>
      <c r="I6411" t="s">
        <v>24</v>
      </c>
      <c r="J6411">
        <v>2</v>
      </c>
      <c r="K6411">
        <v>683</v>
      </c>
      <c r="L6411" t="s">
        <v>35</v>
      </c>
      <c r="M6411" t="s">
        <v>21</v>
      </c>
      <c r="N6411" t="s">
        <v>22</v>
      </c>
      <c r="O6411" s="4">
        <v>38784.42</v>
      </c>
      <c r="P6411" t="s">
        <v>28</v>
      </c>
      <c r="Q6411" t="str" cm="1">
        <f t="array" ref="Q6411">_xlfn.IFS(
O6411&lt;50000,"Low Salary (&lt;$50K)",
O6411&lt;90000,"Lower Middle ($50K-$90K)",
O6411&lt;130000,"Middle ($90K-$130K)",
O6411&lt;170000,"Upper Middle ($130K-$170K)",
O6411&gt;=170000,"High Salary (&gt;$170K)"
)</f>
        <v>Low Salary (&lt;$50K)</v>
      </c>
      <c r="R6411" t="str" cm="1">
        <f t="array" ref="R6411">_xlfn.IFS(
G6411&lt;=2,"New Customers (0-2Y)",
G6411&lt;=5,"Growing Customers (3-5Y)",
G6411&lt;=8,"Established Customers (6-8Y)",
G6411&lt;=10,"Loyal Customers (9-10Y)"
)</f>
        <v>Loyal Customers (9-10Y)</v>
      </c>
    </row>
    <row r="6412" spans="1:18" x14ac:dyDescent="0.35">
      <c r="A6412">
        <v>15762351</v>
      </c>
      <c r="B6412" t="s">
        <v>1507</v>
      </c>
      <c r="C6412" t="s">
        <v>26</v>
      </c>
      <c r="D6412" t="s">
        <v>18</v>
      </c>
      <c r="E6412">
        <v>63</v>
      </c>
      <c r="F6412" t="s">
        <v>2967</v>
      </c>
      <c r="G6412">
        <v>1</v>
      </c>
      <c r="H6412" s="4">
        <v>0</v>
      </c>
      <c r="I6412" t="s">
        <v>24</v>
      </c>
      <c r="J6412">
        <v>2</v>
      </c>
      <c r="K6412">
        <v>689</v>
      </c>
      <c r="L6412" t="s">
        <v>35</v>
      </c>
      <c r="M6412" t="s">
        <v>21</v>
      </c>
      <c r="N6412" t="s">
        <v>22</v>
      </c>
      <c r="O6412" s="4">
        <v>186526.12</v>
      </c>
      <c r="P6412" t="s">
        <v>28</v>
      </c>
      <c r="Q6412" t="str" cm="1">
        <f t="array" ref="Q6412">_xlfn.IFS(
O6412&lt;50000,"Low Salary (&lt;$50K)",
O6412&lt;90000,"Lower Middle ($50K-$90K)",
O6412&lt;130000,"Middle ($90K-$130K)",
O6412&lt;170000,"Upper Middle ($130K-$170K)",
O6412&gt;=170000,"High Salary (&gt;$170K)"
)</f>
        <v>High Salary (&gt;$170K)</v>
      </c>
      <c r="R6412" t="str" cm="1">
        <f t="array" ref="R6412">_xlfn.IFS(
G6412&lt;=2,"New Customers (0-2Y)",
G6412&lt;=5,"Growing Customers (3-5Y)",
G6412&lt;=8,"Established Customers (6-8Y)",
G6412&lt;=10,"Loyal Customers (9-10Y)"
)</f>
        <v>New Customers (0-2Y)</v>
      </c>
    </row>
    <row r="6413" spans="1:18" x14ac:dyDescent="0.35">
      <c r="A6413">
        <v>15791172</v>
      </c>
      <c r="B6413" t="s">
        <v>741</v>
      </c>
      <c r="C6413" t="s">
        <v>42</v>
      </c>
      <c r="D6413" t="s">
        <v>18</v>
      </c>
      <c r="E6413">
        <v>21</v>
      </c>
      <c r="F6413" t="s">
        <v>43</v>
      </c>
      <c r="G6413">
        <v>1</v>
      </c>
      <c r="H6413" s="4">
        <v>35741.69</v>
      </c>
      <c r="I6413" t="s">
        <v>29</v>
      </c>
      <c r="J6413">
        <v>1</v>
      </c>
      <c r="K6413">
        <v>672</v>
      </c>
      <c r="L6413" t="s">
        <v>35</v>
      </c>
      <c r="M6413" t="s">
        <v>21</v>
      </c>
      <c r="N6413" t="s">
        <v>32</v>
      </c>
      <c r="O6413" s="4">
        <v>28789.94</v>
      </c>
      <c r="P6413" t="s">
        <v>28</v>
      </c>
      <c r="Q6413" t="str" cm="1">
        <f t="array" ref="Q6413">_xlfn.IFS(
O6413&lt;50000,"Low Salary (&lt;$50K)",
O6413&lt;90000,"Lower Middle ($50K-$90K)",
O6413&lt;130000,"Middle ($90K-$130K)",
O6413&lt;170000,"Upper Middle ($130K-$170K)",
O6413&gt;=170000,"High Salary (&gt;$170K)"
)</f>
        <v>Low Salary (&lt;$50K)</v>
      </c>
      <c r="R6413" t="str" cm="1">
        <f t="array" ref="R6413">_xlfn.IFS(
G6413&lt;=2,"New Customers (0-2Y)",
G6413&lt;=5,"Growing Customers (3-5Y)",
G6413&lt;=8,"Established Customers (6-8Y)",
G6413&lt;=10,"Loyal Customers (9-10Y)"
)</f>
        <v>New Customers (0-2Y)</v>
      </c>
    </row>
    <row r="6414" spans="1:18" x14ac:dyDescent="0.35">
      <c r="A6414">
        <v>15598982</v>
      </c>
      <c r="B6414" t="s">
        <v>2361</v>
      </c>
      <c r="C6414" t="s">
        <v>42</v>
      </c>
      <c r="D6414" t="s">
        <v>18</v>
      </c>
      <c r="E6414">
        <v>53</v>
      </c>
      <c r="F6414" t="s">
        <v>19</v>
      </c>
      <c r="G6414">
        <v>5</v>
      </c>
      <c r="H6414" s="4">
        <v>98268.84</v>
      </c>
      <c r="I6414" t="s">
        <v>29</v>
      </c>
      <c r="J6414">
        <v>1</v>
      </c>
      <c r="K6414">
        <v>602</v>
      </c>
      <c r="L6414" t="s">
        <v>20</v>
      </c>
      <c r="M6414" t="s">
        <v>27</v>
      </c>
      <c r="N6414" t="s">
        <v>22</v>
      </c>
      <c r="O6414" s="4">
        <v>45038.29</v>
      </c>
      <c r="P6414" t="s">
        <v>23</v>
      </c>
      <c r="Q6414" t="str" cm="1">
        <f t="array" ref="Q6414">_xlfn.IFS(
O6414&lt;50000,"Low Salary (&lt;$50K)",
O6414&lt;90000,"Lower Middle ($50K-$90K)",
O6414&lt;130000,"Middle ($90K-$130K)",
O6414&lt;170000,"Upper Middle ($130K-$170K)",
O6414&gt;=170000,"High Salary (&gt;$170K)"
)</f>
        <v>Low Salary (&lt;$50K)</v>
      </c>
      <c r="R6414" t="str" cm="1">
        <f t="array" ref="R6414">_xlfn.IFS(
G6414&lt;=2,"New Customers (0-2Y)",
G6414&lt;=5,"Growing Customers (3-5Y)",
G6414&lt;=8,"Established Customers (6-8Y)",
G6414&lt;=10,"Loyal Customers (9-10Y)"
)</f>
        <v>Growing Customers (3-5Y)</v>
      </c>
    </row>
    <row r="6415" spans="1:18" x14ac:dyDescent="0.35">
      <c r="A6415">
        <v>15734765</v>
      </c>
      <c r="B6415" t="s">
        <v>1160</v>
      </c>
      <c r="C6415" t="s">
        <v>17</v>
      </c>
      <c r="D6415" t="s">
        <v>18</v>
      </c>
      <c r="E6415">
        <v>20</v>
      </c>
      <c r="F6415" t="s">
        <v>43</v>
      </c>
      <c r="G6415">
        <v>4</v>
      </c>
      <c r="H6415" s="4">
        <v>133800.98000000001</v>
      </c>
      <c r="I6415" t="s">
        <v>33</v>
      </c>
      <c r="J6415">
        <v>1</v>
      </c>
      <c r="K6415">
        <v>739</v>
      </c>
      <c r="L6415" t="s">
        <v>35</v>
      </c>
      <c r="M6415" t="s">
        <v>27</v>
      </c>
      <c r="N6415" t="s">
        <v>22</v>
      </c>
      <c r="O6415" s="4">
        <v>150245.81</v>
      </c>
      <c r="P6415" t="s">
        <v>28</v>
      </c>
      <c r="Q6415" t="str" cm="1">
        <f t="array" ref="Q6415">_xlfn.IFS(
O6415&lt;50000,"Low Salary (&lt;$50K)",
O6415&lt;90000,"Lower Middle ($50K-$90K)",
O6415&lt;130000,"Middle ($90K-$130K)",
O6415&lt;170000,"Upper Middle ($130K-$170K)",
O6415&gt;=170000,"High Salary (&gt;$170K)"
)</f>
        <v>Upper Middle ($130K-$170K)</v>
      </c>
      <c r="R6415" t="str" cm="1">
        <f t="array" ref="R6415">_xlfn.IFS(
G6415&lt;=2,"New Customers (0-2Y)",
G6415&lt;=5,"Growing Customers (3-5Y)",
G6415&lt;=8,"Established Customers (6-8Y)",
G6415&lt;=10,"Loyal Customers (9-10Y)"
)</f>
        <v>Growing Customers (3-5Y)</v>
      </c>
    </row>
    <row r="6416" spans="1:18" x14ac:dyDescent="0.35">
      <c r="A6416">
        <v>15642912</v>
      </c>
      <c r="B6416" t="s">
        <v>1062</v>
      </c>
      <c r="C6416" t="s">
        <v>17</v>
      </c>
      <c r="D6416" t="s">
        <v>18</v>
      </c>
      <c r="E6416">
        <v>21</v>
      </c>
      <c r="F6416" t="s">
        <v>43</v>
      </c>
      <c r="G6416">
        <v>2</v>
      </c>
      <c r="H6416" s="4">
        <v>125682.79</v>
      </c>
      <c r="I6416" t="s">
        <v>33</v>
      </c>
      <c r="J6416">
        <v>1</v>
      </c>
      <c r="K6416">
        <v>618</v>
      </c>
      <c r="L6416" t="s">
        <v>20</v>
      </c>
      <c r="M6416" t="s">
        <v>27</v>
      </c>
      <c r="N6416" t="s">
        <v>32</v>
      </c>
      <c r="O6416" s="4">
        <v>57762</v>
      </c>
      <c r="P6416" t="s">
        <v>28</v>
      </c>
      <c r="Q6416" t="str" cm="1">
        <f t="array" ref="Q6416">_xlfn.IFS(
O6416&lt;50000,"Low Salary (&lt;$50K)",
O6416&lt;90000,"Lower Middle ($50K-$90K)",
O6416&lt;130000,"Middle ($90K-$130K)",
O6416&lt;170000,"Upper Middle ($130K-$170K)",
O6416&gt;=170000,"High Salary (&gt;$170K)"
)</f>
        <v>Lower Middle ($50K-$90K)</v>
      </c>
      <c r="R6416" t="str" cm="1">
        <f t="array" ref="R6416">_xlfn.IFS(
G6416&lt;=2,"New Customers (0-2Y)",
G6416&lt;=5,"Growing Customers (3-5Y)",
G6416&lt;=8,"Established Customers (6-8Y)",
G6416&lt;=10,"Loyal Customers (9-10Y)"
)</f>
        <v>New Customers (0-2Y)</v>
      </c>
    </row>
    <row r="6417" spans="1:18" x14ac:dyDescent="0.35">
      <c r="A6417">
        <v>15769516</v>
      </c>
      <c r="B6417" t="s">
        <v>2362</v>
      </c>
      <c r="C6417" t="s">
        <v>17</v>
      </c>
      <c r="D6417" t="s">
        <v>18</v>
      </c>
      <c r="E6417">
        <v>42</v>
      </c>
      <c r="F6417" t="s">
        <v>19</v>
      </c>
      <c r="G6417">
        <v>9</v>
      </c>
      <c r="H6417" s="4">
        <v>0</v>
      </c>
      <c r="I6417" t="s">
        <v>24</v>
      </c>
      <c r="J6417">
        <v>2</v>
      </c>
      <c r="K6417">
        <v>674</v>
      </c>
      <c r="L6417" t="s">
        <v>35</v>
      </c>
      <c r="M6417" t="s">
        <v>21</v>
      </c>
      <c r="N6417" t="s">
        <v>32</v>
      </c>
      <c r="O6417" s="4">
        <v>4292.72</v>
      </c>
      <c r="P6417" t="s">
        <v>28</v>
      </c>
      <c r="Q6417" t="str" cm="1">
        <f t="array" ref="Q6417">_xlfn.IFS(
O6417&lt;50000,"Low Salary (&lt;$50K)",
O6417&lt;90000,"Lower Middle ($50K-$90K)",
O6417&lt;130000,"Middle ($90K-$130K)",
O6417&lt;170000,"Upper Middle ($130K-$170K)",
O6417&gt;=170000,"High Salary (&gt;$170K)"
)</f>
        <v>Low Salary (&lt;$50K)</v>
      </c>
      <c r="R6417" t="str" cm="1">
        <f t="array" ref="R6417">_xlfn.IFS(
G6417&lt;=2,"New Customers (0-2Y)",
G6417&lt;=5,"Growing Customers (3-5Y)",
G6417&lt;=8,"Established Customers (6-8Y)",
G6417&lt;=10,"Loyal Customers (9-10Y)"
)</f>
        <v>Loyal Customers (9-10Y)</v>
      </c>
    </row>
    <row r="6418" spans="1:18" x14ac:dyDescent="0.35">
      <c r="A6418">
        <v>15789379</v>
      </c>
      <c r="B6418" t="s">
        <v>155</v>
      </c>
      <c r="C6418" t="s">
        <v>17</v>
      </c>
      <c r="D6418" t="s">
        <v>39</v>
      </c>
      <c r="E6418">
        <v>26</v>
      </c>
      <c r="F6418" t="s">
        <v>43</v>
      </c>
      <c r="G6418">
        <v>6</v>
      </c>
      <c r="H6418" s="4">
        <v>130428.78</v>
      </c>
      <c r="I6418" t="s">
        <v>33</v>
      </c>
      <c r="J6418">
        <v>1</v>
      </c>
      <c r="K6418">
        <v>762</v>
      </c>
      <c r="L6418" t="s">
        <v>35</v>
      </c>
      <c r="M6418" t="s">
        <v>21</v>
      </c>
      <c r="N6418" t="s">
        <v>32</v>
      </c>
      <c r="O6418" s="4">
        <v>173365.89</v>
      </c>
      <c r="P6418" t="s">
        <v>28</v>
      </c>
      <c r="Q6418" t="str" cm="1">
        <f t="array" ref="Q6418">_xlfn.IFS(
O6418&lt;50000,"Low Salary (&lt;$50K)",
O6418&lt;90000,"Lower Middle ($50K-$90K)",
O6418&lt;130000,"Middle ($90K-$130K)",
O6418&lt;170000,"Upper Middle ($130K-$170K)",
O6418&gt;=170000,"High Salary (&gt;$170K)"
)</f>
        <v>High Salary (&gt;$170K)</v>
      </c>
      <c r="R6418" t="str" cm="1">
        <f t="array" ref="R6418">_xlfn.IFS(
G6418&lt;=2,"New Customers (0-2Y)",
G6418&lt;=5,"Growing Customers (3-5Y)",
G6418&lt;=8,"Established Customers (6-8Y)",
G6418&lt;=10,"Loyal Customers (9-10Y)"
)</f>
        <v>Established Customers (6-8Y)</v>
      </c>
    </row>
    <row r="6419" spans="1:18" x14ac:dyDescent="0.35">
      <c r="A6419">
        <v>15695103</v>
      </c>
      <c r="B6419" t="s">
        <v>407</v>
      </c>
      <c r="C6419" t="s">
        <v>26</v>
      </c>
      <c r="D6419" t="s">
        <v>39</v>
      </c>
      <c r="E6419">
        <v>37</v>
      </c>
      <c r="F6419" t="s">
        <v>19</v>
      </c>
      <c r="G6419">
        <v>6</v>
      </c>
      <c r="H6419" s="4">
        <v>0</v>
      </c>
      <c r="I6419" t="s">
        <v>24</v>
      </c>
      <c r="J6419">
        <v>2</v>
      </c>
      <c r="K6419">
        <v>790</v>
      </c>
      <c r="L6419" t="s">
        <v>37</v>
      </c>
      <c r="M6419" t="s">
        <v>21</v>
      </c>
      <c r="N6419" t="s">
        <v>22</v>
      </c>
      <c r="O6419" s="4">
        <v>119484.01</v>
      </c>
      <c r="P6419" t="s">
        <v>28</v>
      </c>
      <c r="Q6419" t="str" cm="1">
        <f t="array" ref="Q6419">_xlfn.IFS(
O6419&lt;50000,"Low Salary (&lt;$50K)",
O6419&lt;90000,"Lower Middle ($50K-$90K)",
O6419&lt;130000,"Middle ($90K-$130K)",
O6419&lt;170000,"Upper Middle ($130K-$170K)",
O6419&gt;=170000,"High Salary (&gt;$170K)"
)</f>
        <v>Middle ($90K-$130K)</v>
      </c>
      <c r="R6419" t="str" cm="1">
        <f t="array" ref="R6419">_xlfn.IFS(
G6419&lt;=2,"New Customers (0-2Y)",
G6419&lt;=5,"Growing Customers (3-5Y)",
G6419&lt;=8,"Established Customers (6-8Y)",
G6419&lt;=10,"Loyal Customers (9-10Y)"
)</f>
        <v>Established Customers (6-8Y)</v>
      </c>
    </row>
    <row r="6420" spans="1:18" x14ac:dyDescent="0.35">
      <c r="A6420">
        <v>15801924</v>
      </c>
      <c r="B6420" t="s">
        <v>1247</v>
      </c>
      <c r="C6420" t="s">
        <v>26</v>
      </c>
      <c r="D6420" t="s">
        <v>18</v>
      </c>
      <c r="E6420">
        <v>27</v>
      </c>
      <c r="F6420" t="s">
        <v>43</v>
      </c>
      <c r="G6420">
        <v>8</v>
      </c>
      <c r="H6420" s="4">
        <v>0</v>
      </c>
      <c r="I6420" t="s">
        <v>24</v>
      </c>
      <c r="J6420">
        <v>2</v>
      </c>
      <c r="K6420">
        <v>754</v>
      </c>
      <c r="L6420" t="s">
        <v>35</v>
      </c>
      <c r="M6420" t="s">
        <v>27</v>
      </c>
      <c r="N6420" t="s">
        <v>32</v>
      </c>
      <c r="O6420" s="4">
        <v>121821.16</v>
      </c>
      <c r="P6420" t="s">
        <v>28</v>
      </c>
      <c r="Q6420" t="str" cm="1">
        <f t="array" ref="Q6420">_xlfn.IFS(
O6420&lt;50000,"Low Salary (&lt;$50K)",
O6420&lt;90000,"Lower Middle ($50K-$90K)",
O6420&lt;130000,"Middle ($90K-$130K)",
O6420&lt;170000,"Upper Middle ($130K-$170K)",
O6420&gt;=170000,"High Salary (&gt;$170K)"
)</f>
        <v>Middle ($90K-$130K)</v>
      </c>
      <c r="R6420" t="str" cm="1">
        <f t="array" ref="R6420">_xlfn.IFS(
G6420&lt;=2,"New Customers (0-2Y)",
G6420&lt;=5,"Growing Customers (3-5Y)",
G6420&lt;=8,"Established Customers (6-8Y)",
G6420&lt;=10,"Loyal Customers (9-10Y)"
)</f>
        <v>Established Customers (6-8Y)</v>
      </c>
    </row>
    <row r="6421" spans="1:18" x14ac:dyDescent="0.35">
      <c r="A6421">
        <v>15767804</v>
      </c>
      <c r="B6421" t="s">
        <v>548</v>
      </c>
      <c r="C6421" t="s">
        <v>17</v>
      </c>
      <c r="D6421" t="s">
        <v>39</v>
      </c>
      <c r="E6421">
        <v>44</v>
      </c>
      <c r="F6421" t="s">
        <v>19</v>
      </c>
      <c r="G6421">
        <v>6</v>
      </c>
      <c r="H6421" s="4">
        <v>0</v>
      </c>
      <c r="I6421" t="s">
        <v>24</v>
      </c>
      <c r="J6421">
        <v>2</v>
      </c>
      <c r="K6421">
        <v>729</v>
      </c>
      <c r="L6421" t="s">
        <v>35</v>
      </c>
      <c r="M6421" t="s">
        <v>21</v>
      </c>
      <c r="N6421" t="s">
        <v>32</v>
      </c>
      <c r="O6421" s="4">
        <v>151733.43</v>
      </c>
      <c r="P6421" t="s">
        <v>28</v>
      </c>
      <c r="Q6421" t="str" cm="1">
        <f t="array" ref="Q6421">_xlfn.IFS(
O6421&lt;50000,"Low Salary (&lt;$50K)",
O6421&lt;90000,"Lower Middle ($50K-$90K)",
O6421&lt;130000,"Middle ($90K-$130K)",
O6421&lt;170000,"Upper Middle ($130K-$170K)",
O6421&gt;=170000,"High Salary (&gt;$170K)"
)</f>
        <v>Upper Middle ($130K-$170K)</v>
      </c>
      <c r="R6421" t="str" cm="1">
        <f t="array" ref="R6421">_xlfn.IFS(
G6421&lt;=2,"New Customers (0-2Y)",
G6421&lt;=5,"Growing Customers (3-5Y)",
G6421&lt;=8,"Established Customers (6-8Y)",
G6421&lt;=10,"Loyal Customers (9-10Y)"
)</f>
        <v>Established Customers (6-8Y)</v>
      </c>
    </row>
    <row r="6422" spans="1:18" x14ac:dyDescent="0.35">
      <c r="A6422">
        <v>15718039</v>
      </c>
      <c r="B6422" t="s">
        <v>1099</v>
      </c>
      <c r="C6422" t="s">
        <v>42</v>
      </c>
      <c r="D6422" t="s">
        <v>18</v>
      </c>
      <c r="E6422">
        <v>47</v>
      </c>
      <c r="F6422" t="s">
        <v>19</v>
      </c>
      <c r="G6422">
        <v>0</v>
      </c>
      <c r="H6422" s="4">
        <v>137138.20000000001</v>
      </c>
      <c r="I6422" t="s">
        <v>33</v>
      </c>
      <c r="J6422">
        <v>2</v>
      </c>
      <c r="K6422">
        <v>606</v>
      </c>
      <c r="L6422" t="s">
        <v>20</v>
      </c>
      <c r="M6422" t="s">
        <v>27</v>
      </c>
      <c r="N6422" t="s">
        <v>22</v>
      </c>
      <c r="O6422" s="4">
        <v>53784.22</v>
      </c>
      <c r="P6422" t="s">
        <v>28</v>
      </c>
      <c r="Q6422" t="str" cm="1">
        <f t="array" ref="Q6422">_xlfn.IFS(
O6422&lt;50000,"Low Salary (&lt;$50K)",
O6422&lt;90000,"Lower Middle ($50K-$90K)",
O6422&lt;130000,"Middle ($90K-$130K)",
O6422&lt;170000,"Upper Middle ($130K-$170K)",
O6422&gt;=170000,"High Salary (&gt;$170K)"
)</f>
        <v>Lower Middle ($50K-$90K)</v>
      </c>
      <c r="R6422" t="str" cm="1">
        <f t="array" ref="R6422">_xlfn.IFS(
G6422&lt;=2,"New Customers (0-2Y)",
G6422&lt;=5,"Growing Customers (3-5Y)",
G6422&lt;=8,"Established Customers (6-8Y)",
G6422&lt;=10,"Loyal Customers (9-10Y)"
)</f>
        <v>New Customers (0-2Y)</v>
      </c>
    </row>
    <row r="6423" spans="1:18" x14ac:dyDescent="0.35">
      <c r="A6423">
        <v>15579994</v>
      </c>
      <c r="B6423" t="s">
        <v>626</v>
      </c>
      <c r="C6423" t="s">
        <v>17</v>
      </c>
      <c r="D6423" t="s">
        <v>39</v>
      </c>
      <c r="E6423">
        <v>23</v>
      </c>
      <c r="F6423" t="s">
        <v>43</v>
      </c>
      <c r="G6423">
        <v>8</v>
      </c>
      <c r="H6423" s="4">
        <v>73112.95</v>
      </c>
      <c r="I6423" t="s">
        <v>29</v>
      </c>
      <c r="J6423">
        <v>1</v>
      </c>
      <c r="K6423">
        <v>616</v>
      </c>
      <c r="L6423" t="s">
        <v>20</v>
      </c>
      <c r="M6423" t="s">
        <v>21</v>
      </c>
      <c r="N6423" t="s">
        <v>22</v>
      </c>
      <c r="O6423" s="4">
        <v>62733.05</v>
      </c>
      <c r="P6423" t="s">
        <v>28</v>
      </c>
      <c r="Q6423" t="str" cm="1">
        <f t="array" ref="Q6423">_xlfn.IFS(
O6423&lt;50000,"Low Salary (&lt;$50K)",
O6423&lt;90000,"Lower Middle ($50K-$90K)",
O6423&lt;130000,"Middle ($90K-$130K)",
O6423&lt;170000,"Upper Middle ($130K-$170K)",
O6423&gt;=170000,"High Salary (&gt;$170K)"
)</f>
        <v>Lower Middle ($50K-$90K)</v>
      </c>
      <c r="R6423" t="str" cm="1">
        <f t="array" ref="R6423">_xlfn.IFS(
G6423&lt;=2,"New Customers (0-2Y)",
G6423&lt;=5,"Growing Customers (3-5Y)",
G6423&lt;=8,"Established Customers (6-8Y)",
G6423&lt;=10,"Loyal Customers (9-10Y)"
)</f>
        <v>Established Customers (6-8Y)</v>
      </c>
    </row>
    <row r="6424" spans="1:18" x14ac:dyDescent="0.35">
      <c r="A6424">
        <v>15595037</v>
      </c>
      <c r="B6424" t="s">
        <v>108</v>
      </c>
      <c r="C6424" t="s">
        <v>17</v>
      </c>
      <c r="D6424" t="s">
        <v>39</v>
      </c>
      <c r="E6424">
        <v>47</v>
      </c>
      <c r="F6424" t="s">
        <v>19</v>
      </c>
      <c r="G6424">
        <v>9</v>
      </c>
      <c r="H6424" s="4">
        <v>152347.01</v>
      </c>
      <c r="I6424" t="s">
        <v>33</v>
      </c>
      <c r="J6424">
        <v>1</v>
      </c>
      <c r="K6424">
        <v>772</v>
      </c>
      <c r="L6424" t="s">
        <v>35</v>
      </c>
      <c r="M6424" t="s">
        <v>27</v>
      </c>
      <c r="N6424" t="s">
        <v>22</v>
      </c>
      <c r="O6424" s="4">
        <v>17671.78</v>
      </c>
      <c r="P6424" t="s">
        <v>28</v>
      </c>
      <c r="Q6424" t="str" cm="1">
        <f t="array" ref="Q6424">_xlfn.IFS(
O6424&lt;50000,"Low Salary (&lt;$50K)",
O6424&lt;90000,"Lower Middle ($50K-$90K)",
O6424&lt;130000,"Middle ($90K-$130K)",
O6424&lt;170000,"Upper Middle ($130K-$170K)",
O6424&gt;=170000,"High Salary (&gt;$170K)"
)</f>
        <v>Low Salary (&lt;$50K)</v>
      </c>
      <c r="R6424" t="str" cm="1">
        <f t="array" ref="R6424">_xlfn.IFS(
G6424&lt;=2,"New Customers (0-2Y)",
G6424&lt;=5,"Growing Customers (3-5Y)",
G6424&lt;=8,"Established Customers (6-8Y)",
G6424&lt;=10,"Loyal Customers (9-10Y)"
)</f>
        <v>Loyal Customers (9-10Y)</v>
      </c>
    </row>
    <row r="6425" spans="1:18" x14ac:dyDescent="0.35">
      <c r="A6425">
        <v>15600720</v>
      </c>
      <c r="B6425" t="s">
        <v>716</v>
      </c>
      <c r="C6425" t="s">
        <v>26</v>
      </c>
      <c r="D6425" t="s">
        <v>39</v>
      </c>
      <c r="E6425">
        <v>41</v>
      </c>
      <c r="F6425" t="s">
        <v>19</v>
      </c>
      <c r="G6425">
        <v>8</v>
      </c>
      <c r="H6425" s="4">
        <v>115144.68</v>
      </c>
      <c r="I6425" t="s">
        <v>33</v>
      </c>
      <c r="J6425">
        <v>1</v>
      </c>
      <c r="K6425">
        <v>652</v>
      </c>
      <c r="L6425" t="s">
        <v>20</v>
      </c>
      <c r="M6425" t="s">
        <v>21</v>
      </c>
      <c r="N6425" t="s">
        <v>32</v>
      </c>
      <c r="O6425" s="4">
        <v>188905.43</v>
      </c>
      <c r="P6425" t="s">
        <v>28</v>
      </c>
      <c r="Q6425" t="str" cm="1">
        <f t="array" ref="Q6425">_xlfn.IFS(
O6425&lt;50000,"Low Salary (&lt;$50K)",
O6425&lt;90000,"Lower Middle ($50K-$90K)",
O6425&lt;130000,"Middle ($90K-$130K)",
O6425&lt;170000,"Upper Middle ($130K-$170K)",
O6425&gt;=170000,"High Salary (&gt;$170K)"
)</f>
        <v>High Salary (&gt;$170K)</v>
      </c>
      <c r="R6425" t="str" cm="1">
        <f t="array" ref="R6425">_xlfn.IFS(
G6425&lt;=2,"New Customers (0-2Y)",
G6425&lt;=5,"Growing Customers (3-5Y)",
G6425&lt;=8,"Established Customers (6-8Y)",
G6425&lt;=10,"Loyal Customers (9-10Y)"
)</f>
        <v>Established Customers (6-8Y)</v>
      </c>
    </row>
    <row r="6426" spans="1:18" x14ac:dyDescent="0.35">
      <c r="A6426">
        <v>15782608</v>
      </c>
      <c r="B6426" t="s">
        <v>295</v>
      </c>
      <c r="C6426" t="s">
        <v>17</v>
      </c>
      <c r="D6426" t="s">
        <v>39</v>
      </c>
      <c r="E6426">
        <v>43</v>
      </c>
      <c r="F6426" t="s">
        <v>19</v>
      </c>
      <c r="G6426">
        <v>5</v>
      </c>
      <c r="H6426" s="4">
        <v>0</v>
      </c>
      <c r="I6426" t="s">
        <v>24</v>
      </c>
      <c r="J6426">
        <v>2</v>
      </c>
      <c r="K6426">
        <v>743</v>
      </c>
      <c r="L6426" t="s">
        <v>35</v>
      </c>
      <c r="M6426" t="s">
        <v>27</v>
      </c>
      <c r="N6426" t="s">
        <v>32</v>
      </c>
      <c r="O6426" s="4">
        <v>113079.19</v>
      </c>
      <c r="P6426" t="s">
        <v>23</v>
      </c>
      <c r="Q6426" t="str" cm="1">
        <f t="array" ref="Q6426">_xlfn.IFS(
O6426&lt;50000,"Low Salary (&lt;$50K)",
O6426&lt;90000,"Lower Middle ($50K-$90K)",
O6426&lt;130000,"Middle ($90K-$130K)",
O6426&lt;170000,"Upper Middle ($130K-$170K)",
O6426&gt;=170000,"High Salary (&gt;$170K)"
)</f>
        <v>Middle ($90K-$130K)</v>
      </c>
      <c r="R6426" t="str" cm="1">
        <f t="array" ref="R6426">_xlfn.IFS(
G6426&lt;=2,"New Customers (0-2Y)",
G6426&lt;=5,"Growing Customers (3-5Y)",
G6426&lt;=8,"Established Customers (6-8Y)",
G6426&lt;=10,"Loyal Customers (9-10Y)"
)</f>
        <v>Growing Customers (3-5Y)</v>
      </c>
    </row>
    <row r="6427" spans="1:18" x14ac:dyDescent="0.35">
      <c r="A6427">
        <v>15566894</v>
      </c>
      <c r="B6427" t="s">
        <v>502</v>
      </c>
      <c r="C6427" t="s">
        <v>17</v>
      </c>
      <c r="D6427" t="s">
        <v>39</v>
      </c>
      <c r="E6427">
        <v>39</v>
      </c>
      <c r="F6427" t="s">
        <v>19</v>
      </c>
      <c r="G6427">
        <v>3</v>
      </c>
      <c r="H6427" s="4">
        <v>137817.51999999999</v>
      </c>
      <c r="I6427" t="s">
        <v>33</v>
      </c>
      <c r="J6427">
        <v>1</v>
      </c>
      <c r="K6427">
        <v>793</v>
      </c>
      <c r="L6427" t="s">
        <v>37</v>
      </c>
      <c r="M6427" t="s">
        <v>27</v>
      </c>
      <c r="N6427" t="s">
        <v>32</v>
      </c>
      <c r="O6427" s="4">
        <v>83997.79</v>
      </c>
      <c r="P6427" t="s">
        <v>28</v>
      </c>
      <c r="Q6427" t="str" cm="1">
        <f t="array" ref="Q6427">_xlfn.IFS(
O6427&lt;50000,"Low Salary (&lt;$50K)",
O6427&lt;90000,"Lower Middle ($50K-$90K)",
O6427&lt;130000,"Middle ($90K-$130K)",
O6427&lt;170000,"Upper Middle ($130K-$170K)",
O6427&gt;=170000,"High Salary (&gt;$170K)"
)</f>
        <v>Lower Middle ($50K-$90K)</v>
      </c>
      <c r="R6427" t="str" cm="1">
        <f t="array" ref="R6427">_xlfn.IFS(
G6427&lt;=2,"New Customers (0-2Y)",
G6427&lt;=5,"Growing Customers (3-5Y)",
G6427&lt;=8,"Established Customers (6-8Y)",
G6427&lt;=10,"Loyal Customers (9-10Y)"
)</f>
        <v>Growing Customers (3-5Y)</v>
      </c>
    </row>
    <row r="6428" spans="1:18" x14ac:dyDescent="0.35">
      <c r="A6428">
        <v>15749123</v>
      </c>
      <c r="B6428" t="s">
        <v>2363</v>
      </c>
      <c r="C6428" t="s">
        <v>26</v>
      </c>
      <c r="D6428" t="s">
        <v>39</v>
      </c>
      <c r="E6428">
        <v>45</v>
      </c>
      <c r="F6428" t="s">
        <v>19</v>
      </c>
      <c r="G6428">
        <v>7</v>
      </c>
      <c r="H6428" s="4">
        <v>157332.26</v>
      </c>
      <c r="I6428" t="s">
        <v>33</v>
      </c>
      <c r="J6428">
        <v>1</v>
      </c>
      <c r="K6428">
        <v>743</v>
      </c>
      <c r="L6428" t="s">
        <v>35</v>
      </c>
      <c r="M6428" t="s">
        <v>21</v>
      </c>
      <c r="N6428" t="s">
        <v>32</v>
      </c>
      <c r="O6428" s="4">
        <v>125424.42</v>
      </c>
      <c r="P6428" t="s">
        <v>28</v>
      </c>
      <c r="Q6428" t="str" cm="1">
        <f t="array" ref="Q6428">_xlfn.IFS(
O6428&lt;50000,"Low Salary (&lt;$50K)",
O6428&lt;90000,"Lower Middle ($50K-$90K)",
O6428&lt;130000,"Middle ($90K-$130K)",
O6428&lt;170000,"Upper Middle ($130K-$170K)",
O6428&gt;=170000,"High Salary (&gt;$170K)"
)</f>
        <v>Middle ($90K-$130K)</v>
      </c>
      <c r="R6428" t="str" cm="1">
        <f t="array" ref="R6428">_xlfn.IFS(
G6428&lt;=2,"New Customers (0-2Y)",
G6428&lt;=5,"Growing Customers (3-5Y)",
G6428&lt;=8,"Established Customers (6-8Y)",
G6428&lt;=10,"Loyal Customers (9-10Y)"
)</f>
        <v>Established Customers (6-8Y)</v>
      </c>
    </row>
    <row r="6429" spans="1:18" x14ac:dyDescent="0.35">
      <c r="A6429">
        <v>15668943</v>
      </c>
      <c r="B6429" t="s">
        <v>54</v>
      </c>
      <c r="C6429" t="s">
        <v>17</v>
      </c>
      <c r="D6429" t="s">
        <v>39</v>
      </c>
      <c r="E6429">
        <v>37</v>
      </c>
      <c r="F6429" t="s">
        <v>19</v>
      </c>
      <c r="G6429">
        <v>2</v>
      </c>
      <c r="H6429" s="4">
        <v>0</v>
      </c>
      <c r="I6429" t="s">
        <v>24</v>
      </c>
      <c r="J6429">
        <v>2</v>
      </c>
      <c r="K6429">
        <v>746</v>
      </c>
      <c r="L6429" t="s">
        <v>35</v>
      </c>
      <c r="M6429" t="s">
        <v>21</v>
      </c>
      <c r="N6429" t="s">
        <v>32</v>
      </c>
      <c r="O6429" s="4">
        <v>143194.04999999999</v>
      </c>
      <c r="P6429" t="s">
        <v>28</v>
      </c>
      <c r="Q6429" t="str" cm="1">
        <f t="array" ref="Q6429">_xlfn.IFS(
O6429&lt;50000,"Low Salary (&lt;$50K)",
O6429&lt;90000,"Lower Middle ($50K-$90K)",
O6429&lt;130000,"Middle ($90K-$130K)",
O6429&lt;170000,"Upper Middle ($130K-$170K)",
O6429&gt;=170000,"High Salary (&gt;$170K)"
)</f>
        <v>Upper Middle ($130K-$170K)</v>
      </c>
      <c r="R6429" t="str" cm="1">
        <f t="array" ref="R6429">_xlfn.IFS(
G6429&lt;=2,"New Customers (0-2Y)",
G6429&lt;=5,"Growing Customers (3-5Y)",
G6429&lt;=8,"Established Customers (6-8Y)",
G6429&lt;=10,"Loyal Customers (9-10Y)"
)</f>
        <v>New Customers (0-2Y)</v>
      </c>
    </row>
    <row r="6430" spans="1:18" x14ac:dyDescent="0.35">
      <c r="A6430">
        <v>15577423</v>
      </c>
      <c r="B6430" t="s">
        <v>2364</v>
      </c>
      <c r="C6430" t="s">
        <v>42</v>
      </c>
      <c r="D6430" t="s">
        <v>18</v>
      </c>
      <c r="E6430">
        <v>39</v>
      </c>
      <c r="F6430" t="s">
        <v>19</v>
      </c>
      <c r="G6430">
        <v>5</v>
      </c>
      <c r="H6430" s="4">
        <v>124586.93</v>
      </c>
      <c r="I6430" t="s">
        <v>33</v>
      </c>
      <c r="J6430">
        <v>1</v>
      </c>
      <c r="K6430">
        <v>627</v>
      </c>
      <c r="L6430" t="s">
        <v>20</v>
      </c>
      <c r="M6430" t="s">
        <v>21</v>
      </c>
      <c r="N6430" t="s">
        <v>32</v>
      </c>
      <c r="O6430" s="4">
        <v>93132.61</v>
      </c>
      <c r="P6430" t="s">
        <v>23</v>
      </c>
      <c r="Q6430" t="str" cm="1">
        <f t="array" ref="Q6430">_xlfn.IFS(
O6430&lt;50000,"Low Salary (&lt;$50K)",
O6430&lt;90000,"Lower Middle ($50K-$90K)",
O6430&lt;130000,"Middle ($90K-$130K)",
O6430&lt;170000,"Upper Middle ($130K-$170K)",
O6430&gt;=170000,"High Salary (&gt;$170K)"
)</f>
        <v>Middle ($90K-$130K)</v>
      </c>
      <c r="R6430" t="str" cm="1">
        <f t="array" ref="R6430">_xlfn.IFS(
G6430&lt;=2,"New Customers (0-2Y)",
G6430&lt;=5,"Growing Customers (3-5Y)",
G6430&lt;=8,"Established Customers (6-8Y)",
G6430&lt;=10,"Loyal Customers (9-10Y)"
)</f>
        <v>Growing Customers (3-5Y)</v>
      </c>
    </row>
    <row r="6431" spans="1:18" x14ac:dyDescent="0.35">
      <c r="A6431">
        <v>15623102</v>
      </c>
      <c r="B6431" t="s">
        <v>1943</v>
      </c>
      <c r="C6431" t="s">
        <v>26</v>
      </c>
      <c r="D6431" t="s">
        <v>39</v>
      </c>
      <c r="E6431">
        <v>38</v>
      </c>
      <c r="F6431" t="s">
        <v>19</v>
      </c>
      <c r="G6431">
        <v>6</v>
      </c>
      <c r="H6431" s="4">
        <v>116980.78</v>
      </c>
      <c r="I6431" t="s">
        <v>33</v>
      </c>
      <c r="J6431">
        <v>2</v>
      </c>
      <c r="K6431">
        <v>713</v>
      </c>
      <c r="L6431" t="s">
        <v>35</v>
      </c>
      <c r="M6431" t="s">
        <v>27</v>
      </c>
      <c r="N6431" t="s">
        <v>22</v>
      </c>
      <c r="O6431" s="4">
        <v>76038.38</v>
      </c>
      <c r="P6431" t="s">
        <v>28</v>
      </c>
      <c r="Q6431" t="str" cm="1">
        <f t="array" ref="Q6431">_xlfn.IFS(
O6431&lt;50000,"Low Salary (&lt;$50K)",
O6431&lt;90000,"Lower Middle ($50K-$90K)",
O6431&lt;130000,"Middle ($90K-$130K)",
O6431&lt;170000,"Upper Middle ($130K-$170K)",
O6431&gt;=170000,"High Salary (&gt;$170K)"
)</f>
        <v>Lower Middle ($50K-$90K)</v>
      </c>
      <c r="R6431" t="str" cm="1">
        <f t="array" ref="R6431">_xlfn.IFS(
G6431&lt;=2,"New Customers (0-2Y)",
G6431&lt;=5,"Growing Customers (3-5Y)",
G6431&lt;=8,"Established Customers (6-8Y)",
G6431&lt;=10,"Loyal Customers (9-10Y)"
)</f>
        <v>Established Customers (6-8Y)</v>
      </c>
    </row>
    <row r="6432" spans="1:18" x14ac:dyDescent="0.35">
      <c r="A6432">
        <v>15728012</v>
      </c>
      <c r="B6432" t="s">
        <v>2365</v>
      </c>
      <c r="C6432" t="s">
        <v>26</v>
      </c>
      <c r="D6432" t="s">
        <v>18</v>
      </c>
      <c r="E6432">
        <v>40</v>
      </c>
      <c r="F6432" t="s">
        <v>19</v>
      </c>
      <c r="G6432">
        <v>3</v>
      </c>
      <c r="H6432" s="4">
        <v>128398.38</v>
      </c>
      <c r="I6432" t="s">
        <v>33</v>
      </c>
      <c r="J6432">
        <v>1</v>
      </c>
      <c r="K6432">
        <v>678</v>
      </c>
      <c r="L6432" t="s">
        <v>35</v>
      </c>
      <c r="M6432" t="s">
        <v>21</v>
      </c>
      <c r="N6432" t="s">
        <v>32</v>
      </c>
      <c r="O6432" s="4">
        <v>168658.3</v>
      </c>
      <c r="P6432" t="s">
        <v>28</v>
      </c>
      <c r="Q6432" t="str" cm="1">
        <f t="array" ref="Q6432">_xlfn.IFS(
O6432&lt;50000,"Low Salary (&lt;$50K)",
O6432&lt;90000,"Lower Middle ($50K-$90K)",
O6432&lt;130000,"Middle ($90K-$130K)",
O6432&lt;170000,"Upper Middle ($130K-$170K)",
O6432&gt;=170000,"High Salary (&gt;$170K)"
)</f>
        <v>Upper Middle ($130K-$170K)</v>
      </c>
      <c r="R6432" t="str" cm="1">
        <f t="array" ref="R6432">_xlfn.IFS(
G6432&lt;=2,"New Customers (0-2Y)",
G6432&lt;=5,"Growing Customers (3-5Y)",
G6432&lt;=8,"Established Customers (6-8Y)",
G6432&lt;=10,"Loyal Customers (9-10Y)"
)</f>
        <v>Growing Customers (3-5Y)</v>
      </c>
    </row>
    <row r="6433" spans="1:18" x14ac:dyDescent="0.35">
      <c r="A6433">
        <v>15683363</v>
      </c>
      <c r="B6433" t="s">
        <v>1535</v>
      </c>
      <c r="C6433" t="s">
        <v>26</v>
      </c>
      <c r="D6433" t="s">
        <v>39</v>
      </c>
      <c r="E6433">
        <v>39</v>
      </c>
      <c r="F6433" t="s">
        <v>19</v>
      </c>
      <c r="G6433">
        <v>1</v>
      </c>
      <c r="H6433" s="4">
        <v>0</v>
      </c>
      <c r="I6433" t="s">
        <v>24</v>
      </c>
      <c r="J6433">
        <v>1</v>
      </c>
      <c r="K6433">
        <v>540</v>
      </c>
      <c r="L6433" t="s">
        <v>31</v>
      </c>
      <c r="M6433" t="s">
        <v>27</v>
      </c>
      <c r="N6433" t="s">
        <v>22</v>
      </c>
      <c r="O6433" s="4">
        <v>108419.41</v>
      </c>
      <c r="P6433" t="s">
        <v>28</v>
      </c>
      <c r="Q6433" t="str" cm="1">
        <f t="array" ref="Q6433">_xlfn.IFS(
O6433&lt;50000,"Low Salary (&lt;$50K)",
O6433&lt;90000,"Lower Middle ($50K-$90K)",
O6433&lt;130000,"Middle ($90K-$130K)",
O6433&lt;170000,"Upper Middle ($130K-$170K)",
O6433&gt;=170000,"High Salary (&gt;$170K)"
)</f>
        <v>Middle ($90K-$130K)</v>
      </c>
      <c r="R6433" t="str" cm="1">
        <f t="array" ref="R6433">_xlfn.IFS(
G6433&lt;=2,"New Customers (0-2Y)",
G6433&lt;=5,"Growing Customers (3-5Y)",
G6433&lt;=8,"Established Customers (6-8Y)",
G6433&lt;=10,"Loyal Customers (9-10Y)"
)</f>
        <v>New Customers (0-2Y)</v>
      </c>
    </row>
    <row r="6434" spans="1:18" x14ac:dyDescent="0.35">
      <c r="A6434">
        <v>15699335</v>
      </c>
      <c r="B6434" t="s">
        <v>672</v>
      </c>
      <c r="C6434" t="s">
        <v>42</v>
      </c>
      <c r="D6434" t="s">
        <v>18</v>
      </c>
      <c r="E6434">
        <v>33</v>
      </c>
      <c r="F6434" t="s">
        <v>19</v>
      </c>
      <c r="G6434">
        <v>3</v>
      </c>
      <c r="H6434" s="4">
        <v>137657.25</v>
      </c>
      <c r="I6434" t="s">
        <v>33</v>
      </c>
      <c r="J6434">
        <v>2</v>
      </c>
      <c r="K6434">
        <v>615</v>
      </c>
      <c r="L6434" t="s">
        <v>20</v>
      </c>
      <c r="M6434" t="s">
        <v>21</v>
      </c>
      <c r="N6434" t="s">
        <v>22</v>
      </c>
      <c r="O6434" s="4">
        <v>171657.57</v>
      </c>
      <c r="P6434" t="s">
        <v>28</v>
      </c>
      <c r="Q6434" t="str" cm="1">
        <f t="array" ref="Q6434">_xlfn.IFS(
O6434&lt;50000,"Low Salary (&lt;$50K)",
O6434&lt;90000,"Lower Middle ($50K-$90K)",
O6434&lt;130000,"Middle ($90K-$130K)",
O6434&lt;170000,"Upper Middle ($130K-$170K)",
O6434&gt;=170000,"High Salary (&gt;$170K)"
)</f>
        <v>High Salary (&gt;$170K)</v>
      </c>
      <c r="R6434" t="str" cm="1">
        <f t="array" ref="R6434">_xlfn.IFS(
G6434&lt;=2,"New Customers (0-2Y)",
G6434&lt;=5,"Growing Customers (3-5Y)",
G6434&lt;=8,"Established Customers (6-8Y)",
G6434&lt;=10,"Loyal Customers (9-10Y)"
)</f>
        <v>Growing Customers (3-5Y)</v>
      </c>
    </row>
    <row r="6435" spans="1:18" x14ac:dyDescent="0.35">
      <c r="A6435">
        <v>15574369</v>
      </c>
      <c r="B6435" t="s">
        <v>80</v>
      </c>
      <c r="C6435" t="s">
        <v>26</v>
      </c>
      <c r="D6435" t="s">
        <v>39</v>
      </c>
      <c r="E6435">
        <v>53</v>
      </c>
      <c r="F6435" t="s">
        <v>19</v>
      </c>
      <c r="G6435">
        <v>5</v>
      </c>
      <c r="H6435" s="4">
        <v>167259.44</v>
      </c>
      <c r="I6435" t="s">
        <v>33</v>
      </c>
      <c r="J6435">
        <v>1</v>
      </c>
      <c r="K6435">
        <v>415</v>
      </c>
      <c r="L6435" t="s">
        <v>44</v>
      </c>
      <c r="M6435" t="s">
        <v>21</v>
      </c>
      <c r="N6435" t="s">
        <v>22</v>
      </c>
      <c r="O6435" s="4">
        <v>22357.25</v>
      </c>
      <c r="P6435" t="s">
        <v>28</v>
      </c>
      <c r="Q6435" t="str" cm="1">
        <f t="array" ref="Q6435">_xlfn.IFS(
O6435&lt;50000,"Low Salary (&lt;$50K)",
O6435&lt;90000,"Lower Middle ($50K-$90K)",
O6435&lt;130000,"Middle ($90K-$130K)",
O6435&lt;170000,"Upper Middle ($130K-$170K)",
O6435&gt;=170000,"High Salary (&gt;$170K)"
)</f>
        <v>Low Salary (&lt;$50K)</v>
      </c>
      <c r="R6435" t="str" cm="1">
        <f t="array" ref="R6435">_xlfn.IFS(
G6435&lt;=2,"New Customers (0-2Y)",
G6435&lt;=5,"Growing Customers (3-5Y)",
G6435&lt;=8,"Established Customers (6-8Y)",
G6435&lt;=10,"Loyal Customers (9-10Y)"
)</f>
        <v>Growing Customers (3-5Y)</v>
      </c>
    </row>
    <row r="6436" spans="1:18" x14ac:dyDescent="0.35">
      <c r="A6436">
        <v>15703167</v>
      </c>
      <c r="B6436" t="s">
        <v>2366</v>
      </c>
      <c r="C6436" t="s">
        <v>17</v>
      </c>
      <c r="D6436" t="s">
        <v>18</v>
      </c>
      <c r="E6436">
        <v>45</v>
      </c>
      <c r="F6436" t="s">
        <v>19</v>
      </c>
      <c r="G6436">
        <v>8</v>
      </c>
      <c r="H6436" s="4">
        <v>0</v>
      </c>
      <c r="I6436" t="s">
        <v>24</v>
      </c>
      <c r="J6436">
        <v>2</v>
      </c>
      <c r="K6436">
        <v>628</v>
      </c>
      <c r="L6436" t="s">
        <v>20</v>
      </c>
      <c r="M6436" t="s">
        <v>21</v>
      </c>
      <c r="N6436" t="s">
        <v>32</v>
      </c>
      <c r="O6436" s="4">
        <v>193903.06</v>
      </c>
      <c r="P6436" t="s">
        <v>28</v>
      </c>
      <c r="Q6436" t="str" cm="1">
        <f t="array" ref="Q6436">_xlfn.IFS(
O6436&lt;50000,"Low Salary (&lt;$50K)",
O6436&lt;90000,"Lower Middle ($50K-$90K)",
O6436&lt;130000,"Middle ($90K-$130K)",
O6436&lt;170000,"Upper Middle ($130K-$170K)",
O6436&gt;=170000,"High Salary (&gt;$170K)"
)</f>
        <v>High Salary (&gt;$170K)</v>
      </c>
      <c r="R6436" t="str" cm="1">
        <f t="array" ref="R6436">_xlfn.IFS(
G6436&lt;=2,"New Customers (0-2Y)",
G6436&lt;=5,"Growing Customers (3-5Y)",
G6436&lt;=8,"Established Customers (6-8Y)",
G6436&lt;=10,"Loyal Customers (9-10Y)"
)</f>
        <v>Established Customers (6-8Y)</v>
      </c>
    </row>
    <row r="6437" spans="1:18" x14ac:dyDescent="0.35">
      <c r="A6437">
        <v>15754874</v>
      </c>
      <c r="B6437" t="s">
        <v>1393</v>
      </c>
      <c r="C6437" t="s">
        <v>17</v>
      </c>
      <c r="D6437" t="s">
        <v>39</v>
      </c>
      <c r="E6437">
        <v>26</v>
      </c>
      <c r="F6437" t="s">
        <v>43</v>
      </c>
      <c r="G6437">
        <v>4</v>
      </c>
      <c r="H6437" s="4">
        <v>119009.57</v>
      </c>
      <c r="I6437" t="s">
        <v>33</v>
      </c>
      <c r="J6437">
        <v>1</v>
      </c>
      <c r="K6437">
        <v>700</v>
      </c>
      <c r="L6437" t="s">
        <v>35</v>
      </c>
      <c r="M6437" t="s">
        <v>21</v>
      </c>
      <c r="N6437" t="s">
        <v>32</v>
      </c>
      <c r="O6437" s="4">
        <v>141926.43</v>
      </c>
      <c r="P6437" t="s">
        <v>28</v>
      </c>
      <c r="Q6437" t="str" cm="1">
        <f t="array" ref="Q6437">_xlfn.IFS(
O6437&lt;50000,"Low Salary (&lt;$50K)",
O6437&lt;90000,"Lower Middle ($50K-$90K)",
O6437&lt;130000,"Middle ($90K-$130K)",
O6437&lt;170000,"Upper Middle ($130K-$170K)",
O6437&gt;=170000,"High Salary (&gt;$170K)"
)</f>
        <v>Upper Middle ($130K-$170K)</v>
      </c>
      <c r="R6437" t="str" cm="1">
        <f t="array" ref="R6437">_xlfn.IFS(
G6437&lt;=2,"New Customers (0-2Y)",
G6437&lt;=5,"Growing Customers (3-5Y)",
G6437&lt;=8,"Established Customers (6-8Y)",
G6437&lt;=10,"Loyal Customers (9-10Y)"
)</f>
        <v>Growing Customers (3-5Y)</v>
      </c>
    </row>
    <row r="6438" spans="1:18" x14ac:dyDescent="0.35">
      <c r="A6438">
        <v>15723216</v>
      </c>
      <c r="B6438" t="s">
        <v>370</v>
      </c>
      <c r="C6438" t="s">
        <v>42</v>
      </c>
      <c r="D6438" t="s">
        <v>39</v>
      </c>
      <c r="E6438">
        <v>33</v>
      </c>
      <c r="F6438" t="s">
        <v>19</v>
      </c>
      <c r="G6438">
        <v>2</v>
      </c>
      <c r="H6438" s="4">
        <v>80002.33</v>
      </c>
      <c r="I6438" t="s">
        <v>29</v>
      </c>
      <c r="J6438">
        <v>1</v>
      </c>
      <c r="K6438">
        <v>623</v>
      </c>
      <c r="L6438" t="s">
        <v>20</v>
      </c>
      <c r="M6438" t="s">
        <v>21</v>
      </c>
      <c r="N6438" t="s">
        <v>22</v>
      </c>
      <c r="O6438" s="4">
        <v>104079.62</v>
      </c>
      <c r="P6438" t="s">
        <v>28</v>
      </c>
      <c r="Q6438" t="str" cm="1">
        <f t="array" ref="Q6438">_xlfn.IFS(
O6438&lt;50000,"Low Salary (&lt;$50K)",
O6438&lt;90000,"Lower Middle ($50K-$90K)",
O6438&lt;130000,"Middle ($90K-$130K)",
O6438&lt;170000,"Upper Middle ($130K-$170K)",
O6438&gt;=170000,"High Salary (&gt;$170K)"
)</f>
        <v>Middle ($90K-$130K)</v>
      </c>
      <c r="R6438" t="str" cm="1">
        <f t="array" ref="R6438">_xlfn.IFS(
G6438&lt;=2,"New Customers (0-2Y)",
G6438&lt;=5,"Growing Customers (3-5Y)",
G6438&lt;=8,"Established Customers (6-8Y)",
G6438&lt;=10,"Loyal Customers (9-10Y)"
)</f>
        <v>New Customers (0-2Y)</v>
      </c>
    </row>
    <row r="6439" spans="1:18" x14ac:dyDescent="0.35">
      <c r="A6439">
        <v>15725094</v>
      </c>
      <c r="B6439" t="s">
        <v>1118</v>
      </c>
      <c r="C6439" t="s">
        <v>17</v>
      </c>
      <c r="D6439" t="s">
        <v>18</v>
      </c>
      <c r="E6439">
        <v>37</v>
      </c>
      <c r="F6439" t="s">
        <v>19</v>
      </c>
      <c r="G6439">
        <v>4</v>
      </c>
      <c r="H6439" s="4">
        <v>140211.88</v>
      </c>
      <c r="I6439" t="s">
        <v>33</v>
      </c>
      <c r="J6439">
        <v>1</v>
      </c>
      <c r="K6439">
        <v>623</v>
      </c>
      <c r="L6439" t="s">
        <v>20</v>
      </c>
      <c r="M6439" t="s">
        <v>21</v>
      </c>
      <c r="N6439" t="s">
        <v>22</v>
      </c>
      <c r="O6439" s="4">
        <v>93832.33</v>
      </c>
      <c r="P6439" t="s">
        <v>28</v>
      </c>
      <c r="Q6439" t="str" cm="1">
        <f t="array" ref="Q6439">_xlfn.IFS(
O6439&lt;50000,"Low Salary (&lt;$50K)",
O6439&lt;90000,"Lower Middle ($50K-$90K)",
O6439&lt;130000,"Middle ($90K-$130K)",
O6439&lt;170000,"Upper Middle ($130K-$170K)",
O6439&gt;=170000,"High Salary (&gt;$170K)"
)</f>
        <v>Middle ($90K-$130K)</v>
      </c>
      <c r="R6439" t="str" cm="1">
        <f t="array" ref="R6439">_xlfn.IFS(
G6439&lt;=2,"New Customers (0-2Y)",
G6439&lt;=5,"Growing Customers (3-5Y)",
G6439&lt;=8,"Established Customers (6-8Y)",
G6439&lt;=10,"Loyal Customers (9-10Y)"
)</f>
        <v>Growing Customers (3-5Y)</v>
      </c>
    </row>
    <row r="6440" spans="1:18" x14ac:dyDescent="0.35">
      <c r="A6440">
        <v>15647974</v>
      </c>
      <c r="B6440" t="s">
        <v>1545</v>
      </c>
      <c r="C6440" t="s">
        <v>17</v>
      </c>
      <c r="D6440" t="s">
        <v>18</v>
      </c>
      <c r="E6440">
        <v>44</v>
      </c>
      <c r="F6440" t="s">
        <v>19</v>
      </c>
      <c r="G6440">
        <v>3</v>
      </c>
      <c r="H6440" s="4">
        <v>118742.74</v>
      </c>
      <c r="I6440" t="s">
        <v>33</v>
      </c>
      <c r="J6440">
        <v>2</v>
      </c>
      <c r="K6440">
        <v>679</v>
      </c>
      <c r="L6440" t="s">
        <v>35</v>
      </c>
      <c r="M6440" t="s">
        <v>21</v>
      </c>
      <c r="N6440" t="s">
        <v>32</v>
      </c>
      <c r="O6440" s="4">
        <v>1568.91</v>
      </c>
      <c r="P6440" t="s">
        <v>28</v>
      </c>
      <c r="Q6440" t="str" cm="1">
        <f t="array" ref="Q6440">_xlfn.IFS(
O6440&lt;50000,"Low Salary (&lt;$50K)",
O6440&lt;90000,"Lower Middle ($50K-$90K)",
O6440&lt;130000,"Middle ($90K-$130K)",
O6440&lt;170000,"Upper Middle ($130K-$170K)",
O6440&gt;=170000,"High Salary (&gt;$170K)"
)</f>
        <v>Low Salary (&lt;$50K)</v>
      </c>
      <c r="R6440" t="str" cm="1">
        <f t="array" ref="R6440">_xlfn.IFS(
G6440&lt;=2,"New Customers (0-2Y)",
G6440&lt;=5,"Growing Customers (3-5Y)",
G6440&lt;=8,"Established Customers (6-8Y)",
G6440&lt;=10,"Loyal Customers (9-10Y)"
)</f>
        <v>Growing Customers (3-5Y)</v>
      </c>
    </row>
    <row r="6441" spans="1:18" x14ac:dyDescent="0.35">
      <c r="A6441">
        <v>15583371</v>
      </c>
      <c r="B6441" t="s">
        <v>683</v>
      </c>
      <c r="C6441" t="s">
        <v>26</v>
      </c>
      <c r="D6441" t="s">
        <v>39</v>
      </c>
      <c r="E6441">
        <v>37</v>
      </c>
      <c r="F6441" t="s">
        <v>19</v>
      </c>
      <c r="G6441">
        <v>1</v>
      </c>
      <c r="H6441" s="4">
        <v>138207.07999999999</v>
      </c>
      <c r="I6441" t="s">
        <v>33</v>
      </c>
      <c r="J6441">
        <v>1</v>
      </c>
      <c r="K6441">
        <v>632</v>
      </c>
      <c r="L6441" t="s">
        <v>20</v>
      </c>
      <c r="M6441" t="s">
        <v>21</v>
      </c>
      <c r="N6441" t="s">
        <v>32</v>
      </c>
      <c r="O6441" s="4">
        <v>60778.11</v>
      </c>
      <c r="P6441" t="s">
        <v>23</v>
      </c>
      <c r="Q6441" t="str" cm="1">
        <f t="array" ref="Q6441">_xlfn.IFS(
O6441&lt;50000,"Low Salary (&lt;$50K)",
O6441&lt;90000,"Lower Middle ($50K-$90K)",
O6441&lt;130000,"Middle ($90K-$130K)",
O6441&lt;170000,"Upper Middle ($130K-$170K)",
O6441&gt;=170000,"High Salary (&gt;$170K)"
)</f>
        <v>Lower Middle ($50K-$90K)</v>
      </c>
      <c r="R6441" t="str" cm="1">
        <f t="array" ref="R6441">_xlfn.IFS(
G6441&lt;=2,"New Customers (0-2Y)",
G6441&lt;=5,"Growing Customers (3-5Y)",
G6441&lt;=8,"Established Customers (6-8Y)",
G6441&lt;=10,"Loyal Customers (9-10Y)"
)</f>
        <v>New Customers (0-2Y)</v>
      </c>
    </row>
    <row r="6442" spans="1:18" x14ac:dyDescent="0.35">
      <c r="A6442">
        <v>15772559</v>
      </c>
      <c r="B6442" t="s">
        <v>2367</v>
      </c>
      <c r="C6442" t="s">
        <v>17</v>
      </c>
      <c r="D6442" t="s">
        <v>18</v>
      </c>
      <c r="E6442">
        <v>47</v>
      </c>
      <c r="F6442" t="s">
        <v>19</v>
      </c>
      <c r="G6442">
        <v>10</v>
      </c>
      <c r="H6442" s="4">
        <v>148636.21</v>
      </c>
      <c r="I6442" t="s">
        <v>33</v>
      </c>
      <c r="J6442">
        <v>1</v>
      </c>
      <c r="K6442">
        <v>790</v>
      </c>
      <c r="L6442" t="s">
        <v>37</v>
      </c>
      <c r="M6442" t="s">
        <v>27</v>
      </c>
      <c r="N6442" t="s">
        <v>22</v>
      </c>
      <c r="O6442" s="4">
        <v>16119.96</v>
      </c>
      <c r="P6442" t="s">
        <v>23</v>
      </c>
      <c r="Q6442" t="str" cm="1">
        <f t="array" ref="Q6442">_xlfn.IFS(
O6442&lt;50000,"Low Salary (&lt;$50K)",
O6442&lt;90000,"Lower Middle ($50K-$90K)",
O6442&lt;130000,"Middle ($90K-$130K)",
O6442&lt;170000,"Upper Middle ($130K-$170K)",
O6442&gt;=170000,"High Salary (&gt;$170K)"
)</f>
        <v>Low Salary (&lt;$50K)</v>
      </c>
      <c r="R6442" t="str" cm="1">
        <f t="array" ref="R6442">_xlfn.IFS(
G6442&lt;=2,"New Customers (0-2Y)",
G6442&lt;=5,"Growing Customers (3-5Y)",
G6442&lt;=8,"Established Customers (6-8Y)",
G6442&lt;=10,"Loyal Customers (9-10Y)"
)</f>
        <v>Loyal Customers (9-10Y)</v>
      </c>
    </row>
    <row r="6443" spans="1:18" x14ac:dyDescent="0.35">
      <c r="A6443">
        <v>15711251</v>
      </c>
      <c r="B6443" t="s">
        <v>453</v>
      </c>
      <c r="C6443" t="s">
        <v>17</v>
      </c>
      <c r="D6443" t="s">
        <v>39</v>
      </c>
      <c r="E6443">
        <v>45</v>
      </c>
      <c r="F6443" t="s">
        <v>19</v>
      </c>
      <c r="G6443">
        <v>1</v>
      </c>
      <c r="H6443" s="4">
        <v>178827.79</v>
      </c>
      <c r="I6443" t="s">
        <v>33</v>
      </c>
      <c r="J6443">
        <v>1</v>
      </c>
      <c r="K6443">
        <v>514</v>
      </c>
      <c r="L6443" t="s">
        <v>31</v>
      </c>
      <c r="M6443" t="s">
        <v>21</v>
      </c>
      <c r="N6443" t="s">
        <v>32</v>
      </c>
      <c r="O6443" s="4">
        <v>60375.18</v>
      </c>
      <c r="P6443" t="s">
        <v>28</v>
      </c>
      <c r="Q6443" t="str" cm="1">
        <f t="array" ref="Q6443">_xlfn.IFS(
O6443&lt;50000,"Low Salary (&lt;$50K)",
O6443&lt;90000,"Lower Middle ($50K-$90K)",
O6443&lt;130000,"Middle ($90K-$130K)",
O6443&lt;170000,"Upper Middle ($130K-$170K)",
O6443&gt;=170000,"High Salary (&gt;$170K)"
)</f>
        <v>Lower Middle ($50K-$90K)</v>
      </c>
      <c r="R6443" t="str" cm="1">
        <f t="array" ref="R6443">_xlfn.IFS(
G6443&lt;=2,"New Customers (0-2Y)",
G6443&lt;=5,"Growing Customers (3-5Y)",
G6443&lt;=8,"Established Customers (6-8Y)",
G6443&lt;=10,"Loyal Customers (9-10Y)"
)</f>
        <v>New Customers (0-2Y)</v>
      </c>
    </row>
    <row r="6444" spans="1:18" x14ac:dyDescent="0.35">
      <c r="A6444">
        <v>15719212</v>
      </c>
      <c r="B6444" t="s">
        <v>94</v>
      </c>
      <c r="C6444" t="s">
        <v>17</v>
      </c>
      <c r="D6444" t="s">
        <v>39</v>
      </c>
      <c r="E6444">
        <v>33</v>
      </c>
      <c r="F6444" t="s">
        <v>19</v>
      </c>
      <c r="G6444">
        <v>5</v>
      </c>
      <c r="H6444" s="4">
        <v>83134.3</v>
      </c>
      <c r="I6444" t="s">
        <v>29</v>
      </c>
      <c r="J6444">
        <v>1</v>
      </c>
      <c r="K6444">
        <v>491</v>
      </c>
      <c r="L6444" t="s">
        <v>44</v>
      </c>
      <c r="M6444" t="s">
        <v>21</v>
      </c>
      <c r="N6444" t="s">
        <v>32</v>
      </c>
      <c r="O6444" s="4">
        <v>187946.55</v>
      </c>
      <c r="P6444" t="s">
        <v>28</v>
      </c>
      <c r="Q6444" t="str" cm="1">
        <f t="array" ref="Q6444">_xlfn.IFS(
O6444&lt;50000,"Low Salary (&lt;$50K)",
O6444&lt;90000,"Lower Middle ($50K-$90K)",
O6444&lt;130000,"Middle ($90K-$130K)",
O6444&lt;170000,"Upper Middle ($130K-$170K)",
O6444&gt;=170000,"High Salary (&gt;$170K)"
)</f>
        <v>High Salary (&gt;$170K)</v>
      </c>
      <c r="R6444" t="str" cm="1">
        <f t="array" ref="R6444">_xlfn.IFS(
G6444&lt;=2,"New Customers (0-2Y)",
G6444&lt;=5,"Growing Customers (3-5Y)",
G6444&lt;=8,"Established Customers (6-8Y)",
G6444&lt;=10,"Loyal Customers (9-10Y)"
)</f>
        <v>Growing Customers (3-5Y)</v>
      </c>
    </row>
    <row r="6445" spans="1:18" x14ac:dyDescent="0.35">
      <c r="A6445">
        <v>15764927</v>
      </c>
      <c r="B6445" t="s">
        <v>2045</v>
      </c>
      <c r="C6445" t="s">
        <v>17</v>
      </c>
      <c r="D6445" t="s">
        <v>39</v>
      </c>
      <c r="E6445">
        <v>92</v>
      </c>
      <c r="F6445" t="s">
        <v>2967</v>
      </c>
      <c r="G6445">
        <v>3</v>
      </c>
      <c r="H6445" s="4">
        <v>121513.31</v>
      </c>
      <c r="I6445" t="s">
        <v>33</v>
      </c>
      <c r="J6445">
        <v>1</v>
      </c>
      <c r="K6445">
        <v>753</v>
      </c>
      <c r="L6445" t="s">
        <v>35</v>
      </c>
      <c r="M6445" t="s">
        <v>27</v>
      </c>
      <c r="N6445" t="s">
        <v>22</v>
      </c>
      <c r="O6445" s="4">
        <v>195563.99</v>
      </c>
      <c r="P6445" t="s">
        <v>28</v>
      </c>
      <c r="Q6445" t="str" cm="1">
        <f t="array" ref="Q6445">_xlfn.IFS(
O6445&lt;50000,"Low Salary (&lt;$50K)",
O6445&lt;90000,"Lower Middle ($50K-$90K)",
O6445&lt;130000,"Middle ($90K-$130K)",
O6445&lt;170000,"Upper Middle ($130K-$170K)",
O6445&gt;=170000,"High Salary (&gt;$170K)"
)</f>
        <v>High Salary (&gt;$170K)</v>
      </c>
      <c r="R6445" t="str" cm="1">
        <f t="array" ref="R6445">_xlfn.IFS(
G6445&lt;=2,"New Customers (0-2Y)",
G6445&lt;=5,"Growing Customers (3-5Y)",
G6445&lt;=8,"Established Customers (6-8Y)",
G6445&lt;=10,"Loyal Customers (9-10Y)"
)</f>
        <v>Growing Customers (3-5Y)</v>
      </c>
    </row>
    <row r="6446" spans="1:18" x14ac:dyDescent="0.35">
      <c r="A6446">
        <v>15731412</v>
      </c>
      <c r="B6446" t="s">
        <v>230</v>
      </c>
      <c r="C6446" t="s">
        <v>42</v>
      </c>
      <c r="D6446" t="s">
        <v>18</v>
      </c>
      <c r="E6446">
        <v>37</v>
      </c>
      <c r="F6446" t="s">
        <v>19</v>
      </c>
      <c r="G6446">
        <v>6</v>
      </c>
      <c r="H6446" s="4">
        <v>95900.04</v>
      </c>
      <c r="I6446" t="s">
        <v>29</v>
      </c>
      <c r="J6446">
        <v>1</v>
      </c>
      <c r="K6446">
        <v>693</v>
      </c>
      <c r="L6446" t="s">
        <v>35</v>
      </c>
      <c r="M6446" t="s">
        <v>21</v>
      </c>
      <c r="N6446" t="s">
        <v>22</v>
      </c>
      <c r="O6446" s="4">
        <v>38196.239999999998</v>
      </c>
      <c r="P6446" t="s">
        <v>28</v>
      </c>
      <c r="Q6446" t="str" cm="1">
        <f t="array" ref="Q6446">_xlfn.IFS(
O6446&lt;50000,"Low Salary (&lt;$50K)",
O6446&lt;90000,"Lower Middle ($50K-$90K)",
O6446&lt;130000,"Middle ($90K-$130K)",
O6446&lt;170000,"Upper Middle ($130K-$170K)",
O6446&gt;=170000,"High Salary (&gt;$170K)"
)</f>
        <v>Low Salary (&lt;$50K)</v>
      </c>
      <c r="R6446" t="str" cm="1">
        <f t="array" ref="R6446">_xlfn.IFS(
G6446&lt;=2,"New Customers (0-2Y)",
G6446&lt;=5,"Growing Customers (3-5Y)",
G6446&lt;=8,"Established Customers (6-8Y)",
G6446&lt;=10,"Loyal Customers (9-10Y)"
)</f>
        <v>Established Customers (6-8Y)</v>
      </c>
    </row>
    <row r="6447" spans="1:18" x14ac:dyDescent="0.35">
      <c r="A6447">
        <v>15719170</v>
      </c>
      <c r="B6447" t="s">
        <v>560</v>
      </c>
      <c r="C6447" t="s">
        <v>17</v>
      </c>
      <c r="D6447" t="s">
        <v>18</v>
      </c>
      <c r="E6447">
        <v>30</v>
      </c>
      <c r="F6447" t="s">
        <v>19</v>
      </c>
      <c r="G6447">
        <v>1</v>
      </c>
      <c r="H6447" s="4">
        <v>112543.42</v>
      </c>
      <c r="I6447" t="s">
        <v>33</v>
      </c>
      <c r="J6447">
        <v>1</v>
      </c>
      <c r="K6447">
        <v>679</v>
      </c>
      <c r="L6447" t="s">
        <v>35</v>
      </c>
      <c r="M6447" t="s">
        <v>21</v>
      </c>
      <c r="N6447" t="s">
        <v>22</v>
      </c>
      <c r="O6447" s="4">
        <v>179435.21</v>
      </c>
      <c r="P6447" t="s">
        <v>28</v>
      </c>
      <c r="Q6447" t="str" cm="1">
        <f t="array" ref="Q6447">_xlfn.IFS(
O6447&lt;50000,"Low Salary (&lt;$50K)",
O6447&lt;90000,"Lower Middle ($50K-$90K)",
O6447&lt;130000,"Middle ($90K-$130K)",
O6447&lt;170000,"Upper Middle ($130K-$170K)",
O6447&gt;=170000,"High Salary (&gt;$170K)"
)</f>
        <v>High Salary (&gt;$170K)</v>
      </c>
      <c r="R6447" t="str" cm="1">
        <f t="array" ref="R6447">_xlfn.IFS(
G6447&lt;=2,"New Customers (0-2Y)",
G6447&lt;=5,"Growing Customers (3-5Y)",
G6447&lt;=8,"Established Customers (6-8Y)",
G6447&lt;=10,"Loyal Customers (9-10Y)"
)</f>
        <v>New Customers (0-2Y)</v>
      </c>
    </row>
    <row r="6448" spans="1:18" x14ac:dyDescent="0.35">
      <c r="A6448">
        <v>15596011</v>
      </c>
      <c r="B6448" t="s">
        <v>2368</v>
      </c>
      <c r="C6448" t="s">
        <v>26</v>
      </c>
      <c r="D6448" t="s">
        <v>39</v>
      </c>
      <c r="E6448">
        <v>34</v>
      </c>
      <c r="F6448" t="s">
        <v>19</v>
      </c>
      <c r="G6448">
        <v>9</v>
      </c>
      <c r="H6448" s="4">
        <v>0</v>
      </c>
      <c r="I6448" t="s">
        <v>24</v>
      </c>
      <c r="J6448">
        <v>1</v>
      </c>
      <c r="K6448">
        <v>529</v>
      </c>
      <c r="L6448" t="s">
        <v>31</v>
      </c>
      <c r="M6448" t="s">
        <v>21</v>
      </c>
      <c r="N6448" t="s">
        <v>22</v>
      </c>
      <c r="O6448" s="4">
        <v>93208.22</v>
      </c>
      <c r="P6448" t="s">
        <v>28</v>
      </c>
      <c r="Q6448" t="str" cm="1">
        <f t="array" ref="Q6448">_xlfn.IFS(
O6448&lt;50000,"Low Salary (&lt;$50K)",
O6448&lt;90000,"Lower Middle ($50K-$90K)",
O6448&lt;130000,"Middle ($90K-$130K)",
O6448&lt;170000,"Upper Middle ($130K-$170K)",
O6448&gt;=170000,"High Salary (&gt;$170K)"
)</f>
        <v>Middle ($90K-$130K)</v>
      </c>
      <c r="R6448" t="str" cm="1">
        <f t="array" ref="R6448">_xlfn.IFS(
G6448&lt;=2,"New Customers (0-2Y)",
G6448&lt;=5,"Growing Customers (3-5Y)",
G6448&lt;=8,"Established Customers (6-8Y)",
G6448&lt;=10,"Loyal Customers (9-10Y)"
)</f>
        <v>Loyal Customers (9-10Y)</v>
      </c>
    </row>
    <row r="6449" spans="1:18" x14ac:dyDescent="0.35">
      <c r="A6449">
        <v>15614834</v>
      </c>
      <c r="B6449" t="s">
        <v>1400</v>
      </c>
      <c r="C6449" t="s">
        <v>26</v>
      </c>
      <c r="D6449" t="s">
        <v>18</v>
      </c>
      <c r="E6449">
        <v>31</v>
      </c>
      <c r="F6449" t="s">
        <v>19</v>
      </c>
      <c r="G6449">
        <v>3</v>
      </c>
      <c r="H6449" s="4">
        <v>141751.82</v>
      </c>
      <c r="I6449" t="s">
        <v>33</v>
      </c>
      <c r="J6449">
        <v>1</v>
      </c>
      <c r="K6449">
        <v>619</v>
      </c>
      <c r="L6449" t="s">
        <v>20</v>
      </c>
      <c r="M6449" t="s">
        <v>27</v>
      </c>
      <c r="N6449" t="s">
        <v>22</v>
      </c>
      <c r="O6449" s="4">
        <v>61531.86</v>
      </c>
      <c r="P6449" t="s">
        <v>28</v>
      </c>
      <c r="Q6449" t="str" cm="1">
        <f t="array" ref="Q6449">_xlfn.IFS(
O6449&lt;50000,"Low Salary (&lt;$50K)",
O6449&lt;90000,"Lower Middle ($50K-$90K)",
O6449&lt;130000,"Middle ($90K-$130K)",
O6449&lt;170000,"Upper Middle ($130K-$170K)",
O6449&gt;=170000,"High Salary (&gt;$170K)"
)</f>
        <v>Lower Middle ($50K-$90K)</v>
      </c>
      <c r="R6449" t="str" cm="1">
        <f t="array" ref="R6449">_xlfn.IFS(
G6449&lt;=2,"New Customers (0-2Y)",
G6449&lt;=5,"Growing Customers (3-5Y)",
G6449&lt;=8,"Established Customers (6-8Y)",
G6449&lt;=10,"Loyal Customers (9-10Y)"
)</f>
        <v>Growing Customers (3-5Y)</v>
      </c>
    </row>
    <row r="6450" spans="1:18" x14ac:dyDescent="0.35">
      <c r="A6450">
        <v>15600510</v>
      </c>
      <c r="B6450" t="s">
        <v>335</v>
      </c>
      <c r="C6450" t="s">
        <v>26</v>
      </c>
      <c r="D6450" t="s">
        <v>18</v>
      </c>
      <c r="E6450">
        <v>37</v>
      </c>
      <c r="F6450" t="s">
        <v>19</v>
      </c>
      <c r="G6450">
        <v>6</v>
      </c>
      <c r="H6450" s="4">
        <v>124140.57</v>
      </c>
      <c r="I6450" t="s">
        <v>33</v>
      </c>
      <c r="J6450">
        <v>2</v>
      </c>
      <c r="K6450">
        <v>680</v>
      </c>
      <c r="L6450" t="s">
        <v>35</v>
      </c>
      <c r="M6450" t="s">
        <v>21</v>
      </c>
      <c r="N6450" t="s">
        <v>32</v>
      </c>
      <c r="O6450" s="4">
        <v>92826.35</v>
      </c>
      <c r="P6450" t="s">
        <v>28</v>
      </c>
      <c r="Q6450" t="str" cm="1">
        <f t="array" ref="Q6450">_xlfn.IFS(
O6450&lt;50000,"Low Salary (&lt;$50K)",
O6450&lt;90000,"Lower Middle ($50K-$90K)",
O6450&lt;130000,"Middle ($90K-$130K)",
O6450&lt;170000,"Upper Middle ($130K-$170K)",
O6450&gt;=170000,"High Salary (&gt;$170K)"
)</f>
        <v>Middle ($90K-$130K)</v>
      </c>
      <c r="R6450" t="str" cm="1">
        <f t="array" ref="R6450">_xlfn.IFS(
G6450&lt;=2,"New Customers (0-2Y)",
G6450&lt;=5,"Growing Customers (3-5Y)",
G6450&lt;=8,"Established Customers (6-8Y)",
G6450&lt;=10,"Loyal Customers (9-10Y)"
)</f>
        <v>Established Customers (6-8Y)</v>
      </c>
    </row>
    <row r="6451" spans="1:18" x14ac:dyDescent="0.35">
      <c r="A6451">
        <v>15625706</v>
      </c>
      <c r="B6451" t="s">
        <v>339</v>
      </c>
      <c r="C6451" t="s">
        <v>42</v>
      </c>
      <c r="D6451" t="s">
        <v>39</v>
      </c>
      <c r="E6451">
        <v>45</v>
      </c>
      <c r="F6451" t="s">
        <v>19</v>
      </c>
      <c r="G6451">
        <v>2</v>
      </c>
      <c r="H6451" s="4">
        <v>116546.59</v>
      </c>
      <c r="I6451" t="s">
        <v>33</v>
      </c>
      <c r="J6451">
        <v>2</v>
      </c>
      <c r="K6451">
        <v>693</v>
      </c>
      <c r="L6451" t="s">
        <v>35</v>
      </c>
      <c r="M6451" t="s">
        <v>27</v>
      </c>
      <c r="N6451" t="s">
        <v>32</v>
      </c>
      <c r="O6451" s="4">
        <v>23140.28</v>
      </c>
      <c r="P6451" t="s">
        <v>23</v>
      </c>
      <c r="Q6451" t="str" cm="1">
        <f t="array" ref="Q6451">_xlfn.IFS(
O6451&lt;50000,"Low Salary (&lt;$50K)",
O6451&lt;90000,"Lower Middle ($50K-$90K)",
O6451&lt;130000,"Middle ($90K-$130K)",
O6451&lt;170000,"Upper Middle ($130K-$170K)",
O6451&gt;=170000,"High Salary (&gt;$170K)"
)</f>
        <v>Low Salary (&lt;$50K)</v>
      </c>
      <c r="R6451" t="str" cm="1">
        <f t="array" ref="R6451">_xlfn.IFS(
G6451&lt;=2,"New Customers (0-2Y)",
G6451&lt;=5,"Growing Customers (3-5Y)",
G6451&lt;=8,"Established Customers (6-8Y)",
G6451&lt;=10,"Loyal Customers (9-10Y)"
)</f>
        <v>New Customers (0-2Y)</v>
      </c>
    </row>
    <row r="6452" spans="1:18" x14ac:dyDescent="0.35">
      <c r="A6452">
        <v>15781409</v>
      </c>
      <c r="B6452" t="s">
        <v>491</v>
      </c>
      <c r="C6452" t="s">
        <v>17</v>
      </c>
      <c r="D6452" t="s">
        <v>18</v>
      </c>
      <c r="E6452">
        <v>28</v>
      </c>
      <c r="F6452" t="s">
        <v>43</v>
      </c>
      <c r="G6452">
        <v>6</v>
      </c>
      <c r="H6452" s="4">
        <v>0</v>
      </c>
      <c r="I6452" t="s">
        <v>24</v>
      </c>
      <c r="J6452">
        <v>1</v>
      </c>
      <c r="K6452">
        <v>834</v>
      </c>
      <c r="L6452" t="s">
        <v>37</v>
      </c>
      <c r="M6452" t="s">
        <v>21</v>
      </c>
      <c r="N6452" t="s">
        <v>32</v>
      </c>
      <c r="O6452" s="4">
        <v>74287.53</v>
      </c>
      <c r="P6452" t="s">
        <v>28</v>
      </c>
      <c r="Q6452" t="str" cm="1">
        <f t="array" ref="Q6452">_xlfn.IFS(
O6452&lt;50000,"Low Salary (&lt;$50K)",
O6452&lt;90000,"Lower Middle ($50K-$90K)",
O6452&lt;130000,"Middle ($90K-$130K)",
O6452&lt;170000,"Upper Middle ($130K-$170K)",
O6452&gt;=170000,"High Salary (&gt;$170K)"
)</f>
        <v>Lower Middle ($50K-$90K)</v>
      </c>
      <c r="R6452" t="str" cm="1">
        <f t="array" ref="R6452">_xlfn.IFS(
G6452&lt;=2,"New Customers (0-2Y)",
G6452&lt;=5,"Growing Customers (3-5Y)",
G6452&lt;=8,"Established Customers (6-8Y)",
G6452&lt;=10,"Loyal Customers (9-10Y)"
)</f>
        <v>Established Customers (6-8Y)</v>
      </c>
    </row>
    <row r="6453" spans="1:18" x14ac:dyDescent="0.35">
      <c r="A6453">
        <v>15722583</v>
      </c>
      <c r="B6453" t="s">
        <v>2003</v>
      </c>
      <c r="C6453" t="s">
        <v>26</v>
      </c>
      <c r="D6453" t="s">
        <v>18</v>
      </c>
      <c r="E6453">
        <v>29</v>
      </c>
      <c r="F6453" t="s">
        <v>43</v>
      </c>
      <c r="G6453">
        <v>6</v>
      </c>
      <c r="H6453" s="4">
        <v>157576.47</v>
      </c>
      <c r="I6453" t="s">
        <v>33</v>
      </c>
      <c r="J6453">
        <v>2</v>
      </c>
      <c r="K6453">
        <v>636</v>
      </c>
      <c r="L6453" t="s">
        <v>20</v>
      </c>
      <c r="M6453" t="s">
        <v>21</v>
      </c>
      <c r="N6453" t="s">
        <v>22</v>
      </c>
      <c r="O6453" s="4">
        <v>101102.39</v>
      </c>
      <c r="P6453" t="s">
        <v>28</v>
      </c>
      <c r="Q6453" t="str" cm="1">
        <f t="array" ref="Q6453">_xlfn.IFS(
O6453&lt;50000,"Low Salary (&lt;$50K)",
O6453&lt;90000,"Lower Middle ($50K-$90K)",
O6453&lt;130000,"Middle ($90K-$130K)",
O6453&lt;170000,"Upper Middle ($130K-$170K)",
O6453&gt;=170000,"High Salary (&gt;$170K)"
)</f>
        <v>Middle ($90K-$130K)</v>
      </c>
      <c r="R6453" t="str" cm="1">
        <f t="array" ref="R6453">_xlfn.IFS(
G6453&lt;=2,"New Customers (0-2Y)",
G6453&lt;=5,"Growing Customers (3-5Y)",
G6453&lt;=8,"Established Customers (6-8Y)",
G6453&lt;=10,"Loyal Customers (9-10Y)"
)</f>
        <v>Established Customers (6-8Y)</v>
      </c>
    </row>
    <row r="6454" spans="1:18" x14ac:dyDescent="0.35">
      <c r="A6454">
        <v>15677243</v>
      </c>
      <c r="B6454" t="s">
        <v>690</v>
      </c>
      <c r="C6454" t="s">
        <v>26</v>
      </c>
      <c r="D6454" t="s">
        <v>39</v>
      </c>
      <c r="E6454">
        <v>43</v>
      </c>
      <c r="F6454" t="s">
        <v>19</v>
      </c>
      <c r="G6454">
        <v>5</v>
      </c>
      <c r="H6454" s="4">
        <v>0</v>
      </c>
      <c r="I6454" t="s">
        <v>24</v>
      </c>
      <c r="J6454">
        <v>2</v>
      </c>
      <c r="K6454">
        <v>538</v>
      </c>
      <c r="L6454" t="s">
        <v>31</v>
      </c>
      <c r="M6454" t="s">
        <v>21</v>
      </c>
      <c r="N6454" t="s">
        <v>32</v>
      </c>
      <c r="O6454" s="4">
        <v>126933.73</v>
      </c>
      <c r="P6454" t="s">
        <v>28</v>
      </c>
      <c r="Q6454" t="str" cm="1">
        <f t="array" ref="Q6454">_xlfn.IFS(
O6454&lt;50000,"Low Salary (&lt;$50K)",
O6454&lt;90000,"Lower Middle ($50K-$90K)",
O6454&lt;130000,"Middle ($90K-$130K)",
O6454&lt;170000,"Upper Middle ($130K-$170K)",
O6454&gt;=170000,"High Salary (&gt;$170K)"
)</f>
        <v>Middle ($90K-$130K)</v>
      </c>
      <c r="R6454" t="str" cm="1">
        <f t="array" ref="R6454">_xlfn.IFS(
G6454&lt;=2,"New Customers (0-2Y)",
G6454&lt;=5,"Growing Customers (3-5Y)",
G6454&lt;=8,"Established Customers (6-8Y)",
G6454&lt;=10,"Loyal Customers (9-10Y)"
)</f>
        <v>Growing Customers (3-5Y)</v>
      </c>
    </row>
    <row r="6455" spans="1:18" x14ac:dyDescent="0.35">
      <c r="A6455">
        <v>15815070</v>
      </c>
      <c r="B6455" t="s">
        <v>1063</v>
      </c>
      <c r="C6455" t="s">
        <v>42</v>
      </c>
      <c r="D6455" t="s">
        <v>18</v>
      </c>
      <c r="E6455">
        <v>44</v>
      </c>
      <c r="F6455" t="s">
        <v>19</v>
      </c>
      <c r="G6455">
        <v>5</v>
      </c>
      <c r="H6455" s="4">
        <v>141428.99</v>
      </c>
      <c r="I6455" t="s">
        <v>33</v>
      </c>
      <c r="J6455">
        <v>2</v>
      </c>
      <c r="K6455">
        <v>566</v>
      </c>
      <c r="L6455" t="s">
        <v>31</v>
      </c>
      <c r="M6455" t="s">
        <v>27</v>
      </c>
      <c r="N6455" t="s">
        <v>32</v>
      </c>
      <c r="O6455" s="4">
        <v>68408.740000000005</v>
      </c>
      <c r="P6455" t="s">
        <v>28</v>
      </c>
      <c r="Q6455" t="str" cm="1">
        <f t="array" ref="Q6455">_xlfn.IFS(
O6455&lt;50000,"Low Salary (&lt;$50K)",
O6455&lt;90000,"Lower Middle ($50K-$90K)",
O6455&lt;130000,"Middle ($90K-$130K)",
O6455&lt;170000,"Upper Middle ($130K-$170K)",
O6455&gt;=170000,"High Salary (&gt;$170K)"
)</f>
        <v>Lower Middle ($50K-$90K)</v>
      </c>
      <c r="R6455" t="str" cm="1">
        <f t="array" ref="R6455">_xlfn.IFS(
G6455&lt;=2,"New Customers (0-2Y)",
G6455&lt;=5,"Growing Customers (3-5Y)",
G6455&lt;=8,"Established Customers (6-8Y)",
G6455&lt;=10,"Loyal Customers (9-10Y)"
)</f>
        <v>Growing Customers (3-5Y)</v>
      </c>
    </row>
    <row r="6456" spans="1:18" x14ac:dyDescent="0.35">
      <c r="A6456">
        <v>15705899</v>
      </c>
      <c r="B6456" t="s">
        <v>536</v>
      </c>
      <c r="C6456" t="s">
        <v>26</v>
      </c>
      <c r="D6456" t="s">
        <v>39</v>
      </c>
      <c r="E6456">
        <v>35</v>
      </c>
      <c r="F6456" t="s">
        <v>19</v>
      </c>
      <c r="G6456">
        <v>0</v>
      </c>
      <c r="H6456" s="4">
        <v>127510.99</v>
      </c>
      <c r="I6456" t="s">
        <v>33</v>
      </c>
      <c r="J6456">
        <v>1</v>
      </c>
      <c r="K6456">
        <v>597</v>
      </c>
      <c r="L6456" t="s">
        <v>31</v>
      </c>
      <c r="M6456" t="s">
        <v>21</v>
      </c>
      <c r="N6456" t="s">
        <v>22</v>
      </c>
      <c r="O6456" s="4">
        <v>155356.34</v>
      </c>
      <c r="P6456" t="s">
        <v>28</v>
      </c>
      <c r="Q6456" t="str" cm="1">
        <f t="array" ref="Q6456">_xlfn.IFS(
O6456&lt;50000,"Low Salary (&lt;$50K)",
O6456&lt;90000,"Lower Middle ($50K-$90K)",
O6456&lt;130000,"Middle ($90K-$130K)",
O6456&lt;170000,"Upper Middle ($130K-$170K)",
O6456&gt;=170000,"High Salary (&gt;$170K)"
)</f>
        <v>Upper Middle ($130K-$170K)</v>
      </c>
      <c r="R6456" t="str" cm="1">
        <f t="array" ref="R6456">_xlfn.IFS(
G6456&lt;=2,"New Customers (0-2Y)",
G6456&lt;=5,"Growing Customers (3-5Y)",
G6456&lt;=8,"Established Customers (6-8Y)",
G6456&lt;=10,"Loyal Customers (9-10Y)"
)</f>
        <v>New Customers (0-2Y)</v>
      </c>
    </row>
    <row r="6457" spans="1:18" x14ac:dyDescent="0.35">
      <c r="A6457">
        <v>15701522</v>
      </c>
      <c r="B6457" t="s">
        <v>2369</v>
      </c>
      <c r="C6457" t="s">
        <v>17</v>
      </c>
      <c r="D6457" t="s">
        <v>18</v>
      </c>
      <c r="E6457">
        <v>29</v>
      </c>
      <c r="F6457" t="s">
        <v>43</v>
      </c>
      <c r="G6457">
        <v>9</v>
      </c>
      <c r="H6457" s="4">
        <v>0</v>
      </c>
      <c r="I6457" t="s">
        <v>24</v>
      </c>
      <c r="J6457">
        <v>2</v>
      </c>
      <c r="K6457">
        <v>711</v>
      </c>
      <c r="L6457" t="s">
        <v>35</v>
      </c>
      <c r="M6457" t="s">
        <v>27</v>
      </c>
      <c r="N6457" t="s">
        <v>22</v>
      </c>
      <c r="O6457" s="4">
        <v>3234.8</v>
      </c>
      <c r="P6457" t="s">
        <v>28</v>
      </c>
      <c r="Q6457" t="str" cm="1">
        <f t="array" ref="Q6457">_xlfn.IFS(
O6457&lt;50000,"Low Salary (&lt;$50K)",
O6457&lt;90000,"Lower Middle ($50K-$90K)",
O6457&lt;130000,"Middle ($90K-$130K)",
O6457&lt;170000,"Upper Middle ($130K-$170K)",
O6457&gt;=170000,"High Salary (&gt;$170K)"
)</f>
        <v>Low Salary (&lt;$50K)</v>
      </c>
      <c r="R6457" t="str" cm="1">
        <f t="array" ref="R6457">_xlfn.IFS(
G6457&lt;=2,"New Customers (0-2Y)",
G6457&lt;=5,"Growing Customers (3-5Y)",
G6457&lt;=8,"Established Customers (6-8Y)",
G6457&lt;=10,"Loyal Customers (9-10Y)"
)</f>
        <v>Loyal Customers (9-10Y)</v>
      </c>
    </row>
    <row r="6458" spans="1:18" x14ac:dyDescent="0.35">
      <c r="A6458">
        <v>15755978</v>
      </c>
      <c r="B6458" t="s">
        <v>1353</v>
      </c>
      <c r="C6458" t="s">
        <v>17</v>
      </c>
      <c r="D6458" t="s">
        <v>39</v>
      </c>
      <c r="E6458">
        <v>31</v>
      </c>
      <c r="F6458" t="s">
        <v>19</v>
      </c>
      <c r="G6458">
        <v>10</v>
      </c>
      <c r="H6458" s="4">
        <v>0</v>
      </c>
      <c r="I6458" t="s">
        <v>24</v>
      </c>
      <c r="J6458">
        <v>2</v>
      </c>
      <c r="K6458">
        <v>606</v>
      </c>
      <c r="L6458" t="s">
        <v>20</v>
      </c>
      <c r="M6458" t="s">
        <v>21</v>
      </c>
      <c r="N6458" t="s">
        <v>32</v>
      </c>
      <c r="O6458" s="4">
        <v>195209.4</v>
      </c>
      <c r="P6458" t="s">
        <v>28</v>
      </c>
      <c r="Q6458" t="str" cm="1">
        <f t="array" ref="Q6458">_xlfn.IFS(
O6458&lt;50000,"Low Salary (&lt;$50K)",
O6458&lt;90000,"Lower Middle ($50K-$90K)",
O6458&lt;130000,"Middle ($90K-$130K)",
O6458&lt;170000,"Upper Middle ($130K-$170K)",
O6458&gt;=170000,"High Salary (&gt;$170K)"
)</f>
        <v>High Salary (&gt;$170K)</v>
      </c>
      <c r="R6458" t="str" cm="1">
        <f t="array" ref="R6458">_xlfn.IFS(
G6458&lt;=2,"New Customers (0-2Y)",
G6458&lt;=5,"Growing Customers (3-5Y)",
G6458&lt;=8,"Established Customers (6-8Y)",
G6458&lt;=10,"Loyal Customers (9-10Y)"
)</f>
        <v>Loyal Customers (9-10Y)</v>
      </c>
    </row>
    <row r="6459" spans="1:18" x14ac:dyDescent="0.35">
      <c r="A6459">
        <v>15722090</v>
      </c>
      <c r="B6459" t="s">
        <v>1353</v>
      </c>
      <c r="C6459" t="s">
        <v>26</v>
      </c>
      <c r="D6459" t="s">
        <v>39</v>
      </c>
      <c r="E6459">
        <v>51</v>
      </c>
      <c r="F6459" t="s">
        <v>19</v>
      </c>
      <c r="G6459">
        <v>6</v>
      </c>
      <c r="H6459" s="4">
        <v>81818.490000000005</v>
      </c>
      <c r="I6459" t="s">
        <v>29</v>
      </c>
      <c r="J6459">
        <v>1</v>
      </c>
      <c r="K6459">
        <v>615</v>
      </c>
      <c r="L6459" t="s">
        <v>20</v>
      </c>
      <c r="M6459" t="s">
        <v>21</v>
      </c>
      <c r="N6459" t="s">
        <v>22</v>
      </c>
      <c r="O6459" s="4">
        <v>169149.38</v>
      </c>
      <c r="P6459" t="s">
        <v>28</v>
      </c>
      <c r="Q6459" t="str" cm="1">
        <f t="array" ref="Q6459">_xlfn.IFS(
O6459&lt;50000,"Low Salary (&lt;$50K)",
O6459&lt;90000,"Lower Middle ($50K-$90K)",
O6459&lt;130000,"Middle ($90K-$130K)",
O6459&lt;170000,"Upper Middle ($130K-$170K)",
O6459&gt;=170000,"High Salary (&gt;$170K)"
)</f>
        <v>Upper Middle ($130K-$170K)</v>
      </c>
      <c r="R6459" t="str" cm="1">
        <f t="array" ref="R6459">_xlfn.IFS(
G6459&lt;=2,"New Customers (0-2Y)",
G6459&lt;=5,"Growing Customers (3-5Y)",
G6459&lt;=8,"Established Customers (6-8Y)",
G6459&lt;=10,"Loyal Customers (9-10Y)"
)</f>
        <v>Established Customers (6-8Y)</v>
      </c>
    </row>
    <row r="6460" spans="1:18" x14ac:dyDescent="0.35">
      <c r="A6460">
        <v>15783526</v>
      </c>
      <c r="B6460" t="s">
        <v>2370</v>
      </c>
      <c r="C6460" t="s">
        <v>17</v>
      </c>
      <c r="D6460" t="s">
        <v>39</v>
      </c>
      <c r="E6460">
        <v>36</v>
      </c>
      <c r="F6460" t="s">
        <v>19</v>
      </c>
      <c r="G6460">
        <v>1</v>
      </c>
      <c r="H6460" s="4">
        <v>100895.54</v>
      </c>
      <c r="I6460" t="s">
        <v>33</v>
      </c>
      <c r="J6460">
        <v>1</v>
      </c>
      <c r="K6460">
        <v>589</v>
      </c>
      <c r="L6460" t="s">
        <v>31</v>
      </c>
      <c r="M6460" t="s">
        <v>21</v>
      </c>
      <c r="N6460" t="s">
        <v>22</v>
      </c>
      <c r="O6460" s="4">
        <v>68075.14</v>
      </c>
      <c r="P6460" t="s">
        <v>28</v>
      </c>
      <c r="Q6460" t="str" cm="1">
        <f t="array" ref="Q6460">_xlfn.IFS(
O6460&lt;50000,"Low Salary (&lt;$50K)",
O6460&lt;90000,"Lower Middle ($50K-$90K)",
O6460&lt;130000,"Middle ($90K-$130K)",
O6460&lt;170000,"Upper Middle ($130K-$170K)",
O6460&gt;=170000,"High Salary (&gt;$170K)"
)</f>
        <v>Lower Middle ($50K-$90K)</v>
      </c>
      <c r="R6460" t="str" cm="1">
        <f t="array" ref="R6460">_xlfn.IFS(
G6460&lt;=2,"New Customers (0-2Y)",
G6460&lt;=5,"Growing Customers (3-5Y)",
G6460&lt;=8,"Established Customers (6-8Y)",
G6460&lt;=10,"Loyal Customers (9-10Y)"
)</f>
        <v>New Customers (0-2Y)</v>
      </c>
    </row>
    <row r="6461" spans="1:18" x14ac:dyDescent="0.35">
      <c r="A6461">
        <v>15632125</v>
      </c>
      <c r="B6461" t="s">
        <v>2371</v>
      </c>
      <c r="C6461" t="s">
        <v>42</v>
      </c>
      <c r="D6461" t="s">
        <v>39</v>
      </c>
      <c r="E6461">
        <v>45</v>
      </c>
      <c r="F6461" t="s">
        <v>19</v>
      </c>
      <c r="G6461">
        <v>5</v>
      </c>
      <c r="H6461" s="4">
        <v>63832.43</v>
      </c>
      <c r="I6461" t="s">
        <v>29</v>
      </c>
      <c r="J6461">
        <v>1</v>
      </c>
      <c r="K6461">
        <v>606</v>
      </c>
      <c r="L6461" t="s">
        <v>20</v>
      </c>
      <c r="M6461" t="s">
        <v>21</v>
      </c>
      <c r="N6461" t="s">
        <v>22</v>
      </c>
      <c r="O6461" s="4">
        <v>93707.8</v>
      </c>
      <c r="P6461" t="s">
        <v>28</v>
      </c>
      <c r="Q6461" t="str" cm="1">
        <f t="array" ref="Q6461">_xlfn.IFS(
O6461&lt;50000,"Low Salary (&lt;$50K)",
O6461&lt;90000,"Lower Middle ($50K-$90K)",
O6461&lt;130000,"Middle ($90K-$130K)",
O6461&lt;170000,"Upper Middle ($130K-$170K)",
O6461&gt;=170000,"High Salary (&gt;$170K)"
)</f>
        <v>Middle ($90K-$130K)</v>
      </c>
      <c r="R6461" t="str" cm="1">
        <f t="array" ref="R6461">_xlfn.IFS(
G6461&lt;=2,"New Customers (0-2Y)",
G6461&lt;=5,"Growing Customers (3-5Y)",
G6461&lt;=8,"Established Customers (6-8Y)",
G6461&lt;=10,"Loyal Customers (9-10Y)"
)</f>
        <v>Growing Customers (3-5Y)</v>
      </c>
    </row>
    <row r="6462" spans="1:18" x14ac:dyDescent="0.35">
      <c r="A6462">
        <v>15688395</v>
      </c>
      <c r="B6462" t="s">
        <v>1320</v>
      </c>
      <c r="C6462" t="s">
        <v>17</v>
      </c>
      <c r="D6462" t="s">
        <v>39</v>
      </c>
      <c r="E6462">
        <v>29</v>
      </c>
      <c r="F6462" t="s">
        <v>43</v>
      </c>
      <c r="G6462">
        <v>4</v>
      </c>
      <c r="H6462" s="4">
        <v>0</v>
      </c>
      <c r="I6462" t="s">
        <v>24</v>
      </c>
      <c r="J6462">
        <v>2</v>
      </c>
      <c r="K6462">
        <v>582</v>
      </c>
      <c r="L6462" t="s">
        <v>31</v>
      </c>
      <c r="M6462" t="s">
        <v>27</v>
      </c>
      <c r="N6462" t="s">
        <v>32</v>
      </c>
      <c r="O6462" s="4">
        <v>156153.26999999999</v>
      </c>
      <c r="P6462" t="s">
        <v>28</v>
      </c>
      <c r="Q6462" t="str" cm="1">
        <f t="array" ref="Q6462">_xlfn.IFS(
O6462&lt;50000,"Low Salary (&lt;$50K)",
O6462&lt;90000,"Lower Middle ($50K-$90K)",
O6462&lt;130000,"Middle ($90K-$130K)",
O6462&lt;170000,"Upper Middle ($130K-$170K)",
O6462&gt;=170000,"High Salary (&gt;$170K)"
)</f>
        <v>Upper Middle ($130K-$170K)</v>
      </c>
      <c r="R6462" t="str" cm="1">
        <f t="array" ref="R6462">_xlfn.IFS(
G6462&lt;=2,"New Customers (0-2Y)",
G6462&lt;=5,"Growing Customers (3-5Y)",
G6462&lt;=8,"Established Customers (6-8Y)",
G6462&lt;=10,"Loyal Customers (9-10Y)"
)</f>
        <v>Growing Customers (3-5Y)</v>
      </c>
    </row>
    <row r="6463" spans="1:18" x14ac:dyDescent="0.35">
      <c r="A6463">
        <v>15666975</v>
      </c>
      <c r="B6463" t="s">
        <v>2372</v>
      </c>
      <c r="C6463" t="s">
        <v>17</v>
      </c>
      <c r="D6463" t="s">
        <v>18</v>
      </c>
      <c r="E6463">
        <v>36</v>
      </c>
      <c r="F6463" t="s">
        <v>19</v>
      </c>
      <c r="G6463">
        <v>4</v>
      </c>
      <c r="H6463" s="4">
        <v>116085.06</v>
      </c>
      <c r="I6463" t="s">
        <v>33</v>
      </c>
      <c r="J6463">
        <v>1</v>
      </c>
      <c r="K6463">
        <v>710</v>
      </c>
      <c r="L6463" t="s">
        <v>35</v>
      </c>
      <c r="M6463" t="s">
        <v>21</v>
      </c>
      <c r="N6463" t="s">
        <v>32</v>
      </c>
      <c r="O6463" s="4">
        <v>58601.61</v>
      </c>
      <c r="P6463" t="s">
        <v>28</v>
      </c>
      <c r="Q6463" t="str" cm="1">
        <f t="array" ref="Q6463">_xlfn.IFS(
O6463&lt;50000,"Low Salary (&lt;$50K)",
O6463&lt;90000,"Lower Middle ($50K-$90K)",
O6463&lt;130000,"Middle ($90K-$130K)",
O6463&lt;170000,"Upper Middle ($130K-$170K)",
O6463&gt;=170000,"High Salary (&gt;$170K)"
)</f>
        <v>Lower Middle ($50K-$90K)</v>
      </c>
      <c r="R6463" t="str" cm="1">
        <f t="array" ref="R6463">_xlfn.IFS(
G6463&lt;=2,"New Customers (0-2Y)",
G6463&lt;=5,"Growing Customers (3-5Y)",
G6463&lt;=8,"Established Customers (6-8Y)",
G6463&lt;=10,"Loyal Customers (9-10Y)"
)</f>
        <v>Growing Customers (3-5Y)</v>
      </c>
    </row>
    <row r="6464" spans="1:18" x14ac:dyDescent="0.35">
      <c r="A6464">
        <v>15682211</v>
      </c>
      <c r="B6464" t="s">
        <v>1062</v>
      </c>
      <c r="C6464" t="s">
        <v>17</v>
      </c>
      <c r="D6464" t="s">
        <v>39</v>
      </c>
      <c r="E6464">
        <v>57</v>
      </c>
      <c r="F6464" t="s">
        <v>19</v>
      </c>
      <c r="G6464">
        <v>1</v>
      </c>
      <c r="H6464" s="4">
        <v>0</v>
      </c>
      <c r="I6464" t="s">
        <v>24</v>
      </c>
      <c r="J6464">
        <v>2</v>
      </c>
      <c r="K6464">
        <v>467</v>
      </c>
      <c r="L6464" t="s">
        <v>44</v>
      </c>
      <c r="M6464" t="s">
        <v>21</v>
      </c>
      <c r="N6464" t="s">
        <v>22</v>
      </c>
      <c r="O6464" s="4">
        <v>114448.77</v>
      </c>
      <c r="P6464" t="s">
        <v>28</v>
      </c>
      <c r="Q6464" t="str" cm="1">
        <f t="array" ref="Q6464">_xlfn.IFS(
O6464&lt;50000,"Low Salary (&lt;$50K)",
O6464&lt;90000,"Lower Middle ($50K-$90K)",
O6464&lt;130000,"Middle ($90K-$130K)",
O6464&lt;170000,"Upper Middle ($130K-$170K)",
O6464&gt;=170000,"High Salary (&gt;$170K)"
)</f>
        <v>Middle ($90K-$130K)</v>
      </c>
      <c r="R6464" t="str" cm="1">
        <f t="array" ref="R6464">_xlfn.IFS(
G6464&lt;=2,"New Customers (0-2Y)",
G6464&lt;=5,"Growing Customers (3-5Y)",
G6464&lt;=8,"Established Customers (6-8Y)",
G6464&lt;=10,"Loyal Customers (9-10Y)"
)</f>
        <v>New Customers (0-2Y)</v>
      </c>
    </row>
    <row r="6465" spans="1:18" x14ac:dyDescent="0.35">
      <c r="A6465">
        <v>15637411</v>
      </c>
      <c r="B6465" t="s">
        <v>1701</v>
      </c>
      <c r="C6465" t="s">
        <v>17</v>
      </c>
      <c r="D6465" t="s">
        <v>39</v>
      </c>
      <c r="E6465">
        <v>30</v>
      </c>
      <c r="F6465" t="s">
        <v>19</v>
      </c>
      <c r="G6465">
        <v>1</v>
      </c>
      <c r="H6465" s="4">
        <v>0</v>
      </c>
      <c r="I6465" t="s">
        <v>24</v>
      </c>
      <c r="J6465">
        <v>2</v>
      </c>
      <c r="K6465">
        <v>749</v>
      </c>
      <c r="L6465" t="s">
        <v>35</v>
      </c>
      <c r="M6465" t="s">
        <v>27</v>
      </c>
      <c r="N6465" t="s">
        <v>22</v>
      </c>
      <c r="O6465" s="4">
        <v>126551.65</v>
      </c>
      <c r="P6465" t="s">
        <v>28</v>
      </c>
      <c r="Q6465" t="str" cm="1">
        <f t="array" ref="Q6465">_xlfn.IFS(
O6465&lt;50000,"Low Salary (&lt;$50K)",
O6465&lt;90000,"Lower Middle ($50K-$90K)",
O6465&lt;130000,"Middle ($90K-$130K)",
O6465&lt;170000,"Upper Middle ($130K-$170K)",
O6465&gt;=170000,"High Salary (&gt;$170K)"
)</f>
        <v>Middle ($90K-$130K)</v>
      </c>
      <c r="R6465" t="str" cm="1">
        <f t="array" ref="R6465">_xlfn.IFS(
G6465&lt;=2,"New Customers (0-2Y)",
G6465&lt;=5,"Growing Customers (3-5Y)",
G6465&lt;=8,"Established Customers (6-8Y)",
G6465&lt;=10,"Loyal Customers (9-10Y)"
)</f>
        <v>New Customers (0-2Y)</v>
      </c>
    </row>
    <row r="6466" spans="1:18" x14ac:dyDescent="0.35">
      <c r="A6466">
        <v>15591512</v>
      </c>
      <c r="B6466" t="s">
        <v>2094</v>
      </c>
      <c r="C6466" t="s">
        <v>42</v>
      </c>
      <c r="D6466" t="s">
        <v>18</v>
      </c>
      <c r="E6466">
        <v>33</v>
      </c>
      <c r="F6466" t="s">
        <v>19</v>
      </c>
      <c r="G6466">
        <v>2</v>
      </c>
      <c r="H6466" s="4">
        <v>115761.51</v>
      </c>
      <c r="I6466" t="s">
        <v>33</v>
      </c>
      <c r="J6466">
        <v>1</v>
      </c>
      <c r="K6466">
        <v>564</v>
      </c>
      <c r="L6466" t="s">
        <v>31</v>
      </c>
      <c r="M6466" t="s">
        <v>27</v>
      </c>
      <c r="N6466" t="s">
        <v>22</v>
      </c>
      <c r="O6466" s="4">
        <v>112350.21</v>
      </c>
      <c r="P6466" t="s">
        <v>23</v>
      </c>
      <c r="Q6466" t="str" cm="1">
        <f t="array" ref="Q6466">_xlfn.IFS(
O6466&lt;50000,"Low Salary (&lt;$50K)",
O6466&lt;90000,"Lower Middle ($50K-$90K)",
O6466&lt;130000,"Middle ($90K-$130K)",
O6466&lt;170000,"Upper Middle ($130K-$170K)",
O6466&gt;=170000,"High Salary (&gt;$170K)"
)</f>
        <v>Middle ($90K-$130K)</v>
      </c>
      <c r="R6466" t="str" cm="1">
        <f t="array" ref="R6466">_xlfn.IFS(
G6466&lt;=2,"New Customers (0-2Y)",
G6466&lt;=5,"Growing Customers (3-5Y)",
G6466&lt;=8,"Established Customers (6-8Y)",
G6466&lt;=10,"Loyal Customers (9-10Y)"
)</f>
        <v>New Customers (0-2Y)</v>
      </c>
    </row>
    <row r="6467" spans="1:18" x14ac:dyDescent="0.35">
      <c r="A6467">
        <v>15606855</v>
      </c>
      <c r="B6467" t="s">
        <v>1123</v>
      </c>
      <c r="C6467" t="s">
        <v>26</v>
      </c>
      <c r="D6467" t="s">
        <v>39</v>
      </c>
      <c r="E6467">
        <v>26</v>
      </c>
      <c r="F6467" t="s">
        <v>43</v>
      </c>
      <c r="G6467">
        <v>6</v>
      </c>
      <c r="H6467" s="4">
        <v>0</v>
      </c>
      <c r="I6467" t="s">
        <v>24</v>
      </c>
      <c r="J6467">
        <v>2</v>
      </c>
      <c r="K6467">
        <v>730</v>
      </c>
      <c r="L6467" t="s">
        <v>35</v>
      </c>
      <c r="M6467" t="s">
        <v>21</v>
      </c>
      <c r="N6467" t="s">
        <v>22</v>
      </c>
      <c r="O6467" s="4">
        <v>185808.7</v>
      </c>
      <c r="P6467" t="s">
        <v>28</v>
      </c>
      <c r="Q6467" t="str" cm="1">
        <f t="array" ref="Q6467">_xlfn.IFS(
O6467&lt;50000,"Low Salary (&lt;$50K)",
O6467&lt;90000,"Lower Middle ($50K-$90K)",
O6467&lt;130000,"Middle ($90K-$130K)",
O6467&lt;170000,"Upper Middle ($130K-$170K)",
O6467&gt;=170000,"High Salary (&gt;$170K)"
)</f>
        <v>High Salary (&gt;$170K)</v>
      </c>
      <c r="R6467" t="str" cm="1">
        <f t="array" ref="R6467">_xlfn.IFS(
G6467&lt;=2,"New Customers (0-2Y)",
G6467&lt;=5,"Growing Customers (3-5Y)",
G6467&lt;=8,"Established Customers (6-8Y)",
G6467&lt;=10,"Loyal Customers (9-10Y)"
)</f>
        <v>Established Customers (6-8Y)</v>
      </c>
    </row>
    <row r="6468" spans="1:18" x14ac:dyDescent="0.35">
      <c r="A6468">
        <v>15763683</v>
      </c>
      <c r="B6468" t="s">
        <v>2373</v>
      </c>
      <c r="C6468" t="s">
        <v>42</v>
      </c>
      <c r="D6468" t="s">
        <v>39</v>
      </c>
      <c r="E6468">
        <v>32</v>
      </c>
      <c r="F6468" t="s">
        <v>19</v>
      </c>
      <c r="G6468">
        <v>4</v>
      </c>
      <c r="H6468" s="4">
        <v>139626.01</v>
      </c>
      <c r="I6468" t="s">
        <v>33</v>
      </c>
      <c r="J6468">
        <v>1</v>
      </c>
      <c r="K6468">
        <v>678</v>
      </c>
      <c r="L6468" t="s">
        <v>35</v>
      </c>
      <c r="M6468" t="s">
        <v>21</v>
      </c>
      <c r="N6468" t="s">
        <v>22</v>
      </c>
      <c r="O6468" s="4">
        <v>118235.52</v>
      </c>
      <c r="P6468" t="s">
        <v>23</v>
      </c>
      <c r="Q6468" t="str" cm="1">
        <f t="array" ref="Q6468">_xlfn.IFS(
O6468&lt;50000,"Low Salary (&lt;$50K)",
O6468&lt;90000,"Lower Middle ($50K-$90K)",
O6468&lt;130000,"Middle ($90K-$130K)",
O6468&lt;170000,"Upper Middle ($130K-$170K)",
O6468&gt;=170000,"High Salary (&gt;$170K)"
)</f>
        <v>Middle ($90K-$130K)</v>
      </c>
      <c r="R6468" t="str" cm="1">
        <f t="array" ref="R6468">_xlfn.IFS(
G6468&lt;=2,"New Customers (0-2Y)",
G6468&lt;=5,"Growing Customers (3-5Y)",
G6468&lt;=8,"Established Customers (6-8Y)",
G6468&lt;=10,"Loyal Customers (9-10Y)"
)</f>
        <v>Growing Customers (3-5Y)</v>
      </c>
    </row>
    <row r="6469" spans="1:18" x14ac:dyDescent="0.35">
      <c r="A6469">
        <v>15641782</v>
      </c>
      <c r="B6469" t="s">
        <v>182</v>
      </c>
      <c r="C6469" t="s">
        <v>17</v>
      </c>
      <c r="D6469" t="s">
        <v>18</v>
      </c>
      <c r="E6469">
        <v>31</v>
      </c>
      <c r="F6469" t="s">
        <v>19</v>
      </c>
      <c r="G6469">
        <v>7</v>
      </c>
      <c r="H6469" s="4">
        <v>0</v>
      </c>
      <c r="I6469" t="s">
        <v>24</v>
      </c>
      <c r="J6469">
        <v>1</v>
      </c>
      <c r="K6469">
        <v>540</v>
      </c>
      <c r="L6469" t="s">
        <v>31</v>
      </c>
      <c r="M6469" t="s">
        <v>27</v>
      </c>
      <c r="N6469" t="s">
        <v>22</v>
      </c>
      <c r="O6469" s="4">
        <v>183051.6</v>
      </c>
      <c r="P6469" t="s">
        <v>23</v>
      </c>
      <c r="Q6469" t="str" cm="1">
        <f t="array" ref="Q6469">_xlfn.IFS(
O6469&lt;50000,"Low Salary (&lt;$50K)",
O6469&lt;90000,"Lower Middle ($50K-$90K)",
O6469&lt;130000,"Middle ($90K-$130K)",
O6469&lt;170000,"Upper Middle ($130K-$170K)",
O6469&gt;=170000,"High Salary (&gt;$170K)"
)</f>
        <v>High Salary (&gt;$170K)</v>
      </c>
      <c r="R6469" t="str" cm="1">
        <f t="array" ref="R6469">_xlfn.IFS(
G6469&lt;=2,"New Customers (0-2Y)",
G6469&lt;=5,"Growing Customers (3-5Y)",
G6469&lt;=8,"Established Customers (6-8Y)",
G6469&lt;=10,"Loyal Customers (9-10Y)"
)</f>
        <v>Established Customers (6-8Y)</v>
      </c>
    </row>
    <row r="6470" spans="1:18" x14ac:dyDescent="0.35">
      <c r="A6470">
        <v>15677184</v>
      </c>
      <c r="B6470" t="s">
        <v>884</v>
      </c>
      <c r="C6470" t="s">
        <v>17</v>
      </c>
      <c r="D6470" t="s">
        <v>18</v>
      </c>
      <c r="E6470">
        <v>35</v>
      </c>
      <c r="F6470" t="s">
        <v>19</v>
      </c>
      <c r="G6470">
        <v>6</v>
      </c>
      <c r="H6470" s="4">
        <v>115576.44</v>
      </c>
      <c r="I6470" t="s">
        <v>33</v>
      </c>
      <c r="J6470">
        <v>1</v>
      </c>
      <c r="K6470">
        <v>767</v>
      </c>
      <c r="L6470" t="s">
        <v>35</v>
      </c>
      <c r="M6470" t="s">
        <v>27</v>
      </c>
      <c r="N6470" t="s">
        <v>22</v>
      </c>
      <c r="O6470" s="4">
        <v>27922.45</v>
      </c>
      <c r="P6470" t="s">
        <v>28</v>
      </c>
      <c r="Q6470" t="str" cm="1">
        <f t="array" ref="Q6470">_xlfn.IFS(
O6470&lt;50000,"Low Salary (&lt;$50K)",
O6470&lt;90000,"Lower Middle ($50K-$90K)",
O6470&lt;130000,"Middle ($90K-$130K)",
O6470&lt;170000,"Upper Middle ($130K-$170K)",
O6470&gt;=170000,"High Salary (&gt;$170K)"
)</f>
        <v>Low Salary (&lt;$50K)</v>
      </c>
      <c r="R6470" t="str" cm="1">
        <f t="array" ref="R6470">_xlfn.IFS(
G6470&lt;=2,"New Customers (0-2Y)",
G6470&lt;=5,"Growing Customers (3-5Y)",
G6470&lt;=8,"Established Customers (6-8Y)",
G6470&lt;=10,"Loyal Customers (9-10Y)"
)</f>
        <v>Established Customers (6-8Y)</v>
      </c>
    </row>
    <row r="6471" spans="1:18" x14ac:dyDescent="0.35">
      <c r="A6471">
        <v>15775042</v>
      </c>
      <c r="B6471" t="s">
        <v>226</v>
      </c>
      <c r="C6471" t="s">
        <v>17</v>
      </c>
      <c r="D6471" t="s">
        <v>18</v>
      </c>
      <c r="E6471">
        <v>23</v>
      </c>
      <c r="F6471" t="s">
        <v>43</v>
      </c>
      <c r="G6471">
        <v>4</v>
      </c>
      <c r="H6471" s="4">
        <v>0</v>
      </c>
      <c r="I6471" t="s">
        <v>24</v>
      </c>
      <c r="J6471">
        <v>2</v>
      </c>
      <c r="K6471">
        <v>615</v>
      </c>
      <c r="L6471" t="s">
        <v>20</v>
      </c>
      <c r="M6471" t="s">
        <v>21</v>
      </c>
      <c r="N6471" t="s">
        <v>32</v>
      </c>
      <c r="O6471" s="4">
        <v>196476.19</v>
      </c>
      <c r="P6471" t="s">
        <v>28</v>
      </c>
      <c r="Q6471" t="str" cm="1">
        <f t="array" ref="Q6471">_xlfn.IFS(
O6471&lt;50000,"Low Salary (&lt;$50K)",
O6471&lt;90000,"Lower Middle ($50K-$90K)",
O6471&lt;130000,"Middle ($90K-$130K)",
O6471&lt;170000,"Upper Middle ($130K-$170K)",
O6471&gt;=170000,"High Salary (&gt;$170K)"
)</f>
        <v>High Salary (&gt;$170K)</v>
      </c>
      <c r="R6471" t="str" cm="1">
        <f t="array" ref="R6471">_xlfn.IFS(
G6471&lt;=2,"New Customers (0-2Y)",
G6471&lt;=5,"Growing Customers (3-5Y)",
G6471&lt;=8,"Established Customers (6-8Y)",
G6471&lt;=10,"Loyal Customers (9-10Y)"
)</f>
        <v>Growing Customers (3-5Y)</v>
      </c>
    </row>
    <row r="6472" spans="1:18" x14ac:dyDescent="0.35">
      <c r="A6472">
        <v>15616630</v>
      </c>
      <c r="B6472" t="s">
        <v>1650</v>
      </c>
      <c r="C6472" t="s">
        <v>42</v>
      </c>
      <c r="D6472" t="s">
        <v>18</v>
      </c>
      <c r="E6472">
        <v>41</v>
      </c>
      <c r="F6472" t="s">
        <v>19</v>
      </c>
      <c r="G6472">
        <v>5</v>
      </c>
      <c r="H6472" s="4">
        <v>77647.600000000006</v>
      </c>
      <c r="I6472" t="s">
        <v>29</v>
      </c>
      <c r="J6472">
        <v>1</v>
      </c>
      <c r="K6472">
        <v>583</v>
      </c>
      <c r="L6472" t="s">
        <v>31</v>
      </c>
      <c r="M6472" t="s">
        <v>21</v>
      </c>
      <c r="N6472" t="s">
        <v>32</v>
      </c>
      <c r="O6472" s="4">
        <v>190429.52</v>
      </c>
      <c r="P6472" t="s">
        <v>28</v>
      </c>
      <c r="Q6472" t="str" cm="1">
        <f t="array" ref="Q6472">_xlfn.IFS(
O6472&lt;50000,"Low Salary (&lt;$50K)",
O6472&lt;90000,"Lower Middle ($50K-$90K)",
O6472&lt;130000,"Middle ($90K-$130K)",
O6472&lt;170000,"Upper Middle ($130K-$170K)",
O6472&gt;=170000,"High Salary (&gt;$170K)"
)</f>
        <v>High Salary (&gt;$170K)</v>
      </c>
      <c r="R6472" t="str" cm="1">
        <f t="array" ref="R6472">_xlfn.IFS(
G6472&lt;=2,"New Customers (0-2Y)",
G6472&lt;=5,"Growing Customers (3-5Y)",
G6472&lt;=8,"Established Customers (6-8Y)",
G6472&lt;=10,"Loyal Customers (9-10Y)"
)</f>
        <v>Growing Customers (3-5Y)</v>
      </c>
    </row>
    <row r="6473" spans="1:18" x14ac:dyDescent="0.35">
      <c r="A6473">
        <v>15800233</v>
      </c>
      <c r="B6473" t="s">
        <v>513</v>
      </c>
      <c r="C6473" t="s">
        <v>17</v>
      </c>
      <c r="D6473" t="s">
        <v>18</v>
      </c>
      <c r="E6473">
        <v>40</v>
      </c>
      <c r="F6473" t="s">
        <v>19</v>
      </c>
      <c r="G6473">
        <v>5</v>
      </c>
      <c r="H6473" s="4">
        <v>0</v>
      </c>
      <c r="I6473" t="s">
        <v>24</v>
      </c>
      <c r="J6473">
        <v>2</v>
      </c>
      <c r="K6473">
        <v>850</v>
      </c>
      <c r="L6473" t="s">
        <v>37</v>
      </c>
      <c r="M6473" t="s">
        <v>21</v>
      </c>
      <c r="N6473" t="s">
        <v>32</v>
      </c>
      <c r="O6473" s="4">
        <v>35034.15</v>
      </c>
      <c r="P6473" t="s">
        <v>28</v>
      </c>
      <c r="Q6473" t="str" cm="1">
        <f t="array" ref="Q6473">_xlfn.IFS(
O6473&lt;50000,"Low Salary (&lt;$50K)",
O6473&lt;90000,"Lower Middle ($50K-$90K)",
O6473&lt;130000,"Middle ($90K-$130K)",
O6473&lt;170000,"Upper Middle ($130K-$170K)",
O6473&gt;=170000,"High Salary (&gt;$170K)"
)</f>
        <v>Low Salary (&lt;$50K)</v>
      </c>
      <c r="R6473" t="str" cm="1">
        <f t="array" ref="R6473">_xlfn.IFS(
G6473&lt;=2,"New Customers (0-2Y)",
G6473&lt;=5,"Growing Customers (3-5Y)",
G6473&lt;=8,"Established Customers (6-8Y)",
G6473&lt;=10,"Loyal Customers (9-10Y)"
)</f>
        <v>Growing Customers (3-5Y)</v>
      </c>
    </row>
    <row r="6474" spans="1:18" x14ac:dyDescent="0.35">
      <c r="A6474">
        <v>15588419</v>
      </c>
      <c r="B6474" t="s">
        <v>256</v>
      </c>
      <c r="C6474" t="s">
        <v>42</v>
      </c>
      <c r="D6474" t="s">
        <v>18</v>
      </c>
      <c r="E6474">
        <v>34</v>
      </c>
      <c r="F6474" t="s">
        <v>19</v>
      </c>
      <c r="G6474">
        <v>10</v>
      </c>
      <c r="H6474" s="4">
        <v>148962.46</v>
      </c>
      <c r="I6474" t="s">
        <v>33</v>
      </c>
      <c r="J6474">
        <v>1</v>
      </c>
      <c r="K6474">
        <v>651</v>
      </c>
      <c r="L6474" t="s">
        <v>20</v>
      </c>
      <c r="M6474" t="s">
        <v>21</v>
      </c>
      <c r="N6474" t="s">
        <v>32</v>
      </c>
      <c r="O6474" s="4">
        <v>66389.429999999993</v>
      </c>
      <c r="P6474" t="s">
        <v>23</v>
      </c>
      <c r="Q6474" t="str" cm="1">
        <f t="array" ref="Q6474">_xlfn.IFS(
O6474&lt;50000,"Low Salary (&lt;$50K)",
O6474&lt;90000,"Lower Middle ($50K-$90K)",
O6474&lt;130000,"Middle ($90K-$130K)",
O6474&lt;170000,"Upper Middle ($130K-$170K)",
O6474&gt;=170000,"High Salary (&gt;$170K)"
)</f>
        <v>Lower Middle ($50K-$90K)</v>
      </c>
      <c r="R6474" t="str" cm="1">
        <f t="array" ref="R6474">_xlfn.IFS(
G6474&lt;=2,"New Customers (0-2Y)",
G6474&lt;=5,"Growing Customers (3-5Y)",
G6474&lt;=8,"Established Customers (6-8Y)",
G6474&lt;=10,"Loyal Customers (9-10Y)"
)</f>
        <v>Loyal Customers (9-10Y)</v>
      </c>
    </row>
    <row r="6475" spans="1:18" x14ac:dyDescent="0.35">
      <c r="A6475">
        <v>15595557</v>
      </c>
      <c r="B6475" t="s">
        <v>165</v>
      </c>
      <c r="C6475" t="s">
        <v>17</v>
      </c>
      <c r="D6475" t="s">
        <v>39</v>
      </c>
      <c r="E6475">
        <v>22</v>
      </c>
      <c r="F6475" t="s">
        <v>43</v>
      </c>
      <c r="G6475">
        <v>8</v>
      </c>
      <c r="H6475" s="4">
        <v>0</v>
      </c>
      <c r="I6475" t="s">
        <v>24</v>
      </c>
      <c r="J6475">
        <v>2</v>
      </c>
      <c r="K6475">
        <v>798</v>
      </c>
      <c r="L6475" t="s">
        <v>37</v>
      </c>
      <c r="M6475" t="s">
        <v>21</v>
      </c>
      <c r="N6475" t="s">
        <v>32</v>
      </c>
      <c r="O6475" s="4">
        <v>107615.43</v>
      </c>
      <c r="P6475" t="s">
        <v>28</v>
      </c>
      <c r="Q6475" t="str" cm="1">
        <f t="array" ref="Q6475">_xlfn.IFS(
O6475&lt;50000,"Low Salary (&lt;$50K)",
O6475&lt;90000,"Lower Middle ($50K-$90K)",
O6475&lt;130000,"Middle ($90K-$130K)",
O6475&lt;170000,"Upper Middle ($130K-$170K)",
O6475&gt;=170000,"High Salary (&gt;$170K)"
)</f>
        <v>Middle ($90K-$130K)</v>
      </c>
      <c r="R6475" t="str" cm="1">
        <f t="array" ref="R6475">_xlfn.IFS(
G6475&lt;=2,"New Customers (0-2Y)",
G6475&lt;=5,"Growing Customers (3-5Y)",
G6475&lt;=8,"Established Customers (6-8Y)",
G6475&lt;=10,"Loyal Customers (9-10Y)"
)</f>
        <v>Established Customers (6-8Y)</v>
      </c>
    </row>
    <row r="6476" spans="1:18" x14ac:dyDescent="0.35">
      <c r="A6476">
        <v>15626143</v>
      </c>
      <c r="B6476" t="s">
        <v>783</v>
      </c>
      <c r="C6476" t="s">
        <v>17</v>
      </c>
      <c r="D6476" t="s">
        <v>39</v>
      </c>
      <c r="E6476">
        <v>37</v>
      </c>
      <c r="F6476" t="s">
        <v>19</v>
      </c>
      <c r="G6476">
        <v>2</v>
      </c>
      <c r="H6476" s="4">
        <v>0</v>
      </c>
      <c r="I6476" t="s">
        <v>24</v>
      </c>
      <c r="J6476">
        <v>2</v>
      </c>
      <c r="K6476">
        <v>695</v>
      </c>
      <c r="L6476" t="s">
        <v>35</v>
      </c>
      <c r="M6476" t="s">
        <v>21</v>
      </c>
      <c r="N6476" t="s">
        <v>22</v>
      </c>
      <c r="O6476" s="4">
        <v>99692.65</v>
      </c>
      <c r="P6476" t="s">
        <v>28</v>
      </c>
      <c r="Q6476" t="str" cm="1">
        <f t="array" ref="Q6476">_xlfn.IFS(
O6476&lt;50000,"Low Salary (&lt;$50K)",
O6476&lt;90000,"Lower Middle ($50K-$90K)",
O6476&lt;130000,"Middle ($90K-$130K)",
O6476&lt;170000,"Upper Middle ($130K-$170K)",
O6476&gt;=170000,"High Salary (&gt;$170K)"
)</f>
        <v>Middle ($90K-$130K)</v>
      </c>
      <c r="R6476" t="str" cm="1">
        <f t="array" ref="R6476">_xlfn.IFS(
G6476&lt;=2,"New Customers (0-2Y)",
G6476&lt;=5,"Growing Customers (3-5Y)",
G6476&lt;=8,"Established Customers (6-8Y)",
G6476&lt;=10,"Loyal Customers (9-10Y)"
)</f>
        <v>New Customers (0-2Y)</v>
      </c>
    </row>
    <row r="6477" spans="1:18" x14ac:dyDescent="0.35">
      <c r="A6477">
        <v>15566030</v>
      </c>
      <c r="B6477" t="s">
        <v>1062</v>
      </c>
      <c r="C6477" t="s">
        <v>42</v>
      </c>
      <c r="D6477" t="s">
        <v>39</v>
      </c>
      <c r="E6477">
        <v>41</v>
      </c>
      <c r="F6477" t="s">
        <v>19</v>
      </c>
      <c r="G6477">
        <v>5</v>
      </c>
      <c r="H6477" s="4">
        <v>80542.81</v>
      </c>
      <c r="I6477" t="s">
        <v>29</v>
      </c>
      <c r="J6477">
        <v>1</v>
      </c>
      <c r="K6477">
        <v>497</v>
      </c>
      <c r="L6477" t="s">
        <v>44</v>
      </c>
      <c r="M6477" t="s">
        <v>27</v>
      </c>
      <c r="N6477" t="s">
        <v>32</v>
      </c>
      <c r="O6477" s="4">
        <v>88729.22</v>
      </c>
      <c r="P6477" t="s">
        <v>23</v>
      </c>
      <c r="Q6477" t="str" cm="1">
        <f t="array" ref="Q6477">_xlfn.IFS(
O6477&lt;50000,"Low Salary (&lt;$50K)",
O6477&lt;90000,"Lower Middle ($50K-$90K)",
O6477&lt;130000,"Middle ($90K-$130K)",
O6477&lt;170000,"Upper Middle ($130K-$170K)",
O6477&gt;=170000,"High Salary (&gt;$170K)"
)</f>
        <v>Lower Middle ($50K-$90K)</v>
      </c>
      <c r="R6477" t="str" cm="1">
        <f t="array" ref="R6477">_xlfn.IFS(
G6477&lt;=2,"New Customers (0-2Y)",
G6477&lt;=5,"Growing Customers (3-5Y)",
G6477&lt;=8,"Established Customers (6-8Y)",
G6477&lt;=10,"Loyal Customers (9-10Y)"
)</f>
        <v>Growing Customers (3-5Y)</v>
      </c>
    </row>
    <row r="6478" spans="1:18" x14ac:dyDescent="0.35">
      <c r="A6478">
        <v>15701412</v>
      </c>
      <c r="B6478" t="s">
        <v>94</v>
      </c>
      <c r="C6478" t="s">
        <v>17</v>
      </c>
      <c r="D6478" t="s">
        <v>39</v>
      </c>
      <c r="E6478">
        <v>40</v>
      </c>
      <c r="F6478" t="s">
        <v>19</v>
      </c>
      <c r="G6478">
        <v>4</v>
      </c>
      <c r="H6478" s="4">
        <v>0</v>
      </c>
      <c r="I6478" t="s">
        <v>24</v>
      </c>
      <c r="J6478">
        <v>2</v>
      </c>
      <c r="K6478">
        <v>739</v>
      </c>
      <c r="L6478" t="s">
        <v>35</v>
      </c>
      <c r="M6478" t="s">
        <v>27</v>
      </c>
      <c r="N6478" t="s">
        <v>32</v>
      </c>
      <c r="O6478" s="4">
        <v>173321.65</v>
      </c>
      <c r="P6478" t="s">
        <v>28</v>
      </c>
      <c r="Q6478" t="str" cm="1">
        <f t="array" ref="Q6478">_xlfn.IFS(
O6478&lt;50000,"Low Salary (&lt;$50K)",
O6478&lt;90000,"Lower Middle ($50K-$90K)",
O6478&lt;130000,"Middle ($90K-$130K)",
O6478&lt;170000,"Upper Middle ($130K-$170K)",
O6478&gt;=170000,"High Salary (&gt;$170K)"
)</f>
        <v>High Salary (&gt;$170K)</v>
      </c>
      <c r="R6478" t="str" cm="1">
        <f t="array" ref="R6478">_xlfn.IFS(
G6478&lt;=2,"New Customers (0-2Y)",
G6478&lt;=5,"Growing Customers (3-5Y)",
G6478&lt;=8,"Established Customers (6-8Y)",
G6478&lt;=10,"Loyal Customers (9-10Y)"
)</f>
        <v>Growing Customers (3-5Y)</v>
      </c>
    </row>
    <row r="6479" spans="1:18" x14ac:dyDescent="0.35">
      <c r="A6479">
        <v>15702464</v>
      </c>
      <c r="B6479" t="s">
        <v>415</v>
      </c>
      <c r="C6479" t="s">
        <v>17</v>
      </c>
      <c r="D6479" t="s">
        <v>18</v>
      </c>
      <c r="E6479">
        <v>34</v>
      </c>
      <c r="F6479" t="s">
        <v>19</v>
      </c>
      <c r="G6479">
        <v>4</v>
      </c>
      <c r="H6479" s="4">
        <v>0</v>
      </c>
      <c r="I6479" t="s">
        <v>24</v>
      </c>
      <c r="J6479">
        <v>2</v>
      </c>
      <c r="K6479">
        <v>549</v>
      </c>
      <c r="L6479" t="s">
        <v>31</v>
      </c>
      <c r="M6479" t="s">
        <v>27</v>
      </c>
      <c r="N6479" t="s">
        <v>32</v>
      </c>
      <c r="O6479" s="4">
        <v>139463.57</v>
      </c>
      <c r="P6479" t="s">
        <v>28</v>
      </c>
      <c r="Q6479" t="str" cm="1">
        <f t="array" ref="Q6479">_xlfn.IFS(
O6479&lt;50000,"Low Salary (&lt;$50K)",
O6479&lt;90000,"Lower Middle ($50K-$90K)",
O6479&lt;130000,"Middle ($90K-$130K)",
O6479&lt;170000,"Upper Middle ($130K-$170K)",
O6479&gt;=170000,"High Salary (&gt;$170K)"
)</f>
        <v>Upper Middle ($130K-$170K)</v>
      </c>
      <c r="R6479" t="str" cm="1">
        <f t="array" ref="R6479">_xlfn.IFS(
G6479&lt;=2,"New Customers (0-2Y)",
G6479&lt;=5,"Growing Customers (3-5Y)",
G6479&lt;=8,"Established Customers (6-8Y)",
G6479&lt;=10,"Loyal Customers (9-10Y)"
)</f>
        <v>Growing Customers (3-5Y)</v>
      </c>
    </row>
    <row r="6480" spans="1:18" x14ac:dyDescent="0.35">
      <c r="A6480">
        <v>15573348</v>
      </c>
      <c r="B6480" t="s">
        <v>62</v>
      </c>
      <c r="C6480" t="s">
        <v>17</v>
      </c>
      <c r="D6480" t="s">
        <v>39</v>
      </c>
      <c r="E6480">
        <v>35</v>
      </c>
      <c r="F6480" t="s">
        <v>19</v>
      </c>
      <c r="G6480">
        <v>9</v>
      </c>
      <c r="H6480" s="4">
        <v>102050.47</v>
      </c>
      <c r="I6480" t="s">
        <v>33</v>
      </c>
      <c r="J6480">
        <v>1</v>
      </c>
      <c r="K6480">
        <v>850</v>
      </c>
      <c r="L6480" t="s">
        <v>37</v>
      </c>
      <c r="M6480" t="s">
        <v>21</v>
      </c>
      <c r="N6480" t="s">
        <v>22</v>
      </c>
      <c r="O6480" s="4">
        <v>3769.71</v>
      </c>
      <c r="P6480" t="s">
        <v>28</v>
      </c>
      <c r="Q6480" t="str" cm="1">
        <f t="array" ref="Q6480">_xlfn.IFS(
O6480&lt;50000,"Low Salary (&lt;$50K)",
O6480&lt;90000,"Lower Middle ($50K-$90K)",
O6480&lt;130000,"Middle ($90K-$130K)",
O6480&lt;170000,"Upper Middle ($130K-$170K)",
O6480&gt;=170000,"High Salary (&gt;$170K)"
)</f>
        <v>Low Salary (&lt;$50K)</v>
      </c>
      <c r="R6480" t="str" cm="1">
        <f t="array" ref="R6480">_xlfn.IFS(
G6480&lt;=2,"New Customers (0-2Y)",
G6480&lt;=5,"Growing Customers (3-5Y)",
G6480&lt;=8,"Established Customers (6-8Y)",
G6480&lt;=10,"Loyal Customers (9-10Y)"
)</f>
        <v>Loyal Customers (9-10Y)</v>
      </c>
    </row>
    <row r="6481" spans="1:18" x14ac:dyDescent="0.35">
      <c r="A6481">
        <v>15704160</v>
      </c>
      <c r="B6481" t="s">
        <v>690</v>
      </c>
      <c r="C6481" t="s">
        <v>26</v>
      </c>
      <c r="D6481" t="s">
        <v>39</v>
      </c>
      <c r="E6481">
        <v>49</v>
      </c>
      <c r="F6481" t="s">
        <v>19</v>
      </c>
      <c r="G6481">
        <v>5</v>
      </c>
      <c r="H6481" s="4">
        <v>0</v>
      </c>
      <c r="I6481" t="s">
        <v>24</v>
      </c>
      <c r="J6481">
        <v>1</v>
      </c>
      <c r="K6481">
        <v>648</v>
      </c>
      <c r="L6481" t="s">
        <v>20</v>
      </c>
      <c r="M6481" t="s">
        <v>21</v>
      </c>
      <c r="N6481" t="s">
        <v>32</v>
      </c>
      <c r="O6481" s="4">
        <v>149946.43</v>
      </c>
      <c r="P6481" t="s">
        <v>23</v>
      </c>
      <c r="Q6481" t="str" cm="1">
        <f t="array" ref="Q6481">_xlfn.IFS(
O6481&lt;50000,"Low Salary (&lt;$50K)",
O6481&lt;90000,"Lower Middle ($50K-$90K)",
O6481&lt;130000,"Middle ($90K-$130K)",
O6481&lt;170000,"Upper Middle ($130K-$170K)",
O6481&gt;=170000,"High Salary (&gt;$170K)"
)</f>
        <v>Upper Middle ($130K-$170K)</v>
      </c>
      <c r="R6481" t="str" cm="1">
        <f t="array" ref="R6481">_xlfn.IFS(
G6481&lt;=2,"New Customers (0-2Y)",
G6481&lt;=5,"Growing Customers (3-5Y)",
G6481&lt;=8,"Established Customers (6-8Y)",
G6481&lt;=10,"Loyal Customers (9-10Y)"
)</f>
        <v>Growing Customers (3-5Y)</v>
      </c>
    </row>
    <row r="6482" spans="1:18" x14ac:dyDescent="0.35">
      <c r="A6482">
        <v>15693704</v>
      </c>
      <c r="B6482" t="s">
        <v>913</v>
      </c>
      <c r="C6482" t="s">
        <v>17</v>
      </c>
      <c r="D6482" t="s">
        <v>18</v>
      </c>
      <c r="E6482">
        <v>24</v>
      </c>
      <c r="F6482" t="s">
        <v>43</v>
      </c>
      <c r="G6482">
        <v>6</v>
      </c>
      <c r="H6482" s="4">
        <v>114948.76</v>
      </c>
      <c r="I6482" t="s">
        <v>33</v>
      </c>
      <c r="J6482">
        <v>2</v>
      </c>
      <c r="K6482">
        <v>679</v>
      </c>
      <c r="L6482" t="s">
        <v>35</v>
      </c>
      <c r="M6482" t="s">
        <v>27</v>
      </c>
      <c r="N6482" t="s">
        <v>22</v>
      </c>
      <c r="O6482" s="4">
        <v>135768.25</v>
      </c>
      <c r="P6482" t="s">
        <v>28</v>
      </c>
      <c r="Q6482" t="str" cm="1">
        <f t="array" ref="Q6482">_xlfn.IFS(
O6482&lt;50000,"Low Salary (&lt;$50K)",
O6482&lt;90000,"Lower Middle ($50K-$90K)",
O6482&lt;130000,"Middle ($90K-$130K)",
O6482&lt;170000,"Upper Middle ($130K-$170K)",
O6482&gt;=170000,"High Salary (&gt;$170K)"
)</f>
        <v>Upper Middle ($130K-$170K)</v>
      </c>
      <c r="R6482" t="str" cm="1">
        <f t="array" ref="R6482">_xlfn.IFS(
G6482&lt;=2,"New Customers (0-2Y)",
G6482&lt;=5,"Growing Customers (3-5Y)",
G6482&lt;=8,"Established Customers (6-8Y)",
G6482&lt;=10,"Loyal Customers (9-10Y)"
)</f>
        <v>Established Customers (6-8Y)</v>
      </c>
    </row>
    <row r="6483" spans="1:18" x14ac:dyDescent="0.35">
      <c r="A6483">
        <v>15664752</v>
      </c>
      <c r="B6483" t="s">
        <v>2374</v>
      </c>
      <c r="C6483" t="s">
        <v>42</v>
      </c>
      <c r="D6483" t="s">
        <v>39</v>
      </c>
      <c r="E6483">
        <v>39</v>
      </c>
      <c r="F6483" t="s">
        <v>19</v>
      </c>
      <c r="G6483">
        <v>8</v>
      </c>
      <c r="H6483" s="4">
        <v>136000.45000000001</v>
      </c>
      <c r="I6483" t="s">
        <v>33</v>
      </c>
      <c r="J6483">
        <v>2</v>
      </c>
      <c r="K6483">
        <v>606</v>
      </c>
      <c r="L6483" t="s">
        <v>20</v>
      </c>
      <c r="M6483" t="s">
        <v>21</v>
      </c>
      <c r="N6483" t="s">
        <v>32</v>
      </c>
      <c r="O6483" s="4">
        <v>31708.53</v>
      </c>
      <c r="P6483" t="s">
        <v>28</v>
      </c>
      <c r="Q6483" t="str" cm="1">
        <f t="array" ref="Q6483">_xlfn.IFS(
O6483&lt;50000,"Low Salary (&lt;$50K)",
O6483&lt;90000,"Lower Middle ($50K-$90K)",
O6483&lt;130000,"Middle ($90K-$130K)",
O6483&lt;170000,"Upper Middle ($130K-$170K)",
O6483&gt;=170000,"High Salary (&gt;$170K)"
)</f>
        <v>Low Salary (&lt;$50K)</v>
      </c>
      <c r="R6483" t="str" cm="1">
        <f t="array" ref="R6483">_xlfn.IFS(
G6483&lt;=2,"New Customers (0-2Y)",
G6483&lt;=5,"Growing Customers (3-5Y)",
G6483&lt;=8,"Established Customers (6-8Y)",
G6483&lt;=10,"Loyal Customers (9-10Y)"
)</f>
        <v>Established Customers (6-8Y)</v>
      </c>
    </row>
    <row r="6484" spans="1:18" x14ac:dyDescent="0.35">
      <c r="A6484">
        <v>15628292</v>
      </c>
      <c r="B6484" t="s">
        <v>895</v>
      </c>
      <c r="C6484" t="s">
        <v>17</v>
      </c>
      <c r="D6484" t="s">
        <v>39</v>
      </c>
      <c r="E6484">
        <v>32</v>
      </c>
      <c r="F6484" t="s">
        <v>19</v>
      </c>
      <c r="G6484">
        <v>4</v>
      </c>
      <c r="H6484" s="4">
        <v>156001.68</v>
      </c>
      <c r="I6484" t="s">
        <v>33</v>
      </c>
      <c r="J6484">
        <v>2</v>
      </c>
      <c r="K6484">
        <v>850</v>
      </c>
      <c r="L6484" t="s">
        <v>37</v>
      </c>
      <c r="M6484" t="s">
        <v>21</v>
      </c>
      <c r="N6484" t="s">
        <v>22</v>
      </c>
      <c r="O6484" s="4">
        <v>151677.31</v>
      </c>
      <c r="P6484" t="s">
        <v>28</v>
      </c>
      <c r="Q6484" t="str" cm="1">
        <f t="array" ref="Q6484">_xlfn.IFS(
O6484&lt;50000,"Low Salary (&lt;$50K)",
O6484&lt;90000,"Lower Middle ($50K-$90K)",
O6484&lt;130000,"Middle ($90K-$130K)",
O6484&lt;170000,"Upper Middle ($130K-$170K)",
O6484&gt;=170000,"High Salary (&gt;$170K)"
)</f>
        <v>Upper Middle ($130K-$170K)</v>
      </c>
      <c r="R6484" t="str" cm="1">
        <f t="array" ref="R6484">_xlfn.IFS(
G6484&lt;=2,"New Customers (0-2Y)",
G6484&lt;=5,"Growing Customers (3-5Y)",
G6484&lt;=8,"Established Customers (6-8Y)",
G6484&lt;=10,"Loyal Customers (9-10Y)"
)</f>
        <v>Growing Customers (3-5Y)</v>
      </c>
    </row>
    <row r="6485" spans="1:18" x14ac:dyDescent="0.35">
      <c r="A6485">
        <v>15621195</v>
      </c>
      <c r="B6485" t="s">
        <v>677</v>
      </c>
      <c r="C6485" t="s">
        <v>42</v>
      </c>
      <c r="D6485" t="s">
        <v>39</v>
      </c>
      <c r="E6485">
        <v>41</v>
      </c>
      <c r="F6485" t="s">
        <v>19</v>
      </c>
      <c r="G6485">
        <v>3</v>
      </c>
      <c r="H6485" s="4">
        <v>147974.16</v>
      </c>
      <c r="I6485" t="s">
        <v>33</v>
      </c>
      <c r="J6485">
        <v>2</v>
      </c>
      <c r="K6485">
        <v>619</v>
      </c>
      <c r="L6485" t="s">
        <v>20</v>
      </c>
      <c r="M6485" t="s">
        <v>21</v>
      </c>
      <c r="N6485" t="s">
        <v>32</v>
      </c>
      <c r="O6485" s="4">
        <v>170518.83</v>
      </c>
      <c r="P6485" t="s">
        <v>28</v>
      </c>
      <c r="Q6485" t="str" cm="1">
        <f t="array" ref="Q6485">_xlfn.IFS(
O6485&lt;50000,"Low Salary (&lt;$50K)",
O6485&lt;90000,"Lower Middle ($50K-$90K)",
O6485&lt;130000,"Middle ($90K-$130K)",
O6485&lt;170000,"Upper Middle ($130K-$170K)",
O6485&gt;=170000,"High Salary (&gt;$170K)"
)</f>
        <v>High Salary (&gt;$170K)</v>
      </c>
      <c r="R6485" t="str" cm="1">
        <f t="array" ref="R6485">_xlfn.IFS(
G6485&lt;=2,"New Customers (0-2Y)",
G6485&lt;=5,"Growing Customers (3-5Y)",
G6485&lt;=8,"Established Customers (6-8Y)",
G6485&lt;=10,"Loyal Customers (9-10Y)"
)</f>
        <v>Growing Customers (3-5Y)</v>
      </c>
    </row>
    <row r="6486" spans="1:18" x14ac:dyDescent="0.35">
      <c r="A6486">
        <v>15668629</v>
      </c>
      <c r="B6486" t="s">
        <v>1191</v>
      </c>
      <c r="C6486" t="s">
        <v>26</v>
      </c>
      <c r="D6486" t="s">
        <v>39</v>
      </c>
      <c r="E6486">
        <v>44</v>
      </c>
      <c r="F6486" t="s">
        <v>19</v>
      </c>
      <c r="G6486">
        <v>2</v>
      </c>
      <c r="H6486" s="4">
        <v>0</v>
      </c>
      <c r="I6486" t="s">
        <v>24</v>
      </c>
      <c r="J6486">
        <v>2</v>
      </c>
      <c r="K6486">
        <v>719</v>
      </c>
      <c r="L6486" t="s">
        <v>35</v>
      </c>
      <c r="M6486" t="s">
        <v>21</v>
      </c>
      <c r="N6486" t="s">
        <v>32</v>
      </c>
      <c r="O6486" s="4">
        <v>196582.19</v>
      </c>
      <c r="P6486" t="s">
        <v>28</v>
      </c>
      <c r="Q6486" t="str" cm="1">
        <f t="array" ref="Q6486">_xlfn.IFS(
O6486&lt;50000,"Low Salary (&lt;$50K)",
O6486&lt;90000,"Lower Middle ($50K-$90K)",
O6486&lt;130000,"Middle ($90K-$130K)",
O6486&lt;170000,"Upper Middle ($130K-$170K)",
O6486&gt;=170000,"High Salary (&gt;$170K)"
)</f>
        <v>High Salary (&gt;$170K)</v>
      </c>
      <c r="R6486" t="str" cm="1">
        <f t="array" ref="R6486">_xlfn.IFS(
G6486&lt;=2,"New Customers (0-2Y)",
G6486&lt;=5,"Growing Customers (3-5Y)",
G6486&lt;=8,"Established Customers (6-8Y)",
G6486&lt;=10,"Loyal Customers (9-10Y)"
)</f>
        <v>New Customers (0-2Y)</v>
      </c>
    </row>
    <row r="6487" spans="1:18" x14ac:dyDescent="0.35">
      <c r="A6487">
        <v>15635197</v>
      </c>
      <c r="B6487" t="s">
        <v>832</v>
      </c>
      <c r="C6487" t="s">
        <v>42</v>
      </c>
      <c r="D6487" t="s">
        <v>39</v>
      </c>
      <c r="E6487">
        <v>26</v>
      </c>
      <c r="F6487" t="s">
        <v>43</v>
      </c>
      <c r="G6487">
        <v>5</v>
      </c>
      <c r="H6487" s="4">
        <v>90402.77</v>
      </c>
      <c r="I6487" t="s">
        <v>29</v>
      </c>
      <c r="J6487">
        <v>1</v>
      </c>
      <c r="K6487">
        <v>640</v>
      </c>
      <c r="L6487" t="s">
        <v>20</v>
      </c>
      <c r="M6487" t="s">
        <v>21</v>
      </c>
      <c r="N6487" t="s">
        <v>22</v>
      </c>
      <c r="O6487" s="4">
        <v>3298.65</v>
      </c>
      <c r="P6487" t="s">
        <v>28</v>
      </c>
      <c r="Q6487" t="str" cm="1">
        <f t="array" ref="Q6487">_xlfn.IFS(
O6487&lt;50000,"Low Salary (&lt;$50K)",
O6487&lt;90000,"Lower Middle ($50K-$90K)",
O6487&lt;130000,"Middle ($90K-$130K)",
O6487&lt;170000,"Upper Middle ($130K-$170K)",
O6487&gt;=170000,"High Salary (&gt;$170K)"
)</f>
        <v>Low Salary (&lt;$50K)</v>
      </c>
      <c r="R6487" t="str" cm="1">
        <f t="array" ref="R6487">_xlfn.IFS(
G6487&lt;=2,"New Customers (0-2Y)",
G6487&lt;=5,"Growing Customers (3-5Y)",
G6487&lt;=8,"Established Customers (6-8Y)",
G6487&lt;=10,"Loyal Customers (9-10Y)"
)</f>
        <v>Growing Customers (3-5Y)</v>
      </c>
    </row>
    <row r="6488" spans="1:18" x14ac:dyDescent="0.35">
      <c r="A6488">
        <v>15592761</v>
      </c>
      <c r="B6488" t="s">
        <v>381</v>
      </c>
      <c r="C6488" t="s">
        <v>17</v>
      </c>
      <c r="D6488" t="s">
        <v>39</v>
      </c>
      <c r="E6488">
        <v>40</v>
      </c>
      <c r="F6488" t="s">
        <v>19</v>
      </c>
      <c r="G6488">
        <v>5</v>
      </c>
      <c r="H6488" s="4">
        <v>0</v>
      </c>
      <c r="I6488" t="s">
        <v>24</v>
      </c>
      <c r="J6488">
        <v>2</v>
      </c>
      <c r="K6488">
        <v>710</v>
      </c>
      <c r="L6488" t="s">
        <v>35</v>
      </c>
      <c r="M6488" t="s">
        <v>27</v>
      </c>
      <c r="N6488" t="s">
        <v>32</v>
      </c>
      <c r="O6488" s="4">
        <v>162878.96</v>
      </c>
      <c r="P6488" t="s">
        <v>28</v>
      </c>
      <c r="Q6488" t="str" cm="1">
        <f t="array" ref="Q6488">_xlfn.IFS(
O6488&lt;50000,"Low Salary (&lt;$50K)",
O6488&lt;90000,"Lower Middle ($50K-$90K)",
O6488&lt;130000,"Middle ($90K-$130K)",
O6488&lt;170000,"Upper Middle ($130K-$170K)",
O6488&gt;=170000,"High Salary (&gt;$170K)"
)</f>
        <v>Upper Middle ($130K-$170K)</v>
      </c>
      <c r="R6488" t="str" cm="1">
        <f t="array" ref="R6488">_xlfn.IFS(
G6488&lt;=2,"New Customers (0-2Y)",
G6488&lt;=5,"Growing Customers (3-5Y)",
G6488&lt;=8,"Established Customers (6-8Y)",
G6488&lt;=10,"Loyal Customers (9-10Y)"
)</f>
        <v>Growing Customers (3-5Y)</v>
      </c>
    </row>
    <row r="6489" spans="1:18" x14ac:dyDescent="0.35">
      <c r="A6489">
        <v>15574283</v>
      </c>
      <c r="B6489" t="s">
        <v>432</v>
      </c>
      <c r="C6489" t="s">
        <v>17</v>
      </c>
      <c r="D6489" t="s">
        <v>39</v>
      </c>
      <c r="E6489">
        <v>31</v>
      </c>
      <c r="F6489" t="s">
        <v>19</v>
      </c>
      <c r="G6489">
        <v>2</v>
      </c>
      <c r="H6489" s="4">
        <v>0</v>
      </c>
      <c r="I6489" t="s">
        <v>24</v>
      </c>
      <c r="J6489">
        <v>2</v>
      </c>
      <c r="K6489">
        <v>580</v>
      </c>
      <c r="L6489" t="s">
        <v>31</v>
      </c>
      <c r="M6489" t="s">
        <v>27</v>
      </c>
      <c r="N6489" t="s">
        <v>22</v>
      </c>
      <c r="O6489" s="4">
        <v>64014.239999999998</v>
      </c>
      <c r="P6489" t="s">
        <v>28</v>
      </c>
      <c r="Q6489" t="str" cm="1">
        <f t="array" ref="Q6489">_xlfn.IFS(
O6489&lt;50000,"Low Salary (&lt;$50K)",
O6489&lt;90000,"Lower Middle ($50K-$90K)",
O6489&lt;130000,"Middle ($90K-$130K)",
O6489&lt;170000,"Upper Middle ($130K-$170K)",
O6489&gt;=170000,"High Salary (&gt;$170K)"
)</f>
        <v>Lower Middle ($50K-$90K)</v>
      </c>
      <c r="R6489" t="str" cm="1">
        <f t="array" ref="R6489">_xlfn.IFS(
G6489&lt;=2,"New Customers (0-2Y)",
G6489&lt;=5,"Growing Customers (3-5Y)",
G6489&lt;=8,"Established Customers (6-8Y)",
G6489&lt;=10,"Loyal Customers (9-10Y)"
)</f>
        <v>New Customers (0-2Y)</v>
      </c>
    </row>
    <row r="6490" spans="1:18" x14ac:dyDescent="0.35">
      <c r="A6490">
        <v>15598097</v>
      </c>
      <c r="B6490" t="s">
        <v>641</v>
      </c>
      <c r="C6490" t="s">
        <v>17</v>
      </c>
      <c r="D6490" t="s">
        <v>39</v>
      </c>
      <c r="E6490">
        <v>44</v>
      </c>
      <c r="F6490" t="s">
        <v>19</v>
      </c>
      <c r="G6490">
        <v>9</v>
      </c>
      <c r="H6490" s="4">
        <v>0</v>
      </c>
      <c r="I6490" t="s">
        <v>24</v>
      </c>
      <c r="J6490">
        <v>2</v>
      </c>
      <c r="K6490">
        <v>550</v>
      </c>
      <c r="L6490" t="s">
        <v>31</v>
      </c>
      <c r="M6490" t="s">
        <v>21</v>
      </c>
      <c r="N6490" t="s">
        <v>32</v>
      </c>
      <c r="O6490" s="4">
        <v>26257.01</v>
      </c>
      <c r="P6490" t="s">
        <v>28</v>
      </c>
      <c r="Q6490" t="str" cm="1">
        <f t="array" ref="Q6490">_xlfn.IFS(
O6490&lt;50000,"Low Salary (&lt;$50K)",
O6490&lt;90000,"Lower Middle ($50K-$90K)",
O6490&lt;130000,"Middle ($90K-$130K)",
O6490&lt;170000,"Upper Middle ($130K-$170K)",
O6490&gt;=170000,"High Salary (&gt;$170K)"
)</f>
        <v>Low Salary (&lt;$50K)</v>
      </c>
      <c r="R6490" t="str" cm="1">
        <f t="array" ref="R6490">_xlfn.IFS(
G6490&lt;=2,"New Customers (0-2Y)",
G6490&lt;=5,"Growing Customers (3-5Y)",
G6490&lt;=8,"Established Customers (6-8Y)",
G6490&lt;=10,"Loyal Customers (9-10Y)"
)</f>
        <v>Loyal Customers (9-10Y)</v>
      </c>
    </row>
    <row r="6491" spans="1:18" x14ac:dyDescent="0.35">
      <c r="A6491">
        <v>15711352</v>
      </c>
      <c r="B6491" t="s">
        <v>93</v>
      </c>
      <c r="C6491" t="s">
        <v>17</v>
      </c>
      <c r="D6491" t="s">
        <v>18</v>
      </c>
      <c r="E6491">
        <v>31</v>
      </c>
      <c r="F6491" t="s">
        <v>19</v>
      </c>
      <c r="G6491">
        <v>3</v>
      </c>
      <c r="H6491" s="4">
        <v>162701.65</v>
      </c>
      <c r="I6491" t="s">
        <v>33</v>
      </c>
      <c r="J6491">
        <v>2</v>
      </c>
      <c r="K6491">
        <v>841</v>
      </c>
      <c r="L6491" t="s">
        <v>37</v>
      </c>
      <c r="M6491" t="s">
        <v>21</v>
      </c>
      <c r="N6491" t="s">
        <v>22</v>
      </c>
      <c r="O6491" s="4">
        <v>126794.56</v>
      </c>
      <c r="P6491" t="s">
        <v>28</v>
      </c>
      <c r="Q6491" t="str" cm="1">
        <f t="array" ref="Q6491">_xlfn.IFS(
O6491&lt;50000,"Low Salary (&lt;$50K)",
O6491&lt;90000,"Lower Middle ($50K-$90K)",
O6491&lt;130000,"Middle ($90K-$130K)",
O6491&lt;170000,"Upper Middle ($130K-$170K)",
O6491&gt;=170000,"High Salary (&gt;$170K)"
)</f>
        <v>Middle ($90K-$130K)</v>
      </c>
      <c r="R6491" t="str" cm="1">
        <f t="array" ref="R6491">_xlfn.IFS(
G6491&lt;=2,"New Customers (0-2Y)",
G6491&lt;=5,"Growing Customers (3-5Y)",
G6491&lt;=8,"Established Customers (6-8Y)",
G6491&lt;=10,"Loyal Customers (9-10Y)"
)</f>
        <v>Growing Customers (3-5Y)</v>
      </c>
    </row>
    <row r="6492" spans="1:18" x14ac:dyDescent="0.35">
      <c r="A6492">
        <v>15620751</v>
      </c>
      <c r="B6492" t="s">
        <v>2375</v>
      </c>
      <c r="C6492" t="s">
        <v>17</v>
      </c>
      <c r="D6492" t="s">
        <v>39</v>
      </c>
      <c r="E6492">
        <v>34</v>
      </c>
      <c r="F6492" t="s">
        <v>19</v>
      </c>
      <c r="G6492">
        <v>2</v>
      </c>
      <c r="H6492" s="4">
        <v>0</v>
      </c>
      <c r="I6492" t="s">
        <v>24</v>
      </c>
      <c r="J6492">
        <v>2</v>
      </c>
      <c r="K6492">
        <v>760</v>
      </c>
      <c r="L6492" t="s">
        <v>35</v>
      </c>
      <c r="M6492" t="s">
        <v>21</v>
      </c>
      <c r="N6492" t="s">
        <v>32</v>
      </c>
      <c r="O6492" s="4">
        <v>164162.44</v>
      </c>
      <c r="P6492" t="s">
        <v>28</v>
      </c>
      <c r="Q6492" t="str" cm="1">
        <f t="array" ref="Q6492">_xlfn.IFS(
O6492&lt;50000,"Low Salary (&lt;$50K)",
O6492&lt;90000,"Lower Middle ($50K-$90K)",
O6492&lt;130000,"Middle ($90K-$130K)",
O6492&lt;170000,"Upper Middle ($130K-$170K)",
O6492&gt;=170000,"High Salary (&gt;$170K)"
)</f>
        <v>Upper Middle ($130K-$170K)</v>
      </c>
      <c r="R6492" t="str" cm="1">
        <f t="array" ref="R6492">_xlfn.IFS(
G6492&lt;=2,"New Customers (0-2Y)",
G6492&lt;=5,"Growing Customers (3-5Y)",
G6492&lt;=8,"Established Customers (6-8Y)",
G6492&lt;=10,"Loyal Customers (9-10Y)"
)</f>
        <v>New Customers (0-2Y)</v>
      </c>
    </row>
    <row r="6493" spans="1:18" x14ac:dyDescent="0.35">
      <c r="A6493">
        <v>15656717</v>
      </c>
      <c r="B6493" t="s">
        <v>435</v>
      </c>
      <c r="C6493" t="s">
        <v>17</v>
      </c>
      <c r="D6493" t="s">
        <v>18</v>
      </c>
      <c r="E6493">
        <v>30</v>
      </c>
      <c r="F6493" t="s">
        <v>19</v>
      </c>
      <c r="G6493">
        <v>6</v>
      </c>
      <c r="H6493" s="4">
        <v>0</v>
      </c>
      <c r="I6493" t="s">
        <v>24</v>
      </c>
      <c r="J6493">
        <v>2</v>
      </c>
      <c r="K6493">
        <v>687</v>
      </c>
      <c r="L6493" t="s">
        <v>35</v>
      </c>
      <c r="M6493" t="s">
        <v>27</v>
      </c>
      <c r="N6493" t="s">
        <v>32</v>
      </c>
      <c r="O6493" s="4">
        <v>179206.92</v>
      </c>
      <c r="P6493" t="s">
        <v>28</v>
      </c>
      <c r="Q6493" t="str" cm="1">
        <f t="array" ref="Q6493">_xlfn.IFS(
O6493&lt;50000,"Low Salary (&lt;$50K)",
O6493&lt;90000,"Lower Middle ($50K-$90K)",
O6493&lt;130000,"Middle ($90K-$130K)",
O6493&lt;170000,"Upper Middle ($130K-$170K)",
O6493&gt;=170000,"High Salary (&gt;$170K)"
)</f>
        <v>High Salary (&gt;$170K)</v>
      </c>
      <c r="R6493" t="str" cm="1">
        <f t="array" ref="R6493">_xlfn.IFS(
G6493&lt;=2,"New Customers (0-2Y)",
G6493&lt;=5,"Growing Customers (3-5Y)",
G6493&lt;=8,"Established Customers (6-8Y)",
G6493&lt;=10,"Loyal Customers (9-10Y)"
)</f>
        <v>Established Customers (6-8Y)</v>
      </c>
    </row>
    <row r="6494" spans="1:18" x14ac:dyDescent="0.35">
      <c r="A6494">
        <v>15643121</v>
      </c>
      <c r="B6494" t="s">
        <v>38</v>
      </c>
      <c r="C6494" t="s">
        <v>42</v>
      </c>
      <c r="D6494" t="s">
        <v>18</v>
      </c>
      <c r="E6494">
        <v>35</v>
      </c>
      <c r="F6494" t="s">
        <v>19</v>
      </c>
      <c r="G6494">
        <v>5</v>
      </c>
      <c r="H6494" s="4">
        <v>82453.960000000006</v>
      </c>
      <c r="I6494" t="s">
        <v>29</v>
      </c>
      <c r="J6494">
        <v>2</v>
      </c>
      <c r="K6494">
        <v>753</v>
      </c>
      <c r="L6494" t="s">
        <v>35</v>
      </c>
      <c r="M6494" t="s">
        <v>27</v>
      </c>
      <c r="N6494" t="s">
        <v>32</v>
      </c>
      <c r="O6494" s="4">
        <v>18254.75</v>
      </c>
      <c r="P6494" t="s">
        <v>28</v>
      </c>
      <c r="Q6494" t="str" cm="1">
        <f t="array" ref="Q6494">_xlfn.IFS(
O6494&lt;50000,"Low Salary (&lt;$50K)",
O6494&lt;90000,"Lower Middle ($50K-$90K)",
O6494&lt;130000,"Middle ($90K-$130K)",
O6494&lt;170000,"Upper Middle ($130K-$170K)",
O6494&gt;=170000,"High Salary (&gt;$170K)"
)</f>
        <v>Low Salary (&lt;$50K)</v>
      </c>
      <c r="R6494" t="str" cm="1">
        <f t="array" ref="R6494">_xlfn.IFS(
G6494&lt;=2,"New Customers (0-2Y)",
G6494&lt;=5,"Growing Customers (3-5Y)",
G6494&lt;=8,"Established Customers (6-8Y)",
G6494&lt;=10,"Loyal Customers (9-10Y)"
)</f>
        <v>Growing Customers (3-5Y)</v>
      </c>
    </row>
    <row r="6495" spans="1:18" x14ac:dyDescent="0.35">
      <c r="A6495">
        <v>15723671</v>
      </c>
      <c r="B6495" t="s">
        <v>65</v>
      </c>
      <c r="C6495" t="s">
        <v>17</v>
      </c>
      <c r="D6495" t="s">
        <v>39</v>
      </c>
      <c r="E6495">
        <v>35</v>
      </c>
      <c r="F6495" t="s">
        <v>19</v>
      </c>
      <c r="G6495">
        <v>9</v>
      </c>
      <c r="H6495" s="4">
        <v>100107.99</v>
      </c>
      <c r="I6495" t="s">
        <v>33</v>
      </c>
      <c r="J6495">
        <v>1</v>
      </c>
      <c r="K6495">
        <v>661</v>
      </c>
      <c r="L6495" t="s">
        <v>35</v>
      </c>
      <c r="M6495" t="s">
        <v>21</v>
      </c>
      <c r="N6495" t="s">
        <v>32</v>
      </c>
      <c r="O6495" s="4">
        <v>83949.68</v>
      </c>
      <c r="P6495" t="s">
        <v>28</v>
      </c>
      <c r="Q6495" t="str" cm="1">
        <f t="array" ref="Q6495">_xlfn.IFS(
O6495&lt;50000,"Low Salary (&lt;$50K)",
O6495&lt;90000,"Lower Middle ($50K-$90K)",
O6495&lt;130000,"Middle ($90K-$130K)",
O6495&lt;170000,"Upper Middle ($130K-$170K)",
O6495&gt;=170000,"High Salary (&gt;$170K)"
)</f>
        <v>Lower Middle ($50K-$90K)</v>
      </c>
      <c r="R6495" t="str" cm="1">
        <f t="array" ref="R6495">_xlfn.IFS(
G6495&lt;=2,"New Customers (0-2Y)",
G6495&lt;=5,"Growing Customers (3-5Y)",
G6495&lt;=8,"Established Customers (6-8Y)",
G6495&lt;=10,"Loyal Customers (9-10Y)"
)</f>
        <v>Loyal Customers (9-10Y)</v>
      </c>
    </row>
    <row r="6496" spans="1:18" x14ac:dyDescent="0.35">
      <c r="A6496">
        <v>15752846</v>
      </c>
      <c r="B6496" t="s">
        <v>194</v>
      </c>
      <c r="C6496" t="s">
        <v>17</v>
      </c>
      <c r="D6496" t="s">
        <v>39</v>
      </c>
      <c r="E6496">
        <v>28</v>
      </c>
      <c r="F6496" t="s">
        <v>43</v>
      </c>
      <c r="G6496">
        <v>7</v>
      </c>
      <c r="H6496" s="4">
        <v>0</v>
      </c>
      <c r="I6496" t="s">
        <v>24</v>
      </c>
      <c r="J6496">
        <v>2</v>
      </c>
      <c r="K6496">
        <v>699</v>
      </c>
      <c r="L6496" t="s">
        <v>35</v>
      </c>
      <c r="M6496" t="s">
        <v>21</v>
      </c>
      <c r="N6496" t="s">
        <v>22</v>
      </c>
      <c r="O6496" s="4">
        <v>22684.78</v>
      </c>
      <c r="P6496" t="s">
        <v>28</v>
      </c>
      <c r="Q6496" t="str" cm="1">
        <f t="array" ref="Q6496">_xlfn.IFS(
O6496&lt;50000,"Low Salary (&lt;$50K)",
O6496&lt;90000,"Lower Middle ($50K-$90K)",
O6496&lt;130000,"Middle ($90K-$130K)",
O6496&lt;170000,"Upper Middle ($130K-$170K)",
O6496&gt;=170000,"High Salary (&gt;$170K)"
)</f>
        <v>Low Salary (&lt;$50K)</v>
      </c>
      <c r="R6496" t="str" cm="1">
        <f t="array" ref="R6496">_xlfn.IFS(
G6496&lt;=2,"New Customers (0-2Y)",
G6496&lt;=5,"Growing Customers (3-5Y)",
G6496&lt;=8,"Established Customers (6-8Y)",
G6496&lt;=10,"Loyal Customers (9-10Y)"
)</f>
        <v>Established Customers (6-8Y)</v>
      </c>
    </row>
    <row r="6497" spans="1:18" x14ac:dyDescent="0.35">
      <c r="A6497">
        <v>15640852</v>
      </c>
      <c r="B6497" t="s">
        <v>696</v>
      </c>
      <c r="C6497" t="s">
        <v>42</v>
      </c>
      <c r="D6497" t="s">
        <v>18</v>
      </c>
      <c r="E6497">
        <v>39</v>
      </c>
      <c r="F6497" t="s">
        <v>19</v>
      </c>
      <c r="G6497">
        <v>5</v>
      </c>
      <c r="H6497" s="4">
        <v>83348.89</v>
      </c>
      <c r="I6497" t="s">
        <v>29</v>
      </c>
      <c r="J6497">
        <v>3</v>
      </c>
      <c r="K6497">
        <v>617</v>
      </c>
      <c r="L6497" t="s">
        <v>20</v>
      </c>
      <c r="M6497" t="s">
        <v>21</v>
      </c>
      <c r="N6497" t="s">
        <v>32</v>
      </c>
      <c r="O6497" s="4">
        <v>7953.62</v>
      </c>
      <c r="P6497" t="s">
        <v>23</v>
      </c>
      <c r="Q6497" t="str" cm="1">
        <f t="array" ref="Q6497">_xlfn.IFS(
O6497&lt;50000,"Low Salary (&lt;$50K)",
O6497&lt;90000,"Lower Middle ($50K-$90K)",
O6497&lt;130000,"Middle ($90K-$130K)",
O6497&lt;170000,"Upper Middle ($130K-$170K)",
O6497&gt;=170000,"High Salary (&gt;$170K)"
)</f>
        <v>Low Salary (&lt;$50K)</v>
      </c>
      <c r="R6497" t="str" cm="1">
        <f t="array" ref="R6497">_xlfn.IFS(
G6497&lt;=2,"New Customers (0-2Y)",
G6497&lt;=5,"Growing Customers (3-5Y)",
G6497&lt;=8,"Established Customers (6-8Y)",
G6497&lt;=10,"Loyal Customers (9-10Y)"
)</f>
        <v>Growing Customers (3-5Y)</v>
      </c>
    </row>
    <row r="6498" spans="1:18" x14ac:dyDescent="0.35">
      <c r="A6498">
        <v>15789313</v>
      </c>
      <c r="B6498" t="s">
        <v>2376</v>
      </c>
      <c r="C6498" t="s">
        <v>42</v>
      </c>
      <c r="D6498" t="s">
        <v>18</v>
      </c>
      <c r="E6498">
        <v>44</v>
      </c>
      <c r="F6498" t="s">
        <v>19</v>
      </c>
      <c r="G6498">
        <v>4</v>
      </c>
      <c r="H6498" s="4">
        <v>96553.52</v>
      </c>
      <c r="I6498" t="s">
        <v>29</v>
      </c>
      <c r="J6498">
        <v>2</v>
      </c>
      <c r="K6498">
        <v>595</v>
      </c>
      <c r="L6498" t="s">
        <v>31</v>
      </c>
      <c r="M6498" t="s">
        <v>21</v>
      </c>
      <c r="N6498" t="s">
        <v>32</v>
      </c>
      <c r="O6498" s="4">
        <v>143952.24</v>
      </c>
      <c r="P6498" t="s">
        <v>23</v>
      </c>
      <c r="Q6498" t="str" cm="1">
        <f t="array" ref="Q6498">_xlfn.IFS(
O6498&lt;50000,"Low Salary (&lt;$50K)",
O6498&lt;90000,"Lower Middle ($50K-$90K)",
O6498&lt;130000,"Middle ($90K-$130K)",
O6498&lt;170000,"Upper Middle ($130K-$170K)",
O6498&gt;=170000,"High Salary (&gt;$170K)"
)</f>
        <v>Upper Middle ($130K-$170K)</v>
      </c>
      <c r="R6498" t="str" cm="1">
        <f t="array" ref="R6498">_xlfn.IFS(
G6498&lt;=2,"New Customers (0-2Y)",
G6498&lt;=5,"Growing Customers (3-5Y)",
G6498&lt;=8,"Established Customers (6-8Y)",
G6498&lt;=10,"Loyal Customers (9-10Y)"
)</f>
        <v>Growing Customers (3-5Y)</v>
      </c>
    </row>
    <row r="6499" spans="1:18" x14ac:dyDescent="0.35">
      <c r="A6499">
        <v>15793688</v>
      </c>
      <c r="B6499" t="s">
        <v>2377</v>
      </c>
      <c r="C6499" t="s">
        <v>17</v>
      </c>
      <c r="D6499" t="s">
        <v>39</v>
      </c>
      <c r="E6499">
        <v>50</v>
      </c>
      <c r="F6499" t="s">
        <v>19</v>
      </c>
      <c r="G6499">
        <v>9</v>
      </c>
      <c r="H6499" s="4">
        <v>201009.64</v>
      </c>
      <c r="I6499" t="s">
        <v>33</v>
      </c>
      <c r="J6499">
        <v>1</v>
      </c>
      <c r="K6499">
        <v>669</v>
      </c>
      <c r="L6499" t="s">
        <v>35</v>
      </c>
      <c r="M6499" t="s">
        <v>21</v>
      </c>
      <c r="N6499" t="s">
        <v>32</v>
      </c>
      <c r="O6499" s="4">
        <v>158032.5</v>
      </c>
      <c r="P6499" t="s">
        <v>23</v>
      </c>
      <c r="Q6499" t="str" cm="1">
        <f t="array" ref="Q6499">_xlfn.IFS(
O6499&lt;50000,"Low Salary (&lt;$50K)",
O6499&lt;90000,"Lower Middle ($50K-$90K)",
O6499&lt;130000,"Middle ($90K-$130K)",
O6499&lt;170000,"Upper Middle ($130K-$170K)",
O6499&gt;=170000,"High Salary (&gt;$170K)"
)</f>
        <v>Upper Middle ($130K-$170K)</v>
      </c>
      <c r="R6499" t="str" cm="1">
        <f t="array" ref="R6499">_xlfn.IFS(
G6499&lt;=2,"New Customers (0-2Y)",
G6499&lt;=5,"Growing Customers (3-5Y)",
G6499&lt;=8,"Established Customers (6-8Y)",
G6499&lt;=10,"Loyal Customers (9-10Y)"
)</f>
        <v>Loyal Customers (9-10Y)</v>
      </c>
    </row>
    <row r="6500" spans="1:18" x14ac:dyDescent="0.35">
      <c r="A6500">
        <v>15770405</v>
      </c>
      <c r="B6500" t="s">
        <v>1403</v>
      </c>
      <c r="C6500" t="s">
        <v>17</v>
      </c>
      <c r="D6500" t="s">
        <v>18</v>
      </c>
      <c r="E6500">
        <v>27</v>
      </c>
      <c r="F6500" t="s">
        <v>43</v>
      </c>
      <c r="G6500">
        <v>5</v>
      </c>
      <c r="H6500" s="4">
        <v>125167.74</v>
      </c>
      <c r="I6500" t="s">
        <v>33</v>
      </c>
      <c r="J6500">
        <v>1</v>
      </c>
      <c r="K6500">
        <v>613</v>
      </c>
      <c r="L6500" t="s">
        <v>20</v>
      </c>
      <c r="M6500" t="s">
        <v>21</v>
      </c>
      <c r="N6500" t="s">
        <v>32</v>
      </c>
      <c r="O6500" s="4">
        <v>199104.52</v>
      </c>
      <c r="P6500" t="s">
        <v>28</v>
      </c>
      <c r="Q6500" t="str" cm="1">
        <f t="array" ref="Q6500">_xlfn.IFS(
O6500&lt;50000,"Low Salary (&lt;$50K)",
O6500&lt;90000,"Lower Middle ($50K-$90K)",
O6500&lt;130000,"Middle ($90K-$130K)",
O6500&lt;170000,"Upper Middle ($130K-$170K)",
O6500&gt;=170000,"High Salary (&gt;$170K)"
)</f>
        <v>High Salary (&gt;$170K)</v>
      </c>
      <c r="R6500" t="str" cm="1">
        <f t="array" ref="R6500">_xlfn.IFS(
G6500&lt;=2,"New Customers (0-2Y)",
G6500&lt;=5,"Growing Customers (3-5Y)",
G6500&lt;=8,"Established Customers (6-8Y)",
G6500&lt;=10,"Loyal Customers (9-10Y)"
)</f>
        <v>Growing Customers (3-5Y)</v>
      </c>
    </row>
    <row r="6501" spans="1:18" x14ac:dyDescent="0.35">
      <c r="A6501">
        <v>15702561</v>
      </c>
      <c r="B6501" t="s">
        <v>553</v>
      </c>
      <c r="C6501" t="s">
        <v>17</v>
      </c>
      <c r="D6501" t="s">
        <v>39</v>
      </c>
      <c r="E6501">
        <v>32</v>
      </c>
      <c r="F6501" t="s">
        <v>19</v>
      </c>
      <c r="G6501">
        <v>9</v>
      </c>
      <c r="H6501" s="4">
        <v>0</v>
      </c>
      <c r="I6501" t="s">
        <v>24</v>
      </c>
      <c r="J6501">
        <v>1</v>
      </c>
      <c r="K6501">
        <v>782</v>
      </c>
      <c r="L6501" t="s">
        <v>37</v>
      </c>
      <c r="M6501" t="s">
        <v>21</v>
      </c>
      <c r="N6501" t="s">
        <v>22</v>
      </c>
      <c r="O6501" s="4">
        <v>87566.97</v>
      </c>
      <c r="P6501" t="s">
        <v>28</v>
      </c>
      <c r="Q6501" t="str" cm="1">
        <f t="array" ref="Q6501">_xlfn.IFS(
O6501&lt;50000,"Low Salary (&lt;$50K)",
O6501&lt;90000,"Lower Middle ($50K-$90K)",
O6501&lt;130000,"Middle ($90K-$130K)",
O6501&lt;170000,"Upper Middle ($130K-$170K)",
O6501&gt;=170000,"High Salary (&gt;$170K)"
)</f>
        <v>Lower Middle ($50K-$90K)</v>
      </c>
      <c r="R6501" t="str" cm="1">
        <f t="array" ref="R6501">_xlfn.IFS(
G6501&lt;=2,"New Customers (0-2Y)",
G6501&lt;=5,"Growing Customers (3-5Y)",
G6501&lt;=8,"Established Customers (6-8Y)",
G6501&lt;=10,"Loyal Customers (9-10Y)"
)</f>
        <v>Loyal Customers (9-10Y)</v>
      </c>
    </row>
    <row r="6502" spans="1:18" x14ac:dyDescent="0.35">
      <c r="A6502">
        <v>15625964</v>
      </c>
      <c r="B6502" t="s">
        <v>1592</v>
      </c>
      <c r="C6502" t="s">
        <v>17</v>
      </c>
      <c r="D6502" t="s">
        <v>18</v>
      </c>
      <c r="E6502">
        <v>43</v>
      </c>
      <c r="F6502" t="s">
        <v>19</v>
      </c>
      <c r="G6502">
        <v>5</v>
      </c>
      <c r="H6502" s="4">
        <v>153313.67000000001</v>
      </c>
      <c r="I6502" t="s">
        <v>33</v>
      </c>
      <c r="J6502">
        <v>1</v>
      </c>
      <c r="K6502">
        <v>582</v>
      </c>
      <c r="L6502" t="s">
        <v>31</v>
      </c>
      <c r="M6502" t="s">
        <v>27</v>
      </c>
      <c r="N6502" t="s">
        <v>32</v>
      </c>
      <c r="O6502" s="4">
        <v>170563.73</v>
      </c>
      <c r="P6502" t="s">
        <v>28</v>
      </c>
      <c r="Q6502" t="str" cm="1">
        <f t="array" ref="Q6502">_xlfn.IFS(
O6502&lt;50000,"Low Salary (&lt;$50K)",
O6502&lt;90000,"Lower Middle ($50K-$90K)",
O6502&lt;130000,"Middle ($90K-$130K)",
O6502&lt;170000,"Upper Middle ($130K-$170K)",
O6502&gt;=170000,"High Salary (&gt;$170K)"
)</f>
        <v>High Salary (&gt;$170K)</v>
      </c>
      <c r="R6502" t="str" cm="1">
        <f t="array" ref="R6502">_xlfn.IFS(
G6502&lt;=2,"New Customers (0-2Y)",
G6502&lt;=5,"Growing Customers (3-5Y)",
G6502&lt;=8,"Established Customers (6-8Y)",
G6502&lt;=10,"Loyal Customers (9-10Y)"
)</f>
        <v>Growing Customers (3-5Y)</v>
      </c>
    </row>
    <row r="6503" spans="1:18" x14ac:dyDescent="0.35">
      <c r="A6503">
        <v>15761364</v>
      </c>
      <c r="B6503" t="s">
        <v>1398</v>
      </c>
      <c r="C6503" t="s">
        <v>17</v>
      </c>
      <c r="D6503" t="s">
        <v>39</v>
      </c>
      <c r="E6503">
        <v>30</v>
      </c>
      <c r="F6503" t="s">
        <v>19</v>
      </c>
      <c r="G6503">
        <v>9</v>
      </c>
      <c r="H6503" s="4">
        <v>0</v>
      </c>
      <c r="I6503" t="s">
        <v>24</v>
      </c>
      <c r="J6503">
        <v>2</v>
      </c>
      <c r="K6503">
        <v>679</v>
      </c>
      <c r="L6503" t="s">
        <v>35</v>
      </c>
      <c r="M6503" t="s">
        <v>21</v>
      </c>
      <c r="N6503" t="s">
        <v>32</v>
      </c>
      <c r="O6503" s="4">
        <v>157871.54999999999</v>
      </c>
      <c r="P6503" t="s">
        <v>28</v>
      </c>
      <c r="Q6503" t="str" cm="1">
        <f t="array" ref="Q6503">_xlfn.IFS(
O6503&lt;50000,"Low Salary (&lt;$50K)",
O6503&lt;90000,"Lower Middle ($50K-$90K)",
O6503&lt;130000,"Middle ($90K-$130K)",
O6503&lt;170000,"Upper Middle ($130K-$170K)",
O6503&gt;=170000,"High Salary (&gt;$170K)"
)</f>
        <v>Upper Middle ($130K-$170K)</v>
      </c>
      <c r="R6503" t="str" cm="1">
        <f t="array" ref="R6503">_xlfn.IFS(
G6503&lt;=2,"New Customers (0-2Y)",
G6503&lt;=5,"Growing Customers (3-5Y)",
G6503&lt;=8,"Established Customers (6-8Y)",
G6503&lt;=10,"Loyal Customers (9-10Y)"
)</f>
        <v>Loyal Customers (9-10Y)</v>
      </c>
    </row>
    <row r="6504" spans="1:18" x14ac:dyDescent="0.35">
      <c r="A6504">
        <v>15590286</v>
      </c>
      <c r="B6504" t="s">
        <v>2378</v>
      </c>
      <c r="C6504" t="s">
        <v>17</v>
      </c>
      <c r="D6504" t="s">
        <v>18</v>
      </c>
      <c r="E6504">
        <v>40</v>
      </c>
      <c r="F6504" t="s">
        <v>19</v>
      </c>
      <c r="G6504">
        <v>2</v>
      </c>
      <c r="H6504" s="4">
        <v>125879.29</v>
      </c>
      <c r="I6504" t="s">
        <v>33</v>
      </c>
      <c r="J6504">
        <v>1</v>
      </c>
      <c r="K6504">
        <v>611</v>
      </c>
      <c r="L6504" t="s">
        <v>20</v>
      </c>
      <c r="M6504" t="s">
        <v>21</v>
      </c>
      <c r="N6504" t="s">
        <v>32</v>
      </c>
      <c r="O6504" s="4">
        <v>93203.43</v>
      </c>
      <c r="P6504" t="s">
        <v>28</v>
      </c>
      <c r="Q6504" t="str" cm="1">
        <f t="array" ref="Q6504">_xlfn.IFS(
O6504&lt;50000,"Low Salary (&lt;$50K)",
O6504&lt;90000,"Lower Middle ($50K-$90K)",
O6504&lt;130000,"Middle ($90K-$130K)",
O6504&lt;170000,"Upper Middle ($130K-$170K)",
O6504&gt;=170000,"High Salary (&gt;$170K)"
)</f>
        <v>Middle ($90K-$130K)</v>
      </c>
      <c r="R6504" t="str" cm="1">
        <f t="array" ref="R6504">_xlfn.IFS(
G6504&lt;=2,"New Customers (0-2Y)",
G6504&lt;=5,"Growing Customers (3-5Y)",
G6504&lt;=8,"Established Customers (6-8Y)",
G6504&lt;=10,"Loyal Customers (9-10Y)"
)</f>
        <v>New Customers (0-2Y)</v>
      </c>
    </row>
    <row r="6505" spans="1:18" x14ac:dyDescent="0.35">
      <c r="A6505">
        <v>15587978</v>
      </c>
      <c r="B6505" t="s">
        <v>2379</v>
      </c>
      <c r="C6505" t="s">
        <v>42</v>
      </c>
      <c r="D6505" t="s">
        <v>18</v>
      </c>
      <c r="E6505">
        <v>37</v>
      </c>
      <c r="F6505" t="s">
        <v>19</v>
      </c>
      <c r="G6505">
        <v>6</v>
      </c>
      <c r="H6505" s="4">
        <v>170057.62</v>
      </c>
      <c r="I6505" t="s">
        <v>33</v>
      </c>
      <c r="J6505">
        <v>1</v>
      </c>
      <c r="K6505">
        <v>455</v>
      </c>
      <c r="L6505" t="s">
        <v>44</v>
      </c>
      <c r="M6505" t="s">
        <v>27</v>
      </c>
      <c r="N6505" t="s">
        <v>22</v>
      </c>
      <c r="O6505" s="4">
        <v>54398.559999999998</v>
      </c>
      <c r="P6505" t="s">
        <v>28</v>
      </c>
      <c r="Q6505" t="str" cm="1">
        <f t="array" ref="Q6505">_xlfn.IFS(
O6505&lt;50000,"Low Salary (&lt;$50K)",
O6505&lt;90000,"Lower Middle ($50K-$90K)",
O6505&lt;130000,"Middle ($90K-$130K)",
O6505&lt;170000,"Upper Middle ($130K-$170K)",
O6505&gt;=170000,"High Salary (&gt;$170K)"
)</f>
        <v>Lower Middle ($50K-$90K)</v>
      </c>
      <c r="R6505" t="str" cm="1">
        <f t="array" ref="R6505">_xlfn.IFS(
G6505&lt;=2,"New Customers (0-2Y)",
G6505&lt;=5,"Growing Customers (3-5Y)",
G6505&lt;=8,"Established Customers (6-8Y)",
G6505&lt;=10,"Loyal Customers (9-10Y)"
)</f>
        <v>Established Customers (6-8Y)</v>
      </c>
    </row>
    <row r="6506" spans="1:18" x14ac:dyDescent="0.35">
      <c r="A6506">
        <v>15773242</v>
      </c>
      <c r="B6506" t="s">
        <v>2380</v>
      </c>
      <c r="C6506" t="s">
        <v>17</v>
      </c>
      <c r="D6506" t="s">
        <v>39</v>
      </c>
      <c r="E6506">
        <v>32</v>
      </c>
      <c r="F6506" t="s">
        <v>19</v>
      </c>
      <c r="G6506">
        <v>1</v>
      </c>
      <c r="H6506" s="4">
        <v>0</v>
      </c>
      <c r="I6506" t="s">
        <v>24</v>
      </c>
      <c r="J6506">
        <v>2</v>
      </c>
      <c r="K6506">
        <v>621</v>
      </c>
      <c r="L6506" t="s">
        <v>20</v>
      </c>
      <c r="M6506" t="s">
        <v>21</v>
      </c>
      <c r="N6506" t="s">
        <v>22</v>
      </c>
      <c r="O6506" s="4">
        <v>168779.47</v>
      </c>
      <c r="P6506" t="s">
        <v>28</v>
      </c>
      <c r="Q6506" t="str" cm="1">
        <f t="array" ref="Q6506">_xlfn.IFS(
O6506&lt;50000,"Low Salary (&lt;$50K)",
O6506&lt;90000,"Lower Middle ($50K-$90K)",
O6506&lt;130000,"Middle ($90K-$130K)",
O6506&lt;170000,"Upper Middle ($130K-$170K)",
O6506&gt;=170000,"High Salary (&gt;$170K)"
)</f>
        <v>Upper Middle ($130K-$170K)</v>
      </c>
      <c r="R6506" t="str" cm="1">
        <f t="array" ref="R6506">_xlfn.IFS(
G6506&lt;=2,"New Customers (0-2Y)",
G6506&lt;=5,"Growing Customers (3-5Y)",
G6506&lt;=8,"Established Customers (6-8Y)",
G6506&lt;=10,"Loyal Customers (9-10Y)"
)</f>
        <v>New Customers (0-2Y)</v>
      </c>
    </row>
    <row r="6507" spans="1:18" x14ac:dyDescent="0.35">
      <c r="A6507">
        <v>15761053</v>
      </c>
      <c r="B6507" t="s">
        <v>2381</v>
      </c>
      <c r="C6507" t="s">
        <v>42</v>
      </c>
      <c r="D6507" t="s">
        <v>39</v>
      </c>
      <c r="E6507">
        <v>48</v>
      </c>
      <c r="F6507" t="s">
        <v>19</v>
      </c>
      <c r="G6507">
        <v>2</v>
      </c>
      <c r="H6507" s="4">
        <v>131326.47</v>
      </c>
      <c r="I6507" t="s">
        <v>33</v>
      </c>
      <c r="J6507">
        <v>1</v>
      </c>
      <c r="K6507">
        <v>596</v>
      </c>
      <c r="L6507" t="s">
        <v>31</v>
      </c>
      <c r="M6507" t="s">
        <v>27</v>
      </c>
      <c r="N6507" t="s">
        <v>32</v>
      </c>
      <c r="O6507" s="4">
        <v>1140.02</v>
      </c>
      <c r="P6507" t="s">
        <v>23</v>
      </c>
      <c r="Q6507" t="str" cm="1">
        <f t="array" ref="Q6507">_xlfn.IFS(
O6507&lt;50000,"Low Salary (&lt;$50K)",
O6507&lt;90000,"Lower Middle ($50K-$90K)",
O6507&lt;130000,"Middle ($90K-$130K)",
O6507&lt;170000,"Upper Middle ($130K-$170K)",
O6507&gt;=170000,"High Salary (&gt;$170K)"
)</f>
        <v>Low Salary (&lt;$50K)</v>
      </c>
      <c r="R6507" t="str" cm="1">
        <f t="array" ref="R6507">_xlfn.IFS(
G6507&lt;=2,"New Customers (0-2Y)",
G6507&lt;=5,"Growing Customers (3-5Y)",
G6507&lt;=8,"Established Customers (6-8Y)",
G6507&lt;=10,"Loyal Customers (9-10Y)"
)</f>
        <v>New Customers (0-2Y)</v>
      </c>
    </row>
    <row r="6508" spans="1:18" x14ac:dyDescent="0.35">
      <c r="A6508">
        <v>15702095</v>
      </c>
      <c r="B6508" t="s">
        <v>77</v>
      </c>
      <c r="C6508" t="s">
        <v>26</v>
      </c>
      <c r="D6508" t="s">
        <v>18</v>
      </c>
      <c r="E6508">
        <v>56</v>
      </c>
      <c r="F6508" t="s">
        <v>19</v>
      </c>
      <c r="G6508">
        <v>1</v>
      </c>
      <c r="H6508" s="4">
        <v>128472.8</v>
      </c>
      <c r="I6508" t="s">
        <v>33</v>
      </c>
      <c r="J6508">
        <v>1</v>
      </c>
      <c r="K6508">
        <v>585</v>
      </c>
      <c r="L6508" t="s">
        <v>31</v>
      </c>
      <c r="M6508" t="s">
        <v>21</v>
      </c>
      <c r="N6508" t="s">
        <v>32</v>
      </c>
      <c r="O6508" s="4">
        <v>186476.91</v>
      </c>
      <c r="P6508" t="s">
        <v>23</v>
      </c>
      <c r="Q6508" t="str" cm="1">
        <f t="array" ref="Q6508">_xlfn.IFS(
O6508&lt;50000,"Low Salary (&lt;$50K)",
O6508&lt;90000,"Lower Middle ($50K-$90K)",
O6508&lt;130000,"Middle ($90K-$130K)",
O6508&lt;170000,"Upper Middle ($130K-$170K)",
O6508&gt;=170000,"High Salary (&gt;$170K)"
)</f>
        <v>High Salary (&gt;$170K)</v>
      </c>
      <c r="R6508" t="str" cm="1">
        <f t="array" ref="R6508">_xlfn.IFS(
G6508&lt;=2,"New Customers (0-2Y)",
G6508&lt;=5,"Growing Customers (3-5Y)",
G6508&lt;=8,"Established Customers (6-8Y)",
G6508&lt;=10,"Loyal Customers (9-10Y)"
)</f>
        <v>New Customers (0-2Y)</v>
      </c>
    </row>
    <row r="6509" spans="1:18" x14ac:dyDescent="0.35">
      <c r="A6509">
        <v>15764253</v>
      </c>
      <c r="B6509" t="s">
        <v>2382</v>
      </c>
      <c r="C6509" t="s">
        <v>17</v>
      </c>
      <c r="D6509" t="s">
        <v>39</v>
      </c>
      <c r="E6509">
        <v>32</v>
      </c>
      <c r="F6509" t="s">
        <v>19</v>
      </c>
      <c r="G6509">
        <v>6</v>
      </c>
      <c r="H6509" s="4">
        <v>160485.16</v>
      </c>
      <c r="I6509" t="s">
        <v>33</v>
      </c>
      <c r="J6509">
        <v>1</v>
      </c>
      <c r="K6509">
        <v>742</v>
      </c>
      <c r="L6509" t="s">
        <v>35</v>
      </c>
      <c r="M6509" t="s">
        <v>21</v>
      </c>
      <c r="N6509" t="s">
        <v>32</v>
      </c>
      <c r="O6509" s="4">
        <v>29023.03</v>
      </c>
      <c r="P6509" t="s">
        <v>28</v>
      </c>
      <c r="Q6509" t="str" cm="1">
        <f t="array" ref="Q6509">_xlfn.IFS(
O6509&lt;50000,"Low Salary (&lt;$50K)",
O6509&lt;90000,"Lower Middle ($50K-$90K)",
O6509&lt;130000,"Middle ($90K-$130K)",
O6509&lt;170000,"Upper Middle ($130K-$170K)",
O6509&gt;=170000,"High Salary (&gt;$170K)"
)</f>
        <v>Low Salary (&lt;$50K)</v>
      </c>
      <c r="R6509" t="str" cm="1">
        <f t="array" ref="R6509">_xlfn.IFS(
G6509&lt;=2,"New Customers (0-2Y)",
G6509&lt;=5,"Growing Customers (3-5Y)",
G6509&lt;=8,"Established Customers (6-8Y)",
G6509&lt;=10,"Loyal Customers (9-10Y)"
)</f>
        <v>Established Customers (6-8Y)</v>
      </c>
    </row>
    <row r="6510" spans="1:18" x14ac:dyDescent="0.35">
      <c r="A6510">
        <v>15700801</v>
      </c>
      <c r="B6510" t="s">
        <v>2383</v>
      </c>
      <c r="C6510" t="s">
        <v>42</v>
      </c>
      <c r="D6510" t="s">
        <v>39</v>
      </c>
      <c r="E6510">
        <v>42</v>
      </c>
      <c r="F6510" t="s">
        <v>19</v>
      </c>
      <c r="G6510">
        <v>6</v>
      </c>
      <c r="H6510" s="4">
        <v>84445.68</v>
      </c>
      <c r="I6510" t="s">
        <v>29</v>
      </c>
      <c r="J6510">
        <v>3</v>
      </c>
      <c r="K6510">
        <v>850</v>
      </c>
      <c r="L6510" t="s">
        <v>37</v>
      </c>
      <c r="M6510" t="s">
        <v>27</v>
      </c>
      <c r="N6510" t="s">
        <v>22</v>
      </c>
      <c r="O6510" s="4">
        <v>60021.34</v>
      </c>
      <c r="P6510" t="s">
        <v>23</v>
      </c>
      <c r="Q6510" t="str" cm="1">
        <f t="array" ref="Q6510">_xlfn.IFS(
O6510&lt;50000,"Low Salary (&lt;$50K)",
O6510&lt;90000,"Lower Middle ($50K-$90K)",
O6510&lt;130000,"Middle ($90K-$130K)",
O6510&lt;170000,"Upper Middle ($130K-$170K)",
O6510&gt;=170000,"High Salary (&gt;$170K)"
)</f>
        <v>Lower Middle ($50K-$90K)</v>
      </c>
      <c r="R6510" t="str" cm="1">
        <f t="array" ref="R6510">_xlfn.IFS(
G6510&lt;=2,"New Customers (0-2Y)",
G6510&lt;=5,"Growing Customers (3-5Y)",
G6510&lt;=8,"Established Customers (6-8Y)",
G6510&lt;=10,"Loyal Customers (9-10Y)"
)</f>
        <v>Established Customers (6-8Y)</v>
      </c>
    </row>
    <row r="6511" spans="1:18" x14ac:dyDescent="0.35">
      <c r="A6511">
        <v>15730590</v>
      </c>
      <c r="B6511" t="s">
        <v>147</v>
      </c>
      <c r="C6511" t="s">
        <v>42</v>
      </c>
      <c r="D6511" t="s">
        <v>18</v>
      </c>
      <c r="E6511">
        <v>40</v>
      </c>
      <c r="F6511" t="s">
        <v>19</v>
      </c>
      <c r="G6511">
        <v>1</v>
      </c>
      <c r="H6511" s="4">
        <v>115409.18</v>
      </c>
      <c r="I6511" t="s">
        <v>33</v>
      </c>
      <c r="J6511">
        <v>2</v>
      </c>
      <c r="K6511">
        <v>738</v>
      </c>
      <c r="L6511" t="s">
        <v>35</v>
      </c>
      <c r="M6511" t="s">
        <v>27</v>
      </c>
      <c r="N6511" t="s">
        <v>32</v>
      </c>
      <c r="O6511" s="4">
        <v>180456.8</v>
      </c>
      <c r="P6511" t="s">
        <v>28</v>
      </c>
      <c r="Q6511" t="str" cm="1">
        <f t="array" ref="Q6511">_xlfn.IFS(
O6511&lt;50000,"Low Salary (&lt;$50K)",
O6511&lt;90000,"Lower Middle ($50K-$90K)",
O6511&lt;130000,"Middle ($90K-$130K)",
O6511&lt;170000,"Upper Middle ($130K-$170K)",
O6511&gt;=170000,"High Salary (&gt;$170K)"
)</f>
        <v>High Salary (&gt;$170K)</v>
      </c>
      <c r="R6511" t="str" cm="1">
        <f t="array" ref="R6511">_xlfn.IFS(
G6511&lt;=2,"New Customers (0-2Y)",
G6511&lt;=5,"Growing Customers (3-5Y)",
G6511&lt;=8,"Established Customers (6-8Y)",
G6511&lt;=10,"Loyal Customers (9-10Y)"
)</f>
        <v>New Customers (0-2Y)</v>
      </c>
    </row>
    <row r="6512" spans="1:18" x14ac:dyDescent="0.35">
      <c r="A6512">
        <v>15643916</v>
      </c>
      <c r="B6512" t="s">
        <v>656</v>
      </c>
      <c r="C6512" t="s">
        <v>26</v>
      </c>
      <c r="D6512" t="s">
        <v>39</v>
      </c>
      <c r="E6512">
        <v>46</v>
      </c>
      <c r="F6512" t="s">
        <v>19</v>
      </c>
      <c r="G6512">
        <v>8</v>
      </c>
      <c r="H6512" s="4">
        <v>62400.480000000003</v>
      </c>
      <c r="I6512" t="s">
        <v>29</v>
      </c>
      <c r="J6512">
        <v>1</v>
      </c>
      <c r="K6512">
        <v>619</v>
      </c>
      <c r="L6512" t="s">
        <v>20</v>
      </c>
      <c r="M6512" t="s">
        <v>21</v>
      </c>
      <c r="N6512" t="s">
        <v>22</v>
      </c>
      <c r="O6512" s="4">
        <v>132498.39000000001</v>
      </c>
      <c r="P6512" t="s">
        <v>23</v>
      </c>
      <c r="Q6512" t="str" cm="1">
        <f t="array" ref="Q6512">_xlfn.IFS(
O6512&lt;50000,"Low Salary (&lt;$50K)",
O6512&lt;90000,"Lower Middle ($50K-$90K)",
O6512&lt;130000,"Middle ($90K-$130K)",
O6512&lt;170000,"Upper Middle ($130K-$170K)",
O6512&gt;=170000,"High Salary (&gt;$170K)"
)</f>
        <v>Upper Middle ($130K-$170K)</v>
      </c>
      <c r="R6512" t="str" cm="1">
        <f t="array" ref="R6512">_xlfn.IFS(
G6512&lt;=2,"New Customers (0-2Y)",
G6512&lt;=5,"Growing Customers (3-5Y)",
G6512&lt;=8,"Established Customers (6-8Y)",
G6512&lt;=10,"Loyal Customers (9-10Y)"
)</f>
        <v>Established Customers (6-8Y)</v>
      </c>
    </row>
    <row r="6513" spans="1:18" x14ac:dyDescent="0.35">
      <c r="A6513">
        <v>15720636</v>
      </c>
      <c r="B6513" t="s">
        <v>696</v>
      </c>
      <c r="C6513" t="s">
        <v>17</v>
      </c>
      <c r="D6513" t="s">
        <v>18</v>
      </c>
      <c r="E6513">
        <v>50</v>
      </c>
      <c r="F6513" t="s">
        <v>19</v>
      </c>
      <c r="G6513">
        <v>4</v>
      </c>
      <c r="H6513" s="4">
        <v>143054.56</v>
      </c>
      <c r="I6513" t="s">
        <v>33</v>
      </c>
      <c r="J6513">
        <v>1</v>
      </c>
      <c r="K6513">
        <v>628</v>
      </c>
      <c r="L6513" t="s">
        <v>20</v>
      </c>
      <c r="M6513" t="s">
        <v>27</v>
      </c>
      <c r="N6513" t="s">
        <v>22</v>
      </c>
      <c r="O6513" s="4">
        <v>109608.81</v>
      </c>
      <c r="P6513" t="s">
        <v>23</v>
      </c>
      <c r="Q6513" t="str" cm="1">
        <f t="array" ref="Q6513">_xlfn.IFS(
O6513&lt;50000,"Low Salary (&lt;$50K)",
O6513&lt;90000,"Lower Middle ($50K-$90K)",
O6513&lt;130000,"Middle ($90K-$130K)",
O6513&lt;170000,"Upper Middle ($130K-$170K)",
O6513&gt;=170000,"High Salary (&gt;$170K)"
)</f>
        <v>Middle ($90K-$130K)</v>
      </c>
      <c r="R6513" t="str" cm="1">
        <f t="array" ref="R6513">_xlfn.IFS(
G6513&lt;=2,"New Customers (0-2Y)",
G6513&lt;=5,"Growing Customers (3-5Y)",
G6513&lt;=8,"Established Customers (6-8Y)",
G6513&lt;=10,"Loyal Customers (9-10Y)"
)</f>
        <v>Growing Customers (3-5Y)</v>
      </c>
    </row>
    <row r="6514" spans="1:18" x14ac:dyDescent="0.35">
      <c r="A6514">
        <v>15795429</v>
      </c>
      <c r="B6514" t="s">
        <v>54</v>
      </c>
      <c r="C6514" t="s">
        <v>17</v>
      </c>
      <c r="D6514" t="s">
        <v>39</v>
      </c>
      <c r="E6514">
        <v>24</v>
      </c>
      <c r="F6514" t="s">
        <v>43</v>
      </c>
      <c r="G6514">
        <v>7</v>
      </c>
      <c r="H6514" s="4">
        <v>133628.09</v>
      </c>
      <c r="I6514" t="s">
        <v>33</v>
      </c>
      <c r="J6514">
        <v>2</v>
      </c>
      <c r="K6514">
        <v>487</v>
      </c>
      <c r="L6514" t="s">
        <v>44</v>
      </c>
      <c r="M6514" t="s">
        <v>21</v>
      </c>
      <c r="N6514" t="s">
        <v>22</v>
      </c>
      <c r="O6514" s="4">
        <v>98570.01</v>
      </c>
      <c r="P6514" t="s">
        <v>28</v>
      </c>
      <c r="Q6514" t="str" cm="1">
        <f t="array" ref="Q6514">_xlfn.IFS(
O6514&lt;50000,"Low Salary (&lt;$50K)",
O6514&lt;90000,"Lower Middle ($50K-$90K)",
O6514&lt;130000,"Middle ($90K-$130K)",
O6514&lt;170000,"Upper Middle ($130K-$170K)",
O6514&gt;=170000,"High Salary (&gt;$170K)"
)</f>
        <v>Middle ($90K-$130K)</v>
      </c>
      <c r="R6514" t="str" cm="1">
        <f t="array" ref="R6514">_xlfn.IFS(
G6514&lt;=2,"New Customers (0-2Y)",
G6514&lt;=5,"Growing Customers (3-5Y)",
G6514&lt;=8,"Established Customers (6-8Y)",
G6514&lt;=10,"Loyal Customers (9-10Y)"
)</f>
        <v>Established Customers (6-8Y)</v>
      </c>
    </row>
    <row r="6515" spans="1:18" x14ac:dyDescent="0.35">
      <c r="A6515">
        <v>15609254</v>
      </c>
      <c r="B6515" t="s">
        <v>2384</v>
      </c>
      <c r="C6515" t="s">
        <v>26</v>
      </c>
      <c r="D6515" t="s">
        <v>18</v>
      </c>
      <c r="E6515">
        <v>41</v>
      </c>
      <c r="F6515" t="s">
        <v>19</v>
      </c>
      <c r="G6515">
        <v>9</v>
      </c>
      <c r="H6515" s="4">
        <v>107135.03999999999</v>
      </c>
      <c r="I6515" t="s">
        <v>33</v>
      </c>
      <c r="J6515">
        <v>2</v>
      </c>
      <c r="K6515">
        <v>513</v>
      </c>
      <c r="L6515" t="s">
        <v>31</v>
      </c>
      <c r="M6515" t="s">
        <v>21</v>
      </c>
      <c r="N6515" t="s">
        <v>22</v>
      </c>
      <c r="O6515" s="4">
        <v>160546.57999999999</v>
      </c>
      <c r="P6515" t="s">
        <v>28</v>
      </c>
      <c r="Q6515" t="str" cm="1">
        <f t="array" ref="Q6515">_xlfn.IFS(
O6515&lt;50000,"Low Salary (&lt;$50K)",
O6515&lt;90000,"Lower Middle ($50K-$90K)",
O6515&lt;130000,"Middle ($90K-$130K)",
O6515&lt;170000,"Upper Middle ($130K-$170K)",
O6515&gt;=170000,"High Salary (&gt;$170K)"
)</f>
        <v>Upper Middle ($130K-$170K)</v>
      </c>
      <c r="R6515" t="str" cm="1">
        <f t="array" ref="R6515">_xlfn.IFS(
G6515&lt;=2,"New Customers (0-2Y)",
G6515&lt;=5,"Growing Customers (3-5Y)",
G6515&lt;=8,"Established Customers (6-8Y)",
G6515&lt;=10,"Loyal Customers (9-10Y)"
)</f>
        <v>Loyal Customers (9-10Y)</v>
      </c>
    </row>
    <row r="6516" spans="1:18" x14ac:dyDescent="0.35">
      <c r="A6516">
        <v>15625141</v>
      </c>
      <c r="B6516" t="s">
        <v>1466</v>
      </c>
      <c r="C6516" t="s">
        <v>26</v>
      </c>
      <c r="D6516" t="s">
        <v>39</v>
      </c>
      <c r="E6516">
        <v>26</v>
      </c>
      <c r="F6516" t="s">
        <v>43</v>
      </c>
      <c r="G6516">
        <v>7</v>
      </c>
      <c r="H6516" s="4">
        <v>0</v>
      </c>
      <c r="I6516" t="s">
        <v>24</v>
      </c>
      <c r="J6516">
        <v>2</v>
      </c>
      <c r="K6516">
        <v>563</v>
      </c>
      <c r="L6516" t="s">
        <v>31</v>
      </c>
      <c r="M6516" t="s">
        <v>27</v>
      </c>
      <c r="N6516" t="s">
        <v>32</v>
      </c>
      <c r="O6516" s="4">
        <v>6139.74</v>
      </c>
      <c r="P6516" t="s">
        <v>28</v>
      </c>
      <c r="Q6516" t="str" cm="1">
        <f t="array" ref="Q6516">_xlfn.IFS(
O6516&lt;50000,"Low Salary (&lt;$50K)",
O6516&lt;90000,"Lower Middle ($50K-$90K)",
O6516&lt;130000,"Middle ($90K-$130K)",
O6516&lt;170000,"Upper Middle ($130K-$170K)",
O6516&gt;=170000,"High Salary (&gt;$170K)"
)</f>
        <v>Low Salary (&lt;$50K)</v>
      </c>
      <c r="R6516" t="str" cm="1">
        <f t="array" ref="R6516">_xlfn.IFS(
G6516&lt;=2,"New Customers (0-2Y)",
G6516&lt;=5,"Growing Customers (3-5Y)",
G6516&lt;=8,"Established Customers (6-8Y)",
G6516&lt;=10,"Loyal Customers (9-10Y)"
)</f>
        <v>Established Customers (6-8Y)</v>
      </c>
    </row>
    <row r="6517" spans="1:18" x14ac:dyDescent="0.35">
      <c r="A6517">
        <v>15810898</v>
      </c>
      <c r="B6517" t="s">
        <v>764</v>
      </c>
      <c r="C6517" t="s">
        <v>17</v>
      </c>
      <c r="D6517" t="s">
        <v>18</v>
      </c>
      <c r="E6517">
        <v>65</v>
      </c>
      <c r="F6517" t="s">
        <v>2967</v>
      </c>
      <c r="G6517">
        <v>2</v>
      </c>
      <c r="H6517" s="4">
        <v>151659.51999999999</v>
      </c>
      <c r="I6517" t="s">
        <v>33</v>
      </c>
      <c r="J6517">
        <v>2</v>
      </c>
      <c r="K6517">
        <v>803</v>
      </c>
      <c r="L6517" t="s">
        <v>37</v>
      </c>
      <c r="M6517" t="s">
        <v>27</v>
      </c>
      <c r="N6517" t="s">
        <v>22</v>
      </c>
      <c r="O6517" s="4">
        <v>6930.17</v>
      </c>
      <c r="P6517" t="s">
        <v>28</v>
      </c>
      <c r="Q6517" t="str" cm="1">
        <f t="array" ref="Q6517">_xlfn.IFS(
O6517&lt;50000,"Low Salary (&lt;$50K)",
O6517&lt;90000,"Lower Middle ($50K-$90K)",
O6517&lt;130000,"Middle ($90K-$130K)",
O6517&lt;170000,"Upper Middle ($130K-$170K)",
O6517&gt;=170000,"High Salary (&gt;$170K)"
)</f>
        <v>Low Salary (&lt;$50K)</v>
      </c>
      <c r="R6517" t="str" cm="1">
        <f t="array" ref="R6517">_xlfn.IFS(
G6517&lt;=2,"New Customers (0-2Y)",
G6517&lt;=5,"Growing Customers (3-5Y)",
G6517&lt;=8,"Established Customers (6-8Y)",
G6517&lt;=10,"Loyal Customers (9-10Y)"
)</f>
        <v>New Customers (0-2Y)</v>
      </c>
    </row>
    <row r="6518" spans="1:18" x14ac:dyDescent="0.35">
      <c r="A6518">
        <v>15775797</v>
      </c>
      <c r="B6518" t="s">
        <v>684</v>
      </c>
      <c r="C6518" t="s">
        <v>26</v>
      </c>
      <c r="D6518" t="s">
        <v>18</v>
      </c>
      <c r="E6518">
        <v>32</v>
      </c>
      <c r="F6518" t="s">
        <v>19</v>
      </c>
      <c r="G6518">
        <v>7</v>
      </c>
      <c r="H6518" s="4">
        <v>0</v>
      </c>
      <c r="I6518" t="s">
        <v>24</v>
      </c>
      <c r="J6518">
        <v>3</v>
      </c>
      <c r="K6518">
        <v>607</v>
      </c>
      <c r="L6518" t="s">
        <v>20</v>
      </c>
      <c r="M6518" t="s">
        <v>27</v>
      </c>
      <c r="N6518" t="s">
        <v>22</v>
      </c>
      <c r="O6518" s="4">
        <v>10674.62</v>
      </c>
      <c r="P6518" t="s">
        <v>28</v>
      </c>
      <c r="Q6518" t="str" cm="1">
        <f t="array" ref="Q6518">_xlfn.IFS(
O6518&lt;50000,"Low Salary (&lt;$50K)",
O6518&lt;90000,"Lower Middle ($50K-$90K)",
O6518&lt;130000,"Middle ($90K-$130K)",
O6518&lt;170000,"Upper Middle ($130K-$170K)",
O6518&gt;=170000,"High Salary (&gt;$170K)"
)</f>
        <v>Low Salary (&lt;$50K)</v>
      </c>
      <c r="R6518" t="str" cm="1">
        <f t="array" ref="R6518">_xlfn.IFS(
G6518&lt;=2,"New Customers (0-2Y)",
G6518&lt;=5,"Growing Customers (3-5Y)",
G6518&lt;=8,"Established Customers (6-8Y)",
G6518&lt;=10,"Loyal Customers (9-10Y)"
)</f>
        <v>Established Customers (6-8Y)</v>
      </c>
    </row>
    <row r="6519" spans="1:18" x14ac:dyDescent="0.35">
      <c r="A6519">
        <v>15795246</v>
      </c>
      <c r="B6519" t="s">
        <v>1009</v>
      </c>
      <c r="C6519" t="s">
        <v>42</v>
      </c>
      <c r="D6519" t="s">
        <v>18</v>
      </c>
      <c r="E6519">
        <v>51</v>
      </c>
      <c r="F6519" t="s">
        <v>19</v>
      </c>
      <c r="G6519">
        <v>9</v>
      </c>
      <c r="H6519" s="4">
        <v>155903.82</v>
      </c>
      <c r="I6519" t="s">
        <v>33</v>
      </c>
      <c r="J6519">
        <v>2</v>
      </c>
      <c r="K6519">
        <v>628</v>
      </c>
      <c r="L6519" t="s">
        <v>20</v>
      </c>
      <c r="M6519" t="s">
        <v>21</v>
      </c>
      <c r="N6519" t="s">
        <v>22</v>
      </c>
      <c r="O6519" s="4">
        <v>71159.839999999997</v>
      </c>
      <c r="P6519" t="s">
        <v>28</v>
      </c>
      <c r="Q6519" t="str" cm="1">
        <f t="array" ref="Q6519">_xlfn.IFS(
O6519&lt;50000,"Low Salary (&lt;$50K)",
O6519&lt;90000,"Lower Middle ($50K-$90K)",
O6519&lt;130000,"Middle ($90K-$130K)",
O6519&lt;170000,"Upper Middle ($130K-$170K)",
O6519&gt;=170000,"High Salary (&gt;$170K)"
)</f>
        <v>Lower Middle ($50K-$90K)</v>
      </c>
      <c r="R6519" t="str" cm="1">
        <f t="array" ref="R6519">_xlfn.IFS(
G6519&lt;=2,"New Customers (0-2Y)",
G6519&lt;=5,"Growing Customers (3-5Y)",
G6519&lt;=8,"Established Customers (6-8Y)",
G6519&lt;=10,"Loyal Customers (9-10Y)"
)</f>
        <v>Loyal Customers (9-10Y)</v>
      </c>
    </row>
    <row r="6520" spans="1:18" x14ac:dyDescent="0.35">
      <c r="A6520">
        <v>15795275</v>
      </c>
      <c r="B6520" t="s">
        <v>730</v>
      </c>
      <c r="C6520" t="s">
        <v>26</v>
      </c>
      <c r="D6520" t="s">
        <v>18</v>
      </c>
      <c r="E6520">
        <v>49</v>
      </c>
      <c r="F6520" t="s">
        <v>19</v>
      </c>
      <c r="G6520">
        <v>4</v>
      </c>
      <c r="H6520" s="4">
        <v>82940.25</v>
      </c>
      <c r="I6520" t="s">
        <v>29</v>
      </c>
      <c r="J6520">
        <v>2</v>
      </c>
      <c r="K6520">
        <v>521</v>
      </c>
      <c r="L6520" t="s">
        <v>31</v>
      </c>
      <c r="M6520" t="s">
        <v>27</v>
      </c>
      <c r="N6520" t="s">
        <v>32</v>
      </c>
      <c r="O6520" s="4">
        <v>62413.01</v>
      </c>
      <c r="P6520" t="s">
        <v>23</v>
      </c>
      <c r="Q6520" t="str" cm="1">
        <f t="array" ref="Q6520">_xlfn.IFS(
O6520&lt;50000,"Low Salary (&lt;$50K)",
O6520&lt;90000,"Lower Middle ($50K-$90K)",
O6520&lt;130000,"Middle ($90K-$130K)",
O6520&lt;170000,"Upper Middle ($130K-$170K)",
O6520&gt;=170000,"High Salary (&gt;$170K)"
)</f>
        <v>Lower Middle ($50K-$90K)</v>
      </c>
      <c r="R6520" t="str" cm="1">
        <f t="array" ref="R6520">_xlfn.IFS(
G6520&lt;=2,"New Customers (0-2Y)",
G6520&lt;=5,"Growing Customers (3-5Y)",
G6520&lt;=8,"Established Customers (6-8Y)",
G6520&lt;=10,"Loyal Customers (9-10Y)"
)</f>
        <v>Growing Customers (3-5Y)</v>
      </c>
    </row>
    <row r="6521" spans="1:18" x14ac:dyDescent="0.35">
      <c r="A6521">
        <v>15571869</v>
      </c>
      <c r="B6521" t="s">
        <v>1368</v>
      </c>
      <c r="C6521" t="s">
        <v>42</v>
      </c>
      <c r="D6521" t="s">
        <v>18</v>
      </c>
      <c r="E6521">
        <v>50</v>
      </c>
      <c r="F6521" t="s">
        <v>19</v>
      </c>
      <c r="G6521">
        <v>4</v>
      </c>
      <c r="H6521" s="4">
        <v>112650.89</v>
      </c>
      <c r="I6521" t="s">
        <v>33</v>
      </c>
      <c r="J6521">
        <v>1</v>
      </c>
      <c r="K6521">
        <v>669</v>
      </c>
      <c r="L6521" t="s">
        <v>35</v>
      </c>
      <c r="M6521" t="s">
        <v>27</v>
      </c>
      <c r="N6521" t="s">
        <v>32</v>
      </c>
      <c r="O6521" s="4">
        <v>166386.22</v>
      </c>
      <c r="P6521" t="s">
        <v>23</v>
      </c>
      <c r="Q6521" t="str" cm="1">
        <f t="array" ref="Q6521">_xlfn.IFS(
O6521&lt;50000,"Low Salary (&lt;$50K)",
O6521&lt;90000,"Lower Middle ($50K-$90K)",
O6521&lt;130000,"Middle ($90K-$130K)",
O6521&lt;170000,"Upper Middle ($130K-$170K)",
O6521&gt;=170000,"High Salary (&gt;$170K)"
)</f>
        <v>Upper Middle ($130K-$170K)</v>
      </c>
      <c r="R6521" t="str" cm="1">
        <f t="array" ref="R6521">_xlfn.IFS(
G6521&lt;=2,"New Customers (0-2Y)",
G6521&lt;=5,"Growing Customers (3-5Y)",
G6521&lt;=8,"Established Customers (6-8Y)",
G6521&lt;=10,"Loyal Customers (9-10Y)"
)</f>
        <v>Growing Customers (3-5Y)</v>
      </c>
    </row>
    <row r="6522" spans="1:18" x14ac:dyDescent="0.35">
      <c r="A6522">
        <v>15694143</v>
      </c>
      <c r="B6522" t="s">
        <v>902</v>
      </c>
      <c r="C6522" t="s">
        <v>17</v>
      </c>
      <c r="D6522" t="s">
        <v>18</v>
      </c>
      <c r="E6522">
        <v>41</v>
      </c>
      <c r="F6522" t="s">
        <v>19</v>
      </c>
      <c r="G6522">
        <v>10</v>
      </c>
      <c r="H6522" s="4">
        <v>0</v>
      </c>
      <c r="I6522" t="s">
        <v>24</v>
      </c>
      <c r="J6522">
        <v>1</v>
      </c>
      <c r="K6522">
        <v>686</v>
      </c>
      <c r="L6522" t="s">
        <v>35</v>
      </c>
      <c r="M6522" t="s">
        <v>21</v>
      </c>
      <c r="N6522" t="s">
        <v>32</v>
      </c>
      <c r="O6522" s="4">
        <v>133086.45000000001</v>
      </c>
      <c r="P6522" t="s">
        <v>28</v>
      </c>
      <c r="Q6522" t="str" cm="1">
        <f t="array" ref="Q6522">_xlfn.IFS(
O6522&lt;50000,"Low Salary (&lt;$50K)",
O6522&lt;90000,"Lower Middle ($50K-$90K)",
O6522&lt;130000,"Middle ($90K-$130K)",
O6522&lt;170000,"Upper Middle ($130K-$170K)",
O6522&gt;=170000,"High Salary (&gt;$170K)"
)</f>
        <v>Upper Middle ($130K-$170K)</v>
      </c>
      <c r="R6522" t="str" cm="1">
        <f t="array" ref="R6522">_xlfn.IFS(
G6522&lt;=2,"New Customers (0-2Y)",
G6522&lt;=5,"Growing Customers (3-5Y)",
G6522&lt;=8,"Established Customers (6-8Y)",
G6522&lt;=10,"Loyal Customers (9-10Y)"
)</f>
        <v>Loyal Customers (9-10Y)</v>
      </c>
    </row>
    <row r="6523" spans="1:18" x14ac:dyDescent="0.35">
      <c r="A6523">
        <v>15748231</v>
      </c>
      <c r="B6523" t="s">
        <v>294</v>
      </c>
      <c r="C6523" t="s">
        <v>42</v>
      </c>
      <c r="D6523" t="s">
        <v>39</v>
      </c>
      <c r="E6523">
        <v>35</v>
      </c>
      <c r="F6523" t="s">
        <v>19</v>
      </c>
      <c r="G6523">
        <v>4</v>
      </c>
      <c r="H6523" s="4">
        <v>95853.39</v>
      </c>
      <c r="I6523" t="s">
        <v>29</v>
      </c>
      <c r="J6523">
        <v>2</v>
      </c>
      <c r="K6523">
        <v>700</v>
      </c>
      <c r="L6523" t="s">
        <v>35</v>
      </c>
      <c r="M6523" t="s">
        <v>21</v>
      </c>
      <c r="N6523" t="s">
        <v>32</v>
      </c>
      <c r="O6523" s="4">
        <v>192933.37</v>
      </c>
      <c r="P6523" t="s">
        <v>28</v>
      </c>
      <c r="Q6523" t="str" cm="1">
        <f t="array" ref="Q6523">_xlfn.IFS(
O6523&lt;50000,"Low Salary (&lt;$50K)",
O6523&lt;90000,"Lower Middle ($50K-$90K)",
O6523&lt;130000,"Middle ($90K-$130K)",
O6523&lt;170000,"Upper Middle ($130K-$170K)",
O6523&gt;=170000,"High Salary (&gt;$170K)"
)</f>
        <v>High Salary (&gt;$170K)</v>
      </c>
      <c r="R6523" t="str" cm="1">
        <f t="array" ref="R6523">_xlfn.IFS(
G6523&lt;=2,"New Customers (0-2Y)",
G6523&lt;=5,"Growing Customers (3-5Y)",
G6523&lt;=8,"Established Customers (6-8Y)",
G6523&lt;=10,"Loyal Customers (9-10Y)"
)</f>
        <v>Growing Customers (3-5Y)</v>
      </c>
    </row>
    <row r="6524" spans="1:18" x14ac:dyDescent="0.35">
      <c r="A6524">
        <v>15632185</v>
      </c>
      <c r="B6524" t="s">
        <v>2385</v>
      </c>
      <c r="C6524" t="s">
        <v>17</v>
      </c>
      <c r="D6524" t="s">
        <v>18</v>
      </c>
      <c r="E6524">
        <v>42</v>
      </c>
      <c r="F6524" t="s">
        <v>19</v>
      </c>
      <c r="G6524">
        <v>1</v>
      </c>
      <c r="H6524" s="4">
        <v>82228.67</v>
      </c>
      <c r="I6524" t="s">
        <v>29</v>
      </c>
      <c r="J6524">
        <v>2</v>
      </c>
      <c r="K6524">
        <v>663</v>
      </c>
      <c r="L6524" t="s">
        <v>35</v>
      </c>
      <c r="M6524" t="s">
        <v>21</v>
      </c>
      <c r="N6524" t="s">
        <v>32</v>
      </c>
      <c r="O6524" s="4">
        <v>71359.78</v>
      </c>
      <c r="P6524" t="s">
        <v>28</v>
      </c>
      <c r="Q6524" t="str" cm="1">
        <f t="array" ref="Q6524">_xlfn.IFS(
O6524&lt;50000,"Low Salary (&lt;$50K)",
O6524&lt;90000,"Lower Middle ($50K-$90K)",
O6524&lt;130000,"Middle ($90K-$130K)",
O6524&lt;170000,"Upper Middle ($130K-$170K)",
O6524&gt;=170000,"High Salary (&gt;$170K)"
)</f>
        <v>Lower Middle ($50K-$90K)</v>
      </c>
      <c r="R6524" t="str" cm="1">
        <f t="array" ref="R6524">_xlfn.IFS(
G6524&lt;=2,"New Customers (0-2Y)",
G6524&lt;=5,"Growing Customers (3-5Y)",
G6524&lt;=8,"Established Customers (6-8Y)",
G6524&lt;=10,"Loyal Customers (9-10Y)"
)</f>
        <v>New Customers (0-2Y)</v>
      </c>
    </row>
    <row r="6525" spans="1:18" x14ac:dyDescent="0.35">
      <c r="A6525">
        <v>15806249</v>
      </c>
      <c r="B6525" t="s">
        <v>337</v>
      </c>
      <c r="C6525" t="s">
        <v>26</v>
      </c>
      <c r="D6525" t="s">
        <v>18</v>
      </c>
      <c r="E6525">
        <v>31</v>
      </c>
      <c r="F6525" t="s">
        <v>19</v>
      </c>
      <c r="G6525">
        <v>4</v>
      </c>
      <c r="H6525" s="4">
        <v>0</v>
      </c>
      <c r="I6525" t="s">
        <v>24</v>
      </c>
      <c r="J6525">
        <v>2</v>
      </c>
      <c r="K6525">
        <v>671</v>
      </c>
      <c r="L6525" t="s">
        <v>35</v>
      </c>
      <c r="M6525" t="s">
        <v>27</v>
      </c>
      <c r="N6525" t="s">
        <v>22</v>
      </c>
      <c r="O6525" s="4">
        <v>79270.02</v>
      </c>
      <c r="P6525" t="s">
        <v>28</v>
      </c>
      <c r="Q6525" t="str" cm="1">
        <f t="array" ref="Q6525">_xlfn.IFS(
O6525&lt;50000,"Low Salary (&lt;$50K)",
O6525&lt;90000,"Lower Middle ($50K-$90K)",
O6525&lt;130000,"Middle ($90K-$130K)",
O6525&lt;170000,"Upper Middle ($130K-$170K)",
O6525&gt;=170000,"High Salary (&gt;$170K)"
)</f>
        <v>Lower Middle ($50K-$90K)</v>
      </c>
      <c r="R6525" t="str" cm="1">
        <f t="array" ref="R6525">_xlfn.IFS(
G6525&lt;=2,"New Customers (0-2Y)",
G6525&lt;=5,"Growing Customers (3-5Y)",
G6525&lt;=8,"Established Customers (6-8Y)",
G6525&lt;=10,"Loyal Customers (9-10Y)"
)</f>
        <v>Growing Customers (3-5Y)</v>
      </c>
    </row>
    <row r="6526" spans="1:18" x14ac:dyDescent="0.35">
      <c r="A6526">
        <v>15743293</v>
      </c>
      <c r="B6526" t="s">
        <v>1896</v>
      </c>
      <c r="C6526" t="s">
        <v>42</v>
      </c>
      <c r="D6526" t="s">
        <v>18</v>
      </c>
      <c r="E6526">
        <v>35</v>
      </c>
      <c r="F6526" t="s">
        <v>19</v>
      </c>
      <c r="G6526">
        <v>1</v>
      </c>
      <c r="H6526" s="4">
        <v>163700.78</v>
      </c>
      <c r="I6526" t="s">
        <v>33</v>
      </c>
      <c r="J6526">
        <v>3</v>
      </c>
      <c r="K6526">
        <v>651</v>
      </c>
      <c r="L6526" t="s">
        <v>20</v>
      </c>
      <c r="M6526" t="s">
        <v>21</v>
      </c>
      <c r="N6526" t="s">
        <v>22</v>
      </c>
      <c r="O6526" s="4">
        <v>29583.48</v>
      </c>
      <c r="P6526" t="s">
        <v>23</v>
      </c>
      <c r="Q6526" t="str" cm="1">
        <f t="array" ref="Q6526">_xlfn.IFS(
O6526&lt;50000,"Low Salary (&lt;$50K)",
O6526&lt;90000,"Lower Middle ($50K-$90K)",
O6526&lt;130000,"Middle ($90K-$130K)",
O6526&lt;170000,"Upper Middle ($130K-$170K)",
O6526&gt;=170000,"High Salary (&gt;$170K)"
)</f>
        <v>Low Salary (&lt;$50K)</v>
      </c>
      <c r="R6526" t="str" cm="1">
        <f t="array" ref="R6526">_xlfn.IFS(
G6526&lt;=2,"New Customers (0-2Y)",
G6526&lt;=5,"Growing Customers (3-5Y)",
G6526&lt;=8,"Established Customers (6-8Y)",
G6526&lt;=10,"Loyal Customers (9-10Y)"
)</f>
        <v>New Customers (0-2Y)</v>
      </c>
    </row>
    <row r="6527" spans="1:18" x14ac:dyDescent="0.35">
      <c r="A6527">
        <v>15598157</v>
      </c>
      <c r="B6527" t="s">
        <v>119</v>
      </c>
      <c r="C6527" t="s">
        <v>17</v>
      </c>
      <c r="D6527" t="s">
        <v>39</v>
      </c>
      <c r="E6527">
        <v>34</v>
      </c>
      <c r="F6527" t="s">
        <v>19</v>
      </c>
      <c r="G6527">
        <v>4</v>
      </c>
      <c r="H6527" s="4">
        <v>106328.08</v>
      </c>
      <c r="I6527" t="s">
        <v>33</v>
      </c>
      <c r="J6527">
        <v>1</v>
      </c>
      <c r="K6527">
        <v>728</v>
      </c>
      <c r="L6527" t="s">
        <v>35</v>
      </c>
      <c r="M6527" t="s">
        <v>21</v>
      </c>
      <c r="N6527" t="s">
        <v>32</v>
      </c>
      <c r="O6527" s="4">
        <v>88680.65</v>
      </c>
      <c r="P6527" t="s">
        <v>28</v>
      </c>
      <c r="Q6527" t="str" cm="1">
        <f t="array" ref="Q6527">_xlfn.IFS(
O6527&lt;50000,"Low Salary (&lt;$50K)",
O6527&lt;90000,"Lower Middle ($50K-$90K)",
O6527&lt;130000,"Middle ($90K-$130K)",
O6527&lt;170000,"Upper Middle ($130K-$170K)",
O6527&gt;=170000,"High Salary (&gt;$170K)"
)</f>
        <v>Lower Middle ($50K-$90K)</v>
      </c>
      <c r="R6527" t="str" cm="1">
        <f t="array" ref="R6527">_xlfn.IFS(
G6527&lt;=2,"New Customers (0-2Y)",
G6527&lt;=5,"Growing Customers (3-5Y)",
G6527&lt;=8,"Established Customers (6-8Y)",
G6527&lt;=10,"Loyal Customers (9-10Y)"
)</f>
        <v>Growing Customers (3-5Y)</v>
      </c>
    </row>
    <row r="6528" spans="1:18" x14ac:dyDescent="0.35">
      <c r="A6528">
        <v>15700946</v>
      </c>
      <c r="B6528" t="s">
        <v>2386</v>
      </c>
      <c r="C6528" t="s">
        <v>17</v>
      </c>
      <c r="D6528" t="s">
        <v>18</v>
      </c>
      <c r="E6528">
        <v>34</v>
      </c>
      <c r="F6528" t="s">
        <v>19</v>
      </c>
      <c r="G6528">
        <v>7</v>
      </c>
      <c r="H6528" s="4">
        <v>152992.91</v>
      </c>
      <c r="I6528" t="s">
        <v>33</v>
      </c>
      <c r="J6528">
        <v>1</v>
      </c>
      <c r="K6528">
        <v>574</v>
      </c>
      <c r="L6528" t="s">
        <v>31</v>
      </c>
      <c r="M6528" t="s">
        <v>21</v>
      </c>
      <c r="N6528" t="s">
        <v>22</v>
      </c>
      <c r="O6528" s="4">
        <v>134691.20000000001</v>
      </c>
      <c r="P6528" t="s">
        <v>28</v>
      </c>
      <c r="Q6528" t="str" cm="1">
        <f t="array" ref="Q6528">_xlfn.IFS(
O6528&lt;50000,"Low Salary (&lt;$50K)",
O6528&lt;90000,"Lower Middle ($50K-$90K)",
O6528&lt;130000,"Middle ($90K-$130K)",
O6528&lt;170000,"Upper Middle ($130K-$170K)",
O6528&gt;=170000,"High Salary (&gt;$170K)"
)</f>
        <v>Upper Middle ($130K-$170K)</v>
      </c>
      <c r="R6528" t="str" cm="1">
        <f t="array" ref="R6528">_xlfn.IFS(
G6528&lt;=2,"New Customers (0-2Y)",
G6528&lt;=5,"Growing Customers (3-5Y)",
G6528&lt;=8,"Established Customers (6-8Y)",
G6528&lt;=10,"Loyal Customers (9-10Y)"
)</f>
        <v>Established Customers (6-8Y)</v>
      </c>
    </row>
    <row r="6529" spans="1:18" x14ac:dyDescent="0.35">
      <c r="A6529">
        <v>15722692</v>
      </c>
      <c r="B6529" t="s">
        <v>1555</v>
      </c>
      <c r="C6529" t="s">
        <v>17</v>
      </c>
      <c r="D6529" t="s">
        <v>39</v>
      </c>
      <c r="E6529">
        <v>38</v>
      </c>
      <c r="F6529" t="s">
        <v>19</v>
      </c>
      <c r="G6529">
        <v>3</v>
      </c>
      <c r="H6529" s="4">
        <v>116439.65</v>
      </c>
      <c r="I6529" t="s">
        <v>33</v>
      </c>
      <c r="J6529">
        <v>1</v>
      </c>
      <c r="K6529">
        <v>464</v>
      </c>
      <c r="L6529" t="s">
        <v>44</v>
      </c>
      <c r="M6529" t="s">
        <v>21</v>
      </c>
      <c r="N6529" t="s">
        <v>32</v>
      </c>
      <c r="O6529" s="4">
        <v>75574.48</v>
      </c>
      <c r="P6529" t="s">
        <v>28</v>
      </c>
      <c r="Q6529" t="str" cm="1">
        <f t="array" ref="Q6529">_xlfn.IFS(
O6529&lt;50000,"Low Salary (&lt;$50K)",
O6529&lt;90000,"Lower Middle ($50K-$90K)",
O6529&lt;130000,"Middle ($90K-$130K)",
O6529&lt;170000,"Upper Middle ($130K-$170K)",
O6529&gt;=170000,"High Salary (&gt;$170K)"
)</f>
        <v>Lower Middle ($50K-$90K)</v>
      </c>
      <c r="R6529" t="str" cm="1">
        <f t="array" ref="R6529">_xlfn.IFS(
G6529&lt;=2,"New Customers (0-2Y)",
G6529&lt;=5,"Growing Customers (3-5Y)",
G6529&lt;=8,"Established Customers (6-8Y)",
G6529&lt;=10,"Loyal Customers (9-10Y)"
)</f>
        <v>Growing Customers (3-5Y)</v>
      </c>
    </row>
    <row r="6530" spans="1:18" x14ac:dyDescent="0.35">
      <c r="A6530">
        <v>15696506</v>
      </c>
      <c r="B6530" t="s">
        <v>157</v>
      </c>
      <c r="C6530" t="s">
        <v>26</v>
      </c>
      <c r="D6530" t="s">
        <v>39</v>
      </c>
      <c r="E6530">
        <v>27</v>
      </c>
      <c r="F6530" t="s">
        <v>43</v>
      </c>
      <c r="G6530">
        <v>9</v>
      </c>
      <c r="H6530" s="4">
        <v>101352.78</v>
      </c>
      <c r="I6530" t="s">
        <v>33</v>
      </c>
      <c r="J6530">
        <v>1</v>
      </c>
      <c r="K6530">
        <v>604</v>
      </c>
      <c r="L6530" t="s">
        <v>20</v>
      </c>
      <c r="M6530" t="s">
        <v>27</v>
      </c>
      <c r="N6530" t="s">
        <v>32</v>
      </c>
      <c r="O6530" s="4">
        <v>30252.3</v>
      </c>
      <c r="P6530" t="s">
        <v>28</v>
      </c>
      <c r="Q6530" t="str" cm="1">
        <f t="array" ref="Q6530">_xlfn.IFS(
O6530&lt;50000,"Low Salary (&lt;$50K)",
O6530&lt;90000,"Lower Middle ($50K-$90K)",
O6530&lt;130000,"Middle ($90K-$130K)",
O6530&lt;170000,"Upper Middle ($130K-$170K)",
O6530&gt;=170000,"High Salary (&gt;$170K)"
)</f>
        <v>Low Salary (&lt;$50K)</v>
      </c>
      <c r="R6530" t="str" cm="1">
        <f t="array" ref="R6530">_xlfn.IFS(
G6530&lt;=2,"New Customers (0-2Y)",
G6530&lt;=5,"Growing Customers (3-5Y)",
G6530&lt;=8,"Established Customers (6-8Y)",
G6530&lt;=10,"Loyal Customers (9-10Y)"
)</f>
        <v>Loyal Customers (9-10Y)</v>
      </c>
    </row>
    <row r="6531" spans="1:18" x14ac:dyDescent="0.35">
      <c r="A6531">
        <v>15728823</v>
      </c>
      <c r="B6531" t="s">
        <v>2387</v>
      </c>
      <c r="C6531" t="s">
        <v>26</v>
      </c>
      <c r="D6531" t="s">
        <v>18</v>
      </c>
      <c r="E6531">
        <v>37</v>
      </c>
      <c r="F6531" t="s">
        <v>19</v>
      </c>
      <c r="G6531">
        <v>10</v>
      </c>
      <c r="H6531" s="4">
        <v>0</v>
      </c>
      <c r="I6531" t="s">
        <v>24</v>
      </c>
      <c r="J6531">
        <v>2</v>
      </c>
      <c r="K6531">
        <v>836</v>
      </c>
      <c r="L6531" t="s">
        <v>37</v>
      </c>
      <c r="M6531" t="s">
        <v>21</v>
      </c>
      <c r="N6531" t="s">
        <v>32</v>
      </c>
      <c r="O6531" s="4">
        <v>111324.41</v>
      </c>
      <c r="P6531" t="s">
        <v>28</v>
      </c>
      <c r="Q6531" t="str" cm="1">
        <f t="array" ref="Q6531">_xlfn.IFS(
O6531&lt;50000,"Low Salary (&lt;$50K)",
O6531&lt;90000,"Lower Middle ($50K-$90K)",
O6531&lt;130000,"Middle ($90K-$130K)",
O6531&lt;170000,"Upper Middle ($130K-$170K)",
O6531&gt;=170000,"High Salary (&gt;$170K)"
)</f>
        <v>Middle ($90K-$130K)</v>
      </c>
      <c r="R6531" t="str" cm="1">
        <f t="array" ref="R6531">_xlfn.IFS(
G6531&lt;=2,"New Customers (0-2Y)",
G6531&lt;=5,"Growing Customers (3-5Y)",
G6531&lt;=8,"Established Customers (6-8Y)",
G6531&lt;=10,"Loyal Customers (9-10Y)"
)</f>
        <v>Loyal Customers (9-10Y)</v>
      </c>
    </row>
    <row r="6532" spans="1:18" x14ac:dyDescent="0.35">
      <c r="A6532">
        <v>15808851</v>
      </c>
      <c r="B6532" t="s">
        <v>2388</v>
      </c>
      <c r="C6532" t="s">
        <v>42</v>
      </c>
      <c r="D6532" t="s">
        <v>18</v>
      </c>
      <c r="E6532">
        <v>75</v>
      </c>
      <c r="F6532" t="s">
        <v>2967</v>
      </c>
      <c r="G6532">
        <v>9</v>
      </c>
      <c r="H6532" s="4">
        <v>105609.17</v>
      </c>
      <c r="I6532" t="s">
        <v>33</v>
      </c>
      <c r="J6532">
        <v>1</v>
      </c>
      <c r="K6532">
        <v>511</v>
      </c>
      <c r="L6532" t="s">
        <v>31</v>
      </c>
      <c r="M6532" t="s">
        <v>27</v>
      </c>
      <c r="N6532" t="s">
        <v>22</v>
      </c>
      <c r="O6532" s="4">
        <v>105425.18</v>
      </c>
      <c r="P6532" t="s">
        <v>28</v>
      </c>
      <c r="Q6532" t="str" cm="1">
        <f t="array" ref="Q6532">_xlfn.IFS(
O6532&lt;50000,"Low Salary (&lt;$50K)",
O6532&lt;90000,"Lower Middle ($50K-$90K)",
O6532&lt;130000,"Middle ($90K-$130K)",
O6532&lt;170000,"Upper Middle ($130K-$170K)",
O6532&gt;=170000,"High Salary (&gt;$170K)"
)</f>
        <v>Middle ($90K-$130K)</v>
      </c>
      <c r="R6532" t="str" cm="1">
        <f t="array" ref="R6532">_xlfn.IFS(
G6532&lt;=2,"New Customers (0-2Y)",
G6532&lt;=5,"Growing Customers (3-5Y)",
G6532&lt;=8,"Established Customers (6-8Y)",
G6532&lt;=10,"Loyal Customers (9-10Y)"
)</f>
        <v>Loyal Customers (9-10Y)</v>
      </c>
    </row>
    <row r="6533" spans="1:18" x14ac:dyDescent="0.35">
      <c r="A6533">
        <v>15675231</v>
      </c>
      <c r="B6533" t="s">
        <v>512</v>
      </c>
      <c r="C6533" t="s">
        <v>17</v>
      </c>
      <c r="D6533" t="s">
        <v>18</v>
      </c>
      <c r="E6533">
        <v>45</v>
      </c>
      <c r="F6533" t="s">
        <v>19</v>
      </c>
      <c r="G6533">
        <v>8</v>
      </c>
      <c r="H6533" s="4">
        <v>0</v>
      </c>
      <c r="I6533" t="s">
        <v>24</v>
      </c>
      <c r="J6533">
        <v>2</v>
      </c>
      <c r="K6533">
        <v>518</v>
      </c>
      <c r="L6533" t="s">
        <v>31</v>
      </c>
      <c r="M6533" t="s">
        <v>21</v>
      </c>
      <c r="N6533" t="s">
        <v>22</v>
      </c>
      <c r="O6533" s="4">
        <v>36193.07</v>
      </c>
      <c r="P6533" t="s">
        <v>28</v>
      </c>
      <c r="Q6533" t="str" cm="1">
        <f t="array" ref="Q6533">_xlfn.IFS(
O6533&lt;50000,"Low Salary (&lt;$50K)",
O6533&lt;90000,"Lower Middle ($50K-$90K)",
O6533&lt;130000,"Middle ($90K-$130K)",
O6533&lt;170000,"Upper Middle ($130K-$170K)",
O6533&gt;=170000,"High Salary (&gt;$170K)"
)</f>
        <v>Low Salary (&lt;$50K)</v>
      </c>
      <c r="R6533" t="str" cm="1">
        <f t="array" ref="R6533">_xlfn.IFS(
G6533&lt;=2,"New Customers (0-2Y)",
G6533&lt;=5,"Growing Customers (3-5Y)",
G6533&lt;=8,"Established Customers (6-8Y)",
G6533&lt;=10,"Loyal Customers (9-10Y)"
)</f>
        <v>Established Customers (6-8Y)</v>
      </c>
    </row>
    <row r="6534" spans="1:18" x14ac:dyDescent="0.35">
      <c r="A6534">
        <v>15732299</v>
      </c>
      <c r="B6534" t="s">
        <v>927</v>
      </c>
      <c r="C6534" t="s">
        <v>17</v>
      </c>
      <c r="D6534" t="s">
        <v>39</v>
      </c>
      <c r="E6534">
        <v>67</v>
      </c>
      <c r="F6534" t="s">
        <v>2967</v>
      </c>
      <c r="G6534">
        <v>4</v>
      </c>
      <c r="H6534" s="4">
        <v>0</v>
      </c>
      <c r="I6534" t="s">
        <v>24</v>
      </c>
      <c r="J6534">
        <v>3</v>
      </c>
      <c r="K6534">
        <v>756</v>
      </c>
      <c r="L6534" t="s">
        <v>35</v>
      </c>
      <c r="M6534" t="s">
        <v>21</v>
      </c>
      <c r="N6534" t="s">
        <v>22</v>
      </c>
      <c r="O6534" s="4">
        <v>93081.87</v>
      </c>
      <c r="P6534" t="s">
        <v>28</v>
      </c>
      <c r="Q6534" t="str" cm="1">
        <f t="array" ref="Q6534">_xlfn.IFS(
O6534&lt;50000,"Low Salary (&lt;$50K)",
O6534&lt;90000,"Lower Middle ($50K-$90K)",
O6534&lt;130000,"Middle ($90K-$130K)",
O6534&lt;170000,"Upper Middle ($130K-$170K)",
O6534&gt;=170000,"High Salary (&gt;$170K)"
)</f>
        <v>Middle ($90K-$130K)</v>
      </c>
      <c r="R6534" t="str" cm="1">
        <f t="array" ref="R6534">_xlfn.IFS(
G6534&lt;=2,"New Customers (0-2Y)",
G6534&lt;=5,"Growing Customers (3-5Y)",
G6534&lt;=8,"Established Customers (6-8Y)",
G6534&lt;=10,"Loyal Customers (9-10Y)"
)</f>
        <v>Growing Customers (3-5Y)</v>
      </c>
    </row>
    <row r="6535" spans="1:18" x14ac:dyDescent="0.35">
      <c r="A6535">
        <v>15706269</v>
      </c>
      <c r="B6535" t="s">
        <v>1060</v>
      </c>
      <c r="C6535" t="s">
        <v>17</v>
      </c>
      <c r="D6535" t="s">
        <v>18</v>
      </c>
      <c r="E6535">
        <v>47</v>
      </c>
      <c r="F6535" t="s">
        <v>19</v>
      </c>
      <c r="G6535">
        <v>8</v>
      </c>
      <c r="H6535" s="4">
        <v>103894.38</v>
      </c>
      <c r="I6535" t="s">
        <v>33</v>
      </c>
      <c r="J6535">
        <v>2</v>
      </c>
      <c r="K6535">
        <v>489</v>
      </c>
      <c r="L6535" t="s">
        <v>44</v>
      </c>
      <c r="M6535" t="s">
        <v>21</v>
      </c>
      <c r="N6535" t="s">
        <v>22</v>
      </c>
      <c r="O6535" s="4">
        <v>107625.46</v>
      </c>
      <c r="P6535" t="s">
        <v>28</v>
      </c>
      <c r="Q6535" t="str" cm="1">
        <f t="array" ref="Q6535">_xlfn.IFS(
O6535&lt;50000,"Low Salary (&lt;$50K)",
O6535&lt;90000,"Lower Middle ($50K-$90K)",
O6535&lt;130000,"Middle ($90K-$130K)",
O6535&lt;170000,"Upper Middle ($130K-$170K)",
O6535&gt;=170000,"High Salary (&gt;$170K)"
)</f>
        <v>Middle ($90K-$130K)</v>
      </c>
      <c r="R6535" t="str" cm="1">
        <f t="array" ref="R6535">_xlfn.IFS(
G6535&lt;=2,"New Customers (0-2Y)",
G6535&lt;=5,"Growing Customers (3-5Y)",
G6535&lt;=8,"Established Customers (6-8Y)",
G6535&lt;=10,"Loyal Customers (9-10Y)"
)</f>
        <v>Established Customers (6-8Y)</v>
      </c>
    </row>
    <row r="6536" spans="1:18" x14ac:dyDescent="0.35">
      <c r="A6536">
        <v>15590078</v>
      </c>
      <c r="B6536" t="s">
        <v>439</v>
      </c>
      <c r="C6536" t="s">
        <v>26</v>
      </c>
      <c r="D6536" t="s">
        <v>39</v>
      </c>
      <c r="E6536">
        <v>27</v>
      </c>
      <c r="F6536" t="s">
        <v>43</v>
      </c>
      <c r="G6536">
        <v>9</v>
      </c>
      <c r="H6536" s="4">
        <v>139834.93</v>
      </c>
      <c r="I6536" t="s">
        <v>33</v>
      </c>
      <c r="J6536">
        <v>1</v>
      </c>
      <c r="K6536">
        <v>622</v>
      </c>
      <c r="L6536" t="s">
        <v>20</v>
      </c>
      <c r="M6536" t="s">
        <v>21</v>
      </c>
      <c r="N6536" t="s">
        <v>22</v>
      </c>
      <c r="O6536" s="4">
        <v>152733.89000000001</v>
      </c>
      <c r="P6536" t="s">
        <v>28</v>
      </c>
      <c r="Q6536" t="str" cm="1">
        <f t="array" ref="Q6536">_xlfn.IFS(
O6536&lt;50000,"Low Salary (&lt;$50K)",
O6536&lt;90000,"Lower Middle ($50K-$90K)",
O6536&lt;130000,"Middle ($90K-$130K)",
O6536&lt;170000,"Upper Middle ($130K-$170K)",
O6536&gt;=170000,"High Salary (&gt;$170K)"
)</f>
        <v>Upper Middle ($130K-$170K)</v>
      </c>
      <c r="R6536" t="str" cm="1">
        <f t="array" ref="R6536">_xlfn.IFS(
G6536&lt;=2,"New Customers (0-2Y)",
G6536&lt;=5,"Growing Customers (3-5Y)",
G6536&lt;=8,"Established Customers (6-8Y)",
G6536&lt;=10,"Loyal Customers (9-10Y)"
)</f>
        <v>Loyal Customers (9-10Y)</v>
      </c>
    </row>
    <row r="6537" spans="1:18" x14ac:dyDescent="0.35">
      <c r="A6537">
        <v>15776985</v>
      </c>
      <c r="B6537" t="s">
        <v>472</v>
      </c>
      <c r="C6537" t="s">
        <v>17</v>
      </c>
      <c r="D6537" t="s">
        <v>18</v>
      </c>
      <c r="E6537">
        <v>36</v>
      </c>
      <c r="F6537" t="s">
        <v>19</v>
      </c>
      <c r="G6537">
        <v>6</v>
      </c>
      <c r="H6537" s="4">
        <v>112518.71</v>
      </c>
      <c r="I6537" t="s">
        <v>33</v>
      </c>
      <c r="J6537">
        <v>2</v>
      </c>
      <c r="K6537">
        <v>652</v>
      </c>
      <c r="L6537" t="s">
        <v>20</v>
      </c>
      <c r="M6537" t="s">
        <v>27</v>
      </c>
      <c r="N6537" t="s">
        <v>22</v>
      </c>
      <c r="O6537" s="4">
        <v>110421.31</v>
      </c>
      <c r="P6537" t="s">
        <v>28</v>
      </c>
      <c r="Q6537" t="str" cm="1">
        <f t="array" ref="Q6537">_xlfn.IFS(
O6537&lt;50000,"Low Salary (&lt;$50K)",
O6537&lt;90000,"Lower Middle ($50K-$90K)",
O6537&lt;130000,"Middle ($90K-$130K)",
O6537&lt;170000,"Upper Middle ($130K-$170K)",
O6537&gt;=170000,"High Salary (&gt;$170K)"
)</f>
        <v>Middle ($90K-$130K)</v>
      </c>
      <c r="R6537" t="str" cm="1">
        <f t="array" ref="R6537">_xlfn.IFS(
G6537&lt;=2,"New Customers (0-2Y)",
G6537&lt;=5,"Growing Customers (3-5Y)",
G6537&lt;=8,"Established Customers (6-8Y)",
G6537&lt;=10,"Loyal Customers (9-10Y)"
)</f>
        <v>Established Customers (6-8Y)</v>
      </c>
    </row>
    <row r="6538" spans="1:18" x14ac:dyDescent="0.35">
      <c r="A6538">
        <v>15756743</v>
      </c>
      <c r="B6538" t="s">
        <v>566</v>
      </c>
      <c r="C6538" t="s">
        <v>17</v>
      </c>
      <c r="D6538" t="s">
        <v>18</v>
      </c>
      <c r="E6538">
        <v>37</v>
      </c>
      <c r="F6538" t="s">
        <v>19</v>
      </c>
      <c r="G6538">
        <v>7</v>
      </c>
      <c r="H6538" s="4">
        <v>115895.42</v>
      </c>
      <c r="I6538" t="s">
        <v>33</v>
      </c>
      <c r="J6538">
        <v>1</v>
      </c>
      <c r="K6538">
        <v>625</v>
      </c>
      <c r="L6538" t="s">
        <v>20</v>
      </c>
      <c r="M6538" t="s">
        <v>21</v>
      </c>
      <c r="N6538" t="s">
        <v>32</v>
      </c>
      <c r="O6538" s="4">
        <v>48486.25</v>
      </c>
      <c r="P6538" t="s">
        <v>28</v>
      </c>
      <c r="Q6538" t="str" cm="1">
        <f t="array" ref="Q6538">_xlfn.IFS(
O6538&lt;50000,"Low Salary (&lt;$50K)",
O6538&lt;90000,"Lower Middle ($50K-$90K)",
O6538&lt;130000,"Middle ($90K-$130K)",
O6538&lt;170000,"Upper Middle ($130K-$170K)",
O6538&gt;=170000,"High Salary (&gt;$170K)"
)</f>
        <v>Low Salary (&lt;$50K)</v>
      </c>
      <c r="R6538" t="str" cm="1">
        <f t="array" ref="R6538">_xlfn.IFS(
G6538&lt;=2,"New Customers (0-2Y)",
G6538&lt;=5,"Growing Customers (3-5Y)",
G6538&lt;=8,"Established Customers (6-8Y)",
G6538&lt;=10,"Loyal Customers (9-10Y)"
)</f>
        <v>Established Customers (6-8Y)</v>
      </c>
    </row>
    <row r="6539" spans="1:18" x14ac:dyDescent="0.35">
      <c r="A6539">
        <v>15782364</v>
      </c>
      <c r="B6539" t="s">
        <v>887</v>
      </c>
      <c r="C6539" t="s">
        <v>26</v>
      </c>
      <c r="D6539" t="s">
        <v>18</v>
      </c>
      <c r="E6539">
        <v>39</v>
      </c>
      <c r="F6539" t="s">
        <v>19</v>
      </c>
      <c r="G6539">
        <v>3</v>
      </c>
      <c r="H6539" s="4">
        <v>146408.68</v>
      </c>
      <c r="I6539" t="s">
        <v>33</v>
      </c>
      <c r="J6539">
        <v>1</v>
      </c>
      <c r="K6539">
        <v>521</v>
      </c>
      <c r="L6539" t="s">
        <v>31</v>
      </c>
      <c r="M6539" t="s">
        <v>27</v>
      </c>
      <c r="N6539" t="s">
        <v>32</v>
      </c>
      <c r="O6539" s="4">
        <v>72993.67</v>
      </c>
      <c r="P6539" t="s">
        <v>28</v>
      </c>
      <c r="Q6539" t="str" cm="1">
        <f t="array" ref="Q6539">_xlfn.IFS(
O6539&lt;50000,"Low Salary (&lt;$50K)",
O6539&lt;90000,"Lower Middle ($50K-$90K)",
O6539&lt;130000,"Middle ($90K-$130K)",
O6539&lt;170000,"Upper Middle ($130K-$170K)",
O6539&gt;=170000,"High Salary (&gt;$170K)"
)</f>
        <v>Lower Middle ($50K-$90K)</v>
      </c>
      <c r="R6539" t="str" cm="1">
        <f t="array" ref="R6539">_xlfn.IFS(
G6539&lt;=2,"New Customers (0-2Y)",
G6539&lt;=5,"Growing Customers (3-5Y)",
G6539&lt;=8,"Established Customers (6-8Y)",
G6539&lt;=10,"Loyal Customers (9-10Y)"
)</f>
        <v>Growing Customers (3-5Y)</v>
      </c>
    </row>
    <row r="6540" spans="1:18" x14ac:dyDescent="0.35">
      <c r="A6540">
        <v>15604093</v>
      </c>
      <c r="B6540" t="s">
        <v>2389</v>
      </c>
      <c r="C6540" t="s">
        <v>17</v>
      </c>
      <c r="D6540" t="s">
        <v>39</v>
      </c>
      <c r="E6540">
        <v>34</v>
      </c>
      <c r="F6540" t="s">
        <v>19</v>
      </c>
      <c r="G6540">
        <v>4</v>
      </c>
      <c r="H6540" s="4">
        <v>165363.31</v>
      </c>
      <c r="I6540" t="s">
        <v>33</v>
      </c>
      <c r="J6540">
        <v>2</v>
      </c>
      <c r="K6540">
        <v>546</v>
      </c>
      <c r="L6540" t="s">
        <v>31</v>
      </c>
      <c r="M6540" t="s">
        <v>21</v>
      </c>
      <c r="N6540" t="s">
        <v>22</v>
      </c>
      <c r="O6540" s="4">
        <v>25744.13</v>
      </c>
      <c r="P6540" t="s">
        <v>23</v>
      </c>
      <c r="Q6540" t="str" cm="1">
        <f t="array" ref="Q6540">_xlfn.IFS(
O6540&lt;50000,"Low Salary (&lt;$50K)",
O6540&lt;90000,"Lower Middle ($50K-$90K)",
O6540&lt;130000,"Middle ($90K-$130K)",
O6540&lt;170000,"Upper Middle ($130K-$170K)",
O6540&gt;=170000,"High Salary (&gt;$170K)"
)</f>
        <v>Low Salary (&lt;$50K)</v>
      </c>
      <c r="R6540" t="str" cm="1">
        <f t="array" ref="R6540">_xlfn.IFS(
G6540&lt;=2,"New Customers (0-2Y)",
G6540&lt;=5,"Growing Customers (3-5Y)",
G6540&lt;=8,"Established Customers (6-8Y)",
G6540&lt;=10,"Loyal Customers (9-10Y)"
)</f>
        <v>Growing Customers (3-5Y)</v>
      </c>
    </row>
    <row r="6541" spans="1:18" x14ac:dyDescent="0.35">
      <c r="A6541">
        <v>15749328</v>
      </c>
      <c r="B6541" t="s">
        <v>304</v>
      </c>
      <c r="C6541" t="s">
        <v>17</v>
      </c>
      <c r="D6541" t="s">
        <v>18</v>
      </c>
      <c r="E6541">
        <v>45</v>
      </c>
      <c r="F6541" t="s">
        <v>19</v>
      </c>
      <c r="G6541">
        <v>1</v>
      </c>
      <c r="H6541" s="4">
        <v>0</v>
      </c>
      <c r="I6541" t="s">
        <v>24</v>
      </c>
      <c r="J6541">
        <v>2</v>
      </c>
      <c r="K6541">
        <v>697</v>
      </c>
      <c r="L6541" t="s">
        <v>35</v>
      </c>
      <c r="M6541" t="s">
        <v>21</v>
      </c>
      <c r="N6541" t="s">
        <v>32</v>
      </c>
      <c r="O6541" s="4">
        <v>46807.62</v>
      </c>
      <c r="P6541" t="s">
        <v>23</v>
      </c>
      <c r="Q6541" t="str" cm="1">
        <f t="array" ref="Q6541">_xlfn.IFS(
O6541&lt;50000,"Low Salary (&lt;$50K)",
O6541&lt;90000,"Lower Middle ($50K-$90K)",
O6541&lt;130000,"Middle ($90K-$130K)",
O6541&lt;170000,"Upper Middle ($130K-$170K)",
O6541&gt;=170000,"High Salary (&gt;$170K)"
)</f>
        <v>Low Salary (&lt;$50K)</v>
      </c>
      <c r="R6541" t="str" cm="1">
        <f t="array" ref="R6541">_xlfn.IFS(
G6541&lt;=2,"New Customers (0-2Y)",
G6541&lt;=5,"Growing Customers (3-5Y)",
G6541&lt;=8,"Established Customers (6-8Y)",
G6541&lt;=10,"Loyal Customers (9-10Y)"
)</f>
        <v>New Customers (0-2Y)</v>
      </c>
    </row>
    <row r="6542" spans="1:18" x14ac:dyDescent="0.35">
      <c r="A6542">
        <v>15656322</v>
      </c>
      <c r="B6542" t="s">
        <v>2390</v>
      </c>
      <c r="C6542" t="s">
        <v>42</v>
      </c>
      <c r="D6542" t="s">
        <v>39</v>
      </c>
      <c r="E6542">
        <v>33</v>
      </c>
      <c r="F6542" t="s">
        <v>19</v>
      </c>
      <c r="G6542">
        <v>3</v>
      </c>
      <c r="H6542" s="4">
        <v>71843.149999999994</v>
      </c>
      <c r="I6542" t="s">
        <v>29</v>
      </c>
      <c r="J6542">
        <v>1</v>
      </c>
      <c r="K6542">
        <v>571</v>
      </c>
      <c r="L6542" t="s">
        <v>31</v>
      </c>
      <c r="M6542" t="s">
        <v>21</v>
      </c>
      <c r="N6542" t="s">
        <v>32</v>
      </c>
      <c r="O6542" s="4">
        <v>26772.04</v>
      </c>
      <c r="P6542" t="s">
        <v>28</v>
      </c>
      <c r="Q6542" t="str" cm="1">
        <f t="array" ref="Q6542">_xlfn.IFS(
O6542&lt;50000,"Low Salary (&lt;$50K)",
O6542&lt;90000,"Lower Middle ($50K-$90K)",
O6542&lt;130000,"Middle ($90K-$130K)",
O6542&lt;170000,"Upper Middle ($130K-$170K)",
O6542&gt;=170000,"High Salary (&gt;$170K)"
)</f>
        <v>Low Salary (&lt;$50K)</v>
      </c>
      <c r="R6542" t="str" cm="1">
        <f t="array" ref="R6542">_xlfn.IFS(
G6542&lt;=2,"New Customers (0-2Y)",
G6542&lt;=5,"Growing Customers (3-5Y)",
G6542&lt;=8,"Established Customers (6-8Y)",
G6542&lt;=10,"Loyal Customers (9-10Y)"
)</f>
        <v>Growing Customers (3-5Y)</v>
      </c>
    </row>
    <row r="6543" spans="1:18" x14ac:dyDescent="0.35">
      <c r="A6543">
        <v>15685564</v>
      </c>
      <c r="B6543" t="s">
        <v>916</v>
      </c>
      <c r="C6543" t="s">
        <v>26</v>
      </c>
      <c r="D6543" t="s">
        <v>39</v>
      </c>
      <c r="E6543">
        <v>35</v>
      </c>
      <c r="F6543" t="s">
        <v>19</v>
      </c>
      <c r="G6543">
        <v>5</v>
      </c>
      <c r="H6543" s="4">
        <v>105492.53</v>
      </c>
      <c r="I6543" t="s">
        <v>33</v>
      </c>
      <c r="J6543">
        <v>1</v>
      </c>
      <c r="K6543">
        <v>748</v>
      </c>
      <c r="L6543" t="s">
        <v>35</v>
      </c>
      <c r="M6543" t="s">
        <v>21</v>
      </c>
      <c r="N6543" t="s">
        <v>22</v>
      </c>
      <c r="O6543" s="4">
        <v>150057.20000000001</v>
      </c>
      <c r="P6543" t="s">
        <v>28</v>
      </c>
      <c r="Q6543" t="str" cm="1">
        <f t="array" ref="Q6543">_xlfn.IFS(
O6543&lt;50000,"Low Salary (&lt;$50K)",
O6543&lt;90000,"Lower Middle ($50K-$90K)",
O6543&lt;130000,"Middle ($90K-$130K)",
O6543&lt;170000,"Upper Middle ($130K-$170K)",
O6543&gt;=170000,"High Salary (&gt;$170K)"
)</f>
        <v>Upper Middle ($130K-$170K)</v>
      </c>
      <c r="R6543" t="str" cm="1">
        <f t="array" ref="R6543">_xlfn.IFS(
G6543&lt;=2,"New Customers (0-2Y)",
G6543&lt;=5,"Growing Customers (3-5Y)",
G6543&lt;=8,"Established Customers (6-8Y)",
G6543&lt;=10,"Loyal Customers (9-10Y)"
)</f>
        <v>Growing Customers (3-5Y)</v>
      </c>
    </row>
    <row r="6544" spans="1:18" x14ac:dyDescent="0.35">
      <c r="A6544">
        <v>15785831</v>
      </c>
      <c r="B6544" t="s">
        <v>760</v>
      </c>
      <c r="C6544" t="s">
        <v>17</v>
      </c>
      <c r="D6544" t="s">
        <v>39</v>
      </c>
      <c r="E6544">
        <v>35</v>
      </c>
      <c r="F6544" t="s">
        <v>19</v>
      </c>
      <c r="G6544">
        <v>7</v>
      </c>
      <c r="H6544" s="4">
        <v>183027.25</v>
      </c>
      <c r="I6544" t="s">
        <v>33</v>
      </c>
      <c r="J6544">
        <v>1</v>
      </c>
      <c r="K6544">
        <v>591</v>
      </c>
      <c r="L6544" t="s">
        <v>31</v>
      </c>
      <c r="M6544" t="s">
        <v>21</v>
      </c>
      <c r="N6544" t="s">
        <v>22</v>
      </c>
      <c r="O6544" s="4">
        <v>56028.79</v>
      </c>
      <c r="P6544" t="s">
        <v>28</v>
      </c>
      <c r="Q6544" t="str" cm="1">
        <f t="array" ref="Q6544">_xlfn.IFS(
O6544&lt;50000,"Low Salary (&lt;$50K)",
O6544&lt;90000,"Lower Middle ($50K-$90K)",
O6544&lt;130000,"Middle ($90K-$130K)",
O6544&lt;170000,"Upper Middle ($130K-$170K)",
O6544&gt;=170000,"High Salary (&gt;$170K)"
)</f>
        <v>Lower Middle ($50K-$90K)</v>
      </c>
      <c r="R6544" t="str" cm="1">
        <f t="array" ref="R6544">_xlfn.IFS(
G6544&lt;=2,"New Customers (0-2Y)",
G6544&lt;=5,"Growing Customers (3-5Y)",
G6544&lt;=8,"Established Customers (6-8Y)",
G6544&lt;=10,"Loyal Customers (9-10Y)"
)</f>
        <v>Established Customers (6-8Y)</v>
      </c>
    </row>
    <row r="6545" spans="1:18" x14ac:dyDescent="0.35">
      <c r="A6545">
        <v>15796218</v>
      </c>
      <c r="B6545" t="s">
        <v>188</v>
      </c>
      <c r="C6545" t="s">
        <v>42</v>
      </c>
      <c r="D6545" t="s">
        <v>39</v>
      </c>
      <c r="E6545">
        <v>29</v>
      </c>
      <c r="F6545" t="s">
        <v>43</v>
      </c>
      <c r="G6545">
        <v>1</v>
      </c>
      <c r="H6545" s="4">
        <v>131968.57</v>
      </c>
      <c r="I6545" t="s">
        <v>33</v>
      </c>
      <c r="J6545">
        <v>2</v>
      </c>
      <c r="K6545">
        <v>814</v>
      </c>
      <c r="L6545" t="s">
        <v>37</v>
      </c>
      <c r="M6545" t="s">
        <v>21</v>
      </c>
      <c r="N6545" t="s">
        <v>22</v>
      </c>
      <c r="O6545" s="4">
        <v>147693.92000000001</v>
      </c>
      <c r="P6545" t="s">
        <v>28</v>
      </c>
      <c r="Q6545" t="str" cm="1">
        <f t="array" ref="Q6545">_xlfn.IFS(
O6545&lt;50000,"Low Salary (&lt;$50K)",
O6545&lt;90000,"Lower Middle ($50K-$90K)",
O6545&lt;130000,"Middle ($90K-$130K)",
O6545&lt;170000,"Upper Middle ($130K-$170K)",
O6545&gt;=170000,"High Salary (&gt;$170K)"
)</f>
        <v>Upper Middle ($130K-$170K)</v>
      </c>
      <c r="R6545" t="str" cm="1">
        <f t="array" ref="R6545">_xlfn.IFS(
G6545&lt;=2,"New Customers (0-2Y)",
G6545&lt;=5,"Growing Customers (3-5Y)",
G6545&lt;=8,"Established Customers (6-8Y)",
G6545&lt;=10,"Loyal Customers (9-10Y)"
)</f>
        <v>New Customers (0-2Y)</v>
      </c>
    </row>
    <row r="6546" spans="1:18" x14ac:dyDescent="0.35">
      <c r="A6546">
        <v>15716218</v>
      </c>
      <c r="B6546" t="s">
        <v>2184</v>
      </c>
      <c r="C6546" t="s">
        <v>17</v>
      </c>
      <c r="D6546" t="s">
        <v>18</v>
      </c>
      <c r="E6546">
        <v>45</v>
      </c>
      <c r="F6546" t="s">
        <v>19</v>
      </c>
      <c r="G6546">
        <v>3</v>
      </c>
      <c r="H6546" s="4">
        <v>104118.5</v>
      </c>
      <c r="I6546" t="s">
        <v>33</v>
      </c>
      <c r="J6546">
        <v>1</v>
      </c>
      <c r="K6546">
        <v>709</v>
      </c>
      <c r="L6546" t="s">
        <v>35</v>
      </c>
      <c r="M6546" t="s">
        <v>27</v>
      </c>
      <c r="N6546" t="s">
        <v>22</v>
      </c>
      <c r="O6546" s="4">
        <v>174032</v>
      </c>
      <c r="P6546" t="s">
        <v>28</v>
      </c>
      <c r="Q6546" t="str" cm="1">
        <f t="array" ref="Q6546">_xlfn.IFS(
O6546&lt;50000,"Low Salary (&lt;$50K)",
O6546&lt;90000,"Lower Middle ($50K-$90K)",
O6546&lt;130000,"Middle ($90K-$130K)",
O6546&lt;170000,"Upper Middle ($130K-$170K)",
O6546&gt;=170000,"High Salary (&gt;$170K)"
)</f>
        <v>High Salary (&gt;$170K)</v>
      </c>
      <c r="R6546" t="str" cm="1">
        <f t="array" ref="R6546">_xlfn.IFS(
G6546&lt;=2,"New Customers (0-2Y)",
G6546&lt;=5,"Growing Customers (3-5Y)",
G6546&lt;=8,"Established Customers (6-8Y)",
G6546&lt;=10,"Loyal Customers (9-10Y)"
)</f>
        <v>Growing Customers (3-5Y)</v>
      </c>
    </row>
    <row r="6547" spans="1:18" x14ac:dyDescent="0.35">
      <c r="A6547">
        <v>15572735</v>
      </c>
      <c r="B6547" t="s">
        <v>208</v>
      </c>
      <c r="C6547" t="s">
        <v>26</v>
      </c>
      <c r="D6547" t="s">
        <v>39</v>
      </c>
      <c r="E6547">
        <v>27</v>
      </c>
      <c r="F6547" t="s">
        <v>43</v>
      </c>
      <c r="G6547">
        <v>2</v>
      </c>
      <c r="H6547" s="4">
        <v>0</v>
      </c>
      <c r="I6547" t="s">
        <v>24</v>
      </c>
      <c r="J6547">
        <v>2</v>
      </c>
      <c r="K6547">
        <v>433</v>
      </c>
      <c r="L6547" t="s">
        <v>44</v>
      </c>
      <c r="M6547" t="s">
        <v>21</v>
      </c>
      <c r="N6547" t="s">
        <v>22</v>
      </c>
      <c r="O6547" s="4">
        <v>153698.65</v>
      </c>
      <c r="P6547" t="s">
        <v>28</v>
      </c>
      <c r="Q6547" t="str" cm="1">
        <f t="array" ref="Q6547">_xlfn.IFS(
O6547&lt;50000,"Low Salary (&lt;$50K)",
O6547&lt;90000,"Lower Middle ($50K-$90K)",
O6547&lt;130000,"Middle ($90K-$130K)",
O6547&lt;170000,"Upper Middle ($130K-$170K)",
O6547&gt;=170000,"High Salary (&gt;$170K)"
)</f>
        <v>Upper Middle ($130K-$170K)</v>
      </c>
      <c r="R6547" t="str" cm="1">
        <f t="array" ref="R6547">_xlfn.IFS(
G6547&lt;=2,"New Customers (0-2Y)",
G6547&lt;=5,"Growing Customers (3-5Y)",
G6547&lt;=8,"Established Customers (6-8Y)",
G6547&lt;=10,"Loyal Customers (9-10Y)"
)</f>
        <v>New Customers (0-2Y)</v>
      </c>
    </row>
    <row r="6548" spans="1:18" x14ac:dyDescent="0.35">
      <c r="A6548">
        <v>15633840</v>
      </c>
      <c r="B6548" t="s">
        <v>54</v>
      </c>
      <c r="C6548" t="s">
        <v>17</v>
      </c>
      <c r="D6548" t="s">
        <v>39</v>
      </c>
      <c r="E6548">
        <v>20</v>
      </c>
      <c r="F6548" t="s">
        <v>43</v>
      </c>
      <c r="G6548">
        <v>0</v>
      </c>
      <c r="H6548" s="4">
        <v>125023.1</v>
      </c>
      <c r="I6548" t="s">
        <v>33</v>
      </c>
      <c r="J6548">
        <v>2</v>
      </c>
      <c r="K6548">
        <v>781</v>
      </c>
      <c r="L6548" t="s">
        <v>37</v>
      </c>
      <c r="M6548" t="s">
        <v>21</v>
      </c>
      <c r="N6548" t="s">
        <v>22</v>
      </c>
      <c r="O6548" s="4">
        <v>108301.45</v>
      </c>
      <c r="P6548" t="s">
        <v>28</v>
      </c>
      <c r="Q6548" t="str" cm="1">
        <f t="array" ref="Q6548">_xlfn.IFS(
O6548&lt;50000,"Low Salary (&lt;$50K)",
O6548&lt;90000,"Lower Middle ($50K-$90K)",
O6548&lt;130000,"Middle ($90K-$130K)",
O6548&lt;170000,"Upper Middle ($130K-$170K)",
O6548&gt;=170000,"High Salary (&gt;$170K)"
)</f>
        <v>Middle ($90K-$130K)</v>
      </c>
      <c r="R6548" t="str" cm="1">
        <f t="array" ref="R6548">_xlfn.IFS(
G6548&lt;=2,"New Customers (0-2Y)",
G6548&lt;=5,"Growing Customers (3-5Y)",
G6548&lt;=8,"Established Customers (6-8Y)",
G6548&lt;=10,"Loyal Customers (9-10Y)"
)</f>
        <v>New Customers (0-2Y)</v>
      </c>
    </row>
    <row r="6549" spans="1:18" x14ac:dyDescent="0.35">
      <c r="A6549">
        <v>15608760</v>
      </c>
      <c r="B6549" t="s">
        <v>665</v>
      </c>
      <c r="C6549" t="s">
        <v>17</v>
      </c>
      <c r="D6549" t="s">
        <v>18</v>
      </c>
      <c r="E6549">
        <v>30</v>
      </c>
      <c r="F6549" t="s">
        <v>19</v>
      </c>
      <c r="G6549">
        <v>4</v>
      </c>
      <c r="H6549" s="4">
        <v>74323.199999999997</v>
      </c>
      <c r="I6549" t="s">
        <v>29</v>
      </c>
      <c r="J6549">
        <v>1</v>
      </c>
      <c r="K6549">
        <v>656</v>
      </c>
      <c r="L6549" t="s">
        <v>20</v>
      </c>
      <c r="M6549" t="s">
        <v>21</v>
      </c>
      <c r="N6549" t="s">
        <v>22</v>
      </c>
      <c r="O6549" s="4">
        <v>22929.08</v>
      </c>
      <c r="P6549" t="s">
        <v>28</v>
      </c>
      <c r="Q6549" t="str" cm="1">
        <f t="array" ref="Q6549">_xlfn.IFS(
O6549&lt;50000,"Low Salary (&lt;$50K)",
O6549&lt;90000,"Lower Middle ($50K-$90K)",
O6549&lt;130000,"Middle ($90K-$130K)",
O6549&lt;170000,"Upper Middle ($130K-$170K)",
O6549&gt;=170000,"High Salary (&gt;$170K)"
)</f>
        <v>Low Salary (&lt;$50K)</v>
      </c>
      <c r="R6549" t="str" cm="1">
        <f t="array" ref="R6549">_xlfn.IFS(
G6549&lt;=2,"New Customers (0-2Y)",
G6549&lt;=5,"Growing Customers (3-5Y)",
G6549&lt;=8,"Established Customers (6-8Y)",
G6549&lt;=10,"Loyal Customers (9-10Y)"
)</f>
        <v>Growing Customers (3-5Y)</v>
      </c>
    </row>
    <row r="6550" spans="1:18" x14ac:dyDescent="0.35">
      <c r="A6550">
        <v>15627848</v>
      </c>
      <c r="B6550" t="s">
        <v>1849</v>
      </c>
      <c r="C6550" t="s">
        <v>17</v>
      </c>
      <c r="D6550" t="s">
        <v>39</v>
      </c>
      <c r="E6550">
        <v>38</v>
      </c>
      <c r="F6550" t="s">
        <v>19</v>
      </c>
      <c r="G6550">
        <v>7</v>
      </c>
      <c r="H6550" s="4">
        <v>109346.13</v>
      </c>
      <c r="I6550" t="s">
        <v>33</v>
      </c>
      <c r="J6550">
        <v>2</v>
      </c>
      <c r="K6550">
        <v>683</v>
      </c>
      <c r="L6550" t="s">
        <v>35</v>
      </c>
      <c r="M6550" t="s">
        <v>21</v>
      </c>
      <c r="N6550" t="s">
        <v>32</v>
      </c>
      <c r="O6550" s="4">
        <v>102665.92</v>
      </c>
      <c r="P6550" t="s">
        <v>28</v>
      </c>
      <c r="Q6550" t="str" cm="1">
        <f t="array" ref="Q6550">_xlfn.IFS(
O6550&lt;50000,"Low Salary (&lt;$50K)",
O6550&lt;90000,"Lower Middle ($50K-$90K)",
O6550&lt;130000,"Middle ($90K-$130K)",
O6550&lt;170000,"Upper Middle ($130K-$170K)",
O6550&gt;=170000,"High Salary (&gt;$170K)"
)</f>
        <v>Middle ($90K-$130K)</v>
      </c>
      <c r="R6550" t="str" cm="1">
        <f t="array" ref="R6550">_xlfn.IFS(
G6550&lt;=2,"New Customers (0-2Y)",
G6550&lt;=5,"Growing Customers (3-5Y)",
G6550&lt;=8,"Established Customers (6-8Y)",
G6550&lt;=10,"Loyal Customers (9-10Y)"
)</f>
        <v>Established Customers (6-8Y)</v>
      </c>
    </row>
    <row r="6551" spans="1:18" x14ac:dyDescent="0.35">
      <c r="A6551">
        <v>15792029</v>
      </c>
      <c r="B6551" t="s">
        <v>1149</v>
      </c>
      <c r="C6551" t="s">
        <v>17</v>
      </c>
      <c r="D6551" t="s">
        <v>39</v>
      </c>
      <c r="E6551">
        <v>32</v>
      </c>
      <c r="F6551" t="s">
        <v>19</v>
      </c>
      <c r="G6551">
        <v>6</v>
      </c>
      <c r="H6551" s="4">
        <v>0</v>
      </c>
      <c r="I6551" t="s">
        <v>24</v>
      </c>
      <c r="J6551">
        <v>2</v>
      </c>
      <c r="K6551">
        <v>620</v>
      </c>
      <c r="L6551" t="s">
        <v>20</v>
      </c>
      <c r="M6551" t="s">
        <v>21</v>
      </c>
      <c r="N6551" t="s">
        <v>32</v>
      </c>
      <c r="O6551" s="4">
        <v>56139.09</v>
      </c>
      <c r="P6551" t="s">
        <v>28</v>
      </c>
      <c r="Q6551" t="str" cm="1">
        <f t="array" ref="Q6551">_xlfn.IFS(
O6551&lt;50000,"Low Salary (&lt;$50K)",
O6551&lt;90000,"Lower Middle ($50K-$90K)",
O6551&lt;130000,"Middle ($90K-$130K)",
O6551&lt;170000,"Upper Middle ($130K-$170K)",
O6551&gt;=170000,"High Salary (&gt;$170K)"
)</f>
        <v>Lower Middle ($50K-$90K)</v>
      </c>
      <c r="R6551" t="str" cm="1">
        <f t="array" ref="R6551">_xlfn.IFS(
G6551&lt;=2,"New Customers (0-2Y)",
G6551&lt;=5,"Growing Customers (3-5Y)",
G6551&lt;=8,"Established Customers (6-8Y)",
G6551&lt;=10,"Loyal Customers (9-10Y)"
)</f>
        <v>Established Customers (6-8Y)</v>
      </c>
    </row>
    <row r="6552" spans="1:18" x14ac:dyDescent="0.35">
      <c r="A6552">
        <v>15617331</v>
      </c>
      <c r="B6552" t="s">
        <v>2391</v>
      </c>
      <c r="C6552" t="s">
        <v>42</v>
      </c>
      <c r="D6552" t="s">
        <v>18</v>
      </c>
      <c r="E6552">
        <v>39</v>
      </c>
      <c r="F6552" t="s">
        <v>19</v>
      </c>
      <c r="G6552">
        <v>3</v>
      </c>
      <c r="H6552" s="4">
        <v>109698.41</v>
      </c>
      <c r="I6552" t="s">
        <v>33</v>
      </c>
      <c r="J6552">
        <v>1</v>
      </c>
      <c r="K6552">
        <v>637</v>
      </c>
      <c r="L6552" t="s">
        <v>20</v>
      </c>
      <c r="M6552" t="s">
        <v>21</v>
      </c>
      <c r="N6552" t="s">
        <v>22</v>
      </c>
      <c r="O6552" s="4">
        <v>88391.29</v>
      </c>
      <c r="P6552" t="s">
        <v>23</v>
      </c>
      <c r="Q6552" t="str" cm="1">
        <f t="array" ref="Q6552">_xlfn.IFS(
O6552&lt;50000,"Low Salary (&lt;$50K)",
O6552&lt;90000,"Lower Middle ($50K-$90K)",
O6552&lt;130000,"Middle ($90K-$130K)",
O6552&lt;170000,"Upper Middle ($130K-$170K)",
O6552&gt;=170000,"High Salary (&gt;$170K)"
)</f>
        <v>Lower Middle ($50K-$90K)</v>
      </c>
      <c r="R6552" t="str" cm="1">
        <f t="array" ref="R6552">_xlfn.IFS(
G6552&lt;=2,"New Customers (0-2Y)",
G6552&lt;=5,"Growing Customers (3-5Y)",
G6552&lt;=8,"Established Customers (6-8Y)",
G6552&lt;=10,"Loyal Customers (9-10Y)"
)</f>
        <v>Growing Customers (3-5Y)</v>
      </c>
    </row>
    <row r="6553" spans="1:18" x14ac:dyDescent="0.35">
      <c r="A6553">
        <v>15651740</v>
      </c>
      <c r="B6553" t="s">
        <v>563</v>
      </c>
      <c r="C6553" t="s">
        <v>26</v>
      </c>
      <c r="D6553" t="s">
        <v>18</v>
      </c>
      <c r="E6553">
        <v>30</v>
      </c>
      <c r="F6553" t="s">
        <v>19</v>
      </c>
      <c r="G6553">
        <v>5</v>
      </c>
      <c r="H6553" s="4">
        <v>0</v>
      </c>
      <c r="I6553" t="s">
        <v>24</v>
      </c>
      <c r="J6553">
        <v>2</v>
      </c>
      <c r="K6553">
        <v>525</v>
      </c>
      <c r="L6553" t="s">
        <v>31</v>
      </c>
      <c r="M6553" t="s">
        <v>27</v>
      </c>
      <c r="N6553" t="s">
        <v>22</v>
      </c>
      <c r="O6553" s="4">
        <v>149195.44</v>
      </c>
      <c r="P6553" t="s">
        <v>28</v>
      </c>
      <c r="Q6553" t="str" cm="1">
        <f t="array" ref="Q6553">_xlfn.IFS(
O6553&lt;50000,"Low Salary (&lt;$50K)",
O6553&lt;90000,"Lower Middle ($50K-$90K)",
O6553&lt;130000,"Middle ($90K-$130K)",
O6553&lt;170000,"Upper Middle ($130K-$170K)",
O6553&gt;=170000,"High Salary (&gt;$170K)"
)</f>
        <v>Upper Middle ($130K-$170K)</v>
      </c>
      <c r="R6553" t="str" cm="1">
        <f t="array" ref="R6553">_xlfn.IFS(
G6553&lt;=2,"New Customers (0-2Y)",
G6553&lt;=5,"Growing Customers (3-5Y)",
G6553&lt;=8,"Established Customers (6-8Y)",
G6553&lt;=10,"Loyal Customers (9-10Y)"
)</f>
        <v>Growing Customers (3-5Y)</v>
      </c>
    </row>
    <row r="6554" spans="1:18" x14ac:dyDescent="0.35">
      <c r="A6554">
        <v>15636407</v>
      </c>
      <c r="B6554" t="s">
        <v>2290</v>
      </c>
      <c r="C6554" t="s">
        <v>42</v>
      </c>
      <c r="D6554" t="s">
        <v>18</v>
      </c>
      <c r="E6554">
        <v>34</v>
      </c>
      <c r="F6554" t="s">
        <v>19</v>
      </c>
      <c r="G6554">
        <v>5</v>
      </c>
      <c r="H6554" s="4">
        <v>127758.09</v>
      </c>
      <c r="I6554" t="s">
        <v>33</v>
      </c>
      <c r="J6554">
        <v>1</v>
      </c>
      <c r="K6554">
        <v>793</v>
      </c>
      <c r="L6554" t="s">
        <v>37</v>
      </c>
      <c r="M6554" t="s">
        <v>21</v>
      </c>
      <c r="N6554" t="s">
        <v>32</v>
      </c>
      <c r="O6554" s="4">
        <v>143357.03</v>
      </c>
      <c r="P6554" t="s">
        <v>28</v>
      </c>
      <c r="Q6554" t="str" cm="1">
        <f t="array" ref="Q6554">_xlfn.IFS(
O6554&lt;50000,"Low Salary (&lt;$50K)",
O6554&lt;90000,"Lower Middle ($50K-$90K)",
O6554&lt;130000,"Middle ($90K-$130K)",
O6554&lt;170000,"Upper Middle ($130K-$170K)",
O6554&gt;=170000,"High Salary (&gt;$170K)"
)</f>
        <v>Upper Middle ($130K-$170K)</v>
      </c>
      <c r="R6554" t="str" cm="1">
        <f t="array" ref="R6554">_xlfn.IFS(
G6554&lt;=2,"New Customers (0-2Y)",
G6554&lt;=5,"Growing Customers (3-5Y)",
G6554&lt;=8,"Established Customers (6-8Y)",
G6554&lt;=10,"Loyal Customers (9-10Y)"
)</f>
        <v>Growing Customers (3-5Y)</v>
      </c>
    </row>
    <row r="6555" spans="1:18" x14ac:dyDescent="0.35">
      <c r="A6555">
        <v>15607526</v>
      </c>
      <c r="B6555" t="s">
        <v>473</v>
      </c>
      <c r="C6555" t="s">
        <v>42</v>
      </c>
      <c r="D6555" t="s">
        <v>39</v>
      </c>
      <c r="E6555">
        <v>50</v>
      </c>
      <c r="F6555" t="s">
        <v>19</v>
      </c>
      <c r="G6555">
        <v>1</v>
      </c>
      <c r="H6555" s="4">
        <v>102645.48</v>
      </c>
      <c r="I6555" t="s">
        <v>33</v>
      </c>
      <c r="J6555">
        <v>1</v>
      </c>
      <c r="K6555">
        <v>638</v>
      </c>
      <c r="L6555" t="s">
        <v>20</v>
      </c>
      <c r="M6555" t="s">
        <v>21</v>
      </c>
      <c r="N6555" t="s">
        <v>32</v>
      </c>
      <c r="O6555" s="4">
        <v>168359.98</v>
      </c>
      <c r="P6555" t="s">
        <v>23</v>
      </c>
      <c r="Q6555" t="str" cm="1">
        <f t="array" ref="Q6555">_xlfn.IFS(
O6555&lt;50000,"Low Salary (&lt;$50K)",
O6555&lt;90000,"Lower Middle ($50K-$90K)",
O6555&lt;130000,"Middle ($90K-$130K)",
O6555&lt;170000,"Upper Middle ($130K-$170K)",
O6555&gt;=170000,"High Salary (&gt;$170K)"
)</f>
        <v>Upper Middle ($130K-$170K)</v>
      </c>
      <c r="R6555" t="str" cm="1">
        <f t="array" ref="R6555">_xlfn.IFS(
G6555&lt;=2,"New Customers (0-2Y)",
G6555&lt;=5,"Growing Customers (3-5Y)",
G6555&lt;=8,"Established Customers (6-8Y)",
G6555&lt;=10,"Loyal Customers (9-10Y)"
)</f>
        <v>New Customers (0-2Y)</v>
      </c>
    </row>
    <row r="6556" spans="1:18" x14ac:dyDescent="0.35">
      <c r="A6556">
        <v>15632576</v>
      </c>
      <c r="B6556" t="s">
        <v>1882</v>
      </c>
      <c r="C6556" t="s">
        <v>17</v>
      </c>
      <c r="D6556" t="s">
        <v>39</v>
      </c>
      <c r="E6556">
        <v>31</v>
      </c>
      <c r="F6556" t="s">
        <v>19</v>
      </c>
      <c r="G6556">
        <v>4</v>
      </c>
      <c r="H6556" s="4">
        <v>93249.4</v>
      </c>
      <c r="I6556" t="s">
        <v>29</v>
      </c>
      <c r="J6556">
        <v>1</v>
      </c>
      <c r="K6556">
        <v>520</v>
      </c>
      <c r="L6556" t="s">
        <v>31</v>
      </c>
      <c r="M6556" t="s">
        <v>21</v>
      </c>
      <c r="N6556" t="s">
        <v>32</v>
      </c>
      <c r="O6556" s="4">
        <v>77335.75</v>
      </c>
      <c r="P6556" t="s">
        <v>28</v>
      </c>
      <c r="Q6556" t="str" cm="1">
        <f t="array" ref="Q6556">_xlfn.IFS(
O6556&lt;50000,"Low Salary (&lt;$50K)",
O6556&lt;90000,"Lower Middle ($50K-$90K)",
O6556&lt;130000,"Middle ($90K-$130K)",
O6556&lt;170000,"Upper Middle ($130K-$170K)",
O6556&gt;=170000,"High Salary (&gt;$170K)"
)</f>
        <v>Lower Middle ($50K-$90K)</v>
      </c>
      <c r="R6556" t="str" cm="1">
        <f t="array" ref="R6556">_xlfn.IFS(
G6556&lt;=2,"New Customers (0-2Y)",
G6556&lt;=5,"Growing Customers (3-5Y)",
G6556&lt;=8,"Established Customers (6-8Y)",
G6556&lt;=10,"Loyal Customers (9-10Y)"
)</f>
        <v>Growing Customers (3-5Y)</v>
      </c>
    </row>
    <row r="6557" spans="1:18" x14ac:dyDescent="0.35">
      <c r="A6557">
        <v>15581505</v>
      </c>
      <c r="B6557" t="s">
        <v>2392</v>
      </c>
      <c r="C6557" t="s">
        <v>17</v>
      </c>
      <c r="D6557" t="s">
        <v>39</v>
      </c>
      <c r="E6557">
        <v>35</v>
      </c>
      <c r="F6557" t="s">
        <v>19</v>
      </c>
      <c r="G6557">
        <v>5</v>
      </c>
      <c r="H6557" s="4">
        <v>0</v>
      </c>
      <c r="I6557" t="s">
        <v>24</v>
      </c>
      <c r="J6557">
        <v>2</v>
      </c>
      <c r="K6557">
        <v>641</v>
      </c>
      <c r="L6557" t="s">
        <v>20</v>
      </c>
      <c r="M6557" t="s">
        <v>21</v>
      </c>
      <c r="N6557" t="s">
        <v>32</v>
      </c>
      <c r="O6557" s="4">
        <v>93148.93</v>
      </c>
      <c r="P6557" t="s">
        <v>28</v>
      </c>
      <c r="Q6557" t="str" cm="1">
        <f t="array" ref="Q6557">_xlfn.IFS(
O6557&lt;50000,"Low Salary (&lt;$50K)",
O6557&lt;90000,"Lower Middle ($50K-$90K)",
O6557&lt;130000,"Middle ($90K-$130K)",
O6557&lt;170000,"Upper Middle ($130K-$170K)",
O6557&gt;=170000,"High Salary (&gt;$170K)"
)</f>
        <v>Middle ($90K-$130K)</v>
      </c>
      <c r="R6557" t="str" cm="1">
        <f t="array" ref="R6557">_xlfn.IFS(
G6557&lt;=2,"New Customers (0-2Y)",
G6557&lt;=5,"Growing Customers (3-5Y)",
G6557&lt;=8,"Established Customers (6-8Y)",
G6557&lt;=10,"Loyal Customers (9-10Y)"
)</f>
        <v>Growing Customers (3-5Y)</v>
      </c>
    </row>
    <row r="6558" spans="1:18" x14ac:dyDescent="0.35">
      <c r="A6558">
        <v>15612207</v>
      </c>
      <c r="B6558" t="s">
        <v>25</v>
      </c>
      <c r="C6558" t="s">
        <v>42</v>
      </c>
      <c r="D6558" t="s">
        <v>18</v>
      </c>
      <c r="E6558">
        <v>51</v>
      </c>
      <c r="F6558" t="s">
        <v>19</v>
      </c>
      <c r="G6558">
        <v>1</v>
      </c>
      <c r="H6558" s="4">
        <v>87779.83</v>
      </c>
      <c r="I6558" t="s">
        <v>29</v>
      </c>
      <c r="J6558">
        <v>1</v>
      </c>
      <c r="K6558">
        <v>840</v>
      </c>
      <c r="L6558" t="s">
        <v>37</v>
      </c>
      <c r="M6558" t="s">
        <v>27</v>
      </c>
      <c r="N6558" t="s">
        <v>22</v>
      </c>
      <c r="O6558" s="4">
        <v>36687.11</v>
      </c>
      <c r="P6558" t="s">
        <v>23</v>
      </c>
      <c r="Q6558" t="str" cm="1">
        <f t="array" ref="Q6558">_xlfn.IFS(
O6558&lt;50000,"Low Salary (&lt;$50K)",
O6558&lt;90000,"Lower Middle ($50K-$90K)",
O6558&lt;130000,"Middle ($90K-$130K)",
O6558&lt;170000,"Upper Middle ($130K-$170K)",
O6558&gt;=170000,"High Salary (&gt;$170K)"
)</f>
        <v>Low Salary (&lt;$50K)</v>
      </c>
      <c r="R6558" t="str" cm="1">
        <f t="array" ref="R6558">_xlfn.IFS(
G6558&lt;=2,"New Customers (0-2Y)",
G6558&lt;=5,"Growing Customers (3-5Y)",
G6558&lt;=8,"Established Customers (6-8Y)",
G6558&lt;=10,"Loyal Customers (9-10Y)"
)</f>
        <v>New Customers (0-2Y)</v>
      </c>
    </row>
    <row r="6559" spans="1:18" x14ac:dyDescent="0.35">
      <c r="A6559">
        <v>15707242</v>
      </c>
      <c r="B6559" t="s">
        <v>1910</v>
      </c>
      <c r="C6559" t="s">
        <v>26</v>
      </c>
      <c r="D6559" t="s">
        <v>39</v>
      </c>
      <c r="E6559">
        <v>40</v>
      </c>
      <c r="F6559" t="s">
        <v>19</v>
      </c>
      <c r="G6559">
        <v>5</v>
      </c>
      <c r="H6559" s="4">
        <v>0</v>
      </c>
      <c r="I6559" t="s">
        <v>24</v>
      </c>
      <c r="J6559">
        <v>2</v>
      </c>
      <c r="K6559">
        <v>504</v>
      </c>
      <c r="L6559" t="s">
        <v>31</v>
      </c>
      <c r="M6559" t="s">
        <v>27</v>
      </c>
      <c r="N6559" t="s">
        <v>32</v>
      </c>
      <c r="O6559" s="4">
        <v>146703.35999999999</v>
      </c>
      <c r="P6559" t="s">
        <v>28</v>
      </c>
      <c r="Q6559" t="str" cm="1">
        <f t="array" ref="Q6559">_xlfn.IFS(
O6559&lt;50000,"Low Salary (&lt;$50K)",
O6559&lt;90000,"Lower Middle ($50K-$90K)",
O6559&lt;130000,"Middle ($90K-$130K)",
O6559&lt;170000,"Upper Middle ($130K-$170K)",
O6559&gt;=170000,"High Salary (&gt;$170K)"
)</f>
        <v>Upper Middle ($130K-$170K)</v>
      </c>
      <c r="R6559" t="str" cm="1">
        <f t="array" ref="R6559">_xlfn.IFS(
G6559&lt;=2,"New Customers (0-2Y)",
G6559&lt;=5,"Growing Customers (3-5Y)",
G6559&lt;=8,"Established Customers (6-8Y)",
G6559&lt;=10,"Loyal Customers (9-10Y)"
)</f>
        <v>Growing Customers (3-5Y)</v>
      </c>
    </row>
    <row r="6560" spans="1:18" x14ac:dyDescent="0.35">
      <c r="A6560">
        <v>15721937</v>
      </c>
      <c r="B6560" t="s">
        <v>2393</v>
      </c>
      <c r="C6560" t="s">
        <v>17</v>
      </c>
      <c r="D6560" t="s">
        <v>39</v>
      </c>
      <c r="E6560">
        <v>38</v>
      </c>
      <c r="F6560" t="s">
        <v>19</v>
      </c>
      <c r="G6560">
        <v>0</v>
      </c>
      <c r="H6560" s="4">
        <v>138131.34</v>
      </c>
      <c r="I6560" t="s">
        <v>33</v>
      </c>
      <c r="J6560">
        <v>1</v>
      </c>
      <c r="K6560">
        <v>686</v>
      </c>
      <c r="L6560" t="s">
        <v>35</v>
      </c>
      <c r="M6560" t="s">
        <v>27</v>
      </c>
      <c r="N6560" t="s">
        <v>22</v>
      </c>
      <c r="O6560" s="4">
        <v>115927.85</v>
      </c>
      <c r="P6560" t="s">
        <v>28</v>
      </c>
      <c r="Q6560" t="str" cm="1">
        <f t="array" ref="Q6560">_xlfn.IFS(
O6560&lt;50000,"Low Salary (&lt;$50K)",
O6560&lt;90000,"Lower Middle ($50K-$90K)",
O6560&lt;130000,"Middle ($90K-$130K)",
O6560&lt;170000,"Upper Middle ($130K-$170K)",
O6560&gt;=170000,"High Salary (&gt;$170K)"
)</f>
        <v>Middle ($90K-$130K)</v>
      </c>
      <c r="R6560" t="str" cm="1">
        <f t="array" ref="R6560">_xlfn.IFS(
G6560&lt;=2,"New Customers (0-2Y)",
G6560&lt;=5,"Growing Customers (3-5Y)",
G6560&lt;=8,"Established Customers (6-8Y)",
G6560&lt;=10,"Loyal Customers (9-10Y)"
)</f>
        <v>New Customers (0-2Y)</v>
      </c>
    </row>
    <row r="6561" spans="1:18" x14ac:dyDescent="0.35">
      <c r="A6561">
        <v>15773852</v>
      </c>
      <c r="B6561" t="s">
        <v>1181</v>
      </c>
      <c r="C6561" t="s">
        <v>42</v>
      </c>
      <c r="D6561" t="s">
        <v>39</v>
      </c>
      <c r="E6561">
        <v>38</v>
      </c>
      <c r="F6561" t="s">
        <v>19</v>
      </c>
      <c r="G6561">
        <v>4</v>
      </c>
      <c r="H6561" s="4">
        <v>70362.52</v>
      </c>
      <c r="I6561" t="s">
        <v>29</v>
      </c>
      <c r="J6561">
        <v>2</v>
      </c>
      <c r="K6561">
        <v>533</v>
      </c>
      <c r="L6561" t="s">
        <v>31</v>
      </c>
      <c r="M6561" t="s">
        <v>21</v>
      </c>
      <c r="N6561" t="s">
        <v>22</v>
      </c>
      <c r="O6561" s="4">
        <v>104189.46</v>
      </c>
      <c r="P6561" t="s">
        <v>28</v>
      </c>
      <c r="Q6561" t="str" cm="1">
        <f t="array" ref="Q6561">_xlfn.IFS(
O6561&lt;50000,"Low Salary (&lt;$50K)",
O6561&lt;90000,"Lower Middle ($50K-$90K)",
O6561&lt;130000,"Middle ($90K-$130K)",
O6561&lt;170000,"Upper Middle ($130K-$170K)",
O6561&gt;=170000,"High Salary (&gt;$170K)"
)</f>
        <v>Middle ($90K-$130K)</v>
      </c>
      <c r="R6561" t="str" cm="1">
        <f t="array" ref="R6561">_xlfn.IFS(
G6561&lt;=2,"New Customers (0-2Y)",
G6561&lt;=5,"Growing Customers (3-5Y)",
G6561&lt;=8,"Established Customers (6-8Y)",
G6561&lt;=10,"Loyal Customers (9-10Y)"
)</f>
        <v>Growing Customers (3-5Y)</v>
      </c>
    </row>
    <row r="6562" spans="1:18" x14ac:dyDescent="0.35">
      <c r="A6562">
        <v>15719778</v>
      </c>
      <c r="B6562" t="s">
        <v>309</v>
      </c>
      <c r="C6562" t="s">
        <v>17</v>
      </c>
      <c r="D6562" t="s">
        <v>18</v>
      </c>
      <c r="E6562">
        <v>32</v>
      </c>
      <c r="F6562" t="s">
        <v>19</v>
      </c>
      <c r="G6562">
        <v>1</v>
      </c>
      <c r="H6562" s="4">
        <v>0</v>
      </c>
      <c r="I6562" t="s">
        <v>24</v>
      </c>
      <c r="J6562">
        <v>2</v>
      </c>
      <c r="K6562">
        <v>577</v>
      </c>
      <c r="L6562" t="s">
        <v>31</v>
      </c>
      <c r="M6562" t="s">
        <v>21</v>
      </c>
      <c r="N6562" t="s">
        <v>32</v>
      </c>
      <c r="O6562" s="4">
        <v>9902.39</v>
      </c>
      <c r="P6562" t="s">
        <v>28</v>
      </c>
      <c r="Q6562" t="str" cm="1">
        <f t="array" ref="Q6562">_xlfn.IFS(
O6562&lt;50000,"Low Salary (&lt;$50K)",
O6562&lt;90000,"Lower Middle ($50K-$90K)",
O6562&lt;130000,"Middle ($90K-$130K)",
O6562&lt;170000,"Upper Middle ($130K-$170K)",
O6562&gt;=170000,"High Salary (&gt;$170K)"
)</f>
        <v>Low Salary (&lt;$50K)</v>
      </c>
      <c r="R6562" t="str" cm="1">
        <f t="array" ref="R6562">_xlfn.IFS(
G6562&lt;=2,"New Customers (0-2Y)",
G6562&lt;=5,"Growing Customers (3-5Y)",
G6562&lt;=8,"Established Customers (6-8Y)",
G6562&lt;=10,"Loyal Customers (9-10Y)"
)</f>
        <v>New Customers (0-2Y)</v>
      </c>
    </row>
    <row r="6563" spans="1:18" x14ac:dyDescent="0.35">
      <c r="A6563">
        <v>15650538</v>
      </c>
      <c r="B6563" t="s">
        <v>197</v>
      </c>
      <c r="C6563" t="s">
        <v>42</v>
      </c>
      <c r="D6563" t="s">
        <v>18</v>
      </c>
      <c r="E6563">
        <v>48</v>
      </c>
      <c r="F6563" t="s">
        <v>19</v>
      </c>
      <c r="G6563">
        <v>7</v>
      </c>
      <c r="H6563" s="4">
        <v>168286.58</v>
      </c>
      <c r="I6563" t="s">
        <v>33</v>
      </c>
      <c r="J6563">
        <v>1</v>
      </c>
      <c r="K6563">
        <v>445</v>
      </c>
      <c r="L6563" t="s">
        <v>44</v>
      </c>
      <c r="M6563" t="s">
        <v>21</v>
      </c>
      <c r="N6563" t="s">
        <v>32</v>
      </c>
      <c r="O6563" s="4">
        <v>16645.77</v>
      </c>
      <c r="P6563" t="s">
        <v>23</v>
      </c>
      <c r="Q6563" t="str" cm="1">
        <f t="array" ref="Q6563">_xlfn.IFS(
O6563&lt;50000,"Low Salary (&lt;$50K)",
O6563&lt;90000,"Lower Middle ($50K-$90K)",
O6563&lt;130000,"Middle ($90K-$130K)",
O6563&lt;170000,"Upper Middle ($130K-$170K)",
O6563&gt;=170000,"High Salary (&gt;$170K)"
)</f>
        <v>Low Salary (&lt;$50K)</v>
      </c>
      <c r="R6563" t="str" cm="1">
        <f t="array" ref="R6563">_xlfn.IFS(
G6563&lt;=2,"New Customers (0-2Y)",
G6563&lt;=5,"Growing Customers (3-5Y)",
G6563&lt;=8,"Established Customers (6-8Y)",
G6563&lt;=10,"Loyal Customers (9-10Y)"
)</f>
        <v>Established Customers (6-8Y)</v>
      </c>
    </row>
    <row r="6564" spans="1:18" x14ac:dyDescent="0.35">
      <c r="A6564">
        <v>15797475</v>
      </c>
      <c r="B6564" t="s">
        <v>310</v>
      </c>
      <c r="C6564" t="s">
        <v>17</v>
      </c>
      <c r="D6564" t="s">
        <v>39</v>
      </c>
      <c r="E6564">
        <v>44</v>
      </c>
      <c r="F6564" t="s">
        <v>19</v>
      </c>
      <c r="G6564">
        <v>3</v>
      </c>
      <c r="H6564" s="4">
        <v>86102.27</v>
      </c>
      <c r="I6564" t="s">
        <v>29</v>
      </c>
      <c r="J6564">
        <v>1</v>
      </c>
      <c r="K6564">
        <v>720</v>
      </c>
      <c r="L6564" t="s">
        <v>35</v>
      </c>
      <c r="M6564" t="s">
        <v>21</v>
      </c>
      <c r="N6564" t="s">
        <v>32</v>
      </c>
      <c r="O6564" s="4">
        <v>180134.88</v>
      </c>
      <c r="P6564" t="s">
        <v>23</v>
      </c>
      <c r="Q6564" t="str" cm="1">
        <f t="array" ref="Q6564">_xlfn.IFS(
O6564&lt;50000,"Low Salary (&lt;$50K)",
O6564&lt;90000,"Lower Middle ($50K-$90K)",
O6564&lt;130000,"Middle ($90K-$130K)",
O6564&lt;170000,"Upper Middle ($130K-$170K)",
O6564&gt;=170000,"High Salary (&gt;$170K)"
)</f>
        <v>High Salary (&gt;$170K)</v>
      </c>
      <c r="R6564" t="str" cm="1">
        <f t="array" ref="R6564">_xlfn.IFS(
G6564&lt;=2,"New Customers (0-2Y)",
G6564&lt;=5,"Growing Customers (3-5Y)",
G6564&lt;=8,"Established Customers (6-8Y)",
G6564&lt;=10,"Loyal Customers (9-10Y)"
)</f>
        <v>Growing Customers (3-5Y)</v>
      </c>
    </row>
    <row r="6565" spans="1:18" x14ac:dyDescent="0.35">
      <c r="A6565">
        <v>15780359</v>
      </c>
      <c r="B6565" t="s">
        <v>1719</v>
      </c>
      <c r="C6565" t="s">
        <v>42</v>
      </c>
      <c r="D6565" t="s">
        <v>39</v>
      </c>
      <c r="E6565">
        <v>25</v>
      </c>
      <c r="F6565" t="s">
        <v>43</v>
      </c>
      <c r="G6565">
        <v>4</v>
      </c>
      <c r="H6565" s="4">
        <v>115142.9</v>
      </c>
      <c r="I6565" t="s">
        <v>33</v>
      </c>
      <c r="J6565">
        <v>1</v>
      </c>
      <c r="K6565">
        <v>643</v>
      </c>
      <c r="L6565" t="s">
        <v>20</v>
      </c>
      <c r="M6565" t="s">
        <v>21</v>
      </c>
      <c r="N6565" t="s">
        <v>22</v>
      </c>
      <c r="O6565" s="4">
        <v>148098.95000000001</v>
      </c>
      <c r="P6565" t="s">
        <v>28</v>
      </c>
      <c r="Q6565" t="str" cm="1">
        <f t="array" ref="Q6565">_xlfn.IFS(
O6565&lt;50000,"Low Salary (&lt;$50K)",
O6565&lt;90000,"Lower Middle ($50K-$90K)",
O6565&lt;130000,"Middle ($90K-$130K)",
O6565&lt;170000,"Upper Middle ($130K-$170K)",
O6565&gt;=170000,"High Salary (&gt;$170K)"
)</f>
        <v>Upper Middle ($130K-$170K)</v>
      </c>
      <c r="R6565" t="str" cm="1">
        <f t="array" ref="R6565">_xlfn.IFS(
G6565&lt;=2,"New Customers (0-2Y)",
G6565&lt;=5,"Growing Customers (3-5Y)",
G6565&lt;=8,"Established Customers (6-8Y)",
G6565&lt;=10,"Loyal Customers (9-10Y)"
)</f>
        <v>Growing Customers (3-5Y)</v>
      </c>
    </row>
    <row r="6566" spans="1:18" x14ac:dyDescent="0.35">
      <c r="A6566">
        <v>15737104</v>
      </c>
      <c r="B6566" t="s">
        <v>2394</v>
      </c>
      <c r="C6566" t="s">
        <v>42</v>
      </c>
      <c r="D6566" t="s">
        <v>18</v>
      </c>
      <c r="E6566">
        <v>47</v>
      </c>
      <c r="F6566" t="s">
        <v>19</v>
      </c>
      <c r="G6566">
        <v>0</v>
      </c>
      <c r="H6566" s="4">
        <v>126597.89</v>
      </c>
      <c r="I6566" t="s">
        <v>33</v>
      </c>
      <c r="J6566">
        <v>2</v>
      </c>
      <c r="K6566">
        <v>652</v>
      </c>
      <c r="L6566" t="s">
        <v>20</v>
      </c>
      <c r="M6566" t="s">
        <v>21</v>
      </c>
      <c r="N6566" t="s">
        <v>22</v>
      </c>
      <c r="O6566" s="4">
        <v>38798.79</v>
      </c>
      <c r="P6566" t="s">
        <v>23</v>
      </c>
      <c r="Q6566" t="str" cm="1">
        <f t="array" ref="Q6566">_xlfn.IFS(
O6566&lt;50000,"Low Salary (&lt;$50K)",
O6566&lt;90000,"Lower Middle ($50K-$90K)",
O6566&lt;130000,"Middle ($90K-$130K)",
O6566&lt;170000,"Upper Middle ($130K-$170K)",
O6566&gt;=170000,"High Salary (&gt;$170K)"
)</f>
        <v>Low Salary (&lt;$50K)</v>
      </c>
      <c r="R6566" t="str" cm="1">
        <f t="array" ref="R6566">_xlfn.IFS(
G6566&lt;=2,"New Customers (0-2Y)",
G6566&lt;=5,"Growing Customers (3-5Y)",
G6566&lt;=8,"Established Customers (6-8Y)",
G6566&lt;=10,"Loyal Customers (9-10Y)"
)</f>
        <v>New Customers (0-2Y)</v>
      </c>
    </row>
    <row r="6567" spans="1:18" x14ac:dyDescent="0.35">
      <c r="A6567">
        <v>15789936</v>
      </c>
      <c r="B6567" t="s">
        <v>209</v>
      </c>
      <c r="C6567" t="s">
        <v>17</v>
      </c>
      <c r="D6567" t="s">
        <v>18</v>
      </c>
      <c r="E6567">
        <v>33</v>
      </c>
      <c r="F6567" t="s">
        <v>19</v>
      </c>
      <c r="G6567">
        <v>2</v>
      </c>
      <c r="H6567" s="4">
        <v>0</v>
      </c>
      <c r="I6567" t="s">
        <v>24</v>
      </c>
      <c r="J6567">
        <v>2</v>
      </c>
      <c r="K6567">
        <v>663</v>
      </c>
      <c r="L6567" t="s">
        <v>35</v>
      </c>
      <c r="M6567" t="s">
        <v>21</v>
      </c>
      <c r="N6567" t="s">
        <v>32</v>
      </c>
      <c r="O6567" s="4">
        <v>153295</v>
      </c>
      <c r="P6567" t="s">
        <v>28</v>
      </c>
      <c r="Q6567" t="str" cm="1">
        <f t="array" ref="Q6567">_xlfn.IFS(
O6567&lt;50000,"Low Salary (&lt;$50K)",
O6567&lt;90000,"Lower Middle ($50K-$90K)",
O6567&lt;130000,"Middle ($90K-$130K)",
O6567&lt;170000,"Upper Middle ($130K-$170K)",
O6567&gt;=170000,"High Salary (&gt;$170K)"
)</f>
        <v>Upper Middle ($130K-$170K)</v>
      </c>
      <c r="R6567" t="str" cm="1">
        <f t="array" ref="R6567">_xlfn.IFS(
G6567&lt;=2,"New Customers (0-2Y)",
G6567&lt;=5,"Growing Customers (3-5Y)",
G6567&lt;=8,"Established Customers (6-8Y)",
G6567&lt;=10,"Loyal Customers (9-10Y)"
)</f>
        <v>New Customers (0-2Y)</v>
      </c>
    </row>
    <row r="6568" spans="1:18" x14ac:dyDescent="0.35">
      <c r="A6568">
        <v>15709523</v>
      </c>
      <c r="B6568" t="s">
        <v>271</v>
      </c>
      <c r="C6568" t="s">
        <v>42</v>
      </c>
      <c r="D6568" t="s">
        <v>18</v>
      </c>
      <c r="E6568">
        <v>30</v>
      </c>
      <c r="F6568" t="s">
        <v>19</v>
      </c>
      <c r="G6568">
        <v>0</v>
      </c>
      <c r="H6568" s="4">
        <v>157989.21</v>
      </c>
      <c r="I6568" t="s">
        <v>33</v>
      </c>
      <c r="J6568">
        <v>2</v>
      </c>
      <c r="K6568">
        <v>525</v>
      </c>
      <c r="L6568" t="s">
        <v>31</v>
      </c>
      <c r="M6568" t="s">
        <v>21</v>
      </c>
      <c r="N6568" t="s">
        <v>22</v>
      </c>
      <c r="O6568" s="4">
        <v>100687.67</v>
      </c>
      <c r="P6568" t="s">
        <v>28</v>
      </c>
      <c r="Q6568" t="str" cm="1">
        <f t="array" ref="Q6568">_xlfn.IFS(
O6568&lt;50000,"Low Salary (&lt;$50K)",
O6568&lt;90000,"Lower Middle ($50K-$90K)",
O6568&lt;130000,"Middle ($90K-$130K)",
O6568&lt;170000,"Upper Middle ($130K-$170K)",
O6568&gt;=170000,"High Salary (&gt;$170K)"
)</f>
        <v>Middle ($90K-$130K)</v>
      </c>
      <c r="R6568" t="str" cm="1">
        <f t="array" ref="R6568">_xlfn.IFS(
G6568&lt;=2,"New Customers (0-2Y)",
G6568&lt;=5,"Growing Customers (3-5Y)",
G6568&lt;=8,"Established Customers (6-8Y)",
G6568&lt;=10,"Loyal Customers (9-10Y)"
)</f>
        <v>New Customers (0-2Y)</v>
      </c>
    </row>
    <row r="6569" spans="1:18" x14ac:dyDescent="0.35">
      <c r="A6569">
        <v>15593425</v>
      </c>
      <c r="B6569" t="s">
        <v>2395</v>
      </c>
      <c r="C6569" t="s">
        <v>26</v>
      </c>
      <c r="D6569" t="s">
        <v>18</v>
      </c>
      <c r="E6569">
        <v>54</v>
      </c>
      <c r="F6569" t="s">
        <v>19</v>
      </c>
      <c r="G6569">
        <v>1</v>
      </c>
      <c r="H6569" s="4">
        <v>187997.15</v>
      </c>
      <c r="I6569" t="s">
        <v>33</v>
      </c>
      <c r="J6569">
        <v>1</v>
      </c>
      <c r="K6569">
        <v>662</v>
      </c>
      <c r="L6569" t="s">
        <v>35</v>
      </c>
      <c r="M6569" t="s">
        <v>27</v>
      </c>
      <c r="N6569" t="s">
        <v>32</v>
      </c>
      <c r="O6569" s="4">
        <v>111442.71</v>
      </c>
      <c r="P6569" t="s">
        <v>23</v>
      </c>
      <c r="Q6569" t="str" cm="1">
        <f t="array" ref="Q6569">_xlfn.IFS(
O6569&lt;50000,"Low Salary (&lt;$50K)",
O6569&lt;90000,"Lower Middle ($50K-$90K)",
O6569&lt;130000,"Middle ($90K-$130K)",
O6569&lt;170000,"Upper Middle ($130K-$170K)",
O6569&gt;=170000,"High Salary (&gt;$170K)"
)</f>
        <v>Middle ($90K-$130K)</v>
      </c>
      <c r="R6569" t="str" cm="1">
        <f t="array" ref="R6569">_xlfn.IFS(
G6569&lt;=2,"New Customers (0-2Y)",
G6569&lt;=5,"Growing Customers (3-5Y)",
G6569&lt;=8,"Established Customers (6-8Y)",
G6569&lt;=10,"Loyal Customers (9-10Y)"
)</f>
        <v>New Customers (0-2Y)</v>
      </c>
    </row>
    <row r="6570" spans="1:18" x14ac:dyDescent="0.35">
      <c r="A6570">
        <v>15776725</v>
      </c>
      <c r="B6570" t="s">
        <v>337</v>
      </c>
      <c r="C6570" t="s">
        <v>42</v>
      </c>
      <c r="D6570" t="s">
        <v>39</v>
      </c>
      <c r="E6570">
        <v>54</v>
      </c>
      <c r="F6570" t="s">
        <v>19</v>
      </c>
      <c r="G6570">
        <v>8</v>
      </c>
      <c r="H6570" s="4">
        <v>172192.49</v>
      </c>
      <c r="I6570" t="s">
        <v>33</v>
      </c>
      <c r="J6570">
        <v>1</v>
      </c>
      <c r="K6570">
        <v>724</v>
      </c>
      <c r="L6570" t="s">
        <v>35</v>
      </c>
      <c r="M6570" t="s">
        <v>21</v>
      </c>
      <c r="N6570" t="s">
        <v>22</v>
      </c>
      <c r="O6570" s="4">
        <v>136902.01</v>
      </c>
      <c r="P6570" t="s">
        <v>28</v>
      </c>
      <c r="Q6570" t="str" cm="1">
        <f t="array" ref="Q6570">_xlfn.IFS(
O6570&lt;50000,"Low Salary (&lt;$50K)",
O6570&lt;90000,"Lower Middle ($50K-$90K)",
O6570&lt;130000,"Middle ($90K-$130K)",
O6570&lt;170000,"Upper Middle ($130K-$170K)",
O6570&gt;=170000,"High Salary (&gt;$170K)"
)</f>
        <v>Upper Middle ($130K-$170K)</v>
      </c>
      <c r="R6570" t="str" cm="1">
        <f t="array" ref="R6570">_xlfn.IFS(
G6570&lt;=2,"New Customers (0-2Y)",
G6570&lt;=5,"Growing Customers (3-5Y)",
G6570&lt;=8,"Established Customers (6-8Y)",
G6570&lt;=10,"Loyal Customers (9-10Y)"
)</f>
        <v>Established Customers (6-8Y)</v>
      </c>
    </row>
    <row r="6571" spans="1:18" x14ac:dyDescent="0.35">
      <c r="A6571">
        <v>15604706</v>
      </c>
      <c r="B6571" t="s">
        <v>2371</v>
      </c>
      <c r="C6571" t="s">
        <v>42</v>
      </c>
      <c r="D6571" t="s">
        <v>39</v>
      </c>
      <c r="E6571">
        <v>38</v>
      </c>
      <c r="F6571" t="s">
        <v>19</v>
      </c>
      <c r="G6571">
        <v>1</v>
      </c>
      <c r="H6571" s="4">
        <v>133105.47</v>
      </c>
      <c r="I6571" t="s">
        <v>33</v>
      </c>
      <c r="J6571">
        <v>1</v>
      </c>
      <c r="K6571">
        <v>581</v>
      </c>
      <c r="L6571" t="s">
        <v>31</v>
      </c>
      <c r="M6571" t="s">
        <v>21</v>
      </c>
      <c r="N6571" t="s">
        <v>32</v>
      </c>
      <c r="O6571" s="4">
        <v>105732.9</v>
      </c>
      <c r="P6571" t="s">
        <v>23</v>
      </c>
      <c r="Q6571" t="str" cm="1">
        <f t="array" ref="Q6571">_xlfn.IFS(
O6571&lt;50000,"Low Salary (&lt;$50K)",
O6571&lt;90000,"Lower Middle ($50K-$90K)",
O6571&lt;130000,"Middle ($90K-$130K)",
O6571&lt;170000,"Upper Middle ($130K-$170K)",
O6571&gt;=170000,"High Salary (&gt;$170K)"
)</f>
        <v>Middle ($90K-$130K)</v>
      </c>
      <c r="R6571" t="str" cm="1">
        <f t="array" ref="R6571">_xlfn.IFS(
G6571&lt;=2,"New Customers (0-2Y)",
G6571&lt;=5,"Growing Customers (3-5Y)",
G6571&lt;=8,"Established Customers (6-8Y)",
G6571&lt;=10,"Loyal Customers (9-10Y)"
)</f>
        <v>New Customers (0-2Y)</v>
      </c>
    </row>
    <row r="6572" spans="1:18" x14ac:dyDescent="0.35">
      <c r="A6572">
        <v>15790958</v>
      </c>
      <c r="B6572" t="s">
        <v>780</v>
      </c>
      <c r="C6572" t="s">
        <v>26</v>
      </c>
      <c r="D6572" t="s">
        <v>39</v>
      </c>
      <c r="E6572">
        <v>38</v>
      </c>
      <c r="F6572" t="s">
        <v>19</v>
      </c>
      <c r="G6572">
        <v>4</v>
      </c>
      <c r="H6572" s="4">
        <v>0</v>
      </c>
      <c r="I6572" t="s">
        <v>24</v>
      </c>
      <c r="J6572">
        <v>2</v>
      </c>
      <c r="K6572">
        <v>685</v>
      </c>
      <c r="L6572" t="s">
        <v>35</v>
      </c>
      <c r="M6572" t="s">
        <v>21</v>
      </c>
      <c r="N6572" t="s">
        <v>22</v>
      </c>
      <c r="O6572" s="4">
        <v>35884.910000000003</v>
      </c>
      <c r="P6572" t="s">
        <v>28</v>
      </c>
      <c r="Q6572" t="str" cm="1">
        <f t="array" ref="Q6572">_xlfn.IFS(
O6572&lt;50000,"Low Salary (&lt;$50K)",
O6572&lt;90000,"Lower Middle ($50K-$90K)",
O6572&lt;130000,"Middle ($90K-$130K)",
O6572&lt;170000,"Upper Middle ($130K-$170K)",
O6572&gt;=170000,"High Salary (&gt;$170K)"
)</f>
        <v>Low Salary (&lt;$50K)</v>
      </c>
      <c r="R6572" t="str" cm="1">
        <f t="array" ref="R6572">_xlfn.IFS(
G6572&lt;=2,"New Customers (0-2Y)",
G6572&lt;=5,"Growing Customers (3-5Y)",
G6572&lt;=8,"Established Customers (6-8Y)",
G6572&lt;=10,"Loyal Customers (9-10Y)"
)</f>
        <v>Growing Customers (3-5Y)</v>
      </c>
    </row>
    <row r="6573" spans="1:18" x14ac:dyDescent="0.35">
      <c r="A6573">
        <v>15747534</v>
      </c>
      <c r="B6573" t="s">
        <v>2396</v>
      </c>
      <c r="C6573" t="s">
        <v>17</v>
      </c>
      <c r="D6573" t="s">
        <v>39</v>
      </c>
      <c r="E6573">
        <v>46</v>
      </c>
      <c r="F6573" t="s">
        <v>19</v>
      </c>
      <c r="G6573">
        <v>10</v>
      </c>
      <c r="H6573" s="4">
        <v>0</v>
      </c>
      <c r="I6573" t="s">
        <v>24</v>
      </c>
      <c r="J6573">
        <v>1</v>
      </c>
      <c r="K6573">
        <v>595</v>
      </c>
      <c r="L6573" t="s">
        <v>31</v>
      </c>
      <c r="M6573" t="s">
        <v>21</v>
      </c>
      <c r="N6573" t="s">
        <v>32</v>
      </c>
      <c r="O6573" s="4">
        <v>73489.149999999994</v>
      </c>
      <c r="P6573" t="s">
        <v>23</v>
      </c>
      <c r="Q6573" t="str" cm="1">
        <f t="array" ref="Q6573">_xlfn.IFS(
O6573&lt;50000,"Low Salary (&lt;$50K)",
O6573&lt;90000,"Lower Middle ($50K-$90K)",
O6573&lt;130000,"Middle ($90K-$130K)",
O6573&lt;170000,"Upper Middle ($130K-$170K)",
O6573&gt;=170000,"High Salary (&gt;$170K)"
)</f>
        <v>Lower Middle ($50K-$90K)</v>
      </c>
      <c r="R6573" t="str" cm="1">
        <f t="array" ref="R6573">_xlfn.IFS(
G6573&lt;=2,"New Customers (0-2Y)",
G6573&lt;=5,"Growing Customers (3-5Y)",
G6573&lt;=8,"Established Customers (6-8Y)",
G6573&lt;=10,"Loyal Customers (9-10Y)"
)</f>
        <v>Loyal Customers (9-10Y)</v>
      </c>
    </row>
    <row r="6574" spans="1:18" x14ac:dyDescent="0.35">
      <c r="A6574">
        <v>15574237</v>
      </c>
      <c r="B6574" t="s">
        <v>335</v>
      </c>
      <c r="C6574" t="s">
        <v>17</v>
      </c>
      <c r="D6574" t="s">
        <v>18</v>
      </c>
      <c r="E6574">
        <v>21</v>
      </c>
      <c r="F6574" t="s">
        <v>43</v>
      </c>
      <c r="G6574">
        <v>8</v>
      </c>
      <c r="H6574" s="4">
        <v>0</v>
      </c>
      <c r="I6574" t="s">
        <v>24</v>
      </c>
      <c r="J6574">
        <v>2</v>
      </c>
      <c r="K6574">
        <v>588</v>
      </c>
      <c r="L6574" t="s">
        <v>31</v>
      </c>
      <c r="M6574" t="s">
        <v>21</v>
      </c>
      <c r="N6574" t="s">
        <v>22</v>
      </c>
      <c r="O6574" s="4">
        <v>110114.19</v>
      </c>
      <c r="P6574" t="s">
        <v>28</v>
      </c>
      <c r="Q6574" t="str" cm="1">
        <f t="array" ref="Q6574">_xlfn.IFS(
O6574&lt;50000,"Low Salary (&lt;$50K)",
O6574&lt;90000,"Lower Middle ($50K-$90K)",
O6574&lt;130000,"Middle ($90K-$130K)",
O6574&lt;170000,"Upper Middle ($130K-$170K)",
O6574&gt;=170000,"High Salary (&gt;$170K)"
)</f>
        <v>Middle ($90K-$130K)</v>
      </c>
      <c r="R6574" t="str" cm="1">
        <f t="array" ref="R6574">_xlfn.IFS(
G6574&lt;=2,"New Customers (0-2Y)",
G6574&lt;=5,"Growing Customers (3-5Y)",
G6574&lt;=8,"Established Customers (6-8Y)",
G6574&lt;=10,"Loyal Customers (9-10Y)"
)</f>
        <v>Established Customers (6-8Y)</v>
      </c>
    </row>
    <row r="6575" spans="1:18" x14ac:dyDescent="0.35">
      <c r="A6575">
        <v>15690332</v>
      </c>
      <c r="B6575" t="s">
        <v>1123</v>
      </c>
      <c r="C6575" t="s">
        <v>42</v>
      </c>
      <c r="D6575" t="s">
        <v>39</v>
      </c>
      <c r="E6575">
        <v>35</v>
      </c>
      <c r="F6575" t="s">
        <v>19</v>
      </c>
      <c r="G6575">
        <v>3</v>
      </c>
      <c r="H6575" s="4">
        <v>192407.97</v>
      </c>
      <c r="I6575" t="s">
        <v>33</v>
      </c>
      <c r="J6575">
        <v>1</v>
      </c>
      <c r="K6575">
        <v>647</v>
      </c>
      <c r="L6575" t="s">
        <v>20</v>
      </c>
      <c r="M6575" t="s">
        <v>21</v>
      </c>
      <c r="N6575" t="s">
        <v>22</v>
      </c>
      <c r="O6575" s="4">
        <v>40145.279999999999</v>
      </c>
      <c r="P6575" t="s">
        <v>28</v>
      </c>
      <c r="Q6575" t="str" cm="1">
        <f t="array" ref="Q6575">_xlfn.IFS(
O6575&lt;50000,"Low Salary (&lt;$50K)",
O6575&lt;90000,"Lower Middle ($50K-$90K)",
O6575&lt;130000,"Middle ($90K-$130K)",
O6575&lt;170000,"Upper Middle ($130K-$170K)",
O6575&gt;=170000,"High Salary (&gt;$170K)"
)</f>
        <v>Low Salary (&lt;$50K)</v>
      </c>
      <c r="R6575" t="str" cm="1">
        <f t="array" ref="R6575">_xlfn.IFS(
G6575&lt;=2,"New Customers (0-2Y)",
G6575&lt;=5,"Growing Customers (3-5Y)",
G6575&lt;=8,"Established Customers (6-8Y)",
G6575&lt;=10,"Loyal Customers (9-10Y)"
)</f>
        <v>Growing Customers (3-5Y)</v>
      </c>
    </row>
    <row r="6576" spans="1:18" x14ac:dyDescent="0.35">
      <c r="A6576">
        <v>15661290</v>
      </c>
      <c r="B6576" t="s">
        <v>2397</v>
      </c>
      <c r="C6576" t="s">
        <v>42</v>
      </c>
      <c r="D6576" t="s">
        <v>18</v>
      </c>
      <c r="E6576">
        <v>38</v>
      </c>
      <c r="F6576" t="s">
        <v>19</v>
      </c>
      <c r="G6576">
        <v>9</v>
      </c>
      <c r="H6576" s="4">
        <v>107199.75</v>
      </c>
      <c r="I6576" t="s">
        <v>33</v>
      </c>
      <c r="J6576">
        <v>1</v>
      </c>
      <c r="K6576">
        <v>785</v>
      </c>
      <c r="L6576" t="s">
        <v>37</v>
      </c>
      <c r="M6576" t="s">
        <v>27</v>
      </c>
      <c r="N6576" t="s">
        <v>32</v>
      </c>
      <c r="O6576" s="4">
        <v>146398.51</v>
      </c>
      <c r="P6576" t="s">
        <v>28</v>
      </c>
      <c r="Q6576" t="str" cm="1">
        <f t="array" ref="Q6576">_xlfn.IFS(
O6576&lt;50000,"Low Salary (&lt;$50K)",
O6576&lt;90000,"Lower Middle ($50K-$90K)",
O6576&lt;130000,"Middle ($90K-$130K)",
O6576&lt;170000,"Upper Middle ($130K-$170K)",
O6576&gt;=170000,"High Salary (&gt;$170K)"
)</f>
        <v>Upper Middle ($130K-$170K)</v>
      </c>
      <c r="R6576" t="str" cm="1">
        <f t="array" ref="R6576">_xlfn.IFS(
G6576&lt;=2,"New Customers (0-2Y)",
G6576&lt;=5,"Growing Customers (3-5Y)",
G6576&lt;=8,"Established Customers (6-8Y)",
G6576&lt;=10,"Loyal Customers (9-10Y)"
)</f>
        <v>Loyal Customers (9-10Y)</v>
      </c>
    </row>
    <row r="6577" spans="1:18" x14ac:dyDescent="0.35">
      <c r="A6577">
        <v>15651883</v>
      </c>
      <c r="B6577" t="s">
        <v>1175</v>
      </c>
      <c r="C6577" t="s">
        <v>42</v>
      </c>
      <c r="D6577" t="s">
        <v>18</v>
      </c>
      <c r="E6577">
        <v>55</v>
      </c>
      <c r="F6577" t="s">
        <v>19</v>
      </c>
      <c r="G6577">
        <v>6</v>
      </c>
      <c r="H6577" s="4">
        <v>115796.7</v>
      </c>
      <c r="I6577" t="s">
        <v>33</v>
      </c>
      <c r="J6577">
        <v>1</v>
      </c>
      <c r="K6577">
        <v>794</v>
      </c>
      <c r="L6577" t="s">
        <v>37</v>
      </c>
      <c r="M6577" t="s">
        <v>21</v>
      </c>
      <c r="N6577" t="s">
        <v>32</v>
      </c>
      <c r="O6577" s="4">
        <v>160526.35999999999</v>
      </c>
      <c r="P6577" t="s">
        <v>23</v>
      </c>
      <c r="Q6577" t="str" cm="1">
        <f t="array" ref="Q6577">_xlfn.IFS(
O6577&lt;50000,"Low Salary (&lt;$50K)",
O6577&lt;90000,"Lower Middle ($50K-$90K)",
O6577&lt;130000,"Middle ($90K-$130K)",
O6577&lt;170000,"Upper Middle ($130K-$170K)",
O6577&gt;=170000,"High Salary (&gt;$170K)"
)</f>
        <v>Upper Middle ($130K-$170K)</v>
      </c>
      <c r="R6577" t="str" cm="1">
        <f t="array" ref="R6577">_xlfn.IFS(
G6577&lt;=2,"New Customers (0-2Y)",
G6577&lt;=5,"Growing Customers (3-5Y)",
G6577&lt;=8,"Established Customers (6-8Y)",
G6577&lt;=10,"Loyal Customers (9-10Y)"
)</f>
        <v>Established Customers (6-8Y)</v>
      </c>
    </row>
    <row r="6578" spans="1:18" x14ac:dyDescent="0.35">
      <c r="A6578">
        <v>15808905</v>
      </c>
      <c r="B6578" t="s">
        <v>2398</v>
      </c>
      <c r="C6578" t="s">
        <v>17</v>
      </c>
      <c r="D6578" t="s">
        <v>39</v>
      </c>
      <c r="E6578">
        <v>37</v>
      </c>
      <c r="F6578" t="s">
        <v>19</v>
      </c>
      <c r="G6578">
        <v>5</v>
      </c>
      <c r="H6578" s="4">
        <v>164858.18</v>
      </c>
      <c r="I6578" t="s">
        <v>33</v>
      </c>
      <c r="J6578">
        <v>1</v>
      </c>
      <c r="K6578">
        <v>823</v>
      </c>
      <c r="L6578" t="s">
        <v>37</v>
      </c>
      <c r="M6578" t="s">
        <v>21</v>
      </c>
      <c r="N6578" t="s">
        <v>22</v>
      </c>
      <c r="O6578" s="4">
        <v>173516.71</v>
      </c>
      <c r="P6578" t="s">
        <v>28</v>
      </c>
      <c r="Q6578" t="str" cm="1">
        <f t="array" ref="Q6578">_xlfn.IFS(
O6578&lt;50000,"Low Salary (&lt;$50K)",
O6578&lt;90000,"Lower Middle ($50K-$90K)",
O6578&lt;130000,"Middle ($90K-$130K)",
O6578&lt;170000,"Upper Middle ($130K-$170K)",
O6578&gt;=170000,"High Salary (&gt;$170K)"
)</f>
        <v>High Salary (&gt;$170K)</v>
      </c>
      <c r="R6578" t="str" cm="1">
        <f t="array" ref="R6578">_xlfn.IFS(
G6578&lt;=2,"New Customers (0-2Y)",
G6578&lt;=5,"Growing Customers (3-5Y)",
G6578&lt;=8,"Established Customers (6-8Y)",
G6578&lt;=10,"Loyal Customers (9-10Y)"
)</f>
        <v>Growing Customers (3-5Y)</v>
      </c>
    </row>
    <row r="6579" spans="1:18" x14ac:dyDescent="0.35">
      <c r="A6579">
        <v>15715532</v>
      </c>
      <c r="B6579" t="s">
        <v>909</v>
      </c>
      <c r="C6579" t="s">
        <v>42</v>
      </c>
      <c r="D6579" t="s">
        <v>39</v>
      </c>
      <c r="E6579">
        <v>38</v>
      </c>
      <c r="F6579" t="s">
        <v>19</v>
      </c>
      <c r="G6579">
        <v>4</v>
      </c>
      <c r="H6579" s="4">
        <v>117633.28</v>
      </c>
      <c r="I6579" t="s">
        <v>33</v>
      </c>
      <c r="J6579">
        <v>1</v>
      </c>
      <c r="K6579">
        <v>687</v>
      </c>
      <c r="L6579" t="s">
        <v>35</v>
      </c>
      <c r="M6579" t="s">
        <v>27</v>
      </c>
      <c r="N6579" t="s">
        <v>22</v>
      </c>
      <c r="O6579" s="4">
        <v>88396.6</v>
      </c>
      <c r="P6579" t="s">
        <v>28</v>
      </c>
      <c r="Q6579" t="str" cm="1">
        <f t="array" ref="Q6579">_xlfn.IFS(
O6579&lt;50000,"Low Salary (&lt;$50K)",
O6579&lt;90000,"Lower Middle ($50K-$90K)",
O6579&lt;130000,"Middle ($90K-$130K)",
O6579&lt;170000,"Upper Middle ($130K-$170K)",
O6579&gt;=170000,"High Salary (&gt;$170K)"
)</f>
        <v>Lower Middle ($50K-$90K)</v>
      </c>
      <c r="R6579" t="str" cm="1">
        <f t="array" ref="R6579">_xlfn.IFS(
G6579&lt;=2,"New Customers (0-2Y)",
G6579&lt;=5,"Growing Customers (3-5Y)",
G6579&lt;=8,"Established Customers (6-8Y)",
G6579&lt;=10,"Loyal Customers (9-10Y)"
)</f>
        <v>Growing Customers (3-5Y)</v>
      </c>
    </row>
    <row r="6580" spans="1:18" x14ac:dyDescent="0.35">
      <c r="A6580">
        <v>15786078</v>
      </c>
      <c r="B6580" t="s">
        <v>2399</v>
      </c>
      <c r="C6580" t="s">
        <v>17</v>
      </c>
      <c r="D6580" t="s">
        <v>18</v>
      </c>
      <c r="E6580">
        <v>28</v>
      </c>
      <c r="F6580" t="s">
        <v>43</v>
      </c>
      <c r="G6580">
        <v>9</v>
      </c>
      <c r="H6580" s="4">
        <v>0</v>
      </c>
      <c r="I6580" t="s">
        <v>24</v>
      </c>
      <c r="J6580">
        <v>2</v>
      </c>
      <c r="K6580">
        <v>850</v>
      </c>
      <c r="L6580" t="s">
        <v>37</v>
      </c>
      <c r="M6580" t="s">
        <v>21</v>
      </c>
      <c r="N6580" t="s">
        <v>32</v>
      </c>
      <c r="O6580" s="4">
        <v>185821.41</v>
      </c>
      <c r="P6580" t="s">
        <v>28</v>
      </c>
      <c r="Q6580" t="str" cm="1">
        <f t="array" ref="Q6580">_xlfn.IFS(
O6580&lt;50000,"Low Salary (&lt;$50K)",
O6580&lt;90000,"Lower Middle ($50K-$90K)",
O6580&lt;130000,"Middle ($90K-$130K)",
O6580&lt;170000,"Upper Middle ($130K-$170K)",
O6580&gt;=170000,"High Salary (&gt;$170K)"
)</f>
        <v>High Salary (&gt;$170K)</v>
      </c>
      <c r="R6580" t="str" cm="1">
        <f t="array" ref="R6580">_xlfn.IFS(
G6580&lt;=2,"New Customers (0-2Y)",
G6580&lt;=5,"Growing Customers (3-5Y)",
G6580&lt;=8,"Established Customers (6-8Y)",
G6580&lt;=10,"Loyal Customers (9-10Y)"
)</f>
        <v>Loyal Customers (9-10Y)</v>
      </c>
    </row>
    <row r="6581" spans="1:18" x14ac:dyDescent="0.35">
      <c r="A6581">
        <v>15652401</v>
      </c>
      <c r="B6581" t="s">
        <v>2400</v>
      </c>
      <c r="C6581" t="s">
        <v>17</v>
      </c>
      <c r="D6581" t="s">
        <v>18</v>
      </c>
      <c r="E6581">
        <v>36</v>
      </c>
      <c r="F6581" t="s">
        <v>19</v>
      </c>
      <c r="G6581">
        <v>7</v>
      </c>
      <c r="H6581" s="4">
        <v>0</v>
      </c>
      <c r="I6581" t="s">
        <v>24</v>
      </c>
      <c r="J6581">
        <v>2</v>
      </c>
      <c r="K6581">
        <v>496</v>
      </c>
      <c r="L6581" t="s">
        <v>44</v>
      </c>
      <c r="M6581" t="s">
        <v>27</v>
      </c>
      <c r="N6581" t="s">
        <v>32</v>
      </c>
      <c r="O6581" s="4">
        <v>108098.28</v>
      </c>
      <c r="P6581" t="s">
        <v>28</v>
      </c>
      <c r="Q6581" t="str" cm="1">
        <f t="array" ref="Q6581">_xlfn.IFS(
O6581&lt;50000,"Low Salary (&lt;$50K)",
O6581&lt;90000,"Lower Middle ($50K-$90K)",
O6581&lt;130000,"Middle ($90K-$130K)",
O6581&lt;170000,"Upper Middle ($130K-$170K)",
O6581&gt;=170000,"High Salary (&gt;$170K)"
)</f>
        <v>Middle ($90K-$130K)</v>
      </c>
      <c r="R6581" t="str" cm="1">
        <f t="array" ref="R6581">_xlfn.IFS(
G6581&lt;=2,"New Customers (0-2Y)",
G6581&lt;=5,"Growing Customers (3-5Y)",
G6581&lt;=8,"Established Customers (6-8Y)",
G6581&lt;=10,"Loyal Customers (9-10Y)"
)</f>
        <v>Established Customers (6-8Y)</v>
      </c>
    </row>
    <row r="6582" spans="1:18" x14ac:dyDescent="0.35">
      <c r="A6582">
        <v>15673074</v>
      </c>
      <c r="B6582" t="s">
        <v>1157</v>
      </c>
      <c r="C6582" t="s">
        <v>42</v>
      </c>
      <c r="D6582" t="s">
        <v>18</v>
      </c>
      <c r="E6582">
        <v>30</v>
      </c>
      <c r="F6582" t="s">
        <v>19</v>
      </c>
      <c r="G6582">
        <v>6</v>
      </c>
      <c r="H6582" s="4">
        <v>126663.51</v>
      </c>
      <c r="I6582" t="s">
        <v>33</v>
      </c>
      <c r="J6582">
        <v>1</v>
      </c>
      <c r="K6582">
        <v>527</v>
      </c>
      <c r="L6582" t="s">
        <v>31</v>
      </c>
      <c r="M6582" t="s">
        <v>21</v>
      </c>
      <c r="N6582" t="s">
        <v>22</v>
      </c>
      <c r="O6582" s="4">
        <v>162267.91</v>
      </c>
      <c r="P6582" t="s">
        <v>28</v>
      </c>
      <c r="Q6582" t="str" cm="1">
        <f t="array" ref="Q6582">_xlfn.IFS(
O6582&lt;50000,"Low Salary (&lt;$50K)",
O6582&lt;90000,"Lower Middle ($50K-$90K)",
O6582&lt;130000,"Middle ($90K-$130K)",
O6582&lt;170000,"Upper Middle ($130K-$170K)",
O6582&gt;=170000,"High Salary (&gt;$170K)"
)</f>
        <v>Upper Middle ($130K-$170K)</v>
      </c>
      <c r="R6582" t="str" cm="1">
        <f t="array" ref="R6582">_xlfn.IFS(
G6582&lt;=2,"New Customers (0-2Y)",
G6582&lt;=5,"Growing Customers (3-5Y)",
G6582&lt;=8,"Established Customers (6-8Y)",
G6582&lt;=10,"Loyal Customers (9-10Y)"
)</f>
        <v>Established Customers (6-8Y)</v>
      </c>
    </row>
    <row r="6583" spans="1:18" x14ac:dyDescent="0.35">
      <c r="A6583">
        <v>15598744</v>
      </c>
      <c r="B6583" t="s">
        <v>500</v>
      </c>
      <c r="C6583" t="s">
        <v>42</v>
      </c>
      <c r="D6583" t="s">
        <v>18</v>
      </c>
      <c r="E6583">
        <v>71</v>
      </c>
      <c r="F6583" t="s">
        <v>2967</v>
      </c>
      <c r="G6583">
        <v>6</v>
      </c>
      <c r="H6583" s="4">
        <v>140273.47</v>
      </c>
      <c r="I6583" t="s">
        <v>33</v>
      </c>
      <c r="J6583">
        <v>1</v>
      </c>
      <c r="K6583">
        <v>576</v>
      </c>
      <c r="L6583" t="s">
        <v>31</v>
      </c>
      <c r="M6583" t="s">
        <v>21</v>
      </c>
      <c r="N6583" t="s">
        <v>22</v>
      </c>
      <c r="O6583" s="4">
        <v>193135.25</v>
      </c>
      <c r="P6583" t="s">
        <v>23</v>
      </c>
      <c r="Q6583" t="str" cm="1">
        <f t="array" ref="Q6583">_xlfn.IFS(
O6583&lt;50000,"Low Salary (&lt;$50K)",
O6583&lt;90000,"Lower Middle ($50K-$90K)",
O6583&lt;130000,"Middle ($90K-$130K)",
O6583&lt;170000,"Upper Middle ($130K-$170K)",
O6583&gt;=170000,"High Salary (&gt;$170K)"
)</f>
        <v>High Salary (&gt;$170K)</v>
      </c>
      <c r="R6583" t="str" cm="1">
        <f t="array" ref="R6583">_xlfn.IFS(
G6583&lt;=2,"New Customers (0-2Y)",
G6583&lt;=5,"Growing Customers (3-5Y)",
G6583&lt;=8,"Established Customers (6-8Y)",
G6583&lt;=10,"Loyal Customers (9-10Y)"
)</f>
        <v>Established Customers (6-8Y)</v>
      </c>
    </row>
    <row r="6584" spans="1:18" x14ac:dyDescent="0.35">
      <c r="A6584">
        <v>15785975</v>
      </c>
      <c r="B6584" t="s">
        <v>1185</v>
      </c>
      <c r="C6584" t="s">
        <v>26</v>
      </c>
      <c r="D6584" t="s">
        <v>18</v>
      </c>
      <c r="E6584">
        <v>60</v>
      </c>
      <c r="F6584" t="s">
        <v>2967</v>
      </c>
      <c r="G6584">
        <v>7</v>
      </c>
      <c r="H6584" s="4">
        <v>0</v>
      </c>
      <c r="I6584" t="s">
        <v>24</v>
      </c>
      <c r="J6584">
        <v>2</v>
      </c>
      <c r="K6584">
        <v>525</v>
      </c>
      <c r="L6584" t="s">
        <v>31</v>
      </c>
      <c r="M6584" t="s">
        <v>27</v>
      </c>
      <c r="N6584" t="s">
        <v>22</v>
      </c>
      <c r="O6584" s="4">
        <v>168034.9</v>
      </c>
      <c r="P6584" t="s">
        <v>28</v>
      </c>
      <c r="Q6584" t="str" cm="1">
        <f t="array" ref="Q6584">_xlfn.IFS(
O6584&lt;50000,"Low Salary (&lt;$50K)",
O6584&lt;90000,"Lower Middle ($50K-$90K)",
O6584&lt;130000,"Middle ($90K-$130K)",
O6584&lt;170000,"Upper Middle ($130K-$170K)",
O6584&gt;=170000,"High Salary (&gt;$170K)"
)</f>
        <v>Upper Middle ($130K-$170K)</v>
      </c>
      <c r="R6584" t="str" cm="1">
        <f t="array" ref="R6584">_xlfn.IFS(
G6584&lt;=2,"New Customers (0-2Y)",
G6584&lt;=5,"Growing Customers (3-5Y)",
G6584&lt;=8,"Established Customers (6-8Y)",
G6584&lt;=10,"Loyal Customers (9-10Y)"
)</f>
        <v>Established Customers (6-8Y)</v>
      </c>
    </row>
    <row r="6585" spans="1:18" x14ac:dyDescent="0.35">
      <c r="A6585">
        <v>15613180</v>
      </c>
      <c r="B6585" t="s">
        <v>2401</v>
      </c>
      <c r="C6585" t="s">
        <v>42</v>
      </c>
      <c r="D6585" t="s">
        <v>39</v>
      </c>
      <c r="E6585">
        <v>21</v>
      </c>
      <c r="F6585" t="s">
        <v>43</v>
      </c>
      <c r="G6585">
        <v>8</v>
      </c>
      <c r="H6585" s="4">
        <v>153344.72</v>
      </c>
      <c r="I6585" t="s">
        <v>33</v>
      </c>
      <c r="J6585">
        <v>1</v>
      </c>
      <c r="K6585">
        <v>727</v>
      </c>
      <c r="L6585" t="s">
        <v>35</v>
      </c>
      <c r="M6585" t="s">
        <v>21</v>
      </c>
      <c r="N6585" t="s">
        <v>22</v>
      </c>
      <c r="O6585" s="4">
        <v>163295.87</v>
      </c>
      <c r="P6585" t="s">
        <v>28</v>
      </c>
      <c r="Q6585" t="str" cm="1">
        <f t="array" ref="Q6585">_xlfn.IFS(
O6585&lt;50000,"Low Salary (&lt;$50K)",
O6585&lt;90000,"Lower Middle ($50K-$90K)",
O6585&lt;130000,"Middle ($90K-$130K)",
O6585&lt;170000,"Upper Middle ($130K-$170K)",
O6585&gt;=170000,"High Salary (&gt;$170K)"
)</f>
        <v>Upper Middle ($130K-$170K)</v>
      </c>
      <c r="R6585" t="str" cm="1">
        <f t="array" ref="R6585">_xlfn.IFS(
G6585&lt;=2,"New Customers (0-2Y)",
G6585&lt;=5,"Growing Customers (3-5Y)",
G6585&lt;=8,"Established Customers (6-8Y)",
G6585&lt;=10,"Loyal Customers (9-10Y)"
)</f>
        <v>Established Customers (6-8Y)</v>
      </c>
    </row>
    <row r="6586" spans="1:18" x14ac:dyDescent="0.35">
      <c r="A6586">
        <v>15584229</v>
      </c>
      <c r="B6586" t="s">
        <v>2402</v>
      </c>
      <c r="C6586" t="s">
        <v>42</v>
      </c>
      <c r="D6586" t="s">
        <v>18</v>
      </c>
      <c r="E6586">
        <v>23</v>
      </c>
      <c r="F6586" t="s">
        <v>43</v>
      </c>
      <c r="G6586">
        <v>9</v>
      </c>
      <c r="H6586" s="4">
        <v>123943.18</v>
      </c>
      <c r="I6586" t="s">
        <v>33</v>
      </c>
      <c r="J6586">
        <v>1</v>
      </c>
      <c r="K6586">
        <v>671</v>
      </c>
      <c r="L6586" t="s">
        <v>35</v>
      </c>
      <c r="M6586" t="s">
        <v>21</v>
      </c>
      <c r="N6586" t="s">
        <v>22</v>
      </c>
      <c r="O6586" s="4">
        <v>159553.26999999999</v>
      </c>
      <c r="P6586" t="s">
        <v>28</v>
      </c>
      <c r="Q6586" t="str" cm="1">
        <f t="array" ref="Q6586">_xlfn.IFS(
O6586&lt;50000,"Low Salary (&lt;$50K)",
O6586&lt;90000,"Lower Middle ($50K-$90K)",
O6586&lt;130000,"Middle ($90K-$130K)",
O6586&lt;170000,"Upper Middle ($130K-$170K)",
O6586&gt;=170000,"High Salary (&gt;$170K)"
)</f>
        <v>Upper Middle ($130K-$170K)</v>
      </c>
      <c r="R6586" t="str" cm="1">
        <f t="array" ref="R6586">_xlfn.IFS(
G6586&lt;=2,"New Customers (0-2Y)",
G6586&lt;=5,"Growing Customers (3-5Y)",
G6586&lt;=8,"Established Customers (6-8Y)",
G6586&lt;=10,"Loyal Customers (9-10Y)"
)</f>
        <v>Loyal Customers (9-10Y)</v>
      </c>
    </row>
    <row r="6587" spans="1:18" x14ac:dyDescent="0.35">
      <c r="A6587">
        <v>15773804</v>
      </c>
      <c r="B6587" t="s">
        <v>2403</v>
      </c>
      <c r="C6587" t="s">
        <v>17</v>
      </c>
      <c r="D6587" t="s">
        <v>39</v>
      </c>
      <c r="E6587">
        <v>39</v>
      </c>
      <c r="F6587" t="s">
        <v>19</v>
      </c>
      <c r="G6587">
        <v>5</v>
      </c>
      <c r="H6587" s="4">
        <v>0</v>
      </c>
      <c r="I6587" t="s">
        <v>24</v>
      </c>
      <c r="J6587">
        <v>1</v>
      </c>
      <c r="K6587">
        <v>625</v>
      </c>
      <c r="L6587" t="s">
        <v>20</v>
      </c>
      <c r="M6587" t="s">
        <v>21</v>
      </c>
      <c r="N6587" t="s">
        <v>32</v>
      </c>
      <c r="O6587" s="4">
        <v>99800.87</v>
      </c>
      <c r="P6587" t="s">
        <v>28</v>
      </c>
      <c r="Q6587" t="str" cm="1">
        <f t="array" ref="Q6587">_xlfn.IFS(
O6587&lt;50000,"Low Salary (&lt;$50K)",
O6587&lt;90000,"Lower Middle ($50K-$90K)",
O6587&lt;130000,"Middle ($90K-$130K)",
O6587&lt;170000,"Upper Middle ($130K-$170K)",
O6587&gt;=170000,"High Salary (&gt;$170K)"
)</f>
        <v>Middle ($90K-$130K)</v>
      </c>
      <c r="R6587" t="str" cm="1">
        <f t="array" ref="R6587">_xlfn.IFS(
G6587&lt;=2,"New Customers (0-2Y)",
G6587&lt;=5,"Growing Customers (3-5Y)",
G6587&lt;=8,"Established Customers (6-8Y)",
G6587&lt;=10,"Loyal Customers (9-10Y)"
)</f>
        <v>Growing Customers (3-5Y)</v>
      </c>
    </row>
    <row r="6588" spans="1:18" x14ac:dyDescent="0.35">
      <c r="A6588">
        <v>15699515</v>
      </c>
      <c r="B6588" t="s">
        <v>772</v>
      </c>
      <c r="C6588" t="s">
        <v>42</v>
      </c>
      <c r="D6588" t="s">
        <v>39</v>
      </c>
      <c r="E6588">
        <v>33</v>
      </c>
      <c r="F6588" t="s">
        <v>19</v>
      </c>
      <c r="G6588">
        <v>7</v>
      </c>
      <c r="H6588" s="4">
        <v>98630.31</v>
      </c>
      <c r="I6588" t="s">
        <v>29</v>
      </c>
      <c r="J6588">
        <v>2</v>
      </c>
      <c r="K6588">
        <v>643</v>
      </c>
      <c r="L6588" t="s">
        <v>20</v>
      </c>
      <c r="M6588" t="s">
        <v>21</v>
      </c>
      <c r="N6588" t="s">
        <v>22</v>
      </c>
      <c r="O6588" s="4">
        <v>40250.82</v>
      </c>
      <c r="P6588" t="s">
        <v>28</v>
      </c>
      <c r="Q6588" t="str" cm="1">
        <f t="array" ref="Q6588">_xlfn.IFS(
O6588&lt;50000,"Low Salary (&lt;$50K)",
O6588&lt;90000,"Lower Middle ($50K-$90K)",
O6588&lt;130000,"Middle ($90K-$130K)",
O6588&lt;170000,"Upper Middle ($130K-$170K)",
O6588&gt;=170000,"High Salary (&gt;$170K)"
)</f>
        <v>Low Salary (&lt;$50K)</v>
      </c>
      <c r="R6588" t="str" cm="1">
        <f t="array" ref="R6588">_xlfn.IFS(
G6588&lt;=2,"New Customers (0-2Y)",
G6588&lt;=5,"Growing Customers (3-5Y)",
G6588&lt;=8,"Established Customers (6-8Y)",
G6588&lt;=10,"Loyal Customers (9-10Y)"
)</f>
        <v>Established Customers (6-8Y)</v>
      </c>
    </row>
    <row r="6589" spans="1:18" x14ac:dyDescent="0.35">
      <c r="A6589">
        <v>15705313</v>
      </c>
      <c r="B6589" t="s">
        <v>2404</v>
      </c>
      <c r="C6589" t="s">
        <v>17</v>
      </c>
      <c r="D6589" t="s">
        <v>18</v>
      </c>
      <c r="E6589">
        <v>33</v>
      </c>
      <c r="F6589" t="s">
        <v>19</v>
      </c>
      <c r="G6589">
        <v>2</v>
      </c>
      <c r="H6589" s="4">
        <v>58036.33</v>
      </c>
      <c r="I6589" t="s">
        <v>29</v>
      </c>
      <c r="J6589">
        <v>1</v>
      </c>
      <c r="K6589">
        <v>707</v>
      </c>
      <c r="L6589" t="s">
        <v>35</v>
      </c>
      <c r="M6589" t="s">
        <v>21</v>
      </c>
      <c r="N6589" t="s">
        <v>22</v>
      </c>
      <c r="O6589" s="4">
        <v>83335.78</v>
      </c>
      <c r="P6589" t="s">
        <v>28</v>
      </c>
      <c r="Q6589" t="str" cm="1">
        <f t="array" ref="Q6589">_xlfn.IFS(
O6589&lt;50000,"Low Salary (&lt;$50K)",
O6589&lt;90000,"Lower Middle ($50K-$90K)",
O6589&lt;130000,"Middle ($90K-$130K)",
O6589&lt;170000,"Upper Middle ($130K-$170K)",
O6589&gt;=170000,"High Salary (&gt;$170K)"
)</f>
        <v>Lower Middle ($50K-$90K)</v>
      </c>
      <c r="R6589" t="str" cm="1">
        <f t="array" ref="R6589">_xlfn.IFS(
G6589&lt;=2,"New Customers (0-2Y)",
G6589&lt;=5,"Growing Customers (3-5Y)",
G6589&lt;=8,"Established Customers (6-8Y)",
G6589&lt;=10,"Loyal Customers (9-10Y)"
)</f>
        <v>New Customers (0-2Y)</v>
      </c>
    </row>
    <row r="6590" spans="1:18" x14ac:dyDescent="0.35">
      <c r="A6590">
        <v>15693817</v>
      </c>
      <c r="B6590" t="s">
        <v>843</v>
      </c>
      <c r="C6590" t="s">
        <v>26</v>
      </c>
      <c r="D6590" t="s">
        <v>39</v>
      </c>
      <c r="E6590">
        <v>28</v>
      </c>
      <c r="F6590" t="s">
        <v>43</v>
      </c>
      <c r="G6590">
        <v>5</v>
      </c>
      <c r="H6590" s="4">
        <v>0</v>
      </c>
      <c r="I6590" t="s">
        <v>24</v>
      </c>
      <c r="J6590">
        <v>2</v>
      </c>
      <c r="K6590">
        <v>539</v>
      </c>
      <c r="L6590" t="s">
        <v>31</v>
      </c>
      <c r="M6590" t="s">
        <v>21</v>
      </c>
      <c r="N6590" t="s">
        <v>32</v>
      </c>
      <c r="O6590" s="4">
        <v>48382.400000000001</v>
      </c>
      <c r="P6590" t="s">
        <v>28</v>
      </c>
      <c r="Q6590" t="str" cm="1">
        <f t="array" ref="Q6590">_xlfn.IFS(
O6590&lt;50000,"Low Salary (&lt;$50K)",
O6590&lt;90000,"Lower Middle ($50K-$90K)",
O6590&lt;130000,"Middle ($90K-$130K)",
O6590&lt;170000,"Upper Middle ($130K-$170K)",
O6590&gt;=170000,"High Salary (&gt;$170K)"
)</f>
        <v>Low Salary (&lt;$50K)</v>
      </c>
      <c r="R6590" t="str" cm="1">
        <f t="array" ref="R6590">_xlfn.IFS(
G6590&lt;=2,"New Customers (0-2Y)",
G6590&lt;=5,"Growing Customers (3-5Y)",
G6590&lt;=8,"Established Customers (6-8Y)",
G6590&lt;=10,"Loyal Customers (9-10Y)"
)</f>
        <v>Growing Customers (3-5Y)</v>
      </c>
    </row>
    <row r="6591" spans="1:18" x14ac:dyDescent="0.35">
      <c r="A6591">
        <v>15673790</v>
      </c>
      <c r="B6591" t="s">
        <v>173</v>
      </c>
      <c r="C6591" t="s">
        <v>42</v>
      </c>
      <c r="D6591" t="s">
        <v>39</v>
      </c>
      <c r="E6591">
        <v>45</v>
      </c>
      <c r="F6591" t="s">
        <v>19</v>
      </c>
      <c r="G6591">
        <v>7</v>
      </c>
      <c r="H6591" s="4">
        <v>109200.74</v>
      </c>
      <c r="I6591" t="s">
        <v>33</v>
      </c>
      <c r="J6591">
        <v>2</v>
      </c>
      <c r="K6591">
        <v>498</v>
      </c>
      <c r="L6591" t="s">
        <v>44</v>
      </c>
      <c r="M6591" t="s">
        <v>27</v>
      </c>
      <c r="N6591" t="s">
        <v>22</v>
      </c>
      <c r="O6591" s="4">
        <v>165990.44</v>
      </c>
      <c r="P6591" t="s">
        <v>28</v>
      </c>
      <c r="Q6591" t="str" cm="1">
        <f t="array" ref="Q6591">_xlfn.IFS(
O6591&lt;50000,"Low Salary (&lt;$50K)",
O6591&lt;90000,"Lower Middle ($50K-$90K)",
O6591&lt;130000,"Middle ($90K-$130K)",
O6591&lt;170000,"Upper Middle ($130K-$170K)",
O6591&gt;=170000,"High Salary (&gt;$170K)"
)</f>
        <v>Upper Middle ($130K-$170K)</v>
      </c>
      <c r="R6591" t="str" cm="1">
        <f t="array" ref="R6591">_xlfn.IFS(
G6591&lt;=2,"New Customers (0-2Y)",
G6591&lt;=5,"Growing Customers (3-5Y)",
G6591&lt;=8,"Established Customers (6-8Y)",
G6591&lt;=10,"Loyal Customers (9-10Y)"
)</f>
        <v>Established Customers (6-8Y)</v>
      </c>
    </row>
    <row r="6592" spans="1:18" x14ac:dyDescent="0.35">
      <c r="A6592">
        <v>15674868</v>
      </c>
      <c r="B6592" t="s">
        <v>188</v>
      </c>
      <c r="C6592" t="s">
        <v>26</v>
      </c>
      <c r="D6592" t="s">
        <v>18</v>
      </c>
      <c r="E6592">
        <v>30</v>
      </c>
      <c r="F6592" t="s">
        <v>19</v>
      </c>
      <c r="G6592">
        <v>0</v>
      </c>
      <c r="H6592" s="4">
        <v>0</v>
      </c>
      <c r="I6592" t="s">
        <v>24</v>
      </c>
      <c r="J6592">
        <v>2</v>
      </c>
      <c r="K6592">
        <v>696</v>
      </c>
      <c r="L6592" t="s">
        <v>35</v>
      </c>
      <c r="M6592" t="s">
        <v>21</v>
      </c>
      <c r="N6592" t="s">
        <v>22</v>
      </c>
      <c r="O6592" s="4">
        <v>9002.7999999999993</v>
      </c>
      <c r="P6592" t="s">
        <v>28</v>
      </c>
      <c r="Q6592" t="str" cm="1">
        <f t="array" ref="Q6592">_xlfn.IFS(
O6592&lt;50000,"Low Salary (&lt;$50K)",
O6592&lt;90000,"Lower Middle ($50K-$90K)",
O6592&lt;130000,"Middle ($90K-$130K)",
O6592&lt;170000,"Upper Middle ($130K-$170K)",
O6592&gt;=170000,"High Salary (&gt;$170K)"
)</f>
        <v>Low Salary (&lt;$50K)</v>
      </c>
      <c r="R6592" t="str" cm="1">
        <f t="array" ref="R6592">_xlfn.IFS(
G6592&lt;=2,"New Customers (0-2Y)",
G6592&lt;=5,"Growing Customers (3-5Y)",
G6592&lt;=8,"Established Customers (6-8Y)",
G6592&lt;=10,"Loyal Customers (9-10Y)"
)</f>
        <v>New Customers (0-2Y)</v>
      </c>
    </row>
    <row r="6593" spans="1:18" x14ac:dyDescent="0.35">
      <c r="A6593">
        <v>15692110</v>
      </c>
      <c r="B6593" t="s">
        <v>677</v>
      </c>
      <c r="C6593" t="s">
        <v>17</v>
      </c>
      <c r="D6593" t="s">
        <v>18</v>
      </c>
      <c r="E6593">
        <v>33</v>
      </c>
      <c r="F6593" t="s">
        <v>19</v>
      </c>
      <c r="G6593">
        <v>7</v>
      </c>
      <c r="H6593" s="4">
        <v>0</v>
      </c>
      <c r="I6593" t="s">
        <v>24</v>
      </c>
      <c r="J6593">
        <v>1</v>
      </c>
      <c r="K6593">
        <v>758</v>
      </c>
      <c r="L6593" t="s">
        <v>35</v>
      </c>
      <c r="M6593" t="s">
        <v>21</v>
      </c>
      <c r="N6593" t="s">
        <v>32</v>
      </c>
      <c r="O6593" s="4">
        <v>188156.34</v>
      </c>
      <c r="P6593" t="s">
        <v>28</v>
      </c>
      <c r="Q6593" t="str" cm="1">
        <f t="array" ref="Q6593">_xlfn.IFS(
O6593&lt;50000,"Low Salary (&lt;$50K)",
O6593&lt;90000,"Lower Middle ($50K-$90K)",
O6593&lt;130000,"Middle ($90K-$130K)",
O6593&lt;170000,"Upper Middle ($130K-$170K)",
O6593&gt;=170000,"High Salary (&gt;$170K)"
)</f>
        <v>High Salary (&gt;$170K)</v>
      </c>
      <c r="R6593" t="str" cm="1">
        <f t="array" ref="R6593">_xlfn.IFS(
G6593&lt;=2,"New Customers (0-2Y)",
G6593&lt;=5,"Growing Customers (3-5Y)",
G6593&lt;=8,"Established Customers (6-8Y)",
G6593&lt;=10,"Loyal Customers (9-10Y)"
)</f>
        <v>Established Customers (6-8Y)</v>
      </c>
    </row>
    <row r="6594" spans="1:18" x14ac:dyDescent="0.35">
      <c r="A6594">
        <v>15645904</v>
      </c>
      <c r="B6594" t="s">
        <v>140</v>
      </c>
      <c r="C6594" t="s">
        <v>17</v>
      </c>
      <c r="D6594" t="s">
        <v>18</v>
      </c>
      <c r="E6594">
        <v>33</v>
      </c>
      <c r="F6594" t="s">
        <v>19</v>
      </c>
      <c r="G6594">
        <v>6</v>
      </c>
      <c r="H6594" s="4">
        <v>0</v>
      </c>
      <c r="I6594" t="s">
        <v>24</v>
      </c>
      <c r="J6594">
        <v>2</v>
      </c>
      <c r="K6594">
        <v>685</v>
      </c>
      <c r="L6594" t="s">
        <v>35</v>
      </c>
      <c r="M6594" t="s">
        <v>27</v>
      </c>
      <c r="N6594" t="s">
        <v>22</v>
      </c>
      <c r="O6594" s="4">
        <v>186785.01</v>
      </c>
      <c r="P6594" t="s">
        <v>28</v>
      </c>
      <c r="Q6594" t="str" cm="1">
        <f t="array" ref="Q6594">_xlfn.IFS(
O6594&lt;50000,"Low Salary (&lt;$50K)",
O6594&lt;90000,"Lower Middle ($50K-$90K)",
O6594&lt;130000,"Middle ($90K-$130K)",
O6594&lt;170000,"Upper Middle ($130K-$170K)",
O6594&gt;=170000,"High Salary (&gt;$170K)"
)</f>
        <v>High Salary (&gt;$170K)</v>
      </c>
      <c r="R6594" t="str" cm="1">
        <f t="array" ref="R6594">_xlfn.IFS(
G6594&lt;=2,"New Customers (0-2Y)",
G6594&lt;=5,"Growing Customers (3-5Y)",
G6594&lt;=8,"Established Customers (6-8Y)",
G6594&lt;=10,"Loyal Customers (9-10Y)"
)</f>
        <v>Established Customers (6-8Y)</v>
      </c>
    </row>
    <row r="6595" spans="1:18" x14ac:dyDescent="0.35">
      <c r="A6595">
        <v>15581332</v>
      </c>
      <c r="B6595" t="s">
        <v>764</v>
      </c>
      <c r="C6595" t="s">
        <v>42</v>
      </c>
      <c r="D6595" t="s">
        <v>18</v>
      </c>
      <c r="E6595">
        <v>30</v>
      </c>
      <c r="F6595" t="s">
        <v>19</v>
      </c>
      <c r="G6595">
        <v>1</v>
      </c>
      <c r="H6595" s="4">
        <v>83173.98</v>
      </c>
      <c r="I6595" t="s">
        <v>29</v>
      </c>
      <c r="J6595">
        <v>2</v>
      </c>
      <c r="K6595">
        <v>655</v>
      </c>
      <c r="L6595" t="s">
        <v>20</v>
      </c>
      <c r="M6595" t="s">
        <v>21</v>
      </c>
      <c r="N6595" t="s">
        <v>22</v>
      </c>
      <c r="O6595" s="4">
        <v>184259.6</v>
      </c>
      <c r="P6595" t="s">
        <v>28</v>
      </c>
      <c r="Q6595" t="str" cm="1">
        <f t="array" ref="Q6595">_xlfn.IFS(
O6595&lt;50000,"Low Salary (&lt;$50K)",
O6595&lt;90000,"Lower Middle ($50K-$90K)",
O6595&lt;130000,"Middle ($90K-$130K)",
O6595&lt;170000,"Upper Middle ($130K-$170K)",
O6595&gt;=170000,"High Salary (&gt;$170K)"
)</f>
        <v>High Salary (&gt;$170K)</v>
      </c>
      <c r="R6595" t="str" cm="1">
        <f t="array" ref="R6595">_xlfn.IFS(
G6595&lt;=2,"New Customers (0-2Y)",
G6595&lt;=5,"Growing Customers (3-5Y)",
G6595&lt;=8,"Established Customers (6-8Y)",
G6595&lt;=10,"Loyal Customers (9-10Y)"
)</f>
        <v>New Customers (0-2Y)</v>
      </c>
    </row>
    <row r="6596" spans="1:18" x14ac:dyDescent="0.35">
      <c r="A6596">
        <v>15808544</v>
      </c>
      <c r="B6596" t="s">
        <v>75</v>
      </c>
      <c r="C6596" t="s">
        <v>17</v>
      </c>
      <c r="D6596" t="s">
        <v>18</v>
      </c>
      <c r="E6596">
        <v>40</v>
      </c>
      <c r="F6596" t="s">
        <v>19</v>
      </c>
      <c r="G6596">
        <v>3</v>
      </c>
      <c r="H6596" s="4">
        <v>0</v>
      </c>
      <c r="I6596" t="s">
        <v>24</v>
      </c>
      <c r="J6596">
        <v>1</v>
      </c>
      <c r="K6596">
        <v>747</v>
      </c>
      <c r="L6596" t="s">
        <v>35</v>
      </c>
      <c r="M6596" t="s">
        <v>27</v>
      </c>
      <c r="N6596" t="s">
        <v>32</v>
      </c>
      <c r="O6596" s="4">
        <v>57817.84</v>
      </c>
      <c r="P6596" t="s">
        <v>23</v>
      </c>
      <c r="Q6596" t="str" cm="1">
        <f t="array" ref="Q6596">_xlfn.IFS(
O6596&lt;50000,"Low Salary (&lt;$50K)",
O6596&lt;90000,"Lower Middle ($50K-$90K)",
O6596&lt;130000,"Middle ($90K-$130K)",
O6596&lt;170000,"Upper Middle ($130K-$170K)",
O6596&gt;=170000,"High Salary (&gt;$170K)"
)</f>
        <v>Lower Middle ($50K-$90K)</v>
      </c>
      <c r="R6596" t="str" cm="1">
        <f t="array" ref="R6596">_xlfn.IFS(
G6596&lt;=2,"New Customers (0-2Y)",
G6596&lt;=5,"Growing Customers (3-5Y)",
G6596&lt;=8,"Established Customers (6-8Y)",
G6596&lt;=10,"Loyal Customers (9-10Y)"
)</f>
        <v>Growing Customers (3-5Y)</v>
      </c>
    </row>
    <row r="6597" spans="1:18" x14ac:dyDescent="0.35">
      <c r="A6597">
        <v>15734948</v>
      </c>
      <c r="B6597" t="s">
        <v>892</v>
      </c>
      <c r="C6597" t="s">
        <v>26</v>
      </c>
      <c r="D6597" t="s">
        <v>39</v>
      </c>
      <c r="E6597">
        <v>24</v>
      </c>
      <c r="F6597" t="s">
        <v>43</v>
      </c>
      <c r="G6597">
        <v>7</v>
      </c>
      <c r="H6597" s="4">
        <v>0</v>
      </c>
      <c r="I6597" t="s">
        <v>24</v>
      </c>
      <c r="J6597">
        <v>2</v>
      </c>
      <c r="K6597">
        <v>601</v>
      </c>
      <c r="L6597" t="s">
        <v>20</v>
      </c>
      <c r="M6597" t="s">
        <v>27</v>
      </c>
      <c r="N6597" t="s">
        <v>32</v>
      </c>
      <c r="O6597" s="4">
        <v>144660.42000000001</v>
      </c>
      <c r="P6597" t="s">
        <v>28</v>
      </c>
      <c r="Q6597" t="str" cm="1">
        <f t="array" ref="Q6597">_xlfn.IFS(
O6597&lt;50000,"Low Salary (&lt;$50K)",
O6597&lt;90000,"Lower Middle ($50K-$90K)",
O6597&lt;130000,"Middle ($90K-$130K)",
O6597&lt;170000,"Upper Middle ($130K-$170K)",
O6597&gt;=170000,"High Salary (&gt;$170K)"
)</f>
        <v>Upper Middle ($130K-$170K)</v>
      </c>
      <c r="R6597" t="str" cm="1">
        <f t="array" ref="R6597">_xlfn.IFS(
G6597&lt;=2,"New Customers (0-2Y)",
G6597&lt;=5,"Growing Customers (3-5Y)",
G6597&lt;=8,"Established Customers (6-8Y)",
G6597&lt;=10,"Loyal Customers (9-10Y)"
)</f>
        <v>Established Customers (6-8Y)</v>
      </c>
    </row>
    <row r="6598" spans="1:18" x14ac:dyDescent="0.35">
      <c r="A6598">
        <v>15654531</v>
      </c>
      <c r="B6598" t="s">
        <v>957</v>
      </c>
      <c r="C6598" t="s">
        <v>17</v>
      </c>
      <c r="D6598" t="s">
        <v>39</v>
      </c>
      <c r="E6598">
        <v>22</v>
      </c>
      <c r="F6598" t="s">
        <v>43</v>
      </c>
      <c r="G6598">
        <v>5</v>
      </c>
      <c r="H6598" s="4">
        <v>82559.42</v>
      </c>
      <c r="I6598" t="s">
        <v>29</v>
      </c>
      <c r="J6598">
        <v>2</v>
      </c>
      <c r="K6598">
        <v>477</v>
      </c>
      <c r="L6598" t="s">
        <v>44</v>
      </c>
      <c r="M6598" t="s">
        <v>27</v>
      </c>
      <c r="N6598" t="s">
        <v>32</v>
      </c>
      <c r="O6598" s="4">
        <v>163112.9</v>
      </c>
      <c r="P6598" t="s">
        <v>23</v>
      </c>
      <c r="Q6598" t="str" cm="1">
        <f t="array" ref="Q6598">_xlfn.IFS(
O6598&lt;50000,"Low Salary (&lt;$50K)",
O6598&lt;90000,"Lower Middle ($50K-$90K)",
O6598&lt;130000,"Middle ($90K-$130K)",
O6598&lt;170000,"Upper Middle ($130K-$170K)",
O6598&gt;=170000,"High Salary (&gt;$170K)"
)</f>
        <v>Upper Middle ($130K-$170K)</v>
      </c>
      <c r="R6598" t="str" cm="1">
        <f t="array" ref="R6598">_xlfn.IFS(
G6598&lt;=2,"New Customers (0-2Y)",
G6598&lt;=5,"Growing Customers (3-5Y)",
G6598&lt;=8,"Established Customers (6-8Y)",
G6598&lt;=10,"Loyal Customers (9-10Y)"
)</f>
        <v>Growing Customers (3-5Y)</v>
      </c>
    </row>
    <row r="6599" spans="1:18" x14ac:dyDescent="0.35">
      <c r="A6599">
        <v>15637774</v>
      </c>
      <c r="B6599" t="s">
        <v>661</v>
      </c>
      <c r="C6599" t="s">
        <v>17</v>
      </c>
      <c r="D6599" t="s">
        <v>39</v>
      </c>
      <c r="E6599">
        <v>32</v>
      </c>
      <c r="F6599" t="s">
        <v>19</v>
      </c>
      <c r="G6599">
        <v>5</v>
      </c>
      <c r="H6599" s="4">
        <v>73494.210000000006</v>
      </c>
      <c r="I6599" t="s">
        <v>29</v>
      </c>
      <c r="J6599">
        <v>1</v>
      </c>
      <c r="K6599">
        <v>558</v>
      </c>
      <c r="L6599" t="s">
        <v>31</v>
      </c>
      <c r="M6599" t="s">
        <v>27</v>
      </c>
      <c r="N6599" t="s">
        <v>32</v>
      </c>
      <c r="O6599" s="4">
        <v>136301.1</v>
      </c>
      <c r="P6599" t="s">
        <v>28</v>
      </c>
      <c r="Q6599" t="str" cm="1">
        <f t="array" ref="Q6599">_xlfn.IFS(
O6599&lt;50000,"Low Salary (&lt;$50K)",
O6599&lt;90000,"Lower Middle ($50K-$90K)",
O6599&lt;130000,"Middle ($90K-$130K)",
O6599&lt;170000,"Upper Middle ($130K-$170K)",
O6599&gt;=170000,"High Salary (&gt;$170K)"
)</f>
        <v>Upper Middle ($130K-$170K)</v>
      </c>
      <c r="R6599" t="str" cm="1">
        <f t="array" ref="R6599">_xlfn.IFS(
G6599&lt;=2,"New Customers (0-2Y)",
G6599&lt;=5,"Growing Customers (3-5Y)",
G6599&lt;=8,"Established Customers (6-8Y)",
G6599&lt;=10,"Loyal Customers (9-10Y)"
)</f>
        <v>Growing Customers (3-5Y)</v>
      </c>
    </row>
    <row r="6600" spans="1:18" x14ac:dyDescent="0.35">
      <c r="A6600">
        <v>15677141</v>
      </c>
      <c r="B6600" t="s">
        <v>417</v>
      </c>
      <c r="C6600" t="s">
        <v>26</v>
      </c>
      <c r="D6600" t="s">
        <v>39</v>
      </c>
      <c r="E6600">
        <v>29</v>
      </c>
      <c r="F6600" t="s">
        <v>43</v>
      </c>
      <c r="G6600">
        <v>2</v>
      </c>
      <c r="H6600" s="4">
        <v>132450.23999999999</v>
      </c>
      <c r="I6600" t="s">
        <v>33</v>
      </c>
      <c r="J6600">
        <v>1</v>
      </c>
      <c r="K6600">
        <v>586</v>
      </c>
      <c r="L6600" t="s">
        <v>31</v>
      </c>
      <c r="M6600" t="s">
        <v>21</v>
      </c>
      <c r="N6600" t="s">
        <v>22</v>
      </c>
      <c r="O6600" s="4">
        <v>36176.629999999997</v>
      </c>
      <c r="P6600" t="s">
        <v>28</v>
      </c>
      <c r="Q6600" t="str" cm="1">
        <f t="array" ref="Q6600">_xlfn.IFS(
O6600&lt;50000,"Low Salary (&lt;$50K)",
O6600&lt;90000,"Lower Middle ($50K-$90K)",
O6600&lt;130000,"Middle ($90K-$130K)",
O6600&lt;170000,"Upper Middle ($130K-$170K)",
O6600&gt;=170000,"High Salary (&gt;$170K)"
)</f>
        <v>Low Salary (&lt;$50K)</v>
      </c>
      <c r="R6600" t="str" cm="1">
        <f t="array" ref="R6600">_xlfn.IFS(
G6600&lt;=2,"New Customers (0-2Y)",
G6600&lt;=5,"Growing Customers (3-5Y)",
G6600&lt;=8,"Established Customers (6-8Y)",
G6600&lt;=10,"Loyal Customers (9-10Y)"
)</f>
        <v>New Customers (0-2Y)</v>
      </c>
    </row>
    <row r="6601" spans="1:18" x14ac:dyDescent="0.35">
      <c r="A6601">
        <v>15739578</v>
      </c>
      <c r="B6601" t="s">
        <v>290</v>
      </c>
      <c r="C6601" t="s">
        <v>17</v>
      </c>
      <c r="D6601" t="s">
        <v>39</v>
      </c>
      <c r="E6601">
        <v>49</v>
      </c>
      <c r="F6601" t="s">
        <v>19</v>
      </c>
      <c r="G6601">
        <v>6</v>
      </c>
      <c r="H6601" s="4">
        <v>128663.9</v>
      </c>
      <c r="I6601" t="s">
        <v>33</v>
      </c>
      <c r="J6601">
        <v>1</v>
      </c>
      <c r="K6601">
        <v>850</v>
      </c>
      <c r="L6601" t="s">
        <v>37</v>
      </c>
      <c r="M6601" t="s">
        <v>21</v>
      </c>
      <c r="N6601" t="s">
        <v>32</v>
      </c>
      <c r="O6601" s="4">
        <v>65769.3</v>
      </c>
      <c r="P6601" t="s">
        <v>23</v>
      </c>
      <c r="Q6601" t="str" cm="1">
        <f t="array" ref="Q6601">_xlfn.IFS(
O6601&lt;50000,"Low Salary (&lt;$50K)",
O6601&lt;90000,"Lower Middle ($50K-$90K)",
O6601&lt;130000,"Middle ($90K-$130K)",
O6601&lt;170000,"Upper Middle ($130K-$170K)",
O6601&gt;=170000,"High Salary (&gt;$170K)"
)</f>
        <v>Lower Middle ($50K-$90K)</v>
      </c>
      <c r="R6601" t="str" cm="1">
        <f t="array" ref="R6601">_xlfn.IFS(
G6601&lt;=2,"New Customers (0-2Y)",
G6601&lt;=5,"Growing Customers (3-5Y)",
G6601&lt;=8,"Established Customers (6-8Y)",
G6601&lt;=10,"Loyal Customers (9-10Y)"
)</f>
        <v>Established Customers (6-8Y)</v>
      </c>
    </row>
    <row r="6602" spans="1:18" x14ac:dyDescent="0.35">
      <c r="A6602">
        <v>15697360</v>
      </c>
      <c r="B6602" t="s">
        <v>1010</v>
      </c>
      <c r="C6602" t="s">
        <v>17</v>
      </c>
      <c r="D6602" t="s">
        <v>18</v>
      </c>
      <c r="E6602">
        <v>36</v>
      </c>
      <c r="F6602" t="s">
        <v>19</v>
      </c>
      <c r="G6602">
        <v>2</v>
      </c>
      <c r="H6602" s="4">
        <v>79951.899999999994</v>
      </c>
      <c r="I6602" t="s">
        <v>29</v>
      </c>
      <c r="J6602">
        <v>1</v>
      </c>
      <c r="K6602">
        <v>505</v>
      </c>
      <c r="L6602" t="s">
        <v>31</v>
      </c>
      <c r="M6602" t="s">
        <v>27</v>
      </c>
      <c r="N6602" t="s">
        <v>22</v>
      </c>
      <c r="O6602" s="4">
        <v>174123.16</v>
      </c>
      <c r="P6602" t="s">
        <v>23</v>
      </c>
      <c r="Q6602" t="str" cm="1">
        <f t="array" ref="Q6602">_xlfn.IFS(
O6602&lt;50000,"Low Salary (&lt;$50K)",
O6602&lt;90000,"Lower Middle ($50K-$90K)",
O6602&lt;130000,"Middle ($90K-$130K)",
O6602&lt;170000,"Upper Middle ($130K-$170K)",
O6602&gt;=170000,"High Salary (&gt;$170K)"
)</f>
        <v>High Salary (&gt;$170K)</v>
      </c>
      <c r="R6602" t="str" cm="1">
        <f t="array" ref="R6602">_xlfn.IFS(
G6602&lt;=2,"New Customers (0-2Y)",
G6602&lt;=5,"Growing Customers (3-5Y)",
G6602&lt;=8,"Established Customers (6-8Y)",
G6602&lt;=10,"Loyal Customers (9-10Y)"
)</f>
        <v>New Customers (0-2Y)</v>
      </c>
    </row>
    <row r="6603" spans="1:18" x14ac:dyDescent="0.35">
      <c r="A6603">
        <v>15655213</v>
      </c>
      <c r="B6603" t="s">
        <v>455</v>
      </c>
      <c r="C6603" t="s">
        <v>42</v>
      </c>
      <c r="D6603" t="s">
        <v>18</v>
      </c>
      <c r="E6603">
        <v>51</v>
      </c>
      <c r="F6603" t="s">
        <v>19</v>
      </c>
      <c r="G6603">
        <v>8</v>
      </c>
      <c r="H6603" s="4">
        <v>132508.29999999999</v>
      </c>
      <c r="I6603" t="s">
        <v>33</v>
      </c>
      <c r="J6603">
        <v>1</v>
      </c>
      <c r="K6603">
        <v>591</v>
      </c>
      <c r="L6603" t="s">
        <v>31</v>
      </c>
      <c r="M6603" t="s">
        <v>21</v>
      </c>
      <c r="N6603" t="s">
        <v>22</v>
      </c>
      <c r="O6603" s="4">
        <v>161304.68</v>
      </c>
      <c r="P6603" t="s">
        <v>23</v>
      </c>
      <c r="Q6603" t="str" cm="1">
        <f t="array" ref="Q6603">_xlfn.IFS(
O6603&lt;50000,"Low Salary (&lt;$50K)",
O6603&lt;90000,"Lower Middle ($50K-$90K)",
O6603&lt;130000,"Middle ($90K-$130K)",
O6603&lt;170000,"Upper Middle ($130K-$170K)",
O6603&gt;=170000,"High Salary (&gt;$170K)"
)</f>
        <v>Upper Middle ($130K-$170K)</v>
      </c>
      <c r="R6603" t="str" cm="1">
        <f t="array" ref="R6603">_xlfn.IFS(
G6603&lt;=2,"New Customers (0-2Y)",
G6603&lt;=5,"Growing Customers (3-5Y)",
G6603&lt;=8,"Established Customers (6-8Y)",
G6603&lt;=10,"Loyal Customers (9-10Y)"
)</f>
        <v>Established Customers (6-8Y)</v>
      </c>
    </row>
    <row r="6604" spans="1:18" x14ac:dyDescent="0.35">
      <c r="A6604">
        <v>15580872</v>
      </c>
      <c r="B6604" t="s">
        <v>163</v>
      </c>
      <c r="C6604" t="s">
        <v>42</v>
      </c>
      <c r="D6604" t="s">
        <v>18</v>
      </c>
      <c r="E6604">
        <v>38</v>
      </c>
      <c r="F6604" t="s">
        <v>19</v>
      </c>
      <c r="G6604">
        <v>1</v>
      </c>
      <c r="H6604" s="4">
        <v>120530.13</v>
      </c>
      <c r="I6604" t="s">
        <v>33</v>
      </c>
      <c r="J6604">
        <v>2</v>
      </c>
      <c r="K6604">
        <v>761</v>
      </c>
      <c r="L6604" t="s">
        <v>35</v>
      </c>
      <c r="M6604" t="s">
        <v>21</v>
      </c>
      <c r="N6604" t="s">
        <v>32</v>
      </c>
      <c r="O6604" s="4">
        <v>109394.62</v>
      </c>
      <c r="P6604" t="s">
        <v>28</v>
      </c>
      <c r="Q6604" t="str" cm="1">
        <f t="array" ref="Q6604">_xlfn.IFS(
O6604&lt;50000,"Low Salary (&lt;$50K)",
O6604&lt;90000,"Lower Middle ($50K-$90K)",
O6604&lt;130000,"Middle ($90K-$130K)",
O6604&lt;170000,"Upper Middle ($130K-$170K)",
O6604&gt;=170000,"High Salary (&gt;$170K)"
)</f>
        <v>Middle ($90K-$130K)</v>
      </c>
      <c r="R6604" t="str" cm="1">
        <f t="array" ref="R6604">_xlfn.IFS(
G6604&lt;=2,"New Customers (0-2Y)",
G6604&lt;=5,"Growing Customers (3-5Y)",
G6604&lt;=8,"Established Customers (6-8Y)",
G6604&lt;=10,"Loyal Customers (9-10Y)"
)</f>
        <v>New Customers (0-2Y)</v>
      </c>
    </row>
    <row r="6605" spans="1:18" x14ac:dyDescent="0.35">
      <c r="A6605">
        <v>15683213</v>
      </c>
      <c r="B6605" t="s">
        <v>651</v>
      </c>
      <c r="C6605" t="s">
        <v>17</v>
      </c>
      <c r="D6605" t="s">
        <v>18</v>
      </c>
      <c r="E6605">
        <v>35</v>
      </c>
      <c r="F6605" t="s">
        <v>19</v>
      </c>
      <c r="G6605">
        <v>10</v>
      </c>
      <c r="H6605" s="4">
        <v>74988.59</v>
      </c>
      <c r="I6605" t="s">
        <v>29</v>
      </c>
      <c r="J6605">
        <v>2</v>
      </c>
      <c r="K6605">
        <v>554</v>
      </c>
      <c r="L6605" t="s">
        <v>31</v>
      </c>
      <c r="M6605" t="s">
        <v>27</v>
      </c>
      <c r="N6605" t="s">
        <v>22</v>
      </c>
      <c r="O6605" s="4">
        <v>190155.13</v>
      </c>
      <c r="P6605" t="s">
        <v>28</v>
      </c>
      <c r="Q6605" t="str" cm="1">
        <f t="array" ref="Q6605">_xlfn.IFS(
O6605&lt;50000,"Low Salary (&lt;$50K)",
O6605&lt;90000,"Lower Middle ($50K-$90K)",
O6605&lt;130000,"Middle ($90K-$130K)",
O6605&lt;170000,"Upper Middle ($130K-$170K)",
O6605&gt;=170000,"High Salary (&gt;$170K)"
)</f>
        <v>High Salary (&gt;$170K)</v>
      </c>
      <c r="R6605" t="str" cm="1">
        <f t="array" ref="R6605">_xlfn.IFS(
G6605&lt;=2,"New Customers (0-2Y)",
G6605&lt;=5,"Growing Customers (3-5Y)",
G6605&lt;=8,"Established Customers (6-8Y)",
G6605&lt;=10,"Loyal Customers (9-10Y)"
)</f>
        <v>Loyal Customers (9-10Y)</v>
      </c>
    </row>
    <row r="6606" spans="1:18" x14ac:dyDescent="0.35">
      <c r="A6606">
        <v>15801188</v>
      </c>
      <c r="B6606" t="s">
        <v>2405</v>
      </c>
      <c r="C6606" t="s">
        <v>17</v>
      </c>
      <c r="D6606" t="s">
        <v>18</v>
      </c>
      <c r="E6606">
        <v>47</v>
      </c>
      <c r="F6606" t="s">
        <v>19</v>
      </c>
      <c r="G6606">
        <v>6</v>
      </c>
      <c r="H6606" s="4">
        <v>94722.880000000005</v>
      </c>
      <c r="I6606" t="s">
        <v>29</v>
      </c>
      <c r="J6606">
        <v>1</v>
      </c>
      <c r="K6606">
        <v>774</v>
      </c>
      <c r="L6606" t="s">
        <v>35</v>
      </c>
      <c r="M6606" t="s">
        <v>27</v>
      </c>
      <c r="N6606" t="s">
        <v>22</v>
      </c>
      <c r="O6606" s="4">
        <v>61450.96</v>
      </c>
      <c r="P6606" t="s">
        <v>28</v>
      </c>
      <c r="Q6606" t="str" cm="1">
        <f t="array" ref="Q6606">_xlfn.IFS(
O6606&lt;50000,"Low Salary (&lt;$50K)",
O6606&lt;90000,"Lower Middle ($50K-$90K)",
O6606&lt;130000,"Middle ($90K-$130K)",
O6606&lt;170000,"Upper Middle ($130K-$170K)",
O6606&gt;=170000,"High Salary (&gt;$170K)"
)</f>
        <v>Lower Middle ($50K-$90K)</v>
      </c>
      <c r="R6606" t="str" cm="1">
        <f t="array" ref="R6606">_xlfn.IFS(
G6606&lt;=2,"New Customers (0-2Y)",
G6606&lt;=5,"Growing Customers (3-5Y)",
G6606&lt;=8,"Established Customers (6-8Y)",
G6606&lt;=10,"Loyal Customers (9-10Y)"
)</f>
        <v>Established Customers (6-8Y)</v>
      </c>
    </row>
    <row r="6607" spans="1:18" x14ac:dyDescent="0.35">
      <c r="A6607">
        <v>15645029</v>
      </c>
      <c r="B6607" t="s">
        <v>333</v>
      </c>
      <c r="C6607" t="s">
        <v>26</v>
      </c>
      <c r="D6607" t="s">
        <v>18</v>
      </c>
      <c r="E6607">
        <v>33</v>
      </c>
      <c r="F6607" t="s">
        <v>19</v>
      </c>
      <c r="G6607">
        <v>5</v>
      </c>
      <c r="H6607" s="4">
        <v>0</v>
      </c>
      <c r="I6607" t="s">
        <v>24</v>
      </c>
      <c r="J6607">
        <v>2</v>
      </c>
      <c r="K6607">
        <v>771</v>
      </c>
      <c r="L6607" t="s">
        <v>35</v>
      </c>
      <c r="M6607" t="s">
        <v>21</v>
      </c>
      <c r="N6607" t="s">
        <v>32</v>
      </c>
      <c r="O6607" s="4">
        <v>8673.43</v>
      </c>
      <c r="P6607" t="s">
        <v>28</v>
      </c>
      <c r="Q6607" t="str" cm="1">
        <f t="array" ref="Q6607">_xlfn.IFS(
O6607&lt;50000,"Low Salary (&lt;$50K)",
O6607&lt;90000,"Lower Middle ($50K-$90K)",
O6607&lt;130000,"Middle ($90K-$130K)",
O6607&lt;170000,"Upper Middle ($130K-$170K)",
O6607&gt;=170000,"High Salary (&gt;$170K)"
)</f>
        <v>Low Salary (&lt;$50K)</v>
      </c>
      <c r="R6607" t="str" cm="1">
        <f t="array" ref="R6607">_xlfn.IFS(
G6607&lt;=2,"New Customers (0-2Y)",
G6607&lt;=5,"Growing Customers (3-5Y)",
G6607&lt;=8,"Established Customers (6-8Y)",
G6607&lt;=10,"Loyal Customers (9-10Y)"
)</f>
        <v>Growing Customers (3-5Y)</v>
      </c>
    </row>
    <row r="6608" spans="1:18" x14ac:dyDescent="0.35">
      <c r="A6608">
        <v>15633181</v>
      </c>
      <c r="B6608" t="s">
        <v>2406</v>
      </c>
      <c r="C6608" t="s">
        <v>17</v>
      </c>
      <c r="D6608" t="s">
        <v>39</v>
      </c>
      <c r="E6608">
        <v>31</v>
      </c>
      <c r="F6608" t="s">
        <v>19</v>
      </c>
      <c r="G6608">
        <v>6</v>
      </c>
      <c r="H6608" s="4">
        <v>71269.89</v>
      </c>
      <c r="I6608" t="s">
        <v>29</v>
      </c>
      <c r="J6608">
        <v>2</v>
      </c>
      <c r="K6608">
        <v>792</v>
      </c>
      <c r="L6608" t="s">
        <v>37</v>
      </c>
      <c r="M6608" t="s">
        <v>27</v>
      </c>
      <c r="N6608" t="s">
        <v>22</v>
      </c>
      <c r="O6608" s="4">
        <v>125912.77</v>
      </c>
      <c r="P6608" t="s">
        <v>28</v>
      </c>
      <c r="Q6608" t="str" cm="1">
        <f t="array" ref="Q6608">_xlfn.IFS(
O6608&lt;50000,"Low Salary (&lt;$50K)",
O6608&lt;90000,"Lower Middle ($50K-$90K)",
O6608&lt;130000,"Middle ($90K-$130K)",
O6608&lt;170000,"Upper Middle ($130K-$170K)",
O6608&gt;=170000,"High Salary (&gt;$170K)"
)</f>
        <v>Middle ($90K-$130K)</v>
      </c>
      <c r="R6608" t="str" cm="1">
        <f t="array" ref="R6608">_xlfn.IFS(
G6608&lt;=2,"New Customers (0-2Y)",
G6608&lt;=5,"Growing Customers (3-5Y)",
G6608&lt;=8,"Established Customers (6-8Y)",
G6608&lt;=10,"Loyal Customers (9-10Y)"
)</f>
        <v>Established Customers (6-8Y)</v>
      </c>
    </row>
    <row r="6609" spans="1:18" x14ac:dyDescent="0.35">
      <c r="A6609">
        <v>15598259</v>
      </c>
      <c r="B6609" t="s">
        <v>360</v>
      </c>
      <c r="C6609" t="s">
        <v>42</v>
      </c>
      <c r="D6609" t="s">
        <v>18</v>
      </c>
      <c r="E6609">
        <v>41</v>
      </c>
      <c r="F6609" t="s">
        <v>19</v>
      </c>
      <c r="G6609">
        <v>9</v>
      </c>
      <c r="H6609" s="4">
        <v>98612.1</v>
      </c>
      <c r="I6609" t="s">
        <v>29</v>
      </c>
      <c r="J6609">
        <v>1</v>
      </c>
      <c r="K6609">
        <v>673</v>
      </c>
      <c r="L6609" t="s">
        <v>35</v>
      </c>
      <c r="M6609" t="s">
        <v>21</v>
      </c>
      <c r="N6609" t="s">
        <v>32</v>
      </c>
      <c r="O6609" s="4">
        <v>151349.35</v>
      </c>
      <c r="P6609" t="s">
        <v>28</v>
      </c>
      <c r="Q6609" t="str" cm="1">
        <f t="array" ref="Q6609">_xlfn.IFS(
O6609&lt;50000,"Low Salary (&lt;$50K)",
O6609&lt;90000,"Lower Middle ($50K-$90K)",
O6609&lt;130000,"Middle ($90K-$130K)",
O6609&lt;170000,"Upper Middle ($130K-$170K)",
O6609&gt;=170000,"High Salary (&gt;$170K)"
)</f>
        <v>Upper Middle ($130K-$170K)</v>
      </c>
      <c r="R6609" t="str" cm="1">
        <f t="array" ref="R6609">_xlfn.IFS(
G6609&lt;=2,"New Customers (0-2Y)",
G6609&lt;=5,"Growing Customers (3-5Y)",
G6609&lt;=8,"Established Customers (6-8Y)",
G6609&lt;=10,"Loyal Customers (9-10Y)"
)</f>
        <v>Loyal Customers (9-10Y)</v>
      </c>
    </row>
    <row r="6610" spans="1:18" x14ac:dyDescent="0.35">
      <c r="A6610">
        <v>15576000</v>
      </c>
      <c r="B6610" t="s">
        <v>1419</v>
      </c>
      <c r="C6610" t="s">
        <v>17</v>
      </c>
      <c r="D6610" t="s">
        <v>39</v>
      </c>
      <c r="E6610">
        <v>40</v>
      </c>
      <c r="F6610" t="s">
        <v>19</v>
      </c>
      <c r="G6610">
        <v>6</v>
      </c>
      <c r="H6610" s="4">
        <v>138033.54999999999</v>
      </c>
      <c r="I6610" t="s">
        <v>33</v>
      </c>
      <c r="J6610">
        <v>1</v>
      </c>
      <c r="K6610">
        <v>765</v>
      </c>
      <c r="L6610" t="s">
        <v>35</v>
      </c>
      <c r="M6610" t="s">
        <v>21</v>
      </c>
      <c r="N6610" t="s">
        <v>22</v>
      </c>
      <c r="O6610" s="4">
        <v>67972.45</v>
      </c>
      <c r="P6610" t="s">
        <v>28</v>
      </c>
      <c r="Q6610" t="str" cm="1">
        <f t="array" ref="Q6610">_xlfn.IFS(
O6610&lt;50000,"Low Salary (&lt;$50K)",
O6610&lt;90000,"Lower Middle ($50K-$90K)",
O6610&lt;130000,"Middle ($90K-$130K)",
O6610&lt;170000,"Upper Middle ($130K-$170K)",
O6610&gt;=170000,"High Salary (&gt;$170K)"
)</f>
        <v>Lower Middle ($50K-$90K)</v>
      </c>
      <c r="R6610" t="str" cm="1">
        <f t="array" ref="R6610">_xlfn.IFS(
G6610&lt;=2,"New Customers (0-2Y)",
G6610&lt;=5,"Growing Customers (3-5Y)",
G6610&lt;=8,"Established Customers (6-8Y)",
G6610&lt;=10,"Loyal Customers (9-10Y)"
)</f>
        <v>Established Customers (6-8Y)</v>
      </c>
    </row>
    <row r="6611" spans="1:18" x14ac:dyDescent="0.35">
      <c r="A6611">
        <v>15766047</v>
      </c>
      <c r="B6611" t="s">
        <v>2407</v>
      </c>
      <c r="C6611" t="s">
        <v>17</v>
      </c>
      <c r="D6611" t="s">
        <v>18</v>
      </c>
      <c r="E6611">
        <v>41</v>
      </c>
      <c r="F6611" t="s">
        <v>19</v>
      </c>
      <c r="G6611">
        <v>2</v>
      </c>
      <c r="H6611" s="4">
        <v>91621.69</v>
      </c>
      <c r="I6611" t="s">
        <v>29</v>
      </c>
      <c r="J6611">
        <v>1</v>
      </c>
      <c r="K6611">
        <v>748</v>
      </c>
      <c r="L6611" t="s">
        <v>35</v>
      </c>
      <c r="M6611" t="s">
        <v>21</v>
      </c>
      <c r="N6611" t="s">
        <v>22</v>
      </c>
      <c r="O6611" s="4">
        <v>71139.31</v>
      </c>
      <c r="P6611" t="s">
        <v>28</v>
      </c>
      <c r="Q6611" t="str" cm="1">
        <f t="array" ref="Q6611">_xlfn.IFS(
O6611&lt;50000,"Low Salary (&lt;$50K)",
O6611&lt;90000,"Lower Middle ($50K-$90K)",
O6611&lt;130000,"Middle ($90K-$130K)",
O6611&lt;170000,"Upper Middle ($130K-$170K)",
O6611&gt;=170000,"High Salary (&gt;$170K)"
)</f>
        <v>Lower Middle ($50K-$90K)</v>
      </c>
      <c r="R6611" t="str" cm="1">
        <f t="array" ref="R6611">_xlfn.IFS(
G6611&lt;=2,"New Customers (0-2Y)",
G6611&lt;=5,"Growing Customers (3-5Y)",
G6611&lt;=8,"Established Customers (6-8Y)",
G6611&lt;=10,"Loyal Customers (9-10Y)"
)</f>
        <v>New Customers (0-2Y)</v>
      </c>
    </row>
    <row r="6612" spans="1:18" x14ac:dyDescent="0.35">
      <c r="A6612">
        <v>15596339</v>
      </c>
      <c r="B6612" t="s">
        <v>305</v>
      </c>
      <c r="C6612" t="s">
        <v>17</v>
      </c>
      <c r="D6612" t="s">
        <v>39</v>
      </c>
      <c r="E6612">
        <v>54</v>
      </c>
      <c r="F6612" t="s">
        <v>19</v>
      </c>
      <c r="G6612">
        <v>3</v>
      </c>
      <c r="H6612" s="4">
        <v>140014.42000000001</v>
      </c>
      <c r="I6612" t="s">
        <v>33</v>
      </c>
      <c r="J6612">
        <v>1</v>
      </c>
      <c r="K6612">
        <v>422</v>
      </c>
      <c r="L6612" t="s">
        <v>44</v>
      </c>
      <c r="M6612" t="s">
        <v>27</v>
      </c>
      <c r="N6612" t="s">
        <v>22</v>
      </c>
      <c r="O6612" s="4">
        <v>86350.97</v>
      </c>
      <c r="P6612" t="s">
        <v>28</v>
      </c>
      <c r="Q6612" t="str" cm="1">
        <f t="array" ref="Q6612">_xlfn.IFS(
O6612&lt;50000,"Low Salary (&lt;$50K)",
O6612&lt;90000,"Lower Middle ($50K-$90K)",
O6612&lt;130000,"Middle ($90K-$130K)",
O6612&lt;170000,"Upper Middle ($130K-$170K)",
O6612&gt;=170000,"High Salary (&gt;$170K)"
)</f>
        <v>Lower Middle ($50K-$90K)</v>
      </c>
      <c r="R6612" t="str" cm="1">
        <f t="array" ref="R6612">_xlfn.IFS(
G6612&lt;=2,"New Customers (0-2Y)",
G6612&lt;=5,"Growing Customers (3-5Y)",
G6612&lt;=8,"Established Customers (6-8Y)",
G6612&lt;=10,"Loyal Customers (9-10Y)"
)</f>
        <v>Growing Customers (3-5Y)</v>
      </c>
    </row>
    <row r="6613" spans="1:18" x14ac:dyDescent="0.35">
      <c r="A6613">
        <v>15715199</v>
      </c>
      <c r="B6613" t="s">
        <v>1636</v>
      </c>
      <c r="C6613" t="s">
        <v>26</v>
      </c>
      <c r="D6613" t="s">
        <v>39</v>
      </c>
      <c r="E6613">
        <v>27</v>
      </c>
      <c r="F6613" t="s">
        <v>43</v>
      </c>
      <c r="G6613">
        <v>5</v>
      </c>
      <c r="H6613" s="4">
        <v>126815.97</v>
      </c>
      <c r="I6613" t="s">
        <v>33</v>
      </c>
      <c r="J6613">
        <v>2</v>
      </c>
      <c r="K6613">
        <v>568</v>
      </c>
      <c r="L6613" t="s">
        <v>31</v>
      </c>
      <c r="M6613" t="s">
        <v>27</v>
      </c>
      <c r="N6613" t="s">
        <v>22</v>
      </c>
      <c r="O6613" s="4">
        <v>118648.12</v>
      </c>
      <c r="P6613" t="s">
        <v>28</v>
      </c>
      <c r="Q6613" t="str" cm="1">
        <f t="array" ref="Q6613">_xlfn.IFS(
O6613&lt;50000,"Low Salary (&lt;$50K)",
O6613&lt;90000,"Lower Middle ($50K-$90K)",
O6613&lt;130000,"Middle ($90K-$130K)",
O6613&lt;170000,"Upper Middle ($130K-$170K)",
O6613&gt;=170000,"High Salary (&gt;$170K)"
)</f>
        <v>Middle ($90K-$130K)</v>
      </c>
      <c r="R6613" t="str" cm="1">
        <f t="array" ref="R6613">_xlfn.IFS(
G6613&lt;=2,"New Customers (0-2Y)",
G6613&lt;=5,"Growing Customers (3-5Y)",
G6613&lt;=8,"Established Customers (6-8Y)",
G6613&lt;=10,"Loyal Customers (9-10Y)"
)</f>
        <v>Growing Customers (3-5Y)</v>
      </c>
    </row>
    <row r="6614" spans="1:18" x14ac:dyDescent="0.35">
      <c r="A6614">
        <v>15615938</v>
      </c>
      <c r="B6614" t="s">
        <v>561</v>
      </c>
      <c r="C6614" t="s">
        <v>17</v>
      </c>
      <c r="D6614" t="s">
        <v>18</v>
      </c>
      <c r="E6614">
        <v>64</v>
      </c>
      <c r="F6614" t="s">
        <v>2967</v>
      </c>
      <c r="G6614">
        <v>3</v>
      </c>
      <c r="H6614" s="4">
        <v>139663.37</v>
      </c>
      <c r="I6614" t="s">
        <v>33</v>
      </c>
      <c r="J6614">
        <v>1</v>
      </c>
      <c r="K6614">
        <v>502</v>
      </c>
      <c r="L6614" t="s">
        <v>31</v>
      </c>
      <c r="M6614" t="s">
        <v>27</v>
      </c>
      <c r="N6614" t="s">
        <v>22</v>
      </c>
      <c r="O6614" s="4">
        <v>100995.11</v>
      </c>
      <c r="P6614" t="s">
        <v>28</v>
      </c>
      <c r="Q6614" t="str" cm="1">
        <f t="array" ref="Q6614">_xlfn.IFS(
O6614&lt;50000,"Low Salary (&lt;$50K)",
O6614&lt;90000,"Lower Middle ($50K-$90K)",
O6614&lt;130000,"Middle ($90K-$130K)",
O6614&lt;170000,"Upper Middle ($130K-$170K)",
O6614&gt;=170000,"High Salary (&gt;$170K)"
)</f>
        <v>Middle ($90K-$130K)</v>
      </c>
      <c r="R6614" t="str" cm="1">
        <f t="array" ref="R6614">_xlfn.IFS(
G6614&lt;=2,"New Customers (0-2Y)",
G6614&lt;=5,"Growing Customers (3-5Y)",
G6614&lt;=8,"Established Customers (6-8Y)",
G6614&lt;=10,"Loyal Customers (9-10Y)"
)</f>
        <v>Growing Customers (3-5Y)</v>
      </c>
    </row>
    <row r="6615" spans="1:18" x14ac:dyDescent="0.35">
      <c r="A6615">
        <v>15679991</v>
      </c>
      <c r="B6615" t="s">
        <v>153</v>
      </c>
      <c r="C6615" t="s">
        <v>17</v>
      </c>
      <c r="D6615" t="s">
        <v>18</v>
      </c>
      <c r="E6615">
        <v>28</v>
      </c>
      <c r="F6615" t="s">
        <v>43</v>
      </c>
      <c r="G6615">
        <v>7</v>
      </c>
      <c r="H6615" s="4">
        <v>0</v>
      </c>
      <c r="I6615" t="s">
        <v>24</v>
      </c>
      <c r="J6615">
        <v>2</v>
      </c>
      <c r="K6615">
        <v>524</v>
      </c>
      <c r="L6615" t="s">
        <v>31</v>
      </c>
      <c r="M6615" t="s">
        <v>27</v>
      </c>
      <c r="N6615" t="s">
        <v>22</v>
      </c>
      <c r="O6615" s="4">
        <v>147100.72</v>
      </c>
      <c r="P6615" t="s">
        <v>28</v>
      </c>
      <c r="Q6615" t="str" cm="1">
        <f t="array" ref="Q6615">_xlfn.IFS(
O6615&lt;50000,"Low Salary (&lt;$50K)",
O6615&lt;90000,"Lower Middle ($50K-$90K)",
O6615&lt;130000,"Middle ($90K-$130K)",
O6615&lt;170000,"Upper Middle ($130K-$170K)",
O6615&gt;=170000,"High Salary (&gt;$170K)"
)</f>
        <v>Upper Middle ($130K-$170K)</v>
      </c>
      <c r="R6615" t="str" cm="1">
        <f t="array" ref="R6615">_xlfn.IFS(
G6615&lt;=2,"New Customers (0-2Y)",
G6615&lt;=5,"Growing Customers (3-5Y)",
G6615&lt;=8,"Established Customers (6-8Y)",
G6615&lt;=10,"Loyal Customers (9-10Y)"
)</f>
        <v>Established Customers (6-8Y)</v>
      </c>
    </row>
    <row r="6616" spans="1:18" x14ac:dyDescent="0.35">
      <c r="A6616">
        <v>15626135</v>
      </c>
      <c r="B6616" t="s">
        <v>2408</v>
      </c>
      <c r="C6616" t="s">
        <v>17</v>
      </c>
      <c r="D6616" t="s">
        <v>39</v>
      </c>
      <c r="E6616">
        <v>34</v>
      </c>
      <c r="F6616" t="s">
        <v>19</v>
      </c>
      <c r="G6616">
        <v>1</v>
      </c>
      <c r="H6616" s="4">
        <v>165312.26999999999</v>
      </c>
      <c r="I6616" t="s">
        <v>33</v>
      </c>
      <c r="J6616">
        <v>1</v>
      </c>
      <c r="K6616">
        <v>689</v>
      </c>
      <c r="L6616" t="s">
        <v>35</v>
      </c>
      <c r="M6616" t="s">
        <v>21</v>
      </c>
      <c r="N6616" t="s">
        <v>32</v>
      </c>
      <c r="O6616" s="4">
        <v>155495.63</v>
      </c>
      <c r="P6616" t="s">
        <v>28</v>
      </c>
      <c r="Q6616" t="str" cm="1">
        <f t="array" ref="Q6616">_xlfn.IFS(
O6616&lt;50000,"Low Salary (&lt;$50K)",
O6616&lt;90000,"Lower Middle ($50K-$90K)",
O6616&lt;130000,"Middle ($90K-$130K)",
O6616&lt;170000,"Upper Middle ($130K-$170K)",
O6616&gt;=170000,"High Salary (&gt;$170K)"
)</f>
        <v>Upper Middle ($130K-$170K)</v>
      </c>
      <c r="R6616" t="str" cm="1">
        <f t="array" ref="R6616">_xlfn.IFS(
G6616&lt;=2,"New Customers (0-2Y)",
G6616&lt;=5,"Growing Customers (3-5Y)",
G6616&lt;=8,"Established Customers (6-8Y)",
G6616&lt;=10,"Loyal Customers (9-10Y)"
)</f>
        <v>New Customers (0-2Y)</v>
      </c>
    </row>
    <row r="6617" spans="1:18" x14ac:dyDescent="0.35">
      <c r="A6617">
        <v>15792934</v>
      </c>
      <c r="B6617" t="s">
        <v>2409</v>
      </c>
      <c r="C6617" t="s">
        <v>17</v>
      </c>
      <c r="D6617" t="s">
        <v>39</v>
      </c>
      <c r="E6617">
        <v>26</v>
      </c>
      <c r="F6617" t="s">
        <v>43</v>
      </c>
      <c r="G6617">
        <v>8</v>
      </c>
      <c r="H6617" s="4">
        <v>0</v>
      </c>
      <c r="I6617" t="s">
        <v>24</v>
      </c>
      <c r="J6617">
        <v>2</v>
      </c>
      <c r="K6617">
        <v>661</v>
      </c>
      <c r="L6617" t="s">
        <v>35</v>
      </c>
      <c r="M6617" t="s">
        <v>27</v>
      </c>
      <c r="N6617" t="s">
        <v>32</v>
      </c>
      <c r="O6617" s="4">
        <v>196875.87</v>
      </c>
      <c r="P6617" t="s">
        <v>28</v>
      </c>
      <c r="Q6617" t="str" cm="1">
        <f t="array" ref="Q6617">_xlfn.IFS(
O6617&lt;50000,"Low Salary (&lt;$50K)",
O6617&lt;90000,"Lower Middle ($50K-$90K)",
O6617&lt;130000,"Middle ($90K-$130K)",
O6617&lt;170000,"Upper Middle ($130K-$170K)",
O6617&gt;=170000,"High Salary (&gt;$170K)"
)</f>
        <v>High Salary (&gt;$170K)</v>
      </c>
      <c r="R6617" t="str" cm="1">
        <f t="array" ref="R6617">_xlfn.IFS(
G6617&lt;=2,"New Customers (0-2Y)",
G6617&lt;=5,"Growing Customers (3-5Y)",
G6617&lt;=8,"Established Customers (6-8Y)",
G6617&lt;=10,"Loyal Customers (9-10Y)"
)</f>
        <v>Established Customers (6-8Y)</v>
      </c>
    </row>
    <row r="6618" spans="1:18" x14ac:dyDescent="0.35">
      <c r="A6618">
        <v>15744046</v>
      </c>
      <c r="B6618" t="s">
        <v>816</v>
      </c>
      <c r="C6618" t="s">
        <v>26</v>
      </c>
      <c r="D6618" t="s">
        <v>39</v>
      </c>
      <c r="E6618">
        <v>33</v>
      </c>
      <c r="F6618" t="s">
        <v>19</v>
      </c>
      <c r="G6618">
        <v>8</v>
      </c>
      <c r="H6618" s="4">
        <v>0</v>
      </c>
      <c r="I6618" t="s">
        <v>24</v>
      </c>
      <c r="J6618">
        <v>2</v>
      </c>
      <c r="K6618">
        <v>606</v>
      </c>
      <c r="L6618" t="s">
        <v>20</v>
      </c>
      <c r="M6618" t="s">
        <v>21</v>
      </c>
      <c r="N6618" t="s">
        <v>22</v>
      </c>
      <c r="O6618" s="4">
        <v>63176.77</v>
      </c>
      <c r="P6618" t="s">
        <v>28</v>
      </c>
      <c r="Q6618" t="str" cm="1">
        <f t="array" ref="Q6618">_xlfn.IFS(
O6618&lt;50000,"Low Salary (&lt;$50K)",
O6618&lt;90000,"Lower Middle ($50K-$90K)",
O6618&lt;130000,"Middle ($90K-$130K)",
O6618&lt;170000,"Upper Middle ($130K-$170K)",
O6618&gt;=170000,"High Salary (&gt;$170K)"
)</f>
        <v>Lower Middle ($50K-$90K)</v>
      </c>
      <c r="R6618" t="str" cm="1">
        <f t="array" ref="R6618">_xlfn.IFS(
G6618&lt;=2,"New Customers (0-2Y)",
G6618&lt;=5,"Growing Customers (3-5Y)",
G6618&lt;=8,"Established Customers (6-8Y)",
G6618&lt;=10,"Loyal Customers (9-10Y)"
)</f>
        <v>Established Customers (6-8Y)</v>
      </c>
    </row>
    <row r="6619" spans="1:18" x14ac:dyDescent="0.35">
      <c r="A6619">
        <v>15700826</v>
      </c>
      <c r="B6619" t="s">
        <v>147</v>
      </c>
      <c r="C6619" t="s">
        <v>42</v>
      </c>
      <c r="D6619" t="s">
        <v>18</v>
      </c>
      <c r="E6619">
        <v>54</v>
      </c>
      <c r="F6619" t="s">
        <v>19</v>
      </c>
      <c r="G6619">
        <v>1</v>
      </c>
      <c r="H6619" s="4">
        <v>123699.28</v>
      </c>
      <c r="I6619" t="s">
        <v>33</v>
      </c>
      <c r="J6619">
        <v>2</v>
      </c>
      <c r="K6619">
        <v>678</v>
      </c>
      <c r="L6619" t="s">
        <v>35</v>
      </c>
      <c r="M6619" t="s">
        <v>27</v>
      </c>
      <c r="N6619" t="s">
        <v>22</v>
      </c>
      <c r="O6619" s="4">
        <v>105221.75999999999</v>
      </c>
      <c r="P6619" t="s">
        <v>28</v>
      </c>
      <c r="Q6619" t="str" cm="1">
        <f t="array" ref="Q6619">_xlfn.IFS(
O6619&lt;50000,"Low Salary (&lt;$50K)",
O6619&lt;90000,"Lower Middle ($50K-$90K)",
O6619&lt;130000,"Middle ($90K-$130K)",
O6619&lt;170000,"Upper Middle ($130K-$170K)",
O6619&gt;=170000,"High Salary (&gt;$170K)"
)</f>
        <v>Middle ($90K-$130K)</v>
      </c>
      <c r="R6619" t="str" cm="1">
        <f t="array" ref="R6619">_xlfn.IFS(
G6619&lt;=2,"New Customers (0-2Y)",
G6619&lt;=5,"Growing Customers (3-5Y)",
G6619&lt;=8,"Established Customers (6-8Y)",
G6619&lt;=10,"Loyal Customers (9-10Y)"
)</f>
        <v>New Customers (0-2Y)</v>
      </c>
    </row>
    <row r="6620" spans="1:18" x14ac:dyDescent="0.35">
      <c r="A6620">
        <v>15756301</v>
      </c>
      <c r="B6620" t="s">
        <v>1544</v>
      </c>
      <c r="C6620" t="s">
        <v>42</v>
      </c>
      <c r="D6620" t="s">
        <v>18</v>
      </c>
      <c r="E6620">
        <v>29</v>
      </c>
      <c r="F6620" t="s">
        <v>43</v>
      </c>
      <c r="G6620">
        <v>3</v>
      </c>
      <c r="H6620" s="4">
        <v>97325.15</v>
      </c>
      <c r="I6620" t="s">
        <v>29</v>
      </c>
      <c r="J6620">
        <v>1</v>
      </c>
      <c r="K6620">
        <v>636</v>
      </c>
      <c r="L6620" t="s">
        <v>20</v>
      </c>
      <c r="M6620" t="s">
        <v>27</v>
      </c>
      <c r="N6620" t="s">
        <v>22</v>
      </c>
      <c r="O6620" s="4">
        <v>131924.38</v>
      </c>
      <c r="P6620" t="s">
        <v>28</v>
      </c>
      <c r="Q6620" t="str" cm="1">
        <f t="array" ref="Q6620">_xlfn.IFS(
O6620&lt;50000,"Low Salary (&lt;$50K)",
O6620&lt;90000,"Lower Middle ($50K-$90K)",
O6620&lt;130000,"Middle ($90K-$130K)",
O6620&lt;170000,"Upper Middle ($130K-$170K)",
O6620&gt;=170000,"High Salary (&gt;$170K)"
)</f>
        <v>Upper Middle ($130K-$170K)</v>
      </c>
      <c r="R6620" t="str" cm="1">
        <f t="array" ref="R6620">_xlfn.IFS(
G6620&lt;=2,"New Customers (0-2Y)",
G6620&lt;=5,"Growing Customers (3-5Y)",
G6620&lt;=8,"Established Customers (6-8Y)",
G6620&lt;=10,"Loyal Customers (9-10Y)"
)</f>
        <v>Growing Customers (3-5Y)</v>
      </c>
    </row>
    <row r="6621" spans="1:18" x14ac:dyDescent="0.35">
      <c r="A6621">
        <v>15586517</v>
      </c>
      <c r="B6621" t="s">
        <v>598</v>
      </c>
      <c r="C6621" t="s">
        <v>17</v>
      </c>
      <c r="D6621" t="s">
        <v>39</v>
      </c>
      <c r="E6621">
        <v>32</v>
      </c>
      <c r="F6621" t="s">
        <v>19</v>
      </c>
      <c r="G6621">
        <v>5</v>
      </c>
      <c r="H6621" s="4">
        <v>97041.16</v>
      </c>
      <c r="I6621" t="s">
        <v>29</v>
      </c>
      <c r="J6621">
        <v>1</v>
      </c>
      <c r="K6621">
        <v>647</v>
      </c>
      <c r="L6621" t="s">
        <v>20</v>
      </c>
      <c r="M6621" t="s">
        <v>21</v>
      </c>
      <c r="N6621" t="s">
        <v>22</v>
      </c>
      <c r="O6621" s="4">
        <v>23132.73</v>
      </c>
      <c r="P6621" t="s">
        <v>28</v>
      </c>
      <c r="Q6621" t="str" cm="1">
        <f t="array" ref="Q6621">_xlfn.IFS(
O6621&lt;50000,"Low Salary (&lt;$50K)",
O6621&lt;90000,"Lower Middle ($50K-$90K)",
O6621&lt;130000,"Middle ($90K-$130K)",
O6621&lt;170000,"Upper Middle ($130K-$170K)",
O6621&gt;=170000,"High Salary (&gt;$170K)"
)</f>
        <v>Low Salary (&lt;$50K)</v>
      </c>
      <c r="R6621" t="str" cm="1">
        <f t="array" ref="R6621">_xlfn.IFS(
G6621&lt;=2,"New Customers (0-2Y)",
G6621&lt;=5,"Growing Customers (3-5Y)",
G6621&lt;=8,"Established Customers (6-8Y)",
G6621&lt;=10,"Loyal Customers (9-10Y)"
)</f>
        <v>Growing Customers (3-5Y)</v>
      </c>
    </row>
    <row r="6622" spans="1:18" x14ac:dyDescent="0.35">
      <c r="A6622">
        <v>15751297</v>
      </c>
      <c r="B6622" t="s">
        <v>1085</v>
      </c>
      <c r="C6622" t="s">
        <v>17</v>
      </c>
      <c r="D6622" t="s">
        <v>39</v>
      </c>
      <c r="E6622">
        <v>36</v>
      </c>
      <c r="F6622" t="s">
        <v>19</v>
      </c>
      <c r="G6622">
        <v>5</v>
      </c>
      <c r="H6622" s="4">
        <v>0</v>
      </c>
      <c r="I6622" t="s">
        <v>24</v>
      </c>
      <c r="J6622">
        <v>2</v>
      </c>
      <c r="K6622">
        <v>732</v>
      </c>
      <c r="L6622" t="s">
        <v>35</v>
      </c>
      <c r="M6622" t="s">
        <v>21</v>
      </c>
      <c r="N6622" t="s">
        <v>32</v>
      </c>
      <c r="O6622" s="4">
        <v>161428.25</v>
      </c>
      <c r="P6622" t="s">
        <v>28</v>
      </c>
      <c r="Q6622" t="str" cm="1">
        <f t="array" ref="Q6622">_xlfn.IFS(
O6622&lt;50000,"Low Salary (&lt;$50K)",
O6622&lt;90000,"Lower Middle ($50K-$90K)",
O6622&lt;130000,"Middle ($90K-$130K)",
O6622&lt;170000,"Upper Middle ($130K-$170K)",
O6622&gt;=170000,"High Salary (&gt;$170K)"
)</f>
        <v>Upper Middle ($130K-$170K)</v>
      </c>
      <c r="R6622" t="str" cm="1">
        <f t="array" ref="R6622">_xlfn.IFS(
G6622&lt;=2,"New Customers (0-2Y)",
G6622&lt;=5,"Growing Customers (3-5Y)",
G6622&lt;=8,"Established Customers (6-8Y)",
G6622&lt;=10,"Loyal Customers (9-10Y)"
)</f>
        <v>Growing Customers (3-5Y)</v>
      </c>
    </row>
    <row r="6623" spans="1:18" x14ac:dyDescent="0.35">
      <c r="A6623">
        <v>15710365</v>
      </c>
      <c r="B6623" t="s">
        <v>1115</v>
      </c>
      <c r="C6623" t="s">
        <v>17</v>
      </c>
      <c r="D6623" t="s">
        <v>39</v>
      </c>
      <c r="E6623">
        <v>50</v>
      </c>
      <c r="F6623" t="s">
        <v>19</v>
      </c>
      <c r="G6623">
        <v>0</v>
      </c>
      <c r="H6623" s="4">
        <v>104129.24</v>
      </c>
      <c r="I6623" t="s">
        <v>33</v>
      </c>
      <c r="J6623">
        <v>2</v>
      </c>
      <c r="K6623">
        <v>646</v>
      </c>
      <c r="L6623" t="s">
        <v>20</v>
      </c>
      <c r="M6623" t="s">
        <v>21</v>
      </c>
      <c r="N6623" t="s">
        <v>32</v>
      </c>
      <c r="O6623" s="4">
        <v>181794.86</v>
      </c>
      <c r="P6623" t="s">
        <v>23</v>
      </c>
      <c r="Q6623" t="str" cm="1">
        <f t="array" ref="Q6623">_xlfn.IFS(
O6623&lt;50000,"Low Salary (&lt;$50K)",
O6623&lt;90000,"Lower Middle ($50K-$90K)",
O6623&lt;130000,"Middle ($90K-$130K)",
O6623&lt;170000,"Upper Middle ($130K-$170K)",
O6623&gt;=170000,"High Salary (&gt;$170K)"
)</f>
        <v>High Salary (&gt;$170K)</v>
      </c>
      <c r="R6623" t="str" cm="1">
        <f t="array" ref="R6623">_xlfn.IFS(
G6623&lt;=2,"New Customers (0-2Y)",
G6623&lt;=5,"Growing Customers (3-5Y)",
G6623&lt;=8,"Established Customers (6-8Y)",
G6623&lt;=10,"Loyal Customers (9-10Y)"
)</f>
        <v>New Customers (0-2Y)</v>
      </c>
    </row>
    <row r="6624" spans="1:18" x14ac:dyDescent="0.35">
      <c r="A6624">
        <v>15679307</v>
      </c>
      <c r="B6624" t="s">
        <v>1427</v>
      </c>
      <c r="C6624" t="s">
        <v>17</v>
      </c>
      <c r="D6624" t="s">
        <v>18</v>
      </c>
      <c r="E6624">
        <v>43</v>
      </c>
      <c r="F6624" t="s">
        <v>19</v>
      </c>
      <c r="G6624">
        <v>1</v>
      </c>
      <c r="H6624" s="4">
        <v>0</v>
      </c>
      <c r="I6624" t="s">
        <v>24</v>
      </c>
      <c r="J6624">
        <v>1</v>
      </c>
      <c r="K6624">
        <v>559</v>
      </c>
      <c r="L6624" t="s">
        <v>31</v>
      </c>
      <c r="M6624" t="s">
        <v>27</v>
      </c>
      <c r="N6624" t="s">
        <v>22</v>
      </c>
      <c r="O6624" s="4">
        <v>86634.3</v>
      </c>
      <c r="P6624" t="s">
        <v>28</v>
      </c>
      <c r="Q6624" t="str" cm="1">
        <f t="array" ref="Q6624">_xlfn.IFS(
O6624&lt;50000,"Low Salary (&lt;$50K)",
O6624&lt;90000,"Lower Middle ($50K-$90K)",
O6624&lt;130000,"Middle ($90K-$130K)",
O6624&lt;170000,"Upper Middle ($130K-$170K)",
O6624&gt;=170000,"High Salary (&gt;$170K)"
)</f>
        <v>Lower Middle ($50K-$90K)</v>
      </c>
      <c r="R6624" t="str" cm="1">
        <f t="array" ref="R6624">_xlfn.IFS(
G6624&lt;=2,"New Customers (0-2Y)",
G6624&lt;=5,"Growing Customers (3-5Y)",
G6624&lt;=8,"Established Customers (6-8Y)",
G6624&lt;=10,"Loyal Customers (9-10Y)"
)</f>
        <v>New Customers (0-2Y)</v>
      </c>
    </row>
    <row r="6625" spans="1:18" x14ac:dyDescent="0.35">
      <c r="A6625">
        <v>15610753</v>
      </c>
      <c r="B6625" t="s">
        <v>884</v>
      </c>
      <c r="C6625" t="s">
        <v>17</v>
      </c>
      <c r="D6625" t="s">
        <v>39</v>
      </c>
      <c r="E6625">
        <v>28</v>
      </c>
      <c r="F6625" t="s">
        <v>43</v>
      </c>
      <c r="G6625">
        <v>3</v>
      </c>
      <c r="H6625" s="4">
        <v>104367.5</v>
      </c>
      <c r="I6625" t="s">
        <v>33</v>
      </c>
      <c r="J6625">
        <v>1</v>
      </c>
      <c r="K6625">
        <v>581</v>
      </c>
      <c r="L6625" t="s">
        <v>31</v>
      </c>
      <c r="M6625" t="s">
        <v>21</v>
      </c>
      <c r="N6625" t="s">
        <v>22</v>
      </c>
      <c r="O6625" s="4">
        <v>29937.75</v>
      </c>
      <c r="P6625" t="s">
        <v>28</v>
      </c>
      <c r="Q6625" t="str" cm="1">
        <f t="array" ref="Q6625">_xlfn.IFS(
O6625&lt;50000,"Low Salary (&lt;$50K)",
O6625&lt;90000,"Lower Middle ($50K-$90K)",
O6625&lt;130000,"Middle ($90K-$130K)",
O6625&lt;170000,"Upper Middle ($130K-$170K)",
O6625&gt;=170000,"High Salary (&gt;$170K)"
)</f>
        <v>Low Salary (&lt;$50K)</v>
      </c>
      <c r="R6625" t="str" cm="1">
        <f t="array" ref="R6625">_xlfn.IFS(
G6625&lt;=2,"New Customers (0-2Y)",
G6625&lt;=5,"Growing Customers (3-5Y)",
G6625&lt;=8,"Established Customers (6-8Y)",
G6625&lt;=10,"Loyal Customers (9-10Y)"
)</f>
        <v>Growing Customers (3-5Y)</v>
      </c>
    </row>
    <row r="6626" spans="1:18" x14ac:dyDescent="0.35">
      <c r="A6626">
        <v>15811036</v>
      </c>
      <c r="B6626" t="s">
        <v>917</v>
      </c>
      <c r="C6626" t="s">
        <v>17</v>
      </c>
      <c r="D6626" t="s">
        <v>39</v>
      </c>
      <c r="E6626">
        <v>46</v>
      </c>
      <c r="F6626" t="s">
        <v>19</v>
      </c>
      <c r="G6626">
        <v>7</v>
      </c>
      <c r="H6626" s="4">
        <v>135369.71</v>
      </c>
      <c r="I6626" t="s">
        <v>33</v>
      </c>
      <c r="J6626">
        <v>1</v>
      </c>
      <c r="K6626">
        <v>565</v>
      </c>
      <c r="L6626" t="s">
        <v>31</v>
      </c>
      <c r="M6626" t="s">
        <v>27</v>
      </c>
      <c r="N6626" t="s">
        <v>22</v>
      </c>
      <c r="O6626" s="4">
        <v>140130.22</v>
      </c>
      <c r="P6626" t="s">
        <v>28</v>
      </c>
      <c r="Q6626" t="str" cm="1">
        <f t="array" ref="Q6626">_xlfn.IFS(
O6626&lt;50000,"Low Salary (&lt;$50K)",
O6626&lt;90000,"Lower Middle ($50K-$90K)",
O6626&lt;130000,"Middle ($90K-$130K)",
O6626&lt;170000,"Upper Middle ($130K-$170K)",
O6626&gt;=170000,"High Salary (&gt;$170K)"
)</f>
        <v>Upper Middle ($130K-$170K)</v>
      </c>
      <c r="R6626" t="str" cm="1">
        <f t="array" ref="R6626">_xlfn.IFS(
G6626&lt;=2,"New Customers (0-2Y)",
G6626&lt;=5,"Growing Customers (3-5Y)",
G6626&lt;=8,"Established Customers (6-8Y)",
G6626&lt;=10,"Loyal Customers (9-10Y)"
)</f>
        <v>Established Customers (6-8Y)</v>
      </c>
    </row>
    <row r="6627" spans="1:18" x14ac:dyDescent="0.35">
      <c r="A6627">
        <v>15610912</v>
      </c>
      <c r="B6627" t="s">
        <v>917</v>
      </c>
      <c r="C6627" t="s">
        <v>26</v>
      </c>
      <c r="D6627" t="s">
        <v>18</v>
      </c>
      <c r="E6627">
        <v>41</v>
      </c>
      <c r="F6627" t="s">
        <v>19</v>
      </c>
      <c r="G6627">
        <v>6</v>
      </c>
      <c r="H6627" s="4">
        <v>112119.48</v>
      </c>
      <c r="I6627" t="s">
        <v>33</v>
      </c>
      <c r="J6627">
        <v>1</v>
      </c>
      <c r="K6627">
        <v>657</v>
      </c>
      <c r="L6627" t="s">
        <v>20</v>
      </c>
      <c r="M6627" t="s">
        <v>21</v>
      </c>
      <c r="N6627" t="s">
        <v>32</v>
      </c>
      <c r="O6627" s="4">
        <v>17536.82</v>
      </c>
      <c r="P6627" t="s">
        <v>28</v>
      </c>
      <c r="Q6627" t="str" cm="1">
        <f t="array" ref="Q6627">_xlfn.IFS(
O6627&lt;50000,"Low Salary (&lt;$50K)",
O6627&lt;90000,"Lower Middle ($50K-$90K)",
O6627&lt;130000,"Middle ($90K-$130K)",
O6627&lt;170000,"Upper Middle ($130K-$170K)",
O6627&gt;=170000,"High Salary (&gt;$170K)"
)</f>
        <v>Low Salary (&lt;$50K)</v>
      </c>
      <c r="R6627" t="str" cm="1">
        <f t="array" ref="R6627">_xlfn.IFS(
G6627&lt;=2,"New Customers (0-2Y)",
G6627&lt;=5,"Growing Customers (3-5Y)",
G6627&lt;=8,"Established Customers (6-8Y)",
G6627&lt;=10,"Loyal Customers (9-10Y)"
)</f>
        <v>Established Customers (6-8Y)</v>
      </c>
    </row>
    <row r="6628" spans="1:18" x14ac:dyDescent="0.35">
      <c r="A6628">
        <v>15619932</v>
      </c>
      <c r="B6628" t="s">
        <v>516</v>
      </c>
      <c r="C6628" t="s">
        <v>17</v>
      </c>
      <c r="D6628" t="s">
        <v>39</v>
      </c>
      <c r="E6628">
        <v>66</v>
      </c>
      <c r="F6628" t="s">
        <v>2967</v>
      </c>
      <c r="G6628">
        <v>7</v>
      </c>
      <c r="H6628" s="4">
        <v>123760.68</v>
      </c>
      <c r="I6628" t="s">
        <v>33</v>
      </c>
      <c r="J6628">
        <v>1</v>
      </c>
      <c r="K6628">
        <v>847</v>
      </c>
      <c r="L6628" t="s">
        <v>37</v>
      </c>
      <c r="M6628" t="s">
        <v>27</v>
      </c>
      <c r="N6628" t="s">
        <v>22</v>
      </c>
      <c r="O6628" s="4">
        <v>53157.16</v>
      </c>
      <c r="P6628" t="s">
        <v>28</v>
      </c>
      <c r="Q6628" t="str" cm="1">
        <f t="array" ref="Q6628">_xlfn.IFS(
O6628&lt;50000,"Low Salary (&lt;$50K)",
O6628&lt;90000,"Lower Middle ($50K-$90K)",
O6628&lt;130000,"Middle ($90K-$130K)",
O6628&lt;170000,"Upper Middle ($130K-$170K)",
O6628&gt;=170000,"High Salary (&gt;$170K)"
)</f>
        <v>Lower Middle ($50K-$90K)</v>
      </c>
      <c r="R6628" t="str" cm="1">
        <f t="array" ref="R6628">_xlfn.IFS(
G6628&lt;=2,"New Customers (0-2Y)",
G6628&lt;=5,"Growing Customers (3-5Y)",
G6628&lt;=8,"Established Customers (6-8Y)",
G6628&lt;=10,"Loyal Customers (9-10Y)"
)</f>
        <v>Established Customers (6-8Y)</v>
      </c>
    </row>
    <row r="6629" spans="1:18" x14ac:dyDescent="0.35">
      <c r="A6629">
        <v>15746199</v>
      </c>
      <c r="B6629" t="s">
        <v>424</v>
      </c>
      <c r="C6629" t="s">
        <v>17</v>
      </c>
      <c r="D6629" t="s">
        <v>18</v>
      </c>
      <c r="E6629">
        <v>41</v>
      </c>
      <c r="F6629" t="s">
        <v>19</v>
      </c>
      <c r="G6629">
        <v>6</v>
      </c>
      <c r="H6629" s="4">
        <v>0</v>
      </c>
      <c r="I6629" t="s">
        <v>24</v>
      </c>
      <c r="J6629">
        <v>1</v>
      </c>
      <c r="K6629">
        <v>558</v>
      </c>
      <c r="L6629" t="s">
        <v>31</v>
      </c>
      <c r="M6629" t="s">
        <v>21</v>
      </c>
      <c r="N6629" t="s">
        <v>22</v>
      </c>
      <c r="O6629" s="4">
        <v>143585.29</v>
      </c>
      <c r="P6629" t="s">
        <v>23</v>
      </c>
      <c r="Q6629" t="str" cm="1">
        <f t="array" ref="Q6629">_xlfn.IFS(
O6629&lt;50000,"Low Salary (&lt;$50K)",
O6629&lt;90000,"Lower Middle ($50K-$90K)",
O6629&lt;130000,"Middle ($90K-$130K)",
O6629&lt;170000,"Upper Middle ($130K-$170K)",
O6629&gt;=170000,"High Salary (&gt;$170K)"
)</f>
        <v>Upper Middle ($130K-$170K)</v>
      </c>
      <c r="R6629" t="str" cm="1">
        <f t="array" ref="R6629">_xlfn.IFS(
G6629&lt;=2,"New Customers (0-2Y)",
G6629&lt;=5,"Growing Customers (3-5Y)",
G6629&lt;=8,"Established Customers (6-8Y)",
G6629&lt;=10,"Loyal Customers (9-10Y)"
)</f>
        <v>Established Customers (6-8Y)</v>
      </c>
    </row>
    <row r="6630" spans="1:18" x14ac:dyDescent="0.35">
      <c r="A6630">
        <v>15584967</v>
      </c>
      <c r="B6630" t="s">
        <v>811</v>
      </c>
      <c r="C6630" t="s">
        <v>26</v>
      </c>
      <c r="D6630" t="s">
        <v>39</v>
      </c>
      <c r="E6630">
        <v>57</v>
      </c>
      <c r="F6630" t="s">
        <v>19</v>
      </c>
      <c r="G6630">
        <v>6</v>
      </c>
      <c r="H6630" s="4">
        <v>0</v>
      </c>
      <c r="I6630" t="s">
        <v>24</v>
      </c>
      <c r="J6630">
        <v>2</v>
      </c>
      <c r="K6630">
        <v>596</v>
      </c>
      <c r="L6630" t="s">
        <v>31</v>
      </c>
      <c r="M6630" t="s">
        <v>21</v>
      </c>
      <c r="N6630" t="s">
        <v>22</v>
      </c>
      <c r="O6630" s="4">
        <v>72402</v>
      </c>
      <c r="P6630" t="s">
        <v>28</v>
      </c>
      <c r="Q6630" t="str" cm="1">
        <f t="array" ref="Q6630">_xlfn.IFS(
O6630&lt;50000,"Low Salary (&lt;$50K)",
O6630&lt;90000,"Lower Middle ($50K-$90K)",
O6630&lt;130000,"Middle ($90K-$130K)",
O6630&lt;170000,"Upper Middle ($130K-$170K)",
O6630&gt;=170000,"High Salary (&gt;$170K)"
)</f>
        <v>Lower Middle ($50K-$90K)</v>
      </c>
      <c r="R6630" t="str" cm="1">
        <f t="array" ref="R6630">_xlfn.IFS(
G6630&lt;=2,"New Customers (0-2Y)",
G6630&lt;=5,"Growing Customers (3-5Y)",
G6630&lt;=8,"Established Customers (6-8Y)",
G6630&lt;=10,"Loyal Customers (9-10Y)"
)</f>
        <v>Established Customers (6-8Y)</v>
      </c>
    </row>
    <row r="6631" spans="1:18" x14ac:dyDescent="0.35">
      <c r="A6631">
        <v>15734365</v>
      </c>
      <c r="B6631" t="s">
        <v>335</v>
      </c>
      <c r="C6631" t="s">
        <v>17</v>
      </c>
      <c r="D6631" t="s">
        <v>39</v>
      </c>
      <c r="E6631">
        <v>39</v>
      </c>
      <c r="F6631" t="s">
        <v>19</v>
      </c>
      <c r="G6631">
        <v>5</v>
      </c>
      <c r="H6631" s="4">
        <v>0</v>
      </c>
      <c r="I6631" t="s">
        <v>24</v>
      </c>
      <c r="J6631">
        <v>2</v>
      </c>
      <c r="K6631">
        <v>579</v>
      </c>
      <c r="L6631" t="s">
        <v>31</v>
      </c>
      <c r="M6631" t="s">
        <v>27</v>
      </c>
      <c r="N6631" t="s">
        <v>22</v>
      </c>
      <c r="O6631" s="4">
        <v>39891.839999999997</v>
      </c>
      <c r="P6631" t="s">
        <v>28</v>
      </c>
      <c r="Q6631" t="str" cm="1">
        <f t="array" ref="Q6631">_xlfn.IFS(
O6631&lt;50000,"Low Salary (&lt;$50K)",
O6631&lt;90000,"Lower Middle ($50K-$90K)",
O6631&lt;130000,"Middle ($90K-$130K)",
O6631&lt;170000,"Upper Middle ($130K-$170K)",
O6631&gt;=170000,"High Salary (&gt;$170K)"
)</f>
        <v>Low Salary (&lt;$50K)</v>
      </c>
      <c r="R6631" t="str" cm="1">
        <f t="array" ref="R6631">_xlfn.IFS(
G6631&lt;=2,"New Customers (0-2Y)",
G6631&lt;=5,"Growing Customers (3-5Y)",
G6631&lt;=8,"Established Customers (6-8Y)",
G6631&lt;=10,"Loyal Customers (9-10Y)"
)</f>
        <v>Growing Customers (3-5Y)</v>
      </c>
    </row>
    <row r="6632" spans="1:18" x14ac:dyDescent="0.35">
      <c r="A6632">
        <v>15726960</v>
      </c>
      <c r="B6632" t="s">
        <v>88</v>
      </c>
      <c r="C6632" t="s">
        <v>17</v>
      </c>
      <c r="D6632" t="s">
        <v>18</v>
      </c>
      <c r="E6632">
        <v>36</v>
      </c>
      <c r="F6632" t="s">
        <v>19</v>
      </c>
      <c r="G6632">
        <v>3</v>
      </c>
      <c r="H6632" s="4">
        <v>0</v>
      </c>
      <c r="I6632" t="s">
        <v>24</v>
      </c>
      <c r="J6632">
        <v>2</v>
      </c>
      <c r="K6632">
        <v>741</v>
      </c>
      <c r="L6632" t="s">
        <v>35</v>
      </c>
      <c r="M6632" t="s">
        <v>21</v>
      </c>
      <c r="N6632" t="s">
        <v>22</v>
      </c>
      <c r="O6632" s="4">
        <v>89804.83</v>
      </c>
      <c r="P6632" t="s">
        <v>28</v>
      </c>
      <c r="Q6632" t="str" cm="1">
        <f t="array" ref="Q6632">_xlfn.IFS(
O6632&lt;50000,"Low Salary (&lt;$50K)",
O6632&lt;90000,"Lower Middle ($50K-$90K)",
O6632&lt;130000,"Middle ($90K-$130K)",
O6632&lt;170000,"Upper Middle ($130K-$170K)",
O6632&gt;=170000,"High Salary (&gt;$170K)"
)</f>
        <v>Lower Middle ($50K-$90K)</v>
      </c>
      <c r="R6632" t="str" cm="1">
        <f t="array" ref="R6632">_xlfn.IFS(
G6632&lt;=2,"New Customers (0-2Y)",
G6632&lt;=5,"Growing Customers (3-5Y)",
G6632&lt;=8,"Established Customers (6-8Y)",
G6632&lt;=10,"Loyal Customers (9-10Y)"
)</f>
        <v>Growing Customers (3-5Y)</v>
      </c>
    </row>
    <row r="6633" spans="1:18" x14ac:dyDescent="0.35">
      <c r="A6633">
        <v>15665177</v>
      </c>
      <c r="B6633" t="s">
        <v>301</v>
      </c>
      <c r="C6633" t="s">
        <v>17</v>
      </c>
      <c r="D6633" t="s">
        <v>39</v>
      </c>
      <c r="E6633">
        <v>44</v>
      </c>
      <c r="F6633" t="s">
        <v>19</v>
      </c>
      <c r="G6633">
        <v>3</v>
      </c>
      <c r="H6633" s="4">
        <v>0</v>
      </c>
      <c r="I6633" t="s">
        <v>24</v>
      </c>
      <c r="J6633">
        <v>2</v>
      </c>
      <c r="K6633">
        <v>613</v>
      </c>
      <c r="L6633" t="s">
        <v>20</v>
      </c>
      <c r="M6633" t="s">
        <v>27</v>
      </c>
      <c r="N6633" t="s">
        <v>22</v>
      </c>
      <c r="O6633" s="4">
        <v>136491.72</v>
      </c>
      <c r="P6633" t="s">
        <v>28</v>
      </c>
      <c r="Q6633" t="str" cm="1">
        <f t="array" ref="Q6633">_xlfn.IFS(
O6633&lt;50000,"Low Salary (&lt;$50K)",
O6633&lt;90000,"Lower Middle ($50K-$90K)",
O6633&lt;130000,"Middle ($90K-$130K)",
O6633&lt;170000,"Upper Middle ($130K-$170K)",
O6633&gt;=170000,"High Salary (&gt;$170K)"
)</f>
        <v>Upper Middle ($130K-$170K)</v>
      </c>
      <c r="R6633" t="str" cm="1">
        <f t="array" ref="R6633">_xlfn.IFS(
G6633&lt;=2,"New Customers (0-2Y)",
G6633&lt;=5,"Growing Customers (3-5Y)",
G6633&lt;=8,"Established Customers (6-8Y)",
G6633&lt;=10,"Loyal Customers (9-10Y)"
)</f>
        <v>Growing Customers (3-5Y)</v>
      </c>
    </row>
    <row r="6634" spans="1:18" x14ac:dyDescent="0.35">
      <c r="A6634">
        <v>15779915</v>
      </c>
      <c r="B6634" t="s">
        <v>2410</v>
      </c>
      <c r="C6634" t="s">
        <v>26</v>
      </c>
      <c r="D6634" t="s">
        <v>39</v>
      </c>
      <c r="E6634">
        <v>31</v>
      </c>
      <c r="F6634" t="s">
        <v>19</v>
      </c>
      <c r="G6634">
        <v>5</v>
      </c>
      <c r="H6634" s="4">
        <v>0</v>
      </c>
      <c r="I6634" t="s">
        <v>24</v>
      </c>
      <c r="J6634">
        <v>1</v>
      </c>
      <c r="K6634">
        <v>694</v>
      </c>
      <c r="L6634" t="s">
        <v>35</v>
      </c>
      <c r="M6634" t="s">
        <v>21</v>
      </c>
      <c r="N6634" t="s">
        <v>32</v>
      </c>
      <c r="O6634" s="4">
        <v>35593.18</v>
      </c>
      <c r="P6634" t="s">
        <v>28</v>
      </c>
      <c r="Q6634" t="str" cm="1">
        <f t="array" ref="Q6634">_xlfn.IFS(
O6634&lt;50000,"Low Salary (&lt;$50K)",
O6634&lt;90000,"Lower Middle ($50K-$90K)",
O6634&lt;130000,"Middle ($90K-$130K)",
O6634&lt;170000,"Upper Middle ($130K-$170K)",
O6634&gt;=170000,"High Salary (&gt;$170K)"
)</f>
        <v>Low Salary (&lt;$50K)</v>
      </c>
      <c r="R6634" t="str" cm="1">
        <f t="array" ref="R6634">_xlfn.IFS(
G6634&lt;=2,"New Customers (0-2Y)",
G6634&lt;=5,"Growing Customers (3-5Y)",
G6634&lt;=8,"Established Customers (6-8Y)",
G6634&lt;=10,"Loyal Customers (9-10Y)"
)</f>
        <v>Growing Customers (3-5Y)</v>
      </c>
    </row>
    <row r="6635" spans="1:18" x14ac:dyDescent="0.35">
      <c r="A6635">
        <v>15729110</v>
      </c>
      <c r="B6635" t="s">
        <v>1530</v>
      </c>
      <c r="C6635" t="s">
        <v>26</v>
      </c>
      <c r="D6635" t="s">
        <v>18</v>
      </c>
      <c r="E6635">
        <v>42</v>
      </c>
      <c r="F6635" t="s">
        <v>19</v>
      </c>
      <c r="G6635">
        <v>7</v>
      </c>
      <c r="H6635" s="4">
        <v>0</v>
      </c>
      <c r="I6635" t="s">
        <v>24</v>
      </c>
      <c r="J6635">
        <v>2</v>
      </c>
      <c r="K6635">
        <v>729</v>
      </c>
      <c r="L6635" t="s">
        <v>35</v>
      </c>
      <c r="M6635" t="s">
        <v>21</v>
      </c>
      <c r="N6635" t="s">
        <v>32</v>
      </c>
      <c r="O6635" s="4">
        <v>58268.2</v>
      </c>
      <c r="P6635" t="s">
        <v>23</v>
      </c>
      <c r="Q6635" t="str" cm="1">
        <f t="array" ref="Q6635">_xlfn.IFS(
O6635&lt;50000,"Low Salary (&lt;$50K)",
O6635&lt;90000,"Lower Middle ($50K-$90K)",
O6635&lt;130000,"Middle ($90K-$130K)",
O6635&lt;170000,"Upper Middle ($130K-$170K)",
O6635&gt;=170000,"High Salary (&gt;$170K)"
)</f>
        <v>Lower Middle ($50K-$90K)</v>
      </c>
      <c r="R6635" t="str" cm="1">
        <f t="array" ref="R6635">_xlfn.IFS(
G6635&lt;=2,"New Customers (0-2Y)",
G6635&lt;=5,"Growing Customers (3-5Y)",
G6635&lt;=8,"Established Customers (6-8Y)",
G6635&lt;=10,"Loyal Customers (9-10Y)"
)</f>
        <v>Established Customers (6-8Y)</v>
      </c>
    </row>
    <row r="6636" spans="1:18" x14ac:dyDescent="0.35">
      <c r="A6636">
        <v>15575399</v>
      </c>
      <c r="B6636" t="s">
        <v>1379</v>
      </c>
      <c r="C6636" t="s">
        <v>17</v>
      </c>
      <c r="D6636" t="s">
        <v>18</v>
      </c>
      <c r="E6636">
        <v>42</v>
      </c>
      <c r="F6636" t="s">
        <v>19</v>
      </c>
      <c r="G6636">
        <v>1</v>
      </c>
      <c r="H6636" s="4">
        <v>152160.21</v>
      </c>
      <c r="I6636" t="s">
        <v>33</v>
      </c>
      <c r="J6636">
        <v>2</v>
      </c>
      <c r="K6636">
        <v>480</v>
      </c>
      <c r="L6636" t="s">
        <v>44</v>
      </c>
      <c r="M6636" t="s">
        <v>21</v>
      </c>
      <c r="N6636" t="s">
        <v>32</v>
      </c>
      <c r="O6636" s="4">
        <v>101778.9</v>
      </c>
      <c r="P6636" t="s">
        <v>28</v>
      </c>
      <c r="Q6636" t="str" cm="1">
        <f t="array" ref="Q6636">_xlfn.IFS(
O6636&lt;50000,"Low Salary (&lt;$50K)",
O6636&lt;90000,"Lower Middle ($50K-$90K)",
O6636&lt;130000,"Middle ($90K-$130K)",
O6636&lt;170000,"Upper Middle ($130K-$170K)",
O6636&gt;=170000,"High Salary (&gt;$170K)"
)</f>
        <v>Middle ($90K-$130K)</v>
      </c>
      <c r="R6636" t="str" cm="1">
        <f t="array" ref="R6636">_xlfn.IFS(
G6636&lt;=2,"New Customers (0-2Y)",
G6636&lt;=5,"Growing Customers (3-5Y)",
G6636&lt;=8,"Established Customers (6-8Y)",
G6636&lt;=10,"Loyal Customers (9-10Y)"
)</f>
        <v>New Customers (0-2Y)</v>
      </c>
    </row>
    <row r="6637" spans="1:18" x14ac:dyDescent="0.35">
      <c r="A6637">
        <v>15678374</v>
      </c>
      <c r="B6637" t="s">
        <v>1105</v>
      </c>
      <c r="C6637" t="s">
        <v>17</v>
      </c>
      <c r="D6637" t="s">
        <v>18</v>
      </c>
      <c r="E6637">
        <v>59</v>
      </c>
      <c r="F6637" t="s">
        <v>19</v>
      </c>
      <c r="G6637">
        <v>5</v>
      </c>
      <c r="H6637" s="4">
        <v>0</v>
      </c>
      <c r="I6637" t="s">
        <v>24</v>
      </c>
      <c r="J6637">
        <v>2</v>
      </c>
      <c r="K6637">
        <v>666</v>
      </c>
      <c r="L6637" t="s">
        <v>35</v>
      </c>
      <c r="M6637" t="s">
        <v>21</v>
      </c>
      <c r="N6637" t="s">
        <v>22</v>
      </c>
      <c r="O6637" s="4">
        <v>185123.09</v>
      </c>
      <c r="P6637" t="s">
        <v>28</v>
      </c>
      <c r="Q6637" t="str" cm="1">
        <f t="array" ref="Q6637">_xlfn.IFS(
O6637&lt;50000,"Low Salary (&lt;$50K)",
O6637&lt;90000,"Lower Middle ($50K-$90K)",
O6637&lt;130000,"Middle ($90K-$130K)",
O6637&lt;170000,"Upper Middle ($130K-$170K)",
O6637&gt;=170000,"High Salary (&gt;$170K)"
)</f>
        <v>High Salary (&gt;$170K)</v>
      </c>
      <c r="R6637" t="str" cm="1">
        <f t="array" ref="R6637">_xlfn.IFS(
G6637&lt;=2,"New Customers (0-2Y)",
G6637&lt;=5,"Growing Customers (3-5Y)",
G6637&lt;=8,"Established Customers (6-8Y)",
G6637&lt;=10,"Loyal Customers (9-10Y)"
)</f>
        <v>Growing Customers (3-5Y)</v>
      </c>
    </row>
    <row r="6638" spans="1:18" x14ac:dyDescent="0.35">
      <c r="A6638">
        <v>15792679</v>
      </c>
      <c r="B6638" t="s">
        <v>2411</v>
      </c>
      <c r="C6638" t="s">
        <v>17</v>
      </c>
      <c r="D6638" t="s">
        <v>39</v>
      </c>
      <c r="E6638">
        <v>24</v>
      </c>
      <c r="F6638" t="s">
        <v>43</v>
      </c>
      <c r="G6638">
        <v>2</v>
      </c>
      <c r="H6638" s="4">
        <v>0</v>
      </c>
      <c r="I6638" t="s">
        <v>24</v>
      </c>
      <c r="J6638">
        <v>2</v>
      </c>
      <c r="K6638">
        <v>575</v>
      </c>
      <c r="L6638" t="s">
        <v>31</v>
      </c>
      <c r="M6638" t="s">
        <v>21</v>
      </c>
      <c r="N6638" t="s">
        <v>22</v>
      </c>
      <c r="O6638" s="4">
        <v>119927.81</v>
      </c>
      <c r="P6638" t="s">
        <v>28</v>
      </c>
      <c r="Q6638" t="str" cm="1">
        <f t="array" ref="Q6638">_xlfn.IFS(
O6638&lt;50000,"Low Salary (&lt;$50K)",
O6638&lt;90000,"Lower Middle ($50K-$90K)",
O6638&lt;130000,"Middle ($90K-$130K)",
O6638&lt;170000,"Upper Middle ($130K-$170K)",
O6638&gt;=170000,"High Salary (&gt;$170K)"
)</f>
        <v>Middle ($90K-$130K)</v>
      </c>
      <c r="R6638" t="str" cm="1">
        <f t="array" ref="R6638">_xlfn.IFS(
G6638&lt;=2,"New Customers (0-2Y)",
G6638&lt;=5,"Growing Customers (3-5Y)",
G6638&lt;=8,"Established Customers (6-8Y)",
G6638&lt;=10,"Loyal Customers (9-10Y)"
)</f>
        <v>New Customers (0-2Y)</v>
      </c>
    </row>
    <row r="6639" spans="1:18" x14ac:dyDescent="0.35">
      <c r="A6639">
        <v>15668767</v>
      </c>
      <c r="B6639" t="s">
        <v>634</v>
      </c>
      <c r="C6639" t="s">
        <v>17</v>
      </c>
      <c r="D6639" t="s">
        <v>39</v>
      </c>
      <c r="E6639">
        <v>36</v>
      </c>
      <c r="F6639" t="s">
        <v>19</v>
      </c>
      <c r="G6639">
        <v>3</v>
      </c>
      <c r="H6639" s="4">
        <v>0</v>
      </c>
      <c r="I6639" t="s">
        <v>24</v>
      </c>
      <c r="J6639">
        <v>2</v>
      </c>
      <c r="K6639">
        <v>850</v>
      </c>
      <c r="L6639" t="s">
        <v>37</v>
      </c>
      <c r="M6639" t="s">
        <v>21</v>
      </c>
      <c r="N6639" t="s">
        <v>32</v>
      </c>
      <c r="O6639" s="4">
        <v>195033.07</v>
      </c>
      <c r="P6639" t="s">
        <v>28</v>
      </c>
      <c r="Q6639" t="str" cm="1">
        <f t="array" ref="Q6639">_xlfn.IFS(
O6639&lt;50000,"Low Salary (&lt;$50K)",
O6639&lt;90000,"Lower Middle ($50K-$90K)",
O6639&lt;130000,"Middle ($90K-$130K)",
O6639&lt;170000,"Upper Middle ($130K-$170K)",
O6639&gt;=170000,"High Salary (&gt;$170K)"
)</f>
        <v>High Salary (&gt;$170K)</v>
      </c>
      <c r="R6639" t="str" cm="1">
        <f t="array" ref="R6639">_xlfn.IFS(
G6639&lt;=2,"New Customers (0-2Y)",
G6639&lt;=5,"Growing Customers (3-5Y)",
G6639&lt;=8,"Established Customers (6-8Y)",
G6639&lt;=10,"Loyal Customers (9-10Y)"
)</f>
        <v>Growing Customers (3-5Y)</v>
      </c>
    </row>
    <row r="6640" spans="1:18" x14ac:dyDescent="0.35">
      <c r="A6640">
        <v>15761886</v>
      </c>
      <c r="B6640" t="s">
        <v>387</v>
      </c>
      <c r="C6640" t="s">
        <v>17</v>
      </c>
      <c r="D6640" t="s">
        <v>39</v>
      </c>
      <c r="E6640">
        <v>36</v>
      </c>
      <c r="F6640" t="s">
        <v>19</v>
      </c>
      <c r="G6640">
        <v>4</v>
      </c>
      <c r="H6640" s="4">
        <v>172381.8</v>
      </c>
      <c r="I6640" t="s">
        <v>33</v>
      </c>
      <c r="J6640">
        <v>1</v>
      </c>
      <c r="K6640">
        <v>740</v>
      </c>
      <c r="L6640" t="s">
        <v>35</v>
      </c>
      <c r="M6640" t="s">
        <v>21</v>
      </c>
      <c r="N6640" t="s">
        <v>22</v>
      </c>
      <c r="O6640" s="4">
        <v>86480.29</v>
      </c>
      <c r="P6640" t="s">
        <v>28</v>
      </c>
      <c r="Q6640" t="str" cm="1">
        <f t="array" ref="Q6640">_xlfn.IFS(
O6640&lt;50000,"Low Salary (&lt;$50K)",
O6640&lt;90000,"Lower Middle ($50K-$90K)",
O6640&lt;130000,"Middle ($90K-$130K)",
O6640&lt;170000,"Upper Middle ($130K-$170K)",
O6640&gt;=170000,"High Salary (&gt;$170K)"
)</f>
        <v>Lower Middle ($50K-$90K)</v>
      </c>
      <c r="R6640" t="str" cm="1">
        <f t="array" ref="R6640">_xlfn.IFS(
G6640&lt;=2,"New Customers (0-2Y)",
G6640&lt;=5,"Growing Customers (3-5Y)",
G6640&lt;=8,"Established Customers (6-8Y)",
G6640&lt;=10,"Loyal Customers (9-10Y)"
)</f>
        <v>Growing Customers (3-5Y)</v>
      </c>
    </row>
    <row r="6641" spans="1:18" x14ac:dyDescent="0.35">
      <c r="A6641">
        <v>15583076</v>
      </c>
      <c r="B6641" t="s">
        <v>2412</v>
      </c>
      <c r="C6641" t="s">
        <v>42</v>
      </c>
      <c r="D6641" t="s">
        <v>39</v>
      </c>
      <c r="E6641">
        <v>41</v>
      </c>
      <c r="F6641" t="s">
        <v>19</v>
      </c>
      <c r="G6641">
        <v>6</v>
      </c>
      <c r="H6641" s="4">
        <v>106116.56</v>
      </c>
      <c r="I6641" t="s">
        <v>33</v>
      </c>
      <c r="J6641">
        <v>2</v>
      </c>
      <c r="K6641">
        <v>588</v>
      </c>
      <c r="L6641" t="s">
        <v>31</v>
      </c>
      <c r="M6641" t="s">
        <v>21</v>
      </c>
      <c r="N6641" t="s">
        <v>32</v>
      </c>
      <c r="O6641" s="4">
        <v>198766.61</v>
      </c>
      <c r="P6641" t="s">
        <v>28</v>
      </c>
      <c r="Q6641" t="str" cm="1">
        <f t="array" ref="Q6641">_xlfn.IFS(
O6641&lt;50000,"Low Salary (&lt;$50K)",
O6641&lt;90000,"Lower Middle ($50K-$90K)",
O6641&lt;130000,"Middle ($90K-$130K)",
O6641&lt;170000,"Upper Middle ($130K-$170K)",
O6641&gt;=170000,"High Salary (&gt;$170K)"
)</f>
        <v>High Salary (&gt;$170K)</v>
      </c>
      <c r="R6641" t="str" cm="1">
        <f t="array" ref="R6641">_xlfn.IFS(
G6641&lt;=2,"New Customers (0-2Y)",
G6641&lt;=5,"Growing Customers (3-5Y)",
G6641&lt;=8,"Established Customers (6-8Y)",
G6641&lt;=10,"Loyal Customers (9-10Y)"
)</f>
        <v>Established Customers (6-8Y)</v>
      </c>
    </row>
    <row r="6642" spans="1:18" x14ac:dyDescent="0.35">
      <c r="A6642">
        <v>15815615</v>
      </c>
      <c r="B6642" t="s">
        <v>472</v>
      </c>
      <c r="C6642" t="s">
        <v>17</v>
      </c>
      <c r="D6642" t="s">
        <v>39</v>
      </c>
      <c r="E6642">
        <v>36</v>
      </c>
      <c r="F6642" t="s">
        <v>19</v>
      </c>
      <c r="G6642">
        <v>5</v>
      </c>
      <c r="H6642" s="4">
        <v>141952.07</v>
      </c>
      <c r="I6642" t="s">
        <v>33</v>
      </c>
      <c r="J6642">
        <v>1</v>
      </c>
      <c r="K6642">
        <v>681</v>
      </c>
      <c r="L6642" t="s">
        <v>35</v>
      </c>
      <c r="M6642" t="s">
        <v>21</v>
      </c>
      <c r="N6642" t="s">
        <v>22</v>
      </c>
      <c r="O6642" s="4">
        <v>185144.08</v>
      </c>
      <c r="P6642" t="s">
        <v>28</v>
      </c>
      <c r="Q6642" t="str" cm="1">
        <f t="array" ref="Q6642">_xlfn.IFS(
O6642&lt;50000,"Low Salary (&lt;$50K)",
O6642&lt;90000,"Lower Middle ($50K-$90K)",
O6642&lt;130000,"Middle ($90K-$130K)",
O6642&lt;170000,"Upper Middle ($130K-$170K)",
O6642&gt;=170000,"High Salary (&gt;$170K)"
)</f>
        <v>High Salary (&gt;$170K)</v>
      </c>
      <c r="R6642" t="str" cm="1">
        <f t="array" ref="R6642">_xlfn.IFS(
G6642&lt;=2,"New Customers (0-2Y)",
G6642&lt;=5,"Growing Customers (3-5Y)",
G6642&lt;=8,"Established Customers (6-8Y)",
G6642&lt;=10,"Loyal Customers (9-10Y)"
)</f>
        <v>Growing Customers (3-5Y)</v>
      </c>
    </row>
    <row r="6643" spans="1:18" x14ac:dyDescent="0.35">
      <c r="A6643">
        <v>15591942</v>
      </c>
      <c r="B6643" t="s">
        <v>1962</v>
      </c>
      <c r="C6643" t="s">
        <v>26</v>
      </c>
      <c r="D6643" t="s">
        <v>18</v>
      </c>
      <c r="E6643">
        <v>33</v>
      </c>
      <c r="F6643" t="s">
        <v>19</v>
      </c>
      <c r="G6643">
        <v>7</v>
      </c>
      <c r="H6643" s="4">
        <v>0</v>
      </c>
      <c r="I6643" t="s">
        <v>24</v>
      </c>
      <c r="J6643">
        <v>2</v>
      </c>
      <c r="K6643">
        <v>611</v>
      </c>
      <c r="L6643" t="s">
        <v>20</v>
      </c>
      <c r="M6643" t="s">
        <v>21</v>
      </c>
      <c r="N6643" t="s">
        <v>22</v>
      </c>
      <c r="O6643" s="4">
        <v>3729.89</v>
      </c>
      <c r="P6643" t="s">
        <v>28</v>
      </c>
      <c r="Q6643" t="str" cm="1">
        <f t="array" ref="Q6643">_xlfn.IFS(
O6643&lt;50000,"Low Salary (&lt;$50K)",
O6643&lt;90000,"Lower Middle ($50K-$90K)",
O6643&lt;130000,"Middle ($90K-$130K)",
O6643&lt;170000,"Upper Middle ($130K-$170K)",
O6643&gt;=170000,"High Salary (&gt;$170K)"
)</f>
        <v>Low Salary (&lt;$50K)</v>
      </c>
      <c r="R6643" t="str" cm="1">
        <f t="array" ref="R6643">_xlfn.IFS(
G6643&lt;=2,"New Customers (0-2Y)",
G6643&lt;=5,"Growing Customers (3-5Y)",
G6643&lt;=8,"Established Customers (6-8Y)",
G6643&lt;=10,"Loyal Customers (9-10Y)"
)</f>
        <v>Established Customers (6-8Y)</v>
      </c>
    </row>
    <row r="6644" spans="1:18" x14ac:dyDescent="0.35">
      <c r="A6644">
        <v>15724924</v>
      </c>
      <c r="B6644" t="s">
        <v>1056</v>
      </c>
      <c r="C6644" t="s">
        <v>17</v>
      </c>
      <c r="D6644" t="s">
        <v>18</v>
      </c>
      <c r="E6644">
        <v>37</v>
      </c>
      <c r="F6644" t="s">
        <v>19</v>
      </c>
      <c r="G6644">
        <v>6</v>
      </c>
      <c r="H6644" s="4">
        <v>138497.84</v>
      </c>
      <c r="I6644" t="s">
        <v>33</v>
      </c>
      <c r="J6644">
        <v>1</v>
      </c>
      <c r="K6644">
        <v>589</v>
      </c>
      <c r="L6644" t="s">
        <v>31</v>
      </c>
      <c r="M6644" t="s">
        <v>27</v>
      </c>
      <c r="N6644" t="s">
        <v>22</v>
      </c>
      <c r="O6644" s="4">
        <v>18988.580000000002</v>
      </c>
      <c r="P6644" t="s">
        <v>28</v>
      </c>
      <c r="Q6644" t="str" cm="1">
        <f t="array" ref="Q6644">_xlfn.IFS(
O6644&lt;50000,"Low Salary (&lt;$50K)",
O6644&lt;90000,"Lower Middle ($50K-$90K)",
O6644&lt;130000,"Middle ($90K-$130K)",
O6644&lt;170000,"Upper Middle ($130K-$170K)",
O6644&gt;=170000,"High Salary (&gt;$170K)"
)</f>
        <v>Low Salary (&lt;$50K)</v>
      </c>
      <c r="R6644" t="str" cm="1">
        <f t="array" ref="R6644">_xlfn.IFS(
G6644&lt;=2,"New Customers (0-2Y)",
G6644&lt;=5,"Growing Customers (3-5Y)",
G6644&lt;=8,"Established Customers (6-8Y)",
G6644&lt;=10,"Loyal Customers (9-10Y)"
)</f>
        <v>Established Customers (6-8Y)</v>
      </c>
    </row>
    <row r="6645" spans="1:18" x14ac:dyDescent="0.35">
      <c r="A6645">
        <v>15762123</v>
      </c>
      <c r="B6645" t="s">
        <v>481</v>
      </c>
      <c r="C6645" t="s">
        <v>26</v>
      </c>
      <c r="D6645" t="s">
        <v>18</v>
      </c>
      <c r="E6645">
        <v>34</v>
      </c>
      <c r="F6645" t="s">
        <v>19</v>
      </c>
      <c r="G6645">
        <v>1</v>
      </c>
      <c r="H6645" s="4">
        <v>0</v>
      </c>
      <c r="I6645" t="s">
        <v>24</v>
      </c>
      <c r="J6645">
        <v>2</v>
      </c>
      <c r="K6645">
        <v>717</v>
      </c>
      <c r="L6645" t="s">
        <v>35</v>
      </c>
      <c r="M6645" t="s">
        <v>21</v>
      </c>
      <c r="N6645" t="s">
        <v>32</v>
      </c>
      <c r="O6645" s="4">
        <v>119313.74</v>
      </c>
      <c r="P6645" t="s">
        <v>28</v>
      </c>
      <c r="Q6645" t="str" cm="1">
        <f t="array" ref="Q6645">_xlfn.IFS(
O6645&lt;50000,"Low Salary (&lt;$50K)",
O6645&lt;90000,"Lower Middle ($50K-$90K)",
O6645&lt;130000,"Middle ($90K-$130K)",
O6645&lt;170000,"Upper Middle ($130K-$170K)",
O6645&gt;=170000,"High Salary (&gt;$170K)"
)</f>
        <v>Middle ($90K-$130K)</v>
      </c>
      <c r="R6645" t="str" cm="1">
        <f t="array" ref="R6645">_xlfn.IFS(
G6645&lt;=2,"New Customers (0-2Y)",
G6645&lt;=5,"Growing Customers (3-5Y)",
G6645&lt;=8,"Established Customers (6-8Y)",
G6645&lt;=10,"Loyal Customers (9-10Y)"
)</f>
        <v>New Customers (0-2Y)</v>
      </c>
    </row>
    <row r="6646" spans="1:18" x14ac:dyDescent="0.35">
      <c r="A6646">
        <v>15567893</v>
      </c>
      <c r="B6646" t="s">
        <v>1368</v>
      </c>
      <c r="C6646" t="s">
        <v>42</v>
      </c>
      <c r="D6646" t="s">
        <v>39</v>
      </c>
      <c r="E6646">
        <v>33</v>
      </c>
      <c r="F6646" t="s">
        <v>19</v>
      </c>
      <c r="G6646">
        <v>3</v>
      </c>
      <c r="H6646" s="4">
        <v>124213.36</v>
      </c>
      <c r="I6646" t="s">
        <v>33</v>
      </c>
      <c r="J6646">
        <v>2</v>
      </c>
      <c r="K6646">
        <v>556</v>
      </c>
      <c r="L6646" t="s">
        <v>31</v>
      </c>
      <c r="M6646" t="s">
        <v>21</v>
      </c>
      <c r="N6646" t="s">
        <v>32</v>
      </c>
      <c r="O6646" s="4">
        <v>62627.55</v>
      </c>
      <c r="P6646" t="s">
        <v>28</v>
      </c>
      <c r="Q6646" t="str" cm="1">
        <f t="array" ref="Q6646">_xlfn.IFS(
O6646&lt;50000,"Low Salary (&lt;$50K)",
O6646&lt;90000,"Lower Middle ($50K-$90K)",
O6646&lt;130000,"Middle ($90K-$130K)",
O6646&lt;170000,"Upper Middle ($130K-$170K)",
O6646&gt;=170000,"High Salary (&gt;$170K)"
)</f>
        <v>Lower Middle ($50K-$90K)</v>
      </c>
      <c r="R6646" t="str" cm="1">
        <f t="array" ref="R6646">_xlfn.IFS(
G6646&lt;=2,"New Customers (0-2Y)",
G6646&lt;=5,"Growing Customers (3-5Y)",
G6646&lt;=8,"Established Customers (6-8Y)",
G6646&lt;=10,"Loyal Customers (9-10Y)"
)</f>
        <v>Growing Customers (3-5Y)</v>
      </c>
    </row>
    <row r="6647" spans="1:18" x14ac:dyDescent="0.35">
      <c r="A6647">
        <v>15648989</v>
      </c>
      <c r="B6647" t="s">
        <v>528</v>
      </c>
      <c r="C6647" t="s">
        <v>17</v>
      </c>
      <c r="D6647" t="s">
        <v>39</v>
      </c>
      <c r="E6647">
        <v>37</v>
      </c>
      <c r="F6647" t="s">
        <v>19</v>
      </c>
      <c r="G6647">
        <v>4</v>
      </c>
      <c r="H6647" s="4">
        <v>126872.6</v>
      </c>
      <c r="I6647" t="s">
        <v>33</v>
      </c>
      <c r="J6647">
        <v>1</v>
      </c>
      <c r="K6647">
        <v>850</v>
      </c>
      <c r="L6647" t="s">
        <v>37</v>
      </c>
      <c r="M6647" t="s">
        <v>21</v>
      </c>
      <c r="N6647" t="s">
        <v>32</v>
      </c>
      <c r="O6647" s="4">
        <v>197266.58</v>
      </c>
      <c r="P6647" t="s">
        <v>28</v>
      </c>
      <c r="Q6647" t="str" cm="1">
        <f t="array" ref="Q6647">_xlfn.IFS(
O6647&lt;50000,"Low Salary (&lt;$50K)",
O6647&lt;90000,"Lower Middle ($50K-$90K)",
O6647&lt;130000,"Middle ($90K-$130K)",
O6647&lt;170000,"Upper Middle ($130K-$170K)",
O6647&gt;=170000,"High Salary (&gt;$170K)"
)</f>
        <v>High Salary (&gt;$170K)</v>
      </c>
      <c r="R6647" t="str" cm="1">
        <f t="array" ref="R6647">_xlfn.IFS(
G6647&lt;=2,"New Customers (0-2Y)",
G6647&lt;=5,"Growing Customers (3-5Y)",
G6647&lt;=8,"Established Customers (6-8Y)",
G6647&lt;=10,"Loyal Customers (9-10Y)"
)</f>
        <v>Growing Customers (3-5Y)</v>
      </c>
    </row>
    <row r="6648" spans="1:18" x14ac:dyDescent="0.35">
      <c r="A6648">
        <v>15662021</v>
      </c>
      <c r="B6648" t="s">
        <v>65</v>
      </c>
      <c r="C6648" t="s">
        <v>26</v>
      </c>
      <c r="D6648" t="s">
        <v>18</v>
      </c>
      <c r="E6648">
        <v>42</v>
      </c>
      <c r="F6648" t="s">
        <v>19</v>
      </c>
      <c r="G6648">
        <v>2</v>
      </c>
      <c r="H6648" s="4">
        <v>0</v>
      </c>
      <c r="I6648" t="s">
        <v>24</v>
      </c>
      <c r="J6648">
        <v>2</v>
      </c>
      <c r="K6648">
        <v>685</v>
      </c>
      <c r="L6648" t="s">
        <v>35</v>
      </c>
      <c r="M6648" t="s">
        <v>27</v>
      </c>
      <c r="N6648" t="s">
        <v>32</v>
      </c>
      <c r="O6648" s="4">
        <v>199992.48</v>
      </c>
      <c r="P6648" t="s">
        <v>28</v>
      </c>
      <c r="Q6648" t="str" cm="1">
        <f t="array" ref="Q6648">_xlfn.IFS(
O6648&lt;50000,"Low Salary (&lt;$50K)",
O6648&lt;90000,"Lower Middle ($50K-$90K)",
O6648&lt;130000,"Middle ($90K-$130K)",
O6648&lt;170000,"Upper Middle ($130K-$170K)",
O6648&gt;=170000,"High Salary (&gt;$170K)"
)</f>
        <v>High Salary (&gt;$170K)</v>
      </c>
      <c r="R6648" t="str" cm="1">
        <f t="array" ref="R6648">_xlfn.IFS(
G6648&lt;=2,"New Customers (0-2Y)",
G6648&lt;=5,"Growing Customers (3-5Y)",
G6648&lt;=8,"Established Customers (6-8Y)",
G6648&lt;=10,"Loyal Customers (9-10Y)"
)</f>
        <v>New Customers (0-2Y)</v>
      </c>
    </row>
    <row r="6649" spans="1:18" x14ac:dyDescent="0.35">
      <c r="A6649">
        <v>15691627</v>
      </c>
      <c r="B6649" t="s">
        <v>327</v>
      </c>
      <c r="C6649" t="s">
        <v>17</v>
      </c>
      <c r="D6649" t="s">
        <v>18</v>
      </c>
      <c r="E6649">
        <v>37</v>
      </c>
      <c r="F6649" t="s">
        <v>19</v>
      </c>
      <c r="G6649">
        <v>8</v>
      </c>
      <c r="H6649" s="4">
        <v>0</v>
      </c>
      <c r="I6649" t="s">
        <v>24</v>
      </c>
      <c r="J6649">
        <v>1</v>
      </c>
      <c r="K6649">
        <v>713</v>
      </c>
      <c r="L6649" t="s">
        <v>35</v>
      </c>
      <c r="M6649" t="s">
        <v>21</v>
      </c>
      <c r="N6649" t="s">
        <v>22</v>
      </c>
      <c r="O6649" s="4">
        <v>16403.41</v>
      </c>
      <c r="P6649" t="s">
        <v>28</v>
      </c>
      <c r="Q6649" t="str" cm="1">
        <f t="array" ref="Q6649">_xlfn.IFS(
O6649&lt;50000,"Low Salary (&lt;$50K)",
O6649&lt;90000,"Lower Middle ($50K-$90K)",
O6649&lt;130000,"Middle ($90K-$130K)",
O6649&lt;170000,"Upper Middle ($130K-$170K)",
O6649&gt;=170000,"High Salary (&gt;$170K)"
)</f>
        <v>Low Salary (&lt;$50K)</v>
      </c>
      <c r="R6649" t="str" cm="1">
        <f t="array" ref="R6649">_xlfn.IFS(
G6649&lt;=2,"New Customers (0-2Y)",
G6649&lt;=5,"Growing Customers (3-5Y)",
G6649&lt;=8,"Established Customers (6-8Y)",
G6649&lt;=10,"Loyal Customers (9-10Y)"
)</f>
        <v>Established Customers (6-8Y)</v>
      </c>
    </row>
    <row r="6650" spans="1:18" x14ac:dyDescent="0.35">
      <c r="A6650">
        <v>15731751</v>
      </c>
      <c r="B6650" t="s">
        <v>890</v>
      </c>
      <c r="C6650" t="s">
        <v>17</v>
      </c>
      <c r="D6650" t="s">
        <v>18</v>
      </c>
      <c r="E6650">
        <v>26</v>
      </c>
      <c r="F6650" t="s">
        <v>43</v>
      </c>
      <c r="G6650">
        <v>1</v>
      </c>
      <c r="H6650" s="4">
        <v>120923.52</v>
      </c>
      <c r="I6650" t="s">
        <v>33</v>
      </c>
      <c r="J6650">
        <v>1</v>
      </c>
      <c r="K6650">
        <v>437</v>
      </c>
      <c r="L6650" t="s">
        <v>44</v>
      </c>
      <c r="M6650" t="s">
        <v>27</v>
      </c>
      <c r="N6650" t="s">
        <v>22</v>
      </c>
      <c r="O6650" s="4">
        <v>78854.570000000007</v>
      </c>
      <c r="P6650" t="s">
        <v>28</v>
      </c>
      <c r="Q6650" t="str" cm="1">
        <f t="array" ref="Q6650">_xlfn.IFS(
O6650&lt;50000,"Low Salary (&lt;$50K)",
O6650&lt;90000,"Lower Middle ($50K-$90K)",
O6650&lt;130000,"Middle ($90K-$130K)",
O6650&lt;170000,"Upper Middle ($130K-$170K)",
O6650&gt;=170000,"High Salary (&gt;$170K)"
)</f>
        <v>Lower Middle ($50K-$90K)</v>
      </c>
      <c r="R6650" t="str" cm="1">
        <f t="array" ref="R6650">_xlfn.IFS(
G6650&lt;=2,"New Customers (0-2Y)",
G6650&lt;=5,"Growing Customers (3-5Y)",
G6650&lt;=8,"Established Customers (6-8Y)",
G6650&lt;=10,"Loyal Customers (9-10Y)"
)</f>
        <v>New Customers (0-2Y)</v>
      </c>
    </row>
    <row r="6651" spans="1:18" x14ac:dyDescent="0.35">
      <c r="A6651">
        <v>15635277</v>
      </c>
      <c r="B6651" t="s">
        <v>1712</v>
      </c>
      <c r="C6651" t="s">
        <v>26</v>
      </c>
      <c r="D6651" t="s">
        <v>39</v>
      </c>
      <c r="E6651">
        <v>47</v>
      </c>
      <c r="F6651" t="s">
        <v>19</v>
      </c>
      <c r="G6651">
        <v>7</v>
      </c>
      <c r="H6651" s="4">
        <v>142643.54</v>
      </c>
      <c r="I6651" t="s">
        <v>33</v>
      </c>
      <c r="J6651">
        <v>1</v>
      </c>
      <c r="K6651">
        <v>605</v>
      </c>
      <c r="L6651" t="s">
        <v>20</v>
      </c>
      <c r="M6651" t="s">
        <v>21</v>
      </c>
      <c r="N6651" t="s">
        <v>32</v>
      </c>
      <c r="O6651" s="4">
        <v>189310.27</v>
      </c>
      <c r="P6651" t="s">
        <v>28</v>
      </c>
      <c r="Q6651" t="str" cm="1">
        <f t="array" ref="Q6651">_xlfn.IFS(
O6651&lt;50000,"Low Salary (&lt;$50K)",
O6651&lt;90000,"Lower Middle ($50K-$90K)",
O6651&lt;130000,"Middle ($90K-$130K)",
O6651&lt;170000,"Upper Middle ($130K-$170K)",
O6651&gt;=170000,"High Salary (&gt;$170K)"
)</f>
        <v>High Salary (&gt;$170K)</v>
      </c>
      <c r="R6651" t="str" cm="1">
        <f t="array" ref="R6651">_xlfn.IFS(
G6651&lt;=2,"New Customers (0-2Y)",
G6651&lt;=5,"Growing Customers (3-5Y)",
G6651&lt;=8,"Established Customers (6-8Y)",
G6651&lt;=10,"Loyal Customers (9-10Y)"
)</f>
        <v>Established Customers (6-8Y)</v>
      </c>
    </row>
    <row r="6652" spans="1:18" x14ac:dyDescent="0.35">
      <c r="A6652">
        <v>15655252</v>
      </c>
      <c r="B6652" t="s">
        <v>532</v>
      </c>
      <c r="C6652" t="s">
        <v>42</v>
      </c>
      <c r="D6652" t="s">
        <v>39</v>
      </c>
      <c r="E6652">
        <v>41</v>
      </c>
      <c r="F6652" t="s">
        <v>19</v>
      </c>
      <c r="G6652">
        <v>10</v>
      </c>
      <c r="H6652" s="4">
        <v>79857.64</v>
      </c>
      <c r="I6652" t="s">
        <v>29</v>
      </c>
      <c r="J6652">
        <v>1</v>
      </c>
      <c r="K6652">
        <v>758</v>
      </c>
      <c r="L6652" t="s">
        <v>35</v>
      </c>
      <c r="M6652" t="s">
        <v>21</v>
      </c>
      <c r="N6652" t="s">
        <v>22</v>
      </c>
      <c r="O6652" s="4">
        <v>78088.17</v>
      </c>
      <c r="P6652" t="s">
        <v>28</v>
      </c>
      <c r="Q6652" t="str" cm="1">
        <f t="array" ref="Q6652">_xlfn.IFS(
O6652&lt;50000,"Low Salary (&lt;$50K)",
O6652&lt;90000,"Lower Middle ($50K-$90K)",
O6652&lt;130000,"Middle ($90K-$130K)",
O6652&lt;170000,"Upper Middle ($130K-$170K)",
O6652&gt;=170000,"High Salary (&gt;$170K)"
)</f>
        <v>Lower Middle ($50K-$90K)</v>
      </c>
      <c r="R6652" t="str" cm="1">
        <f t="array" ref="R6652">_xlfn.IFS(
G6652&lt;=2,"New Customers (0-2Y)",
G6652&lt;=5,"Growing Customers (3-5Y)",
G6652&lt;=8,"Established Customers (6-8Y)",
G6652&lt;=10,"Loyal Customers (9-10Y)"
)</f>
        <v>Loyal Customers (9-10Y)</v>
      </c>
    </row>
    <row r="6653" spans="1:18" x14ac:dyDescent="0.35">
      <c r="A6653">
        <v>15803941</v>
      </c>
      <c r="B6653" t="s">
        <v>1788</v>
      </c>
      <c r="C6653" t="s">
        <v>17</v>
      </c>
      <c r="D6653" t="s">
        <v>39</v>
      </c>
      <c r="E6653">
        <v>46</v>
      </c>
      <c r="F6653" t="s">
        <v>19</v>
      </c>
      <c r="G6653">
        <v>10</v>
      </c>
      <c r="H6653" s="4">
        <v>95502.21</v>
      </c>
      <c r="I6653" t="s">
        <v>29</v>
      </c>
      <c r="J6653">
        <v>1</v>
      </c>
      <c r="K6653">
        <v>600</v>
      </c>
      <c r="L6653" t="s">
        <v>20</v>
      </c>
      <c r="M6653" t="s">
        <v>27</v>
      </c>
      <c r="N6653" t="s">
        <v>32</v>
      </c>
      <c r="O6653" s="4">
        <v>19842.18</v>
      </c>
      <c r="P6653" t="s">
        <v>28</v>
      </c>
      <c r="Q6653" t="str" cm="1">
        <f t="array" ref="Q6653">_xlfn.IFS(
O6653&lt;50000,"Low Salary (&lt;$50K)",
O6653&lt;90000,"Lower Middle ($50K-$90K)",
O6653&lt;130000,"Middle ($90K-$130K)",
O6653&lt;170000,"Upper Middle ($130K-$170K)",
O6653&gt;=170000,"High Salary (&gt;$170K)"
)</f>
        <v>Low Salary (&lt;$50K)</v>
      </c>
      <c r="R6653" t="str" cm="1">
        <f t="array" ref="R6653">_xlfn.IFS(
G6653&lt;=2,"New Customers (0-2Y)",
G6653&lt;=5,"Growing Customers (3-5Y)",
G6653&lt;=8,"Established Customers (6-8Y)",
G6653&lt;=10,"Loyal Customers (9-10Y)"
)</f>
        <v>Loyal Customers (9-10Y)</v>
      </c>
    </row>
    <row r="6654" spans="1:18" x14ac:dyDescent="0.35">
      <c r="A6654">
        <v>15714380</v>
      </c>
      <c r="B6654" t="s">
        <v>836</v>
      </c>
      <c r="C6654" t="s">
        <v>17</v>
      </c>
      <c r="D6654" t="s">
        <v>39</v>
      </c>
      <c r="E6654">
        <v>38</v>
      </c>
      <c r="F6654" t="s">
        <v>19</v>
      </c>
      <c r="G6654">
        <v>5</v>
      </c>
      <c r="H6654" s="4">
        <v>0</v>
      </c>
      <c r="I6654" t="s">
        <v>24</v>
      </c>
      <c r="J6654">
        <v>2</v>
      </c>
      <c r="K6654">
        <v>827</v>
      </c>
      <c r="L6654" t="s">
        <v>37</v>
      </c>
      <c r="M6654" t="s">
        <v>27</v>
      </c>
      <c r="N6654" t="s">
        <v>32</v>
      </c>
      <c r="O6654" s="4">
        <v>103305.01</v>
      </c>
      <c r="P6654" t="s">
        <v>28</v>
      </c>
      <c r="Q6654" t="str" cm="1">
        <f t="array" ref="Q6654">_xlfn.IFS(
O6654&lt;50000,"Low Salary (&lt;$50K)",
O6654&lt;90000,"Lower Middle ($50K-$90K)",
O6654&lt;130000,"Middle ($90K-$130K)",
O6654&lt;170000,"Upper Middle ($130K-$170K)",
O6654&gt;=170000,"High Salary (&gt;$170K)"
)</f>
        <v>Middle ($90K-$130K)</v>
      </c>
      <c r="R6654" t="str" cm="1">
        <f t="array" ref="R6654">_xlfn.IFS(
G6654&lt;=2,"New Customers (0-2Y)",
G6654&lt;=5,"Growing Customers (3-5Y)",
G6654&lt;=8,"Established Customers (6-8Y)",
G6654&lt;=10,"Loyal Customers (9-10Y)"
)</f>
        <v>Growing Customers (3-5Y)</v>
      </c>
    </row>
    <row r="6655" spans="1:18" x14ac:dyDescent="0.35">
      <c r="A6655">
        <v>15666559</v>
      </c>
      <c r="B6655" t="s">
        <v>1024</v>
      </c>
      <c r="C6655" t="s">
        <v>42</v>
      </c>
      <c r="D6655" t="s">
        <v>39</v>
      </c>
      <c r="E6655">
        <v>23</v>
      </c>
      <c r="F6655" t="s">
        <v>43</v>
      </c>
      <c r="G6655">
        <v>8</v>
      </c>
      <c r="H6655" s="4">
        <v>197715.93</v>
      </c>
      <c r="I6655" t="s">
        <v>33</v>
      </c>
      <c r="J6655">
        <v>2</v>
      </c>
      <c r="K6655">
        <v>608</v>
      </c>
      <c r="L6655" t="s">
        <v>20</v>
      </c>
      <c r="M6655" t="s">
        <v>21</v>
      </c>
      <c r="N6655" t="s">
        <v>22</v>
      </c>
      <c r="O6655" s="4">
        <v>116124.28</v>
      </c>
      <c r="P6655" t="s">
        <v>28</v>
      </c>
      <c r="Q6655" t="str" cm="1">
        <f t="array" ref="Q6655">_xlfn.IFS(
O6655&lt;50000,"Low Salary (&lt;$50K)",
O6655&lt;90000,"Lower Middle ($50K-$90K)",
O6655&lt;130000,"Middle ($90K-$130K)",
O6655&lt;170000,"Upper Middle ($130K-$170K)",
O6655&gt;=170000,"High Salary (&gt;$170K)"
)</f>
        <v>Middle ($90K-$130K)</v>
      </c>
      <c r="R6655" t="str" cm="1">
        <f t="array" ref="R6655">_xlfn.IFS(
G6655&lt;=2,"New Customers (0-2Y)",
G6655&lt;=5,"Growing Customers (3-5Y)",
G6655&lt;=8,"Established Customers (6-8Y)",
G6655&lt;=10,"Loyal Customers (9-10Y)"
)</f>
        <v>Established Customers (6-8Y)</v>
      </c>
    </row>
    <row r="6656" spans="1:18" x14ac:dyDescent="0.35">
      <c r="A6656">
        <v>15799998</v>
      </c>
      <c r="B6656" t="s">
        <v>374</v>
      </c>
      <c r="C6656" t="s">
        <v>17</v>
      </c>
      <c r="D6656" t="s">
        <v>18</v>
      </c>
      <c r="E6656">
        <v>30</v>
      </c>
      <c r="F6656" t="s">
        <v>19</v>
      </c>
      <c r="G6656">
        <v>8</v>
      </c>
      <c r="H6656" s="4">
        <v>85859.76</v>
      </c>
      <c r="I6656" t="s">
        <v>29</v>
      </c>
      <c r="J6656">
        <v>1</v>
      </c>
      <c r="K6656">
        <v>608</v>
      </c>
      <c r="L6656" t="s">
        <v>20</v>
      </c>
      <c r="M6656" t="s">
        <v>27</v>
      </c>
      <c r="N6656" t="s">
        <v>32</v>
      </c>
      <c r="O6656" s="4">
        <v>142730.26999999999</v>
      </c>
      <c r="P6656" t="s">
        <v>28</v>
      </c>
      <c r="Q6656" t="str" cm="1">
        <f t="array" ref="Q6656">_xlfn.IFS(
O6656&lt;50000,"Low Salary (&lt;$50K)",
O6656&lt;90000,"Lower Middle ($50K-$90K)",
O6656&lt;130000,"Middle ($90K-$130K)",
O6656&lt;170000,"Upper Middle ($130K-$170K)",
O6656&gt;=170000,"High Salary (&gt;$170K)"
)</f>
        <v>Upper Middle ($130K-$170K)</v>
      </c>
      <c r="R6656" t="str" cm="1">
        <f t="array" ref="R6656">_xlfn.IFS(
G6656&lt;=2,"New Customers (0-2Y)",
G6656&lt;=5,"Growing Customers (3-5Y)",
G6656&lt;=8,"Established Customers (6-8Y)",
G6656&lt;=10,"Loyal Customers (9-10Y)"
)</f>
        <v>Established Customers (6-8Y)</v>
      </c>
    </row>
    <row r="6657" spans="1:18" x14ac:dyDescent="0.35">
      <c r="A6657">
        <v>15703763</v>
      </c>
      <c r="B6657" t="s">
        <v>68</v>
      </c>
      <c r="C6657" t="s">
        <v>17</v>
      </c>
      <c r="D6657" t="s">
        <v>39</v>
      </c>
      <c r="E6657">
        <v>44</v>
      </c>
      <c r="F6657" t="s">
        <v>19</v>
      </c>
      <c r="G6657">
        <v>7</v>
      </c>
      <c r="H6657" s="4">
        <v>85304.27</v>
      </c>
      <c r="I6657" t="s">
        <v>29</v>
      </c>
      <c r="J6657">
        <v>1</v>
      </c>
      <c r="K6657">
        <v>554</v>
      </c>
      <c r="L6657" t="s">
        <v>31</v>
      </c>
      <c r="M6657" t="s">
        <v>21</v>
      </c>
      <c r="N6657" t="s">
        <v>22</v>
      </c>
      <c r="O6657" s="4">
        <v>58076.52</v>
      </c>
      <c r="P6657" t="s">
        <v>28</v>
      </c>
      <c r="Q6657" t="str" cm="1">
        <f t="array" ref="Q6657">_xlfn.IFS(
O6657&lt;50000,"Low Salary (&lt;$50K)",
O6657&lt;90000,"Lower Middle ($50K-$90K)",
O6657&lt;130000,"Middle ($90K-$130K)",
O6657&lt;170000,"Upper Middle ($130K-$170K)",
O6657&gt;=170000,"High Salary (&gt;$170K)"
)</f>
        <v>Lower Middle ($50K-$90K)</v>
      </c>
      <c r="R6657" t="str" cm="1">
        <f t="array" ref="R6657">_xlfn.IFS(
G6657&lt;=2,"New Customers (0-2Y)",
G6657&lt;=5,"Growing Customers (3-5Y)",
G6657&lt;=8,"Established Customers (6-8Y)",
G6657&lt;=10,"Loyal Customers (9-10Y)"
)</f>
        <v>Established Customers (6-8Y)</v>
      </c>
    </row>
    <row r="6658" spans="1:18" x14ac:dyDescent="0.35">
      <c r="A6658">
        <v>15795640</v>
      </c>
      <c r="B6658" t="s">
        <v>477</v>
      </c>
      <c r="C6658" t="s">
        <v>42</v>
      </c>
      <c r="D6658" t="s">
        <v>18</v>
      </c>
      <c r="E6658">
        <v>35</v>
      </c>
      <c r="F6658" t="s">
        <v>19</v>
      </c>
      <c r="G6658">
        <v>1</v>
      </c>
      <c r="H6658" s="4">
        <v>132371.29999999999</v>
      </c>
      <c r="I6658" t="s">
        <v>33</v>
      </c>
      <c r="J6658">
        <v>2</v>
      </c>
      <c r="K6658">
        <v>683</v>
      </c>
      <c r="L6658" t="s">
        <v>35</v>
      </c>
      <c r="M6658" t="s">
        <v>27</v>
      </c>
      <c r="N6658" t="s">
        <v>32</v>
      </c>
      <c r="O6658" s="4">
        <v>186123.57</v>
      </c>
      <c r="P6658" t="s">
        <v>28</v>
      </c>
      <c r="Q6658" t="str" cm="1">
        <f t="array" ref="Q6658">_xlfn.IFS(
O6658&lt;50000,"Low Salary (&lt;$50K)",
O6658&lt;90000,"Lower Middle ($50K-$90K)",
O6658&lt;130000,"Middle ($90K-$130K)",
O6658&lt;170000,"Upper Middle ($130K-$170K)",
O6658&gt;=170000,"High Salary (&gt;$170K)"
)</f>
        <v>High Salary (&gt;$170K)</v>
      </c>
      <c r="R6658" t="str" cm="1">
        <f t="array" ref="R6658">_xlfn.IFS(
G6658&lt;=2,"New Customers (0-2Y)",
G6658&lt;=5,"Growing Customers (3-5Y)",
G6658&lt;=8,"Established Customers (6-8Y)",
G6658&lt;=10,"Loyal Customers (9-10Y)"
)</f>
        <v>New Customers (0-2Y)</v>
      </c>
    </row>
    <row r="6659" spans="1:18" x14ac:dyDescent="0.35">
      <c r="A6659">
        <v>15780056</v>
      </c>
      <c r="B6659" t="s">
        <v>943</v>
      </c>
      <c r="C6659" t="s">
        <v>26</v>
      </c>
      <c r="D6659" t="s">
        <v>39</v>
      </c>
      <c r="E6659">
        <v>33</v>
      </c>
      <c r="F6659" t="s">
        <v>19</v>
      </c>
      <c r="G6659">
        <v>4</v>
      </c>
      <c r="H6659" s="4">
        <v>0</v>
      </c>
      <c r="I6659" t="s">
        <v>24</v>
      </c>
      <c r="J6659">
        <v>1</v>
      </c>
      <c r="K6659">
        <v>660</v>
      </c>
      <c r="L6659" t="s">
        <v>35</v>
      </c>
      <c r="M6659" t="s">
        <v>21</v>
      </c>
      <c r="N6659" t="s">
        <v>32</v>
      </c>
      <c r="O6659" s="4">
        <v>29664.45</v>
      </c>
      <c r="P6659" t="s">
        <v>28</v>
      </c>
      <c r="Q6659" t="str" cm="1">
        <f t="array" ref="Q6659">_xlfn.IFS(
O6659&lt;50000,"Low Salary (&lt;$50K)",
O6659&lt;90000,"Lower Middle ($50K-$90K)",
O6659&lt;130000,"Middle ($90K-$130K)",
O6659&lt;170000,"Upper Middle ($130K-$170K)",
O6659&gt;=170000,"High Salary (&gt;$170K)"
)</f>
        <v>Low Salary (&lt;$50K)</v>
      </c>
      <c r="R6659" t="str" cm="1">
        <f t="array" ref="R6659">_xlfn.IFS(
G6659&lt;=2,"New Customers (0-2Y)",
G6659&lt;=5,"Growing Customers (3-5Y)",
G6659&lt;=8,"Established Customers (6-8Y)",
G6659&lt;=10,"Loyal Customers (9-10Y)"
)</f>
        <v>Growing Customers (3-5Y)</v>
      </c>
    </row>
    <row r="6660" spans="1:18" x14ac:dyDescent="0.35">
      <c r="A6660">
        <v>15777873</v>
      </c>
      <c r="B6660" t="s">
        <v>2413</v>
      </c>
      <c r="C6660" t="s">
        <v>17</v>
      </c>
      <c r="D6660" t="s">
        <v>18</v>
      </c>
      <c r="E6660">
        <v>31</v>
      </c>
      <c r="F6660" t="s">
        <v>19</v>
      </c>
      <c r="G6660">
        <v>5</v>
      </c>
      <c r="H6660" s="4">
        <v>0</v>
      </c>
      <c r="I6660" t="s">
        <v>24</v>
      </c>
      <c r="J6660">
        <v>1</v>
      </c>
      <c r="K6660">
        <v>628</v>
      </c>
      <c r="L6660" t="s">
        <v>20</v>
      </c>
      <c r="M6660" t="s">
        <v>27</v>
      </c>
      <c r="N6660" t="s">
        <v>32</v>
      </c>
      <c r="O6660" s="4">
        <v>147963.07</v>
      </c>
      <c r="P6660" t="s">
        <v>23</v>
      </c>
      <c r="Q6660" t="str" cm="1">
        <f t="array" ref="Q6660">_xlfn.IFS(
O6660&lt;50000,"Low Salary (&lt;$50K)",
O6660&lt;90000,"Lower Middle ($50K-$90K)",
O6660&lt;130000,"Middle ($90K-$130K)",
O6660&lt;170000,"Upper Middle ($130K-$170K)",
O6660&gt;=170000,"High Salary (&gt;$170K)"
)</f>
        <v>Upper Middle ($130K-$170K)</v>
      </c>
      <c r="R6660" t="str" cm="1">
        <f t="array" ref="R6660">_xlfn.IFS(
G6660&lt;=2,"New Customers (0-2Y)",
G6660&lt;=5,"Growing Customers (3-5Y)",
G6660&lt;=8,"Established Customers (6-8Y)",
G6660&lt;=10,"Loyal Customers (9-10Y)"
)</f>
        <v>Growing Customers (3-5Y)</v>
      </c>
    </row>
    <row r="6661" spans="1:18" x14ac:dyDescent="0.35">
      <c r="A6661">
        <v>15584749</v>
      </c>
      <c r="B6661" t="s">
        <v>182</v>
      </c>
      <c r="C6661" t="s">
        <v>42</v>
      </c>
      <c r="D6661" t="s">
        <v>39</v>
      </c>
      <c r="E6661">
        <v>39</v>
      </c>
      <c r="F6661" t="s">
        <v>19</v>
      </c>
      <c r="G6661">
        <v>4</v>
      </c>
      <c r="H6661" s="4">
        <v>79896</v>
      </c>
      <c r="I6661" t="s">
        <v>29</v>
      </c>
      <c r="J6661">
        <v>1</v>
      </c>
      <c r="K6661">
        <v>668</v>
      </c>
      <c r="L6661" t="s">
        <v>35</v>
      </c>
      <c r="M6661" t="s">
        <v>21</v>
      </c>
      <c r="N6661" t="s">
        <v>32</v>
      </c>
      <c r="O6661" s="4">
        <v>38466.39</v>
      </c>
      <c r="P6661" t="s">
        <v>28</v>
      </c>
      <c r="Q6661" t="str" cm="1">
        <f t="array" ref="Q6661">_xlfn.IFS(
O6661&lt;50000,"Low Salary (&lt;$50K)",
O6661&lt;90000,"Lower Middle ($50K-$90K)",
O6661&lt;130000,"Middle ($90K-$130K)",
O6661&lt;170000,"Upper Middle ($130K-$170K)",
O6661&gt;=170000,"High Salary (&gt;$170K)"
)</f>
        <v>Low Salary (&lt;$50K)</v>
      </c>
      <c r="R6661" t="str" cm="1">
        <f t="array" ref="R6661">_xlfn.IFS(
G6661&lt;=2,"New Customers (0-2Y)",
G6661&lt;=5,"Growing Customers (3-5Y)",
G6661&lt;=8,"Established Customers (6-8Y)",
G6661&lt;=10,"Loyal Customers (9-10Y)"
)</f>
        <v>Growing Customers (3-5Y)</v>
      </c>
    </row>
    <row r="6662" spans="1:18" x14ac:dyDescent="0.35">
      <c r="A6662">
        <v>15765258</v>
      </c>
      <c r="B6662" t="s">
        <v>2414</v>
      </c>
      <c r="C6662" t="s">
        <v>17</v>
      </c>
      <c r="D6662" t="s">
        <v>18</v>
      </c>
      <c r="E6662">
        <v>29</v>
      </c>
      <c r="F6662" t="s">
        <v>43</v>
      </c>
      <c r="G6662">
        <v>5</v>
      </c>
      <c r="H6662" s="4">
        <v>0</v>
      </c>
      <c r="I6662" t="s">
        <v>24</v>
      </c>
      <c r="J6662">
        <v>2</v>
      </c>
      <c r="K6662">
        <v>776</v>
      </c>
      <c r="L6662" t="s">
        <v>35</v>
      </c>
      <c r="M6662" t="s">
        <v>21</v>
      </c>
      <c r="N6662" t="s">
        <v>22</v>
      </c>
      <c r="O6662" s="4">
        <v>143301.49</v>
      </c>
      <c r="P6662" t="s">
        <v>28</v>
      </c>
      <c r="Q6662" t="str" cm="1">
        <f t="array" ref="Q6662">_xlfn.IFS(
O6662&lt;50000,"Low Salary (&lt;$50K)",
O6662&lt;90000,"Lower Middle ($50K-$90K)",
O6662&lt;130000,"Middle ($90K-$130K)",
O6662&lt;170000,"Upper Middle ($130K-$170K)",
O6662&gt;=170000,"High Salary (&gt;$170K)"
)</f>
        <v>Upper Middle ($130K-$170K)</v>
      </c>
      <c r="R6662" t="str" cm="1">
        <f t="array" ref="R6662">_xlfn.IFS(
G6662&lt;=2,"New Customers (0-2Y)",
G6662&lt;=5,"Growing Customers (3-5Y)",
G6662&lt;=8,"Established Customers (6-8Y)",
G6662&lt;=10,"Loyal Customers (9-10Y)"
)</f>
        <v>Growing Customers (3-5Y)</v>
      </c>
    </row>
    <row r="6663" spans="1:18" x14ac:dyDescent="0.35">
      <c r="A6663">
        <v>15623346</v>
      </c>
      <c r="B6663" t="s">
        <v>2415</v>
      </c>
      <c r="C6663" t="s">
        <v>17</v>
      </c>
      <c r="D6663" t="s">
        <v>39</v>
      </c>
      <c r="E6663">
        <v>36</v>
      </c>
      <c r="F6663" t="s">
        <v>19</v>
      </c>
      <c r="G6663">
        <v>4</v>
      </c>
      <c r="H6663" s="4">
        <v>0</v>
      </c>
      <c r="I6663" t="s">
        <v>24</v>
      </c>
      <c r="J6663">
        <v>2</v>
      </c>
      <c r="K6663">
        <v>820</v>
      </c>
      <c r="L6663" t="s">
        <v>37</v>
      </c>
      <c r="M6663" t="s">
        <v>21</v>
      </c>
      <c r="N6663" t="s">
        <v>32</v>
      </c>
      <c r="O6663" s="4">
        <v>31422.69</v>
      </c>
      <c r="P6663" t="s">
        <v>28</v>
      </c>
      <c r="Q6663" t="str" cm="1">
        <f t="array" ref="Q6663">_xlfn.IFS(
O6663&lt;50000,"Low Salary (&lt;$50K)",
O6663&lt;90000,"Lower Middle ($50K-$90K)",
O6663&lt;130000,"Middle ($90K-$130K)",
O6663&lt;170000,"Upper Middle ($130K-$170K)",
O6663&gt;=170000,"High Salary (&gt;$170K)"
)</f>
        <v>Low Salary (&lt;$50K)</v>
      </c>
      <c r="R6663" t="str" cm="1">
        <f t="array" ref="R6663">_xlfn.IFS(
G6663&lt;=2,"New Customers (0-2Y)",
G6663&lt;=5,"Growing Customers (3-5Y)",
G6663&lt;=8,"Established Customers (6-8Y)",
G6663&lt;=10,"Loyal Customers (9-10Y)"
)</f>
        <v>Growing Customers (3-5Y)</v>
      </c>
    </row>
    <row r="6664" spans="1:18" x14ac:dyDescent="0.35">
      <c r="A6664">
        <v>15614054</v>
      </c>
      <c r="B6664" t="s">
        <v>2416</v>
      </c>
      <c r="C6664" t="s">
        <v>17</v>
      </c>
      <c r="D6664" t="s">
        <v>39</v>
      </c>
      <c r="E6664">
        <v>36</v>
      </c>
      <c r="F6664" t="s">
        <v>19</v>
      </c>
      <c r="G6664">
        <v>1</v>
      </c>
      <c r="H6664" s="4">
        <v>0</v>
      </c>
      <c r="I6664" t="s">
        <v>24</v>
      </c>
      <c r="J6664">
        <v>2</v>
      </c>
      <c r="K6664">
        <v>665</v>
      </c>
      <c r="L6664" t="s">
        <v>35</v>
      </c>
      <c r="M6664" t="s">
        <v>27</v>
      </c>
      <c r="N6664" t="s">
        <v>22</v>
      </c>
      <c r="O6664" s="4">
        <v>121505.61</v>
      </c>
      <c r="P6664" t="s">
        <v>28</v>
      </c>
      <c r="Q6664" t="str" cm="1">
        <f t="array" ref="Q6664">_xlfn.IFS(
O6664&lt;50000,"Low Salary (&lt;$50K)",
O6664&lt;90000,"Lower Middle ($50K-$90K)",
O6664&lt;130000,"Middle ($90K-$130K)",
O6664&lt;170000,"Upper Middle ($130K-$170K)",
O6664&gt;=170000,"High Salary (&gt;$170K)"
)</f>
        <v>Middle ($90K-$130K)</v>
      </c>
      <c r="R6664" t="str" cm="1">
        <f t="array" ref="R6664">_xlfn.IFS(
G6664&lt;=2,"New Customers (0-2Y)",
G6664&lt;=5,"Growing Customers (3-5Y)",
G6664&lt;=8,"Established Customers (6-8Y)",
G6664&lt;=10,"Loyal Customers (9-10Y)"
)</f>
        <v>New Customers (0-2Y)</v>
      </c>
    </row>
    <row r="6665" spans="1:18" x14ac:dyDescent="0.35">
      <c r="A6665">
        <v>15766185</v>
      </c>
      <c r="B6665" t="s">
        <v>707</v>
      </c>
      <c r="C6665" t="s">
        <v>42</v>
      </c>
      <c r="D6665" t="s">
        <v>39</v>
      </c>
      <c r="E6665">
        <v>31</v>
      </c>
      <c r="F6665" t="s">
        <v>19</v>
      </c>
      <c r="G6665">
        <v>4</v>
      </c>
      <c r="H6665" s="4">
        <v>146587.29999999999</v>
      </c>
      <c r="I6665" t="s">
        <v>33</v>
      </c>
      <c r="J6665">
        <v>1</v>
      </c>
      <c r="K6665">
        <v>850</v>
      </c>
      <c r="L6665" t="s">
        <v>37</v>
      </c>
      <c r="M6665" t="s">
        <v>21</v>
      </c>
      <c r="N6665" t="s">
        <v>22</v>
      </c>
      <c r="O6665" s="4">
        <v>89874.82</v>
      </c>
      <c r="P6665" t="s">
        <v>28</v>
      </c>
      <c r="Q6665" t="str" cm="1">
        <f t="array" ref="Q6665">_xlfn.IFS(
O6665&lt;50000,"Low Salary (&lt;$50K)",
O6665&lt;90000,"Lower Middle ($50K-$90K)",
O6665&lt;130000,"Middle ($90K-$130K)",
O6665&lt;170000,"Upper Middle ($130K-$170K)",
O6665&gt;=170000,"High Salary (&gt;$170K)"
)</f>
        <v>Lower Middle ($50K-$90K)</v>
      </c>
      <c r="R6665" t="str" cm="1">
        <f t="array" ref="R6665">_xlfn.IFS(
G6665&lt;=2,"New Customers (0-2Y)",
G6665&lt;=5,"Growing Customers (3-5Y)",
G6665&lt;=8,"Established Customers (6-8Y)",
G6665&lt;=10,"Loyal Customers (9-10Y)"
)</f>
        <v>Growing Customers (3-5Y)</v>
      </c>
    </row>
    <row r="6666" spans="1:18" x14ac:dyDescent="0.35">
      <c r="A6666">
        <v>15667632</v>
      </c>
      <c r="B6666" t="s">
        <v>2417</v>
      </c>
      <c r="C6666" t="s">
        <v>17</v>
      </c>
      <c r="D6666" t="s">
        <v>18</v>
      </c>
      <c r="E6666">
        <v>42</v>
      </c>
      <c r="F6666" t="s">
        <v>19</v>
      </c>
      <c r="G6666">
        <v>7</v>
      </c>
      <c r="H6666" s="4">
        <v>0</v>
      </c>
      <c r="I6666" t="s">
        <v>24</v>
      </c>
      <c r="J6666">
        <v>2</v>
      </c>
      <c r="K6666">
        <v>703</v>
      </c>
      <c r="L6666" t="s">
        <v>35</v>
      </c>
      <c r="M6666" t="s">
        <v>27</v>
      </c>
      <c r="N6666" t="s">
        <v>22</v>
      </c>
      <c r="O6666" s="4">
        <v>72500.679999999993</v>
      </c>
      <c r="P6666" t="s">
        <v>28</v>
      </c>
      <c r="Q6666" t="str" cm="1">
        <f t="array" ref="Q6666">_xlfn.IFS(
O6666&lt;50000,"Low Salary (&lt;$50K)",
O6666&lt;90000,"Lower Middle ($50K-$90K)",
O6666&lt;130000,"Middle ($90K-$130K)",
O6666&lt;170000,"Upper Middle ($130K-$170K)",
O6666&gt;=170000,"High Salary (&gt;$170K)"
)</f>
        <v>Lower Middle ($50K-$90K)</v>
      </c>
      <c r="R6666" t="str" cm="1">
        <f t="array" ref="R6666">_xlfn.IFS(
G6666&lt;=2,"New Customers (0-2Y)",
G6666&lt;=5,"Growing Customers (3-5Y)",
G6666&lt;=8,"Established Customers (6-8Y)",
G6666&lt;=10,"Loyal Customers (9-10Y)"
)</f>
        <v>Established Customers (6-8Y)</v>
      </c>
    </row>
    <row r="6667" spans="1:18" x14ac:dyDescent="0.35">
      <c r="A6667">
        <v>15599024</v>
      </c>
      <c r="B6667" t="s">
        <v>1752</v>
      </c>
      <c r="C6667" t="s">
        <v>26</v>
      </c>
      <c r="D6667" t="s">
        <v>39</v>
      </c>
      <c r="E6667">
        <v>32</v>
      </c>
      <c r="F6667" t="s">
        <v>19</v>
      </c>
      <c r="G6667">
        <v>8</v>
      </c>
      <c r="H6667" s="4">
        <v>0</v>
      </c>
      <c r="I6667" t="s">
        <v>24</v>
      </c>
      <c r="J6667">
        <v>2</v>
      </c>
      <c r="K6667">
        <v>506</v>
      </c>
      <c r="L6667" t="s">
        <v>31</v>
      </c>
      <c r="M6667" t="s">
        <v>27</v>
      </c>
      <c r="N6667" t="s">
        <v>22</v>
      </c>
      <c r="O6667" s="4">
        <v>182692.8</v>
      </c>
      <c r="P6667" t="s">
        <v>28</v>
      </c>
      <c r="Q6667" t="str" cm="1">
        <f t="array" ref="Q6667">_xlfn.IFS(
O6667&lt;50000,"Low Salary (&lt;$50K)",
O6667&lt;90000,"Lower Middle ($50K-$90K)",
O6667&lt;130000,"Middle ($90K-$130K)",
O6667&lt;170000,"Upper Middle ($130K-$170K)",
O6667&gt;=170000,"High Salary (&gt;$170K)"
)</f>
        <v>High Salary (&gt;$170K)</v>
      </c>
      <c r="R6667" t="str" cm="1">
        <f t="array" ref="R6667">_xlfn.IFS(
G6667&lt;=2,"New Customers (0-2Y)",
G6667&lt;=5,"Growing Customers (3-5Y)",
G6667&lt;=8,"Established Customers (6-8Y)",
G6667&lt;=10,"Loyal Customers (9-10Y)"
)</f>
        <v>Established Customers (6-8Y)</v>
      </c>
    </row>
    <row r="6668" spans="1:18" x14ac:dyDescent="0.35">
      <c r="A6668">
        <v>15798709</v>
      </c>
      <c r="B6668" t="s">
        <v>1930</v>
      </c>
      <c r="C6668" t="s">
        <v>26</v>
      </c>
      <c r="D6668" t="s">
        <v>39</v>
      </c>
      <c r="E6668">
        <v>32</v>
      </c>
      <c r="F6668" t="s">
        <v>19</v>
      </c>
      <c r="G6668">
        <v>3</v>
      </c>
      <c r="H6668" s="4">
        <v>109109.33</v>
      </c>
      <c r="I6668" t="s">
        <v>33</v>
      </c>
      <c r="J6668">
        <v>1</v>
      </c>
      <c r="K6668">
        <v>588</v>
      </c>
      <c r="L6668" t="s">
        <v>31</v>
      </c>
      <c r="M6668" t="s">
        <v>27</v>
      </c>
      <c r="N6668" t="s">
        <v>22</v>
      </c>
      <c r="O6668" s="4">
        <v>4993.9399999999996</v>
      </c>
      <c r="P6668" t="s">
        <v>28</v>
      </c>
      <c r="Q6668" t="str" cm="1">
        <f t="array" ref="Q6668">_xlfn.IFS(
O6668&lt;50000,"Low Salary (&lt;$50K)",
O6668&lt;90000,"Lower Middle ($50K-$90K)",
O6668&lt;130000,"Middle ($90K-$130K)",
O6668&lt;170000,"Upper Middle ($130K-$170K)",
O6668&gt;=170000,"High Salary (&gt;$170K)"
)</f>
        <v>Low Salary (&lt;$50K)</v>
      </c>
      <c r="R6668" t="str" cm="1">
        <f t="array" ref="R6668">_xlfn.IFS(
G6668&lt;=2,"New Customers (0-2Y)",
G6668&lt;=5,"Growing Customers (3-5Y)",
G6668&lt;=8,"Established Customers (6-8Y)",
G6668&lt;=10,"Loyal Customers (9-10Y)"
)</f>
        <v>Growing Customers (3-5Y)</v>
      </c>
    </row>
    <row r="6669" spans="1:18" x14ac:dyDescent="0.35">
      <c r="A6669">
        <v>15741921</v>
      </c>
      <c r="B6669" t="s">
        <v>2418</v>
      </c>
      <c r="C6669" t="s">
        <v>26</v>
      </c>
      <c r="D6669" t="s">
        <v>18</v>
      </c>
      <c r="E6669">
        <v>26</v>
      </c>
      <c r="F6669" t="s">
        <v>43</v>
      </c>
      <c r="G6669">
        <v>8</v>
      </c>
      <c r="H6669" s="4">
        <v>0</v>
      </c>
      <c r="I6669" t="s">
        <v>24</v>
      </c>
      <c r="J6669">
        <v>2</v>
      </c>
      <c r="K6669">
        <v>622</v>
      </c>
      <c r="L6669" t="s">
        <v>20</v>
      </c>
      <c r="M6669" t="s">
        <v>21</v>
      </c>
      <c r="N6669" t="s">
        <v>22</v>
      </c>
      <c r="O6669" s="4">
        <v>124964.82</v>
      </c>
      <c r="P6669" t="s">
        <v>28</v>
      </c>
      <c r="Q6669" t="str" cm="1">
        <f t="array" ref="Q6669">_xlfn.IFS(
O6669&lt;50000,"Low Salary (&lt;$50K)",
O6669&lt;90000,"Lower Middle ($50K-$90K)",
O6669&lt;130000,"Middle ($90K-$130K)",
O6669&lt;170000,"Upper Middle ($130K-$170K)",
O6669&gt;=170000,"High Salary (&gt;$170K)"
)</f>
        <v>Middle ($90K-$130K)</v>
      </c>
      <c r="R6669" t="str" cm="1">
        <f t="array" ref="R6669">_xlfn.IFS(
G6669&lt;=2,"New Customers (0-2Y)",
G6669&lt;=5,"Growing Customers (3-5Y)",
G6669&lt;=8,"Established Customers (6-8Y)",
G6669&lt;=10,"Loyal Customers (9-10Y)"
)</f>
        <v>Established Customers (6-8Y)</v>
      </c>
    </row>
    <row r="6670" spans="1:18" x14ac:dyDescent="0.35">
      <c r="A6670">
        <v>15793671</v>
      </c>
      <c r="B6670" t="s">
        <v>1529</v>
      </c>
      <c r="C6670" t="s">
        <v>17</v>
      </c>
      <c r="D6670" t="s">
        <v>39</v>
      </c>
      <c r="E6670">
        <v>34</v>
      </c>
      <c r="F6670" t="s">
        <v>19</v>
      </c>
      <c r="G6670">
        <v>5</v>
      </c>
      <c r="H6670" s="4">
        <v>0</v>
      </c>
      <c r="I6670" t="s">
        <v>24</v>
      </c>
      <c r="J6670">
        <v>1</v>
      </c>
      <c r="K6670">
        <v>606</v>
      </c>
      <c r="L6670" t="s">
        <v>20</v>
      </c>
      <c r="M6670" t="s">
        <v>21</v>
      </c>
      <c r="N6670" t="s">
        <v>32</v>
      </c>
      <c r="O6670" s="4">
        <v>161971.42000000001</v>
      </c>
      <c r="P6670" t="s">
        <v>28</v>
      </c>
      <c r="Q6670" t="str" cm="1">
        <f t="array" ref="Q6670">_xlfn.IFS(
O6670&lt;50000,"Low Salary (&lt;$50K)",
O6670&lt;90000,"Lower Middle ($50K-$90K)",
O6670&lt;130000,"Middle ($90K-$130K)",
O6670&lt;170000,"Upper Middle ($130K-$170K)",
O6670&gt;=170000,"High Salary (&gt;$170K)"
)</f>
        <v>Upper Middle ($130K-$170K)</v>
      </c>
      <c r="R6670" t="str" cm="1">
        <f t="array" ref="R6670">_xlfn.IFS(
G6670&lt;=2,"New Customers (0-2Y)",
G6670&lt;=5,"Growing Customers (3-5Y)",
G6670&lt;=8,"Established Customers (6-8Y)",
G6670&lt;=10,"Loyal Customers (9-10Y)"
)</f>
        <v>Growing Customers (3-5Y)</v>
      </c>
    </row>
    <row r="6671" spans="1:18" x14ac:dyDescent="0.35">
      <c r="A6671">
        <v>15797900</v>
      </c>
      <c r="B6671" t="s">
        <v>1608</v>
      </c>
      <c r="C6671" t="s">
        <v>17</v>
      </c>
      <c r="D6671" t="s">
        <v>39</v>
      </c>
      <c r="E6671">
        <v>56</v>
      </c>
      <c r="F6671" t="s">
        <v>19</v>
      </c>
      <c r="G6671">
        <v>9</v>
      </c>
      <c r="H6671" s="4">
        <v>142147.32</v>
      </c>
      <c r="I6671" t="s">
        <v>33</v>
      </c>
      <c r="J6671">
        <v>1</v>
      </c>
      <c r="K6671">
        <v>517</v>
      </c>
      <c r="L6671" t="s">
        <v>31</v>
      </c>
      <c r="M6671" t="s">
        <v>27</v>
      </c>
      <c r="N6671" t="s">
        <v>32</v>
      </c>
      <c r="O6671" s="4">
        <v>39488.04</v>
      </c>
      <c r="P6671" t="s">
        <v>23</v>
      </c>
      <c r="Q6671" t="str" cm="1">
        <f t="array" ref="Q6671">_xlfn.IFS(
O6671&lt;50000,"Low Salary (&lt;$50K)",
O6671&lt;90000,"Lower Middle ($50K-$90K)",
O6671&lt;130000,"Middle ($90K-$130K)",
O6671&lt;170000,"Upper Middle ($130K-$170K)",
O6671&gt;=170000,"High Salary (&gt;$170K)"
)</f>
        <v>Low Salary (&lt;$50K)</v>
      </c>
      <c r="R6671" t="str" cm="1">
        <f t="array" ref="R6671">_xlfn.IFS(
G6671&lt;=2,"New Customers (0-2Y)",
G6671&lt;=5,"Growing Customers (3-5Y)",
G6671&lt;=8,"Established Customers (6-8Y)",
G6671&lt;=10,"Loyal Customers (9-10Y)"
)</f>
        <v>Loyal Customers (9-10Y)</v>
      </c>
    </row>
    <row r="6672" spans="1:18" x14ac:dyDescent="0.35">
      <c r="A6672">
        <v>15667932</v>
      </c>
      <c r="B6672" t="s">
        <v>526</v>
      </c>
      <c r="C6672" t="s">
        <v>26</v>
      </c>
      <c r="D6672" t="s">
        <v>18</v>
      </c>
      <c r="E6672">
        <v>43</v>
      </c>
      <c r="F6672" t="s">
        <v>19</v>
      </c>
      <c r="G6672">
        <v>10</v>
      </c>
      <c r="H6672" s="4">
        <v>0</v>
      </c>
      <c r="I6672" t="s">
        <v>24</v>
      </c>
      <c r="J6672">
        <v>2</v>
      </c>
      <c r="K6672">
        <v>758</v>
      </c>
      <c r="L6672" t="s">
        <v>35</v>
      </c>
      <c r="M6672" t="s">
        <v>21</v>
      </c>
      <c r="N6672" t="s">
        <v>22</v>
      </c>
      <c r="O6672" s="4">
        <v>55313.440000000002</v>
      </c>
      <c r="P6672" t="s">
        <v>28</v>
      </c>
      <c r="Q6672" t="str" cm="1">
        <f t="array" ref="Q6672">_xlfn.IFS(
O6672&lt;50000,"Low Salary (&lt;$50K)",
O6672&lt;90000,"Lower Middle ($50K-$90K)",
O6672&lt;130000,"Middle ($90K-$130K)",
O6672&lt;170000,"Upper Middle ($130K-$170K)",
O6672&gt;=170000,"High Salary (&gt;$170K)"
)</f>
        <v>Lower Middle ($50K-$90K)</v>
      </c>
      <c r="R6672" t="str" cm="1">
        <f t="array" ref="R6672">_xlfn.IFS(
G6672&lt;=2,"New Customers (0-2Y)",
G6672&lt;=5,"Growing Customers (3-5Y)",
G6672&lt;=8,"Established Customers (6-8Y)",
G6672&lt;=10,"Loyal Customers (9-10Y)"
)</f>
        <v>Loyal Customers (9-10Y)</v>
      </c>
    </row>
    <row r="6673" spans="1:18" x14ac:dyDescent="0.35">
      <c r="A6673">
        <v>15795933</v>
      </c>
      <c r="B6673" t="s">
        <v>1942</v>
      </c>
      <c r="C6673" t="s">
        <v>17</v>
      </c>
      <c r="D6673" t="s">
        <v>18</v>
      </c>
      <c r="E6673">
        <v>49</v>
      </c>
      <c r="F6673" t="s">
        <v>19</v>
      </c>
      <c r="G6673">
        <v>3</v>
      </c>
      <c r="H6673" s="4">
        <v>0</v>
      </c>
      <c r="I6673" t="s">
        <v>24</v>
      </c>
      <c r="J6673">
        <v>2</v>
      </c>
      <c r="K6673">
        <v>677</v>
      </c>
      <c r="L6673" t="s">
        <v>35</v>
      </c>
      <c r="M6673" t="s">
        <v>21</v>
      </c>
      <c r="N6673" t="s">
        <v>22</v>
      </c>
      <c r="O6673" s="4">
        <v>187811.71</v>
      </c>
      <c r="P6673" t="s">
        <v>28</v>
      </c>
      <c r="Q6673" t="str" cm="1">
        <f t="array" ref="Q6673">_xlfn.IFS(
O6673&lt;50000,"Low Salary (&lt;$50K)",
O6673&lt;90000,"Lower Middle ($50K-$90K)",
O6673&lt;130000,"Middle ($90K-$130K)",
O6673&lt;170000,"Upper Middle ($130K-$170K)",
O6673&gt;=170000,"High Salary (&gt;$170K)"
)</f>
        <v>High Salary (&gt;$170K)</v>
      </c>
      <c r="R6673" t="str" cm="1">
        <f t="array" ref="R6673">_xlfn.IFS(
G6673&lt;=2,"New Customers (0-2Y)",
G6673&lt;=5,"Growing Customers (3-5Y)",
G6673&lt;=8,"Established Customers (6-8Y)",
G6673&lt;=10,"Loyal Customers (9-10Y)"
)</f>
        <v>Growing Customers (3-5Y)</v>
      </c>
    </row>
    <row r="6674" spans="1:18" x14ac:dyDescent="0.35">
      <c r="A6674">
        <v>15660403</v>
      </c>
      <c r="B6674" t="s">
        <v>561</v>
      </c>
      <c r="C6674" t="s">
        <v>26</v>
      </c>
      <c r="D6674" t="s">
        <v>18</v>
      </c>
      <c r="E6674">
        <v>35</v>
      </c>
      <c r="F6674" t="s">
        <v>19</v>
      </c>
      <c r="G6674">
        <v>0</v>
      </c>
      <c r="H6674" s="4">
        <v>0</v>
      </c>
      <c r="I6674" t="s">
        <v>24</v>
      </c>
      <c r="J6674">
        <v>2</v>
      </c>
      <c r="K6674">
        <v>827</v>
      </c>
      <c r="L6674" t="s">
        <v>37</v>
      </c>
      <c r="M6674" t="s">
        <v>27</v>
      </c>
      <c r="N6674" t="s">
        <v>22</v>
      </c>
      <c r="O6674" s="4">
        <v>184514.01</v>
      </c>
      <c r="P6674" t="s">
        <v>28</v>
      </c>
      <c r="Q6674" t="str" cm="1">
        <f t="array" ref="Q6674">_xlfn.IFS(
O6674&lt;50000,"Low Salary (&lt;$50K)",
O6674&lt;90000,"Lower Middle ($50K-$90K)",
O6674&lt;130000,"Middle ($90K-$130K)",
O6674&lt;170000,"Upper Middle ($130K-$170K)",
O6674&gt;=170000,"High Salary (&gt;$170K)"
)</f>
        <v>High Salary (&gt;$170K)</v>
      </c>
      <c r="R6674" t="str" cm="1">
        <f t="array" ref="R6674">_xlfn.IFS(
G6674&lt;=2,"New Customers (0-2Y)",
G6674&lt;=5,"Growing Customers (3-5Y)",
G6674&lt;=8,"Established Customers (6-8Y)",
G6674&lt;=10,"Loyal Customers (9-10Y)"
)</f>
        <v>New Customers (0-2Y)</v>
      </c>
    </row>
    <row r="6675" spans="1:18" x14ac:dyDescent="0.35">
      <c r="A6675">
        <v>15736299</v>
      </c>
      <c r="B6675" t="s">
        <v>545</v>
      </c>
      <c r="C6675" t="s">
        <v>17</v>
      </c>
      <c r="D6675" t="s">
        <v>18</v>
      </c>
      <c r="E6675">
        <v>36</v>
      </c>
      <c r="F6675" t="s">
        <v>19</v>
      </c>
      <c r="G6675">
        <v>8</v>
      </c>
      <c r="H6675" s="4">
        <v>109106.8</v>
      </c>
      <c r="I6675" t="s">
        <v>33</v>
      </c>
      <c r="J6675">
        <v>1</v>
      </c>
      <c r="K6675">
        <v>729</v>
      </c>
      <c r="L6675" t="s">
        <v>35</v>
      </c>
      <c r="M6675" t="s">
        <v>27</v>
      </c>
      <c r="N6675" t="s">
        <v>32</v>
      </c>
      <c r="O6675" s="4">
        <v>121311.12</v>
      </c>
      <c r="P6675" t="s">
        <v>28</v>
      </c>
      <c r="Q6675" t="str" cm="1">
        <f t="array" ref="Q6675">_xlfn.IFS(
O6675&lt;50000,"Low Salary (&lt;$50K)",
O6675&lt;90000,"Lower Middle ($50K-$90K)",
O6675&lt;130000,"Middle ($90K-$130K)",
O6675&lt;170000,"Upper Middle ($130K-$170K)",
O6675&gt;=170000,"High Salary (&gt;$170K)"
)</f>
        <v>Middle ($90K-$130K)</v>
      </c>
      <c r="R6675" t="str" cm="1">
        <f t="array" ref="R6675">_xlfn.IFS(
G6675&lt;=2,"New Customers (0-2Y)",
G6675&lt;=5,"Growing Customers (3-5Y)",
G6675&lt;=8,"Established Customers (6-8Y)",
G6675&lt;=10,"Loyal Customers (9-10Y)"
)</f>
        <v>Established Customers (6-8Y)</v>
      </c>
    </row>
    <row r="6676" spans="1:18" x14ac:dyDescent="0.35">
      <c r="A6676">
        <v>15759034</v>
      </c>
      <c r="B6676" t="s">
        <v>859</v>
      </c>
      <c r="C6676" t="s">
        <v>17</v>
      </c>
      <c r="D6676" t="s">
        <v>39</v>
      </c>
      <c r="E6676">
        <v>36</v>
      </c>
      <c r="F6676" t="s">
        <v>19</v>
      </c>
      <c r="G6676">
        <v>2</v>
      </c>
      <c r="H6676" s="4">
        <v>112262.84</v>
      </c>
      <c r="I6676" t="s">
        <v>33</v>
      </c>
      <c r="J6676">
        <v>1</v>
      </c>
      <c r="K6676">
        <v>654</v>
      </c>
      <c r="L6676" t="s">
        <v>20</v>
      </c>
      <c r="M6676" t="s">
        <v>21</v>
      </c>
      <c r="N6676" t="s">
        <v>32</v>
      </c>
      <c r="O6676" s="4">
        <v>12873.39</v>
      </c>
      <c r="P6676" t="s">
        <v>28</v>
      </c>
      <c r="Q6676" t="str" cm="1">
        <f t="array" ref="Q6676">_xlfn.IFS(
O6676&lt;50000,"Low Salary (&lt;$50K)",
O6676&lt;90000,"Lower Middle ($50K-$90K)",
O6676&lt;130000,"Middle ($90K-$130K)",
O6676&lt;170000,"Upper Middle ($130K-$170K)",
O6676&gt;=170000,"High Salary (&gt;$170K)"
)</f>
        <v>Low Salary (&lt;$50K)</v>
      </c>
      <c r="R6676" t="str" cm="1">
        <f t="array" ref="R6676">_xlfn.IFS(
G6676&lt;=2,"New Customers (0-2Y)",
G6676&lt;=5,"Growing Customers (3-5Y)",
G6676&lt;=8,"Established Customers (6-8Y)",
G6676&lt;=10,"Loyal Customers (9-10Y)"
)</f>
        <v>New Customers (0-2Y)</v>
      </c>
    </row>
    <row r="6677" spans="1:18" x14ac:dyDescent="0.35">
      <c r="A6677">
        <v>15724663</v>
      </c>
      <c r="B6677" t="s">
        <v>1174</v>
      </c>
      <c r="C6677" t="s">
        <v>26</v>
      </c>
      <c r="D6677" t="s">
        <v>18</v>
      </c>
      <c r="E6677">
        <v>36</v>
      </c>
      <c r="F6677" t="s">
        <v>19</v>
      </c>
      <c r="G6677">
        <v>5</v>
      </c>
      <c r="H6677" s="4">
        <v>0</v>
      </c>
      <c r="I6677" t="s">
        <v>24</v>
      </c>
      <c r="J6677">
        <v>2</v>
      </c>
      <c r="K6677">
        <v>654</v>
      </c>
      <c r="L6677" t="s">
        <v>20</v>
      </c>
      <c r="M6677" t="s">
        <v>27</v>
      </c>
      <c r="N6677" t="s">
        <v>32</v>
      </c>
      <c r="O6677" s="4">
        <v>157238.04999999999</v>
      </c>
      <c r="P6677" t="s">
        <v>28</v>
      </c>
      <c r="Q6677" t="str" cm="1">
        <f t="array" ref="Q6677">_xlfn.IFS(
O6677&lt;50000,"Low Salary (&lt;$50K)",
O6677&lt;90000,"Lower Middle ($50K-$90K)",
O6677&lt;130000,"Middle ($90K-$130K)",
O6677&lt;170000,"Upper Middle ($130K-$170K)",
O6677&gt;=170000,"High Salary (&gt;$170K)"
)</f>
        <v>Upper Middle ($130K-$170K)</v>
      </c>
      <c r="R6677" t="str" cm="1">
        <f t="array" ref="R6677">_xlfn.IFS(
G6677&lt;=2,"New Customers (0-2Y)",
G6677&lt;=5,"Growing Customers (3-5Y)",
G6677&lt;=8,"Established Customers (6-8Y)",
G6677&lt;=10,"Loyal Customers (9-10Y)"
)</f>
        <v>Growing Customers (3-5Y)</v>
      </c>
    </row>
    <row r="6678" spans="1:18" x14ac:dyDescent="0.35">
      <c r="A6678">
        <v>15594556</v>
      </c>
      <c r="B6678" t="s">
        <v>2419</v>
      </c>
      <c r="C6678" t="s">
        <v>26</v>
      </c>
      <c r="D6678" t="s">
        <v>39</v>
      </c>
      <c r="E6678">
        <v>52</v>
      </c>
      <c r="F6678" t="s">
        <v>19</v>
      </c>
      <c r="G6678">
        <v>8</v>
      </c>
      <c r="H6678" s="4">
        <v>0</v>
      </c>
      <c r="I6678" t="s">
        <v>24</v>
      </c>
      <c r="J6678">
        <v>2</v>
      </c>
      <c r="K6678">
        <v>619</v>
      </c>
      <c r="L6678" t="s">
        <v>20</v>
      </c>
      <c r="M6678" t="s">
        <v>21</v>
      </c>
      <c r="N6678" t="s">
        <v>22</v>
      </c>
      <c r="O6678" s="4">
        <v>123242.11</v>
      </c>
      <c r="P6678" t="s">
        <v>28</v>
      </c>
      <c r="Q6678" t="str" cm="1">
        <f t="array" ref="Q6678">_xlfn.IFS(
O6678&lt;50000,"Low Salary (&lt;$50K)",
O6678&lt;90000,"Lower Middle ($50K-$90K)",
O6678&lt;130000,"Middle ($90K-$130K)",
O6678&lt;170000,"Upper Middle ($130K-$170K)",
O6678&gt;=170000,"High Salary (&gt;$170K)"
)</f>
        <v>Middle ($90K-$130K)</v>
      </c>
      <c r="R6678" t="str" cm="1">
        <f t="array" ref="R6678">_xlfn.IFS(
G6678&lt;=2,"New Customers (0-2Y)",
G6678&lt;=5,"Growing Customers (3-5Y)",
G6678&lt;=8,"Established Customers (6-8Y)",
G6678&lt;=10,"Loyal Customers (9-10Y)"
)</f>
        <v>Established Customers (6-8Y)</v>
      </c>
    </row>
    <row r="6679" spans="1:18" x14ac:dyDescent="0.35">
      <c r="A6679">
        <v>15737169</v>
      </c>
      <c r="B6679" t="s">
        <v>304</v>
      </c>
      <c r="C6679" t="s">
        <v>26</v>
      </c>
      <c r="D6679" t="s">
        <v>39</v>
      </c>
      <c r="E6679">
        <v>26</v>
      </c>
      <c r="F6679" t="s">
        <v>43</v>
      </c>
      <c r="G6679">
        <v>8</v>
      </c>
      <c r="H6679" s="4">
        <v>144238.70000000001</v>
      </c>
      <c r="I6679" t="s">
        <v>33</v>
      </c>
      <c r="J6679">
        <v>1</v>
      </c>
      <c r="K6679">
        <v>642</v>
      </c>
      <c r="L6679" t="s">
        <v>20</v>
      </c>
      <c r="M6679" t="s">
        <v>21</v>
      </c>
      <c r="N6679" t="s">
        <v>22</v>
      </c>
      <c r="O6679" s="4">
        <v>184399.76</v>
      </c>
      <c r="P6679" t="s">
        <v>28</v>
      </c>
      <c r="Q6679" t="str" cm="1">
        <f t="array" ref="Q6679">_xlfn.IFS(
O6679&lt;50000,"Low Salary (&lt;$50K)",
O6679&lt;90000,"Lower Middle ($50K-$90K)",
O6679&lt;130000,"Middle ($90K-$130K)",
O6679&lt;170000,"Upper Middle ($130K-$170K)",
O6679&gt;=170000,"High Salary (&gt;$170K)"
)</f>
        <v>High Salary (&gt;$170K)</v>
      </c>
      <c r="R6679" t="str" cm="1">
        <f t="array" ref="R6679">_xlfn.IFS(
G6679&lt;=2,"New Customers (0-2Y)",
G6679&lt;=5,"Growing Customers (3-5Y)",
G6679&lt;=8,"Established Customers (6-8Y)",
G6679&lt;=10,"Loyal Customers (9-10Y)"
)</f>
        <v>Established Customers (6-8Y)</v>
      </c>
    </row>
    <row r="6680" spans="1:18" x14ac:dyDescent="0.35">
      <c r="A6680">
        <v>15632472</v>
      </c>
      <c r="B6680" t="s">
        <v>51</v>
      </c>
      <c r="C6680" t="s">
        <v>26</v>
      </c>
      <c r="D6680" t="s">
        <v>18</v>
      </c>
      <c r="E6680">
        <v>32</v>
      </c>
      <c r="F6680" t="s">
        <v>19</v>
      </c>
      <c r="G6680">
        <v>1</v>
      </c>
      <c r="H6680" s="4">
        <v>159397.75</v>
      </c>
      <c r="I6680" t="s">
        <v>33</v>
      </c>
      <c r="J6680">
        <v>1</v>
      </c>
      <c r="K6680">
        <v>472</v>
      </c>
      <c r="L6680" t="s">
        <v>44</v>
      </c>
      <c r="M6680" t="s">
        <v>27</v>
      </c>
      <c r="N6680" t="s">
        <v>22</v>
      </c>
      <c r="O6680" s="4">
        <v>57323.18</v>
      </c>
      <c r="P6680" t="s">
        <v>28</v>
      </c>
      <c r="Q6680" t="str" cm="1">
        <f t="array" ref="Q6680">_xlfn.IFS(
O6680&lt;50000,"Low Salary (&lt;$50K)",
O6680&lt;90000,"Lower Middle ($50K-$90K)",
O6680&lt;130000,"Middle ($90K-$130K)",
O6680&lt;170000,"Upper Middle ($130K-$170K)",
O6680&gt;=170000,"High Salary (&gt;$170K)"
)</f>
        <v>Lower Middle ($50K-$90K)</v>
      </c>
      <c r="R6680" t="str" cm="1">
        <f t="array" ref="R6680">_xlfn.IFS(
G6680&lt;=2,"New Customers (0-2Y)",
G6680&lt;=5,"Growing Customers (3-5Y)",
G6680&lt;=8,"Established Customers (6-8Y)",
G6680&lt;=10,"Loyal Customers (9-10Y)"
)</f>
        <v>New Customers (0-2Y)</v>
      </c>
    </row>
    <row r="6681" spans="1:18" x14ac:dyDescent="0.35">
      <c r="A6681">
        <v>15722813</v>
      </c>
      <c r="B6681" t="s">
        <v>960</v>
      </c>
      <c r="C6681" t="s">
        <v>26</v>
      </c>
      <c r="D6681" t="s">
        <v>39</v>
      </c>
      <c r="E6681">
        <v>30</v>
      </c>
      <c r="F6681" t="s">
        <v>19</v>
      </c>
      <c r="G6681">
        <v>4</v>
      </c>
      <c r="H6681" s="4">
        <v>125385.01</v>
      </c>
      <c r="I6681" t="s">
        <v>33</v>
      </c>
      <c r="J6681">
        <v>1</v>
      </c>
      <c r="K6681">
        <v>470</v>
      </c>
      <c r="L6681" t="s">
        <v>44</v>
      </c>
      <c r="M6681" t="s">
        <v>21</v>
      </c>
      <c r="N6681" t="s">
        <v>32</v>
      </c>
      <c r="O6681" s="4">
        <v>68293.929999999993</v>
      </c>
      <c r="P6681" t="s">
        <v>28</v>
      </c>
      <c r="Q6681" t="str" cm="1">
        <f t="array" ref="Q6681">_xlfn.IFS(
O6681&lt;50000,"Low Salary (&lt;$50K)",
O6681&lt;90000,"Lower Middle ($50K-$90K)",
O6681&lt;130000,"Middle ($90K-$130K)",
O6681&lt;170000,"Upper Middle ($130K-$170K)",
O6681&gt;=170000,"High Salary (&gt;$170K)"
)</f>
        <v>Lower Middle ($50K-$90K)</v>
      </c>
      <c r="R6681" t="str" cm="1">
        <f t="array" ref="R6681">_xlfn.IFS(
G6681&lt;=2,"New Customers (0-2Y)",
G6681&lt;=5,"Growing Customers (3-5Y)",
G6681&lt;=8,"Established Customers (6-8Y)",
G6681&lt;=10,"Loyal Customers (9-10Y)"
)</f>
        <v>Growing Customers (3-5Y)</v>
      </c>
    </row>
    <row r="6682" spans="1:18" x14ac:dyDescent="0.35">
      <c r="A6682">
        <v>15588450</v>
      </c>
      <c r="B6682" t="s">
        <v>941</v>
      </c>
      <c r="C6682" t="s">
        <v>17</v>
      </c>
      <c r="D6682" t="s">
        <v>18</v>
      </c>
      <c r="E6682">
        <v>60</v>
      </c>
      <c r="F6682" t="s">
        <v>2967</v>
      </c>
      <c r="G6682">
        <v>8</v>
      </c>
      <c r="H6682" s="4">
        <v>69365.25</v>
      </c>
      <c r="I6682" t="s">
        <v>29</v>
      </c>
      <c r="J6682">
        <v>1</v>
      </c>
      <c r="K6682">
        <v>633</v>
      </c>
      <c r="L6682" t="s">
        <v>20</v>
      </c>
      <c r="M6682" t="s">
        <v>21</v>
      </c>
      <c r="N6682" t="s">
        <v>22</v>
      </c>
      <c r="O6682" s="4">
        <v>10288.24</v>
      </c>
      <c r="P6682" t="s">
        <v>28</v>
      </c>
      <c r="Q6682" t="str" cm="1">
        <f t="array" ref="Q6682">_xlfn.IFS(
O6682&lt;50000,"Low Salary (&lt;$50K)",
O6682&lt;90000,"Lower Middle ($50K-$90K)",
O6682&lt;130000,"Middle ($90K-$130K)",
O6682&lt;170000,"Upper Middle ($130K-$170K)",
O6682&gt;=170000,"High Salary (&gt;$170K)"
)</f>
        <v>Low Salary (&lt;$50K)</v>
      </c>
      <c r="R6682" t="str" cm="1">
        <f t="array" ref="R6682">_xlfn.IFS(
G6682&lt;=2,"New Customers (0-2Y)",
G6682&lt;=5,"Growing Customers (3-5Y)",
G6682&lt;=8,"Established Customers (6-8Y)",
G6682&lt;=10,"Loyal Customers (9-10Y)"
)</f>
        <v>Established Customers (6-8Y)</v>
      </c>
    </row>
    <row r="6683" spans="1:18" x14ac:dyDescent="0.35">
      <c r="A6683">
        <v>15736717</v>
      </c>
      <c r="B6683" t="s">
        <v>166</v>
      </c>
      <c r="C6683" t="s">
        <v>17</v>
      </c>
      <c r="D6683" t="s">
        <v>39</v>
      </c>
      <c r="E6683">
        <v>31</v>
      </c>
      <c r="F6683" t="s">
        <v>19</v>
      </c>
      <c r="G6683">
        <v>7</v>
      </c>
      <c r="H6683" s="4">
        <v>155271.82999999999</v>
      </c>
      <c r="I6683" t="s">
        <v>33</v>
      </c>
      <c r="J6683">
        <v>1</v>
      </c>
      <c r="K6683">
        <v>602</v>
      </c>
      <c r="L6683" t="s">
        <v>20</v>
      </c>
      <c r="M6683" t="s">
        <v>21</v>
      </c>
      <c r="N6683" t="s">
        <v>22</v>
      </c>
      <c r="O6683" s="4">
        <v>179446.31</v>
      </c>
      <c r="P6683" t="s">
        <v>28</v>
      </c>
      <c r="Q6683" t="str" cm="1">
        <f t="array" ref="Q6683">_xlfn.IFS(
O6683&lt;50000,"Low Salary (&lt;$50K)",
O6683&lt;90000,"Lower Middle ($50K-$90K)",
O6683&lt;130000,"Middle ($90K-$130K)",
O6683&lt;170000,"Upper Middle ($130K-$170K)",
O6683&gt;=170000,"High Salary (&gt;$170K)"
)</f>
        <v>High Salary (&gt;$170K)</v>
      </c>
      <c r="R6683" t="str" cm="1">
        <f t="array" ref="R6683">_xlfn.IFS(
G6683&lt;=2,"New Customers (0-2Y)",
G6683&lt;=5,"Growing Customers (3-5Y)",
G6683&lt;=8,"Established Customers (6-8Y)",
G6683&lt;=10,"Loyal Customers (9-10Y)"
)</f>
        <v>Established Customers (6-8Y)</v>
      </c>
    </row>
    <row r="6684" spans="1:18" x14ac:dyDescent="0.35">
      <c r="A6684">
        <v>15680683</v>
      </c>
      <c r="B6684" t="s">
        <v>349</v>
      </c>
      <c r="C6684" t="s">
        <v>26</v>
      </c>
      <c r="D6684" t="s">
        <v>39</v>
      </c>
      <c r="E6684">
        <v>29</v>
      </c>
      <c r="F6684" t="s">
        <v>43</v>
      </c>
      <c r="G6684">
        <v>5</v>
      </c>
      <c r="H6684" s="4">
        <v>197200.04</v>
      </c>
      <c r="I6684" t="s">
        <v>33</v>
      </c>
      <c r="J6684">
        <v>2</v>
      </c>
      <c r="K6684">
        <v>640</v>
      </c>
      <c r="L6684" t="s">
        <v>20</v>
      </c>
      <c r="M6684" t="s">
        <v>21</v>
      </c>
      <c r="N6684" t="s">
        <v>32</v>
      </c>
      <c r="O6684" s="4">
        <v>141453.62</v>
      </c>
      <c r="P6684" t="s">
        <v>28</v>
      </c>
      <c r="Q6684" t="str" cm="1">
        <f t="array" ref="Q6684">_xlfn.IFS(
O6684&lt;50000,"Low Salary (&lt;$50K)",
O6684&lt;90000,"Lower Middle ($50K-$90K)",
O6684&lt;130000,"Middle ($90K-$130K)",
O6684&lt;170000,"Upper Middle ($130K-$170K)",
O6684&gt;=170000,"High Salary (&gt;$170K)"
)</f>
        <v>Upper Middle ($130K-$170K)</v>
      </c>
      <c r="R6684" t="str" cm="1">
        <f t="array" ref="R6684">_xlfn.IFS(
G6684&lt;=2,"New Customers (0-2Y)",
G6684&lt;=5,"Growing Customers (3-5Y)",
G6684&lt;=8,"Established Customers (6-8Y)",
G6684&lt;=10,"Loyal Customers (9-10Y)"
)</f>
        <v>Growing Customers (3-5Y)</v>
      </c>
    </row>
    <row r="6685" spans="1:18" x14ac:dyDescent="0.35">
      <c r="A6685">
        <v>15710316</v>
      </c>
      <c r="B6685" t="s">
        <v>1118</v>
      </c>
      <c r="C6685" t="s">
        <v>26</v>
      </c>
      <c r="D6685" t="s">
        <v>18</v>
      </c>
      <c r="E6685">
        <v>48</v>
      </c>
      <c r="F6685" t="s">
        <v>19</v>
      </c>
      <c r="G6685">
        <v>5</v>
      </c>
      <c r="H6685" s="4">
        <v>144837.79</v>
      </c>
      <c r="I6685" t="s">
        <v>33</v>
      </c>
      <c r="J6685">
        <v>1</v>
      </c>
      <c r="K6685">
        <v>454</v>
      </c>
      <c r="L6685" t="s">
        <v>44</v>
      </c>
      <c r="M6685" t="s">
        <v>21</v>
      </c>
      <c r="N6685" t="s">
        <v>22</v>
      </c>
      <c r="O6685" s="4">
        <v>93151.77</v>
      </c>
      <c r="P6685" t="s">
        <v>28</v>
      </c>
      <c r="Q6685" t="str" cm="1">
        <f t="array" ref="Q6685">_xlfn.IFS(
O6685&lt;50000,"Low Salary (&lt;$50K)",
O6685&lt;90000,"Lower Middle ($50K-$90K)",
O6685&lt;130000,"Middle ($90K-$130K)",
O6685&lt;170000,"Upper Middle ($130K-$170K)",
O6685&gt;=170000,"High Salary (&gt;$170K)"
)</f>
        <v>Middle ($90K-$130K)</v>
      </c>
      <c r="R6685" t="str" cm="1">
        <f t="array" ref="R6685">_xlfn.IFS(
G6685&lt;=2,"New Customers (0-2Y)",
G6685&lt;=5,"Growing Customers (3-5Y)",
G6685&lt;=8,"Established Customers (6-8Y)",
G6685&lt;=10,"Loyal Customers (9-10Y)"
)</f>
        <v>Growing Customers (3-5Y)</v>
      </c>
    </row>
    <row r="6686" spans="1:18" x14ac:dyDescent="0.35">
      <c r="A6686">
        <v>15746333</v>
      </c>
      <c r="B6686" t="s">
        <v>2371</v>
      </c>
      <c r="C6686" t="s">
        <v>17</v>
      </c>
      <c r="D6686" t="s">
        <v>18</v>
      </c>
      <c r="E6686">
        <v>57</v>
      </c>
      <c r="F6686" t="s">
        <v>19</v>
      </c>
      <c r="G6686">
        <v>3</v>
      </c>
      <c r="H6686" s="4">
        <v>0</v>
      </c>
      <c r="I6686" t="s">
        <v>24</v>
      </c>
      <c r="J6686">
        <v>3</v>
      </c>
      <c r="K6686">
        <v>562</v>
      </c>
      <c r="L6686" t="s">
        <v>31</v>
      </c>
      <c r="M6686" t="s">
        <v>21</v>
      </c>
      <c r="N6686" t="s">
        <v>32</v>
      </c>
      <c r="O6686" s="4">
        <v>6554.97</v>
      </c>
      <c r="P6686" t="s">
        <v>23</v>
      </c>
      <c r="Q6686" t="str" cm="1">
        <f t="array" ref="Q6686">_xlfn.IFS(
O6686&lt;50000,"Low Salary (&lt;$50K)",
O6686&lt;90000,"Lower Middle ($50K-$90K)",
O6686&lt;130000,"Middle ($90K-$130K)",
O6686&lt;170000,"Upper Middle ($130K-$170K)",
O6686&gt;=170000,"High Salary (&gt;$170K)"
)</f>
        <v>Low Salary (&lt;$50K)</v>
      </c>
      <c r="R6686" t="str" cm="1">
        <f t="array" ref="R6686">_xlfn.IFS(
G6686&lt;=2,"New Customers (0-2Y)",
G6686&lt;=5,"Growing Customers (3-5Y)",
G6686&lt;=8,"Established Customers (6-8Y)",
G6686&lt;=10,"Loyal Customers (9-10Y)"
)</f>
        <v>Growing Customers (3-5Y)</v>
      </c>
    </row>
    <row r="6687" spans="1:18" x14ac:dyDescent="0.35">
      <c r="A6687">
        <v>15606861</v>
      </c>
      <c r="B6687" t="s">
        <v>170</v>
      </c>
      <c r="C6687" t="s">
        <v>17</v>
      </c>
      <c r="D6687" t="s">
        <v>39</v>
      </c>
      <c r="E6687">
        <v>34</v>
      </c>
      <c r="F6687" t="s">
        <v>19</v>
      </c>
      <c r="G6687">
        <v>8</v>
      </c>
      <c r="H6687" s="4">
        <v>0</v>
      </c>
      <c r="I6687" t="s">
        <v>24</v>
      </c>
      <c r="J6687">
        <v>2</v>
      </c>
      <c r="K6687">
        <v>636</v>
      </c>
      <c r="L6687" t="s">
        <v>20</v>
      </c>
      <c r="M6687" t="s">
        <v>21</v>
      </c>
      <c r="N6687" t="s">
        <v>32</v>
      </c>
      <c r="O6687" s="4">
        <v>38570.129999999997</v>
      </c>
      <c r="P6687" t="s">
        <v>28</v>
      </c>
      <c r="Q6687" t="str" cm="1">
        <f t="array" ref="Q6687">_xlfn.IFS(
O6687&lt;50000,"Low Salary (&lt;$50K)",
O6687&lt;90000,"Lower Middle ($50K-$90K)",
O6687&lt;130000,"Middle ($90K-$130K)",
O6687&lt;170000,"Upper Middle ($130K-$170K)",
O6687&gt;=170000,"High Salary (&gt;$170K)"
)</f>
        <v>Low Salary (&lt;$50K)</v>
      </c>
      <c r="R6687" t="str" cm="1">
        <f t="array" ref="R6687">_xlfn.IFS(
G6687&lt;=2,"New Customers (0-2Y)",
G6687&lt;=5,"Growing Customers (3-5Y)",
G6687&lt;=8,"Established Customers (6-8Y)",
G6687&lt;=10,"Loyal Customers (9-10Y)"
)</f>
        <v>Established Customers (6-8Y)</v>
      </c>
    </row>
    <row r="6688" spans="1:18" x14ac:dyDescent="0.35">
      <c r="A6688">
        <v>15641285</v>
      </c>
      <c r="B6688" t="s">
        <v>343</v>
      </c>
      <c r="C6688" t="s">
        <v>26</v>
      </c>
      <c r="D6688" t="s">
        <v>39</v>
      </c>
      <c r="E6688">
        <v>50</v>
      </c>
      <c r="F6688" t="s">
        <v>19</v>
      </c>
      <c r="G6688">
        <v>3</v>
      </c>
      <c r="H6688" s="4">
        <v>163085.79</v>
      </c>
      <c r="I6688" t="s">
        <v>33</v>
      </c>
      <c r="J6688">
        <v>1</v>
      </c>
      <c r="K6688">
        <v>621</v>
      </c>
      <c r="L6688" t="s">
        <v>20</v>
      </c>
      <c r="M6688" t="s">
        <v>27</v>
      </c>
      <c r="N6688" t="s">
        <v>22</v>
      </c>
      <c r="O6688" s="4">
        <v>131048.36</v>
      </c>
      <c r="P6688" t="s">
        <v>28</v>
      </c>
      <c r="Q6688" t="str" cm="1">
        <f t="array" ref="Q6688">_xlfn.IFS(
O6688&lt;50000,"Low Salary (&lt;$50K)",
O6688&lt;90000,"Lower Middle ($50K-$90K)",
O6688&lt;130000,"Middle ($90K-$130K)",
O6688&lt;170000,"Upper Middle ($130K-$170K)",
O6688&gt;=170000,"High Salary (&gt;$170K)"
)</f>
        <v>Upper Middle ($130K-$170K)</v>
      </c>
      <c r="R6688" t="str" cm="1">
        <f t="array" ref="R6688">_xlfn.IFS(
G6688&lt;=2,"New Customers (0-2Y)",
G6688&lt;=5,"Growing Customers (3-5Y)",
G6688&lt;=8,"Established Customers (6-8Y)",
G6688&lt;=10,"Loyal Customers (9-10Y)"
)</f>
        <v>Growing Customers (3-5Y)</v>
      </c>
    </row>
    <row r="6689" spans="1:18" x14ac:dyDescent="0.35">
      <c r="A6689">
        <v>15662908</v>
      </c>
      <c r="B6689" t="s">
        <v>297</v>
      </c>
      <c r="C6689" t="s">
        <v>42</v>
      </c>
      <c r="D6689" t="s">
        <v>39</v>
      </c>
      <c r="E6689">
        <v>38</v>
      </c>
      <c r="F6689" t="s">
        <v>19</v>
      </c>
      <c r="G6689">
        <v>7</v>
      </c>
      <c r="H6689" s="4">
        <v>125903.22</v>
      </c>
      <c r="I6689" t="s">
        <v>33</v>
      </c>
      <c r="J6689">
        <v>2</v>
      </c>
      <c r="K6689">
        <v>795</v>
      </c>
      <c r="L6689" t="s">
        <v>37</v>
      </c>
      <c r="M6689" t="s">
        <v>21</v>
      </c>
      <c r="N6689" t="s">
        <v>22</v>
      </c>
      <c r="O6689" s="4">
        <v>127068.92</v>
      </c>
      <c r="P6689" t="s">
        <v>28</v>
      </c>
      <c r="Q6689" t="str" cm="1">
        <f t="array" ref="Q6689">_xlfn.IFS(
O6689&lt;50000,"Low Salary (&lt;$50K)",
O6689&lt;90000,"Lower Middle ($50K-$90K)",
O6689&lt;130000,"Middle ($90K-$130K)",
O6689&lt;170000,"Upper Middle ($130K-$170K)",
O6689&gt;=170000,"High Salary (&gt;$170K)"
)</f>
        <v>Middle ($90K-$130K)</v>
      </c>
      <c r="R6689" t="str" cm="1">
        <f t="array" ref="R6689">_xlfn.IFS(
G6689&lt;=2,"New Customers (0-2Y)",
G6689&lt;=5,"Growing Customers (3-5Y)",
G6689&lt;=8,"Established Customers (6-8Y)",
G6689&lt;=10,"Loyal Customers (9-10Y)"
)</f>
        <v>Established Customers (6-8Y)</v>
      </c>
    </row>
    <row r="6690" spans="1:18" x14ac:dyDescent="0.35">
      <c r="A6690">
        <v>15814267</v>
      </c>
      <c r="B6690" t="s">
        <v>1508</v>
      </c>
      <c r="C6690" t="s">
        <v>17</v>
      </c>
      <c r="D6690" t="s">
        <v>39</v>
      </c>
      <c r="E6690">
        <v>22</v>
      </c>
      <c r="F6690" t="s">
        <v>43</v>
      </c>
      <c r="G6690">
        <v>6</v>
      </c>
      <c r="H6690" s="4">
        <v>154377.29999999999</v>
      </c>
      <c r="I6690" t="s">
        <v>33</v>
      </c>
      <c r="J6690">
        <v>1</v>
      </c>
      <c r="K6690">
        <v>550</v>
      </c>
      <c r="L6690" t="s">
        <v>31</v>
      </c>
      <c r="M6690" t="s">
        <v>21</v>
      </c>
      <c r="N6690" t="s">
        <v>22</v>
      </c>
      <c r="O6690" s="4">
        <v>51721.52</v>
      </c>
      <c r="P6690" t="s">
        <v>28</v>
      </c>
      <c r="Q6690" t="str" cm="1">
        <f t="array" ref="Q6690">_xlfn.IFS(
O6690&lt;50000,"Low Salary (&lt;$50K)",
O6690&lt;90000,"Lower Middle ($50K-$90K)",
O6690&lt;130000,"Middle ($90K-$130K)",
O6690&lt;170000,"Upper Middle ($130K-$170K)",
O6690&gt;=170000,"High Salary (&gt;$170K)"
)</f>
        <v>Lower Middle ($50K-$90K)</v>
      </c>
      <c r="R6690" t="str" cm="1">
        <f t="array" ref="R6690">_xlfn.IFS(
G6690&lt;=2,"New Customers (0-2Y)",
G6690&lt;=5,"Growing Customers (3-5Y)",
G6690&lt;=8,"Established Customers (6-8Y)",
G6690&lt;=10,"Loyal Customers (9-10Y)"
)</f>
        <v>Established Customers (6-8Y)</v>
      </c>
    </row>
    <row r="6691" spans="1:18" x14ac:dyDescent="0.35">
      <c r="A6691">
        <v>15614923</v>
      </c>
      <c r="B6691" t="s">
        <v>2420</v>
      </c>
      <c r="C6691" t="s">
        <v>26</v>
      </c>
      <c r="D6691" t="s">
        <v>39</v>
      </c>
      <c r="E6691">
        <v>41</v>
      </c>
      <c r="F6691" t="s">
        <v>19</v>
      </c>
      <c r="G6691">
        <v>7</v>
      </c>
      <c r="H6691" s="4">
        <v>107511.52</v>
      </c>
      <c r="I6691" t="s">
        <v>33</v>
      </c>
      <c r="J6691">
        <v>1</v>
      </c>
      <c r="K6691">
        <v>630</v>
      </c>
      <c r="L6691" t="s">
        <v>20</v>
      </c>
      <c r="M6691" t="s">
        <v>27</v>
      </c>
      <c r="N6691" t="s">
        <v>22</v>
      </c>
      <c r="O6691" s="4">
        <v>46156.87</v>
      </c>
      <c r="P6691" t="s">
        <v>28</v>
      </c>
      <c r="Q6691" t="str" cm="1">
        <f t="array" ref="Q6691">_xlfn.IFS(
O6691&lt;50000,"Low Salary (&lt;$50K)",
O6691&lt;90000,"Lower Middle ($50K-$90K)",
O6691&lt;130000,"Middle ($90K-$130K)",
O6691&lt;170000,"Upper Middle ($130K-$170K)",
O6691&gt;=170000,"High Salary (&gt;$170K)"
)</f>
        <v>Low Salary (&lt;$50K)</v>
      </c>
      <c r="R6691" t="str" cm="1">
        <f t="array" ref="R6691">_xlfn.IFS(
G6691&lt;=2,"New Customers (0-2Y)",
G6691&lt;=5,"Growing Customers (3-5Y)",
G6691&lt;=8,"Established Customers (6-8Y)",
G6691&lt;=10,"Loyal Customers (9-10Y)"
)</f>
        <v>Established Customers (6-8Y)</v>
      </c>
    </row>
    <row r="6692" spans="1:18" x14ac:dyDescent="0.35">
      <c r="A6692">
        <v>15579223</v>
      </c>
      <c r="B6692" t="s">
        <v>724</v>
      </c>
      <c r="C6692" t="s">
        <v>42</v>
      </c>
      <c r="D6692" t="s">
        <v>39</v>
      </c>
      <c r="E6692">
        <v>30</v>
      </c>
      <c r="F6692" t="s">
        <v>19</v>
      </c>
      <c r="G6692">
        <v>8</v>
      </c>
      <c r="H6692" s="4">
        <v>127406.5</v>
      </c>
      <c r="I6692" t="s">
        <v>33</v>
      </c>
      <c r="J6692">
        <v>1</v>
      </c>
      <c r="K6692">
        <v>573</v>
      </c>
      <c r="L6692" t="s">
        <v>31</v>
      </c>
      <c r="M6692" t="s">
        <v>21</v>
      </c>
      <c r="N6692" t="s">
        <v>32</v>
      </c>
      <c r="O6692" s="4">
        <v>192950.6</v>
      </c>
      <c r="P6692" t="s">
        <v>28</v>
      </c>
      <c r="Q6692" t="str" cm="1">
        <f t="array" ref="Q6692">_xlfn.IFS(
O6692&lt;50000,"Low Salary (&lt;$50K)",
O6692&lt;90000,"Lower Middle ($50K-$90K)",
O6692&lt;130000,"Middle ($90K-$130K)",
O6692&lt;170000,"Upper Middle ($130K-$170K)",
O6692&gt;=170000,"High Salary (&gt;$170K)"
)</f>
        <v>High Salary (&gt;$170K)</v>
      </c>
      <c r="R6692" t="str" cm="1">
        <f t="array" ref="R6692">_xlfn.IFS(
G6692&lt;=2,"New Customers (0-2Y)",
G6692&lt;=5,"Growing Customers (3-5Y)",
G6692&lt;=8,"Established Customers (6-8Y)",
G6692&lt;=10,"Loyal Customers (9-10Y)"
)</f>
        <v>Established Customers (6-8Y)</v>
      </c>
    </row>
    <row r="6693" spans="1:18" x14ac:dyDescent="0.35">
      <c r="A6693">
        <v>15651389</v>
      </c>
      <c r="B6693" t="s">
        <v>49</v>
      </c>
      <c r="C6693" t="s">
        <v>26</v>
      </c>
      <c r="D6693" t="s">
        <v>39</v>
      </c>
      <c r="E6693">
        <v>24</v>
      </c>
      <c r="F6693" t="s">
        <v>43</v>
      </c>
      <c r="G6693">
        <v>8</v>
      </c>
      <c r="H6693" s="4">
        <v>143656.54999999999</v>
      </c>
      <c r="I6693" t="s">
        <v>33</v>
      </c>
      <c r="J6693">
        <v>1</v>
      </c>
      <c r="K6693">
        <v>561</v>
      </c>
      <c r="L6693" t="s">
        <v>31</v>
      </c>
      <c r="M6693" t="s">
        <v>27</v>
      </c>
      <c r="N6693" t="s">
        <v>22</v>
      </c>
      <c r="O6693" s="4">
        <v>180932.46</v>
      </c>
      <c r="P6693" t="s">
        <v>28</v>
      </c>
      <c r="Q6693" t="str" cm="1">
        <f t="array" ref="Q6693">_xlfn.IFS(
O6693&lt;50000,"Low Salary (&lt;$50K)",
O6693&lt;90000,"Lower Middle ($50K-$90K)",
O6693&lt;130000,"Middle ($90K-$130K)",
O6693&lt;170000,"Upper Middle ($130K-$170K)",
O6693&gt;=170000,"High Salary (&gt;$170K)"
)</f>
        <v>High Salary (&gt;$170K)</v>
      </c>
      <c r="R6693" t="str" cm="1">
        <f t="array" ref="R6693">_xlfn.IFS(
G6693&lt;=2,"New Customers (0-2Y)",
G6693&lt;=5,"Growing Customers (3-5Y)",
G6693&lt;=8,"Established Customers (6-8Y)",
G6693&lt;=10,"Loyal Customers (9-10Y)"
)</f>
        <v>Established Customers (6-8Y)</v>
      </c>
    </row>
    <row r="6694" spans="1:18" x14ac:dyDescent="0.35">
      <c r="A6694">
        <v>15677087</v>
      </c>
      <c r="B6694" t="s">
        <v>1095</v>
      </c>
      <c r="C6694" t="s">
        <v>17</v>
      </c>
      <c r="D6694" t="s">
        <v>18</v>
      </c>
      <c r="E6694">
        <v>39</v>
      </c>
      <c r="F6694" t="s">
        <v>19</v>
      </c>
      <c r="G6694">
        <v>5</v>
      </c>
      <c r="H6694" s="4">
        <v>138106.75</v>
      </c>
      <c r="I6694" t="s">
        <v>33</v>
      </c>
      <c r="J6694">
        <v>1</v>
      </c>
      <c r="K6694">
        <v>662</v>
      </c>
      <c r="L6694" t="s">
        <v>35</v>
      </c>
      <c r="M6694" t="s">
        <v>27</v>
      </c>
      <c r="N6694" t="s">
        <v>32</v>
      </c>
      <c r="O6694" s="4">
        <v>19596.73</v>
      </c>
      <c r="P6694" t="s">
        <v>28</v>
      </c>
      <c r="Q6694" t="str" cm="1">
        <f t="array" ref="Q6694">_xlfn.IFS(
O6694&lt;50000,"Low Salary (&lt;$50K)",
O6694&lt;90000,"Lower Middle ($50K-$90K)",
O6694&lt;130000,"Middle ($90K-$130K)",
O6694&lt;170000,"Upper Middle ($130K-$170K)",
O6694&gt;=170000,"High Salary (&gt;$170K)"
)</f>
        <v>Low Salary (&lt;$50K)</v>
      </c>
      <c r="R6694" t="str" cm="1">
        <f t="array" ref="R6694">_xlfn.IFS(
G6694&lt;=2,"New Customers (0-2Y)",
G6694&lt;=5,"Growing Customers (3-5Y)",
G6694&lt;=8,"Established Customers (6-8Y)",
G6694&lt;=10,"Loyal Customers (9-10Y)"
)</f>
        <v>Growing Customers (3-5Y)</v>
      </c>
    </row>
    <row r="6695" spans="1:18" x14ac:dyDescent="0.35">
      <c r="A6695">
        <v>15665784</v>
      </c>
      <c r="B6695" t="s">
        <v>707</v>
      </c>
      <c r="C6695" t="s">
        <v>17</v>
      </c>
      <c r="D6695" t="s">
        <v>39</v>
      </c>
      <c r="E6695">
        <v>27</v>
      </c>
      <c r="F6695" t="s">
        <v>43</v>
      </c>
      <c r="G6695">
        <v>9</v>
      </c>
      <c r="H6695" s="4">
        <v>128940.24</v>
      </c>
      <c r="I6695" t="s">
        <v>33</v>
      </c>
      <c r="J6695">
        <v>1</v>
      </c>
      <c r="K6695">
        <v>637</v>
      </c>
      <c r="L6695" t="s">
        <v>20</v>
      </c>
      <c r="M6695" t="s">
        <v>21</v>
      </c>
      <c r="N6695" t="s">
        <v>32</v>
      </c>
      <c r="O6695" s="4">
        <v>46786.92</v>
      </c>
      <c r="P6695" t="s">
        <v>28</v>
      </c>
      <c r="Q6695" t="str" cm="1">
        <f t="array" ref="Q6695">_xlfn.IFS(
O6695&lt;50000,"Low Salary (&lt;$50K)",
O6695&lt;90000,"Lower Middle ($50K-$90K)",
O6695&lt;130000,"Middle ($90K-$130K)",
O6695&lt;170000,"Upper Middle ($130K-$170K)",
O6695&gt;=170000,"High Salary (&gt;$170K)"
)</f>
        <v>Low Salary (&lt;$50K)</v>
      </c>
      <c r="R6695" t="str" cm="1">
        <f t="array" ref="R6695">_xlfn.IFS(
G6695&lt;=2,"New Customers (0-2Y)",
G6695&lt;=5,"Growing Customers (3-5Y)",
G6695&lt;=8,"Established Customers (6-8Y)",
G6695&lt;=10,"Loyal Customers (9-10Y)"
)</f>
        <v>Loyal Customers (9-10Y)</v>
      </c>
    </row>
    <row r="6696" spans="1:18" x14ac:dyDescent="0.35">
      <c r="A6696">
        <v>15576706</v>
      </c>
      <c r="B6696" t="s">
        <v>2421</v>
      </c>
      <c r="C6696" t="s">
        <v>42</v>
      </c>
      <c r="D6696" t="s">
        <v>39</v>
      </c>
      <c r="E6696">
        <v>37</v>
      </c>
      <c r="F6696" t="s">
        <v>19</v>
      </c>
      <c r="G6696">
        <v>9</v>
      </c>
      <c r="H6696" s="4">
        <v>114453.58</v>
      </c>
      <c r="I6696" t="s">
        <v>33</v>
      </c>
      <c r="J6696">
        <v>1</v>
      </c>
      <c r="K6696">
        <v>651</v>
      </c>
      <c r="L6696" t="s">
        <v>20</v>
      </c>
      <c r="M6696" t="s">
        <v>27</v>
      </c>
      <c r="N6696" t="s">
        <v>22</v>
      </c>
      <c r="O6696" s="4">
        <v>175820.91</v>
      </c>
      <c r="P6696" t="s">
        <v>28</v>
      </c>
      <c r="Q6696" t="str" cm="1">
        <f t="array" ref="Q6696">_xlfn.IFS(
O6696&lt;50000,"Low Salary (&lt;$50K)",
O6696&lt;90000,"Lower Middle ($50K-$90K)",
O6696&lt;130000,"Middle ($90K-$130K)",
O6696&lt;170000,"Upper Middle ($130K-$170K)",
O6696&gt;=170000,"High Salary (&gt;$170K)"
)</f>
        <v>High Salary (&gt;$170K)</v>
      </c>
      <c r="R6696" t="str" cm="1">
        <f t="array" ref="R6696">_xlfn.IFS(
G6696&lt;=2,"New Customers (0-2Y)",
G6696&lt;=5,"Growing Customers (3-5Y)",
G6696&lt;=8,"Established Customers (6-8Y)",
G6696&lt;=10,"Loyal Customers (9-10Y)"
)</f>
        <v>Loyal Customers (9-10Y)</v>
      </c>
    </row>
    <row r="6697" spans="1:18" x14ac:dyDescent="0.35">
      <c r="A6697">
        <v>15615473</v>
      </c>
      <c r="B6697" t="s">
        <v>1813</v>
      </c>
      <c r="C6697" t="s">
        <v>17</v>
      </c>
      <c r="D6697" t="s">
        <v>18</v>
      </c>
      <c r="E6697">
        <v>33</v>
      </c>
      <c r="F6697" t="s">
        <v>19</v>
      </c>
      <c r="G6697">
        <v>2</v>
      </c>
      <c r="H6697" s="4">
        <v>0</v>
      </c>
      <c r="I6697" t="s">
        <v>24</v>
      </c>
      <c r="J6697">
        <v>2</v>
      </c>
      <c r="K6697">
        <v>646</v>
      </c>
      <c r="L6697" t="s">
        <v>20</v>
      </c>
      <c r="M6697" t="s">
        <v>27</v>
      </c>
      <c r="N6697" t="s">
        <v>32</v>
      </c>
      <c r="O6697" s="4">
        <v>198208</v>
      </c>
      <c r="P6697" t="s">
        <v>28</v>
      </c>
      <c r="Q6697" t="str" cm="1">
        <f t="array" ref="Q6697">_xlfn.IFS(
O6697&lt;50000,"Low Salary (&lt;$50K)",
O6697&lt;90000,"Lower Middle ($50K-$90K)",
O6697&lt;130000,"Middle ($90K-$130K)",
O6697&lt;170000,"Upper Middle ($130K-$170K)",
O6697&gt;=170000,"High Salary (&gt;$170K)"
)</f>
        <v>High Salary (&gt;$170K)</v>
      </c>
      <c r="R6697" t="str" cm="1">
        <f t="array" ref="R6697">_xlfn.IFS(
G6697&lt;=2,"New Customers (0-2Y)",
G6697&lt;=5,"Growing Customers (3-5Y)",
G6697&lt;=8,"Established Customers (6-8Y)",
G6697&lt;=10,"Loyal Customers (9-10Y)"
)</f>
        <v>New Customers (0-2Y)</v>
      </c>
    </row>
    <row r="6698" spans="1:18" x14ac:dyDescent="0.35">
      <c r="A6698">
        <v>15587299</v>
      </c>
      <c r="B6698" t="s">
        <v>2422</v>
      </c>
      <c r="C6698" t="s">
        <v>17</v>
      </c>
      <c r="D6698" t="s">
        <v>18</v>
      </c>
      <c r="E6698">
        <v>48</v>
      </c>
      <c r="F6698" t="s">
        <v>19</v>
      </c>
      <c r="G6698">
        <v>3</v>
      </c>
      <c r="H6698" s="4">
        <v>0</v>
      </c>
      <c r="I6698" t="s">
        <v>24</v>
      </c>
      <c r="J6698">
        <v>1</v>
      </c>
      <c r="K6698">
        <v>567</v>
      </c>
      <c r="L6698" t="s">
        <v>31</v>
      </c>
      <c r="M6698" t="s">
        <v>21</v>
      </c>
      <c r="N6698" t="s">
        <v>32</v>
      </c>
      <c r="O6698" s="4">
        <v>55362.45</v>
      </c>
      <c r="P6698" t="s">
        <v>28</v>
      </c>
      <c r="Q6698" t="str" cm="1">
        <f t="array" ref="Q6698">_xlfn.IFS(
O6698&lt;50000,"Low Salary (&lt;$50K)",
O6698&lt;90000,"Lower Middle ($50K-$90K)",
O6698&lt;130000,"Middle ($90K-$130K)",
O6698&lt;170000,"Upper Middle ($130K-$170K)",
O6698&gt;=170000,"High Salary (&gt;$170K)"
)</f>
        <v>Lower Middle ($50K-$90K)</v>
      </c>
      <c r="R6698" t="str" cm="1">
        <f t="array" ref="R6698">_xlfn.IFS(
G6698&lt;=2,"New Customers (0-2Y)",
G6698&lt;=5,"Growing Customers (3-5Y)",
G6698&lt;=8,"Established Customers (6-8Y)",
G6698&lt;=10,"Loyal Customers (9-10Y)"
)</f>
        <v>Growing Customers (3-5Y)</v>
      </c>
    </row>
    <row r="6699" spans="1:18" x14ac:dyDescent="0.35">
      <c r="A6699">
        <v>15655389</v>
      </c>
      <c r="B6699" t="s">
        <v>2423</v>
      </c>
      <c r="C6699" t="s">
        <v>17</v>
      </c>
      <c r="D6699" t="s">
        <v>39</v>
      </c>
      <c r="E6699">
        <v>41</v>
      </c>
      <c r="F6699" t="s">
        <v>19</v>
      </c>
      <c r="G6699">
        <v>1</v>
      </c>
      <c r="H6699" s="4">
        <v>131762.94</v>
      </c>
      <c r="I6699" t="s">
        <v>33</v>
      </c>
      <c r="J6699">
        <v>1</v>
      </c>
      <c r="K6699">
        <v>638</v>
      </c>
      <c r="L6699" t="s">
        <v>20</v>
      </c>
      <c r="M6699" t="s">
        <v>21</v>
      </c>
      <c r="N6699" t="s">
        <v>22</v>
      </c>
      <c r="O6699" s="4">
        <v>47675.29</v>
      </c>
      <c r="P6699" t="s">
        <v>28</v>
      </c>
      <c r="Q6699" t="str" cm="1">
        <f t="array" ref="Q6699">_xlfn.IFS(
O6699&lt;50000,"Low Salary (&lt;$50K)",
O6699&lt;90000,"Lower Middle ($50K-$90K)",
O6699&lt;130000,"Middle ($90K-$130K)",
O6699&lt;170000,"Upper Middle ($130K-$170K)",
O6699&gt;=170000,"High Salary (&gt;$170K)"
)</f>
        <v>Low Salary (&lt;$50K)</v>
      </c>
      <c r="R6699" t="str" cm="1">
        <f t="array" ref="R6699">_xlfn.IFS(
G6699&lt;=2,"New Customers (0-2Y)",
G6699&lt;=5,"Growing Customers (3-5Y)",
G6699&lt;=8,"Established Customers (6-8Y)",
G6699&lt;=10,"Loyal Customers (9-10Y)"
)</f>
        <v>New Customers (0-2Y)</v>
      </c>
    </row>
    <row r="6700" spans="1:18" x14ac:dyDescent="0.35">
      <c r="A6700">
        <v>15784491</v>
      </c>
      <c r="B6700" t="s">
        <v>201</v>
      </c>
      <c r="C6700" t="s">
        <v>17</v>
      </c>
      <c r="D6700" t="s">
        <v>18</v>
      </c>
      <c r="E6700">
        <v>31</v>
      </c>
      <c r="F6700" t="s">
        <v>19</v>
      </c>
      <c r="G6700">
        <v>6</v>
      </c>
      <c r="H6700" s="4">
        <v>0</v>
      </c>
      <c r="I6700" t="s">
        <v>24</v>
      </c>
      <c r="J6700">
        <v>1</v>
      </c>
      <c r="K6700">
        <v>725</v>
      </c>
      <c r="L6700" t="s">
        <v>35</v>
      </c>
      <c r="M6700" t="s">
        <v>27</v>
      </c>
      <c r="N6700" t="s">
        <v>32</v>
      </c>
      <c r="O6700" s="4">
        <v>61326.43</v>
      </c>
      <c r="P6700" t="s">
        <v>28</v>
      </c>
      <c r="Q6700" t="str" cm="1">
        <f t="array" ref="Q6700">_xlfn.IFS(
O6700&lt;50000,"Low Salary (&lt;$50K)",
O6700&lt;90000,"Lower Middle ($50K-$90K)",
O6700&lt;130000,"Middle ($90K-$130K)",
O6700&lt;170000,"Upper Middle ($130K-$170K)",
O6700&gt;=170000,"High Salary (&gt;$170K)"
)</f>
        <v>Lower Middle ($50K-$90K)</v>
      </c>
      <c r="R6700" t="str" cm="1">
        <f t="array" ref="R6700">_xlfn.IFS(
G6700&lt;=2,"New Customers (0-2Y)",
G6700&lt;=5,"Growing Customers (3-5Y)",
G6700&lt;=8,"Established Customers (6-8Y)",
G6700&lt;=10,"Loyal Customers (9-10Y)"
)</f>
        <v>Established Customers (6-8Y)</v>
      </c>
    </row>
    <row r="6701" spans="1:18" x14ac:dyDescent="0.35">
      <c r="A6701">
        <v>15809999</v>
      </c>
      <c r="B6701" t="s">
        <v>322</v>
      </c>
      <c r="C6701" t="s">
        <v>17</v>
      </c>
      <c r="D6701" t="s">
        <v>18</v>
      </c>
      <c r="E6701">
        <v>41</v>
      </c>
      <c r="F6701" t="s">
        <v>19</v>
      </c>
      <c r="G6701">
        <v>3</v>
      </c>
      <c r="H6701" s="4">
        <v>150300.65</v>
      </c>
      <c r="I6701" t="s">
        <v>33</v>
      </c>
      <c r="J6701">
        <v>2</v>
      </c>
      <c r="K6701">
        <v>709</v>
      </c>
      <c r="L6701" t="s">
        <v>35</v>
      </c>
      <c r="M6701" t="s">
        <v>21</v>
      </c>
      <c r="N6701" t="s">
        <v>32</v>
      </c>
      <c r="O6701" s="4">
        <v>71672.86</v>
      </c>
      <c r="P6701" t="s">
        <v>28</v>
      </c>
      <c r="Q6701" t="str" cm="1">
        <f t="array" ref="Q6701">_xlfn.IFS(
O6701&lt;50000,"Low Salary (&lt;$50K)",
O6701&lt;90000,"Lower Middle ($50K-$90K)",
O6701&lt;130000,"Middle ($90K-$130K)",
O6701&lt;170000,"Upper Middle ($130K-$170K)",
O6701&gt;=170000,"High Salary (&gt;$170K)"
)</f>
        <v>Lower Middle ($50K-$90K)</v>
      </c>
      <c r="R6701" t="str" cm="1">
        <f t="array" ref="R6701">_xlfn.IFS(
G6701&lt;=2,"New Customers (0-2Y)",
G6701&lt;=5,"Growing Customers (3-5Y)",
G6701&lt;=8,"Established Customers (6-8Y)",
G6701&lt;=10,"Loyal Customers (9-10Y)"
)</f>
        <v>Growing Customers (3-5Y)</v>
      </c>
    </row>
    <row r="6702" spans="1:18" x14ac:dyDescent="0.35">
      <c r="A6702">
        <v>15681115</v>
      </c>
      <c r="B6702" t="s">
        <v>1578</v>
      </c>
      <c r="C6702" t="s">
        <v>26</v>
      </c>
      <c r="D6702" t="s">
        <v>39</v>
      </c>
      <c r="E6702">
        <v>39</v>
      </c>
      <c r="F6702" t="s">
        <v>19</v>
      </c>
      <c r="G6702">
        <v>10</v>
      </c>
      <c r="H6702" s="4">
        <v>108935.39</v>
      </c>
      <c r="I6702" t="s">
        <v>33</v>
      </c>
      <c r="J6702">
        <v>1</v>
      </c>
      <c r="K6702">
        <v>787</v>
      </c>
      <c r="L6702" t="s">
        <v>37</v>
      </c>
      <c r="M6702" t="s">
        <v>21</v>
      </c>
      <c r="N6702" t="s">
        <v>22</v>
      </c>
      <c r="O6702" s="4">
        <v>101168.3</v>
      </c>
      <c r="P6702" t="s">
        <v>28</v>
      </c>
      <c r="Q6702" t="str" cm="1">
        <f t="array" ref="Q6702">_xlfn.IFS(
O6702&lt;50000,"Low Salary (&lt;$50K)",
O6702&lt;90000,"Lower Middle ($50K-$90K)",
O6702&lt;130000,"Middle ($90K-$130K)",
O6702&lt;170000,"Upper Middle ($130K-$170K)",
O6702&gt;=170000,"High Salary (&gt;$170K)"
)</f>
        <v>Middle ($90K-$130K)</v>
      </c>
      <c r="R6702" t="str" cm="1">
        <f t="array" ref="R6702">_xlfn.IFS(
G6702&lt;=2,"New Customers (0-2Y)",
G6702&lt;=5,"Growing Customers (3-5Y)",
G6702&lt;=8,"Established Customers (6-8Y)",
G6702&lt;=10,"Loyal Customers (9-10Y)"
)</f>
        <v>Loyal Customers (9-10Y)</v>
      </c>
    </row>
    <row r="6703" spans="1:18" x14ac:dyDescent="0.35">
      <c r="A6703">
        <v>15629390</v>
      </c>
      <c r="B6703" t="s">
        <v>266</v>
      </c>
      <c r="C6703" t="s">
        <v>17</v>
      </c>
      <c r="D6703" t="s">
        <v>39</v>
      </c>
      <c r="E6703">
        <v>37</v>
      </c>
      <c r="F6703" t="s">
        <v>19</v>
      </c>
      <c r="G6703">
        <v>7</v>
      </c>
      <c r="H6703" s="4">
        <v>135847.47</v>
      </c>
      <c r="I6703" t="s">
        <v>33</v>
      </c>
      <c r="J6703">
        <v>1</v>
      </c>
      <c r="K6703">
        <v>653</v>
      </c>
      <c r="L6703" t="s">
        <v>20</v>
      </c>
      <c r="M6703" t="s">
        <v>21</v>
      </c>
      <c r="N6703" t="s">
        <v>32</v>
      </c>
      <c r="O6703" s="4">
        <v>144880.81</v>
      </c>
      <c r="P6703" t="s">
        <v>28</v>
      </c>
      <c r="Q6703" t="str" cm="1">
        <f t="array" ref="Q6703">_xlfn.IFS(
O6703&lt;50000,"Low Salary (&lt;$50K)",
O6703&lt;90000,"Lower Middle ($50K-$90K)",
O6703&lt;130000,"Middle ($90K-$130K)",
O6703&lt;170000,"Upper Middle ($130K-$170K)",
O6703&gt;=170000,"High Salary (&gt;$170K)"
)</f>
        <v>Upper Middle ($130K-$170K)</v>
      </c>
      <c r="R6703" t="str" cm="1">
        <f t="array" ref="R6703">_xlfn.IFS(
G6703&lt;=2,"New Customers (0-2Y)",
G6703&lt;=5,"Growing Customers (3-5Y)",
G6703&lt;=8,"Established Customers (6-8Y)",
G6703&lt;=10,"Loyal Customers (9-10Y)"
)</f>
        <v>Established Customers (6-8Y)</v>
      </c>
    </row>
    <row r="6704" spans="1:18" x14ac:dyDescent="0.35">
      <c r="A6704">
        <v>15792668</v>
      </c>
      <c r="B6704" t="s">
        <v>797</v>
      </c>
      <c r="C6704" t="s">
        <v>42</v>
      </c>
      <c r="D6704" t="s">
        <v>39</v>
      </c>
      <c r="E6704">
        <v>37</v>
      </c>
      <c r="F6704" t="s">
        <v>19</v>
      </c>
      <c r="G6704">
        <v>7</v>
      </c>
      <c r="H6704" s="4">
        <v>109908.06</v>
      </c>
      <c r="I6704" t="s">
        <v>33</v>
      </c>
      <c r="J6704">
        <v>2</v>
      </c>
      <c r="K6704">
        <v>661</v>
      </c>
      <c r="L6704" t="s">
        <v>35</v>
      </c>
      <c r="M6704" t="s">
        <v>21</v>
      </c>
      <c r="N6704" t="s">
        <v>32</v>
      </c>
      <c r="O6704" s="4">
        <v>115037.67</v>
      </c>
      <c r="P6704" t="s">
        <v>23</v>
      </c>
      <c r="Q6704" t="str" cm="1">
        <f t="array" ref="Q6704">_xlfn.IFS(
O6704&lt;50000,"Low Salary (&lt;$50K)",
O6704&lt;90000,"Lower Middle ($50K-$90K)",
O6704&lt;130000,"Middle ($90K-$130K)",
O6704&lt;170000,"Upper Middle ($130K-$170K)",
O6704&gt;=170000,"High Salary (&gt;$170K)"
)</f>
        <v>Middle ($90K-$130K)</v>
      </c>
      <c r="R6704" t="str" cm="1">
        <f t="array" ref="R6704">_xlfn.IFS(
G6704&lt;=2,"New Customers (0-2Y)",
G6704&lt;=5,"Growing Customers (3-5Y)",
G6704&lt;=8,"Established Customers (6-8Y)",
G6704&lt;=10,"Loyal Customers (9-10Y)"
)</f>
        <v>Established Customers (6-8Y)</v>
      </c>
    </row>
    <row r="6705" spans="1:18" x14ac:dyDescent="0.35">
      <c r="A6705">
        <v>15583863</v>
      </c>
      <c r="B6705" t="s">
        <v>1582</v>
      </c>
      <c r="C6705" t="s">
        <v>42</v>
      </c>
      <c r="D6705" t="s">
        <v>39</v>
      </c>
      <c r="E6705">
        <v>49</v>
      </c>
      <c r="F6705" t="s">
        <v>19</v>
      </c>
      <c r="G6705">
        <v>8</v>
      </c>
      <c r="H6705" s="4">
        <v>142946.18</v>
      </c>
      <c r="I6705" t="s">
        <v>33</v>
      </c>
      <c r="J6705">
        <v>1</v>
      </c>
      <c r="K6705">
        <v>681</v>
      </c>
      <c r="L6705" t="s">
        <v>35</v>
      </c>
      <c r="M6705" t="s">
        <v>27</v>
      </c>
      <c r="N6705" t="s">
        <v>32</v>
      </c>
      <c r="O6705" s="4">
        <v>187280.51</v>
      </c>
      <c r="P6705" t="s">
        <v>23</v>
      </c>
      <c r="Q6705" t="str" cm="1">
        <f t="array" ref="Q6705">_xlfn.IFS(
O6705&lt;50000,"Low Salary (&lt;$50K)",
O6705&lt;90000,"Lower Middle ($50K-$90K)",
O6705&lt;130000,"Middle ($90K-$130K)",
O6705&lt;170000,"Upper Middle ($130K-$170K)",
O6705&gt;=170000,"High Salary (&gt;$170K)"
)</f>
        <v>High Salary (&gt;$170K)</v>
      </c>
      <c r="R6705" t="str" cm="1">
        <f t="array" ref="R6705">_xlfn.IFS(
G6705&lt;=2,"New Customers (0-2Y)",
G6705&lt;=5,"Growing Customers (3-5Y)",
G6705&lt;=8,"Established Customers (6-8Y)",
G6705&lt;=10,"Loyal Customers (9-10Y)"
)</f>
        <v>Established Customers (6-8Y)</v>
      </c>
    </row>
    <row r="6706" spans="1:18" x14ac:dyDescent="0.35">
      <c r="A6706">
        <v>15681878</v>
      </c>
      <c r="B6706" t="s">
        <v>1046</v>
      </c>
      <c r="C6706" t="s">
        <v>42</v>
      </c>
      <c r="D6706" t="s">
        <v>39</v>
      </c>
      <c r="E6706">
        <v>45</v>
      </c>
      <c r="F6706" t="s">
        <v>19</v>
      </c>
      <c r="G6706">
        <v>3</v>
      </c>
      <c r="H6706" s="4">
        <v>104339.11</v>
      </c>
      <c r="I6706" t="s">
        <v>33</v>
      </c>
      <c r="J6706">
        <v>2</v>
      </c>
      <c r="K6706">
        <v>436</v>
      </c>
      <c r="L6706" t="s">
        <v>44</v>
      </c>
      <c r="M6706" t="s">
        <v>21</v>
      </c>
      <c r="N6706" t="s">
        <v>22</v>
      </c>
      <c r="O6706" s="4">
        <v>183540.22</v>
      </c>
      <c r="P6706" t="s">
        <v>23</v>
      </c>
      <c r="Q6706" t="str" cm="1">
        <f t="array" ref="Q6706">_xlfn.IFS(
O6706&lt;50000,"Low Salary (&lt;$50K)",
O6706&lt;90000,"Lower Middle ($50K-$90K)",
O6706&lt;130000,"Middle ($90K-$130K)",
O6706&lt;170000,"Upper Middle ($130K-$170K)",
O6706&gt;=170000,"High Salary (&gt;$170K)"
)</f>
        <v>High Salary (&gt;$170K)</v>
      </c>
      <c r="R6706" t="str" cm="1">
        <f t="array" ref="R6706">_xlfn.IFS(
G6706&lt;=2,"New Customers (0-2Y)",
G6706&lt;=5,"Growing Customers (3-5Y)",
G6706&lt;=8,"Established Customers (6-8Y)",
G6706&lt;=10,"Loyal Customers (9-10Y)"
)</f>
        <v>Growing Customers (3-5Y)</v>
      </c>
    </row>
    <row r="6707" spans="1:18" x14ac:dyDescent="0.35">
      <c r="A6707">
        <v>15782875</v>
      </c>
      <c r="B6707" t="s">
        <v>2424</v>
      </c>
      <c r="C6707" t="s">
        <v>17</v>
      </c>
      <c r="D6707" t="s">
        <v>39</v>
      </c>
      <c r="E6707">
        <v>33</v>
      </c>
      <c r="F6707" t="s">
        <v>19</v>
      </c>
      <c r="G6707">
        <v>5</v>
      </c>
      <c r="H6707" s="4">
        <v>157274.35999999999</v>
      </c>
      <c r="I6707" t="s">
        <v>33</v>
      </c>
      <c r="J6707">
        <v>2</v>
      </c>
      <c r="K6707">
        <v>663</v>
      </c>
      <c r="L6707" t="s">
        <v>35</v>
      </c>
      <c r="M6707" t="s">
        <v>21</v>
      </c>
      <c r="N6707" t="s">
        <v>22</v>
      </c>
      <c r="O6707" s="4">
        <v>28531.81</v>
      </c>
      <c r="P6707" t="s">
        <v>28</v>
      </c>
      <c r="Q6707" t="str" cm="1">
        <f t="array" ref="Q6707">_xlfn.IFS(
O6707&lt;50000,"Low Salary (&lt;$50K)",
O6707&lt;90000,"Lower Middle ($50K-$90K)",
O6707&lt;130000,"Middle ($90K-$130K)",
O6707&lt;170000,"Upper Middle ($130K-$170K)",
O6707&gt;=170000,"High Salary (&gt;$170K)"
)</f>
        <v>Low Salary (&lt;$50K)</v>
      </c>
      <c r="R6707" t="str" cm="1">
        <f t="array" ref="R6707">_xlfn.IFS(
G6707&lt;=2,"New Customers (0-2Y)",
G6707&lt;=5,"Growing Customers (3-5Y)",
G6707&lt;=8,"Established Customers (6-8Y)",
G6707&lt;=10,"Loyal Customers (9-10Y)"
)</f>
        <v>Growing Customers (3-5Y)</v>
      </c>
    </row>
    <row r="6708" spans="1:18" x14ac:dyDescent="0.35">
      <c r="A6708">
        <v>15732235</v>
      </c>
      <c r="B6708" t="s">
        <v>2425</v>
      </c>
      <c r="C6708" t="s">
        <v>17</v>
      </c>
      <c r="D6708" t="s">
        <v>39</v>
      </c>
      <c r="E6708">
        <v>64</v>
      </c>
      <c r="F6708" t="s">
        <v>2967</v>
      </c>
      <c r="G6708">
        <v>0</v>
      </c>
      <c r="H6708" s="4">
        <v>98848.19</v>
      </c>
      <c r="I6708" t="s">
        <v>29</v>
      </c>
      <c r="J6708">
        <v>1</v>
      </c>
      <c r="K6708">
        <v>662</v>
      </c>
      <c r="L6708" t="s">
        <v>35</v>
      </c>
      <c r="M6708" t="s">
        <v>27</v>
      </c>
      <c r="N6708" t="s">
        <v>22</v>
      </c>
      <c r="O6708" s="4">
        <v>42730.12</v>
      </c>
      <c r="P6708" t="s">
        <v>28</v>
      </c>
      <c r="Q6708" t="str" cm="1">
        <f t="array" ref="Q6708">_xlfn.IFS(
O6708&lt;50000,"Low Salary (&lt;$50K)",
O6708&lt;90000,"Lower Middle ($50K-$90K)",
O6708&lt;130000,"Middle ($90K-$130K)",
O6708&lt;170000,"Upper Middle ($130K-$170K)",
O6708&gt;=170000,"High Salary (&gt;$170K)"
)</f>
        <v>Low Salary (&lt;$50K)</v>
      </c>
      <c r="R6708" t="str" cm="1">
        <f t="array" ref="R6708">_xlfn.IFS(
G6708&lt;=2,"New Customers (0-2Y)",
G6708&lt;=5,"Growing Customers (3-5Y)",
G6708&lt;=8,"Established Customers (6-8Y)",
G6708&lt;=10,"Loyal Customers (9-10Y)"
)</f>
        <v>New Customers (0-2Y)</v>
      </c>
    </row>
    <row r="6709" spans="1:18" x14ac:dyDescent="0.35">
      <c r="A6709">
        <v>15735909</v>
      </c>
      <c r="B6709" t="s">
        <v>57</v>
      </c>
      <c r="C6709" t="s">
        <v>42</v>
      </c>
      <c r="D6709" t="s">
        <v>18</v>
      </c>
      <c r="E6709">
        <v>39</v>
      </c>
      <c r="F6709" t="s">
        <v>19</v>
      </c>
      <c r="G6709">
        <v>8</v>
      </c>
      <c r="H6709" s="4">
        <v>105103.33</v>
      </c>
      <c r="I6709" t="s">
        <v>33</v>
      </c>
      <c r="J6709">
        <v>1</v>
      </c>
      <c r="K6709">
        <v>607</v>
      </c>
      <c r="L6709" t="s">
        <v>20</v>
      </c>
      <c r="M6709" t="s">
        <v>21</v>
      </c>
      <c r="N6709" t="s">
        <v>32</v>
      </c>
      <c r="O6709" s="4">
        <v>104721.5</v>
      </c>
      <c r="P6709" t="s">
        <v>23</v>
      </c>
      <c r="Q6709" t="str" cm="1">
        <f t="array" ref="Q6709">_xlfn.IFS(
O6709&lt;50000,"Low Salary (&lt;$50K)",
O6709&lt;90000,"Lower Middle ($50K-$90K)",
O6709&lt;130000,"Middle ($90K-$130K)",
O6709&lt;170000,"Upper Middle ($130K-$170K)",
O6709&gt;=170000,"High Salary (&gt;$170K)"
)</f>
        <v>Middle ($90K-$130K)</v>
      </c>
      <c r="R6709" t="str" cm="1">
        <f t="array" ref="R6709">_xlfn.IFS(
G6709&lt;=2,"New Customers (0-2Y)",
G6709&lt;=5,"Growing Customers (3-5Y)",
G6709&lt;=8,"Established Customers (6-8Y)",
G6709&lt;=10,"Loyal Customers (9-10Y)"
)</f>
        <v>Established Customers (6-8Y)</v>
      </c>
    </row>
    <row r="6710" spans="1:18" x14ac:dyDescent="0.35">
      <c r="A6710">
        <v>15653448</v>
      </c>
      <c r="B6710" t="s">
        <v>149</v>
      </c>
      <c r="C6710" t="s">
        <v>17</v>
      </c>
      <c r="D6710" t="s">
        <v>39</v>
      </c>
      <c r="E6710">
        <v>34</v>
      </c>
      <c r="F6710" t="s">
        <v>19</v>
      </c>
      <c r="G6710">
        <v>7</v>
      </c>
      <c r="H6710" s="4">
        <v>0</v>
      </c>
      <c r="I6710" t="s">
        <v>24</v>
      </c>
      <c r="J6710">
        <v>2</v>
      </c>
      <c r="K6710">
        <v>754</v>
      </c>
      <c r="L6710" t="s">
        <v>35</v>
      </c>
      <c r="M6710" t="s">
        <v>21</v>
      </c>
      <c r="N6710" t="s">
        <v>22</v>
      </c>
      <c r="O6710" s="4">
        <v>65219.85</v>
      </c>
      <c r="P6710" t="s">
        <v>28</v>
      </c>
      <c r="Q6710" t="str" cm="1">
        <f t="array" ref="Q6710">_xlfn.IFS(
O6710&lt;50000,"Low Salary (&lt;$50K)",
O6710&lt;90000,"Lower Middle ($50K-$90K)",
O6710&lt;130000,"Middle ($90K-$130K)",
O6710&lt;170000,"Upper Middle ($130K-$170K)",
O6710&gt;=170000,"High Salary (&gt;$170K)"
)</f>
        <v>Lower Middle ($50K-$90K)</v>
      </c>
      <c r="R6710" t="str" cm="1">
        <f t="array" ref="R6710">_xlfn.IFS(
G6710&lt;=2,"New Customers (0-2Y)",
G6710&lt;=5,"Growing Customers (3-5Y)",
G6710&lt;=8,"Established Customers (6-8Y)",
G6710&lt;=10,"Loyal Customers (9-10Y)"
)</f>
        <v>Established Customers (6-8Y)</v>
      </c>
    </row>
    <row r="6711" spans="1:18" x14ac:dyDescent="0.35">
      <c r="A6711">
        <v>15587647</v>
      </c>
      <c r="B6711" t="s">
        <v>1247</v>
      </c>
      <c r="C6711" t="s">
        <v>42</v>
      </c>
      <c r="D6711" t="s">
        <v>18</v>
      </c>
      <c r="E6711">
        <v>66</v>
      </c>
      <c r="F6711" t="s">
        <v>2967</v>
      </c>
      <c r="G6711">
        <v>0</v>
      </c>
      <c r="H6711" s="4">
        <v>127120.62</v>
      </c>
      <c r="I6711" t="s">
        <v>33</v>
      </c>
      <c r="J6711">
        <v>1</v>
      </c>
      <c r="K6711">
        <v>850</v>
      </c>
      <c r="L6711" t="s">
        <v>37</v>
      </c>
      <c r="M6711" t="s">
        <v>27</v>
      </c>
      <c r="N6711" t="s">
        <v>22</v>
      </c>
      <c r="O6711" s="4">
        <v>118929.64</v>
      </c>
      <c r="P6711" t="s">
        <v>23</v>
      </c>
      <c r="Q6711" t="str" cm="1">
        <f t="array" ref="Q6711">_xlfn.IFS(
O6711&lt;50000,"Low Salary (&lt;$50K)",
O6711&lt;90000,"Lower Middle ($50K-$90K)",
O6711&lt;130000,"Middle ($90K-$130K)",
O6711&lt;170000,"Upper Middle ($130K-$170K)",
O6711&gt;=170000,"High Salary (&gt;$170K)"
)</f>
        <v>Middle ($90K-$130K)</v>
      </c>
      <c r="R6711" t="str" cm="1">
        <f t="array" ref="R6711">_xlfn.IFS(
G6711&lt;=2,"New Customers (0-2Y)",
G6711&lt;=5,"Growing Customers (3-5Y)",
G6711&lt;=8,"Established Customers (6-8Y)",
G6711&lt;=10,"Loyal Customers (9-10Y)"
)</f>
        <v>New Customers (0-2Y)</v>
      </c>
    </row>
    <row r="6712" spans="1:18" x14ac:dyDescent="0.35">
      <c r="A6712">
        <v>15701037</v>
      </c>
      <c r="B6712" t="s">
        <v>1603</v>
      </c>
      <c r="C6712" t="s">
        <v>17</v>
      </c>
      <c r="D6712" t="s">
        <v>39</v>
      </c>
      <c r="E6712">
        <v>39</v>
      </c>
      <c r="F6712" t="s">
        <v>19</v>
      </c>
      <c r="G6712">
        <v>2</v>
      </c>
      <c r="H6712" s="4">
        <v>0</v>
      </c>
      <c r="I6712" t="s">
        <v>24</v>
      </c>
      <c r="J6712">
        <v>2</v>
      </c>
      <c r="K6712">
        <v>578</v>
      </c>
      <c r="L6712" t="s">
        <v>31</v>
      </c>
      <c r="M6712" t="s">
        <v>21</v>
      </c>
      <c r="N6712" t="s">
        <v>32</v>
      </c>
      <c r="O6712" s="4">
        <v>70563.899999999994</v>
      </c>
      <c r="P6712" t="s">
        <v>28</v>
      </c>
      <c r="Q6712" t="str" cm="1">
        <f t="array" ref="Q6712">_xlfn.IFS(
O6712&lt;50000,"Low Salary (&lt;$50K)",
O6712&lt;90000,"Lower Middle ($50K-$90K)",
O6712&lt;130000,"Middle ($90K-$130K)",
O6712&lt;170000,"Upper Middle ($130K-$170K)",
O6712&gt;=170000,"High Salary (&gt;$170K)"
)</f>
        <v>Lower Middle ($50K-$90K)</v>
      </c>
      <c r="R6712" t="str" cm="1">
        <f t="array" ref="R6712">_xlfn.IFS(
G6712&lt;=2,"New Customers (0-2Y)",
G6712&lt;=5,"Growing Customers (3-5Y)",
G6712&lt;=8,"Established Customers (6-8Y)",
G6712&lt;=10,"Loyal Customers (9-10Y)"
)</f>
        <v>New Customers (0-2Y)</v>
      </c>
    </row>
    <row r="6713" spans="1:18" x14ac:dyDescent="0.35">
      <c r="A6713">
        <v>15727499</v>
      </c>
      <c r="B6713" t="s">
        <v>285</v>
      </c>
      <c r="C6713" t="s">
        <v>42</v>
      </c>
      <c r="D6713" t="s">
        <v>18</v>
      </c>
      <c r="E6713">
        <v>36</v>
      </c>
      <c r="F6713" t="s">
        <v>19</v>
      </c>
      <c r="G6713">
        <v>3</v>
      </c>
      <c r="H6713" s="4">
        <v>129118.5</v>
      </c>
      <c r="I6713" t="s">
        <v>33</v>
      </c>
      <c r="J6713">
        <v>2</v>
      </c>
      <c r="K6713">
        <v>666</v>
      </c>
      <c r="L6713" t="s">
        <v>35</v>
      </c>
      <c r="M6713" t="s">
        <v>27</v>
      </c>
      <c r="N6713" t="s">
        <v>32</v>
      </c>
      <c r="O6713" s="4">
        <v>139435.12</v>
      </c>
      <c r="P6713" t="s">
        <v>28</v>
      </c>
      <c r="Q6713" t="str" cm="1">
        <f t="array" ref="Q6713">_xlfn.IFS(
O6713&lt;50000,"Low Salary (&lt;$50K)",
O6713&lt;90000,"Lower Middle ($50K-$90K)",
O6713&lt;130000,"Middle ($90K-$130K)",
O6713&lt;170000,"Upper Middle ($130K-$170K)",
O6713&gt;=170000,"High Salary (&gt;$170K)"
)</f>
        <v>Upper Middle ($130K-$170K)</v>
      </c>
      <c r="R6713" t="str" cm="1">
        <f t="array" ref="R6713">_xlfn.IFS(
G6713&lt;=2,"New Customers (0-2Y)",
G6713&lt;=5,"Growing Customers (3-5Y)",
G6713&lt;=8,"Established Customers (6-8Y)",
G6713&lt;=10,"Loyal Customers (9-10Y)"
)</f>
        <v>Growing Customers (3-5Y)</v>
      </c>
    </row>
    <row r="6714" spans="1:18" x14ac:dyDescent="0.35">
      <c r="A6714">
        <v>15724838</v>
      </c>
      <c r="B6714" t="s">
        <v>497</v>
      </c>
      <c r="C6714" t="s">
        <v>17</v>
      </c>
      <c r="D6714" t="s">
        <v>18</v>
      </c>
      <c r="E6714">
        <v>43</v>
      </c>
      <c r="F6714" t="s">
        <v>19</v>
      </c>
      <c r="G6714">
        <v>4</v>
      </c>
      <c r="H6714" s="4">
        <v>0</v>
      </c>
      <c r="I6714" t="s">
        <v>24</v>
      </c>
      <c r="J6714">
        <v>1</v>
      </c>
      <c r="K6714">
        <v>599</v>
      </c>
      <c r="L6714" t="s">
        <v>31</v>
      </c>
      <c r="M6714" t="s">
        <v>21</v>
      </c>
      <c r="N6714" t="s">
        <v>32</v>
      </c>
      <c r="O6714" s="4">
        <v>170347.1</v>
      </c>
      <c r="P6714" t="s">
        <v>28</v>
      </c>
      <c r="Q6714" t="str" cm="1">
        <f t="array" ref="Q6714">_xlfn.IFS(
O6714&lt;50000,"Low Salary (&lt;$50K)",
O6714&lt;90000,"Lower Middle ($50K-$90K)",
O6714&lt;130000,"Middle ($90K-$130K)",
O6714&lt;170000,"Upper Middle ($130K-$170K)",
O6714&gt;=170000,"High Salary (&gt;$170K)"
)</f>
        <v>High Salary (&gt;$170K)</v>
      </c>
      <c r="R6714" t="str" cm="1">
        <f t="array" ref="R6714">_xlfn.IFS(
G6714&lt;=2,"New Customers (0-2Y)",
G6714&lt;=5,"Growing Customers (3-5Y)",
G6714&lt;=8,"Established Customers (6-8Y)",
G6714&lt;=10,"Loyal Customers (9-10Y)"
)</f>
        <v>Growing Customers (3-5Y)</v>
      </c>
    </row>
    <row r="6715" spans="1:18" x14ac:dyDescent="0.35">
      <c r="A6715">
        <v>15666711</v>
      </c>
      <c r="B6715" t="s">
        <v>2426</v>
      </c>
      <c r="C6715" t="s">
        <v>17</v>
      </c>
      <c r="D6715" t="s">
        <v>18</v>
      </c>
      <c r="E6715">
        <v>46</v>
      </c>
      <c r="F6715" t="s">
        <v>19</v>
      </c>
      <c r="G6715">
        <v>0</v>
      </c>
      <c r="H6715" s="4">
        <v>0</v>
      </c>
      <c r="I6715" t="s">
        <v>24</v>
      </c>
      <c r="J6715">
        <v>3</v>
      </c>
      <c r="K6715">
        <v>586</v>
      </c>
      <c r="L6715" t="s">
        <v>31</v>
      </c>
      <c r="M6715" t="s">
        <v>27</v>
      </c>
      <c r="N6715" t="s">
        <v>22</v>
      </c>
      <c r="O6715" s="4">
        <v>131553.82</v>
      </c>
      <c r="P6715" t="s">
        <v>23</v>
      </c>
      <c r="Q6715" t="str" cm="1">
        <f t="array" ref="Q6715">_xlfn.IFS(
O6715&lt;50000,"Low Salary (&lt;$50K)",
O6715&lt;90000,"Lower Middle ($50K-$90K)",
O6715&lt;130000,"Middle ($90K-$130K)",
O6715&lt;170000,"Upper Middle ($130K-$170K)",
O6715&gt;=170000,"High Salary (&gt;$170K)"
)</f>
        <v>Upper Middle ($130K-$170K)</v>
      </c>
      <c r="R6715" t="str" cm="1">
        <f t="array" ref="R6715">_xlfn.IFS(
G6715&lt;=2,"New Customers (0-2Y)",
G6715&lt;=5,"Growing Customers (3-5Y)",
G6715&lt;=8,"Established Customers (6-8Y)",
G6715&lt;=10,"Loyal Customers (9-10Y)"
)</f>
        <v>New Customers (0-2Y)</v>
      </c>
    </row>
    <row r="6716" spans="1:18" x14ac:dyDescent="0.35">
      <c r="A6716">
        <v>15588933</v>
      </c>
      <c r="B6716" t="s">
        <v>512</v>
      </c>
      <c r="C6716" t="s">
        <v>17</v>
      </c>
      <c r="D6716" t="s">
        <v>18</v>
      </c>
      <c r="E6716">
        <v>36</v>
      </c>
      <c r="F6716" t="s">
        <v>19</v>
      </c>
      <c r="G6716">
        <v>3</v>
      </c>
      <c r="H6716" s="4">
        <v>146053.66</v>
      </c>
      <c r="I6716" t="s">
        <v>33</v>
      </c>
      <c r="J6716">
        <v>1</v>
      </c>
      <c r="K6716">
        <v>825</v>
      </c>
      <c r="L6716" t="s">
        <v>37</v>
      </c>
      <c r="M6716" t="s">
        <v>21</v>
      </c>
      <c r="N6716" t="s">
        <v>22</v>
      </c>
      <c r="O6716" s="4">
        <v>138344.70000000001</v>
      </c>
      <c r="P6716" t="s">
        <v>28</v>
      </c>
      <c r="Q6716" t="str" cm="1">
        <f t="array" ref="Q6716">_xlfn.IFS(
O6716&lt;50000,"Low Salary (&lt;$50K)",
O6716&lt;90000,"Lower Middle ($50K-$90K)",
O6716&lt;130000,"Middle ($90K-$130K)",
O6716&lt;170000,"Upper Middle ($130K-$170K)",
O6716&gt;=170000,"High Salary (&gt;$170K)"
)</f>
        <v>Upper Middle ($130K-$170K)</v>
      </c>
      <c r="R6716" t="str" cm="1">
        <f t="array" ref="R6716">_xlfn.IFS(
G6716&lt;=2,"New Customers (0-2Y)",
G6716&lt;=5,"Growing Customers (3-5Y)",
G6716&lt;=8,"Established Customers (6-8Y)",
G6716&lt;=10,"Loyal Customers (9-10Y)"
)</f>
        <v>Growing Customers (3-5Y)</v>
      </c>
    </row>
    <row r="6717" spans="1:18" x14ac:dyDescent="0.35">
      <c r="A6717">
        <v>15763111</v>
      </c>
      <c r="B6717" t="s">
        <v>724</v>
      </c>
      <c r="C6717" t="s">
        <v>26</v>
      </c>
      <c r="D6717" t="s">
        <v>18</v>
      </c>
      <c r="E6717">
        <v>67</v>
      </c>
      <c r="F6717" t="s">
        <v>2967</v>
      </c>
      <c r="G6717">
        <v>10</v>
      </c>
      <c r="H6717" s="4">
        <v>124577.15</v>
      </c>
      <c r="I6717" t="s">
        <v>33</v>
      </c>
      <c r="J6717">
        <v>1</v>
      </c>
      <c r="K6717">
        <v>808</v>
      </c>
      <c r="L6717" t="s">
        <v>37</v>
      </c>
      <c r="M6717" t="s">
        <v>27</v>
      </c>
      <c r="N6717" t="s">
        <v>22</v>
      </c>
      <c r="O6717" s="4">
        <v>169894.39999999999</v>
      </c>
      <c r="P6717" t="s">
        <v>28</v>
      </c>
      <c r="Q6717" t="str" cm="1">
        <f t="array" ref="Q6717">_xlfn.IFS(
O6717&lt;50000,"Low Salary (&lt;$50K)",
O6717&lt;90000,"Lower Middle ($50K-$90K)",
O6717&lt;130000,"Middle ($90K-$130K)",
O6717&lt;170000,"Upper Middle ($130K-$170K)",
O6717&gt;=170000,"High Salary (&gt;$170K)"
)</f>
        <v>Upper Middle ($130K-$170K)</v>
      </c>
      <c r="R6717" t="str" cm="1">
        <f t="array" ref="R6717">_xlfn.IFS(
G6717&lt;=2,"New Customers (0-2Y)",
G6717&lt;=5,"Growing Customers (3-5Y)",
G6717&lt;=8,"Established Customers (6-8Y)",
G6717&lt;=10,"Loyal Customers (9-10Y)"
)</f>
        <v>Loyal Customers (9-10Y)</v>
      </c>
    </row>
    <row r="6718" spans="1:18" x14ac:dyDescent="0.35">
      <c r="A6718">
        <v>15805676</v>
      </c>
      <c r="B6718" t="s">
        <v>739</v>
      </c>
      <c r="C6718" t="s">
        <v>26</v>
      </c>
      <c r="D6718" t="s">
        <v>39</v>
      </c>
      <c r="E6718">
        <v>29</v>
      </c>
      <c r="F6718" t="s">
        <v>43</v>
      </c>
      <c r="G6718">
        <v>4</v>
      </c>
      <c r="H6718" s="4">
        <v>151012.54999999999</v>
      </c>
      <c r="I6718" t="s">
        <v>33</v>
      </c>
      <c r="J6718">
        <v>2</v>
      </c>
      <c r="K6718">
        <v>515</v>
      </c>
      <c r="L6718" t="s">
        <v>31</v>
      </c>
      <c r="M6718" t="s">
        <v>21</v>
      </c>
      <c r="N6718" t="s">
        <v>32</v>
      </c>
      <c r="O6718" s="4">
        <v>9770.9699999999993</v>
      </c>
      <c r="P6718" t="s">
        <v>28</v>
      </c>
      <c r="Q6718" t="str" cm="1">
        <f t="array" ref="Q6718">_xlfn.IFS(
O6718&lt;50000,"Low Salary (&lt;$50K)",
O6718&lt;90000,"Lower Middle ($50K-$90K)",
O6718&lt;130000,"Middle ($90K-$130K)",
O6718&lt;170000,"Upper Middle ($130K-$170K)",
O6718&gt;=170000,"High Salary (&gt;$170K)"
)</f>
        <v>Low Salary (&lt;$50K)</v>
      </c>
      <c r="R6718" t="str" cm="1">
        <f t="array" ref="R6718">_xlfn.IFS(
G6718&lt;=2,"New Customers (0-2Y)",
G6718&lt;=5,"Growing Customers (3-5Y)",
G6718&lt;=8,"Established Customers (6-8Y)",
G6718&lt;=10,"Loyal Customers (9-10Y)"
)</f>
        <v>Growing Customers (3-5Y)</v>
      </c>
    </row>
    <row r="6719" spans="1:18" x14ac:dyDescent="0.35">
      <c r="A6719">
        <v>15586674</v>
      </c>
      <c r="B6719" t="s">
        <v>626</v>
      </c>
      <c r="C6719" t="s">
        <v>26</v>
      </c>
      <c r="D6719" t="s">
        <v>18</v>
      </c>
      <c r="E6719">
        <v>58</v>
      </c>
      <c r="F6719" t="s">
        <v>19</v>
      </c>
      <c r="G6719">
        <v>5</v>
      </c>
      <c r="H6719" s="4">
        <v>216109.88</v>
      </c>
      <c r="I6719" t="s">
        <v>33</v>
      </c>
      <c r="J6719">
        <v>1</v>
      </c>
      <c r="K6719">
        <v>663</v>
      </c>
      <c r="L6719" t="s">
        <v>35</v>
      </c>
      <c r="M6719" t="s">
        <v>27</v>
      </c>
      <c r="N6719" t="s">
        <v>22</v>
      </c>
      <c r="O6719" s="4">
        <v>74176.710000000006</v>
      </c>
      <c r="P6719" t="s">
        <v>23</v>
      </c>
      <c r="Q6719" t="str" cm="1">
        <f t="array" ref="Q6719">_xlfn.IFS(
O6719&lt;50000,"Low Salary (&lt;$50K)",
O6719&lt;90000,"Lower Middle ($50K-$90K)",
O6719&lt;130000,"Middle ($90K-$130K)",
O6719&lt;170000,"Upper Middle ($130K-$170K)",
O6719&gt;=170000,"High Salary (&gt;$170K)"
)</f>
        <v>Lower Middle ($50K-$90K)</v>
      </c>
      <c r="R6719" t="str" cm="1">
        <f t="array" ref="R6719">_xlfn.IFS(
G6719&lt;=2,"New Customers (0-2Y)",
G6719&lt;=5,"Growing Customers (3-5Y)",
G6719&lt;=8,"Established Customers (6-8Y)",
G6719&lt;=10,"Loyal Customers (9-10Y)"
)</f>
        <v>Growing Customers (3-5Y)</v>
      </c>
    </row>
    <row r="6720" spans="1:18" x14ac:dyDescent="0.35">
      <c r="A6720">
        <v>15744553</v>
      </c>
      <c r="B6720" t="s">
        <v>201</v>
      </c>
      <c r="C6720" t="s">
        <v>17</v>
      </c>
      <c r="D6720" t="s">
        <v>39</v>
      </c>
      <c r="E6720">
        <v>34</v>
      </c>
      <c r="F6720" t="s">
        <v>19</v>
      </c>
      <c r="G6720">
        <v>2</v>
      </c>
      <c r="H6720" s="4">
        <v>144318.97</v>
      </c>
      <c r="I6720" t="s">
        <v>33</v>
      </c>
      <c r="J6720">
        <v>1</v>
      </c>
      <c r="K6720">
        <v>444</v>
      </c>
      <c r="L6720" t="s">
        <v>44</v>
      </c>
      <c r="M6720" t="s">
        <v>21</v>
      </c>
      <c r="N6720" t="s">
        <v>32</v>
      </c>
      <c r="O6720" s="4">
        <v>112668.06</v>
      </c>
      <c r="P6720" t="s">
        <v>28</v>
      </c>
      <c r="Q6720" t="str" cm="1">
        <f t="array" ref="Q6720">_xlfn.IFS(
O6720&lt;50000,"Low Salary (&lt;$50K)",
O6720&lt;90000,"Lower Middle ($50K-$90K)",
O6720&lt;130000,"Middle ($90K-$130K)",
O6720&lt;170000,"Upper Middle ($130K-$170K)",
O6720&gt;=170000,"High Salary (&gt;$170K)"
)</f>
        <v>Middle ($90K-$130K)</v>
      </c>
      <c r="R6720" t="str" cm="1">
        <f t="array" ref="R6720">_xlfn.IFS(
G6720&lt;=2,"New Customers (0-2Y)",
G6720&lt;=5,"Growing Customers (3-5Y)",
G6720&lt;=8,"Established Customers (6-8Y)",
G6720&lt;=10,"Loyal Customers (9-10Y)"
)</f>
        <v>New Customers (0-2Y)</v>
      </c>
    </row>
    <row r="6721" spans="1:18" x14ac:dyDescent="0.35">
      <c r="A6721">
        <v>15776629</v>
      </c>
      <c r="B6721" t="s">
        <v>1343</v>
      </c>
      <c r="C6721" t="s">
        <v>17</v>
      </c>
      <c r="D6721" t="s">
        <v>18</v>
      </c>
      <c r="E6721">
        <v>39</v>
      </c>
      <c r="F6721" t="s">
        <v>19</v>
      </c>
      <c r="G6721">
        <v>4</v>
      </c>
      <c r="H6721" s="4">
        <v>0</v>
      </c>
      <c r="I6721" t="s">
        <v>24</v>
      </c>
      <c r="J6721">
        <v>2</v>
      </c>
      <c r="K6721">
        <v>650</v>
      </c>
      <c r="L6721" t="s">
        <v>20</v>
      </c>
      <c r="M6721" t="s">
        <v>27</v>
      </c>
      <c r="N6721" t="s">
        <v>32</v>
      </c>
      <c r="O6721" s="4">
        <v>186275.7</v>
      </c>
      <c r="P6721" t="s">
        <v>28</v>
      </c>
      <c r="Q6721" t="str" cm="1">
        <f t="array" ref="Q6721">_xlfn.IFS(
O6721&lt;50000,"Low Salary (&lt;$50K)",
O6721&lt;90000,"Lower Middle ($50K-$90K)",
O6721&lt;130000,"Middle ($90K-$130K)",
O6721&lt;170000,"Upper Middle ($130K-$170K)",
O6721&gt;=170000,"High Salary (&gt;$170K)"
)</f>
        <v>High Salary (&gt;$170K)</v>
      </c>
      <c r="R6721" t="str" cm="1">
        <f t="array" ref="R6721">_xlfn.IFS(
G6721&lt;=2,"New Customers (0-2Y)",
G6721&lt;=5,"Growing Customers (3-5Y)",
G6721&lt;=8,"Established Customers (6-8Y)",
G6721&lt;=10,"Loyal Customers (9-10Y)"
)</f>
        <v>Growing Customers (3-5Y)</v>
      </c>
    </row>
    <row r="6722" spans="1:18" x14ac:dyDescent="0.35">
      <c r="A6722">
        <v>15647207</v>
      </c>
      <c r="B6722" t="s">
        <v>2427</v>
      </c>
      <c r="C6722" t="s">
        <v>17</v>
      </c>
      <c r="D6722" t="s">
        <v>39</v>
      </c>
      <c r="E6722">
        <v>26</v>
      </c>
      <c r="F6722" t="s">
        <v>43</v>
      </c>
      <c r="G6722">
        <v>7</v>
      </c>
      <c r="H6722" s="4">
        <v>0</v>
      </c>
      <c r="I6722" t="s">
        <v>24</v>
      </c>
      <c r="J6722">
        <v>2</v>
      </c>
      <c r="K6722">
        <v>609</v>
      </c>
      <c r="L6722" t="s">
        <v>20</v>
      </c>
      <c r="M6722" t="s">
        <v>21</v>
      </c>
      <c r="N6722" t="s">
        <v>32</v>
      </c>
      <c r="O6722" s="4">
        <v>98463.99</v>
      </c>
      <c r="P6722" t="s">
        <v>28</v>
      </c>
      <c r="Q6722" t="str" cm="1">
        <f t="array" ref="Q6722">_xlfn.IFS(
O6722&lt;50000,"Low Salary (&lt;$50K)",
O6722&lt;90000,"Lower Middle ($50K-$90K)",
O6722&lt;130000,"Middle ($90K-$130K)",
O6722&lt;170000,"Upper Middle ($130K-$170K)",
O6722&gt;=170000,"High Salary (&gt;$170K)"
)</f>
        <v>Middle ($90K-$130K)</v>
      </c>
      <c r="R6722" t="str" cm="1">
        <f t="array" ref="R6722">_xlfn.IFS(
G6722&lt;=2,"New Customers (0-2Y)",
G6722&lt;=5,"Growing Customers (3-5Y)",
G6722&lt;=8,"Established Customers (6-8Y)",
G6722&lt;=10,"Loyal Customers (9-10Y)"
)</f>
        <v>Established Customers (6-8Y)</v>
      </c>
    </row>
    <row r="6723" spans="1:18" x14ac:dyDescent="0.35">
      <c r="A6723">
        <v>15715638</v>
      </c>
      <c r="B6723" t="s">
        <v>500</v>
      </c>
      <c r="C6723" t="s">
        <v>42</v>
      </c>
      <c r="D6723" t="s">
        <v>39</v>
      </c>
      <c r="E6723">
        <v>77</v>
      </c>
      <c r="F6723" t="s">
        <v>2967</v>
      </c>
      <c r="G6723">
        <v>3</v>
      </c>
      <c r="H6723" s="4">
        <v>27517.15</v>
      </c>
      <c r="I6723" t="s">
        <v>29</v>
      </c>
      <c r="J6723">
        <v>2</v>
      </c>
      <c r="K6723">
        <v>824</v>
      </c>
      <c r="L6723" t="s">
        <v>37</v>
      </c>
      <c r="M6723" t="s">
        <v>27</v>
      </c>
      <c r="N6723" t="s">
        <v>22</v>
      </c>
      <c r="O6723" s="4">
        <v>2746.41</v>
      </c>
      <c r="P6723" t="s">
        <v>28</v>
      </c>
      <c r="Q6723" t="str" cm="1">
        <f t="array" ref="Q6723">_xlfn.IFS(
O6723&lt;50000,"Low Salary (&lt;$50K)",
O6723&lt;90000,"Lower Middle ($50K-$90K)",
O6723&lt;130000,"Middle ($90K-$130K)",
O6723&lt;170000,"Upper Middle ($130K-$170K)",
O6723&gt;=170000,"High Salary (&gt;$170K)"
)</f>
        <v>Low Salary (&lt;$50K)</v>
      </c>
      <c r="R6723" t="str" cm="1">
        <f t="array" ref="R6723">_xlfn.IFS(
G6723&lt;=2,"New Customers (0-2Y)",
G6723&lt;=5,"Growing Customers (3-5Y)",
G6723&lt;=8,"Established Customers (6-8Y)",
G6723&lt;=10,"Loyal Customers (9-10Y)"
)</f>
        <v>Growing Customers (3-5Y)</v>
      </c>
    </row>
    <row r="6724" spans="1:18" x14ac:dyDescent="0.35">
      <c r="A6724">
        <v>15750602</v>
      </c>
      <c r="B6724" t="s">
        <v>2428</v>
      </c>
      <c r="C6724" t="s">
        <v>17</v>
      </c>
      <c r="D6724" t="s">
        <v>39</v>
      </c>
      <c r="E6724">
        <v>29</v>
      </c>
      <c r="F6724" t="s">
        <v>43</v>
      </c>
      <c r="G6724">
        <v>5</v>
      </c>
      <c r="H6724" s="4">
        <v>147092.65</v>
      </c>
      <c r="I6724" t="s">
        <v>33</v>
      </c>
      <c r="J6724">
        <v>1</v>
      </c>
      <c r="K6724">
        <v>662</v>
      </c>
      <c r="L6724" t="s">
        <v>35</v>
      </c>
      <c r="M6724" t="s">
        <v>21</v>
      </c>
      <c r="N6724" t="s">
        <v>32</v>
      </c>
      <c r="O6724" s="4">
        <v>10928.3</v>
      </c>
      <c r="P6724" t="s">
        <v>28</v>
      </c>
      <c r="Q6724" t="str" cm="1">
        <f t="array" ref="Q6724">_xlfn.IFS(
O6724&lt;50000,"Low Salary (&lt;$50K)",
O6724&lt;90000,"Lower Middle ($50K-$90K)",
O6724&lt;130000,"Middle ($90K-$130K)",
O6724&lt;170000,"Upper Middle ($130K-$170K)",
O6724&gt;=170000,"High Salary (&gt;$170K)"
)</f>
        <v>Low Salary (&lt;$50K)</v>
      </c>
      <c r="R6724" t="str" cm="1">
        <f t="array" ref="R6724">_xlfn.IFS(
G6724&lt;=2,"New Customers (0-2Y)",
G6724&lt;=5,"Growing Customers (3-5Y)",
G6724&lt;=8,"Established Customers (6-8Y)",
G6724&lt;=10,"Loyal Customers (9-10Y)"
)</f>
        <v>Growing Customers (3-5Y)</v>
      </c>
    </row>
    <row r="6725" spans="1:18" x14ac:dyDescent="0.35">
      <c r="A6725">
        <v>15766810</v>
      </c>
      <c r="B6725" t="s">
        <v>1844</v>
      </c>
      <c r="C6725" t="s">
        <v>42</v>
      </c>
      <c r="D6725" t="s">
        <v>18</v>
      </c>
      <c r="E6725">
        <v>51</v>
      </c>
      <c r="F6725" t="s">
        <v>19</v>
      </c>
      <c r="G6725">
        <v>2</v>
      </c>
      <c r="H6725" s="4">
        <v>92246.14</v>
      </c>
      <c r="I6725" t="s">
        <v>29</v>
      </c>
      <c r="J6725">
        <v>2</v>
      </c>
      <c r="K6725">
        <v>699</v>
      </c>
      <c r="L6725" t="s">
        <v>35</v>
      </c>
      <c r="M6725" t="s">
        <v>27</v>
      </c>
      <c r="N6725" t="s">
        <v>22</v>
      </c>
      <c r="O6725" s="4">
        <v>91346.03</v>
      </c>
      <c r="P6725" t="s">
        <v>28</v>
      </c>
      <c r="Q6725" t="str" cm="1">
        <f t="array" ref="Q6725">_xlfn.IFS(
O6725&lt;50000,"Low Salary (&lt;$50K)",
O6725&lt;90000,"Lower Middle ($50K-$90K)",
O6725&lt;130000,"Middle ($90K-$130K)",
O6725&lt;170000,"Upper Middle ($130K-$170K)",
O6725&gt;=170000,"High Salary (&gt;$170K)"
)</f>
        <v>Middle ($90K-$130K)</v>
      </c>
      <c r="R6725" t="str" cm="1">
        <f t="array" ref="R6725">_xlfn.IFS(
G6725&lt;=2,"New Customers (0-2Y)",
G6725&lt;=5,"Growing Customers (3-5Y)",
G6725&lt;=8,"Established Customers (6-8Y)",
G6725&lt;=10,"Loyal Customers (9-10Y)"
)</f>
        <v>New Customers (0-2Y)</v>
      </c>
    </row>
    <row r="6726" spans="1:18" x14ac:dyDescent="0.35">
      <c r="A6726">
        <v>15756625</v>
      </c>
      <c r="B6726" t="s">
        <v>216</v>
      </c>
      <c r="C6726" t="s">
        <v>17</v>
      </c>
      <c r="D6726" t="s">
        <v>18</v>
      </c>
      <c r="E6726">
        <v>41</v>
      </c>
      <c r="F6726" t="s">
        <v>19</v>
      </c>
      <c r="G6726">
        <v>8</v>
      </c>
      <c r="H6726" s="4">
        <v>0</v>
      </c>
      <c r="I6726" t="s">
        <v>24</v>
      </c>
      <c r="J6726">
        <v>2</v>
      </c>
      <c r="K6726">
        <v>752</v>
      </c>
      <c r="L6726" t="s">
        <v>35</v>
      </c>
      <c r="M6726" t="s">
        <v>21</v>
      </c>
      <c r="N6726" t="s">
        <v>32</v>
      </c>
      <c r="O6726" s="4">
        <v>139844.04</v>
      </c>
      <c r="P6726" t="s">
        <v>23</v>
      </c>
      <c r="Q6726" t="str" cm="1">
        <f t="array" ref="Q6726">_xlfn.IFS(
O6726&lt;50000,"Low Salary (&lt;$50K)",
O6726&lt;90000,"Lower Middle ($50K-$90K)",
O6726&lt;130000,"Middle ($90K-$130K)",
O6726&lt;170000,"Upper Middle ($130K-$170K)",
O6726&gt;=170000,"High Salary (&gt;$170K)"
)</f>
        <v>Upper Middle ($130K-$170K)</v>
      </c>
      <c r="R6726" t="str" cm="1">
        <f t="array" ref="R6726">_xlfn.IFS(
G6726&lt;=2,"New Customers (0-2Y)",
G6726&lt;=5,"Growing Customers (3-5Y)",
G6726&lt;=8,"Established Customers (6-8Y)",
G6726&lt;=10,"Loyal Customers (9-10Y)"
)</f>
        <v>Established Customers (6-8Y)</v>
      </c>
    </row>
    <row r="6727" spans="1:18" x14ac:dyDescent="0.35">
      <c r="A6727">
        <v>15639552</v>
      </c>
      <c r="B6727" t="s">
        <v>1606</v>
      </c>
      <c r="C6727" t="s">
        <v>42</v>
      </c>
      <c r="D6727" t="s">
        <v>18</v>
      </c>
      <c r="E6727">
        <v>40</v>
      </c>
      <c r="F6727" t="s">
        <v>19</v>
      </c>
      <c r="G6727">
        <v>8</v>
      </c>
      <c r="H6727" s="4">
        <v>148897.01999999999</v>
      </c>
      <c r="I6727" t="s">
        <v>33</v>
      </c>
      <c r="J6727">
        <v>1</v>
      </c>
      <c r="K6727">
        <v>603</v>
      </c>
      <c r="L6727" t="s">
        <v>20</v>
      </c>
      <c r="M6727" t="s">
        <v>27</v>
      </c>
      <c r="N6727" t="s">
        <v>32</v>
      </c>
      <c r="O6727" s="4">
        <v>105052.9</v>
      </c>
      <c r="P6727" t="s">
        <v>28</v>
      </c>
      <c r="Q6727" t="str" cm="1">
        <f t="array" ref="Q6727">_xlfn.IFS(
O6727&lt;50000,"Low Salary (&lt;$50K)",
O6727&lt;90000,"Lower Middle ($50K-$90K)",
O6727&lt;130000,"Middle ($90K-$130K)",
O6727&lt;170000,"Upper Middle ($130K-$170K)",
O6727&gt;=170000,"High Salary (&gt;$170K)"
)</f>
        <v>Middle ($90K-$130K)</v>
      </c>
      <c r="R6727" t="str" cm="1">
        <f t="array" ref="R6727">_xlfn.IFS(
G6727&lt;=2,"New Customers (0-2Y)",
G6727&lt;=5,"Growing Customers (3-5Y)",
G6727&lt;=8,"Established Customers (6-8Y)",
G6727&lt;=10,"Loyal Customers (9-10Y)"
)</f>
        <v>Established Customers (6-8Y)</v>
      </c>
    </row>
    <row r="6728" spans="1:18" x14ac:dyDescent="0.35">
      <c r="A6728">
        <v>15633213</v>
      </c>
      <c r="B6728" t="s">
        <v>1182</v>
      </c>
      <c r="C6728" t="s">
        <v>26</v>
      </c>
      <c r="D6728" t="s">
        <v>39</v>
      </c>
      <c r="E6728">
        <v>50</v>
      </c>
      <c r="F6728" t="s">
        <v>19</v>
      </c>
      <c r="G6728">
        <v>8</v>
      </c>
      <c r="H6728" s="4">
        <v>0</v>
      </c>
      <c r="I6728" t="s">
        <v>24</v>
      </c>
      <c r="J6728">
        <v>1</v>
      </c>
      <c r="K6728">
        <v>628</v>
      </c>
      <c r="L6728" t="s">
        <v>20</v>
      </c>
      <c r="M6728" t="s">
        <v>27</v>
      </c>
      <c r="N6728" t="s">
        <v>32</v>
      </c>
      <c r="O6728" s="4">
        <v>144366.82999999999</v>
      </c>
      <c r="P6728" t="s">
        <v>23</v>
      </c>
      <c r="Q6728" t="str" cm="1">
        <f t="array" ref="Q6728">_xlfn.IFS(
O6728&lt;50000,"Low Salary (&lt;$50K)",
O6728&lt;90000,"Lower Middle ($50K-$90K)",
O6728&lt;130000,"Middle ($90K-$130K)",
O6728&lt;170000,"Upper Middle ($130K-$170K)",
O6728&gt;=170000,"High Salary (&gt;$170K)"
)</f>
        <v>Upper Middle ($130K-$170K)</v>
      </c>
      <c r="R6728" t="str" cm="1">
        <f t="array" ref="R6728">_xlfn.IFS(
G6728&lt;=2,"New Customers (0-2Y)",
G6728&lt;=5,"Growing Customers (3-5Y)",
G6728&lt;=8,"Established Customers (6-8Y)",
G6728&lt;=10,"Loyal Customers (9-10Y)"
)</f>
        <v>Established Customers (6-8Y)</v>
      </c>
    </row>
    <row r="6729" spans="1:18" x14ac:dyDescent="0.35">
      <c r="A6729">
        <v>15610416</v>
      </c>
      <c r="B6729" t="s">
        <v>1343</v>
      </c>
      <c r="C6729" t="s">
        <v>17</v>
      </c>
      <c r="D6729" t="s">
        <v>18</v>
      </c>
      <c r="E6729">
        <v>36</v>
      </c>
      <c r="F6729" t="s">
        <v>19</v>
      </c>
      <c r="G6729">
        <v>9</v>
      </c>
      <c r="H6729" s="4">
        <v>0</v>
      </c>
      <c r="I6729" t="s">
        <v>24</v>
      </c>
      <c r="J6729">
        <v>1</v>
      </c>
      <c r="K6729">
        <v>745</v>
      </c>
      <c r="L6729" t="s">
        <v>35</v>
      </c>
      <c r="M6729" t="s">
        <v>21</v>
      </c>
      <c r="N6729" t="s">
        <v>32</v>
      </c>
      <c r="O6729" s="4">
        <v>19605.18</v>
      </c>
      <c r="P6729" t="s">
        <v>23</v>
      </c>
      <c r="Q6729" t="str" cm="1">
        <f t="array" ref="Q6729">_xlfn.IFS(
O6729&lt;50000,"Low Salary (&lt;$50K)",
O6729&lt;90000,"Lower Middle ($50K-$90K)",
O6729&lt;130000,"Middle ($90K-$130K)",
O6729&lt;170000,"Upper Middle ($130K-$170K)",
O6729&gt;=170000,"High Salary (&gt;$170K)"
)</f>
        <v>Low Salary (&lt;$50K)</v>
      </c>
      <c r="R6729" t="str" cm="1">
        <f t="array" ref="R6729">_xlfn.IFS(
G6729&lt;=2,"New Customers (0-2Y)",
G6729&lt;=5,"Growing Customers (3-5Y)",
G6729&lt;=8,"Established Customers (6-8Y)",
G6729&lt;=10,"Loyal Customers (9-10Y)"
)</f>
        <v>Loyal Customers (9-10Y)</v>
      </c>
    </row>
    <row r="6730" spans="1:18" x14ac:dyDescent="0.35">
      <c r="A6730">
        <v>15715208</v>
      </c>
      <c r="B6730" t="s">
        <v>585</v>
      </c>
      <c r="C6730" t="s">
        <v>42</v>
      </c>
      <c r="D6730" t="s">
        <v>18</v>
      </c>
      <c r="E6730">
        <v>33</v>
      </c>
      <c r="F6730" t="s">
        <v>19</v>
      </c>
      <c r="G6730">
        <v>10</v>
      </c>
      <c r="H6730" s="4">
        <v>138335.96</v>
      </c>
      <c r="I6730" t="s">
        <v>33</v>
      </c>
      <c r="J6730">
        <v>1</v>
      </c>
      <c r="K6730">
        <v>804</v>
      </c>
      <c r="L6730" t="s">
        <v>37</v>
      </c>
      <c r="M6730" t="s">
        <v>21</v>
      </c>
      <c r="N6730" t="s">
        <v>22</v>
      </c>
      <c r="O6730" s="4">
        <v>80483.759999999995</v>
      </c>
      <c r="P6730" t="s">
        <v>28</v>
      </c>
      <c r="Q6730" t="str" cm="1">
        <f t="array" ref="Q6730">_xlfn.IFS(
O6730&lt;50000,"Low Salary (&lt;$50K)",
O6730&lt;90000,"Lower Middle ($50K-$90K)",
O6730&lt;130000,"Middle ($90K-$130K)",
O6730&lt;170000,"Upper Middle ($130K-$170K)",
O6730&gt;=170000,"High Salary (&gt;$170K)"
)</f>
        <v>Lower Middle ($50K-$90K)</v>
      </c>
      <c r="R6730" t="str" cm="1">
        <f t="array" ref="R6730">_xlfn.IFS(
G6730&lt;=2,"New Customers (0-2Y)",
G6730&lt;=5,"Growing Customers (3-5Y)",
G6730&lt;=8,"Established Customers (6-8Y)",
G6730&lt;=10,"Loyal Customers (9-10Y)"
)</f>
        <v>Loyal Customers (9-10Y)</v>
      </c>
    </row>
    <row r="6731" spans="1:18" x14ac:dyDescent="0.35">
      <c r="A6731">
        <v>15619608</v>
      </c>
      <c r="B6731" t="s">
        <v>990</v>
      </c>
      <c r="C6731" t="s">
        <v>42</v>
      </c>
      <c r="D6731" t="s">
        <v>18</v>
      </c>
      <c r="E6731">
        <v>50</v>
      </c>
      <c r="F6731" t="s">
        <v>19</v>
      </c>
      <c r="G6731">
        <v>10</v>
      </c>
      <c r="H6731" s="4">
        <v>92895.56</v>
      </c>
      <c r="I6731" t="s">
        <v>29</v>
      </c>
      <c r="J6731">
        <v>1</v>
      </c>
      <c r="K6731">
        <v>454</v>
      </c>
      <c r="L6731" t="s">
        <v>44</v>
      </c>
      <c r="M6731" t="s">
        <v>21</v>
      </c>
      <c r="N6731" t="s">
        <v>32</v>
      </c>
      <c r="O6731" s="4">
        <v>154344</v>
      </c>
      <c r="P6731" t="s">
        <v>23</v>
      </c>
      <c r="Q6731" t="str" cm="1">
        <f t="array" ref="Q6731">_xlfn.IFS(
O6731&lt;50000,"Low Salary (&lt;$50K)",
O6731&lt;90000,"Lower Middle ($50K-$90K)",
O6731&lt;130000,"Middle ($90K-$130K)",
O6731&lt;170000,"Upper Middle ($130K-$170K)",
O6731&gt;=170000,"High Salary (&gt;$170K)"
)</f>
        <v>Upper Middle ($130K-$170K)</v>
      </c>
      <c r="R6731" t="str" cm="1">
        <f t="array" ref="R6731">_xlfn.IFS(
G6731&lt;=2,"New Customers (0-2Y)",
G6731&lt;=5,"Growing Customers (3-5Y)",
G6731&lt;=8,"Established Customers (6-8Y)",
G6731&lt;=10,"Loyal Customers (9-10Y)"
)</f>
        <v>Loyal Customers (9-10Y)</v>
      </c>
    </row>
    <row r="6732" spans="1:18" x14ac:dyDescent="0.35">
      <c r="A6732">
        <v>15628697</v>
      </c>
      <c r="B6732" t="s">
        <v>381</v>
      </c>
      <c r="C6732" t="s">
        <v>26</v>
      </c>
      <c r="D6732" t="s">
        <v>39</v>
      </c>
      <c r="E6732">
        <v>46</v>
      </c>
      <c r="F6732" t="s">
        <v>19</v>
      </c>
      <c r="G6732">
        <v>9</v>
      </c>
      <c r="H6732" s="4">
        <v>160736.63</v>
      </c>
      <c r="I6732" t="s">
        <v>33</v>
      </c>
      <c r="J6732">
        <v>1</v>
      </c>
      <c r="K6732">
        <v>631</v>
      </c>
      <c r="L6732" t="s">
        <v>20</v>
      </c>
      <c r="M6732" t="s">
        <v>27</v>
      </c>
      <c r="N6732" t="s">
        <v>22</v>
      </c>
      <c r="O6732" s="4">
        <v>93503.02</v>
      </c>
      <c r="P6732" t="s">
        <v>28</v>
      </c>
      <c r="Q6732" t="str" cm="1">
        <f t="array" ref="Q6732">_xlfn.IFS(
O6732&lt;50000,"Low Salary (&lt;$50K)",
O6732&lt;90000,"Lower Middle ($50K-$90K)",
O6732&lt;130000,"Middle ($90K-$130K)",
O6732&lt;170000,"Upper Middle ($130K-$170K)",
O6732&gt;=170000,"High Salary (&gt;$170K)"
)</f>
        <v>Middle ($90K-$130K)</v>
      </c>
      <c r="R6732" t="str" cm="1">
        <f t="array" ref="R6732">_xlfn.IFS(
G6732&lt;=2,"New Customers (0-2Y)",
G6732&lt;=5,"Growing Customers (3-5Y)",
G6732&lt;=8,"Established Customers (6-8Y)",
G6732&lt;=10,"Loyal Customers (9-10Y)"
)</f>
        <v>Loyal Customers (9-10Y)</v>
      </c>
    </row>
    <row r="6733" spans="1:18" x14ac:dyDescent="0.35">
      <c r="A6733">
        <v>15643826</v>
      </c>
      <c r="B6733" t="s">
        <v>506</v>
      </c>
      <c r="C6733" t="s">
        <v>17</v>
      </c>
      <c r="D6733" t="s">
        <v>39</v>
      </c>
      <c r="E6733">
        <v>32</v>
      </c>
      <c r="F6733" t="s">
        <v>19</v>
      </c>
      <c r="G6733">
        <v>4</v>
      </c>
      <c r="H6733" s="4">
        <v>0</v>
      </c>
      <c r="I6733" t="s">
        <v>24</v>
      </c>
      <c r="J6733">
        <v>2</v>
      </c>
      <c r="K6733">
        <v>503</v>
      </c>
      <c r="L6733" t="s">
        <v>31</v>
      </c>
      <c r="M6733" t="s">
        <v>21</v>
      </c>
      <c r="N6733" t="s">
        <v>22</v>
      </c>
      <c r="O6733" s="4">
        <v>153036.97</v>
      </c>
      <c r="P6733" t="s">
        <v>28</v>
      </c>
      <c r="Q6733" t="str" cm="1">
        <f t="array" ref="Q6733">_xlfn.IFS(
O6733&lt;50000,"Low Salary (&lt;$50K)",
O6733&lt;90000,"Lower Middle ($50K-$90K)",
O6733&lt;130000,"Middle ($90K-$130K)",
O6733&lt;170000,"Upper Middle ($130K-$170K)",
O6733&gt;=170000,"High Salary (&gt;$170K)"
)</f>
        <v>Upper Middle ($130K-$170K)</v>
      </c>
      <c r="R6733" t="str" cm="1">
        <f t="array" ref="R6733">_xlfn.IFS(
G6733&lt;=2,"New Customers (0-2Y)",
G6733&lt;=5,"Growing Customers (3-5Y)",
G6733&lt;=8,"Established Customers (6-8Y)",
G6733&lt;=10,"Loyal Customers (9-10Y)"
)</f>
        <v>Growing Customers (3-5Y)</v>
      </c>
    </row>
    <row r="6734" spans="1:18" x14ac:dyDescent="0.35">
      <c r="A6734">
        <v>15718588</v>
      </c>
      <c r="B6734" t="s">
        <v>1392</v>
      </c>
      <c r="C6734" t="s">
        <v>17</v>
      </c>
      <c r="D6734" t="s">
        <v>18</v>
      </c>
      <c r="E6734">
        <v>37</v>
      </c>
      <c r="F6734" t="s">
        <v>19</v>
      </c>
      <c r="G6734">
        <v>9</v>
      </c>
      <c r="H6734" s="4">
        <v>0</v>
      </c>
      <c r="I6734" t="s">
        <v>24</v>
      </c>
      <c r="J6734">
        <v>2</v>
      </c>
      <c r="K6734">
        <v>548</v>
      </c>
      <c r="L6734" t="s">
        <v>31</v>
      </c>
      <c r="M6734" t="s">
        <v>27</v>
      </c>
      <c r="N6734" t="s">
        <v>32</v>
      </c>
      <c r="O6734" s="4">
        <v>98029.58</v>
      </c>
      <c r="P6734" t="s">
        <v>28</v>
      </c>
      <c r="Q6734" t="str" cm="1">
        <f t="array" ref="Q6734">_xlfn.IFS(
O6734&lt;50000,"Low Salary (&lt;$50K)",
O6734&lt;90000,"Lower Middle ($50K-$90K)",
O6734&lt;130000,"Middle ($90K-$130K)",
O6734&lt;170000,"Upper Middle ($130K-$170K)",
O6734&gt;=170000,"High Salary (&gt;$170K)"
)</f>
        <v>Middle ($90K-$130K)</v>
      </c>
      <c r="R6734" t="str" cm="1">
        <f t="array" ref="R6734">_xlfn.IFS(
G6734&lt;=2,"New Customers (0-2Y)",
G6734&lt;=5,"Growing Customers (3-5Y)",
G6734&lt;=8,"Established Customers (6-8Y)",
G6734&lt;=10,"Loyal Customers (9-10Y)"
)</f>
        <v>Loyal Customers (9-10Y)</v>
      </c>
    </row>
    <row r="6735" spans="1:18" x14ac:dyDescent="0.35">
      <c r="A6735">
        <v>15709741</v>
      </c>
      <c r="B6735" t="s">
        <v>2294</v>
      </c>
      <c r="C6735" t="s">
        <v>17</v>
      </c>
      <c r="D6735" t="s">
        <v>39</v>
      </c>
      <c r="E6735">
        <v>28</v>
      </c>
      <c r="F6735" t="s">
        <v>43</v>
      </c>
      <c r="G6735">
        <v>4</v>
      </c>
      <c r="H6735" s="4">
        <v>107141.27</v>
      </c>
      <c r="I6735" t="s">
        <v>33</v>
      </c>
      <c r="J6735">
        <v>1</v>
      </c>
      <c r="K6735">
        <v>668</v>
      </c>
      <c r="L6735" t="s">
        <v>35</v>
      </c>
      <c r="M6735" t="s">
        <v>21</v>
      </c>
      <c r="N6735" t="s">
        <v>32</v>
      </c>
      <c r="O6735" s="4">
        <v>193018.71</v>
      </c>
      <c r="P6735" t="s">
        <v>28</v>
      </c>
      <c r="Q6735" t="str" cm="1">
        <f t="array" ref="Q6735">_xlfn.IFS(
O6735&lt;50000,"Low Salary (&lt;$50K)",
O6735&lt;90000,"Lower Middle ($50K-$90K)",
O6735&lt;130000,"Middle ($90K-$130K)",
O6735&lt;170000,"Upper Middle ($130K-$170K)",
O6735&gt;=170000,"High Salary (&gt;$170K)"
)</f>
        <v>High Salary (&gt;$170K)</v>
      </c>
      <c r="R6735" t="str" cm="1">
        <f t="array" ref="R6735">_xlfn.IFS(
G6735&lt;=2,"New Customers (0-2Y)",
G6735&lt;=5,"Growing Customers (3-5Y)",
G6735&lt;=8,"Established Customers (6-8Y)",
G6735&lt;=10,"Loyal Customers (9-10Y)"
)</f>
        <v>Growing Customers (3-5Y)</v>
      </c>
    </row>
    <row r="6736" spans="1:18" x14ac:dyDescent="0.35">
      <c r="A6736">
        <v>15723318</v>
      </c>
      <c r="B6736" t="s">
        <v>2429</v>
      </c>
      <c r="C6736" t="s">
        <v>17</v>
      </c>
      <c r="D6736" t="s">
        <v>18</v>
      </c>
      <c r="E6736">
        <v>55</v>
      </c>
      <c r="F6736" t="s">
        <v>19</v>
      </c>
      <c r="G6736">
        <v>0</v>
      </c>
      <c r="H6736" s="4">
        <v>0</v>
      </c>
      <c r="I6736" t="s">
        <v>24</v>
      </c>
      <c r="J6736">
        <v>3</v>
      </c>
      <c r="K6736">
        <v>619</v>
      </c>
      <c r="L6736" t="s">
        <v>20</v>
      </c>
      <c r="M6736" t="s">
        <v>27</v>
      </c>
      <c r="N6736" t="s">
        <v>32</v>
      </c>
      <c r="O6736" s="4">
        <v>60810.64</v>
      </c>
      <c r="P6736" t="s">
        <v>23</v>
      </c>
      <c r="Q6736" t="str" cm="1">
        <f t="array" ref="Q6736">_xlfn.IFS(
O6736&lt;50000,"Low Salary (&lt;$50K)",
O6736&lt;90000,"Lower Middle ($50K-$90K)",
O6736&lt;130000,"Middle ($90K-$130K)",
O6736&lt;170000,"Upper Middle ($130K-$170K)",
O6736&gt;=170000,"High Salary (&gt;$170K)"
)</f>
        <v>Lower Middle ($50K-$90K)</v>
      </c>
      <c r="R6736" t="str" cm="1">
        <f t="array" ref="R6736">_xlfn.IFS(
G6736&lt;=2,"New Customers (0-2Y)",
G6736&lt;=5,"Growing Customers (3-5Y)",
G6736&lt;=8,"Established Customers (6-8Y)",
G6736&lt;=10,"Loyal Customers (9-10Y)"
)</f>
        <v>New Customers (0-2Y)</v>
      </c>
    </row>
    <row r="6737" spans="1:18" x14ac:dyDescent="0.35">
      <c r="A6737">
        <v>15717328</v>
      </c>
      <c r="B6737" t="s">
        <v>335</v>
      </c>
      <c r="C6737" t="s">
        <v>17</v>
      </c>
      <c r="D6737" t="s">
        <v>18</v>
      </c>
      <c r="E6737">
        <v>37</v>
      </c>
      <c r="F6737" t="s">
        <v>19</v>
      </c>
      <c r="G6737">
        <v>4</v>
      </c>
      <c r="H6737" s="4">
        <v>132446.07999999999</v>
      </c>
      <c r="I6737" t="s">
        <v>33</v>
      </c>
      <c r="J6737">
        <v>2</v>
      </c>
      <c r="K6737">
        <v>842</v>
      </c>
      <c r="L6737" t="s">
        <v>37</v>
      </c>
      <c r="M6737" t="s">
        <v>21</v>
      </c>
      <c r="N6737" t="s">
        <v>32</v>
      </c>
      <c r="O6737" s="4">
        <v>87071.18</v>
      </c>
      <c r="P6737" t="s">
        <v>23</v>
      </c>
      <c r="Q6737" t="str" cm="1">
        <f t="array" ref="Q6737">_xlfn.IFS(
O6737&lt;50000,"Low Salary (&lt;$50K)",
O6737&lt;90000,"Lower Middle ($50K-$90K)",
O6737&lt;130000,"Middle ($90K-$130K)",
O6737&lt;170000,"Upper Middle ($130K-$170K)",
O6737&gt;=170000,"High Salary (&gt;$170K)"
)</f>
        <v>Lower Middle ($50K-$90K)</v>
      </c>
      <c r="R6737" t="str" cm="1">
        <f t="array" ref="R6737">_xlfn.IFS(
G6737&lt;=2,"New Customers (0-2Y)",
G6737&lt;=5,"Growing Customers (3-5Y)",
G6737&lt;=8,"Established Customers (6-8Y)",
G6737&lt;=10,"Loyal Customers (9-10Y)"
)</f>
        <v>Growing Customers (3-5Y)</v>
      </c>
    </row>
    <row r="6738" spans="1:18" x14ac:dyDescent="0.35">
      <c r="A6738">
        <v>15771299</v>
      </c>
      <c r="B6738" t="s">
        <v>299</v>
      </c>
      <c r="C6738" t="s">
        <v>17</v>
      </c>
      <c r="D6738" t="s">
        <v>18</v>
      </c>
      <c r="E6738">
        <v>57</v>
      </c>
      <c r="F6738" t="s">
        <v>19</v>
      </c>
      <c r="G6738">
        <v>1</v>
      </c>
      <c r="H6738" s="4">
        <v>92053</v>
      </c>
      <c r="I6738" t="s">
        <v>29</v>
      </c>
      <c r="J6738">
        <v>1</v>
      </c>
      <c r="K6738">
        <v>707</v>
      </c>
      <c r="L6738" t="s">
        <v>35</v>
      </c>
      <c r="M6738" t="s">
        <v>21</v>
      </c>
      <c r="N6738" t="s">
        <v>22</v>
      </c>
      <c r="O6738" s="4">
        <v>164064.44</v>
      </c>
      <c r="P6738" t="s">
        <v>23</v>
      </c>
      <c r="Q6738" t="str" cm="1">
        <f t="array" ref="Q6738">_xlfn.IFS(
O6738&lt;50000,"Low Salary (&lt;$50K)",
O6738&lt;90000,"Lower Middle ($50K-$90K)",
O6738&lt;130000,"Middle ($90K-$130K)",
O6738&lt;170000,"Upper Middle ($130K-$170K)",
O6738&gt;=170000,"High Salary (&gt;$170K)"
)</f>
        <v>Upper Middle ($130K-$170K)</v>
      </c>
      <c r="R6738" t="str" cm="1">
        <f t="array" ref="R6738">_xlfn.IFS(
G6738&lt;=2,"New Customers (0-2Y)",
G6738&lt;=5,"Growing Customers (3-5Y)",
G6738&lt;=8,"Established Customers (6-8Y)",
G6738&lt;=10,"Loyal Customers (9-10Y)"
)</f>
        <v>New Customers (0-2Y)</v>
      </c>
    </row>
    <row r="6739" spans="1:18" x14ac:dyDescent="0.35">
      <c r="A6739">
        <v>15706223</v>
      </c>
      <c r="B6739" t="s">
        <v>259</v>
      </c>
      <c r="C6739" t="s">
        <v>26</v>
      </c>
      <c r="D6739" t="s">
        <v>39</v>
      </c>
      <c r="E6739">
        <v>38</v>
      </c>
      <c r="F6739" t="s">
        <v>19</v>
      </c>
      <c r="G6739">
        <v>2</v>
      </c>
      <c r="H6739" s="4">
        <v>96798.79</v>
      </c>
      <c r="I6739" t="s">
        <v>29</v>
      </c>
      <c r="J6739">
        <v>2</v>
      </c>
      <c r="K6739">
        <v>715</v>
      </c>
      <c r="L6739" t="s">
        <v>35</v>
      </c>
      <c r="M6739" t="s">
        <v>21</v>
      </c>
      <c r="N6739" t="s">
        <v>22</v>
      </c>
      <c r="O6739" s="4">
        <v>4554.67</v>
      </c>
      <c r="P6739" t="s">
        <v>28</v>
      </c>
      <c r="Q6739" t="str" cm="1">
        <f t="array" ref="Q6739">_xlfn.IFS(
O6739&lt;50000,"Low Salary (&lt;$50K)",
O6739&lt;90000,"Lower Middle ($50K-$90K)",
O6739&lt;130000,"Middle ($90K-$130K)",
O6739&lt;170000,"Upper Middle ($130K-$170K)",
O6739&gt;=170000,"High Salary (&gt;$170K)"
)</f>
        <v>Low Salary (&lt;$50K)</v>
      </c>
      <c r="R6739" t="str" cm="1">
        <f t="array" ref="R6739">_xlfn.IFS(
G6739&lt;=2,"New Customers (0-2Y)",
G6739&lt;=5,"Growing Customers (3-5Y)",
G6739&lt;=8,"Established Customers (6-8Y)",
G6739&lt;=10,"Loyal Customers (9-10Y)"
)</f>
        <v>New Customers (0-2Y)</v>
      </c>
    </row>
    <row r="6740" spans="1:18" x14ac:dyDescent="0.35">
      <c r="A6740">
        <v>15612358</v>
      </c>
      <c r="B6740" t="s">
        <v>1343</v>
      </c>
      <c r="C6740" t="s">
        <v>42</v>
      </c>
      <c r="D6740" t="s">
        <v>39</v>
      </c>
      <c r="E6740">
        <v>35</v>
      </c>
      <c r="F6740" t="s">
        <v>19</v>
      </c>
      <c r="G6740">
        <v>9</v>
      </c>
      <c r="H6740" s="4">
        <v>134498.54</v>
      </c>
      <c r="I6740" t="s">
        <v>33</v>
      </c>
      <c r="J6740">
        <v>2</v>
      </c>
      <c r="K6740">
        <v>573</v>
      </c>
      <c r="L6740" t="s">
        <v>31</v>
      </c>
      <c r="M6740" t="s">
        <v>21</v>
      </c>
      <c r="N6740" t="s">
        <v>22</v>
      </c>
      <c r="O6740" s="4">
        <v>119924.8</v>
      </c>
      <c r="P6740" t="s">
        <v>28</v>
      </c>
      <c r="Q6740" t="str" cm="1">
        <f t="array" ref="Q6740">_xlfn.IFS(
O6740&lt;50000,"Low Salary (&lt;$50K)",
O6740&lt;90000,"Lower Middle ($50K-$90K)",
O6740&lt;130000,"Middle ($90K-$130K)",
O6740&lt;170000,"Upper Middle ($130K-$170K)",
O6740&gt;=170000,"High Salary (&gt;$170K)"
)</f>
        <v>Middle ($90K-$130K)</v>
      </c>
      <c r="R6740" t="str" cm="1">
        <f t="array" ref="R6740">_xlfn.IFS(
G6740&lt;=2,"New Customers (0-2Y)",
G6740&lt;=5,"Growing Customers (3-5Y)",
G6740&lt;=8,"Established Customers (6-8Y)",
G6740&lt;=10,"Loyal Customers (9-10Y)"
)</f>
        <v>Loyal Customers (9-10Y)</v>
      </c>
    </row>
    <row r="6741" spans="1:18" x14ac:dyDescent="0.35">
      <c r="A6741">
        <v>15769191</v>
      </c>
      <c r="B6741" t="s">
        <v>2430</v>
      </c>
      <c r="C6741" t="s">
        <v>17</v>
      </c>
      <c r="D6741" t="s">
        <v>39</v>
      </c>
      <c r="E6741">
        <v>55</v>
      </c>
      <c r="F6741" t="s">
        <v>19</v>
      </c>
      <c r="G6741">
        <v>8</v>
      </c>
      <c r="H6741" s="4">
        <v>132387.91</v>
      </c>
      <c r="I6741" t="s">
        <v>33</v>
      </c>
      <c r="J6741">
        <v>2</v>
      </c>
      <c r="K6741">
        <v>509</v>
      </c>
      <c r="L6741" t="s">
        <v>31</v>
      </c>
      <c r="M6741" t="s">
        <v>21</v>
      </c>
      <c r="N6741" t="s">
        <v>22</v>
      </c>
      <c r="O6741" s="4">
        <v>170360.11</v>
      </c>
      <c r="P6741" t="s">
        <v>28</v>
      </c>
      <c r="Q6741" t="str" cm="1">
        <f t="array" ref="Q6741">_xlfn.IFS(
O6741&lt;50000,"Low Salary (&lt;$50K)",
O6741&lt;90000,"Lower Middle ($50K-$90K)",
O6741&lt;130000,"Middle ($90K-$130K)",
O6741&lt;170000,"Upper Middle ($130K-$170K)",
O6741&gt;=170000,"High Salary (&gt;$170K)"
)</f>
        <v>High Salary (&gt;$170K)</v>
      </c>
      <c r="R6741" t="str" cm="1">
        <f t="array" ref="R6741">_xlfn.IFS(
G6741&lt;=2,"New Customers (0-2Y)",
G6741&lt;=5,"Growing Customers (3-5Y)",
G6741&lt;=8,"Established Customers (6-8Y)",
G6741&lt;=10,"Loyal Customers (9-10Y)"
)</f>
        <v>Established Customers (6-8Y)</v>
      </c>
    </row>
    <row r="6742" spans="1:18" x14ac:dyDescent="0.35">
      <c r="A6742">
        <v>15618816</v>
      </c>
      <c r="B6742" t="s">
        <v>1599</v>
      </c>
      <c r="C6742" t="s">
        <v>42</v>
      </c>
      <c r="D6742" t="s">
        <v>18</v>
      </c>
      <c r="E6742">
        <v>40</v>
      </c>
      <c r="F6742" t="s">
        <v>19</v>
      </c>
      <c r="G6742">
        <v>2</v>
      </c>
      <c r="H6742" s="4">
        <v>147171.20000000001</v>
      </c>
      <c r="I6742" t="s">
        <v>33</v>
      </c>
      <c r="J6742">
        <v>1</v>
      </c>
      <c r="K6742">
        <v>670</v>
      </c>
      <c r="L6742" t="s">
        <v>35</v>
      </c>
      <c r="M6742" t="s">
        <v>27</v>
      </c>
      <c r="N6742" t="s">
        <v>22</v>
      </c>
      <c r="O6742" s="4">
        <v>69850.039999999994</v>
      </c>
      <c r="P6742" t="s">
        <v>28</v>
      </c>
      <c r="Q6742" t="str" cm="1">
        <f t="array" ref="Q6742">_xlfn.IFS(
O6742&lt;50000,"Low Salary (&lt;$50K)",
O6742&lt;90000,"Lower Middle ($50K-$90K)",
O6742&lt;130000,"Middle ($90K-$130K)",
O6742&lt;170000,"Upper Middle ($130K-$170K)",
O6742&gt;=170000,"High Salary (&gt;$170K)"
)</f>
        <v>Lower Middle ($50K-$90K)</v>
      </c>
      <c r="R6742" t="str" cm="1">
        <f t="array" ref="R6742">_xlfn.IFS(
G6742&lt;=2,"New Customers (0-2Y)",
G6742&lt;=5,"Growing Customers (3-5Y)",
G6742&lt;=8,"Established Customers (6-8Y)",
G6742&lt;=10,"Loyal Customers (9-10Y)"
)</f>
        <v>New Customers (0-2Y)</v>
      </c>
    </row>
    <row r="6743" spans="1:18" x14ac:dyDescent="0.35">
      <c r="A6743">
        <v>15730810</v>
      </c>
      <c r="B6743" t="s">
        <v>1719</v>
      </c>
      <c r="C6743" t="s">
        <v>26</v>
      </c>
      <c r="D6743" t="s">
        <v>39</v>
      </c>
      <c r="E6743">
        <v>44</v>
      </c>
      <c r="F6743" t="s">
        <v>19</v>
      </c>
      <c r="G6743">
        <v>9</v>
      </c>
      <c r="H6743" s="4">
        <v>100524.69</v>
      </c>
      <c r="I6743" t="s">
        <v>33</v>
      </c>
      <c r="J6743">
        <v>1</v>
      </c>
      <c r="K6743">
        <v>613</v>
      </c>
      <c r="L6743" t="s">
        <v>20</v>
      </c>
      <c r="M6743" t="s">
        <v>21</v>
      </c>
      <c r="N6743" t="s">
        <v>22</v>
      </c>
      <c r="O6743" s="4">
        <v>47298.95</v>
      </c>
      <c r="P6743" t="s">
        <v>28</v>
      </c>
      <c r="Q6743" t="str" cm="1">
        <f t="array" ref="Q6743">_xlfn.IFS(
O6743&lt;50000,"Low Salary (&lt;$50K)",
O6743&lt;90000,"Lower Middle ($50K-$90K)",
O6743&lt;130000,"Middle ($90K-$130K)",
O6743&lt;170000,"Upper Middle ($130K-$170K)",
O6743&gt;=170000,"High Salary (&gt;$170K)"
)</f>
        <v>Low Salary (&lt;$50K)</v>
      </c>
      <c r="R6743" t="str" cm="1">
        <f t="array" ref="R6743">_xlfn.IFS(
G6743&lt;=2,"New Customers (0-2Y)",
G6743&lt;=5,"Growing Customers (3-5Y)",
G6743&lt;=8,"Established Customers (6-8Y)",
G6743&lt;=10,"Loyal Customers (9-10Y)"
)</f>
        <v>Loyal Customers (9-10Y)</v>
      </c>
    </row>
    <row r="6744" spans="1:18" x14ac:dyDescent="0.35">
      <c r="A6744">
        <v>15783463</v>
      </c>
      <c r="B6744" t="s">
        <v>113</v>
      </c>
      <c r="C6744" t="s">
        <v>17</v>
      </c>
      <c r="D6744" t="s">
        <v>18</v>
      </c>
      <c r="E6744">
        <v>26</v>
      </c>
      <c r="F6744" t="s">
        <v>43</v>
      </c>
      <c r="G6744">
        <v>1</v>
      </c>
      <c r="H6744" s="4">
        <v>0</v>
      </c>
      <c r="I6744" t="s">
        <v>24</v>
      </c>
      <c r="J6744">
        <v>2</v>
      </c>
      <c r="K6744">
        <v>678</v>
      </c>
      <c r="L6744" t="s">
        <v>35</v>
      </c>
      <c r="M6744" t="s">
        <v>21</v>
      </c>
      <c r="N6744" t="s">
        <v>32</v>
      </c>
      <c r="O6744" s="4">
        <v>45443.68</v>
      </c>
      <c r="P6744" t="s">
        <v>28</v>
      </c>
      <c r="Q6744" t="str" cm="1">
        <f t="array" ref="Q6744">_xlfn.IFS(
O6744&lt;50000,"Low Salary (&lt;$50K)",
O6744&lt;90000,"Lower Middle ($50K-$90K)",
O6744&lt;130000,"Middle ($90K-$130K)",
O6744&lt;170000,"Upper Middle ($130K-$170K)",
O6744&gt;=170000,"High Salary (&gt;$170K)"
)</f>
        <v>Low Salary (&lt;$50K)</v>
      </c>
      <c r="R6744" t="str" cm="1">
        <f t="array" ref="R6744">_xlfn.IFS(
G6744&lt;=2,"New Customers (0-2Y)",
G6744&lt;=5,"Growing Customers (3-5Y)",
G6744&lt;=8,"Established Customers (6-8Y)",
G6744&lt;=10,"Loyal Customers (9-10Y)"
)</f>
        <v>New Customers (0-2Y)</v>
      </c>
    </row>
    <row r="6745" spans="1:18" x14ac:dyDescent="0.35">
      <c r="A6745">
        <v>15616213</v>
      </c>
      <c r="B6745" t="s">
        <v>2431</v>
      </c>
      <c r="C6745" t="s">
        <v>42</v>
      </c>
      <c r="D6745" t="s">
        <v>18</v>
      </c>
      <c r="E6745">
        <v>51</v>
      </c>
      <c r="F6745" t="s">
        <v>19</v>
      </c>
      <c r="G6745">
        <v>9</v>
      </c>
      <c r="H6745" s="4">
        <v>138214.5</v>
      </c>
      <c r="I6745" t="s">
        <v>33</v>
      </c>
      <c r="J6745">
        <v>1</v>
      </c>
      <c r="K6745">
        <v>555</v>
      </c>
      <c r="L6745" t="s">
        <v>31</v>
      </c>
      <c r="M6745" t="s">
        <v>21</v>
      </c>
      <c r="N6745" t="s">
        <v>32</v>
      </c>
      <c r="O6745" s="4">
        <v>198715.27</v>
      </c>
      <c r="P6745" t="s">
        <v>23</v>
      </c>
      <c r="Q6745" t="str" cm="1">
        <f t="array" ref="Q6745">_xlfn.IFS(
O6745&lt;50000,"Low Salary (&lt;$50K)",
O6745&lt;90000,"Lower Middle ($50K-$90K)",
O6745&lt;130000,"Middle ($90K-$130K)",
O6745&lt;170000,"Upper Middle ($130K-$170K)",
O6745&gt;=170000,"High Salary (&gt;$170K)"
)</f>
        <v>High Salary (&gt;$170K)</v>
      </c>
      <c r="R6745" t="str" cm="1">
        <f t="array" ref="R6745">_xlfn.IFS(
G6745&lt;=2,"New Customers (0-2Y)",
G6745&lt;=5,"Growing Customers (3-5Y)",
G6745&lt;=8,"Established Customers (6-8Y)",
G6745&lt;=10,"Loyal Customers (9-10Y)"
)</f>
        <v>Loyal Customers (9-10Y)</v>
      </c>
    </row>
    <row r="6746" spans="1:18" x14ac:dyDescent="0.35">
      <c r="A6746">
        <v>15611287</v>
      </c>
      <c r="B6746" t="s">
        <v>309</v>
      </c>
      <c r="C6746" t="s">
        <v>17</v>
      </c>
      <c r="D6746" t="s">
        <v>18</v>
      </c>
      <c r="E6746">
        <v>30</v>
      </c>
      <c r="F6746" t="s">
        <v>19</v>
      </c>
      <c r="G6746">
        <v>4</v>
      </c>
      <c r="H6746" s="4">
        <v>0</v>
      </c>
      <c r="I6746" t="s">
        <v>24</v>
      </c>
      <c r="J6746">
        <v>2</v>
      </c>
      <c r="K6746">
        <v>777</v>
      </c>
      <c r="L6746" t="s">
        <v>35</v>
      </c>
      <c r="M6746" t="s">
        <v>27</v>
      </c>
      <c r="N6746" t="s">
        <v>22</v>
      </c>
      <c r="O6746" s="4">
        <v>115611.97</v>
      </c>
      <c r="P6746" t="s">
        <v>28</v>
      </c>
      <c r="Q6746" t="str" cm="1">
        <f t="array" ref="Q6746">_xlfn.IFS(
O6746&lt;50000,"Low Salary (&lt;$50K)",
O6746&lt;90000,"Lower Middle ($50K-$90K)",
O6746&lt;130000,"Middle ($90K-$130K)",
O6746&lt;170000,"Upper Middle ($130K-$170K)",
O6746&gt;=170000,"High Salary (&gt;$170K)"
)</f>
        <v>Middle ($90K-$130K)</v>
      </c>
      <c r="R6746" t="str" cm="1">
        <f t="array" ref="R6746">_xlfn.IFS(
G6746&lt;=2,"New Customers (0-2Y)",
G6746&lt;=5,"Growing Customers (3-5Y)",
G6746&lt;=8,"Established Customers (6-8Y)",
G6746&lt;=10,"Loyal Customers (9-10Y)"
)</f>
        <v>Growing Customers (3-5Y)</v>
      </c>
    </row>
    <row r="6747" spans="1:18" x14ac:dyDescent="0.35">
      <c r="A6747">
        <v>15786454</v>
      </c>
      <c r="B6747" t="s">
        <v>716</v>
      </c>
      <c r="C6747" t="s">
        <v>26</v>
      </c>
      <c r="D6747" t="s">
        <v>39</v>
      </c>
      <c r="E6747">
        <v>55</v>
      </c>
      <c r="F6747" t="s">
        <v>19</v>
      </c>
      <c r="G6747">
        <v>3</v>
      </c>
      <c r="H6747" s="4">
        <v>0</v>
      </c>
      <c r="I6747" t="s">
        <v>24</v>
      </c>
      <c r="J6747">
        <v>1</v>
      </c>
      <c r="K6747">
        <v>552</v>
      </c>
      <c r="L6747" t="s">
        <v>31</v>
      </c>
      <c r="M6747" t="s">
        <v>21</v>
      </c>
      <c r="N6747" t="s">
        <v>22</v>
      </c>
      <c r="O6747" s="4">
        <v>40333.94</v>
      </c>
      <c r="P6747" t="s">
        <v>28</v>
      </c>
      <c r="Q6747" t="str" cm="1">
        <f t="array" ref="Q6747">_xlfn.IFS(
O6747&lt;50000,"Low Salary (&lt;$50K)",
O6747&lt;90000,"Lower Middle ($50K-$90K)",
O6747&lt;130000,"Middle ($90K-$130K)",
O6747&lt;170000,"Upper Middle ($130K-$170K)",
O6747&gt;=170000,"High Salary (&gt;$170K)"
)</f>
        <v>Low Salary (&lt;$50K)</v>
      </c>
      <c r="R6747" t="str" cm="1">
        <f t="array" ref="R6747">_xlfn.IFS(
G6747&lt;=2,"New Customers (0-2Y)",
G6747&lt;=5,"Growing Customers (3-5Y)",
G6747&lt;=8,"Established Customers (6-8Y)",
G6747&lt;=10,"Loyal Customers (9-10Y)"
)</f>
        <v>Growing Customers (3-5Y)</v>
      </c>
    </row>
    <row r="6748" spans="1:18" x14ac:dyDescent="0.35">
      <c r="A6748">
        <v>15768682</v>
      </c>
      <c r="B6748" t="s">
        <v>2432</v>
      </c>
      <c r="C6748" t="s">
        <v>26</v>
      </c>
      <c r="D6748" t="s">
        <v>39</v>
      </c>
      <c r="E6748">
        <v>39</v>
      </c>
      <c r="F6748" t="s">
        <v>19</v>
      </c>
      <c r="G6748">
        <v>3</v>
      </c>
      <c r="H6748" s="4">
        <v>0</v>
      </c>
      <c r="I6748" t="s">
        <v>24</v>
      </c>
      <c r="J6748">
        <v>1</v>
      </c>
      <c r="K6748">
        <v>640</v>
      </c>
      <c r="L6748" t="s">
        <v>20</v>
      </c>
      <c r="M6748" t="s">
        <v>21</v>
      </c>
      <c r="N6748" t="s">
        <v>22</v>
      </c>
      <c r="O6748" s="4">
        <v>105997.25</v>
      </c>
      <c r="P6748" t="s">
        <v>28</v>
      </c>
      <c r="Q6748" t="str" cm="1">
        <f t="array" ref="Q6748">_xlfn.IFS(
O6748&lt;50000,"Low Salary (&lt;$50K)",
O6748&lt;90000,"Lower Middle ($50K-$90K)",
O6748&lt;130000,"Middle ($90K-$130K)",
O6748&lt;170000,"Upper Middle ($130K-$170K)",
O6748&gt;=170000,"High Salary (&gt;$170K)"
)</f>
        <v>Middle ($90K-$130K)</v>
      </c>
      <c r="R6748" t="str" cm="1">
        <f t="array" ref="R6748">_xlfn.IFS(
G6748&lt;=2,"New Customers (0-2Y)",
G6748&lt;=5,"Growing Customers (3-5Y)",
G6748&lt;=8,"Established Customers (6-8Y)",
G6748&lt;=10,"Loyal Customers (9-10Y)"
)</f>
        <v>Growing Customers (3-5Y)</v>
      </c>
    </row>
    <row r="6749" spans="1:18" x14ac:dyDescent="0.35">
      <c r="A6749">
        <v>15766172</v>
      </c>
      <c r="B6749" t="s">
        <v>92</v>
      </c>
      <c r="C6749" t="s">
        <v>17</v>
      </c>
      <c r="D6749" t="s">
        <v>39</v>
      </c>
      <c r="E6749">
        <v>34</v>
      </c>
      <c r="F6749" t="s">
        <v>19</v>
      </c>
      <c r="G6749">
        <v>3</v>
      </c>
      <c r="H6749" s="4">
        <v>128743.55</v>
      </c>
      <c r="I6749" t="s">
        <v>33</v>
      </c>
      <c r="J6749">
        <v>1</v>
      </c>
      <c r="K6749">
        <v>541</v>
      </c>
      <c r="L6749" t="s">
        <v>31</v>
      </c>
      <c r="M6749" t="s">
        <v>21</v>
      </c>
      <c r="N6749" t="s">
        <v>32</v>
      </c>
      <c r="O6749" s="4">
        <v>134851.12</v>
      </c>
      <c r="P6749" t="s">
        <v>28</v>
      </c>
      <c r="Q6749" t="str" cm="1">
        <f t="array" ref="Q6749">_xlfn.IFS(
O6749&lt;50000,"Low Salary (&lt;$50K)",
O6749&lt;90000,"Lower Middle ($50K-$90K)",
O6749&lt;130000,"Middle ($90K-$130K)",
O6749&lt;170000,"Upper Middle ($130K-$170K)",
O6749&gt;=170000,"High Salary (&gt;$170K)"
)</f>
        <v>Upper Middle ($130K-$170K)</v>
      </c>
      <c r="R6749" t="str" cm="1">
        <f t="array" ref="R6749">_xlfn.IFS(
G6749&lt;=2,"New Customers (0-2Y)",
G6749&lt;=5,"Growing Customers (3-5Y)",
G6749&lt;=8,"Established Customers (6-8Y)",
G6749&lt;=10,"Loyal Customers (9-10Y)"
)</f>
        <v>Growing Customers (3-5Y)</v>
      </c>
    </row>
    <row r="6750" spans="1:18" x14ac:dyDescent="0.35">
      <c r="A6750">
        <v>15637646</v>
      </c>
      <c r="B6750" t="s">
        <v>123</v>
      </c>
      <c r="C6750" t="s">
        <v>17</v>
      </c>
      <c r="D6750" t="s">
        <v>39</v>
      </c>
      <c r="E6750">
        <v>31</v>
      </c>
      <c r="F6750" t="s">
        <v>19</v>
      </c>
      <c r="G6750">
        <v>10</v>
      </c>
      <c r="H6750" s="4">
        <v>122647.32</v>
      </c>
      <c r="I6750" t="s">
        <v>33</v>
      </c>
      <c r="J6750">
        <v>1</v>
      </c>
      <c r="K6750">
        <v>756</v>
      </c>
      <c r="L6750" t="s">
        <v>35</v>
      </c>
      <c r="M6750" t="s">
        <v>27</v>
      </c>
      <c r="N6750" t="s">
        <v>32</v>
      </c>
      <c r="O6750" s="4">
        <v>61666.87</v>
      </c>
      <c r="P6750" t="s">
        <v>28</v>
      </c>
      <c r="Q6750" t="str" cm="1">
        <f t="array" ref="Q6750">_xlfn.IFS(
O6750&lt;50000,"Low Salary (&lt;$50K)",
O6750&lt;90000,"Lower Middle ($50K-$90K)",
O6750&lt;130000,"Middle ($90K-$130K)",
O6750&lt;170000,"Upper Middle ($130K-$170K)",
O6750&gt;=170000,"High Salary (&gt;$170K)"
)</f>
        <v>Lower Middle ($50K-$90K)</v>
      </c>
      <c r="R6750" t="str" cm="1">
        <f t="array" ref="R6750">_xlfn.IFS(
G6750&lt;=2,"New Customers (0-2Y)",
G6750&lt;=5,"Growing Customers (3-5Y)",
G6750&lt;=8,"Established Customers (6-8Y)",
G6750&lt;=10,"Loyal Customers (9-10Y)"
)</f>
        <v>Loyal Customers (9-10Y)</v>
      </c>
    </row>
    <row r="6751" spans="1:18" x14ac:dyDescent="0.35">
      <c r="A6751">
        <v>15653404</v>
      </c>
      <c r="B6751" t="s">
        <v>2433</v>
      </c>
      <c r="C6751" t="s">
        <v>26</v>
      </c>
      <c r="D6751" t="s">
        <v>18</v>
      </c>
      <c r="E6751">
        <v>24</v>
      </c>
      <c r="F6751" t="s">
        <v>43</v>
      </c>
      <c r="G6751">
        <v>9</v>
      </c>
      <c r="H6751" s="4">
        <v>79263.899999999994</v>
      </c>
      <c r="I6751" t="s">
        <v>29</v>
      </c>
      <c r="J6751">
        <v>1</v>
      </c>
      <c r="K6751">
        <v>684</v>
      </c>
      <c r="L6751" t="s">
        <v>35</v>
      </c>
      <c r="M6751" t="s">
        <v>27</v>
      </c>
      <c r="N6751" t="s">
        <v>22</v>
      </c>
      <c r="O6751" s="4">
        <v>196574.48</v>
      </c>
      <c r="P6751" t="s">
        <v>28</v>
      </c>
      <c r="Q6751" t="str" cm="1">
        <f t="array" ref="Q6751">_xlfn.IFS(
O6751&lt;50000,"Low Salary (&lt;$50K)",
O6751&lt;90000,"Lower Middle ($50K-$90K)",
O6751&lt;130000,"Middle ($90K-$130K)",
O6751&lt;170000,"Upper Middle ($130K-$170K)",
O6751&gt;=170000,"High Salary (&gt;$170K)"
)</f>
        <v>High Salary (&gt;$170K)</v>
      </c>
      <c r="R6751" t="str" cm="1">
        <f t="array" ref="R6751">_xlfn.IFS(
G6751&lt;=2,"New Customers (0-2Y)",
G6751&lt;=5,"Growing Customers (3-5Y)",
G6751&lt;=8,"Established Customers (6-8Y)",
G6751&lt;=10,"Loyal Customers (9-10Y)"
)</f>
        <v>Loyal Customers (9-10Y)</v>
      </c>
    </row>
    <row r="6752" spans="1:18" x14ac:dyDescent="0.35">
      <c r="A6752">
        <v>15690546</v>
      </c>
      <c r="B6752" t="s">
        <v>1021</v>
      </c>
      <c r="C6752" t="s">
        <v>17</v>
      </c>
      <c r="D6752" t="s">
        <v>18</v>
      </c>
      <c r="E6752">
        <v>42</v>
      </c>
      <c r="F6752" t="s">
        <v>19</v>
      </c>
      <c r="G6752">
        <v>2</v>
      </c>
      <c r="H6752" s="4">
        <v>0</v>
      </c>
      <c r="I6752" t="s">
        <v>24</v>
      </c>
      <c r="J6752">
        <v>4</v>
      </c>
      <c r="K6752">
        <v>618</v>
      </c>
      <c r="L6752" t="s">
        <v>20</v>
      </c>
      <c r="M6752" t="s">
        <v>27</v>
      </c>
      <c r="N6752" t="s">
        <v>32</v>
      </c>
      <c r="O6752" s="4">
        <v>111097.39</v>
      </c>
      <c r="P6752" t="s">
        <v>23</v>
      </c>
      <c r="Q6752" t="str" cm="1">
        <f t="array" ref="Q6752">_xlfn.IFS(
O6752&lt;50000,"Low Salary (&lt;$50K)",
O6752&lt;90000,"Lower Middle ($50K-$90K)",
O6752&lt;130000,"Middle ($90K-$130K)",
O6752&lt;170000,"Upper Middle ($130K-$170K)",
O6752&gt;=170000,"High Salary (&gt;$170K)"
)</f>
        <v>Middle ($90K-$130K)</v>
      </c>
      <c r="R6752" t="str" cm="1">
        <f t="array" ref="R6752">_xlfn.IFS(
G6752&lt;=2,"New Customers (0-2Y)",
G6752&lt;=5,"Growing Customers (3-5Y)",
G6752&lt;=8,"Established Customers (6-8Y)",
G6752&lt;=10,"Loyal Customers (9-10Y)"
)</f>
        <v>New Customers (0-2Y)</v>
      </c>
    </row>
    <row r="6753" spans="1:18" x14ac:dyDescent="0.35">
      <c r="A6753">
        <v>15735636</v>
      </c>
      <c r="B6753" t="s">
        <v>598</v>
      </c>
      <c r="C6753" t="s">
        <v>17</v>
      </c>
      <c r="D6753" t="s">
        <v>18</v>
      </c>
      <c r="E6753">
        <v>53</v>
      </c>
      <c r="F6753" t="s">
        <v>19</v>
      </c>
      <c r="G6753">
        <v>2</v>
      </c>
      <c r="H6753" s="4">
        <v>121389.78</v>
      </c>
      <c r="I6753" t="s">
        <v>33</v>
      </c>
      <c r="J6753">
        <v>1</v>
      </c>
      <c r="K6753">
        <v>604</v>
      </c>
      <c r="L6753" t="s">
        <v>20</v>
      </c>
      <c r="M6753" t="s">
        <v>21</v>
      </c>
      <c r="N6753" t="s">
        <v>22</v>
      </c>
      <c r="O6753" s="4">
        <v>48201.64</v>
      </c>
      <c r="P6753" t="s">
        <v>23</v>
      </c>
      <c r="Q6753" t="str" cm="1">
        <f t="array" ref="Q6753">_xlfn.IFS(
O6753&lt;50000,"Low Salary (&lt;$50K)",
O6753&lt;90000,"Lower Middle ($50K-$90K)",
O6753&lt;130000,"Middle ($90K-$130K)",
O6753&lt;170000,"Upper Middle ($130K-$170K)",
O6753&gt;=170000,"High Salary (&gt;$170K)"
)</f>
        <v>Low Salary (&lt;$50K)</v>
      </c>
      <c r="R6753" t="str" cm="1">
        <f t="array" ref="R6753">_xlfn.IFS(
G6753&lt;=2,"New Customers (0-2Y)",
G6753&lt;=5,"Growing Customers (3-5Y)",
G6753&lt;=8,"Established Customers (6-8Y)",
G6753&lt;=10,"Loyal Customers (9-10Y)"
)</f>
        <v>New Customers (0-2Y)</v>
      </c>
    </row>
    <row r="6754" spans="1:18" x14ac:dyDescent="0.35">
      <c r="A6754">
        <v>15605424</v>
      </c>
      <c r="B6754" t="s">
        <v>722</v>
      </c>
      <c r="C6754" t="s">
        <v>26</v>
      </c>
      <c r="D6754" t="s">
        <v>39</v>
      </c>
      <c r="E6754">
        <v>38</v>
      </c>
      <c r="F6754" t="s">
        <v>19</v>
      </c>
      <c r="G6754">
        <v>7</v>
      </c>
      <c r="H6754" s="4">
        <v>123906.55</v>
      </c>
      <c r="I6754" t="s">
        <v>33</v>
      </c>
      <c r="J6754">
        <v>1</v>
      </c>
      <c r="K6754">
        <v>624</v>
      </c>
      <c r="L6754" t="s">
        <v>20</v>
      </c>
      <c r="M6754" t="s">
        <v>21</v>
      </c>
      <c r="N6754" t="s">
        <v>32</v>
      </c>
      <c r="O6754" s="4">
        <v>135096.78</v>
      </c>
      <c r="P6754" t="s">
        <v>28</v>
      </c>
      <c r="Q6754" t="str" cm="1">
        <f t="array" ref="Q6754">_xlfn.IFS(
O6754&lt;50000,"Low Salary (&lt;$50K)",
O6754&lt;90000,"Lower Middle ($50K-$90K)",
O6754&lt;130000,"Middle ($90K-$130K)",
O6754&lt;170000,"Upper Middle ($130K-$170K)",
O6754&gt;=170000,"High Salary (&gt;$170K)"
)</f>
        <v>Upper Middle ($130K-$170K)</v>
      </c>
      <c r="R6754" t="str" cm="1">
        <f t="array" ref="R6754">_xlfn.IFS(
G6754&lt;=2,"New Customers (0-2Y)",
G6754&lt;=5,"Growing Customers (3-5Y)",
G6754&lt;=8,"Established Customers (6-8Y)",
G6754&lt;=10,"Loyal Customers (9-10Y)"
)</f>
        <v>Established Customers (6-8Y)</v>
      </c>
    </row>
    <row r="6755" spans="1:18" x14ac:dyDescent="0.35">
      <c r="A6755">
        <v>15568449</v>
      </c>
      <c r="B6755" t="s">
        <v>134</v>
      </c>
      <c r="C6755" t="s">
        <v>26</v>
      </c>
      <c r="D6755" t="s">
        <v>39</v>
      </c>
      <c r="E6755">
        <v>38</v>
      </c>
      <c r="F6755" t="s">
        <v>19</v>
      </c>
      <c r="G6755">
        <v>7</v>
      </c>
      <c r="H6755" s="4">
        <v>143006.70000000001</v>
      </c>
      <c r="I6755" t="s">
        <v>33</v>
      </c>
      <c r="J6755">
        <v>1</v>
      </c>
      <c r="K6755">
        <v>661</v>
      </c>
      <c r="L6755" t="s">
        <v>35</v>
      </c>
      <c r="M6755" t="s">
        <v>21</v>
      </c>
      <c r="N6755" t="s">
        <v>22</v>
      </c>
      <c r="O6755" s="4">
        <v>15650.89</v>
      </c>
      <c r="P6755" t="s">
        <v>28</v>
      </c>
      <c r="Q6755" t="str" cm="1">
        <f t="array" ref="Q6755">_xlfn.IFS(
O6755&lt;50000,"Low Salary (&lt;$50K)",
O6755&lt;90000,"Lower Middle ($50K-$90K)",
O6755&lt;130000,"Middle ($90K-$130K)",
O6755&lt;170000,"Upper Middle ($130K-$170K)",
O6755&gt;=170000,"High Salary (&gt;$170K)"
)</f>
        <v>Low Salary (&lt;$50K)</v>
      </c>
      <c r="R6755" t="str" cm="1">
        <f t="array" ref="R6755">_xlfn.IFS(
G6755&lt;=2,"New Customers (0-2Y)",
G6755&lt;=5,"Growing Customers (3-5Y)",
G6755&lt;=8,"Established Customers (6-8Y)",
G6755&lt;=10,"Loyal Customers (9-10Y)"
)</f>
        <v>Established Customers (6-8Y)</v>
      </c>
    </row>
    <row r="6756" spans="1:18" x14ac:dyDescent="0.35">
      <c r="A6756">
        <v>15688085</v>
      </c>
      <c r="B6756" t="s">
        <v>1044</v>
      </c>
      <c r="C6756" t="s">
        <v>26</v>
      </c>
      <c r="D6756" t="s">
        <v>18</v>
      </c>
      <c r="E6756">
        <v>28</v>
      </c>
      <c r="F6756" t="s">
        <v>43</v>
      </c>
      <c r="G6756">
        <v>3</v>
      </c>
      <c r="H6756" s="4">
        <v>157597.60999999999</v>
      </c>
      <c r="I6756" t="s">
        <v>33</v>
      </c>
      <c r="J6756">
        <v>1</v>
      </c>
      <c r="K6756">
        <v>627</v>
      </c>
      <c r="L6756" t="s">
        <v>20</v>
      </c>
      <c r="M6756" t="s">
        <v>27</v>
      </c>
      <c r="N6756" t="s">
        <v>22</v>
      </c>
      <c r="O6756" s="4">
        <v>34097.22</v>
      </c>
      <c r="P6756" t="s">
        <v>28</v>
      </c>
      <c r="Q6756" t="str" cm="1">
        <f t="array" ref="Q6756">_xlfn.IFS(
O6756&lt;50000,"Low Salary (&lt;$50K)",
O6756&lt;90000,"Lower Middle ($50K-$90K)",
O6756&lt;130000,"Middle ($90K-$130K)",
O6756&lt;170000,"Upper Middle ($130K-$170K)",
O6756&gt;=170000,"High Salary (&gt;$170K)"
)</f>
        <v>Low Salary (&lt;$50K)</v>
      </c>
      <c r="R6756" t="str" cm="1">
        <f t="array" ref="R6756">_xlfn.IFS(
G6756&lt;=2,"New Customers (0-2Y)",
G6756&lt;=5,"Growing Customers (3-5Y)",
G6756&lt;=8,"Established Customers (6-8Y)",
G6756&lt;=10,"Loyal Customers (9-10Y)"
)</f>
        <v>Growing Customers (3-5Y)</v>
      </c>
    </row>
    <row r="6757" spans="1:18" x14ac:dyDescent="0.35">
      <c r="A6757">
        <v>15683483</v>
      </c>
      <c r="B6757" t="s">
        <v>561</v>
      </c>
      <c r="C6757" t="s">
        <v>26</v>
      </c>
      <c r="D6757" t="s">
        <v>39</v>
      </c>
      <c r="E6757">
        <v>38</v>
      </c>
      <c r="F6757" t="s">
        <v>19</v>
      </c>
      <c r="G6757">
        <v>3</v>
      </c>
      <c r="H6757" s="4">
        <v>127117.8</v>
      </c>
      <c r="I6757" t="s">
        <v>33</v>
      </c>
      <c r="J6757">
        <v>2</v>
      </c>
      <c r="K6757">
        <v>812</v>
      </c>
      <c r="L6757" t="s">
        <v>37</v>
      </c>
      <c r="M6757" t="s">
        <v>21</v>
      </c>
      <c r="N6757" t="s">
        <v>22</v>
      </c>
      <c r="O6757" s="4">
        <v>174822.74</v>
      </c>
      <c r="P6757" t="s">
        <v>28</v>
      </c>
      <c r="Q6757" t="str" cm="1">
        <f t="array" ref="Q6757">_xlfn.IFS(
O6757&lt;50000,"Low Salary (&lt;$50K)",
O6757&lt;90000,"Lower Middle ($50K-$90K)",
O6757&lt;130000,"Middle ($90K-$130K)",
O6757&lt;170000,"Upper Middle ($130K-$170K)",
O6757&gt;=170000,"High Salary (&gt;$170K)"
)</f>
        <v>High Salary (&gt;$170K)</v>
      </c>
      <c r="R6757" t="str" cm="1">
        <f t="array" ref="R6757">_xlfn.IFS(
G6757&lt;=2,"New Customers (0-2Y)",
G6757&lt;=5,"Growing Customers (3-5Y)",
G6757&lt;=8,"Established Customers (6-8Y)",
G6757&lt;=10,"Loyal Customers (9-10Y)"
)</f>
        <v>Growing Customers (3-5Y)</v>
      </c>
    </row>
    <row r="6758" spans="1:18" x14ac:dyDescent="0.35">
      <c r="A6758">
        <v>15659567</v>
      </c>
      <c r="B6758" t="s">
        <v>280</v>
      </c>
      <c r="C6758" t="s">
        <v>17</v>
      </c>
      <c r="D6758" t="s">
        <v>18</v>
      </c>
      <c r="E6758">
        <v>39</v>
      </c>
      <c r="F6758" t="s">
        <v>19</v>
      </c>
      <c r="G6758">
        <v>9</v>
      </c>
      <c r="H6758" s="4">
        <v>117103.26</v>
      </c>
      <c r="I6758" t="s">
        <v>33</v>
      </c>
      <c r="J6758">
        <v>2</v>
      </c>
      <c r="K6758">
        <v>473</v>
      </c>
      <c r="L6758" t="s">
        <v>44</v>
      </c>
      <c r="M6758" t="s">
        <v>21</v>
      </c>
      <c r="N6758" t="s">
        <v>22</v>
      </c>
      <c r="O6758" s="4">
        <v>85937.52</v>
      </c>
      <c r="P6758" t="s">
        <v>23</v>
      </c>
      <c r="Q6758" t="str" cm="1">
        <f t="array" ref="Q6758">_xlfn.IFS(
O6758&lt;50000,"Low Salary (&lt;$50K)",
O6758&lt;90000,"Lower Middle ($50K-$90K)",
O6758&lt;130000,"Middle ($90K-$130K)",
O6758&lt;170000,"Upper Middle ($130K-$170K)",
O6758&gt;=170000,"High Salary (&gt;$170K)"
)</f>
        <v>Lower Middle ($50K-$90K)</v>
      </c>
      <c r="R6758" t="str" cm="1">
        <f t="array" ref="R6758">_xlfn.IFS(
G6758&lt;=2,"New Customers (0-2Y)",
G6758&lt;=5,"Growing Customers (3-5Y)",
G6758&lt;=8,"Established Customers (6-8Y)",
G6758&lt;=10,"Loyal Customers (9-10Y)"
)</f>
        <v>Loyal Customers (9-10Y)</v>
      </c>
    </row>
    <row r="6759" spans="1:18" x14ac:dyDescent="0.35">
      <c r="A6759">
        <v>15766667</v>
      </c>
      <c r="B6759" t="s">
        <v>2434</v>
      </c>
      <c r="C6759" t="s">
        <v>26</v>
      </c>
      <c r="D6759" t="s">
        <v>39</v>
      </c>
      <c r="E6759">
        <v>36</v>
      </c>
      <c r="F6759" t="s">
        <v>19</v>
      </c>
      <c r="G6759">
        <v>2</v>
      </c>
      <c r="H6759" s="4">
        <v>102989.83</v>
      </c>
      <c r="I6759" t="s">
        <v>33</v>
      </c>
      <c r="J6759">
        <v>2</v>
      </c>
      <c r="K6759">
        <v>717</v>
      </c>
      <c r="L6759" t="s">
        <v>35</v>
      </c>
      <c r="M6759" t="s">
        <v>27</v>
      </c>
      <c r="N6759" t="s">
        <v>22</v>
      </c>
      <c r="O6759" s="4">
        <v>49185.57</v>
      </c>
      <c r="P6759" t="s">
        <v>28</v>
      </c>
      <c r="Q6759" t="str" cm="1">
        <f t="array" ref="Q6759">_xlfn.IFS(
O6759&lt;50000,"Low Salary (&lt;$50K)",
O6759&lt;90000,"Lower Middle ($50K-$90K)",
O6759&lt;130000,"Middle ($90K-$130K)",
O6759&lt;170000,"Upper Middle ($130K-$170K)",
O6759&gt;=170000,"High Salary (&gt;$170K)"
)</f>
        <v>Low Salary (&lt;$50K)</v>
      </c>
      <c r="R6759" t="str" cm="1">
        <f t="array" ref="R6759">_xlfn.IFS(
G6759&lt;=2,"New Customers (0-2Y)",
G6759&lt;=5,"Growing Customers (3-5Y)",
G6759&lt;=8,"Established Customers (6-8Y)",
G6759&lt;=10,"Loyal Customers (9-10Y)"
)</f>
        <v>New Customers (0-2Y)</v>
      </c>
    </row>
    <row r="6760" spans="1:18" x14ac:dyDescent="0.35">
      <c r="A6760">
        <v>15624975</v>
      </c>
      <c r="B6760" t="s">
        <v>361</v>
      </c>
      <c r="C6760" t="s">
        <v>26</v>
      </c>
      <c r="D6760" t="s">
        <v>39</v>
      </c>
      <c r="E6760">
        <v>28</v>
      </c>
      <c r="F6760" t="s">
        <v>43</v>
      </c>
      <c r="G6760">
        <v>1</v>
      </c>
      <c r="H6760" s="4">
        <v>145118.82999999999</v>
      </c>
      <c r="I6760" t="s">
        <v>33</v>
      </c>
      <c r="J6760">
        <v>1</v>
      </c>
      <c r="K6760">
        <v>693</v>
      </c>
      <c r="L6760" t="s">
        <v>35</v>
      </c>
      <c r="M6760" t="s">
        <v>27</v>
      </c>
      <c r="N6760" t="s">
        <v>22</v>
      </c>
      <c r="O6760" s="4">
        <v>77742.38</v>
      </c>
      <c r="P6760" t="s">
        <v>28</v>
      </c>
      <c r="Q6760" t="str" cm="1">
        <f t="array" ref="Q6760">_xlfn.IFS(
O6760&lt;50000,"Low Salary (&lt;$50K)",
O6760&lt;90000,"Lower Middle ($50K-$90K)",
O6760&lt;130000,"Middle ($90K-$130K)",
O6760&lt;170000,"Upper Middle ($130K-$170K)",
O6760&gt;=170000,"High Salary (&gt;$170K)"
)</f>
        <v>Lower Middle ($50K-$90K)</v>
      </c>
      <c r="R6760" t="str" cm="1">
        <f t="array" ref="R6760">_xlfn.IFS(
G6760&lt;=2,"New Customers (0-2Y)",
G6760&lt;=5,"Growing Customers (3-5Y)",
G6760&lt;=8,"Established Customers (6-8Y)",
G6760&lt;=10,"Loyal Customers (9-10Y)"
)</f>
        <v>New Customers (0-2Y)</v>
      </c>
    </row>
    <row r="6761" spans="1:18" x14ac:dyDescent="0.35">
      <c r="A6761">
        <v>15660878</v>
      </c>
      <c r="B6761" t="s">
        <v>94</v>
      </c>
      <c r="C6761" t="s">
        <v>17</v>
      </c>
      <c r="D6761" t="s">
        <v>39</v>
      </c>
      <c r="E6761">
        <v>92</v>
      </c>
      <c r="F6761" t="s">
        <v>2967</v>
      </c>
      <c r="G6761">
        <v>1</v>
      </c>
      <c r="H6761" s="4">
        <v>126076.24</v>
      </c>
      <c r="I6761" t="s">
        <v>33</v>
      </c>
      <c r="J6761">
        <v>2</v>
      </c>
      <c r="K6761">
        <v>705</v>
      </c>
      <c r="L6761" t="s">
        <v>35</v>
      </c>
      <c r="M6761" t="s">
        <v>21</v>
      </c>
      <c r="N6761" t="s">
        <v>22</v>
      </c>
      <c r="O6761" s="4">
        <v>34436.83</v>
      </c>
      <c r="P6761" t="s">
        <v>28</v>
      </c>
      <c r="Q6761" t="str" cm="1">
        <f t="array" ref="Q6761">_xlfn.IFS(
O6761&lt;50000,"Low Salary (&lt;$50K)",
O6761&lt;90000,"Lower Middle ($50K-$90K)",
O6761&lt;130000,"Middle ($90K-$130K)",
O6761&lt;170000,"Upper Middle ($130K-$170K)",
O6761&gt;=170000,"High Salary (&gt;$170K)"
)</f>
        <v>Low Salary (&lt;$50K)</v>
      </c>
      <c r="R6761" t="str" cm="1">
        <f t="array" ref="R6761">_xlfn.IFS(
G6761&lt;=2,"New Customers (0-2Y)",
G6761&lt;=5,"Growing Customers (3-5Y)",
G6761&lt;=8,"Established Customers (6-8Y)",
G6761&lt;=10,"Loyal Customers (9-10Y)"
)</f>
        <v>New Customers (0-2Y)</v>
      </c>
    </row>
    <row r="6762" spans="1:18" x14ac:dyDescent="0.35">
      <c r="A6762">
        <v>15586557</v>
      </c>
      <c r="B6762" t="s">
        <v>618</v>
      </c>
      <c r="C6762" t="s">
        <v>17</v>
      </c>
      <c r="D6762" t="s">
        <v>39</v>
      </c>
      <c r="E6762">
        <v>41</v>
      </c>
      <c r="F6762" t="s">
        <v>19</v>
      </c>
      <c r="G6762">
        <v>5</v>
      </c>
      <c r="H6762" s="4">
        <v>0</v>
      </c>
      <c r="I6762" t="s">
        <v>24</v>
      </c>
      <c r="J6762">
        <v>1</v>
      </c>
      <c r="K6762">
        <v>661</v>
      </c>
      <c r="L6762" t="s">
        <v>35</v>
      </c>
      <c r="M6762" t="s">
        <v>27</v>
      </c>
      <c r="N6762" t="s">
        <v>22</v>
      </c>
      <c r="O6762" s="4">
        <v>88279.6</v>
      </c>
      <c r="P6762" t="s">
        <v>28</v>
      </c>
      <c r="Q6762" t="str" cm="1">
        <f t="array" ref="Q6762">_xlfn.IFS(
O6762&lt;50000,"Low Salary (&lt;$50K)",
O6762&lt;90000,"Lower Middle ($50K-$90K)",
O6762&lt;130000,"Middle ($90K-$130K)",
O6762&lt;170000,"Upper Middle ($130K-$170K)",
O6762&gt;=170000,"High Salary (&gt;$170K)"
)</f>
        <v>Lower Middle ($50K-$90K)</v>
      </c>
      <c r="R6762" t="str" cm="1">
        <f t="array" ref="R6762">_xlfn.IFS(
G6762&lt;=2,"New Customers (0-2Y)",
G6762&lt;=5,"Growing Customers (3-5Y)",
G6762&lt;=8,"Established Customers (6-8Y)",
G6762&lt;=10,"Loyal Customers (9-10Y)"
)</f>
        <v>Growing Customers (3-5Y)</v>
      </c>
    </row>
    <row r="6763" spans="1:18" x14ac:dyDescent="0.35">
      <c r="A6763">
        <v>15746183</v>
      </c>
      <c r="B6763" t="s">
        <v>2435</v>
      </c>
      <c r="C6763" t="s">
        <v>17</v>
      </c>
      <c r="D6763" t="s">
        <v>18</v>
      </c>
      <c r="E6763">
        <v>27</v>
      </c>
      <c r="F6763" t="s">
        <v>43</v>
      </c>
      <c r="G6763">
        <v>4</v>
      </c>
      <c r="H6763" s="4">
        <v>0</v>
      </c>
      <c r="I6763" t="s">
        <v>24</v>
      </c>
      <c r="J6763">
        <v>2</v>
      </c>
      <c r="K6763">
        <v>573</v>
      </c>
      <c r="L6763" t="s">
        <v>31</v>
      </c>
      <c r="M6763" t="s">
        <v>21</v>
      </c>
      <c r="N6763" t="s">
        <v>22</v>
      </c>
      <c r="O6763" s="4">
        <v>157549.6</v>
      </c>
      <c r="P6763" t="s">
        <v>28</v>
      </c>
      <c r="Q6763" t="str" cm="1">
        <f t="array" ref="Q6763">_xlfn.IFS(
O6763&lt;50000,"Low Salary (&lt;$50K)",
O6763&lt;90000,"Lower Middle ($50K-$90K)",
O6763&lt;130000,"Middle ($90K-$130K)",
O6763&lt;170000,"Upper Middle ($130K-$170K)",
O6763&gt;=170000,"High Salary (&gt;$170K)"
)</f>
        <v>Upper Middle ($130K-$170K)</v>
      </c>
      <c r="R6763" t="str" cm="1">
        <f t="array" ref="R6763">_xlfn.IFS(
G6763&lt;=2,"New Customers (0-2Y)",
G6763&lt;=5,"Growing Customers (3-5Y)",
G6763&lt;=8,"Established Customers (6-8Y)",
G6763&lt;=10,"Loyal Customers (9-10Y)"
)</f>
        <v>Growing Customers (3-5Y)</v>
      </c>
    </row>
    <row r="6764" spans="1:18" x14ac:dyDescent="0.35">
      <c r="A6764">
        <v>15631457</v>
      </c>
      <c r="B6764" t="s">
        <v>2436</v>
      </c>
      <c r="C6764" t="s">
        <v>17</v>
      </c>
      <c r="D6764" t="s">
        <v>39</v>
      </c>
      <c r="E6764">
        <v>37</v>
      </c>
      <c r="F6764" t="s">
        <v>19</v>
      </c>
      <c r="G6764">
        <v>5</v>
      </c>
      <c r="H6764" s="4">
        <v>98186.7</v>
      </c>
      <c r="I6764" t="s">
        <v>29</v>
      </c>
      <c r="J6764">
        <v>1</v>
      </c>
      <c r="K6764">
        <v>639</v>
      </c>
      <c r="L6764" t="s">
        <v>20</v>
      </c>
      <c r="M6764" t="s">
        <v>27</v>
      </c>
      <c r="N6764" t="s">
        <v>22</v>
      </c>
      <c r="O6764" s="4">
        <v>173386.95</v>
      </c>
      <c r="P6764" t="s">
        <v>28</v>
      </c>
      <c r="Q6764" t="str" cm="1">
        <f t="array" ref="Q6764">_xlfn.IFS(
O6764&lt;50000,"Low Salary (&lt;$50K)",
O6764&lt;90000,"Lower Middle ($50K-$90K)",
O6764&lt;130000,"Middle ($90K-$130K)",
O6764&lt;170000,"Upper Middle ($130K-$170K)",
O6764&gt;=170000,"High Salary (&gt;$170K)"
)</f>
        <v>High Salary (&gt;$170K)</v>
      </c>
      <c r="R6764" t="str" cm="1">
        <f t="array" ref="R6764">_xlfn.IFS(
G6764&lt;=2,"New Customers (0-2Y)",
G6764&lt;=5,"Growing Customers (3-5Y)",
G6764&lt;=8,"Established Customers (6-8Y)",
G6764&lt;=10,"Loyal Customers (9-10Y)"
)</f>
        <v>Growing Customers (3-5Y)</v>
      </c>
    </row>
    <row r="6765" spans="1:18" x14ac:dyDescent="0.35">
      <c r="A6765">
        <v>15754053</v>
      </c>
      <c r="B6765" t="s">
        <v>400</v>
      </c>
      <c r="C6765" t="s">
        <v>17</v>
      </c>
      <c r="D6765" t="s">
        <v>18</v>
      </c>
      <c r="E6765">
        <v>67</v>
      </c>
      <c r="F6765" t="s">
        <v>2967</v>
      </c>
      <c r="G6765">
        <v>7</v>
      </c>
      <c r="H6765" s="4">
        <v>0</v>
      </c>
      <c r="I6765" t="s">
        <v>24</v>
      </c>
      <c r="J6765">
        <v>3</v>
      </c>
      <c r="K6765">
        <v>718</v>
      </c>
      <c r="L6765" t="s">
        <v>35</v>
      </c>
      <c r="M6765" t="s">
        <v>21</v>
      </c>
      <c r="N6765" t="s">
        <v>22</v>
      </c>
      <c r="O6765" s="4">
        <v>82782.080000000002</v>
      </c>
      <c r="P6765" t="s">
        <v>28</v>
      </c>
      <c r="Q6765" t="str" cm="1">
        <f t="array" ref="Q6765">_xlfn.IFS(
O6765&lt;50000,"Low Salary (&lt;$50K)",
O6765&lt;90000,"Lower Middle ($50K-$90K)",
O6765&lt;130000,"Middle ($90K-$130K)",
O6765&lt;170000,"Upper Middle ($130K-$170K)",
O6765&gt;=170000,"High Salary (&gt;$170K)"
)</f>
        <v>Lower Middle ($50K-$90K)</v>
      </c>
      <c r="R6765" t="str" cm="1">
        <f t="array" ref="R6765">_xlfn.IFS(
G6765&lt;=2,"New Customers (0-2Y)",
G6765&lt;=5,"Growing Customers (3-5Y)",
G6765&lt;=8,"Established Customers (6-8Y)",
G6765&lt;=10,"Loyal Customers (9-10Y)"
)</f>
        <v>Established Customers (6-8Y)</v>
      </c>
    </row>
    <row r="6766" spans="1:18" x14ac:dyDescent="0.35">
      <c r="A6766">
        <v>15645839</v>
      </c>
      <c r="B6766" t="s">
        <v>896</v>
      </c>
      <c r="C6766" t="s">
        <v>17</v>
      </c>
      <c r="D6766" t="s">
        <v>39</v>
      </c>
      <c r="E6766">
        <v>37</v>
      </c>
      <c r="F6766" t="s">
        <v>19</v>
      </c>
      <c r="G6766">
        <v>6</v>
      </c>
      <c r="H6766" s="4">
        <v>0</v>
      </c>
      <c r="I6766" t="s">
        <v>24</v>
      </c>
      <c r="J6766">
        <v>1</v>
      </c>
      <c r="K6766">
        <v>570</v>
      </c>
      <c r="L6766" t="s">
        <v>31</v>
      </c>
      <c r="M6766" t="s">
        <v>21</v>
      </c>
      <c r="N6766" t="s">
        <v>22</v>
      </c>
      <c r="O6766" s="4">
        <v>187758.5</v>
      </c>
      <c r="P6766" t="s">
        <v>28</v>
      </c>
      <c r="Q6766" t="str" cm="1">
        <f t="array" ref="Q6766">_xlfn.IFS(
O6766&lt;50000,"Low Salary (&lt;$50K)",
O6766&lt;90000,"Lower Middle ($50K-$90K)",
O6766&lt;130000,"Middle ($90K-$130K)",
O6766&lt;170000,"Upper Middle ($130K-$170K)",
O6766&gt;=170000,"High Salary (&gt;$170K)"
)</f>
        <v>High Salary (&gt;$170K)</v>
      </c>
      <c r="R6766" t="str" cm="1">
        <f t="array" ref="R6766">_xlfn.IFS(
G6766&lt;=2,"New Customers (0-2Y)",
G6766&lt;=5,"Growing Customers (3-5Y)",
G6766&lt;=8,"Established Customers (6-8Y)",
G6766&lt;=10,"Loyal Customers (9-10Y)"
)</f>
        <v>Established Customers (6-8Y)</v>
      </c>
    </row>
    <row r="6767" spans="1:18" x14ac:dyDescent="0.35">
      <c r="A6767">
        <v>15689955</v>
      </c>
      <c r="B6767" t="s">
        <v>1363</v>
      </c>
      <c r="C6767" t="s">
        <v>17</v>
      </c>
      <c r="D6767" t="s">
        <v>18</v>
      </c>
      <c r="E6767">
        <v>40</v>
      </c>
      <c r="F6767" t="s">
        <v>19</v>
      </c>
      <c r="G6767">
        <v>7</v>
      </c>
      <c r="H6767" s="4">
        <v>0</v>
      </c>
      <c r="I6767" t="s">
        <v>24</v>
      </c>
      <c r="J6767">
        <v>2</v>
      </c>
      <c r="K6767">
        <v>461</v>
      </c>
      <c r="L6767" t="s">
        <v>44</v>
      </c>
      <c r="M6767" t="s">
        <v>21</v>
      </c>
      <c r="N6767" t="s">
        <v>32</v>
      </c>
      <c r="O6767" s="4">
        <v>176547.8</v>
      </c>
      <c r="P6767" t="s">
        <v>28</v>
      </c>
      <c r="Q6767" t="str" cm="1">
        <f t="array" ref="Q6767">_xlfn.IFS(
O6767&lt;50000,"Low Salary (&lt;$50K)",
O6767&lt;90000,"Lower Middle ($50K-$90K)",
O6767&lt;130000,"Middle ($90K-$130K)",
O6767&lt;170000,"Upper Middle ($130K-$170K)",
O6767&gt;=170000,"High Salary (&gt;$170K)"
)</f>
        <v>High Salary (&gt;$170K)</v>
      </c>
      <c r="R6767" t="str" cm="1">
        <f t="array" ref="R6767">_xlfn.IFS(
G6767&lt;=2,"New Customers (0-2Y)",
G6767&lt;=5,"Growing Customers (3-5Y)",
G6767&lt;=8,"Established Customers (6-8Y)",
G6767&lt;=10,"Loyal Customers (9-10Y)"
)</f>
        <v>Established Customers (6-8Y)</v>
      </c>
    </row>
    <row r="6768" spans="1:18" x14ac:dyDescent="0.35">
      <c r="A6768">
        <v>15593510</v>
      </c>
      <c r="B6768" t="s">
        <v>128</v>
      </c>
      <c r="C6768" t="s">
        <v>42</v>
      </c>
      <c r="D6768" t="s">
        <v>18</v>
      </c>
      <c r="E6768">
        <v>33</v>
      </c>
      <c r="F6768" t="s">
        <v>19</v>
      </c>
      <c r="G6768">
        <v>5</v>
      </c>
      <c r="H6768" s="4">
        <v>129335.65</v>
      </c>
      <c r="I6768" t="s">
        <v>33</v>
      </c>
      <c r="J6768">
        <v>1</v>
      </c>
      <c r="K6768">
        <v>638</v>
      </c>
      <c r="L6768" t="s">
        <v>20</v>
      </c>
      <c r="M6768" t="s">
        <v>21</v>
      </c>
      <c r="N6768" t="s">
        <v>22</v>
      </c>
      <c r="O6768" s="4">
        <v>56585.2</v>
      </c>
      <c r="P6768" t="s">
        <v>23</v>
      </c>
      <c r="Q6768" t="str" cm="1">
        <f t="array" ref="Q6768">_xlfn.IFS(
O6768&lt;50000,"Low Salary (&lt;$50K)",
O6768&lt;90000,"Lower Middle ($50K-$90K)",
O6768&lt;130000,"Middle ($90K-$130K)",
O6768&lt;170000,"Upper Middle ($130K-$170K)",
O6768&gt;=170000,"High Salary (&gt;$170K)"
)</f>
        <v>Lower Middle ($50K-$90K)</v>
      </c>
      <c r="R6768" t="str" cm="1">
        <f t="array" ref="R6768">_xlfn.IFS(
G6768&lt;=2,"New Customers (0-2Y)",
G6768&lt;=5,"Growing Customers (3-5Y)",
G6768&lt;=8,"Established Customers (6-8Y)",
G6768&lt;=10,"Loyal Customers (9-10Y)"
)</f>
        <v>Growing Customers (3-5Y)</v>
      </c>
    </row>
    <row r="6769" spans="1:18" x14ac:dyDescent="0.35">
      <c r="A6769">
        <v>15654964</v>
      </c>
      <c r="B6769" t="s">
        <v>158</v>
      </c>
      <c r="C6769" t="s">
        <v>26</v>
      </c>
      <c r="D6769" t="s">
        <v>39</v>
      </c>
      <c r="E6769">
        <v>48</v>
      </c>
      <c r="F6769" t="s">
        <v>19</v>
      </c>
      <c r="G6769">
        <v>7</v>
      </c>
      <c r="H6769" s="4">
        <v>75801.740000000005</v>
      </c>
      <c r="I6769" t="s">
        <v>29</v>
      </c>
      <c r="J6769">
        <v>1</v>
      </c>
      <c r="K6769">
        <v>608</v>
      </c>
      <c r="L6769" t="s">
        <v>20</v>
      </c>
      <c r="M6769" t="s">
        <v>21</v>
      </c>
      <c r="N6769" t="s">
        <v>32</v>
      </c>
      <c r="O6769" s="4">
        <v>125762.95</v>
      </c>
      <c r="P6769" t="s">
        <v>28</v>
      </c>
      <c r="Q6769" t="str" cm="1">
        <f t="array" ref="Q6769">_xlfn.IFS(
O6769&lt;50000,"Low Salary (&lt;$50K)",
O6769&lt;90000,"Lower Middle ($50K-$90K)",
O6769&lt;130000,"Middle ($90K-$130K)",
O6769&lt;170000,"Upper Middle ($130K-$170K)",
O6769&gt;=170000,"High Salary (&gt;$170K)"
)</f>
        <v>Middle ($90K-$130K)</v>
      </c>
      <c r="R6769" t="str" cm="1">
        <f t="array" ref="R6769">_xlfn.IFS(
G6769&lt;=2,"New Customers (0-2Y)",
G6769&lt;=5,"Growing Customers (3-5Y)",
G6769&lt;=8,"Established Customers (6-8Y)",
G6769&lt;=10,"Loyal Customers (9-10Y)"
)</f>
        <v>Established Customers (6-8Y)</v>
      </c>
    </row>
    <row r="6770" spans="1:18" x14ac:dyDescent="0.35">
      <c r="A6770">
        <v>15594039</v>
      </c>
      <c r="B6770" t="s">
        <v>324</v>
      </c>
      <c r="C6770" t="s">
        <v>26</v>
      </c>
      <c r="D6770" t="s">
        <v>39</v>
      </c>
      <c r="E6770">
        <v>42</v>
      </c>
      <c r="F6770" t="s">
        <v>19</v>
      </c>
      <c r="G6770">
        <v>6</v>
      </c>
      <c r="H6770" s="4">
        <v>0</v>
      </c>
      <c r="I6770" t="s">
        <v>24</v>
      </c>
      <c r="J6770">
        <v>2</v>
      </c>
      <c r="K6770">
        <v>599</v>
      </c>
      <c r="L6770" t="s">
        <v>31</v>
      </c>
      <c r="M6770" t="s">
        <v>21</v>
      </c>
      <c r="N6770" t="s">
        <v>32</v>
      </c>
      <c r="O6770" s="4">
        <v>113868.4</v>
      </c>
      <c r="P6770" t="s">
        <v>28</v>
      </c>
      <c r="Q6770" t="str" cm="1">
        <f t="array" ref="Q6770">_xlfn.IFS(
O6770&lt;50000,"Low Salary (&lt;$50K)",
O6770&lt;90000,"Lower Middle ($50K-$90K)",
O6770&lt;130000,"Middle ($90K-$130K)",
O6770&lt;170000,"Upper Middle ($130K-$170K)",
O6770&gt;=170000,"High Salary (&gt;$170K)"
)</f>
        <v>Middle ($90K-$130K)</v>
      </c>
      <c r="R6770" t="str" cm="1">
        <f t="array" ref="R6770">_xlfn.IFS(
G6770&lt;=2,"New Customers (0-2Y)",
G6770&lt;=5,"Growing Customers (3-5Y)",
G6770&lt;=8,"Established Customers (6-8Y)",
G6770&lt;=10,"Loyal Customers (9-10Y)"
)</f>
        <v>Established Customers (6-8Y)</v>
      </c>
    </row>
    <row r="6771" spans="1:18" x14ac:dyDescent="0.35">
      <c r="A6771">
        <v>15625929</v>
      </c>
      <c r="B6771" t="s">
        <v>1203</v>
      </c>
      <c r="C6771" t="s">
        <v>17</v>
      </c>
      <c r="D6771" t="s">
        <v>18</v>
      </c>
      <c r="E6771">
        <v>44</v>
      </c>
      <c r="F6771" t="s">
        <v>19</v>
      </c>
      <c r="G6771">
        <v>7</v>
      </c>
      <c r="H6771" s="4">
        <v>159316.64000000001</v>
      </c>
      <c r="I6771" t="s">
        <v>33</v>
      </c>
      <c r="J6771">
        <v>1</v>
      </c>
      <c r="K6771">
        <v>762</v>
      </c>
      <c r="L6771" t="s">
        <v>35</v>
      </c>
      <c r="M6771" t="s">
        <v>27</v>
      </c>
      <c r="N6771" t="s">
        <v>32</v>
      </c>
      <c r="O6771" s="4">
        <v>24780.13</v>
      </c>
      <c r="P6771" t="s">
        <v>28</v>
      </c>
      <c r="Q6771" t="str" cm="1">
        <f t="array" ref="Q6771">_xlfn.IFS(
O6771&lt;50000,"Low Salary (&lt;$50K)",
O6771&lt;90000,"Lower Middle ($50K-$90K)",
O6771&lt;130000,"Middle ($90K-$130K)",
O6771&lt;170000,"Upper Middle ($130K-$170K)",
O6771&gt;=170000,"High Salary (&gt;$170K)"
)</f>
        <v>Low Salary (&lt;$50K)</v>
      </c>
      <c r="R6771" t="str" cm="1">
        <f t="array" ref="R6771">_xlfn.IFS(
G6771&lt;=2,"New Customers (0-2Y)",
G6771&lt;=5,"Growing Customers (3-5Y)",
G6771&lt;=8,"Established Customers (6-8Y)",
G6771&lt;=10,"Loyal Customers (9-10Y)"
)</f>
        <v>Established Customers (6-8Y)</v>
      </c>
    </row>
    <row r="6772" spans="1:18" x14ac:dyDescent="0.35">
      <c r="A6772">
        <v>15815295</v>
      </c>
      <c r="B6772" t="s">
        <v>1542</v>
      </c>
      <c r="C6772" t="s">
        <v>17</v>
      </c>
      <c r="D6772" t="s">
        <v>18</v>
      </c>
      <c r="E6772">
        <v>38</v>
      </c>
      <c r="F6772" t="s">
        <v>19</v>
      </c>
      <c r="G6772">
        <v>2</v>
      </c>
      <c r="H6772" s="4">
        <v>96479.81</v>
      </c>
      <c r="I6772" t="s">
        <v>29</v>
      </c>
      <c r="J6772">
        <v>1</v>
      </c>
      <c r="K6772">
        <v>662</v>
      </c>
      <c r="L6772" t="s">
        <v>35</v>
      </c>
      <c r="M6772" t="s">
        <v>21</v>
      </c>
      <c r="N6772" t="s">
        <v>32</v>
      </c>
      <c r="O6772" s="4">
        <v>120259.41</v>
      </c>
      <c r="P6772" t="s">
        <v>28</v>
      </c>
      <c r="Q6772" t="str" cm="1">
        <f t="array" ref="Q6772">_xlfn.IFS(
O6772&lt;50000,"Low Salary (&lt;$50K)",
O6772&lt;90000,"Lower Middle ($50K-$90K)",
O6772&lt;130000,"Middle ($90K-$130K)",
O6772&lt;170000,"Upper Middle ($130K-$170K)",
O6772&gt;=170000,"High Salary (&gt;$170K)"
)</f>
        <v>Middle ($90K-$130K)</v>
      </c>
      <c r="R6772" t="str" cm="1">
        <f t="array" ref="R6772">_xlfn.IFS(
G6772&lt;=2,"New Customers (0-2Y)",
G6772&lt;=5,"Growing Customers (3-5Y)",
G6772&lt;=8,"Established Customers (6-8Y)",
G6772&lt;=10,"Loyal Customers (9-10Y)"
)</f>
        <v>New Customers (0-2Y)</v>
      </c>
    </row>
    <row r="6773" spans="1:18" x14ac:dyDescent="0.35">
      <c r="A6773">
        <v>15621818</v>
      </c>
      <c r="B6773" t="s">
        <v>1316</v>
      </c>
      <c r="C6773" t="s">
        <v>42</v>
      </c>
      <c r="D6773" t="s">
        <v>39</v>
      </c>
      <c r="E6773">
        <v>29</v>
      </c>
      <c r="F6773" t="s">
        <v>43</v>
      </c>
      <c r="G6773">
        <v>7</v>
      </c>
      <c r="H6773" s="4">
        <v>117726.33</v>
      </c>
      <c r="I6773" t="s">
        <v>33</v>
      </c>
      <c r="J6773">
        <v>1</v>
      </c>
      <c r="K6773">
        <v>747</v>
      </c>
      <c r="L6773" t="s">
        <v>35</v>
      </c>
      <c r="M6773" t="s">
        <v>21</v>
      </c>
      <c r="N6773" t="s">
        <v>22</v>
      </c>
      <c r="O6773" s="4">
        <v>175398.34</v>
      </c>
      <c r="P6773" t="s">
        <v>28</v>
      </c>
      <c r="Q6773" t="str" cm="1">
        <f t="array" ref="Q6773">_xlfn.IFS(
O6773&lt;50000,"Low Salary (&lt;$50K)",
O6773&lt;90000,"Lower Middle ($50K-$90K)",
O6773&lt;130000,"Middle ($90K-$130K)",
O6773&lt;170000,"Upper Middle ($130K-$170K)",
O6773&gt;=170000,"High Salary (&gt;$170K)"
)</f>
        <v>High Salary (&gt;$170K)</v>
      </c>
      <c r="R6773" t="str" cm="1">
        <f t="array" ref="R6773">_xlfn.IFS(
G6773&lt;=2,"New Customers (0-2Y)",
G6773&lt;=5,"Growing Customers (3-5Y)",
G6773&lt;=8,"Established Customers (6-8Y)",
G6773&lt;=10,"Loyal Customers (9-10Y)"
)</f>
        <v>Established Customers (6-8Y)</v>
      </c>
    </row>
    <row r="6774" spans="1:18" x14ac:dyDescent="0.35">
      <c r="A6774">
        <v>15652700</v>
      </c>
      <c r="B6774" t="s">
        <v>126</v>
      </c>
      <c r="C6774" t="s">
        <v>17</v>
      </c>
      <c r="D6774" t="s">
        <v>39</v>
      </c>
      <c r="E6774">
        <v>39</v>
      </c>
      <c r="F6774" t="s">
        <v>19</v>
      </c>
      <c r="G6774">
        <v>6</v>
      </c>
      <c r="H6774" s="4">
        <v>0</v>
      </c>
      <c r="I6774" t="s">
        <v>24</v>
      </c>
      <c r="J6774">
        <v>2</v>
      </c>
      <c r="K6774">
        <v>539</v>
      </c>
      <c r="L6774" t="s">
        <v>31</v>
      </c>
      <c r="M6774" t="s">
        <v>21</v>
      </c>
      <c r="N6774" t="s">
        <v>22</v>
      </c>
      <c r="O6774" s="4">
        <v>86767.48</v>
      </c>
      <c r="P6774" t="s">
        <v>28</v>
      </c>
      <c r="Q6774" t="str" cm="1">
        <f t="array" ref="Q6774">_xlfn.IFS(
O6774&lt;50000,"Low Salary (&lt;$50K)",
O6774&lt;90000,"Lower Middle ($50K-$90K)",
O6774&lt;130000,"Middle ($90K-$130K)",
O6774&lt;170000,"Upper Middle ($130K-$170K)",
O6774&gt;=170000,"High Salary (&gt;$170K)"
)</f>
        <v>Lower Middle ($50K-$90K)</v>
      </c>
      <c r="R6774" t="str" cm="1">
        <f t="array" ref="R6774">_xlfn.IFS(
G6774&lt;=2,"New Customers (0-2Y)",
G6774&lt;=5,"Growing Customers (3-5Y)",
G6774&lt;=8,"Established Customers (6-8Y)",
G6774&lt;=10,"Loyal Customers (9-10Y)"
)</f>
        <v>Established Customers (6-8Y)</v>
      </c>
    </row>
    <row r="6775" spans="1:18" x14ac:dyDescent="0.35">
      <c r="A6775">
        <v>15636860</v>
      </c>
      <c r="B6775" t="s">
        <v>677</v>
      </c>
      <c r="C6775" t="s">
        <v>17</v>
      </c>
      <c r="D6775" t="s">
        <v>39</v>
      </c>
      <c r="E6775">
        <v>43</v>
      </c>
      <c r="F6775" t="s">
        <v>19</v>
      </c>
      <c r="G6775">
        <v>4</v>
      </c>
      <c r="H6775" s="4">
        <v>122351.29</v>
      </c>
      <c r="I6775" t="s">
        <v>33</v>
      </c>
      <c r="J6775">
        <v>1</v>
      </c>
      <c r="K6775">
        <v>625</v>
      </c>
      <c r="L6775" t="s">
        <v>20</v>
      </c>
      <c r="M6775" t="s">
        <v>21</v>
      </c>
      <c r="N6775" t="s">
        <v>32</v>
      </c>
      <c r="O6775" s="4">
        <v>71216.600000000006</v>
      </c>
      <c r="P6775" t="s">
        <v>28</v>
      </c>
      <c r="Q6775" t="str" cm="1">
        <f t="array" ref="Q6775">_xlfn.IFS(
O6775&lt;50000,"Low Salary (&lt;$50K)",
O6775&lt;90000,"Lower Middle ($50K-$90K)",
O6775&lt;130000,"Middle ($90K-$130K)",
O6775&lt;170000,"Upper Middle ($130K-$170K)",
O6775&gt;=170000,"High Salary (&gt;$170K)"
)</f>
        <v>Lower Middle ($50K-$90K)</v>
      </c>
      <c r="R6775" t="str" cm="1">
        <f t="array" ref="R6775">_xlfn.IFS(
G6775&lt;=2,"New Customers (0-2Y)",
G6775&lt;=5,"Growing Customers (3-5Y)",
G6775&lt;=8,"Established Customers (6-8Y)",
G6775&lt;=10,"Loyal Customers (9-10Y)"
)</f>
        <v>Growing Customers (3-5Y)</v>
      </c>
    </row>
    <row r="6776" spans="1:18" x14ac:dyDescent="0.35">
      <c r="A6776">
        <v>15569432</v>
      </c>
      <c r="B6776" t="s">
        <v>461</v>
      </c>
      <c r="C6776" t="s">
        <v>17</v>
      </c>
      <c r="D6776" t="s">
        <v>18</v>
      </c>
      <c r="E6776">
        <v>48</v>
      </c>
      <c r="F6776" t="s">
        <v>19</v>
      </c>
      <c r="G6776">
        <v>9</v>
      </c>
      <c r="H6776" s="4">
        <v>0</v>
      </c>
      <c r="I6776" t="s">
        <v>24</v>
      </c>
      <c r="J6776">
        <v>2</v>
      </c>
      <c r="K6776">
        <v>656</v>
      </c>
      <c r="L6776" t="s">
        <v>20</v>
      </c>
      <c r="M6776" t="s">
        <v>21</v>
      </c>
      <c r="N6776" t="s">
        <v>22</v>
      </c>
      <c r="O6776" s="4">
        <v>85240.61</v>
      </c>
      <c r="P6776" t="s">
        <v>23</v>
      </c>
      <c r="Q6776" t="str" cm="1">
        <f t="array" ref="Q6776">_xlfn.IFS(
O6776&lt;50000,"Low Salary (&lt;$50K)",
O6776&lt;90000,"Lower Middle ($50K-$90K)",
O6776&lt;130000,"Middle ($90K-$130K)",
O6776&lt;170000,"Upper Middle ($130K-$170K)",
O6776&gt;=170000,"High Salary (&gt;$170K)"
)</f>
        <v>Lower Middle ($50K-$90K)</v>
      </c>
      <c r="R6776" t="str" cm="1">
        <f t="array" ref="R6776">_xlfn.IFS(
G6776&lt;=2,"New Customers (0-2Y)",
G6776&lt;=5,"Growing Customers (3-5Y)",
G6776&lt;=8,"Established Customers (6-8Y)",
G6776&lt;=10,"Loyal Customers (9-10Y)"
)</f>
        <v>Loyal Customers (9-10Y)</v>
      </c>
    </row>
    <row r="6777" spans="1:18" x14ac:dyDescent="0.35">
      <c r="A6777">
        <v>15751455</v>
      </c>
      <c r="B6777" t="s">
        <v>285</v>
      </c>
      <c r="C6777" t="s">
        <v>17</v>
      </c>
      <c r="D6777" t="s">
        <v>18</v>
      </c>
      <c r="E6777">
        <v>48</v>
      </c>
      <c r="F6777" t="s">
        <v>19</v>
      </c>
      <c r="G6777">
        <v>5</v>
      </c>
      <c r="H6777" s="4">
        <v>0</v>
      </c>
      <c r="I6777" t="s">
        <v>24</v>
      </c>
      <c r="J6777">
        <v>1</v>
      </c>
      <c r="K6777">
        <v>469</v>
      </c>
      <c r="L6777" t="s">
        <v>44</v>
      </c>
      <c r="M6777" t="s">
        <v>21</v>
      </c>
      <c r="N6777" t="s">
        <v>32</v>
      </c>
      <c r="O6777" s="4">
        <v>160529.71</v>
      </c>
      <c r="P6777" t="s">
        <v>23</v>
      </c>
      <c r="Q6777" t="str" cm="1">
        <f t="array" ref="Q6777">_xlfn.IFS(
O6777&lt;50000,"Low Salary (&lt;$50K)",
O6777&lt;90000,"Lower Middle ($50K-$90K)",
O6777&lt;130000,"Middle ($90K-$130K)",
O6777&lt;170000,"Upper Middle ($130K-$170K)",
O6777&gt;=170000,"High Salary (&gt;$170K)"
)</f>
        <v>Upper Middle ($130K-$170K)</v>
      </c>
      <c r="R6777" t="str" cm="1">
        <f t="array" ref="R6777">_xlfn.IFS(
G6777&lt;=2,"New Customers (0-2Y)",
G6777&lt;=5,"Growing Customers (3-5Y)",
G6777&lt;=8,"Established Customers (6-8Y)",
G6777&lt;=10,"Loyal Customers (9-10Y)"
)</f>
        <v>Growing Customers (3-5Y)</v>
      </c>
    </row>
    <row r="6778" spans="1:18" x14ac:dyDescent="0.35">
      <c r="A6778">
        <v>15800583</v>
      </c>
      <c r="B6778" t="s">
        <v>410</v>
      </c>
      <c r="C6778" t="s">
        <v>26</v>
      </c>
      <c r="D6778" t="s">
        <v>18</v>
      </c>
      <c r="E6778">
        <v>43</v>
      </c>
      <c r="F6778" t="s">
        <v>19</v>
      </c>
      <c r="G6778">
        <v>8</v>
      </c>
      <c r="H6778" s="4">
        <v>0</v>
      </c>
      <c r="I6778" t="s">
        <v>24</v>
      </c>
      <c r="J6778">
        <v>1</v>
      </c>
      <c r="K6778">
        <v>621</v>
      </c>
      <c r="L6778" t="s">
        <v>20</v>
      </c>
      <c r="M6778" t="s">
        <v>27</v>
      </c>
      <c r="N6778" t="s">
        <v>32</v>
      </c>
      <c r="O6778" s="4">
        <v>102806.6</v>
      </c>
      <c r="P6778" t="s">
        <v>28</v>
      </c>
      <c r="Q6778" t="str" cm="1">
        <f t="array" ref="Q6778">_xlfn.IFS(
O6778&lt;50000,"Low Salary (&lt;$50K)",
O6778&lt;90000,"Lower Middle ($50K-$90K)",
O6778&lt;130000,"Middle ($90K-$130K)",
O6778&lt;170000,"Upper Middle ($130K-$170K)",
O6778&gt;=170000,"High Salary (&gt;$170K)"
)</f>
        <v>Middle ($90K-$130K)</v>
      </c>
      <c r="R6778" t="str" cm="1">
        <f t="array" ref="R6778">_xlfn.IFS(
G6778&lt;=2,"New Customers (0-2Y)",
G6778&lt;=5,"Growing Customers (3-5Y)",
G6778&lt;=8,"Established Customers (6-8Y)",
G6778&lt;=10,"Loyal Customers (9-10Y)"
)</f>
        <v>Established Customers (6-8Y)</v>
      </c>
    </row>
    <row r="6779" spans="1:18" x14ac:dyDescent="0.35">
      <c r="A6779">
        <v>15770214</v>
      </c>
      <c r="B6779" t="s">
        <v>936</v>
      </c>
      <c r="C6779" t="s">
        <v>17</v>
      </c>
      <c r="D6779" t="s">
        <v>18</v>
      </c>
      <c r="E6779">
        <v>27</v>
      </c>
      <c r="F6779" t="s">
        <v>43</v>
      </c>
      <c r="G6779">
        <v>7</v>
      </c>
      <c r="H6779" s="4">
        <v>0</v>
      </c>
      <c r="I6779" t="s">
        <v>24</v>
      </c>
      <c r="J6779">
        <v>2</v>
      </c>
      <c r="K6779">
        <v>754</v>
      </c>
      <c r="L6779" t="s">
        <v>35</v>
      </c>
      <c r="M6779" t="s">
        <v>21</v>
      </c>
      <c r="N6779" t="s">
        <v>32</v>
      </c>
      <c r="O6779" s="4">
        <v>144134.64000000001</v>
      </c>
      <c r="P6779" t="s">
        <v>28</v>
      </c>
      <c r="Q6779" t="str" cm="1">
        <f t="array" ref="Q6779">_xlfn.IFS(
O6779&lt;50000,"Low Salary (&lt;$50K)",
O6779&lt;90000,"Lower Middle ($50K-$90K)",
O6779&lt;130000,"Middle ($90K-$130K)",
O6779&lt;170000,"Upper Middle ($130K-$170K)",
O6779&gt;=170000,"High Salary (&gt;$170K)"
)</f>
        <v>Upper Middle ($130K-$170K)</v>
      </c>
      <c r="R6779" t="str" cm="1">
        <f t="array" ref="R6779">_xlfn.IFS(
G6779&lt;=2,"New Customers (0-2Y)",
G6779&lt;=5,"Growing Customers (3-5Y)",
G6779&lt;=8,"Established Customers (6-8Y)",
G6779&lt;=10,"Loyal Customers (9-10Y)"
)</f>
        <v>Established Customers (6-8Y)</v>
      </c>
    </row>
    <row r="6780" spans="1:18" x14ac:dyDescent="0.35">
      <c r="A6780">
        <v>15613463</v>
      </c>
      <c r="B6780" t="s">
        <v>228</v>
      </c>
      <c r="C6780" t="s">
        <v>42</v>
      </c>
      <c r="D6780" t="s">
        <v>18</v>
      </c>
      <c r="E6780">
        <v>50</v>
      </c>
      <c r="F6780" t="s">
        <v>19</v>
      </c>
      <c r="G6780">
        <v>6</v>
      </c>
      <c r="H6780" s="4">
        <v>132598.38</v>
      </c>
      <c r="I6780" t="s">
        <v>33</v>
      </c>
      <c r="J6780">
        <v>2</v>
      </c>
      <c r="K6780">
        <v>679</v>
      </c>
      <c r="L6780" t="s">
        <v>35</v>
      </c>
      <c r="M6780" t="s">
        <v>21</v>
      </c>
      <c r="N6780" t="s">
        <v>22</v>
      </c>
      <c r="O6780" s="4">
        <v>184017.98</v>
      </c>
      <c r="P6780" t="s">
        <v>28</v>
      </c>
      <c r="Q6780" t="str" cm="1">
        <f t="array" ref="Q6780">_xlfn.IFS(
O6780&lt;50000,"Low Salary (&lt;$50K)",
O6780&lt;90000,"Lower Middle ($50K-$90K)",
O6780&lt;130000,"Middle ($90K-$130K)",
O6780&lt;170000,"Upper Middle ($130K-$170K)",
O6780&gt;=170000,"High Salary (&gt;$170K)"
)</f>
        <v>High Salary (&gt;$170K)</v>
      </c>
      <c r="R6780" t="str" cm="1">
        <f t="array" ref="R6780">_xlfn.IFS(
G6780&lt;=2,"New Customers (0-2Y)",
G6780&lt;=5,"Growing Customers (3-5Y)",
G6780&lt;=8,"Established Customers (6-8Y)",
G6780&lt;=10,"Loyal Customers (9-10Y)"
)</f>
        <v>Established Customers (6-8Y)</v>
      </c>
    </row>
    <row r="6781" spans="1:18" x14ac:dyDescent="0.35">
      <c r="A6781">
        <v>15587066</v>
      </c>
      <c r="B6781" t="s">
        <v>1998</v>
      </c>
      <c r="C6781" t="s">
        <v>17</v>
      </c>
      <c r="D6781" t="s">
        <v>39</v>
      </c>
      <c r="E6781">
        <v>38</v>
      </c>
      <c r="F6781" t="s">
        <v>19</v>
      </c>
      <c r="G6781">
        <v>2</v>
      </c>
      <c r="H6781" s="4">
        <v>119272.29</v>
      </c>
      <c r="I6781" t="s">
        <v>33</v>
      </c>
      <c r="J6781">
        <v>1</v>
      </c>
      <c r="K6781">
        <v>535</v>
      </c>
      <c r="L6781" t="s">
        <v>31</v>
      </c>
      <c r="M6781" t="s">
        <v>27</v>
      </c>
      <c r="N6781" t="s">
        <v>32</v>
      </c>
      <c r="O6781" s="4">
        <v>195896.59</v>
      </c>
      <c r="P6781" t="s">
        <v>23</v>
      </c>
      <c r="Q6781" t="str" cm="1">
        <f t="array" ref="Q6781">_xlfn.IFS(
O6781&lt;50000,"Low Salary (&lt;$50K)",
O6781&lt;90000,"Lower Middle ($50K-$90K)",
O6781&lt;130000,"Middle ($90K-$130K)",
O6781&lt;170000,"Upper Middle ($130K-$170K)",
O6781&gt;=170000,"High Salary (&gt;$170K)"
)</f>
        <v>High Salary (&gt;$170K)</v>
      </c>
      <c r="R6781" t="str" cm="1">
        <f t="array" ref="R6781">_xlfn.IFS(
G6781&lt;=2,"New Customers (0-2Y)",
G6781&lt;=5,"Growing Customers (3-5Y)",
G6781&lt;=8,"Established Customers (6-8Y)",
G6781&lt;=10,"Loyal Customers (9-10Y)"
)</f>
        <v>New Customers (0-2Y)</v>
      </c>
    </row>
    <row r="6782" spans="1:18" x14ac:dyDescent="0.35">
      <c r="A6782">
        <v>15693752</v>
      </c>
      <c r="B6782" t="s">
        <v>348</v>
      </c>
      <c r="C6782" t="s">
        <v>17</v>
      </c>
      <c r="D6782" t="s">
        <v>39</v>
      </c>
      <c r="E6782">
        <v>37</v>
      </c>
      <c r="F6782" t="s">
        <v>19</v>
      </c>
      <c r="G6782">
        <v>2</v>
      </c>
      <c r="H6782" s="4">
        <v>0</v>
      </c>
      <c r="I6782" t="s">
        <v>24</v>
      </c>
      <c r="J6782">
        <v>2</v>
      </c>
      <c r="K6782">
        <v>487</v>
      </c>
      <c r="L6782" t="s">
        <v>44</v>
      </c>
      <c r="M6782" t="s">
        <v>21</v>
      </c>
      <c r="N6782" t="s">
        <v>22</v>
      </c>
      <c r="O6782" s="4">
        <v>126722.57</v>
      </c>
      <c r="P6782" t="s">
        <v>28</v>
      </c>
      <c r="Q6782" t="str" cm="1">
        <f t="array" ref="Q6782">_xlfn.IFS(
O6782&lt;50000,"Low Salary (&lt;$50K)",
O6782&lt;90000,"Lower Middle ($50K-$90K)",
O6782&lt;130000,"Middle ($90K-$130K)",
O6782&lt;170000,"Upper Middle ($130K-$170K)",
O6782&gt;=170000,"High Salary (&gt;$170K)"
)</f>
        <v>Middle ($90K-$130K)</v>
      </c>
      <c r="R6782" t="str" cm="1">
        <f t="array" ref="R6782">_xlfn.IFS(
G6782&lt;=2,"New Customers (0-2Y)",
G6782&lt;=5,"Growing Customers (3-5Y)",
G6782&lt;=8,"Established Customers (6-8Y)",
G6782&lt;=10,"Loyal Customers (9-10Y)"
)</f>
        <v>New Customers (0-2Y)</v>
      </c>
    </row>
    <row r="6783" spans="1:18" x14ac:dyDescent="0.35">
      <c r="A6783">
        <v>15714874</v>
      </c>
      <c r="B6783" t="s">
        <v>2437</v>
      </c>
      <c r="C6783" t="s">
        <v>17</v>
      </c>
      <c r="D6783" t="s">
        <v>18</v>
      </c>
      <c r="E6783">
        <v>42</v>
      </c>
      <c r="F6783" t="s">
        <v>19</v>
      </c>
      <c r="G6783">
        <v>3</v>
      </c>
      <c r="H6783" s="4">
        <v>0</v>
      </c>
      <c r="I6783" t="s">
        <v>24</v>
      </c>
      <c r="J6783">
        <v>2</v>
      </c>
      <c r="K6783">
        <v>850</v>
      </c>
      <c r="L6783" t="s">
        <v>37</v>
      </c>
      <c r="M6783" t="s">
        <v>21</v>
      </c>
      <c r="N6783" t="s">
        <v>22</v>
      </c>
      <c r="O6783" s="4">
        <v>176883.42</v>
      </c>
      <c r="P6783" t="s">
        <v>28</v>
      </c>
      <c r="Q6783" t="str" cm="1">
        <f t="array" ref="Q6783">_xlfn.IFS(
O6783&lt;50000,"Low Salary (&lt;$50K)",
O6783&lt;90000,"Lower Middle ($50K-$90K)",
O6783&lt;130000,"Middle ($90K-$130K)",
O6783&lt;170000,"Upper Middle ($130K-$170K)",
O6783&gt;=170000,"High Salary (&gt;$170K)"
)</f>
        <v>High Salary (&gt;$170K)</v>
      </c>
      <c r="R6783" t="str" cm="1">
        <f t="array" ref="R6783">_xlfn.IFS(
G6783&lt;=2,"New Customers (0-2Y)",
G6783&lt;=5,"Growing Customers (3-5Y)",
G6783&lt;=8,"Established Customers (6-8Y)",
G6783&lt;=10,"Loyal Customers (9-10Y)"
)</f>
        <v>Growing Customers (3-5Y)</v>
      </c>
    </row>
    <row r="6784" spans="1:18" x14ac:dyDescent="0.35">
      <c r="A6784">
        <v>15657809</v>
      </c>
      <c r="B6784" t="s">
        <v>458</v>
      </c>
      <c r="C6784" t="s">
        <v>17</v>
      </c>
      <c r="D6784" t="s">
        <v>39</v>
      </c>
      <c r="E6784">
        <v>55</v>
      </c>
      <c r="F6784" t="s">
        <v>19</v>
      </c>
      <c r="G6784">
        <v>10</v>
      </c>
      <c r="H6784" s="4">
        <v>106415.57</v>
      </c>
      <c r="I6784" t="s">
        <v>33</v>
      </c>
      <c r="J6784">
        <v>3</v>
      </c>
      <c r="K6784">
        <v>585</v>
      </c>
      <c r="L6784" t="s">
        <v>31</v>
      </c>
      <c r="M6784" t="s">
        <v>21</v>
      </c>
      <c r="N6784" t="s">
        <v>22</v>
      </c>
      <c r="O6784" s="4">
        <v>122960.98</v>
      </c>
      <c r="P6784" t="s">
        <v>23</v>
      </c>
      <c r="Q6784" t="str" cm="1">
        <f t="array" ref="Q6784">_xlfn.IFS(
O6784&lt;50000,"Low Salary (&lt;$50K)",
O6784&lt;90000,"Lower Middle ($50K-$90K)",
O6784&lt;130000,"Middle ($90K-$130K)",
O6784&lt;170000,"Upper Middle ($130K-$170K)",
O6784&gt;=170000,"High Salary (&gt;$170K)"
)</f>
        <v>Middle ($90K-$130K)</v>
      </c>
      <c r="R6784" t="str" cm="1">
        <f t="array" ref="R6784">_xlfn.IFS(
G6784&lt;=2,"New Customers (0-2Y)",
G6784&lt;=5,"Growing Customers (3-5Y)",
G6784&lt;=8,"Established Customers (6-8Y)",
G6784&lt;=10,"Loyal Customers (9-10Y)"
)</f>
        <v>Loyal Customers (9-10Y)</v>
      </c>
    </row>
    <row r="6785" spans="1:18" x14ac:dyDescent="0.35">
      <c r="A6785">
        <v>15651955</v>
      </c>
      <c r="B6785" t="s">
        <v>1293</v>
      </c>
      <c r="C6785" t="s">
        <v>17</v>
      </c>
      <c r="D6785" t="s">
        <v>39</v>
      </c>
      <c r="E6785">
        <v>31</v>
      </c>
      <c r="F6785" t="s">
        <v>19</v>
      </c>
      <c r="G6785">
        <v>4</v>
      </c>
      <c r="H6785" s="4">
        <v>0</v>
      </c>
      <c r="I6785" t="s">
        <v>24</v>
      </c>
      <c r="J6785">
        <v>2</v>
      </c>
      <c r="K6785">
        <v>603</v>
      </c>
      <c r="L6785" t="s">
        <v>20</v>
      </c>
      <c r="M6785" t="s">
        <v>27</v>
      </c>
      <c r="N6785" t="s">
        <v>22</v>
      </c>
      <c r="O6785" s="4">
        <v>9607.1</v>
      </c>
      <c r="P6785" t="s">
        <v>28</v>
      </c>
      <c r="Q6785" t="str" cm="1">
        <f t="array" ref="Q6785">_xlfn.IFS(
O6785&lt;50000,"Low Salary (&lt;$50K)",
O6785&lt;90000,"Lower Middle ($50K-$90K)",
O6785&lt;130000,"Middle ($90K-$130K)",
O6785&lt;170000,"Upper Middle ($130K-$170K)",
O6785&gt;=170000,"High Salary (&gt;$170K)"
)</f>
        <v>Low Salary (&lt;$50K)</v>
      </c>
      <c r="R6785" t="str" cm="1">
        <f t="array" ref="R6785">_xlfn.IFS(
G6785&lt;=2,"New Customers (0-2Y)",
G6785&lt;=5,"Growing Customers (3-5Y)",
G6785&lt;=8,"Established Customers (6-8Y)",
G6785&lt;=10,"Loyal Customers (9-10Y)"
)</f>
        <v>Growing Customers (3-5Y)</v>
      </c>
    </row>
    <row r="6786" spans="1:18" x14ac:dyDescent="0.35">
      <c r="A6786">
        <v>15570912</v>
      </c>
      <c r="B6786" t="s">
        <v>207</v>
      </c>
      <c r="C6786" t="s">
        <v>42</v>
      </c>
      <c r="D6786" t="s">
        <v>18</v>
      </c>
      <c r="E6786">
        <v>32</v>
      </c>
      <c r="F6786" t="s">
        <v>19</v>
      </c>
      <c r="G6786">
        <v>9</v>
      </c>
      <c r="H6786" s="4">
        <v>127772.1</v>
      </c>
      <c r="I6786" t="s">
        <v>33</v>
      </c>
      <c r="J6786">
        <v>2</v>
      </c>
      <c r="K6786">
        <v>728</v>
      </c>
      <c r="L6786" t="s">
        <v>35</v>
      </c>
      <c r="M6786" t="s">
        <v>21</v>
      </c>
      <c r="N6786" t="s">
        <v>22</v>
      </c>
      <c r="O6786" s="4">
        <v>152643.48000000001</v>
      </c>
      <c r="P6786" t="s">
        <v>28</v>
      </c>
      <c r="Q6786" t="str" cm="1">
        <f t="array" ref="Q6786">_xlfn.IFS(
O6786&lt;50000,"Low Salary (&lt;$50K)",
O6786&lt;90000,"Lower Middle ($50K-$90K)",
O6786&lt;130000,"Middle ($90K-$130K)",
O6786&lt;170000,"Upper Middle ($130K-$170K)",
O6786&gt;=170000,"High Salary (&gt;$170K)"
)</f>
        <v>Upper Middle ($130K-$170K)</v>
      </c>
      <c r="R6786" t="str" cm="1">
        <f t="array" ref="R6786">_xlfn.IFS(
G6786&lt;=2,"New Customers (0-2Y)",
G6786&lt;=5,"Growing Customers (3-5Y)",
G6786&lt;=8,"Established Customers (6-8Y)",
G6786&lt;=10,"Loyal Customers (9-10Y)"
)</f>
        <v>Loyal Customers (9-10Y)</v>
      </c>
    </row>
    <row r="6787" spans="1:18" x14ac:dyDescent="0.35">
      <c r="A6787">
        <v>15640266</v>
      </c>
      <c r="B6787" t="s">
        <v>2151</v>
      </c>
      <c r="C6787" t="s">
        <v>26</v>
      </c>
      <c r="D6787" t="s">
        <v>39</v>
      </c>
      <c r="E6787">
        <v>41</v>
      </c>
      <c r="F6787" t="s">
        <v>19</v>
      </c>
      <c r="G6787">
        <v>5</v>
      </c>
      <c r="H6787" s="4">
        <v>104631.67</v>
      </c>
      <c r="I6787" t="s">
        <v>33</v>
      </c>
      <c r="J6787">
        <v>1</v>
      </c>
      <c r="K6787">
        <v>621</v>
      </c>
      <c r="L6787" t="s">
        <v>20</v>
      </c>
      <c r="M6787" t="s">
        <v>21</v>
      </c>
      <c r="N6787" t="s">
        <v>22</v>
      </c>
      <c r="O6787" s="4">
        <v>95551.22</v>
      </c>
      <c r="P6787" t="s">
        <v>28</v>
      </c>
      <c r="Q6787" t="str" cm="1">
        <f t="array" ref="Q6787">_xlfn.IFS(
O6787&lt;50000,"Low Salary (&lt;$50K)",
O6787&lt;90000,"Lower Middle ($50K-$90K)",
O6787&lt;130000,"Middle ($90K-$130K)",
O6787&lt;170000,"Upper Middle ($130K-$170K)",
O6787&gt;=170000,"High Salary (&gt;$170K)"
)</f>
        <v>Middle ($90K-$130K)</v>
      </c>
      <c r="R6787" t="str" cm="1">
        <f t="array" ref="R6787">_xlfn.IFS(
G6787&lt;=2,"New Customers (0-2Y)",
G6787&lt;=5,"Growing Customers (3-5Y)",
G6787&lt;=8,"Established Customers (6-8Y)",
G6787&lt;=10,"Loyal Customers (9-10Y)"
)</f>
        <v>Growing Customers (3-5Y)</v>
      </c>
    </row>
    <row r="6788" spans="1:18" x14ac:dyDescent="0.35">
      <c r="A6788">
        <v>15652069</v>
      </c>
      <c r="B6788" t="s">
        <v>308</v>
      </c>
      <c r="C6788" t="s">
        <v>17</v>
      </c>
      <c r="D6788" t="s">
        <v>39</v>
      </c>
      <c r="E6788">
        <v>30</v>
      </c>
      <c r="F6788" t="s">
        <v>19</v>
      </c>
      <c r="G6788">
        <v>1</v>
      </c>
      <c r="H6788" s="4">
        <v>0</v>
      </c>
      <c r="I6788" t="s">
        <v>24</v>
      </c>
      <c r="J6788">
        <v>2</v>
      </c>
      <c r="K6788">
        <v>833</v>
      </c>
      <c r="L6788" t="s">
        <v>37</v>
      </c>
      <c r="M6788" t="s">
        <v>21</v>
      </c>
      <c r="N6788" t="s">
        <v>32</v>
      </c>
      <c r="O6788" s="4">
        <v>141860.62</v>
      </c>
      <c r="P6788" t="s">
        <v>28</v>
      </c>
      <c r="Q6788" t="str" cm="1">
        <f t="array" ref="Q6788">_xlfn.IFS(
O6788&lt;50000,"Low Salary (&lt;$50K)",
O6788&lt;90000,"Lower Middle ($50K-$90K)",
O6788&lt;130000,"Middle ($90K-$130K)",
O6788&lt;170000,"Upper Middle ($130K-$170K)",
O6788&gt;=170000,"High Salary (&gt;$170K)"
)</f>
        <v>Upper Middle ($130K-$170K)</v>
      </c>
      <c r="R6788" t="str" cm="1">
        <f t="array" ref="R6788">_xlfn.IFS(
G6788&lt;=2,"New Customers (0-2Y)",
G6788&lt;=5,"Growing Customers (3-5Y)",
G6788&lt;=8,"Established Customers (6-8Y)",
G6788&lt;=10,"Loyal Customers (9-10Y)"
)</f>
        <v>New Customers (0-2Y)</v>
      </c>
    </row>
    <row r="6789" spans="1:18" x14ac:dyDescent="0.35">
      <c r="A6789">
        <v>15596074</v>
      </c>
      <c r="B6789" t="s">
        <v>1505</v>
      </c>
      <c r="C6789" t="s">
        <v>17</v>
      </c>
      <c r="D6789" t="s">
        <v>39</v>
      </c>
      <c r="E6789">
        <v>37</v>
      </c>
      <c r="F6789" t="s">
        <v>19</v>
      </c>
      <c r="G6789">
        <v>10</v>
      </c>
      <c r="H6789" s="4">
        <v>0</v>
      </c>
      <c r="I6789" t="s">
        <v>24</v>
      </c>
      <c r="J6789">
        <v>1</v>
      </c>
      <c r="K6789">
        <v>502</v>
      </c>
      <c r="L6789" t="s">
        <v>31</v>
      </c>
      <c r="M6789" t="s">
        <v>21</v>
      </c>
      <c r="N6789" t="s">
        <v>22</v>
      </c>
      <c r="O6789" s="4">
        <v>76642.679999999993</v>
      </c>
      <c r="P6789" t="s">
        <v>28</v>
      </c>
      <c r="Q6789" t="str" cm="1">
        <f t="array" ref="Q6789">_xlfn.IFS(
O6789&lt;50000,"Low Salary (&lt;$50K)",
O6789&lt;90000,"Lower Middle ($50K-$90K)",
O6789&lt;130000,"Middle ($90K-$130K)",
O6789&lt;170000,"Upper Middle ($130K-$170K)",
O6789&gt;=170000,"High Salary (&gt;$170K)"
)</f>
        <v>Lower Middle ($50K-$90K)</v>
      </c>
      <c r="R6789" t="str" cm="1">
        <f t="array" ref="R6789">_xlfn.IFS(
G6789&lt;=2,"New Customers (0-2Y)",
G6789&lt;=5,"Growing Customers (3-5Y)",
G6789&lt;=8,"Established Customers (6-8Y)",
G6789&lt;=10,"Loyal Customers (9-10Y)"
)</f>
        <v>Loyal Customers (9-10Y)</v>
      </c>
    </row>
    <row r="6790" spans="1:18" x14ac:dyDescent="0.35">
      <c r="A6790">
        <v>15800268</v>
      </c>
      <c r="B6790" t="s">
        <v>1264</v>
      </c>
      <c r="C6790" t="s">
        <v>42</v>
      </c>
      <c r="D6790" t="s">
        <v>39</v>
      </c>
      <c r="E6790">
        <v>37</v>
      </c>
      <c r="F6790" t="s">
        <v>19</v>
      </c>
      <c r="G6790">
        <v>6</v>
      </c>
      <c r="H6790" s="4">
        <v>118050.79</v>
      </c>
      <c r="I6790" t="s">
        <v>33</v>
      </c>
      <c r="J6790">
        <v>1</v>
      </c>
      <c r="K6790">
        <v>825</v>
      </c>
      <c r="L6790" t="s">
        <v>37</v>
      </c>
      <c r="M6790" t="s">
        <v>27</v>
      </c>
      <c r="N6790" t="s">
        <v>22</v>
      </c>
      <c r="O6790" s="4">
        <v>52301.15</v>
      </c>
      <c r="P6790" t="s">
        <v>28</v>
      </c>
      <c r="Q6790" t="str" cm="1">
        <f t="array" ref="Q6790">_xlfn.IFS(
O6790&lt;50000,"Low Salary (&lt;$50K)",
O6790&lt;90000,"Lower Middle ($50K-$90K)",
O6790&lt;130000,"Middle ($90K-$130K)",
O6790&lt;170000,"Upper Middle ($130K-$170K)",
O6790&gt;=170000,"High Salary (&gt;$170K)"
)</f>
        <v>Lower Middle ($50K-$90K)</v>
      </c>
      <c r="R6790" t="str" cm="1">
        <f t="array" ref="R6790">_xlfn.IFS(
G6790&lt;=2,"New Customers (0-2Y)",
G6790&lt;=5,"Growing Customers (3-5Y)",
G6790&lt;=8,"Established Customers (6-8Y)",
G6790&lt;=10,"Loyal Customers (9-10Y)"
)</f>
        <v>Established Customers (6-8Y)</v>
      </c>
    </row>
    <row r="6791" spans="1:18" x14ac:dyDescent="0.35">
      <c r="A6791">
        <v>15809847</v>
      </c>
      <c r="B6791" t="s">
        <v>231</v>
      </c>
      <c r="C6791" t="s">
        <v>17</v>
      </c>
      <c r="D6791" t="s">
        <v>39</v>
      </c>
      <c r="E6791">
        <v>46</v>
      </c>
      <c r="F6791" t="s">
        <v>19</v>
      </c>
      <c r="G6791">
        <v>0</v>
      </c>
      <c r="H6791" s="4">
        <v>0</v>
      </c>
      <c r="I6791" t="s">
        <v>24</v>
      </c>
      <c r="J6791">
        <v>2</v>
      </c>
      <c r="K6791">
        <v>668</v>
      </c>
      <c r="L6791" t="s">
        <v>35</v>
      </c>
      <c r="M6791" t="s">
        <v>27</v>
      </c>
      <c r="N6791" t="s">
        <v>32</v>
      </c>
      <c r="O6791" s="4">
        <v>29388.02</v>
      </c>
      <c r="P6791" t="s">
        <v>28</v>
      </c>
      <c r="Q6791" t="str" cm="1">
        <f t="array" ref="Q6791">_xlfn.IFS(
O6791&lt;50000,"Low Salary (&lt;$50K)",
O6791&lt;90000,"Lower Middle ($50K-$90K)",
O6791&lt;130000,"Middle ($90K-$130K)",
O6791&lt;170000,"Upper Middle ($130K-$170K)",
O6791&gt;=170000,"High Salary (&gt;$170K)"
)</f>
        <v>Low Salary (&lt;$50K)</v>
      </c>
      <c r="R6791" t="str" cm="1">
        <f t="array" ref="R6791">_xlfn.IFS(
G6791&lt;=2,"New Customers (0-2Y)",
G6791&lt;=5,"Growing Customers (3-5Y)",
G6791&lt;=8,"Established Customers (6-8Y)",
G6791&lt;=10,"Loyal Customers (9-10Y)"
)</f>
        <v>New Customers (0-2Y)</v>
      </c>
    </row>
    <row r="6792" spans="1:18" x14ac:dyDescent="0.35">
      <c r="A6792">
        <v>15599074</v>
      </c>
      <c r="B6792" t="s">
        <v>166</v>
      </c>
      <c r="C6792" t="s">
        <v>26</v>
      </c>
      <c r="D6792" t="s">
        <v>18</v>
      </c>
      <c r="E6792">
        <v>40</v>
      </c>
      <c r="F6792" t="s">
        <v>19</v>
      </c>
      <c r="G6792">
        <v>6</v>
      </c>
      <c r="H6792" s="4">
        <v>136093.74</v>
      </c>
      <c r="I6792" t="s">
        <v>33</v>
      </c>
      <c r="J6792">
        <v>1</v>
      </c>
      <c r="K6792">
        <v>487</v>
      </c>
      <c r="L6792" t="s">
        <v>44</v>
      </c>
      <c r="M6792" t="s">
        <v>27</v>
      </c>
      <c r="N6792" t="s">
        <v>22</v>
      </c>
      <c r="O6792" s="4">
        <v>193408.43</v>
      </c>
      <c r="P6792" t="s">
        <v>28</v>
      </c>
      <c r="Q6792" t="str" cm="1">
        <f t="array" ref="Q6792">_xlfn.IFS(
O6792&lt;50000,"Low Salary (&lt;$50K)",
O6792&lt;90000,"Lower Middle ($50K-$90K)",
O6792&lt;130000,"Middle ($90K-$130K)",
O6792&lt;170000,"Upper Middle ($130K-$170K)",
O6792&gt;=170000,"High Salary (&gt;$170K)"
)</f>
        <v>High Salary (&gt;$170K)</v>
      </c>
      <c r="R6792" t="str" cm="1">
        <f t="array" ref="R6792">_xlfn.IFS(
G6792&lt;=2,"New Customers (0-2Y)",
G6792&lt;=5,"Growing Customers (3-5Y)",
G6792&lt;=8,"Established Customers (6-8Y)",
G6792&lt;=10,"Loyal Customers (9-10Y)"
)</f>
        <v>Established Customers (6-8Y)</v>
      </c>
    </row>
    <row r="6793" spans="1:18" x14ac:dyDescent="0.35">
      <c r="A6793">
        <v>15599591</v>
      </c>
      <c r="B6793" t="s">
        <v>82</v>
      </c>
      <c r="C6793" t="s">
        <v>42</v>
      </c>
      <c r="D6793" t="s">
        <v>18</v>
      </c>
      <c r="E6793">
        <v>39</v>
      </c>
      <c r="F6793" t="s">
        <v>19</v>
      </c>
      <c r="G6793">
        <v>7</v>
      </c>
      <c r="H6793" s="4">
        <v>88477.36</v>
      </c>
      <c r="I6793" t="s">
        <v>29</v>
      </c>
      <c r="J6793">
        <v>2</v>
      </c>
      <c r="K6793">
        <v>600</v>
      </c>
      <c r="L6793" t="s">
        <v>20</v>
      </c>
      <c r="M6793" t="s">
        <v>21</v>
      </c>
      <c r="N6793" t="s">
        <v>32</v>
      </c>
      <c r="O6793" s="4">
        <v>58632.37</v>
      </c>
      <c r="P6793" t="s">
        <v>28</v>
      </c>
      <c r="Q6793" t="str" cm="1">
        <f t="array" ref="Q6793">_xlfn.IFS(
O6793&lt;50000,"Low Salary (&lt;$50K)",
O6793&lt;90000,"Lower Middle ($50K-$90K)",
O6793&lt;130000,"Middle ($90K-$130K)",
O6793&lt;170000,"Upper Middle ($130K-$170K)",
O6793&gt;=170000,"High Salary (&gt;$170K)"
)</f>
        <v>Lower Middle ($50K-$90K)</v>
      </c>
      <c r="R6793" t="str" cm="1">
        <f t="array" ref="R6793">_xlfn.IFS(
G6793&lt;=2,"New Customers (0-2Y)",
G6793&lt;=5,"Growing Customers (3-5Y)",
G6793&lt;=8,"Established Customers (6-8Y)",
G6793&lt;=10,"Loyal Customers (9-10Y)"
)</f>
        <v>Established Customers (6-8Y)</v>
      </c>
    </row>
    <row r="6794" spans="1:18" x14ac:dyDescent="0.35">
      <c r="A6794">
        <v>15776096</v>
      </c>
      <c r="B6794" t="s">
        <v>2438</v>
      </c>
      <c r="C6794" t="s">
        <v>26</v>
      </c>
      <c r="D6794" t="s">
        <v>39</v>
      </c>
      <c r="E6794">
        <v>34</v>
      </c>
      <c r="F6794" t="s">
        <v>19</v>
      </c>
      <c r="G6794">
        <v>3</v>
      </c>
      <c r="H6794" s="4">
        <v>161572.24</v>
      </c>
      <c r="I6794" t="s">
        <v>33</v>
      </c>
      <c r="J6794">
        <v>1</v>
      </c>
      <c r="K6794">
        <v>606</v>
      </c>
      <c r="L6794" t="s">
        <v>20</v>
      </c>
      <c r="M6794" t="s">
        <v>27</v>
      </c>
      <c r="N6794" t="s">
        <v>22</v>
      </c>
      <c r="O6794" s="4">
        <v>191076.22</v>
      </c>
      <c r="P6794" t="s">
        <v>28</v>
      </c>
      <c r="Q6794" t="str" cm="1">
        <f t="array" ref="Q6794">_xlfn.IFS(
O6794&lt;50000,"Low Salary (&lt;$50K)",
O6794&lt;90000,"Lower Middle ($50K-$90K)",
O6794&lt;130000,"Middle ($90K-$130K)",
O6794&lt;170000,"Upper Middle ($130K-$170K)",
O6794&gt;=170000,"High Salary (&gt;$170K)"
)</f>
        <v>High Salary (&gt;$170K)</v>
      </c>
      <c r="R6794" t="str" cm="1">
        <f t="array" ref="R6794">_xlfn.IFS(
G6794&lt;=2,"New Customers (0-2Y)",
G6794&lt;=5,"Growing Customers (3-5Y)",
G6794&lt;=8,"Established Customers (6-8Y)",
G6794&lt;=10,"Loyal Customers (9-10Y)"
)</f>
        <v>Growing Customers (3-5Y)</v>
      </c>
    </row>
    <row r="6795" spans="1:18" x14ac:dyDescent="0.35">
      <c r="A6795">
        <v>15611669</v>
      </c>
      <c r="B6795" t="s">
        <v>2439</v>
      </c>
      <c r="C6795" t="s">
        <v>42</v>
      </c>
      <c r="D6795" t="s">
        <v>39</v>
      </c>
      <c r="E6795">
        <v>50</v>
      </c>
      <c r="F6795" t="s">
        <v>19</v>
      </c>
      <c r="G6795">
        <v>7</v>
      </c>
      <c r="H6795" s="4">
        <v>126608.37</v>
      </c>
      <c r="I6795" t="s">
        <v>33</v>
      </c>
      <c r="J6795">
        <v>1</v>
      </c>
      <c r="K6795">
        <v>623</v>
      </c>
      <c r="L6795" t="s">
        <v>20</v>
      </c>
      <c r="M6795" t="s">
        <v>27</v>
      </c>
      <c r="N6795" t="s">
        <v>22</v>
      </c>
      <c r="O6795" s="4">
        <v>645.61</v>
      </c>
      <c r="P6795" t="s">
        <v>23</v>
      </c>
      <c r="Q6795" t="str" cm="1">
        <f t="array" ref="Q6795">_xlfn.IFS(
O6795&lt;50000,"Low Salary (&lt;$50K)",
O6795&lt;90000,"Lower Middle ($50K-$90K)",
O6795&lt;130000,"Middle ($90K-$130K)",
O6795&lt;170000,"Upper Middle ($130K-$170K)",
O6795&gt;=170000,"High Salary (&gt;$170K)"
)</f>
        <v>Low Salary (&lt;$50K)</v>
      </c>
      <c r="R6795" t="str" cm="1">
        <f t="array" ref="R6795">_xlfn.IFS(
G6795&lt;=2,"New Customers (0-2Y)",
G6795&lt;=5,"Growing Customers (3-5Y)",
G6795&lt;=8,"Established Customers (6-8Y)",
G6795&lt;=10,"Loyal Customers (9-10Y)"
)</f>
        <v>Established Customers (6-8Y)</v>
      </c>
    </row>
    <row r="6796" spans="1:18" x14ac:dyDescent="0.35">
      <c r="A6796">
        <v>15694098</v>
      </c>
      <c r="B6796" t="s">
        <v>100</v>
      </c>
      <c r="C6796" t="s">
        <v>17</v>
      </c>
      <c r="D6796" t="s">
        <v>18</v>
      </c>
      <c r="E6796">
        <v>54</v>
      </c>
      <c r="F6796" t="s">
        <v>19</v>
      </c>
      <c r="G6796">
        <v>9</v>
      </c>
      <c r="H6796" s="4">
        <v>68332.960000000006</v>
      </c>
      <c r="I6796" t="s">
        <v>29</v>
      </c>
      <c r="J6796">
        <v>1</v>
      </c>
      <c r="K6796">
        <v>575</v>
      </c>
      <c r="L6796" t="s">
        <v>31</v>
      </c>
      <c r="M6796" t="s">
        <v>21</v>
      </c>
      <c r="N6796" t="s">
        <v>22</v>
      </c>
      <c r="O6796" s="4">
        <v>144390.75</v>
      </c>
      <c r="P6796" t="s">
        <v>28</v>
      </c>
      <c r="Q6796" t="str" cm="1">
        <f t="array" ref="Q6796">_xlfn.IFS(
O6796&lt;50000,"Low Salary (&lt;$50K)",
O6796&lt;90000,"Lower Middle ($50K-$90K)",
O6796&lt;130000,"Middle ($90K-$130K)",
O6796&lt;170000,"Upper Middle ($130K-$170K)",
O6796&gt;=170000,"High Salary (&gt;$170K)"
)</f>
        <v>Upper Middle ($130K-$170K)</v>
      </c>
      <c r="R6796" t="str" cm="1">
        <f t="array" ref="R6796">_xlfn.IFS(
G6796&lt;=2,"New Customers (0-2Y)",
G6796&lt;=5,"Growing Customers (3-5Y)",
G6796&lt;=8,"Established Customers (6-8Y)",
G6796&lt;=10,"Loyal Customers (9-10Y)"
)</f>
        <v>Loyal Customers (9-10Y)</v>
      </c>
    </row>
    <row r="6797" spans="1:18" x14ac:dyDescent="0.35">
      <c r="A6797">
        <v>15713347</v>
      </c>
      <c r="B6797" t="s">
        <v>2974</v>
      </c>
      <c r="C6797" t="s">
        <v>26</v>
      </c>
      <c r="D6797" t="s">
        <v>39</v>
      </c>
      <c r="E6797">
        <v>48</v>
      </c>
      <c r="F6797" t="s">
        <v>19</v>
      </c>
      <c r="G6797">
        <v>6</v>
      </c>
      <c r="H6797" s="4">
        <v>179852.26</v>
      </c>
      <c r="I6797" t="s">
        <v>33</v>
      </c>
      <c r="J6797">
        <v>1</v>
      </c>
      <c r="K6797">
        <v>577</v>
      </c>
      <c r="L6797" t="s">
        <v>31</v>
      </c>
      <c r="M6797" t="s">
        <v>21</v>
      </c>
      <c r="N6797" t="s">
        <v>32</v>
      </c>
      <c r="O6797" s="4">
        <v>193580.32</v>
      </c>
      <c r="P6797" t="s">
        <v>28</v>
      </c>
      <c r="Q6797" t="str" cm="1">
        <f t="array" ref="Q6797">_xlfn.IFS(
O6797&lt;50000,"Low Salary (&lt;$50K)",
O6797&lt;90000,"Lower Middle ($50K-$90K)",
O6797&lt;130000,"Middle ($90K-$130K)",
O6797&lt;170000,"Upper Middle ($130K-$170K)",
O6797&gt;=170000,"High Salary (&gt;$170K)"
)</f>
        <v>High Salary (&gt;$170K)</v>
      </c>
      <c r="R6797" t="str" cm="1">
        <f t="array" ref="R6797">_xlfn.IFS(
G6797&lt;=2,"New Customers (0-2Y)",
G6797&lt;=5,"Growing Customers (3-5Y)",
G6797&lt;=8,"Established Customers (6-8Y)",
G6797&lt;=10,"Loyal Customers (9-10Y)"
)</f>
        <v>Established Customers (6-8Y)</v>
      </c>
    </row>
    <row r="6798" spans="1:18" x14ac:dyDescent="0.35">
      <c r="A6798">
        <v>15713094</v>
      </c>
      <c r="B6798" t="s">
        <v>327</v>
      </c>
      <c r="C6798" t="s">
        <v>17</v>
      </c>
      <c r="D6798" t="s">
        <v>18</v>
      </c>
      <c r="E6798">
        <v>25</v>
      </c>
      <c r="F6798" t="s">
        <v>43</v>
      </c>
      <c r="G6798">
        <v>8</v>
      </c>
      <c r="H6798" s="4">
        <v>0</v>
      </c>
      <c r="I6798" t="s">
        <v>24</v>
      </c>
      <c r="J6798">
        <v>2</v>
      </c>
      <c r="K6798">
        <v>651</v>
      </c>
      <c r="L6798" t="s">
        <v>20</v>
      </c>
      <c r="M6798" t="s">
        <v>21</v>
      </c>
      <c r="N6798" t="s">
        <v>22</v>
      </c>
      <c r="O6798" s="4">
        <v>126761.2</v>
      </c>
      <c r="P6798" t="s">
        <v>28</v>
      </c>
      <c r="Q6798" t="str" cm="1">
        <f t="array" ref="Q6798">_xlfn.IFS(
O6798&lt;50000,"Low Salary (&lt;$50K)",
O6798&lt;90000,"Lower Middle ($50K-$90K)",
O6798&lt;130000,"Middle ($90K-$130K)",
O6798&lt;170000,"Upper Middle ($130K-$170K)",
O6798&gt;=170000,"High Salary (&gt;$170K)"
)</f>
        <v>Middle ($90K-$130K)</v>
      </c>
      <c r="R6798" t="str" cm="1">
        <f t="array" ref="R6798">_xlfn.IFS(
G6798&lt;=2,"New Customers (0-2Y)",
G6798&lt;=5,"Growing Customers (3-5Y)",
G6798&lt;=8,"Established Customers (6-8Y)",
G6798&lt;=10,"Loyal Customers (9-10Y)"
)</f>
        <v>Established Customers (6-8Y)</v>
      </c>
    </row>
    <row r="6799" spans="1:18" x14ac:dyDescent="0.35">
      <c r="A6799">
        <v>15811978</v>
      </c>
      <c r="B6799" t="s">
        <v>87</v>
      </c>
      <c r="C6799" t="s">
        <v>42</v>
      </c>
      <c r="D6799" t="s">
        <v>39</v>
      </c>
      <c r="E6799">
        <v>46</v>
      </c>
      <c r="F6799" t="s">
        <v>19</v>
      </c>
      <c r="G6799">
        <v>2</v>
      </c>
      <c r="H6799" s="4">
        <v>104763.41</v>
      </c>
      <c r="I6799" t="s">
        <v>33</v>
      </c>
      <c r="J6799">
        <v>1</v>
      </c>
      <c r="K6799">
        <v>693</v>
      </c>
      <c r="L6799" t="s">
        <v>35</v>
      </c>
      <c r="M6799" t="s">
        <v>21</v>
      </c>
      <c r="N6799" t="s">
        <v>22</v>
      </c>
      <c r="O6799" s="4">
        <v>62368.33</v>
      </c>
      <c r="P6799" t="s">
        <v>28</v>
      </c>
      <c r="Q6799" t="str" cm="1">
        <f t="array" ref="Q6799">_xlfn.IFS(
O6799&lt;50000,"Low Salary (&lt;$50K)",
O6799&lt;90000,"Lower Middle ($50K-$90K)",
O6799&lt;130000,"Middle ($90K-$130K)",
O6799&lt;170000,"Upper Middle ($130K-$170K)",
O6799&gt;=170000,"High Salary (&gt;$170K)"
)</f>
        <v>Lower Middle ($50K-$90K)</v>
      </c>
      <c r="R6799" t="str" cm="1">
        <f t="array" ref="R6799">_xlfn.IFS(
G6799&lt;=2,"New Customers (0-2Y)",
G6799&lt;=5,"Growing Customers (3-5Y)",
G6799&lt;=8,"Established Customers (6-8Y)",
G6799&lt;=10,"Loyal Customers (9-10Y)"
)</f>
        <v>New Customers (0-2Y)</v>
      </c>
    </row>
    <row r="6800" spans="1:18" x14ac:dyDescent="0.35">
      <c r="A6800">
        <v>15799925</v>
      </c>
      <c r="B6800" t="s">
        <v>1285</v>
      </c>
      <c r="C6800" t="s">
        <v>17</v>
      </c>
      <c r="D6800" t="s">
        <v>39</v>
      </c>
      <c r="E6800">
        <v>60</v>
      </c>
      <c r="F6800" t="s">
        <v>2967</v>
      </c>
      <c r="G6800">
        <v>6</v>
      </c>
      <c r="H6800" s="4">
        <v>88541.57</v>
      </c>
      <c r="I6800" t="s">
        <v>29</v>
      </c>
      <c r="J6800">
        <v>2</v>
      </c>
      <c r="K6800">
        <v>800</v>
      </c>
      <c r="L6800" t="s">
        <v>37</v>
      </c>
      <c r="M6800" t="s">
        <v>21</v>
      </c>
      <c r="N6800" t="s">
        <v>22</v>
      </c>
      <c r="O6800" s="4">
        <v>131718.12</v>
      </c>
      <c r="P6800" t="s">
        <v>28</v>
      </c>
      <c r="Q6800" t="str" cm="1">
        <f t="array" ref="Q6800">_xlfn.IFS(
O6800&lt;50000,"Low Salary (&lt;$50K)",
O6800&lt;90000,"Lower Middle ($50K-$90K)",
O6800&lt;130000,"Middle ($90K-$130K)",
O6800&lt;170000,"Upper Middle ($130K-$170K)",
O6800&gt;=170000,"High Salary (&gt;$170K)"
)</f>
        <v>Upper Middle ($130K-$170K)</v>
      </c>
      <c r="R6800" t="str" cm="1">
        <f t="array" ref="R6800">_xlfn.IFS(
G6800&lt;=2,"New Customers (0-2Y)",
G6800&lt;=5,"Growing Customers (3-5Y)",
G6800&lt;=8,"Established Customers (6-8Y)",
G6800&lt;=10,"Loyal Customers (9-10Y)"
)</f>
        <v>Established Customers (6-8Y)</v>
      </c>
    </row>
    <row r="6801" spans="1:18" x14ac:dyDescent="0.35">
      <c r="A6801">
        <v>15692575</v>
      </c>
      <c r="B6801" t="s">
        <v>337</v>
      </c>
      <c r="C6801" t="s">
        <v>17</v>
      </c>
      <c r="D6801" t="s">
        <v>39</v>
      </c>
      <c r="E6801">
        <v>38</v>
      </c>
      <c r="F6801" t="s">
        <v>19</v>
      </c>
      <c r="G6801">
        <v>6</v>
      </c>
      <c r="H6801" s="4">
        <v>162888.73000000001</v>
      </c>
      <c r="I6801" t="s">
        <v>33</v>
      </c>
      <c r="J6801">
        <v>1</v>
      </c>
      <c r="K6801">
        <v>760</v>
      </c>
      <c r="L6801" t="s">
        <v>35</v>
      </c>
      <c r="M6801" t="s">
        <v>21</v>
      </c>
      <c r="N6801" t="s">
        <v>32</v>
      </c>
      <c r="O6801" s="4">
        <v>91098.76</v>
      </c>
      <c r="P6801" t="s">
        <v>23</v>
      </c>
      <c r="Q6801" t="str" cm="1">
        <f t="array" ref="Q6801">_xlfn.IFS(
O6801&lt;50000,"Low Salary (&lt;$50K)",
O6801&lt;90000,"Lower Middle ($50K-$90K)",
O6801&lt;130000,"Middle ($90K-$130K)",
O6801&lt;170000,"Upper Middle ($130K-$170K)",
O6801&gt;=170000,"High Salary (&gt;$170K)"
)</f>
        <v>Middle ($90K-$130K)</v>
      </c>
      <c r="R6801" t="str" cm="1">
        <f t="array" ref="R6801">_xlfn.IFS(
G6801&lt;=2,"New Customers (0-2Y)",
G6801&lt;=5,"Growing Customers (3-5Y)",
G6801&lt;=8,"Established Customers (6-8Y)",
G6801&lt;=10,"Loyal Customers (9-10Y)"
)</f>
        <v>Established Customers (6-8Y)</v>
      </c>
    </row>
    <row r="6802" spans="1:18" x14ac:dyDescent="0.35">
      <c r="A6802">
        <v>15743149</v>
      </c>
      <c r="B6802" t="s">
        <v>409</v>
      </c>
      <c r="C6802" t="s">
        <v>17</v>
      </c>
      <c r="D6802" t="s">
        <v>18</v>
      </c>
      <c r="E6802">
        <v>35</v>
      </c>
      <c r="F6802" t="s">
        <v>19</v>
      </c>
      <c r="G6802">
        <v>8</v>
      </c>
      <c r="H6802" s="4">
        <v>0</v>
      </c>
      <c r="I6802" t="s">
        <v>24</v>
      </c>
      <c r="J6802">
        <v>1</v>
      </c>
      <c r="K6802">
        <v>711</v>
      </c>
      <c r="L6802" t="s">
        <v>35</v>
      </c>
      <c r="M6802" t="s">
        <v>21</v>
      </c>
      <c r="N6802" t="s">
        <v>22</v>
      </c>
      <c r="O6802" s="4">
        <v>67508.009999999995</v>
      </c>
      <c r="P6802" t="s">
        <v>28</v>
      </c>
      <c r="Q6802" t="str" cm="1">
        <f t="array" ref="Q6802">_xlfn.IFS(
O6802&lt;50000,"Low Salary (&lt;$50K)",
O6802&lt;90000,"Lower Middle ($50K-$90K)",
O6802&lt;130000,"Middle ($90K-$130K)",
O6802&lt;170000,"Upper Middle ($130K-$170K)",
O6802&gt;=170000,"High Salary (&gt;$170K)"
)</f>
        <v>Lower Middle ($50K-$90K)</v>
      </c>
      <c r="R6802" t="str" cm="1">
        <f t="array" ref="R6802">_xlfn.IFS(
G6802&lt;=2,"New Customers (0-2Y)",
G6802&lt;=5,"Growing Customers (3-5Y)",
G6802&lt;=8,"Established Customers (6-8Y)",
G6802&lt;=10,"Loyal Customers (9-10Y)"
)</f>
        <v>Established Customers (6-8Y)</v>
      </c>
    </row>
    <row r="6803" spans="1:18" x14ac:dyDescent="0.35">
      <c r="A6803">
        <v>15776947</v>
      </c>
      <c r="B6803" t="s">
        <v>2376</v>
      </c>
      <c r="C6803" t="s">
        <v>26</v>
      </c>
      <c r="D6803" t="s">
        <v>39</v>
      </c>
      <c r="E6803">
        <v>43</v>
      </c>
      <c r="F6803" t="s">
        <v>19</v>
      </c>
      <c r="G6803">
        <v>8</v>
      </c>
      <c r="H6803" s="4">
        <v>0</v>
      </c>
      <c r="I6803" t="s">
        <v>24</v>
      </c>
      <c r="J6803">
        <v>1</v>
      </c>
      <c r="K6803">
        <v>637</v>
      </c>
      <c r="L6803" t="s">
        <v>20</v>
      </c>
      <c r="M6803" t="s">
        <v>21</v>
      </c>
      <c r="N6803" t="s">
        <v>32</v>
      </c>
      <c r="O6803" s="4">
        <v>12156.93</v>
      </c>
      <c r="P6803" t="s">
        <v>23</v>
      </c>
      <c r="Q6803" t="str" cm="1">
        <f t="array" ref="Q6803">_xlfn.IFS(
O6803&lt;50000,"Low Salary (&lt;$50K)",
O6803&lt;90000,"Lower Middle ($50K-$90K)",
O6803&lt;130000,"Middle ($90K-$130K)",
O6803&lt;170000,"Upper Middle ($130K-$170K)",
O6803&gt;=170000,"High Salary (&gt;$170K)"
)</f>
        <v>Low Salary (&lt;$50K)</v>
      </c>
      <c r="R6803" t="str" cm="1">
        <f t="array" ref="R6803">_xlfn.IFS(
G6803&lt;=2,"New Customers (0-2Y)",
G6803&lt;=5,"Growing Customers (3-5Y)",
G6803&lt;=8,"Established Customers (6-8Y)",
G6803&lt;=10,"Loyal Customers (9-10Y)"
)</f>
        <v>Established Customers (6-8Y)</v>
      </c>
    </row>
    <row r="6804" spans="1:18" x14ac:dyDescent="0.35">
      <c r="A6804">
        <v>15700656</v>
      </c>
      <c r="B6804" t="s">
        <v>2355</v>
      </c>
      <c r="C6804" t="s">
        <v>17</v>
      </c>
      <c r="D6804" t="s">
        <v>39</v>
      </c>
      <c r="E6804">
        <v>32</v>
      </c>
      <c r="F6804" t="s">
        <v>19</v>
      </c>
      <c r="G6804">
        <v>9</v>
      </c>
      <c r="H6804" s="4">
        <v>0</v>
      </c>
      <c r="I6804" t="s">
        <v>24</v>
      </c>
      <c r="J6804">
        <v>2</v>
      </c>
      <c r="K6804">
        <v>662</v>
      </c>
      <c r="L6804" t="s">
        <v>35</v>
      </c>
      <c r="M6804" t="s">
        <v>27</v>
      </c>
      <c r="N6804" t="s">
        <v>32</v>
      </c>
      <c r="O6804" s="4">
        <v>65089.38</v>
      </c>
      <c r="P6804" t="s">
        <v>28</v>
      </c>
      <c r="Q6804" t="str" cm="1">
        <f t="array" ref="Q6804">_xlfn.IFS(
O6804&lt;50000,"Low Salary (&lt;$50K)",
O6804&lt;90000,"Lower Middle ($50K-$90K)",
O6804&lt;130000,"Middle ($90K-$130K)",
O6804&lt;170000,"Upper Middle ($130K-$170K)",
O6804&gt;=170000,"High Salary (&gt;$170K)"
)</f>
        <v>Lower Middle ($50K-$90K)</v>
      </c>
      <c r="R6804" t="str" cm="1">
        <f t="array" ref="R6804">_xlfn.IFS(
G6804&lt;=2,"New Customers (0-2Y)",
G6804&lt;=5,"Growing Customers (3-5Y)",
G6804&lt;=8,"Established Customers (6-8Y)",
G6804&lt;=10,"Loyal Customers (9-10Y)"
)</f>
        <v>Loyal Customers (9-10Y)</v>
      </c>
    </row>
    <row r="6805" spans="1:18" x14ac:dyDescent="0.35">
      <c r="A6805">
        <v>15594515</v>
      </c>
      <c r="B6805" t="s">
        <v>377</v>
      </c>
      <c r="C6805" t="s">
        <v>17</v>
      </c>
      <c r="D6805" t="s">
        <v>18</v>
      </c>
      <c r="E6805">
        <v>44</v>
      </c>
      <c r="F6805" t="s">
        <v>19</v>
      </c>
      <c r="G6805">
        <v>7</v>
      </c>
      <c r="H6805" s="4">
        <v>0</v>
      </c>
      <c r="I6805" t="s">
        <v>24</v>
      </c>
      <c r="J6805">
        <v>2</v>
      </c>
      <c r="K6805">
        <v>568</v>
      </c>
      <c r="L6805" t="s">
        <v>31</v>
      </c>
      <c r="M6805" t="s">
        <v>27</v>
      </c>
      <c r="N6805" t="s">
        <v>32</v>
      </c>
      <c r="O6805" s="4">
        <v>62370.67</v>
      </c>
      <c r="P6805" t="s">
        <v>23</v>
      </c>
      <c r="Q6805" t="str" cm="1">
        <f t="array" ref="Q6805">_xlfn.IFS(
O6805&lt;50000,"Low Salary (&lt;$50K)",
O6805&lt;90000,"Lower Middle ($50K-$90K)",
O6805&lt;130000,"Middle ($90K-$130K)",
O6805&lt;170000,"Upper Middle ($130K-$170K)",
O6805&gt;=170000,"High Salary (&gt;$170K)"
)</f>
        <v>Lower Middle ($50K-$90K)</v>
      </c>
      <c r="R6805" t="str" cm="1">
        <f t="array" ref="R6805">_xlfn.IFS(
G6805&lt;=2,"New Customers (0-2Y)",
G6805&lt;=5,"Growing Customers (3-5Y)",
G6805&lt;=8,"Established Customers (6-8Y)",
G6805&lt;=10,"Loyal Customers (9-10Y)"
)</f>
        <v>Established Customers (6-8Y)</v>
      </c>
    </row>
    <row r="6806" spans="1:18" x14ac:dyDescent="0.35">
      <c r="A6806">
        <v>15787884</v>
      </c>
      <c r="B6806" t="s">
        <v>82</v>
      </c>
      <c r="C6806" t="s">
        <v>17</v>
      </c>
      <c r="D6806" t="s">
        <v>18</v>
      </c>
      <c r="E6806">
        <v>30</v>
      </c>
      <c r="F6806" t="s">
        <v>19</v>
      </c>
      <c r="G6806">
        <v>7</v>
      </c>
      <c r="H6806" s="4">
        <v>0</v>
      </c>
      <c r="I6806" t="s">
        <v>24</v>
      </c>
      <c r="J6806">
        <v>2</v>
      </c>
      <c r="K6806">
        <v>692</v>
      </c>
      <c r="L6806" t="s">
        <v>35</v>
      </c>
      <c r="M6806" t="s">
        <v>21</v>
      </c>
      <c r="N6806" t="s">
        <v>22</v>
      </c>
      <c r="O6806" s="4">
        <v>18826.34</v>
      </c>
      <c r="P6806" t="s">
        <v>28</v>
      </c>
      <c r="Q6806" t="str" cm="1">
        <f t="array" ref="Q6806">_xlfn.IFS(
O6806&lt;50000,"Low Salary (&lt;$50K)",
O6806&lt;90000,"Lower Middle ($50K-$90K)",
O6806&lt;130000,"Middle ($90K-$130K)",
O6806&lt;170000,"Upper Middle ($130K-$170K)",
O6806&gt;=170000,"High Salary (&gt;$170K)"
)</f>
        <v>Low Salary (&lt;$50K)</v>
      </c>
      <c r="R6806" t="str" cm="1">
        <f t="array" ref="R6806">_xlfn.IFS(
G6806&lt;=2,"New Customers (0-2Y)",
G6806&lt;=5,"Growing Customers (3-5Y)",
G6806&lt;=8,"Established Customers (6-8Y)",
G6806&lt;=10,"Loyal Customers (9-10Y)"
)</f>
        <v>Established Customers (6-8Y)</v>
      </c>
    </row>
    <row r="6807" spans="1:18" x14ac:dyDescent="0.35">
      <c r="A6807">
        <v>15577988</v>
      </c>
      <c r="B6807" t="s">
        <v>317</v>
      </c>
      <c r="C6807" t="s">
        <v>17</v>
      </c>
      <c r="D6807" t="s">
        <v>18</v>
      </c>
      <c r="E6807">
        <v>35</v>
      </c>
      <c r="F6807" t="s">
        <v>19</v>
      </c>
      <c r="G6807">
        <v>1</v>
      </c>
      <c r="H6807" s="4">
        <v>0</v>
      </c>
      <c r="I6807" t="s">
        <v>24</v>
      </c>
      <c r="J6807">
        <v>2</v>
      </c>
      <c r="K6807">
        <v>614</v>
      </c>
      <c r="L6807" t="s">
        <v>20</v>
      </c>
      <c r="M6807" t="s">
        <v>21</v>
      </c>
      <c r="N6807" t="s">
        <v>22</v>
      </c>
      <c r="O6807" s="4">
        <v>3342.62</v>
      </c>
      <c r="P6807" t="s">
        <v>28</v>
      </c>
      <c r="Q6807" t="str" cm="1">
        <f t="array" ref="Q6807">_xlfn.IFS(
O6807&lt;50000,"Low Salary (&lt;$50K)",
O6807&lt;90000,"Lower Middle ($50K-$90K)",
O6807&lt;130000,"Middle ($90K-$130K)",
O6807&lt;170000,"Upper Middle ($130K-$170K)",
O6807&gt;=170000,"High Salary (&gt;$170K)"
)</f>
        <v>Low Salary (&lt;$50K)</v>
      </c>
      <c r="R6807" t="str" cm="1">
        <f t="array" ref="R6807">_xlfn.IFS(
G6807&lt;=2,"New Customers (0-2Y)",
G6807&lt;=5,"Growing Customers (3-5Y)",
G6807&lt;=8,"Established Customers (6-8Y)",
G6807&lt;=10,"Loyal Customers (9-10Y)"
)</f>
        <v>New Customers (0-2Y)</v>
      </c>
    </row>
    <row r="6808" spans="1:18" x14ac:dyDescent="0.35">
      <c r="A6808">
        <v>15795586</v>
      </c>
      <c r="B6808" t="s">
        <v>57</v>
      </c>
      <c r="C6808" t="s">
        <v>17</v>
      </c>
      <c r="D6808" t="s">
        <v>39</v>
      </c>
      <c r="E6808">
        <v>35</v>
      </c>
      <c r="F6808" t="s">
        <v>19</v>
      </c>
      <c r="G6808">
        <v>1</v>
      </c>
      <c r="H6808" s="4">
        <v>92474.05</v>
      </c>
      <c r="I6808" t="s">
        <v>29</v>
      </c>
      <c r="J6808">
        <v>1</v>
      </c>
      <c r="K6808">
        <v>478</v>
      </c>
      <c r="L6808" t="s">
        <v>44</v>
      </c>
      <c r="M6808" t="s">
        <v>21</v>
      </c>
      <c r="N6808" t="s">
        <v>32</v>
      </c>
      <c r="O6808" s="4">
        <v>178626.07</v>
      </c>
      <c r="P6808" t="s">
        <v>28</v>
      </c>
      <c r="Q6808" t="str" cm="1">
        <f t="array" ref="Q6808">_xlfn.IFS(
O6808&lt;50000,"Low Salary (&lt;$50K)",
O6808&lt;90000,"Lower Middle ($50K-$90K)",
O6808&lt;130000,"Middle ($90K-$130K)",
O6808&lt;170000,"Upper Middle ($130K-$170K)",
O6808&gt;=170000,"High Salary (&gt;$170K)"
)</f>
        <v>High Salary (&gt;$170K)</v>
      </c>
      <c r="R6808" t="str" cm="1">
        <f t="array" ref="R6808">_xlfn.IFS(
G6808&lt;=2,"New Customers (0-2Y)",
G6808&lt;=5,"Growing Customers (3-5Y)",
G6808&lt;=8,"Established Customers (6-8Y)",
G6808&lt;=10,"Loyal Customers (9-10Y)"
)</f>
        <v>New Customers (0-2Y)</v>
      </c>
    </row>
    <row r="6809" spans="1:18" x14ac:dyDescent="0.35">
      <c r="A6809">
        <v>15677739</v>
      </c>
      <c r="B6809" t="s">
        <v>58</v>
      </c>
      <c r="C6809" t="s">
        <v>17</v>
      </c>
      <c r="D6809" t="s">
        <v>39</v>
      </c>
      <c r="E6809">
        <v>36</v>
      </c>
      <c r="F6809" t="s">
        <v>19</v>
      </c>
      <c r="G6809">
        <v>6</v>
      </c>
      <c r="H6809" s="4">
        <v>0</v>
      </c>
      <c r="I6809" t="s">
        <v>24</v>
      </c>
      <c r="J6809">
        <v>2</v>
      </c>
      <c r="K6809">
        <v>562</v>
      </c>
      <c r="L6809" t="s">
        <v>31</v>
      </c>
      <c r="M6809" t="s">
        <v>21</v>
      </c>
      <c r="N6809" t="s">
        <v>32</v>
      </c>
      <c r="O6809" s="4">
        <v>32845.32</v>
      </c>
      <c r="P6809" t="s">
        <v>28</v>
      </c>
      <c r="Q6809" t="str" cm="1">
        <f t="array" ref="Q6809">_xlfn.IFS(
O6809&lt;50000,"Low Salary (&lt;$50K)",
O6809&lt;90000,"Lower Middle ($50K-$90K)",
O6809&lt;130000,"Middle ($90K-$130K)",
O6809&lt;170000,"Upper Middle ($130K-$170K)",
O6809&gt;=170000,"High Salary (&gt;$170K)"
)</f>
        <v>Low Salary (&lt;$50K)</v>
      </c>
      <c r="R6809" t="str" cm="1">
        <f t="array" ref="R6809">_xlfn.IFS(
G6809&lt;=2,"New Customers (0-2Y)",
G6809&lt;=5,"Growing Customers (3-5Y)",
G6809&lt;=8,"Established Customers (6-8Y)",
G6809&lt;=10,"Loyal Customers (9-10Y)"
)</f>
        <v>Established Customers (6-8Y)</v>
      </c>
    </row>
    <row r="6810" spans="1:18" x14ac:dyDescent="0.35">
      <c r="A6810">
        <v>15720134</v>
      </c>
      <c r="B6810" t="s">
        <v>2974</v>
      </c>
      <c r="C6810" t="s">
        <v>42</v>
      </c>
      <c r="D6810" t="s">
        <v>39</v>
      </c>
      <c r="E6810">
        <v>30</v>
      </c>
      <c r="F6810" t="s">
        <v>19</v>
      </c>
      <c r="G6810">
        <v>9</v>
      </c>
      <c r="H6810" s="4">
        <v>115479.48</v>
      </c>
      <c r="I6810" t="s">
        <v>33</v>
      </c>
      <c r="J6810">
        <v>2</v>
      </c>
      <c r="K6810">
        <v>709</v>
      </c>
      <c r="L6810" t="s">
        <v>35</v>
      </c>
      <c r="M6810" t="s">
        <v>21</v>
      </c>
      <c r="N6810" t="s">
        <v>22</v>
      </c>
      <c r="O6810" s="4">
        <v>134732.99</v>
      </c>
      <c r="P6810" t="s">
        <v>28</v>
      </c>
      <c r="Q6810" t="str" cm="1">
        <f t="array" ref="Q6810">_xlfn.IFS(
O6810&lt;50000,"Low Salary (&lt;$50K)",
O6810&lt;90000,"Lower Middle ($50K-$90K)",
O6810&lt;130000,"Middle ($90K-$130K)",
O6810&lt;170000,"Upper Middle ($130K-$170K)",
O6810&gt;=170000,"High Salary (&gt;$170K)"
)</f>
        <v>Upper Middle ($130K-$170K)</v>
      </c>
      <c r="R6810" t="str" cm="1">
        <f t="array" ref="R6810">_xlfn.IFS(
G6810&lt;=2,"New Customers (0-2Y)",
G6810&lt;=5,"Growing Customers (3-5Y)",
G6810&lt;=8,"Established Customers (6-8Y)",
G6810&lt;=10,"Loyal Customers (9-10Y)"
)</f>
        <v>Loyal Customers (9-10Y)</v>
      </c>
    </row>
    <row r="6811" spans="1:18" x14ac:dyDescent="0.35">
      <c r="A6811">
        <v>15688868</v>
      </c>
      <c r="B6811" t="s">
        <v>2440</v>
      </c>
      <c r="C6811" t="s">
        <v>17</v>
      </c>
      <c r="D6811" t="s">
        <v>18</v>
      </c>
      <c r="E6811">
        <v>26</v>
      </c>
      <c r="F6811" t="s">
        <v>43</v>
      </c>
      <c r="G6811">
        <v>5</v>
      </c>
      <c r="H6811" s="4">
        <v>87098.91</v>
      </c>
      <c r="I6811" t="s">
        <v>29</v>
      </c>
      <c r="J6811">
        <v>1</v>
      </c>
      <c r="K6811">
        <v>684</v>
      </c>
      <c r="L6811" t="s">
        <v>35</v>
      </c>
      <c r="M6811" t="s">
        <v>27</v>
      </c>
      <c r="N6811" t="s">
        <v>32</v>
      </c>
      <c r="O6811" s="4">
        <v>106095.82</v>
      </c>
      <c r="P6811" t="s">
        <v>28</v>
      </c>
      <c r="Q6811" t="str" cm="1">
        <f t="array" ref="Q6811">_xlfn.IFS(
O6811&lt;50000,"Low Salary (&lt;$50K)",
O6811&lt;90000,"Lower Middle ($50K-$90K)",
O6811&lt;130000,"Middle ($90K-$130K)",
O6811&lt;170000,"Upper Middle ($130K-$170K)",
O6811&gt;=170000,"High Salary (&gt;$170K)"
)</f>
        <v>Middle ($90K-$130K)</v>
      </c>
      <c r="R6811" t="str" cm="1">
        <f t="array" ref="R6811">_xlfn.IFS(
G6811&lt;=2,"New Customers (0-2Y)",
G6811&lt;=5,"Growing Customers (3-5Y)",
G6811&lt;=8,"Established Customers (6-8Y)",
G6811&lt;=10,"Loyal Customers (9-10Y)"
)</f>
        <v>Growing Customers (3-5Y)</v>
      </c>
    </row>
    <row r="6812" spans="1:18" x14ac:dyDescent="0.35">
      <c r="A6812">
        <v>15642996</v>
      </c>
      <c r="B6812" t="s">
        <v>212</v>
      </c>
      <c r="C6812" t="s">
        <v>42</v>
      </c>
      <c r="D6812" t="s">
        <v>18</v>
      </c>
      <c r="E6812">
        <v>42</v>
      </c>
      <c r="F6812" t="s">
        <v>19</v>
      </c>
      <c r="G6812">
        <v>9</v>
      </c>
      <c r="H6812" s="4">
        <v>86351.85</v>
      </c>
      <c r="I6812" t="s">
        <v>29</v>
      </c>
      <c r="J6812">
        <v>2</v>
      </c>
      <c r="K6812">
        <v>546</v>
      </c>
      <c r="L6812" t="s">
        <v>31</v>
      </c>
      <c r="M6812" t="s">
        <v>21</v>
      </c>
      <c r="N6812" t="s">
        <v>32</v>
      </c>
      <c r="O6812" s="4">
        <v>57380.13</v>
      </c>
      <c r="P6812" t="s">
        <v>28</v>
      </c>
      <c r="Q6812" t="str" cm="1">
        <f t="array" ref="Q6812">_xlfn.IFS(
O6812&lt;50000,"Low Salary (&lt;$50K)",
O6812&lt;90000,"Lower Middle ($50K-$90K)",
O6812&lt;130000,"Middle ($90K-$130K)",
O6812&lt;170000,"Upper Middle ($130K-$170K)",
O6812&gt;=170000,"High Salary (&gt;$170K)"
)</f>
        <v>Lower Middle ($50K-$90K)</v>
      </c>
      <c r="R6812" t="str" cm="1">
        <f t="array" ref="R6812">_xlfn.IFS(
G6812&lt;=2,"New Customers (0-2Y)",
G6812&lt;=5,"Growing Customers (3-5Y)",
G6812&lt;=8,"Established Customers (6-8Y)",
G6812&lt;=10,"Loyal Customers (9-10Y)"
)</f>
        <v>Loyal Customers (9-10Y)</v>
      </c>
    </row>
    <row r="6813" spans="1:18" x14ac:dyDescent="0.35">
      <c r="A6813">
        <v>15771222</v>
      </c>
      <c r="B6813" t="s">
        <v>698</v>
      </c>
      <c r="C6813" t="s">
        <v>17</v>
      </c>
      <c r="D6813" t="s">
        <v>18</v>
      </c>
      <c r="E6813">
        <v>42</v>
      </c>
      <c r="F6813" t="s">
        <v>19</v>
      </c>
      <c r="G6813">
        <v>5</v>
      </c>
      <c r="H6813" s="4">
        <v>0</v>
      </c>
      <c r="I6813" t="s">
        <v>24</v>
      </c>
      <c r="J6813">
        <v>2</v>
      </c>
      <c r="K6813">
        <v>779</v>
      </c>
      <c r="L6813" t="s">
        <v>35</v>
      </c>
      <c r="M6813" t="s">
        <v>27</v>
      </c>
      <c r="N6813" t="s">
        <v>32</v>
      </c>
      <c r="O6813" s="4">
        <v>25951.91</v>
      </c>
      <c r="P6813" t="s">
        <v>28</v>
      </c>
      <c r="Q6813" t="str" cm="1">
        <f t="array" ref="Q6813">_xlfn.IFS(
O6813&lt;50000,"Low Salary (&lt;$50K)",
O6813&lt;90000,"Lower Middle ($50K-$90K)",
O6813&lt;130000,"Middle ($90K-$130K)",
O6813&lt;170000,"Upper Middle ($130K-$170K)",
O6813&gt;=170000,"High Salary (&gt;$170K)"
)</f>
        <v>Low Salary (&lt;$50K)</v>
      </c>
      <c r="R6813" t="str" cm="1">
        <f t="array" ref="R6813">_xlfn.IFS(
G6813&lt;=2,"New Customers (0-2Y)",
G6813&lt;=5,"Growing Customers (3-5Y)",
G6813&lt;=8,"Established Customers (6-8Y)",
G6813&lt;=10,"Loyal Customers (9-10Y)"
)</f>
        <v>Growing Customers (3-5Y)</v>
      </c>
    </row>
    <row r="6814" spans="1:18" x14ac:dyDescent="0.35">
      <c r="A6814">
        <v>15605059</v>
      </c>
      <c r="B6814" t="s">
        <v>2441</v>
      </c>
      <c r="C6814" t="s">
        <v>42</v>
      </c>
      <c r="D6814" t="s">
        <v>39</v>
      </c>
      <c r="E6814">
        <v>63</v>
      </c>
      <c r="F6814" t="s">
        <v>2967</v>
      </c>
      <c r="G6814">
        <v>3</v>
      </c>
      <c r="H6814" s="4">
        <v>148843.56</v>
      </c>
      <c r="I6814" t="s">
        <v>33</v>
      </c>
      <c r="J6814">
        <v>1</v>
      </c>
      <c r="K6814">
        <v>576</v>
      </c>
      <c r="L6814" t="s">
        <v>31</v>
      </c>
      <c r="M6814" t="s">
        <v>21</v>
      </c>
      <c r="N6814" t="s">
        <v>32</v>
      </c>
      <c r="O6814" s="4">
        <v>69414.13</v>
      </c>
      <c r="P6814" t="s">
        <v>23</v>
      </c>
      <c r="Q6814" t="str" cm="1">
        <f t="array" ref="Q6814">_xlfn.IFS(
O6814&lt;50000,"Low Salary (&lt;$50K)",
O6814&lt;90000,"Lower Middle ($50K-$90K)",
O6814&lt;130000,"Middle ($90K-$130K)",
O6814&lt;170000,"Upper Middle ($130K-$170K)",
O6814&gt;=170000,"High Salary (&gt;$170K)"
)</f>
        <v>Lower Middle ($50K-$90K)</v>
      </c>
      <c r="R6814" t="str" cm="1">
        <f t="array" ref="R6814">_xlfn.IFS(
G6814&lt;=2,"New Customers (0-2Y)",
G6814&lt;=5,"Growing Customers (3-5Y)",
G6814&lt;=8,"Established Customers (6-8Y)",
G6814&lt;=10,"Loyal Customers (9-10Y)"
)</f>
        <v>Growing Customers (3-5Y)</v>
      </c>
    </row>
    <row r="6815" spans="1:18" x14ac:dyDescent="0.35">
      <c r="A6815">
        <v>15568088</v>
      </c>
      <c r="B6815" t="s">
        <v>810</v>
      </c>
      <c r="C6815" t="s">
        <v>42</v>
      </c>
      <c r="D6815" t="s">
        <v>39</v>
      </c>
      <c r="E6815">
        <v>44</v>
      </c>
      <c r="F6815" t="s">
        <v>19</v>
      </c>
      <c r="G6815">
        <v>3</v>
      </c>
      <c r="H6815" s="4">
        <v>163714.51999999999</v>
      </c>
      <c r="I6815" t="s">
        <v>33</v>
      </c>
      <c r="J6815">
        <v>1</v>
      </c>
      <c r="K6815">
        <v>481</v>
      </c>
      <c r="L6815" t="s">
        <v>44</v>
      </c>
      <c r="M6815" t="s">
        <v>21</v>
      </c>
      <c r="N6815" t="s">
        <v>32</v>
      </c>
      <c r="O6815" s="4">
        <v>96123.72</v>
      </c>
      <c r="P6815" t="s">
        <v>28</v>
      </c>
      <c r="Q6815" t="str" cm="1">
        <f t="array" ref="Q6815">_xlfn.IFS(
O6815&lt;50000,"Low Salary (&lt;$50K)",
O6815&lt;90000,"Lower Middle ($50K-$90K)",
O6815&lt;130000,"Middle ($90K-$130K)",
O6815&lt;170000,"Upper Middle ($130K-$170K)",
O6815&gt;=170000,"High Salary (&gt;$170K)"
)</f>
        <v>Middle ($90K-$130K)</v>
      </c>
      <c r="R6815" t="str" cm="1">
        <f t="array" ref="R6815">_xlfn.IFS(
G6815&lt;=2,"New Customers (0-2Y)",
G6815&lt;=5,"Growing Customers (3-5Y)",
G6815&lt;=8,"Established Customers (6-8Y)",
G6815&lt;=10,"Loyal Customers (9-10Y)"
)</f>
        <v>Growing Customers (3-5Y)</v>
      </c>
    </row>
    <row r="6816" spans="1:18" x14ac:dyDescent="0.35">
      <c r="A6816">
        <v>15665943</v>
      </c>
      <c r="B6816" t="s">
        <v>477</v>
      </c>
      <c r="C6816" t="s">
        <v>17</v>
      </c>
      <c r="D6816" t="s">
        <v>39</v>
      </c>
      <c r="E6816">
        <v>25</v>
      </c>
      <c r="F6816" t="s">
        <v>43</v>
      </c>
      <c r="G6816">
        <v>6</v>
      </c>
      <c r="H6816" s="4">
        <v>0</v>
      </c>
      <c r="I6816" t="s">
        <v>24</v>
      </c>
      <c r="J6816">
        <v>2</v>
      </c>
      <c r="K6816">
        <v>445</v>
      </c>
      <c r="L6816" t="s">
        <v>44</v>
      </c>
      <c r="M6816" t="s">
        <v>21</v>
      </c>
      <c r="N6816" t="s">
        <v>32</v>
      </c>
      <c r="O6816" s="4">
        <v>119425.94</v>
      </c>
      <c r="P6816" t="s">
        <v>28</v>
      </c>
      <c r="Q6816" t="str" cm="1">
        <f t="array" ref="Q6816">_xlfn.IFS(
O6816&lt;50000,"Low Salary (&lt;$50K)",
O6816&lt;90000,"Lower Middle ($50K-$90K)",
O6816&lt;130000,"Middle ($90K-$130K)",
O6816&lt;170000,"Upper Middle ($130K-$170K)",
O6816&gt;=170000,"High Salary (&gt;$170K)"
)</f>
        <v>Middle ($90K-$130K)</v>
      </c>
      <c r="R6816" t="str" cm="1">
        <f t="array" ref="R6816">_xlfn.IFS(
G6816&lt;=2,"New Customers (0-2Y)",
G6816&lt;=5,"Growing Customers (3-5Y)",
G6816&lt;=8,"Established Customers (6-8Y)",
G6816&lt;=10,"Loyal Customers (9-10Y)"
)</f>
        <v>Established Customers (6-8Y)</v>
      </c>
    </row>
    <row r="6817" spans="1:18" x14ac:dyDescent="0.35">
      <c r="A6817">
        <v>15795571</v>
      </c>
      <c r="B6817" t="s">
        <v>1153</v>
      </c>
      <c r="C6817" t="s">
        <v>26</v>
      </c>
      <c r="D6817" t="s">
        <v>39</v>
      </c>
      <c r="E6817">
        <v>36</v>
      </c>
      <c r="F6817" t="s">
        <v>19</v>
      </c>
      <c r="G6817">
        <v>0</v>
      </c>
      <c r="H6817" s="4">
        <v>94153.56</v>
      </c>
      <c r="I6817" t="s">
        <v>29</v>
      </c>
      <c r="J6817">
        <v>1</v>
      </c>
      <c r="K6817">
        <v>606</v>
      </c>
      <c r="L6817" t="s">
        <v>20</v>
      </c>
      <c r="M6817" t="s">
        <v>27</v>
      </c>
      <c r="N6817" t="s">
        <v>22</v>
      </c>
      <c r="O6817" s="4">
        <v>120138.27</v>
      </c>
      <c r="P6817" t="s">
        <v>28</v>
      </c>
      <c r="Q6817" t="str" cm="1">
        <f t="array" ref="Q6817">_xlfn.IFS(
O6817&lt;50000,"Low Salary (&lt;$50K)",
O6817&lt;90000,"Lower Middle ($50K-$90K)",
O6817&lt;130000,"Middle ($90K-$130K)",
O6817&lt;170000,"Upper Middle ($130K-$170K)",
O6817&gt;=170000,"High Salary (&gt;$170K)"
)</f>
        <v>Middle ($90K-$130K)</v>
      </c>
      <c r="R6817" t="str" cm="1">
        <f t="array" ref="R6817">_xlfn.IFS(
G6817&lt;=2,"New Customers (0-2Y)",
G6817&lt;=5,"Growing Customers (3-5Y)",
G6817&lt;=8,"Established Customers (6-8Y)",
G6817&lt;=10,"Loyal Customers (9-10Y)"
)</f>
        <v>New Customers (0-2Y)</v>
      </c>
    </row>
    <row r="6818" spans="1:18" x14ac:dyDescent="0.35">
      <c r="A6818">
        <v>15662243</v>
      </c>
      <c r="B6818" t="s">
        <v>173</v>
      </c>
      <c r="C6818" t="s">
        <v>17</v>
      </c>
      <c r="D6818" t="s">
        <v>39</v>
      </c>
      <c r="E6818">
        <v>50</v>
      </c>
      <c r="F6818" t="s">
        <v>19</v>
      </c>
      <c r="G6818">
        <v>5</v>
      </c>
      <c r="H6818" s="4">
        <v>162702.35</v>
      </c>
      <c r="I6818" t="s">
        <v>33</v>
      </c>
      <c r="J6818">
        <v>1</v>
      </c>
      <c r="K6818">
        <v>559</v>
      </c>
      <c r="L6818" t="s">
        <v>31</v>
      </c>
      <c r="M6818" t="s">
        <v>27</v>
      </c>
      <c r="N6818" t="s">
        <v>32</v>
      </c>
      <c r="O6818" s="4">
        <v>150548.5</v>
      </c>
      <c r="P6818" t="s">
        <v>23</v>
      </c>
      <c r="Q6818" t="str" cm="1">
        <f t="array" ref="Q6818">_xlfn.IFS(
O6818&lt;50000,"Low Salary (&lt;$50K)",
O6818&lt;90000,"Lower Middle ($50K-$90K)",
O6818&lt;130000,"Middle ($90K-$130K)",
O6818&lt;170000,"Upper Middle ($130K-$170K)",
O6818&gt;=170000,"High Salary (&gt;$170K)"
)</f>
        <v>Upper Middle ($130K-$170K)</v>
      </c>
      <c r="R6818" t="str" cm="1">
        <f t="array" ref="R6818">_xlfn.IFS(
G6818&lt;=2,"New Customers (0-2Y)",
G6818&lt;=5,"Growing Customers (3-5Y)",
G6818&lt;=8,"Established Customers (6-8Y)",
G6818&lt;=10,"Loyal Customers (9-10Y)"
)</f>
        <v>Growing Customers (3-5Y)</v>
      </c>
    </row>
    <row r="6819" spans="1:18" x14ac:dyDescent="0.35">
      <c r="A6819">
        <v>15593128</v>
      </c>
      <c r="B6819" t="s">
        <v>2442</v>
      </c>
      <c r="C6819" t="s">
        <v>17</v>
      </c>
      <c r="D6819" t="s">
        <v>18</v>
      </c>
      <c r="E6819">
        <v>56</v>
      </c>
      <c r="F6819" t="s">
        <v>19</v>
      </c>
      <c r="G6819">
        <v>10</v>
      </c>
      <c r="H6819" s="4">
        <v>129255.2</v>
      </c>
      <c r="I6819" t="s">
        <v>33</v>
      </c>
      <c r="J6819">
        <v>2</v>
      </c>
      <c r="K6819">
        <v>608</v>
      </c>
      <c r="L6819" t="s">
        <v>20</v>
      </c>
      <c r="M6819" t="s">
        <v>21</v>
      </c>
      <c r="N6819" t="s">
        <v>32</v>
      </c>
      <c r="O6819" s="4">
        <v>142492.04</v>
      </c>
      <c r="P6819" t="s">
        <v>23</v>
      </c>
      <c r="Q6819" t="str" cm="1">
        <f t="array" ref="Q6819">_xlfn.IFS(
O6819&lt;50000,"Low Salary (&lt;$50K)",
O6819&lt;90000,"Lower Middle ($50K-$90K)",
O6819&lt;130000,"Middle ($90K-$130K)",
O6819&lt;170000,"Upper Middle ($130K-$170K)",
O6819&gt;=170000,"High Salary (&gt;$170K)"
)</f>
        <v>Upper Middle ($130K-$170K)</v>
      </c>
      <c r="R6819" t="str" cm="1">
        <f t="array" ref="R6819">_xlfn.IFS(
G6819&lt;=2,"New Customers (0-2Y)",
G6819&lt;=5,"Growing Customers (3-5Y)",
G6819&lt;=8,"Established Customers (6-8Y)",
G6819&lt;=10,"Loyal Customers (9-10Y)"
)</f>
        <v>Loyal Customers (9-10Y)</v>
      </c>
    </row>
    <row r="6820" spans="1:18" x14ac:dyDescent="0.35">
      <c r="A6820">
        <v>15589739</v>
      </c>
      <c r="B6820" t="s">
        <v>2251</v>
      </c>
      <c r="C6820" t="s">
        <v>17</v>
      </c>
      <c r="D6820" t="s">
        <v>39</v>
      </c>
      <c r="E6820">
        <v>41</v>
      </c>
      <c r="F6820" t="s">
        <v>19</v>
      </c>
      <c r="G6820">
        <v>3</v>
      </c>
      <c r="H6820" s="4">
        <v>90605.29</v>
      </c>
      <c r="I6820" t="s">
        <v>29</v>
      </c>
      <c r="J6820">
        <v>1</v>
      </c>
      <c r="K6820">
        <v>698</v>
      </c>
      <c r="L6820" t="s">
        <v>35</v>
      </c>
      <c r="M6820" t="s">
        <v>21</v>
      </c>
      <c r="N6820" t="s">
        <v>22</v>
      </c>
      <c r="O6820" s="4">
        <v>14357</v>
      </c>
      <c r="P6820" t="s">
        <v>28</v>
      </c>
      <c r="Q6820" t="str" cm="1">
        <f t="array" ref="Q6820">_xlfn.IFS(
O6820&lt;50000,"Low Salary (&lt;$50K)",
O6820&lt;90000,"Lower Middle ($50K-$90K)",
O6820&lt;130000,"Middle ($90K-$130K)",
O6820&lt;170000,"Upper Middle ($130K-$170K)",
O6820&gt;=170000,"High Salary (&gt;$170K)"
)</f>
        <v>Low Salary (&lt;$50K)</v>
      </c>
      <c r="R6820" t="str" cm="1">
        <f t="array" ref="R6820">_xlfn.IFS(
G6820&lt;=2,"New Customers (0-2Y)",
G6820&lt;=5,"Growing Customers (3-5Y)",
G6820&lt;=8,"Established Customers (6-8Y)",
G6820&lt;=10,"Loyal Customers (9-10Y)"
)</f>
        <v>Growing Customers (3-5Y)</v>
      </c>
    </row>
    <row r="6821" spans="1:18" x14ac:dyDescent="0.35">
      <c r="A6821">
        <v>15787602</v>
      </c>
      <c r="B6821" t="s">
        <v>904</v>
      </c>
      <c r="C6821" t="s">
        <v>26</v>
      </c>
      <c r="D6821" t="s">
        <v>39</v>
      </c>
      <c r="E6821">
        <v>39</v>
      </c>
      <c r="F6821" t="s">
        <v>19</v>
      </c>
      <c r="G6821">
        <v>5</v>
      </c>
      <c r="H6821" s="4">
        <v>0</v>
      </c>
      <c r="I6821" t="s">
        <v>24</v>
      </c>
      <c r="J6821">
        <v>2</v>
      </c>
      <c r="K6821">
        <v>568</v>
      </c>
      <c r="L6821" t="s">
        <v>31</v>
      </c>
      <c r="M6821" t="s">
        <v>21</v>
      </c>
      <c r="N6821" t="s">
        <v>22</v>
      </c>
      <c r="O6821" s="4">
        <v>129569.92</v>
      </c>
      <c r="P6821" t="s">
        <v>28</v>
      </c>
      <c r="Q6821" t="str" cm="1">
        <f t="array" ref="Q6821">_xlfn.IFS(
O6821&lt;50000,"Low Salary (&lt;$50K)",
O6821&lt;90000,"Lower Middle ($50K-$90K)",
O6821&lt;130000,"Middle ($90K-$130K)",
O6821&lt;170000,"Upper Middle ($130K-$170K)",
O6821&gt;=170000,"High Salary (&gt;$170K)"
)</f>
        <v>Middle ($90K-$130K)</v>
      </c>
      <c r="R6821" t="str" cm="1">
        <f t="array" ref="R6821">_xlfn.IFS(
G6821&lt;=2,"New Customers (0-2Y)",
G6821&lt;=5,"Growing Customers (3-5Y)",
G6821&lt;=8,"Established Customers (6-8Y)",
G6821&lt;=10,"Loyal Customers (9-10Y)"
)</f>
        <v>Growing Customers (3-5Y)</v>
      </c>
    </row>
    <row r="6822" spans="1:18" x14ac:dyDescent="0.35">
      <c r="A6822">
        <v>15685019</v>
      </c>
      <c r="B6822" t="s">
        <v>130</v>
      </c>
      <c r="C6822" t="s">
        <v>17</v>
      </c>
      <c r="D6822" t="s">
        <v>39</v>
      </c>
      <c r="E6822">
        <v>29</v>
      </c>
      <c r="F6822" t="s">
        <v>43</v>
      </c>
      <c r="G6822">
        <v>3</v>
      </c>
      <c r="H6822" s="4">
        <v>102787.42</v>
      </c>
      <c r="I6822" t="s">
        <v>33</v>
      </c>
      <c r="J6822">
        <v>1</v>
      </c>
      <c r="K6822">
        <v>528</v>
      </c>
      <c r="L6822" t="s">
        <v>31</v>
      </c>
      <c r="M6822" t="s">
        <v>21</v>
      </c>
      <c r="N6822" t="s">
        <v>32</v>
      </c>
      <c r="O6822" s="4">
        <v>55972.56</v>
      </c>
      <c r="P6822" t="s">
        <v>28</v>
      </c>
      <c r="Q6822" t="str" cm="1">
        <f t="array" ref="Q6822">_xlfn.IFS(
O6822&lt;50000,"Low Salary (&lt;$50K)",
O6822&lt;90000,"Lower Middle ($50K-$90K)",
O6822&lt;130000,"Middle ($90K-$130K)",
O6822&lt;170000,"Upper Middle ($130K-$170K)",
O6822&gt;=170000,"High Salary (&gt;$170K)"
)</f>
        <v>Lower Middle ($50K-$90K)</v>
      </c>
      <c r="R6822" t="str" cm="1">
        <f t="array" ref="R6822">_xlfn.IFS(
G6822&lt;=2,"New Customers (0-2Y)",
G6822&lt;=5,"Growing Customers (3-5Y)",
G6822&lt;=8,"Established Customers (6-8Y)",
G6822&lt;=10,"Loyal Customers (9-10Y)"
)</f>
        <v>Growing Customers (3-5Y)</v>
      </c>
    </row>
    <row r="6823" spans="1:18" x14ac:dyDescent="0.35">
      <c r="A6823">
        <v>15704209</v>
      </c>
      <c r="B6823" t="s">
        <v>881</v>
      </c>
      <c r="C6823" t="s">
        <v>17</v>
      </c>
      <c r="D6823" t="s">
        <v>18</v>
      </c>
      <c r="E6823">
        <v>39</v>
      </c>
      <c r="F6823" t="s">
        <v>19</v>
      </c>
      <c r="G6823">
        <v>7</v>
      </c>
      <c r="H6823" s="4">
        <v>120145.96</v>
      </c>
      <c r="I6823" t="s">
        <v>33</v>
      </c>
      <c r="J6823">
        <v>2</v>
      </c>
      <c r="K6823">
        <v>802</v>
      </c>
      <c r="L6823" t="s">
        <v>37</v>
      </c>
      <c r="M6823" t="s">
        <v>27</v>
      </c>
      <c r="N6823" t="s">
        <v>22</v>
      </c>
      <c r="O6823" s="4">
        <v>59497.01</v>
      </c>
      <c r="P6823" t="s">
        <v>23</v>
      </c>
      <c r="Q6823" t="str" cm="1">
        <f t="array" ref="Q6823">_xlfn.IFS(
O6823&lt;50000,"Low Salary (&lt;$50K)",
O6823&lt;90000,"Lower Middle ($50K-$90K)",
O6823&lt;130000,"Middle ($90K-$130K)",
O6823&lt;170000,"Upper Middle ($130K-$170K)",
O6823&gt;=170000,"High Salary (&gt;$170K)"
)</f>
        <v>Lower Middle ($50K-$90K)</v>
      </c>
      <c r="R6823" t="str" cm="1">
        <f t="array" ref="R6823">_xlfn.IFS(
G6823&lt;=2,"New Customers (0-2Y)",
G6823&lt;=5,"Growing Customers (3-5Y)",
G6823&lt;=8,"Established Customers (6-8Y)",
G6823&lt;=10,"Loyal Customers (9-10Y)"
)</f>
        <v>Established Customers (6-8Y)</v>
      </c>
    </row>
    <row r="6824" spans="1:18" x14ac:dyDescent="0.35">
      <c r="A6824">
        <v>15605264</v>
      </c>
      <c r="B6824" t="s">
        <v>595</v>
      </c>
      <c r="C6824" t="s">
        <v>42</v>
      </c>
      <c r="D6824" t="s">
        <v>39</v>
      </c>
      <c r="E6824">
        <v>47</v>
      </c>
      <c r="F6824" t="s">
        <v>19</v>
      </c>
      <c r="G6824">
        <v>0</v>
      </c>
      <c r="H6824" s="4">
        <v>63723.78</v>
      </c>
      <c r="I6824" t="s">
        <v>29</v>
      </c>
      <c r="J6824">
        <v>2</v>
      </c>
      <c r="K6824">
        <v>669</v>
      </c>
      <c r="L6824" t="s">
        <v>35</v>
      </c>
      <c r="M6824" t="s">
        <v>21</v>
      </c>
      <c r="N6824" t="s">
        <v>22</v>
      </c>
      <c r="O6824" s="4">
        <v>181928.25</v>
      </c>
      <c r="P6824" t="s">
        <v>28</v>
      </c>
      <c r="Q6824" t="str" cm="1">
        <f t="array" ref="Q6824">_xlfn.IFS(
O6824&lt;50000,"Low Salary (&lt;$50K)",
O6824&lt;90000,"Lower Middle ($50K-$90K)",
O6824&lt;130000,"Middle ($90K-$130K)",
O6824&lt;170000,"Upper Middle ($130K-$170K)",
O6824&gt;=170000,"High Salary (&gt;$170K)"
)</f>
        <v>High Salary (&gt;$170K)</v>
      </c>
      <c r="R6824" t="str" cm="1">
        <f t="array" ref="R6824">_xlfn.IFS(
G6824&lt;=2,"New Customers (0-2Y)",
G6824&lt;=5,"Growing Customers (3-5Y)",
G6824&lt;=8,"Established Customers (6-8Y)",
G6824&lt;=10,"Loyal Customers (9-10Y)"
)</f>
        <v>New Customers (0-2Y)</v>
      </c>
    </row>
    <row r="6825" spans="1:18" x14ac:dyDescent="0.35">
      <c r="A6825">
        <v>15708265</v>
      </c>
      <c r="B6825" t="s">
        <v>103</v>
      </c>
      <c r="C6825" t="s">
        <v>26</v>
      </c>
      <c r="D6825" t="s">
        <v>18</v>
      </c>
      <c r="E6825">
        <v>24</v>
      </c>
      <c r="F6825" t="s">
        <v>43</v>
      </c>
      <c r="G6825">
        <v>10</v>
      </c>
      <c r="H6825" s="4">
        <v>159203.71</v>
      </c>
      <c r="I6825" t="s">
        <v>33</v>
      </c>
      <c r="J6825">
        <v>1</v>
      </c>
      <c r="K6825">
        <v>581</v>
      </c>
      <c r="L6825" t="s">
        <v>31</v>
      </c>
      <c r="M6825" t="s">
        <v>21</v>
      </c>
      <c r="N6825" t="s">
        <v>22</v>
      </c>
      <c r="O6825" s="4">
        <v>102517.83</v>
      </c>
      <c r="P6825" t="s">
        <v>23</v>
      </c>
      <c r="Q6825" t="str" cm="1">
        <f t="array" ref="Q6825">_xlfn.IFS(
O6825&lt;50000,"Low Salary (&lt;$50K)",
O6825&lt;90000,"Lower Middle ($50K-$90K)",
O6825&lt;130000,"Middle ($90K-$130K)",
O6825&lt;170000,"Upper Middle ($130K-$170K)",
O6825&gt;=170000,"High Salary (&gt;$170K)"
)</f>
        <v>Middle ($90K-$130K)</v>
      </c>
      <c r="R6825" t="str" cm="1">
        <f t="array" ref="R6825">_xlfn.IFS(
G6825&lt;=2,"New Customers (0-2Y)",
G6825&lt;=5,"Growing Customers (3-5Y)",
G6825&lt;=8,"Established Customers (6-8Y)",
G6825&lt;=10,"Loyal Customers (9-10Y)"
)</f>
        <v>Loyal Customers (9-10Y)</v>
      </c>
    </row>
    <row r="6826" spans="1:18" x14ac:dyDescent="0.35">
      <c r="A6826">
        <v>15740264</v>
      </c>
      <c r="B6826" t="s">
        <v>877</v>
      </c>
      <c r="C6826" t="s">
        <v>17</v>
      </c>
      <c r="D6826" t="s">
        <v>39</v>
      </c>
      <c r="E6826">
        <v>38</v>
      </c>
      <c r="F6826" t="s">
        <v>19</v>
      </c>
      <c r="G6826">
        <v>9</v>
      </c>
      <c r="H6826" s="4">
        <v>0</v>
      </c>
      <c r="I6826" t="s">
        <v>24</v>
      </c>
      <c r="J6826">
        <v>2</v>
      </c>
      <c r="K6826">
        <v>640</v>
      </c>
      <c r="L6826" t="s">
        <v>20</v>
      </c>
      <c r="M6826" t="s">
        <v>21</v>
      </c>
      <c r="N6826" t="s">
        <v>32</v>
      </c>
      <c r="O6826" s="4">
        <v>88827.67</v>
      </c>
      <c r="P6826" t="s">
        <v>28</v>
      </c>
      <c r="Q6826" t="str" cm="1">
        <f t="array" ref="Q6826">_xlfn.IFS(
O6826&lt;50000,"Low Salary (&lt;$50K)",
O6826&lt;90000,"Lower Middle ($50K-$90K)",
O6826&lt;130000,"Middle ($90K-$130K)",
O6826&lt;170000,"Upper Middle ($130K-$170K)",
O6826&gt;=170000,"High Salary (&gt;$170K)"
)</f>
        <v>Lower Middle ($50K-$90K)</v>
      </c>
      <c r="R6826" t="str" cm="1">
        <f t="array" ref="R6826">_xlfn.IFS(
G6826&lt;=2,"New Customers (0-2Y)",
G6826&lt;=5,"Growing Customers (3-5Y)",
G6826&lt;=8,"Established Customers (6-8Y)",
G6826&lt;=10,"Loyal Customers (9-10Y)"
)</f>
        <v>Loyal Customers (9-10Y)</v>
      </c>
    </row>
    <row r="6827" spans="1:18" x14ac:dyDescent="0.35">
      <c r="A6827">
        <v>15615477</v>
      </c>
      <c r="B6827" t="s">
        <v>856</v>
      </c>
      <c r="C6827" t="s">
        <v>26</v>
      </c>
      <c r="D6827" t="s">
        <v>18</v>
      </c>
      <c r="E6827">
        <v>44</v>
      </c>
      <c r="F6827" t="s">
        <v>19</v>
      </c>
      <c r="G6827">
        <v>1</v>
      </c>
      <c r="H6827" s="4">
        <v>0</v>
      </c>
      <c r="I6827" t="s">
        <v>24</v>
      </c>
      <c r="J6827">
        <v>2</v>
      </c>
      <c r="K6827">
        <v>529</v>
      </c>
      <c r="L6827" t="s">
        <v>31</v>
      </c>
      <c r="M6827" t="s">
        <v>27</v>
      </c>
      <c r="N6827" t="s">
        <v>32</v>
      </c>
      <c r="O6827" s="4">
        <v>14161.3</v>
      </c>
      <c r="P6827" t="s">
        <v>28</v>
      </c>
      <c r="Q6827" t="str" cm="1">
        <f t="array" ref="Q6827">_xlfn.IFS(
O6827&lt;50000,"Low Salary (&lt;$50K)",
O6827&lt;90000,"Lower Middle ($50K-$90K)",
O6827&lt;130000,"Middle ($90K-$130K)",
O6827&lt;170000,"Upper Middle ($130K-$170K)",
O6827&gt;=170000,"High Salary (&gt;$170K)"
)</f>
        <v>Low Salary (&lt;$50K)</v>
      </c>
      <c r="R6827" t="str" cm="1">
        <f t="array" ref="R6827">_xlfn.IFS(
G6827&lt;=2,"New Customers (0-2Y)",
G6827&lt;=5,"Growing Customers (3-5Y)",
G6827&lt;=8,"Established Customers (6-8Y)",
G6827&lt;=10,"Loyal Customers (9-10Y)"
)</f>
        <v>New Customers (0-2Y)</v>
      </c>
    </row>
    <row r="6828" spans="1:18" x14ac:dyDescent="0.35">
      <c r="A6828">
        <v>15727361</v>
      </c>
      <c r="B6828" t="s">
        <v>146</v>
      </c>
      <c r="C6828" t="s">
        <v>17</v>
      </c>
      <c r="D6828" t="s">
        <v>18</v>
      </c>
      <c r="E6828">
        <v>51</v>
      </c>
      <c r="F6828" t="s">
        <v>19</v>
      </c>
      <c r="G6828">
        <v>1</v>
      </c>
      <c r="H6828" s="4">
        <v>0</v>
      </c>
      <c r="I6828" t="s">
        <v>24</v>
      </c>
      <c r="J6828">
        <v>2</v>
      </c>
      <c r="K6828">
        <v>547</v>
      </c>
      <c r="L6828" t="s">
        <v>31</v>
      </c>
      <c r="M6828" t="s">
        <v>21</v>
      </c>
      <c r="N6828" t="s">
        <v>22</v>
      </c>
      <c r="O6828" s="4">
        <v>56908.41</v>
      </c>
      <c r="P6828" t="s">
        <v>28</v>
      </c>
      <c r="Q6828" t="str" cm="1">
        <f t="array" ref="Q6828">_xlfn.IFS(
O6828&lt;50000,"Low Salary (&lt;$50K)",
O6828&lt;90000,"Lower Middle ($50K-$90K)",
O6828&lt;130000,"Middle ($90K-$130K)",
O6828&lt;170000,"Upper Middle ($130K-$170K)",
O6828&gt;=170000,"High Salary (&gt;$170K)"
)</f>
        <v>Lower Middle ($50K-$90K)</v>
      </c>
      <c r="R6828" t="str" cm="1">
        <f t="array" ref="R6828">_xlfn.IFS(
G6828&lt;=2,"New Customers (0-2Y)",
G6828&lt;=5,"Growing Customers (3-5Y)",
G6828&lt;=8,"Established Customers (6-8Y)",
G6828&lt;=10,"Loyal Customers (9-10Y)"
)</f>
        <v>New Customers (0-2Y)</v>
      </c>
    </row>
    <row r="6829" spans="1:18" x14ac:dyDescent="0.35">
      <c r="A6829">
        <v>15760216</v>
      </c>
      <c r="B6829" t="s">
        <v>2443</v>
      </c>
      <c r="C6829" t="s">
        <v>17</v>
      </c>
      <c r="D6829" t="s">
        <v>18</v>
      </c>
      <c r="E6829">
        <v>49</v>
      </c>
      <c r="F6829" t="s">
        <v>19</v>
      </c>
      <c r="G6829">
        <v>10</v>
      </c>
      <c r="H6829" s="4">
        <v>0</v>
      </c>
      <c r="I6829" t="s">
        <v>24</v>
      </c>
      <c r="J6829">
        <v>1</v>
      </c>
      <c r="K6829">
        <v>718</v>
      </c>
      <c r="L6829" t="s">
        <v>35</v>
      </c>
      <c r="M6829" t="s">
        <v>21</v>
      </c>
      <c r="N6829" t="s">
        <v>32</v>
      </c>
      <c r="O6829" s="4">
        <v>184474.72</v>
      </c>
      <c r="P6829" t="s">
        <v>23</v>
      </c>
      <c r="Q6829" t="str" cm="1">
        <f t="array" ref="Q6829">_xlfn.IFS(
O6829&lt;50000,"Low Salary (&lt;$50K)",
O6829&lt;90000,"Lower Middle ($50K-$90K)",
O6829&lt;130000,"Middle ($90K-$130K)",
O6829&lt;170000,"Upper Middle ($130K-$170K)",
O6829&gt;=170000,"High Salary (&gt;$170K)"
)</f>
        <v>High Salary (&gt;$170K)</v>
      </c>
      <c r="R6829" t="str" cm="1">
        <f t="array" ref="R6829">_xlfn.IFS(
G6829&lt;=2,"New Customers (0-2Y)",
G6829&lt;=5,"Growing Customers (3-5Y)",
G6829&lt;=8,"Established Customers (6-8Y)",
G6829&lt;=10,"Loyal Customers (9-10Y)"
)</f>
        <v>Loyal Customers (9-10Y)</v>
      </c>
    </row>
    <row r="6830" spans="1:18" x14ac:dyDescent="0.35">
      <c r="A6830">
        <v>15806134</v>
      </c>
      <c r="B6830" t="s">
        <v>1719</v>
      </c>
      <c r="C6830" t="s">
        <v>42</v>
      </c>
      <c r="D6830" t="s">
        <v>39</v>
      </c>
      <c r="E6830">
        <v>34</v>
      </c>
      <c r="F6830" t="s">
        <v>19</v>
      </c>
      <c r="G6830">
        <v>9</v>
      </c>
      <c r="H6830" s="4">
        <v>162691.16</v>
      </c>
      <c r="I6830" t="s">
        <v>33</v>
      </c>
      <c r="J6830">
        <v>2</v>
      </c>
      <c r="K6830">
        <v>707</v>
      </c>
      <c r="L6830" t="s">
        <v>35</v>
      </c>
      <c r="M6830" t="s">
        <v>21</v>
      </c>
      <c r="N6830" t="s">
        <v>32</v>
      </c>
      <c r="O6830" s="4">
        <v>94912.78</v>
      </c>
      <c r="P6830" t="s">
        <v>28</v>
      </c>
      <c r="Q6830" t="str" cm="1">
        <f t="array" ref="Q6830">_xlfn.IFS(
O6830&lt;50000,"Low Salary (&lt;$50K)",
O6830&lt;90000,"Lower Middle ($50K-$90K)",
O6830&lt;130000,"Middle ($90K-$130K)",
O6830&lt;170000,"Upper Middle ($130K-$170K)",
O6830&gt;=170000,"High Salary (&gt;$170K)"
)</f>
        <v>Middle ($90K-$130K)</v>
      </c>
      <c r="R6830" t="str" cm="1">
        <f t="array" ref="R6830">_xlfn.IFS(
G6830&lt;=2,"New Customers (0-2Y)",
G6830&lt;=5,"Growing Customers (3-5Y)",
G6830&lt;=8,"Established Customers (6-8Y)",
G6830&lt;=10,"Loyal Customers (9-10Y)"
)</f>
        <v>Loyal Customers (9-10Y)</v>
      </c>
    </row>
    <row r="6831" spans="1:18" x14ac:dyDescent="0.35">
      <c r="A6831">
        <v>15601351</v>
      </c>
      <c r="B6831" t="s">
        <v>2444</v>
      </c>
      <c r="C6831" t="s">
        <v>17</v>
      </c>
      <c r="D6831" t="s">
        <v>39</v>
      </c>
      <c r="E6831">
        <v>43</v>
      </c>
      <c r="F6831" t="s">
        <v>19</v>
      </c>
      <c r="G6831">
        <v>9</v>
      </c>
      <c r="H6831" s="4">
        <v>127806.91</v>
      </c>
      <c r="I6831" t="s">
        <v>33</v>
      </c>
      <c r="J6831">
        <v>1</v>
      </c>
      <c r="K6831">
        <v>735</v>
      </c>
      <c r="L6831" t="s">
        <v>35</v>
      </c>
      <c r="M6831" t="s">
        <v>21</v>
      </c>
      <c r="N6831" t="s">
        <v>22</v>
      </c>
      <c r="O6831" s="4">
        <v>73069.59</v>
      </c>
      <c r="P6831" t="s">
        <v>28</v>
      </c>
      <c r="Q6831" t="str" cm="1">
        <f t="array" ref="Q6831">_xlfn.IFS(
O6831&lt;50000,"Low Salary (&lt;$50K)",
O6831&lt;90000,"Lower Middle ($50K-$90K)",
O6831&lt;130000,"Middle ($90K-$130K)",
O6831&lt;170000,"Upper Middle ($130K-$170K)",
O6831&gt;=170000,"High Salary (&gt;$170K)"
)</f>
        <v>Lower Middle ($50K-$90K)</v>
      </c>
      <c r="R6831" t="str" cm="1">
        <f t="array" ref="R6831">_xlfn.IFS(
G6831&lt;=2,"New Customers (0-2Y)",
G6831&lt;=5,"Growing Customers (3-5Y)",
G6831&lt;=8,"Established Customers (6-8Y)",
G6831&lt;=10,"Loyal Customers (9-10Y)"
)</f>
        <v>Loyal Customers (9-10Y)</v>
      </c>
    </row>
    <row r="6832" spans="1:18" x14ac:dyDescent="0.35">
      <c r="A6832">
        <v>15669262</v>
      </c>
      <c r="B6832" t="s">
        <v>1884</v>
      </c>
      <c r="C6832" t="s">
        <v>17</v>
      </c>
      <c r="D6832" t="s">
        <v>39</v>
      </c>
      <c r="E6832">
        <v>43</v>
      </c>
      <c r="F6832" t="s">
        <v>19</v>
      </c>
      <c r="G6832">
        <v>9</v>
      </c>
      <c r="H6832" s="4">
        <v>157960.49</v>
      </c>
      <c r="I6832" t="s">
        <v>33</v>
      </c>
      <c r="J6832">
        <v>2</v>
      </c>
      <c r="K6832">
        <v>765</v>
      </c>
      <c r="L6832" t="s">
        <v>35</v>
      </c>
      <c r="M6832" t="s">
        <v>27</v>
      </c>
      <c r="N6832" t="s">
        <v>32</v>
      </c>
      <c r="O6832" s="4">
        <v>136602.79999999999</v>
      </c>
      <c r="P6832" t="s">
        <v>28</v>
      </c>
      <c r="Q6832" t="str" cm="1">
        <f t="array" ref="Q6832">_xlfn.IFS(
O6832&lt;50000,"Low Salary (&lt;$50K)",
O6832&lt;90000,"Lower Middle ($50K-$90K)",
O6832&lt;130000,"Middle ($90K-$130K)",
O6832&lt;170000,"Upper Middle ($130K-$170K)",
O6832&gt;=170000,"High Salary (&gt;$170K)"
)</f>
        <v>Upper Middle ($130K-$170K)</v>
      </c>
      <c r="R6832" t="str" cm="1">
        <f t="array" ref="R6832">_xlfn.IFS(
G6832&lt;=2,"New Customers (0-2Y)",
G6832&lt;=5,"Growing Customers (3-5Y)",
G6832&lt;=8,"Established Customers (6-8Y)",
G6832&lt;=10,"Loyal Customers (9-10Y)"
)</f>
        <v>Loyal Customers (9-10Y)</v>
      </c>
    </row>
    <row r="6833" spans="1:18" x14ac:dyDescent="0.35">
      <c r="A6833">
        <v>15696989</v>
      </c>
      <c r="B6833" t="s">
        <v>1685</v>
      </c>
      <c r="C6833" t="s">
        <v>42</v>
      </c>
      <c r="D6833" t="s">
        <v>18</v>
      </c>
      <c r="E6833">
        <v>52</v>
      </c>
      <c r="F6833" t="s">
        <v>19</v>
      </c>
      <c r="G6833">
        <v>8</v>
      </c>
      <c r="H6833" s="4">
        <v>139493.25</v>
      </c>
      <c r="I6833" t="s">
        <v>33</v>
      </c>
      <c r="J6833">
        <v>3</v>
      </c>
      <c r="K6833">
        <v>469</v>
      </c>
      <c r="L6833" t="s">
        <v>44</v>
      </c>
      <c r="M6833" t="s">
        <v>27</v>
      </c>
      <c r="N6833" t="s">
        <v>32</v>
      </c>
      <c r="O6833" s="4">
        <v>150093.32</v>
      </c>
      <c r="P6833" t="s">
        <v>23</v>
      </c>
      <c r="Q6833" t="str" cm="1">
        <f t="array" ref="Q6833">_xlfn.IFS(
O6833&lt;50000,"Low Salary (&lt;$50K)",
O6833&lt;90000,"Lower Middle ($50K-$90K)",
O6833&lt;130000,"Middle ($90K-$130K)",
O6833&lt;170000,"Upper Middle ($130K-$170K)",
O6833&gt;=170000,"High Salary (&gt;$170K)"
)</f>
        <v>Upper Middle ($130K-$170K)</v>
      </c>
      <c r="R6833" t="str" cm="1">
        <f t="array" ref="R6833">_xlfn.IFS(
G6833&lt;=2,"New Customers (0-2Y)",
G6833&lt;=5,"Growing Customers (3-5Y)",
G6833&lt;=8,"Established Customers (6-8Y)",
G6833&lt;=10,"Loyal Customers (9-10Y)"
)</f>
        <v>Established Customers (6-8Y)</v>
      </c>
    </row>
    <row r="6834" spans="1:18" x14ac:dyDescent="0.35">
      <c r="A6834">
        <v>15688498</v>
      </c>
      <c r="B6834" t="s">
        <v>38</v>
      </c>
      <c r="C6834" t="s">
        <v>42</v>
      </c>
      <c r="D6834" t="s">
        <v>18</v>
      </c>
      <c r="E6834">
        <v>21</v>
      </c>
      <c r="F6834" t="s">
        <v>43</v>
      </c>
      <c r="G6834">
        <v>2</v>
      </c>
      <c r="H6834" s="4">
        <v>87096.82</v>
      </c>
      <c r="I6834" t="s">
        <v>29</v>
      </c>
      <c r="J6834">
        <v>2</v>
      </c>
      <c r="K6834">
        <v>594</v>
      </c>
      <c r="L6834" t="s">
        <v>31</v>
      </c>
      <c r="M6834" t="s">
        <v>21</v>
      </c>
      <c r="N6834" t="s">
        <v>32</v>
      </c>
      <c r="O6834" s="4">
        <v>168186.11</v>
      </c>
      <c r="P6834" t="s">
        <v>28</v>
      </c>
      <c r="Q6834" t="str" cm="1">
        <f t="array" ref="Q6834">_xlfn.IFS(
O6834&lt;50000,"Low Salary (&lt;$50K)",
O6834&lt;90000,"Lower Middle ($50K-$90K)",
O6834&lt;130000,"Middle ($90K-$130K)",
O6834&lt;170000,"Upper Middle ($130K-$170K)",
O6834&gt;=170000,"High Salary (&gt;$170K)"
)</f>
        <v>Upper Middle ($130K-$170K)</v>
      </c>
      <c r="R6834" t="str" cm="1">
        <f t="array" ref="R6834">_xlfn.IFS(
G6834&lt;=2,"New Customers (0-2Y)",
G6834&lt;=5,"Growing Customers (3-5Y)",
G6834&lt;=8,"Established Customers (6-8Y)",
G6834&lt;=10,"Loyal Customers (9-10Y)"
)</f>
        <v>New Customers (0-2Y)</v>
      </c>
    </row>
    <row r="6835" spans="1:18" x14ac:dyDescent="0.35">
      <c r="A6835">
        <v>15686964</v>
      </c>
      <c r="B6835" t="s">
        <v>2445</v>
      </c>
      <c r="C6835" t="s">
        <v>17</v>
      </c>
      <c r="D6835" t="s">
        <v>18</v>
      </c>
      <c r="E6835">
        <v>34</v>
      </c>
      <c r="F6835" t="s">
        <v>19</v>
      </c>
      <c r="G6835">
        <v>10</v>
      </c>
      <c r="H6835" s="4">
        <v>84944.58</v>
      </c>
      <c r="I6835" t="s">
        <v>29</v>
      </c>
      <c r="J6835">
        <v>1</v>
      </c>
      <c r="K6835">
        <v>675</v>
      </c>
      <c r="L6835" t="s">
        <v>35</v>
      </c>
      <c r="M6835" t="s">
        <v>27</v>
      </c>
      <c r="N6835" t="s">
        <v>32</v>
      </c>
      <c r="O6835" s="4">
        <v>146230.63</v>
      </c>
      <c r="P6835" t="s">
        <v>28</v>
      </c>
      <c r="Q6835" t="str" cm="1">
        <f t="array" ref="Q6835">_xlfn.IFS(
O6835&lt;50000,"Low Salary (&lt;$50K)",
O6835&lt;90000,"Lower Middle ($50K-$90K)",
O6835&lt;130000,"Middle ($90K-$130K)",
O6835&lt;170000,"Upper Middle ($130K-$170K)",
O6835&gt;=170000,"High Salary (&gt;$170K)"
)</f>
        <v>Upper Middle ($130K-$170K)</v>
      </c>
      <c r="R6835" t="str" cm="1">
        <f t="array" ref="R6835">_xlfn.IFS(
G6835&lt;=2,"New Customers (0-2Y)",
G6835&lt;=5,"Growing Customers (3-5Y)",
G6835&lt;=8,"Established Customers (6-8Y)",
G6835&lt;=10,"Loyal Customers (9-10Y)"
)</f>
        <v>Loyal Customers (9-10Y)</v>
      </c>
    </row>
    <row r="6836" spans="1:18" x14ac:dyDescent="0.35">
      <c r="A6836">
        <v>15625035</v>
      </c>
      <c r="B6836" t="s">
        <v>118</v>
      </c>
      <c r="C6836" t="s">
        <v>17</v>
      </c>
      <c r="D6836" t="s">
        <v>39</v>
      </c>
      <c r="E6836">
        <v>50</v>
      </c>
      <c r="F6836" t="s">
        <v>19</v>
      </c>
      <c r="G6836">
        <v>8</v>
      </c>
      <c r="H6836" s="4">
        <v>160139.59</v>
      </c>
      <c r="I6836" t="s">
        <v>33</v>
      </c>
      <c r="J6836">
        <v>2</v>
      </c>
      <c r="K6836">
        <v>703</v>
      </c>
      <c r="L6836" t="s">
        <v>35</v>
      </c>
      <c r="M6836" t="s">
        <v>21</v>
      </c>
      <c r="N6836" t="s">
        <v>22</v>
      </c>
      <c r="O6836" s="4">
        <v>79314.100000000006</v>
      </c>
      <c r="P6836" t="s">
        <v>28</v>
      </c>
      <c r="Q6836" t="str" cm="1">
        <f t="array" ref="Q6836">_xlfn.IFS(
O6836&lt;50000,"Low Salary (&lt;$50K)",
O6836&lt;90000,"Lower Middle ($50K-$90K)",
O6836&lt;130000,"Middle ($90K-$130K)",
O6836&lt;170000,"Upper Middle ($130K-$170K)",
O6836&gt;=170000,"High Salary (&gt;$170K)"
)</f>
        <v>Lower Middle ($50K-$90K)</v>
      </c>
      <c r="R6836" t="str" cm="1">
        <f t="array" ref="R6836">_xlfn.IFS(
G6836&lt;=2,"New Customers (0-2Y)",
G6836&lt;=5,"Growing Customers (3-5Y)",
G6836&lt;=8,"Established Customers (6-8Y)",
G6836&lt;=10,"Loyal Customers (9-10Y)"
)</f>
        <v>Established Customers (6-8Y)</v>
      </c>
    </row>
    <row r="6837" spans="1:18" x14ac:dyDescent="0.35">
      <c r="A6837">
        <v>15618391</v>
      </c>
      <c r="B6837" t="s">
        <v>314</v>
      </c>
      <c r="C6837" t="s">
        <v>17</v>
      </c>
      <c r="D6837" t="s">
        <v>39</v>
      </c>
      <c r="E6837">
        <v>33</v>
      </c>
      <c r="F6837" t="s">
        <v>19</v>
      </c>
      <c r="G6837">
        <v>6</v>
      </c>
      <c r="H6837" s="4">
        <v>0</v>
      </c>
      <c r="I6837" t="s">
        <v>24</v>
      </c>
      <c r="J6837">
        <v>2</v>
      </c>
      <c r="K6837">
        <v>810</v>
      </c>
      <c r="L6837" t="s">
        <v>37</v>
      </c>
      <c r="M6837" t="s">
        <v>21</v>
      </c>
      <c r="N6837" t="s">
        <v>22</v>
      </c>
      <c r="O6837" s="4">
        <v>77965.67</v>
      </c>
      <c r="P6837" t="s">
        <v>28</v>
      </c>
      <c r="Q6837" t="str" cm="1">
        <f t="array" ref="Q6837">_xlfn.IFS(
O6837&lt;50000,"Low Salary (&lt;$50K)",
O6837&lt;90000,"Lower Middle ($50K-$90K)",
O6837&lt;130000,"Middle ($90K-$130K)",
O6837&lt;170000,"Upper Middle ($130K-$170K)",
O6837&gt;=170000,"High Salary (&gt;$170K)"
)</f>
        <v>Lower Middle ($50K-$90K)</v>
      </c>
      <c r="R6837" t="str" cm="1">
        <f t="array" ref="R6837">_xlfn.IFS(
G6837&lt;=2,"New Customers (0-2Y)",
G6837&lt;=5,"Growing Customers (3-5Y)",
G6837&lt;=8,"Established Customers (6-8Y)",
G6837&lt;=10,"Loyal Customers (9-10Y)"
)</f>
        <v>Established Customers (6-8Y)</v>
      </c>
    </row>
    <row r="6838" spans="1:18" x14ac:dyDescent="0.35">
      <c r="A6838">
        <v>15591344</v>
      </c>
      <c r="B6838" t="s">
        <v>1958</v>
      </c>
      <c r="C6838" t="s">
        <v>26</v>
      </c>
      <c r="D6838" t="s">
        <v>39</v>
      </c>
      <c r="E6838">
        <v>42</v>
      </c>
      <c r="F6838" t="s">
        <v>19</v>
      </c>
      <c r="G6838">
        <v>6</v>
      </c>
      <c r="H6838" s="4">
        <v>0</v>
      </c>
      <c r="I6838" t="s">
        <v>24</v>
      </c>
      <c r="J6838">
        <v>2</v>
      </c>
      <c r="K6838">
        <v>715</v>
      </c>
      <c r="L6838" t="s">
        <v>35</v>
      </c>
      <c r="M6838" t="s">
        <v>21</v>
      </c>
      <c r="N6838" t="s">
        <v>22</v>
      </c>
      <c r="O6838" s="4">
        <v>128745.69</v>
      </c>
      <c r="P6838" t="s">
        <v>28</v>
      </c>
      <c r="Q6838" t="str" cm="1">
        <f t="array" ref="Q6838">_xlfn.IFS(
O6838&lt;50000,"Low Salary (&lt;$50K)",
O6838&lt;90000,"Lower Middle ($50K-$90K)",
O6838&lt;130000,"Middle ($90K-$130K)",
O6838&lt;170000,"Upper Middle ($130K-$170K)",
O6838&gt;=170000,"High Salary (&gt;$170K)"
)</f>
        <v>Middle ($90K-$130K)</v>
      </c>
      <c r="R6838" t="str" cm="1">
        <f t="array" ref="R6838">_xlfn.IFS(
G6838&lt;=2,"New Customers (0-2Y)",
G6838&lt;=5,"Growing Customers (3-5Y)",
G6838&lt;=8,"Established Customers (6-8Y)",
G6838&lt;=10,"Loyal Customers (9-10Y)"
)</f>
        <v>Established Customers (6-8Y)</v>
      </c>
    </row>
    <row r="6839" spans="1:18" x14ac:dyDescent="0.35">
      <c r="A6839">
        <v>15605455</v>
      </c>
      <c r="B6839" t="s">
        <v>327</v>
      </c>
      <c r="C6839" t="s">
        <v>17</v>
      </c>
      <c r="D6839" t="s">
        <v>39</v>
      </c>
      <c r="E6839">
        <v>40</v>
      </c>
      <c r="F6839" t="s">
        <v>19</v>
      </c>
      <c r="G6839">
        <v>9</v>
      </c>
      <c r="H6839" s="4">
        <v>0</v>
      </c>
      <c r="I6839" t="s">
        <v>24</v>
      </c>
      <c r="J6839">
        <v>2</v>
      </c>
      <c r="K6839">
        <v>664</v>
      </c>
      <c r="L6839" t="s">
        <v>35</v>
      </c>
      <c r="M6839" t="s">
        <v>21</v>
      </c>
      <c r="N6839" t="s">
        <v>32</v>
      </c>
      <c r="O6839" s="4">
        <v>194767.3</v>
      </c>
      <c r="P6839" t="s">
        <v>28</v>
      </c>
      <c r="Q6839" t="str" cm="1">
        <f t="array" ref="Q6839">_xlfn.IFS(
O6839&lt;50000,"Low Salary (&lt;$50K)",
O6839&lt;90000,"Lower Middle ($50K-$90K)",
O6839&lt;130000,"Middle ($90K-$130K)",
O6839&lt;170000,"Upper Middle ($130K-$170K)",
O6839&gt;=170000,"High Salary (&gt;$170K)"
)</f>
        <v>High Salary (&gt;$170K)</v>
      </c>
      <c r="R6839" t="str" cm="1">
        <f t="array" ref="R6839">_xlfn.IFS(
G6839&lt;=2,"New Customers (0-2Y)",
G6839&lt;=5,"Growing Customers (3-5Y)",
G6839&lt;=8,"Established Customers (6-8Y)",
G6839&lt;=10,"Loyal Customers (9-10Y)"
)</f>
        <v>Loyal Customers (9-10Y)</v>
      </c>
    </row>
    <row r="6840" spans="1:18" x14ac:dyDescent="0.35">
      <c r="A6840">
        <v>15680804</v>
      </c>
      <c r="B6840" t="s">
        <v>1396</v>
      </c>
      <c r="C6840" t="s">
        <v>17</v>
      </c>
      <c r="D6840" t="s">
        <v>39</v>
      </c>
      <c r="E6840">
        <v>29</v>
      </c>
      <c r="F6840" t="s">
        <v>43</v>
      </c>
      <c r="G6840">
        <v>6</v>
      </c>
      <c r="H6840" s="4">
        <v>0</v>
      </c>
      <c r="I6840" t="s">
        <v>24</v>
      </c>
      <c r="J6840">
        <v>2</v>
      </c>
      <c r="K6840">
        <v>850</v>
      </c>
      <c r="L6840" t="s">
        <v>37</v>
      </c>
      <c r="M6840" t="s">
        <v>21</v>
      </c>
      <c r="N6840" t="s">
        <v>22</v>
      </c>
      <c r="O6840" s="4">
        <v>10672.54</v>
      </c>
      <c r="P6840" t="s">
        <v>28</v>
      </c>
      <c r="Q6840" t="str" cm="1">
        <f t="array" ref="Q6840">_xlfn.IFS(
O6840&lt;50000,"Low Salary (&lt;$50K)",
O6840&lt;90000,"Lower Middle ($50K-$90K)",
O6840&lt;130000,"Middle ($90K-$130K)",
O6840&lt;170000,"Upper Middle ($130K-$170K)",
O6840&gt;=170000,"High Salary (&gt;$170K)"
)</f>
        <v>Low Salary (&lt;$50K)</v>
      </c>
      <c r="R6840" t="str" cm="1">
        <f t="array" ref="R6840">_xlfn.IFS(
G6840&lt;=2,"New Customers (0-2Y)",
G6840&lt;=5,"Growing Customers (3-5Y)",
G6840&lt;=8,"Established Customers (6-8Y)",
G6840&lt;=10,"Loyal Customers (9-10Y)"
)</f>
        <v>Established Customers (6-8Y)</v>
      </c>
    </row>
    <row r="6841" spans="1:18" x14ac:dyDescent="0.35">
      <c r="A6841">
        <v>15768282</v>
      </c>
      <c r="B6841" t="s">
        <v>660</v>
      </c>
      <c r="C6841" t="s">
        <v>42</v>
      </c>
      <c r="D6841" t="s">
        <v>39</v>
      </c>
      <c r="E6841">
        <v>36</v>
      </c>
      <c r="F6841" t="s">
        <v>19</v>
      </c>
      <c r="G6841">
        <v>6</v>
      </c>
      <c r="H6841" s="4">
        <v>94615.11</v>
      </c>
      <c r="I6841" t="s">
        <v>29</v>
      </c>
      <c r="J6841">
        <v>2</v>
      </c>
      <c r="K6841">
        <v>724</v>
      </c>
      <c r="L6841" t="s">
        <v>35</v>
      </c>
      <c r="M6841" t="s">
        <v>21</v>
      </c>
      <c r="N6841" t="s">
        <v>22</v>
      </c>
      <c r="O6841" s="4">
        <v>10627.21</v>
      </c>
      <c r="P6841" t="s">
        <v>28</v>
      </c>
      <c r="Q6841" t="str" cm="1">
        <f t="array" ref="Q6841">_xlfn.IFS(
O6841&lt;50000,"Low Salary (&lt;$50K)",
O6841&lt;90000,"Lower Middle ($50K-$90K)",
O6841&lt;130000,"Middle ($90K-$130K)",
O6841&lt;170000,"Upper Middle ($130K-$170K)",
O6841&gt;=170000,"High Salary (&gt;$170K)"
)</f>
        <v>Low Salary (&lt;$50K)</v>
      </c>
      <c r="R6841" t="str" cm="1">
        <f t="array" ref="R6841">_xlfn.IFS(
G6841&lt;=2,"New Customers (0-2Y)",
G6841&lt;=5,"Growing Customers (3-5Y)",
G6841&lt;=8,"Established Customers (6-8Y)",
G6841&lt;=10,"Loyal Customers (9-10Y)"
)</f>
        <v>Established Customers (6-8Y)</v>
      </c>
    </row>
    <row r="6842" spans="1:18" x14ac:dyDescent="0.35">
      <c r="A6842">
        <v>15685826</v>
      </c>
      <c r="B6842" t="s">
        <v>393</v>
      </c>
      <c r="C6842" t="s">
        <v>17</v>
      </c>
      <c r="D6842" t="s">
        <v>39</v>
      </c>
      <c r="E6842">
        <v>30</v>
      </c>
      <c r="F6842" t="s">
        <v>19</v>
      </c>
      <c r="G6842">
        <v>7</v>
      </c>
      <c r="H6842" s="4">
        <v>90727.79</v>
      </c>
      <c r="I6842" t="s">
        <v>29</v>
      </c>
      <c r="J6842">
        <v>1</v>
      </c>
      <c r="K6842">
        <v>563</v>
      </c>
      <c r="L6842" t="s">
        <v>31</v>
      </c>
      <c r="M6842" t="s">
        <v>21</v>
      </c>
      <c r="N6842" t="s">
        <v>32</v>
      </c>
      <c r="O6842" s="4">
        <v>122268.75</v>
      </c>
      <c r="P6842" t="s">
        <v>28</v>
      </c>
      <c r="Q6842" t="str" cm="1">
        <f t="array" ref="Q6842">_xlfn.IFS(
O6842&lt;50000,"Low Salary (&lt;$50K)",
O6842&lt;90000,"Lower Middle ($50K-$90K)",
O6842&lt;130000,"Middle ($90K-$130K)",
O6842&lt;170000,"Upper Middle ($130K-$170K)",
O6842&gt;=170000,"High Salary (&gt;$170K)"
)</f>
        <v>Middle ($90K-$130K)</v>
      </c>
      <c r="R6842" t="str" cm="1">
        <f t="array" ref="R6842">_xlfn.IFS(
G6842&lt;=2,"New Customers (0-2Y)",
G6842&lt;=5,"Growing Customers (3-5Y)",
G6842&lt;=8,"Established Customers (6-8Y)",
G6842&lt;=10,"Loyal Customers (9-10Y)"
)</f>
        <v>Established Customers (6-8Y)</v>
      </c>
    </row>
    <row r="6843" spans="1:18" x14ac:dyDescent="0.35">
      <c r="A6843">
        <v>15793491</v>
      </c>
      <c r="B6843" t="s">
        <v>2446</v>
      </c>
      <c r="C6843" t="s">
        <v>42</v>
      </c>
      <c r="D6843" t="s">
        <v>39</v>
      </c>
      <c r="E6843">
        <v>26</v>
      </c>
      <c r="F6843" t="s">
        <v>43</v>
      </c>
      <c r="G6843">
        <v>3</v>
      </c>
      <c r="H6843" s="4">
        <v>119545.48</v>
      </c>
      <c r="I6843" t="s">
        <v>33</v>
      </c>
      <c r="J6843">
        <v>2</v>
      </c>
      <c r="K6843">
        <v>714</v>
      </c>
      <c r="L6843" t="s">
        <v>35</v>
      </c>
      <c r="M6843" t="s">
        <v>21</v>
      </c>
      <c r="N6843" t="s">
        <v>32</v>
      </c>
      <c r="O6843" s="4">
        <v>65482.94</v>
      </c>
      <c r="P6843" t="s">
        <v>28</v>
      </c>
      <c r="Q6843" t="str" cm="1">
        <f t="array" ref="Q6843">_xlfn.IFS(
O6843&lt;50000,"Low Salary (&lt;$50K)",
O6843&lt;90000,"Lower Middle ($50K-$90K)",
O6843&lt;130000,"Middle ($90K-$130K)",
O6843&lt;170000,"Upper Middle ($130K-$170K)",
O6843&gt;=170000,"High Salary (&gt;$170K)"
)</f>
        <v>Lower Middle ($50K-$90K)</v>
      </c>
      <c r="R6843" t="str" cm="1">
        <f t="array" ref="R6843">_xlfn.IFS(
G6843&lt;=2,"New Customers (0-2Y)",
G6843&lt;=5,"Growing Customers (3-5Y)",
G6843&lt;=8,"Established Customers (6-8Y)",
G6843&lt;=10,"Loyal Customers (9-10Y)"
)</f>
        <v>Growing Customers (3-5Y)</v>
      </c>
    </row>
    <row r="6844" spans="1:18" x14ac:dyDescent="0.35">
      <c r="A6844">
        <v>15797787</v>
      </c>
      <c r="B6844" t="s">
        <v>647</v>
      </c>
      <c r="C6844" t="s">
        <v>17</v>
      </c>
      <c r="D6844" t="s">
        <v>39</v>
      </c>
      <c r="E6844">
        <v>36</v>
      </c>
      <c r="F6844" t="s">
        <v>19</v>
      </c>
      <c r="G6844">
        <v>1</v>
      </c>
      <c r="H6844" s="4">
        <v>118311.76</v>
      </c>
      <c r="I6844" t="s">
        <v>33</v>
      </c>
      <c r="J6844">
        <v>1</v>
      </c>
      <c r="K6844">
        <v>614</v>
      </c>
      <c r="L6844" t="s">
        <v>20</v>
      </c>
      <c r="M6844" t="s">
        <v>21</v>
      </c>
      <c r="N6844" t="s">
        <v>32</v>
      </c>
      <c r="O6844" s="4">
        <v>146134.68</v>
      </c>
      <c r="P6844" t="s">
        <v>28</v>
      </c>
      <c r="Q6844" t="str" cm="1">
        <f t="array" ref="Q6844">_xlfn.IFS(
O6844&lt;50000,"Low Salary (&lt;$50K)",
O6844&lt;90000,"Lower Middle ($50K-$90K)",
O6844&lt;130000,"Middle ($90K-$130K)",
O6844&lt;170000,"Upper Middle ($130K-$170K)",
O6844&gt;=170000,"High Salary (&gt;$170K)"
)</f>
        <v>Upper Middle ($130K-$170K)</v>
      </c>
      <c r="R6844" t="str" cm="1">
        <f t="array" ref="R6844">_xlfn.IFS(
G6844&lt;=2,"New Customers (0-2Y)",
G6844&lt;=5,"Growing Customers (3-5Y)",
G6844&lt;=8,"Established Customers (6-8Y)",
G6844&lt;=10,"Loyal Customers (9-10Y)"
)</f>
        <v>New Customers (0-2Y)</v>
      </c>
    </row>
    <row r="6845" spans="1:18" x14ac:dyDescent="0.35">
      <c r="A6845">
        <v>15611171</v>
      </c>
      <c r="B6845" t="s">
        <v>1807</v>
      </c>
      <c r="C6845" t="s">
        <v>17</v>
      </c>
      <c r="D6845" t="s">
        <v>39</v>
      </c>
      <c r="E6845">
        <v>33</v>
      </c>
      <c r="F6845" t="s">
        <v>19</v>
      </c>
      <c r="G6845">
        <v>1</v>
      </c>
      <c r="H6845" s="4">
        <v>129574.98</v>
      </c>
      <c r="I6845" t="s">
        <v>33</v>
      </c>
      <c r="J6845">
        <v>1</v>
      </c>
      <c r="K6845">
        <v>740</v>
      </c>
      <c r="L6845" t="s">
        <v>35</v>
      </c>
      <c r="M6845" t="s">
        <v>21</v>
      </c>
      <c r="N6845" t="s">
        <v>22</v>
      </c>
      <c r="O6845" s="4">
        <v>123300.38</v>
      </c>
      <c r="P6845" t="s">
        <v>28</v>
      </c>
      <c r="Q6845" t="str" cm="1">
        <f t="array" ref="Q6845">_xlfn.IFS(
O6845&lt;50000,"Low Salary (&lt;$50K)",
O6845&lt;90000,"Lower Middle ($50K-$90K)",
O6845&lt;130000,"Middle ($90K-$130K)",
O6845&lt;170000,"Upper Middle ($130K-$170K)",
O6845&gt;=170000,"High Salary (&gt;$170K)"
)</f>
        <v>Middle ($90K-$130K)</v>
      </c>
      <c r="R6845" t="str" cm="1">
        <f t="array" ref="R6845">_xlfn.IFS(
G6845&lt;=2,"New Customers (0-2Y)",
G6845&lt;=5,"Growing Customers (3-5Y)",
G6845&lt;=8,"Established Customers (6-8Y)",
G6845&lt;=10,"Loyal Customers (9-10Y)"
)</f>
        <v>New Customers (0-2Y)</v>
      </c>
    </row>
    <row r="6846" spans="1:18" x14ac:dyDescent="0.35">
      <c r="A6846">
        <v>15601627</v>
      </c>
      <c r="B6846" t="s">
        <v>1618</v>
      </c>
      <c r="C6846" t="s">
        <v>17</v>
      </c>
      <c r="D6846" t="s">
        <v>39</v>
      </c>
      <c r="E6846">
        <v>33</v>
      </c>
      <c r="F6846" t="s">
        <v>19</v>
      </c>
      <c r="G6846">
        <v>8</v>
      </c>
      <c r="H6846" s="4">
        <v>148163.57</v>
      </c>
      <c r="I6846" t="s">
        <v>33</v>
      </c>
      <c r="J6846">
        <v>1</v>
      </c>
      <c r="K6846">
        <v>587</v>
      </c>
      <c r="L6846" t="s">
        <v>31</v>
      </c>
      <c r="M6846" t="s">
        <v>27</v>
      </c>
      <c r="N6846" t="s">
        <v>32</v>
      </c>
      <c r="O6846" s="4">
        <v>122925.4</v>
      </c>
      <c r="P6846" t="s">
        <v>28</v>
      </c>
      <c r="Q6846" t="str" cm="1">
        <f t="array" ref="Q6846">_xlfn.IFS(
O6846&lt;50000,"Low Salary (&lt;$50K)",
O6846&lt;90000,"Lower Middle ($50K-$90K)",
O6846&lt;130000,"Middle ($90K-$130K)",
O6846&lt;170000,"Upper Middle ($130K-$170K)",
O6846&gt;=170000,"High Salary (&gt;$170K)"
)</f>
        <v>Middle ($90K-$130K)</v>
      </c>
      <c r="R6846" t="str" cm="1">
        <f t="array" ref="R6846">_xlfn.IFS(
G6846&lt;=2,"New Customers (0-2Y)",
G6846&lt;=5,"Growing Customers (3-5Y)",
G6846&lt;=8,"Established Customers (6-8Y)",
G6846&lt;=10,"Loyal Customers (9-10Y)"
)</f>
        <v>Established Customers (6-8Y)</v>
      </c>
    </row>
    <row r="6847" spans="1:18" x14ac:dyDescent="0.35">
      <c r="A6847">
        <v>15734085</v>
      </c>
      <c r="B6847" t="s">
        <v>2447</v>
      </c>
      <c r="C6847" t="s">
        <v>42</v>
      </c>
      <c r="D6847" t="s">
        <v>39</v>
      </c>
      <c r="E6847">
        <v>24</v>
      </c>
      <c r="F6847" t="s">
        <v>43</v>
      </c>
      <c r="G6847">
        <v>5</v>
      </c>
      <c r="H6847" s="4">
        <v>117154.9</v>
      </c>
      <c r="I6847" t="s">
        <v>33</v>
      </c>
      <c r="J6847">
        <v>1</v>
      </c>
      <c r="K6847">
        <v>465</v>
      </c>
      <c r="L6847" t="s">
        <v>44</v>
      </c>
      <c r="M6847" t="s">
        <v>21</v>
      </c>
      <c r="N6847" t="s">
        <v>22</v>
      </c>
      <c r="O6847" s="4">
        <v>127744.02</v>
      </c>
      <c r="P6847" t="s">
        <v>28</v>
      </c>
      <c r="Q6847" t="str" cm="1">
        <f t="array" ref="Q6847">_xlfn.IFS(
O6847&lt;50000,"Low Salary (&lt;$50K)",
O6847&lt;90000,"Lower Middle ($50K-$90K)",
O6847&lt;130000,"Middle ($90K-$130K)",
O6847&lt;170000,"Upper Middle ($130K-$170K)",
O6847&gt;=170000,"High Salary (&gt;$170K)"
)</f>
        <v>Middle ($90K-$130K)</v>
      </c>
      <c r="R6847" t="str" cm="1">
        <f t="array" ref="R6847">_xlfn.IFS(
G6847&lt;=2,"New Customers (0-2Y)",
G6847&lt;=5,"Growing Customers (3-5Y)",
G6847&lt;=8,"Established Customers (6-8Y)",
G6847&lt;=10,"Loyal Customers (9-10Y)"
)</f>
        <v>Growing Customers (3-5Y)</v>
      </c>
    </row>
    <row r="6848" spans="1:18" x14ac:dyDescent="0.35">
      <c r="A6848">
        <v>15809309</v>
      </c>
      <c r="B6848" t="s">
        <v>864</v>
      </c>
      <c r="C6848" t="s">
        <v>26</v>
      </c>
      <c r="D6848" t="s">
        <v>18</v>
      </c>
      <c r="E6848">
        <v>40</v>
      </c>
      <c r="F6848" t="s">
        <v>19</v>
      </c>
      <c r="G6848">
        <v>5</v>
      </c>
      <c r="H6848" s="4">
        <v>154251.67000000001</v>
      </c>
      <c r="I6848" t="s">
        <v>33</v>
      </c>
      <c r="J6848">
        <v>1</v>
      </c>
      <c r="K6848">
        <v>689</v>
      </c>
      <c r="L6848" t="s">
        <v>35</v>
      </c>
      <c r="M6848" t="s">
        <v>27</v>
      </c>
      <c r="N6848" t="s">
        <v>22</v>
      </c>
      <c r="O6848" s="4">
        <v>118319.5</v>
      </c>
      <c r="P6848" t="s">
        <v>28</v>
      </c>
      <c r="Q6848" t="str" cm="1">
        <f t="array" ref="Q6848">_xlfn.IFS(
O6848&lt;50000,"Low Salary (&lt;$50K)",
O6848&lt;90000,"Lower Middle ($50K-$90K)",
O6848&lt;130000,"Middle ($90K-$130K)",
O6848&lt;170000,"Upper Middle ($130K-$170K)",
O6848&gt;=170000,"High Salary (&gt;$170K)"
)</f>
        <v>Middle ($90K-$130K)</v>
      </c>
      <c r="R6848" t="str" cm="1">
        <f t="array" ref="R6848">_xlfn.IFS(
G6848&lt;=2,"New Customers (0-2Y)",
G6848&lt;=5,"Growing Customers (3-5Y)",
G6848&lt;=8,"Established Customers (6-8Y)",
G6848&lt;=10,"Loyal Customers (9-10Y)"
)</f>
        <v>Growing Customers (3-5Y)</v>
      </c>
    </row>
    <row r="6849" spans="1:18" x14ac:dyDescent="0.35">
      <c r="A6849">
        <v>15809462</v>
      </c>
      <c r="B6849" t="s">
        <v>2448</v>
      </c>
      <c r="C6849" t="s">
        <v>17</v>
      </c>
      <c r="D6849" t="s">
        <v>39</v>
      </c>
      <c r="E6849">
        <v>30</v>
      </c>
      <c r="F6849" t="s">
        <v>19</v>
      </c>
      <c r="G6849">
        <v>3</v>
      </c>
      <c r="H6849" s="4">
        <v>0</v>
      </c>
      <c r="I6849" t="s">
        <v>24</v>
      </c>
      <c r="J6849">
        <v>2</v>
      </c>
      <c r="K6849">
        <v>656</v>
      </c>
      <c r="L6849" t="s">
        <v>20</v>
      </c>
      <c r="M6849" t="s">
        <v>27</v>
      </c>
      <c r="N6849" t="s">
        <v>22</v>
      </c>
      <c r="O6849" s="4">
        <v>17104</v>
      </c>
      <c r="P6849" t="s">
        <v>28</v>
      </c>
      <c r="Q6849" t="str" cm="1">
        <f t="array" ref="Q6849">_xlfn.IFS(
O6849&lt;50000,"Low Salary (&lt;$50K)",
O6849&lt;90000,"Lower Middle ($50K-$90K)",
O6849&lt;130000,"Middle ($90K-$130K)",
O6849&lt;170000,"Upper Middle ($130K-$170K)",
O6849&gt;=170000,"High Salary (&gt;$170K)"
)</f>
        <v>Low Salary (&lt;$50K)</v>
      </c>
      <c r="R6849" t="str" cm="1">
        <f t="array" ref="R6849">_xlfn.IFS(
G6849&lt;=2,"New Customers (0-2Y)",
G6849&lt;=5,"Growing Customers (3-5Y)",
G6849&lt;=8,"Established Customers (6-8Y)",
G6849&lt;=10,"Loyal Customers (9-10Y)"
)</f>
        <v>Growing Customers (3-5Y)</v>
      </c>
    </row>
    <row r="6850" spans="1:18" x14ac:dyDescent="0.35">
      <c r="A6850">
        <v>15634628</v>
      </c>
      <c r="B6850" t="s">
        <v>340</v>
      </c>
      <c r="C6850" t="s">
        <v>17</v>
      </c>
      <c r="D6850" t="s">
        <v>18</v>
      </c>
      <c r="E6850">
        <v>33</v>
      </c>
      <c r="F6850" t="s">
        <v>19</v>
      </c>
      <c r="G6850">
        <v>1</v>
      </c>
      <c r="H6850" s="4">
        <v>65667.789999999994</v>
      </c>
      <c r="I6850" t="s">
        <v>29</v>
      </c>
      <c r="J6850">
        <v>2</v>
      </c>
      <c r="K6850">
        <v>579</v>
      </c>
      <c r="L6850" t="s">
        <v>31</v>
      </c>
      <c r="M6850" t="s">
        <v>27</v>
      </c>
      <c r="N6850" t="s">
        <v>32</v>
      </c>
      <c r="O6850" s="4">
        <v>164608.98000000001</v>
      </c>
      <c r="P6850" t="s">
        <v>28</v>
      </c>
      <c r="Q6850" t="str" cm="1">
        <f t="array" ref="Q6850">_xlfn.IFS(
O6850&lt;50000,"Low Salary (&lt;$50K)",
O6850&lt;90000,"Lower Middle ($50K-$90K)",
O6850&lt;130000,"Middle ($90K-$130K)",
O6850&lt;170000,"Upper Middle ($130K-$170K)",
O6850&gt;=170000,"High Salary (&gt;$170K)"
)</f>
        <v>Upper Middle ($130K-$170K)</v>
      </c>
      <c r="R6850" t="str" cm="1">
        <f t="array" ref="R6850">_xlfn.IFS(
G6850&lt;=2,"New Customers (0-2Y)",
G6850&lt;=5,"Growing Customers (3-5Y)",
G6850&lt;=8,"Established Customers (6-8Y)",
G6850&lt;=10,"Loyal Customers (9-10Y)"
)</f>
        <v>New Customers (0-2Y)</v>
      </c>
    </row>
    <row r="6851" spans="1:18" x14ac:dyDescent="0.35">
      <c r="A6851">
        <v>15775678</v>
      </c>
      <c r="B6851" t="s">
        <v>418</v>
      </c>
      <c r="C6851" t="s">
        <v>17</v>
      </c>
      <c r="D6851" t="s">
        <v>18</v>
      </c>
      <c r="E6851">
        <v>44</v>
      </c>
      <c r="F6851" t="s">
        <v>19</v>
      </c>
      <c r="G6851">
        <v>1</v>
      </c>
      <c r="H6851" s="4">
        <v>0</v>
      </c>
      <c r="I6851" t="s">
        <v>24</v>
      </c>
      <c r="J6851">
        <v>1</v>
      </c>
      <c r="K6851">
        <v>716</v>
      </c>
      <c r="L6851" t="s">
        <v>35</v>
      </c>
      <c r="M6851" t="s">
        <v>21</v>
      </c>
      <c r="N6851" t="s">
        <v>22</v>
      </c>
      <c r="O6851" s="4">
        <v>152108.47</v>
      </c>
      <c r="P6851" t="s">
        <v>28</v>
      </c>
      <c r="Q6851" t="str" cm="1">
        <f t="array" ref="Q6851">_xlfn.IFS(
O6851&lt;50000,"Low Salary (&lt;$50K)",
O6851&lt;90000,"Lower Middle ($50K-$90K)",
O6851&lt;130000,"Middle ($90K-$130K)",
O6851&lt;170000,"Upper Middle ($130K-$170K)",
O6851&gt;=170000,"High Salary (&gt;$170K)"
)</f>
        <v>Upper Middle ($130K-$170K)</v>
      </c>
      <c r="R6851" t="str" cm="1">
        <f t="array" ref="R6851">_xlfn.IFS(
G6851&lt;=2,"New Customers (0-2Y)",
G6851&lt;=5,"Growing Customers (3-5Y)",
G6851&lt;=8,"Established Customers (6-8Y)",
G6851&lt;=10,"Loyal Customers (9-10Y)"
)</f>
        <v>New Customers (0-2Y)</v>
      </c>
    </row>
    <row r="6852" spans="1:18" x14ac:dyDescent="0.35">
      <c r="A6852">
        <v>15579526</v>
      </c>
      <c r="B6852" t="s">
        <v>1136</v>
      </c>
      <c r="C6852" t="s">
        <v>17</v>
      </c>
      <c r="D6852" t="s">
        <v>39</v>
      </c>
      <c r="E6852">
        <v>42</v>
      </c>
      <c r="F6852" t="s">
        <v>19</v>
      </c>
      <c r="G6852">
        <v>1</v>
      </c>
      <c r="H6852" s="4">
        <v>50194.59</v>
      </c>
      <c r="I6852" t="s">
        <v>29</v>
      </c>
      <c r="J6852">
        <v>1</v>
      </c>
      <c r="K6852">
        <v>551</v>
      </c>
      <c r="L6852" t="s">
        <v>31</v>
      </c>
      <c r="M6852" t="s">
        <v>21</v>
      </c>
      <c r="N6852" t="s">
        <v>22</v>
      </c>
      <c r="O6852" s="4">
        <v>23399.58</v>
      </c>
      <c r="P6852" t="s">
        <v>28</v>
      </c>
      <c r="Q6852" t="str" cm="1">
        <f t="array" ref="Q6852">_xlfn.IFS(
O6852&lt;50000,"Low Salary (&lt;$50K)",
O6852&lt;90000,"Lower Middle ($50K-$90K)",
O6852&lt;130000,"Middle ($90K-$130K)",
O6852&lt;170000,"Upper Middle ($130K-$170K)",
O6852&gt;=170000,"High Salary (&gt;$170K)"
)</f>
        <v>Low Salary (&lt;$50K)</v>
      </c>
      <c r="R6852" t="str" cm="1">
        <f t="array" ref="R6852">_xlfn.IFS(
G6852&lt;=2,"New Customers (0-2Y)",
G6852&lt;=5,"Growing Customers (3-5Y)",
G6852&lt;=8,"Established Customers (6-8Y)",
G6852&lt;=10,"Loyal Customers (9-10Y)"
)</f>
        <v>New Customers (0-2Y)</v>
      </c>
    </row>
    <row r="6853" spans="1:18" x14ac:dyDescent="0.35">
      <c r="A6853">
        <v>15779103</v>
      </c>
      <c r="B6853" t="s">
        <v>2449</v>
      </c>
      <c r="C6853" t="s">
        <v>42</v>
      </c>
      <c r="D6853" t="s">
        <v>18</v>
      </c>
      <c r="E6853">
        <v>39</v>
      </c>
      <c r="F6853" t="s">
        <v>19</v>
      </c>
      <c r="G6853">
        <v>9</v>
      </c>
      <c r="H6853" s="4">
        <v>96748.89</v>
      </c>
      <c r="I6853" t="s">
        <v>29</v>
      </c>
      <c r="J6853">
        <v>2</v>
      </c>
      <c r="K6853">
        <v>527</v>
      </c>
      <c r="L6853" t="s">
        <v>31</v>
      </c>
      <c r="M6853" t="s">
        <v>21</v>
      </c>
      <c r="N6853" t="s">
        <v>32</v>
      </c>
      <c r="O6853" s="4">
        <v>94711.43</v>
      </c>
      <c r="P6853" t="s">
        <v>28</v>
      </c>
      <c r="Q6853" t="str" cm="1">
        <f t="array" ref="Q6853">_xlfn.IFS(
O6853&lt;50000,"Low Salary (&lt;$50K)",
O6853&lt;90000,"Lower Middle ($50K-$90K)",
O6853&lt;130000,"Middle ($90K-$130K)",
O6853&lt;170000,"Upper Middle ($130K-$170K)",
O6853&gt;=170000,"High Salary (&gt;$170K)"
)</f>
        <v>Middle ($90K-$130K)</v>
      </c>
      <c r="R6853" t="str" cm="1">
        <f t="array" ref="R6853">_xlfn.IFS(
G6853&lt;=2,"New Customers (0-2Y)",
G6853&lt;=5,"Growing Customers (3-5Y)",
G6853&lt;=8,"Established Customers (6-8Y)",
G6853&lt;=10,"Loyal Customers (9-10Y)"
)</f>
        <v>Loyal Customers (9-10Y)</v>
      </c>
    </row>
    <row r="6854" spans="1:18" x14ac:dyDescent="0.35">
      <c r="A6854">
        <v>15738715</v>
      </c>
      <c r="B6854" t="s">
        <v>667</v>
      </c>
      <c r="C6854" t="s">
        <v>17</v>
      </c>
      <c r="D6854" t="s">
        <v>18</v>
      </c>
      <c r="E6854">
        <v>37</v>
      </c>
      <c r="F6854" t="s">
        <v>19</v>
      </c>
      <c r="G6854">
        <v>4</v>
      </c>
      <c r="H6854" s="4">
        <v>0</v>
      </c>
      <c r="I6854" t="s">
        <v>24</v>
      </c>
      <c r="J6854">
        <v>3</v>
      </c>
      <c r="K6854">
        <v>600</v>
      </c>
      <c r="L6854" t="s">
        <v>20</v>
      </c>
      <c r="M6854" t="s">
        <v>21</v>
      </c>
      <c r="N6854" t="s">
        <v>32</v>
      </c>
      <c r="O6854" s="4">
        <v>7312.25</v>
      </c>
      <c r="P6854" t="s">
        <v>23</v>
      </c>
      <c r="Q6854" t="str" cm="1">
        <f t="array" ref="Q6854">_xlfn.IFS(
O6854&lt;50000,"Low Salary (&lt;$50K)",
O6854&lt;90000,"Lower Middle ($50K-$90K)",
O6854&lt;130000,"Middle ($90K-$130K)",
O6854&lt;170000,"Upper Middle ($130K-$170K)",
O6854&gt;=170000,"High Salary (&gt;$170K)"
)</f>
        <v>Low Salary (&lt;$50K)</v>
      </c>
      <c r="R6854" t="str" cm="1">
        <f t="array" ref="R6854">_xlfn.IFS(
G6854&lt;=2,"New Customers (0-2Y)",
G6854&lt;=5,"Growing Customers (3-5Y)",
G6854&lt;=8,"Established Customers (6-8Y)",
G6854&lt;=10,"Loyal Customers (9-10Y)"
)</f>
        <v>Growing Customers (3-5Y)</v>
      </c>
    </row>
    <row r="6855" spans="1:18" x14ac:dyDescent="0.35">
      <c r="A6855">
        <v>15593943</v>
      </c>
      <c r="B6855" t="s">
        <v>592</v>
      </c>
      <c r="C6855" t="s">
        <v>17</v>
      </c>
      <c r="D6855" t="s">
        <v>18</v>
      </c>
      <c r="E6855">
        <v>43</v>
      </c>
      <c r="F6855" t="s">
        <v>19</v>
      </c>
      <c r="G6855">
        <v>1</v>
      </c>
      <c r="H6855" s="4">
        <v>132667.17000000001</v>
      </c>
      <c r="I6855" t="s">
        <v>33</v>
      </c>
      <c r="J6855">
        <v>1</v>
      </c>
      <c r="K6855">
        <v>685</v>
      </c>
      <c r="L6855" t="s">
        <v>35</v>
      </c>
      <c r="M6855" t="s">
        <v>21</v>
      </c>
      <c r="N6855" t="s">
        <v>22</v>
      </c>
      <c r="O6855" s="4">
        <v>41876.980000000003</v>
      </c>
      <c r="P6855" t="s">
        <v>28</v>
      </c>
      <c r="Q6855" t="str" cm="1">
        <f t="array" ref="Q6855">_xlfn.IFS(
O6855&lt;50000,"Low Salary (&lt;$50K)",
O6855&lt;90000,"Lower Middle ($50K-$90K)",
O6855&lt;130000,"Middle ($90K-$130K)",
O6855&lt;170000,"Upper Middle ($130K-$170K)",
O6855&gt;=170000,"High Salary (&gt;$170K)"
)</f>
        <v>Low Salary (&lt;$50K)</v>
      </c>
      <c r="R6855" t="str" cm="1">
        <f t="array" ref="R6855">_xlfn.IFS(
G6855&lt;=2,"New Customers (0-2Y)",
G6855&lt;=5,"Growing Customers (3-5Y)",
G6855&lt;=8,"Established Customers (6-8Y)",
G6855&lt;=10,"Loyal Customers (9-10Y)"
)</f>
        <v>New Customers (0-2Y)</v>
      </c>
    </row>
    <row r="6856" spans="1:18" x14ac:dyDescent="0.35">
      <c r="A6856">
        <v>15754574</v>
      </c>
      <c r="B6856" t="s">
        <v>1711</v>
      </c>
      <c r="C6856" t="s">
        <v>26</v>
      </c>
      <c r="D6856" t="s">
        <v>39</v>
      </c>
      <c r="E6856">
        <v>36</v>
      </c>
      <c r="F6856" t="s">
        <v>19</v>
      </c>
      <c r="G6856">
        <v>5</v>
      </c>
      <c r="H6856" s="4">
        <v>0</v>
      </c>
      <c r="I6856" t="s">
        <v>24</v>
      </c>
      <c r="J6856">
        <v>2</v>
      </c>
      <c r="K6856">
        <v>738</v>
      </c>
      <c r="L6856" t="s">
        <v>35</v>
      </c>
      <c r="M6856" t="s">
        <v>21</v>
      </c>
      <c r="N6856" t="s">
        <v>22</v>
      </c>
      <c r="O6856" s="4">
        <v>96881.32</v>
      </c>
      <c r="P6856" t="s">
        <v>28</v>
      </c>
      <c r="Q6856" t="str" cm="1">
        <f t="array" ref="Q6856">_xlfn.IFS(
O6856&lt;50000,"Low Salary (&lt;$50K)",
O6856&lt;90000,"Lower Middle ($50K-$90K)",
O6856&lt;130000,"Middle ($90K-$130K)",
O6856&lt;170000,"Upper Middle ($130K-$170K)",
O6856&gt;=170000,"High Salary (&gt;$170K)"
)</f>
        <v>Middle ($90K-$130K)</v>
      </c>
      <c r="R6856" t="str" cm="1">
        <f t="array" ref="R6856">_xlfn.IFS(
G6856&lt;=2,"New Customers (0-2Y)",
G6856&lt;=5,"Growing Customers (3-5Y)",
G6856&lt;=8,"Established Customers (6-8Y)",
G6856&lt;=10,"Loyal Customers (9-10Y)"
)</f>
        <v>Growing Customers (3-5Y)</v>
      </c>
    </row>
    <row r="6857" spans="1:18" x14ac:dyDescent="0.35">
      <c r="A6857">
        <v>15737814</v>
      </c>
      <c r="B6857" t="s">
        <v>458</v>
      </c>
      <c r="C6857" t="s">
        <v>17</v>
      </c>
      <c r="D6857" t="s">
        <v>39</v>
      </c>
      <c r="E6857">
        <v>41</v>
      </c>
      <c r="F6857" t="s">
        <v>19</v>
      </c>
      <c r="G6857">
        <v>2</v>
      </c>
      <c r="H6857" s="4">
        <v>127087.06</v>
      </c>
      <c r="I6857" t="s">
        <v>33</v>
      </c>
      <c r="J6857">
        <v>1</v>
      </c>
      <c r="K6857">
        <v>622</v>
      </c>
      <c r="L6857" t="s">
        <v>20</v>
      </c>
      <c r="M6857" t="s">
        <v>21</v>
      </c>
      <c r="N6857" t="s">
        <v>32</v>
      </c>
      <c r="O6857" s="4">
        <v>102402.91</v>
      </c>
      <c r="P6857" t="s">
        <v>23</v>
      </c>
      <c r="Q6857" t="str" cm="1">
        <f t="array" ref="Q6857">_xlfn.IFS(
O6857&lt;50000,"Low Salary (&lt;$50K)",
O6857&lt;90000,"Lower Middle ($50K-$90K)",
O6857&lt;130000,"Middle ($90K-$130K)",
O6857&lt;170000,"Upper Middle ($130K-$170K)",
O6857&gt;=170000,"High Salary (&gt;$170K)"
)</f>
        <v>Middle ($90K-$130K)</v>
      </c>
      <c r="R6857" t="str" cm="1">
        <f t="array" ref="R6857">_xlfn.IFS(
G6857&lt;=2,"New Customers (0-2Y)",
G6857&lt;=5,"Growing Customers (3-5Y)",
G6857&lt;=8,"Established Customers (6-8Y)",
G6857&lt;=10,"Loyal Customers (9-10Y)"
)</f>
        <v>New Customers (0-2Y)</v>
      </c>
    </row>
    <row r="6858" spans="1:18" x14ac:dyDescent="0.35">
      <c r="A6858">
        <v>15670889</v>
      </c>
      <c r="B6858" t="s">
        <v>1034</v>
      </c>
      <c r="C6858" t="s">
        <v>17</v>
      </c>
      <c r="D6858" t="s">
        <v>39</v>
      </c>
      <c r="E6858">
        <v>34</v>
      </c>
      <c r="F6858" t="s">
        <v>19</v>
      </c>
      <c r="G6858">
        <v>1</v>
      </c>
      <c r="H6858" s="4">
        <v>125566.9</v>
      </c>
      <c r="I6858" t="s">
        <v>33</v>
      </c>
      <c r="J6858">
        <v>1</v>
      </c>
      <c r="K6858">
        <v>528</v>
      </c>
      <c r="L6858" t="s">
        <v>31</v>
      </c>
      <c r="M6858" t="s">
        <v>21</v>
      </c>
      <c r="N6858" t="s">
        <v>22</v>
      </c>
      <c r="O6858" s="4">
        <v>176763.27</v>
      </c>
      <c r="P6858" t="s">
        <v>28</v>
      </c>
      <c r="Q6858" t="str" cm="1">
        <f t="array" ref="Q6858">_xlfn.IFS(
O6858&lt;50000,"Low Salary (&lt;$50K)",
O6858&lt;90000,"Lower Middle ($50K-$90K)",
O6858&lt;130000,"Middle ($90K-$130K)",
O6858&lt;170000,"Upper Middle ($130K-$170K)",
O6858&gt;=170000,"High Salary (&gt;$170K)"
)</f>
        <v>High Salary (&gt;$170K)</v>
      </c>
      <c r="R6858" t="str" cm="1">
        <f t="array" ref="R6858">_xlfn.IFS(
G6858&lt;=2,"New Customers (0-2Y)",
G6858&lt;=5,"Growing Customers (3-5Y)",
G6858&lt;=8,"Established Customers (6-8Y)",
G6858&lt;=10,"Loyal Customers (9-10Y)"
)</f>
        <v>New Customers (0-2Y)</v>
      </c>
    </row>
    <row r="6859" spans="1:18" x14ac:dyDescent="0.35">
      <c r="A6859">
        <v>15629299</v>
      </c>
      <c r="B6859" t="s">
        <v>239</v>
      </c>
      <c r="C6859" t="s">
        <v>42</v>
      </c>
      <c r="D6859" t="s">
        <v>18</v>
      </c>
      <c r="E6859">
        <v>52</v>
      </c>
      <c r="F6859" t="s">
        <v>19</v>
      </c>
      <c r="G6859">
        <v>1</v>
      </c>
      <c r="H6859" s="4">
        <v>106074.89</v>
      </c>
      <c r="I6859" t="s">
        <v>33</v>
      </c>
      <c r="J6859">
        <v>1</v>
      </c>
      <c r="K6859">
        <v>546</v>
      </c>
      <c r="L6859" t="s">
        <v>31</v>
      </c>
      <c r="M6859" t="s">
        <v>21</v>
      </c>
      <c r="N6859" t="s">
        <v>22</v>
      </c>
      <c r="O6859" s="4">
        <v>23548.45</v>
      </c>
      <c r="P6859" t="s">
        <v>23</v>
      </c>
      <c r="Q6859" t="str" cm="1">
        <f t="array" ref="Q6859">_xlfn.IFS(
O6859&lt;50000,"Low Salary (&lt;$50K)",
O6859&lt;90000,"Lower Middle ($50K-$90K)",
O6859&lt;130000,"Middle ($90K-$130K)",
O6859&lt;170000,"Upper Middle ($130K-$170K)",
O6859&gt;=170000,"High Salary (&gt;$170K)"
)</f>
        <v>Low Salary (&lt;$50K)</v>
      </c>
      <c r="R6859" t="str" cm="1">
        <f t="array" ref="R6859">_xlfn.IFS(
G6859&lt;=2,"New Customers (0-2Y)",
G6859&lt;=5,"Growing Customers (3-5Y)",
G6859&lt;=8,"Established Customers (6-8Y)",
G6859&lt;=10,"Loyal Customers (9-10Y)"
)</f>
        <v>New Customers (0-2Y)</v>
      </c>
    </row>
    <row r="6860" spans="1:18" x14ac:dyDescent="0.35">
      <c r="A6860">
        <v>15771569</v>
      </c>
      <c r="B6860" t="s">
        <v>1126</v>
      </c>
      <c r="C6860" t="s">
        <v>42</v>
      </c>
      <c r="D6860" t="s">
        <v>39</v>
      </c>
      <c r="E6860">
        <v>46</v>
      </c>
      <c r="F6860" t="s">
        <v>19</v>
      </c>
      <c r="G6860">
        <v>4</v>
      </c>
      <c r="H6860" s="4">
        <v>137367.94</v>
      </c>
      <c r="I6860" t="s">
        <v>33</v>
      </c>
      <c r="J6860">
        <v>1</v>
      </c>
      <c r="K6860">
        <v>576</v>
      </c>
      <c r="L6860" t="s">
        <v>31</v>
      </c>
      <c r="M6860" t="s">
        <v>21</v>
      </c>
      <c r="N6860" t="s">
        <v>22</v>
      </c>
      <c r="O6860" s="4">
        <v>33450.11</v>
      </c>
      <c r="P6860" t="s">
        <v>28</v>
      </c>
      <c r="Q6860" t="str" cm="1">
        <f t="array" ref="Q6860">_xlfn.IFS(
O6860&lt;50000,"Low Salary (&lt;$50K)",
O6860&lt;90000,"Lower Middle ($50K-$90K)",
O6860&lt;130000,"Middle ($90K-$130K)",
O6860&lt;170000,"Upper Middle ($130K-$170K)",
O6860&gt;=170000,"High Salary (&gt;$170K)"
)</f>
        <v>Low Salary (&lt;$50K)</v>
      </c>
      <c r="R6860" t="str" cm="1">
        <f t="array" ref="R6860">_xlfn.IFS(
G6860&lt;=2,"New Customers (0-2Y)",
G6860&lt;=5,"Growing Customers (3-5Y)",
G6860&lt;=8,"Established Customers (6-8Y)",
G6860&lt;=10,"Loyal Customers (9-10Y)"
)</f>
        <v>Growing Customers (3-5Y)</v>
      </c>
    </row>
    <row r="6861" spans="1:18" x14ac:dyDescent="0.35">
      <c r="A6861">
        <v>15811927</v>
      </c>
      <c r="B6861" t="s">
        <v>551</v>
      </c>
      <c r="C6861" t="s">
        <v>17</v>
      </c>
      <c r="D6861" t="s">
        <v>18</v>
      </c>
      <c r="E6861">
        <v>38</v>
      </c>
      <c r="F6861" t="s">
        <v>19</v>
      </c>
      <c r="G6861">
        <v>3</v>
      </c>
      <c r="H6861" s="4">
        <v>157658.35999999999</v>
      </c>
      <c r="I6861" t="s">
        <v>33</v>
      </c>
      <c r="J6861">
        <v>1</v>
      </c>
      <c r="K6861">
        <v>733</v>
      </c>
      <c r="L6861" t="s">
        <v>35</v>
      </c>
      <c r="M6861" t="s">
        <v>27</v>
      </c>
      <c r="N6861" t="s">
        <v>32</v>
      </c>
      <c r="O6861" s="4">
        <v>19658.43</v>
      </c>
      <c r="P6861" t="s">
        <v>28</v>
      </c>
      <c r="Q6861" t="str" cm="1">
        <f t="array" ref="Q6861">_xlfn.IFS(
O6861&lt;50000,"Low Salary (&lt;$50K)",
O6861&lt;90000,"Lower Middle ($50K-$90K)",
O6861&lt;130000,"Middle ($90K-$130K)",
O6861&lt;170000,"Upper Middle ($130K-$170K)",
O6861&gt;=170000,"High Salary (&gt;$170K)"
)</f>
        <v>Low Salary (&lt;$50K)</v>
      </c>
      <c r="R6861" t="str" cm="1">
        <f t="array" ref="R6861">_xlfn.IFS(
G6861&lt;=2,"New Customers (0-2Y)",
G6861&lt;=5,"Growing Customers (3-5Y)",
G6861&lt;=8,"Established Customers (6-8Y)",
G6861&lt;=10,"Loyal Customers (9-10Y)"
)</f>
        <v>Growing Customers (3-5Y)</v>
      </c>
    </row>
    <row r="6862" spans="1:18" x14ac:dyDescent="0.35">
      <c r="A6862">
        <v>15785654</v>
      </c>
      <c r="B6862" t="s">
        <v>1154</v>
      </c>
      <c r="C6862" t="s">
        <v>42</v>
      </c>
      <c r="D6862" t="s">
        <v>39</v>
      </c>
      <c r="E6862">
        <v>45</v>
      </c>
      <c r="F6862" t="s">
        <v>19</v>
      </c>
      <c r="G6862">
        <v>6</v>
      </c>
      <c r="H6862" s="4">
        <v>114422.85</v>
      </c>
      <c r="I6862" t="s">
        <v>33</v>
      </c>
      <c r="J6862">
        <v>2</v>
      </c>
      <c r="K6862">
        <v>727</v>
      </c>
      <c r="L6862" t="s">
        <v>35</v>
      </c>
      <c r="M6862" t="s">
        <v>21</v>
      </c>
      <c r="N6862" t="s">
        <v>22</v>
      </c>
      <c r="O6862" s="4">
        <v>104678.78</v>
      </c>
      <c r="P6862" t="s">
        <v>23</v>
      </c>
      <c r="Q6862" t="str" cm="1">
        <f t="array" ref="Q6862">_xlfn.IFS(
O6862&lt;50000,"Low Salary (&lt;$50K)",
O6862&lt;90000,"Lower Middle ($50K-$90K)",
O6862&lt;130000,"Middle ($90K-$130K)",
O6862&lt;170000,"Upper Middle ($130K-$170K)",
O6862&gt;=170000,"High Salary (&gt;$170K)"
)</f>
        <v>Middle ($90K-$130K)</v>
      </c>
      <c r="R6862" t="str" cm="1">
        <f t="array" ref="R6862">_xlfn.IFS(
G6862&lt;=2,"New Customers (0-2Y)",
G6862&lt;=5,"Growing Customers (3-5Y)",
G6862&lt;=8,"Established Customers (6-8Y)",
G6862&lt;=10,"Loyal Customers (9-10Y)"
)</f>
        <v>Established Customers (6-8Y)</v>
      </c>
    </row>
    <row r="6863" spans="1:18" x14ac:dyDescent="0.35">
      <c r="A6863">
        <v>15665524</v>
      </c>
      <c r="B6863" t="s">
        <v>599</v>
      </c>
      <c r="C6863" t="s">
        <v>26</v>
      </c>
      <c r="D6863" t="s">
        <v>39</v>
      </c>
      <c r="E6863">
        <v>41</v>
      </c>
      <c r="F6863" t="s">
        <v>19</v>
      </c>
      <c r="G6863">
        <v>5</v>
      </c>
      <c r="H6863" s="4">
        <v>103154.66</v>
      </c>
      <c r="I6863" t="s">
        <v>33</v>
      </c>
      <c r="J6863">
        <v>1</v>
      </c>
      <c r="K6863">
        <v>605</v>
      </c>
      <c r="L6863" t="s">
        <v>20</v>
      </c>
      <c r="M6863" t="s">
        <v>27</v>
      </c>
      <c r="N6863" t="s">
        <v>32</v>
      </c>
      <c r="O6863" s="4">
        <v>143203.78</v>
      </c>
      <c r="P6863" t="s">
        <v>28</v>
      </c>
      <c r="Q6863" t="str" cm="1">
        <f t="array" ref="Q6863">_xlfn.IFS(
O6863&lt;50000,"Low Salary (&lt;$50K)",
O6863&lt;90000,"Lower Middle ($50K-$90K)",
O6863&lt;130000,"Middle ($90K-$130K)",
O6863&lt;170000,"Upper Middle ($130K-$170K)",
O6863&gt;=170000,"High Salary (&gt;$170K)"
)</f>
        <v>Upper Middle ($130K-$170K)</v>
      </c>
      <c r="R6863" t="str" cm="1">
        <f t="array" ref="R6863">_xlfn.IFS(
G6863&lt;=2,"New Customers (0-2Y)",
G6863&lt;=5,"Growing Customers (3-5Y)",
G6863&lt;=8,"Established Customers (6-8Y)",
G6863&lt;=10,"Loyal Customers (9-10Y)"
)</f>
        <v>Growing Customers (3-5Y)</v>
      </c>
    </row>
    <row r="6864" spans="1:18" x14ac:dyDescent="0.35">
      <c r="A6864">
        <v>15736287</v>
      </c>
      <c r="B6864" t="s">
        <v>158</v>
      </c>
      <c r="C6864" t="s">
        <v>17</v>
      </c>
      <c r="D6864" t="s">
        <v>39</v>
      </c>
      <c r="E6864">
        <v>33</v>
      </c>
      <c r="F6864" t="s">
        <v>19</v>
      </c>
      <c r="G6864">
        <v>9</v>
      </c>
      <c r="H6864" s="4">
        <v>0</v>
      </c>
      <c r="I6864" t="s">
        <v>24</v>
      </c>
      <c r="J6864">
        <v>1</v>
      </c>
      <c r="K6864">
        <v>586</v>
      </c>
      <c r="L6864" t="s">
        <v>31</v>
      </c>
      <c r="M6864" t="s">
        <v>21</v>
      </c>
      <c r="N6864" t="s">
        <v>32</v>
      </c>
      <c r="O6864" s="4">
        <v>6975.02</v>
      </c>
      <c r="P6864" t="s">
        <v>28</v>
      </c>
      <c r="Q6864" t="str" cm="1">
        <f t="array" ref="Q6864">_xlfn.IFS(
O6864&lt;50000,"Low Salary (&lt;$50K)",
O6864&lt;90000,"Lower Middle ($50K-$90K)",
O6864&lt;130000,"Middle ($90K-$130K)",
O6864&lt;170000,"Upper Middle ($130K-$170K)",
O6864&gt;=170000,"High Salary (&gt;$170K)"
)</f>
        <v>Low Salary (&lt;$50K)</v>
      </c>
      <c r="R6864" t="str" cm="1">
        <f t="array" ref="R6864">_xlfn.IFS(
G6864&lt;=2,"New Customers (0-2Y)",
G6864&lt;=5,"Growing Customers (3-5Y)",
G6864&lt;=8,"Established Customers (6-8Y)",
G6864&lt;=10,"Loyal Customers (9-10Y)"
)</f>
        <v>Loyal Customers (9-10Y)</v>
      </c>
    </row>
    <row r="6865" spans="1:18" x14ac:dyDescent="0.35">
      <c r="A6865">
        <v>15765732</v>
      </c>
      <c r="B6865" t="s">
        <v>349</v>
      </c>
      <c r="C6865" t="s">
        <v>26</v>
      </c>
      <c r="D6865" t="s">
        <v>18</v>
      </c>
      <c r="E6865">
        <v>24</v>
      </c>
      <c r="F6865" t="s">
        <v>43</v>
      </c>
      <c r="G6865">
        <v>6</v>
      </c>
      <c r="H6865" s="4">
        <v>149592.14000000001</v>
      </c>
      <c r="I6865" t="s">
        <v>33</v>
      </c>
      <c r="J6865">
        <v>1</v>
      </c>
      <c r="K6865">
        <v>564</v>
      </c>
      <c r="L6865" t="s">
        <v>31</v>
      </c>
      <c r="M6865" t="s">
        <v>21</v>
      </c>
      <c r="N6865" t="s">
        <v>22</v>
      </c>
      <c r="O6865" s="4">
        <v>153771.79999999999</v>
      </c>
      <c r="P6865" t="s">
        <v>28</v>
      </c>
      <c r="Q6865" t="str" cm="1">
        <f t="array" ref="Q6865">_xlfn.IFS(
O6865&lt;50000,"Low Salary (&lt;$50K)",
O6865&lt;90000,"Lower Middle ($50K-$90K)",
O6865&lt;130000,"Middle ($90K-$130K)",
O6865&lt;170000,"Upper Middle ($130K-$170K)",
O6865&gt;=170000,"High Salary (&gt;$170K)"
)</f>
        <v>Upper Middle ($130K-$170K)</v>
      </c>
      <c r="R6865" t="str" cm="1">
        <f t="array" ref="R6865">_xlfn.IFS(
G6865&lt;=2,"New Customers (0-2Y)",
G6865&lt;=5,"Growing Customers (3-5Y)",
G6865&lt;=8,"Established Customers (6-8Y)",
G6865&lt;=10,"Loyal Customers (9-10Y)"
)</f>
        <v>Established Customers (6-8Y)</v>
      </c>
    </row>
    <row r="6866" spans="1:18" x14ac:dyDescent="0.35">
      <c r="A6866">
        <v>15797381</v>
      </c>
      <c r="B6866" t="s">
        <v>1245</v>
      </c>
      <c r="C6866" t="s">
        <v>42</v>
      </c>
      <c r="D6866" t="s">
        <v>18</v>
      </c>
      <c r="E6866">
        <v>48</v>
      </c>
      <c r="F6866" t="s">
        <v>19</v>
      </c>
      <c r="G6866">
        <v>3</v>
      </c>
      <c r="H6866" s="4">
        <v>133903.12</v>
      </c>
      <c r="I6866" t="s">
        <v>33</v>
      </c>
      <c r="J6866">
        <v>2</v>
      </c>
      <c r="K6866">
        <v>593</v>
      </c>
      <c r="L6866" t="s">
        <v>31</v>
      </c>
      <c r="M6866" t="s">
        <v>21</v>
      </c>
      <c r="N6866" t="s">
        <v>22</v>
      </c>
      <c r="O6866" s="4">
        <v>85902.39</v>
      </c>
      <c r="P6866" t="s">
        <v>23</v>
      </c>
      <c r="Q6866" t="str" cm="1">
        <f t="array" ref="Q6866">_xlfn.IFS(
O6866&lt;50000,"Low Salary (&lt;$50K)",
O6866&lt;90000,"Lower Middle ($50K-$90K)",
O6866&lt;130000,"Middle ($90K-$130K)",
O6866&lt;170000,"Upper Middle ($130K-$170K)",
O6866&gt;=170000,"High Salary (&gt;$170K)"
)</f>
        <v>Lower Middle ($50K-$90K)</v>
      </c>
      <c r="R6866" t="str" cm="1">
        <f t="array" ref="R6866">_xlfn.IFS(
G6866&lt;=2,"New Customers (0-2Y)",
G6866&lt;=5,"Growing Customers (3-5Y)",
G6866&lt;=8,"Established Customers (6-8Y)",
G6866&lt;=10,"Loyal Customers (9-10Y)"
)</f>
        <v>Growing Customers (3-5Y)</v>
      </c>
    </row>
    <row r="6867" spans="1:18" x14ac:dyDescent="0.35">
      <c r="A6867">
        <v>15598536</v>
      </c>
      <c r="B6867" t="s">
        <v>1177</v>
      </c>
      <c r="C6867" t="s">
        <v>42</v>
      </c>
      <c r="D6867" t="s">
        <v>18</v>
      </c>
      <c r="E6867">
        <v>26</v>
      </c>
      <c r="F6867" t="s">
        <v>43</v>
      </c>
      <c r="G6867">
        <v>0</v>
      </c>
      <c r="H6867" s="4">
        <v>84587.9</v>
      </c>
      <c r="I6867" t="s">
        <v>29</v>
      </c>
      <c r="J6867">
        <v>1</v>
      </c>
      <c r="K6867">
        <v>736</v>
      </c>
      <c r="L6867" t="s">
        <v>35</v>
      </c>
      <c r="M6867" t="s">
        <v>27</v>
      </c>
      <c r="N6867" t="s">
        <v>22</v>
      </c>
      <c r="O6867" s="4">
        <v>188037.76000000001</v>
      </c>
      <c r="P6867" t="s">
        <v>28</v>
      </c>
      <c r="Q6867" t="str" cm="1">
        <f t="array" ref="Q6867">_xlfn.IFS(
O6867&lt;50000,"Low Salary (&lt;$50K)",
O6867&lt;90000,"Lower Middle ($50K-$90K)",
O6867&lt;130000,"Middle ($90K-$130K)",
O6867&lt;170000,"Upper Middle ($130K-$170K)",
O6867&gt;=170000,"High Salary (&gt;$170K)"
)</f>
        <v>High Salary (&gt;$170K)</v>
      </c>
      <c r="R6867" t="str" cm="1">
        <f t="array" ref="R6867">_xlfn.IFS(
G6867&lt;=2,"New Customers (0-2Y)",
G6867&lt;=5,"Growing Customers (3-5Y)",
G6867&lt;=8,"Established Customers (6-8Y)",
G6867&lt;=10,"Loyal Customers (9-10Y)"
)</f>
        <v>New Customers (0-2Y)</v>
      </c>
    </row>
    <row r="6868" spans="1:18" x14ac:dyDescent="0.35">
      <c r="A6868">
        <v>15664506</v>
      </c>
      <c r="B6868" t="s">
        <v>2137</v>
      </c>
      <c r="C6868" t="s">
        <v>26</v>
      </c>
      <c r="D6868" t="s">
        <v>39</v>
      </c>
      <c r="E6868">
        <v>32</v>
      </c>
      <c r="F6868" t="s">
        <v>19</v>
      </c>
      <c r="G6868">
        <v>8</v>
      </c>
      <c r="H6868" s="4">
        <v>197436.82</v>
      </c>
      <c r="I6868" t="s">
        <v>33</v>
      </c>
      <c r="J6868">
        <v>1</v>
      </c>
      <c r="K6868">
        <v>675</v>
      </c>
      <c r="L6868" t="s">
        <v>35</v>
      </c>
      <c r="M6868" t="s">
        <v>21</v>
      </c>
      <c r="N6868" t="s">
        <v>22</v>
      </c>
      <c r="O6868" s="4">
        <v>52710.7</v>
      </c>
      <c r="P6868" t="s">
        <v>28</v>
      </c>
      <c r="Q6868" t="str" cm="1">
        <f t="array" ref="Q6868">_xlfn.IFS(
O6868&lt;50000,"Low Salary (&lt;$50K)",
O6868&lt;90000,"Lower Middle ($50K-$90K)",
O6868&lt;130000,"Middle ($90K-$130K)",
O6868&lt;170000,"Upper Middle ($130K-$170K)",
O6868&gt;=170000,"High Salary (&gt;$170K)"
)</f>
        <v>Lower Middle ($50K-$90K)</v>
      </c>
      <c r="R6868" t="str" cm="1">
        <f t="array" ref="R6868">_xlfn.IFS(
G6868&lt;=2,"New Customers (0-2Y)",
G6868&lt;=5,"Growing Customers (3-5Y)",
G6868&lt;=8,"Established Customers (6-8Y)",
G6868&lt;=10,"Loyal Customers (9-10Y)"
)</f>
        <v>Established Customers (6-8Y)</v>
      </c>
    </row>
    <row r="6869" spans="1:18" x14ac:dyDescent="0.35">
      <c r="A6869">
        <v>15575619</v>
      </c>
      <c r="B6869" t="s">
        <v>2450</v>
      </c>
      <c r="C6869" t="s">
        <v>26</v>
      </c>
      <c r="D6869" t="s">
        <v>18</v>
      </c>
      <c r="E6869">
        <v>32</v>
      </c>
      <c r="F6869" t="s">
        <v>19</v>
      </c>
      <c r="G6869">
        <v>1</v>
      </c>
      <c r="H6869" s="4">
        <v>104254.27</v>
      </c>
      <c r="I6869" t="s">
        <v>33</v>
      </c>
      <c r="J6869">
        <v>1</v>
      </c>
      <c r="K6869">
        <v>656</v>
      </c>
      <c r="L6869" t="s">
        <v>20</v>
      </c>
      <c r="M6869" t="s">
        <v>21</v>
      </c>
      <c r="N6869" t="s">
        <v>22</v>
      </c>
      <c r="O6869" s="4">
        <v>17034.37</v>
      </c>
      <c r="P6869" t="s">
        <v>28</v>
      </c>
      <c r="Q6869" t="str" cm="1">
        <f t="array" ref="Q6869">_xlfn.IFS(
O6869&lt;50000,"Low Salary (&lt;$50K)",
O6869&lt;90000,"Lower Middle ($50K-$90K)",
O6869&lt;130000,"Middle ($90K-$130K)",
O6869&lt;170000,"Upper Middle ($130K-$170K)",
O6869&gt;=170000,"High Salary (&gt;$170K)"
)</f>
        <v>Low Salary (&lt;$50K)</v>
      </c>
      <c r="R6869" t="str" cm="1">
        <f t="array" ref="R6869">_xlfn.IFS(
G6869&lt;=2,"New Customers (0-2Y)",
G6869&lt;=5,"Growing Customers (3-5Y)",
G6869&lt;=8,"Established Customers (6-8Y)",
G6869&lt;=10,"Loyal Customers (9-10Y)"
)</f>
        <v>New Customers (0-2Y)</v>
      </c>
    </row>
    <row r="6870" spans="1:18" x14ac:dyDescent="0.35">
      <c r="A6870">
        <v>15587394</v>
      </c>
      <c r="B6870" t="s">
        <v>1115</v>
      </c>
      <c r="C6870" t="s">
        <v>17</v>
      </c>
      <c r="D6870" t="s">
        <v>39</v>
      </c>
      <c r="E6870">
        <v>39</v>
      </c>
      <c r="F6870" t="s">
        <v>19</v>
      </c>
      <c r="G6870">
        <v>4</v>
      </c>
      <c r="H6870" s="4">
        <v>140133.07999999999</v>
      </c>
      <c r="I6870" t="s">
        <v>33</v>
      </c>
      <c r="J6870">
        <v>2</v>
      </c>
      <c r="K6870">
        <v>462</v>
      </c>
      <c r="L6870" t="s">
        <v>44</v>
      </c>
      <c r="M6870" t="s">
        <v>27</v>
      </c>
      <c r="N6870" t="s">
        <v>32</v>
      </c>
      <c r="O6870" s="4">
        <v>131304.45000000001</v>
      </c>
      <c r="P6870" t="s">
        <v>28</v>
      </c>
      <c r="Q6870" t="str" cm="1">
        <f t="array" ref="Q6870">_xlfn.IFS(
O6870&lt;50000,"Low Salary (&lt;$50K)",
O6870&lt;90000,"Lower Middle ($50K-$90K)",
O6870&lt;130000,"Middle ($90K-$130K)",
O6870&lt;170000,"Upper Middle ($130K-$170K)",
O6870&gt;=170000,"High Salary (&gt;$170K)"
)</f>
        <v>Upper Middle ($130K-$170K)</v>
      </c>
      <c r="R6870" t="str" cm="1">
        <f t="array" ref="R6870">_xlfn.IFS(
G6870&lt;=2,"New Customers (0-2Y)",
G6870&lt;=5,"Growing Customers (3-5Y)",
G6870&lt;=8,"Established Customers (6-8Y)",
G6870&lt;=10,"Loyal Customers (9-10Y)"
)</f>
        <v>Growing Customers (3-5Y)</v>
      </c>
    </row>
    <row r="6871" spans="1:18" x14ac:dyDescent="0.35">
      <c r="A6871">
        <v>15654457</v>
      </c>
      <c r="B6871" t="s">
        <v>1768</v>
      </c>
      <c r="C6871" t="s">
        <v>26</v>
      </c>
      <c r="D6871" t="s">
        <v>18</v>
      </c>
      <c r="E6871">
        <v>30</v>
      </c>
      <c r="F6871" t="s">
        <v>19</v>
      </c>
      <c r="G6871">
        <v>2</v>
      </c>
      <c r="H6871" s="4">
        <v>0</v>
      </c>
      <c r="I6871" t="s">
        <v>24</v>
      </c>
      <c r="J6871">
        <v>3</v>
      </c>
      <c r="K6871">
        <v>685</v>
      </c>
      <c r="L6871" t="s">
        <v>35</v>
      </c>
      <c r="M6871" t="s">
        <v>21</v>
      </c>
      <c r="N6871" t="s">
        <v>22</v>
      </c>
      <c r="O6871" s="4">
        <v>172576.43</v>
      </c>
      <c r="P6871" t="s">
        <v>23</v>
      </c>
      <c r="Q6871" t="str" cm="1">
        <f t="array" ref="Q6871">_xlfn.IFS(
O6871&lt;50000,"Low Salary (&lt;$50K)",
O6871&lt;90000,"Lower Middle ($50K-$90K)",
O6871&lt;130000,"Middle ($90K-$130K)",
O6871&lt;170000,"Upper Middle ($130K-$170K)",
O6871&gt;=170000,"High Salary (&gt;$170K)"
)</f>
        <v>High Salary (&gt;$170K)</v>
      </c>
      <c r="R6871" t="str" cm="1">
        <f t="array" ref="R6871">_xlfn.IFS(
G6871&lt;=2,"New Customers (0-2Y)",
G6871&lt;=5,"Growing Customers (3-5Y)",
G6871&lt;=8,"Established Customers (6-8Y)",
G6871&lt;=10,"Loyal Customers (9-10Y)"
)</f>
        <v>New Customers (0-2Y)</v>
      </c>
    </row>
    <row r="6872" spans="1:18" x14ac:dyDescent="0.35">
      <c r="A6872">
        <v>15762793</v>
      </c>
      <c r="B6872" t="s">
        <v>1580</v>
      </c>
      <c r="C6872" t="s">
        <v>42</v>
      </c>
      <c r="D6872" t="s">
        <v>18</v>
      </c>
      <c r="E6872">
        <v>36</v>
      </c>
      <c r="F6872" t="s">
        <v>19</v>
      </c>
      <c r="G6872">
        <v>0</v>
      </c>
      <c r="H6872" s="4">
        <v>136980.23000000001</v>
      </c>
      <c r="I6872" t="s">
        <v>33</v>
      </c>
      <c r="J6872">
        <v>2</v>
      </c>
      <c r="K6872">
        <v>850</v>
      </c>
      <c r="L6872" t="s">
        <v>37</v>
      </c>
      <c r="M6872" t="s">
        <v>21</v>
      </c>
      <c r="N6872" t="s">
        <v>22</v>
      </c>
      <c r="O6872" s="4">
        <v>99019.65</v>
      </c>
      <c r="P6872" t="s">
        <v>28</v>
      </c>
      <c r="Q6872" t="str" cm="1">
        <f t="array" ref="Q6872">_xlfn.IFS(
O6872&lt;50000,"Low Salary (&lt;$50K)",
O6872&lt;90000,"Lower Middle ($50K-$90K)",
O6872&lt;130000,"Middle ($90K-$130K)",
O6872&lt;170000,"Upper Middle ($130K-$170K)",
O6872&gt;=170000,"High Salary (&gt;$170K)"
)</f>
        <v>Middle ($90K-$130K)</v>
      </c>
      <c r="R6872" t="str" cm="1">
        <f t="array" ref="R6872">_xlfn.IFS(
G6872&lt;=2,"New Customers (0-2Y)",
G6872&lt;=5,"Growing Customers (3-5Y)",
G6872&lt;=8,"Established Customers (6-8Y)",
G6872&lt;=10,"Loyal Customers (9-10Y)"
)</f>
        <v>New Customers (0-2Y)</v>
      </c>
    </row>
    <row r="6873" spans="1:18" x14ac:dyDescent="0.35">
      <c r="A6873">
        <v>15658067</v>
      </c>
      <c r="B6873" t="s">
        <v>595</v>
      </c>
      <c r="C6873" t="s">
        <v>42</v>
      </c>
      <c r="D6873" t="s">
        <v>18</v>
      </c>
      <c r="E6873">
        <v>48</v>
      </c>
      <c r="F6873" t="s">
        <v>19</v>
      </c>
      <c r="G6873">
        <v>3</v>
      </c>
      <c r="H6873" s="4">
        <v>120568.41</v>
      </c>
      <c r="I6873" t="s">
        <v>33</v>
      </c>
      <c r="J6873">
        <v>1</v>
      </c>
      <c r="K6873">
        <v>636</v>
      </c>
      <c r="L6873" t="s">
        <v>20</v>
      </c>
      <c r="M6873" t="s">
        <v>21</v>
      </c>
      <c r="N6873" t="s">
        <v>32</v>
      </c>
      <c r="O6873" s="4">
        <v>190160.04</v>
      </c>
      <c r="P6873" t="s">
        <v>23</v>
      </c>
      <c r="Q6873" t="str" cm="1">
        <f t="array" ref="Q6873">_xlfn.IFS(
O6873&lt;50000,"Low Salary (&lt;$50K)",
O6873&lt;90000,"Lower Middle ($50K-$90K)",
O6873&lt;130000,"Middle ($90K-$130K)",
O6873&lt;170000,"Upper Middle ($130K-$170K)",
O6873&gt;=170000,"High Salary (&gt;$170K)"
)</f>
        <v>High Salary (&gt;$170K)</v>
      </c>
      <c r="R6873" t="str" cm="1">
        <f t="array" ref="R6873">_xlfn.IFS(
G6873&lt;=2,"New Customers (0-2Y)",
G6873&lt;=5,"Growing Customers (3-5Y)",
G6873&lt;=8,"Established Customers (6-8Y)",
G6873&lt;=10,"Loyal Customers (9-10Y)"
)</f>
        <v>Growing Customers (3-5Y)</v>
      </c>
    </row>
    <row r="6874" spans="1:18" x14ac:dyDescent="0.35">
      <c r="A6874">
        <v>15642816</v>
      </c>
      <c r="B6874" t="s">
        <v>395</v>
      </c>
      <c r="C6874" t="s">
        <v>17</v>
      </c>
      <c r="D6874" t="s">
        <v>18</v>
      </c>
      <c r="E6874">
        <v>27</v>
      </c>
      <c r="F6874" t="s">
        <v>43</v>
      </c>
      <c r="G6874">
        <v>7</v>
      </c>
      <c r="H6874" s="4">
        <v>43658.33</v>
      </c>
      <c r="I6874" t="s">
        <v>29</v>
      </c>
      <c r="J6874">
        <v>2</v>
      </c>
      <c r="K6874">
        <v>850</v>
      </c>
      <c r="L6874" t="s">
        <v>37</v>
      </c>
      <c r="M6874" t="s">
        <v>21</v>
      </c>
      <c r="N6874" t="s">
        <v>22</v>
      </c>
      <c r="O6874" s="4">
        <v>3025.49</v>
      </c>
      <c r="P6874" t="s">
        <v>28</v>
      </c>
      <c r="Q6874" t="str" cm="1">
        <f t="array" ref="Q6874">_xlfn.IFS(
O6874&lt;50000,"Low Salary (&lt;$50K)",
O6874&lt;90000,"Lower Middle ($50K-$90K)",
O6874&lt;130000,"Middle ($90K-$130K)",
O6874&lt;170000,"Upper Middle ($130K-$170K)",
O6874&gt;=170000,"High Salary (&gt;$170K)"
)</f>
        <v>Low Salary (&lt;$50K)</v>
      </c>
      <c r="R6874" t="str" cm="1">
        <f t="array" ref="R6874">_xlfn.IFS(
G6874&lt;=2,"New Customers (0-2Y)",
G6874&lt;=5,"Growing Customers (3-5Y)",
G6874&lt;=8,"Established Customers (6-8Y)",
G6874&lt;=10,"Loyal Customers (9-10Y)"
)</f>
        <v>Established Customers (6-8Y)</v>
      </c>
    </row>
    <row r="6875" spans="1:18" x14ac:dyDescent="0.35">
      <c r="A6875">
        <v>15693088</v>
      </c>
      <c r="B6875" t="s">
        <v>369</v>
      </c>
      <c r="C6875" t="s">
        <v>17</v>
      </c>
      <c r="D6875" t="s">
        <v>18</v>
      </c>
      <c r="E6875">
        <v>37</v>
      </c>
      <c r="F6875" t="s">
        <v>19</v>
      </c>
      <c r="G6875">
        <v>9</v>
      </c>
      <c r="H6875" s="4">
        <v>0</v>
      </c>
      <c r="I6875" t="s">
        <v>24</v>
      </c>
      <c r="J6875">
        <v>2</v>
      </c>
      <c r="K6875">
        <v>628</v>
      </c>
      <c r="L6875" t="s">
        <v>20</v>
      </c>
      <c r="M6875" t="s">
        <v>21</v>
      </c>
      <c r="N6875" t="s">
        <v>22</v>
      </c>
      <c r="O6875" s="4">
        <v>34689.769999999997</v>
      </c>
      <c r="P6875" t="s">
        <v>28</v>
      </c>
      <c r="Q6875" t="str" cm="1">
        <f t="array" ref="Q6875">_xlfn.IFS(
O6875&lt;50000,"Low Salary (&lt;$50K)",
O6875&lt;90000,"Lower Middle ($50K-$90K)",
O6875&lt;130000,"Middle ($90K-$130K)",
O6875&lt;170000,"Upper Middle ($130K-$170K)",
O6875&gt;=170000,"High Salary (&gt;$170K)"
)</f>
        <v>Low Salary (&lt;$50K)</v>
      </c>
      <c r="R6875" t="str" cm="1">
        <f t="array" ref="R6875">_xlfn.IFS(
G6875&lt;=2,"New Customers (0-2Y)",
G6875&lt;=5,"Growing Customers (3-5Y)",
G6875&lt;=8,"Established Customers (6-8Y)",
G6875&lt;=10,"Loyal Customers (9-10Y)"
)</f>
        <v>Loyal Customers (9-10Y)</v>
      </c>
    </row>
    <row r="6876" spans="1:18" x14ac:dyDescent="0.35">
      <c r="A6876">
        <v>15793883</v>
      </c>
      <c r="B6876" t="s">
        <v>1240</v>
      </c>
      <c r="C6876" t="s">
        <v>17</v>
      </c>
      <c r="D6876" t="s">
        <v>39</v>
      </c>
      <c r="E6876">
        <v>28</v>
      </c>
      <c r="F6876" t="s">
        <v>43</v>
      </c>
      <c r="G6876">
        <v>3</v>
      </c>
      <c r="H6876" s="4">
        <v>0</v>
      </c>
      <c r="I6876" t="s">
        <v>24</v>
      </c>
      <c r="J6876">
        <v>2</v>
      </c>
      <c r="K6876">
        <v>798</v>
      </c>
      <c r="L6876" t="s">
        <v>37</v>
      </c>
      <c r="M6876" t="s">
        <v>21</v>
      </c>
      <c r="N6876" t="s">
        <v>32</v>
      </c>
      <c r="O6876" s="4">
        <v>2305.27</v>
      </c>
      <c r="P6876" t="s">
        <v>28</v>
      </c>
      <c r="Q6876" t="str" cm="1">
        <f t="array" ref="Q6876">_xlfn.IFS(
O6876&lt;50000,"Low Salary (&lt;$50K)",
O6876&lt;90000,"Lower Middle ($50K-$90K)",
O6876&lt;130000,"Middle ($90K-$130K)",
O6876&lt;170000,"Upper Middle ($130K-$170K)",
O6876&gt;=170000,"High Salary (&gt;$170K)"
)</f>
        <v>Low Salary (&lt;$50K)</v>
      </c>
      <c r="R6876" t="str" cm="1">
        <f t="array" ref="R6876">_xlfn.IFS(
G6876&lt;=2,"New Customers (0-2Y)",
G6876&lt;=5,"Growing Customers (3-5Y)",
G6876&lt;=8,"Established Customers (6-8Y)",
G6876&lt;=10,"Loyal Customers (9-10Y)"
)</f>
        <v>Growing Customers (3-5Y)</v>
      </c>
    </row>
    <row r="6877" spans="1:18" x14ac:dyDescent="0.35">
      <c r="A6877">
        <v>15665283</v>
      </c>
      <c r="B6877" t="s">
        <v>431</v>
      </c>
      <c r="C6877" t="s">
        <v>17</v>
      </c>
      <c r="D6877" t="s">
        <v>18</v>
      </c>
      <c r="E6877">
        <v>57</v>
      </c>
      <c r="F6877" t="s">
        <v>19</v>
      </c>
      <c r="G6877">
        <v>7</v>
      </c>
      <c r="H6877" s="4">
        <v>72092.95</v>
      </c>
      <c r="I6877" t="s">
        <v>29</v>
      </c>
      <c r="J6877">
        <v>4</v>
      </c>
      <c r="K6877">
        <v>610</v>
      </c>
      <c r="L6877" t="s">
        <v>20</v>
      </c>
      <c r="M6877" t="s">
        <v>27</v>
      </c>
      <c r="N6877" t="s">
        <v>22</v>
      </c>
      <c r="O6877" s="4">
        <v>113228.82</v>
      </c>
      <c r="P6877" t="s">
        <v>23</v>
      </c>
      <c r="Q6877" t="str" cm="1">
        <f t="array" ref="Q6877">_xlfn.IFS(
O6877&lt;50000,"Low Salary (&lt;$50K)",
O6877&lt;90000,"Lower Middle ($50K-$90K)",
O6877&lt;130000,"Middle ($90K-$130K)",
O6877&lt;170000,"Upper Middle ($130K-$170K)",
O6877&gt;=170000,"High Salary (&gt;$170K)"
)</f>
        <v>Middle ($90K-$130K)</v>
      </c>
      <c r="R6877" t="str" cm="1">
        <f t="array" ref="R6877">_xlfn.IFS(
G6877&lt;=2,"New Customers (0-2Y)",
G6877&lt;=5,"Growing Customers (3-5Y)",
G6877&lt;=8,"Established Customers (6-8Y)",
G6877&lt;=10,"Loyal Customers (9-10Y)"
)</f>
        <v>Established Customers (6-8Y)</v>
      </c>
    </row>
    <row r="6878" spans="1:18" x14ac:dyDescent="0.35">
      <c r="A6878">
        <v>15680421</v>
      </c>
      <c r="B6878" t="s">
        <v>2451</v>
      </c>
      <c r="C6878" t="s">
        <v>17</v>
      </c>
      <c r="D6878" t="s">
        <v>18</v>
      </c>
      <c r="E6878">
        <v>42</v>
      </c>
      <c r="F6878" t="s">
        <v>19</v>
      </c>
      <c r="G6878">
        <v>10</v>
      </c>
      <c r="H6878" s="4">
        <v>0</v>
      </c>
      <c r="I6878" t="s">
        <v>24</v>
      </c>
      <c r="J6878">
        <v>2</v>
      </c>
      <c r="K6878">
        <v>591</v>
      </c>
      <c r="L6878" t="s">
        <v>31</v>
      </c>
      <c r="M6878" t="s">
        <v>27</v>
      </c>
      <c r="N6878" t="s">
        <v>32</v>
      </c>
      <c r="O6878" s="4">
        <v>171099.22</v>
      </c>
      <c r="P6878" t="s">
        <v>28</v>
      </c>
      <c r="Q6878" t="str" cm="1">
        <f t="array" ref="Q6878">_xlfn.IFS(
O6878&lt;50000,"Low Salary (&lt;$50K)",
O6878&lt;90000,"Lower Middle ($50K-$90K)",
O6878&lt;130000,"Middle ($90K-$130K)",
O6878&lt;170000,"Upper Middle ($130K-$170K)",
O6878&gt;=170000,"High Salary (&gt;$170K)"
)</f>
        <v>High Salary (&gt;$170K)</v>
      </c>
      <c r="R6878" t="str" cm="1">
        <f t="array" ref="R6878">_xlfn.IFS(
G6878&lt;=2,"New Customers (0-2Y)",
G6878&lt;=5,"Growing Customers (3-5Y)",
G6878&lt;=8,"Established Customers (6-8Y)",
G6878&lt;=10,"Loyal Customers (9-10Y)"
)</f>
        <v>Loyal Customers (9-10Y)</v>
      </c>
    </row>
    <row r="6879" spans="1:18" x14ac:dyDescent="0.35">
      <c r="A6879">
        <v>15695148</v>
      </c>
      <c r="B6879" t="s">
        <v>1268</v>
      </c>
      <c r="C6879" t="s">
        <v>26</v>
      </c>
      <c r="D6879" t="s">
        <v>18</v>
      </c>
      <c r="E6879">
        <v>37</v>
      </c>
      <c r="F6879" t="s">
        <v>19</v>
      </c>
      <c r="G6879">
        <v>9</v>
      </c>
      <c r="H6879" s="4">
        <v>0</v>
      </c>
      <c r="I6879" t="s">
        <v>24</v>
      </c>
      <c r="J6879">
        <v>2</v>
      </c>
      <c r="K6879">
        <v>614</v>
      </c>
      <c r="L6879" t="s">
        <v>20</v>
      </c>
      <c r="M6879" t="s">
        <v>21</v>
      </c>
      <c r="N6879" t="s">
        <v>22</v>
      </c>
      <c r="O6879" s="4">
        <v>62023.1</v>
      </c>
      <c r="P6879" t="s">
        <v>28</v>
      </c>
      <c r="Q6879" t="str" cm="1">
        <f t="array" ref="Q6879">_xlfn.IFS(
O6879&lt;50000,"Low Salary (&lt;$50K)",
O6879&lt;90000,"Lower Middle ($50K-$90K)",
O6879&lt;130000,"Middle ($90K-$130K)",
O6879&lt;170000,"Upper Middle ($130K-$170K)",
O6879&gt;=170000,"High Salary (&gt;$170K)"
)</f>
        <v>Lower Middle ($50K-$90K)</v>
      </c>
      <c r="R6879" t="str" cm="1">
        <f t="array" ref="R6879">_xlfn.IFS(
G6879&lt;=2,"New Customers (0-2Y)",
G6879&lt;=5,"Growing Customers (3-5Y)",
G6879&lt;=8,"Established Customers (6-8Y)",
G6879&lt;=10,"Loyal Customers (9-10Y)"
)</f>
        <v>Loyal Customers (9-10Y)</v>
      </c>
    </row>
    <row r="6880" spans="1:18" x14ac:dyDescent="0.35">
      <c r="A6880">
        <v>15636592</v>
      </c>
      <c r="B6880" t="s">
        <v>1578</v>
      </c>
      <c r="C6880" t="s">
        <v>17</v>
      </c>
      <c r="D6880" t="s">
        <v>39</v>
      </c>
      <c r="E6880">
        <v>35</v>
      </c>
      <c r="F6880" t="s">
        <v>19</v>
      </c>
      <c r="G6880">
        <v>0</v>
      </c>
      <c r="H6880" s="4">
        <v>181821.96</v>
      </c>
      <c r="I6880" t="s">
        <v>33</v>
      </c>
      <c r="J6880">
        <v>2</v>
      </c>
      <c r="K6880">
        <v>651</v>
      </c>
      <c r="L6880" t="s">
        <v>20</v>
      </c>
      <c r="M6880" t="s">
        <v>27</v>
      </c>
      <c r="N6880" t="s">
        <v>22</v>
      </c>
      <c r="O6880" s="4">
        <v>36923.67</v>
      </c>
      <c r="P6880" t="s">
        <v>23</v>
      </c>
      <c r="Q6880" t="str" cm="1">
        <f t="array" ref="Q6880">_xlfn.IFS(
O6880&lt;50000,"Low Salary (&lt;$50K)",
O6880&lt;90000,"Lower Middle ($50K-$90K)",
O6880&lt;130000,"Middle ($90K-$130K)",
O6880&lt;170000,"Upper Middle ($130K-$170K)",
O6880&gt;=170000,"High Salary (&gt;$170K)"
)</f>
        <v>Low Salary (&lt;$50K)</v>
      </c>
      <c r="R6880" t="str" cm="1">
        <f t="array" ref="R6880">_xlfn.IFS(
G6880&lt;=2,"New Customers (0-2Y)",
G6880&lt;=5,"Growing Customers (3-5Y)",
G6880&lt;=8,"Established Customers (6-8Y)",
G6880&lt;=10,"Loyal Customers (9-10Y)"
)</f>
        <v>New Customers (0-2Y)</v>
      </c>
    </row>
    <row r="6881" spans="1:18" x14ac:dyDescent="0.35">
      <c r="A6881">
        <v>15772618</v>
      </c>
      <c r="B6881" t="s">
        <v>81</v>
      </c>
      <c r="C6881" t="s">
        <v>17</v>
      </c>
      <c r="D6881" t="s">
        <v>39</v>
      </c>
      <c r="E6881">
        <v>25</v>
      </c>
      <c r="F6881" t="s">
        <v>43</v>
      </c>
      <c r="G6881">
        <v>7</v>
      </c>
      <c r="H6881" s="4">
        <v>90920.75</v>
      </c>
      <c r="I6881" t="s">
        <v>29</v>
      </c>
      <c r="J6881">
        <v>1</v>
      </c>
      <c r="K6881">
        <v>665</v>
      </c>
      <c r="L6881" t="s">
        <v>35</v>
      </c>
      <c r="M6881" t="s">
        <v>27</v>
      </c>
      <c r="N6881" t="s">
        <v>22</v>
      </c>
      <c r="O6881" s="4">
        <v>112256.57</v>
      </c>
      <c r="P6881" t="s">
        <v>28</v>
      </c>
      <c r="Q6881" t="str" cm="1">
        <f t="array" ref="Q6881">_xlfn.IFS(
O6881&lt;50000,"Low Salary (&lt;$50K)",
O6881&lt;90000,"Lower Middle ($50K-$90K)",
O6881&lt;130000,"Middle ($90K-$130K)",
O6881&lt;170000,"Upper Middle ($130K-$170K)",
O6881&gt;=170000,"High Salary (&gt;$170K)"
)</f>
        <v>Middle ($90K-$130K)</v>
      </c>
      <c r="R6881" t="str" cm="1">
        <f t="array" ref="R6881">_xlfn.IFS(
G6881&lt;=2,"New Customers (0-2Y)",
G6881&lt;=5,"Growing Customers (3-5Y)",
G6881&lt;=8,"Established Customers (6-8Y)",
G6881&lt;=10,"Loyal Customers (9-10Y)"
)</f>
        <v>Established Customers (6-8Y)</v>
      </c>
    </row>
    <row r="6882" spans="1:18" x14ac:dyDescent="0.35">
      <c r="A6882">
        <v>15724453</v>
      </c>
      <c r="B6882" t="s">
        <v>1046</v>
      </c>
      <c r="C6882" t="s">
        <v>17</v>
      </c>
      <c r="D6882" t="s">
        <v>39</v>
      </c>
      <c r="E6882">
        <v>23</v>
      </c>
      <c r="F6882" t="s">
        <v>43</v>
      </c>
      <c r="G6882">
        <v>2</v>
      </c>
      <c r="H6882" s="4">
        <v>0</v>
      </c>
      <c r="I6882" t="s">
        <v>24</v>
      </c>
      <c r="J6882">
        <v>1</v>
      </c>
      <c r="K6882">
        <v>570</v>
      </c>
      <c r="L6882" t="s">
        <v>31</v>
      </c>
      <c r="M6882" t="s">
        <v>27</v>
      </c>
      <c r="N6882" t="s">
        <v>32</v>
      </c>
      <c r="O6882" s="4">
        <v>198830.98</v>
      </c>
      <c r="P6882" t="s">
        <v>28</v>
      </c>
      <c r="Q6882" t="str" cm="1">
        <f t="array" ref="Q6882">_xlfn.IFS(
O6882&lt;50000,"Low Salary (&lt;$50K)",
O6882&lt;90000,"Lower Middle ($50K-$90K)",
O6882&lt;130000,"Middle ($90K-$130K)",
O6882&lt;170000,"Upper Middle ($130K-$170K)",
O6882&gt;=170000,"High Salary (&gt;$170K)"
)</f>
        <v>High Salary (&gt;$170K)</v>
      </c>
      <c r="R6882" t="str" cm="1">
        <f t="array" ref="R6882">_xlfn.IFS(
G6882&lt;=2,"New Customers (0-2Y)",
G6882&lt;=5,"Growing Customers (3-5Y)",
G6882&lt;=8,"Established Customers (6-8Y)",
G6882&lt;=10,"Loyal Customers (9-10Y)"
)</f>
        <v>New Customers (0-2Y)</v>
      </c>
    </row>
    <row r="6883" spans="1:18" x14ac:dyDescent="0.35">
      <c r="A6883">
        <v>15565878</v>
      </c>
      <c r="B6883" t="s">
        <v>1097</v>
      </c>
      <c r="C6883" t="s">
        <v>26</v>
      </c>
      <c r="D6883" t="s">
        <v>39</v>
      </c>
      <c r="E6883">
        <v>29</v>
      </c>
      <c r="F6883" t="s">
        <v>43</v>
      </c>
      <c r="G6883">
        <v>3</v>
      </c>
      <c r="H6883" s="4">
        <v>0</v>
      </c>
      <c r="I6883" t="s">
        <v>24</v>
      </c>
      <c r="J6883">
        <v>2</v>
      </c>
      <c r="K6883">
        <v>631</v>
      </c>
      <c r="L6883" t="s">
        <v>20</v>
      </c>
      <c r="M6883" t="s">
        <v>21</v>
      </c>
      <c r="N6883" t="s">
        <v>22</v>
      </c>
      <c r="O6883" s="4">
        <v>197963.46</v>
      </c>
      <c r="P6883" t="s">
        <v>28</v>
      </c>
      <c r="Q6883" t="str" cm="1">
        <f t="array" ref="Q6883">_xlfn.IFS(
O6883&lt;50000,"Low Salary (&lt;$50K)",
O6883&lt;90000,"Lower Middle ($50K-$90K)",
O6883&lt;130000,"Middle ($90K-$130K)",
O6883&lt;170000,"Upper Middle ($130K-$170K)",
O6883&gt;=170000,"High Salary (&gt;$170K)"
)</f>
        <v>High Salary (&gt;$170K)</v>
      </c>
      <c r="R6883" t="str" cm="1">
        <f t="array" ref="R6883">_xlfn.IFS(
G6883&lt;=2,"New Customers (0-2Y)",
G6883&lt;=5,"Growing Customers (3-5Y)",
G6883&lt;=8,"Established Customers (6-8Y)",
G6883&lt;=10,"Loyal Customers (9-10Y)"
)</f>
        <v>Growing Customers (3-5Y)</v>
      </c>
    </row>
    <row r="6884" spans="1:18" x14ac:dyDescent="0.35">
      <c r="A6884">
        <v>15609160</v>
      </c>
      <c r="B6884" t="s">
        <v>1515</v>
      </c>
      <c r="C6884" t="s">
        <v>17</v>
      </c>
      <c r="D6884" t="s">
        <v>39</v>
      </c>
      <c r="E6884">
        <v>32</v>
      </c>
      <c r="F6884" t="s">
        <v>19</v>
      </c>
      <c r="G6884">
        <v>1</v>
      </c>
      <c r="H6884" s="4">
        <v>0</v>
      </c>
      <c r="I6884" t="s">
        <v>24</v>
      </c>
      <c r="J6884">
        <v>2</v>
      </c>
      <c r="K6884">
        <v>586</v>
      </c>
      <c r="L6884" t="s">
        <v>31</v>
      </c>
      <c r="M6884" t="s">
        <v>27</v>
      </c>
      <c r="N6884" t="s">
        <v>32</v>
      </c>
      <c r="O6884" s="4">
        <v>31635.99</v>
      </c>
      <c r="P6884" t="s">
        <v>28</v>
      </c>
      <c r="Q6884" t="str" cm="1">
        <f t="array" ref="Q6884">_xlfn.IFS(
O6884&lt;50000,"Low Salary (&lt;$50K)",
O6884&lt;90000,"Lower Middle ($50K-$90K)",
O6884&lt;130000,"Middle ($90K-$130K)",
O6884&lt;170000,"Upper Middle ($130K-$170K)",
O6884&gt;=170000,"High Salary (&gt;$170K)"
)</f>
        <v>Low Salary (&lt;$50K)</v>
      </c>
      <c r="R6884" t="str" cm="1">
        <f t="array" ref="R6884">_xlfn.IFS(
G6884&lt;=2,"New Customers (0-2Y)",
G6884&lt;=5,"Growing Customers (3-5Y)",
G6884&lt;=8,"Established Customers (6-8Y)",
G6884&lt;=10,"Loyal Customers (9-10Y)"
)</f>
        <v>New Customers (0-2Y)</v>
      </c>
    </row>
    <row r="6885" spans="1:18" x14ac:dyDescent="0.35">
      <c r="A6885">
        <v>15678460</v>
      </c>
      <c r="B6885" t="s">
        <v>2452</v>
      </c>
      <c r="C6885" t="s">
        <v>17</v>
      </c>
      <c r="D6885" t="s">
        <v>39</v>
      </c>
      <c r="E6885">
        <v>30</v>
      </c>
      <c r="F6885" t="s">
        <v>19</v>
      </c>
      <c r="G6885">
        <v>9</v>
      </c>
      <c r="H6885" s="4">
        <v>0</v>
      </c>
      <c r="I6885" t="s">
        <v>24</v>
      </c>
      <c r="J6885">
        <v>1</v>
      </c>
      <c r="K6885">
        <v>691</v>
      </c>
      <c r="L6885" t="s">
        <v>35</v>
      </c>
      <c r="M6885" t="s">
        <v>21</v>
      </c>
      <c r="N6885" t="s">
        <v>32</v>
      </c>
      <c r="O6885" s="4">
        <v>49594.02</v>
      </c>
      <c r="P6885" t="s">
        <v>28</v>
      </c>
      <c r="Q6885" t="str" cm="1">
        <f t="array" ref="Q6885">_xlfn.IFS(
O6885&lt;50000,"Low Salary (&lt;$50K)",
O6885&lt;90000,"Lower Middle ($50K-$90K)",
O6885&lt;130000,"Middle ($90K-$130K)",
O6885&lt;170000,"Upper Middle ($130K-$170K)",
O6885&gt;=170000,"High Salary (&gt;$170K)"
)</f>
        <v>Low Salary (&lt;$50K)</v>
      </c>
      <c r="R6885" t="str" cm="1">
        <f t="array" ref="R6885">_xlfn.IFS(
G6885&lt;=2,"New Customers (0-2Y)",
G6885&lt;=5,"Growing Customers (3-5Y)",
G6885&lt;=8,"Established Customers (6-8Y)",
G6885&lt;=10,"Loyal Customers (9-10Y)"
)</f>
        <v>Loyal Customers (9-10Y)</v>
      </c>
    </row>
    <row r="6886" spans="1:18" x14ac:dyDescent="0.35">
      <c r="A6886">
        <v>15662571</v>
      </c>
      <c r="B6886" t="s">
        <v>62</v>
      </c>
      <c r="C6886" t="s">
        <v>17</v>
      </c>
      <c r="D6886" t="s">
        <v>39</v>
      </c>
      <c r="E6886">
        <v>35</v>
      </c>
      <c r="F6886" t="s">
        <v>19</v>
      </c>
      <c r="G6886">
        <v>8</v>
      </c>
      <c r="H6886" s="4">
        <v>0</v>
      </c>
      <c r="I6886" t="s">
        <v>24</v>
      </c>
      <c r="J6886">
        <v>2</v>
      </c>
      <c r="K6886">
        <v>639</v>
      </c>
      <c r="L6886" t="s">
        <v>20</v>
      </c>
      <c r="M6886" t="s">
        <v>21</v>
      </c>
      <c r="N6886" t="s">
        <v>32</v>
      </c>
      <c r="O6886" s="4">
        <v>170483.9</v>
      </c>
      <c r="P6886" t="s">
        <v>28</v>
      </c>
      <c r="Q6886" t="str" cm="1">
        <f t="array" ref="Q6886">_xlfn.IFS(
O6886&lt;50000,"Low Salary (&lt;$50K)",
O6886&lt;90000,"Lower Middle ($50K-$90K)",
O6886&lt;130000,"Middle ($90K-$130K)",
O6886&lt;170000,"Upper Middle ($130K-$170K)",
O6886&gt;=170000,"High Salary (&gt;$170K)"
)</f>
        <v>High Salary (&gt;$170K)</v>
      </c>
      <c r="R6886" t="str" cm="1">
        <f t="array" ref="R6886">_xlfn.IFS(
G6886&lt;=2,"New Customers (0-2Y)",
G6886&lt;=5,"Growing Customers (3-5Y)",
G6886&lt;=8,"Established Customers (6-8Y)",
G6886&lt;=10,"Loyal Customers (9-10Y)"
)</f>
        <v>Established Customers (6-8Y)</v>
      </c>
    </row>
    <row r="6887" spans="1:18" x14ac:dyDescent="0.35">
      <c r="A6887">
        <v>15606849</v>
      </c>
      <c r="B6887" t="s">
        <v>2453</v>
      </c>
      <c r="C6887" t="s">
        <v>17</v>
      </c>
      <c r="D6887" t="s">
        <v>18</v>
      </c>
      <c r="E6887">
        <v>27</v>
      </c>
      <c r="F6887" t="s">
        <v>43</v>
      </c>
      <c r="G6887">
        <v>1</v>
      </c>
      <c r="H6887" s="4">
        <v>94920.71</v>
      </c>
      <c r="I6887" t="s">
        <v>29</v>
      </c>
      <c r="J6887">
        <v>1</v>
      </c>
      <c r="K6887">
        <v>698</v>
      </c>
      <c r="L6887" t="s">
        <v>35</v>
      </c>
      <c r="M6887" t="s">
        <v>21</v>
      </c>
      <c r="N6887" t="s">
        <v>22</v>
      </c>
      <c r="O6887" s="4">
        <v>40339.9</v>
      </c>
      <c r="P6887" t="s">
        <v>28</v>
      </c>
      <c r="Q6887" t="str" cm="1">
        <f t="array" ref="Q6887">_xlfn.IFS(
O6887&lt;50000,"Low Salary (&lt;$50K)",
O6887&lt;90000,"Lower Middle ($50K-$90K)",
O6887&lt;130000,"Middle ($90K-$130K)",
O6887&lt;170000,"Upper Middle ($130K-$170K)",
O6887&gt;=170000,"High Salary (&gt;$170K)"
)</f>
        <v>Low Salary (&lt;$50K)</v>
      </c>
      <c r="R6887" t="str" cm="1">
        <f t="array" ref="R6887">_xlfn.IFS(
G6887&lt;=2,"New Customers (0-2Y)",
G6887&lt;=5,"Growing Customers (3-5Y)",
G6887&lt;=8,"Established Customers (6-8Y)",
G6887&lt;=10,"Loyal Customers (9-10Y)"
)</f>
        <v>New Customers (0-2Y)</v>
      </c>
    </row>
    <row r="6888" spans="1:18" x14ac:dyDescent="0.35">
      <c r="A6888">
        <v>15670738</v>
      </c>
      <c r="B6888" t="s">
        <v>328</v>
      </c>
      <c r="C6888" t="s">
        <v>42</v>
      </c>
      <c r="D6888" t="s">
        <v>39</v>
      </c>
      <c r="E6888">
        <v>45</v>
      </c>
      <c r="F6888" t="s">
        <v>19</v>
      </c>
      <c r="G6888">
        <v>2</v>
      </c>
      <c r="H6888" s="4">
        <v>113939.36</v>
      </c>
      <c r="I6888" t="s">
        <v>33</v>
      </c>
      <c r="J6888">
        <v>2</v>
      </c>
      <c r="K6888">
        <v>733</v>
      </c>
      <c r="L6888" t="s">
        <v>35</v>
      </c>
      <c r="M6888" t="s">
        <v>21</v>
      </c>
      <c r="N6888" t="s">
        <v>32</v>
      </c>
      <c r="O6888" s="4">
        <v>3218.71</v>
      </c>
      <c r="P6888" t="s">
        <v>28</v>
      </c>
      <c r="Q6888" t="str" cm="1">
        <f t="array" ref="Q6888">_xlfn.IFS(
O6888&lt;50000,"Low Salary (&lt;$50K)",
O6888&lt;90000,"Lower Middle ($50K-$90K)",
O6888&lt;130000,"Middle ($90K-$130K)",
O6888&lt;170000,"Upper Middle ($130K-$170K)",
O6888&gt;=170000,"High Salary (&gt;$170K)"
)</f>
        <v>Low Salary (&lt;$50K)</v>
      </c>
      <c r="R6888" t="str" cm="1">
        <f t="array" ref="R6888">_xlfn.IFS(
G6888&lt;=2,"New Customers (0-2Y)",
G6888&lt;=5,"Growing Customers (3-5Y)",
G6888&lt;=8,"Established Customers (6-8Y)",
G6888&lt;=10,"Loyal Customers (9-10Y)"
)</f>
        <v>New Customers (0-2Y)</v>
      </c>
    </row>
    <row r="6889" spans="1:18" x14ac:dyDescent="0.35">
      <c r="A6889">
        <v>15662641</v>
      </c>
      <c r="B6889" t="s">
        <v>1994</v>
      </c>
      <c r="C6889" t="s">
        <v>17</v>
      </c>
      <c r="D6889" t="s">
        <v>39</v>
      </c>
      <c r="E6889">
        <v>19</v>
      </c>
      <c r="F6889" t="s">
        <v>43</v>
      </c>
      <c r="G6889">
        <v>8</v>
      </c>
      <c r="H6889" s="4">
        <v>0</v>
      </c>
      <c r="I6889" t="s">
        <v>24</v>
      </c>
      <c r="J6889">
        <v>1</v>
      </c>
      <c r="K6889">
        <v>850</v>
      </c>
      <c r="L6889" t="s">
        <v>37</v>
      </c>
      <c r="M6889" t="s">
        <v>21</v>
      </c>
      <c r="N6889" t="s">
        <v>22</v>
      </c>
      <c r="O6889" s="4">
        <v>68569.89</v>
      </c>
      <c r="P6889" t="s">
        <v>28</v>
      </c>
      <c r="Q6889" t="str" cm="1">
        <f t="array" ref="Q6889">_xlfn.IFS(
O6889&lt;50000,"Low Salary (&lt;$50K)",
O6889&lt;90000,"Lower Middle ($50K-$90K)",
O6889&lt;130000,"Middle ($90K-$130K)",
O6889&lt;170000,"Upper Middle ($130K-$170K)",
O6889&gt;=170000,"High Salary (&gt;$170K)"
)</f>
        <v>Lower Middle ($50K-$90K)</v>
      </c>
      <c r="R6889" t="str" cm="1">
        <f t="array" ref="R6889">_xlfn.IFS(
G6889&lt;=2,"New Customers (0-2Y)",
G6889&lt;=5,"Growing Customers (3-5Y)",
G6889&lt;=8,"Established Customers (6-8Y)",
G6889&lt;=10,"Loyal Customers (9-10Y)"
)</f>
        <v>Established Customers (6-8Y)</v>
      </c>
    </row>
    <row r="6890" spans="1:18" x14ac:dyDescent="0.35">
      <c r="A6890">
        <v>15727539</v>
      </c>
      <c r="B6890" t="s">
        <v>2454</v>
      </c>
      <c r="C6890" t="s">
        <v>17</v>
      </c>
      <c r="D6890" t="s">
        <v>18</v>
      </c>
      <c r="E6890">
        <v>31</v>
      </c>
      <c r="F6890" t="s">
        <v>19</v>
      </c>
      <c r="G6890">
        <v>4</v>
      </c>
      <c r="H6890" s="4">
        <v>0</v>
      </c>
      <c r="I6890" t="s">
        <v>24</v>
      </c>
      <c r="J6890">
        <v>2</v>
      </c>
      <c r="K6890">
        <v>618</v>
      </c>
      <c r="L6890" t="s">
        <v>20</v>
      </c>
      <c r="M6890" t="s">
        <v>21</v>
      </c>
      <c r="N6890" t="s">
        <v>32</v>
      </c>
      <c r="O6890" s="4">
        <v>29176.04</v>
      </c>
      <c r="P6890" t="s">
        <v>28</v>
      </c>
      <c r="Q6890" t="str" cm="1">
        <f t="array" ref="Q6890">_xlfn.IFS(
O6890&lt;50000,"Low Salary (&lt;$50K)",
O6890&lt;90000,"Lower Middle ($50K-$90K)",
O6890&lt;130000,"Middle ($90K-$130K)",
O6890&lt;170000,"Upper Middle ($130K-$170K)",
O6890&gt;=170000,"High Salary (&gt;$170K)"
)</f>
        <v>Low Salary (&lt;$50K)</v>
      </c>
      <c r="R6890" t="str" cm="1">
        <f t="array" ref="R6890">_xlfn.IFS(
G6890&lt;=2,"New Customers (0-2Y)",
G6890&lt;=5,"Growing Customers (3-5Y)",
G6890&lt;=8,"Established Customers (6-8Y)",
G6890&lt;=10,"Loyal Customers (9-10Y)"
)</f>
        <v>Growing Customers (3-5Y)</v>
      </c>
    </row>
    <row r="6891" spans="1:18" x14ac:dyDescent="0.35">
      <c r="A6891">
        <v>15651020</v>
      </c>
      <c r="B6891" t="s">
        <v>1121</v>
      </c>
      <c r="C6891" t="s">
        <v>17</v>
      </c>
      <c r="D6891" t="s">
        <v>18</v>
      </c>
      <c r="E6891">
        <v>25</v>
      </c>
      <c r="F6891" t="s">
        <v>43</v>
      </c>
      <c r="G6891">
        <v>6</v>
      </c>
      <c r="H6891" s="4">
        <v>110666.42</v>
      </c>
      <c r="I6891" t="s">
        <v>33</v>
      </c>
      <c r="J6891">
        <v>2</v>
      </c>
      <c r="K6891">
        <v>473</v>
      </c>
      <c r="L6891" t="s">
        <v>44</v>
      </c>
      <c r="M6891" t="s">
        <v>27</v>
      </c>
      <c r="N6891" t="s">
        <v>32</v>
      </c>
      <c r="O6891" s="4">
        <v>46758.42</v>
      </c>
      <c r="P6891" t="s">
        <v>28</v>
      </c>
      <c r="Q6891" t="str" cm="1">
        <f t="array" ref="Q6891">_xlfn.IFS(
O6891&lt;50000,"Low Salary (&lt;$50K)",
O6891&lt;90000,"Lower Middle ($50K-$90K)",
O6891&lt;130000,"Middle ($90K-$130K)",
O6891&lt;170000,"Upper Middle ($130K-$170K)",
O6891&gt;=170000,"High Salary (&gt;$170K)"
)</f>
        <v>Low Salary (&lt;$50K)</v>
      </c>
      <c r="R6891" t="str" cm="1">
        <f t="array" ref="R6891">_xlfn.IFS(
G6891&lt;=2,"New Customers (0-2Y)",
G6891&lt;=5,"Growing Customers (3-5Y)",
G6891&lt;=8,"Established Customers (6-8Y)",
G6891&lt;=10,"Loyal Customers (9-10Y)"
)</f>
        <v>Established Customers (6-8Y)</v>
      </c>
    </row>
    <row r="6892" spans="1:18" x14ac:dyDescent="0.35">
      <c r="A6892">
        <v>15673877</v>
      </c>
      <c r="B6892" t="s">
        <v>868</v>
      </c>
      <c r="C6892" t="s">
        <v>17</v>
      </c>
      <c r="D6892" t="s">
        <v>39</v>
      </c>
      <c r="E6892">
        <v>39</v>
      </c>
      <c r="F6892" t="s">
        <v>19</v>
      </c>
      <c r="G6892">
        <v>1</v>
      </c>
      <c r="H6892" s="4">
        <v>0</v>
      </c>
      <c r="I6892" t="s">
        <v>24</v>
      </c>
      <c r="J6892">
        <v>3</v>
      </c>
      <c r="K6892">
        <v>490</v>
      </c>
      <c r="L6892" t="s">
        <v>44</v>
      </c>
      <c r="M6892" t="s">
        <v>21</v>
      </c>
      <c r="N6892" t="s">
        <v>32</v>
      </c>
      <c r="O6892" s="4">
        <v>171060.01</v>
      </c>
      <c r="P6892" t="s">
        <v>23</v>
      </c>
      <c r="Q6892" t="str" cm="1">
        <f t="array" ref="Q6892">_xlfn.IFS(
O6892&lt;50000,"Low Salary (&lt;$50K)",
O6892&lt;90000,"Lower Middle ($50K-$90K)",
O6892&lt;130000,"Middle ($90K-$130K)",
O6892&lt;170000,"Upper Middle ($130K-$170K)",
O6892&gt;=170000,"High Salary (&gt;$170K)"
)</f>
        <v>High Salary (&gt;$170K)</v>
      </c>
      <c r="R6892" t="str" cm="1">
        <f t="array" ref="R6892">_xlfn.IFS(
G6892&lt;=2,"New Customers (0-2Y)",
G6892&lt;=5,"Growing Customers (3-5Y)",
G6892&lt;=8,"Established Customers (6-8Y)",
G6892&lt;=10,"Loyal Customers (9-10Y)"
)</f>
        <v>New Customers (0-2Y)</v>
      </c>
    </row>
    <row r="6893" spans="1:18" x14ac:dyDescent="0.35">
      <c r="A6893">
        <v>15760865</v>
      </c>
      <c r="B6893" t="s">
        <v>1046</v>
      </c>
      <c r="C6893" t="s">
        <v>42</v>
      </c>
      <c r="D6893" t="s">
        <v>18</v>
      </c>
      <c r="E6893">
        <v>48</v>
      </c>
      <c r="F6893" t="s">
        <v>19</v>
      </c>
      <c r="G6893">
        <v>7</v>
      </c>
      <c r="H6893" s="4">
        <v>141819.01999999999</v>
      </c>
      <c r="I6893" t="s">
        <v>33</v>
      </c>
      <c r="J6893">
        <v>1</v>
      </c>
      <c r="K6893">
        <v>754</v>
      </c>
      <c r="L6893" t="s">
        <v>35</v>
      </c>
      <c r="M6893" t="s">
        <v>21</v>
      </c>
      <c r="N6893" t="s">
        <v>32</v>
      </c>
      <c r="O6893" s="4">
        <v>93550.53</v>
      </c>
      <c r="P6893" t="s">
        <v>23</v>
      </c>
      <c r="Q6893" t="str" cm="1">
        <f t="array" ref="Q6893">_xlfn.IFS(
O6893&lt;50000,"Low Salary (&lt;$50K)",
O6893&lt;90000,"Lower Middle ($50K-$90K)",
O6893&lt;130000,"Middle ($90K-$130K)",
O6893&lt;170000,"Upper Middle ($130K-$170K)",
O6893&gt;=170000,"High Salary (&gt;$170K)"
)</f>
        <v>Middle ($90K-$130K)</v>
      </c>
      <c r="R6893" t="str" cm="1">
        <f t="array" ref="R6893">_xlfn.IFS(
G6893&lt;=2,"New Customers (0-2Y)",
G6893&lt;=5,"Growing Customers (3-5Y)",
G6893&lt;=8,"Established Customers (6-8Y)",
G6893&lt;=10,"Loyal Customers (9-10Y)"
)</f>
        <v>Established Customers (6-8Y)</v>
      </c>
    </row>
    <row r="6894" spans="1:18" x14ac:dyDescent="0.35">
      <c r="A6894">
        <v>15705009</v>
      </c>
      <c r="B6894" t="s">
        <v>640</v>
      </c>
      <c r="C6894" t="s">
        <v>17</v>
      </c>
      <c r="D6894" t="s">
        <v>18</v>
      </c>
      <c r="E6894">
        <v>56</v>
      </c>
      <c r="F6894" t="s">
        <v>19</v>
      </c>
      <c r="G6894">
        <v>8</v>
      </c>
      <c r="H6894" s="4">
        <v>156974.26</v>
      </c>
      <c r="I6894" t="s">
        <v>33</v>
      </c>
      <c r="J6894">
        <v>1</v>
      </c>
      <c r="K6894">
        <v>649</v>
      </c>
      <c r="L6894" t="s">
        <v>20</v>
      </c>
      <c r="M6894" t="s">
        <v>21</v>
      </c>
      <c r="N6894" t="s">
        <v>32</v>
      </c>
      <c r="O6894" s="4">
        <v>89405.26</v>
      </c>
      <c r="P6894" t="s">
        <v>23</v>
      </c>
      <c r="Q6894" t="str" cm="1">
        <f t="array" ref="Q6894">_xlfn.IFS(
O6894&lt;50000,"Low Salary (&lt;$50K)",
O6894&lt;90000,"Lower Middle ($50K-$90K)",
O6894&lt;130000,"Middle ($90K-$130K)",
O6894&lt;170000,"Upper Middle ($130K-$170K)",
O6894&gt;=170000,"High Salary (&gt;$170K)"
)</f>
        <v>Lower Middle ($50K-$90K)</v>
      </c>
      <c r="R6894" t="str" cm="1">
        <f t="array" ref="R6894">_xlfn.IFS(
G6894&lt;=2,"New Customers (0-2Y)",
G6894&lt;=5,"Growing Customers (3-5Y)",
G6894&lt;=8,"Established Customers (6-8Y)",
G6894&lt;=10,"Loyal Customers (9-10Y)"
)</f>
        <v>Established Customers (6-8Y)</v>
      </c>
    </row>
    <row r="6895" spans="1:18" x14ac:dyDescent="0.35">
      <c r="A6895">
        <v>15657540</v>
      </c>
      <c r="B6895" t="s">
        <v>884</v>
      </c>
      <c r="C6895" t="s">
        <v>17</v>
      </c>
      <c r="D6895" t="s">
        <v>39</v>
      </c>
      <c r="E6895">
        <v>50</v>
      </c>
      <c r="F6895" t="s">
        <v>19</v>
      </c>
      <c r="G6895">
        <v>5</v>
      </c>
      <c r="H6895" s="4">
        <v>151215.34</v>
      </c>
      <c r="I6895" t="s">
        <v>33</v>
      </c>
      <c r="J6895">
        <v>2</v>
      </c>
      <c r="K6895">
        <v>578</v>
      </c>
      <c r="L6895" t="s">
        <v>31</v>
      </c>
      <c r="M6895" t="s">
        <v>21</v>
      </c>
      <c r="N6895" t="s">
        <v>32</v>
      </c>
      <c r="O6895" s="4">
        <v>169804.4</v>
      </c>
      <c r="P6895" t="s">
        <v>28</v>
      </c>
      <c r="Q6895" t="str" cm="1">
        <f t="array" ref="Q6895">_xlfn.IFS(
O6895&lt;50000,"Low Salary (&lt;$50K)",
O6895&lt;90000,"Lower Middle ($50K-$90K)",
O6895&lt;130000,"Middle ($90K-$130K)",
O6895&lt;170000,"Upper Middle ($130K-$170K)",
O6895&gt;=170000,"High Salary (&gt;$170K)"
)</f>
        <v>Upper Middle ($130K-$170K)</v>
      </c>
      <c r="R6895" t="str" cm="1">
        <f t="array" ref="R6895">_xlfn.IFS(
G6895&lt;=2,"New Customers (0-2Y)",
G6895&lt;=5,"Growing Customers (3-5Y)",
G6895&lt;=8,"Established Customers (6-8Y)",
G6895&lt;=10,"Loyal Customers (9-10Y)"
)</f>
        <v>Growing Customers (3-5Y)</v>
      </c>
    </row>
    <row r="6896" spans="1:18" x14ac:dyDescent="0.35">
      <c r="A6896">
        <v>15707441</v>
      </c>
      <c r="B6896" t="s">
        <v>339</v>
      </c>
      <c r="C6896" t="s">
        <v>26</v>
      </c>
      <c r="D6896" t="s">
        <v>39</v>
      </c>
      <c r="E6896">
        <v>26</v>
      </c>
      <c r="F6896" t="s">
        <v>43</v>
      </c>
      <c r="G6896">
        <v>8</v>
      </c>
      <c r="H6896" s="4">
        <v>116318.23</v>
      </c>
      <c r="I6896" t="s">
        <v>33</v>
      </c>
      <c r="J6896">
        <v>1</v>
      </c>
      <c r="K6896">
        <v>690</v>
      </c>
      <c r="L6896" t="s">
        <v>35</v>
      </c>
      <c r="M6896" t="s">
        <v>21</v>
      </c>
      <c r="N6896" t="s">
        <v>22</v>
      </c>
      <c r="O6896" s="4">
        <v>83253.05</v>
      </c>
      <c r="P6896" t="s">
        <v>28</v>
      </c>
      <c r="Q6896" t="str" cm="1">
        <f t="array" ref="Q6896">_xlfn.IFS(
O6896&lt;50000,"Low Salary (&lt;$50K)",
O6896&lt;90000,"Lower Middle ($50K-$90K)",
O6896&lt;130000,"Middle ($90K-$130K)",
O6896&lt;170000,"Upper Middle ($130K-$170K)",
O6896&gt;=170000,"High Salary (&gt;$170K)"
)</f>
        <v>Lower Middle ($50K-$90K)</v>
      </c>
      <c r="R6896" t="str" cm="1">
        <f t="array" ref="R6896">_xlfn.IFS(
G6896&lt;=2,"New Customers (0-2Y)",
G6896&lt;=5,"Growing Customers (3-5Y)",
G6896&lt;=8,"Established Customers (6-8Y)",
G6896&lt;=10,"Loyal Customers (9-10Y)"
)</f>
        <v>Established Customers (6-8Y)</v>
      </c>
    </row>
    <row r="6897" spans="1:18" x14ac:dyDescent="0.35">
      <c r="A6897">
        <v>15694765</v>
      </c>
      <c r="B6897" t="s">
        <v>1813</v>
      </c>
      <c r="C6897" t="s">
        <v>42</v>
      </c>
      <c r="D6897" t="s">
        <v>39</v>
      </c>
      <c r="E6897">
        <v>49</v>
      </c>
      <c r="F6897" t="s">
        <v>19</v>
      </c>
      <c r="G6897">
        <v>6</v>
      </c>
      <c r="H6897" s="4">
        <v>113882.33</v>
      </c>
      <c r="I6897" t="s">
        <v>33</v>
      </c>
      <c r="J6897">
        <v>1</v>
      </c>
      <c r="K6897">
        <v>610</v>
      </c>
      <c r="L6897" t="s">
        <v>20</v>
      </c>
      <c r="M6897" t="s">
        <v>21</v>
      </c>
      <c r="N6897" t="s">
        <v>32</v>
      </c>
      <c r="O6897" s="4">
        <v>195813.81</v>
      </c>
      <c r="P6897" t="s">
        <v>23</v>
      </c>
      <c r="Q6897" t="str" cm="1">
        <f t="array" ref="Q6897">_xlfn.IFS(
O6897&lt;50000,"Low Salary (&lt;$50K)",
O6897&lt;90000,"Lower Middle ($50K-$90K)",
O6897&lt;130000,"Middle ($90K-$130K)",
O6897&lt;170000,"Upper Middle ($130K-$170K)",
O6897&gt;=170000,"High Salary (&gt;$170K)"
)</f>
        <v>High Salary (&gt;$170K)</v>
      </c>
      <c r="R6897" t="str" cm="1">
        <f t="array" ref="R6897">_xlfn.IFS(
G6897&lt;=2,"New Customers (0-2Y)",
G6897&lt;=5,"Growing Customers (3-5Y)",
G6897&lt;=8,"Established Customers (6-8Y)",
G6897&lt;=10,"Loyal Customers (9-10Y)"
)</f>
        <v>Established Customers (6-8Y)</v>
      </c>
    </row>
    <row r="6898" spans="1:18" x14ac:dyDescent="0.35">
      <c r="A6898">
        <v>15649086</v>
      </c>
      <c r="B6898" t="s">
        <v>1153</v>
      </c>
      <c r="C6898" t="s">
        <v>17</v>
      </c>
      <c r="D6898" t="s">
        <v>39</v>
      </c>
      <c r="E6898">
        <v>42</v>
      </c>
      <c r="F6898" t="s">
        <v>19</v>
      </c>
      <c r="G6898">
        <v>7</v>
      </c>
      <c r="H6898" s="4">
        <v>0</v>
      </c>
      <c r="I6898" t="s">
        <v>24</v>
      </c>
      <c r="J6898">
        <v>2</v>
      </c>
      <c r="K6898">
        <v>596</v>
      </c>
      <c r="L6898" t="s">
        <v>31</v>
      </c>
      <c r="M6898" t="s">
        <v>21</v>
      </c>
      <c r="N6898" t="s">
        <v>22</v>
      </c>
      <c r="O6898" s="4">
        <v>121568.37</v>
      </c>
      <c r="P6898" t="s">
        <v>28</v>
      </c>
      <c r="Q6898" t="str" cm="1">
        <f t="array" ref="Q6898">_xlfn.IFS(
O6898&lt;50000,"Low Salary (&lt;$50K)",
O6898&lt;90000,"Lower Middle ($50K-$90K)",
O6898&lt;130000,"Middle ($90K-$130K)",
O6898&lt;170000,"Upper Middle ($130K-$170K)",
O6898&gt;=170000,"High Salary (&gt;$170K)"
)</f>
        <v>Middle ($90K-$130K)</v>
      </c>
      <c r="R6898" t="str" cm="1">
        <f t="array" ref="R6898">_xlfn.IFS(
G6898&lt;=2,"New Customers (0-2Y)",
G6898&lt;=5,"Growing Customers (3-5Y)",
G6898&lt;=8,"Established Customers (6-8Y)",
G6898&lt;=10,"Loyal Customers (9-10Y)"
)</f>
        <v>Established Customers (6-8Y)</v>
      </c>
    </row>
    <row r="6899" spans="1:18" x14ac:dyDescent="0.35">
      <c r="A6899">
        <v>15650488</v>
      </c>
      <c r="B6899" t="s">
        <v>2455</v>
      </c>
      <c r="C6899" t="s">
        <v>17</v>
      </c>
      <c r="D6899" t="s">
        <v>18</v>
      </c>
      <c r="E6899">
        <v>48</v>
      </c>
      <c r="F6899" t="s">
        <v>19</v>
      </c>
      <c r="G6899">
        <v>6</v>
      </c>
      <c r="H6899" s="4">
        <v>127253.98</v>
      </c>
      <c r="I6899" t="s">
        <v>33</v>
      </c>
      <c r="J6899">
        <v>1</v>
      </c>
      <c r="K6899">
        <v>492</v>
      </c>
      <c r="L6899" t="s">
        <v>44</v>
      </c>
      <c r="M6899" t="s">
        <v>21</v>
      </c>
      <c r="N6899" t="s">
        <v>22</v>
      </c>
      <c r="O6899" s="4">
        <v>92144.09</v>
      </c>
      <c r="P6899" t="s">
        <v>23</v>
      </c>
      <c r="Q6899" t="str" cm="1">
        <f t="array" ref="Q6899">_xlfn.IFS(
O6899&lt;50000,"Low Salary (&lt;$50K)",
O6899&lt;90000,"Lower Middle ($50K-$90K)",
O6899&lt;130000,"Middle ($90K-$130K)",
O6899&lt;170000,"Upper Middle ($130K-$170K)",
O6899&gt;=170000,"High Salary (&gt;$170K)"
)</f>
        <v>Middle ($90K-$130K)</v>
      </c>
      <c r="R6899" t="str" cm="1">
        <f t="array" ref="R6899">_xlfn.IFS(
G6899&lt;=2,"New Customers (0-2Y)",
G6899&lt;=5,"Growing Customers (3-5Y)",
G6899&lt;=8,"Established Customers (6-8Y)",
G6899&lt;=10,"Loyal Customers (9-10Y)"
)</f>
        <v>Established Customers (6-8Y)</v>
      </c>
    </row>
    <row r="6900" spans="1:18" x14ac:dyDescent="0.35">
      <c r="A6900">
        <v>15760924</v>
      </c>
      <c r="B6900" t="s">
        <v>847</v>
      </c>
      <c r="C6900" t="s">
        <v>26</v>
      </c>
      <c r="D6900" t="s">
        <v>39</v>
      </c>
      <c r="E6900">
        <v>41</v>
      </c>
      <c r="F6900" t="s">
        <v>19</v>
      </c>
      <c r="G6900">
        <v>2</v>
      </c>
      <c r="H6900" s="4">
        <v>100062.39</v>
      </c>
      <c r="I6900" t="s">
        <v>33</v>
      </c>
      <c r="J6900">
        <v>1</v>
      </c>
      <c r="K6900">
        <v>575</v>
      </c>
      <c r="L6900" t="s">
        <v>31</v>
      </c>
      <c r="M6900" t="s">
        <v>27</v>
      </c>
      <c r="N6900" t="s">
        <v>32</v>
      </c>
      <c r="O6900" s="4">
        <v>126307.25</v>
      </c>
      <c r="P6900" t="s">
        <v>28</v>
      </c>
      <c r="Q6900" t="str" cm="1">
        <f t="array" ref="Q6900">_xlfn.IFS(
O6900&lt;50000,"Low Salary (&lt;$50K)",
O6900&lt;90000,"Lower Middle ($50K-$90K)",
O6900&lt;130000,"Middle ($90K-$130K)",
O6900&lt;170000,"Upper Middle ($130K-$170K)",
O6900&gt;=170000,"High Salary (&gt;$170K)"
)</f>
        <v>Middle ($90K-$130K)</v>
      </c>
      <c r="R6900" t="str" cm="1">
        <f t="array" ref="R6900">_xlfn.IFS(
G6900&lt;=2,"New Customers (0-2Y)",
G6900&lt;=5,"Growing Customers (3-5Y)",
G6900&lt;=8,"Established Customers (6-8Y)",
G6900&lt;=10,"Loyal Customers (9-10Y)"
)</f>
        <v>New Customers (0-2Y)</v>
      </c>
    </row>
    <row r="6901" spans="1:18" x14ac:dyDescent="0.35">
      <c r="A6901">
        <v>15700263</v>
      </c>
      <c r="B6901" t="s">
        <v>1045</v>
      </c>
      <c r="C6901" t="s">
        <v>17</v>
      </c>
      <c r="D6901" t="s">
        <v>39</v>
      </c>
      <c r="E6901">
        <v>66</v>
      </c>
      <c r="F6901" t="s">
        <v>2967</v>
      </c>
      <c r="G6901">
        <v>2</v>
      </c>
      <c r="H6901" s="4">
        <v>0</v>
      </c>
      <c r="I6901" t="s">
        <v>24</v>
      </c>
      <c r="J6901">
        <v>1</v>
      </c>
      <c r="K6901">
        <v>569</v>
      </c>
      <c r="L6901" t="s">
        <v>31</v>
      </c>
      <c r="M6901" t="s">
        <v>21</v>
      </c>
      <c r="N6901" t="s">
        <v>32</v>
      </c>
      <c r="O6901" s="4">
        <v>130784.2</v>
      </c>
      <c r="P6901" t="s">
        <v>23</v>
      </c>
      <c r="Q6901" t="str" cm="1">
        <f t="array" ref="Q6901">_xlfn.IFS(
O6901&lt;50000,"Low Salary (&lt;$50K)",
O6901&lt;90000,"Lower Middle ($50K-$90K)",
O6901&lt;130000,"Middle ($90K-$130K)",
O6901&lt;170000,"Upper Middle ($130K-$170K)",
O6901&gt;=170000,"High Salary (&gt;$170K)"
)</f>
        <v>Upper Middle ($130K-$170K)</v>
      </c>
      <c r="R6901" t="str" cm="1">
        <f t="array" ref="R6901">_xlfn.IFS(
G6901&lt;=2,"New Customers (0-2Y)",
G6901&lt;=5,"Growing Customers (3-5Y)",
G6901&lt;=8,"Established Customers (6-8Y)",
G6901&lt;=10,"Loyal Customers (9-10Y)"
)</f>
        <v>New Customers (0-2Y)</v>
      </c>
    </row>
    <row r="6902" spans="1:18" x14ac:dyDescent="0.35">
      <c r="A6902">
        <v>15806922</v>
      </c>
      <c r="B6902" t="s">
        <v>651</v>
      </c>
      <c r="C6902" t="s">
        <v>26</v>
      </c>
      <c r="D6902" t="s">
        <v>18</v>
      </c>
      <c r="E6902">
        <v>41</v>
      </c>
      <c r="F6902" t="s">
        <v>19</v>
      </c>
      <c r="G6902">
        <v>4</v>
      </c>
      <c r="H6902" s="4">
        <v>126605.14</v>
      </c>
      <c r="I6902" t="s">
        <v>33</v>
      </c>
      <c r="J6902">
        <v>1</v>
      </c>
      <c r="K6902">
        <v>674</v>
      </c>
      <c r="L6902" t="s">
        <v>35</v>
      </c>
      <c r="M6902" t="s">
        <v>21</v>
      </c>
      <c r="N6902" t="s">
        <v>22</v>
      </c>
      <c r="O6902" s="4">
        <v>166694.93</v>
      </c>
      <c r="P6902" t="s">
        <v>28</v>
      </c>
      <c r="Q6902" t="str" cm="1">
        <f t="array" ref="Q6902">_xlfn.IFS(
O6902&lt;50000,"Low Salary (&lt;$50K)",
O6902&lt;90000,"Lower Middle ($50K-$90K)",
O6902&lt;130000,"Middle ($90K-$130K)",
O6902&lt;170000,"Upper Middle ($130K-$170K)",
O6902&gt;=170000,"High Salary (&gt;$170K)"
)</f>
        <v>Upper Middle ($130K-$170K)</v>
      </c>
      <c r="R6902" t="str" cm="1">
        <f t="array" ref="R6902">_xlfn.IFS(
G6902&lt;=2,"New Customers (0-2Y)",
G6902&lt;=5,"Growing Customers (3-5Y)",
G6902&lt;=8,"Established Customers (6-8Y)",
G6902&lt;=10,"Loyal Customers (9-10Y)"
)</f>
        <v>Growing Customers (3-5Y)</v>
      </c>
    </row>
    <row r="6903" spans="1:18" x14ac:dyDescent="0.35">
      <c r="A6903">
        <v>15637522</v>
      </c>
      <c r="B6903" t="s">
        <v>2456</v>
      </c>
      <c r="C6903" t="s">
        <v>17</v>
      </c>
      <c r="D6903" t="s">
        <v>18</v>
      </c>
      <c r="E6903">
        <v>31</v>
      </c>
      <c r="F6903" t="s">
        <v>19</v>
      </c>
      <c r="G6903">
        <v>0</v>
      </c>
      <c r="H6903" s="4">
        <v>106942.08</v>
      </c>
      <c r="I6903" t="s">
        <v>33</v>
      </c>
      <c r="J6903">
        <v>1</v>
      </c>
      <c r="K6903">
        <v>507</v>
      </c>
      <c r="L6903" t="s">
        <v>31</v>
      </c>
      <c r="M6903" t="s">
        <v>27</v>
      </c>
      <c r="N6903" t="s">
        <v>22</v>
      </c>
      <c r="O6903" s="4">
        <v>44001.11</v>
      </c>
      <c r="P6903" t="s">
        <v>28</v>
      </c>
      <c r="Q6903" t="str" cm="1">
        <f t="array" ref="Q6903">_xlfn.IFS(
O6903&lt;50000,"Low Salary (&lt;$50K)",
O6903&lt;90000,"Lower Middle ($50K-$90K)",
O6903&lt;130000,"Middle ($90K-$130K)",
O6903&lt;170000,"Upper Middle ($130K-$170K)",
O6903&gt;=170000,"High Salary (&gt;$170K)"
)</f>
        <v>Low Salary (&lt;$50K)</v>
      </c>
      <c r="R6903" t="str" cm="1">
        <f t="array" ref="R6903">_xlfn.IFS(
G6903&lt;=2,"New Customers (0-2Y)",
G6903&lt;=5,"Growing Customers (3-5Y)",
G6903&lt;=8,"Established Customers (6-8Y)",
G6903&lt;=10,"Loyal Customers (9-10Y)"
)</f>
        <v>New Customers (0-2Y)</v>
      </c>
    </row>
    <row r="6904" spans="1:18" x14ac:dyDescent="0.35">
      <c r="A6904">
        <v>15636548</v>
      </c>
      <c r="B6904" t="s">
        <v>324</v>
      </c>
      <c r="C6904" t="s">
        <v>26</v>
      </c>
      <c r="D6904" t="s">
        <v>39</v>
      </c>
      <c r="E6904">
        <v>44</v>
      </c>
      <c r="F6904" t="s">
        <v>19</v>
      </c>
      <c r="G6904">
        <v>7</v>
      </c>
      <c r="H6904" s="4">
        <v>0</v>
      </c>
      <c r="I6904" t="s">
        <v>24</v>
      </c>
      <c r="J6904">
        <v>2</v>
      </c>
      <c r="K6904">
        <v>457</v>
      </c>
      <c r="L6904" t="s">
        <v>44</v>
      </c>
      <c r="M6904" t="s">
        <v>27</v>
      </c>
      <c r="N6904" t="s">
        <v>32</v>
      </c>
      <c r="O6904" s="4">
        <v>185992.36</v>
      </c>
      <c r="P6904" t="s">
        <v>28</v>
      </c>
      <c r="Q6904" t="str" cm="1">
        <f t="array" ref="Q6904">_xlfn.IFS(
O6904&lt;50000,"Low Salary (&lt;$50K)",
O6904&lt;90000,"Lower Middle ($50K-$90K)",
O6904&lt;130000,"Middle ($90K-$130K)",
O6904&lt;170000,"Upper Middle ($130K-$170K)",
O6904&gt;=170000,"High Salary (&gt;$170K)"
)</f>
        <v>High Salary (&gt;$170K)</v>
      </c>
      <c r="R6904" t="str" cm="1">
        <f t="array" ref="R6904">_xlfn.IFS(
G6904&lt;=2,"New Customers (0-2Y)",
G6904&lt;=5,"Growing Customers (3-5Y)",
G6904&lt;=8,"Established Customers (6-8Y)",
G6904&lt;=10,"Loyal Customers (9-10Y)"
)</f>
        <v>Established Customers (6-8Y)</v>
      </c>
    </row>
    <row r="6905" spans="1:18" x14ac:dyDescent="0.35">
      <c r="A6905">
        <v>15566891</v>
      </c>
      <c r="B6905" t="s">
        <v>2457</v>
      </c>
      <c r="C6905" t="s">
        <v>42</v>
      </c>
      <c r="D6905" t="s">
        <v>18</v>
      </c>
      <c r="E6905">
        <v>41</v>
      </c>
      <c r="F6905" t="s">
        <v>19</v>
      </c>
      <c r="G6905">
        <v>3</v>
      </c>
      <c r="H6905" s="4">
        <v>88594.93</v>
      </c>
      <c r="I6905" t="s">
        <v>29</v>
      </c>
      <c r="J6905">
        <v>1</v>
      </c>
      <c r="K6905">
        <v>584</v>
      </c>
      <c r="L6905" t="s">
        <v>31</v>
      </c>
      <c r="M6905" t="s">
        <v>21</v>
      </c>
      <c r="N6905" t="s">
        <v>32</v>
      </c>
      <c r="O6905" s="4">
        <v>178997.89</v>
      </c>
      <c r="P6905" t="s">
        <v>28</v>
      </c>
      <c r="Q6905" t="str" cm="1">
        <f t="array" ref="Q6905">_xlfn.IFS(
O6905&lt;50000,"Low Salary (&lt;$50K)",
O6905&lt;90000,"Lower Middle ($50K-$90K)",
O6905&lt;130000,"Middle ($90K-$130K)",
O6905&lt;170000,"Upper Middle ($130K-$170K)",
O6905&gt;=170000,"High Salary (&gt;$170K)"
)</f>
        <v>High Salary (&gt;$170K)</v>
      </c>
      <c r="R6905" t="str" cm="1">
        <f t="array" ref="R6905">_xlfn.IFS(
G6905&lt;=2,"New Customers (0-2Y)",
G6905&lt;=5,"Growing Customers (3-5Y)",
G6905&lt;=8,"Established Customers (6-8Y)",
G6905&lt;=10,"Loyal Customers (9-10Y)"
)</f>
        <v>Growing Customers (3-5Y)</v>
      </c>
    </row>
    <row r="6906" spans="1:18" x14ac:dyDescent="0.35">
      <c r="A6906">
        <v>15627185</v>
      </c>
      <c r="B6906" t="s">
        <v>1158</v>
      </c>
      <c r="C6906" t="s">
        <v>42</v>
      </c>
      <c r="D6906" t="s">
        <v>39</v>
      </c>
      <c r="E6906">
        <v>29</v>
      </c>
      <c r="F6906" t="s">
        <v>43</v>
      </c>
      <c r="G6906">
        <v>6</v>
      </c>
      <c r="H6906" s="4">
        <v>123737.04</v>
      </c>
      <c r="I6906" t="s">
        <v>33</v>
      </c>
      <c r="J6906">
        <v>2</v>
      </c>
      <c r="K6906">
        <v>744</v>
      </c>
      <c r="L6906" t="s">
        <v>35</v>
      </c>
      <c r="M6906" t="s">
        <v>21</v>
      </c>
      <c r="N6906" t="s">
        <v>32</v>
      </c>
      <c r="O6906" s="4">
        <v>141558.04</v>
      </c>
      <c r="P6906" t="s">
        <v>28</v>
      </c>
      <c r="Q6906" t="str" cm="1">
        <f t="array" ref="Q6906">_xlfn.IFS(
O6906&lt;50000,"Low Salary (&lt;$50K)",
O6906&lt;90000,"Lower Middle ($50K-$90K)",
O6906&lt;130000,"Middle ($90K-$130K)",
O6906&lt;170000,"Upper Middle ($130K-$170K)",
O6906&gt;=170000,"High Salary (&gt;$170K)"
)</f>
        <v>Upper Middle ($130K-$170K)</v>
      </c>
      <c r="R6906" t="str" cm="1">
        <f t="array" ref="R6906">_xlfn.IFS(
G6906&lt;=2,"New Customers (0-2Y)",
G6906&lt;=5,"Growing Customers (3-5Y)",
G6906&lt;=8,"Established Customers (6-8Y)",
G6906&lt;=10,"Loyal Customers (9-10Y)"
)</f>
        <v>Established Customers (6-8Y)</v>
      </c>
    </row>
    <row r="6907" spans="1:18" x14ac:dyDescent="0.35">
      <c r="A6907">
        <v>15754012</v>
      </c>
      <c r="B6907" t="s">
        <v>2458</v>
      </c>
      <c r="C6907" t="s">
        <v>17</v>
      </c>
      <c r="D6907" t="s">
        <v>18</v>
      </c>
      <c r="E6907">
        <v>35</v>
      </c>
      <c r="F6907" t="s">
        <v>19</v>
      </c>
      <c r="G6907">
        <v>1</v>
      </c>
      <c r="H6907" s="4">
        <v>110752.15</v>
      </c>
      <c r="I6907" t="s">
        <v>33</v>
      </c>
      <c r="J6907">
        <v>2</v>
      </c>
      <c r="K6907">
        <v>687</v>
      </c>
      <c r="L6907" t="s">
        <v>35</v>
      </c>
      <c r="M6907" t="s">
        <v>21</v>
      </c>
      <c r="N6907" t="s">
        <v>22</v>
      </c>
      <c r="O6907" s="4">
        <v>47921.22</v>
      </c>
      <c r="P6907" t="s">
        <v>28</v>
      </c>
      <c r="Q6907" t="str" cm="1">
        <f t="array" ref="Q6907">_xlfn.IFS(
O6907&lt;50000,"Low Salary (&lt;$50K)",
O6907&lt;90000,"Lower Middle ($50K-$90K)",
O6907&lt;130000,"Middle ($90K-$130K)",
O6907&lt;170000,"Upper Middle ($130K-$170K)",
O6907&gt;=170000,"High Salary (&gt;$170K)"
)</f>
        <v>Low Salary (&lt;$50K)</v>
      </c>
      <c r="R6907" t="str" cm="1">
        <f t="array" ref="R6907">_xlfn.IFS(
G6907&lt;=2,"New Customers (0-2Y)",
G6907&lt;=5,"Growing Customers (3-5Y)",
G6907&lt;=8,"Established Customers (6-8Y)",
G6907&lt;=10,"Loyal Customers (9-10Y)"
)</f>
        <v>New Customers (0-2Y)</v>
      </c>
    </row>
    <row r="6908" spans="1:18" x14ac:dyDescent="0.35">
      <c r="A6908">
        <v>15627514</v>
      </c>
      <c r="B6908" t="s">
        <v>1328</v>
      </c>
      <c r="C6908" t="s">
        <v>26</v>
      </c>
      <c r="D6908" t="s">
        <v>18</v>
      </c>
      <c r="E6908">
        <v>46</v>
      </c>
      <c r="F6908" t="s">
        <v>19</v>
      </c>
      <c r="G6908">
        <v>3</v>
      </c>
      <c r="H6908" s="4">
        <v>0</v>
      </c>
      <c r="I6908" t="s">
        <v>24</v>
      </c>
      <c r="J6908">
        <v>2</v>
      </c>
      <c r="K6908">
        <v>688</v>
      </c>
      <c r="L6908" t="s">
        <v>35</v>
      </c>
      <c r="M6908" t="s">
        <v>27</v>
      </c>
      <c r="N6908" t="s">
        <v>22</v>
      </c>
      <c r="O6908" s="4">
        <v>104902.68</v>
      </c>
      <c r="P6908" t="s">
        <v>28</v>
      </c>
      <c r="Q6908" t="str" cm="1">
        <f t="array" ref="Q6908">_xlfn.IFS(
O6908&lt;50000,"Low Salary (&lt;$50K)",
O6908&lt;90000,"Lower Middle ($50K-$90K)",
O6908&lt;130000,"Middle ($90K-$130K)",
O6908&lt;170000,"Upper Middle ($130K-$170K)",
O6908&gt;=170000,"High Salary (&gt;$170K)"
)</f>
        <v>Middle ($90K-$130K)</v>
      </c>
      <c r="R6908" t="str" cm="1">
        <f t="array" ref="R6908">_xlfn.IFS(
G6908&lt;=2,"New Customers (0-2Y)",
G6908&lt;=5,"Growing Customers (3-5Y)",
G6908&lt;=8,"Established Customers (6-8Y)",
G6908&lt;=10,"Loyal Customers (9-10Y)"
)</f>
        <v>Growing Customers (3-5Y)</v>
      </c>
    </row>
    <row r="6909" spans="1:18" x14ac:dyDescent="0.35">
      <c r="A6909">
        <v>15661433</v>
      </c>
      <c r="B6909" t="s">
        <v>155</v>
      </c>
      <c r="C6909" t="s">
        <v>17</v>
      </c>
      <c r="D6909" t="s">
        <v>39</v>
      </c>
      <c r="E6909">
        <v>34</v>
      </c>
      <c r="F6909" t="s">
        <v>19</v>
      </c>
      <c r="G6909">
        <v>5</v>
      </c>
      <c r="H6909" s="4">
        <v>0</v>
      </c>
      <c r="I6909" t="s">
        <v>24</v>
      </c>
      <c r="J6909">
        <v>1</v>
      </c>
      <c r="K6909">
        <v>519</v>
      </c>
      <c r="L6909" t="s">
        <v>31</v>
      </c>
      <c r="M6909" t="s">
        <v>21</v>
      </c>
      <c r="N6909" t="s">
        <v>32</v>
      </c>
      <c r="O6909" s="4">
        <v>68479.600000000006</v>
      </c>
      <c r="P6909" t="s">
        <v>28</v>
      </c>
      <c r="Q6909" t="str" cm="1">
        <f t="array" ref="Q6909">_xlfn.IFS(
O6909&lt;50000,"Low Salary (&lt;$50K)",
O6909&lt;90000,"Lower Middle ($50K-$90K)",
O6909&lt;130000,"Middle ($90K-$130K)",
O6909&lt;170000,"Upper Middle ($130K-$170K)",
O6909&gt;=170000,"High Salary (&gt;$170K)"
)</f>
        <v>Lower Middle ($50K-$90K)</v>
      </c>
      <c r="R6909" t="str" cm="1">
        <f t="array" ref="R6909">_xlfn.IFS(
G6909&lt;=2,"New Customers (0-2Y)",
G6909&lt;=5,"Growing Customers (3-5Y)",
G6909&lt;=8,"Established Customers (6-8Y)",
G6909&lt;=10,"Loyal Customers (9-10Y)"
)</f>
        <v>Growing Customers (3-5Y)</v>
      </c>
    </row>
    <row r="6910" spans="1:18" x14ac:dyDescent="0.35">
      <c r="A6910">
        <v>15610653</v>
      </c>
      <c r="B6910" t="s">
        <v>1767</v>
      </c>
      <c r="C6910" t="s">
        <v>26</v>
      </c>
      <c r="D6910" t="s">
        <v>18</v>
      </c>
      <c r="E6910">
        <v>38</v>
      </c>
      <c r="F6910" t="s">
        <v>19</v>
      </c>
      <c r="G6910">
        <v>5</v>
      </c>
      <c r="H6910" s="4">
        <v>0</v>
      </c>
      <c r="I6910" t="s">
        <v>24</v>
      </c>
      <c r="J6910">
        <v>2</v>
      </c>
      <c r="K6910">
        <v>733</v>
      </c>
      <c r="L6910" t="s">
        <v>35</v>
      </c>
      <c r="M6910" t="s">
        <v>21</v>
      </c>
      <c r="N6910" t="s">
        <v>22</v>
      </c>
      <c r="O6910" s="4">
        <v>1271.51</v>
      </c>
      <c r="P6910" t="s">
        <v>28</v>
      </c>
      <c r="Q6910" t="str" cm="1">
        <f t="array" ref="Q6910">_xlfn.IFS(
O6910&lt;50000,"Low Salary (&lt;$50K)",
O6910&lt;90000,"Lower Middle ($50K-$90K)",
O6910&lt;130000,"Middle ($90K-$130K)",
O6910&lt;170000,"Upper Middle ($130K-$170K)",
O6910&gt;=170000,"High Salary (&gt;$170K)"
)</f>
        <v>Low Salary (&lt;$50K)</v>
      </c>
      <c r="R6910" t="str" cm="1">
        <f t="array" ref="R6910">_xlfn.IFS(
G6910&lt;=2,"New Customers (0-2Y)",
G6910&lt;=5,"Growing Customers (3-5Y)",
G6910&lt;=8,"Established Customers (6-8Y)",
G6910&lt;=10,"Loyal Customers (9-10Y)"
)</f>
        <v>Growing Customers (3-5Y)</v>
      </c>
    </row>
    <row r="6911" spans="1:18" x14ac:dyDescent="0.35">
      <c r="A6911">
        <v>15667002</v>
      </c>
      <c r="B6911" t="s">
        <v>378</v>
      </c>
      <c r="C6911" t="s">
        <v>26</v>
      </c>
      <c r="D6911" t="s">
        <v>39</v>
      </c>
      <c r="E6911">
        <v>43</v>
      </c>
      <c r="F6911" t="s">
        <v>19</v>
      </c>
      <c r="G6911">
        <v>5</v>
      </c>
      <c r="H6911" s="4">
        <v>0</v>
      </c>
      <c r="I6911" t="s">
        <v>24</v>
      </c>
      <c r="J6911">
        <v>2</v>
      </c>
      <c r="K6911">
        <v>666</v>
      </c>
      <c r="L6911" t="s">
        <v>35</v>
      </c>
      <c r="M6911" t="s">
        <v>21</v>
      </c>
      <c r="N6911" t="s">
        <v>32</v>
      </c>
      <c r="O6911" s="4">
        <v>29346.1</v>
      </c>
      <c r="P6911" t="s">
        <v>28</v>
      </c>
      <c r="Q6911" t="str" cm="1">
        <f t="array" ref="Q6911">_xlfn.IFS(
O6911&lt;50000,"Low Salary (&lt;$50K)",
O6911&lt;90000,"Lower Middle ($50K-$90K)",
O6911&lt;130000,"Middle ($90K-$130K)",
O6911&lt;170000,"Upper Middle ($130K-$170K)",
O6911&gt;=170000,"High Salary (&gt;$170K)"
)</f>
        <v>Low Salary (&lt;$50K)</v>
      </c>
      <c r="R6911" t="str" cm="1">
        <f t="array" ref="R6911">_xlfn.IFS(
G6911&lt;=2,"New Customers (0-2Y)",
G6911&lt;=5,"Growing Customers (3-5Y)",
G6911&lt;=8,"Established Customers (6-8Y)",
G6911&lt;=10,"Loyal Customers (9-10Y)"
)</f>
        <v>Growing Customers (3-5Y)</v>
      </c>
    </row>
    <row r="6912" spans="1:18" x14ac:dyDescent="0.35">
      <c r="A6912">
        <v>15709199</v>
      </c>
      <c r="B6912" t="s">
        <v>2459</v>
      </c>
      <c r="C6912" t="s">
        <v>26</v>
      </c>
      <c r="D6912" t="s">
        <v>18</v>
      </c>
      <c r="E6912">
        <v>40</v>
      </c>
      <c r="F6912" t="s">
        <v>19</v>
      </c>
      <c r="G6912">
        <v>1</v>
      </c>
      <c r="H6912" s="4">
        <v>0</v>
      </c>
      <c r="I6912" t="s">
        <v>24</v>
      </c>
      <c r="J6912">
        <v>1</v>
      </c>
      <c r="K6912">
        <v>511</v>
      </c>
      <c r="L6912" t="s">
        <v>31</v>
      </c>
      <c r="M6912" t="s">
        <v>21</v>
      </c>
      <c r="N6912" t="s">
        <v>22</v>
      </c>
      <c r="O6912" s="4">
        <v>184118.73</v>
      </c>
      <c r="P6912" t="s">
        <v>28</v>
      </c>
      <c r="Q6912" t="str" cm="1">
        <f t="array" ref="Q6912">_xlfn.IFS(
O6912&lt;50000,"Low Salary (&lt;$50K)",
O6912&lt;90000,"Lower Middle ($50K-$90K)",
O6912&lt;130000,"Middle ($90K-$130K)",
O6912&lt;170000,"Upper Middle ($130K-$170K)",
O6912&gt;=170000,"High Salary (&gt;$170K)"
)</f>
        <v>High Salary (&gt;$170K)</v>
      </c>
      <c r="R6912" t="str" cm="1">
        <f t="array" ref="R6912">_xlfn.IFS(
G6912&lt;=2,"New Customers (0-2Y)",
G6912&lt;=5,"Growing Customers (3-5Y)",
G6912&lt;=8,"Established Customers (6-8Y)",
G6912&lt;=10,"Loyal Customers (9-10Y)"
)</f>
        <v>New Customers (0-2Y)</v>
      </c>
    </row>
    <row r="6913" spans="1:18" x14ac:dyDescent="0.35">
      <c r="A6913">
        <v>15710087</v>
      </c>
      <c r="B6913" t="s">
        <v>607</v>
      </c>
      <c r="C6913" t="s">
        <v>42</v>
      </c>
      <c r="D6913" t="s">
        <v>18</v>
      </c>
      <c r="E6913">
        <v>54</v>
      </c>
      <c r="F6913" t="s">
        <v>19</v>
      </c>
      <c r="G6913">
        <v>3</v>
      </c>
      <c r="H6913" s="4">
        <v>125889.3</v>
      </c>
      <c r="I6913" t="s">
        <v>33</v>
      </c>
      <c r="J6913">
        <v>3</v>
      </c>
      <c r="K6913">
        <v>705</v>
      </c>
      <c r="L6913" t="s">
        <v>35</v>
      </c>
      <c r="M6913" t="s">
        <v>21</v>
      </c>
      <c r="N6913" t="s">
        <v>32</v>
      </c>
      <c r="O6913" s="4">
        <v>96013.5</v>
      </c>
      <c r="P6913" t="s">
        <v>23</v>
      </c>
      <c r="Q6913" t="str" cm="1">
        <f t="array" ref="Q6913">_xlfn.IFS(
O6913&lt;50000,"Low Salary (&lt;$50K)",
O6913&lt;90000,"Lower Middle ($50K-$90K)",
O6913&lt;130000,"Middle ($90K-$130K)",
O6913&lt;170000,"Upper Middle ($130K-$170K)",
O6913&gt;=170000,"High Salary (&gt;$170K)"
)</f>
        <v>Middle ($90K-$130K)</v>
      </c>
      <c r="R6913" t="str" cm="1">
        <f t="array" ref="R6913">_xlfn.IFS(
G6913&lt;=2,"New Customers (0-2Y)",
G6913&lt;=5,"Growing Customers (3-5Y)",
G6913&lt;=8,"Established Customers (6-8Y)",
G6913&lt;=10,"Loyal Customers (9-10Y)"
)</f>
        <v>Growing Customers (3-5Y)</v>
      </c>
    </row>
    <row r="6914" spans="1:18" x14ac:dyDescent="0.35">
      <c r="A6914">
        <v>15679884</v>
      </c>
      <c r="B6914" t="s">
        <v>1425</v>
      </c>
      <c r="C6914" t="s">
        <v>17</v>
      </c>
      <c r="D6914" t="s">
        <v>39</v>
      </c>
      <c r="E6914">
        <v>48</v>
      </c>
      <c r="F6914" t="s">
        <v>19</v>
      </c>
      <c r="G6914">
        <v>10</v>
      </c>
      <c r="H6914" s="4">
        <v>78314.63</v>
      </c>
      <c r="I6914" t="s">
        <v>29</v>
      </c>
      <c r="J6914">
        <v>3</v>
      </c>
      <c r="K6914">
        <v>544</v>
      </c>
      <c r="L6914" t="s">
        <v>31</v>
      </c>
      <c r="M6914" t="s">
        <v>21</v>
      </c>
      <c r="N6914" t="s">
        <v>22</v>
      </c>
      <c r="O6914" s="4">
        <v>103713.93</v>
      </c>
      <c r="P6914" t="s">
        <v>23</v>
      </c>
      <c r="Q6914" t="str" cm="1">
        <f t="array" ref="Q6914">_xlfn.IFS(
O6914&lt;50000,"Low Salary (&lt;$50K)",
O6914&lt;90000,"Lower Middle ($50K-$90K)",
O6914&lt;130000,"Middle ($90K-$130K)",
O6914&lt;170000,"Upper Middle ($130K-$170K)",
O6914&gt;=170000,"High Salary (&gt;$170K)"
)</f>
        <v>Middle ($90K-$130K)</v>
      </c>
      <c r="R6914" t="str" cm="1">
        <f t="array" ref="R6914">_xlfn.IFS(
G6914&lt;=2,"New Customers (0-2Y)",
G6914&lt;=5,"Growing Customers (3-5Y)",
G6914&lt;=8,"Established Customers (6-8Y)",
G6914&lt;=10,"Loyal Customers (9-10Y)"
)</f>
        <v>Loyal Customers (9-10Y)</v>
      </c>
    </row>
    <row r="6915" spans="1:18" x14ac:dyDescent="0.35">
      <c r="A6915">
        <v>15784180</v>
      </c>
      <c r="B6915" t="s">
        <v>226</v>
      </c>
      <c r="C6915" t="s">
        <v>17</v>
      </c>
      <c r="D6915" t="s">
        <v>18</v>
      </c>
      <c r="E6915">
        <v>36</v>
      </c>
      <c r="F6915" t="s">
        <v>19</v>
      </c>
      <c r="G6915">
        <v>7</v>
      </c>
      <c r="H6915" s="4">
        <v>206329.65</v>
      </c>
      <c r="I6915" t="s">
        <v>33</v>
      </c>
      <c r="J6915">
        <v>1</v>
      </c>
      <c r="K6915">
        <v>564</v>
      </c>
      <c r="L6915" t="s">
        <v>31</v>
      </c>
      <c r="M6915" t="s">
        <v>21</v>
      </c>
      <c r="N6915" t="s">
        <v>22</v>
      </c>
      <c r="O6915" s="4">
        <v>46632.87</v>
      </c>
      <c r="P6915" t="s">
        <v>23</v>
      </c>
      <c r="Q6915" t="str" cm="1">
        <f t="array" ref="Q6915">_xlfn.IFS(
O6915&lt;50000,"Low Salary (&lt;$50K)",
O6915&lt;90000,"Lower Middle ($50K-$90K)",
O6915&lt;130000,"Middle ($90K-$130K)",
O6915&lt;170000,"Upper Middle ($130K-$170K)",
O6915&gt;=170000,"High Salary (&gt;$170K)"
)</f>
        <v>Low Salary (&lt;$50K)</v>
      </c>
      <c r="R6915" t="str" cm="1">
        <f t="array" ref="R6915">_xlfn.IFS(
G6915&lt;=2,"New Customers (0-2Y)",
G6915&lt;=5,"Growing Customers (3-5Y)",
G6915&lt;=8,"Established Customers (6-8Y)",
G6915&lt;=10,"Loyal Customers (9-10Y)"
)</f>
        <v>Established Customers (6-8Y)</v>
      </c>
    </row>
    <row r="6916" spans="1:18" x14ac:dyDescent="0.35">
      <c r="A6916">
        <v>15808849</v>
      </c>
      <c r="B6916" t="s">
        <v>94</v>
      </c>
      <c r="C6916" t="s">
        <v>17</v>
      </c>
      <c r="D6916" t="s">
        <v>39</v>
      </c>
      <c r="E6916">
        <v>40</v>
      </c>
      <c r="F6916" t="s">
        <v>19</v>
      </c>
      <c r="G6916">
        <v>7</v>
      </c>
      <c r="H6916" s="4">
        <v>145536.9</v>
      </c>
      <c r="I6916" t="s">
        <v>33</v>
      </c>
      <c r="J6916">
        <v>1</v>
      </c>
      <c r="K6916">
        <v>702</v>
      </c>
      <c r="L6916" t="s">
        <v>35</v>
      </c>
      <c r="M6916" t="s">
        <v>27</v>
      </c>
      <c r="N6916" t="s">
        <v>22</v>
      </c>
      <c r="O6916" s="4">
        <v>135334.24</v>
      </c>
      <c r="P6916" t="s">
        <v>28</v>
      </c>
      <c r="Q6916" t="str" cm="1">
        <f t="array" ref="Q6916">_xlfn.IFS(
O6916&lt;50000,"Low Salary (&lt;$50K)",
O6916&lt;90000,"Lower Middle ($50K-$90K)",
O6916&lt;130000,"Middle ($90K-$130K)",
O6916&lt;170000,"Upper Middle ($130K-$170K)",
O6916&gt;=170000,"High Salary (&gt;$170K)"
)</f>
        <v>Upper Middle ($130K-$170K)</v>
      </c>
      <c r="R6916" t="str" cm="1">
        <f t="array" ref="R6916">_xlfn.IFS(
G6916&lt;=2,"New Customers (0-2Y)",
G6916&lt;=5,"Growing Customers (3-5Y)",
G6916&lt;=8,"Established Customers (6-8Y)",
G6916&lt;=10,"Loyal Customers (9-10Y)"
)</f>
        <v>Established Customers (6-8Y)</v>
      </c>
    </row>
    <row r="6917" spans="1:18" x14ac:dyDescent="0.35">
      <c r="A6917">
        <v>15751549</v>
      </c>
      <c r="B6917" t="s">
        <v>46</v>
      </c>
      <c r="C6917" t="s">
        <v>42</v>
      </c>
      <c r="D6917" t="s">
        <v>39</v>
      </c>
      <c r="E6917">
        <v>31</v>
      </c>
      <c r="F6917" t="s">
        <v>19</v>
      </c>
      <c r="G6917">
        <v>2</v>
      </c>
      <c r="H6917" s="4">
        <v>77082.649999999994</v>
      </c>
      <c r="I6917" t="s">
        <v>29</v>
      </c>
      <c r="J6917">
        <v>2</v>
      </c>
      <c r="K6917">
        <v>658</v>
      </c>
      <c r="L6917" t="s">
        <v>20</v>
      </c>
      <c r="M6917" t="s">
        <v>27</v>
      </c>
      <c r="N6917" t="s">
        <v>32</v>
      </c>
      <c r="O6917" s="4">
        <v>13482.28</v>
      </c>
      <c r="P6917" t="s">
        <v>28</v>
      </c>
      <c r="Q6917" t="str" cm="1">
        <f t="array" ref="Q6917">_xlfn.IFS(
O6917&lt;50000,"Low Salary (&lt;$50K)",
O6917&lt;90000,"Lower Middle ($50K-$90K)",
O6917&lt;130000,"Middle ($90K-$130K)",
O6917&lt;170000,"Upper Middle ($130K-$170K)",
O6917&gt;=170000,"High Salary (&gt;$170K)"
)</f>
        <v>Low Salary (&lt;$50K)</v>
      </c>
      <c r="R6917" t="str" cm="1">
        <f t="array" ref="R6917">_xlfn.IFS(
G6917&lt;=2,"New Customers (0-2Y)",
G6917&lt;=5,"Growing Customers (3-5Y)",
G6917&lt;=8,"Established Customers (6-8Y)",
G6917&lt;=10,"Loyal Customers (9-10Y)"
)</f>
        <v>New Customers (0-2Y)</v>
      </c>
    </row>
    <row r="6918" spans="1:18" x14ac:dyDescent="0.35">
      <c r="A6918">
        <v>15588235</v>
      </c>
      <c r="B6918" t="s">
        <v>928</v>
      </c>
      <c r="C6918" t="s">
        <v>17</v>
      </c>
      <c r="D6918" t="s">
        <v>18</v>
      </c>
      <c r="E6918">
        <v>24</v>
      </c>
      <c r="F6918" t="s">
        <v>43</v>
      </c>
      <c r="G6918">
        <v>8</v>
      </c>
      <c r="H6918" s="4">
        <v>145081.73000000001</v>
      </c>
      <c r="I6918" t="s">
        <v>33</v>
      </c>
      <c r="J6918">
        <v>1</v>
      </c>
      <c r="K6918">
        <v>654</v>
      </c>
      <c r="L6918" t="s">
        <v>20</v>
      </c>
      <c r="M6918" t="s">
        <v>21</v>
      </c>
      <c r="N6918" t="s">
        <v>22</v>
      </c>
      <c r="O6918" s="4">
        <v>130075.07</v>
      </c>
      <c r="P6918" t="s">
        <v>28</v>
      </c>
      <c r="Q6918" t="str" cm="1">
        <f t="array" ref="Q6918">_xlfn.IFS(
O6918&lt;50000,"Low Salary (&lt;$50K)",
O6918&lt;90000,"Lower Middle ($50K-$90K)",
O6918&lt;130000,"Middle ($90K-$130K)",
O6918&lt;170000,"Upper Middle ($130K-$170K)",
O6918&gt;=170000,"High Salary (&gt;$170K)"
)</f>
        <v>Upper Middle ($130K-$170K)</v>
      </c>
      <c r="R6918" t="str" cm="1">
        <f t="array" ref="R6918">_xlfn.IFS(
G6918&lt;=2,"New Customers (0-2Y)",
G6918&lt;=5,"Growing Customers (3-5Y)",
G6918&lt;=8,"Established Customers (6-8Y)",
G6918&lt;=10,"Loyal Customers (9-10Y)"
)</f>
        <v>Established Customers (6-8Y)</v>
      </c>
    </row>
    <row r="6919" spans="1:18" x14ac:dyDescent="0.35">
      <c r="A6919">
        <v>15640418</v>
      </c>
      <c r="B6919" t="s">
        <v>952</v>
      </c>
      <c r="C6919" t="s">
        <v>42</v>
      </c>
      <c r="D6919" t="s">
        <v>18</v>
      </c>
      <c r="E6919">
        <v>41</v>
      </c>
      <c r="F6919" t="s">
        <v>19</v>
      </c>
      <c r="G6919">
        <v>4</v>
      </c>
      <c r="H6919" s="4">
        <v>115897.73</v>
      </c>
      <c r="I6919" t="s">
        <v>33</v>
      </c>
      <c r="J6919">
        <v>1</v>
      </c>
      <c r="K6919">
        <v>649</v>
      </c>
      <c r="L6919" t="s">
        <v>20</v>
      </c>
      <c r="M6919" t="s">
        <v>21</v>
      </c>
      <c r="N6919" t="s">
        <v>32</v>
      </c>
      <c r="O6919" s="4">
        <v>143544.48000000001</v>
      </c>
      <c r="P6919" t="s">
        <v>28</v>
      </c>
      <c r="Q6919" t="str" cm="1">
        <f t="array" ref="Q6919">_xlfn.IFS(
O6919&lt;50000,"Low Salary (&lt;$50K)",
O6919&lt;90000,"Lower Middle ($50K-$90K)",
O6919&lt;130000,"Middle ($90K-$130K)",
O6919&lt;170000,"Upper Middle ($130K-$170K)",
O6919&gt;=170000,"High Salary (&gt;$170K)"
)</f>
        <v>Upper Middle ($130K-$170K)</v>
      </c>
      <c r="R6919" t="str" cm="1">
        <f t="array" ref="R6919">_xlfn.IFS(
G6919&lt;=2,"New Customers (0-2Y)",
G6919&lt;=5,"Growing Customers (3-5Y)",
G6919&lt;=8,"Established Customers (6-8Y)",
G6919&lt;=10,"Loyal Customers (9-10Y)"
)</f>
        <v>Growing Customers (3-5Y)</v>
      </c>
    </row>
    <row r="6920" spans="1:18" x14ac:dyDescent="0.35">
      <c r="A6920">
        <v>15721116</v>
      </c>
      <c r="B6920" t="s">
        <v>593</v>
      </c>
      <c r="C6920" t="s">
        <v>26</v>
      </c>
      <c r="D6920" t="s">
        <v>39</v>
      </c>
      <c r="E6920">
        <v>24</v>
      </c>
      <c r="F6920" t="s">
        <v>43</v>
      </c>
      <c r="G6920">
        <v>0</v>
      </c>
      <c r="H6920" s="4">
        <v>108058.07</v>
      </c>
      <c r="I6920" t="s">
        <v>33</v>
      </c>
      <c r="J6920">
        <v>2</v>
      </c>
      <c r="K6920">
        <v>597</v>
      </c>
      <c r="L6920" t="s">
        <v>31</v>
      </c>
      <c r="M6920" t="s">
        <v>21</v>
      </c>
      <c r="N6920" t="s">
        <v>22</v>
      </c>
      <c r="O6920" s="4">
        <v>187826.11</v>
      </c>
      <c r="P6920" t="s">
        <v>28</v>
      </c>
      <c r="Q6920" t="str" cm="1">
        <f t="array" ref="Q6920">_xlfn.IFS(
O6920&lt;50000,"Low Salary (&lt;$50K)",
O6920&lt;90000,"Lower Middle ($50K-$90K)",
O6920&lt;130000,"Middle ($90K-$130K)",
O6920&lt;170000,"Upper Middle ($130K-$170K)",
O6920&gt;=170000,"High Salary (&gt;$170K)"
)</f>
        <v>High Salary (&gt;$170K)</v>
      </c>
      <c r="R6920" t="str" cm="1">
        <f t="array" ref="R6920">_xlfn.IFS(
G6920&lt;=2,"New Customers (0-2Y)",
G6920&lt;=5,"Growing Customers (3-5Y)",
G6920&lt;=8,"Established Customers (6-8Y)",
G6920&lt;=10,"Loyal Customers (9-10Y)"
)</f>
        <v>New Customers (0-2Y)</v>
      </c>
    </row>
    <row r="6921" spans="1:18" x14ac:dyDescent="0.35">
      <c r="A6921">
        <v>15599084</v>
      </c>
      <c r="B6921" t="s">
        <v>2460</v>
      </c>
      <c r="C6921" t="s">
        <v>17</v>
      </c>
      <c r="D6921" t="s">
        <v>39</v>
      </c>
      <c r="E6921">
        <v>33</v>
      </c>
      <c r="F6921" t="s">
        <v>19</v>
      </c>
      <c r="G6921">
        <v>7</v>
      </c>
      <c r="H6921" s="4">
        <v>191523.09</v>
      </c>
      <c r="I6921" t="s">
        <v>33</v>
      </c>
      <c r="J6921">
        <v>1</v>
      </c>
      <c r="K6921">
        <v>782</v>
      </c>
      <c r="L6921" t="s">
        <v>37</v>
      </c>
      <c r="M6921" t="s">
        <v>21</v>
      </c>
      <c r="N6921" t="s">
        <v>22</v>
      </c>
      <c r="O6921" s="4">
        <v>167058.75</v>
      </c>
      <c r="P6921" t="s">
        <v>28</v>
      </c>
      <c r="Q6921" t="str" cm="1">
        <f t="array" ref="Q6921">_xlfn.IFS(
O6921&lt;50000,"Low Salary (&lt;$50K)",
O6921&lt;90000,"Lower Middle ($50K-$90K)",
O6921&lt;130000,"Middle ($90K-$130K)",
O6921&lt;170000,"Upper Middle ($130K-$170K)",
O6921&gt;=170000,"High Salary (&gt;$170K)"
)</f>
        <v>Upper Middle ($130K-$170K)</v>
      </c>
      <c r="R6921" t="str" cm="1">
        <f t="array" ref="R6921">_xlfn.IFS(
G6921&lt;=2,"New Customers (0-2Y)",
G6921&lt;=5,"Growing Customers (3-5Y)",
G6921&lt;=8,"Established Customers (6-8Y)",
G6921&lt;=10,"Loyal Customers (9-10Y)"
)</f>
        <v>Established Customers (6-8Y)</v>
      </c>
    </row>
    <row r="6922" spans="1:18" x14ac:dyDescent="0.35">
      <c r="A6922">
        <v>15773394</v>
      </c>
      <c r="B6922" t="s">
        <v>651</v>
      </c>
      <c r="C6922" t="s">
        <v>17</v>
      </c>
      <c r="D6922" t="s">
        <v>39</v>
      </c>
      <c r="E6922">
        <v>38</v>
      </c>
      <c r="F6922" t="s">
        <v>19</v>
      </c>
      <c r="G6922">
        <v>3</v>
      </c>
      <c r="H6922" s="4">
        <v>0</v>
      </c>
      <c r="I6922" t="s">
        <v>24</v>
      </c>
      <c r="J6922">
        <v>2</v>
      </c>
      <c r="K6922">
        <v>644</v>
      </c>
      <c r="L6922" t="s">
        <v>20</v>
      </c>
      <c r="M6922" t="s">
        <v>21</v>
      </c>
      <c r="N6922" t="s">
        <v>22</v>
      </c>
      <c r="O6922" s="4">
        <v>79928.41</v>
      </c>
      <c r="P6922" t="s">
        <v>28</v>
      </c>
      <c r="Q6922" t="str" cm="1">
        <f t="array" ref="Q6922">_xlfn.IFS(
O6922&lt;50000,"Low Salary (&lt;$50K)",
O6922&lt;90000,"Lower Middle ($50K-$90K)",
O6922&lt;130000,"Middle ($90K-$130K)",
O6922&lt;170000,"Upper Middle ($130K-$170K)",
O6922&gt;=170000,"High Salary (&gt;$170K)"
)</f>
        <v>Lower Middle ($50K-$90K)</v>
      </c>
      <c r="R6922" t="str" cm="1">
        <f t="array" ref="R6922">_xlfn.IFS(
G6922&lt;=2,"New Customers (0-2Y)",
G6922&lt;=5,"Growing Customers (3-5Y)",
G6922&lt;=8,"Established Customers (6-8Y)",
G6922&lt;=10,"Loyal Customers (9-10Y)"
)</f>
        <v>Growing Customers (3-5Y)</v>
      </c>
    </row>
    <row r="6923" spans="1:18" x14ac:dyDescent="0.35">
      <c r="A6923">
        <v>15625713</v>
      </c>
      <c r="B6923" t="s">
        <v>2461</v>
      </c>
      <c r="C6923" t="s">
        <v>26</v>
      </c>
      <c r="D6923" t="s">
        <v>18</v>
      </c>
      <c r="E6923">
        <v>39</v>
      </c>
      <c r="F6923" t="s">
        <v>19</v>
      </c>
      <c r="G6923">
        <v>7</v>
      </c>
      <c r="H6923" s="4">
        <v>91187.9</v>
      </c>
      <c r="I6923" t="s">
        <v>29</v>
      </c>
      <c r="J6923">
        <v>1</v>
      </c>
      <c r="K6923">
        <v>679</v>
      </c>
      <c r="L6923" t="s">
        <v>35</v>
      </c>
      <c r="M6923" t="s">
        <v>27</v>
      </c>
      <c r="N6923" t="s">
        <v>22</v>
      </c>
      <c r="O6923" s="4">
        <v>6075.36</v>
      </c>
      <c r="P6923" t="s">
        <v>28</v>
      </c>
      <c r="Q6923" t="str" cm="1">
        <f t="array" ref="Q6923">_xlfn.IFS(
O6923&lt;50000,"Low Salary (&lt;$50K)",
O6923&lt;90000,"Lower Middle ($50K-$90K)",
O6923&lt;130000,"Middle ($90K-$130K)",
O6923&lt;170000,"Upper Middle ($130K-$170K)",
O6923&gt;=170000,"High Salary (&gt;$170K)"
)</f>
        <v>Low Salary (&lt;$50K)</v>
      </c>
      <c r="R6923" t="str" cm="1">
        <f t="array" ref="R6923">_xlfn.IFS(
G6923&lt;=2,"New Customers (0-2Y)",
G6923&lt;=5,"Growing Customers (3-5Y)",
G6923&lt;=8,"Established Customers (6-8Y)",
G6923&lt;=10,"Loyal Customers (9-10Y)"
)</f>
        <v>Established Customers (6-8Y)</v>
      </c>
    </row>
    <row r="6924" spans="1:18" x14ac:dyDescent="0.35">
      <c r="A6924">
        <v>15766417</v>
      </c>
      <c r="B6924" t="s">
        <v>2462</v>
      </c>
      <c r="C6924" t="s">
        <v>17</v>
      </c>
      <c r="D6924" t="s">
        <v>18</v>
      </c>
      <c r="E6924">
        <v>60</v>
      </c>
      <c r="F6924" t="s">
        <v>2967</v>
      </c>
      <c r="G6924">
        <v>2</v>
      </c>
      <c r="H6924" s="4">
        <v>0</v>
      </c>
      <c r="I6924" t="s">
        <v>24</v>
      </c>
      <c r="J6924">
        <v>2</v>
      </c>
      <c r="K6924">
        <v>678</v>
      </c>
      <c r="L6924" t="s">
        <v>35</v>
      </c>
      <c r="M6924" t="s">
        <v>21</v>
      </c>
      <c r="N6924" t="s">
        <v>22</v>
      </c>
      <c r="O6924" s="4">
        <v>43821.56</v>
      </c>
      <c r="P6924" t="s">
        <v>28</v>
      </c>
      <c r="Q6924" t="str" cm="1">
        <f t="array" ref="Q6924">_xlfn.IFS(
O6924&lt;50000,"Low Salary (&lt;$50K)",
O6924&lt;90000,"Lower Middle ($50K-$90K)",
O6924&lt;130000,"Middle ($90K-$130K)",
O6924&lt;170000,"Upper Middle ($130K-$170K)",
O6924&gt;=170000,"High Salary (&gt;$170K)"
)</f>
        <v>Low Salary (&lt;$50K)</v>
      </c>
      <c r="R6924" t="str" cm="1">
        <f t="array" ref="R6924">_xlfn.IFS(
G6924&lt;=2,"New Customers (0-2Y)",
G6924&lt;=5,"Growing Customers (3-5Y)",
G6924&lt;=8,"Established Customers (6-8Y)",
G6924&lt;=10,"Loyal Customers (9-10Y)"
)</f>
        <v>New Customers (0-2Y)</v>
      </c>
    </row>
    <row r="6925" spans="1:18" x14ac:dyDescent="0.35">
      <c r="A6925">
        <v>15622578</v>
      </c>
      <c r="B6925" t="s">
        <v>250</v>
      </c>
      <c r="C6925" t="s">
        <v>17</v>
      </c>
      <c r="D6925" t="s">
        <v>39</v>
      </c>
      <c r="E6925">
        <v>34</v>
      </c>
      <c r="F6925" t="s">
        <v>19</v>
      </c>
      <c r="G6925">
        <v>5</v>
      </c>
      <c r="H6925" s="4">
        <v>113958.55</v>
      </c>
      <c r="I6925" t="s">
        <v>33</v>
      </c>
      <c r="J6925">
        <v>1</v>
      </c>
      <c r="K6925">
        <v>806</v>
      </c>
      <c r="L6925" t="s">
        <v>37</v>
      </c>
      <c r="M6925" t="s">
        <v>27</v>
      </c>
      <c r="N6925" t="s">
        <v>22</v>
      </c>
      <c r="O6925" s="4">
        <v>32125.98</v>
      </c>
      <c r="P6925" t="s">
        <v>28</v>
      </c>
      <c r="Q6925" t="str" cm="1">
        <f t="array" ref="Q6925">_xlfn.IFS(
O6925&lt;50000,"Low Salary (&lt;$50K)",
O6925&lt;90000,"Lower Middle ($50K-$90K)",
O6925&lt;130000,"Middle ($90K-$130K)",
O6925&lt;170000,"Upper Middle ($130K-$170K)",
O6925&gt;=170000,"High Salary (&gt;$170K)"
)</f>
        <v>Low Salary (&lt;$50K)</v>
      </c>
      <c r="R6925" t="str" cm="1">
        <f t="array" ref="R6925">_xlfn.IFS(
G6925&lt;=2,"New Customers (0-2Y)",
G6925&lt;=5,"Growing Customers (3-5Y)",
G6925&lt;=8,"Established Customers (6-8Y)",
G6925&lt;=10,"Loyal Customers (9-10Y)"
)</f>
        <v>Growing Customers (3-5Y)</v>
      </c>
    </row>
    <row r="6926" spans="1:18" x14ac:dyDescent="0.35">
      <c r="A6926">
        <v>15799924</v>
      </c>
      <c r="B6926" t="s">
        <v>2463</v>
      </c>
      <c r="C6926" t="s">
        <v>26</v>
      </c>
      <c r="D6926" t="s">
        <v>39</v>
      </c>
      <c r="E6926">
        <v>43</v>
      </c>
      <c r="F6926" t="s">
        <v>19</v>
      </c>
      <c r="G6926">
        <v>1</v>
      </c>
      <c r="H6926" s="4">
        <v>147167.25</v>
      </c>
      <c r="I6926" t="s">
        <v>33</v>
      </c>
      <c r="J6926">
        <v>1</v>
      </c>
      <c r="K6926">
        <v>668</v>
      </c>
      <c r="L6926" t="s">
        <v>35</v>
      </c>
      <c r="M6926" t="s">
        <v>27</v>
      </c>
      <c r="N6926" t="s">
        <v>32</v>
      </c>
      <c r="O6926" s="4">
        <v>141679.73000000001</v>
      </c>
      <c r="P6926" t="s">
        <v>28</v>
      </c>
      <c r="Q6926" t="str" cm="1">
        <f t="array" ref="Q6926">_xlfn.IFS(
O6926&lt;50000,"Low Salary (&lt;$50K)",
O6926&lt;90000,"Lower Middle ($50K-$90K)",
O6926&lt;130000,"Middle ($90K-$130K)",
O6926&lt;170000,"Upper Middle ($130K-$170K)",
O6926&gt;=170000,"High Salary (&gt;$170K)"
)</f>
        <v>Upper Middle ($130K-$170K)</v>
      </c>
      <c r="R6926" t="str" cm="1">
        <f t="array" ref="R6926">_xlfn.IFS(
G6926&lt;=2,"New Customers (0-2Y)",
G6926&lt;=5,"Growing Customers (3-5Y)",
G6926&lt;=8,"Established Customers (6-8Y)",
G6926&lt;=10,"Loyal Customers (9-10Y)"
)</f>
        <v>New Customers (0-2Y)</v>
      </c>
    </row>
    <row r="6927" spans="1:18" x14ac:dyDescent="0.35">
      <c r="A6927">
        <v>15618363</v>
      </c>
      <c r="B6927" t="s">
        <v>2464</v>
      </c>
      <c r="C6927" t="s">
        <v>42</v>
      </c>
      <c r="D6927" t="s">
        <v>39</v>
      </c>
      <c r="E6927">
        <v>29</v>
      </c>
      <c r="F6927" t="s">
        <v>43</v>
      </c>
      <c r="G6927">
        <v>9</v>
      </c>
      <c r="H6927" s="4">
        <v>82916.479999999996</v>
      </c>
      <c r="I6927" t="s">
        <v>29</v>
      </c>
      <c r="J6927">
        <v>1</v>
      </c>
      <c r="K6927">
        <v>659</v>
      </c>
      <c r="L6927" t="s">
        <v>20</v>
      </c>
      <c r="M6927" t="s">
        <v>21</v>
      </c>
      <c r="N6927" t="s">
        <v>22</v>
      </c>
      <c r="O6927" s="4">
        <v>84133.48</v>
      </c>
      <c r="P6927" t="s">
        <v>28</v>
      </c>
      <c r="Q6927" t="str" cm="1">
        <f t="array" ref="Q6927">_xlfn.IFS(
O6927&lt;50000,"Low Salary (&lt;$50K)",
O6927&lt;90000,"Lower Middle ($50K-$90K)",
O6927&lt;130000,"Middle ($90K-$130K)",
O6927&lt;170000,"Upper Middle ($130K-$170K)",
O6927&gt;=170000,"High Salary (&gt;$170K)"
)</f>
        <v>Lower Middle ($50K-$90K)</v>
      </c>
      <c r="R6927" t="str" cm="1">
        <f t="array" ref="R6927">_xlfn.IFS(
G6927&lt;=2,"New Customers (0-2Y)",
G6927&lt;=5,"Growing Customers (3-5Y)",
G6927&lt;=8,"Established Customers (6-8Y)",
G6927&lt;=10,"Loyal Customers (9-10Y)"
)</f>
        <v>Loyal Customers (9-10Y)</v>
      </c>
    </row>
    <row r="6928" spans="1:18" x14ac:dyDescent="0.35">
      <c r="A6928">
        <v>15637138</v>
      </c>
      <c r="B6928" t="s">
        <v>868</v>
      </c>
      <c r="C6928" t="s">
        <v>17</v>
      </c>
      <c r="D6928" t="s">
        <v>39</v>
      </c>
      <c r="E6928">
        <v>34</v>
      </c>
      <c r="F6928" t="s">
        <v>19</v>
      </c>
      <c r="G6928">
        <v>1</v>
      </c>
      <c r="H6928" s="4">
        <v>0</v>
      </c>
      <c r="I6928" t="s">
        <v>24</v>
      </c>
      <c r="J6928">
        <v>2</v>
      </c>
      <c r="K6928">
        <v>660</v>
      </c>
      <c r="L6928" t="s">
        <v>35</v>
      </c>
      <c r="M6928" t="s">
        <v>21</v>
      </c>
      <c r="N6928" t="s">
        <v>32</v>
      </c>
      <c r="O6928" s="4">
        <v>9692.58</v>
      </c>
      <c r="P6928" t="s">
        <v>28</v>
      </c>
      <c r="Q6928" t="str" cm="1">
        <f t="array" ref="Q6928">_xlfn.IFS(
O6928&lt;50000,"Low Salary (&lt;$50K)",
O6928&lt;90000,"Lower Middle ($50K-$90K)",
O6928&lt;130000,"Middle ($90K-$130K)",
O6928&lt;170000,"Upper Middle ($130K-$170K)",
O6928&gt;=170000,"High Salary (&gt;$170K)"
)</f>
        <v>Low Salary (&lt;$50K)</v>
      </c>
      <c r="R6928" t="str" cm="1">
        <f t="array" ref="R6928">_xlfn.IFS(
G6928&lt;=2,"New Customers (0-2Y)",
G6928&lt;=5,"Growing Customers (3-5Y)",
G6928&lt;=8,"Established Customers (6-8Y)",
G6928&lt;=10,"Loyal Customers (9-10Y)"
)</f>
        <v>New Customers (0-2Y)</v>
      </c>
    </row>
    <row r="6929" spans="1:18" x14ac:dyDescent="0.35">
      <c r="A6929">
        <v>15781665</v>
      </c>
      <c r="B6929" t="s">
        <v>2298</v>
      </c>
      <c r="C6929" t="s">
        <v>17</v>
      </c>
      <c r="D6929" t="s">
        <v>18</v>
      </c>
      <c r="E6929">
        <v>37</v>
      </c>
      <c r="F6929" t="s">
        <v>19</v>
      </c>
      <c r="G6929">
        <v>5</v>
      </c>
      <c r="H6929" s="4">
        <v>0</v>
      </c>
      <c r="I6929" t="s">
        <v>24</v>
      </c>
      <c r="J6929">
        <v>1</v>
      </c>
      <c r="K6929">
        <v>601</v>
      </c>
      <c r="L6929" t="s">
        <v>20</v>
      </c>
      <c r="M6929" t="s">
        <v>27</v>
      </c>
      <c r="N6929" t="s">
        <v>32</v>
      </c>
      <c r="O6929" s="4">
        <v>20708.599999999999</v>
      </c>
      <c r="P6929" t="s">
        <v>28</v>
      </c>
      <c r="Q6929" t="str" cm="1">
        <f t="array" ref="Q6929">_xlfn.IFS(
O6929&lt;50000,"Low Salary (&lt;$50K)",
O6929&lt;90000,"Lower Middle ($50K-$90K)",
O6929&lt;130000,"Middle ($90K-$130K)",
O6929&lt;170000,"Upper Middle ($130K-$170K)",
O6929&gt;=170000,"High Salary (&gt;$170K)"
)</f>
        <v>Low Salary (&lt;$50K)</v>
      </c>
      <c r="R6929" t="str" cm="1">
        <f t="array" ref="R6929">_xlfn.IFS(
G6929&lt;=2,"New Customers (0-2Y)",
G6929&lt;=5,"Growing Customers (3-5Y)",
G6929&lt;=8,"Established Customers (6-8Y)",
G6929&lt;=10,"Loyal Customers (9-10Y)"
)</f>
        <v>Growing Customers (3-5Y)</v>
      </c>
    </row>
    <row r="6930" spans="1:18" x14ac:dyDescent="0.35">
      <c r="A6930">
        <v>15804853</v>
      </c>
      <c r="B6930" t="s">
        <v>2465</v>
      </c>
      <c r="C6930" t="s">
        <v>17</v>
      </c>
      <c r="D6930" t="s">
        <v>18</v>
      </c>
      <c r="E6930">
        <v>48</v>
      </c>
      <c r="F6930" t="s">
        <v>19</v>
      </c>
      <c r="G6930">
        <v>0</v>
      </c>
      <c r="H6930" s="4">
        <v>57098.96</v>
      </c>
      <c r="I6930" t="s">
        <v>29</v>
      </c>
      <c r="J6930">
        <v>1</v>
      </c>
      <c r="K6930">
        <v>781</v>
      </c>
      <c r="L6930" t="s">
        <v>37</v>
      </c>
      <c r="M6930" t="s">
        <v>21</v>
      </c>
      <c r="N6930" t="s">
        <v>32</v>
      </c>
      <c r="O6930" s="4">
        <v>85644.06</v>
      </c>
      <c r="P6930" t="s">
        <v>23</v>
      </c>
      <c r="Q6930" t="str" cm="1">
        <f t="array" ref="Q6930">_xlfn.IFS(
O6930&lt;50000,"Low Salary (&lt;$50K)",
O6930&lt;90000,"Lower Middle ($50K-$90K)",
O6930&lt;130000,"Middle ($90K-$130K)",
O6930&lt;170000,"Upper Middle ($130K-$170K)",
O6930&gt;=170000,"High Salary (&gt;$170K)"
)</f>
        <v>Lower Middle ($50K-$90K)</v>
      </c>
      <c r="R6930" t="str" cm="1">
        <f t="array" ref="R6930">_xlfn.IFS(
G6930&lt;=2,"New Customers (0-2Y)",
G6930&lt;=5,"Growing Customers (3-5Y)",
G6930&lt;=8,"Established Customers (6-8Y)",
G6930&lt;=10,"Loyal Customers (9-10Y)"
)</f>
        <v>New Customers (0-2Y)</v>
      </c>
    </row>
    <row r="6931" spans="1:18" x14ac:dyDescent="0.35">
      <c r="A6931">
        <v>15651627</v>
      </c>
      <c r="B6931" t="s">
        <v>339</v>
      </c>
      <c r="C6931" t="s">
        <v>42</v>
      </c>
      <c r="D6931" t="s">
        <v>39</v>
      </c>
      <c r="E6931">
        <v>39</v>
      </c>
      <c r="F6931" t="s">
        <v>19</v>
      </c>
      <c r="G6931">
        <v>1</v>
      </c>
      <c r="H6931" s="4">
        <v>115341.19</v>
      </c>
      <c r="I6931" t="s">
        <v>33</v>
      </c>
      <c r="J6931">
        <v>1</v>
      </c>
      <c r="K6931">
        <v>628</v>
      </c>
      <c r="L6931" t="s">
        <v>20</v>
      </c>
      <c r="M6931" t="s">
        <v>21</v>
      </c>
      <c r="N6931" t="s">
        <v>22</v>
      </c>
      <c r="O6931" s="4">
        <v>107674.3</v>
      </c>
      <c r="P6931" t="s">
        <v>23</v>
      </c>
      <c r="Q6931" t="str" cm="1">
        <f t="array" ref="Q6931">_xlfn.IFS(
O6931&lt;50000,"Low Salary (&lt;$50K)",
O6931&lt;90000,"Lower Middle ($50K-$90K)",
O6931&lt;130000,"Middle ($90K-$130K)",
O6931&lt;170000,"Upper Middle ($130K-$170K)",
O6931&gt;=170000,"High Salary (&gt;$170K)"
)</f>
        <v>Middle ($90K-$130K)</v>
      </c>
      <c r="R6931" t="str" cm="1">
        <f t="array" ref="R6931">_xlfn.IFS(
G6931&lt;=2,"New Customers (0-2Y)",
G6931&lt;=5,"Growing Customers (3-5Y)",
G6931&lt;=8,"Established Customers (6-8Y)",
G6931&lt;=10,"Loyal Customers (9-10Y)"
)</f>
        <v>New Customers (0-2Y)</v>
      </c>
    </row>
    <row r="6932" spans="1:18" x14ac:dyDescent="0.35">
      <c r="A6932">
        <v>15680685</v>
      </c>
      <c r="B6932" t="s">
        <v>1153</v>
      </c>
      <c r="C6932" t="s">
        <v>17</v>
      </c>
      <c r="D6932" t="s">
        <v>39</v>
      </c>
      <c r="E6932">
        <v>30</v>
      </c>
      <c r="F6932" t="s">
        <v>19</v>
      </c>
      <c r="G6932">
        <v>3</v>
      </c>
      <c r="H6932" s="4">
        <v>165257.20000000001</v>
      </c>
      <c r="I6932" t="s">
        <v>33</v>
      </c>
      <c r="J6932">
        <v>1</v>
      </c>
      <c r="K6932">
        <v>751</v>
      </c>
      <c r="L6932" t="s">
        <v>35</v>
      </c>
      <c r="M6932" t="s">
        <v>27</v>
      </c>
      <c r="N6932" t="s">
        <v>32</v>
      </c>
      <c r="O6932" s="4">
        <v>134822.04999999999</v>
      </c>
      <c r="P6932" t="s">
        <v>28</v>
      </c>
      <c r="Q6932" t="str" cm="1">
        <f t="array" ref="Q6932">_xlfn.IFS(
O6932&lt;50000,"Low Salary (&lt;$50K)",
O6932&lt;90000,"Lower Middle ($50K-$90K)",
O6932&lt;130000,"Middle ($90K-$130K)",
O6932&lt;170000,"Upper Middle ($130K-$170K)",
O6932&gt;=170000,"High Salary (&gt;$170K)"
)</f>
        <v>Upper Middle ($130K-$170K)</v>
      </c>
      <c r="R6932" t="str" cm="1">
        <f t="array" ref="R6932">_xlfn.IFS(
G6932&lt;=2,"New Customers (0-2Y)",
G6932&lt;=5,"Growing Customers (3-5Y)",
G6932&lt;=8,"Established Customers (6-8Y)",
G6932&lt;=10,"Loyal Customers (9-10Y)"
)</f>
        <v>Growing Customers (3-5Y)</v>
      </c>
    </row>
    <row r="6933" spans="1:18" x14ac:dyDescent="0.35">
      <c r="A6933">
        <v>15808930</v>
      </c>
      <c r="B6933" t="s">
        <v>477</v>
      </c>
      <c r="C6933" t="s">
        <v>17</v>
      </c>
      <c r="D6933" t="s">
        <v>18</v>
      </c>
      <c r="E6933">
        <v>37</v>
      </c>
      <c r="F6933" t="s">
        <v>19</v>
      </c>
      <c r="G6933">
        <v>1</v>
      </c>
      <c r="H6933" s="4">
        <v>0</v>
      </c>
      <c r="I6933" t="s">
        <v>24</v>
      </c>
      <c r="J6933">
        <v>1</v>
      </c>
      <c r="K6933">
        <v>531</v>
      </c>
      <c r="L6933" t="s">
        <v>31</v>
      </c>
      <c r="M6933" t="s">
        <v>21</v>
      </c>
      <c r="N6933" t="s">
        <v>32</v>
      </c>
      <c r="O6933" s="4">
        <v>4606.97</v>
      </c>
      <c r="P6933" t="s">
        <v>28</v>
      </c>
      <c r="Q6933" t="str" cm="1">
        <f t="array" ref="Q6933">_xlfn.IFS(
O6933&lt;50000,"Low Salary (&lt;$50K)",
O6933&lt;90000,"Lower Middle ($50K-$90K)",
O6933&lt;130000,"Middle ($90K-$130K)",
O6933&lt;170000,"Upper Middle ($130K-$170K)",
O6933&gt;=170000,"High Salary (&gt;$170K)"
)</f>
        <v>Low Salary (&lt;$50K)</v>
      </c>
      <c r="R6933" t="str" cm="1">
        <f t="array" ref="R6933">_xlfn.IFS(
G6933&lt;=2,"New Customers (0-2Y)",
G6933&lt;=5,"Growing Customers (3-5Y)",
G6933&lt;=8,"Established Customers (6-8Y)",
G6933&lt;=10,"Loyal Customers (9-10Y)"
)</f>
        <v>New Customers (0-2Y)</v>
      </c>
    </row>
    <row r="6934" spans="1:18" x14ac:dyDescent="0.35">
      <c r="A6934">
        <v>15570970</v>
      </c>
      <c r="B6934" t="s">
        <v>485</v>
      </c>
      <c r="C6934" t="s">
        <v>17</v>
      </c>
      <c r="D6934" t="s">
        <v>18</v>
      </c>
      <c r="E6934">
        <v>42</v>
      </c>
      <c r="F6934" t="s">
        <v>19</v>
      </c>
      <c r="G6934">
        <v>9</v>
      </c>
      <c r="H6934" s="4">
        <v>0</v>
      </c>
      <c r="I6934" t="s">
        <v>24</v>
      </c>
      <c r="J6934">
        <v>2</v>
      </c>
      <c r="K6934">
        <v>647</v>
      </c>
      <c r="L6934" t="s">
        <v>20</v>
      </c>
      <c r="M6934" t="s">
        <v>21</v>
      </c>
      <c r="N6934" t="s">
        <v>22</v>
      </c>
      <c r="O6934" s="4">
        <v>51362.82</v>
      </c>
      <c r="P6934" t="s">
        <v>28</v>
      </c>
      <c r="Q6934" t="str" cm="1">
        <f t="array" ref="Q6934">_xlfn.IFS(
O6934&lt;50000,"Low Salary (&lt;$50K)",
O6934&lt;90000,"Lower Middle ($50K-$90K)",
O6934&lt;130000,"Middle ($90K-$130K)",
O6934&lt;170000,"Upper Middle ($130K-$170K)",
O6934&gt;=170000,"High Salary (&gt;$170K)"
)</f>
        <v>Lower Middle ($50K-$90K)</v>
      </c>
      <c r="R6934" t="str" cm="1">
        <f t="array" ref="R6934">_xlfn.IFS(
G6934&lt;=2,"New Customers (0-2Y)",
G6934&lt;=5,"Growing Customers (3-5Y)",
G6934&lt;=8,"Established Customers (6-8Y)",
G6934&lt;=10,"Loyal Customers (9-10Y)"
)</f>
        <v>Loyal Customers (9-10Y)</v>
      </c>
    </row>
    <row r="6935" spans="1:18" x14ac:dyDescent="0.35">
      <c r="A6935">
        <v>15679961</v>
      </c>
      <c r="B6935" t="s">
        <v>297</v>
      </c>
      <c r="C6935" t="s">
        <v>26</v>
      </c>
      <c r="D6935" t="s">
        <v>39</v>
      </c>
      <c r="E6935">
        <v>46</v>
      </c>
      <c r="F6935" t="s">
        <v>19</v>
      </c>
      <c r="G6935">
        <v>7</v>
      </c>
      <c r="H6935" s="4">
        <v>68799.72</v>
      </c>
      <c r="I6935" t="s">
        <v>29</v>
      </c>
      <c r="J6935">
        <v>1</v>
      </c>
      <c r="K6935">
        <v>708</v>
      </c>
      <c r="L6935" t="s">
        <v>35</v>
      </c>
      <c r="M6935" t="s">
        <v>21</v>
      </c>
      <c r="N6935" t="s">
        <v>22</v>
      </c>
      <c r="O6935" s="4">
        <v>39704.14</v>
      </c>
      <c r="P6935" t="s">
        <v>28</v>
      </c>
      <c r="Q6935" t="str" cm="1">
        <f t="array" ref="Q6935">_xlfn.IFS(
O6935&lt;50000,"Low Salary (&lt;$50K)",
O6935&lt;90000,"Lower Middle ($50K-$90K)",
O6935&lt;130000,"Middle ($90K-$130K)",
O6935&lt;170000,"Upper Middle ($130K-$170K)",
O6935&gt;=170000,"High Salary (&gt;$170K)"
)</f>
        <v>Low Salary (&lt;$50K)</v>
      </c>
      <c r="R6935" t="str" cm="1">
        <f t="array" ref="R6935">_xlfn.IFS(
G6935&lt;=2,"New Customers (0-2Y)",
G6935&lt;=5,"Growing Customers (3-5Y)",
G6935&lt;=8,"Established Customers (6-8Y)",
G6935&lt;=10,"Loyal Customers (9-10Y)"
)</f>
        <v>Established Customers (6-8Y)</v>
      </c>
    </row>
    <row r="6936" spans="1:18" x14ac:dyDescent="0.35">
      <c r="A6936">
        <v>15705458</v>
      </c>
      <c r="B6936" t="s">
        <v>883</v>
      </c>
      <c r="C6936" t="s">
        <v>26</v>
      </c>
      <c r="D6936" t="s">
        <v>39</v>
      </c>
      <c r="E6936">
        <v>39</v>
      </c>
      <c r="F6936" t="s">
        <v>19</v>
      </c>
      <c r="G6936">
        <v>2</v>
      </c>
      <c r="H6936" s="4">
        <v>116120.19</v>
      </c>
      <c r="I6936" t="s">
        <v>33</v>
      </c>
      <c r="J6936">
        <v>2</v>
      </c>
      <c r="K6936">
        <v>550</v>
      </c>
      <c r="L6936" t="s">
        <v>31</v>
      </c>
      <c r="M6936" t="s">
        <v>21</v>
      </c>
      <c r="N6936" t="s">
        <v>22</v>
      </c>
      <c r="O6936" s="4">
        <v>195638.13</v>
      </c>
      <c r="P6936" t="s">
        <v>28</v>
      </c>
      <c r="Q6936" t="str" cm="1">
        <f t="array" ref="Q6936">_xlfn.IFS(
O6936&lt;50000,"Low Salary (&lt;$50K)",
O6936&lt;90000,"Lower Middle ($50K-$90K)",
O6936&lt;130000,"Middle ($90K-$130K)",
O6936&lt;170000,"Upper Middle ($130K-$170K)",
O6936&gt;=170000,"High Salary (&gt;$170K)"
)</f>
        <v>High Salary (&gt;$170K)</v>
      </c>
      <c r="R6936" t="str" cm="1">
        <f t="array" ref="R6936">_xlfn.IFS(
G6936&lt;=2,"New Customers (0-2Y)",
G6936&lt;=5,"Growing Customers (3-5Y)",
G6936&lt;=8,"Established Customers (6-8Y)",
G6936&lt;=10,"Loyal Customers (9-10Y)"
)</f>
        <v>New Customers (0-2Y)</v>
      </c>
    </row>
    <row r="6937" spans="1:18" x14ac:dyDescent="0.35">
      <c r="A6937">
        <v>15750396</v>
      </c>
      <c r="B6937" t="s">
        <v>2466</v>
      </c>
      <c r="C6937" t="s">
        <v>17</v>
      </c>
      <c r="D6937" t="s">
        <v>39</v>
      </c>
      <c r="E6937">
        <v>33</v>
      </c>
      <c r="F6937" t="s">
        <v>19</v>
      </c>
      <c r="G6937">
        <v>1</v>
      </c>
      <c r="H6937" s="4">
        <v>0</v>
      </c>
      <c r="I6937" t="s">
        <v>24</v>
      </c>
      <c r="J6937">
        <v>2</v>
      </c>
      <c r="K6937">
        <v>670</v>
      </c>
      <c r="L6937" t="s">
        <v>35</v>
      </c>
      <c r="M6937" t="s">
        <v>21</v>
      </c>
      <c r="N6937" t="s">
        <v>22</v>
      </c>
      <c r="O6937" s="4">
        <v>86413.11</v>
      </c>
      <c r="P6937" t="s">
        <v>28</v>
      </c>
      <c r="Q6937" t="str" cm="1">
        <f t="array" ref="Q6937">_xlfn.IFS(
O6937&lt;50000,"Low Salary (&lt;$50K)",
O6937&lt;90000,"Lower Middle ($50K-$90K)",
O6937&lt;130000,"Middle ($90K-$130K)",
O6937&lt;170000,"Upper Middle ($130K-$170K)",
O6937&gt;=170000,"High Salary (&gt;$170K)"
)</f>
        <v>Lower Middle ($50K-$90K)</v>
      </c>
      <c r="R6937" t="str" cm="1">
        <f t="array" ref="R6937">_xlfn.IFS(
G6937&lt;=2,"New Customers (0-2Y)",
G6937&lt;=5,"Growing Customers (3-5Y)",
G6937&lt;=8,"Established Customers (6-8Y)",
G6937&lt;=10,"Loyal Customers (9-10Y)"
)</f>
        <v>New Customers (0-2Y)</v>
      </c>
    </row>
    <row r="6938" spans="1:18" x14ac:dyDescent="0.35">
      <c r="A6938">
        <v>15679928</v>
      </c>
      <c r="B6938" t="s">
        <v>2467</v>
      </c>
      <c r="C6938" t="s">
        <v>17</v>
      </c>
      <c r="D6938" t="s">
        <v>18</v>
      </c>
      <c r="E6938">
        <v>31</v>
      </c>
      <c r="F6938" t="s">
        <v>19</v>
      </c>
      <c r="G6938">
        <v>2</v>
      </c>
      <c r="H6938" s="4">
        <v>84102.11</v>
      </c>
      <c r="I6938" t="s">
        <v>29</v>
      </c>
      <c r="J6938">
        <v>2</v>
      </c>
      <c r="K6938">
        <v>592</v>
      </c>
      <c r="L6938" t="s">
        <v>31</v>
      </c>
      <c r="M6938" t="s">
        <v>27</v>
      </c>
      <c r="N6938" t="s">
        <v>22</v>
      </c>
      <c r="O6938" s="4">
        <v>116385.24</v>
      </c>
      <c r="P6938" t="s">
        <v>28</v>
      </c>
      <c r="Q6938" t="str" cm="1">
        <f t="array" ref="Q6938">_xlfn.IFS(
O6938&lt;50000,"Low Salary (&lt;$50K)",
O6938&lt;90000,"Lower Middle ($50K-$90K)",
O6938&lt;130000,"Middle ($90K-$130K)",
O6938&lt;170000,"Upper Middle ($130K-$170K)",
O6938&gt;=170000,"High Salary (&gt;$170K)"
)</f>
        <v>Middle ($90K-$130K)</v>
      </c>
      <c r="R6938" t="str" cm="1">
        <f t="array" ref="R6938">_xlfn.IFS(
G6938&lt;=2,"New Customers (0-2Y)",
G6938&lt;=5,"Growing Customers (3-5Y)",
G6938&lt;=8,"Established Customers (6-8Y)",
G6938&lt;=10,"Loyal Customers (9-10Y)"
)</f>
        <v>New Customers (0-2Y)</v>
      </c>
    </row>
    <row r="6939" spans="1:18" x14ac:dyDescent="0.35">
      <c r="A6939">
        <v>15711181</v>
      </c>
      <c r="B6939" t="s">
        <v>2468</v>
      </c>
      <c r="C6939" t="s">
        <v>17</v>
      </c>
      <c r="D6939" t="s">
        <v>18</v>
      </c>
      <c r="E6939">
        <v>50</v>
      </c>
      <c r="F6939" t="s">
        <v>19</v>
      </c>
      <c r="G6939">
        <v>4</v>
      </c>
      <c r="H6939" s="4">
        <v>0</v>
      </c>
      <c r="I6939" t="s">
        <v>24</v>
      </c>
      <c r="J6939">
        <v>2</v>
      </c>
      <c r="K6939">
        <v>589</v>
      </c>
      <c r="L6939" t="s">
        <v>31</v>
      </c>
      <c r="M6939" t="s">
        <v>27</v>
      </c>
      <c r="N6939" t="s">
        <v>22</v>
      </c>
      <c r="O6939" s="4">
        <v>182076.97</v>
      </c>
      <c r="P6939" t="s">
        <v>28</v>
      </c>
      <c r="Q6939" t="str" cm="1">
        <f t="array" ref="Q6939">_xlfn.IFS(
O6939&lt;50000,"Low Salary (&lt;$50K)",
O6939&lt;90000,"Lower Middle ($50K-$90K)",
O6939&lt;130000,"Middle ($90K-$130K)",
O6939&lt;170000,"Upper Middle ($130K-$170K)",
O6939&gt;=170000,"High Salary (&gt;$170K)"
)</f>
        <v>High Salary (&gt;$170K)</v>
      </c>
      <c r="R6939" t="str" cm="1">
        <f t="array" ref="R6939">_xlfn.IFS(
G6939&lt;=2,"New Customers (0-2Y)",
G6939&lt;=5,"Growing Customers (3-5Y)",
G6939&lt;=8,"Established Customers (6-8Y)",
G6939&lt;=10,"Loyal Customers (9-10Y)"
)</f>
        <v>Growing Customers (3-5Y)</v>
      </c>
    </row>
    <row r="6940" spans="1:18" x14ac:dyDescent="0.35">
      <c r="A6940">
        <v>15698324</v>
      </c>
      <c r="B6940" t="s">
        <v>66</v>
      </c>
      <c r="C6940" t="s">
        <v>17</v>
      </c>
      <c r="D6940" t="s">
        <v>18</v>
      </c>
      <c r="E6940">
        <v>33</v>
      </c>
      <c r="F6940" t="s">
        <v>19</v>
      </c>
      <c r="G6940">
        <v>4</v>
      </c>
      <c r="H6940" s="4">
        <v>0</v>
      </c>
      <c r="I6940" t="s">
        <v>24</v>
      </c>
      <c r="J6940">
        <v>1</v>
      </c>
      <c r="K6940">
        <v>725</v>
      </c>
      <c r="L6940" t="s">
        <v>35</v>
      </c>
      <c r="M6940" t="s">
        <v>21</v>
      </c>
      <c r="N6940" t="s">
        <v>22</v>
      </c>
      <c r="O6940" s="4">
        <v>67879.8</v>
      </c>
      <c r="P6940" t="s">
        <v>28</v>
      </c>
      <c r="Q6940" t="str" cm="1">
        <f t="array" ref="Q6940">_xlfn.IFS(
O6940&lt;50000,"Low Salary (&lt;$50K)",
O6940&lt;90000,"Lower Middle ($50K-$90K)",
O6940&lt;130000,"Middle ($90K-$130K)",
O6940&lt;170000,"Upper Middle ($130K-$170K)",
O6940&gt;=170000,"High Salary (&gt;$170K)"
)</f>
        <v>Lower Middle ($50K-$90K)</v>
      </c>
      <c r="R6940" t="str" cm="1">
        <f t="array" ref="R6940">_xlfn.IFS(
G6940&lt;=2,"New Customers (0-2Y)",
G6940&lt;=5,"Growing Customers (3-5Y)",
G6940&lt;=8,"Established Customers (6-8Y)",
G6940&lt;=10,"Loyal Customers (9-10Y)"
)</f>
        <v>Growing Customers (3-5Y)</v>
      </c>
    </row>
    <row r="6941" spans="1:18" x14ac:dyDescent="0.35">
      <c r="A6941">
        <v>15807433</v>
      </c>
      <c r="B6941" t="s">
        <v>2221</v>
      </c>
      <c r="C6941" t="s">
        <v>17</v>
      </c>
      <c r="D6941" t="s">
        <v>18</v>
      </c>
      <c r="E6941">
        <v>43</v>
      </c>
      <c r="F6941" t="s">
        <v>19</v>
      </c>
      <c r="G6941">
        <v>9</v>
      </c>
      <c r="H6941" s="4">
        <v>0</v>
      </c>
      <c r="I6941" t="s">
        <v>24</v>
      </c>
      <c r="J6941">
        <v>2</v>
      </c>
      <c r="K6941">
        <v>570</v>
      </c>
      <c r="L6941" t="s">
        <v>31</v>
      </c>
      <c r="M6941" t="s">
        <v>27</v>
      </c>
      <c r="N6941" t="s">
        <v>22</v>
      </c>
      <c r="O6941" s="4">
        <v>11417.26</v>
      </c>
      <c r="P6941" t="s">
        <v>28</v>
      </c>
      <c r="Q6941" t="str" cm="1">
        <f t="array" ref="Q6941">_xlfn.IFS(
O6941&lt;50000,"Low Salary (&lt;$50K)",
O6941&lt;90000,"Lower Middle ($50K-$90K)",
O6941&lt;130000,"Middle ($90K-$130K)",
O6941&lt;170000,"Upper Middle ($130K-$170K)",
O6941&gt;=170000,"High Salary (&gt;$170K)"
)</f>
        <v>Low Salary (&lt;$50K)</v>
      </c>
      <c r="R6941" t="str" cm="1">
        <f t="array" ref="R6941">_xlfn.IFS(
G6941&lt;=2,"New Customers (0-2Y)",
G6941&lt;=5,"Growing Customers (3-5Y)",
G6941&lt;=8,"Established Customers (6-8Y)",
G6941&lt;=10,"Loyal Customers (9-10Y)"
)</f>
        <v>Loyal Customers (9-10Y)</v>
      </c>
    </row>
    <row r="6942" spans="1:18" x14ac:dyDescent="0.35">
      <c r="A6942">
        <v>15636590</v>
      </c>
      <c r="B6942" t="s">
        <v>105</v>
      </c>
      <c r="C6942" t="s">
        <v>17</v>
      </c>
      <c r="D6942" t="s">
        <v>39</v>
      </c>
      <c r="E6942">
        <v>46</v>
      </c>
      <c r="F6942" t="s">
        <v>19</v>
      </c>
      <c r="G6942">
        <v>1</v>
      </c>
      <c r="H6942" s="4">
        <v>0</v>
      </c>
      <c r="I6942" t="s">
        <v>24</v>
      </c>
      <c r="J6942">
        <v>2</v>
      </c>
      <c r="K6942">
        <v>575</v>
      </c>
      <c r="L6942" t="s">
        <v>31</v>
      </c>
      <c r="M6942" t="s">
        <v>21</v>
      </c>
      <c r="N6942" t="s">
        <v>22</v>
      </c>
      <c r="O6942" s="4">
        <v>65998.259999999995</v>
      </c>
      <c r="P6942" t="s">
        <v>28</v>
      </c>
      <c r="Q6942" t="str" cm="1">
        <f t="array" ref="Q6942">_xlfn.IFS(
O6942&lt;50000,"Low Salary (&lt;$50K)",
O6942&lt;90000,"Lower Middle ($50K-$90K)",
O6942&lt;130000,"Middle ($90K-$130K)",
O6942&lt;170000,"Upper Middle ($130K-$170K)",
O6942&gt;=170000,"High Salary (&gt;$170K)"
)</f>
        <v>Lower Middle ($50K-$90K)</v>
      </c>
      <c r="R6942" t="str" cm="1">
        <f t="array" ref="R6942">_xlfn.IFS(
G6942&lt;=2,"New Customers (0-2Y)",
G6942&lt;=5,"Growing Customers (3-5Y)",
G6942&lt;=8,"Established Customers (6-8Y)",
G6942&lt;=10,"Loyal Customers (9-10Y)"
)</f>
        <v>New Customers (0-2Y)</v>
      </c>
    </row>
    <row r="6943" spans="1:18" x14ac:dyDescent="0.35">
      <c r="A6943">
        <v>15628950</v>
      </c>
      <c r="B6943" t="s">
        <v>1712</v>
      </c>
      <c r="C6943" t="s">
        <v>42</v>
      </c>
      <c r="D6943" t="s">
        <v>39</v>
      </c>
      <c r="E6943">
        <v>25</v>
      </c>
      <c r="F6943" t="s">
        <v>43</v>
      </c>
      <c r="G6943">
        <v>6</v>
      </c>
      <c r="H6943" s="4">
        <v>104013.79</v>
      </c>
      <c r="I6943" t="s">
        <v>33</v>
      </c>
      <c r="J6943">
        <v>1</v>
      </c>
      <c r="K6943">
        <v>501</v>
      </c>
      <c r="L6943" t="s">
        <v>31</v>
      </c>
      <c r="M6943" t="s">
        <v>21</v>
      </c>
      <c r="N6943" t="s">
        <v>32</v>
      </c>
      <c r="O6943" s="4">
        <v>114774.35</v>
      </c>
      <c r="P6943" t="s">
        <v>28</v>
      </c>
      <c r="Q6943" t="str" cm="1">
        <f t="array" ref="Q6943">_xlfn.IFS(
O6943&lt;50000,"Low Salary (&lt;$50K)",
O6943&lt;90000,"Lower Middle ($50K-$90K)",
O6943&lt;130000,"Middle ($90K-$130K)",
O6943&lt;170000,"Upper Middle ($130K-$170K)",
O6943&gt;=170000,"High Salary (&gt;$170K)"
)</f>
        <v>Middle ($90K-$130K)</v>
      </c>
      <c r="R6943" t="str" cm="1">
        <f t="array" ref="R6943">_xlfn.IFS(
G6943&lt;=2,"New Customers (0-2Y)",
G6943&lt;=5,"Growing Customers (3-5Y)",
G6943&lt;=8,"Established Customers (6-8Y)",
G6943&lt;=10,"Loyal Customers (9-10Y)"
)</f>
        <v>Established Customers (6-8Y)</v>
      </c>
    </row>
    <row r="6944" spans="1:18" x14ac:dyDescent="0.35">
      <c r="A6944">
        <v>15617206</v>
      </c>
      <c r="B6944" t="s">
        <v>873</v>
      </c>
      <c r="C6944" t="s">
        <v>42</v>
      </c>
      <c r="D6944" t="s">
        <v>39</v>
      </c>
      <c r="E6944">
        <v>42</v>
      </c>
      <c r="F6944" t="s">
        <v>19</v>
      </c>
      <c r="G6944">
        <v>8</v>
      </c>
      <c r="H6944" s="4">
        <v>120822.86</v>
      </c>
      <c r="I6944" t="s">
        <v>33</v>
      </c>
      <c r="J6944">
        <v>2</v>
      </c>
      <c r="K6944">
        <v>431</v>
      </c>
      <c r="L6944" t="s">
        <v>44</v>
      </c>
      <c r="M6944" t="s">
        <v>21</v>
      </c>
      <c r="N6944" t="s">
        <v>32</v>
      </c>
      <c r="O6944" s="4">
        <v>126153.24</v>
      </c>
      <c r="P6944" t="s">
        <v>28</v>
      </c>
      <c r="Q6944" t="str" cm="1">
        <f t="array" ref="Q6944">_xlfn.IFS(
O6944&lt;50000,"Low Salary (&lt;$50K)",
O6944&lt;90000,"Lower Middle ($50K-$90K)",
O6944&lt;130000,"Middle ($90K-$130K)",
O6944&lt;170000,"Upper Middle ($130K-$170K)",
O6944&gt;=170000,"High Salary (&gt;$170K)"
)</f>
        <v>Middle ($90K-$130K)</v>
      </c>
      <c r="R6944" t="str" cm="1">
        <f t="array" ref="R6944">_xlfn.IFS(
G6944&lt;=2,"New Customers (0-2Y)",
G6944&lt;=5,"Growing Customers (3-5Y)",
G6944&lt;=8,"Established Customers (6-8Y)",
G6944&lt;=10,"Loyal Customers (9-10Y)"
)</f>
        <v>Established Customers (6-8Y)</v>
      </c>
    </row>
    <row r="6945" spans="1:18" x14ac:dyDescent="0.35">
      <c r="A6945">
        <v>15603741</v>
      </c>
      <c r="B6945" t="s">
        <v>2469</v>
      </c>
      <c r="C6945" t="s">
        <v>26</v>
      </c>
      <c r="D6945" t="s">
        <v>39</v>
      </c>
      <c r="E6945">
        <v>40</v>
      </c>
      <c r="F6945" t="s">
        <v>19</v>
      </c>
      <c r="G6945">
        <v>4</v>
      </c>
      <c r="H6945" s="4">
        <v>128389.12</v>
      </c>
      <c r="I6945" t="s">
        <v>33</v>
      </c>
      <c r="J6945">
        <v>1</v>
      </c>
      <c r="K6945">
        <v>719</v>
      </c>
      <c r="L6945" t="s">
        <v>35</v>
      </c>
      <c r="M6945" t="s">
        <v>21</v>
      </c>
      <c r="N6945" t="s">
        <v>22</v>
      </c>
      <c r="O6945" s="4">
        <v>176091.31</v>
      </c>
      <c r="P6945" t="s">
        <v>28</v>
      </c>
      <c r="Q6945" t="str" cm="1">
        <f t="array" ref="Q6945">_xlfn.IFS(
O6945&lt;50000,"Low Salary (&lt;$50K)",
O6945&lt;90000,"Lower Middle ($50K-$90K)",
O6945&lt;130000,"Middle ($90K-$130K)",
O6945&lt;170000,"Upper Middle ($130K-$170K)",
O6945&gt;=170000,"High Salary (&gt;$170K)"
)</f>
        <v>High Salary (&gt;$170K)</v>
      </c>
      <c r="R6945" t="str" cm="1">
        <f t="array" ref="R6945">_xlfn.IFS(
G6945&lt;=2,"New Customers (0-2Y)",
G6945&lt;=5,"Growing Customers (3-5Y)",
G6945&lt;=8,"Established Customers (6-8Y)",
G6945&lt;=10,"Loyal Customers (9-10Y)"
)</f>
        <v>Growing Customers (3-5Y)</v>
      </c>
    </row>
    <row r="6946" spans="1:18" x14ac:dyDescent="0.35">
      <c r="A6946">
        <v>15742607</v>
      </c>
      <c r="B6946" t="s">
        <v>2470</v>
      </c>
      <c r="C6946" t="s">
        <v>42</v>
      </c>
      <c r="D6946" t="s">
        <v>39</v>
      </c>
      <c r="E6946">
        <v>36</v>
      </c>
      <c r="F6946" t="s">
        <v>19</v>
      </c>
      <c r="G6946">
        <v>7</v>
      </c>
      <c r="H6946" s="4">
        <v>102800.72</v>
      </c>
      <c r="I6946" t="s">
        <v>33</v>
      </c>
      <c r="J6946">
        <v>1</v>
      </c>
      <c r="K6946">
        <v>850</v>
      </c>
      <c r="L6946" t="s">
        <v>37</v>
      </c>
      <c r="M6946" t="s">
        <v>21</v>
      </c>
      <c r="N6946" t="s">
        <v>22</v>
      </c>
      <c r="O6946" s="4">
        <v>87352.43</v>
      </c>
      <c r="P6946" t="s">
        <v>28</v>
      </c>
      <c r="Q6946" t="str" cm="1">
        <f t="array" ref="Q6946">_xlfn.IFS(
O6946&lt;50000,"Low Salary (&lt;$50K)",
O6946&lt;90000,"Lower Middle ($50K-$90K)",
O6946&lt;130000,"Middle ($90K-$130K)",
O6946&lt;170000,"Upper Middle ($130K-$170K)",
O6946&gt;=170000,"High Salary (&gt;$170K)"
)</f>
        <v>Lower Middle ($50K-$90K)</v>
      </c>
      <c r="R6946" t="str" cm="1">
        <f t="array" ref="R6946">_xlfn.IFS(
G6946&lt;=2,"New Customers (0-2Y)",
G6946&lt;=5,"Growing Customers (3-5Y)",
G6946&lt;=8,"Established Customers (6-8Y)",
G6946&lt;=10,"Loyal Customers (9-10Y)"
)</f>
        <v>Established Customers (6-8Y)</v>
      </c>
    </row>
    <row r="6947" spans="1:18" x14ac:dyDescent="0.35">
      <c r="A6947">
        <v>15747821</v>
      </c>
      <c r="B6947" t="s">
        <v>978</v>
      </c>
      <c r="C6947" t="s">
        <v>42</v>
      </c>
      <c r="D6947" t="s">
        <v>18</v>
      </c>
      <c r="E6947">
        <v>31</v>
      </c>
      <c r="F6947" t="s">
        <v>19</v>
      </c>
      <c r="G6947">
        <v>6</v>
      </c>
      <c r="H6947" s="4">
        <v>135470.9</v>
      </c>
      <c r="I6947" t="s">
        <v>33</v>
      </c>
      <c r="J6947">
        <v>1</v>
      </c>
      <c r="K6947">
        <v>554</v>
      </c>
      <c r="L6947" t="s">
        <v>31</v>
      </c>
      <c r="M6947" t="s">
        <v>21</v>
      </c>
      <c r="N6947" t="s">
        <v>32</v>
      </c>
      <c r="O6947" s="4">
        <v>107074.81</v>
      </c>
      <c r="P6947" t="s">
        <v>28</v>
      </c>
      <c r="Q6947" t="str" cm="1">
        <f t="array" ref="Q6947">_xlfn.IFS(
O6947&lt;50000,"Low Salary (&lt;$50K)",
O6947&lt;90000,"Lower Middle ($50K-$90K)",
O6947&lt;130000,"Middle ($90K-$130K)",
O6947&lt;170000,"Upper Middle ($130K-$170K)",
O6947&gt;=170000,"High Salary (&gt;$170K)"
)</f>
        <v>Middle ($90K-$130K)</v>
      </c>
      <c r="R6947" t="str" cm="1">
        <f t="array" ref="R6947">_xlfn.IFS(
G6947&lt;=2,"New Customers (0-2Y)",
G6947&lt;=5,"Growing Customers (3-5Y)",
G6947&lt;=8,"Established Customers (6-8Y)",
G6947&lt;=10,"Loyal Customers (9-10Y)"
)</f>
        <v>Established Customers (6-8Y)</v>
      </c>
    </row>
    <row r="6948" spans="1:18" x14ac:dyDescent="0.35">
      <c r="A6948">
        <v>15612043</v>
      </c>
      <c r="B6948" t="s">
        <v>1250</v>
      </c>
      <c r="C6948" t="s">
        <v>17</v>
      </c>
      <c r="D6948" t="s">
        <v>39</v>
      </c>
      <c r="E6948">
        <v>36</v>
      </c>
      <c r="F6948" t="s">
        <v>19</v>
      </c>
      <c r="G6948">
        <v>7</v>
      </c>
      <c r="H6948" s="4">
        <v>90145.04</v>
      </c>
      <c r="I6948" t="s">
        <v>29</v>
      </c>
      <c r="J6948">
        <v>1</v>
      </c>
      <c r="K6948">
        <v>418</v>
      </c>
      <c r="L6948" t="s">
        <v>44</v>
      </c>
      <c r="M6948" t="s">
        <v>21</v>
      </c>
      <c r="N6948" t="s">
        <v>22</v>
      </c>
      <c r="O6948" s="4">
        <v>69157.929999999993</v>
      </c>
      <c r="P6948" t="s">
        <v>28</v>
      </c>
      <c r="Q6948" t="str" cm="1">
        <f t="array" ref="Q6948">_xlfn.IFS(
O6948&lt;50000,"Low Salary (&lt;$50K)",
O6948&lt;90000,"Lower Middle ($50K-$90K)",
O6948&lt;130000,"Middle ($90K-$130K)",
O6948&lt;170000,"Upper Middle ($130K-$170K)",
O6948&gt;=170000,"High Salary (&gt;$170K)"
)</f>
        <v>Lower Middle ($50K-$90K)</v>
      </c>
      <c r="R6948" t="str" cm="1">
        <f t="array" ref="R6948">_xlfn.IFS(
G6948&lt;=2,"New Customers (0-2Y)",
G6948&lt;=5,"Growing Customers (3-5Y)",
G6948&lt;=8,"Established Customers (6-8Y)",
G6948&lt;=10,"Loyal Customers (9-10Y)"
)</f>
        <v>Established Customers (6-8Y)</v>
      </c>
    </row>
    <row r="6949" spans="1:18" x14ac:dyDescent="0.35">
      <c r="A6949">
        <v>15809558</v>
      </c>
      <c r="B6949" t="s">
        <v>2471</v>
      </c>
      <c r="C6949" t="s">
        <v>26</v>
      </c>
      <c r="D6949" t="s">
        <v>39</v>
      </c>
      <c r="E6949">
        <v>31</v>
      </c>
      <c r="F6949" t="s">
        <v>19</v>
      </c>
      <c r="G6949">
        <v>7</v>
      </c>
      <c r="H6949" s="4">
        <v>0</v>
      </c>
      <c r="I6949" t="s">
        <v>24</v>
      </c>
      <c r="J6949">
        <v>1</v>
      </c>
      <c r="K6949">
        <v>715</v>
      </c>
      <c r="L6949" t="s">
        <v>35</v>
      </c>
      <c r="M6949" t="s">
        <v>21</v>
      </c>
      <c r="N6949" t="s">
        <v>22</v>
      </c>
      <c r="O6949" s="4">
        <v>149970.59</v>
      </c>
      <c r="P6949" t="s">
        <v>28</v>
      </c>
      <c r="Q6949" t="str" cm="1">
        <f t="array" ref="Q6949">_xlfn.IFS(
O6949&lt;50000,"Low Salary (&lt;$50K)",
O6949&lt;90000,"Lower Middle ($50K-$90K)",
O6949&lt;130000,"Middle ($90K-$130K)",
O6949&lt;170000,"Upper Middle ($130K-$170K)",
O6949&gt;=170000,"High Salary (&gt;$170K)"
)</f>
        <v>Upper Middle ($130K-$170K)</v>
      </c>
      <c r="R6949" t="str" cm="1">
        <f t="array" ref="R6949">_xlfn.IFS(
G6949&lt;=2,"New Customers (0-2Y)",
G6949&lt;=5,"Growing Customers (3-5Y)",
G6949&lt;=8,"Established Customers (6-8Y)",
G6949&lt;=10,"Loyal Customers (9-10Y)"
)</f>
        <v>Established Customers (6-8Y)</v>
      </c>
    </row>
    <row r="6950" spans="1:18" x14ac:dyDescent="0.35">
      <c r="A6950">
        <v>15803750</v>
      </c>
      <c r="B6950" t="s">
        <v>657</v>
      </c>
      <c r="C6950" t="s">
        <v>26</v>
      </c>
      <c r="D6950" t="s">
        <v>18</v>
      </c>
      <c r="E6950">
        <v>33</v>
      </c>
      <c r="F6950" t="s">
        <v>19</v>
      </c>
      <c r="G6950">
        <v>3</v>
      </c>
      <c r="H6950" s="4">
        <v>161801.47</v>
      </c>
      <c r="I6950" t="s">
        <v>33</v>
      </c>
      <c r="J6950">
        <v>1</v>
      </c>
      <c r="K6950">
        <v>750</v>
      </c>
      <c r="L6950" t="s">
        <v>35</v>
      </c>
      <c r="M6950" t="s">
        <v>27</v>
      </c>
      <c r="N6950" t="s">
        <v>22</v>
      </c>
      <c r="O6950" s="4">
        <v>153288.97</v>
      </c>
      <c r="P6950" t="s">
        <v>23</v>
      </c>
      <c r="Q6950" t="str" cm="1">
        <f t="array" ref="Q6950">_xlfn.IFS(
O6950&lt;50000,"Low Salary (&lt;$50K)",
O6950&lt;90000,"Lower Middle ($50K-$90K)",
O6950&lt;130000,"Middle ($90K-$130K)",
O6950&lt;170000,"Upper Middle ($130K-$170K)",
O6950&gt;=170000,"High Salary (&gt;$170K)"
)</f>
        <v>Upper Middle ($130K-$170K)</v>
      </c>
      <c r="R6950" t="str" cm="1">
        <f t="array" ref="R6950">_xlfn.IFS(
G6950&lt;=2,"New Customers (0-2Y)",
G6950&lt;=5,"Growing Customers (3-5Y)",
G6950&lt;=8,"Established Customers (6-8Y)",
G6950&lt;=10,"Loyal Customers (9-10Y)"
)</f>
        <v>Growing Customers (3-5Y)</v>
      </c>
    </row>
    <row r="6951" spans="1:18" x14ac:dyDescent="0.35">
      <c r="A6951">
        <v>15704681</v>
      </c>
      <c r="B6951" t="s">
        <v>741</v>
      </c>
      <c r="C6951" t="s">
        <v>42</v>
      </c>
      <c r="D6951" t="s">
        <v>39</v>
      </c>
      <c r="E6951">
        <v>37</v>
      </c>
      <c r="F6951" t="s">
        <v>19</v>
      </c>
      <c r="G6951">
        <v>2</v>
      </c>
      <c r="H6951" s="4">
        <v>99660.13</v>
      </c>
      <c r="I6951" t="s">
        <v>29</v>
      </c>
      <c r="J6951">
        <v>2</v>
      </c>
      <c r="K6951">
        <v>766</v>
      </c>
      <c r="L6951" t="s">
        <v>35</v>
      </c>
      <c r="M6951" t="s">
        <v>27</v>
      </c>
      <c r="N6951" t="s">
        <v>22</v>
      </c>
      <c r="O6951" s="4">
        <v>147700.78</v>
      </c>
      <c r="P6951" t="s">
        <v>28</v>
      </c>
      <c r="Q6951" t="str" cm="1">
        <f t="array" ref="Q6951">_xlfn.IFS(
O6951&lt;50000,"Low Salary (&lt;$50K)",
O6951&lt;90000,"Lower Middle ($50K-$90K)",
O6951&lt;130000,"Middle ($90K-$130K)",
O6951&lt;170000,"Upper Middle ($130K-$170K)",
O6951&gt;=170000,"High Salary (&gt;$170K)"
)</f>
        <v>Upper Middle ($130K-$170K)</v>
      </c>
      <c r="R6951" t="str" cm="1">
        <f t="array" ref="R6951">_xlfn.IFS(
G6951&lt;=2,"New Customers (0-2Y)",
G6951&lt;=5,"Growing Customers (3-5Y)",
G6951&lt;=8,"Established Customers (6-8Y)",
G6951&lt;=10,"Loyal Customers (9-10Y)"
)</f>
        <v>New Customers (0-2Y)</v>
      </c>
    </row>
    <row r="6952" spans="1:18" x14ac:dyDescent="0.35">
      <c r="A6952">
        <v>15667392</v>
      </c>
      <c r="B6952" t="s">
        <v>329</v>
      </c>
      <c r="C6952" t="s">
        <v>26</v>
      </c>
      <c r="D6952" t="s">
        <v>18</v>
      </c>
      <c r="E6952">
        <v>38</v>
      </c>
      <c r="F6952" t="s">
        <v>19</v>
      </c>
      <c r="G6952">
        <v>6</v>
      </c>
      <c r="H6952" s="4">
        <v>123081.84</v>
      </c>
      <c r="I6952" t="s">
        <v>33</v>
      </c>
      <c r="J6952">
        <v>2</v>
      </c>
      <c r="K6952">
        <v>652</v>
      </c>
      <c r="L6952" t="s">
        <v>20</v>
      </c>
      <c r="M6952" t="s">
        <v>21</v>
      </c>
      <c r="N6952" t="s">
        <v>22</v>
      </c>
      <c r="O6952" s="4">
        <v>188657.97</v>
      </c>
      <c r="P6952" t="s">
        <v>28</v>
      </c>
      <c r="Q6952" t="str" cm="1">
        <f t="array" ref="Q6952">_xlfn.IFS(
O6952&lt;50000,"Low Salary (&lt;$50K)",
O6952&lt;90000,"Lower Middle ($50K-$90K)",
O6952&lt;130000,"Middle ($90K-$130K)",
O6952&lt;170000,"Upper Middle ($130K-$170K)",
O6952&gt;=170000,"High Salary (&gt;$170K)"
)</f>
        <v>High Salary (&gt;$170K)</v>
      </c>
      <c r="R6952" t="str" cm="1">
        <f t="array" ref="R6952">_xlfn.IFS(
G6952&lt;=2,"New Customers (0-2Y)",
G6952&lt;=5,"Growing Customers (3-5Y)",
G6952&lt;=8,"Established Customers (6-8Y)",
G6952&lt;=10,"Loyal Customers (9-10Y)"
)</f>
        <v>Established Customers (6-8Y)</v>
      </c>
    </row>
    <row r="6953" spans="1:18" x14ac:dyDescent="0.35">
      <c r="A6953">
        <v>15738889</v>
      </c>
      <c r="B6953" t="s">
        <v>237</v>
      </c>
      <c r="C6953" t="s">
        <v>17</v>
      </c>
      <c r="D6953" t="s">
        <v>39</v>
      </c>
      <c r="E6953">
        <v>42</v>
      </c>
      <c r="F6953" t="s">
        <v>19</v>
      </c>
      <c r="G6953">
        <v>8</v>
      </c>
      <c r="H6953" s="4">
        <v>102870.93</v>
      </c>
      <c r="I6953" t="s">
        <v>33</v>
      </c>
      <c r="J6953">
        <v>1</v>
      </c>
      <c r="K6953">
        <v>658</v>
      </c>
      <c r="L6953" t="s">
        <v>20</v>
      </c>
      <c r="M6953" t="s">
        <v>27</v>
      </c>
      <c r="N6953" t="s">
        <v>22</v>
      </c>
      <c r="O6953" s="4">
        <v>103764.55</v>
      </c>
      <c r="P6953" t="s">
        <v>23</v>
      </c>
      <c r="Q6953" t="str" cm="1">
        <f t="array" ref="Q6953">_xlfn.IFS(
O6953&lt;50000,"Low Salary (&lt;$50K)",
O6953&lt;90000,"Lower Middle ($50K-$90K)",
O6953&lt;130000,"Middle ($90K-$130K)",
O6953&lt;170000,"Upper Middle ($130K-$170K)",
O6953&gt;=170000,"High Salary (&gt;$170K)"
)</f>
        <v>Middle ($90K-$130K)</v>
      </c>
      <c r="R6953" t="str" cm="1">
        <f t="array" ref="R6953">_xlfn.IFS(
G6953&lt;=2,"New Customers (0-2Y)",
G6953&lt;=5,"Growing Customers (3-5Y)",
G6953&lt;=8,"Established Customers (6-8Y)",
G6953&lt;=10,"Loyal Customers (9-10Y)"
)</f>
        <v>Established Customers (6-8Y)</v>
      </c>
    </row>
    <row r="6954" spans="1:18" x14ac:dyDescent="0.35">
      <c r="A6954">
        <v>15598838</v>
      </c>
      <c r="B6954" t="s">
        <v>370</v>
      </c>
      <c r="C6954" t="s">
        <v>17</v>
      </c>
      <c r="D6954" t="s">
        <v>18</v>
      </c>
      <c r="E6954">
        <v>37</v>
      </c>
      <c r="F6954" t="s">
        <v>19</v>
      </c>
      <c r="G6954">
        <v>1</v>
      </c>
      <c r="H6954" s="4">
        <v>151105.68</v>
      </c>
      <c r="I6954" t="s">
        <v>33</v>
      </c>
      <c r="J6954">
        <v>1</v>
      </c>
      <c r="K6954">
        <v>659</v>
      </c>
      <c r="L6954" t="s">
        <v>20</v>
      </c>
      <c r="M6954" t="s">
        <v>21</v>
      </c>
      <c r="N6954" t="s">
        <v>22</v>
      </c>
      <c r="O6954" s="4">
        <v>140934.57</v>
      </c>
      <c r="P6954" t="s">
        <v>28</v>
      </c>
      <c r="Q6954" t="str" cm="1">
        <f t="array" ref="Q6954">_xlfn.IFS(
O6954&lt;50000,"Low Salary (&lt;$50K)",
O6954&lt;90000,"Lower Middle ($50K-$90K)",
O6954&lt;130000,"Middle ($90K-$130K)",
O6954&lt;170000,"Upper Middle ($130K-$170K)",
O6954&gt;=170000,"High Salary (&gt;$170K)"
)</f>
        <v>Upper Middle ($130K-$170K)</v>
      </c>
      <c r="R6954" t="str" cm="1">
        <f t="array" ref="R6954">_xlfn.IFS(
G6954&lt;=2,"New Customers (0-2Y)",
G6954&lt;=5,"Growing Customers (3-5Y)",
G6954&lt;=8,"Established Customers (6-8Y)",
G6954&lt;=10,"Loyal Customers (9-10Y)"
)</f>
        <v>New Customers (0-2Y)</v>
      </c>
    </row>
    <row r="6955" spans="1:18" x14ac:dyDescent="0.35">
      <c r="A6955">
        <v>15579109</v>
      </c>
      <c r="B6955" t="s">
        <v>593</v>
      </c>
      <c r="C6955" t="s">
        <v>42</v>
      </c>
      <c r="D6955" t="s">
        <v>39</v>
      </c>
      <c r="E6955">
        <v>35</v>
      </c>
      <c r="F6955" t="s">
        <v>19</v>
      </c>
      <c r="G6955">
        <v>5</v>
      </c>
      <c r="H6955" s="4">
        <v>163856.76</v>
      </c>
      <c r="I6955" t="s">
        <v>33</v>
      </c>
      <c r="J6955">
        <v>1</v>
      </c>
      <c r="K6955">
        <v>574</v>
      </c>
      <c r="L6955" t="s">
        <v>31</v>
      </c>
      <c r="M6955" t="s">
        <v>21</v>
      </c>
      <c r="N6955" t="s">
        <v>22</v>
      </c>
      <c r="O6955" s="4">
        <v>15118.2</v>
      </c>
      <c r="P6955" t="s">
        <v>28</v>
      </c>
      <c r="Q6955" t="str" cm="1">
        <f t="array" ref="Q6955">_xlfn.IFS(
O6955&lt;50000,"Low Salary (&lt;$50K)",
O6955&lt;90000,"Lower Middle ($50K-$90K)",
O6955&lt;130000,"Middle ($90K-$130K)",
O6955&lt;170000,"Upper Middle ($130K-$170K)",
O6955&gt;=170000,"High Salary (&gt;$170K)"
)</f>
        <v>Low Salary (&lt;$50K)</v>
      </c>
      <c r="R6955" t="str" cm="1">
        <f t="array" ref="R6955">_xlfn.IFS(
G6955&lt;=2,"New Customers (0-2Y)",
G6955&lt;=5,"Growing Customers (3-5Y)",
G6955&lt;=8,"Established Customers (6-8Y)",
G6955&lt;=10,"Loyal Customers (9-10Y)"
)</f>
        <v>Growing Customers (3-5Y)</v>
      </c>
    </row>
    <row r="6956" spans="1:18" x14ac:dyDescent="0.35">
      <c r="A6956">
        <v>15799042</v>
      </c>
      <c r="B6956" t="s">
        <v>1983</v>
      </c>
      <c r="C6956" t="s">
        <v>17</v>
      </c>
      <c r="D6956" t="s">
        <v>39</v>
      </c>
      <c r="E6956">
        <v>38</v>
      </c>
      <c r="F6956" t="s">
        <v>19</v>
      </c>
      <c r="G6956">
        <v>7</v>
      </c>
      <c r="H6956" s="4">
        <v>0</v>
      </c>
      <c r="I6956" t="s">
        <v>24</v>
      </c>
      <c r="J6956">
        <v>1</v>
      </c>
      <c r="K6956">
        <v>611</v>
      </c>
      <c r="L6956" t="s">
        <v>20</v>
      </c>
      <c r="M6956" t="s">
        <v>21</v>
      </c>
      <c r="N6956" t="s">
        <v>22</v>
      </c>
      <c r="O6956" s="4">
        <v>63202</v>
      </c>
      <c r="P6956" t="s">
        <v>28</v>
      </c>
      <c r="Q6956" t="str" cm="1">
        <f t="array" ref="Q6956">_xlfn.IFS(
O6956&lt;50000,"Low Salary (&lt;$50K)",
O6956&lt;90000,"Lower Middle ($50K-$90K)",
O6956&lt;130000,"Middle ($90K-$130K)",
O6956&lt;170000,"Upper Middle ($130K-$170K)",
O6956&gt;=170000,"High Salary (&gt;$170K)"
)</f>
        <v>Lower Middle ($50K-$90K)</v>
      </c>
      <c r="R6956" t="str" cm="1">
        <f t="array" ref="R6956">_xlfn.IFS(
G6956&lt;=2,"New Customers (0-2Y)",
G6956&lt;=5,"Growing Customers (3-5Y)",
G6956&lt;=8,"Established Customers (6-8Y)",
G6956&lt;=10,"Loyal Customers (9-10Y)"
)</f>
        <v>Established Customers (6-8Y)</v>
      </c>
    </row>
    <row r="6957" spans="1:18" x14ac:dyDescent="0.35">
      <c r="A6957">
        <v>15697042</v>
      </c>
      <c r="B6957" t="s">
        <v>1175</v>
      </c>
      <c r="C6957" t="s">
        <v>26</v>
      </c>
      <c r="D6957" t="s">
        <v>39</v>
      </c>
      <c r="E6957">
        <v>35</v>
      </c>
      <c r="F6957" t="s">
        <v>19</v>
      </c>
      <c r="G6957">
        <v>8</v>
      </c>
      <c r="H6957" s="4">
        <v>127290.61</v>
      </c>
      <c r="I6957" t="s">
        <v>33</v>
      </c>
      <c r="J6957">
        <v>1</v>
      </c>
      <c r="K6957">
        <v>738</v>
      </c>
      <c r="L6957" t="s">
        <v>35</v>
      </c>
      <c r="M6957" t="s">
        <v>21</v>
      </c>
      <c r="N6957" t="s">
        <v>32</v>
      </c>
      <c r="O6957" s="4">
        <v>16081.62</v>
      </c>
      <c r="P6957" t="s">
        <v>28</v>
      </c>
      <c r="Q6957" t="str" cm="1">
        <f t="array" ref="Q6957">_xlfn.IFS(
O6957&lt;50000,"Low Salary (&lt;$50K)",
O6957&lt;90000,"Lower Middle ($50K-$90K)",
O6957&lt;130000,"Middle ($90K-$130K)",
O6957&lt;170000,"Upper Middle ($130K-$170K)",
O6957&gt;=170000,"High Salary (&gt;$170K)"
)</f>
        <v>Low Salary (&lt;$50K)</v>
      </c>
      <c r="R6957" t="str" cm="1">
        <f t="array" ref="R6957">_xlfn.IFS(
G6957&lt;=2,"New Customers (0-2Y)",
G6957&lt;=5,"Growing Customers (3-5Y)",
G6957&lt;=8,"Established Customers (6-8Y)",
G6957&lt;=10,"Loyal Customers (9-10Y)"
)</f>
        <v>Established Customers (6-8Y)</v>
      </c>
    </row>
    <row r="6958" spans="1:18" x14ac:dyDescent="0.35">
      <c r="A6958">
        <v>15696605</v>
      </c>
      <c r="B6958" t="s">
        <v>361</v>
      </c>
      <c r="C6958" t="s">
        <v>17</v>
      </c>
      <c r="D6958" t="s">
        <v>39</v>
      </c>
      <c r="E6958">
        <v>49</v>
      </c>
      <c r="F6958" t="s">
        <v>19</v>
      </c>
      <c r="G6958">
        <v>4</v>
      </c>
      <c r="H6958" s="4">
        <v>180614.04</v>
      </c>
      <c r="I6958" t="s">
        <v>33</v>
      </c>
      <c r="J6958">
        <v>1</v>
      </c>
      <c r="K6958">
        <v>571</v>
      </c>
      <c r="L6958" t="s">
        <v>31</v>
      </c>
      <c r="M6958" t="s">
        <v>27</v>
      </c>
      <c r="N6958" t="s">
        <v>32</v>
      </c>
      <c r="O6958" s="4">
        <v>523</v>
      </c>
      <c r="P6958" t="s">
        <v>28</v>
      </c>
      <c r="Q6958" t="str" cm="1">
        <f t="array" ref="Q6958">_xlfn.IFS(
O6958&lt;50000,"Low Salary (&lt;$50K)",
O6958&lt;90000,"Lower Middle ($50K-$90K)",
O6958&lt;130000,"Middle ($90K-$130K)",
O6958&lt;170000,"Upper Middle ($130K-$170K)",
O6958&gt;=170000,"High Salary (&gt;$170K)"
)</f>
        <v>Low Salary (&lt;$50K)</v>
      </c>
      <c r="R6958" t="str" cm="1">
        <f t="array" ref="R6958">_xlfn.IFS(
G6958&lt;=2,"New Customers (0-2Y)",
G6958&lt;=5,"Growing Customers (3-5Y)",
G6958&lt;=8,"Established Customers (6-8Y)",
G6958&lt;=10,"Loyal Customers (9-10Y)"
)</f>
        <v>Growing Customers (3-5Y)</v>
      </c>
    </row>
    <row r="6959" spans="1:18" x14ac:dyDescent="0.35">
      <c r="A6959">
        <v>15802274</v>
      </c>
      <c r="B6959" t="s">
        <v>1896</v>
      </c>
      <c r="C6959" t="s">
        <v>17</v>
      </c>
      <c r="D6959" t="s">
        <v>18</v>
      </c>
      <c r="E6959">
        <v>44</v>
      </c>
      <c r="F6959" t="s">
        <v>19</v>
      </c>
      <c r="G6959">
        <v>7</v>
      </c>
      <c r="H6959" s="4">
        <v>55053.62</v>
      </c>
      <c r="I6959" t="s">
        <v>29</v>
      </c>
      <c r="J6959">
        <v>1</v>
      </c>
      <c r="K6959">
        <v>686</v>
      </c>
      <c r="L6959" t="s">
        <v>35</v>
      </c>
      <c r="M6959" t="s">
        <v>21</v>
      </c>
      <c r="N6959" t="s">
        <v>32</v>
      </c>
      <c r="O6959" s="4">
        <v>181757.19</v>
      </c>
      <c r="P6959" t="s">
        <v>28</v>
      </c>
      <c r="Q6959" t="str" cm="1">
        <f t="array" ref="Q6959">_xlfn.IFS(
O6959&lt;50000,"Low Salary (&lt;$50K)",
O6959&lt;90000,"Lower Middle ($50K-$90K)",
O6959&lt;130000,"Middle ($90K-$130K)",
O6959&lt;170000,"Upper Middle ($130K-$170K)",
O6959&gt;=170000,"High Salary (&gt;$170K)"
)</f>
        <v>High Salary (&gt;$170K)</v>
      </c>
      <c r="R6959" t="str" cm="1">
        <f t="array" ref="R6959">_xlfn.IFS(
G6959&lt;=2,"New Customers (0-2Y)",
G6959&lt;=5,"Growing Customers (3-5Y)",
G6959&lt;=8,"Established Customers (6-8Y)",
G6959&lt;=10,"Loyal Customers (9-10Y)"
)</f>
        <v>Established Customers (6-8Y)</v>
      </c>
    </row>
    <row r="6960" spans="1:18" x14ac:dyDescent="0.35">
      <c r="A6960">
        <v>15596808</v>
      </c>
      <c r="B6960" t="s">
        <v>62</v>
      </c>
      <c r="C6960" t="s">
        <v>26</v>
      </c>
      <c r="D6960" t="s">
        <v>39</v>
      </c>
      <c r="E6960">
        <v>33</v>
      </c>
      <c r="F6960" t="s">
        <v>19</v>
      </c>
      <c r="G6960">
        <v>4</v>
      </c>
      <c r="H6960" s="4">
        <v>96110.22</v>
      </c>
      <c r="I6960" t="s">
        <v>29</v>
      </c>
      <c r="J6960">
        <v>1</v>
      </c>
      <c r="K6960">
        <v>679</v>
      </c>
      <c r="L6960" t="s">
        <v>35</v>
      </c>
      <c r="M6960" t="s">
        <v>21</v>
      </c>
      <c r="N6960" t="s">
        <v>32</v>
      </c>
      <c r="O6960" s="4">
        <v>1173.23</v>
      </c>
      <c r="P6960" t="s">
        <v>28</v>
      </c>
      <c r="Q6960" t="str" cm="1">
        <f t="array" ref="Q6960">_xlfn.IFS(
O6960&lt;50000,"Low Salary (&lt;$50K)",
O6960&lt;90000,"Lower Middle ($50K-$90K)",
O6960&lt;130000,"Middle ($90K-$130K)",
O6960&lt;170000,"Upper Middle ($130K-$170K)",
O6960&gt;=170000,"High Salary (&gt;$170K)"
)</f>
        <v>Low Salary (&lt;$50K)</v>
      </c>
      <c r="R6960" t="str" cm="1">
        <f t="array" ref="R6960">_xlfn.IFS(
G6960&lt;=2,"New Customers (0-2Y)",
G6960&lt;=5,"Growing Customers (3-5Y)",
G6960&lt;=8,"Established Customers (6-8Y)",
G6960&lt;=10,"Loyal Customers (9-10Y)"
)</f>
        <v>Growing Customers (3-5Y)</v>
      </c>
    </row>
    <row r="6961" spans="1:18" x14ac:dyDescent="0.35">
      <c r="A6961">
        <v>15705403</v>
      </c>
      <c r="B6961" t="s">
        <v>1822</v>
      </c>
      <c r="C6961" t="s">
        <v>26</v>
      </c>
      <c r="D6961" t="s">
        <v>18</v>
      </c>
      <c r="E6961">
        <v>46</v>
      </c>
      <c r="F6961" t="s">
        <v>19</v>
      </c>
      <c r="G6961">
        <v>3</v>
      </c>
      <c r="H6961" s="4">
        <v>106521.49</v>
      </c>
      <c r="I6961" t="s">
        <v>33</v>
      </c>
      <c r="J6961">
        <v>1</v>
      </c>
      <c r="K6961">
        <v>617</v>
      </c>
      <c r="L6961" t="s">
        <v>20</v>
      </c>
      <c r="M6961" t="s">
        <v>27</v>
      </c>
      <c r="N6961" t="s">
        <v>22</v>
      </c>
      <c r="O6961" s="4">
        <v>86587.37</v>
      </c>
      <c r="P6961" t="s">
        <v>28</v>
      </c>
      <c r="Q6961" t="str" cm="1">
        <f t="array" ref="Q6961">_xlfn.IFS(
O6961&lt;50000,"Low Salary (&lt;$50K)",
O6961&lt;90000,"Lower Middle ($50K-$90K)",
O6961&lt;130000,"Middle ($90K-$130K)",
O6961&lt;170000,"Upper Middle ($130K-$170K)",
O6961&gt;=170000,"High Salary (&gt;$170K)"
)</f>
        <v>Lower Middle ($50K-$90K)</v>
      </c>
      <c r="R6961" t="str" cm="1">
        <f t="array" ref="R6961">_xlfn.IFS(
G6961&lt;=2,"New Customers (0-2Y)",
G6961&lt;=5,"Growing Customers (3-5Y)",
G6961&lt;=8,"Established Customers (6-8Y)",
G6961&lt;=10,"Loyal Customers (9-10Y)"
)</f>
        <v>Growing Customers (3-5Y)</v>
      </c>
    </row>
    <row r="6962" spans="1:18" x14ac:dyDescent="0.35">
      <c r="A6962">
        <v>15732903</v>
      </c>
      <c r="B6962" t="s">
        <v>2472</v>
      </c>
      <c r="C6962" t="s">
        <v>17</v>
      </c>
      <c r="D6962" t="s">
        <v>39</v>
      </c>
      <c r="E6962">
        <v>39</v>
      </c>
      <c r="F6962" t="s">
        <v>19</v>
      </c>
      <c r="G6962">
        <v>7</v>
      </c>
      <c r="H6962" s="4">
        <v>82255.509999999995</v>
      </c>
      <c r="I6962" t="s">
        <v>29</v>
      </c>
      <c r="J6962">
        <v>2</v>
      </c>
      <c r="K6962">
        <v>673</v>
      </c>
      <c r="L6962" t="s">
        <v>35</v>
      </c>
      <c r="M6962" t="s">
        <v>21</v>
      </c>
      <c r="N6962" t="s">
        <v>32</v>
      </c>
      <c r="O6962" s="4">
        <v>109545.56</v>
      </c>
      <c r="P6962" t="s">
        <v>28</v>
      </c>
      <c r="Q6962" t="str" cm="1">
        <f t="array" ref="Q6962">_xlfn.IFS(
O6962&lt;50000,"Low Salary (&lt;$50K)",
O6962&lt;90000,"Lower Middle ($50K-$90K)",
O6962&lt;130000,"Middle ($90K-$130K)",
O6962&lt;170000,"Upper Middle ($130K-$170K)",
O6962&gt;=170000,"High Salary (&gt;$170K)"
)</f>
        <v>Middle ($90K-$130K)</v>
      </c>
      <c r="R6962" t="str" cm="1">
        <f t="array" ref="R6962">_xlfn.IFS(
G6962&lt;=2,"New Customers (0-2Y)",
G6962&lt;=5,"Growing Customers (3-5Y)",
G6962&lt;=8,"Established Customers (6-8Y)",
G6962&lt;=10,"Loyal Customers (9-10Y)"
)</f>
        <v>Established Customers (6-8Y)</v>
      </c>
    </row>
    <row r="6963" spans="1:18" x14ac:dyDescent="0.35">
      <c r="A6963">
        <v>15581968</v>
      </c>
      <c r="B6963" t="s">
        <v>943</v>
      </c>
      <c r="C6963" t="s">
        <v>17</v>
      </c>
      <c r="D6963" t="s">
        <v>18</v>
      </c>
      <c r="E6963">
        <v>33</v>
      </c>
      <c r="F6963" t="s">
        <v>19</v>
      </c>
      <c r="G6963">
        <v>1</v>
      </c>
      <c r="H6963" s="4">
        <v>0</v>
      </c>
      <c r="I6963" t="s">
        <v>24</v>
      </c>
      <c r="J6963">
        <v>2</v>
      </c>
      <c r="K6963">
        <v>745</v>
      </c>
      <c r="L6963" t="s">
        <v>35</v>
      </c>
      <c r="M6963" t="s">
        <v>21</v>
      </c>
      <c r="N6963" t="s">
        <v>22</v>
      </c>
      <c r="O6963" s="4">
        <v>174431.01</v>
      </c>
      <c r="P6963" t="s">
        <v>28</v>
      </c>
      <c r="Q6963" t="str" cm="1">
        <f t="array" ref="Q6963">_xlfn.IFS(
O6963&lt;50000,"Low Salary (&lt;$50K)",
O6963&lt;90000,"Lower Middle ($50K-$90K)",
O6963&lt;130000,"Middle ($90K-$130K)",
O6963&lt;170000,"Upper Middle ($130K-$170K)",
O6963&gt;=170000,"High Salary (&gt;$170K)"
)</f>
        <v>High Salary (&gt;$170K)</v>
      </c>
      <c r="R6963" t="str" cm="1">
        <f t="array" ref="R6963">_xlfn.IFS(
G6963&lt;=2,"New Customers (0-2Y)",
G6963&lt;=5,"Growing Customers (3-5Y)",
G6963&lt;=8,"Established Customers (6-8Y)",
G6963&lt;=10,"Loyal Customers (9-10Y)"
)</f>
        <v>New Customers (0-2Y)</v>
      </c>
    </row>
    <row r="6964" spans="1:18" x14ac:dyDescent="0.35">
      <c r="A6964">
        <v>15683892</v>
      </c>
      <c r="B6964" t="s">
        <v>661</v>
      </c>
      <c r="C6964" t="s">
        <v>42</v>
      </c>
      <c r="D6964" t="s">
        <v>18</v>
      </c>
      <c r="E6964">
        <v>26</v>
      </c>
      <c r="F6964" t="s">
        <v>43</v>
      </c>
      <c r="G6964">
        <v>3</v>
      </c>
      <c r="H6964" s="4">
        <v>102395.79</v>
      </c>
      <c r="I6964" t="s">
        <v>33</v>
      </c>
      <c r="J6964">
        <v>1</v>
      </c>
      <c r="K6964">
        <v>677</v>
      </c>
      <c r="L6964" t="s">
        <v>35</v>
      </c>
      <c r="M6964" t="s">
        <v>21</v>
      </c>
      <c r="N6964" t="s">
        <v>32</v>
      </c>
      <c r="O6964" s="4">
        <v>119368.99</v>
      </c>
      <c r="P6964" t="s">
        <v>28</v>
      </c>
      <c r="Q6964" t="str" cm="1">
        <f t="array" ref="Q6964">_xlfn.IFS(
O6964&lt;50000,"Low Salary (&lt;$50K)",
O6964&lt;90000,"Lower Middle ($50K-$90K)",
O6964&lt;130000,"Middle ($90K-$130K)",
O6964&lt;170000,"Upper Middle ($130K-$170K)",
O6964&gt;=170000,"High Salary (&gt;$170K)"
)</f>
        <v>Middle ($90K-$130K)</v>
      </c>
      <c r="R6964" t="str" cm="1">
        <f t="array" ref="R6964">_xlfn.IFS(
G6964&lt;=2,"New Customers (0-2Y)",
G6964&lt;=5,"Growing Customers (3-5Y)",
G6964&lt;=8,"Established Customers (6-8Y)",
G6964&lt;=10,"Loyal Customers (9-10Y)"
)</f>
        <v>Growing Customers (3-5Y)</v>
      </c>
    </row>
    <row r="6965" spans="1:18" x14ac:dyDescent="0.35">
      <c r="A6965">
        <v>15595447</v>
      </c>
      <c r="B6965" t="s">
        <v>957</v>
      </c>
      <c r="C6965" t="s">
        <v>26</v>
      </c>
      <c r="D6965" t="s">
        <v>39</v>
      </c>
      <c r="E6965">
        <v>39</v>
      </c>
      <c r="F6965" t="s">
        <v>19</v>
      </c>
      <c r="G6965">
        <v>8</v>
      </c>
      <c r="H6965" s="4">
        <v>118201.41</v>
      </c>
      <c r="I6965" t="s">
        <v>33</v>
      </c>
      <c r="J6965">
        <v>1</v>
      </c>
      <c r="K6965">
        <v>613</v>
      </c>
      <c r="L6965" t="s">
        <v>20</v>
      </c>
      <c r="M6965" t="s">
        <v>21</v>
      </c>
      <c r="N6965" t="s">
        <v>32</v>
      </c>
      <c r="O6965" s="4">
        <v>23315.59</v>
      </c>
      <c r="P6965" t="s">
        <v>28</v>
      </c>
      <c r="Q6965" t="str" cm="1">
        <f t="array" ref="Q6965">_xlfn.IFS(
O6965&lt;50000,"Low Salary (&lt;$50K)",
O6965&lt;90000,"Lower Middle ($50K-$90K)",
O6965&lt;130000,"Middle ($90K-$130K)",
O6965&lt;170000,"Upper Middle ($130K-$170K)",
O6965&gt;=170000,"High Salary (&gt;$170K)"
)</f>
        <v>Low Salary (&lt;$50K)</v>
      </c>
      <c r="R6965" t="str" cm="1">
        <f t="array" ref="R6965">_xlfn.IFS(
G6965&lt;=2,"New Customers (0-2Y)",
G6965&lt;=5,"Growing Customers (3-5Y)",
G6965&lt;=8,"Established Customers (6-8Y)",
G6965&lt;=10,"Loyal Customers (9-10Y)"
)</f>
        <v>Established Customers (6-8Y)</v>
      </c>
    </row>
    <row r="6966" spans="1:18" x14ac:dyDescent="0.35">
      <c r="A6966">
        <v>15569249</v>
      </c>
      <c r="B6966" t="s">
        <v>2473</v>
      </c>
      <c r="C6966" t="s">
        <v>17</v>
      </c>
      <c r="D6966" t="s">
        <v>18</v>
      </c>
      <c r="E6966">
        <v>55</v>
      </c>
      <c r="F6966" t="s">
        <v>19</v>
      </c>
      <c r="G6966">
        <v>6</v>
      </c>
      <c r="H6966" s="4">
        <v>44582.07</v>
      </c>
      <c r="I6966" t="s">
        <v>29</v>
      </c>
      <c r="J6966">
        <v>3</v>
      </c>
      <c r="K6966">
        <v>576</v>
      </c>
      <c r="L6966" t="s">
        <v>31</v>
      </c>
      <c r="M6966" t="s">
        <v>27</v>
      </c>
      <c r="N6966" t="s">
        <v>22</v>
      </c>
      <c r="O6966" s="4">
        <v>67539.850000000006</v>
      </c>
      <c r="P6966" t="s">
        <v>23</v>
      </c>
      <c r="Q6966" t="str" cm="1">
        <f t="array" ref="Q6966">_xlfn.IFS(
O6966&lt;50000,"Low Salary (&lt;$50K)",
O6966&lt;90000,"Lower Middle ($50K-$90K)",
O6966&lt;130000,"Middle ($90K-$130K)",
O6966&lt;170000,"Upper Middle ($130K-$170K)",
O6966&gt;=170000,"High Salary (&gt;$170K)"
)</f>
        <v>Lower Middle ($50K-$90K)</v>
      </c>
      <c r="R6966" t="str" cm="1">
        <f t="array" ref="R6966">_xlfn.IFS(
G6966&lt;=2,"New Customers (0-2Y)",
G6966&lt;=5,"Growing Customers (3-5Y)",
G6966&lt;=8,"Established Customers (6-8Y)",
G6966&lt;=10,"Loyal Customers (9-10Y)"
)</f>
        <v>Established Customers (6-8Y)</v>
      </c>
    </row>
    <row r="6967" spans="1:18" x14ac:dyDescent="0.35">
      <c r="A6967">
        <v>15656188</v>
      </c>
      <c r="B6967" t="s">
        <v>621</v>
      </c>
      <c r="C6967" t="s">
        <v>26</v>
      </c>
      <c r="D6967" t="s">
        <v>18</v>
      </c>
      <c r="E6967">
        <v>30</v>
      </c>
      <c r="F6967" t="s">
        <v>19</v>
      </c>
      <c r="G6967">
        <v>5</v>
      </c>
      <c r="H6967" s="4">
        <v>0</v>
      </c>
      <c r="I6967" t="s">
        <v>24</v>
      </c>
      <c r="J6967">
        <v>2</v>
      </c>
      <c r="K6967">
        <v>584</v>
      </c>
      <c r="L6967" t="s">
        <v>31</v>
      </c>
      <c r="M6967" t="s">
        <v>21</v>
      </c>
      <c r="N6967" t="s">
        <v>22</v>
      </c>
      <c r="O6967" s="4">
        <v>185201.58</v>
      </c>
      <c r="P6967" t="s">
        <v>28</v>
      </c>
      <c r="Q6967" t="str" cm="1">
        <f t="array" ref="Q6967">_xlfn.IFS(
O6967&lt;50000,"Low Salary (&lt;$50K)",
O6967&lt;90000,"Lower Middle ($50K-$90K)",
O6967&lt;130000,"Middle ($90K-$130K)",
O6967&lt;170000,"Upper Middle ($130K-$170K)",
O6967&gt;=170000,"High Salary (&gt;$170K)"
)</f>
        <v>High Salary (&gt;$170K)</v>
      </c>
      <c r="R6967" t="str" cm="1">
        <f t="array" ref="R6967">_xlfn.IFS(
G6967&lt;=2,"New Customers (0-2Y)",
G6967&lt;=5,"Growing Customers (3-5Y)",
G6967&lt;=8,"Established Customers (6-8Y)",
G6967&lt;=10,"Loyal Customers (9-10Y)"
)</f>
        <v>Growing Customers (3-5Y)</v>
      </c>
    </row>
    <row r="6968" spans="1:18" x14ac:dyDescent="0.35">
      <c r="A6968">
        <v>15689661</v>
      </c>
      <c r="B6968" t="s">
        <v>1220</v>
      </c>
      <c r="C6968" t="s">
        <v>17</v>
      </c>
      <c r="D6968" t="s">
        <v>39</v>
      </c>
      <c r="E6968">
        <v>22</v>
      </c>
      <c r="F6968" t="s">
        <v>43</v>
      </c>
      <c r="G6968">
        <v>6</v>
      </c>
      <c r="H6968" s="4">
        <v>0</v>
      </c>
      <c r="I6968" t="s">
        <v>24</v>
      </c>
      <c r="J6968">
        <v>2</v>
      </c>
      <c r="K6968">
        <v>663</v>
      </c>
      <c r="L6968" t="s">
        <v>35</v>
      </c>
      <c r="M6968" t="s">
        <v>27</v>
      </c>
      <c r="N6968" t="s">
        <v>22</v>
      </c>
      <c r="O6968" s="4">
        <v>131827.15</v>
      </c>
      <c r="P6968" t="s">
        <v>28</v>
      </c>
      <c r="Q6968" t="str" cm="1">
        <f t="array" ref="Q6968">_xlfn.IFS(
O6968&lt;50000,"Low Salary (&lt;$50K)",
O6968&lt;90000,"Lower Middle ($50K-$90K)",
O6968&lt;130000,"Middle ($90K-$130K)",
O6968&lt;170000,"Upper Middle ($130K-$170K)",
O6968&gt;=170000,"High Salary (&gt;$170K)"
)</f>
        <v>Upper Middle ($130K-$170K)</v>
      </c>
      <c r="R6968" t="str" cm="1">
        <f t="array" ref="R6968">_xlfn.IFS(
G6968&lt;=2,"New Customers (0-2Y)",
G6968&lt;=5,"Growing Customers (3-5Y)",
G6968&lt;=8,"Established Customers (6-8Y)",
G6968&lt;=10,"Loyal Customers (9-10Y)"
)</f>
        <v>Established Customers (6-8Y)</v>
      </c>
    </row>
    <row r="6969" spans="1:18" x14ac:dyDescent="0.35">
      <c r="A6969">
        <v>15644934</v>
      </c>
      <c r="B6969" t="s">
        <v>2474</v>
      </c>
      <c r="C6969" t="s">
        <v>17</v>
      </c>
      <c r="D6969" t="s">
        <v>39</v>
      </c>
      <c r="E6969">
        <v>26</v>
      </c>
      <c r="F6969" t="s">
        <v>43</v>
      </c>
      <c r="G6969">
        <v>9</v>
      </c>
      <c r="H6969" s="4">
        <v>105522.06</v>
      </c>
      <c r="I6969" t="s">
        <v>33</v>
      </c>
      <c r="J6969">
        <v>1</v>
      </c>
      <c r="K6969">
        <v>466</v>
      </c>
      <c r="L6969" t="s">
        <v>44</v>
      </c>
      <c r="M6969" t="s">
        <v>21</v>
      </c>
      <c r="N6969" t="s">
        <v>32</v>
      </c>
      <c r="O6969" s="4">
        <v>10842.46</v>
      </c>
      <c r="P6969" t="s">
        <v>28</v>
      </c>
      <c r="Q6969" t="str" cm="1">
        <f t="array" ref="Q6969">_xlfn.IFS(
O6969&lt;50000,"Low Salary (&lt;$50K)",
O6969&lt;90000,"Lower Middle ($50K-$90K)",
O6969&lt;130000,"Middle ($90K-$130K)",
O6969&lt;170000,"Upper Middle ($130K-$170K)",
O6969&gt;=170000,"High Salary (&gt;$170K)"
)</f>
        <v>Low Salary (&lt;$50K)</v>
      </c>
      <c r="R6969" t="str" cm="1">
        <f t="array" ref="R6969">_xlfn.IFS(
G6969&lt;=2,"New Customers (0-2Y)",
G6969&lt;=5,"Growing Customers (3-5Y)",
G6969&lt;=8,"Established Customers (6-8Y)",
G6969&lt;=10,"Loyal Customers (9-10Y)"
)</f>
        <v>Loyal Customers (9-10Y)</v>
      </c>
    </row>
    <row r="6970" spans="1:18" x14ac:dyDescent="0.35">
      <c r="A6970">
        <v>15721793</v>
      </c>
      <c r="B6970" t="s">
        <v>309</v>
      </c>
      <c r="C6970" t="s">
        <v>42</v>
      </c>
      <c r="D6970" t="s">
        <v>18</v>
      </c>
      <c r="E6970">
        <v>50</v>
      </c>
      <c r="F6970" t="s">
        <v>19</v>
      </c>
      <c r="G6970">
        <v>7</v>
      </c>
      <c r="H6970" s="4">
        <v>123936.54</v>
      </c>
      <c r="I6970" t="s">
        <v>33</v>
      </c>
      <c r="J6970">
        <v>1</v>
      </c>
      <c r="K6970">
        <v>510</v>
      </c>
      <c r="L6970" t="s">
        <v>31</v>
      </c>
      <c r="M6970" t="s">
        <v>21</v>
      </c>
      <c r="N6970" t="s">
        <v>22</v>
      </c>
      <c r="O6970" s="4">
        <v>23768.01</v>
      </c>
      <c r="P6970" t="s">
        <v>28</v>
      </c>
      <c r="Q6970" t="str" cm="1">
        <f t="array" ref="Q6970">_xlfn.IFS(
O6970&lt;50000,"Low Salary (&lt;$50K)",
O6970&lt;90000,"Lower Middle ($50K-$90K)",
O6970&lt;130000,"Middle ($90K-$130K)",
O6970&lt;170000,"Upper Middle ($130K-$170K)",
O6970&gt;=170000,"High Salary (&gt;$170K)"
)</f>
        <v>Low Salary (&lt;$50K)</v>
      </c>
      <c r="R6970" t="str" cm="1">
        <f t="array" ref="R6970">_xlfn.IFS(
G6970&lt;=2,"New Customers (0-2Y)",
G6970&lt;=5,"Growing Customers (3-5Y)",
G6970&lt;=8,"Established Customers (6-8Y)",
G6970&lt;=10,"Loyal Customers (9-10Y)"
)</f>
        <v>Established Customers (6-8Y)</v>
      </c>
    </row>
    <row r="6971" spans="1:18" x14ac:dyDescent="0.35">
      <c r="A6971">
        <v>15687413</v>
      </c>
      <c r="B6971" t="s">
        <v>2475</v>
      </c>
      <c r="C6971" t="s">
        <v>26</v>
      </c>
      <c r="D6971" t="s">
        <v>18</v>
      </c>
      <c r="E6971">
        <v>38</v>
      </c>
      <c r="F6971" t="s">
        <v>19</v>
      </c>
      <c r="G6971">
        <v>6</v>
      </c>
      <c r="H6971" s="4">
        <v>0</v>
      </c>
      <c r="I6971" t="s">
        <v>24</v>
      </c>
      <c r="J6971">
        <v>2</v>
      </c>
      <c r="K6971">
        <v>619</v>
      </c>
      <c r="L6971" t="s">
        <v>20</v>
      </c>
      <c r="M6971" t="s">
        <v>21</v>
      </c>
      <c r="N6971" t="s">
        <v>22</v>
      </c>
      <c r="O6971" s="4">
        <v>117616.29</v>
      </c>
      <c r="P6971" t="s">
        <v>28</v>
      </c>
      <c r="Q6971" t="str" cm="1">
        <f t="array" ref="Q6971">_xlfn.IFS(
O6971&lt;50000,"Low Salary (&lt;$50K)",
O6971&lt;90000,"Lower Middle ($50K-$90K)",
O6971&lt;130000,"Middle ($90K-$130K)",
O6971&lt;170000,"Upper Middle ($130K-$170K)",
O6971&gt;=170000,"High Salary (&gt;$170K)"
)</f>
        <v>Middle ($90K-$130K)</v>
      </c>
      <c r="R6971" t="str" cm="1">
        <f t="array" ref="R6971">_xlfn.IFS(
G6971&lt;=2,"New Customers (0-2Y)",
G6971&lt;=5,"Growing Customers (3-5Y)",
G6971&lt;=8,"Established Customers (6-8Y)",
G6971&lt;=10,"Loyal Customers (9-10Y)"
)</f>
        <v>Established Customers (6-8Y)</v>
      </c>
    </row>
    <row r="6972" spans="1:18" x14ac:dyDescent="0.35">
      <c r="A6972">
        <v>15761286</v>
      </c>
      <c r="B6972" t="s">
        <v>1046</v>
      </c>
      <c r="C6972" t="s">
        <v>42</v>
      </c>
      <c r="D6972" t="s">
        <v>18</v>
      </c>
      <c r="E6972">
        <v>66</v>
      </c>
      <c r="F6972" t="s">
        <v>2967</v>
      </c>
      <c r="G6972">
        <v>7</v>
      </c>
      <c r="H6972" s="4">
        <v>119499.42</v>
      </c>
      <c r="I6972" t="s">
        <v>33</v>
      </c>
      <c r="J6972">
        <v>2</v>
      </c>
      <c r="K6972">
        <v>696</v>
      </c>
      <c r="L6972" t="s">
        <v>35</v>
      </c>
      <c r="M6972" t="s">
        <v>21</v>
      </c>
      <c r="N6972" t="s">
        <v>22</v>
      </c>
      <c r="O6972" s="4">
        <v>174027.3</v>
      </c>
      <c r="P6972" t="s">
        <v>28</v>
      </c>
      <c r="Q6972" t="str" cm="1">
        <f t="array" ref="Q6972">_xlfn.IFS(
O6972&lt;50000,"Low Salary (&lt;$50K)",
O6972&lt;90000,"Lower Middle ($50K-$90K)",
O6972&lt;130000,"Middle ($90K-$130K)",
O6972&lt;170000,"Upper Middle ($130K-$170K)",
O6972&gt;=170000,"High Salary (&gt;$170K)"
)</f>
        <v>High Salary (&gt;$170K)</v>
      </c>
      <c r="R6972" t="str" cm="1">
        <f t="array" ref="R6972">_xlfn.IFS(
G6972&lt;=2,"New Customers (0-2Y)",
G6972&lt;=5,"Growing Customers (3-5Y)",
G6972&lt;=8,"Established Customers (6-8Y)",
G6972&lt;=10,"Loyal Customers (9-10Y)"
)</f>
        <v>Established Customers (6-8Y)</v>
      </c>
    </row>
    <row r="6973" spans="1:18" x14ac:dyDescent="0.35">
      <c r="A6973">
        <v>15658240</v>
      </c>
      <c r="B6973" t="s">
        <v>1549</v>
      </c>
      <c r="C6973" t="s">
        <v>17</v>
      </c>
      <c r="D6973" t="s">
        <v>18</v>
      </c>
      <c r="E6973">
        <v>44</v>
      </c>
      <c r="F6973" t="s">
        <v>19</v>
      </c>
      <c r="G6973">
        <v>9</v>
      </c>
      <c r="H6973" s="4">
        <v>135814.70000000001</v>
      </c>
      <c r="I6973" t="s">
        <v>33</v>
      </c>
      <c r="J6973">
        <v>2</v>
      </c>
      <c r="K6973">
        <v>554</v>
      </c>
      <c r="L6973" t="s">
        <v>31</v>
      </c>
      <c r="M6973" t="s">
        <v>27</v>
      </c>
      <c r="N6973" t="s">
        <v>32</v>
      </c>
      <c r="O6973" s="4">
        <v>115091.38</v>
      </c>
      <c r="P6973" t="s">
        <v>28</v>
      </c>
      <c r="Q6973" t="str" cm="1">
        <f t="array" ref="Q6973">_xlfn.IFS(
O6973&lt;50000,"Low Salary (&lt;$50K)",
O6973&lt;90000,"Lower Middle ($50K-$90K)",
O6973&lt;130000,"Middle ($90K-$130K)",
O6973&lt;170000,"Upper Middle ($130K-$170K)",
O6973&gt;=170000,"High Salary (&gt;$170K)"
)</f>
        <v>Middle ($90K-$130K)</v>
      </c>
      <c r="R6973" t="str" cm="1">
        <f t="array" ref="R6973">_xlfn.IFS(
G6973&lt;=2,"New Customers (0-2Y)",
G6973&lt;=5,"Growing Customers (3-5Y)",
G6973&lt;=8,"Established Customers (6-8Y)",
G6973&lt;=10,"Loyal Customers (9-10Y)"
)</f>
        <v>Loyal Customers (9-10Y)</v>
      </c>
    </row>
    <row r="6974" spans="1:18" x14ac:dyDescent="0.35">
      <c r="A6974">
        <v>15706232</v>
      </c>
      <c r="B6974" t="s">
        <v>724</v>
      </c>
      <c r="C6974" t="s">
        <v>17</v>
      </c>
      <c r="D6974" t="s">
        <v>39</v>
      </c>
      <c r="E6974">
        <v>52</v>
      </c>
      <c r="F6974" t="s">
        <v>19</v>
      </c>
      <c r="G6974">
        <v>9</v>
      </c>
      <c r="H6974" s="4">
        <v>0</v>
      </c>
      <c r="I6974" t="s">
        <v>24</v>
      </c>
      <c r="J6974">
        <v>1</v>
      </c>
      <c r="K6974">
        <v>595</v>
      </c>
      <c r="L6974" t="s">
        <v>31</v>
      </c>
      <c r="M6974" t="s">
        <v>21</v>
      </c>
      <c r="N6974" t="s">
        <v>22</v>
      </c>
      <c r="O6974" s="4">
        <v>106340.66</v>
      </c>
      <c r="P6974" t="s">
        <v>23</v>
      </c>
      <c r="Q6974" t="str" cm="1">
        <f t="array" ref="Q6974">_xlfn.IFS(
O6974&lt;50000,"Low Salary (&lt;$50K)",
O6974&lt;90000,"Lower Middle ($50K-$90K)",
O6974&lt;130000,"Middle ($90K-$130K)",
O6974&lt;170000,"Upper Middle ($130K-$170K)",
O6974&gt;=170000,"High Salary (&gt;$170K)"
)</f>
        <v>Middle ($90K-$130K)</v>
      </c>
      <c r="R6974" t="str" cm="1">
        <f t="array" ref="R6974">_xlfn.IFS(
G6974&lt;=2,"New Customers (0-2Y)",
G6974&lt;=5,"Growing Customers (3-5Y)",
G6974&lt;=8,"Established Customers (6-8Y)",
G6974&lt;=10,"Loyal Customers (9-10Y)"
)</f>
        <v>Loyal Customers (9-10Y)</v>
      </c>
    </row>
    <row r="6975" spans="1:18" x14ac:dyDescent="0.35">
      <c r="A6975">
        <v>15583394</v>
      </c>
      <c r="B6975" t="s">
        <v>511</v>
      </c>
      <c r="C6975" t="s">
        <v>42</v>
      </c>
      <c r="D6975" t="s">
        <v>39</v>
      </c>
      <c r="E6975">
        <v>39</v>
      </c>
      <c r="F6975" t="s">
        <v>19</v>
      </c>
      <c r="G6975">
        <v>8</v>
      </c>
      <c r="H6975" s="4">
        <v>106259.63</v>
      </c>
      <c r="I6975" t="s">
        <v>33</v>
      </c>
      <c r="J6975">
        <v>2</v>
      </c>
      <c r="K6975">
        <v>659</v>
      </c>
      <c r="L6975" t="s">
        <v>20</v>
      </c>
      <c r="M6975" t="s">
        <v>21</v>
      </c>
      <c r="N6975" t="s">
        <v>22</v>
      </c>
      <c r="O6975" s="4">
        <v>198103.32</v>
      </c>
      <c r="P6975" t="s">
        <v>28</v>
      </c>
      <c r="Q6975" t="str" cm="1">
        <f t="array" ref="Q6975">_xlfn.IFS(
O6975&lt;50000,"Low Salary (&lt;$50K)",
O6975&lt;90000,"Lower Middle ($50K-$90K)",
O6975&lt;130000,"Middle ($90K-$130K)",
O6975&lt;170000,"Upper Middle ($130K-$170K)",
O6975&gt;=170000,"High Salary (&gt;$170K)"
)</f>
        <v>High Salary (&gt;$170K)</v>
      </c>
      <c r="R6975" t="str" cm="1">
        <f t="array" ref="R6975">_xlfn.IFS(
G6975&lt;=2,"New Customers (0-2Y)",
G6975&lt;=5,"Growing Customers (3-5Y)",
G6975&lt;=8,"Established Customers (6-8Y)",
G6975&lt;=10,"Loyal Customers (9-10Y)"
)</f>
        <v>Established Customers (6-8Y)</v>
      </c>
    </row>
    <row r="6976" spans="1:18" x14ac:dyDescent="0.35">
      <c r="A6976">
        <v>15715643</v>
      </c>
      <c r="B6976" t="s">
        <v>486</v>
      </c>
      <c r="C6976" t="s">
        <v>17</v>
      </c>
      <c r="D6976" t="s">
        <v>39</v>
      </c>
      <c r="E6976">
        <v>44</v>
      </c>
      <c r="F6976" t="s">
        <v>19</v>
      </c>
      <c r="G6976">
        <v>8</v>
      </c>
      <c r="H6976" s="4">
        <v>0</v>
      </c>
      <c r="I6976" t="s">
        <v>24</v>
      </c>
      <c r="J6976">
        <v>2</v>
      </c>
      <c r="K6976">
        <v>662</v>
      </c>
      <c r="L6976" t="s">
        <v>35</v>
      </c>
      <c r="M6976" t="s">
        <v>21</v>
      </c>
      <c r="N6976" t="s">
        <v>22</v>
      </c>
      <c r="O6976" s="4">
        <v>175314.87</v>
      </c>
      <c r="P6976" t="s">
        <v>28</v>
      </c>
      <c r="Q6976" t="str" cm="1">
        <f t="array" ref="Q6976">_xlfn.IFS(
O6976&lt;50000,"Low Salary (&lt;$50K)",
O6976&lt;90000,"Lower Middle ($50K-$90K)",
O6976&lt;130000,"Middle ($90K-$130K)",
O6976&lt;170000,"Upper Middle ($130K-$170K)",
O6976&gt;=170000,"High Salary (&gt;$170K)"
)</f>
        <v>High Salary (&gt;$170K)</v>
      </c>
      <c r="R6976" t="str" cm="1">
        <f t="array" ref="R6976">_xlfn.IFS(
G6976&lt;=2,"New Customers (0-2Y)",
G6976&lt;=5,"Growing Customers (3-5Y)",
G6976&lt;=8,"Established Customers (6-8Y)",
G6976&lt;=10,"Loyal Customers (9-10Y)"
)</f>
        <v>Established Customers (6-8Y)</v>
      </c>
    </row>
    <row r="6977" spans="1:18" x14ac:dyDescent="0.35">
      <c r="A6977">
        <v>15644856</v>
      </c>
      <c r="B6977" t="s">
        <v>748</v>
      </c>
      <c r="C6977" t="s">
        <v>26</v>
      </c>
      <c r="D6977" t="s">
        <v>39</v>
      </c>
      <c r="E6977">
        <v>38</v>
      </c>
      <c r="F6977" t="s">
        <v>19</v>
      </c>
      <c r="G6977">
        <v>2</v>
      </c>
      <c r="H6977" s="4">
        <v>115463.16</v>
      </c>
      <c r="I6977" t="s">
        <v>33</v>
      </c>
      <c r="J6977">
        <v>1</v>
      </c>
      <c r="K6977">
        <v>556</v>
      </c>
      <c r="L6977" t="s">
        <v>31</v>
      </c>
      <c r="M6977" t="s">
        <v>21</v>
      </c>
      <c r="N6977" t="s">
        <v>32</v>
      </c>
      <c r="O6977" s="4">
        <v>150679.65</v>
      </c>
      <c r="P6977" t="s">
        <v>28</v>
      </c>
      <c r="Q6977" t="str" cm="1">
        <f t="array" ref="Q6977">_xlfn.IFS(
O6977&lt;50000,"Low Salary (&lt;$50K)",
O6977&lt;90000,"Lower Middle ($50K-$90K)",
O6977&lt;130000,"Middle ($90K-$130K)",
O6977&lt;170000,"Upper Middle ($130K-$170K)",
O6977&gt;=170000,"High Salary (&gt;$170K)"
)</f>
        <v>Upper Middle ($130K-$170K)</v>
      </c>
      <c r="R6977" t="str" cm="1">
        <f t="array" ref="R6977">_xlfn.IFS(
G6977&lt;=2,"New Customers (0-2Y)",
G6977&lt;=5,"Growing Customers (3-5Y)",
G6977&lt;=8,"Established Customers (6-8Y)",
G6977&lt;=10,"Loyal Customers (9-10Y)"
)</f>
        <v>New Customers (0-2Y)</v>
      </c>
    </row>
    <row r="6978" spans="1:18" x14ac:dyDescent="0.35">
      <c r="A6978">
        <v>15785488</v>
      </c>
      <c r="B6978" t="s">
        <v>676</v>
      </c>
      <c r="C6978" t="s">
        <v>26</v>
      </c>
      <c r="D6978" t="s">
        <v>18</v>
      </c>
      <c r="E6978">
        <v>39</v>
      </c>
      <c r="F6978" t="s">
        <v>19</v>
      </c>
      <c r="G6978">
        <v>9</v>
      </c>
      <c r="H6978" s="4">
        <v>0</v>
      </c>
      <c r="I6978" t="s">
        <v>24</v>
      </c>
      <c r="J6978">
        <v>2</v>
      </c>
      <c r="K6978">
        <v>701</v>
      </c>
      <c r="L6978" t="s">
        <v>35</v>
      </c>
      <c r="M6978" t="s">
        <v>21</v>
      </c>
      <c r="N6978" t="s">
        <v>22</v>
      </c>
      <c r="O6978" s="4">
        <v>110043.88</v>
      </c>
      <c r="P6978" t="s">
        <v>28</v>
      </c>
      <c r="Q6978" t="str" cm="1">
        <f t="array" ref="Q6978">_xlfn.IFS(
O6978&lt;50000,"Low Salary (&lt;$50K)",
O6978&lt;90000,"Lower Middle ($50K-$90K)",
O6978&lt;130000,"Middle ($90K-$130K)",
O6978&lt;170000,"Upper Middle ($130K-$170K)",
O6978&gt;=170000,"High Salary (&gt;$170K)"
)</f>
        <v>Middle ($90K-$130K)</v>
      </c>
      <c r="R6978" t="str" cm="1">
        <f t="array" ref="R6978">_xlfn.IFS(
G6978&lt;=2,"New Customers (0-2Y)",
G6978&lt;=5,"Growing Customers (3-5Y)",
G6978&lt;=8,"Established Customers (6-8Y)",
G6978&lt;=10,"Loyal Customers (9-10Y)"
)</f>
        <v>Loyal Customers (9-10Y)</v>
      </c>
    </row>
    <row r="6979" spans="1:18" x14ac:dyDescent="0.35">
      <c r="A6979">
        <v>15711571</v>
      </c>
      <c r="B6979" t="s">
        <v>1109</v>
      </c>
      <c r="C6979" t="s">
        <v>26</v>
      </c>
      <c r="D6979" t="s">
        <v>39</v>
      </c>
      <c r="E6979">
        <v>42</v>
      </c>
      <c r="F6979" t="s">
        <v>19</v>
      </c>
      <c r="G6979">
        <v>5</v>
      </c>
      <c r="H6979" s="4">
        <v>120233.83</v>
      </c>
      <c r="I6979" t="s">
        <v>33</v>
      </c>
      <c r="J6979">
        <v>1</v>
      </c>
      <c r="K6979">
        <v>587</v>
      </c>
      <c r="L6979" t="s">
        <v>31</v>
      </c>
      <c r="M6979" t="s">
        <v>21</v>
      </c>
      <c r="N6979" t="s">
        <v>32</v>
      </c>
      <c r="O6979" s="4">
        <v>194890.33</v>
      </c>
      <c r="P6979" t="s">
        <v>28</v>
      </c>
      <c r="Q6979" t="str" cm="1">
        <f t="array" ref="Q6979">_xlfn.IFS(
O6979&lt;50000,"Low Salary (&lt;$50K)",
O6979&lt;90000,"Lower Middle ($50K-$90K)",
O6979&lt;130000,"Middle ($90K-$130K)",
O6979&lt;170000,"Upper Middle ($130K-$170K)",
O6979&gt;=170000,"High Salary (&gt;$170K)"
)</f>
        <v>High Salary (&gt;$170K)</v>
      </c>
      <c r="R6979" t="str" cm="1">
        <f t="array" ref="R6979">_xlfn.IFS(
G6979&lt;=2,"New Customers (0-2Y)",
G6979&lt;=5,"Growing Customers (3-5Y)",
G6979&lt;=8,"Established Customers (6-8Y)",
G6979&lt;=10,"Loyal Customers (9-10Y)"
)</f>
        <v>Growing Customers (3-5Y)</v>
      </c>
    </row>
    <row r="6980" spans="1:18" x14ac:dyDescent="0.35">
      <c r="A6980">
        <v>15778604</v>
      </c>
      <c r="B6980" t="s">
        <v>1986</v>
      </c>
      <c r="C6980" t="s">
        <v>17</v>
      </c>
      <c r="D6980" t="s">
        <v>18</v>
      </c>
      <c r="E6980">
        <v>47</v>
      </c>
      <c r="F6980" t="s">
        <v>19</v>
      </c>
      <c r="G6980">
        <v>7</v>
      </c>
      <c r="H6980" s="4">
        <v>0</v>
      </c>
      <c r="I6980" t="s">
        <v>24</v>
      </c>
      <c r="J6980">
        <v>2</v>
      </c>
      <c r="K6980">
        <v>571</v>
      </c>
      <c r="L6980" t="s">
        <v>31</v>
      </c>
      <c r="M6980" t="s">
        <v>27</v>
      </c>
      <c r="N6980" t="s">
        <v>32</v>
      </c>
      <c r="O6980" s="4">
        <v>112366.98</v>
      </c>
      <c r="P6980" t="s">
        <v>28</v>
      </c>
      <c r="Q6980" t="str" cm="1">
        <f t="array" ref="Q6980">_xlfn.IFS(
O6980&lt;50000,"Low Salary (&lt;$50K)",
O6980&lt;90000,"Lower Middle ($50K-$90K)",
O6980&lt;130000,"Middle ($90K-$130K)",
O6980&lt;170000,"Upper Middle ($130K-$170K)",
O6980&gt;=170000,"High Salary (&gt;$170K)"
)</f>
        <v>Middle ($90K-$130K)</v>
      </c>
      <c r="R6980" t="str" cm="1">
        <f t="array" ref="R6980">_xlfn.IFS(
G6980&lt;=2,"New Customers (0-2Y)",
G6980&lt;=5,"Growing Customers (3-5Y)",
G6980&lt;=8,"Established Customers (6-8Y)",
G6980&lt;=10,"Loyal Customers (9-10Y)"
)</f>
        <v>Established Customers (6-8Y)</v>
      </c>
    </row>
    <row r="6981" spans="1:18" x14ac:dyDescent="0.35">
      <c r="A6981">
        <v>15751180</v>
      </c>
      <c r="B6981" t="s">
        <v>1690</v>
      </c>
      <c r="C6981" t="s">
        <v>17</v>
      </c>
      <c r="D6981" t="s">
        <v>18</v>
      </c>
      <c r="E6981">
        <v>40</v>
      </c>
      <c r="F6981" t="s">
        <v>19</v>
      </c>
      <c r="G6981">
        <v>7</v>
      </c>
      <c r="H6981" s="4">
        <v>81132.210000000006</v>
      </c>
      <c r="I6981" t="s">
        <v>29</v>
      </c>
      <c r="J6981">
        <v>1</v>
      </c>
      <c r="K6981">
        <v>539</v>
      </c>
      <c r="L6981" t="s">
        <v>31</v>
      </c>
      <c r="M6981" t="s">
        <v>21</v>
      </c>
      <c r="N6981" t="s">
        <v>32</v>
      </c>
      <c r="O6981" s="4">
        <v>167289.82</v>
      </c>
      <c r="P6981" t="s">
        <v>28</v>
      </c>
      <c r="Q6981" t="str" cm="1">
        <f t="array" ref="Q6981">_xlfn.IFS(
O6981&lt;50000,"Low Salary (&lt;$50K)",
O6981&lt;90000,"Lower Middle ($50K-$90K)",
O6981&lt;130000,"Middle ($90K-$130K)",
O6981&lt;170000,"Upper Middle ($130K-$170K)",
O6981&gt;=170000,"High Salary (&gt;$170K)"
)</f>
        <v>Upper Middle ($130K-$170K)</v>
      </c>
      <c r="R6981" t="str" cm="1">
        <f t="array" ref="R6981">_xlfn.IFS(
G6981&lt;=2,"New Customers (0-2Y)",
G6981&lt;=5,"Growing Customers (3-5Y)",
G6981&lt;=8,"Established Customers (6-8Y)",
G6981&lt;=10,"Loyal Customers (9-10Y)"
)</f>
        <v>Established Customers (6-8Y)</v>
      </c>
    </row>
    <row r="6982" spans="1:18" x14ac:dyDescent="0.35">
      <c r="A6982">
        <v>15748360</v>
      </c>
      <c r="B6982" t="s">
        <v>161</v>
      </c>
      <c r="C6982" t="s">
        <v>42</v>
      </c>
      <c r="D6982" t="s">
        <v>18</v>
      </c>
      <c r="E6982">
        <v>34</v>
      </c>
      <c r="F6982" t="s">
        <v>19</v>
      </c>
      <c r="G6982">
        <v>10</v>
      </c>
      <c r="H6982" s="4">
        <v>122196.99</v>
      </c>
      <c r="I6982" t="s">
        <v>33</v>
      </c>
      <c r="J6982">
        <v>2</v>
      </c>
      <c r="K6982">
        <v>644</v>
      </c>
      <c r="L6982" t="s">
        <v>20</v>
      </c>
      <c r="M6982" t="s">
        <v>21</v>
      </c>
      <c r="N6982" t="s">
        <v>22</v>
      </c>
      <c r="O6982" s="4">
        <v>182099.71</v>
      </c>
      <c r="P6982" t="s">
        <v>28</v>
      </c>
      <c r="Q6982" t="str" cm="1">
        <f t="array" ref="Q6982">_xlfn.IFS(
O6982&lt;50000,"Low Salary (&lt;$50K)",
O6982&lt;90000,"Lower Middle ($50K-$90K)",
O6982&lt;130000,"Middle ($90K-$130K)",
O6982&lt;170000,"Upper Middle ($130K-$170K)",
O6982&gt;=170000,"High Salary (&gt;$170K)"
)</f>
        <v>High Salary (&gt;$170K)</v>
      </c>
      <c r="R6982" t="str" cm="1">
        <f t="array" ref="R6982">_xlfn.IFS(
G6982&lt;=2,"New Customers (0-2Y)",
G6982&lt;=5,"Growing Customers (3-5Y)",
G6982&lt;=8,"Established Customers (6-8Y)",
G6982&lt;=10,"Loyal Customers (9-10Y)"
)</f>
        <v>Loyal Customers (9-10Y)</v>
      </c>
    </row>
    <row r="6983" spans="1:18" x14ac:dyDescent="0.35">
      <c r="A6983">
        <v>15770039</v>
      </c>
      <c r="B6983" t="s">
        <v>672</v>
      </c>
      <c r="C6983" t="s">
        <v>42</v>
      </c>
      <c r="D6983" t="s">
        <v>39</v>
      </c>
      <c r="E6983">
        <v>39</v>
      </c>
      <c r="F6983" t="s">
        <v>19</v>
      </c>
      <c r="G6983">
        <v>4</v>
      </c>
      <c r="H6983" s="4">
        <v>112290.22</v>
      </c>
      <c r="I6983" t="s">
        <v>33</v>
      </c>
      <c r="J6983">
        <v>1</v>
      </c>
      <c r="K6983">
        <v>572</v>
      </c>
      <c r="L6983" t="s">
        <v>31</v>
      </c>
      <c r="M6983" t="s">
        <v>21</v>
      </c>
      <c r="N6983" t="s">
        <v>32</v>
      </c>
      <c r="O6983" s="4">
        <v>49373.97</v>
      </c>
      <c r="P6983" t="s">
        <v>23</v>
      </c>
      <c r="Q6983" t="str" cm="1">
        <f t="array" ref="Q6983">_xlfn.IFS(
O6983&lt;50000,"Low Salary (&lt;$50K)",
O6983&lt;90000,"Lower Middle ($50K-$90K)",
O6983&lt;130000,"Middle ($90K-$130K)",
O6983&lt;170000,"Upper Middle ($130K-$170K)",
O6983&gt;=170000,"High Salary (&gt;$170K)"
)</f>
        <v>Low Salary (&lt;$50K)</v>
      </c>
      <c r="R6983" t="str" cm="1">
        <f t="array" ref="R6983">_xlfn.IFS(
G6983&lt;=2,"New Customers (0-2Y)",
G6983&lt;=5,"Growing Customers (3-5Y)",
G6983&lt;=8,"Established Customers (6-8Y)",
G6983&lt;=10,"Loyal Customers (9-10Y)"
)</f>
        <v>Growing Customers (3-5Y)</v>
      </c>
    </row>
    <row r="6984" spans="1:18" x14ac:dyDescent="0.35">
      <c r="A6984">
        <v>15685096</v>
      </c>
      <c r="B6984" t="s">
        <v>87</v>
      </c>
      <c r="C6984" t="s">
        <v>17</v>
      </c>
      <c r="D6984" t="s">
        <v>18</v>
      </c>
      <c r="E6984">
        <v>50</v>
      </c>
      <c r="F6984" t="s">
        <v>19</v>
      </c>
      <c r="G6984">
        <v>4</v>
      </c>
      <c r="H6984" s="4">
        <v>0</v>
      </c>
      <c r="I6984" t="s">
        <v>24</v>
      </c>
      <c r="J6984">
        <v>2</v>
      </c>
      <c r="K6984">
        <v>753</v>
      </c>
      <c r="L6984" t="s">
        <v>35</v>
      </c>
      <c r="M6984" t="s">
        <v>21</v>
      </c>
      <c r="N6984" t="s">
        <v>22</v>
      </c>
      <c r="O6984" s="4">
        <v>861.4</v>
      </c>
      <c r="P6984" t="s">
        <v>28</v>
      </c>
      <c r="Q6984" t="str" cm="1">
        <f t="array" ref="Q6984">_xlfn.IFS(
O6984&lt;50000,"Low Salary (&lt;$50K)",
O6984&lt;90000,"Lower Middle ($50K-$90K)",
O6984&lt;130000,"Middle ($90K-$130K)",
O6984&lt;170000,"Upper Middle ($130K-$170K)",
O6984&gt;=170000,"High Salary (&gt;$170K)"
)</f>
        <v>Low Salary (&lt;$50K)</v>
      </c>
      <c r="R6984" t="str" cm="1">
        <f t="array" ref="R6984">_xlfn.IFS(
G6984&lt;=2,"New Customers (0-2Y)",
G6984&lt;=5,"Growing Customers (3-5Y)",
G6984&lt;=8,"Established Customers (6-8Y)",
G6984&lt;=10,"Loyal Customers (9-10Y)"
)</f>
        <v>Growing Customers (3-5Y)</v>
      </c>
    </row>
    <row r="6985" spans="1:18" x14ac:dyDescent="0.35">
      <c r="A6985">
        <v>15669501</v>
      </c>
      <c r="B6985" t="s">
        <v>672</v>
      </c>
      <c r="C6985" t="s">
        <v>17</v>
      </c>
      <c r="D6985" t="s">
        <v>39</v>
      </c>
      <c r="E6985">
        <v>35</v>
      </c>
      <c r="F6985" t="s">
        <v>19</v>
      </c>
      <c r="G6985">
        <v>5</v>
      </c>
      <c r="H6985" s="4">
        <v>0</v>
      </c>
      <c r="I6985" t="s">
        <v>24</v>
      </c>
      <c r="J6985">
        <v>2</v>
      </c>
      <c r="K6985">
        <v>706</v>
      </c>
      <c r="L6985" t="s">
        <v>35</v>
      </c>
      <c r="M6985" t="s">
        <v>21</v>
      </c>
      <c r="N6985" t="s">
        <v>22</v>
      </c>
      <c r="O6985" s="4">
        <v>81718.37</v>
      </c>
      <c r="P6985" t="s">
        <v>28</v>
      </c>
      <c r="Q6985" t="str" cm="1">
        <f t="array" ref="Q6985">_xlfn.IFS(
O6985&lt;50000,"Low Salary (&lt;$50K)",
O6985&lt;90000,"Lower Middle ($50K-$90K)",
O6985&lt;130000,"Middle ($90K-$130K)",
O6985&lt;170000,"Upper Middle ($130K-$170K)",
O6985&gt;=170000,"High Salary (&gt;$170K)"
)</f>
        <v>Lower Middle ($50K-$90K)</v>
      </c>
      <c r="R6985" t="str" cm="1">
        <f t="array" ref="R6985">_xlfn.IFS(
G6985&lt;=2,"New Customers (0-2Y)",
G6985&lt;=5,"Growing Customers (3-5Y)",
G6985&lt;=8,"Established Customers (6-8Y)",
G6985&lt;=10,"Loyal Customers (9-10Y)"
)</f>
        <v>Growing Customers (3-5Y)</v>
      </c>
    </row>
    <row r="6986" spans="1:18" x14ac:dyDescent="0.35">
      <c r="A6986">
        <v>15622631</v>
      </c>
      <c r="B6986" t="s">
        <v>46</v>
      </c>
      <c r="C6986" t="s">
        <v>17</v>
      </c>
      <c r="D6986" t="s">
        <v>39</v>
      </c>
      <c r="E6986">
        <v>44</v>
      </c>
      <c r="F6986" t="s">
        <v>19</v>
      </c>
      <c r="G6986">
        <v>8</v>
      </c>
      <c r="H6986" s="4">
        <v>154409.74</v>
      </c>
      <c r="I6986" t="s">
        <v>33</v>
      </c>
      <c r="J6986">
        <v>1</v>
      </c>
      <c r="K6986">
        <v>588</v>
      </c>
      <c r="L6986" t="s">
        <v>31</v>
      </c>
      <c r="M6986" t="s">
        <v>21</v>
      </c>
      <c r="N6986" t="s">
        <v>32</v>
      </c>
      <c r="O6986" s="4">
        <v>49324.03</v>
      </c>
      <c r="P6986" t="s">
        <v>23</v>
      </c>
      <c r="Q6986" t="str" cm="1">
        <f t="array" ref="Q6986">_xlfn.IFS(
O6986&lt;50000,"Low Salary (&lt;$50K)",
O6986&lt;90000,"Lower Middle ($50K-$90K)",
O6986&lt;130000,"Middle ($90K-$130K)",
O6986&lt;170000,"Upper Middle ($130K-$170K)",
O6986&gt;=170000,"High Salary (&gt;$170K)"
)</f>
        <v>Low Salary (&lt;$50K)</v>
      </c>
      <c r="R6986" t="str" cm="1">
        <f t="array" ref="R6986">_xlfn.IFS(
G6986&lt;=2,"New Customers (0-2Y)",
G6986&lt;=5,"Growing Customers (3-5Y)",
G6986&lt;=8,"Established Customers (6-8Y)",
G6986&lt;=10,"Loyal Customers (9-10Y)"
)</f>
        <v>Established Customers (6-8Y)</v>
      </c>
    </row>
    <row r="6987" spans="1:18" x14ac:dyDescent="0.35">
      <c r="A6987">
        <v>15586699</v>
      </c>
      <c r="B6987" t="s">
        <v>1115</v>
      </c>
      <c r="C6987" t="s">
        <v>17</v>
      </c>
      <c r="D6987" t="s">
        <v>39</v>
      </c>
      <c r="E6987">
        <v>32</v>
      </c>
      <c r="F6987" t="s">
        <v>19</v>
      </c>
      <c r="G6987">
        <v>9</v>
      </c>
      <c r="H6987" s="4">
        <v>0</v>
      </c>
      <c r="I6987" t="s">
        <v>24</v>
      </c>
      <c r="J6987">
        <v>2</v>
      </c>
      <c r="K6987">
        <v>825</v>
      </c>
      <c r="L6987" t="s">
        <v>37</v>
      </c>
      <c r="M6987" t="s">
        <v>27</v>
      </c>
      <c r="N6987" t="s">
        <v>32</v>
      </c>
      <c r="O6987" s="4">
        <v>9751.0300000000007</v>
      </c>
      <c r="P6987" t="s">
        <v>28</v>
      </c>
      <c r="Q6987" t="str" cm="1">
        <f t="array" ref="Q6987">_xlfn.IFS(
O6987&lt;50000,"Low Salary (&lt;$50K)",
O6987&lt;90000,"Lower Middle ($50K-$90K)",
O6987&lt;130000,"Middle ($90K-$130K)",
O6987&lt;170000,"Upper Middle ($130K-$170K)",
O6987&gt;=170000,"High Salary (&gt;$170K)"
)</f>
        <v>Low Salary (&lt;$50K)</v>
      </c>
      <c r="R6987" t="str" cm="1">
        <f t="array" ref="R6987">_xlfn.IFS(
G6987&lt;=2,"New Customers (0-2Y)",
G6987&lt;=5,"Growing Customers (3-5Y)",
G6987&lt;=8,"Established Customers (6-8Y)",
G6987&lt;=10,"Loyal Customers (9-10Y)"
)</f>
        <v>Loyal Customers (9-10Y)</v>
      </c>
    </row>
    <row r="6988" spans="1:18" x14ac:dyDescent="0.35">
      <c r="A6988">
        <v>15702377</v>
      </c>
      <c r="B6988" t="s">
        <v>2476</v>
      </c>
      <c r="C6988" t="s">
        <v>26</v>
      </c>
      <c r="D6988" t="s">
        <v>39</v>
      </c>
      <c r="E6988">
        <v>48</v>
      </c>
      <c r="F6988" t="s">
        <v>19</v>
      </c>
      <c r="G6988">
        <v>1</v>
      </c>
      <c r="H6988" s="4">
        <v>132759.79999999999</v>
      </c>
      <c r="I6988" t="s">
        <v>33</v>
      </c>
      <c r="J6988">
        <v>1</v>
      </c>
      <c r="K6988">
        <v>627</v>
      </c>
      <c r="L6988" t="s">
        <v>20</v>
      </c>
      <c r="M6988" t="s">
        <v>21</v>
      </c>
      <c r="N6988" t="s">
        <v>32</v>
      </c>
      <c r="O6988" s="4">
        <v>78899.22</v>
      </c>
      <c r="P6988" t="s">
        <v>28</v>
      </c>
      <c r="Q6988" t="str" cm="1">
        <f t="array" ref="Q6988">_xlfn.IFS(
O6988&lt;50000,"Low Salary (&lt;$50K)",
O6988&lt;90000,"Lower Middle ($50K-$90K)",
O6988&lt;130000,"Middle ($90K-$130K)",
O6988&lt;170000,"Upper Middle ($130K-$170K)",
O6988&gt;=170000,"High Salary (&gt;$170K)"
)</f>
        <v>Lower Middle ($50K-$90K)</v>
      </c>
      <c r="R6988" t="str" cm="1">
        <f t="array" ref="R6988">_xlfn.IFS(
G6988&lt;=2,"New Customers (0-2Y)",
G6988&lt;=5,"Growing Customers (3-5Y)",
G6988&lt;=8,"Established Customers (6-8Y)",
G6988&lt;=10,"Loyal Customers (9-10Y)"
)</f>
        <v>New Customers (0-2Y)</v>
      </c>
    </row>
    <row r="6989" spans="1:18" x14ac:dyDescent="0.35">
      <c r="A6989">
        <v>15577170</v>
      </c>
      <c r="B6989" t="s">
        <v>772</v>
      </c>
      <c r="C6989" t="s">
        <v>17</v>
      </c>
      <c r="D6989" t="s">
        <v>39</v>
      </c>
      <c r="E6989">
        <v>60</v>
      </c>
      <c r="F6989" t="s">
        <v>2967</v>
      </c>
      <c r="G6989">
        <v>5</v>
      </c>
      <c r="H6989" s="4">
        <v>76705.87</v>
      </c>
      <c r="I6989" t="s">
        <v>29</v>
      </c>
      <c r="J6989">
        <v>2</v>
      </c>
      <c r="K6989">
        <v>532</v>
      </c>
      <c r="L6989" t="s">
        <v>31</v>
      </c>
      <c r="M6989" t="s">
        <v>27</v>
      </c>
      <c r="N6989" t="s">
        <v>22</v>
      </c>
      <c r="O6989" s="4">
        <v>13889.73</v>
      </c>
      <c r="P6989" t="s">
        <v>28</v>
      </c>
      <c r="Q6989" t="str" cm="1">
        <f t="array" ref="Q6989">_xlfn.IFS(
O6989&lt;50000,"Low Salary (&lt;$50K)",
O6989&lt;90000,"Lower Middle ($50K-$90K)",
O6989&lt;130000,"Middle ($90K-$130K)",
O6989&lt;170000,"Upper Middle ($130K-$170K)",
O6989&gt;=170000,"High Salary (&gt;$170K)"
)</f>
        <v>Low Salary (&lt;$50K)</v>
      </c>
      <c r="R6989" t="str" cm="1">
        <f t="array" ref="R6989">_xlfn.IFS(
G6989&lt;=2,"New Customers (0-2Y)",
G6989&lt;=5,"Growing Customers (3-5Y)",
G6989&lt;=8,"Established Customers (6-8Y)",
G6989&lt;=10,"Loyal Customers (9-10Y)"
)</f>
        <v>Growing Customers (3-5Y)</v>
      </c>
    </row>
    <row r="6990" spans="1:18" x14ac:dyDescent="0.35">
      <c r="A6990">
        <v>15769451</v>
      </c>
      <c r="B6990" t="s">
        <v>1181</v>
      </c>
      <c r="C6990" t="s">
        <v>17</v>
      </c>
      <c r="D6990" t="s">
        <v>18</v>
      </c>
      <c r="E6990">
        <v>44</v>
      </c>
      <c r="F6990" t="s">
        <v>19</v>
      </c>
      <c r="G6990">
        <v>1</v>
      </c>
      <c r="H6990" s="4">
        <v>0</v>
      </c>
      <c r="I6990" t="s">
        <v>24</v>
      </c>
      <c r="J6990">
        <v>2</v>
      </c>
      <c r="K6990">
        <v>764</v>
      </c>
      <c r="L6990" t="s">
        <v>35</v>
      </c>
      <c r="M6990" t="s">
        <v>21</v>
      </c>
      <c r="N6990" t="s">
        <v>22</v>
      </c>
      <c r="O6990" s="4">
        <v>11467.38</v>
      </c>
      <c r="P6990" t="s">
        <v>28</v>
      </c>
      <c r="Q6990" t="str" cm="1">
        <f t="array" ref="Q6990">_xlfn.IFS(
O6990&lt;50000,"Low Salary (&lt;$50K)",
O6990&lt;90000,"Lower Middle ($50K-$90K)",
O6990&lt;130000,"Middle ($90K-$130K)",
O6990&lt;170000,"Upper Middle ($130K-$170K)",
O6990&gt;=170000,"High Salary (&gt;$170K)"
)</f>
        <v>Low Salary (&lt;$50K)</v>
      </c>
      <c r="R6990" t="str" cm="1">
        <f t="array" ref="R6990">_xlfn.IFS(
G6990&lt;=2,"New Customers (0-2Y)",
G6990&lt;=5,"Growing Customers (3-5Y)",
G6990&lt;=8,"Established Customers (6-8Y)",
G6990&lt;=10,"Loyal Customers (9-10Y)"
)</f>
        <v>New Customers (0-2Y)</v>
      </c>
    </row>
    <row r="6991" spans="1:18" x14ac:dyDescent="0.35">
      <c r="A6991">
        <v>15811877</v>
      </c>
      <c r="B6991" t="s">
        <v>303</v>
      </c>
      <c r="C6991" t="s">
        <v>17</v>
      </c>
      <c r="D6991" t="s">
        <v>18</v>
      </c>
      <c r="E6991">
        <v>36</v>
      </c>
      <c r="F6991" t="s">
        <v>19</v>
      </c>
      <c r="G6991">
        <v>4</v>
      </c>
      <c r="H6991" s="4">
        <v>0</v>
      </c>
      <c r="I6991" t="s">
        <v>24</v>
      </c>
      <c r="J6991">
        <v>2</v>
      </c>
      <c r="K6991">
        <v>700</v>
      </c>
      <c r="L6991" t="s">
        <v>35</v>
      </c>
      <c r="M6991" t="s">
        <v>21</v>
      </c>
      <c r="N6991" t="s">
        <v>32</v>
      </c>
      <c r="O6991" s="4">
        <v>130789.15</v>
      </c>
      <c r="P6991" t="s">
        <v>28</v>
      </c>
      <c r="Q6991" t="str" cm="1">
        <f t="array" ref="Q6991">_xlfn.IFS(
O6991&lt;50000,"Low Salary (&lt;$50K)",
O6991&lt;90000,"Lower Middle ($50K-$90K)",
O6991&lt;130000,"Middle ($90K-$130K)",
O6991&lt;170000,"Upper Middle ($130K-$170K)",
O6991&gt;=170000,"High Salary (&gt;$170K)"
)</f>
        <v>Upper Middle ($130K-$170K)</v>
      </c>
      <c r="R6991" t="str" cm="1">
        <f t="array" ref="R6991">_xlfn.IFS(
G6991&lt;=2,"New Customers (0-2Y)",
G6991&lt;=5,"Growing Customers (3-5Y)",
G6991&lt;=8,"Established Customers (6-8Y)",
G6991&lt;=10,"Loyal Customers (9-10Y)"
)</f>
        <v>Growing Customers (3-5Y)</v>
      </c>
    </row>
    <row r="6992" spans="1:18" x14ac:dyDescent="0.35">
      <c r="A6992">
        <v>15648725</v>
      </c>
      <c r="B6992" t="s">
        <v>760</v>
      </c>
      <c r="C6992" t="s">
        <v>17</v>
      </c>
      <c r="D6992" t="s">
        <v>39</v>
      </c>
      <c r="E6992">
        <v>41</v>
      </c>
      <c r="F6992" t="s">
        <v>19</v>
      </c>
      <c r="G6992">
        <v>3</v>
      </c>
      <c r="H6992" s="4">
        <v>0</v>
      </c>
      <c r="I6992" t="s">
        <v>24</v>
      </c>
      <c r="J6992">
        <v>2</v>
      </c>
      <c r="K6992">
        <v>660</v>
      </c>
      <c r="L6992" t="s">
        <v>35</v>
      </c>
      <c r="M6992" t="s">
        <v>21</v>
      </c>
      <c r="N6992" t="s">
        <v>22</v>
      </c>
      <c r="O6992" s="4">
        <v>108665.89</v>
      </c>
      <c r="P6992" t="s">
        <v>28</v>
      </c>
      <c r="Q6992" t="str" cm="1">
        <f t="array" ref="Q6992">_xlfn.IFS(
O6992&lt;50000,"Low Salary (&lt;$50K)",
O6992&lt;90000,"Lower Middle ($50K-$90K)",
O6992&lt;130000,"Middle ($90K-$130K)",
O6992&lt;170000,"Upper Middle ($130K-$170K)",
O6992&gt;=170000,"High Salary (&gt;$170K)"
)</f>
        <v>Middle ($90K-$130K)</v>
      </c>
      <c r="R6992" t="str" cm="1">
        <f t="array" ref="R6992">_xlfn.IFS(
G6992&lt;=2,"New Customers (0-2Y)",
G6992&lt;=5,"Growing Customers (3-5Y)",
G6992&lt;=8,"Established Customers (6-8Y)",
G6992&lt;=10,"Loyal Customers (9-10Y)"
)</f>
        <v>Growing Customers (3-5Y)</v>
      </c>
    </row>
    <row r="6993" spans="1:18" x14ac:dyDescent="0.35">
      <c r="A6993">
        <v>15752801</v>
      </c>
      <c r="B6993" t="s">
        <v>2098</v>
      </c>
      <c r="C6993" t="s">
        <v>42</v>
      </c>
      <c r="D6993" t="s">
        <v>39</v>
      </c>
      <c r="E6993">
        <v>29</v>
      </c>
      <c r="F6993" t="s">
        <v>43</v>
      </c>
      <c r="G6993">
        <v>9</v>
      </c>
      <c r="H6993" s="4">
        <v>125961.74</v>
      </c>
      <c r="I6993" t="s">
        <v>33</v>
      </c>
      <c r="J6993">
        <v>2</v>
      </c>
      <c r="K6993">
        <v>518</v>
      </c>
      <c r="L6993" t="s">
        <v>31</v>
      </c>
      <c r="M6993" t="s">
        <v>21</v>
      </c>
      <c r="N6993" t="s">
        <v>32</v>
      </c>
      <c r="O6993" s="4">
        <v>160303.07999999999</v>
      </c>
      <c r="P6993" t="s">
        <v>23</v>
      </c>
      <c r="Q6993" t="str" cm="1">
        <f t="array" ref="Q6993">_xlfn.IFS(
O6993&lt;50000,"Low Salary (&lt;$50K)",
O6993&lt;90000,"Lower Middle ($50K-$90K)",
O6993&lt;130000,"Middle ($90K-$130K)",
O6993&lt;170000,"Upper Middle ($130K-$170K)",
O6993&gt;=170000,"High Salary (&gt;$170K)"
)</f>
        <v>Upper Middle ($130K-$170K)</v>
      </c>
      <c r="R6993" t="str" cm="1">
        <f t="array" ref="R6993">_xlfn.IFS(
G6993&lt;=2,"New Customers (0-2Y)",
G6993&lt;=5,"Growing Customers (3-5Y)",
G6993&lt;=8,"Established Customers (6-8Y)",
G6993&lt;=10,"Loyal Customers (9-10Y)"
)</f>
        <v>Loyal Customers (9-10Y)</v>
      </c>
    </row>
    <row r="6994" spans="1:18" x14ac:dyDescent="0.35">
      <c r="A6994">
        <v>15808175</v>
      </c>
      <c r="B6994" t="s">
        <v>1226</v>
      </c>
      <c r="C6994" t="s">
        <v>17</v>
      </c>
      <c r="D6994" t="s">
        <v>18</v>
      </c>
      <c r="E6994">
        <v>39</v>
      </c>
      <c r="F6994" t="s">
        <v>19</v>
      </c>
      <c r="G6994">
        <v>7</v>
      </c>
      <c r="H6994" s="4">
        <v>49572.73</v>
      </c>
      <c r="I6994" t="s">
        <v>29</v>
      </c>
      <c r="J6994">
        <v>1</v>
      </c>
      <c r="K6994">
        <v>557</v>
      </c>
      <c r="L6994" t="s">
        <v>31</v>
      </c>
      <c r="M6994" t="s">
        <v>21</v>
      </c>
      <c r="N6994" t="s">
        <v>32</v>
      </c>
      <c r="O6994" s="4">
        <v>115287.99</v>
      </c>
      <c r="P6994" t="s">
        <v>23</v>
      </c>
      <c r="Q6994" t="str" cm="1">
        <f t="array" ref="Q6994">_xlfn.IFS(
O6994&lt;50000,"Low Salary (&lt;$50K)",
O6994&lt;90000,"Lower Middle ($50K-$90K)",
O6994&lt;130000,"Middle ($90K-$130K)",
O6994&lt;170000,"Upper Middle ($130K-$170K)",
O6994&gt;=170000,"High Salary (&gt;$170K)"
)</f>
        <v>Middle ($90K-$130K)</v>
      </c>
      <c r="R6994" t="str" cm="1">
        <f t="array" ref="R6994">_xlfn.IFS(
G6994&lt;=2,"New Customers (0-2Y)",
G6994&lt;=5,"Growing Customers (3-5Y)",
G6994&lt;=8,"Established Customers (6-8Y)",
G6994&lt;=10,"Loyal Customers (9-10Y)"
)</f>
        <v>Established Customers (6-8Y)</v>
      </c>
    </row>
    <row r="6995" spans="1:18" x14ac:dyDescent="0.35">
      <c r="A6995">
        <v>15681342</v>
      </c>
      <c r="B6995" t="s">
        <v>1497</v>
      </c>
      <c r="C6995" t="s">
        <v>17</v>
      </c>
      <c r="D6995" t="s">
        <v>18</v>
      </c>
      <c r="E6995">
        <v>35</v>
      </c>
      <c r="F6995" t="s">
        <v>19</v>
      </c>
      <c r="G6995">
        <v>1</v>
      </c>
      <c r="H6995" s="4">
        <v>103015.12</v>
      </c>
      <c r="I6995" t="s">
        <v>33</v>
      </c>
      <c r="J6995">
        <v>2</v>
      </c>
      <c r="K6995">
        <v>639</v>
      </c>
      <c r="L6995" t="s">
        <v>20</v>
      </c>
      <c r="M6995" t="s">
        <v>21</v>
      </c>
      <c r="N6995" t="s">
        <v>22</v>
      </c>
      <c r="O6995" s="4">
        <v>139094.12</v>
      </c>
      <c r="P6995" t="s">
        <v>28</v>
      </c>
      <c r="Q6995" t="str" cm="1">
        <f t="array" ref="Q6995">_xlfn.IFS(
O6995&lt;50000,"Low Salary (&lt;$50K)",
O6995&lt;90000,"Lower Middle ($50K-$90K)",
O6995&lt;130000,"Middle ($90K-$130K)",
O6995&lt;170000,"Upper Middle ($130K-$170K)",
O6995&gt;=170000,"High Salary (&gt;$170K)"
)</f>
        <v>Upper Middle ($130K-$170K)</v>
      </c>
      <c r="R6995" t="str" cm="1">
        <f t="array" ref="R6995">_xlfn.IFS(
G6995&lt;=2,"New Customers (0-2Y)",
G6995&lt;=5,"Growing Customers (3-5Y)",
G6995&lt;=8,"Established Customers (6-8Y)",
G6995&lt;=10,"Loyal Customers (9-10Y)"
)</f>
        <v>New Customers (0-2Y)</v>
      </c>
    </row>
    <row r="6996" spans="1:18" x14ac:dyDescent="0.35">
      <c r="A6996">
        <v>15589210</v>
      </c>
      <c r="B6996" t="s">
        <v>1729</v>
      </c>
      <c r="C6996" t="s">
        <v>17</v>
      </c>
      <c r="D6996" t="s">
        <v>18</v>
      </c>
      <c r="E6996">
        <v>24</v>
      </c>
      <c r="F6996" t="s">
        <v>43</v>
      </c>
      <c r="G6996">
        <v>4</v>
      </c>
      <c r="H6996" s="4">
        <v>0</v>
      </c>
      <c r="I6996" t="s">
        <v>24</v>
      </c>
      <c r="J6996">
        <v>1</v>
      </c>
      <c r="K6996">
        <v>557</v>
      </c>
      <c r="L6996" t="s">
        <v>31</v>
      </c>
      <c r="M6996" t="s">
        <v>27</v>
      </c>
      <c r="N6996" t="s">
        <v>32</v>
      </c>
      <c r="O6996" s="4">
        <v>20515.72</v>
      </c>
      <c r="P6996" t="s">
        <v>28</v>
      </c>
      <c r="Q6996" t="str" cm="1">
        <f t="array" ref="Q6996">_xlfn.IFS(
O6996&lt;50000,"Low Salary (&lt;$50K)",
O6996&lt;90000,"Lower Middle ($50K-$90K)",
O6996&lt;130000,"Middle ($90K-$130K)",
O6996&lt;170000,"Upper Middle ($130K-$170K)",
O6996&gt;=170000,"High Salary (&gt;$170K)"
)</f>
        <v>Low Salary (&lt;$50K)</v>
      </c>
      <c r="R6996" t="str" cm="1">
        <f t="array" ref="R6996">_xlfn.IFS(
G6996&lt;=2,"New Customers (0-2Y)",
G6996&lt;=5,"Growing Customers (3-5Y)",
G6996&lt;=8,"Established Customers (6-8Y)",
G6996&lt;=10,"Loyal Customers (9-10Y)"
)</f>
        <v>Growing Customers (3-5Y)</v>
      </c>
    </row>
    <row r="6997" spans="1:18" x14ac:dyDescent="0.35">
      <c r="A6997">
        <v>15696826</v>
      </c>
      <c r="B6997" t="s">
        <v>729</v>
      </c>
      <c r="C6997" t="s">
        <v>17</v>
      </c>
      <c r="D6997" t="s">
        <v>18</v>
      </c>
      <c r="E6997">
        <v>32</v>
      </c>
      <c r="F6997" t="s">
        <v>19</v>
      </c>
      <c r="G6997">
        <v>1</v>
      </c>
      <c r="H6997" s="4">
        <v>104001.38</v>
      </c>
      <c r="I6997" t="s">
        <v>33</v>
      </c>
      <c r="J6997">
        <v>1</v>
      </c>
      <c r="K6997">
        <v>633</v>
      </c>
      <c r="L6997" t="s">
        <v>20</v>
      </c>
      <c r="M6997" t="s">
        <v>27</v>
      </c>
      <c r="N6997" t="s">
        <v>22</v>
      </c>
      <c r="O6997" s="4">
        <v>36642.65</v>
      </c>
      <c r="P6997" t="s">
        <v>28</v>
      </c>
      <c r="Q6997" t="str" cm="1">
        <f t="array" ref="Q6997">_xlfn.IFS(
O6997&lt;50000,"Low Salary (&lt;$50K)",
O6997&lt;90000,"Lower Middle ($50K-$90K)",
O6997&lt;130000,"Middle ($90K-$130K)",
O6997&lt;170000,"Upper Middle ($130K-$170K)",
O6997&gt;=170000,"High Salary (&gt;$170K)"
)</f>
        <v>Low Salary (&lt;$50K)</v>
      </c>
      <c r="R6997" t="str" cm="1">
        <f t="array" ref="R6997">_xlfn.IFS(
G6997&lt;=2,"New Customers (0-2Y)",
G6997&lt;=5,"Growing Customers (3-5Y)",
G6997&lt;=8,"Established Customers (6-8Y)",
G6997&lt;=10,"Loyal Customers (9-10Y)"
)</f>
        <v>New Customers (0-2Y)</v>
      </c>
    </row>
    <row r="6998" spans="1:18" x14ac:dyDescent="0.35">
      <c r="A6998">
        <v>15614962</v>
      </c>
      <c r="B6998" t="s">
        <v>1215</v>
      </c>
      <c r="C6998" t="s">
        <v>26</v>
      </c>
      <c r="D6998" t="s">
        <v>18</v>
      </c>
      <c r="E6998">
        <v>50</v>
      </c>
      <c r="F6998" t="s">
        <v>19</v>
      </c>
      <c r="G6998">
        <v>2</v>
      </c>
      <c r="H6998" s="4">
        <v>87116.71</v>
      </c>
      <c r="I6998" t="s">
        <v>29</v>
      </c>
      <c r="J6998">
        <v>1</v>
      </c>
      <c r="K6998">
        <v>623</v>
      </c>
      <c r="L6998" t="s">
        <v>20</v>
      </c>
      <c r="M6998" t="s">
        <v>21</v>
      </c>
      <c r="N6998" t="s">
        <v>22</v>
      </c>
      <c r="O6998" s="4">
        <v>104382.11</v>
      </c>
      <c r="P6998" t="s">
        <v>28</v>
      </c>
      <c r="Q6998" t="str" cm="1">
        <f t="array" ref="Q6998">_xlfn.IFS(
O6998&lt;50000,"Low Salary (&lt;$50K)",
O6998&lt;90000,"Lower Middle ($50K-$90K)",
O6998&lt;130000,"Middle ($90K-$130K)",
O6998&lt;170000,"Upper Middle ($130K-$170K)",
O6998&gt;=170000,"High Salary (&gt;$170K)"
)</f>
        <v>Middle ($90K-$130K)</v>
      </c>
      <c r="R6998" t="str" cm="1">
        <f t="array" ref="R6998">_xlfn.IFS(
G6998&lt;=2,"New Customers (0-2Y)",
G6998&lt;=5,"Growing Customers (3-5Y)",
G6998&lt;=8,"Established Customers (6-8Y)",
G6998&lt;=10,"Loyal Customers (9-10Y)"
)</f>
        <v>New Customers (0-2Y)</v>
      </c>
    </row>
    <row r="6999" spans="1:18" x14ac:dyDescent="0.35">
      <c r="A6999">
        <v>15689061</v>
      </c>
      <c r="B6999" t="s">
        <v>1423</v>
      </c>
      <c r="C6999" t="s">
        <v>17</v>
      </c>
      <c r="D6999" t="s">
        <v>39</v>
      </c>
      <c r="E6999">
        <v>68</v>
      </c>
      <c r="F6999" t="s">
        <v>2967</v>
      </c>
      <c r="G6999">
        <v>5</v>
      </c>
      <c r="H6999" s="4">
        <v>82547.11</v>
      </c>
      <c r="I6999" t="s">
        <v>29</v>
      </c>
      <c r="J6999">
        <v>2</v>
      </c>
      <c r="K6999">
        <v>611</v>
      </c>
      <c r="L6999" t="s">
        <v>20</v>
      </c>
      <c r="M6999" t="s">
        <v>21</v>
      </c>
      <c r="N6999" t="s">
        <v>22</v>
      </c>
      <c r="O6999" s="4">
        <v>146448.01</v>
      </c>
      <c r="P6999" t="s">
        <v>28</v>
      </c>
      <c r="Q6999" t="str" cm="1">
        <f t="array" ref="Q6999">_xlfn.IFS(
O6999&lt;50000,"Low Salary (&lt;$50K)",
O6999&lt;90000,"Lower Middle ($50K-$90K)",
O6999&lt;130000,"Middle ($90K-$130K)",
O6999&lt;170000,"Upper Middle ($130K-$170K)",
O6999&gt;=170000,"High Salary (&gt;$170K)"
)</f>
        <v>Upper Middle ($130K-$170K)</v>
      </c>
      <c r="R6999" t="str" cm="1">
        <f t="array" ref="R6999">_xlfn.IFS(
G6999&lt;=2,"New Customers (0-2Y)",
G6999&lt;=5,"Growing Customers (3-5Y)",
G6999&lt;=8,"Established Customers (6-8Y)",
G6999&lt;=10,"Loyal Customers (9-10Y)"
)</f>
        <v>Growing Customers (3-5Y)</v>
      </c>
    </row>
    <row r="7000" spans="1:18" x14ac:dyDescent="0.35">
      <c r="A7000">
        <v>15640074</v>
      </c>
      <c r="B7000" t="s">
        <v>2115</v>
      </c>
      <c r="C7000" t="s">
        <v>26</v>
      </c>
      <c r="D7000" t="s">
        <v>18</v>
      </c>
      <c r="E7000">
        <v>47</v>
      </c>
      <c r="F7000" t="s">
        <v>19</v>
      </c>
      <c r="G7000">
        <v>5</v>
      </c>
      <c r="H7000" s="4">
        <v>0</v>
      </c>
      <c r="I7000" t="s">
        <v>24</v>
      </c>
      <c r="J7000">
        <v>1</v>
      </c>
      <c r="K7000">
        <v>666</v>
      </c>
      <c r="L7000" t="s">
        <v>35</v>
      </c>
      <c r="M7000" t="s">
        <v>27</v>
      </c>
      <c r="N7000" t="s">
        <v>32</v>
      </c>
      <c r="O7000" s="4">
        <v>166650.9</v>
      </c>
      <c r="P7000" t="s">
        <v>23</v>
      </c>
      <c r="Q7000" t="str" cm="1">
        <f t="array" ref="Q7000">_xlfn.IFS(
O7000&lt;50000,"Low Salary (&lt;$50K)",
O7000&lt;90000,"Lower Middle ($50K-$90K)",
O7000&lt;130000,"Middle ($90K-$130K)",
O7000&lt;170000,"Upper Middle ($130K-$170K)",
O7000&gt;=170000,"High Salary (&gt;$170K)"
)</f>
        <v>Upper Middle ($130K-$170K)</v>
      </c>
      <c r="R7000" t="str" cm="1">
        <f t="array" ref="R7000">_xlfn.IFS(
G7000&lt;=2,"New Customers (0-2Y)",
G7000&lt;=5,"Growing Customers (3-5Y)",
G7000&lt;=8,"Established Customers (6-8Y)",
G7000&lt;=10,"Loyal Customers (9-10Y)"
)</f>
        <v>Growing Customers (3-5Y)</v>
      </c>
    </row>
    <row r="7001" spans="1:18" x14ac:dyDescent="0.35">
      <c r="A7001">
        <v>15776156</v>
      </c>
      <c r="B7001" t="s">
        <v>1621</v>
      </c>
      <c r="C7001" t="s">
        <v>17</v>
      </c>
      <c r="D7001" t="s">
        <v>39</v>
      </c>
      <c r="E7001">
        <v>27</v>
      </c>
      <c r="F7001" t="s">
        <v>43</v>
      </c>
      <c r="G7001">
        <v>4</v>
      </c>
      <c r="H7001" s="4">
        <v>121325.84</v>
      </c>
      <c r="I7001" t="s">
        <v>33</v>
      </c>
      <c r="J7001">
        <v>1</v>
      </c>
      <c r="K7001">
        <v>521</v>
      </c>
      <c r="L7001" t="s">
        <v>31</v>
      </c>
      <c r="M7001" t="s">
        <v>21</v>
      </c>
      <c r="N7001" t="s">
        <v>22</v>
      </c>
      <c r="O7001" s="4">
        <v>164223.70000000001</v>
      </c>
      <c r="P7001" t="s">
        <v>23</v>
      </c>
      <c r="Q7001" t="str" cm="1">
        <f t="array" ref="Q7001">_xlfn.IFS(
O7001&lt;50000,"Low Salary (&lt;$50K)",
O7001&lt;90000,"Lower Middle ($50K-$90K)",
O7001&lt;130000,"Middle ($90K-$130K)",
O7001&lt;170000,"Upper Middle ($130K-$170K)",
O7001&gt;=170000,"High Salary (&gt;$170K)"
)</f>
        <v>Upper Middle ($130K-$170K)</v>
      </c>
      <c r="R7001" t="str" cm="1">
        <f t="array" ref="R7001">_xlfn.IFS(
G7001&lt;=2,"New Customers (0-2Y)",
G7001&lt;=5,"Growing Customers (3-5Y)",
G7001&lt;=8,"Established Customers (6-8Y)",
G7001&lt;=10,"Loyal Customers (9-10Y)"
)</f>
        <v>Growing Customers (3-5Y)</v>
      </c>
    </row>
    <row r="7002" spans="1:18" x14ac:dyDescent="0.35">
      <c r="A7002">
        <v>15739548</v>
      </c>
      <c r="B7002" t="s">
        <v>304</v>
      </c>
      <c r="C7002" t="s">
        <v>17</v>
      </c>
      <c r="D7002" t="s">
        <v>39</v>
      </c>
      <c r="E7002">
        <v>28</v>
      </c>
      <c r="F7002" t="s">
        <v>43</v>
      </c>
      <c r="G7002">
        <v>9</v>
      </c>
      <c r="H7002" s="4">
        <v>111167.7</v>
      </c>
      <c r="I7002" t="s">
        <v>33</v>
      </c>
      <c r="J7002">
        <v>1</v>
      </c>
      <c r="K7002">
        <v>775</v>
      </c>
      <c r="L7002" t="s">
        <v>35</v>
      </c>
      <c r="M7002" t="s">
        <v>21</v>
      </c>
      <c r="N7002" t="s">
        <v>32</v>
      </c>
      <c r="O7002" s="4">
        <v>149331.01</v>
      </c>
      <c r="P7002" t="s">
        <v>28</v>
      </c>
      <c r="Q7002" t="str" cm="1">
        <f t="array" ref="Q7002">_xlfn.IFS(
O7002&lt;50000,"Low Salary (&lt;$50K)",
O7002&lt;90000,"Lower Middle ($50K-$90K)",
O7002&lt;130000,"Middle ($90K-$130K)",
O7002&lt;170000,"Upper Middle ($130K-$170K)",
O7002&gt;=170000,"High Salary (&gt;$170K)"
)</f>
        <v>Upper Middle ($130K-$170K)</v>
      </c>
      <c r="R7002" t="str" cm="1">
        <f t="array" ref="R7002">_xlfn.IFS(
G7002&lt;=2,"New Customers (0-2Y)",
G7002&lt;=5,"Growing Customers (3-5Y)",
G7002&lt;=8,"Established Customers (6-8Y)",
G7002&lt;=10,"Loyal Customers (9-10Y)"
)</f>
        <v>Loyal Customers (9-10Y)</v>
      </c>
    </row>
    <row r="7003" spans="1:18" x14ac:dyDescent="0.35">
      <c r="A7003">
        <v>15662854</v>
      </c>
      <c r="B7003" t="s">
        <v>405</v>
      </c>
      <c r="C7003" t="s">
        <v>42</v>
      </c>
      <c r="D7003" t="s">
        <v>39</v>
      </c>
      <c r="E7003">
        <v>48</v>
      </c>
      <c r="F7003" t="s">
        <v>19</v>
      </c>
      <c r="G7003">
        <v>5</v>
      </c>
      <c r="H7003" s="4">
        <v>139714.4</v>
      </c>
      <c r="I7003" t="s">
        <v>33</v>
      </c>
      <c r="J7003">
        <v>2</v>
      </c>
      <c r="K7003">
        <v>681</v>
      </c>
      <c r="L7003" t="s">
        <v>35</v>
      </c>
      <c r="M7003" t="s">
        <v>27</v>
      </c>
      <c r="N7003" t="s">
        <v>32</v>
      </c>
      <c r="O7003" s="4">
        <v>73066.720000000001</v>
      </c>
      <c r="P7003" t="s">
        <v>28</v>
      </c>
      <c r="Q7003" t="str" cm="1">
        <f t="array" ref="Q7003">_xlfn.IFS(
O7003&lt;50000,"Low Salary (&lt;$50K)",
O7003&lt;90000,"Lower Middle ($50K-$90K)",
O7003&lt;130000,"Middle ($90K-$130K)",
O7003&lt;170000,"Upper Middle ($130K-$170K)",
O7003&gt;=170000,"High Salary (&gt;$170K)"
)</f>
        <v>Lower Middle ($50K-$90K)</v>
      </c>
      <c r="R7003" t="str" cm="1">
        <f t="array" ref="R7003">_xlfn.IFS(
G7003&lt;=2,"New Customers (0-2Y)",
G7003&lt;=5,"Growing Customers (3-5Y)",
G7003&lt;=8,"Established Customers (6-8Y)",
G7003&lt;=10,"Loyal Customers (9-10Y)"
)</f>
        <v>Growing Customers (3-5Y)</v>
      </c>
    </row>
    <row r="7004" spans="1:18" x14ac:dyDescent="0.35">
      <c r="A7004">
        <v>15687688</v>
      </c>
      <c r="B7004" t="s">
        <v>653</v>
      </c>
      <c r="C7004" t="s">
        <v>42</v>
      </c>
      <c r="D7004" t="s">
        <v>18</v>
      </c>
      <c r="E7004">
        <v>32</v>
      </c>
      <c r="F7004" t="s">
        <v>19</v>
      </c>
      <c r="G7004">
        <v>10</v>
      </c>
      <c r="H7004" s="4">
        <v>139875.20000000001</v>
      </c>
      <c r="I7004" t="s">
        <v>33</v>
      </c>
      <c r="J7004">
        <v>2</v>
      </c>
      <c r="K7004">
        <v>564</v>
      </c>
      <c r="L7004" t="s">
        <v>31</v>
      </c>
      <c r="M7004" t="s">
        <v>21</v>
      </c>
      <c r="N7004" t="s">
        <v>32</v>
      </c>
      <c r="O7004" s="4">
        <v>15378.23</v>
      </c>
      <c r="P7004" t="s">
        <v>28</v>
      </c>
      <c r="Q7004" t="str" cm="1">
        <f t="array" ref="Q7004">_xlfn.IFS(
O7004&lt;50000,"Low Salary (&lt;$50K)",
O7004&lt;90000,"Lower Middle ($50K-$90K)",
O7004&lt;130000,"Middle ($90K-$130K)",
O7004&lt;170000,"Upper Middle ($130K-$170K)",
O7004&gt;=170000,"High Salary (&gt;$170K)"
)</f>
        <v>Low Salary (&lt;$50K)</v>
      </c>
      <c r="R7004" t="str" cm="1">
        <f t="array" ref="R7004">_xlfn.IFS(
G7004&lt;=2,"New Customers (0-2Y)",
G7004&lt;=5,"Growing Customers (3-5Y)",
G7004&lt;=8,"Established Customers (6-8Y)",
G7004&lt;=10,"Loyal Customers (9-10Y)"
)</f>
        <v>Loyal Customers (9-10Y)</v>
      </c>
    </row>
    <row r="7005" spans="1:18" x14ac:dyDescent="0.35">
      <c r="A7005">
        <v>15715750</v>
      </c>
      <c r="B7005" t="s">
        <v>982</v>
      </c>
      <c r="C7005" t="s">
        <v>42</v>
      </c>
      <c r="D7005" t="s">
        <v>18</v>
      </c>
      <c r="E7005">
        <v>44</v>
      </c>
      <c r="F7005" t="s">
        <v>19</v>
      </c>
      <c r="G7005">
        <v>2</v>
      </c>
      <c r="H7005" s="4">
        <v>113063.83</v>
      </c>
      <c r="I7005" t="s">
        <v>33</v>
      </c>
      <c r="J7005">
        <v>1</v>
      </c>
      <c r="K7005">
        <v>646</v>
      </c>
      <c r="L7005" t="s">
        <v>20</v>
      </c>
      <c r="M7005" t="s">
        <v>27</v>
      </c>
      <c r="N7005" t="s">
        <v>32</v>
      </c>
      <c r="O7005" s="4">
        <v>53072.49</v>
      </c>
      <c r="P7005" t="s">
        <v>23</v>
      </c>
      <c r="Q7005" t="str" cm="1">
        <f t="array" ref="Q7005">_xlfn.IFS(
O7005&lt;50000,"Low Salary (&lt;$50K)",
O7005&lt;90000,"Lower Middle ($50K-$90K)",
O7005&lt;130000,"Middle ($90K-$130K)",
O7005&lt;170000,"Upper Middle ($130K-$170K)",
O7005&gt;=170000,"High Salary (&gt;$170K)"
)</f>
        <v>Lower Middle ($50K-$90K)</v>
      </c>
      <c r="R7005" t="str" cm="1">
        <f t="array" ref="R7005">_xlfn.IFS(
G7005&lt;=2,"New Customers (0-2Y)",
G7005&lt;=5,"Growing Customers (3-5Y)",
G7005&lt;=8,"Established Customers (6-8Y)",
G7005&lt;=10,"Loyal Customers (9-10Y)"
)</f>
        <v>New Customers (0-2Y)</v>
      </c>
    </row>
    <row r="7006" spans="1:18" x14ac:dyDescent="0.35">
      <c r="A7006">
        <v>15571121</v>
      </c>
      <c r="B7006" t="s">
        <v>482</v>
      </c>
      <c r="C7006" t="s">
        <v>17</v>
      </c>
      <c r="D7006" t="s">
        <v>18</v>
      </c>
      <c r="E7006">
        <v>50</v>
      </c>
      <c r="F7006" t="s">
        <v>19</v>
      </c>
      <c r="G7006">
        <v>8</v>
      </c>
      <c r="H7006" s="4">
        <v>138340.06</v>
      </c>
      <c r="I7006" t="s">
        <v>33</v>
      </c>
      <c r="J7006">
        <v>1</v>
      </c>
      <c r="K7006">
        <v>670</v>
      </c>
      <c r="L7006" t="s">
        <v>35</v>
      </c>
      <c r="M7006" t="s">
        <v>27</v>
      </c>
      <c r="N7006" t="s">
        <v>22</v>
      </c>
      <c r="O7006" s="4">
        <v>3159.15</v>
      </c>
      <c r="P7006" t="s">
        <v>28</v>
      </c>
      <c r="Q7006" t="str" cm="1">
        <f t="array" ref="Q7006">_xlfn.IFS(
O7006&lt;50000,"Low Salary (&lt;$50K)",
O7006&lt;90000,"Lower Middle ($50K-$90K)",
O7006&lt;130000,"Middle ($90K-$130K)",
O7006&lt;170000,"Upper Middle ($130K-$170K)",
O7006&gt;=170000,"High Salary (&gt;$170K)"
)</f>
        <v>Low Salary (&lt;$50K)</v>
      </c>
      <c r="R7006" t="str" cm="1">
        <f t="array" ref="R7006">_xlfn.IFS(
G7006&lt;=2,"New Customers (0-2Y)",
G7006&lt;=5,"Growing Customers (3-5Y)",
G7006&lt;=8,"Established Customers (6-8Y)",
G7006&lt;=10,"Loyal Customers (9-10Y)"
)</f>
        <v>Established Customers (6-8Y)</v>
      </c>
    </row>
    <row r="7007" spans="1:18" x14ac:dyDescent="0.35">
      <c r="A7007">
        <v>15726466</v>
      </c>
      <c r="B7007" t="s">
        <v>684</v>
      </c>
      <c r="C7007" t="s">
        <v>17</v>
      </c>
      <c r="D7007" t="s">
        <v>39</v>
      </c>
      <c r="E7007">
        <v>43</v>
      </c>
      <c r="F7007" t="s">
        <v>19</v>
      </c>
      <c r="G7007">
        <v>1</v>
      </c>
      <c r="H7007" s="4">
        <v>114974.24</v>
      </c>
      <c r="I7007" t="s">
        <v>33</v>
      </c>
      <c r="J7007">
        <v>1</v>
      </c>
      <c r="K7007">
        <v>751</v>
      </c>
      <c r="L7007" t="s">
        <v>35</v>
      </c>
      <c r="M7007" t="s">
        <v>21</v>
      </c>
      <c r="N7007" t="s">
        <v>32</v>
      </c>
      <c r="O7007" s="4">
        <v>125920.54</v>
      </c>
      <c r="P7007" t="s">
        <v>28</v>
      </c>
      <c r="Q7007" t="str" cm="1">
        <f t="array" ref="Q7007">_xlfn.IFS(
O7007&lt;50000,"Low Salary (&lt;$50K)",
O7007&lt;90000,"Lower Middle ($50K-$90K)",
O7007&lt;130000,"Middle ($90K-$130K)",
O7007&lt;170000,"Upper Middle ($130K-$170K)",
O7007&gt;=170000,"High Salary (&gt;$170K)"
)</f>
        <v>Middle ($90K-$130K)</v>
      </c>
      <c r="R7007" t="str" cm="1">
        <f t="array" ref="R7007">_xlfn.IFS(
G7007&lt;=2,"New Customers (0-2Y)",
G7007&lt;=5,"Growing Customers (3-5Y)",
G7007&lt;=8,"Established Customers (6-8Y)",
G7007&lt;=10,"Loyal Customers (9-10Y)"
)</f>
        <v>New Customers (0-2Y)</v>
      </c>
    </row>
    <row r="7008" spans="1:18" x14ac:dyDescent="0.35">
      <c r="A7008">
        <v>15660390</v>
      </c>
      <c r="B7008" t="s">
        <v>285</v>
      </c>
      <c r="C7008" t="s">
        <v>17</v>
      </c>
      <c r="D7008" t="s">
        <v>18</v>
      </c>
      <c r="E7008">
        <v>33</v>
      </c>
      <c r="F7008" t="s">
        <v>19</v>
      </c>
      <c r="G7008">
        <v>6</v>
      </c>
      <c r="H7008" s="4">
        <v>0</v>
      </c>
      <c r="I7008" t="s">
        <v>24</v>
      </c>
      <c r="J7008">
        <v>2</v>
      </c>
      <c r="K7008">
        <v>544</v>
      </c>
      <c r="L7008" t="s">
        <v>31</v>
      </c>
      <c r="M7008" t="s">
        <v>21</v>
      </c>
      <c r="N7008" t="s">
        <v>22</v>
      </c>
      <c r="O7008" s="4">
        <v>124113.04</v>
      </c>
      <c r="P7008" t="s">
        <v>28</v>
      </c>
      <c r="Q7008" t="str" cm="1">
        <f t="array" ref="Q7008">_xlfn.IFS(
O7008&lt;50000,"Low Salary (&lt;$50K)",
O7008&lt;90000,"Lower Middle ($50K-$90K)",
O7008&lt;130000,"Middle ($90K-$130K)",
O7008&lt;170000,"Upper Middle ($130K-$170K)",
O7008&gt;=170000,"High Salary (&gt;$170K)"
)</f>
        <v>Middle ($90K-$130K)</v>
      </c>
      <c r="R7008" t="str" cm="1">
        <f t="array" ref="R7008">_xlfn.IFS(
G7008&lt;=2,"New Customers (0-2Y)",
G7008&lt;=5,"Growing Customers (3-5Y)",
G7008&lt;=8,"Established Customers (6-8Y)",
G7008&lt;=10,"Loyal Customers (9-10Y)"
)</f>
        <v>Established Customers (6-8Y)</v>
      </c>
    </row>
    <row r="7009" spans="1:18" x14ac:dyDescent="0.35">
      <c r="A7009">
        <v>15663942</v>
      </c>
      <c r="B7009" t="s">
        <v>393</v>
      </c>
      <c r="C7009" t="s">
        <v>17</v>
      </c>
      <c r="D7009" t="s">
        <v>18</v>
      </c>
      <c r="E7009">
        <v>38</v>
      </c>
      <c r="F7009" t="s">
        <v>19</v>
      </c>
      <c r="G7009">
        <v>5</v>
      </c>
      <c r="H7009" s="4">
        <v>0</v>
      </c>
      <c r="I7009" t="s">
        <v>24</v>
      </c>
      <c r="J7009">
        <v>2</v>
      </c>
      <c r="K7009">
        <v>639</v>
      </c>
      <c r="L7009" t="s">
        <v>20</v>
      </c>
      <c r="M7009" t="s">
        <v>27</v>
      </c>
      <c r="N7009" t="s">
        <v>32</v>
      </c>
      <c r="O7009" s="4">
        <v>93716.38</v>
      </c>
      <c r="P7009" t="s">
        <v>28</v>
      </c>
      <c r="Q7009" t="str" cm="1">
        <f t="array" ref="Q7009">_xlfn.IFS(
O7009&lt;50000,"Low Salary (&lt;$50K)",
O7009&lt;90000,"Lower Middle ($50K-$90K)",
O7009&lt;130000,"Middle ($90K-$130K)",
O7009&lt;170000,"Upper Middle ($130K-$170K)",
O7009&gt;=170000,"High Salary (&gt;$170K)"
)</f>
        <v>Middle ($90K-$130K)</v>
      </c>
      <c r="R7009" t="str" cm="1">
        <f t="array" ref="R7009">_xlfn.IFS(
G7009&lt;=2,"New Customers (0-2Y)",
G7009&lt;=5,"Growing Customers (3-5Y)",
G7009&lt;=8,"Established Customers (6-8Y)",
G7009&lt;=10,"Loyal Customers (9-10Y)"
)</f>
        <v>Growing Customers (3-5Y)</v>
      </c>
    </row>
    <row r="7010" spans="1:18" x14ac:dyDescent="0.35">
      <c r="A7010">
        <v>15638610</v>
      </c>
      <c r="B7010" t="s">
        <v>153</v>
      </c>
      <c r="C7010" t="s">
        <v>42</v>
      </c>
      <c r="D7010" t="s">
        <v>18</v>
      </c>
      <c r="E7010">
        <v>65</v>
      </c>
      <c r="F7010" t="s">
        <v>2967</v>
      </c>
      <c r="G7010">
        <v>5</v>
      </c>
      <c r="H7010" s="4">
        <v>117325.54</v>
      </c>
      <c r="I7010" t="s">
        <v>33</v>
      </c>
      <c r="J7010">
        <v>1</v>
      </c>
      <c r="K7010">
        <v>635</v>
      </c>
      <c r="L7010" t="s">
        <v>20</v>
      </c>
      <c r="M7010" t="s">
        <v>21</v>
      </c>
      <c r="N7010" t="s">
        <v>32</v>
      </c>
      <c r="O7010" s="4">
        <v>155799.85999999999</v>
      </c>
      <c r="P7010" t="s">
        <v>23</v>
      </c>
      <c r="Q7010" t="str" cm="1">
        <f t="array" ref="Q7010">_xlfn.IFS(
O7010&lt;50000,"Low Salary (&lt;$50K)",
O7010&lt;90000,"Lower Middle ($50K-$90K)",
O7010&lt;130000,"Middle ($90K-$130K)",
O7010&lt;170000,"Upper Middle ($130K-$170K)",
O7010&gt;=170000,"High Salary (&gt;$170K)"
)</f>
        <v>Upper Middle ($130K-$170K)</v>
      </c>
      <c r="R7010" t="str" cm="1">
        <f t="array" ref="R7010">_xlfn.IFS(
G7010&lt;=2,"New Customers (0-2Y)",
G7010&lt;=5,"Growing Customers (3-5Y)",
G7010&lt;=8,"Established Customers (6-8Y)",
G7010&lt;=10,"Loyal Customers (9-10Y)"
)</f>
        <v>Growing Customers (3-5Y)</v>
      </c>
    </row>
    <row r="7011" spans="1:18" x14ac:dyDescent="0.35">
      <c r="A7011">
        <v>15644446</v>
      </c>
      <c r="B7011" t="s">
        <v>1274</v>
      </c>
      <c r="C7011" t="s">
        <v>17</v>
      </c>
      <c r="D7011" t="s">
        <v>18</v>
      </c>
      <c r="E7011">
        <v>28</v>
      </c>
      <c r="F7011" t="s">
        <v>43</v>
      </c>
      <c r="G7011">
        <v>6</v>
      </c>
      <c r="H7011" s="4">
        <v>0</v>
      </c>
      <c r="I7011" t="s">
        <v>24</v>
      </c>
      <c r="J7011">
        <v>1</v>
      </c>
      <c r="K7011">
        <v>672</v>
      </c>
      <c r="L7011" t="s">
        <v>35</v>
      </c>
      <c r="M7011" t="s">
        <v>27</v>
      </c>
      <c r="N7011" t="s">
        <v>22</v>
      </c>
      <c r="O7011" s="4">
        <v>8814.69</v>
      </c>
      <c r="P7011" t="s">
        <v>28</v>
      </c>
      <c r="Q7011" t="str" cm="1">
        <f t="array" ref="Q7011">_xlfn.IFS(
O7011&lt;50000,"Low Salary (&lt;$50K)",
O7011&lt;90000,"Lower Middle ($50K-$90K)",
O7011&lt;130000,"Middle ($90K-$130K)",
O7011&lt;170000,"Upper Middle ($130K-$170K)",
O7011&gt;=170000,"High Salary (&gt;$170K)"
)</f>
        <v>Low Salary (&lt;$50K)</v>
      </c>
      <c r="R7011" t="str" cm="1">
        <f t="array" ref="R7011">_xlfn.IFS(
G7011&lt;=2,"New Customers (0-2Y)",
G7011&lt;=5,"Growing Customers (3-5Y)",
G7011&lt;=8,"Established Customers (6-8Y)",
G7011&lt;=10,"Loyal Customers (9-10Y)"
)</f>
        <v>Established Customers (6-8Y)</v>
      </c>
    </row>
    <row r="7012" spans="1:18" x14ac:dyDescent="0.35">
      <c r="A7012">
        <v>15585892</v>
      </c>
      <c r="B7012" t="s">
        <v>1243</v>
      </c>
      <c r="C7012" t="s">
        <v>17</v>
      </c>
      <c r="D7012" t="s">
        <v>18</v>
      </c>
      <c r="E7012">
        <v>35</v>
      </c>
      <c r="F7012" t="s">
        <v>19</v>
      </c>
      <c r="G7012">
        <v>8</v>
      </c>
      <c r="H7012" s="4">
        <v>0</v>
      </c>
      <c r="I7012" t="s">
        <v>24</v>
      </c>
      <c r="J7012">
        <v>1</v>
      </c>
      <c r="K7012">
        <v>639</v>
      </c>
      <c r="L7012" t="s">
        <v>20</v>
      </c>
      <c r="M7012" t="s">
        <v>27</v>
      </c>
      <c r="N7012" t="s">
        <v>32</v>
      </c>
      <c r="O7012" s="4">
        <v>164453.98000000001</v>
      </c>
      <c r="P7012" t="s">
        <v>28</v>
      </c>
      <c r="Q7012" t="str" cm="1">
        <f t="array" ref="Q7012">_xlfn.IFS(
O7012&lt;50000,"Low Salary (&lt;$50K)",
O7012&lt;90000,"Lower Middle ($50K-$90K)",
O7012&lt;130000,"Middle ($90K-$130K)",
O7012&lt;170000,"Upper Middle ($130K-$170K)",
O7012&gt;=170000,"High Salary (&gt;$170K)"
)</f>
        <v>Upper Middle ($130K-$170K)</v>
      </c>
      <c r="R7012" t="str" cm="1">
        <f t="array" ref="R7012">_xlfn.IFS(
G7012&lt;=2,"New Customers (0-2Y)",
G7012&lt;=5,"Growing Customers (3-5Y)",
G7012&lt;=8,"Established Customers (6-8Y)",
G7012&lt;=10,"Loyal Customers (9-10Y)"
)</f>
        <v>Established Customers (6-8Y)</v>
      </c>
    </row>
    <row r="7013" spans="1:18" x14ac:dyDescent="0.35">
      <c r="A7013">
        <v>15609356</v>
      </c>
      <c r="B7013" t="s">
        <v>2477</v>
      </c>
      <c r="C7013" t="s">
        <v>17</v>
      </c>
      <c r="D7013" t="s">
        <v>18</v>
      </c>
      <c r="E7013">
        <v>25</v>
      </c>
      <c r="F7013" t="s">
        <v>43</v>
      </c>
      <c r="G7013">
        <v>1</v>
      </c>
      <c r="H7013" s="4">
        <v>0</v>
      </c>
      <c r="I7013" t="s">
        <v>24</v>
      </c>
      <c r="J7013">
        <v>2</v>
      </c>
      <c r="K7013">
        <v>697</v>
      </c>
      <c r="L7013" t="s">
        <v>35</v>
      </c>
      <c r="M7013" t="s">
        <v>27</v>
      </c>
      <c r="N7013" t="s">
        <v>32</v>
      </c>
      <c r="O7013" s="4">
        <v>87803.32</v>
      </c>
      <c r="P7013" t="s">
        <v>28</v>
      </c>
      <c r="Q7013" t="str" cm="1">
        <f t="array" ref="Q7013">_xlfn.IFS(
O7013&lt;50000,"Low Salary (&lt;$50K)",
O7013&lt;90000,"Lower Middle ($50K-$90K)",
O7013&lt;130000,"Middle ($90K-$130K)",
O7013&lt;170000,"Upper Middle ($130K-$170K)",
O7013&gt;=170000,"High Salary (&gt;$170K)"
)</f>
        <v>Lower Middle ($50K-$90K)</v>
      </c>
      <c r="R7013" t="str" cm="1">
        <f t="array" ref="R7013">_xlfn.IFS(
G7013&lt;=2,"New Customers (0-2Y)",
G7013&lt;=5,"Growing Customers (3-5Y)",
G7013&lt;=8,"Established Customers (6-8Y)",
G7013&lt;=10,"Loyal Customers (9-10Y)"
)</f>
        <v>New Customers (0-2Y)</v>
      </c>
    </row>
    <row r="7014" spans="1:18" x14ac:dyDescent="0.35">
      <c r="A7014">
        <v>15803378</v>
      </c>
      <c r="B7014" t="s">
        <v>570</v>
      </c>
      <c r="C7014" t="s">
        <v>26</v>
      </c>
      <c r="D7014" t="s">
        <v>39</v>
      </c>
      <c r="E7014">
        <v>44</v>
      </c>
      <c r="F7014" t="s">
        <v>19</v>
      </c>
      <c r="G7014">
        <v>8</v>
      </c>
      <c r="H7014" s="4">
        <v>0</v>
      </c>
      <c r="I7014" t="s">
        <v>24</v>
      </c>
      <c r="J7014">
        <v>2</v>
      </c>
      <c r="K7014">
        <v>850</v>
      </c>
      <c r="L7014" t="s">
        <v>37</v>
      </c>
      <c r="M7014" t="s">
        <v>21</v>
      </c>
      <c r="N7014" t="s">
        <v>22</v>
      </c>
      <c r="O7014" s="4">
        <v>183617.32</v>
      </c>
      <c r="P7014" t="s">
        <v>28</v>
      </c>
      <c r="Q7014" t="str" cm="1">
        <f t="array" ref="Q7014">_xlfn.IFS(
O7014&lt;50000,"Low Salary (&lt;$50K)",
O7014&lt;90000,"Lower Middle ($50K-$90K)",
O7014&lt;130000,"Middle ($90K-$130K)",
O7014&lt;170000,"Upper Middle ($130K-$170K)",
O7014&gt;=170000,"High Salary (&gt;$170K)"
)</f>
        <v>High Salary (&gt;$170K)</v>
      </c>
      <c r="R7014" t="str" cm="1">
        <f t="array" ref="R7014">_xlfn.IFS(
G7014&lt;=2,"New Customers (0-2Y)",
G7014&lt;=5,"Growing Customers (3-5Y)",
G7014&lt;=8,"Established Customers (6-8Y)",
G7014&lt;=10,"Loyal Customers (9-10Y)"
)</f>
        <v>Established Customers (6-8Y)</v>
      </c>
    </row>
    <row r="7015" spans="1:18" x14ac:dyDescent="0.35">
      <c r="A7015">
        <v>15599440</v>
      </c>
      <c r="B7015" t="s">
        <v>696</v>
      </c>
      <c r="C7015" t="s">
        <v>17</v>
      </c>
      <c r="D7015" t="s">
        <v>18</v>
      </c>
      <c r="E7015">
        <v>34</v>
      </c>
      <c r="F7015" t="s">
        <v>19</v>
      </c>
      <c r="G7015">
        <v>8</v>
      </c>
      <c r="H7015" s="4">
        <v>0</v>
      </c>
      <c r="I7015" t="s">
        <v>24</v>
      </c>
      <c r="J7015">
        <v>2</v>
      </c>
      <c r="K7015">
        <v>748</v>
      </c>
      <c r="L7015" t="s">
        <v>35</v>
      </c>
      <c r="M7015" t="s">
        <v>21</v>
      </c>
      <c r="N7015" t="s">
        <v>32</v>
      </c>
      <c r="O7015" s="4">
        <v>53584.03</v>
      </c>
      <c r="P7015" t="s">
        <v>28</v>
      </c>
      <c r="Q7015" t="str" cm="1">
        <f t="array" ref="Q7015">_xlfn.IFS(
O7015&lt;50000,"Low Salary (&lt;$50K)",
O7015&lt;90000,"Lower Middle ($50K-$90K)",
O7015&lt;130000,"Middle ($90K-$130K)",
O7015&lt;170000,"Upper Middle ($130K-$170K)",
O7015&gt;=170000,"High Salary (&gt;$170K)"
)</f>
        <v>Lower Middle ($50K-$90K)</v>
      </c>
      <c r="R7015" t="str" cm="1">
        <f t="array" ref="R7015">_xlfn.IFS(
G7015&lt;=2,"New Customers (0-2Y)",
G7015&lt;=5,"Growing Customers (3-5Y)",
G7015&lt;=8,"Established Customers (6-8Y)",
G7015&lt;=10,"Loyal Customers (9-10Y)"
)</f>
        <v>Established Customers (6-8Y)</v>
      </c>
    </row>
    <row r="7016" spans="1:18" x14ac:dyDescent="0.35">
      <c r="A7016">
        <v>15692408</v>
      </c>
      <c r="B7016" t="s">
        <v>340</v>
      </c>
      <c r="C7016" t="s">
        <v>26</v>
      </c>
      <c r="D7016" t="s">
        <v>18</v>
      </c>
      <c r="E7016">
        <v>35</v>
      </c>
      <c r="F7016" t="s">
        <v>19</v>
      </c>
      <c r="G7016">
        <v>2</v>
      </c>
      <c r="H7016" s="4">
        <v>0</v>
      </c>
      <c r="I7016" t="s">
        <v>24</v>
      </c>
      <c r="J7016">
        <v>2</v>
      </c>
      <c r="K7016">
        <v>463</v>
      </c>
      <c r="L7016" t="s">
        <v>44</v>
      </c>
      <c r="M7016" t="s">
        <v>21</v>
      </c>
      <c r="N7016" t="s">
        <v>22</v>
      </c>
      <c r="O7016" s="4">
        <v>1950.93</v>
      </c>
      <c r="P7016" t="s">
        <v>28</v>
      </c>
      <c r="Q7016" t="str" cm="1">
        <f t="array" ref="Q7016">_xlfn.IFS(
O7016&lt;50000,"Low Salary (&lt;$50K)",
O7016&lt;90000,"Lower Middle ($50K-$90K)",
O7016&lt;130000,"Middle ($90K-$130K)",
O7016&lt;170000,"Upper Middle ($130K-$170K)",
O7016&gt;=170000,"High Salary (&gt;$170K)"
)</f>
        <v>Low Salary (&lt;$50K)</v>
      </c>
      <c r="R7016" t="str" cm="1">
        <f t="array" ref="R7016">_xlfn.IFS(
G7016&lt;=2,"New Customers (0-2Y)",
G7016&lt;=5,"Growing Customers (3-5Y)",
G7016&lt;=8,"Established Customers (6-8Y)",
G7016&lt;=10,"Loyal Customers (9-10Y)"
)</f>
        <v>New Customers (0-2Y)</v>
      </c>
    </row>
    <row r="7017" spans="1:18" x14ac:dyDescent="0.35">
      <c r="A7017">
        <v>15683168</v>
      </c>
      <c r="B7017" t="s">
        <v>2478</v>
      </c>
      <c r="C7017" t="s">
        <v>17</v>
      </c>
      <c r="D7017" t="s">
        <v>18</v>
      </c>
      <c r="E7017">
        <v>30</v>
      </c>
      <c r="F7017" t="s">
        <v>19</v>
      </c>
      <c r="G7017">
        <v>6</v>
      </c>
      <c r="H7017" s="4">
        <v>0</v>
      </c>
      <c r="I7017" t="s">
        <v>24</v>
      </c>
      <c r="J7017">
        <v>1</v>
      </c>
      <c r="K7017">
        <v>572</v>
      </c>
      <c r="L7017" t="s">
        <v>31</v>
      </c>
      <c r="M7017" t="s">
        <v>27</v>
      </c>
      <c r="N7017" t="s">
        <v>22</v>
      </c>
      <c r="O7017" s="4">
        <v>175025.27</v>
      </c>
      <c r="P7017" t="s">
        <v>28</v>
      </c>
      <c r="Q7017" t="str" cm="1">
        <f t="array" ref="Q7017">_xlfn.IFS(
O7017&lt;50000,"Low Salary (&lt;$50K)",
O7017&lt;90000,"Lower Middle ($50K-$90K)",
O7017&lt;130000,"Middle ($90K-$130K)",
O7017&lt;170000,"Upper Middle ($130K-$170K)",
O7017&gt;=170000,"High Salary (&gt;$170K)"
)</f>
        <v>High Salary (&gt;$170K)</v>
      </c>
      <c r="R7017" t="str" cm="1">
        <f t="array" ref="R7017">_xlfn.IFS(
G7017&lt;=2,"New Customers (0-2Y)",
G7017&lt;=5,"Growing Customers (3-5Y)",
G7017&lt;=8,"Established Customers (6-8Y)",
G7017&lt;=10,"Loyal Customers (9-10Y)"
)</f>
        <v>Established Customers (6-8Y)</v>
      </c>
    </row>
    <row r="7018" spans="1:18" x14ac:dyDescent="0.35">
      <c r="A7018">
        <v>15790254</v>
      </c>
      <c r="B7018" t="s">
        <v>195</v>
      </c>
      <c r="C7018" t="s">
        <v>26</v>
      </c>
      <c r="D7018" t="s">
        <v>39</v>
      </c>
      <c r="E7018">
        <v>50</v>
      </c>
      <c r="F7018" t="s">
        <v>19</v>
      </c>
      <c r="G7018">
        <v>1</v>
      </c>
      <c r="H7018" s="4">
        <v>78737.61</v>
      </c>
      <c r="I7018" t="s">
        <v>29</v>
      </c>
      <c r="J7018">
        <v>1</v>
      </c>
      <c r="K7018">
        <v>741</v>
      </c>
      <c r="L7018" t="s">
        <v>35</v>
      </c>
      <c r="M7018" t="s">
        <v>21</v>
      </c>
      <c r="N7018" t="s">
        <v>22</v>
      </c>
      <c r="O7018" s="4">
        <v>13018.96</v>
      </c>
      <c r="P7018" t="s">
        <v>28</v>
      </c>
      <c r="Q7018" t="str" cm="1">
        <f t="array" ref="Q7018">_xlfn.IFS(
O7018&lt;50000,"Low Salary (&lt;$50K)",
O7018&lt;90000,"Lower Middle ($50K-$90K)",
O7018&lt;130000,"Middle ($90K-$130K)",
O7018&lt;170000,"Upper Middle ($130K-$170K)",
O7018&gt;=170000,"High Salary (&gt;$170K)"
)</f>
        <v>Low Salary (&lt;$50K)</v>
      </c>
      <c r="R7018" t="str" cm="1">
        <f t="array" ref="R7018">_xlfn.IFS(
G7018&lt;=2,"New Customers (0-2Y)",
G7018&lt;=5,"Growing Customers (3-5Y)",
G7018&lt;=8,"Established Customers (6-8Y)",
G7018&lt;=10,"Loyal Customers (9-10Y)"
)</f>
        <v>New Customers (0-2Y)</v>
      </c>
    </row>
    <row r="7019" spans="1:18" x14ac:dyDescent="0.35">
      <c r="A7019">
        <v>15767729</v>
      </c>
      <c r="B7019" t="s">
        <v>252</v>
      </c>
      <c r="C7019" t="s">
        <v>26</v>
      </c>
      <c r="D7019" t="s">
        <v>39</v>
      </c>
      <c r="E7019">
        <v>25</v>
      </c>
      <c r="F7019" t="s">
        <v>43</v>
      </c>
      <c r="G7019">
        <v>5</v>
      </c>
      <c r="H7019" s="4">
        <v>182876.88</v>
      </c>
      <c r="I7019" t="s">
        <v>33</v>
      </c>
      <c r="J7019">
        <v>2</v>
      </c>
      <c r="K7019">
        <v>646</v>
      </c>
      <c r="L7019" t="s">
        <v>20</v>
      </c>
      <c r="M7019" t="s">
        <v>21</v>
      </c>
      <c r="N7019" t="s">
        <v>22</v>
      </c>
      <c r="O7019" s="4">
        <v>42537.59</v>
      </c>
      <c r="P7019" t="s">
        <v>23</v>
      </c>
      <c r="Q7019" t="str" cm="1">
        <f t="array" ref="Q7019">_xlfn.IFS(
O7019&lt;50000,"Low Salary (&lt;$50K)",
O7019&lt;90000,"Lower Middle ($50K-$90K)",
O7019&lt;130000,"Middle ($90K-$130K)",
O7019&lt;170000,"Upper Middle ($130K-$170K)",
O7019&gt;=170000,"High Salary (&gt;$170K)"
)</f>
        <v>Low Salary (&lt;$50K)</v>
      </c>
      <c r="R7019" t="str" cm="1">
        <f t="array" ref="R7019">_xlfn.IFS(
G7019&lt;=2,"New Customers (0-2Y)",
G7019&lt;=5,"Growing Customers (3-5Y)",
G7019&lt;=8,"Established Customers (6-8Y)",
G7019&lt;=10,"Loyal Customers (9-10Y)"
)</f>
        <v>Growing Customers (3-5Y)</v>
      </c>
    </row>
    <row r="7020" spans="1:18" x14ac:dyDescent="0.35">
      <c r="A7020">
        <v>15768600</v>
      </c>
      <c r="B7020" t="s">
        <v>178</v>
      </c>
      <c r="C7020" t="s">
        <v>42</v>
      </c>
      <c r="D7020" t="s">
        <v>39</v>
      </c>
      <c r="E7020">
        <v>50</v>
      </c>
      <c r="F7020" t="s">
        <v>19</v>
      </c>
      <c r="G7020">
        <v>9</v>
      </c>
      <c r="H7020" s="4">
        <v>130023.38</v>
      </c>
      <c r="I7020" t="s">
        <v>33</v>
      </c>
      <c r="J7020">
        <v>1</v>
      </c>
      <c r="K7020">
        <v>805</v>
      </c>
      <c r="L7020" t="s">
        <v>37</v>
      </c>
      <c r="M7020" t="s">
        <v>21</v>
      </c>
      <c r="N7020" t="s">
        <v>32</v>
      </c>
      <c r="O7020" s="4">
        <v>62989.82</v>
      </c>
      <c r="P7020" t="s">
        <v>23</v>
      </c>
      <c r="Q7020" t="str" cm="1">
        <f t="array" ref="Q7020">_xlfn.IFS(
O7020&lt;50000,"Low Salary (&lt;$50K)",
O7020&lt;90000,"Lower Middle ($50K-$90K)",
O7020&lt;130000,"Middle ($90K-$130K)",
O7020&lt;170000,"Upper Middle ($130K-$170K)",
O7020&gt;=170000,"High Salary (&gt;$170K)"
)</f>
        <v>Lower Middle ($50K-$90K)</v>
      </c>
      <c r="R7020" t="str" cm="1">
        <f t="array" ref="R7020">_xlfn.IFS(
G7020&lt;=2,"New Customers (0-2Y)",
G7020&lt;=5,"Growing Customers (3-5Y)",
G7020&lt;=8,"Established Customers (6-8Y)",
G7020&lt;=10,"Loyal Customers (9-10Y)"
)</f>
        <v>Loyal Customers (9-10Y)</v>
      </c>
    </row>
    <row r="7021" spans="1:18" x14ac:dyDescent="0.35">
      <c r="A7021">
        <v>15699839</v>
      </c>
      <c r="B7021" t="s">
        <v>1323</v>
      </c>
      <c r="C7021" t="s">
        <v>17</v>
      </c>
      <c r="D7021" t="s">
        <v>39</v>
      </c>
      <c r="E7021">
        <v>36</v>
      </c>
      <c r="F7021" t="s">
        <v>19</v>
      </c>
      <c r="G7021">
        <v>2</v>
      </c>
      <c r="H7021" s="4">
        <v>152606.82</v>
      </c>
      <c r="I7021" t="s">
        <v>33</v>
      </c>
      <c r="J7021">
        <v>1</v>
      </c>
      <c r="K7021">
        <v>637</v>
      </c>
      <c r="L7021" t="s">
        <v>20</v>
      </c>
      <c r="M7021" t="s">
        <v>21</v>
      </c>
      <c r="N7021" t="s">
        <v>22</v>
      </c>
      <c r="O7021" s="4">
        <v>71692.800000000003</v>
      </c>
      <c r="P7021" t="s">
        <v>28</v>
      </c>
      <c r="Q7021" t="str" cm="1">
        <f t="array" ref="Q7021">_xlfn.IFS(
O7021&lt;50000,"Low Salary (&lt;$50K)",
O7021&lt;90000,"Lower Middle ($50K-$90K)",
O7021&lt;130000,"Middle ($90K-$130K)",
O7021&lt;170000,"Upper Middle ($130K-$170K)",
O7021&gt;=170000,"High Salary (&gt;$170K)"
)</f>
        <v>Lower Middle ($50K-$90K)</v>
      </c>
      <c r="R7021" t="str" cm="1">
        <f t="array" ref="R7021">_xlfn.IFS(
G7021&lt;=2,"New Customers (0-2Y)",
G7021&lt;=5,"Growing Customers (3-5Y)",
G7021&lt;=8,"Established Customers (6-8Y)",
G7021&lt;=10,"Loyal Customers (9-10Y)"
)</f>
        <v>New Customers (0-2Y)</v>
      </c>
    </row>
    <row r="7022" spans="1:18" x14ac:dyDescent="0.35">
      <c r="A7022">
        <v>15786237</v>
      </c>
      <c r="B7022" t="s">
        <v>2479</v>
      </c>
      <c r="C7022" t="s">
        <v>17</v>
      </c>
      <c r="D7022" t="s">
        <v>39</v>
      </c>
      <c r="E7022">
        <v>28</v>
      </c>
      <c r="F7022" t="s">
        <v>43</v>
      </c>
      <c r="G7022">
        <v>7</v>
      </c>
      <c r="H7022" s="4">
        <v>0</v>
      </c>
      <c r="I7022" t="s">
        <v>24</v>
      </c>
      <c r="J7022">
        <v>2</v>
      </c>
      <c r="K7022">
        <v>651</v>
      </c>
      <c r="L7022" t="s">
        <v>20</v>
      </c>
      <c r="M7022" t="s">
        <v>21</v>
      </c>
      <c r="N7022" t="s">
        <v>32</v>
      </c>
      <c r="O7022" s="4">
        <v>823.96</v>
      </c>
      <c r="P7022" t="s">
        <v>28</v>
      </c>
      <c r="Q7022" t="str" cm="1">
        <f t="array" ref="Q7022">_xlfn.IFS(
O7022&lt;50000,"Low Salary (&lt;$50K)",
O7022&lt;90000,"Lower Middle ($50K-$90K)",
O7022&lt;130000,"Middle ($90K-$130K)",
O7022&lt;170000,"Upper Middle ($130K-$170K)",
O7022&gt;=170000,"High Salary (&gt;$170K)"
)</f>
        <v>Low Salary (&lt;$50K)</v>
      </c>
      <c r="R7022" t="str" cm="1">
        <f t="array" ref="R7022">_xlfn.IFS(
G7022&lt;=2,"New Customers (0-2Y)",
G7022&lt;=5,"Growing Customers (3-5Y)",
G7022&lt;=8,"Established Customers (6-8Y)",
G7022&lt;=10,"Loyal Customers (9-10Y)"
)</f>
        <v>Established Customers (6-8Y)</v>
      </c>
    </row>
    <row r="7023" spans="1:18" x14ac:dyDescent="0.35">
      <c r="A7023">
        <v>15694530</v>
      </c>
      <c r="B7023" t="s">
        <v>1466</v>
      </c>
      <c r="C7023" t="s">
        <v>17</v>
      </c>
      <c r="D7023" t="s">
        <v>39</v>
      </c>
      <c r="E7023">
        <v>28</v>
      </c>
      <c r="F7023" t="s">
        <v>43</v>
      </c>
      <c r="G7023">
        <v>4</v>
      </c>
      <c r="H7023" s="4">
        <v>167268.98000000001</v>
      </c>
      <c r="I7023" t="s">
        <v>33</v>
      </c>
      <c r="J7023">
        <v>1</v>
      </c>
      <c r="K7023">
        <v>672</v>
      </c>
      <c r="L7023" t="s">
        <v>35</v>
      </c>
      <c r="M7023" t="s">
        <v>21</v>
      </c>
      <c r="N7023" t="s">
        <v>22</v>
      </c>
      <c r="O7023" s="4">
        <v>169469.3</v>
      </c>
      <c r="P7023" t="s">
        <v>28</v>
      </c>
      <c r="Q7023" t="str" cm="1">
        <f t="array" ref="Q7023">_xlfn.IFS(
O7023&lt;50000,"Low Salary (&lt;$50K)",
O7023&lt;90000,"Lower Middle ($50K-$90K)",
O7023&lt;130000,"Middle ($90K-$130K)",
O7023&lt;170000,"Upper Middle ($130K-$170K)",
O7023&gt;=170000,"High Salary (&gt;$170K)"
)</f>
        <v>Upper Middle ($130K-$170K)</v>
      </c>
      <c r="R7023" t="str" cm="1">
        <f t="array" ref="R7023">_xlfn.IFS(
G7023&lt;=2,"New Customers (0-2Y)",
G7023&lt;=5,"Growing Customers (3-5Y)",
G7023&lt;=8,"Established Customers (6-8Y)",
G7023&lt;=10,"Loyal Customers (9-10Y)"
)</f>
        <v>Growing Customers (3-5Y)</v>
      </c>
    </row>
    <row r="7024" spans="1:18" x14ac:dyDescent="0.35">
      <c r="A7024">
        <v>15796813</v>
      </c>
      <c r="B7024" t="s">
        <v>1719</v>
      </c>
      <c r="C7024" t="s">
        <v>17</v>
      </c>
      <c r="D7024" t="s">
        <v>39</v>
      </c>
      <c r="E7024">
        <v>54</v>
      </c>
      <c r="F7024" t="s">
        <v>19</v>
      </c>
      <c r="G7024">
        <v>3</v>
      </c>
      <c r="H7024" s="4">
        <v>167831.88</v>
      </c>
      <c r="I7024" t="s">
        <v>33</v>
      </c>
      <c r="J7024">
        <v>2</v>
      </c>
      <c r="K7024">
        <v>493</v>
      </c>
      <c r="L7024" t="s">
        <v>44</v>
      </c>
      <c r="M7024" t="s">
        <v>21</v>
      </c>
      <c r="N7024" t="s">
        <v>32</v>
      </c>
      <c r="O7024" s="4">
        <v>150159.95000000001</v>
      </c>
      <c r="P7024" t="s">
        <v>23</v>
      </c>
      <c r="Q7024" t="str" cm="1">
        <f t="array" ref="Q7024">_xlfn.IFS(
O7024&lt;50000,"Low Salary (&lt;$50K)",
O7024&lt;90000,"Lower Middle ($50K-$90K)",
O7024&lt;130000,"Middle ($90K-$130K)",
O7024&lt;170000,"Upper Middle ($130K-$170K)",
O7024&gt;=170000,"High Salary (&gt;$170K)"
)</f>
        <v>Upper Middle ($130K-$170K)</v>
      </c>
      <c r="R7024" t="str" cm="1">
        <f t="array" ref="R7024">_xlfn.IFS(
G7024&lt;=2,"New Customers (0-2Y)",
G7024&lt;=5,"Growing Customers (3-5Y)",
G7024&lt;=8,"Established Customers (6-8Y)",
G7024&lt;=10,"Loyal Customers (9-10Y)"
)</f>
        <v>Growing Customers (3-5Y)</v>
      </c>
    </row>
    <row r="7025" spans="1:18" x14ac:dyDescent="0.35">
      <c r="A7025">
        <v>15605791</v>
      </c>
      <c r="B7025" t="s">
        <v>165</v>
      </c>
      <c r="C7025" t="s">
        <v>42</v>
      </c>
      <c r="D7025" t="s">
        <v>39</v>
      </c>
      <c r="E7025">
        <v>29</v>
      </c>
      <c r="F7025" t="s">
        <v>43</v>
      </c>
      <c r="G7025">
        <v>9</v>
      </c>
      <c r="H7025" s="4">
        <v>144287.6</v>
      </c>
      <c r="I7025" t="s">
        <v>33</v>
      </c>
      <c r="J7025">
        <v>2</v>
      </c>
      <c r="K7025">
        <v>524</v>
      </c>
      <c r="L7025" t="s">
        <v>31</v>
      </c>
      <c r="M7025" t="s">
        <v>21</v>
      </c>
      <c r="N7025" t="s">
        <v>32</v>
      </c>
      <c r="O7025" s="4">
        <v>32063.3</v>
      </c>
      <c r="P7025" t="s">
        <v>28</v>
      </c>
      <c r="Q7025" t="str" cm="1">
        <f t="array" ref="Q7025">_xlfn.IFS(
O7025&lt;50000,"Low Salary (&lt;$50K)",
O7025&lt;90000,"Lower Middle ($50K-$90K)",
O7025&lt;130000,"Middle ($90K-$130K)",
O7025&lt;170000,"Upper Middle ($130K-$170K)",
O7025&gt;=170000,"High Salary (&gt;$170K)"
)</f>
        <v>Low Salary (&lt;$50K)</v>
      </c>
      <c r="R7025" t="str" cm="1">
        <f t="array" ref="R7025">_xlfn.IFS(
G7025&lt;=2,"New Customers (0-2Y)",
G7025&lt;=5,"Growing Customers (3-5Y)",
G7025&lt;=8,"Established Customers (6-8Y)",
G7025&lt;=10,"Loyal Customers (9-10Y)"
)</f>
        <v>Loyal Customers (9-10Y)</v>
      </c>
    </row>
    <row r="7026" spans="1:18" x14ac:dyDescent="0.35">
      <c r="A7026">
        <v>15714087</v>
      </c>
      <c r="B7026" t="s">
        <v>2480</v>
      </c>
      <c r="C7026" t="s">
        <v>42</v>
      </c>
      <c r="D7026" t="s">
        <v>18</v>
      </c>
      <c r="E7026">
        <v>45</v>
      </c>
      <c r="F7026" t="s">
        <v>19</v>
      </c>
      <c r="G7026">
        <v>5</v>
      </c>
      <c r="H7026" s="4">
        <v>151855.32999999999</v>
      </c>
      <c r="I7026" t="s">
        <v>33</v>
      </c>
      <c r="J7026">
        <v>1</v>
      </c>
      <c r="K7026">
        <v>624</v>
      </c>
      <c r="L7026" t="s">
        <v>20</v>
      </c>
      <c r="M7026" t="s">
        <v>21</v>
      </c>
      <c r="N7026" t="s">
        <v>32</v>
      </c>
      <c r="O7026" s="4">
        <v>68794.149999999994</v>
      </c>
      <c r="P7026" t="s">
        <v>28</v>
      </c>
      <c r="Q7026" t="str" cm="1">
        <f t="array" ref="Q7026">_xlfn.IFS(
O7026&lt;50000,"Low Salary (&lt;$50K)",
O7026&lt;90000,"Lower Middle ($50K-$90K)",
O7026&lt;130000,"Middle ($90K-$130K)",
O7026&lt;170000,"Upper Middle ($130K-$170K)",
O7026&gt;=170000,"High Salary (&gt;$170K)"
)</f>
        <v>Lower Middle ($50K-$90K)</v>
      </c>
      <c r="R7026" t="str" cm="1">
        <f t="array" ref="R7026">_xlfn.IFS(
G7026&lt;=2,"New Customers (0-2Y)",
G7026&lt;=5,"Growing Customers (3-5Y)",
G7026&lt;=8,"Established Customers (6-8Y)",
G7026&lt;=10,"Loyal Customers (9-10Y)"
)</f>
        <v>Growing Customers (3-5Y)</v>
      </c>
    </row>
    <row r="7027" spans="1:18" x14ac:dyDescent="0.35">
      <c r="A7027">
        <v>15711446</v>
      </c>
      <c r="B7027" t="s">
        <v>760</v>
      </c>
      <c r="C7027" t="s">
        <v>26</v>
      </c>
      <c r="D7027" t="s">
        <v>18</v>
      </c>
      <c r="E7027">
        <v>51</v>
      </c>
      <c r="F7027" t="s">
        <v>19</v>
      </c>
      <c r="G7027">
        <v>3</v>
      </c>
      <c r="H7027" s="4">
        <v>0</v>
      </c>
      <c r="I7027" t="s">
        <v>24</v>
      </c>
      <c r="J7027">
        <v>3</v>
      </c>
      <c r="K7027">
        <v>569</v>
      </c>
      <c r="L7027" t="s">
        <v>31</v>
      </c>
      <c r="M7027" t="s">
        <v>21</v>
      </c>
      <c r="N7027" t="s">
        <v>32</v>
      </c>
      <c r="O7027" s="4">
        <v>75084.960000000006</v>
      </c>
      <c r="P7027" t="s">
        <v>23</v>
      </c>
      <c r="Q7027" t="str" cm="1">
        <f t="array" ref="Q7027">_xlfn.IFS(
O7027&lt;50000,"Low Salary (&lt;$50K)",
O7027&lt;90000,"Lower Middle ($50K-$90K)",
O7027&lt;130000,"Middle ($90K-$130K)",
O7027&lt;170000,"Upper Middle ($130K-$170K)",
O7027&gt;=170000,"High Salary (&gt;$170K)"
)</f>
        <v>Lower Middle ($50K-$90K)</v>
      </c>
      <c r="R7027" t="str" cm="1">
        <f t="array" ref="R7027">_xlfn.IFS(
G7027&lt;=2,"New Customers (0-2Y)",
G7027&lt;=5,"Growing Customers (3-5Y)",
G7027&lt;=8,"Established Customers (6-8Y)",
G7027&lt;=10,"Loyal Customers (9-10Y)"
)</f>
        <v>Growing Customers (3-5Y)</v>
      </c>
    </row>
    <row r="7028" spans="1:18" x14ac:dyDescent="0.35">
      <c r="A7028">
        <v>15588123</v>
      </c>
      <c r="B7028" t="s">
        <v>1119</v>
      </c>
      <c r="C7028" t="s">
        <v>17</v>
      </c>
      <c r="D7028" t="s">
        <v>18</v>
      </c>
      <c r="E7028">
        <v>27</v>
      </c>
      <c r="F7028" t="s">
        <v>43</v>
      </c>
      <c r="G7028">
        <v>2</v>
      </c>
      <c r="H7028" s="4">
        <v>0</v>
      </c>
      <c r="I7028" t="s">
        <v>24</v>
      </c>
      <c r="J7028">
        <v>2</v>
      </c>
      <c r="K7028">
        <v>677</v>
      </c>
      <c r="L7028" t="s">
        <v>35</v>
      </c>
      <c r="M7028" t="s">
        <v>27</v>
      </c>
      <c r="N7028" t="s">
        <v>22</v>
      </c>
      <c r="O7028" s="4">
        <v>114685.92</v>
      </c>
      <c r="P7028" t="s">
        <v>28</v>
      </c>
      <c r="Q7028" t="str" cm="1">
        <f t="array" ref="Q7028">_xlfn.IFS(
O7028&lt;50000,"Low Salary (&lt;$50K)",
O7028&lt;90000,"Lower Middle ($50K-$90K)",
O7028&lt;130000,"Middle ($90K-$130K)",
O7028&lt;170000,"Upper Middle ($130K-$170K)",
O7028&gt;=170000,"High Salary (&gt;$170K)"
)</f>
        <v>Middle ($90K-$130K)</v>
      </c>
      <c r="R7028" t="str" cm="1">
        <f t="array" ref="R7028">_xlfn.IFS(
G7028&lt;=2,"New Customers (0-2Y)",
G7028&lt;=5,"Growing Customers (3-5Y)",
G7028&lt;=8,"Established Customers (6-8Y)",
G7028&lt;=10,"Loyal Customers (9-10Y)"
)</f>
        <v>New Customers (0-2Y)</v>
      </c>
    </row>
    <row r="7029" spans="1:18" x14ac:dyDescent="0.35">
      <c r="A7029">
        <v>15748552</v>
      </c>
      <c r="B7029" t="s">
        <v>423</v>
      </c>
      <c r="C7029" t="s">
        <v>42</v>
      </c>
      <c r="D7029" t="s">
        <v>39</v>
      </c>
      <c r="E7029">
        <v>37</v>
      </c>
      <c r="F7029" t="s">
        <v>19</v>
      </c>
      <c r="G7029">
        <v>4</v>
      </c>
      <c r="H7029" s="4">
        <v>155994.15</v>
      </c>
      <c r="I7029" t="s">
        <v>33</v>
      </c>
      <c r="J7029">
        <v>1</v>
      </c>
      <c r="K7029">
        <v>464</v>
      </c>
      <c r="L7029" t="s">
        <v>44</v>
      </c>
      <c r="M7029" t="s">
        <v>27</v>
      </c>
      <c r="N7029" t="s">
        <v>32</v>
      </c>
      <c r="O7029" s="4">
        <v>143665.44</v>
      </c>
      <c r="P7029" t="s">
        <v>28</v>
      </c>
      <c r="Q7029" t="str" cm="1">
        <f t="array" ref="Q7029">_xlfn.IFS(
O7029&lt;50000,"Low Salary (&lt;$50K)",
O7029&lt;90000,"Lower Middle ($50K-$90K)",
O7029&lt;130000,"Middle ($90K-$130K)",
O7029&lt;170000,"Upper Middle ($130K-$170K)",
O7029&gt;=170000,"High Salary (&gt;$170K)"
)</f>
        <v>Upper Middle ($130K-$170K)</v>
      </c>
      <c r="R7029" t="str" cm="1">
        <f t="array" ref="R7029">_xlfn.IFS(
G7029&lt;=2,"New Customers (0-2Y)",
G7029&lt;=5,"Growing Customers (3-5Y)",
G7029&lt;=8,"Established Customers (6-8Y)",
G7029&lt;=10,"Loyal Customers (9-10Y)"
)</f>
        <v>Growing Customers (3-5Y)</v>
      </c>
    </row>
    <row r="7030" spans="1:18" x14ac:dyDescent="0.35">
      <c r="A7030">
        <v>15618410</v>
      </c>
      <c r="B7030" t="s">
        <v>868</v>
      </c>
      <c r="C7030" t="s">
        <v>42</v>
      </c>
      <c r="D7030" t="s">
        <v>39</v>
      </c>
      <c r="E7030">
        <v>26</v>
      </c>
      <c r="F7030" t="s">
        <v>43</v>
      </c>
      <c r="G7030">
        <v>7</v>
      </c>
      <c r="H7030" s="4">
        <v>147527.03</v>
      </c>
      <c r="I7030" t="s">
        <v>33</v>
      </c>
      <c r="J7030">
        <v>1</v>
      </c>
      <c r="K7030">
        <v>718</v>
      </c>
      <c r="L7030" t="s">
        <v>35</v>
      </c>
      <c r="M7030" t="s">
        <v>27</v>
      </c>
      <c r="N7030" t="s">
        <v>32</v>
      </c>
      <c r="O7030" s="4">
        <v>51099.56</v>
      </c>
      <c r="P7030" t="s">
        <v>28</v>
      </c>
      <c r="Q7030" t="str" cm="1">
        <f t="array" ref="Q7030">_xlfn.IFS(
O7030&lt;50000,"Low Salary (&lt;$50K)",
O7030&lt;90000,"Lower Middle ($50K-$90K)",
O7030&lt;130000,"Middle ($90K-$130K)",
O7030&lt;170000,"Upper Middle ($130K-$170K)",
O7030&gt;=170000,"High Salary (&gt;$170K)"
)</f>
        <v>Lower Middle ($50K-$90K)</v>
      </c>
      <c r="R7030" t="str" cm="1">
        <f t="array" ref="R7030">_xlfn.IFS(
G7030&lt;=2,"New Customers (0-2Y)",
G7030&lt;=5,"Growing Customers (3-5Y)",
G7030&lt;=8,"Established Customers (6-8Y)",
G7030&lt;=10,"Loyal Customers (9-10Y)"
)</f>
        <v>Established Customers (6-8Y)</v>
      </c>
    </row>
    <row r="7031" spans="1:18" x14ac:dyDescent="0.35">
      <c r="A7031">
        <v>15672432</v>
      </c>
      <c r="B7031" t="s">
        <v>1135</v>
      </c>
      <c r="C7031" t="s">
        <v>17</v>
      </c>
      <c r="D7031" t="s">
        <v>18</v>
      </c>
      <c r="E7031">
        <v>53</v>
      </c>
      <c r="F7031" t="s">
        <v>19</v>
      </c>
      <c r="G7031">
        <v>4</v>
      </c>
      <c r="H7031" s="4">
        <v>0</v>
      </c>
      <c r="I7031" t="s">
        <v>24</v>
      </c>
      <c r="J7031">
        <v>1</v>
      </c>
      <c r="K7031">
        <v>594</v>
      </c>
      <c r="L7031" t="s">
        <v>31</v>
      </c>
      <c r="M7031" t="s">
        <v>21</v>
      </c>
      <c r="N7031" t="s">
        <v>32</v>
      </c>
      <c r="O7031" s="4">
        <v>5408.74</v>
      </c>
      <c r="P7031" t="s">
        <v>23</v>
      </c>
      <c r="Q7031" t="str" cm="1">
        <f t="array" ref="Q7031">_xlfn.IFS(
O7031&lt;50000,"Low Salary (&lt;$50K)",
O7031&lt;90000,"Lower Middle ($50K-$90K)",
O7031&lt;130000,"Middle ($90K-$130K)",
O7031&lt;170000,"Upper Middle ($130K-$170K)",
O7031&gt;=170000,"High Salary (&gt;$170K)"
)</f>
        <v>Low Salary (&lt;$50K)</v>
      </c>
      <c r="R7031" t="str" cm="1">
        <f t="array" ref="R7031">_xlfn.IFS(
G7031&lt;=2,"New Customers (0-2Y)",
G7031&lt;=5,"Growing Customers (3-5Y)",
G7031&lt;=8,"Established Customers (6-8Y)",
G7031&lt;=10,"Loyal Customers (9-10Y)"
)</f>
        <v>Growing Customers (3-5Y)</v>
      </c>
    </row>
    <row r="7032" spans="1:18" x14ac:dyDescent="0.35">
      <c r="A7032">
        <v>15610042</v>
      </c>
      <c r="B7032" t="s">
        <v>340</v>
      </c>
      <c r="C7032" t="s">
        <v>17</v>
      </c>
      <c r="D7032" t="s">
        <v>39</v>
      </c>
      <c r="E7032">
        <v>33</v>
      </c>
      <c r="F7032" t="s">
        <v>19</v>
      </c>
      <c r="G7032">
        <v>8</v>
      </c>
      <c r="H7032" s="4">
        <v>100267.03</v>
      </c>
      <c r="I7032" t="s">
        <v>33</v>
      </c>
      <c r="J7032">
        <v>1</v>
      </c>
      <c r="K7032">
        <v>574</v>
      </c>
      <c r="L7032" t="s">
        <v>31</v>
      </c>
      <c r="M7032" t="s">
        <v>21</v>
      </c>
      <c r="N7032" t="s">
        <v>32</v>
      </c>
      <c r="O7032" s="4">
        <v>103006.27</v>
      </c>
      <c r="P7032" t="s">
        <v>28</v>
      </c>
      <c r="Q7032" t="str" cm="1">
        <f t="array" ref="Q7032">_xlfn.IFS(
O7032&lt;50000,"Low Salary (&lt;$50K)",
O7032&lt;90000,"Lower Middle ($50K-$90K)",
O7032&lt;130000,"Middle ($90K-$130K)",
O7032&lt;170000,"Upper Middle ($130K-$170K)",
O7032&gt;=170000,"High Salary (&gt;$170K)"
)</f>
        <v>Middle ($90K-$130K)</v>
      </c>
      <c r="R7032" t="str" cm="1">
        <f t="array" ref="R7032">_xlfn.IFS(
G7032&lt;=2,"New Customers (0-2Y)",
G7032&lt;=5,"Growing Customers (3-5Y)",
G7032&lt;=8,"Established Customers (6-8Y)",
G7032&lt;=10,"Loyal Customers (9-10Y)"
)</f>
        <v>Established Customers (6-8Y)</v>
      </c>
    </row>
    <row r="7033" spans="1:18" x14ac:dyDescent="0.35">
      <c r="A7033">
        <v>15580914</v>
      </c>
      <c r="B7033" t="s">
        <v>202</v>
      </c>
      <c r="C7033" t="s">
        <v>26</v>
      </c>
      <c r="D7033" t="s">
        <v>39</v>
      </c>
      <c r="E7033">
        <v>48</v>
      </c>
      <c r="F7033" t="s">
        <v>19</v>
      </c>
      <c r="G7033">
        <v>0</v>
      </c>
      <c r="H7033" s="4">
        <v>83287.05</v>
      </c>
      <c r="I7033" t="s">
        <v>29</v>
      </c>
      <c r="J7033">
        <v>2</v>
      </c>
      <c r="K7033">
        <v>478</v>
      </c>
      <c r="L7033" t="s">
        <v>44</v>
      </c>
      <c r="M7033" t="s">
        <v>27</v>
      </c>
      <c r="N7033" t="s">
        <v>22</v>
      </c>
      <c r="O7033" s="4">
        <v>44147.95</v>
      </c>
      <c r="P7033" t="s">
        <v>23</v>
      </c>
      <c r="Q7033" t="str" cm="1">
        <f t="array" ref="Q7033">_xlfn.IFS(
O7033&lt;50000,"Low Salary (&lt;$50K)",
O7033&lt;90000,"Lower Middle ($50K-$90K)",
O7033&lt;130000,"Middle ($90K-$130K)",
O7033&lt;170000,"Upper Middle ($130K-$170K)",
O7033&gt;=170000,"High Salary (&gt;$170K)"
)</f>
        <v>Low Salary (&lt;$50K)</v>
      </c>
      <c r="R7033" t="str" cm="1">
        <f t="array" ref="R7033">_xlfn.IFS(
G7033&lt;=2,"New Customers (0-2Y)",
G7033&lt;=5,"Growing Customers (3-5Y)",
G7033&lt;=8,"Established Customers (6-8Y)",
G7033&lt;=10,"Loyal Customers (9-10Y)"
)</f>
        <v>New Customers (0-2Y)</v>
      </c>
    </row>
    <row r="7034" spans="1:18" x14ac:dyDescent="0.35">
      <c r="A7034">
        <v>15583680</v>
      </c>
      <c r="B7034" t="s">
        <v>339</v>
      </c>
      <c r="C7034" t="s">
        <v>26</v>
      </c>
      <c r="D7034" t="s">
        <v>39</v>
      </c>
      <c r="E7034">
        <v>41</v>
      </c>
      <c r="F7034" t="s">
        <v>19</v>
      </c>
      <c r="G7034">
        <v>4</v>
      </c>
      <c r="H7034" s="4">
        <v>0</v>
      </c>
      <c r="I7034" t="s">
        <v>24</v>
      </c>
      <c r="J7034">
        <v>1</v>
      </c>
      <c r="K7034">
        <v>615</v>
      </c>
      <c r="L7034" t="s">
        <v>20</v>
      </c>
      <c r="M7034" t="s">
        <v>27</v>
      </c>
      <c r="N7034" t="s">
        <v>22</v>
      </c>
      <c r="O7034" s="4">
        <v>149278.96</v>
      </c>
      <c r="P7034" t="s">
        <v>28</v>
      </c>
      <c r="Q7034" t="str" cm="1">
        <f t="array" ref="Q7034">_xlfn.IFS(
O7034&lt;50000,"Low Salary (&lt;$50K)",
O7034&lt;90000,"Lower Middle ($50K-$90K)",
O7034&lt;130000,"Middle ($90K-$130K)",
O7034&lt;170000,"Upper Middle ($130K-$170K)",
O7034&gt;=170000,"High Salary (&gt;$170K)"
)</f>
        <v>Upper Middle ($130K-$170K)</v>
      </c>
      <c r="R7034" t="str" cm="1">
        <f t="array" ref="R7034">_xlfn.IFS(
G7034&lt;=2,"New Customers (0-2Y)",
G7034&lt;=5,"Growing Customers (3-5Y)",
G7034&lt;=8,"Established Customers (6-8Y)",
G7034&lt;=10,"Loyal Customers (9-10Y)"
)</f>
        <v>Growing Customers (3-5Y)</v>
      </c>
    </row>
    <row r="7035" spans="1:18" x14ac:dyDescent="0.35">
      <c r="A7035">
        <v>15813718</v>
      </c>
      <c r="B7035" t="s">
        <v>625</v>
      </c>
      <c r="C7035" t="s">
        <v>26</v>
      </c>
      <c r="D7035" t="s">
        <v>39</v>
      </c>
      <c r="E7035">
        <v>45</v>
      </c>
      <c r="F7035" t="s">
        <v>19</v>
      </c>
      <c r="G7035">
        <v>4</v>
      </c>
      <c r="H7035" s="4">
        <v>0</v>
      </c>
      <c r="I7035" t="s">
        <v>24</v>
      </c>
      <c r="J7035">
        <v>2</v>
      </c>
      <c r="K7035">
        <v>651</v>
      </c>
      <c r="L7035" t="s">
        <v>20</v>
      </c>
      <c r="M7035" t="s">
        <v>27</v>
      </c>
      <c r="N7035" t="s">
        <v>32</v>
      </c>
      <c r="O7035" s="4">
        <v>193009.21</v>
      </c>
      <c r="P7035" t="s">
        <v>28</v>
      </c>
      <c r="Q7035" t="str" cm="1">
        <f t="array" ref="Q7035">_xlfn.IFS(
O7035&lt;50000,"Low Salary (&lt;$50K)",
O7035&lt;90000,"Lower Middle ($50K-$90K)",
O7035&lt;130000,"Middle ($90K-$130K)",
O7035&lt;170000,"Upper Middle ($130K-$170K)",
O7035&gt;=170000,"High Salary (&gt;$170K)"
)</f>
        <v>High Salary (&gt;$170K)</v>
      </c>
      <c r="R7035" t="str" cm="1">
        <f t="array" ref="R7035">_xlfn.IFS(
G7035&lt;=2,"New Customers (0-2Y)",
G7035&lt;=5,"Growing Customers (3-5Y)",
G7035&lt;=8,"Established Customers (6-8Y)",
G7035&lt;=10,"Loyal Customers (9-10Y)"
)</f>
        <v>Growing Customers (3-5Y)</v>
      </c>
    </row>
    <row r="7036" spans="1:18" x14ac:dyDescent="0.35">
      <c r="A7036">
        <v>15767264</v>
      </c>
      <c r="B7036" t="s">
        <v>2394</v>
      </c>
      <c r="C7036" t="s">
        <v>42</v>
      </c>
      <c r="D7036" t="s">
        <v>39</v>
      </c>
      <c r="E7036">
        <v>53</v>
      </c>
      <c r="F7036" t="s">
        <v>19</v>
      </c>
      <c r="G7036">
        <v>1</v>
      </c>
      <c r="H7036" s="4">
        <v>117438.17</v>
      </c>
      <c r="I7036" t="s">
        <v>33</v>
      </c>
      <c r="J7036">
        <v>1</v>
      </c>
      <c r="K7036">
        <v>465</v>
      </c>
      <c r="L7036" t="s">
        <v>44</v>
      </c>
      <c r="M7036" t="s">
        <v>27</v>
      </c>
      <c r="N7036" t="s">
        <v>32</v>
      </c>
      <c r="O7036" s="4">
        <v>74898.8</v>
      </c>
      <c r="P7036" t="s">
        <v>23</v>
      </c>
      <c r="Q7036" t="str" cm="1">
        <f t="array" ref="Q7036">_xlfn.IFS(
O7036&lt;50000,"Low Salary (&lt;$50K)",
O7036&lt;90000,"Lower Middle ($50K-$90K)",
O7036&lt;130000,"Middle ($90K-$130K)",
O7036&lt;170000,"Upper Middle ($130K-$170K)",
O7036&gt;=170000,"High Salary (&gt;$170K)"
)</f>
        <v>Lower Middle ($50K-$90K)</v>
      </c>
      <c r="R7036" t="str" cm="1">
        <f t="array" ref="R7036">_xlfn.IFS(
G7036&lt;=2,"New Customers (0-2Y)",
G7036&lt;=5,"Growing Customers (3-5Y)",
G7036&lt;=8,"Established Customers (6-8Y)",
G7036&lt;=10,"Loyal Customers (9-10Y)"
)</f>
        <v>New Customers (0-2Y)</v>
      </c>
    </row>
    <row r="7037" spans="1:18" x14ac:dyDescent="0.35">
      <c r="A7037">
        <v>15686461</v>
      </c>
      <c r="B7037" t="s">
        <v>2481</v>
      </c>
      <c r="C7037" t="s">
        <v>17</v>
      </c>
      <c r="D7037" t="s">
        <v>18</v>
      </c>
      <c r="E7037">
        <v>56</v>
      </c>
      <c r="F7037" t="s">
        <v>19</v>
      </c>
      <c r="G7037">
        <v>7</v>
      </c>
      <c r="H7037" s="4">
        <v>121235.05</v>
      </c>
      <c r="I7037" t="s">
        <v>33</v>
      </c>
      <c r="J7037">
        <v>2</v>
      </c>
      <c r="K7037">
        <v>558</v>
      </c>
      <c r="L7037" t="s">
        <v>31</v>
      </c>
      <c r="M7037" t="s">
        <v>21</v>
      </c>
      <c r="N7037" t="s">
        <v>22</v>
      </c>
      <c r="O7037" s="4">
        <v>116253.1</v>
      </c>
      <c r="P7037" t="s">
        <v>28</v>
      </c>
      <c r="Q7037" t="str" cm="1">
        <f t="array" ref="Q7037">_xlfn.IFS(
O7037&lt;50000,"Low Salary (&lt;$50K)",
O7037&lt;90000,"Lower Middle ($50K-$90K)",
O7037&lt;130000,"Middle ($90K-$130K)",
O7037&lt;170000,"Upper Middle ($130K-$170K)",
O7037&gt;=170000,"High Salary (&gt;$170K)"
)</f>
        <v>Middle ($90K-$130K)</v>
      </c>
      <c r="R7037" t="str" cm="1">
        <f t="array" ref="R7037">_xlfn.IFS(
G7037&lt;=2,"New Customers (0-2Y)",
G7037&lt;=5,"Growing Customers (3-5Y)",
G7037&lt;=8,"Established Customers (6-8Y)",
G7037&lt;=10,"Loyal Customers (9-10Y)"
)</f>
        <v>Established Customers (6-8Y)</v>
      </c>
    </row>
    <row r="7038" spans="1:18" x14ac:dyDescent="0.35">
      <c r="A7038">
        <v>15678882</v>
      </c>
      <c r="B7038" t="s">
        <v>238</v>
      </c>
      <c r="C7038" t="s">
        <v>42</v>
      </c>
      <c r="D7038" t="s">
        <v>39</v>
      </c>
      <c r="E7038">
        <v>37</v>
      </c>
      <c r="F7038" t="s">
        <v>19</v>
      </c>
      <c r="G7038">
        <v>3</v>
      </c>
      <c r="H7038" s="4">
        <v>129965.18</v>
      </c>
      <c r="I7038" t="s">
        <v>33</v>
      </c>
      <c r="J7038">
        <v>1</v>
      </c>
      <c r="K7038">
        <v>540</v>
      </c>
      <c r="L7038" t="s">
        <v>31</v>
      </c>
      <c r="M7038" t="s">
        <v>27</v>
      </c>
      <c r="N7038" t="s">
        <v>32</v>
      </c>
      <c r="O7038" s="4">
        <v>19374.080000000002</v>
      </c>
      <c r="P7038" t="s">
        <v>28</v>
      </c>
      <c r="Q7038" t="str" cm="1">
        <f t="array" ref="Q7038">_xlfn.IFS(
O7038&lt;50000,"Low Salary (&lt;$50K)",
O7038&lt;90000,"Lower Middle ($50K-$90K)",
O7038&lt;130000,"Middle ($90K-$130K)",
O7038&lt;170000,"Upper Middle ($130K-$170K)",
O7038&gt;=170000,"High Salary (&gt;$170K)"
)</f>
        <v>Low Salary (&lt;$50K)</v>
      </c>
      <c r="R7038" t="str" cm="1">
        <f t="array" ref="R7038">_xlfn.IFS(
G7038&lt;=2,"New Customers (0-2Y)",
G7038&lt;=5,"Growing Customers (3-5Y)",
G7038&lt;=8,"Established Customers (6-8Y)",
G7038&lt;=10,"Loyal Customers (9-10Y)"
)</f>
        <v>Growing Customers (3-5Y)</v>
      </c>
    </row>
    <row r="7039" spans="1:18" x14ac:dyDescent="0.35">
      <c r="A7039">
        <v>15789611</v>
      </c>
      <c r="B7039" t="s">
        <v>503</v>
      </c>
      <c r="C7039" t="s">
        <v>42</v>
      </c>
      <c r="D7039" t="s">
        <v>39</v>
      </c>
      <c r="E7039">
        <v>46</v>
      </c>
      <c r="F7039" t="s">
        <v>19</v>
      </c>
      <c r="G7039">
        <v>8</v>
      </c>
      <c r="H7039" s="4">
        <v>150836.92000000001</v>
      </c>
      <c r="I7039" t="s">
        <v>33</v>
      </c>
      <c r="J7039">
        <v>1</v>
      </c>
      <c r="K7039">
        <v>568</v>
      </c>
      <c r="L7039" t="s">
        <v>31</v>
      </c>
      <c r="M7039" t="s">
        <v>27</v>
      </c>
      <c r="N7039" t="s">
        <v>32</v>
      </c>
      <c r="O7039" s="4">
        <v>64516.800000000003</v>
      </c>
      <c r="P7039" t="s">
        <v>23</v>
      </c>
      <c r="Q7039" t="str" cm="1">
        <f t="array" ref="Q7039">_xlfn.IFS(
O7039&lt;50000,"Low Salary (&lt;$50K)",
O7039&lt;90000,"Lower Middle ($50K-$90K)",
O7039&lt;130000,"Middle ($90K-$130K)",
O7039&lt;170000,"Upper Middle ($130K-$170K)",
O7039&gt;=170000,"High Salary (&gt;$170K)"
)</f>
        <v>Lower Middle ($50K-$90K)</v>
      </c>
      <c r="R7039" t="str" cm="1">
        <f t="array" ref="R7039">_xlfn.IFS(
G7039&lt;=2,"New Customers (0-2Y)",
G7039&lt;=5,"Growing Customers (3-5Y)",
G7039&lt;=8,"Established Customers (6-8Y)",
G7039&lt;=10,"Loyal Customers (9-10Y)"
)</f>
        <v>Established Customers (6-8Y)</v>
      </c>
    </row>
    <row r="7040" spans="1:18" x14ac:dyDescent="0.35">
      <c r="A7040">
        <v>15668679</v>
      </c>
      <c r="B7040" t="s">
        <v>996</v>
      </c>
      <c r="C7040" t="s">
        <v>17</v>
      </c>
      <c r="D7040" t="s">
        <v>39</v>
      </c>
      <c r="E7040">
        <v>31</v>
      </c>
      <c r="F7040" t="s">
        <v>19</v>
      </c>
      <c r="G7040">
        <v>0</v>
      </c>
      <c r="H7040" s="4">
        <v>0</v>
      </c>
      <c r="I7040" t="s">
        <v>24</v>
      </c>
      <c r="J7040">
        <v>2</v>
      </c>
      <c r="K7040">
        <v>630</v>
      </c>
      <c r="L7040" t="s">
        <v>20</v>
      </c>
      <c r="M7040" t="s">
        <v>21</v>
      </c>
      <c r="N7040" t="s">
        <v>22</v>
      </c>
      <c r="O7040" s="4">
        <v>34475.14</v>
      </c>
      <c r="P7040" t="s">
        <v>28</v>
      </c>
      <c r="Q7040" t="str" cm="1">
        <f t="array" ref="Q7040">_xlfn.IFS(
O7040&lt;50000,"Low Salary (&lt;$50K)",
O7040&lt;90000,"Lower Middle ($50K-$90K)",
O7040&lt;130000,"Middle ($90K-$130K)",
O7040&lt;170000,"Upper Middle ($130K-$170K)",
O7040&gt;=170000,"High Salary (&gt;$170K)"
)</f>
        <v>Low Salary (&lt;$50K)</v>
      </c>
      <c r="R7040" t="str" cm="1">
        <f t="array" ref="R7040">_xlfn.IFS(
G7040&lt;=2,"New Customers (0-2Y)",
G7040&lt;=5,"Growing Customers (3-5Y)",
G7040&lt;=8,"Established Customers (6-8Y)",
G7040&lt;=10,"Loyal Customers (9-10Y)"
)</f>
        <v>New Customers (0-2Y)</v>
      </c>
    </row>
    <row r="7041" spans="1:18" x14ac:dyDescent="0.35">
      <c r="A7041">
        <v>15631685</v>
      </c>
      <c r="B7041" t="s">
        <v>1774</v>
      </c>
      <c r="C7041" t="s">
        <v>42</v>
      </c>
      <c r="D7041" t="s">
        <v>39</v>
      </c>
      <c r="E7041">
        <v>60</v>
      </c>
      <c r="F7041" t="s">
        <v>2967</v>
      </c>
      <c r="G7041">
        <v>1</v>
      </c>
      <c r="H7041" s="4">
        <v>163894.35</v>
      </c>
      <c r="I7041" t="s">
        <v>33</v>
      </c>
      <c r="J7041">
        <v>1</v>
      </c>
      <c r="K7041">
        <v>523</v>
      </c>
      <c r="L7041" t="s">
        <v>31</v>
      </c>
      <c r="M7041" t="s">
        <v>27</v>
      </c>
      <c r="N7041" t="s">
        <v>22</v>
      </c>
      <c r="O7041" s="4">
        <v>57061.71</v>
      </c>
      <c r="P7041" t="s">
        <v>28</v>
      </c>
      <c r="Q7041" t="str" cm="1">
        <f t="array" ref="Q7041">_xlfn.IFS(
O7041&lt;50000,"Low Salary (&lt;$50K)",
O7041&lt;90000,"Lower Middle ($50K-$90K)",
O7041&lt;130000,"Middle ($90K-$130K)",
O7041&lt;170000,"Upper Middle ($130K-$170K)",
O7041&gt;=170000,"High Salary (&gt;$170K)"
)</f>
        <v>Lower Middle ($50K-$90K)</v>
      </c>
      <c r="R7041" t="str" cm="1">
        <f t="array" ref="R7041">_xlfn.IFS(
G7041&lt;=2,"New Customers (0-2Y)",
G7041&lt;=5,"Growing Customers (3-5Y)",
G7041&lt;=8,"Established Customers (6-8Y)",
G7041&lt;=10,"Loyal Customers (9-10Y)"
)</f>
        <v>New Customers (0-2Y)</v>
      </c>
    </row>
    <row r="7042" spans="1:18" x14ac:dyDescent="0.35">
      <c r="A7042">
        <v>15655658</v>
      </c>
      <c r="B7042" t="s">
        <v>1453</v>
      </c>
      <c r="C7042" t="s">
        <v>17</v>
      </c>
      <c r="D7042" t="s">
        <v>18</v>
      </c>
      <c r="E7042">
        <v>48</v>
      </c>
      <c r="F7042" t="s">
        <v>19</v>
      </c>
      <c r="G7042">
        <v>2</v>
      </c>
      <c r="H7042" s="4">
        <v>0</v>
      </c>
      <c r="I7042" t="s">
        <v>24</v>
      </c>
      <c r="J7042">
        <v>2</v>
      </c>
      <c r="K7042">
        <v>678</v>
      </c>
      <c r="L7042" t="s">
        <v>35</v>
      </c>
      <c r="M7042" t="s">
        <v>21</v>
      </c>
      <c r="N7042" t="s">
        <v>22</v>
      </c>
      <c r="O7042" s="4">
        <v>32301.88</v>
      </c>
      <c r="P7042" t="s">
        <v>28</v>
      </c>
      <c r="Q7042" t="str" cm="1">
        <f t="array" ref="Q7042">_xlfn.IFS(
O7042&lt;50000,"Low Salary (&lt;$50K)",
O7042&lt;90000,"Lower Middle ($50K-$90K)",
O7042&lt;130000,"Middle ($90K-$130K)",
O7042&lt;170000,"Upper Middle ($130K-$170K)",
O7042&gt;=170000,"High Salary (&gt;$170K)"
)</f>
        <v>Low Salary (&lt;$50K)</v>
      </c>
      <c r="R7042" t="str" cm="1">
        <f t="array" ref="R7042">_xlfn.IFS(
G7042&lt;=2,"New Customers (0-2Y)",
G7042&lt;=5,"Growing Customers (3-5Y)",
G7042&lt;=8,"Established Customers (6-8Y)",
G7042&lt;=10,"Loyal Customers (9-10Y)"
)</f>
        <v>New Customers (0-2Y)</v>
      </c>
    </row>
    <row r="7043" spans="1:18" x14ac:dyDescent="0.35">
      <c r="A7043">
        <v>15753591</v>
      </c>
      <c r="B7043" t="s">
        <v>45</v>
      </c>
      <c r="C7043" t="s">
        <v>17</v>
      </c>
      <c r="D7043" t="s">
        <v>39</v>
      </c>
      <c r="E7043">
        <v>38</v>
      </c>
      <c r="F7043" t="s">
        <v>19</v>
      </c>
      <c r="G7043">
        <v>2</v>
      </c>
      <c r="H7043" s="4">
        <v>0</v>
      </c>
      <c r="I7043" t="s">
        <v>24</v>
      </c>
      <c r="J7043">
        <v>2</v>
      </c>
      <c r="K7043">
        <v>438</v>
      </c>
      <c r="L7043" t="s">
        <v>44</v>
      </c>
      <c r="M7043" t="s">
        <v>21</v>
      </c>
      <c r="N7043" t="s">
        <v>32</v>
      </c>
      <c r="O7043" s="4">
        <v>136859.54999999999</v>
      </c>
      <c r="P7043" t="s">
        <v>28</v>
      </c>
      <c r="Q7043" t="str" cm="1">
        <f t="array" ref="Q7043">_xlfn.IFS(
O7043&lt;50000,"Low Salary (&lt;$50K)",
O7043&lt;90000,"Lower Middle ($50K-$90K)",
O7043&lt;130000,"Middle ($90K-$130K)",
O7043&lt;170000,"Upper Middle ($130K-$170K)",
O7043&gt;=170000,"High Salary (&gt;$170K)"
)</f>
        <v>Upper Middle ($130K-$170K)</v>
      </c>
      <c r="R7043" t="str" cm="1">
        <f t="array" ref="R7043">_xlfn.IFS(
G7043&lt;=2,"New Customers (0-2Y)",
G7043&lt;=5,"Growing Customers (3-5Y)",
G7043&lt;=8,"Established Customers (6-8Y)",
G7043&lt;=10,"Loyal Customers (9-10Y)"
)</f>
        <v>New Customers (0-2Y)</v>
      </c>
    </row>
    <row r="7044" spans="1:18" x14ac:dyDescent="0.35">
      <c r="A7044">
        <v>15617348</v>
      </c>
      <c r="B7044" t="s">
        <v>420</v>
      </c>
      <c r="C7044" t="s">
        <v>17</v>
      </c>
      <c r="D7044" t="s">
        <v>39</v>
      </c>
      <c r="E7044">
        <v>44</v>
      </c>
      <c r="F7044" t="s">
        <v>19</v>
      </c>
      <c r="G7044">
        <v>1</v>
      </c>
      <c r="H7044" s="4">
        <v>0</v>
      </c>
      <c r="I7044" t="s">
        <v>24</v>
      </c>
      <c r="J7044">
        <v>2</v>
      </c>
      <c r="K7044">
        <v>544</v>
      </c>
      <c r="L7044" t="s">
        <v>31</v>
      </c>
      <c r="M7044" t="s">
        <v>27</v>
      </c>
      <c r="N7044" t="s">
        <v>32</v>
      </c>
      <c r="O7044" s="4">
        <v>69244.240000000005</v>
      </c>
      <c r="P7044" t="s">
        <v>28</v>
      </c>
      <c r="Q7044" t="str" cm="1">
        <f t="array" ref="Q7044">_xlfn.IFS(
O7044&lt;50000,"Low Salary (&lt;$50K)",
O7044&lt;90000,"Lower Middle ($50K-$90K)",
O7044&lt;130000,"Middle ($90K-$130K)",
O7044&lt;170000,"Upper Middle ($130K-$170K)",
O7044&gt;=170000,"High Salary (&gt;$170K)"
)</f>
        <v>Lower Middle ($50K-$90K)</v>
      </c>
      <c r="R7044" t="str" cm="1">
        <f t="array" ref="R7044">_xlfn.IFS(
G7044&lt;=2,"New Customers (0-2Y)",
G7044&lt;=5,"Growing Customers (3-5Y)",
G7044&lt;=8,"Established Customers (6-8Y)",
G7044&lt;=10,"Loyal Customers (9-10Y)"
)</f>
        <v>New Customers (0-2Y)</v>
      </c>
    </row>
    <row r="7045" spans="1:18" x14ac:dyDescent="0.35">
      <c r="A7045">
        <v>15704581</v>
      </c>
      <c r="B7045" t="s">
        <v>318</v>
      </c>
      <c r="C7045" t="s">
        <v>42</v>
      </c>
      <c r="D7045" t="s">
        <v>39</v>
      </c>
      <c r="E7045">
        <v>34</v>
      </c>
      <c r="F7045" t="s">
        <v>19</v>
      </c>
      <c r="G7045">
        <v>2</v>
      </c>
      <c r="H7045" s="4">
        <v>87967.42</v>
      </c>
      <c r="I7045" t="s">
        <v>29</v>
      </c>
      <c r="J7045">
        <v>2</v>
      </c>
      <c r="K7045">
        <v>595</v>
      </c>
      <c r="L7045" t="s">
        <v>31</v>
      </c>
      <c r="M7045" t="s">
        <v>27</v>
      </c>
      <c r="N7045" t="s">
        <v>22</v>
      </c>
      <c r="O7045" s="4">
        <v>156309.51999999999</v>
      </c>
      <c r="P7045" t="s">
        <v>28</v>
      </c>
      <c r="Q7045" t="str" cm="1">
        <f t="array" ref="Q7045">_xlfn.IFS(
O7045&lt;50000,"Low Salary (&lt;$50K)",
O7045&lt;90000,"Lower Middle ($50K-$90K)",
O7045&lt;130000,"Middle ($90K-$130K)",
O7045&lt;170000,"Upper Middle ($130K-$170K)",
O7045&gt;=170000,"High Salary (&gt;$170K)"
)</f>
        <v>Upper Middle ($130K-$170K)</v>
      </c>
      <c r="R7045" t="str" cm="1">
        <f t="array" ref="R7045">_xlfn.IFS(
G7045&lt;=2,"New Customers (0-2Y)",
G7045&lt;=5,"Growing Customers (3-5Y)",
G7045&lt;=8,"Established Customers (6-8Y)",
G7045&lt;=10,"Loyal Customers (9-10Y)"
)</f>
        <v>New Customers (0-2Y)</v>
      </c>
    </row>
    <row r="7046" spans="1:18" x14ac:dyDescent="0.35">
      <c r="A7046">
        <v>15738487</v>
      </c>
      <c r="B7046" t="s">
        <v>2482</v>
      </c>
      <c r="C7046" t="s">
        <v>17</v>
      </c>
      <c r="D7046" t="s">
        <v>39</v>
      </c>
      <c r="E7046">
        <v>26</v>
      </c>
      <c r="F7046" t="s">
        <v>43</v>
      </c>
      <c r="G7046">
        <v>3</v>
      </c>
      <c r="H7046" s="4">
        <v>0</v>
      </c>
      <c r="I7046" t="s">
        <v>24</v>
      </c>
      <c r="J7046">
        <v>2</v>
      </c>
      <c r="K7046">
        <v>678</v>
      </c>
      <c r="L7046" t="s">
        <v>35</v>
      </c>
      <c r="M7046" t="s">
        <v>21</v>
      </c>
      <c r="N7046" t="s">
        <v>32</v>
      </c>
      <c r="O7046" s="4">
        <v>4989.33</v>
      </c>
      <c r="P7046" t="s">
        <v>28</v>
      </c>
      <c r="Q7046" t="str" cm="1">
        <f t="array" ref="Q7046">_xlfn.IFS(
O7046&lt;50000,"Low Salary (&lt;$50K)",
O7046&lt;90000,"Lower Middle ($50K-$90K)",
O7046&lt;130000,"Middle ($90K-$130K)",
O7046&lt;170000,"Upper Middle ($130K-$170K)",
O7046&gt;=170000,"High Salary (&gt;$170K)"
)</f>
        <v>Low Salary (&lt;$50K)</v>
      </c>
      <c r="R7046" t="str" cm="1">
        <f t="array" ref="R7046">_xlfn.IFS(
G7046&lt;=2,"New Customers (0-2Y)",
G7046&lt;=5,"Growing Customers (3-5Y)",
G7046&lt;=8,"Established Customers (6-8Y)",
G7046&lt;=10,"Loyal Customers (9-10Y)"
)</f>
        <v>Growing Customers (3-5Y)</v>
      </c>
    </row>
    <row r="7047" spans="1:18" x14ac:dyDescent="0.35">
      <c r="A7047">
        <v>15648069</v>
      </c>
      <c r="B7047" t="s">
        <v>1040</v>
      </c>
      <c r="C7047" t="s">
        <v>17</v>
      </c>
      <c r="D7047" t="s">
        <v>18</v>
      </c>
      <c r="E7047">
        <v>36</v>
      </c>
      <c r="F7047" t="s">
        <v>19</v>
      </c>
      <c r="G7047">
        <v>6</v>
      </c>
      <c r="H7047" s="4">
        <v>0</v>
      </c>
      <c r="I7047" t="s">
        <v>24</v>
      </c>
      <c r="J7047">
        <v>2</v>
      </c>
      <c r="K7047">
        <v>850</v>
      </c>
      <c r="L7047" t="s">
        <v>37</v>
      </c>
      <c r="M7047" t="s">
        <v>21</v>
      </c>
      <c r="N7047" t="s">
        <v>22</v>
      </c>
      <c r="O7047" s="4">
        <v>190194.95</v>
      </c>
      <c r="P7047" t="s">
        <v>28</v>
      </c>
      <c r="Q7047" t="str" cm="1">
        <f t="array" ref="Q7047">_xlfn.IFS(
O7047&lt;50000,"Low Salary (&lt;$50K)",
O7047&lt;90000,"Lower Middle ($50K-$90K)",
O7047&lt;130000,"Middle ($90K-$130K)",
O7047&lt;170000,"Upper Middle ($130K-$170K)",
O7047&gt;=170000,"High Salary (&gt;$170K)"
)</f>
        <v>High Salary (&gt;$170K)</v>
      </c>
      <c r="R7047" t="str" cm="1">
        <f t="array" ref="R7047">_xlfn.IFS(
G7047&lt;=2,"New Customers (0-2Y)",
G7047&lt;=5,"Growing Customers (3-5Y)",
G7047&lt;=8,"Established Customers (6-8Y)",
G7047&lt;=10,"Loyal Customers (9-10Y)"
)</f>
        <v>Established Customers (6-8Y)</v>
      </c>
    </row>
    <row r="7048" spans="1:18" x14ac:dyDescent="0.35">
      <c r="A7048">
        <v>15737627</v>
      </c>
      <c r="B7048" t="s">
        <v>2483</v>
      </c>
      <c r="C7048" t="s">
        <v>42</v>
      </c>
      <c r="D7048" t="s">
        <v>18</v>
      </c>
      <c r="E7048">
        <v>20</v>
      </c>
      <c r="F7048" t="s">
        <v>43</v>
      </c>
      <c r="G7048">
        <v>2</v>
      </c>
      <c r="H7048" s="4">
        <v>121093.29</v>
      </c>
      <c r="I7048" t="s">
        <v>33</v>
      </c>
      <c r="J7048">
        <v>2</v>
      </c>
      <c r="K7048">
        <v>589</v>
      </c>
      <c r="L7048" t="s">
        <v>31</v>
      </c>
      <c r="M7048" t="s">
        <v>21</v>
      </c>
      <c r="N7048" t="s">
        <v>32</v>
      </c>
      <c r="O7048" s="4">
        <v>3529.72</v>
      </c>
      <c r="P7048" t="s">
        <v>28</v>
      </c>
      <c r="Q7048" t="str" cm="1">
        <f t="array" ref="Q7048">_xlfn.IFS(
O7048&lt;50000,"Low Salary (&lt;$50K)",
O7048&lt;90000,"Lower Middle ($50K-$90K)",
O7048&lt;130000,"Middle ($90K-$130K)",
O7048&lt;170000,"Upper Middle ($130K-$170K)",
O7048&gt;=170000,"High Salary (&gt;$170K)"
)</f>
        <v>Low Salary (&lt;$50K)</v>
      </c>
      <c r="R7048" t="str" cm="1">
        <f t="array" ref="R7048">_xlfn.IFS(
G7048&lt;=2,"New Customers (0-2Y)",
G7048&lt;=5,"Growing Customers (3-5Y)",
G7048&lt;=8,"Established Customers (6-8Y)",
G7048&lt;=10,"Loyal Customers (9-10Y)"
)</f>
        <v>New Customers (0-2Y)</v>
      </c>
    </row>
    <row r="7049" spans="1:18" x14ac:dyDescent="0.35">
      <c r="A7049">
        <v>15731586</v>
      </c>
      <c r="B7049" t="s">
        <v>909</v>
      </c>
      <c r="C7049" t="s">
        <v>26</v>
      </c>
      <c r="D7049" t="s">
        <v>18</v>
      </c>
      <c r="E7049">
        <v>31</v>
      </c>
      <c r="F7049" t="s">
        <v>19</v>
      </c>
      <c r="G7049">
        <v>2</v>
      </c>
      <c r="H7049" s="4">
        <v>121691.54</v>
      </c>
      <c r="I7049" t="s">
        <v>33</v>
      </c>
      <c r="J7049">
        <v>2</v>
      </c>
      <c r="K7049">
        <v>785</v>
      </c>
      <c r="L7049" t="s">
        <v>37</v>
      </c>
      <c r="M7049" t="s">
        <v>27</v>
      </c>
      <c r="N7049" t="s">
        <v>32</v>
      </c>
      <c r="O7049" s="4">
        <v>81778.720000000001</v>
      </c>
      <c r="P7049" t="s">
        <v>28</v>
      </c>
      <c r="Q7049" t="str" cm="1">
        <f t="array" ref="Q7049">_xlfn.IFS(
O7049&lt;50000,"Low Salary (&lt;$50K)",
O7049&lt;90000,"Lower Middle ($50K-$90K)",
O7049&lt;130000,"Middle ($90K-$130K)",
O7049&lt;170000,"Upper Middle ($130K-$170K)",
O7049&gt;=170000,"High Salary (&gt;$170K)"
)</f>
        <v>Lower Middle ($50K-$90K)</v>
      </c>
      <c r="R7049" t="str" cm="1">
        <f t="array" ref="R7049">_xlfn.IFS(
G7049&lt;=2,"New Customers (0-2Y)",
G7049&lt;=5,"Growing Customers (3-5Y)",
G7049&lt;=8,"Established Customers (6-8Y)",
G7049&lt;=10,"Loyal Customers (9-10Y)"
)</f>
        <v>New Customers (0-2Y)</v>
      </c>
    </row>
    <row r="7050" spans="1:18" x14ac:dyDescent="0.35">
      <c r="A7050">
        <v>15757467</v>
      </c>
      <c r="B7050" t="s">
        <v>548</v>
      </c>
      <c r="C7050" t="s">
        <v>26</v>
      </c>
      <c r="D7050" t="s">
        <v>39</v>
      </c>
      <c r="E7050">
        <v>57</v>
      </c>
      <c r="F7050" t="s">
        <v>19</v>
      </c>
      <c r="G7050">
        <v>6</v>
      </c>
      <c r="H7050" s="4">
        <v>0</v>
      </c>
      <c r="I7050" t="s">
        <v>24</v>
      </c>
      <c r="J7050">
        <v>2</v>
      </c>
      <c r="K7050">
        <v>563</v>
      </c>
      <c r="L7050" t="s">
        <v>31</v>
      </c>
      <c r="M7050" t="s">
        <v>21</v>
      </c>
      <c r="N7050" t="s">
        <v>22</v>
      </c>
      <c r="O7050" s="4">
        <v>39297.480000000003</v>
      </c>
      <c r="P7050" t="s">
        <v>28</v>
      </c>
      <c r="Q7050" t="str" cm="1">
        <f t="array" ref="Q7050">_xlfn.IFS(
O7050&lt;50000,"Low Salary (&lt;$50K)",
O7050&lt;90000,"Lower Middle ($50K-$90K)",
O7050&lt;130000,"Middle ($90K-$130K)",
O7050&lt;170000,"Upper Middle ($130K-$170K)",
O7050&gt;=170000,"High Salary (&gt;$170K)"
)</f>
        <v>Low Salary (&lt;$50K)</v>
      </c>
      <c r="R7050" t="str" cm="1">
        <f t="array" ref="R7050">_xlfn.IFS(
G7050&lt;=2,"New Customers (0-2Y)",
G7050&lt;=5,"Growing Customers (3-5Y)",
G7050&lt;=8,"Established Customers (6-8Y)",
G7050&lt;=10,"Loyal Customers (9-10Y)"
)</f>
        <v>Established Customers (6-8Y)</v>
      </c>
    </row>
    <row r="7051" spans="1:18" x14ac:dyDescent="0.35">
      <c r="A7051">
        <v>15597709</v>
      </c>
      <c r="B7051" t="s">
        <v>2484</v>
      </c>
      <c r="C7051" t="s">
        <v>17</v>
      </c>
      <c r="D7051" t="s">
        <v>18</v>
      </c>
      <c r="E7051">
        <v>39</v>
      </c>
      <c r="F7051" t="s">
        <v>19</v>
      </c>
      <c r="G7051">
        <v>6</v>
      </c>
      <c r="H7051" s="4">
        <v>154121.32</v>
      </c>
      <c r="I7051" t="s">
        <v>33</v>
      </c>
      <c r="J7051">
        <v>2</v>
      </c>
      <c r="K7051">
        <v>602</v>
      </c>
      <c r="L7051" t="s">
        <v>20</v>
      </c>
      <c r="M7051" t="s">
        <v>21</v>
      </c>
      <c r="N7051" t="s">
        <v>32</v>
      </c>
      <c r="O7051" s="4">
        <v>176614.86</v>
      </c>
      <c r="P7051" t="s">
        <v>23</v>
      </c>
      <c r="Q7051" t="str" cm="1">
        <f t="array" ref="Q7051">_xlfn.IFS(
O7051&lt;50000,"Low Salary (&lt;$50K)",
O7051&lt;90000,"Lower Middle ($50K-$90K)",
O7051&lt;130000,"Middle ($90K-$130K)",
O7051&lt;170000,"Upper Middle ($130K-$170K)",
O7051&gt;=170000,"High Salary (&gt;$170K)"
)</f>
        <v>High Salary (&gt;$170K)</v>
      </c>
      <c r="R7051" t="str" cm="1">
        <f t="array" ref="R7051">_xlfn.IFS(
G7051&lt;=2,"New Customers (0-2Y)",
G7051&lt;=5,"Growing Customers (3-5Y)",
G7051&lt;=8,"Established Customers (6-8Y)",
G7051&lt;=10,"Loyal Customers (9-10Y)"
)</f>
        <v>Established Customers (6-8Y)</v>
      </c>
    </row>
    <row r="7052" spans="1:18" x14ac:dyDescent="0.35">
      <c r="A7052">
        <v>15720529</v>
      </c>
      <c r="B7052" t="s">
        <v>1120</v>
      </c>
      <c r="C7052" t="s">
        <v>17</v>
      </c>
      <c r="D7052" t="s">
        <v>39</v>
      </c>
      <c r="E7052">
        <v>29</v>
      </c>
      <c r="F7052" t="s">
        <v>43</v>
      </c>
      <c r="G7052">
        <v>6</v>
      </c>
      <c r="H7052" s="4">
        <v>0</v>
      </c>
      <c r="I7052" t="s">
        <v>24</v>
      </c>
      <c r="J7052">
        <v>2</v>
      </c>
      <c r="K7052">
        <v>591</v>
      </c>
      <c r="L7052" t="s">
        <v>31</v>
      </c>
      <c r="M7052" t="s">
        <v>21</v>
      </c>
      <c r="N7052" t="s">
        <v>22</v>
      </c>
      <c r="O7052" s="4">
        <v>108684.65</v>
      </c>
      <c r="P7052" t="s">
        <v>28</v>
      </c>
      <c r="Q7052" t="str" cm="1">
        <f t="array" ref="Q7052">_xlfn.IFS(
O7052&lt;50000,"Low Salary (&lt;$50K)",
O7052&lt;90000,"Lower Middle ($50K-$90K)",
O7052&lt;130000,"Middle ($90K-$130K)",
O7052&lt;170000,"Upper Middle ($130K-$170K)",
O7052&gt;=170000,"High Salary (&gt;$170K)"
)</f>
        <v>Middle ($90K-$130K)</v>
      </c>
      <c r="R7052" t="str" cm="1">
        <f t="array" ref="R7052">_xlfn.IFS(
G7052&lt;=2,"New Customers (0-2Y)",
G7052&lt;=5,"Growing Customers (3-5Y)",
G7052&lt;=8,"Established Customers (6-8Y)",
G7052&lt;=10,"Loyal Customers (9-10Y)"
)</f>
        <v>Established Customers (6-8Y)</v>
      </c>
    </row>
    <row r="7053" spans="1:18" x14ac:dyDescent="0.35">
      <c r="A7053">
        <v>15596797</v>
      </c>
      <c r="B7053" t="s">
        <v>2485</v>
      </c>
      <c r="C7053" t="s">
        <v>26</v>
      </c>
      <c r="D7053" t="s">
        <v>39</v>
      </c>
      <c r="E7053">
        <v>43</v>
      </c>
      <c r="F7053" t="s">
        <v>19</v>
      </c>
      <c r="G7053">
        <v>1</v>
      </c>
      <c r="H7053" s="4">
        <v>0</v>
      </c>
      <c r="I7053" t="s">
        <v>24</v>
      </c>
      <c r="J7053">
        <v>2</v>
      </c>
      <c r="K7053">
        <v>643</v>
      </c>
      <c r="L7053" t="s">
        <v>20</v>
      </c>
      <c r="M7053" t="s">
        <v>21</v>
      </c>
      <c r="N7053" t="s">
        <v>22</v>
      </c>
      <c r="O7053" s="4">
        <v>145764.4</v>
      </c>
      <c r="P7053" t="s">
        <v>28</v>
      </c>
      <c r="Q7053" t="str" cm="1">
        <f t="array" ref="Q7053">_xlfn.IFS(
O7053&lt;50000,"Low Salary (&lt;$50K)",
O7053&lt;90000,"Lower Middle ($50K-$90K)",
O7053&lt;130000,"Middle ($90K-$130K)",
O7053&lt;170000,"Upper Middle ($130K-$170K)",
O7053&gt;=170000,"High Salary (&gt;$170K)"
)</f>
        <v>Upper Middle ($130K-$170K)</v>
      </c>
      <c r="R7053" t="str" cm="1">
        <f t="array" ref="R7053">_xlfn.IFS(
G7053&lt;=2,"New Customers (0-2Y)",
G7053&lt;=5,"Growing Customers (3-5Y)",
G7053&lt;=8,"Established Customers (6-8Y)",
G7053&lt;=10,"Loyal Customers (9-10Y)"
)</f>
        <v>New Customers (0-2Y)</v>
      </c>
    </row>
    <row r="7054" spans="1:18" x14ac:dyDescent="0.35">
      <c r="A7054">
        <v>15681755</v>
      </c>
      <c r="B7054" t="s">
        <v>2486</v>
      </c>
      <c r="C7054" t="s">
        <v>17</v>
      </c>
      <c r="D7054" t="s">
        <v>18</v>
      </c>
      <c r="E7054">
        <v>32</v>
      </c>
      <c r="F7054" t="s">
        <v>19</v>
      </c>
      <c r="G7054">
        <v>5</v>
      </c>
      <c r="H7054" s="4">
        <v>0</v>
      </c>
      <c r="I7054" t="s">
        <v>24</v>
      </c>
      <c r="J7054">
        <v>2</v>
      </c>
      <c r="K7054">
        <v>605</v>
      </c>
      <c r="L7054" t="s">
        <v>20</v>
      </c>
      <c r="M7054" t="s">
        <v>21</v>
      </c>
      <c r="N7054" t="s">
        <v>22</v>
      </c>
      <c r="O7054" s="4">
        <v>42135.28</v>
      </c>
      <c r="P7054" t="s">
        <v>28</v>
      </c>
      <c r="Q7054" t="str" cm="1">
        <f t="array" ref="Q7054">_xlfn.IFS(
O7054&lt;50000,"Low Salary (&lt;$50K)",
O7054&lt;90000,"Lower Middle ($50K-$90K)",
O7054&lt;130000,"Middle ($90K-$130K)",
O7054&lt;170000,"Upper Middle ($130K-$170K)",
O7054&gt;=170000,"High Salary (&gt;$170K)"
)</f>
        <v>Low Salary (&lt;$50K)</v>
      </c>
      <c r="R7054" t="str" cm="1">
        <f t="array" ref="R7054">_xlfn.IFS(
G7054&lt;=2,"New Customers (0-2Y)",
G7054&lt;=5,"Growing Customers (3-5Y)",
G7054&lt;=8,"Established Customers (6-8Y)",
G7054&lt;=10,"Loyal Customers (9-10Y)"
)</f>
        <v>Growing Customers (3-5Y)</v>
      </c>
    </row>
    <row r="7055" spans="1:18" x14ac:dyDescent="0.35">
      <c r="A7055">
        <v>15815271</v>
      </c>
      <c r="B7055" t="s">
        <v>126</v>
      </c>
      <c r="C7055" t="s">
        <v>42</v>
      </c>
      <c r="D7055" t="s">
        <v>39</v>
      </c>
      <c r="E7055">
        <v>43</v>
      </c>
      <c r="F7055" t="s">
        <v>19</v>
      </c>
      <c r="G7055">
        <v>6</v>
      </c>
      <c r="H7055" s="4">
        <v>165048.5</v>
      </c>
      <c r="I7055" t="s">
        <v>33</v>
      </c>
      <c r="J7055">
        <v>3</v>
      </c>
      <c r="K7055">
        <v>755</v>
      </c>
      <c r="L7055" t="s">
        <v>35</v>
      </c>
      <c r="M7055" t="s">
        <v>21</v>
      </c>
      <c r="N7055" t="s">
        <v>32</v>
      </c>
      <c r="O7055" s="4">
        <v>16929.41</v>
      </c>
      <c r="P7055" t="s">
        <v>23</v>
      </c>
      <c r="Q7055" t="str" cm="1">
        <f t="array" ref="Q7055">_xlfn.IFS(
O7055&lt;50000,"Low Salary (&lt;$50K)",
O7055&lt;90000,"Lower Middle ($50K-$90K)",
O7055&lt;130000,"Middle ($90K-$130K)",
O7055&lt;170000,"Upper Middle ($130K-$170K)",
O7055&gt;=170000,"High Salary (&gt;$170K)"
)</f>
        <v>Low Salary (&lt;$50K)</v>
      </c>
      <c r="R7055" t="str" cm="1">
        <f t="array" ref="R7055">_xlfn.IFS(
G7055&lt;=2,"New Customers (0-2Y)",
G7055&lt;=5,"Growing Customers (3-5Y)",
G7055&lt;=8,"Established Customers (6-8Y)",
G7055&lt;=10,"Loyal Customers (9-10Y)"
)</f>
        <v>Established Customers (6-8Y)</v>
      </c>
    </row>
    <row r="7056" spans="1:18" x14ac:dyDescent="0.35">
      <c r="A7056">
        <v>15682860</v>
      </c>
      <c r="B7056" t="s">
        <v>458</v>
      </c>
      <c r="C7056" t="s">
        <v>26</v>
      </c>
      <c r="D7056" t="s">
        <v>39</v>
      </c>
      <c r="E7056">
        <v>38</v>
      </c>
      <c r="F7056" t="s">
        <v>19</v>
      </c>
      <c r="G7056">
        <v>6</v>
      </c>
      <c r="H7056" s="4">
        <v>0</v>
      </c>
      <c r="I7056" t="s">
        <v>24</v>
      </c>
      <c r="J7056">
        <v>2</v>
      </c>
      <c r="K7056">
        <v>769</v>
      </c>
      <c r="L7056" t="s">
        <v>35</v>
      </c>
      <c r="M7056" t="s">
        <v>27</v>
      </c>
      <c r="N7056" t="s">
        <v>32</v>
      </c>
      <c r="O7056" s="4">
        <v>104393.78</v>
      </c>
      <c r="P7056" t="s">
        <v>28</v>
      </c>
      <c r="Q7056" t="str" cm="1">
        <f t="array" ref="Q7056">_xlfn.IFS(
O7056&lt;50000,"Low Salary (&lt;$50K)",
O7056&lt;90000,"Lower Middle ($50K-$90K)",
O7056&lt;130000,"Middle ($90K-$130K)",
O7056&lt;170000,"Upper Middle ($130K-$170K)",
O7056&gt;=170000,"High Salary (&gt;$170K)"
)</f>
        <v>Middle ($90K-$130K)</v>
      </c>
      <c r="R7056" t="str" cm="1">
        <f t="array" ref="R7056">_xlfn.IFS(
G7056&lt;=2,"New Customers (0-2Y)",
G7056&lt;=5,"Growing Customers (3-5Y)",
G7056&lt;=8,"Established Customers (6-8Y)",
G7056&lt;=10,"Loyal Customers (9-10Y)"
)</f>
        <v>Established Customers (6-8Y)</v>
      </c>
    </row>
    <row r="7057" spans="1:18" x14ac:dyDescent="0.35">
      <c r="A7057">
        <v>15621546</v>
      </c>
      <c r="B7057" t="s">
        <v>1458</v>
      </c>
      <c r="C7057" t="s">
        <v>17</v>
      </c>
      <c r="D7057" t="s">
        <v>18</v>
      </c>
      <c r="E7057">
        <v>33</v>
      </c>
      <c r="F7057" t="s">
        <v>19</v>
      </c>
      <c r="G7057">
        <v>9</v>
      </c>
      <c r="H7057" s="4">
        <v>127638.35</v>
      </c>
      <c r="I7057" t="s">
        <v>33</v>
      </c>
      <c r="J7057">
        <v>1</v>
      </c>
      <c r="K7057">
        <v>620</v>
      </c>
      <c r="L7057" t="s">
        <v>20</v>
      </c>
      <c r="M7057" t="s">
        <v>21</v>
      </c>
      <c r="N7057" t="s">
        <v>22</v>
      </c>
      <c r="O7057" s="4">
        <v>192717.57</v>
      </c>
      <c r="P7057" t="s">
        <v>28</v>
      </c>
      <c r="Q7057" t="str" cm="1">
        <f t="array" ref="Q7057">_xlfn.IFS(
O7057&lt;50000,"Low Salary (&lt;$50K)",
O7057&lt;90000,"Lower Middle ($50K-$90K)",
O7057&lt;130000,"Middle ($90K-$130K)",
O7057&lt;170000,"Upper Middle ($130K-$170K)",
O7057&gt;=170000,"High Salary (&gt;$170K)"
)</f>
        <v>High Salary (&gt;$170K)</v>
      </c>
      <c r="R7057" t="str" cm="1">
        <f t="array" ref="R7057">_xlfn.IFS(
G7057&lt;=2,"New Customers (0-2Y)",
G7057&lt;=5,"Growing Customers (3-5Y)",
G7057&lt;=8,"Established Customers (6-8Y)",
G7057&lt;=10,"Loyal Customers (9-10Y)"
)</f>
        <v>Loyal Customers (9-10Y)</v>
      </c>
    </row>
    <row r="7058" spans="1:18" x14ac:dyDescent="0.35">
      <c r="A7058">
        <v>15705918</v>
      </c>
      <c r="B7058" t="s">
        <v>2473</v>
      </c>
      <c r="C7058" t="s">
        <v>17</v>
      </c>
      <c r="D7058" t="s">
        <v>39</v>
      </c>
      <c r="E7058">
        <v>31</v>
      </c>
      <c r="F7058" t="s">
        <v>19</v>
      </c>
      <c r="G7058">
        <v>8</v>
      </c>
      <c r="H7058" s="4">
        <v>0</v>
      </c>
      <c r="I7058" t="s">
        <v>24</v>
      </c>
      <c r="J7058">
        <v>2</v>
      </c>
      <c r="K7058">
        <v>725</v>
      </c>
      <c r="L7058" t="s">
        <v>35</v>
      </c>
      <c r="M7058" t="s">
        <v>21</v>
      </c>
      <c r="N7058" t="s">
        <v>22</v>
      </c>
      <c r="O7058" s="4">
        <v>59650.42</v>
      </c>
      <c r="P7058" t="s">
        <v>28</v>
      </c>
      <c r="Q7058" t="str" cm="1">
        <f t="array" ref="Q7058">_xlfn.IFS(
O7058&lt;50000,"Low Salary (&lt;$50K)",
O7058&lt;90000,"Lower Middle ($50K-$90K)",
O7058&lt;130000,"Middle ($90K-$130K)",
O7058&lt;170000,"Upper Middle ($130K-$170K)",
O7058&gt;=170000,"High Salary (&gt;$170K)"
)</f>
        <v>Lower Middle ($50K-$90K)</v>
      </c>
      <c r="R7058" t="str" cm="1">
        <f t="array" ref="R7058">_xlfn.IFS(
G7058&lt;=2,"New Customers (0-2Y)",
G7058&lt;=5,"Growing Customers (3-5Y)",
G7058&lt;=8,"Established Customers (6-8Y)",
G7058&lt;=10,"Loyal Customers (9-10Y)"
)</f>
        <v>Established Customers (6-8Y)</v>
      </c>
    </row>
    <row r="7059" spans="1:18" x14ac:dyDescent="0.35">
      <c r="A7059">
        <v>15684512</v>
      </c>
      <c r="B7059" t="s">
        <v>807</v>
      </c>
      <c r="C7059" t="s">
        <v>42</v>
      </c>
      <c r="D7059" t="s">
        <v>18</v>
      </c>
      <c r="E7059">
        <v>72</v>
      </c>
      <c r="F7059" t="s">
        <v>2967</v>
      </c>
      <c r="G7059">
        <v>8</v>
      </c>
      <c r="H7059" s="4">
        <v>135290.42000000001</v>
      </c>
      <c r="I7059" t="s">
        <v>33</v>
      </c>
      <c r="J7059">
        <v>2</v>
      </c>
      <c r="K7059">
        <v>818</v>
      </c>
      <c r="L7059" t="s">
        <v>37</v>
      </c>
      <c r="M7059" t="s">
        <v>21</v>
      </c>
      <c r="N7059" t="s">
        <v>22</v>
      </c>
      <c r="O7059" s="4">
        <v>63729.72</v>
      </c>
      <c r="P7059" t="s">
        <v>28</v>
      </c>
      <c r="Q7059" t="str" cm="1">
        <f t="array" ref="Q7059">_xlfn.IFS(
O7059&lt;50000,"Low Salary (&lt;$50K)",
O7059&lt;90000,"Lower Middle ($50K-$90K)",
O7059&lt;130000,"Middle ($90K-$130K)",
O7059&lt;170000,"Upper Middle ($130K-$170K)",
O7059&gt;=170000,"High Salary (&gt;$170K)"
)</f>
        <v>Lower Middle ($50K-$90K)</v>
      </c>
      <c r="R7059" t="str" cm="1">
        <f t="array" ref="R7059">_xlfn.IFS(
G7059&lt;=2,"New Customers (0-2Y)",
G7059&lt;=5,"Growing Customers (3-5Y)",
G7059&lt;=8,"Established Customers (6-8Y)",
G7059&lt;=10,"Loyal Customers (9-10Y)"
)</f>
        <v>Established Customers (6-8Y)</v>
      </c>
    </row>
    <row r="7060" spans="1:18" x14ac:dyDescent="0.35">
      <c r="A7060">
        <v>15671769</v>
      </c>
      <c r="B7060" t="s">
        <v>721</v>
      </c>
      <c r="C7060" t="s">
        <v>17</v>
      </c>
      <c r="D7060" t="s">
        <v>18</v>
      </c>
      <c r="E7060">
        <v>71</v>
      </c>
      <c r="F7060" t="s">
        <v>2967</v>
      </c>
      <c r="G7060">
        <v>4</v>
      </c>
      <c r="H7060" s="4">
        <v>170252.05</v>
      </c>
      <c r="I7060" t="s">
        <v>33</v>
      </c>
      <c r="J7060">
        <v>3</v>
      </c>
      <c r="K7060">
        <v>624</v>
      </c>
      <c r="L7060" t="s">
        <v>20</v>
      </c>
      <c r="M7060" t="s">
        <v>21</v>
      </c>
      <c r="N7060" t="s">
        <v>22</v>
      </c>
      <c r="O7060" s="4">
        <v>73679.59</v>
      </c>
      <c r="P7060" t="s">
        <v>23</v>
      </c>
      <c r="Q7060" t="str" cm="1">
        <f t="array" ref="Q7060">_xlfn.IFS(
O7060&lt;50000,"Low Salary (&lt;$50K)",
O7060&lt;90000,"Lower Middle ($50K-$90K)",
O7060&lt;130000,"Middle ($90K-$130K)",
O7060&lt;170000,"Upper Middle ($130K-$170K)",
O7060&gt;=170000,"High Salary (&gt;$170K)"
)</f>
        <v>Lower Middle ($50K-$90K)</v>
      </c>
      <c r="R7060" t="str" cm="1">
        <f t="array" ref="R7060">_xlfn.IFS(
G7060&lt;=2,"New Customers (0-2Y)",
G7060&lt;=5,"Growing Customers (3-5Y)",
G7060&lt;=8,"Established Customers (6-8Y)",
G7060&lt;=10,"Loyal Customers (9-10Y)"
)</f>
        <v>Growing Customers (3-5Y)</v>
      </c>
    </row>
    <row r="7061" spans="1:18" x14ac:dyDescent="0.35">
      <c r="A7061">
        <v>15642934</v>
      </c>
      <c r="B7061" t="s">
        <v>1185</v>
      </c>
      <c r="C7061" t="s">
        <v>42</v>
      </c>
      <c r="D7061" t="s">
        <v>18</v>
      </c>
      <c r="E7061">
        <v>35</v>
      </c>
      <c r="F7061" t="s">
        <v>19</v>
      </c>
      <c r="G7061">
        <v>4</v>
      </c>
      <c r="H7061" s="4">
        <v>108269.2</v>
      </c>
      <c r="I7061" t="s">
        <v>33</v>
      </c>
      <c r="J7061">
        <v>2</v>
      </c>
      <c r="K7061">
        <v>669</v>
      </c>
      <c r="L7061" t="s">
        <v>35</v>
      </c>
      <c r="M7061" t="s">
        <v>21</v>
      </c>
      <c r="N7061" t="s">
        <v>32</v>
      </c>
      <c r="O7061" s="4">
        <v>174969.92</v>
      </c>
      <c r="P7061" t="s">
        <v>28</v>
      </c>
      <c r="Q7061" t="str" cm="1">
        <f t="array" ref="Q7061">_xlfn.IFS(
O7061&lt;50000,"Low Salary (&lt;$50K)",
O7061&lt;90000,"Lower Middle ($50K-$90K)",
O7061&lt;130000,"Middle ($90K-$130K)",
O7061&lt;170000,"Upper Middle ($130K-$170K)",
O7061&gt;=170000,"High Salary (&gt;$170K)"
)</f>
        <v>High Salary (&gt;$170K)</v>
      </c>
      <c r="R7061" t="str" cm="1">
        <f t="array" ref="R7061">_xlfn.IFS(
G7061&lt;=2,"New Customers (0-2Y)",
G7061&lt;=5,"Growing Customers (3-5Y)",
G7061&lt;=8,"Established Customers (6-8Y)",
G7061&lt;=10,"Loyal Customers (9-10Y)"
)</f>
        <v>Growing Customers (3-5Y)</v>
      </c>
    </row>
    <row r="7062" spans="1:18" x14ac:dyDescent="0.35">
      <c r="A7062">
        <v>15594305</v>
      </c>
      <c r="B7062" t="s">
        <v>1182</v>
      </c>
      <c r="C7062" t="s">
        <v>17</v>
      </c>
      <c r="D7062" t="s">
        <v>18</v>
      </c>
      <c r="E7062">
        <v>32</v>
      </c>
      <c r="F7062" t="s">
        <v>19</v>
      </c>
      <c r="G7062">
        <v>1</v>
      </c>
      <c r="H7062" s="4">
        <v>0</v>
      </c>
      <c r="I7062" t="s">
        <v>24</v>
      </c>
      <c r="J7062">
        <v>2</v>
      </c>
      <c r="K7062">
        <v>712</v>
      </c>
      <c r="L7062" t="s">
        <v>35</v>
      </c>
      <c r="M7062" t="s">
        <v>21</v>
      </c>
      <c r="N7062" t="s">
        <v>32</v>
      </c>
      <c r="O7062" s="4">
        <v>1703.58</v>
      </c>
      <c r="P7062" t="s">
        <v>28</v>
      </c>
      <c r="Q7062" t="str" cm="1">
        <f t="array" ref="Q7062">_xlfn.IFS(
O7062&lt;50000,"Low Salary (&lt;$50K)",
O7062&lt;90000,"Lower Middle ($50K-$90K)",
O7062&lt;130000,"Middle ($90K-$130K)",
O7062&lt;170000,"Upper Middle ($130K-$170K)",
O7062&gt;=170000,"High Salary (&gt;$170K)"
)</f>
        <v>Low Salary (&lt;$50K)</v>
      </c>
      <c r="R7062" t="str" cm="1">
        <f t="array" ref="R7062">_xlfn.IFS(
G7062&lt;=2,"New Customers (0-2Y)",
G7062&lt;=5,"Growing Customers (3-5Y)",
G7062&lt;=8,"Established Customers (6-8Y)",
G7062&lt;=10,"Loyal Customers (9-10Y)"
)</f>
        <v>New Customers (0-2Y)</v>
      </c>
    </row>
    <row r="7063" spans="1:18" x14ac:dyDescent="0.35">
      <c r="A7063">
        <v>15789201</v>
      </c>
      <c r="B7063" t="s">
        <v>1115</v>
      </c>
      <c r="C7063" t="s">
        <v>42</v>
      </c>
      <c r="D7063" t="s">
        <v>18</v>
      </c>
      <c r="E7063">
        <v>35</v>
      </c>
      <c r="F7063" t="s">
        <v>19</v>
      </c>
      <c r="G7063">
        <v>9</v>
      </c>
      <c r="H7063" s="4">
        <v>145623.35999999999</v>
      </c>
      <c r="I7063" t="s">
        <v>33</v>
      </c>
      <c r="J7063">
        <v>1</v>
      </c>
      <c r="K7063">
        <v>603</v>
      </c>
      <c r="L7063" t="s">
        <v>20</v>
      </c>
      <c r="M7063" t="s">
        <v>21</v>
      </c>
      <c r="N7063" t="s">
        <v>32</v>
      </c>
      <c r="O7063" s="4">
        <v>163181.62</v>
      </c>
      <c r="P7063" t="s">
        <v>28</v>
      </c>
      <c r="Q7063" t="str" cm="1">
        <f t="array" ref="Q7063">_xlfn.IFS(
O7063&lt;50000,"Low Salary (&lt;$50K)",
O7063&lt;90000,"Lower Middle ($50K-$90K)",
O7063&lt;130000,"Middle ($90K-$130K)",
O7063&lt;170000,"Upper Middle ($130K-$170K)",
O7063&gt;=170000,"High Salary (&gt;$170K)"
)</f>
        <v>Upper Middle ($130K-$170K)</v>
      </c>
      <c r="R7063" t="str" cm="1">
        <f t="array" ref="R7063">_xlfn.IFS(
G7063&lt;=2,"New Customers (0-2Y)",
G7063&lt;=5,"Growing Customers (3-5Y)",
G7063&lt;=8,"Established Customers (6-8Y)",
G7063&lt;=10,"Loyal Customers (9-10Y)"
)</f>
        <v>Loyal Customers (9-10Y)</v>
      </c>
    </row>
    <row r="7064" spans="1:18" x14ac:dyDescent="0.35">
      <c r="A7064">
        <v>15706762</v>
      </c>
      <c r="B7064" t="s">
        <v>1839</v>
      </c>
      <c r="C7064" t="s">
        <v>17</v>
      </c>
      <c r="D7064" t="s">
        <v>18</v>
      </c>
      <c r="E7064">
        <v>41</v>
      </c>
      <c r="F7064" t="s">
        <v>19</v>
      </c>
      <c r="G7064">
        <v>4</v>
      </c>
      <c r="H7064" s="4">
        <v>145809.53</v>
      </c>
      <c r="I7064" t="s">
        <v>33</v>
      </c>
      <c r="J7064">
        <v>2</v>
      </c>
      <c r="K7064">
        <v>597</v>
      </c>
      <c r="L7064" t="s">
        <v>31</v>
      </c>
      <c r="M7064" t="s">
        <v>21</v>
      </c>
      <c r="N7064" t="s">
        <v>22</v>
      </c>
      <c r="O7064" s="4">
        <v>52319.26</v>
      </c>
      <c r="P7064" t="s">
        <v>28</v>
      </c>
      <c r="Q7064" t="str" cm="1">
        <f t="array" ref="Q7064">_xlfn.IFS(
O7064&lt;50000,"Low Salary (&lt;$50K)",
O7064&lt;90000,"Lower Middle ($50K-$90K)",
O7064&lt;130000,"Middle ($90K-$130K)",
O7064&lt;170000,"Upper Middle ($130K-$170K)",
O7064&gt;=170000,"High Salary (&gt;$170K)"
)</f>
        <v>Lower Middle ($50K-$90K)</v>
      </c>
      <c r="R7064" t="str" cm="1">
        <f t="array" ref="R7064">_xlfn.IFS(
G7064&lt;=2,"New Customers (0-2Y)",
G7064&lt;=5,"Growing Customers (3-5Y)",
G7064&lt;=8,"Established Customers (6-8Y)",
G7064&lt;=10,"Loyal Customers (9-10Y)"
)</f>
        <v>Growing Customers (3-5Y)</v>
      </c>
    </row>
    <row r="7065" spans="1:18" x14ac:dyDescent="0.35">
      <c r="A7065">
        <v>15766183</v>
      </c>
      <c r="B7065" t="s">
        <v>1099</v>
      </c>
      <c r="C7065" t="s">
        <v>42</v>
      </c>
      <c r="D7065" t="s">
        <v>39</v>
      </c>
      <c r="E7065">
        <v>76</v>
      </c>
      <c r="F7065" t="s">
        <v>2967</v>
      </c>
      <c r="G7065">
        <v>2</v>
      </c>
      <c r="H7065" s="4">
        <v>130334.84</v>
      </c>
      <c r="I7065" t="s">
        <v>33</v>
      </c>
      <c r="J7065">
        <v>2</v>
      </c>
      <c r="K7065">
        <v>580</v>
      </c>
      <c r="L7065" t="s">
        <v>31</v>
      </c>
      <c r="M7065" t="s">
        <v>21</v>
      </c>
      <c r="N7065" t="s">
        <v>22</v>
      </c>
      <c r="O7065" s="4">
        <v>51672.08</v>
      </c>
      <c r="P7065" t="s">
        <v>28</v>
      </c>
      <c r="Q7065" t="str" cm="1">
        <f t="array" ref="Q7065">_xlfn.IFS(
O7065&lt;50000,"Low Salary (&lt;$50K)",
O7065&lt;90000,"Lower Middle ($50K-$90K)",
O7065&lt;130000,"Middle ($90K-$130K)",
O7065&lt;170000,"Upper Middle ($130K-$170K)",
O7065&gt;=170000,"High Salary (&gt;$170K)"
)</f>
        <v>Lower Middle ($50K-$90K)</v>
      </c>
      <c r="R7065" t="str" cm="1">
        <f t="array" ref="R7065">_xlfn.IFS(
G7065&lt;=2,"New Customers (0-2Y)",
G7065&lt;=5,"Growing Customers (3-5Y)",
G7065&lt;=8,"Established Customers (6-8Y)",
G7065&lt;=10,"Loyal Customers (9-10Y)"
)</f>
        <v>New Customers (0-2Y)</v>
      </c>
    </row>
    <row r="7066" spans="1:18" x14ac:dyDescent="0.35">
      <c r="A7066">
        <v>15777994</v>
      </c>
      <c r="B7066" t="s">
        <v>813</v>
      </c>
      <c r="C7066" t="s">
        <v>17</v>
      </c>
      <c r="D7066" t="s">
        <v>18</v>
      </c>
      <c r="E7066">
        <v>39</v>
      </c>
      <c r="F7066" t="s">
        <v>19</v>
      </c>
      <c r="G7066">
        <v>3</v>
      </c>
      <c r="H7066" s="4">
        <v>0</v>
      </c>
      <c r="I7066" t="s">
        <v>24</v>
      </c>
      <c r="J7066">
        <v>2</v>
      </c>
      <c r="K7066">
        <v>718</v>
      </c>
      <c r="L7066" t="s">
        <v>35</v>
      </c>
      <c r="M7066" t="s">
        <v>21</v>
      </c>
      <c r="N7066" t="s">
        <v>22</v>
      </c>
      <c r="O7066" s="4">
        <v>145355.10999999999</v>
      </c>
      <c r="P7066" t="s">
        <v>28</v>
      </c>
      <c r="Q7066" t="str" cm="1">
        <f t="array" ref="Q7066">_xlfn.IFS(
O7066&lt;50000,"Low Salary (&lt;$50K)",
O7066&lt;90000,"Lower Middle ($50K-$90K)",
O7066&lt;130000,"Middle ($90K-$130K)",
O7066&lt;170000,"Upper Middle ($130K-$170K)",
O7066&gt;=170000,"High Salary (&gt;$170K)"
)</f>
        <v>Upper Middle ($130K-$170K)</v>
      </c>
      <c r="R7066" t="str" cm="1">
        <f t="array" ref="R7066">_xlfn.IFS(
G7066&lt;=2,"New Customers (0-2Y)",
G7066&lt;=5,"Growing Customers (3-5Y)",
G7066&lt;=8,"Established Customers (6-8Y)",
G7066&lt;=10,"Loyal Customers (9-10Y)"
)</f>
        <v>Growing Customers (3-5Y)</v>
      </c>
    </row>
    <row r="7067" spans="1:18" x14ac:dyDescent="0.35">
      <c r="A7067">
        <v>15568162</v>
      </c>
      <c r="B7067" t="s">
        <v>717</v>
      </c>
      <c r="C7067" t="s">
        <v>26</v>
      </c>
      <c r="D7067" t="s">
        <v>39</v>
      </c>
      <c r="E7067">
        <v>53</v>
      </c>
      <c r="F7067" t="s">
        <v>19</v>
      </c>
      <c r="G7067">
        <v>8</v>
      </c>
      <c r="H7067" s="4">
        <v>0</v>
      </c>
      <c r="I7067" t="s">
        <v>24</v>
      </c>
      <c r="J7067">
        <v>1</v>
      </c>
      <c r="K7067">
        <v>527</v>
      </c>
      <c r="L7067" t="s">
        <v>31</v>
      </c>
      <c r="M7067" t="s">
        <v>21</v>
      </c>
      <c r="N7067" t="s">
        <v>22</v>
      </c>
      <c r="O7067" s="4">
        <v>51711.57</v>
      </c>
      <c r="P7067" t="s">
        <v>28</v>
      </c>
      <c r="Q7067" t="str" cm="1">
        <f t="array" ref="Q7067">_xlfn.IFS(
O7067&lt;50000,"Low Salary (&lt;$50K)",
O7067&lt;90000,"Lower Middle ($50K-$90K)",
O7067&lt;130000,"Middle ($90K-$130K)",
O7067&lt;170000,"Upper Middle ($130K-$170K)",
O7067&gt;=170000,"High Salary (&gt;$170K)"
)</f>
        <v>Lower Middle ($50K-$90K)</v>
      </c>
      <c r="R7067" t="str" cm="1">
        <f t="array" ref="R7067">_xlfn.IFS(
G7067&lt;=2,"New Customers (0-2Y)",
G7067&lt;=5,"Growing Customers (3-5Y)",
G7067&lt;=8,"Established Customers (6-8Y)",
G7067&lt;=10,"Loyal Customers (9-10Y)"
)</f>
        <v>Established Customers (6-8Y)</v>
      </c>
    </row>
    <row r="7068" spans="1:18" x14ac:dyDescent="0.35">
      <c r="A7068">
        <v>15680643</v>
      </c>
      <c r="B7068" t="s">
        <v>458</v>
      </c>
      <c r="C7068" t="s">
        <v>26</v>
      </c>
      <c r="D7068" t="s">
        <v>18</v>
      </c>
      <c r="E7068">
        <v>42</v>
      </c>
      <c r="F7068" t="s">
        <v>19</v>
      </c>
      <c r="G7068">
        <v>1</v>
      </c>
      <c r="H7068" s="4">
        <v>0</v>
      </c>
      <c r="I7068" t="s">
        <v>24</v>
      </c>
      <c r="J7068">
        <v>2</v>
      </c>
      <c r="K7068">
        <v>729</v>
      </c>
      <c r="L7068" t="s">
        <v>35</v>
      </c>
      <c r="M7068" t="s">
        <v>21</v>
      </c>
      <c r="N7068" t="s">
        <v>22</v>
      </c>
      <c r="O7068" s="4">
        <v>149535.97</v>
      </c>
      <c r="P7068" t="s">
        <v>28</v>
      </c>
      <c r="Q7068" t="str" cm="1">
        <f t="array" ref="Q7068">_xlfn.IFS(
O7068&lt;50000,"Low Salary (&lt;$50K)",
O7068&lt;90000,"Lower Middle ($50K-$90K)",
O7068&lt;130000,"Middle ($90K-$130K)",
O7068&lt;170000,"Upper Middle ($130K-$170K)",
O7068&gt;=170000,"High Salary (&gt;$170K)"
)</f>
        <v>Upper Middle ($130K-$170K)</v>
      </c>
      <c r="R7068" t="str" cm="1">
        <f t="array" ref="R7068">_xlfn.IFS(
G7068&lt;=2,"New Customers (0-2Y)",
G7068&lt;=5,"Growing Customers (3-5Y)",
G7068&lt;=8,"Established Customers (6-8Y)",
G7068&lt;=10,"Loyal Customers (9-10Y)"
)</f>
        <v>New Customers (0-2Y)</v>
      </c>
    </row>
    <row r="7069" spans="1:18" x14ac:dyDescent="0.35">
      <c r="A7069">
        <v>15761854</v>
      </c>
      <c r="B7069" t="s">
        <v>1081</v>
      </c>
      <c r="C7069" t="s">
        <v>17</v>
      </c>
      <c r="D7069" t="s">
        <v>18</v>
      </c>
      <c r="E7069">
        <v>24</v>
      </c>
      <c r="F7069" t="s">
        <v>43</v>
      </c>
      <c r="G7069">
        <v>4</v>
      </c>
      <c r="H7069" s="4">
        <v>0</v>
      </c>
      <c r="I7069" t="s">
        <v>24</v>
      </c>
      <c r="J7069">
        <v>1</v>
      </c>
      <c r="K7069">
        <v>746</v>
      </c>
      <c r="L7069" t="s">
        <v>35</v>
      </c>
      <c r="M7069" t="s">
        <v>27</v>
      </c>
      <c r="N7069" t="s">
        <v>22</v>
      </c>
      <c r="O7069" s="4">
        <v>94105</v>
      </c>
      <c r="P7069" t="s">
        <v>28</v>
      </c>
      <c r="Q7069" t="str" cm="1">
        <f t="array" ref="Q7069">_xlfn.IFS(
O7069&lt;50000,"Low Salary (&lt;$50K)",
O7069&lt;90000,"Lower Middle ($50K-$90K)",
O7069&lt;130000,"Middle ($90K-$130K)",
O7069&lt;170000,"Upper Middle ($130K-$170K)",
O7069&gt;=170000,"High Salary (&gt;$170K)"
)</f>
        <v>Middle ($90K-$130K)</v>
      </c>
      <c r="R7069" t="str" cm="1">
        <f t="array" ref="R7069">_xlfn.IFS(
G7069&lt;=2,"New Customers (0-2Y)",
G7069&lt;=5,"Growing Customers (3-5Y)",
G7069&lt;=8,"Established Customers (6-8Y)",
G7069&lt;=10,"Loyal Customers (9-10Y)"
)</f>
        <v>Growing Customers (3-5Y)</v>
      </c>
    </row>
    <row r="7070" spans="1:18" x14ac:dyDescent="0.35">
      <c r="A7070">
        <v>15730793</v>
      </c>
      <c r="B7070" t="s">
        <v>341</v>
      </c>
      <c r="C7070" t="s">
        <v>42</v>
      </c>
      <c r="D7070" t="s">
        <v>18</v>
      </c>
      <c r="E7070">
        <v>54</v>
      </c>
      <c r="F7070" t="s">
        <v>19</v>
      </c>
      <c r="G7070">
        <v>3</v>
      </c>
      <c r="H7070" s="4">
        <v>111009.32</v>
      </c>
      <c r="I7070" t="s">
        <v>33</v>
      </c>
      <c r="J7070">
        <v>1</v>
      </c>
      <c r="K7070">
        <v>699</v>
      </c>
      <c r="L7070" t="s">
        <v>35</v>
      </c>
      <c r="M7070" t="s">
        <v>21</v>
      </c>
      <c r="N7070" t="s">
        <v>22</v>
      </c>
      <c r="O7070" s="4">
        <v>155905.79</v>
      </c>
      <c r="P7070" t="s">
        <v>23</v>
      </c>
      <c r="Q7070" t="str" cm="1">
        <f t="array" ref="Q7070">_xlfn.IFS(
O7070&lt;50000,"Low Salary (&lt;$50K)",
O7070&lt;90000,"Lower Middle ($50K-$90K)",
O7070&lt;130000,"Middle ($90K-$130K)",
O7070&lt;170000,"Upper Middle ($130K-$170K)",
O7070&gt;=170000,"High Salary (&gt;$170K)"
)</f>
        <v>Upper Middle ($130K-$170K)</v>
      </c>
      <c r="R7070" t="str" cm="1">
        <f t="array" ref="R7070">_xlfn.IFS(
G7070&lt;=2,"New Customers (0-2Y)",
G7070&lt;=5,"Growing Customers (3-5Y)",
G7070&lt;=8,"Established Customers (6-8Y)",
G7070&lt;=10,"Loyal Customers (9-10Y)"
)</f>
        <v>Growing Customers (3-5Y)</v>
      </c>
    </row>
    <row r="7071" spans="1:18" x14ac:dyDescent="0.35">
      <c r="A7071">
        <v>15692137</v>
      </c>
      <c r="B7071" t="s">
        <v>613</v>
      </c>
      <c r="C7071" t="s">
        <v>17</v>
      </c>
      <c r="D7071" t="s">
        <v>18</v>
      </c>
      <c r="E7071">
        <v>46</v>
      </c>
      <c r="F7071" t="s">
        <v>19</v>
      </c>
      <c r="G7071">
        <v>2</v>
      </c>
      <c r="H7071" s="4">
        <v>0</v>
      </c>
      <c r="I7071" t="s">
        <v>24</v>
      </c>
      <c r="J7071">
        <v>1</v>
      </c>
      <c r="K7071">
        <v>759</v>
      </c>
      <c r="L7071" t="s">
        <v>35</v>
      </c>
      <c r="M7071" t="s">
        <v>21</v>
      </c>
      <c r="N7071" t="s">
        <v>22</v>
      </c>
      <c r="O7071" s="4">
        <v>138380.10999999999</v>
      </c>
      <c r="P7071" t="s">
        <v>28</v>
      </c>
      <c r="Q7071" t="str" cm="1">
        <f t="array" ref="Q7071">_xlfn.IFS(
O7071&lt;50000,"Low Salary (&lt;$50K)",
O7071&lt;90000,"Lower Middle ($50K-$90K)",
O7071&lt;130000,"Middle ($90K-$130K)",
O7071&lt;170000,"Upper Middle ($130K-$170K)",
O7071&gt;=170000,"High Salary (&gt;$170K)"
)</f>
        <v>Upper Middle ($130K-$170K)</v>
      </c>
      <c r="R7071" t="str" cm="1">
        <f t="array" ref="R7071">_xlfn.IFS(
G7071&lt;=2,"New Customers (0-2Y)",
G7071&lt;=5,"Growing Customers (3-5Y)",
G7071&lt;=8,"Established Customers (6-8Y)",
G7071&lt;=10,"Loyal Customers (9-10Y)"
)</f>
        <v>New Customers (0-2Y)</v>
      </c>
    </row>
    <row r="7072" spans="1:18" x14ac:dyDescent="0.35">
      <c r="A7072">
        <v>15608595</v>
      </c>
      <c r="B7072" t="s">
        <v>1240</v>
      </c>
      <c r="C7072" t="s">
        <v>17</v>
      </c>
      <c r="D7072" t="s">
        <v>18</v>
      </c>
      <c r="E7072">
        <v>39</v>
      </c>
      <c r="F7072" t="s">
        <v>19</v>
      </c>
      <c r="G7072">
        <v>3</v>
      </c>
      <c r="H7072" s="4">
        <v>157371.54</v>
      </c>
      <c r="I7072" t="s">
        <v>33</v>
      </c>
      <c r="J7072">
        <v>1</v>
      </c>
      <c r="K7072">
        <v>748</v>
      </c>
      <c r="L7072" t="s">
        <v>35</v>
      </c>
      <c r="M7072" t="s">
        <v>27</v>
      </c>
      <c r="N7072" t="s">
        <v>22</v>
      </c>
      <c r="O7072" s="4">
        <v>97734.3</v>
      </c>
      <c r="P7072" t="s">
        <v>28</v>
      </c>
      <c r="Q7072" t="str" cm="1">
        <f t="array" ref="Q7072">_xlfn.IFS(
O7072&lt;50000,"Low Salary (&lt;$50K)",
O7072&lt;90000,"Lower Middle ($50K-$90K)",
O7072&lt;130000,"Middle ($90K-$130K)",
O7072&lt;170000,"Upper Middle ($130K-$170K)",
O7072&gt;=170000,"High Salary (&gt;$170K)"
)</f>
        <v>Middle ($90K-$130K)</v>
      </c>
      <c r="R7072" t="str" cm="1">
        <f t="array" ref="R7072">_xlfn.IFS(
G7072&lt;=2,"New Customers (0-2Y)",
G7072&lt;=5,"Growing Customers (3-5Y)",
G7072&lt;=8,"Established Customers (6-8Y)",
G7072&lt;=10,"Loyal Customers (9-10Y)"
)</f>
        <v>Growing Customers (3-5Y)</v>
      </c>
    </row>
    <row r="7073" spans="1:18" x14ac:dyDescent="0.35">
      <c r="A7073">
        <v>15709459</v>
      </c>
      <c r="B7073" t="s">
        <v>1254</v>
      </c>
      <c r="C7073" t="s">
        <v>26</v>
      </c>
      <c r="D7073" t="s">
        <v>18</v>
      </c>
      <c r="E7073">
        <v>63</v>
      </c>
      <c r="F7073" t="s">
        <v>2967</v>
      </c>
      <c r="G7073">
        <v>5</v>
      </c>
      <c r="H7073" s="4">
        <v>0</v>
      </c>
      <c r="I7073" t="s">
        <v>24</v>
      </c>
      <c r="J7073">
        <v>1</v>
      </c>
      <c r="K7073">
        <v>698</v>
      </c>
      <c r="L7073" t="s">
        <v>35</v>
      </c>
      <c r="M7073" t="s">
        <v>21</v>
      </c>
      <c r="N7073" t="s">
        <v>22</v>
      </c>
      <c r="O7073" s="4">
        <v>173576.71</v>
      </c>
      <c r="P7073" t="s">
        <v>28</v>
      </c>
      <c r="Q7073" t="str" cm="1">
        <f t="array" ref="Q7073">_xlfn.IFS(
O7073&lt;50000,"Low Salary (&lt;$50K)",
O7073&lt;90000,"Lower Middle ($50K-$90K)",
O7073&lt;130000,"Middle ($90K-$130K)",
O7073&lt;170000,"Upper Middle ($130K-$170K)",
O7073&gt;=170000,"High Salary (&gt;$170K)"
)</f>
        <v>High Salary (&gt;$170K)</v>
      </c>
      <c r="R7073" t="str" cm="1">
        <f t="array" ref="R7073">_xlfn.IFS(
G7073&lt;=2,"New Customers (0-2Y)",
G7073&lt;=5,"Growing Customers (3-5Y)",
G7073&lt;=8,"Established Customers (6-8Y)",
G7073&lt;=10,"Loyal Customers (9-10Y)"
)</f>
        <v>Growing Customers (3-5Y)</v>
      </c>
    </row>
    <row r="7074" spans="1:18" x14ac:dyDescent="0.35">
      <c r="A7074">
        <v>15775750</v>
      </c>
      <c r="B7074" t="s">
        <v>271</v>
      </c>
      <c r="C7074" t="s">
        <v>17</v>
      </c>
      <c r="D7074" t="s">
        <v>39</v>
      </c>
      <c r="E7074">
        <v>37</v>
      </c>
      <c r="F7074" t="s">
        <v>19</v>
      </c>
      <c r="G7074">
        <v>9</v>
      </c>
      <c r="H7074" s="4">
        <v>134560.62</v>
      </c>
      <c r="I7074" t="s">
        <v>33</v>
      </c>
      <c r="J7074">
        <v>1</v>
      </c>
      <c r="K7074">
        <v>686</v>
      </c>
      <c r="L7074" t="s">
        <v>35</v>
      </c>
      <c r="M7074" t="s">
        <v>21</v>
      </c>
      <c r="N7074" t="s">
        <v>32</v>
      </c>
      <c r="O7074" s="4">
        <v>27596.39</v>
      </c>
      <c r="P7074" t="s">
        <v>28</v>
      </c>
      <c r="Q7074" t="str" cm="1">
        <f t="array" ref="Q7074">_xlfn.IFS(
O7074&lt;50000,"Low Salary (&lt;$50K)",
O7074&lt;90000,"Lower Middle ($50K-$90K)",
O7074&lt;130000,"Middle ($90K-$130K)",
O7074&lt;170000,"Upper Middle ($130K-$170K)",
O7074&gt;=170000,"High Salary (&gt;$170K)"
)</f>
        <v>Low Salary (&lt;$50K)</v>
      </c>
      <c r="R7074" t="str" cm="1">
        <f t="array" ref="R7074">_xlfn.IFS(
G7074&lt;=2,"New Customers (0-2Y)",
G7074&lt;=5,"Growing Customers (3-5Y)",
G7074&lt;=8,"Established Customers (6-8Y)",
G7074&lt;=10,"Loyal Customers (9-10Y)"
)</f>
        <v>Loyal Customers (9-10Y)</v>
      </c>
    </row>
    <row r="7075" spans="1:18" x14ac:dyDescent="0.35">
      <c r="A7075">
        <v>15585855</v>
      </c>
      <c r="B7075" t="s">
        <v>1024</v>
      </c>
      <c r="C7075" t="s">
        <v>17</v>
      </c>
      <c r="D7075" t="s">
        <v>39</v>
      </c>
      <c r="E7075">
        <v>40</v>
      </c>
      <c r="F7075" t="s">
        <v>19</v>
      </c>
      <c r="G7075">
        <v>1</v>
      </c>
      <c r="H7075" s="4">
        <v>0</v>
      </c>
      <c r="I7075" t="s">
        <v>24</v>
      </c>
      <c r="J7075">
        <v>1</v>
      </c>
      <c r="K7075">
        <v>679</v>
      </c>
      <c r="L7075" t="s">
        <v>35</v>
      </c>
      <c r="M7075" t="s">
        <v>21</v>
      </c>
      <c r="N7075" t="s">
        <v>22</v>
      </c>
      <c r="O7075" s="4">
        <v>16897.189999999999</v>
      </c>
      <c r="P7075" t="s">
        <v>28</v>
      </c>
      <c r="Q7075" t="str" cm="1">
        <f t="array" ref="Q7075">_xlfn.IFS(
O7075&lt;50000,"Low Salary (&lt;$50K)",
O7075&lt;90000,"Lower Middle ($50K-$90K)",
O7075&lt;130000,"Middle ($90K-$130K)",
O7075&lt;170000,"Upper Middle ($130K-$170K)",
O7075&gt;=170000,"High Salary (&gt;$170K)"
)</f>
        <v>Low Salary (&lt;$50K)</v>
      </c>
      <c r="R7075" t="str" cm="1">
        <f t="array" ref="R7075">_xlfn.IFS(
G7075&lt;=2,"New Customers (0-2Y)",
G7075&lt;=5,"Growing Customers (3-5Y)",
G7075&lt;=8,"Established Customers (6-8Y)",
G7075&lt;=10,"Loyal Customers (9-10Y)"
)</f>
        <v>New Customers (0-2Y)</v>
      </c>
    </row>
    <row r="7076" spans="1:18" x14ac:dyDescent="0.35">
      <c r="A7076">
        <v>15752139</v>
      </c>
      <c r="B7076" t="s">
        <v>2487</v>
      </c>
      <c r="C7076" t="s">
        <v>42</v>
      </c>
      <c r="D7076" t="s">
        <v>39</v>
      </c>
      <c r="E7076">
        <v>36</v>
      </c>
      <c r="F7076" t="s">
        <v>19</v>
      </c>
      <c r="G7076">
        <v>5</v>
      </c>
      <c r="H7076" s="4">
        <v>72373.62</v>
      </c>
      <c r="I7076" t="s">
        <v>29</v>
      </c>
      <c r="J7076">
        <v>2</v>
      </c>
      <c r="K7076">
        <v>682</v>
      </c>
      <c r="L7076" t="s">
        <v>35</v>
      </c>
      <c r="M7076" t="s">
        <v>21</v>
      </c>
      <c r="N7076" t="s">
        <v>32</v>
      </c>
      <c r="O7076" s="4">
        <v>36895.99</v>
      </c>
      <c r="P7076" t="s">
        <v>28</v>
      </c>
      <c r="Q7076" t="str" cm="1">
        <f t="array" ref="Q7076">_xlfn.IFS(
O7076&lt;50000,"Low Salary (&lt;$50K)",
O7076&lt;90000,"Lower Middle ($50K-$90K)",
O7076&lt;130000,"Middle ($90K-$130K)",
O7076&lt;170000,"Upper Middle ($130K-$170K)",
O7076&gt;=170000,"High Salary (&gt;$170K)"
)</f>
        <v>Low Salary (&lt;$50K)</v>
      </c>
      <c r="R7076" t="str" cm="1">
        <f t="array" ref="R7076">_xlfn.IFS(
G7076&lt;=2,"New Customers (0-2Y)",
G7076&lt;=5,"Growing Customers (3-5Y)",
G7076&lt;=8,"Established Customers (6-8Y)",
G7076&lt;=10,"Loyal Customers (9-10Y)"
)</f>
        <v>Growing Customers (3-5Y)</v>
      </c>
    </row>
    <row r="7077" spans="1:18" x14ac:dyDescent="0.35">
      <c r="A7077">
        <v>15768295</v>
      </c>
      <c r="B7077" t="s">
        <v>1044</v>
      </c>
      <c r="C7077" t="s">
        <v>17</v>
      </c>
      <c r="D7077" t="s">
        <v>18</v>
      </c>
      <c r="E7077">
        <v>34</v>
      </c>
      <c r="F7077" t="s">
        <v>19</v>
      </c>
      <c r="G7077">
        <v>7</v>
      </c>
      <c r="H7077" s="4">
        <v>109564.1</v>
      </c>
      <c r="I7077" t="s">
        <v>33</v>
      </c>
      <c r="J7077">
        <v>1</v>
      </c>
      <c r="K7077">
        <v>778</v>
      </c>
      <c r="L7077" t="s">
        <v>35</v>
      </c>
      <c r="M7077" t="s">
        <v>27</v>
      </c>
      <c r="N7077" t="s">
        <v>22</v>
      </c>
      <c r="O7077" s="4">
        <v>113046.81</v>
      </c>
      <c r="P7077" t="s">
        <v>28</v>
      </c>
      <c r="Q7077" t="str" cm="1">
        <f t="array" ref="Q7077">_xlfn.IFS(
O7077&lt;50000,"Low Salary (&lt;$50K)",
O7077&lt;90000,"Lower Middle ($50K-$90K)",
O7077&lt;130000,"Middle ($90K-$130K)",
O7077&lt;170000,"Upper Middle ($130K-$170K)",
O7077&gt;=170000,"High Salary (&gt;$170K)"
)</f>
        <v>Middle ($90K-$130K)</v>
      </c>
      <c r="R7077" t="str" cm="1">
        <f t="array" ref="R7077">_xlfn.IFS(
G7077&lt;=2,"New Customers (0-2Y)",
G7077&lt;=5,"Growing Customers (3-5Y)",
G7077&lt;=8,"Established Customers (6-8Y)",
G7077&lt;=10,"Loyal Customers (9-10Y)"
)</f>
        <v>Established Customers (6-8Y)</v>
      </c>
    </row>
    <row r="7078" spans="1:18" x14ac:dyDescent="0.35">
      <c r="A7078">
        <v>15766906</v>
      </c>
      <c r="B7078" t="s">
        <v>1824</v>
      </c>
      <c r="C7078" t="s">
        <v>17</v>
      </c>
      <c r="D7078" t="s">
        <v>18</v>
      </c>
      <c r="E7078">
        <v>25</v>
      </c>
      <c r="F7078" t="s">
        <v>43</v>
      </c>
      <c r="G7078">
        <v>4</v>
      </c>
      <c r="H7078" s="4">
        <v>132116.13</v>
      </c>
      <c r="I7078" t="s">
        <v>33</v>
      </c>
      <c r="J7078">
        <v>2</v>
      </c>
      <c r="K7078">
        <v>742</v>
      </c>
      <c r="L7078" t="s">
        <v>35</v>
      </c>
      <c r="M7078" t="s">
        <v>21</v>
      </c>
      <c r="N7078" t="s">
        <v>32</v>
      </c>
      <c r="O7078" s="4">
        <v>129933.5</v>
      </c>
      <c r="P7078" t="s">
        <v>28</v>
      </c>
      <c r="Q7078" t="str" cm="1">
        <f t="array" ref="Q7078">_xlfn.IFS(
O7078&lt;50000,"Low Salary (&lt;$50K)",
O7078&lt;90000,"Lower Middle ($50K-$90K)",
O7078&lt;130000,"Middle ($90K-$130K)",
O7078&lt;170000,"Upper Middle ($130K-$170K)",
O7078&gt;=170000,"High Salary (&gt;$170K)"
)</f>
        <v>Middle ($90K-$130K)</v>
      </c>
      <c r="R7078" t="str" cm="1">
        <f t="array" ref="R7078">_xlfn.IFS(
G7078&lt;=2,"New Customers (0-2Y)",
G7078&lt;=5,"Growing Customers (3-5Y)",
G7078&lt;=8,"Established Customers (6-8Y)",
G7078&lt;=10,"Loyal Customers (9-10Y)"
)</f>
        <v>Growing Customers (3-5Y)</v>
      </c>
    </row>
    <row r="7079" spans="1:18" x14ac:dyDescent="0.35">
      <c r="A7079">
        <v>15725776</v>
      </c>
      <c r="B7079" t="s">
        <v>2488</v>
      </c>
      <c r="C7079" t="s">
        <v>42</v>
      </c>
      <c r="D7079" t="s">
        <v>39</v>
      </c>
      <c r="E7079">
        <v>24</v>
      </c>
      <c r="F7079" t="s">
        <v>43</v>
      </c>
      <c r="G7079">
        <v>7</v>
      </c>
      <c r="H7079" s="4">
        <v>101195.23</v>
      </c>
      <c r="I7079" t="s">
        <v>33</v>
      </c>
      <c r="J7079">
        <v>1</v>
      </c>
      <c r="K7079">
        <v>649</v>
      </c>
      <c r="L7079" t="s">
        <v>20</v>
      </c>
      <c r="M7079" t="s">
        <v>27</v>
      </c>
      <c r="N7079" t="s">
        <v>32</v>
      </c>
      <c r="O7079" s="4">
        <v>133091.32</v>
      </c>
      <c r="P7079" t="s">
        <v>28</v>
      </c>
      <c r="Q7079" t="str" cm="1">
        <f t="array" ref="Q7079">_xlfn.IFS(
O7079&lt;50000,"Low Salary (&lt;$50K)",
O7079&lt;90000,"Lower Middle ($50K-$90K)",
O7079&lt;130000,"Middle ($90K-$130K)",
O7079&lt;170000,"Upper Middle ($130K-$170K)",
O7079&gt;=170000,"High Salary (&gt;$170K)"
)</f>
        <v>Upper Middle ($130K-$170K)</v>
      </c>
      <c r="R7079" t="str" cm="1">
        <f t="array" ref="R7079">_xlfn.IFS(
G7079&lt;=2,"New Customers (0-2Y)",
G7079&lt;=5,"Growing Customers (3-5Y)",
G7079&lt;=8,"Established Customers (6-8Y)",
G7079&lt;=10,"Loyal Customers (9-10Y)"
)</f>
        <v>Established Customers (6-8Y)</v>
      </c>
    </row>
    <row r="7080" spans="1:18" x14ac:dyDescent="0.35">
      <c r="A7080">
        <v>15682576</v>
      </c>
      <c r="B7080" t="s">
        <v>2489</v>
      </c>
      <c r="C7080" t="s">
        <v>17</v>
      </c>
      <c r="D7080" t="s">
        <v>39</v>
      </c>
      <c r="E7080">
        <v>67</v>
      </c>
      <c r="F7080" t="s">
        <v>2967</v>
      </c>
      <c r="G7080">
        <v>1</v>
      </c>
      <c r="H7080" s="4">
        <v>149436.73000000001</v>
      </c>
      <c r="I7080" t="s">
        <v>33</v>
      </c>
      <c r="J7080">
        <v>2</v>
      </c>
      <c r="K7080">
        <v>763</v>
      </c>
      <c r="L7080" t="s">
        <v>35</v>
      </c>
      <c r="M7080" t="s">
        <v>27</v>
      </c>
      <c r="N7080" t="s">
        <v>22</v>
      </c>
      <c r="O7080" s="4">
        <v>106282.74</v>
      </c>
      <c r="P7080" t="s">
        <v>28</v>
      </c>
      <c r="Q7080" t="str" cm="1">
        <f t="array" ref="Q7080">_xlfn.IFS(
O7080&lt;50000,"Low Salary (&lt;$50K)",
O7080&lt;90000,"Lower Middle ($50K-$90K)",
O7080&lt;130000,"Middle ($90K-$130K)",
O7080&lt;170000,"Upper Middle ($130K-$170K)",
O7080&gt;=170000,"High Salary (&gt;$170K)"
)</f>
        <v>Middle ($90K-$130K)</v>
      </c>
      <c r="R7080" t="str" cm="1">
        <f t="array" ref="R7080">_xlfn.IFS(
G7080&lt;=2,"New Customers (0-2Y)",
G7080&lt;=5,"Growing Customers (3-5Y)",
G7080&lt;=8,"Established Customers (6-8Y)",
G7080&lt;=10,"Loyal Customers (9-10Y)"
)</f>
        <v>New Customers (0-2Y)</v>
      </c>
    </row>
    <row r="7081" spans="1:18" x14ac:dyDescent="0.35">
      <c r="A7081">
        <v>15704081</v>
      </c>
      <c r="B7081" t="s">
        <v>409</v>
      </c>
      <c r="C7081" t="s">
        <v>42</v>
      </c>
      <c r="D7081" t="s">
        <v>39</v>
      </c>
      <c r="E7081">
        <v>30</v>
      </c>
      <c r="F7081" t="s">
        <v>19</v>
      </c>
      <c r="G7081">
        <v>9</v>
      </c>
      <c r="H7081" s="4">
        <v>130682.11</v>
      </c>
      <c r="I7081" t="s">
        <v>33</v>
      </c>
      <c r="J7081">
        <v>2</v>
      </c>
      <c r="K7081">
        <v>595</v>
      </c>
      <c r="L7081" t="s">
        <v>31</v>
      </c>
      <c r="M7081" t="s">
        <v>21</v>
      </c>
      <c r="N7081" t="s">
        <v>22</v>
      </c>
      <c r="O7081" s="4">
        <v>57862.879999999997</v>
      </c>
      <c r="P7081" t="s">
        <v>28</v>
      </c>
      <c r="Q7081" t="str" cm="1">
        <f t="array" ref="Q7081">_xlfn.IFS(
O7081&lt;50000,"Low Salary (&lt;$50K)",
O7081&lt;90000,"Lower Middle ($50K-$90K)",
O7081&lt;130000,"Middle ($90K-$130K)",
O7081&lt;170000,"Upper Middle ($130K-$170K)",
O7081&gt;=170000,"High Salary (&gt;$170K)"
)</f>
        <v>Lower Middle ($50K-$90K)</v>
      </c>
      <c r="R7081" t="str" cm="1">
        <f t="array" ref="R7081">_xlfn.IFS(
G7081&lt;=2,"New Customers (0-2Y)",
G7081&lt;=5,"Growing Customers (3-5Y)",
G7081&lt;=8,"Established Customers (6-8Y)",
G7081&lt;=10,"Loyal Customers (9-10Y)"
)</f>
        <v>Loyal Customers (9-10Y)</v>
      </c>
    </row>
    <row r="7082" spans="1:18" x14ac:dyDescent="0.35">
      <c r="A7082">
        <v>15719940</v>
      </c>
      <c r="B7082" t="s">
        <v>1276</v>
      </c>
      <c r="C7082" t="s">
        <v>42</v>
      </c>
      <c r="D7082" t="s">
        <v>18</v>
      </c>
      <c r="E7082">
        <v>51</v>
      </c>
      <c r="F7082" t="s">
        <v>19</v>
      </c>
      <c r="G7082">
        <v>10</v>
      </c>
      <c r="H7082" s="4">
        <v>115280.49</v>
      </c>
      <c r="I7082" t="s">
        <v>33</v>
      </c>
      <c r="J7082">
        <v>2</v>
      </c>
      <c r="K7082">
        <v>628</v>
      </c>
      <c r="L7082" t="s">
        <v>20</v>
      </c>
      <c r="M7082" t="s">
        <v>27</v>
      </c>
      <c r="N7082" t="s">
        <v>32</v>
      </c>
      <c r="O7082" s="4">
        <v>12628.61</v>
      </c>
      <c r="P7082" t="s">
        <v>23</v>
      </c>
      <c r="Q7082" t="str" cm="1">
        <f t="array" ref="Q7082">_xlfn.IFS(
O7082&lt;50000,"Low Salary (&lt;$50K)",
O7082&lt;90000,"Lower Middle ($50K-$90K)",
O7082&lt;130000,"Middle ($90K-$130K)",
O7082&lt;170000,"Upper Middle ($130K-$170K)",
O7082&gt;=170000,"High Salary (&gt;$170K)"
)</f>
        <v>Low Salary (&lt;$50K)</v>
      </c>
      <c r="R7082" t="str" cm="1">
        <f t="array" ref="R7082">_xlfn.IFS(
G7082&lt;=2,"New Customers (0-2Y)",
G7082&lt;=5,"Growing Customers (3-5Y)",
G7082&lt;=8,"Established Customers (6-8Y)",
G7082&lt;=10,"Loyal Customers (9-10Y)"
)</f>
        <v>Loyal Customers (9-10Y)</v>
      </c>
    </row>
    <row r="7083" spans="1:18" x14ac:dyDescent="0.35">
      <c r="A7083">
        <v>15672894</v>
      </c>
      <c r="B7083" t="s">
        <v>2490</v>
      </c>
      <c r="C7083" t="s">
        <v>17</v>
      </c>
      <c r="D7083" t="s">
        <v>18</v>
      </c>
      <c r="E7083">
        <v>36</v>
      </c>
      <c r="F7083" t="s">
        <v>19</v>
      </c>
      <c r="G7083">
        <v>8</v>
      </c>
      <c r="H7083" s="4">
        <v>129944.39</v>
      </c>
      <c r="I7083" t="s">
        <v>33</v>
      </c>
      <c r="J7083">
        <v>2</v>
      </c>
      <c r="K7083">
        <v>625</v>
      </c>
      <c r="L7083" t="s">
        <v>20</v>
      </c>
      <c r="M7083" t="s">
        <v>27</v>
      </c>
      <c r="N7083" t="s">
        <v>32</v>
      </c>
      <c r="O7083" s="4">
        <v>198914.8</v>
      </c>
      <c r="P7083" t="s">
        <v>28</v>
      </c>
      <c r="Q7083" t="str" cm="1">
        <f t="array" ref="Q7083">_xlfn.IFS(
O7083&lt;50000,"Low Salary (&lt;$50K)",
O7083&lt;90000,"Lower Middle ($50K-$90K)",
O7083&lt;130000,"Middle ($90K-$130K)",
O7083&lt;170000,"Upper Middle ($130K-$170K)",
O7083&gt;=170000,"High Salary (&gt;$170K)"
)</f>
        <v>High Salary (&gt;$170K)</v>
      </c>
      <c r="R7083" t="str" cm="1">
        <f t="array" ref="R7083">_xlfn.IFS(
G7083&lt;=2,"New Customers (0-2Y)",
G7083&lt;=5,"Growing Customers (3-5Y)",
G7083&lt;=8,"Established Customers (6-8Y)",
G7083&lt;=10,"Loyal Customers (9-10Y)"
)</f>
        <v>Established Customers (6-8Y)</v>
      </c>
    </row>
    <row r="7084" spans="1:18" x14ac:dyDescent="0.35">
      <c r="A7084">
        <v>15667451</v>
      </c>
      <c r="B7084" t="s">
        <v>173</v>
      </c>
      <c r="C7084" t="s">
        <v>17</v>
      </c>
      <c r="D7084" t="s">
        <v>39</v>
      </c>
      <c r="E7084">
        <v>36</v>
      </c>
      <c r="F7084" t="s">
        <v>19</v>
      </c>
      <c r="G7084">
        <v>5</v>
      </c>
      <c r="H7084" s="4">
        <v>0</v>
      </c>
      <c r="I7084" t="s">
        <v>24</v>
      </c>
      <c r="J7084">
        <v>2</v>
      </c>
      <c r="K7084">
        <v>733</v>
      </c>
      <c r="L7084" t="s">
        <v>35</v>
      </c>
      <c r="M7084" t="s">
        <v>21</v>
      </c>
      <c r="N7084" t="s">
        <v>22</v>
      </c>
      <c r="O7084" s="4">
        <v>109127.54</v>
      </c>
      <c r="P7084" t="s">
        <v>28</v>
      </c>
      <c r="Q7084" t="str" cm="1">
        <f t="array" ref="Q7084">_xlfn.IFS(
O7084&lt;50000,"Low Salary (&lt;$50K)",
O7084&lt;90000,"Lower Middle ($50K-$90K)",
O7084&lt;130000,"Middle ($90K-$130K)",
O7084&lt;170000,"Upper Middle ($130K-$170K)",
O7084&gt;=170000,"High Salary (&gt;$170K)"
)</f>
        <v>Middle ($90K-$130K)</v>
      </c>
      <c r="R7084" t="str" cm="1">
        <f t="array" ref="R7084">_xlfn.IFS(
G7084&lt;=2,"New Customers (0-2Y)",
G7084&lt;=5,"Growing Customers (3-5Y)",
G7084&lt;=8,"Established Customers (6-8Y)",
G7084&lt;=10,"Loyal Customers (9-10Y)"
)</f>
        <v>Growing Customers (3-5Y)</v>
      </c>
    </row>
    <row r="7085" spans="1:18" x14ac:dyDescent="0.35">
      <c r="A7085">
        <v>15636767</v>
      </c>
      <c r="B7085" t="s">
        <v>239</v>
      </c>
      <c r="C7085" t="s">
        <v>26</v>
      </c>
      <c r="D7085" t="s">
        <v>18</v>
      </c>
      <c r="E7085">
        <v>32</v>
      </c>
      <c r="F7085" t="s">
        <v>19</v>
      </c>
      <c r="G7085">
        <v>10</v>
      </c>
      <c r="H7085" s="4">
        <v>0</v>
      </c>
      <c r="I7085" t="s">
        <v>24</v>
      </c>
      <c r="J7085">
        <v>1</v>
      </c>
      <c r="K7085">
        <v>665</v>
      </c>
      <c r="L7085" t="s">
        <v>35</v>
      </c>
      <c r="M7085" t="s">
        <v>21</v>
      </c>
      <c r="N7085" t="s">
        <v>22</v>
      </c>
      <c r="O7085" s="4">
        <v>22487.45</v>
      </c>
      <c r="P7085" t="s">
        <v>28</v>
      </c>
      <c r="Q7085" t="str" cm="1">
        <f t="array" ref="Q7085">_xlfn.IFS(
O7085&lt;50000,"Low Salary (&lt;$50K)",
O7085&lt;90000,"Lower Middle ($50K-$90K)",
O7085&lt;130000,"Middle ($90K-$130K)",
O7085&lt;170000,"Upper Middle ($130K-$170K)",
O7085&gt;=170000,"High Salary (&gt;$170K)"
)</f>
        <v>Low Salary (&lt;$50K)</v>
      </c>
      <c r="R7085" t="str" cm="1">
        <f t="array" ref="R7085">_xlfn.IFS(
G7085&lt;=2,"New Customers (0-2Y)",
G7085&lt;=5,"Growing Customers (3-5Y)",
G7085&lt;=8,"Established Customers (6-8Y)",
G7085&lt;=10,"Loyal Customers (9-10Y)"
)</f>
        <v>Loyal Customers (9-10Y)</v>
      </c>
    </row>
    <row r="7086" spans="1:18" x14ac:dyDescent="0.35">
      <c r="A7086">
        <v>15571415</v>
      </c>
      <c r="B7086" t="s">
        <v>1258</v>
      </c>
      <c r="C7086" t="s">
        <v>42</v>
      </c>
      <c r="D7086" t="s">
        <v>39</v>
      </c>
      <c r="E7086">
        <v>56</v>
      </c>
      <c r="F7086" t="s">
        <v>19</v>
      </c>
      <c r="G7086">
        <v>6</v>
      </c>
      <c r="H7086" s="4">
        <v>151802.29</v>
      </c>
      <c r="I7086" t="s">
        <v>33</v>
      </c>
      <c r="J7086">
        <v>1</v>
      </c>
      <c r="K7086">
        <v>805</v>
      </c>
      <c r="L7086" t="s">
        <v>37</v>
      </c>
      <c r="M7086" t="s">
        <v>21</v>
      </c>
      <c r="N7086" t="s">
        <v>32</v>
      </c>
      <c r="O7086" s="4">
        <v>46791.09</v>
      </c>
      <c r="P7086" t="s">
        <v>23</v>
      </c>
      <c r="Q7086" t="str" cm="1">
        <f t="array" ref="Q7086">_xlfn.IFS(
O7086&lt;50000,"Low Salary (&lt;$50K)",
O7086&lt;90000,"Lower Middle ($50K-$90K)",
O7086&lt;130000,"Middle ($90K-$130K)",
O7086&lt;170000,"Upper Middle ($130K-$170K)",
O7086&gt;=170000,"High Salary (&gt;$170K)"
)</f>
        <v>Low Salary (&lt;$50K)</v>
      </c>
      <c r="R7086" t="str" cm="1">
        <f t="array" ref="R7086">_xlfn.IFS(
G7086&lt;=2,"New Customers (0-2Y)",
G7086&lt;=5,"Growing Customers (3-5Y)",
G7086&lt;=8,"Established Customers (6-8Y)",
G7086&lt;=10,"Loyal Customers (9-10Y)"
)</f>
        <v>Established Customers (6-8Y)</v>
      </c>
    </row>
    <row r="7087" spans="1:18" x14ac:dyDescent="0.35">
      <c r="A7087">
        <v>15575605</v>
      </c>
      <c r="B7087" t="s">
        <v>593</v>
      </c>
      <c r="C7087" t="s">
        <v>17</v>
      </c>
      <c r="D7087" t="s">
        <v>39</v>
      </c>
      <c r="E7087">
        <v>38</v>
      </c>
      <c r="F7087" t="s">
        <v>19</v>
      </c>
      <c r="G7087">
        <v>6</v>
      </c>
      <c r="H7087" s="4">
        <v>0</v>
      </c>
      <c r="I7087" t="s">
        <v>24</v>
      </c>
      <c r="J7087">
        <v>2</v>
      </c>
      <c r="K7087">
        <v>725</v>
      </c>
      <c r="L7087" t="s">
        <v>35</v>
      </c>
      <c r="M7087" t="s">
        <v>21</v>
      </c>
      <c r="N7087" t="s">
        <v>22</v>
      </c>
      <c r="O7087" s="4">
        <v>158697.28</v>
      </c>
      <c r="P7087" t="s">
        <v>28</v>
      </c>
      <c r="Q7087" t="str" cm="1">
        <f t="array" ref="Q7087">_xlfn.IFS(
O7087&lt;50000,"Low Salary (&lt;$50K)",
O7087&lt;90000,"Lower Middle ($50K-$90K)",
O7087&lt;130000,"Middle ($90K-$130K)",
O7087&lt;170000,"Upper Middle ($130K-$170K)",
O7087&gt;=170000,"High Salary (&gt;$170K)"
)</f>
        <v>Upper Middle ($130K-$170K)</v>
      </c>
      <c r="R7087" t="str" cm="1">
        <f t="array" ref="R7087">_xlfn.IFS(
G7087&lt;=2,"New Customers (0-2Y)",
G7087&lt;=5,"Growing Customers (3-5Y)",
G7087&lt;=8,"Established Customers (6-8Y)",
G7087&lt;=10,"Loyal Customers (9-10Y)"
)</f>
        <v>Established Customers (6-8Y)</v>
      </c>
    </row>
    <row r="7088" spans="1:18" x14ac:dyDescent="0.35">
      <c r="A7088">
        <v>15649160</v>
      </c>
      <c r="B7088" t="s">
        <v>1246</v>
      </c>
      <c r="C7088" t="s">
        <v>17</v>
      </c>
      <c r="D7088" t="s">
        <v>18</v>
      </c>
      <c r="E7088">
        <v>38</v>
      </c>
      <c r="F7088" t="s">
        <v>19</v>
      </c>
      <c r="G7088">
        <v>3</v>
      </c>
      <c r="H7088" s="4">
        <v>138731.95000000001</v>
      </c>
      <c r="I7088" t="s">
        <v>33</v>
      </c>
      <c r="J7088">
        <v>1</v>
      </c>
      <c r="K7088">
        <v>554</v>
      </c>
      <c r="L7088" t="s">
        <v>31</v>
      </c>
      <c r="M7088" t="s">
        <v>21</v>
      </c>
      <c r="N7088" t="s">
        <v>22</v>
      </c>
      <c r="O7088" s="4">
        <v>194138.36</v>
      </c>
      <c r="P7088" t="s">
        <v>28</v>
      </c>
      <c r="Q7088" t="str" cm="1">
        <f t="array" ref="Q7088">_xlfn.IFS(
O7088&lt;50000,"Low Salary (&lt;$50K)",
O7088&lt;90000,"Lower Middle ($50K-$90K)",
O7088&lt;130000,"Middle ($90K-$130K)",
O7088&lt;170000,"Upper Middle ($130K-$170K)",
O7088&gt;=170000,"High Salary (&gt;$170K)"
)</f>
        <v>High Salary (&gt;$170K)</v>
      </c>
      <c r="R7088" t="str" cm="1">
        <f t="array" ref="R7088">_xlfn.IFS(
G7088&lt;=2,"New Customers (0-2Y)",
G7088&lt;=5,"Growing Customers (3-5Y)",
G7088&lt;=8,"Established Customers (6-8Y)",
G7088&lt;=10,"Loyal Customers (9-10Y)"
)</f>
        <v>Growing Customers (3-5Y)</v>
      </c>
    </row>
    <row r="7089" spans="1:18" x14ac:dyDescent="0.35">
      <c r="A7089">
        <v>15615832</v>
      </c>
      <c r="B7089" t="s">
        <v>2491</v>
      </c>
      <c r="C7089" t="s">
        <v>26</v>
      </c>
      <c r="D7089" t="s">
        <v>18</v>
      </c>
      <c r="E7089">
        <v>35</v>
      </c>
      <c r="F7089" t="s">
        <v>19</v>
      </c>
      <c r="G7089">
        <v>8</v>
      </c>
      <c r="H7089" s="4">
        <v>155621.07999999999</v>
      </c>
      <c r="I7089" t="s">
        <v>33</v>
      </c>
      <c r="J7089">
        <v>1</v>
      </c>
      <c r="K7089">
        <v>675</v>
      </c>
      <c r="L7089" t="s">
        <v>35</v>
      </c>
      <c r="M7089" t="s">
        <v>27</v>
      </c>
      <c r="N7089" t="s">
        <v>22</v>
      </c>
      <c r="O7089" s="4">
        <v>35177.31</v>
      </c>
      <c r="P7089" t="s">
        <v>28</v>
      </c>
      <c r="Q7089" t="str" cm="1">
        <f t="array" ref="Q7089">_xlfn.IFS(
O7089&lt;50000,"Low Salary (&lt;$50K)",
O7089&lt;90000,"Lower Middle ($50K-$90K)",
O7089&lt;130000,"Middle ($90K-$130K)",
O7089&lt;170000,"Upper Middle ($130K-$170K)",
O7089&gt;=170000,"High Salary (&gt;$170K)"
)</f>
        <v>Low Salary (&lt;$50K)</v>
      </c>
      <c r="R7089" t="str" cm="1">
        <f t="array" ref="R7089">_xlfn.IFS(
G7089&lt;=2,"New Customers (0-2Y)",
G7089&lt;=5,"Growing Customers (3-5Y)",
G7089&lt;=8,"Established Customers (6-8Y)",
G7089&lt;=10,"Loyal Customers (9-10Y)"
)</f>
        <v>Established Customers (6-8Y)</v>
      </c>
    </row>
    <row r="7090" spans="1:18" x14ac:dyDescent="0.35">
      <c r="A7090">
        <v>15600975</v>
      </c>
      <c r="B7090" t="s">
        <v>1545</v>
      </c>
      <c r="C7090" t="s">
        <v>17</v>
      </c>
      <c r="D7090" t="s">
        <v>18</v>
      </c>
      <c r="E7090">
        <v>54</v>
      </c>
      <c r="F7090" t="s">
        <v>19</v>
      </c>
      <c r="G7090">
        <v>4</v>
      </c>
      <c r="H7090" s="4">
        <v>150005.38</v>
      </c>
      <c r="I7090" t="s">
        <v>33</v>
      </c>
      <c r="J7090">
        <v>1</v>
      </c>
      <c r="K7090">
        <v>556</v>
      </c>
      <c r="L7090" t="s">
        <v>31</v>
      </c>
      <c r="M7090" t="s">
        <v>21</v>
      </c>
      <c r="N7090" t="s">
        <v>32</v>
      </c>
      <c r="O7090" s="4">
        <v>157015.5</v>
      </c>
      <c r="P7090" t="s">
        <v>23</v>
      </c>
      <c r="Q7090" t="str" cm="1">
        <f t="array" ref="Q7090">_xlfn.IFS(
O7090&lt;50000,"Low Salary (&lt;$50K)",
O7090&lt;90000,"Lower Middle ($50K-$90K)",
O7090&lt;130000,"Middle ($90K-$130K)",
O7090&lt;170000,"Upper Middle ($130K-$170K)",
O7090&gt;=170000,"High Salary (&gt;$170K)"
)</f>
        <v>Upper Middle ($130K-$170K)</v>
      </c>
      <c r="R7090" t="str" cm="1">
        <f t="array" ref="R7090">_xlfn.IFS(
G7090&lt;=2,"New Customers (0-2Y)",
G7090&lt;=5,"Growing Customers (3-5Y)",
G7090&lt;=8,"Established Customers (6-8Y)",
G7090&lt;=10,"Loyal Customers (9-10Y)"
)</f>
        <v>Growing Customers (3-5Y)</v>
      </c>
    </row>
    <row r="7091" spans="1:18" x14ac:dyDescent="0.35">
      <c r="A7091">
        <v>15690772</v>
      </c>
      <c r="B7091" t="s">
        <v>267</v>
      </c>
      <c r="C7091" t="s">
        <v>26</v>
      </c>
      <c r="D7091" t="s">
        <v>18</v>
      </c>
      <c r="E7091">
        <v>48</v>
      </c>
      <c r="F7091" t="s">
        <v>19</v>
      </c>
      <c r="G7091">
        <v>2</v>
      </c>
      <c r="H7091" s="4">
        <v>0</v>
      </c>
      <c r="I7091" t="s">
        <v>24</v>
      </c>
      <c r="J7091">
        <v>2</v>
      </c>
      <c r="K7091">
        <v>635</v>
      </c>
      <c r="L7091" t="s">
        <v>20</v>
      </c>
      <c r="M7091" t="s">
        <v>21</v>
      </c>
      <c r="N7091" t="s">
        <v>22</v>
      </c>
      <c r="O7091" s="4">
        <v>136551.25</v>
      </c>
      <c r="P7091" t="s">
        <v>28</v>
      </c>
      <c r="Q7091" t="str" cm="1">
        <f t="array" ref="Q7091">_xlfn.IFS(
O7091&lt;50000,"Low Salary (&lt;$50K)",
O7091&lt;90000,"Lower Middle ($50K-$90K)",
O7091&lt;130000,"Middle ($90K-$130K)",
O7091&lt;170000,"Upper Middle ($130K-$170K)",
O7091&gt;=170000,"High Salary (&gt;$170K)"
)</f>
        <v>Upper Middle ($130K-$170K)</v>
      </c>
      <c r="R7091" t="str" cm="1">
        <f t="array" ref="R7091">_xlfn.IFS(
G7091&lt;=2,"New Customers (0-2Y)",
G7091&lt;=5,"Growing Customers (3-5Y)",
G7091&lt;=8,"Established Customers (6-8Y)",
G7091&lt;=10,"Loyal Customers (9-10Y)"
)</f>
        <v>New Customers (0-2Y)</v>
      </c>
    </row>
    <row r="7092" spans="1:18" x14ac:dyDescent="0.35">
      <c r="A7092">
        <v>15565714</v>
      </c>
      <c r="B7092" t="s">
        <v>245</v>
      </c>
      <c r="C7092" t="s">
        <v>17</v>
      </c>
      <c r="D7092" t="s">
        <v>39</v>
      </c>
      <c r="E7092">
        <v>47</v>
      </c>
      <c r="F7092" t="s">
        <v>19</v>
      </c>
      <c r="G7092">
        <v>1</v>
      </c>
      <c r="H7092" s="4">
        <v>64430.06</v>
      </c>
      <c r="I7092" t="s">
        <v>29</v>
      </c>
      <c r="J7092">
        <v>2</v>
      </c>
      <c r="K7092">
        <v>601</v>
      </c>
      <c r="L7092" t="s">
        <v>20</v>
      </c>
      <c r="M7092" t="s">
        <v>27</v>
      </c>
      <c r="N7092" t="s">
        <v>22</v>
      </c>
      <c r="O7092" s="4">
        <v>96517.97</v>
      </c>
      <c r="P7092" t="s">
        <v>28</v>
      </c>
      <c r="Q7092" t="str" cm="1">
        <f t="array" ref="Q7092">_xlfn.IFS(
O7092&lt;50000,"Low Salary (&lt;$50K)",
O7092&lt;90000,"Lower Middle ($50K-$90K)",
O7092&lt;130000,"Middle ($90K-$130K)",
O7092&lt;170000,"Upper Middle ($130K-$170K)",
O7092&gt;=170000,"High Salary (&gt;$170K)"
)</f>
        <v>Middle ($90K-$130K)</v>
      </c>
      <c r="R7092" t="str" cm="1">
        <f t="array" ref="R7092">_xlfn.IFS(
G7092&lt;=2,"New Customers (0-2Y)",
G7092&lt;=5,"Growing Customers (3-5Y)",
G7092&lt;=8,"Established Customers (6-8Y)",
G7092&lt;=10,"Loyal Customers (9-10Y)"
)</f>
        <v>New Customers (0-2Y)</v>
      </c>
    </row>
    <row r="7093" spans="1:18" x14ac:dyDescent="0.35">
      <c r="A7093">
        <v>15763108</v>
      </c>
      <c r="B7093" t="s">
        <v>621</v>
      </c>
      <c r="C7093" t="s">
        <v>42</v>
      </c>
      <c r="D7093" t="s">
        <v>39</v>
      </c>
      <c r="E7093">
        <v>53</v>
      </c>
      <c r="F7093" t="s">
        <v>19</v>
      </c>
      <c r="G7093">
        <v>7</v>
      </c>
      <c r="H7093" s="4">
        <v>106261.63</v>
      </c>
      <c r="I7093" t="s">
        <v>33</v>
      </c>
      <c r="J7093">
        <v>1</v>
      </c>
      <c r="K7093">
        <v>600</v>
      </c>
      <c r="L7093" t="s">
        <v>20</v>
      </c>
      <c r="M7093" t="s">
        <v>21</v>
      </c>
      <c r="N7093" t="s">
        <v>32</v>
      </c>
      <c r="O7093" s="4">
        <v>93629.66</v>
      </c>
      <c r="P7093" t="s">
        <v>23</v>
      </c>
      <c r="Q7093" t="str" cm="1">
        <f t="array" ref="Q7093">_xlfn.IFS(
O7093&lt;50000,"Low Salary (&lt;$50K)",
O7093&lt;90000,"Lower Middle ($50K-$90K)",
O7093&lt;130000,"Middle ($90K-$130K)",
O7093&lt;170000,"Upper Middle ($130K-$170K)",
O7093&gt;=170000,"High Salary (&gt;$170K)"
)</f>
        <v>Middle ($90K-$130K)</v>
      </c>
      <c r="R7093" t="str" cm="1">
        <f t="array" ref="R7093">_xlfn.IFS(
G7093&lt;=2,"New Customers (0-2Y)",
G7093&lt;=5,"Growing Customers (3-5Y)",
G7093&lt;=8,"Established Customers (6-8Y)",
G7093&lt;=10,"Loyal Customers (9-10Y)"
)</f>
        <v>Established Customers (6-8Y)</v>
      </c>
    </row>
    <row r="7094" spans="1:18" x14ac:dyDescent="0.35">
      <c r="A7094">
        <v>15723884</v>
      </c>
      <c r="B7094" t="s">
        <v>2492</v>
      </c>
      <c r="C7094" t="s">
        <v>26</v>
      </c>
      <c r="D7094" t="s">
        <v>39</v>
      </c>
      <c r="E7094">
        <v>40</v>
      </c>
      <c r="F7094" t="s">
        <v>19</v>
      </c>
      <c r="G7094">
        <v>3</v>
      </c>
      <c r="H7094" s="4">
        <v>0</v>
      </c>
      <c r="I7094" t="s">
        <v>24</v>
      </c>
      <c r="J7094">
        <v>2</v>
      </c>
      <c r="K7094">
        <v>758</v>
      </c>
      <c r="L7094" t="s">
        <v>35</v>
      </c>
      <c r="M7094" t="s">
        <v>27</v>
      </c>
      <c r="N7094" t="s">
        <v>32</v>
      </c>
      <c r="O7094" s="4">
        <v>96097.65</v>
      </c>
      <c r="P7094" t="s">
        <v>28</v>
      </c>
      <c r="Q7094" t="str" cm="1">
        <f t="array" ref="Q7094">_xlfn.IFS(
O7094&lt;50000,"Low Salary (&lt;$50K)",
O7094&lt;90000,"Lower Middle ($50K-$90K)",
O7094&lt;130000,"Middle ($90K-$130K)",
O7094&lt;170000,"Upper Middle ($130K-$170K)",
O7094&gt;=170000,"High Salary (&gt;$170K)"
)</f>
        <v>Middle ($90K-$130K)</v>
      </c>
      <c r="R7094" t="str" cm="1">
        <f t="array" ref="R7094">_xlfn.IFS(
G7094&lt;=2,"New Customers (0-2Y)",
G7094&lt;=5,"Growing Customers (3-5Y)",
G7094&lt;=8,"Established Customers (6-8Y)",
G7094&lt;=10,"Loyal Customers (9-10Y)"
)</f>
        <v>Growing Customers (3-5Y)</v>
      </c>
    </row>
    <row r="7095" spans="1:18" x14ac:dyDescent="0.35">
      <c r="A7095">
        <v>15644453</v>
      </c>
      <c r="B7095" t="s">
        <v>533</v>
      </c>
      <c r="C7095" t="s">
        <v>42</v>
      </c>
      <c r="D7095" t="s">
        <v>18</v>
      </c>
      <c r="E7095">
        <v>41</v>
      </c>
      <c r="F7095" t="s">
        <v>19</v>
      </c>
      <c r="G7095">
        <v>4</v>
      </c>
      <c r="H7095" s="4">
        <v>132670.53</v>
      </c>
      <c r="I7095" t="s">
        <v>33</v>
      </c>
      <c r="J7095">
        <v>1</v>
      </c>
      <c r="K7095">
        <v>606</v>
      </c>
      <c r="L7095" t="s">
        <v>20</v>
      </c>
      <c r="M7095" t="s">
        <v>21</v>
      </c>
      <c r="N7095" t="s">
        <v>32</v>
      </c>
      <c r="O7095" s="4">
        <v>156476.35999999999</v>
      </c>
      <c r="P7095" t="s">
        <v>23</v>
      </c>
      <c r="Q7095" t="str" cm="1">
        <f t="array" ref="Q7095">_xlfn.IFS(
O7095&lt;50000,"Low Salary (&lt;$50K)",
O7095&lt;90000,"Lower Middle ($50K-$90K)",
O7095&lt;130000,"Middle ($90K-$130K)",
O7095&lt;170000,"Upper Middle ($130K-$170K)",
O7095&gt;=170000,"High Salary (&gt;$170K)"
)</f>
        <v>Upper Middle ($130K-$170K)</v>
      </c>
      <c r="R7095" t="str" cm="1">
        <f t="array" ref="R7095">_xlfn.IFS(
G7095&lt;=2,"New Customers (0-2Y)",
G7095&lt;=5,"Growing Customers (3-5Y)",
G7095&lt;=8,"Established Customers (6-8Y)",
G7095&lt;=10,"Loyal Customers (9-10Y)"
)</f>
        <v>Growing Customers (3-5Y)</v>
      </c>
    </row>
    <row r="7096" spans="1:18" x14ac:dyDescent="0.35">
      <c r="A7096">
        <v>15655464</v>
      </c>
      <c r="B7096" t="s">
        <v>2408</v>
      </c>
      <c r="C7096" t="s">
        <v>17</v>
      </c>
      <c r="D7096" t="s">
        <v>18</v>
      </c>
      <c r="E7096">
        <v>67</v>
      </c>
      <c r="F7096" t="s">
        <v>2967</v>
      </c>
      <c r="G7096">
        <v>3</v>
      </c>
      <c r="H7096" s="4">
        <v>0</v>
      </c>
      <c r="I7096" t="s">
        <v>24</v>
      </c>
      <c r="J7096">
        <v>1</v>
      </c>
      <c r="K7096">
        <v>640</v>
      </c>
      <c r="L7096" t="s">
        <v>20</v>
      </c>
      <c r="M7096" t="s">
        <v>27</v>
      </c>
      <c r="N7096" t="s">
        <v>22</v>
      </c>
      <c r="O7096" s="4">
        <v>42964.63</v>
      </c>
      <c r="P7096" t="s">
        <v>28</v>
      </c>
      <c r="Q7096" t="str" cm="1">
        <f t="array" ref="Q7096">_xlfn.IFS(
O7096&lt;50000,"Low Salary (&lt;$50K)",
O7096&lt;90000,"Lower Middle ($50K-$90K)",
O7096&lt;130000,"Middle ($90K-$130K)",
O7096&lt;170000,"Upper Middle ($130K-$170K)",
O7096&gt;=170000,"High Salary (&gt;$170K)"
)</f>
        <v>Low Salary (&lt;$50K)</v>
      </c>
      <c r="R7096" t="str" cm="1">
        <f t="array" ref="R7096">_xlfn.IFS(
G7096&lt;=2,"New Customers (0-2Y)",
G7096&lt;=5,"Growing Customers (3-5Y)",
G7096&lt;=8,"Established Customers (6-8Y)",
G7096&lt;=10,"Loyal Customers (9-10Y)"
)</f>
        <v>Growing Customers (3-5Y)</v>
      </c>
    </row>
    <row r="7097" spans="1:18" x14ac:dyDescent="0.35">
      <c r="A7097">
        <v>15783883</v>
      </c>
      <c r="B7097" t="s">
        <v>1893</v>
      </c>
      <c r="C7097" t="s">
        <v>42</v>
      </c>
      <c r="D7097" t="s">
        <v>18</v>
      </c>
      <c r="E7097">
        <v>38</v>
      </c>
      <c r="F7097" t="s">
        <v>19</v>
      </c>
      <c r="G7097">
        <v>1</v>
      </c>
      <c r="H7097" s="4">
        <v>117314.92</v>
      </c>
      <c r="I7097" t="s">
        <v>33</v>
      </c>
      <c r="J7097">
        <v>1</v>
      </c>
      <c r="K7097">
        <v>753</v>
      </c>
      <c r="L7097" t="s">
        <v>35</v>
      </c>
      <c r="M7097" t="s">
        <v>21</v>
      </c>
      <c r="N7097" t="s">
        <v>32</v>
      </c>
      <c r="O7097" s="4">
        <v>122021.33</v>
      </c>
      <c r="P7097" t="s">
        <v>23</v>
      </c>
      <c r="Q7097" t="str" cm="1">
        <f t="array" ref="Q7097">_xlfn.IFS(
O7097&lt;50000,"Low Salary (&lt;$50K)",
O7097&lt;90000,"Lower Middle ($50K-$90K)",
O7097&lt;130000,"Middle ($90K-$130K)",
O7097&lt;170000,"Upper Middle ($130K-$170K)",
O7097&gt;=170000,"High Salary (&gt;$170K)"
)</f>
        <v>Middle ($90K-$130K)</v>
      </c>
      <c r="R7097" t="str" cm="1">
        <f t="array" ref="R7097">_xlfn.IFS(
G7097&lt;=2,"New Customers (0-2Y)",
G7097&lt;=5,"Growing Customers (3-5Y)",
G7097&lt;=8,"Established Customers (6-8Y)",
G7097&lt;=10,"Loyal Customers (9-10Y)"
)</f>
        <v>New Customers (0-2Y)</v>
      </c>
    </row>
    <row r="7098" spans="1:18" x14ac:dyDescent="0.35">
      <c r="A7098">
        <v>15787693</v>
      </c>
      <c r="B7098" t="s">
        <v>1098</v>
      </c>
      <c r="C7098" t="s">
        <v>26</v>
      </c>
      <c r="D7098" t="s">
        <v>39</v>
      </c>
      <c r="E7098">
        <v>38</v>
      </c>
      <c r="F7098" t="s">
        <v>19</v>
      </c>
      <c r="G7098">
        <v>3</v>
      </c>
      <c r="H7098" s="4">
        <v>145874.35</v>
      </c>
      <c r="I7098" t="s">
        <v>33</v>
      </c>
      <c r="J7098">
        <v>1</v>
      </c>
      <c r="K7098">
        <v>559</v>
      </c>
      <c r="L7098" t="s">
        <v>31</v>
      </c>
      <c r="M7098" t="s">
        <v>21</v>
      </c>
      <c r="N7098" t="s">
        <v>32</v>
      </c>
      <c r="O7098" s="4">
        <v>56311.39</v>
      </c>
      <c r="P7098" t="s">
        <v>23</v>
      </c>
      <c r="Q7098" t="str" cm="1">
        <f t="array" ref="Q7098">_xlfn.IFS(
O7098&lt;50000,"Low Salary (&lt;$50K)",
O7098&lt;90000,"Lower Middle ($50K-$90K)",
O7098&lt;130000,"Middle ($90K-$130K)",
O7098&lt;170000,"Upper Middle ($130K-$170K)",
O7098&gt;=170000,"High Salary (&gt;$170K)"
)</f>
        <v>Lower Middle ($50K-$90K)</v>
      </c>
      <c r="R7098" t="str" cm="1">
        <f t="array" ref="R7098">_xlfn.IFS(
G7098&lt;=2,"New Customers (0-2Y)",
G7098&lt;=5,"Growing Customers (3-5Y)",
G7098&lt;=8,"Established Customers (6-8Y)",
G7098&lt;=10,"Loyal Customers (9-10Y)"
)</f>
        <v>Growing Customers (3-5Y)</v>
      </c>
    </row>
    <row r="7099" spans="1:18" x14ac:dyDescent="0.35">
      <c r="A7099">
        <v>15664793</v>
      </c>
      <c r="B7099" t="s">
        <v>51</v>
      </c>
      <c r="C7099" t="s">
        <v>26</v>
      </c>
      <c r="D7099" t="s">
        <v>18</v>
      </c>
      <c r="E7099">
        <v>50</v>
      </c>
      <c r="F7099" t="s">
        <v>19</v>
      </c>
      <c r="G7099">
        <v>7</v>
      </c>
      <c r="H7099" s="4">
        <v>146777.44</v>
      </c>
      <c r="I7099" t="s">
        <v>33</v>
      </c>
      <c r="J7099">
        <v>2</v>
      </c>
      <c r="K7099">
        <v>754</v>
      </c>
      <c r="L7099" t="s">
        <v>35</v>
      </c>
      <c r="M7099" t="s">
        <v>27</v>
      </c>
      <c r="N7099" t="s">
        <v>22</v>
      </c>
      <c r="O7099" s="4">
        <v>150685.51999999999</v>
      </c>
      <c r="P7099" t="s">
        <v>28</v>
      </c>
      <c r="Q7099" t="str" cm="1">
        <f t="array" ref="Q7099">_xlfn.IFS(
O7099&lt;50000,"Low Salary (&lt;$50K)",
O7099&lt;90000,"Lower Middle ($50K-$90K)",
O7099&lt;130000,"Middle ($90K-$130K)",
O7099&lt;170000,"Upper Middle ($130K-$170K)",
O7099&gt;=170000,"High Salary (&gt;$170K)"
)</f>
        <v>Upper Middle ($130K-$170K)</v>
      </c>
      <c r="R7099" t="str" cm="1">
        <f t="array" ref="R7099">_xlfn.IFS(
G7099&lt;=2,"New Customers (0-2Y)",
G7099&lt;=5,"Growing Customers (3-5Y)",
G7099&lt;=8,"Established Customers (6-8Y)",
G7099&lt;=10,"Loyal Customers (9-10Y)"
)</f>
        <v>Established Customers (6-8Y)</v>
      </c>
    </row>
    <row r="7100" spans="1:18" x14ac:dyDescent="0.35">
      <c r="A7100">
        <v>15642391</v>
      </c>
      <c r="B7100" t="s">
        <v>426</v>
      </c>
      <c r="C7100" t="s">
        <v>42</v>
      </c>
      <c r="D7100" t="s">
        <v>39</v>
      </c>
      <c r="E7100">
        <v>51</v>
      </c>
      <c r="F7100" t="s">
        <v>19</v>
      </c>
      <c r="G7100">
        <v>4</v>
      </c>
      <c r="H7100" s="4">
        <v>109978.83</v>
      </c>
      <c r="I7100" t="s">
        <v>33</v>
      </c>
      <c r="J7100">
        <v>1</v>
      </c>
      <c r="K7100">
        <v>621</v>
      </c>
      <c r="L7100" t="s">
        <v>20</v>
      </c>
      <c r="M7100" t="s">
        <v>27</v>
      </c>
      <c r="N7100" t="s">
        <v>32</v>
      </c>
      <c r="O7100" s="4">
        <v>177740.58</v>
      </c>
      <c r="P7100" t="s">
        <v>23</v>
      </c>
      <c r="Q7100" t="str" cm="1">
        <f t="array" ref="Q7100">_xlfn.IFS(
O7100&lt;50000,"Low Salary (&lt;$50K)",
O7100&lt;90000,"Lower Middle ($50K-$90K)",
O7100&lt;130000,"Middle ($90K-$130K)",
O7100&lt;170000,"Upper Middle ($130K-$170K)",
O7100&gt;=170000,"High Salary (&gt;$170K)"
)</f>
        <v>High Salary (&gt;$170K)</v>
      </c>
      <c r="R7100" t="str" cm="1">
        <f t="array" ref="R7100">_xlfn.IFS(
G7100&lt;=2,"New Customers (0-2Y)",
G7100&lt;=5,"Growing Customers (3-5Y)",
G7100&lt;=8,"Established Customers (6-8Y)",
G7100&lt;=10,"Loyal Customers (9-10Y)"
)</f>
        <v>Growing Customers (3-5Y)</v>
      </c>
    </row>
    <row r="7101" spans="1:18" x14ac:dyDescent="0.35">
      <c r="A7101">
        <v>15756538</v>
      </c>
      <c r="B7101" t="s">
        <v>911</v>
      </c>
      <c r="C7101" t="s">
        <v>17</v>
      </c>
      <c r="D7101" t="s">
        <v>18</v>
      </c>
      <c r="E7101">
        <v>37</v>
      </c>
      <c r="F7101" t="s">
        <v>19</v>
      </c>
      <c r="G7101">
        <v>5</v>
      </c>
      <c r="H7101" s="4">
        <v>0</v>
      </c>
      <c r="I7101" t="s">
        <v>24</v>
      </c>
      <c r="J7101">
        <v>1</v>
      </c>
      <c r="K7101">
        <v>654</v>
      </c>
      <c r="L7101" t="s">
        <v>20</v>
      </c>
      <c r="M7101" t="s">
        <v>27</v>
      </c>
      <c r="N7101" t="s">
        <v>22</v>
      </c>
      <c r="O7101" s="4">
        <v>71492.28</v>
      </c>
      <c r="P7101" t="s">
        <v>28</v>
      </c>
      <c r="Q7101" t="str" cm="1">
        <f t="array" ref="Q7101">_xlfn.IFS(
O7101&lt;50000,"Low Salary (&lt;$50K)",
O7101&lt;90000,"Lower Middle ($50K-$90K)",
O7101&lt;130000,"Middle ($90K-$130K)",
O7101&lt;170000,"Upper Middle ($130K-$170K)",
O7101&gt;=170000,"High Salary (&gt;$170K)"
)</f>
        <v>Lower Middle ($50K-$90K)</v>
      </c>
      <c r="R7101" t="str" cm="1">
        <f t="array" ref="R7101">_xlfn.IFS(
G7101&lt;=2,"New Customers (0-2Y)",
G7101&lt;=5,"Growing Customers (3-5Y)",
G7101&lt;=8,"Established Customers (6-8Y)",
G7101&lt;=10,"Loyal Customers (9-10Y)"
)</f>
        <v>Growing Customers (3-5Y)</v>
      </c>
    </row>
    <row r="7102" spans="1:18" x14ac:dyDescent="0.35">
      <c r="A7102">
        <v>15668830</v>
      </c>
      <c r="B7102" t="s">
        <v>690</v>
      </c>
      <c r="C7102" t="s">
        <v>26</v>
      </c>
      <c r="D7102" t="s">
        <v>39</v>
      </c>
      <c r="E7102">
        <v>24</v>
      </c>
      <c r="F7102" t="s">
        <v>43</v>
      </c>
      <c r="G7102">
        <v>8</v>
      </c>
      <c r="H7102" s="4">
        <v>108881.73</v>
      </c>
      <c r="I7102" t="s">
        <v>33</v>
      </c>
      <c r="J7102">
        <v>1</v>
      </c>
      <c r="K7102">
        <v>650</v>
      </c>
      <c r="L7102" t="s">
        <v>20</v>
      </c>
      <c r="M7102" t="s">
        <v>21</v>
      </c>
      <c r="N7102" t="s">
        <v>32</v>
      </c>
      <c r="O7102" s="4">
        <v>104492.83</v>
      </c>
      <c r="P7102" t="s">
        <v>28</v>
      </c>
      <c r="Q7102" t="str" cm="1">
        <f t="array" ref="Q7102">_xlfn.IFS(
O7102&lt;50000,"Low Salary (&lt;$50K)",
O7102&lt;90000,"Lower Middle ($50K-$90K)",
O7102&lt;130000,"Middle ($90K-$130K)",
O7102&lt;170000,"Upper Middle ($130K-$170K)",
O7102&gt;=170000,"High Salary (&gt;$170K)"
)</f>
        <v>Middle ($90K-$130K)</v>
      </c>
      <c r="R7102" t="str" cm="1">
        <f t="array" ref="R7102">_xlfn.IFS(
G7102&lt;=2,"New Customers (0-2Y)",
G7102&lt;=5,"Growing Customers (3-5Y)",
G7102&lt;=8,"Established Customers (6-8Y)",
G7102&lt;=10,"Loyal Customers (9-10Y)"
)</f>
        <v>Established Customers (6-8Y)</v>
      </c>
    </row>
    <row r="7103" spans="1:18" x14ac:dyDescent="0.35">
      <c r="A7103">
        <v>15796569</v>
      </c>
      <c r="B7103" t="s">
        <v>549</v>
      </c>
      <c r="C7103" t="s">
        <v>26</v>
      </c>
      <c r="D7103" t="s">
        <v>18</v>
      </c>
      <c r="E7103">
        <v>44</v>
      </c>
      <c r="F7103" t="s">
        <v>19</v>
      </c>
      <c r="G7103">
        <v>10</v>
      </c>
      <c r="H7103" s="4">
        <v>0</v>
      </c>
      <c r="I7103" t="s">
        <v>24</v>
      </c>
      <c r="J7103">
        <v>1</v>
      </c>
      <c r="K7103">
        <v>831</v>
      </c>
      <c r="L7103" t="s">
        <v>37</v>
      </c>
      <c r="M7103" t="s">
        <v>27</v>
      </c>
      <c r="N7103" t="s">
        <v>22</v>
      </c>
      <c r="O7103" s="4">
        <v>47729.33</v>
      </c>
      <c r="P7103" t="s">
        <v>28</v>
      </c>
      <c r="Q7103" t="str" cm="1">
        <f t="array" ref="Q7103">_xlfn.IFS(
O7103&lt;50000,"Low Salary (&lt;$50K)",
O7103&lt;90000,"Lower Middle ($50K-$90K)",
O7103&lt;130000,"Middle ($90K-$130K)",
O7103&lt;170000,"Upper Middle ($130K-$170K)",
O7103&gt;=170000,"High Salary (&gt;$170K)"
)</f>
        <v>Low Salary (&lt;$50K)</v>
      </c>
      <c r="R7103" t="str" cm="1">
        <f t="array" ref="R7103">_xlfn.IFS(
G7103&lt;=2,"New Customers (0-2Y)",
G7103&lt;=5,"Growing Customers (3-5Y)",
G7103&lt;=8,"Established Customers (6-8Y)",
G7103&lt;=10,"Loyal Customers (9-10Y)"
)</f>
        <v>Loyal Customers (9-10Y)</v>
      </c>
    </row>
    <row r="7104" spans="1:18" x14ac:dyDescent="0.35">
      <c r="A7104">
        <v>15677112</v>
      </c>
      <c r="B7104" t="s">
        <v>177</v>
      </c>
      <c r="C7104" t="s">
        <v>17</v>
      </c>
      <c r="D7104" t="s">
        <v>39</v>
      </c>
      <c r="E7104">
        <v>39</v>
      </c>
      <c r="F7104" t="s">
        <v>19</v>
      </c>
      <c r="G7104">
        <v>2</v>
      </c>
      <c r="H7104" s="4">
        <v>112957.26</v>
      </c>
      <c r="I7104" t="s">
        <v>33</v>
      </c>
      <c r="J7104">
        <v>2</v>
      </c>
      <c r="K7104">
        <v>519</v>
      </c>
      <c r="L7104" t="s">
        <v>31</v>
      </c>
      <c r="M7104" t="s">
        <v>21</v>
      </c>
      <c r="N7104" t="s">
        <v>32</v>
      </c>
      <c r="O7104" s="4">
        <v>97593.16</v>
      </c>
      <c r="P7104" t="s">
        <v>28</v>
      </c>
      <c r="Q7104" t="str" cm="1">
        <f t="array" ref="Q7104">_xlfn.IFS(
O7104&lt;50000,"Low Salary (&lt;$50K)",
O7104&lt;90000,"Lower Middle ($50K-$90K)",
O7104&lt;130000,"Middle ($90K-$130K)",
O7104&lt;170000,"Upper Middle ($130K-$170K)",
O7104&gt;=170000,"High Salary (&gt;$170K)"
)</f>
        <v>Middle ($90K-$130K)</v>
      </c>
      <c r="R7104" t="str" cm="1">
        <f t="array" ref="R7104">_xlfn.IFS(
G7104&lt;=2,"New Customers (0-2Y)",
G7104&lt;=5,"Growing Customers (3-5Y)",
G7104&lt;=8,"Established Customers (6-8Y)",
G7104&lt;=10,"Loyal Customers (9-10Y)"
)</f>
        <v>New Customers (0-2Y)</v>
      </c>
    </row>
    <row r="7105" spans="1:18" x14ac:dyDescent="0.35">
      <c r="A7105">
        <v>15815040</v>
      </c>
      <c r="B7105" t="s">
        <v>166</v>
      </c>
      <c r="C7105" t="s">
        <v>42</v>
      </c>
      <c r="D7105" t="s">
        <v>18</v>
      </c>
      <c r="E7105">
        <v>42</v>
      </c>
      <c r="F7105" t="s">
        <v>19</v>
      </c>
      <c r="G7105">
        <v>8</v>
      </c>
      <c r="H7105" s="4">
        <v>103362.14</v>
      </c>
      <c r="I7105" t="s">
        <v>33</v>
      </c>
      <c r="J7105">
        <v>1</v>
      </c>
      <c r="K7105">
        <v>552</v>
      </c>
      <c r="L7105" t="s">
        <v>31</v>
      </c>
      <c r="M7105" t="s">
        <v>27</v>
      </c>
      <c r="N7105" t="s">
        <v>22</v>
      </c>
      <c r="O7105" s="4">
        <v>186869.58</v>
      </c>
      <c r="P7105" t="s">
        <v>23</v>
      </c>
      <c r="Q7105" t="str" cm="1">
        <f t="array" ref="Q7105">_xlfn.IFS(
O7105&lt;50000,"Low Salary (&lt;$50K)",
O7105&lt;90000,"Lower Middle ($50K-$90K)",
O7105&lt;130000,"Middle ($90K-$130K)",
O7105&lt;170000,"Upper Middle ($130K-$170K)",
O7105&gt;=170000,"High Salary (&gt;$170K)"
)</f>
        <v>High Salary (&gt;$170K)</v>
      </c>
      <c r="R7105" t="str" cm="1">
        <f t="array" ref="R7105">_xlfn.IFS(
G7105&lt;=2,"New Customers (0-2Y)",
G7105&lt;=5,"Growing Customers (3-5Y)",
G7105&lt;=8,"Established Customers (6-8Y)",
G7105&lt;=10,"Loyal Customers (9-10Y)"
)</f>
        <v>Established Customers (6-8Y)</v>
      </c>
    </row>
    <row r="7106" spans="1:18" x14ac:dyDescent="0.35">
      <c r="A7106">
        <v>15590434</v>
      </c>
      <c r="B7106" t="s">
        <v>667</v>
      </c>
      <c r="C7106" t="s">
        <v>26</v>
      </c>
      <c r="D7106" t="s">
        <v>39</v>
      </c>
      <c r="E7106">
        <v>41</v>
      </c>
      <c r="F7106" t="s">
        <v>19</v>
      </c>
      <c r="G7106">
        <v>4</v>
      </c>
      <c r="H7106" s="4">
        <v>89015.61</v>
      </c>
      <c r="I7106" t="s">
        <v>29</v>
      </c>
      <c r="J7106">
        <v>1</v>
      </c>
      <c r="K7106">
        <v>577</v>
      </c>
      <c r="L7106" t="s">
        <v>31</v>
      </c>
      <c r="M7106" t="s">
        <v>27</v>
      </c>
      <c r="N7106" t="s">
        <v>22</v>
      </c>
      <c r="O7106" s="4">
        <v>135227.23000000001</v>
      </c>
      <c r="P7106" t="s">
        <v>28</v>
      </c>
      <c r="Q7106" t="str" cm="1">
        <f t="array" ref="Q7106">_xlfn.IFS(
O7106&lt;50000,"Low Salary (&lt;$50K)",
O7106&lt;90000,"Lower Middle ($50K-$90K)",
O7106&lt;130000,"Middle ($90K-$130K)",
O7106&lt;170000,"Upper Middle ($130K-$170K)",
O7106&gt;=170000,"High Salary (&gt;$170K)"
)</f>
        <v>Upper Middle ($130K-$170K)</v>
      </c>
      <c r="R7106" t="str" cm="1">
        <f t="array" ref="R7106">_xlfn.IFS(
G7106&lt;=2,"New Customers (0-2Y)",
G7106&lt;=5,"Growing Customers (3-5Y)",
G7106&lt;=8,"Established Customers (6-8Y)",
G7106&lt;=10,"Loyal Customers (9-10Y)"
)</f>
        <v>Growing Customers (3-5Y)</v>
      </c>
    </row>
    <row r="7107" spans="1:18" x14ac:dyDescent="0.35">
      <c r="A7107">
        <v>15597536</v>
      </c>
      <c r="B7107" t="s">
        <v>1398</v>
      </c>
      <c r="C7107" t="s">
        <v>26</v>
      </c>
      <c r="D7107" t="s">
        <v>39</v>
      </c>
      <c r="E7107">
        <v>45</v>
      </c>
      <c r="F7107" t="s">
        <v>19</v>
      </c>
      <c r="G7107">
        <v>5</v>
      </c>
      <c r="H7107" s="4">
        <v>133618.01</v>
      </c>
      <c r="I7107" t="s">
        <v>33</v>
      </c>
      <c r="J7107">
        <v>1</v>
      </c>
      <c r="K7107">
        <v>576</v>
      </c>
      <c r="L7107" t="s">
        <v>31</v>
      </c>
      <c r="M7107" t="s">
        <v>27</v>
      </c>
      <c r="N7107" t="s">
        <v>32</v>
      </c>
      <c r="O7107" s="4">
        <v>135244.87</v>
      </c>
      <c r="P7107" t="s">
        <v>28</v>
      </c>
      <c r="Q7107" t="str" cm="1">
        <f t="array" ref="Q7107">_xlfn.IFS(
O7107&lt;50000,"Low Salary (&lt;$50K)",
O7107&lt;90000,"Lower Middle ($50K-$90K)",
O7107&lt;130000,"Middle ($90K-$130K)",
O7107&lt;170000,"Upper Middle ($130K-$170K)",
O7107&gt;=170000,"High Salary (&gt;$170K)"
)</f>
        <v>Upper Middle ($130K-$170K)</v>
      </c>
      <c r="R7107" t="str" cm="1">
        <f t="array" ref="R7107">_xlfn.IFS(
G7107&lt;=2,"New Customers (0-2Y)",
G7107&lt;=5,"Growing Customers (3-5Y)",
G7107&lt;=8,"Established Customers (6-8Y)",
G7107&lt;=10,"Loyal Customers (9-10Y)"
)</f>
        <v>Growing Customers (3-5Y)</v>
      </c>
    </row>
    <row r="7108" spans="1:18" x14ac:dyDescent="0.35">
      <c r="A7108">
        <v>15723989</v>
      </c>
      <c r="B7108" t="s">
        <v>2493</v>
      </c>
      <c r="C7108" t="s">
        <v>17</v>
      </c>
      <c r="D7108" t="s">
        <v>39</v>
      </c>
      <c r="E7108">
        <v>40</v>
      </c>
      <c r="F7108" t="s">
        <v>19</v>
      </c>
      <c r="G7108">
        <v>5</v>
      </c>
      <c r="H7108" s="4">
        <v>93680.43</v>
      </c>
      <c r="I7108" t="s">
        <v>29</v>
      </c>
      <c r="J7108">
        <v>2</v>
      </c>
      <c r="K7108">
        <v>646</v>
      </c>
      <c r="L7108" t="s">
        <v>20</v>
      </c>
      <c r="M7108" t="s">
        <v>21</v>
      </c>
      <c r="N7108" t="s">
        <v>22</v>
      </c>
      <c r="O7108" s="4">
        <v>179473.26</v>
      </c>
      <c r="P7108" t="s">
        <v>28</v>
      </c>
      <c r="Q7108" t="str" cm="1">
        <f t="array" ref="Q7108">_xlfn.IFS(
O7108&lt;50000,"Low Salary (&lt;$50K)",
O7108&lt;90000,"Lower Middle ($50K-$90K)",
O7108&lt;130000,"Middle ($90K-$130K)",
O7108&lt;170000,"Upper Middle ($130K-$170K)",
O7108&gt;=170000,"High Salary (&gt;$170K)"
)</f>
        <v>High Salary (&gt;$170K)</v>
      </c>
      <c r="R7108" t="str" cm="1">
        <f t="array" ref="R7108">_xlfn.IFS(
G7108&lt;=2,"New Customers (0-2Y)",
G7108&lt;=5,"Growing Customers (3-5Y)",
G7108&lt;=8,"Established Customers (6-8Y)",
G7108&lt;=10,"Loyal Customers (9-10Y)"
)</f>
        <v>Growing Customers (3-5Y)</v>
      </c>
    </row>
    <row r="7109" spans="1:18" x14ac:dyDescent="0.35">
      <c r="A7109">
        <v>15767358</v>
      </c>
      <c r="B7109" t="s">
        <v>2033</v>
      </c>
      <c r="C7109" t="s">
        <v>42</v>
      </c>
      <c r="D7109" t="s">
        <v>18</v>
      </c>
      <c r="E7109">
        <v>45</v>
      </c>
      <c r="F7109" t="s">
        <v>19</v>
      </c>
      <c r="G7109">
        <v>1</v>
      </c>
      <c r="H7109" s="4">
        <v>97486.15</v>
      </c>
      <c r="I7109" t="s">
        <v>29</v>
      </c>
      <c r="J7109">
        <v>2</v>
      </c>
      <c r="K7109">
        <v>711</v>
      </c>
      <c r="L7109" t="s">
        <v>35</v>
      </c>
      <c r="M7109" t="s">
        <v>21</v>
      </c>
      <c r="N7109" t="s">
        <v>32</v>
      </c>
      <c r="O7109" s="4">
        <v>50610.62</v>
      </c>
      <c r="P7109" t="s">
        <v>28</v>
      </c>
      <c r="Q7109" t="str" cm="1">
        <f t="array" ref="Q7109">_xlfn.IFS(
O7109&lt;50000,"Low Salary (&lt;$50K)",
O7109&lt;90000,"Lower Middle ($50K-$90K)",
O7109&lt;130000,"Middle ($90K-$130K)",
O7109&lt;170000,"Upper Middle ($130K-$170K)",
O7109&gt;=170000,"High Salary (&gt;$170K)"
)</f>
        <v>Lower Middle ($50K-$90K)</v>
      </c>
      <c r="R7109" t="str" cm="1">
        <f t="array" ref="R7109">_xlfn.IFS(
G7109&lt;=2,"New Customers (0-2Y)",
G7109&lt;=5,"Growing Customers (3-5Y)",
G7109&lt;=8,"Established Customers (6-8Y)",
G7109&lt;=10,"Loyal Customers (9-10Y)"
)</f>
        <v>New Customers (0-2Y)</v>
      </c>
    </row>
    <row r="7110" spans="1:18" x14ac:dyDescent="0.35">
      <c r="A7110">
        <v>15594812</v>
      </c>
      <c r="B7110" t="s">
        <v>203</v>
      </c>
      <c r="C7110" t="s">
        <v>26</v>
      </c>
      <c r="D7110" t="s">
        <v>18</v>
      </c>
      <c r="E7110">
        <v>37</v>
      </c>
      <c r="F7110" t="s">
        <v>19</v>
      </c>
      <c r="G7110">
        <v>2</v>
      </c>
      <c r="H7110" s="4">
        <v>137794.18</v>
      </c>
      <c r="I7110" t="s">
        <v>33</v>
      </c>
      <c r="J7110">
        <v>2</v>
      </c>
      <c r="K7110">
        <v>806</v>
      </c>
      <c r="L7110" t="s">
        <v>37</v>
      </c>
      <c r="M7110" t="s">
        <v>27</v>
      </c>
      <c r="N7110" t="s">
        <v>22</v>
      </c>
      <c r="O7110" s="4">
        <v>75232.02</v>
      </c>
      <c r="P7110" t="s">
        <v>28</v>
      </c>
      <c r="Q7110" t="str" cm="1">
        <f t="array" ref="Q7110">_xlfn.IFS(
O7110&lt;50000,"Low Salary (&lt;$50K)",
O7110&lt;90000,"Lower Middle ($50K-$90K)",
O7110&lt;130000,"Middle ($90K-$130K)",
O7110&lt;170000,"Upper Middle ($130K-$170K)",
O7110&gt;=170000,"High Salary (&gt;$170K)"
)</f>
        <v>Lower Middle ($50K-$90K)</v>
      </c>
      <c r="R7110" t="str" cm="1">
        <f t="array" ref="R7110">_xlfn.IFS(
G7110&lt;=2,"New Customers (0-2Y)",
G7110&lt;=5,"Growing Customers (3-5Y)",
G7110&lt;=8,"Established Customers (6-8Y)",
G7110&lt;=10,"Loyal Customers (9-10Y)"
)</f>
        <v>New Customers (0-2Y)</v>
      </c>
    </row>
    <row r="7111" spans="1:18" x14ac:dyDescent="0.35">
      <c r="A7111">
        <v>15688210</v>
      </c>
      <c r="B7111" t="s">
        <v>903</v>
      </c>
      <c r="C7111" t="s">
        <v>17</v>
      </c>
      <c r="D7111" t="s">
        <v>18</v>
      </c>
      <c r="E7111">
        <v>39</v>
      </c>
      <c r="F7111" t="s">
        <v>19</v>
      </c>
      <c r="G7111">
        <v>8</v>
      </c>
      <c r="H7111" s="4">
        <v>101928.51</v>
      </c>
      <c r="I7111" t="s">
        <v>33</v>
      </c>
      <c r="J7111">
        <v>1</v>
      </c>
      <c r="K7111">
        <v>670</v>
      </c>
      <c r="L7111" t="s">
        <v>35</v>
      </c>
      <c r="M7111" t="s">
        <v>27</v>
      </c>
      <c r="N7111" t="s">
        <v>32</v>
      </c>
      <c r="O7111" s="4">
        <v>89205.54</v>
      </c>
      <c r="P7111" t="s">
        <v>28</v>
      </c>
      <c r="Q7111" t="str" cm="1">
        <f t="array" ref="Q7111">_xlfn.IFS(
O7111&lt;50000,"Low Salary (&lt;$50K)",
O7111&lt;90000,"Lower Middle ($50K-$90K)",
O7111&lt;130000,"Middle ($90K-$130K)",
O7111&lt;170000,"Upper Middle ($130K-$170K)",
O7111&gt;=170000,"High Salary (&gt;$170K)"
)</f>
        <v>Lower Middle ($50K-$90K)</v>
      </c>
      <c r="R7111" t="str" cm="1">
        <f t="array" ref="R7111">_xlfn.IFS(
G7111&lt;=2,"New Customers (0-2Y)",
G7111&lt;=5,"Growing Customers (3-5Y)",
G7111&lt;=8,"Established Customers (6-8Y)",
G7111&lt;=10,"Loyal Customers (9-10Y)"
)</f>
        <v>Established Customers (6-8Y)</v>
      </c>
    </row>
    <row r="7112" spans="1:18" x14ac:dyDescent="0.35">
      <c r="A7112">
        <v>15681509</v>
      </c>
      <c r="B7112" t="s">
        <v>506</v>
      </c>
      <c r="C7112" t="s">
        <v>26</v>
      </c>
      <c r="D7112" t="s">
        <v>18</v>
      </c>
      <c r="E7112">
        <v>28</v>
      </c>
      <c r="F7112" t="s">
        <v>43</v>
      </c>
      <c r="G7112">
        <v>9</v>
      </c>
      <c r="H7112" s="4">
        <v>0</v>
      </c>
      <c r="I7112" t="s">
        <v>24</v>
      </c>
      <c r="J7112">
        <v>2</v>
      </c>
      <c r="K7112">
        <v>679</v>
      </c>
      <c r="L7112" t="s">
        <v>35</v>
      </c>
      <c r="M7112" t="s">
        <v>27</v>
      </c>
      <c r="N7112" t="s">
        <v>22</v>
      </c>
      <c r="O7112" s="4">
        <v>61761.77</v>
      </c>
      <c r="P7112" t="s">
        <v>28</v>
      </c>
      <c r="Q7112" t="str" cm="1">
        <f t="array" ref="Q7112">_xlfn.IFS(
O7112&lt;50000,"Low Salary (&lt;$50K)",
O7112&lt;90000,"Lower Middle ($50K-$90K)",
O7112&lt;130000,"Middle ($90K-$130K)",
O7112&lt;170000,"Upper Middle ($130K-$170K)",
O7112&gt;=170000,"High Salary (&gt;$170K)"
)</f>
        <v>Lower Middle ($50K-$90K)</v>
      </c>
      <c r="R7112" t="str" cm="1">
        <f t="array" ref="R7112">_xlfn.IFS(
G7112&lt;=2,"New Customers (0-2Y)",
G7112&lt;=5,"Growing Customers (3-5Y)",
G7112&lt;=8,"Established Customers (6-8Y)",
G7112&lt;=10,"Loyal Customers (9-10Y)"
)</f>
        <v>Loyal Customers (9-10Y)</v>
      </c>
    </row>
    <row r="7113" spans="1:18" x14ac:dyDescent="0.35">
      <c r="A7113">
        <v>15572390</v>
      </c>
      <c r="B7113" t="s">
        <v>295</v>
      </c>
      <c r="C7113" t="s">
        <v>26</v>
      </c>
      <c r="D7113" t="s">
        <v>18</v>
      </c>
      <c r="E7113">
        <v>39</v>
      </c>
      <c r="F7113" t="s">
        <v>19</v>
      </c>
      <c r="G7113">
        <v>6</v>
      </c>
      <c r="H7113" s="4">
        <v>0</v>
      </c>
      <c r="I7113" t="s">
        <v>24</v>
      </c>
      <c r="J7113">
        <v>2</v>
      </c>
      <c r="K7113">
        <v>850</v>
      </c>
      <c r="L7113" t="s">
        <v>37</v>
      </c>
      <c r="M7113" t="s">
        <v>21</v>
      </c>
      <c r="N7113" t="s">
        <v>32</v>
      </c>
      <c r="O7113" s="4">
        <v>103921.43</v>
      </c>
      <c r="P7113" t="s">
        <v>28</v>
      </c>
      <c r="Q7113" t="str" cm="1">
        <f t="array" ref="Q7113">_xlfn.IFS(
O7113&lt;50000,"Low Salary (&lt;$50K)",
O7113&lt;90000,"Lower Middle ($50K-$90K)",
O7113&lt;130000,"Middle ($90K-$130K)",
O7113&lt;170000,"Upper Middle ($130K-$170K)",
O7113&gt;=170000,"High Salary (&gt;$170K)"
)</f>
        <v>Middle ($90K-$130K)</v>
      </c>
      <c r="R7113" t="str" cm="1">
        <f t="array" ref="R7113">_xlfn.IFS(
G7113&lt;=2,"New Customers (0-2Y)",
G7113&lt;=5,"Growing Customers (3-5Y)",
G7113&lt;=8,"Established Customers (6-8Y)",
G7113&lt;=10,"Loyal Customers (9-10Y)"
)</f>
        <v>Established Customers (6-8Y)</v>
      </c>
    </row>
    <row r="7114" spans="1:18" x14ac:dyDescent="0.35">
      <c r="A7114">
        <v>15801441</v>
      </c>
      <c r="B7114" t="s">
        <v>203</v>
      </c>
      <c r="C7114" t="s">
        <v>42</v>
      </c>
      <c r="D7114" t="s">
        <v>18</v>
      </c>
      <c r="E7114">
        <v>35</v>
      </c>
      <c r="F7114" t="s">
        <v>19</v>
      </c>
      <c r="G7114">
        <v>2</v>
      </c>
      <c r="H7114" s="4">
        <v>79585.960000000006</v>
      </c>
      <c r="I7114" t="s">
        <v>29</v>
      </c>
      <c r="J7114">
        <v>1</v>
      </c>
      <c r="K7114">
        <v>670</v>
      </c>
      <c r="L7114" t="s">
        <v>35</v>
      </c>
      <c r="M7114" t="s">
        <v>27</v>
      </c>
      <c r="N7114" t="s">
        <v>22</v>
      </c>
      <c r="O7114" s="4">
        <v>198802.9</v>
      </c>
      <c r="P7114" t="s">
        <v>28</v>
      </c>
      <c r="Q7114" t="str" cm="1">
        <f t="array" ref="Q7114">_xlfn.IFS(
O7114&lt;50000,"Low Salary (&lt;$50K)",
O7114&lt;90000,"Lower Middle ($50K-$90K)",
O7114&lt;130000,"Middle ($90K-$130K)",
O7114&lt;170000,"Upper Middle ($130K-$170K)",
O7114&gt;=170000,"High Salary (&gt;$170K)"
)</f>
        <v>High Salary (&gt;$170K)</v>
      </c>
      <c r="R7114" t="str" cm="1">
        <f t="array" ref="R7114">_xlfn.IFS(
G7114&lt;=2,"New Customers (0-2Y)",
G7114&lt;=5,"Growing Customers (3-5Y)",
G7114&lt;=8,"Established Customers (6-8Y)",
G7114&lt;=10,"Loyal Customers (9-10Y)"
)</f>
        <v>New Customers (0-2Y)</v>
      </c>
    </row>
    <row r="7115" spans="1:18" x14ac:dyDescent="0.35">
      <c r="A7115">
        <v>15783859</v>
      </c>
      <c r="B7115" t="s">
        <v>34</v>
      </c>
      <c r="C7115" t="s">
        <v>17</v>
      </c>
      <c r="D7115" t="s">
        <v>18</v>
      </c>
      <c r="E7115">
        <v>24</v>
      </c>
      <c r="F7115" t="s">
        <v>43</v>
      </c>
      <c r="G7115">
        <v>3</v>
      </c>
      <c r="H7115" s="4">
        <v>161884.99</v>
      </c>
      <c r="I7115" t="s">
        <v>33</v>
      </c>
      <c r="J7115">
        <v>1</v>
      </c>
      <c r="K7115">
        <v>733</v>
      </c>
      <c r="L7115" t="s">
        <v>35</v>
      </c>
      <c r="M7115" t="s">
        <v>21</v>
      </c>
      <c r="N7115" t="s">
        <v>22</v>
      </c>
      <c r="O7115" s="4">
        <v>9617.24</v>
      </c>
      <c r="P7115" t="s">
        <v>28</v>
      </c>
      <c r="Q7115" t="str" cm="1">
        <f t="array" ref="Q7115">_xlfn.IFS(
O7115&lt;50000,"Low Salary (&lt;$50K)",
O7115&lt;90000,"Lower Middle ($50K-$90K)",
O7115&lt;130000,"Middle ($90K-$130K)",
O7115&lt;170000,"Upper Middle ($130K-$170K)",
O7115&gt;=170000,"High Salary (&gt;$170K)"
)</f>
        <v>Low Salary (&lt;$50K)</v>
      </c>
      <c r="R7115" t="str" cm="1">
        <f t="array" ref="R7115">_xlfn.IFS(
G7115&lt;=2,"New Customers (0-2Y)",
G7115&lt;=5,"Growing Customers (3-5Y)",
G7115&lt;=8,"Established Customers (6-8Y)",
G7115&lt;=10,"Loyal Customers (9-10Y)"
)</f>
        <v>Growing Customers (3-5Y)</v>
      </c>
    </row>
    <row r="7116" spans="1:18" x14ac:dyDescent="0.35">
      <c r="A7116">
        <v>15575243</v>
      </c>
      <c r="B7116" t="s">
        <v>953</v>
      </c>
      <c r="C7116" t="s">
        <v>17</v>
      </c>
      <c r="D7116" t="s">
        <v>18</v>
      </c>
      <c r="E7116">
        <v>39</v>
      </c>
      <c r="F7116" t="s">
        <v>19</v>
      </c>
      <c r="G7116">
        <v>1</v>
      </c>
      <c r="H7116" s="4">
        <v>129068.54</v>
      </c>
      <c r="I7116" t="s">
        <v>33</v>
      </c>
      <c r="J7116">
        <v>2</v>
      </c>
      <c r="K7116">
        <v>764</v>
      </c>
      <c r="L7116" t="s">
        <v>35</v>
      </c>
      <c r="M7116" t="s">
        <v>21</v>
      </c>
      <c r="N7116" t="s">
        <v>22</v>
      </c>
      <c r="O7116" s="4">
        <v>187905.12</v>
      </c>
      <c r="P7116" t="s">
        <v>28</v>
      </c>
      <c r="Q7116" t="str" cm="1">
        <f t="array" ref="Q7116">_xlfn.IFS(
O7116&lt;50000,"Low Salary (&lt;$50K)",
O7116&lt;90000,"Lower Middle ($50K-$90K)",
O7116&lt;130000,"Middle ($90K-$130K)",
O7116&lt;170000,"Upper Middle ($130K-$170K)",
O7116&gt;=170000,"High Salary (&gt;$170K)"
)</f>
        <v>High Salary (&gt;$170K)</v>
      </c>
      <c r="R7116" t="str" cm="1">
        <f t="array" ref="R7116">_xlfn.IFS(
G7116&lt;=2,"New Customers (0-2Y)",
G7116&lt;=5,"Growing Customers (3-5Y)",
G7116&lt;=8,"Established Customers (6-8Y)",
G7116&lt;=10,"Loyal Customers (9-10Y)"
)</f>
        <v>New Customers (0-2Y)</v>
      </c>
    </row>
    <row r="7117" spans="1:18" x14ac:dyDescent="0.35">
      <c r="A7117">
        <v>15773421</v>
      </c>
      <c r="B7117" t="s">
        <v>411</v>
      </c>
      <c r="C7117" t="s">
        <v>17</v>
      </c>
      <c r="D7117" t="s">
        <v>18</v>
      </c>
      <c r="E7117">
        <v>42</v>
      </c>
      <c r="F7117" t="s">
        <v>19</v>
      </c>
      <c r="G7117">
        <v>4</v>
      </c>
      <c r="H7117" s="4">
        <v>0</v>
      </c>
      <c r="I7117" t="s">
        <v>24</v>
      </c>
      <c r="J7117">
        <v>2</v>
      </c>
      <c r="K7117">
        <v>673</v>
      </c>
      <c r="L7117" t="s">
        <v>35</v>
      </c>
      <c r="M7117" t="s">
        <v>21</v>
      </c>
      <c r="N7117" t="s">
        <v>32</v>
      </c>
      <c r="O7117" s="4">
        <v>121440.8</v>
      </c>
      <c r="P7117" t="s">
        <v>28</v>
      </c>
      <c r="Q7117" t="str" cm="1">
        <f t="array" ref="Q7117">_xlfn.IFS(
O7117&lt;50000,"Low Salary (&lt;$50K)",
O7117&lt;90000,"Lower Middle ($50K-$90K)",
O7117&lt;130000,"Middle ($90K-$130K)",
O7117&lt;170000,"Upper Middle ($130K-$170K)",
O7117&gt;=170000,"High Salary (&gt;$170K)"
)</f>
        <v>Middle ($90K-$130K)</v>
      </c>
      <c r="R7117" t="str" cm="1">
        <f t="array" ref="R7117">_xlfn.IFS(
G7117&lt;=2,"New Customers (0-2Y)",
G7117&lt;=5,"Growing Customers (3-5Y)",
G7117&lt;=8,"Established Customers (6-8Y)",
G7117&lt;=10,"Loyal Customers (9-10Y)"
)</f>
        <v>Growing Customers (3-5Y)</v>
      </c>
    </row>
    <row r="7118" spans="1:18" x14ac:dyDescent="0.35">
      <c r="A7118">
        <v>15788776</v>
      </c>
      <c r="B7118" t="s">
        <v>2494</v>
      </c>
      <c r="C7118" t="s">
        <v>42</v>
      </c>
      <c r="D7118" t="s">
        <v>39</v>
      </c>
      <c r="E7118">
        <v>49</v>
      </c>
      <c r="F7118" t="s">
        <v>19</v>
      </c>
      <c r="G7118">
        <v>6</v>
      </c>
      <c r="H7118" s="4">
        <v>132623.76</v>
      </c>
      <c r="I7118" t="s">
        <v>33</v>
      </c>
      <c r="J7118">
        <v>3</v>
      </c>
      <c r="K7118">
        <v>588</v>
      </c>
      <c r="L7118" t="s">
        <v>31</v>
      </c>
      <c r="M7118" t="s">
        <v>21</v>
      </c>
      <c r="N7118" t="s">
        <v>32</v>
      </c>
      <c r="O7118" s="4">
        <v>36292.94</v>
      </c>
      <c r="P7118" t="s">
        <v>23</v>
      </c>
      <c r="Q7118" t="str" cm="1">
        <f t="array" ref="Q7118">_xlfn.IFS(
O7118&lt;50000,"Low Salary (&lt;$50K)",
O7118&lt;90000,"Lower Middle ($50K-$90K)",
O7118&lt;130000,"Middle ($90K-$130K)",
O7118&lt;170000,"Upper Middle ($130K-$170K)",
O7118&gt;=170000,"High Salary (&gt;$170K)"
)</f>
        <v>Low Salary (&lt;$50K)</v>
      </c>
      <c r="R7118" t="str" cm="1">
        <f t="array" ref="R7118">_xlfn.IFS(
G7118&lt;=2,"New Customers (0-2Y)",
G7118&lt;=5,"Growing Customers (3-5Y)",
G7118&lt;=8,"Established Customers (6-8Y)",
G7118&lt;=10,"Loyal Customers (9-10Y)"
)</f>
        <v>Established Customers (6-8Y)</v>
      </c>
    </row>
    <row r="7119" spans="1:18" x14ac:dyDescent="0.35">
      <c r="A7119">
        <v>15765257</v>
      </c>
      <c r="B7119" t="s">
        <v>1392</v>
      </c>
      <c r="C7119" t="s">
        <v>26</v>
      </c>
      <c r="D7119" t="s">
        <v>39</v>
      </c>
      <c r="E7119">
        <v>31</v>
      </c>
      <c r="F7119" t="s">
        <v>19</v>
      </c>
      <c r="G7119">
        <v>5</v>
      </c>
      <c r="H7119" s="4">
        <v>121461.87</v>
      </c>
      <c r="I7119" t="s">
        <v>33</v>
      </c>
      <c r="J7119">
        <v>1</v>
      </c>
      <c r="K7119">
        <v>564</v>
      </c>
      <c r="L7119" t="s">
        <v>31</v>
      </c>
      <c r="M7119" t="s">
        <v>21</v>
      </c>
      <c r="N7119" t="s">
        <v>22</v>
      </c>
      <c r="O7119" s="4">
        <v>20432.09</v>
      </c>
      <c r="P7119" t="s">
        <v>23</v>
      </c>
      <c r="Q7119" t="str" cm="1">
        <f t="array" ref="Q7119">_xlfn.IFS(
O7119&lt;50000,"Low Salary (&lt;$50K)",
O7119&lt;90000,"Lower Middle ($50K-$90K)",
O7119&lt;130000,"Middle ($90K-$130K)",
O7119&lt;170000,"Upper Middle ($130K-$170K)",
O7119&gt;=170000,"High Salary (&gt;$170K)"
)</f>
        <v>Low Salary (&lt;$50K)</v>
      </c>
      <c r="R7119" t="str" cm="1">
        <f t="array" ref="R7119">_xlfn.IFS(
G7119&lt;=2,"New Customers (0-2Y)",
G7119&lt;=5,"Growing Customers (3-5Y)",
G7119&lt;=8,"Established Customers (6-8Y)",
G7119&lt;=10,"Loyal Customers (9-10Y)"
)</f>
        <v>Growing Customers (3-5Y)</v>
      </c>
    </row>
    <row r="7120" spans="1:18" x14ac:dyDescent="0.35">
      <c r="A7120">
        <v>15661412</v>
      </c>
      <c r="B7120" t="s">
        <v>2495</v>
      </c>
      <c r="C7120" t="s">
        <v>17</v>
      </c>
      <c r="D7120" t="s">
        <v>39</v>
      </c>
      <c r="E7120">
        <v>32</v>
      </c>
      <c r="F7120" t="s">
        <v>19</v>
      </c>
      <c r="G7120">
        <v>8</v>
      </c>
      <c r="H7120" s="4">
        <v>175307.32</v>
      </c>
      <c r="I7120" t="s">
        <v>33</v>
      </c>
      <c r="J7120">
        <v>1</v>
      </c>
      <c r="K7120">
        <v>715</v>
      </c>
      <c r="L7120" t="s">
        <v>35</v>
      </c>
      <c r="M7120" t="s">
        <v>21</v>
      </c>
      <c r="N7120" t="s">
        <v>32</v>
      </c>
      <c r="O7120" s="4">
        <v>187051.23</v>
      </c>
      <c r="P7120" t="s">
        <v>28</v>
      </c>
      <c r="Q7120" t="str" cm="1">
        <f t="array" ref="Q7120">_xlfn.IFS(
O7120&lt;50000,"Low Salary (&lt;$50K)",
O7120&lt;90000,"Lower Middle ($50K-$90K)",
O7120&lt;130000,"Middle ($90K-$130K)",
O7120&lt;170000,"Upper Middle ($130K-$170K)",
O7120&gt;=170000,"High Salary (&gt;$170K)"
)</f>
        <v>High Salary (&gt;$170K)</v>
      </c>
      <c r="R7120" t="str" cm="1">
        <f t="array" ref="R7120">_xlfn.IFS(
G7120&lt;=2,"New Customers (0-2Y)",
G7120&lt;=5,"Growing Customers (3-5Y)",
G7120&lt;=8,"Established Customers (6-8Y)",
G7120&lt;=10,"Loyal Customers (9-10Y)"
)</f>
        <v>Established Customers (6-8Y)</v>
      </c>
    </row>
    <row r="7121" spans="1:18" x14ac:dyDescent="0.35">
      <c r="A7121">
        <v>15636478</v>
      </c>
      <c r="B7121" t="s">
        <v>861</v>
      </c>
      <c r="C7121" t="s">
        <v>17</v>
      </c>
      <c r="D7121" t="s">
        <v>39</v>
      </c>
      <c r="E7121">
        <v>31</v>
      </c>
      <c r="F7121" t="s">
        <v>19</v>
      </c>
      <c r="G7121">
        <v>7</v>
      </c>
      <c r="H7121" s="4">
        <v>136658.60999999999</v>
      </c>
      <c r="I7121" t="s">
        <v>33</v>
      </c>
      <c r="J7121">
        <v>1</v>
      </c>
      <c r="K7121">
        <v>621</v>
      </c>
      <c r="L7121" t="s">
        <v>20</v>
      </c>
      <c r="M7121" t="s">
        <v>21</v>
      </c>
      <c r="N7121" t="s">
        <v>22</v>
      </c>
      <c r="O7121" s="4">
        <v>148689.13</v>
      </c>
      <c r="P7121" t="s">
        <v>28</v>
      </c>
      <c r="Q7121" t="str" cm="1">
        <f t="array" ref="Q7121">_xlfn.IFS(
O7121&lt;50000,"Low Salary (&lt;$50K)",
O7121&lt;90000,"Lower Middle ($50K-$90K)",
O7121&lt;130000,"Middle ($90K-$130K)",
O7121&lt;170000,"Upper Middle ($130K-$170K)",
O7121&gt;=170000,"High Salary (&gt;$170K)"
)</f>
        <v>Upper Middle ($130K-$170K)</v>
      </c>
      <c r="R7121" t="str" cm="1">
        <f t="array" ref="R7121">_xlfn.IFS(
G7121&lt;=2,"New Customers (0-2Y)",
G7121&lt;=5,"Growing Customers (3-5Y)",
G7121&lt;=8,"Established Customers (6-8Y)",
G7121&lt;=10,"Loyal Customers (9-10Y)"
)</f>
        <v>Established Customers (6-8Y)</v>
      </c>
    </row>
    <row r="7122" spans="1:18" x14ac:dyDescent="0.35">
      <c r="A7122">
        <v>15603683</v>
      </c>
      <c r="B7122" t="s">
        <v>1154</v>
      </c>
      <c r="C7122" t="s">
        <v>26</v>
      </c>
      <c r="D7122" t="s">
        <v>18</v>
      </c>
      <c r="E7122">
        <v>23</v>
      </c>
      <c r="F7122" t="s">
        <v>43</v>
      </c>
      <c r="G7122">
        <v>3</v>
      </c>
      <c r="H7122" s="4">
        <v>146584.19</v>
      </c>
      <c r="I7122" t="s">
        <v>33</v>
      </c>
      <c r="J7122">
        <v>2</v>
      </c>
      <c r="K7122">
        <v>796</v>
      </c>
      <c r="L7122" t="s">
        <v>37</v>
      </c>
      <c r="M7122" t="s">
        <v>27</v>
      </c>
      <c r="N7122" t="s">
        <v>32</v>
      </c>
      <c r="O7122" s="4">
        <v>125445.8</v>
      </c>
      <c r="P7122" t="s">
        <v>28</v>
      </c>
      <c r="Q7122" t="str" cm="1">
        <f t="array" ref="Q7122">_xlfn.IFS(
O7122&lt;50000,"Low Salary (&lt;$50K)",
O7122&lt;90000,"Lower Middle ($50K-$90K)",
O7122&lt;130000,"Middle ($90K-$130K)",
O7122&lt;170000,"Upper Middle ($130K-$170K)",
O7122&gt;=170000,"High Salary (&gt;$170K)"
)</f>
        <v>Middle ($90K-$130K)</v>
      </c>
      <c r="R7122" t="str" cm="1">
        <f t="array" ref="R7122">_xlfn.IFS(
G7122&lt;=2,"New Customers (0-2Y)",
G7122&lt;=5,"Growing Customers (3-5Y)",
G7122&lt;=8,"Established Customers (6-8Y)",
G7122&lt;=10,"Loyal Customers (9-10Y)"
)</f>
        <v>Growing Customers (3-5Y)</v>
      </c>
    </row>
    <row r="7123" spans="1:18" x14ac:dyDescent="0.35">
      <c r="A7123">
        <v>15651868</v>
      </c>
      <c r="B7123" t="s">
        <v>97</v>
      </c>
      <c r="C7123" t="s">
        <v>17</v>
      </c>
      <c r="D7123" t="s">
        <v>39</v>
      </c>
      <c r="E7123">
        <v>34</v>
      </c>
      <c r="F7123" t="s">
        <v>19</v>
      </c>
      <c r="G7123">
        <v>6</v>
      </c>
      <c r="H7123" s="4">
        <v>0</v>
      </c>
      <c r="I7123" t="s">
        <v>24</v>
      </c>
      <c r="J7123">
        <v>1</v>
      </c>
      <c r="K7123">
        <v>672</v>
      </c>
      <c r="L7123" t="s">
        <v>35</v>
      </c>
      <c r="M7123" t="s">
        <v>27</v>
      </c>
      <c r="N7123" t="s">
        <v>32</v>
      </c>
      <c r="O7123" s="4">
        <v>22736.06</v>
      </c>
      <c r="P7123" t="s">
        <v>28</v>
      </c>
      <c r="Q7123" t="str" cm="1">
        <f t="array" ref="Q7123">_xlfn.IFS(
O7123&lt;50000,"Low Salary (&lt;$50K)",
O7123&lt;90000,"Lower Middle ($50K-$90K)",
O7123&lt;130000,"Middle ($90K-$130K)",
O7123&lt;170000,"Upper Middle ($130K-$170K)",
O7123&gt;=170000,"High Salary (&gt;$170K)"
)</f>
        <v>Low Salary (&lt;$50K)</v>
      </c>
      <c r="R7123" t="str" cm="1">
        <f t="array" ref="R7123">_xlfn.IFS(
G7123&lt;=2,"New Customers (0-2Y)",
G7123&lt;=5,"Growing Customers (3-5Y)",
G7123&lt;=8,"Established Customers (6-8Y)",
G7123&lt;=10,"Loyal Customers (9-10Y)"
)</f>
        <v>Established Customers (6-8Y)</v>
      </c>
    </row>
    <row r="7124" spans="1:18" x14ac:dyDescent="0.35">
      <c r="A7124">
        <v>15815443</v>
      </c>
      <c r="B7124" t="s">
        <v>458</v>
      </c>
      <c r="C7124" t="s">
        <v>26</v>
      </c>
      <c r="D7124" t="s">
        <v>18</v>
      </c>
      <c r="E7124">
        <v>46</v>
      </c>
      <c r="F7124" t="s">
        <v>19</v>
      </c>
      <c r="G7124">
        <v>10</v>
      </c>
      <c r="H7124" s="4">
        <v>131414.76</v>
      </c>
      <c r="I7124" t="s">
        <v>33</v>
      </c>
      <c r="J7124">
        <v>1</v>
      </c>
      <c r="K7124">
        <v>527</v>
      </c>
      <c r="L7124" t="s">
        <v>31</v>
      </c>
      <c r="M7124" t="s">
        <v>21</v>
      </c>
      <c r="N7124" t="s">
        <v>32</v>
      </c>
      <c r="O7124" s="4">
        <v>54947.51</v>
      </c>
      <c r="P7124" t="s">
        <v>28</v>
      </c>
      <c r="Q7124" t="str" cm="1">
        <f t="array" ref="Q7124">_xlfn.IFS(
O7124&lt;50000,"Low Salary (&lt;$50K)",
O7124&lt;90000,"Lower Middle ($50K-$90K)",
O7124&lt;130000,"Middle ($90K-$130K)",
O7124&lt;170000,"Upper Middle ($130K-$170K)",
O7124&gt;=170000,"High Salary (&gt;$170K)"
)</f>
        <v>Lower Middle ($50K-$90K)</v>
      </c>
      <c r="R7124" t="str" cm="1">
        <f t="array" ref="R7124">_xlfn.IFS(
G7124&lt;=2,"New Customers (0-2Y)",
G7124&lt;=5,"Growing Customers (3-5Y)",
G7124&lt;=8,"Established Customers (6-8Y)",
G7124&lt;=10,"Loyal Customers (9-10Y)"
)</f>
        <v>Loyal Customers (9-10Y)</v>
      </c>
    </row>
    <row r="7125" spans="1:18" x14ac:dyDescent="0.35">
      <c r="A7125">
        <v>15682686</v>
      </c>
      <c r="B7125" t="s">
        <v>410</v>
      </c>
      <c r="C7125" t="s">
        <v>17</v>
      </c>
      <c r="D7125" t="s">
        <v>18</v>
      </c>
      <c r="E7125">
        <v>38</v>
      </c>
      <c r="F7125" t="s">
        <v>19</v>
      </c>
      <c r="G7125">
        <v>3</v>
      </c>
      <c r="H7125" s="4">
        <v>0</v>
      </c>
      <c r="I7125" t="s">
        <v>24</v>
      </c>
      <c r="J7125">
        <v>2</v>
      </c>
      <c r="K7125">
        <v>722</v>
      </c>
      <c r="L7125" t="s">
        <v>35</v>
      </c>
      <c r="M7125" t="s">
        <v>27</v>
      </c>
      <c r="N7125" t="s">
        <v>22</v>
      </c>
      <c r="O7125" s="4">
        <v>167984.72</v>
      </c>
      <c r="P7125" t="s">
        <v>28</v>
      </c>
      <c r="Q7125" t="str" cm="1">
        <f t="array" ref="Q7125">_xlfn.IFS(
O7125&lt;50000,"Low Salary (&lt;$50K)",
O7125&lt;90000,"Lower Middle ($50K-$90K)",
O7125&lt;130000,"Middle ($90K-$130K)",
O7125&lt;170000,"Upper Middle ($130K-$170K)",
O7125&gt;=170000,"High Salary (&gt;$170K)"
)</f>
        <v>Upper Middle ($130K-$170K)</v>
      </c>
      <c r="R7125" t="str" cm="1">
        <f t="array" ref="R7125">_xlfn.IFS(
G7125&lt;=2,"New Customers (0-2Y)",
G7125&lt;=5,"Growing Customers (3-5Y)",
G7125&lt;=8,"Established Customers (6-8Y)",
G7125&lt;=10,"Loyal Customers (9-10Y)"
)</f>
        <v>Growing Customers (3-5Y)</v>
      </c>
    </row>
    <row r="7126" spans="1:18" x14ac:dyDescent="0.35">
      <c r="A7126">
        <v>15697460</v>
      </c>
      <c r="B7126" t="s">
        <v>909</v>
      </c>
      <c r="C7126" t="s">
        <v>42</v>
      </c>
      <c r="D7126" t="s">
        <v>39</v>
      </c>
      <c r="E7126">
        <v>34</v>
      </c>
      <c r="F7126" t="s">
        <v>19</v>
      </c>
      <c r="G7126">
        <v>4</v>
      </c>
      <c r="H7126" s="4">
        <v>99441.21</v>
      </c>
      <c r="I7126" t="s">
        <v>29</v>
      </c>
      <c r="J7126">
        <v>2</v>
      </c>
      <c r="K7126">
        <v>596</v>
      </c>
      <c r="L7126" t="s">
        <v>31</v>
      </c>
      <c r="M7126" t="s">
        <v>27</v>
      </c>
      <c r="N7126" t="s">
        <v>22</v>
      </c>
      <c r="O7126" s="4">
        <v>4802.2700000000004</v>
      </c>
      <c r="P7126" t="s">
        <v>28</v>
      </c>
      <c r="Q7126" t="str" cm="1">
        <f t="array" ref="Q7126">_xlfn.IFS(
O7126&lt;50000,"Low Salary (&lt;$50K)",
O7126&lt;90000,"Lower Middle ($50K-$90K)",
O7126&lt;130000,"Middle ($90K-$130K)",
O7126&lt;170000,"Upper Middle ($130K-$170K)",
O7126&gt;=170000,"High Salary (&gt;$170K)"
)</f>
        <v>Low Salary (&lt;$50K)</v>
      </c>
      <c r="R7126" t="str" cm="1">
        <f t="array" ref="R7126">_xlfn.IFS(
G7126&lt;=2,"New Customers (0-2Y)",
G7126&lt;=5,"Growing Customers (3-5Y)",
G7126&lt;=8,"Established Customers (6-8Y)",
G7126&lt;=10,"Loyal Customers (9-10Y)"
)</f>
        <v>Growing Customers (3-5Y)</v>
      </c>
    </row>
    <row r="7127" spans="1:18" x14ac:dyDescent="0.35">
      <c r="A7127">
        <v>15748432</v>
      </c>
      <c r="B7127" t="s">
        <v>1363</v>
      </c>
      <c r="C7127" t="s">
        <v>17</v>
      </c>
      <c r="D7127" t="s">
        <v>18</v>
      </c>
      <c r="E7127">
        <v>32</v>
      </c>
      <c r="F7127" t="s">
        <v>19</v>
      </c>
      <c r="G7127">
        <v>4</v>
      </c>
      <c r="H7127" s="4">
        <v>0</v>
      </c>
      <c r="I7127" t="s">
        <v>24</v>
      </c>
      <c r="J7127">
        <v>2</v>
      </c>
      <c r="K7127">
        <v>746</v>
      </c>
      <c r="L7127" t="s">
        <v>35</v>
      </c>
      <c r="M7127" t="s">
        <v>21</v>
      </c>
      <c r="N7127" t="s">
        <v>22</v>
      </c>
      <c r="O7127" s="4">
        <v>72909.75</v>
      </c>
      <c r="P7127" t="s">
        <v>28</v>
      </c>
      <c r="Q7127" t="str" cm="1">
        <f t="array" ref="Q7127">_xlfn.IFS(
O7127&lt;50000,"Low Salary (&lt;$50K)",
O7127&lt;90000,"Lower Middle ($50K-$90K)",
O7127&lt;130000,"Middle ($90K-$130K)",
O7127&lt;170000,"Upper Middle ($130K-$170K)",
O7127&gt;=170000,"High Salary (&gt;$170K)"
)</f>
        <v>Lower Middle ($50K-$90K)</v>
      </c>
      <c r="R7127" t="str" cm="1">
        <f t="array" ref="R7127">_xlfn.IFS(
G7127&lt;=2,"New Customers (0-2Y)",
G7127&lt;=5,"Growing Customers (3-5Y)",
G7127&lt;=8,"Established Customers (6-8Y)",
G7127&lt;=10,"Loyal Customers (9-10Y)"
)</f>
        <v>Growing Customers (3-5Y)</v>
      </c>
    </row>
    <row r="7128" spans="1:18" x14ac:dyDescent="0.35">
      <c r="A7128">
        <v>15698271</v>
      </c>
      <c r="B7128" t="s">
        <v>130</v>
      </c>
      <c r="C7128" t="s">
        <v>17</v>
      </c>
      <c r="D7128" t="s">
        <v>18</v>
      </c>
      <c r="E7128">
        <v>26</v>
      </c>
      <c r="F7128" t="s">
        <v>43</v>
      </c>
      <c r="G7128">
        <v>4</v>
      </c>
      <c r="H7128" s="4">
        <v>0</v>
      </c>
      <c r="I7128" t="s">
        <v>24</v>
      </c>
      <c r="J7128">
        <v>2</v>
      </c>
      <c r="K7128">
        <v>523</v>
      </c>
      <c r="L7128" t="s">
        <v>31</v>
      </c>
      <c r="M7128" t="s">
        <v>21</v>
      </c>
      <c r="N7128" t="s">
        <v>32</v>
      </c>
      <c r="O7128" s="4">
        <v>185488.81</v>
      </c>
      <c r="P7128" t="s">
        <v>28</v>
      </c>
      <c r="Q7128" t="str" cm="1">
        <f t="array" ref="Q7128">_xlfn.IFS(
O7128&lt;50000,"Low Salary (&lt;$50K)",
O7128&lt;90000,"Lower Middle ($50K-$90K)",
O7128&lt;130000,"Middle ($90K-$130K)",
O7128&lt;170000,"Upper Middle ($130K-$170K)",
O7128&gt;=170000,"High Salary (&gt;$170K)"
)</f>
        <v>High Salary (&gt;$170K)</v>
      </c>
      <c r="R7128" t="str" cm="1">
        <f t="array" ref="R7128">_xlfn.IFS(
G7128&lt;=2,"New Customers (0-2Y)",
G7128&lt;=5,"Growing Customers (3-5Y)",
G7128&lt;=8,"Established Customers (6-8Y)",
G7128&lt;=10,"Loyal Customers (9-10Y)"
)</f>
        <v>Growing Customers (3-5Y)</v>
      </c>
    </row>
    <row r="7129" spans="1:18" x14ac:dyDescent="0.35">
      <c r="A7129">
        <v>15808662</v>
      </c>
      <c r="B7129" t="s">
        <v>1183</v>
      </c>
      <c r="C7129" t="s">
        <v>17</v>
      </c>
      <c r="D7129" t="s">
        <v>39</v>
      </c>
      <c r="E7129">
        <v>44</v>
      </c>
      <c r="F7129" t="s">
        <v>19</v>
      </c>
      <c r="G7129">
        <v>3</v>
      </c>
      <c r="H7129" s="4">
        <v>0</v>
      </c>
      <c r="I7129" t="s">
        <v>24</v>
      </c>
      <c r="J7129">
        <v>2</v>
      </c>
      <c r="K7129">
        <v>624</v>
      </c>
      <c r="L7129" t="s">
        <v>20</v>
      </c>
      <c r="M7129" t="s">
        <v>21</v>
      </c>
      <c r="N7129" t="s">
        <v>32</v>
      </c>
      <c r="O7129" s="4">
        <v>88407.51</v>
      </c>
      <c r="P7129" t="s">
        <v>28</v>
      </c>
      <c r="Q7129" t="str" cm="1">
        <f t="array" ref="Q7129">_xlfn.IFS(
O7129&lt;50000,"Low Salary (&lt;$50K)",
O7129&lt;90000,"Lower Middle ($50K-$90K)",
O7129&lt;130000,"Middle ($90K-$130K)",
O7129&lt;170000,"Upper Middle ($130K-$170K)",
O7129&gt;=170000,"High Salary (&gt;$170K)"
)</f>
        <v>Lower Middle ($50K-$90K)</v>
      </c>
      <c r="R7129" t="str" cm="1">
        <f t="array" ref="R7129">_xlfn.IFS(
G7129&lt;=2,"New Customers (0-2Y)",
G7129&lt;=5,"Growing Customers (3-5Y)",
G7129&lt;=8,"Established Customers (6-8Y)",
G7129&lt;=10,"Loyal Customers (9-10Y)"
)</f>
        <v>Growing Customers (3-5Y)</v>
      </c>
    </row>
    <row r="7130" spans="1:18" x14ac:dyDescent="0.35">
      <c r="A7130">
        <v>15690372</v>
      </c>
      <c r="B7130" t="s">
        <v>1165</v>
      </c>
      <c r="C7130" t="s">
        <v>26</v>
      </c>
      <c r="D7130" t="s">
        <v>39</v>
      </c>
      <c r="E7130">
        <v>38</v>
      </c>
      <c r="F7130" t="s">
        <v>19</v>
      </c>
      <c r="G7130">
        <v>1</v>
      </c>
      <c r="H7130" s="4">
        <v>181110.13</v>
      </c>
      <c r="I7130" t="s">
        <v>33</v>
      </c>
      <c r="J7130">
        <v>2</v>
      </c>
      <c r="K7130">
        <v>553</v>
      </c>
      <c r="L7130" t="s">
        <v>31</v>
      </c>
      <c r="M7130" t="s">
        <v>21</v>
      </c>
      <c r="N7130" t="s">
        <v>32</v>
      </c>
      <c r="O7130" s="4">
        <v>184544.59</v>
      </c>
      <c r="P7130" t="s">
        <v>28</v>
      </c>
      <c r="Q7130" t="str" cm="1">
        <f t="array" ref="Q7130">_xlfn.IFS(
O7130&lt;50000,"Low Salary (&lt;$50K)",
O7130&lt;90000,"Lower Middle ($50K-$90K)",
O7130&lt;130000,"Middle ($90K-$130K)",
O7130&lt;170000,"Upper Middle ($130K-$170K)",
O7130&gt;=170000,"High Salary (&gt;$170K)"
)</f>
        <v>High Salary (&gt;$170K)</v>
      </c>
      <c r="R7130" t="str" cm="1">
        <f t="array" ref="R7130">_xlfn.IFS(
G7130&lt;=2,"New Customers (0-2Y)",
G7130&lt;=5,"Growing Customers (3-5Y)",
G7130&lt;=8,"Established Customers (6-8Y)",
G7130&lt;=10,"Loyal Customers (9-10Y)"
)</f>
        <v>New Customers (0-2Y)</v>
      </c>
    </row>
    <row r="7131" spans="1:18" x14ac:dyDescent="0.35">
      <c r="A7131">
        <v>15781875</v>
      </c>
      <c r="B7131" t="s">
        <v>810</v>
      </c>
      <c r="C7131" t="s">
        <v>26</v>
      </c>
      <c r="D7131" t="s">
        <v>39</v>
      </c>
      <c r="E7131">
        <v>33</v>
      </c>
      <c r="F7131" t="s">
        <v>19</v>
      </c>
      <c r="G7131">
        <v>3</v>
      </c>
      <c r="H7131" s="4">
        <v>100476.46</v>
      </c>
      <c r="I7131" t="s">
        <v>33</v>
      </c>
      <c r="J7131">
        <v>2</v>
      </c>
      <c r="K7131">
        <v>850</v>
      </c>
      <c r="L7131" t="s">
        <v>37</v>
      </c>
      <c r="M7131" t="s">
        <v>21</v>
      </c>
      <c r="N7131" t="s">
        <v>22</v>
      </c>
      <c r="O7131" s="4">
        <v>136539.13</v>
      </c>
      <c r="P7131" t="s">
        <v>28</v>
      </c>
      <c r="Q7131" t="str" cm="1">
        <f t="array" ref="Q7131">_xlfn.IFS(
O7131&lt;50000,"Low Salary (&lt;$50K)",
O7131&lt;90000,"Lower Middle ($50K-$90K)",
O7131&lt;130000,"Middle ($90K-$130K)",
O7131&lt;170000,"Upper Middle ($130K-$170K)",
O7131&gt;=170000,"High Salary (&gt;$170K)"
)</f>
        <v>Upper Middle ($130K-$170K)</v>
      </c>
      <c r="R7131" t="str" cm="1">
        <f t="array" ref="R7131">_xlfn.IFS(
G7131&lt;=2,"New Customers (0-2Y)",
G7131&lt;=5,"Growing Customers (3-5Y)",
G7131&lt;=8,"Established Customers (6-8Y)",
G7131&lt;=10,"Loyal Customers (9-10Y)"
)</f>
        <v>Growing Customers (3-5Y)</v>
      </c>
    </row>
    <row r="7132" spans="1:18" x14ac:dyDescent="0.35">
      <c r="A7132">
        <v>15801473</v>
      </c>
      <c r="B7132" t="s">
        <v>716</v>
      </c>
      <c r="C7132" t="s">
        <v>42</v>
      </c>
      <c r="D7132" t="s">
        <v>39</v>
      </c>
      <c r="E7132">
        <v>33</v>
      </c>
      <c r="F7132" t="s">
        <v>19</v>
      </c>
      <c r="G7132">
        <v>2</v>
      </c>
      <c r="H7132" s="4">
        <v>51949.95</v>
      </c>
      <c r="I7132" t="s">
        <v>29</v>
      </c>
      <c r="J7132">
        <v>2</v>
      </c>
      <c r="K7132">
        <v>599</v>
      </c>
      <c r="L7132" t="s">
        <v>31</v>
      </c>
      <c r="M7132" t="s">
        <v>21</v>
      </c>
      <c r="N7132" t="s">
        <v>32</v>
      </c>
      <c r="O7132" s="4">
        <v>85045.92</v>
      </c>
      <c r="P7132" t="s">
        <v>28</v>
      </c>
      <c r="Q7132" t="str" cm="1">
        <f t="array" ref="Q7132">_xlfn.IFS(
O7132&lt;50000,"Low Salary (&lt;$50K)",
O7132&lt;90000,"Lower Middle ($50K-$90K)",
O7132&lt;130000,"Middle ($90K-$130K)",
O7132&lt;170000,"Upper Middle ($130K-$170K)",
O7132&gt;=170000,"High Salary (&gt;$170K)"
)</f>
        <v>Lower Middle ($50K-$90K)</v>
      </c>
      <c r="R7132" t="str" cm="1">
        <f t="array" ref="R7132">_xlfn.IFS(
G7132&lt;=2,"New Customers (0-2Y)",
G7132&lt;=5,"Growing Customers (3-5Y)",
G7132&lt;=8,"Established Customers (6-8Y)",
G7132&lt;=10,"Loyal Customers (9-10Y)"
)</f>
        <v>New Customers (0-2Y)</v>
      </c>
    </row>
    <row r="7133" spans="1:18" x14ac:dyDescent="0.35">
      <c r="A7133">
        <v>15704509</v>
      </c>
      <c r="B7133" t="s">
        <v>231</v>
      </c>
      <c r="C7133" t="s">
        <v>17</v>
      </c>
      <c r="D7133" t="s">
        <v>39</v>
      </c>
      <c r="E7133">
        <v>35</v>
      </c>
      <c r="F7133" t="s">
        <v>19</v>
      </c>
      <c r="G7133">
        <v>8</v>
      </c>
      <c r="H7133" s="4">
        <v>121063.49</v>
      </c>
      <c r="I7133" t="s">
        <v>33</v>
      </c>
      <c r="J7133">
        <v>1</v>
      </c>
      <c r="K7133">
        <v>492</v>
      </c>
      <c r="L7133" t="s">
        <v>44</v>
      </c>
      <c r="M7133" t="s">
        <v>27</v>
      </c>
      <c r="N7133" t="s">
        <v>32</v>
      </c>
      <c r="O7133" s="4">
        <v>85421.48</v>
      </c>
      <c r="P7133" t="s">
        <v>28</v>
      </c>
      <c r="Q7133" t="str" cm="1">
        <f t="array" ref="Q7133">_xlfn.IFS(
O7133&lt;50000,"Low Salary (&lt;$50K)",
O7133&lt;90000,"Lower Middle ($50K-$90K)",
O7133&lt;130000,"Middle ($90K-$130K)",
O7133&lt;170000,"Upper Middle ($130K-$170K)",
O7133&gt;=170000,"High Salary (&gt;$170K)"
)</f>
        <v>Lower Middle ($50K-$90K)</v>
      </c>
      <c r="R7133" t="str" cm="1">
        <f t="array" ref="R7133">_xlfn.IFS(
G7133&lt;=2,"New Customers (0-2Y)",
G7133&lt;=5,"Growing Customers (3-5Y)",
G7133&lt;=8,"Established Customers (6-8Y)",
G7133&lt;=10,"Loyal Customers (9-10Y)"
)</f>
        <v>Established Customers (6-8Y)</v>
      </c>
    </row>
    <row r="7134" spans="1:18" x14ac:dyDescent="0.35">
      <c r="A7134">
        <v>15694666</v>
      </c>
      <c r="B7134" t="s">
        <v>1402</v>
      </c>
      <c r="C7134" t="s">
        <v>26</v>
      </c>
      <c r="D7134" t="s">
        <v>39</v>
      </c>
      <c r="E7134">
        <v>48</v>
      </c>
      <c r="F7134" t="s">
        <v>19</v>
      </c>
      <c r="G7134">
        <v>8</v>
      </c>
      <c r="H7134" s="4">
        <v>88441.64</v>
      </c>
      <c r="I7134" t="s">
        <v>29</v>
      </c>
      <c r="J7134">
        <v>1</v>
      </c>
      <c r="K7134">
        <v>707</v>
      </c>
      <c r="L7134" t="s">
        <v>35</v>
      </c>
      <c r="M7134" t="s">
        <v>21</v>
      </c>
      <c r="N7134" t="s">
        <v>22</v>
      </c>
      <c r="O7134" s="4">
        <v>119903.2</v>
      </c>
      <c r="P7134" t="s">
        <v>23</v>
      </c>
      <c r="Q7134" t="str" cm="1">
        <f t="array" ref="Q7134">_xlfn.IFS(
O7134&lt;50000,"Low Salary (&lt;$50K)",
O7134&lt;90000,"Lower Middle ($50K-$90K)",
O7134&lt;130000,"Middle ($90K-$130K)",
O7134&lt;170000,"Upper Middle ($130K-$170K)",
O7134&gt;=170000,"High Salary (&gt;$170K)"
)</f>
        <v>Middle ($90K-$130K)</v>
      </c>
      <c r="R7134" t="str" cm="1">
        <f t="array" ref="R7134">_xlfn.IFS(
G7134&lt;=2,"New Customers (0-2Y)",
G7134&lt;=5,"Growing Customers (3-5Y)",
G7134&lt;=8,"Established Customers (6-8Y)",
G7134&lt;=10,"Loyal Customers (9-10Y)"
)</f>
        <v>Established Customers (6-8Y)</v>
      </c>
    </row>
    <row r="7135" spans="1:18" x14ac:dyDescent="0.35">
      <c r="A7135">
        <v>15731166</v>
      </c>
      <c r="B7135" t="s">
        <v>461</v>
      </c>
      <c r="C7135" t="s">
        <v>17</v>
      </c>
      <c r="D7135" t="s">
        <v>18</v>
      </c>
      <c r="E7135">
        <v>30</v>
      </c>
      <c r="F7135" t="s">
        <v>19</v>
      </c>
      <c r="G7135">
        <v>1</v>
      </c>
      <c r="H7135" s="4">
        <v>127023.39</v>
      </c>
      <c r="I7135" t="s">
        <v>33</v>
      </c>
      <c r="J7135">
        <v>1</v>
      </c>
      <c r="K7135">
        <v>743</v>
      </c>
      <c r="L7135" t="s">
        <v>35</v>
      </c>
      <c r="M7135" t="s">
        <v>21</v>
      </c>
      <c r="N7135" t="s">
        <v>22</v>
      </c>
      <c r="O7135" s="4">
        <v>138780.89000000001</v>
      </c>
      <c r="P7135" t="s">
        <v>28</v>
      </c>
      <c r="Q7135" t="str" cm="1">
        <f t="array" ref="Q7135">_xlfn.IFS(
O7135&lt;50000,"Low Salary (&lt;$50K)",
O7135&lt;90000,"Lower Middle ($50K-$90K)",
O7135&lt;130000,"Middle ($90K-$130K)",
O7135&lt;170000,"Upper Middle ($130K-$170K)",
O7135&gt;=170000,"High Salary (&gt;$170K)"
)</f>
        <v>Upper Middle ($130K-$170K)</v>
      </c>
      <c r="R7135" t="str" cm="1">
        <f t="array" ref="R7135">_xlfn.IFS(
G7135&lt;=2,"New Customers (0-2Y)",
G7135&lt;=5,"Growing Customers (3-5Y)",
G7135&lt;=8,"Established Customers (6-8Y)",
G7135&lt;=10,"Loyal Customers (9-10Y)"
)</f>
        <v>New Customers (0-2Y)</v>
      </c>
    </row>
    <row r="7136" spans="1:18" x14ac:dyDescent="0.35">
      <c r="A7136">
        <v>15728523</v>
      </c>
      <c r="B7136" t="s">
        <v>1182</v>
      </c>
      <c r="C7136" t="s">
        <v>17</v>
      </c>
      <c r="D7136" t="s">
        <v>39</v>
      </c>
      <c r="E7136">
        <v>41</v>
      </c>
      <c r="F7136" t="s">
        <v>19</v>
      </c>
      <c r="G7136">
        <v>5</v>
      </c>
      <c r="H7136" s="4">
        <v>144147.68</v>
      </c>
      <c r="I7136" t="s">
        <v>33</v>
      </c>
      <c r="J7136">
        <v>1</v>
      </c>
      <c r="K7136">
        <v>522</v>
      </c>
      <c r="L7136" t="s">
        <v>31</v>
      </c>
      <c r="M7136" t="s">
        <v>21</v>
      </c>
      <c r="N7136" t="s">
        <v>22</v>
      </c>
      <c r="O7136" s="4">
        <v>14789.9</v>
      </c>
      <c r="P7136" t="s">
        <v>28</v>
      </c>
      <c r="Q7136" t="str" cm="1">
        <f t="array" ref="Q7136">_xlfn.IFS(
O7136&lt;50000,"Low Salary (&lt;$50K)",
O7136&lt;90000,"Lower Middle ($50K-$90K)",
O7136&lt;130000,"Middle ($90K-$130K)",
O7136&lt;170000,"Upper Middle ($130K-$170K)",
O7136&gt;=170000,"High Salary (&gt;$170K)"
)</f>
        <v>Low Salary (&lt;$50K)</v>
      </c>
      <c r="R7136" t="str" cm="1">
        <f t="array" ref="R7136">_xlfn.IFS(
G7136&lt;=2,"New Customers (0-2Y)",
G7136&lt;=5,"Growing Customers (3-5Y)",
G7136&lt;=8,"Established Customers (6-8Y)",
G7136&lt;=10,"Loyal Customers (9-10Y)"
)</f>
        <v>Growing Customers (3-5Y)</v>
      </c>
    </row>
    <row r="7137" spans="1:18" x14ac:dyDescent="0.35">
      <c r="A7137">
        <v>15788442</v>
      </c>
      <c r="B7137" t="s">
        <v>720</v>
      </c>
      <c r="C7137" t="s">
        <v>26</v>
      </c>
      <c r="D7137" t="s">
        <v>18</v>
      </c>
      <c r="E7137">
        <v>57</v>
      </c>
      <c r="F7137" t="s">
        <v>19</v>
      </c>
      <c r="G7137">
        <v>2</v>
      </c>
      <c r="H7137" s="4">
        <v>173306.13</v>
      </c>
      <c r="I7137" t="s">
        <v>33</v>
      </c>
      <c r="J7137">
        <v>1</v>
      </c>
      <c r="K7137">
        <v>681</v>
      </c>
      <c r="L7137" t="s">
        <v>35</v>
      </c>
      <c r="M7137" t="s">
        <v>27</v>
      </c>
      <c r="N7137" t="s">
        <v>22</v>
      </c>
      <c r="O7137" s="4">
        <v>131964.66</v>
      </c>
      <c r="P7137" t="s">
        <v>28</v>
      </c>
      <c r="Q7137" t="str" cm="1">
        <f t="array" ref="Q7137">_xlfn.IFS(
O7137&lt;50000,"Low Salary (&lt;$50K)",
O7137&lt;90000,"Lower Middle ($50K-$90K)",
O7137&lt;130000,"Middle ($90K-$130K)",
O7137&lt;170000,"Upper Middle ($130K-$170K)",
O7137&gt;=170000,"High Salary (&gt;$170K)"
)</f>
        <v>Upper Middle ($130K-$170K)</v>
      </c>
      <c r="R7137" t="str" cm="1">
        <f t="array" ref="R7137">_xlfn.IFS(
G7137&lt;=2,"New Customers (0-2Y)",
G7137&lt;=5,"Growing Customers (3-5Y)",
G7137&lt;=8,"Established Customers (6-8Y)",
G7137&lt;=10,"Loyal Customers (9-10Y)"
)</f>
        <v>New Customers (0-2Y)</v>
      </c>
    </row>
    <row r="7138" spans="1:18" x14ac:dyDescent="0.35">
      <c r="A7138">
        <v>15689781</v>
      </c>
      <c r="B7138" t="s">
        <v>323</v>
      </c>
      <c r="C7138" t="s">
        <v>17</v>
      </c>
      <c r="D7138" t="s">
        <v>18</v>
      </c>
      <c r="E7138">
        <v>49</v>
      </c>
      <c r="F7138" t="s">
        <v>19</v>
      </c>
      <c r="G7138">
        <v>0</v>
      </c>
      <c r="H7138" s="4">
        <v>0</v>
      </c>
      <c r="I7138" t="s">
        <v>24</v>
      </c>
      <c r="J7138">
        <v>1</v>
      </c>
      <c r="K7138">
        <v>826</v>
      </c>
      <c r="L7138" t="s">
        <v>37</v>
      </c>
      <c r="M7138" t="s">
        <v>27</v>
      </c>
      <c r="N7138" t="s">
        <v>32</v>
      </c>
      <c r="O7138" s="4">
        <v>178709.98</v>
      </c>
      <c r="P7138" t="s">
        <v>23</v>
      </c>
      <c r="Q7138" t="str" cm="1">
        <f t="array" ref="Q7138">_xlfn.IFS(
O7138&lt;50000,"Low Salary (&lt;$50K)",
O7138&lt;90000,"Lower Middle ($50K-$90K)",
O7138&lt;130000,"Middle ($90K-$130K)",
O7138&lt;170000,"Upper Middle ($130K-$170K)",
O7138&gt;=170000,"High Salary (&gt;$170K)"
)</f>
        <v>High Salary (&gt;$170K)</v>
      </c>
      <c r="R7138" t="str" cm="1">
        <f t="array" ref="R7138">_xlfn.IFS(
G7138&lt;=2,"New Customers (0-2Y)",
G7138&lt;=5,"Growing Customers (3-5Y)",
G7138&lt;=8,"Established Customers (6-8Y)",
G7138&lt;=10,"Loyal Customers (9-10Y)"
)</f>
        <v>New Customers (0-2Y)</v>
      </c>
    </row>
    <row r="7139" spans="1:18" x14ac:dyDescent="0.35">
      <c r="A7139">
        <v>15764226</v>
      </c>
      <c r="B7139" t="s">
        <v>473</v>
      </c>
      <c r="C7139" t="s">
        <v>42</v>
      </c>
      <c r="D7139" t="s">
        <v>18</v>
      </c>
      <c r="E7139">
        <v>28</v>
      </c>
      <c r="F7139" t="s">
        <v>43</v>
      </c>
      <c r="G7139">
        <v>8</v>
      </c>
      <c r="H7139" s="4">
        <v>106425.75</v>
      </c>
      <c r="I7139" t="s">
        <v>33</v>
      </c>
      <c r="J7139">
        <v>1</v>
      </c>
      <c r="K7139">
        <v>630</v>
      </c>
      <c r="L7139" t="s">
        <v>20</v>
      </c>
      <c r="M7139" t="s">
        <v>21</v>
      </c>
      <c r="N7139" t="s">
        <v>22</v>
      </c>
      <c r="O7139" s="4">
        <v>20344.84</v>
      </c>
      <c r="P7139" t="s">
        <v>28</v>
      </c>
      <c r="Q7139" t="str" cm="1">
        <f t="array" ref="Q7139">_xlfn.IFS(
O7139&lt;50000,"Low Salary (&lt;$50K)",
O7139&lt;90000,"Lower Middle ($50K-$90K)",
O7139&lt;130000,"Middle ($90K-$130K)",
O7139&lt;170000,"Upper Middle ($130K-$170K)",
O7139&gt;=170000,"High Salary (&gt;$170K)"
)</f>
        <v>Low Salary (&lt;$50K)</v>
      </c>
      <c r="R7139" t="str" cm="1">
        <f t="array" ref="R7139">_xlfn.IFS(
G7139&lt;=2,"New Customers (0-2Y)",
G7139&lt;=5,"Growing Customers (3-5Y)",
G7139&lt;=8,"Established Customers (6-8Y)",
G7139&lt;=10,"Loyal Customers (9-10Y)"
)</f>
        <v>Established Customers (6-8Y)</v>
      </c>
    </row>
    <row r="7140" spans="1:18" x14ac:dyDescent="0.35">
      <c r="A7140">
        <v>15809837</v>
      </c>
      <c r="B7140" t="s">
        <v>601</v>
      </c>
      <c r="C7140" t="s">
        <v>42</v>
      </c>
      <c r="D7140" t="s">
        <v>18</v>
      </c>
      <c r="E7140">
        <v>66</v>
      </c>
      <c r="F7140" t="s">
        <v>2967</v>
      </c>
      <c r="G7140">
        <v>6</v>
      </c>
      <c r="H7140" s="4">
        <v>135392.31</v>
      </c>
      <c r="I7140" t="s">
        <v>33</v>
      </c>
      <c r="J7140">
        <v>2</v>
      </c>
      <c r="K7140">
        <v>430</v>
      </c>
      <c r="L7140" t="s">
        <v>44</v>
      </c>
      <c r="M7140" t="s">
        <v>21</v>
      </c>
      <c r="N7140" t="s">
        <v>22</v>
      </c>
      <c r="O7140" s="4">
        <v>172852.06</v>
      </c>
      <c r="P7140" t="s">
        <v>23</v>
      </c>
      <c r="Q7140" t="str" cm="1">
        <f t="array" ref="Q7140">_xlfn.IFS(
O7140&lt;50000,"Low Salary (&lt;$50K)",
O7140&lt;90000,"Lower Middle ($50K-$90K)",
O7140&lt;130000,"Middle ($90K-$130K)",
O7140&lt;170000,"Upper Middle ($130K-$170K)",
O7140&gt;=170000,"High Salary (&gt;$170K)"
)</f>
        <v>High Salary (&gt;$170K)</v>
      </c>
      <c r="R7140" t="str" cm="1">
        <f t="array" ref="R7140">_xlfn.IFS(
G7140&lt;=2,"New Customers (0-2Y)",
G7140&lt;=5,"Growing Customers (3-5Y)",
G7140&lt;=8,"Established Customers (6-8Y)",
G7140&lt;=10,"Loyal Customers (9-10Y)"
)</f>
        <v>Established Customers (6-8Y)</v>
      </c>
    </row>
    <row r="7141" spans="1:18" x14ac:dyDescent="0.35">
      <c r="A7141">
        <v>15805212</v>
      </c>
      <c r="B7141" t="s">
        <v>368</v>
      </c>
      <c r="C7141" t="s">
        <v>17</v>
      </c>
      <c r="D7141" t="s">
        <v>18</v>
      </c>
      <c r="E7141">
        <v>67</v>
      </c>
      <c r="F7141" t="s">
        <v>2967</v>
      </c>
      <c r="G7141">
        <v>1</v>
      </c>
      <c r="H7141" s="4">
        <v>0</v>
      </c>
      <c r="I7141" t="s">
        <v>24</v>
      </c>
      <c r="J7141">
        <v>2</v>
      </c>
      <c r="K7141">
        <v>806</v>
      </c>
      <c r="L7141" t="s">
        <v>37</v>
      </c>
      <c r="M7141" t="s">
        <v>27</v>
      </c>
      <c r="N7141" t="s">
        <v>22</v>
      </c>
      <c r="O7141" s="4">
        <v>103945.58</v>
      </c>
      <c r="P7141" t="s">
        <v>28</v>
      </c>
      <c r="Q7141" t="str" cm="1">
        <f t="array" ref="Q7141">_xlfn.IFS(
O7141&lt;50000,"Low Salary (&lt;$50K)",
O7141&lt;90000,"Lower Middle ($50K-$90K)",
O7141&lt;130000,"Middle ($90K-$130K)",
O7141&lt;170000,"Upper Middle ($130K-$170K)",
O7141&gt;=170000,"High Salary (&gt;$170K)"
)</f>
        <v>Middle ($90K-$130K)</v>
      </c>
      <c r="R7141" t="str" cm="1">
        <f t="array" ref="R7141">_xlfn.IFS(
G7141&lt;=2,"New Customers (0-2Y)",
G7141&lt;=5,"Growing Customers (3-5Y)",
G7141&lt;=8,"Established Customers (6-8Y)",
G7141&lt;=10,"Loyal Customers (9-10Y)"
)</f>
        <v>New Customers (0-2Y)</v>
      </c>
    </row>
    <row r="7142" spans="1:18" x14ac:dyDescent="0.35">
      <c r="A7142">
        <v>15716082</v>
      </c>
      <c r="B7142" t="s">
        <v>1914</v>
      </c>
      <c r="C7142" t="s">
        <v>26</v>
      </c>
      <c r="D7142" t="s">
        <v>39</v>
      </c>
      <c r="E7142">
        <v>39</v>
      </c>
      <c r="F7142" t="s">
        <v>19</v>
      </c>
      <c r="G7142">
        <v>6</v>
      </c>
      <c r="H7142" s="4">
        <v>152685.4</v>
      </c>
      <c r="I7142" t="s">
        <v>33</v>
      </c>
      <c r="J7142">
        <v>1</v>
      </c>
      <c r="K7142">
        <v>703</v>
      </c>
      <c r="L7142" t="s">
        <v>35</v>
      </c>
      <c r="M7142" t="s">
        <v>27</v>
      </c>
      <c r="N7142" t="s">
        <v>32</v>
      </c>
      <c r="O7142" s="4">
        <v>183656.12</v>
      </c>
      <c r="P7142" t="s">
        <v>28</v>
      </c>
      <c r="Q7142" t="str" cm="1">
        <f t="array" ref="Q7142">_xlfn.IFS(
O7142&lt;50000,"Low Salary (&lt;$50K)",
O7142&lt;90000,"Lower Middle ($50K-$90K)",
O7142&lt;130000,"Middle ($90K-$130K)",
O7142&lt;170000,"Upper Middle ($130K-$170K)",
O7142&gt;=170000,"High Salary (&gt;$170K)"
)</f>
        <v>High Salary (&gt;$170K)</v>
      </c>
      <c r="R7142" t="str" cm="1">
        <f t="array" ref="R7142">_xlfn.IFS(
G7142&lt;=2,"New Customers (0-2Y)",
G7142&lt;=5,"Growing Customers (3-5Y)",
G7142&lt;=8,"Established Customers (6-8Y)",
G7142&lt;=10,"Loyal Customers (9-10Y)"
)</f>
        <v>Established Customers (6-8Y)</v>
      </c>
    </row>
    <row r="7143" spans="1:18" x14ac:dyDescent="0.35">
      <c r="A7143">
        <v>15643056</v>
      </c>
      <c r="B7143" t="s">
        <v>540</v>
      </c>
      <c r="C7143" t="s">
        <v>42</v>
      </c>
      <c r="D7143" t="s">
        <v>18</v>
      </c>
      <c r="E7143">
        <v>38</v>
      </c>
      <c r="F7143" t="s">
        <v>19</v>
      </c>
      <c r="G7143">
        <v>1</v>
      </c>
      <c r="H7143" s="4">
        <v>82083.520000000004</v>
      </c>
      <c r="I7143" t="s">
        <v>29</v>
      </c>
      <c r="J7143">
        <v>1</v>
      </c>
      <c r="K7143">
        <v>755</v>
      </c>
      <c r="L7143" t="s">
        <v>35</v>
      </c>
      <c r="M7143" t="s">
        <v>27</v>
      </c>
      <c r="N7143" t="s">
        <v>22</v>
      </c>
      <c r="O7143" s="4">
        <v>10333.780000000001</v>
      </c>
      <c r="P7143" t="s">
        <v>28</v>
      </c>
      <c r="Q7143" t="str" cm="1">
        <f t="array" ref="Q7143">_xlfn.IFS(
O7143&lt;50000,"Low Salary (&lt;$50K)",
O7143&lt;90000,"Lower Middle ($50K-$90K)",
O7143&lt;130000,"Middle ($90K-$130K)",
O7143&lt;170000,"Upper Middle ($130K-$170K)",
O7143&gt;=170000,"High Salary (&gt;$170K)"
)</f>
        <v>Low Salary (&lt;$50K)</v>
      </c>
      <c r="R7143" t="str" cm="1">
        <f t="array" ref="R7143">_xlfn.IFS(
G7143&lt;=2,"New Customers (0-2Y)",
G7143&lt;=5,"Growing Customers (3-5Y)",
G7143&lt;=8,"Established Customers (6-8Y)",
G7143&lt;=10,"Loyal Customers (9-10Y)"
)</f>
        <v>New Customers (0-2Y)</v>
      </c>
    </row>
    <row r="7144" spans="1:18" x14ac:dyDescent="0.35">
      <c r="A7144">
        <v>15654859</v>
      </c>
      <c r="B7144" t="s">
        <v>1319</v>
      </c>
      <c r="C7144" t="s">
        <v>26</v>
      </c>
      <c r="D7144" t="s">
        <v>18</v>
      </c>
      <c r="E7144">
        <v>63</v>
      </c>
      <c r="F7144" t="s">
        <v>2967</v>
      </c>
      <c r="G7144">
        <v>2</v>
      </c>
      <c r="H7144" s="4">
        <v>131629.17000000001</v>
      </c>
      <c r="I7144" t="s">
        <v>33</v>
      </c>
      <c r="J7144">
        <v>2</v>
      </c>
      <c r="K7144">
        <v>612</v>
      </c>
      <c r="L7144" t="s">
        <v>20</v>
      </c>
      <c r="M7144" t="s">
        <v>21</v>
      </c>
      <c r="N7144" t="s">
        <v>32</v>
      </c>
      <c r="O7144" s="4">
        <v>122109.58</v>
      </c>
      <c r="P7144" t="s">
        <v>23</v>
      </c>
      <c r="Q7144" t="str" cm="1">
        <f t="array" ref="Q7144">_xlfn.IFS(
O7144&lt;50000,"Low Salary (&lt;$50K)",
O7144&lt;90000,"Lower Middle ($50K-$90K)",
O7144&lt;130000,"Middle ($90K-$130K)",
O7144&lt;170000,"Upper Middle ($130K-$170K)",
O7144&gt;=170000,"High Salary (&gt;$170K)"
)</f>
        <v>Middle ($90K-$130K)</v>
      </c>
      <c r="R7144" t="str" cm="1">
        <f t="array" ref="R7144">_xlfn.IFS(
G7144&lt;=2,"New Customers (0-2Y)",
G7144&lt;=5,"Growing Customers (3-5Y)",
G7144&lt;=8,"Established Customers (6-8Y)",
G7144&lt;=10,"Loyal Customers (9-10Y)"
)</f>
        <v>New Customers (0-2Y)</v>
      </c>
    </row>
    <row r="7145" spans="1:18" x14ac:dyDescent="0.35">
      <c r="A7145">
        <v>15761158</v>
      </c>
      <c r="B7145" t="s">
        <v>743</v>
      </c>
      <c r="C7145" t="s">
        <v>17</v>
      </c>
      <c r="D7145" t="s">
        <v>18</v>
      </c>
      <c r="E7145">
        <v>54</v>
      </c>
      <c r="F7145" t="s">
        <v>19</v>
      </c>
      <c r="G7145">
        <v>7</v>
      </c>
      <c r="H7145" s="4">
        <v>0</v>
      </c>
      <c r="I7145" t="s">
        <v>24</v>
      </c>
      <c r="J7145">
        <v>2</v>
      </c>
      <c r="K7145">
        <v>719</v>
      </c>
      <c r="L7145" t="s">
        <v>35</v>
      </c>
      <c r="M7145" t="s">
        <v>21</v>
      </c>
      <c r="N7145" t="s">
        <v>22</v>
      </c>
      <c r="O7145" s="4">
        <v>125041.52</v>
      </c>
      <c r="P7145" t="s">
        <v>28</v>
      </c>
      <c r="Q7145" t="str" cm="1">
        <f t="array" ref="Q7145">_xlfn.IFS(
O7145&lt;50000,"Low Salary (&lt;$50K)",
O7145&lt;90000,"Lower Middle ($50K-$90K)",
O7145&lt;130000,"Middle ($90K-$130K)",
O7145&lt;170000,"Upper Middle ($130K-$170K)",
O7145&gt;=170000,"High Salary (&gt;$170K)"
)</f>
        <v>Middle ($90K-$130K)</v>
      </c>
      <c r="R7145" t="str" cm="1">
        <f t="array" ref="R7145">_xlfn.IFS(
G7145&lt;=2,"New Customers (0-2Y)",
G7145&lt;=5,"Growing Customers (3-5Y)",
G7145&lt;=8,"Established Customers (6-8Y)",
G7145&lt;=10,"Loyal Customers (9-10Y)"
)</f>
        <v>Established Customers (6-8Y)</v>
      </c>
    </row>
    <row r="7146" spans="1:18" x14ac:dyDescent="0.35">
      <c r="A7146">
        <v>15577515</v>
      </c>
      <c r="B7146" t="s">
        <v>717</v>
      </c>
      <c r="C7146" t="s">
        <v>42</v>
      </c>
      <c r="D7146" t="s">
        <v>18</v>
      </c>
      <c r="E7146">
        <v>55</v>
      </c>
      <c r="F7146" t="s">
        <v>19</v>
      </c>
      <c r="G7146">
        <v>0</v>
      </c>
      <c r="H7146" s="4">
        <v>108477.27</v>
      </c>
      <c r="I7146" t="s">
        <v>33</v>
      </c>
      <c r="J7146">
        <v>1</v>
      </c>
      <c r="K7146">
        <v>554</v>
      </c>
      <c r="L7146" t="s">
        <v>31</v>
      </c>
      <c r="M7146" t="s">
        <v>27</v>
      </c>
      <c r="N7146" t="s">
        <v>22</v>
      </c>
      <c r="O7146" s="4">
        <v>140003</v>
      </c>
      <c r="P7146" t="s">
        <v>23</v>
      </c>
      <c r="Q7146" t="str" cm="1">
        <f t="array" ref="Q7146">_xlfn.IFS(
O7146&lt;50000,"Low Salary (&lt;$50K)",
O7146&lt;90000,"Lower Middle ($50K-$90K)",
O7146&lt;130000,"Middle ($90K-$130K)",
O7146&lt;170000,"Upper Middle ($130K-$170K)",
O7146&gt;=170000,"High Salary (&gt;$170K)"
)</f>
        <v>Upper Middle ($130K-$170K)</v>
      </c>
      <c r="R7146" t="str" cm="1">
        <f t="array" ref="R7146">_xlfn.IFS(
G7146&lt;=2,"New Customers (0-2Y)",
G7146&lt;=5,"Growing Customers (3-5Y)",
G7146&lt;=8,"Established Customers (6-8Y)",
G7146&lt;=10,"Loyal Customers (9-10Y)"
)</f>
        <v>New Customers (0-2Y)</v>
      </c>
    </row>
    <row r="7147" spans="1:18" x14ac:dyDescent="0.35">
      <c r="A7147">
        <v>15723827</v>
      </c>
      <c r="B7147" t="s">
        <v>468</v>
      </c>
      <c r="C7147" t="s">
        <v>17</v>
      </c>
      <c r="D7147" t="s">
        <v>39</v>
      </c>
      <c r="E7147">
        <v>30</v>
      </c>
      <c r="F7147" t="s">
        <v>19</v>
      </c>
      <c r="G7147">
        <v>4</v>
      </c>
      <c r="H7147" s="4">
        <v>114779.35</v>
      </c>
      <c r="I7147" t="s">
        <v>33</v>
      </c>
      <c r="J7147">
        <v>1</v>
      </c>
      <c r="K7147">
        <v>683</v>
      </c>
      <c r="L7147" t="s">
        <v>35</v>
      </c>
      <c r="M7147" t="s">
        <v>27</v>
      </c>
      <c r="N7147" t="s">
        <v>32</v>
      </c>
      <c r="O7147" s="4">
        <v>183171.47</v>
      </c>
      <c r="P7147" t="s">
        <v>28</v>
      </c>
      <c r="Q7147" t="str" cm="1">
        <f t="array" ref="Q7147">_xlfn.IFS(
O7147&lt;50000,"Low Salary (&lt;$50K)",
O7147&lt;90000,"Lower Middle ($50K-$90K)",
O7147&lt;130000,"Middle ($90K-$130K)",
O7147&lt;170000,"Upper Middle ($130K-$170K)",
O7147&gt;=170000,"High Salary (&gt;$170K)"
)</f>
        <v>High Salary (&gt;$170K)</v>
      </c>
      <c r="R7147" t="str" cm="1">
        <f t="array" ref="R7147">_xlfn.IFS(
G7147&lt;=2,"New Customers (0-2Y)",
G7147&lt;=5,"Growing Customers (3-5Y)",
G7147&lt;=8,"Established Customers (6-8Y)",
G7147&lt;=10,"Loyal Customers (9-10Y)"
)</f>
        <v>Growing Customers (3-5Y)</v>
      </c>
    </row>
    <row r="7148" spans="1:18" x14ac:dyDescent="0.35">
      <c r="A7148">
        <v>15646594</v>
      </c>
      <c r="B7148" t="s">
        <v>2496</v>
      </c>
      <c r="C7148" t="s">
        <v>17</v>
      </c>
      <c r="D7148" t="s">
        <v>39</v>
      </c>
      <c r="E7148">
        <v>41</v>
      </c>
      <c r="F7148" t="s">
        <v>19</v>
      </c>
      <c r="G7148">
        <v>5</v>
      </c>
      <c r="H7148" s="4">
        <v>57568.94</v>
      </c>
      <c r="I7148" t="s">
        <v>29</v>
      </c>
      <c r="J7148">
        <v>1</v>
      </c>
      <c r="K7148">
        <v>749</v>
      </c>
      <c r="L7148" t="s">
        <v>35</v>
      </c>
      <c r="M7148" t="s">
        <v>21</v>
      </c>
      <c r="N7148" t="s">
        <v>22</v>
      </c>
      <c r="O7148" s="4">
        <v>61128.29</v>
      </c>
      <c r="P7148" t="s">
        <v>28</v>
      </c>
      <c r="Q7148" t="str" cm="1">
        <f t="array" ref="Q7148">_xlfn.IFS(
O7148&lt;50000,"Low Salary (&lt;$50K)",
O7148&lt;90000,"Lower Middle ($50K-$90K)",
O7148&lt;130000,"Middle ($90K-$130K)",
O7148&lt;170000,"Upper Middle ($130K-$170K)",
O7148&gt;=170000,"High Salary (&gt;$170K)"
)</f>
        <v>Lower Middle ($50K-$90K)</v>
      </c>
      <c r="R7148" t="str" cm="1">
        <f t="array" ref="R7148">_xlfn.IFS(
G7148&lt;=2,"New Customers (0-2Y)",
G7148&lt;=5,"Growing Customers (3-5Y)",
G7148&lt;=8,"Established Customers (6-8Y)",
G7148&lt;=10,"Loyal Customers (9-10Y)"
)</f>
        <v>Growing Customers (3-5Y)</v>
      </c>
    </row>
    <row r="7149" spans="1:18" x14ac:dyDescent="0.35">
      <c r="A7149">
        <v>15712877</v>
      </c>
      <c r="B7149" t="s">
        <v>1378</v>
      </c>
      <c r="C7149" t="s">
        <v>26</v>
      </c>
      <c r="D7149" t="s">
        <v>39</v>
      </c>
      <c r="E7149">
        <v>36</v>
      </c>
      <c r="F7149" t="s">
        <v>19</v>
      </c>
      <c r="G7149">
        <v>1</v>
      </c>
      <c r="H7149" s="4">
        <v>0</v>
      </c>
      <c r="I7149" t="s">
        <v>24</v>
      </c>
      <c r="J7149">
        <v>2</v>
      </c>
      <c r="K7149">
        <v>724</v>
      </c>
      <c r="L7149" t="s">
        <v>35</v>
      </c>
      <c r="M7149" t="s">
        <v>21</v>
      </c>
      <c r="N7149" t="s">
        <v>32</v>
      </c>
      <c r="O7149" s="4">
        <v>52462.25</v>
      </c>
      <c r="P7149" t="s">
        <v>28</v>
      </c>
      <c r="Q7149" t="str" cm="1">
        <f t="array" ref="Q7149">_xlfn.IFS(
O7149&lt;50000,"Low Salary (&lt;$50K)",
O7149&lt;90000,"Lower Middle ($50K-$90K)",
O7149&lt;130000,"Middle ($90K-$130K)",
O7149&lt;170000,"Upper Middle ($130K-$170K)",
O7149&gt;=170000,"High Salary (&gt;$170K)"
)</f>
        <v>Lower Middle ($50K-$90K)</v>
      </c>
      <c r="R7149" t="str" cm="1">
        <f t="array" ref="R7149">_xlfn.IFS(
G7149&lt;=2,"New Customers (0-2Y)",
G7149&lt;=5,"Growing Customers (3-5Y)",
G7149&lt;=8,"Established Customers (6-8Y)",
G7149&lt;=10,"Loyal Customers (9-10Y)"
)</f>
        <v>New Customers (0-2Y)</v>
      </c>
    </row>
    <row r="7150" spans="1:18" x14ac:dyDescent="0.35">
      <c r="A7150">
        <v>15598802</v>
      </c>
      <c r="B7150" t="s">
        <v>82</v>
      </c>
      <c r="C7150" t="s">
        <v>26</v>
      </c>
      <c r="D7150" t="s">
        <v>39</v>
      </c>
      <c r="E7150">
        <v>30</v>
      </c>
      <c r="F7150" t="s">
        <v>19</v>
      </c>
      <c r="G7150">
        <v>8</v>
      </c>
      <c r="H7150" s="4">
        <v>0</v>
      </c>
      <c r="I7150" t="s">
        <v>24</v>
      </c>
      <c r="J7150">
        <v>2</v>
      </c>
      <c r="K7150">
        <v>770</v>
      </c>
      <c r="L7150" t="s">
        <v>35</v>
      </c>
      <c r="M7150" t="s">
        <v>27</v>
      </c>
      <c r="N7150" t="s">
        <v>22</v>
      </c>
      <c r="O7150" s="4">
        <v>50839.85</v>
      </c>
      <c r="P7150" t="s">
        <v>28</v>
      </c>
      <c r="Q7150" t="str" cm="1">
        <f t="array" ref="Q7150">_xlfn.IFS(
O7150&lt;50000,"Low Salary (&lt;$50K)",
O7150&lt;90000,"Lower Middle ($50K-$90K)",
O7150&lt;130000,"Middle ($90K-$130K)",
O7150&lt;170000,"Upper Middle ($130K-$170K)",
O7150&gt;=170000,"High Salary (&gt;$170K)"
)</f>
        <v>Lower Middle ($50K-$90K)</v>
      </c>
      <c r="R7150" t="str" cm="1">
        <f t="array" ref="R7150">_xlfn.IFS(
G7150&lt;=2,"New Customers (0-2Y)",
G7150&lt;=5,"Growing Customers (3-5Y)",
G7150&lt;=8,"Established Customers (6-8Y)",
G7150&lt;=10,"Loyal Customers (9-10Y)"
)</f>
        <v>Established Customers (6-8Y)</v>
      </c>
    </row>
    <row r="7151" spans="1:18" x14ac:dyDescent="0.35">
      <c r="A7151">
        <v>15699340</v>
      </c>
      <c r="B7151" t="s">
        <v>1004</v>
      </c>
      <c r="C7151" t="s">
        <v>17</v>
      </c>
      <c r="D7151" t="s">
        <v>39</v>
      </c>
      <c r="E7151">
        <v>37</v>
      </c>
      <c r="F7151" t="s">
        <v>19</v>
      </c>
      <c r="G7151">
        <v>4</v>
      </c>
      <c r="H7151" s="4">
        <v>0</v>
      </c>
      <c r="I7151" t="s">
        <v>24</v>
      </c>
      <c r="J7151">
        <v>2</v>
      </c>
      <c r="K7151">
        <v>680</v>
      </c>
      <c r="L7151" t="s">
        <v>35</v>
      </c>
      <c r="M7151" t="s">
        <v>21</v>
      </c>
      <c r="N7151" t="s">
        <v>32</v>
      </c>
      <c r="O7151" s="4">
        <v>61240.87</v>
      </c>
      <c r="P7151" t="s">
        <v>28</v>
      </c>
      <c r="Q7151" t="str" cm="1">
        <f t="array" ref="Q7151">_xlfn.IFS(
O7151&lt;50000,"Low Salary (&lt;$50K)",
O7151&lt;90000,"Lower Middle ($50K-$90K)",
O7151&lt;130000,"Middle ($90K-$130K)",
O7151&lt;170000,"Upper Middle ($130K-$170K)",
O7151&gt;=170000,"High Salary (&gt;$170K)"
)</f>
        <v>Lower Middle ($50K-$90K)</v>
      </c>
      <c r="R7151" t="str" cm="1">
        <f t="array" ref="R7151">_xlfn.IFS(
G7151&lt;=2,"New Customers (0-2Y)",
G7151&lt;=5,"Growing Customers (3-5Y)",
G7151&lt;=8,"Established Customers (6-8Y)",
G7151&lt;=10,"Loyal Customers (9-10Y)"
)</f>
        <v>Growing Customers (3-5Y)</v>
      </c>
    </row>
    <row r="7152" spans="1:18" x14ac:dyDescent="0.35">
      <c r="A7152">
        <v>15691150</v>
      </c>
      <c r="B7152" t="s">
        <v>226</v>
      </c>
      <c r="C7152" t="s">
        <v>17</v>
      </c>
      <c r="D7152" t="s">
        <v>18</v>
      </c>
      <c r="E7152">
        <v>32</v>
      </c>
      <c r="F7152" t="s">
        <v>19</v>
      </c>
      <c r="G7152">
        <v>4</v>
      </c>
      <c r="H7152" s="4">
        <v>110559.46</v>
      </c>
      <c r="I7152" t="s">
        <v>33</v>
      </c>
      <c r="J7152">
        <v>1</v>
      </c>
      <c r="K7152">
        <v>699</v>
      </c>
      <c r="L7152" t="s">
        <v>35</v>
      </c>
      <c r="M7152" t="s">
        <v>21</v>
      </c>
      <c r="N7152" t="s">
        <v>22</v>
      </c>
      <c r="O7152" s="4">
        <v>127429.56</v>
      </c>
      <c r="P7152" t="s">
        <v>28</v>
      </c>
      <c r="Q7152" t="str" cm="1">
        <f t="array" ref="Q7152">_xlfn.IFS(
O7152&lt;50000,"Low Salary (&lt;$50K)",
O7152&lt;90000,"Lower Middle ($50K-$90K)",
O7152&lt;130000,"Middle ($90K-$130K)",
O7152&lt;170000,"Upper Middle ($130K-$170K)",
O7152&gt;=170000,"High Salary (&gt;$170K)"
)</f>
        <v>Middle ($90K-$130K)</v>
      </c>
      <c r="R7152" t="str" cm="1">
        <f t="array" ref="R7152">_xlfn.IFS(
G7152&lt;=2,"New Customers (0-2Y)",
G7152&lt;=5,"Growing Customers (3-5Y)",
G7152&lt;=8,"Established Customers (6-8Y)",
G7152&lt;=10,"Loyal Customers (9-10Y)"
)</f>
        <v>Growing Customers (3-5Y)</v>
      </c>
    </row>
    <row r="7153" spans="1:18" x14ac:dyDescent="0.35">
      <c r="A7153">
        <v>15608688</v>
      </c>
      <c r="B7153" t="s">
        <v>1805</v>
      </c>
      <c r="C7153" t="s">
        <v>17</v>
      </c>
      <c r="D7153" t="s">
        <v>39</v>
      </c>
      <c r="E7153">
        <v>34</v>
      </c>
      <c r="F7153" t="s">
        <v>19</v>
      </c>
      <c r="G7153">
        <v>4</v>
      </c>
      <c r="H7153" s="4">
        <v>0</v>
      </c>
      <c r="I7153" t="s">
        <v>24</v>
      </c>
      <c r="J7153">
        <v>2</v>
      </c>
      <c r="K7153">
        <v>442</v>
      </c>
      <c r="L7153" t="s">
        <v>44</v>
      </c>
      <c r="M7153" t="s">
        <v>21</v>
      </c>
      <c r="N7153" t="s">
        <v>32</v>
      </c>
      <c r="O7153" s="4">
        <v>68343.08</v>
      </c>
      <c r="P7153" t="s">
        <v>28</v>
      </c>
      <c r="Q7153" t="str" cm="1">
        <f t="array" ref="Q7153">_xlfn.IFS(
O7153&lt;50000,"Low Salary (&lt;$50K)",
O7153&lt;90000,"Lower Middle ($50K-$90K)",
O7153&lt;130000,"Middle ($90K-$130K)",
O7153&lt;170000,"Upper Middle ($130K-$170K)",
O7153&gt;=170000,"High Salary (&gt;$170K)"
)</f>
        <v>Lower Middle ($50K-$90K)</v>
      </c>
      <c r="R7153" t="str" cm="1">
        <f t="array" ref="R7153">_xlfn.IFS(
G7153&lt;=2,"New Customers (0-2Y)",
G7153&lt;=5,"Growing Customers (3-5Y)",
G7153&lt;=8,"Established Customers (6-8Y)",
G7153&lt;=10,"Loyal Customers (9-10Y)"
)</f>
        <v>Growing Customers (3-5Y)</v>
      </c>
    </row>
    <row r="7154" spans="1:18" x14ac:dyDescent="0.35">
      <c r="A7154">
        <v>15737998</v>
      </c>
      <c r="B7154" t="s">
        <v>377</v>
      </c>
      <c r="C7154" t="s">
        <v>17</v>
      </c>
      <c r="D7154" t="s">
        <v>39</v>
      </c>
      <c r="E7154">
        <v>46</v>
      </c>
      <c r="F7154" t="s">
        <v>19</v>
      </c>
      <c r="G7154">
        <v>8</v>
      </c>
      <c r="H7154" s="4">
        <v>0</v>
      </c>
      <c r="I7154" t="s">
        <v>24</v>
      </c>
      <c r="J7154">
        <v>1</v>
      </c>
      <c r="K7154">
        <v>529</v>
      </c>
      <c r="L7154" t="s">
        <v>31</v>
      </c>
      <c r="M7154" t="s">
        <v>27</v>
      </c>
      <c r="N7154" t="s">
        <v>32</v>
      </c>
      <c r="O7154" s="4">
        <v>126511.94</v>
      </c>
      <c r="P7154" t="s">
        <v>23</v>
      </c>
      <c r="Q7154" t="str" cm="1">
        <f t="array" ref="Q7154">_xlfn.IFS(
O7154&lt;50000,"Low Salary (&lt;$50K)",
O7154&lt;90000,"Lower Middle ($50K-$90K)",
O7154&lt;130000,"Middle ($90K-$130K)",
O7154&lt;170000,"Upper Middle ($130K-$170K)",
O7154&gt;=170000,"High Salary (&gt;$170K)"
)</f>
        <v>Middle ($90K-$130K)</v>
      </c>
      <c r="R7154" t="str" cm="1">
        <f t="array" ref="R7154">_xlfn.IFS(
G7154&lt;=2,"New Customers (0-2Y)",
G7154&lt;=5,"Growing Customers (3-5Y)",
G7154&lt;=8,"Established Customers (6-8Y)",
G7154&lt;=10,"Loyal Customers (9-10Y)"
)</f>
        <v>Established Customers (6-8Y)</v>
      </c>
    </row>
    <row r="7155" spans="1:18" x14ac:dyDescent="0.35">
      <c r="A7155">
        <v>15735837</v>
      </c>
      <c r="B7155" t="s">
        <v>206</v>
      </c>
      <c r="C7155" t="s">
        <v>26</v>
      </c>
      <c r="D7155" t="s">
        <v>39</v>
      </c>
      <c r="E7155">
        <v>36</v>
      </c>
      <c r="F7155" t="s">
        <v>19</v>
      </c>
      <c r="G7155">
        <v>3</v>
      </c>
      <c r="H7155" s="4">
        <v>0</v>
      </c>
      <c r="I7155" t="s">
        <v>24</v>
      </c>
      <c r="J7155">
        <v>2</v>
      </c>
      <c r="K7155">
        <v>574</v>
      </c>
      <c r="L7155" t="s">
        <v>31</v>
      </c>
      <c r="M7155" t="s">
        <v>21</v>
      </c>
      <c r="N7155" t="s">
        <v>22</v>
      </c>
      <c r="O7155" s="4">
        <v>8559.66</v>
      </c>
      <c r="P7155" t="s">
        <v>28</v>
      </c>
      <c r="Q7155" t="str" cm="1">
        <f t="array" ref="Q7155">_xlfn.IFS(
O7155&lt;50000,"Low Salary (&lt;$50K)",
O7155&lt;90000,"Lower Middle ($50K-$90K)",
O7155&lt;130000,"Middle ($90K-$130K)",
O7155&lt;170000,"Upper Middle ($130K-$170K)",
O7155&gt;=170000,"High Salary (&gt;$170K)"
)</f>
        <v>Low Salary (&lt;$50K)</v>
      </c>
      <c r="R7155" t="str" cm="1">
        <f t="array" ref="R7155">_xlfn.IFS(
G7155&lt;=2,"New Customers (0-2Y)",
G7155&lt;=5,"Growing Customers (3-5Y)",
G7155&lt;=8,"Established Customers (6-8Y)",
G7155&lt;=10,"Loyal Customers (9-10Y)"
)</f>
        <v>Growing Customers (3-5Y)</v>
      </c>
    </row>
    <row r="7156" spans="1:18" x14ac:dyDescent="0.35">
      <c r="A7156">
        <v>15659100</v>
      </c>
      <c r="B7156" t="s">
        <v>1320</v>
      </c>
      <c r="C7156" t="s">
        <v>17</v>
      </c>
      <c r="D7156" t="s">
        <v>39</v>
      </c>
      <c r="E7156">
        <v>33</v>
      </c>
      <c r="F7156" t="s">
        <v>19</v>
      </c>
      <c r="G7156">
        <v>9</v>
      </c>
      <c r="H7156" s="4">
        <v>128152.82</v>
      </c>
      <c r="I7156" t="s">
        <v>33</v>
      </c>
      <c r="J7156">
        <v>1</v>
      </c>
      <c r="K7156">
        <v>605</v>
      </c>
      <c r="L7156" t="s">
        <v>20</v>
      </c>
      <c r="M7156" t="s">
        <v>27</v>
      </c>
      <c r="N7156" t="s">
        <v>32</v>
      </c>
      <c r="O7156" s="4">
        <v>147822.81</v>
      </c>
      <c r="P7156" t="s">
        <v>28</v>
      </c>
      <c r="Q7156" t="str" cm="1">
        <f t="array" ref="Q7156">_xlfn.IFS(
O7156&lt;50000,"Low Salary (&lt;$50K)",
O7156&lt;90000,"Lower Middle ($50K-$90K)",
O7156&lt;130000,"Middle ($90K-$130K)",
O7156&lt;170000,"Upper Middle ($130K-$170K)",
O7156&gt;=170000,"High Salary (&gt;$170K)"
)</f>
        <v>Upper Middle ($130K-$170K)</v>
      </c>
      <c r="R7156" t="str" cm="1">
        <f t="array" ref="R7156">_xlfn.IFS(
G7156&lt;=2,"New Customers (0-2Y)",
G7156&lt;=5,"Growing Customers (3-5Y)",
G7156&lt;=8,"Established Customers (6-8Y)",
G7156&lt;=10,"Loyal Customers (9-10Y)"
)</f>
        <v>Loyal Customers (9-10Y)</v>
      </c>
    </row>
    <row r="7157" spans="1:18" x14ac:dyDescent="0.35">
      <c r="A7157">
        <v>15609070</v>
      </c>
      <c r="B7157" t="s">
        <v>409</v>
      </c>
      <c r="C7157" t="s">
        <v>42</v>
      </c>
      <c r="D7157" t="s">
        <v>39</v>
      </c>
      <c r="E7157">
        <v>45</v>
      </c>
      <c r="F7157" t="s">
        <v>19</v>
      </c>
      <c r="G7157">
        <v>7</v>
      </c>
      <c r="H7157" s="4">
        <v>120961.5</v>
      </c>
      <c r="I7157" t="s">
        <v>33</v>
      </c>
      <c r="J7157">
        <v>3</v>
      </c>
      <c r="K7157">
        <v>515</v>
      </c>
      <c r="L7157" t="s">
        <v>31</v>
      </c>
      <c r="M7157" t="s">
        <v>21</v>
      </c>
      <c r="N7157" t="s">
        <v>22</v>
      </c>
      <c r="O7157" s="4">
        <v>39288.11</v>
      </c>
      <c r="P7157" t="s">
        <v>23</v>
      </c>
      <c r="Q7157" t="str" cm="1">
        <f t="array" ref="Q7157">_xlfn.IFS(
O7157&lt;50000,"Low Salary (&lt;$50K)",
O7157&lt;90000,"Lower Middle ($50K-$90K)",
O7157&lt;130000,"Middle ($90K-$130K)",
O7157&lt;170000,"Upper Middle ($130K-$170K)",
O7157&gt;=170000,"High Salary (&gt;$170K)"
)</f>
        <v>Low Salary (&lt;$50K)</v>
      </c>
      <c r="R7157" t="str" cm="1">
        <f t="array" ref="R7157">_xlfn.IFS(
G7157&lt;=2,"New Customers (0-2Y)",
G7157&lt;=5,"Growing Customers (3-5Y)",
G7157&lt;=8,"Established Customers (6-8Y)",
G7157&lt;=10,"Loyal Customers (9-10Y)"
)</f>
        <v>Established Customers (6-8Y)</v>
      </c>
    </row>
    <row r="7158" spans="1:18" x14ac:dyDescent="0.35">
      <c r="A7158">
        <v>15650313</v>
      </c>
      <c r="B7158" t="s">
        <v>1078</v>
      </c>
      <c r="C7158" t="s">
        <v>42</v>
      </c>
      <c r="D7158" t="s">
        <v>39</v>
      </c>
      <c r="E7158">
        <v>65</v>
      </c>
      <c r="F7158" t="s">
        <v>2967</v>
      </c>
      <c r="G7158">
        <v>6</v>
      </c>
      <c r="H7158" s="4">
        <v>129472.33</v>
      </c>
      <c r="I7158" t="s">
        <v>33</v>
      </c>
      <c r="J7158">
        <v>1</v>
      </c>
      <c r="K7158">
        <v>632</v>
      </c>
      <c r="L7158" t="s">
        <v>20</v>
      </c>
      <c r="M7158" t="s">
        <v>21</v>
      </c>
      <c r="N7158" t="s">
        <v>22</v>
      </c>
      <c r="O7158" s="4">
        <v>85179.48</v>
      </c>
      <c r="P7158" t="s">
        <v>28</v>
      </c>
      <c r="Q7158" t="str" cm="1">
        <f t="array" ref="Q7158">_xlfn.IFS(
O7158&lt;50000,"Low Salary (&lt;$50K)",
O7158&lt;90000,"Lower Middle ($50K-$90K)",
O7158&lt;130000,"Middle ($90K-$130K)",
O7158&lt;170000,"Upper Middle ($130K-$170K)",
O7158&gt;=170000,"High Salary (&gt;$170K)"
)</f>
        <v>Lower Middle ($50K-$90K)</v>
      </c>
      <c r="R7158" t="str" cm="1">
        <f t="array" ref="R7158">_xlfn.IFS(
G7158&lt;=2,"New Customers (0-2Y)",
G7158&lt;=5,"Growing Customers (3-5Y)",
G7158&lt;=8,"Established Customers (6-8Y)",
G7158&lt;=10,"Loyal Customers (9-10Y)"
)</f>
        <v>Established Customers (6-8Y)</v>
      </c>
    </row>
    <row r="7159" spans="1:18" x14ac:dyDescent="0.35">
      <c r="A7159">
        <v>15627699</v>
      </c>
      <c r="B7159" t="s">
        <v>968</v>
      </c>
      <c r="C7159" t="s">
        <v>17</v>
      </c>
      <c r="D7159" t="s">
        <v>39</v>
      </c>
      <c r="E7159">
        <v>32</v>
      </c>
      <c r="F7159" t="s">
        <v>19</v>
      </c>
      <c r="G7159">
        <v>10</v>
      </c>
      <c r="H7159" s="4">
        <v>105000.23</v>
      </c>
      <c r="I7159" t="s">
        <v>33</v>
      </c>
      <c r="J7159">
        <v>1</v>
      </c>
      <c r="K7159">
        <v>558</v>
      </c>
      <c r="L7159" t="s">
        <v>31</v>
      </c>
      <c r="M7159" t="s">
        <v>21</v>
      </c>
      <c r="N7159" t="s">
        <v>32</v>
      </c>
      <c r="O7159" s="4">
        <v>190019.61</v>
      </c>
      <c r="P7159" t="s">
        <v>28</v>
      </c>
      <c r="Q7159" t="str" cm="1">
        <f t="array" ref="Q7159">_xlfn.IFS(
O7159&lt;50000,"Low Salary (&lt;$50K)",
O7159&lt;90000,"Lower Middle ($50K-$90K)",
O7159&lt;130000,"Middle ($90K-$130K)",
O7159&lt;170000,"Upper Middle ($130K-$170K)",
O7159&gt;=170000,"High Salary (&gt;$170K)"
)</f>
        <v>High Salary (&gt;$170K)</v>
      </c>
      <c r="R7159" t="str" cm="1">
        <f t="array" ref="R7159">_xlfn.IFS(
G7159&lt;=2,"New Customers (0-2Y)",
G7159&lt;=5,"Growing Customers (3-5Y)",
G7159&lt;=8,"Established Customers (6-8Y)",
G7159&lt;=10,"Loyal Customers (9-10Y)"
)</f>
        <v>Loyal Customers (9-10Y)</v>
      </c>
    </row>
    <row r="7160" spans="1:18" x14ac:dyDescent="0.35">
      <c r="A7160">
        <v>15591010</v>
      </c>
      <c r="B7160" t="s">
        <v>57</v>
      </c>
      <c r="C7160" t="s">
        <v>42</v>
      </c>
      <c r="D7160" t="s">
        <v>39</v>
      </c>
      <c r="E7160">
        <v>55</v>
      </c>
      <c r="F7160" t="s">
        <v>19</v>
      </c>
      <c r="G7160">
        <v>8</v>
      </c>
      <c r="H7160" s="4">
        <v>109339.17</v>
      </c>
      <c r="I7160" t="s">
        <v>33</v>
      </c>
      <c r="J7160">
        <v>2</v>
      </c>
      <c r="K7160">
        <v>434</v>
      </c>
      <c r="L7160" t="s">
        <v>44</v>
      </c>
      <c r="M7160" t="s">
        <v>21</v>
      </c>
      <c r="N7160" t="s">
        <v>32</v>
      </c>
      <c r="O7160" s="4">
        <v>96405.88</v>
      </c>
      <c r="P7160" t="s">
        <v>23</v>
      </c>
      <c r="Q7160" t="str" cm="1">
        <f t="array" ref="Q7160">_xlfn.IFS(
O7160&lt;50000,"Low Salary (&lt;$50K)",
O7160&lt;90000,"Lower Middle ($50K-$90K)",
O7160&lt;130000,"Middle ($90K-$130K)",
O7160&lt;170000,"Upper Middle ($130K-$170K)",
O7160&gt;=170000,"High Salary (&gt;$170K)"
)</f>
        <v>Middle ($90K-$130K)</v>
      </c>
      <c r="R7160" t="str" cm="1">
        <f t="array" ref="R7160">_xlfn.IFS(
G7160&lt;=2,"New Customers (0-2Y)",
G7160&lt;=5,"Growing Customers (3-5Y)",
G7160&lt;=8,"Established Customers (6-8Y)",
G7160&lt;=10,"Loyal Customers (9-10Y)"
)</f>
        <v>Established Customers (6-8Y)</v>
      </c>
    </row>
    <row r="7161" spans="1:18" x14ac:dyDescent="0.35">
      <c r="A7161">
        <v>15798895</v>
      </c>
      <c r="B7161" t="s">
        <v>1078</v>
      </c>
      <c r="C7161" t="s">
        <v>17</v>
      </c>
      <c r="D7161" t="s">
        <v>18</v>
      </c>
      <c r="E7161">
        <v>59</v>
      </c>
      <c r="F7161" t="s">
        <v>19</v>
      </c>
      <c r="G7161">
        <v>6</v>
      </c>
      <c r="H7161" s="4">
        <v>55328.4</v>
      </c>
      <c r="I7161" t="s">
        <v>29</v>
      </c>
      <c r="J7161">
        <v>1</v>
      </c>
      <c r="K7161">
        <v>525</v>
      </c>
      <c r="L7161" t="s">
        <v>31</v>
      </c>
      <c r="M7161" t="s">
        <v>21</v>
      </c>
      <c r="N7161" t="s">
        <v>32</v>
      </c>
      <c r="O7161" s="4">
        <v>83342.73</v>
      </c>
      <c r="P7161" t="s">
        <v>23</v>
      </c>
      <c r="Q7161" t="str" cm="1">
        <f t="array" ref="Q7161">_xlfn.IFS(
O7161&lt;50000,"Low Salary (&lt;$50K)",
O7161&lt;90000,"Lower Middle ($50K-$90K)",
O7161&lt;130000,"Middle ($90K-$130K)",
O7161&lt;170000,"Upper Middle ($130K-$170K)",
O7161&gt;=170000,"High Salary (&gt;$170K)"
)</f>
        <v>Lower Middle ($50K-$90K)</v>
      </c>
      <c r="R7161" t="str" cm="1">
        <f t="array" ref="R7161">_xlfn.IFS(
G7161&lt;=2,"New Customers (0-2Y)",
G7161&lt;=5,"Growing Customers (3-5Y)",
G7161&lt;=8,"Established Customers (6-8Y)",
G7161&lt;=10,"Loyal Customers (9-10Y)"
)</f>
        <v>Established Customers (6-8Y)</v>
      </c>
    </row>
    <row r="7162" spans="1:18" x14ac:dyDescent="0.35">
      <c r="A7162">
        <v>15745375</v>
      </c>
      <c r="B7162" t="s">
        <v>1667</v>
      </c>
      <c r="C7162" t="s">
        <v>42</v>
      </c>
      <c r="D7162" t="s">
        <v>39</v>
      </c>
      <c r="E7162">
        <v>23</v>
      </c>
      <c r="F7162" t="s">
        <v>43</v>
      </c>
      <c r="G7162">
        <v>3</v>
      </c>
      <c r="H7162" s="4">
        <v>72012.759999999995</v>
      </c>
      <c r="I7162" t="s">
        <v>29</v>
      </c>
      <c r="J7162">
        <v>1</v>
      </c>
      <c r="K7162">
        <v>640</v>
      </c>
      <c r="L7162" t="s">
        <v>20</v>
      </c>
      <c r="M7162" t="s">
        <v>21</v>
      </c>
      <c r="N7162" t="s">
        <v>32</v>
      </c>
      <c r="O7162" s="4">
        <v>161333.13</v>
      </c>
      <c r="P7162" t="s">
        <v>28</v>
      </c>
      <c r="Q7162" t="str" cm="1">
        <f t="array" ref="Q7162">_xlfn.IFS(
O7162&lt;50000,"Low Salary (&lt;$50K)",
O7162&lt;90000,"Lower Middle ($50K-$90K)",
O7162&lt;130000,"Middle ($90K-$130K)",
O7162&lt;170000,"Upper Middle ($130K-$170K)",
O7162&gt;=170000,"High Salary (&gt;$170K)"
)</f>
        <v>Upper Middle ($130K-$170K)</v>
      </c>
      <c r="R7162" t="str" cm="1">
        <f t="array" ref="R7162">_xlfn.IFS(
G7162&lt;=2,"New Customers (0-2Y)",
G7162&lt;=5,"Growing Customers (3-5Y)",
G7162&lt;=8,"Established Customers (6-8Y)",
G7162&lt;=10,"Loyal Customers (9-10Y)"
)</f>
        <v>Growing Customers (3-5Y)</v>
      </c>
    </row>
    <row r="7163" spans="1:18" x14ac:dyDescent="0.35">
      <c r="A7163">
        <v>15775235</v>
      </c>
      <c r="B7163" t="s">
        <v>226</v>
      </c>
      <c r="C7163" t="s">
        <v>17</v>
      </c>
      <c r="D7163" t="s">
        <v>18</v>
      </c>
      <c r="E7163">
        <v>36</v>
      </c>
      <c r="F7163" t="s">
        <v>19</v>
      </c>
      <c r="G7163">
        <v>6</v>
      </c>
      <c r="H7163" s="4">
        <v>110480.48</v>
      </c>
      <c r="I7163" t="s">
        <v>33</v>
      </c>
      <c r="J7163">
        <v>1</v>
      </c>
      <c r="K7163">
        <v>690</v>
      </c>
      <c r="L7163" t="s">
        <v>35</v>
      </c>
      <c r="M7163" t="s">
        <v>27</v>
      </c>
      <c r="N7163" t="s">
        <v>32</v>
      </c>
      <c r="O7163" s="4">
        <v>81292.33</v>
      </c>
      <c r="P7163" t="s">
        <v>28</v>
      </c>
      <c r="Q7163" t="str" cm="1">
        <f t="array" ref="Q7163">_xlfn.IFS(
O7163&lt;50000,"Low Salary (&lt;$50K)",
O7163&lt;90000,"Lower Middle ($50K-$90K)",
O7163&lt;130000,"Middle ($90K-$130K)",
O7163&lt;170000,"Upper Middle ($130K-$170K)",
O7163&gt;=170000,"High Salary (&gt;$170K)"
)</f>
        <v>Lower Middle ($50K-$90K)</v>
      </c>
      <c r="R7163" t="str" cm="1">
        <f t="array" ref="R7163">_xlfn.IFS(
G7163&lt;=2,"New Customers (0-2Y)",
G7163&lt;=5,"Growing Customers (3-5Y)",
G7163&lt;=8,"Established Customers (6-8Y)",
G7163&lt;=10,"Loyal Customers (9-10Y)"
)</f>
        <v>Established Customers (6-8Y)</v>
      </c>
    </row>
    <row r="7164" spans="1:18" x14ac:dyDescent="0.35">
      <c r="A7164">
        <v>15780088</v>
      </c>
      <c r="B7164" t="s">
        <v>1466</v>
      </c>
      <c r="C7164" t="s">
        <v>26</v>
      </c>
      <c r="D7164" t="s">
        <v>39</v>
      </c>
      <c r="E7164">
        <v>34</v>
      </c>
      <c r="F7164" t="s">
        <v>19</v>
      </c>
      <c r="G7164">
        <v>9</v>
      </c>
      <c r="H7164" s="4">
        <v>132439.99</v>
      </c>
      <c r="I7164" t="s">
        <v>33</v>
      </c>
      <c r="J7164">
        <v>1</v>
      </c>
      <c r="K7164">
        <v>607</v>
      </c>
      <c r="L7164" t="s">
        <v>20</v>
      </c>
      <c r="M7164" t="s">
        <v>21</v>
      </c>
      <c r="N7164" t="s">
        <v>32</v>
      </c>
      <c r="O7164" s="4">
        <v>177747.72</v>
      </c>
      <c r="P7164" t="s">
        <v>28</v>
      </c>
      <c r="Q7164" t="str" cm="1">
        <f t="array" ref="Q7164">_xlfn.IFS(
O7164&lt;50000,"Low Salary (&lt;$50K)",
O7164&lt;90000,"Lower Middle ($50K-$90K)",
O7164&lt;130000,"Middle ($90K-$130K)",
O7164&lt;170000,"Upper Middle ($130K-$170K)",
O7164&gt;=170000,"High Salary (&gt;$170K)"
)</f>
        <v>High Salary (&gt;$170K)</v>
      </c>
      <c r="R7164" t="str" cm="1">
        <f t="array" ref="R7164">_xlfn.IFS(
G7164&lt;=2,"New Customers (0-2Y)",
G7164&lt;=5,"Growing Customers (3-5Y)",
G7164&lt;=8,"Established Customers (6-8Y)",
G7164&lt;=10,"Loyal Customers (9-10Y)"
)</f>
        <v>Loyal Customers (9-10Y)</v>
      </c>
    </row>
    <row r="7165" spans="1:18" x14ac:dyDescent="0.35">
      <c r="A7165">
        <v>15649379</v>
      </c>
      <c r="B7165" t="s">
        <v>2497</v>
      </c>
      <c r="C7165" t="s">
        <v>17</v>
      </c>
      <c r="D7165" t="s">
        <v>18</v>
      </c>
      <c r="E7165">
        <v>46</v>
      </c>
      <c r="F7165" t="s">
        <v>19</v>
      </c>
      <c r="G7165">
        <v>3</v>
      </c>
      <c r="H7165" s="4">
        <v>0</v>
      </c>
      <c r="I7165" t="s">
        <v>24</v>
      </c>
      <c r="J7165">
        <v>2</v>
      </c>
      <c r="K7165">
        <v>850</v>
      </c>
      <c r="L7165" t="s">
        <v>37</v>
      </c>
      <c r="M7165" t="s">
        <v>21</v>
      </c>
      <c r="N7165" t="s">
        <v>22</v>
      </c>
      <c r="O7165" s="4">
        <v>187980.21</v>
      </c>
      <c r="P7165" t="s">
        <v>28</v>
      </c>
      <c r="Q7165" t="str" cm="1">
        <f t="array" ref="Q7165">_xlfn.IFS(
O7165&lt;50000,"Low Salary (&lt;$50K)",
O7165&lt;90000,"Lower Middle ($50K-$90K)",
O7165&lt;130000,"Middle ($90K-$130K)",
O7165&lt;170000,"Upper Middle ($130K-$170K)",
O7165&gt;=170000,"High Salary (&gt;$170K)"
)</f>
        <v>High Salary (&gt;$170K)</v>
      </c>
      <c r="R7165" t="str" cm="1">
        <f t="array" ref="R7165">_xlfn.IFS(
G7165&lt;=2,"New Customers (0-2Y)",
G7165&lt;=5,"Growing Customers (3-5Y)",
G7165&lt;=8,"Established Customers (6-8Y)",
G7165&lt;=10,"Loyal Customers (9-10Y)"
)</f>
        <v>Growing Customers (3-5Y)</v>
      </c>
    </row>
    <row r="7166" spans="1:18" x14ac:dyDescent="0.35">
      <c r="A7166">
        <v>15713983</v>
      </c>
      <c r="B7166" t="s">
        <v>559</v>
      </c>
      <c r="C7166" t="s">
        <v>42</v>
      </c>
      <c r="D7166" t="s">
        <v>39</v>
      </c>
      <c r="E7166">
        <v>34</v>
      </c>
      <c r="F7166" t="s">
        <v>19</v>
      </c>
      <c r="G7166">
        <v>5</v>
      </c>
      <c r="H7166" s="4">
        <v>94108.54</v>
      </c>
      <c r="I7166" t="s">
        <v>29</v>
      </c>
      <c r="J7166">
        <v>2</v>
      </c>
      <c r="K7166">
        <v>780</v>
      </c>
      <c r="L7166" t="s">
        <v>37</v>
      </c>
      <c r="M7166" t="s">
        <v>21</v>
      </c>
      <c r="N7166" t="s">
        <v>32</v>
      </c>
      <c r="O7166" s="4">
        <v>177235.21</v>
      </c>
      <c r="P7166" t="s">
        <v>28</v>
      </c>
      <c r="Q7166" t="str" cm="1">
        <f t="array" ref="Q7166">_xlfn.IFS(
O7166&lt;50000,"Low Salary (&lt;$50K)",
O7166&lt;90000,"Lower Middle ($50K-$90K)",
O7166&lt;130000,"Middle ($90K-$130K)",
O7166&lt;170000,"Upper Middle ($130K-$170K)",
O7166&gt;=170000,"High Salary (&gt;$170K)"
)</f>
        <v>High Salary (&gt;$170K)</v>
      </c>
      <c r="R7166" t="str" cm="1">
        <f t="array" ref="R7166">_xlfn.IFS(
G7166&lt;=2,"New Customers (0-2Y)",
G7166&lt;=5,"Growing Customers (3-5Y)",
G7166&lt;=8,"Established Customers (6-8Y)",
G7166&lt;=10,"Loyal Customers (9-10Y)"
)</f>
        <v>Growing Customers (3-5Y)</v>
      </c>
    </row>
    <row r="7167" spans="1:18" x14ac:dyDescent="0.35">
      <c r="A7167">
        <v>15709252</v>
      </c>
      <c r="B7167" t="s">
        <v>156</v>
      </c>
      <c r="C7167" t="s">
        <v>42</v>
      </c>
      <c r="D7167" t="s">
        <v>18</v>
      </c>
      <c r="E7167">
        <v>28</v>
      </c>
      <c r="F7167" t="s">
        <v>43</v>
      </c>
      <c r="G7167">
        <v>10</v>
      </c>
      <c r="H7167" s="4">
        <v>105173.99</v>
      </c>
      <c r="I7167" t="s">
        <v>33</v>
      </c>
      <c r="J7167">
        <v>1</v>
      </c>
      <c r="K7167">
        <v>616</v>
      </c>
      <c r="L7167" t="s">
        <v>20</v>
      </c>
      <c r="M7167" t="s">
        <v>27</v>
      </c>
      <c r="N7167" t="s">
        <v>22</v>
      </c>
      <c r="O7167" s="4">
        <v>29835.37</v>
      </c>
      <c r="P7167" t="s">
        <v>23</v>
      </c>
      <c r="Q7167" t="str" cm="1">
        <f t="array" ref="Q7167">_xlfn.IFS(
O7167&lt;50000,"Low Salary (&lt;$50K)",
O7167&lt;90000,"Lower Middle ($50K-$90K)",
O7167&lt;130000,"Middle ($90K-$130K)",
O7167&lt;170000,"Upper Middle ($130K-$170K)",
O7167&gt;=170000,"High Salary (&gt;$170K)"
)</f>
        <v>Low Salary (&lt;$50K)</v>
      </c>
      <c r="R7167" t="str" cm="1">
        <f t="array" ref="R7167">_xlfn.IFS(
G7167&lt;=2,"New Customers (0-2Y)",
G7167&lt;=5,"Growing Customers (3-5Y)",
G7167&lt;=8,"Established Customers (6-8Y)",
G7167&lt;=10,"Loyal Customers (9-10Y)"
)</f>
        <v>Loyal Customers (9-10Y)</v>
      </c>
    </row>
    <row r="7168" spans="1:18" x14ac:dyDescent="0.35">
      <c r="A7168">
        <v>15699238</v>
      </c>
      <c r="B7168" t="s">
        <v>536</v>
      </c>
      <c r="C7168" t="s">
        <v>26</v>
      </c>
      <c r="D7168" t="s">
        <v>18</v>
      </c>
      <c r="E7168">
        <v>40</v>
      </c>
      <c r="F7168" t="s">
        <v>19</v>
      </c>
      <c r="G7168">
        <v>8</v>
      </c>
      <c r="H7168" s="4">
        <v>0</v>
      </c>
      <c r="I7168" t="s">
        <v>24</v>
      </c>
      <c r="J7168">
        <v>2</v>
      </c>
      <c r="K7168">
        <v>618</v>
      </c>
      <c r="L7168" t="s">
        <v>20</v>
      </c>
      <c r="M7168" t="s">
        <v>21</v>
      </c>
      <c r="N7168" t="s">
        <v>32</v>
      </c>
      <c r="O7168" s="4">
        <v>80204.38</v>
      </c>
      <c r="P7168" t="s">
        <v>28</v>
      </c>
      <c r="Q7168" t="str" cm="1">
        <f t="array" ref="Q7168">_xlfn.IFS(
O7168&lt;50000,"Low Salary (&lt;$50K)",
O7168&lt;90000,"Lower Middle ($50K-$90K)",
O7168&lt;130000,"Middle ($90K-$130K)",
O7168&lt;170000,"Upper Middle ($130K-$170K)",
O7168&gt;=170000,"High Salary (&gt;$170K)"
)</f>
        <v>Lower Middle ($50K-$90K)</v>
      </c>
      <c r="R7168" t="str" cm="1">
        <f t="array" ref="R7168">_xlfn.IFS(
G7168&lt;=2,"New Customers (0-2Y)",
G7168&lt;=5,"Growing Customers (3-5Y)",
G7168&lt;=8,"Established Customers (6-8Y)",
G7168&lt;=10,"Loyal Customers (9-10Y)"
)</f>
        <v>Established Customers (6-8Y)</v>
      </c>
    </row>
    <row r="7169" spans="1:18" x14ac:dyDescent="0.35">
      <c r="A7169">
        <v>15732884</v>
      </c>
      <c r="B7169" t="s">
        <v>230</v>
      </c>
      <c r="C7169" t="s">
        <v>17</v>
      </c>
      <c r="D7169" t="s">
        <v>39</v>
      </c>
      <c r="E7169">
        <v>29</v>
      </c>
      <c r="F7169" t="s">
        <v>43</v>
      </c>
      <c r="G7169">
        <v>7</v>
      </c>
      <c r="H7169" s="4">
        <v>131959.85999999999</v>
      </c>
      <c r="I7169" t="s">
        <v>33</v>
      </c>
      <c r="J7169">
        <v>1</v>
      </c>
      <c r="K7169">
        <v>676</v>
      </c>
      <c r="L7169" t="s">
        <v>35</v>
      </c>
      <c r="M7169" t="s">
        <v>27</v>
      </c>
      <c r="N7169" t="s">
        <v>32</v>
      </c>
      <c r="O7169" s="4">
        <v>189268.81</v>
      </c>
      <c r="P7169" t="s">
        <v>28</v>
      </c>
      <c r="Q7169" t="str" cm="1">
        <f t="array" ref="Q7169">_xlfn.IFS(
O7169&lt;50000,"Low Salary (&lt;$50K)",
O7169&lt;90000,"Lower Middle ($50K-$90K)",
O7169&lt;130000,"Middle ($90K-$130K)",
O7169&lt;170000,"Upper Middle ($130K-$170K)",
O7169&gt;=170000,"High Salary (&gt;$170K)"
)</f>
        <v>High Salary (&gt;$170K)</v>
      </c>
      <c r="R7169" t="str" cm="1">
        <f t="array" ref="R7169">_xlfn.IFS(
G7169&lt;=2,"New Customers (0-2Y)",
G7169&lt;=5,"Growing Customers (3-5Y)",
G7169&lt;=8,"Established Customers (6-8Y)",
G7169&lt;=10,"Loyal Customers (9-10Y)"
)</f>
        <v>Established Customers (6-8Y)</v>
      </c>
    </row>
    <row r="7170" spans="1:18" x14ac:dyDescent="0.35">
      <c r="A7170">
        <v>15587297</v>
      </c>
      <c r="B7170" t="s">
        <v>2498</v>
      </c>
      <c r="C7170" t="s">
        <v>17</v>
      </c>
      <c r="D7170" t="s">
        <v>39</v>
      </c>
      <c r="E7170">
        <v>33</v>
      </c>
      <c r="F7170" t="s">
        <v>19</v>
      </c>
      <c r="G7170">
        <v>7</v>
      </c>
      <c r="H7170" s="4">
        <v>0</v>
      </c>
      <c r="I7170" t="s">
        <v>24</v>
      </c>
      <c r="J7170">
        <v>2</v>
      </c>
      <c r="K7170">
        <v>507</v>
      </c>
      <c r="L7170" t="s">
        <v>31</v>
      </c>
      <c r="M7170" t="s">
        <v>21</v>
      </c>
      <c r="N7170" t="s">
        <v>22</v>
      </c>
      <c r="O7170" s="4">
        <v>85411.01</v>
      </c>
      <c r="P7170" t="s">
        <v>28</v>
      </c>
      <c r="Q7170" t="str" cm="1">
        <f t="array" ref="Q7170">_xlfn.IFS(
O7170&lt;50000,"Low Salary (&lt;$50K)",
O7170&lt;90000,"Lower Middle ($50K-$90K)",
O7170&lt;130000,"Middle ($90K-$130K)",
O7170&lt;170000,"Upper Middle ($130K-$170K)",
O7170&gt;=170000,"High Salary (&gt;$170K)"
)</f>
        <v>Lower Middle ($50K-$90K)</v>
      </c>
      <c r="R7170" t="str" cm="1">
        <f t="array" ref="R7170">_xlfn.IFS(
G7170&lt;=2,"New Customers (0-2Y)",
G7170&lt;=5,"Growing Customers (3-5Y)",
G7170&lt;=8,"Established Customers (6-8Y)",
G7170&lt;=10,"Loyal Customers (9-10Y)"
)</f>
        <v>Established Customers (6-8Y)</v>
      </c>
    </row>
    <row r="7171" spans="1:18" x14ac:dyDescent="0.35">
      <c r="A7171">
        <v>15684722</v>
      </c>
      <c r="B7171" t="s">
        <v>661</v>
      </c>
      <c r="C7171" t="s">
        <v>17</v>
      </c>
      <c r="D7171" t="s">
        <v>39</v>
      </c>
      <c r="E7171">
        <v>34</v>
      </c>
      <c r="F7171" t="s">
        <v>19</v>
      </c>
      <c r="G7171">
        <v>5</v>
      </c>
      <c r="H7171" s="4">
        <v>122952.9</v>
      </c>
      <c r="I7171" t="s">
        <v>33</v>
      </c>
      <c r="J7171">
        <v>2</v>
      </c>
      <c r="K7171">
        <v>490</v>
      </c>
      <c r="L7171" t="s">
        <v>44</v>
      </c>
      <c r="M7171" t="s">
        <v>27</v>
      </c>
      <c r="N7171" t="s">
        <v>32</v>
      </c>
      <c r="O7171" s="4">
        <v>154360.97</v>
      </c>
      <c r="P7171" t="s">
        <v>28</v>
      </c>
      <c r="Q7171" t="str" cm="1">
        <f t="array" ref="Q7171">_xlfn.IFS(
O7171&lt;50000,"Low Salary (&lt;$50K)",
O7171&lt;90000,"Lower Middle ($50K-$90K)",
O7171&lt;130000,"Middle ($90K-$130K)",
O7171&lt;170000,"Upper Middle ($130K-$170K)",
O7171&gt;=170000,"High Salary (&gt;$170K)"
)</f>
        <v>Upper Middle ($130K-$170K)</v>
      </c>
      <c r="R7171" t="str" cm="1">
        <f t="array" ref="R7171">_xlfn.IFS(
G7171&lt;=2,"New Customers (0-2Y)",
G7171&lt;=5,"Growing Customers (3-5Y)",
G7171&lt;=8,"Established Customers (6-8Y)",
G7171&lt;=10,"Loyal Customers (9-10Y)"
)</f>
        <v>Growing Customers (3-5Y)</v>
      </c>
    </row>
    <row r="7172" spans="1:18" x14ac:dyDescent="0.35">
      <c r="A7172">
        <v>15621244</v>
      </c>
      <c r="B7172" t="s">
        <v>1039</v>
      </c>
      <c r="C7172" t="s">
        <v>17</v>
      </c>
      <c r="D7172" t="s">
        <v>39</v>
      </c>
      <c r="E7172">
        <v>36</v>
      </c>
      <c r="F7172" t="s">
        <v>19</v>
      </c>
      <c r="G7172">
        <v>0</v>
      </c>
      <c r="H7172" s="4">
        <v>107379.68</v>
      </c>
      <c r="I7172" t="s">
        <v>33</v>
      </c>
      <c r="J7172">
        <v>1</v>
      </c>
      <c r="K7172">
        <v>678</v>
      </c>
      <c r="L7172" t="s">
        <v>35</v>
      </c>
      <c r="M7172" t="s">
        <v>21</v>
      </c>
      <c r="N7172" t="s">
        <v>22</v>
      </c>
      <c r="O7172" s="4">
        <v>84460.18</v>
      </c>
      <c r="P7172" t="s">
        <v>28</v>
      </c>
      <c r="Q7172" t="str" cm="1">
        <f t="array" ref="Q7172">_xlfn.IFS(
O7172&lt;50000,"Low Salary (&lt;$50K)",
O7172&lt;90000,"Lower Middle ($50K-$90K)",
O7172&lt;130000,"Middle ($90K-$130K)",
O7172&lt;170000,"Upper Middle ($130K-$170K)",
O7172&gt;=170000,"High Salary (&gt;$170K)"
)</f>
        <v>Lower Middle ($50K-$90K)</v>
      </c>
      <c r="R7172" t="str" cm="1">
        <f t="array" ref="R7172">_xlfn.IFS(
G7172&lt;=2,"New Customers (0-2Y)",
G7172&lt;=5,"Growing Customers (3-5Y)",
G7172&lt;=8,"Established Customers (6-8Y)",
G7172&lt;=10,"Loyal Customers (9-10Y)"
)</f>
        <v>New Customers (0-2Y)</v>
      </c>
    </row>
    <row r="7173" spans="1:18" x14ac:dyDescent="0.35">
      <c r="A7173">
        <v>15744273</v>
      </c>
      <c r="B7173" t="s">
        <v>2499</v>
      </c>
      <c r="C7173" t="s">
        <v>42</v>
      </c>
      <c r="D7173" t="s">
        <v>39</v>
      </c>
      <c r="E7173">
        <v>30</v>
      </c>
      <c r="F7173" t="s">
        <v>19</v>
      </c>
      <c r="G7173">
        <v>6</v>
      </c>
      <c r="H7173" s="4">
        <v>122641.56</v>
      </c>
      <c r="I7173" t="s">
        <v>33</v>
      </c>
      <c r="J7173">
        <v>2</v>
      </c>
      <c r="K7173">
        <v>637</v>
      </c>
      <c r="L7173" t="s">
        <v>20</v>
      </c>
      <c r="M7173" t="s">
        <v>21</v>
      </c>
      <c r="N7173" t="s">
        <v>32</v>
      </c>
      <c r="O7173" s="4">
        <v>65618.009999999995</v>
      </c>
      <c r="P7173" t="s">
        <v>28</v>
      </c>
      <c r="Q7173" t="str" cm="1">
        <f t="array" ref="Q7173">_xlfn.IFS(
O7173&lt;50000,"Low Salary (&lt;$50K)",
O7173&lt;90000,"Lower Middle ($50K-$90K)",
O7173&lt;130000,"Middle ($90K-$130K)",
O7173&lt;170000,"Upper Middle ($130K-$170K)",
O7173&gt;=170000,"High Salary (&gt;$170K)"
)</f>
        <v>Lower Middle ($50K-$90K)</v>
      </c>
      <c r="R7173" t="str" cm="1">
        <f t="array" ref="R7173">_xlfn.IFS(
G7173&lt;=2,"New Customers (0-2Y)",
G7173&lt;=5,"Growing Customers (3-5Y)",
G7173&lt;=8,"Established Customers (6-8Y)",
G7173&lt;=10,"Loyal Customers (9-10Y)"
)</f>
        <v>Established Customers (6-8Y)</v>
      </c>
    </row>
    <row r="7174" spans="1:18" x14ac:dyDescent="0.35">
      <c r="A7174">
        <v>15682540</v>
      </c>
      <c r="B7174" t="s">
        <v>884</v>
      </c>
      <c r="C7174" t="s">
        <v>17</v>
      </c>
      <c r="D7174" t="s">
        <v>18</v>
      </c>
      <c r="E7174">
        <v>33</v>
      </c>
      <c r="F7174" t="s">
        <v>19</v>
      </c>
      <c r="G7174">
        <v>8</v>
      </c>
      <c r="H7174" s="4">
        <v>0</v>
      </c>
      <c r="I7174" t="s">
        <v>24</v>
      </c>
      <c r="J7174">
        <v>2</v>
      </c>
      <c r="K7174">
        <v>602</v>
      </c>
      <c r="L7174" t="s">
        <v>20</v>
      </c>
      <c r="M7174" t="s">
        <v>21</v>
      </c>
      <c r="N7174" t="s">
        <v>22</v>
      </c>
      <c r="O7174" s="4">
        <v>112928.74</v>
      </c>
      <c r="P7174" t="s">
        <v>28</v>
      </c>
      <c r="Q7174" t="str" cm="1">
        <f t="array" ref="Q7174">_xlfn.IFS(
O7174&lt;50000,"Low Salary (&lt;$50K)",
O7174&lt;90000,"Lower Middle ($50K-$90K)",
O7174&lt;130000,"Middle ($90K-$130K)",
O7174&lt;170000,"Upper Middle ($130K-$170K)",
O7174&gt;=170000,"High Salary (&gt;$170K)"
)</f>
        <v>Middle ($90K-$130K)</v>
      </c>
      <c r="R7174" t="str" cm="1">
        <f t="array" ref="R7174">_xlfn.IFS(
G7174&lt;=2,"New Customers (0-2Y)",
G7174&lt;=5,"Growing Customers (3-5Y)",
G7174&lt;=8,"Established Customers (6-8Y)",
G7174&lt;=10,"Loyal Customers (9-10Y)"
)</f>
        <v>Established Customers (6-8Y)</v>
      </c>
    </row>
    <row r="7175" spans="1:18" x14ac:dyDescent="0.35">
      <c r="A7175">
        <v>15636521</v>
      </c>
      <c r="B7175" t="s">
        <v>548</v>
      </c>
      <c r="C7175" t="s">
        <v>26</v>
      </c>
      <c r="D7175" t="s">
        <v>18</v>
      </c>
      <c r="E7175">
        <v>30</v>
      </c>
      <c r="F7175" t="s">
        <v>19</v>
      </c>
      <c r="G7175">
        <v>1</v>
      </c>
      <c r="H7175" s="4">
        <v>124037.28</v>
      </c>
      <c r="I7175" t="s">
        <v>33</v>
      </c>
      <c r="J7175">
        <v>1</v>
      </c>
      <c r="K7175">
        <v>744</v>
      </c>
      <c r="L7175" t="s">
        <v>35</v>
      </c>
      <c r="M7175" t="s">
        <v>21</v>
      </c>
      <c r="N7175" t="s">
        <v>22</v>
      </c>
      <c r="O7175" s="4">
        <v>142210.94</v>
      </c>
      <c r="P7175" t="s">
        <v>28</v>
      </c>
      <c r="Q7175" t="str" cm="1">
        <f t="array" ref="Q7175">_xlfn.IFS(
O7175&lt;50000,"Low Salary (&lt;$50K)",
O7175&lt;90000,"Lower Middle ($50K-$90K)",
O7175&lt;130000,"Middle ($90K-$130K)",
O7175&lt;170000,"Upper Middle ($130K-$170K)",
O7175&gt;=170000,"High Salary (&gt;$170K)"
)</f>
        <v>Upper Middle ($130K-$170K)</v>
      </c>
      <c r="R7175" t="str" cm="1">
        <f t="array" ref="R7175">_xlfn.IFS(
G7175&lt;=2,"New Customers (0-2Y)",
G7175&lt;=5,"Growing Customers (3-5Y)",
G7175&lt;=8,"Established Customers (6-8Y)",
G7175&lt;=10,"Loyal Customers (9-10Y)"
)</f>
        <v>New Customers (0-2Y)</v>
      </c>
    </row>
    <row r="7176" spans="1:18" x14ac:dyDescent="0.35">
      <c r="A7176">
        <v>15785339</v>
      </c>
      <c r="B7176" t="s">
        <v>46</v>
      </c>
      <c r="C7176" t="s">
        <v>17</v>
      </c>
      <c r="D7176" t="s">
        <v>18</v>
      </c>
      <c r="E7176">
        <v>50</v>
      </c>
      <c r="F7176" t="s">
        <v>19</v>
      </c>
      <c r="G7176">
        <v>9</v>
      </c>
      <c r="H7176" s="4">
        <v>117565.03</v>
      </c>
      <c r="I7176" t="s">
        <v>33</v>
      </c>
      <c r="J7176">
        <v>2</v>
      </c>
      <c r="K7176">
        <v>640</v>
      </c>
      <c r="L7176" t="s">
        <v>20</v>
      </c>
      <c r="M7176" t="s">
        <v>27</v>
      </c>
      <c r="N7176" t="s">
        <v>32</v>
      </c>
      <c r="O7176" s="4">
        <v>82559.77</v>
      </c>
      <c r="P7176" t="s">
        <v>28</v>
      </c>
      <c r="Q7176" t="str" cm="1">
        <f t="array" ref="Q7176">_xlfn.IFS(
O7176&lt;50000,"Low Salary (&lt;$50K)",
O7176&lt;90000,"Lower Middle ($50K-$90K)",
O7176&lt;130000,"Middle ($90K-$130K)",
O7176&lt;170000,"Upper Middle ($130K-$170K)",
O7176&gt;=170000,"High Salary (&gt;$170K)"
)</f>
        <v>Lower Middle ($50K-$90K)</v>
      </c>
      <c r="R7176" t="str" cm="1">
        <f t="array" ref="R7176">_xlfn.IFS(
G7176&lt;=2,"New Customers (0-2Y)",
G7176&lt;=5,"Growing Customers (3-5Y)",
G7176&lt;=8,"Established Customers (6-8Y)",
G7176&lt;=10,"Loyal Customers (9-10Y)"
)</f>
        <v>Loyal Customers (9-10Y)</v>
      </c>
    </row>
    <row r="7177" spans="1:18" x14ac:dyDescent="0.35">
      <c r="A7177">
        <v>15638983</v>
      </c>
      <c r="B7177" t="s">
        <v>2500</v>
      </c>
      <c r="C7177" t="s">
        <v>17</v>
      </c>
      <c r="D7177" t="s">
        <v>18</v>
      </c>
      <c r="E7177">
        <v>38</v>
      </c>
      <c r="F7177" t="s">
        <v>19</v>
      </c>
      <c r="G7177">
        <v>5</v>
      </c>
      <c r="H7177" s="4">
        <v>133189.4</v>
      </c>
      <c r="I7177" t="s">
        <v>33</v>
      </c>
      <c r="J7177">
        <v>1</v>
      </c>
      <c r="K7177">
        <v>684</v>
      </c>
      <c r="L7177" t="s">
        <v>35</v>
      </c>
      <c r="M7177" t="s">
        <v>27</v>
      </c>
      <c r="N7177" t="s">
        <v>32</v>
      </c>
      <c r="O7177" s="4">
        <v>127388.06</v>
      </c>
      <c r="P7177" t="s">
        <v>28</v>
      </c>
      <c r="Q7177" t="str" cm="1">
        <f t="array" ref="Q7177">_xlfn.IFS(
O7177&lt;50000,"Low Salary (&lt;$50K)",
O7177&lt;90000,"Lower Middle ($50K-$90K)",
O7177&lt;130000,"Middle ($90K-$130K)",
O7177&lt;170000,"Upper Middle ($130K-$170K)",
O7177&gt;=170000,"High Salary (&gt;$170K)"
)</f>
        <v>Middle ($90K-$130K)</v>
      </c>
      <c r="R7177" t="str" cm="1">
        <f t="array" ref="R7177">_xlfn.IFS(
G7177&lt;=2,"New Customers (0-2Y)",
G7177&lt;=5,"Growing Customers (3-5Y)",
G7177&lt;=8,"Established Customers (6-8Y)",
G7177&lt;=10,"Loyal Customers (9-10Y)"
)</f>
        <v>Growing Customers (3-5Y)</v>
      </c>
    </row>
    <row r="7178" spans="1:18" x14ac:dyDescent="0.35">
      <c r="A7178">
        <v>15654625</v>
      </c>
      <c r="B7178" t="s">
        <v>1085</v>
      </c>
      <c r="C7178" t="s">
        <v>42</v>
      </c>
      <c r="D7178" t="s">
        <v>39</v>
      </c>
      <c r="E7178">
        <v>39</v>
      </c>
      <c r="F7178" t="s">
        <v>19</v>
      </c>
      <c r="G7178">
        <v>8</v>
      </c>
      <c r="H7178" s="4">
        <v>120252.02</v>
      </c>
      <c r="I7178" t="s">
        <v>33</v>
      </c>
      <c r="J7178">
        <v>2</v>
      </c>
      <c r="K7178">
        <v>495</v>
      </c>
      <c r="L7178" t="s">
        <v>44</v>
      </c>
      <c r="M7178" t="s">
        <v>21</v>
      </c>
      <c r="N7178" t="s">
        <v>22</v>
      </c>
      <c r="O7178" s="4">
        <v>10160.23</v>
      </c>
      <c r="P7178" t="s">
        <v>28</v>
      </c>
      <c r="Q7178" t="str" cm="1">
        <f t="array" ref="Q7178">_xlfn.IFS(
O7178&lt;50000,"Low Salary (&lt;$50K)",
O7178&lt;90000,"Lower Middle ($50K-$90K)",
O7178&lt;130000,"Middle ($90K-$130K)",
O7178&lt;170000,"Upper Middle ($130K-$170K)",
O7178&gt;=170000,"High Salary (&gt;$170K)"
)</f>
        <v>Low Salary (&lt;$50K)</v>
      </c>
      <c r="R7178" t="str" cm="1">
        <f t="array" ref="R7178">_xlfn.IFS(
G7178&lt;=2,"New Customers (0-2Y)",
G7178&lt;=5,"Growing Customers (3-5Y)",
G7178&lt;=8,"Established Customers (6-8Y)",
G7178&lt;=10,"Loyal Customers (9-10Y)"
)</f>
        <v>Established Customers (6-8Y)</v>
      </c>
    </row>
    <row r="7179" spans="1:18" x14ac:dyDescent="0.35">
      <c r="A7179">
        <v>15697310</v>
      </c>
      <c r="B7179" t="s">
        <v>2501</v>
      </c>
      <c r="C7179" t="s">
        <v>42</v>
      </c>
      <c r="D7179" t="s">
        <v>18</v>
      </c>
      <c r="E7179">
        <v>28</v>
      </c>
      <c r="F7179" t="s">
        <v>43</v>
      </c>
      <c r="G7179">
        <v>3</v>
      </c>
      <c r="H7179" s="4">
        <v>152264.81</v>
      </c>
      <c r="I7179" t="s">
        <v>33</v>
      </c>
      <c r="J7179">
        <v>1</v>
      </c>
      <c r="K7179">
        <v>559</v>
      </c>
      <c r="L7179" t="s">
        <v>31</v>
      </c>
      <c r="M7179" t="s">
        <v>27</v>
      </c>
      <c r="N7179" t="s">
        <v>32</v>
      </c>
      <c r="O7179" s="4">
        <v>64242.31</v>
      </c>
      <c r="P7179" t="s">
        <v>28</v>
      </c>
      <c r="Q7179" t="str" cm="1">
        <f t="array" ref="Q7179">_xlfn.IFS(
O7179&lt;50000,"Low Salary (&lt;$50K)",
O7179&lt;90000,"Lower Middle ($50K-$90K)",
O7179&lt;130000,"Middle ($90K-$130K)",
O7179&lt;170000,"Upper Middle ($130K-$170K)",
O7179&gt;=170000,"High Salary (&gt;$170K)"
)</f>
        <v>Lower Middle ($50K-$90K)</v>
      </c>
      <c r="R7179" t="str" cm="1">
        <f t="array" ref="R7179">_xlfn.IFS(
G7179&lt;=2,"New Customers (0-2Y)",
G7179&lt;=5,"Growing Customers (3-5Y)",
G7179&lt;=8,"Established Customers (6-8Y)",
G7179&lt;=10,"Loyal Customers (9-10Y)"
)</f>
        <v>Growing Customers (3-5Y)</v>
      </c>
    </row>
    <row r="7180" spans="1:18" x14ac:dyDescent="0.35">
      <c r="A7180">
        <v>15678210</v>
      </c>
      <c r="B7180" t="s">
        <v>1103</v>
      </c>
      <c r="C7180" t="s">
        <v>17</v>
      </c>
      <c r="D7180" t="s">
        <v>39</v>
      </c>
      <c r="E7180">
        <v>38</v>
      </c>
      <c r="F7180" t="s">
        <v>19</v>
      </c>
      <c r="G7180">
        <v>5</v>
      </c>
      <c r="H7180" s="4">
        <v>105069.98</v>
      </c>
      <c r="I7180" t="s">
        <v>33</v>
      </c>
      <c r="J7180">
        <v>2</v>
      </c>
      <c r="K7180">
        <v>684</v>
      </c>
      <c r="L7180" t="s">
        <v>35</v>
      </c>
      <c r="M7180" t="s">
        <v>21</v>
      </c>
      <c r="N7180" t="s">
        <v>22</v>
      </c>
      <c r="O7180" s="4">
        <v>198355.28</v>
      </c>
      <c r="P7180" t="s">
        <v>28</v>
      </c>
      <c r="Q7180" t="str" cm="1">
        <f t="array" ref="Q7180">_xlfn.IFS(
O7180&lt;50000,"Low Salary (&lt;$50K)",
O7180&lt;90000,"Lower Middle ($50K-$90K)",
O7180&lt;130000,"Middle ($90K-$130K)",
O7180&lt;170000,"Upper Middle ($130K-$170K)",
O7180&gt;=170000,"High Salary (&gt;$170K)"
)</f>
        <v>High Salary (&gt;$170K)</v>
      </c>
      <c r="R7180" t="str" cm="1">
        <f t="array" ref="R7180">_xlfn.IFS(
G7180&lt;=2,"New Customers (0-2Y)",
G7180&lt;=5,"Growing Customers (3-5Y)",
G7180&lt;=8,"Established Customers (6-8Y)",
G7180&lt;=10,"Loyal Customers (9-10Y)"
)</f>
        <v>Growing Customers (3-5Y)</v>
      </c>
    </row>
    <row r="7181" spans="1:18" x14ac:dyDescent="0.35">
      <c r="A7181">
        <v>15575438</v>
      </c>
      <c r="B7181" t="s">
        <v>2502</v>
      </c>
      <c r="C7181" t="s">
        <v>17</v>
      </c>
      <c r="D7181" t="s">
        <v>39</v>
      </c>
      <c r="E7181">
        <v>42</v>
      </c>
      <c r="F7181" t="s">
        <v>19</v>
      </c>
      <c r="G7181">
        <v>7</v>
      </c>
      <c r="H7181" s="4">
        <v>115076.06</v>
      </c>
      <c r="I7181" t="s">
        <v>33</v>
      </c>
      <c r="J7181">
        <v>1</v>
      </c>
      <c r="K7181">
        <v>613</v>
      </c>
      <c r="L7181" t="s">
        <v>20</v>
      </c>
      <c r="M7181" t="s">
        <v>21</v>
      </c>
      <c r="N7181" t="s">
        <v>22</v>
      </c>
      <c r="O7181" s="4">
        <v>79323.61</v>
      </c>
      <c r="P7181" t="s">
        <v>28</v>
      </c>
      <c r="Q7181" t="str" cm="1">
        <f t="array" ref="Q7181">_xlfn.IFS(
O7181&lt;50000,"Low Salary (&lt;$50K)",
O7181&lt;90000,"Lower Middle ($50K-$90K)",
O7181&lt;130000,"Middle ($90K-$130K)",
O7181&lt;170000,"Upper Middle ($130K-$170K)",
O7181&gt;=170000,"High Salary (&gt;$170K)"
)</f>
        <v>Lower Middle ($50K-$90K)</v>
      </c>
      <c r="R7181" t="str" cm="1">
        <f t="array" ref="R7181">_xlfn.IFS(
G7181&lt;=2,"New Customers (0-2Y)",
G7181&lt;=5,"Growing Customers (3-5Y)",
G7181&lt;=8,"Established Customers (6-8Y)",
G7181&lt;=10,"Loyal Customers (9-10Y)"
)</f>
        <v>Established Customers (6-8Y)</v>
      </c>
    </row>
    <row r="7182" spans="1:18" x14ac:dyDescent="0.35">
      <c r="A7182">
        <v>15632789</v>
      </c>
      <c r="B7182" t="s">
        <v>62</v>
      </c>
      <c r="C7182" t="s">
        <v>17</v>
      </c>
      <c r="D7182" t="s">
        <v>39</v>
      </c>
      <c r="E7182">
        <v>30</v>
      </c>
      <c r="F7182" t="s">
        <v>19</v>
      </c>
      <c r="G7182">
        <v>8</v>
      </c>
      <c r="H7182" s="4">
        <v>0</v>
      </c>
      <c r="I7182" t="s">
        <v>24</v>
      </c>
      <c r="J7182">
        <v>2</v>
      </c>
      <c r="K7182">
        <v>794</v>
      </c>
      <c r="L7182" t="s">
        <v>37</v>
      </c>
      <c r="M7182" t="s">
        <v>21</v>
      </c>
      <c r="N7182" t="s">
        <v>22</v>
      </c>
      <c r="O7182" s="4">
        <v>24113.91</v>
      </c>
      <c r="P7182" t="s">
        <v>28</v>
      </c>
      <c r="Q7182" t="str" cm="1">
        <f t="array" ref="Q7182">_xlfn.IFS(
O7182&lt;50000,"Low Salary (&lt;$50K)",
O7182&lt;90000,"Lower Middle ($50K-$90K)",
O7182&lt;130000,"Middle ($90K-$130K)",
O7182&lt;170000,"Upper Middle ($130K-$170K)",
O7182&gt;=170000,"High Salary (&gt;$170K)"
)</f>
        <v>Low Salary (&lt;$50K)</v>
      </c>
      <c r="R7182" t="str" cm="1">
        <f t="array" ref="R7182">_xlfn.IFS(
G7182&lt;=2,"New Customers (0-2Y)",
G7182&lt;=5,"Growing Customers (3-5Y)",
G7182&lt;=8,"Established Customers (6-8Y)",
G7182&lt;=10,"Loyal Customers (9-10Y)"
)</f>
        <v>Established Customers (6-8Y)</v>
      </c>
    </row>
    <row r="7183" spans="1:18" x14ac:dyDescent="0.35">
      <c r="A7183">
        <v>15621423</v>
      </c>
      <c r="B7183" t="s">
        <v>2503</v>
      </c>
      <c r="C7183" t="s">
        <v>17</v>
      </c>
      <c r="D7183" t="s">
        <v>18</v>
      </c>
      <c r="E7183">
        <v>42</v>
      </c>
      <c r="F7183" t="s">
        <v>19</v>
      </c>
      <c r="G7183">
        <v>7</v>
      </c>
      <c r="H7183" s="4">
        <v>117280.23</v>
      </c>
      <c r="I7183" t="s">
        <v>33</v>
      </c>
      <c r="J7183">
        <v>3</v>
      </c>
      <c r="K7183">
        <v>736</v>
      </c>
      <c r="L7183" t="s">
        <v>35</v>
      </c>
      <c r="M7183" t="s">
        <v>27</v>
      </c>
      <c r="N7183" t="s">
        <v>32</v>
      </c>
      <c r="O7183" s="4">
        <v>41921.06</v>
      </c>
      <c r="P7183" t="s">
        <v>23</v>
      </c>
      <c r="Q7183" t="str" cm="1">
        <f t="array" ref="Q7183">_xlfn.IFS(
O7183&lt;50000,"Low Salary (&lt;$50K)",
O7183&lt;90000,"Lower Middle ($50K-$90K)",
O7183&lt;130000,"Middle ($90K-$130K)",
O7183&lt;170000,"Upper Middle ($130K-$170K)",
O7183&gt;=170000,"High Salary (&gt;$170K)"
)</f>
        <v>Low Salary (&lt;$50K)</v>
      </c>
      <c r="R7183" t="str" cm="1">
        <f t="array" ref="R7183">_xlfn.IFS(
G7183&lt;=2,"New Customers (0-2Y)",
G7183&lt;=5,"Growing Customers (3-5Y)",
G7183&lt;=8,"Established Customers (6-8Y)",
G7183&lt;=10,"Loyal Customers (9-10Y)"
)</f>
        <v>Established Customers (6-8Y)</v>
      </c>
    </row>
    <row r="7184" spans="1:18" x14ac:dyDescent="0.35">
      <c r="A7184">
        <v>15573520</v>
      </c>
      <c r="B7184" t="s">
        <v>1108</v>
      </c>
      <c r="C7184" t="s">
        <v>42</v>
      </c>
      <c r="D7184" t="s">
        <v>39</v>
      </c>
      <c r="E7184">
        <v>49</v>
      </c>
      <c r="F7184" t="s">
        <v>19</v>
      </c>
      <c r="G7184">
        <v>6</v>
      </c>
      <c r="H7184" s="4">
        <v>110540.43</v>
      </c>
      <c r="I7184" t="s">
        <v>33</v>
      </c>
      <c r="J7184">
        <v>2</v>
      </c>
      <c r="K7184">
        <v>692</v>
      </c>
      <c r="L7184" t="s">
        <v>35</v>
      </c>
      <c r="M7184" t="s">
        <v>27</v>
      </c>
      <c r="N7184" t="s">
        <v>22</v>
      </c>
      <c r="O7184" s="4">
        <v>107472.99</v>
      </c>
      <c r="P7184" t="s">
        <v>28</v>
      </c>
      <c r="Q7184" t="str" cm="1">
        <f t="array" ref="Q7184">_xlfn.IFS(
O7184&lt;50000,"Low Salary (&lt;$50K)",
O7184&lt;90000,"Lower Middle ($50K-$90K)",
O7184&lt;130000,"Middle ($90K-$130K)",
O7184&lt;170000,"Upper Middle ($130K-$170K)",
O7184&gt;=170000,"High Salary (&gt;$170K)"
)</f>
        <v>Middle ($90K-$130K)</v>
      </c>
      <c r="R7184" t="str" cm="1">
        <f t="array" ref="R7184">_xlfn.IFS(
G7184&lt;=2,"New Customers (0-2Y)",
G7184&lt;=5,"Growing Customers (3-5Y)",
G7184&lt;=8,"Established Customers (6-8Y)",
G7184&lt;=10,"Loyal Customers (9-10Y)"
)</f>
        <v>Established Customers (6-8Y)</v>
      </c>
    </row>
    <row r="7185" spans="1:18" x14ac:dyDescent="0.35">
      <c r="A7185">
        <v>15740458</v>
      </c>
      <c r="B7185" t="s">
        <v>777</v>
      </c>
      <c r="C7185" t="s">
        <v>26</v>
      </c>
      <c r="D7185" t="s">
        <v>39</v>
      </c>
      <c r="E7185">
        <v>36</v>
      </c>
      <c r="F7185" t="s">
        <v>19</v>
      </c>
      <c r="G7185">
        <v>7</v>
      </c>
      <c r="H7185" s="4">
        <v>135095.47</v>
      </c>
      <c r="I7185" t="s">
        <v>33</v>
      </c>
      <c r="J7185">
        <v>1</v>
      </c>
      <c r="K7185">
        <v>703</v>
      </c>
      <c r="L7185" t="s">
        <v>35</v>
      </c>
      <c r="M7185" t="s">
        <v>21</v>
      </c>
      <c r="N7185" t="s">
        <v>32</v>
      </c>
      <c r="O7185" s="4">
        <v>143859.66</v>
      </c>
      <c r="P7185" t="s">
        <v>28</v>
      </c>
      <c r="Q7185" t="str" cm="1">
        <f t="array" ref="Q7185">_xlfn.IFS(
O7185&lt;50000,"Low Salary (&lt;$50K)",
O7185&lt;90000,"Lower Middle ($50K-$90K)",
O7185&lt;130000,"Middle ($90K-$130K)",
O7185&lt;170000,"Upper Middle ($130K-$170K)",
O7185&gt;=170000,"High Salary (&gt;$170K)"
)</f>
        <v>Upper Middle ($130K-$170K)</v>
      </c>
      <c r="R7185" t="str" cm="1">
        <f t="array" ref="R7185">_xlfn.IFS(
G7185&lt;=2,"New Customers (0-2Y)",
G7185&lt;=5,"Growing Customers (3-5Y)",
G7185&lt;=8,"Established Customers (6-8Y)",
G7185&lt;=10,"Loyal Customers (9-10Y)"
)</f>
        <v>Established Customers (6-8Y)</v>
      </c>
    </row>
    <row r="7186" spans="1:18" x14ac:dyDescent="0.35">
      <c r="A7186">
        <v>15762799</v>
      </c>
      <c r="B7186" t="s">
        <v>667</v>
      </c>
      <c r="C7186" t="s">
        <v>42</v>
      </c>
      <c r="D7186" t="s">
        <v>39</v>
      </c>
      <c r="E7186">
        <v>23</v>
      </c>
      <c r="F7186" t="s">
        <v>43</v>
      </c>
      <c r="G7186">
        <v>0</v>
      </c>
      <c r="H7186" s="4">
        <v>187861.18</v>
      </c>
      <c r="I7186" t="s">
        <v>33</v>
      </c>
      <c r="J7186">
        <v>2</v>
      </c>
      <c r="K7186">
        <v>720</v>
      </c>
      <c r="L7186" t="s">
        <v>35</v>
      </c>
      <c r="M7186" t="s">
        <v>21</v>
      </c>
      <c r="N7186" t="s">
        <v>22</v>
      </c>
      <c r="O7186" s="4">
        <v>104120.17</v>
      </c>
      <c r="P7186" t="s">
        <v>28</v>
      </c>
      <c r="Q7186" t="str" cm="1">
        <f t="array" ref="Q7186">_xlfn.IFS(
O7186&lt;50000,"Low Salary (&lt;$50K)",
O7186&lt;90000,"Lower Middle ($50K-$90K)",
O7186&lt;130000,"Middle ($90K-$130K)",
O7186&lt;170000,"Upper Middle ($130K-$170K)",
O7186&gt;=170000,"High Salary (&gt;$170K)"
)</f>
        <v>Middle ($90K-$130K)</v>
      </c>
      <c r="R7186" t="str" cm="1">
        <f t="array" ref="R7186">_xlfn.IFS(
G7186&lt;=2,"New Customers (0-2Y)",
G7186&lt;=5,"Growing Customers (3-5Y)",
G7186&lt;=8,"Established Customers (6-8Y)",
G7186&lt;=10,"Loyal Customers (9-10Y)"
)</f>
        <v>New Customers (0-2Y)</v>
      </c>
    </row>
    <row r="7187" spans="1:18" x14ac:dyDescent="0.35">
      <c r="A7187">
        <v>15686885</v>
      </c>
      <c r="B7187" t="s">
        <v>1131</v>
      </c>
      <c r="C7187" t="s">
        <v>42</v>
      </c>
      <c r="D7187" t="s">
        <v>39</v>
      </c>
      <c r="E7187">
        <v>44</v>
      </c>
      <c r="F7187" t="s">
        <v>19</v>
      </c>
      <c r="G7187">
        <v>3</v>
      </c>
      <c r="H7187" s="4">
        <v>124655.59</v>
      </c>
      <c r="I7187" t="s">
        <v>33</v>
      </c>
      <c r="J7187">
        <v>2</v>
      </c>
      <c r="K7187">
        <v>777</v>
      </c>
      <c r="L7187" t="s">
        <v>35</v>
      </c>
      <c r="M7187" t="s">
        <v>27</v>
      </c>
      <c r="N7187" t="s">
        <v>22</v>
      </c>
      <c r="O7187" s="4">
        <v>79792.3</v>
      </c>
      <c r="P7187" t="s">
        <v>28</v>
      </c>
      <c r="Q7187" t="str" cm="1">
        <f t="array" ref="Q7187">_xlfn.IFS(
O7187&lt;50000,"Low Salary (&lt;$50K)",
O7187&lt;90000,"Lower Middle ($50K-$90K)",
O7187&lt;130000,"Middle ($90K-$130K)",
O7187&lt;170000,"Upper Middle ($130K-$170K)",
O7187&gt;=170000,"High Salary (&gt;$170K)"
)</f>
        <v>Lower Middle ($50K-$90K)</v>
      </c>
      <c r="R7187" t="str" cm="1">
        <f t="array" ref="R7187">_xlfn.IFS(
G7187&lt;=2,"New Customers (0-2Y)",
G7187&lt;=5,"Growing Customers (3-5Y)",
G7187&lt;=8,"Established Customers (6-8Y)",
G7187&lt;=10,"Loyal Customers (9-10Y)"
)</f>
        <v>Growing Customers (3-5Y)</v>
      </c>
    </row>
    <row r="7188" spans="1:18" x14ac:dyDescent="0.35">
      <c r="A7188">
        <v>15565996</v>
      </c>
      <c r="B7188" t="s">
        <v>2972</v>
      </c>
      <c r="C7188" t="s">
        <v>17</v>
      </c>
      <c r="D7188" t="s">
        <v>39</v>
      </c>
      <c r="E7188">
        <v>44</v>
      </c>
      <c r="F7188" t="s">
        <v>19</v>
      </c>
      <c r="G7188">
        <v>8</v>
      </c>
      <c r="H7188" s="4">
        <v>0</v>
      </c>
      <c r="I7188" t="s">
        <v>24</v>
      </c>
      <c r="J7188">
        <v>2</v>
      </c>
      <c r="K7188">
        <v>653</v>
      </c>
      <c r="L7188" t="s">
        <v>20</v>
      </c>
      <c r="M7188" t="s">
        <v>21</v>
      </c>
      <c r="N7188" t="s">
        <v>22</v>
      </c>
      <c r="O7188" s="4">
        <v>154639.72</v>
      </c>
      <c r="P7188" t="s">
        <v>28</v>
      </c>
      <c r="Q7188" t="str" cm="1">
        <f t="array" ref="Q7188">_xlfn.IFS(
O7188&lt;50000,"Low Salary (&lt;$50K)",
O7188&lt;90000,"Lower Middle ($50K-$90K)",
O7188&lt;130000,"Middle ($90K-$130K)",
O7188&lt;170000,"Upper Middle ($130K-$170K)",
O7188&gt;=170000,"High Salary (&gt;$170K)"
)</f>
        <v>Upper Middle ($130K-$170K)</v>
      </c>
      <c r="R7188" t="str" cm="1">
        <f t="array" ref="R7188">_xlfn.IFS(
G7188&lt;=2,"New Customers (0-2Y)",
G7188&lt;=5,"Growing Customers (3-5Y)",
G7188&lt;=8,"Established Customers (6-8Y)",
G7188&lt;=10,"Loyal Customers (9-10Y)"
)</f>
        <v>Established Customers (6-8Y)</v>
      </c>
    </row>
    <row r="7189" spans="1:18" x14ac:dyDescent="0.35">
      <c r="A7189">
        <v>15662152</v>
      </c>
      <c r="B7189" t="s">
        <v>1203</v>
      </c>
      <c r="C7189" t="s">
        <v>17</v>
      </c>
      <c r="D7189" t="s">
        <v>18</v>
      </c>
      <c r="E7189">
        <v>38</v>
      </c>
      <c r="F7189" t="s">
        <v>19</v>
      </c>
      <c r="G7189">
        <v>9</v>
      </c>
      <c r="H7189" s="4">
        <v>134105.01</v>
      </c>
      <c r="I7189" t="s">
        <v>33</v>
      </c>
      <c r="J7189">
        <v>1</v>
      </c>
      <c r="K7189">
        <v>552</v>
      </c>
      <c r="L7189" t="s">
        <v>31</v>
      </c>
      <c r="M7189" t="s">
        <v>27</v>
      </c>
      <c r="N7189" t="s">
        <v>32</v>
      </c>
      <c r="O7189" s="4">
        <v>57850.1</v>
      </c>
      <c r="P7189" t="s">
        <v>28</v>
      </c>
      <c r="Q7189" t="str" cm="1">
        <f t="array" ref="Q7189">_xlfn.IFS(
O7189&lt;50000,"Low Salary (&lt;$50K)",
O7189&lt;90000,"Lower Middle ($50K-$90K)",
O7189&lt;130000,"Middle ($90K-$130K)",
O7189&lt;170000,"Upper Middle ($130K-$170K)",
O7189&gt;=170000,"High Salary (&gt;$170K)"
)</f>
        <v>Lower Middle ($50K-$90K)</v>
      </c>
      <c r="R7189" t="str" cm="1">
        <f t="array" ref="R7189">_xlfn.IFS(
G7189&lt;=2,"New Customers (0-2Y)",
G7189&lt;=5,"Growing Customers (3-5Y)",
G7189&lt;=8,"Established Customers (6-8Y)",
G7189&lt;=10,"Loyal Customers (9-10Y)"
)</f>
        <v>Loyal Customers (9-10Y)</v>
      </c>
    </row>
    <row r="7190" spans="1:18" x14ac:dyDescent="0.35">
      <c r="A7190">
        <v>15711742</v>
      </c>
      <c r="B7190" t="s">
        <v>1185</v>
      </c>
      <c r="C7190" t="s">
        <v>17</v>
      </c>
      <c r="D7190" t="s">
        <v>18</v>
      </c>
      <c r="E7190">
        <v>34</v>
      </c>
      <c r="F7190" t="s">
        <v>19</v>
      </c>
      <c r="G7190">
        <v>4</v>
      </c>
      <c r="H7190" s="4">
        <v>0</v>
      </c>
      <c r="I7190" t="s">
        <v>24</v>
      </c>
      <c r="J7190">
        <v>1</v>
      </c>
      <c r="K7190">
        <v>708</v>
      </c>
      <c r="L7190" t="s">
        <v>35</v>
      </c>
      <c r="M7190" t="s">
        <v>21</v>
      </c>
      <c r="N7190" t="s">
        <v>22</v>
      </c>
      <c r="O7190" s="4">
        <v>62868.33</v>
      </c>
      <c r="P7190" t="s">
        <v>28</v>
      </c>
      <c r="Q7190" t="str" cm="1">
        <f t="array" ref="Q7190">_xlfn.IFS(
O7190&lt;50000,"Low Salary (&lt;$50K)",
O7190&lt;90000,"Lower Middle ($50K-$90K)",
O7190&lt;130000,"Middle ($90K-$130K)",
O7190&lt;170000,"Upper Middle ($130K-$170K)",
O7190&gt;=170000,"High Salary (&gt;$170K)"
)</f>
        <v>Lower Middle ($50K-$90K)</v>
      </c>
      <c r="R7190" t="str" cm="1">
        <f t="array" ref="R7190">_xlfn.IFS(
G7190&lt;=2,"New Customers (0-2Y)",
G7190&lt;=5,"Growing Customers (3-5Y)",
G7190&lt;=8,"Established Customers (6-8Y)",
G7190&lt;=10,"Loyal Customers (9-10Y)"
)</f>
        <v>Growing Customers (3-5Y)</v>
      </c>
    </row>
    <row r="7191" spans="1:18" x14ac:dyDescent="0.35">
      <c r="A7191">
        <v>15701885</v>
      </c>
      <c r="B7191" t="s">
        <v>1990</v>
      </c>
      <c r="C7191" t="s">
        <v>17</v>
      </c>
      <c r="D7191" t="s">
        <v>18</v>
      </c>
      <c r="E7191">
        <v>40</v>
      </c>
      <c r="F7191" t="s">
        <v>19</v>
      </c>
      <c r="G7191">
        <v>9</v>
      </c>
      <c r="H7191" s="4">
        <v>0</v>
      </c>
      <c r="I7191" t="s">
        <v>24</v>
      </c>
      <c r="J7191">
        <v>2</v>
      </c>
      <c r="K7191">
        <v>647</v>
      </c>
      <c r="L7191" t="s">
        <v>20</v>
      </c>
      <c r="M7191" t="s">
        <v>27</v>
      </c>
      <c r="N7191" t="s">
        <v>22</v>
      </c>
      <c r="O7191" s="4">
        <v>92357.21</v>
      </c>
      <c r="P7191" t="s">
        <v>28</v>
      </c>
      <c r="Q7191" t="str" cm="1">
        <f t="array" ref="Q7191">_xlfn.IFS(
O7191&lt;50000,"Low Salary (&lt;$50K)",
O7191&lt;90000,"Lower Middle ($50K-$90K)",
O7191&lt;130000,"Middle ($90K-$130K)",
O7191&lt;170000,"Upper Middle ($130K-$170K)",
O7191&gt;=170000,"High Salary (&gt;$170K)"
)</f>
        <v>Middle ($90K-$130K)</v>
      </c>
      <c r="R7191" t="str" cm="1">
        <f t="array" ref="R7191">_xlfn.IFS(
G7191&lt;=2,"New Customers (0-2Y)",
G7191&lt;=5,"Growing Customers (3-5Y)",
G7191&lt;=8,"Established Customers (6-8Y)",
G7191&lt;=10,"Loyal Customers (9-10Y)"
)</f>
        <v>Loyal Customers (9-10Y)</v>
      </c>
    </row>
    <row r="7192" spans="1:18" x14ac:dyDescent="0.35">
      <c r="A7192">
        <v>15774262</v>
      </c>
      <c r="B7192" t="s">
        <v>2504</v>
      </c>
      <c r="C7192" t="s">
        <v>42</v>
      </c>
      <c r="D7192" t="s">
        <v>39</v>
      </c>
      <c r="E7192">
        <v>52</v>
      </c>
      <c r="F7192" t="s">
        <v>19</v>
      </c>
      <c r="G7192">
        <v>8</v>
      </c>
      <c r="H7192" s="4">
        <v>83693.34</v>
      </c>
      <c r="I7192" t="s">
        <v>29</v>
      </c>
      <c r="J7192">
        <v>2</v>
      </c>
      <c r="K7192">
        <v>597</v>
      </c>
      <c r="L7192" t="s">
        <v>31</v>
      </c>
      <c r="M7192" t="s">
        <v>21</v>
      </c>
      <c r="N7192" t="s">
        <v>22</v>
      </c>
      <c r="O7192" s="4">
        <v>161083.53</v>
      </c>
      <c r="P7192" t="s">
        <v>28</v>
      </c>
      <c r="Q7192" t="str" cm="1">
        <f t="array" ref="Q7192">_xlfn.IFS(
O7192&lt;50000,"Low Salary (&lt;$50K)",
O7192&lt;90000,"Lower Middle ($50K-$90K)",
O7192&lt;130000,"Middle ($90K-$130K)",
O7192&lt;170000,"Upper Middle ($130K-$170K)",
O7192&gt;=170000,"High Salary (&gt;$170K)"
)</f>
        <v>Upper Middle ($130K-$170K)</v>
      </c>
      <c r="R7192" t="str" cm="1">
        <f t="array" ref="R7192">_xlfn.IFS(
G7192&lt;=2,"New Customers (0-2Y)",
G7192&lt;=5,"Growing Customers (3-5Y)",
G7192&lt;=8,"Established Customers (6-8Y)",
G7192&lt;=10,"Loyal Customers (9-10Y)"
)</f>
        <v>Established Customers (6-8Y)</v>
      </c>
    </row>
    <row r="7193" spans="1:18" x14ac:dyDescent="0.35">
      <c r="A7193">
        <v>15567839</v>
      </c>
      <c r="B7193" t="s">
        <v>322</v>
      </c>
      <c r="C7193" t="s">
        <v>17</v>
      </c>
      <c r="D7193" t="s">
        <v>39</v>
      </c>
      <c r="E7193">
        <v>42</v>
      </c>
      <c r="F7193" t="s">
        <v>19</v>
      </c>
      <c r="G7193">
        <v>9</v>
      </c>
      <c r="H7193" s="4">
        <v>114631.23</v>
      </c>
      <c r="I7193" t="s">
        <v>33</v>
      </c>
      <c r="J7193">
        <v>1</v>
      </c>
      <c r="K7193">
        <v>501</v>
      </c>
      <c r="L7193" t="s">
        <v>31</v>
      </c>
      <c r="M7193" t="s">
        <v>27</v>
      </c>
      <c r="N7193" t="s">
        <v>22</v>
      </c>
      <c r="O7193" s="4">
        <v>91429.74</v>
      </c>
      <c r="P7193" t="s">
        <v>28</v>
      </c>
      <c r="Q7193" t="str" cm="1">
        <f t="array" ref="Q7193">_xlfn.IFS(
O7193&lt;50000,"Low Salary (&lt;$50K)",
O7193&lt;90000,"Lower Middle ($50K-$90K)",
O7193&lt;130000,"Middle ($90K-$130K)",
O7193&lt;170000,"Upper Middle ($130K-$170K)",
O7193&gt;=170000,"High Salary (&gt;$170K)"
)</f>
        <v>Middle ($90K-$130K)</v>
      </c>
      <c r="R7193" t="str" cm="1">
        <f t="array" ref="R7193">_xlfn.IFS(
G7193&lt;=2,"New Customers (0-2Y)",
G7193&lt;=5,"Growing Customers (3-5Y)",
G7193&lt;=8,"Established Customers (6-8Y)",
G7193&lt;=10,"Loyal Customers (9-10Y)"
)</f>
        <v>Loyal Customers (9-10Y)</v>
      </c>
    </row>
    <row r="7194" spans="1:18" x14ac:dyDescent="0.35">
      <c r="A7194">
        <v>15644400</v>
      </c>
      <c r="B7194" t="s">
        <v>557</v>
      </c>
      <c r="C7194" t="s">
        <v>17</v>
      </c>
      <c r="D7194" t="s">
        <v>39</v>
      </c>
      <c r="E7194">
        <v>44</v>
      </c>
      <c r="F7194" t="s">
        <v>19</v>
      </c>
      <c r="G7194">
        <v>9</v>
      </c>
      <c r="H7194" s="4">
        <v>128601.98</v>
      </c>
      <c r="I7194" t="s">
        <v>33</v>
      </c>
      <c r="J7194">
        <v>1</v>
      </c>
      <c r="K7194">
        <v>709</v>
      </c>
      <c r="L7194" t="s">
        <v>35</v>
      </c>
      <c r="M7194" t="s">
        <v>21</v>
      </c>
      <c r="N7194" t="s">
        <v>32</v>
      </c>
      <c r="O7194" s="4">
        <v>117031.2</v>
      </c>
      <c r="P7194" t="s">
        <v>28</v>
      </c>
      <c r="Q7194" t="str" cm="1">
        <f t="array" ref="Q7194">_xlfn.IFS(
O7194&lt;50000,"Low Salary (&lt;$50K)",
O7194&lt;90000,"Lower Middle ($50K-$90K)",
O7194&lt;130000,"Middle ($90K-$130K)",
O7194&lt;170000,"Upper Middle ($130K-$170K)",
O7194&gt;=170000,"High Salary (&gt;$170K)"
)</f>
        <v>Middle ($90K-$130K)</v>
      </c>
      <c r="R7194" t="str" cm="1">
        <f t="array" ref="R7194">_xlfn.IFS(
G7194&lt;=2,"New Customers (0-2Y)",
G7194&lt;=5,"Growing Customers (3-5Y)",
G7194&lt;=8,"Established Customers (6-8Y)",
G7194&lt;=10,"Loyal Customers (9-10Y)"
)</f>
        <v>Loyal Customers (9-10Y)</v>
      </c>
    </row>
    <row r="7195" spans="1:18" x14ac:dyDescent="0.35">
      <c r="A7195">
        <v>15797246</v>
      </c>
      <c r="B7195" t="s">
        <v>1158</v>
      </c>
      <c r="C7195" t="s">
        <v>42</v>
      </c>
      <c r="D7195" t="s">
        <v>18</v>
      </c>
      <c r="E7195">
        <v>34</v>
      </c>
      <c r="F7195" t="s">
        <v>19</v>
      </c>
      <c r="G7195">
        <v>2</v>
      </c>
      <c r="H7195" s="4">
        <v>91258.52</v>
      </c>
      <c r="I7195" t="s">
        <v>29</v>
      </c>
      <c r="J7195">
        <v>2</v>
      </c>
      <c r="K7195">
        <v>621</v>
      </c>
      <c r="L7195" t="s">
        <v>20</v>
      </c>
      <c r="M7195" t="s">
        <v>21</v>
      </c>
      <c r="N7195" t="s">
        <v>32</v>
      </c>
      <c r="O7195" s="4">
        <v>44857.4</v>
      </c>
      <c r="P7195" t="s">
        <v>28</v>
      </c>
      <c r="Q7195" t="str" cm="1">
        <f t="array" ref="Q7195">_xlfn.IFS(
O7195&lt;50000,"Low Salary (&lt;$50K)",
O7195&lt;90000,"Lower Middle ($50K-$90K)",
O7195&lt;130000,"Middle ($90K-$130K)",
O7195&lt;170000,"Upper Middle ($130K-$170K)",
O7195&gt;=170000,"High Salary (&gt;$170K)"
)</f>
        <v>Low Salary (&lt;$50K)</v>
      </c>
      <c r="R7195" t="str" cm="1">
        <f t="array" ref="R7195">_xlfn.IFS(
G7195&lt;=2,"New Customers (0-2Y)",
G7195&lt;=5,"Growing Customers (3-5Y)",
G7195&lt;=8,"Established Customers (6-8Y)",
G7195&lt;=10,"Loyal Customers (9-10Y)"
)</f>
        <v>New Customers (0-2Y)</v>
      </c>
    </row>
    <row r="7196" spans="1:18" x14ac:dyDescent="0.35">
      <c r="A7196">
        <v>15778290</v>
      </c>
      <c r="B7196" t="s">
        <v>2505</v>
      </c>
      <c r="C7196" t="s">
        <v>17</v>
      </c>
      <c r="D7196" t="s">
        <v>39</v>
      </c>
      <c r="E7196">
        <v>70</v>
      </c>
      <c r="F7196" t="s">
        <v>2967</v>
      </c>
      <c r="G7196">
        <v>8</v>
      </c>
      <c r="H7196" s="4">
        <v>70416.75</v>
      </c>
      <c r="I7196" t="s">
        <v>29</v>
      </c>
      <c r="J7196">
        <v>1</v>
      </c>
      <c r="K7196">
        <v>799</v>
      </c>
      <c r="L7196" t="s">
        <v>37</v>
      </c>
      <c r="M7196" t="s">
        <v>21</v>
      </c>
      <c r="N7196" t="s">
        <v>22</v>
      </c>
      <c r="O7196" s="4">
        <v>36483.519999999997</v>
      </c>
      <c r="P7196" t="s">
        <v>28</v>
      </c>
      <c r="Q7196" t="str" cm="1">
        <f t="array" ref="Q7196">_xlfn.IFS(
O7196&lt;50000,"Low Salary (&lt;$50K)",
O7196&lt;90000,"Lower Middle ($50K-$90K)",
O7196&lt;130000,"Middle ($90K-$130K)",
O7196&lt;170000,"Upper Middle ($130K-$170K)",
O7196&gt;=170000,"High Salary (&gt;$170K)"
)</f>
        <v>Low Salary (&lt;$50K)</v>
      </c>
      <c r="R7196" t="str" cm="1">
        <f t="array" ref="R7196">_xlfn.IFS(
G7196&lt;=2,"New Customers (0-2Y)",
G7196&lt;=5,"Growing Customers (3-5Y)",
G7196&lt;=8,"Established Customers (6-8Y)",
G7196&lt;=10,"Loyal Customers (9-10Y)"
)</f>
        <v>Established Customers (6-8Y)</v>
      </c>
    </row>
    <row r="7197" spans="1:18" x14ac:dyDescent="0.35">
      <c r="A7197">
        <v>15708714</v>
      </c>
      <c r="B7197" t="s">
        <v>2239</v>
      </c>
      <c r="C7197" t="s">
        <v>17</v>
      </c>
      <c r="D7197" t="s">
        <v>18</v>
      </c>
      <c r="E7197">
        <v>33</v>
      </c>
      <c r="F7197" t="s">
        <v>19</v>
      </c>
      <c r="G7197">
        <v>6</v>
      </c>
      <c r="H7197" s="4">
        <v>0</v>
      </c>
      <c r="I7197" t="s">
        <v>24</v>
      </c>
      <c r="J7197">
        <v>2</v>
      </c>
      <c r="K7197">
        <v>675</v>
      </c>
      <c r="L7197" t="s">
        <v>35</v>
      </c>
      <c r="M7197" t="s">
        <v>21</v>
      </c>
      <c r="N7197" t="s">
        <v>32</v>
      </c>
      <c r="O7197" s="4">
        <v>34045.61</v>
      </c>
      <c r="P7197" t="s">
        <v>28</v>
      </c>
      <c r="Q7197" t="str" cm="1">
        <f t="array" ref="Q7197">_xlfn.IFS(
O7197&lt;50000,"Low Salary (&lt;$50K)",
O7197&lt;90000,"Lower Middle ($50K-$90K)",
O7197&lt;130000,"Middle ($90K-$130K)",
O7197&lt;170000,"Upper Middle ($130K-$170K)",
O7197&gt;=170000,"High Salary (&gt;$170K)"
)</f>
        <v>Low Salary (&lt;$50K)</v>
      </c>
      <c r="R7197" t="str" cm="1">
        <f t="array" ref="R7197">_xlfn.IFS(
G7197&lt;=2,"New Customers (0-2Y)",
G7197&lt;=5,"Growing Customers (3-5Y)",
G7197&lt;=8,"Established Customers (6-8Y)",
G7197&lt;=10,"Loyal Customers (9-10Y)"
)</f>
        <v>Established Customers (6-8Y)</v>
      </c>
    </row>
    <row r="7198" spans="1:18" x14ac:dyDescent="0.35">
      <c r="A7198">
        <v>15586183</v>
      </c>
      <c r="B7198" t="s">
        <v>110</v>
      </c>
      <c r="C7198" t="s">
        <v>17</v>
      </c>
      <c r="D7198" t="s">
        <v>18</v>
      </c>
      <c r="E7198">
        <v>35</v>
      </c>
      <c r="F7198" t="s">
        <v>19</v>
      </c>
      <c r="G7198">
        <v>5</v>
      </c>
      <c r="H7198" s="4">
        <v>0</v>
      </c>
      <c r="I7198" t="s">
        <v>24</v>
      </c>
      <c r="J7198">
        <v>2</v>
      </c>
      <c r="K7198">
        <v>561</v>
      </c>
      <c r="L7198" t="s">
        <v>31</v>
      </c>
      <c r="M7198" t="s">
        <v>21</v>
      </c>
      <c r="N7198" t="s">
        <v>32</v>
      </c>
      <c r="O7198" s="4">
        <v>59981.62</v>
      </c>
      <c r="P7198" t="s">
        <v>28</v>
      </c>
      <c r="Q7198" t="str" cm="1">
        <f t="array" ref="Q7198">_xlfn.IFS(
O7198&lt;50000,"Low Salary (&lt;$50K)",
O7198&lt;90000,"Lower Middle ($50K-$90K)",
O7198&lt;130000,"Middle ($90K-$130K)",
O7198&lt;170000,"Upper Middle ($130K-$170K)",
O7198&gt;=170000,"High Salary (&gt;$170K)"
)</f>
        <v>Lower Middle ($50K-$90K)</v>
      </c>
      <c r="R7198" t="str" cm="1">
        <f t="array" ref="R7198">_xlfn.IFS(
G7198&lt;=2,"New Customers (0-2Y)",
G7198&lt;=5,"Growing Customers (3-5Y)",
G7198&lt;=8,"Established Customers (6-8Y)",
G7198&lt;=10,"Loyal Customers (9-10Y)"
)</f>
        <v>Growing Customers (3-5Y)</v>
      </c>
    </row>
    <row r="7199" spans="1:18" x14ac:dyDescent="0.35">
      <c r="A7199">
        <v>15761733</v>
      </c>
      <c r="B7199" t="s">
        <v>459</v>
      </c>
      <c r="C7199" t="s">
        <v>17</v>
      </c>
      <c r="D7199" t="s">
        <v>18</v>
      </c>
      <c r="E7199">
        <v>42</v>
      </c>
      <c r="F7199" t="s">
        <v>19</v>
      </c>
      <c r="G7199">
        <v>10</v>
      </c>
      <c r="H7199" s="4">
        <v>0</v>
      </c>
      <c r="I7199" t="s">
        <v>24</v>
      </c>
      <c r="J7199">
        <v>2</v>
      </c>
      <c r="K7199">
        <v>707</v>
      </c>
      <c r="L7199" t="s">
        <v>35</v>
      </c>
      <c r="M7199" t="s">
        <v>21</v>
      </c>
      <c r="N7199" t="s">
        <v>22</v>
      </c>
      <c r="O7199" s="4">
        <v>152944.39000000001</v>
      </c>
      <c r="P7199" t="s">
        <v>28</v>
      </c>
      <c r="Q7199" t="str" cm="1">
        <f t="array" ref="Q7199">_xlfn.IFS(
O7199&lt;50000,"Low Salary (&lt;$50K)",
O7199&lt;90000,"Lower Middle ($50K-$90K)",
O7199&lt;130000,"Middle ($90K-$130K)",
O7199&lt;170000,"Upper Middle ($130K-$170K)",
O7199&gt;=170000,"High Salary (&gt;$170K)"
)</f>
        <v>Upper Middle ($130K-$170K)</v>
      </c>
      <c r="R7199" t="str" cm="1">
        <f t="array" ref="R7199">_xlfn.IFS(
G7199&lt;=2,"New Customers (0-2Y)",
G7199&lt;=5,"Growing Customers (3-5Y)",
G7199&lt;=8,"Established Customers (6-8Y)",
G7199&lt;=10,"Loyal Customers (9-10Y)"
)</f>
        <v>Loyal Customers (9-10Y)</v>
      </c>
    </row>
    <row r="7200" spans="1:18" x14ac:dyDescent="0.35">
      <c r="A7200">
        <v>15773934</v>
      </c>
      <c r="B7200" t="s">
        <v>1118</v>
      </c>
      <c r="C7200" t="s">
        <v>17</v>
      </c>
      <c r="D7200" t="s">
        <v>39</v>
      </c>
      <c r="E7200">
        <v>33</v>
      </c>
      <c r="F7200" t="s">
        <v>19</v>
      </c>
      <c r="G7200">
        <v>6</v>
      </c>
      <c r="H7200" s="4">
        <v>88294.6</v>
      </c>
      <c r="I7200" t="s">
        <v>29</v>
      </c>
      <c r="J7200">
        <v>1</v>
      </c>
      <c r="K7200">
        <v>670</v>
      </c>
      <c r="L7200" t="s">
        <v>35</v>
      </c>
      <c r="M7200" t="s">
        <v>21</v>
      </c>
      <c r="N7200" t="s">
        <v>32</v>
      </c>
      <c r="O7200" s="4">
        <v>66979.06</v>
      </c>
      <c r="P7200" t="s">
        <v>28</v>
      </c>
      <c r="Q7200" t="str" cm="1">
        <f t="array" ref="Q7200">_xlfn.IFS(
O7200&lt;50000,"Low Salary (&lt;$50K)",
O7200&lt;90000,"Lower Middle ($50K-$90K)",
O7200&lt;130000,"Middle ($90K-$130K)",
O7200&lt;170000,"Upper Middle ($130K-$170K)",
O7200&gt;=170000,"High Salary (&gt;$170K)"
)</f>
        <v>Lower Middle ($50K-$90K)</v>
      </c>
      <c r="R7200" t="str" cm="1">
        <f t="array" ref="R7200">_xlfn.IFS(
G7200&lt;=2,"New Customers (0-2Y)",
G7200&lt;=5,"Growing Customers (3-5Y)",
G7200&lt;=8,"Established Customers (6-8Y)",
G7200&lt;=10,"Loyal Customers (9-10Y)"
)</f>
        <v>Established Customers (6-8Y)</v>
      </c>
    </row>
    <row r="7201" spans="1:18" x14ac:dyDescent="0.35">
      <c r="A7201">
        <v>15705343</v>
      </c>
      <c r="B7201" t="s">
        <v>708</v>
      </c>
      <c r="C7201" t="s">
        <v>26</v>
      </c>
      <c r="D7201" t="s">
        <v>18</v>
      </c>
      <c r="E7201">
        <v>32</v>
      </c>
      <c r="F7201" t="s">
        <v>19</v>
      </c>
      <c r="G7201">
        <v>7</v>
      </c>
      <c r="H7201" s="4">
        <v>0</v>
      </c>
      <c r="I7201" t="s">
        <v>24</v>
      </c>
      <c r="J7201">
        <v>1</v>
      </c>
      <c r="K7201">
        <v>649</v>
      </c>
      <c r="L7201" t="s">
        <v>20</v>
      </c>
      <c r="M7201" t="s">
        <v>21</v>
      </c>
      <c r="N7201" t="s">
        <v>32</v>
      </c>
      <c r="O7201" s="4">
        <v>28797.32</v>
      </c>
      <c r="P7201" t="s">
        <v>28</v>
      </c>
      <c r="Q7201" t="str" cm="1">
        <f t="array" ref="Q7201">_xlfn.IFS(
O7201&lt;50000,"Low Salary (&lt;$50K)",
O7201&lt;90000,"Lower Middle ($50K-$90K)",
O7201&lt;130000,"Middle ($90K-$130K)",
O7201&lt;170000,"Upper Middle ($130K-$170K)",
O7201&gt;=170000,"High Salary (&gt;$170K)"
)</f>
        <v>Low Salary (&lt;$50K)</v>
      </c>
      <c r="R7201" t="str" cm="1">
        <f t="array" ref="R7201">_xlfn.IFS(
G7201&lt;=2,"New Customers (0-2Y)",
G7201&lt;=5,"Growing Customers (3-5Y)",
G7201&lt;=8,"Established Customers (6-8Y)",
G7201&lt;=10,"Loyal Customers (9-10Y)"
)</f>
        <v>Established Customers (6-8Y)</v>
      </c>
    </row>
    <row r="7202" spans="1:18" x14ac:dyDescent="0.35">
      <c r="A7202">
        <v>15593959</v>
      </c>
      <c r="B7202" t="s">
        <v>2506</v>
      </c>
      <c r="C7202" t="s">
        <v>17</v>
      </c>
      <c r="D7202" t="s">
        <v>39</v>
      </c>
      <c r="E7202">
        <v>28</v>
      </c>
      <c r="F7202" t="s">
        <v>43</v>
      </c>
      <c r="G7202">
        <v>1</v>
      </c>
      <c r="H7202" s="4">
        <v>93577.3</v>
      </c>
      <c r="I7202" t="s">
        <v>29</v>
      </c>
      <c r="J7202">
        <v>1</v>
      </c>
      <c r="K7202">
        <v>524</v>
      </c>
      <c r="L7202" t="s">
        <v>31</v>
      </c>
      <c r="M7202" t="s">
        <v>21</v>
      </c>
      <c r="N7202" t="s">
        <v>22</v>
      </c>
      <c r="O7202" s="4">
        <v>51670.82</v>
      </c>
      <c r="P7202" t="s">
        <v>28</v>
      </c>
      <c r="Q7202" t="str" cm="1">
        <f t="array" ref="Q7202">_xlfn.IFS(
O7202&lt;50000,"Low Salary (&lt;$50K)",
O7202&lt;90000,"Lower Middle ($50K-$90K)",
O7202&lt;130000,"Middle ($90K-$130K)",
O7202&lt;170000,"Upper Middle ($130K-$170K)",
O7202&gt;=170000,"High Salary (&gt;$170K)"
)</f>
        <v>Lower Middle ($50K-$90K)</v>
      </c>
      <c r="R7202" t="str" cm="1">
        <f t="array" ref="R7202">_xlfn.IFS(
G7202&lt;=2,"New Customers (0-2Y)",
G7202&lt;=5,"Growing Customers (3-5Y)",
G7202&lt;=8,"Established Customers (6-8Y)",
G7202&lt;=10,"Loyal Customers (9-10Y)"
)</f>
        <v>New Customers (0-2Y)</v>
      </c>
    </row>
    <row r="7203" spans="1:18" x14ac:dyDescent="0.35">
      <c r="A7203">
        <v>15664615</v>
      </c>
      <c r="B7203" t="s">
        <v>299</v>
      </c>
      <c r="C7203" t="s">
        <v>42</v>
      </c>
      <c r="D7203" t="s">
        <v>18</v>
      </c>
      <c r="E7203">
        <v>30</v>
      </c>
      <c r="F7203" t="s">
        <v>19</v>
      </c>
      <c r="G7203">
        <v>5</v>
      </c>
      <c r="H7203" s="4">
        <v>136650.89000000001</v>
      </c>
      <c r="I7203" t="s">
        <v>33</v>
      </c>
      <c r="J7203">
        <v>1</v>
      </c>
      <c r="K7203">
        <v>689</v>
      </c>
      <c r="L7203" t="s">
        <v>35</v>
      </c>
      <c r="M7203" t="s">
        <v>21</v>
      </c>
      <c r="N7203" t="s">
        <v>22</v>
      </c>
      <c r="O7203" s="4">
        <v>41865.72</v>
      </c>
      <c r="P7203" t="s">
        <v>23</v>
      </c>
      <c r="Q7203" t="str" cm="1">
        <f t="array" ref="Q7203">_xlfn.IFS(
O7203&lt;50000,"Low Salary (&lt;$50K)",
O7203&lt;90000,"Lower Middle ($50K-$90K)",
O7203&lt;130000,"Middle ($90K-$130K)",
O7203&lt;170000,"Upper Middle ($130K-$170K)",
O7203&gt;=170000,"High Salary (&gt;$170K)"
)</f>
        <v>Low Salary (&lt;$50K)</v>
      </c>
      <c r="R7203" t="str" cm="1">
        <f t="array" ref="R7203">_xlfn.IFS(
G7203&lt;=2,"New Customers (0-2Y)",
G7203&lt;=5,"Growing Customers (3-5Y)",
G7203&lt;=8,"Established Customers (6-8Y)",
G7203&lt;=10,"Loyal Customers (9-10Y)"
)</f>
        <v>Growing Customers (3-5Y)</v>
      </c>
    </row>
    <row r="7204" spans="1:18" x14ac:dyDescent="0.35">
      <c r="A7204">
        <v>15671014</v>
      </c>
      <c r="B7204" t="s">
        <v>1508</v>
      </c>
      <c r="C7204" t="s">
        <v>26</v>
      </c>
      <c r="D7204" t="s">
        <v>18</v>
      </c>
      <c r="E7204">
        <v>72</v>
      </c>
      <c r="F7204" t="s">
        <v>2967</v>
      </c>
      <c r="G7204">
        <v>8</v>
      </c>
      <c r="H7204" s="4">
        <v>98765.84</v>
      </c>
      <c r="I7204" t="s">
        <v>29</v>
      </c>
      <c r="J7204">
        <v>1</v>
      </c>
      <c r="K7204">
        <v>573</v>
      </c>
      <c r="L7204" t="s">
        <v>31</v>
      </c>
      <c r="M7204" t="s">
        <v>21</v>
      </c>
      <c r="N7204" t="s">
        <v>22</v>
      </c>
      <c r="O7204" s="4">
        <v>96015.53</v>
      </c>
      <c r="P7204" t="s">
        <v>28</v>
      </c>
      <c r="Q7204" t="str" cm="1">
        <f t="array" ref="Q7204">_xlfn.IFS(
O7204&lt;50000,"Low Salary (&lt;$50K)",
O7204&lt;90000,"Lower Middle ($50K-$90K)",
O7204&lt;130000,"Middle ($90K-$130K)",
O7204&lt;170000,"Upper Middle ($130K-$170K)",
O7204&gt;=170000,"High Salary (&gt;$170K)"
)</f>
        <v>Middle ($90K-$130K)</v>
      </c>
      <c r="R7204" t="str" cm="1">
        <f t="array" ref="R7204">_xlfn.IFS(
G7204&lt;=2,"New Customers (0-2Y)",
G7204&lt;=5,"Growing Customers (3-5Y)",
G7204&lt;=8,"Established Customers (6-8Y)",
G7204&lt;=10,"Loyal Customers (9-10Y)"
)</f>
        <v>Established Customers (6-8Y)</v>
      </c>
    </row>
    <row r="7205" spans="1:18" x14ac:dyDescent="0.35">
      <c r="A7205">
        <v>15657778</v>
      </c>
      <c r="B7205" t="s">
        <v>2507</v>
      </c>
      <c r="C7205" t="s">
        <v>17</v>
      </c>
      <c r="D7205" t="s">
        <v>39</v>
      </c>
      <c r="E7205">
        <v>33</v>
      </c>
      <c r="F7205" t="s">
        <v>19</v>
      </c>
      <c r="G7205">
        <v>1</v>
      </c>
      <c r="H7205" s="4">
        <v>84309.57</v>
      </c>
      <c r="I7205" t="s">
        <v>29</v>
      </c>
      <c r="J7205">
        <v>2</v>
      </c>
      <c r="K7205">
        <v>657</v>
      </c>
      <c r="L7205" t="s">
        <v>20</v>
      </c>
      <c r="M7205" t="s">
        <v>27</v>
      </c>
      <c r="N7205" t="s">
        <v>32</v>
      </c>
      <c r="O7205" s="4">
        <v>103914.4</v>
      </c>
      <c r="P7205" t="s">
        <v>28</v>
      </c>
      <c r="Q7205" t="str" cm="1">
        <f t="array" ref="Q7205">_xlfn.IFS(
O7205&lt;50000,"Low Salary (&lt;$50K)",
O7205&lt;90000,"Lower Middle ($50K-$90K)",
O7205&lt;130000,"Middle ($90K-$130K)",
O7205&lt;170000,"Upper Middle ($130K-$170K)",
O7205&gt;=170000,"High Salary (&gt;$170K)"
)</f>
        <v>Middle ($90K-$130K)</v>
      </c>
      <c r="R7205" t="str" cm="1">
        <f t="array" ref="R7205">_xlfn.IFS(
G7205&lt;=2,"New Customers (0-2Y)",
G7205&lt;=5,"Growing Customers (3-5Y)",
G7205&lt;=8,"Established Customers (6-8Y)",
G7205&lt;=10,"Loyal Customers (9-10Y)"
)</f>
        <v>New Customers (0-2Y)</v>
      </c>
    </row>
    <row r="7206" spans="1:18" x14ac:dyDescent="0.35">
      <c r="A7206">
        <v>15585192</v>
      </c>
      <c r="B7206" t="s">
        <v>884</v>
      </c>
      <c r="C7206" t="s">
        <v>26</v>
      </c>
      <c r="D7206" t="s">
        <v>39</v>
      </c>
      <c r="E7206">
        <v>39</v>
      </c>
      <c r="F7206" t="s">
        <v>19</v>
      </c>
      <c r="G7206">
        <v>10</v>
      </c>
      <c r="H7206" s="4">
        <v>136258.06</v>
      </c>
      <c r="I7206" t="s">
        <v>33</v>
      </c>
      <c r="J7206">
        <v>1</v>
      </c>
      <c r="K7206">
        <v>686</v>
      </c>
      <c r="L7206" t="s">
        <v>35</v>
      </c>
      <c r="M7206" t="s">
        <v>27</v>
      </c>
      <c r="N7206" t="s">
        <v>32</v>
      </c>
      <c r="O7206" s="4">
        <v>89199.51</v>
      </c>
      <c r="P7206" t="s">
        <v>28</v>
      </c>
      <c r="Q7206" t="str" cm="1">
        <f t="array" ref="Q7206">_xlfn.IFS(
O7206&lt;50000,"Low Salary (&lt;$50K)",
O7206&lt;90000,"Lower Middle ($50K-$90K)",
O7206&lt;130000,"Middle ($90K-$130K)",
O7206&lt;170000,"Upper Middle ($130K-$170K)",
O7206&gt;=170000,"High Salary (&gt;$170K)"
)</f>
        <v>Lower Middle ($50K-$90K)</v>
      </c>
      <c r="R7206" t="str" cm="1">
        <f t="array" ref="R7206">_xlfn.IFS(
G7206&lt;=2,"New Customers (0-2Y)",
G7206&lt;=5,"Growing Customers (3-5Y)",
G7206&lt;=8,"Established Customers (6-8Y)",
G7206&lt;=10,"Loyal Customers (9-10Y)"
)</f>
        <v>Loyal Customers (9-10Y)</v>
      </c>
    </row>
    <row r="7207" spans="1:18" x14ac:dyDescent="0.35">
      <c r="A7207">
        <v>15592914</v>
      </c>
      <c r="B7207" t="s">
        <v>1118</v>
      </c>
      <c r="C7207" t="s">
        <v>17</v>
      </c>
      <c r="D7207" t="s">
        <v>18</v>
      </c>
      <c r="E7207">
        <v>29</v>
      </c>
      <c r="F7207" t="s">
        <v>43</v>
      </c>
      <c r="G7207">
        <v>9</v>
      </c>
      <c r="H7207" s="4">
        <v>0</v>
      </c>
      <c r="I7207" t="s">
        <v>24</v>
      </c>
      <c r="J7207">
        <v>2</v>
      </c>
      <c r="K7207">
        <v>683</v>
      </c>
      <c r="L7207" t="s">
        <v>35</v>
      </c>
      <c r="M7207" t="s">
        <v>21</v>
      </c>
      <c r="N7207" t="s">
        <v>22</v>
      </c>
      <c r="O7207" s="4">
        <v>48849.89</v>
      </c>
      <c r="P7207" t="s">
        <v>28</v>
      </c>
      <c r="Q7207" t="str" cm="1">
        <f t="array" ref="Q7207">_xlfn.IFS(
O7207&lt;50000,"Low Salary (&lt;$50K)",
O7207&lt;90000,"Lower Middle ($50K-$90K)",
O7207&lt;130000,"Middle ($90K-$130K)",
O7207&lt;170000,"Upper Middle ($130K-$170K)",
O7207&gt;=170000,"High Salary (&gt;$170K)"
)</f>
        <v>Low Salary (&lt;$50K)</v>
      </c>
      <c r="R7207" t="str" cm="1">
        <f t="array" ref="R7207">_xlfn.IFS(
G7207&lt;=2,"New Customers (0-2Y)",
G7207&lt;=5,"Growing Customers (3-5Y)",
G7207&lt;=8,"Established Customers (6-8Y)",
G7207&lt;=10,"Loyal Customers (9-10Y)"
)</f>
        <v>Loyal Customers (9-10Y)</v>
      </c>
    </row>
    <row r="7208" spans="1:18" x14ac:dyDescent="0.35">
      <c r="A7208">
        <v>15770995</v>
      </c>
      <c r="B7208" t="s">
        <v>760</v>
      </c>
      <c r="C7208" t="s">
        <v>42</v>
      </c>
      <c r="D7208" t="s">
        <v>18</v>
      </c>
      <c r="E7208">
        <v>47</v>
      </c>
      <c r="F7208" t="s">
        <v>19</v>
      </c>
      <c r="G7208">
        <v>1</v>
      </c>
      <c r="H7208" s="4">
        <v>131160.85</v>
      </c>
      <c r="I7208" t="s">
        <v>33</v>
      </c>
      <c r="J7208">
        <v>1</v>
      </c>
      <c r="K7208">
        <v>753</v>
      </c>
      <c r="L7208" t="s">
        <v>35</v>
      </c>
      <c r="M7208" t="s">
        <v>21</v>
      </c>
      <c r="N7208" t="s">
        <v>32</v>
      </c>
      <c r="O7208" s="4">
        <v>197444.69</v>
      </c>
      <c r="P7208" t="s">
        <v>28</v>
      </c>
      <c r="Q7208" t="str" cm="1">
        <f t="array" ref="Q7208">_xlfn.IFS(
O7208&lt;50000,"Low Salary (&lt;$50K)",
O7208&lt;90000,"Lower Middle ($50K-$90K)",
O7208&lt;130000,"Middle ($90K-$130K)",
O7208&lt;170000,"Upper Middle ($130K-$170K)",
O7208&gt;=170000,"High Salary (&gt;$170K)"
)</f>
        <v>High Salary (&gt;$170K)</v>
      </c>
      <c r="R7208" t="str" cm="1">
        <f t="array" ref="R7208">_xlfn.IFS(
G7208&lt;=2,"New Customers (0-2Y)",
G7208&lt;=5,"Growing Customers (3-5Y)",
G7208&lt;=8,"Established Customers (6-8Y)",
G7208&lt;=10,"Loyal Customers (9-10Y)"
)</f>
        <v>New Customers (0-2Y)</v>
      </c>
    </row>
    <row r="7209" spans="1:18" x14ac:dyDescent="0.35">
      <c r="A7209">
        <v>15570990</v>
      </c>
      <c r="B7209" t="s">
        <v>2508</v>
      </c>
      <c r="C7209" t="s">
        <v>26</v>
      </c>
      <c r="D7209" t="s">
        <v>18</v>
      </c>
      <c r="E7209">
        <v>30</v>
      </c>
      <c r="F7209" t="s">
        <v>19</v>
      </c>
      <c r="G7209">
        <v>4</v>
      </c>
      <c r="H7209" s="4">
        <v>145222.99</v>
      </c>
      <c r="I7209" t="s">
        <v>33</v>
      </c>
      <c r="J7209">
        <v>2</v>
      </c>
      <c r="K7209">
        <v>520</v>
      </c>
      <c r="L7209" t="s">
        <v>31</v>
      </c>
      <c r="M7209" t="s">
        <v>27</v>
      </c>
      <c r="N7209" t="s">
        <v>32</v>
      </c>
      <c r="O7209" s="4">
        <v>145160.95999999999</v>
      </c>
      <c r="P7209" t="s">
        <v>28</v>
      </c>
      <c r="Q7209" t="str" cm="1">
        <f t="array" ref="Q7209">_xlfn.IFS(
O7209&lt;50000,"Low Salary (&lt;$50K)",
O7209&lt;90000,"Lower Middle ($50K-$90K)",
O7209&lt;130000,"Middle ($90K-$130K)",
O7209&lt;170000,"Upper Middle ($130K-$170K)",
O7209&gt;=170000,"High Salary (&gt;$170K)"
)</f>
        <v>Upper Middle ($130K-$170K)</v>
      </c>
      <c r="R7209" t="str" cm="1">
        <f t="array" ref="R7209">_xlfn.IFS(
G7209&lt;=2,"New Customers (0-2Y)",
G7209&lt;=5,"Growing Customers (3-5Y)",
G7209&lt;=8,"Established Customers (6-8Y)",
G7209&lt;=10,"Loyal Customers (9-10Y)"
)</f>
        <v>Growing Customers (3-5Y)</v>
      </c>
    </row>
    <row r="7210" spans="1:18" x14ac:dyDescent="0.35">
      <c r="A7210">
        <v>15596165</v>
      </c>
      <c r="B7210" t="s">
        <v>950</v>
      </c>
      <c r="C7210" t="s">
        <v>42</v>
      </c>
      <c r="D7210" t="s">
        <v>39</v>
      </c>
      <c r="E7210">
        <v>25</v>
      </c>
      <c r="F7210" t="s">
        <v>43</v>
      </c>
      <c r="G7210">
        <v>4</v>
      </c>
      <c r="H7210" s="4">
        <v>98141.57</v>
      </c>
      <c r="I7210" t="s">
        <v>29</v>
      </c>
      <c r="J7210">
        <v>2</v>
      </c>
      <c r="K7210">
        <v>547</v>
      </c>
      <c r="L7210" t="s">
        <v>31</v>
      </c>
      <c r="M7210" t="s">
        <v>21</v>
      </c>
      <c r="N7210" t="s">
        <v>22</v>
      </c>
      <c r="O7210" s="4">
        <v>52309.8</v>
      </c>
      <c r="P7210" t="s">
        <v>28</v>
      </c>
      <c r="Q7210" t="str" cm="1">
        <f t="array" ref="Q7210">_xlfn.IFS(
O7210&lt;50000,"Low Salary (&lt;$50K)",
O7210&lt;90000,"Lower Middle ($50K-$90K)",
O7210&lt;130000,"Middle ($90K-$130K)",
O7210&lt;170000,"Upper Middle ($130K-$170K)",
O7210&gt;=170000,"High Salary (&gt;$170K)"
)</f>
        <v>Lower Middle ($50K-$90K)</v>
      </c>
      <c r="R7210" t="str" cm="1">
        <f t="array" ref="R7210">_xlfn.IFS(
G7210&lt;=2,"New Customers (0-2Y)",
G7210&lt;=5,"Growing Customers (3-5Y)",
G7210&lt;=8,"Established Customers (6-8Y)",
G7210&lt;=10,"Loyal Customers (9-10Y)"
)</f>
        <v>Growing Customers (3-5Y)</v>
      </c>
    </row>
    <row r="7211" spans="1:18" x14ac:dyDescent="0.35">
      <c r="A7211">
        <v>15788131</v>
      </c>
      <c r="B7211" t="s">
        <v>438</v>
      </c>
      <c r="C7211" t="s">
        <v>17</v>
      </c>
      <c r="D7211" t="s">
        <v>39</v>
      </c>
      <c r="E7211">
        <v>47</v>
      </c>
      <c r="F7211" t="s">
        <v>19</v>
      </c>
      <c r="G7211">
        <v>6</v>
      </c>
      <c r="H7211" s="4">
        <v>0</v>
      </c>
      <c r="I7211" t="s">
        <v>24</v>
      </c>
      <c r="J7211">
        <v>1</v>
      </c>
      <c r="K7211">
        <v>653</v>
      </c>
      <c r="L7211" t="s">
        <v>20</v>
      </c>
      <c r="M7211" t="s">
        <v>21</v>
      </c>
      <c r="N7211" t="s">
        <v>32</v>
      </c>
      <c r="O7211" s="4">
        <v>50695.93</v>
      </c>
      <c r="P7211" t="s">
        <v>23</v>
      </c>
      <c r="Q7211" t="str" cm="1">
        <f t="array" ref="Q7211">_xlfn.IFS(
O7211&lt;50000,"Low Salary (&lt;$50K)",
O7211&lt;90000,"Lower Middle ($50K-$90K)",
O7211&lt;130000,"Middle ($90K-$130K)",
O7211&lt;170000,"Upper Middle ($130K-$170K)",
O7211&gt;=170000,"High Salary (&gt;$170K)"
)</f>
        <v>Lower Middle ($50K-$90K)</v>
      </c>
      <c r="R7211" t="str" cm="1">
        <f t="array" ref="R7211">_xlfn.IFS(
G7211&lt;=2,"New Customers (0-2Y)",
G7211&lt;=5,"Growing Customers (3-5Y)",
G7211&lt;=8,"Established Customers (6-8Y)",
G7211&lt;=10,"Loyal Customers (9-10Y)"
)</f>
        <v>Established Customers (6-8Y)</v>
      </c>
    </row>
    <row r="7212" spans="1:18" x14ac:dyDescent="0.35">
      <c r="A7212">
        <v>15800773</v>
      </c>
      <c r="B7212" t="s">
        <v>666</v>
      </c>
      <c r="C7212" t="s">
        <v>26</v>
      </c>
      <c r="D7212" t="s">
        <v>18</v>
      </c>
      <c r="E7212">
        <v>28</v>
      </c>
      <c r="F7212" t="s">
        <v>43</v>
      </c>
      <c r="G7212">
        <v>9</v>
      </c>
      <c r="H7212" s="4">
        <v>102282.61</v>
      </c>
      <c r="I7212" t="s">
        <v>33</v>
      </c>
      <c r="J7212">
        <v>1</v>
      </c>
      <c r="K7212">
        <v>648</v>
      </c>
      <c r="L7212" t="s">
        <v>20</v>
      </c>
      <c r="M7212" t="s">
        <v>21</v>
      </c>
      <c r="N7212" t="s">
        <v>22</v>
      </c>
      <c r="O7212" s="4">
        <v>157891.10999999999</v>
      </c>
      <c r="P7212" t="s">
        <v>28</v>
      </c>
      <c r="Q7212" t="str" cm="1">
        <f t="array" ref="Q7212">_xlfn.IFS(
O7212&lt;50000,"Low Salary (&lt;$50K)",
O7212&lt;90000,"Lower Middle ($50K-$90K)",
O7212&lt;130000,"Middle ($90K-$130K)",
O7212&lt;170000,"Upper Middle ($130K-$170K)",
O7212&gt;=170000,"High Salary (&gt;$170K)"
)</f>
        <v>Upper Middle ($130K-$170K)</v>
      </c>
      <c r="R7212" t="str" cm="1">
        <f t="array" ref="R7212">_xlfn.IFS(
G7212&lt;=2,"New Customers (0-2Y)",
G7212&lt;=5,"Growing Customers (3-5Y)",
G7212&lt;=8,"Established Customers (6-8Y)",
G7212&lt;=10,"Loyal Customers (9-10Y)"
)</f>
        <v>Loyal Customers (9-10Y)</v>
      </c>
    </row>
    <row r="7213" spans="1:18" x14ac:dyDescent="0.35">
      <c r="A7213">
        <v>15690153</v>
      </c>
      <c r="B7213" t="s">
        <v>197</v>
      </c>
      <c r="C7213" t="s">
        <v>17</v>
      </c>
      <c r="D7213" t="s">
        <v>18</v>
      </c>
      <c r="E7213">
        <v>37</v>
      </c>
      <c r="F7213" t="s">
        <v>19</v>
      </c>
      <c r="G7213">
        <v>4</v>
      </c>
      <c r="H7213" s="4">
        <v>116121.84</v>
      </c>
      <c r="I7213" t="s">
        <v>33</v>
      </c>
      <c r="J7213">
        <v>2</v>
      </c>
      <c r="K7213">
        <v>639</v>
      </c>
      <c r="L7213" t="s">
        <v>20</v>
      </c>
      <c r="M7213" t="s">
        <v>27</v>
      </c>
      <c r="N7213" t="s">
        <v>22</v>
      </c>
      <c r="O7213" s="4">
        <v>181850.74</v>
      </c>
      <c r="P7213" t="s">
        <v>28</v>
      </c>
      <c r="Q7213" t="str" cm="1">
        <f t="array" ref="Q7213">_xlfn.IFS(
O7213&lt;50000,"Low Salary (&lt;$50K)",
O7213&lt;90000,"Lower Middle ($50K-$90K)",
O7213&lt;130000,"Middle ($90K-$130K)",
O7213&lt;170000,"Upper Middle ($130K-$170K)",
O7213&gt;=170000,"High Salary (&gt;$170K)"
)</f>
        <v>High Salary (&gt;$170K)</v>
      </c>
      <c r="R7213" t="str" cm="1">
        <f t="array" ref="R7213">_xlfn.IFS(
G7213&lt;=2,"New Customers (0-2Y)",
G7213&lt;=5,"Growing Customers (3-5Y)",
G7213&lt;=8,"Established Customers (6-8Y)",
G7213&lt;=10,"Loyal Customers (9-10Y)"
)</f>
        <v>Growing Customers (3-5Y)</v>
      </c>
    </row>
    <row r="7214" spans="1:18" x14ac:dyDescent="0.35">
      <c r="A7214">
        <v>15638989</v>
      </c>
      <c r="B7214" t="s">
        <v>426</v>
      </c>
      <c r="C7214" t="s">
        <v>17</v>
      </c>
      <c r="D7214" t="s">
        <v>18</v>
      </c>
      <c r="E7214">
        <v>25</v>
      </c>
      <c r="F7214" t="s">
        <v>43</v>
      </c>
      <c r="G7214">
        <v>5</v>
      </c>
      <c r="H7214" s="4">
        <v>190066.54</v>
      </c>
      <c r="I7214" t="s">
        <v>33</v>
      </c>
      <c r="J7214">
        <v>1</v>
      </c>
      <c r="K7214">
        <v>711</v>
      </c>
      <c r="L7214" t="s">
        <v>35</v>
      </c>
      <c r="M7214" t="s">
        <v>27</v>
      </c>
      <c r="N7214" t="s">
        <v>32</v>
      </c>
      <c r="O7214" s="4">
        <v>51345.39</v>
      </c>
      <c r="P7214" t="s">
        <v>23</v>
      </c>
      <c r="Q7214" t="str" cm="1">
        <f t="array" ref="Q7214">_xlfn.IFS(
O7214&lt;50000,"Low Salary (&lt;$50K)",
O7214&lt;90000,"Lower Middle ($50K-$90K)",
O7214&lt;130000,"Middle ($90K-$130K)",
O7214&lt;170000,"Upper Middle ($130K-$170K)",
O7214&gt;=170000,"High Salary (&gt;$170K)"
)</f>
        <v>Lower Middle ($50K-$90K)</v>
      </c>
      <c r="R7214" t="str" cm="1">
        <f t="array" ref="R7214">_xlfn.IFS(
G7214&lt;=2,"New Customers (0-2Y)",
G7214&lt;=5,"Growing Customers (3-5Y)",
G7214&lt;=8,"Established Customers (6-8Y)",
G7214&lt;=10,"Loyal Customers (9-10Y)"
)</f>
        <v>Growing Customers (3-5Y)</v>
      </c>
    </row>
    <row r="7215" spans="1:18" x14ac:dyDescent="0.35">
      <c r="A7215">
        <v>15623210</v>
      </c>
      <c r="B7215" t="s">
        <v>252</v>
      </c>
      <c r="C7215" t="s">
        <v>42</v>
      </c>
      <c r="D7215" t="s">
        <v>18</v>
      </c>
      <c r="E7215">
        <v>55</v>
      </c>
      <c r="F7215" t="s">
        <v>19</v>
      </c>
      <c r="G7215">
        <v>8</v>
      </c>
      <c r="H7215" s="4">
        <v>149349.57999999999</v>
      </c>
      <c r="I7215" t="s">
        <v>33</v>
      </c>
      <c r="J7215">
        <v>3</v>
      </c>
      <c r="K7215">
        <v>484</v>
      </c>
      <c r="L7215" t="s">
        <v>44</v>
      </c>
      <c r="M7215" t="s">
        <v>27</v>
      </c>
      <c r="N7215" t="s">
        <v>32</v>
      </c>
      <c r="O7215" s="4">
        <v>137519.92000000001</v>
      </c>
      <c r="P7215" t="s">
        <v>23</v>
      </c>
      <c r="Q7215" t="str" cm="1">
        <f t="array" ref="Q7215">_xlfn.IFS(
O7215&lt;50000,"Low Salary (&lt;$50K)",
O7215&lt;90000,"Lower Middle ($50K-$90K)",
O7215&lt;130000,"Middle ($90K-$130K)",
O7215&lt;170000,"Upper Middle ($130K-$170K)",
O7215&gt;=170000,"High Salary (&gt;$170K)"
)</f>
        <v>Upper Middle ($130K-$170K)</v>
      </c>
      <c r="R7215" t="str" cm="1">
        <f t="array" ref="R7215">_xlfn.IFS(
G7215&lt;=2,"New Customers (0-2Y)",
G7215&lt;=5,"Growing Customers (3-5Y)",
G7215&lt;=8,"Established Customers (6-8Y)",
G7215&lt;=10,"Loyal Customers (9-10Y)"
)</f>
        <v>Established Customers (6-8Y)</v>
      </c>
    </row>
    <row r="7216" spans="1:18" x14ac:dyDescent="0.35">
      <c r="A7216">
        <v>15652658</v>
      </c>
      <c r="B7216" t="s">
        <v>2079</v>
      </c>
      <c r="C7216" t="s">
        <v>17</v>
      </c>
      <c r="D7216" t="s">
        <v>39</v>
      </c>
      <c r="E7216">
        <v>36</v>
      </c>
      <c r="F7216" t="s">
        <v>19</v>
      </c>
      <c r="G7216">
        <v>1</v>
      </c>
      <c r="H7216" s="4">
        <v>155176.82999999999</v>
      </c>
      <c r="I7216" t="s">
        <v>33</v>
      </c>
      <c r="J7216">
        <v>2</v>
      </c>
      <c r="K7216">
        <v>721</v>
      </c>
      <c r="L7216" t="s">
        <v>35</v>
      </c>
      <c r="M7216" t="s">
        <v>21</v>
      </c>
      <c r="N7216" t="s">
        <v>22</v>
      </c>
      <c r="O7216" s="4">
        <v>49653.37</v>
      </c>
      <c r="P7216" t="s">
        <v>28</v>
      </c>
      <c r="Q7216" t="str" cm="1">
        <f t="array" ref="Q7216">_xlfn.IFS(
O7216&lt;50000,"Low Salary (&lt;$50K)",
O7216&lt;90000,"Lower Middle ($50K-$90K)",
O7216&lt;130000,"Middle ($90K-$130K)",
O7216&lt;170000,"Upper Middle ($130K-$170K)",
O7216&gt;=170000,"High Salary (&gt;$170K)"
)</f>
        <v>Low Salary (&lt;$50K)</v>
      </c>
      <c r="R7216" t="str" cm="1">
        <f t="array" ref="R7216">_xlfn.IFS(
G7216&lt;=2,"New Customers (0-2Y)",
G7216&lt;=5,"Growing Customers (3-5Y)",
G7216&lt;=8,"Established Customers (6-8Y)",
G7216&lt;=10,"Loyal Customers (9-10Y)"
)</f>
        <v>New Customers (0-2Y)</v>
      </c>
    </row>
    <row r="7217" spans="1:18" x14ac:dyDescent="0.35">
      <c r="A7217">
        <v>15684440</v>
      </c>
      <c r="B7217" t="s">
        <v>357</v>
      </c>
      <c r="C7217" t="s">
        <v>42</v>
      </c>
      <c r="D7217" t="s">
        <v>39</v>
      </c>
      <c r="E7217">
        <v>32</v>
      </c>
      <c r="F7217" t="s">
        <v>19</v>
      </c>
      <c r="G7217">
        <v>2</v>
      </c>
      <c r="H7217" s="4">
        <v>98986.28</v>
      </c>
      <c r="I7217" t="s">
        <v>29</v>
      </c>
      <c r="J7217">
        <v>1</v>
      </c>
      <c r="K7217">
        <v>548</v>
      </c>
      <c r="L7217" t="s">
        <v>31</v>
      </c>
      <c r="M7217" t="s">
        <v>21</v>
      </c>
      <c r="N7217" t="s">
        <v>22</v>
      </c>
      <c r="O7217" s="4">
        <v>55867.38</v>
      </c>
      <c r="P7217" t="s">
        <v>28</v>
      </c>
      <c r="Q7217" t="str" cm="1">
        <f t="array" ref="Q7217">_xlfn.IFS(
O7217&lt;50000,"Low Salary (&lt;$50K)",
O7217&lt;90000,"Lower Middle ($50K-$90K)",
O7217&lt;130000,"Middle ($90K-$130K)",
O7217&lt;170000,"Upper Middle ($130K-$170K)",
O7217&gt;=170000,"High Salary (&gt;$170K)"
)</f>
        <v>Lower Middle ($50K-$90K)</v>
      </c>
      <c r="R7217" t="str" cm="1">
        <f t="array" ref="R7217">_xlfn.IFS(
G7217&lt;=2,"New Customers (0-2Y)",
G7217&lt;=5,"Growing Customers (3-5Y)",
G7217&lt;=8,"Established Customers (6-8Y)",
G7217&lt;=10,"Loyal Customers (9-10Y)"
)</f>
        <v>New Customers (0-2Y)</v>
      </c>
    </row>
    <row r="7218" spans="1:18" x14ac:dyDescent="0.35">
      <c r="A7218">
        <v>15730287</v>
      </c>
      <c r="B7218" t="s">
        <v>886</v>
      </c>
      <c r="C7218" t="s">
        <v>17</v>
      </c>
      <c r="D7218" t="s">
        <v>39</v>
      </c>
      <c r="E7218">
        <v>41</v>
      </c>
      <c r="F7218" t="s">
        <v>19</v>
      </c>
      <c r="G7218">
        <v>8</v>
      </c>
      <c r="H7218" s="4">
        <v>147726.98000000001</v>
      </c>
      <c r="I7218" t="s">
        <v>33</v>
      </c>
      <c r="J7218">
        <v>3</v>
      </c>
      <c r="K7218">
        <v>679</v>
      </c>
      <c r="L7218" t="s">
        <v>35</v>
      </c>
      <c r="M7218" t="s">
        <v>21</v>
      </c>
      <c r="N7218" t="s">
        <v>32</v>
      </c>
      <c r="O7218" s="4">
        <v>172749.4</v>
      </c>
      <c r="P7218" t="s">
        <v>23</v>
      </c>
      <c r="Q7218" t="str" cm="1">
        <f t="array" ref="Q7218">_xlfn.IFS(
O7218&lt;50000,"Low Salary (&lt;$50K)",
O7218&lt;90000,"Lower Middle ($50K-$90K)",
O7218&lt;130000,"Middle ($90K-$130K)",
O7218&lt;170000,"Upper Middle ($130K-$170K)",
O7218&gt;=170000,"High Salary (&gt;$170K)"
)</f>
        <v>High Salary (&gt;$170K)</v>
      </c>
      <c r="R7218" t="str" cm="1">
        <f t="array" ref="R7218">_xlfn.IFS(
G7218&lt;=2,"New Customers (0-2Y)",
G7218&lt;=5,"Growing Customers (3-5Y)",
G7218&lt;=8,"Established Customers (6-8Y)",
G7218&lt;=10,"Loyal Customers (9-10Y)"
)</f>
        <v>Established Customers (6-8Y)</v>
      </c>
    </row>
    <row r="7219" spans="1:18" x14ac:dyDescent="0.35">
      <c r="A7219">
        <v>15720353</v>
      </c>
      <c r="B7219" t="s">
        <v>391</v>
      </c>
      <c r="C7219" t="s">
        <v>17</v>
      </c>
      <c r="D7219" t="s">
        <v>39</v>
      </c>
      <c r="E7219">
        <v>41</v>
      </c>
      <c r="F7219" t="s">
        <v>19</v>
      </c>
      <c r="G7219">
        <v>1</v>
      </c>
      <c r="H7219" s="4">
        <v>0</v>
      </c>
      <c r="I7219" t="s">
        <v>24</v>
      </c>
      <c r="J7219">
        <v>2</v>
      </c>
      <c r="K7219">
        <v>553</v>
      </c>
      <c r="L7219" t="s">
        <v>31</v>
      </c>
      <c r="M7219" t="s">
        <v>21</v>
      </c>
      <c r="N7219" t="s">
        <v>32</v>
      </c>
      <c r="O7219" s="4">
        <v>90607.31</v>
      </c>
      <c r="P7219" t="s">
        <v>28</v>
      </c>
      <c r="Q7219" t="str" cm="1">
        <f t="array" ref="Q7219">_xlfn.IFS(
O7219&lt;50000,"Low Salary (&lt;$50K)",
O7219&lt;90000,"Lower Middle ($50K-$90K)",
O7219&lt;130000,"Middle ($90K-$130K)",
O7219&lt;170000,"Upper Middle ($130K-$170K)",
O7219&gt;=170000,"High Salary (&gt;$170K)"
)</f>
        <v>Middle ($90K-$130K)</v>
      </c>
      <c r="R7219" t="str" cm="1">
        <f t="array" ref="R7219">_xlfn.IFS(
G7219&lt;=2,"New Customers (0-2Y)",
G7219&lt;=5,"Growing Customers (3-5Y)",
G7219&lt;=8,"Established Customers (6-8Y)",
G7219&lt;=10,"Loyal Customers (9-10Y)"
)</f>
        <v>New Customers (0-2Y)</v>
      </c>
    </row>
    <row r="7220" spans="1:18" x14ac:dyDescent="0.35">
      <c r="A7220">
        <v>15767231</v>
      </c>
      <c r="B7220" t="s">
        <v>197</v>
      </c>
      <c r="C7220" t="s">
        <v>17</v>
      </c>
      <c r="D7220" t="s">
        <v>39</v>
      </c>
      <c r="E7220">
        <v>36</v>
      </c>
      <c r="F7220" t="s">
        <v>19</v>
      </c>
      <c r="G7220">
        <v>7</v>
      </c>
      <c r="H7220" s="4">
        <v>144852.06</v>
      </c>
      <c r="I7220" t="s">
        <v>33</v>
      </c>
      <c r="J7220">
        <v>1</v>
      </c>
      <c r="K7220">
        <v>757</v>
      </c>
      <c r="L7220" t="s">
        <v>35</v>
      </c>
      <c r="M7220" t="s">
        <v>27</v>
      </c>
      <c r="N7220" t="s">
        <v>32</v>
      </c>
      <c r="O7220" s="4">
        <v>130861.95</v>
      </c>
      <c r="P7220" t="s">
        <v>28</v>
      </c>
      <c r="Q7220" t="str" cm="1">
        <f t="array" ref="Q7220">_xlfn.IFS(
O7220&lt;50000,"Low Salary (&lt;$50K)",
O7220&lt;90000,"Lower Middle ($50K-$90K)",
O7220&lt;130000,"Middle ($90K-$130K)",
O7220&lt;170000,"Upper Middle ($130K-$170K)",
O7220&gt;=170000,"High Salary (&gt;$170K)"
)</f>
        <v>Upper Middle ($130K-$170K)</v>
      </c>
      <c r="R7220" t="str" cm="1">
        <f t="array" ref="R7220">_xlfn.IFS(
G7220&lt;=2,"New Customers (0-2Y)",
G7220&lt;=5,"Growing Customers (3-5Y)",
G7220&lt;=8,"Established Customers (6-8Y)",
G7220&lt;=10,"Loyal Customers (9-10Y)"
)</f>
        <v>Established Customers (6-8Y)</v>
      </c>
    </row>
    <row r="7221" spans="1:18" x14ac:dyDescent="0.35">
      <c r="A7221">
        <v>15761554</v>
      </c>
      <c r="B7221" t="s">
        <v>746</v>
      </c>
      <c r="C7221" t="s">
        <v>17</v>
      </c>
      <c r="D7221" t="s">
        <v>39</v>
      </c>
      <c r="E7221">
        <v>54</v>
      </c>
      <c r="F7221" t="s">
        <v>19</v>
      </c>
      <c r="G7221">
        <v>4</v>
      </c>
      <c r="H7221" s="4">
        <v>89299.81</v>
      </c>
      <c r="I7221" t="s">
        <v>29</v>
      </c>
      <c r="J7221">
        <v>1</v>
      </c>
      <c r="K7221">
        <v>581</v>
      </c>
      <c r="L7221" t="s">
        <v>31</v>
      </c>
      <c r="M7221" t="s">
        <v>27</v>
      </c>
      <c r="N7221" t="s">
        <v>32</v>
      </c>
      <c r="O7221" s="4">
        <v>5558.47</v>
      </c>
      <c r="P7221" t="s">
        <v>23</v>
      </c>
      <c r="Q7221" t="str" cm="1">
        <f t="array" ref="Q7221">_xlfn.IFS(
O7221&lt;50000,"Low Salary (&lt;$50K)",
O7221&lt;90000,"Lower Middle ($50K-$90K)",
O7221&lt;130000,"Middle ($90K-$130K)",
O7221&lt;170000,"Upper Middle ($130K-$170K)",
O7221&gt;=170000,"High Salary (&gt;$170K)"
)</f>
        <v>Low Salary (&lt;$50K)</v>
      </c>
      <c r="R7221" t="str" cm="1">
        <f t="array" ref="R7221">_xlfn.IFS(
G7221&lt;=2,"New Customers (0-2Y)",
G7221&lt;=5,"Growing Customers (3-5Y)",
G7221&lt;=8,"Established Customers (6-8Y)",
G7221&lt;=10,"Loyal Customers (9-10Y)"
)</f>
        <v>Growing Customers (3-5Y)</v>
      </c>
    </row>
    <row r="7222" spans="1:18" x14ac:dyDescent="0.35">
      <c r="A7222">
        <v>15706637</v>
      </c>
      <c r="B7222" t="s">
        <v>208</v>
      </c>
      <c r="C7222" t="s">
        <v>26</v>
      </c>
      <c r="D7222" t="s">
        <v>39</v>
      </c>
      <c r="E7222">
        <v>40</v>
      </c>
      <c r="F7222" t="s">
        <v>19</v>
      </c>
      <c r="G7222">
        <v>9</v>
      </c>
      <c r="H7222" s="4">
        <v>0</v>
      </c>
      <c r="I7222" t="s">
        <v>24</v>
      </c>
      <c r="J7222">
        <v>2</v>
      </c>
      <c r="K7222">
        <v>718</v>
      </c>
      <c r="L7222" t="s">
        <v>35</v>
      </c>
      <c r="M7222" t="s">
        <v>27</v>
      </c>
      <c r="N7222" t="s">
        <v>32</v>
      </c>
      <c r="O7222" s="4">
        <v>121537.91</v>
      </c>
      <c r="P7222" t="s">
        <v>28</v>
      </c>
      <c r="Q7222" t="str" cm="1">
        <f t="array" ref="Q7222">_xlfn.IFS(
O7222&lt;50000,"Low Salary (&lt;$50K)",
O7222&lt;90000,"Lower Middle ($50K-$90K)",
O7222&lt;130000,"Middle ($90K-$130K)",
O7222&lt;170000,"Upper Middle ($130K-$170K)",
O7222&gt;=170000,"High Salary (&gt;$170K)"
)</f>
        <v>Middle ($90K-$130K)</v>
      </c>
      <c r="R7222" t="str" cm="1">
        <f t="array" ref="R7222">_xlfn.IFS(
G7222&lt;=2,"New Customers (0-2Y)",
G7222&lt;=5,"Growing Customers (3-5Y)",
G7222&lt;=8,"Established Customers (6-8Y)",
G7222&lt;=10,"Loyal Customers (9-10Y)"
)</f>
        <v>Loyal Customers (9-10Y)</v>
      </c>
    </row>
    <row r="7223" spans="1:18" x14ac:dyDescent="0.35">
      <c r="A7223">
        <v>15690492</v>
      </c>
      <c r="B7223" t="s">
        <v>108</v>
      </c>
      <c r="C7223" t="s">
        <v>17</v>
      </c>
      <c r="D7223" t="s">
        <v>39</v>
      </c>
      <c r="E7223">
        <v>41</v>
      </c>
      <c r="F7223" t="s">
        <v>19</v>
      </c>
      <c r="G7223">
        <v>6</v>
      </c>
      <c r="H7223" s="4">
        <v>97663.16</v>
      </c>
      <c r="I7223" t="s">
        <v>29</v>
      </c>
      <c r="J7223">
        <v>2</v>
      </c>
      <c r="K7223">
        <v>625</v>
      </c>
      <c r="L7223" t="s">
        <v>20</v>
      </c>
      <c r="M7223" t="s">
        <v>21</v>
      </c>
      <c r="N7223" t="s">
        <v>32</v>
      </c>
      <c r="O7223" s="4">
        <v>57128.78</v>
      </c>
      <c r="P7223" t="s">
        <v>28</v>
      </c>
      <c r="Q7223" t="str" cm="1">
        <f t="array" ref="Q7223">_xlfn.IFS(
O7223&lt;50000,"Low Salary (&lt;$50K)",
O7223&lt;90000,"Lower Middle ($50K-$90K)",
O7223&lt;130000,"Middle ($90K-$130K)",
O7223&lt;170000,"Upper Middle ($130K-$170K)",
O7223&gt;=170000,"High Salary (&gt;$170K)"
)</f>
        <v>Lower Middle ($50K-$90K)</v>
      </c>
      <c r="R7223" t="str" cm="1">
        <f t="array" ref="R7223">_xlfn.IFS(
G7223&lt;=2,"New Customers (0-2Y)",
G7223&lt;=5,"Growing Customers (3-5Y)",
G7223&lt;=8,"Established Customers (6-8Y)",
G7223&lt;=10,"Loyal Customers (9-10Y)"
)</f>
        <v>Established Customers (6-8Y)</v>
      </c>
    </row>
    <row r="7224" spans="1:18" x14ac:dyDescent="0.35">
      <c r="A7224">
        <v>15694237</v>
      </c>
      <c r="B7224" t="s">
        <v>1348</v>
      </c>
      <c r="C7224" t="s">
        <v>26</v>
      </c>
      <c r="D7224" t="s">
        <v>39</v>
      </c>
      <c r="E7224">
        <v>39</v>
      </c>
      <c r="F7224" t="s">
        <v>19</v>
      </c>
      <c r="G7224">
        <v>4</v>
      </c>
      <c r="H7224" s="4">
        <v>95161.75</v>
      </c>
      <c r="I7224" t="s">
        <v>29</v>
      </c>
      <c r="J7224">
        <v>1</v>
      </c>
      <c r="K7224">
        <v>744</v>
      </c>
      <c r="L7224" t="s">
        <v>35</v>
      </c>
      <c r="M7224" t="s">
        <v>21</v>
      </c>
      <c r="N7224" t="s">
        <v>32</v>
      </c>
      <c r="O7224" s="4">
        <v>19409.77</v>
      </c>
      <c r="P7224" t="s">
        <v>28</v>
      </c>
      <c r="Q7224" t="str" cm="1">
        <f t="array" ref="Q7224">_xlfn.IFS(
O7224&lt;50000,"Low Salary (&lt;$50K)",
O7224&lt;90000,"Lower Middle ($50K-$90K)",
O7224&lt;130000,"Middle ($90K-$130K)",
O7224&lt;170000,"Upper Middle ($130K-$170K)",
O7224&gt;=170000,"High Salary (&gt;$170K)"
)</f>
        <v>Low Salary (&lt;$50K)</v>
      </c>
      <c r="R7224" t="str" cm="1">
        <f t="array" ref="R7224">_xlfn.IFS(
G7224&lt;=2,"New Customers (0-2Y)",
G7224&lt;=5,"Growing Customers (3-5Y)",
G7224&lt;=8,"Established Customers (6-8Y)",
G7224&lt;=10,"Loyal Customers (9-10Y)"
)</f>
        <v>Growing Customers (3-5Y)</v>
      </c>
    </row>
    <row r="7225" spans="1:18" x14ac:dyDescent="0.35">
      <c r="A7225">
        <v>15729771</v>
      </c>
      <c r="B7225" t="s">
        <v>481</v>
      </c>
      <c r="C7225" t="s">
        <v>42</v>
      </c>
      <c r="D7225" t="s">
        <v>39</v>
      </c>
      <c r="E7225">
        <v>31</v>
      </c>
      <c r="F7225" t="s">
        <v>19</v>
      </c>
      <c r="G7225">
        <v>9</v>
      </c>
      <c r="H7225" s="4">
        <v>154586.92000000001</v>
      </c>
      <c r="I7225" t="s">
        <v>33</v>
      </c>
      <c r="J7225">
        <v>1</v>
      </c>
      <c r="K7225">
        <v>799</v>
      </c>
      <c r="L7225" t="s">
        <v>37</v>
      </c>
      <c r="M7225" t="s">
        <v>27</v>
      </c>
      <c r="N7225" t="s">
        <v>22</v>
      </c>
      <c r="O7225" s="4">
        <v>88604.89</v>
      </c>
      <c r="P7225" t="s">
        <v>23</v>
      </c>
      <c r="Q7225" t="str" cm="1">
        <f t="array" ref="Q7225">_xlfn.IFS(
O7225&lt;50000,"Low Salary (&lt;$50K)",
O7225&lt;90000,"Lower Middle ($50K-$90K)",
O7225&lt;130000,"Middle ($90K-$130K)",
O7225&lt;170000,"Upper Middle ($130K-$170K)",
O7225&gt;=170000,"High Salary (&gt;$170K)"
)</f>
        <v>Lower Middle ($50K-$90K)</v>
      </c>
      <c r="R7225" t="str" cm="1">
        <f t="array" ref="R7225">_xlfn.IFS(
G7225&lt;=2,"New Customers (0-2Y)",
G7225&lt;=5,"Growing Customers (3-5Y)",
G7225&lt;=8,"Established Customers (6-8Y)",
G7225&lt;=10,"Loyal Customers (9-10Y)"
)</f>
        <v>Loyal Customers (9-10Y)</v>
      </c>
    </row>
    <row r="7226" spans="1:18" x14ac:dyDescent="0.35">
      <c r="A7226">
        <v>15609823</v>
      </c>
      <c r="B7226" t="s">
        <v>1380</v>
      </c>
      <c r="C7226" t="s">
        <v>26</v>
      </c>
      <c r="D7226" t="s">
        <v>18</v>
      </c>
      <c r="E7226">
        <v>34</v>
      </c>
      <c r="F7226" t="s">
        <v>19</v>
      </c>
      <c r="G7226">
        <v>8</v>
      </c>
      <c r="H7226" s="4">
        <v>127095.14</v>
      </c>
      <c r="I7226" t="s">
        <v>33</v>
      </c>
      <c r="J7226">
        <v>2</v>
      </c>
      <c r="K7226">
        <v>751</v>
      </c>
      <c r="L7226" t="s">
        <v>35</v>
      </c>
      <c r="M7226" t="s">
        <v>27</v>
      </c>
      <c r="N7226" t="s">
        <v>32</v>
      </c>
      <c r="O7226" s="4">
        <v>479.54</v>
      </c>
      <c r="P7226" t="s">
        <v>28</v>
      </c>
      <c r="Q7226" t="str" cm="1">
        <f t="array" ref="Q7226">_xlfn.IFS(
O7226&lt;50000,"Low Salary (&lt;$50K)",
O7226&lt;90000,"Lower Middle ($50K-$90K)",
O7226&lt;130000,"Middle ($90K-$130K)",
O7226&lt;170000,"Upper Middle ($130K-$170K)",
O7226&gt;=170000,"High Salary (&gt;$170K)"
)</f>
        <v>Low Salary (&lt;$50K)</v>
      </c>
      <c r="R7226" t="str" cm="1">
        <f t="array" ref="R7226">_xlfn.IFS(
G7226&lt;=2,"New Customers (0-2Y)",
G7226&lt;=5,"Growing Customers (3-5Y)",
G7226&lt;=8,"Established Customers (6-8Y)",
G7226&lt;=10,"Loyal Customers (9-10Y)"
)</f>
        <v>Established Customers (6-8Y)</v>
      </c>
    </row>
    <row r="7227" spans="1:18" x14ac:dyDescent="0.35">
      <c r="A7227">
        <v>15793366</v>
      </c>
      <c r="B7227" t="s">
        <v>470</v>
      </c>
      <c r="C7227" t="s">
        <v>42</v>
      </c>
      <c r="D7227" t="s">
        <v>39</v>
      </c>
      <c r="E7227">
        <v>35</v>
      </c>
      <c r="F7227" t="s">
        <v>19</v>
      </c>
      <c r="G7227">
        <v>7</v>
      </c>
      <c r="H7227" s="4">
        <v>92526.15</v>
      </c>
      <c r="I7227" t="s">
        <v>29</v>
      </c>
      <c r="J7227">
        <v>2</v>
      </c>
      <c r="K7227">
        <v>781</v>
      </c>
      <c r="L7227" t="s">
        <v>37</v>
      </c>
      <c r="M7227" t="s">
        <v>21</v>
      </c>
      <c r="N7227" t="s">
        <v>22</v>
      </c>
      <c r="O7227" s="4">
        <v>173837.54</v>
      </c>
      <c r="P7227" t="s">
        <v>28</v>
      </c>
      <c r="Q7227" t="str" cm="1">
        <f t="array" ref="Q7227">_xlfn.IFS(
O7227&lt;50000,"Low Salary (&lt;$50K)",
O7227&lt;90000,"Lower Middle ($50K-$90K)",
O7227&lt;130000,"Middle ($90K-$130K)",
O7227&lt;170000,"Upper Middle ($130K-$170K)",
O7227&gt;=170000,"High Salary (&gt;$170K)"
)</f>
        <v>High Salary (&gt;$170K)</v>
      </c>
      <c r="R7227" t="str" cm="1">
        <f t="array" ref="R7227">_xlfn.IFS(
G7227&lt;=2,"New Customers (0-2Y)",
G7227&lt;=5,"Growing Customers (3-5Y)",
G7227&lt;=8,"Established Customers (6-8Y)",
G7227&lt;=10,"Loyal Customers (9-10Y)"
)</f>
        <v>Established Customers (6-8Y)</v>
      </c>
    </row>
    <row r="7228" spans="1:18" x14ac:dyDescent="0.35">
      <c r="A7228">
        <v>15614813</v>
      </c>
      <c r="B7228" t="s">
        <v>161</v>
      </c>
      <c r="C7228" t="s">
        <v>42</v>
      </c>
      <c r="D7228" t="s">
        <v>18</v>
      </c>
      <c r="E7228">
        <v>46</v>
      </c>
      <c r="F7228" t="s">
        <v>19</v>
      </c>
      <c r="G7228">
        <v>0</v>
      </c>
      <c r="H7228" s="4">
        <v>107362.8</v>
      </c>
      <c r="I7228" t="s">
        <v>33</v>
      </c>
      <c r="J7228">
        <v>1</v>
      </c>
      <c r="K7228">
        <v>777</v>
      </c>
      <c r="L7228" t="s">
        <v>35</v>
      </c>
      <c r="M7228" t="s">
        <v>21</v>
      </c>
      <c r="N7228" t="s">
        <v>32</v>
      </c>
      <c r="O7228" s="4">
        <v>487.3</v>
      </c>
      <c r="P7228" t="s">
        <v>28</v>
      </c>
      <c r="Q7228" t="str" cm="1">
        <f t="array" ref="Q7228">_xlfn.IFS(
O7228&lt;50000,"Low Salary (&lt;$50K)",
O7228&lt;90000,"Lower Middle ($50K-$90K)",
O7228&lt;130000,"Middle ($90K-$130K)",
O7228&lt;170000,"Upper Middle ($130K-$170K)",
O7228&gt;=170000,"High Salary (&gt;$170K)"
)</f>
        <v>Low Salary (&lt;$50K)</v>
      </c>
      <c r="R7228" t="str" cm="1">
        <f t="array" ref="R7228">_xlfn.IFS(
G7228&lt;=2,"New Customers (0-2Y)",
G7228&lt;=5,"Growing Customers (3-5Y)",
G7228&lt;=8,"Established Customers (6-8Y)",
G7228&lt;=10,"Loyal Customers (9-10Y)"
)</f>
        <v>New Customers (0-2Y)</v>
      </c>
    </row>
    <row r="7229" spans="1:18" x14ac:dyDescent="0.35">
      <c r="A7229">
        <v>15566495</v>
      </c>
      <c r="B7229" t="s">
        <v>1293</v>
      </c>
      <c r="C7229" t="s">
        <v>26</v>
      </c>
      <c r="D7229" t="s">
        <v>18</v>
      </c>
      <c r="E7229">
        <v>24</v>
      </c>
      <c r="F7229" t="s">
        <v>43</v>
      </c>
      <c r="G7229">
        <v>2</v>
      </c>
      <c r="H7229" s="4">
        <v>0</v>
      </c>
      <c r="I7229" t="s">
        <v>24</v>
      </c>
      <c r="J7229">
        <v>1</v>
      </c>
      <c r="K7229">
        <v>704</v>
      </c>
      <c r="L7229" t="s">
        <v>35</v>
      </c>
      <c r="M7229" t="s">
        <v>21</v>
      </c>
      <c r="N7229" t="s">
        <v>32</v>
      </c>
      <c r="O7229" s="4">
        <v>35600.25</v>
      </c>
      <c r="P7229" t="s">
        <v>23</v>
      </c>
      <c r="Q7229" t="str" cm="1">
        <f t="array" ref="Q7229">_xlfn.IFS(
O7229&lt;50000,"Low Salary (&lt;$50K)",
O7229&lt;90000,"Lower Middle ($50K-$90K)",
O7229&lt;130000,"Middle ($90K-$130K)",
O7229&lt;170000,"Upper Middle ($130K-$170K)",
O7229&gt;=170000,"High Salary (&gt;$170K)"
)</f>
        <v>Low Salary (&lt;$50K)</v>
      </c>
      <c r="R7229" t="str" cm="1">
        <f t="array" ref="R7229">_xlfn.IFS(
G7229&lt;=2,"New Customers (0-2Y)",
G7229&lt;=5,"Growing Customers (3-5Y)",
G7229&lt;=8,"Established Customers (6-8Y)",
G7229&lt;=10,"Loyal Customers (9-10Y)"
)</f>
        <v>New Customers (0-2Y)</v>
      </c>
    </row>
    <row r="7230" spans="1:18" x14ac:dyDescent="0.35">
      <c r="A7230">
        <v>15707602</v>
      </c>
      <c r="B7230" t="s">
        <v>461</v>
      </c>
      <c r="C7230" t="s">
        <v>17</v>
      </c>
      <c r="D7230" t="s">
        <v>18</v>
      </c>
      <c r="E7230">
        <v>47</v>
      </c>
      <c r="F7230" t="s">
        <v>19</v>
      </c>
      <c r="G7230">
        <v>2</v>
      </c>
      <c r="H7230" s="4">
        <v>127286.04</v>
      </c>
      <c r="I7230" t="s">
        <v>33</v>
      </c>
      <c r="J7230">
        <v>2</v>
      </c>
      <c r="K7230">
        <v>539</v>
      </c>
      <c r="L7230" t="s">
        <v>31</v>
      </c>
      <c r="M7230" t="s">
        <v>21</v>
      </c>
      <c r="N7230" t="s">
        <v>22</v>
      </c>
      <c r="O7230" s="4">
        <v>166929.43</v>
      </c>
      <c r="P7230" t="s">
        <v>23</v>
      </c>
      <c r="Q7230" t="str" cm="1">
        <f t="array" ref="Q7230">_xlfn.IFS(
O7230&lt;50000,"Low Salary (&lt;$50K)",
O7230&lt;90000,"Lower Middle ($50K-$90K)",
O7230&lt;130000,"Middle ($90K-$130K)",
O7230&lt;170000,"Upper Middle ($130K-$170K)",
O7230&gt;=170000,"High Salary (&gt;$170K)"
)</f>
        <v>Upper Middle ($130K-$170K)</v>
      </c>
      <c r="R7230" t="str" cm="1">
        <f t="array" ref="R7230">_xlfn.IFS(
G7230&lt;=2,"New Customers (0-2Y)",
G7230&lt;=5,"Growing Customers (3-5Y)",
G7230&lt;=8,"Established Customers (6-8Y)",
G7230&lt;=10,"Loyal Customers (9-10Y)"
)</f>
        <v>New Customers (0-2Y)</v>
      </c>
    </row>
    <row r="7231" spans="1:18" x14ac:dyDescent="0.35">
      <c r="A7231">
        <v>15635244</v>
      </c>
      <c r="B7231" t="s">
        <v>126</v>
      </c>
      <c r="C7231" t="s">
        <v>17</v>
      </c>
      <c r="D7231" t="s">
        <v>18</v>
      </c>
      <c r="E7231">
        <v>29</v>
      </c>
      <c r="F7231" t="s">
        <v>43</v>
      </c>
      <c r="G7231">
        <v>6</v>
      </c>
      <c r="H7231" s="4">
        <v>0</v>
      </c>
      <c r="I7231" t="s">
        <v>24</v>
      </c>
      <c r="J7231">
        <v>2</v>
      </c>
      <c r="K7231">
        <v>716</v>
      </c>
      <c r="L7231" t="s">
        <v>35</v>
      </c>
      <c r="M7231" t="s">
        <v>21</v>
      </c>
      <c r="N7231" t="s">
        <v>22</v>
      </c>
      <c r="O7231" s="4">
        <v>98998.61</v>
      </c>
      <c r="P7231" t="s">
        <v>28</v>
      </c>
      <c r="Q7231" t="str" cm="1">
        <f t="array" ref="Q7231">_xlfn.IFS(
O7231&lt;50000,"Low Salary (&lt;$50K)",
O7231&lt;90000,"Lower Middle ($50K-$90K)",
O7231&lt;130000,"Middle ($90K-$130K)",
O7231&lt;170000,"Upper Middle ($130K-$170K)",
O7231&gt;=170000,"High Salary (&gt;$170K)"
)</f>
        <v>Middle ($90K-$130K)</v>
      </c>
      <c r="R7231" t="str" cm="1">
        <f t="array" ref="R7231">_xlfn.IFS(
G7231&lt;=2,"New Customers (0-2Y)",
G7231&lt;=5,"Growing Customers (3-5Y)",
G7231&lt;=8,"Established Customers (6-8Y)",
G7231&lt;=10,"Loyal Customers (9-10Y)"
)</f>
        <v>Established Customers (6-8Y)</v>
      </c>
    </row>
    <row r="7232" spans="1:18" x14ac:dyDescent="0.35">
      <c r="A7232">
        <v>15805627</v>
      </c>
      <c r="B7232" t="s">
        <v>984</v>
      </c>
      <c r="C7232" t="s">
        <v>17</v>
      </c>
      <c r="D7232" t="s">
        <v>39</v>
      </c>
      <c r="E7232">
        <v>37</v>
      </c>
      <c r="F7232" t="s">
        <v>19</v>
      </c>
      <c r="G7232">
        <v>2</v>
      </c>
      <c r="H7232" s="4">
        <v>0</v>
      </c>
      <c r="I7232" t="s">
        <v>24</v>
      </c>
      <c r="J7232">
        <v>2</v>
      </c>
      <c r="K7232">
        <v>670</v>
      </c>
      <c r="L7232" t="s">
        <v>35</v>
      </c>
      <c r="M7232" t="s">
        <v>21</v>
      </c>
      <c r="N7232" t="s">
        <v>22</v>
      </c>
      <c r="O7232" s="4">
        <v>54229.74</v>
      </c>
      <c r="P7232" t="s">
        <v>28</v>
      </c>
      <c r="Q7232" t="str" cm="1">
        <f t="array" ref="Q7232">_xlfn.IFS(
O7232&lt;50000,"Low Salary (&lt;$50K)",
O7232&lt;90000,"Lower Middle ($50K-$90K)",
O7232&lt;130000,"Middle ($90K-$130K)",
O7232&lt;170000,"Upper Middle ($130K-$170K)",
O7232&gt;=170000,"High Salary (&gt;$170K)"
)</f>
        <v>Lower Middle ($50K-$90K)</v>
      </c>
      <c r="R7232" t="str" cm="1">
        <f t="array" ref="R7232">_xlfn.IFS(
G7232&lt;=2,"New Customers (0-2Y)",
G7232&lt;=5,"Growing Customers (3-5Y)",
G7232&lt;=8,"Established Customers (6-8Y)",
G7232&lt;=10,"Loyal Customers (9-10Y)"
)</f>
        <v>New Customers (0-2Y)</v>
      </c>
    </row>
    <row r="7233" spans="1:18" x14ac:dyDescent="0.35">
      <c r="A7233">
        <v>15607986</v>
      </c>
      <c r="B7233" t="s">
        <v>916</v>
      </c>
      <c r="C7233" t="s">
        <v>17</v>
      </c>
      <c r="D7233" t="s">
        <v>39</v>
      </c>
      <c r="E7233">
        <v>40</v>
      </c>
      <c r="F7233" t="s">
        <v>19</v>
      </c>
      <c r="G7233">
        <v>10</v>
      </c>
      <c r="H7233" s="4">
        <v>139930.18</v>
      </c>
      <c r="I7233" t="s">
        <v>33</v>
      </c>
      <c r="J7233">
        <v>1</v>
      </c>
      <c r="K7233">
        <v>555</v>
      </c>
      <c r="L7233" t="s">
        <v>31</v>
      </c>
      <c r="M7233" t="s">
        <v>21</v>
      </c>
      <c r="N7233" t="s">
        <v>22</v>
      </c>
      <c r="O7233" s="4">
        <v>105720.09</v>
      </c>
      <c r="P7233" t="s">
        <v>28</v>
      </c>
      <c r="Q7233" t="str" cm="1">
        <f t="array" ref="Q7233">_xlfn.IFS(
O7233&lt;50000,"Low Salary (&lt;$50K)",
O7233&lt;90000,"Lower Middle ($50K-$90K)",
O7233&lt;130000,"Middle ($90K-$130K)",
O7233&lt;170000,"Upper Middle ($130K-$170K)",
O7233&gt;=170000,"High Salary (&gt;$170K)"
)</f>
        <v>Middle ($90K-$130K)</v>
      </c>
      <c r="R7233" t="str" cm="1">
        <f t="array" ref="R7233">_xlfn.IFS(
G7233&lt;=2,"New Customers (0-2Y)",
G7233&lt;=5,"Growing Customers (3-5Y)",
G7233&lt;=8,"Established Customers (6-8Y)",
G7233&lt;=10,"Loyal Customers (9-10Y)"
)</f>
        <v>Loyal Customers (9-10Y)</v>
      </c>
    </row>
    <row r="7234" spans="1:18" x14ac:dyDescent="0.35">
      <c r="A7234">
        <v>15799785</v>
      </c>
      <c r="B7234" t="s">
        <v>372</v>
      </c>
      <c r="C7234" t="s">
        <v>42</v>
      </c>
      <c r="D7234" t="s">
        <v>18</v>
      </c>
      <c r="E7234">
        <v>30</v>
      </c>
      <c r="F7234" t="s">
        <v>19</v>
      </c>
      <c r="G7234">
        <v>4</v>
      </c>
      <c r="H7234" s="4">
        <v>77949.69</v>
      </c>
      <c r="I7234" t="s">
        <v>29</v>
      </c>
      <c r="J7234">
        <v>1</v>
      </c>
      <c r="K7234">
        <v>679</v>
      </c>
      <c r="L7234" t="s">
        <v>35</v>
      </c>
      <c r="M7234" t="s">
        <v>21</v>
      </c>
      <c r="N7234" t="s">
        <v>22</v>
      </c>
      <c r="O7234" s="4">
        <v>121151.46</v>
      </c>
      <c r="P7234" t="s">
        <v>28</v>
      </c>
      <c r="Q7234" t="str" cm="1">
        <f t="array" ref="Q7234">_xlfn.IFS(
O7234&lt;50000,"Low Salary (&lt;$50K)",
O7234&lt;90000,"Lower Middle ($50K-$90K)",
O7234&lt;130000,"Middle ($90K-$130K)",
O7234&lt;170000,"Upper Middle ($130K-$170K)",
O7234&gt;=170000,"High Salary (&gt;$170K)"
)</f>
        <v>Middle ($90K-$130K)</v>
      </c>
      <c r="R7234" t="str" cm="1">
        <f t="array" ref="R7234">_xlfn.IFS(
G7234&lt;=2,"New Customers (0-2Y)",
G7234&lt;=5,"Growing Customers (3-5Y)",
G7234&lt;=8,"Established Customers (6-8Y)",
G7234&lt;=10,"Loyal Customers (9-10Y)"
)</f>
        <v>Growing Customers (3-5Y)</v>
      </c>
    </row>
    <row r="7235" spans="1:18" x14ac:dyDescent="0.35">
      <c r="A7235">
        <v>15699963</v>
      </c>
      <c r="B7235" t="s">
        <v>51</v>
      </c>
      <c r="C7235" t="s">
        <v>17</v>
      </c>
      <c r="D7235" t="s">
        <v>39</v>
      </c>
      <c r="E7235">
        <v>38</v>
      </c>
      <c r="F7235" t="s">
        <v>19</v>
      </c>
      <c r="G7235">
        <v>1</v>
      </c>
      <c r="H7235" s="4">
        <v>121405.04</v>
      </c>
      <c r="I7235" t="s">
        <v>33</v>
      </c>
      <c r="J7235">
        <v>1</v>
      </c>
      <c r="K7235">
        <v>571</v>
      </c>
      <c r="L7235" t="s">
        <v>31</v>
      </c>
      <c r="M7235" t="s">
        <v>21</v>
      </c>
      <c r="N7235" t="s">
        <v>22</v>
      </c>
      <c r="O7235" s="4">
        <v>154844.22</v>
      </c>
      <c r="P7235" t="s">
        <v>28</v>
      </c>
      <c r="Q7235" t="str" cm="1">
        <f t="array" ref="Q7235">_xlfn.IFS(
O7235&lt;50000,"Low Salary (&lt;$50K)",
O7235&lt;90000,"Lower Middle ($50K-$90K)",
O7235&lt;130000,"Middle ($90K-$130K)",
O7235&lt;170000,"Upper Middle ($130K-$170K)",
O7235&gt;=170000,"High Salary (&gt;$170K)"
)</f>
        <v>Upper Middle ($130K-$170K)</v>
      </c>
      <c r="R7235" t="str" cm="1">
        <f t="array" ref="R7235">_xlfn.IFS(
G7235&lt;=2,"New Customers (0-2Y)",
G7235&lt;=5,"Growing Customers (3-5Y)",
G7235&lt;=8,"Established Customers (6-8Y)",
G7235&lt;=10,"Loyal Customers (9-10Y)"
)</f>
        <v>New Customers (0-2Y)</v>
      </c>
    </row>
    <row r="7236" spans="1:18" x14ac:dyDescent="0.35">
      <c r="A7236">
        <v>15624595</v>
      </c>
      <c r="B7236" t="s">
        <v>391</v>
      </c>
      <c r="C7236" t="s">
        <v>26</v>
      </c>
      <c r="D7236" t="s">
        <v>18</v>
      </c>
      <c r="E7236">
        <v>35</v>
      </c>
      <c r="F7236" t="s">
        <v>19</v>
      </c>
      <c r="G7236">
        <v>5</v>
      </c>
      <c r="H7236" s="4">
        <v>124580.69</v>
      </c>
      <c r="I7236" t="s">
        <v>33</v>
      </c>
      <c r="J7236">
        <v>1</v>
      </c>
      <c r="K7236">
        <v>512</v>
      </c>
      <c r="L7236" t="s">
        <v>31</v>
      </c>
      <c r="M7236" t="s">
        <v>21</v>
      </c>
      <c r="N7236" t="s">
        <v>22</v>
      </c>
      <c r="O7236" s="4">
        <v>18785.48</v>
      </c>
      <c r="P7236" t="s">
        <v>28</v>
      </c>
      <c r="Q7236" t="str" cm="1">
        <f t="array" ref="Q7236">_xlfn.IFS(
O7236&lt;50000,"Low Salary (&lt;$50K)",
O7236&lt;90000,"Lower Middle ($50K-$90K)",
O7236&lt;130000,"Middle ($90K-$130K)",
O7236&lt;170000,"Upper Middle ($130K-$170K)",
O7236&gt;=170000,"High Salary (&gt;$170K)"
)</f>
        <v>Low Salary (&lt;$50K)</v>
      </c>
      <c r="R7236" t="str" cm="1">
        <f t="array" ref="R7236">_xlfn.IFS(
G7236&lt;=2,"New Customers (0-2Y)",
G7236&lt;=5,"Growing Customers (3-5Y)",
G7236&lt;=8,"Established Customers (6-8Y)",
G7236&lt;=10,"Loyal Customers (9-10Y)"
)</f>
        <v>Growing Customers (3-5Y)</v>
      </c>
    </row>
    <row r="7237" spans="1:18" x14ac:dyDescent="0.35">
      <c r="A7237">
        <v>15629750</v>
      </c>
      <c r="B7237" t="s">
        <v>2368</v>
      </c>
      <c r="C7237" t="s">
        <v>17</v>
      </c>
      <c r="D7237" t="s">
        <v>39</v>
      </c>
      <c r="E7237">
        <v>35</v>
      </c>
      <c r="F7237" t="s">
        <v>19</v>
      </c>
      <c r="G7237">
        <v>5</v>
      </c>
      <c r="H7237" s="4">
        <v>133087.76</v>
      </c>
      <c r="I7237" t="s">
        <v>33</v>
      </c>
      <c r="J7237">
        <v>1</v>
      </c>
      <c r="K7237">
        <v>697</v>
      </c>
      <c r="L7237" t="s">
        <v>35</v>
      </c>
      <c r="M7237" t="s">
        <v>21</v>
      </c>
      <c r="N7237" t="s">
        <v>32</v>
      </c>
      <c r="O7237" s="4">
        <v>64771.61</v>
      </c>
      <c r="P7237" t="s">
        <v>28</v>
      </c>
      <c r="Q7237" t="str" cm="1">
        <f t="array" ref="Q7237">_xlfn.IFS(
O7237&lt;50000,"Low Salary (&lt;$50K)",
O7237&lt;90000,"Lower Middle ($50K-$90K)",
O7237&lt;130000,"Middle ($90K-$130K)",
O7237&lt;170000,"Upper Middle ($130K-$170K)",
O7237&gt;=170000,"High Salary (&gt;$170K)"
)</f>
        <v>Lower Middle ($50K-$90K)</v>
      </c>
      <c r="R7237" t="str" cm="1">
        <f t="array" ref="R7237">_xlfn.IFS(
G7237&lt;=2,"New Customers (0-2Y)",
G7237&lt;=5,"Growing Customers (3-5Y)",
G7237&lt;=8,"Established Customers (6-8Y)",
G7237&lt;=10,"Loyal Customers (9-10Y)"
)</f>
        <v>Growing Customers (3-5Y)</v>
      </c>
    </row>
    <row r="7238" spans="1:18" x14ac:dyDescent="0.35">
      <c r="A7238">
        <v>15651460</v>
      </c>
      <c r="B7238" t="s">
        <v>331</v>
      </c>
      <c r="C7238" t="s">
        <v>26</v>
      </c>
      <c r="D7238" t="s">
        <v>39</v>
      </c>
      <c r="E7238">
        <v>34</v>
      </c>
      <c r="F7238" t="s">
        <v>19</v>
      </c>
      <c r="G7238">
        <v>7</v>
      </c>
      <c r="H7238" s="4">
        <v>0</v>
      </c>
      <c r="I7238" t="s">
        <v>24</v>
      </c>
      <c r="J7238">
        <v>1</v>
      </c>
      <c r="K7238">
        <v>424</v>
      </c>
      <c r="L7238" t="s">
        <v>44</v>
      </c>
      <c r="M7238" t="s">
        <v>21</v>
      </c>
      <c r="N7238" t="s">
        <v>22</v>
      </c>
      <c r="O7238" s="4">
        <v>16250.61</v>
      </c>
      <c r="P7238" t="s">
        <v>28</v>
      </c>
      <c r="Q7238" t="str" cm="1">
        <f t="array" ref="Q7238">_xlfn.IFS(
O7238&lt;50000,"Low Salary (&lt;$50K)",
O7238&lt;90000,"Lower Middle ($50K-$90K)",
O7238&lt;130000,"Middle ($90K-$130K)",
O7238&lt;170000,"Upper Middle ($130K-$170K)",
O7238&gt;=170000,"High Salary (&gt;$170K)"
)</f>
        <v>Low Salary (&lt;$50K)</v>
      </c>
      <c r="R7238" t="str" cm="1">
        <f t="array" ref="R7238">_xlfn.IFS(
G7238&lt;=2,"New Customers (0-2Y)",
G7238&lt;=5,"Growing Customers (3-5Y)",
G7238&lt;=8,"Established Customers (6-8Y)",
G7238&lt;=10,"Loyal Customers (9-10Y)"
)</f>
        <v>Established Customers (6-8Y)</v>
      </c>
    </row>
    <row r="7239" spans="1:18" x14ac:dyDescent="0.35">
      <c r="A7239">
        <v>15753550</v>
      </c>
      <c r="B7239" t="s">
        <v>2509</v>
      </c>
      <c r="C7239" t="s">
        <v>17</v>
      </c>
      <c r="D7239" t="s">
        <v>18</v>
      </c>
      <c r="E7239">
        <v>43</v>
      </c>
      <c r="F7239" t="s">
        <v>19</v>
      </c>
      <c r="G7239">
        <v>7</v>
      </c>
      <c r="H7239" s="4">
        <v>0</v>
      </c>
      <c r="I7239" t="s">
        <v>24</v>
      </c>
      <c r="J7239">
        <v>2</v>
      </c>
      <c r="K7239">
        <v>684</v>
      </c>
      <c r="L7239" t="s">
        <v>35</v>
      </c>
      <c r="M7239" t="s">
        <v>21</v>
      </c>
      <c r="N7239" t="s">
        <v>32</v>
      </c>
      <c r="O7239" s="4">
        <v>131093.99</v>
      </c>
      <c r="P7239" t="s">
        <v>28</v>
      </c>
      <c r="Q7239" t="str" cm="1">
        <f t="array" ref="Q7239">_xlfn.IFS(
O7239&lt;50000,"Low Salary (&lt;$50K)",
O7239&lt;90000,"Lower Middle ($50K-$90K)",
O7239&lt;130000,"Middle ($90K-$130K)",
O7239&lt;170000,"Upper Middle ($130K-$170K)",
O7239&gt;=170000,"High Salary (&gt;$170K)"
)</f>
        <v>Upper Middle ($130K-$170K)</v>
      </c>
      <c r="R7239" t="str" cm="1">
        <f t="array" ref="R7239">_xlfn.IFS(
G7239&lt;=2,"New Customers (0-2Y)",
G7239&lt;=5,"Growing Customers (3-5Y)",
G7239&lt;=8,"Established Customers (6-8Y)",
G7239&lt;=10,"Loyal Customers (9-10Y)"
)</f>
        <v>Established Customers (6-8Y)</v>
      </c>
    </row>
    <row r="7240" spans="1:18" x14ac:dyDescent="0.35">
      <c r="A7240">
        <v>15594133</v>
      </c>
      <c r="B7240" t="s">
        <v>2510</v>
      </c>
      <c r="C7240" t="s">
        <v>26</v>
      </c>
      <c r="D7240" t="s">
        <v>39</v>
      </c>
      <c r="E7240">
        <v>62</v>
      </c>
      <c r="F7240" t="s">
        <v>2967</v>
      </c>
      <c r="G7240">
        <v>7</v>
      </c>
      <c r="H7240" s="4">
        <v>0</v>
      </c>
      <c r="I7240" t="s">
        <v>24</v>
      </c>
      <c r="J7240">
        <v>1</v>
      </c>
      <c r="K7240">
        <v>697</v>
      </c>
      <c r="L7240" t="s">
        <v>35</v>
      </c>
      <c r="M7240" t="s">
        <v>21</v>
      </c>
      <c r="N7240" t="s">
        <v>32</v>
      </c>
      <c r="O7240" s="4">
        <v>129188.18</v>
      </c>
      <c r="P7240" t="s">
        <v>23</v>
      </c>
      <c r="Q7240" t="str" cm="1">
        <f t="array" ref="Q7240">_xlfn.IFS(
O7240&lt;50000,"Low Salary (&lt;$50K)",
O7240&lt;90000,"Lower Middle ($50K-$90K)",
O7240&lt;130000,"Middle ($90K-$130K)",
O7240&lt;170000,"Upper Middle ($130K-$170K)",
O7240&gt;=170000,"High Salary (&gt;$170K)"
)</f>
        <v>Middle ($90K-$130K)</v>
      </c>
      <c r="R7240" t="str" cm="1">
        <f t="array" ref="R7240">_xlfn.IFS(
G7240&lt;=2,"New Customers (0-2Y)",
G7240&lt;=5,"Growing Customers (3-5Y)",
G7240&lt;=8,"Established Customers (6-8Y)",
G7240&lt;=10,"Loyal Customers (9-10Y)"
)</f>
        <v>Established Customers (6-8Y)</v>
      </c>
    </row>
    <row r="7241" spans="1:18" x14ac:dyDescent="0.35">
      <c r="A7241">
        <v>15772329</v>
      </c>
      <c r="B7241" t="s">
        <v>1121</v>
      </c>
      <c r="C7241" t="s">
        <v>42</v>
      </c>
      <c r="D7241" t="s">
        <v>39</v>
      </c>
      <c r="E7241">
        <v>45</v>
      </c>
      <c r="F7241" t="s">
        <v>19</v>
      </c>
      <c r="G7241">
        <v>8</v>
      </c>
      <c r="H7241" s="4">
        <v>103741.14</v>
      </c>
      <c r="I7241" t="s">
        <v>33</v>
      </c>
      <c r="J7241">
        <v>1</v>
      </c>
      <c r="K7241">
        <v>580</v>
      </c>
      <c r="L7241" t="s">
        <v>31</v>
      </c>
      <c r="M7241" t="s">
        <v>21</v>
      </c>
      <c r="N7241" t="s">
        <v>32</v>
      </c>
      <c r="O7241" s="4">
        <v>47428.73</v>
      </c>
      <c r="P7241" t="s">
        <v>23</v>
      </c>
      <c r="Q7241" t="str" cm="1">
        <f t="array" ref="Q7241">_xlfn.IFS(
O7241&lt;50000,"Low Salary (&lt;$50K)",
O7241&lt;90000,"Lower Middle ($50K-$90K)",
O7241&lt;130000,"Middle ($90K-$130K)",
O7241&lt;170000,"Upper Middle ($130K-$170K)",
O7241&gt;=170000,"High Salary (&gt;$170K)"
)</f>
        <v>Low Salary (&lt;$50K)</v>
      </c>
      <c r="R7241" t="str" cm="1">
        <f t="array" ref="R7241">_xlfn.IFS(
G7241&lt;=2,"New Customers (0-2Y)",
G7241&lt;=5,"Growing Customers (3-5Y)",
G7241&lt;=8,"Established Customers (6-8Y)",
G7241&lt;=10,"Loyal Customers (9-10Y)"
)</f>
        <v>Established Customers (6-8Y)</v>
      </c>
    </row>
    <row r="7242" spans="1:18" x14ac:dyDescent="0.35">
      <c r="A7242">
        <v>15591552</v>
      </c>
      <c r="B7242" t="s">
        <v>1078</v>
      </c>
      <c r="C7242" t="s">
        <v>17</v>
      </c>
      <c r="D7242" t="s">
        <v>18</v>
      </c>
      <c r="E7242">
        <v>32</v>
      </c>
      <c r="F7242" t="s">
        <v>19</v>
      </c>
      <c r="G7242">
        <v>7</v>
      </c>
      <c r="H7242" s="4">
        <v>98877.95</v>
      </c>
      <c r="I7242" t="s">
        <v>29</v>
      </c>
      <c r="J7242">
        <v>1</v>
      </c>
      <c r="K7242">
        <v>600</v>
      </c>
      <c r="L7242" t="s">
        <v>20</v>
      </c>
      <c r="M7242" t="s">
        <v>21</v>
      </c>
      <c r="N7242" t="s">
        <v>32</v>
      </c>
      <c r="O7242" s="4">
        <v>132973.21</v>
      </c>
      <c r="P7242" t="s">
        <v>28</v>
      </c>
      <c r="Q7242" t="str" cm="1">
        <f t="array" ref="Q7242">_xlfn.IFS(
O7242&lt;50000,"Low Salary (&lt;$50K)",
O7242&lt;90000,"Lower Middle ($50K-$90K)",
O7242&lt;130000,"Middle ($90K-$130K)",
O7242&lt;170000,"Upper Middle ($130K-$170K)",
O7242&gt;=170000,"High Salary (&gt;$170K)"
)</f>
        <v>Upper Middle ($130K-$170K)</v>
      </c>
      <c r="R7242" t="str" cm="1">
        <f t="array" ref="R7242">_xlfn.IFS(
G7242&lt;=2,"New Customers (0-2Y)",
G7242&lt;=5,"Growing Customers (3-5Y)",
G7242&lt;=8,"Established Customers (6-8Y)",
G7242&lt;=10,"Loyal Customers (9-10Y)"
)</f>
        <v>Established Customers (6-8Y)</v>
      </c>
    </row>
    <row r="7243" spans="1:18" x14ac:dyDescent="0.35">
      <c r="A7243">
        <v>15750921</v>
      </c>
      <c r="B7243" t="s">
        <v>2511</v>
      </c>
      <c r="C7243" t="s">
        <v>17</v>
      </c>
      <c r="D7243" t="s">
        <v>39</v>
      </c>
      <c r="E7243">
        <v>37</v>
      </c>
      <c r="F7243" t="s">
        <v>19</v>
      </c>
      <c r="G7243">
        <v>5</v>
      </c>
      <c r="H7243" s="4">
        <v>105843.26</v>
      </c>
      <c r="I7243" t="s">
        <v>33</v>
      </c>
      <c r="J7243">
        <v>2</v>
      </c>
      <c r="K7243">
        <v>521</v>
      </c>
      <c r="L7243" t="s">
        <v>31</v>
      </c>
      <c r="M7243" t="s">
        <v>21</v>
      </c>
      <c r="N7243" t="s">
        <v>22</v>
      </c>
      <c r="O7243" s="4">
        <v>84908.2</v>
      </c>
      <c r="P7243" t="s">
        <v>28</v>
      </c>
      <c r="Q7243" t="str" cm="1">
        <f t="array" ref="Q7243">_xlfn.IFS(
O7243&lt;50000,"Low Salary (&lt;$50K)",
O7243&lt;90000,"Lower Middle ($50K-$90K)",
O7243&lt;130000,"Middle ($90K-$130K)",
O7243&lt;170000,"Upper Middle ($130K-$170K)",
O7243&gt;=170000,"High Salary (&gt;$170K)"
)</f>
        <v>Lower Middle ($50K-$90K)</v>
      </c>
      <c r="R7243" t="str" cm="1">
        <f t="array" ref="R7243">_xlfn.IFS(
G7243&lt;=2,"New Customers (0-2Y)",
G7243&lt;=5,"Growing Customers (3-5Y)",
G7243&lt;=8,"Established Customers (6-8Y)",
G7243&lt;=10,"Loyal Customers (9-10Y)"
)</f>
        <v>Growing Customers (3-5Y)</v>
      </c>
    </row>
    <row r="7244" spans="1:18" x14ac:dyDescent="0.35">
      <c r="A7244">
        <v>15701687</v>
      </c>
      <c r="B7244" t="s">
        <v>203</v>
      </c>
      <c r="C7244" t="s">
        <v>26</v>
      </c>
      <c r="D7244" t="s">
        <v>39</v>
      </c>
      <c r="E7244">
        <v>44</v>
      </c>
      <c r="F7244" t="s">
        <v>19</v>
      </c>
      <c r="G7244">
        <v>7</v>
      </c>
      <c r="H7244" s="4">
        <v>77526.66</v>
      </c>
      <c r="I7244" t="s">
        <v>29</v>
      </c>
      <c r="J7244">
        <v>3</v>
      </c>
      <c r="K7244">
        <v>664</v>
      </c>
      <c r="L7244" t="s">
        <v>35</v>
      </c>
      <c r="M7244" t="s">
        <v>27</v>
      </c>
      <c r="N7244" t="s">
        <v>32</v>
      </c>
      <c r="O7244" s="4">
        <v>57338.559999999998</v>
      </c>
      <c r="P7244" t="s">
        <v>23</v>
      </c>
      <c r="Q7244" t="str" cm="1">
        <f t="array" ref="Q7244">_xlfn.IFS(
O7244&lt;50000,"Low Salary (&lt;$50K)",
O7244&lt;90000,"Lower Middle ($50K-$90K)",
O7244&lt;130000,"Middle ($90K-$130K)",
O7244&lt;170000,"Upper Middle ($130K-$170K)",
O7244&gt;=170000,"High Salary (&gt;$170K)"
)</f>
        <v>Lower Middle ($50K-$90K)</v>
      </c>
      <c r="R7244" t="str" cm="1">
        <f t="array" ref="R7244">_xlfn.IFS(
G7244&lt;=2,"New Customers (0-2Y)",
G7244&lt;=5,"Growing Customers (3-5Y)",
G7244&lt;=8,"Established Customers (6-8Y)",
G7244&lt;=10,"Loyal Customers (9-10Y)"
)</f>
        <v>Established Customers (6-8Y)</v>
      </c>
    </row>
    <row r="7245" spans="1:18" x14ac:dyDescent="0.35">
      <c r="A7245">
        <v>15728906</v>
      </c>
      <c r="B7245" t="s">
        <v>2298</v>
      </c>
      <c r="C7245" t="s">
        <v>17</v>
      </c>
      <c r="D7245" t="s">
        <v>39</v>
      </c>
      <c r="E7245">
        <v>77</v>
      </c>
      <c r="F7245" t="s">
        <v>2967</v>
      </c>
      <c r="G7245">
        <v>5</v>
      </c>
      <c r="H7245" s="4">
        <v>0</v>
      </c>
      <c r="I7245" t="s">
        <v>24</v>
      </c>
      <c r="J7245">
        <v>2</v>
      </c>
      <c r="K7245">
        <v>634</v>
      </c>
      <c r="L7245" t="s">
        <v>20</v>
      </c>
      <c r="M7245" t="s">
        <v>21</v>
      </c>
      <c r="N7245" t="s">
        <v>22</v>
      </c>
      <c r="O7245" s="4">
        <v>161579.85</v>
      </c>
      <c r="P7245" t="s">
        <v>28</v>
      </c>
      <c r="Q7245" t="str" cm="1">
        <f t="array" ref="Q7245">_xlfn.IFS(
O7245&lt;50000,"Low Salary (&lt;$50K)",
O7245&lt;90000,"Lower Middle ($50K-$90K)",
O7245&lt;130000,"Middle ($90K-$130K)",
O7245&lt;170000,"Upper Middle ($130K-$170K)",
O7245&gt;=170000,"High Salary (&gt;$170K)"
)</f>
        <v>Upper Middle ($130K-$170K)</v>
      </c>
      <c r="R7245" t="str" cm="1">
        <f t="array" ref="R7245">_xlfn.IFS(
G7245&lt;=2,"New Customers (0-2Y)",
G7245&lt;=5,"Growing Customers (3-5Y)",
G7245&lt;=8,"Established Customers (6-8Y)",
G7245&lt;=10,"Loyal Customers (9-10Y)"
)</f>
        <v>Growing Customers (3-5Y)</v>
      </c>
    </row>
    <row r="7246" spans="1:18" x14ac:dyDescent="0.35">
      <c r="A7246">
        <v>15670029</v>
      </c>
      <c r="B7246" t="s">
        <v>551</v>
      </c>
      <c r="C7246" t="s">
        <v>17</v>
      </c>
      <c r="D7246" t="s">
        <v>18</v>
      </c>
      <c r="E7246">
        <v>33</v>
      </c>
      <c r="F7246" t="s">
        <v>19</v>
      </c>
      <c r="G7246">
        <v>7</v>
      </c>
      <c r="H7246" s="4">
        <v>0</v>
      </c>
      <c r="I7246" t="s">
        <v>24</v>
      </c>
      <c r="J7246">
        <v>2</v>
      </c>
      <c r="K7246">
        <v>445</v>
      </c>
      <c r="L7246" t="s">
        <v>44</v>
      </c>
      <c r="M7246" t="s">
        <v>21</v>
      </c>
      <c r="N7246" t="s">
        <v>32</v>
      </c>
      <c r="O7246" s="4">
        <v>122625.68</v>
      </c>
      <c r="P7246" t="s">
        <v>28</v>
      </c>
      <c r="Q7246" t="str" cm="1">
        <f t="array" ref="Q7246">_xlfn.IFS(
O7246&lt;50000,"Low Salary (&lt;$50K)",
O7246&lt;90000,"Lower Middle ($50K-$90K)",
O7246&lt;130000,"Middle ($90K-$130K)",
O7246&lt;170000,"Upper Middle ($130K-$170K)",
O7246&gt;=170000,"High Salary (&gt;$170K)"
)</f>
        <v>Middle ($90K-$130K)</v>
      </c>
      <c r="R7246" t="str" cm="1">
        <f t="array" ref="R7246">_xlfn.IFS(
G7246&lt;=2,"New Customers (0-2Y)",
G7246&lt;=5,"Growing Customers (3-5Y)",
G7246&lt;=8,"Established Customers (6-8Y)",
G7246&lt;=10,"Loyal Customers (9-10Y)"
)</f>
        <v>Established Customers (6-8Y)</v>
      </c>
    </row>
    <row r="7247" spans="1:18" x14ac:dyDescent="0.35">
      <c r="A7247">
        <v>15763579</v>
      </c>
      <c r="B7247" t="s">
        <v>2512</v>
      </c>
      <c r="C7247" t="s">
        <v>42</v>
      </c>
      <c r="D7247" t="s">
        <v>18</v>
      </c>
      <c r="E7247">
        <v>36</v>
      </c>
      <c r="F7247" t="s">
        <v>19</v>
      </c>
      <c r="G7247">
        <v>2</v>
      </c>
      <c r="H7247" s="4">
        <v>105264.88</v>
      </c>
      <c r="I7247" t="s">
        <v>33</v>
      </c>
      <c r="J7247">
        <v>2</v>
      </c>
      <c r="K7247">
        <v>702</v>
      </c>
      <c r="L7247" t="s">
        <v>35</v>
      </c>
      <c r="M7247" t="s">
        <v>21</v>
      </c>
      <c r="N7247" t="s">
        <v>22</v>
      </c>
      <c r="O7247" s="4">
        <v>52909.87</v>
      </c>
      <c r="P7247" t="s">
        <v>28</v>
      </c>
      <c r="Q7247" t="str" cm="1">
        <f t="array" ref="Q7247">_xlfn.IFS(
O7247&lt;50000,"Low Salary (&lt;$50K)",
O7247&lt;90000,"Lower Middle ($50K-$90K)",
O7247&lt;130000,"Middle ($90K-$130K)",
O7247&lt;170000,"Upper Middle ($130K-$170K)",
O7247&gt;=170000,"High Salary (&gt;$170K)"
)</f>
        <v>Lower Middle ($50K-$90K)</v>
      </c>
      <c r="R7247" t="str" cm="1">
        <f t="array" ref="R7247">_xlfn.IFS(
G7247&lt;=2,"New Customers (0-2Y)",
G7247&lt;=5,"Growing Customers (3-5Y)",
G7247&lt;=8,"Established Customers (6-8Y)",
G7247&lt;=10,"Loyal Customers (9-10Y)"
)</f>
        <v>New Customers (0-2Y)</v>
      </c>
    </row>
    <row r="7248" spans="1:18" x14ac:dyDescent="0.35">
      <c r="A7248">
        <v>15728010</v>
      </c>
      <c r="B7248" t="s">
        <v>128</v>
      </c>
      <c r="C7248" t="s">
        <v>17</v>
      </c>
      <c r="D7248" t="s">
        <v>39</v>
      </c>
      <c r="E7248">
        <v>37</v>
      </c>
      <c r="F7248" t="s">
        <v>19</v>
      </c>
      <c r="G7248">
        <v>5</v>
      </c>
      <c r="H7248" s="4">
        <v>0</v>
      </c>
      <c r="I7248" t="s">
        <v>24</v>
      </c>
      <c r="J7248">
        <v>2</v>
      </c>
      <c r="K7248">
        <v>485</v>
      </c>
      <c r="L7248" t="s">
        <v>44</v>
      </c>
      <c r="M7248" t="s">
        <v>27</v>
      </c>
      <c r="N7248" t="s">
        <v>22</v>
      </c>
      <c r="O7248" s="4">
        <v>170226.47</v>
      </c>
      <c r="P7248" t="s">
        <v>28</v>
      </c>
      <c r="Q7248" t="str" cm="1">
        <f t="array" ref="Q7248">_xlfn.IFS(
O7248&lt;50000,"Low Salary (&lt;$50K)",
O7248&lt;90000,"Lower Middle ($50K-$90K)",
O7248&lt;130000,"Middle ($90K-$130K)",
O7248&lt;170000,"Upper Middle ($130K-$170K)",
O7248&gt;=170000,"High Salary (&gt;$170K)"
)</f>
        <v>High Salary (&gt;$170K)</v>
      </c>
      <c r="R7248" t="str" cm="1">
        <f t="array" ref="R7248">_xlfn.IFS(
G7248&lt;=2,"New Customers (0-2Y)",
G7248&lt;=5,"Growing Customers (3-5Y)",
G7248&lt;=8,"Established Customers (6-8Y)",
G7248&lt;=10,"Loyal Customers (9-10Y)"
)</f>
        <v>Growing Customers (3-5Y)</v>
      </c>
    </row>
    <row r="7249" spans="1:18" x14ac:dyDescent="0.35">
      <c r="A7249">
        <v>15663194</v>
      </c>
      <c r="B7249" t="s">
        <v>2513</v>
      </c>
      <c r="C7249" t="s">
        <v>42</v>
      </c>
      <c r="D7249" t="s">
        <v>18</v>
      </c>
      <c r="E7249">
        <v>40</v>
      </c>
      <c r="F7249" t="s">
        <v>19</v>
      </c>
      <c r="G7249">
        <v>3</v>
      </c>
      <c r="H7249" s="4">
        <v>110150.43</v>
      </c>
      <c r="I7249" t="s">
        <v>33</v>
      </c>
      <c r="J7249">
        <v>1</v>
      </c>
      <c r="K7249">
        <v>582</v>
      </c>
      <c r="L7249" t="s">
        <v>31</v>
      </c>
      <c r="M7249" t="s">
        <v>21</v>
      </c>
      <c r="N7249" t="s">
        <v>22</v>
      </c>
      <c r="O7249" s="4">
        <v>191757.65</v>
      </c>
      <c r="P7249" t="s">
        <v>23</v>
      </c>
      <c r="Q7249" t="str" cm="1">
        <f t="array" ref="Q7249">_xlfn.IFS(
O7249&lt;50000,"Low Salary (&lt;$50K)",
O7249&lt;90000,"Lower Middle ($50K-$90K)",
O7249&lt;130000,"Middle ($90K-$130K)",
O7249&lt;170000,"Upper Middle ($130K-$170K)",
O7249&gt;=170000,"High Salary (&gt;$170K)"
)</f>
        <v>High Salary (&gt;$170K)</v>
      </c>
      <c r="R7249" t="str" cm="1">
        <f t="array" ref="R7249">_xlfn.IFS(
G7249&lt;=2,"New Customers (0-2Y)",
G7249&lt;=5,"Growing Customers (3-5Y)",
G7249&lt;=8,"Established Customers (6-8Y)",
G7249&lt;=10,"Loyal Customers (9-10Y)"
)</f>
        <v>Growing Customers (3-5Y)</v>
      </c>
    </row>
    <row r="7250" spans="1:18" x14ac:dyDescent="0.35">
      <c r="A7250">
        <v>15736510</v>
      </c>
      <c r="B7250" t="s">
        <v>533</v>
      </c>
      <c r="C7250" t="s">
        <v>26</v>
      </c>
      <c r="D7250" t="s">
        <v>18</v>
      </c>
      <c r="E7250">
        <v>57</v>
      </c>
      <c r="F7250" t="s">
        <v>19</v>
      </c>
      <c r="G7250">
        <v>2</v>
      </c>
      <c r="H7250" s="4">
        <v>0</v>
      </c>
      <c r="I7250" t="s">
        <v>24</v>
      </c>
      <c r="J7250">
        <v>3</v>
      </c>
      <c r="K7250">
        <v>605</v>
      </c>
      <c r="L7250" t="s">
        <v>20</v>
      </c>
      <c r="M7250" t="s">
        <v>21</v>
      </c>
      <c r="N7250" t="s">
        <v>32</v>
      </c>
      <c r="O7250" s="4">
        <v>66652.75</v>
      </c>
      <c r="P7250" t="s">
        <v>23</v>
      </c>
      <c r="Q7250" t="str" cm="1">
        <f t="array" ref="Q7250">_xlfn.IFS(
O7250&lt;50000,"Low Salary (&lt;$50K)",
O7250&lt;90000,"Lower Middle ($50K-$90K)",
O7250&lt;130000,"Middle ($90K-$130K)",
O7250&lt;170000,"Upper Middle ($130K-$170K)",
O7250&gt;=170000,"High Salary (&gt;$170K)"
)</f>
        <v>Lower Middle ($50K-$90K)</v>
      </c>
      <c r="R7250" t="str" cm="1">
        <f t="array" ref="R7250">_xlfn.IFS(
G7250&lt;=2,"New Customers (0-2Y)",
G7250&lt;=5,"Growing Customers (3-5Y)",
G7250&lt;=8,"Established Customers (6-8Y)",
G7250&lt;=10,"Loyal Customers (9-10Y)"
)</f>
        <v>New Customers (0-2Y)</v>
      </c>
    </row>
    <row r="7251" spans="1:18" x14ac:dyDescent="0.35">
      <c r="A7251">
        <v>15745804</v>
      </c>
      <c r="B7251" t="s">
        <v>1142</v>
      </c>
      <c r="C7251" t="s">
        <v>17</v>
      </c>
      <c r="D7251" t="s">
        <v>39</v>
      </c>
      <c r="E7251">
        <v>25</v>
      </c>
      <c r="F7251" t="s">
        <v>43</v>
      </c>
      <c r="G7251">
        <v>7</v>
      </c>
      <c r="H7251" s="4">
        <v>0</v>
      </c>
      <c r="I7251" t="s">
        <v>24</v>
      </c>
      <c r="J7251">
        <v>2</v>
      </c>
      <c r="K7251">
        <v>628</v>
      </c>
      <c r="L7251" t="s">
        <v>20</v>
      </c>
      <c r="M7251" t="s">
        <v>21</v>
      </c>
      <c r="N7251" t="s">
        <v>22</v>
      </c>
      <c r="O7251" s="4">
        <v>195977.75</v>
      </c>
      <c r="P7251" t="s">
        <v>28</v>
      </c>
      <c r="Q7251" t="str" cm="1">
        <f t="array" ref="Q7251">_xlfn.IFS(
O7251&lt;50000,"Low Salary (&lt;$50K)",
O7251&lt;90000,"Lower Middle ($50K-$90K)",
O7251&lt;130000,"Middle ($90K-$130K)",
O7251&lt;170000,"Upper Middle ($130K-$170K)",
O7251&gt;=170000,"High Salary (&gt;$170K)"
)</f>
        <v>High Salary (&gt;$170K)</v>
      </c>
      <c r="R7251" t="str" cm="1">
        <f t="array" ref="R7251">_xlfn.IFS(
G7251&lt;=2,"New Customers (0-2Y)",
G7251&lt;=5,"Growing Customers (3-5Y)",
G7251&lt;=8,"Established Customers (6-8Y)",
G7251&lt;=10,"Loyal Customers (9-10Y)"
)</f>
        <v>Established Customers (6-8Y)</v>
      </c>
    </row>
    <row r="7252" spans="1:18" x14ac:dyDescent="0.35">
      <c r="A7252">
        <v>15631451</v>
      </c>
      <c r="B7252" t="s">
        <v>258</v>
      </c>
      <c r="C7252" t="s">
        <v>26</v>
      </c>
      <c r="D7252" t="s">
        <v>18</v>
      </c>
      <c r="E7252">
        <v>28</v>
      </c>
      <c r="F7252" t="s">
        <v>43</v>
      </c>
      <c r="G7252">
        <v>6</v>
      </c>
      <c r="H7252" s="4">
        <v>0</v>
      </c>
      <c r="I7252" t="s">
        <v>24</v>
      </c>
      <c r="J7252">
        <v>2</v>
      </c>
      <c r="K7252">
        <v>604</v>
      </c>
      <c r="L7252" t="s">
        <v>20</v>
      </c>
      <c r="M7252" t="s">
        <v>21</v>
      </c>
      <c r="N7252" t="s">
        <v>22</v>
      </c>
      <c r="O7252" s="4">
        <v>69056.259999999995</v>
      </c>
      <c r="P7252" t="s">
        <v>28</v>
      </c>
      <c r="Q7252" t="str" cm="1">
        <f t="array" ref="Q7252">_xlfn.IFS(
O7252&lt;50000,"Low Salary (&lt;$50K)",
O7252&lt;90000,"Lower Middle ($50K-$90K)",
O7252&lt;130000,"Middle ($90K-$130K)",
O7252&lt;170000,"Upper Middle ($130K-$170K)",
O7252&gt;=170000,"High Salary (&gt;$170K)"
)</f>
        <v>Lower Middle ($50K-$90K)</v>
      </c>
      <c r="R7252" t="str" cm="1">
        <f t="array" ref="R7252">_xlfn.IFS(
G7252&lt;=2,"New Customers (0-2Y)",
G7252&lt;=5,"Growing Customers (3-5Y)",
G7252&lt;=8,"Established Customers (6-8Y)",
G7252&lt;=10,"Loyal Customers (9-10Y)"
)</f>
        <v>Established Customers (6-8Y)</v>
      </c>
    </row>
    <row r="7253" spans="1:18" x14ac:dyDescent="0.35">
      <c r="A7253">
        <v>15746995</v>
      </c>
      <c r="B7253" t="s">
        <v>370</v>
      </c>
      <c r="C7253" t="s">
        <v>42</v>
      </c>
      <c r="D7253" t="s">
        <v>39</v>
      </c>
      <c r="E7253">
        <v>31</v>
      </c>
      <c r="F7253" t="s">
        <v>19</v>
      </c>
      <c r="G7253">
        <v>9</v>
      </c>
      <c r="H7253" s="4">
        <v>138166.29999999999</v>
      </c>
      <c r="I7253" t="s">
        <v>33</v>
      </c>
      <c r="J7253">
        <v>1</v>
      </c>
      <c r="K7253">
        <v>724</v>
      </c>
      <c r="L7253" t="s">
        <v>35</v>
      </c>
      <c r="M7253" t="s">
        <v>21</v>
      </c>
      <c r="N7253" t="s">
        <v>32</v>
      </c>
      <c r="O7253" s="4">
        <v>12920.43</v>
      </c>
      <c r="P7253" t="s">
        <v>28</v>
      </c>
      <c r="Q7253" t="str" cm="1">
        <f t="array" ref="Q7253">_xlfn.IFS(
O7253&lt;50000,"Low Salary (&lt;$50K)",
O7253&lt;90000,"Lower Middle ($50K-$90K)",
O7253&lt;130000,"Middle ($90K-$130K)",
O7253&lt;170000,"Upper Middle ($130K-$170K)",
O7253&gt;=170000,"High Salary (&gt;$170K)"
)</f>
        <v>Low Salary (&lt;$50K)</v>
      </c>
      <c r="R7253" t="str" cm="1">
        <f t="array" ref="R7253">_xlfn.IFS(
G7253&lt;=2,"New Customers (0-2Y)",
G7253&lt;=5,"Growing Customers (3-5Y)",
G7253&lt;=8,"Established Customers (6-8Y)",
G7253&lt;=10,"Loyal Customers (9-10Y)"
)</f>
        <v>Loyal Customers (9-10Y)</v>
      </c>
    </row>
    <row r="7254" spans="1:18" x14ac:dyDescent="0.35">
      <c r="A7254">
        <v>15730673</v>
      </c>
      <c r="B7254" t="s">
        <v>2514</v>
      </c>
      <c r="C7254" t="s">
        <v>42</v>
      </c>
      <c r="D7254" t="s">
        <v>39</v>
      </c>
      <c r="E7254">
        <v>40</v>
      </c>
      <c r="F7254" t="s">
        <v>19</v>
      </c>
      <c r="G7254">
        <v>7</v>
      </c>
      <c r="H7254" s="4">
        <v>122265.24</v>
      </c>
      <c r="I7254" t="s">
        <v>33</v>
      </c>
      <c r="J7254">
        <v>1</v>
      </c>
      <c r="K7254">
        <v>567</v>
      </c>
      <c r="L7254" t="s">
        <v>31</v>
      </c>
      <c r="M7254" t="s">
        <v>21</v>
      </c>
      <c r="N7254" t="s">
        <v>32</v>
      </c>
      <c r="O7254" s="4">
        <v>138552.74</v>
      </c>
      <c r="P7254" t="s">
        <v>28</v>
      </c>
      <c r="Q7254" t="str" cm="1">
        <f t="array" ref="Q7254">_xlfn.IFS(
O7254&lt;50000,"Low Salary (&lt;$50K)",
O7254&lt;90000,"Lower Middle ($50K-$90K)",
O7254&lt;130000,"Middle ($90K-$130K)",
O7254&lt;170000,"Upper Middle ($130K-$170K)",
O7254&gt;=170000,"High Salary (&gt;$170K)"
)</f>
        <v>Upper Middle ($130K-$170K)</v>
      </c>
      <c r="R7254" t="str" cm="1">
        <f t="array" ref="R7254">_xlfn.IFS(
G7254&lt;=2,"New Customers (0-2Y)",
G7254&lt;=5,"Growing Customers (3-5Y)",
G7254&lt;=8,"Established Customers (6-8Y)",
G7254&lt;=10,"Loyal Customers (9-10Y)"
)</f>
        <v>Established Customers (6-8Y)</v>
      </c>
    </row>
    <row r="7255" spans="1:18" x14ac:dyDescent="0.35">
      <c r="A7255">
        <v>15734649</v>
      </c>
      <c r="B7255" t="s">
        <v>2039</v>
      </c>
      <c r="C7255" t="s">
        <v>26</v>
      </c>
      <c r="D7255" t="s">
        <v>18</v>
      </c>
      <c r="E7255">
        <v>55</v>
      </c>
      <c r="F7255" t="s">
        <v>19</v>
      </c>
      <c r="G7255">
        <v>0</v>
      </c>
      <c r="H7255" s="4">
        <v>133295.98000000001</v>
      </c>
      <c r="I7255" t="s">
        <v>33</v>
      </c>
      <c r="J7255">
        <v>1</v>
      </c>
      <c r="K7255">
        <v>779</v>
      </c>
      <c r="L7255" t="s">
        <v>35</v>
      </c>
      <c r="M7255" t="s">
        <v>21</v>
      </c>
      <c r="N7255" t="s">
        <v>32</v>
      </c>
      <c r="O7255" s="4">
        <v>22832.71</v>
      </c>
      <c r="P7255" t="s">
        <v>23</v>
      </c>
      <c r="Q7255" t="str" cm="1">
        <f t="array" ref="Q7255">_xlfn.IFS(
O7255&lt;50000,"Low Salary (&lt;$50K)",
O7255&lt;90000,"Lower Middle ($50K-$90K)",
O7255&lt;130000,"Middle ($90K-$130K)",
O7255&lt;170000,"Upper Middle ($130K-$170K)",
O7255&gt;=170000,"High Salary (&gt;$170K)"
)</f>
        <v>Low Salary (&lt;$50K)</v>
      </c>
      <c r="R7255" t="str" cm="1">
        <f t="array" ref="R7255">_xlfn.IFS(
G7255&lt;=2,"New Customers (0-2Y)",
G7255&lt;=5,"Growing Customers (3-5Y)",
G7255&lt;=8,"Established Customers (6-8Y)",
G7255&lt;=10,"Loyal Customers (9-10Y)"
)</f>
        <v>New Customers (0-2Y)</v>
      </c>
    </row>
    <row r="7256" spans="1:18" x14ac:dyDescent="0.35">
      <c r="A7256">
        <v>15701081</v>
      </c>
      <c r="B7256" t="s">
        <v>575</v>
      </c>
      <c r="C7256" t="s">
        <v>17</v>
      </c>
      <c r="D7256" t="s">
        <v>39</v>
      </c>
      <c r="E7256">
        <v>36</v>
      </c>
      <c r="F7256" t="s">
        <v>19</v>
      </c>
      <c r="G7256">
        <v>2</v>
      </c>
      <c r="H7256" s="4">
        <v>0</v>
      </c>
      <c r="I7256" t="s">
        <v>24</v>
      </c>
      <c r="J7256">
        <v>1</v>
      </c>
      <c r="K7256">
        <v>785</v>
      </c>
      <c r="L7256" t="s">
        <v>37</v>
      </c>
      <c r="M7256" t="s">
        <v>27</v>
      </c>
      <c r="N7256" t="s">
        <v>22</v>
      </c>
      <c r="O7256" s="4">
        <v>61811.1</v>
      </c>
      <c r="P7256" t="s">
        <v>28</v>
      </c>
      <c r="Q7256" t="str" cm="1">
        <f t="array" ref="Q7256">_xlfn.IFS(
O7256&lt;50000,"Low Salary (&lt;$50K)",
O7256&lt;90000,"Lower Middle ($50K-$90K)",
O7256&lt;130000,"Middle ($90K-$130K)",
O7256&lt;170000,"Upper Middle ($130K-$170K)",
O7256&gt;=170000,"High Salary (&gt;$170K)"
)</f>
        <v>Lower Middle ($50K-$90K)</v>
      </c>
      <c r="R7256" t="str" cm="1">
        <f t="array" ref="R7256">_xlfn.IFS(
G7256&lt;=2,"New Customers (0-2Y)",
G7256&lt;=5,"Growing Customers (3-5Y)",
G7256&lt;=8,"Established Customers (6-8Y)",
G7256&lt;=10,"Loyal Customers (9-10Y)"
)</f>
        <v>New Customers (0-2Y)</v>
      </c>
    </row>
    <row r="7257" spans="1:18" x14ac:dyDescent="0.35">
      <c r="A7257">
        <v>15632503</v>
      </c>
      <c r="B7257" t="s">
        <v>1392</v>
      </c>
      <c r="C7257" t="s">
        <v>17</v>
      </c>
      <c r="D7257" t="s">
        <v>18</v>
      </c>
      <c r="E7257">
        <v>32</v>
      </c>
      <c r="F7257" t="s">
        <v>19</v>
      </c>
      <c r="G7257">
        <v>0</v>
      </c>
      <c r="H7257" s="4">
        <v>148326.09</v>
      </c>
      <c r="I7257" t="s">
        <v>33</v>
      </c>
      <c r="J7257">
        <v>1</v>
      </c>
      <c r="K7257">
        <v>563</v>
      </c>
      <c r="L7257" t="s">
        <v>31</v>
      </c>
      <c r="M7257" t="s">
        <v>21</v>
      </c>
      <c r="N7257" t="s">
        <v>32</v>
      </c>
      <c r="O7257" s="4">
        <v>191604.27</v>
      </c>
      <c r="P7257" t="s">
        <v>23</v>
      </c>
      <c r="Q7257" t="str" cm="1">
        <f t="array" ref="Q7257">_xlfn.IFS(
O7257&lt;50000,"Low Salary (&lt;$50K)",
O7257&lt;90000,"Lower Middle ($50K-$90K)",
O7257&lt;130000,"Middle ($90K-$130K)",
O7257&lt;170000,"Upper Middle ($130K-$170K)",
O7257&gt;=170000,"High Salary (&gt;$170K)"
)</f>
        <v>High Salary (&gt;$170K)</v>
      </c>
      <c r="R7257" t="str" cm="1">
        <f t="array" ref="R7257">_xlfn.IFS(
G7257&lt;=2,"New Customers (0-2Y)",
G7257&lt;=5,"Growing Customers (3-5Y)",
G7257&lt;=8,"Established Customers (6-8Y)",
G7257&lt;=10,"Loyal Customers (9-10Y)"
)</f>
        <v>New Customers (0-2Y)</v>
      </c>
    </row>
    <row r="7258" spans="1:18" x14ac:dyDescent="0.35">
      <c r="A7258">
        <v>15585928</v>
      </c>
      <c r="B7258" t="s">
        <v>238</v>
      </c>
      <c r="C7258" t="s">
        <v>42</v>
      </c>
      <c r="D7258" t="s">
        <v>18</v>
      </c>
      <c r="E7258">
        <v>31</v>
      </c>
      <c r="F7258" t="s">
        <v>19</v>
      </c>
      <c r="G7258">
        <v>2</v>
      </c>
      <c r="H7258" s="4">
        <v>68927.570000000007</v>
      </c>
      <c r="I7258" t="s">
        <v>29</v>
      </c>
      <c r="J7258">
        <v>1</v>
      </c>
      <c r="K7258">
        <v>821</v>
      </c>
      <c r="L7258" t="s">
        <v>37</v>
      </c>
      <c r="M7258" t="s">
        <v>21</v>
      </c>
      <c r="N7258" t="s">
        <v>22</v>
      </c>
      <c r="O7258" s="4">
        <v>25445</v>
      </c>
      <c r="P7258" t="s">
        <v>28</v>
      </c>
      <c r="Q7258" t="str" cm="1">
        <f t="array" ref="Q7258">_xlfn.IFS(
O7258&lt;50000,"Low Salary (&lt;$50K)",
O7258&lt;90000,"Lower Middle ($50K-$90K)",
O7258&lt;130000,"Middle ($90K-$130K)",
O7258&lt;170000,"Upper Middle ($130K-$170K)",
O7258&gt;=170000,"High Salary (&gt;$170K)"
)</f>
        <v>Low Salary (&lt;$50K)</v>
      </c>
      <c r="R7258" t="str" cm="1">
        <f t="array" ref="R7258">_xlfn.IFS(
G7258&lt;=2,"New Customers (0-2Y)",
G7258&lt;=5,"Growing Customers (3-5Y)",
G7258&lt;=8,"Established Customers (6-8Y)",
G7258&lt;=10,"Loyal Customers (9-10Y)"
)</f>
        <v>New Customers (0-2Y)</v>
      </c>
    </row>
    <row r="7259" spans="1:18" x14ac:dyDescent="0.35">
      <c r="A7259">
        <v>15648681</v>
      </c>
      <c r="B7259" t="s">
        <v>2515</v>
      </c>
      <c r="C7259" t="s">
        <v>17</v>
      </c>
      <c r="D7259" t="s">
        <v>18</v>
      </c>
      <c r="E7259">
        <v>47</v>
      </c>
      <c r="F7259" t="s">
        <v>19</v>
      </c>
      <c r="G7259">
        <v>5</v>
      </c>
      <c r="H7259" s="4">
        <v>139914.6</v>
      </c>
      <c r="I7259" t="s">
        <v>33</v>
      </c>
      <c r="J7259">
        <v>4</v>
      </c>
      <c r="K7259">
        <v>747</v>
      </c>
      <c r="L7259" t="s">
        <v>35</v>
      </c>
      <c r="M7259" t="s">
        <v>27</v>
      </c>
      <c r="N7259" t="s">
        <v>22</v>
      </c>
      <c r="O7259" s="4">
        <v>129964.56</v>
      </c>
      <c r="P7259" t="s">
        <v>23</v>
      </c>
      <c r="Q7259" t="str" cm="1">
        <f t="array" ref="Q7259">_xlfn.IFS(
O7259&lt;50000,"Low Salary (&lt;$50K)",
O7259&lt;90000,"Lower Middle ($50K-$90K)",
O7259&lt;130000,"Middle ($90K-$130K)",
O7259&lt;170000,"Upper Middle ($130K-$170K)",
O7259&gt;=170000,"High Salary (&gt;$170K)"
)</f>
        <v>Middle ($90K-$130K)</v>
      </c>
      <c r="R7259" t="str" cm="1">
        <f t="array" ref="R7259">_xlfn.IFS(
G7259&lt;=2,"New Customers (0-2Y)",
G7259&lt;=5,"Growing Customers (3-5Y)",
G7259&lt;=8,"Established Customers (6-8Y)",
G7259&lt;=10,"Loyal Customers (9-10Y)"
)</f>
        <v>Growing Customers (3-5Y)</v>
      </c>
    </row>
    <row r="7260" spans="1:18" x14ac:dyDescent="0.35">
      <c r="A7260">
        <v>15747757</v>
      </c>
      <c r="B7260" t="s">
        <v>2516</v>
      </c>
      <c r="C7260" t="s">
        <v>42</v>
      </c>
      <c r="D7260" t="s">
        <v>18</v>
      </c>
      <c r="E7260">
        <v>58</v>
      </c>
      <c r="F7260" t="s">
        <v>19</v>
      </c>
      <c r="G7260">
        <v>8</v>
      </c>
      <c r="H7260" s="4">
        <v>118723.11</v>
      </c>
      <c r="I7260" t="s">
        <v>33</v>
      </c>
      <c r="J7260">
        <v>1</v>
      </c>
      <c r="K7260">
        <v>600</v>
      </c>
      <c r="L7260" t="s">
        <v>20</v>
      </c>
      <c r="M7260" t="s">
        <v>27</v>
      </c>
      <c r="N7260" t="s">
        <v>32</v>
      </c>
      <c r="O7260" s="4">
        <v>6209.51</v>
      </c>
      <c r="P7260" t="s">
        <v>23</v>
      </c>
      <c r="Q7260" t="str" cm="1">
        <f t="array" ref="Q7260">_xlfn.IFS(
O7260&lt;50000,"Low Salary (&lt;$50K)",
O7260&lt;90000,"Lower Middle ($50K-$90K)",
O7260&lt;130000,"Middle ($90K-$130K)",
O7260&lt;170000,"Upper Middle ($130K-$170K)",
O7260&gt;=170000,"High Salary (&gt;$170K)"
)</f>
        <v>Low Salary (&lt;$50K)</v>
      </c>
      <c r="R7260" t="str" cm="1">
        <f t="array" ref="R7260">_xlfn.IFS(
G7260&lt;=2,"New Customers (0-2Y)",
G7260&lt;=5,"Growing Customers (3-5Y)",
G7260&lt;=8,"Established Customers (6-8Y)",
G7260&lt;=10,"Loyal Customers (9-10Y)"
)</f>
        <v>Established Customers (6-8Y)</v>
      </c>
    </row>
    <row r="7261" spans="1:18" x14ac:dyDescent="0.35">
      <c r="A7261">
        <v>15718921</v>
      </c>
      <c r="B7261" t="s">
        <v>201</v>
      </c>
      <c r="C7261" t="s">
        <v>26</v>
      </c>
      <c r="D7261" t="s">
        <v>39</v>
      </c>
      <c r="E7261">
        <v>32</v>
      </c>
      <c r="F7261" t="s">
        <v>19</v>
      </c>
      <c r="G7261">
        <v>7</v>
      </c>
      <c r="H7261" s="4">
        <v>106957.28</v>
      </c>
      <c r="I7261" t="s">
        <v>33</v>
      </c>
      <c r="J7261">
        <v>1</v>
      </c>
      <c r="K7261">
        <v>625</v>
      </c>
      <c r="L7261" t="s">
        <v>20</v>
      </c>
      <c r="M7261" t="s">
        <v>21</v>
      </c>
      <c r="N7261" t="s">
        <v>22</v>
      </c>
      <c r="O7261" s="4">
        <v>134794.01999999999</v>
      </c>
      <c r="P7261" t="s">
        <v>28</v>
      </c>
      <c r="Q7261" t="str" cm="1">
        <f t="array" ref="Q7261">_xlfn.IFS(
O7261&lt;50000,"Low Salary (&lt;$50K)",
O7261&lt;90000,"Lower Middle ($50K-$90K)",
O7261&lt;130000,"Middle ($90K-$130K)",
O7261&lt;170000,"Upper Middle ($130K-$170K)",
O7261&gt;=170000,"High Salary (&gt;$170K)"
)</f>
        <v>Upper Middle ($130K-$170K)</v>
      </c>
      <c r="R7261" t="str" cm="1">
        <f t="array" ref="R7261">_xlfn.IFS(
G7261&lt;=2,"New Customers (0-2Y)",
G7261&lt;=5,"Growing Customers (3-5Y)",
G7261&lt;=8,"Established Customers (6-8Y)",
G7261&lt;=10,"Loyal Customers (9-10Y)"
)</f>
        <v>Established Customers (6-8Y)</v>
      </c>
    </row>
    <row r="7262" spans="1:18" x14ac:dyDescent="0.35">
      <c r="A7262">
        <v>15571081</v>
      </c>
      <c r="B7262" t="s">
        <v>774</v>
      </c>
      <c r="C7262" t="s">
        <v>17</v>
      </c>
      <c r="D7262" t="s">
        <v>18</v>
      </c>
      <c r="E7262">
        <v>41</v>
      </c>
      <c r="F7262" t="s">
        <v>19</v>
      </c>
      <c r="G7262">
        <v>7</v>
      </c>
      <c r="H7262" s="4">
        <v>190238.93</v>
      </c>
      <c r="I7262" t="s">
        <v>33</v>
      </c>
      <c r="J7262">
        <v>1</v>
      </c>
      <c r="K7262">
        <v>773</v>
      </c>
      <c r="L7262" t="s">
        <v>35</v>
      </c>
      <c r="M7262" t="s">
        <v>21</v>
      </c>
      <c r="N7262" t="s">
        <v>22</v>
      </c>
      <c r="O7262" s="4">
        <v>57549.65</v>
      </c>
      <c r="P7262" t="s">
        <v>28</v>
      </c>
      <c r="Q7262" t="str" cm="1">
        <f t="array" ref="Q7262">_xlfn.IFS(
O7262&lt;50000,"Low Salary (&lt;$50K)",
O7262&lt;90000,"Lower Middle ($50K-$90K)",
O7262&lt;130000,"Middle ($90K-$130K)",
O7262&lt;170000,"Upper Middle ($130K-$170K)",
O7262&gt;=170000,"High Salary (&gt;$170K)"
)</f>
        <v>Lower Middle ($50K-$90K)</v>
      </c>
      <c r="R7262" t="str" cm="1">
        <f t="array" ref="R7262">_xlfn.IFS(
G7262&lt;=2,"New Customers (0-2Y)",
G7262&lt;=5,"Growing Customers (3-5Y)",
G7262&lt;=8,"Established Customers (6-8Y)",
G7262&lt;=10,"Loyal Customers (9-10Y)"
)</f>
        <v>Established Customers (6-8Y)</v>
      </c>
    </row>
    <row r="7263" spans="1:18" x14ac:dyDescent="0.35">
      <c r="A7263">
        <v>15734578</v>
      </c>
      <c r="B7263" t="s">
        <v>536</v>
      </c>
      <c r="C7263" t="s">
        <v>17</v>
      </c>
      <c r="D7263" t="s">
        <v>18</v>
      </c>
      <c r="E7263">
        <v>53</v>
      </c>
      <c r="F7263" t="s">
        <v>19</v>
      </c>
      <c r="G7263">
        <v>1</v>
      </c>
      <c r="H7263" s="4">
        <v>113537.73</v>
      </c>
      <c r="I7263" t="s">
        <v>33</v>
      </c>
      <c r="J7263">
        <v>1</v>
      </c>
      <c r="K7263">
        <v>726</v>
      </c>
      <c r="L7263" t="s">
        <v>35</v>
      </c>
      <c r="M7263" t="s">
        <v>27</v>
      </c>
      <c r="N7263" t="s">
        <v>22</v>
      </c>
      <c r="O7263" s="4">
        <v>28367.21</v>
      </c>
      <c r="P7263" t="s">
        <v>28</v>
      </c>
      <c r="Q7263" t="str" cm="1">
        <f t="array" ref="Q7263">_xlfn.IFS(
O7263&lt;50000,"Low Salary (&lt;$50K)",
O7263&lt;90000,"Lower Middle ($50K-$90K)",
O7263&lt;130000,"Middle ($90K-$130K)",
O7263&lt;170000,"Upper Middle ($130K-$170K)",
O7263&gt;=170000,"High Salary (&gt;$170K)"
)</f>
        <v>Low Salary (&lt;$50K)</v>
      </c>
      <c r="R7263" t="str" cm="1">
        <f t="array" ref="R7263">_xlfn.IFS(
G7263&lt;=2,"New Customers (0-2Y)",
G7263&lt;=5,"Growing Customers (3-5Y)",
G7263&lt;=8,"Established Customers (6-8Y)",
G7263&lt;=10,"Loyal Customers (9-10Y)"
)</f>
        <v>New Customers (0-2Y)</v>
      </c>
    </row>
    <row r="7264" spans="1:18" x14ac:dyDescent="0.35">
      <c r="A7264">
        <v>15579583</v>
      </c>
      <c r="B7264" t="s">
        <v>1323</v>
      </c>
      <c r="C7264" t="s">
        <v>26</v>
      </c>
      <c r="D7264" t="s">
        <v>18</v>
      </c>
      <c r="E7264">
        <v>40</v>
      </c>
      <c r="F7264" t="s">
        <v>19</v>
      </c>
      <c r="G7264">
        <v>4</v>
      </c>
      <c r="H7264" s="4">
        <v>101090.27</v>
      </c>
      <c r="I7264" t="s">
        <v>33</v>
      </c>
      <c r="J7264">
        <v>1</v>
      </c>
      <c r="K7264">
        <v>641</v>
      </c>
      <c r="L7264" t="s">
        <v>20</v>
      </c>
      <c r="M7264" t="s">
        <v>21</v>
      </c>
      <c r="N7264" t="s">
        <v>22</v>
      </c>
      <c r="O7264" s="4">
        <v>51703.09</v>
      </c>
      <c r="P7264" t="s">
        <v>28</v>
      </c>
      <c r="Q7264" t="str" cm="1">
        <f t="array" ref="Q7264">_xlfn.IFS(
O7264&lt;50000,"Low Salary (&lt;$50K)",
O7264&lt;90000,"Lower Middle ($50K-$90K)",
O7264&lt;130000,"Middle ($90K-$130K)",
O7264&lt;170000,"Upper Middle ($130K-$170K)",
O7264&gt;=170000,"High Salary (&gt;$170K)"
)</f>
        <v>Lower Middle ($50K-$90K)</v>
      </c>
      <c r="R7264" t="str" cm="1">
        <f t="array" ref="R7264">_xlfn.IFS(
G7264&lt;=2,"New Customers (0-2Y)",
G7264&lt;=5,"Growing Customers (3-5Y)",
G7264&lt;=8,"Established Customers (6-8Y)",
G7264&lt;=10,"Loyal Customers (9-10Y)"
)</f>
        <v>Growing Customers (3-5Y)</v>
      </c>
    </row>
    <row r="7265" spans="1:18" x14ac:dyDescent="0.35">
      <c r="A7265">
        <v>15622729</v>
      </c>
      <c r="B7265" t="s">
        <v>197</v>
      </c>
      <c r="C7265" t="s">
        <v>17</v>
      </c>
      <c r="D7265" t="s">
        <v>18</v>
      </c>
      <c r="E7265">
        <v>46</v>
      </c>
      <c r="F7265" t="s">
        <v>19</v>
      </c>
      <c r="G7265">
        <v>2</v>
      </c>
      <c r="H7265" s="4">
        <v>0</v>
      </c>
      <c r="I7265" t="s">
        <v>24</v>
      </c>
      <c r="J7265">
        <v>2</v>
      </c>
      <c r="K7265">
        <v>649</v>
      </c>
      <c r="L7265" t="s">
        <v>20</v>
      </c>
      <c r="M7265" t="s">
        <v>21</v>
      </c>
      <c r="N7265" t="s">
        <v>22</v>
      </c>
      <c r="O7265" s="4">
        <v>66602.7</v>
      </c>
      <c r="P7265" t="s">
        <v>28</v>
      </c>
      <c r="Q7265" t="str" cm="1">
        <f t="array" ref="Q7265">_xlfn.IFS(
O7265&lt;50000,"Low Salary (&lt;$50K)",
O7265&lt;90000,"Lower Middle ($50K-$90K)",
O7265&lt;130000,"Middle ($90K-$130K)",
O7265&lt;170000,"Upper Middle ($130K-$170K)",
O7265&gt;=170000,"High Salary (&gt;$170K)"
)</f>
        <v>Lower Middle ($50K-$90K)</v>
      </c>
      <c r="R7265" t="str" cm="1">
        <f t="array" ref="R7265">_xlfn.IFS(
G7265&lt;=2,"New Customers (0-2Y)",
G7265&lt;=5,"Growing Customers (3-5Y)",
G7265&lt;=8,"Established Customers (6-8Y)",
G7265&lt;=10,"Loyal Customers (9-10Y)"
)</f>
        <v>New Customers (0-2Y)</v>
      </c>
    </row>
    <row r="7266" spans="1:18" x14ac:dyDescent="0.35">
      <c r="A7266">
        <v>15662189</v>
      </c>
      <c r="B7266" t="s">
        <v>2517</v>
      </c>
      <c r="C7266" t="s">
        <v>26</v>
      </c>
      <c r="D7266" t="s">
        <v>39</v>
      </c>
      <c r="E7266">
        <v>33</v>
      </c>
      <c r="F7266" t="s">
        <v>19</v>
      </c>
      <c r="G7266">
        <v>3</v>
      </c>
      <c r="H7266" s="4">
        <v>0</v>
      </c>
      <c r="I7266" t="s">
        <v>24</v>
      </c>
      <c r="J7266">
        <v>1</v>
      </c>
      <c r="K7266">
        <v>434</v>
      </c>
      <c r="L7266" t="s">
        <v>44</v>
      </c>
      <c r="M7266" t="s">
        <v>21</v>
      </c>
      <c r="N7266" t="s">
        <v>22</v>
      </c>
      <c r="O7266" s="4">
        <v>2739.71</v>
      </c>
      <c r="P7266" t="s">
        <v>28</v>
      </c>
      <c r="Q7266" t="str" cm="1">
        <f t="array" ref="Q7266">_xlfn.IFS(
O7266&lt;50000,"Low Salary (&lt;$50K)",
O7266&lt;90000,"Lower Middle ($50K-$90K)",
O7266&lt;130000,"Middle ($90K-$130K)",
O7266&lt;170000,"Upper Middle ($130K-$170K)",
O7266&gt;=170000,"High Salary (&gt;$170K)"
)</f>
        <v>Low Salary (&lt;$50K)</v>
      </c>
      <c r="R7266" t="str" cm="1">
        <f t="array" ref="R7266">_xlfn.IFS(
G7266&lt;=2,"New Customers (0-2Y)",
G7266&lt;=5,"Growing Customers (3-5Y)",
G7266&lt;=8,"Established Customers (6-8Y)",
G7266&lt;=10,"Loyal Customers (9-10Y)"
)</f>
        <v>Growing Customers (3-5Y)</v>
      </c>
    </row>
    <row r="7267" spans="1:18" x14ac:dyDescent="0.35">
      <c r="A7267">
        <v>15692718</v>
      </c>
      <c r="B7267" t="s">
        <v>100</v>
      </c>
      <c r="C7267" t="s">
        <v>17</v>
      </c>
      <c r="D7267" t="s">
        <v>18</v>
      </c>
      <c r="E7267">
        <v>38</v>
      </c>
      <c r="F7267" t="s">
        <v>19</v>
      </c>
      <c r="G7267">
        <v>7</v>
      </c>
      <c r="H7267" s="4">
        <v>0</v>
      </c>
      <c r="I7267" t="s">
        <v>24</v>
      </c>
      <c r="J7267">
        <v>2</v>
      </c>
      <c r="K7267">
        <v>738</v>
      </c>
      <c r="L7267" t="s">
        <v>35</v>
      </c>
      <c r="M7267" t="s">
        <v>27</v>
      </c>
      <c r="N7267" t="s">
        <v>32</v>
      </c>
      <c r="O7267" s="4">
        <v>69227.42</v>
      </c>
      <c r="P7267" t="s">
        <v>28</v>
      </c>
      <c r="Q7267" t="str" cm="1">
        <f t="array" ref="Q7267">_xlfn.IFS(
O7267&lt;50000,"Low Salary (&lt;$50K)",
O7267&lt;90000,"Lower Middle ($50K-$90K)",
O7267&lt;130000,"Middle ($90K-$130K)",
O7267&lt;170000,"Upper Middle ($130K-$170K)",
O7267&gt;=170000,"High Salary (&gt;$170K)"
)</f>
        <v>Lower Middle ($50K-$90K)</v>
      </c>
      <c r="R7267" t="str" cm="1">
        <f t="array" ref="R7267">_xlfn.IFS(
G7267&lt;=2,"New Customers (0-2Y)",
G7267&lt;=5,"Growing Customers (3-5Y)",
G7267&lt;=8,"Established Customers (6-8Y)",
G7267&lt;=10,"Loyal Customers (9-10Y)"
)</f>
        <v>Established Customers (6-8Y)</v>
      </c>
    </row>
    <row r="7268" spans="1:18" x14ac:dyDescent="0.35">
      <c r="A7268">
        <v>15762716</v>
      </c>
      <c r="B7268" t="s">
        <v>2518</v>
      </c>
      <c r="C7268" t="s">
        <v>26</v>
      </c>
      <c r="D7268" t="s">
        <v>18</v>
      </c>
      <c r="E7268">
        <v>60</v>
      </c>
      <c r="F7268" t="s">
        <v>2967</v>
      </c>
      <c r="G7268">
        <v>10</v>
      </c>
      <c r="H7268" s="4">
        <v>168920.75</v>
      </c>
      <c r="I7268" t="s">
        <v>33</v>
      </c>
      <c r="J7268">
        <v>1</v>
      </c>
      <c r="K7268">
        <v>762</v>
      </c>
      <c r="L7268" t="s">
        <v>35</v>
      </c>
      <c r="M7268" t="s">
        <v>21</v>
      </c>
      <c r="N7268" t="s">
        <v>32</v>
      </c>
      <c r="O7268" s="4">
        <v>31445.03</v>
      </c>
      <c r="P7268" t="s">
        <v>23</v>
      </c>
      <c r="Q7268" t="str" cm="1">
        <f t="array" ref="Q7268">_xlfn.IFS(
O7268&lt;50000,"Low Salary (&lt;$50K)",
O7268&lt;90000,"Lower Middle ($50K-$90K)",
O7268&lt;130000,"Middle ($90K-$130K)",
O7268&lt;170000,"Upper Middle ($130K-$170K)",
O7268&gt;=170000,"High Salary (&gt;$170K)"
)</f>
        <v>Low Salary (&lt;$50K)</v>
      </c>
      <c r="R7268" t="str" cm="1">
        <f t="array" ref="R7268">_xlfn.IFS(
G7268&lt;=2,"New Customers (0-2Y)",
G7268&lt;=5,"Growing Customers (3-5Y)",
G7268&lt;=8,"Established Customers (6-8Y)",
G7268&lt;=10,"Loyal Customers (9-10Y)"
)</f>
        <v>Loyal Customers (9-10Y)</v>
      </c>
    </row>
    <row r="7269" spans="1:18" x14ac:dyDescent="0.35">
      <c r="A7269">
        <v>15724851</v>
      </c>
      <c r="B7269" t="s">
        <v>1076</v>
      </c>
      <c r="C7269" t="s">
        <v>42</v>
      </c>
      <c r="D7269" t="s">
        <v>39</v>
      </c>
      <c r="E7269">
        <v>31</v>
      </c>
      <c r="F7269" t="s">
        <v>19</v>
      </c>
      <c r="G7269">
        <v>9</v>
      </c>
      <c r="H7269" s="4">
        <v>111589.67</v>
      </c>
      <c r="I7269" t="s">
        <v>33</v>
      </c>
      <c r="J7269">
        <v>1</v>
      </c>
      <c r="K7269">
        <v>507</v>
      </c>
      <c r="L7269" t="s">
        <v>31</v>
      </c>
      <c r="M7269" t="s">
        <v>21</v>
      </c>
      <c r="N7269" t="s">
        <v>32</v>
      </c>
      <c r="O7269" s="4">
        <v>150037.19</v>
      </c>
      <c r="P7269" t="s">
        <v>28</v>
      </c>
      <c r="Q7269" t="str" cm="1">
        <f t="array" ref="Q7269">_xlfn.IFS(
O7269&lt;50000,"Low Salary (&lt;$50K)",
O7269&lt;90000,"Lower Middle ($50K-$90K)",
O7269&lt;130000,"Middle ($90K-$130K)",
O7269&lt;170000,"Upper Middle ($130K-$170K)",
O7269&gt;=170000,"High Salary (&gt;$170K)"
)</f>
        <v>Upper Middle ($130K-$170K)</v>
      </c>
      <c r="R7269" t="str" cm="1">
        <f t="array" ref="R7269">_xlfn.IFS(
G7269&lt;=2,"New Customers (0-2Y)",
G7269&lt;=5,"Growing Customers (3-5Y)",
G7269&lt;=8,"Established Customers (6-8Y)",
G7269&lt;=10,"Loyal Customers (9-10Y)"
)</f>
        <v>Loyal Customers (9-10Y)</v>
      </c>
    </row>
    <row r="7270" spans="1:18" x14ac:dyDescent="0.35">
      <c r="A7270">
        <v>15587266</v>
      </c>
      <c r="B7270" t="s">
        <v>543</v>
      </c>
      <c r="C7270" t="s">
        <v>42</v>
      </c>
      <c r="D7270" t="s">
        <v>18</v>
      </c>
      <c r="E7270">
        <v>27</v>
      </c>
      <c r="F7270" t="s">
        <v>43</v>
      </c>
      <c r="G7270">
        <v>6</v>
      </c>
      <c r="H7270" s="4">
        <v>172310.33</v>
      </c>
      <c r="I7270" t="s">
        <v>33</v>
      </c>
      <c r="J7270">
        <v>1</v>
      </c>
      <c r="K7270">
        <v>606</v>
      </c>
      <c r="L7270" t="s">
        <v>20</v>
      </c>
      <c r="M7270" t="s">
        <v>27</v>
      </c>
      <c r="N7270" t="s">
        <v>22</v>
      </c>
      <c r="O7270" s="4">
        <v>111448.92</v>
      </c>
      <c r="P7270" t="s">
        <v>28</v>
      </c>
      <c r="Q7270" t="str" cm="1">
        <f t="array" ref="Q7270">_xlfn.IFS(
O7270&lt;50000,"Low Salary (&lt;$50K)",
O7270&lt;90000,"Lower Middle ($50K-$90K)",
O7270&lt;130000,"Middle ($90K-$130K)",
O7270&lt;170000,"Upper Middle ($130K-$170K)",
O7270&gt;=170000,"High Salary (&gt;$170K)"
)</f>
        <v>Middle ($90K-$130K)</v>
      </c>
      <c r="R7270" t="str" cm="1">
        <f t="array" ref="R7270">_xlfn.IFS(
G7270&lt;=2,"New Customers (0-2Y)",
G7270&lt;=5,"Growing Customers (3-5Y)",
G7270&lt;=8,"Established Customers (6-8Y)",
G7270&lt;=10,"Loyal Customers (9-10Y)"
)</f>
        <v>Established Customers (6-8Y)</v>
      </c>
    </row>
    <row r="7271" spans="1:18" x14ac:dyDescent="0.35">
      <c r="A7271">
        <v>15675926</v>
      </c>
      <c r="B7271" t="s">
        <v>2519</v>
      </c>
      <c r="C7271" t="s">
        <v>42</v>
      </c>
      <c r="D7271" t="s">
        <v>39</v>
      </c>
      <c r="E7271">
        <v>34</v>
      </c>
      <c r="F7271" t="s">
        <v>19</v>
      </c>
      <c r="G7271">
        <v>7</v>
      </c>
      <c r="H7271" s="4">
        <v>118028.35</v>
      </c>
      <c r="I7271" t="s">
        <v>33</v>
      </c>
      <c r="J7271">
        <v>1</v>
      </c>
      <c r="K7271">
        <v>655</v>
      </c>
      <c r="L7271" t="s">
        <v>20</v>
      </c>
      <c r="M7271" t="s">
        <v>21</v>
      </c>
      <c r="N7271" t="s">
        <v>32</v>
      </c>
      <c r="O7271" s="4">
        <v>51226.32</v>
      </c>
      <c r="P7271" t="s">
        <v>23</v>
      </c>
      <c r="Q7271" t="str" cm="1">
        <f t="array" ref="Q7271">_xlfn.IFS(
O7271&lt;50000,"Low Salary (&lt;$50K)",
O7271&lt;90000,"Lower Middle ($50K-$90K)",
O7271&lt;130000,"Middle ($90K-$130K)",
O7271&lt;170000,"Upper Middle ($130K-$170K)",
O7271&gt;=170000,"High Salary (&gt;$170K)"
)</f>
        <v>Lower Middle ($50K-$90K)</v>
      </c>
      <c r="R7271" t="str" cm="1">
        <f t="array" ref="R7271">_xlfn.IFS(
G7271&lt;=2,"New Customers (0-2Y)",
G7271&lt;=5,"Growing Customers (3-5Y)",
G7271&lt;=8,"Established Customers (6-8Y)",
G7271&lt;=10,"Loyal Customers (9-10Y)"
)</f>
        <v>Established Customers (6-8Y)</v>
      </c>
    </row>
    <row r="7272" spans="1:18" x14ac:dyDescent="0.35">
      <c r="A7272">
        <v>15706268</v>
      </c>
      <c r="B7272" t="s">
        <v>252</v>
      </c>
      <c r="C7272" t="s">
        <v>42</v>
      </c>
      <c r="D7272" t="s">
        <v>39</v>
      </c>
      <c r="E7272">
        <v>51</v>
      </c>
      <c r="F7272" t="s">
        <v>19</v>
      </c>
      <c r="G7272">
        <v>1</v>
      </c>
      <c r="H7272" s="4">
        <v>147910.29999999999</v>
      </c>
      <c r="I7272" t="s">
        <v>33</v>
      </c>
      <c r="J7272">
        <v>1</v>
      </c>
      <c r="K7272">
        <v>697</v>
      </c>
      <c r="L7272" t="s">
        <v>35</v>
      </c>
      <c r="M7272" t="s">
        <v>21</v>
      </c>
      <c r="N7272" t="s">
        <v>22</v>
      </c>
      <c r="O7272" s="4">
        <v>53581.14</v>
      </c>
      <c r="P7272" t="s">
        <v>28</v>
      </c>
      <c r="Q7272" t="str" cm="1">
        <f t="array" ref="Q7272">_xlfn.IFS(
O7272&lt;50000,"Low Salary (&lt;$50K)",
O7272&lt;90000,"Lower Middle ($50K-$90K)",
O7272&lt;130000,"Middle ($90K-$130K)",
O7272&lt;170000,"Upper Middle ($130K-$170K)",
O7272&gt;=170000,"High Salary (&gt;$170K)"
)</f>
        <v>Lower Middle ($50K-$90K)</v>
      </c>
      <c r="R7272" t="str" cm="1">
        <f t="array" ref="R7272">_xlfn.IFS(
G7272&lt;=2,"New Customers (0-2Y)",
G7272&lt;=5,"Growing Customers (3-5Y)",
G7272&lt;=8,"Established Customers (6-8Y)",
G7272&lt;=10,"Loyal Customers (9-10Y)"
)</f>
        <v>New Customers (0-2Y)</v>
      </c>
    </row>
    <row r="7273" spans="1:18" x14ac:dyDescent="0.35">
      <c r="A7273">
        <v>15581871</v>
      </c>
      <c r="B7273" t="s">
        <v>2520</v>
      </c>
      <c r="C7273" t="s">
        <v>42</v>
      </c>
      <c r="D7273" t="s">
        <v>39</v>
      </c>
      <c r="E7273">
        <v>42</v>
      </c>
      <c r="F7273" t="s">
        <v>19</v>
      </c>
      <c r="G7273">
        <v>7</v>
      </c>
      <c r="H7273" s="4">
        <v>131287.35999999999</v>
      </c>
      <c r="I7273" t="s">
        <v>33</v>
      </c>
      <c r="J7273">
        <v>2</v>
      </c>
      <c r="K7273">
        <v>504</v>
      </c>
      <c r="L7273" t="s">
        <v>31</v>
      </c>
      <c r="M7273" t="s">
        <v>21</v>
      </c>
      <c r="N7273" t="s">
        <v>22</v>
      </c>
      <c r="O7273" s="4">
        <v>149697.78</v>
      </c>
      <c r="P7273" t="s">
        <v>28</v>
      </c>
      <c r="Q7273" t="str" cm="1">
        <f t="array" ref="Q7273">_xlfn.IFS(
O7273&lt;50000,"Low Salary (&lt;$50K)",
O7273&lt;90000,"Lower Middle ($50K-$90K)",
O7273&lt;130000,"Middle ($90K-$130K)",
O7273&lt;170000,"Upper Middle ($130K-$170K)",
O7273&gt;=170000,"High Salary (&gt;$170K)"
)</f>
        <v>Upper Middle ($130K-$170K)</v>
      </c>
      <c r="R7273" t="str" cm="1">
        <f t="array" ref="R7273">_xlfn.IFS(
G7273&lt;=2,"New Customers (0-2Y)",
G7273&lt;=5,"Growing Customers (3-5Y)",
G7273&lt;=8,"Established Customers (6-8Y)",
G7273&lt;=10,"Loyal Customers (9-10Y)"
)</f>
        <v>Established Customers (6-8Y)</v>
      </c>
    </row>
    <row r="7274" spans="1:18" x14ac:dyDescent="0.35">
      <c r="A7274">
        <v>15666166</v>
      </c>
      <c r="B7274" t="s">
        <v>2521</v>
      </c>
      <c r="C7274" t="s">
        <v>17</v>
      </c>
      <c r="D7274" t="s">
        <v>18</v>
      </c>
      <c r="E7274">
        <v>74</v>
      </c>
      <c r="F7274" t="s">
        <v>2967</v>
      </c>
      <c r="G7274">
        <v>0</v>
      </c>
      <c r="H7274" s="4">
        <v>121276.32</v>
      </c>
      <c r="I7274" t="s">
        <v>33</v>
      </c>
      <c r="J7274">
        <v>1</v>
      </c>
      <c r="K7274">
        <v>653</v>
      </c>
      <c r="L7274" t="s">
        <v>20</v>
      </c>
      <c r="M7274" t="s">
        <v>21</v>
      </c>
      <c r="N7274" t="s">
        <v>22</v>
      </c>
      <c r="O7274" s="4">
        <v>160348.31</v>
      </c>
      <c r="P7274" t="s">
        <v>28</v>
      </c>
      <c r="Q7274" t="str" cm="1">
        <f t="array" ref="Q7274">_xlfn.IFS(
O7274&lt;50000,"Low Salary (&lt;$50K)",
O7274&lt;90000,"Lower Middle ($50K-$90K)",
O7274&lt;130000,"Middle ($90K-$130K)",
O7274&lt;170000,"Upper Middle ($130K-$170K)",
O7274&gt;=170000,"High Salary (&gt;$170K)"
)</f>
        <v>Upper Middle ($130K-$170K)</v>
      </c>
      <c r="R7274" t="str" cm="1">
        <f t="array" ref="R7274">_xlfn.IFS(
G7274&lt;=2,"New Customers (0-2Y)",
G7274&lt;=5,"Growing Customers (3-5Y)",
G7274&lt;=8,"Established Customers (6-8Y)",
G7274&lt;=10,"Loyal Customers (9-10Y)"
)</f>
        <v>New Customers (0-2Y)</v>
      </c>
    </row>
    <row r="7275" spans="1:18" x14ac:dyDescent="0.35">
      <c r="A7275">
        <v>15671582</v>
      </c>
      <c r="B7275" t="s">
        <v>1542</v>
      </c>
      <c r="C7275" t="s">
        <v>26</v>
      </c>
      <c r="D7275" t="s">
        <v>39</v>
      </c>
      <c r="E7275">
        <v>38</v>
      </c>
      <c r="F7275" t="s">
        <v>19</v>
      </c>
      <c r="G7275">
        <v>6</v>
      </c>
      <c r="H7275" s="4">
        <v>109869.32</v>
      </c>
      <c r="I7275" t="s">
        <v>33</v>
      </c>
      <c r="J7275">
        <v>1</v>
      </c>
      <c r="K7275">
        <v>660</v>
      </c>
      <c r="L7275" t="s">
        <v>35</v>
      </c>
      <c r="M7275" t="s">
        <v>21</v>
      </c>
      <c r="N7275" t="s">
        <v>22</v>
      </c>
      <c r="O7275" s="4">
        <v>154641.91</v>
      </c>
      <c r="P7275" t="s">
        <v>28</v>
      </c>
      <c r="Q7275" t="str" cm="1">
        <f t="array" ref="Q7275">_xlfn.IFS(
O7275&lt;50000,"Low Salary (&lt;$50K)",
O7275&lt;90000,"Lower Middle ($50K-$90K)",
O7275&lt;130000,"Middle ($90K-$130K)",
O7275&lt;170000,"Upper Middle ($130K-$170K)",
O7275&gt;=170000,"High Salary (&gt;$170K)"
)</f>
        <v>Upper Middle ($130K-$170K)</v>
      </c>
      <c r="R7275" t="str" cm="1">
        <f t="array" ref="R7275">_xlfn.IFS(
G7275&lt;=2,"New Customers (0-2Y)",
G7275&lt;=5,"Growing Customers (3-5Y)",
G7275&lt;=8,"Established Customers (6-8Y)",
G7275&lt;=10,"Loyal Customers (9-10Y)"
)</f>
        <v>Established Customers (6-8Y)</v>
      </c>
    </row>
    <row r="7276" spans="1:18" x14ac:dyDescent="0.35">
      <c r="A7276">
        <v>15680901</v>
      </c>
      <c r="B7276" t="s">
        <v>1069</v>
      </c>
      <c r="C7276" t="s">
        <v>17</v>
      </c>
      <c r="D7276" t="s">
        <v>18</v>
      </c>
      <c r="E7276">
        <v>34</v>
      </c>
      <c r="F7276" t="s">
        <v>19</v>
      </c>
      <c r="G7276">
        <v>6</v>
      </c>
      <c r="H7276" s="4">
        <v>97435.85</v>
      </c>
      <c r="I7276" t="s">
        <v>29</v>
      </c>
      <c r="J7276">
        <v>2</v>
      </c>
      <c r="K7276">
        <v>652</v>
      </c>
      <c r="L7276" t="s">
        <v>20</v>
      </c>
      <c r="M7276" t="s">
        <v>21</v>
      </c>
      <c r="N7276" t="s">
        <v>22</v>
      </c>
      <c r="O7276" s="4">
        <v>104331.76</v>
      </c>
      <c r="P7276" t="s">
        <v>28</v>
      </c>
      <c r="Q7276" t="str" cm="1">
        <f t="array" ref="Q7276">_xlfn.IFS(
O7276&lt;50000,"Low Salary (&lt;$50K)",
O7276&lt;90000,"Lower Middle ($50K-$90K)",
O7276&lt;130000,"Middle ($90K-$130K)",
O7276&lt;170000,"Upper Middle ($130K-$170K)",
O7276&gt;=170000,"High Salary (&gt;$170K)"
)</f>
        <v>Middle ($90K-$130K)</v>
      </c>
      <c r="R7276" t="str" cm="1">
        <f t="array" ref="R7276">_xlfn.IFS(
G7276&lt;=2,"New Customers (0-2Y)",
G7276&lt;=5,"Growing Customers (3-5Y)",
G7276&lt;=8,"Established Customers (6-8Y)",
G7276&lt;=10,"Loyal Customers (9-10Y)"
)</f>
        <v>Established Customers (6-8Y)</v>
      </c>
    </row>
    <row r="7277" spans="1:18" x14ac:dyDescent="0.35">
      <c r="A7277">
        <v>15642336</v>
      </c>
      <c r="B7277" t="s">
        <v>626</v>
      </c>
      <c r="C7277" t="s">
        <v>17</v>
      </c>
      <c r="D7277" t="s">
        <v>18</v>
      </c>
      <c r="E7277">
        <v>42</v>
      </c>
      <c r="F7277" t="s">
        <v>19</v>
      </c>
      <c r="G7277">
        <v>9</v>
      </c>
      <c r="H7277" s="4">
        <v>0</v>
      </c>
      <c r="I7277" t="s">
        <v>24</v>
      </c>
      <c r="J7277">
        <v>2</v>
      </c>
      <c r="K7277">
        <v>669</v>
      </c>
      <c r="L7277" t="s">
        <v>35</v>
      </c>
      <c r="M7277" t="s">
        <v>27</v>
      </c>
      <c r="N7277" t="s">
        <v>32</v>
      </c>
      <c r="O7277" s="4">
        <v>135630.32</v>
      </c>
      <c r="P7277" t="s">
        <v>28</v>
      </c>
      <c r="Q7277" t="str" cm="1">
        <f t="array" ref="Q7277">_xlfn.IFS(
O7277&lt;50000,"Low Salary (&lt;$50K)",
O7277&lt;90000,"Lower Middle ($50K-$90K)",
O7277&lt;130000,"Middle ($90K-$130K)",
O7277&lt;170000,"Upper Middle ($130K-$170K)",
O7277&gt;=170000,"High Salary (&gt;$170K)"
)</f>
        <v>Upper Middle ($130K-$170K)</v>
      </c>
      <c r="R7277" t="str" cm="1">
        <f t="array" ref="R7277">_xlfn.IFS(
G7277&lt;=2,"New Customers (0-2Y)",
G7277&lt;=5,"Growing Customers (3-5Y)",
G7277&lt;=8,"Established Customers (6-8Y)",
G7277&lt;=10,"Loyal Customers (9-10Y)"
)</f>
        <v>Loyal Customers (9-10Y)</v>
      </c>
    </row>
    <row r="7278" spans="1:18" x14ac:dyDescent="0.35">
      <c r="A7278">
        <v>15653147</v>
      </c>
      <c r="B7278" t="s">
        <v>285</v>
      </c>
      <c r="C7278" t="s">
        <v>17</v>
      </c>
      <c r="D7278" t="s">
        <v>39</v>
      </c>
      <c r="E7278">
        <v>35</v>
      </c>
      <c r="F7278" t="s">
        <v>19</v>
      </c>
      <c r="G7278">
        <v>2</v>
      </c>
      <c r="H7278" s="4">
        <v>133853.26999999999</v>
      </c>
      <c r="I7278" t="s">
        <v>33</v>
      </c>
      <c r="J7278">
        <v>1</v>
      </c>
      <c r="K7278">
        <v>594</v>
      </c>
      <c r="L7278" t="s">
        <v>31</v>
      </c>
      <c r="M7278" t="s">
        <v>21</v>
      </c>
      <c r="N7278" t="s">
        <v>22</v>
      </c>
      <c r="O7278" s="4">
        <v>65361.66</v>
      </c>
      <c r="P7278" t="s">
        <v>28</v>
      </c>
      <c r="Q7278" t="str" cm="1">
        <f t="array" ref="Q7278">_xlfn.IFS(
O7278&lt;50000,"Low Salary (&lt;$50K)",
O7278&lt;90000,"Lower Middle ($50K-$90K)",
O7278&lt;130000,"Middle ($90K-$130K)",
O7278&lt;170000,"Upper Middle ($130K-$170K)",
O7278&gt;=170000,"High Salary (&gt;$170K)"
)</f>
        <v>Lower Middle ($50K-$90K)</v>
      </c>
      <c r="R7278" t="str" cm="1">
        <f t="array" ref="R7278">_xlfn.IFS(
G7278&lt;=2,"New Customers (0-2Y)",
G7278&lt;=5,"Growing Customers (3-5Y)",
G7278&lt;=8,"Established Customers (6-8Y)",
G7278&lt;=10,"Loyal Customers (9-10Y)"
)</f>
        <v>New Customers (0-2Y)</v>
      </c>
    </row>
    <row r="7279" spans="1:18" x14ac:dyDescent="0.35">
      <c r="A7279">
        <v>15571284</v>
      </c>
      <c r="B7279" t="s">
        <v>2522</v>
      </c>
      <c r="C7279" t="s">
        <v>42</v>
      </c>
      <c r="D7279" t="s">
        <v>39</v>
      </c>
      <c r="E7279">
        <v>32</v>
      </c>
      <c r="F7279" t="s">
        <v>19</v>
      </c>
      <c r="G7279">
        <v>0</v>
      </c>
      <c r="H7279" s="4">
        <v>109528.16</v>
      </c>
      <c r="I7279" t="s">
        <v>33</v>
      </c>
      <c r="J7279">
        <v>2</v>
      </c>
      <c r="K7279">
        <v>756</v>
      </c>
      <c r="L7279" t="s">
        <v>35</v>
      </c>
      <c r="M7279" t="s">
        <v>21</v>
      </c>
      <c r="N7279" t="s">
        <v>22</v>
      </c>
      <c r="O7279" s="4">
        <v>56176.31</v>
      </c>
      <c r="P7279" t="s">
        <v>28</v>
      </c>
      <c r="Q7279" t="str" cm="1">
        <f t="array" ref="Q7279">_xlfn.IFS(
O7279&lt;50000,"Low Salary (&lt;$50K)",
O7279&lt;90000,"Lower Middle ($50K-$90K)",
O7279&lt;130000,"Middle ($90K-$130K)",
O7279&lt;170000,"Upper Middle ($130K-$170K)",
O7279&gt;=170000,"High Salary (&gt;$170K)"
)</f>
        <v>Lower Middle ($50K-$90K)</v>
      </c>
      <c r="R7279" t="str" cm="1">
        <f t="array" ref="R7279">_xlfn.IFS(
G7279&lt;=2,"New Customers (0-2Y)",
G7279&lt;=5,"Growing Customers (3-5Y)",
G7279&lt;=8,"Established Customers (6-8Y)",
G7279&lt;=10,"Loyal Customers (9-10Y)"
)</f>
        <v>New Customers (0-2Y)</v>
      </c>
    </row>
    <row r="7280" spans="1:18" x14ac:dyDescent="0.35">
      <c r="A7280">
        <v>15591360</v>
      </c>
      <c r="B7280" t="s">
        <v>1092</v>
      </c>
      <c r="C7280" t="s">
        <v>17</v>
      </c>
      <c r="D7280" t="s">
        <v>18</v>
      </c>
      <c r="E7280">
        <v>33</v>
      </c>
      <c r="F7280" t="s">
        <v>19</v>
      </c>
      <c r="G7280">
        <v>4</v>
      </c>
      <c r="H7280" s="4">
        <v>84607.34</v>
      </c>
      <c r="I7280" t="s">
        <v>29</v>
      </c>
      <c r="J7280">
        <v>2</v>
      </c>
      <c r="K7280">
        <v>642</v>
      </c>
      <c r="L7280" t="s">
        <v>20</v>
      </c>
      <c r="M7280" t="s">
        <v>27</v>
      </c>
      <c r="N7280" t="s">
        <v>22</v>
      </c>
      <c r="O7280" s="4">
        <v>60059.47</v>
      </c>
      <c r="P7280" t="s">
        <v>28</v>
      </c>
      <c r="Q7280" t="str" cm="1">
        <f t="array" ref="Q7280">_xlfn.IFS(
O7280&lt;50000,"Low Salary (&lt;$50K)",
O7280&lt;90000,"Lower Middle ($50K-$90K)",
O7280&lt;130000,"Middle ($90K-$130K)",
O7280&lt;170000,"Upper Middle ($130K-$170K)",
O7280&gt;=170000,"High Salary (&gt;$170K)"
)</f>
        <v>Lower Middle ($50K-$90K)</v>
      </c>
      <c r="R7280" t="str" cm="1">
        <f t="array" ref="R7280">_xlfn.IFS(
G7280&lt;=2,"New Customers (0-2Y)",
G7280&lt;=5,"Growing Customers (3-5Y)",
G7280&lt;=8,"Established Customers (6-8Y)",
G7280&lt;=10,"Loyal Customers (9-10Y)"
)</f>
        <v>Growing Customers (3-5Y)</v>
      </c>
    </row>
    <row r="7281" spans="1:18" x14ac:dyDescent="0.35">
      <c r="A7281">
        <v>15810485</v>
      </c>
      <c r="B7281" t="s">
        <v>197</v>
      </c>
      <c r="C7281" t="s">
        <v>42</v>
      </c>
      <c r="D7281" t="s">
        <v>39</v>
      </c>
      <c r="E7281">
        <v>37</v>
      </c>
      <c r="F7281" t="s">
        <v>19</v>
      </c>
      <c r="G7281">
        <v>1</v>
      </c>
      <c r="H7281" s="4">
        <v>101438</v>
      </c>
      <c r="I7281" t="s">
        <v>33</v>
      </c>
      <c r="J7281">
        <v>1</v>
      </c>
      <c r="K7281">
        <v>486</v>
      </c>
      <c r="L7281" t="s">
        <v>44</v>
      </c>
      <c r="M7281" t="s">
        <v>27</v>
      </c>
      <c r="N7281" t="s">
        <v>32</v>
      </c>
      <c r="O7281" s="4">
        <v>51364.56</v>
      </c>
      <c r="P7281" t="s">
        <v>28</v>
      </c>
      <c r="Q7281" t="str" cm="1">
        <f t="array" ref="Q7281">_xlfn.IFS(
O7281&lt;50000,"Low Salary (&lt;$50K)",
O7281&lt;90000,"Lower Middle ($50K-$90K)",
O7281&lt;130000,"Middle ($90K-$130K)",
O7281&lt;170000,"Upper Middle ($130K-$170K)",
O7281&gt;=170000,"High Salary (&gt;$170K)"
)</f>
        <v>Lower Middle ($50K-$90K)</v>
      </c>
      <c r="R7281" t="str" cm="1">
        <f t="array" ref="R7281">_xlfn.IFS(
G7281&lt;=2,"New Customers (0-2Y)",
G7281&lt;=5,"Growing Customers (3-5Y)",
G7281&lt;=8,"Established Customers (6-8Y)",
G7281&lt;=10,"Loyal Customers (9-10Y)"
)</f>
        <v>New Customers (0-2Y)</v>
      </c>
    </row>
    <row r="7282" spans="1:18" x14ac:dyDescent="0.35">
      <c r="A7282">
        <v>15611973</v>
      </c>
      <c r="B7282" t="s">
        <v>957</v>
      </c>
      <c r="C7282" t="s">
        <v>17</v>
      </c>
      <c r="D7282" t="s">
        <v>39</v>
      </c>
      <c r="E7282">
        <v>55</v>
      </c>
      <c r="F7282" t="s">
        <v>19</v>
      </c>
      <c r="G7282">
        <v>7</v>
      </c>
      <c r="H7282" s="4">
        <v>0</v>
      </c>
      <c r="I7282" t="s">
        <v>24</v>
      </c>
      <c r="J7282">
        <v>2</v>
      </c>
      <c r="K7282">
        <v>804</v>
      </c>
      <c r="L7282" t="s">
        <v>37</v>
      </c>
      <c r="M7282" t="s">
        <v>21</v>
      </c>
      <c r="N7282" t="s">
        <v>22</v>
      </c>
      <c r="O7282" s="4">
        <v>118752.6</v>
      </c>
      <c r="P7282" t="s">
        <v>28</v>
      </c>
      <c r="Q7282" t="str" cm="1">
        <f t="array" ref="Q7282">_xlfn.IFS(
O7282&lt;50000,"Low Salary (&lt;$50K)",
O7282&lt;90000,"Lower Middle ($50K-$90K)",
O7282&lt;130000,"Middle ($90K-$130K)",
O7282&lt;170000,"Upper Middle ($130K-$170K)",
O7282&gt;=170000,"High Salary (&gt;$170K)"
)</f>
        <v>Middle ($90K-$130K)</v>
      </c>
      <c r="R7282" t="str" cm="1">
        <f t="array" ref="R7282">_xlfn.IFS(
G7282&lt;=2,"New Customers (0-2Y)",
G7282&lt;=5,"Growing Customers (3-5Y)",
G7282&lt;=8,"Established Customers (6-8Y)",
G7282&lt;=10,"Loyal Customers (9-10Y)"
)</f>
        <v>Established Customers (6-8Y)</v>
      </c>
    </row>
    <row r="7283" spans="1:18" x14ac:dyDescent="0.35">
      <c r="A7283">
        <v>15735572</v>
      </c>
      <c r="B7283" t="s">
        <v>525</v>
      </c>
      <c r="C7283" t="s">
        <v>17</v>
      </c>
      <c r="D7283" t="s">
        <v>39</v>
      </c>
      <c r="E7283">
        <v>59</v>
      </c>
      <c r="F7283" t="s">
        <v>19</v>
      </c>
      <c r="G7283">
        <v>9</v>
      </c>
      <c r="H7283" s="4">
        <v>113657.83</v>
      </c>
      <c r="I7283" t="s">
        <v>33</v>
      </c>
      <c r="J7283">
        <v>1</v>
      </c>
      <c r="K7283">
        <v>629</v>
      </c>
      <c r="L7283" t="s">
        <v>20</v>
      </c>
      <c r="M7283" t="s">
        <v>21</v>
      </c>
      <c r="N7283" t="s">
        <v>22</v>
      </c>
      <c r="O7283" s="4">
        <v>116848.79</v>
      </c>
      <c r="P7283" t="s">
        <v>23</v>
      </c>
      <c r="Q7283" t="str" cm="1">
        <f t="array" ref="Q7283">_xlfn.IFS(
O7283&lt;50000,"Low Salary (&lt;$50K)",
O7283&lt;90000,"Lower Middle ($50K-$90K)",
O7283&lt;130000,"Middle ($90K-$130K)",
O7283&lt;170000,"Upper Middle ($130K-$170K)",
O7283&gt;=170000,"High Salary (&gt;$170K)"
)</f>
        <v>Middle ($90K-$130K)</v>
      </c>
      <c r="R7283" t="str" cm="1">
        <f t="array" ref="R7283">_xlfn.IFS(
G7283&lt;=2,"New Customers (0-2Y)",
G7283&lt;=5,"Growing Customers (3-5Y)",
G7283&lt;=8,"Established Customers (6-8Y)",
G7283&lt;=10,"Loyal Customers (9-10Y)"
)</f>
        <v>Loyal Customers (9-10Y)</v>
      </c>
    </row>
    <row r="7284" spans="1:18" x14ac:dyDescent="0.35">
      <c r="A7284">
        <v>15567860</v>
      </c>
      <c r="B7284" t="s">
        <v>2367</v>
      </c>
      <c r="C7284" t="s">
        <v>26</v>
      </c>
      <c r="D7284" t="s">
        <v>18</v>
      </c>
      <c r="E7284">
        <v>44</v>
      </c>
      <c r="F7284" t="s">
        <v>19</v>
      </c>
      <c r="G7284">
        <v>7</v>
      </c>
      <c r="H7284" s="4">
        <v>189318.16</v>
      </c>
      <c r="I7284" t="s">
        <v>33</v>
      </c>
      <c r="J7284">
        <v>2</v>
      </c>
      <c r="K7284">
        <v>581</v>
      </c>
      <c r="L7284" t="s">
        <v>31</v>
      </c>
      <c r="M7284" t="s">
        <v>21</v>
      </c>
      <c r="N7284" t="s">
        <v>32</v>
      </c>
      <c r="O7284" s="4">
        <v>45026.23</v>
      </c>
      <c r="P7284" t="s">
        <v>23</v>
      </c>
      <c r="Q7284" t="str" cm="1">
        <f t="array" ref="Q7284">_xlfn.IFS(
O7284&lt;50000,"Low Salary (&lt;$50K)",
O7284&lt;90000,"Lower Middle ($50K-$90K)",
O7284&lt;130000,"Middle ($90K-$130K)",
O7284&lt;170000,"Upper Middle ($130K-$170K)",
O7284&gt;=170000,"High Salary (&gt;$170K)"
)</f>
        <v>Low Salary (&lt;$50K)</v>
      </c>
      <c r="R7284" t="str" cm="1">
        <f t="array" ref="R7284">_xlfn.IFS(
G7284&lt;=2,"New Customers (0-2Y)",
G7284&lt;=5,"Growing Customers (3-5Y)",
G7284&lt;=8,"Established Customers (6-8Y)",
G7284&lt;=10,"Loyal Customers (9-10Y)"
)</f>
        <v>Established Customers (6-8Y)</v>
      </c>
    </row>
    <row r="7285" spans="1:18" x14ac:dyDescent="0.35">
      <c r="A7285">
        <v>15795690</v>
      </c>
      <c r="B7285" t="s">
        <v>303</v>
      </c>
      <c r="C7285" t="s">
        <v>17</v>
      </c>
      <c r="D7285" t="s">
        <v>39</v>
      </c>
      <c r="E7285">
        <v>31</v>
      </c>
      <c r="F7285" t="s">
        <v>19</v>
      </c>
      <c r="G7285">
        <v>3</v>
      </c>
      <c r="H7285" s="4">
        <v>99513.91</v>
      </c>
      <c r="I7285" t="s">
        <v>29</v>
      </c>
      <c r="J7285">
        <v>1</v>
      </c>
      <c r="K7285">
        <v>667</v>
      </c>
      <c r="L7285" t="s">
        <v>35</v>
      </c>
      <c r="M7285" t="s">
        <v>21</v>
      </c>
      <c r="N7285" t="s">
        <v>22</v>
      </c>
      <c r="O7285" s="4">
        <v>189657.26</v>
      </c>
      <c r="P7285" t="s">
        <v>28</v>
      </c>
      <c r="Q7285" t="str" cm="1">
        <f t="array" ref="Q7285">_xlfn.IFS(
O7285&lt;50000,"Low Salary (&lt;$50K)",
O7285&lt;90000,"Lower Middle ($50K-$90K)",
O7285&lt;130000,"Middle ($90K-$130K)",
O7285&lt;170000,"Upper Middle ($130K-$170K)",
O7285&gt;=170000,"High Salary (&gt;$170K)"
)</f>
        <v>High Salary (&gt;$170K)</v>
      </c>
      <c r="R7285" t="str" cm="1">
        <f t="array" ref="R7285">_xlfn.IFS(
G7285&lt;=2,"New Customers (0-2Y)",
G7285&lt;=5,"Growing Customers (3-5Y)",
G7285&lt;=8,"Established Customers (6-8Y)",
G7285&lt;=10,"Loyal Customers (9-10Y)"
)</f>
        <v>Growing Customers (3-5Y)</v>
      </c>
    </row>
    <row r="7286" spans="1:18" x14ac:dyDescent="0.35">
      <c r="A7286">
        <v>15706464</v>
      </c>
      <c r="B7286" t="s">
        <v>339</v>
      </c>
      <c r="C7286" t="s">
        <v>26</v>
      </c>
      <c r="D7286" t="s">
        <v>39</v>
      </c>
      <c r="E7286">
        <v>35</v>
      </c>
      <c r="F7286" t="s">
        <v>19</v>
      </c>
      <c r="G7286">
        <v>4</v>
      </c>
      <c r="H7286" s="4">
        <v>97585.32</v>
      </c>
      <c r="I7286" t="s">
        <v>29</v>
      </c>
      <c r="J7286">
        <v>2</v>
      </c>
      <c r="K7286">
        <v>667</v>
      </c>
      <c r="L7286" t="s">
        <v>35</v>
      </c>
      <c r="M7286" t="s">
        <v>27</v>
      </c>
      <c r="N7286" t="s">
        <v>32</v>
      </c>
      <c r="O7286" s="4">
        <v>57213.46</v>
      </c>
      <c r="P7286" t="s">
        <v>28</v>
      </c>
      <c r="Q7286" t="str" cm="1">
        <f t="array" ref="Q7286">_xlfn.IFS(
O7286&lt;50000,"Low Salary (&lt;$50K)",
O7286&lt;90000,"Lower Middle ($50K-$90K)",
O7286&lt;130000,"Middle ($90K-$130K)",
O7286&lt;170000,"Upper Middle ($130K-$170K)",
O7286&gt;=170000,"High Salary (&gt;$170K)"
)</f>
        <v>Lower Middle ($50K-$90K)</v>
      </c>
      <c r="R7286" t="str" cm="1">
        <f t="array" ref="R7286">_xlfn.IFS(
G7286&lt;=2,"New Customers (0-2Y)",
G7286&lt;=5,"Growing Customers (3-5Y)",
G7286&lt;=8,"Established Customers (6-8Y)",
G7286&lt;=10,"Loyal Customers (9-10Y)"
)</f>
        <v>Growing Customers (3-5Y)</v>
      </c>
    </row>
    <row r="7287" spans="1:18" x14ac:dyDescent="0.35">
      <c r="A7287">
        <v>15725028</v>
      </c>
      <c r="B7287" t="s">
        <v>2155</v>
      </c>
      <c r="C7287" t="s">
        <v>17</v>
      </c>
      <c r="D7287" t="s">
        <v>39</v>
      </c>
      <c r="E7287">
        <v>29</v>
      </c>
      <c r="F7287" t="s">
        <v>43</v>
      </c>
      <c r="G7287">
        <v>3</v>
      </c>
      <c r="H7287" s="4">
        <v>0</v>
      </c>
      <c r="I7287" t="s">
        <v>24</v>
      </c>
      <c r="J7287">
        <v>2</v>
      </c>
      <c r="K7287">
        <v>679</v>
      </c>
      <c r="L7287" t="s">
        <v>35</v>
      </c>
      <c r="M7287" t="s">
        <v>21</v>
      </c>
      <c r="N7287" t="s">
        <v>22</v>
      </c>
      <c r="O7287" s="4">
        <v>63687.06</v>
      </c>
      <c r="P7287" t="s">
        <v>28</v>
      </c>
      <c r="Q7287" t="str" cm="1">
        <f t="array" ref="Q7287">_xlfn.IFS(
O7287&lt;50000,"Low Salary (&lt;$50K)",
O7287&lt;90000,"Lower Middle ($50K-$90K)",
O7287&lt;130000,"Middle ($90K-$130K)",
O7287&lt;170000,"Upper Middle ($130K-$170K)",
O7287&gt;=170000,"High Salary (&gt;$170K)"
)</f>
        <v>Lower Middle ($50K-$90K)</v>
      </c>
      <c r="R7287" t="str" cm="1">
        <f t="array" ref="R7287">_xlfn.IFS(
G7287&lt;=2,"New Customers (0-2Y)",
G7287&lt;=5,"Growing Customers (3-5Y)",
G7287&lt;=8,"Established Customers (6-8Y)",
G7287&lt;=10,"Loyal Customers (9-10Y)"
)</f>
        <v>Growing Customers (3-5Y)</v>
      </c>
    </row>
    <row r="7288" spans="1:18" x14ac:dyDescent="0.35">
      <c r="A7288">
        <v>15751167</v>
      </c>
      <c r="B7288" t="s">
        <v>598</v>
      </c>
      <c r="C7288" t="s">
        <v>17</v>
      </c>
      <c r="D7288" t="s">
        <v>18</v>
      </c>
      <c r="E7288">
        <v>43</v>
      </c>
      <c r="F7288" t="s">
        <v>19</v>
      </c>
      <c r="G7288">
        <v>4</v>
      </c>
      <c r="H7288" s="4">
        <v>0</v>
      </c>
      <c r="I7288" t="s">
        <v>24</v>
      </c>
      <c r="J7288">
        <v>2</v>
      </c>
      <c r="K7288">
        <v>680</v>
      </c>
      <c r="L7288" t="s">
        <v>35</v>
      </c>
      <c r="M7288" t="s">
        <v>21</v>
      </c>
      <c r="N7288" t="s">
        <v>22</v>
      </c>
      <c r="O7288" s="4">
        <v>58761.33</v>
      </c>
      <c r="P7288" t="s">
        <v>28</v>
      </c>
      <c r="Q7288" t="str" cm="1">
        <f t="array" ref="Q7288">_xlfn.IFS(
O7288&lt;50000,"Low Salary (&lt;$50K)",
O7288&lt;90000,"Lower Middle ($50K-$90K)",
O7288&lt;130000,"Middle ($90K-$130K)",
O7288&lt;170000,"Upper Middle ($130K-$170K)",
O7288&gt;=170000,"High Salary (&gt;$170K)"
)</f>
        <v>Lower Middle ($50K-$90K)</v>
      </c>
      <c r="R7288" t="str" cm="1">
        <f t="array" ref="R7288">_xlfn.IFS(
G7288&lt;=2,"New Customers (0-2Y)",
G7288&lt;=5,"Growing Customers (3-5Y)",
G7288&lt;=8,"Established Customers (6-8Y)",
G7288&lt;=10,"Loyal Customers (9-10Y)"
)</f>
        <v>Growing Customers (3-5Y)</v>
      </c>
    </row>
    <row r="7289" spans="1:18" x14ac:dyDescent="0.35">
      <c r="A7289">
        <v>15633944</v>
      </c>
      <c r="B7289" t="s">
        <v>506</v>
      </c>
      <c r="C7289" t="s">
        <v>26</v>
      </c>
      <c r="D7289" t="s">
        <v>39</v>
      </c>
      <c r="E7289">
        <v>32</v>
      </c>
      <c r="F7289" t="s">
        <v>19</v>
      </c>
      <c r="G7289">
        <v>3</v>
      </c>
      <c r="H7289" s="4">
        <v>136659.74</v>
      </c>
      <c r="I7289" t="s">
        <v>33</v>
      </c>
      <c r="J7289">
        <v>1</v>
      </c>
      <c r="K7289">
        <v>644</v>
      </c>
      <c r="L7289" t="s">
        <v>20</v>
      </c>
      <c r="M7289" t="s">
        <v>21</v>
      </c>
      <c r="N7289" t="s">
        <v>22</v>
      </c>
      <c r="O7289" s="4">
        <v>14187.78</v>
      </c>
      <c r="P7289" t="s">
        <v>28</v>
      </c>
      <c r="Q7289" t="str" cm="1">
        <f t="array" ref="Q7289">_xlfn.IFS(
O7289&lt;50000,"Low Salary (&lt;$50K)",
O7289&lt;90000,"Lower Middle ($50K-$90K)",
O7289&lt;130000,"Middle ($90K-$130K)",
O7289&lt;170000,"Upper Middle ($130K-$170K)",
O7289&gt;=170000,"High Salary (&gt;$170K)"
)</f>
        <v>Low Salary (&lt;$50K)</v>
      </c>
      <c r="R7289" t="str" cm="1">
        <f t="array" ref="R7289">_xlfn.IFS(
G7289&lt;=2,"New Customers (0-2Y)",
G7289&lt;=5,"Growing Customers (3-5Y)",
G7289&lt;=8,"Established Customers (6-8Y)",
G7289&lt;=10,"Loyal Customers (9-10Y)"
)</f>
        <v>Growing Customers (3-5Y)</v>
      </c>
    </row>
    <row r="7290" spans="1:18" x14ac:dyDescent="0.35">
      <c r="A7290">
        <v>15672637</v>
      </c>
      <c r="B7290" t="s">
        <v>2523</v>
      </c>
      <c r="C7290" t="s">
        <v>17</v>
      </c>
      <c r="D7290" t="s">
        <v>18</v>
      </c>
      <c r="E7290">
        <v>30</v>
      </c>
      <c r="F7290" t="s">
        <v>19</v>
      </c>
      <c r="G7290">
        <v>4</v>
      </c>
      <c r="H7290" s="4">
        <v>85755.86</v>
      </c>
      <c r="I7290" t="s">
        <v>29</v>
      </c>
      <c r="J7290">
        <v>1</v>
      </c>
      <c r="K7290">
        <v>571</v>
      </c>
      <c r="L7290" t="s">
        <v>31</v>
      </c>
      <c r="M7290" t="s">
        <v>21</v>
      </c>
      <c r="N7290" t="s">
        <v>32</v>
      </c>
      <c r="O7290" s="4">
        <v>145115.95000000001</v>
      </c>
      <c r="P7290" t="s">
        <v>28</v>
      </c>
      <c r="Q7290" t="str" cm="1">
        <f t="array" ref="Q7290">_xlfn.IFS(
O7290&lt;50000,"Low Salary (&lt;$50K)",
O7290&lt;90000,"Lower Middle ($50K-$90K)",
O7290&lt;130000,"Middle ($90K-$130K)",
O7290&lt;170000,"Upper Middle ($130K-$170K)",
O7290&gt;=170000,"High Salary (&gt;$170K)"
)</f>
        <v>Upper Middle ($130K-$170K)</v>
      </c>
      <c r="R7290" t="str" cm="1">
        <f t="array" ref="R7290">_xlfn.IFS(
G7290&lt;=2,"New Customers (0-2Y)",
G7290&lt;=5,"Growing Customers (3-5Y)",
G7290&lt;=8,"Established Customers (6-8Y)",
G7290&lt;=10,"Loyal Customers (9-10Y)"
)</f>
        <v>Growing Customers (3-5Y)</v>
      </c>
    </row>
    <row r="7291" spans="1:18" x14ac:dyDescent="0.35">
      <c r="A7291">
        <v>15680895</v>
      </c>
      <c r="B7291" t="s">
        <v>423</v>
      </c>
      <c r="C7291" t="s">
        <v>26</v>
      </c>
      <c r="D7291" t="s">
        <v>18</v>
      </c>
      <c r="E7291">
        <v>35</v>
      </c>
      <c r="F7291" t="s">
        <v>19</v>
      </c>
      <c r="G7291">
        <v>7</v>
      </c>
      <c r="H7291" s="4">
        <v>0</v>
      </c>
      <c r="I7291" t="s">
        <v>24</v>
      </c>
      <c r="J7291">
        <v>1</v>
      </c>
      <c r="K7291">
        <v>627</v>
      </c>
      <c r="L7291" t="s">
        <v>20</v>
      </c>
      <c r="M7291" t="s">
        <v>21</v>
      </c>
      <c r="N7291" t="s">
        <v>32</v>
      </c>
      <c r="O7291" s="4">
        <v>187718.26</v>
      </c>
      <c r="P7291" t="s">
        <v>28</v>
      </c>
      <c r="Q7291" t="str" cm="1">
        <f t="array" ref="Q7291">_xlfn.IFS(
O7291&lt;50000,"Low Salary (&lt;$50K)",
O7291&lt;90000,"Lower Middle ($50K-$90K)",
O7291&lt;130000,"Middle ($90K-$130K)",
O7291&lt;170000,"Upper Middle ($130K-$170K)",
O7291&gt;=170000,"High Salary (&gt;$170K)"
)</f>
        <v>High Salary (&gt;$170K)</v>
      </c>
      <c r="R7291" t="str" cm="1">
        <f t="array" ref="R7291">_xlfn.IFS(
G7291&lt;=2,"New Customers (0-2Y)",
G7291&lt;=5,"Growing Customers (3-5Y)",
G7291&lt;=8,"Established Customers (6-8Y)",
G7291&lt;=10,"Loyal Customers (9-10Y)"
)</f>
        <v>Established Customers (6-8Y)</v>
      </c>
    </row>
    <row r="7292" spans="1:18" x14ac:dyDescent="0.35">
      <c r="A7292">
        <v>15793825</v>
      </c>
      <c r="B7292" t="s">
        <v>1973</v>
      </c>
      <c r="C7292" t="s">
        <v>17</v>
      </c>
      <c r="D7292" t="s">
        <v>39</v>
      </c>
      <c r="E7292">
        <v>39</v>
      </c>
      <c r="F7292" t="s">
        <v>19</v>
      </c>
      <c r="G7292">
        <v>4</v>
      </c>
      <c r="H7292" s="4">
        <v>0</v>
      </c>
      <c r="I7292" t="s">
        <v>24</v>
      </c>
      <c r="J7292">
        <v>2</v>
      </c>
      <c r="K7292">
        <v>536</v>
      </c>
      <c r="L7292" t="s">
        <v>31</v>
      </c>
      <c r="M7292" t="s">
        <v>21</v>
      </c>
      <c r="N7292" t="s">
        <v>32</v>
      </c>
      <c r="O7292" s="4">
        <v>27150.35</v>
      </c>
      <c r="P7292" t="s">
        <v>28</v>
      </c>
      <c r="Q7292" t="str" cm="1">
        <f t="array" ref="Q7292">_xlfn.IFS(
O7292&lt;50000,"Low Salary (&lt;$50K)",
O7292&lt;90000,"Lower Middle ($50K-$90K)",
O7292&lt;130000,"Middle ($90K-$130K)",
O7292&lt;170000,"Upper Middle ($130K-$170K)",
O7292&gt;=170000,"High Salary (&gt;$170K)"
)</f>
        <v>Low Salary (&lt;$50K)</v>
      </c>
      <c r="R7292" t="str" cm="1">
        <f t="array" ref="R7292">_xlfn.IFS(
G7292&lt;=2,"New Customers (0-2Y)",
G7292&lt;=5,"Growing Customers (3-5Y)",
G7292&lt;=8,"Established Customers (6-8Y)",
G7292&lt;=10,"Loyal Customers (9-10Y)"
)</f>
        <v>Growing Customers (3-5Y)</v>
      </c>
    </row>
    <row r="7293" spans="1:18" x14ac:dyDescent="0.35">
      <c r="A7293">
        <v>15611318</v>
      </c>
      <c r="B7293" t="s">
        <v>1481</v>
      </c>
      <c r="C7293" t="s">
        <v>26</v>
      </c>
      <c r="D7293" t="s">
        <v>39</v>
      </c>
      <c r="E7293">
        <v>33</v>
      </c>
      <c r="F7293" t="s">
        <v>19</v>
      </c>
      <c r="G7293">
        <v>4</v>
      </c>
      <c r="H7293" s="4">
        <v>51690.89</v>
      </c>
      <c r="I7293" t="s">
        <v>29</v>
      </c>
      <c r="J7293">
        <v>1</v>
      </c>
      <c r="K7293">
        <v>599</v>
      </c>
      <c r="L7293" t="s">
        <v>31</v>
      </c>
      <c r="M7293" t="s">
        <v>21</v>
      </c>
      <c r="N7293" t="s">
        <v>32</v>
      </c>
      <c r="O7293" s="4">
        <v>111622.76</v>
      </c>
      <c r="P7293" t="s">
        <v>23</v>
      </c>
      <c r="Q7293" t="str" cm="1">
        <f t="array" ref="Q7293">_xlfn.IFS(
O7293&lt;50000,"Low Salary (&lt;$50K)",
O7293&lt;90000,"Lower Middle ($50K-$90K)",
O7293&lt;130000,"Middle ($90K-$130K)",
O7293&lt;170000,"Upper Middle ($130K-$170K)",
O7293&gt;=170000,"High Salary (&gt;$170K)"
)</f>
        <v>Middle ($90K-$130K)</v>
      </c>
      <c r="R7293" t="str" cm="1">
        <f t="array" ref="R7293">_xlfn.IFS(
G7293&lt;=2,"New Customers (0-2Y)",
G7293&lt;=5,"Growing Customers (3-5Y)",
G7293&lt;=8,"Established Customers (6-8Y)",
G7293&lt;=10,"Loyal Customers (9-10Y)"
)</f>
        <v>Growing Customers (3-5Y)</v>
      </c>
    </row>
    <row r="7294" spans="1:18" x14ac:dyDescent="0.35">
      <c r="A7294">
        <v>15768474</v>
      </c>
      <c r="B7294" t="s">
        <v>70</v>
      </c>
      <c r="C7294" t="s">
        <v>26</v>
      </c>
      <c r="D7294" t="s">
        <v>39</v>
      </c>
      <c r="E7294">
        <v>34</v>
      </c>
      <c r="F7294" t="s">
        <v>19</v>
      </c>
      <c r="G7294">
        <v>3</v>
      </c>
      <c r="H7294" s="4">
        <v>0</v>
      </c>
      <c r="I7294" t="s">
        <v>24</v>
      </c>
      <c r="J7294">
        <v>2</v>
      </c>
      <c r="K7294">
        <v>744</v>
      </c>
      <c r="L7294" t="s">
        <v>35</v>
      </c>
      <c r="M7294" t="s">
        <v>21</v>
      </c>
      <c r="N7294" t="s">
        <v>32</v>
      </c>
      <c r="O7294" s="4">
        <v>27244.35</v>
      </c>
      <c r="P7294" t="s">
        <v>28</v>
      </c>
      <c r="Q7294" t="str" cm="1">
        <f t="array" ref="Q7294">_xlfn.IFS(
O7294&lt;50000,"Low Salary (&lt;$50K)",
O7294&lt;90000,"Lower Middle ($50K-$90K)",
O7294&lt;130000,"Middle ($90K-$130K)",
O7294&lt;170000,"Upper Middle ($130K-$170K)",
O7294&gt;=170000,"High Salary (&gt;$170K)"
)</f>
        <v>Low Salary (&lt;$50K)</v>
      </c>
      <c r="R7294" t="str" cm="1">
        <f t="array" ref="R7294">_xlfn.IFS(
G7294&lt;=2,"New Customers (0-2Y)",
G7294&lt;=5,"Growing Customers (3-5Y)",
G7294&lt;=8,"Established Customers (6-8Y)",
G7294&lt;=10,"Loyal Customers (9-10Y)"
)</f>
        <v>Growing Customers (3-5Y)</v>
      </c>
    </row>
    <row r="7295" spans="1:18" x14ac:dyDescent="0.35">
      <c r="A7295">
        <v>15716276</v>
      </c>
      <c r="B7295" t="s">
        <v>153</v>
      </c>
      <c r="C7295" t="s">
        <v>17</v>
      </c>
      <c r="D7295" t="s">
        <v>18</v>
      </c>
      <c r="E7295">
        <v>34</v>
      </c>
      <c r="F7295" t="s">
        <v>19</v>
      </c>
      <c r="G7295">
        <v>2</v>
      </c>
      <c r="H7295" s="4">
        <v>111669.68</v>
      </c>
      <c r="I7295" t="s">
        <v>33</v>
      </c>
      <c r="J7295">
        <v>1</v>
      </c>
      <c r="K7295">
        <v>709</v>
      </c>
      <c r="L7295" t="s">
        <v>35</v>
      </c>
      <c r="M7295" t="s">
        <v>21</v>
      </c>
      <c r="N7295" t="s">
        <v>32</v>
      </c>
      <c r="O7295" s="4">
        <v>57029.66</v>
      </c>
      <c r="P7295" t="s">
        <v>28</v>
      </c>
      <c r="Q7295" t="str" cm="1">
        <f t="array" ref="Q7295">_xlfn.IFS(
O7295&lt;50000,"Low Salary (&lt;$50K)",
O7295&lt;90000,"Lower Middle ($50K-$90K)",
O7295&lt;130000,"Middle ($90K-$130K)",
O7295&lt;170000,"Upper Middle ($130K-$170K)",
O7295&gt;=170000,"High Salary (&gt;$170K)"
)</f>
        <v>Lower Middle ($50K-$90K)</v>
      </c>
      <c r="R7295" t="str" cm="1">
        <f t="array" ref="R7295">_xlfn.IFS(
G7295&lt;=2,"New Customers (0-2Y)",
G7295&lt;=5,"Growing Customers (3-5Y)",
G7295&lt;=8,"Established Customers (6-8Y)",
G7295&lt;=10,"Loyal Customers (9-10Y)"
)</f>
        <v>New Customers (0-2Y)</v>
      </c>
    </row>
    <row r="7296" spans="1:18" x14ac:dyDescent="0.35">
      <c r="A7296">
        <v>15623668</v>
      </c>
      <c r="B7296" t="s">
        <v>304</v>
      </c>
      <c r="C7296" t="s">
        <v>42</v>
      </c>
      <c r="D7296" t="s">
        <v>39</v>
      </c>
      <c r="E7296">
        <v>31</v>
      </c>
      <c r="F7296" t="s">
        <v>19</v>
      </c>
      <c r="G7296">
        <v>2</v>
      </c>
      <c r="H7296" s="4">
        <v>154741.45000000001</v>
      </c>
      <c r="I7296" t="s">
        <v>33</v>
      </c>
      <c r="J7296">
        <v>2</v>
      </c>
      <c r="K7296">
        <v>653</v>
      </c>
      <c r="L7296" t="s">
        <v>20</v>
      </c>
      <c r="M7296" t="s">
        <v>27</v>
      </c>
      <c r="N7296" t="s">
        <v>32</v>
      </c>
      <c r="O7296" s="4">
        <v>25183.01</v>
      </c>
      <c r="P7296" t="s">
        <v>28</v>
      </c>
      <c r="Q7296" t="str" cm="1">
        <f t="array" ref="Q7296">_xlfn.IFS(
O7296&lt;50000,"Low Salary (&lt;$50K)",
O7296&lt;90000,"Lower Middle ($50K-$90K)",
O7296&lt;130000,"Middle ($90K-$130K)",
O7296&lt;170000,"Upper Middle ($130K-$170K)",
O7296&gt;=170000,"High Salary (&gt;$170K)"
)</f>
        <v>Low Salary (&lt;$50K)</v>
      </c>
      <c r="R7296" t="str" cm="1">
        <f t="array" ref="R7296">_xlfn.IFS(
G7296&lt;=2,"New Customers (0-2Y)",
G7296&lt;=5,"Growing Customers (3-5Y)",
G7296&lt;=8,"Established Customers (6-8Y)",
G7296&lt;=10,"Loyal Customers (9-10Y)"
)</f>
        <v>New Customers (0-2Y)</v>
      </c>
    </row>
    <row r="7297" spans="1:18" x14ac:dyDescent="0.35">
      <c r="A7297">
        <v>15696361</v>
      </c>
      <c r="B7297" t="s">
        <v>400</v>
      </c>
      <c r="C7297" t="s">
        <v>42</v>
      </c>
      <c r="D7297" t="s">
        <v>39</v>
      </c>
      <c r="E7297">
        <v>31</v>
      </c>
      <c r="F7297" t="s">
        <v>19</v>
      </c>
      <c r="G7297">
        <v>7</v>
      </c>
      <c r="H7297" s="4">
        <v>125681.51</v>
      </c>
      <c r="I7297" t="s">
        <v>33</v>
      </c>
      <c r="J7297">
        <v>1</v>
      </c>
      <c r="K7297">
        <v>648</v>
      </c>
      <c r="L7297" t="s">
        <v>20</v>
      </c>
      <c r="M7297" t="s">
        <v>27</v>
      </c>
      <c r="N7297" t="s">
        <v>22</v>
      </c>
      <c r="O7297" s="4">
        <v>129980.93</v>
      </c>
      <c r="P7297" t="s">
        <v>28</v>
      </c>
      <c r="Q7297" t="str" cm="1">
        <f t="array" ref="Q7297">_xlfn.IFS(
O7297&lt;50000,"Low Salary (&lt;$50K)",
O7297&lt;90000,"Lower Middle ($50K-$90K)",
O7297&lt;130000,"Middle ($90K-$130K)",
O7297&lt;170000,"Upper Middle ($130K-$170K)",
O7297&gt;=170000,"High Salary (&gt;$170K)"
)</f>
        <v>Middle ($90K-$130K)</v>
      </c>
      <c r="R7297" t="str" cm="1">
        <f t="array" ref="R7297">_xlfn.IFS(
G7297&lt;=2,"New Customers (0-2Y)",
G7297&lt;=5,"Growing Customers (3-5Y)",
G7297&lt;=8,"Established Customers (6-8Y)",
G7297&lt;=10,"Loyal Customers (9-10Y)"
)</f>
        <v>Established Customers (6-8Y)</v>
      </c>
    </row>
    <row r="7298" spans="1:18" x14ac:dyDescent="0.35">
      <c r="A7298">
        <v>15607988</v>
      </c>
      <c r="B7298" t="s">
        <v>2524</v>
      </c>
      <c r="C7298" t="s">
        <v>42</v>
      </c>
      <c r="D7298" t="s">
        <v>18</v>
      </c>
      <c r="E7298">
        <v>37</v>
      </c>
      <c r="F7298" t="s">
        <v>19</v>
      </c>
      <c r="G7298">
        <v>8</v>
      </c>
      <c r="H7298" s="4">
        <v>155303.71</v>
      </c>
      <c r="I7298" t="s">
        <v>33</v>
      </c>
      <c r="J7298">
        <v>1</v>
      </c>
      <c r="K7298">
        <v>663</v>
      </c>
      <c r="L7298" t="s">
        <v>35</v>
      </c>
      <c r="M7298" t="s">
        <v>21</v>
      </c>
      <c r="N7298" t="s">
        <v>32</v>
      </c>
      <c r="O7298" s="4">
        <v>118716.63</v>
      </c>
      <c r="P7298" t="s">
        <v>28</v>
      </c>
      <c r="Q7298" t="str" cm="1">
        <f t="array" ref="Q7298">_xlfn.IFS(
O7298&lt;50000,"Low Salary (&lt;$50K)",
O7298&lt;90000,"Lower Middle ($50K-$90K)",
O7298&lt;130000,"Middle ($90K-$130K)",
O7298&lt;170000,"Upper Middle ($130K-$170K)",
O7298&gt;=170000,"High Salary (&gt;$170K)"
)</f>
        <v>Middle ($90K-$130K)</v>
      </c>
      <c r="R7298" t="str" cm="1">
        <f t="array" ref="R7298">_xlfn.IFS(
G7298&lt;=2,"New Customers (0-2Y)",
G7298&lt;=5,"Growing Customers (3-5Y)",
G7298&lt;=8,"Established Customers (6-8Y)",
G7298&lt;=10,"Loyal Customers (9-10Y)"
)</f>
        <v>Established Customers (6-8Y)</v>
      </c>
    </row>
    <row r="7299" spans="1:18" x14ac:dyDescent="0.35">
      <c r="A7299">
        <v>15637891</v>
      </c>
      <c r="B7299" t="s">
        <v>885</v>
      </c>
      <c r="C7299" t="s">
        <v>42</v>
      </c>
      <c r="D7299" t="s">
        <v>18</v>
      </c>
      <c r="E7299">
        <v>43</v>
      </c>
      <c r="F7299" t="s">
        <v>19</v>
      </c>
      <c r="G7299">
        <v>4</v>
      </c>
      <c r="H7299" s="4">
        <v>140681.68</v>
      </c>
      <c r="I7299" t="s">
        <v>33</v>
      </c>
      <c r="J7299">
        <v>1</v>
      </c>
      <c r="K7299">
        <v>613</v>
      </c>
      <c r="L7299" t="s">
        <v>20</v>
      </c>
      <c r="M7299" t="s">
        <v>27</v>
      </c>
      <c r="N7299" t="s">
        <v>22</v>
      </c>
      <c r="O7299" s="4">
        <v>20134.07</v>
      </c>
      <c r="P7299" t="s">
        <v>28</v>
      </c>
      <c r="Q7299" t="str" cm="1">
        <f t="array" ref="Q7299">_xlfn.IFS(
O7299&lt;50000,"Low Salary (&lt;$50K)",
O7299&lt;90000,"Lower Middle ($50K-$90K)",
O7299&lt;130000,"Middle ($90K-$130K)",
O7299&lt;170000,"Upper Middle ($130K-$170K)",
O7299&gt;=170000,"High Salary (&gt;$170K)"
)</f>
        <v>Low Salary (&lt;$50K)</v>
      </c>
      <c r="R7299" t="str" cm="1">
        <f t="array" ref="R7299">_xlfn.IFS(
G7299&lt;=2,"New Customers (0-2Y)",
G7299&lt;=5,"Growing Customers (3-5Y)",
G7299&lt;=8,"Established Customers (6-8Y)",
G7299&lt;=10,"Loyal Customers (9-10Y)"
)</f>
        <v>Growing Customers (3-5Y)</v>
      </c>
    </row>
    <row r="7300" spans="1:18" x14ac:dyDescent="0.35">
      <c r="A7300">
        <v>15789865</v>
      </c>
      <c r="B7300" t="s">
        <v>1257</v>
      </c>
      <c r="C7300" t="s">
        <v>17</v>
      </c>
      <c r="D7300" t="s">
        <v>39</v>
      </c>
      <c r="E7300">
        <v>28</v>
      </c>
      <c r="F7300" t="s">
        <v>43</v>
      </c>
      <c r="G7300">
        <v>9</v>
      </c>
      <c r="H7300" s="4">
        <v>71902.52</v>
      </c>
      <c r="I7300" t="s">
        <v>29</v>
      </c>
      <c r="J7300">
        <v>1</v>
      </c>
      <c r="K7300">
        <v>620</v>
      </c>
      <c r="L7300" t="s">
        <v>20</v>
      </c>
      <c r="M7300" t="s">
        <v>27</v>
      </c>
      <c r="N7300" t="s">
        <v>22</v>
      </c>
      <c r="O7300" s="4">
        <v>190208.23</v>
      </c>
      <c r="P7300" t="s">
        <v>28</v>
      </c>
      <c r="Q7300" t="str" cm="1">
        <f t="array" ref="Q7300">_xlfn.IFS(
O7300&lt;50000,"Low Salary (&lt;$50K)",
O7300&lt;90000,"Lower Middle ($50K-$90K)",
O7300&lt;130000,"Middle ($90K-$130K)",
O7300&lt;170000,"Upper Middle ($130K-$170K)",
O7300&gt;=170000,"High Salary (&gt;$170K)"
)</f>
        <v>High Salary (&gt;$170K)</v>
      </c>
      <c r="R7300" t="str" cm="1">
        <f t="array" ref="R7300">_xlfn.IFS(
G7300&lt;=2,"New Customers (0-2Y)",
G7300&lt;=5,"Growing Customers (3-5Y)",
G7300&lt;=8,"Established Customers (6-8Y)",
G7300&lt;=10,"Loyal Customers (9-10Y)"
)</f>
        <v>Loyal Customers (9-10Y)</v>
      </c>
    </row>
    <row r="7301" spans="1:18" x14ac:dyDescent="0.35">
      <c r="A7301">
        <v>15627190</v>
      </c>
      <c r="B7301" t="s">
        <v>426</v>
      </c>
      <c r="C7301" t="s">
        <v>17</v>
      </c>
      <c r="D7301" t="s">
        <v>39</v>
      </c>
      <c r="E7301">
        <v>51</v>
      </c>
      <c r="F7301" t="s">
        <v>19</v>
      </c>
      <c r="G7301">
        <v>6</v>
      </c>
      <c r="H7301" s="4">
        <v>146606.6</v>
      </c>
      <c r="I7301" t="s">
        <v>33</v>
      </c>
      <c r="J7301">
        <v>1</v>
      </c>
      <c r="K7301">
        <v>661</v>
      </c>
      <c r="L7301" t="s">
        <v>35</v>
      </c>
      <c r="M7301" t="s">
        <v>21</v>
      </c>
      <c r="N7301" t="s">
        <v>22</v>
      </c>
      <c r="O7301" s="4">
        <v>68021.899999999994</v>
      </c>
      <c r="P7301" t="s">
        <v>28</v>
      </c>
      <c r="Q7301" t="str" cm="1">
        <f t="array" ref="Q7301">_xlfn.IFS(
O7301&lt;50000,"Low Salary (&lt;$50K)",
O7301&lt;90000,"Lower Middle ($50K-$90K)",
O7301&lt;130000,"Middle ($90K-$130K)",
O7301&lt;170000,"Upper Middle ($130K-$170K)",
O7301&gt;=170000,"High Salary (&gt;$170K)"
)</f>
        <v>Lower Middle ($50K-$90K)</v>
      </c>
      <c r="R7301" t="str" cm="1">
        <f t="array" ref="R7301">_xlfn.IFS(
G7301&lt;=2,"New Customers (0-2Y)",
G7301&lt;=5,"Growing Customers (3-5Y)",
G7301&lt;=8,"Established Customers (6-8Y)",
G7301&lt;=10,"Loyal Customers (9-10Y)"
)</f>
        <v>Established Customers (6-8Y)</v>
      </c>
    </row>
    <row r="7302" spans="1:18" x14ac:dyDescent="0.35">
      <c r="A7302">
        <v>15788224</v>
      </c>
      <c r="B7302" t="s">
        <v>68</v>
      </c>
      <c r="C7302" t="s">
        <v>42</v>
      </c>
      <c r="D7302" t="s">
        <v>39</v>
      </c>
      <c r="E7302">
        <v>45</v>
      </c>
      <c r="F7302" t="s">
        <v>19</v>
      </c>
      <c r="G7302">
        <v>1</v>
      </c>
      <c r="H7302" s="4">
        <v>123949.75</v>
      </c>
      <c r="I7302" t="s">
        <v>33</v>
      </c>
      <c r="J7302">
        <v>1</v>
      </c>
      <c r="K7302">
        <v>669</v>
      </c>
      <c r="L7302" t="s">
        <v>35</v>
      </c>
      <c r="M7302" t="s">
        <v>27</v>
      </c>
      <c r="N7302" t="s">
        <v>32</v>
      </c>
      <c r="O7302" s="4">
        <v>110881.56</v>
      </c>
      <c r="P7302" t="s">
        <v>28</v>
      </c>
      <c r="Q7302" t="str" cm="1">
        <f t="array" ref="Q7302">_xlfn.IFS(
O7302&lt;50000,"Low Salary (&lt;$50K)",
O7302&lt;90000,"Lower Middle ($50K-$90K)",
O7302&lt;130000,"Middle ($90K-$130K)",
O7302&lt;170000,"Upper Middle ($130K-$170K)",
O7302&gt;=170000,"High Salary (&gt;$170K)"
)</f>
        <v>Middle ($90K-$130K)</v>
      </c>
      <c r="R7302" t="str" cm="1">
        <f t="array" ref="R7302">_xlfn.IFS(
G7302&lt;=2,"New Customers (0-2Y)",
G7302&lt;=5,"Growing Customers (3-5Y)",
G7302&lt;=8,"Established Customers (6-8Y)",
G7302&lt;=10,"Loyal Customers (9-10Y)"
)</f>
        <v>New Customers (0-2Y)</v>
      </c>
    </row>
    <row r="7303" spans="1:18" x14ac:dyDescent="0.35">
      <c r="A7303">
        <v>15702149</v>
      </c>
      <c r="B7303" t="s">
        <v>1433</v>
      </c>
      <c r="C7303" t="s">
        <v>42</v>
      </c>
      <c r="D7303" t="s">
        <v>18</v>
      </c>
      <c r="E7303">
        <v>33</v>
      </c>
      <c r="F7303" t="s">
        <v>19</v>
      </c>
      <c r="G7303">
        <v>1</v>
      </c>
      <c r="H7303" s="4">
        <v>144753.21</v>
      </c>
      <c r="I7303" t="s">
        <v>33</v>
      </c>
      <c r="J7303">
        <v>1</v>
      </c>
      <c r="K7303">
        <v>767</v>
      </c>
      <c r="L7303" t="s">
        <v>35</v>
      </c>
      <c r="M7303" t="s">
        <v>21</v>
      </c>
      <c r="N7303" t="s">
        <v>22</v>
      </c>
      <c r="O7303" s="4">
        <v>132480.75</v>
      </c>
      <c r="P7303" t="s">
        <v>28</v>
      </c>
      <c r="Q7303" t="str" cm="1">
        <f t="array" ref="Q7303">_xlfn.IFS(
O7303&lt;50000,"Low Salary (&lt;$50K)",
O7303&lt;90000,"Lower Middle ($50K-$90K)",
O7303&lt;130000,"Middle ($90K-$130K)",
O7303&lt;170000,"Upper Middle ($130K-$170K)",
O7303&gt;=170000,"High Salary (&gt;$170K)"
)</f>
        <v>Upper Middle ($130K-$170K)</v>
      </c>
      <c r="R7303" t="str" cm="1">
        <f t="array" ref="R7303">_xlfn.IFS(
G7303&lt;=2,"New Customers (0-2Y)",
G7303&lt;=5,"Growing Customers (3-5Y)",
G7303&lt;=8,"Established Customers (6-8Y)",
G7303&lt;=10,"Loyal Customers (9-10Y)"
)</f>
        <v>New Customers (0-2Y)</v>
      </c>
    </row>
    <row r="7304" spans="1:18" x14ac:dyDescent="0.35">
      <c r="A7304">
        <v>15708236</v>
      </c>
      <c r="B7304" t="s">
        <v>715</v>
      </c>
      <c r="C7304" t="s">
        <v>17</v>
      </c>
      <c r="D7304" t="s">
        <v>18</v>
      </c>
      <c r="E7304">
        <v>72</v>
      </c>
      <c r="F7304" t="s">
        <v>2967</v>
      </c>
      <c r="G7304">
        <v>6</v>
      </c>
      <c r="H7304" s="4">
        <v>91285.22</v>
      </c>
      <c r="I7304" t="s">
        <v>29</v>
      </c>
      <c r="J7304">
        <v>1</v>
      </c>
      <c r="K7304">
        <v>491</v>
      </c>
      <c r="L7304" t="s">
        <v>44</v>
      </c>
      <c r="M7304" t="s">
        <v>21</v>
      </c>
      <c r="N7304" t="s">
        <v>22</v>
      </c>
      <c r="O7304" s="4">
        <v>7032.95</v>
      </c>
      <c r="P7304" t="s">
        <v>28</v>
      </c>
      <c r="Q7304" t="str" cm="1">
        <f t="array" ref="Q7304">_xlfn.IFS(
O7304&lt;50000,"Low Salary (&lt;$50K)",
O7304&lt;90000,"Lower Middle ($50K-$90K)",
O7304&lt;130000,"Middle ($90K-$130K)",
O7304&lt;170000,"Upper Middle ($130K-$170K)",
O7304&gt;=170000,"High Salary (&gt;$170K)"
)</f>
        <v>Low Salary (&lt;$50K)</v>
      </c>
      <c r="R7304" t="str" cm="1">
        <f t="array" ref="R7304">_xlfn.IFS(
G7304&lt;=2,"New Customers (0-2Y)",
G7304&lt;=5,"Growing Customers (3-5Y)",
G7304&lt;=8,"Established Customers (6-8Y)",
G7304&lt;=10,"Loyal Customers (9-10Y)"
)</f>
        <v>Established Customers (6-8Y)</v>
      </c>
    </row>
    <row r="7305" spans="1:18" x14ac:dyDescent="0.35">
      <c r="A7305">
        <v>15568469</v>
      </c>
      <c r="B7305" t="s">
        <v>1592</v>
      </c>
      <c r="C7305" t="s">
        <v>17</v>
      </c>
      <c r="D7305" t="s">
        <v>39</v>
      </c>
      <c r="E7305">
        <v>43</v>
      </c>
      <c r="F7305" t="s">
        <v>19</v>
      </c>
      <c r="G7305">
        <v>0</v>
      </c>
      <c r="H7305" s="4">
        <v>0</v>
      </c>
      <c r="I7305" t="s">
        <v>24</v>
      </c>
      <c r="J7305">
        <v>2</v>
      </c>
      <c r="K7305">
        <v>653</v>
      </c>
      <c r="L7305" t="s">
        <v>20</v>
      </c>
      <c r="M7305" t="s">
        <v>21</v>
      </c>
      <c r="N7305" t="s">
        <v>32</v>
      </c>
      <c r="O7305" s="4">
        <v>27862.58</v>
      </c>
      <c r="P7305" t="s">
        <v>28</v>
      </c>
      <c r="Q7305" t="str" cm="1">
        <f t="array" ref="Q7305">_xlfn.IFS(
O7305&lt;50000,"Low Salary (&lt;$50K)",
O7305&lt;90000,"Lower Middle ($50K-$90K)",
O7305&lt;130000,"Middle ($90K-$130K)",
O7305&lt;170000,"Upper Middle ($130K-$170K)",
O7305&gt;=170000,"High Salary (&gt;$170K)"
)</f>
        <v>Low Salary (&lt;$50K)</v>
      </c>
      <c r="R7305" t="str" cm="1">
        <f t="array" ref="R7305">_xlfn.IFS(
G7305&lt;=2,"New Customers (0-2Y)",
G7305&lt;=5,"Growing Customers (3-5Y)",
G7305&lt;=8,"Established Customers (6-8Y)",
G7305&lt;=10,"Loyal Customers (9-10Y)"
)</f>
        <v>New Customers (0-2Y)</v>
      </c>
    </row>
    <row r="7306" spans="1:18" x14ac:dyDescent="0.35">
      <c r="A7306">
        <v>15764444</v>
      </c>
      <c r="B7306" t="s">
        <v>764</v>
      </c>
      <c r="C7306" t="s">
        <v>42</v>
      </c>
      <c r="D7306" t="s">
        <v>39</v>
      </c>
      <c r="E7306">
        <v>58</v>
      </c>
      <c r="F7306" t="s">
        <v>19</v>
      </c>
      <c r="G7306">
        <v>8</v>
      </c>
      <c r="H7306" s="4">
        <v>125850.53</v>
      </c>
      <c r="I7306" t="s">
        <v>33</v>
      </c>
      <c r="J7306">
        <v>2</v>
      </c>
      <c r="K7306">
        <v>679</v>
      </c>
      <c r="L7306" t="s">
        <v>35</v>
      </c>
      <c r="M7306" t="s">
        <v>21</v>
      </c>
      <c r="N7306" t="s">
        <v>22</v>
      </c>
      <c r="O7306" s="4">
        <v>87008.17</v>
      </c>
      <c r="P7306" t="s">
        <v>28</v>
      </c>
      <c r="Q7306" t="str" cm="1">
        <f t="array" ref="Q7306">_xlfn.IFS(
O7306&lt;50000,"Low Salary (&lt;$50K)",
O7306&lt;90000,"Lower Middle ($50K-$90K)",
O7306&lt;130000,"Middle ($90K-$130K)",
O7306&lt;170000,"Upper Middle ($130K-$170K)",
O7306&gt;=170000,"High Salary (&gt;$170K)"
)</f>
        <v>Lower Middle ($50K-$90K)</v>
      </c>
      <c r="R7306" t="str" cm="1">
        <f t="array" ref="R7306">_xlfn.IFS(
G7306&lt;=2,"New Customers (0-2Y)",
G7306&lt;=5,"Growing Customers (3-5Y)",
G7306&lt;=8,"Established Customers (6-8Y)",
G7306&lt;=10,"Loyal Customers (9-10Y)"
)</f>
        <v>Established Customers (6-8Y)</v>
      </c>
    </row>
    <row r="7307" spans="1:18" x14ac:dyDescent="0.35">
      <c r="A7307">
        <v>15794204</v>
      </c>
      <c r="B7307" t="s">
        <v>405</v>
      </c>
      <c r="C7307" t="s">
        <v>17</v>
      </c>
      <c r="D7307" t="s">
        <v>39</v>
      </c>
      <c r="E7307">
        <v>28</v>
      </c>
      <c r="F7307" t="s">
        <v>43</v>
      </c>
      <c r="G7307">
        <v>7</v>
      </c>
      <c r="H7307" s="4">
        <v>108116.66</v>
      </c>
      <c r="I7307" t="s">
        <v>33</v>
      </c>
      <c r="J7307">
        <v>1</v>
      </c>
      <c r="K7307">
        <v>687</v>
      </c>
      <c r="L7307" t="s">
        <v>35</v>
      </c>
      <c r="M7307" t="s">
        <v>21</v>
      </c>
      <c r="N7307" t="s">
        <v>22</v>
      </c>
      <c r="O7307" s="4">
        <v>27411.19</v>
      </c>
      <c r="P7307" t="s">
        <v>28</v>
      </c>
      <c r="Q7307" t="str" cm="1">
        <f t="array" ref="Q7307">_xlfn.IFS(
O7307&lt;50000,"Low Salary (&lt;$50K)",
O7307&lt;90000,"Lower Middle ($50K-$90K)",
O7307&lt;130000,"Middle ($90K-$130K)",
O7307&lt;170000,"Upper Middle ($130K-$170K)",
O7307&gt;=170000,"High Salary (&gt;$170K)"
)</f>
        <v>Low Salary (&lt;$50K)</v>
      </c>
      <c r="R7307" t="str" cm="1">
        <f t="array" ref="R7307">_xlfn.IFS(
G7307&lt;=2,"New Customers (0-2Y)",
G7307&lt;=5,"Growing Customers (3-5Y)",
G7307&lt;=8,"Established Customers (6-8Y)",
G7307&lt;=10,"Loyal Customers (9-10Y)"
)</f>
        <v>Established Customers (6-8Y)</v>
      </c>
    </row>
    <row r="7308" spans="1:18" x14ac:dyDescent="0.35">
      <c r="A7308">
        <v>15807546</v>
      </c>
      <c r="B7308" t="s">
        <v>728</v>
      </c>
      <c r="C7308" t="s">
        <v>17</v>
      </c>
      <c r="D7308" t="s">
        <v>18</v>
      </c>
      <c r="E7308">
        <v>38</v>
      </c>
      <c r="F7308" t="s">
        <v>19</v>
      </c>
      <c r="G7308">
        <v>2</v>
      </c>
      <c r="H7308" s="4">
        <v>0</v>
      </c>
      <c r="I7308" t="s">
        <v>24</v>
      </c>
      <c r="J7308">
        <v>2</v>
      </c>
      <c r="K7308">
        <v>837</v>
      </c>
      <c r="L7308" t="s">
        <v>37</v>
      </c>
      <c r="M7308" t="s">
        <v>21</v>
      </c>
      <c r="N7308" t="s">
        <v>22</v>
      </c>
      <c r="O7308" s="4">
        <v>46395.21</v>
      </c>
      <c r="P7308" t="s">
        <v>28</v>
      </c>
      <c r="Q7308" t="str" cm="1">
        <f t="array" ref="Q7308">_xlfn.IFS(
O7308&lt;50000,"Low Salary (&lt;$50K)",
O7308&lt;90000,"Lower Middle ($50K-$90K)",
O7308&lt;130000,"Middle ($90K-$130K)",
O7308&lt;170000,"Upper Middle ($130K-$170K)",
O7308&gt;=170000,"High Salary (&gt;$170K)"
)</f>
        <v>Low Salary (&lt;$50K)</v>
      </c>
      <c r="R7308" t="str" cm="1">
        <f t="array" ref="R7308">_xlfn.IFS(
G7308&lt;=2,"New Customers (0-2Y)",
G7308&lt;=5,"Growing Customers (3-5Y)",
G7308&lt;=8,"Established Customers (6-8Y)",
G7308&lt;=10,"Loyal Customers (9-10Y)"
)</f>
        <v>New Customers (0-2Y)</v>
      </c>
    </row>
    <row r="7309" spans="1:18" x14ac:dyDescent="0.35">
      <c r="A7309">
        <v>15782159</v>
      </c>
      <c r="B7309" t="s">
        <v>2525</v>
      </c>
      <c r="C7309" t="s">
        <v>17</v>
      </c>
      <c r="D7309" t="s">
        <v>39</v>
      </c>
      <c r="E7309">
        <v>28</v>
      </c>
      <c r="F7309" t="s">
        <v>43</v>
      </c>
      <c r="G7309">
        <v>8</v>
      </c>
      <c r="H7309" s="4">
        <v>67639.56</v>
      </c>
      <c r="I7309" t="s">
        <v>29</v>
      </c>
      <c r="J7309">
        <v>2</v>
      </c>
      <c r="K7309">
        <v>850</v>
      </c>
      <c r="L7309" t="s">
        <v>37</v>
      </c>
      <c r="M7309" t="s">
        <v>21</v>
      </c>
      <c r="N7309" t="s">
        <v>22</v>
      </c>
      <c r="O7309" s="4">
        <v>194245.29</v>
      </c>
      <c r="P7309" t="s">
        <v>28</v>
      </c>
      <c r="Q7309" t="str" cm="1">
        <f t="array" ref="Q7309">_xlfn.IFS(
O7309&lt;50000,"Low Salary (&lt;$50K)",
O7309&lt;90000,"Lower Middle ($50K-$90K)",
O7309&lt;130000,"Middle ($90K-$130K)",
O7309&lt;170000,"Upper Middle ($130K-$170K)",
O7309&gt;=170000,"High Salary (&gt;$170K)"
)</f>
        <v>High Salary (&gt;$170K)</v>
      </c>
      <c r="R7309" t="str" cm="1">
        <f t="array" ref="R7309">_xlfn.IFS(
G7309&lt;=2,"New Customers (0-2Y)",
G7309&lt;=5,"Growing Customers (3-5Y)",
G7309&lt;=8,"Established Customers (6-8Y)",
G7309&lt;=10,"Loyal Customers (9-10Y)"
)</f>
        <v>Established Customers (6-8Y)</v>
      </c>
    </row>
    <row r="7310" spans="1:18" x14ac:dyDescent="0.35">
      <c r="A7310">
        <v>15618703</v>
      </c>
      <c r="B7310" t="s">
        <v>339</v>
      </c>
      <c r="C7310" t="s">
        <v>26</v>
      </c>
      <c r="D7310" t="s">
        <v>18</v>
      </c>
      <c r="E7310">
        <v>53</v>
      </c>
      <c r="F7310" t="s">
        <v>19</v>
      </c>
      <c r="G7310">
        <v>6</v>
      </c>
      <c r="H7310" s="4">
        <v>150200.23000000001</v>
      </c>
      <c r="I7310" t="s">
        <v>33</v>
      </c>
      <c r="J7310">
        <v>1</v>
      </c>
      <c r="K7310">
        <v>663</v>
      </c>
      <c r="L7310" t="s">
        <v>35</v>
      </c>
      <c r="M7310" t="s">
        <v>27</v>
      </c>
      <c r="N7310" t="s">
        <v>22</v>
      </c>
      <c r="O7310" s="4">
        <v>151317.26999999999</v>
      </c>
      <c r="P7310" t="s">
        <v>23</v>
      </c>
      <c r="Q7310" t="str" cm="1">
        <f t="array" ref="Q7310">_xlfn.IFS(
O7310&lt;50000,"Low Salary (&lt;$50K)",
O7310&lt;90000,"Lower Middle ($50K-$90K)",
O7310&lt;130000,"Middle ($90K-$130K)",
O7310&lt;170000,"Upper Middle ($130K-$170K)",
O7310&gt;=170000,"High Salary (&gt;$170K)"
)</f>
        <v>Upper Middle ($130K-$170K)</v>
      </c>
      <c r="R7310" t="str" cm="1">
        <f t="array" ref="R7310">_xlfn.IFS(
G7310&lt;=2,"New Customers (0-2Y)",
G7310&lt;=5,"Growing Customers (3-5Y)",
G7310&lt;=8,"Established Customers (6-8Y)",
G7310&lt;=10,"Loyal Customers (9-10Y)"
)</f>
        <v>Established Customers (6-8Y)</v>
      </c>
    </row>
    <row r="7311" spans="1:18" x14ac:dyDescent="0.35">
      <c r="A7311">
        <v>15793317</v>
      </c>
      <c r="B7311" t="s">
        <v>448</v>
      </c>
      <c r="C7311" t="s">
        <v>26</v>
      </c>
      <c r="D7311" t="s">
        <v>18</v>
      </c>
      <c r="E7311">
        <v>22</v>
      </c>
      <c r="F7311" t="s">
        <v>43</v>
      </c>
      <c r="G7311">
        <v>7</v>
      </c>
      <c r="H7311" s="4">
        <v>141287.15</v>
      </c>
      <c r="I7311" t="s">
        <v>33</v>
      </c>
      <c r="J7311">
        <v>1</v>
      </c>
      <c r="K7311">
        <v>547</v>
      </c>
      <c r="L7311" t="s">
        <v>31</v>
      </c>
      <c r="M7311" t="s">
        <v>21</v>
      </c>
      <c r="N7311" t="s">
        <v>32</v>
      </c>
      <c r="O7311" s="4">
        <v>118142.79</v>
      </c>
      <c r="P7311" t="s">
        <v>28</v>
      </c>
      <c r="Q7311" t="str" cm="1">
        <f t="array" ref="Q7311">_xlfn.IFS(
O7311&lt;50000,"Low Salary (&lt;$50K)",
O7311&lt;90000,"Lower Middle ($50K-$90K)",
O7311&lt;130000,"Middle ($90K-$130K)",
O7311&lt;170000,"Upper Middle ($130K-$170K)",
O7311&gt;=170000,"High Salary (&gt;$170K)"
)</f>
        <v>Middle ($90K-$130K)</v>
      </c>
      <c r="R7311" t="str" cm="1">
        <f t="array" ref="R7311">_xlfn.IFS(
G7311&lt;=2,"New Customers (0-2Y)",
G7311&lt;=5,"Growing Customers (3-5Y)",
G7311&lt;=8,"Established Customers (6-8Y)",
G7311&lt;=10,"Loyal Customers (9-10Y)"
)</f>
        <v>Established Customers (6-8Y)</v>
      </c>
    </row>
    <row r="7312" spans="1:18" x14ac:dyDescent="0.35">
      <c r="A7312">
        <v>15740487</v>
      </c>
      <c r="B7312" t="s">
        <v>415</v>
      </c>
      <c r="C7312" t="s">
        <v>17</v>
      </c>
      <c r="D7312" t="s">
        <v>18</v>
      </c>
      <c r="E7312">
        <v>41</v>
      </c>
      <c r="F7312" t="s">
        <v>19</v>
      </c>
      <c r="G7312">
        <v>6</v>
      </c>
      <c r="H7312" s="4">
        <v>0</v>
      </c>
      <c r="I7312" t="s">
        <v>24</v>
      </c>
      <c r="J7312">
        <v>3</v>
      </c>
      <c r="K7312">
        <v>627</v>
      </c>
      <c r="L7312" t="s">
        <v>20</v>
      </c>
      <c r="M7312" t="s">
        <v>21</v>
      </c>
      <c r="N7312" t="s">
        <v>22</v>
      </c>
      <c r="O7312" s="4">
        <v>138700.75</v>
      </c>
      <c r="P7312" t="s">
        <v>23</v>
      </c>
      <c r="Q7312" t="str" cm="1">
        <f t="array" ref="Q7312">_xlfn.IFS(
O7312&lt;50000,"Low Salary (&lt;$50K)",
O7312&lt;90000,"Lower Middle ($50K-$90K)",
O7312&lt;130000,"Middle ($90K-$130K)",
O7312&lt;170000,"Upper Middle ($130K-$170K)",
O7312&gt;=170000,"High Salary (&gt;$170K)"
)</f>
        <v>Upper Middle ($130K-$170K)</v>
      </c>
      <c r="R7312" t="str" cm="1">
        <f t="array" ref="R7312">_xlfn.IFS(
G7312&lt;=2,"New Customers (0-2Y)",
G7312&lt;=5,"Growing Customers (3-5Y)",
G7312&lt;=8,"Established Customers (6-8Y)",
G7312&lt;=10,"Loyal Customers (9-10Y)"
)</f>
        <v>Established Customers (6-8Y)</v>
      </c>
    </row>
    <row r="7313" spans="1:18" x14ac:dyDescent="0.35">
      <c r="A7313">
        <v>15722479</v>
      </c>
      <c r="B7313" t="s">
        <v>666</v>
      </c>
      <c r="C7313" t="s">
        <v>17</v>
      </c>
      <c r="D7313" t="s">
        <v>39</v>
      </c>
      <c r="E7313">
        <v>37</v>
      </c>
      <c r="F7313" t="s">
        <v>19</v>
      </c>
      <c r="G7313">
        <v>1</v>
      </c>
      <c r="H7313" s="4">
        <v>0</v>
      </c>
      <c r="I7313" t="s">
        <v>24</v>
      </c>
      <c r="J7313">
        <v>2</v>
      </c>
      <c r="K7313">
        <v>707</v>
      </c>
      <c r="L7313" t="s">
        <v>35</v>
      </c>
      <c r="M7313" t="s">
        <v>27</v>
      </c>
      <c r="N7313" t="s">
        <v>22</v>
      </c>
      <c r="O7313" s="4">
        <v>6035.51</v>
      </c>
      <c r="P7313" t="s">
        <v>28</v>
      </c>
      <c r="Q7313" t="str" cm="1">
        <f t="array" ref="Q7313">_xlfn.IFS(
O7313&lt;50000,"Low Salary (&lt;$50K)",
O7313&lt;90000,"Lower Middle ($50K-$90K)",
O7313&lt;130000,"Middle ($90K-$130K)",
O7313&lt;170000,"Upper Middle ($130K-$170K)",
O7313&gt;=170000,"High Salary (&gt;$170K)"
)</f>
        <v>Low Salary (&lt;$50K)</v>
      </c>
      <c r="R7313" t="str" cm="1">
        <f t="array" ref="R7313">_xlfn.IFS(
G7313&lt;=2,"New Customers (0-2Y)",
G7313&lt;=5,"Growing Customers (3-5Y)",
G7313&lt;=8,"Established Customers (6-8Y)",
G7313&lt;=10,"Loyal Customers (9-10Y)"
)</f>
        <v>New Customers (0-2Y)</v>
      </c>
    </row>
    <row r="7314" spans="1:18" x14ac:dyDescent="0.35">
      <c r="A7314">
        <v>15688264</v>
      </c>
      <c r="B7314" t="s">
        <v>1565</v>
      </c>
      <c r="C7314" t="s">
        <v>17</v>
      </c>
      <c r="D7314" t="s">
        <v>18</v>
      </c>
      <c r="E7314">
        <v>43</v>
      </c>
      <c r="F7314" t="s">
        <v>19</v>
      </c>
      <c r="G7314">
        <v>0</v>
      </c>
      <c r="H7314" s="4">
        <v>0</v>
      </c>
      <c r="I7314" t="s">
        <v>24</v>
      </c>
      <c r="J7314">
        <v>2</v>
      </c>
      <c r="K7314">
        <v>629</v>
      </c>
      <c r="L7314" t="s">
        <v>20</v>
      </c>
      <c r="M7314" t="s">
        <v>21</v>
      </c>
      <c r="N7314" t="s">
        <v>22</v>
      </c>
      <c r="O7314" s="4">
        <v>41263.69</v>
      </c>
      <c r="P7314" t="s">
        <v>28</v>
      </c>
      <c r="Q7314" t="str" cm="1">
        <f t="array" ref="Q7314">_xlfn.IFS(
O7314&lt;50000,"Low Salary (&lt;$50K)",
O7314&lt;90000,"Lower Middle ($50K-$90K)",
O7314&lt;130000,"Middle ($90K-$130K)",
O7314&lt;170000,"Upper Middle ($130K-$170K)",
O7314&gt;=170000,"High Salary (&gt;$170K)"
)</f>
        <v>Low Salary (&lt;$50K)</v>
      </c>
      <c r="R7314" t="str" cm="1">
        <f t="array" ref="R7314">_xlfn.IFS(
G7314&lt;=2,"New Customers (0-2Y)",
G7314&lt;=5,"Growing Customers (3-5Y)",
G7314&lt;=8,"Established Customers (6-8Y)",
G7314&lt;=10,"Loyal Customers (9-10Y)"
)</f>
        <v>New Customers (0-2Y)</v>
      </c>
    </row>
    <row r="7315" spans="1:18" x14ac:dyDescent="0.35">
      <c r="A7315">
        <v>15583067</v>
      </c>
      <c r="B7315" t="s">
        <v>540</v>
      </c>
      <c r="C7315" t="s">
        <v>17</v>
      </c>
      <c r="D7315" t="s">
        <v>18</v>
      </c>
      <c r="E7315">
        <v>36</v>
      </c>
      <c r="F7315" t="s">
        <v>19</v>
      </c>
      <c r="G7315">
        <v>4</v>
      </c>
      <c r="H7315" s="4">
        <v>97157.96</v>
      </c>
      <c r="I7315" t="s">
        <v>29</v>
      </c>
      <c r="J7315">
        <v>1</v>
      </c>
      <c r="K7315">
        <v>687</v>
      </c>
      <c r="L7315" t="s">
        <v>35</v>
      </c>
      <c r="M7315" t="s">
        <v>27</v>
      </c>
      <c r="N7315" t="s">
        <v>22</v>
      </c>
      <c r="O7315" s="4">
        <v>63185.05</v>
      </c>
      <c r="P7315" t="s">
        <v>28</v>
      </c>
      <c r="Q7315" t="str" cm="1">
        <f t="array" ref="Q7315">_xlfn.IFS(
O7315&lt;50000,"Low Salary (&lt;$50K)",
O7315&lt;90000,"Lower Middle ($50K-$90K)",
O7315&lt;130000,"Middle ($90K-$130K)",
O7315&lt;170000,"Upper Middle ($130K-$170K)",
O7315&gt;=170000,"High Salary (&gt;$170K)"
)</f>
        <v>Lower Middle ($50K-$90K)</v>
      </c>
      <c r="R7315" t="str" cm="1">
        <f t="array" ref="R7315">_xlfn.IFS(
G7315&lt;=2,"New Customers (0-2Y)",
G7315&lt;=5,"Growing Customers (3-5Y)",
G7315&lt;=8,"Established Customers (6-8Y)",
G7315&lt;=10,"Loyal Customers (9-10Y)"
)</f>
        <v>Growing Customers (3-5Y)</v>
      </c>
    </row>
    <row r="7316" spans="1:18" x14ac:dyDescent="0.35">
      <c r="A7316">
        <v>15686670</v>
      </c>
      <c r="B7316" t="s">
        <v>2526</v>
      </c>
      <c r="C7316" t="s">
        <v>17</v>
      </c>
      <c r="D7316" t="s">
        <v>18</v>
      </c>
      <c r="E7316">
        <v>36</v>
      </c>
      <c r="F7316" t="s">
        <v>19</v>
      </c>
      <c r="G7316">
        <v>2</v>
      </c>
      <c r="H7316" s="4">
        <v>0</v>
      </c>
      <c r="I7316" t="s">
        <v>24</v>
      </c>
      <c r="J7316">
        <v>2</v>
      </c>
      <c r="K7316">
        <v>588</v>
      </c>
      <c r="L7316" t="s">
        <v>31</v>
      </c>
      <c r="M7316" t="s">
        <v>21</v>
      </c>
      <c r="N7316" t="s">
        <v>32</v>
      </c>
      <c r="O7316" s="4">
        <v>92536</v>
      </c>
      <c r="P7316" t="s">
        <v>23</v>
      </c>
      <c r="Q7316" t="str" cm="1">
        <f t="array" ref="Q7316">_xlfn.IFS(
O7316&lt;50000,"Low Salary (&lt;$50K)",
O7316&lt;90000,"Lower Middle ($50K-$90K)",
O7316&lt;130000,"Middle ($90K-$130K)",
O7316&lt;170000,"Upper Middle ($130K-$170K)",
O7316&gt;=170000,"High Salary (&gt;$170K)"
)</f>
        <v>Middle ($90K-$130K)</v>
      </c>
      <c r="R7316" t="str" cm="1">
        <f t="array" ref="R7316">_xlfn.IFS(
G7316&lt;=2,"New Customers (0-2Y)",
G7316&lt;=5,"Growing Customers (3-5Y)",
G7316&lt;=8,"Established Customers (6-8Y)",
G7316&lt;=10,"Loyal Customers (9-10Y)"
)</f>
        <v>New Customers (0-2Y)</v>
      </c>
    </row>
    <row r="7317" spans="1:18" x14ac:dyDescent="0.35">
      <c r="A7317">
        <v>15593345</v>
      </c>
      <c r="B7317" t="s">
        <v>2527</v>
      </c>
      <c r="C7317" t="s">
        <v>42</v>
      </c>
      <c r="D7317" t="s">
        <v>18</v>
      </c>
      <c r="E7317">
        <v>33</v>
      </c>
      <c r="F7317" t="s">
        <v>19</v>
      </c>
      <c r="G7317">
        <v>6</v>
      </c>
      <c r="H7317" s="4">
        <v>125241.17</v>
      </c>
      <c r="I7317" t="s">
        <v>33</v>
      </c>
      <c r="J7317">
        <v>2</v>
      </c>
      <c r="K7317">
        <v>502</v>
      </c>
      <c r="L7317" t="s">
        <v>31</v>
      </c>
      <c r="M7317" t="s">
        <v>21</v>
      </c>
      <c r="N7317" t="s">
        <v>22</v>
      </c>
      <c r="O7317" s="4">
        <v>158736.07</v>
      </c>
      <c r="P7317" t="s">
        <v>28</v>
      </c>
      <c r="Q7317" t="str" cm="1">
        <f t="array" ref="Q7317">_xlfn.IFS(
O7317&lt;50000,"Low Salary (&lt;$50K)",
O7317&lt;90000,"Lower Middle ($50K-$90K)",
O7317&lt;130000,"Middle ($90K-$130K)",
O7317&lt;170000,"Upper Middle ($130K-$170K)",
O7317&gt;=170000,"High Salary (&gt;$170K)"
)</f>
        <v>Upper Middle ($130K-$170K)</v>
      </c>
      <c r="R7317" t="str" cm="1">
        <f t="array" ref="R7317">_xlfn.IFS(
G7317&lt;=2,"New Customers (0-2Y)",
G7317&lt;=5,"Growing Customers (3-5Y)",
G7317&lt;=8,"Established Customers (6-8Y)",
G7317&lt;=10,"Loyal Customers (9-10Y)"
)</f>
        <v>Established Customers (6-8Y)</v>
      </c>
    </row>
    <row r="7318" spans="1:18" x14ac:dyDescent="0.35">
      <c r="A7318">
        <v>15811690</v>
      </c>
      <c r="B7318" t="s">
        <v>2528</v>
      </c>
      <c r="C7318" t="s">
        <v>42</v>
      </c>
      <c r="D7318" t="s">
        <v>39</v>
      </c>
      <c r="E7318">
        <v>54</v>
      </c>
      <c r="F7318" t="s">
        <v>19</v>
      </c>
      <c r="G7318">
        <v>2</v>
      </c>
      <c r="H7318" s="4">
        <v>128966.13</v>
      </c>
      <c r="I7318" t="s">
        <v>33</v>
      </c>
      <c r="J7318">
        <v>1</v>
      </c>
      <c r="K7318">
        <v>793</v>
      </c>
      <c r="L7318" t="s">
        <v>37</v>
      </c>
      <c r="M7318" t="s">
        <v>27</v>
      </c>
      <c r="N7318" t="s">
        <v>32</v>
      </c>
      <c r="O7318" s="4">
        <v>18633.400000000001</v>
      </c>
      <c r="P7318" t="s">
        <v>23</v>
      </c>
      <c r="Q7318" t="str" cm="1">
        <f t="array" ref="Q7318">_xlfn.IFS(
O7318&lt;50000,"Low Salary (&lt;$50K)",
O7318&lt;90000,"Lower Middle ($50K-$90K)",
O7318&lt;130000,"Middle ($90K-$130K)",
O7318&lt;170000,"Upper Middle ($130K-$170K)",
O7318&gt;=170000,"High Salary (&gt;$170K)"
)</f>
        <v>Low Salary (&lt;$50K)</v>
      </c>
      <c r="R7318" t="str" cm="1">
        <f t="array" ref="R7318">_xlfn.IFS(
G7318&lt;=2,"New Customers (0-2Y)",
G7318&lt;=5,"Growing Customers (3-5Y)",
G7318&lt;=8,"Established Customers (6-8Y)",
G7318&lt;=10,"Loyal Customers (9-10Y)"
)</f>
        <v>New Customers (0-2Y)</v>
      </c>
    </row>
    <row r="7319" spans="1:18" x14ac:dyDescent="0.35">
      <c r="A7319">
        <v>15734008</v>
      </c>
      <c r="B7319" t="s">
        <v>40</v>
      </c>
      <c r="C7319" t="s">
        <v>42</v>
      </c>
      <c r="D7319" t="s">
        <v>39</v>
      </c>
      <c r="E7319">
        <v>59</v>
      </c>
      <c r="F7319" t="s">
        <v>19</v>
      </c>
      <c r="G7319">
        <v>5</v>
      </c>
      <c r="H7319" s="4">
        <v>152581.06</v>
      </c>
      <c r="I7319" t="s">
        <v>33</v>
      </c>
      <c r="J7319">
        <v>1</v>
      </c>
      <c r="K7319">
        <v>727</v>
      </c>
      <c r="L7319" t="s">
        <v>35</v>
      </c>
      <c r="M7319" t="s">
        <v>21</v>
      </c>
      <c r="N7319" t="s">
        <v>32</v>
      </c>
      <c r="O7319" s="4">
        <v>71830.100000000006</v>
      </c>
      <c r="P7319" t="s">
        <v>23</v>
      </c>
      <c r="Q7319" t="str" cm="1">
        <f t="array" ref="Q7319">_xlfn.IFS(
O7319&lt;50000,"Low Salary (&lt;$50K)",
O7319&lt;90000,"Lower Middle ($50K-$90K)",
O7319&lt;130000,"Middle ($90K-$130K)",
O7319&lt;170000,"Upper Middle ($130K-$170K)",
O7319&gt;=170000,"High Salary (&gt;$170K)"
)</f>
        <v>Lower Middle ($50K-$90K)</v>
      </c>
      <c r="R7319" t="str" cm="1">
        <f t="array" ref="R7319">_xlfn.IFS(
G7319&lt;=2,"New Customers (0-2Y)",
G7319&lt;=5,"Growing Customers (3-5Y)",
G7319&lt;=8,"Established Customers (6-8Y)",
G7319&lt;=10,"Loyal Customers (9-10Y)"
)</f>
        <v>Growing Customers (3-5Y)</v>
      </c>
    </row>
    <row r="7320" spans="1:18" x14ac:dyDescent="0.35">
      <c r="A7320">
        <v>15771856</v>
      </c>
      <c r="B7320" t="s">
        <v>2529</v>
      </c>
      <c r="C7320" t="s">
        <v>26</v>
      </c>
      <c r="D7320" t="s">
        <v>18</v>
      </c>
      <c r="E7320">
        <v>32</v>
      </c>
      <c r="F7320" t="s">
        <v>19</v>
      </c>
      <c r="G7320">
        <v>1</v>
      </c>
      <c r="H7320" s="4">
        <v>0</v>
      </c>
      <c r="I7320" t="s">
        <v>24</v>
      </c>
      <c r="J7320">
        <v>2</v>
      </c>
      <c r="K7320">
        <v>632</v>
      </c>
      <c r="L7320" t="s">
        <v>20</v>
      </c>
      <c r="M7320" t="s">
        <v>21</v>
      </c>
      <c r="N7320" t="s">
        <v>32</v>
      </c>
      <c r="O7320" s="4">
        <v>19525.650000000001</v>
      </c>
      <c r="P7320" t="s">
        <v>28</v>
      </c>
      <c r="Q7320" t="str" cm="1">
        <f t="array" ref="Q7320">_xlfn.IFS(
O7320&lt;50000,"Low Salary (&lt;$50K)",
O7320&lt;90000,"Lower Middle ($50K-$90K)",
O7320&lt;130000,"Middle ($90K-$130K)",
O7320&lt;170000,"Upper Middle ($130K-$170K)",
O7320&gt;=170000,"High Salary (&gt;$170K)"
)</f>
        <v>Low Salary (&lt;$50K)</v>
      </c>
      <c r="R7320" t="str" cm="1">
        <f t="array" ref="R7320">_xlfn.IFS(
G7320&lt;=2,"New Customers (0-2Y)",
G7320&lt;=5,"Growing Customers (3-5Y)",
G7320&lt;=8,"Established Customers (6-8Y)",
G7320&lt;=10,"Loyal Customers (9-10Y)"
)</f>
        <v>New Customers (0-2Y)</v>
      </c>
    </row>
    <row r="7321" spans="1:18" x14ac:dyDescent="0.35">
      <c r="A7321">
        <v>15762045</v>
      </c>
      <c r="B7321" t="s">
        <v>2530</v>
      </c>
      <c r="C7321" t="s">
        <v>42</v>
      </c>
      <c r="D7321" t="s">
        <v>18</v>
      </c>
      <c r="E7321">
        <v>37</v>
      </c>
      <c r="F7321" t="s">
        <v>19</v>
      </c>
      <c r="G7321">
        <v>5</v>
      </c>
      <c r="H7321" s="4">
        <v>142688.57</v>
      </c>
      <c r="I7321" t="s">
        <v>33</v>
      </c>
      <c r="J7321">
        <v>2</v>
      </c>
      <c r="K7321">
        <v>474</v>
      </c>
      <c r="L7321" t="s">
        <v>44</v>
      </c>
      <c r="M7321" t="s">
        <v>21</v>
      </c>
      <c r="N7321" t="s">
        <v>22</v>
      </c>
      <c r="O7321" s="4">
        <v>110953.33</v>
      </c>
      <c r="P7321" t="s">
        <v>28</v>
      </c>
      <c r="Q7321" t="str" cm="1">
        <f t="array" ref="Q7321">_xlfn.IFS(
O7321&lt;50000,"Low Salary (&lt;$50K)",
O7321&lt;90000,"Lower Middle ($50K-$90K)",
O7321&lt;130000,"Middle ($90K-$130K)",
O7321&lt;170000,"Upper Middle ($130K-$170K)",
O7321&gt;=170000,"High Salary (&gt;$170K)"
)</f>
        <v>Middle ($90K-$130K)</v>
      </c>
      <c r="R7321" t="str" cm="1">
        <f t="array" ref="R7321">_xlfn.IFS(
G7321&lt;=2,"New Customers (0-2Y)",
G7321&lt;=5,"Growing Customers (3-5Y)",
G7321&lt;=8,"Established Customers (6-8Y)",
G7321&lt;=10,"Loyal Customers (9-10Y)"
)</f>
        <v>Growing Customers (3-5Y)</v>
      </c>
    </row>
    <row r="7322" spans="1:18" x14ac:dyDescent="0.35">
      <c r="A7322">
        <v>15778142</v>
      </c>
      <c r="B7322" t="s">
        <v>237</v>
      </c>
      <c r="C7322" t="s">
        <v>42</v>
      </c>
      <c r="D7322" t="s">
        <v>18</v>
      </c>
      <c r="E7322">
        <v>31</v>
      </c>
      <c r="F7322" t="s">
        <v>19</v>
      </c>
      <c r="G7322">
        <v>1</v>
      </c>
      <c r="H7322" s="4">
        <v>130089.56</v>
      </c>
      <c r="I7322" t="s">
        <v>33</v>
      </c>
      <c r="J7322">
        <v>2</v>
      </c>
      <c r="K7322">
        <v>850</v>
      </c>
      <c r="L7322" t="s">
        <v>37</v>
      </c>
      <c r="M7322" t="s">
        <v>21</v>
      </c>
      <c r="N7322" t="s">
        <v>22</v>
      </c>
      <c r="O7322" s="4">
        <v>4466.21</v>
      </c>
      <c r="P7322" t="s">
        <v>28</v>
      </c>
      <c r="Q7322" t="str" cm="1">
        <f t="array" ref="Q7322">_xlfn.IFS(
O7322&lt;50000,"Low Salary (&lt;$50K)",
O7322&lt;90000,"Lower Middle ($50K-$90K)",
O7322&lt;130000,"Middle ($90K-$130K)",
O7322&lt;170000,"Upper Middle ($130K-$170K)",
O7322&gt;=170000,"High Salary (&gt;$170K)"
)</f>
        <v>Low Salary (&lt;$50K)</v>
      </c>
      <c r="R7322" t="str" cm="1">
        <f t="array" ref="R7322">_xlfn.IFS(
G7322&lt;=2,"New Customers (0-2Y)",
G7322&lt;=5,"Growing Customers (3-5Y)",
G7322&lt;=8,"Established Customers (6-8Y)",
G7322&lt;=10,"Loyal Customers (9-10Y)"
)</f>
        <v>New Customers (0-2Y)</v>
      </c>
    </row>
    <row r="7323" spans="1:18" x14ac:dyDescent="0.35">
      <c r="A7323">
        <v>15689268</v>
      </c>
      <c r="B7323" t="s">
        <v>2531</v>
      </c>
      <c r="C7323" t="s">
        <v>17</v>
      </c>
      <c r="D7323" t="s">
        <v>39</v>
      </c>
      <c r="E7323">
        <v>36</v>
      </c>
      <c r="F7323" t="s">
        <v>19</v>
      </c>
      <c r="G7323">
        <v>9</v>
      </c>
      <c r="H7323" s="4">
        <v>0</v>
      </c>
      <c r="I7323" t="s">
        <v>24</v>
      </c>
      <c r="J7323">
        <v>1</v>
      </c>
      <c r="K7323">
        <v>584</v>
      </c>
      <c r="L7323" t="s">
        <v>31</v>
      </c>
      <c r="M7323" t="s">
        <v>21</v>
      </c>
      <c r="N7323" t="s">
        <v>22</v>
      </c>
      <c r="O7323" s="4">
        <v>105818.51</v>
      </c>
      <c r="P7323" t="s">
        <v>28</v>
      </c>
      <c r="Q7323" t="str" cm="1">
        <f t="array" ref="Q7323">_xlfn.IFS(
O7323&lt;50000,"Low Salary (&lt;$50K)",
O7323&lt;90000,"Lower Middle ($50K-$90K)",
O7323&lt;130000,"Middle ($90K-$130K)",
O7323&lt;170000,"Upper Middle ($130K-$170K)",
O7323&gt;=170000,"High Salary (&gt;$170K)"
)</f>
        <v>Middle ($90K-$130K)</v>
      </c>
      <c r="R7323" t="str" cm="1">
        <f t="array" ref="R7323">_xlfn.IFS(
G7323&lt;=2,"New Customers (0-2Y)",
G7323&lt;=5,"Growing Customers (3-5Y)",
G7323&lt;=8,"Established Customers (6-8Y)",
G7323&lt;=10,"Loyal Customers (9-10Y)"
)</f>
        <v>Loyal Customers (9-10Y)</v>
      </c>
    </row>
    <row r="7324" spans="1:18" x14ac:dyDescent="0.35">
      <c r="A7324">
        <v>15721507</v>
      </c>
      <c r="B7324" t="s">
        <v>2532</v>
      </c>
      <c r="C7324" t="s">
        <v>17</v>
      </c>
      <c r="D7324" t="s">
        <v>18</v>
      </c>
      <c r="E7324">
        <v>32</v>
      </c>
      <c r="F7324" t="s">
        <v>19</v>
      </c>
      <c r="G7324">
        <v>1</v>
      </c>
      <c r="H7324" s="4">
        <v>117094.02</v>
      </c>
      <c r="I7324" t="s">
        <v>33</v>
      </c>
      <c r="J7324">
        <v>1</v>
      </c>
      <c r="K7324">
        <v>713</v>
      </c>
      <c r="L7324" t="s">
        <v>35</v>
      </c>
      <c r="M7324" t="s">
        <v>27</v>
      </c>
      <c r="N7324" t="s">
        <v>32</v>
      </c>
      <c r="O7324" s="4">
        <v>149558.82999999999</v>
      </c>
      <c r="P7324" t="s">
        <v>23</v>
      </c>
      <c r="Q7324" t="str" cm="1">
        <f t="array" ref="Q7324">_xlfn.IFS(
O7324&lt;50000,"Low Salary (&lt;$50K)",
O7324&lt;90000,"Lower Middle ($50K-$90K)",
O7324&lt;130000,"Middle ($90K-$130K)",
O7324&lt;170000,"Upper Middle ($130K-$170K)",
O7324&gt;=170000,"High Salary (&gt;$170K)"
)</f>
        <v>Upper Middle ($130K-$170K)</v>
      </c>
      <c r="R7324" t="str" cm="1">
        <f t="array" ref="R7324">_xlfn.IFS(
G7324&lt;=2,"New Customers (0-2Y)",
G7324&lt;=5,"Growing Customers (3-5Y)",
G7324&lt;=8,"Established Customers (6-8Y)",
G7324&lt;=10,"Loyal Customers (9-10Y)"
)</f>
        <v>New Customers (0-2Y)</v>
      </c>
    </row>
    <row r="7325" spans="1:18" x14ac:dyDescent="0.35">
      <c r="A7325">
        <v>15750476</v>
      </c>
      <c r="B7325" t="s">
        <v>2533</v>
      </c>
      <c r="C7325" t="s">
        <v>26</v>
      </c>
      <c r="D7325" t="s">
        <v>39</v>
      </c>
      <c r="E7325">
        <v>24</v>
      </c>
      <c r="F7325" t="s">
        <v>43</v>
      </c>
      <c r="G7325">
        <v>8</v>
      </c>
      <c r="H7325" s="4">
        <v>0</v>
      </c>
      <c r="I7325" t="s">
        <v>24</v>
      </c>
      <c r="J7325">
        <v>2</v>
      </c>
      <c r="K7325">
        <v>742</v>
      </c>
      <c r="L7325" t="s">
        <v>35</v>
      </c>
      <c r="M7325" t="s">
        <v>21</v>
      </c>
      <c r="N7325" t="s">
        <v>32</v>
      </c>
      <c r="O7325" s="4">
        <v>4070.28</v>
      </c>
      <c r="P7325" t="s">
        <v>28</v>
      </c>
      <c r="Q7325" t="str" cm="1">
        <f t="array" ref="Q7325">_xlfn.IFS(
O7325&lt;50000,"Low Salary (&lt;$50K)",
O7325&lt;90000,"Lower Middle ($50K-$90K)",
O7325&lt;130000,"Middle ($90K-$130K)",
O7325&lt;170000,"Upper Middle ($130K-$170K)",
O7325&gt;=170000,"High Salary (&gt;$170K)"
)</f>
        <v>Low Salary (&lt;$50K)</v>
      </c>
      <c r="R7325" t="str" cm="1">
        <f t="array" ref="R7325">_xlfn.IFS(
G7325&lt;=2,"New Customers (0-2Y)",
G7325&lt;=5,"Growing Customers (3-5Y)",
G7325&lt;=8,"Established Customers (6-8Y)",
G7325&lt;=10,"Loyal Customers (9-10Y)"
)</f>
        <v>Established Customers (6-8Y)</v>
      </c>
    </row>
    <row r="7326" spans="1:18" x14ac:dyDescent="0.35">
      <c r="A7326">
        <v>15810723</v>
      </c>
      <c r="B7326" t="s">
        <v>68</v>
      </c>
      <c r="C7326" t="s">
        <v>17</v>
      </c>
      <c r="D7326" t="s">
        <v>18</v>
      </c>
      <c r="E7326">
        <v>39</v>
      </c>
      <c r="F7326" t="s">
        <v>19</v>
      </c>
      <c r="G7326">
        <v>10</v>
      </c>
      <c r="H7326" s="4">
        <v>0</v>
      </c>
      <c r="I7326" t="s">
        <v>24</v>
      </c>
      <c r="J7326">
        <v>3</v>
      </c>
      <c r="K7326">
        <v>607</v>
      </c>
      <c r="L7326" t="s">
        <v>20</v>
      </c>
      <c r="M7326" t="s">
        <v>21</v>
      </c>
      <c r="N7326" t="s">
        <v>32</v>
      </c>
      <c r="O7326" s="4">
        <v>132741.13</v>
      </c>
      <c r="P7326" t="s">
        <v>23</v>
      </c>
      <c r="Q7326" t="str" cm="1">
        <f t="array" ref="Q7326">_xlfn.IFS(
O7326&lt;50000,"Low Salary (&lt;$50K)",
O7326&lt;90000,"Lower Middle ($50K-$90K)",
O7326&lt;130000,"Middle ($90K-$130K)",
O7326&lt;170000,"Upper Middle ($130K-$170K)",
O7326&gt;=170000,"High Salary (&gt;$170K)"
)</f>
        <v>Upper Middle ($130K-$170K)</v>
      </c>
      <c r="R7326" t="str" cm="1">
        <f t="array" ref="R7326">_xlfn.IFS(
G7326&lt;=2,"New Customers (0-2Y)",
G7326&lt;=5,"Growing Customers (3-5Y)",
G7326&lt;=8,"Established Customers (6-8Y)",
G7326&lt;=10,"Loyal Customers (9-10Y)"
)</f>
        <v>Loyal Customers (9-10Y)</v>
      </c>
    </row>
    <row r="7327" spans="1:18" x14ac:dyDescent="0.35">
      <c r="A7327">
        <v>15787229</v>
      </c>
      <c r="B7327" t="s">
        <v>219</v>
      </c>
      <c r="C7327" t="s">
        <v>26</v>
      </c>
      <c r="D7327" t="s">
        <v>18</v>
      </c>
      <c r="E7327">
        <v>34</v>
      </c>
      <c r="F7327" t="s">
        <v>19</v>
      </c>
      <c r="G7327">
        <v>2</v>
      </c>
      <c r="H7327" s="4">
        <v>0</v>
      </c>
      <c r="I7327" t="s">
        <v>24</v>
      </c>
      <c r="J7327">
        <v>2</v>
      </c>
      <c r="K7327">
        <v>761</v>
      </c>
      <c r="L7327" t="s">
        <v>35</v>
      </c>
      <c r="M7327" t="s">
        <v>21</v>
      </c>
      <c r="N7327" t="s">
        <v>32</v>
      </c>
      <c r="O7327" s="4">
        <v>61251.25</v>
      </c>
      <c r="P7327" t="s">
        <v>28</v>
      </c>
      <c r="Q7327" t="str" cm="1">
        <f t="array" ref="Q7327">_xlfn.IFS(
O7327&lt;50000,"Low Salary (&lt;$50K)",
O7327&lt;90000,"Lower Middle ($50K-$90K)",
O7327&lt;130000,"Middle ($90K-$130K)",
O7327&lt;170000,"Upper Middle ($130K-$170K)",
O7327&gt;=170000,"High Salary (&gt;$170K)"
)</f>
        <v>Lower Middle ($50K-$90K)</v>
      </c>
      <c r="R7327" t="str" cm="1">
        <f t="array" ref="R7327">_xlfn.IFS(
G7327&lt;=2,"New Customers (0-2Y)",
G7327&lt;=5,"Growing Customers (3-5Y)",
G7327&lt;=8,"Established Customers (6-8Y)",
G7327&lt;=10,"Loyal Customers (9-10Y)"
)</f>
        <v>New Customers (0-2Y)</v>
      </c>
    </row>
    <row r="7328" spans="1:18" x14ac:dyDescent="0.35">
      <c r="A7328">
        <v>15570508</v>
      </c>
      <c r="B7328" t="s">
        <v>630</v>
      </c>
      <c r="C7328" t="s">
        <v>17</v>
      </c>
      <c r="D7328" t="s">
        <v>39</v>
      </c>
      <c r="E7328">
        <v>49</v>
      </c>
      <c r="F7328" t="s">
        <v>19</v>
      </c>
      <c r="G7328">
        <v>7</v>
      </c>
      <c r="H7328" s="4">
        <v>90218.9</v>
      </c>
      <c r="I7328" t="s">
        <v>29</v>
      </c>
      <c r="J7328">
        <v>1</v>
      </c>
      <c r="K7328">
        <v>600</v>
      </c>
      <c r="L7328" t="s">
        <v>20</v>
      </c>
      <c r="M7328" t="s">
        <v>21</v>
      </c>
      <c r="N7328" t="s">
        <v>32</v>
      </c>
      <c r="O7328" s="4">
        <v>91347.76</v>
      </c>
      <c r="P7328" t="s">
        <v>28</v>
      </c>
      <c r="Q7328" t="str" cm="1">
        <f t="array" ref="Q7328">_xlfn.IFS(
O7328&lt;50000,"Low Salary (&lt;$50K)",
O7328&lt;90000,"Lower Middle ($50K-$90K)",
O7328&lt;130000,"Middle ($90K-$130K)",
O7328&lt;170000,"Upper Middle ($130K-$170K)",
O7328&gt;=170000,"High Salary (&gt;$170K)"
)</f>
        <v>Middle ($90K-$130K)</v>
      </c>
      <c r="R7328" t="str" cm="1">
        <f t="array" ref="R7328">_xlfn.IFS(
G7328&lt;=2,"New Customers (0-2Y)",
G7328&lt;=5,"Growing Customers (3-5Y)",
G7328&lt;=8,"Established Customers (6-8Y)",
G7328&lt;=10,"Loyal Customers (9-10Y)"
)</f>
        <v>Established Customers (6-8Y)</v>
      </c>
    </row>
    <row r="7329" spans="1:18" x14ac:dyDescent="0.35">
      <c r="A7329">
        <v>15617065</v>
      </c>
      <c r="B7329" t="s">
        <v>764</v>
      </c>
      <c r="C7329" t="s">
        <v>26</v>
      </c>
      <c r="D7329" t="s">
        <v>39</v>
      </c>
      <c r="E7329">
        <v>42</v>
      </c>
      <c r="F7329" t="s">
        <v>19</v>
      </c>
      <c r="G7329">
        <v>4</v>
      </c>
      <c r="H7329" s="4">
        <v>194532.66</v>
      </c>
      <c r="I7329" t="s">
        <v>33</v>
      </c>
      <c r="J7329">
        <v>1</v>
      </c>
      <c r="K7329">
        <v>650</v>
      </c>
      <c r="L7329" t="s">
        <v>20</v>
      </c>
      <c r="M7329" t="s">
        <v>21</v>
      </c>
      <c r="N7329" t="s">
        <v>32</v>
      </c>
      <c r="O7329" s="4">
        <v>171045.31</v>
      </c>
      <c r="P7329" t="s">
        <v>23</v>
      </c>
      <c r="Q7329" t="str" cm="1">
        <f t="array" ref="Q7329">_xlfn.IFS(
O7329&lt;50000,"Low Salary (&lt;$50K)",
O7329&lt;90000,"Lower Middle ($50K-$90K)",
O7329&lt;130000,"Middle ($90K-$130K)",
O7329&lt;170000,"Upper Middle ($130K-$170K)",
O7329&gt;=170000,"High Salary (&gt;$170K)"
)</f>
        <v>High Salary (&gt;$170K)</v>
      </c>
      <c r="R7329" t="str" cm="1">
        <f t="array" ref="R7329">_xlfn.IFS(
G7329&lt;=2,"New Customers (0-2Y)",
G7329&lt;=5,"Growing Customers (3-5Y)",
G7329&lt;=8,"Established Customers (6-8Y)",
G7329&lt;=10,"Loyal Customers (9-10Y)"
)</f>
        <v>Growing Customers (3-5Y)</v>
      </c>
    </row>
    <row r="7330" spans="1:18" x14ac:dyDescent="0.35">
      <c r="A7330">
        <v>15689786</v>
      </c>
      <c r="B7330" t="s">
        <v>2285</v>
      </c>
      <c r="C7330" t="s">
        <v>42</v>
      </c>
      <c r="D7330" t="s">
        <v>39</v>
      </c>
      <c r="E7330">
        <v>56</v>
      </c>
      <c r="F7330" t="s">
        <v>19</v>
      </c>
      <c r="G7330">
        <v>1</v>
      </c>
      <c r="H7330" s="4">
        <v>169743.83</v>
      </c>
      <c r="I7330" t="s">
        <v>33</v>
      </c>
      <c r="J7330">
        <v>1</v>
      </c>
      <c r="K7330">
        <v>850</v>
      </c>
      <c r="L7330" t="s">
        <v>37</v>
      </c>
      <c r="M7330" t="s">
        <v>27</v>
      </c>
      <c r="N7330" t="s">
        <v>32</v>
      </c>
      <c r="O7330" s="4">
        <v>155850.4</v>
      </c>
      <c r="P7330" t="s">
        <v>23</v>
      </c>
      <c r="Q7330" t="str" cm="1">
        <f t="array" ref="Q7330">_xlfn.IFS(
O7330&lt;50000,"Low Salary (&lt;$50K)",
O7330&lt;90000,"Lower Middle ($50K-$90K)",
O7330&lt;130000,"Middle ($90K-$130K)",
O7330&lt;170000,"Upper Middle ($130K-$170K)",
O7330&gt;=170000,"High Salary (&gt;$170K)"
)</f>
        <v>Upper Middle ($130K-$170K)</v>
      </c>
      <c r="R7330" t="str" cm="1">
        <f t="array" ref="R7330">_xlfn.IFS(
G7330&lt;=2,"New Customers (0-2Y)",
G7330&lt;=5,"Growing Customers (3-5Y)",
G7330&lt;=8,"Established Customers (6-8Y)",
G7330&lt;=10,"Loyal Customers (9-10Y)"
)</f>
        <v>New Customers (0-2Y)</v>
      </c>
    </row>
    <row r="7331" spans="1:18" x14ac:dyDescent="0.35">
      <c r="A7331">
        <v>15648876</v>
      </c>
      <c r="B7331" t="s">
        <v>2390</v>
      </c>
      <c r="C7331" t="s">
        <v>17</v>
      </c>
      <c r="D7331" t="s">
        <v>18</v>
      </c>
      <c r="E7331">
        <v>34</v>
      </c>
      <c r="F7331" t="s">
        <v>19</v>
      </c>
      <c r="G7331">
        <v>5</v>
      </c>
      <c r="H7331" s="4">
        <v>0</v>
      </c>
      <c r="I7331" t="s">
        <v>24</v>
      </c>
      <c r="J7331">
        <v>1</v>
      </c>
      <c r="K7331">
        <v>501</v>
      </c>
      <c r="L7331" t="s">
        <v>31</v>
      </c>
      <c r="M7331" t="s">
        <v>21</v>
      </c>
      <c r="N7331" t="s">
        <v>32</v>
      </c>
      <c r="O7331" s="4">
        <v>27380.99</v>
      </c>
      <c r="P7331" t="s">
        <v>28</v>
      </c>
      <c r="Q7331" t="str" cm="1">
        <f t="array" ref="Q7331">_xlfn.IFS(
O7331&lt;50000,"Low Salary (&lt;$50K)",
O7331&lt;90000,"Lower Middle ($50K-$90K)",
O7331&lt;130000,"Middle ($90K-$130K)",
O7331&lt;170000,"Upper Middle ($130K-$170K)",
O7331&gt;=170000,"High Salary (&gt;$170K)"
)</f>
        <v>Low Salary (&lt;$50K)</v>
      </c>
      <c r="R7331" t="str" cm="1">
        <f t="array" ref="R7331">_xlfn.IFS(
G7331&lt;=2,"New Customers (0-2Y)",
G7331&lt;=5,"Growing Customers (3-5Y)",
G7331&lt;=8,"Established Customers (6-8Y)",
G7331&lt;=10,"Loyal Customers (9-10Y)"
)</f>
        <v>Growing Customers (3-5Y)</v>
      </c>
    </row>
    <row r="7332" spans="1:18" x14ac:dyDescent="0.35">
      <c r="A7332">
        <v>15802106</v>
      </c>
      <c r="B7332" t="s">
        <v>536</v>
      </c>
      <c r="C7332" t="s">
        <v>17</v>
      </c>
      <c r="D7332" t="s">
        <v>39</v>
      </c>
      <c r="E7332">
        <v>34</v>
      </c>
      <c r="F7332" t="s">
        <v>19</v>
      </c>
      <c r="G7332">
        <v>8</v>
      </c>
      <c r="H7332" s="4">
        <v>155973.88</v>
      </c>
      <c r="I7332" t="s">
        <v>33</v>
      </c>
      <c r="J7332">
        <v>1</v>
      </c>
      <c r="K7332">
        <v>418</v>
      </c>
      <c r="L7332" t="s">
        <v>44</v>
      </c>
      <c r="M7332" t="s">
        <v>21</v>
      </c>
      <c r="N7332" t="s">
        <v>32</v>
      </c>
      <c r="O7332" s="4">
        <v>154208.95999999999</v>
      </c>
      <c r="P7332" t="s">
        <v>28</v>
      </c>
      <c r="Q7332" t="str" cm="1">
        <f t="array" ref="Q7332">_xlfn.IFS(
O7332&lt;50000,"Low Salary (&lt;$50K)",
O7332&lt;90000,"Lower Middle ($50K-$90K)",
O7332&lt;130000,"Middle ($90K-$130K)",
O7332&lt;170000,"Upper Middle ($130K-$170K)",
O7332&gt;=170000,"High Salary (&gt;$170K)"
)</f>
        <v>Upper Middle ($130K-$170K)</v>
      </c>
      <c r="R7332" t="str" cm="1">
        <f t="array" ref="R7332">_xlfn.IFS(
G7332&lt;=2,"New Customers (0-2Y)",
G7332&lt;=5,"Growing Customers (3-5Y)",
G7332&lt;=8,"Established Customers (6-8Y)",
G7332&lt;=10,"Loyal Customers (9-10Y)"
)</f>
        <v>Established Customers (6-8Y)</v>
      </c>
    </row>
    <row r="7333" spans="1:18" x14ac:dyDescent="0.35">
      <c r="A7333">
        <v>15773869</v>
      </c>
      <c r="B7333" t="s">
        <v>842</v>
      </c>
      <c r="C7333" t="s">
        <v>26</v>
      </c>
      <c r="D7333" t="s">
        <v>39</v>
      </c>
      <c r="E7333">
        <v>59</v>
      </c>
      <c r="F7333" t="s">
        <v>19</v>
      </c>
      <c r="G7333">
        <v>4</v>
      </c>
      <c r="H7333" s="4">
        <v>129321.44</v>
      </c>
      <c r="I7333" t="s">
        <v>33</v>
      </c>
      <c r="J7333">
        <v>1</v>
      </c>
      <c r="K7333">
        <v>797</v>
      </c>
      <c r="L7333" t="s">
        <v>37</v>
      </c>
      <c r="M7333" t="s">
        <v>21</v>
      </c>
      <c r="N7333" t="s">
        <v>22</v>
      </c>
      <c r="O7333" s="4">
        <v>93624.55</v>
      </c>
      <c r="P7333" t="s">
        <v>28</v>
      </c>
      <c r="Q7333" t="str" cm="1">
        <f t="array" ref="Q7333">_xlfn.IFS(
O7333&lt;50000,"Low Salary (&lt;$50K)",
O7333&lt;90000,"Lower Middle ($50K-$90K)",
O7333&lt;130000,"Middle ($90K-$130K)",
O7333&lt;170000,"Upper Middle ($130K-$170K)",
O7333&gt;=170000,"High Salary (&gt;$170K)"
)</f>
        <v>Middle ($90K-$130K)</v>
      </c>
      <c r="R7333" t="str" cm="1">
        <f t="array" ref="R7333">_xlfn.IFS(
G7333&lt;=2,"New Customers (0-2Y)",
G7333&lt;=5,"Growing Customers (3-5Y)",
G7333&lt;=8,"Established Customers (6-8Y)",
G7333&lt;=10,"Loyal Customers (9-10Y)"
)</f>
        <v>Growing Customers (3-5Y)</v>
      </c>
    </row>
    <row r="7334" spans="1:18" x14ac:dyDescent="0.35">
      <c r="A7334">
        <v>15711635</v>
      </c>
      <c r="B7334" t="s">
        <v>38</v>
      </c>
      <c r="C7334" t="s">
        <v>42</v>
      </c>
      <c r="D7334" t="s">
        <v>18</v>
      </c>
      <c r="E7334">
        <v>42</v>
      </c>
      <c r="F7334" t="s">
        <v>19</v>
      </c>
      <c r="G7334">
        <v>6</v>
      </c>
      <c r="H7334" s="4">
        <v>138650.49</v>
      </c>
      <c r="I7334" t="s">
        <v>33</v>
      </c>
      <c r="J7334">
        <v>2</v>
      </c>
      <c r="K7334">
        <v>788</v>
      </c>
      <c r="L7334" t="s">
        <v>37</v>
      </c>
      <c r="M7334" t="s">
        <v>21</v>
      </c>
      <c r="N7334" t="s">
        <v>32</v>
      </c>
      <c r="O7334" s="4">
        <v>64746.07</v>
      </c>
      <c r="P7334" t="s">
        <v>28</v>
      </c>
      <c r="Q7334" t="str" cm="1">
        <f t="array" ref="Q7334">_xlfn.IFS(
O7334&lt;50000,"Low Salary (&lt;$50K)",
O7334&lt;90000,"Lower Middle ($50K-$90K)",
O7334&lt;130000,"Middle ($90K-$130K)",
O7334&lt;170000,"Upper Middle ($130K-$170K)",
O7334&gt;=170000,"High Salary (&gt;$170K)"
)</f>
        <v>Lower Middle ($50K-$90K)</v>
      </c>
      <c r="R7334" t="str" cm="1">
        <f t="array" ref="R7334">_xlfn.IFS(
G7334&lt;=2,"New Customers (0-2Y)",
G7334&lt;=5,"Growing Customers (3-5Y)",
G7334&lt;=8,"Established Customers (6-8Y)",
G7334&lt;=10,"Loyal Customers (9-10Y)"
)</f>
        <v>Established Customers (6-8Y)</v>
      </c>
    </row>
    <row r="7335" spans="1:18" x14ac:dyDescent="0.35">
      <c r="A7335">
        <v>15795527</v>
      </c>
      <c r="B7335" t="s">
        <v>155</v>
      </c>
      <c r="C7335" t="s">
        <v>26</v>
      </c>
      <c r="D7335" t="s">
        <v>39</v>
      </c>
      <c r="E7335">
        <v>43</v>
      </c>
      <c r="F7335" t="s">
        <v>19</v>
      </c>
      <c r="G7335">
        <v>2</v>
      </c>
      <c r="H7335" s="4">
        <v>136487.85999999999</v>
      </c>
      <c r="I7335" t="s">
        <v>33</v>
      </c>
      <c r="J7335">
        <v>2</v>
      </c>
      <c r="K7335">
        <v>699</v>
      </c>
      <c r="L7335" t="s">
        <v>35</v>
      </c>
      <c r="M7335" t="s">
        <v>21</v>
      </c>
      <c r="N7335" t="s">
        <v>32</v>
      </c>
      <c r="O7335" s="4">
        <v>82815.929999999993</v>
      </c>
      <c r="P7335" t="s">
        <v>28</v>
      </c>
      <c r="Q7335" t="str" cm="1">
        <f t="array" ref="Q7335">_xlfn.IFS(
O7335&lt;50000,"Low Salary (&lt;$50K)",
O7335&lt;90000,"Lower Middle ($50K-$90K)",
O7335&lt;130000,"Middle ($90K-$130K)",
O7335&lt;170000,"Upper Middle ($130K-$170K)",
O7335&gt;=170000,"High Salary (&gt;$170K)"
)</f>
        <v>Lower Middle ($50K-$90K)</v>
      </c>
      <c r="R7335" t="str" cm="1">
        <f t="array" ref="R7335">_xlfn.IFS(
G7335&lt;=2,"New Customers (0-2Y)",
G7335&lt;=5,"Growing Customers (3-5Y)",
G7335&lt;=8,"Established Customers (6-8Y)",
G7335&lt;=10,"Loyal Customers (9-10Y)"
)</f>
        <v>New Customers (0-2Y)</v>
      </c>
    </row>
    <row r="7336" spans="1:18" x14ac:dyDescent="0.35">
      <c r="A7336">
        <v>15759133</v>
      </c>
      <c r="B7336" t="s">
        <v>1931</v>
      </c>
      <c r="C7336" t="s">
        <v>17</v>
      </c>
      <c r="D7336" t="s">
        <v>39</v>
      </c>
      <c r="E7336">
        <v>18</v>
      </c>
      <c r="F7336" t="s">
        <v>43</v>
      </c>
      <c r="G7336">
        <v>6</v>
      </c>
      <c r="H7336" s="4">
        <v>0</v>
      </c>
      <c r="I7336" t="s">
        <v>24</v>
      </c>
      <c r="J7336">
        <v>2</v>
      </c>
      <c r="K7336">
        <v>616</v>
      </c>
      <c r="L7336" t="s">
        <v>20</v>
      </c>
      <c r="M7336" t="s">
        <v>21</v>
      </c>
      <c r="N7336" t="s">
        <v>22</v>
      </c>
      <c r="O7336" s="4">
        <v>27308.58</v>
      </c>
      <c r="P7336" t="s">
        <v>28</v>
      </c>
      <c r="Q7336" t="str" cm="1">
        <f t="array" ref="Q7336">_xlfn.IFS(
O7336&lt;50000,"Low Salary (&lt;$50K)",
O7336&lt;90000,"Lower Middle ($50K-$90K)",
O7336&lt;130000,"Middle ($90K-$130K)",
O7336&lt;170000,"Upper Middle ($130K-$170K)",
O7336&gt;=170000,"High Salary (&gt;$170K)"
)</f>
        <v>Low Salary (&lt;$50K)</v>
      </c>
      <c r="R7336" t="str" cm="1">
        <f t="array" ref="R7336">_xlfn.IFS(
G7336&lt;=2,"New Customers (0-2Y)",
G7336&lt;=5,"Growing Customers (3-5Y)",
G7336&lt;=8,"Established Customers (6-8Y)",
G7336&lt;=10,"Loyal Customers (9-10Y)"
)</f>
        <v>Established Customers (6-8Y)</v>
      </c>
    </row>
    <row r="7337" spans="1:18" x14ac:dyDescent="0.35">
      <c r="A7337">
        <v>15679394</v>
      </c>
      <c r="B7337" t="s">
        <v>776</v>
      </c>
      <c r="C7337" t="s">
        <v>17</v>
      </c>
      <c r="D7337" t="s">
        <v>18</v>
      </c>
      <c r="E7337">
        <v>41</v>
      </c>
      <c r="F7337" t="s">
        <v>19</v>
      </c>
      <c r="G7337">
        <v>4</v>
      </c>
      <c r="H7337" s="4">
        <v>38617.199999999997</v>
      </c>
      <c r="I7337" t="s">
        <v>29</v>
      </c>
      <c r="J7337">
        <v>1</v>
      </c>
      <c r="K7337">
        <v>651</v>
      </c>
      <c r="L7337" t="s">
        <v>20</v>
      </c>
      <c r="M7337" t="s">
        <v>21</v>
      </c>
      <c r="N7337" t="s">
        <v>22</v>
      </c>
      <c r="O7337" s="4">
        <v>104876.8</v>
      </c>
      <c r="P7337" t="s">
        <v>28</v>
      </c>
      <c r="Q7337" t="str" cm="1">
        <f t="array" ref="Q7337">_xlfn.IFS(
O7337&lt;50000,"Low Salary (&lt;$50K)",
O7337&lt;90000,"Lower Middle ($50K-$90K)",
O7337&lt;130000,"Middle ($90K-$130K)",
O7337&lt;170000,"Upper Middle ($130K-$170K)",
O7337&gt;=170000,"High Salary (&gt;$170K)"
)</f>
        <v>Middle ($90K-$130K)</v>
      </c>
      <c r="R7337" t="str" cm="1">
        <f t="array" ref="R7337">_xlfn.IFS(
G7337&lt;=2,"New Customers (0-2Y)",
G7337&lt;=5,"Growing Customers (3-5Y)",
G7337&lt;=8,"Established Customers (6-8Y)",
G7337&lt;=10,"Loyal Customers (9-10Y)"
)</f>
        <v>Growing Customers (3-5Y)</v>
      </c>
    </row>
    <row r="7338" spans="1:18" x14ac:dyDescent="0.35">
      <c r="A7338">
        <v>15801072</v>
      </c>
      <c r="B7338" t="s">
        <v>1497</v>
      </c>
      <c r="C7338" t="s">
        <v>17</v>
      </c>
      <c r="D7338" t="s">
        <v>18</v>
      </c>
      <c r="E7338">
        <v>28</v>
      </c>
      <c r="F7338" t="s">
        <v>43</v>
      </c>
      <c r="G7338">
        <v>7</v>
      </c>
      <c r="H7338" s="4">
        <v>0</v>
      </c>
      <c r="I7338" t="s">
        <v>24</v>
      </c>
      <c r="J7338">
        <v>2</v>
      </c>
      <c r="K7338">
        <v>654</v>
      </c>
      <c r="L7338" t="s">
        <v>20</v>
      </c>
      <c r="M7338" t="s">
        <v>21</v>
      </c>
      <c r="N7338" t="s">
        <v>32</v>
      </c>
      <c r="O7338" s="4">
        <v>151316.37</v>
      </c>
      <c r="P7338" t="s">
        <v>28</v>
      </c>
      <c r="Q7338" t="str" cm="1">
        <f t="array" ref="Q7338">_xlfn.IFS(
O7338&lt;50000,"Low Salary (&lt;$50K)",
O7338&lt;90000,"Lower Middle ($50K-$90K)",
O7338&lt;130000,"Middle ($90K-$130K)",
O7338&lt;170000,"Upper Middle ($130K-$170K)",
O7338&gt;=170000,"High Salary (&gt;$170K)"
)</f>
        <v>Upper Middle ($130K-$170K)</v>
      </c>
      <c r="R7338" t="str" cm="1">
        <f t="array" ref="R7338">_xlfn.IFS(
G7338&lt;=2,"New Customers (0-2Y)",
G7338&lt;=5,"Growing Customers (3-5Y)",
G7338&lt;=8,"Established Customers (6-8Y)",
G7338&lt;=10,"Loyal Customers (9-10Y)"
)</f>
        <v>Established Customers (6-8Y)</v>
      </c>
    </row>
    <row r="7339" spans="1:18" x14ac:dyDescent="0.35">
      <c r="A7339">
        <v>15646082</v>
      </c>
      <c r="B7339" t="s">
        <v>2534</v>
      </c>
      <c r="C7339" t="s">
        <v>17</v>
      </c>
      <c r="D7339" t="s">
        <v>18</v>
      </c>
      <c r="E7339">
        <v>34</v>
      </c>
      <c r="F7339" t="s">
        <v>19</v>
      </c>
      <c r="G7339">
        <v>8</v>
      </c>
      <c r="H7339" s="4">
        <v>82909.14</v>
      </c>
      <c r="I7339" t="s">
        <v>29</v>
      </c>
      <c r="J7339">
        <v>1</v>
      </c>
      <c r="K7339">
        <v>676</v>
      </c>
      <c r="L7339" t="s">
        <v>35</v>
      </c>
      <c r="M7339" t="s">
        <v>21</v>
      </c>
      <c r="N7339" t="s">
        <v>32</v>
      </c>
      <c r="O7339" s="4">
        <v>91817.38</v>
      </c>
      <c r="P7339" t="s">
        <v>23</v>
      </c>
      <c r="Q7339" t="str" cm="1">
        <f t="array" ref="Q7339">_xlfn.IFS(
O7339&lt;50000,"Low Salary (&lt;$50K)",
O7339&lt;90000,"Lower Middle ($50K-$90K)",
O7339&lt;130000,"Middle ($90K-$130K)",
O7339&lt;170000,"Upper Middle ($130K-$170K)",
O7339&gt;=170000,"High Salary (&gt;$170K)"
)</f>
        <v>Middle ($90K-$130K)</v>
      </c>
      <c r="R7339" t="str" cm="1">
        <f t="array" ref="R7339">_xlfn.IFS(
G7339&lt;=2,"New Customers (0-2Y)",
G7339&lt;=5,"Growing Customers (3-5Y)",
G7339&lt;=8,"Established Customers (6-8Y)",
G7339&lt;=10,"Loyal Customers (9-10Y)"
)</f>
        <v>Established Customers (6-8Y)</v>
      </c>
    </row>
    <row r="7340" spans="1:18" x14ac:dyDescent="0.35">
      <c r="A7340">
        <v>15796111</v>
      </c>
      <c r="B7340" t="s">
        <v>252</v>
      </c>
      <c r="C7340" t="s">
        <v>42</v>
      </c>
      <c r="D7340" t="s">
        <v>18</v>
      </c>
      <c r="E7340">
        <v>54</v>
      </c>
      <c r="F7340" t="s">
        <v>19</v>
      </c>
      <c r="G7340">
        <v>8</v>
      </c>
      <c r="H7340" s="4">
        <v>145151.4</v>
      </c>
      <c r="I7340" t="s">
        <v>33</v>
      </c>
      <c r="J7340">
        <v>1</v>
      </c>
      <c r="K7340">
        <v>708</v>
      </c>
      <c r="L7340" t="s">
        <v>35</v>
      </c>
      <c r="M7340" t="s">
        <v>27</v>
      </c>
      <c r="N7340" t="s">
        <v>22</v>
      </c>
      <c r="O7340" s="4">
        <v>125311.17</v>
      </c>
      <c r="P7340" t="s">
        <v>23</v>
      </c>
      <c r="Q7340" t="str" cm="1">
        <f t="array" ref="Q7340">_xlfn.IFS(
O7340&lt;50000,"Low Salary (&lt;$50K)",
O7340&lt;90000,"Lower Middle ($50K-$90K)",
O7340&lt;130000,"Middle ($90K-$130K)",
O7340&lt;170000,"Upper Middle ($130K-$170K)",
O7340&gt;=170000,"High Salary (&gt;$170K)"
)</f>
        <v>Middle ($90K-$130K)</v>
      </c>
      <c r="R7340" t="str" cm="1">
        <f t="array" ref="R7340">_xlfn.IFS(
G7340&lt;=2,"New Customers (0-2Y)",
G7340&lt;=5,"Growing Customers (3-5Y)",
G7340&lt;=8,"Established Customers (6-8Y)",
G7340&lt;=10,"Loyal Customers (9-10Y)"
)</f>
        <v>Established Customers (6-8Y)</v>
      </c>
    </row>
    <row r="7341" spans="1:18" x14ac:dyDescent="0.35">
      <c r="A7341">
        <v>15670646</v>
      </c>
      <c r="B7341" t="s">
        <v>716</v>
      </c>
      <c r="C7341" t="s">
        <v>26</v>
      </c>
      <c r="D7341" t="s">
        <v>18</v>
      </c>
      <c r="E7341">
        <v>42</v>
      </c>
      <c r="F7341" t="s">
        <v>19</v>
      </c>
      <c r="G7341">
        <v>0</v>
      </c>
      <c r="H7341" s="4">
        <v>147187.84</v>
      </c>
      <c r="I7341" t="s">
        <v>33</v>
      </c>
      <c r="J7341">
        <v>1</v>
      </c>
      <c r="K7341">
        <v>499</v>
      </c>
      <c r="L7341" t="s">
        <v>44</v>
      </c>
      <c r="M7341" t="s">
        <v>21</v>
      </c>
      <c r="N7341" t="s">
        <v>22</v>
      </c>
      <c r="O7341" s="4">
        <v>14868.94</v>
      </c>
      <c r="P7341" t="s">
        <v>23</v>
      </c>
      <c r="Q7341" t="str" cm="1">
        <f t="array" ref="Q7341">_xlfn.IFS(
O7341&lt;50000,"Low Salary (&lt;$50K)",
O7341&lt;90000,"Lower Middle ($50K-$90K)",
O7341&lt;130000,"Middle ($90K-$130K)",
O7341&lt;170000,"Upper Middle ($130K-$170K)",
O7341&gt;=170000,"High Salary (&gt;$170K)"
)</f>
        <v>Low Salary (&lt;$50K)</v>
      </c>
      <c r="R7341" t="str" cm="1">
        <f t="array" ref="R7341">_xlfn.IFS(
G7341&lt;=2,"New Customers (0-2Y)",
G7341&lt;=5,"Growing Customers (3-5Y)",
G7341&lt;=8,"Established Customers (6-8Y)",
G7341&lt;=10,"Loyal Customers (9-10Y)"
)</f>
        <v>New Customers (0-2Y)</v>
      </c>
    </row>
    <row r="7342" spans="1:18" x14ac:dyDescent="0.35">
      <c r="A7342">
        <v>15578722</v>
      </c>
      <c r="B7342" t="s">
        <v>136</v>
      </c>
      <c r="C7342" t="s">
        <v>17</v>
      </c>
      <c r="D7342" t="s">
        <v>39</v>
      </c>
      <c r="E7342">
        <v>39</v>
      </c>
      <c r="F7342" t="s">
        <v>19</v>
      </c>
      <c r="G7342">
        <v>4</v>
      </c>
      <c r="H7342" s="4">
        <v>0</v>
      </c>
      <c r="I7342" t="s">
        <v>24</v>
      </c>
      <c r="J7342">
        <v>2</v>
      </c>
      <c r="K7342">
        <v>689</v>
      </c>
      <c r="L7342" t="s">
        <v>35</v>
      </c>
      <c r="M7342" t="s">
        <v>21</v>
      </c>
      <c r="N7342" t="s">
        <v>32</v>
      </c>
      <c r="O7342" s="4">
        <v>196112.45</v>
      </c>
      <c r="P7342" t="s">
        <v>28</v>
      </c>
      <c r="Q7342" t="str" cm="1">
        <f t="array" ref="Q7342">_xlfn.IFS(
O7342&lt;50000,"Low Salary (&lt;$50K)",
O7342&lt;90000,"Lower Middle ($50K-$90K)",
O7342&lt;130000,"Middle ($90K-$130K)",
O7342&lt;170000,"Upper Middle ($130K-$170K)",
O7342&gt;=170000,"High Salary (&gt;$170K)"
)</f>
        <v>High Salary (&gt;$170K)</v>
      </c>
      <c r="R7342" t="str" cm="1">
        <f t="array" ref="R7342">_xlfn.IFS(
G7342&lt;=2,"New Customers (0-2Y)",
G7342&lt;=5,"Growing Customers (3-5Y)",
G7342&lt;=8,"Established Customers (6-8Y)",
G7342&lt;=10,"Loyal Customers (9-10Y)"
)</f>
        <v>Growing Customers (3-5Y)</v>
      </c>
    </row>
    <row r="7343" spans="1:18" x14ac:dyDescent="0.35">
      <c r="A7343">
        <v>15815095</v>
      </c>
      <c r="B7343" t="s">
        <v>2535</v>
      </c>
      <c r="C7343" t="s">
        <v>26</v>
      </c>
      <c r="D7343" t="s">
        <v>39</v>
      </c>
      <c r="E7343">
        <v>54</v>
      </c>
      <c r="F7343" t="s">
        <v>19</v>
      </c>
      <c r="G7343">
        <v>7</v>
      </c>
      <c r="H7343" s="4">
        <v>108185.81</v>
      </c>
      <c r="I7343" t="s">
        <v>33</v>
      </c>
      <c r="J7343">
        <v>2</v>
      </c>
      <c r="K7343">
        <v>850</v>
      </c>
      <c r="L7343" t="s">
        <v>37</v>
      </c>
      <c r="M7343" t="s">
        <v>27</v>
      </c>
      <c r="N7343" t="s">
        <v>32</v>
      </c>
      <c r="O7343" s="4">
        <v>24093.4</v>
      </c>
      <c r="P7343" t="s">
        <v>23</v>
      </c>
      <c r="Q7343" t="str" cm="1">
        <f t="array" ref="Q7343">_xlfn.IFS(
O7343&lt;50000,"Low Salary (&lt;$50K)",
O7343&lt;90000,"Lower Middle ($50K-$90K)",
O7343&lt;130000,"Middle ($90K-$130K)",
O7343&lt;170000,"Upper Middle ($130K-$170K)",
O7343&gt;=170000,"High Salary (&gt;$170K)"
)</f>
        <v>Low Salary (&lt;$50K)</v>
      </c>
      <c r="R7343" t="str" cm="1">
        <f t="array" ref="R7343">_xlfn.IFS(
G7343&lt;=2,"New Customers (0-2Y)",
G7343&lt;=5,"Growing Customers (3-5Y)",
G7343&lt;=8,"Established Customers (6-8Y)",
G7343&lt;=10,"Loyal Customers (9-10Y)"
)</f>
        <v>Established Customers (6-8Y)</v>
      </c>
    </row>
    <row r="7344" spans="1:18" x14ac:dyDescent="0.35">
      <c r="A7344">
        <v>15730360</v>
      </c>
      <c r="B7344" t="s">
        <v>493</v>
      </c>
      <c r="C7344" t="s">
        <v>17</v>
      </c>
      <c r="D7344" t="s">
        <v>39</v>
      </c>
      <c r="E7344">
        <v>30</v>
      </c>
      <c r="F7344" t="s">
        <v>19</v>
      </c>
      <c r="G7344">
        <v>4</v>
      </c>
      <c r="H7344" s="4">
        <v>0</v>
      </c>
      <c r="I7344" t="s">
        <v>24</v>
      </c>
      <c r="J7344">
        <v>2</v>
      </c>
      <c r="K7344">
        <v>502</v>
      </c>
      <c r="L7344" t="s">
        <v>31</v>
      </c>
      <c r="M7344" t="s">
        <v>21</v>
      </c>
      <c r="N7344" t="s">
        <v>22</v>
      </c>
      <c r="O7344" s="4">
        <v>66263.87</v>
      </c>
      <c r="P7344" t="s">
        <v>28</v>
      </c>
      <c r="Q7344" t="str" cm="1">
        <f t="array" ref="Q7344">_xlfn.IFS(
O7344&lt;50000,"Low Salary (&lt;$50K)",
O7344&lt;90000,"Lower Middle ($50K-$90K)",
O7344&lt;130000,"Middle ($90K-$130K)",
O7344&lt;170000,"Upper Middle ($130K-$170K)",
O7344&gt;=170000,"High Salary (&gt;$170K)"
)</f>
        <v>Lower Middle ($50K-$90K)</v>
      </c>
      <c r="R7344" t="str" cm="1">
        <f t="array" ref="R7344">_xlfn.IFS(
G7344&lt;=2,"New Customers (0-2Y)",
G7344&lt;=5,"Growing Customers (3-5Y)",
G7344&lt;=8,"Established Customers (6-8Y)",
G7344&lt;=10,"Loyal Customers (9-10Y)"
)</f>
        <v>Growing Customers (3-5Y)</v>
      </c>
    </row>
    <row r="7345" spans="1:18" x14ac:dyDescent="0.35">
      <c r="A7345">
        <v>15763194</v>
      </c>
      <c r="B7345" t="s">
        <v>882</v>
      </c>
      <c r="C7345" t="s">
        <v>17</v>
      </c>
      <c r="D7345" t="s">
        <v>39</v>
      </c>
      <c r="E7345">
        <v>34</v>
      </c>
      <c r="F7345" t="s">
        <v>19</v>
      </c>
      <c r="G7345">
        <v>7</v>
      </c>
      <c r="H7345" s="4">
        <v>0</v>
      </c>
      <c r="I7345" t="s">
        <v>24</v>
      </c>
      <c r="J7345">
        <v>2</v>
      </c>
      <c r="K7345">
        <v>643</v>
      </c>
      <c r="L7345" t="s">
        <v>20</v>
      </c>
      <c r="M7345" t="s">
        <v>27</v>
      </c>
      <c r="N7345" t="s">
        <v>22</v>
      </c>
      <c r="O7345" s="4">
        <v>100304.13</v>
      </c>
      <c r="P7345" t="s">
        <v>28</v>
      </c>
      <c r="Q7345" t="str" cm="1">
        <f t="array" ref="Q7345">_xlfn.IFS(
O7345&lt;50000,"Low Salary (&lt;$50K)",
O7345&lt;90000,"Lower Middle ($50K-$90K)",
O7345&lt;130000,"Middle ($90K-$130K)",
O7345&lt;170000,"Upper Middle ($130K-$170K)",
O7345&gt;=170000,"High Salary (&gt;$170K)"
)</f>
        <v>Middle ($90K-$130K)</v>
      </c>
      <c r="R7345" t="str" cm="1">
        <f t="array" ref="R7345">_xlfn.IFS(
G7345&lt;=2,"New Customers (0-2Y)",
G7345&lt;=5,"Growing Customers (3-5Y)",
G7345&lt;=8,"Established Customers (6-8Y)",
G7345&lt;=10,"Loyal Customers (9-10Y)"
)</f>
        <v>Established Customers (6-8Y)</v>
      </c>
    </row>
    <row r="7346" spans="1:18" x14ac:dyDescent="0.35">
      <c r="A7346">
        <v>15720725</v>
      </c>
      <c r="B7346" t="s">
        <v>2092</v>
      </c>
      <c r="C7346" t="s">
        <v>17</v>
      </c>
      <c r="D7346" t="s">
        <v>39</v>
      </c>
      <c r="E7346">
        <v>28</v>
      </c>
      <c r="F7346" t="s">
        <v>43</v>
      </c>
      <c r="G7346">
        <v>2</v>
      </c>
      <c r="H7346" s="4">
        <v>0</v>
      </c>
      <c r="I7346" t="s">
        <v>24</v>
      </c>
      <c r="J7346">
        <v>2</v>
      </c>
      <c r="K7346">
        <v>762</v>
      </c>
      <c r="L7346" t="s">
        <v>35</v>
      </c>
      <c r="M7346" t="s">
        <v>21</v>
      </c>
      <c r="N7346" t="s">
        <v>32</v>
      </c>
      <c r="O7346" s="4">
        <v>167909.52</v>
      </c>
      <c r="P7346" t="s">
        <v>28</v>
      </c>
      <c r="Q7346" t="str" cm="1">
        <f t="array" ref="Q7346">_xlfn.IFS(
O7346&lt;50000,"Low Salary (&lt;$50K)",
O7346&lt;90000,"Lower Middle ($50K-$90K)",
O7346&lt;130000,"Middle ($90K-$130K)",
O7346&lt;170000,"Upper Middle ($130K-$170K)",
O7346&gt;=170000,"High Salary (&gt;$170K)"
)</f>
        <v>Upper Middle ($130K-$170K)</v>
      </c>
      <c r="R7346" t="str" cm="1">
        <f t="array" ref="R7346">_xlfn.IFS(
G7346&lt;=2,"New Customers (0-2Y)",
G7346&lt;=5,"Growing Customers (3-5Y)",
G7346&lt;=8,"Established Customers (6-8Y)",
G7346&lt;=10,"Loyal Customers (9-10Y)"
)</f>
        <v>New Customers (0-2Y)</v>
      </c>
    </row>
    <row r="7347" spans="1:18" x14ac:dyDescent="0.35">
      <c r="A7347">
        <v>15567834</v>
      </c>
      <c r="B7347" t="s">
        <v>2536</v>
      </c>
      <c r="C7347" t="s">
        <v>17</v>
      </c>
      <c r="D7347" t="s">
        <v>39</v>
      </c>
      <c r="E7347">
        <v>49</v>
      </c>
      <c r="F7347" t="s">
        <v>19</v>
      </c>
      <c r="G7347">
        <v>5</v>
      </c>
      <c r="H7347" s="4">
        <v>105918.1</v>
      </c>
      <c r="I7347" t="s">
        <v>33</v>
      </c>
      <c r="J7347">
        <v>1</v>
      </c>
      <c r="K7347">
        <v>719</v>
      </c>
      <c r="L7347" t="s">
        <v>35</v>
      </c>
      <c r="M7347" t="s">
        <v>21</v>
      </c>
      <c r="N7347" t="s">
        <v>22</v>
      </c>
      <c r="O7347" s="4">
        <v>16246.59</v>
      </c>
      <c r="P7347" t="s">
        <v>28</v>
      </c>
      <c r="Q7347" t="str" cm="1">
        <f t="array" ref="Q7347">_xlfn.IFS(
O7347&lt;50000,"Low Salary (&lt;$50K)",
O7347&lt;90000,"Lower Middle ($50K-$90K)",
O7347&lt;130000,"Middle ($90K-$130K)",
O7347&lt;170000,"Upper Middle ($130K-$170K)",
O7347&gt;=170000,"High Salary (&gt;$170K)"
)</f>
        <v>Low Salary (&lt;$50K)</v>
      </c>
      <c r="R7347" t="str" cm="1">
        <f t="array" ref="R7347">_xlfn.IFS(
G7347&lt;=2,"New Customers (0-2Y)",
G7347&lt;=5,"Growing Customers (3-5Y)",
G7347&lt;=8,"Established Customers (6-8Y)",
G7347&lt;=10,"Loyal Customers (9-10Y)"
)</f>
        <v>Growing Customers (3-5Y)</v>
      </c>
    </row>
    <row r="7348" spans="1:18" x14ac:dyDescent="0.35">
      <c r="A7348">
        <v>15720644</v>
      </c>
      <c r="B7348" t="s">
        <v>82</v>
      </c>
      <c r="C7348" t="s">
        <v>17</v>
      </c>
      <c r="D7348" t="s">
        <v>39</v>
      </c>
      <c r="E7348">
        <v>27</v>
      </c>
      <c r="F7348" t="s">
        <v>43</v>
      </c>
      <c r="G7348">
        <v>6</v>
      </c>
      <c r="H7348" s="4">
        <v>0</v>
      </c>
      <c r="I7348" t="s">
        <v>24</v>
      </c>
      <c r="J7348">
        <v>2</v>
      </c>
      <c r="K7348">
        <v>789</v>
      </c>
      <c r="L7348" t="s">
        <v>37</v>
      </c>
      <c r="M7348" t="s">
        <v>21</v>
      </c>
      <c r="N7348" t="s">
        <v>32</v>
      </c>
      <c r="O7348" s="4">
        <v>103603.65</v>
      </c>
      <c r="P7348" t="s">
        <v>28</v>
      </c>
      <c r="Q7348" t="str" cm="1">
        <f t="array" ref="Q7348">_xlfn.IFS(
O7348&lt;50000,"Low Salary (&lt;$50K)",
O7348&lt;90000,"Lower Middle ($50K-$90K)",
O7348&lt;130000,"Middle ($90K-$130K)",
O7348&lt;170000,"Upper Middle ($130K-$170K)",
O7348&gt;=170000,"High Salary (&gt;$170K)"
)</f>
        <v>Middle ($90K-$130K)</v>
      </c>
      <c r="R7348" t="str" cm="1">
        <f t="array" ref="R7348">_xlfn.IFS(
G7348&lt;=2,"New Customers (0-2Y)",
G7348&lt;=5,"Growing Customers (3-5Y)",
G7348&lt;=8,"Established Customers (6-8Y)",
G7348&lt;=10,"Loyal Customers (9-10Y)"
)</f>
        <v>Established Customers (6-8Y)</v>
      </c>
    </row>
    <row r="7349" spans="1:18" x14ac:dyDescent="0.35">
      <c r="A7349">
        <v>15811742</v>
      </c>
      <c r="B7349" t="s">
        <v>613</v>
      </c>
      <c r="C7349" t="s">
        <v>26</v>
      </c>
      <c r="D7349" t="s">
        <v>39</v>
      </c>
      <c r="E7349">
        <v>42</v>
      </c>
      <c r="F7349" t="s">
        <v>19</v>
      </c>
      <c r="G7349">
        <v>7</v>
      </c>
      <c r="H7349" s="4">
        <v>0</v>
      </c>
      <c r="I7349" t="s">
        <v>24</v>
      </c>
      <c r="J7349">
        <v>2</v>
      </c>
      <c r="K7349">
        <v>553</v>
      </c>
      <c r="L7349" t="s">
        <v>31</v>
      </c>
      <c r="M7349" t="s">
        <v>21</v>
      </c>
      <c r="N7349" t="s">
        <v>32</v>
      </c>
      <c r="O7349" s="4">
        <v>7680.23</v>
      </c>
      <c r="P7349" t="s">
        <v>28</v>
      </c>
      <c r="Q7349" t="str" cm="1">
        <f t="array" ref="Q7349">_xlfn.IFS(
O7349&lt;50000,"Low Salary (&lt;$50K)",
O7349&lt;90000,"Lower Middle ($50K-$90K)",
O7349&lt;130000,"Middle ($90K-$130K)",
O7349&lt;170000,"Upper Middle ($130K-$170K)",
O7349&gt;=170000,"High Salary (&gt;$170K)"
)</f>
        <v>Low Salary (&lt;$50K)</v>
      </c>
      <c r="R7349" t="str" cm="1">
        <f t="array" ref="R7349">_xlfn.IFS(
G7349&lt;=2,"New Customers (0-2Y)",
G7349&lt;=5,"Growing Customers (3-5Y)",
G7349&lt;=8,"Established Customers (6-8Y)",
G7349&lt;=10,"Loyal Customers (9-10Y)"
)</f>
        <v>Established Customers (6-8Y)</v>
      </c>
    </row>
    <row r="7350" spans="1:18" x14ac:dyDescent="0.35">
      <c r="A7350">
        <v>15813363</v>
      </c>
      <c r="B7350" t="s">
        <v>813</v>
      </c>
      <c r="C7350" t="s">
        <v>26</v>
      </c>
      <c r="D7350" t="s">
        <v>39</v>
      </c>
      <c r="E7350">
        <v>25</v>
      </c>
      <c r="F7350" t="s">
        <v>43</v>
      </c>
      <c r="G7350">
        <v>2</v>
      </c>
      <c r="H7350" s="4">
        <v>0</v>
      </c>
      <c r="I7350" t="s">
        <v>24</v>
      </c>
      <c r="J7350">
        <v>2</v>
      </c>
      <c r="K7350">
        <v>448</v>
      </c>
      <c r="L7350" t="s">
        <v>44</v>
      </c>
      <c r="M7350" t="s">
        <v>27</v>
      </c>
      <c r="N7350" t="s">
        <v>32</v>
      </c>
      <c r="O7350" s="4">
        <v>95215.73</v>
      </c>
      <c r="P7350" t="s">
        <v>28</v>
      </c>
      <c r="Q7350" t="str" cm="1">
        <f t="array" ref="Q7350">_xlfn.IFS(
O7350&lt;50000,"Low Salary (&lt;$50K)",
O7350&lt;90000,"Lower Middle ($50K-$90K)",
O7350&lt;130000,"Middle ($90K-$130K)",
O7350&lt;170000,"Upper Middle ($130K-$170K)",
O7350&gt;=170000,"High Salary (&gt;$170K)"
)</f>
        <v>Middle ($90K-$130K)</v>
      </c>
      <c r="R7350" t="str" cm="1">
        <f t="array" ref="R7350">_xlfn.IFS(
G7350&lt;=2,"New Customers (0-2Y)",
G7350&lt;=5,"Growing Customers (3-5Y)",
G7350&lt;=8,"Established Customers (6-8Y)",
G7350&lt;=10,"Loyal Customers (9-10Y)"
)</f>
        <v>New Customers (0-2Y)</v>
      </c>
    </row>
    <row r="7351" spans="1:18" x14ac:dyDescent="0.35">
      <c r="A7351">
        <v>15717629</v>
      </c>
      <c r="B7351" t="s">
        <v>885</v>
      </c>
      <c r="C7351" t="s">
        <v>42</v>
      </c>
      <c r="D7351" t="s">
        <v>39</v>
      </c>
      <c r="E7351">
        <v>42</v>
      </c>
      <c r="F7351" t="s">
        <v>19</v>
      </c>
      <c r="G7351">
        <v>6</v>
      </c>
      <c r="H7351" s="4">
        <v>59972.26</v>
      </c>
      <c r="I7351" t="s">
        <v>29</v>
      </c>
      <c r="J7351">
        <v>2</v>
      </c>
      <c r="K7351">
        <v>632</v>
      </c>
      <c r="L7351" t="s">
        <v>20</v>
      </c>
      <c r="M7351" t="s">
        <v>27</v>
      </c>
      <c r="N7351" t="s">
        <v>22</v>
      </c>
      <c r="O7351" s="4">
        <v>148172.94</v>
      </c>
      <c r="P7351" t="s">
        <v>28</v>
      </c>
      <c r="Q7351" t="str" cm="1">
        <f t="array" ref="Q7351">_xlfn.IFS(
O7351&lt;50000,"Low Salary (&lt;$50K)",
O7351&lt;90000,"Lower Middle ($50K-$90K)",
O7351&lt;130000,"Middle ($90K-$130K)",
O7351&lt;170000,"Upper Middle ($130K-$170K)",
O7351&gt;=170000,"High Salary (&gt;$170K)"
)</f>
        <v>Upper Middle ($130K-$170K)</v>
      </c>
      <c r="R7351" t="str" cm="1">
        <f t="array" ref="R7351">_xlfn.IFS(
G7351&lt;=2,"New Customers (0-2Y)",
G7351&lt;=5,"Growing Customers (3-5Y)",
G7351&lt;=8,"Established Customers (6-8Y)",
G7351&lt;=10,"Loyal Customers (9-10Y)"
)</f>
        <v>Established Customers (6-8Y)</v>
      </c>
    </row>
    <row r="7352" spans="1:18" x14ac:dyDescent="0.35">
      <c r="A7352">
        <v>15713160</v>
      </c>
      <c r="B7352" t="s">
        <v>503</v>
      </c>
      <c r="C7352" t="s">
        <v>26</v>
      </c>
      <c r="D7352" t="s">
        <v>39</v>
      </c>
      <c r="E7352">
        <v>25</v>
      </c>
      <c r="F7352" t="s">
        <v>43</v>
      </c>
      <c r="G7352">
        <v>7</v>
      </c>
      <c r="H7352" s="4">
        <v>157228.60999999999</v>
      </c>
      <c r="I7352" t="s">
        <v>33</v>
      </c>
      <c r="J7352">
        <v>2</v>
      </c>
      <c r="K7352">
        <v>669</v>
      </c>
      <c r="L7352" t="s">
        <v>35</v>
      </c>
      <c r="M7352" t="s">
        <v>21</v>
      </c>
      <c r="N7352" t="s">
        <v>32</v>
      </c>
      <c r="O7352" s="4">
        <v>124382.9</v>
      </c>
      <c r="P7352" t="s">
        <v>28</v>
      </c>
      <c r="Q7352" t="str" cm="1">
        <f t="array" ref="Q7352">_xlfn.IFS(
O7352&lt;50000,"Low Salary (&lt;$50K)",
O7352&lt;90000,"Lower Middle ($50K-$90K)",
O7352&lt;130000,"Middle ($90K-$130K)",
O7352&lt;170000,"Upper Middle ($130K-$170K)",
O7352&gt;=170000,"High Salary (&gt;$170K)"
)</f>
        <v>Middle ($90K-$130K)</v>
      </c>
      <c r="R7352" t="str" cm="1">
        <f t="array" ref="R7352">_xlfn.IFS(
G7352&lt;=2,"New Customers (0-2Y)",
G7352&lt;=5,"Growing Customers (3-5Y)",
G7352&lt;=8,"Established Customers (6-8Y)",
G7352&lt;=10,"Loyal Customers (9-10Y)"
)</f>
        <v>Established Customers (6-8Y)</v>
      </c>
    </row>
    <row r="7353" spans="1:18" x14ac:dyDescent="0.35">
      <c r="A7353">
        <v>15568878</v>
      </c>
      <c r="B7353" t="s">
        <v>377</v>
      </c>
      <c r="C7353" t="s">
        <v>26</v>
      </c>
      <c r="D7353" t="s">
        <v>39</v>
      </c>
      <c r="E7353">
        <v>34</v>
      </c>
      <c r="F7353" t="s">
        <v>19</v>
      </c>
      <c r="G7353">
        <v>5</v>
      </c>
      <c r="H7353" s="4">
        <v>0</v>
      </c>
      <c r="I7353" t="s">
        <v>24</v>
      </c>
      <c r="J7353">
        <v>2</v>
      </c>
      <c r="K7353">
        <v>654</v>
      </c>
      <c r="L7353" t="s">
        <v>20</v>
      </c>
      <c r="M7353" t="s">
        <v>21</v>
      </c>
      <c r="N7353" t="s">
        <v>32</v>
      </c>
      <c r="O7353" s="4">
        <v>159311.46</v>
      </c>
      <c r="P7353" t="s">
        <v>28</v>
      </c>
      <c r="Q7353" t="str" cm="1">
        <f t="array" ref="Q7353">_xlfn.IFS(
O7353&lt;50000,"Low Salary (&lt;$50K)",
O7353&lt;90000,"Lower Middle ($50K-$90K)",
O7353&lt;130000,"Middle ($90K-$130K)",
O7353&lt;170000,"Upper Middle ($130K-$170K)",
O7353&gt;=170000,"High Salary (&gt;$170K)"
)</f>
        <v>Upper Middle ($130K-$170K)</v>
      </c>
      <c r="R7353" t="str" cm="1">
        <f t="array" ref="R7353">_xlfn.IFS(
G7353&lt;=2,"New Customers (0-2Y)",
G7353&lt;=5,"Growing Customers (3-5Y)",
G7353&lt;=8,"Established Customers (6-8Y)",
G7353&lt;=10,"Loyal Customers (9-10Y)"
)</f>
        <v>Growing Customers (3-5Y)</v>
      </c>
    </row>
    <row r="7354" spans="1:18" x14ac:dyDescent="0.35">
      <c r="A7354">
        <v>15809800</v>
      </c>
      <c r="B7354" t="s">
        <v>1531</v>
      </c>
      <c r="C7354" t="s">
        <v>17</v>
      </c>
      <c r="D7354" t="s">
        <v>18</v>
      </c>
      <c r="E7354">
        <v>38</v>
      </c>
      <c r="F7354" t="s">
        <v>19</v>
      </c>
      <c r="G7354">
        <v>4</v>
      </c>
      <c r="H7354" s="4">
        <v>0</v>
      </c>
      <c r="I7354" t="s">
        <v>24</v>
      </c>
      <c r="J7354">
        <v>2</v>
      </c>
      <c r="K7354">
        <v>726</v>
      </c>
      <c r="L7354" t="s">
        <v>35</v>
      </c>
      <c r="M7354" t="s">
        <v>27</v>
      </c>
      <c r="N7354" t="s">
        <v>32</v>
      </c>
      <c r="O7354" s="4">
        <v>6787.48</v>
      </c>
      <c r="P7354" t="s">
        <v>28</v>
      </c>
      <c r="Q7354" t="str" cm="1">
        <f t="array" ref="Q7354">_xlfn.IFS(
O7354&lt;50000,"Low Salary (&lt;$50K)",
O7354&lt;90000,"Lower Middle ($50K-$90K)",
O7354&lt;130000,"Middle ($90K-$130K)",
O7354&lt;170000,"Upper Middle ($130K-$170K)",
O7354&gt;=170000,"High Salary (&gt;$170K)"
)</f>
        <v>Low Salary (&lt;$50K)</v>
      </c>
      <c r="R7354" t="str" cm="1">
        <f t="array" ref="R7354">_xlfn.IFS(
G7354&lt;=2,"New Customers (0-2Y)",
G7354&lt;=5,"Growing Customers (3-5Y)",
G7354&lt;=8,"Established Customers (6-8Y)",
G7354&lt;=10,"Loyal Customers (9-10Y)"
)</f>
        <v>Growing Customers (3-5Y)</v>
      </c>
    </row>
    <row r="7355" spans="1:18" x14ac:dyDescent="0.35">
      <c r="A7355">
        <v>15736420</v>
      </c>
      <c r="B7355" t="s">
        <v>1491</v>
      </c>
      <c r="C7355" t="s">
        <v>17</v>
      </c>
      <c r="D7355" t="s">
        <v>39</v>
      </c>
      <c r="E7355">
        <v>21</v>
      </c>
      <c r="F7355" t="s">
        <v>43</v>
      </c>
      <c r="G7355">
        <v>4</v>
      </c>
      <c r="H7355" s="4">
        <v>210433.08</v>
      </c>
      <c r="I7355" t="s">
        <v>33</v>
      </c>
      <c r="J7355">
        <v>2</v>
      </c>
      <c r="K7355">
        <v>596</v>
      </c>
      <c r="L7355" t="s">
        <v>31</v>
      </c>
      <c r="M7355" t="s">
        <v>27</v>
      </c>
      <c r="N7355" t="s">
        <v>22</v>
      </c>
      <c r="O7355" s="4">
        <v>197297.77</v>
      </c>
      <c r="P7355" t="s">
        <v>23</v>
      </c>
      <c r="Q7355" t="str" cm="1">
        <f t="array" ref="Q7355">_xlfn.IFS(
O7355&lt;50000,"Low Salary (&lt;$50K)",
O7355&lt;90000,"Lower Middle ($50K-$90K)",
O7355&lt;130000,"Middle ($90K-$130K)",
O7355&lt;170000,"Upper Middle ($130K-$170K)",
O7355&gt;=170000,"High Salary (&gt;$170K)"
)</f>
        <v>High Salary (&gt;$170K)</v>
      </c>
      <c r="R7355" t="str" cm="1">
        <f t="array" ref="R7355">_xlfn.IFS(
G7355&lt;=2,"New Customers (0-2Y)",
G7355&lt;=5,"Growing Customers (3-5Y)",
G7355&lt;=8,"Established Customers (6-8Y)",
G7355&lt;=10,"Loyal Customers (9-10Y)"
)</f>
        <v>Growing Customers (3-5Y)</v>
      </c>
    </row>
    <row r="7356" spans="1:18" x14ac:dyDescent="0.35">
      <c r="A7356">
        <v>15757933</v>
      </c>
      <c r="B7356" t="s">
        <v>845</v>
      </c>
      <c r="C7356" t="s">
        <v>42</v>
      </c>
      <c r="D7356" t="s">
        <v>18</v>
      </c>
      <c r="E7356">
        <v>30</v>
      </c>
      <c r="F7356" t="s">
        <v>19</v>
      </c>
      <c r="G7356">
        <v>1</v>
      </c>
      <c r="H7356" s="4">
        <v>102452.71</v>
      </c>
      <c r="I7356" t="s">
        <v>33</v>
      </c>
      <c r="J7356">
        <v>1</v>
      </c>
      <c r="K7356">
        <v>733</v>
      </c>
      <c r="L7356" t="s">
        <v>35</v>
      </c>
      <c r="M7356" t="s">
        <v>21</v>
      </c>
      <c r="N7356" t="s">
        <v>32</v>
      </c>
      <c r="O7356" s="4">
        <v>21556.95</v>
      </c>
      <c r="P7356" t="s">
        <v>28</v>
      </c>
      <c r="Q7356" t="str" cm="1">
        <f t="array" ref="Q7356">_xlfn.IFS(
O7356&lt;50000,"Low Salary (&lt;$50K)",
O7356&lt;90000,"Lower Middle ($50K-$90K)",
O7356&lt;130000,"Middle ($90K-$130K)",
O7356&lt;170000,"Upper Middle ($130K-$170K)",
O7356&gt;=170000,"High Salary (&gt;$170K)"
)</f>
        <v>Low Salary (&lt;$50K)</v>
      </c>
      <c r="R7356" t="str" cm="1">
        <f t="array" ref="R7356">_xlfn.IFS(
G7356&lt;=2,"New Customers (0-2Y)",
G7356&lt;=5,"Growing Customers (3-5Y)",
G7356&lt;=8,"Established Customers (6-8Y)",
G7356&lt;=10,"Loyal Customers (9-10Y)"
)</f>
        <v>New Customers (0-2Y)</v>
      </c>
    </row>
    <row r="7357" spans="1:18" x14ac:dyDescent="0.35">
      <c r="A7357">
        <v>15623072</v>
      </c>
      <c r="B7357" t="s">
        <v>626</v>
      </c>
      <c r="C7357" t="s">
        <v>26</v>
      </c>
      <c r="D7357" t="s">
        <v>18</v>
      </c>
      <c r="E7357">
        <v>35</v>
      </c>
      <c r="F7357" t="s">
        <v>19</v>
      </c>
      <c r="G7357">
        <v>5</v>
      </c>
      <c r="H7357" s="4">
        <v>0</v>
      </c>
      <c r="I7357" t="s">
        <v>24</v>
      </c>
      <c r="J7357">
        <v>2</v>
      </c>
      <c r="K7357">
        <v>529</v>
      </c>
      <c r="L7357" t="s">
        <v>31</v>
      </c>
      <c r="M7357" t="s">
        <v>21</v>
      </c>
      <c r="N7357" t="s">
        <v>32</v>
      </c>
      <c r="O7357" s="4">
        <v>56518</v>
      </c>
      <c r="P7357" t="s">
        <v>28</v>
      </c>
      <c r="Q7357" t="str" cm="1">
        <f t="array" ref="Q7357">_xlfn.IFS(
O7357&lt;50000,"Low Salary (&lt;$50K)",
O7357&lt;90000,"Lower Middle ($50K-$90K)",
O7357&lt;130000,"Middle ($90K-$130K)",
O7357&lt;170000,"Upper Middle ($130K-$170K)",
O7357&gt;=170000,"High Salary (&gt;$170K)"
)</f>
        <v>Lower Middle ($50K-$90K)</v>
      </c>
      <c r="R7357" t="str" cm="1">
        <f t="array" ref="R7357">_xlfn.IFS(
G7357&lt;=2,"New Customers (0-2Y)",
G7357&lt;=5,"Growing Customers (3-5Y)",
G7357&lt;=8,"Established Customers (6-8Y)",
G7357&lt;=10,"Loyal Customers (9-10Y)"
)</f>
        <v>Growing Customers (3-5Y)</v>
      </c>
    </row>
    <row r="7358" spans="1:18" x14ac:dyDescent="0.35">
      <c r="A7358">
        <v>15683993</v>
      </c>
      <c r="B7358" t="s">
        <v>378</v>
      </c>
      <c r="C7358" t="s">
        <v>17</v>
      </c>
      <c r="D7358" t="s">
        <v>18</v>
      </c>
      <c r="E7358">
        <v>37</v>
      </c>
      <c r="F7358" t="s">
        <v>19</v>
      </c>
      <c r="G7358">
        <v>8</v>
      </c>
      <c r="H7358" s="4">
        <v>142987.46</v>
      </c>
      <c r="I7358" t="s">
        <v>33</v>
      </c>
      <c r="J7358">
        <v>2</v>
      </c>
      <c r="K7358">
        <v>493</v>
      </c>
      <c r="L7358" t="s">
        <v>44</v>
      </c>
      <c r="M7358" t="s">
        <v>21</v>
      </c>
      <c r="N7358" t="s">
        <v>32</v>
      </c>
      <c r="O7358" s="4">
        <v>158840.99</v>
      </c>
      <c r="P7358" t="s">
        <v>28</v>
      </c>
      <c r="Q7358" t="str" cm="1">
        <f t="array" ref="Q7358">_xlfn.IFS(
O7358&lt;50000,"Low Salary (&lt;$50K)",
O7358&lt;90000,"Lower Middle ($50K-$90K)",
O7358&lt;130000,"Middle ($90K-$130K)",
O7358&lt;170000,"Upper Middle ($130K-$170K)",
O7358&gt;=170000,"High Salary (&gt;$170K)"
)</f>
        <v>Upper Middle ($130K-$170K)</v>
      </c>
      <c r="R7358" t="str" cm="1">
        <f t="array" ref="R7358">_xlfn.IFS(
G7358&lt;=2,"New Customers (0-2Y)",
G7358&lt;=5,"Growing Customers (3-5Y)",
G7358&lt;=8,"Established Customers (6-8Y)",
G7358&lt;=10,"Loyal Customers (9-10Y)"
)</f>
        <v>Established Customers (6-8Y)</v>
      </c>
    </row>
    <row r="7359" spans="1:18" x14ac:dyDescent="0.35">
      <c r="A7359">
        <v>15570947</v>
      </c>
      <c r="B7359" t="s">
        <v>2537</v>
      </c>
      <c r="C7359" t="s">
        <v>26</v>
      </c>
      <c r="D7359" t="s">
        <v>18</v>
      </c>
      <c r="E7359">
        <v>29</v>
      </c>
      <c r="F7359" t="s">
        <v>43</v>
      </c>
      <c r="G7359">
        <v>7</v>
      </c>
      <c r="H7359" s="4">
        <v>143330.56</v>
      </c>
      <c r="I7359" t="s">
        <v>33</v>
      </c>
      <c r="J7359">
        <v>2</v>
      </c>
      <c r="K7359">
        <v>615</v>
      </c>
      <c r="L7359" t="s">
        <v>20</v>
      </c>
      <c r="M7359" t="s">
        <v>21</v>
      </c>
      <c r="N7359" t="s">
        <v>22</v>
      </c>
      <c r="O7359" s="4">
        <v>126396.01</v>
      </c>
      <c r="P7359" t="s">
        <v>28</v>
      </c>
      <c r="Q7359" t="str" cm="1">
        <f t="array" ref="Q7359">_xlfn.IFS(
O7359&lt;50000,"Low Salary (&lt;$50K)",
O7359&lt;90000,"Lower Middle ($50K-$90K)",
O7359&lt;130000,"Middle ($90K-$130K)",
O7359&lt;170000,"Upper Middle ($130K-$170K)",
O7359&gt;=170000,"High Salary (&gt;$170K)"
)</f>
        <v>Middle ($90K-$130K)</v>
      </c>
      <c r="R7359" t="str" cm="1">
        <f t="array" ref="R7359">_xlfn.IFS(
G7359&lt;=2,"New Customers (0-2Y)",
G7359&lt;=5,"Growing Customers (3-5Y)",
G7359&lt;=8,"Established Customers (6-8Y)",
G7359&lt;=10,"Loyal Customers (9-10Y)"
)</f>
        <v>Established Customers (6-8Y)</v>
      </c>
    </row>
    <row r="7360" spans="1:18" x14ac:dyDescent="0.35">
      <c r="A7360">
        <v>15797767</v>
      </c>
      <c r="B7360" t="s">
        <v>345</v>
      </c>
      <c r="C7360" t="s">
        <v>17</v>
      </c>
      <c r="D7360" t="s">
        <v>18</v>
      </c>
      <c r="E7360">
        <v>49</v>
      </c>
      <c r="F7360" t="s">
        <v>19</v>
      </c>
      <c r="G7360">
        <v>6</v>
      </c>
      <c r="H7360" s="4">
        <v>0</v>
      </c>
      <c r="I7360" t="s">
        <v>24</v>
      </c>
      <c r="J7360">
        <v>1</v>
      </c>
      <c r="K7360">
        <v>600</v>
      </c>
      <c r="L7360" t="s">
        <v>20</v>
      </c>
      <c r="M7360" t="s">
        <v>27</v>
      </c>
      <c r="N7360" t="s">
        <v>22</v>
      </c>
      <c r="O7360" s="4">
        <v>148087.88</v>
      </c>
      <c r="P7360" t="s">
        <v>23</v>
      </c>
      <c r="Q7360" t="str" cm="1">
        <f t="array" ref="Q7360">_xlfn.IFS(
O7360&lt;50000,"Low Salary (&lt;$50K)",
O7360&lt;90000,"Lower Middle ($50K-$90K)",
O7360&lt;130000,"Middle ($90K-$130K)",
O7360&lt;170000,"Upper Middle ($130K-$170K)",
O7360&gt;=170000,"High Salary (&gt;$170K)"
)</f>
        <v>Upper Middle ($130K-$170K)</v>
      </c>
      <c r="R7360" t="str" cm="1">
        <f t="array" ref="R7360">_xlfn.IFS(
G7360&lt;=2,"New Customers (0-2Y)",
G7360&lt;=5,"Growing Customers (3-5Y)",
G7360&lt;=8,"Established Customers (6-8Y)",
G7360&lt;=10,"Loyal Customers (9-10Y)"
)</f>
        <v>Established Customers (6-8Y)</v>
      </c>
    </row>
    <row r="7361" spans="1:18" x14ac:dyDescent="0.35">
      <c r="A7361">
        <v>15731989</v>
      </c>
      <c r="B7361" t="s">
        <v>218</v>
      </c>
      <c r="C7361" t="s">
        <v>17</v>
      </c>
      <c r="D7361" t="s">
        <v>39</v>
      </c>
      <c r="E7361">
        <v>36</v>
      </c>
      <c r="F7361" t="s">
        <v>19</v>
      </c>
      <c r="G7361">
        <v>4</v>
      </c>
      <c r="H7361" s="4">
        <v>120165.4</v>
      </c>
      <c r="I7361" t="s">
        <v>33</v>
      </c>
      <c r="J7361">
        <v>2</v>
      </c>
      <c r="K7361">
        <v>666</v>
      </c>
      <c r="L7361" t="s">
        <v>35</v>
      </c>
      <c r="M7361" t="s">
        <v>21</v>
      </c>
      <c r="N7361" t="s">
        <v>32</v>
      </c>
      <c r="O7361" s="4">
        <v>33701.5</v>
      </c>
      <c r="P7361" t="s">
        <v>28</v>
      </c>
      <c r="Q7361" t="str" cm="1">
        <f t="array" ref="Q7361">_xlfn.IFS(
O7361&lt;50000,"Low Salary (&lt;$50K)",
O7361&lt;90000,"Lower Middle ($50K-$90K)",
O7361&lt;130000,"Middle ($90K-$130K)",
O7361&lt;170000,"Upper Middle ($130K-$170K)",
O7361&gt;=170000,"High Salary (&gt;$170K)"
)</f>
        <v>Low Salary (&lt;$50K)</v>
      </c>
      <c r="R7361" t="str" cm="1">
        <f t="array" ref="R7361">_xlfn.IFS(
G7361&lt;=2,"New Customers (0-2Y)",
G7361&lt;=5,"Growing Customers (3-5Y)",
G7361&lt;=8,"Established Customers (6-8Y)",
G7361&lt;=10,"Loyal Customers (9-10Y)"
)</f>
        <v>Growing Customers (3-5Y)</v>
      </c>
    </row>
    <row r="7362" spans="1:18" x14ac:dyDescent="0.35">
      <c r="A7362">
        <v>15591035</v>
      </c>
      <c r="B7362" t="s">
        <v>461</v>
      </c>
      <c r="C7362" t="s">
        <v>26</v>
      </c>
      <c r="D7362" t="s">
        <v>39</v>
      </c>
      <c r="E7362">
        <v>54</v>
      </c>
      <c r="F7362" t="s">
        <v>19</v>
      </c>
      <c r="G7362">
        <v>6</v>
      </c>
      <c r="H7362" s="4">
        <v>0</v>
      </c>
      <c r="I7362" t="s">
        <v>24</v>
      </c>
      <c r="J7362">
        <v>1</v>
      </c>
      <c r="K7362">
        <v>644</v>
      </c>
      <c r="L7362" t="s">
        <v>20</v>
      </c>
      <c r="M7362" t="s">
        <v>27</v>
      </c>
      <c r="N7362" t="s">
        <v>22</v>
      </c>
      <c r="O7362" s="4">
        <v>84622.37</v>
      </c>
      <c r="P7362" t="s">
        <v>28</v>
      </c>
      <c r="Q7362" t="str" cm="1">
        <f t="array" ref="Q7362">_xlfn.IFS(
O7362&lt;50000,"Low Salary (&lt;$50K)",
O7362&lt;90000,"Lower Middle ($50K-$90K)",
O7362&lt;130000,"Middle ($90K-$130K)",
O7362&lt;170000,"Upper Middle ($130K-$170K)",
O7362&gt;=170000,"High Salary (&gt;$170K)"
)</f>
        <v>Lower Middle ($50K-$90K)</v>
      </c>
      <c r="R7362" t="str" cm="1">
        <f t="array" ref="R7362">_xlfn.IFS(
G7362&lt;=2,"New Customers (0-2Y)",
G7362&lt;=5,"Growing Customers (3-5Y)",
G7362&lt;=8,"Established Customers (6-8Y)",
G7362&lt;=10,"Loyal Customers (9-10Y)"
)</f>
        <v>Established Customers (6-8Y)</v>
      </c>
    </row>
    <row r="7363" spans="1:18" x14ac:dyDescent="0.35">
      <c r="A7363">
        <v>15586479</v>
      </c>
      <c r="B7363" t="s">
        <v>84</v>
      </c>
      <c r="C7363" t="s">
        <v>17</v>
      </c>
      <c r="D7363" t="s">
        <v>18</v>
      </c>
      <c r="E7363">
        <v>36</v>
      </c>
      <c r="F7363" t="s">
        <v>19</v>
      </c>
      <c r="G7363">
        <v>4</v>
      </c>
      <c r="H7363" s="4">
        <v>0</v>
      </c>
      <c r="I7363" t="s">
        <v>24</v>
      </c>
      <c r="J7363">
        <v>1</v>
      </c>
      <c r="K7363">
        <v>692</v>
      </c>
      <c r="L7363" t="s">
        <v>35</v>
      </c>
      <c r="M7363" t="s">
        <v>21</v>
      </c>
      <c r="N7363" t="s">
        <v>32</v>
      </c>
      <c r="O7363" s="4">
        <v>185580.89</v>
      </c>
      <c r="P7363" t="s">
        <v>23</v>
      </c>
      <c r="Q7363" t="str" cm="1">
        <f t="array" ref="Q7363">_xlfn.IFS(
O7363&lt;50000,"Low Salary (&lt;$50K)",
O7363&lt;90000,"Lower Middle ($50K-$90K)",
O7363&lt;130000,"Middle ($90K-$130K)",
O7363&lt;170000,"Upper Middle ($130K-$170K)",
O7363&gt;=170000,"High Salary (&gt;$170K)"
)</f>
        <v>High Salary (&gt;$170K)</v>
      </c>
      <c r="R7363" t="str" cm="1">
        <f t="array" ref="R7363">_xlfn.IFS(
G7363&lt;=2,"New Customers (0-2Y)",
G7363&lt;=5,"Growing Customers (3-5Y)",
G7363&lt;=8,"Established Customers (6-8Y)",
G7363&lt;=10,"Loyal Customers (9-10Y)"
)</f>
        <v>Growing Customers (3-5Y)</v>
      </c>
    </row>
    <row r="7364" spans="1:18" x14ac:dyDescent="0.35">
      <c r="A7364">
        <v>15605872</v>
      </c>
      <c r="B7364" t="s">
        <v>2538</v>
      </c>
      <c r="C7364" t="s">
        <v>17</v>
      </c>
      <c r="D7364" t="s">
        <v>39</v>
      </c>
      <c r="E7364">
        <v>73</v>
      </c>
      <c r="F7364" t="s">
        <v>2967</v>
      </c>
      <c r="G7364">
        <v>6</v>
      </c>
      <c r="H7364" s="4">
        <v>66573.17</v>
      </c>
      <c r="I7364" t="s">
        <v>29</v>
      </c>
      <c r="J7364">
        <v>1</v>
      </c>
      <c r="K7364">
        <v>707</v>
      </c>
      <c r="L7364" t="s">
        <v>35</v>
      </c>
      <c r="M7364" t="s">
        <v>21</v>
      </c>
      <c r="N7364" t="s">
        <v>22</v>
      </c>
      <c r="O7364" s="4">
        <v>62768.800000000003</v>
      </c>
      <c r="P7364" t="s">
        <v>28</v>
      </c>
      <c r="Q7364" t="str" cm="1">
        <f t="array" ref="Q7364">_xlfn.IFS(
O7364&lt;50000,"Low Salary (&lt;$50K)",
O7364&lt;90000,"Lower Middle ($50K-$90K)",
O7364&lt;130000,"Middle ($90K-$130K)",
O7364&lt;170000,"Upper Middle ($130K-$170K)",
O7364&gt;=170000,"High Salary (&gt;$170K)"
)</f>
        <v>Lower Middle ($50K-$90K)</v>
      </c>
      <c r="R7364" t="str" cm="1">
        <f t="array" ref="R7364">_xlfn.IFS(
G7364&lt;=2,"New Customers (0-2Y)",
G7364&lt;=5,"Growing Customers (3-5Y)",
G7364&lt;=8,"Established Customers (6-8Y)",
G7364&lt;=10,"Loyal Customers (9-10Y)"
)</f>
        <v>Established Customers (6-8Y)</v>
      </c>
    </row>
    <row r="7365" spans="1:18" x14ac:dyDescent="0.35">
      <c r="A7365">
        <v>15666012</v>
      </c>
      <c r="B7365" t="s">
        <v>2539</v>
      </c>
      <c r="C7365" t="s">
        <v>17</v>
      </c>
      <c r="D7365" t="s">
        <v>39</v>
      </c>
      <c r="E7365">
        <v>40</v>
      </c>
      <c r="F7365" t="s">
        <v>19</v>
      </c>
      <c r="G7365">
        <v>4</v>
      </c>
      <c r="H7365" s="4">
        <v>102833.46</v>
      </c>
      <c r="I7365" t="s">
        <v>33</v>
      </c>
      <c r="J7365">
        <v>2</v>
      </c>
      <c r="K7365">
        <v>603</v>
      </c>
      <c r="L7365" t="s">
        <v>20</v>
      </c>
      <c r="M7365" t="s">
        <v>21</v>
      </c>
      <c r="N7365" t="s">
        <v>22</v>
      </c>
      <c r="O7365" s="4">
        <v>38829.11</v>
      </c>
      <c r="P7365" t="s">
        <v>28</v>
      </c>
      <c r="Q7365" t="str" cm="1">
        <f t="array" ref="Q7365">_xlfn.IFS(
O7365&lt;50000,"Low Salary (&lt;$50K)",
O7365&lt;90000,"Lower Middle ($50K-$90K)",
O7365&lt;130000,"Middle ($90K-$130K)",
O7365&lt;170000,"Upper Middle ($130K-$170K)",
O7365&gt;=170000,"High Salary (&gt;$170K)"
)</f>
        <v>Low Salary (&lt;$50K)</v>
      </c>
      <c r="R7365" t="str" cm="1">
        <f t="array" ref="R7365">_xlfn.IFS(
G7365&lt;=2,"New Customers (0-2Y)",
G7365&lt;=5,"Growing Customers (3-5Y)",
G7365&lt;=8,"Established Customers (6-8Y)",
G7365&lt;=10,"Loyal Customers (9-10Y)"
)</f>
        <v>Growing Customers (3-5Y)</v>
      </c>
    </row>
    <row r="7366" spans="1:18" x14ac:dyDescent="0.35">
      <c r="A7366">
        <v>15641733</v>
      </c>
      <c r="B7366" t="s">
        <v>1663</v>
      </c>
      <c r="C7366" t="s">
        <v>17</v>
      </c>
      <c r="D7366" t="s">
        <v>18</v>
      </c>
      <c r="E7366">
        <v>34</v>
      </c>
      <c r="F7366" t="s">
        <v>19</v>
      </c>
      <c r="G7366">
        <v>5</v>
      </c>
      <c r="H7366" s="4">
        <v>164757.56</v>
      </c>
      <c r="I7366" t="s">
        <v>33</v>
      </c>
      <c r="J7366">
        <v>1</v>
      </c>
      <c r="K7366">
        <v>671</v>
      </c>
      <c r="L7366" t="s">
        <v>35</v>
      </c>
      <c r="M7366" t="s">
        <v>21</v>
      </c>
      <c r="N7366" t="s">
        <v>32</v>
      </c>
      <c r="O7366" s="4">
        <v>110748.88</v>
      </c>
      <c r="P7366" t="s">
        <v>28</v>
      </c>
      <c r="Q7366" t="str" cm="1">
        <f t="array" ref="Q7366">_xlfn.IFS(
O7366&lt;50000,"Low Salary (&lt;$50K)",
O7366&lt;90000,"Lower Middle ($50K-$90K)",
O7366&lt;130000,"Middle ($90K-$130K)",
O7366&lt;170000,"Upper Middle ($130K-$170K)",
O7366&gt;=170000,"High Salary (&gt;$170K)"
)</f>
        <v>Middle ($90K-$130K)</v>
      </c>
      <c r="R7366" t="str" cm="1">
        <f t="array" ref="R7366">_xlfn.IFS(
G7366&lt;=2,"New Customers (0-2Y)",
G7366&lt;=5,"Growing Customers (3-5Y)",
G7366&lt;=8,"Established Customers (6-8Y)",
G7366&lt;=10,"Loyal Customers (9-10Y)"
)</f>
        <v>Growing Customers (3-5Y)</v>
      </c>
    </row>
    <row r="7367" spans="1:18" x14ac:dyDescent="0.35">
      <c r="A7367">
        <v>15593178</v>
      </c>
      <c r="B7367" t="s">
        <v>130</v>
      </c>
      <c r="C7367" t="s">
        <v>26</v>
      </c>
      <c r="D7367" t="s">
        <v>18</v>
      </c>
      <c r="E7367">
        <v>36</v>
      </c>
      <c r="F7367" t="s">
        <v>19</v>
      </c>
      <c r="G7367">
        <v>10</v>
      </c>
      <c r="H7367" s="4">
        <v>153610.60999999999</v>
      </c>
      <c r="I7367" t="s">
        <v>33</v>
      </c>
      <c r="J7367">
        <v>1</v>
      </c>
      <c r="K7367">
        <v>568</v>
      </c>
      <c r="L7367" t="s">
        <v>31</v>
      </c>
      <c r="M7367" t="s">
        <v>21</v>
      </c>
      <c r="N7367" t="s">
        <v>22</v>
      </c>
      <c r="O7367" s="4">
        <v>54083.8</v>
      </c>
      <c r="P7367" t="s">
        <v>23</v>
      </c>
      <c r="Q7367" t="str" cm="1">
        <f t="array" ref="Q7367">_xlfn.IFS(
O7367&lt;50000,"Low Salary (&lt;$50K)",
O7367&lt;90000,"Lower Middle ($50K-$90K)",
O7367&lt;130000,"Middle ($90K-$130K)",
O7367&lt;170000,"Upper Middle ($130K-$170K)",
O7367&gt;=170000,"High Salary (&gt;$170K)"
)</f>
        <v>Lower Middle ($50K-$90K)</v>
      </c>
      <c r="R7367" t="str" cm="1">
        <f t="array" ref="R7367">_xlfn.IFS(
G7367&lt;=2,"New Customers (0-2Y)",
G7367&lt;=5,"Growing Customers (3-5Y)",
G7367&lt;=8,"Established Customers (6-8Y)",
G7367&lt;=10,"Loyal Customers (9-10Y)"
)</f>
        <v>Loyal Customers (9-10Y)</v>
      </c>
    </row>
    <row r="7368" spans="1:18" x14ac:dyDescent="0.35">
      <c r="A7368">
        <v>15649183</v>
      </c>
      <c r="B7368" t="s">
        <v>256</v>
      </c>
      <c r="C7368" t="s">
        <v>26</v>
      </c>
      <c r="D7368" t="s">
        <v>18</v>
      </c>
      <c r="E7368">
        <v>35</v>
      </c>
      <c r="F7368" t="s">
        <v>19</v>
      </c>
      <c r="G7368">
        <v>8</v>
      </c>
      <c r="H7368" s="4">
        <v>0</v>
      </c>
      <c r="I7368" t="s">
        <v>24</v>
      </c>
      <c r="J7368">
        <v>3</v>
      </c>
      <c r="K7368">
        <v>598</v>
      </c>
      <c r="L7368" t="s">
        <v>31</v>
      </c>
      <c r="M7368" t="s">
        <v>27</v>
      </c>
      <c r="N7368" t="s">
        <v>22</v>
      </c>
      <c r="O7368" s="4">
        <v>88658.73</v>
      </c>
      <c r="P7368" t="s">
        <v>28</v>
      </c>
      <c r="Q7368" t="str" cm="1">
        <f t="array" ref="Q7368">_xlfn.IFS(
O7368&lt;50000,"Low Salary (&lt;$50K)",
O7368&lt;90000,"Lower Middle ($50K-$90K)",
O7368&lt;130000,"Middle ($90K-$130K)",
O7368&lt;170000,"Upper Middle ($130K-$170K)",
O7368&gt;=170000,"High Salary (&gt;$170K)"
)</f>
        <v>Lower Middle ($50K-$90K)</v>
      </c>
      <c r="R7368" t="str" cm="1">
        <f t="array" ref="R7368">_xlfn.IFS(
G7368&lt;=2,"New Customers (0-2Y)",
G7368&lt;=5,"Growing Customers (3-5Y)",
G7368&lt;=8,"Established Customers (6-8Y)",
G7368&lt;=10,"Loyal Customers (9-10Y)"
)</f>
        <v>Established Customers (6-8Y)</v>
      </c>
    </row>
    <row r="7369" spans="1:18" x14ac:dyDescent="0.35">
      <c r="A7369">
        <v>15736399</v>
      </c>
      <c r="B7369" t="s">
        <v>1249</v>
      </c>
      <c r="C7369" t="s">
        <v>26</v>
      </c>
      <c r="D7369" t="s">
        <v>39</v>
      </c>
      <c r="E7369">
        <v>42</v>
      </c>
      <c r="F7369" t="s">
        <v>19</v>
      </c>
      <c r="G7369">
        <v>10</v>
      </c>
      <c r="H7369" s="4">
        <v>0</v>
      </c>
      <c r="I7369" t="s">
        <v>24</v>
      </c>
      <c r="J7369">
        <v>2</v>
      </c>
      <c r="K7369">
        <v>606</v>
      </c>
      <c r="L7369" t="s">
        <v>20</v>
      </c>
      <c r="M7369" t="s">
        <v>21</v>
      </c>
      <c r="N7369" t="s">
        <v>32</v>
      </c>
      <c r="O7369" s="4">
        <v>177938.52</v>
      </c>
      <c r="P7369" t="s">
        <v>28</v>
      </c>
      <c r="Q7369" t="str" cm="1">
        <f t="array" ref="Q7369">_xlfn.IFS(
O7369&lt;50000,"Low Salary (&lt;$50K)",
O7369&lt;90000,"Lower Middle ($50K-$90K)",
O7369&lt;130000,"Middle ($90K-$130K)",
O7369&lt;170000,"Upper Middle ($130K-$170K)",
O7369&gt;=170000,"High Salary (&gt;$170K)"
)</f>
        <v>High Salary (&gt;$170K)</v>
      </c>
      <c r="R7369" t="str" cm="1">
        <f t="array" ref="R7369">_xlfn.IFS(
G7369&lt;=2,"New Customers (0-2Y)",
G7369&lt;=5,"Growing Customers (3-5Y)",
G7369&lt;=8,"Established Customers (6-8Y)",
G7369&lt;=10,"Loyal Customers (9-10Y)"
)</f>
        <v>Loyal Customers (9-10Y)</v>
      </c>
    </row>
    <row r="7370" spans="1:18" x14ac:dyDescent="0.35">
      <c r="A7370">
        <v>15751137</v>
      </c>
      <c r="B7370" t="s">
        <v>1368</v>
      </c>
      <c r="C7370" t="s">
        <v>42</v>
      </c>
      <c r="D7370" t="s">
        <v>18</v>
      </c>
      <c r="E7370">
        <v>36</v>
      </c>
      <c r="F7370" t="s">
        <v>19</v>
      </c>
      <c r="G7370">
        <v>3</v>
      </c>
      <c r="H7370" s="4">
        <v>169025.83</v>
      </c>
      <c r="I7370" t="s">
        <v>33</v>
      </c>
      <c r="J7370">
        <v>1</v>
      </c>
      <c r="K7370">
        <v>850</v>
      </c>
      <c r="L7370" t="s">
        <v>37</v>
      </c>
      <c r="M7370" t="s">
        <v>21</v>
      </c>
      <c r="N7370" t="s">
        <v>32</v>
      </c>
      <c r="O7370" s="4">
        <v>174235.06</v>
      </c>
      <c r="P7370" t="s">
        <v>28</v>
      </c>
      <c r="Q7370" t="str" cm="1">
        <f t="array" ref="Q7370">_xlfn.IFS(
O7370&lt;50000,"Low Salary (&lt;$50K)",
O7370&lt;90000,"Lower Middle ($50K-$90K)",
O7370&lt;130000,"Middle ($90K-$130K)",
O7370&lt;170000,"Upper Middle ($130K-$170K)",
O7370&gt;=170000,"High Salary (&gt;$170K)"
)</f>
        <v>High Salary (&gt;$170K)</v>
      </c>
      <c r="R7370" t="str" cm="1">
        <f t="array" ref="R7370">_xlfn.IFS(
G7370&lt;=2,"New Customers (0-2Y)",
G7370&lt;=5,"Growing Customers (3-5Y)",
G7370&lt;=8,"Established Customers (6-8Y)",
G7370&lt;=10,"Loyal Customers (9-10Y)"
)</f>
        <v>Growing Customers (3-5Y)</v>
      </c>
    </row>
    <row r="7371" spans="1:18" x14ac:dyDescent="0.35">
      <c r="A7371">
        <v>15757188</v>
      </c>
      <c r="B7371" t="s">
        <v>1465</v>
      </c>
      <c r="C7371" t="s">
        <v>26</v>
      </c>
      <c r="D7371" t="s">
        <v>18</v>
      </c>
      <c r="E7371">
        <v>26</v>
      </c>
      <c r="F7371" t="s">
        <v>43</v>
      </c>
      <c r="G7371">
        <v>4</v>
      </c>
      <c r="H7371" s="4">
        <v>153455.72</v>
      </c>
      <c r="I7371" t="s">
        <v>33</v>
      </c>
      <c r="J7371">
        <v>2</v>
      </c>
      <c r="K7371">
        <v>644</v>
      </c>
      <c r="L7371" t="s">
        <v>20</v>
      </c>
      <c r="M7371" t="s">
        <v>21</v>
      </c>
      <c r="N7371" t="s">
        <v>22</v>
      </c>
      <c r="O7371" s="4">
        <v>82696.84</v>
      </c>
      <c r="P7371" t="s">
        <v>28</v>
      </c>
      <c r="Q7371" t="str" cm="1">
        <f t="array" ref="Q7371">_xlfn.IFS(
O7371&lt;50000,"Low Salary (&lt;$50K)",
O7371&lt;90000,"Lower Middle ($50K-$90K)",
O7371&lt;130000,"Middle ($90K-$130K)",
O7371&lt;170000,"Upper Middle ($130K-$170K)",
O7371&gt;=170000,"High Salary (&gt;$170K)"
)</f>
        <v>Lower Middle ($50K-$90K)</v>
      </c>
      <c r="R7371" t="str" cm="1">
        <f t="array" ref="R7371">_xlfn.IFS(
G7371&lt;=2,"New Customers (0-2Y)",
G7371&lt;=5,"Growing Customers (3-5Y)",
G7371&lt;=8,"Established Customers (6-8Y)",
G7371&lt;=10,"Loyal Customers (9-10Y)"
)</f>
        <v>Growing Customers (3-5Y)</v>
      </c>
    </row>
    <row r="7372" spans="1:18" x14ac:dyDescent="0.35">
      <c r="A7372">
        <v>15726167</v>
      </c>
      <c r="B7372" t="s">
        <v>51</v>
      </c>
      <c r="C7372" t="s">
        <v>17</v>
      </c>
      <c r="D7372" t="s">
        <v>39</v>
      </c>
      <c r="E7372">
        <v>37</v>
      </c>
      <c r="F7372" t="s">
        <v>19</v>
      </c>
      <c r="G7372">
        <v>4</v>
      </c>
      <c r="H7372" s="4">
        <v>0</v>
      </c>
      <c r="I7372" t="s">
        <v>24</v>
      </c>
      <c r="J7372">
        <v>2</v>
      </c>
      <c r="K7372">
        <v>655</v>
      </c>
      <c r="L7372" t="s">
        <v>20</v>
      </c>
      <c r="M7372" t="s">
        <v>21</v>
      </c>
      <c r="N7372" t="s">
        <v>22</v>
      </c>
      <c r="O7372" s="4">
        <v>142415.97</v>
      </c>
      <c r="P7372" t="s">
        <v>28</v>
      </c>
      <c r="Q7372" t="str" cm="1">
        <f t="array" ref="Q7372">_xlfn.IFS(
O7372&lt;50000,"Low Salary (&lt;$50K)",
O7372&lt;90000,"Lower Middle ($50K-$90K)",
O7372&lt;130000,"Middle ($90K-$130K)",
O7372&lt;170000,"Upper Middle ($130K-$170K)",
O7372&gt;=170000,"High Salary (&gt;$170K)"
)</f>
        <v>Upper Middle ($130K-$170K)</v>
      </c>
      <c r="R7372" t="str" cm="1">
        <f t="array" ref="R7372">_xlfn.IFS(
G7372&lt;=2,"New Customers (0-2Y)",
G7372&lt;=5,"Growing Customers (3-5Y)",
G7372&lt;=8,"Established Customers (6-8Y)",
G7372&lt;=10,"Loyal Customers (9-10Y)"
)</f>
        <v>Growing Customers (3-5Y)</v>
      </c>
    </row>
    <row r="7373" spans="1:18" x14ac:dyDescent="0.35">
      <c r="A7373">
        <v>15624850</v>
      </c>
      <c r="B7373" t="s">
        <v>258</v>
      </c>
      <c r="C7373" t="s">
        <v>17</v>
      </c>
      <c r="D7373" t="s">
        <v>39</v>
      </c>
      <c r="E7373">
        <v>30</v>
      </c>
      <c r="F7373" t="s">
        <v>19</v>
      </c>
      <c r="G7373">
        <v>10</v>
      </c>
      <c r="H7373" s="4">
        <v>153972.89000000001</v>
      </c>
      <c r="I7373" t="s">
        <v>33</v>
      </c>
      <c r="J7373">
        <v>2</v>
      </c>
      <c r="K7373">
        <v>850</v>
      </c>
      <c r="L7373" t="s">
        <v>37</v>
      </c>
      <c r="M7373" t="s">
        <v>21</v>
      </c>
      <c r="N7373" t="s">
        <v>32</v>
      </c>
      <c r="O7373" s="4">
        <v>62811.03</v>
      </c>
      <c r="P7373" t="s">
        <v>28</v>
      </c>
      <c r="Q7373" t="str" cm="1">
        <f t="array" ref="Q7373">_xlfn.IFS(
O7373&lt;50000,"Low Salary (&lt;$50K)",
O7373&lt;90000,"Lower Middle ($50K-$90K)",
O7373&lt;130000,"Middle ($90K-$130K)",
O7373&lt;170000,"Upper Middle ($130K-$170K)",
O7373&gt;=170000,"High Salary (&gt;$170K)"
)</f>
        <v>Lower Middle ($50K-$90K)</v>
      </c>
      <c r="R7373" t="str" cm="1">
        <f t="array" ref="R7373">_xlfn.IFS(
G7373&lt;=2,"New Customers (0-2Y)",
G7373&lt;=5,"Growing Customers (3-5Y)",
G7373&lt;=8,"Established Customers (6-8Y)",
G7373&lt;=10,"Loyal Customers (9-10Y)"
)</f>
        <v>Loyal Customers (9-10Y)</v>
      </c>
    </row>
    <row r="7374" spans="1:18" x14ac:dyDescent="0.35">
      <c r="A7374">
        <v>15717700</v>
      </c>
      <c r="B7374" t="s">
        <v>240</v>
      </c>
      <c r="C7374" t="s">
        <v>26</v>
      </c>
      <c r="D7374" t="s">
        <v>39</v>
      </c>
      <c r="E7374">
        <v>34</v>
      </c>
      <c r="F7374" t="s">
        <v>19</v>
      </c>
      <c r="G7374">
        <v>9</v>
      </c>
      <c r="H7374" s="4">
        <v>114609.55</v>
      </c>
      <c r="I7374" t="s">
        <v>33</v>
      </c>
      <c r="J7374">
        <v>2</v>
      </c>
      <c r="K7374">
        <v>683</v>
      </c>
      <c r="L7374" t="s">
        <v>35</v>
      </c>
      <c r="M7374" t="s">
        <v>27</v>
      </c>
      <c r="N7374" t="s">
        <v>22</v>
      </c>
      <c r="O7374" s="4">
        <v>25339.29</v>
      </c>
      <c r="P7374" t="s">
        <v>28</v>
      </c>
      <c r="Q7374" t="str" cm="1">
        <f t="array" ref="Q7374">_xlfn.IFS(
O7374&lt;50000,"Low Salary (&lt;$50K)",
O7374&lt;90000,"Lower Middle ($50K-$90K)",
O7374&lt;130000,"Middle ($90K-$130K)",
O7374&lt;170000,"Upper Middle ($130K-$170K)",
O7374&gt;=170000,"High Salary (&gt;$170K)"
)</f>
        <v>Low Salary (&lt;$50K)</v>
      </c>
      <c r="R7374" t="str" cm="1">
        <f t="array" ref="R7374">_xlfn.IFS(
G7374&lt;=2,"New Customers (0-2Y)",
G7374&lt;=5,"Growing Customers (3-5Y)",
G7374&lt;=8,"Established Customers (6-8Y)",
G7374&lt;=10,"Loyal Customers (9-10Y)"
)</f>
        <v>Loyal Customers (9-10Y)</v>
      </c>
    </row>
    <row r="7375" spans="1:18" x14ac:dyDescent="0.35">
      <c r="A7375">
        <v>15716347</v>
      </c>
      <c r="B7375" t="s">
        <v>920</v>
      </c>
      <c r="C7375" t="s">
        <v>42</v>
      </c>
      <c r="D7375" t="s">
        <v>39</v>
      </c>
      <c r="E7375">
        <v>37</v>
      </c>
      <c r="F7375" t="s">
        <v>19</v>
      </c>
      <c r="G7375">
        <v>7</v>
      </c>
      <c r="H7375" s="4">
        <v>143625.82999999999</v>
      </c>
      <c r="I7375" t="s">
        <v>33</v>
      </c>
      <c r="J7375">
        <v>2</v>
      </c>
      <c r="K7375">
        <v>663</v>
      </c>
      <c r="L7375" t="s">
        <v>35</v>
      </c>
      <c r="M7375" t="s">
        <v>27</v>
      </c>
      <c r="N7375" t="s">
        <v>22</v>
      </c>
      <c r="O7375" s="4">
        <v>176487.05</v>
      </c>
      <c r="P7375" t="s">
        <v>28</v>
      </c>
      <c r="Q7375" t="str" cm="1">
        <f t="array" ref="Q7375">_xlfn.IFS(
O7375&lt;50000,"Low Salary (&lt;$50K)",
O7375&lt;90000,"Lower Middle ($50K-$90K)",
O7375&lt;130000,"Middle ($90K-$130K)",
O7375&lt;170000,"Upper Middle ($130K-$170K)",
O7375&gt;=170000,"High Salary (&gt;$170K)"
)</f>
        <v>High Salary (&gt;$170K)</v>
      </c>
      <c r="R7375" t="str" cm="1">
        <f t="array" ref="R7375">_xlfn.IFS(
G7375&lt;=2,"New Customers (0-2Y)",
G7375&lt;=5,"Growing Customers (3-5Y)",
G7375&lt;=8,"Established Customers (6-8Y)",
G7375&lt;=10,"Loyal Customers (9-10Y)"
)</f>
        <v>Established Customers (6-8Y)</v>
      </c>
    </row>
    <row r="7376" spans="1:18" x14ac:dyDescent="0.35">
      <c r="A7376">
        <v>15696287</v>
      </c>
      <c r="B7376" t="s">
        <v>2540</v>
      </c>
      <c r="C7376" t="s">
        <v>42</v>
      </c>
      <c r="D7376" t="s">
        <v>18</v>
      </c>
      <c r="E7376">
        <v>38</v>
      </c>
      <c r="F7376" t="s">
        <v>19</v>
      </c>
      <c r="G7376">
        <v>1</v>
      </c>
      <c r="H7376" s="4">
        <v>116520.28</v>
      </c>
      <c r="I7376" t="s">
        <v>33</v>
      </c>
      <c r="J7376">
        <v>1</v>
      </c>
      <c r="K7376">
        <v>682</v>
      </c>
      <c r="L7376" t="s">
        <v>35</v>
      </c>
      <c r="M7376" t="s">
        <v>21</v>
      </c>
      <c r="N7376" t="s">
        <v>22</v>
      </c>
      <c r="O7376" s="4">
        <v>49833.5</v>
      </c>
      <c r="P7376" t="s">
        <v>23</v>
      </c>
      <c r="Q7376" t="str" cm="1">
        <f t="array" ref="Q7376">_xlfn.IFS(
O7376&lt;50000,"Low Salary (&lt;$50K)",
O7376&lt;90000,"Lower Middle ($50K-$90K)",
O7376&lt;130000,"Middle ($90K-$130K)",
O7376&lt;170000,"Upper Middle ($130K-$170K)",
O7376&gt;=170000,"High Salary (&gt;$170K)"
)</f>
        <v>Low Salary (&lt;$50K)</v>
      </c>
      <c r="R7376" t="str" cm="1">
        <f t="array" ref="R7376">_xlfn.IFS(
G7376&lt;=2,"New Customers (0-2Y)",
G7376&lt;=5,"Growing Customers (3-5Y)",
G7376&lt;=8,"Established Customers (6-8Y)",
G7376&lt;=10,"Loyal Customers (9-10Y)"
)</f>
        <v>New Customers (0-2Y)</v>
      </c>
    </row>
    <row r="7377" spans="1:18" x14ac:dyDescent="0.35">
      <c r="A7377">
        <v>15638871</v>
      </c>
      <c r="B7377" t="s">
        <v>500</v>
      </c>
      <c r="C7377" t="s">
        <v>17</v>
      </c>
      <c r="D7377" t="s">
        <v>39</v>
      </c>
      <c r="E7377">
        <v>77</v>
      </c>
      <c r="F7377" t="s">
        <v>2967</v>
      </c>
      <c r="G7377">
        <v>6</v>
      </c>
      <c r="H7377" s="4">
        <v>80926.02</v>
      </c>
      <c r="I7377" t="s">
        <v>29</v>
      </c>
      <c r="J7377">
        <v>2</v>
      </c>
      <c r="K7377">
        <v>639</v>
      </c>
      <c r="L7377" t="s">
        <v>20</v>
      </c>
      <c r="M7377" t="s">
        <v>21</v>
      </c>
      <c r="N7377" t="s">
        <v>22</v>
      </c>
      <c r="O7377" s="4">
        <v>55829.25</v>
      </c>
      <c r="P7377" t="s">
        <v>28</v>
      </c>
      <c r="Q7377" t="str" cm="1">
        <f t="array" ref="Q7377">_xlfn.IFS(
O7377&lt;50000,"Low Salary (&lt;$50K)",
O7377&lt;90000,"Lower Middle ($50K-$90K)",
O7377&lt;130000,"Middle ($90K-$130K)",
O7377&lt;170000,"Upper Middle ($130K-$170K)",
O7377&gt;=170000,"High Salary (&gt;$170K)"
)</f>
        <v>Lower Middle ($50K-$90K)</v>
      </c>
      <c r="R7377" t="str" cm="1">
        <f t="array" ref="R7377">_xlfn.IFS(
G7377&lt;=2,"New Customers (0-2Y)",
G7377&lt;=5,"Growing Customers (3-5Y)",
G7377&lt;=8,"Established Customers (6-8Y)",
G7377&lt;=10,"Loyal Customers (9-10Y)"
)</f>
        <v>Established Customers (6-8Y)</v>
      </c>
    </row>
    <row r="7378" spans="1:18" x14ac:dyDescent="0.35">
      <c r="A7378">
        <v>15765093</v>
      </c>
      <c r="B7378" t="s">
        <v>1712</v>
      </c>
      <c r="C7378" t="s">
        <v>17</v>
      </c>
      <c r="D7378" t="s">
        <v>39</v>
      </c>
      <c r="E7378">
        <v>23</v>
      </c>
      <c r="F7378" t="s">
        <v>43</v>
      </c>
      <c r="G7378">
        <v>6</v>
      </c>
      <c r="H7378" s="4">
        <v>166594.78</v>
      </c>
      <c r="I7378" t="s">
        <v>33</v>
      </c>
      <c r="J7378">
        <v>1</v>
      </c>
      <c r="K7378">
        <v>704</v>
      </c>
      <c r="L7378" t="s">
        <v>35</v>
      </c>
      <c r="M7378" t="s">
        <v>21</v>
      </c>
      <c r="N7378" t="s">
        <v>22</v>
      </c>
      <c r="O7378" s="4">
        <v>155823.20000000001</v>
      </c>
      <c r="P7378" t="s">
        <v>28</v>
      </c>
      <c r="Q7378" t="str" cm="1">
        <f t="array" ref="Q7378">_xlfn.IFS(
O7378&lt;50000,"Low Salary (&lt;$50K)",
O7378&lt;90000,"Lower Middle ($50K-$90K)",
O7378&lt;130000,"Middle ($90K-$130K)",
O7378&lt;170000,"Upper Middle ($130K-$170K)",
O7378&gt;=170000,"High Salary (&gt;$170K)"
)</f>
        <v>Upper Middle ($130K-$170K)</v>
      </c>
      <c r="R7378" t="str" cm="1">
        <f t="array" ref="R7378">_xlfn.IFS(
G7378&lt;=2,"New Customers (0-2Y)",
G7378&lt;=5,"Growing Customers (3-5Y)",
G7378&lt;=8,"Established Customers (6-8Y)",
G7378&lt;=10,"Loyal Customers (9-10Y)"
)</f>
        <v>Established Customers (6-8Y)</v>
      </c>
    </row>
    <row r="7379" spans="1:18" x14ac:dyDescent="0.35">
      <c r="A7379">
        <v>15592999</v>
      </c>
      <c r="B7379" t="s">
        <v>943</v>
      </c>
      <c r="C7379" t="s">
        <v>17</v>
      </c>
      <c r="D7379" t="s">
        <v>18</v>
      </c>
      <c r="E7379">
        <v>40</v>
      </c>
      <c r="F7379" t="s">
        <v>19</v>
      </c>
      <c r="G7379">
        <v>0</v>
      </c>
      <c r="H7379" s="4">
        <v>115465.98</v>
      </c>
      <c r="I7379" t="s">
        <v>33</v>
      </c>
      <c r="J7379">
        <v>1</v>
      </c>
      <c r="K7379">
        <v>691</v>
      </c>
      <c r="L7379" t="s">
        <v>35</v>
      </c>
      <c r="M7379" t="s">
        <v>21</v>
      </c>
      <c r="N7379" t="s">
        <v>22</v>
      </c>
      <c r="O7379" s="4">
        <v>60622.61</v>
      </c>
      <c r="P7379" t="s">
        <v>28</v>
      </c>
      <c r="Q7379" t="str" cm="1">
        <f t="array" ref="Q7379">_xlfn.IFS(
O7379&lt;50000,"Low Salary (&lt;$50K)",
O7379&lt;90000,"Lower Middle ($50K-$90K)",
O7379&lt;130000,"Middle ($90K-$130K)",
O7379&lt;170000,"Upper Middle ($130K-$170K)",
O7379&gt;=170000,"High Salary (&gt;$170K)"
)</f>
        <v>Lower Middle ($50K-$90K)</v>
      </c>
      <c r="R7379" t="str" cm="1">
        <f t="array" ref="R7379">_xlfn.IFS(
G7379&lt;=2,"New Customers (0-2Y)",
G7379&lt;=5,"Growing Customers (3-5Y)",
G7379&lt;=8,"Established Customers (6-8Y)",
G7379&lt;=10,"Loyal Customers (9-10Y)"
)</f>
        <v>New Customers (0-2Y)</v>
      </c>
    </row>
    <row r="7380" spans="1:18" x14ac:dyDescent="0.35">
      <c r="A7380">
        <v>15641715</v>
      </c>
      <c r="B7380" t="s">
        <v>633</v>
      </c>
      <c r="C7380" t="s">
        <v>17</v>
      </c>
      <c r="D7380" t="s">
        <v>39</v>
      </c>
      <c r="E7380">
        <v>34</v>
      </c>
      <c r="F7380" t="s">
        <v>19</v>
      </c>
      <c r="G7380">
        <v>8</v>
      </c>
      <c r="H7380" s="4">
        <v>0</v>
      </c>
      <c r="I7380" t="s">
        <v>24</v>
      </c>
      <c r="J7380">
        <v>2</v>
      </c>
      <c r="K7380">
        <v>599</v>
      </c>
      <c r="L7380" t="s">
        <v>31</v>
      </c>
      <c r="M7380" t="s">
        <v>21</v>
      </c>
      <c r="N7380" t="s">
        <v>22</v>
      </c>
      <c r="O7380" s="4">
        <v>174196.68</v>
      </c>
      <c r="P7380" t="s">
        <v>28</v>
      </c>
      <c r="Q7380" t="str" cm="1">
        <f t="array" ref="Q7380">_xlfn.IFS(
O7380&lt;50000,"Low Salary (&lt;$50K)",
O7380&lt;90000,"Lower Middle ($50K-$90K)",
O7380&lt;130000,"Middle ($90K-$130K)",
O7380&lt;170000,"Upper Middle ($130K-$170K)",
O7380&gt;=170000,"High Salary (&gt;$170K)"
)</f>
        <v>High Salary (&gt;$170K)</v>
      </c>
      <c r="R7380" t="str" cm="1">
        <f t="array" ref="R7380">_xlfn.IFS(
G7380&lt;=2,"New Customers (0-2Y)",
G7380&lt;=5,"Growing Customers (3-5Y)",
G7380&lt;=8,"Established Customers (6-8Y)",
G7380&lt;=10,"Loyal Customers (9-10Y)"
)</f>
        <v>Established Customers (6-8Y)</v>
      </c>
    </row>
    <row r="7381" spans="1:18" x14ac:dyDescent="0.35">
      <c r="A7381">
        <v>15607746</v>
      </c>
      <c r="B7381" t="s">
        <v>464</v>
      </c>
      <c r="C7381" t="s">
        <v>17</v>
      </c>
      <c r="D7381" t="s">
        <v>18</v>
      </c>
      <c r="E7381">
        <v>36</v>
      </c>
      <c r="F7381" t="s">
        <v>19</v>
      </c>
      <c r="G7381">
        <v>1</v>
      </c>
      <c r="H7381" s="4">
        <v>0</v>
      </c>
      <c r="I7381" t="s">
        <v>24</v>
      </c>
      <c r="J7381">
        <v>1</v>
      </c>
      <c r="K7381">
        <v>573</v>
      </c>
      <c r="L7381" t="s">
        <v>31</v>
      </c>
      <c r="M7381" t="s">
        <v>21</v>
      </c>
      <c r="N7381" t="s">
        <v>22</v>
      </c>
      <c r="O7381" s="4">
        <v>56905.38</v>
      </c>
      <c r="P7381" t="s">
        <v>28</v>
      </c>
      <c r="Q7381" t="str" cm="1">
        <f t="array" ref="Q7381">_xlfn.IFS(
O7381&lt;50000,"Low Salary (&lt;$50K)",
O7381&lt;90000,"Lower Middle ($50K-$90K)",
O7381&lt;130000,"Middle ($90K-$130K)",
O7381&lt;170000,"Upper Middle ($130K-$170K)",
O7381&gt;=170000,"High Salary (&gt;$170K)"
)</f>
        <v>Lower Middle ($50K-$90K)</v>
      </c>
      <c r="R7381" t="str" cm="1">
        <f t="array" ref="R7381">_xlfn.IFS(
G7381&lt;=2,"New Customers (0-2Y)",
G7381&lt;=5,"Growing Customers (3-5Y)",
G7381&lt;=8,"Established Customers (6-8Y)",
G7381&lt;=10,"Loyal Customers (9-10Y)"
)</f>
        <v>New Customers (0-2Y)</v>
      </c>
    </row>
    <row r="7382" spans="1:18" x14ac:dyDescent="0.35">
      <c r="A7382">
        <v>15625311</v>
      </c>
      <c r="B7382" t="s">
        <v>1552</v>
      </c>
      <c r="C7382" t="s">
        <v>42</v>
      </c>
      <c r="D7382" t="s">
        <v>18</v>
      </c>
      <c r="E7382">
        <v>41</v>
      </c>
      <c r="F7382" t="s">
        <v>19</v>
      </c>
      <c r="G7382">
        <v>7</v>
      </c>
      <c r="H7382" s="4">
        <v>92618.62</v>
      </c>
      <c r="I7382" t="s">
        <v>29</v>
      </c>
      <c r="J7382">
        <v>1</v>
      </c>
      <c r="K7382">
        <v>589</v>
      </c>
      <c r="L7382" t="s">
        <v>31</v>
      </c>
      <c r="M7382" t="s">
        <v>21</v>
      </c>
      <c r="N7382" t="s">
        <v>22</v>
      </c>
      <c r="O7382" s="4">
        <v>101178.85</v>
      </c>
      <c r="P7382" t="s">
        <v>28</v>
      </c>
      <c r="Q7382" t="str" cm="1">
        <f t="array" ref="Q7382">_xlfn.IFS(
O7382&lt;50000,"Low Salary (&lt;$50K)",
O7382&lt;90000,"Lower Middle ($50K-$90K)",
O7382&lt;130000,"Middle ($90K-$130K)",
O7382&lt;170000,"Upper Middle ($130K-$170K)",
O7382&gt;=170000,"High Salary (&gt;$170K)"
)</f>
        <v>Middle ($90K-$130K)</v>
      </c>
      <c r="R7382" t="str" cm="1">
        <f t="array" ref="R7382">_xlfn.IFS(
G7382&lt;=2,"New Customers (0-2Y)",
G7382&lt;=5,"Growing Customers (3-5Y)",
G7382&lt;=8,"Established Customers (6-8Y)",
G7382&lt;=10,"Loyal Customers (9-10Y)"
)</f>
        <v>Established Customers (6-8Y)</v>
      </c>
    </row>
    <row r="7383" spans="1:18" x14ac:dyDescent="0.35">
      <c r="A7383">
        <v>15573077</v>
      </c>
      <c r="B7383" t="s">
        <v>1871</v>
      </c>
      <c r="C7383" t="s">
        <v>42</v>
      </c>
      <c r="D7383" t="s">
        <v>18</v>
      </c>
      <c r="E7383">
        <v>25</v>
      </c>
      <c r="F7383" t="s">
        <v>43</v>
      </c>
      <c r="G7383">
        <v>8</v>
      </c>
      <c r="H7383" s="4">
        <v>141825.88</v>
      </c>
      <c r="I7383" t="s">
        <v>33</v>
      </c>
      <c r="J7383">
        <v>1</v>
      </c>
      <c r="K7383">
        <v>620</v>
      </c>
      <c r="L7383" t="s">
        <v>20</v>
      </c>
      <c r="M7383" t="s">
        <v>21</v>
      </c>
      <c r="N7383" t="s">
        <v>22</v>
      </c>
      <c r="O7383" s="4">
        <v>73857.94</v>
      </c>
      <c r="P7383" t="s">
        <v>23</v>
      </c>
      <c r="Q7383" t="str" cm="1">
        <f t="array" ref="Q7383">_xlfn.IFS(
O7383&lt;50000,"Low Salary (&lt;$50K)",
O7383&lt;90000,"Lower Middle ($50K-$90K)",
O7383&lt;130000,"Middle ($90K-$130K)",
O7383&lt;170000,"Upper Middle ($130K-$170K)",
O7383&gt;=170000,"High Salary (&gt;$170K)"
)</f>
        <v>Lower Middle ($50K-$90K)</v>
      </c>
      <c r="R7383" t="str" cm="1">
        <f t="array" ref="R7383">_xlfn.IFS(
G7383&lt;=2,"New Customers (0-2Y)",
G7383&lt;=5,"Growing Customers (3-5Y)",
G7383&lt;=8,"Established Customers (6-8Y)",
G7383&lt;=10,"Loyal Customers (9-10Y)"
)</f>
        <v>Established Customers (6-8Y)</v>
      </c>
    </row>
    <row r="7384" spans="1:18" x14ac:dyDescent="0.35">
      <c r="A7384">
        <v>15735106</v>
      </c>
      <c r="B7384" t="s">
        <v>2061</v>
      </c>
      <c r="C7384" t="s">
        <v>26</v>
      </c>
      <c r="D7384" t="s">
        <v>39</v>
      </c>
      <c r="E7384">
        <v>28</v>
      </c>
      <c r="F7384" t="s">
        <v>43</v>
      </c>
      <c r="G7384">
        <v>6</v>
      </c>
      <c r="H7384" s="4">
        <v>149594.01999999999</v>
      </c>
      <c r="I7384" t="s">
        <v>33</v>
      </c>
      <c r="J7384">
        <v>2</v>
      </c>
      <c r="K7384">
        <v>647</v>
      </c>
      <c r="L7384" t="s">
        <v>20</v>
      </c>
      <c r="M7384" t="s">
        <v>21</v>
      </c>
      <c r="N7384" t="s">
        <v>32</v>
      </c>
      <c r="O7384" s="4">
        <v>102325.19</v>
      </c>
      <c r="P7384" t="s">
        <v>28</v>
      </c>
      <c r="Q7384" t="str" cm="1">
        <f t="array" ref="Q7384">_xlfn.IFS(
O7384&lt;50000,"Low Salary (&lt;$50K)",
O7384&lt;90000,"Lower Middle ($50K-$90K)",
O7384&lt;130000,"Middle ($90K-$130K)",
O7384&lt;170000,"Upper Middle ($130K-$170K)",
O7384&gt;=170000,"High Salary (&gt;$170K)"
)</f>
        <v>Middle ($90K-$130K)</v>
      </c>
      <c r="R7384" t="str" cm="1">
        <f t="array" ref="R7384">_xlfn.IFS(
G7384&lt;=2,"New Customers (0-2Y)",
G7384&lt;=5,"Growing Customers (3-5Y)",
G7384&lt;=8,"Established Customers (6-8Y)",
G7384&lt;=10,"Loyal Customers (9-10Y)"
)</f>
        <v>Established Customers (6-8Y)</v>
      </c>
    </row>
    <row r="7385" spans="1:18" x14ac:dyDescent="0.35">
      <c r="A7385">
        <v>15672912</v>
      </c>
      <c r="B7385" t="s">
        <v>533</v>
      </c>
      <c r="C7385" t="s">
        <v>26</v>
      </c>
      <c r="D7385" t="s">
        <v>18</v>
      </c>
      <c r="E7385">
        <v>39</v>
      </c>
      <c r="F7385" t="s">
        <v>19</v>
      </c>
      <c r="G7385">
        <v>7</v>
      </c>
      <c r="H7385" s="4">
        <v>130051.66</v>
      </c>
      <c r="I7385" t="s">
        <v>33</v>
      </c>
      <c r="J7385">
        <v>2</v>
      </c>
      <c r="K7385">
        <v>737</v>
      </c>
      <c r="L7385" t="s">
        <v>35</v>
      </c>
      <c r="M7385" t="s">
        <v>27</v>
      </c>
      <c r="N7385" t="s">
        <v>32</v>
      </c>
      <c r="O7385" s="4">
        <v>55356.39</v>
      </c>
      <c r="P7385" t="s">
        <v>23</v>
      </c>
      <c r="Q7385" t="str" cm="1">
        <f t="array" ref="Q7385">_xlfn.IFS(
O7385&lt;50000,"Low Salary (&lt;$50K)",
O7385&lt;90000,"Lower Middle ($50K-$90K)",
O7385&lt;130000,"Middle ($90K-$130K)",
O7385&lt;170000,"Upper Middle ($130K-$170K)",
O7385&gt;=170000,"High Salary (&gt;$170K)"
)</f>
        <v>Lower Middle ($50K-$90K)</v>
      </c>
      <c r="R7385" t="str" cm="1">
        <f t="array" ref="R7385">_xlfn.IFS(
G7385&lt;=2,"New Customers (0-2Y)",
G7385&lt;=5,"Growing Customers (3-5Y)",
G7385&lt;=8,"Established Customers (6-8Y)",
G7385&lt;=10,"Loyal Customers (9-10Y)"
)</f>
        <v>Established Customers (6-8Y)</v>
      </c>
    </row>
    <row r="7386" spans="1:18" x14ac:dyDescent="0.35">
      <c r="A7386">
        <v>15589881</v>
      </c>
      <c r="B7386" t="s">
        <v>200</v>
      </c>
      <c r="C7386" t="s">
        <v>17</v>
      </c>
      <c r="D7386" t="s">
        <v>18</v>
      </c>
      <c r="E7386">
        <v>41</v>
      </c>
      <c r="F7386" t="s">
        <v>19</v>
      </c>
      <c r="G7386">
        <v>7</v>
      </c>
      <c r="H7386" s="4">
        <v>0</v>
      </c>
      <c r="I7386" t="s">
        <v>24</v>
      </c>
      <c r="J7386">
        <v>2</v>
      </c>
      <c r="K7386">
        <v>634</v>
      </c>
      <c r="L7386" t="s">
        <v>20</v>
      </c>
      <c r="M7386" t="s">
        <v>21</v>
      </c>
      <c r="N7386" t="s">
        <v>22</v>
      </c>
      <c r="O7386" s="4">
        <v>131284.93</v>
      </c>
      <c r="P7386" t="s">
        <v>28</v>
      </c>
      <c r="Q7386" t="str" cm="1">
        <f t="array" ref="Q7386">_xlfn.IFS(
O7386&lt;50000,"Low Salary (&lt;$50K)",
O7386&lt;90000,"Lower Middle ($50K-$90K)",
O7386&lt;130000,"Middle ($90K-$130K)",
O7386&lt;170000,"Upper Middle ($130K-$170K)",
O7386&gt;=170000,"High Salary (&gt;$170K)"
)</f>
        <v>Upper Middle ($130K-$170K)</v>
      </c>
      <c r="R7386" t="str" cm="1">
        <f t="array" ref="R7386">_xlfn.IFS(
G7386&lt;=2,"New Customers (0-2Y)",
G7386&lt;=5,"Growing Customers (3-5Y)",
G7386&lt;=8,"Established Customers (6-8Y)",
G7386&lt;=10,"Loyal Customers (9-10Y)"
)</f>
        <v>Established Customers (6-8Y)</v>
      </c>
    </row>
    <row r="7387" spans="1:18" x14ac:dyDescent="0.35">
      <c r="A7387">
        <v>15660144</v>
      </c>
      <c r="B7387" t="s">
        <v>313</v>
      </c>
      <c r="C7387" t="s">
        <v>17</v>
      </c>
      <c r="D7387" t="s">
        <v>39</v>
      </c>
      <c r="E7387">
        <v>38</v>
      </c>
      <c r="F7387" t="s">
        <v>19</v>
      </c>
      <c r="G7387">
        <v>4</v>
      </c>
      <c r="H7387" s="4">
        <v>0</v>
      </c>
      <c r="I7387" t="s">
        <v>24</v>
      </c>
      <c r="J7387">
        <v>2</v>
      </c>
      <c r="K7387">
        <v>660</v>
      </c>
      <c r="L7387" t="s">
        <v>35</v>
      </c>
      <c r="M7387" t="s">
        <v>27</v>
      </c>
      <c r="N7387" t="s">
        <v>32</v>
      </c>
      <c r="O7387" s="4">
        <v>88080.43</v>
      </c>
      <c r="P7387" t="s">
        <v>28</v>
      </c>
      <c r="Q7387" t="str" cm="1">
        <f t="array" ref="Q7387">_xlfn.IFS(
O7387&lt;50000,"Low Salary (&lt;$50K)",
O7387&lt;90000,"Lower Middle ($50K-$90K)",
O7387&lt;130000,"Middle ($90K-$130K)",
O7387&lt;170000,"Upper Middle ($130K-$170K)",
O7387&gt;=170000,"High Salary (&gt;$170K)"
)</f>
        <v>Lower Middle ($50K-$90K)</v>
      </c>
      <c r="R7387" t="str" cm="1">
        <f t="array" ref="R7387">_xlfn.IFS(
G7387&lt;=2,"New Customers (0-2Y)",
G7387&lt;=5,"Growing Customers (3-5Y)",
G7387&lt;=8,"Established Customers (6-8Y)",
G7387&lt;=10,"Loyal Customers (9-10Y)"
)</f>
        <v>Growing Customers (3-5Y)</v>
      </c>
    </row>
    <row r="7388" spans="1:18" x14ac:dyDescent="0.35">
      <c r="A7388">
        <v>15664083</v>
      </c>
      <c r="B7388" t="s">
        <v>997</v>
      </c>
      <c r="C7388" t="s">
        <v>42</v>
      </c>
      <c r="D7388" t="s">
        <v>18</v>
      </c>
      <c r="E7388">
        <v>37</v>
      </c>
      <c r="F7388" t="s">
        <v>19</v>
      </c>
      <c r="G7388">
        <v>2</v>
      </c>
      <c r="H7388" s="4">
        <v>158468.76</v>
      </c>
      <c r="I7388" t="s">
        <v>33</v>
      </c>
      <c r="J7388">
        <v>1</v>
      </c>
      <c r="K7388">
        <v>666</v>
      </c>
      <c r="L7388" t="s">
        <v>35</v>
      </c>
      <c r="M7388" t="s">
        <v>27</v>
      </c>
      <c r="N7388" t="s">
        <v>22</v>
      </c>
      <c r="O7388" s="4">
        <v>93266.01</v>
      </c>
      <c r="P7388" t="s">
        <v>28</v>
      </c>
      <c r="Q7388" t="str" cm="1">
        <f t="array" ref="Q7388">_xlfn.IFS(
O7388&lt;50000,"Low Salary (&lt;$50K)",
O7388&lt;90000,"Lower Middle ($50K-$90K)",
O7388&lt;130000,"Middle ($90K-$130K)",
O7388&lt;170000,"Upper Middle ($130K-$170K)",
O7388&gt;=170000,"High Salary (&gt;$170K)"
)</f>
        <v>Middle ($90K-$130K)</v>
      </c>
      <c r="R7388" t="str" cm="1">
        <f t="array" ref="R7388">_xlfn.IFS(
G7388&lt;=2,"New Customers (0-2Y)",
G7388&lt;=5,"Growing Customers (3-5Y)",
G7388&lt;=8,"Established Customers (6-8Y)",
G7388&lt;=10,"Loyal Customers (9-10Y)"
)</f>
        <v>New Customers (0-2Y)</v>
      </c>
    </row>
    <row r="7389" spans="1:18" x14ac:dyDescent="0.35">
      <c r="A7389">
        <v>15690898</v>
      </c>
      <c r="B7389" t="s">
        <v>2541</v>
      </c>
      <c r="C7389" t="s">
        <v>17</v>
      </c>
      <c r="D7389" t="s">
        <v>39</v>
      </c>
      <c r="E7389">
        <v>44</v>
      </c>
      <c r="F7389" t="s">
        <v>19</v>
      </c>
      <c r="G7389">
        <v>8</v>
      </c>
      <c r="H7389" s="4">
        <v>161889.79</v>
      </c>
      <c r="I7389" t="s">
        <v>33</v>
      </c>
      <c r="J7389">
        <v>1</v>
      </c>
      <c r="K7389">
        <v>696</v>
      </c>
      <c r="L7389" t="s">
        <v>35</v>
      </c>
      <c r="M7389" t="s">
        <v>27</v>
      </c>
      <c r="N7389" t="s">
        <v>32</v>
      </c>
      <c r="O7389" s="4">
        <v>75562.47</v>
      </c>
      <c r="P7389" t="s">
        <v>28</v>
      </c>
      <c r="Q7389" t="str" cm="1">
        <f t="array" ref="Q7389">_xlfn.IFS(
O7389&lt;50000,"Low Salary (&lt;$50K)",
O7389&lt;90000,"Lower Middle ($50K-$90K)",
O7389&lt;130000,"Middle ($90K-$130K)",
O7389&lt;170000,"Upper Middle ($130K-$170K)",
O7389&gt;=170000,"High Salary (&gt;$170K)"
)</f>
        <v>Lower Middle ($50K-$90K)</v>
      </c>
      <c r="R7389" t="str" cm="1">
        <f t="array" ref="R7389">_xlfn.IFS(
G7389&lt;=2,"New Customers (0-2Y)",
G7389&lt;=5,"Growing Customers (3-5Y)",
G7389&lt;=8,"Established Customers (6-8Y)",
G7389&lt;=10,"Loyal Customers (9-10Y)"
)</f>
        <v>Established Customers (6-8Y)</v>
      </c>
    </row>
    <row r="7390" spans="1:18" x14ac:dyDescent="0.35">
      <c r="A7390">
        <v>15808023</v>
      </c>
      <c r="B7390" t="s">
        <v>2542</v>
      </c>
      <c r="C7390" t="s">
        <v>17</v>
      </c>
      <c r="D7390" t="s">
        <v>18</v>
      </c>
      <c r="E7390">
        <v>29</v>
      </c>
      <c r="F7390" t="s">
        <v>43</v>
      </c>
      <c r="G7390">
        <v>9</v>
      </c>
      <c r="H7390" s="4">
        <v>133681.78</v>
      </c>
      <c r="I7390" t="s">
        <v>33</v>
      </c>
      <c r="J7390">
        <v>1</v>
      </c>
      <c r="K7390">
        <v>836</v>
      </c>
      <c r="L7390" t="s">
        <v>37</v>
      </c>
      <c r="M7390" t="s">
        <v>21</v>
      </c>
      <c r="N7390" t="s">
        <v>22</v>
      </c>
      <c r="O7390" s="4">
        <v>153747.73000000001</v>
      </c>
      <c r="P7390" t="s">
        <v>28</v>
      </c>
      <c r="Q7390" t="str" cm="1">
        <f t="array" ref="Q7390">_xlfn.IFS(
O7390&lt;50000,"Low Salary (&lt;$50K)",
O7390&lt;90000,"Lower Middle ($50K-$90K)",
O7390&lt;130000,"Middle ($90K-$130K)",
O7390&lt;170000,"Upper Middle ($130K-$170K)",
O7390&gt;=170000,"High Salary (&gt;$170K)"
)</f>
        <v>Upper Middle ($130K-$170K)</v>
      </c>
      <c r="R7390" t="str" cm="1">
        <f t="array" ref="R7390">_xlfn.IFS(
G7390&lt;=2,"New Customers (0-2Y)",
G7390&lt;=5,"Growing Customers (3-5Y)",
G7390&lt;=8,"Established Customers (6-8Y)",
G7390&lt;=10,"Loyal Customers (9-10Y)"
)</f>
        <v>Loyal Customers (9-10Y)</v>
      </c>
    </row>
    <row r="7391" spans="1:18" x14ac:dyDescent="0.35">
      <c r="A7391">
        <v>15676909</v>
      </c>
      <c r="B7391" t="s">
        <v>1730</v>
      </c>
      <c r="C7391" t="s">
        <v>26</v>
      </c>
      <c r="D7391" t="s">
        <v>18</v>
      </c>
      <c r="E7391">
        <v>34</v>
      </c>
      <c r="F7391" t="s">
        <v>19</v>
      </c>
      <c r="G7391">
        <v>5</v>
      </c>
      <c r="H7391" s="4">
        <v>0</v>
      </c>
      <c r="I7391" t="s">
        <v>24</v>
      </c>
      <c r="J7391">
        <v>2</v>
      </c>
      <c r="K7391">
        <v>667</v>
      </c>
      <c r="L7391" t="s">
        <v>35</v>
      </c>
      <c r="M7391" t="s">
        <v>21</v>
      </c>
      <c r="N7391" t="s">
        <v>32</v>
      </c>
      <c r="O7391" s="4">
        <v>163830.64000000001</v>
      </c>
      <c r="P7391" t="s">
        <v>28</v>
      </c>
      <c r="Q7391" t="str" cm="1">
        <f t="array" ref="Q7391">_xlfn.IFS(
O7391&lt;50000,"Low Salary (&lt;$50K)",
O7391&lt;90000,"Lower Middle ($50K-$90K)",
O7391&lt;130000,"Middle ($90K-$130K)",
O7391&lt;170000,"Upper Middle ($130K-$170K)",
O7391&gt;=170000,"High Salary (&gt;$170K)"
)</f>
        <v>Upper Middle ($130K-$170K)</v>
      </c>
      <c r="R7391" t="str" cm="1">
        <f t="array" ref="R7391">_xlfn.IFS(
G7391&lt;=2,"New Customers (0-2Y)",
G7391&lt;=5,"Growing Customers (3-5Y)",
G7391&lt;=8,"Established Customers (6-8Y)",
G7391&lt;=10,"Loyal Customers (9-10Y)"
)</f>
        <v>Growing Customers (3-5Y)</v>
      </c>
    </row>
    <row r="7392" spans="1:18" x14ac:dyDescent="0.35">
      <c r="A7392">
        <v>15764922</v>
      </c>
      <c r="B7392" t="s">
        <v>1062</v>
      </c>
      <c r="C7392" t="s">
        <v>26</v>
      </c>
      <c r="D7392" t="s">
        <v>39</v>
      </c>
      <c r="E7392">
        <v>20</v>
      </c>
      <c r="F7392" t="s">
        <v>43</v>
      </c>
      <c r="G7392">
        <v>3</v>
      </c>
      <c r="H7392" s="4">
        <v>187294.46</v>
      </c>
      <c r="I7392" t="s">
        <v>33</v>
      </c>
      <c r="J7392">
        <v>1</v>
      </c>
      <c r="K7392">
        <v>596</v>
      </c>
      <c r="L7392" t="s">
        <v>31</v>
      </c>
      <c r="M7392" t="s">
        <v>21</v>
      </c>
      <c r="N7392" t="s">
        <v>32</v>
      </c>
      <c r="O7392" s="4">
        <v>103456.47</v>
      </c>
      <c r="P7392" t="s">
        <v>28</v>
      </c>
      <c r="Q7392" t="str" cm="1">
        <f t="array" ref="Q7392">_xlfn.IFS(
O7392&lt;50000,"Low Salary (&lt;$50K)",
O7392&lt;90000,"Lower Middle ($50K-$90K)",
O7392&lt;130000,"Middle ($90K-$130K)",
O7392&lt;170000,"Upper Middle ($130K-$170K)",
O7392&gt;=170000,"High Salary (&gt;$170K)"
)</f>
        <v>Middle ($90K-$130K)</v>
      </c>
      <c r="R7392" t="str" cm="1">
        <f t="array" ref="R7392">_xlfn.IFS(
G7392&lt;=2,"New Customers (0-2Y)",
G7392&lt;=5,"Growing Customers (3-5Y)",
G7392&lt;=8,"Established Customers (6-8Y)",
G7392&lt;=10,"Loyal Customers (9-10Y)"
)</f>
        <v>Growing Customers (3-5Y)</v>
      </c>
    </row>
    <row r="7393" spans="1:18" x14ac:dyDescent="0.35">
      <c r="A7393">
        <v>15766734</v>
      </c>
      <c r="B7393" t="s">
        <v>1226</v>
      </c>
      <c r="C7393" t="s">
        <v>17</v>
      </c>
      <c r="D7393" t="s">
        <v>39</v>
      </c>
      <c r="E7393">
        <v>31</v>
      </c>
      <c r="F7393" t="s">
        <v>19</v>
      </c>
      <c r="G7393">
        <v>5</v>
      </c>
      <c r="H7393" s="4">
        <v>0</v>
      </c>
      <c r="I7393" t="s">
        <v>24</v>
      </c>
      <c r="J7393">
        <v>1</v>
      </c>
      <c r="K7393">
        <v>430</v>
      </c>
      <c r="L7393" t="s">
        <v>44</v>
      </c>
      <c r="M7393" t="s">
        <v>21</v>
      </c>
      <c r="N7393" t="s">
        <v>32</v>
      </c>
      <c r="O7393" s="4">
        <v>95655.16</v>
      </c>
      <c r="P7393" t="s">
        <v>28</v>
      </c>
      <c r="Q7393" t="str" cm="1">
        <f t="array" ref="Q7393">_xlfn.IFS(
O7393&lt;50000,"Low Salary (&lt;$50K)",
O7393&lt;90000,"Lower Middle ($50K-$90K)",
O7393&lt;130000,"Middle ($90K-$130K)",
O7393&lt;170000,"Upper Middle ($130K-$170K)",
O7393&gt;=170000,"High Salary (&gt;$170K)"
)</f>
        <v>Middle ($90K-$130K)</v>
      </c>
      <c r="R7393" t="str" cm="1">
        <f t="array" ref="R7393">_xlfn.IFS(
G7393&lt;=2,"New Customers (0-2Y)",
G7393&lt;=5,"Growing Customers (3-5Y)",
G7393&lt;=8,"Established Customers (6-8Y)",
G7393&lt;=10,"Loyal Customers (9-10Y)"
)</f>
        <v>Growing Customers (3-5Y)</v>
      </c>
    </row>
    <row r="7394" spans="1:18" x14ac:dyDescent="0.35">
      <c r="A7394">
        <v>15795079</v>
      </c>
      <c r="B7394" t="s">
        <v>1257</v>
      </c>
      <c r="C7394" t="s">
        <v>26</v>
      </c>
      <c r="D7394" t="s">
        <v>39</v>
      </c>
      <c r="E7394">
        <v>67</v>
      </c>
      <c r="F7394" t="s">
        <v>2967</v>
      </c>
      <c r="G7394">
        <v>6</v>
      </c>
      <c r="H7394" s="4">
        <v>0</v>
      </c>
      <c r="I7394" t="s">
        <v>24</v>
      </c>
      <c r="J7394">
        <v>2</v>
      </c>
      <c r="K7394">
        <v>596</v>
      </c>
      <c r="L7394" t="s">
        <v>31</v>
      </c>
      <c r="M7394" t="s">
        <v>21</v>
      </c>
      <c r="N7394" t="s">
        <v>22</v>
      </c>
      <c r="O7394" s="4">
        <v>138350.74</v>
      </c>
      <c r="P7394" t="s">
        <v>28</v>
      </c>
      <c r="Q7394" t="str" cm="1">
        <f t="array" ref="Q7394">_xlfn.IFS(
O7394&lt;50000,"Low Salary (&lt;$50K)",
O7394&lt;90000,"Lower Middle ($50K-$90K)",
O7394&lt;130000,"Middle ($90K-$130K)",
O7394&lt;170000,"Upper Middle ($130K-$170K)",
O7394&gt;=170000,"High Salary (&gt;$170K)"
)</f>
        <v>Upper Middle ($130K-$170K)</v>
      </c>
      <c r="R7394" t="str" cm="1">
        <f t="array" ref="R7394">_xlfn.IFS(
G7394&lt;=2,"New Customers (0-2Y)",
G7394&lt;=5,"Growing Customers (3-5Y)",
G7394&lt;=8,"Established Customers (6-8Y)",
G7394&lt;=10,"Loyal Customers (9-10Y)"
)</f>
        <v>Established Customers (6-8Y)</v>
      </c>
    </row>
    <row r="7395" spans="1:18" x14ac:dyDescent="0.35">
      <c r="A7395">
        <v>15757434</v>
      </c>
      <c r="B7395" t="s">
        <v>239</v>
      </c>
      <c r="C7395" t="s">
        <v>17</v>
      </c>
      <c r="D7395" t="s">
        <v>39</v>
      </c>
      <c r="E7395">
        <v>28</v>
      </c>
      <c r="F7395" t="s">
        <v>43</v>
      </c>
      <c r="G7395">
        <v>7</v>
      </c>
      <c r="H7395" s="4">
        <v>119706.22</v>
      </c>
      <c r="I7395" t="s">
        <v>33</v>
      </c>
      <c r="J7395">
        <v>1</v>
      </c>
      <c r="K7395">
        <v>599</v>
      </c>
      <c r="L7395" t="s">
        <v>31</v>
      </c>
      <c r="M7395" t="s">
        <v>27</v>
      </c>
      <c r="N7395" t="s">
        <v>32</v>
      </c>
      <c r="O7395" s="4">
        <v>31190.42</v>
      </c>
      <c r="P7395" t="s">
        <v>28</v>
      </c>
      <c r="Q7395" t="str" cm="1">
        <f t="array" ref="Q7395">_xlfn.IFS(
O7395&lt;50000,"Low Salary (&lt;$50K)",
O7395&lt;90000,"Lower Middle ($50K-$90K)",
O7395&lt;130000,"Middle ($90K-$130K)",
O7395&lt;170000,"Upper Middle ($130K-$170K)",
O7395&gt;=170000,"High Salary (&gt;$170K)"
)</f>
        <v>Low Salary (&lt;$50K)</v>
      </c>
      <c r="R7395" t="str" cm="1">
        <f t="array" ref="R7395">_xlfn.IFS(
G7395&lt;=2,"New Customers (0-2Y)",
G7395&lt;=5,"Growing Customers (3-5Y)",
G7395&lt;=8,"Established Customers (6-8Y)",
G7395&lt;=10,"Loyal Customers (9-10Y)"
)</f>
        <v>Established Customers (6-8Y)</v>
      </c>
    </row>
    <row r="7396" spans="1:18" x14ac:dyDescent="0.35">
      <c r="A7396">
        <v>15673747</v>
      </c>
      <c r="B7396" t="s">
        <v>779</v>
      </c>
      <c r="C7396" t="s">
        <v>17</v>
      </c>
      <c r="D7396" t="s">
        <v>18</v>
      </c>
      <c r="E7396">
        <v>22</v>
      </c>
      <c r="F7396" t="s">
        <v>43</v>
      </c>
      <c r="G7396">
        <v>8</v>
      </c>
      <c r="H7396" s="4">
        <v>0</v>
      </c>
      <c r="I7396" t="s">
        <v>24</v>
      </c>
      <c r="J7396">
        <v>1</v>
      </c>
      <c r="K7396">
        <v>519</v>
      </c>
      <c r="L7396" t="s">
        <v>31</v>
      </c>
      <c r="M7396" t="s">
        <v>27</v>
      </c>
      <c r="N7396" t="s">
        <v>22</v>
      </c>
      <c r="O7396" s="4">
        <v>167553.06</v>
      </c>
      <c r="P7396" t="s">
        <v>28</v>
      </c>
      <c r="Q7396" t="str" cm="1">
        <f t="array" ref="Q7396">_xlfn.IFS(
O7396&lt;50000,"Low Salary (&lt;$50K)",
O7396&lt;90000,"Lower Middle ($50K-$90K)",
O7396&lt;130000,"Middle ($90K-$130K)",
O7396&lt;170000,"Upper Middle ($130K-$170K)",
O7396&gt;=170000,"High Salary (&gt;$170K)"
)</f>
        <v>Upper Middle ($130K-$170K)</v>
      </c>
      <c r="R7396" t="str" cm="1">
        <f t="array" ref="R7396">_xlfn.IFS(
G7396&lt;=2,"New Customers (0-2Y)",
G7396&lt;=5,"Growing Customers (3-5Y)",
G7396&lt;=8,"Established Customers (6-8Y)",
G7396&lt;=10,"Loyal Customers (9-10Y)"
)</f>
        <v>Established Customers (6-8Y)</v>
      </c>
    </row>
    <row r="7397" spans="1:18" x14ac:dyDescent="0.35">
      <c r="A7397">
        <v>15808386</v>
      </c>
      <c r="B7397" t="s">
        <v>161</v>
      </c>
      <c r="C7397" t="s">
        <v>42</v>
      </c>
      <c r="D7397" t="s">
        <v>18</v>
      </c>
      <c r="E7397">
        <v>45</v>
      </c>
      <c r="F7397" t="s">
        <v>19</v>
      </c>
      <c r="G7397">
        <v>7</v>
      </c>
      <c r="H7397" s="4">
        <v>138523.20000000001</v>
      </c>
      <c r="I7397" t="s">
        <v>33</v>
      </c>
      <c r="J7397">
        <v>1</v>
      </c>
      <c r="K7397">
        <v>721</v>
      </c>
      <c r="L7397" t="s">
        <v>35</v>
      </c>
      <c r="M7397" t="s">
        <v>27</v>
      </c>
      <c r="N7397" t="s">
        <v>32</v>
      </c>
      <c r="O7397" s="4">
        <v>59604.45</v>
      </c>
      <c r="P7397" t="s">
        <v>23</v>
      </c>
      <c r="Q7397" t="str" cm="1">
        <f t="array" ref="Q7397">_xlfn.IFS(
O7397&lt;50000,"Low Salary (&lt;$50K)",
O7397&lt;90000,"Lower Middle ($50K-$90K)",
O7397&lt;130000,"Middle ($90K-$130K)",
O7397&lt;170000,"Upper Middle ($130K-$170K)",
O7397&gt;=170000,"High Salary (&gt;$170K)"
)</f>
        <v>Lower Middle ($50K-$90K)</v>
      </c>
      <c r="R7397" t="str" cm="1">
        <f t="array" ref="R7397">_xlfn.IFS(
G7397&lt;=2,"New Customers (0-2Y)",
G7397&lt;=5,"Growing Customers (3-5Y)",
G7397&lt;=8,"Established Customers (6-8Y)",
G7397&lt;=10,"Loyal Customers (9-10Y)"
)</f>
        <v>Established Customers (6-8Y)</v>
      </c>
    </row>
    <row r="7398" spans="1:18" x14ac:dyDescent="0.35">
      <c r="A7398">
        <v>15603565</v>
      </c>
      <c r="B7398" t="s">
        <v>493</v>
      </c>
      <c r="C7398" t="s">
        <v>26</v>
      </c>
      <c r="D7398" t="s">
        <v>18</v>
      </c>
      <c r="E7398">
        <v>56</v>
      </c>
      <c r="F7398" t="s">
        <v>19</v>
      </c>
      <c r="G7398">
        <v>5</v>
      </c>
      <c r="H7398" s="4">
        <v>90778.76</v>
      </c>
      <c r="I7398" t="s">
        <v>29</v>
      </c>
      <c r="J7398">
        <v>2</v>
      </c>
      <c r="K7398">
        <v>603</v>
      </c>
      <c r="L7398" t="s">
        <v>20</v>
      </c>
      <c r="M7398" t="s">
        <v>21</v>
      </c>
      <c r="N7398" t="s">
        <v>32</v>
      </c>
      <c r="O7398" s="4">
        <v>162223.67000000001</v>
      </c>
      <c r="P7398" t="s">
        <v>23</v>
      </c>
      <c r="Q7398" t="str" cm="1">
        <f t="array" ref="Q7398">_xlfn.IFS(
O7398&lt;50000,"Low Salary (&lt;$50K)",
O7398&lt;90000,"Lower Middle ($50K-$90K)",
O7398&lt;130000,"Middle ($90K-$130K)",
O7398&lt;170000,"Upper Middle ($130K-$170K)",
O7398&gt;=170000,"High Salary (&gt;$170K)"
)</f>
        <v>Upper Middle ($130K-$170K)</v>
      </c>
      <c r="R7398" t="str" cm="1">
        <f t="array" ref="R7398">_xlfn.IFS(
G7398&lt;=2,"New Customers (0-2Y)",
G7398&lt;=5,"Growing Customers (3-5Y)",
G7398&lt;=8,"Established Customers (6-8Y)",
G7398&lt;=10,"Loyal Customers (9-10Y)"
)</f>
        <v>Growing Customers (3-5Y)</v>
      </c>
    </row>
    <row r="7399" spans="1:18" x14ac:dyDescent="0.35">
      <c r="A7399">
        <v>15744044</v>
      </c>
      <c r="B7399" t="s">
        <v>129</v>
      </c>
      <c r="C7399" t="s">
        <v>42</v>
      </c>
      <c r="D7399" t="s">
        <v>39</v>
      </c>
      <c r="E7399">
        <v>47</v>
      </c>
      <c r="F7399" t="s">
        <v>19</v>
      </c>
      <c r="G7399">
        <v>4</v>
      </c>
      <c r="H7399" s="4">
        <v>99353.42</v>
      </c>
      <c r="I7399" t="s">
        <v>29</v>
      </c>
      <c r="J7399">
        <v>1</v>
      </c>
      <c r="K7399">
        <v>572</v>
      </c>
      <c r="L7399" t="s">
        <v>31</v>
      </c>
      <c r="M7399" t="s">
        <v>21</v>
      </c>
      <c r="N7399" t="s">
        <v>32</v>
      </c>
      <c r="O7399" s="4">
        <v>196549.85</v>
      </c>
      <c r="P7399" t="s">
        <v>23</v>
      </c>
      <c r="Q7399" t="str" cm="1">
        <f t="array" ref="Q7399">_xlfn.IFS(
O7399&lt;50000,"Low Salary (&lt;$50K)",
O7399&lt;90000,"Lower Middle ($50K-$90K)",
O7399&lt;130000,"Middle ($90K-$130K)",
O7399&lt;170000,"Upper Middle ($130K-$170K)",
O7399&gt;=170000,"High Salary (&gt;$170K)"
)</f>
        <v>High Salary (&gt;$170K)</v>
      </c>
      <c r="R7399" t="str" cm="1">
        <f t="array" ref="R7399">_xlfn.IFS(
G7399&lt;=2,"New Customers (0-2Y)",
G7399&lt;=5,"Growing Customers (3-5Y)",
G7399&lt;=8,"Established Customers (6-8Y)",
G7399&lt;=10,"Loyal Customers (9-10Y)"
)</f>
        <v>Growing Customers (3-5Y)</v>
      </c>
    </row>
    <row r="7400" spans="1:18" x14ac:dyDescent="0.35">
      <c r="A7400">
        <v>15577771</v>
      </c>
      <c r="B7400" t="s">
        <v>999</v>
      </c>
      <c r="C7400" t="s">
        <v>42</v>
      </c>
      <c r="D7400" t="s">
        <v>18</v>
      </c>
      <c r="E7400">
        <v>40</v>
      </c>
      <c r="F7400" t="s">
        <v>19</v>
      </c>
      <c r="G7400">
        <v>1</v>
      </c>
      <c r="H7400" s="4">
        <v>111524.49</v>
      </c>
      <c r="I7400" t="s">
        <v>33</v>
      </c>
      <c r="J7400">
        <v>1</v>
      </c>
      <c r="K7400">
        <v>453</v>
      </c>
      <c r="L7400" t="s">
        <v>44</v>
      </c>
      <c r="M7400" t="s">
        <v>21</v>
      </c>
      <c r="N7400" t="s">
        <v>22</v>
      </c>
      <c r="O7400" s="4">
        <v>120373.84</v>
      </c>
      <c r="P7400" t="s">
        <v>23</v>
      </c>
      <c r="Q7400" t="str" cm="1">
        <f t="array" ref="Q7400">_xlfn.IFS(
O7400&lt;50000,"Low Salary (&lt;$50K)",
O7400&lt;90000,"Lower Middle ($50K-$90K)",
O7400&lt;130000,"Middle ($90K-$130K)",
O7400&lt;170000,"Upper Middle ($130K-$170K)",
O7400&gt;=170000,"High Salary (&gt;$170K)"
)</f>
        <v>Middle ($90K-$130K)</v>
      </c>
      <c r="R7400" t="str" cm="1">
        <f t="array" ref="R7400">_xlfn.IFS(
G7400&lt;=2,"New Customers (0-2Y)",
G7400&lt;=5,"Growing Customers (3-5Y)",
G7400&lt;=8,"Established Customers (6-8Y)",
G7400&lt;=10,"Loyal Customers (9-10Y)"
)</f>
        <v>New Customers (0-2Y)</v>
      </c>
    </row>
    <row r="7401" spans="1:18" x14ac:dyDescent="0.35">
      <c r="A7401">
        <v>15769548</v>
      </c>
      <c r="B7401" t="s">
        <v>1601</v>
      </c>
      <c r="C7401" t="s">
        <v>17</v>
      </c>
      <c r="D7401" t="s">
        <v>18</v>
      </c>
      <c r="E7401">
        <v>37</v>
      </c>
      <c r="F7401" t="s">
        <v>19</v>
      </c>
      <c r="G7401">
        <v>7</v>
      </c>
      <c r="H7401" s="4">
        <v>128645.67</v>
      </c>
      <c r="I7401" t="s">
        <v>33</v>
      </c>
      <c r="J7401">
        <v>1</v>
      </c>
      <c r="K7401">
        <v>668</v>
      </c>
      <c r="L7401" t="s">
        <v>35</v>
      </c>
      <c r="M7401" t="s">
        <v>21</v>
      </c>
      <c r="N7401" t="s">
        <v>32</v>
      </c>
      <c r="O7401" s="4">
        <v>92149.64</v>
      </c>
      <c r="P7401" t="s">
        <v>28</v>
      </c>
      <c r="Q7401" t="str" cm="1">
        <f t="array" ref="Q7401">_xlfn.IFS(
O7401&lt;50000,"Low Salary (&lt;$50K)",
O7401&lt;90000,"Lower Middle ($50K-$90K)",
O7401&lt;130000,"Middle ($90K-$130K)",
O7401&lt;170000,"Upper Middle ($130K-$170K)",
O7401&gt;=170000,"High Salary (&gt;$170K)"
)</f>
        <v>Middle ($90K-$130K)</v>
      </c>
      <c r="R7401" t="str" cm="1">
        <f t="array" ref="R7401">_xlfn.IFS(
G7401&lt;=2,"New Customers (0-2Y)",
G7401&lt;=5,"Growing Customers (3-5Y)",
G7401&lt;=8,"Established Customers (6-8Y)",
G7401&lt;=10,"Loyal Customers (9-10Y)"
)</f>
        <v>Established Customers (6-8Y)</v>
      </c>
    </row>
    <row r="7402" spans="1:18" x14ac:dyDescent="0.35">
      <c r="A7402">
        <v>15802071</v>
      </c>
      <c r="B7402" t="s">
        <v>2543</v>
      </c>
      <c r="C7402" t="s">
        <v>42</v>
      </c>
      <c r="D7402" t="s">
        <v>39</v>
      </c>
      <c r="E7402">
        <v>35</v>
      </c>
      <c r="F7402" t="s">
        <v>19</v>
      </c>
      <c r="G7402">
        <v>1</v>
      </c>
      <c r="H7402" s="4">
        <v>117458.51</v>
      </c>
      <c r="I7402" t="s">
        <v>33</v>
      </c>
      <c r="J7402">
        <v>1</v>
      </c>
      <c r="K7402">
        <v>762</v>
      </c>
      <c r="L7402" t="s">
        <v>35</v>
      </c>
      <c r="M7402" t="s">
        <v>27</v>
      </c>
      <c r="N7402" t="s">
        <v>22</v>
      </c>
      <c r="O7402" s="4">
        <v>178361.48</v>
      </c>
      <c r="P7402" t="s">
        <v>23</v>
      </c>
      <c r="Q7402" t="str" cm="1">
        <f t="array" ref="Q7402">_xlfn.IFS(
O7402&lt;50000,"Low Salary (&lt;$50K)",
O7402&lt;90000,"Lower Middle ($50K-$90K)",
O7402&lt;130000,"Middle ($90K-$130K)",
O7402&lt;170000,"Upper Middle ($130K-$170K)",
O7402&gt;=170000,"High Salary (&gt;$170K)"
)</f>
        <v>High Salary (&gt;$170K)</v>
      </c>
      <c r="R7402" t="str" cm="1">
        <f t="array" ref="R7402">_xlfn.IFS(
G7402&lt;=2,"New Customers (0-2Y)",
G7402&lt;=5,"Growing Customers (3-5Y)",
G7402&lt;=8,"Established Customers (6-8Y)",
G7402&lt;=10,"Loyal Customers (9-10Y)"
)</f>
        <v>New Customers (0-2Y)</v>
      </c>
    </row>
    <row r="7403" spans="1:18" x14ac:dyDescent="0.35">
      <c r="A7403">
        <v>15677395</v>
      </c>
      <c r="B7403" t="s">
        <v>336</v>
      </c>
      <c r="C7403" t="s">
        <v>17</v>
      </c>
      <c r="D7403" t="s">
        <v>18</v>
      </c>
      <c r="E7403">
        <v>39</v>
      </c>
      <c r="F7403" t="s">
        <v>19</v>
      </c>
      <c r="G7403">
        <v>9</v>
      </c>
      <c r="H7403" s="4">
        <v>129189.15</v>
      </c>
      <c r="I7403" t="s">
        <v>33</v>
      </c>
      <c r="J7403">
        <v>2</v>
      </c>
      <c r="K7403">
        <v>633</v>
      </c>
      <c r="L7403" t="s">
        <v>20</v>
      </c>
      <c r="M7403" t="s">
        <v>27</v>
      </c>
      <c r="N7403" t="s">
        <v>32</v>
      </c>
      <c r="O7403" s="4">
        <v>170998.83</v>
      </c>
      <c r="P7403" t="s">
        <v>28</v>
      </c>
      <c r="Q7403" t="str" cm="1">
        <f t="array" ref="Q7403">_xlfn.IFS(
O7403&lt;50000,"Low Salary (&lt;$50K)",
O7403&lt;90000,"Lower Middle ($50K-$90K)",
O7403&lt;130000,"Middle ($90K-$130K)",
O7403&lt;170000,"Upper Middle ($130K-$170K)",
O7403&gt;=170000,"High Salary (&gt;$170K)"
)</f>
        <v>High Salary (&gt;$170K)</v>
      </c>
      <c r="R7403" t="str" cm="1">
        <f t="array" ref="R7403">_xlfn.IFS(
G7403&lt;=2,"New Customers (0-2Y)",
G7403&lt;=5,"Growing Customers (3-5Y)",
G7403&lt;=8,"Established Customers (6-8Y)",
G7403&lt;=10,"Loyal Customers (9-10Y)"
)</f>
        <v>Loyal Customers (9-10Y)</v>
      </c>
    </row>
    <row r="7404" spans="1:18" x14ac:dyDescent="0.35">
      <c r="A7404">
        <v>15632010</v>
      </c>
      <c r="B7404" t="s">
        <v>167</v>
      </c>
      <c r="C7404" t="s">
        <v>26</v>
      </c>
      <c r="D7404" t="s">
        <v>39</v>
      </c>
      <c r="E7404">
        <v>33</v>
      </c>
      <c r="F7404" t="s">
        <v>19</v>
      </c>
      <c r="G7404">
        <v>7</v>
      </c>
      <c r="H7404" s="4">
        <v>121260.19</v>
      </c>
      <c r="I7404" t="s">
        <v>33</v>
      </c>
      <c r="J7404">
        <v>2</v>
      </c>
      <c r="K7404">
        <v>647</v>
      </c>
      <c r="L7404" t="s">
        <v>20</v>
      </c>
      <c r="M7404" t="s">
        <v>21</v>
      </c>
      <c r="N7404" t="s">
        <v>32</v>
      </c>
      <c r="O7404" s="4">
        <v>77216.479999999996</v>
      </c>
      <c r="P7404" t="s">
        <v>28</v>
      </c>
      <c r="Q7404" t="str" cm="1">
        <f t="array" ref="Q7404">_xlfn.IFS(
O7404&lt;50000,"Low Salary (&lt;$50K)",
O7404&lt;90000,"Lower Middle ($50K-$90K)",
O7404&lt;130000,"Middle ($90K-$130K)",
O7404&lt;170000,"Upper Middle ($130K-$170K)",
O7404&gt;=170000,"High Salary (&gt;$170K)"
)</f>
        <v>Lower Middle ($50K-$90K)</v>
      </c>
      <c r="R7404" t="str" cm="1">
        <f t="array" ref="R7404">_xlfn.IFS(
G7404&lt;=2,"New Customers (0-2Y)",
G7404&lt;=5,"Growing Customers (3-5Y)",
G7404&lt;=8,"Established Customers (6-8Y)",
G7404&lt;=10,"Loyal Customers (9-10Y)"
)</f>
        <v>Established Customers (6-8Y)</v>
      </c>
    </row>
    <row r="7405" spans="1:18" x14ac:dyDescent="0.35">
      <c r="A7405">
        <v>15779492</v>
      </c>
      <c r="B7405" t="s">
        <v>230</v>
      </c>
      <c r="C7405" t="s">
        <v>26</v>
      </c>
      <c r="D7405" t="s">
        <v>39</v>
      </c>
      <c r="E7405">
        <v>56</v>
      </c>
      <c r="F7405" t="s">
        <v>19</v>
      </c>
      <c r="G7405">
        <v>6</v>
      </c>
      <c r="H7405" s="4">
        <v>94231.13</v>
      </c>
      <c r="I7405" t="s">
        <v>29</v>
      </c>
      <c r="J7405">
        <v>1</v>
      </c>
      <c r="K7405">
        <v>796</v>
      </c>
      <c r="L7405" t="s">
        <v>37</v>
      </c>
      <c r="M7405" t="s">
        <v>27</v>
      </c>
      <c r="N7405" t="s">
        <v>32</v>
      </c>
      <c r="O7405" s="4">
        <v>121164.6</v>
      </c>
      <c r="P7405" t="s">
        <v>23</v>
      </c>
      <c r="Q7405" t="str" cm="1">
        <f t="array" ref="Q7405">_xlfn.IFS(
O7405&lt;50000,"Low Salary (&lt;$50K)",
O7405&lt;90000,"Lower Middle ($50K-$90K)",
O7405&lt;130000,"Middle ($90K-$130K)",
O7405&lt;170000,"Upper Middle ($130K-$170K)",
O7405&gt;=170000,"High Salary (&gt;$170K)"
)</f>
        <v>Middle ($90K-$130K)</v>
      </c>
      <c r="R7405" t="str" cm="1">
        <f t="array" ref="R7405">_xlfn.IFS(
G7405&lt;=2,"New Customers (0-2Y)",
G7405&lt;=5,"Growing Customers (3-5Y)",
G7405&lt;=8,"Established Customers (6-8Y)",
G7405&lt;=10,"Loyal Customers (9-10Y)"
)</f>
        <v>Established Customers (6-8Y)</v>
      </c>
    </row>
    <row r="7406" spans="1:18" x14ac:dyDescent="0.35">
      <c r="A7406">
        <v>15694677</v>
      </c>
      <c r="B7406" t="s">
        <v>2544</v>
      </c>
      <c r="C7406" t="s">
        <v>17</v>
      </c>
      <c r="D7406" t="s">
        <v>39</v>
      </c>
      <c r="E7406">
        <v>39</v>
      </c>
      <c r="F7406" t="s">
        <v>19</v>
      </c>
      <c r="G7406">
        <v>1</v>
      </c>
      <c r="H7406" s="4">
        <v>0</v>
      </c>
      <c r="I7406" t="s">
        <v>24</v>
      </c>
      <c r="J7406">
        <v>2</v>
      </c>
      <c r="K7406">
        <v>733</v>
      </c>
      <c r="L7406" t="s">
        <v>35</v>
      </c>
      <c r="M7406" t="s">
        <v>21</v>
      </c>
      <c r="N7406" t="s">
        <v>22</v>
      </c>
      <c r="O7406" s="4">
        <v>141841.31</v>
      </c>
      <c r="P7406" t="s">
        <v>28</v>
      </c>
      <c r="Q7406" t="str" cm="1">
        <f t="array" ref="Q7406">_xlfn.IFS(
O7406&lt;50000,"Low Salary (&lt;$50K)",
O7406&lt;90000,"Lower Middle ($50K-$90K)",
O7406&lt;130000,"Middle ($90K-$130K)",
O7406&lt;170000,"Upper Middle ($130K-$170K)",
O7406&gt;=170000,"High Salary (&gt;$170K)"
)</f>
        <v>Upper Middle ($130K-$170K)</v>
      </c>
      <c r="R7406" t="str" cm="1">
        <f t="array" ref="R7406">_xlfn.IFS(
G7406&lt;=2,"New Customers (0-2Y)",
G7406&lt;=5,"Growing Customers (3-5Y)",
G7406&lt;=8,"Established Customers (6-8Y)",
G7406&lt;=10,"Loyal Customers (9-10Y)"
)</f>
        <v>New Customers (0-2Y)</v>
      </c>
    </row>
    <row r="7407" spans="1:18" x14ac:dyDescent="0.35">
      <c r="A7407">
        <v>15704315</v>
      </c>
      <c r="B7407" t="s">
        <v>496</v>
      </c>
      <c r="C7407" t="s">
        <v>17</v>
      </c>
      <c r="D7407" t="s">
        <v>39</v>
      </c>
      <c r="E7407">
        <v>34</v>
      </c>
      <c r="F7407" t="s">
        <v>19</v>
      </c>
      <c r="G7407">
        <v>8</v>
      </c>
      <c r="H7407" s="4">
        <v>163757.06</v>
      </c>
      <c r="I7407" t="s">
        <v>33</v>
      </c>
      <c r="J7407">
        <v>1</v>
      </c>
      <c r="K7407">
        <v>556</v>
      </c>
      <c r="L7407" t="s">
        <v>31</v>
      </c>
      <c r="M7407" t="s">
        <v>21</v>
      </c>
      <c r="N7407" t="s">
        <v>22</v>
      </c>
      <c r="O7407" s="4">
        <v>104000.06</v>
      </c>
      <c r="P7407" t="s">
        <v>28</v>
      </c>
      <c r="Q7407" t="str" cm="1">
        <f t="array" ref="Q7407">_xlfn.IFS(
O7407&lt;50000,"Low Salary (&lt;$50K)",
O7407&lt;90000,"Lower Middle ($50K-$90K)",
O7407&lt;130000,"Middle ($90K-$130K)",
O7407&lt;170000,"Upper Middle ($130K-$170K)",
O7407&gt;=170000,"High Salary (&gt;$170K)"
)</f>
        <v>Middle ($90K-$130K)</v>
      </c>
      <c r="R7407" t="str" cm="1">
        <f t="array" ref="R7407">_xlfn.IFS(
G7407&lt;=2,"New Customers (0-2Y)",
G7407&lt;=5,"Growing Customers (3-5Y)",
G7407&lt;=8,"Established Customers (6-8Y)",
G7407&lt;=10,"Loyal Customers (9-10Y)"
)</f>
        <v>Established Customers (6-8Y)</v>
      </c>
    </row>
    <row r="7408" spans="1:18" x14ac:dyDescent="0.35">
      <c r="A7408">
        <v>15742009</v>
      </c>
      <c r="B7408" t="s">
        <v>335</v>
      </c>
      <c r="C7408" t="s">
        <v>26</v>
      </c>
      <c r="D7408" t="s">
        <v>39</v>
      </c>
      <c r="E7408">
        <v>58</v>
      </c>
      <c r="F7408" t="s">
        <v>19</v>
      </c>
      <c r="G7408">
        <v>4</v>
      </c>
      <c r="H7408" s="4">
        <v>0</v>
      </c>
      <c r="I7408" t="s">
        <v>24</v>
      </c>
      <c r="J7408">
        <v>2</v>
      </c>
      <c r="K7408">
        <v>489</v>
      </c>
      <c r="L7408" t="s">
        <v>44</v>
      </c>
      <c r="M7408" t="s">
        <v>21</v>
      </c>
      <c r="N7408" t="s">
        <v>22</v>
      </c>
      <c r="O7408" s="4">
        <v>191419.32</v>
      </c>
      <c r="P7408" t="s">
        <v>28</v>
      </c>
      <c r="Q7408" t="str" cm="1">
        <f t="array" ref="Q7408">_xlfn.IFS(
O7408&lt;50000,"Low Salary (&lt;$50K)",
O7408&lt;90000,"Lower Middle ($50K-$90K)",
O7408&lt;130000,"Middle ($90K-$130K)",
O7408&lt;170000,"Upper Middle ($130K-$170K)",
O7408&gt;=170000,"High Salary (&gt;$170K)"
)</f>
        <v>High Salary (&gt;$170K)</v>
      </c>
      <c r="R7408" t="str" cm="1">
        <f t="array" ref="R7408">_xlfn.IFS(
G7408&lt;=2,"New Customers (0-2Y)",
G7408&lt;=5,"Growing Customers (3-5Y)",
G7408&lt;=8,"Established Customers (6-8Y)",
G7408&lt;=10,"Loyal Customers (9-10Y)"
)</f>
        <v>Growing Customers (3-5Y)</v>
      </c>
    </row>
    <row r="7409" spans="1:18" x14ac:dyDescent="0.35">
      <c r="A7409">
        <v>15766663</v>
      </c>
      <c r="B7409" t="s">
        <v>1160</v>
      </c>
      <c r="C7409" t="s">
        <v>17</v>
      </c>
      <c r="D7409" t="s">
        <v>39</v>
      </c>
      <c r="E7409">
        <v>22</v>
      </c>
      <c r="F7409" t="s">
        <v>43</v>
      </c>
      <c r="G7409">
        <v>4</v>
      </c>
      <c r="H7409" s="4">
        <v>0</v>
      </c>
      <c r="I7409" t="s">
        <v>24</v>
      </c>
      <c r="J7409">
        <v>2</v>
      </c>
      <c r="K7409">
        <v>639</v>
      </c>
      <c r="L7409" t="s">
        <v>20</v>
      </c>
      <c r="M7409" t="s">
        <v>21</v>
      </c>
      <c r="N7409" t="s">
        <v>32</v>
      </c>
      <c r="O7409" s="4">
        <v>28188.959999999999</v>
      </c>
      <c r="P7409" t="s">
        <v>28</v>
      </c>
      <c r="Q7409" t="str" cm="1">
        <f t="array" ref="Q7409">_xlfn.IFS(
O7409&lt;50000,"Low Salary (&lt;$50K)",
O7409&lt;90000,"Lower Middle ($50K-$90K)",
O7409&lt;130000,"Middle ($90K-$130K)",
O7409&lt;170000,"Upper Middle ($130K-$170K)",
O7409&gt;=170000,"High Salary (&gt;$170K)"
)</f>
        <v>Low Salary (&lt;$50K)</v>
      </c>
      <c r="R7409" t="str" cm="1">
        <f t="array" ref="R7409">_xlfn.IFS(
G7409&lt;=2,"New Customers (0-2Y)",
G7409&lt;=5,"Growing Customers (3-5Y)",
G7409&lt;=8,"Established Customers (6-8Y)",
G7409&lt;=10,"Loyal Customers (9-10Y)"
)</f>
        <v>Growing Customers (3-5Y)</v>
      </c>
    </row>
    <row r="7410" spans="1:18" x14ac:dyDescent="0.35">
      <c r="A7410">
        <v>15742297</v>
      </c>
      <c r="B7410" t="s">
        <v>760</v>
      </c>
      <c r="C7410" t="s">
        <v>17</v>
      </c>
      <c r="D7410" t="s">
        <v>39</v>
      </c>
      <c r="E7410">
        <v>35</v>
      </c>
      <c r="F7410" t="s">
        <v>19</v>
      </c>
      <c r="G7410">
        <v>2</v>
      </c>
      <c r="H7410" s="4">
        <v>141005.47</v>
      </c>
      <c r="I7410" t="s">
        <v>33</v>
      </c>
      <c r="J7410">
        <v>1</v>
      </c>
      <c r="K7410">
        <v>715</v>
      </c>
      <c r="L7410" t="s">
        <v>35</v>
      </c>
      <c r="M7410" t="s">
        <v>21</v>
      </c>
      <c r="N7410" t="s">
        <v>22</v>
      </c>
      <c r="O7410" s="4">
        <v>60407.93</v>
      </c>
      <c r="P7410" t="s">
        <v>28</v>
      </c>
      <c r="Q7410" t="str" cm="1">
        <f t="array" ref="Q7410">_xlfn.IFS(
O7410&lt;50000,"Low Salary (&lt;$50K)",
O7410&lt;90000,"Lower Middle ($50K-$90K)",
O7410&lt;130000,"Middle ($90K-$130K)",
O7410&lt;170000,"Upper Middle ($130K-$170K)",
O7410&gt;=170000,"High Salary (&gt;$170K)"
)</f>
        <v>Lower Middle ($50K-$90K)</v>
      </c>
      <c r="R7410" t="str" cm="1">
        <f t="array" ref="R7410">_xlfn.IFS(
G7410&lt;=2,"New Customers (0-2Y)",
G7410&lt;=5,"Growing Customers (3-5Y)",
G7410&lt;=8,"Established Customers (6-8Y)",
G7410&lt;=10,"Loyal Customers (9-10Y)"
)</f>
        <v>New Customers (0-2Y)</v>
      </c>
    </row>
    <row r="7411" spans="1:18" x14ac:dyDescent="0.35">
      <c r="A7411">
        <v>15688059</v>
      </c>
      <c r="B7411" t="s">
        <v>50</v>
      </c>
      <c r="C7411" t="s">
        <v>42</v>
      </c>
      <c r="D7411" t="s">
        <v>18</v>
      </c>
      <c r="E7411">
        <v>42</v>
      </c>
      <c r="F7411" t="s">
        <v>19</v>
      </c>
      <c r="G7411">
        <v>9</v>
      </c>
      <c r="H7411" s="4">
        <v>105356.09</v>
      </c>
      <c r="I7411" t="s">
        <v>33</v>
      </c>
      <c r="J7411">
        <v>2</v>
      </c>
      <c r="K7411">
        <v>807</v>
      </c>
      <c r="L7411" t="s">
        <v>37</v>
      </c>
      <c r="M7411" t="s">
        <v>21</v>
      </c>
      <c r="N7411" t="s">
        <v>22</v>
      </c>
      <c r="O7411" s="4">
        <v>130489.37</v>
      </c>
      <c r="P7411" t="s">
        <v>28</v>
      </c>
      <c r="Q7411" t="str" cm="1">
        <f t="array" ref="Q7411">_xlfn.IFS(
O7411&lt;50000,"Low Salary (&lt;$50K)",
O7411&lt;90000,"Lower Middle ($50K-$90K)",
O7411&lt;130000,"Middle ($90K-$130K)",
O7411&lt;170000,"Upper Middle ($130K-$170K)",
O7411&gt;=170000,"High Salary (&gt;$170K)"
)</f>
        <v>Upper Middle ($130K-$170K)</v>
      </c>
      <c r="R7411" t="str" cm="1">
        <f t="array" ref="R7411">_xlfn.IFS(
G7411&lt;=2,"New Customers (0-2Y)",
G7411&lt;=5,"Growing Customers (3-5Y)",
G7411&lt;=8,"Established Customers (6-8Y)",
G7411&lt;=10,"Loyal Customers (9-10Y)"
)</f>
        <v>Loyal Customers (9-10Y)</v>
      </c>
    </row>
    <row r="7412" spans="1:18" x14ac:dyDescent="0.35">
      <c r="A7412">
        <v>15752344</v>
      </c>
      <c r="B7412" t="s">
        <v>707</v>
      </c>
      <c r="C7412" t="s">
        <v>26</v>
      </c>
      <c r="D7412" t="s">
        <v>39</v>
      </c>
      <c r="E7412">
        <v>34</v>
      </c>
      <c r="F7412" t="s">
        <v>19</v>
      </c>
      <c r="G7412">
        <v>5</v>
      </c>
      <c r="H7412" s="4">
        <v>0</v>
      </c>
      <c r="I7412" t="s">
        <v>24</v>
      </c>
      <c r="J7412">
        <v>2</v>
      </c>
      <c r="K7412">
        <v>714</v>
      </c>
      <c r="L7412" t="s">
        <v>35</v>
      </c>
      <c r="M7412" t="s">
        <v>21</v>
      </c>
      <c r="N7412" t="s">
        <v>32</v>
      </c>
      <c r="O7412" s="4">
        <v>193040.32</v>
      </c>
      <c r="P7412" t="s">
        <v>28</v>
      </c>
      <c r="Q7412" t="str" cm="1">
        <f t="array" ref="Q7412">_xlfn.IFS(
O7412&lt;50000,"Low Salary (&lt;$50K)",
O7412&lt;90000,"Lower Middle ($50K-$90K)",
O7412&lt;130000,"Middle ($90K-$130K)",
O7412&lt;170000,"Upper Middle ($130K-$170K)",
O7412&gt;=170000,"High Salary (&gt;$170K)"
)</f>
        <v>High Salary (&gt;$170K)</v>
      </c>
      <c r="R7412" t="str" cm="1">
        <f t="array" ref="R7412">_xlfn.IFS(
G7412&lt;=2,"New Customers (0-2Y)",
G7412&lt;=5,"Growing Customers (3-5Y)",
G7412&lt;=8,"Established Customers (6-8Y)",
G7412&lt;=10,"Loyal Customers (9-10Y)"
)</f>
        <v>Growing Customers (3-5Y)</v>
      </c>
    </row>
    <row r="7413" spans="1:18" x14ac:dyDescent="0.35">
      <c r="A7413">
        <v>15698749</v>
      </c>
      <c r="B7413" t="s">
        <v>45</v>
      </c>
      <c r="C7413" t="s">
        <v>42</v>
      </c>
      <c r="D7413" t="s">
        <v>18</v>
      </c>
      <c r="E7413">
        <v>23</v>
      </c>
      <c r="F7413" t="s">
        <v>43</v>
      </c>
      <c r="G7413">
        <v>6</v>
      </c>
      <c r="H7413" s="4">
        <v>85897.95</v>
      </c>
      <c r="I7413" t="s">
        <v>29</v>
      </c>
      <c r="J7413">
        <v>1</v>
      </c>
      <c r="K7413">
        <v>626</v>
      </c>
      <c r="L7413" t="s">
        <v>20</v>
      </c>
      <c r="M7413" t="s">
        <v>21</v>
      </c>
      <c r="N7413" t="s">
        <v>32</v>
      </c>
      <c r="O7413" s="4">
        <v>109742.8</v>
      </c>
      <c r="P7413" t="s">
        <v>28</v>
      </c>
      <c r="Q7413" t="str" cm="1">
        <f t="array" ref="Q7413">_xlfn.IFS(
O7413&lt;50000,"Low Salary (&lt;$50K)",
O7413&lt;90000,"Lower Middle ($50K-$90K)",
O7413&lt;130000,"Middle ($90K-$130K)",
O7413&lt;170000,"Upper Middle ($130K-$170K)",
O7413&gt;=170000,"High Salary (&gt;$170K)"
)</f>
        <v>Middle ($90K-$130K)</v>
      </c>
      <c r="R7413" t="str" cm="1">
        <f t="array" ref="R7413">_xlfn.IFS(
G7413&lt;=2,"New Customers (0-2Y)",
G7413&lt;=5,"Growing Customers (3-5Y)",
G7413&lt;=8,"Established Customers (6-8Y)",
G7413&lt;=10,"Loyal Customers (9-10Y)"
)</f>
        <v>Established Customers (6-8Y)</v>
      </c>
    </row>
    <row r="7414" spans="1:18" x14ac:dyDescent="0.35">
      <c r="A7414">
        <v>15631693</v>
      </c>
      <c r="B7414" t="s">
        <v>25</v>
      </c>
      <c r="C7414" t="s">
        <v>17</v>
      </c>
      <c r="D7414" t="s">
        <v>39</v>
      </c>
      <c r="E7414">
        <v>36</v>
      </c>
      <c r="F7414" t="s">
        <v>19</v>
      </c>
      <c r="G7414">
        <v>7</v>
      </c>
      <c r="H7414" s="4">
        <v>0</v>
      </c>
      <c r="I7414" t="s">
        <v>24</v>
      </c>
      <c r="J7414">
        <v>2</v>
      </c>
      <c r="K7414">
        <v>697</v>
      </c>
      <c r="L7414" t="s">
        <v>35</v>
      </c>
      <c r="M7414" t="s">
        <v>21</v>
      </c>
      <c r="N7414" t="s">
        <v>22</v>
      </c>
      <c r="O7414" s="4">
        <v>74760.320000000007</v>
      </c>
      <c r="P7414" t="s">
        <v>28</v>
      </c>
      <c r="Q7414" t="str" cm="1">
        <f t="array" ref="Q7414">_xlfn.IFS(
O7414&lt;50000,"Low Salary (&lt;$50K)",
O7414&lt;90000,"Lower Middle ($50K-$90K)",
O7414&lt;130000,"Middle ($90K-$130K)",
O7414&lt;170000,"Upper Middle ($130K-$170K)",
O7414&gt;=170000,"High Salary (&gt;$170K)"
)</f>
        <v>Lower Middle ($50K-$90K)</v>
      </c>
      <c r="R7414" t="str" cm="1">
        <f t="array" ref="R7414">_xlfn.IFS(
G7414&lt;=2,"New Customers (0-2Y)",
G7414&lt;=5,"Growing Customers (3-5Y)",
G7414&lt;=8,"Established Customers (6-8Y)",
G7414&lt;=10,"Loyal Customers (9-10Y)"
)</f>
        <v>Established Customers (6-8Y)</v>
      </c>
    </row>
    <row r="7415" spans="1:18" x14ac:dyDescent="0.35">
      <c r="A7415">
        <v>15604536</v>
      </c>
      <c r="B7415" t="s">
        <v>2545</v>
      </c>
      <c r="C7415" t="s">
        <v>42</v>
      </c>
      <c r="D7415" t="s">
        <v>18</v>
      </c>
      <c r="E7415">
        <v>31</v>
      </c>
      <c r="F7415" t="s">
        <v>19</v>
      </c>
      <c r="G7415">
        <v>4</v>
      </c>
      <c r="H7415" s="4">
        <v>164672.66</v>
      </c>
      <c r="I7415" t="s">
        <v>33</v>
      </c>
      <c r="J7415">
        <v>1</v>
      </c>
      <c r="K7415">
        <v>850</v>
      </c>
      <c r="L7415" t="s">
        <v>37</v>
      </c>
      <c r="M7415" t="s">
        <v>27</v>
      </c>
      <c r="N7415" t="s">
        <v>22</v>
      </c>
      <c r="O7415" s="4">
        <v>61936.1</v>
      </c>
      <c r="P7415" t="s">
        <v>28</v>
      </c>
      <c r="Q7415" t="str" cm="1">
        <f t="array" ref="Q7415">_xlfn.IFS(
O7415&lt;50000,"Low Salary (&lt;$50K)",
O7415&lt;90000,"Lower Middle ($50K-$90K)",
O7415&lt;130000,"Middle ($90K-$130K)",
O7415&lt;170000,"Upper Middle ($130K-$170K)",
O7415&gt;=170000,"High Salary (&gt;$170K)"
)</f>
        <v>Lower Middle ($50K-$90K)</v>
      </c>
      <c r="R7415" t="str" cm="1">
        <f t="array" ref="R7415">_xlfn.IFS(
G7415&lt;=2,"New Customers (0-2Y)",
G7415&lt;=5,"Growing Customers (3-5Y)",
G7415&lt;=8,"Established Customers (6-8Y)",
G7415&lt;=10,"Loyal Customers (9-10Y)"
)</f>
        <v>Growing Customers (3-5Y)</v>
      </c>
    </row>
    <row r="7416" spans="1:18" x14ac:dyDescent="0.35">
      <c r="A7416">
        <v>15802869</v>
      </c>
      <c r="B7416" t="s">
        <v>657</v>
      </c>
      <c r="C7416" t="s">
        <v>42</v>
      </c>
      <c r="D7416" t="s">
        <v>18</v>
      </c>
      <c r="E7416">
        <v>45</v>
      </c>
      <c r="F7416" t="s">
        <v>19</v>
      </c>
      <c r="G7416">
        <v>2</v>
      </c>
      <c r="H7416" s="4">
        <v>99169.67</v>
      </c>
      <c r="I7416" t="s">
        <v>29</v>
      </c>
      <c r="J7416">
        <v>2</v>
      </c>
      <c r="K7416">
        <v>737</v>
      </c>
      <c r="L7416" t="s">
        <v>35</v>
      </c>
      <c r="M7416" t="s">
        <v>21</v>
      </c>
      <c r="N7416" t="s">
        <v>22</v>
      </c>
      <c r="O7416" s="4">
        <v>78650.95</v>
      </c>
      <c r="P7416" t="s">
        <v>28</v>
      </c>
      <c r="Q7416" t="str" cm="1">
        <f t="array" ref="Q7416">_xlfn.IFS(
O7416&lt;50000,"Low Salary (&lt;$50K)",
O7416&lt;90000,"Lower Middle ($50K-$90K)",
O7416&lt;130000,"Middle ($90K-$130K)",
O7416&lt;170000,"Upper Middle ($130K-$170K)",
O7416&gt;=170000,"High Salary (&gt;$170K)"
)</f>
        <v>Lower Middle ($50K-$90K)</v>
      </c>
      <c r="R7416" t="str" cm="1">
        <f t="array" ref="R7416">_xlfn.IFS(
G7416&lt;=2,"New Customers (0-2Y)",
G7416&lt;=5,"Growing Customers (3-5Y)",
G7416&lt;=8,"Established Customers (6-8Y)",
G7416&lt;=10,"Loyal Customers (9-10Y)"
)</f>
        <v>New Customers (0-2Y)</v>
      </c>
    </row>
    <row r="7417" spans="1:18" x14ac:dyDescent="0.35">
      <c r="A7417">
        <v>15635598</v>
      </c>
      <c r="B7417" t="s">
        <v>331</v>
      </c>
      <c r="C7417" t="s">
        <v>17</v>
      </c>
      <c r="D7417" t="s">
        <v>39</v>
      </c>
      <c r="E7417">
        <v>29</v>
      </c>
      <c r="F7417" t="s">
        <v>43</v>
      </c>
      <c r="G7417">
        <v>6</v>
      </c>
      <c r="H7417" s="4">
        <v>0</v>
      </c>
      <c r="I7417" t="s">
        <v>24</v>
      </c>
      <c r="J7417">
        <v>2</v>
      </c>
      <c r="K7417">
        <v>812</v>
      </c>
      <c r="L7417" t="s">
        <v>37</v>
      </c>
      <c r="M7417" t="s">
        <v>27</v>
      </c>
      <c r="N7417" t="s">
        <v>32</v>
      </c>
      <c r="O7417" s="4">
        <v>168023.6</v>
      </c>
      <c r="P7417" t="s">
        <v>28</v>
      </c>
      <c r="Q7417" t="str" cm="1">
        <f t="array" ref="Q7417">_xlfn.IFS(
O7417&lt;50000,"Low Salary (&lt;$50K)",
O7417&lt;90000,"Lower Middle ($50K-$90K)",
O7417&lt;130000,"Middle ($90K-$130K)",
O7417&lt;170000,"Upper Middle ($130K-$170K)",
O7417&gt;=170000,"High Salary (&gt;$170K)"
)</f>
        <v>Upper Middle ($130K-$170K)</v>
      </c>
      <c r="R7417" t="str" cm="1">
        <f t="array" ref="R7417">_xlfn.IFS(
G7417&lt;=2,"New Customers (0-2Y)",
G7417&lt;=5,"Growing Customers (3-5Y)",
G7417&lt;=8,"Established Customers (6-8Y)",
G7417&lt;=10,"Loyal Customers (9-10Y)"
)</f>
        <v>Established Customers (6-8Y)</v>
      </c>
    </row>
    <row r="7418" spans="1:18" x14ac:dyDescent="0.35">
      <c r="A7418">
        <v>15592326</v>
      </c>
      <c r="B7418" t="s">
        <v>1797</v>
      </c>
      <c r="C7418" t="s">
        <v>17</v>
      </c>
      <c r="D7418" t="s">
        <v>39</v>
      </c>
      <c r="E7418">
        <v>36</v>
      </c>
      <c r="F7418" t="s">
        <v>19</v>
      </c>
      <c r="G7418">
        <v>8</v>
      </c>
      <c r="H7418" s="4">
        <v>0</v>
      </c>
      <c r="I7418" t="s">
        <v>24</v>
      </c>
      <c r="J7418">
        <v>2</v>
      </c>
      <c r="K7418">
        <v>583</v>
      </c>
      <c r="L7418" t="s">
        <v>31</v>
      </c>
      <c r="M7418" t="s">
        <v>27</v>
      </c>
      <c r="N7418" t="s">
        <v>22</v>
      </c>
      <c r="O7418" s="4">
        <v>5571.59</v>
      </c>
      <c r="P7418" t="s">
        <v>28</v>
      </c>
      <c r="Q7418" t="str" cm="1">
        <f t="array" ref="Q7418">_xlfn.IFS(
O7418&lt;50000,"Low Salary (&lt;$50K)",
O7418&lt;90000,"Lower Middle ($50K-$90K)",
O7418&lt;130000,"Middle ($90K-$130K)",
O7418&lt;170000,"Upper Middle ($130K-$170K)",
O7418&gt;=170000,"High Salary (&gt;$170K)"
)</f>
        <v>Low Salary (&lt;$50K)</v>
      </c>
      <c r="R7418" t="str" cm="1">
        <f t="array" ref="R7418">_xlfn.IFS(
G7418&lt;=2,"New Customers (0-2Y)",
G7418&lt;=5,"Growing Customers (3-5Y)",
G7418&lt;=8,"Established Customers (6-8Y)",
G7418&lt;=10,"Loyal Customers (9-10Y)"
)</f>
        <v>Established Customers (6-8Y)</v>
      </c>
    </row>
    <row r="7419" spans="1:18" x14ac:dyDescent="0.35">
      <c r="A7419">
        <v>15736533</v>
      </c>
      <c r="B7419" t="s">
        <v>357</v>
      </c>
      <c r="C7419" t="s">
        <v>42</v>
      </c>
      <c r="D7419" t="s">
        <v>18</v>
      </c>
      <c r="E7419">
        <v>37</v>
      </c>
      <c r="F7419" t="s">
        <v>19</v>
      </c>
      <c r="G7419">
        <v>5</v>
      </c>
      <c r="H7419" s="4">
        <v>124053.03</v>
      </c>
      <c r="I7419" t="s">
        <v>33</v>
      </c>
      <c r="J7419">
        <v>1</v>
      </c>
      <c r="K7419">
        <v>730</v>
      </c>
      <c r="L7419" t="s">
        <v>35</v>
      </c>
      <c r="M7419" t="s">
        <v>21</v>
      </c>
      <c r="N7419" t="s">
        <v>32</v>
      </c>
      <c r="O7419" s="4">
        <v>118591.67</v>
      </c>
      <c r="P7419" t="s">
        <v>28</v>
      </c>
      <c r="Q7419" t="str" cm="1">
        <f t="array" ref="Q7419">_xlfn.IFS(
O7419&lt;50000,"Low Salary (&lt;$50K)",
O7419&lt;90000,"Lower Middle ($50K-$90K)",
O7419&lt;130000,"Middle ($90K-$130K)",
O7419&lt;170000,"Upper Middle ($130K-$170K)",
O7419&gt;=170000,"High Salary (&gt;$170K)"
)</f>
        <v>Middle ($90K-$130K)</v>
      </c>
      <c r="R7419" t="str" cm="1">
        <f t="array" ref="R7419">_xlfn.IFS(
G7419&lt;=2,"New Customers (0-2Y)",
G7419&lt;=5,"Growing Customers (3-5Y)",
G7419&lt;=8,"Established Customers (6-8Y)",
G7419&lt;=10,"Loyal Customers (9-10Y)"
)</f>
        <v>Growing Customers (3-5Y)</v>
      </c>
    </row>
    <row r="7420" spans="1:18" x14ac:dyDescent="0.35">
      <c r="A7420">
        <v>15647191</v>
      </c>
      <c r="B7420" t="s">
        <v>895</v>
      </c>
      <c r="C7420" t="s">
        <v>17</v>
      </c>
      <c r="D7420" t="s">
        <v>39</v>
      </c>
      <c r="E7420">
        <v>36</v>
      </c>
      <c r="F7420" t="s">
        <v>19</v>
      </c>
      <c r="G7420">
        <v>4</v>
      </c>
      <c r="H7420" s="4">
        <v>0</v>
      </c>
      <c r="I7420" t="s">
        <v>24</v>
      </c>
      <c r="J7420">
        <v>2</v>
      </c>
      <c r="K7420">
        <v>677</v>
      </c>
      <c r="L7420" t="s">
        <v>35</v>
      </c>
      <c r="M7420" t="s">
        <v>21</v>
      </c>
      <c r="N7420" t="s">
        <v>32</v>
      </c>
      <c r="O7420" s="4">
        <v>7824.31</v>
      </c>
      <c r="P7420" t="s">
        <v>28</v>
      </c>
      <c r="Q7420" t="str" cm="1">
        <f t="array" ref="Q7420">_xlfn.IFS(
O7420&lt;50000,"Low Salary (&lt;$50K)",
O7420&lt;90000,"Lower Middle ($50K-$90K)",
O7420&lt;130000,"Middle ($90K-$130K)",
O7420&lt;170000,"Upper Middle ($130K-$170K)",
O7420&gt;=170000,"High Salary (&gt;$170K)"
)</f>
        <v>Low Salary (&lt;$50K)</v>
      </c>
      <c r="R7420" t="str" cm="1">
        <f t="array" ref="R7420">_xlfn.IFS(
G7420&lt;=2,"New Customers (0-2Y)",
G7420&lt;=5,"Growing Customers (3-5Y)",
G7420&lt;=8,"Established Customers (6-8Y)",
G7420&lt;=10,"Loyal Customers (9-10Y)"
)</f>
        <v>Growing Customers (3-5Y)</v>
      </c>
    </row>
    <row r="7421" spans="1:18" x14ac:dyDescent="0.35">
      <c r="A7421">
        <v>15622507</v>
      </c>
      <c r="B7421" t="s">
        <v>797</v>
      </c>
      <c r="C7421" t="s">
        <v>42</v>
      </c>
      <c r="D7421" t="s">
        <v>18</v>
      </c>
      <c r="E7421">
        <v>40</v>
      </c>
      <c r="F7421" t="s">
        <v>19</v>
      </c>
      <c r="G7421">
        <v>3</v>
      </c>
      <c r="H7421" s="4">
        <v>103499.09</v>
      </c>
      <c r="I7421" t="s">
        <v>33</v>
      </c>
      <c r="J7421">
        <v>2</v>
      </c>
      <c r="K7421">
        <v>748</v>
      </c>
      <c r="L7421" t="s">
        <v>35</v>
      </c>
      <c r="M7421" t="s">
        <v>27</v>
      </c>
      <c r="N7421" t="s">
        <v>32</v>
      </c>
      <c r="O7421" s="4">
        <v>38153.19</v>
      </c>
      <c r="P7421" t="s">
        <v>28</v>
      </c>
      <c r="Q7421" t="str" cm="1">
        <f t="array" ref="Q7421">_xlfn.IFS(
O7421&lt;50000,"Low Salary (&lt;$50K)",
O7421&lt;90000,"Lower Middle ($50K-$90K)",
O7421&lt;130000,"Middle ($90K-$130K)",
O7421&lt;170000,"Upper Middle ($130K-$170K)",
O7421&gt;=170000,"High Salary (&gt;$170K)"
)</f>
        <v>Low Salary (&lt;$50K)</v>
      </c>
      <c r="R7421" t="str" cm="1">
        <f t="array" ref="R7421">_xlfn.IFS(
G7421&lt;=2,"New Customers (0-2Y)",
G7421&lt;=5,"Growing Customers (3-5Y)",
G7421&lt;=8,"Established Customers (6-8Y)",
G7421&lt;=10,"Loyal Customers (9-10Y)"
)</f>
        <v>Growing Customers (3-5Y)</v>
      </c>
    </row>
    <row r="7422" spans="1:18" x14ac:dyDescent="0.35">
      <c r="A7422">
        <v>15765487</v>
      </c>
      <c r="B7422" t="s">
        <v>672</v>
      </c>
      <c r="C7422" t="s">
        <v>42</v>
      </c>
      <c r="D7422" t="s">
        <v>18</v>
      </c>
      <c r="E7422">
        <v>38</v>
      </c>
      <c r="F7422" t="s">
        <v>19</v>
      </c>
      <c r="G7422">
        <v>9</v>
      </c>
      <c r="H7422" s="4">
        <v>151766.71</v>
      </c>
      <c r="I7422" t="s">
        <v>33</v>
      </c>
      <c r="J7422">
        <v>1</v>
      </c>
      <c r="K7422">
        <v>753</v>
      </c>
      <c r="L7422" t="s">
        <v>35</v>
      </c>
      <c r="M7422" t="s">
        <v>21</v>
      </c>
      <c r="N7422" t="s">
        <v>22</v>
      </c>
      <c r="O7422" s="4">
        <v>180829.99</v>
      </c>
      <c r="P7422" t="s">
        <v>28</v>
      </c>
      <c r="Q7422" t="str" cm="1">
        <f t="array" ref="Q7422">_xlfn.IFS(
O7422&lt;50000,"Low Salary (&lt;$50K)",
O7422&lt;90000,"Lower Middle ($50K-$90K)",
O7422&lt;130000,"Middle ($90K-$130K)",
O7422&lt;170000,"Upper Middle ($130K-$170K)",
O7422&gt;=170000,"High Salary (&gt;$170K)"
)</f>
        <v>High Salary (&gt;$170K)</v>
      </c>
      <c r="R7422" t="str" cm="1">
        <f t="array" ref="R7422">_xlfn.IFS(
G7422&lt;=2,"New Customers (0-2Y)",
G7422&lt;=5,"Growing Customers (3-5Y)",
G7422&lt;=8,"Established Customers (6-8Y)",
G7422&lt;=10,"Loyal Customers (9-10Y)"
)</f>
        <v>Loyal Customers (9-10Y)</v>
      </c>
    </row>
    <row r="7423" spans="1:18" x14ac:dyDescent="0.35">
      <c r="A7423">
        <v>15646521</v>
      </c>
      <c r="B7423" t="s">
        <v>1046</v>
      </c>
      <c r="C7423" t="s">
        <v>26</v>
      </c>
      <c r="D7423" t="s">
        <v>18</v>
      </c>
      <c r="E7423">
        <v>36</v>
      </c>
      <c r="F7423" t="s">
        <v>19</v>
      </c>
      <c r="G7423">
        <v>1</v>
      </c>
      <c r="H7423" s="4">
        <v>0</v>
      </c>
      <c r="I7423" t="s">
        <v>24</v>
      </c>
      <c r="J7423">
        <v>1</v>
      </c>
      <c r="K7423">
        <v>634</v>
      </c>
      <c r="L7423" t="s">
        <v>20</v>
      </c>
      <c r="M7423" t="s">
        <v>21</v>
      </c>
      <c r="N7423" t="s">
        <v>22</v>
      </c>
      <c r="O7423" s="4">
        <v>143960.72</v>
      </c>
      <c r="P7423" t="s">
        <v>28</v>
      </c>
      <c r="Q7423" t="str" cm="1">
        <f t="array" ref="Q7423">_xlfn.IFS(
O7423&lt;50000,"Low Salary (&lt;$50K)",
O7423&lt;90000,"Lower Middle ($50K-$90K)",
O7423&lt;130000,"Middle ($90K-$130K)",
O7423&lt;170000,"Upper Middle ($130K-$170K)",
O7423&gt;=170000,"High Salary (&gt;$170K)"
)</f>
        <v>Upper Middle ($130K-$170K)</v>
      </c>
      <c r="R7423" t="str" cm="1">
        <f t="array" ref="R7423">_xlfn.IFS(
G7423&lt;=2,"New Customers (0-2Y)",
G7423&lt;=5,"Growing Customers (3-5Y)",
G7423&lt;=8,"Established Customers (6-8Y)",
G7423&lt;=10,"Loyal Customers (9-10Y)"
)</f>
        <v>New Customers (0-2Y)</v>
      </c>
    </row>
    <row r="7424" spans="1:18" x14ac:dyDescent="0.35">
      <c r="A7424">
        <v>15746258</v>
      </c>
      <c r="B7424" t="s">
        <v>715</v>
      </c>
      <c r="C7424" t="s">
        <v>17</v>
      </c>
      <c r="D7424" t="s">
        <v>39</v>
      </c>
      <c r="E7424">
        <v>29</v>
      </c>
      <c r="F7424" t="s">
        <v>43</v>
      </c>
      <c r="G7424">
        <v>7</v>
      </c>
      <c r="H7424" s="4">
        <v>101486.96</v>
      </c>
      <c r="I7424" t="s">
        <v>33</v>
      </c>
      <c r="J7424">
        <v>1</v>
      </c>
      <c r="K7424">
        <v>622</v>
      </c>
      <c r="L7424" t="s">
        <v>20</v>
      </c>
      <c r="M7424" t="s">
        <v>21</v>
      </c>
      <c r="N7424" t="s">
        <v>22</v>
      </c>
      <c r="O7424" s="4">
        <v>8788.35</v>
      </c>
      <c r="P7424" t="s">
        <v>28</v>
      </c>
      <c r="Q7424" t="str" cm="1">
        <f t="array" ref="Q7424">_xlfn.IFS(
O7424&lt;50000,"Low Salary (&lt;$50K)",
O7424&lt;90000,"Lower Middle ($50K-$90K)",
O7424&lt;130000,"Middle ($90K-$130K)",
O7424&lt;170000,"Upper Middle ($130K-$170K)",
O7424&gt;=170000,"High Salary (&gt;$170K)"
)</f>
        <v>Low Salary (&lt;$50K)</v>
      </c>
      <c r="R7424" t="str" cm="1">
        <f t="array" ref="R7424">_xlfn.IFS(
G7424&lt;=2,"New Customers (0-2Y)",
G7424&lt;=5,"Growing Customers (3-5Y)",
G7424&lt;=8,"Established Customers (6-8Y)",
G7424&lt;=10,"Loyal Customers (9-10Y)"
)</f>
        <v>Established Customers (6-8Y)</v>
      </c>
    </row>
    <row r="7425" spans="1:18" x14ac:dyDescent="0.35">
      <c r="A7425">
        <v>15692430</v>
      </c>
      <c r="B7425" t="s">
        <v>365</v>
      </c>
      <c r="C7425" t="s">
        <v>42</v>
      </c>
      <c r="D7425" t="s">
        <v>39</v>
      </c>
      <c r="E7425">
        <v>36</v>
      </c>
      <c r="F7425" t="s">
        <v>19</v>
      </c>
      <c r="G7425">
        <v>2</v>
      </c>
      <c r="H7425" s="4">
        <v>123601.56</v>
      </c>
      <c r="I7425" t="s">
        <v>33</v>
      </c>
      <c r="J7425">
        <v>2</v>
      </c>
      <c r="K7425">
        <v>699</v>
      </c>
      <c r="L7425" t="s">
        <v>35</v>
      </c>
      <c r="M7425" t="s">
        <v>21</v>
      </c>
      <c r="N7425" t="s">
        <v>32</v>
      </c>
      <c r="O7425" s="4">
        <v>103557.85</v>
      </c>
      <c r="P7425" t="s">
        <v>28</v>
      </c>
      <c r="Q7425" t="str" cm="1">
        <f t="array" ref="Q7425">_xlfn.IFS(
O7425&lt;50000,"Low Salary (&lt;$50K)",
O7425&lt;90000,"Lower Middle ($50K-$90K)",
O7425&lt;130000,"Middle ($90K-$130K)",
O7425&lt;170000,"Upper Middle ($130K-$170K)",
O7425&gt;=170000,"High Salary (&gt;$170K)"
)</f>
        <v>Middle ($90K-$130K)</v>
      </c>
      <c r="R7425" t="str" cm="1">
        <f t="array" ref="R7425">_xlfn.IFS(
G7425&lt;=2,"New Customers (0-2Y)",
G7425&lt;=5,"Growing Customers (3-5Y)",
G7425&lt;=8,"Established Customers (6-8Y)",
G7425&lt;=10,"Loyal Customers (9-10Y)"
)</f>
        <v>New Customers (0-2Y)</v>
      </c>
    </row>
    <row r="7426" spans="1:18" x14ac:dyDescent="0.35">
      <c r="A7426">
        <v>15625501</v>
      </c>
      <c r="B7426" t="s">
        <v>745</v>
      </c>
      <c r="C7426" t="s">
        <v>42</v>
      </c>
      <c r="D7426" t="s">
        <v>39</v>
      </c>
      <c r="E7426">
        <v>38</v>
      </c>
      <c r="F7426" t="s">
        <v>19</v>
      </c>
      <c r="G7426">
        <v>1</v>
      </c>
      <c r="H7426" s="4">
        <v>127201.58</v>
      </c>
      <c r="I7426" t="s">
        <v>33</v>
      </c>
      <c r="J7426">
        <v>1</v>
      </c>
      <c r="K7426">
        <v>570</v>
      </c>
      <c r="L7426" t="s">
        <v>31</v>
      </c>
      <c r="M7426" t="s">
        <v>21</v>
      </c>
      <c r="N7426" t="s">
        <v>32</v>
      </c>
      <c r="O7426" s="4">
        <v>147168.28</v>
      </c>
      <c r="P7426" t="s">
        <v>23</v>
      </c>
      <c r="Q7426" t="str" cm="1">
        <f t="array" ref="Q7426">_xlfn.IFS(
O7426&lt;50000,"Low Salary (&lt;$50K)",
O7426&lt;90000,"Lower Middle ($50K-$90K)",
O7426&lt;130000,"Middle ($90K-$130K)",
O7426&lt;170000,"Upper Middle ($130K-$170K)",
O7426&gt;=170000,"High Salary (&gt;$170K)"
)</f>
        <v>Upper Middle ($130K-$170K)</v>
      </c>
      <c r="R7426" t="str" cm="1">
        <f t="array" ref="R7426">_xlfn.IFS(
G7426&lt;=2,"New Customers (0-2Y)",
G7426&lt;=5,"Growing Customers (3-5Y)",
G7426&lt;=8,"Established Customers (6-8Y)",
G7426&lt;=10,"Loyal Customers (9-10Y)"
)</f>
        <v>New Customers (0-2Y)</v>
      </c>
    </row>
    <row r="7427" spans="1:18" x14ac:dyDescent="0.35">
      <c r="A7427">
        <v>15640521</v>
      </c>
      <c r="B7427" t="s">
        <v>2030</v>
      </c>
      <c r="C7427" t="s">
        <v>42</v>
      </c>
      <c r="D7427" t="s">
        <v>39</v>
      </c>
      <c r="E7427">
        <v>33</v>
      </c>
      <c r="F7427" t="s">
        <v>19</v>
      </c>
      <c r="G7427">
        <v>3</v>
      </c>
      <c r="H7427" s="4">
        <v>144962.74</v>
      </c>
      <c r="I7427" t="s">
        <v>33</v>
      </c>
      <c r="J7427">
        <v>1</v>
      </c>
      <c r="K7427">
        <v>552</v>
      </c>
      <c r="L7427" t="s">
        <v>31</v>
      </c>
      <c r="M7427" t="s">
        <v>21</v>
      </c>
      <c r="N7427" t="s">
        <v>32</v>
      </c>
      <c r="O7427" s="4">
        <v>58844.84</v>
      </c>
      <c r="P7427" t="s">
        <v>23</v>
      </c>
      <c r="Q7427" t="str" cm="1">
        <f t="array" ref="Q7427">_xlfn.IFS(
O7427&lt;50000,"Low Salary (&lt;$50K)",
O7427&lt;90000,"Lower Middle ($50K-$90K)",
O7427&lt;130000,"Middle ($90K-$130K)",
O7427&lt;170000,"Upper Middle ($130K-$170K)",
O7427&gt;=170000,"High Salary (&gt;$170K)"
)</f>
        <v>Lower Middle ($50K-$90K)</v>
      </c>
      <c r="R7427" t="str" cm="1">
        <f t="array" ref="R7427">_xlfn.IFS(
G7427&lt;=2,"New Customers (0-2Y)",
G7427&lt;=5,"Growing Customers (3-5Y)",
G7427&lt;=8,"Established Customers (6-8Y)",
G7427&lt;=10,"Loyal Customers (9-10Y)"
)</f>
        <v>Growing Customers (3-5Y)</v>
      </c>
    </row>
    <row r="7428" spans="1:18" x14ac:dyDescent="0.35">
      <c r="A7428">
        <v>15790630</v>
      </c>
      <c r="B7428" t="s">
        <v>1201</v>
      </c>
      <c r="C7428" t="s">
        <v>17</v>
      </c>
      <c r="D7428" t="s">
        <v>18</v>
      </c>
      <c r="E7428">
        <v>48</v>
      </c>
      <c r="F7428" t="s">
        <v>19</v>
      </c>
      <c r="G7428">
        <v>4</v>
      </c>
      <c r="H7428" s="4">
        <v>0</v>
      </c>
      <c r="I7428" t="s">
        <v>24</v>
      </c>
      <c r="J7428">
        <v>1</v>
      </c>
      <c r="K7428">
        <v>619</v>
      </c>
      <c r="L7428" t="s">
        <v>20</v>
      </c>
      <c r="M7428" t="s">
        <v>27</v>
      </c>
      <c r="N7428" t="s">
        <v>32</v>
      </c>
      <c r="O7428" s="4">
        <v>18094.96</v>
      </c>
      <c r="P7428" t="s">
        <v>23</v>
      </c>
      <c r="Q7428" t="str" cm="1">
        <f t="array" ref="Q7428">_xlfn.IFS(
O7428&lt;50000,"Low Salary (&lt;$50K)",
O7428&lt;90000,"Lower Middle ($50K-$90K)",
O7428&lt;130000,"Middle ($90K-$130K)",
O7428&lt;170000,"Upper Middle ($130K-$170K)",
O7428&gt;=170000,"High Salary (&gt;$170K)"
)</f>
        <v>Low Salary (&lt;$50K)</v>
      </c>
      <c r="R7428" t="str" cm="1">
        <f t="array" ref="R7428">_xlfn.IFS(
G7428&lt;=2,"New Customers (0-2Y)",
G7428&lt;=5,"Growing Customers (3-5Y)",
G7428&lt;=8,"Established Customers (6-8Y)",
G7428&lt;=10,"Loyal Customers (9-10Y)"
)</f>
        <v>Growing Customers (3-5Y)</v>
      </c>
    </row>
    <row r="7429" spans="1:18" x14ac:dyDescent="0.35">
      <c r="A7429">
        <v>15664720</v>
      </c>
      <c r="B7429" t="s">
        <v>1070</v>
      </c>
      <c r="C7429" t="s">
        <v>26</v>
      </c>
      <c r="D7429" t="s">
        <v>39</v>
      </c>
      <c r="E7429">
        <v>33</v>
      </c>
      <c r="F7429" t="s">
        <v>19</v>
      </c>
      <c r="G7429">
        <v>8</v>
      </c>
      <c r="H7429" s="4">
        <v>122017.19</v>
      </c>
      <c r="I7429" t="s">
        <v>33</v>
      </c>
      <c r="J7429">
        <v>1</v>
      </c>
      <c r="K7429">
        <v>714</v>
      </c>
      <c r="L7429" t="s">
        <v>35</v>
      </c>
      <c r="M7429" t="s">
        <v>27</v>
      </c>
      <c r="N7429" t="s">
        <v>32</v>
      </c>
      <c r="O7429" s="4">
        <v>162515.17000000001</v>
      </c>
      <c r="P7429" t="s">
        <v>28</v>
      </c>
      <c r="Q7429" t="str" cm="1">
        <f t="array" ref="Q7429">_xlfn.IFS(
O7429&lt;50000,"Low Salary (&lt;$50K)",
O7429&lt;90000,"Lower Middle ($50K-$90K)",
O7429&lt;130000,"Middle ($90K-$130K)",
O7429&lt;170000,"Upper Middle ($130K-$170K)",
O7429&gt;=170000,"High Salary (&gt;$170K)"
)</f>
        <v>Upper Middle ($130K-$170K)</v>
      </c>
      <c r="R7429" t="str" cm="1">
        <f t="array" ref="R7429">_xlfn.IFS(
G7429&lt;=2,"New Customers (0-2Y)",
G7429&lt;=5,"Growing Customers (3-5Y)",
G7429&lt;=8,"Established Customers (6-8Y)",
G7429&lt;=10,"Loyal Customers (9-10Y)"
)</f>
        <v>Established Customers (6-8Y)</v>
      </c>
    </row>
    <row r="7430" spans="1:18" x14ac:dyDescent="0.35">
      <c r="A7430">
        <v>15750055</v>
      </c>
      <c r="B7430" t="s">
        <v>30</v>
      </c>
      <c r="C7430" t="s">
        <v>26</v>
      </c>
      <c r="D7430" t="s">
        <v>39</v>
      </c>
      <c r="E7430">
        <v>32</v>
      </c>
      <c r="F7430" t="s">
        <v>19</v>
      </c>
      <c r="G7430">
        <v>9</v>
      </c>
      <c r="H7430" s="4">
        <v>100262.88</v>
      </c>
      <c r="I7430" t="s">
        <v>33</v>
      </c>
      <c r="J7430">
        <v>2</v>
      </c>
      <c r="K7430">
        <v>503</v>
      </c>
      <c r="L7430" t="s">
        <v>31</v>
      </c>
      <c r="M7430" t="s">
        <v>21</v>
      </c>
      <c r="N7430" t="s">
        <v>22</v>
      </c>
      <c r="O7430" s="4">
        <v>157921.25</v>
      </c>
      <c r="P7430" t="s">
        <v>28</v>
      </c>
      <c r="Q7430" t="str" cm="1">
        <f t="array" ref="Q7430">_xlfn.IFS(
O7430&lt;50000,"Low Salary (&lt;$50K)",
O7430&lt;90000,"Lower Middle ($50K-$90K)",
O7430&lt;130000,"Middle ($90K-$130K)",
O7430&lt;170000,"Upper Middle ($130K-$170K)",
O7430&gt;=170000,"High Salary (&gt;$170K)"
)</f>
        <v>Upper Middle ($130K-$170K)</v>
      </c>
      <c r="R7430" t="str" cm="1">
        <f t="array" ref="R7430">_xlfn.IFS(
G7430&lt;=2,"New Customers (0-2Y)",
G7430&lt;=5,"Growing Customers (3-5Y)",
G7430&lt;=8,"Established Customers (6-8Y)",
G7430&lt;=10,"Loyal Customers (9-10Y)"
)</f>
        <v>Loyal Customers (9-10Y)</v>
      </c>
    </row>
    <row r="7431" spans="1:18" x14ac:dyDescent="0.35">
      <c r="A7431">
        <v>15644878</v>
      </c>
      <c r="B7431" t="s">
        <v>25</v>
      </c>
      <c r="C7431" t="s">
        <v>26</v>
      </c>
      <c r="D7431" t="s">
        <v>18</v>
      </c>
      <c r="E7431">
        <v>43</v>
      </c>
      <c r="F7431" t="s">
        <v>19</v>
      </c>
      <c r="G7431">
        <v>6</v>
      </c>
      <c r="H7431" s="4">
        <v>117302.62</v>
      </c>
      <c r="I7431" t="s">
        <v>33</v>
      </c>
      <c r="J7431">
        <v>1</v>
      </c>
      <c r="K7431">
        <v>685</v>
      </c>
      <c r="L7431" t="s">
        <v>35</v>
      </c>
      <c r="M7431" t="s">
        <v>27</v>
      </c>
      <c r="N7431" t="s">
        <v>32</v>
      </c>
      <c r="O7431" s="4">
        <v>68701.73</v>
      </c>
      <c r="P7431" t="s">
        <v>28</v>
      </c>
      <c r="Q7431" t="str" cm="1">
        <f t="array" ref="Q7431">_xlfn.IFS(
O7431&lt;50000,"Low Salary (&lt;$50K)",
O7431&lt;90000,"Lower Middle ($50K-$90K)",
O7431&lt;130000,"Middle ($90K-$130K)",
O7431&lt;170000,"Upper Middle ($130K-$170K)",
O7431&gt;=170000,"High Salary (&gt;$170K)"
)</f>
        <v>Lower Middle ($50K-$90K)</v>
      </c>
      <c r="R7431" t="str" cm="1">
        <f t="array" ref="R7431">_xlfn.IFS(
G7431&lt;=2,"New Customers (0-2Y)",
G7431&lt;=5,"Growing Customers (3-5Y)",
G7431&lt;=8,"Established Customers (6-8Y)",
G7431&lt;=10,"Loyal Customers (9-10Y)"
)</f>
        <v>Established Customers (6-8Y)</v>
      </c>
    </row>
    <row r="7432" spans="1:18" x14ac:dyDescent="0.35">
      <c r="A7432">
        <v>15754578</v>
      </c>
      <c r="B7432" t="s">
        <v>982</v>
      </c>
      <c r="C7432" t="s">
        <v>17</v>
      </c>
      <c r="D7432" t="s">
        <v>18</v>
      </c>
      <c r="E7432">
        <v>35</v>
      </c>
      <c r="F7432" t="s">
        <v>19</v>
      </c>
      <c r="G7432">
        <v>0</v>
      </c>
      <c r="H7432" s="4">
        <v>135984.15</v>
      </c>
      <c r="I7432" t="s">
        <v>33</v>
      </c>
      <c r="J7432">
        <v>2</v>
      </c>
      <c r="K7432">
        <v>606</v>
      </c>
      <c r="L7432" t="s">
        <v>20</v>
      </c>
      <c r="M7432" t="s">
        <v>21</v>
      </c>
      <c r="N7432" t="s">
        <v>32</v>
      </c>
      <c r="O7432" s="4">
        <v>186778.89</v>
      </c>
      <c r="P7432" t="s">
        <v>28</v>
      </c>
      <c r="Q7432" t="str" cm="1">
        <f t="array" ref="Q7432">_xlfn.IFS(
O7432&lt;50000,"Low Salary (&lt;$50K)",
O7432&lt;90000,"Lower Middle ($50K-$90K)",
O7432&lt;130000,"Middle ($90K-$130K)",
O7432&lt;170000,"Upper Middle ($130K-$170K)",
O7432&gt;=170000,"High Salary (&gt;$170K)"
)</f>
        <v>High Salary (&gt;$170K)</v>
      </c>
      <c r="R7432" t="str" cm="1">
        <f t="array" ref="R7432">_xlfn.IFS(
G7432&lt;=2,"New Customers (0-2Y)",
G7432&lt;=5,"Growing Customers (3-5Y)",
G7432&lt;=8,"Established Customers (6-8Y)",
G7432&lt;=10,"Loyal Customers (9-10Y)"
)</f>
        <v>New Customers (0-2Y)</v>
      </c>
    </row>
    <row r="7433" spans="1:18" x14ac:dyDescent="0.35">
      <c r="A7433">
        <v>15705379</v>
      </c>
      <c r="B7433" t="s">
        <v>2546</v>
      </c>
      <c r="C7433" t="s">
        <v>17</v>
      </c>
      <c r="D7433" t="s">
        <v>39</v>
      </c>
      <c r="E7433">
        <v>38</v>
      </c>
      <c r="F7433" t="s">
        <v>19</v>
      </c>
      <c r="G7433">
        <v>3</v>
      </c>
      <c r="H7433" s="4">
        <v>0</v>
      </c>
      <c r="I7433" t="s">
        <v>24</v>
      </c>
      <c r="J7433">
        <v>2</v>
      </c>
      <c r="K7433">
        <v>678</v>
      </c>
      <c r="L7433" t="s">
        <v>35</v>
      </c>
      <c r="M7433" t="s">
        <v>21</v>
      </c>
      <c r="N7433" t="s">
        <v>32</v>
      </c>
      <c r="O7433" s="4">
        <v>66561.600000000006</v>
      </c>
      <c r="P7433" t="s">
        <v>28</v>
      </c>
      <c r="Q7433" t="str" cm="1">
        <f t="array" ref="Q7433">_xlfn.IFS(
O7433&lt;50000,"Low Salary (&lt;$50K)",
O7433&lt;90000,"Lower Middle ($50K-$90K)",
O7433&lt;130000,"Middle ($90K-$130K)",
O7433&lt;170000,"Upper Middle ($130K-$170K)",
O7433&gt;=170000,"High Salary (&gt;$170K)"
)</f>
        <v>Lower Middle ($50K-$90K)</v>
      </c>
      <c r="R7433" t="str" cm="1">
        <f t="array" ref="R7433">_xlfn.IFS(
G7433&lt;=2,"New Customers (0-2Y)",
G7433&lt;=5,"Growing Customers (3-5Y)",
G7433&lt;=8,"Established Customers (6-8Y)",
G7433&lt;=10,"Loyal Customers (9-10Y)"
)</f>
        <v>Growing Customers (3-5Y)</v>
      </c>
    </row>
    <row r="7434" spans="1:18" x14ac:dyDescent="0.35">
      <c r="A7434">
        <v>15761047</v>
      </c>
      <c r="B7434" t="s">
        <v>46</v>
      </c>
      <c r="C7434" t="s">
        <v>42</v>
      </c>
      <c r="D7434" t="s">
        <v>39</v>
      </c>
      <c r="E7434">
        <v>31</v>
      </c>
      <c r="F7434" t="s">
        <v>19</v>
      </c>
      <c r="G7434">
        <v>2</v>
      </c>
      <c r="H7434" s="4">
        <v>160997.54</v>
      </c>
      <c r="I7434" t="s">
        <v>33</v>
      </c>
      <c r="J7434">
        <v>2</v>
      </c>
      <c r="K7434">
        <v>724</v>
      </c>
      <c r="L7434" t="s">
        <v>35</v>
      </c>
      <c r="M7434" t="s">
        <v>27</v>
      </c>
      <c r="N7434" t="s">
        <v>22</v>
      </c>
      <c r="O7434" s="4">
        <v>64831.360000000001</v>
      </c>
      <c r="P7434" t="s">
        <v>28</v>
      </c>
      <c r="Q7434" t="str" cm="1">
        <f t="array" ref="Q7434">_xlfn.IFS(
O7434&lt;50000,"Low Salary (&lt;$50K)",
O7434&lt;90000,"Lower Middle ($50K-$90K)",
O7434&lt;130000,"Middle ($90K-$130K)",
O7434&lt;170000,"Upper Middle ($130K-$170K)",
O7434&gt;=170000,"High Salary (&gt;$170K)"
)</f>
        <v>Lower Middle ($50K-$90K)</v>
      </c>
      <c r="R7434" t="str" cm="1">
        <f t="array" ref="R7434">_xlfn.IFS(
G7434&lt;=2,"New Customers (0-2Y)",
G7434&lt;=5,"Growing Customers (3-5Y)",
G7434&lt;=8,"Established Customers (6-8Y)",
G7434&lt;=10,"Loyal Customers (9-10Y)"
)</f>
        <v>New Customers (0-2Y)</v>
      </c>
    </row>
    <row r="7435" spans="1:18" x14ac:dyDescent="0.35">
      <c r="A7435">
        <v>15671293</v>
      </c>
      <c r="B7435" t="s">
        <v>2547</v>
      </c>
      <c r="C7435" t="s">
        <v>42</v>
      </c>
      <c r="D7435" t="s">
        <v>18</v>
      </c>
      <c r="E7435">
        <v>37</v>
      </c>
      <c r="F7435" t="s">
        <v>19</v>
      </c>
      <c r="G7435">
        <v>2</v>
      </c>
      <c r="H7435" s="4">
        <v>128389.63</v>
      </c>
      <c r="I7435" t="s">
        <v>33</v>
      </c>
      <c r="J7435">
        <v>1</v>
      </c>
      <c r="K7435">
        <v>779</v>
      </c>
      <c r="L7435" t="s">
        <v>35</v>
      </c>
      <c r="M7435" t="s">
        <v>21</v>
      </c>
      <c r="N7435" t="s">
        <v>22</v>
      </c>
      <c r="O7435" s="4">
        <v>6589.16</v>
      </c>
      <c r="P7435" t="s">
        <v>23</v>
      </c>
      <c r="Q7435" t="str" cm="1">
        <f t="array" ref="Q7435">_xlfn.IFS(
O7435&lt;50000,"Low Salary (&lt;$50K)",
O7435&lt;90000,"Lower Middle ($50K-$90K)",
O7435&lt;130000,"Middle ($90K-$130K)",
O7435&lt;170000,"Upper Middle ($130K-$170K)",
O7435&gt;=170000,"High Salary (&gt;$170K)"
)</f>
        <v>Low Salary (&lt;$50K)</v>
      </c>
      <c r="R7435" t="str" cm="1">
        <f t="array" ref="R7435">_xlfn.IFS(
G7435&lt;=2,"New Customers (0-2Y)",
G7435&lt;=5,"Growing Customers (3-5Y)",
G7435&lt;=8,"Established Customers (6-8Y)",
G7435&lt;=10,"Loyal Customers (9-10Y)"
)</f>
        <v>New Customers (0-2Y)</v>
      </c>
    </row>
    <row r="7436" spans="1:18" x14ac:dyDescent="0.35">
      <c r="A7436">
        <v>15687527</v>
      </c>
      <c r="B7436" t="s">
        <v>1314</v>
      </c>
      <c r="C7436" t="s">
        <v>26</v>
      </c>
      <c r="D7436" t="s">
        <v>39</v>
      </c>
      <c r="E7436">
        <v>35</v>
      </c>
      <c r="F7436" t="s">
        <v>19</v>
      </c>
      <c r="G7436">
        <v>1</v>
      </c>
      <c r="H7436" s="4">
        <v>0</v>
      </c>
      <c r="I7436" t="s">
        <v>24</v>
      </c>
      <c r="J7436">
        <v>2</v>
      </c>
      <c r="K7436">
        <v>638</v>
      </c>
      <c r="L7436" t="s">
        <v>20</v>
      </c>
      <c r="M7436" t="s">
        <v>21</v>
      </c>
      <c r="N7436" t="s">
        <v>32</v>
      </c>
      <c r="O7436" s="4">
        <v>165370.66</v>
      </c>
      <c r="P7436" t="s">
        <v>28</v>
      </c>
      <c r="Q7436" t="str" cm="1">
        <f t="array" ref="Q7436">_xlfn.IFS(
O7436&lt;50000,"Low Salary (&lt;$50K)",
O7436&lt;90000,"Lower Middle ($50K-$90K)",
O7436&lt;130000,"Middle ($90K-$130K)",
O7436&lt;170000,"Upper Middle ($130K-$170K)",
O7436&gt;=170000,"High Salary (&gt;$170K)"
)</f>
        <v>Upper Middle ($130K-$170K)</v>
      </c>
      <c r="R7436" t="str" cm="1">
        <f t="array" ref="R7436">_xlfn.IFS(
G7436&lt;=2,"New Customers (0-2Y)",
G7436&lt;=5,"Growing Customers (3-5Y)",
G7436&lt;=8,"Established Customers (6-8Y)",
G7436&lt;=10,"Loyal Customers (9-10Y)"
)</f>
        <v>New Customers (0-2Y)</v>
      </c>
    </row>
    <row r="7437" spans="1:18" x14ac:dyDescent="0.35">
      <c r="A7437">
        <v>15647898</v>
      </c>
      <c r="B7437" t="s">
        <v>341</v>
      </c>
      <c r="C7437" t="s">
        <v>26</v>
      </c>
      <c r="D7437" t="s">
        <v>18</v>
      </c>
      <c r="E7437">
        <v>50</v>
      </c>
      <c r="F7437" t="s">
        <v>19</v>
      </c>
      <c r="G7437">
        <v>5</v>
      </c>
      <c r="H7437" s="4">
        <v>130554.51</v>
      </c>
      <c r="I7437" t="s">
        <v>33</v>
      </c>
      <c r="J7437">
        <v>3</v>
      </c>
      <c r="K7437">
        <v>610</v>
      </c>
      <c r="L7437" t="s">
        <v>20</v>
      </c>
      <c r="M7437" t="s">
        <v>21</v>
      </c>
      <c r="N7437" t="s">
        <v>32</v>
      </c>
      <c r="O7437" s="4">
        <v>184758.17</v>
      </c>
      <c r="P7437" t="s">
        <v>23</v>
      </c>
      <c r="Q7437" t="str" cm="1">
        <f t="array" ref="Q7437">_xlfn.IFS(
O7437&lt;50000,"Low Salary (&lt;$50K)",
O7437&lt;90000,"Lower Middle ($50K-$90K)",
O7437&lt;130000,"Middle ($90K-$130K)",
O7437&lt;170000,"Upper Middle ($130K-$170K)",
O7437&gt;=170000,"High Salary (&gt;$170K)"
)</f>
        <v>High Salary (&gt;$170K)</v>
      </c>
      <c r="R7437" t="str" cm="1">
        <f t="array" ref="R7437">_xlfn.IFS(
G7437&lt;=2,"New Customers (0-2Y)",
G7437&lt;=5,"Growing Customers (3-5Y)",
G7437&lt;=8,"Established Customers (6-8Y)",
G7437&lt;=10,"Loyal Customers (9-10Y)"
)</f>
        <v>Growing Customers (3-5Y)</v>
      </c>
    </row>
    <row r="7438" spans="1:18" x14ac:dyDescent="0.35">
      <c r="A7438">
        <v>15671534</v>
      </c>
      <c r="B7438" t="s">
        <v>993</v>
      </c>
      <c r="C7438" t="s">
        <v>42</v>
      </c>
      <c r="D7438" t="s">
        <v>18</v>
      </c>
      <c r="E7438">
        <v>57</v>
      </c>
      <c r="F7438" t="s">
        <v>19</v>
      </c>
      <c r="G7438">
        <v>6</v>
      </c>
      <c r="H7438" s="4">
        <v>90212</v>
      </c>
      <c r="I7438" t="s">
        <v>29</v>
      </c>
      <c r="J7438">
        <v>1</v>
      </c>
      <c r="K7438">
        <v>646</v>
      </c>
      <c r="L7438" t="s">
        <v>20</v>
      </c>
      <c r="M7438" t="s">
        <v>21</v>
      </c>
      <c r="N7438" t="s">
        <v>32</v>
      </c>
      <c r="O7438" s="4">
        <v>13911.27</v>
      </c>
      <c r="P7438" t="s">
        <v>23</v>
      </c>
      <c r="Q7438" t="str" cm="1">
        <f t="array" ref="Q7438">_xlfn.IFS(
O7438&lt;50000,"Low Salary (&lt;$50K)",
O7438&lt;90000,"Lower Middle ($50K-$90K)",
O7438&lt;130000,"Middle ($90K-$130K)",
O7438&lt;170000,"Upper Middle ($130K-$170K)",
O7438&gt;=170000,"High Salary (&gt;$170K)"
)</f>
        <v>Low Salary (&lt;$50K)</v>
      </c>
      <c r="R7438" t="str" cm="1">
        <f t="array" ref="R7438">_xlfn.IFS(
G7438&lt;=2,"New Customers (0-2Y)",
G7438&lt;=5,"Growing Customers (3-5Y)",
G7438&lt;=8,"Established Customers (6-8Y)",
G7438&lt;=10,"Loyal Customers (9-10Y)"
)</f>
        <v>Established Customers (6-8Y)</v>
      </c>
    </row>
    <row r="7439" spans="1:18" x14ac:dyDescent="0.35">
      <c r="A7439">
        <v>15591248</v>
      </c>
      <c r="B7439" t="s">
        <v>1920</v>
      </c>
      <c r="C7439" t="s">
        <v>17</v>
      </c>
      <c r="D7439" t="s">
        <v>18</v>
      </c>
      <c r="E7439">
        <v>29</v>
      </c>
      <c r="F7439" t="s">
        <v>43</v>
      </c>
      <c r="G7439">
        <v>9</v>
      </c>
      <c r="H7439" s="4">
        <v>71996.289999999994</v>
      </c>
      <c r="I7439" t="s">
        <v>29</v>
      </c>
      <c r="J7439">
        <v>1</v>
      </c>
      <c r="K7439">
        <v>628</v>
      </c>
      <c r="L7439" t="s">
        <v>20</v>
      </c>
      <c r="M7439" t="s">
        <v>21</v>
      </c>
      <c r="N7439" t="s">
        <v>22</v>
      </c>
      <c r="O7439" s="4">
        <v>34857.46</v>
      </c>
      <c r="P7439" t="s">
        <v>28</v>
      </c>
      <c r="Q7439" t="str" cm="1">
        <f t="array" ref="Q7439">_xlfn.IFS(
O7439&lt;50000,"Low Salary (&lt;$50K)",
O7439&lt;90000,"Lower Middle ($50K-$90K)",
O7439&lt;130000,"Middle ($90K-$130K)",
O7439&lt;170000,"Upper Middle ($130K-$170K)",
O7439&gt;=170000,"High Salary (&gt;$170K)"
)</f>
        <v>Low Salary (&lt;$50K)</v>
      </c>
      <c r="R7439" t="str" cm="1">
        <f t="array" ref="R7439">_xlfn.IFS(
G7439&lt;=2,"New Customers (0-2Y)",
G7439&lt;=5,"Growing Customers (3-5Y)",
G7439&lt;=8,"Established Customers (6-8Y)",
G7439&lt;=10,"Loyal Customers (9-10Y)"
)</f>
        <v>Loyal Customers (9-10Y)</v>
      </c>
    </row>
    <row r="7440" spans="1:18" x14ac:dyDescent="0.35">
      <c r="A7440">
        <v>15676156</v>
      </c>
      <c r="B7440" t="s">
        <v>285</v>
      </c>
      <c r="C7440" t="s">
        <v>17</v>
      </c>
      <c r="D7440" t="s">
        <v>18</v>
      </c>
      <c r="E7440">
        <v>32</v>
      </c>
      <c r="F7440" t="s">
        <v>19</v>
      </c>
      <c r="G7440">
        <v>4</v>
      </c>
      <c r="H7440" s="4">
        <v>85615.66</v>
      </c>
      <c r="I7440" t="s">
        <v>29</v>
      </c>
      <c r="J7440">
        <v>2</v>
      </c>
      <c r="K7440">
        <v>528</v>
      </c>
      <c r="L7440" t="s">
        <v>31</v>
      </c>
      <c r="M7440" t="s">
        <v>21</v>
      </c>
      <c r="N7440" t="s">
        <v>32</v>
      </c>
      <c r="O7440" s="4">
        <v>156192.43</v>
      </c>
      <c r="P7440" t="s">
        <v>28</v>
      </c>
      <c r="Q7440" t="str" cm="1">
        <f t="array" ref="Q7440">_xlfn.IFS(
O7440&lt;50000,"Low Salary (&lt;$50K)",
O7440&lt;90000,"Lower Middle ($50K-$90K)",
O7440&lt;130000,"Middle ($90K-$130K)",
O7440&lt;170000,"Upper Middle ($130K-$170K)",
O7440&gt;=170000,"High Salary (&gt;$170K)"
)</f>
        <v>Upper Middle ($130K-$170K)</v>
      </c>
      <c r="R7440" t="str" cm="1">
        <f t="array" ref="R7440">_xlfn.IFS(
G7440&lt;=2,"New Customers (0-2Y)",
G7440&lt;=5,"Growing Customers (3-5Y)",
G7440&lt;=8,"Established Customers (6-8Y)",
G7440&lt;=10,"Loyal Customers (9-10Y)"
)</f>
        <v>Growing Customers (3-5Y)</v>
      </c>
    </row>
    <row r="7441" spans="1:18" x14ac:dyDescent="0.35">
      <c r="A7441">
        <v>15812918</v>
      </c>
      <c r="B7441" t="s">
        <v>51</v>
      </c>
      <c r="C7441" t="s">
        <v>17</v>
      </c>
      <c r="D7441" t="s">
        <v>18</v>
      </c>
      <c r="E7441">
        <v>27</v>
      </c>
      <c r="F7441" t="s">
        <v>43</v>
      </c>
      <c r="G7441">
        <v>6</v>
      </c>
      <c r="H7441" s="4">
        <v>62339.81</v>
      </c>
      <c r="I7441" t="s">
        <v>29</v>
      </c>
      <c r="J7441">
        <v>2</v>
      </c>
      <c r="K7441">
        <v>432</v>
      </c>
      <c r="L7441" t="s">
        <v>44</v>
      </c>
      <c r="M7441" t="s">
        <v>27</v>
      </c>
      <c r="N7441" t="s">
        <v>32</v>
      </c>
      <c r="O7441" s="4">
        <v>53874.67</v>
      </c>
      <c r="P7441" t="s">
        <v>28</v>
      </c>
      <c r="Q7441" t="str" cm="1">
        <f t="array" ref="Q7441">_xlfn.IFS(
O7441&lt;50000,"Low Salary (&lt;$50K)",
O7441&lt;90000,"Lower Middle ($50K-$90K)",
O7441&lt;130000,"Middle ($90K-$130K)",
O7441&lt;170000,"Upper Middle ($130K-$170K)",
O7441&gt;=170000,"High Salary (&gt;$170K)"
)</f>
        <v>Lower Middle ($50K-$90K)</v>
      </c>
      <c r="R7441" t="str" cm="1">
        <f t="array" ref="R7441">_xlfn.IFS(
G7441&lt;=2,"New Customers (0-2Y)",
G7441&lt;=5,"Growing Customers (3-5Y)",
G7441&lt;=8,"Established Customers (6-8Y)",
G7441&lt;=10,"Loyal Customers (9-10Y)"
)</f>
        <v>Established Customers (6-8Y)</v>
      </c>
    </row>
    <row r="7442" spans="1:18" x14ac:dyDescent="0.35">
      <c r="A7442">
        <v>15604130</v>
      </c>
      <c r="B7442" t="s">
        <v>641</v>
      </c>
      <c r="C7442" t="s">
        <v>26</v>
      </c>
      <c r="D7442" t="s">
        <v>18</v>
      </c>
      <c r="E7442">
        <v>47</v>
      </c>
      <c r="F7442" t="s">
        <v>19</v>
      </c>
      <c r="G7442">
        <v>6</v>
      </c>
      <c r="H7442" s="4">
        <v>142319.03</v>
      </c>
      <c r="I7442" t="s">
        <v>33</v>
      </c>
      <c r="J7442">
        <v>1</v>
      </c>
      <c r="K7442">
        <v>622</v>
      </c>
      <c r="L7442" t="s">
        <v>20</v>
      </c>
      <c r="M7442" t="s">
        <v>27</v>
      </c>
      <c r="N7442" t="s">
        <v>32</v>
      </c>
      <c r="O7442" s="4">
        <v>100183.05</v>
      </c>
      <c r="P7442" t="s">
        <v>28</v>
      </c>
      <c r="Q7442" t="str" cm="1">
        <f t="array" ref="Q7442">_xlfn.IFS(
O7442&lt;50000,"Low Salary (&lt;$50K)",
O7442&lt;90000,"Lower Middle ($50K-$90K)",
O7442&lt;130000,"Middle ($90K-$130K)",
O7442&lt;170000,"Upper Middle ($130K-$170K)",
O7442&gt;=170000,"High Salary (&gt;$170K)"
)</f>
        <v>Middle ($90K-$130K)</v>
      </c>
      <c r="R7442" t="str" cm="1">
        <f t="array" ref="R7442">_xlfn.IFS(
G7442&lt;=2,"New Customers (0-2Y)",
G7442&lt;=5,"Growing Customers (3-5Y)",
G7442&lt;=8,"Established Customers (6-8Y)",
G7442&lt;=10,"Loyal Customers (9-10Y)"
)</f>
        <v>Established Customers (6-8Y)</v>
      </c>
    </row>
    <row r="7443" spans="1:18" x14ac:dyDescent="0.35">
      <c r="A7443">
        <v>15700549</v>
      </c>
      <c r="B7443" t="s">
        <v>2548</v>
      </c>
      <c r="C7443" t="s">
        <v>17</v>
      </c>
      <c r="D7443" t="s">
        <v>39</v>
      </c>
      <c r="E7443">
        <v>54</v>
      </c>
      <c r="F7443" t="s">
        <v>19</v>
      </c>
      <c r="G7443">
        <v>5</v>
      </c>
      <c r="H7443" s="4">
        <v>0</v>
      </c>
      <c r="I7443" t="s">
        <v>24</v>
      </c>
      <c r="J7443">
        <v>2</v>
      </c>
      <c r="K7443">
        <v>721</v>
      </c>
      <c r="L7443" t="s">
        <v>35</v>
      </c>
      <c r="M7443" t="s">
        <v>21</v>
      </c>
      <c r="N7443" t="s">
        <v>22</v>
      </c>
      <c r="O7443" s="4">
        <v>4493.12</v>
      </c>
      <c r="P7443" t="s">
        <v>28</v>
      </c>
      <c r="Q7443" t="str" cm="1">
        <f t="array" ref="Q7443">_xlfn.IFS(
O7443&lt;50000,"Low Salary (&lt;$50K)",
O7443&lt;90000,"Lower Middle ($50K-$90K)",
O7443&lt;130000,"Middle ($90K-$130K)",
O7443&lt;170000,"Upper Middle ($130K-$170K)",
O7443&gt;=170000,"High Salary (&gt;$170K)"
)</f>
        <v>Low Salary (&lt;$50K)</v>
      </c>
      <c r="R7443" t="str" cm="1">
        <f t="array" ref="R7443">_xlfn.IFS(
G7443&lt;=2,"New Customers (0-2Y)",
G7443&lt;=5,"Growing Customers (3-5Y)",
G7443&lt;=8,"Established Customers (6-8Y)",
G7443&lt;=10,"Loyal Customers (9-10Y)"
)</f>
        <v>Growing Customers (3-5Y)</v>
      </c>
    </row>
    <row r="7444" spans="1:18" x14ac:dyDescent="0.35">
      <c r="A7444">
        <v>15715519</v>
      </c>
      <c r="B7444" t="s">
        <v>2549</v>
      </c>
      <c r="C7444" t="s">
        <v>26</v>
      </c>
      <c r="D7444" t="s">
        <v>39</v>
      </c>
      <c r="E7444">
        <v>36</v>
      </c>
      <c r="F7444" t="s">
        <v>19</v>
      </c>
      <c r="G7444">
        <v>5</v>
      </c>
      <c r="H7444" s="4">
        <v>0</v>
      </c>
      <c r="I7444" t="s">
        <v>24</v>
      </c>
      <c r="J7444">
        <v>2</v>
      </c>
      <c r="K7444">
        <v>614</v>
      </c>
      <c r="L7444" t="s">
        <v>20</v>
      </c>
      <c r="M7444" t="s">
        <v>21</v>
      </c>
      <c r="N7444" t="s">
        <v>32</v>
      </c>
      <c r="O7444" s="4">
        <v>130610.78</v>
      </c>
      <c r="P7444" t="s">
        <v>28</v>
      </c>
      <c r="Q7444" t="str" cm="1">
        <f t="array" ref="Q7444">_xlfn.IFS(
O7444&lt;50000,"Low Salary (&lt;$50K)",
O7444&lt;90000,"Lower Middle ($50K-$90K)",
O7444&lt;130000,"Middle ($90K-$130K)",
O7444&lt;170000,"Upper Middle ($130K-$170K)",
O7444&gt;=170000,"High Salary (&gt;$170K)"
)</f>
        <v>Upper Middle ($130K-$170K)</v>
      </c>
      <c r="R7444" t="str" cm="1">
        <f t="array" ref="R7444">_xlfn.IFS(
G7444&lt;=2,"New Customers (0-2Y)",
G7444&lt;=5,"Growing Customers (3-5Y)",
G7444&lt;=8,"Established Customers (6-8Y)",
G7444&lt;=10,"Loyal Customers (9-10Y)"
)</f>
        <v>Growing Customers (3-5Y)</v>
      </c>
    </row>
    <row r="7445" spans="1:18" x14ac:dyDescent="0.35">
      <c r="A7445">
        <v>15707042</v>
      </c>
      <c r="B7445" t="s">
        <v>58</v>
      </c>
      <c r="C7445" t="s">
        <v>17</v>
      </c>
      <c r="D7445" t="s">
        <v>18</v>
      </c>
      <c r="E7445">
        <v>24</v>
      </c>
      <c r="F7445" t="s">
        <v>43</v>
      </c>
      <c r="G7445">
        <v>2</v>
      </c>
      <c r="H7445" s="4">
        <v>87413.19</v>
      </c>
      <c r="I7445" t="s">
        <v>29</v>
      </c>
      <c r="J7445">
        <v>1</v>
      </c>
      <c r="K7445">
        <v>634</v>
      </c>
      <c r="L7445" t="s">
        <v>20</v>
      </c>
      <c r="M7445" t="s">
        <v>21</v>
      </c>
      <c r="N7445" t="s">
        <v>32</v>
      </c>
      <c r="O7445" s="4">
        <v>63340.65</v>
      </c>
      <c r="P7445" t="s">
        <v>28</v>
      </c>
      <c r="Q7445" t="str" cm="1">
        <f t="array" ref="Q7445">_xlfn.IFS(
O7445&lt;50000,"Low Salary (&lt;$50K)",
O7445&lt;90000,"Lower Middle ($50K-$90K)",
O7445&lt;130000,"Middle ($90K-$130K)",
O7445&lt;170000,"Upper Middle ($130K-$170K)",
O7445&gt;=170000,"High Salary (&gt;$170K)"
)</f>
        <v>Lower Middle ($50K-$90K)</v>
      </c>
      <c r="R7445" t="str" cm="1">
        <f t="array" ref="R7445">_xlfn.IFS(
G7445&lt;=2,"New Customers (0-2Y)",
G7445&lt;=5,"Growing Customers (3-5Y)",
G7445&lt;=8,"Established Customers (6-8Y)",
G7445&lt;=10,"Loyal Customers (9-10Y)"
)</f>
        <v>New Customers (0-2Y)</v>
      </c>
    </row>
    <row r="7446" spans="1:18" x14ac:dyDescent="0.35">
      <c r="A7446">
        <v>15605276</v>
      </c>
      <c r="B7446" t="s">
        <v>2550</v>
      </c>
      <c r="C7446" t="s">
        <v>17</v>
      </c>
      <c r="D7446" t="s">
        <v>18</v>
      </c>
      <c r="E7446">
        <v>29</v>
      </c>
      <c r="F7446" t="s">
        <v>43</v>
      </c>
      <c r="G7446">
        <v>4</v>
      </c>
      <c r="H7446" s="4">
        <v>0</v>
      </c>
      <c r="I7446" t="s">
        <v>24</v>
      </c>
      <c r="J7446">
        <v>2</v>
      </c>
      <c r="K7446">
        <v>742</v>
      </c>
      <c r="L7446" t="s">
        <v>35</v>
      </c>
      <c r="M7446" t="s">
        <v>21</v>
      </c>
      <c r="N7446" t="s">
        <v>22</v>
      </c>
      <c r="O7446" s="4">
        <v>180066.59</v>
      </c>
      <c r="P7446" t="s">
        <v>28</v>
      </c>
      <c r="Q7446" t="str" cm="1">
        <f t="array" ref="Q7446">_xlfn.IFS(
O7446&lt;50000,"Low Salary (&lt;$50K)",
O7446&lt;90000,"Lower Middle ($50K-$90K)",
O7446&lt;130000,"Middle ($90K-$130K)",
O7446&lt;170000,"Upper Middle ($130K-$170K)",
O7446&gt;=170000,"High Salary (&gt;$170K)"
)</f>
        <v>High Salary (&gt;$170K)</v>
      </c>
      <c r="R7446" t="str" cm="1">
        <f t="array" ref="R7446">_xlfn.IFS(
G7446&lt;=2,"New Customers (0-2Y)",
G7446&lt;=5,"Growing Customers (3-5Y)",
G7446&lt;=8,"Established Customers (6-8Y)",
G7446&lt;=10,"Loyal Customers (9-10Y)"
)</f>
        <v>Growing Customers (3-5Y)</v>
      </c>
    </row>
    <row r="7447" spans="1:18" x14ac:dyDescent="0.35">
      <c r="A7447">
        <v>15630592</v>
      </c>
      <c r="B7447" t="s">
        <v>780</v>
      </c>
      <c r="C7447" t="s">
        <v>17</v>
      </c>
      <c r="D7447" t="s">
        <v>18</v>
      </c>
      <c r="E7447">
        <v>45</v>
      </c>
      <c r="F7447" t="s">
        <v>19</v>
      </c>
      <c r="G7447">
        <v>4</v>
      </c>
      <c r="H7447" s="4">
        <v>0</v>
      </c>
      <c r="I7447" t="s">
        <v>24</v>
      </c>
      <c r="J7447">
        <v>1</v>
      </c>
      <c r="K7447">
        <v>516</v>
      </c>
      <c r="L7447" t="s">
        <v>31</v>
      </c>
      <c r="M7447" t="s">
        <v>21</v>
      </c>
      <c r="N7447" t="s">
        <v>32</v>
      </c>
      <c r="O7447" s="4">
        <v>95273.73</v>
      </c>
      <c r="P7447" t="s">
        <v>23</v>
      </c>
      <c r="Q7447" t="str" cm="1">
        <f t="array" ref="Q7447">_xlfn.IFS(
O7447&lt;50000,"Low Salary (&lt;$50K)",
O7447&lt;90000,"Lower Middle ($50K-$90K)",
O7447&lt;130000,"Middle ($90K-$130K)",
O7447&lt;170000,"Upper Middle ($130K-$170K)",
O7447&gt;=170000,"High Salary (&gt;$170K)"
)</f>
        <v>Middle ($90K-$130K)</v>
      </c>
      <c r="R7447" t="str" cm="1">
        <f t="array" ref="R7447">_xlfn.IFS(
G7447&lt;=2,"New Customers (0-2Y)",
G7447&lt;=5,"Growing Customers (3-5Y)",
G7447&lt;=8,"Established Customers (6-8Y)",
G7447&lt;=10,"Loyal Customers (9-10Y)"
)</f>
        <v>Growing Customers (3-5Y)</v>
      </c>
    </row>
    <row r="7448" spans="1:18" x14ac:dyDescent="0.35">
      <c r="A7448">
        <v>15636626</v>
      </c>
      <c r="B7448" t="s">
        <v>268</v>
      </c>
      <c r="C7448" t="s">
        <v>17</v>
      </c>
      <c r="D7448" t="s">
        <v>39</v>
      </c>
      <c r="E7448">
        <v>35</v>
      </c>
      <c r="F7448" t="s">
        <v>19</v>
      </c>
      <c r="G7448">
        <v>3</v>
      </c>
      <c r="H7448" s="4">
        <v>97560.16</v>
      </c>
      <c r="I7448" t="s">
        <v>29</v>
      </c>
      <c r="J7448">
        <v>1</v>
      </c>
      <c r="K7448">
        <v>718</v>
      </c>
      <c r="L7448" t="s">
        <v>35</v>
      </c>
      <c r="M7448" t="s">
        <v>21</v>
      </c>
      <c r="N7448" t="s">
        <v>22</v>
      </c>
      <c r="O7448" s="4">
        <v>53511.74</v>
      </c>
      <c r="P7448" t="s">
        <v>28</v>
      </c>
      <c r="Q7448" t="str" cm="1">
        <f t="array" ref="Q7448">_xlfn.IFS(
O7448&lt;50000,"Low Salary (&lt;$50K)",
O7448&lt;90000,"Lower Middle ($50K-$90K)",
O7448&lt;130000,"Middle ($90K-$130K)",
O7448&lt;170000,"Upper Middle ($130K-$170K)",
O7448&gt;=170000,"High Salary (&gt;$170K)"
)</f>
        <v>Lower Middle ($50K-$90K)</v>
      </c>
      <c r="R7448" t="str" cm="1">
        <f t="array" ref="R7448">_xlfn.IFS(
G7448&lt;=2,"New Customers (0-2Y)",
G7448&lt;=5,"Growing Customers (3-5Y)",
G7448&lt;=8,"Established Customers (6-8Y)",
G7448&lt;=10,"Loyal Customers (9-10Y)"
)</f>
        <v>Growing Customers (3-5Y)</v>
      </c>
    </row>
    <row r="7449" spans="1:18" x14ac:dyDescent="0.35">
      <c r="A7449">
        <v>15740411</v>
      </c>
      <c r="B7449" t="s">
        <v>2551</v>
      </c>
      <c r="C7449" t="s">
        <v>42</v>
      </c>
      <c r="D7449" t="s">
        <v>39</v>
      </c>
      <c r="E7449">
        <v>30</v>
      </c>
      <c r="F7449" t="s">
        <v>19</v>
      </c>
      <c r="G7449">
        <v>8</v>
      </c>
      <c r="H7449" s="4">
        <v>141787.31</v>
      </c>
      <c r="I7449" t="s">
        <v>33</v>
      </c>
      <c r="J7449">
        <v>2</v>
      </c>
      <c r="K7449">
        <v>636</v>
      </c>
      <c r="L7449" t="s">
        <v>20</v>
      </c>
      <c r="M7449" t="s">
        <v>21</v>
      </c>
      <c r="N7449" t="s">
        <v>22</v>
      </c>
      <c r="O7449" s="4">
        <v>109685.61</v>
      </c>
      <c r="P7449" t="s">
        <v>28</v>
      </c>
      <c r="Q7449" t="str" cm="1">
        <f t="array" ref="Q7449">_xlfn.IFS(
O7449&lt;50000,"Low Salary (&lt;$50K)",
O7449&lt;90000,"Lower Middle ($50K-$90K)",
O7449&lt;130000,"Middle ($90K-$130K)",
O7449&lt;170000,"Upper Middle ($130K-$170K)",
O7449&gt;=170000,"High Salary (&gt;$170K)"
)</f>
        <v>Middle ($90K-$130K)</v>
      </c>
      <c r="R7449" t="str" cm="1">
        <f t="array" ref="R7449">_xlfn.IFS(
G7449&lt;=2,"New Customers (0-2Y)",
G7449&lt;=5,"Growing Customers (3-5Y)",
G7449&lt;=8,"Established Customers (6-8Y)",
G7449&lt;=10,"Loyal Customers (9-10Y)"
)</f>
        <v>Established Customers (6-8Y)</v>
      </c>
    </row>
    <row r="7450" spans="1:18" x14ac:dyDescent="0.35">
      <c r="A7450">
        <v>15593834</v>
      </c>
      <c r="B7450" t="s">
        <v>411</v>
      </c>
      <c r="C7450" t="s">
        <v>26</v>
      </c>
      <c r="D7450" t="s">
        <v>39</v>
      </c>
      <c r="E7450">
        <v>36</v>
      </c>
      <c r="F7450" t="s">
        <v>19</v>
      </c>
      <c r="G7450">
        <v>7</v>
      </c>
      <c r="H7450" s="4">
        <v>129934.64</v>
      </c>
      <c r="I7450" t="s">
        <v>33</v>
      </c>
      <c r="J7450">
        <v>1</v>
      </c>
      <c r="K7450">
        <v>691</v>
      </c>
      <c r="L7450" t="s">
        <v>35</v>
      </c>
      <c r="M7450" t="s">
        <v>27</v>
      </c>
      <c r="N7450" t="s">
        <v>32</v>
      </c>
      <c r="O7450" s="4">
        <v>75664.56</v>
      </c>
      <c r="P7450" t="s">
        <v>23</v>
      </c>
      <c r="Q7450" t="str" cm="1">
        <f t="array" ref="Q7450">_xlfn.IFS(
O7450&lt;50000,"Low Salary (&lt;$50K)",
O7450&lt;90000,"Lower Middle ($50K-$90K)",
O7450&lt;130000,"Middle ($90K-$130K)",
O7450&lt;170000,"Upper Middle ($130K-$170K)",
O7450&gt;=170000,"High Salary (&gt;$170K)"
)</f>
        <v>Lower Middle ($50K-$90K)</v>
      </c>
      <c r="R7450" t="str" cm="1">
        <f t="array" ref="R7450">_xlfn.IFS(
G7450&lt;=2,"New Customers (0-2Y)",
G7450&lt;=5,"Growing Customers (3-5Y)",
G7450&lt;=8,"Established Customers (6-8Y)",
G7450&lt;=10,"Loyal Customers (9-10Y)"
)</f>
        <v>Established Customers (6-8Y)</v>
      </c>
    </row>
    <row r="7451" spans="1:18" x14ac:dyDescent="0.35">
      <c r="A7451">
        <v>15804235</v>
      </c>
      <c r="B7451" t="s">
        <v>155</v>
      </c>
      <c r="C7451" t="s">
        <v>17</v>
      </c>
      <c r="D7451" t="s">
        <v>18</v>
      </c>
      <c r="E7451">
        <v>37</v>
      </c>
      <c r="F7451" t="s">
        <v>19</v>
      </c>
      <c r="G7451">
        <v>2</v>
      </c>
      <c r="H7451" s="4">
        <v>166178.01999999999</v>
      </c>
      <c r="I7451" t="s">
        <v>33</v>
      </c>
      <c r="J7451">
        <v>2</v>
      </c>
      <c r="K7451">
        <v>698</v>
      </c>
      <c r="L7451" t="s">
        <v>35</v>
      </c>
      <c r="M7451" t="s">
        <v>21</v>
      </c>
      <c r="N7451" t="s">
        <v>22</v>
      </c>
      <c r="O7451" s="4">
        <v>71972.95</v>
      </c>
      <c r="P7451" t="s">
        <v>28</v>
      </c>
      <c r="Q7451" t="str" cm="1">
        <f t="array" ref="Q7451">_xlfn.IFS(
O7451&lt;50000,"Low Salary (&lt;$50K)",
O7451&lt;90000,"Lower Middle ($50K-$90K)",
O7451&lt;130000,"Middle ($90K-$130K)",
O7451&lt;170000,"Upper Middle ($130K-$170K)",
O7451&gt;=170000,"High Salary (&gt;$170K)"
)</f>
        <v>Lower Middle ($50K-$90K)</v>
      </c>
      <c r="R7451" t="str" cm="1">
        <f t="array" ref="R7451">_xlfn.IFS(
G7451&lt;=2,"New Customers (0-2Y)",
G7451&lt;=5,"Growing Customers (3-5Y)",
G7451&lt;=8,"Established Customers (6-8Y)",
G7451&lt;=10,"Loyal Customers (9-10Y)"
)</f>
        <v>New Customers (0-2Y)</v>
      </c>
    </row>
    <row r="7452" spans="1:18" x14ac:dyDescent="0.35">
      <c r="A7452">
        <v>15679801</v>
      </c>
      <c r="B7452" t="s">
        <v>335</v>
      </c>
      <c r="C7452" t="s">
        <v>26</v>
      </c>
      <c r="D7452" t="s">
        <v>18</v>
      </c>
      <c r="E7452">
        <v>39</v>
      </c>
      <c r="F7452" t="s">
        <v>19</v>
      </c>
      <c r="G7452">
        <v>5</v>
      </c>
      <c r="H7452" s="4">
        <v>163097.54999999999</v>
      </c>
      <c r="I7452" t="s">
        <v>33</v>
      </c>
      <c r="J7452">
        <v>2</v>
      </c>
      <c r="K7452">
        <v>712</v>
      </c>
      <c r="L7452" t="s">
        <v>35</v>
      </c>
      <c r="M7452" t="s">
        <v>21</v>
      </c>
      <c r="N7452" t="s">
        <v>22</v>
      </c>
      <c r="O7452" s="4">
        <v>23702.42</v>
      </c>
      <c r="P7452" t="s">
        <v>28</v>
      </c>
      <c r="Q7452" t="str" cm="1">
        <f t="array" ref="Q7452">_xlfn.IFS(
O7452&lt;50000,"Low Salary (&lt;$50K)",
O7452&lt;90000,"Lower Middle ($50K-$90K)",
O7452&lt;130000,"Middle ($90K-$130K)",
O7452&lt;170000,"Upper Middle ($130K-$170K)",
O7452&gt;=170000,"High Salary (&gt;$170K)"
)</f>
        <v>Low Salary (&lt;$50K)</v>
      </c>
      <c r="R7452" t="str" cm="1">
        <f t="array" ref="R7452">_xlfn.IFS(
G7452&lt;=2,"New Customers (0-2Y)",
G7452&lt;=5,"Growing Customers (3-5Y)",
G7452&lt;=8,"Established Customers (6-8Y)",
G7452&lt;=10,"Loyal Customers (9-10Y)"
)</f>
        <v>Growing Customers (3-5Y)</v>
      </c>
    </row>
    <row r="7453" spans="1:18" x14ac:dyDescent="0.35">
      <c r="A7453">
        <v>15673907</v>
      </c>
      <c r="B7453" t="s">
        <v>667</v>
      </c>
      <c r="C7453" t="s">
        <v>17</v>
      </c>
      <c r="D7453" t="s">
        <v>39</v>
      </c>
      <c r="E7453">
        <v>20</v>
      </c>
      <c r="F7453" t="s">
        <v>43</v>
      </c>
      <c r="G7453">
        <v>8</v>
      </c>
      <c r="H7453" s="4">
        <v>0</v>
      </c>
      <c r="I7453" t="s">
        <v>24</v>
      </c>
      <c r="J7453">
        <v>2</v>
      </c>
      <c r="K7453">
        <v>659</v>
      </c>
      <c r="L7453" t="s">
        <v>20</v>
      </c>
      <c r="M7453" t="s">
        <v>27</v>
      </c>
      <c r="N7453" t="s">
        <v>32</v>
      </c>
      <c r="O7453" s="4">
        <v>112572.02</v>
      </c>
      <c r="P7453" t="s">
        <v>28</v>
      </c>
      <c r="Q7453" t="str" cm="1">
        <f t="array" ref="Q7453">_xlfn.IFS(
O7453&lt;50000,"Low Salary (&lt;$50K)",
O7453&lt;90000,"Lower Middle ($50K-$90K)",
O7453&lt;130000,"Middle ($90K-$130K)",
O7453&lt;170000,"Upper Middle ($130K-$170K)",
O7453&gt;=170000,"High Salary (&gt;$170K)"
)</f>
        <v>Middle ($90K-$130K)</v>
      </c>
      <c r="R7453" t="str" cm="1">
        <f t="array" ref="R7453">_xlfn.IFS(
G7453&lt;=2,"New Customers (0-2Y)",
G7453&lt;=5,"Growing Customers (3-5Y)",
G7453&lt;=8,"Established Customers (6-8Y)",
G7453&lt;=10,"Loyal Customers (9-10Y)"
)</f>
        <v>Established Customers (6-8Y)</v>
      </c>
    </row>
    <row r="7454" spans="1:18" x14ac:dyDescent="0.35">
      <c r="A7454">
        <v>15636562</v>
      </c>
      <c r="B7454" t="s">
        <v>2042</v>
      </c>
      <c r="C7454" t="s">
        <v>26</v>
      </c>
      <c r="D7454" t="s">
        <v>39</v>
      </c>
      <c r="E7454">
        <v>44</v>
      </c>
      <c r="F7454" t="s">
        <v>19</v>
      </c>
      <c r="G7454">
        <v>8</v>
      </c>
      <c r="H7454" s="4">
        <v>0</v>
      </c>
      <c r="I7454" t="s">
        <v>24</v>
      </c>
      <c r="J7454">
        <v>2</v>
      </c>
      <c r="K7454">
        <v>573</v>
      </c>
      <c r="L7454" t="s">
        <v>31</v>
      </c>
      <c r="M7454" t="s">
        <v>27</v>
      </c>
      <c r="N7454" t="s">
        <v>32</v>
      </c>
      <c r="O7454" s="4">
        <v>62424.46</v>
      </c>
      <c r="P7454" t="s">
        <v>28</v>
      </c>
      <c r="Q7454" t="str" cm="1">
        <f t="array" ref="Q7454">_xlfn.IFS(
O7454&lt;50000,"Low Salary (&lt;$50K)",
O7454&lt;90000,"Lower Middle ($50K-$90K)",
O7454&lt;130000,"Middle ($90K-$130K)",
O7454&lt;170000,"Upper Middle ($130K-$170K)",
O7454&gt;=170000,"High Salary (&gt;$170K)"
)</f>
        <v>Lower Middle ($50K-$90K)</v>
      </c>
      <c r="R7454" t="str" cm="1">
        <f t="array" ref="R7454">_xlfn.IFS(
G7454&lt;=2,"New Customers (0-2Y)",
G7454&lt;=5,"Growing Customers (3-5Y)",
G7454&lt;=8,"Established Customers (6-8Y)",
G7454&lt;=10,"Loyal Customers (9-10Y)"
)</f>
        <v>Established Customers (6-8Y)</v>
      </c>
    </row>
    <row r="7455" spans="1:18" x14ac:dyDescent="0.35">
      <c r="A7455">
        <v>15702571</v>
      </c>
      <c r="B7455" t="s">
        <v>715</v>
      </c>
      <c r="C7455" t="s">
        <v>42</v>
      </c>
      <c r="D7455" t="s">
        <v>18</v>
      </c>
      <c r="E7455">
        <v>35</v>
      </c>
      <c r="F7455" t="s">
        <v>19</v>
      </c>
      <c r="G7455">
        <v>1</v>
      </c>
      <c r="H7455" s="4">
        <v>151958.19</v>
      </c>
      <c r="I7455" t="s">
        <v>33</v>
      </c>
      <c r="J7455">
        <v>3</v>
      </c>
      <c r="K7455">
        <v>778</v>
      </c>
      <c r="L7455" t="s">
        <v>35</v>
      </c>
      <c r="M7455" t="s">
        <v>21</v>
      </c>
      <c r="N7455" t="s">
        <v>22</v>
      </c>
      <c r="O7455" s="4">
        <v>131238.37</v>
      </c>
      <c r="P7455" t="s">
        <v>23</v>
      </c>
      <c r="Q7455" t="str" cm="1">
        <f t="array" ref="Q7455">_xlfn.IFS(
O7455&lt;50000,"Low Salary (&lt;$50K)",
O7455&lt;90000,"Lower Middle ($50K-$90K)",
O7455&lt;130000,"Middle ($90K-$130K)",
O7455&lt;170000,"Upper Middle ($130K-$170K)",
O7455&gt;=170000,"High Salary (&gt;$170K)"
)</f>
        <v>Upper Middle ($130K-$170K)</v>
      </c>
      <c r="R7455" t="str" cm="1">
        <f t="array" ref="R7455">_xlfn.IFS(
G7455&lt;=2,"New Customers (0-2Y)",
G7455&lt;=5,"Growing Customers (3-5Y)",
G7455&lt;=8,"Established Customers (6-8Y)",
G7455&lt;=10,"Loyal Customers (9-10Y)"
)</f>
        <v>New Customers (0-2Y)</v>
      </c>
    </row>
    <row r="7456" spans="1:18" x14ac:dyDescent="0.35">
      <c r="A7456">
        <v>15627365</v>
      </c>
      <c r="B7456" t="s">
        <v>154</v>
      </c>
      <c r="C7456" t="s">
        <v>17</v>
      </c>
      <c r="D7456" t="s">
        <v>39</v>
      </c>
      <c r="E7456">
        <v>46</v>
      </c>
      <c r="F7456" t="s">
        <v>19</v>
      </c>
      <c r="G7456">
        <v>0</v>
      </c>
      <c r="H7456" s="4">
        <v>0</v>
      </c>
      <c r="I7456" t="s">
        <v>24</v>
      </c>
      <c r="J7456">
        <v>2</v>
      </c>
      <c r="K7456">
        <v>732</v>
      </c>
      <c r="L7456" t="s">
        <v>35</v>
      </c>
      <c r="M7456" t="s">
        <v>21</v>
      </c>
      <c r="N7456" t="s">
        <v>22</v>
      </c>
      <c r="O7456" s="4">
        <v>184350.78</v>
      </c>
      <c r="P7456" t="s">
        <v>28</v>
      </c>
      <c r="Q7456" t="str" cm="1">
        <f t="array" ref="Q7456">_xlfn.IFS(
O7456&lt;50000,"Low Salary (&lt;$50K)",
O7456&lt;90000,"Lower Middle ($50K-$90K)",
O7456&lt;130000,"Middle ($90K-$130K)",
O7456&lt;170000,"Upper Middle ($130K-$170K)",
O7456&gt;=170000,"High Salary (&gt;$170K)"
)</f>
        <v>High Salary (&gt;$170K)</v>
      </c>
      <c r="R7456" t="str" cm="1">
        <f t="array" ref="R7456">_xlfn.IFS(
G7456&lt;=2,"New Customers (0-2Y)",
G7456&lt;=5,"Growing Customers (3-5Y)",
G7456&lt;=8,"Established Customers (6-8Y)",
G7456&lt;=10,"Loyal Customers (9-10Y)"
)</f>
        <v>New Customers (0-2Y)</v>
      </c>
    </row>
    <row r="7457" spans="1:18" x14ac:dyDescent="0.35">
      <c r="A7457">
        <v>15748499</v>
      </c>
      <c r="B7457" t="s">
        <v>304</v>
      </c>
      <c r="C7457" t="s">
        <v>42</v>
      </c>
      <c r="D7457" t="s">
        <v>39</v>
      </c>
      <c r="E7457">
        <v>33</v>
      </c>
      <c r="F7457" t="s">
        <v>19</v>
      </c>
      <c r="G7457">
        <v>4</v>
      </c>
      <c r="H7457" s="4">
        <v>118400.91</v>
      </c>
      <c r="I7457" t="s">
        <v>33</v>
      </c>
      <c r="J7457">
        <v>1</v>
      </c>
      <c r="K7457">
        <v>550</v>
      </c>
      <c r="L7457" t="s">
        <v>31</v>
      </c>
      <c r="M7457" t="s">
        <v>27</v>
      </c>
      <c r="N7457" t="s">
        <v>22</v>
      </c>
      <c r="O7457" s="4">
        <v>13999.64</v>
      </c>
      <c r="P7457" t="s">
        <v>23</v>
      </c>
      <c r="Q7457" t="str" cm="1">
        <f t="array" ref="Q7457">_xlfn.IFS(
O7457&lt;50000,"Low Salary (&lt;$50K)",
O7457&lt;90000,"Lower Middle ($50K-$90K)",
O7457&lt;130000,"Middle ($90K-$130K)",
O7457&lt;170000,"Upper Middle ($130K-$170K)",
O7457&gt;=170000,"High Salary (&gt;$170K)"
)</f>
        <v>Low Salary (&lt;$50K)</v>
      </c>
      <c r="R7457" t="str" cm="1">
        <f t="array" ref="R7457">_xlfn.IFS(
G7457&lt;=2,"New Customers (0-2Y)",
G7457&lt;=5,"Growing Customers (3-5Y)",
G7457&lt;=8,"Established Customers (6-8Y)",
G7457&lt;=10,"Loyal Customers (9-10Y)"
)</f>
        <v>Growing Customers (3-5Y)</v>
      </c>
    </row>
    <row r="7458" spans="1:18" x14ac:dyDescent="0.35">
      <c r="A7458">
        <v>15598614</v>
      </c>
      <c r="B7458" t="s">
        <v>895</v>
      </c>
      <c r="C7458" t="s">
        <v>26</v>
      </c>
      <c r="D7458" t="s">
        <v>39</v>
      </c>
      <c r="E7458">
        <v>20</v>
      </c>
      <c r="F7458" t="s">
        <v>43</v>
      </c>
      <c r="G7458">
        <v>8</v>
      </c>
      <c r="H7458" s="4">
        <v>0</v>
      </c>
      <c r="I7458" t="s">
        <v>24</v>
      </c>
      <c r="J7458">
        <v>2</v>
      </c>
      <c r="K7458">
        <v>790</v>
      </c>
      <c r="L7458" t="s">
        <v>37</v>
      </c>
      <c r="M7458" t="s">
        <v>21</v>
      </c>
      <c r="N7458" t="s">
        <v>32</v>
      </c>
      <c r="O7458" s="4">
        <v>168152.76</v>
      </c>
      <c r="P7458" t="s">
        <v>28</v>
      </c>
      <c r="Q7458" t="str" cm="1">
        <f t="array" ref="Q7458">_xlfn.IFS(
O7458&lt;50000,"Low Salary (&lt;$50K)",
O7458&lt;90000,"Lower Middle ($50K-$90K)",
O7458&lt;130000,"Middle ($90K-$130K)",
O7458&lt;170000,"Upper Middle ($130K-$170K)",
O7458&gt;=170000,"High Salary (&gt;$170K)"
)</f>
        <v>Upper Middle ($130K-$170K)</v>
      </c>
      <c r="R7458" t="str" cm="1">
        <f t="array" ref="R7458">_xlfn.IFS(
G7458&lt;=2,"New Customers (0-2Y)",
G7458&lt;=5,"Growing Customers (3-5Y)",
G7458&lt;=8,"Established Customers (6-8Y)",
G7458&lt;=10,"Loyal Customers (9-10Y)"
)</f>
        <v>Established Customers (6-8Y)</v>
      </c>
    </row>
    <row r="7459" spans="1:18" x14ac:dyDescent="0.35">
      <c r="A7459">
        <v>15668889</v>
      </c>
      <c r="B7459" t="s">
        <v>2552</v>
      </c>
      <c r="C7459" t="s">
        <v>42</v>
      </c>
      <c r="D7459" t="s">
        <v>18</v>
      </c>
      <c r="E7459">
        <v>43</v>
      </c>
      <c r="F7459" t="s">
        <v>19</v>
      </c>
      <c r="G7459">
        <v>2</v>
      </c>
      <c r="H7459" s="4">
        <v>116322.27</v>
      </c>
      <c r="I7459" t="s">
        <v>33</v>
      </c>
      <c r="J7459">
        <v>4</v>
      </c>
      <c r="K7459">
        <v>665</v>
      </c>
      <c r="L7459" t="s">
        <v>35</v>
      </c>
      <c r="M7459" t="s">
        <v>21</v>
      </c>
      <c r="N7459" t="s">
        <v>32</v>
      </c>
      <c r="O7459" s="4">
        <v>35640.120000000003</v>
      </c>
      <c r="P7459" t="s">
        <v>23</v>
      </c>
      <c r="Q7459" t="str" cm="1">
        <f t="array" ref="Q7459">_xlfn.IFS(
O7459&lt;50000,"Low Salary (&lt;$50K)",
O7459&lt;90000,"Lower Middle ($50K-$90K)",
O7459&lt;130000,"Middle ($90K-$130K)",
O7459&lt;170000,"Upper Middle ($130K-$170K)",
O7459&gt;=170000,"High Salary (&gt;$170K)"
)</f>
        <v>Low Salary (&lt;$50K)</v>
      </c>
      <c r="R7459" t="str" cm="1">
        <f t="array" ref="R7459">_xlfn.IFS(
G7459&lt;=2,"New Customers (0-2Y)",
G7459&lt;=5,"Growing Customers (3-5Y)",
G7459&lt;=8,"Established Customers (6-8Y)",
G7459&lt;=10,"Loyal Customers (9-10Y)"
)</f>
        <v>New Customers (0-2Y)</v>
      </c>
    </row>
    <row r="7460" spans="1:18" x14ac:dyDescent="0.35">
      <c r="A7460">
        <v>15800049</v>
      </c>
      <c r="B7460" t="s">
        <v>2295</v>
      </c>
      <c r="C7460" t="s">
        <v>26</v>
      </c>
      <c r="D7460" t="s">
        <v>18</v>
      </c>
      <c r="E7460">
        <v>43</v>
      </c>
      <c r="F7460" t="s">
        <v>19</v>
      </c>
      <c r="G7460">
        <v>5</v>
      </c>
      <c r="H7460" s="4">
        <v>0</v>
      </c>
      <c r="I7460" t="s">
        <v>24</v>
      </c>
      <c r="J7460">
        <v>1</v>
      </c>
      <c r="K7460">
        <v>728</v>
      </c>
      <c r="L7460" t="s">
        <v>35</v>
      </c>
      <c r="M7460" t="s">
        <v>21</v>
      </c>
      <c r="N7460" t="s">
        <v>22</v>
      </c>
      <c r="O7460" s="4">
        <v>120088.17</v>
      </c>
      <c r="P7460" t="s">
        <v>28</v>
      </c>
      <c r="Q7460" t="str" cm="1">
        <f t="array" ref="Q7460">_xlfn.IFS(
O7460&lt;50000,"Low Salary (&lt;$50K)",
O7460&lt;90000,"Lower Middle ($50K-$90K)",
O7460&lt;130000,"Middle ($90K-$130K)",
O7460&lt;170000,"Upper Middle ($130K-$170K)",
O7460&gt;=170000,"High Salary (&gt;$170K)"
)</f>
        <v>Middle ($90K-$130K)</v>
      </c>
      <c r="R7460" t="str" cm="1">
        <f t="array" ref="R7460">_xlfn.IFS(
G7460&lt;=2,"New Customers (0-2Y)",
G7460&lt;=5,"Growing Customers (3-5Y)",
G7460&lt;=8,"Established Customers (6-8Y)",
G7460&lt;=10,"Loyal Customers (9-10Y)"
)</f>
        <v>Growing Customers (3-5Y)</v>
      </c>
    </row>
    <row r="7461" spans="1:18" x14ac:dyDescent="0.35">
      <c r="A7461">
        <v>15583724</v>
      </c>
      <c r="B7461" t="s">
        <v>2553</v>
      </c>
      <c r="C7461" t="s">
        <v>26</v>
      </c>
      <c r="D7461" t="s">
        <v>18</v>
      </c>
      <c r="E7461">
        <v>29</v>
      </c>
      <c r="F7461" t="s">
        <v>43</v>
      </c>
      <c r="G7461">
        <v>4</v>
      </c>
      <c r="H7461" s="4">
        <v>0</v>
      </c>
      <c r="I7461" t="s">
        <v>24</v>
      </c>
      <c r="J7461">
        <v>2</v>
      </c>
      <c r="K7461">
        <v>645</v>
      </c>
      <c r="L7461" t="s">
        <v>20</v>
      </c>
      <c r="M7461" t="s">
        <v>21</v>
      </c>
      <c r="N7461" t="s">
        <v>22</v>
      </c>
      <c r="O7461" s="4">
        <v>74346.11</v>
      </c>
      <c r="P7461" t="s">
        <v>28</v>
      </c>
      <c r="Q7461" t="str" cm="1">
        <f t="array" ref="Q7461">_xlfn.IFS(
O7461&lt;50000,"Low Salary (&lt;$50K)",
O7461&lt;90000,"Lower Middle ($50K-$90K)",
O7461&lt;130000,"Middle ($90K-$130K)",
O7461&lt;170000,"Upper Middle ($130K-$170K)",
O7461&gt;=170000,"High Salary (&gt;$170K)"
)</f>
        <v>Lower Middle ($50K-$90K)</v>
      </c>
      <c r="R7461" t="str" cm="1">
        <f t="array" ref="R7461">_xlfn.IFS(
G7461&lt;=2,"New Customers (0-2Y)",
G7461&lt;=5,"Growing Customers (3-5Y)",
G7461&lt;=8,"Established Customers (6-8Y)",
G7461&lt;=10,"Loyal Customers (9-10Y)"
)</f>
        <v>Growing Customers (3-5Y)</v>
      </c>
    </row>
    <row r="7462" spans="1:18" x14ac:dyDescent="0.35">
      <c r="A7462">
        <v>15622083</v>
      </c>
      <c r="B7462" t="s">
        <v>484</v>
      </c>
      <c r="C7462" t="s">
        <v>42</v>
      </c>
      <c r="D7462" t="s">
        <v>39</v>
      </c>
      <c r="E7462">
        <v>30</v>
      </c>
      <c r="F7462" t="s">
        <v>19</v>
      </c>
      <c r="G7462">
        <v>6</v>
      </c>
      <c r="H7462" s="4">
        <v>143138.91</v>
      </c>
      <c r="I7462" t="s">
        <v>33</v>
      </c>
      <c r="J7462">
        <v>2</v>
      </c>
      <c r="K7462">
        <v>647</v>
      </c>
      <c r="L7462" t="s">
        <v>20</v>
      </c>
      <c r="M7462" t="s">
        <v>21</v>
      </c>
      <c r="N7462" t="s">
        <v>32</v>
      </c>
      <c r="O7462" s="4">
        <v>2955.46</v>
      </c>
      <c r="P7462" t="s">
        <v>28</v>
      </c>
      <c r="Q7462" t="str" cm="1">
        <f t="array" ref="Q7462">_xlfn.IFS(
O7462&lt;50000,"Low Salary (&lt;$50K)",
O7462&lt;90000,"Lower Middle ($50K-$90K)",
O7462&lt;130000,"Middle ($90K-$130K)",
O7462&lt;170000,"Upper Middle ($130K-$170K)",
O7462&gt;=170000,"High Salary (&gt;$170K)"
)</f>
        <v>Low Salary (&lt;$50K)</v>
      </c>
      <c r="R7462" t="str" cm="1">
        <f t="array" ref="R7462">_xlfn.IFS(
G7462&lt;=2,"New Customers (0-2Y)",
G7462&lt;=5,"Growing Customers (3-5Y)",
G7462&lt;=8,"Established Customers (6-8Y)",
G7462&lt;=10,"Loyal Customers (9-10Y)"
)</f>
        <v>Established Customers (6-8Y)</v>
      </c>
    </row>
    <row r="7463" spans="1:18" x14ac:dyDescent="0.35">
      <c r="A7463">
        <v>15645571</v>
      </c>
      <c r="B7463" t="s">
        <v>411</v>
      </c>
      <c r="C7463" t="s">
        <v>26</v>
      </c>
      <c r="D7463" t="s">
        <v>39</v>
      </c>
      <c r="E7463">
        <v>32</v>
      </c>
      <c r="F7463" t="s">
        <v>19</v>
      </c>
      <c r="G7463">
        <v>4</v>
      </c>
      <c r="H7463" s="4">
        <v>0</v>
      </c>
      <c r="I7463" t="s">
        <v>24</v>
      </c>
      <c r="J7463">
        <v>2</v>
      </c>
      <c r="K7463">
        <v>596</v>
      </c>
      <c r="L7463" t="s">
        <v>31</v>
      </c>
      <c r="M7463" t="s">
        <v>27</v>
      </c>
      <c r="N7463" t="s">
        <v>22</v>
      </c>
      <c r="O7463" s="4">
        <v>146504.35</v>
      </c>
      <c r="P7463" t="s">
        <v>28</v>
      </c>
      <c r="Q7463" t="str" cm="1">
        <f t="array" ref="Q7463">_xlfn.IFS(
O7463&lt;50000,"Low Salary (&lt;$50K)",
O7463&lt;90000,"Lower Middle ($50K-$90K)",
O7463&lt;130000,"Middle ($90K-$130K)",
O7463&lt;170000,"Upper Middle ($130K-$170K)",
O7463&gt;=170000,"High Salary (&gt;$170K)"
)</f>
        <v>Upper Middle ($130K-$170K)</v>
      </c>
      <c r="R7463" t="str" cm="1">
        <f t="array" ref="R7463">_xlfn.IFS(
G7463&lt;=2,"New Customers (0-2Y)",
G7463&lt;=5,"Growing Customers (3-5Y)",
G7463&lt;=8,"Established Customers (6-8Y)",
G7463&lt;=10,"Loyal Customers (9-10Y)"
)</f>
        <v>Growing Customers (3-5Y)</v>
      </c>
    </row>
    <row r="7464" spans="1:18" x14ac:dyDescent="0.35">
      <c r="A7464">
        <v>15598266</v>
      </c>
      <c r="B7464" t="s">
        <v>82</v>
      </c>
      <c r="C7464" t="s">
        <v>17</v>
      </c>
      <c r="D7464" t="s">
        <v>39</v>
      </c>
      <c r="E7464">
        <v>40</v>
      </c>
      <c r="F7464" t="s">
        <v>19</v>
      </c>
      <c r="G7464">
        <v>9</v>
      </c>
      <c r="H7464" s="4">
        <v>0</v>
      </c>
      <c r="I7464" t="s">
        <v>24</v>
      </c>
      <c r="J7464">
        <v>1</v>
      </c>
      <c r="K7464">
        <v>610</v>
      </c>
      <c r="L7464" t="s">
        <v>20</v>
      </c>
      <c r="M7464" t="s">
        <v>21</v>
      </c>
      <c r="N7464" t="s">
        <v>22</v>
      </c>
      <c r="O7464" s="4">
        <v>149602.54</v>
      </c>
      <c r="P7464" t="s">
        <v>28</v>
      </c>
      <c r="Q7464" t="str" cm="1">
        <f t="array" ref="Q7464">_xlfn.IFS(
O7464&lt;50000,"Low Salary (&lt;$50K)",
O7464&lt;90000,"Lower Middle ($50K-$90K)",
O7464&lt;130000,"Middle ($90K-$130K)",
O7464&lt;170000,"Upper Middle ($130K-$170K)",
O7464&gt;=170000,"High Salary (&gt;$170K)"
)</f>
        <v>Upper Middle ($130K-$170K)</v>
      </c>
      <c r="R7464" t="str" cm="1">
        <f t="array" ref="R7464">_xlfn.IFS(
G7464&lt;=2,"New Customers (0-2Y)",
G7464&lt;=5,"Growing Customers (3-5Y)",
G7464&lt;=8,"Established Customers (6-8Y)",
G7464&lt;=10,"Loyal Customers (9-10Y)"
)</f>
        <v>Loyal Customers (9-10Y)</v>
      </c>
    </row>
    <row r="7465" spans="1:18" x14ac:dyDescent="0.35">
      <c r="A7465">
        <v>15667934</v>
      </c>
      <c r="B7465" t="s">
        <v>497</v>
      </c>
      <c r="C7465" t="s">
        <v>17</v>
      </c>
      <c r="D7465" t="s">
        <v>39</v>
      </c>
      <c r="E7465">
        <v>36</v>
      </c>
      <c r="F7465" t="s">
        <v>19</v>
      </c>
      <c r="G7465">
        <v>0</v>
      </c>
      <c r="H7465" s="4">
        <v>129804.17</v>
      </c>
      <c r="I7465" t="s">
        <v>33</v>
      </c>
      <c r="J7465">
        <v>1</v>
      </c>
      <c r="K7465">
        <v>512</v>
      </c>
      <c r="L7465" t="s">
        <v>31</v>
      </c>
      <c r="M7465" t="s">
        <v>21</v>
      </c>
      <c r="N7465" t="s">
        <v>32</v>
      </c>
      <c r="O7465" s="4">
        <v>53020.9</v>
      </c>
      <c r="P7465" t="s">
        <v>28</v>
      </c>
      <c r="Q7465" t="str" cm="1">
        <f t="array" ref="Q7465">_xlfn.IFS(
O7465&lt;50000,"Low Salary (&lt;$50K)",
O7465&lt;90000,"Lower Middle ($50K-$90K)",
O7465&lt;130000,"Middle ($90K-$130K)",
O7465&lt;170000,"Upper Middle ($130K-$170K)",
O7465&gt;=170000,"High Salary (&gt;$170K)"
)</f>
        <v>Lower Middle ($50K-$90K)</v>
      </c>
      <c r="R7465" t="str" cm="1">
        <f t="array" ref="R7465">_xlfn.IFS(
G7465&lt;=2,"New Customers (0-2Y)",
G7465&lt;=5,"Growing Customers (3-5Y)",
G7465&lt;=8,"Established Customers (6-8Y)",
G7465&lt;=10,"Loyal Customers (9-10Y)"
)</f>
        <v>New Customers (0-2Y)</v>
      </c>
    </row>
    <row r="7466" spans="1:18" x14ac:dyDescent="0.35">
      <c r="A7466">
        <v>15569682</v>
      </c>
      <c r="B7466" t="s">
        <v>2423</v>
      </c>
      <c r="C7466" t="s">
        <v>42</v>
      </c>
      <c r="D7466" t="s">
        <v>39</v>
      </c>
      <c r="E7466">
        <v>37</v>
      </c>
      <c r="F7466" t="s">
        <v>19</v>
      </c>
      <c r="G7466">
        <v>9</v>
      </c>
      <c r="H7466" s="4">
        <v>108308.11</v>
      </c>
      <c r="I7466" t="s">
        <v>33</v>
      </c>
      <c r="J7466">
        <v>1</v>
      </c>
      <c r="K7466">
        <v>768</v>
      </c>
      <c r="L7466" t="s">
        <v>35</v>
      </c>
      <c r="M7466" t="s">
        <v>21</v>
      </c>
      <c r="N7466" t="s">
        <v>32</v>
      </c>
      <c r="O7466" s="4">
        <v>41788.25</v>
      </c>
      <c r="P7466" t="s">
        <v>23</v>
      </c>
      <c r="Q7466" t="str" cm="1">
        <f t="array" ref="Q7466">_xlfn.IFS(
O7466&lt;50000,"Low Salary (&lt;$50K)",
O7466&lt;90000,"Lower Middle ($50K-$90K)",
O7466&lt;130000,"Middle ($90K-$130K)",
O7466&lt;170000,"Upper Middle ($130K-$170K)",
O7466&gt;=170000,"High Salary (&gt;$170K)"
)</f>
        <v>Low Salary (&lt;$50K)</v>
      </c>
      <c r="R7466" t="str" cm="1">
        <f t="array" ref="R7466">_xlfn.IFS(
G7466&lt;=2,"New Customers (0-2Y)",
G7466&lt;=5,"Growing Customers (3-5Y)",
G7466&lt;=8,"Established Customers (6-8Y)",
G7466&lt;=10,"Loyal Customers (9-10Y)"
)</f>
        <v>Loyal Customers (9-10Y)</v>
      </c>
    </row>
    <row r="7467" spans="1:18" x14ac:dyDescent="0.35">
      <c r="A7467">
        <v>15772941</v>
      </c>
      <c r="B7467" t="s">
        <v>1320</v>
      </c>
      <c r="C7467" t="s">
        <v>42</v>
      </c>
      <c r="D7467" t="s">
        <v>39</v>
      </c>
      <c r="E7467">
        <v>30</v>
      </c>
      <c r="F7467" t="s">
        <v>19</v>
      </c>
      <c r="G7467">
        <v>3</v>
      </c>
      <c r="H7467" s="4">
        <v>110153.27</v>
      </c>
      <c r="I7467" t="s">
        <v>33</v>
      </c>
      <c r="J7467">
        <v>1</v>
      </c>
      <c r="K7467">
        <v>666</v>
      </c>
      <c r="L7467" t="s">
        <v>35</v>
      </c>
      <c r="M7467" t="s">
        <v>27</v>
      </c>
      <c r="N7467" t="s">
        <v>22</v>
      </c>
      <c r="O7467" s="4">
        <v>74849.460000000006</v>
      </c>
      <c r="P7467" t="s">
        <v>28</v>
      </c>
      <c r="Q7467" t="str" cm="1">
        <f t="array" ref="Q7467">_xlfn.IFS(
O7467&lt;50000,"Low Salary (&lt;$50K)",
O7467&lt;90000,"Lower Middle ($50K-$90K)",
O7467&lt;130000,"Middle ($90K-$130K)",
O7467&lt;170000,"Upper Middle ($130K-$170K)",
O7467&gt;=170000,"High Salary (&gt;$170K)"
)</f>
        <v>Lower Middle ($50K-$90K)</v>
      </c>
      <c r="R7467" t="str" cm="1">
        <f t="array" ref="R7467">_xlfn.IFS(
G7467&lt;=2,"New Customers (0-2Y)",
G7467&lt;=5,"Growing Customers (3-5Y)",
G7467&lt;=8,"Established Customers (6-8Y)",
G7467&lt;=10,"Loyal Customers (9-10Y)"
)</f>
        <v>Growing Customers (3-5Y)</v>
      </c>
    </row>
    <row r="7468" spans="1:18" x14ac:dyDescent="0.35">
      <c r="A7468">
        <v>15586174</v>
      </c>
      <c r="B7468" t="s">
        <v>2554</v>
      </c>
      <c r="C7468" t="s">
        <v>42</v>
      </c>
      <c r="D7468" t="s">
        <v>18</v>
      </c>
      <c r="E7468">
        <v>30</v>
      </c>
      <c r="F7468" t="s">
        <v>19</v>
      </c>
      <c r="G7468">
        <v>4</v>
      </c>
      <c r="H7468" s="4">
        <v>116377.48</v>
      </c>
      <c r="I7468" t="s">
        <v>33</v>
      </c>
      <c r="J7468">
        <v>1</v>
      </c>
      <c r="K7468">
        <v>700</v>
      </c>
      <c r="L7468" t="s">
        <v>35</v>
      </c>
      <c r="M7468" t="s">
        <v>21</v>
      </c>
      <c r="N7468" t="s">
        <v>22</v>
      </c>
      <c r="O7468" s="4">
        <v>134417.31</v>
      </c>
      <c r="P7468" t="s">
        <v>28</v>
      </c>
      <c r="Q7468" t="str" cm="1">
        <f t="array" ref="Q7468">_xlfn.IFS(
O7468&lt;50000,"Low Salary (&lt;$50K)",
O7468&lt;90000,"Lower Middle ($50K-$90K)",
O7468&lt;130000,"Middle ($90K-$130K)",
O7468&lt;170000,"Upper Middle ($130K-$170K)",
O7468&gt;=170000,"High Salary (&gt;$170K)"
)</f>
        <v>Upper Middle ($130K-$170K)</v>
      </c>
      <c r="R7468" t="str" cm="1">
        <f t="array" ref="R7468">_xlfn.IFS(
G7468&lt;=2,"New Customers (0-2Y)",
G7468&lt;=5,"Growing Customers (3-5Y)",
G7468&lt;=8,"Established Customers (6-8Y)",
G7468&lt;=10,"Loyal Customers (9-10Y)"
)</f>
        <v>Growing Customers (3-5Y)</v>
      </c>
    </row>
    <row r="7469" spans="1:18" x14ac:dyDescent="0.35">
      <c r="A7469">
        <v>15803682</v>
      </c>
      <c r="B7469" t="s">
        <v>361</v>
      </c>
      <c r="C7469" t="s">
        <v>42</v>
      </c>
      <c r="D7469" t="s">
        <v>18</v>
      </c>
      <c r="E7469">
        <v>37</v>
      </c>
      <c r="F7469" t="s">
        <v>19</v>
      </c>
      <c r="G7469">
        <v>10</v>
      </c>
      <c r="H7469" s="4">
        <v>117791.06</v>
      </c>
      <c r="I7469" t="s">
        <v>33</v>
      </c>
      <c r="J7469">
        <v>2</v>
      </c>
      <c r="K7469">
        <v>651</v>
      </c>
      <c r="L7469" t="s">
        <v>20</v>
      </c>
      <c r="M7469" t="s">
        <v>21</v>
      </c>
      <c r="N7469" t="s">
        <v>22</v>
      </c>
      <c r="O7469" s="4">
        <v>75837.58</v>
      </c>
      <c r="P7469" t="s">
        <v>28</v>
      </c>
      <c r="Q7469" t="str" cm="1">
        <f t="array" ref="Q7469">_xlfn.IFS(
O7469&lt;50000,"Low Salary (&lt;$50K)",
O7469&lt;90000,"Lower Middle ($50K-$90K)",
O7469&lt;130000,"Middle ($90K-$130K)",
O7469&lt;170000,"Upper Middle ($130K-$170K)",
O7469&gt;=170000,"High Salary (&gt;$170K)"
)</f>
        <v>Lower Middle ($50K-$90K)</v>
      </c>
      <c r="R7469" t="str" cm="1">
        <f t="array" ref="R7469">_xlfn.IFS(
G7469&lt;=2,"New Customers (0-2Y)",
G7469&lt;=5,"Growing Customers (3-5Y)",
G7469&lt;=8,"Established Customers (6-8Y)",
G7469&lt;=10,"Loyal Customers (9-10Y)"
)</f>
        <v>Loyal Customers (9-10Y)</v>
      </c>
    </row>
    <row r="7470" spans="1:18" x14ac:dyDescent="0.35">
      <c r="A7470">
        <v>15627328</v>
      </c>
      <c r="B7470" t="s">
        <v>236</v>
      </c>
      <c r="C7470" t="s">
        <v>26</v>
      </c>
      <c r="D7470" t="s">
        <v>18</v>
      </c>
      <c r="E7470">
        <v>26</v>
      </c>
      <c r="F7470" t="s">
        <v>43</v>
      </c>
      <c r="G7470">
        <v>2</v>
      </c>
      <c r="H7470" s="4">
        <v>0</v>
      </c>
      <c r="I7470" t="s">
        <v>24</v>
      </c>
      <c r="J7470">
        <v>2</v>
      </c>
      <c r="K7470">
        <v>542</v>
      </c>
      <c r="L7470" t="s">
        <v>31</v>
      </c>
      <c r="M7470" t="s">
        <v>21</v>
      </c>
      <c r="N7470" t="s">
        <v>22</v>
      </c>
      <c r="O7470" s="4">
        <v>54869.54</v>
      </c>
      <c r="P7470" t="s">
        <v>28</v>
      </c>
      <c r="Q7470" t="str" cm="1">
        <f t="array" ref="Q7470">_xlfn.IFS(
O7470&lt;50000,"Low Salary (&lt;$50K)",
O7470&lt;90000,"Lower Middle ($50K-$90K)",
O7470&lt;130000,"Middle ($90K-$130K)",
O7470&lt;170000,"Upper Middle ($130K-$170K)",
O7470&gt;=170000,"High Salary (&gt;$170K)"
)</f>
        <v>Lower Middle ($50K-$90K)</v>
      </c>
      <c r="R7470" t="str" cm="1">
        <f t="array" ref="R7470">_xlfn.IFS(
G7470&lt;=2,"New Customers (0-2Y)",
G7470&lt;=5,"Growing Customers (3-5Y)",
G7470&lt;=8,"Established Customers (6-8Y)",
G7470&lt;=10,"Loyal Customers (9-10Y)"
)</f>
        <v>New Customers (0-2Y)</v>
      </c>
    </row>
    <row r="7471" spans="1:18" x14ac:dyDescent="0.35">
      <c r="A7471">
        <v>15717065</v>
      </c>
      <c r="B7471" t="s">
        <v>313</v>
      </c>
      <c r="C7471" t="s">
        <v>17</v>
      </c>
      <c r="D7471" t="s">
        <v>18</v>
      </c>
      <c r="E7471">
        <v>35</v>
      </c>
      <c r="F7471" t="s">
        <v>19</v>
      </c>
      <c r="G7471">
        <v>8</v>
      </c>
      <c r="H7471" s="4">
        <v>105419.73</v>
      </c>
      <c r="I7471" t="s">
        <v>33</v>
      </c>
      <c r="J7471">
        <v>1</v>
      </c>
      <c r="K7471">
        <v>686</v>
      </c>
      <c r="L7471" t="s">
        <v>35</v>
      </c>
      <c r="M7471" t="s">
        <v>21</v>
      </c>
      <c r="N7471" t="s">
        <v>32</v>
      </c>
      <c r="O7471" s="4">
        <v>35356.46</v>
      </c>
      <c r="P7471" t="s">
        <v>28</v>
      </c>
      <c r="Q7471" t="str" cm="1">
        <f t="array" ref="Q7471">_xlfn.IFS(
O7471&lt;50000,"Low Salary (&lt;$50K)",
O7471&lt;90000,"Lower Middle ($50K-$90K)",
O7471&lt;130000,"Middle ($90K-$130K)",
O7471&lt;170000,"Upper Middle ($130K-$170K)",
O7471&gt;=170000,"High Salary (&gt;$170K)"
)</f>
        <v>Low Salary (&lt;$50K)</v>
      </c>
      <c r="R7471" t="str" cm="1">
        <f t="array" ref="R7471">_xlfn.IFS(
G7471&lt;=2,"New Customers (0-2Y)",
G7471&lt;=5,"Growing Customers (3-5Y)",
G7471&lt;=8,"Established Customers (6-8Y)",
G7471&lt;=10,"Loyal Customers (9-10Y)"
)</f>
        <v>Established Customers (6-8Y)</v>
      </c>
    </row>
    <row r="7472" spans="1:18" x14ac:dyDescent="0.35">
      <c r="A7472">
        <v>15602456</v>
      </c>
      <c r="B7472" t="s">
        <v>2555</v>
      </c>
      <c r="C7472" t="s">
        <v>42</v>
      </c>
      <c r="D7472" t="s">
        <v>18</v>
      </c>
      <c r="E7472">
        <v>47</v>
      </c>
      <c r="F7472" t="s">
        <v>19</v>
      </c>
      <c r="G7472">
        <v>4</v>
      </c>
      <c r="H7472" s="4">
        <v>99219.47</v>
      </c>
      <c r="I7472" t="s">
        <v>29</v>
      </c>
      <c r="J7472">
        <v>2</v>
      </c>
      <c r="K7472">
        <v>850</v>
      </c>
      <c r="L7472" t="s">
        <v>37</v>
      </c>
      <c r="M7472" t="s">
        <v>21</v>
      </c>
      <c r="N7472" t="s">
        <v>22</v>
      </c>
      <c r="O7472" s="4">
        <v>122141.13</v>
      </c>
      <c r="P7472" t="s">
        <v>28</v>
      </c>
      <c r="Q7472" t="str" cm="1">
        <f t="array" ref="Q7472">_xlfn.IFS(
O7472&lt;50000,"Low Salary (&lt;$50K)",
O7472&lt;90000,"Lower Middle ($50K-$90K)",
O7472&lt;130000,"Middle ($90K-$130K)",
O7472&lt;170000,"Upper Middle ($130K-$170K)",
O7472&gt;=170000,"High Salary (&gt;$170K)"
)</f>
        <v>Middle ($90K-$130K)</v>
      </c>
      <c r="R7472" t="str" cm="1">
        <f t="array" ref="R7472">_xlfn.IFS(
G7472&lt;=2,"New Customers (0-2Y)",
G7472&lt;=5,"Growing Customers (3-5Y)",
G7472&lt;=8,"Established Customers (6-8Y)",
G7472&lt;=10,"Loyal Customers (9-10Y)"
)</f>
        <v>Growing Customers (3-5Y)</v>
      </c>
    </row>
    <row r="7473" spans="1:18" x14ac:dyDescent="0.35">
      <c r="A7473">
        <v>15721569</v>
      </c>
      <c r="B7473" t="s">
        <v>2155</v>
      </c>
      <c r="C7473" t="s">
        <v>42</v>
      </c>
      <c r="D7473" t="s">
        <v>18</v>
      </c>
      <c r="E7473">
        <v>55</v>
      </c>
      <c r="F7473" t="s">
        <v>19</v>
      </c>
      <c r="G7473">
        <v>8</v>
      </c>
      <c r="H7473" s="4">
        <v>119327.93</v>
      </c>
      <c r="I7473" t="s">
        <v>33</v>
      </c>
      <c r="J7473">
        <v>1</v>
      </c>
      <c r="K7473">
        <v>658</v>
      </c>
      <c r="L7473" t="s">
        <v>20</v>
      </c>
      <c r="M7473" t="s">
        <v>27</v>
      </c>
      <c r="N7473" t="s">
        <v>22</v>
      </c>
      <c r="O7473" s="4">
        <v>119439.66</v>
      </c>
      <c r="P7473" t="s">
        <v>28</v>
      </c>
      <c r="Q7473" t="str" cm="1">
        <f t="array" ref="Q7473">_xlfn.IFS(
O7473&lt;50000,"Low Salary (&lt;$50K)",
O7473&lt;90000,"Lower Middle ($50K-$90K)",
O7473&lt;130000,"Middle ($90K-$130K)",
O7473&lt;170000,"Upper Middle ($130K-$170K)",
O7473&gt;=170000,"High Salary (&gt;$170K)"
)</f>
        <v>Middle ($90K-$130K)</v>
      </c>
      <c r="R7473" t="str" cm="1">
        <f t="array" ref="R7473">_xlfn.IFS(
G7473&lt;=2,"New Customers (0-2Y)",
G7473&lt;=5,"Growing Customers (3-5Y)",
G7473&lt;=8,"Established Customers (6-8Y)",
G7473&lt;=10,"Loyal Customers (9-10Y)"
)</f>
        <v>Established Customers (6-8Y)</v>
      </c>
    </row>
    <row r="7474" spans="1:18" x14ac:dyDescent="0.35">
      <c r="A7474">
        <v>15573798</v>
      </c>
      <c r="B7474" t="s">
        <v>2385</v>
      </c>
      <c r="C7474" t="s">
        <v>17</v>
      </c>
      <c r="D7474" t="s">
        <v>18</v>
      </c>
      <c r="E7474">
        <v>36</v>
      </c>
      <c r="F7474" t="s">
        <v>19</v>
      </c>
      <c r="G7474">
        <v>6</v>
      </c>
      <c r="H7474" s="4">
        <v>83947.12</v>
      </c>
      <c r="I7474" t="s">
        <v>29</v>
      </c>
      <c r="J7474">
        <v>2</v>
      </c>
      <c r="K7474">
        <v>448</v>
      </c>
      <c r="L7474" t="s">
        <v>44</v>
      </c>
      <c r="M7474" t="s">
        <v>21</v>
      </c>
      <c r="N7474" t="s">
        <v>32</v>
      </c>
      <c r="O7474" s="4">
        <v>81999.53</v>
      </c>
      <c r="P7474" t="s">
        <v>28</v>
      </c>
      <c r="Q7474" t="str" cm="1">
        <f t="array" ref="Q7474">_xlfn.IFS(
O7474&lt;50000,"Low Salary (&lt;$50K)",
O7474&lt;90000,"Lower Middle ($50K-$90K)",
O7474&lt;130000,"Middle ($90K-$130K)",
O7474&lt;170000,"Upper Middle ($130K-$170K)",
O7474&gt;=170000,"High Salary (&gt;$170K)"
)</f>
        <v>Lower Middle ($50K-$90K)</v>
      </c>
      <c r="R7474" t="str" cm="1">
        <f t="array" ref="R7474">_xlfn.IFS(
G7474&lt;=2,"New Customers (0-2Y)",
G7474&lt;=5,"Growing Customers (3-5Y)",
G7474&lt;=8,"Established Customers (6-8Y)",
G7474&lt;=10,"Loyal Customers (9-10Y)"
)</f>
        <v>Established Customers (6-8Y)</v>
      </c>
    </row>
    <row r="7475" spans="1:18" x14ac:dyDescent="0.35">
      <c r="A7475">
        <v>15638272</v>
      </c>
      <c r="B7475" t="s">
        <v>170</v>
      </c>
      <c r="C7475" t="s">
        <v>26</v>
      </c>
      <c r="D7475" t="s">
        <v>39</v>
      </c>
      <c r="E7475">
        <v>32</v>
      </c>
      <c r="F7475" t="s">
        <v>19</v>
      </c>
      <c r="G7475">
        <v>4</v>
      </c>
      <c r="H7475" s="4">
        <v>99883.16</v>
      </c>
      <c r="I7475" t="s">
        <v>29</v>
      </c>
      <c r="J7475">
        <v>1</v>
      </c>
      <c r="K7475">
        <v>609</v>
      </c>
      <c r="L7475" t="s">
        <v>20</v>
      </c>
      <c r="M7475" t="s">
        <v>21</v>
      </c>
      <c r="N7475" t="s">
        <v>22</v>
      </c>
      <c r="O7475" s="4">
        <v>120594.85</v>
      </c>
      <c r="P7475" t="s">
        <v>28</v>
      </c>
      <c r="Q7475" t="str" cm="1">
        <f t="array" ref="Q7475">_xlfn.IFS(
O7475&lt;50000,"Low Salary (&lt;$50K)",
O7475&lt;90000,"Lower Middle ($50K-$90K)",
O7475&lt;130000,"Middle ($90K-$130K)",
O7475&lt;170000,"Upper Middle ($130K-$170K)",
O7475&gt;=170000,"High Salary (&gt;$170K)"
)</f>
        <v>Middle ($90K-$130K)</v>
      </c>
      <c r="R7475" t="str" cm="1">
        <f t="array" ref="R7475">_xlfn.IFS(
G7475&lt;=2,"New Customers (0-2Y)",
G7475&lt;=5,"Growing Customers (3-5Y)",
G7475&lt;=8,"Established Customers (6-8Y)",
G7475&lt;=10,"Loyal Customers (9-10Y)"
)</f>
        <v>Growing Customers (3-5Y)</v>
      </c>
    </row>
    <row r="7476" spans="1:18" x14ac:dyDescent="0.35">
      <c r="A7476">
        <v>15799859</v>
      </c>
      <c r="B7476" t="s">
        <v>895</v>
      </c>
      <c r="C7476" t="s">
        <v>17</v>
      </c>
      <c r="D7476" t="s">
        <v>39</v>
      </c>
      <c r="E7476">
        <v>50</v>
      </c>
      <c r="F7476" t="s">
        <v>19</v>
      </c>
      <c r="G7476">
        <v>4</v>
      </c>
      <c r="H7476" s="4">
        <v>165438.26</v>
      </c>
      <c r="I7476" t="s">
        <v>33</v>
      </c>
      <c r="J7476">
        <v>1</v>
      </c>
      <c r="K7476">
        <v>704</v>
      </c>
      <c r="L7476" t="s">
        <v>35</v>
      </c>
      <c r="M7476" t="s">
        <v>21</v>
      </c>
      <c r="N7476" t="s">
        <v>32</v>
      </c>
      <c r="O7476" s="4">
        <v>120770.75</v>
      </c>
      <c r="P7476" t="s">
        <v>23</v>
      </c>
      <c r="Q7476" t="str" cm="1">
        <f t="array" ref="Q7476">_xlfn.IFS(
O7476&lt;50000,"Low Salary (&lt;$50K)",
O7476&lt;90000,"Lower Middle ($50K-$90K)",
O7476&lt;130000,"Middle ($90K-$130K)",
O7476&lt;170000,"Upper Middle ($130K-$170K)",
O7476&gt;=170000,"High Salary (&gt;$170K)"
)</f>
        <v>Middle ($90K-$130K)</v>
      </c>
      <c r="R7476" t="str" cm="1">
        <f t="array" ref="R7476">_xlfn.IFS(
G7476&lt;=2,"New Customers (0-2Y)",
G7476&lt;=5,"Growing Customers (3-5Y)",
G7476&lt;=8,"Established Customers (6-8Y)",
G7476&lt;=10,"Loyal Customers (9-10Y)"
)</f>
        <v>Growing Customers (3-5Y)</v>
      </c>
    </row>
    <row r="7477" spans="1:18" x14ac:dyDescent="0.35">
      <c r="A7477">
        <v>15599152</v>
      </c>
      <c r="B7477" t="s">
        <v>909</v>
      </c>
      <c r="C7477" t="s">
        <v>17</v>
      </c>
      <c r="D7477" t="s">
        <v>39</v>
      </c>
      <c r="E7477">
        <v>31</v>
      </c>
      <c r="F7477" t="s">
        <v>19</v>
      </c>
      <c r="G7477">
        <v>1</v>
      </c>
      <c r="H7477" s="4">
        <v>156111.24</v>
      </c>
      <c r="I7477" t="s">
        <v>33</v>
      </c>
      <c r="J7477">
        <v>1</v>
      </c>
      <c r="K7477">
        <v>698</v>
      </c>
      <c r="L7477" t="s">
        <v>35</v>
      </c>
      <c r="M7477" t="s">
        <v>27</v>
      </c>
      <c r="N7477" t="s">
        <v>32</v>
      </c>
      <c r="O7477" s="4">
        <v>134790.74</v>
      </c>
      <c r="P7477" t="s">
        <v>28</v>
      </c>
      <c r="Q7477" t="str" cm="1">
        <f t="array" ref="Q7477">_xlfn.IFS(
O7477&lt;50000,"Low Salary (&lt;$50K)",
O7477&lt;90000,"Lower Middle ($50K-$90K)",
O7477&lt;130000,"Middle ($90K-$130K)",
O7477&lt;170000,"Upper Middle ($130K-$170K)",
O7477&gt;=170000,"High Salary (&gt;$170K)"
)</f>
        <v>Upper Middle ($130K-$170K)</v>
      </c>
      <c r="R7477" t="str" cm="1">
        <f t="array" ref="R7477">_xlfn.IFS(
G7477&lt;=2,"New Customers (0-2Y)",
G7477&lt;=5,"Growing Customers (3-5Y)",
G7477&lt;=8,"Established Customers (6-8Y)",
G7477&lt;=10,"Loyal Customers (9-10Y)"
)</f>
        <v>New Customers (0-2Y)</v>
      </c>
    </row>
    <row r="7478" spans="1:18" x14ac:dyDescent="0.35">
      <c r="A7478">
        <v>15737909</v>
      </c>
      <c r="B7478" t="s">
        <v>1097</v>
      </c>
      <c r="C7478" t="s">
        <v>17</v>
      </c>
      <c r="D7478" t="s">
        <v>39</v>
      </c>
      <c r="E7478">
        <v>44</v>
      </c>
      <c r="F7478" t="s">
        <v>19</v>
      </c>
      <c r="G7478">
        <v>2</v>
      </c>
      <c r="H7478" s="4">
        <v>111095.58</v>
      </c>
      <c r="I7478" t="s">
        <v>33</v>
      </c>
      <c r="J7478">
        <v>2</v>
      </c>
      <c r="K7478">
        <v>759</v>
      </c>
      <c r="L7478" t="s">
        <v>35</v>
      </c>
      <c r="M7478" t="s">
        <v>21</v>
      </c>
      <c r="N7478" t="s">
        <v>32</v>
      </c>
      <c r="O7478" s="4">
        <v>100137.7</v>
      </c>
      <c r="P7478" t="s">
        <v>28</v>
      </c>
      <c r="Q7478" t="str" cm="1">
        <f t="array" ref="Q7478">_xlfn.IFS(
O7478&lt;50000,"Low Salary (&lt;$50K)",
O7478&lt;90000,"Lower Middle ($50K-$90K)",
O7478&lt;130000,"Middle ($90K-$130K)",
O7478&lt;170000,"Upper Middle ($130K-$170K)",
O7478&gt;=170000,"High Salary (&gt;$170K)"
)</f>
        <v>Middle ($90K-$130K)</v>
      </c>
      <c r="R7478" t="str" cm="1">
        <f t="array" ref="R7478">_xlfn.IFS(
G7478&lt;=2,"New Customers (0-2Y)",
G7478&lt;=5,"Growing Customers (3-5Y)",
G7478&lt;=8,"Established Customers (6-8Y)",
G7478&lt;=10,"Loyal Customers (9-10Y)"
)</f>
        <v>New Customers (0-2Y)</v>
      </c>
    </row>
    <row r="7479" spans="1:18" x14ac:dyDescent="0.35">
      <c r="A7479">
        <v>15646190</v>
      </c>
      <c r="B7479" t="s">
        <v>1191</v>
      </c>
      <c r="C7479" t="s">
        <v>17</v>
      </c>
      <c r="D7479" t="s">
        <v>18</v>
      </c>
      <c r="E7479">
        <v>56</v>
      </c>
      <c r="F7479" t="s">
        <v>19</v>
      </c>
      <c r="G7479">
        <v>0</v>
      </c>
      <c r="H7479" s="4">
        <v>119963.45</v>
      </c>
      <c r="I7479" t="s">
        <v>33</v>
      </c>
      <c r="J7479">
        <v>1</v>
      </c>
      <c r="K7479">
        <v>677</v>
      </c>
      <c r="L7479" t="s">
        <v>35</v>
      </c>
      <c r="M7479" t="s">
        <v>27</v>
      </c>
      <c r="N7479" t="s">
        <v>32</v>
      </c>
      <c r="O7479" s="4">
        <v>158325.87</v>
      </c>
      <c r="P7479" t="s">
        <v>23</v>
      </c>
      <c r="Q7479" t="str" cm="1">
        <f t="array" ref="Q7479">_xlfn.IFS(
O7479&lt;50000,"Low Salary (&lt;$50K)",
O7479&lt;90000,"Lower Middle ($50K-$90K)",
O7479&lt;130000,"Middle ($90K-$130K)",
O7479&lt;170000,"Upper Middle ($130K-$170K)",
O7479&gt;=170000,"High Salary (&gt;$170K)"
)</f>
        <v>Upper Middle ($130K-$170K)</v>
      </c>
      <c r="R7479" t="str" cm="1">
        <f t="array" ref="R7479">_xlfn.IFS(
G7479&lt;=2,"New Customers (0-2Y)",
G7479&lt;=5,"Growing Customers (3-5Y)",
G7479&lt;=8,"Established Customers (6-8Y)",
G7479&lt;=10,"Loyal Customers (9-10Y)"
)</f>
        <v>New Customers (0-2Y)</v>
      </c>
    </row>
    <row r="7480" spans="1:18" x14ac:dyDescent="0.35">
      <c r="A7480">
        <v>15711249</v>
      </c>
      <c r="B7480" t="s">
        <v>410</v>
      </c>
      <c r="C7480" t="s">
        <v>26</v>
      </c>
      <c r="D7480" t="s">
        <v>39</v>
      </c>
      <c r="E7480">
        <v>22</v>
      </c>
      <c r="F7480" t="s">
        <v>43</v>
      </c>
      <c r="G7480">
        <v>4</v>
      </c>
      <c r="H7480" s="4">
        <v>0</v>
      </c>
      <c r="I7480" t="s">
        <v>24</v>
      </c>
      <c r="J7480">
        <v>2</v>
      </c>
      <c r="K7480">
        <v>544</v>
      </c>
      <c r="L7480" t="s">
        <v>31</v>
      </c>
      <c r="M7480" t="s">
        <v>21</v>
      </c>
      <c r="N7480" t="s">
        <v>32</v>
      </c>
      <c r="O7480" s="4">
        <v>70007.67</v>
      </c>
      <c r="P7480" t="s">
        <v>28</v>
      </c>
      <c r="Q7480" t="str" cm="1">
        <f t="array" ref="Q7480">_xlfn.IFS(
O7480&lt;50000,"Low Salary (&lt;$50K)",
O7480&lt;90000,"Lower Middle ($50K-$90K)",
O7480&lt;130000,"Middle ($90K-$130K)",
O7480&lt;170000,"Upper Middle ($130K-$170K)",
O7480&gt;=170000,"High Salary (&gt;$170K)"
)</f>
        <v>Lower Middle ($50K-$90K)</v>
      </c>
      <c r="R7480" t="str" cm="1">
        <f t="array" ref="R7480">_xlfn.IFS(
G7480&lt;=2,"New Customers (0-2Y)",
G7480&lt;=5,"Growing Customers (3-5Y)",
G7480&lt;=8,"Established Customers (6-8Y)",
G7480&lt;=10,"Loyal Customers (9-10Y)"
)</f>
        <v>Growing Customers (3-5Y)</v>
      </c>
    </row>
    <row r="7481" spans="1:18" x14ac:dyDescent="0.35">
      <c r="A7481">
        <v>15671987</v>
      </c>
      <c r="B7481" t="s">
        <v>2556</v>
      </c>
      <c r="C7481" t="s">
        <v>26</v>
      </c>
      <c r="D7481" t="s">
        <v>39</v>
      </c>
      <c r="E7481">
        <v>35</v>
      </c>
      <c r="F7481" t="s">
        <v>19</v>
      </c>
      <c r="G7481">
        <v>8</v>
      </c>
      <c r="H7481" s="4">
        <v>153137.74</v>
      </c>
      <c r="I7481" t="s">
        <v>33</v>
      </c>
      <c r="J7481">
        <v>1</v>
      </c>
      <c r="K7481">
        <v>567</v>
      </c>
      <c r="L7481" t="s">
        <v>31</v>
      </c>
      <c r="M7481" t="s">
        <v>21</v>
      </c>
      <c r="N7481" t="s">
        <v>32</v>
      </c>
      <c r="O7481" s="4">
        <v>88659.07</v>
      </c>
      <c r="P7481" t="s">
        <v>28</v>
      </c>
      <c r="Q7481" t="str" cm="1">
        <f t="array" ref="Q7481">_xlfn.IFS(
O7481&lt;50000,"Low Salary (&lt;$50K)",
O7481&lt;90000,"Lower Middle ($50K-$90K)",
O7481&lt;130000,"Middle ($90K-$130K)",
O7481&lt;170000,"Upper Middle ($130K-$170K)",
O7481&gt;=170000,"High Salary (&gt;$170K)"
)</f>
        <v>Lower Middle ($50K-$90K)</v>
      </c>
      <c r="R7481" t="str" cm="1">
        <f t="array" ref="R7481">_xlfn.IFS(
G7481&lt;=2,"New Customers (0-2Y)",
G7481&lt;=5,"Growing Customers (3-5Y)",
G7481&lt;=8,"Established Customers (6-8Y)",
G7481&lt;=10,"Loyal Customers (9-10Y)"
)</f>
        <v>Established Customers (6-8Y)</v>
      </c>
    </row>
    <row r="7482" spans="1:18" x14ac:dyDescent="0.35">
      <c r="A7482">
        <v>15812766</v>
      </c>
      <c r="B7482" t="s">
        <v>2403</v>
      </c>
      <c r="C7482" t="s">
        <v>26</v>
      </c>
      <c r="D7482" t="s">
        <v>39</v>
      </c>
      <c r="E7482">
        <v>40</v>
      </c>
      <c r="F7482" t="s">
        <v>19</v>
      </c>
      <c r="G7482">
        <v>6</v>
      </c>
      <c r="H7482" s="4">
        <v>156111.07999999999</v>
      </c>
      <c r="I7482" t="s">
        <v>33</v>
      </c>
      <c r="J7482">
        <v>1</v>
      </c>
      <c r="K7482">
        <v>490</v>
      </c>
      <c r="L7482" t="s">
        <v>44</v>
      </c>
      <c r="M7482" t="s">
        <v>27</v>
      </c>
      <c r="N7482" t="s">
        <v>32</v>
      </c>
      <c r="O7482" s="4">
        <v>190889.13</v>
      </c>
      <c r="P7482" t="s">
        <v>28</v>
      </c>
      <c r="Q7482" t="str" cm="1">
        <f t="array" ref="Q7482">_xlfn.IFS(
O7482&lt;50000,"Low Salary (&lt;$50K)",
O7482&lt;90000,"Lower Middle ($50K-$90K)",
O7482&lt;130000,"Middle ($90K-$130K)",
O7482&lt;170000,"Upper Middle ($130K-$170K)",
O7482&gt;=170000,"High Salary (&gt;$170K)"
)</f>
        <v>High Salary (&gt;$170K)</v>
      </c>
      <c r="R7482" t="str" cm="1">
        <f t="array" ref="R7482">_xlfn.IFS(
G7482&lt;=2,"New Customers (0-2Y)",
G7482&lt;=5,"Growing Customers (3-5Y)",
G7482&lt;=8,"Established Customers (6-8Y)",
G7482&lt;=10,"Loyal Customers (9-10Y)"
)</f>
        <v>Established Customers (6-8Y)</v>
      </c>
    </row>
    <row r="7483" spans="1:18" x14ac:dyDescent="0.35">
      <c r="A7483">
        <v>15778589</v>
      </c>
      <c r="B7483" t="s">
        <v>406</v>
      </c>
      <c r="C7483" t="s">
        <v>17</v>
      </c>
      <c r="D7483" t="s">
        <v>39</v>
      </c>
      <c r="E7483">
        <v>34</v>
      </c>
      <c r="F7483" t="s">
        <v>19</v>
      </c>
      <c r="G7483">
        <v>7</v>
      </c>
      <c r="H7483" s="4">
        <v>113014.7</v>
      </c>
      <c r="I7483" t="s">
        <v>33</v>
      </c>
      <c r="J7483">
        <v>2</v>
      </c>
      <c r="K7483">
        <v>626</v>
      </c>
      <c r="L7483" t="s">
        <v>20</v>
      </c>
      <c r="M7483" t="s">
        <v>21</v>
      </c>
      <c r="N7483" t="s">
        <v>22</v>
      </c>
      <c r="O7483" s="4">
        <v>56646.28</v>
      </c>
      <c r="P7483" t="s">
        <v>28</v>
      </c>
      <c r="Q7483" t="str" cm="1">
        <f t="array" ref="Q7483">_xlfn.IFS(
O7483&lt;50000,"Low Salary (&lt;$50K)",
O7483&lt;90000,"Lower Middle ($50K-$90K)",
O7483&lt;130000,"Middle ($90K-$130K)",
O7483&lt;170000,"Upper Middle ($130K-$170K)",
O7483&gt;=170000,"High Salary (&gt;$170K)"
)</f>
        <v>Lower Middle ($50K-$90K)</v>
      </c>
      <c r="R7483" t="str" cm="1">
        <f t="array" ref="R7483">_xlfn.IFS(
G7483&lt;=2,"New Customers (0-2Y)",
G7483&lt;=5,"Growing Customers (3-5Y)",
G7483&lt;=8,"Established Customers (6-8Y)",
G7483&lt;=10,"Loyal Customers (9-10Y)"
)</f>
        <v>Established Customers (6-8Y)</v>
      </c>
    </row>
    <row r="7484" spans="1:18" x14ac:dyDescent="0.35">
      <c r="A7484">
        <v>15750104</v>
      </c>
      <c r="B7484" t="s">
        <v>514</v>
      </c>
      <c r="C7484" t="s">
        <v>42</v>
      </c>
      <c r="D7484" t="s">
        <v>39</v>
      </c>
      <c r="E7484">
        <v>43</v>
      </c>
      <c r="F7484" t="s">
        <v>19</v>
      </c>
      <c r="G7484">
        <v>5</v>
      </c>
      <c r="H7484" s="4">
        <v>132615.73000000001</v>
      </c>
      <c r="I7484" t="s">
        <v>33</v>
      </c>
      <c r="J7484">
        <v>2</v>
      </c>
      <c r="K7484">
        <v>718</v>
      </c>
      <c r="L7484" t="s">
        <v>35</v>
      </c>
      <c r="M7484" t="s">
        <v>21</v>
      </c>
      <c r="N7484" t="s">
        <v>32</v>
      </c>
      <c r="O7484" s="4">
        <v>32999.1</v>
      </c>
      <c r="P7484" t="s">
        <v>28</v>
      </c>
      <c r="Q7484" t="str" cm="1">
        <f t="array" ref="Q7484">_xlfn.IFS(
O7484&lt;50000,"Low Salary (&lt;$50K)",
O7484&lt;90000,"Lower Middle ($50K-$90K)",
O7484&lt;130000,"Middle ($90K-$130K)",
O7484&lt;170000,"Upper Middle ($130K-$170K)",
O7484&gt;=170000,"High Salary (&gt;$170K)"
)</f>
        <v>Low Salary (&lt;$50K)</v>
      </c>
      <c r="R7484" t="str" cm="1">
        <f t="array" ref="R7484">_xlfn.IFS(
G7484&lt;=2,"New Customers (0-2Y)",
G7484&lt;=5,"Growing Customers (3-5Y)",
G7484&lt;=8,"Established Customers (6-8Y)",
G7484&lt;=10,"Loyal Customers (9-10Y)"
)</f>
        <v>Growing Customers (3-5Y)</v>
      </c>
    </row>
    <row r="7485" spans="1:18" x14ac:dyDescent="0.35">
      <c r="A7485">
        <v>15784526</v>
      </c>
      <c r="B7485" t="s">
        <v>352</v>
      </c>
      <c r="C7485" t="s">
        <v>17</v>
      </c>
      <c r="D7485" t="s">
        <v>39</v>
      </c>
      <c r="E7485">
        <v>44</v>
      </c>
      <c r="F7485" t="s">
        <v>19</v>
      </c>
      <c r="G7485">
        <v>5</v>
      </c>
      <c r="H7485" s="4">
        <v>102016.38</v>
      </c>
      <c r="I7485" t="s">
        <v>33</v>
      </c>
      <c r="J7485">
        <v>1</v>
      </c>
      <c r="K7485">
        <v>616</v>
      </c>
      <c r="L7485" t="s">
        <v>20</v>
      </c>
      <c r="M7485" t="s">
        <v>27</v>
      </c>
      <c r="N7485" t="s">
        <v>22</v>
      </c>
      <c r="O7485" s="4">
        <v>178235.37</v>
      </c>
      <c r="P7485" t="s">
        <v>23</v>
      </c>
      <c r="Q7485" t="str" cm="1">
        <f t="array" ref="Q7485">_xlfn.IFS(
O7485&lt;50000,"Low Salary (&lt;$50K)",
O7485&lt;90000,"Lower Middle ($50K-$90K)",
O7485&lt;130000,"Middle ($90K-$130K)",
O7485&lt;170000,"Upper Middle ($130K-$170K)",
O7485&gt;=170000,"High Salary (&gt;$170K)"
)</f>
        <v>High Salary (&gt;$170K)</v>
      </c>
      <c r="R7485" t="str" cm="1">
        <f t="array" ref="R7485">_xlfn.IFS(
G7485&lt;=2,"New Customers (0-2Y)",
G7485&lt;=5,"Growing Customers (3-5Y)",
G7485&lt;=8,"Established Customers (6-8Y)",
G7485&lt;=10,"Loyal Customers (9-10Y)"
)</f>
        <v>Growing Customers (3-5Y)</v>
      </c>
    </row>
    <row r="7486" spans="1:18" x14ac:dyDescent="0.35">
      <c r="A7486">
        <v>15646563</v>
      </c>
      <c r="B7486" t="s">
        <v>715</v>
      </c>
      <c r="C7486" t="s">
        <v>17</v>
      </c>
      <c r="D7486" t="s">
        <v>18</v>
      </c>
      <c r="E7486">
        <v>35</v>
      </c>
      <c r="F7486" t="s">
        <v>19</v>
      </c>
      <c r="G7486">
        <v>9</v>
      </c>
      <c r="H7486" s="4">
        <v>0</v>
      </c>
      <c r="I7486" t="s">
        <v>24</v>
      </c>
      <c r="J7486">
        <v>1</v>
      </c>
      <c r="K7486">
        <v>772</v>
      </c>
      <c r="L7486" t="s">
        <v>35</v>
      </c>
      <c r="M7486" t="s">
        <v>27</v>
      </c>
      <c r="N7486" t="s">
        <v>22</v>
      </c>
      <c r="O7486" s="4">
        <v>25448.31</v>
      </c>
      <c r="P7486" t="s">
        <v>28</v>
      </c>
      <c r="Q7486" t="str" cm="1">
        <f t="array" ref="Q7486">_xlfn.IFS(
O7486&lt;50000,"Low Salary (&lt;$50K)",
O7486&lt;90000,"Lower Middle ($50K-$90K)",
O7486&lt;130000,"Middle ($90K-$130K)",
O7486&lt;170000,"Upper Middle ($130K-$170K)",
O7486&gt;=170000,"High Salary (&gt;$170K)"
)</f>
        <v>Low Salary (&lt;$50K)</v>
      </c>
      <c r="R7486" t="str" cm="1">
        <f t="array" ref="R7486">_xlfn.IFS(
G7486&lt;=2,"New Customers (0-2Y)",
G7486&lt;=5,"Growing Customers (3-5Y)",
G7486&lt;=8,"Established Customers (6-8Y)",
G7486&lt;=10,"Loyal Customers (9-10Y)"
)</f>
        <v>Loyal Customers (9-10Y)</v>
      </c>
    </row>
    <row r="7487" spans="1:18" x14ac:dyDescent="0.35">
      <c r="A7487">
        <v>15744423</v>
      </c>
      <c r="B7487" t="s">
        <v>161</v>
      </c>
      <c r="C7487" t="s">
        <v>17</v>
      </c>
      <c r="D7487" t="s">
        <v>39</v>
      </c>
      <c r="E7487">
        <v>32</v>
      </c>
      <c r="F7487" t="s">
        <v>19</v>
      </c>
      <c r="G7487">
        <v>5</v>
      </c>
      <c r="H7487" s="4">
        <v>0</v>
      </c>
      <c r="I7487" t="s">
        <v>24</v>
      </c>
      <c r="J7487">
        <v>2</v>
      </c>
      <c r="K7487">
        <v>561</v>
      </c>
      <c r="L7487" t="s">
        <v>31</v>
      </c>
      <c r="M7487" t="s">
        <v>21</v>
      </c>
      <c r="N7487" t="s">
        <v>32</v>
      </c>
      <c r="O7487" s="4">
        <v>84871.99</v>
      </c>
      <c r="P7487" t="s">
        <v>28</v>
      </c>
      <c r="Q7487" t="str" cm="1">
        <f t="array" ref="Q7487">_xlfn.IFS(
O7487&lt;50000,"Low Salary (&lt;$50K)",
O7487&lt;90000,"Lower Middle ($50K-$90K)",
O7487&lt;130000,"Middle ($90K-$130K)",
O7487&lt;170000,"Upper Middle ($130K-$170K)",
O7487&gt;=170000,"High Salary (&gt;$170K)"
)</f>
        <v>Lower Middle ($50K-$90K)</v>
      </c>
      <c r="R7487" t="str" cm="1">
        <f t="array" ref="R7487">_xlfn.IFS(
G7487&lt;=2,"New Customers (0-2Y)",
G7487&lt;=5,"Growing Customers (3-5Y)",
G7487&lt;=8,"Established Customers (6-8Y)",
G7487&lt;=10,"Loyal Customers (9-10Y)"
)</f>
        <v>Growing Customers (3-5Y)</v>
      </c>
    </row>
    <row r="7488" spans="1:18" x14ac:dyDescent="0.35">
      <c r="A7488">
        <v>15593694</v>
      </c>
      <c r="B7488" t="s">
        <v>861</v>
      </c>
      <c r="C7488" t="s">
        <v>17</v>
      </c>
      <c r="D7488" t="s">
        <v>39</v>
      </c>
      <c r="E7488">
        <v>49</v>
      </c>
      <c r="F7488" t="s">
        <v>19</v>
      </c>
      <c r="G7488">
        <v>8</v>
      </c>
      <c r="H7488" s="4">
        <v>0</v>
      </c>
      <c r="I7488" t="s">
        <v>24</v>
      </c>
      <c r="J7488">
        <v>2</v>
      </c>
      <c r="K7488">
        <v>814</v>
      </c>
      <c r="L7488" t="s">
        <v>37</v>
      </c>
      <c r="M7488" t="s">
        <v>27</v>
      </c>
      <c r="N7488" t="s">
        <v>32</v>
      </c>
      <c r="O7488" s="4">
        <v>157822.54</v>
      </c>
      <c r="P7488" t="s">
        <v>28</v>
      </c>
      <c r="Q7488" t="str" cm="1">
        <f t="array" ref="Q7488">_xlfn.IFS(
O7488&lt;50000,"Low Salary (&lt;$50K)",
O7488&lt;90000,"Lower Middle ($50K-$90K)",
O7488&lt;130000,"Middle ($90K-$130K)",
O7488&lt;170000,"Upper Middle ($130K-$170K)",
O7488&gt;=170000,"High Salary (&gt;$170K)"
)</f>
        <v>Upper Middle ($130K-$170K)</v>
      </c>
      <c r="R7488" t="str" cm="1">
        <f t="array" ref="R7488">_xlfn.IFS(
G7488&lt;=2,"New Customers (0-2Y)",
G7488&lt;=5,"Growing Customers (3-5Y)",
G7488&lt;=8,"Established Customers (6-8Y)",
G7488&lt;=10,"Loyal Customers (9-10Y)"
)</f>
        <v>Established Customers (6-8Y)</v>
      </c>
    </row>
    <row r="7489" spans="1:18" x14ac:dyDescent="0.35">
      <c r="A7489">
        <v>15785367</v>
      </c>
      <c r="B7489" t="s">
        <v>2557</v>
      </c>
      <c r="C7489" t="s">
        <v>17</v>
      </c>
      <c r="D7489" t="s">
        <v>18</v>
      </c>
      <c r="E7489">
        <v>56</v>
      </c>
      <c r="F7489" t="s">
        <v>19</v>
      </c>
      <c r="G7489">
        <v>4</v>
      </c>
      <c r="H7489" s="4">
        <v>0</v>
      </c>
      <c r="I7489" t="s">
        <v>24</v>
      </c>
      <c r="J7489">
        <v>1</v>
      </c>
      <c r="K7489">
        <v>651</v>
      </c>
      <c r="L7489" t="s">
        <v>20</v>
      </c>
      <c r="M7489" t="s">
        <v>27</v>
      </c>
      <c r="N7489" t="s">
        <v>32</v>
      </c>
      <c r="O7489" s="4">
        <v>84383.22</v>
      </c>
      <c r="P7489" t="s">
        <v>23</v>
      </c>
      <c r="Q7489" t="str" cm="1">
        <f t="array" ref="Q7489">_xlfn.IFS(
O7489&lt;50000,"Low Salary (&lt;$50K)",
O7489&lt;90000,"Lower Middle ($50K-$90K)",
O7489&lt;130000,"Middle ($90K-$130K)",
O7489&lt;170000,"Upper Middle ($130K-$170K)",
O7489&gt;=170000,"High Salary (&gt;$170K)"
)</f>
        <v>Lower Middle ($50K-$90K)</v>
      </c>
      <c r="R7489" t="str" cm="1">
        <f t="array" ref="R7489">_xlfn.IFS(
G7489&lt;=2,"New Customers (0-2Y)",
G7489&lt;=5,"Growing Customers (3-5Y)",
G7489&lt;=8,"Established Customers (6-8Y)",
G7489&lt;=10,"Loyal Customers (9-10Y)"
)</f>
        <v>Growing Customers (3-5Y)</v>
      </c>
    </row>
    <row r="7490" spans="1:18" x14ac:dyDescent="0.35">
      <c r="A7490">
        <v>15687765</v>
      </c>
      <c r="B7490" t="s">
        <v>2359</v>
      </c>
      <c r="C7490" t="s">
        <v>42</v>
      </c>
      <c r="D7490" t="s">
        <v>18</v>
      </c>
      <c r="E7490">
        <v>42</v>
      </c>
      <c r="F7490" t="s">
        <v>19</v>
      </c>
      <c r="G7490">
        <v>4</v>
      </c>
      <c r="H7490" s="4">
        <v>80380.240000000005</v>
      </c>
      <c r="I7490" t="s">
        <v>29</v>
      </c>
      <c r="J7490">
        <v>1</v>
      </c>
      <c r="K7490">
        <v>538</v>
      </c>
      <c r="L7490" t="s">
        <v>31</v>
      </c>
      <c r="M7490" t="s">
        <v>21</v>
      </c>
      <c r="N7490" t="s">
        <v>32</v>
      </c>
      <c r="O7490" s="4">
        <v>119216.46</v>
      </c>
      <c r="P7490" t="s">
        <v>28</v>
      </c>
      <c r="Q7490" t="str" cm="1">
        <f t="array" ref="Q7490">_xlfn.IFS(
O7490&lt;50000,"Low Salary (&lt;$50K)",
O7490&lt;90000,"Lower Middle ($50K-$90K)",
O7490&lt;130000,"Middle ($90K-$130K)",
O7490&lt;170000,"Upper Middle ($130K-$170K)",
O7490&gt;=170000,"High Salary (&gt;$170K)"
)</f>
        <v>Middle ($90K-$130K)</v>
      </c>
      <c r="R7490" t="str" cm="1">
        <f t="array" ref="R7490">_xlfn.IFS(
G7490&lt;=2,"New Customers (0-2Y)",
G7490&lt;=5,"Growing Customers (3-5Y)",
G7490&lt;=8,"Established Customers (6-8Y)",
G7490&lt;=10,"Loyal Customers (9-10Y)"
)</f>
        <v>Growing Customers (3-5Y)</v>
      </c>
    </row>
    <row r="7491" spans="1:18" x14ac:dyDescent="0.35">
      <c r="A7491">
        <v>15789014</v>
      </c>
      <c r="B7491" t="s">
        <v>51</v>
      </c>
      <c r="C7491" t="s">
        <v>17</v>
      </c>
      <c r="D7491" t="s">
        <v>18</v>
      </c>
      <c r="E7491">
        <v>26</v>
      </c>
      <c r="F7491" t="s">
        <v>43</v>
      </c>
      <c r="G7491">
        <v>6</v>
      </c>
      <c r="H7491" s="4">
        <v>108909.12</v>
      </c>
      <c r="I7491" t="s">
        <v>33</v>
      </c>
      <c r="J7491">
        <v>1</v>
      </c>
      <c r="K7491">
        <v>600</v>
      </c>
      <c r="L7491" t="s">
        <v>20</v>
      </c>
      <c r="M7491" t="s">
        <v>21</v>
      </c>
      <c r="N7491" t="s">
        <v>32</v>
      </c>
      <c r="O7491" s="4">
        <v>82547.009999999995</v>
      </c>
      <c r="P7491" t="s">
        <v>28</v>
      </c>
      <c r="Q7491" t="str" cm="1">
        <f t="array" ref="Q7491">_xlfn.IFS(
O7491&lt;50000,"Low Salary (&lt;$50K)",
O7491&lt;90000,"Lower Middle ($50K-$90K)",
O7491&lt;130000,"Middle ($90K-$130K)",
O7491&lt;170000,"Upper Middle ($130K-$170K)",
O7491&gt;=170000,"High Salary (&gt;$170K)"
)</f>
        <v>Lower Middle ($50K-$90K)</v>
      </c>
      <c r="R7491" t="str" cm="1">
        <f t="array" ref="R7491">_xlfn.IFS(
G7491&lt;=2,"New Customers (0-2Y)",
G7491&lt;=5,"Growing Customers (3-5Y)",
G7491&lt;=8,"Established Customers (6-8Y)",
G7491&lt;=10,"Loyal Customers (9-10Y)"
)</f>
        <v>Established Customers (6-8Y)</v>
      </c>
    </row>
    <row r="7492" spans="1:18" x14ac:dyDescent="0.35">
      <c r="A7492">
        <v>15703177</v>
      </c>
      <c r="B7492" t="s">
        <v>545</v>
      </c>
      <c r="C7492" t="s">
        <v>17</v>
      </c>
      <c r="D7492" t="s">
        <v>18</v>
      </c>
      <c r="E7492">
        <v>35</v>
      </c>
      <c r="F7492" t="s">
        <v>19</v>
      </c>
      <c r="G7492">
        <v>2</v>
      </c>
      <c r="H7492" s="4">
        <v>90865.8</v>
      </c>
      <c r="I7492" t="s">
        <v>29</v>
      </c>
      <c r="J7492">
        <v>1</v>
      </c>
      <c r="K7492">
        <v>654</v>
      </c>
      <c r="L7492" t="s">
        <v>20</v>
      </c>
      <c r="M7492" t="s">
        <v>21</v>
      </c>
      <c r="N7492" t="s">
        <v>22</v>
      </c>
      <c r="O7492" s="4">
        <v>86764.46</v>
      </c>
      <c r="P7492" t="s">
        <v>28</v>
      </c>
      <c r="Q7492" t="str" cm="1">
        <f t="array" ref="Q7492">_xlfn.IFS(
O7492&lt;50000,"Low Salary (&lt;$50K)",
O7492&lt;90000,"Lower Middle ($50K-$90K)",
O7492&lt;130000,"Middle ($90K-$130K)",
O7492&lt;170000,"Upper Middle ($130K-$170K)",
O7492&gt;=170000,"High Salary (&gt;$170K)"
)</f>
        <v>Lower Middle ($50K-$90K)</v>
      </c>
      <c r="R7492" t="str" cm="1">
        <f t="array" ref="R7492">_xlfn.IFS(
G7492&lt;=2,"New Customers (0-2Y)",
G7492&lt;=5,"Growing Customers (3-5Y)",
G7492&lt;=8,"Established Customers (6-8Y)",
G7492&lt;=10,"Loyal Customers (9-10Y)"
)</f>
        <v>New Customers (0-2Y)</v>
      </c>
    </row>
    <row r="7493" spans="1:18" x14ac:dyDescent="0.35">
      <c r="A7493">
        <v>15660263</v>
      </c>
      <c r="B7493" t="s">
        <v>1201</v>
      </c>
      <c r="C7493" t="s">
        <v>17</v>
      </c>
      <c r="D7493" t="s">
        <v>39</v>
      </c>
      <c r="E7493">
        <v>40</v>
      </c>
      <c r="F7493" t="s">
        <v>19</v>
      </c>
      <c r="G7493">
        <v>4</v>
      </c>
      <c r="H7493" s="4">
        <v>99799.76</v>
      </c>
      <c r="I7493" t="s">
        <v>29</v>
      </c>
      <c r="J7493">
        <v>2</v>
      </c>
      <c r="K7493">
        <v>622</v>
      </c>
      <c r="L7493" t="s">
        <v>20</v>
      </c>
      <c r="M7493" t="s">
        <v>21</v>
      </c>
      <c r="N7493" t="s">
        <v>32</v>
      </c>
      <c r="O7493" s="4">
        <v>197372.13</v>
      </c>
      <c r="P7493" t="s">
        <v>28</v>
      </c>
      <c r="Q7493" t="str" cm="1">
        <f t="array" ref="Q7493">_xlfn.IFS(
O7493&lt;50000,"Low Salary (&lt;$50K)",
O7493&lt;90000,"Lower Middle ($50K-$90K)",
O7493&lt;130000,"Middle ($90K-$130K)",
O7493&lt;170000,"Upper Middle ($130K-$170K)",
O7493&gt;=170000,"High Salary (&gt;$170K)"
)</f>
        <v>High Salary (&gt;$170K)</v>
      </c>
      <c r="R7493" t="str" cm="1">
        <f t="array" ref="R7493">_xlfn.IFS(
G7493&lt;=2,"New Customers (0-2Y)",
G7493&lt;=5,"Growing Customers (3-5Y)",
G7493&lt;=8,"Established Customers (6-8Y)",
G7493&lt;=10,"Loyal Customers (9-10Y)"
)</f>
        <v>Growing Customers (3-5Y)</v>
      </c>
    </row>
    <row r="7494" spans="1:18" x14ac:dyDescent="0.35">
      <c r="A7494">
        <v>15776545</v>
      </c>
      <c r="B7494" t="s">
        <v>563</v>
      </c>
      <c r="C7494" t="s">
        <v>17</v>
      </c>
      <c r="D7494" t="s">
        <v>39</v>
      </c>
      <c r="E7494">
        <v>28</v>
      </c>
      <c r="F7494" t="s">
        <v>43</v>
      </c>
      <c r="G7494">
        <v>10</v>
      </c>
      <c r="H7494" s="4">
        <v>200724.96</v>
      </c>
      <c r="I7494" t="s">
        <v>33</v>
      </c>
      <c r="J7494">
        <v>1</v>
      </c>
      <c r="K7494">
        <v>682</v>
      </c>
      <c r="L7494" t="s">
        <v>35</v>
      </c>
      <c r="M7494" t="s">
        <v>27</v>
      </c>
      <c r="N7494" t="s">
        <v>22</v>
      </c>
      <c r="O7494" s="4">
        <v>82872.639999999999</v>
      </c>
      <c r="P7494" t="s">
        <v>23</v>
      </c>
      <c r="Q7494" t="str" cm="1">
        <f t="array" ref="Q7494">_xlfn.IFS(
O7494&lt;50000,"Low Salary (&lt;$50K)",
O7494&lt;90000,"Lower Middle ($50K-$90K)",
O7494&lt;130000,"Middle ($90K-$130K)",
O7494&lt;170000,"Upper Middle ($130K-$170K)",
O7494&gt;=170000,"High Salary (&gt;$170K)"
)</f>
        <v>Lower Middle ($50K-$90K)</v>
      </c>
      <c r="R7494" t="str" cm="1">
        <f t="array" ref="R7494">_xlfn.IFS(
G7494&lt;=2,"New Customers (0-2Y)",
G7494&lt;=5,"Growing Customers (3-5Y)",
G7494&lt;=8,"Established Customers (6-8Y)",
G7494&lt;=10,"Loyal Customers (9-10Y)"
)</f>
        <v>Loyal Customers (9-10Y)</v>
      </c>
    </row>
    <row r="7495" spans="1:18" x14ac:dyDescent="0.35">
      <c r="A7495">
        <v>15683276</v>
      </c>
      <c r="B7495" t="s">
        <v>2558</v>
      </c>
      <c r="C7495" t="s">
        <v>26</v>
      </c>
      <c r="D7495" t="s">
        <v>18</v>
      </c>
      <c r="E7495">
        <v>37</v>
      </c>
      <c r="F7495" t="s">
        <v>19</v>
      </c>
      <c r="G7495">
        <v>10</v>
      </c>
      <c r="H7495" s="4">
        <v>140363.95000000001</v>
      </c>
      <c r="I7495" t="s">
        <v>33</v>
      </c>
      <c r="J7495">
        <v>2</v>
      </c>
      <c r="K7495">
        <v>610</v>
      </c>
      <c r="L7495" t="s">
        <v>20</v>
      </c>
      <c r="M7495" t="s">
        <v>21</v>
      </c>
      <c r="N7495" t="s">
        <v>22</v>
      </c>
      <c r="O7495" s="4">
        <v>129563.86</v>
      </c>
      <c r="P7495" t="s">
        <v>28</v>
      </c>
      <c r="Q7495" t="str" cm="1">
        <f t="array" ref="Q7495">_xlfn.IFS(
O7495&lt;50000,"Low Salary (&lt;$50K)",
O7495&lt;90000,"Lower Middle ($50K-$90K)",
O7495&lt;130000,"Middle ($90K-$130K)",
O7495&lt;170000,"Upper Middle ($130K-$170K)",
O7495&gt;=170000,"High Salary (&gt;$170K)"
)</f>
        <v>Middle ($90K-$130K)</v>
      </c>
      <c r="R7495" t="str" cm="1">
        <f t="array" ref="R7495">_xlfn.IFS(
G7495&lt;=2,"New Customers (0-2Y)",
G7495&lt;=5,"Growing Customers (3-5Y)",
G7495&lt;=8,"Established Customers (6-8Y)",
G7495&lt;=10,"Loyal Customers (9-10Y)"
)</f>
        <v>Loyal Customers (9-10Y)</v>
      </c>
    </row>
    <row r="7496" spans="1:18" x14ac:dyDescent="0.35">
      <c r="A7496">
        <v>15599272</v>
      </c>
      <c r="B7496" t="s">
        <v>2559</v>
      </c>
      <c r="C7496" t="s">
        <v>17</v>
      </c>
      <c r="D7496" t="s">
        <v>18</v>
      </c>
      <c r="E7496">
        <v>36</v>
      </c>
      <c r="F7496" t="s">
        <v>19</v>
      </c>
      <c r="G7496">
        <v>1</v>
      </c>
      <c r="H7496" s="4">
        <v>151844.64000000001</v>
      </c>
      <c r="I7496" t="s">
        <v>33</v>
      </c>
      <c r="J7496">
        <v>1</v>
      </c>
      <c r="K7496">
        <v>795</v>
      </c>
      <c r="L7496" t="s">
        <v>37</v>
      </c>
      <c r="M7496" t="s">
        <v>21</v>
      </c>
      <c r="N7496" t="s">
        <v>22</v>
      </c>
      <c r="O7496" s="4">
        <v>135388.89000000001</v>
      </c>
      <c r="P7496" t="s">
        <v>28</v>
      </c>
      <c r="Q7496" t="str" cm="1">
        <f t="array" ref="Q7496">_xlfn.IFS(
O7496&lt;50000,"Low Salary (&lt;$50K)",
O7496&lt;90000,"Lower Middle ($50K-$90K)",
O7496&lt;130000,"Middle ($90K-$130K)",
O7496&lt;170000,"Upper Middle ($130K-$170K)",
O7496&gt;=170000,"High Salary (&gt;$170K)"
)</f>
        <v>Upper Middle ($130K-$170K)</v>
      </c>
      <c r="R7496" t="str" cm="1">
        <f t="array" ref="R7496">_xlfn.IFS(
G7496&lt;=2,"New Customers (0-2Y)",
G7496&lt;=5,"Growing Customers (3-5Y)",
G7496&lt;=8,"Established Customers (6-8Y)",
G7496&lt;=10,"Loyal Customers (9-10Y)"
)</f>
        <v>New Customers (0-2Y)</v>
      </c>
    </row>
    <row r="7497" spans="1:18" x14ac:dyDescent="0.35">
      <c r="A7497">
        <v>15589541</v>
      </c>
      <c r="B7497" t="s">
        <v>358</v>
      </c>
      <c r="C7497" t="s">
        <v>17</v>
      </c>
      <c r="D7497" t="s">
        <v>18</v>
      </c>
      <c r="E7497">
        <v>27</v>
      </c>
      <c r="F7497" t="s">
        <v>43</v>
      </c>
      <c r="G7497">
        <v>2</v>
      </c>
      <c r="H7497" s="4">
        <v>0</v>
      </c>
      <c r="I7497" t="s">
        <v>24</v>
      </c>
      <c r="J7497">
        <v>2</v>
      </c>
      <c r="K7497">
        <v>557</v>
      </c>
      <c r="L7497" t="s">
        <v>31</v>
      </c>
      <c r="M7497" t="s">
        <v>27</v>
      </c>
      <c r="N7497" t="s">
        <v>22</v>
      </c>
      <c r="O7497" s="4">
        <v>4497.55</v>
      </c>
      <c r="P7497" t="s">
        <v>28</v>
      </c>
      <c r="Q7497" t="str" cm="1">
        <f t="array" ref="Q7497">_xlfn.IFS(
O7497&lt;50000,"Low Salary (&lt;$50K)",
O7497&lt;90000,"Lower Middle ($50K-$90K)",
O7497&lt;130000,"Middle ($90K-$130K)",
O7497&lt;170000,"Upper Middle ($130K-$170K)",
O7497&gt;=170000,"High Salary (&gt;$170K)"
)</f>
        <v>Low Salary (&lt;$50K)</v>
      </c>
      <c r="R7497" t="str" cm="1">
        <f t="array" ref="R7497">_xlfn.IFS(
G7497&lt;=2,"New Customers (0-2Y)",
G7497&lt;=5,"Growing Customers (3-5Y)",
G7497&lt;=8,"Established Customers (6-8Y)",
G7497&lt;=10,"Loyal Customers (9-10Y)"
)</f>
        <v>New Customers (0-2Y)</v>
      </c>
    </row>
    <row r="7498" spans="1:18" x14ac:dyDescent="0.35">
      <c r="A7498">
        <v>15608804</v>
      </c>
      <c r="B7498" t="s">
        <v>1562</v>
      </c>
      <c r="C7498" t="s">
        <v>42</v>
      </c>
      <c r="D7498" t="s">
        <v>39</v>
      </c>
      <c r="E7498">
        <v>49</v>
      </c>
      <c r="F7498" t="s">
        <v>19</v>
      </c>
      <c r="G7498">
        <v>8</v>
      </c>
      <c r="H7498" s="4">
        <v>133231.48000000001</v>
      </c>
      <c r="I7498" t="s">
        <v>33</v>
      </c>
      <c r="J7498">
        <v>1</v>
      </c>
      <c r="K7498">
        <v>824</v>
      </c>
      <c r="L7498" t="s">
        <v>37</v>
      </c>
      <c r="M7498" t="s">
        <v>21</v>
      </c>
      <c r="N7498" t="s">
        <v>22</v>
      </c>
      <c r="O7498" s="4">
        <v>67885.37</v>
      </c>
      <c r="P7498" t="s">
        <v>28</v>
      </c>
      <c r="Q7498" t="str" cm="1">
        <f t="array" ref="Q7498">_xlfn.IFS(
O7498&lt;50000,"Low Salary (&lt;$50K)",
O7498&lt;90000,"Lower Middle ($50K-$90K)",
O7498&lt;130000,"Middle ($90K-$130K)",
O7498&lt;170000,"Upper Middle ($130K-$170K)",
O7498&gt;=170000,"High Salary (&gt;$170K)"
)</f>
        <v>Lower Middle ($50K-$90K)</v>
      </c>
      <c r="R7498" t="str" cm="1">
        <f t="array" ref="R7498">_xlfn.IFS(
G7498&lt;=2,"New Customers (0-2Y)",
G7498&lt;=5,"Growing Customers (3-5Y)",
G7498&lt;=8,"Established Customers (6-8Y)",
G7498&lt;=10,"Loyal Customers (9-10Y)"
)</f>
        <v>Established Customers (6-8Y)</v>
      </c>
    </row>
    <row r="7499" spans="1:18" x14ac:dyDescent="0.35">
      <c r="A7499">
        <v>15645820</v>
      </c>
      <c r="B7499" t="s">
        <v>1593</v>
      </c>
      <c r="C7499" t="s">
        <v>17</v>
      </c>
      <c r="D7499" t="s">
        <v>39</v>
      </c>
      <c r="E7499">
        <v>27</v>
      </c>
      <c r="F7499" t="s">
        <v>43</v>
      </c>
      <c r="G7499">
        <v>7</v>
      </c>
      <c r="H7499" s="4">
        <v>0</v>
      </c>
      <c r="I7499" t="s">
        <v>24</v>
      </c>
      <c r="J7499">
        <v>2</v>
      </c>
      <c r="K7499">
        <v>698</v>
      </c>
      <c r="L7499" t="s">
        <v>35</v>
      </c>
      <c r="M7499" t="s">
        <v>21</v>
      </c>
      <c r="N7499" t="s">
        <v>32</v>
      </c>
      <c r="O7499" s="4">
        <v>111471.55</v>
      </c>
      <c r="P7499" t="s">
        <v>28</v>
      </c>
      <c r="Q7499" t="str" cm="1">
        <f t="array" ref="Q7499">_xlfn.IFS(
O7499&lt;50000,"Low Salary (&lt;$50K)",
O7499&lt;90000,"Lower Middle ($50K-$90K)",
O7499&lt;130000,"Middle ($90K-$130K)",
O7499&lt;170000,"Upper Middle ($130K-$170K)",
O7499&gt;=170000,"High Salary (&gt;$170K)"
)</f>
        <v>Middle ($90K-$130K)</v>
      </c>
      <c r="R7499" t="str" cm="1">
        <f t="array" ref="R7499">_xlfn.IFS(
G7499&lt;=2,"New Customers (0-2Y)",
G7499&lt;=5,"Growing Customers (3-5Y)",
G7499&lt;=8,"Established Customers (6-8Y)",
G7499&lt;=10,"Loyal Customers (9-10Y)"
)</f>
        <v>Established Customers (6-8Y)</v>
      </c>
    </row>
    <row r="7500" spans="1:18" x14ac:dyDescent="0.35">
      <c r="A7500">
        <v>15659031</v>
      </c>
      <c r="B7500" t="s">
        <v>600</v>
      </c>
      <c r="C7500" t="s">
        <v>17</v>
      </c>
      <c r="D7500" t="s">
        <v>18</v>
      </c>
      <c r="E7500">
        <v>36</v>
      </c>
      <c r="F7500" t="s">
        <v>19</v>
      </c>
      <c r="G7500">
        <v>8</v>
      </c>
      <c r="H7500" s="4">
        <v>126598.99</v>
      </c>
      <c r="I7500" t="s">
        <v>33</v>
      </c>
      <c r="J7500">
        <v>2</v>
      </c>
      <c r="K7500">
        <v>630</v>
      </c>
      <c r="L7500" t="s">
        <v>20</v>
      </c>
      <c r="M7500" t="s">
        <v>21</v>
      </c>
      <c r="N7500" t="s">
        <v>22</v>
      </c>
      <c r="O7500" s="4">
        <v>134407.93</v>
      </c>
      <c r="P7500" t="s">
        <v>28</v>
      </c>
      <c r="Q7500" t="str" cm="1">
        <f t="array" ref="Q7500">_xlfn.IFS(
O7500&lt;50000,"Low Salary (&lt;$50K)",
O7500&lt;90000,"Lower Middle ($50K-$90K)",
O7500&lt;130000,"Middle ($90K-$130K)",
O7500&lt;170000,"Upper Middle ($130K-$170K)",
O7500&gt;=170000,"High Salary (&gt;$170K)"
)</f>
        <v>Upper Middle ($130K-$170K)</v>
      </c>
      <c r="R7500" t="str" cm="1">
        <f t="array" ref="R7500">_xlfn.IFS(
G7500&lt;=2,"New Customers (0-2Y)",
G7500&lt;=5,"Growing Customers (3-5Y)",
G7500&lt;=8,"Established Customers (6-8Y)",
G7500&lt;=10,"Loyal Customers (9-10Y)"
)</f>
        <v>Established Customers (6-8Y)</v>
      </c>
    </row>
    <row r="7501" spans="1:18" x14ac:dyDescent="0.35">
      <c r="A7501">
        <v>15790113</v>
      </c>
      <c r="B7501" t="s">
        <v>744</v>
      </c>
      <c r="C7501" t="s">
        <v>42</v>
      </c>
      <c r="D7501" t="s">
        <v>18</v>
      </c>
      <c r="E7501">
        <v>71</v>
      </c>
      <c r="F7501" t="s">
        <v>2967</v>
      </c>
      <c r="G7501">
        <v>6</v>
      </c>
      <c r="H7501" s="4">
        <v>113317.1</v>
      </c>
      <c r="I7501" t="s">
        <v>33</v>
      </c>
      <c r="J7501">
        <v>1</v>
      </c>
      <c r="K7501">
        <v>609</v>
      </c>
      <c r="L7501" t="s">
        <v>20</v>
      </c>
      <c r="M7501" t="s">
        <v>21</v>
      </c>
      <c r="N7501" t="s">
        <v>32</v>
      </c>
      <c r="O7501" s="4">
        <v>108258.22</v>
      </c>
      <c r="P7501" t="s">
        <v>23</v>
      </c>
      <c r="Q7501" t="str" cm="1">
        <f t="array" ref="Q7501">_xlfn.IFS(
O7501&lt;50000,"Low Salary (&lt;$50K)",
O7501&lt;90000,"Lower Middle ($50K-$90K)",
O7501&lt;130000,"Middle ($90K-$130K)",
O7501&lt;170000,"Upper Middle ($130K-$170K)",
O7501&gt;=170000,"High Salary (&gt;$170K)"
)</f>
        <v>Middle ($90K-$130K)</v>
      </c>
      <c r="R7501" t="str" cm="1">
        <f t="array" ref="R7501">_xlfn.IFS(
G7501&lt;=2,"New Customers (0-2Y)",
G7501&lt;=5,"Growing Customers (3-5Y)",
G7501&lt;=8,"Established Customers (6-8Y)",
G7501&lt;=10,"Loyal Customers (9-10Y)"
)</f>
        <v>Established Customers (6-8Y)</v>
      </c>
    </row>
    <row r="7502" spans="1:18" x14ac:dyDescent="0.35">
      <c r="A7502">
        <v>15652289</v>
      </c>
      <c r="B7502" t="s">
        <v>861</v>
      </c>
      <c r="C7502" t="s">
        <v>17</v>
      </c>
      <c r="D7502" t="s">
        <v>39</v>
      </c>
      <c r="E7502">
        <v>47</v>
      </c>
      <c r="F7502" t="s">
        <v>19</v>
      </c>
      <c r="G7502">
        <v>4</v>
      </c>
      <c r="H7502" s="4">
        <v>0</v>
      </c>
      <c r="I7502" t="s">
        <v>24</v>
      </c>
      <c r="J7502">
        <v>2</v>
      </c>
      <c r="K7502">
        <v>694</v>
      </c>
      <c r="L7502" t="s">
        <v>35</v>
      </c>
      <c r="M7502" t="s">
        <v>21</v>
      </c>
      <c r="N7502" t="s">
        <v>32</v>
      </c>
      <c r="O7502" s="4">
        <v>197528.62</v>
      </c>
      <c r="P7502" t="s">
        <v>28</v>
      </c>
      <c r="Q7502" t="str" cm="1">
        <f t="array" ref="Q7502">_xlfn.IFS(
O7502&lt;50000,"Low Salary (&lt;$50K)",
O7502&lt;90000,"Lower Middle ($50K-$90K)",
O7502&lt;130000,"Middle ($90K-$130K)",
O7502&lt;170000,"Upper Middle ($130K-$170K)",
O7502&gt;=170000,"High Salary (&gt;$170K)"
)</f>
        <v>High Salary (&gt;$170K)</v>
      </c>
      <c r="R7502" t="str" cm="1">
        <f t="array" ref="R7502">_xlfn.IFS(
G7502&lt;=2,"New Customers (0-2Y)",
G7502&lt;=5,"Growing Customers (3-5Y)",
G7502&lt;=8,"Established Customers (6-8Y)",
G7502&lt;=10,"Loyal Customers (9-10Y)"
)</f>
        <v>Growing Customers (3-5Y)</v>
      </c>
    </row>
    <row r="7503" spans="1:18" x14ac:dyDescent="0.35">
      <c r="A7503">
        <v>15605341</v>
      </c>
      <c r="B7503" t="s">
        <v>1164</v>
      </c>
      <c r="C7503" t="s">
        <v>17</v>
      </c>
      <c r="D7503" t="s">
        <v>18</v>
      </c>
      <c r="E7503">
        <v>58</v>
      </c>
      <c r="F7503" t="s">
        <v>19</v>
      </c>
      <c r="G7503">
        <v>8</v>
      </c>
      <c r="H7503" s="4">
        <v>93173.88</v>
      </c>
      <c r="I7503" t="s">
        <v>29</v>
      </c>
      <c r="J7503">
        <v>1</v>
      </c>
      <c r="K7503">
        <v>681</v>
      </c>
      <c r="L7503" t="s">
        <v>35</v>
      </c>
      <c r="M7503" t="s">
        <v>21</v>
      </c>
      <c r="N7503" t="s">
        <v>22</v>
      </c>
      <c r="O7503" s="4">
        <v>139761.25</v>
      </c>
      <c r="P7503" t="s">
        <v>28</v>
      </c>
      <c r="Q7503" t="str" cm="1">
        <f t="array" ref="Q7503">_xlfn.IFS(
O7503&lt;50000,"Low Salary (&lt;$50K)",
O7503&lt;90000,"Lower Middle ($50K-$90K)",
O7503&lt;130000,"Middle ($90K-$130K)",
O7503&lt;170000,"Upper Middle ($130K-$170K)",
O7503&gt;=170000,"High Salary (&gt;$170K)"
)</f>
        <v>Upper Middle ($130K-$170K)</v>
      </c>
      <c r="R7503" t="str" cm="1">
        <f t="array" ref="R7503">_xlfn.IFS(
G7503&lt;=2,"New Customers (0-2Y)",
G7503&lt;=5,"Growing Customers (3-5Y)",
G7503&lt;=8,"Established Customers (6-8Y)",
G7503&lt;=10,"Loyal Customers (9-10Y)"
)</f>
        <v>Established Customers (6-8Y)</v>
      </c>
    </row>
    <row r="7504" spans="1:18" x14ac:dyDescent="0.35">
      <c r="A7504">
        <v>15697844</v>
      </c>
      <c r="B7504" t="s">
        <v>1922</v>
      </c>
      <c r="C7504" t="s">
        <v>26</v>
      </c>
      <c r="D7504" t="s">
        <v>18</v>
      </c>
      <c r="E7504">
        <v>32</v>
      </c>
      <c r="F7504" t="s">
        <v>19</v>
      </c>
      <c r="G7504">
        <v>10</v>
      </c>
      <c r="H7504" s="4">
        <v>0</v>
      </c>
      <c r="I7504" t="s">
        <v>24</v>
      </c>
      <c r="J7504">
        <v>1</v>
      </c>
      <c r="K7504">
        <v>721</v>
      </c>
      <c r="L7504" t="s">
        <v>35</v>
      </c>
      <c r="M7504" t="s">
        <v>21</v>
      </c>
      <c r="N7504" t="s">
        <v>32</v>
      </c>
      <c r="O7504" s="4">
        <v>136119.96</v>
      </c>
      <c r="P7504" t="s">
        <v>23</v>
      </c>
      <c r="Q7504" t="str" cm="1">
        <f t="array" ref="Q7504">_xlfn.IFS(
O7504&lt;50000,"Low Salary (&lt;$50K)",
O7504&lt;90000,"Lower Middle ($50K-$90K)",
O7504&lt;130000,"Middle ($90K-$130K)",
O7504&lt;170000,"Upper Middle ($130K-$170K)",
O7504&gt;=170000,"High Salary (&gt;$170K)"
)</f>
        <v>Upper Middle ($130K-$170K)</v>
      </c>
      <c r="R7504" t="str" cm="1">
        <f t="array" ref="R7504">_xlfn.IFS(
G7504&lt;=2,"New Customers (0-2Y)",
G7504&lt;=5,"Growing Customers (3-5Y)",
G7504&lt;=8,"Established Customers (6-8Y)",
G7504&lt;=10,"Loyal Customers (9-10Y)"
)</f>
        <v>Loyal Customers (9-10Y)</v>
      </c>
    </row>
    <row r="7505" spans="1:18" x14ac:dyDescent="0.35">
      <c r="A7505">
        <v>15652048</v>
      </c>
      <c r="B7505" t="s">
        <v>824</v>
      </c>
      <c r="C7505" t="s">
        <v>42</v>
      </c>
      <c r="D7505" t="s">
        <v>39</v>
      </c>
      <c r="E7505">
        <v>44</v>
      </c>
      <c r="F7505" t="s">
        <v>19</v>
      </c>
      <c r="G7505">
        <v>7</v>
      </c>
      <c r="H7505" s="4">
        <v>105007.31</v>
      </c>
      <c r="I7505" t="s">
        <v>33</v>
      </c>
      <c r="J7505">
        <v>2</v>
      </c>
      <c r="K7505">
        <v>563</v>
      </c>
      <c r="L7505" t="s">
        <v>31</v>
      </c>
      <c r="M7505" t="s">
        <v>21</v>
      </c>
      <c r="N7505" t="s">
        <v>22</v>
      </c>
      <c r="O7505" s="4">
        <v>197812.16</v>
      </c>
      <c r="P7505" t="s">
        <v>28</v>
      </c>
      <c r="Q7505" t="str" cm="1">
        <f t="array" ref="Q7505">_xlfn.IFS(
O7505&lt;50000,"Low Salary (&lt;$50K)",
O7505&lt;90000,"Lower Middle ($50K-$90K)",
O7505&lt;130000,"Middle ($90K-$130K)",
O7505&lt;170000,"Upper Middle ($130K-$170K)",
O7505&gt;=170000,"High Salary (&gt;$170K)"
)</f>
        <v>High Salary (&gt;$170K)</v>
      </c>
      <c r="R7505" t="str" cm="1">
        <f t="array" ref="R7505">_xlfn.IFS(
G7505&lt;=2,"New Customers (0-2Y)",
G7505&lt;=5,"Growing Customers (3-5Y)",
G7505&lt;=8,"Established Customers (6-8Y)",
G7505&lt;=10,"Loyal Customers (9-10Y)"
)</f>
        <v>Established Customers (6-8Y)</v>
      </c>
    </row>
    <row r="7506" spans="1:18" x14ac:dyDescent="0.35">
      <c r="A7506">
        <v>15587038</v>
      </c>
      <c r="B7506" t="s">
        <v>1297</v>
      </c>
      <c r="C7506" t="s">
        <v>26</v>
      </c>
      <c r="D7506" t="s">
        <v>18</v>
      </c>
      <c r="E7506">
        <v>32</v>
      </c>
      <c r="F7506" t="s">
        <v>19</v>
      </c>
      <c r="G7506">
        <v>2</v>
      </c>
      <c r="H7506" s="4">
        <v>0</v>
      </c>
      <c r="I7506" t="s">
        <v>24</v>
      </c>
      <c r="J7506">
        <v>1</v>
      </c>
      <c r="K7506">
        <v>654</v>
      </c>
      <c r="L7506" t="s">
        <v>20</v>
      </c>
      <c r="M7506" t="s">
        <v>21</v>
      </c>
      <c r="N7506" t="s">
        <v>22</v>
      </c>
      <c r="O7506" s="4">
        <v>51972.92</v>
      </c>
      <c r="P7506" t="s">
        <v>23</v>
      </c>
      <c r="Q7506" t="str" cm="1">
        <f t="array" ref="Q7506">_xlfn.IFS(
O7506&lt;50000,"Low Salary (&lt;$50K)",
O7506&lt;90000,"Lower Middle ($50K-$90K)",
O7506&lt;130000,"Middle ($90K-$130K)",
O7506&lt;170000,"Upper Middle ($130K-$170K)",
O7506&gt;=170000,"High Salary (&gt;$170K)"
)</f>
        <v>Lower Middle ($50K-$90K)</v>
      </c>
      <c r="R7506" t="str" cm="1">
        <f t="array" ref="R7506">_xlfn.IFS(
G7506&lt;=2,"New Customers (0-2Y)",
G7506&lt;=5,"Growing Customers (3-5Y)",
G7506&lt;=8,"Established Customers (6-8Y)",
G7506&lt;=10,"Loyal Customers (9-10Y)"
)</f>
        <v>New Customers (0-2Y)</v>
      </c>
    </row>
    <row r="7507" spans="1:18" x14ac:dyDescent="0.35">
      <c r="A7507">
        <v>15660528</v>
      </c>
      <c r="B7507" t="s">
        <v>724</v>
      </c>
      <c r="C7507" t="s">
        <v>26</v>
      </c>
      <c r="D7507" t="s">
        <v>39</v>
      </c>
      <c r="E7507">
        <v>27</v>
      </c>
      <c r="F7507" t="s">
        <v>43</v>
      </c>
      <c r="G7507">
        <v>4</v>
      </c>
      <c r="H7507" s="4">
        <v>0</v>
      </c>
      <c r="I7507" t="s">
        <v>24</v>
      </c>
      <c r="J7507">
        <v>2</v>
      </c>
      <c r="K7507">
        <v>659</v>
      </c>
      <c r="L7507" t="s">
        <v>20</v>
      </c>
      <c r="M7507" t="s">
        <v>21</v>
      </c>
      <c r="N7507" t="s">
        <v>32</v>
      </c>
      <c r="O7507" s="4">
        <v>99341.87</v>
      </c>
      <c r="P7507" t="s">
        <v>28</v>
      </c>
      <c r="Q7507" t="str" cm="1">
        <f t="array" ref="Q7507">_xlfn.IFS(
O7507&lt;50000,"Low Salary (&lt;$50K)",
O7507&lt;90000,"Lower Middle ($50K-$90K)",
O7507&lt;130000,"Middle ($90K-$130K)",
O7507&lt;170000,"Upper Middle ($130K-$170K)",
O7507&gt;=170000,"High Salary (&gt;$170K)"
)</f>
        <v>Middle ($90K-$130K)</v>
      </c>
      <c r="R7507" t="str" cm="1">
        <f t="array" ref="R7507">_xlfn.IFS(
G7507&lt;=2,"New Customers (0-2Y)",
G7507&lt;=5,"Growing Customers (3-5Y)",
G7507&lt;=8,"Established Customers (6-8Y)",
G7507&lt;=10,"Loyal Customers (9-10Y)"
)</f>
        <v>Growing Customers (3-5Y)</v>
      </c>
    </row>
    <row r="7508" spans="1:18" x14ac:dyDescent="0.35">
      <c r="A7508">
        <v>15700300</v>
      </c>
      <c r="B7508" t="s">
        <v>681</v>
      </c>
      <c r="C7508" t="s">
        <v>42</v>
      </c>
      <c r="D7508" t="s">
        <v>18</v>
      </c>
      <c r="E7508">
        <v>44</v>
      </c>
      <c r="F7508" t="s">
        <v>19</v>
      </c>
      <c r="G7508">
        <v>4</v>
      </c>
      <c r="H7508" s="4">
        <v>131593.85</v>
      </c>
      <c r="I7508" t="s">
        <v>33</v>
      </c>
      <c r="J7508">
        <v>1</v>
      </c>
      <c r="K7508">
        <v>674</v>
      </c>
      <c r="L7508" t="s">
        <v>35</v>
      </c>
      <c r="M7508" t="s">
        <v>27</v>
      </c>
      <c r="N7508" t="s">
        <v>22</v>
      </c>
      <c r="O7508" s="4">
        <v>171345.02</v>
      </c>
      <c r="P7508" t="s">
        <v>23</v>
      </c>
      <c r="Q7508" t="str" cm="1">
        <f t="array" ref="Q7508">_xlfn.IFS(
O7508&lt;50000,"Low Salary (&lt;$50K)",
O7508&lt;90000,"Lower Middle ($50K-$90K)",
O7508&lt;130000,"Middle ($90K-$130K)",
O7508&lt;170000,"Upper Middle ($130K-$170K)",
O7508&gt;=170000,"High Salary (&gt;$170K)"
)</f>
        <v>High Salary (&gt;$170K)</v>
      </c>
      <c r="R7508" t="str" cm="1">
        <f t="array" ref="R7508">_xlfn.IFS(
G7508&lt;=2,"New Customers (0-2Y)",
G7508&lt;=5,"Growing Customers (3-5Y)",
G7508&lt;=8,"Established Customers (6-8Y)",
G7508&lt;=10,"Loyal Customers (9-10Y)"
)</f>
        <v>Growing Customers (3-5Y)</v>
      </c>
    </row>
    <row r="7509" spans="1:18" x14ac:dyDescent="0.35">
      <c r="A7509">
        <v>15642001</v>
      </c>
      <c r="B7509" t="s">
        <v>2560</v>
      </c>
      <c r="C7509" t="s">
        <v>42</v>
      </c>
      <c r="D7509" t="s">
        <v>39</v>
      </c>
      <c r="E7509">
        <v>44</v>
      </c>
      <c r="F7509" t="s">
        <v>19</v>
      </c>
      <c r="G7509">
        <v>9</v>
      </c>
      <c r="H7509" s="4">
        <v>119530.52</v>
      </c>
      <c r="I7509" t="s">
        <v>33</v>
      </c>
      <c r="J7509">
        <v>1</v>
      </c>
      <c r="K7509">
        <v>576</v>
      </c>
      <c r="L7509" t="s">
        <v>31</v>
      </c>
      <c r="M7509" t="s">
        <v>21</v>
      </c>
      <c r="N7509" t="s">
        <v>32</v>
      </c>
      <c r="O7509" s="4">
        <v>119056.68</v>
      </c>
      <c r="P7509" t="s">
        <v>23</v>
      </c>
      <c r="Q7509" t="str" cm="1">
        <f t="array" ref="Q7509">_xlfn.IFS(
O7509&lt;50000,"Low Salary (&lt;$50K)",
O7509&lt;90000,"Lower Middle ($50K-$90K)",
O7509&lt;130000,"Middle ($90K-$130K)",
O7509&lt;170000,"Upper Middle ($130K-$170K)",
O7509&gt;=170000,"High Salary (&gt;$170K)"
)</f>
        <v>Middle ($90K-$130K)</v>
      </c>
      <c r="R7509" t="str" cm="1">
        <f t="array" ref="R7509">_xlfn.IFS(
G7509&lt;=2,"New Customers (0-2Y)",
G7509&lt;=5,"Growing Customers (3-5Y)",
G7509&lt;=8,"Established Customers (6-8Y)",
G7509&lt;=10,"Loyal Customers (9-10Y)"
)</f>
        <v>Loyal Customers (9-10Y)</v>
      </c>
    </row>
    <row r="7510" spans="1:18" x14ac:dyDescent="0.35">
      <c r="A7510">
        <v>15580366</v>
      </c>
      <c r="B7510" t="s">
        <v>202</v>
      </c>
      <c r="C7510" t="s">
        <v>42</v>
      </c>
      <c r="D7510" t="s">
        <v>39</v>
      </c>
      <c r="E7510">
        <v>54</v>
      </c>
      <c r="F7510" t="s">
        <v>19</v>
      </c>
      <c r="G7510">
        <v>4</v>
      </c>
      <c r="H7510" s="4">
        <v>118614.6</v>
      </c>
      <c r="I7510" t="s">
        <v>33</v>
      </c>
      <c r="J7510">
        <v>2</v>
      </c>
      <c r="K7510">
        <v>566</v>
      </c>
      <c r="L7510" t="s">
        <v>31</v>
      </c>
      <c r="M7510" t="s">
        <v>21</v>
      </c>
      <c r="N7510" t="s">
        <v>22</v>
      </c>
      <c r="O7510" s="4">
        <v>172601.62</v>
      </c>
      <c r="P7510" t="s">
        <v>28</v>
      </c>
      <c r="Q7510" t="str" cm="1">
        <f t="array" ref="Q7510">_xlfn.IFS(
O7510&lt;50000,"Low Salary (&lt;$50K)",
O7510&lt;90000,"Lower Middle ($50K-$90K)",
O7510&lt;130000,"Middle ($90K-$130K)",
O7510&lt;170000,"Upper Middle ($130K-$170K)",
O7510&gt;=170000,"High Salary (&gt;$170K)"
)</f>
        <v>High Salary (&gt;$170K)</v>
      </c>
      <c r="R7510" t="str" cm="1">
        <f t="array" ref="R7510">_xlfn.IFS(
G7510&lt;=2,"New Customers (0-2Y)",
G7510&lt;=5,"Growing Customers (3-5Y)",
G7510&lt;=8,"Established Customers (6-8Y)",
G7510&lt;=10,"Loyal Customers (9-10Y)"
)</f>
        <v>Growing Customers (3-5Y)</v>
      </c>
    </row>
    <row r="7511" spans="1:18" x14ac:dyDescent="0.35">
      <c r="A7511">
        <v>15657228</v>
      </c>
      <c r="B7511" t="s">
        <v>557</v>
      </c>
      <c r="C7511" t="s">
        <v>42</v>
      </c>
      <c r="D7511" t="s">
        <v>39</v>
      </c>
      <c r="E7511">
        <v>37</v>
      </c>
      <c r="F7511" t="s">
        <v>19</v>
      </c>
      <c r="G7511">
        <v>9</v>
      </c>
      <c r="H7511" s="4">
        <v>95829.13</v>
      </c>
      <c r="I7511" t="s">
        <v>29</v>
      </c>
      <c r="J7511">
        <v>2</v>
      </c>
      <c r="K7511">
        <v>545</v>
      </c>
      <c r="L7511" t="s">
        <v>31</v>
      </c>
      <c r="M7511" t="s">
        <v>27</v>
      </c>
      <c r="N7511" t="s">
        <v>22</v>
      </c>
      <c r="O7511" s="4">
        <v>104936.88</v>
      </c>
      <c r="P7511" t="s">
        <v>28</v>
      </c>
      <c r="Q7511" t="str" cm="1">
        <f t="array" ref="Q7511">_xlfn.IFS(
O7511&lt;50000,"Low Salary (&lt;$50K)",
O7511&lt;90000,"Lower Middle ($50K-$90K)",
O7511&lt;130000,"Middle ($90K-$130K)",
O7511&lt;170000,"Upper Middle ($130K-$170K)",
O7511&gt;=170000,"High Salary (&gt;$170K)"
)</f>
        <v>Middle ($90K-$130K)</v>
      </c>
      <c r="R7511" t="str" cm="1">
        <f t="array" ref="R7511">_xlfn.IFS(
G7511&lt;=2,"New Customers (0-2Y)",
G7511&lt;=5,"Growing Customers (3-5Y)",
G7511&lt;=8,"Established Customers (6-8Y)",
G7511&lt;=10,"Loyal Customers (9-10Y)"
)</f>
        <v>Loyal Customers (9-10Y)</v>
      </c>
    </row>
    <row r="7512" spans="1:18" x14ac:dyDescent="0.35">
      <c r="A7512">
        <v>15729377</v>
      </c>
      <c r="B7512" t="s">
        <v>226</v>
      </c>
      <c r="C7512" t="s">
        <v>17</v>
      </c>
      <c r="D7512" t="s">
        <v>39</v>
      </c>
      <c r="E7512">
        <v>36</v>
      </c>
      <c r="F7512" t="s">
        <v>19</v>
      </c>
      <c r="G7512">
        <v>1</v>
      </c>
      <c r="H7512" s="4">
        <v>0</v>
      </c>
      <c r="I7512" t="s">
        <v>24</v>
      </c>
      <c r="J7512">
        <v>2</v>
      </c>
      <c r="K7512">
        <v>798</v>
      </c>
      <c r="L7512" t="s">
        <v>37</v>
      </c>
      <c r="M7512" t="s">
        <v>21</v>
      </c>
      <c r="N7512" t="s">
        <v>22</v>
      </c>
      <c r="O7512" s="4">
        <v>159044.1</v>
      </c>
      <c r="P7512" t="s">
        <v>28</v>
      </c>
      <c r="Q7512" t="str" cm="1">
        <f t="array" ref="Q7512">_xlfn.IFS(
O7512&lt;50000,"Low Salary (&lt;$50K)",
O7512&lt;90000,"Lower Middle ($50K-$90K)",
O7512&lt;130000,"Middle ($90K-$130K)",
O7512&lt;170000,"Upper Middle ($130K-$170K)",
O7512&gt;=170000,"High Salary (&gt;$170K)"
)</f>
        <v>Upper Middle ($130K-$170K)</v>
      </c>
      <c r="R7512" t="str" cm="1">
        <f t="array" ref="R7512">_xlfn.IFS(
G7512&lt;=2,"New Customers (0-2Y)",
G7512&lt;=5,"Growing Customers (3-5Y)",
G7512&lt;=8,"Established Customers (6-8Y)",
G7512&lt;=10,"Loyal Customers (9-10Y)"
)</f>
        <v>New Customers (0-2Y)</v>
      </c>
    </row>
    <row r="7513" spans="1:18" x14ac:dyDescent="0.35">
      <c r="A7513">
        <v>15686913</v>
      </c>
      <c r="B7513" t="s">
        <v>472</v>
      </c>
      <c r="C7513" t="s">
        <v>17</v>
      </c>
      <c r="D7513" t="s">
        <v>39</v>
      </c>
      <c r="E7513">
        <v>38</v>
      </c>
      <c r="F7513" t="s">
        <v>19</v>
      </c>
      <c r="G7513">
        <v>0</v>
      </c>
      <c r="H7513" s="4">
        <v>0</v>
      </c>
      <c r="I7513" t="s">
        <v>24</v>
      </c>
      <c r="J7513">
        <v>1</v>
      </c>
      <c r="K7513">
        <v>757</v>
      </c>
      <c r="L7513" t="s">
        <v>35</v>
      </c>
      <c r="M7513" t="s">
        <v>21</v>
      </c>
      <c r="N7513" t="s">
        <v>32</v>
      </c>
      <c r="O7513" s="4">
        <v>83263.06</v>
      </c>
      <c r="P7513" t="s">
        <v>28</v>
      </c>
      <c r="Q7513" t="str" cm="1">
        <f t="array" ref="Q7513">_xlfn.IFS(
O7513&lt;50000,"Low Salary (&lt;$50K)",
O7513&lt;90000,"Lower Middle ($50K-$90K)",
O7513&lt;130000,"Middle ($90K-$130K)",
O7513&lt;170000,"Upper Middle ($130K-$170K)",
O7513&gt;=170000,"High Salary (&gt;$170K)"
)</f>
        <v>Lower Middle ($50K-$90K)</v>
      </c>
      <c r="R7513" t="str" cm="1">
        <f t="array" ref="R7513">_xlfn.IFS(
G7513&lt;=2,"New Customers (0-2Y)",
G7513&lt;=5,"Growing Customers (3-5Y)",
G7513&lt;=8,"Established Customers (6-8Y)",
G7513&lt;=10,"Loyal Customers (9-10Y)"
)</f>
        <v>New Customers (0-2Y)</v>
      </c>
    </row>
    <row r="7514" spans="1:18" x14ac:dyDescent="0.35">
      <c r="A7514">
        <v>15631267</v>
      </c>
      <c r="B7514" t="s">
        <v>473</v>
      </c>
      <c r="C7514" t="s">
        <v>17</v>
      </c>
      <c r="D7514" t="s">
        <v>39</v>
      </c>
      <c r="E7514">
        <v>50</v>
      </c>
      <c r="F7514" t="s">
        <v>19</v>
      </c>
      <c r="G7514">
        <v>6</v>
      </c>
      <c r="H7514" s="4">
        <v>153590.73000000001</v>
      </c>
      <c r="I7514" t="s">
        <v>33</v>
      </c>
      <c r="J7514">
        <v>2</v>
      </c>
      <c r="K7514">
        <v>641</v>
      </c>
      <c r="L7514" t="s">
        <v>20</v>
      </c>
      <c r="M7514" t="s">
        <v>21</v>
      </c>
      <c r="N7514" t="s">
        <v>22</v>
      </c>
      <c r="O7514" s="4">
        <v>130910.78</v>
      </c>
      <c r="P7514" t="s">
        <v>28</v>
      </c>
      <c r="Q7514" t="str" cm="1">
        <f t="array" ref="Q7514">_xlfn.IFS(
O7514&lt;50000,"Low Salary (&lt;$50K)",
O7514&lt;90000,"Lower Middle ($50K-$90K)",
O7514&lt;130000,"Middle ($90K-$130K)",
O7514&lt;170000,"Upper Middle ($130K-$170K)",
O7514&gt;=170000,"High Salary (&gt;$170K)"
)</f>
        <v>Upper Middle ($130K-$170K)</v>
      </c>
      <c r="R7514" t="str" cm="1">
        <f t="array" ref="R7514">_xlfn.IFS(
G7514&lt;=2,"New Customers (0-2Y)",
G7514&lt;=5,"Growing Customers (3-5Y)",
G7514&lt;=8,"Established Customers (6-8Y)",
G7514&lt;=10,"Loyal Customers (9-10Y)"
)</f>
        <v>Established Customers (6-8Y)</v>
      </c>
    </row>
    <row r="7515" spans="1:18" x14ac:dyDescent="0.35">
      <c r="A7515">
        <v>15632275</v>
      </c>
      <c r="B7515" t="s">
        <v>230</v>
      </c>
      <c r="C7515" t="s">
        <v>17</v>
      </c>
      <c r="D7515" t="s">
        <v>39</v>
      </c>
      <c r="E7515">
        <v>29</v>
      </c>
      <c r="F7515" t="s">
        <v>43</v>
      </c>
      <c r="G7515">
        <v>2</v>
      </c>
      <c r="H7515" s="4">
        <v>0</v>
      </c>
      <c r="I7515" t="s">
        <v>24</v>
      </c>
      <c r="J7515">
        <v>1</v>
      </c>
      <c r="K7515">
        <v>718</v>
      </c>
      <c r="L7515" t="s">
        <v>35</v>
      </c>
      <c r="M7515" t="s">
        <v>21</v>
      </c>
      <c r="N7515" t="s">
        <v>32</v>
      </c>
      <c r="O7515" s="4">
        <v>126336.72</v>
      </c>
      <c r="P7515" t="s">
        <v>28</v>
      </c>
      <c r="Q7515" t="str" cm="1">
        <f t="array" ref="Q7515">_xlfn.IFS(
O7515&lt;50000,"Low Salary (&lt;$50K)",
O7515&lt;90000,"Lower Middle ($50K-$90K)",
O7515&lt;130000,"Middle ($90K-$130K)",
O7515&lt;170000,"Upper Middle ($130K-$170K)",
O7515&gt;=170000,"High Salary (&gt;$170K)"
)</f>
        <v>Middle ($90K-$130K)</v>
      </c>
      <c r="R7515" t="str" cm="1">
        <f t="array" ref="R7515">_xlfn.IFS(
G7515&lt;=2,"New Customers (0-2Y)",
G7515&lt;=5,"Growing Customers (3-5Y)",
G7515&lt;=8,"Established Customers (6-8Y)",
G7515&lt;=10,"Loyal Customers (9-10Y)"
)</f>
        <v>New Customers (0-2Y)</v>
      </c>
    </row>
    <row r="7516" spans="1:18" x14ac:dyDescent="0.35">
      <c r="A7516">
        <v>15715907</v>
      </c>
      <c r="B7516" t="s">
        <v>2286</v>
      </c>
      <c r="C7516" t="s">
        <v>17</v>
      </c>
      <c r="D7516" t="s">
        <v>39</v>
      </c>
      <c r="E7516">
        <v>64</v>
      </c>
      <c r="F7516" t="s">
        <v>2967</v>
      </c>
      <c r="G7516">
        <v>9</v>
      </c>
      <c r="H7516" s="4">
        <v>113109.52</v>
      </c>
      <c r="I7516" t="s">
        <v>33</v>
      </c>
      <c r="J7516">
        <v>1</v>
      </c>
      <c r="K7516">
        <v>699</v>
      </c>
      <c r="L7516" t="s">
        <v>35</v>
      </c>
      <c r="M7516" t="s">
        <v>21</v>
      </c>
      <c r="N7516" t="s">
        <v>32</v>
      </c>
      <c r="O7516" s="4">
        <v>27980.799999999999</v>
      </c>
      <c r="P7516" t="s">
        <v>23</v>
      </c>
      <c r="Q7516" t="str" cm="1">
        <f t="array" ref="Q7516">_xlfn.IFS(
O7516&lt;50000,"Low Salary (&lt;$50K)",
O7516&lt;90000,"Lower Middle ($50K-$90K)",
O7516&lt;130000,"Middle ($90K-$130K)",
O7516&lt;170000,"Upper Middle ($130K-$170K)",
O7516&gt;=170000,"High Salary (&gt;$170K)"
)</f>
        <v>Low Salary (&lt;$50K)</v>
      </c>
      <c r="R7516" t="str" cm="1">
        <f t="array" ref="R7516">_xlfn.IFS(
G7516&lt;=2,"New Customers (0-2Y)",
G7516&lt;=5,"Growing Customers (3-5Y)",
G7516&lt;=8,"Established Customers (6-8Y)",
G7516&lt;=10,"Loyal Customers (9-10Y)"
)</f>
        <v>Loyal Customers (9-10Y)</v>
      </c>
    </row>
    <row r="7517" spans="1:18" x14ac:dyDescent="0.35">
      <c r="A7517">
        <v>15764841</v>
      </c>
      <c r="B7517" t="s">
        <v>2561</v>
      </c>
      <c r="C7517" t="s">
        <v>17</v>
      </c>
      <c r="D7517" t="s">
        <v>18</v>
      </c>
      <c r="E7517">
        <v>35</v>
      </c>
      <c r="F7517" t="s">
        <v>19</v>
      </c>
      <c r="G7517">
        <v>0</v>
      </c>
      <c r="H7517" s="4">
        <v>130557.24</v>
      </c>
      <c r="I7517" t="s">
        <v>33</v>
      </c>
      <c r="J7517">
        <v>1</v>
      </c>
      <c r="K7517">
        <v>623</v>
      </c>
      <c r="L7517" t="s">
        <v>20</v>
      </c>
      <c r="M7517" t="s">
        <v>21</v>
      </c>
      <c r="N7517" t="s">
        <v>22</v>
      </c>
      <c r="O7517" s="4">
        <v>47880.71</v>
      </c>
      <c r="P7517" t="s">
        <v>28</v>
      </c>
      <c r="Q7517" t="str" cm="1">
        <f t="array" ref="Q7517">_xlfn.IFS(
O7517&lt;50000,"Low Salary (&lt;$50K)",
O7517&lt;90000,"Lower Middle ($50K-$90K)",
O7517&lt;130000,"Middle ($90K-$130K)",
O7517&lt;170000,"Upper Middle ($130K-$170K)",
O7517&gt;=170000,"High Salary (&gt;$170K)"
)</f>
        <v>Low Salary (&lt;$50K)</v>
      </c>
      <c r="R7517" t="str" cm="1">
        <f t="array" ref="R7517">_xlfn.IFS(
G7517&lt;=2,"New Customers (0-2Y)",
G7517&lt;=5,"Growing Customers (3-5Y)",
G7517&lt;=8,"Established Customers (6-8Y)",
G7517&lt;=10,"Loyal Customers (9-10Y)"
)</f>
        <v>New Customers (0-2Y)</v>
      </c>
    </row>
    <row r="7518" spans="1:18" x14ac:dyDescent="0.35">
      <c r="A7518">
        <v>15748649</v>
      </c>
      <c r="B7518" t="s">
        <v>644</v>
      </c>
      <c r="C7518" t="s">
        <v>17</v>
      </c>
      <c r="D7518" t="s">
        <v>39</v>
      </c>
      <c r="E7518">
        <v>40</v>
      </c>
      <c r="F7518" t="s">
        <v>19</v>
      </c>
      <c r="G7518">
        <v>8</v>
      </c>
      <c r="H7518" s="4">
        <v>93183.19</v>
      </c>
      <c r="I7518" t="s">
        <v>29</v>
      </c>
      <c r="J7518">
        <v>1</v>
      </c>
      <c r="K7518">
        <v>644</v>
      </c>
      <c r="L7518" t="s">
        <v>20</v>
      </c>
      <c r="M7518" t="s">
        <v>21</v>
      </c>
      <c r="N7518" t="s">
        <v>32</v>
      </c>
      <c r="O7518" s="4">
        <v>73882.490000000005</v>
      </c>
      <c r="P7518" t="s">
        <v>28</v>
      </c>
      <c r="Q7518" t="str" cm="1">
        <f t="array" ref="Q7518">_xlfn.IFS(
O7518&lt;50000,"Low Salary (&lt;$50K)",
O7518&lt;90000,"Lower Middle ($50K-$90K)",
O7518&lt;130000,"Middle ($90K-$130K)",
O7518&lt;170000,"Upper Middle ($130K-$170K)",
O7518&gt;=170000,"High Salary (&gt;$170K)"
)</f>
        <v>Lower Middle ($50K-$90K)</v>
      </c>
      <c r="R7518" t="str" cm="1">
        <f t="array" ref="R7518">_xlfn.IFS(
G7518&lt;=2,"New Customers (0-2Y)",
G7518&lt;=5,"Growing Customers (3-5Y)",
G7518&lt;=8,"Established Customers (6-8Y)",
G7518&lt;=10,"Loyal Customers (9-10Y)"
)</f>
        <v>Established Customers (6-8Y)</v>
      </c>
    </row>
    <row r="7519" spans="1:18" x14ac:dyDescent="0.35">
      <c r="A7519">
        <v>15771409</v>
      </c>
      <c r="B7519" t="s">
        <v>696</v>
      </c>
      <c r="C7519" t="s">
        <v>17</v>
      </c>
      <c r="D7519" t="s">
        <v>39</v>
      </c>
      <c r="E7519">
        <v>58</v>
      </c>
      <c r="F7519" t="s">
        <v>19</v>
      </c>
      <c r="G7519">
        <v>7</v>
      </c>
      <c r="H7519" s="4">
        <v>151933.63</v>
      </c>
      <c r="I7519" t="s">
        <v>33</v>
      </c>
      <c r="J7519">
        <v>1</v>
      </c>
      <c r="K7519">
        <v>586</v>
      </c>
      <c r="L7519" t="s">
        <v>31</v>
      </c>
      <c r="M7519" t="s">
        <v>21</v>
      </c>
      <c r="N7519" t="s">
        <v>32</v>
      </c>
      <c r="O7519" s="4">
        <v>162960.04999999999</v>
      </c>
      <c r="P7519" t="s">
        <v>23</v>
      </c>
      <c r="Q7519" t="str" cm="1">
        <f t="array" ref="Q7519">_xlfn.IFS(
O7519&lt;50000,"Low Salary (&lt;$50K)",
O7519&lt;90000,"Lower Middle ($50K-$90K)",
O7519&lt;130000,"Middle ($90K-$130K)",
O7519&lt;170000,"Upper Middle ($130K-$170K)",
O7519&gt;=170000,"High Salary (&gt;$170K)"
)</f>
        <v>Upper Middle ($130K-$170K)</v>
      </c>
      <c r="R7519" t="str" cm="1">
        <f t="array" ref="R7519">_xlfn.IFS(
G7519&lt;=2,"New Customers (0-2Y)",
G7519&lt;=5,"Growing Customers (3-5Y)",
G7519&lt;=8,"Established Customers (6-8Y)",
G7519&lt;=10,"Loyal Customers (9-10Y)"
)</f>
        <v>Established Customers (6-8Y)</v>
      </c>
    </row>
    <row r="7520" spans="1:18" x14ac:dyDescent="0.35">
      <c r="A7520">
        <v>15779207</v>
      </c>
      <c r="B7520" t="s">
        <v>1588</v>
      </c>
      <c r="C7520" t="s">
        <v>42</v>
      </c>
      <c r="D7520" t="s">
        <v>39</v>
      </c>
      <c r="E7520">
        <v>30</v>
      </c>
      <c r="F7520" t="s">
        <v>19</v>
      </c>
      <c r="G7520">
        <v>2</v>
      </c>
      <c r="H7520" s="4">
        <v>125495.64</v>
      </c>
      <c r="I7520" t="s">
        <v>33</v>
      </c>
      <c r="J7520">
        <v>2</v>
      </c>
      <c r="K7520">
        <v>500</v>
      </c>
      <c r="L7520" t="s">
        <v>31</v>
      </c>
      <c r="M7520" t="s">
        <v>21</v>
      </c>
      <c r="N7520" t="s">
        <v>22</v>
      </c>
      <c r="O7520" s="4">
        <v>68807.47</v>
      </c>
      <c r="P7520" t="s">
        <v>28</v>
      </c>
      <c r="Q7520" t="str" cm="1">
        <f t="array" ref="Q7520">_xlfn.IFS(
O7520&lt;50000,"Low Salary (&lt;$50K)",
O7520&lt;90000,"Lower Middle ($50K-$90K)",
O7520&lt;130000,"Middle ($90K-$130K)",
O7520&lt;170000,"Upper Middle ($130K-$170K)",
O7520&gt;=170000,"High Salary (&gt;$170K)"
)</f>
        <v>Lower Middle ($50K-$90K)</v>
      </c>
      <c r="R7520" t="str" cm="1">
        <f t="array" ref="R7520">_xlfn.IFS(
G7520&lt;=2,"New Customers (0-2Y)",
G7520&lt;=5,"Growing Customers (3-5Y)",
G7520&lt;=8,"Established Customers (6-8Y)",
G7520&lt;=10,"Loyal Customers (9-10Y)"
)</f>
        <v>New Customers (0-2Y)</v>
      </c>
    </row>
    <row r="7521" spans="1:18" x14ac:dyDescent="0.35">
      <c r="A7521">
        <v>15814116</v>
      </c>
      <c r="B7521" t="s">
        <v>1226</v>
      </c>
      <c r="C7521" t="s">
        <v>17</v>
      </c>
      <c r="D7521" t="s">
        <v>18</v>
      </c>
      <c r="E7521">
        <v>42</v>
      </c>
      <c r="F7521" t="s">
        <v>19</v>
      </c>
      <c r="G7521">
        <v>7</v>
      </c>
      <c r="H7521" s="4">
        <v>0</v>
      </c>
      <c r="I7521" t="s">
        <v>24</v>
      </c>
      <c r="J7521">
        <v>2</v>
      </c>
      <c r="K7521">
        <v>583</v>
      </c>
      <c r="L7521" t="s">
        <v>31</v>
      </c>
      <c r="M7521" t="s">
        <v>21</v>
      </c>
      <c r="N7521" t="s">
        <v>32</v>
      </c>
      <c r="O7521" s="4">
        <v>144039.04999999999</v>
      </c>
      <c r="P7521" t="s">
        <v>28</v>
      </c>
      <c r="Q7521" t="str" cm="1">
        <f t="array" ref="Q7521">_xlfn.IFS(
O7521&lt;50000,"Low Salary (&lt;$50K)",
O7521&lt;90000,"Lower Middle ($50K-$90K)",
O7521&lt;130000,"Middle ($90K-$130K)",
O7521&lt;170000,"Upper Middle ($130K-$170K)",
O7521&gt;=170000,"High Salary (&gt;$170K)"
)</f>
        <v>Upper Middle ($130K-$170K)</v>
      </c>
      <c r="R7521" t="str" cm="1">
        <f t="array" ref="R7521">_xlfn.IFS(
G7521&lt;=2,"New Customers (0-2Y)",
G7521&lt;=5,"Growing Customers (3-5Y)",
G7521&lt;=8,"Established Customers (6-8Y)",
G7521&lt;=10,"Loyal Customers (9-10Y)"
)</f>
        <v>Established Customers (6-8Y)</v>
      </c>
    </row>
    <row r="7522" spans="1:18" x14ac:dyDescent="0.35">
      <c r="A7522">
        <v>15665087</v>
      </c>
      <c r="B7522" t="s">
        <v>651</v>
      </c>
      <c r="C7522" t="s">
        <v>42</v>
      </c>
      <c r="D7522" t="s">
        <v>18</v>
      </c>
      <c r="E7522">
        <v>26</v>
      </c>
      <c r="F7522" t="s">
        <v>43</v>
      </c>
      <c r="G7522">
        <v>8</v>
      </c>
      <c r="H7522" s="4">
        <v>118547.72</v>
      </c>
      <c r="I7522" t="s">
        <v>33</v>
      </c>
      <c r="J7522">
        <v>1</v>
      </c>
      <c r="K7522">
        <v>595</v>
      </c>
      <c r="L7522" t="s">
        <v>31</v>
      </c>
      <c r="M7522" t="s">
        <v>21</v>
      </c>
      <c r="N7522" t="s">
        <v>22</v>
      </c>
      <c r="O7522" s="4">
        <v>151192.18</v>
      </c>
      <c r="P7522" t="s">
        <v>28</v>
      </c>
      <c r="Q7522" t="str" cm="1">
        <f t="array" ref="Q7522">_xlfn.IFS(
O7522&lt;50000,"Low Salary (&lt;$50K)",
O7522&lt;90000,"Lower Middle ($50K-$90K)",
O7522&lt;130000,"Middle ($90K-$130K)",
O7522&lt;170000,"Upper Middle ($130K-$170K)",
O7522&gt;=170000,"High Salary (&gt;$170K)"
)</f>
        <v>Upper Middle ($130K-$170K)</v>
      </c>
      <c r="R7522" t="str" cm="1">
        <f t="array" ref="R7522">_xlfn.IFS(
G7522&lt;=2,"New Customers (0-2Y)",
G7522&lt;=5,"Growing Customers (3-5Y)",
G7522&lt;=8,"Established Customers (6-8Y)",
G7522&lt;=10,"Loyal Customers (9-10Y)"
)</f>
        <v>Established Customers (6-8Y)</v>
      </c>
    </row>
    <row r="7523" spans="1:18" x14ac:dyDescent="0.35">
      <c r="A7523">
        <v>15611189</v>
      </c>
      <c r="B7523" t="s">
        <v>2562</v>
      </c>
      <c r="C7523" t="s">
        <v>26</v>
      </c>
      <c r="D7523" t="s">
        <v>39</v>
      </c>
      <c r="E7523">
        <v>43</v>
      </c>
      <c r="F7523" t="s">
        <v>19</v>
      </c>
      <c r="G7523">
        <v>1</v>
      </c>
      <c r="H7523" s="4">
        <v>97792.21</v>
      </c>
      <c r="I7523" t="s">
        <v>29</v>
      </c>
      <c r="J7523">
        <v>1</v>
      </c>
      <c r="K7523">
        <v>670</v>
      </c>
      <c r="L7523" t="s">
        <v>35</v>
      </c>
      <c r="M7523" t="s">
        <v>27</v>
      </c>
      <c r="N7523" t="s">
        <v>32</v>
      </c>
      <c r="O7523" s="4">
        <v>120225.62</v>
      </c>
      <c r="P7523" t="s">
        <v>28</v>
      </c>
      <c r="Q7523" t="str" cm="1">
        <f t="array" ref="Q7523">_xlfn.IFS(
O7523&lt;50000,"Low Salary (&lt;$50K)",
O7523&lt;90000,"Lower Middle ($50K-$90K)",
O7523&lt;130000,"Middle ($90K-$130K)",
O7523&lt;170000,"Upper Middle ($130K-$170K)",
O7523&gt;=170000,"High Salary (&gt;$170K)"
)</f>
        <v>Middle ($90K-$130K)</v>
      </c>
      <c r="R7523" t="str" cm="1">
        <f t="array" ref="R7523">_xlfn.IFS(
G7523&lt;=2,"New Customers (0-2Y)",
G7523&lt;=5,"Growing Customers (3-5Y)",
G7523&lt;=8,"Established Customers (6-8Y)",
G7523&lt;=10,"Loyal Customers (9-10Y)"
)</f>
        <v>New Customers (0-2Y)</v>
      </c>
    </row>
    <row r="7524" spans="1:18" x14ac:dyDescent="0.35">
      <c r="A7524">
        <v>15729718</v>
      </c>
      <c r="B7524" t="s">
        <v>2563</v>
      </c>
      <c r="C7524" t="s">
        <v>17</v>
      </c>
      <c r="D7524" t="s">
        <v>39</v>
      </c>
      <c r="E7524">
        <v>41</v>
      </c>
      <c r="F7524" t="s">
        <v>19</v>
      </c>
      <c r="G7524">
        <v>6</v>
      </c>
      <c r="H7524" s="4">
        <v>0</v>
      </c>
      <c r="I7524" t="s">
        <v>24</v>
      </c>
      <c r="J7524">
        <v>3</v>
      </c>
      <c r="K7524">
        <v>610</v>
      </c>
      <c r="L7524" t="s">
        <v>20</v>
      </c>
      <c r="M7524" t="s">
        <v>27</v>
      </c>
      <c r="N7524" t="s">
        <v>32</v>
      </c>
      <c r="O7524" s="4">
        <v>56118.81</v>
      </c>
      <c r="P7524" t="s">
        <v>23</v>
      </c>
      <c r="Q7524" t="str" cm="1">
        <f t="array" ref="Q7524">_xlfn.IFS(
O7524&lt;50000,"Low Salary (&lt;$50K)",
O7524&lt;90000,"Lower Middle ($50K-$90K)",
O7524&lt;130000,"Middle ($90K-$130K)",
O7524&lt;170000,"Upper Middle ($130K-$170K)",
O7524&gt;=170000,"High Salary (&gt;$170K)"
)</f>
        <v>Lower Middle ($50K-$90K)</v>
      </c>
      <c r="R7524" t="str" cm="1">
        <f t="array" ref="R7524">_xlfn.IFS(
G7524&lt;=2,"New Customers (0-2Y)",
G7524&lt;=5,"Growing Customers (3-5Y)",
G7524&lt;=8,"Established Customers (6-8Y)",
G7524&lt;=10,"Loyal Customers (9-10Y)"
)</f>
        <v>Established Customers (6-8Y)</v>
      </c>
    </row>
    <row r="7525" spans="1:18" x14ac:dyDescent="0.35">
      <c r="A7525">
        <v>15733602</v>
      </c>
      <c r="B7525" t="s">
        <v>2564</v>
      </c>
      <c r="C7525" t="s">
        <v>26</v>
      </c>
      <c r="D7525" t="s">
        <v>18</v>
      </c>
      <c r="E7525">
        <v>72</v>
      </c>
      <c r="F7525" t="s">
        <v>2967</v>
      </c>
      <c r="G7525">
        <v>2</v>
      </c>
      <c r="H7525" s="4">
        <v>0</v>
      </c>
      <c r="I7525" t="s">
        <v>24</v>
      </c>
      <c r="J7525">
        <v>2</v>
      </c>
      <c r="K7525">
        <v>814</v>
      </c>
      <c r="L7525" t="s">
        <v>37</v>
      </c>
      <c r="M7525" t="s">
        <v>27</v>
      </c>
      <c r="N7525" t="s">
        <v>22</v>
      </c>
      <c r="O7525" s="4">
        <v>130853.03</v>
      </c>
      <c r="P7525" t="s">
        <v>28</v>
      </c>
      <c r="Q7525" t="str" cm="1">
        <f t="array" ref="Q7525">_xlfn.IFS(
O7525&lt;50000,"Low Salary (&lt;$50K)",
O7525&lt;90000,"Lower Middle ($50K-$90K)",
O7525&lt;130000,"Middle ($90K-$130K)",
O7525&lt;170000,"Upper Middle ($130K-$170K)",
O7525&gt;=170000,"High Salary (&gt;$170K)"
)</f>
        <v>Upper Middle ($130K-$170K)</v>
      </c>
      <c r="R7525" t="str" cm="1">
        <f t="array" ref="R7525">_xlfn.IFS(
G7525&lt;=2,"New Customers (0-2Y)",
G7525&lt;=5,"Growing Customers (3-5Y)",
G7525&lt;=8,"Established Customers (6-8Y)",
G7525&lt;=10,"Loyal Customers (9-10Y)"
)</f>
        <v>New Customers (0-2Y)</v>
      </c>
    </row>
    <row r="7526" spans="1:18" x14ac:dyDescent="0.35">
      <c r="A7526">
        <v>15620103</v>
      </c>
      <c r="B7526" t="s">
        <v>201</v>
      </c>
      <c r="C7526" t="s">
        <v>17</v>
      </c>
      <c r="D7526" t="s">
        <v>18</v>
      </c>
      <c r="E7526">
        <v>40</v>
      </c>
      <c r="F7526" t="s">
        <v>19</v>
      </c>
      <c r="G7526">
        <v>8</v>
      </c>
      <c r="H7526" s="4">
        <v>167181.01</v>
      </c>
      <c r="I7526" t="s">
        <v>33</v>
      </c>
      <c r="J7526">
        <v>1</v>
      </c>
      <c r="K7526">
        <v>660</v>
      </c>
      <c r="L7526" t="s">
        <v>35</v>
      </c>
      <c r="M7526" t="s">
        <v>21</v>
      </c>
      <c r="N7526" t="s">
        <v>22</v>
      </c>
      <c r="O7526" s="4">
        <v>185156.94</v>
      </c>
      <c r="P7526" t="s">
        <v>28</v>
      </c>
      <c r="Q7526" t="str" cm="1">
        <f t="array" ref="Q7526">_xlfn.IFS(
O7526&lt;50000,"Low Salary (&lt;$50K)",
O7526&lt;90000,"Lower Middle ($50K-$90K)",
O7526&lt;130000,"Middle ($90K-$130K)",
O7526&lt;170000,"Upper Middle ($130K-$170K)",
O7526&gt;=170000,"High Salary (&gt;$170K)"
)</f>
        <v>High Salary (&gt;$170K)</v>
      </c>
      <c r="R7526" t="str" cm="1">
        <f t="array" ref="R7526">_xlfn.IFS(
G7526&lt;=2,"New Customers (0-2Y)",
G7526&lt;=5,"Growing Customers (3-5Y)",
G7526&lt;=8,"Established Customers (6-8Y)",
G7526&lt;=10,"Loyal Customers (9-10Y)"
)</f>
        <v>Established Customers (6-8Y)</v>
      </c>
    </row>
    <row r="7527" spans="1:18" x14ac:dyDescent="0.35">
      <c r="A7527">
        <v>15770406</v>
      </c>
      <c r="B7527" t="s">
        <v>72</v>
      </c>
      <c r="C7527" t="s">
        <v>42</v>
      </c>
      <c r="D7527" t="s">
        <v>39</v>
      </c>
      <c r="E7527">
        <v>35</v>
      </c>
      <c r="F7527" t="s">
        <v>19</v>
      </c>
      <c r="G7527">
        <v>9</v>
      </c>
      <c r="H7527" s="4">
        <v>121355.19</v>
      </c>
      <c r="I7527" t="s">
        <v>33</v>
      </c>
      <c r="J7527">
        <v>1</v>
      </c>
      <c r="K7527">
        <v>580</v>
      </c>
      <c r="L7527" t="s">
        <v>31</v>
      </c>
      <c r="M7527" t="s">
        <v>27</v>
      </c>
      <c r="N7527" t="s">
        <v>22</v>
      </c>
      <c r="O7527" s="4">
        <v>35671.449999999997</v>
      </c>
      <c r="P7527" t="s">
        <v>28</v>
      </c>
      <c r="Q7527" t="str" cm="1">
        <f t="array" ref="Q7527">_xlfn.IFS(
O7527&lt;50000,"Low Salary (&lt;$50K)",
O7527&lt;90000,"Lower Middle ($50K-$90K)",
O7527&lt;130000,"Middle ($90K-$130K)",
O7527&lt;170000,"Upper Middle ($130K-$170K)",
O7527&gt;=170000,"High Salary (&gt;$170K)"
)</f>
        <v>Low Salary (&lt;$50K)</v>
      </c>
      <c r="R7527" t="str" cm="1">
        <f t="array" ref="R7527">_xlfn.IFS(
G7527&lt;=2,"New Customers (0-2Y)",
G7527&lt;=5,"Growing Customers (3-5Y)",
G7527&lt;=8,"Established Customers (6-8Y)",
G7527&lt;=10,"Loyal Customers (9-10Y)"
)</f>
        <v>Loyal Customers (9-10Y)</v>
      </c>
    </row>
    <row r="7528" spans="1:18" x14ac:dyDescent="0.35">
      <c r="A7528">
        <v>15800554</v>
      </c>
      <c r="B7528" t="s">
        <v>819</v>
      </c>
      <c r="C7528" t="s">
        <v>17</v>
      </c>
      <c r="D7528" t="s">
        <v>18</v>
      </c>
      <c r="E7528">
        <v>81</v>
      </c>
      <c r="F7528" t="s">
        <v>2967</v>
      </c>
      <c r="G7528">
        <v>1</v>
      </c>
      <c r="H7528" s="4">
        <v>0</v>
      </c>
      <c r="I7528" t="s">
        <v>24</v>
      </c>
      <c r="J7528">
        <v>2</v>
      </c>
      <c r="K7528">
        <v>850</v>
      </c>
      <c r="L7528" t="s">
        <v>37</v>
      </c>
      <c r="M7528" t="s">
        <v>21</v>
      </c>
      <c r="N7528" t="s">
        <v>22</v>
      </c>
      <c r="O7528" s="4">
        <v>59568.24</v>
      </c>
      <c r="P7528" t="s">
        <v>28</v>
      </c>
      <c r="Q7528" t="str" cm="1">
        <f t="array" ref="Q7528">_xlfn.IFS(
O7528&lt;50000,"Low Salary (&lt;$50K)",
O7528&lt;90000,"Lower Middle ($50K-$90K)",
O7528&lt;130000,"Middle ($90K-$130K)",
O7528&lt;170000,"Upper Middle ($130K-$170K)",
O7528&gt;=170000,"High Salary (&gt;$170K)"
)</f>
        <v>Lower Middle ($50K-$90K)</v>
      </c>
      <c r="R7528" t="str" cm="1">
        <f t="array" ref="R7528">_xlfn.IFS(
G7528&lt;=2,"New Customers (0-2Y)",
G7528&lt;=5,"Growing Customers (3-5Y)",
G7528&lt;=8,"Established Customers (6-8Y)",
G7528&lt;=10,"Loyal Customers (9-10Y)"
)</f>
        <v>New Customers (0-2Y)</v>
      </c>
    </row>
    <row r="7529" spans="1:18" x14ac:dyDescent="0.35">
      <c r="A7529">
        <v>15611409</v>
      </c>
      <c r="B7529" t="s">
        <v>197</v>
      </c>
      <c r="C7529" t="s">
        <v>26</v>
      </c>
      <c r="D7529" t="s">
        <v>39</v>
      </c>
      <c r="E7529">
        <v>35</v>
      </c>
      <c r="F7529" t="s">
        <v>19</v>
      </c>
      <c r="G7529">
        <v>0</v>
      </c>
      <c r="H7529" s="4">
        <v>0</v>
      </c>
      <c r="I7529" t="s">
        <v>24</v>
      </c>
      <c r="J7529">
        <v>2</v>
      </c>
      <c r="K7529">
        <v>676</v>
      </c>
      <c r="L7529" t="s">
        <v>35</v>
      </c>
      <c r="M7529" t="s">
        <v>27</v>
      </c>
      <c r="N7529" t="s">
        <v>32</v>
      </c>
      <c r="O7529" s="4">
        <v>139911.57999999999</v>
      </c>
      <c r="P7529" t="s">
        <v>28</v>
      </c>
      <c r="Q7529" t="str" cm="1">
        <f t="array" ref="Q7529">_xlfn.IFS(
O7529&lt;50000,"Low Salary (&lt;$50K)",
O7529&lt;90000,"Lower Middle ($50K-$90K)",
O7529&lt;130000,"Middle ($90K-$130K)",
O7529&lt;170000,"Upper Middle ($130K-$170K)",
O7529&gt;=170000,"High Salary (&gt;$170K)"
)</f>
        <v>Upper Middle ($130K-$170K)</v>
      </c>
      <c r="R7529" t="str" cm="1">
        <f t="array" ref="R7529">_xlfn.IFS(
G7529&lt;=2,"New Customers (0-2Y)",
G7529&lt;=5,"Growing Customers (3-5Y)",
G7529&lt;=8,"Established Customers (6-8Y)",
G7529&lt;=10,"Loyal Customers (9-10Y)"
)</f>
        <v>New Customers (0-2Y)</v>
      </c>
    </row>
    <row r="7530" spans="1:18" x14ac:dyDescent="0.35">
      <c r="A7530">
        <v>15646535</v>
      </c>
      <c r="B7530" t="s">
        <v>2565</v>
      </c>
      <c r="C7530" t="s">
        <v>17</v>
      </c>
      <c r="D7530" t="s">
        <v>39</v>
      </c>
      <c r="E7530">
        <v>46</v>
      </c>
      <c r="F7530" t="s">
        <v>19</v>
      </c>
      <c r="G7530">
        <v>5</v>
      </c>
      <c r="H7530" s="4">
        <v>113226.47</v>
      </c>
      <c r="I7530" t="s">
        <v>33</v>
      </c>
      <c r="J7530">
        <v>1</v>
      </c>
      <c r="K7530">
        <v>578</v>
      </c>
      <c r="L7530" t="s">
        <v>31</v>
      </c>
      <c r="M7530" t="s">
        <v>21</v>
      </c>
      <c r="N7530" t="s">
        <v>32</v>
      </c>
      <c r="O7530" s="4">
        <v>56770.76</v>
      </c>
      <c r="P7530" t="s">
        <v>28</v>
      </c>
      <c r="Q7530" t="str" cm="1">
        <f t="array" ref="Q7530">_xlfn.IFS(
O7530&lt;50000,"Low Salary (&lt;$50K)",
O7530&lt;90000,"Lower Middle ($50K-$90K)",
O7530&lt;130000,"Middle ($90K-$130K)",
O7530&lt;170000,"Upper Middle ($130K-$170K)",
O7530&gt;=170000,"High Salary (&gt;$170K)"
)</f>
        <v>Lower Middle ($50K-$90K)</v>
      </c>
      <c r="R7530" t="str" cm="1">
        <f t="array" ref="R7530">_xlfn.IFS(
G7530&lt;=2,"New Customers (0-2Y)",
G7530&lt;=5,"Growing Customers (3-5Y)",
G7530&lt;=8,"Established Customers (6-8Y)",
G7530&lt;=10,"Loyal Customers (9-10Y)"
)</f>
        <v>Growing Customers (3-5Y)</v>
      </c>
    </row>
    <row r="7531" spans="1:18" x14ac:dyDescent="0.35">
      <c r="A7531">
        <v>15575430</v>
      </c>
      <c r="B7531" t="s">
        <v>1103</v>
      </c>
      <c r="C7531" t="s">
        <v>17</v>
      </c>
      <c r="D7531" t="s">
        <v>18</v>
      </c>
      <c r="E7531">
        <v>33</v>
      </c>
      <c r="F7531" t="s">
        <v>19</v>
      </c>
      <c r="G7531">
        <v>1</v>
      </c>
      <c r="H7531" s="4">
        <v>118392.75</v>
      </c>
      <c r="I7531" t="s">
        <v>33</v>
      </c>
      <c r="J7531">
        <v>1</v>
      </c>
      <c r="K7531">
        <v>579</v>
      </c>
      <c r="L7531" t="s">
        <v>31</v>
      </c>
      <c r="M7531" t="s">
        <v>21</v>
      </c>
      <c r="N7531" t="s">
        <v>22</v>
      </c>
      <c r="O7531" s="4">
        <v>157564.75</v>
      </c>
      <c r="P7531" t="s">
        <v>28</v>
      </c>
      <c r="Q7531" t="str" cm="1">
        <f t="array" ref="Q7531">_xlfn.IFS(
O7531&lt;50000,"Low Salary (&lt;$50K)",
O7531&lt;90000,"Lower Middle ($50K-$90K)",
O7531&lt;130000,"Middle ($90K-$130K)",
O7531&lt;170000,"Upper Middle ($130K-$170K)",
O7531&gt;=170000,"High Salary (&gt;$170K)"
)</f>
        <v>Upper Middle ($130K-$170K)</v>
      </c>
      <c r="R7531" t="str" cm="1">
        <f t="array" ref="R7531">_xlfn.IFS(
G7531&lt;=2,"New Customers (0-2Y)",
G7531&lt;=5,"Growing Customers (3-5Y)",
G7531&lt;=8,"Established Customers (6-8Y)",
G7531&lt;=10,"Loyal Customers (9-10Y)"
)</f>
        <v>New Customers (0-2Y)</v>
      </c>
    </row>
    <row r="7532" spans="1:18" x14ac:dyDescent="0.35">
      <c r="A7532">
        <v>15711299</v>
      </c>
      <c r="B7532" t="s">
        <v>1085</v>
      </c>
      <c r="C7532" t="s">
        <v>42</v>
      </c>
      <c r="D7532" t="s">
        <v>18</v>
      </c>
      <c r="E7532">
        <v>52</v>
      </c>
      <c r="F7532" t="s">
        <v>19</v>
      </c>
      <c r="G7532">
        <v>8</v>
      </c>
      <c r="H7532" s="4">
        <v>145262.54</v>
      </c>
      <c r="I7532" t="s">
        <v>33</v>
      </c>
      <c r="J7532">
        <v>1</v>
      </c>
      <c r="K7532">
        <v>711</v>
      </c>
      <c r="L7532" t="s">
        <v>35</v>
      </c>
      <c r="M7532" t="s">
        <v>27</v>
      </c>
      <c r="N7532" t="s">
        <v>22</v>
      </c>
      <c r="O7532" s="4">
        <v>131473.31</v>
      </c>
      <c r="P7532" t="s">
        <v>28</v>
      </c>
      <c r="Q7532" t="str" cm="1">
        <f t="array" ref="Q7532">_xlfn.IFS(
O7532&lt;50000,"Low Salary (&lt;$50K)",
O7532&lt;90000,"Lower Middle ($50K-$90K)",
O7532&lt;130000,"Middle ($90K-$130K)",
O7532&lt;170000,"Upper Middle ($130K-$170K)",
O7532&gt;=170000,"High Salary (&gt;$170K)"
)</f>
        <v>Upper Middle ($130K-$170K)</v>
      </c>
      <c r="R7532" t="str" cm="1">
        <f t="array" ref="R7532">_xlfn.IFS(
G7532&lt;=2,"New Customers (0-2Y)",
G7532&lt;=5,"Growing Customers (3-5Y)",
G7532&lt;=8,"Established Customers (6-8Y)",
G7532&lt;=10,"Loyal Customers (9-10Y)"
)</f>
        <v>Established Customers (6-8Y)</v>
      </c>
    </row>
    <row r="7533" spans="1:18" x14ac:dyDescent="0.35">
      <c r="A7533">
        <v>15642063</v>
      </c>
      <c r="B7533" t="s">
        <v>1325</v>
      </c>
      <c r="C7533" t="s">
        <v>17</v>
      </c>
      <c r="D7533" t="s">
        <v>39</v>
      </c>
      <c r="E7533">
        <v>40</v>
      </c>
      <c r="F7533" t="s">
        <v>19</v>
      </c>
      <c r="G7533">
        <v>6</v>
      </c>
      <c r="H7533" s="4">
        <v>163505.16</v>
      </c>
      <c r="I7533" t="s">
        <v>33</v>
      </c>
      <c r="J7533">
        <v>1</v>
      </c>
      <c r="K7533">
        <v>692</v>
      </c>
      <c r="L7533" t="s">
        <v>35</v>
      </c>
      <c r="M7533" t="s">
        <v>27</v>
      </c>
      <c r="N7533" t="s">
        <v>32</v>
      </c>
      <c r="O7533" s="4">
        <v>90424.09</v>
      </c>
      <c r="P7533" t="s">
        <v>28</v>
      </c>
      <c r="Q7533" t="str" cm="1">
        <f t="array" ref="Q7533">_xlfn.IFS(
O7533&lt;50000,"Low Salary (&lt;$50K)",
O7533&lt;90000,"Lower Middle ($50K-$90K)",
O7533&lt;130000,"Middle ($90K-$130K)",
O7533&lt;170000,"Upper Middle ($130K-$170K)",
O7533&gt;=170000,"High Salary (&gt;$170K)"
)</f>
        <v>Middle ($90K-$130K)</v>
      </c>
      <c r="R7533" t="str" cm="1">
        <f t="array" ref="R7533">_xlfn.IFS(
G7533&lt;=2,"New Customers (0-2Y)",
G7533&lt;=5,"Growing Customers (3-5Y)",
G7533&lt;=8,"Established Customers (6-8Y)",
G7533&lt;=10,"Loyal Customers (9-10Y)"
)</f>
        <v>Established Customers (6-8Y)</v>
      </c>
    </row>
    <row r="7534" spans="1:18" x14ac:dyDescent="0.35">
      <c r="A7534">
        <v>15706602</v>
      </c>
      <c r="B7534" t="s">
        <v>1097</v>
      </c>
      <c r="C7534" t="s">
        <v>26</v>
      </c>
      <c r="D7534" t="s">
        <v>18</v>
      </c>
      <c r="E7534">
        <v>33</v>
      </c>
      <c r="F7534" t="s">
        <v>19</v>
      </c>
      <c r="G7534">
        <v>1</v>
      </c>
      <c r="H7534" s="4">
        <v>118114.28</v>
      </c>
      <c r="I7534" t="s">
        <v>33</v>
      </c>
      <c r="J7534">
        <v>2</v>
      </c>
      <c r="K7534">
        <v>760</v>
      </c>
      <c r="L7534" t="s">
        <v>35</v>
      </c>
      <c r="M7534" t="s">
        <v>27</v>
      </c>
      <c r="N7534" t="s">
        <v>22</v>
      </c>
      <c r="O7534" s="4">
        <v>156660.21</v>
      </c>
      <c r="P7534" t="s">
        <v>28</v>
      </c>
      <c r="Q7534" t="str" cm="1">
        <f t="array" ref="Q7534">_xlfn.IFS(
O7534&lt;50000,"Low Salary (&lt;$50K)",
O7534&lt;90000,"Lower Middle ($50K-$90K)",
O7534&lt;130000,"Middle ($90K-$130K)",
O7534&lt;170000,"Upper Middle ($130K-$170K)",
O7534&gt;=170000,"High Salary (&gt;$170K)"
)</f>
        <v>Upper Middle ($130K-$170K)</v>
      </c>
      <c r="R7534" t="str" cm="1">
        <f t="array" ref="R7534">_xlfn.IFS(
G7534&lt;=2,"New Customers (0-2Y)",
G7534&lt;=5,"Growing Customers (3-5Y)",
G7534&lt;=8,"Established Customers (6-8Y)",
G7534&lt;=10,"Loyal Customers (9-10Y)"
)</f>
        <v>New Customers (0-2Y)</v>
      </c>
    </row>
    <row r="7535" spans="1:18" x14ac:dyDescent="0.35">
      <c r="A7535">
        <v>15592773</v>
      </c>
      <c r="B7535" t="s">
        <v>1898</v>
      </c>
      <c r="C7535" t="s">
        <v>42</v>
      </c>
      <c r="D7535" t="s">
        <v>18</v>
      </c>
      <c r="E7535">
        <v>51</v>
      </c>
      <c r="F7535" t="s">
        <v>19</v>
      </c>
      <c r="G7535">
        <v>0</v>
      </c>
      <c r="H7535" s="4">
        <v>108449.23</v>
      </c>
      <c r="I7535" t="s">
        <v>33</v>
      </c>
      <c r="J7535">
        <v>3</v>
      </c>
      <c r="K7535">
        <v>630</v>
      </c>
      <c r="L7535" t="s">
        <v>20</v>
      </c>
      <c r="M7535" t="s">
        <v>27</v>
      </c>
      <c r="N7535" t="s">
        <v>32</v>
      </c>
      <c r="O7535" s="4">
        <v>88372.69</v>
      </c>
      <c r="P7535" t="s">
        <v>23</v>
      </c>
      <c r="Q7535" t="str" cm="1">
        <f t="array" ref="Q7535">_xlfn.IFS(
O7535&lt;50000,"Low Salary (&lt;$50K)",
O7535&lt;90000,"Lower Middle ($50K-$90K)",
O7535&lt;130000,"Middle ($90K-$130K)",
O7535&lt;170000,"Upper Middle ($130K-$170K)",
O7535&gt;=170000,"High Salary (&gt;$170K)"
)</f>
        <v>Lower Middle ($50K-$90K)</v>
      </c>
      <c r="R7535" t="str" cm="1">
        <f t="array" ref="R7535">_xlfn.IFS(
G7535&lt;=2,"New Customers (0-2Y)",
G7535&lt;=5,"Growing Customers (3-5Y)",
G7535&lt;=8,"Established Customers (6-8Y)",
G7535&lt;=10,"Loyal Customers (9-10Y)"
)</f>
        <v>New Customers (0-2Y)</v>
      </c>
    </row>
    <row r="7536" spans="1:18" x14ac:dyDescent="0.35">
      <c r="A7536">
        <v>15786539</v>
      </c>
      <c r="B7536" t="s">
        <v>1201</v>
      </c>
      <c r="C7536" t="s">
        <v>17</v>
      </c>
      <c r="D7536" t="s">
        <v>39</v>
      </c>
      <c r="E7536">
        <v>32</v>
      </c>
      <c r="F7536" t="s">
        <v>19</v>
      </c>
      <c r="G7536">
        <v>1</v>
      </c>
      <c r="H7536" s="4">
        <v>0</v>
      </c>
      <c r="I7536" t="s">
        <v>24</v>
      </c>
      <c r="J7536">
        <v>2</v>
      </c>
      <c r="K7536">
        <v>808</v>
      </c>
      <c r="L7536" t="s">
        <v>37</v>
      </c>
      <c r="M7536" t="s">
        <v>21</v>
      </c>
      <c r="N7536" t="s">
        <v>22</v>
      </c>
      <c r="O7536" s="4">
        <v>46200.71</v>
      </c>
      <c r="P7536" t="s">
        <v>28</v>
      </c>
      <c r="Q7536" t="str" cm="1">
        <f t="array" ref="Q7536">_xlfn.IFS(
O7536&lt;50000,"Low Salary (&lt;$50K)",
O7536&lt;90000,"Lower Middle ($50K-$90K)",
O7536&lt;130000,"Middle ($90K-$130K)",
O7536&lt;170000,"Upper Middle ($130K-$170K)",
O7536&gt;=170000,"High Salary (&gt;$170K)"
)</f>
        <v>Low Salary (&lt;$50K)</v>
      </c>
      <c r="R7536" t="str" cm="1">
        <f t="array" ref="R7536">_xlfn.IFS(
G7536&lt;=2,"New Customers (0-2Y)",
G7536&lt;=5,"Growing Customers (3-5Y)",
G7536&lt;=8,"Established Customers (6-8Y)",
G7536&lt;=10,"Loyal Customers (9-10Y)"
)</f>
        <v>New Customers (0-2Y)</v>
      </c>
    </row>
    <row r="7537" spans="1:18" x14ac:dyDescent="0.35">
      <c r="A7537">
        <v>15737542</v>
      </c>
      <c r="B7537" t="s">
        <v>1423</v>
      </c>
      <c r="C7537" t="s">
        <v>42</v>
      </c>
      <c r="D7537" t="s">
        <v>18</v>
      </c>
      <c r="E7537">
        <v>36</v>
      </c>
      <c r="F7537" t="s">
        <v>19</v>
      </c>
      <c r="G7537">
        <v>10</v>
      </c>
      <c r="H7537" s="4">
        <v>103294.56</v>
      </c>
      <c r="I7537" t="s">
        <v>33</v>
      </c>
      <c r="J7537">
        <v>1</v>
      </c>
      <c r="K7537">
        <v>611</v>
      </c>
      <c r="L7537" t="s">
        <v>20</v>
      </c>
      <c r="M7537" t="s">
        <v>21</v>
      </c>
      <c r="N7537" t="s">
        <v>32</v>
      </c>
      <c r="O7537" s="4">
        <v>160548.12</v>
      </c>
      <c r="P7537" t="s">
        <v>28</v>
      </c>
      <c r="Q7537" t="str" cm="1">
        <f t="array" ref="Q7537">_xlfn.IFS(
O7537&lt;50000,"Low Salary (&lt;$50K)",
O7537&lt;90000,"Lower Middle ($50K-$90K)",
O7537&lt;130000,"Middle ($90K-$130K)",
O7537&lt;170000,"Upper Middle ($130K-$170K)",
O7537&gt;=170000,"High Salary (&gt;$170K)"
)</f>
        <v>Upper Middle ($130K-$170K)</v>
      </c>
      <c r="R7537" t="str" cm="1">
        <f t="array" ref="R7537">_xlfn.IFS(
G7537&lt;=2,"New Customers (0-2Y)",
G7537&lt;=5,"Growing Customers (3-5Y)",
G7537&lt;=8,"Established Customers (6-8Y)",
G7537&lt;=10,"Loyal Customers (9-10Y)"
)</f>
        <v>Loyal Customers (9-10Y)</v>
      </c>
    </row>
    <row r="7538" spans="1:18" x14ac:dyDescent="0.35">
      <c r="A7538">
        <v>15590234</v>
      </c>
      <c r="B7538" t="s">
        <v>480</v>
      </c>
      <c r="C7538" t="s">
        <v>17</v>
      </c>
      <c r="D7538" t="s">
        <v>18</v>
      </c>
      <c r="E7538">
        <v>42</v>
      </c>
      <c r="F7538" t="s">
        <v>19</v>
      </c>
      <c r="G7538">
        <v>1</v>
      </c>
      <c r="H7538" s="4">
        <v>0</v>
      </c>
      <c r="I7538" t="s">
        <v>24</v>
      </c>
      <c r="J7538">
        <v>1</v>
      </c>
      <c r="K7538">
        <v>697</v>
      </c>
      <c r="L7538" t="s">
        <v>35</v>
      </c>
      <c r="M7538" t="s">
        <v>21</v>
      </c>
      <c r="N7538" t="s">
        <v>32</v>
      </c>
      <c r="O7538" s="4">
        <v>1262.83</v>
      </c>
      <c r="P7538" t="s">
        <v>23</v>
      </c>
      <c r="Q7538" t="str" cm="1">
        <f t="array" ref="Q7538">_xlfn.IFS(
O7538&lt;50000,"Low Salary (&lt;$50K)",
O7538&lt;90000,"Lower Middle ($50K-$90K)",
O7538&lt;130000,"Middle ($90K-$130K)",
O7538&lt;170000,"Upper Middle ($130K-$170K)",
O7538&gt;=170000,"High Salary (&gt;$170K)"
)</f>
        <v>Low Salary (&lt;$50K)</v>
      </c>
      <c r="R7538" t="str" cm="1">
        <f t="array" ref="R7538">_xlfn.IFS(
G7538&lt;=2,"New Customers (0-2Y)",
G7538&lt;=5,"Growing Customers (3-5Y)",
G7538&lt;=8,"Established Customers (6-8Y)",
G7538&lt;=10,"Loyal Customers (9-10Y)"
)</f>
        <v>New Customers (0-2Y)</v>
      </c>
    </row>
    <row r="7539" spans="1:18" x14ac:dyDescent="0.35">
      <c r="A7539">
        <v>15773776</v>
      </c>
      <c r="B7539" t="s">
        <v>201</v>
      </c>
      <c r="C7539" t="s">
        <v>17</v>
      </c>
      <c r="D7539" t="s">
        <v>18</v>
      </c>
      <c r="E7539">
        <v>38</v>
      </c>
      <c r="F7539" t="s">
        <v>19</v>
      </c>
      <c r="G7539">
        <v>6</v>
      </c>
      <c r="H7539" s="4">
        <v>0</v>
      </c>
      <c r="I7539" t="s">
        <v>24</v>
      </c>
      <c r="J7539">
        <v>1</v>
      </c>
      <c r="K7539">
        <v>655</v>
      </c>
      <c r="L7539" t="s">
        <v>20</v>
      </c>
      <c r="M7539" t="s">
        <v>21</v>
      </c>
      <c r="N7539" t="s">
        <v>22</v>
      </c>
      <c r="O7539" s="4">
        <v>188639.28</v>
      </c>
      <c r="P7539" t="s">
        <v>28</v>
      </c>
      <c r="Q7539" t="str" cm="1">
        <f t="array" ref="Q7539">_xlfn.IFS(
O7539&lt;50000,"Low Salary (&lt;$50K)",
O7539&lt;90000,"Lower Middle ($50K-$90K)",
O7539&lt;130000,"Middle ($90K-$130K)",
O7539&lt;170000,"Upper Middle ($130K-$170K)",
O7539&gt;=170000,"High Salary (&gt;$170K)"
)</f>
        <v>High Salary (&gt;$170K)</v>
      </c>
      <c r="R7539" t="str" cm="1">
        <f t="array" ref="R7539">_xlfn.IFS(
G7539&lt;=2,"New Customers (0-2Y)",
G7539&lt;=5,"Growing Customers (3-5Y)",
G7539&lt;=8,"Established Customers (6-8Y)",
G7539&lt;=10,"Loyal Customers (9-10Y)"
)</f>
        <v>Established Customers (6-8Y)</v>
      </c>
    </row>
    <row r="7540" spans="1:18" x14ac:dyDescent="0.35">
      <c r="A7540">
        <v>15728082</v>
      </c>
      <c r="B7540" t="s">
        <v>1229</v>
      </c>
      <c r="C7540" t="s">
        <v>26</v>
      </c>
      <c r="D7540" t="s">
        <v>39</v>
      </c>
      <c r="E7540">
        <v>28</v>
      </c>
      <c r="F7540" t="s">
        <v>43</v>
      </c>
      <c r="G7540">
        <v>6</v>
      </c>
      <c r="H7540" s="4">
        <v>0</v>
      </c>
      <c r="I7540" t="s">
        <v>24</v>
      </c>
      <c r="J7540">
        <v>2</v>
      </c>
      <c r="K7540">
        <v>601</v>
      </c>
      <c r="L7540" t="s">
        <v>20</v>
      </c>
      <c r="M7540" t="s">
        <v>21</v>
      </c>
      <c r="N7540" t="s">
        <v>32</v>
      </c>
      <c r="O7540" s="4">
        <v>14665.28</v>
      </c>
      <c r="P7540" t="s">
        <v>28</v>
      </c>
      <c r="Q7540" t="str" cm="1">
        <f t="array" ref="Q7540">_xlfn.IFS(
O7540&lt;50000,"Low Salary (&lt;$50K)",
O7540&lt;90000,"Lower Middle ($50K-$90K)",
O7540&lt;130000,"Middle ($90K-$130K)",
O7540&lt;170000,"Upper Middle ($130K-$170K)",
O7540&gt;=170000,"High Salary (&gt;$170K)"
)</f>
        <v>Low Salary (&lt;$50K)</v>
      </c>
      <c r="R7540" t="str" cm="1">
        <f t="array" ref="R7540">_xlfn.IFS(
G7540&lt;=2,"New Customers (0-2Y)",
G7540&lt;=5,"Growing Customers (3-5Y)",
G7540&lt;=8,"Established Customers (6-8Y)",
G7540&lt;=10,"Loyal Customers (9-10Y)"
)</f>
        <v>Established Customers (6-8Y)</v>
      </c>
    </row>
    <row r="7541" spans="1:18" x14ac:dyDescent="0.35">
      <c r="A7541">
        <v>15609987</v>
      </c>
      <c r="B7541" t="s">
        <v>252</v>
      </c>
      <c r="C7541" t="s">
        <v>17</v>
      </c>
      <c r="D7541" t="s">
        <v>39</v>
      </c>
      <c r="E7541">
        <v>42</v>
      </c>
      <c r="F7541" t="s">
        <v>19</v>
      </c>
      <c r="G7541">
        <v>2</v>
      </c>
      <c r="H7541" s="4">
        <v>119919.12</v>
      </c>
      <c r="I7541" t="s">
        <v>33</v>
      </c>
      <c r="J7541">
        <v>1</v>
      </c>
      <c r="K7541">
        <v>755</v>
      </c>
      <c r="L7541" t="s">
        <v>35</v>
      </c>
      <c r="M7541" t="s">
        <v>21</v>
      </c>
      <c r="N7541" t="s">
        <v>32</v>
      </c>
      <c r="O7541" s="4">
        <v>156868.21</v>
      </c>
      <c r="P7541" t="s">
        <v>28</v>
      </c>
      <c r="Q7541" t="str" cm="1">
        <f t="array" ref="Q7541">_xlfn.IFS(
O7541&lt;50000,"Low Salary (&lt;$50K)",
O7541&lt;90000,"Lower Middle ($50K-$90K)",
O7541&lt;130000,"Middle ($90K-$130K)",
O7541&lt;170000,"Upper Middle ($130K-$170K)",
O7541&gt;=170000,"High Salary (&gt;$170K)"
)</f>
        <v>Upper Middle ($130K-$170K)</v>
      </c>
      <c r="R7541" t="str" cm="1">
        <f t="array" ref="R7541">_xlfn.IFS(
G7541&lt;=2,"New Customers (0-2Y)",
G7541&lt;=5,"Growing Customers (3-5Y)",
G7541&lt;=8,"Established Customers (6-8Y)",
G7541&lt;=10,"Loyal Customers (9-10Y)"
)</f>
        <v>New Customers (0-2Y)</v>
      </c>
    </row>
    <row r="7542" spans="1:18" x14ac:dyDescent="0.35">
      <c r="A7542">
        <v>15735330</v>
      </c>
      <c r="B7542" t="s">
        <v>717</v>
      </c>
      <c r="C7542" t="s">
        <v>17</v>
      </c>
      <c r="D7542" t="s">
        <v>39</v>
      </c>
      <c r="E7542">
        <v>37</v>
      </c>
      <c r="F7542" t="s">
        <v>19</v>
      </c>
      <c r="G7542">
        <v>1</v>
      </c>
      <c r="H7542" s="4">
        <v>0</v>
      </c>
      <c r="I7542" t="s">
        <v>24</v>
      </c>
      <c r="J7542">
        <v>1</v>
      </c>
      <c r="K7542">
        <v>553</v>
      </c>
      <c r="L7542" t="s">
        <v>31</v>
      </c>
      <c r="M7542" t="s">
        <v>21</v>
      </c>
      <c r="N7542" t="s">
        <v>32</v>
      </c>
      <c r="O7542" s="4">
        <v>30461.55</v>
      </c>
      <c r="P7542" t="s">
        <v>28</v>
      </c>
      <c r="Q7542" t="str" cm="1">
        <f t="array" ref="Q7542">_xlfn.IFS(
O7542&lt;50000,"Low Salary (&lt;$50K)",
O7542&lt;90000,"Lower Middle ($50K-$90K)",
O7542&lt;130000,"Middle ($90K-$130K)",
O7542&lt;170000,"Upper Middle ($130K-$170K)",
O7542&gt;=170000,"High Salary (&gt;$170K)"
)</f>
        <v>Low Salary (&lt;$50K)</v>
      </c>
      <c r="R7542" t="str" cm="1">
        <f t="array" ref="R7542">_xlfn.IFS(
G7542&lt;=2,"New Customers (0-2Y)",
G7542&lt;=5,"Growing Customers (3-5Y)",
G7542&lt;=8,"Established Customers (6-8Y)",
G7542&lt;=10,"Loyal Customers (9-10Y)"
)</f>
        <v>New Customers (0-2Y)</v>
      </c>
    </row>
    <row r="7543" spans="1:18" x14ac:dyDescent="0.35">
      <c r="A7543">
        <v>15649430</v>
      </c>
      <c r="B7543" t="s">
        <v>339</v>
      </c>
      <c r="C7543" t="s">
        <v>17</v>
      </c>
      <c r="D7543" t="s">
        <v>39</v>
      </c>
      <c r="E7543">
        <v>28</v>
      </c>
      <c r="F7543" t="s">
        <v>43</v>
      </c>
      <c r="G7543">
        <v>4</v>
      </c>
      <c r="H7543" s="4">
        <v>0</v>
      </c>
      <c r="I7543" t="s">
        <v>24</v>
      </c>
      <c r="J7543">
        <v>2</v>
      </c>
      <c r="K7543">
        <v>723</v>
      </c>
      <c r="L7543" t="s">
        <v>35</v>
      </c>
      <c r="M7543" t="s">
        <v>21</v>
      </c>
      <c r="N7543" t="s">
        <v>22</v>
      </c>
      <c r="O7543" s="4">
        <v>123885.88</v>
      </c>
      <c r="P7543" t="s">
        <v>28</v>
      </c>
      <c r="Q7543" t="str" cm="1">
        <f t="array" ref="Q7543">_xlfn.IFS(
O7543&lt;50000,"Low Salary (&lt;$50K)",
O7543&lt;90000,"Lower Middle ($50K-$90K)",
O7543&lt;130000,"Middle ($90K-$130K)",
O7543&lt;170000,"Upper Middle ($130K-$170K)",
O7543&gt;=170000,"High Salary (&gt;$170K)"
)</f>
        <v>Middle ($90K-$130K)</v>
      </c>
      <c r="R7543" t="str" cm="1">
        <f t="array" ref="R7543">_xlfn.IFS(
G7543&lt;=2,"New Customers (0-2Y)",
G7543&lt;=5,"Growing Customers (3-5Y)",
G7543&lt;=8,"Established Customers (6-8Y)",
G7543&lt;=10,"Loyal Customers (9-10Y)"
)</f>
        <v>Growing Customers (3-5Y)</v>
      </c>
    </row>
    <row r="7544" spans="1:18" x14ac:dyDescent="0.35">
      <c r="A7544">
        <v>15768777</v>
      </c>
      <c r="B7544" t="s">
        <v>1123</v>
      </c>
      <c r="C7544" t="s">
        <v>26</v>
      </c>
      <c r="D7544" t="s">
        <v>18</v>
      </c>
      <c r="E7544">
        <v>34</v>
      </c>
      <c r="F7544" t="s">
        <v>19</v>
      </c>
      <c r="G7544">
        <v>4</v>
      </c>
      <c r="H7544" s="4">
        <v>0</v>
      </c>
      <c r="I7544" t="s">
        <v>24</v>
      </c>
      <c r="J7544">
        <v>2</v>
      </c>
      <c r="K7544">
        <v>507</v>
      </c>
      <c r="L7544" t="s">
        <v>31</v>
      </c>
      <c r="M7544" t="s">
        <v>21</v>
      </c>
      <c r="N7544" t="s">
        <v>22</v>
      </c>
      <c r="O7544" s="4">
        <v>60688.38</v>
      </c>
      <c r="P7544" t="s">
        <v>28</v>
      </c>
      <c r="Q7544" t="str" cm="1">
        <f t="array" ref="Q7544">_xlfn.IFS(
O7544&lt;50000,"Low Salary (&lt;$50K)",
O7544&lt;90000,"Lower Middle ($50K-$90K)",
O7544&lt;130000,"Middle ($90K-$130K)",
O7544&lt;170000,"Upper Middle ($130K-$170K)",
O7544&gt;=170000,"High Salary (&gt;$170K)"
)</f>
        <v>Lower Middle ($50K-$90K)</v>
      </c>
      <c r="R7544" t="str" cm="1">
        <f t="array" ref="R7544">_xlfn.IFS(
G7544&lt;=2,"New Customers (0-2Y)",
G7544&lt;=5,"Growing Customers (3-5Y)",
G7544&lt;=8,"Established Customers (6-8Y)",
G7544&lt;=10,"Loyal Customers (9-10Y)"
)</f>
        <v>Growing Customers (3-5Y)</v>
      </c>
    </row>
    <row r="7545" spans="1:18" x14ac:dyDescent="0.35">
      <c r="A7545">
        <v>15777893</v>
      </c>
      <c r="B7545" t="s">
        <v>481</v>
      </c>
      <c r="C7545" t="s">
        <v>17</v>
      </c>
      <c r="D7545" t="s">
        <v>39</v>
      </c>
      <c r="E7545">
        <v>43</v>
      </c>
      <c r="F7545" t="s">
        <v>19</v>
      </c>
      <c r="G7545">
        <v>1</v>
      </c>
      <c r="H7545" s="4">
        <v>0</v>
      </c>
      <c r="I7545" t="s">
        <v>24</v>
      </c>
      <c r="J7545">
        <v>2</v>
      </c>
      <c r="K7545">
        <v>777</v>
      </c>
      <c r="L7545" t="s">
        <v>35</v>
      </c>
      <c r="M7545" t="s">
        <v>21</v>
      </c>
      <c r="N7545" t="s">
        <v>32</v>
      </c>
      <c r="O7545" s="4">
        <v>21785.91</v>
      </c>
      <c r="P7545" t="s">
        <v>28</v>
      </c>
      <c r="Q7545" t="str" cm="1">
        <f t="array" ref="Q7545">_xlfn.IFS(
O7545&lt;50000,"Low Salary (&lt;$50K)",
O7545&lt;90000,"Lower Middle ($50K-$90K)",
O7545&lt;130000,"Middle ($90K-$130K)",
O7545&lt;170000,"Upper Middle ($130K-$170K)",
O7545&gt;=170000,"High Salary (&gt;$170K)"
)</f>
        <v>Low Salary (&lt;$50K)</v>
      </c>
      <c r="R7545" t="str" cm="1">
        <f t="array" ref="R7545">_xlfn.IFS(
G7545&lt;=2,"New Customers (0-2Y)",
G7545&lt;=5,"Growing Customers (3-5Y)",
G7545&lt;=8,"Established Customers (6-8Y)",
G7545&lt;=10,"Loyal Customers (9-10Y)"
)</f>
        <v>New Customers (0-2Y)</v>
      </c>
    </row>
    <row r="7546" spans="1:18" x14ac:dyDescent="0.35">
      <c r="A7546">
        <v>15791326</v>
      </c>
      <c r="B7546" t="s">
        <v>1588</v>
      </c>
      <c r="C7546" t="s">
        <v>17</v>
      </c>
      <c r="D7546" t="s">
        <v>39</v>
      </c>
      <c r="E7546">
        <v>34</v>
      </c>
      <c r="F7546" t="s">
        <v>19</v>
      </c>
      <c r="G7546">
        <v>3</v>
      </c>
      <c r="H7546" s="4">
        <v>0</v>
      </c>
      <c r="I7546" t="s">
        <v>24</v>
      </c>
      <c r="J7546">
        <v>1</v>
      </c>
      <c r="K7546">
        <v>566</v>
      </c>
      <c r="L7546" t="s">
        <v>31</v>
      </c>
      <c r="M7546" t="s">
        <v>27</v>
      </c>
      <c r="N7546" t="s">
        <v>32</v>
      </c>
      <c r="O7546" s="4">
        <v>188135.69</v>
      </c>
      <c r="P7546" t="s">
        <v>28</v>
      </c>
      <c r="Q7546" t="str" cm="1">
        <f t="array" ref="Q7546">_xlfn.IFS(
O7546&lt;50000,"Low Salary (&lt;$50K)",
O7546&lt;90000,"Lower Middle ($50K-$90K)",
O7546&lt;130000,"Middle ($90K-$130K)",
O7546&lt;170000,"Upper Middle ($130K-$170K)",
O7546&gt;=170000,"High Salary (&gt;$170K)"
)</f>
        <v>High Salary (&gt;$170K)</v>
      </c>
      <c r="R7546" t="str" cm="1">
        <f t="array" ref="R7546">_xlfn.IFS(
G7546&lt;=2,"New Customers (0-2Y)",
G7546&lt;=5,"Growing Customers (3-5Y)",
G7546&lt;=8,"Established Customers (6-8Y)",
G7546&lt;=10,"Loyal Customers (9-10Y)"
)</f>
        <v>Growing Customers (3-5Y)</v>
      </c>
    </row>
    <row r="7547" spans="1:18" x14ac:dyDescent="0.35">
      <c r="A7547">
        <v>15615176</v>
      </c>
      <c r="B7547" t="s">
        <v>2566</v>
      </c>
      <c r="C7547" t="s">
        <v>17</v>
      </c>
      <c r="D7547" t="s">
        <v>39</v>
      </c>
      <c r="E7547">
        <v>26</v>
      </c>
      <c r="F7547" t="s">
        <v>43</v>
      </c>
      <c r="G7547">
        <v>7</v>
      </c>
      <c r="H7547" s="4">
        <v>0</v>
      </c>
      <c r="I7547" t="s">
        <v>24</v>
      </c>
      <c r="J7547">
        <v>2</v>
      </c>
      <c r="K7547">
        <v>732</v>
      </c>
      <c r="L7547" t="s">
        <v>35</v>
      </c>
      <c r="M7547" t="s">
        <v>21</v>
      </c>
      <c r="N7547" t="s">
        <v>32</v>
      </c>
      <c r="O7547" s="4">
        <v>154364.66</v>
      </c>
      <c r="P7547" t="s">
        <v>28</v>
      </c>
      <c r="Q7547" t="str" cm="1">
        <f t="array" ref="Q7547">_xlfn.IFS(
O7547&lt;50000,"Low Salary (&lt;$50K)",
O7547&lt;90000,"Lower Middle ($50K-$90K)",
O7547&lt;130000,"Middle ($90K-$130K)",
O7547&lt;170000,"Upper Middle ($130K-$170K)",
O7547&gt;=170000,"High Salary (&gt;$170K)"
)</f>
        <v>Upper Middle ($130K-$170K)</v>
      </c>
      <c r="R7547" t="str" cm="1">
        <f t="array" ref="R7547">_xlfn.IFS(
G7547&lt;=2,"New Customers (0-2Y)",
G7547&lt;=5,"Growing Customers (3-5Y)",
G7547&lt;=8,"Established Customers (6-8Y)",
G7547&lt;=10,"Loyal Customers (9-10Y)"
)</f>
        <v>Established Customers (6-8Y)</v>
      </c>
    </row>
    <row r="7548" spans="1:18" x14ac:dyDescent="0.35">
      <c r="A7548">
        <v>15735221</v>
      </c>
      <c r="B7548" t="s">
        <v>2567</v>
      </c>
      <c r="C7548" t="s">
        <v>17</v>
      </c>
      <c r="D7548" t="s">
        <v>18</v>
      </c>
      <c r="E7548">
        <v>42</v>
      </c>
      <c r="F7548" t="s">
        <v>19</v>
      </c>
      <c r="G7548">
        <v>10</v>
      </c>
      <c r="H7548" s="4">
        <v>0</v>
      </c>
      <c r="I7548" t="s">
        <v>24</v>
      </c>
      <c r="J7548">
        <v>2</v>
      </c>
      <c r="K7548">
        <v>697</v>
      </c>
      <c r="L7548" t="s">
        <v>35</v>
      </c>
      <c r="M7548" t="s">
        <v>21</v>
      </c>
      <c r="N7548" t="s">
        <v>32</v>
      </c>
      <c r="O7548" s="4">
        <v>61312.15</v>
      </c>
      <c r="P7548" t="s">
        <v>28</v>
      </c>
      <c r="Q7548" t="str" cm="1">
        <f t="array" ref="Q7548">_xlfn.IFS(
O7548&lt;50000,"Low Salary (&lt;$50K)",
O7548&lt;90000,"Lower Middle ($50K-$90K)",
O7548&lt;130000,"Middle ($90K-$130K)",
O7548&lt;170000,"Upper Middle ($130K-$170K)",
O7548&gt;=170000,"High Salary (&gt;$170K)"
)</f>
        <v>Lower Middle ($50K-$90K)</v>
      </c>
      <c r="R7548" t="str" cm="1">
        <f t="array" ref="R7548">_xlfn.IFS(
G7548&lt;=2,"New Customers (0-2Y)",
G7548&lt;=5,"Growing Customers (3-5Y)",
G7548&lt;=8,"Established Customers (6-8Y)",
G7548&lt;=10,"Loyal Customers (9-10Y)"
)</f>
        <v>Loyal Customers (9-10Y)</v>
      </c>
    </row>
    <row r="7549" spans="1:18" x14ac:dyDescent="0.35">
      <c r="A7549">
        <v>15617991</v>
      </c>
      <c r="B7549" t="s">
        <v>48</v>
      </c>
      <c r="C7549" t="s">
        <v>17</v>
      </c>
      <c r="D7549" t="s">
        <v>39</v>
      </c>
      <c r="E7549">
        <v>29</v>
      </c>
      <c r="F7549" t="s">
        <v>43</v>
      </c>
      <c r="G7549">
        <v>4</v>
      </c>
      <c r="H7549" s="4">
        <v>128744.04</v>
      </c>
      <c r="I7549" t="s">
        <v>33</v>
      </c>
      <c r="J7549">
        <v>1</v>
      </c>
      <c r="K7549">
        <v>555</v>
      </c>
      <c r="L7549" t="s">
        <v>31</v>
      </c>
      <c r="M7549" t="s">
        <v>21</v>
      </c>
      <c r="N7549" t="s">
        <v>22</v>
      </c>
      <c r="O7549" s="4">
        <v>47454.93</v>
      </c>
      <c r="P7549" t="s">
        <v>28</v>
      </c>
      <c r="Q7549" t="str" cm="1">
        <f t="array" ref="Q7549">_xlfn.IFS(
O7549&lt;50000,"Low Salary (&lt;$50K)",
O7549&lt;90000,"Lower Middle ($50K-$90K)",
O7549&lt;130000,"Middle ($90K-$130K)",
O7549&lt;170000,"Upper Middle ($130K-$170K)",
O7549&gt;=170000,"High Salary (&gt;$170K)"
)</f>
        <v>Low Salary (&lt;$50K)</v>
      </c>
      <c r="R7549" t="str" cm="1">
        <f t="array" ref="R7549">_xlfn.IFS(
G7549&lt;=2,"New Customers (0-2Y)",
G7549&lt;=5,"Growing Customers (3-5Y)",
G7549&lt;=8,"Established Customers (6-8Y)",
G7549&lt;=10,"Loyal Customers (9-10Y)"
)</f>
        <v>Growing Customers (3-5Y)</v>
      </c>
    </row>
    <row r="7550" spans="1:18" x14ac:dyDescent="0.35">
      <c r="A7550">
        <v>15658504</v>
      </c>
      <c r="B7550" t="s">
        <v>732</v>
      </c>
      <c r="C7550" t="s">
        <v>42</v>
      </c>
      <c r="D7550" t="s">
        <v>18</v>
      </c>
      <c r="E7550">
        <v>62</v>
      </c>
      <c r="F7550" t="s">
        <v>2967</v>
      </c>
      <c r="G7550">
        <v>9</v>
      </c>
      <c r="H7550" s="4">
        <v>137727.34</v>
      </c>
      <c r="I7550" t="s">
        <v>33</v>
      </c>
      <c r="J7550">
        <v>2</v>
      </c>
      <c r="K7550">
        <v>584</v>
      </c>
      <c r="L7550" t="s">
        <v>31</v>
      </c>
      <c r="M7550" t="s">
        <v>27</v>
      </c>
      <c r="N7550" t="s">
        <v>22</v>
      </c>
      <c r="O7550" s="4">
        <v>121102.9</v>
      </c>
      <c r="P7550" t="s">
        <v>28</v>
      </c>
      <c r="Q7550" t="str" cm="1">
        <f t="array" ref="Q7550">_xlfn.IFS(
O7550&lt;50000,"Low Salary (&lt;$50K)",
O7550&lt;90000,"Lower Middle ($50K-$90K)",
O7550&lt;130000,"Middle ($90K-$130K)",
O7550&lt;170000,"Upper Middle ($130K-$170K)",
O7550&gt;=170000,"High Salary (&gt;$170K)"
)</f>
        <v>Middle ($90K-$130K)</v>
      </c>
      <c r="R7550" t="str" cm="1">
        <f t="array" ref="R7550">_xlfn.IFS(
G7550&lt;=2,"New Customers (0-2Y)",
G7550&lt;=5,"Growing Customers (3-5Y)",
G7550&lt;=8,"Established Customers (6-8Y)",
G7550&lt;=10,"Loyal Customers (9-10Y)"
)</f>
        <v>Loyal Customers (9-10Y)</v>
      </c>
    </row>
    <row r="7551" spans="1:18" x14ac:dyDescent="0.35">
      <c r="A7551">
        <v>15785705</v>
      </c>
      <c r="B7551" t="s">
        <v>1115</v>
      </c>
      <c r="C7551" t="s">
        <v>42</v>
      </c>
      <c r="D7551" t="s">
        <v>18</v>
      </c>
      <c r="E7551">
        <v>44</v>
      </c>
      <c r="F7551" t="s">
        <v>19</v>
      </c>
      <c r="G7551">
        <v>10</v>
      </c>
      <c r="H7551" s="4">
        <v>106731.58</v>
      </c>
      <c r="I7551" t="s">
        <v>33</v>
      </c>
      <c r="J7551">
        <v>1</v>
      </c>
      <c r="K7551">
        <v>705</v>
      </c>
      <c r="L7551" t="s">
        <v>35</v>
      </c>
      <c r="M7551" t="s">
        <v>21</v>
      </c>
      <c r="N7551" t="s">
        <v>32</v>
      </c>
      <c r="O7551" s="4">
        <v>137419.87</v>
      </c>
      <c r="P7551" t="s">
        <v>23</v>
      </c>
      <c r="Q7551" t="str" cm="1">
        <f t="array" ref="Q7551">_xlfn.IFS(
O7551&lt;50000,"Low Salary (&lt;$50K)",
O7551&lt;90000,"Lower Middle ($50K-$90K)",
O7551&lt;130000,"Middle ($90K-$130K)",
O7551&lt;170000,"Upper Middle ($130K-$170K)",
O7551&gt;=170000,"High Salary (&gt;$170K)"
)</f>
        <v>Upper Middle ($130K-$170K)</v>
      </c>
      <c r="R7551" t="str" cm="1">
        <f t="array" ref="R7551">_xlfn.IFS(
G7551&lt;=2,"New Customers (0-2Y)",
G7551&lt;=5,"Growing Customers (3-5Y)",
G7551&lt;=8,"Established Customers (6-8Y)",
G7551&lt;=10,"Loyal Customers (9-10Y)"
)</f>
        <v>Loyal Customers (9-10Y)</v>
      </c>
    </row>
    <row r="7552" spans="1:18" x14ac:dyDescent="0.35">
      <c r="A7552">
        <v>15801817</v>
      </c>
      <c r="B7552" t="s">
        <v>383</v>
      </c>
      <c r="C7552" t="s">
        <v>17</v>
      </c>
      <c r="D7552" t="s">
        <v>18</v>
      </c>
      <c r="E7552">
        <v>38</v>
      </c>
      <c r="F7552" t="s">
        <v>19</v>
      </c>
      <c r="G7552">
        <v>7</v>
      </c>
      <c r="H7552" s="4">
        <v>123544.21</v>
      </c>
      <c r="I7552" t="s">
        <v>33</v>
      </c>
      <c r="J7552">
        <v>1</v>
      </c>
      <c r="K7552">
        <v>688</v>
      </c>
      <c r="L7552" t="s">
        <v>35</v>
      </c>
      <c r="M7552" t="s">
        <v>21</v>
      </c>
      <c r="N7552" t="s">
        <v>22</v>
      </c>
      <c r="O7552" s="4">
        <v>157664.01999999999</v>
      </c>
      <c r="P7552" t="s">
        <v>28</v>
      </c>
      <c r="Q7552" t="str" cm="1">
        <f t="array" ref="Q7552">_xlfn.IFS(
O7552&lt;50000,"Low Salary (&lt;$50K)",
O7552&lt;90000,"Lower Middle ($50K-$90K)",
O7552&lt;130000,"Middle ($90K-$130K)",
O7552&lt;170000,"Upper Middle ($130K-$170K)",
O7552&gt;=170000,"High Salary (&gt;$170K)"
)</f>
        <v>Upper Middle ($130K-$170K)</v>
      </c>
      <c r="R7552" t="str" cm="1">
        <f t="array" ref="R7552">_xlfn.IFS(
G7552&lt;=2,"New Customers (0-2Y)",
G7552&lt;=5,"Growing Customers (3-5Y)",
G7552&lt;=8,"Established Customers (6-8Y)",
G7552&lt;=10,"Loyal Customers (9-10Y)"
)</f>
        <v>Established Customers (6-8Y)</v>
      </c>
    </row>
    <row r="7553" spans="1:18" x14ac:dyDescent="0.35">
      <c r="A7553">
        <v>15752578</v>
      </c>
      <c r="B7553" t="s">
        <v>851</v>
      </c>
      <c r="C7553" t="s">
        <v>17</v>
      </c>
      <c r="D7553" t="s">
        <v>18</v>
      </c>
      <c r="E7553">
        <v>37</v>
      </c>
      <c r="F7553" t="s">
        <v>19</v>
      </c>
      <c r="G7553">
        <v>2</v>
      </c>
      <c r="H7553" s="4">
        <v>133968.95999999999</v>
      </c>
      <c r="I7553" t="s">
        <v>33</v>
      </c>
      <c r="J7553">
        <v>2</v>
      </c>
      <c r="K7553">
        <v>626</v>
      </c>
      <c r="L7553" t="s">
        <v>20</v>
      </c>
      <c r="M7553" t="s">
        <v>21</v>
      </c>
      <c r="N7553" t="s">
        <v>32</v>
      </c>
      <c r="O7553" s="4">
        <v>148689.65</v>
      </c>
      <c r="P7553" t="s">
        <v>28</v>
      </c>
      <c r="Q7553" t="str" cm="1">
        <f t="array" ref="Q7553">_xlfn.IFS(
O7553&lt;50000,"Low Salary (&lt;$50K)",
O7553&lt;90000,"Lower Middle ($50K-$90K)",
O7553&lt;130000,"Middle ($90K-$130K)",
O7553&lt;170000,"Upper Middle ($130K-$170K)",
O7553&gt;=170000,"High Salary (&gt;$170K)"
)</f>
        <v>Upper Middle ($130K-$170K)</v>
      </c>
      <c r="R7553" t="str" cm="1">
        <f t="array" ref="R7553">_xlfn.IFS(
G7553&lt;=2,"New Customers (0-2Y)",
G7553&lt;=5,"Growing Customers (3-5Y)",
G7553&lt;=8,"Established Customers (6-8Y)",
G7553&lt;=10,"Loyal Customers (9-10Y)"
)</f>
        <v>New Customers (0-2Y)</v>
      </c>
    </row>
    <row r="7554" spans="1:18" x14ac:dyDescent="0.35">
      <c r="A7554">
        <v>15781574</v>
      </c>
      <c r="B7554" t="s">
        <v>166</v>
      </c>
      <c r="C7554" t="s">
        <v>26</v>
      </c>
      <c r="D7554" t="s">
        <v>39</v>
      </c>
      <c r="E7554">
        <v>76</v>
      </c>
      <c r="F7554" t="s">
        <v>2967</v>
      </c>
      <c r="G7554">
        <v>9</v>
      </c>
      <c r="H7554" s="4">
        <v>126534.6</v>
      </c>
      <c r="I7554" t="s">
        <v>33</v>
      </c>
      <c r="J7554">
        <v>1</v>
      </c>
      <c r="K7554">
        <v>636</v>
      </c>
      <c r="L7554" t="s">
        <v>20</v>
      </c>
      <c r="M7554" t="s">
        <v>21</v>
      </c>
      <c r="N7554" t="s">
        <v>22</v>
      </c>
      <c r="O7554" s="4">
        <v>39789.620000000003</v>
      </c>
      <c r="P7554" t="s">
        <v>28</v>
      </c>
      <c r="Q7554" t="str" cm="1">
        <f t="array" ref="Q7554">_xlfn.IFS(
O7554&lt;50000,"Low Salary (&lt;$50K)",
O7554&lt;90000,"Lower Middle ($50K-$90K)",
O7554&lt;130000,"Middle ($90K-$130K)",
O7554&lt;170000,"Upper Middle ($130K-$170K)",
O7554&gt;=170000,"High Salary (&gt;$170K)"
)</f>
        <v>Low Salary (&lt;$50K)</v>
      </c>
      <c r="R7554" t="str" cm="1">
        <f t="array" ref="R7554">_xlfn.IFS(
G7554&lt;=2,"New Customers (0-2Y)",
G7554&lt;=5,"Growing Customers (3-5Y)",
G7554&lt;=8,"Established Customers (6-8Y)",
G7554&lt;=10,"Loyal Customers (9-10Y)"
)</f>
        <v>Loyal Customers (9-10Y)</v>
      </c>
    </row>
    <row r="7555" spans="1:18" x14ac:dyDescent="0.35">
      <c r="A7555">
        <v>15792107</v>
      </c>
      <c r="B7555" t="s">
        <v>368</v>
      </c>
      <c r="C7555" t="s">
        <v>26</v>
      </c>
      <c r="D7555" t="s">
        <v>18</v>
      </c>
      <c r="E7555">
        <v>35</v>
      </c>
      <c r="F7555" t="s">
        <v>19</v>
      </c>
      <c r="G7555">
        <v>8</v>
      </c>
      <c r="H7555" s="4">
        <v>0</v>
      </c>
      <c r="I7555" t="s">
        <v>24</v>
      </c>
      <c r="J7555">
        <v>1</v>
      </c>
      <c r="K7555">
        <v>719</v>
      </c>
      <c r="L7555" t="s">
        <v>35</v>
      </c>
      <c r="M7555" t="s">
        <v>21</v>
      </c>
      <c r="N7555" t="s">
        <v>22</v>
      </c>
      <c r="O7555" s="4">
        <v>165162.4</v>
      </c>
      <c r="P7555" t="s">
        <v>28</v>
      </c>
      <c r="Q7555" t="str" cm="1">
        <f t="array" ref="Q7555">_xlfn.IFS(
O7555&lt;50000,"Low Salary (&lt;$50K)",
O7555&lt;90000,"Lower Middle ($50K-$90K)",
O7555&lt;130000,"Middle ($90K-$130K)",
O7555&lt;170000,"Upper Middle ($130K-$170K)",
O7555&gt;=170000,"High Salary (&gt;$170K)"
)</f>
        <v>Upper Middle ($130K-$170K)</v>
      </c>
      <c r="R7555" t="str" cm="1">
        <f t="array" ref="R7555">_xlfn.IFS(
G7555&lt;=2,"New Customers (0-2Y)",
G7555&lt;=5,"Growing Customers (3-5Y)",
G7555&lt;=8,"Established Customers (6-8Y)",
G7555&lt;=10,"Loyal Customers (9-10Y)"
)</f>
        <v>Established Customers (6-8Y)</v>
      </c>
    </row>
    <row r="7556" spans="1:18" x14ac:dyDescent="0.35">
      <c r="A7556">
        <v>15569917</v>
      </c>
      <c r="B7556" t="s">
        <v>2568</v>
      </c>
      <c r="C7556" t="s">
        <v>26</v>
      </c>
      <c r="D7556" t="s">
        <v>39</v>
      </c>
      <c r="E7556">
        <v>30</v>
      </c>
      <c r="F7556" t="s">
        <v>19</v>
      </c>
      <c r="G7556">
        <v>6</v>
      </c>
      <c r="H7556" s="4">
        <v>87609.68</v>
      </c>
      <c r="I7556" t="s">
        <v>29</v>
      </c>
      <c r="J7556">
        <v>2</v>
      </c>
      <c r="K7556">
        <v>706</v>
      </c>
      <c r="L7556" t="s">
        <v>35</v>
      </c>
      <c r="M7556" t="s">
        <v>27</v>
      </c>
      <c r="N7556" t="s">
        <v>32</v>
      </c>
      <c r="O7556" s="4">
        <v>137674.54999999999</v>
      </c>
      <c r="P7556" t="s">
        <v>23</v>
      </c>
      <c r="Q7556" t="str" cm="1">
        <f t="array" ref="Q7556">_xlfn.IFS(
O7556&lt;50000,"Low Salary (&lt;$50K)",
O7556&lt;90000,"Lower Middle ($50K-$90K)",
O7556&lt;130000,"Middle ($90K-$130K)",
O7556&lt;170000,"Upper Middle ($130K-$170K)",
O7556&gt;=170000,"High Salary (&gt;$170K)"
)</f>
        <v>Upper Middle ($130K-$170K)</v>
      </c>
      <c r="R7556" t="str" cm="1">
        <f t="array" ref="R7556">_xlfn.IFS(
G7556&lt;=2,"New Customers (0-2Y)",
G7556&lt;=5,"Growing Customers (3-5Y)",
G7556&lt;=8,"Established Customers (6-8Y)",
G7556&lt;=10,"Loyal Customers (9-10Y)"
)</f>
        <v>Established Customers (6-8Y)</v>
      </c>
    </row>
    <row r="7557" spans="1:18" x14ac:dyDescent="0.35">
      <c r="A7557">
        <v>15721504</v>
      </c>
      <c r="B7557" t="s">
        <v>459</v>
      </c>
      <c r="C7557" t="s">
        <v>26</v>
      </c>
      <c r="D7557" t="s">
        <v>39</v>
      </c>
      <c r="E7557">
        <v>41</v>
      </c>
      <c r="F7557" t="s">
        <v>19</v>
      </c>
      <c r="G7557">
        <v>3</v>
      </c>
      <c r="H7557" s="4">
        <v>0</v>
      </c>
      <c r="I7557" t="s">
        <v>24</v>
      </c>
      <c r="J7557">
        <v>2</v>
      </c>
      <c r="K7557">
        <v>731</v>
      </c>
      <c r="L7557" t="s">
        <v>35</v>
      </c>
      <c r="M7557" t="s">
        <v>21</v>
      </c>
      <c r="N7557" t="s">
        <v>32</v>
      </c>
      <c r="O7557" s="4">
        <v>101371.72</v>
      </c>
      <c r="P7557" t="s">
        <v>28</v>
      </c>
      <c r="Q7557" t="str" cm="1">
        <f t="array" ref="Q7557">_xlfn.IFS(
O7557&lt;50000,"Low Salary (&lt;$50K)",
O7557&lt;90000,"Lower Middle ($50K-$90K)",
O7557&lt;130000,"Middle ($90K-$130K)",
O7557&lt;170000,"Upper Middle ($130K-$170K)",
O7557&gt;=170000,"High Salary (&gt;$170K)"
)</f>
        <v>Middle ($90K-$130K)</v>
      </c>
      <c r="R7557" t="str" cm="1">
        <f t="array" ref="R7557">_xlfn.IFS(
G7557&lt;=2,"New Customers (0-2Y)",
G7557&lt;=5,"Growing Customers (3-5Y)",
G7557&lt;=8,"Established Customers (6-8Y)",
G7557&lt;=10,"Loyal Customers (9-10Y)"
)</f>
        <v>Growing Customers (3-5Y)</v>
      </c>
    </row>
    <row r="7558" spans="1:18" x14ac:dyDescent="0.35">
      <c r="A7558">
        <v>15757306</v>
      </c>
      <c r="B7558" t="s">
        <v>233</v>
      </c>
      <c r="C7558" t="s">
        <v>26</v>
      </c>
      <c r="D7558" t="s">
        <v>39</v>
      </c>
      <c r="E7558">
        <v>49</v>
      </c>
      <c r="F7558" t="s">
        <v>19</v>
      </c>
      <c r="G7558">
        <v>3</v>
      </c>
      <c r="H7558" s="4">
        <v>0</v>
      </c>
      <c r="I7558" t="s">
        <v>24</v>
      </c>
      <c r="J7558">
        <v>3</v>
      </c>
      <c r="K7558">
        <v>738</v>
      </c>
      <c r="L7558" t="s">
        <v>35</v>
      </c>
      <c r="M7558" t="s">
        <v>21</v>
      </c>
      <c r="N7558" t="s">
        <v>22</v>
      </c>
      <c r="O7558" s="4">
        <v>65066.48</v>
      </c>
      <c r="P7558" t="s">
        <v>23</v>
      </c>
      <c r="Q7558" t="str" cm="1">
        <f t="array" ref="Q7558">_xlfn.IFS(
O7558&lt;50000,"Low Salary (&lt;$50K)",
O7558&lt;90000,"Lower Middle ($50K-$90K)",
O7558&lt;130000,"Middle ($90K-$130K)",
O7558&lt;170000,"Upper Middle ($130K-$170K)",
O7558&gt;=170000,"High Salary (&gt;$170K)"
)</f>
        <v>Lower Middle ($50K-$90K)</v>
      </c>
      <c r="R7558" t="str" cm="1">
        <f t="array" ref="R7558">_xlfn.IFS(
G7558&lt;=2,"New Customers (0-2Y)",
G7558&lt;=5,"Growing Customers (3-5Y)",
G7558&lt;=8,"Established Customers (6-8Y)",
G7558&lt;=10,"Loyal Customers (9-10Y)"
)</f>
        <v>Growing Customers (3-5Y)</v>
      </c>
    </row>
    <row r="7559" spans="1:18" x14ac:dyDescent="0.35">
      <c r="A7559">
        <v>15647295</v>
      </c>
      <c r="B7559" t="s">
        <v>50</v>
      </c>
      <c r="C7559" t="s">
        <v>17</v>
      </c>
      <c r="D7559" t="s">
        <v>39</v>
      </c>
      <c r="E7559">
        <v>34</v>
      </c>
      <c r="F7559" t="s">
        <v>19</v>
      </c>
      <c r="G7559">
        <v>9</v>
      </c>
      <c r="H7559" s="4">
        <v>0</v>
      </c>
      <c r="I7559" t="s">
        <v>24</v>
      </c>
      <c r="J7559">
        <v>2</v>
      </c>
      <c r="K7559">
        <v>426</v>
      </c>
      <c r="L7559" t="s">
        <v>44</v>
      </c>
      <c r="M7559" t="s">
        <v>21</v>
      </c>
      <c r="N7559" t="s">
        <v>32</v>
      </c>
      <c r="O7559" s="4">
        <v>107876.91</v>
      </c>
      <c r="P7559" t="s">
        <v>28</v>
      </c>
      <c r="Q7559" t="str" cm="1">
        <f t="array" ref="Q7559">_xlfn.IFS(
O7559&lt;50000,"Low Salary (&lt;$50K)",
O7559&lt;90000,"Lower Middle ($50K-$90K)",
O7559&lt;130000,"Middle ($90K-$130K)",
O7559&lt;170000,"Upper Middle ($130K-$170K)",
O7559&gt;=170000,"High Salary (&gt;$170K)"
)</f>
        <v>Middle ($90K-$130K)</v>
      </c>
      <c r="R7559" t="str" cm="1">
        <f t="array" ref="R7559">_xlfn.IFS(
G7559&lt;=2,"New Customers (0-2Y)",
G7559&lt;=5,"Growing Customers (3-5Y)",
G7559&lt;=8,"Established Customers (6-8Y)",
G7559&lt;=10,"Loyal Customers (9-10Y)"
)</f>
        <v>Loyal Customers (9-10Y)</v>
      </c>
    </row>
    <row r="7560" spans="1:18" x14ac:dyDescent="0.35">
      <c r="A7560">
        <v>15642098</v>
      </c>
      <c r="B7560" t="s">
        <v>665</v>
      </c>
      <c r="C7560" t="s">
        <v>26</v>
      </c>
      <c r="D7560" t="s">
        <v>18</v>
      </c>
      <c r="E7560">
        <v>36</v>
      </c>
      <c r="F7560" t="s">
        <v>19</v>
      </c>
      <c r="G7560">
        <v>0</v>
      </c>
      <c r="H7560" s="4">
        <v>108960</v>
      </c>
      <c r="I7560" t="s">
        <v>33</v>
      </c>
      <c r="J7560">
        <v>2</v>
      </c>
      <c r="K7560">
        <v>622</v>
      </c>
      <c r="L7560" t="s">
        <v>20</v>
      </c>
      <c r="M7560" t="s">
        <v>21</v>
      </c>
      <c r="N7560" t="s">
        <v>32</v>
      </c>
      <c r="O7560" s="4">
        <v>111180.3</v>
      </c>
      <c r="P7560" t="s">
        <v>23</v>
      </c>
      <c r="Q7560" t="str" cm="1">
        <f t="array" ref="Q7560">_xlfn.IFS(
O7560&lt;50000,"Low Salary (&lt;$50K)",
O7560&lt;90000,"Lower Middle ($50K-$90K)",
O7560&lt;130000,"Middle ($90K-$130K)",
O7560&lt;170000,"Upper Middle ($130K-$170K)",
O7560&gt;=170000,"High Salary (&gt;$170K)"
)</f>
        <v>Middle ($90K-$130K)</v>
      </c>
      <c r="R7560" t="str" cm="1">
        <f t="array" ref="R7560">_xlfn.IFS(
G7560&lt;=2,"New Customers (0-2Y)",
G7560&lt;=5,"Growing Customers (3-5Y)",
G7560&lt;=8,"Established Customers (6-8Y)",
G7560&lt;=10,"Loyal Customers (9-10Y)"
)</f>
        <v>New Customers (0-2Y)</v>
      </c>
    </row>
    <row r="7561" spans="1:18" x14ac:dyDescent="0.35">
      <c r="A7561">
        <v>15696120</v>
      </c>
      <c r="B7561" t="s">
        <v>110</v>
      </c>
      <c r="C7561" t="s">
        <v>26</v>
      </c>
      <c r="D7561" t="s">
        <v>18</v>
      </c>
      <c r="E7561">
        <v>30</v>
      </c>
      <c r="F7561" t="s">
        <v>19</v>
      </c>
      <c r="G7561">
        <v>2</v>
      </c>
      <c r="H7561" s="4">
        <v>0</v>
      </c>
      <c r="I7561" t="s">
        <v>24</v>
      </c>
      <c r="J7561">
        <v>2</v>
      </c>
      <c r="K7561">
        <v>701</v>
      </c>
      <c r="L7561" t="s">
        <v>35</v>
      </c>
      <c r="M7561" t="s">
        <v>21</v>
      </c>
      <c r="N7561" t="s">
        <v>32</v>
      </c>
      <c r="O7561" s="4">
        <v>115650.63</v>
      </c>
      <c r="P7561" t="s">
        <v>28</v>
      </c>
      <c r="Q7561" t="str" cm="1">
        <f t="array" ref="Q7561">_xlfn.IFS(
O7561&lt;50000,"Low Salary (&lt;$50K)",
O7561&lt;90000,"Lower Middle ($50K-$90K)",
O7561&lt;130000,"Middle ($90K-$130K)",
O7561&lt;170000,"Upper Middle ($130K-$170K)",
O7561&gt;=170000,"High Salary (&gt;$170K)"
)</f>
        <v>Middle ($90K-$130K)</v>
      </c>
      <c r="R7561" t="str" cm="1">
        <f t="array" ref="R7561">_xlfn.IFS(
G7561&lt;=2,"New Customers (0-2Y)",
G7561&lt;=5,"Growing Customers (3-5Y)",
G7561&lt;=8,"Established Customers (6-8Y)",
G7561&lt;=10,"Loyal Customers (9-10Y)"
)</f>
        <v>New Customers (0-2Y)</v>
      </c>
    </row>
    <row r="7562" spans="1:18" x14ac:dyDescent="0.35">
      <c r="A7562">
        <v>15675176</v>
      </c>
      <c r="B7562" t="s">
        <v>488</v>
      </c>
      <c r="C7562" t="s">
        <v>17</v>
      </c>
      <c r="D7562" t="s">
        <v>39</v>
      </c>
      <c r="E7562">
        <v>51</v>
      </c>
      <c r="F7562" t="s">
        <v>19</v>
      </c>
      <c r="G7562">
        <v>6</v>
      </c>
      <c r="H7562" s="4">
        <v>144953.31</v>
      </c>
      <c r="I7562" t="s">
        <v>33</v>
      </c>
      <c r="J7562">
        <v>1</v>
      </c>
      <c r="K7562">
        <v>512</v>
      </c>
      <c r="L7562" t="s">
        <v>31</v>
      </c>
      <c r="M7562" t="s">
        <v>21</v>
      </c>
      <c r="N7562" t="s">
        <v>22</v>
      </c>
      <c r="O7562" s="4">
        <v>165035.17000000001</v>
      </c>
      <c r="P7562" t="s">
        <v>28</v>
      </c>
      <c r="Q7562" t="str" cm="1">
        <f t="array" ref="Q7562">_xlfn.IFS(
O7562&lt;50000,"Low Salary (&lt;$50K)",
O7562&lt;90000,"Lower Middle ($50K-$90K)",
O7562&lt;130000,"Middle ($90K-$130K)",
O7562&lt;170000,"Upper Middle ($130K-$170K)",
O7562&gt;=170000,"High Salary (&gt;$170K)"
)</f>
        <v>Upper Middle ($130K-$170K)</v>
      </c>
      <c r="R7562" t="str" cm="1">
        <f t="array" ref="R7562">_xlfn.IFS(
G7562&lt;=2,"New Customers (0-2Y)",
G7562&lt;=5,"Growing Customers (3-5Y)",
G7562&lt;=8,"Established Customers (6-8Y)",
G7562&lt;=10,"Loyal Customers (9-10Y)"
)</f>
        <v>Established Customers (6-8Y)</v>
      </c>
    </row>
    <row r="7563" spans="1:18" x14ac:dyDescent="0.35">
      <c r="A7563">
        <v>15700046</v>
      </c>
      <c r="B7563" t="s">
        <v>325</v>
      </c>
      <c r="C7563" t="s">
        <v>17</v>
      </c>
      <c r="D7563" t="s">
        <v>39</v>
      </c>
      <c r="E7563">
        <v>41</v>
      </c>
      <c r="F7563" t="s">
        <v>19</v>
      </c>
      <c r="G7563">
        <v>4</v>
      </c>
      <c r="H7563" s="4">
        <v>103544.88</v>
      </c>
      <c r="I7563" t="s">
        <v>33</v>
      </c>
      <c r="J7563">
        <v>2</v>
      </c>
      <c r="K7563">
        <v>635</v>
      </c>
      <c r="L7563" t="s">
        <v>20</v>
      </c>
      <c r="M7563" t="s">
        <v>21</v>
      </c>
      <c r="N7563" t="s">
        <v>32</v>
      </c>
      <c r="O7563" s="4">
        <v>193746.55</v>
      </c>
      <c r="P7563" t="s">
        <v>28</v>
      </c>
      <c r="Q7563" t="str" cm="1">
        <f t="array" ref="Q7563">_xlfn.IFS(
O7563&lt;50000,"Low Salary (&lt;$50K)",
O7563&lt;90000,"Lower Middle ($50K-$90K)",
O7563&lt;130000,"Middle ($90K-$130K)",
O7563&lt;170000,"Upper Middle ($130K-$170K)",
O7563&gt;=170000,"High Salary (&gt;$170K)"
)</f>
        <v>High Salary (&gt;$170K)</v>
      </c>
      <c r="R7563" t="str" cm="1">
        <f t="array" ref="R7563">_xlfn.IFS(
G7563&lt;=2,"New Customers (0-2Y)",
G7563&lt;=5,"Growing Customers (3-5Y)",
G7563&lt;=8,"Established Customers (6-8Y)",
G7563&lt;=10,"Loyal Customers (9-10Y)"
)</f>
        <v>Growing Customers (3-5Y)</v>
      </c>
    </row>
    <row r="7564" spans="1:18" x14ac:dyDescent="0.35">
      <c r="A7564">
        <v>15782089</v>
      </c>
      <c r="B7564" t="s">
        <v>2569</v>
      </c>
      <c r="C7564" t="s">
        <v>17</v>
      </c>
      <c r="D7564" t="s">
        <v>39</v>
      </c>
      <c r="E7564">
        <v>33</v>
      </c>
      <c r="F7564" t="s">
        <v>19</v>
      </c>
      <c r="G7564">
        <v>6</v>
      </c>
      <c r="H7564" s="4">
        <v>0</v>
      </c>
      <c r="I7564" t="s">
        <v>24</v>
      </c>
      <c r="J7564">
        <v>1</v>
      </c>
      <c r="K7564">
        <v>685</v>
      </c>
      <c r="L7564" t="s">
        <v>35</v>
      </c>
      <c r="M7564" t="s">
        <v>21</v>
      </c>
      <c r="N7564" t="s">
        <v>32</v>
      </c>
      <c r="O7564" s="4">
        <v>58458.26</v>
      </c>
      <c r="P7564" t="s">
        <v>28</v>
      </c>
      <c r="Q7564" t="str" cm="1">
        <f t="array" ref="Q7564">_xlfn.IFS(
O7564&lt;50000,"Low Salary (&lt;$50K)",
O7564&lt;90000,"Lower Middle ($50K-$90K)",
O7564&lt;130000,"Middle ($90K-$130K)",
O7564&lt;170000,"Upper Middle ($130K-$170K)",
O7564&gt;=170000,"High Salary (&gt;$170K)"
)</f>
        <v>Lower Middle ($50K-$90K)</v>
      </c>
      <c r="R7564" t="str" cm="1">
        <f t="array" ref="R7564">_xlfn.IFS(
G7564&lt;=2,"New Customers (0-2Y)",
G7564&lt;=5,"Growing Customers (3-5Y)",
G7564&lt;=8,"Established Customers (6-8Y)",
G7564&lt;=10,"Loyal Customers (9-10Y)"
)</f>
        <v>Established Customers (6-8Y)</v>
      </c>
    </row>
    <row r="7565" spans="1:18" x14ac:dyDescent="0.35">
      <c r="A7565">
        <v>15706394</v>
      </c>
      <c r="B7565" t="s">
        <v>2570</v>
      </c>
      <c r="C7565" t="s">
        <v>17</v>
      </c>
      <c r="D7565" t="s">
        <v>39</v>
      </c>
      <c r="E7565">
        <v>53</v>
      </c>
      <c r="F7565" t="s">
        <v>19</v>
      </c>
      <c r="G7565">
        <v>7</v>
      </c>
      <c r="H7565" s="4">
        <v>0</v>
      </c>
      <c r="I7565" t="s">
        <v>24</v>
      </c>
      <c r="J7565">
        <v>2</v>
      </c>
      <c r="K7565">
        <v>609</v>
      </c>
      <c r="L7565" t="s">
        <v>20</v>
      </c>
      <c r="M7565" t="s">
        <v>27</v>
      </c>
      <c r="N7565" t="s">
        <v>22</v>
      </c>
      <c r="O7565" s="4">
        <v>52332.85</v>
      </c>
      <c r="P7565" t="s">
        <v>28</v>
      </c>
      <c r="Q7565" t="str" cm="1">
        <f t="array" ref="Q7565">_xlfn.IFS(
O7565&lt;50000,"Low Salary (&lt;$50K)",
O7565&lt;90000,"Lower Middle ($50K-$90K)",
O7565&lt;130000,"Middle ($90K-$130K)",
O7565&lt;170000,"Upper Middle ($130K-$170K)",
O7565&gt;=170000,"High Salary (&gt;$170K)"
)</f>
        <v>Lower Middle ($50K-$90K)</v>
      </c>
      <c r="R7565" t="str" cm="1">
        <f t="array" ref="R7565">_xlfn.IFS(
G7565&lt;=2,"New Customers (0-2Y)",
G7565&lt;=5,"Growing Customers (3-5Y)",
G7565&lt;=8,"Established Customers (6-8Y)",
G7565&lt;=10,"Loyal Customers (9-10Y)"
)</f>
        <v>Established Customers (6-8Y)</v>
      </c>
    </row>
    <row r="7566" spans="1:18" x14ac:dyDescent="0.35">
      <c r="A7566">
        <v>15759387</v>
      </c>
      <c r="B7566" t="s">
        <v>260</v>
      </c>
      <c r="C7566" t="s">
        <v>42</v>
      </c>
      <c r="D7566" t="s">
        <v>39</v>
      </c>
      <c r="E7566">
        <v>38</v>
      </c>
      <c r="F7566" t="s">
        <v>19</v>
      </c>
      <c r="G7566">
        <v>1</v>
      </c>
      <c r="H7566" s="4">
        <v>101487.18</v>
      </c>
      <c r="I7566" t="s">
        <v>33</v>
      </c>
      <c r="J7566">
        <v>1</v>
      </c>
      <c r="K7566">
        <v>598</v>
      </c>
      <c r="L7566" t="s">
        <v>31</v>
      </c>
      <c r="M7566" t="s">
        <v>21</v>
      </c>
      <c r="N7566" t="s">
        <v>22</v>
      </c>
      <c r="O7566" s="4">
        <v>75959.100000000006</v>
      </c>
      <c r="P7566" t="s">
        <v>23</v>
      </c>
      <c r="Q7566" t="str" cm="1">
        <f t="array" ref="Q7566">_xlfn.IFS(
O7566&lt;50000,"Low Salary (&lt;$50K)",
O7566&lt;90000,"Lower Middle ($50K-$90K)",
O7566&lt;130000,"Middle ($90K-$130K)",
O7566&lt;170000,"Upper Middle ($130K-$170K)",
O7566&gt;=170000,"High Salary (&gt;$170K)"
)</f>
        <v>Lower Middle ($50K-$90K)</v>
      </c>
      <c r="R7566" t="str" cm="1">
        <f t="array" ref="R7566">_xlfn.IFS(
G7566&lt;=2,"New Customers (0-2Y)",
G7566&lt;=5,"Growing Customers (3-5Y)",
G7566&lt;=8,"Established Customers (6-8Y)",
G7566&lt;=10,"Loyal Customers (9-10Y)"
)</f>
        <v>New Customers (0-2Y)</v>
      </c>
    </row>
    <row r="7567" spans="1:18" x14ac:dyDescent="0.35">
      <c r="A7567">
        <v>15623369</v>
      </c>
      <c r="B7567" t="s">
        <v>2571</v>
      </c>
      <c r="C7567" t="s">
        <v>17</v>
      </c>
      <c r="D7567" t="s">
        <v>39</v>
      </c>
      <c r="E7567">
        <v>52</v>
      </c>
      <c r="F7567" t="s">
        <v>19</v>
      </c>
      <c r="G7567">
        <v>10</v>
      </c>
      <c r="H7567" s="4">
        <v>105355.81</v>
      </c>
      <c r="I7567" t="s">
        <v>33</v>
      </c>
      <c r="J7567">
        <v>1</v>
      </c>
      <c r="K7567">
        <v>708</v>
      </c>
      <c r="L7567" t="s">
        <v>35</v>
      </c>
      <c r="M7567" t="s">
        <v>21</v>
      </c>
      <c r="N7567" t="s">
        <v>32</v>
      </c>
      <c r="O7567" s="4">
        <v>123.07</v>
      </c>
      <c r="P7567" t="s">
        <v>23</v>
      </c>
      <c r="Q7567" t="str" cm="1">
        <f t="array" ref="Q7567">_xlfn.IFS(
O7567&lt;50000,"Low Salary (&lt;$50K)",
O7567&lt;90000,"Lower Middle ($50K-$90K)",
O7567&lt;130000,"Middle ($90K-$130K)",
O7567&lt;170000,"Upper Middle ($130K-$170K)",
O7567&gt;=170000,"High Salary (&gt;$170K)"
)</f>
        <v>Low Salary (&lt;$50K)</v>
      </c>
      <c r="R7567" t="str" cm="1">
        <f t="array" ref="R7567">_xlfn.IFS(
G7567&lt;=2,"New Customers (0-2Y)",
G7567&lt;=5,"Growing Customers (3-5Y)",
G7567&lt;=8,"Established Customers (6-8Y)",
G7567&lt;=10,"Loyal Customers (9-10Y)"
)</f>
        <v>Loyal Customers (9-10Y)</v>
      </c>
    </row>
    <row r="7568" spans="1:18" x14ac:dyDescent="0.35">
      <c r="A7568">
        <v>15732943</v>
      </c>
      <c r="B7568" t="s">
        <v>1993</v>
      </c>
      <c r="C7568" t="s">
        <v>26</v>
      </c>
      <c r="D7568" t="s">
        <v>39</v>
      </c>
      <c r="E7568">
        <v>36</v>
      </c>
      <c r="F7568" t="s">
        <v>19</v>
      </c>
      <c r="G7568">
        <v>4</v>
      </c>
      <c r="H7568" s="4">
        <v>77967.5</v>
      </c>
      <c r="I7568" t="s">
        <v>29</v>
      </c>
      <c r="J7568">
        <v>1</v>
      </c>
      <c r="K7568">
        <v>574</v>
      </c>
      <c r="L7568" t="s">
        <v>31</v>
      </c>
      <c r="M7568" t="s">
        <v>21</v>
      </c>
      <c r="N7568" t="s">
        <v>32</v>
      </c>
      <c r="O7568" s="4">
        <v>167066.95000000001</v>
      </c>
      <c r="P7568" t="s">
        <v>23</v>
      </c>
      <c r="Q7568" t="str" cm="1">
        <f t="array" ref="Q7568">_xlfn.IFS(
O7568&lt;50000,"Low Salary (&lt;$50K)",
O7568&lt;90000,"Lower Middle ($50K-$90K)",
O7568&lt;130000,"Middle ($90K-$130K)",
O7568&lt;170000,"Upper Middle ($130K-$170K)",
O7568&gt;=170000,"High Salary (&gt;$170K)"
)</f>
        <v>Upper Middle ($130K-$170K)</v>
      </c>
      <c r="R7568" t="str" cm="1">
        <f t="array" ref="R7568">_xlfn.IFS(
G7568&lt;=2,"New Customers (0-2Y)",
G7568&lt;=5,"Growing Customers (3-5Y)",
G7568&lt;=8,"Established Customers (6-8Y)",
G7568&lt;=10,"Loyal Customers (9-10Y)"
)</f>
        <v>Growing Customers (3-5Y)</v>
      </c>
    </row>
    <row r="7569" spans="1:18" x14ac:dyDescent="0.35">
      <c r="A7569">
        <v>15750545</v>
      </c>
      <c r="B7569" t="s">
        <v>1669</v>
      </c>
      <c r="C7569" t="s">
        <v>17</v>
      </c>
      <c r="D7569" t="s">
        <v>39</v>
      </c>
      <c r="E7569">
        <v>44</v>
      </c>
      <c r="F7569" t="s">
        <v>19</v>
      </c>
      <c r="G7569">
        <v>5</v>
      </c>
      <c r="H7569" s="4">
        <v>0</v>
      </c>
      <c r="I7569" t="s">
        <v>24</v>
      </c>
      <c r="J7569">
        <v>4</v>
      </c>
      <c r="K7569">
        <v>629</v>
      </c>
      <c r="L7569" t="s">
        <v>20</v>
      </c>
      <c r="M7569" t="s">
        <v>27</v>
      </c>
      <c r="N7569" t="s">
        <v>32</v>
      </c>
      <c r="O7569" s="4">
        <v>117572.59</v>
      </c>
      <c r="P7569" t="s">
        <v>23</v>
      </c>
      <c r="Q7569" t="str" cm="1">
        <f t="array" ref="Q7569">_xlfn.IFS(
O7569&lt;50000,"Low Salary (&lt;$50K)",
O7569&lt;90000,"Lower Middle ($50K-$90K)",
O7569&lt;130000,"Middle ($90K-$130K)",
O7569&lt;170000,"Upper Middle ($130K-$170K)",
O7569&gt;=170000,"High Salary (&gt;$170K)"
)</f>
        <v>Middle ($90K-$130K)</v>
      </c>
      <c r="R7569" t="str" cm="1">
        <f t="array" ref="R7569">_xlfn.IFS(
G7569&lt;=2,"New Customers (0-2Y)",
G7569&lt;=5,"Growing Customers (3-5Y)",
G7569&lt;=8,"Established Customers (6-8Y)",
G7569&lt;=10,"Loyal Customers (9-10Y)"
)</f>
        <v>Growing Customers (3-5Y)</v>
      </c>
    </row>
    <row r="7570" spans="1:18" x14ac:dyDescent="0.35">
      <c r="A7570">
        <v>15809909</v>
      </c>
      <c r="B7570" t="s">
        <v>1046</v>
      </c>
      <c r="C7570" t="s">
        <v>26</v>
      </c>
      <c r="D7570" t="s">
        <v>18</v>
      </c>
      <c r="E7570">
        <v>54</v>
      </c>
      <c r="F7570" t="s">
        <v>19</v>
      </c>
      <c r="G7570">
        <v>4</v>
      </c>
      <c r="H7570" s="4">
        <v>0</v>
      </c>
      <c r="I7570" t="s">
        <v>24</v>
      </c>
      <c r="J7570">
        <v>2</v>
      </c>
      <c r="K7570">
        <v>422</v>
      </c>
      <c r="L7570" t="s">
        <v>44</v>
      </c>
      <c r="M7570" t="s">
        <v>21</v>
      </c>
      <c r="N7570" t="s">
        <v>22</v>
      </c>
      <c r="O7570" s="4">
        <v>7166.71</v>
      </c>
      <c r="P7570" t="s">
        <v>28</v>
      </c>
      <c r="Q7570" t="str" cm="1">
        <f t="array" ref="Q7570">_xlfn.IFS(
O7570&lt;50000,"Low Salary (&lt;$50K)",
O7570&lt;90000,"Lower Middle ($50K-$90K)",
O7570&lt;130000,"Middle ($90K-$130K)",
O7570&lt;170000,"Upper Middle ($130K-$170K)",
O7570&gt;=170000,"High Salary (&gt;$170K)"
)</f>
        <v>Low Salary (&lt;$50K)</v>
      </c>
      <c r="R7570" t="str" cm="1">
        <f t="array" ref="R7570">_xlfn.IFS(
G7570&lt;=2,"New Customers (0-2Y)",
G7570&lt;=5,"Growing Customers (3-5Y)",
G7570&lt;=8,"Established Customers (6-8Y)",
G7570&lt;=10,"Loyal Customers (9-10Y)"
)</f>
        <v>Growing Customers (3-5Y)</v>
      </c>
    </row>
    <row r="7571" spans="1:18" x14ac:dyDescent="0.35">
      <c r="A7571">
        <v>15642448</v>
      </c>
      <c r="B7571" t="s">
        <v>622</v>
      </c>
      <c r="C7571" t="s">
        <v>26</v>
      </c>
      <c r="D7571" t="s">
        <v>39</v>
      </c>
      <c r="E7571">
        <v>28</v>
      </c>
      <c r="F7571" t="s">
        <v>43</v>
      </c>
      <c r="G7571">
        <v>8</v>
      </c>
      <c r="H7571" s="4">
        <v>120047.77</v>
      </c>
      <c r="I7571" t="s">
        <v>33</v>
      </c>
      <c r="J7571">
        <v>1</v>
      </c>
      <c r="K7571">
        <v>656</v>
      </c>
      <c r="L7571" t="s">
        <v>20</v>
      </c>
      <c r="M7571" t="s">
        <v>21</v>
      </c>
      <c r="N7571" t="s">
        <v>22</v>
      </c>
      <c r="O7571" s="4">
        <v>137173.39000000001</v>
      </c>
      <c r="P7571" t="s">
        <v>28</v>
      </c>
      <c r="Q7571" t="str" cm="1">
        <f t="array" ref="Q7571">_xlfn.IFS(
O7571&lt;50000,"Low Salary (&lt;$50K)",
O7571&lt;90000,"Lower Middle ($50K-$90K)",
O7571&lt;130000,"Middle ($90K-$130K)",
O7571&lt;170000,"Upper Middle ($130K-$170K)",
O7571&gt;=170000,"High Salary (&gt;$170K)"
)</f>
        <v>Upper Middle ($130K-$170K)</v>
      </c>
      <c r="R7571" t="str" cm="1">
        <f t="array" ref="R7571">_xlfn.IFS(
G7571&lt;=2,"New Customers (0-2Y)",
G7571&lt;=5,"Growing Customers (3-5Y)",
G7571&lt;=8,"Established Customers (6-8Y)",
G7571&lt;=10,"Loyal Customers (9-10Y)"
)</f>
        <v>Established Customers (6-8Y)</v>
      </c>
    </row>
    <row r="7572" spans="1:18" x14ac:dyDescent="0.35">
      <c r="A7572">
        <v>15791944</v>
      </c>
      <c r="B7572" t="s">
        <v>670</v>
      </c>
      <c r="C7572" t="s">
        <v>17</v>
      </c>
      <c r="D7572" t="s">
        <v>39</v>
      </c>
      <c r="E7572">
        <v>32</v>
      </c>
      <c r="F7572" t="s">
        <v>19</v>
      </c>
      <c r="G7572">
        <v>7</v>
      </c>
      <c r="H7572" s="4">
        <v>175464.85</v>
      </c>
      <c r="I7572" t="s">
        <v>33</v>
      </c>
      <c r="J7572">
        <v>3</v>
      </c>
      <c r="K7572">
        <v>697</v>
      </c>
      <c r="L7572" t="s">
        <v>35</v>
      </c>
      <c r="M7572" t="s">
        <v>21</v>
      </c>
      <c r="N7572" t="s">
        <v>32</v>
      </c>
      <c r="O7572" s="4">
        <v>116442.42</v>
      </c>
      <c r="P7572" t="s">
        <v>23</v>
      </c>
      <c r="Q7572" t="str" cm="1">
        <f t="array" ref="Q7572">_xlfn.IFS(
O7572&lt;50000,"Low Salary (&lt;$50K)",
O7572&lt;90000,"Lower Middle ($50K-$90K)",
O7572&lt;130000,"Middle ($90K-$130K)",
O7572&lt;170000,"Upper Middle ($130K-$170K)",
O7572&gt;=170000,"High Salary (&gt;$170K)"
)</f>
        <v>Middle ($90K-$130K)</v>
      </c>
      <c r="R7572" t="str" cm="1">
        <f t="array" ref="R7572">_xlfn.IFS(
G7572&lt;=2,"New Customers (0-2Y)",
G7572&lt;=5,"Growing Customers (3-5Y)",
G7572&lt;=8,"Established Customers (6-8Y)",
G7572&lt;=10,"Loyal Customers (9-10Y)"
)</f>
        <v>Established Customers (6-8Y)</v>
      </c>
    </row>
    <row r="7573" spans="1:18" x14ac:dyDescent="0.35">
      <c r="A7573">
        <v>15768342</v>
      </c>
      <c r="B7573" t="s">
        <v>2324</v>
      </c>
      <c r="C7573" t="s">
        <v>17</v>
      </c>
      <c r="D7573" t="s">
        <v>39</v>
      </c>
      <c r="E7573">
        <v>52</v>
      </c>
      <c r="F7573" t="s">
        <v>19</v>
      </c>
      <c r="G7573">
        <v>8</v>
      </c>
      <c r="H7573" s="4">
        <v>79475.3</v>
      </c>
      <c r="I7573" t="s">
        <v>29</v>
      </c>
      <c r="J7573">
        <v>3</v>
      </c>
      <c r="K7573">
        <v>718</v>
      </c>
      <c r="L7573" t="s">
        <v>35</v>
      </c>
      <c r="M7573" t="s">
        <v>21</v>
      </c>
      <c r="N7573" t="s">
        <v>22</v>
      </c>
      <c r="O7573" s="4">
        <v>32421.32</v>
      </c>
      <c r="P7573" t="s">
        <v>23</v>
      </c>
      <c r="Q7573" t="str" cm="1">
        <f t="array" ref="Q7573">_xlfn.IFS(
O7573&lt;50000,"Low Salary (&lt;$50K)",
O7573&lt;90000,"Lower Middle ($50K-$90K)",
O7573&lt;130000,"Middle ($90K-$130K)",
O7573&lt;170000,"Upper Middle ($130K-$170K)",
O7573&gt;=170000,"High Salary (&gt;$170K)"
)</f>
        <v>Low Salary (&lt;$50K)</v>
      </c>
      <c r="R7573" t="str" cm="1">
        <f t="array" ref="R7573">_xlfn.IFS(
G7573&lt;=2,"New Customers (0-2Y)",
G7573&lt;=5,"Growing Customers (3-5Y)",
G7573&lt;=8,"Established Customers (6-8Y)",
G7573&lt;=10,"Loyal Customers (9-10Y)"
)</f>
        <v>Established Customers (6-8Y)</v>
      </c>
    </row>
    <row r="7574" spans="1:18" x14ac:dyDescent="0.35">
      <c r="A7574">
        <v>15567919</v>
      </c>
      <c r="B7574" t="s">
        <v>491</v>
      </c>
      <c r="C7574" t="s">
        <v>42</v>
      </c>
      <c r="D7574" t="s">
        <v>39</v>
      </c>
      <c r="E7574">
        <v>37</v>
      </c>
      <c r="F7574" t="s">
        <v>19</v>
      </c>
      <c r="G7574">
        <v>8</v>
      </c>
      <c r="H7574" s="4">
        <v>167735.69</v>
      </c>
      <c r="I7574" t="s">
        <v>33</v>
      </c>
      <c r="J7574">
        <v>2</v>
      </c>
      <c r="K7574">
        <v>586</v>
      </c>
      <c r="L7574" t="s">
        <v>31</v>
      </c>
      <c r="M7574" t="s">
        <v>27</v>
      </c>
      <c r="N7574" t="s">
        <v>22</v>
      </c>
      <c r="O7574" s="4">
        <v>104665.79</v>
      </c>
      <c r="P7574" t="s">
        <v>28</v>
      </c>
      <c r="Q7574" t="str" cm="1">
        <f t="array" ref="Q7574">_xlfn.IFS(
O7574&lt;50000,"Low Salary (&lt;$50K)",
O7574&lt;90000,"Lower Middle ($50K-$90K)",
O7574&lt;130000,"Middle ($90K-$130K)",
O7574&lt;170000,"Upper Middle ($130K-$170K)",
O7574&gt;=170000,"High Salary (&gt;$170K)"
)</f>
        <v>Middle ($90K-$130K)</v>
      </c>
      <c r="R7574" t="str" cm="1">
        <f t="array" ref="R7574">_xlfn.IFS(
G7574&lt;=2,"New Customers (0-2Y)",
G7574&lt;=5,"Growing Customers (3-5Y)",
G7574&lt;=8,"Established Customers (6-8Y)",
G7574&lt;=10,"Loyal Customers (9-10Y)"
)</f>
        <v>Established Customers (6-8Y)</v>
      </c>
    </row>
    <row r="7575" spans="1:18" x14ac:dyDescent="0.35">
      <c r="A7575">
        <v>15674750</v>
      </c>
      <c r="B7575" t="s">
        <v>979</v>
      </c>
      <c r="C7575" t="s">
        <v>26</v>
      </c>
      <c r="D7575" t="s">
        <v>18</v>
      </c>
      <c r="E7575">
        <v>37</v>
      </c>
      <c r="F7575" t="s">
        <v>19</v>
      </c>
      <c r="G7575">
        <v>8</v>
      </c>
      <c r="H7575" s="4">
        <v>0</v>
      </c>
      <c r="I7575" t="s">
        <v>24</v>
      </c>
      <c r="J7575">
        <v>2</v>
      </c>
      <c r="K7575">
        <v>481</v>
      </c>
      <c r="L7575" t="s">
        <v>44</v>
      </c>
      <c r="M7575" t="s">
        <v>21</v>
      </c>
      <c r="N7575" t="s">
        <v>32</v>
      </c>
      <c r="O7575" s="4">
        <v>44215.86</v>
      </c>
      <c r="P7575" t="s">
        <v>28</v>
      </c>
      <c r="Q7575" t="str" cm="1">
        <f t="array" ref="Q7575">_xlfn.IFS(
O7575&lt;50000,"Low Salary (&lt;$50K)",
O7575&lt;90000,"Lower Middle ($50K-$90K)",
O7575&lt;130000,"Middle ($90K-$130K)",
O7575&lt;170000,"Upper Middle ($130K-$170K)",
O7575&gt;=170000,"High Salary (&gt;$170K)"
)</f>
        <v>Low Salary (&lt;$50K)</v>
      </c>
      <c r="R7575" t="str" cm="1">
        <f t="array" ref="R7575">_xlfn.IFS(
G7575&lt;=2,"New Customers (0-2Y)",
G7575&lt;=5,"Growing Customers (3-5Y)",
G7575&lt;=8,"Established Customers (6-8Y)",
G7575&lt;=10,"Loyal Customers (9-10Y)"
)</f>
        <v>Established Customers (6-8Y)</v>
      </c>
    </row>
    <row r="7576" spans="1:18" x14ac:dyDescent="0.35">
      <c r="A7576">
        <v>15778345</v>
      </c>
      <c r="B7576" t="s">
        <v>257</v>
      </c>
      <c r="C7576" t="s">
        <v>17</v>
      </c>
      <c r="D7576" t="s">
        <v>18</v>
      </c>
      <c r="E7576">
        <v>33</v>
      </c>
      <c r="F7576" t="s">
        <v>19</v>
      </c>
      <c r="G7576">
        <v>1</v>
      </c>
      <c r="H7576" s="4">
        <v>74385.98</v>
      </c>
      <c r="I7576" t="s">
        <v>29</v>
      </c>
      <c r="J7576">
        <v>1</v>
      </c>
      <c r="K7576">
        <v>749</v>
      </c>
      <c r="L7576" t="s">
        <v>35</v>
      </c>
      <c r="M7576" t="s">
        <v>21</v>
      </c>
      <c r="N7576" t="s">
        <v>32</v>
      </c>
      <c r="O7576" s="4">
        <v>20164.47</v>
      </c>
      <c r="P7576" t="s">
        <v>28</v>
      </c>
      <c r="Q7576" t="str" cm="1">
        <f t="array" ref="Q7576">_xlfn.IFS(
O7576&lt;50000,"Low Salary (&lt;$50K)",
O7576&lt;90000,"Lower Middle ($50K-$90K)",
O7576&lt;130000,"Middle ($90K-$130K)",
O7576&lt;170000,"Upper Middle ($130K-$170K)",
O7576&gt;=170000,"High Salary (&gt;$170K)"
)</f>
        <v>Low Salary (&lt;$50K)</v>
      </c>
      <c r="R7576" t="str" cm="1">
        <f t="array" ref="R7576">_xlfn.IFS(
G7576&lt;=2,"New Customers (0-2Y)",
G7576&lt;=5,"Growing Customers (3-5Y)",
G7576&lt;=8,"Established Customers (6-8Y)",
G7576&lt;=10,"Loyal Customers (9-10Y)"
)</f>
        <v>New Customers (0-2Y)</v>
      </c>
    </row>
    <row r="7577" spans="1:18" x14ac:dyDescent="0.35">
      <c r="A7577">
        <v>15687634</v>
      </c>
      <c r="B7577" t="s">
        <v>832</v>
      </c>
      <c r="C7577" t="s">
        <v>42</v>
      </c>
      <c r="D7577" t="s">
        <v>39</v>
      </c>
      <c r="E7577">
        <v>49</v>
      </c>
      <c r="F7577" t="s">
        <v>19</v>
      </c>
      <c r="G7577">
        <v>5</v>
      </c>
      <c r="H7577" s="4">
        <v>94754</v>
      </c>
      <c r="I7577" t="s">
        <v>29</v>
      </c>
      <c r="J7577">
        <v>1</v>
      </c>
      <c r="K7577">
        <v>561</v>
      </c>
      <c r="L7577" t="s">
        <v>31</v>
      </c>
      <c r="M7577" t="s">
        <v>21</v>
      </c>
      <c r="N7577" t="s">
        <v>22</v>
      </c>
      <c r="O7577" s="4">
        <v>26691.31</v>
      </c>
      <c r="P7577" t="s">
        <v>28</v>
      </c>
      <c r="Q7577" t="str" cm="1">
        <f t="array" ref="Q7577">_xlfn.IFS(
O7577&lt;50000,"Low Salary (&lt;$50K)",
O7577&lt;90000,"Lower Middle ($50K-$90K)",
O7577&lt;130000,"Middle ($90K-$130K)",
O7577&lt;170000,"Upper Middle ($130K-$170K)",
O7577&gt;=170000,"High Salary (&gt;$170K)"
)</f>
        <v>Low Salary (&lt;$50K)</v>
      </c>
      <c r="R7577" t="str" cm="1">
        <f t="array" ref="R7577">_xlfn.IFS(
G7577&lt;=2,"New Customers (0-2Y)",
G7577&lt;=5,"Growing Customers (3-5Y)",
G7577&lt;=8,"Established Customers (6-8Y)",
G7577&lt;=10,"Loyal Customers (9-10Y)"
)</f>
        <v>Growing Customers (3-5Y)</v>
      </c>
    </row>
    <row r="7578" spans="1:18" x14ac:dyDescent="0.35">
      <c r="A7578">
        <v>15666096</v>
      </c>
      <c r="B7578" t="s">
        <v>2298</v>
      </c>
      <c r="C7578" t="s">
        <v>26</v>
      </c>
      <c r="D7578" t="s">
        <v>39</v>
      </c>
      <c r="E7578">
        <v>27</v>
      </c>
      <c r="F7578" t="s">
        <v>43</v>
      </c>
      <c r="G7578">
        <v>4</v>
      </c>
      <c r="H7578" s="4">
        <v>0</v>
      </c>
      <c r="I7578" t="s">
        <v>24</v>
      </c>
      <c r="J7578">
        <v>1</v>
      </c>
      <c r="K7578">
        <v>676</v>
      </c>
      <c r="L7578" t="s">
        <v>35</v>
      </c>
      <c r="M7578" t="s">
        <v>27</v>
      </c>
      <c r="N7578" t="s">
        <v>22</v>
      </c>
      <c r="O7578" s="4">
        <v>107955.67</v>
      </c>
      <c r="P7578" t="s">
        <v>28</v>
      </c>
      <c r="Q7578" t="str" cm="1">
        <f t="array" ref="Q7578">_xlfn.IFS(
O7578&lt;50000,"Low Salary (&lt;$50K)",
O7578&lt;90000,"Lower Middle ($50K-$90K)",
O7578&lt;130000,"Middle ($90K-$130K)",
O7578&lt;170000,"Upper Middle ($130K-$170K)",
O7578&gt;=170000,"High Salary (&gt;$170K)"
)</f>
        <v>Middle ($90K-$130K)</v>
      </c>
      <c r="R7578" t="str" cm="1">
        <f t="array" ref="R7578">_xlfn.IFS(
G7578&lt;=2,"New Customers (0-2Y)",
G7578&lt;=5,"Growing Customers (3-5Y)",
G7578&lt;=8,"Established Customers (6-8Y)",
G7578&lt;=10,"Loyal Customers (9-10Y)"
)</f>
        <v>Growing Customers (3-5Y)</v>
      </c>
    </row>
    <row r="7579" spans="1:18" x14ac:dyDescent="0.35">
      <c r="A7579">
        <v>15581700</v>
      </c>
      <c r="B7579" t="s">
        <v>484</v>
      </c>
      <c r="C7579" t="s">
        <v>42</v>
      </c>
      <c r="D7579" t="s">
        <v>39</v>
      </c>
      <c r="E7579">
        <v>43</v>
      </c>
      <c r="F7579" t="s">
        <v>19</v>
      </c>
      <c r="G7579">
        <v>3</v>
      </c>
      <c r="H7579" s="4">
        <v>86920.86</v>
      </c>
      <c r="I7579" t="s">
        <v>29</v>
      </c>
      <c r="J7579">
        <v>1</v>
      </c>
      <c r="K7579">
        <v>615</v>
      </c>
      <c r="L7579" t="s">
        <v>20</v>
      </c>
      <c r="M7579" t="s">
        <v>21</v>
      </c>
      <c r="N7579" t="s">
        <v>22</v>
      </c>
      <c r="O7579" s="4">
        <v>150048.37</v>
      </c>
      <c r="P7579" t="s">
        <v>28</v>
      </c>
      <c r="Q7579" t="str" cm="1">
        <f t="array" ref="Q7579">_xlfn.IFS(
O7579&lt;50000,"Low Salary (&lt;$50K)",
O7579&lt;90000,"Lower Middle ($50K-$90K)",
O7579&lt;130000,"Middle ($90K-$130K)",
O7579&lt;170000,"Upper Middle ($130K-$170K)",
O7579&gt;=170000,"High Salary (&gt;$170K)"
)</f>
        <v>Upper Middle ($130K-$170K)</v>
      </c>
      <c r="R7579" t="str" cm="1">
        <f t="array" ref="R7579">_xlfn.IFS(
G7579&lt;=2,"New Customers (0-2Y)",
G7579&lt;=5,"Growing Customers (3-5Y)",
G7579&lt;=8,"Established Customers (6-8Y)",
G7579&lt;=10,"Loyal Customers (9-10Y)"
)</f>
        <v>Growing Customers (3-5Y)</v>
      </c>
    </row>
    <row r="7580" spans="1:18" x14ac:dyDescent="0.35">
      <c r="A7580">
        <v>15656417</v>
      </c>
      <c r="B7580" t="s">
        <v>1590</v>
      </c>
      <c r="C7580" t="s">
        <v>17</v>
      </c>
      <c r="D7580" t="s">
        <v>18</v>
      </c>
      <c r="E7580">
        <v>39</v>
      </c>
      <c r="F7580" t="s">
        <v>19</v>
      </c>
      <c r="G7580">
        <v>1</v>
      </c>
      <c r="H7580" s="4">
        <v>132077.48000000001</v>
      </c>
      <c r="I7580" t="s">
        <v>33</v>
      </c>
      <c r="J7580">
        <v>2</v>
      </c>
      <c r="K7580">
        <v>582</v>
      </c>
      <c r="L7580" t="s">
        <v>31</v>
      </c>
      <c r="M7580" t="s">
        <v>21</v>
      </c>
      <c r="N7580" t="s">
        <v>32</v>
      </c>
      <c r="O7580" s="4">
        <v>192255.15</v>
      </c>
      <c r="P7580" t="s">
        <v>28</v>
      </c>
      <c r="Q7580" t="str" cm="1">
        <f t="array" ref="Q7580">_xlfn.IFS(
O7580&lt;50000,"Low Salary (&lt;$50K)",
O7580&lt;90000,"Lower Middle ($50K-$90K)",
O7580&lt;130000,"Middle ($90K-$130K)",
O7580&lt;170000,"Upper Middle ($130K-$170K)",
O7580&gt;=170000,"High Salary (&gt;$170K)"
)</f>
        <v>High Salary (&gt;$170K)</v>
      </c>
      <c r="R7580" t="str" cm="1">
        <f t="array" ref="R7580">_xlfn.IFS(
G7580&lt;=2,"New Customers (0-2Y)",
G7580&lt;=5,"Growing Customers (3-5Y)",
G7580&lt;=8,"Established Customers (6-8Y)",
G7580&lt;=10,"Loyal Customers (9-10Y)"
)</f>
        <v>New Customers (0-2Y)</v>
      </c>
    </row>
    <row r="7581" spans="1:18" x14ac:dyDescent="0.35">
      <c r="A7581">
        <v>15649101</v>
      </c>
      <c r="B7581" t="s">
        <v>1587</v>
      </c>
      <c r="C7581" t="s">
        <v>17</v>
      </c>
      <c r="D7581" t="s">
        <v>39</v>
      </c>
      <c r="E7581">
        <v>40</v>
      </c>
      <c r="F7581" t="s">
        <v>19</v>
      </c>
      <c r="G7581">
        <v>10</v>
      </c>
      <c r="H7581" s="4">
        <v>127847.86</v>
      </c>
      <c r="I7581" t="s">
        <v>33</v>
      </c>
      <c r="J7581">
        <v>1</v>
      </c>
      <c r="K7581">
        <v>601</v>
      </c>
      <c r="L7581" t="s">
        <v>20</v>
      </c>
      <c r="M7581" t="s">
        <v>27</v>
      </c>
      <c r="N7581" t="s">
        <v>32</v>
      </c>
      <c r="O7581" s="4">
        <v>173245.68</v>
      </c>
      <c r="P7581" t="s">
        <v>28</v>
      </c>
      <c r="Q7581" t="str" cm="1">
        <f t="array" ref="Q7581">_xlfn.IFS(
O7581&lt;50000,"Low Salary (&lt;$50K)",
O7581&lt;90000,"Lower Middle ($50K-$90K)",
O7581&lt;130000,"Middle ($90K-$130K)",
O7581&lt;170000,"Upper Middle ($130K-$170K)",
O7581&gt;=170000,"High Salary (&gt;$170K)"
)</f>
        <v>High Salary (&gt;$170K)</v>
      </c>
      <c r="R7581" t="str" cm="1">
        <f t="array" ref="R7581">_xlfn.IFS(
G7581&lt;=2,"New Customers (0-2Y)",
G7581&lt;=5,"Growing Customers (3-5Y)",
G7581&lt;=8,"Established Customers (6-8Y)",
G7581&lt;=10,"Loyal Customers (9-10Y)"
)</f>
        <v>Loyal Customers (9-10Y)</v>
      </c>
    </row>
    <row r="7582" spans="1:18" x14ac:dyDescent="0.35">
      <c r="A7582">
        <v>15781975</v>
      </c>
      <c r="B7582" t="s">
        <v>2572</v>
      </c>
      <c r="C7582" t="s">
        <v>17</v>
      </c>
      <c r="D7582" t="s">
        <v>39</v>
      </c>
      <c r="E7582">
        <v>34</v>
      </c>
      <c r="F7582" t="s">
        <v>19</v>
      </c>
      <c r="G7582">
        <v>3</v>
      </c>
      <c r="H7582" s="4">
        <v>0</v>
      </c>
      <c r="I7582" t="s">
        <v>24</v>
      </c>
      <c r="J7582">
        <v>1</v>
      </c>
      <c r="K7582">
        <v>708</v>
      </c>
      <c r="L7582" t="s">
        <v>35</v>
      </c>
      <c r="M7582" t="s">
        <v>27</v>
      </c>
      <c r="N7582" t="s">
        <v>22</v>
      </c>
      <c r="O7582" s="4">
        <v>121457.88</v>
      </c>
      <c r="P7582" t="s">
        <v>23</v>
      </c>
      <c r="Q7582" t="str" cm="1">
        <f t="array" ref="Q7582">_xlfn.IFS(
O7582&lt;50000,"Low Salary (&lt;$50K)",
O7582&lt;90000,"Lower Middle ($50K-$90K)",
O7582&lt;130000,"Middle ($90K-$130K)",
O7582&lt;170000,"Upper Middle ($130K-$170K)",
O7582&gt;=170000,"High Salary (&gt;$170K)"
)</f>
        <v>Middle ($90K-$130K)</v>
      </c>
      <c r="R7582" t="str" cm="1">
        <f t="array" ref="R7582">_xlfn.IFS(
G7582&lt;=2,"New Customers (0-2Y)",
G7582&lt;=5,"Growing Customers (3-5Y)",
G7582&lt;=8,"Established Customers (6-8Y)",
G7582&lt;=10,"Loyal Customers (9-10Y)"
)</f>
        <v>Growing Customers (3-5Y)</v>
      </c>
    </row>
    <row r="7583" spans="1:18" x14ac:dyDescent="0.35">
      <c r="A7583">
        <v>15700511</v>
      </c>
      <c r="B7583" t="s">
        <v>1293</v>
      </c>
      <c r="C7583" t="s">
        <v>42</v>
      </c>
      <c r="D7583" t="s">
        <v>39</v>
      </c>
      <c r="E7583">
        <v>42</v>
      </c>
      <c r="F7583" t="s">
        <v>19</v>
      </c>
      <c r="G7583">
        <v>9</v>
      </c>
      <c r="H7583" s="4">
        <v>176702.36</v>
      </c>
      <c r="I7583" t="s">
        <v>33</v>
      </c>
      <c r="J7583">
        <v>2</v>
      </c>
      <c r="K7583">
        <v>708</v>
      </c>
      <c r="L7583" t="s">
        <v>35</v>
      </c>
      <c r="M7583" t="s">
        <v>21</v>
      </c>
      <c r="N7583" t="s">
        <v>22</v>
      </c>
      <c r="O7583" s="4">
        <v>104804.74</v>
      </c>
      <c r="P7583" t="s">
        <v>28</v>
      </c>
      <c r="Q7583" t="str" cm="1">
        <f t="array" ref="Q7583">_xlfn.IFS(
O7583&lt;50000,"Low Salary (&lt;$50K)",
O7583&lt;90000,"Lower Middle ($50K-$90K)",
O7583&lt;130000,"Middle ($90K-$130K)",
O7583&lt;170000,"Upper Middle ($130K-$170K)",
O7583&gt;=170000,"High Salary (&gt;$170K)"
)</f>
        <v>Middle ($90K-$130K)</v>
      </c>
      <c r="R7583" t="str" cm="1">
        <f t="array" ref="R7583">_xlfn.IFS(
G7583&lt;=2,"New Customers (0-2Y)",
G7583&lt;=5,"Growing Customers (3-5Y)",
G7583&lt;=8,"Established Customers (6-8Y)",
G7583&lt;=10,"Loyal Customers (9-10Y)"
)</f>
        <v>Loyal Customers (9-10Y)</v>
      </c>
    </row>
    <row r="7584" spans="1:18" x14ac:dyDescent="0.35">
      <c r="A7584">
        <v>15770255</v>
      </c>
      <c r="B7584" t="s">
        <v>2573</v>
      </c>
      <c r="C7584" t="s">
        <v>42</v>
      </c>
      <c r="D7584" t="s">
        <v>18</v>
      </c>
      <c r="E7584">
        <v>33</v>
      </c>
      <c r="F7584" t="s">
        <v>19</v>
      </c>
      <c r="G7584">
        <v>10</v>
      </c>
      <c r="H7584" s="4">
        <v>83555.58</v>
      </c>
      <c r="I7584" t="s">
        <v>29</v>
      </c>
      <c r="J7584">
        <v>1</v>
      </c>
      <c r="K7584">
        <v>797</v>
      </c>
      <c r="L7584" t="s">
        <v>37</v>
      </c>
      <c r="M7584" t="s">
        <v>27</v>
      </c>
      <c r="N7584" t="s">
        <v>32</v>
      </c>
      <c r="O7584" s="4">
        <v>69767.14</v>
      </c>
      <c r="P7584" t="s">
        <v>28</v>
      </c>
      <c r="Q7584" t="str" cm="1">
        <f t="array" ref="Q7584">_xlfn.IFS(
O7584&lt;50000,"Low Salary (&lt;$50K)",
O7584&lt;90000,"Lower Middle ($50K-$90K)",
O7584&lt;130000,"Middle ($90K-$130K)",
O7584&lt;170000,"Upper Middle ($130K-$170K)",
O7584&gt;=170000,"High Salary (&gt;$170K)"
)</f>
        <v>Lower Middle ($50K-$90K)</v>
      </c>
      <c r="R7584" t="str" cm="1">
        <f t="array" ref="R7584">_xlfn.IFS(
G7584&lt;=2,"New Customers (0-2Y)",
G7584&lt;=5,"Growing Customers (3-5Y)",
G7584&lt;=8,"Established Customers (6-8Y)",
G7584&lt;=10,"Loyal Customers (9-10Y)"
)</f>
        <v>Loyal Customers (9-10Y)</v>
      </c>
    </row>
    <row r="7585" spans="1:18" x14ac:dyDescent="0.35">
      <c r="A7585">
        <v>15643574</v>
      </c>
      <c r="B7585" t="s">
        <v>67</v>
      </c>
      <c r="C7585" t="s">
        <v>17</v>
      </c>
      <c r="D7585" t="s">
        <v>39</v>
      </c>
      <c r="E7585">
        <v>26</v>
      </c>
      <c r="F7585" t="s">
        <v>43</v>
      </c>
      <c r="G7585">
        <v>8</v>
      </c>
      <c r="H7585" s="4">
        <v>0</v>
      </c>
      <c r="I7585" t="s">
        <v>24</v>
      </c>
      <c r="J7585">
        <v>2</v>
      </c>
      <c r="K7585">
        <v>682</v>
      </c>
      <c r="L7585" t="s">
        <v>35</v>
      </c>
      <c r="M7585" t="s">
        <v>21</v>
      </c>
      <c r="N7585" t="s">
        <v>32</v>
      </c>
      <c r="O7585" s="4">
        <v>178373.43</v>
      </c>
      <c r="P7585" t="s">
        <v>28</v>
      </c>
      <c r="Q7585" t="str" cm="1">
        <f t="array" ref="Q7585">_xlfn.IFS(
O7585&lt;50000,"Low Salary (&lt;$50K)",
O7585&lt;90000,"Lower Middle ($50K-$90K)",
O7585&lt;130000,"Middle ($90K-$130K)",
O7585&lt;170000,"Upper Middle ($130K-$170K)",
O7585&gt;=170000,"High Salary (&gt;$170K)"
)</f>
        <v>High Salary (&gt;$170K)</v>
      </c>
      <c r="R7585" t="str" cm="1">
        <f t="array" ref="R7585">_xlfn.IFS(
G7585&lt;=2,"New Customers (0-2Y)",
G7585&lt;=5,"Growing Customers (3-5Y)",
G7585&lt;=8,"Established Customers (6-8Y)",
G7585&lt;=10,"Loyal Customers (9-10Y)"
)</f>
        <v>Established Customers (6-8Y)</v>
      </c>
    </row>
    <row r="7586" spans="1:18" x14ac:dyDescent="0.35">
      <c r="A7586">
        <v>15595010</v>
      </c>
      <c r="B7586" t="s">
        <v>295</v>
      </c>
      <c r="C7586" t="s">
        <v>26</v>
      </c>
      <c r="D7586" t="s">
        <v>18</v>
      </c>
      <c r="E7586">
        <v>39</v>
      </c>
      <c r="F7586" t="s">
        <v>19</v>
      </c>
      <c r="G7586">
        <v>9</v>
      </c>
      <c r="H7586" s="4">
        <v>0</v>
      </c>
      <c r="I7586" t="s">
        <v>24</v>
      </c>
      <c r="J7586">
        <v>2</v>
      </c>
      <c r="K7586">
        <v>694</v>
      </c>
      <c r="L7586" t="s">
        <v>35</v>
      </c>
      <c r="M7586" t="s">
        <v>27</v>
      </c>
      <c r="N7586" t="s">
        <v>32</v>
      </c>
      <c r="O7586" s="4">
        <v>99924.04</v>
      </c>
      <c r="P7586" t="s">
        <v>28</v>
      </c>
      <c r="Q7586" t="str" cm="1">
        <f t="array" ref="Q7586">_xlfn.IFS(
O7586&lt;50000,"Low Salary (&lt;$50K)",
O7586&lt;90000,"Lower Middle ($50K-$90K)",
O7586&lt;130000,"Middle ($90K-$130K)",
O7586&lt;170000,"Upper Middle ($130K-$170K)",
O7586&gt;=170000,"High Salary (&gt;$170K)"
)</f>
        <v>Middle ($90K-$130K)</v>
      </c>
      <c r="R7586" t="str" cm="1">
        <f t="array" ref="R7586">_xlfn.IFS(
G7586&lt;=2,"New Customers (0-2Y)",
G7586&lt;=5,"Growing Customers (3-5Y)",
G7586&lt;=8,"Established Customers (6-8Y)",
G7586&lt;=10,"Loyal Customers (9-10Y)"
)</f>
        <v>Loyal Customers (9-10Y)</v>
      </c>
    </row>
    <row r="7587" spans="1:18" x14ac:dyDescent="0.35">
      <c r="A7587">
        <v>15580579</v>
      </c>
      <c r="B7587" t="s">
        <v>87</v>
      </c>
      <c r="C7587" t="s">
        <v>17</v>
      </c>
      <c r="D7587" t="s">
        <v>18</v>
      </c>
      <c r="E7587">
        <v>40</v>
      </c>
      <c r="F7587" t="s">
        <v>19</v>
      </c>
      <c r="G7587">
        <v>1</v>
      </c>
      <c r="H7587" s="4">
        <v>0</v>
      </c>
      <c r="I7587" t="s">
        <v>24</v>
      </c>
      <c r="J7587">
        <v>1</v>
      </c>
      <c r="K7587">
        <v>490</v>
      </c>
      <c r="L7587" t="s">
        <v>44</v>
      </c>
      <c r="M7587" t="s">
        <v>21</v>
      </c>
      <c r="N7587" t="s">
        <v>22</v>
      </c>
      <c r="O7587" s="4">
        <v>49594.19</v>
      </c>
      <c r="P7587" t="s">
        <v>23</v>
      </c>
      <c r="Q7587" t="str" cm="1">
        <f t="array" ref="Q7587">_xlfn.IFS(
O7587&lt;50000,"Low Salary (&lt;$50K)",
O7587&lt;90000,"Lower Middle ($50K-$90K)",
O7587&lt;130000,"Middle ($90K-$130K)",
O7587&lt;170000,"Upper Middle ($130K-$170K)",
O7587&gt;=170000,"High Salary (&gt;$170K)"
)</f>
        <v>Low Salary (&lt;$50K)</v>
      </c>
      <c r="R7587" t="str" cm="1">
        <f t="array" ref="R7587">_xlfn.IFS(
G7587&lt;=2,"New Customers (0-2Y)",
G7587&lt;=5,"Growing Customers (3-5Y)",
G7587&lt;=8,"Established Customers (6-8Y)",
G7587&lt;=10,"Loyal Customers (9-10Y)"
)</f>
        <v>New Customers (0-2Y)</v>
      </c>
    </row>
    <row r="7588" spans="1:18" x14ac:dyDescent="0.35">
      <c r="A7588">
        <v>15748532</v>
      </c>
      <c r="B7588" t="s">
        <v>553</v>
      </c>
      <c r="C7588" t="s">
        <v>26</v>
      </c>
      <c r="D7588" t="s">
        <v>39</v>
      </c>
      <c r="E7588">
        <v>42</v>
      </c>
      <c r="F7588" t="s">
        <v>19</v>
      </c>
      <c r="G7588">
        <v>10</v>
      </c>
      <c r="H7588" s="4">
        <v>0</v>
      </c>
      <c r="I7588" t="s">
        <v>24</v>
      </c>
      <c r="J7588">
        <v>1</v>
      </c>
      <c r="K7588">
        <v>828</v>
      </c>
      <c r="L7588" t="s">
        <v>37</v>
      </c>
      <c r="M7588" t="s">
        <v>21</v>
      </c>
      <c r="N7588" t="s">
        <v>22</v>
      </c>
      <c r="O7588" s="4">
        <v>186071.14</v>
      </c>
      <c r="P7588" t="s">
        <v>28</v>
      </c>
      <c r="Q7588" t="str" cm="1">
        <f t="array" ref="Q7588">_xlfn.IFS(
O7588&lt;50000,"Low Salary (&lt;$50K)",
O7588&lt;90000,"Lower Middle ($50K-$90K)",
O7588&lt;130000,"Middle ($90K-$130K)",
O7588&lt;170000,"Upper Middle ($130K-$170K)",
O7588&gt;=170000,"High Salary (&gt;$170K)"
)</f>
        <v>High Salary (&gt;$170K)</v>
      </c>
      <c r="R7588" t="str" cm="1">
        <f t="array" ref="R7588">_xlfn.IFS(
G7588&lt;=2,"New Customers (0-2Y)",
G7588&lt;=5,"Growing Customers (3-5Y)",
G7588&lt;=8,"Established Customers (6-8Y)",
G7588&lt;=10,"Loyal Customers (9-10Y)"
)</f>
        <v>Loyal Customers (9-10Y)</v>
      </c>
    </row>
    <row r="7589" spans="1:18" x14ac:dyDescent="0.35">
      <c r="A7589">
        <v>15773789</v>
      </c>
      <c r="B7589" t="s">
        <v>1215</v>
      </c>
      <c r="C7589" t="s">
        <v>26</v>
      </c>
      <c r="D7589" t="s">
        <v>18</v>
      </c>
      <c r="E7589">
        <v>38</v>
      </c>
      <c r="F7589" t="s">
        <v>19</v>
      </c>
      <c r="G7589">
        <v>7</v>
      </c>
      <c r="H7589" s="4">
        <v>96858.35</v>
      </c>
      <c r="I7589" t="s">
        <v>29</v>
      </c>
      <c r="J7589">
        <v>1</v>
      </c>
      <c r="K7589">
        <v>594</v>
      </c>
      <c r="L7589" t="s">
        <v>31</v>
      </c>
      <c r="M7589" t="s">
        <v>21</v>
      </c>
      <c r="N7589" t="s">
        <v>32</v>
      </c>
      <c r="O7589" s="4">
        <v>77511.45</v>
      </c>
      <c r="P7589" t="s">
        <v>28</v>
      </c>
      <c r="Q7589" t="str" cm="1">
        <f t="array" ref="Q7589">_xlfn.IFS(
O7589&lt;50000,"Low Salary (&lt;$50K)",
O7589&lt;90000,"Lower Middle ($50K-$90K)",
O7589&lt;130000,"Middle ($90K-$130K)",
O7589&lt;170000,"Upper Middle ($130K-$170K)",
O7589&gt;=170000,"High Salary (&gt;$170K)"
)</f>
        <v>Lower Middle ($50K-$90K)</v>
      </c>
      <c r="R7589" t="str" cm="1">
        <f t="array" ref="R7589">_xlfn.IFS(
G7589&lt;=2,"New Customers (0-2Y)",
G7589&lt;=5,"Growing Customers (3-5Y)",
G7589&lt;=8,"Established Customers (6-8Y)",
G7589&lt;=10,"Loyal Customers (9-10Y)"
)</f>
        <v>Established Customers (6-8Y)</v>
      </c>
    </row>
    <row r="7590" spans="1:18" x14ac:dyDescent="0.35">
      <c r="A7590">
        <v>15600027</v>
      </c>
      <c r="B7590" t="s">
        <v>1392</v>
      </c>
      <c r="C7590" t="s">
        <v>26</v>
      </c>
      <c r="D7590" t="s">
        <v>39</v>
      </c>
      <c r="E7590">
        <v>33</v>
      </c>
      <c r="F7590" t="s">
        <v>19</v>
      </c>
      <c r="G7590">
        <v>1</v>
      </c>
      <c r="H7590" s="4">
        <v>0</v>
      </c>
      <c r="I7590" t="s">
        <v>24</v>
      </c>
      <c r="J7590">
        <v>2</v>
      </c>
      <c r="K7590">
        <v>579</v>
      </c>
      <c r="L7590" t="s">
        <v>31</v>
      </c>
      <c r="M7590" t="s">
        <v>21</v>
      </c>
      <c r="N7590" t="s">
        <v>22</v>
      </c>
      <c r="O7590" s="4">
        <v>54816.57</v>
      </c>
      <c r="P7590" t="s">
        <v>28</v>
      </c>
      <c r="Q7590" t="str" cm="1">
        <f t="array" ref="Q7590">_xlfn.IFS(
O7590&lt;50000,"Low Salary (&lt;$50K)",
O7590&lt;90000,"Lower Middle ($50K-$90K)",
O7590&lt;130000,"Middle ($90K-$130K)",
O7590&lt;170000,"Upper Middle ($130K-$170K)",
O7590&gt;=170000,"High Salary (&gt;$170K)"
)</f>
        <v>Lower Middle ($50K-$90K)</v>
      </c>
      <c r="R7590" t="str" cm="1">
        <f t="array" ref="R7590">_xlfn.IFS(
G7590&lt;=2,"New Customers (0-2Y)",
G7590&lt;=5,"Growing Customers (3-5Y)",
G7590&lt;=8,"Established Customers (6-8Y)",
G7590&lt;=10,"Loyal Customers (9-10Y)"
)</f>
        <v>New Customers (0-2Y)</v>
      </c>
    </row>
    <row r="7591" spans="1:18" x14ac:dyDescent="0.35">
      <c r="A7591">
        <v>15620832</v>
      </c>
      <c r="B7591" t="s">
        <v>1228</v>
      </c>
      <c r="C7591" t="s">
        <v>17</v>
      </c>
      <c r="D7591" t="s">
        <v>18</v>
      </c>
      <c r="E7591">
        <v>35</v>
      </c>
      <c r="F7591" t="s">
        <v>19</v>
      </c>
      <c r="G7591">
        <v>0</v>
      </c>
      <c r="H7591" s="4">
        <v>0</v>
      </c>
      <c r="I7591" t="s">
        <v>24</v>
      </c>
      <c r="J7591">
        <v>2</v>
      </c>
      <c r="K7591">
        <v>723</v>
      </c>
      <c r="L7591" t="s">
        <v>35</v>
      </c>
      <c r="M7591" t="s">
        <v>27</v>
      </c>
      <c r="N7591" t="s">
        <v>22</v>
      </c>
      <c r="O7591" s="4">
        <v>61290.99</v>
      </c>
      <c r="P7591" t="s">
        <v>28</v>
      </c>
      <c r="Q7591" t="str" cm="1">
        <f t="array" ref="Q7591">_xlfn.IFS(
O7591&lt;50000,"Low Salary (&lt;$50K)",
O7591&lt;90000,"Lower Middle ($50K-$90K)",
O7591&lt;130000,"Middle ($90K-$130K)",
O7591&lt;170000,"Upper Middle ($130K-$170K)",
O7591&gt;=170000,"High Salary (&gt;$170K)"
)</f>
        <v>Lower Middle ($50K-$90K)</v>
      </c>
      <c r="R7591" t="str" cm="1">
        <f t="array" ref="R7591">_xlfn.IFS(
G7591&lt;=2,"New Customers (0-2Y)",
G7591&lt;=5,"Growing Customers (3-5Y)",
G7591&lt;=8,"Established Customers (6-8Y)",
G7591&lt;=10,"Loyal Customers (9-10Y)"
)</f>
        <v>New Customers (0-2Y)</v>
      </c>
    </row>
    <row r="7592" spans="1:18" x14ac:dyDescent="0.35">
      <c r="A7592">
        <v>15568819</v>
      </c>
      <c r="B7592" t="s">
        <v>811</v>
      </c>
      <c r="C7592" t="s">
        <v>42</v>
      </c>
      <c r="D7592" t="s">
        <v>18</v>
      </c>
      <c r="E7592">
        <v>42</v>
      </c>
      <c r="F7592" t="s">
        <v>19</v>
      </c>
      <c r="G7592">
        <v>8</v>
      </c>
      <c r="H7592" s="4">
        <v>132796.04</v>
      </c>
      <c r="I7592" t="s">
        <v>33</v>
      </c>
      <c r="J7592">
        <v>3</v>
      </c>
      <c r="K7592">
        <v>619</v>
      </c>
      <c r="L7592" t="s">
        <v>20</v>
      </c>
      <c r="M7592" t="s">
        <v>21</v>
      </c>
      <c r="N7592" t="s">
        <v>22</v>
      </c>
      <c r="O7592" s="4">
        <v>191821.35</v>
      </c>
      <c r="P7592" t="s">
        <v>23</v>
      </c>
      <c r="Q7592" t="str" cm="1">
        <f t="array" ref="Q7592">_xlfn.IFS(
O7592&lt;50000,"Low Salary (&lt;$50K)",
O7592&lt;90000,"Lower Middle ($50K-$90K)",
O7592&lt;130000,"Middle ($90K-$130K)",
O7592&lt;170000,"Upper Middle ($130K-$170K)",
O7592&gt;=170000,"High Salary (&gt;$170K)"
)</f>
        <v>High Salary (&gt;$170K)</v>
      </c>
      <c r="R7592" t="str" cm="1">
        <f t="array" ref="R7592">_xlfn.IFS(
G7592&lt;=2,"New Customers (0-2Y)",
G7592&lt;=5,"Growing Customers (3-5Y)",
G7592&lt;=8,"Established Customers (6-8Y)",
G7592&lt;=10,"Loyal Customers (9-10Y)"
)</f>
        <v>Established Customers (6-8Y)</v>
      </c>
    </row>
    <row r="7593" spans="1:18" x14ac:dyDescent="0.35">
      <c r="A7593">
        <v>15748691</v>
      </c>
      <c r="B7593" t="s">
        <v>324</v>
      </c>
      <c r="C7593" t="s">
        <v>26</v>
      </c>
      <c r="D7593" t="s">
        <v>18</v>
      </c>
      <c r="E7593">
        <v>30</v>
      </c>
      <c r="F7593" t="s">
        <v>19</v>
      </c>
      <c r="G7593">
        <v>1</v>
      </c>
      <c r="H7593" s="4">
        <v>154970.54</v>
      </c>
      <c r="I7593" t="s">
        <v>33</v>
      </c>
      <c r="J7593">
        <v>1</v>
      </c>
      <c r="K7593">
        <v>794</v>
      </c>
      <c r="L7593" t="s">
        <v>37</v>
      </c>
      <c r="M7593" t="s">
        <v>27</v>
      </c>
      <c r="N7593" t="s">
        <v>22</v>
      </c>
      <c r="O7593" s="4">
        <v>156768.45000000001</v>
      </c>
      <c r="P7593" t="s">
        <v>28</v>
      </c>
      <c r="Q7593" t="str" cm="1">
        <f t="array" ref="Q7593">_xlfn.IFS(
O7593&lt;50000,"Low Salary (&lt;$50K)",
O7593&lt;90000,"Lower Middle ($50K-$90K)",
O7593&lt;130000,"Middle ($90K-$130K)",
O7593&lt;170000,"Upper Middle ($130K-$170K)",
O7593&gt;=170000,"High Salary (&gt;$170K)"
)</f>
        <v>Upper Middle ($130K-$170K)</v>
      </c>
      <c r="R7593" t="str" cm="1">
        <f t="array" ref="R7593">_xlfn.IFS(
G7593&lt;=2,"New Customers (0-2Y)",
G7593&lt;=5,"Growing Customers (3-5Y)",
G7593&lt;=8,"Established Customers (6-8Y)",
G7593&lt;=10,"Loyal Customers (9-10Y)"
)</f>
        <v>New Customers (0-2Y)</v>
      </c>
    </row>
    <row r="7594" spans="1:18" x14ac:dyDescent="0.35">
      <c r="A7594">
        <v>15583552</v>
      </c>
      <c r="B7594" t="s">
        <v>549</v>
      </c>
      <c r="C7594" t="s">
        <v>42</v>
      </c>
      <c r="D7594" t="s">
        <v>39</v>
      </c>
      <c r="E7594">
        <v>44</v>
      </c>
      <c r="F7594" t="s">
        <v>19</v>
      </c>
      <c r="G7594">
        <v>3</v>
      </c>
      <c r="H7594" s="4">
        <v>88902.21</v>
      </c>
      <c r="I7594" t="s">
        <v>29</v>
      </c>
      <c r="J7594">
        <v>1</v>
      </c>
      <c r="K7594">
        <v>674</v>
      </c>
      <c r="L7594" t="s">
        <v>35</v>
      </c>
      <c r="M7594" t="s">
        <v>21</v>
      </c>
      <c r="N7594" t="s">
        <v>32</v>
      </c>
      <c r="O7594" s="4">
        <v>73731.320000000007</v>
      </c>
      <c r="P7594" t="s">
        <v>28</v>
      </c>
      <c r="Q7594" t="str" cm="1">
        <f t="array" ref="Q7594">_xlfn.IFS(
O7594&lt;50000,"Low Salary (&lt;$50K)",
O7594&lt;90000,"Lower Middle ($50K-$90K)",
O7594&lt;130000,"Middle ($90K-$130K)",
O7594&lt;170000,"Upper Middle ($130K-$170K)",
O7594&gt;=170000,"High Salary (&gt;$170K)"
)</f>
        <v>Lower Middle ($50K-$90K)</v>
      </c>
      <c r="R7594" t="str" cm="1">
        <f t="array" ref="R7594">_xlfn.IFS(
G7594&lt;=2,"New Customers (0-2Y)",
G7594&lt;=5,"Growing Customers (3-5Y)",
G7594&lt;=8,"Established Customers (6-8Y)",
G7594&lt;=10,"Loyal Customers (9-10Y)"
)</f>
        <v>Growing Customers (3-5Y)</v>
      </c>
    </row>
    <row r="7595" spans="1:18" x14ac:dyDescent="0.35">
      <c r="A7595">
        <v>15588019</v>
      </c>
      <c r="B7595" t="s">
        <v>859</v>
      </c>
      <c r="C7595" t="s">
        <v>17</v>
      </c>
      <c r="D7595" t="s">
        <v>39</v>
      </c>
      <c r="E7595">
        <v>28</v>
      </c>
      <c r="F7595" t="s">
        <v>43</v>
      </c>
      <c r="G7595">
        <v>7</v>
      </c>
      <c r="H7595" s="4">
        <v>98738.92</v>
      </c>
      <c r="I7595" t="s">
        <v>29</v>
      </c>
      <c r="J7595">
        <v>1</v>
      </c>
      <c r="K7595">
        <v>418</v>
      </c>
      <c r="L7595" t="s">
        <v>44</v>
      </c>
      <c r="M7595" t="s">
        <v>21</v>
      </c>
      <c r="N7595" t="s">
        <v>32</v>
      </c>
      <c r="O7595" s="4">
        <v>122190.22</v>
      </c>
      <c r="P7595" t="s">
        <v>28</v>
      </c>
      <c r="Q7595" t="str" cm="1">
        <f t="array" ref="Q7595">_xlfn.IFS(
O7595&lt;50000,"Low Salary (&lt;$50K)",
O7595&lt;90000,"Lower Middle ($50K-$90K)",
O7595&lt;130000,"Middle ($90K-$130K)",
O7595&lt;170000,"Upper Middle ($130K-$170K)",
O7595&gt;=170000,"High Salary (&gt;$170K)"
)</f>
        <v>Middle ($90K-$130K)</v>
      </c>
      <c r="R7595" t="str" cm="1">
        <f t="array" ref="R7595">_xlfn.IFS(
G7595&lt;=2,"New Customers (0-2Y)",
G7595&lt;=5,"Growing Customers (3-5Y)",
G7595&lt;=8,"Established Customers (6-8Y)",
G7595&lt;=10,"Loyal Customers (9-10Y)"
)</f>
        <v>Established Customers (6-8Y)</v>
      </c>
    </row>
    <row r="7596" spans="1:18" x14ac:dyDescent="0.35">
      <c r="A7596">
        <v>15713250</v>
      </c>
      <c r="B7596" t="s">
        <v>1991</v>
      </c>
      <c r="C7596" t="s">
        <v>17</v>
      </c>
      <c r="D7596" t="s">
        <v>39</v>
      </c>
      <c r="E7596">
        <v>33</v>
      </c>
      <c r="F7596" t="s">
        <v>19</v>
      </c>
      <c r="G7596">
        <v>8</v>
      </c>
      <c r="H7596" s="4">
        <v>0</v>
      </c>
      <c r="I7596" t="s">
        <v>24</v>
      </c>
      <c r="J7596">
        <v>2</v>
      </c>
      <c r="K7596">
        <v>502</v>
      </c>
      <c r="L7596" t="s">
        <v>31</v>
      </c>
      <c r="M7596" t="s">
        <v>21</v>
      </c>
      <c r="N7596" t="s">
        <v>22</v>
      </c>
      <c r="O7596" s="4">
        <v>123509.01</v>
      </c>
      <c r="P7596" t="s">
        <v>28</v>
      </c>
      <c r="Q7596" t="str" cm="1">
        <f t="array" ref="Q7596">_xlfn.IFS(
O7596&lt;50000,"Low Salary (&lt;$50K)",
O7596&lt;90000,"Lower Middle ($50K-$90K)",
O7596&lt;130000,"Middle ($90K-$130K)",
O7596&lt;170000,"Upper Middle ($130K-$170K)",
O7596&gt;=170000,"High Salary (&gt;$170K)"
)</f>
        <v>Middle ($90K-$130K)</v>
      </c>
      <c r="R7596" t="str" cm="1">
        <f t="array" ref="R7596">_xlfn.IFS(
G7596&lt;=2,"New Customers (0-2Y)",
G7596&lt;=5,"Growing Customers (3-5Y)",
G7596&lt;=8,"Established Customers (6-8Y)",
G7596&lt;=10,"Loyal Customers (9-10Y)"
)</f>
        <v>Established Customers (6-8Y)</v>
      </c>
    </row>
    <row r="7597" spans="1:18" x14ac:dyDescent="0.35">
      <c r="A7597">
        <v>15569595</v>
      </c>
      <c r="B7597" t="s">
        <v>595</v>
      </c>
      <c r="C7597" t="s">
        <v>17</v>
      </c>
      <c r="D7597" t="s">
        <v>18</v>
      </c>
      <c r="E7597">
        <v>50</v>
      </c>
      <c r="F7597" t="s">
        <v>19</v>
      </c>
      <c r="G7597">
        <v>6</v>
      </c>
      <c r="H7597" s="4">
        <v>0</v>
      </c>
      <c r="I7597" t="s">
        <v>24</v>
      </c>
      <c r="J7597">
        <v>1</v>
      </c>
      <c r="K7597">
        <v>678</v>
      </c>
      <c r="L7597" t="s">
        <v>35</v>
      </c>
      <c r="M7597" t="s">
        <v>21</v>
      </c>
      <c r="N7597" t="s">
        <v>32</v>
      </c>
      <c r="O7597" s="4">
        <v>8199.5</v>
      </c>
      <c r="P7597" t="s">
        <v>28</v>
      </c>
      <c r="Q7597" t="str" cm="1">
        <f t="array" ref="Q7597">_xlfn.IFS(
O7597&lt;50000,"Low Salary (&lt;$50K)",
O7597&lt;90000,"Lower Middle ($50K-$90K)",
O7597&lt;130000,"Middle ($90K-$130K)",
O7597&lt;170000,"Upper Middle ($130K-$170K)",
O7597&gt;=170000,"High Salary (&gt;$170K)"
)</f>
        <v>Low Salary (&lt;$50K)</v>
      </c>
      <c r="R7597" t="str" cm="1">
        <f t="array" ref="R7597">_xlfn.IFS(
G7597&lt;=2,"New Customers (0-2Y)",
G7597&lt;=5,"Growing Customers (3-5Y)",
G7597&lt;=8,"Established Customers (6-8Y)",
G7597&lt;=10,"Loyal Customers (9-10Y)"
)</f>
        <v>Established Customers (6-8Y)</v>
      </c>
    </row>
    <row r="7598" spans="1:18" x14ac:dyDescent="0.35">
      <c r="A7598">
        <v>15794868</v>
      </c>
      <c r="B7598" t="s">
        <v>631</v>
      </c>
      <c r="C7598" t="s">
        <v>42</v>
      </c>
      <c r="D7598" t="s">
        <v>39</v>
      </c>
      <c r="E7598">
        <v>40</v>
      </c>
      <c r="F7598" t="s">
        <v>19</v>
      </c>
      <c r="G7598">
        <v>10</v>
      </c>
      <c r="H7598" s="4">
        <v>137456.28</v>
      </c>
      <c r="I7598" t="s">
        <v>33</v>
      </c>
      <c r="J7598">
        <v>2</v>
      </c>
      <c r="K7598">
        <v>599</v>
      </c>
      <c r="L7598" t="s">
        <v>31</v>
      </c>
      <c r="M7598" t="s">
        <v>21</v>
      </c>
      <c r="N7598" t="s">
        <v>22</v>
      </c>
      <c r="O7598" s="4">
        <v>14113.11</v>
      </c>
      <c r="P7598" t="s">
        <v>28</v>
      </c>
      <c r="Q7598" t="str" cm="1">
        <f t="array" ref="Q7598">_xlfn.IFS(
O7598&lt;50000,"Low Salary (&lt;$50K)",
O7598&lt;90000,"Lower Middle ($50K-$90K)",
O7598&lt;130000,"Middle ($90K-$130K)",
O7598&lt;170000,"Upper Middle ($130K-$170K)",
O7598&gt;=170000,"High Salary (&gt;$170K)"
)</f>
        <v>Low Salary (&lt;$50K)</v>
      </c>
      <c r="R7598" t="str" cm="1">
        <f t="array" ref="R7598">_xlfn.IFS(
G7598&lt;=2,"New Customers (0-2Y)",
G7598&lt;=5,"Growing Customers (3-5Y)",
G7598&lt;=8,"Established Customers (6-8Y)",
G7598&lt;=10,"Loyal Customers (9-10Y)"
)</f>
        <v>Loyal Customers (9-10Y)</v>
      </c>
    </row>
    <row r="7599" spans="1:18" x14ac:dyDescent="0.35">
      <c r="A7599">
        <v>15576680</v>
      </c>
      <c r="B7599" t="s">
        <v>241</v>
      </c>
      <c r="C7599" t="s">
        <v>17</v>
      </c>
      <c r="D7599" t="s">
        <v>39</v>
      </c>
      <c r="E7599">
        <v>29</v>
      </c>
      <c r="F7599" t="s">
        <v>43</v>
      </c>
      <c r="G7599">
        <v>4</v>
      </c>
      <c r="H7599" s="4">
        <v>0</v>
      </c>
      <c r="I7599" t="s">
        <v>24</v>
      </c>
      <c r="J7599">
        <v>2</v>
      </c>
      <c r="K7599">
        <v>736</v>
      </c>
      <c r="L7599" t="s">
        <v>35</v>
      </c>
      <c r="M7599" t="s">
        <v>27</v>
      </c>
      <c r="N7599" t="s">
        <v>32</v>
      </c>
      <c r="O7599" s="4">
        <v>51705.01</v>
      </c>
      <c r="P7599" t="s">
        <v>28</v>
      </c>
      <c r="Q7599" t="str" cm="1">
        <f t="array" ref="Q7599">_xlfn.IFS(
O7599&lt;50000,"Low Salary (&lt;$50K)",
O7599&lt;90000,"Lower Middle ($50K-$90K)",
O7599&lt;130000,"Middle ($90K-$130K)",
O7599&lt;170000,"Upper Middle ($130K-$170K)",
O7599&gt;=170000,"High Salary (&gt;$170K)"
)</f>
        <v>Lower Middle ($50K-$90K)</v>
      </c>
      <c r="R7599" t="str" cm="1">
        <f t="array" ref="R7599">_xlfn.IFS(
G7599&lt;=2,"New Customers (0-2Y)",
G7599&lt;=5,"Growing Customers (3-5Y)",
G7599&lt;=8,"Established Customers (6-8Y)",
G7599&lt;=10,"Loyal Customers (9-10Y)"
)</f>
        <v>Growing Customers (3-5Y)</v>
      </c>
    </row>
    <row r="7600" spans="1:18" x14ac:dyDescent="0.35">
      <c r="A7600">
        <v>15613699</v>
      </c>
      <c r="B7600" t="s">
        <v>1906</v>
      </c>
      <c r="C7600" t="s">
        <v>17</v>
      </c>
      <c r="D7600" t="s">
        <v>18</v>
      </c>
      <c r="E7600">
        <v>60</v>
      </c>
      <c r="F7600" t="s">
        <v>2967</v>
      </c>
      <c r="G7600">
        <v>7</v>
      </c>
      <c r="H7600" s="4">
        <v>73937.02</v>
      </c>
      <c r="I7600" t="s">
        <v>29</v>
      </c>
      <c r="J7600">
        <v>1</v>
      </c>
      <c r="K7600">
        <v>430</v>
      </c>
      <c r="L7600" t="s">
        <v>44</v>
      </c>
      <c r="M7600" t="s">
        <v>21</v>
      </c>
      <c r="N7600" t="s">
        <v>32</v>
      </c>
      <c r="O7600" s="4">
        <v>161937.62</v>
      </c>
      <c r="P7600" t="s">
        <v>23</v>
      </c>
      <c r="Q7600" t="str" cm="1">
        <f t="array" ref="Q7600">_xlfn.IFS(
O7600&lt;50000,"Low Salary (&lt;$50K)",
O7600&lt;90000,"Lower Middle ($50K-$90K)",
O7600&lt;130000,"Middle ($90K-$130K)",
O7600&lt;170000,"Upper Middle ($130K-$170K)",
O7600&gt;=170000,"High Salary (&gt;$170K)"
)</f>
        <v>Upper Middle ($130K-$170K)</v>
      </c>
      <c r="R7600" t="str" cm="1">
        <f t="array" ref="R7600">_xlfn.IFS(
G7600&lt;=2,"New Customers (0-2Y)",
G7600&lt;=5,"Growing Customers (3-5Y)",
G7600&lt;=8,"Established Customers (6-8Y)",
G7600&lt;=10,"Loyal Customers (9-10Y)"
)</f>
        <v>Established Customers (6-8Y)</v>
      </c>
    </row>
    <row r="7601" spans="1:18" x14ac:dyDescent="0.35">
      <c r="A7601">
        <v>15609758</v>
      </c>
      <c r="B7601" t="s">
        <v>2574</v>
      </c>
      <c r="C7601" t="s">
        <v>17</v>
      </c>
      <c r="D7601" t="s">
        <v>18</v>
      </c>
      <c r="E7601">
        <v>45</v>
      </c>
      <c r="F7601" t="s">
        <v>19</v>
      </c>
      <c r="G7601">
        <v>7</v>
      </c>
      <c r="H7601" s="4">
        <v>158621.04</v>
      </c>
      <c r="I7601" t="s">
        <v>33</v>
      </c>
      <c r="J7601">
        <v>1</v>
      </c>
      <c r="K7601">
        <v>537</v>
      </c>
      <c r="L7601" t="s">
        <v>31</v>
      </c>
      <c r="M7601" t="s">
        <v>21</v>
      </c>
      <c r="N7601" t="s">
        <v>32</v>
      </c>
      <c r="O7601" s="4">
        <v>120892.96</v>
      </c>
      <c r="P7601" t="s">
        <v>23</v>
      </c>
      <c r="Q7601" t="str" cm="1">
        <f t="array" ref="Q7601">_xlfn.IFS(
O7601&lt;50000,"Low Salary (&lt;$50K)",
O7601&lt;90000,"Lower Middle ($50K-$90K)",
O7601&lt;130000,"Middle ($90K-$130K)",
O7601&lt;170000,"Upper Middle ($130K-$170K)",
O7601&gt;=170000,"High Salary (&gt;$170K)"
)</f>
        <v>Middle ($90K-$130K)</v>
      </c>
      <c r="R7601" t="str" cm="1">
        <f t="array" ref="R7601">_xlfn.IFS(
G7601&lt;=2,"New Customers (0-2Y)",
G7601&lt;=5,"Growing Customers (3-5Y)",
G7601&lt;=8,"Established Customers (6-8Y)",
G7601&lt;=10,"Loyal Customers (9-10Y)"
)</f>
        <v>Established Customers (6-8Y)</v>
      </c>
    </row>
    <row r="7602" spans="1:18" x14ac:dyDescent="0.35">
      <c r="A7602">
        <v>15762392</v>
      </c>
      <c r="B7602" t="s">
        <v>2575</v>
      </c>
      <c r="C7602" t="s">
        <v>26</v>
      </c>
      <c r="D7602" t="s">
        <v>39</v>
      </c>
      <c r="E7602">
        <v>30</v>
      </c>
      <c r="F7602" t="s">
        <v>19</v>
      </c>
      <c r="G7602">
        <v>1</v>
      </c>
      <c r="H7602" s="4">
        <v>113257.2</v>
      </c>
      <c r="I7602" t="s">
        <v>33</v>
      </c>
      <c r="J7602">
        <v>1</v>
      </c>
      <c r="K7602">
        <v>683</v>
      </c>
      <c r="L7602" t="s">
        <v>35</v>
      </c>
      <c r="M7602" t="s">
        <v>21</v>
      </c>
      <c r="N7602" t="s">
        <v>22</v>
      </c>
      <c r="O7602" s="4">
        <v>65035.02</v>
      </c>
      <c r="P7602" t="s">
        <v>28</v>
      </c>
      <c r="Q7602" t="str" cm="1">
        <f t="array" ref="Q7602">_xlfn.IFS(
O7602&lt;50000,"Low Salary (&lt;$50K)",
O7602&lt;90000,"Lower Middle ($50K-$90K)",
O7602&lt;130000,"Middle ($90K-$130K)",
O7602&lt;170000,"Upper Middle ($130K-$170K)",
O7602&gt;=170000,"High Salary (&gt;$170K)"
)</f>
        <v>Lower Middle ($50K-$90K)</v>
      </c>
      <c r="R7602" t="str" cm="1">
        <f t="array" ref="R7602">_xlfn.IFS(
G7602&lt;=2,"New Customers (0-2Y)",
G7602&lt;=5,"Growing Customers (3-5Y)",
G7602&lt;=8,"Established Customers (6-8Y)",
G7602&lt;=10,"Loyal Customers (9-10Y)"
)</f>
        <v>New Customers (0-2Y)</v>
      </c>
    </row>
    <row r="7603" spans="1:18" x14ac:dyDescent="0.35">
      <c r="A7603">
        <v>15693382</v>
      </c>
      <c r="B7603" t="s">
        <v>434</v>
      </c>
      <c r="C7603" t="s">
        <v>17</v>
      </c>
      <c r="D7603" t="s">
        <v>39</v>
      </c>
      <c r="E7603">
        <v>31</v>
      </c>
      <c r="F7603" t="s">
        <v>19</v>
      </c>
      <c r="G7603">
        <v>9</v>
      </c>
      <c r="H7603" s="4">
        <v>0</v>
      </c>
      <c r="I7603" t="s">
        <v>24</v>
      </c>
      <c r="J7603">
        <v>1</v>
      </c>
      <c r="K7603">
        <v>828</v>
      </c>
      <c r="L7603" t="s">
        <v>37</v>
      </c>
      <c r="M7603" t="s">
        <v>27</v>
      </c>
      <c r="N7603" t="s">
        <v>22</v>
      </c>
      <c r="O7603" s="4">
        <v>164257.37</v>
      </c>
      <c r="P7603" t="s">
        <v>28</v>
      </c>
      <c r="Q7603" t="str" cm="1">
        <f t="array" ref="Q7603">_xlfn.IFS(
O7603&lt;50000,"Low Salary (&lt;$50K)",
O7603&lt;90000,"Lower Middle ($50K-$90K)",
O7603&lt;130000,"Middle ($90K-$130K)",
O7603&lt;170000,"Upper Middle ($130K-$170K)",
O7603&gt;=170000,"High Salary (&gt;$170K)"
)</f>
        <v>Upper Middle ($130K-$170K)</v>
      </c>
      <c r="R7603" t="str" cm="1">
        <f t="array" ref="R7603">_xlfn.IFS(
G7603&lt;=2,"New Customers (0-2Y)",
G7603&lt;=5,"Growing Customers (3-5Y)",
G7603&lt;=8,"Established Customers (6-8Y)",
G7603&lt;=10,"Loyal Customers (9-10Y)"
)</f>
        <v>Loyal Customers (9-10Y)</v>
      </c>
    </row>
    <row r="7604" spans="1:18" x14ac:dyDescent="0.35">
      <c r="A7604">
        <v>15791769</v>
      </c>
      <c r="B7604" t="s">
        <v>1477</v>
      </c>
      <c r="C7604" t="s">
        <v>17</v>
      </c>
      <c r="D7604" t="s">
        <v>18</v>
      </c>
      <c r="E7604">
        <v>29</v>
      </c>
      <c r="F7604" t="s">
        <v>43</v>
      </c>
      <c r="G7604">
        <v>9</v>
      </c>
      <c r="H7604" s="4">
        <v>116536.43</v>
      </c>
      <c r="I7604" t="s">
        <v>33</v>
      </c>
      <c r="J7604">
        <v>1</v>
      </c>
      <c r="K7604">
        <v>691</v>
      </c>
      <c r="L7604" t="s">
        <v>35</v>
      </c>
      <c r="M7604" t="s">
        <v>21</v>
      </c>
      <c r="N7604" t="s">
        <v>32</v>
      </c>
      <c r="O7604" s="4">
        <v>51987.99</v>
      </c>
      <c r="P7604" t="s">
        <v>28</v>
      </c>
      <c r="Q7604" t="str" cm="1">
        <f t="array" ref="Q7604">_xlfn.IFS(
O7604&lt;50000,"Low Salary (&lt;$50K)",
O7604&lt;90000,"Lower Middle ($50K-$90K)",
O7604&lt;130000,"Middle ($90K-$130K)",
O7604&lt;170000,"Upper Middle ($130K-$170K)",
O7604&gt;=170000,"High Salary (&gt;$170K)"
)</f>
        <v>Lower Middle ($50K-$90K)</v>
      </c>
      <c r="R7604" t="str" cm="1">
        <f t="array" ref="R7604">_xlfn.IFS(
G7604&lt;=2,"New Customers (0-2Y)",
G7604&lt;=5,"Growing Customers (3-5Y)",
G7604&lt;=8,"Established Customers (6-8Y)",
G7604&lt;=10,"Loyal Customers (9-10Y)"
)</f>
        <v>Loyal Customers (9-10Y)</v>
      </c>
    </row>
    <row r="7605" spans="1:18" x14ac:dyDescent="0.35">
      <c r="A7605">
        <v>15712483</v>
      </c>
      <c r="B7605" t="s">
        <v>2318</v>
      </c>
      <c r="C7605" t="s">
        <v>26</v>
      </c>
      <c r="D7605" t="s">
        <v>18</v>
      </c>
      <c r="E7605">
        <v>28</v>
      </c>
      <c r="F7605" t="s">
        <v>43</v>
      </c>
      <c r="G7605">
        <v>4</v>
      </c>
      <c r="H7605" s="4">
        <v>0</v>
      </c>
      <c r="I7605" t="s">
        <v>24</v>
      </c>
      <c r="J7605">
        <v>2</v>
      </c>
      <c r="K7605">
        <v>608</v>
      </c>
      <c r="L7605" t="s">
        <v>20</v>
      </c>
      <c r="M7605" t="s">
        <v>21</v>
      </c>
      <c r="N7605" t="s">
        <v>32</v>
      </c>
      <c r="O7605" s="4">
        <v>10899.63</v>
      </c>
      <c r="P7605" t="s">
        <v>23</v>
      </c>
      <c r="Q7605" t="str" cm="1">
        <f t="array" ref="Q7605">_xlfn.IFS(
O7605&lt;50000,"Low Salary (&lt;$50K)",
O7605&lt;90000,"Lower Middle ($50K-$90K)",
O7605&lt;130000,"Middle ($90K-$130K)",
O7605&lt;170000,"Upper Middle ($130K-$170K)",
O7605&gt;=170000,"High Salary (&gt;$170K)"
)</f>
        <v>Low Salary (&lt;$50K)</v>
      </c>
      <c r="R7605" t="str" cm="1">
        <f t="array" ref="R7605">_xlfn.IFS(
G7605&lt;=2,"New Customers (0-2Y)",
G7605&lt;=5,"Growing Customers (3-5Y)",
G7605&lt;=8,"Established Customers (6-8Y)",
G7605&lt;=10,"Loyal Customers (9-10Y)"
)</f>
        <v>Growing Customers (3-5Y)</v>
      </c>
    </row>
    <row r="7606" spans="1:18" x14ac:dyDescent="0.35">
      <c r="A7606">
        <v>15636454</v>
      </c>
      <c r="B7606" t="s">
        <v>134</v>
      </c>
      <c r="C7606" t="s">
        <v>17</v>
      </c>
      <c r="D7606" t="s">
        <v>18</v>
      </c>
      <c r="E7606">
        <v>60</v>
      </c>
      <c r="F7606" t="s">
        <v>2967</v>
      </c>
      <c r="G7606">
        <v>6</v>
      </c>
      <c r="H7606" s="4">
        <v>101070.69</v>
      </c>
      <c r="I7606" t="s">
        <v>33</v>
      </c>
      <c r="J7606">
        <v>1</v>
      </c>
      <c r="K7606">
        <v>691</v>
      </c>
      <c r="L7606" t="s">
        <v>35</v>
      </c>
      <c r="M7606" t="s">
        <v>21</v>
      </c>
      <c r="N7606" t="s">
        <v>32</v>
      </c>
      <c r="O7606" s="4">
        <v>177355.8</v>
      </c>
      <c r="P7606" t="s">
        <v>23</v>
      </c>
      <c r="Q7606" t="str" cm="1">
        <f t="array" ref="Q7606">_xlfn.IFS(
O7606&lt;50000,"Low Salary (&lt;$50K)",
O7606&lt;90000,"Lower Middle ($50K-$90K)",
O7606&lt;130000,"Middle ($90K-$130K)",
O7606&lt;170000,"Upper Middle ($130K-$170K)",
O7606&gt;=170000,"High Salary (&gt;$170K)"
)</f>
        <v>High Salary (&gt;$170K)</v>
      </c>
      <c r="R7606" t="str" cm="1">
        <f t="array" ref="R7606">_xlfn.IFS(
G7606&lt;=2,"New Customers (0-2Y)",
G7606&lt;=5,"Growing Customers (3-5Y)",
G7606&lt;=8,"Established Customers (6-8Y)",
G7606&lt;=10,"Loyal Customers (9-10Y)"
)</f>
        <v>Established Customers (6-8Y)</v>
      </c>
    </row>
    <row r="7607" spans="1:18" x14ac:dyDescent="0.35">
      <c r="A7607">
        <v>15710138</v>
      </c>
      <c r="B7607" t="s">
        <v>197</v>
      </c>
      <c r="C7607" t="s">
        <v>26</v>
      </c>
      <c r="D7607" t="s">
        <v>39</v>
      </c>
      <c r="E7607">
        <v>39</v>
      </c>
      <c r="F7607" t="s">
        <v>19</v>
      </c>
      <c r="G7607">
        <v>6</v>
      </c>
      <c r="H7607" s="4">
        <v>0</v>
      </c>
      <c r="I7607" t="s">
        <v>24</v>
      </c>
      <c r="J7607">
        <v>2</v>
      </c>
      <c r="K7607">
        <v>718</v>
      </c>
      <c r="L7607" t="s">
        <v>35</v>
      </c>
      <c r="M7607" t="s">
        <v>27</v>
      </c>
      <c r="N7607" t="s">
        <v>22</v>
      </c>
      <c r="O7607" s="4">
        <v>63889.1</v>
      </c>
      <c r="P7607" t="s">
        <v>28</v>
      </c>
      <c r="Q7607" t="str" cm="1">
        <f t="array" ref="Q7607">_xlfn.IFS(
O7607&lt;50000,"Low Salary (&lt;$50K)",
O7607&lt;90000,"Lower Middle ($50K-$90K)",
O7607&lt;130000,"Middle ($90K-$130K)",
O7607&lt;170000,"Upper Middle ($130K-$170K)",
O7607&gt;=170000,"High Salary (&gt;$170K)"
)</f>
        <v>Lower Middle ($50K-$90K)</v>
      </c>
      <c r="R7607" t="str" cm="1">
        <f t="array" ref="R7607">_xlfn.IFS(
G7607&lt;=2,"New Customers (0-2Y)",
G7607&lt;=5,"Growing Customers (3-5Y)",
G7607&lt;=8,"Established Customers (6-8Y)",
G7607&lt;=10,"Loyal Customers (9-10Y)"
)</f>
        <v>Established Customers (6-8Y)</v>
      </c>
    </row>
    <row r="7608" spans="1:18" x14ac:dyDescent="0.35">
      <c r="A7608">
        <v>15571571</v>
      </c>
      <c r="B7608" t="s">
        <v>199</v>
      </c>
      <c r="C7608" t="s">
        <v>42</v>
      </c>
      <c r="D7608" t="s">
        <v>18</v>
      </c>
      <c r="E7608">
        <v>31</v>
      </c>
      <c r="F7608" t="s">
        <v>19</v>
      </c>
      <c r="G7608">
        <v>3</v>
      </c>
      <c r="H7608" s="4">
        <v>127331.46</v>
      </c>
      <c r="I7608" t="s">
        <v>33</v>
      </c>
      <c r="J7608">
        <v>3</v>
      </c>
      <c r="K7608">
        <v>680</v>
      </c>
      <c r="L7608" t="s">
        <v>35</v>
      </c>
      <c r="M7608" t="s">
        <v>21</v>
      </c>
      <c r="N7608" t="s">
        <v>22</v>
      </c>
      <c r="O7608" s="4">
        <v>176433.6</v>
      </c>
      <c r="P7608" t="s">
        <v>28</v>
      </c>
      <c r="Q7608" t="str" cm="1">
        <f t="array" ref="Q7608">_xlfn.IFS(
O7608&lt;50000,"Low Salary (&lt;$50K)",
O7608&lt;90000,"Lower Middle ($50K-$90K)",
O7608&lt;130000,"Middle ($90K-$130K)",
O7608&lt;170000,"Upper Middle ($130K-$170K)",
O7608&gt;=170000,"High Salary (&gt;$170K)"
)</f>
        <v>High Salary (&gt;$170K)</v>
      </c>
      <c r="R7608" t="str" cm="1">
        <f t="array" ref="R7608">_xlfn.IFS(
G7608&lt;=2,"New Customers (0-2Y)",
G7608&lt;=5,"Growing Customers (3-5Y)",
G7608&lt;=8,"Established Customers (6-8Y)",
G7608&lt;=10,"Loyal Customers (9-10Y)"
)</f>
        <v>Growing Customers (3-5Y)</v>
      </c>
    </row>
    <row r="7609" spans="1:18" x14ac:dyDescent="0.35">
      <c r="A7609">
        <v>15638751</v>
      </c>
      <c r="B7609" t="s">
        <v>1241</v>
      </c>
      <c r="C7609" t="s">
        <v>26</v>
      </c>
      <c r="D7609" t="s">
        <v>18</v>
      </c>
      <c r="E7609">
        <v>41</v>
      </c>
      <c r="F7609" t="s">
        <v>19</v>
      </c>
      <c r="G7609">
        <v>5</v>
      </c>
      <c r="H7609" s="4">
        <v>0</v>
      </c>
      <c r="I7609" t="s">
        <v>24</v>
      </c>
      <c r="J7609">
        <v>2</v>
      </c>
      <c r="K7609">
        <v>838</v>
      </c>
      <c r="L7609" t="s">
        <v>37</v>
      </c>
      <c r="M7609" t="s">
        <v>21</v>
      </c>
      <c r="N7609" t="s">
        <v>32</v>
      </c>
      <c r="O7609" s="4">
        <v>81313.509999999995</v>
      </c>
      <c r="P7609" t="s">
        <v>28</v>
      </c>
      <c r="Q7609" t="str" cm="1">
        <f t="array" ref="Q7609">_xlfn.IFS(
O7609&lt;50000,"Low Salary (&lt;$50K)",
O7609&lt;90000,"Lower Middle ($50K-$90K)",
O7609&lt;130000,"Middle ($90K-$130K)",
O7609&lt;170000,"Upper Middle ($130K-$170K)",
O7609&gt;=170000,"High Salary (&gt;$170K)"
)</f>
        <v>Lower Middle ($50K-$90K)</v>
      </c>
      <c r="R7609" t="str" cm="1">
        <f t="array" ref="R7609">_xlfn.IFS(
G7609&lt;=2,"New Customers (0-2Y)",
G7609&lt;=5,"Growing Customers (3-5Y)",
G7609&lt;=8,"Established Customers (6-8Y)",
G7609&lt;=10,"Loyal Customers (9-10Y)"
)</f>
        <v>Growing Customers (3-5Y)</v>
      </c>
    </row>
    <row r="7610" spans="1:18" x14ac:dyDescent="0.35">
      <c r="A7610">
        <v>15598574</v>
      </c>
      <c r="B7610" t="s">
        <v>1285</v>
      </c>
      <c r="C7610" t="s">
        <v>26</v>
      </c>
      <c r="D7610" t="s">
        <v>18</v>
      </c>
      <c r="E7610">
        <v>31</v>
      </c>
      <c r="F7610" t="s">
        <v>19</v>
      </c>
      <c r="G7610">
        <v>5</v>
      </c>
      <c r="H7610" s="4">
        <v>0</v>
      </c>
      <c r="I7610" t="s">
        <v>24</v>
      </c>
      <c r="J7610">
        <v>2</v>
      </c>
      <c r="K7610">
        <v>695</v>
      </c>
      <c r="L7610" t="s">
        <v>35</v>
      </c>
      <c r="M7610" t="s">
        <v>27</v>
      </c>
      <c r="N7610" t="s">
        <v>22</v>
      </c>
      <c r="O7610" s="4">
        <v>13998.88</v>
      </c>
      <c r="P7610" t="s">
        <v>28</v>
      </c>
      <c r="Q7610" t="str" cm="1">
        <f t="array" ref="Q7610">_xlfn.IFS(
O7610&lt;50000,"Low Salary (&lt;$50K)",
O7610&lt;90000,"Lower Middle ($50K-$90K)",
O7610&lt;130000,"Middle ($90K-$130K)",
O7610&lt;170000,"Upper Middle ($130K-$170K)",
O7610&gt;=170000,"High Salary (&gt;$170K)"
)</f>
        <v>Low Salary (&lt;$50K)</v>
      </c>
      <c r="R7610" t="str" cm="1">
        <f t="array" ref="R7610">_xlfn.IFS(
G7610&lt;=2,"New Customers (0-2Y)",
G7610&lt;=5,"Growing Customers (3-5Y)",
G7610&lt;=8,"Established Customers (6-8Y)",
G7610&lt;=10,"Loyal Customers (9-10Y)"
)</f>
        <v>Growing Customers (3-5Y)</v>
      </c>
    </row>
    <row r="7611" spans="1:18" x14ac:dyDescent="0.35">
      <c r="A7611">
        <v>15796787</v>
      </c>
      <c r="B7611" t="s">
        <v>465</v>
      </c>
      <c r="C7611" t="s">
        <v>17</v>
      </c>
      <c r="D7611" t="s">
        <v>39</v>
      </c>
      <c r="E7611">
        <v>46</v>
      </c>
      <c r="F7611" t="s">
        <v>19</v>
      </c>
      <c r="G7611">
        <v>0</v>
      </c>
      <c r="H7611" s="4">
        <v>105969.42</v>
      </c>
      <c r="I7611" t="s">
        <v>33</v>
      </c>
      <c r="J7611">
        <v>1</v>
      </c>
      <c r="K7611">
        <v>681</v>
      </c>
      <c r="L7611" t="s">
        <v>35</v>
      </c>
      <c r="M7611" t="s">
        <v>21</v>
      </c>
      <c r="N7611" t="s">
        <v>32</v>
      </c>
      <c r="O7611" s="4">
        <v>5771.56</v>
      </c>
      <c r="P7611" t="s">
        <v>28</v>
      </c>
      <c r="Q7611" t="str" cm="1">
        <f t="array" ref="Q7611">_xlfn.IFS(
O7611&lt;50000,"Low Salary (&lt;$50K)",
O7611&lt;90000,"Lower Middle ($50K-$90K)",
O7611&lt;130000,"Middle ($90K-$130K)",
O7611&lt;170000,"Upper Middle ($130K-$170K)",
O7611&gt;=170000,"High Salary (&gt;$170K)"
)</f>
        <v>Low Salary (&lt;$50K)</v>
      </c>
      <c r="R7611" t="str" cm="1">
        <f t="array" ref="R7611">_xlfn.IFS(
G7611&lt;=2,"New Customers (0-2Y)",
G7611&lt;=5,"Growing Customers (3-5Y)",
G7611&lt;=8,"Established Customers (6-8Y)",
G7611&lt;=10,"Loyal Customers (9-10Y)"
)</f>
        <v>New Customers (0-2Y)</v>
      </c>
    </row>
    <row r="7612" spans="1:18" x14ac:dyDescent="0.35">
      <c r="A7612">
        <v>15615670</v>
      </c>
      <c r="B7612" t="s">
        <v>1555</v>
      </c>
      <c r="C7612" t="s">
        <v>17</v>
      </c>
      <c r="D7612" t="s">
        <v>39</v>
      </c>
      <c r="E7612">
        <v>36</v>
      </c>
      <c r="F7612" t="s">
        <v>19</v>
      </c>
      <c r="G7612">
        <v>5</v>
      </c>
      <c r="H7612" s="4">
        <v>119547.46</v>
      </c>
      <c r="I7612" t="s">
        <v>33</v>
      </c>
      <c r="J7612">
        <v>1</v>
      </c>
      <c r="K7612">
        <v>762</v>
      </c>
      <c r="L7612" t="s">
        <v>35</v>
      </c>
      <c r="M7612" t="s">
        <v>21</v>
      </c>
      <c r="N7612" t="s">
        <v>22</v>
      </c>
      <c r="O7612" s="4">
        <v>42693.65</v>
      </c>
      <c r="P7612" t="s">
        <v>28</v>
      </c>
      <c r="Q7612" t="str" cm="1">
        <f t="array" ref="Q7612">_xlfn.IFS(
O7612&lt;50000,"Low Salary (&lt;$50K)",
O7612&lt;90000,"Lower Middle ($50K-$90K)",
O7612&lt;130000,"Middle ($90K-$130K)",
O7612&lt;170000,"Upper Middle ($130K-$170K)",
O7612&gt;=170000,"High Salary (&gt;$170K)"
)</f>
        <v>Low Salary (&lt;$50K)</v>
      </c>
      <c r="R7612" t="str" cm="1">
        <f t="array" ref="R7612">_xlfn.IFS(
G7612&lt;=2,"New Customers (0-2Y)",
G7612&lt;=5,"Growing Customers (3-5Y)",
G7612&lt;=8,"Established Customers (6-8Y)",
G7612&lt;=10,"Loyal Customers (9-10Y)"
)</f>
        <v>Growing Customers (3-5Y)</v>
      </c>
    </row>
    <row r="7613" spans="1:18" x14ac:dyDescent="0.35">
      <c r="A7613">
        <v>15705506</v>
      </c>
      <c r="B7613" t="s">
        <v>819</v>
      </c>
      <c r="C7613" t="s">
        <v>26</v>
      </c>
      <c r="D7613" t="s">
        <v>39</v>
      </c>
      <c r="E7613">
        <v>38</v>
      </c>
      <c r="F7613" t="s">
        <v>19</v>
      </c>
      <c r="G7613">
        <v>7</v>
      </c>
      <c r="H7613" s="4">
        <v>0</v>
      </c>
      <c r="I7613" t="s">
        <v>24</v>
      </c>
      <c r="J7613">
        <v>2</v>
      </c>
      <c r="K7613">
        <v>751</v>
      </c>
      <c r="L7613" t="s">
        <v>35</v>
      </c>
      <c r="M7613" t="s">
        <v>27</v>
      </c>
      <c r="N7613" t="s">
        <v>32</v>
      </c>
      <c r="O7613" s="4">
        <v>90839.61</v>
      </c>
      <c r="P7613" t="s">
        <v>28</v>
      </c>
      <c r="Q7613" t="str" cm="1">
        <f t="array" ref="Q7613">_xlfn.IFS(
O7613&lt;50000,"Low Salary (&lt;$50K)",
O7613&lt;90000,"Lower Middle ($50K-$90K)",
O7613&lt;130000,"Middle ($90K-$130K)",
O7613&lt;170000,"Upper Middle ($130K-$170K)",
O7613&gt;=170000,"High Salary (&gt;$170K)"
)</f>
        <v>Middle ($90K-$130K)</v>
      </c>
      <c r="R7613" t="str" cm="1">
        <f t="array" ref="R7613">_xlfn.IFS(
G7613&lt;=2,"New Customers (0-2Y)",
G7613&lt;=5,"Growing Customers (3-5Y)",
G7613&lt;=8,"Established Customers (6-8Y)",
G7613&lt;=10,"Loyal Customers (9-10Y)"
)</f>
        <v>Established Customers (6-8Y)</v>
      </c>
    </row>
    <row r="7614" spans="1:18" x14ac:dyDescent="0.35">
      <c r="A7614">
        <v>15599535</v>
      </c>
      <c r="B7614" t="s">
        <v>2570</v>
      </c>
      <c r="C7614" t="s">
        <v>26</v>
      </c>
      <c r="D7614" t="s">
        <v>39</v>
      </c>
      <c r="E7614">
        <v>28</v>
      </c>
      <c r="F7614" t="s">
        <v>43</v>
      </c>
      <c r="G7614">
        <v>5</v>
      </c>
      <c r="H7614" s="4">
        <v>138668.18</v>
      </c>
      <c r="I7614" t="s">
        <v>33</v>
      </c>
      <c r="J7614">
        <v>1</v>
      </c>
      <c r="K7614">
        <v>678</v>
      </c>
      <c r="L7614" t="s">
        <v>35</v>
      </c>
      <c r="M7614" t="s">
        <v>21</v>
      </c>
      <c r="N7614" t="s">
        <v>22</v>
      </c>
      <c r="O7614" s="4">
        <v>54144.01</v>
      </c>
      <c r="P7614" t="s">
        <v>28</v>
      </c>
      <c r="Q7614" t="str" cm="1">
        <f t="array" ref="Q7614">_xlfn.IFS(
O7614&lt;50000,"Low Salary (&lt;$50K)",
O7614&lt;90000,"Lower Middle ($50K-$90K)",
O7614&lt;130000,"Middle ($90K-$130K)",
O7614&lt;170000,"Upper Middle ($130K-$170K)",
O7614&gt;=170000,"High Salary (&gt;$170K)"
)</f>
        <v>Lower Middle ($50K-$90K)</v>
      </c>
      <c r="R7614" t="str" cm="1">
        <f t="array" ref="R7614">_xlfn.IFS(
G7614&lt;=2,"New Customers (0-2Y)",
G7614&lt;=5,"Growing Customers (3-5Y)",
G7614&lt;=8,"Established Customers (6-8Y)",
G7614&lt;=10,"Loyal Customers (9-10Y)"
)</f>
        <v>Growing Customers (3-5Y)</v>
      </c>
    </row>
    <row r="7615" spans="1:18" x14ac:dyDescent="0.35">
      <c r="A7615">
        <v>15768449</v>
      </c>
      <c r="B7615" t="s">
        <v>350</v>
      </c>
      <c r="C7615" t="s">
        <v>17</v>
      </c>
      <c r="D7615" t="s">
        <v>18</v>
      </c>
      <c r="E7615">
        <v>37</v>
      </c>
      <c r="F7615" t="s">
        <v>19</v>
      </c>
      <c r="G7615">
        <v>7</v>
      </c>
      <c r="H7615" s="4">
        <v>51582.5</v>
      </c>
      <c r="I7615" t="s">
        <v>29</v>
      </c>
      <c r="J7615">
        <v>2</v>
      </c>
      <c r="K7615">
        <v>634</v>
      </c>
      <c r="L7615" t="s">
        <v>20</v>
      </c>
      <c r="M7615" t="s">
        <v>21</v>
      </c>
      <c r="N7615" t="s">
        <v>22</v>
      </c>
      <c r="O7615" s="4">
        <v>184312.88</v>
      </c>
      <c r="P7615" t="s">
        <v>28</v>
      </c>
      <c r="Q7615" t="str" cm="1">
        <f t="array" ref="Q7615">_xlfn.IFS(
O7615&lt;50000,"Low Salary (&lt;$50K)",
O7615&lt;90000,"Lower Middle ($50K-$90K)",
O7615&lt;130000,"Middle ($90K-$130K)",
O7615&lt;170000,"Upper Middle ($130K-$170K)",
O7615&gt;=170000,"High Salary (&gt;$170K)"
)</f>
        <v>High Salary (&gt;$170K)</v>
      </c>
      <c r="R7615" t="str" cm="1">
        <f t="array" ref="R7615">_xlfn.IFS(
G7615&lt;=2,"New Customers (0-2Y)",
G7615&lt;=5,"Growing Customers (3-5Y)",
G7615&lt;=8,"Established Customers (6-8Y)",
G7615&lt;=10,"Loyal Customers (9-10Y)"
)</f>
        <v>Established Customers (6-8Y)</v>
      </c>
    </row>
    <row r="7616" spans="1:18" x14ac:dyDescent="0.35">
      <c r="A7616">
        <v>15725002</v>
      </c>
      <c r="B7616" t="s">
        <v>252</v>
      </c>
      <c r="C7616" t="s">
        <v>17</v>
      </c>
      <c r="D7616" t="s">
        <v>39</v>
      </c>
      <c r="E7616">
        <v>37</v>
      </c>
      <c r="F7616" t="s">
        <v>19</v>
      </c>
      <c r="G7616">
        <v>7</v>
      </c>
      <c r="H7616" s="4">
        <v>0</v>
      </c>
      <c r="I7616" t="s">
        <v>24</v>
      </c>
      <c r="J7616">
        <v>2</v>
      </c>
      <c r="K7616">
        <v>749</v>
      </c>
      <c r="L7616" t="s">
        <v>35</v>
      </c>
      <c r="M7616" t="s">
        <v>21</v>
      </c>
      <c r="N7616" t="s">
        <v>32</v>
      </c>
      <c r="O7616" s="4">
        <v>20306.79</v>
      </c>
      <c r="P7616" t="s">
        <v>28</v>
      </c>
      <c r="Q7616" t="str" cm="1">
        <f t="array" ref="Q7616">_xlfn.IFS(
O7616&lt;50000,"Low Salary (&lt;$50K)",
O7616&lt;90000,"Lower Middle ($50K-$90K)",
O7616&lt;130000,"Middle ($90K-$130K)",
O7616&lt;170000,"Upper Middle ($130K-$170K)",
O7616&gt;=170000,"High Salary (&gt;$170K)"
)</f>
        <v>Low Salary (&lt;$50K)</v>
      </c>
      <c r="R7616" t="str" cm="1">
        <f t="array" ref="R7616">_xlfn.IFS(
G7616&lt;=2,"New Customers (0-2Y)",
G7616&lt;=5,"Growing Customers (3-5Y)",
G7616&lt;=8,"Established Customers (6-8Y)",
G7616&lt;=10,"Loyal Customers (9-10Y)"
)</f>
        <v>Established Customers (6-8Y)</v>
      </c>
    </row>
    <row r="7617" spans="1:18" x14ac:dyDescent="0.35">
      <c r="A7617">
        <v>15611682</v>
      </c>
      <c r="B7617" t="s">
        <v>277</v>
      </c>
      <c r="C7617" t="s">
        <v>26</v>
      </c>
      <c r="D7617" t="s">
        <v>39</v>
      </c>
      <c r="E7617">
        <v>37</v>
      </c>
      <c r="F7617" t="s">
        <v>19</v>
      </c>
      <c r="G7617">
        <v>6</v>
      </c>
      <c r="H7617" s="4">
        <v>169902.92</v>
      </c>
      <c r="I7617" t="s">
        <v>33</v>
      </c>
      <c r="J7617">
        <v>1</v>
      </c>
      <c r="K7617">
        <v>590</v>
      </c>
      <c r="L7617" t="s">
        <v>31</v>
      </c>
      <c r="M7617" t="s">
        <v>21</v>
      </c>
      <c r="N7617" t="s">
        <v>22</v>
      </c>
      <c r="O7617" s="4">
        <v>128256.18</v>
      </c>
      <c r="P7617" t="s">
        <v>28</v>
      </c>
      <c r="Q7617" t="str" cm="1">
        <f t="array" ref="Q7617">_xlfn.IFS(
O7617&lt;50000,"Low Salary (&lt;$50K)",
O7617&lt;90000,"Lower Middle ($50K-$90K)",
O7617&lt;130000,"Middle ($90K-$130K)",
O7617&lt;170000,"Upper Middle ($130K-$170K)",
O7617&gt;=170000,"High Salary (&gt;$170K)"
)</f>
        <v>Middle ($90K-$130K)</v>
      </c>
      <c r="R7617" t="str" cm="1">
        <f t="array" ref="R7617">_xlfn.IFS(
G7617&lt;=2,"New Customers (0-2Y)",
G7617&lt;=5,"Growing Customers (3-5Y)",
G7617&lt;=8,"Established Customers (6-8Y)",
G7617&lt;=10,"Loyal Customers (9-10Y)"
)</f>
        <v>Established Customers (6-8Y)</v>
      </c>
    </row>
    <row r="7618" spans="1:18" x14ac:dyDescent="0.35">
      <c r="A7618">
        <v>15749964</v>
      </c>
      <c r="B7618" t="s">
        <v>1580</v>
      </c>
      <c r="C7618" t="s">
        <v>17</v>
      </c>
      <c r="D7618" t="s">
        <v>18</v>
      </c>
      <c r="E7618">
        <v>27</v>
      </c>
      <c r="F7618" t="s">
        <v>43</v>
      </c>
      <c r="G7618">
        <v>4</v>
      </c>
      <c r="H7618" s="4">
        <v>87262.399999999994</v>
      </c>
      <c r="I7618" t="s">
        <v>29</v>
      </c>
      <c r="J7618">
        <v>2</v>
      </c>
      <c r="K7618">
        <v>610</v>
      </c>
      <c r="L7618" t="s">
        <v>20</v>
      </c>
      <c r="M7618" t="s">
        <v>21</v>
      </c>
      <c r="N7618" t="s">
        <v>32</v>
      </c>
      <c r="O7618" s="4">
        <v>182720.07</v>
      </c>
      <c r="P7618" t="s">
        <v>28</v>
      </c>
      <c r="Q7618" t="str" cm="1">
        <f t="array" ref="Q7618">_xlfn.IFS(
O7618&lt;50000,"Low Salary (&lt;$50K)",
O7618&lt;90000,"Lower Middle ($50K-$90K)",
O7618&lt;130000,"Middle ($90K-$130K)",
O7618&lt;170000,"Upper Middle ($130K-$170K)",
O7618&gt;=170000,"High Salary (&gt;$170K)"
)</f>
        <v>High Salary (&gt;$170K)</v>
      </c>
      <c r="R7618" t="str" cm="1">
        <f t="array" ref="R7618">_xlfn.IFS(
G7618&lt;=2,"New Customers (0-2Y)",
G7618&lt;=5,"Growing Customers (3-5Y)",
G7618&lt;=8,"Established Customers (6-8Y)",
G7618&lt;=10,"Loyal Customers (9-10Y)"
)</f>
        <v>Growing Customers (3-5Y)</v>
      </c>
    </row>
    <row r="7619" spans="1:18" x14ac:dyDescent="0.35">
      <c r="A7619">
        <v>15678779</v>
      </c>
      <c r="B7619" t="s">
        <v>2576</v>
      </c>
      <c r="C7619" t="s">
        <v>17</v>
      </c>
      <c r="D7619" t="s">
        <v>39</v>
      </c>
      <c r="E7619">
        <v>33</v>
      </c>
      <c r="F7619" t="s">
        <v>19</v>
      </c>
      <c r="G7619">
        <v>7</v>
      </c>
      <c r="H7619" s="4">
        <v>0</v>
      </c>
      <c r="I7619" t="s">
        <v>24</v>
      </c>
      <c r="J7619">
        <v>2</v>
      </c>
      <c r="K7619">
        <v>502</v>
      </c>
      <c r="L7619" t="s">
        <v>31</v>
      </c>
      <c r="M7619" t="s">
        <v>27</v>
      </c>
      <c r="N7619" t="s">
        <v>22</v>
      </c>
      <c r="O7619" s="4">
        <v>4082.52</v>
      </c>
      <c r="P7619" t="s">
        <v>28</v>
      </c>
      <c r="Q7619" t="str" cm="1">
        <f t="array" ref="Q7619">_xlfn.IFS(
O7619&lt;50000,"Low Salary (&lt;$50K)",
O7619&lt;90000,"Lower Middle ($50K-$90K)",
O7619&lt;130000,"Middle ($90K-$130K)",
O7619&lt;170000,"Upper Middle ($130K-$170K)",
O7619&gt;=170000,"High Salary (&gt;$170K)"
)</f>
        <v>Low Salary (&lt;$50K)</v>
      </c>
      <c r="R7619" t="str" cm="1">
        <f t="array" ref="R7619">_xlfn.IFS(
G7619&lt;=2,"New Customers (0-2Y)",
G7619&lt;=5,"Growing Customers (3-5Y)",
G7619&lt;=8,"Established Customers (6-8Y)",
G7619&lt;=10,"Loyal Customers (9-10Y)"
)</f>
        <v>Established Customers (6-8Y)</v>
      </c>
    </row>
    <row r="7620" spans="1:18" x14ac:dyDescent="0.35">
      <c r="A7620">
        <v>15752601</v>
      </c>
      <c r="B7620" t="s">
        <v>1923</v>
      </c>
      <c r="C7620" t="s">
        <v>17</v>
      </c>
      <c r="D7620" t="s">
        <v>18</v>
      </c>
      <c r="E7620">
        <v>40</v>
      </c>
      <c r="F7620" t="s">
        <v>19</v>
      </c>
      <c r="G7620">
        <v>7</v>
      </c>
      <c r="H7620" s="4">
        <v>0</v>
      </c>
      <c r="I7620" t="s">
        <v>24</v>
      </c>
      <c r="J7620">
        <v>2</v>
      </c>
      <c r="K7620">
        <v>578</v>
      </c>
      <c r="L7620" t="s">
        <v>31</v>
      </c>
      <c r="M7620" t="s">
        <v>27</v>
      </c>
      <c r="N7620" t="s">
        <v>32</v>
      </c>
      <c r="O7620" s="4">
        <v>102233.73</v>
      </c>
      <c r="P7620" t="s">
        <v>28</v>
      </c>
      <c r="Q7620" t="str" cm="1">
        <f t="array" ref="Q7620">_xlfn.IFS(
O7620&lt;50000,"Low Salary (&lt;$50K)",
O7620&lt;90000,"Lower Middle ($50K-$90K)",
O7620&lt;130000,"Middle ($90K-$130K)",
O7620&lt;170000,"Upper Middle ($130K-$170K)",
O7620&gt;=170000,"High Salary (&gt;$170K)"
)</f>
        <v>Middle ($90K-$130K)</v>
      </c>
      <c r="R7620" t="str" cm="1">
        <f t="array" ref="R7620">_xlfn.IFS(
G7620&lt;=2,"New Customers (0-2Y)",
G7620&lt;=5,"Growing Customers (3-5Y)",
G7620&lt;=8,"Established Customers (6-8Y)",
G7620&lt;=10,"Loyal Customers (9-10Y)"
)</f>
        <v>Established Customers (6-8Y)</v>
      </c>
    </row>
    <row r="7621" spans="1:18" x14ac:dyDescent="0.35">
      <c r="A7621">
        <v>15758477</v>
      </c>
      <c r="B7621" t="s">
        <v>2577</v>
      </c>
      <c r="C7621" t="s">
        <v>17</v>
      </c>
      <c r="D7621" t="s">
        <v>18</v>
      </c>
      <c r="E7621">
        <v>32</v>
      </c>
      <c r="F7621" t="s">
        <v>19</v>
      </c>
      <c r="G7621">
        <v>2</v>
      </c>
      <c r="H7621" s="4">
        <v>0</v>
      </c>
      <c r="I7621" t="s">
        <v>24</v>
      </c>
      <c r="J7621">
        <v>2</v>
      </c>
      <c r="K7621">
        <v>547</v>
      </c>
      <c r="L7621" t="s">
        <v>31</v>
      </c>
      <c r="M7621" t="s">
        <v>21</v>
      </c>
      <c r="N7621" t="s">
        <v>32</v>
      </c>
      <c r="O7621" s="4">
        <v>132002.82999999999</v>
      </c>
      <c r="P7621" t="s">
        <v>28</v>
      </c>
      <c r="Q7621" t="str" cm="1">
        <f t="array" ref="Q7621">_xlfn.IFS(
O7621&lt;50000,"Low Salary (&lt;$50K)",
O7621&lt;90000,"Lower Middle ($50K-$90K)",
O7621&lt;130000,"Middle ($90K-$130K)",
O7621&lt;170000,"Upper Middle ($130K-$170K)",
O7621&gt;=170000,"High Salary (&gt;$170K)"
)</f>
        <v>Upper Middle ($130K-$170K)</v>
      </c>
      <c r="R7621" t="str" cm="1">
        <f t="array" ref="R7621">_xlfn.IFS(
G7621&lt;=2,"New Customers (0-2Y)",
G7621&lt;=5,"Growing Customers (3-5Y)",
G7621&lt;=8,"Established Customers (6-8Y)",
G7621&lt;=10,"Loyal Customers (9-10Y)"
)</f>
        <v>New Customers (0-2Y)</v>
      </c>
    </row>
    <row r="7622" spans="1:18" x14ac:dyDescent="0.35">
      <c r="A7622">
        <v>15629133</v>
      </c>
      <c r="B7622" t="s">
        <v>368</v>
      </c>
      <c r="C7622" t="s">
        <v>17</v>
      </c>
      <c r="D7622" t="s">
        <v>18</v>
      </c>
      <c r="E7622">
        <v>27</v>
      </c>
      <c r="F7622" t="s">
        <v>43</v>
      </c>
      <c r="G7622">
        <v>9</v>
      </c>
      <c r="H7622" s="4">
        <v>0</v>
      </c>
      <c r="I7622" t="s">
        <v>24</v>
      </c>
      <c r="J7622">
        <v>2</v>
      </c>
      <c r="K7622">
        <v>579</v>
      </c>
      <c r="L7622" t="s">
        <v>31</v>
      </c>
      <c r="M7622" t="s">
        <v>21</v>
      </c>
      <c r="N7622" t="s">
        <v>32</v>
      </c>
      <c r="O7622" s="4">
        <v>126838.7</v>
      </c>
      <c r="P7622" t="s">
        <v>28</v>
      </c>
      <c r="Q7622" t="str" cm="1">
        <f t="array" ref="Q7622">_xlfn.IFS(
O7622&lt;50000,"Low Salary (&lt;$50K)",
O7622&lt;90000,"Lower Middle ($50K-$90K)",
O7622&lt;130000,"Middle ($90K-$130K)",
O7622&lt;170000,"Upper Middle ($130K-$170K)",
O7622&gt;=170000,"High Salary (&gt;$170K)"
)</f>
        <v>Middle ($90K-$130K)</v>
      </c>
      <c r="R7622" t="str" cm="1">
        <f t="array" ref="R7622">_xlfn.IFS(
G7622&lt;=2,"New Customers (0-2Y)",
G7622&lt;=5,"Growing Customers (3-5Y)",
G7622&lt;=8,"Established Customers (6-8Y)",
G7622&lt;=10,"Loyal Customers (9-10Y)"
)</f>
        <v>Loyal Customers (9-10Y)</v>
      </c>
    </row>
    <row r="7623" spans="1:18" x14ac:dyDescent="0.35">
      <c r="A7623">
        <v>15604963</v>
      </c>
      <c r="B7623" t="s">
        <v>661</v>
      </c>
      <c r="C7623" t="s">
        <v>17</v>
      </c>
      <c r="D7623" t="s">
        <v>39</v>
      </c>
      <c r="E7623">
        <v>39</v>
      </c>
      <c r="F7623" t="s">
        <v>19</v>
      </c>
      <c r="G7623">
        <v>5</v>
      </c>
      <c r="H7623" s="4">
        <v>0</v>
      </c>
      <c r="I7623" t="s">
        <v>24</v>
      </c>
      <c r="J7623">
        <v>2</v>
      </c>
      <c r="K7623">
        <v>661</v>
      </c>
      <c r="L7623" t="s">
        <v>35</v>
      </c>
      <c r="M7623" t="s">
        <v>27</v>
      </c>
      <c r="N7623" t="s">
        <v>32</v>
      </c>
      <c r="O7623" s="4">
        <v>181461.46</v>
      </c>
      <c r="P7623" t="s">
        <v>28</v>
      </c>
      <c r="Q7623" t="str" cm="1">
        <f t="array" ref="Q7623">_xlfn.IFS(
O7623&lt;50000,"Low Salary (&lt;$50K)",
O7623&lt;90000,"Lower Middle ($50K-$90K)",
O7623&lt;130000,"Middle ($90K-$130K)",
O7623&lt;170000,"Upper Middle ($130K-$170K)",
O7623&gt;=170000,"High Salary (&gt;$170K)"
)</f>
        <v>High Salary (&gt;$170K)</v>
      </c>
      <c r="R7623" t="str" cm="1">
        <f t="array" ref="R7623">_xlfn.IFS(
G7623&lt;=2,"New Customers (0-2Y)",
G7623&lt;=5,"Growing Customers (3-5Y)",
G7623&lt;=8,"Established Customers (6-8Y)",
G7623&lt;=10,"Loyal Customers (9-10Y)"
)</f>
        <v>Growing Customers (3-5Y)</v>
      </c>
    </row>
    <row r="7624" spans="1:18" x14ac:dyDescent="0.35">
      <c r="A7624">
        <v>15796413</v>
      </c>
      <c r="B7624" t="s">
        <v>1095</v>
      </c>
      <c r="C7624" t="s">
        <v>17</v>
      </c>
      <c r="D7624" t="s">
        <v>39</v>
      </c>
      <c r="E7624">
        <v>46</v>
      </c>
      <c r="F7624" t="s">
        <v>19</v>
      </c>
      <c r="G7624">
        <v>6</v>
      </c>
      <c r="H7624" s="4">
        <v>0</v>
      </c>
      <c r="I7624" t="s">
        <v>24</v>
      </c>
      <c r="J7624">
        <v>2</v>
      </c>
      <c r="K7624">
        <v>794</v>
      </c>
      <c r="L7624" t="s">
        <v>37</v>
      </c>
      <c r="M7624" t="s">
        <v>21</v>
      </c>
      <c r="N7624" t="s">
        <v>32</v>
      </c>
      <c r="O7624" s="4">
        <v>195325.74</v>
      </c>
      <c r="P7624" t="s">
        <v>28</v>
      </c>
      <c r="Q7624" t="str" cm="1">
        <f t="array" ref="Q7624">_xlfn.IFS(
O7624&lt;50000,"Low Salary (&lt;$50K)",
O7624&lt;90000,"Lower Middle ($50K-$90K)",
O7624&lt;130000,"Middle ($90K-$130K)",
O7624&lt;170000,"Upper Middle ($130K-$170K)",
O7624&gt;=170000,"High Salary (&gt;$170K)"
)</f>
        <v>High Salary (&gt;$170K)</v>
      </c>
      <c r="R7624" t="str" cm="1">
        <f t="array" ref="R7624">_xlfn.IFS(
G7624&lt;=2,"New Customers (0-2Y)",
G7624&lt;=5,"Growing Customers (3-5Y)",
G7624&lt;=8,"Established Customers (6-8Y)",
G7624&lt;=10,"Loyal Customers (9-10Y)"
)</f>
        <v>Established Customers (6-8Y)</v>
      </c>
    </row>
    <row r="7625" spans="1:18" x14ac:dyDescent="0.35">
      <c r="A7625">
        <v>15812470</v>
      </c>
      <c r="B7625" t="s">
        <v>1562</v>
      </c>
      <c r="C7625" t="s">
        <v>17</v>
      </c>
      <c r="D7625" t="s">
        <v>39</v>
      </c>
      <c r="E7625">
        <v>61</v>
      </c>
      <c r="F7625" t="s">
        <v>2967</v>
      </c>
      <c r="G7625">
        <v>5</v>
      </c>
      <c r="H7625" s="4">
        <v>0</v>
      </c>
      <c r="I7625" t="s">
        <v>24</v>
      </c>
      <c r="J7625">
        <v>2</v>
      </c>
      <c r="K7625">
        <v>719</v>
      </c>
      <c r="L7625" t="s">
        <v>35</v>
      </c>
      <c r="M7625" t="s">
        <v>27</v>
      </c>
      <c r="N7625" t="s">
        <v>22</v>
      </c>
      <c r="O7625" s="4">
        <v>29132.43</v>
      </c>
      <c r="P7625" t="s">
        <v>28</v>
      </c>
      <c r="Q7625" t="str" cm="1">
        <f t="array" ref="Q7625">_xlfn.IFS(
O7625&lt;50000,"Low Salary (&lt;$50K)",
O7625&lt;90000,"Lower Middle ($50K-$90K)",
O7625&lt;130000,"Middle ($90K-$130K)",
O7625&lt;170000,"Upper Middle ($130K-$170K)",
O7625&gt;=170000,"High Salary (&gt;$170K)"
)</f>
        <v>Low Salary (&lt;$50K)</v>
      </c>
      <c r="R7625" t="str" cm="1">
        <f t="array" ref="R7625">_xlfn.IFS(
G7625&lt;=2,"New Customers (0-2Y)",
G7625&lt;=5,"Growing Customers (3-5Y)",
G7625&lt;=8,"Established Customers (6-8Y)",
G7625&lt;=10,"Loyal Customers (9-10Y)"
)</f>
        <v>Growing Customers (3-5Y)</v>
      </c>
    </row>
    <row r="7626" spans="1:18" x14ac:dyDescent="0.35">
      <c r="A7626">
        <v>15587443</v>
      </c>
      <c r="B7626" t="s">
        <v>2578</v>
      </c>
      <c r="C7626" t="s">
        <v>17</v>
      </c>
      <c r="D7626" t="s">
        <v>18</v>
      </c>
      <c r="E7626">
        <v>69</v>
      </c>
      <c r="F7626" t="s">
        <v>2967</v>
      </c>
      <c r="G7626">
        <v>1</v>
      </c>
      <c r="H7626" s="4">
        <v>0</v>
      </c>
      <c r="I7626" t="s">
        <v>24</v>
      </c>
      <c r="J7626">
        <v>2</v>
      </c>
      <c r="K7626">
        <v>728</v>
      </c>
      <c r="L7626" t="s">
        <v>35</v>
      </c>
      <c r="M7626" t="s">
        <v>21</v>
      </c>
      <c r="N7626" t="s">
        <v>22</v>
      </c>
      <c r="O7626" s="4">
        <v>131804.85999999999</v>
      </c>
      <c r="P7626" t="s">
        <v>28</v>
      </c>
      <c r="Q7626" t="str" cm="1">
        <f t="array" ref="Q7626">_xlfn.IFS(
O7626&lt;50000,"Low Salary (&lt;$50K)",
O7626&lt;90000,"Lower Middle ($50K-$90K)",
O7626&lt;130000,"Middle ($90K-$130K)",
O7626&lt;170000,"Upper Middle ($130K-$170K)",
O7626&gt;=170000,"High Salary (&gt;$170K)"
)</f>
        <v>Upper Middle ($130K-$170K)</v>
      </c>
      <c r="R7626" t="str" cm="1">
        <f t="array" ref="R7626">_xlfn.IFS(
G7626&lt;=2,"New Customers (0-2Y)",
G7626&lt;=5,"Growing Customers (3-5Y)",
G7626&lt;=8,"Established Customers (6-8Y)",
G7626&lt;=10,"Loyal Customers (9-10Y)"
)</f>
        <v>New Customers (0-2Y)</v>
      </c>
    </row>
    <row r="7627" spans="1:18" x14ac:dyDescent="0.35">
      <c r="A7627">
        <v>15689692</v>
      </c>
      <c r="B7627" t="s">
        <v>595</v>
      </c>
      <c r="C7627" t="s">
        <v>42</v>
      </c>
      <c r="D7627" t="s">
        <v>39</v>
      </c>
      <c r="E7627">
        <v>19</v>
      </c>
      <c r="F7627" t="s">
        <v>43</v>
      </c>
      <c r="G7627">
        <v>3</v>
      </c>
      <c r="H7627" s="4">
        <v>150348.37</v>
      </c>
      <c r="I7627" t="s">
        <v>33</v>
      </c>
      <c r="J7627">
        <v>1</v>
      </c>
      <c r="K7627">
        <v>598</v>
      </c>
      <c r="L7627" t="s">
        <v>31</v>
      </c>
      <c r="M7627" t="s">
        <v>21</v>
      </c>
      <c r="N7627" t="s">
        <v>22</v>
      </c>
      <c r="O7627" s="4">
        <v>173784.04</v>
      </c>
      <c r="P7627" t="s">
        <v>28</v>
      </c>
      <c r="Q7627" t="str" cm="1">
        <f t="array" ref="Q7627">_xlfn.IFS(
O7627&lt;50000,"Low Salary (&lt;$50K)",
O7627&lt;90000,"Lower Middle ($50K-$90K)",
O7627&lt;130000,"Middle ($90K-$130K)",
O7627&lt;170000,"Upper Middle ($130K-$170K)",
O7627&gt;=170000,"High Salary (&gt;$170K)"
)</f>
        <v>High Salary (&gt;$170K)</v>
      </c>
      <c r="R7627" t="str" cm="1">
        <f t="array" ref="R7627">_xlfn.IFS(
G7627&lt;=2,"New Customers (0-2Y)",
G7627&lt;=5,"Growing Customers (3-5Y)",
G7627&lt;=8,"Established Customers (6-8Y)",
G7627&lt;=10,"Loyal Customers (9-10Y)"
)</f>
        <v>Growing Customers (3-5Y)</v>
      </c>
    </row>
    <row r="7628" spans="1:18" x14ac:dyDescent="0.35">
      <c r="A7628">
        <v>15779586</v>
      </c>
      <c r="B7628" t="s">
        <v>1201</v>
      </c>
      <c r="C7628" t="s">
        <v>42</v>
      </c>
      <c r="D7628" t="s">
        <v>18</v>
      </c>
      <c r="E7628">
        <v>46</v>
      </c>
      <c r="F7628" t="s">
        <v>19</v>
      </c>
      <c r="G7628">
        <v>3</v>
      </c>
      <c r="H7628" s="4">
        <v>115074.02</v>
      </c>
      <c r="I7628" t="s">
        <v>33</v>
      </c>
      <c r="J7628">
        <v>2</v>
      </c>
      <c r="K7628">
        <v>822</v>
      </c>
      <c r="L7628" t="s">
        <v>37</v>
      </c>
      <c r="M7628" t="s">
        <v>21</v>
      </c>
      <c r="N7628" t="s">
        <v>32</v>
      </c>
      <c r="O7628" s="4">
        <v>26249.86</v>
      </c>
      <c r="P7628" t="s">
        <v>28</v>
      </c>
      <c r="Q7628" t="str" cm="1">
        <f t="array" ref="Q7628">_xlfn.IFS(
O7628&lt;50000,"Low Salary (&lt;$50K)",
O7628&lt;90000,"Lower Middle ($50K-$90K)",
O7628&lt;130000,"Middle ($90K-$130K)",
O7628&lt;170000,"Upper Middle ($130K-$170K)",
O7628&gt;=170000,"High Salary (&gt;$170K)"
)</f>
        <v>Low Salary (&lt;$50K)</v>
      </c>
      <c r="R7628" t="str" cm="1">
        <f t="array" ref="R7628">_xlfn.IFS(
G7628&lt;=2,"New Customers (0-2Y)",
G7628&lt;=5,"Growing Customers (3-5Y)",
G7628&lt;=8,"Established Customers (6-8Y)",
G7628&lt;=10,"Loyal Customers (9-10Y)"
)</f>
        <v>Growing Customers (3-5Y)</v>
      </c>
    </row>
    <row r="7629" spans="1:18" x14ac:dyDescent="0.35">
      <c r="A7629">
        <v>15667588</v>
      </c>
      <c r="B7629" t="s">
        <v>1363</v>
      </c>
      <c r="C7629" t="s">
        <v>26</v>
      </c>
      <c r="D7629" t="s">
        <v>18</v>
      </c>
      <c r="E7629">
        <v>40</v>
      </c>
      <c r="F7629" t="s">
        <v>19</v>
      </c>
      <c r="G7629">
        <v>3</v>
      </c>
      <c r="H7629" s="4">
        <v>0</v>
      </c>
      <c r="I7629" t="s">
        <v>24</v>
      </c>
      <c r="J7629">
        <v>1</v>
      </c>
      <c r="K7629">
        <v>670</v>
      </c>
      <c r="L7629" t="s">
        <v>35</v>
      </c>
      <c r="M7629" t="s">
        <v>21</v>
      </c>
      <c r="N7629" t="s">
        <v>22</v>
      </c>
      <c r="O7629" s="4">
        <v>182650.15</v>
      </c>
      <c r="P7629" t="s">
        <v>28</v>
      </c>
      <c r="Q7629" t="str" cm="1">
        <f t="array" ref="Q7629">_xlfn.IFS(
O7629&lt;50000,"Low Salary (&lt;$50K)",
O7629&lt;90000,"Lower Middle ($50K-$90K)",
O7629&lt;130000,"Middle ($90K-$130K)",
O7629&lt;170000,"Upper Middle ($130K-$170K)",
O7629&gt;=170000,"High Salary (&gt;$170K)"
)</f>
        <v>High Salary (&gt;$170K)</v>
      </c>
      <c r="R7629" t="str" cm="1">
        <f t="array" ref="R7629">_xlfn.IFS(
G7629&lt;=2,"New Customers (0-2Y)",
G7629&lt;=5,"Growing Customers (3-5Y)",
G7629&lt;=8,"Established Customers (6-8Y)",
G7629&lt;=10,"Loyal Customers (9-10Y)"
)</f>
        <v>Growing Customers (3-5Y)</v>
      </c>
    </row>
    <row r="7630" spans="1:18" x14ac:dyDescent="0.35">
      <c r="A7630">
        <v>15624423</v>
      </c>
      <c r="B7630" t="s">
        <v>938</v>
      </c>
      <c r="C7630" t="s">
        <v>17</v>
      </c>
      <c r="D7630" t="s">
        <v>39</v>
      </c>
      <c r="E7630">
        <v>28</v>
      </c>
      <c r="F7630" t="s">
        <v>43</v>
      </c>
      <c r="G7630">
        <v>8</v>
      </c>
      <c r="H7630" s="4">
        <v>99986.98</v>
      </c>
      <c r="I7630" t="s">
        <v>29</v>
      </c>
      <c r="J7630">
        <v>1</v>
      </c>
      <c r="K7630">
        <v>850</v>
      </c>
      <c r="L7630" t="s">
        <v>37</v>
      </c>
      <c r="M7630" t="s">
        <v>21</v>
      </c>
      <c r="N7630" t="s">
        <v>32</v>
      </c>
      <c r="O7630" s="4">
        <v>196582.55</v>
      </c>
      <c r="P7630" t="s">
        <v>28</v>
      </c>
      <c r="Q7630" t="str" cm="1">
        <f t="array" ref="Q7630">_xlfn.IFS(
O7630&lt;50000,"Low Salary (&lt;$50K)",
O7630&lt;90000,"Lower Middle ($50K-$90K)",
O7630&lt;130000,"Middle ($90K-$130K)",
O7630&lt;170000,"Upper Middle ($130K-$170K)",
O7630&gt;=170000,"High Salary (&gt;$170K)"
)</f>
        <v>High Salary (&gt;$170K)</v>
      </c>
      <c r="R7630" t="str" cm="1">
        <f t="array" ref="R7630">_xlfn.IFS(
G7630&lt;=2,"New Customers (0-2Y)",
G7630&lt;=5,"Growing Customers (3-5Y)",
G7630&lt;=8,"Established Customers (6-8Y)",
G7630&lt;=10,"Loyal Customers (9-10Y)"
)</f>
        <v>Established Customers (6-8Y)</v>
      </c>
    </row>
    <row r="7631" spans="1:18" x14ac:dyDescent="0.35">
      <c r="A7631">
        <v>15591107</v>
      </c>
      <c r="B7631" t="s">
        <v>2579</v>
      </c>
      <c r="C7631" t="s">
        <v>42</v>
      </c>
      <c r="D7631" t="s">
        <v>18</v>
      </c>
      <c r="E7631">
        <v>68</v>
      </c>
      <c r="F7631" t="s">
        <v>2967</v>
      </c>
      <c r="G7631">
        <v>3</v>
      </c>
      <c r="H7631" s="4">
        <v>110357</v>
      </c>
      <c r="I7631" t="s">
        <v>33</v>
      </c>
      <c r="J7631">
        <v>1</v>
      </c>
      <c r="K7631">
        <v>723</v>
      </c>
      <c r="L7631" t="s">
        <v>35</v>
      </c>
      <c r="M7631" t="s">
        <v>27</v>
      </c>
      <c r="N7631" t="s">
        <v>32</v>
      </c>
      <c r="O7631" s="4">
        <v>141977.54</v>
      </c>
      <c r="P7631" t="s">
        <v>23</v>
      </c>
      <c r="Q7631" t="str" cm="1">
        <f t="array" ref="Q7631">_xlfn.IFS(
O7631&lt;50000,"Low Salary (&lt;$50K)",
O7631&lt;90000,"Lower Middle ($50K-$90K)",
O7631&lt;130000,"Middle ($90K-$130K)",
O7631&lt;170000,"Upper Middle ($130K-$170K)",
O7631&gt;=170000,"High Salary (&gt;$170K)"
)</f>
        <v>Upper Middle ($130K-$170K)</v>
      </c>
      <c r="R7631" t="str" cm="1">
        <f t="array" ref="R7631">_xlfn.IFS(
G7631&lt;=2,"New Customers (0-2Y)",
G7631&lt;=5,"Growing Customers (3-5Y)",
G7631&lt;=8,"Established Customers (6-8Y)",
G7631&lt;=10,"Loyal Customers (9-10Y)"
)</f>
        <v>Growing Customers (3-5Y)</v>
      </c>
    </row>
    <row r="7632" spans="1:18" x14ac:dyDescent="0.35">
      <c r="A7632">
        <v>15748986</v>
      </c>
      <c r="B7632" t="s">
        <v>1878</v>
      </c>
      <c r="C7632" t="s">
        <v>42</v>
      </c>
      <c r="D7632" t="s">
        <v>39</v>
      </c>
      <c r="E7632">
        <v>42</v>
      </c>
      <c r="F7632" t="s">
        <v>19</v>
      </c>
      <c r="G7632">
        <v>8</v>
      </c>
      <c r="H7632" s="4">
        <v>166685.92000000001</v>
      </c>
      <c r="I7632" t="s">
        <v>33</v>
      </c>
      <c r="J7632">
        <v>2</v>
      </c>
      <c r="K7632">
        <v>705</v>
      </c>
      <c r="L7632" t="s">
        <v>35</v>
      </c>
      <c r="M7632" t="s">
        <v>21</v>
      </c>
      <c r="N7632" t="s">
        <v>22</v>
      </c>
      <c r="O7632" s="4">
        <v>55313.51</v>
      </c>
      <c r="P7632" t="s">
        <v>28</v>
      </c>
      <c r="Q7632" t="str" cm="1">
        <f t="array" ref="Q7632">_xlfn.IFS(
O7632&lt;50000,"Low Salary (&lt;$50K)",
O7632&lt;90000,"Lower Middle ($50K-$90K)",
O7632&lt;130000,"Middle ($90K-$130K)",
O7632&lt;170000,"Upper Middle ($130K-$170K)",
O7632&gt;=170000,"High Salary (&gt;$170K)"
)</f>
        <v>Lower Middle ($50K-$90K)</v>
      </c>
      <c r="R7632" t="str" cm="1">
        <f t="array" ref="R7632">_xlfn.IFS(
G7632&lt;=2,"New Customers (0-2Y)",
G7632&lt;=5,"Growing Customers (3-5Y)",
G7632&lt;=8,"Established Customers (6-8Y)",
G7632&lt;=10,"Loyal Customers (9-10Y)"
)</f>
        <v>Established Customers (6-8Y)</v>
      </c>
    </row>
    <row r="7633" spans="1:18" x14ac:dyDescent="0.35">
      <c r="A7633">
        <v>15793896</v>
      </c>
      <c r="B7633" t="s">
        <v>1542</v>
      </c>
      <c r="C7633" t="s">
        <v>26</v>
      </c>
      <c r="D7633" t="s">
        <v>39</v>
      </c>
      <c r="E7633">
        <v>40</v>
      </c>
      <c r="F7633" t="s">
        <v>19</v>
      </c>
      <c r="G7633">
        <v>7</v>
      </c>
      <c r="H7633" s="4">
        <v>95312.8</v>
      </c>
      <c r="I7633" t="s">
        <v>29</v>
      </c>
      <c r="J7633">
        <v>1</v>
      </c>
      <c r="K7633">
        <v>677</v>
      </c>
      <c r="L7633" t="s">
        <v>35</v>
      </c>
      <c r="M7633" t="s">
        <v>21</v>
      </c>
      <c r="N7633" t="s">
        <v>22</v>
      </c>
      <c r="O7633" s="4">
        <v>62944.75</v>
      </c>
      <c r="P7633" t="s">
        <v>28</v>
      </c>
      <c r="Q7633" t="str" cm="1">
        <f t="array" ref="Q7633">_xlfn.IFS(
O7633&lt;50000,"Low Salary (&lt;$50K)",
O7633&lt;90000,"Lower Middle ($50K-$90K)",
O7633&lt;130000,"Middle ($90K-$130K)",
O7633&lt;170000,"Upper Middle ($130K-$170K)",
O7633&gt;=170000,"High Salary (&gt;$170K)"
)</f>
        <v>Lower Middle ($50K-$90K)</v>
      </c>
      <c r="R7633" t="str" cm="1">
        <f t="array" ref="R7633">_xlfn.IFS(
G7633&lt;=2,"New Customers (0-2Y)",
G7633&lt;=5,"Growing Customers (3-5Y)",
G7633&lt;=8,"Established Customers (6-8Y)",
G7633&lt;=10,"Loyal Customers (9-10Y)"
)</f>
        <v>Established Customers (6-8Y)</v>
      </c>
    </row>
    <row r="7634" spans="1:18" x14ac:dyDescent="0.35">
      <c r="A7634">
        <v>15620570</v>
      </c>
      <c r="B7634" t="s">
        <v>1464</v>
      </c>
      <c r="C7634" t="s">
        <v>17</v>
      </c>
      <c r="D7634" t="s">
        <v>39</v>
      </c>
      <c r="E7634">
        <v>43</v>
      </c>
      <c r="F7634" t="s">
        <v>19</v>
      </c>
      <c r="G7634">
        <v>4</v>
      </c>
      <c r="H7634" s="4">
        <v>202443.47</v>
      </c>
      <c r="I7634" t="s">
        <v>33</v>
      </c>
      <c r="J7634">
        <v>1</v>
      </c>
      <c r="K7634">
        <v>736</v>
      </c>
      <c r="L7634" t="s">
        <v>35</v>
      </c>
      <c r="M7634" t="s">
        <v>21</v>
      </c>
      <c r="N7634" t="s">
        <v>32</v>
      </c>
      <c r="O7634" s="4">
        <v>72375.03</v>
      </c>
      <c r="P7634" t="s">
        <v>28</v>
      </c>
      <c r="Q7634" t="str" cm="1">
        <f t="array" ref="Q7634">_xlfn.IFS(
O7634&lt;50000,"Low Salary (&lt;$50K)",
O7634&lt;90000,"Lower Middle ($50K-$90K)",
O7634&lt;130000,"Middle ($90K-$130K)",
O7634&lt;170000,"Upper Middle ($130K-$170K)",
O7634&gt;=170000,"High Salary (&gt;$170K)"
)</f>
        <v>Lower Middle ($50K-$90K)</v>
      </c>
      <c r="R7634" t="str" cm="1">
        <f t="array" ref="R7634">_xlfn.IFS(
G7634&lt;=2,"New Customers (0-2Y)",
G7634&lt;=5,"Growing Customers (3-5Y)",
G7634&lt;=8,"Established Customers (6-8Y)",
G7634&lt;=10,"Loyal Customers (9-10Y)"
)</f>
        <v>Growing Customers (3-5Y)</v>
      </c>
    </row>
    <row r="7635" spans="1:18" x14ac:dyDescent="0.35">
      <c r="A7635">
        <v>15727811</v>
      </c>
      <c r="B7635" t="s">
        <v>633</v>
      </c>
      <c r="C7635" t="s">
        <v>42</v>
      </c>
      <c r="D7635" t="s">
        <v>18</v>
      </c>
      <c r="E7635">
        <v>47</v>
      </c>
      <c r="F7635" t="s">
        <v>19</v>
      </c>
      <c r="G7635">
        <v>0</v>
      </c>
      <c r="H7635" s="4">
        <v>109493.62</v>
      </c>
      <c r="I7635" t="s">
        <v>33</v>
      </c>
      <c r="J7635">
        <v>1</v>
      </c>
      <c r="K7635">
        <v>661</v>
      </c>
      <c r="L7635" t="s">
        <v>35</v>
      </c>
      <c r="M7635" t="s">
        <v>27</v>
      </c>
      <c r="N7635" t="s">
        <v>32</v>
      </c>
      <c r="O7635" s="4">
        <v>188324.01</v>
      </c>
      <c r="P7635" t="s">
        <v>23</v>
      </c>
      <c r="Q7635" t="str" cm="1">
        <f t="array" ref="Q7635">_xlfn.IFS(
O7635&lt;50000,"Low Salary (&lt;$50K)",
O7635&lt;90000,"Lower Middle ($50K-$90K)",
O7635&lt;130000,"Middle ($90K-$130K)",
O7635&lt;170000,"Upper Middle ($130K-$170K)",
O7635&gt;=170000,"High Salary (&gt;$170K)"
)</f>
        <v>High Salary (&gt;$170K)</v>
      </c>
      <c r="R7635" t="str" cm="1">
        <f t="array" ref="R7635">_xlfn.IFS(
G7635&lt;=2,"New Customers (0-2Y)",
G7635&lt;=5,"Growing Customers (3-5Y)",
G7635&lt;=8,"Established Customers (6-8Y)",
G7635&lt;=10,"Loyal Customers (9-10Y)"
)</f>
        <v>New Customers (0-2Y)</v>
      </c>
    </row>
    <row r="7636" spans="1:18" x14ac:dyDescent="0.35">
      <c r="A7636">
        <v>15707681</v>
      </c>
      <c r="B7636" t="s">
        <v>554</v>
      </c>
      <c r="C7636" t="s">
        <v>42</v>
      </c>
      <c r="D7636" t="s">
        <v>39</v>
      </c>
      <c r="E7636">
        <v>38</v>
      </c>
      <c r="F7636" t="s">
        <v>19</v>
      </c>
      <c r="G7636">
        <v>9</v>
      </c>
      <c r="H7636" s="4">
        <v>88977.39</v>
      </c>
      <c r="I7636" t="s">
        <v>29</v>
      </c>
      <c r="J7636">
        <v>2</v>
      </c>
      <c r="K7636">
        <v>501</v>
      </c>
      <c r="L7636" t="s">
        <v>31</v>
      </c>
      <c r="M7636" t="s">
        <v>27</v>
      </c>
      <c r="N7636" t="s">
        <v>22</v>
      </c>
      <c r="O7636" s="4">
        <v>133403.07</v>
      </c>
      <c r="P7636" t="s">
        <v>28</v>
      </c>
      <c r="Q7636" t="str" cm="1">
        <f t="array" ref="Q7636">_xlfn.IFS(
O7636&lt;50000,"Low Salary (&lt;$50K)",
O7636&lt;90000,"Lower Middle ($50K-$90K)",
O7636&lt;130000,"Middle ($90K-$130K)",
O7636&lt;170000,"Upper Middle ($130K-$170K)",
O7636&gt;=170000,"High Salary (&gt;$170K)"
)</f>
        <v>Upper Middle ($130K-$170K)</v>
      </c>
      <c r="R7636" t="str" cm="1">
        <f t="array" ref="R7636">_xlfn.IFS(
G7636&lt;=2,"New Customers (0-2Y)",
G7636&lt;=5,"Growing Customers (3-5Y)",
G7636&lt;=8,"Established Customers (6-8Y)",
G7636&lt;=10,"Loyal Customers (9-10Y)"
)</f>
        <v>Loyal Customers (9-10Y)</v>
      </c>
    </row>
    <row r="7637" spans="1:18" x14ac:dyDescent="0.35">
      <c r="A7637">
        <v>15702030</v>
      </c>
      <c r="B7637" t="s">
        <v>2580</v>
      </c>
      <c r="C7637" t="s">
        <v>17</v>
      </c>
      <c r="D7637" t="s">
        <v>18</v>
      </c>
      <c r="E7637">
        <v>29</v>
      </c>
      <c r="F7637" t="s">
        <v>43</v>
      </c>
      <c r="G7637">
        <v>2</v>
      </c>
      <c r="H7637" s="4">
        <v>104982.57</v>
      </c>
      <c r="I7637" t="s">
        <v>33</v>
      </c>
      <c r="J7637">
        <v>1</v>
      </c>
      <c r="K7637">
        <v>516</v>
      </c>
      <c r="L7637" t="s">
        <v>31</v>
      </c>
      <c r="M7637" t="s">
        <v>21</v>
      </c>
      <c r="N7637" t="s">
        <v>32</v>
      </c>
      <c r="O7637" s="4">
        <v>157378.5</v>
      </c>
      <c r="P7637" t="s">
        <v>28</v>
      </c>
      <c r="Q7637" t="str" cm="1">
        <f t="array" ref="Q7637">_xlfn.IFS(
O7637&lt;50000,"Low Salary (&lt;$50K)",
O7637&lt;90000,"Lower Middle ($50K-$90K)",
O7637&lt;130000,"Middle ($90K-$130K)",
O7637&lt;170000,"Upper Middle ($130K-$170K)",
O7637&gt;=170000,"High Salary (&gt;$170K)"
)</f>
        <v>Upper Middle ($130K-$170K)</v>
      </c>
      <c r="R7637" t="str" cm="1">
        <f t="array" ref="R7637">_xlfn.IFS(
G7637&lt;=2,"New Customers (0-2Y)",
G7637&lt;=5,"Growing Customers (3-5Y)",
G7637&lt;=8,"Established Customers (6-8Y)",
G7637&lt;=10,"Loyal Customers (9-10Y)"
)</f>
        <v>New Customers (0-2Y)</v>
      </c>
    </row>
    <row r="7638" spans="1:18" x14ac:dyDescent="0.35">
      <c r="A7638">
        <v>15673238</v>
      </c>
      <c r="B7638" t="s">
        <v>2072</v>
      </c>
      <c r="C7638" t="s">
        <v>42</v>
      </c>
      <c r="D7638" t="s">
        <v>18</v>
      </c>
      <c r="E7638">
        <v>59</v>
      </c>
      <c r="F7638" t="s">
        <v>19</v>
      </c>
      <c r="G7638">
        <v>8</v>
      </c>
      <c r="H7638" s="4">
        <v>154110.99</v>
      </c>
      <c r="I7638" t="s">
        <v>33</v>
      </c>
      <c r="J7638">
        <v>2</v>
      </c>
      <c r="K7638">
        <v>517</v>
      </c>
      <c r="L7638" t="s">
        <v>31</v>
      </c>
      <c r="M7638" t="s">
        <v>21</v>
      </c>
      <c r="N7638" t="s">
        <v>32</v>
      </c>
      <c r="O7638" s="4">
        <v>101240.08</v>
      </c>
      <c r="P7638" t="s">
        <v>23</v>
      </c>
      <c r="Q7638" t="str" cm="1">
        <f t="array" ref="Q7638">_xlfn.IFS(
O7638&lt;50000,"Low Salary (&lt;$50K)",
O7638&lt;90000,"Lower Middle ($50K-$90K)",
O7638&lt;130000,"Middle ($90K-$130K)",
O7638&lt;170000,"Upper Middle ($130K-$170K)",
O7638&gt;=170000,"High Salary (&gt;$170K)"
)</f>
        <v>Middle ($90K-$130K)</v>
      </c>
      <c r="R7638" t="str" cm="1">
        <f t="array" ref="R7638">_xlfn.IFS(
G7638&lt;=2,"New Customers (0-2Y)",
G7638&lt;=5,"Growing Customers (3-5Y)",
G7638&lt;=8,"Established Customers (6-8Y)",
G7638&lt;=10,"Loyal Customers (9-10Y)"
)</f>
        <v>Established Customers (6-8Y)</v>
      </c>
    </row>
    <row r="7639" spans="1:18" x14ac:dyDescent="0.35">
      <c r="A7639">
        <v>15604196</v>
      </c>
      <c r="B7639" t="s">
        <v>963</v>
      </c>
      <c r="C7639" t="s">
        <v>17</v>
      </c>
      <c r="D7639" t="s">
        <v>39</v>
      </c>
      <c r="E7639">
        <v>32</v>
      </c>
      <c r="F7639" t="s">
        <v>19</v>
      </c>
      <c r="G7639">
        <v>6</v>
      </c>
      <c r="H7639" s="4">
        <v>185714.28</v>
      </c>
      <c r="I7639" t="s">
        <v>33</v>
      </c>
      <c r="J7639">
        <v>1</v>
      </c>
      <c r="K7639">
        <v>766</v>
      </c>
      <c r="L7639" t="s">
        <v>35</v>
      </c>
      <c r="M7639" t="s">
        <v>21</v>
      </c>
      <c r="N7639" t="s">
        <v>22</v>
      </c>
      <c r="O7639" s="4">
        <v>102502.5</v>
      </c>
      <c r="P7639" t="s">
        <v>28</v>
      </c>
      <c r="Q7639" t="str" cm="1">
        <f t="array" ref="Q7639">_xlfn.IFS(
O7639&lt;50000,"Low Salary (&lt;$50K)",
O7639&lt;90000,"Lower Middle ($50K-$90K)",
O7639&lt;130000,"Middle ($90K-$130K)",
O7639&lt;170000,"Upper Middle ($130K-$170K)",
O7639&gt;=170000,"High Salary (&gt;$170K)"
)</f>
        <v>Middle ($90K-$130K)</v>
      </c>
      <c r="R7639" t="str" cm="1">
        <f t="array" ref="R7639">_xlfn.IFS(
G7639&lt;=2,"New Customers (0-2Y)",
G7639&lt;=5,"Growing Customers (3-5Y)",
G7639&lt;=8,"Established Customers (6-8Y)",
G7639&lt;=10,"Loyal Customers (9-10Y)"
)</f>
        <v>Established Customers (6-8Y)</v>
      </c>
    </row>
    <row r="7640" spans="1:18" x14ac:dyDescent="0.35">
      <c r="A7640">
        <v>15769356</v>
      </c>
      <c r="B7640" t="s">
        <v>241</v>
      </c>
      <c r="C7640" t="s">
        <v>42</v>
      </c>
      <c r="D7640" t="s">
        <v>18</v>
      </c>
      <c r="E7640">
        <v>23</v>
      </c>
      <c r="F7640" t="s">
        <v>43</v>
      </c>
      <c r="G7640">
        <v>3</v>
      </c>
      <c r="H7640" s="4">
        <v>116022.53</v>
      </c>
      <c r="I7640" t="s">
        <v>33</v>
      </c>
      <c r="J7640">
        <v>2</v>
      </c>
      <c r="K7640">
        <v>520</v>
      </c>
      <c r="L7640" t="s">
        <v>31</v>
      </c>
      <c r="M7640" t="s">
        <v>21</v>
      </c>
      <c r="N7640" t="s">
        <v>22</v>
      </c>
      <c r="O7640" s="4">
        <v>37577.660000000003</v>
      </c>
      <c r="P7640" t="s">
        <v>28</v>
      </c>
      <c r="Q7640" t="str" cm="1">
        <f t="array" ref="Q7640">_xlfn.IFS(
O7640&lt;50000,"Low Salary (&lt;$50K)",
O7640&lt;90000,"Lower Middle ($50K-$90K)",
O7640&lt;130000,"Middle ($90K-$130K)",
O7640&lt;170000,"Upper Middle ($130K-$170K)",
O7640&gt;=170000,"High Salary (&gt;$170K)"
)</f>
        <v>Low Salary (&lt;$50K)</v>
      </c>
      <c r="R7640" t="str" cm="1">
        <f t="array" ref="R7640">_xlfn.IFS(
G7640&lt;=2,"New Customers (0-2Y)",
G7640&lt;=5,"Growing Customers (3-5Y)",
G7640&lt;=8,"Established Customers (6-8Y)",
G7640&lt;=10,"Loyal Customers (9-10Y)"
)</f>
        <v>Growing Customers (3-5Y)</v>
      </c>
    </row>
    <row r="7641" spans="1:18" x14ac:dyDescent="0.35">
      <c r="A7641">
        <v>15665590</v>
      </c>
      <c r="B7641" t="s">
        <v>716</v>
      </c>
      <c r="C7641" t="s">
        <v>17</v>
      </c>
      <c r="D7641" t="s">
        <v>39</v>
      </c>
      <c r="E7641">
        <v>46</v>
      </c>
      <c r="F7641" t="s">
        <v>19</v>
      </c>
      <c r="G7641">
        <v>6</v>
      </c>
      <c r="H7641" s="4">
        <v>0</v>
      </c>
      <c r="I7641" t="s">
        <v>24</v>
      </c>
      <c r="J7641">
        <v>2</v>
      </c>
      <c r="K7641">
        <v>541</v>
      </c>
      <c r="L7641" t="s">
        <v>31</v>
      </c>
      <c r="M7641" t="s">
        <v>21</v>
      </c>
      <c r="N7641" t="s">
        <v>22</v>
      </c>
      <c r="O7641" s="4">
        <v>83456.67</v>
      </c>
      <c r="P7641" t="s">
        <v>28</v>
      </c>
      <c r="Q7641" t="str" cm="1">
        <f t="array" ref="Q7641">_xlfn.IFS(
O7641&lt;50000,"Low Salary (&lt;$50K)",
O7641&lt;90000,"Lower Middle ($50K-$90K)",
O7641&lt;130000,"Middle ($90K-$130K)",
O7641&lt;170000,"Upper Middle ($130K-$170K)",
O7641&gt;=170000,"High Salary (&gt;$170K)"
)</f>
        <v>Lower Middle ($50K-$90K)</v>
      </c>
      <c r="R7641" t="str" cm="1">
        <f t="array" ref="R7641">_xlfn.IFS(
G7641&lt;=2,"New Customers (0-2Y)",
G7641&lt;=5,"Growing Customers (3-5Y)",
G7641&lt;=8,"Established Customers (6-8Y)",
G7641&lt;=10,"Loyal Customers (9-10Y)"
)</f>
        <v>Established Customers (6-8Y)</v>
      </c>
    </row>
    <row r="7642" spans="1:18" x14ac:dyDescent="0.35">
      <c r="A7642">
        <v>15572361</v>
      </c>
      <c r="B7642" t="s">
        <v>2581</v>
      </c>
      <c r="C7642" t="s">
        <v>42</v>
      </c>
      <c r="D7642" t="s">
        <v>18</v>
      </c>
      <c r="E7642">
        <v>34</v>
      </c>
      <c r="F7642" t="s">
        <v>19</v>
      </c>
      <c r="G7642">
        <v>2</v>
      </c>
      <c r="H7642" s="4">
        <v>164011.48000000001</v>
      </c>
      <c r="I7642" t="s">
        <v>33</v>
      </c>
      <c r="J7642">
        <v>1</v>
      </c>
      <c r="K7642">
        <v>790</v>
      </c>
      <c r="L7642" t="s">
        <v>37</v>
      </c>
      <c r="M7642" t="s">
        <v>21</v>
      </c>
      <c r="N7642" t="s">
        <v>32</v>
      </c>
      <c r="O7642" s="4">
        <v>199420.41</v>
      </c>
      <c r="P7642" t="s">
        <v>28</v>
      </c>
      <c r="Q7642" t="str" cm="1">
        <f t="array" ref="Q7642">_xlfn.IFS(
O7642&lt;50000,"Low Salary (&lt;$50K)",
O7642&lt;90000,"Lower Middle ($50K-$90K)",
O7642&lt;130000,"Middle ($90K-$130K)",
O7642&lt;170000,"Upper Middle ($130K-$170K)",
O7642&gt;=170000,"High Salary (&gt;$170K)"
)</f>
        <v>High Salary (&gt;$170K)</v>
      </c>
      <c r="R7642" t="str" cm="1">
        <f t="array" ref="R7642">_xlfn.IFS(
G7642&lt;=2,"New Customers (0-2Y)",
G7642&lt;=5,"Growing Customers (3-5Y)",
G7642&lt;=8,"Established Customers (6-8Y)",
G7642&lt;=10,"Loyal Customers (9-10Y)"
)</f>
        <v>New Customers (0-2Y)</v>
      </c>
    </row>
    <row r="7643" spans="1:18" x14ac:dyDescent="0.35">
      <c r="A7643">
        <v>15667460</v>
      </c>
      <c r="B7643" t="s">
        <v>716</v>
      </c>
      <c r="C7643" t="s">
        <v>17</v>
      </c>
      <c r="D7643" t="s">
        <v>39</v>
      </c>
      <c r="E7643">
        <v>31</v>
      </c>
      <c r="F7643" t="s">
        <v>19</v>
      </c>
      <c r="G7643">
        <v>9</v>
      </c>
      <c r="H7643" s="4">
        <v>0</v>
      </c>
      <c r="I7643" t="s">
        <v>24</v>
      </c>
      <c r="J7643">
        <v>2</v>
      </c>
      <c r="K7643">
        <v>797</v>
      </c>
      <c r="L7643" t="s">
        <v>37</v>
      </c>
      <c r="M7643" t="s">
        <v>21</v>
      </c>
      <c r="N7643" t="s">
        <v>22</v>
      </c>
      <c r="O7643" s="4">
        <v>24748.89</v>
      </c>
      <c r="P7643" t="s">
        <v>28</v>
      </c>
      <c r="Q7643" t="str" cm="1">
        <f t="array" ref="Q7643">_xlfn.IFS(
O7643&lt;50000,"Low Salary (&lt;$50K)",
O7643&lt;90000,"Lower Middle ($50K-$90K)",
O7643&lt;130000,"Middle ($90K-$130K)",
O7643&lt;170000,"Upper Middle ($130K-$170K)",
O7643&gt;=170000,"High Salary (&gt;$170K)"
)</f>
        <v>Low Salary (&lt;$50K)</v>
      </c>
      <c r="R7643" t="str" cm="1">
        <f t="array" ref="R7643">_xlfn.IFS(
G7643&lt;=2,"New Customers (0-2Y)",
G7643&lt;=5,"Growing Customers (3-5Y)",
G7643&lt;=8,"Established Customers (6-8Y)",
G7643&lt;=10,"Loyal Customers (9-10Y)"
)</f>
        <v>Loyal Customers (9-10Y)</v>
      </c>
    </row>
    <row r="7644" spans="1:18" x14ac:dyDescent="0.35">
      <c r="A7644">
        <v>15654760</v>
      </c>
      <c r="B7644" t="s">
        <v>798</v>
      </c>
      <c r="C7644" t="s">
        <v>17</v>
      </c>
      <c r="D7644" t="s">
        <v>39</v>
      </c>
      <c r="E7644">
        <v>40</v>
      </c>
      <c r="F7644" t="s">
        <v>19</v>
      </c>
      <c r="G7644">
        <v>1</v>
      </c>
      <c r="H7644" s="4">
        <v>101514.89</v>
      </c>
      <c r="I7644" t="s">
        <v>33</v>
      </c>
      <c r="J7644">
        <v>1</v>
      </c>
      <c r="K7644">
        <v>811</v>
      </c>
      <c r="L7644" t="s">
        <v>37</v>
      </c>
      <c r="M7644" t="s">
        <v>21</v>
      </c>
      <c r="N7644" t="s">
        <v>22</v>
      </c>
      <c r="O7644" s="4">
        <v>121765</v>
      </c>
      <c r="P7644" t="s">
        <v>28</v>
      </c>
      <c r="Q7644" t="str" cm="1">
        <f t="array" ref="Q7644">_xlfn.IFS(
O7644&lt;50000,"Low Salary (&lt;$50K)",
O7644&lt;90000,"Lower Middle ($50K-$90K)",
O7644&lt;130000,"Middle ($90K-$130K)",
O7644&lt;170000,"Upper Middle ($130K-$170K)",
O7644&gt;=170000,"High Salary (&gt;$170K)"
)</f>
        <v>Middle ($90K-$130K)</v>
      </c>
      <c r="R7644" t="str" cm="1">
        <f t="array" ref="R7644">_xlfn.IFS(
G7644&lt;=2,"New Customers (0-2Y)",
G7644&lt;=5,"Growing Customers (3-5Y)",
G7644&lt;=8,"Established Customers (6-8Y)",
G7644&lt;=10,"Loyal Customers (9-10Y)"
)</f>
        <v>New Customers (0-2Y)</v>
      </c>
    </row>
    <row r="7645" spans="1:18" x14ac:dyDescent="0.35">
      <c r="A7645">
        <v>15632669</v>
      </c>
      <c r="B7645" t="s">
        <v>2572</v>
      </c>
      <c r="C7645" t="s">
        <v>26</v>
      </c>
      <c r="D7645" t="s">
        <v>18</v>
      </c>
      <c r="E7645">
        <v>32</v>
      </c>
      <c r="F7645" t="s">
        <v>19</v>
      </c>
      <c r="G7645">
        <v>4</v>
      </c>
      <c r="H7645" s="4">
        <v>0</v>
      </c>
      <c r="I7645" t="s">
        <v>24</v>
      </c>
      <c r="J7645">
        <v>2</v>
      </c>
      <c r="K7645">
        <v>722</v>
      </c>
      <c r="L7645" t="s">
        <v>35</v>
      </c>
      <c r="M7645" t="s">
        <v>21</v>
      </c>
      <c r="N7645" t="s">
        <v>22</v>
      </c>
      <c r="O7645" s="4">
        <v>113666.48</v>
      </c>
      <c r="P7645" t="s">
        <v>28</v>
      </c>
      <c r="Q7645" t="str" cm="1">
        <f t="array" ref="Q7645">_xlfn.IFS(
O7645&lt;50000,"Low Salary (&lt;$50K)",
O7645&lt;90000,"Lower Middle ($50K-$90K)",
O7645&lt;130000,"Middle ($90K-$130K)",
O7645&lt;170000,"Upper Middle ($130K-$170K)",
O7645&gt;=170000,"High Salary (&gt;$170K)"
)</f>
        <v>Middle ($90K-$130K)</v>
      </c>
      <c r="R7645" t="str" cm="1">
        <f t="array" ref="R7645">_xlfn.IFS(
G7645&lt;=2,"New Customers (0-2Y)",
G7645&lt;=5,"Growing Customers (3-5Y)",
G7645&lt;=8,"Established Customers (6-8Y)",
G7645&lt;=10,"Loyal Customers (9-10Y)"
)</f>
        <v>Growing Customers (3-5Y)</v>
      </c>
    </row>
    <row r="7646" spans="1:18" x14ac:dyDescent="0.35">
      <c r="A7646">
        <v>15613673</v>
      </c>
      <c r="B7646" t="s">
        <v>324</v>
      </c>
      <c r="C7646" t="s">
        <v>17</v>
      </c>
      <c r="D7646" t="s">
        <v>39</v>
      </c>
      <c r="E7646">
        <v>28</v>
      </c>
      <c r="F7646" t="s">
        <v>43</v>
      </c>
      <c r="G7646">
        <v>9</v>
      </c>
      <c r="H7646" s="4">
        <v>0</v>
      </c>
      <c r="I7646" t="s">
        <v>24</v>
      </c>
      <c r="J7646">
        <v>1</v>
      </c>
      <c r="K7646">
        <v>675</v>
      </c>
      <c r="L7646" t="s">
        <v>35</v>
      </c>
      <c r="M7646" t="s">
        <v>21</v>
      </c>
      <c r="N7646" t="s">
        <v>32</v>
      </c>
      <c r="O7646" s="4">
        <v>134110.93</v>
      </c>
      <c r="P7646" t="s">
        <v>28</v>
      </c>
      <c r="Q7646" t="str" cm="1">
        <f t="array" ref="Q7646">_xlfn.IFS(
O7646&lt;50000,"Low Salary (&lt;$50K)",
O7646&lt;90000,"Lower Middle ($50K-$90K)",
O7646&lt;130000,"Middle ($90K-$130K)",
O7646&lt;170000,"Upper Middle ($130K-$170K)",
O7646&gt;=170000,"High Salary (&gt;$170K)"
)</f>
        <v>Upper Middle ($130K-$170K)</v>
      </c>
      <c r="R7646" t="str" cm="1">
        <f t="array" ref="R7646">_xlfn.IFS(
G7646&lt;=2,"New Customers (0-2Y)",
G7646&lt;=5,"Growing Customers (3-5Y)",
G7646&lt;=8,"Established Customers (6-8Y)",
G7646&lt;=10,"Loyal Customers (9-10Y)"
)</f>
        <v>Loyal Customers (9-10Y)</v>
      </c>
    </row>
    <row r="7647" spans="1:18" x14ac:dyDescent="0.35">
      <c r="A7647">
        <v>15698522</v>
      </c>
      <c r="B7647" t="s">
        <v>871</v>
      </c>
      <c r="C7647" t="s">
        <v>42</v>
      </c>
      <c r="D7647" t="s">
        <v>39</v>
      </c>
      <c r="E7647">
        <v>39</v>
      </c>
      <c r="F7647" t="s">
        <v>19</v>
      </c>
      <c r="G7647">
        <v>9</v>
      </c>
      <c r="H7647" s="4">
        <v>134599.32999999999</v>
      </c>
      <c r="I7647" t="s">
        <v>33</v>
      </c>
      <c r="J7647">
        <v>2</v>
      </c>
      <c r="K7647">
        <v>660</v>
      </c>
      <c r="L7647" t="s">
        <v>35</v>
      </c>
      <c r="M7647" t="s">
        <v>21</v>
      </c>
      <c r="N7647" t="s">
        <v>32</v>
      </c>
      <c r="O7647" s="4">
        <v>183095.87</v>
      </c>
      <c r="P7647" t="s">
        <v>28</v>
      </c>
      <c r="Q7647" t="str" cm="1">
        <f t="array" ref="Q7647">_xlfn.IFS(
O7647&lt;50000,"Low Salary (&lt;$50K)",
O7647&lt;90000,"Lower Middle ($50K-$90K)",
O7647&lt;130000,"Middle ($90K-$130K)",
O7647&lt;170000,"Upper Middle ($130K-$170K)",
O7647&gt;=170000,"High Salary (&gt;$170K)"
)</f>
        <v>High Salary (&gt;$170K)</v>
      </c>
      <c r="R7647" t="str" cm="1">
        <f t="array" ref="R7647">_xlfn.IFS(
G7647&lt;=2,"New Customers (0-2Y)",
G7647&lt;=5,"Growing Customers (3-5Y)",
G7647&lt;=8,"Established Customers (6-8Y)",
G7647&lt;=10,"Loyal Customers (9-10Y)"
)</f>
        <v>Loyal Customers (9-10Y)</v>
      </c>
    </row>
    <row r="7648" spans="1:18" x14ac:dyDescent="0.35">
      <c r="A7648">
        <v>15741633</v>
      </c>
      <c r="B7648" t="s">
        <v>156</v>
      </c>
      <c r="C7648" t="s">
        <v>26</v>
      </c>
      <c r="D7648" t="s">
        <v>39</v>
      </c>
      <c r="E7648">
        <v>32</v>
      </c>
      <c r="F7648" t="s">
        <v>19</v>
      </c>
      <c r="G7648">
        <v>10</v>
      </c>
      <c r="H7648" s="4">
        <v>147511.26</v>
      </c>
      <c r="I7648" t="s">
        <v>33</v>
      </c>
      <c r="J7648">
        <v>1</v>
      </c>
      <c r="K7648">
        <v>566</v>
      </c>
      <c r="L7648" t="s">
        <v>31</v>
      </c>
      <c r="M7648" t="s">
        <v>21</v>
      </c>
      <c r="N7648" t="s">
        <v>22</v>
      </c>
      <c r="O7648" s="4">
        <v>159891.03</v>
      </c>
      <c r="P7648" t="s">
        <v>28</v>
      </c>
      <c r="Q7648" t="str" cm="1">
        <f t="array" ref="Q7648">_xlfn.IFS(
O7648&lt;50000,"Low Salary (&lt;$50K)",
O7648&lt;90000,"Lower Middle ($50K-$90K)",
O7648&lt;130000,"Middle ($90K-$130K)",
O7648&lt;170000,"Upper Middle ($130K-$170K)",
O7648&gt;=170000,"High Salary (&gt;$170K)"
)</f>
        <v>Upper Middle ($130K-$170K)</v>
      </c>
      <c r="R7648" t="str" cm="1">
        <f t="array" ref="R7648">_xlfn.IFS(
G7648&lt;=2,"New Customers (0-2Y)",
G7648&lt;=5,"Growing Customers (3-5Y)",
G7648&lt;=8,"Established Customers (6-8Y)",
G7648&lt;=10,"Loyal Customers (9-10Y)"
)</f>
        <v>Loyal Customers (9-10Y)</v>
      </c>
    </row>
    <row r="7649" spans="1:18" x14ac:dyDescent="0.35">
      <c r="A7649">
        <v>15674583</v>
      </c>
      <c r="B7649" t="s">
        <v>87</v>
      </c>
      <c r="C7649" t="s">
        <v>17</v>
      </c>
      <c r="D7649" t="s">
        <v>39</v>
      </c>
      <c r="E7649">
        <v>25</v>
      </c>
      <c r="F7649" t="s">
        <v>43</v>
      </c>
      <c r="G7649">
        <v>0</v>
      </c>
      <c r="H7649" s="4">
        <v>78396.08</v>
      </c>
      <c r="I7649" t="s">
        <v>29</v>
      </c>
      <c r="J7649">
        <v>1</v>
      </c>
      <c r="K7649">
        <v>768</v>
      </c>
      <c r="L7649" t="s">
        <v>35</v>
      </c>
      <c r="M7649" t="s">
        <v>21</v>
      </c>
      <c r="N7649" t="s">
        <v>22</v>
      </c>
      <c r="O7649" s="4">
        <v>8316.19</v>
      </c>
      <c r="P7649" t="s">
        <v>28</v>
      </c>
      <c r="Q7649" t="str" cm="1">
        <f t="array" ref="Q7649">_xlfn.IFS(
O7649&lt;50000,"Low Salary (&lt;$50K)",
O7649&lt;90000,"Lower Middle ($50K-$90K)",
O7649&lt;130000,"Middle ($90K-$130K)",
O7649&lt;170000,"Upper Middle ($130K-$170K)",
O7649&gt;=170000,"High Salary (&gt;$170K)"
)</f>
        <v>Low Salary (&lt;$50K)</v>
      </c>
      <c r="R7649" t="str" cm="1">
        <f t="array" ref="R7649">_xlfn.IFS(
G7649&lt;=2,"New Customers (0-2Y)",
G7649&lt;=5,"Growing Customers (3-5Y)",
G7649&lt;=8,"Established Customers (6-8Y)",
G7649&lt;=10,"Loyal Customers (9-10Y)"
)</f>
        <v>New Customers (0-2Y)</v>
      </c>
    </row>
    <row r="7650" spans="1:18" x14ac:dyDescent="0.35">
      <c r="A7650">
        <v>15665374</v>
      </c>
      <c r="B7650" t="s">
        <v>2582</v>
      </c>
      <c r="C7650" t="s">
        <v>26</v>
      </c>
      <c r="D7650" t="s">
        <v>18</v>
      </c>
      <c r="E7650">
        <v>31</v>
      </c>
      <c r="F7650" t="s">
        <v>19</v>
      </c>
      <c r="G7650">
        <v>5</v>
      </c>
      <c r="H7650" s="4">
        <v>0</v>
      </c>
      <c r="I7650" t="s">
        <v>24</v>
      </c>
      <c r="J7650">
        <v>2</v>
      </c>
      <c r="K7650">
        <v>610</v>
      </c>
      <c r="L7650" t="s">
        <v>20</v>
      </c>
      <c r="M7650" t="s">
        <v>27</v>
      </c>
      <c r="N7650" t="s">
        <v>32</v>
      </c>
      <c r="O7650" s="4">
        <v>63736.36</v>
      </c>
      <c r="P7650" t="s">
        <v>28</v>
      </c>
      <c r="Q7650" t="str" cm="1">
        <f t="array" ref="Q7650">_xlfn.IFS(
O7650&lt;50000,"Low Salary (&lt;$50K)",
O7650&lt;90000,"Lower Middle ($50K-$90K)",
O7650&lt;130000,"Middle ($90K-$130K)",
O7650&lt;170000,"Upper Middle ($130K-$170K)",
O7650&gt;=170000,"High Salary (&gt;$170K)"
)</f>
        <v>Lower Middle ($50K-$90K)</v>
      </c>
      <c r="R7650" t="str" cm="1">
        <f t="array" ref="R7650">_xlfn.IFS(
G7650&lt;=2,"New Customers (0-2Y)",
G7650&lt;=5,"Growing Customers (3-5Y)",
G7650&lt;=8,"Established Customers (6-8Y)",
G7650&lt;=10,"Loyal Customers (9-10Y)"
)</f>
        <v>Growing Customers (3-5Y)</v>
      </c>
    </row>
    <row r="7651" spans="1:18" x14ac:dyDescent="0.35">
      <c r="A7651">
        <v>15588854</v>
      </c>
      <c r="B7651" t="s">
        <v>151</v>
      </c>
      <c r="C7651" t="s">
        <v>17</v>
      </c>
      <c r="D7651" t="s">
        <v>18</v>
      </c>
      <c r="E7651">
        <v>31</v>
      </c>
      <c r="F7651" t="s">
        <v>19</v>
      </c>
      <c r="G7651">
        <v>3</v>
      </c>
      <c r="H7651" s="4">
        <v>110581.29</v>
      </c>
      <c r="I7651" t="s">
        <v>33</v>
      </c>
      <c r="J7651">
        <v>1</v>
      </c>
      <c r="K7651">
        <v>715</v>
      </c>
      <c r="L7651" t="s">
        <v>35</v>
      </c>
      <c r="M7651" t="s">
        <v>21</v>
      </c>
      <c r="N7651" t="s">
        <v>22</v>
      </c>
      <c r="O7651" s="4">
        <v>94715.24</v>
      </c>
      <c r="P7651" t="s">
        <v>28</v>
      </c>
      <c r="Q7651" t="str" cm="1">
        <f t="array" ref="Q7651">_xlfn.IFS(
O7651&lt;50000,"Low Salary (&lt;$50K)",
O7651&lt;90000,"Lower Middle ($50K-$90K)",
O7651&lt;130000,"Middle ($90K-$130K)",
O7651&lt;170000,"Upper Middle ($130K-$170K)",
O7651&gt;=170000,"High Salary (&gt;$170K)"
)</f>
        <v>Middle ($90K-$130K)</v>
      </c>
      <c r="R7651" t="str" cm="1">
        <f t="array" ref="R7651">_xlfn.IFS(
G7651&lt;=2,"New Customers (0-2Y)",
G7651&lt;=5,"Growing Customers (3-5Y)",
G7651&lt;=8,"Established Customers (6-8Y)",
G7651&lt;=10,"Loyal Customers (9-10Y)"
)</f>
        <v>Growing Customers (3-5Y)</v>
      </c>
    </row>
    <row r="7652" spans="1:18" x14ac:dyDescent="0.35">
      <c r="A7652">
        <v>15810716</v>
      </c>
      <c r="B7652" t="s">
        <v>337</v>
      </c>
      <c r="C7652" t="s">
        <v>42</v>
      </c>
      <c r="D7652" t="s">
        <v>39</v>
      </c>
      <c r="E7652">
        <v>42</v>
      </c>
      <c r="F7652" t="s">
        <v>19</v>
      </c>
      <c r="G7652">
        <v>8</v>
      </c>
      <c r="H7652" s="4">
        <v>151836.35999999999</v>
      </c>
      <c r="I7652" t="s">
        <v>33</v>
      </c>
      <c r="J7652">
        <v>2</v>
      </c>
      <c r="K7652">
        <v>750</v>
      </c>
      <c r="L7652" t="s">
        <v>35</v>
      </c>
      <c r="M7652" t="s">
        <v>21</v>
      </c>
      <c r="N7652" t="s">
        <v>32</v>
      </c>
      <c r="O7652" s="4">
        <v>68695.38</v>
      </c>
      <c r="P7652" t="s">
        <v>28</v>
      </c>
      <c r="Q7652" t="str" cm="1">
        <f t="array" ref="Q7652">_xlfn.IFS(
O7652&lt;50000,"Low Salary (&lt;$50K)",
O7652&lt;90000,"Lower Middle ($50K-$90K)",
O7652&lt;130000,"Middle ($90K-$130K)",
O7652&lt;170000,"Upper Middle ($130K-$170K)",
O7652&gt;=170000,"High Salary (&gt;$170K)"
)</f>
        <v>Lower Middle ($50K-$90K)</v>
      </c>
      <c r="R7652" t="str" cm="1">
        <f t="array" ref="R7652">_xlfn.IFS(
G7652&lt;=2,"New Customers (0-2Y)",
G7652&lt;=5,"Growing Customers (3-5Y)",
G7652&lt;=8,"Established Customers (6-8Y)",
G7652&lt;=10,"Loyal Customers (9-10Y)"
)</f>
        <v>Established Customers (6-8Y)</v>
      </c>
    </row>
    <row r="7653" spans="1:18" x14ac:dyDescent="0.35">
      <c r="A7653">
        <v>15776921</v>
      </c>
      <c r="B7653" t="s">
        <v>2574</v>
      </c>
      <c r="C7653" t="s">
        <v>42</v>
      </c>
      <c r="D7653" t="s">
        <v>39</v>
      </c>
      <c r="E7653">
        <v>45</v>
      </c>
      <c r="F7653" t="s">
        <v>19</v>
      </c>
      <c r="G7653">
        <v>5</v>
      </c>
      <c r="H7653" s="4">
        <v>83624.55</v>
      </c>
      <c r="I7653" t="s">
        <v>29</v>
      </c>
      <c r="J7653">
        <v>2</v>
      </c>
      <c r="K7653">
        <v>431</v>
      </c>
      <c r="L7653" t="s">
        <v>44</v>
      </c>
      <c r="M7653" t="s">
        <v>27</v>
      </c>
      <c r="N7653" t="s">
        <v>32</v>
      </c>
      <c r="O7653" s="4">
        <v>36899.620000000003</v>
      </c>
      <c r="P7653" t="s">
        <v>28</v>
      </c>
      <c r="Q7653" t="str" cm="1">
        <f t="array" ref="Q7653">_xlfn.IFS(
O7653&lt;50000,"Low Salary (&lt;$50K)",
O7653&lt;90000,"Lower Middle ($50K-$90K)",
O7653&lt;130000,"Middle ($90K-$130K)",
O7653&lt;170000,"Upper Middle ($130K-$170K)",
O7653&gt;=170000,"High Salary (&gt;$170K)"
)</f>
        <v>Low Salary (&lt;$50K)</v>
      </c>
      <c r="R7653" t="str" cm="1">
        <f t="array" ref="R7653">_xlfn.IFS(
G7653&lt;=2,"New Customers (0-2Y)",
G7653&lt;=5,"Growing Customers (3-5Y)",
G7653&lt;=8,"Established Customers (6-8Y)",
G7653&lt;=10,"Loyal Customers (9-10Y)"
)</f>
        <v>Growing Customers (3-5Y)</v>
      </c>
    </row>
    <row r="7654" spans="1:18" x14ac:dyDescent="0.35">
      <c r="A7654">
        <v>15569394</v>
      </c>
      <c r="B7654" t="s">
        <v>1172</v>
      </c>
      <c r="C7654" t="s">
        <v>17</v>
      </c>
      <c r="D7654" t="s">
        <v>39</v>
      </c>
      <c r="E7654">
        <v>24</v>
      </c>
      <c r="F7654" t="s">
        <v>43</v>
      </c>
      <c r="G7654">
        <v>2</v>
      </c>
      <c r="H7654" s="4">
        <v>148197.15</v>
      </c>
      <c r="I7654" t="s">
        <v>33</v>
      </c>
      <c r="J7654">
        <v>2</v>
      </c>
      <c r="K7654">
        <v>704</v>
      </c>
      <c r="L7654" t="s">
        <v>35</v>
      </c>
      <c r="M7654" t="s">
        <v>21</v>
      </c>
      <c r="N7654" t="s">
        <v>32</v>
      </c>
      <c r="O7654" s="4">
        <v>182775.08</v>
      </c>
      <c r="P7654" t="s">
        <v>28</v>
      </c>
      <c r="Q7654" t="str" cm="1">
        <f t="array" ref="Q7654">_xlfn.IFS(
O7654&lt;50000,"Low Salary (&lt;$50K)",
O7654&lt;90000,"Lower Middle ($50K-$90K)",
O7654&lt;130000,"Middle ($90K-$130K)",
O7654&lt;170000,"Upper Middle ($130K-$170K)",
O7654&gt;=170000,"High Salary (&gt;$170K)"
)</f>
        <v>High Salary (&gt;$170K)</v>
      </c>
      <c r="R7654" t="str" cm="1">
        <f t="array" ref="R7654">_xlfn.IFS(
G7654&lt;=2,"New Customers (0-2Y)",
G7654&lt;=5,"Growing Customers (3-5Y)",
G7654&lt;=8,"Established Customers (6-8Y)",
G7654&lt;=10,"Loyal Customers (9-10Y)"
)</f>
        <v>New Customers (0-2Y)</v>
      </c>
    </row>
    <row r="7655" spans="1:18" x14ac:dyDescent="0.35">
      <c r="A7655">
        <v>15788215</v>
      </c>
      <c r="B7655" t="s">
        <v>206</v>
      </c>
      <c r="C7655" t="s">
        <v>26</v>
      </c>
      <c r="D7655" t="s">
        <v>18</v>
      </c>
      <c r="E7655">
        <v>30</v>
      </c>
      <c r="F7655" t="s">
        <v>19</v>
      </c>
      <c r="G7655">
        <v>5</v>
      </c>
      <c r="H7655" s="4">
        <v>122924.75</v>
      </c>
      <c r="I7655" t="s">
        <v>33</v>
      </c>
      <c r="J7655">
        <v>1</v>
      </c>
      <c r="K7655">
        <v>535</v>
      </c>
      <c r="L7655" t="s">
        <v>31</v>
      </c>
      <c r="M7655" t="s">
        <v>27</v>
      </c>
      <c r="N7655" t="s">
        <v>32</v>
      </c>
      <c r="O7655" s="4">
        <v>62390.59</v>
      </c>
      <c r="P7655" t="s">
        <v>23</v>
      </c>
      <c r="Q7655" t="str" cm="1">
        <f t="array" ref="Q7655">_xlfn.IFS(
O7655&lt;50000,"Low Salary (&lt;$50K)",
O7655&lt;90000,"Lower Middle ($50K-$90K)",
O7655&lt;130000,"Middle ($90K-$130K)",
O7655&lt;170000,"Upper Middle ($130K-$170K)",
O7655&gt;=170000,"High Salary (&gt;$170K)"
)</f>
        <v>Lower Middle ($50K-$90K)</v>
      </c>
      <c r="R7655" t="str" cm="1">
        <f t="array" ref="R7655">_xlfn.IFS(
G7655&lt;=2,"New Customers (0-2Y)",
G7655&lt;=5,"Growing Customers (3-5Y)",
G7655&lt;=8,"Established Customers (6-8Y)",
G7655&lt;=10,"Loyal Customers (9-10Y)"
)</f>
        <v>Growing Customers (3-5Y)</v>
      </c>
    </row>
    <row r="7656" spans="1:18" x14ac:dyDescent="0.35">
      <c r="A7656">
        <v>15641007</v>
      </c>
      <c r="B7656" t="s">
        <v>2970</v>
      </c>
      <c r="C7656" t="s">
        <v>17</v>
      </c>
      <c r="D7656" t="s">
        <v>18</v>
      </c>
      <c r="E7656">
        <v>38</v>
      </c>
      <c r="F7656" t="s">
        <v>19</v>
      </c>
      <c r="G7656">
        <v>4</v>
      </c>
      <c r="H7656" s="4">
        <v>72594</v>
      </c>
      <c r="I7656" t="s">
        <v>29</v>
      </c>
      <c r="J7656">
        <v>1</v>
      </c>
      <c r="K7656">
        <v>614</v>
      </c>
      <c r="L7656" t="s">
        <v>20</v>
      </c>
      <c r="M7656" t="s">
        <v>21</v>
      </c>
      <c r="N7656" t="s">
        <v>22</v>
      </c>
      <c r="O7656" s="4">
        <v>76042.48</v>
      </c>
      <c r="P7656" t="s">
        <v>28</v>
      </c>
      <c r="Q7656" t="str" cm="1">
        <f t="array" ref="Q7656">_xlfn.IFS(
O7656&lt;50000,"Low Salary (&lt;$50K)",
O7656&lt;90000,"Lower Middle ($50K-$90K)",
O7656&lt;130000,"Middle ($90K-$130K)",
O7656&lt;170000,"Upper Middle ($130K-$170K)",
O7656&gt;=170000,"High Salary (&gt;$170K)"
)</f>
        <v>Lower Middle ($50K-$90K)</v>
      </c>
      <c r="R7656" t="str" cm="1">
        <f t="array" ref="R7656">_xlfn.IFS(
G7656&lt;=2,"New Customers (0-2Y)",
G7656&lt;=5,"Growing Customers (3-5Y)",
G7656&lt;=8,"Established Customers (6-8Y)",
G7656&lt;=10,"Loyal Customers (9-10Y)"
)</f>
        <v>Growing Customers (3-5Y)</v>
      </c>
    </row>
    <row r="7657" spans="1:18" x14ac:dyDescent="0.35">
      <c r="A7657">
        <v>15594651</v>
      </c>
      <c r="B7657" t="s">
        <v>618</v>
      </c>
      <c r="C7657" t="s">
        <v>17</v>
      </c>
      <c r="D7657" t="s">
        <v>39</v>
      </c>
      <c r="E7657">
        <v>38</v>
      </c>
      <c r="F7657" t="s">
        <v>19</v>
      </c>
      <c r="G7657">
        <v>4</v>
      </c>
      <c r="H7657" s="4">
        <v>115221.36</v>
      </c>
      <c r="I7657" t="s">
        <v>33</v>
      </c>
      <c r="J7657">
        <v>1</v>
      </c>
      <c r="K7657">
        <v>748</v>
      </c>
      <c r="L7657" t="s">
        <v>35</v>
      </c>
      <c r="M7657" t="s">
        <v>27</v>
      </c>
      <c r="N7657" t="s">
        <v>22</v>
      </c>
      <c r="O7657" s="4">
        <v>70956.75</v>
      </c>
      <c r="P7657" t="s">
        <v>28</v>
      </c>
      <c r="Q7657" t="str" cm="1">
        <f t="array" ref="Q7657">_xlfn.IFS(
O7657&lt;50000,"Low Salary (&lt;$50K)",
O7657&lt;90000,"Lower Middle ($50K-$90K)",
O7657&lt;130000,"Middle ($90K-$130K)",
O7657&lt;170000,"Upper Middle ($130K-$170K)",
O7657&gt;=170000,"High Salary (&gt;$170K)"
)</f>
        <v>Lower Middle ($50K-$90K)</v>
      </c>
      <c r="R7657" t="str" cm="1">
        <f t="array" ref="R7657">_xlfn.IFS(
G7657&lt;=2,"New Customers (0-2Y)",
G7657&lt;=5,"Growing Customers (3-5Y)",
G7657&lt;=8,"Established Customers (6-8Y)",
G7657&lt;=10,"Loyal Customers (9-10Y)"
)</f>
        <v>Growing Customers (3-5Y)</v>
      </c>
    </row>
    <row r="7658" spans="1:18" x14ac:dyDescent="0.35">
      <c r="A7658">
        <v>15575146</v>
      </c>
      <c r="B7658" t="s">
        <v>810</v>
      </c>
      <c r="C7658" t="s">
        <v>42</v>
      </c>
      <c r="D7658" t="s">
        <v>39</v>
      </c>
      <c r="E7658">
        <v>51</v>
      </c>
      <c r="F7658" t="s">
        <v>19</v>
      </c>
      <c r="G7658">
        <v>8</v>
      </c>
      <c r="H7658" s="4">
        <v>117808.74</v>
      </c>
      <c r="I7658" t="s">
        <v>33</v>
      </c>
      <c r="J7658">
        <v>2</v>
      </c>
      <c r="K7658">
        <v>492</v>
      </c>
      <c r="L7658" t="s">
        <v>44</v>
      </c>
      <c r="M7658" t="s">
        <v>21</v>
      </c>
      <c r="N7658" t="s">
        <v>22</v>
      </c>
      <c r="O7658" s="4">
        <v>67311.12</v>
      </c>
      <c r="P7658" t="s">
        <v>28</v>
      </c>
      <c r="Q7658" t="str" cm="1">
        <f t="array" ref="Q7658">_xlfn.IFS(
O7658&lt;50000,"Low Salary (&lt;$50K)",
O7658&lt;90000,"Lower Middle ($50K-$90K)",
O7658&lt;130000,"Middle ($90K-$130K)",
O7658&lt;170000,"Upper Middle ($130K-$170K)",
O7658&gt;=170000,"High Salary (&gt;$170K)"
)</f>
        <v>Lower Middle ($50K-$90K)</v>
      </c>
      <c r="R7658" t="str" cm="1">
        <f t="array" ref="R7658">_xlfn.IFS(
G7658&lt;=2,"New Customers (0-2Y)",
G7658&lt;=5,"Growing Customers (3-5Y)",
G7658&lt;=8,"Established Customers (6-8Y)",
G7658&lt;=10,"Loyal Customers (9-10Y)"
)</f>
        <v>Established Customers (6-8Y)</v>
      </c>
    </row>
    <row r="7659" spans="1:18" x14ac:dyDescent="0.35">
      <c r="A7659">
        <v>15608916</v>
      </c>
      <c r="B7659" t="s">
        <v>828</v>
      </c>
      <c r="C7659" t="s">
        <v>17</v>
      </c>
      <c r="D7659" t="s">
        <v>39</v>
      </c>
      <c r="E7659">
        <v>40</v>
      </c>
      <c r="F7659" t="s">
        <v>19</v>
      </c>
      <c r="G7659">
        <v>7</v>
      </c>
      <c r="H7659" s="4">
        <v>147754.68</v>
      </c>
      <c r="I7659" t="s">
        <v>33</v>
      </c>
      <c r="J7659">
        <v>1</v>
      </c>
      <c r="K7659">
        <v>573</v>
      </c>
      <c r="L7659" t="s">
        <v>31</v>
      </c>
      <c r="M7659" t="s">
        <v>21</v>
      </c>
      <c r="N7659" t="s">
        <v>22</v>
      </c>
      <c r="O7659" s="4">
        <v>110454.46</v>
      </c>
      <c r="P7659" t="s">
        <v>28</v>
      </c>
      <c r="Q7659" t="str" cm="1">
        <f t="array" ref="Q7659">_xlfn.IFS(
O7659&lt;50000,"Low Salary (&lt;$50K)",
O7659&lt;90000,"Lower Middle ($50K-$90K)",
O7659&lt;130000,"Middle ($90K-$130K)",
O7659&lt;170000,"Upper Middle ($130K-$170K)",
O7659&gt;=170000,"High Salary (&gt;$170K)"
)</f>
        <v>Middle ($90K-$130K)</v>
      </c>
      <c r="R7659" t="str" cm="1">
        <f t="array" ref="R7659">_xlfn.IFS(
G7659&lt;=2,"New Customers (0-2Y)",
G7659&lt;=5,"Growing Customers (3-5Y)",
G7659&lt;=8,"Established Customers (6-8Y)",
G7659&lt;=10,"Loyal Customers (9-10Y)"
)</f>
        <v>Established Customers (6-8Y)</v>
      </c>
    </row>
    <row r="7660" spans="1:18" x14ac:dyDescent="0.35">
      <c r="A7660">
        <v>15666297</v>
      </c>
      <c r="B7660" t="s">
        <v>2182</v>
      </c>
      <c r="C7660" t="s">
        <v>26</v>
      </c>
      <c r="D7660" t="s">
        <v>18</v>
      </c>
      <c r="E7660">
        <v>53</v>
      </c>
      <c r="F7660" t="s">
        <v>19</v>
      </c>
      <c r="G7660">
        <v>3</v>
      </c>
      <c r="H7660" s="4">
        <v>0</v>
      </c>
      <c r="I7660" t="s">
        <v>24</v>
      </c>
      <c r="J7660">
        <v>3</v>
      </c>
      <c r="K7660">
        <v>706</v>
      </c>
      <c r="L7660" t="s">
        <v>35</v>
      </c>
      <c r="M7660" t="s">
        <v>27</v>
      </c>
      <c r="N7660" t="s">
        <v>32</v>
      </c>
      <c r="O7660" s="4">
        <v>88479.02</v>
      </c>
      <c r="P7660" t="s">
        <v>23</v>
      </c>
      <c r="Q7660" t="str" cm="1">
        <f t="array" ref="Q7660">_xlfn.IFS(
O7660&lt;50000,"Low Salary (&lt;$50K)",
O7660&lt;90000,"Lower Middle ($50K-$90K)",
O7660&lt;130000,"Middle ($90K-$130K)",
O7660&lt;170000,"Upper Middle ($130K-$170K)",
O7660&gt;=170000,"High Salary (&gt;$170K)"
)</f>
        <v>Lower Middle ($50K-$90K)</v>
      </c>
      <c r="R7660" t="str" cm="1">
        <f t="array" ref="R7660">_xlfn.IFS(
G7660&lt;=2,"New Customers (0-2Y)",
G7660&lt;=5,"Growing Customers (3-5Y)",
G7660&lt;=8,"Established Customers (6-8Y)",
G7660&lt;=10,"Loyal Customers (9-10Y)"
)</f>
        <v>Growing Customers (3-5Y)</v>
      </c>
    </row>
    <row r="7661" spans="1:18" x14ac:dyDescent="0.35">
      <c r="A7661">
        <v>15598586</v>
      </c>
      <c r="B7661" t="s">
        <v>2583</v>
      </c>
      <c r="C7661" t="s">
        <v>17</v>
      </c>
      <c r="D7661" t="s">
        <v>39</v>
      </c>
      <c r="E7661">
        <v>31</v>
      </c>
      <c r="F7661" t="s">
        <v>19</v>
      </c>
      <c r="G7661">
        <v>10</v>
      </c>
      <c r="H7661" s="4">
        <v>113292.17</v>
      </c>
      <c r="I7661" t="s">
        <v>33</v>
      </c>
      <c r="J7661">
        <v>1</v>
      </c>
      <c r="K7661">
        <v>680</v>
      </c>
      <c r="L7661" t="s">
        <v>35</v>
      </c>
      <c r="M7661" t="s">
        <v>21</v>
      </c>
      <c r="N7661" t="s">
        <v>22</v>
      </c>
      <c r="O7661" s="4">
        <v>122639.73</v>
      </c>
      <c r="P7661" t="s">
        <v>28</v>
      </c>
      <c r="Q7661" t="str" cm="1">
        <f t="array" ref="Q7661">_xlfn.IFS(
O7661&lt;50000,"Low Salary (&lt;$50K)",
O7661&lt;90000,"Lower Middle ($50K-$90K)",
O7661&lt;130000,"Middle ($90K-$130K)",
O7661&lt;170000,"Upper Middle ($130K-$170K)",
O7661&gt;=170000,"High Salary (&gt;$170K)"
)</f>
        <v>Middle ($90K-$130K)</v>
      </c>
      <c r="R7661" t="str" cm="1">
        <f t="array" ref="R7661">_xlfn.IFS(
G7661&lt;=2,"New Customers (0-2Y)",
G7661&lt;=5,"Growing Customers (3-5Y)",
G7661&lt;=8,"Established Customers (6-8Y)",
G7661&lt;=10,"Loyal Customers (9-10Y)"
)</f>
        <v>Loyal Customers (9-10Y)</v>
      </c>
    </row>
    <row r="7662" spans="1:18" x14ac:dyDescent="0.35">
      <c r="A7662">
        <v>15665014</v>
      </c>
      <c r="B7662" t="s">
        <v>1934</v>
      </c>
      <c r="C7662" t="s">
        <v>26</v>
      </c>
      <c r="D7662" t="s">
        <v>39</v>
      </c>
      <c r="E7662">
        <v>36</v>
      </c>
      <c r="F7662" t="s">
        <v>19</v>
      </c>
      <c r="G7662">
        <v>5</v>
      </c>
      <c r="H7662" s="4">
        <v>0</v>
      </c>
      <c r="I7662" t="s">
        <v>24</v>
      </c>
      <c r="J7662">
        <v>2</v>
      </c>
      <c r="K7662">
        <v>458</v>
      </c>
      <c r="L7662" t="s">
        <v>44</v>
      </c>
      <c r="M7662" t="s">
        <v>21</v>
      </c>
      <c r="N7662" t="s">
        <v>32</v>
      </c>
      <c r="O7662" s="4">
        <v>79723.78</v>
      </c>
      <c r="P7662" t="s">
        <v>28</v>
      </c>
      <c r="Q7662" t="str" cm="1">
        <f t="array" ref="Q7662">_xlfn.IFS(
O7662&lt;50000,"Low Salary (&lt;$50K)",
O7662&lt;90000,"Lower Middle ($50K-$90K)",
O7662&lt;130000,"Middle ($90K-$130K)",
O7662&lt;170000,"Upper Middle ($130K-$170K)",
O7662&gt;=170000,"High Salary (&gt;$170K)"
)</f>
        <v>Lower Middle ($50K-$90K)</v>
      </c>
      <c r="R7662" t="str" cm="1">
        <f t="array" ref="R7662">_xlfn.IFS(
G7662&lt;=2,"New Customers (0-2Y)",
G7662&lt;=5,"Growing Customers (3-5Y)",
G7662&lt;=8,"Established Customers (6-8Y)",
G7662&lt;=10,"Loyal Customers (9-10Y)"
)</f>
        <v>Growing Customers (3-5Y)</v>
      </c>
    </row>
    <row r="7663" spans="1:18" x14ac:dyDescent="0.35">
      <c r="A7663">
        <v>15701738</v>
      </c>
      <c r="B7663" t="s">
        <v>1363</v>
      </c>
      <c r="C7663" t="s">
        <v>42</v>
      </c>
      <c r="D7663" t="s">
        <v>39</v>
      </c>
      <c r="E7663">
        <v>44</v>
      </c>
      <c r="F7663" t="s">
        <v>19</v>
      </c>
      <c r="G7663">
        <v>2</v>
      </c>
      <c r="H7663" s="4">
        <v>115163.38</v>
      </c>
      <c r="I7663" t="s">
        <v>33</v>
      </c>
      <c r="J7663">
        <v>1</v>
      </c>
      <c r="K7663">
        <v>612</v>
      </c>
      <c r="L7663" t="s">
        <v>20</v>
      </c>
      <c r="M7663" t="s">
        <v>21</v>
      </c>
      <c r="N7663" t="s">
        <v>22</v>
      </c>
      <c r="O7663" s="4">
        <v>97677.52</v>
      </c>
      <c r="P7663" t="s">
        <v>23</v>
      </c>
      <c r="Q7663" t="str" cm="1">
        <f t="array" ref="Q7663">_xlfn.IFS(
O7663&lt;50000,"Low Salary (&lt;$50K)",
O7663&lt;90000,"Lower Middle ($50K-$90K)",
O7663&lt;130000,"Middle ($90K-$130K)",
O7663&lt;170000,"Upper Middle ($130K-$170K)",
O7663&gt;=170000,"High Salary (&gt;$170K)"
)</f>
        <v>Middle ($90K-$130K)</v>
      </c>
      <c r="R7663" t="str" cm="1">
        <f t="array" ref="R7663">_xlfn.IFS(
G7663&lt;=2,"New Customers (0-2Y)",
G7663&lt;=5,"Growing Customers (3-5Y)",
G7663&lt;=8,"Established Customers (6-8Y)",
G7663&lt;=10,"Loyal Customers (9-10Y)"
)</f>
        <v>New Customers (0-2Y)</v>
      </c>
    </row>
    <row r="7664" spans="1:18" x14ac:dyDescent="0.35">
      <c r="A7664">
        <v>15650591</v>
      </c>
      <c r="B7664" t="s">
        <v>308</v>
      </c>
      <c r="C7664" t="s">
        <v>42</v>
      </c>
      <c r="D7664" t="s">
        <v>39</v>
      </c>
      <c r="E7664">
        <v>50</v>
      </c>
      <c r="F7664" t="s">
        <v>19</v>
      </c>
      <c r="G7664">
        <v>10</v>
      </c>
      <c r="H7664" s="4">
        <v>118098.62</v>
      </c>
      <c r="I7664" t="s">
        <v>33</v>
      </c>
      <c r="J7664">
        <v>1</v>
      </c>
      <c r="K7664">
        <v>809</v>
      </c>
      <c r="L7664" t="s">
        <v>37</v>
      </c>
      <c r="M7664" t="s">
        <v>21</v>
      </c>
      <c r="N7664" t="s">
        <v>22</v>
      </c>
      <c r="O7664" s="4">
        <v>100720.02</v>
      </c>
      <c r="P7664" t="s">
        <v>23</v>
      </c>
      <c r="Q7664" t="str" cm="1">
        <f t="array" ref="Q7664">_xlfn.IFS(
O7664&lt;50000,"Low Salary (&lt;$50K)",
O7664&lt;90000,"Lower Middle ($50K-$90K)",
O7664&lt;130000,"Middle ($90K-$130K)",
O7664&lt;170000,"Upper Middle ($130K-$170K)",
O7664&gt;=170000,"High Salary (&gt;$170K)"
)</f>
        <v>Middle ($90K-$130K)</v>
      </c>
      <c r="R7664" t="str" cm="1">
        <f t="array" ref="R7664">_xlfn.IFS(
G7664&lt;=2,"New Customers (0-2Y)",
G7664&lt;=5,"Growing Customers (3-5Y)",
G7664&lt;=8,"Established Customers (6-8Y)",
G7664&lt;=10,"Loyal Customers (9-10Y)"
)</f>
        <v>Loyal Customers (9-10Y)</v>
      </c>
    </row>
    <row r="7665" spans="1:18" x14ac:dyDescent="0.35">
      <c r="A7665">
        <v>15652667</v>
      </c>
      <c r="B7665" t="s">
        <v>2584</v>
      </c>
      <c r="C7665" t="s">
        <v>17</v>
      </c>
      <c r="D7665" t="s">
        <v>39</v>
      </c>
      <c r="E7665">
        <v>39</v>
      </c>
      <c r="F7665" t="s">
        <v>19</v>
      </c>
      <c r="G7665">
        <v>9</v>
      </c>
      <c r="H7665" s="4">
        <v>0</v>
      </c>
      <c r="I7665" t="s">
        <v>24</v>
      </c>
      <c r="J7665">
        <v>2</v>
      </c>
      <c r="K7665">
        <v>590</v>
      </c>
      <c r="L7665" t="s">
        <v>31</v>
      </c>
      <c r="M7665" t="s">
        <v>21</v>
      </c>
      <c r="N7665" t="s">
        <v>22</v>
      </c>
      <c r="O7665" s="4">
        <v>104730.52</v>
      </c>
      <c r="P7665" t="s">
        <v>28</v>
      </c>
      <c r="Q7665" t="str" cm="1">
        <f t="array" ref="Q7665">_xlfn.IFS(
O7665&lt;50000,"Low Salary (&lt;$50K)",
O7665&lt;90000,"Lower Middle ($50K-$90K)",
O7665&lt;130000,"Middle ($90K-$130K)",
O7665&lt;170000,"Upper Middle ($130K-$170K)",
O7665&gt;=170000,"High Salary (&gt;$170K)"
)</f>
        <v>Middle ($90K-$130K)</v>
      </c>
      <c r="R7665" t="str" cm="1">
        <f t="array" ref="R7665">_xlfn.IFS(
G7665&lt;=2,"New Customers (0-2Y)",
G7665&lt;=5,"Growing Customers (3-5Y)",
G7665&lt;=8,"Established Customers (6-8Y)",
G7665&lt;=10,"Loyal Customers (9-10Y)"
)</f>
        <v>Loyal Customers (9-10Y)</v>
      </c>
    </row>
    <row r="7666" spans="1:18" x14ac:dyDescent="0.35">
      <c r="A7666">
        <v>15679622</v>
      </c>
      <c r="B7666" t="s">
        <v>185</v>
      </c>
      <c r="C7666" t="s">
        <v>17</v>
      </c>
      <c r="D7666" t="s">
        <v>39</v>
      </c>
      <c r="E7666">
        <v>35</v>
      </c>
      <c r="F7666" t="s">
        <v>19</v>
      </c>
      <c r="G7666">
        <v>8</v>
      </c>
      <c r="H7666" s="4">
        <v>0</v>
      </c>
      <c r="I7666" t="s">
        <v>24</v>
      </c>
      <c r="J7666">
        <v>1</v>
      </c>
      <c r="K7666">
        <v>602</v>
      </c>
      <c r="L7666" t="s">
        <v>20</v>
      </c>
      <c r="M7666" t="s">
        <v>21</v>
      </c>
      <c r="N7666" t="s">
        <v>22</v>
      </c>
      <c r="O7666" s="4">
        <v>22499.29</v>
      </c>
      <c r="P7666" t="s">
        <v>28</v>
      </c>
      <c r="Q7666" t="str" cm="1">
        <f t="array" ref="Q7666">_xlfn.IFS(
O7666&lt;50000,"Low Salary (&lt;$50K)",
O7666&lt;90000,"Lower Middle ($50K-$90K)",
O7666&lt;130000,"Middle ($90K-$130K)",
O7666&lt;170000,"Upper Middle ($130K-$170K)",
O7666&gt;=170000,"High Salary (&gt;$170K)"
)</f>
        <v>Low Salary (&lt;$50K)</v>
      </c>
      <c r="R7666" t="str" cm="1">
        <f t="array" ref="R7666">_xlfn.IFS(
G7666&lt;=2,"New Customers (0-2Y)",
G7666&lt;=5,"Growing Customers (3-5Y)",
G7666&lt;=8,"Established Customers (6-8Y)",
G7666&lt;=10,"Loyal Customers (9-10Y)"
)</f>
        <v>Established Customers (6-8Y)</v>
      </c>
    </row>
    <row r="7667" spans="1:18" x14ac:dyDescent="0.35">
      <c r="A7667">
        <v>15730150</v>
      </c>
      <c r="B7667" t="s">
        <v>870</v>
      </c>
      <c r="C7667" t="s">
        <v>26</v>
      </c>
      <c r="D7667" t="s">
        <v>39</v>
      </c>
      <c r="E7667">
        <v>37</v>
      </c>
      <c r="F7667" t="s">
        <v>19</v>
      </c>
      <c r="G7667">
        <v>0</v>
      </c>
      <c r="H7667" s="4">
        <v>120825.7</v>
      </c>
      <c r="I7667" t="s">
        <v>33</v>
      </c>
      <c r="J7667">
        <v>1</v>
      </c>
      <c r="K7667">
        <v>540</v>
      </c>
      <c r="L7667" t="s">
        <v>31</v>
      </c>
      <c r="M7667" t="s">
        <v>21</v>
      </c>
      <c r="N7667" t="s">
        <v>32</v>
      </c>
      <c r="O7667" s="4">
        <v>28257.89</v>
      </c>
      <c r="P7667" t="s">
        <v>28</v>
      </c>
      <c r="Q7667" t="str" cm="1">
        <f t="array" ref="Q7667">_xlfn.IFS(
O7667&lt;50000,"Low Salary (&lt;$50K)",
O7667&lt;90000,"Lower Middle ($50K-$90K)",
O7667&lt;130000,"Middle ($90K-$130K)",
O7667&lt;170000,"Upper Middle ($130K-$170K)",
O7667&gt;=170000,"High Salary (&gt;$170K)"
)</f>
        <v>Low Salary (&lt;$50K)</v>
      </c>
      <c r="R7667" t="str" cm="1">
        <f t="array" ref="R7667">_xlfn.IFS(
G7667&lt;=2,"New Customers (0-2Y)",
G7667&lt;=5,"Growing Customers (3-5Y)",
G7667&lt;=8,"Established Customers (6-8Y)",
G7667&lt;=10,"Loyal Customers (9-10Y)"
)</f>
        <v>New Customers (0-2Y)</v>
      </c>
    </row>
    <row r="7668" spans="1:18" x14ac:dyDescent="0.35">
      <c r="A7668">
        <v>15813192</v>
      </c>
      <c r="B7668" t="s">
        <v>410</v>
      </c>
      <c r="C7668" t="s">
        <v>17</v>
      </c>
      <c r="D7668" t="s">
        <v>39</v>
      </c>
      <c r="E7668">
        <v>25</v>
      </c>
      <c r="F7668" t="s">
        <v>43</v>
      </c>
      <c r="G7668">
        <v>6</v>
      </c>
      <c r="H7668" s="4">
        <v>0</v>
      </c>
      <c r="I7668" t="s">
        <v>24</v>
      </c>
      <c r="J7668">
        <v>2</v>
      </c>
      <c r="K7668">
        <v>494</v>
      </c>
      <c r="L7668" t="s">
        <v>44</v>
      </c>
      <c r="M7668" t="s">
        <v>27</v>
      </c>
      <c r="N7668" t="s">
        <v>22</v>
      </c>
      <c r="O7668" s="4">
        <v>109988.09</v>
      </c>
      <c r="P7668" t="s">
        <v>28</v>
      </c>
      <c r="Q7668" t="str" cm="1">
        <f t="array" ref="Q7668">_xlfn.IFS(
O7668&lt;50000,"Low Salary (&lt;$50K)",
O7668&lt;90000,"Lower Middle ($50K-$90K)",
O7668&lt;130000,"Middle ($90K-$130K)",
O7668&lt;170000,"Upper Middle ($130K-$170K)",
O7668&gt;=170000,"High Salary (&gt;$170K)"
)</f>
        <v>Middle ($90K-$130K)</v>
      </c>
      <c r="R7668" t="str" cm="1">
        <f t="array" ref="R7668">_xlfn.IFS(
G7668&lt;=2,"New Customers (0-2Y)",
G7668&lt;=5,"Growing Customers (3-5Y)",
G7668&lt;=8,"Established Customers (6-8Y)",
G7668&lt;=10,"Loyal Customers (9-10Y)"
)</f>
        <v>Established Customers (6-8Y)</v>
      </c>
    </row>
    <row r="7669" spans="1:18" x14ac:dyDescent="0.35">
      <c r="A7669">
        <v>15606554</v>
      </c>
      <c r="B7669" t="s">
        <v>543</v>
      </c>
      <c r="C7669" t="s">
        <v>17</v>
      </c>
      <c r="D7669" t="s">
        <v>39</v>
      </c>
      <c r="E7669">
        <v>29</v>
      </c>
      <c r="F7669" t="s">
        <v>43</v>
      </c>
      <c r="G7669">
        <v>1</v>
      </c>
      <c r="H7669" s="4">
        <v>0</v>
      </c>
      <c r="I7669" t="s">
        <v>24</v>
      </c>
      <c r="J7669">
        <v>1</v>
      </c>
      <c r="K7669">
        <v>797</v>
      </c>
      <c r="L7669" t="s">
        <v>37</v>
      </c>
      <c r="M7669" t="s">
        <v>27</v>
      </c>
      <c r="N7669" t="s">
        <v>22</v>
      </c>
      <c r="O7669" s="4">
        <v>149991.32</v>
      </c>
      <c r="P7669" t="s">
        <v>28</v>
      </c>
      <c r="Q7669" t="str" cm="1">
        <f t="array" ref="Q7669">_xlfn.IFS(
O7669&lt;50000,"Low Salary (&lt;$50K)",
O7669&lt;90000,"Lower Middle ($50K-$90K)",
O7669&lt;130000,"Middle ($90K-$130K)",
O7669&lt;170000,"Upper Middle ($130K-$170K)",
O7669&gt;=170000,"High Salary (&gt;$170K)"
)</f>
        <v>Upper Middle ($130K-$170K)</v>
      </c>
      <c r="R7669" t="str" cm="1">
        <f t="array" ref="R7669">_xlfn.IFS(
G7669&lt;=2,"New Customers (0-2Y)",
G7669&lt;=5,"Growing Customers (3-5Y)",
G7669&lt;=8,"Established Customers (6-8Y)",
G7669&lt;=10,"Loyal Customers (9-10Y)"
)</f>
        <v>New Customers (0-2Y)</v>
      </c>
    </row>
    <row r="7670" spans="1:18" x14ac:dyDescent="0.35">
      <c r="A7670">
        <v>15611794</v>
      </c>
      <c r="B7670" t="s">
        <v>2228</v>
      </c>
      <c r="C7670" t="s">
        <v>42</v>
      </c>
      <c r="D7670" t="s">
        <v>39</v>
      </c>
      <c r="E7670">
        <v>61</v>
      </c>
      <c r="F7670" t="s">
        <v>2967</v>
      </c>
      <c r="G7670">
        <v>6</v>
      </c>
      <c r="H7670" s="4">
        <v>133845.28</v>
      </c>
      <c r="I7670" t="s">
        <v>33</v>
      </c>
      <c r="J7670">
        <v>2</v>
      </c>
      <c r="K7670">
        <v>526</v>
      </c>
      <c r="L7670" t="s">
        <v>31</v>
      </c>
      <c r="M7670" t="s">
        <v>21</v>
      </c>
      <c r="N7670" t="s">
        <v>22</v>
      </c>
      <c r="O7670" s="4">
        <v>45180.800000000003</v>
      </c>
      <c r="P7670" t="s">
        <v>28</v>
      </c>
      <c r="Q7670" t="str" cm="1">
        <f t="array" ref="Q7670">_xlfn.IFS(
O7670&lt;50000,"Low Salary (&lt;$50K)",
O7670&lt;90000,"Lower Middle ($50K-$90K)",
O7670&lt;130000,"Middle ($90K-$130K)",
O7670&lt;170000,"Upper Middle ($130K-$170K)",
O7670&gt;=170000,"High Salary (&gt;$170K)"
)</f>
        <v>Low Salary (&lt;$50K)</v>
      </c>
      <c r="R7670" t="str" cm="1">
        <f t="array" ref="R7670">_xlfn.IFS(
G7670&lt;=2,"New Customers (0-2Y)",
G7670&lt;=5,"Growing Customers (3-5Y)",
G7670&lt;=8,"Established Customers (6-8Y)",
G7670&lt;=10,"Loyal Customers (9-10Y)"
)</f>
        <v>Established Customers (6-8Y)</v>
      </c>
    </row>
    <row r="7671" spans="1:18" x14ac:dyDescent="0.35">
      <c r="A7671">
        <v>15672357</v>
      </c>
      <c r="B7671" t="s">
        <v>1519</v>
      </c>
      <c r="C7671" t="s">
        <v>26</v>
      </c>
      <c r="D7671" t="s">
        <v>39</v>
      </c>
      <c r="E7671">
        <v>38</v>
      </c>
      <c r="F7671" t="s">
        <v>19</v>
      </c>
      <c r="G7671">
        <v>7</v>
      </c>
      <c r="H7671" s="4">
        <v>0</v>
      </c>
      <c r="I7671" t="s">
        <v>24</v>
      </c>
      <c r="J7671">
        <v>2</v>
      </c>
      <c r="K7671">
        <v>631</v>
      </c>
      <c r="L7671" t="s">
        <v>20</v>
      </c>
      <c r="M7671" t="s">
        <v>21</v>
      </c>
      <c r="N7671" t="s">
        <v>32</v>
      </c>
      <c r="O7671" s="4">
        <v>181605.85</v>
      </c>
      <c r="P7671" t="s">
        <v>28</v>
      </c>
      <c r="Q7671" t="str" cm="1">
        <f t="array" ref="Q7671">_xlfn.IFS(
O7671&lt;50000,"Low Salary (&lt;$50K)",
O7671&lt;90000,"Lower Middle ($50K-$90K)",
O7671&lt;130000,"Middle ($90K-$130K)",
O7671&lt;170000,"Upper Middle ($130K-$170K)",
O7671&gt;=170000,"High Salary (&gt;$170K)"
)</f>
        <v>High Salary (&gt;$170K)</v>
      </c>
      <c r="R7671" t="str" cm="1">
        <f t="array" ref="R7671">_xlfn.IFS(
G7671&lt;=2,"New Customers (0-2Y)",
G7671&lt;=5,"Growing Customers (3-5Y)",
G7671&lt;=8,"Established Customers (6-8Y)",
G7671&lt;=10,"Loyal Customers (9-10Y)"
)</f>
        <v>Established Customers (6-8Y)</v>
      </c>
    </row>
    <row r="7672" spans="1:18" x14ac:dyDescent="0.35">
      <c r="A7672">
        <v>15711759</v>
      </c>
      <c r="B7672" t="s">
        <v>863</v>
      </c>
      <c r="C7672" t="s">
        <v>17</v>
      </c>
      <c r="D7672" t="s">
        <v>18</v>
      </c>
      <c r="E7672">
        <v>29</v>
      </c>
      <c r="F7672" t="s">
        <v>43</v>
      </c>
      <c r="G7672">
        <v>5</v>
      </c>
      <c r="H7672" s="4">
        <v>108541.04</v>
      </c>
      <c r="I7672" t="s">
        <v>33</v>
      </c>
      <c r="J7672">
        <v>1</v>
      </c>
      <c r="K7672">
        <v>576</v>
      </c>
      <c r="L7672" t="s">
        <v>31</v>
      </c>
      <c r="M7672" t="s">
        <v>21</v>
      </c>
      <c r="N7672" t="s">
        <v>22</v>
      </c>
      <c r="O7672" s="4">
        <v>126469.09</v>
      </c>
      <c r="P7672" t="s">
        <v>28</v>
      </c>
      <c r="Q7672" t="str" cm="1">
        <f t="array" ref="Q7672">_xlfn.IFS(
O7672&lt;50000,"Low Salary (&lt;$50K)",
O7672&lt;90000,"Lower Middle ($50K-$90K)",
O7672&lt;130000,"Middle ($90K-$130K)",
O7672&lt;170000,"Upper Middle ($130K-$170K)",
O7672&gt;=170000,"High Salary (&gt;$170K)"
)</f>
        <v>Middle ($90K-$130K)</v>
      </c>
      <c r="R7672" t="str" cm="1">
        <f t="array" ref="R7672">_xlfn.IFS(
G7672&lt;=2,"New Customers (0-2Y)",
G7672&lt;=5,"Growing Customers (3-5Y)",
G7672&lt;=8,"Established Customers (6-8Y)",
G7672&lt;=10,"Loyal Customers (9-10Y)"
)</f>
        <v>Growing Customers (3-5Y)</v>
      </c>
    </row>
    <row r="7673" spans="1:18" x14ac:dyDescent="0.35">
      <c r="A7673">
        <v>15615296</v>
      </c>
      <c r="B7673" t="s">
        <v>664</v>
      </c>
      <c r="C7673" t="s">
        <v>17</v>
      </c>
      <c r="D7673" t="s">
        <v>39</v>
      </c>
      <c r="E7673">
        <v>39</v>
      </c>
      <c r="F7673" t="s">
        <v>19</v>
      </c>
      <c r="G7673">
        <v>10</v>
      </c>
      <c r="H7673" s="4">
        <v>0</v>
      </c>
      <c r="I7673" t="s">
        <v>24</v>
      </c>
      <c r="J7673">
        <v>1</v>
      </c>
      <c r="K7673">
        <v>405</v>
      </c>
      <c r="L7673" t="s">
        <v>44</v>
      </c>
      <c r="M7673" t="s">
        <v>21</v>
      </c>
      <c r="N7673" t="s">
        <v>32</v>
      </c>
      <c r="O7673" s="4">
        <v>160810.85</v>
      </c>
      <c r="P7673" t="s">
        <v>23</v>
      </c>
      <c r="Q7673" t="str" cm="1">
        <f t="array" ref="Q7673">_xlfn.IFS(
O7673&lt;50000,"Low Salary (&lt;$50K)",
O7673&lt;90000,"Lower Middle ($50K-$90K)",
O7673&lt;130000,"Middle ($90K-$130K)",
O7673&lt;170000,"Upper Middle ($130K-$170K)",
O7673&gt;=170000,"High Salary (&gt;$170K)"
)</f>
        <v>Upper Middle ($130K-$170K)</v>
      </c>
      <c r="R7673" t="str" cm="1">
        <f t="array" ref="R7673">_xlfn.IFS(
G7673&lt;=2,"New Customers (0-2Y)",
G7673&lt;=5,"Growing Customers (3-5Y)",
G7673&lt;=8,"Established Customers (6-8Y)",
G7673&lt;=10,"Loyal Customers (9-10Y)"
)</f>
        <v>Loyal Customers (9-10Y)</v>
      </c>
    </row>
    <row r="7674" spans="1:18" x14ac:dyDescent="0.35">
      <c r="A7674">
        <v>15699294</v>
      </c>
      <c r="B7674" t="s">
        <v>1113</v>
      </c>
      <c r="C7674" t="s">
        <v>17</v>
      </c>
      <c r="D7674" t="s">
        <v>39</v>
      </c>
      <c r="E7674">
        <v>30</v>
      </c>
      <c r="F7674" t="s">
        <v>19</v>
      </c>
      <c r="G7674">
        <v>1</v>
      </c>
      <c r="H7674" s="4">
        <v>0</v>
      </c>
      <c r="I7674" t="s">
        <v>24</v>
      </c>
      <c r="J7674">
        <v>2</v>
      </c>
      <c r="K7674">
        <v>555</v>
      </c>
      <c r="L7674" t="s">
        <v>31</v>
      </c>
      <c r="M7674" t="s">
        <v>27</v>
      </c>
      <c r="N7674" t="s">
        <v>32</v>
      </c>
      <c r="O7674" s="4">
        <v>88146.86</v>
      </c>
      <c r="P7674" t="s">
        <v>28</v>
      </c>
      <c r="Q7674" t="str" cm="1">
        <f t="array" ref="Q7674">_xlfn.IFS(
O7674&lt;50000,"Low Salary (&lt;$50K)",
O7674&lt;90000,"Lower Middle ($50K-$90K)",
O7674&lt;130000,"Middle ($90K-$130K)",
O7674&lt;170000,"Upper Middle ($130K-$170K)",
O7674&gt;=170000,"High Salary (&gt;$170K)"
)</f>
        <v>Lower Middle ($50K-$90K)</v>
      </c>
      <c r="R7674" t="str" cm="1">
        <f t="array" ref="R7674">_xlfn.IFS(
G7674&lt;=2,"New Customers (0-2Y)",
G7674&lt;=5,"Growing Customers (3-5Y)",
G7674&lt;=8,"Established Customers (6-8Y)",
G7674&lt;=10,"Loyal Customers (9-10Y)"
)</f>
        <v>New Customers (0-2Y)</v>
      </c>
    </row>
    <row r="7675" spans="1:18" x14ac:dyDescent="0.35">
      <c r="A7675">
        <v>15788634</v>
      </c>
      <c r="B7675" t="s">
        <v>620</v>
      </c>
      <c r="C7675" t="s">
        <v>26</v>
      </c>
      <c r="D7675" t="s">
        <v>18</v>
      </c>
      <c r="E7675">
        <v>37</v>
      </c>
      <c r="F7675" t="s">
        <v>19</v>
      </c>
      <c r="G7675">
        <v>2</v>
      </c>
      <c r="H7675" s="4">
        <v>113817.06</v>
      </c>
      <c r="I7675" t="s">
        <v>33</v>
      </c>
      <c r="J7675">
        <v>1</v>
      </c>
      <c r="K7675">
        <v>750</v>
      </c>
      <c r="L7675" t="s">
        <v>35</v>
      </c>
      <c r="M7675" t="s">
        <v>27</v>
      </c>
      <c r="N7675" t="s">
        <v>32</v>
      </c>
      <c r="O7675" s="4">
        <v>88333.74</v>
      </c>
      <c r="P7675" t="s">
        <v>28</v>
      </c>
      <c r="Q7675" t="str" cm="1">
        <f t="array" ref="Q7675">_xlfn.IFS(
O7675&lt;50000,"Low Salary (&lt;$50K)",
O7675&lt;90000,"Lower Middle ($50K-$90K)",
O7675&lt;130000,"Middle ($90K-$130K)",
O7675&lt;170000,"Upper Middle ($130K-$170K)",
O7675&gt;=170000,"High Salary (&gt;$170K)"
)</f>
        <v>Lower Middle ($50K-$90K)</v>
      </c>
      <c r="R7675" t="str" cm="1">
        <f t="array" ref="R7675">_xlfn.IFS(
G7675&lt;=2,"New Customers (0-2Y)",
G7675&lt;=5,"Growing Customers (3-5Y)",
G7675&lt;=8,"Established Customers (6-8Y)",
G7675&lt;=10,"Loyal Customers (9-10Y)"
)</f>
        <v>New Customers (0-2Y)</v>
      </c>
    </row>
    <row r="7676" spans="1:18" x14ac:dyDescent="0.35">
      <c r="A7676">
        <v>15660871</v>
      </c>
      <c r="B7676" t="s">
        <v>500</v>
      </c>
      <c r="C7676" t="s">
        <v>17</v>
      </c>
      <c r="D7676" t="s">
        <v>39</v>
      </c>
      <c r="E7676">
        <v>28</v>
      </c>
      <c r="F7676" t="s">
        <v>43</v>
      </c>
      <c r="G7676">
        <v>8</v>
      </c>
      <c r="H7676" s="4">
        <v>137300.23000000001</v>
      </c>
      <c r="I7676" t="s">
        <v>33</v>
      </c>
      <c r="J7676">
        <v>1</v>
      </c>
      <c r="K7676">
        <v>665</v>
      </c>
      <c r="L7676" t="s">
        <v>35</v>
      </c>
      <c r="M7676" t="s">
        <v>21</v>
      </c>
      <c r="N7676" t="s">
        <v>32</v>
      </c>
      <c r="O7676" s="4">
        <v>90174.83</v>
      </c>
      <c r="P7676" t="s">
        <v>28</v>
      </c>
      <c r="Q7676" t="str" cm="1">
        <f t="array" ref="Q7676">_xlfn.IFS(
O7676&lt;50000,"Low Salary (&lt;$50K)",
O7676&lt;90000,"Lower Middle ($50K-$90K)",
O7676&lt;130000,"Middle ($90K-$130K)",
O7676&lt;170000,"Upper Middle ($130K-$170K)",
O7676&gt;=170000,"High Salary (&gt;$170K)"
)</f>
        <v>Middle ($90K-$130K)</v>
      </c>
      <c r="R7676" t="str" cm="1">
        <f t="array" ref="R7676">_xlfn.IFS(
G7676&lt;=2,"New Customers (0-2Y)",
G7676&lt;=5,"Growing Customers (3-5Y)",
G7676&lt;=8,"Established Customers (6-8Y)",
G7676&lt;=10,"Loyal Customers (9-10Y)"
)</f>
        <v>Established Customers (6-8Y)</v>
      </c>
    </row>
    <row r="7677" spans="1:18" x14ac:dyDescent="0.35">
      <c r="A7677">
        <v>15618258</v>
      </c>
      <c r="B7677" t="s">
        <v>453</v>
      </c>
      <c r="C7677" t="s">
        <v>26</v>
      </c>
      <c r="D7677" t="s">
        <v>39</v>
      </c>
      <c r="E7677">
        <v>37</v>
      </c>
      <c r="F7677" t="s">
        <v>19</v>
      </c>
      <c r="G7677">
        <v>5</v>
      </c>
      <c r="H7677" s="4">
        <v>158024.38</v>
      </c>
      <c r="I7677" t="s">
        <v>33</v>
      </c>
      <c r="J7677">
        <v>1</v>
      </c>
      <c r="K7677">
        <v>640</v>
      </c>
      <c r="L7677" t="s">
        <v>20</v>
      </c>
      <c r="M7677" t="s">
        <v>21</v>
      </c>
      <c r="N7677" t="s">
        <v>32</v>
      </c>
      <c r="O7677" s="4">
        <v>81298.09</v>
      </c>
      <c r="P7677" t="s">
        <v>28</v>
      </c>
      <c r="Q7677" t="str" cm="1">
        <f t="array" ref="Q7677">_xlfn.IFS(
O7677&lt;50000,"Low Salary (&lt;$50K)",
O7677&lt;90000,"Lower Middle ($50K-$90K)",
O7677&lt;130000,"Middle ($90K-$130K)",
O7677&lt;170000,"Upper Middle ($130K-$170K)",
O7677&gt;=170000,"High Salary (&gt;$170K)"
)</f>
        <v>Lower Middle ($50K-$90K)</v>
      </c>
      <c r="R7677" t="str" cm="1">
        <f t="array" ref="R7677">_xlfn.IFS(
G7677&lt;=2,"New Customers (0-2Y)",
G7677&lt;=5,"Growing Customers (3-5Y)",
G7677&lt;=8,"Established Customers (6-8Y)",
G7677&lt;=10,"Loyal Customers (9-10Y)"
)</f>
        <v>Growing Customers (3-5Y)</v>
      </c>
    </row>
    <row r="7678" spans="1:18" x14ac:dyDescent="0.35">
      <c r="A7678">
        <v>15722535</v>
      </c>
      <c r="B7678" t="s">
        <v>2585</v>
      </c>
      <c r="C7678" t="s">
        <v>17</v>
      </c>
      <c r="D7678" t="s">
        <v>18</v>
      </c>
      <c r="E7678">
        <v>33</v>
      </c>
      <c r="F7678" t="s">
        <v>19</v>
      </c>
      <c r="G7678">
        <v>7</v>
      </c>
      <c r="H7678" s="4">
        <v>127837.54</v>
      </c>
      <c r="I7678" t="s">
        <v>33</v>
      </c>
      <c r="J7678">
        <v>1</v>
      </c>
      <c r="K7678">
        <v>457</v>
      </c>
      <c r="L7678" t="s">
        <v>44</v>
      </c>
      <c r="M7678" t="s">
        <v>27</v>
      </c>
      <c r="N7678" t="s">
        <v>22</v>
      </c>
      <c r="O7678" s="4">
        <v>60013.17</v>
      </c>
      <c r="P7678" t="s">
        <v>28</v>
      </c>
      <c r="Q7678" t="str" cm="1">
        <f t="array" ref="Q7678">_xlfn.IFS(
O7678&lt;50000,"Low Salary (&lt;$50K)",
O7678&lt;90000,"Lower Middle ($50K-$90K)",
O7678&lt;130000,"Middle ($90K-$130K)",
O7678&lt;170000,"Upper Middle ($130K-$170K)",
O7678&gt;=170000,"High Salary (&gt;$170K)"
)</f>
        <v>Lower Middle ($50K-$90K)</v>
      </c>
      <c r="R7678" t="str" cm="1">
        <f t="array" ref="R7678">_xlfn.IFS(
G7678&lt;=2,"New Customers (0-2Y)",
G7678&lt;=5,"Growing Customers (3-5Y)",
G7678&lt;=8,"Established Customers (6-8Y)",
G7678&lt;=10,"Loyal Customers (9-10Y)"
)</f>
        <v>Established Customers (6-8Y)</v>
      </c>
    </row>
    <row r="7679" spans="1:18" x14ac:dyDescent="0.35">
      <c r="A7679">
        <v>15711977</v>
      </c>
      <c r="B7679" t="s">
        <v>2079</v>
      </c>
      <c r="C7679" t="s">
        <v>17</v>
      </c>
      <c r="D7679" t="s">
        <v>39</v>
      </c>
      <c r="E7679">
        <v>36</v>
      </c>
      <c r="F7679" t="s">
        <v>19</v>
      </c>
      <c r="G7679">
        <v>4</v>
      </c>
      <c r="H7679" s="4">
        <v>161533</v>
      </c>
      <c r="I7679" t="s">
        <v>33</v>
      </c>
      <c r="J7679">
        <v>1</v>
      </c>
      <c r="K7679">
        <v>695</v>
      </c>
      <c r="L7679" t="s">
        <v>35</v>
      </c>
      <c r="M7679" t="s">
        <v>21</v>
      </c>
      <c r="N7679" t="s">
        <v>32</v>
      </c>
      <c r="O7679" s="4">
        <v>100940.91</v>
      </c>
      <c r="P7679" t="s">
        <v>28</v>
      </c>
      <c r="Q7679" t="str" cm="1">
        <f t="array" ref="Q7679">_xlfn.IFS(
O7679&lt;50000,"Low Salary (&lt;$50K)",
O7679&lt;90000,"Lower Middle ($50K-$90K)",
O7679&lt;130000,"Middle ($90K-$130K)",
O7679&lt;170000,"Upper Middle ($130K-$170K)",
O7679&gt;=170000,"High Salary (&gt;$170K)"
)</f>
        <v>Middle ($90K-$130K)</v>
      </c>
      <c r="R7679" t="str" cm="1">
        <f t="array" ref="R7679">_xlfn.IFS(
G7679&lt;=2,"New Customers (0-2Y)",
G7679&lt;=5,"Growing Customers (3-5Y)",
G7679&lt;=8,"Established Customers (6-8Y)",
G7679&lt;=10,"Loyal Customers (9-10Y)"
)</f>
        <v>Growing Customers (3-5Y)</v>
      </c>
    </row>
    <row r="7680" spans="1:18" x14ac:dyDescent="0.35">
      <c r="A7680">
        <v>15690169</v>
      </c>
      <c r="B7680" t="s">
        <v>1392</v>
      </c>
      <c r="C7680" t="s">
        <v>17</v>
      </c>
      <c r="D7680" t="s">
        <v>39</v>
      </c>
      <c r="E7680">
        <v>31</v>
      </c>
      <c r="F7680" t="s">
        <v>19</v>
      </c>
      <c r="G7680">
        <v>7</v>
      </c>
      <c r="H7680" s="4">
        <v>161171.70000000001</v>
      </c>
      <c r="I7680" t="s">
        <v>33</v>
      </c>
      <c r="J7680">
        <v>2</v>
      </c>
      <c r="K7680">
        <v>645</v>
      </c>
      <c r="L7680" t="s">
        <v>20</v>
      </c>
      <c r="M7680" t="s">
        <v>21</v>
      </c>
      <c r="N7680" t="s">
        <v>32</v>
      </c>
      <c r="O7680" s="4">
        <v>12599.94</v>
      </c>
      <c r="P7680" t="s">
        <v>23</v>
      </c>
      <c r="Q7680" t="str" cm="1">
        <f t="array" ref="Q7680">_xlfn.IFS(
O7680&lt;50000,"Low Salary (&lt;$50K)",
O7680&lt;90000,"Lower Middle ($50K-$90K)",
O7680&lt;130000,"Middle ($90K-$130K)",
O7680&lt;170000,"Upper Middle ($130K-$170K)",
O7680&gt;=170000,"High Salary (&gt;$170K)"
)</f>
        <v>Low Salary (&lt;$50K)</v>
      </c>
      <c r="R7680" t="str" cm="1">
        <f t="array" ref="R7680">_xlfn.IFS(
G7680&lt;=2,"New Customers (0-2Y)",
G7680&lt;=5,"Growing Customers (3-5Y)",
G7680&lt;=8,"Established Customers (6-8Y)",
G7680&lt;=10,"Loyal Customers (9-10Y)"
)</f>
        <v>Established Customers (6-8Y)</v>
      </c>
    </row>
    <row r="7681" spans="1:18" x14ac:dyDescent="0.35">
      <c r="A7681">
        <v>15790689</v>
      </c>
      <c r="B7681" t="s">
        <v>2586</v>
      </c>
      <c r="C7681" t="s">
        <v>26</v>
      </c>
      <c r="D7681" t="s">
        <v>39</v>
      </c>
      <c r="E7681">
        <v>32</v>
      </c>
      <c r="F7681" t="s">
        <v>19</v>
      </c>
      <c r="G7681">
        <v>9</v>
      </c>
      <c r="H7681" s="4">
        <v>80958.36</v>
      </c>
      <c r="I7681" t="s">
        <v>29</v>
      </c>
      <c r="J7681">
        <v>1</v>
      </c>
      <c r="K7681">
        <v>647</v>
      </c>
      <c r="L7681" t="s">
        <v>20</v>
      </c>
      <c r="M7681" t="s">
        <v>21</v>
      </c>
      <c r="N7681" t="s">
        <v>22</v>
      </c>
      <c r="O7681" s="4">
        <v>128590.73</v>
      </c>
      <c r="P7681" t="s">
        <v>28</v>
      </c>
      <c r="Q7681" t="str" cm="1">
        <f t="array" ref="Q7681">_xlfn.IFS(
O7681&lt;50000,"Low Salary (&lt;$50K)",
O7681&lt;90000,"Lower Middle ($50K-$90K)",
O7681&lt;130000,"Middle ($90K-$130K)",
O7681&lt;170000,"Upper Middle ($130K-$170K)",
O7681&gt;=170000,"High Salary (&gt;$170K)"
)</f>
        <v>Middle ($90K-$130K)</v>
      </c>
      <c r="R7681" t="str" cm="1">
        <f t="array" ref="R7681">_xlfn.IFS(
G7681&lt;=2,"New Customers (0-2Y)",
G7681&lt;=5,"Growing Customers (3-5Y)",
G7681&lt;=8,"Established Customers (6-8Y)",
G7681&lt;=10,"Loyal Customers (9-10Y)"
)</f>
        <v>Loyal Customers (9-10Y)</v>
      </c>
    </row>
    <row r="7682" spans="1:18" x14ac:dyDescent="0.35">
      <c r="A7682">
        <v>15665181</v>
      </c>
      <c r="B7682" t="s">
        <v>400</v>
      </c>
      <c r="C7682" t="s">
        <v>26</v>
      </c>
      <c r="D7682" t="s">
        <v>39</v>
      </c>
      <c r="E7682">
        <v>25</v>
      </c>
      <c r="F7682" t="s">
        <v>43</v>
      </c>
      <c r="G7682">
        <v>7</v>
      </c>
      <c r="H7682" s="4">
        <v>0</v>
      </c>
      <c r="I7682" t="s">
        <v>24</v>
      </c>
      <c r="J7682">
        <v>2</v>
      </c>
      <c r="K7682">
        <v>808</v>
      </c>
      <c r="L7682" t="s">
        <v>37</v>
      </c>
      <c r="M7682" t="s">
        <v>27</v>
      </c>
      <c r="N7682" t="s">
        <v>22</v>
      </c>
      <c r="O7682" s="4">
        <v>23180.37</v>
      </c>
      <c r="P7682" t="s">
        <v>28</v>
      </c>
      <c r="Q7682" t="str" cm="1">
        <f t="array" ref="Q7682">_xlfn.IFS(
O7682&lt;50000,"Low Salary (&lt;$50K)",
O7682&lt;90000,"Lower Middle ($50K-$90K)",
O7682&lt;130000,"Middle ($90K-$130K)",
O7682&lt;170000,"Upper Middle ($130K-$170K)",
O7682&gt;=170000,"High Salary (&gt;$170K)"
)</f>
        <v>Low Salary (&lt;$50K)</v>
      </c>
      <c r="R7682" t="str" cm="1">
        <f t="array" ref="R7682">_xlfn.IFS(
G7682&lt;=2,"New Customers (0-2Y)",
G7682&lt;=5,"Growing Customers (3-5Y)",
G7682&lt;=8,"Established Customers (6-8Y)",
G7682&lt;=10,"Loyal Customers (9-10Y)"
)</f>
        <v>Established Customers (6-8Y)</v>
      </c>
    </row>
    <row r="7683" spans="1:18" x14ac:dyDescent="0.35">
      <c r="A7683">
        <v>15633608</v>
      </c>
      <c r="B7683" t="s">
        <v>368</v>
      </c>
      <c r="C7683" t="s">
        <v>17</v>
      </c>
      <c r="D7683" t="s">
        <v>39</v>
      </c>
      <c r="E7683">
        <v>33</v>
      </c>
      <c r="F7683" t="s">
        <v>19</v>
      </c>
      <c r="G7683">
        <v>2</v>
      </c>
      <c r="H7683" s="4">
        <v>146193.60000000001</v>
      </c>
      <c r="I7683" t="s">
        <v>33</v>
      </c>
      <c r="J7683">
        <v>2</v>
      </c>
      <c r="K7683">
        <v>641</v>
      </c>
      <c r="L7683" t="s">
        <v>20</v>
      </c>
      <c r="M7683" t="s">
        <v>21</v>
      </c>
      <c r="N7683" t="s">
        <v>22</v>
      </c>
      <c r="O7683" s="4">
        <v>55796.83</v>
      </c>
      <c r="P7683" t="s">
        <v>23</v>
      </c>
      <c r="Q7683" t="str" cm="1">
        <f t="array" ref="Q7683">_xlfn.IFS(
O7683&lt;50000,"Low Salary (&lt;$50K)",
O7683&lt;90000,"Lower Middle ($50K-$90K)",
O7683&lt;130000,"Middle ($90K-$130K)",
O7683&lt;170000,"Upper Middle ($130K-$170K)",
O7683&gt;=170000,"High Salary (&gt;$170K)"
)</f>
        <v>Lower Middle ($50K-$90K)</v>
      </c>
      <c r="R7683" t="str" cm="1">
        <f t="array" ref="R7683">_xlfn.IFS(
G7683&lt;=2,"New Customers (0-2Y)",
G7683&lt;=5,"Growing Customers (3-5Y)",
G7683&lt;=8,"Established Customers (6-8Y)",
G7683&lt;=10,"Loyal Customers (9-10Y)"
)</f>
        <v>New Customers (0-2Y)</v>
      </c>
    </row>
    <row r="7684" spans="1:18" x14ac:dyDescent="0.35">
      <c r="A7684">
        <v>15805261</v>
      </c>
      <c r="B7684" t="s">
        <v>313</v>
      </c>
      <c r="C7684" t="s">
        <v>26</v>
      </c>
      <c r="D7684" t="s">
        <v>39</v>
      </c>
      <c r="E7684">
        <v>29</v>
      </c>
      <c r="F7684" t="s">
        <v>43</v>
      </c>
      <c r="G7684">
        <v>8</v>
      </c>
      <c r="H7684" s="4">
        <v>0</v>
      </c>
      <c r="I7684" t="s">
        <v>24</v>
      </c>
      <c r="J7684">
        <v>2</v>
      </c>
      <c r="K7684">
        <v>700</v>
      </c>
      <c r="L7684" t="s">
        <v>35</v>
      </c>
      <c r="M7684" t="s">
        <v>27</v>
      </c>
      <c r="N7684" t="s">
        <v>22</v>
      </c>
      <c r="O7684" s="4">
        <v>152097.01999999999</v>
      </c>
      <c r="P7684" t="s">
        <v>28</v>
      </c>
      <c r="Q7684" t="str" cm="1">
        <f t="array" ref="Q7684">_xlfn.IFS(
O7684&lt;50000,"Low Salary (&lt;$50K)",
O7684&lt;90000,"Lower Middle ($50K-$90K)",
O7684&lt;130000,"Middle ($90K-$130K)",
O7684&lt;170000,"Upper Middle ($130K-$170K)",
O7684&gt;=170000,"High Salary (&gt;$170K)"
)</f>
        <v>Upper Middle ($130K-$170K)</v>
      </c>
      <c r="R7684" t="str" cm="1">
        <f t="array" ref="R7684">_xlfn.IFS(
G7684&lt;=2,"New Customers (0-2Y)",
G7684&lt;=5,"Growing Customers (3-5Y)",
G7684&lt;=8,"Established Customers (6-8Y)",
G7684&lt;=10,"Loyal Customers (9-10Y)"
)</f>
        <v>Established Customers (6-8Y)</v>
      </c>
    </row>
    <row r="7685" spans="1:18" x14ac:dyDescent="0.35">
      <c r="A7685">
        <v>15740356</v>
      </c>
      <c r="B7685" t="s">
        <v>676</v>
      </c>
      <c r="C7685" t="s">
        <v>42</v>
      </c>
      <c r="D7685" t="s">
        <v>39</v>
      </c>
      <c r="E7685">
        <v>26</v>
      </c>
      <c r="F7685" t="s">
        <v>43</v>
      </c>
      <c r="G7685">
        <v>4</v>
      </c>
      <c r="H7685" s="4">
        <v>115021.75999999999</v>
      </c>
      <c r="I7685" t="s">
        <v>33</v>
      </c>
      <c r="J7685">
        <v>1</v>
      </c>
      <c r="K7685">
        <v>660</v>
      </c>
      <c r="L7685" t="s">
        <v>35</v>
      </c>
      <c r="M7685" t="s">
        <v>27</v>
      </c>
      <c r="N7685" t="s">
        <v>22</v>
      </c>
      <c r="O7685" s="4">
        <v>162443.04999999999</v>
      </c>
      <c r="P7685" t="s">
        <v>28</v>
      </c>
      <c r="Q7685" t="str" cm="1">
        <f t="array" ref="Q7685">_xlfn.IFS(
O7685&lt;50000,"Low Salary (&lt;$50K)",
O7685&lt;90000,"Lower Middle ($50K-$90K)",
O7685&lt;130000,"Middle ($90K-$130K)",
O7685&lt;170000,"Upper Middle ($130K-$170K)",
O7685&gt;=170000,"High Salary (&gt;$170K)"
)</f>
        <v>Upper Middle ($130K-$170K)</v>
      </c>
      <c r="R7685" t="str" cm="1">
        <f t="array" ref="R7685">_xlfn.IFS(
G7685&lt;=2,"New Customers (0-2Y)",
G7685&lt;=5,"Growing Customers (3-5Y)",
G7685&lt;=8,"Established Customers (6-8Y)",
G7685&lt;=10,"Loyal Customers (9-10Y)"
)</f>
        <v>Growing Customers (3-5Y)</v>
      </c>
    </row>
    <row r="7686" spans="1:18" x14ac:dyDescent="0.35">
      <c r="A7686">
        <v>15808223</v>
      </c>
      <c r="B7686" t="s">
        <v>2587</v>
      </c>
      <c r="C7686" t="s">
        <v>26</v>
      </c>
      <c r="D7686" t="s">
        <v>39</v>
      </c>
      <c r="E7686">
        <v>41</v>
      </c>
      <c r="F7686" t="s">
        <v>19</v>
      </c>
      <c r="G7686">
        <v>1</v>
      </c>
      <c r="H7686" s="4">
        <v>126773.43</v>
      </c>
      <c r="I7686" t="s">
        <v>33</v>
      </c>
      <c r="J7686">
        <v>1</v>
      </c>
      <c r="K7686">
        <v>615</v>
      </c>
      <c r="L7686" t="s">
        <v>20</v>
      </c>
      <c r="M7686" t="s">
        <v>21</v>
      </c>
      <c r="N7686" t="s">
        <v>22</v>
      </c>
      <c r="O7686" s="4">
        <v>55551.26</v>
      </c>
      <c r="P7686" t="s">
        <v>28</v>
      </c>
      <c r="Q7686" t="str" cm="1">
        <f t="array" ref="Q7686">_xlfn.IFS(
O7686&lt;50000,"Low Salary (&lt;$50K)",
O7686&lt;90000,"Lower Middle ($50K-$90K)",
O7686&lt;130000,"Middle ($90K-$130K)",
O7686&lt;170000,"Upper Middle ($130K-$170K)",
O7686&gt;=170000,"High Salary (&gt;$170K)"
)</f>
        <v>Lower Middle ($50K-$90K)</v>
      </c>
      <c r="R7686" t="str" cm="1">
        <f t="array" ref="R7686">_xlfn.IFS(
G7686&lt;=2,"New Customers (0-2Y)",
G7686&lt;=5,"Growing Customers (3-5Y)",
G7686&lt;=8,"Established Customers (6-8Y)",
G7686&lt;=10,"Loyal Customers (9-10Y)"
)</f>
        <v>New Customers (0-2Y)</v>
      </c>
    </row>
    <row r="7687" spans="1:18" x14ac:dyDescent="0.35">
      <c r="A7687">
        <v>15769980</v>
      </c>
      <c r="B7687" t="s">
        <v>2588</v>
      </c>
      <c r="C7687" t="s">
        <v>42</v>
      </c>
      <c r="D7687" t="s">
        <v>18</v>
      </c>
      <c r="E7687">
        <v>40</v>
      </c>
      <c r="F7687" t="s">
        <v>19</v>
      </c>
      <c r="G7687">
        <v>3</v>
      </c>
      <c r="H7687" s="4">
        <v>92889.91</v>
      </c>
      <c r="I7687" t="s">
        <v>29</v>
      </c>
      <c r="J7687">
        <v>1</v>
      </c>
      <c r="K7687">
        <v>705</v>
      </c>
      <c r="L7687" t="s">
        <v>35</v>
      </c>
      <c r="M7687" t="s">
        <v>21</v>
      </c>
      <c r="N7687" t="s">
        <v>22</v>
      </c>
      <c r="O7687" s="4">
        <v>109496.69</v>
      </c>
      <c r="P7687" t="s">
        <v>28</v>
      </c>
      <c r="Q7687" t="str" cm="1">
        <f t="array" ref="Q7687">_xlfn.IFS(
O7687&lt;50000,"Low Salary (&lt;$50K)",
O7687&lt;90000,"Lower Middle ($50K-$90K)",
O7687&lt;130000,"Middle ($90K-$130K)",
O7687&lt;170000,"Upper Middle ($130K-$170K)",
O7687&gt;=170000,"High Salary (&gt;$170K)"
)</f>
        <v>Middle ($90K-$130K)</v>
      </c>
      <c r="R7687" t="str" cm="1">
        <f t="array" ref="R7687">_xlfn.IFS(
G7687&lt;=2,"New Customers (0-2Y)",
G7687&lt;=5,"Growing Customers (3-5Y)",
G7687&lt;=8,"Established Customers (6-8Y)",
G7687&lt;=10,"Loyal Customers (9-10Y)"
)</f>
        <v>Growing Customers (3-5Y)</v>
      </c>
    </row>
    <row r="7688" spans="1:18" x14ac:dyDescent="0.35">
      <c r="A7688">
        <v>15675450</v>
      </c>
      <c r="B7688" t="s">
        <v>2109</v>
      </c>
      <c r="C7688" t="s">
        <v>17</v>
      </c>
      <c r="D7688" t="s">
        <v>39</v>
      </c>
      <c r="E7688">
        <v>48</v>
      </c>
      <c r="F7688" t="s">
        <v>19</v>
      </c>
      <c r="G7688">
        <v>9</v>
      </c>
      <c r="H7688" s="4">
        <v>0</v>
      </c>
      <c r="I7688" t="s">
        <v>24</v>
      </c>
      <c r="J7688">
        <v>2</v>
      </c>
      <c r="K7688">
        <v>718</v>
      </c>
      <c r="L7688" t="s">
        <v>35</v>
      </c>
      <c r="M7688" t="s">
        <v>21</v>
      </c>
      <c r="N7688" t="s">
        <v>22</v>
      </c>
      <c r="O7688" s="4">
        <v>72105.63</v>
      </c>
      <c r="P7688" t="s">
        <v>28</v>
      </c>
      <c r="Q7688" t="str" cm="1">
        <f t="array" ref="Q7688">_xlfn.IFS(
O7688&lt;50000,"Low Salary (&lt;$50K)",
O7688&lt;90000,"Lower Middle ($50K-$90K)",
O7688&lt;130000,"Middle ($90K-$130K)",
O7688&lt;170000,"Upper Middle ($130K-$170K)",
O7688&gt;=170000,"High Salary (&gt;$170K)"
)</f>
        <v>Lower Middle ($50K-$90K)</v>
      </c>
      <c r="R7688" t="str" cm="1">
        <f t="array" ref="R7688">_xlfn.IFS(
G7688&lt;=2,"New Customers (0-2Y)",
G7688&lt;=5,"Growing Customers (3-5Y)",
G7688&lt;=8,"Established Customers (6-8Y)",
G7688&lt;=10,"Loyal Customers (9-10Y)"
)</f>
        <v>Loyal Customers (9-10Y)</v>
      </c>
    </row>
    <row r="7689" spans="1:18" x14ac:dyDescent="0.35">
      <c r="A7689">
        <v>15776494</v>
      </c>
      <c r="B7689" t="s">
        <v>1618</v>
      </c>
      <c r="C7689" t="s">
        <v>17</v>
      </c>
      <c r="D7689" t="s">
        <v>39</v>
      </c>
      <c r="E7689">
        <v>61</v>
      </c>
      <c r="F7689" t="s">
        <v>2967</v>
      </c>
      <c r="G7689">
        <v>5</v>
      </c>
      <c r="H7689" s="4">
        <v>146622.35</v>
      </c>
      <c r="I7689" t="s">
        <v>33</v>
      </c>
      <c r="J7689">
        <v>1</v>
      </c>
      <c r="K7689">
        <v>754</v>
      </c>
      <c r="L7689" t="s">
        <v>35</v>
      </c>
      <c r="M7689" t="s">
        <v>21</v>
      </c>
      <c r="N7689" t="s">
        <v>22</v>
      </c>
      <c r="O7689" s="4">
        <v>41815.22</v>
      </c>
      <c r="P7689" t="s">
        <v>23</v>
      </c>
      <c r="Q7689" t="str" cm="1">
        <f t="array" ref="Q7689">_xlfn.IFS(
O7689&lt;50000,"Low Salary (&lt;$50K)",
O7689&lt;90000,"Lower Middle ($50K-$90K)",
O7689&lt;130000,"Middle ($90K-$130K)",
O7689&lt;170000,"Upper Middle ($130K-$170K)",
O7689&gt;=170000,"High Salary (&gt;$170K)"
)</f>
        <v>Low Salary (&lt;$50K)</v>
      </c>
      <c r="R7689" t="str" cm="1">
        <f t="array" ref="R7689">_xlfn.IFS(
G7689&lt;=2,"New Customers (0-2Y)",
G7689&lt;=5,"Growing Customers (3-5Y)",
G7689&lt;=8,"Established Customers (6-8Y)",
G7689&lt;=10,"Loyal Customers (9-10Y)"
)</f>
        <v>Growing Customers (3-5Y)</v>
      </c>
    </row>
    <row r="7690" spans="1:18" x14ac:dyDescent="0.35">
      <c r="A7690">
        <v>15592412</v>
      </c>
      <c r="B7690" t="s">
        <v>197</v>
      </c>
      <c r="C7690" t="s">
        <v>42</v>
      </c>
      <c r="D7690" t="s">
        <v>39</v>
      </c>
      <c r="E7690">
        <v>45</v>
      </c>
      <c r="F7690" t="s">
        <v>19</v>
      </c>
      <c r="G7690">
        <v>4</v>
      </c>
      <c r="H7690" s="4">
        <v>131038.14</v>
      </c>
      <c r="I7690" t="s">
        <v>33</v>
      </c>
      <c r="J7690">
        <v>1</v>
      </c>
      <c r="K7690">
        <v>713</v>
      </c>
      <c r="L7690" t="s">
        <v>35</v>
      </c>
      <c r="M7690" t="s">
        <v>21</v>
      </c>
      <c r="N7690" t="s">
        <v>32</v>
      </c>
      <c r="O7690" s="4">
        <v>74005.039999999994</v>
      </c>
      <c r="P7690" t="s">
        <v>23</v>
      </c>
      <c r="Q7690" t="str" cm="1">
        <f t="array" ref="Q7690">_xlfn.IFS(
O7690&lt;50000,"Low Salary (&lt;$50K)",
O7690&lt;90000,"Lower Middle ($50K-$90K)",
O7690&lt;130000,"Middle ($90K-$130K)",
O7690&lt;170000,"Upper Middle ($130K-$170K)",
O7690&gt;=170000,"High Salary (&gt;$170K)"
)</f>
        <v>Lower Middle ($50K-$90K)</v>
      </c>
      <c r="R7690" t="str" cm="1">
        <f t="array" ref="R7690">_xlfn.IFS(
G7690&lt;=2,"New Customers (0-2Y)",
G7690&lt;=5,"Growing Customers (3-5Y)",
G7690&lt;=8,"Established Customers (6-8Y)",
G7690&lt;=10,"Loyal Customers (9-10Y)"
)</f>
        <v>Growing Customers (3-5Y)</v>
      </c>
    </row>
    <row r="7691" spans="1:18" x14ac:dyDescent="0.35">
      <c r="A7691">
        <v>15777452</v>
      </c>
      <c r="B7691" t="s">
        <v>2589</v>
      </c>
      <c r="C7691" t="s">
        <v>17</v>
      </c>
      <c r="D7691" t="s">
        <v>18</v>
      </c>
      <c r="E7691">
        <v>46</v>
      </c>
      <c r="F7691" t="s">
        <v>19</v>
      </c>
      <c r="G7691">
        <v>6</v>
      </c>
      <c r="H7691" s="4">
        <v>88820.29</v>
      </c>
      <c r="I7691" t="s">
        <v>29</v>
      </c>
      <c r="J7691">
        <v>1</v>
      </c>
      <c r="K7691">
        <v>587</v>
      </c>
      <c r="L7691" t="s">
        <v>31</v>
      </c>
      <c r="M7691" t="s">
        <v>27</v>
      </c>
      <c r="N7691" t="s">
        <v>32</v>
      </c>
      <c r="O7691" s="4">
        <v>70224.34</v>
      </c>
      <c r="P7691" t="s">
        <v>28</v>
      </c>
      <c r="Q7691" t="str" cm="1">
        <f t="array" ref="Q7691">_xlfn.IFS(
O7691&lt;50000,"Low Salary (&lt;$50K)",
O7691&lt;90000,"Lower Middle ($50K-$90K)",
O7691&lt;130000,"Middle ($90K-$130K)",
O7691&lt;170000,"Upper Middle ($130K-$170K)",
O7691&gt;=170000,"High Salary (&gt;$170K)"
)</f>
        <v>Lower Middle ($50K-$90K)</v>
      </c>
      <c r="R7691" t="str" cm="1">
        <f t="array" ref="R7691">_xlfn.IFS(
G7691&lt;=2,"New Customers (0-2Y)",
G7691&lt;=5,"Growing Customers (3-5Y)",
G7691&lt;=8,"Established Customers (6-8Y)",
G7691&lt;=10,"Loyal Customers (9-10Y)"
)</f>
        <v>Established Customers (6-8Y)</v>
      </c>
    </row>
    <row r="7692" spans="1:18" x14ac:dyDescent="0.35">
      <c r="A7692">
        <v>15692258</v>
      </c>
      <c r="B7692" t="s">
        <v>824</v>
      </c>
      <c r="C7692" t="s">
        <v>26</v>
      </c>
      <c r="D7692" t="s">
        <v>39</v>
      </c>
      <c r="E7692">
        <v>31</v>
      </c>
      <c r="F7692" t="s">
        <v>19</v>
      </c>
      <c r="G7692">
        <v>1</v>
      </c>
      <c r="H7692" s="4">
        <v>115406.97</v>
      </c>
      <c r="I7692" t="s">
        <v>33</v>
      </c>
      <c r="J7692">
        <v>1</v>
      </c>
      <c r="K7692">
        <v>569</v>
      </c>
      <c r="L7692" t="s">
        <v>31</v>
      </c>
      <c r="M7692" t="s">
        <v>27</v>
      </c>
      <c r="N7692" t="s">
        <v>32</v>
      </c>
      <c r="O7692" s="4">
        <v>145528.22</v>
      </c>
      <c r="P7692" t="s">
        <v>28</v>
      </c>
      <c r="Q7692" t="str" cm="1">
        <f t="array" ref="Q7692">_xlfn.IFS(
O7692&lt;50000,"Low Salary (&lt;$50K)",
O7692&lt;90000,"Lower Middle ($50K-$90K)",
O7692&lt;130000,"Middle ($90K-$130K)",
O7692&lt;170000,"Upper Middle ($130K-$170K)",
O7692&gt;=170000,"High Salary (&gt;$170K)"
)</f>
        <v>Upper Middle ($130K-$170K)</v>
      </c>
      <c r="R7692" t="str" cm="1">
        <f t="array" ref="R7692">_xlfn.IFS(
G7692&lt;=2,"New Customers (0-2Y)",
G7692&lt;=5,"Growing Customers (3-5Y)",
G7692&lt;=8,"Established Customers (6-8Y)",
G7692&lt;=10,"Loyal Customers (9-10Y)"
)</f>
        <v>New Customers (0-2Y)</v>
      </c>
    </row>
    <row r="7693" spans="1:18" x14ac:dyDescent="0.35">
      <c r="A7693">
        <v>15791045</v>
      </c>
      <c r="B7693" t="s">
        <v>34</v>
      </c>
      <c r="C7693" t="s">
        <v>17</v>
      </c>
      <c r="D7693" t="s">
        <v>18</v>
      </c>
      <c r="E7693">
        <v>38</v>
      </c>
      <c r="F7693" t="s">
        <v>19</v>
      </c>
      <c r="G7693">
        <v>3</v>
      </c>
      <c r="H7693" s="4">
        <v>132951.92000000001</v>
      </c>
      <c r="I7693" t="s">
        <v>33</v>
      </c>
      <c r="J7693">
        <v>1</v>
      </c>
      <c r="K7693">
        <v>568</v>
      </c>
      <c r="L7693" t="s">
        <v>31</v>
      </c>
      <c r="M7693" t="s">
        <v>27</v>
      </c>
      <c r="N7693" t="s">
        <v>22</v>
      </c>
      <c r="O7693" s="4">
        <v>124486.28</v>
      </c>
      <c r="P7693" t="s">
        <v>28</v>
      </c>
      <c r="Q7693" t="str" cm="1">
        <f t="array" ref="Q7693">_xlfn.IFS(
O7693&lt;50000,"Low Salary (&lt;$50K)",
O7693&lt;90000,"Lower Middle ($50K-$90K)",
O7693&lt;130000,"Middle ($90K-$130K)",
O7693&lt;170000,"Upper Middle ($130K-$170K)",
O7693&gt;=170000,"High Salary (&gt;$170K)"
)</f>
        <v>Middle ($90K-$130K)</v>
      </c>
      <c r="R7693" t="str" cm="1">
        <f t="array" ref="R7693">_xlfn.IFS(
G7693&lt;=2,"New Customers (0-2Y)",
G7693&lt;=5,"Growing Customers (3-5Y)",
G7693&lt;=8,"Established Customers (6-8Y)",
G7693&lt;=10,"Loyal Customers (9-10Y)"
)</f>
        <v>Growing Customers (3-5Y)</v>
      </c>
    </row>
    <row r="7694" spans="1:18" x14ac:dyDescent="0.35">
      <c r="A7694">
        <v>15807889</v>
      </c>
      <c r="B7694" t="s">
        <v>195</v>
      </c>
      <c r="C7694" t="s">
        <v>42</v>
      </c>
      <c r="D7694" t="s">
        <v>39</v>
      </c>
      <c r="E7694">
        <v>74</v>
      </c>
      <c r="F7694" t="s">
        <v>2967</v>
      </c>
      <c r="G7694">
        <v>5</v>
      </c>
      <c r="H7694" s="4">
        <v>108891.7</v>
      </c>
      <c r="I7694" t="s">
        <v>33</v>
      </c>
      <c r="J7694">
        <v>1</v>
      </c>
      <c r="K7694">
        <v>634</v>
      </c>
      <c r="L7694" t="s">
        <v>20</v>
      </c>
      <c r="M7694" t="s">
        <v>21</v>
      </c>
      <c r="N7694" t="s">
        <v>32</v>
      </c>
      <c r="O7694" s="4">
        <v>10078.02</v>
      </c>
      <c r="P7694" t="s">
        <v>28</v>
      </c>
      <c r="Q7694" t="str" cm="1">
        <f t="array" ref="Q7694">_xlfn.IFS(
O7694&lt;50000,"Low Salary (&lt;$50K)",
O7694&lt;90000,"Lower Middle ($50K-$90K)",
O7694&lt;130000,"Middle ($90K-$130K)",
O7694&lt;170000,"Upper Middle ($130K-$170K)",
O7694&gt;=170000,"High Salary (&gt;$170K)"
)</f>
        <v>Low Salary (&lt;$50K)</v>
      </c>
      <c r="R7694" t="str" cm="1">
        <f t="array" ref="R7694">_xlfn.IFS(
G7694&lt;=2,"New Customers (0-2Y)",
G7694&lt;=5,"Growing Customers (3-5Y)",
G7694&lt;=8,"Established Customers (6-8Y)",
G7694&lt;=10,"Loyal Customers (9-10Y)"
)</f>
        <v>Growing Customers (3-5Y)</v>
      </c>
    </row>
    <row r="7695" spans="1:18" x14ac:dyDescent="0.35">
      <c r="A7695">
        <v>15602043</v>
      </c>
      <c r="B7695" t="s">
        <v>85</v>
      </c>
      <c r="C7695" t="s">
        <v>42</v>
      </c>
      <c r="D7695" t="s">
        <v>18</v>
      </c>
      <c r="E7695">
        <v>46</v>
      </c>
      <c r="F7695" t="s">
        <v>19</v>
      </c>
      <c r="G7695">
        <v>5</v>
      </c>
      <c r="H7695" s="4">
        <v>141788.63</v>
      </c>
      <c r="I7695" t="s">
        <v>33</v>
      </c>
      <c r="J7695">
        <v>2</v>
      </c>
      <c r="K7695">
        <v>770</v>
      </c>
      <c r="L7695" t="s">
        <v>35</v>
      </c>
      <c r="M7695" t="s">
        <v>27</v>
      </c>
      <c r="N7695" t="s">
        <v>32</v>
      </c>
      <c r="O7695" s="4">
        <v>164967.21</v>
      </c>
      <c r="P7695" t="s">
        <v>28</v>
      </c>
      <c r="Q7695" t="str" cm="1">
        <f t="array" ref="Q7695">_xlfn.IFS(
O7695&lt;50000,"Low Salary (&lt;$50K)",
O7695&lt;90000,"Lower Middle ($50K-$90K)",
O7695&lt;130000,"Middle ($90K-$130K)",
O7695&lt;170000,"Upper Middle ($130K-$170K)",
O7695&gt;=170000,"High Salary (&gt;$170K)"
)</f>
        <v>Upper Middle ($130K-$170K)</v>
      </c>
      <c r="R7695" t="str" cm="1">
        <f t="array" ref="R7695">_xlfn.IFS(
G7695&lt;=2,"New Customers (0-2Y)",
G7695&lt;=5,"Growing Customers (3-5Y)",
G7695&lt;=8,"Established Customers (6-8Y)",
G7695&lt;=10,"Loyal Customers (9-10Y)"
)</f>
        <v>Growing Customers (3-5Y)</v>
      </c>
    </row>
    <row r="7696" spans="1:18" x14ac:dyDescent="0.35">
      <c r="A7696">
        <v>15807335</v>
      </c>
      <c r="B7696" t="s">
        <v>766</v>
      </c>
      <c r="C7696" t="s">
        <v>26</v>
      </c>
      <c r="D7696" t="s">
        <v>18</v>
      </c>
      <c r="E7696">
        <v>64</v>
      </c>
      <c r="F7696" t="s">
        <v>2967</v>
      </c>
      <c r="G7696">
        <v>4</v>
      </c>
      <c r="H7696" s="4">
        <v>116954.32</v>
      </c>
      <c r="I7696" t="s">
        <v>33</v>
      </c>
      <c r="J7696">
        <v>1</v>
      </c>
      <c r="K7696">
        <v>676</v>
      </c>
      <c r="L7696" t="s">
        <v>35</v>
      </c>
      <c r="M7696" t="s">
        <v>21</v>
      </c>
      <c r="N7696" t="s">
        <v>22</v>
      </c>
      <c r="O7696" s="4">
        <v>91149.48</v>
      </c>
      <c r="P7696" t="s">
        <v>28</v>
      </c>
      <c r="Q7696" t="str" cm="1">
        <f t="array" ref="Q7696">_xlfn.IFS(
O7696&lt;50000,"Low Salary (&lt;$50K)",
O7696&lt;90000,"Lower Middle ($50K-$90K)",
O7696&lt;130000,"Middle ($90K-$130K)",
O7696&lt;170000,"Upper Middle ($130K-$170K)",
O7696&gt;=170000,"High Salary (&gt;$170K)"
)</f>
        <v>Middle ($90K-$130K)</v>
      </c>
      <c r="R7696" t="str" cm="1">
        <f t="array" ref="R7696">_xlfn.IFS(
G7696&lt;=2,"New Customers (0-2Y)",
G7696&lt;=5,"Growing Customers (3-5Y)",
G7696&lt;=8,"Established Customers (6-8Y)",
G7696&lt;=10,"Loyal Customers (9-10Y)"
)</f>
        <v>Growing Customers (3-5Y)</v>
      </c>
    </row>
    <row r="7697" spans="1:18" x14ac:dyDescent="0.35">
      <c r="A7697">
        <v>15629985</v>
      </c>
      <c r="B7697" t="s">
        <v>2590</v>
      </c>
      <c r="C7697" t="s">
        <v>42</v>
      </c>
      <c r="D7697" t="s">
        <v>18</v>
      </c>
      <c r="E7697">
        <v>47</v>
      </c>
      <c r="F7697" t="s">
        <v>19</v>
      </c>
      <c r="G7697">
        <v>10</v>
      </c>
      <c r="H7697" s="4">
        <v>90450</v>
      </c>
      <c r="I7697" t="s">
        <v>29</v>
      </c>
      <c r="J7697">
        <v>2</v>
      </c>
      <c r="K7697">
        <v>723</v>
      </c>
      <c r="L7697" t="s">
        <v>35</v>
      </c>
      <c r="M7697" t="s">
        <v>27</v>
      </c>
      <c r="N7697" t="s">
        <v>32</v>
      </c>
      <c r="O7697" s="4">
        <v>103379.31</v>
      </c>
      <c r="P7697" t="s">
        <v>23</v>
      </c>
      <c r="Q7697" t="str" cm="1">
        <f t="array" ref="Q7697">_xlfn.IFS(
O7697&lt;50000,"Low Salary (&lt;$50K)",
O7697&lt;90000,"Lower Middle ($50K-$90K)",
O7697&lt;130000,"Middle ($90K-$130K)",
O7697&lt;170000,"Upper Middle ($130K-$170K)",
O7697&gt;=170000,"High Salary (&gt;$170K)"
)</f>
        <v>Middle ($90K-$130K)</v>
      </c>
      <c r="R7697" t="str" cm="1">
        <f t="array" ref="R7697">_xlfn.IFS(
G7697&lt;=2,"New Customers (0-2Y)",
G7697&lt;=5,"Growing Customers (3-5Y)",
G7697&lt;=8,"Established Customers (6-8Y)",
G7697&lt;=10,"Loyal Customers (9-10Y)"
)</f>
        <v>Loyal Customers (9-10Y)</v>
      </c>
    </row>
    <row r="7698" spans="1:18" x14ac:dyDescent="0.35">
      <c r="A7698">
        <v>15679453</v>
      </c>
      <c r="B7698" t="s">
        <v>135</v>
      </c>
      <c r="C7698" t="s">
        <v>42</v>
      </c>
      <c r="D7698" t="s">
        <v>18</v>
      </c>
      <c r="E7698">
        <v>39</v>
      </c>
      <c r="F7698" t="s">
        <v>19</v>
      </c>
      <c r="G7698">
        <v>8</v>
      </c>
      <c r="H7698" s="4">
        <v>125997.22</v>
      </c>
      <c r="I7698" t="s">
        <v>33</v>
      </c>
      <c r="J7698">
        <v>1</v>
      </c>
      <c r="K7698">
        <v>614</v>
      </c>
      <c r="L7698" t="s">
        <v>20</v>
      </c>
      <c r="M7698" t="s">
        <v>21</v>
      </c>
      <c r="N7698" t="s">
        <v>22</v>
      </c>
      <c r="O7698" s="4">
        <v>128049.34</v>
      </c>
      <c r="P7698" t="s">
        <v>23</v>
      </c>
      <c r="Q7698" t="str" cm="1">
        <f t="array" ref="Q7698">_xlfn.IFS(
O7698&lt;50000,"Low Salary (&lt;$50K)",
O7698&lt;90000,"Lower Middle ($50K-$90K)",
O7698&lt;130000,"Middle ($90K-$130K)",
O7698&lt;170000,"Upper Middle ($130K-$170K)",
O7698&gt;=170000,"High Salary (&gt;$170K)"
)</f>
        <v>Middle ($90K-$130K)</v>
      </c>
      <c r="R7698" t="str" cm="1">
        <f t="array" ref="R7698">_xlfn.IFS(
G7698&lt;=2,"New Customers (0-2Y)",
G7698&lt;=5,"Growing Customers (3-5Y)",
G7698&lt;=8,"Established Customers (6-8Y)",
G7698&lt;=10,"Loyal Customers (9-10Y)"
)</f>
        <v>Established Customers (6-8Y)</v>
      </c>
    </row>
    <row r="7699" spans="1:18" x14ac:dyDescent="0.35">
      <c r="A7699">
        <v>15637315</v>
      </c>
      <c r="B7699" t="s">
        <v>2591</v>
      </c>
      <c r="C7699" t="s">
        <v>26</v>
      </c>
      <c r="D7699" t="s">
        <v>18</v>
      </c>
      <c r="E7699">
        <v>41</v>
      </c>
      <c r="F7699" t="s">
        <v>19</v>
      </c>
      <c r="G7699">
        <v>3</v>
      </c>
      <c r="H7699" s="4">
        <v>0</v>
      </c>
      <c r="I7699" t="s">
        <v>24</v>
      </c>
      <c r="J7699">
        <v>2</v>
      </c>
      <c r="K7699">
        <v>601</v>
      </c>
      <c r="L7699" t="s">
        <v>20</v>
      </c>
      <c r="M7699" t="s">
        <v>21</v>
      </c>
      <c r="N7699" t="s">
        <v>32</v>
      </c>
      <c r="O7699" s="4">
        <v>54342.83</v>
      </c>
      <c r="P7699" t="s">
        <v>28</v>
      </c>
      <c r="Q7699" t="str" cm="1">
        <f t="array" ref="Q7699">_xlfn.IFS(
O7699&lt;50000,"Low Salary (&lt;$50K)",
O7699&lt;90000,"Lower Middle ($50K-$90K)",
O7699&lt;130000,"Middle ($90K-$130K)",
O7699&lt;170000,"Upper Middle ($130K-$170K)",
O7699&gt;=170000,"High Salary (&gt;$170K)"
)</f>
        <v>Lower Middle ($50K-$90K)</v>
      </c>
      <c r="R7699" t="str" cm="1">
        <f t="array" ref="R7699">_xlfn.IFS(
G7699&lt;=2,"New Customers (0-2Y)",
G7699&lt;=5,"Growing Customers (3-5Y)",
G7699&lt;=8,"Established Customers (6-8Y)",
G7699&lt;=10,"Loyal Customers (9-10Y)"
)</f>
        <v>Growing Customers (3-5Y)</v>
      </c>
    </row>
    <row r="7700" spans="1:18" x14ac:dyDescent="0.35">
      <c r="A7700">
        <v>15691513</v>
      </c>
      <c r="B7700" t="s">
        <v>2592</v>
      </c>
      <c r="C7700" t="s">
        <v>17</v>
      </c>
      <c r="D7700" t="s">
        <v>39</v>
      </c>
      <c r="E7700">
        <v>60</v>
      </c>
      <c r="F7700" t="s">
        <v>2967</v>
      </c>
      <c r="G7700">
        <v>9</v>
      </c>
      <c r="H7700" s="4">
        <v>0</v>
      </c>
      <c r="I7700" t="s">
        <v>24</v>
      </c>
      <c r="J7700">
        <v>4</v>
      </c>
      <c r="K7700">
        <v>592</v>
      </c>
      <c r="L7700" t="s">
        <v>31</v>
      </c>
      <c r="M7700" t="s">
        <v>21</v>
      </c>
      <c r="N7700" t="s">
        <v>22</v>
      </c>
      <c r="O7700" s="4">
        <v>13614.01</v>
      </c>
      <c r="P7700" t="s">
        <v>23</v>
      </c>
      <c r="Q7700" t="str" cm="1">
        <f t="array" ref="Q7700">_xlfn.IFS(
O7700&lt;50000,"Low Salary (&lt;$50K)",
O7700&lt;90000,"Lower Middle ($50K-$90K)",
O7700&lt;130000,"Middle ($90K-$130K)",
O7700&lt;170000,"Upper Middle ($130K-$170K)",
O7700&gt;=170000,"High Salary (&gt;$170K)"
)</f>
        <v>Low Salary (&lt;$50K)</v>
      </c>
      <c r="R7700" t="str" cm="1">
        <f t="array" ref="R7700">_xlfn.IFS(
G7700&lt;=2,"New Customers (0-2Y)",
G7700&lt;=5,"Growing Customers (3-5Y)",
G7700&lt;=8,"Established Customers (6-8Y)",
G7700&lt;=10,"Loyal Customers (9-10Y)"
)</f>
        <v>Loyal Customers (9-10Y)</v>
      </c>
    </row>
    <row r="7701" spans="1:18" x14ac:dyDescent="0.35">
      <c r="A7701">
        <v>15622289</v>
      </c>
      <c r="B7701" t="s">
        <v>1182</v>
      </c>
      <c r="C7701" t="s">
        <v>26</v>
      </c>
      <c r="D7701" t="s">
        <v>18</v>
      </c>
      <c r="E7701">
        <v>36</v>
      </c>
      <c r="F7701" t="s">
        <v>19</v>
      </c>
      <c r="G7701">
        <v>9</v>
      </c>
      <c r="H7701" s="4">
        <v>0</v>
      </c>
      <c r="I7701" t="s">
        <v>24</v>
      </c>
      <c r="J7701">
        <v>2</v>
      </c>
      <c r="K7701">
        <v>605</v>
      </c>
      <c r="L7701" t="s">
        <v>20</v>
      </c>
      <c r="M7701" t="s">
        <v>27</v>
      </c>
      <c r="N7701" t="s">
        <v>22</v>
      </c>
      <c r="O7701" s="4">
        <v>35521.629999999997</v>
      </c>
      <c r="P7701" t="s">
        <v>28</v>
      </c>
      <c r="Q7701" t="str" cm="1">
        <f t="array" ref="Q7701">_xlfn.IFS(
O7701&lt;50000,"Low Salary (&lt;$50K)",
O7701&lt;90000,"Lower Middle ($50K-$90K)",
O7701&lt;130000,"Middle ($90K-$130K)",
O7701&lt;170000,"Upper Middle ($130K-$170K)",
O7701&gt;=170000,"High Salary (&gt;$170K)"
)</f>
        <v>Low Salary (&lt;$50K)</v>
      </c>
      <c r="R7701" t="str" cm="1">
        <f t="array" ref="R7701">_xlfn.IFS(
G7701&lt;=2,"New Customers (0-2Y)",
G7701&lt;=5,"Growing Customers (3-5Y)",
G7701&lt;=8,"Established Customers (6-8Y)",
G7701&lt;=10,"Loyal Customers (9-10Y)"
)</f>
        <v>Loyal Customers (9-10Y)</v>
      </c>
    </row>
    <row r="7702" spans="1:18" x14ac:dyDescent="0.35">
      <c r="A7702">
        <v>15715184</v>
      </c>
      <c r="B7702" t="s">
        <v>128</v>
      </c>
      <c r="C7702" t="s">
        <v>26</v>
      </c>
      <c r="D7702" t="s">
        <v>18</v>
      </c>
      <c r="E7702">
        <v>31</v>
      </c>
      <c r="F7702" t="s">
        <v>19</v>
      </c>
      <c r="G7702">
        <v>4</v>
      </c>
      <c r="H7702" s="4">
        <v>144637.85999999999</v>
      </c>
      <c r="I7702" t="s">
        <v>33</v>
      </c>
      <c r="J7702">
        <v>2</v>
      </c>
      <c r="K7702">
        <v>752</v>
      </c>
      <c r="L7702" t="s">
        <v>35</v>
      </c>
      <c r="M7702" t="s">
        <v>21</v>
      </c>
      <c r="N7702" t="s">
        <v>32</v>
      </c>
      <c r="O7702" s="4">
        <v>40496.720000000001</v>
      </c>
      <c r="P7702" t="s">
        <v>28</v>
      </c>
      <c r="Q7702" t="str" cm="1">
        <f t="array" ref="Q7702">_xlfn.IFS(
O7702&lt;50000,"Low Salary (&lt;$50K)",
O7702&lt;90000,"Lower Middle ($50K-$90K)",
O7702&lt;130000,"Middle ($90K-$130K)",
O7702&lt;170000,"Upper Middle ($130K-$170K)",
O7702&gt;=170000,"High Salary (&gt;$170K)"
)</f>
        <v>Low Salary (&lt;$50K)</v>
      </c>
      <c r="R7702" t="str" cm="1">
        <f t="array" ref="R7702">_xlfn.IFS(
G7702&lt;=2,"New Customers (0-2Y)",
G7702&lt;=5,"Growing Customers (3-5Y)",
G7702&lt;=8,"Established Customers (6-8Y)",
G7702&lt;=10,"Loyal Customers (9-10Y)"
)</f>
        <v>Growing Customers (3-5Y)</v>
      </c>
    </row>
    <row r="7703" spans="1:18" x14ac:dyDescent="0.35">
      <c r="A7703">
        <v>15702801</v>
      </c>
      <c r="B7703" t="s">
        <v>499</v>
      </c>
      <c r="C7703" t="s">
        <v>17</v>
      </c>
      <c r="D7703" t="s">
        <v>18</v>
      </c>
      <c r="E7703">
        <v>29</v>
      </c>
      <c r="F7703" t="s">
        <v>43</v>
      </c>
      <c r="G7703">
        <v>3</v>
      </c>
      <c r="H7703" s="4">
        <v>86616.35</v>
      </c>
      <c r="I7703" t="s">
        <v>29</v>
      </c>
      <c r="J7703">
        <v>1</v>
      </c>
      <c r="K7703">
        <v>677</v>
      </c>
      <c r="L7703" t="s">
        <v>35</v>
      </c>
      <c r="M7703" t="s">
        <v>27</v>
      </c>
      <c r="N7703" t="s">
        <v>32</v>
      </c>
      <c r="O7703" s="4">
        <v>91903.9</v>
      </c>
      <c r="P7703" t="s">
        <v>23</v>
      </c>
      <c r="Q7703" t="str" cm="1">
        <f t="array" ref="Q7703">_xlfn.IFS(
O7703&lt;50000,"Low Salary (&lt;$50K)",
O7703&lt;90000,"Lower Middle ($50K-$90K)",
O7703&lt;130000,"Middle ($90K-$130K)",
O7703&lt;170000,"Upper Middle ($130K-$170K)",
O7703&gt;=170000,"High Salary (&gt;$170K)"
)</f>
        <v>Middle ($90K-$130K)</v>
      </c>
      <c r="R7703" t="str" cm="1">
        <f t="array" ref="R7703">_xlfn.IFS(
G7703&lt;=2,"New Customers (0-2Y)",
G7703&lt;=5,"Growing Customers (3-5Y)",
G7703&lt;=8,"Established Customers (6-8Y)",
G7703&lt;=10,"Loyal Customers (9-10Y)"
)</f>
        <v>Growing Customers (3-5Y)</v>
      </c>
    </row>
    <row r="7704" spans="1:18" x14ac:dyDescent="0.35">
      <c r="A7704">
        <v>15719931</v>
      </c>
      <c r="B7704" t="s">
        <v>641</v>
      </c>
      <c r="C7704" t="s">
        <v>17</v>
      </c>
      <c r="D7704" t="s">
        <v>39</v>
      </c>
      <c r="E7704">
        <v>31</v>
      </c>
      <c r="F7704" t="s">
        <v>19</v>
      </c>
      <c r="G7704">
        <v>8</v>
      </c>
      <c r="H7704" s="4">
        <v>0</v>
      </c>
      <c r="I7704" t="s">
        <v>24</v>
      </c>
      <c r="J7704">
        <v>2</v>
      </c>
      <c r="K7704">
        <v>850</v>
      </c>
      <c r="L7704" t="s">
        <v>37</v>
      </c>
      <c r="M7704" t="s">
        <v>21</v>
      </c>
      <c r="N7704" t="s">
        <v>32</v>
      </c>
      <c r="O7704" s="4">
        <v>178667.7</v>
      </c>
      <c r="P7704" t="s">
        <v>28</v>
      </c>
      <c r="Q7704" t="str" cm="1">
        <f t="array" ref="Q7704">_xlfn.IFS(
O7704&lt;50000,"Low Salary (&lt;$50K)",
O7704&lt;90000,"Lower Middle ($50K-$90K)",
O7704&lt;130000,"Middle ($90K-$130K)",
O7704&lt;170000,"Upper Middle ($130K-$170K)",
O7704&gt;=170000,"High Salary (&gt;$170K)"
)</f>
        <v>High Salary (&gt;$170K)</v>
      </c>
      <c r="R7704" t="str" cm="1">
        <f t="array" ref="R7704">_xlfn.IFS(
G7704&lt;=2,"New Customers (0-2Y)",
G7704&lt;=5,"Growing Customers (3-5Y)",
G7704&lt;=8,"Established Customers (6-8Y)",
G7704&lt;=10,"Loyal Customers (9-10Y)"
)</f>
        <v>Established Customers (6-8Y)</v>
      </c>
    </row>
    <row r="7705" spans="1:18" x14ac:dyDescent="0.35">
      <c r="A7705">
        <v>15806081</v>
      </c>
      <c r="B7705" t="s">
        <v>561</v>
      </c>
      <c r="C7705" t="s">
        <v>42</v>
      </c>
      <c r="D7705" t="s">
        <v>18</v>
      </c>
      <c r="E7705">
        <v>48</v>
      </c>
      <c r="F7705" t="s">
        <v>19</v>
      </c>
      <c r="G7705">
        <v>2</v>
      </c>
      <c r="H7705" s="4">
        <v>127924.25</v>
      </c>
      <c r="I7705" t="s">
        <v>33</v>
      </c>
      <c r="J7705">
        <v>2</v>
      </c>
      <c r="K7705">
        <v>608</v>
      </c>
      <c r="L7705" t="s">
        <v>20</v>
      </c>
      <c r="M7705" t="s">
        <v>21</v>
      </c>
      <c r="N7705" t="s">
        <v>32</v>
      </c>
      <c r="O7705" s="4">
        <v>32202.61</v>
      </c>
      <c r="P7705" t="s">
        <v>28</v>
      </c>
      <c r="Q7705" t="str" cm="1">
        <f t="array" ref="Q7705">_xlfn.IFS(
O7705&lt;50000,"Low Salary (&lt;$50K)",
O7705&lt;90000,"Lower Middle ($50K-$90K)",
O7705&lt;130000,"Middle ($90K-$130K)",
O7705&lt;170000,"Upper Middle ($130K-$170K)",
O7705&gt;=170000,"High Salary (&gt;$170K)"
)</f>
        <v>Low Salary (&lt;$50K)</v>
      </c>
      <c r="R7705" t="str" cm="1">
        <f t="array" ref="R7705">_xlfn.IFS(
G7705&lt;=2,"New Customers (0-2Y)",
G7705&lt;=5,"Growing Customers (3-5Y)",
G7705&lt;=8,"Established Customers (6-8Y)",
G7705&lt;=10,"Loyal Customers (9-10Y)"
)</f>
        <v>New Customers (0-2Y)</v>
      </c>
    </row>
    <row r="7706" spans="1:18" x14ac:dyDescent="0.35">
      <c r="A7706">
        <v>15796336</v>
      </c>
      <c r="B7706" t="s">
        <v>208</v>
      </c>
      <c r="C7706" t="s">
        <v>26</v>
      </c>
      <c r="D7706" t="s">
        <v>18</v>
      </c>
      <c r="E7706">
        <v>34</v>
      </c>
      <c r="F7706" t="s">
        <v>19</v>
      </c>
      <c r="G7706">
        <v>9</v>
      </c>
      <c r="H7706" s="4">
        <v>0</v>
      </c>
      <c r="I7706" t="s">
        <v>24</v>
      </c>
      <c r="J7706">
        <v>2</v>
      </c>
      <c r="K7706">
        <v>786</v>
      </c>
      <c r="L7706" t="s">
        <v>37</v>
      </c>
      <c r="M7706" t="s">
        <v>21</v>
      </c>
      <c r="N7706" t="s">
        <v>32</v>
      </c>
      <c r="O7706" s="4">
        <v>117034.32</v>
      </c>
      <c r="P7706" t="s">
        <v>28</v>
      </c>
      <c r="Q7706" t="str" cm="1">
        <f t="array" ref="Q7706">_xlfn.IFS(
O7706&lt;50000,"Low Salary (&lt;$50K)",
O7706&lt;90000,"Lower Middle ($50K-$90K)",
O7706&lt;130000,"Middle ($90K-$130K)",
O7706&lt;170000,"Upper Middle ($130K-$170K)",
O7706&gt;=170000,"High Salary (&gt;$170K)"
)</f>
        <v>Middle ($90K-$130K)</v>
      </c>
      <c r="R7706" t="str" cm="1">
        <f t="array" ref="R7706">_xlfn.IFS(
G7706&lt;=2,"New Customers (0-2Y)",
G7706&lt;=5,"Growing Customers (3-5Y)",
G7706&lt;=8,"Established Customers (6-8Y)",
G7706&lt;=10,"Loyal Customers (9-10Y)"
)</f>
        <v>Loyal Customers (9-10Y)</v>
      </c>
    </row>
    <row r="7707" spans="1:18" x14ac:dyDescent="0.35">
      <c r="A7707">
        <v>15647306</v>
      </c>
      <c r="B7707" t="s">
        <v>462</v>
      </c>
      <c r="C7707" t="s">
        <v>17</v>
      </c>
      <c r="D7707" t="s">
        <v>18</v>
      </c>
      <c r="E7707">
        <v>29</v>
      </c>
      <c r="F7707" t="s">
        <v>43</v>
      </c>
      <c r="G7707">
        <v>9</v>
      </c>
      <c r="H7707" s="4">
        <v>131240.60999999999</v>
      </c>
      <c r="I7707" t="s">
        <v>33</v>
      </c>
      <c r="J7707">
        <v>1</v>
      </c>
      <c r="K7707">
        <v>777</v>
      </c>
      <c r="L7707" t="s">
        <v>35</v>
      </c>
      <c r="M7707" t="s">
        <v>21</v>
      </c>
      <c r="N7707" t="s">
        <v>22</v>
      </c>
      <c r="O7707" s="4">
        <v>163746.09</v>
      </c>
      <c r="P7707" t="s">
        <v>23</v>
      </c>
      <c r="Q7707" t="str" cm="1">
        <f t="array" ref="Q7707">_xlfn.IFS(
O7707&lt;50000,"Low Salary (&lt;$50K)",
O7707&lt;90000,"Lower Middle ($50K-$90K)",
O7707&lt;130000,"Middle ($90K-$130K)",
O7707&lt;170000,"Upper Middle ($130K-$170K)",
O7707&gt;=170000,"High Salary (&gt;$170K)"
)</f>
        <v>Upper Middle ($130K-$170K)</v>
      </c>
      <c r="R7707" t="str" cm="1">
        <f t="array" ref="R7707">_xlfn.IFS(
G7707&lt;=2,"New Customers (0-2Y)",
G7707&lt;=5,"Growing Customers (3-5Y)",
G7707&lt;=8,"Established Customers (6-8Y)",
G7707&lt;=10,"Loyal Customers (9-10Y)"
)</f>
        <v>Loyal Customers (9-10Y)</v>
      </c>
    </row>
    <row r="7708" spans="1:18" x14ac:dyDescent="0.35">
      <c r="A7708">
        <v>15742369</v>
      </c>
      <c r="B7708" t="s">
        <v>2593</v>
      </c>
      <c r="C7708" t="s">
        <v>26</v>
      </c>
      <c r="D7708" t="s">
        <v>39</v>
      </c>
      <c r="E7708">
        <v>31</v>
      </c>
      <c r="F7708" t="s">
        <v>19</v>
      </c>
      <c r="G7708">
        <v>5</v>
      </c>
      <c r="H7708" s="4">
        <v>0</v>
      </c>
      <c r="I7708" t="s">
        <v>24</v>
      </c>
      <c r="J7708">
        <v>2</v>
      </c>
      <c r="K7708">
        <v>667</v>
      </c>
      <c r="L7708" t="s">
        <v>35</v>
      </c>
      <c r="M7708" t="s">
        <v>21</v>
      </c>
      <c r="N7708" t="s">
        <v>22</v>
      </c>
      <c r="O7708" s="4">
        <v>20346.689999999999</v>
      </c>
      <c r="P7708" t="s">
        <v>28</v>
      </c>
      <c r="Q7708" t="str" cm="1">
        <f t="array" ref="Q7708">_xlfn.IFS(
O7708&lt;50000,"Low Salary (&lt;$50K)",
O7708&lt;90000,"Lower Middle ($50K-$90K)",
O7708&lt;130000,"Middle ($90K-$130K)",
O7708&lt;170000,"Upper Middle ($130K-$170K)",
O7708&gt;=170000,"High Salary (&gt;$170K)"
)</f>
        <v>Low Salary (&lt;$50K)</v>
      </c>
      <c r="R7708" t="str" cm="1">
        <f t="array" ref="R7708">_xlfn.IFS(
G7708&lt;=2,"New Customers (0-2Y)",
G7708&lt;=5,"Growing Customers (3-5Y)",
G7708&lt;=8,"Established Customers (6-8Y)",
G7708&lt;=10,"Loyal Customers (9-10Y)"
)</f>
        <v>Growing Customers (3-5Y)</v>
      </c>
    </row>
    <row r="7709" spans="1:18" x14ac:dyDescent="0.35">
      <c r="A7709">
        <v>15655859</v>
      </c>
      <c r="B7709" t="s">
        <v>656</v>
      </c>
      <c r="C7709" t="s">
        <v>26</v>
      </c>
      <c r="D7709" t="s">
        <v>39</v>
      </c>
      <c r="E7709">
        <v>35</v>
      </c>
      <c r="F7709" t="s">
        <v>19</v>
      </c>
      <c r="G7709">
        <v>5</v>
      </c>
      <c r="H7709" s="4">
        <v>120046.74</v>
      </c>
      <c r="I7709" t="s">
        <v>33</v>
      </c>
      <c r="J7709">
        <v>2</v>
      </c>
      <c r="K7709">
        <v>848</v>
      </c>
      <c r="L7709" t="s">
        <v>37</v>
      </c>
      <c r="M7709" t="s">
        <v>21</v>
      </c>
      <c r="N7709" t="s">
        <v>32</v>
      </c>
      <c r="O7709" s="4">
        <v>84710.65</v>
      </c>
      <c r="P7709" t="s">
        <v>28</v>
      </c>
      <c r="Q7709" t="str" cm="1">
        <f t="array" ref="Q7709">_xlfn.IFS(
O7709&lt;50000,"Low Salary (&lt;$50K)",
O7709&lt;90000,"Lower Middle ($50K-$90K)",
O7709&lt;130000,"Middle ($90K-$130K)",
O7709&lt;170000,"Upper Middle ($130K-$170K)",
O7709&gt;=170000,"High Salary (&gt;$170K)"
)</f>
        <v>Lower Middle ($50K-$90K)</v>
      </c>
      <c r="R7709" t="str" cm="1">
        <f t="array" ref="R7709">_xlfn.IFS(
G7709&lt;=2,"New Customers (0-2Y)",
G7709&lt;=5,"Growing Customers (3-5Y)",
G7709&lt;=8,"Established Customers (6-8Y)",
G7709&lt;=10,"Loyal Customers (9-10Y)"
)</f>
        <v>Growing Customers (3-5Y)</v>
      </c>
    </row>
    <row r="7710" spans="1:18" x14ac:dyDescent="0.35">
      <c r="A7710">
        <v>15675650</v>
      </c>
      <c r="B7710" t="s">
        <v>149</v>
      </c>
      <c r="C7710" t="s">
        <v>17</v>
      </c>
      <c r="D7710" t="s">
        <v>18</v>
      </c>
      <c r="E7710">
        <v>39</v>
      </c>
      <c r="F7710" t="s">
        <v>19</v>
      </c>
      <c r="G7710">
        <v>8</v>
      </c>
      <c r="H7710" s="4">
        <v>97819.36</v>
      </c>
      <c r="I7710" t="s">
        <v>29</v>
      </c>
      <c r="J7710">
        <v>1</v>
      </c>
      <c r="K7710">
        <v>486</v>
      </c>
      <c r="L7710" t="s">
        <v>44</v>
      </c>
      <c r="M7710" t="s">
        <v>27</v>
      </c>
      <c r="N7710" t="s">
        <v>22</v>
      </c>
      <c r="O7710" s="4">
        <v>120531.31</v>
      </c>
      <c r="P7710" t="s">
        <v>28</v>
      </c>
      <c r="Q7710" t="str" cm="1">
        <f t="array" ref="Q7710">_xlfn.IFS(
O7710&lt;50000,"Low Salary (&lt;$50K)",
O7710&lt;90000,"Lower Middle ($50K-$90K)",
O7710&lt;130000,"Middle ($90K-$130K)",
O7710&lt;170000,"Upper Middle ($130K-$170K)",
O7710&gt;=170000,"High Salary (&gt;$170K)"
)</f>
        <v>Middle ($90K-$130K)</v>
      </c>
      <c r="R7710" t="str" cm="1">
        <f t="array" ref="R7710">_xlfn.IFS(
G7710&lt;=2,"New Customers (0-2Y)",
G7710&lt;=5,"Growing Customers (3-5Y)",
G7710&lt;=8,"Established Customers (6-8Y)",
G7710&lt;=10,"Loyal Customers (9-10Y)"
)</f>
        <v>Established Customers (6-8Y)</v>
      </c>
    </row>
    <row r="7711" spans="1:18" x14ac:dyDescent="0.35">
      <c r="A7711">
        <v>15574119</v>
      </c>
      <c r="B7711" t="s">
        <v>513</v>
      </c>
      <c r="C7711" t="s">
        <v>26</v>
      </c>
      <c r="D7711" t="s">
        <v>18</v>
      </c>
      <c r="E7711">
        <v>64</v>
      </c>
      <c r="F7711" t="s">
        <v>2967</v>
      </c>
      <c r="G7711">
        <v>1</v>
      </c>
      <c r="H7711" s="4">
        <v>62979.93</v>
      </c>
      <c r="I7711" t="s">
        <v>29</v>
      </c>
      <c r="J7711">
        <v>1</v>
      </c>
      <c r="K7711">
        <v>598</v>
      </c>
      <c r="L7711" t="s">
        <v>31</v>
      </c>
      <c r="M7711" t="s">
        <v>21</v>
      </c>
      <c r="N7711" t="s">
        <v>22</v>
      </c>
      <c r="O7711" s="4">
        <v>152273.57</v>
      </c>
      <c r="P7711" t="s">
        <v>28</v>
      </c>
      <c r="Q7711" t="str" cm="1">
        <f t="array" ref="Q7711">_xlfn.IFS(
O7711&lt;50000,"Low Salary (&lt;$50K)",
O7711&lt;90000,"Lower Middle ($50K-$90K)",
O7711&lt;130000,"Middle ($90K-$130K)",
O7711&lt;170000,"Upper Middle ($130K-$170K)",
O7711&gt;=170000,"High Salary (&gt;$170K)"
)</f>
        <v>Upper Middle ($130K-$170K)</v>
      </c>
      <c r="R7711" t="str" cm="1">
        <f t="array" ref="R7711">_xlfn.IFS(
G7711&lt;=2,"New Customers (0-2Y)",
G7711&lt;=5,"Growing Customers (3-5Y)",
G7711&lt;=8,"Established Customers (6-8Y)",
G7711&lt;=10,"Loyal Customers (9-10Y)"
)</f>
        <v>New Customers (0-2Y)</v>
      </c>
    </row>
    <row r="7712" spans="1:18" x14ac:dyDescent="0.35">
      <c r="A7712">
        <v>15754168</v>
      </c>
      <c r="B7712" t="s">
        <v>260</v>
      </c>
      <c r="C7712" t="s">
        <v>17</v>
      </c>
      <c r="D7712" t="s">
        <v>18</v>
      </c>
      <c r="E7712">
        <v>40</v>
      </c>
      <c r="F7712" t="s">
        <v>19</v>
      </c>
      <c r="G7712">
        <v>3</v>
      </c>
      <c r="H7712" s="4">
        <v>0</v>
      </c>
      <c r="I7712" t="s">
        <v>24</v>
      </c>
      <c r="J7712">
        <v>1</v>
      </c>
      <c r="K7712">
        <v>506</v>
      </c>
      <c r="L7712" t="s">
        <v>31</v>
      </c>
      <c r="M7712" t="s">
        <v>21</v>
      </c>
      <c r="N7712" t="s">
        <v>22</v>
      </c>
      <c r="O7712" s="4">
        <v>144345.57999999999</v>
      </c>
      <c r="P7712" t="s">
        <v>28</v>
      </c>
      <c r="Q7712" t="str" cm="1">
        <f t="array" ref="Q7712">_xlfn.IFS(
O7712&lt;50000,"Low Salary (&lt;$50K)",
O7712&lt;90000,"Lower Middle ($50K-$90K)",
O7712&lt;130000,"Middle ($90K-$130K)",
O7712&lt;170000,"Upper Middle ($130K-$170K)",
O7712&gt;=170000,"High Salary (&gt;$170K)"
)</f>
        <v>Upper Middle ($130K-$170K)</v>
      </c>
      <c r="R7712" t="str" cm="1">
        <f t="array" ref="R7712">_xlfn.IFS(
G7712&lt;=2,"New Customers (0-2Y)",
G7712&lt;=5,"Growing Customers (3-5Y)",
G7712&lt;=8,"Established Customers (6-8Y)",
G7712&lt;=10,"Loyal Customers (9-10Y)"
)</f>
        <v>Growing Customers (3-5Y)</v>
      </c>
    </row>
    <row r="7713" spans="1:18" x14ac:dyDescent="0.35">
      <c r="A7713">
        <v>15763029</v>
      </c>
      <c r="B7713" t="s">
        <v>280</v>
      </c>
      <c r="C7713" t="s">
        <v>42</v>
      </c>
      <c r="D7713" t="s">
        <v>39</v>
      </c>
      <c r="E7713">
        <v>46</v>
      </c>
      <c r="F7713" t="s">
        <v>19</v>
      </c>
      <c r="G7713">
        <v>9</v>
      </c>
      <c r="H7713" s="4">
        <v>161450.03</v>
      </c>
      <c r="I7713" t="s">
        <v>33</v>
      </c>
      <c r="J7713">
        <v>1</v>
      </c>
      <c r="K7713">
        <v>612</v>
      </c>
      <c r="L7713" t="s">
        <v>20</v>
      </c>
      <c r="M7713" t="s">
        <v>21</v>
      </c>
      <c r="N7713" t="s">
        <v>22</v>
      </c>
      <c r="O7713" s="4">
        <v>96961</v>
      </c>
      <c r="P7713" t="s">
        <v>23</v>
      </c>
      <c r="Q7713" t="str" cm="1">
        <f t="array" ref="Q7713">_xlfn.IFS(
O7713&lt;50000,"Low Salary (&lt;$50K)",
O7713&lt;90000,"Lower Middle ($50K-$90K)",
O7713&lt;130000,"Middle ($90K-$130K)",
O7713&lt;170000,"Upper Middle ($130K-$170K)",
O7713&gt;=170000,"High Salary (&gt;$170K)"
)</f>
        <v>Middle ($90K-$130K)</v>
      </c>
      <c r="R7713" t="str" cm="1">
        <f t="array" ref="R7713">_xlfn.IFS(
G7713&lt;=2,"New Customers (0-2Y)",
G7713&lt;=5,"Growing Customers (3-5Y)",
G7713&lt;=8,"Established Customers (6-8Y)",
G7713&lt;=10,"Loyal Customers (9-10Y)"
)</f>
        <v>Loyal Customers (9-10Y)</v>
      </c>
    </row>
    <row r="7714" spans="1:18" x14ac:dyDescent="0.35">
      <c r="A7714">
        <v>15765048</v>
      </c>
      <c r="B7714" t="s">
        <v>1529</v>
      </c>
      <c r="C7714" t="s">
        <v>17</v>
      </c>
      <c r="D7714" t="s">
        <v>39</v>
      </c>
      <c r="E7714">
        <v>30</v>
      </c>
      <c r="F7714" t="s">
        <v>19</v>
      </c>
      <c r="G7714">
        <v>3</v>
      </c>
      <c r="H7714" s="4">
        <v>0</v>
      </c>
      <c r="I7714" t="s">
        <v>24</v>
      </c>
      <c r="J7714">
        <v>2</v>
      </c>
      <c r="K7714">
        <v>545</v>
      </c>
      <c r="L7714" t="s">
        <v>31</v>
      </c>
      <c r="M7714" t="s">
        <v>21</v>
      </c>
      <c r="N7714" t="s">
        <v>32</v>
      </c>
      <c r="O7714" s="4">
        <v>170307.43</v>
      </c>
      <c r="P7714" t="s">
        <v>28</v>
      </c>
      <c r="Q7714" t="str" cm="1">
        <f t="array" ref="Q7714">_xlfn.IFS(
O7714&lt;50000,"Low Salary (&lt;$50K)",
O7714&lt;90000,"Lower Middle ($50K-$90K)",
O7714&lt;130000,"Middle ($90K-$130K)",
O7714&lt;170000,"Upper Middle ($130K-$170K)",
O7714&gt;=170000,"High Salary (&gt;$170K)"
)</f>
        <v>High Salary (&gt;$170K)</v>
      </c>
      <c r="R7714" t="str" cm="1">
        <f t="array" ref="R7714">_xlfn.IFS(
G7714&lt;=2,"New Customers (0-2Y)",
G7714&lt;=5,"Growing Customers (3-5Y)",
G7714&lt;=8,"Established Customers (6-8Y)",
G7714&lt;=10,"Loyal Customers (9-10Y)"
)</f>
        <v>Growing Customers (3-5Y)</v>
      </c>
    </row>
    <row r="7715" spans="1:18" x14ac:dyDescent="0.35">
      <c r="A7715">
        <v>15786215</v>
      </c>
      <c r="B7715" t="s">
        <v>455</v>
      </c>
      <c r="C7715" t="s">
        <v>17</v>
      </c>
      <c r="D7715" t="s">
        <v>39</v>
      </c>
      <c r="E7715">
        <v>56</v>
      </c>
      <c r="F7715" t="s">
        <v>19</v>
      </c>
      <c r="G7715">
        <v>8</v>
      </c>
      <c r="H7715" s="4">
        <v>119496.25</v>
      </c>
      <c r="I7715" t="s">
        <v>33</v>
      </c>
      <c r="J7715">
        <v>2</v>
      </c>
      <c r="K7715">
        <v>793</v>
      </c>
      <c r="L7715" t="s">
        <v>37</v>
      </c>
      <c r="M7715" t="s">
        <v>21</v>
      </c>
      <c r="N7715" t="s">
        <v>32</v>
      </c>
      <c r="O7715" s="4">
        <v>29880.99</v>
      </c>
      <c r="P7715" t="s">
        <v>28</v>
      </c>
      <c r="Q7715" t="str" cm="1">
        <f t="array" ref="Q7715">_xlfn.IFS(
O7715&lt;50000,"Low Salary (&lt;$50K)",
O7715&lt;90000,"Lower Middle ($50K-$90K)",
O7715&lt;130000,"Middle ($90K-$130K)",
O7715&lt;170000,"Upper Middle ($130K-$170K)",
O7715&gt;=170000,"High Salary (&gt;$170K)"
)</f>
        <v>Low Salary (&lt;$50K)</v>
      </c>
      <c r="R7715" t="str" cm="1">
        <f t="array" ref="R7715">_xlfn.IFS(
G7715&lt;=2,"New Customers (0-2Y)",
G7715&lt;=5,"Growing Customers (3-5Y)",
G7715&lt;=8,"Established Customers (6-8Y)",
G7715&lt;=10,"Loyal Customers (9-10Y)"
)</f>
        <v>Established Customers (6-8Y)</v>
      </c>
    </row>
    <row r="7716" spans="1:18" x14ac:dyDescent="0.35">
      <c r="A7716">
        <v>15707559</v>
      </c>
      <c r="B7716" t="s">
        <v>97</v>
      </c>
      <c r="C7716" t="s">
        <v>17</v>
      </c>
      <c r="D7716" t="s">
        <v>18</v>
      </c>
      <c r="E7716">
        <v>30</v>
      </c>
      <c r="F7716" t="s">
        <v>19</v>
      </c>
      <c r="G7716">
        <v>9</v>
      </c>
      <c r="H7716" s="4">
        <v>0</v>
      </c>
      <c r="I7716" t="s">
        <v>24</v>
      </c>
      <c r="J7716">
        <v>2</v>
      </c>
      <c r="K7716">
        <v>682</v>
      </c>
      <c r="L7716" t="s">
        <v>35</v>
      </c>
      <c r="M7716" t="s">
        <v>21</v>
      </c>
      <c r="N7716" t="s">
        <v>22</v>
      </c>
      <c r="O7716" s="4">
        <v>195104.91</v>
      </c>
      <c r="P7716" t="s">
        <v>28</v>
      </c>
      <c r="Q7716" t="str" cm="1">
        <f t="array" ref="Q7716">_xlfn.IFS(
O7716&lt;50000,"Low Salary (&lt;$50K)",
O7716&lt;90000,"Lower Middle ($50K-$90K)",
O7716&lt;130000,"Middle ($90K-$130K)",
O7716&lt;170000,"Upper Middle ($130K-$170K)",
O7716&gt;=170000,"High Salary (&gt;$170K)"
)</f>
        <v>High Salary (&gt;$170K)</v>
      </c>
      <c r="R7716" t="str" cm="1">
        <f t="array" ref="R7716">_xlfn.IFS(
G7716&lt;=2,"New Customers (0-2Y)",
G7716&lt;=5,"Growing Customers (3-5Y)",
G7716&lt;=8,"Established Customers (6-8Y)",
G7716&lt;=10,"Loyal Customers (9-10Y)"
)</f>
        <v>Loyal Customers (9-10Y)</v>
      </c>
    </row>
    <row r="7717" spans="1:18" x14ac:dyDescent="0.35">
      <c r="A7717">
        <v>15582129</v>
      </c>
      <c r="B7717" t="s">
        <v>206</v>
      </c>
      <c r="C7717" t="s">
        <v>17</v>
      </c>
      <c r="D7717" t="s">
        <v>39</v>
      </c>
      <c r="E7717">
        <v>62</v>
      </c>
      <c r="F7717" t="s">
        <v>2967</v>
      </c>
      <c r="G7717">
        <v>1</v>
      </c>
      <c r="H7717" s="4">
        <v>43772.66</v>
      </c>
      <c r="I7717" t="s">
        <v>29</v>
      </c>
      <c r="J7717">
        <v>3</v>
      </c>
      <c r="K7717">
        <v>517</v>
      </c>
      <c r="L7717" t="s">
        <v>31</v>
      </c>
      <c r="M7717" t="s">
        <v>21</v>
      </c>
      <c r="N7717" t="s">
        <v>32</v>
      </c>
      <c r="O7717" s="4">
        <v>187756.24</v>
      </c>
      <c r="P7717" t="s">
        <v>23</v>
      </c>
      <c r="Q7717" t="str" cm="1">
        <f t="array" ref="Q7717">_xlfn.IFS(
O7717&lt;50000,"Low Salary (&lt;$50K)",
O7717&lt;90000,"Lower Middle ($50K-$90K)",
O7717&lt;130000,"Middle ($90K-$130K)",
O7717&lt;170000,"Upper Middle ($130K-$170K)",
O7717&gt;=170000,"High Salary (&gt;$170K)"
)</f>
        <v>High Salary (&gt;$170K)</v>
      </c>
      <c r="R7717" t="str" cm="1">
        <f t="array" ref="R7717">_xlfn.IFS(
G7717&lt;=2,"New Customers (0-2Y)",
G7717&lt;=5,"Growing Customers (3-5Y)",
G7717&lt;=8,"Established Customers (6-8Y)",
G7717&lt;=10,"Loyal Customers (9-10Y)"
)</f>
        <v>New Customers (0-2Y)</v>
      </c>
    </row>
    <row r="7718" spans="1:18" x14ac:dyDescent="0.35">
      <c r="A7718">
        <v>15687540</v>
      </c>
      <c r="B7718" t="s">
        <v>440</v>
      </c>
      <c r="C7718" t="s">
        <v>17</v>
      </c>
      <c r="D7718" t="s">
        <v>39</v>
      </c>
      <c r="E7718">
        <v>32</v>
      </c>
      <c r="F7718" t="s">
        <v>19</v>
      </c>
      <c r="G7718">
        <v>9</v>
      </c>
      <c r="H7718" s="4">
        <v>100249.41</v>
      </c>
      <c r="I7718" t="s">
        <v>33</v>
      </c>
      <c r="J7718">
        <v>2</v>
      </c>
      <c r="K7718">
        <v>684</v>
      </c>
      <c r="L7718" t="s">
        <v>35</v>
      </c>
      <c r="M7718" t="s">
        <v>27</v>
      </c>
      <c r="N7718" t="s">
        <v>22</v>
      </c>
      <c r="O7718" s="4">
        <v>67599.69</v>
      </c>
      <c r="P7718" t="s">
        <v>28</v>
      </c>
      <c r="Q7718" t="str" cm="1">
        <f t="array" ref="Q7718">_xlfn.IFS(
O7718&lt;50000,"Low Salary (&lt;$50K)",
O7718&lt;90000,"Lower Middle ($50K-$90K)",
O7718&lt;130000,"Middle ($90K-$130K)",
O7718&lt;170000,"Upper Middle ($130K-$170K)",
O7718&gt;=170000,"High Salary (&gt;$170K)"
)</f>
        <v>Lower Middle ($50K-$90K)</v>
      </c>
      <c r="R7718" t="str" cm="1">
        <f t="array" ref="R7718">_xlfn.IFS(
G7718&lt;=2,"New Customers (0-2Y)",
G7718&lt;=5,"Growing Customers (3-5Y)",
G7718&lt;=8,"Established Customers (6-8Y)",
G7718&lt;=10,"Loyal Customers (9-10Y)"
)</f>
        <v>Loyal Customers (9-10Y)</v>
      </c>
    </row>
    <row r="7719" spans="1:18" x14ac:dyDescent="0.35">
      <c r="A7719">
        <v>15787196</v>
      </c>
      <c r="B7719" t="s">
        <v>94</v>
      </c>
      <c r="C7719" t="s">
        <v>26</v>
      </c>
      <c r="D7719" t="s">
        <v>39</v>
      </c>
      <c r="E7719">
        <v>46</v>
      </c>
      <c r="F7719" t="s">
        <v>19</v>
      </c>
      <c r="G7719">
        <v>2</v>
      </c>
      <c r="H7719" s="4">
        <v>0</v>
      </c>
      <c r="I7719" t="s">
        <v>24</v>
      </c>
      <c r="J7719">
        <v>2</v>
      </c>
      <c r="K7719">
        <v>692</v>
      </c>
      <c r="L7719" t="s">
        <v>35</v>
      </c>
      <c r="M7719" t="s">
        <v>21</v>
      </c>
      <c r="N7719" t="s">
        <v>22</v>
      </c>
      <c r="O7719" s="4">
        <v>105983.09</v>
      </c>
      <c r="P7719" t="s">
        <v>28</v>
      </c>
      <c r="Q7719" t="str" cm="1">
        <f t="array" ref="Q7719">_xlfn.IFS(
O7719&lt;50000,"Low Salary (&lt;$50K)",
O7719&lt;90000,"Lower Middle ($50K-$90K)",
O7719&lt;130000,"Middle ($90K-$130K)",
O7719&lt;170000,"Upper Middle ($130K-$170K)",
O7719&gt;=170000,"High Salary (&gt;$170K)"
)</f>
        <v>Middle ($90K-$130K)</v>
      </c>
      <c r="R7719" t="str" cm="1">
        <f t="array" ref="R7719">_xlfn.IFS(
G7719&lt;=2,"New Customers (0-2Y)",
G7719&lt;=5,"Growing Customers (3-5Y)",
G7719&lt;=8,"Established Customers (6-8Y)",
G7719&lt;=10,"Loyal Customers (9-10Y)"
)</f>
        <v>New Customers (0-2Y)</v>
      </c>
    </row>
    <row r="7720" spans="1:18" x14ac:dyDescent="0.35">
      <c r="A7720">
        <v>15670898</v>
      </c>
      <c r="B7720" t="s">
        <v>388</v>
      </c>
      <c r="C7720" t="s">
        <v>17</v>
      </c>
      <c r="D7720" t="s">
        <v>18</v>
      </c>
      <c r="E7720">
        <v>60</v>
      </c>
      <c r="F7720" t="s">
        <v>2967</v>
      </c>
      <c r="G7720">
        <v>5</v>
      </c>
      <c r="H7720" s="4">
        <v>108028.08</v>
      </c>
      <c r="I7720" t="s">
        <v>33</v>
      </c>
      <c r="J7720">
        <v>2</v>
      </c>
      <c r="K7720">
        <v>740</v>
      </c>
      <c r="L7720" t="s">
        <v>35</v>
      </c>
      <c r="M7720" t="s">
        <v>27</v>
      </c>
      <c r="N7720" t="s">
        <v>32</v>
      </c>
      <c r="O7720" s="4">
        <v>25980.42</v>
      </c>
      <c r="P7720" t="s">
        <v>23</v>
      </c>
      <c r="Q7720" t="str" cm="1">
        <f t="array" ref="Q7720">_xlfn.IFS(
O7720&lt;50000,"Low Salary (&lt;$50K)",
O7720&lt;90000,"Lower Middle ($50K-$90K)",
O7720&lt;130000,"Middle ($90K-$130K)",
O7720&lt;170000,"Upper Middle ($130K-$170K)",
O7720&gt;=170000,"High Salary (&gt;$170K)"
)</f>
        <v>Low Salary (&lt;$50K)</v>
      </c>
      <c r="R7720" t="str" cm="1">
        <f t="array" ref="R7720">_xlfn.IFS(
G7720&lt;=2,"New Customers (0-2Y)",
G7720&lt;=5,"Growing Customers (3-5Y)",
G7720&lt;=8,"Established Customers (6-8Y)",
G7720&lt;=10,"Loyal Customers (9-10Y)"
)</f>
        <v>Growing Customers (3-5Y)</v>
      </c>
    </row>
    <row r="7721" spans="1:18" x14ac:dyDescent="0.35">
      <c r="A7721">
        <v>15775433</v>
      </c>
      <c r="B7721" t="s">
        <v>619</v>
      </c>
      <c r="C7721" t="s">
        <v>42</v>
      </c>
      <c r="D7721" t="s">
        <v>39</v>
      </c>
      <c r="E7721">
        <v>71</v>
      </c>
      <c r="F7721" t="s">
        <v>2967</v>
      </c>
      <c r="G7721">
        <v>1</v>
      </c>
      <c r="H7721" s="4">
        <v>53013.29</v>
      </c>
      <c r="I7721" t="s">
        <v>29</v>
      </c>
      <c r="J7721">
        <v>2</v>
      </c>
      <c r="K7721">
        <v>666</v>
      </c>
      <c r="L7721" t="s">
        <v>35</v>
      </c>
      <c r="M7721" t="s">
        <v>21</v>
      </c>
      <c r="N7721" t="s">
        <v>22</v>
      </c>
      <c r="O7721" s="4">
        <v>112222.64</v>
      </c>
      <c r="P7721" t="s">
        <v>28</v>
      </c>
      <c r="Q7721" t="str" cm="1">
        <f t="array" ref="Q7721">_xlfn.IFS(
O7721&lt;50000,"Low Salary (&lt;$50K)",
O7721&lt;90000,"Lower Middle ($50K-$90K)",
O7721&lt;130000,"Middle ($90K-$130K)",
O7721&lt;170000,"Upper Middle ($130K-$170K)",
O7721&gt;=170000,"High Salary (&gt;$170K)"
)</f>
        <v>Middle ($90K-$130K)</v>
      </c>
      <c r="R7721" t="str" cm="1">
        <f t="array" ref="R7721">_xlfn.IFS(
G7721&lt;=2,"New Customers (0-2Y)",
G7721&lt;=5,"Growing Customers (3-5Y)",
G7721&lt;=8,"Established Customers (6-8Y)",
G7721&lt;=10,"Loyal Customers (9-10Y)"
)</f>
        <v>New Customers (0-2Y)</v>
      </c>
    </row>
    <row r="7722" spans="1:18" x14ac:dyDescent="0.35">
      <c r="A7722">
        <v>15700693</v>
      </c>
      <c r="B7722" t="s">
        <v>1062</v>
      </c>
      <c r="C7722" t="s">
        <v>17</v>
      </c>
      <c r="D7722" t="s">
        <v>39</v>
      </c>
      <c r="E7722">
        <v>68</v>
      </c>
      <c r="F7722" t="s">
        <v>2967</v>
      </c>
      <c r="G7722">
        <v>2</v>
      </c>
      <c r="H7722" s="4">
        <v>0</v>
      </c>
      <c r="I7722" t="s">
        <v>24</v>
      </c>
      <c r="J7722">
        <v>2</v>
      </c>
      <c r="K7722">
        <v>693</v>
      </c>
      <c r="L7722" t="s">
        <v>35</v>
      </c>
      <c r="M7722" t="s">
        <v>21</v>
      </c>
      <c r="N7722" t="s">
        <v>22</v>
      </c>
      <c r="O7722" s="4">
        <v>59864.959999999999</v>
      </c>
      <c r="P7722" t="s">
        <v>28</v>
      </c>
      <c r="Q7722" t="str" cm="1">
        <f t="array" ref="Q7722">_xlfn.IFS(
O7722&lt;50000,"Low Salary (&lt;$50K)",
O7722&lt;90000,"Lower Middle ($50K-$90K)",
O7722&lt;130000,"Middle ($90K-$130K)",
O7722&lt;170000,"Upper Middle ($130K-$170K)",
O7722&gt;=170000,"High Salary (&gt;$170K)"
)</f>
        <v>Lower Middle ($50K-$90K)</v>
      </c>
      <c r="R7722" t="str" cm="1">
        <f t="array" ref="R7722">_xlfn.IFS(
G7722&lt;=2,"New Customers (0-2Y)",
G7722&lt;=5,"Growing Customers (3-5Y)",
G7722&lt;=8,"Established Customers (6-8Y)",
G7722&lt;=10,"Loyal Customers (9-10Y)"
)</f>
        <v>New Customers (0-2Y)</v>
      </c>
    </row>
    <row r="7723" spans="1:18" x14ac:dyDescent="0.35">
      <c r="A7723">
        <v>15677955</v>
      </c>
      <c r="B7723" t="s">
        <v>1849</v>
      </c>
      <c r="C7723" t="s">
        <v>42</v>
      </c>
      <c r="D7723" t="s">
        <v>39</v>
      </c>
      <c r="E7723">
        <v>33</v>
      </c>
      <c r="F7723" t="s">
        <v>19</v>
      </c>
      <c r="G7723">
        <v>1</v>
      </c>
      <c r="H7723" s="4">
        <v>122088.67</v>
      </c>
      <c r="I7723" t="s">
        <v>33</v>
      </c>
      <c r="J7723">
        <v>1</v>
      </c>
      <c r="K7723">
        <v>757</v>
      </c>
      <c r="L7723" t="s">
        <v>35</v>
      </c>
      <c r="M7723" t="s">
        <v>21</v>
      </c>
      <c r="N7723" t="s">
        <v>32</v>
      </c>
      <c r="O7723" s="4">
        <v>42581.09</v>
      </c>
      <c r="P7723" t="s">
        <v>28</v>
      </c>
      <c r="Q7723" t="str" cm="1">
        <f t="array" ref="Q7723">_xlfn.IFS(
O7723&lt;50000,"Low Salary (&lt;$50K)",
O7723&lt;90000,"Lower Middle ($50K-$90K)",
O7723&lt;130000,"Middle ($90K-$130K)",
O7723&lt;170000,"Upper Middle ($130K-$170K)",
O7723&gt;=170000,"High Salary (&gt;$170K)"
)</f>
        <v>Low Salary (&lt;$50K)</v>
      </c>
      <c r="R7723" t="str" cm="1">
        <f t="array" ref="R7723">_xlfn.IFS(
G7723&lt;=2,"New Customers (0-2Y)",
G7723&lt;=5,"Growing Customers (3-5Y)",
G7723&lt;=8,"Established Customers (6-8Y)",
G7723&lt;=10,"Loyal Customers (9-10Y)"
)</f>
        <v>New Customers (0-2Y)</v>
      </c>
    </row>
    <row r="7724" spans="1:18" x14ac:dyDescent="0.35">
      <c r="A7724">
        <v>15570086</v>
      </c>
      <c r="B7724" t="s">
        <v>2071</v>
      </c>
      <c r="C7724" t="s">
        <v>42</v>
      </c>
      <c r="D7724" t="s">
        <v>39</v>
      </c>
      <c r="E7724">
        <v>18</v>
      </c>
      <c r="F7724" t="s">
        <v>43</v>
      </c>
      <c r="G7724">
        <v>9</v>
      </c>
      <c r="H7724" s="4">
        <v>90544</v>
      </c>
      <c r="I7724" t="s">
        <v>29</v>
      </c>
      <c r="J7724">
        <v>1</v>
      </c>
      <c r="K7724">
        <v>684</v>
      </c>
      <c r="L7724" t="s">
        <v>35</v>
      </c>
      <c r="M7724" t="s">
        <v>27</v>
      </c>
      <c r="N7724" t="s">
        <v>22</v>
      </c>
      <c r="O7724" s="4">
        <v>4777.2299999999996</v>
      </c>
      <c r="P7724" t="s">
        <v>28</v>
      </c>
      <c r="Q7724" t="str" cm="1">
        <f t="array" ref="Q7724">_xlfn.IFS(
O7724&lt;50000,"Low Salary (&lt;$50K)",
O7724&lt;90000,"Lower Middle ($50K-$90K)",
O7724&lt;130000,"Middle ($90K-$130K)",
O7724&lt;170000,"Upper Middle ($130K-$170K)",
O7724&gt;=170000,"High Salary (&gt;$170K)"
)</f>
        <v>Low Salary (&lt;$50K)</v>
      </c>
      <c r="R7724" t="str" cm="1">
        <f t="array" ref="R7724">_xlfn.IFS(
G7724&lt;=2,"New Customers (0-2Y)",
G7724&lt;=5,"Growing Customers (3-5Y)",
G7724&lt;=8,"Established Customers (6-8Y)",
G7724&lt;=10,"Loyal Customers (9-10Y)"
)</f>
        <v>Loyal Customers (9-10Y)</v>
      </c>
    </row>
    <row r="7725" spans="1:18" x14ac:dyDescent="0.35">
      <c r="A7725">
        <v>15794875</v>
      </c>
      <c r="B7725" t="s">
        <v>135</v>
      </c>
      <c r="C7725" t="s">
        <v>26</v>
      </c>
      <c r="D7725" t="s">
        <v>39</v>
      </c>
      <c r="E7725">
        <v>35</v>
      </c>
      <c r="F7725" t="s">
        <v>19</v>
      </c>
      <c r="G7725">
        <v>6</v>
      </c>
      <c r="H7725" s="4">
        <v>0</v>
      </c>
      <c r="I7725" t="s">
        <v>24</v>
      </c>
      <c r="J7725">
        <v>2</v>
      </c>
      <c r="K7725">
        <v>691</v>
      </c>
      <c r="L7725" t="s">
        <v>35</v>
      </c>
      <c r="M7725" t="s">
        <v>27</v>
      </c>
      <c r="N7725" t="s">
        <v>22</v>
      </c>
      <c r="O7725" s="4">
        <v>178038.17</v>
      </c>
      <c r="P7725" t="s">
        <v>28</v>
      </c>
      <c r="Q7725" t="str" cm="1">
        <f t="array" ref="Q7725">_xlfn.IFS(
O7725&lt;50000,"Low Salary (&lt;$50K)",
O7725&lt;90000,"Lower Middle ($50K-$90K)",
O7725&lt;130000,"Middle ($90K-$130K)",
O7725&lt;170000,"Upper Middle ($130K-$170K)",
O7725&gt;=170000,"High Salary (&gt;$170K)"
)</f>
        <v>High Salary (&gt;$170K)</v>
      </c>
      <c r="R7725" t="str" cm="1">
        <f t="array" ref="R7725">_xlfn.IFS(
G7725&lt;=2,"New Customers (0-2Y)",
G7725&lt;=5,"Growing Customers (3-5Y)",
G7725&lt;=8,"Established Customers (6-8Y)",
G7725&lt;=10,"Loyal Customers (9-10Y)"
)</f>
        <v>Established Customers (6-8Y)</v>
      </c>
    </row>
    <row r="7726" spans="1:18" x14ac:dyDescent="0.35">
      <c r="A7726">
        <v>15673591</v>
      </c>
      <c r="B7726" t="s">
        <v>722</v>
      </c>
      <c r="C7726" t="s">
        <v>17</v>
      </c>
      <c r="D7726" t="s">
        <v>39</v>
      </c>
      <c r="E7726">
        <v>44</v>
      </c>
      <c r="F7726" t="s">
        <v>19</v>
      </c>
      <c r="G7726">
        <v>3</v>
      </c>
      <c r="H7726" s="4">
        <v>141252.18</v>
      </c>
      <c r="I7726" t="s">
        <v>33</v>
      </c>
      <c r="J7726">
        <v>4</v>
      </c>
      <c r="K7726">
        <v>842</v>
      </c>
      <c r="L7726" t="s">
        <v>37</v>
      </c>
      <c r="M7726" t="s">
        <v>27</v>
      </c>
      <c r="N7726" t="s">
        <v>22</v>
      </c>
      <c r="O7726" s="4">
        <v>128521.16</v>
      </c>
      <c r="P7726" t="s">
        <v>23</v>
      </c>
      <c r="Q7726" t="str" cm="1">
        <f t="array" ref="Q7726">_xlfn.IFS(
O7726&lt;50000,"Low Salary (&lt;$50K)",
O7726&lt;90000,"Lower Middle ($50K-$90K)",
O7726&lt;130000,"Middle ($90K-$130K)",
O7726&lt;170000,"Upper Middle ($130K-$170K)",
O7726&gt;=170000,"High Salary (&gt;$170K)"
)</f>
        <v>Middle ($90K-$130K)</v>
      </c>
      <c r="R7726" t="str" cm="1">
        <f t="array" ref="R7726">_xlfn.IFS(
G7726&lt;=2,"New Customers (0-2Y)",
G7726&lt;=5,"Growing Customers (3-5Y)",
G7726&lt;=8,"Established Customers (6-8Y)",
G7726&lt;=10,"Loyal Customers (9-10Y)"
)</f>
        <v>Growing Customers (3-5Y)</v>
      </c>
    </row>
    <row r="7727" spans="1:18" x14ac:dyDescent="0.35">
      <c r="A7727">
        <v>15631756</v>
      </c>
      <c r="B7727" t="s">
        <v>957</v>
      </c>
      <c r="C7727" t="s">
        <v>17</v>
      </c>
      <c r="D7727" t="s">
        <v>18</v>
      </c>
      <c r="E7727">
        <v>35</v>
      </c>
      <c r="F7727" t="s">
        <v>19</v>
      </c>
      <c r="G7727">
        <v>5</v>
      </c>
      <c r="H7727" s="4">
        <v>147813.04999999999</v>
      </c>
      <c r="I7727" t="s">
        <v>33</v>
      </c>
      <c r="J7727">
        <v>2</v>
      </c>
      <c r="K7727">
        <v>482</v>
      </c>
      <c r="L7727" t="s">
        <v>44</v>
      </c>
      <c r="M7727" t="s">
        <v>27</v>
      </c>
      <c r="N7727" t="s">
        <v>32</v>
      </c>
      <c r="O7727" s="4">
        <v>109029.72</v>
      </c>
      <c r="P7727" t="s">
        <v>28</v>
      </c>
      <c r="Q7727" t="str" cm="1">
        <f t="array" ref="Q7727">_xlfn.IFS(
O7727&lt;50000,"Low Salary (&lt;$50K)",
O7727&lt;90000,"Lower Middle ($50K-$90K)",
O7727&lt;130000,"Middle ($90K-$130K)",
O7727&lt;170000,"Upper Middle ($130K-$170K)",
O7727&gt;=170000,"High Salary (&gt;$170K)"
)</f>
        <v>Middle ($90K-$130K)</v>
      </c>
      <c r="R7727" t="str" cm="1">
        <f t="array" ref="R7727">_xlfn.IFS(
G7727&lt;=2,"New Customers (0-2Y)",
G7727&lt;=5,"Growing Customers (3-5Y)",
G7727&lt;=8,"Established Customers (6-8Y)",
G7727&lt;=10,"Loyal Customers (9-10Y)"
)</f>
        <v>Growing Customers (3-5Y)</v>
      </c>
    </row>
    <row r="7728" spans="1:18" x14ac:dyDescent="0.35">
      <c r="A7728">
        <v>15757617</v>
      </c>
      <c r="B7728" t="s">
        <v>442</v>
      </c>
      <c r="C7728" t="s">
        <v>17</v>
      </c>
      <c r="D7728" t="s">
        <v>39</v>
      </c>
      <c r="E7728">
        <v>55</v>
      </c>
      <c r="F7728" t="s">
        <v>19</v>
      </c>
      <c r="G7728">
        <v>6</v>
      </c>
      <c r="H7728" s="4">
        <v>134140.68</v>
      </c>
      <c r="I7728" t="s">
        <v>33</v>
      </c>
      <c r="J7728">
        <v>1</v>
      </c>
      <c r="K7728">
        <v>735</v>
      </c>
      <c r="L7728" t="s">
        <v>35</v>
      </c>
      <c r="M7728" t="s">
        <v>21</v>
      </c>
      <c r="N7728" t="s">
        <v>32</v>
      </c>
      <c r="O7728" s="4">
        <v>2267.88</v>
      </c>
      <c r="P7728" t="s">
        <v>28</v>
      </c>
      <c r="Q7728" t="str" cm="1">
        <f t="array" ref="Q7728">_xlfn.IFS(
O7728&lt;50000,"Low Salary (&lt;$50K)",
O7728&lt;90000,"Lower Middle ($50K-$90K)",
O7728&lt;130000,"Middle ($90K-$130K)",
O7728&lt;170000,"Upper Middle ($130K-$170K)",
O7728&gt;=170000,"High Salary (&gt;$170K)"
)</f>
        <v>Low Salary (&lt;$50K)</v>
      </c>
      <c r="R7728" t="str" cm="1">
        <f t="array" ref="R7728">_xlfn.IFS(
G7728&lt;=2,"New Customers (0-2Y)",
G7728&lt;=5,"Growing Customers (3-5Y)",
G7728&lt;=8,"Established Customers (6-8Y)",
G7728&lt;=10,"Loyal Customers (9-10Y)"
)</f>
        <v>Established Customers (6-8Y)</v>
      </c>
    </row>
    <row r="7729" spans="1:18" x14ac:dyDescent="0.35">
      <c r="A7729">
        <v>15612729</v>
      </c>
      <c r="B7729" t="s">
        <v>1669</v>
      </c>
      <c r="C7729" t="s">
        <v>17</v>
      </c>
      <c r="D7729" t="s">
        <v>18</v>
      </c>
      <c r="E7729">
        <v>63</v>
      </c>
      <c r="F7729" t="s">
        <v>2967</v>
      </c>
      <c r="G7729">
        <v>7</v>
      </c>
      <c r="H7729" s="4">
        <v>0</v>
      </c>
      <c r="I7729" t="s">
        <v>24</v>
      </c>
      <c r="J7729">
        <v>2</v>
      </c>
      <c r="K7729">
        <v>681</v>
      </c>
      <c r="L7729" t="s">
        <v>35</v>
      </c>
      <c r="M7729" t="s">
        <v>21</v>
      </c>
      <c r="N7729" t="s">
        <v>22</v>
      </c>
      <c r="O7729" s="4">
        <v>55054.48</v>
      </c>
      <c r="P7729" t="s">
        <v>28</v>
      </c>
      <c r="Q7729" t="str" cm="1">
        <f t="array" ref="Q7729">_xlfn.IFS(
O7729&lt;50000,"Low Salary (&lt;$50K)",
O7729&lt;90000,"Lower Middle ($50K-$90K)",
O7729&lt;130000,"Middle ($90K-$130K)",
O7729&lt;170000,"Upper Middle ($130K-$170K)",
O7729&gt;=170000,"High Salary (&gt;$170K)"
)</f>
        <v>Lower Middle ($50K-$90K)</v>
      </c>
      <c r="R7729" t="str" cm="1">
        <f t="array" ref="R7729">_xlfn.IFS(
G7729&lt;=2,"New Customers (0-2Y)",
G7729&lt;=5,"Growing Customers (3-5Y)",
G7729&lt;=8,"Established Customers (6-8Y)",
G7729&lt;=10,"Loyal Customers (9-10Y)"
)</f>
        <v>Established Customers (6-8Y)</v>
      </c>
    </row>
    <row r="7730" spans="1:18" x14ac:dyDescent="0.35">
      <c r="A7730">
        <v>15637857</v>
      </c>
      <c r="B7730" t="s">
        <v>2594</v>
      </c>
      <c r="C7730" t="s">
        <v>17</v>
      </c>
      <c r="D7730" t="s">
        <v>18</v>
      </c>
      <c r="E7730">
        <v>31</v>
      </c>
      <c r="F7730" t="s">
        <v>19</v>
      </c>
      <c r="G7730">
        <v>8</v>
      </c>
      <c r="H7730" s="4">
        <v>0</v>
      </c>
      <c r="I7730" t="s">
        <v>24</v>
      </c>
      <c r="J7730">
        <v>1</v>
      </c>
      <c r="K7730">
        <v>616</v>
      </c>
      <c r="L7730" t="s">
        <v>20</v>
      </c>
      <c r="M7730" t="s">
        <v>27</v>
      </c>
      <c r="N7730" t="s">
        <v>22</v>
      </c>
      <c r="O7730" s="4">
        <v>76456.17</v>
      </c>
      <c r="P7730" t="s">
        <v>28</v>
      </c>
      <c r="Q7730" t="str" cm="1">
        <f t="array" ref="Q7730">_xlfn.IFS(
O7730&lt;50000,"Low Salary (&lt;$50K)",
O7730&lt;90000,"Lower Middle ($50K-$90K)",
O7730&lt;130000,"Middle ($90K-$130K)",
O7730&lt;170000,"Upper Middle ($130K-$170K)",
O7730&gt;=170000,"High Salary (&gt;$170K)"
)</f>
        <v>Lower Middle ($50K-$90K)</v>
      </c>
      <c r="R7730" t="str" cm="1">
        <f t="array" ref="R7730">_xlfn.IFS(
G7730&lt;=2,"New Customers (0-2Y)",
G7730&lt;=5,"Growing Customers (3-5Y)",
G7730&lt;=8,"Established Customers (6-8Y)",
G7730&lt;=10,"Loyal Customers (9-10Y)"
)</f>
        <v>Established Customers (6-8Y)</v>
      </c>
    </row>
    <row r="7731" spans="1:18" x14ac:dyDescent="0.35">
      <c r="A7731">
        <v>15681007</v>
      </c>
      <c r="B7731" t="s">
        <v>61</v>
      </c>
      <c r="C7731" t="s">
        <v>17</v>
      </c>
      <c r="D7731" t="s">
        <v>18</v>
      </c>
      <c r="E7731">
        <v>35</v>
      </c>
      <c r="F7731" t="s">
        <v>19</v>
      </c>
      <c r="G7731">
        <v>2</v>
      </c>
      <c r="H7731" s="4">
        <v>128548.49</v>
      </c>
      <c r="I7731" t="s">
        <v>33</v>
      </c>
      <c r="J7731">
        <v>4</v>
      </c>
      <c r="K7731">
        <v>850</v>
      </c>
      <c r="L7731" t="s">
        <v>37</v>
      </c>
      <c r="M7731" t="s">
        <v>21</v>
      </c>
      <c r="N7731" t="s">
        <v>32</v>
      </c>
      <c r="O7731" s="4">
        <v>75478.95</v>
      </c>
      <c r="P7731" t="s">
        <v>23</v>
      </c>
      <c r="Q7731" t="str" cm="1">
        <f t="array" ref="Q7731">_xlfn.IFS(
O7731&lt;50000,"Low Salary (&lt;$50K)",
O7731&lt;90000,"Lower Middle ($50K-$90K)",
O7731&lt;130000,"Middle ($90K-$130K)",
O7731&lt;170000,"Upper Middle ($130K-$170K)",
O7731&gt;=170000,"High Salary (&gt;$170K)"
)</f>
        <v>Lower Middle ($50K-$90K)</v>
      </c>
      <c r="R7731" t="str" cm="1">
        <f t="array" ref="R7731">_xlfn.IFS(
G7731&lt;=2,"New Customers (0-2Y)",
G7731&lt;=5,"Growing Customers (3-5Y)",
G7731&lt;=8,"Established Customers (6-8Y)",
G7731&lt;=10,"Loyal Customers (9-10Y)"
)</f>
        <v>New Customers (0-2Y)</v>
      </c>
    </row>
    <row r="7732" spans="1:18" x14ac:dyDescent="0.35">
      <c r="A7732">
        <v>15593622</v>
      </c>
      <c r="B7732" t="s">
        <v>2595</v>
      </c>
      <c r="C7732" t="s">
        <v>17</v>
      </c>
      <c r="D7732" t="s">
        <v>39</v>
      </c>
      <c r="E7732">
        <v>43</v>
      </c>
      <c r="F7732" t="s">
        <v>19</v>
      </c>
      <c r="G7732">
        <v>10</v>
      </c>
      <c r="H7732" s="4">
        <v>122198.21</v>
      </c>
      <c r="I7732" t="s">
        <v>33</v>
      </c>
      <c r="J7732">
        <v>2</v>
      </c>
      <c r="K7732">
        <v>635</v>
      </c>
      <c r="L7732" t="s">
        <v>20</v>
      </c>
      <c r="M7732" t="s">
        <v>27</v>
      </c>
      <c r="N7732" t="s">
        <v>22</v>
      </c>
      <c r="O7732" s="4">
        <v>179144.54</v>
      </c>
      <c r="P7732" t="s">
        <v>28</v>
      </c>
      <c r="Q7732" t="str" cm="1">
        <f t="array" ref="Q7732">_xlfn.IFS(
O7732&lt;50000,"Low Salary (&lt;$50K)",
O7732&lt;90000,"Lower Middle ($50K-$90K)",
O7732&lt;130000,"Middle ($90K-$130K)",
O7732&lt;170000,"Upper Middle ($130K-$170K)",
O7732&gt;=170000,"High Salary (&gt;$170K)"
)</f>
        <v>High Salary (&gt;$170K)</v>
      </c>
      <c r="R7732" t="str" cm="1">
        <f t="array" ref="R7732">_xlfn.IFS(
G7732&lt;=2,"New Customers (0-2Y)",
G7732&lt;=5,"Growing Customers (3-5Y)",
G7732&lt;=8,"Established Customers (6-8Y)",
G7732&lt;=10,"Loyal Customers (9-10Y)"
)</f>
        <v>Loyal Customers (9-10Y)</v>
      </c>
    </row>
    <row r="7733" spans="1:18" x14ac:dyDescent="0.35">
      <c r="A7733">
        <v>15629273</v>
      </c>
      <c r="B7733" t="s">
        <v>503</v>
      </c>
      <c r="C7733" t="s">
        <v>42</v>
      </c>
      <c r="D7733" t="s">
        <v>39</v>
      </c>
      <c r="E7733">
        <v>42</v>
      </c>
      <c r="F7733" t="s">
        <v>19</v>
      </c>
      <c r="G7733">
        <v>8</v>
      </c>
      <c r="H7733" s="4">
        <v>145177.84</v>
      </c>
      <c r="I7733" t="s">
        <v>33</v>
      </c>
      <c r="J7733">
        <v>1</v>
      </c>
      <c r="K7733">
        <v>638</v>
      </c>
      <c r="L7733" t="s">
        <v>20</v>
      </c>
      <c r="M7733" t="s">
        <v>21</v>
      </c>
      <c r="N7733" t="s">
        <v>32</v>
      </c>
      <c r="O7733" s="4">
        <v>193471.74</v>
      </c>
      <c r="P7733" t="s">
        <v>23</v>
      </c>
      <c r="Q7733" t="str" cm="1">
        <f t="array" ref="Q7733">_xlfn.IFS(
O7733&lt;50000,"Low Salary (&lt;$50K)",
O7733&lt;90000,"Lower Middle ($50K-$90K)",
O7733&lt;130000,"Middle ($90K-$130K)",
O7733&lt;170000,"Upper Middle ($130K-$170K)",
O7733&gt;=170000,"High Salary (&gt;$170K)"
)</f>
        <v>High Salary (&gt;$170K)</v>
      </c>
      <c r="R7733" t="str" cm="1">
        <f t="array" ref="R7733">_xlfn.IFS(
G7733&lt;=2,"New Customers (0-2Y)",
G7733&lt;=5,"Growing Customers (3-5Y)",
G7733&lt;=8,"Established Customers (6-8Y)",
G7733&lt;=10,"Loyal Customers (9-10Y)"
)</f>
        <v>Established Customers (6-8Y)</v>
      </c>
    </row>
    <row r="7734" spans="1:18" x14ac:dyDescent="0.35">
      <c r="A7734">
        <v>15765846</v>
      </c>
      <c r="B7734" t="s">
        <v>302</v>
      </c>
      <c r="C7734" t="s">
        <v>26</v>
      </c>
      <c r="D7734" t="s">
        <v>18</v>
      </c>
      <c r="E7734">
        <v>31</v>
      </c>
      <c r="F7734" t="s">
        <v>19</v>
      </c>
      <c r="G7734">
        <v>2</v>
      </c>
      <c r="H7734" s="4">
        <v>94222.53</v>
      </c>
      <c r="I7734" t="s">
        <v>29</v>
      </c>
      <c r="J7734">
        <v>1</v>
      </c>
      <c r="K7734">
        <v>820</v>
      </c>
      <c r="L7734" t="s">
        <v>37</v>
      </c>
      <c r="M7734" t="s">
        <v>21</v>
      </c>
      <c r="N7734" t="s">
        <v>32</v>
      </c>
      <c r="O7734" s="4">
        <v>103570.8</v>
      </c>
      <c r="P7734" t="s">
        <v>28</v>
      </c>
      <c r="Q7734" t="str" cm="1">
        <f t="array" ref="Q7734">_xlfn.IFS(
O7734&lt;50000,"Low Salary (&lt;$50K)",
O7734&lt;90000,"Lower Middle ($50K-$90K)",
O7734&lt;130000,"Middle ($90K-$130K)",
O7734&lt;170000,"Upper Middle ($130K-$170K)",
O7734&gt;=170000,"High Salary (&gt;$170K)"
)</f>
        <v>Middle ($90K-$130K)</v>
      </c>
      <c r="R7734" t="str" cm="1">
        <f t="array" ref="R7734">_xlfn.IFS(
G7734&lt;=2,"New Customers (0-2Y)",
G7734&lt;=5,"Growing Customers (3-5Y)",
G7734&lt;=8,"Established Customers (6-8Y)",
G7734&lt;=10,"Loyal Customers (9-10Y)"
)</f>
        <v>New Customers (0-2Y)</v>
      </c>
    </row>
    <row r="7735" spans="1:18" x14ac:dyDescent="0.35">
      <c r="A7735">
        <v>15596013</v>
      </c>
      <c r="B7735" t="s">
        <v>1646</v>
      </c>
      <c r="C7735" t="s">
        <v>42</v>
      </c>
      <c r="D7735" t="s">
        <v>18</v>
      </c>
      <c r="E7735">
        <v>58</v>
      </c>
      <c r="F7735" t="s">
        <v>19</v>
      </c>
      <c r="G7735">
        <v>1</v>
      </c>
      <c r="H7735" s="4">
        <v>143212.22</v>
      </c>
      <c r="I7735" t="s">
        <v>33</v>
      </c>
      <c r="J7735">
        <v>1</v>
      </c>
      <c r="K7735">
        <v>694</v>
      </c>
      <c r="L7735" t="s">
        <v>35</v>
      </c>
      <c r="M7735" t="s">
        <v>27</v>
      </c>
      <c r="N7735" t="s">
        <v>32</v>
      </c>
      <c r="O7735" s="4">
        <v>102628.56</v>
      </c>
      <c r="P7735" t="s">
        <v>23</v>
      </c>
      <c r="Q7735" t="str" cm="1">
        <f t="array" ref="Q7735">_xlfn.IFS(
O7735&lt;50000,"Low Salary (&lt;$50K)",
O7735&lt;90000,"Lower Middle ($50K-$90K)",
O7735&lt;130000,"Middle ($90K-$130K)",
O7735&lt;170000,"Upper Middle ($130K-$170K)",
O7735&gt;=170000,"High Salary (&gt;$170K)"
)</f>
        <v>Middle ($90K-$130K)</v>
      </c>
      <c r="R7735" t="str" cm="1">
        <f t="array" ref="R7735">_xlfn.IFS(
G7735&lt;=2,"New Customers (0-2Y)",
G7735&lt;=5,"Growing Customers (3-5Y)",
G7735&lt;=8,"Established Customers (6-8Y)",
G7735&lt;=10,"Loyal Customers (9-10Y)"
)</f>
        <v>New Customers (0-2Y)</v>
      </c>
    </row>
    <row r="7736" spans="1:18" x14ac:dyDescent="0.35">
      <c r="A7736">
        <v>15722473</v>
      </c>
      <c r="B7736" t="s">
        <v>332</v>
      </c>
      <c r="C7736" t="s">
        <v>17</v>
      </c>
      <c r="D7736" t="s">
        <v>39</v>
      </c>
      <c r="E7736">
        <v>41</v>
      </c>
      <c r="F7736" t="s">
        <v>19</v>
      </c>
      <c r="G7736">
        <v>3</v>
      </c>
      <c r="H7736" s="4">
        <v>0</v>
      </c>
      <c r="I7736" t="s">
        <v>24</v>
      </c>
      <c r="J7736">
        <v>2</v>
      </c>
      <c r="K7736">
        <v>713</v>
      </c>
      <c r="L7736" t="s">
        <v>35</v>
      </c>
      <c r="M7736" t="s">
        <v>21</v>
      </c>
      <c r="N7736" t="s">
        <v>32</v>
      </c>
      <c r="O7736" s="4">
        <v>55772.04</v>
      </c>
      <c r="P7736" t="s">
        <v>28</v>
      </c>
      <c r="Q7736" t="str" cm="1">
        <f t="array" ref="Q7736">_xlfn.IFS(
O7736&lt;50000,"Low Salary (&lt;$50K)",
O7736&lt;90000,"Lower Middle ($50K-$90K)",
O7736&lt;130000,"Middle ($90K-$130K)",
O7736&lt;170000,"Upper Middle ($130K-$170K)",
O7736&gt;=170000,"High Salary (&gt;$170K)"
)</f>
        <v>Lower Middle ($50K-$90K)</v>
      </c>
      <c r="R7736" t="str" cm="1">
        <f t="array" ref="R7736">_xlfn.IFS(
G7736&lt;=2,"New Customers (0-2Y)",
G7736&lt;=5,"Growing Customers (3-5Y)",
G7736&lt;=8,"Established Customers (6-8Y)",
G7736&lt;=10,"Loyal Customers (9-10Y)"
)</f>
        <v>Growing Customers (3-5Y)</v>
      </c>
    </row>
    <row r="7737" spans="1:18" x14ac:dyDescent="0.35">
      <c r="A7737">
        <v>15774936</v>
      </c>
      <c r="B7737" t="s">
        <v>556</v>
      </c>
      <c r="C7737" t="s">
        <v>42</v>
      </c>
      <c r="D7737" t="s">
        <v>39</v>
      </c>
      <c r="E7737">
        <v>41</v>
      </c>
      <c r="F7737" t="s">
        <v>19</v>
      </c>
      <c r="G7737">
        <v>6</v>
      </c>
      <c r="H7737" s="4">
        <v>143350.41</v>
      </c>
      <c r="I7737" t="s">
        <v>33</v>
      </c>
      <c r="J7737">
        <v>1</v>
      </c>
      <c r="K7737">
        <v>543</v>
      </c>
      <c r="L7737" t="s">
        <v>31</v>
      </c>
      <c r="M7737" t="s">
        <v>21</v>
      </c>
      <c r="N7737" t="s">
        <v>22</v>
      </c>
      <c r="O7737" s="4">
        <v>192070.16</v>
      </c>
      <c r="P7737" t="s">
        <v>23</v>
      </c>
      <c r="Q7737" t="str" cm="1">
        <f t="array" ref="Q7737">_xlfn.IFS(
O7737&lt;50000,"Low Salary (&lt;$50K)",
O7737&lt;90000,"Lower Middle ($50K-$90K)",
O7737&lt;130000,"Middle ($90K-$130K)",
O7737&lt;170000,"Upper Middle ($130K-$170K)",
O7737&gt;=170000,"High Salary (&gt;$170K)"
)</f>
        <v>High Salary (&gt;$170K)</v>
      </c>
      <c r="R7737" t="str" cm="1">
        <f t="array" ref="R7737">_xlfn.IFS(
G7737&lt;=2,"New Customers (0-2Y)",
G7737&lt;=5,"Growing Customers (3-5Y)",
G7737&lt;=8,"Established Customers (6-8Y)",
G7737&lt;=10,"Loyal Customers (9-10Y)"
)</f>
        <v>Established Customers (6-8Y)</v>
      </c>
    </row>
    <row r="7738" spans="1:18" x14ac:dyDescent="0.35">
      <c r="A7738">
        <v>15685640</v>
      </c>
      <c r="B7738" t="s">
        <v>2596</v>
      </c>
      <c r="C7738" t="s">
        <v>17</v>
      </c>
      <c r="D7738" t="s">
        <v>18</v>
      </c>
      <c r="E7738">
        <v>41</v>
      </c>
      <c r="F7738" t="s">
        <v>19</v>
      </c>
      <c r="G7738">
        <v>3</v>
      </c>
      <c r="H7738" s="4">
        <v>130931.83</v>
      </c>
      <c r="I7738" t="s">
        <v>33</v>
      </c>
      <c r="J7738">
        <v>1</v>
      </c>
      <c r="K7738">
        <v>649</v>
      </c>
      <c r="L7738" t="s">
        <v>20</v>
      </c>
      <c r="M7738" t="s">
        <v>21</v>
      </c>
      <c r="N7738" t="s">
        <v>22</v>
      </c>
      <c r="O7738" s="4">
        <v>144808.37</v>
      </c>
      <c r="P7738" t="s">
        <v>28</v>
      </c>
      <c r="Q7738" t="str" cm="1">
        <f t="array" ref="Q7738">_xlfn.IFS(
O7738&lt;50000,"Low Salary (&lt;$50K)",
O7738&lt;90000,"Lower Middle ($50K-$90K)",
O7738&lt;130000,"Middle ($90K-$130K)",
O7738&lt;170000,"Upper Middle ($130K-$170K)",
O7738&gt;=170000,"High Salary (&gt;$170K)"
)</f>
        <v>Upper Middle ($130K-$170K)</v>
      </c>
      <c r="R7738" t="str" cm="1">
        <f t="array" ref="R7738">_xlfn.IFS(
G7738&lt;=2,"New Customers (0-2Y)",
G7738&lt;=5,"Growing Customers (3-5Y)",
G7738&lt;=8,"Established Customers (6-8Y)",
G7738&lt;=10,"Loyal Customers (9-10Y)"
)</f>
        <v>Growing Customers (3-5Y)</v>
      </c>
    </row>
    <row r="7739" spans="1:18" x14ac:dyDescent="0.35">
      <c r="A7739">
        <v>15566563</v>
      </c>
      <c r="B7739" t="s">
        <v>2224</v>
      </c>
      <c r="C7739" t="s">
        <v>17</v>
      </c>
      <c r="D7739" t="s">
        <v>18</v>
      </c>
      <c r="E7739">
        <v>30</v>
      </c>
      <c r="F7739" t="s">
        <v>19</v>
      </c>
      <c r="G7739">
        <v>4</v>
      </c>
      <c r="H7739" s="4">
        <v>137851.31</v>
      </c>
      <c r="I7739" t="s">
        <v>33</v>
      </c>
      <c r="J7739">
        <v>1</v>
      </c>
      <c r="K7739">
        <v>777</v>
      </c>
      <c r="L7739" t="s">
        <v>35</v>
      </c>
      <c r="M7739" t="s">
        <v>21</v>
      </c>
      <c r="N7739" t="s">
        <v>32</v>
      </c>
      <c r="O7739" s="4">
        <v>5008.2299999999996</v>
      </c>
      <c r="P7739" t="s">
        <v>23</v>
      </c>
      <c r="Q7739" t="str" cm="1">
        <f t="array" ref="Q7739">_xlfn.IFS(
O7739&lt;50000,"Low Salary (&lt;$50K)",
O7739&lt;90000,"Lower Middle ($50K-$90K)",
O7739&lt;130000,"Middle ($90K-$130K)",
O7739&lt;170000,"Upper Middle ($130K-$170K)",
O7739&gt;=170000,"High Salary (&gt;$170K)"
)</f>
        <v>Low Salary (&lt;$50K)</v>
      </c>
      <c r="R7739" t="str" cm="1">
        <f t="array" ref="R7739">_xlfn.IFS(
G7739&lt;=2,"New Customers (0-2Y)",
G7739&lt;=5,"Growing Customers (3-5Y)",
G7739&lt;=8,"Established Customers (6-8Y)",
G7739&lt;=10,"Loyal Customers (9-10Y)"
)</f>
        <v>Growing Customers (3-5Y)</v>
      </c>
    </row>
    <row r="7740" spans="1:18" x14ac:dyDescent="0.35">
      <c r="A7740">
        <v>15768746</v>
      </c>
      <c r="B7740" t="s">
        <v>823</v>
      </c>
      <c r="C7740" t="s">
        <v>17</v>
      </c>
      <c r="D7740" t="s">
        <v>39</v>
      </c>
      <c r="E7740">
        <v>33</v>
      </c>
      <c r="F7740" t="s">
        <v>19</v>
      </c>
      <c r="G7740">
        <v>6</v>
      </c>
      <c r="H7740" s="4">
        <v>0</v>
      </c>
      <c r="I7740" t="s">
        <v>24</v>
      </c>
      <c r="J7740">
        <v>2</v>
      </c>
      <c r="K7740">
        <v>561</v>
      </c>
      <c r="L7740" t="s">
        <v>31</v>
      </c>
      <c r="M7740" t="s">
        <v>27</v>
      </c>
      <c r="N7740" t="s">
        <v>32</v>
      </c>
      <c r="O7740" s="4">
        <v>173680.39</v>
      </c>
      <c r="P7740" t="s">
        <v>28</v>
      </c>
      <c r="Q7740" t="str" cm="1">
        <f t="array" ref="Q7740">_xlfn.IFS(
O7740&lt;50000,"Low Salary (&lt;$50K)",
O7740&lt;90000,"Lower Middle ($50K-$90K)",
O7740&lt;130000,"Middle ($90K-$130K)",
O7740&lt;170000,"Upper Middle ($130K-$170K)",
O7740&gt;=170000,"High Salary (&gt;$170K)"
)</f>
        <v>High Salary (&gt;$170K)</v>
      </c>
      <c r="R7740" t="str" cm="1">
        <f t="array" ref="R7740">_xlfn.IFS(
G7740&lt;=2,"New Customers (0-2Y)",
G7740&lt;=5,"Growing Customers (3-5Y)",
G7740&lt;=8,"Established Customers (6-8Y)",
G7740&lt;=10,"Loyal Customers (9-10Y)"
)</f>
        <v>Established Customers (6-8Y)</v>
      </c>
    </row>
    <row r="7741" spans="1:18" x14ac:dyDescent="0.35">
      <c r="A7741">
        <v>15689952</v>
      </c>
      <c r="B7741" t="s">
        <v>2358</v>
      </c>
      <c r="C7741" t="s">
        <v>26</v>
      </c>
      <c r="D7741" t="s">
        <v>39</v>
      </c>
      <c r="E7741">
        <v>41</v>
      </c>
      <c r="F7741" t="s">
        <v>19</v>
      </c>
      <c r="G7741">
        <v>5</v>
      </c>
      <c r="H7741" s="4">
        <v>0</v>
      </c>
      <c r="I7741" t="s">
        <v>24</v>
      </c>
      <c r="J7741">
        <v>1</v>
      </c>
      <c r="K7741">
        <v>724</v>
      </c>
      <c r="L7741" t="s">
        <v>35</v>
      </c>
      <c r="M7741" t="s">
        <v>27</v>
      </c>
      <c r="N7741" t="s">
        <v>22</v>
      </c>
      <c r="O7741" s="4">
        <v>115753.94</v>
      </c>
      <c r="P7741" t="s">
        <v>28</v>
      </c>
      <c r="Q7741" t="str" cm="1">
        <f t="array" ref="Q7741">_xlfn.IFS(
O7741&lt;50000,"Low Salary (&lt;$50K)",
O7741&lt;90000,"Lower Middle ($50K-$90K)",
O7741&lt;130000,"Middle ($90K-$130K)",
O7741&lt;170000,"Upper Middle ($130K-$170K)",
O7741&gt;=170000,"High Salary (&gt;$170K)"
)</f>
        <v>Middle ($90K-$130K)</v>
      </c>
      <c r="R7741" t="str" cm="1">
        <f t="array" ref="R7741">_xlfn.IFS(
G7741&lt;=2,"New Customers (0-2Y)",
G7741&lt;=5,"Growing Customers (3-5Y)",
G7741&lt;=8,"Established Customers (6-8Y)",
G7741&lt;=10,"Loyal Customers (9-10Y)"
)</f>
        <v>Growing Customers (3-5Y)</v>
      </c>
    </row>
    <row r="7742" spans="1:18" x14ac:dyDescent="0.35">
      <c r="A7742">
        <v>15725906</v>
      </c>
      <c r="B7742" t="s">
        <v>2597</v>
      </c>
      <c r="C7742" t="s">
        <v>26</v>
      </c>
      <c r="D7742" t="s">
        <v>18</v>
      </c>
      <c r="E7742">
        <v>51</v>
      </c>
      <c r="F7742" t="s">
        <v>19</v>
      </c>
      <c r="G7742">
        <v>8</v>
      </c>
      <c r="H7742" s="4">
        <v>0</v>
      </c>
      <c r="I7742" t="s">
        <v>24</v>
      </c>
      <c r="J7742">
        <v>1</v>
      </c>
      <c r="K7742">
        <v>665</v>
      </c>
      <c r="L7742" t="s">
        <v>35</v>
      </c>
      <c r="M7742" t="s">
        <v>21</v>
      </c>
      <c r="N7742" t="s">
        <v>22</v>
      </c>
      <c r="O7742" s="4">
        <v>38928.480000000003</v>
      </c>
      <c r="P7742" t="s">
        <v>23</v>
      </c>
      <c r="Q7742" t="str" cm="1">
        <f t="array" ref="Q7742">_xlfn.IFS(
O7742&lt;50000,"Low Salary (&lt;$50K)",
O7742&lt;90000,"Lower Middle ($50K-$90K)",
O7742&lt;130000,"Middle ($90K-$130K)",
O7742&lt;170000,"Upper Middle ($130K-$170K)",
O7742&gt;=170000,"High Salary (&gt;$170K)"
)</f>
        <v>Low Salary (&lt;$50K)</v>
      </c>
      <c r="R7742" t="str" cm="1">
        <f t="array" ref="R7742">_xlfn.IFS(
G7742&lt;=2,"New Customers (0-2Y)",
G7742&lt;=5,"Growing Customers (3-5Y)",
G7742&lt;=8,"Established Customers (6-8Y)",
G7742&lt;=10,"Loyal Customers (9-10Y)"
)</f>
        <v>Established Customers (6-8Y)</v>
      </c>
    </row>
    <row r="7743" spans="1:18" x14ac:dyDescent="0.35">
      <c r="A7743">
        <v>15634501</v>
      </c>
      <c r="B7743" t="s">
        <v>188</v>
      </c>
      <c r="C7743" t="s">
        <v>17</v>
      </c>
      <c r="D7743" t="s">
        <v>39</v>
      </c>
      <c r="E7743">
        <v>60</v>
      </c>
      <c r="F7743" t="s">
        <v>2967</v>
      </c>
      <c r="G7743">
        <v>1</v>
      </c>
      <c r="H7743" s="4">
        <v>140614.15</v>
      </c>
      <c r="I7743" t="s">
        <v>33</v>
      </c>
      <c r="J7743">
        <v>1</v>
      </c>
      <c r="K7743">
        <v>441</v>
      </c>
      <c r="L7743" t="s">
        <v>44</v>
      </c>
      <c r="M7743" t="s">
        <v>27</v>
      </c>
      <c r="N7743" t="s">
        <v>22</v>
      </c>
      <c r="O7743" s="4">
        <v>174381.23</v>
      </c>
      <c r="P7743" t="s">
        <v>28</v>
      </c>
      <c r="Q7743" t="str" cm="1">
        <f t="array" ref="Q7743">_xlfn.IFS(
O7743&lt;50000,"Low Salary (&lt;$50K)",
O7743&lt;90000,"Lower Middle ($50K-$90K)",
O7743&lt;130000,"Middle ($90K-$130K)",
O7743&lt;170000,"Upper Middle ($130K-$170K)",
O7743&gt;=170000,"High Salary (&gt;$170K)"
)</f>
        <v>High Salary (&gt;$170K)</v>
      </c>
      <c r="R7743" t="str" cm="1">
        <f t="array" ref="R7743">_xlfn.IFS(
G7743&lt;=2,"New Customers (0-2Y)",
G7743&lt;=5,"Growing Customers (3-5Y)",
G7743&lt;=8,"Established Customers (6-8Y)",
G7743&lt;=10,"Loyal Customers (9-10Y)"
)</f>
        <v>New Customers (0-2Y)</v>
      </c>
    </row>
    <row r="7744" spans="1:18" x14ac:dyDescent="0.35">
      <c r="A7744">
        <v>15571940</v>
      </c>
      <c r="B7744" t="s">
        <v>2598</v>
      </c>
      <c r="C7744" t="s">
        <v>26</v>
      </c>
      <c r="D7744" t="s">
        <v>39</v>
      </c>
      <c r="E7744">
        <v>22</v>
      </c>
      <c r="F7744" t="s">
        <v>43</v>
      </c>
      <c r="G7744">
        <v>3</v>
      </c>
      <c r="H7744" s="4">
        <v>118680.57</v>
      </c>
      <c r="I7744" t="s">
        <v>33</v>
      </c>
      <c r="J7744">
        <v>1</v>
      </c>
      <c r="K7744">
        <v>579</v>
      </c>
      <c r="L7744" t="s">
        <v>31</v>
      </c>
      <c r="M7744" t="s">
        <v>21</v>
      </c>
      <c r="N7744" t="s">
        <v>22</v>
      </c>
      <c r="O7744" s="4">
        <v>49829.8</v>
      </c>
      <c r="P7744" t="s">
        <v>28</v>
      </c>
      <c r="Q7744" t="str" cm="1">
        <f t="array" ref="Q7744">_xlfn.IFS(
O7744&lt;50000,"Low Salary (&lt;$50K)",
O7744&lt;90000,"Lower Middle ($50K-$90K)",
O7744&lt;130000,"Middle ($90K-$130K)",
O7744&lt;170000,"Upper Middle ($130K-$170K)",
O7744&gt;=170000,"High Salary (&gt;$170K)"
)</f>
        <v>Low Salary (&lt;$50K)</v>
      </c>
      <c r="R7744" t="str" cm="1">
        <f t="array" ref="R7744">_xlfn.IFS(
G7744&lt;=2,"New Customers (0-2Y)",
G7744&lt;=5,"Growing Customers (3-5Y)",
G7744&lt;=8,"Established Customers (6-8Y)",
G7744&lt;=10,"Loyal Customers (9-10Y)"
)</f>
        <v>Growing Customers (3-5Y)</v>
      </c>
    </row>
    <row r="7745" spans="1:18" x14ac:dyDescent="0.35">
      <c r="A7745">
        <v>15741643</v>
      </c>
      <c r="B7745" t="s">
        <v>391</v>
      </c>
      <c r="C7745" t="s">
        <v>42</v>
      </c>
      <c r="D7745" t="s">
        <v>39</v>
      </c>
      <c r="E7745">
        <v>35</v>
      </c>
      <c r="F7745" t="s">
        <v>19</v>
      </c>
      <c r="G7745">
        <v>7</v>
      </c>
      <c r="H7745" s="4">
        <v>122917.69</v>
      </c>
      <c r="I7745" t="s">
        <v>33</v>
      </c>
      <c r="J7745">
        <v>1</v>
      </c>
      <c r="K7745">
        <v>777</v>
      </c>
      <c r="L7745" t="s">
        <v>35</v>
      </c>
      <c r="M7745" t="s">
        <v>21</v>
      </c>
      <c r="N7745" t="s">
        <v>22</v>
      </c>
      <c r="O7745" s="4">
        <v>76169.679999999993</v>
      </c>
      <c r="P7745" t="s">
        <v>28</v>
      </c>
      <c r="Q7745" t="str" cm="1">
        <f t="array" ref="Q7745">_xlfn.IFS(
O7745&lt;50000,"Low Salary (&lt;$50K)",
O7745&lt;90000,"Lower Middle ($50K-$90K)",
O7745&lt;130000,"Middle ($90K-$130K)",
O7745&lt;170000,"Upper Middle ($130K-$170K)",
O7745&gt;=170000,"High Salary (&gt;$170K)"
)</f>
        <v>Lower Middle ($50K-$90K)</v>
      </c>
      <c r="R7745" t="str" cm="1">
        <f t="array" ref="R7745">_xlfn.IFS(
G7745&lt;=2,"New Customers (0-2Y)",
G7745&lt;=5,"Growing Customers (3-5Y)",
G7745&lt;=8,"Established Customers (6-8Y)",
G7745&lt;=10,"Loyal Customers (9-10Y)"
)</f>
        <v>Established Customers (6-8Y)</v>
      </c>
    </row>
    <row r="7746" spans="1:18" x14ac:dyDescent="0.35">
      <c r="A7746">
        <v>15806822</v>
      </c>
      <c r="B7746" t="s">
        <v>1422</v>
      </c>
      <c r="C7746" t="s">
        <v>17</v>
      </c>
      <c r="D7746" t="s">
        <v>18</v>
      </c>
      <c r="E7746">
        <v>36</v>
      </c>
      <c r="F7746" t="s">
        <v>19</v>
      </c>
      <c r="G7746">
        <v>0</v>
      </c>
      <c r="H7746" s="4">
        <v>0</v>
      </c>
      <c r="I7746" t="s">
        <v>24</v>
      </c>
      <c r="J7746">
        <v>2</v>
      </c>
      <c r="K7746">
        <v>739</v>
      </c>
      <c r="L7746" t="s">
        <v>35</v>
      </c>
      <c r="M7746" t="s">
        <v>27</v>
      </c>
      <c r="N7746" t="s">
        <v>32</v>
      </c>
      <c r="O7746" s="4">
        <v>133465.57</v>
      </c>
      <c r="P7746" t="s">
        <v>28</v>
      </c>
      <c r="Q7746" t="str" cm="1">
        <f t="array" ref="Q7746">_xlfn.IFS(
O7746&lt;50000,"Low Salary (&lt;$50K)",
O7746&lt;90000,"Lower Middle ($50K-$90K)",
O7746&lt;130000,"Middle ($90K-$130K)",
O7746&lt;170000,"Upper Middle ($130K-$170K)",
O7746&gt;=170000,"High Salary (&gt;$170K)"
)</f>
        <v>Upper Middle ($130K-$170K)</v>
      </c>
      <c r="R7746" t="str" cm="1">
        <f t="array" ref="R7746">_xlfn.IFS(
G7746&lt;=2,"New Customers (0-2Y)",
G7746&lt;=5,"Growing Customers (3-5Y)",
G7746&lt;=8,"Established Customers (6-8Y)",
G7746&lt;=10,"Loyal Customers (9-10Y)"
)</f>
        <v>New Customers (0-2Y)</v>
      </c>
    </row>
    <row r="7747" spans="1:18" x14ac:dyDescent="0.35">
      <c r="A7747">
        <v>15701166</v>
      </c>
      <c r="B7747" t="s">
        <v>1143</v>
      </c>
      <c r="C7747" t="s">
        <v>17</v>
      </c>
      <c r="D7747" t="s">
        <v>39</v>
      </c>
      <c r="E7747">
        <v>40</v>
      </c>
      <c r="F7747" t="s">
        <v>19</v>
      </c>
      <c r="G7747">
        <v>5</v>
      </c>
      <c r="H7747" s="4">
        <v>131754.10999999999</v>
      </c>
      <c r="I7747" t="s">
        <v>33</v>
      </c>
      <c r="J7747">
        <v>2</v>
      </c>
      <c r="K7747">
        <v>660</v>
      </c>
      <c r="L7747" t="s">
        <v>35</v>
      </c>
      <c r="M7747" t="s">
        <v>21</v>
      </c>
      <c r="N7747" t="s">
        <v>22</v>
      </c>
      <c r="O7747" s="4">
        <v>38761.61</v>
      </c>
      <c r="P7747" t="s">
        <v>28</v>
      </c>
      <c r="Q7747" t="str" cm="1">
        <f t="array" ref="Q7747">_xlfn.IFS(
O7747&lt;50000,"Low Salary (&lt;$50K)",
O7747&lt;90000,"Lower Middle ($50K-$90K)",
O7747&lt;130000,"Middle ($90K-$130K)",
O7747&lt;170000,"Upper Middle ($130K-$170K)",
O7747&gt;=170000,"High Salary (&gt;$170K)"
)</f>
        <v>Low Salary (&lt;$50K)</v>
      </c>
      <c r="R7747" t="str" cm="1">
        <f t="array" ref="R7747">_xlfn.IFS(
G7747&lt;=2,"New Customers (0-2Y)",
G7747&lt;=5,"Growing Customers (3-5Y)",
G7747&lt;=8,"Established Customers (6-8Y)",
G7747&lt;=10,"Loyal Customers (9-10Y)"
)</f>
        <v>Growing Customers (3-5Y)</v>
      </c>
    </row>
    <row r="7748" spans="1:18" x14ac:dyDescent="0.35">
      <c r="A7748">
        <v>15718531</v>
      </c>
      <c r="B7748" t="s">
        <v>479</v>
      </c>
      <c r="C7748" t="s">
        <v>17</v>
      </c>
      <c r="D7748" t="s">
        <v>18</v>
      </c>
      <c r="E7748">
        <v>35</v>
      </c>
      <c r="F7748" t="s">
        <v>19</v>
      </c>
      <c r="G7748">
        <v>8</v>
      </c>
      <c r="H7748" s="4">
        <v>0</v>
      </c>
      <c r="I7748" t="s">
        <v>24</v>
      </c>
      <c r="J7748">
        <v>2</v>
      </c>
      <c r="K7748">
        <v>554</v>
      </c>
      <c r="L7748" t="s">
        <v>31</v>
      </c>
      <c r="M7748" t="s">
        <v>21</v>
      </c>
      <c r="N7748" t="s">
        <v>22</v>
      </c>
      <c r="O7748" s="4">
        <v>176779.46</v>
      </c>
      <c r="P7748" t="s">
        <v>28</v>
      </c>
      <c r="Q7748" t="str" cm="1">
        <f t="array" ref="Q7748">_xlfn.IFS(
O7748&lt;50000,"Low Salary (&lt;$50K)",
O7748&lt;90000,"Lower Middle ($50K-$90K)",
O7748&lt;130000,"Middle ($90K-$130K)",
O7748&lt;170000,"Upper Middle ($130K-$170K)",
O7748&gt;=170000,"High Salary (&gt;$170K)"
)</f>
        <v>High Salary (&gt;$170K)</v>
      </c>
      <c r="R7748" t="str" cm="1">
        <f t="array" ref="R7748">_xlfn.IFS(
G7748&lt;=2,"New Customers (0-2Y)",
G7748&lt;=5,"Growing Customers (3-5Y)",
G7748&lt;=8,"Established Customers (6-8Y)",
G7748&lt;=10,"Loyal Customers (9-10Y)"
)</f>
        <v>Established Customers (6-8Y)</v>
      </c>
    </row>
    <row r="7749" spans="1:18" x14ac:dyDescent="0.35">
      <c r="A7749">
        <v>15628308</v>
      </c>
      <c r="B7749" t="s">
        <v>1106</v>
      </c>
      <c r="C7749" t="s">
        <v>17</v>
      </c>
      <c r="D7749" t="s">
        <v>18</v>
      </c>
      <c r="E7749">
        <v>24</v>
      </c>
      <c r="F7749" t="s">
        <v>43</v>
      </c>
      <c r="G7749">
        <v>6</v>
      </c>
      <c r="H7749" s="4">
        <v>0</v>
      </c>
      <c r="I7749" t="s">
        <v>24</v>
      </c>
      <c r="J7749">
        <v>2</v>
      </c>
      <c r="K7749">
        <v>850</v>
      </c>
      <c r="L7749" t="s">
        <v>37</v>
      </c>
      <c r="M7749" t="s">
        <v>21</v>
      </c>
      <c r="N7749" t="s">
        <v>22</v>
      </c>
      <c r="O7749" s="4">
        <v>13159.9</v>
      </c>
      <c r="P7749" t="s">
        <v>28</v>
      </c>
      <c r="Q7749" t="str" cm="1">
        <f t="array" ref="Q7749">_xlfn.IFS(
O7749&lt;50000,"Low Salary (&lt;$50K)",
O7749&lt;90000,"Lower Middle ($50K-$90K)",
O7749&lt;130000,"Middle ($90K-$130K)",
O7749&lt;170000,"Upper Middle ($130K-$170K)",
O7749&gt;=170000,"High Salary (&gt;$170K)"
)</f>
        <v>Low Salary (&lt;$50K)</v>
      </c>
      <c r="R7749" t="str" cm="1">
        <f t="array" ref="R7749">_xlfn.IFS(
G7749&lt;=2,"New Customers (0-2Y)",
G7749&lt;=5,"Growing Customers (3-5Y)",
G7749&lt;=8,"Established Customers (6-8Y)",
G7749&lt;=10,"Loyal Customers (9-10Y)"
)</f>
        <v>Established Customers (6-8Y)</v>
      </c>
    </row>
    <row r="7750" spans="1:18" x14ac:dyDescent="0.35">
      <c r="A7750">
        <v>15585287</v>
      </c>
      <c r="B7750" t="s">
        <v>423</v>
      </c>
      <c r="C7750" t="s">
        <v>42</v>
      </c>
      <c r="D7750" t="s">
        <v>18</v>
      </c>
      <c r="E7750">
        <v>35</v>
      </c>
      <c r="F7750" t="s">
        <v>19</v>
      </c>
      <c r="G7750">
        <v>9</v>
      </c>
      <c r="H7750" s="4">
        <v>119948.09</v>
      </c>
      <c r="I7750" t="s">
        <v>33</v>
      </c>
      <c r="J7750">
        <v>1</v>
      </c>
      <c r="K7750">
        <v>842</v>
      </c>
      <c r="L7750" t="s">
        <v>37</v>
      </c>
      <c r="M7750" t="s">
        <v>21</v>
      </c>
      <c r="N7750" t="s">
        <v>32</v>
      </c>
      <c r="O7750" s="4">
        <v>48217.97</v>
      </c>
      <c r="P7750" t="s">
        <v>23</v>
      </c>
      <c r="Q7750" t="str" cm="1">
        <f t="array" ref="Q7750">_xlfn.IFS(
O7750&lt;50000,"Low Salary (&lt;$50K)",
O7750&lt;90000,"Lower Middle ($50K-$90K)",
O7750&lt;130000,"Middle ($90K-$130K)",
O7750&lt;170000,"Upper Middle ($130K-$170K)",
O7750&gt;=170000,"High Salary (&gt;$170K)"
)</f>
        <v>Low Salary (&lt;$50K)</v>
      </c>
      <c r="R7750" t="str" cm="1">
        <f t="array" ref="R7750">_xlfn.IFS(
G7750&lt;=2,"New Customers (0-2Y)",
G7750&lt;=5,"Growing Customers (3-5Y)",
G7750&lt;=8,"Established Customers (6-8Y)",
G7750&lt;=10,"Loyal Customers (9-10Y)"
)</f>
        <v>Loyal Customers (9-10Y)</v>
      </c>
    </row>
    <row r="7751" spans="1:18" x14ac:dyDescent="0.35">
      <c r="A7751">
        <v>15781619</v>
      </c>
      <c r="B7751" t="s">
        <v>241</v>
      </c>
      <c r="C7751" t="s">
        <v>17</v>
      </c>
      <c r="D7751" t="s">
        <v>18</v>
      </c>
      <c r="E7751">
        <v>38</v>
      </c>
      <c r="F7751" t="s">
        <v>19</v>
      </c>
      <c r="G7751">
        <v>1</v>
      </c>
      <c r="H7751" s="4">
        <v>0</v>
      </c>
      <c r="I7751" t="s">
        <v>24</v>
      </c>
      <c r="J7751">
        <v>1</v>
      </c>
      <c r="K7751">
        <v>785</v>
      </c>
      <c r="L7751" t="s">
        <v>37</v>
      </c>
      <c r="M7751" t="s">
        <v>21</v>
      </c>
      <c r="N7751" t="s">
        <v>32</v>
      </c>
      <c r="O7751" s="4">
        <v>134964.85</v>
      </c>
      <c r="P7751" t="s">
        <v>23</v>
      </c>
      <c r="Q7751" t="str" cm="1">
        <f t="array" ref="Q7751">_xlfn.IFS(
O7751&lt;50000,"Low Salary (&lt;$50K)",
O7751&lt;90000,"Lower Middle ($50K-$90K)",
O7751&lt;130000,"Middle ($90K-$130K)",
O7751&lt;170000,"Upper Middle ($130K-$170K)",
O7751&gt;=170000,"High Salary (&gt;$170K)"
)</f>
        <v>Upper Middle ($130K-$170K)</v>
      </c>
      <c r="R7751" t="str" cm="1">
        <f t="array" ref="R7751">_xlfn.IFS(
G7751&lt;=2,"New Customers (0-2Y)",
G7751&lt;=5,"Growing Customers (3-5Y)",
G7751&lt;=8,"Established Customers (6-8Y)",
G7751&lt;=10,"Loyal Customers (9-10Y)"
)</f>
        <v>New Customers (0-2Y)</v>
      </c>
    </row>
    <row r="7752" spans="1:18" x14ac:dyDescent="0.35">
      <c r="A7752">
        <v>15805162</v>
      </c>
      <c r="B7752" t="s">
        <v>358</v>
      </c>
      <c r="C7752" t="s">
        <v>17</v>
      </c>
      <c r="D7752" t="s">
        <v>39</v>
      </c>
      <c r="E7752">
        <v>25</v>
      </c>
      <c r="F7752" t="s">
        <v>43</v>
      </c>
      <c r="G7752">
        <v>0</v>
      </c>
      <c r="H7752" s="4">
        <v>0</v>
      </c>
      <c r="I7752" t="s">
        <v>24</v>
      </c>
      <c r="J7752">
        <v>2</v>
      </c>
      <c r="K7752">
        <v>550</v>
      </c>
      <c r="L7752" t="s">
        <v>31</v>
      </c>
      <c r="M7752" t="s">
        <v>21</v>
      </c>
      <c r="N7752" t="s">
        <v>22</v>
      </c>
      <c r="O7752" s="4">
        <v>184221.11</v>
      </c>
      <c r="P7752" t="s">
        <v>28</v>
      </c>
      <c r="Q7752" t="str" cm="1">
        <f t="array" ref="Q7752">_xlfn.IFS(
O7752&lt;50000,"Low Salary (&lt;$50K)",
O7752&lt;90000,"Lower Middle ($50K-$90K)",
O7752&lt;130000,"Middle ($90K-$130K)",
O7752&lt;170000,"Upper Middle ($130K-$170K)",
O7752&gt;=170000,"High Salary (&gt;$170K)"
)</f>
        <v>High Salary (&gt;$170K)</v>
      </c>
      <c r="R7752" t="str" cm="1">
        <f t="array" ref="R7752">_xlfn.IFS(
G7752&lt;=2,"New Customers (0-2Y)",
G7752&lt;=5,"Growing Customers (3-5Y)",
G7752&lt;=8,"Established Customers (6-8Y)",
G7752&lt;=10,"Loyal Customers (9-10Y)"
)</f>
        <v>New Customers (0-2Y)</v>
      </c>
    </row>
    <row r="7753" spans="1:18" x14ac:dyDescent="0.35">
      <c r="A7753">
        <v>15588535</v>
      </c>
      <c r="B7753" t="s">
        <v>499</v>
      </c>
      <c r="C7753" t="s">
        <v>26</v>
      </c>
      <c r="D7753" t="s">
        <v>18</v>
      </c>
      <c r="E7753">
        <v>39</v>
      </c>
      <c r="F7753" t="s">
        <v>19</v>
      </c>
      <c r="G7753">
        <v>6</v>
      </c>
      <c r="H7753" s="4">
        <v>0</v>
      </c>
      <c r="I7753" t="s">
        <v>24</v>
      </c>
      <c r="J7753">
        <v>2</v>
      </c>
      <c r="K7753">
        <v>750</v>
      </c>
      <c r="L7753" t="s">
        <v>35</v>
      </c>
      <c r="M7753" t="s">
        <v>27</v>
      </c>
      <c r="N7753" t="s">
        <v>32</v>
      </c>
      <c r="O7753" s="4">
        <v>19264.330000000002</v>
      </c>
      <c r="P7753" t="s">
        <v>28</v>
      </c>
      <c r="Q7753" t="str" cm="1">
        <f t="array" ref="Q7753">_xlfn.IFS(
O7753&lt;50000,"Low Salary (&lt;$50K)",
O7753&lt;90000,"Lower Middle ($50K-$90K)",
O7753&lt;130000,"Middle ($90K-$130K)",
O7753&lt;170000,"Upper Middle ($130K-$170K)",
O7753&gt;=170000,"High Salary (&gt;$170K)"
)</f>
        <v>Low Salary (&lt;$50K)</v>
      </c>
      <c r="R7753" t="str" cm="1">
        <f t="array" ref="R7753">_xlfn.IFS(
G7753&lt;=2,"New Customers (0-2Y)",
G7753&lt;=5,"Growing Customers (3-5Y)",
G7753&lt;=8,"Established Customers (6-8Y)",
G7753&lt;=10,"Loyal Customers (9-10Y)"
)</f>
        <v>Established Customers (6-8Y)</v>
      </c>
    </row>
    <row r="7754" spans="1:18" x14ac:dyDescent="0.35">
      <c r="A7754">
        <v>15775307</v>
      </c>
      <c r="B7754" t="s">
        <v>717</v>
      </c>
      <c r="C7754" t="s">
        <v>26</v>
      </c>
      <c r="D7754" t="s">
        <v>18</v>
      </c>
      <c r="E7754">
        <v>38</v>
      </c>
      <c r="F7754" t="s">
        <v>19</v>
      </c>
      <c r="G7754">
        <v>3</v>
      </c>
      <c r="H7754" s="4">
        <v>97266.1</v>
      </c>
      <c r="I7754" t="s">
        <v>29</v>
      </c>
      <c r="J7754">
        <v>1</v>
      </c>
      <c r="K7754">
        <v>490</v>
      </c>
      <c r="L7754" t="s">
        <v>44</v>
      </c>
      <c r="M7754" t="s">
        <v>21</v>
      </c>
      <c r="N7754" t="s">
        <v>22</v>
      </c>
      <c r="O7754" s="4">
        <v>92797.23</v>
      </c>
      <c r="P7754" t="s">
        <v>28</v>
      </c>
      <c r="Q7754" t="str" cm="1">
        <f t="array" ref="Q7754">_xlfn.IFS(
O7754&lt;50000,"Low Salary (&lt;$50K)",
O7754&lt;90000,"Lower Middle ($50K-$90K)",
O7754&lt;130000,"Middle ($90K-$130K)",
O7754&lt;170000,"Upper Middle ($130K-$170K)",
O7754&gt;=170000,"High Salary (&gt;$170K)"
)</f>
        <v>Middle ($90K-$130K)</v>
      </c>
      <c r="R7754" t="str" cm="1">
        <f t="array" ref="R7754">_xlfn.IFS(
G7754&lt;=2,"New Customers (0-2Y)",
G7754&lt;=5,"Growing Customers (3-5Y)",
G7754&lt;=8,"Established Customers (6-8Y)",
G7754&lt;=10,"Loyal Customers (9-10Y)"
)</f>
        <v>Growing Customers (3-5Y)</v>
      </c>
    </row>
    <row r="7755" spans="1:18" x14ac:dyDescent="0.35">
      <c r="A7755">
        <v>15777616</v>
      </c>
      <c r="B7755" t="s">
        <v>404</v>
      </c>
      <c r="C7755" t="s">
        <v>42</v>
      </c>
      <c r="D7755" t="s">
        <v>39</v>
      </c>
      <c r="E7755">
        <v>28</v>
      </c>
      <c r="F7755" t="s">
        <v>43</v>
      </c>
      <c r="G7755">
        <v>10</v>
      </c>
      <c r="H7755" s="4">
        <v>113690.83</v>
      </c>
      <c r="I7755" t="s">
        <v>33</v>
      </c>
      <c r="J7755">
        <v>1</v>
      </c>
      <c r="K7755">
        <v>605</v>
      </c>
      <c r="L7755" t="s">
        <v>20</v>
      </c>
      <c r="M7755" t="s">
        <v>21</v>
      </c>
      <c r="N7755" t="s">
        <v>32</v>
      </c>
      <c r="O7755" s="4">
        <v>33114.239999999998</v>
      </c>
      <c r="P7755" t="s">
        <v>28</v>
      </c>
      <c r="Q7755" t="str" cm="1">
        <f t="array" ref="Q7755">_xlfn.IFS(
O7755&lt;50000,"Low Salary (&lt;$50K)",
O7755&lt;90000,"Lower Middle ($50K-$90K)",
O7755&lt;130000,"Middle ($90K-$130K)",
O7755&lt;170000,"Upper Middle ($130K-$170K)",
O7755&gt;=170000,"High Salary (&gt;$170K)"
)</f>
        <v>Low Salary (&lt;$50K)</v>
      </c>
      <c r="R7755" t="str" cm="1">
        <f t="array" ref="R7755">_xlfn.IFS(
G7755&lt;=2,"New Customers (0-2Y)",
G7755&lt;=5,"Growing Customers (3-5Y)",
G7755&lt;=8,"Established Customers (6-8Y)",
G7755&lt;=10,"Loyal Customers (9-10Y)"
)</f>
        <v>Loyal Customers (9-10Y)</v>
      </c>
    </row>
    <row r="7756" spans="1:18" x14ac:dyDescent="0.35">
      <c r="A7756">
        <v>15692291</v>
      </c>
      <c r="B7756" t="s">
        <v>1425</v>
      </c>
      <c r="C7756" t="s">
        <v>26</v>
      </c>
      <c r="D7756" t="s">
        <v>18</v>
      </c>
      <c r="E7756">
        <v>42</v>
      </c>
      <c r="F7756" t="s">
        <v>19</v>
      </c>
      <c r="G7756">
        <v>6</v>
      </c>
      <c r="H7756" s="4">
        <v>99056.22</v>
      </c>
      <c r="I7756" t="s">
        <v>29</v>
      </c>
      <c r="J7756">
        <v>2</v>
      </c>
      <c r="K7756">
        <v>563</v>
      </c>
      <c r="L7756" t="s">
        <v>31</v>
      </c>
      <c r="M7756" t="s">
        <v>21</v>
      </c>
      <c r="N7756" t="s">
        <v>32</v>
      </c>
      <c r="O7756" s="4">
        <v>154347.95000000001</v>
      </c>
      <c r="P7756" t="s">
        <v>23</v>
      </c>
      <c r="Q7756" t="str" cm="1">
        <f t="array" ref="Q7756">_xlfn.IFS(
O7756&lt;50000,"Low Salary (&lt;$50K)",
O7756&lt;90000,"Lower Middle ($50K-$90K)",
O7756&lt;130000,"Middle ($90K-$130K)",
O7756&lt;170000,"Upper Middle ($130K-$170K)",
O7756&gt;=170000,"High Salary (&gt;$170K)"
)</f>
        <v>Upper Middle ($130K-$170K)</v>
      </c>
      <c r="R7756" t="str" cm="1">
        <f t="array" ref="R7756">_xlfn.IFS(
G7756&lt;=2,"New Customers (0-2Y)",
G7756&lt;=5,"Growing Customers (3-5Y)",
G7756&lt;=8,"Established Customers (6-8Y)",
G7756&lt;=10,"Loyal Customers (9-10Y)"
)</f>
        <v>Established Customers (6-8Y)</v>
      </c>
    </row>
    <row r="7757" spans="1:18" x14ac:dyDescent="0.35">
      <c r="A7757">
        <v>15680843</v>
      </c>
      <c r="B7757" t="s">
        <v>2599</v>
      </c>
      <c r="C7757" t="s">
        <v>17</v>
      </c>
      <c r="D7757" t="s">
        <v>39</v>
      </c>
      <c r="E7757">
        <v>34</v>
      </c>
      <c r="F7757" t="s">
        <v>19</v>
      </c>
      <c r="G7757">
        <v>8</v>
      </c>
      <c r="H7757" s="4">
        <v>0</v>
      </c>
      <c r="I7757" t="s">
        <v>24</v>
      </c>
      <c r="J7757">
        <v>2</v>
      </c>
      <c r="K7757">
        <v>675</v>
      </c>
      <c r="L7757" t="s">
        <v>35</v>
      </c>
      <c r="M7757" t="s">
        <v>21</v>
      </c>
      <c r="N7757" t="s">
        <v>22</v>
      </c>
      <c r="O7757" s="4">
        <v>184842.21</v>
      </c>
      <c r="P7757" t="s">
        <v>28</v>
      </c>
      <c r="Q7757" t="str" cm="1">
        <f t="array" ref="Q7757">_xlfn.IFS(
O7757&lt;50000,"Low Salary (&lt;$50K)",
O7757&lt;90000,"Lower Middle ($50K-$90K)",
O7757&lt;130000,"Middle ($90K-$130K)",
O7757&lt;170000,"Upper Middle ($130K-$170K)",
O7757&gt;=170000,"High Salary (&gt;$170K)"
)</f>
        <v>High Salary (&gt;$170K)</v>
      </c>
      <c r="R7757" t="str" cm="1">
        <f t="array" ref="R7757">_xlfn.IFS(
G7757&lt;=2,"New Customers (0-2Y)",
G7757&lt;=5,"Growing Customers (3-5Y)",
G7757&lt;=8,"Established Customers (6-8Y)",
G7757&lt;=10,"Loyal Customers (9-10Y)"
)</f>
        <v>Established Customers (6-8Y)</v>
      </c>
    </row>
    <row r="7758" spans="1:18" x14ac:dyDescent="0.35">
      <c r="A7758">
        <v>15606232</v>
      </c>
      <c r="B7758" t="s">
        <v>1417</v>
      </c>
      <c r="C7758" t="s">
        <v>26</v>
      </c>
      <c r="D7758" t="s">
        <v>18</v>
      </c>
      <c r="E7758">
        <v>36</v>
      </c>
      <c r="F7758" t="s">
        <v>19</v>
      </c>
      <c r="G7758">
        <v>7</v>
      </c>
      <c r="H7758" s="4">
        <v>116338.68</v>
      </c>
      <c r="I7758" t="s">
        <v>33</v>
      </c>
      <c r="J7758">
        <v>1</v>
      </c>
      <c r="K7758">
        <v>621</v>
      </c>
      <c r="L7758" t="s">
        <v>20</v>
      </c>
      <c r="M7758" t="s">
        <v>21</v>
      </c>
      <c r="N7758" t="s">
        <v>22</v>
      </c>
      <c r="O7758" s="4">
        <v>155743.48000000001</v>
      </c>
      <c r="P7758" t="s">
        <v>28</v>
      </c>
      <c r="Q7758" t="str" cm="1">
        <f t="array" ref="Q7758">_xlfn.IFS(
O7758&lt;50000,"Low Salary (&lt;$50K)",
O7758&lt;90000,"Lower Middle ($50K-$90K)",
O7758&lt;130000,"Middle ($90K-$130K)",
O7758&lt;170000,"Upper Middle ($130K-$170K)",
O7758&gt;=170000,"High Salary (&gt;$170K)"
)</f>
        <v>Upper Middle ($130K-$170K)</v>
      </c>
      <c r="R7758" t="str" cm="1">
        <f t="array" ref="R7758">_xlfn.IFS(
G7758&lt;=2,"New Customers (0-2Y)",
G7758&lt;=5,"Growing Customers (3-5Y)",
G7758&lt;=8,"Established Customers (6-8Y)",
G7758&lt;=10,"Loyal Customers (9-10Y)"
)</f>
        <v>Established Customers (6-8Y)</v>
      </c>
    </row>
    <row r="7759" spans="1:18" x14ac:dyDescent="0.35">
      <c r="A7759">
        <v>15641585</v>
      </c>
      <c r="B7759" t="s">
        <v>286</v>
      </c>
      <c r="C7759" t="s">
        <v>17</v>
      </c>
      <c r="D7759" t="s">
        <v>39</v>
      </c>
      <c r="E7759">
        <v>40</v>
      </c>
      <c r="F7759" t="s">
        <v>19</v>
      </c>
      <c r="G7759">
        <v>6</v>
      </c>
      <c r="H7759" s="4">
        <v>97339.99</v>
      </c>
      <c r="I7759" t="s">
        <v>29</v>
      </c>
      <c r="J7759">
        <v>1</v>
      </c>
      <c r="K7759">
        <v>850</v>
      </c>
      <c r="L7759" t="s">
        <v>37</v>
      </c>
      <c r="M7759" t="s">
        <v>27</v>
      </c>
      <c r="N7759" t="s">
        <v>22</v>
      </c>
      <c r="O7759" s="4">
        <v>88815.25</v>
      </c>
      <c r="P7759" t="s">
        <v>28</v>
      </c>
      <c r="Q7759" t="str" cm="1">
        <f t="array" ref="Q7759">_xlfn.IFS(
O7759&lt;50000,"Low Salary (&lt;$50K)",
O7759&lt;90000,"Lower Middle ($50K-$90K)",
O7759&lt;130000,"Middle ($90K-$130K)",
O7759&lt;170000,"Upper Middle ($130K-$170K)",
O7759&gt;=170000,"High Salary (&gt;$170K)"
)</f>
        <v>Lower Middle ($50K-$90K)</v>
      </c>
      <c r="R7759" t="str" cm="1">
        <f t="array" ref="R7759">_xlfn.IFS(
G7759&lt;=2,"New Customers (0-2Y)",
G7759&lt;=5,"Growing Customers (3-5Y)",
G7759&lt;=8,"Established Customers (6-8Y)",
G7759&lt;=10,"Loyal Customers (9-10Y)"
)</f>
        <v>Established Customers (6-8Y)</v>
      </c>
    </row>
    <row r="7760" spans="1:18" x14ac:dyDescent="0.35">
      <c r="A7760">
        <v>15684358</v>
      </c>
      <c r="B7760" t="s">
        <v>279</v>
      </c>
      <c r="C7760" t="s">
        <v>17</v>
      </c>
      <c r="D7760" t="s">
        <v>39</v>
      </c>
      <c r="E7760">
        <v>41</v>
      </c>
      <c r="F7760" t="s">
        <v>19</v>
      </c>
      <c r="G7760">
        <v>3</v>
      </c>
      <c r="H7760" s="4">
        <v>0</v>
      </c>
      <c r="I7760" t="s">
        <v>24</v>
      </c>
      <c r="J7760">
        <v>2</v>
      </c>
      <c r="K7760">
        <v>711</v>
      </c>
      <c r="L7760" t="s">
        <v>35</v>
      </c>
      <c r="M7760" t="s">
        <v>21</v>
      </c>
      <c r="N7760" t="s">
        <v>22</v>
      </c>
      <c r="O7760" s="4">
        <v>193747.57</v>
      </c>
      <c r="P7760" t="s">
        <v>28</v>
      </c>
      <c r="Q7760" t="str" cm="1">
        <f t="array" ref="Q7760">_xlfn.IFS(
O7760&lt;50000,"Low Salary (&lt;$50K)",
O7760&lt;90000,"Lower Middle ($50K-$90K)",
O7760&lt;130000,"Middle ($90K-$130K)",
O7760&lt;170000,"Upper Middle ($130K-$170K)",
O7760&gt;=170000,"High Salary (&gt;$170K)"
)</f>
        <v>High Salary (&gt;$170K)</v>
      </c>
      <c r="R7760" t="str" cm="1">
        <f t="array" ref="R7760">_xlfn.IFS(
G7760&lt;=2,"New Customers (0-2Y)",
G7760&lt;=5,"Growing Customers (3-5Y)",
G7760&lt;=8,"Established Customers (6-8Y)",
G7760&lt;=10,"Loyal Customers (9-10Y)"
)</f>
        <v>Growing Customers (3-5Y)</v>
      </c>
    </row>
    <row r="7761" spans="1:18" x14ac:dyDescent="0.35">
      <c r="A7761">
        <v>15806389</v>
      </c>
      <c r="B7761" t="s">
        <v>475</v>
      </c>
      <c r="C7761" t="s">
        <v>42</v>
      </c>
      <c r="D7761" t="s">
        <v>18</v>
      </c>
      <c r="E7761">
        <v>55</v>
      </c>
      <c r="F7761" t="s">
        <v>19</v>
      </c>
      <c r="G7761">
        <v>1</v>
      </c>
      <c r="H7761" s="4">
        <v>137592.31</v>
      </c>
      <c r="I7761" t="s">
        <v>33</v>
      </c>
      <c r="J7761">
        <v>2</v>
      </c>
      <c r="K7761">
        <v>549</v>
      </c>
      <c r="L7761" t="s">
        <v>31</v>
      </c>
      <c r="M7761" t="s">
        <v>27</v>
      </c>
      <c r="N7761" t="s">
        <v>22</v>
      </c>
      <c r="O7761" s="4">
        <v>116548.02</v>
      </c>
      <c r="P7761" t="s">
        <v>23</v>
      </c>
      <c r="Q7761" t="str" cm="1">
        <f t="array" ref="Q7761">_xlfn.IFS(
O7761&lt;50000,"Low Salary (&lt;$50K)",
O7761&lt;90000,"Lower Middle ($50K-$90K)",
O7761&lt;130000,"Middle ($90K-$130K)",
O7761&lt;170000,"Upper Middle ($130K-$170K)",
O7761&gt;=170000,"High Salary (&gt;$170K)"
)</f>
        <v>Middle ($90K-$130K)</v>
      </c>
      <c r="R7761" t="str" cm="1">
        <f t="array" ref="R7761">_xlfn.IFS(
G7761&lt;=2,"New Customers (0-2Y)",
G7761&lt;=5,"Growing Customers (3-5Y)",
G7761&lt;=8,"Established Customers (6-8Y)",
G7761&lt;=10,"Loyal Customers (9-10Y)"
)</f>
        <v>New Customers (0-2Y)</v>
      </c>
    </row>
    <row r="7762" spans="1:18" x14ac:dyDescent="0.35">
      <c r="A7762">
        <v>15641860</v>
      </c>
      <c r="B7762" t="s">
        <v>136</v>
      </c>
      <c r="C7762" t="s">
        <v>42</v>
      </c>
      <c r="D7762" t="s">
        <v>39</v>
      </c>
      <c r="E7762">
        <v>34</v>
      </c>
      <c r="F7762" t="s">
        <v>19</v>
      </c>
      <c r="G7762">
        <v>6</v>
      </c>
      <c r="H7762" s="4">
        <v>108760.27</v>
      </c>
      <c r="I7762" t="s">
        <v>33</v>
      </c>
      <c r="J7762">
        <v>2</v>
      </c>
      <c r="K7762">
        <v>764</v>
      </c>
      <c r="L7762" t="s">
        <v>35</v>
      </c>
      <c r="M7762" t="s">
        <v>21</v>
      </c>
      <c r="N7762" t="s">
        <v>32</v>
      </c>
      <c r="O7762" s="4">
        <v>166324.79</v>
      </c>
      <c r="P7762" t="s">
        <v>23</v>
      </c>
      <c r="Q7762" t="str" cm="1">
        <f t="array" ref="Q7762">_xlfn.IFS(
O7762&lt;50000,"Low Salary (&lt;$50K)",
O7762&lt;90000,"Lower Middle ($50K-$90K)",
O7762&lt;130000,"Middle ($90K-$130K)",
O7762&lt;170000,"Upper Middle ($130K-$170K)",
O7762&gt;=170000,"High Salary (&gt;$170K)"
)</f>
        <v>Upper Middle ($130K-$170K)</v>
      </c>
      <c r="R7762" t="str" cm="1">
        <f t="array" ref="R7762">_xlfn.IFS(
G7762&lt;=2,"New Customers (0-2Y)",
G7762&lt;=5,"Growing Customers (3-5Y)",
G7762&lt;=8,"Established Customers (6-8Y)",
G7762&lt;=10,"Loyal Customers (9-10Y)"
)</f>
        <v>Established Customers (6-8Y)</v>
      </c>
    </row>
    <row r="7763" spans="1:18" x14ac:dyDescent="0.35">
      <c r="A7763">
        <v>15814237</v>
      </c>
      <c r="B7763" t="s">
        <v>585</v>
      </c>
      <c r="C7763" t="s">
        <v>42</v>
      </c>
      <c r="D7763" t="s">
        <v>39</v>
      </c>
      <c r="E7763">
        <v>30</v>
      </c>
      <c r="F7763" t="s">
        <v>19</v>
      </c>
      <c r="G7763">
        <v>3</v>
      </c>
      <c r="H7763" s="4">
        <v>128770.88</v>
      </c>
      <c r="I7763" t="s">
        <v>33</v>
      </c>
      <c r="J7763">
        <v>2</v>
      </c>
      <c r="K7763">
        <v>627</v>
      </c>
      <c r="L7763" t="s">
        <v>20</v>
      </c>
      <c r="M7763" t="s">
        <v>21</v>
      </c>
      <c r="N7763" t="s">
        <v>22</v>
      </c>
      <c r="O7763" s="4">
        <v>40199.01</v>
      </c>
      <c r="P7763" t="s">
        <v>28</v>
      </c>
      <c r="Q7763" t="str" cm="1">
        <f t="array" ref="Q7763">_xlfn.IFS(
O7763&lt;50000,"Low Salary (&lt;$50K)",
O7763&lt;90000,"Lower Middle ($50K-$90K)",
O7763&lt;130000,"Middle ($90K-$130K)",
O7763&lt;170000,"Upper Middle ($130K-$170K)",
O7763&gt;=170000,"High Salary (&gt;$170K)"
)</f>
        <v>Low Salary (&lt;$50K)</v>
      </c>
      <c r="R7763" t="str" cm="1">
        <f t="array" ref="R7763">_xlfn.IFS(
G7763&lt;=2,"New Customers (0-2Y)",
G7763&lt;=5,"Growing Customers (3-5Y)",
G7763&lt;=8,"Established Customers (6-8Y)",
G7763&lt;=10,"Loyal Customers (9-10Y)"
)</f>
        <v>Growing Customers (3-5Y)</v>
      </c>
    </row>
    <row r="7764" spans="1:18" x14ac:dyDescent="0.35">
      <c r="A7764">
        <v>15808780</v>
      </c>
      <c r="B7764" t="s">
        <v>170</v>
      </c>
      <c r="C7764" t="s">
        <v>17</v>
      </c>
      <c r="D7764" t="s">
        <v>18</v>
      </c>
      <c r="E7764">
        <v>34</v>
      </c>
      <c r="F7764" t="s">
        <v>19</v>
      </c>
      <c r="G7764">
        <v>2</v>
      </c>
      <c r="H7764" s="4">
        <v>0</v>
      </c>
      <c r="I7764" t="s">
        <v>24</v>
      </c>
      <c r="J7764">
        <v>2</v>
      </c>
      <c r="K7764">
        <v>850</v>
      </c>
      <c r="L7764" t="s">
        <v>37</v>
      </c>
      <c r="M7764" t="s">
        <v>27</v>
      </c>
      <c r="N7764" t="s">
        <v>32</v>
      </c>
      <c r="O7764" s="4">
        <v>51919.040000000001</v>
      </c>
      <c r="P7764" t="s">
        <v>28</v>
      </c>
      <c r="Q7764" t="str" cm="1">
        <f t="array" ref="Q7764">_xlfn.IFS(
O7764&lt;50000,"Low Salary (&lt;$50K)",
O7764&lt;90000,"Lower Middle ($50K-$90K)",
O7764&lt;130000,"Middle ($90K-$130K)",
O7764&lt;170000,"Upper Middle ($130K-$170K)",
O7764&gt;=170000,"High Salary (&gt;$170K)"
)</f>
        <v>Lower Middle ($50K-$90K)</v>
      </c>
      <c r="R7764" t="str" cm="1">
        <f t="array" ref="R7764">_xlfn.IFS(
G7764&lt;=2,"New Customers (0-2Y)",
G7764&lt;=5,"Growing Customers (3-5Y)",
G7764&lt;=8,"Established Customers (6-8Y)",
G7764&lt;=10,"Loyal Customers (9-10Y)"
)</f>
        <v>New Customers (0-2Y)</v>
      </c>
    </row>
    <row r="7765" spans="1:18" x14ac:dyDescent="0.35">
      <c r="A7765">
        <v>15767064</v>
      </c>
      <c r="B7765" t="s">
        <v>481</v>
      </c>
      <c r="C7765" t="s">
        <v>26</v>
      </c>
      <c r="D7765" t="s">
        <v>18</v>
      </c>
      <c r="E7765">
        <v>36</v>
      </c>
      <c r="F7765" t="s">
        <v>19</v>
      </c>
      <c r="G7765">
        <v>1</v>
      </c>
      <c r="H7765" s="4">
        <v>44054.84</v>
      </c>
      <c r="I7765" t="s">
        <v>29</v>
      </c>
      <c r="J7765">
        <v>1</v>
      </c>
      <c r="K7765">
        <v>614</v>
      </c>
      <c r="L7765" t="s">
        <v>20</v>
      </c>
      <c r="M7765" t="s">
        <v>21</v>
      </c>
      <c r="N7765" t="s">
        <v>22</v>
      </c>
      <c r="O7765" s="4">
        <v>73329.08</v>
      </c>
      <c r="P7765" t="s">
        <v>28</v>
      </c>
      <c r="Q7765" t="str" cm="1">
        <f t="array" ref="Q7765">_xlfn.IFS(
O7765&lt;50000,"Low Salary (&lt;$50K)",
O7765&lt;90000,"Lower Middle ($50K-$90K)",
O7765&lt;130000,"Middle ($90K-$130K)",
O7765&lt;170000,"Upper Middle ($130K-$170K)",
O7765&gt;=170000,"High Salary (&gt;$170K)"
)</f>
        <v>Lower Middle ($50K-$90K)</v>
      </c>
      <c r="R7765" t="str" cm="1">
        <f t="array" ref="R7765">_xlfn.IFS(
G7765&lt;=2,"New Customers (0-2Y)",
G7765&lt;=5,"Growing Customers (3-5Y)",
G7765&lt;=8,"Established Customers (6-8Y)",
G7765&lt;=10,"Loyal Customers (9-10Y)"
)</f>
        <v>New Customers (0-2Y)</v>
      </c>
    </row>
    <row r="7766" spans="1:18" x14ac:dyDescent="0.35">
      <c r="A7766">
        <v>15751177</v>
      </c>
      <c r="B7766" t="s">
        <v>183</v>
      </c>
      <c r="C7766" t="s">
        <v>42</v>
      </c>
      <c r="D7766" t="s">
        <v>18</v>
      </c>
      <c r="E7766">
        <v>44</v>
      </c>
      <c r="F7766" t="s">
        <v>19</v>
      </c>
      <c r="G7766">
        <v>2</v>
      </c>
      <c r="H7766" s="4">
        <v>119657.53</v>
      </c>
      <c r="I7766" t="s">
        <v>33</v>
      </c>
      <c r="J7766">
        <v>1</v>
      </c>
      <c r="K7766">
        <v>685</v>
      </c>
      <c r="L7766" t="s">
        <v>35</v>
      </c>
      <c r="M7766" t="s">
        <v>21</v>
      </c>
      <c r="N7766" t="s">
        <v>32</v>
      </c>
      <c r="O7766" s="4">
        <v>145387.04999999999</v>
      </c>
      <c r="P7766" t="s">
        <v>23</v>
      </c>
      <c r="Q7766" t="str" cm="1">
        <f t="array" ref="Q7766">_xlfn.IFS(
O7766&lt;50000,"Low Salary (&lt;$50K)",
O7766&lt;90000,"Lower Middle ($50K-$90K)",
O7766&lt;130000,"Middle ($90K-$130K)",
O7766&lt;170000,"Upper Middle ($130K-$170K)",
O7766&gt;=170000,"High Salary (&gt;$170K)"
)</f>
        <v>Upper Middle ($130K-$170K)</v>
      </c>
      <c r="R7766" t="str" cm="1">
        <f t="array" ref="R7766">_xlfn.IFS(
G7766&lt;=2,"New Customers (0-2Y)",
G7766&lt;=5,"Growing Customers (3-5Y)",
G7766&lt;=8,"Established Customers (6-8Y)",
G7766&lt;=10,"Loyal Customers (9-10Y)"
)</f>
        <v>New Customers (0-2Y)</v>
      </c>
    </row>
    <row r="7767" spans="1:18" x14ac:dyDescent="0.35">
      <c r="A7767">
        <v>15613427</v>
      </c>
      <c r="B7767" t="s">
        <v>2600</v>
      </c>
      <c r="C7767" t="s">
        <v>42</v>
      </c>
      <c r="D7767" t="s">
        <v>18</v>
      </c>
      <c r="E7767">
        <v>49</v>
      </c>
      <c r="F7767" t="s">
        <v>19</v>
      </c>
      <c r="G7767">
        <v>7</v>
      </c>
      <c r="H7767" s="4">
        <v>108797.63</v>
      </c>
      <c r="I7767" t="s">
        <v>33</v>
      </c>
      <c r="J7767">
        <v>2</v>
      </c>
      <c r="K7767">
        <v>683</v>
      </c>
      <c r="L7767" t="s">
        <v>35</v>
      </c>
      <c r="M7767" t="s">
        <v>27</v>
      </c>
      <c r="N7767" t="s">
        <v>32</v>
      </c>
      <c r="O7767" s="4">
        <v>140763.18</v>
      </c>
      <c r="P7767" t="s">
        <v>28</v>
      </c>
      <c r="Q7767" t="str" cm="1">
        <f t="array" ref="Q7767">_xlfn.IFS(
O7767&lt;50000,"Low Salary (&lt;$50K)",
O7767&lt;90000,"Lower Middle ($50K-$90K)",
O7767&lt;130000,"Middle ($90K-$130K)",
O7767&lt;170000,"Upper Middle ($130K-$170K)",
O7767&gt;=170000,"High Salary (&gt;$170K)"
)</f>
        <v>Upper Middle ($130K-$170K)</v>
      </c>
      <c r="R7767" t="str" cm="1">
        <f t="array" ref="R7767">_xlfn.IFS(
G7767&lt;=2,"New Customers (0-2Y)",
G7767&lt;=5,"Growing Customers (3-5Y)",
G7767&lt;=8,"Established Customers (6-8Y)",
G7767&lt;=10,"Loyal Customers (9-10Y)"
)</f>
        <v>Established Customers (6-8Y)</v>
      </c>
    </row>
    <row r="7768" spans="1:18" x14ac:dyDescent="0.35">
      <c r="A7768">
        <v>15647259</v>
      </c>
      <c r="B7768" t="s">
        <v>2140</v>
      </c>
      <c r="C7768" t="s">
        <v>26</v>
      </c>
      <c r="D7768" t="s">
        <v>39</v>
      </c>
      <c r="E7768">
        <v>35</v>
      </c>
      <c r="F7768" t="s">
        <v>19</v>
      </c>
      <c r="G7768">
        <v>2</v>
      </c>
      <c r="H7768" s="4">
        <v>0</v>
      </c>
      <c r="I7768" t="s">
        <v>24</v>
      </c>
      <c r="J7768">
        <v>2</v>
      </c>
      <c r="K7768">
        <v>643</v>
      </c>
      <c r="L7768" t="s">
        <v>20</v>
      </c>
      <c r="M7768" t="s">
        <v>27</v>
      </c>
      <c r="N7768" t="s">
        <v>32</v>
      </c>
      <c r="O7768" s="4">
        <v>67979.350000000006</v>
      </c>
      <c r="P7768" t="s">
        <v>28</v>
      </c>
      <c r="Q7768" t="str" cm="1">
        <f t="array" ref="Q7768">_xlfn.IFS(
O7768&lt;50000,"Low Salary (&lt;$50K)",
O7768&lt;90000,"Lower Middle ($50K-$90K)",
O7768&lt;130000,"Middle ($90K-$130K)",
O7768&lt;170000,"Upper Middle ($130K-$170K)",
O7768&gt;=170000,"High Salary (&gt;$170K)"
)</f>
        <v>Lower Middle ($50K-$90K)</v>
      </c>
      <c r="R7768" t="str" cm="1">
        <f t="array" ref="R7768">_xlfn.IFS(
G7768&lt;=2,"New Customers (0-2Y)",
G7768&lt;=5,"Growing Customers (3-5Y)",
G7768&lt;=8,"Established Customers (6-8Y)",
G7768&lt;=10,"Loyal Customers (9-10Y)"
)</f>
        <v>New Customers (0-2Y)</v>
      </c>
    </row>
    <row r="7769" spans="1:18" x14ac:dyDescent="0.35">
      <c r="A7769">
        <v>15748660</v>
      </c>
      <c r="B7769" t="s">
        <v>1176</v>
      </c>
      <c r="C7769" t="s">
        <v>42</v>
      </c>
      <c r="D7769" t="s">
        <v>18</v>
      </c>
      <c r="E7769">
        <v>49</v>
      </c>
      <c r="F7769" t="s">
        <v>19</v>
      </c>
      <c r="G7769">
        <v>1</v>
      </c>
      <c r="H7769" s="4">
        <v>102025.32</v>
      </c>
      <c r="I7769" t="s">
        <v>33</v>
      </c>
      <c r="J7769">
        <v>1</v>
      </c>
      <c r="K7769">
        <v>561</v>
      </c>
      <c r="L7769" t="s">
        <v>31</v>
      </c>
      <c r="M7769" t="s">
        <v>21</v>
      </c>
      <c r="N7769" t="s">
        <v>32</v>
      </c>
      <c r="O7769" s="4">
        <v>133051.64000000001</v>
      </c>
      <c r="P7769" t="s">
        <v>23</v>
      </c>
      <c r="Q7769" t="str" cm="1">
        <f t="array" ref="Q7769">_xlfn.IFS(
O7769&lt;50000,"Low Salary (&lt;$50K)",
O7769&lt;90000,"Lower Middle ($50K-$90K)",
O7769&lt;130000,"Middle ($90K-$130K)",
O7769&lt;170000,"Upper Middle ($130K-$170K)",
O7769&gt;=170000,"High Salary (&gt;$170K)"
)</f>
        <v>Upper Middle ($130K-$170K)</v>
      </c>
      <c r="R7769" t="str" cm="1">
        <f t="array" ref="R7769">_xlfn.IFS(
G7769&lt;=2,"New Customers (0-2Y)",
G7769&lt;=5,"Growing Customers (3-5Y)",
G7769&lt;=8,"Established Customers (6-8Y)",
G7769&lt;=10,"Loyal Customers (9-10Y)"
)</f>
        <v>New Customers (0-2Y)</v>
      </c>
    </row>
    <row r="7770" spans="1:18" x14ac:dyDescent="0.35">
      <c r="A7770">
        <v>15726695</v>
      </c>
      <c r="B7770" t="s">
        <v>206</v>
      </c>
      <c r="C7770" t="s">
        <v>26</v>
      </c>
      <c r="D7770" t="s">
        <v>18</v>
      </c>
      <c r="E7770">
        <v>20</v>
      </c>
      <c r="F7770" t="s">
        <v>43</v>
      </c>
      <c r="G7770">
        <v>9</v>
      </c>
      <c r="H7770" s="4">
        <v>122446.61</v>
      </c>
      <c r="I7770" t="s">
        <v>33</v>
      </c>
      <c r="J7770">
        <v>2</v>
      </c>
      <c r="K7770">
        <v>601</v>
      </c>
      <c r="L7770" t="s">
        <v>20</v>
      </c>
      <c r="M7770" t="s">
        <v>21</v>
      </c>
      <c r="N7770" t="s">
        <v>32</v>
      </c>
      <c r="O7770" s="4">
        <v>86791.9</v>
      </c>
      <c r="P7770" t="s">
        <v>28</v>
      </c>
      <c r="Q7770" t="str" cm="1">
        <f t="array" ref="Q7770">_xlfn.IFS(
O7770&lt;50000,"Low Salary (&lt;$50K)",
O7770&lt;90000,"Lower Middle ($50K-$90K)",
O7770&lt;130000,"Middle ($90K-$130K)",
O7770&lt;170000,"Upper Middle ($130K-$170K)",
O7770&gt;=170000,"High Salary (&gt;$170K)"
)</f>
        <v>Lower Middle ($50K-$90K)</v>
      </c>
      <c r="R7770" t="str" cm="1">
        <f t="array" ref="R7770">_xlfn.IFS(
G7770&lt;=2,"New Customers (0-2Y)",
G7770&lt;=5,"Growing Customers (3-5Y)",
G7770&lt;=8,"Established Customers (6-8Y)",
G7770&lt;=10,"Loyal Customers (9-10Y)"
)</f>
        <v>Loyal Customers (9-10Y)</v>
      </c>
    </row>
    <row r="7771" spans="1:18" x14ac:dyDescent="0.35">
      <c r="A7771">
        <v>15757473</v>
      </c>
      <c r="B7771" t="s">
        <v>2359</v>
      </c>
      <c r="C7771" t="s">
        <v>17</v>
      </c>
      <c r="D7771" t="s">
        <v>18</v>
      </c>
      <c r="E7771">
        <v>27</v>
      </c>
      <c r="F7771" t="s">
        <v>43</v>
      </c>
      <c r="G7771">
        <v>7</v>
      </c>
      <c r="H7771" s="4">
        <v>158786.67000000001</v>
      </c>
      <c r="I7771" t="s">
        <v>33</v>
      </c>
      <c r="J7771">
        <v>2</v>
      </c>
      <c r="K7771">
        <v>766</v>
      </c>
      <c r="L7771" t="s">
        <v>35</v>
      </c>
      <c r="M7771" t="s">
        <v>27</v>
      </c>
      <c r="N7771" t="s">
        <v>22</v>
      </c>
      <c r="O7771" s="4">
        <v>47579.25</v>
      </c>
      <c r="P7771" t="s">
        <v>28</v>
      </c>
      <c r="Q7771" t="str" cm="1">
        <f t="array" ref="Q7771">_xlfn.IFS(
O7771&lt;50000,"Low Salary (&lt;$50K)",
O7771&lt;90000,"Lower Middle ($50K-$90K)",
O7771&lt;130000,"Middle ($90K-$130K)",
O7771&lt;170000,"Upper Middle ($130K-$170K)",
O7771&gt;=170000,"High Salary (&gt;$170K)"
)</f>
        <v>Low Salary (&lt;$50K)</v>
      </c>
      <c r="R7771" t="str" cm="1">
        <f t="array" ref="R7771">_xlfn.IFS(
G7771&lt;=2,"New Customers (0-2Y)",
G7771&lt;=5,"Growing Customers (3-5Y)",
G7771&lt;=8,"Established Customers (6-8Y)",
G7771&lt;=10,"Loyal Customers (9-10Y)"
)</f>
        <v>Established Customers (6-8Y)</v>
      </c>
    </row>
    <row r="7772" spans="1:18" x14ac:dyDescent="0.35">
      <c r="A7772">
        <v>15809509</v>
      </c>
      <c r="B7772" t="s">
        <v>1782</v>
      </c>
      <c r="C7772" t="s">
        <v>17</v>
      </c>
      <c r="D7772" t="s">
        <v>39</v>
      </c>
      <c r="E7772">
        <v>29</v>
      </c>
      <c r="F7772" t="s">
        <v>43</v>
      </c>
      <c r="G7772">
        <v>3</v>
      </c>
      <c r="H7772" s="4">
        <v>125689.29</v>
      </c>
      <c r="I7772" t="s">
        <v>33</v>
      </c>
      <c r="J7772">
        <v>1</v>
      </c>
      <c r="K7772">
        <v>699</v>
      </c>
      <c r="L7772" t="s">
        <v>35</v>
      </c>
      <c r="M7772" t="s">
        <v>21</v>
      </c>
      <c r="N7772" t="s">
        <v>22</v>
      </c>
      <c r="O7772" s="4">
        <v>151623.71</v>
      </c>
      <c r="P7772" t="s">
        <v>28</v>
      </c>
      <c r="Q7772" t="str" cm="1">
        <f t="array" ref="Q7772">_xlfn.IFS(
O7772&lt;50000,"Low Salary (&lt;$50K)",
O7772&lt;90000,"Lower Middle ($50K-$90K)",
O7772&lt;130000,"Middle ($90K-$130K)",
O7772&lt;170000,"Upper Middle ($130K-$170K)",
O7772&gt;=170000,"High Salary (&gt;$170K)"
)</f>
        <v>Upper Middle ($130K-$170K)</v>
      </c>
      <c r="R7772" t="str" cm="1">
        <f t="array" ref="R7772">_xlfn.IFS(
G7772&lt;=2,"New Customers (0-2Y)",
G7772&lt;=5,"Growing Customers (3-5Y)",
G7772&lt;=8,"Established Customers (6-8Y)",
G7772&lt;=10,"Loyal Customers (9-10Y)"
)</f>
        <v>Growing Customers (3-5Y)</v>
      </c>
    </row>
    <row r="7773" spans="1:18" x14ac:dyDescent="0.35">
      <c r="A7773">
        <v>15715512</v>
      </c>
      <c r="B7773" t="s">
        <v>206</v>
      </c>
      <c r="C7773" t="s">
        <v>42</v>
      </c>
      <c r="D7773" t="s">
        <v>39</v>
      </c>
      <c r="E7773">
        <v>29</v>
      </c>
      <c r="F7773" t="s">
        <v>43</v>
      </c>
      <c r="G7773">
        <v>1</v>
      </c>
      <c r="H7773" s="4">
        <v>154640.41</v>
      </c>
      <c r="I7773" t="s">
        <v>33</v>
      </c>
      <c r="J7773">
        <v>1</v>
      </c>
      <c r="K7773">
        <v>850</v>
      </c>
      <c r="L7773" t="s">
        <v>37</v>
      </c>
      <c r="M7773" t="s">
        <v>21</v>
      </c>
      <c r="N7773" t="s">
        <v>22</v>
      </c>
      <c r="O7773" s="4">
        <v>164039.51</v>
      </c>
      <c r="P7773" t="s">
        <v>28</v>
      </c>
      <c r="Q7773" t="str" cm="1">
        <f t="array" ref="Q7773">_xlfn.IFS(
O7773&lt;50000,"Low Salary (&lt;$50K)",
O7773&lt;90000,"Lower Middle ($50K-$90K)",
O7773&lt;130000,"Middle ($90K-$130K)",
O7773&lt;170000,"Upper Middle ($130K-$170K)",
O7773&gt;=170000,"High Salary (&gt;$170K)"
)</f>
        <v>Upper Middle ($130K-$170K)</v>
      </c>
      <c r="R7773" t="str" cm="1">
        <f t="array" ref="R7773">_xlfn.IFS(
G7773&lt;=2,"New Customers (0-2Y)",
G7773&lt;=5,"Growing Customers (3-5Y)",
G7773&lt;=8,"Established Customers (6-8Y)",
G7773&lt;=10,"Loyal Customers (9-10Y)"
)</f>
        <v>New Customers (0-2Y)</v>
      </c>
    </row>
    <row r="7774" spans="1:18" x14ac:dyDescent="0.35">
      <c r="A7774">
        <v>15614168</v>
      </c>
      <c r="B7774" t="s">
        <v>667</v>
      </c>
      <c r="C7774" t="s">
        <v>42</v>
      </c>
      <c r="D7774" t="s">
        <v>18</v>
      </c>
      <c r="E7774">
        <v>50</v>
      </c>
      <c r="F7774" t="s">
        <v>19</v>
      </c>
      <c r="G7774">
        <v>4</v>
      </c>
      <c r="H7774" s="4">
        <v>146710.76</v>
      </c>
      <c r="I7774" t="s">
        <v>33</v>
      </c>
      <c r="J7774">
        <v>1</v>
      </c>
      <c r="K7774">
        <v>792</v>
      </c>
      <c r="L7774" t="s">
        <v>37</v>
      </c>
      <c r="M7774" t="s">
        <v>21</v>
      </c>
      <c r="N7774" t="s">
        <v>32</v>
      </c>
      <c r="O7774" s="4">
        <v>16528.400000000001</v>
      </c>
      <c r="P7774" t="s">
        <v>23</v>
      </c>
      <c r="Q7774" t="str" cm="1">
        <f t="array" ref="Q7774">_xlfn.IFS(
O7774&lt;50000,"Low Salary (&lt;$50K)",
O7774&lt;90000,"Lower Middle ($50K-$90K)",
O7774&lt;130000,"Middle ($90K-$130K)",
O7774&lt;170000,"Upper Middle ($130K-$170K)",
O7774&gt;=170000,"High Salary (&gt;$170K)"
)</f>
        <v>Low Salary (&lt;$50K)</v>
      </c>
      <c r="R7774" t="str" cm="1">
        <f t="array" ref="R7774">_xlfn.IFS(
G7774&lt;=2,"New Customers (0-2Y)",
G7774&lt;=5,"Growing Customers (3-5Y)",
G7774&lt;=8,"Established Customers (6-8Y)",
G7774&lt;=10,"Loyal Customers (9-10Y)"
)</f>
        <v>Growing Customers (3-5Y)</v>
      </c>
    </row>
    <row r="7775" spans="1:18" x14ac:dyDescent="0.35">
      <c r="A7775">
        <v>15679818</v>
      </c>
      <c r="B7775" t="s">
        <v>325</v>
      </c>
      <c r="C7775" t="s">
        <v>42</v>
      </c>
      <c r="D7775" t="s">
        <v>39</v>
      </c>
      <c r="E7775">
        <v>67</v>
      </c>
      <c r="F7775" t="s">
        <v>2967</v>
      </c>
      <c r="G7775">
        <v>7</v>
      </c>
      <c r="H7775" s="4">
        <v>136709.35</v>
      </c>
      <c r="I7775" t="s">
        <v>33</v>
      </c>
      <c r="J7775">
        <v>1</v>
      </c>
      <c r="K7775">
        <v>636</v>
      </c>
      <c r="L7775" t="s">
        <v>20</v>
      </c>
      <c r="M7775" t="s">
        <v>27</v>
      </c>
      <c r="N7775" t="s">
        <v>22</v>
      </c>
      <c r="O7775" s="4">
        <v>66753.100000000006</v>
      </c>
      <c r="P7775" t="s">
        <v>23</v>
      </c>
      <c r="Q7775" t="str" cm="1">
        <f t="array" ref="Q7775">_xlfn.IFS(
O7775&lt;50000,"Low Salary (&lt;$50K)",
O7775&lt;90000,"Lower Middle ($50K-$90K)",
O7775&lt;130000,"Middle ($90K-$130K)",
O7775&lt;170000,"Upper Middle ($130K-$170K)",
O7775&gt;=170000,"High Salary (&gt;$170K)"
)</f>
        <v>Lower Middle ($50K-$90K)</v>
      </c>
      <c r="R7775" t="str" cm="1">
        <f t="array" ref="R7775">_xlfn.IFS(
G7775&lt;=2,"New Customers (0-2Y)",
G7775&lt;=5,"Growing Customers (3-5Y)",
G7775&lt;=8,"Established Customers (6-8Y)",
G7775&lt;=10,"Loyal Customers (9-10Y)"
)</f>
        <v>Established Customers (6-8Y)</v>
      </c>
    </row>
    <row r="7776" spans="1:18" x14ac:dyDescent="0.35">
      <c r="A7776">
        <v>15609928</v>
      </c>
      <c r="B7776" t="s">
        <v>256</v>
      </c>
      <c r="C7776" t="s">
        <v>42</v>
      </c>
      <c r="D7776" t="s">
        <v>39</v>
      </c>
      <c r="E7776">
        <v>43</v>
      </c>
      <c r="F7776" t="s">
        <v>19</v>
      </c>
      <c r="G7776">
        <v>5</v>
      </c>
      <c r="H7776" s="4">
        <v>129305.09</v>
      </c>
      <c r="I7776" t="s">
        <v>33</v>
      </c>
      <c r="J7776">
        <v>2</v>
      </c>
      <c r="K7776">
        <v>850</v>
      </c>
      <c r="L7776" t="s">
        <v>37</v>
      </c>
      <c r="M7776" t="s">
        <v>27</v>
      </c>
      <c r="N7776" t="s">
        <v>22</v>
      </c>
      <c r="O7776" s="4">
        <v>19244.580000000002</v>
      </c>
      <c r="P7776" t="s">
        <v>28</v>
      </c>
      <c r="Q7776" t="str" cm="1">
        <f t="array" ref="Q7776">_xlfn.IFS(
O7776&lt;50000,"Low Salary (&lt;$50K)",
O7776&lt;90000,"Lower Middle ($50K-$90K)",
O7776&lt;130000,"Middle ($90K-$130K)",
O7776&lt;170000,"Upper Middle ($130K-$170K)",
O7776&gt;=170000,"High Salary (&gt;$170K)"
)</f>
        <v>Low Salary (&lt;$50K)</v>
      </c>
      <c r="R7776" t="str" cm="1">
        <f t="array" ref="R7776">_xlfn.IFS(
G7776&lt;=2,"New Customers (0-2Y)",
G7776&lt;=5,"Growing Customers (3-5Y)",
G7776&lt;=8,"Established Customers (6-8Y)",
G7776&lt;=10,"Loyal Customers (9-10Y)"
)</f>
        <v>Growing Customers (3-5Y)</v>
      </c>
    </row>
    <row r="7777" spans="1:18" x14ac:dyDescent="0.35">
      <c r="A7777">
        <v>15731246</v>
      </c>
      <c r="B7777" t="s">
        <v>2601</v>
      </c>
      <c r="C7777" t="s">
        <v>26</v>
      </c>
      <c r="D7777" t="s">
        <v>39</v>
      </c>
      <c r="E7777">
        <v>40</v>
      </c>
      <c r="F7777" t="s">
        <v>19</v>
      </c>
      <c r="G7777">
        <v>10</v>
      </c>
      <c r="H7777" s="4">
        <v>0</v>
      </c>
      <c r="I7777" t="s">
        <v>24</v>
      </c>
      <c r="J7777">
        <v>2</v>
      </c>
      <c r="K7777">
        <v>628</v>
      </c>
      <c r="L7777" t="s">
        <v>20</v>
      </c>
      <c r="M7777" t="s">
        <v>21</v>
      </c>
      <c r="N7777" t="s">
        <v>32</v>
      </c>
      <c r="O7777" s="4">
        <v>103832.58</v>
      </c>
      <c r="P7777" t="s">
        <v>28</v>
      </c>
      <c r="Q7777" t="str" cm="1">
        <f t="array" ref="Q7777">_xlfn.IFS(
O7777&lt;50000,"Low Salary (&lt;$50K)",
O7777&lt;90000,"Lower Middle ($50K-$90K)",
O7777&lt;130000,"Middle ($90K-$130K)",
O7777&lt;170000,"Upper Middle ($130K-$170K)",
O7777&gt;=170000,"High Salary (&gt;$170K)"
)</f>
        <v>Middle ($90K-$130K)</v>
      </c>
      <c r="R7777" t="str" cm="1">
        <f t="array" ref="R7777">_xlfn.IFS(
G7777&lt;=2,"New Customers (0-2Y)",
G7777&lt;=5,"Growing Customers (3-5Y)",
G7777&lt;=8,"Established Customers (6-8Y)",
G7777&lt;=10,"Loyal Customers (9-10Y)"
)</f>
        <v>Loyal Customers (9-10Y)</v>
      </c>
    </row>
    <row r="7778" spans="1:18" x14ac:dyDescent="0.35">
      <c r="A7778">
        <v>15685243</v>
      </c>
      <c r="B7778" t="s">
        <v>810</v>
      </c>
      <c r="C7778" t="s">
        <v>17</v>
      </c>
      <c r="D7778" t="s">
        <v>18</v>
      </c>
      <c r="E7778">
        <v>63</v>
      </c>
      <c r="F7778" t="s">
        <v>2967</v>
      </c>
      <c r="G7778">
        <v>10</v>
      </c>
      <c r="H7778" s="4">
        <v>0</v>
      </c>
      <c r="I7778" t="s">
        <v>24</v>
      </c>
      <c r="J7778">
        <v>2</v>
      </c>
      <c r="K7778">
        <v>736</v>
      </c>
      <c r="L7778" t="s">
        <v>35</v>
      </c>
      <c r="M7778" t="s">
        <v>27</v>
      </c>
      <c r="N7778" t="s">
        <v>22</v>
      </c>
      <c r="O7778" s="4">
        <v>502.7</v>
      </c>
      <c r="P7778" t="s">
        <v>28</v>
      </c>
      <c r="Q7778" t="str" cm="1">
        <f t="array" ref="Q7778">_xlfn.IFS(
O7778&lt;50000,"Low Salary (&lt;$50K)",
O7778&lt;90000,"Lower Middle ($50K-$90K)",
O7778&lt;130000,"Middle ($90K-$130K)",
O7778&lt;170000,"Upper Middle ($130K-$170K)",
O7778&gt;=170000,"High Salary (&gt;$170K)"
)</f>
        <v>Low Salary (&lt;$50K)</v>
      </c>
      <c r="R7778" t="str" cm="1">
        <f t="array" ref="R7778">_xlfn.IFS(
G7778&lt;=2,"New Customers (0-2Y)",
G7778&lt;=5,"Growing Customers (3-5Y)",
G7778&lt;=8,"Established Customers (6-8Y)",
G7778&lt;=10,"Loyal Customers (9-10Y)"
)</f>
        <v>Loyal Customers (9-10Y)</v>
      </c>
    </row>
    <row r="7779" spans="1:18" x14ac:dyDescent="0.35">
      <c r="A7779">
        <v>15638730</v>
      </c>
      <c r="B7779" t="s">
        <v>461</v>
      </c>
      <c r="C7779" t="s">
        <v>17</v>
      </c>
      <c r="D7779" t="s">
        <v>18</v>
      </c>
      <c r="E7779">
        <v>21</v>
      </c>
      <c r="F7779" t="s">
        <v>43</v>
      </c>
      <c r="G7779">
        <v>0</v>
      </c>
      <c r="H7779" s="4">
        <v>82844.33</v>
      </c>
      <c r="I7779" t="s">
        <v>29</v>
      </c>
      <c r="J7779">
        <v>2</v>
      </c>
      <c r="K7779">
        <v>711</v>
      </c>
      <c r="L7779" t="s">
        <v>35</v>
      </c>
      <c r="M7779" t="s">
        <v>27</v>
      </c>
      <c r="N7779" t="s">
        <v>22</v>
      </c>
      <c r="O7779" s="4">
        <v>1408.68</v>
      </c>
      <c r="P7779" t="s">
        <v>28</v>
      </c>
      <c r="Q7779" t="str" cm="1">
        <f t="array" ref="Q7779">_xlfn.IFS(
O7779&lt;50000,"Low Salary (&lt;$50K)",
O7779&lt;90000,"Lower Middle ($50K-$90K)",
O7779&lt;130000,"Middle ($90K-$130K)",
O7779&lt;170000,"Upper Middle ($130K-$170K)",
O7779&gt;=170000,"High Salary (&gt;$170K)"
)</f>
        <v>Low Salary (&lt;$50K)</v>
      </c>
      <c r="R7779" t="str" cm="1">
        <f t="array" ref="R7779">_xlfn.IFS(
G7779&lt;=2,"New Customers (0-2Y)",
G7779&lt;=5,"Growing Customers (3-5Y)",
G7779&lt;=8,"Established Customers (6-8Y)",
G7779&lt;=10,"Loyal Customers (9-10Y)"
)</f>
        <v>New Customers (0-2Y)</v>
      </c>
    </row>
    <row r="7780" spans="1:18" x14ac:dyDescent="0.35">
      <c r="A7780">
        <v>15697034</v>
      </c>
      <c r="B7780" t="s">
        <v>1668</v>
      </c>
      <c r="C7780" t="s">
        <v>26</v>
      </c>
      <c r="D7780" t="s">
        <v>18</v>
      </c>
      <c r="E7780">
        <v>22</v>
      </c>
      <c r="F7780" t="s">
        <v>43</v>
      </c>
      <c r="G7780">
        <v>2</v>
      </c>
      <c r="H7780" s="4">
        <v>0</v>
      </c>
      <c r="I7780" t="s">
        <v>24</v>
      </c>
      <c r="J7780">
        <v>2</v>
      </c>
      <c r="K7780">
        <v>583</v>
      </c>
      <c r="L7780" t="s">
        <v>31</v>
      </c>
      <c r="M7780" t="s">
        <v>27</v>
      </c>
      <c r="N7780" t="s">
        <v>22</v>
      </c>
      <c r="O7780" s="4">
        <v>5985.36</v>
      </c>
      <c r="P7780" t="s">
        <v>28</v>
      </c>
      <c r="Q7780" t="str" cm="1">
        <f t="array" ref="Q7780">_xlfn.IFS(
O7780&lt;50000,"Low Salary (&lt;$50K)",
O7780&lt;90000,"Lower Middle ($50K-$90K)",
O7780&lt;130000,"Middle ($90K-$130K)",
O7780&lt;170000,"Upper Middle ($130K-$170K)",
O7780&gt;=170000,"High Salary (&gt;$170K)"
)</f>
        <v>Low Salary (&lt;$50K)</v>
      </c>
      <c r="R7780" t="str" cm="1">
        <f t="array" ref="R7780">_xlfn.IFS(
G7780&lt;=2,"New Customers (0-2Y)",
G7780&lt;=5,"Growing Customers (3-5Y)",
G7780&lt;=8,"Established Customers (6-8Y)",
G7780&lt;=10,"Loyal Customers (9-10Y)"
)</f>
        <v>New Customers (0-2Y)</v>
      </c>
    </row>
    <row r="7781" spans="1:18" x14ac:dyDescent="0.35">
      <c r="A7781">
        <v>15699225</v>
      </c>
      <c r="B7781" t="s">
        <v>99</v>
      </c>
      <c r="C7781" t="s">
        <v>17</v>
      </c>
      <c r="D7781" t="s">
        <v>39</v>
      </c>
      <c r="E7781">
        <v>46</v>
      </c>
      <c r="F7781" t="s">
        <v>19</v>
      </c>
      <c r="G7781">
        <v>0</v>
      </c>
      <c r="H7781" s="4">
        <v>0</v>
      </c>
      <c r="I7781" t="s">
        <v>24</v>
      </c>
      <c r="J7781">
        <v>2</v>
      </c>
      <c r="K7781">
        <v>757</v>
      </c>
      <c r="L7781" t="s">
        <v>35</v>
      </c>
      <c r="M7781" t="s">
        <v>21</v>
      </c>
      <c r="N7781" t="s">
        <v>32</v>
      </c>
      <c r="O7781" s="4">
        <v>37460.050000000003</v>
      </c>
      <c r="P7781" t="s">
        <v>28</v>
      </c>
      <c r="Q7781" t="str" cm="1">
        <f t="array" ref="Q7781">_xlfn.IFS(
O7781&lt;50000,"Low Salary (&lt;$50K)",
O7781&lt;90000,"Lower Middle ($50K-$90K)",
O7781&lt;130000,"Middle ($90K-$130K)",
O7781&lt;170000,"Upper Middle ($130K-$170K)",
O7781&gt;=170000,"High Salary (&gt;$170K)"
)</f>
        <v>Low Salary (&lt;$50K)</v>
      </c>
      <c r="R7781" t="str" cm="1">
        <f t="array" ref="R7781">_xlfn.IFS(
G7781&lt;=2,"New Customers (0-2Y)",
G7781&lt;=5,"Growing Customers (3-5Y)",
G7781&lt;=8,"Established Customers (6-8Y)",
G7781&lt;=10,"Loyal Customers (9-10Y)"
)</f>
        <v>New Customers (0-2Y)</v>
      </c>
    </row>
    <row r="7782" spans="1:18" x14ac:dyDescent="0.35">
      <c r="A7782">
        <v>15677387</v>
      </c>
      <c r="B7782" t="s">
        <v>1593</v>
      </c>
      <c r="C7782" t="s">
        <v>42</v>
      </c>
      <c r="D7782" t="s">
        <v>18</v>
      </c>
      <c r="E7782">
        <v>33</v>
      </c>
      <c r="F7782" t="s">
        <v>19</v>
      </c>
      <c r="G7782">
        <v>10</v>
      </c>
      <c r="H7782" s="4">
        <v>76692.22</v>
      </c>
      <c r="I7782" t="s">
        <v>29</v>
      </c>
      <c r="J7782">
        <v>1</v>
      </c>
      <c r="K7782">
        <v>749</v>
      </c>
      <c r="L7782" t="s">
        <v>35</v>
      </c>
      <c r="M7782" t="s">
        <v>27</v>
      </c>
      <c r="N7782" t="s">
        <v>22</v>
      </c>
      <c r="O7782" s="4">
        <v>30396.43</v>
      </c>
      <c r="P7782" t="s">
        <v>28</v>
      </c>
      <c r="Q7782" t="str" cm="1">
        <f t="array" ref="Q7782">_xlfn.IFS(
O7782&lt;50000,"Low Salary (&lt;$50K)",
O7782&lt;90000,"Lower Middle ($50K-$90K)",
O7782&lt;130000,"Middle ($90K-$130K)",
O7782&lt;170000,"Upper Middle ($130K-$170K)",
O7782&gt;=170000,"High Salary (&gt;$170K)"
)</f>
        <v>Low Salary (&lt;$50K)</v>
      </c>
      <c r="R7782" t="str" cm="1">
        <f t="array" ref="R7782">_xlfn.IFS(
G7782&lt;=2,"New Customers (0-2Y)",
G7782&lt;=5,"Growing Customers (3-5Y)",
G7782&lt;=8,"Established Customers (6-8Y)",
G7782&lt;=10,"Loyal Customers (9-10Y)"
)</f>
        <v>Loyal Customers (9-10Y)</v>
      </c>
    </row>
    <row r="7783" spans="1:18" x14ac:dyDescent="0.35">
      <c r="A7783">
        <v>15759184</v>
      </c>
      <c r="B7783" t="s">
        <v>341</v>
      </c>
      <c r="C7783" t="s">
        <v>17</v>
      </c>
      <c r="D7783" t="s">
        <v>39</v>
      </c>
      <c r="E7783">
        <v>34</v>
      </c>
      <c r="F7783" t="s">
        <v>19</v>
      </c>
      <c r="G7783">
        <v>7</v>
      </c>
      <c r="H7783" s="4">
        <v>117715.84</v>
      </c>
      <c r="I7783" t="s">
        <v>33</v>
      </c>
      <c r="J7783">
        <v>1</v>
      </c>
      <c r="K7783">
        <v>705</v>
      </c>
      <c r="L7783" t="s">
        <v>35</v>
      </c>
      <c r="M7783" t="s">
        <v>21</v>
      </c>
      <c r="N7783" t="s">
        <v>32</v>
      </c>
      <c r="O7783" s="4">
        <v>2498.67</v>
      </c>
      <c r="P7783" t="s">
        <v>28</v>
      </c>
      <c r="Q7783" t="str" cm="1">
        <f t="array" ref="Q7783">_xlfn.IFS(
O7783&lt;50000,"Low Salary (&lt;$50K)",
O7783&lt;90000,"Lower Middle ($50K-$90K)",
O7783&lt;130000,"Middle ($90K-$130K)",
O7783&lt;170000,"Upper Middle ($130K-$170K)",
O7783&gt;=170000,"High Salary (&gt;$170K)"
)</f>
        <v>Low Salary (&lt;$50K)</v>
      </c>
      <c r="R7783" t="str" cm="1">
        <f t="array" ref="R7783">_xlfn.IFS(
G7783&lt;=2,"New Customers (0-2Y)",
G7783&lt;=5,"Growing Customers (3-5Y)",
G7783&lt;=8,"Established Customers (6-8Y)",
G7783&lt;=10,"Loyal Customers (9-10Y)"
)</f>
        <v>Established Customers (6-8Y)</v>
      </c>
    </row>
    <row r="7784" spans="1:18" x14ac:dyDescent="0.35">
      <c r="A7784">
        <v>15595991</v>
      </c>
      <c r="B7784" t="s">
        <v>393</v>
      </c>
      <c r="C7784" t="s">
        <v>17</v>
      </c>
      <c r="D7784" t="s">
        <v>39</v>
      </c>
      <c r="E7784">
        <v>54</v>
      </c>
      <c r="F7784" t="s">
        <v>19</v>
      </c>
      <c r="G7784">
        <v>8</v>
      </c>
      <c r="H7784" s="4">
        <v>87105.32</v>
      </c>
      <c r="I7784" t="s">
        <v>29</v>
      </c>
      <c r="J7784">
        <v>1</v>
      </c>
      <c r="K7784">
        <v>585</v>
      </c>
      <c r="L7784" t="s">
        <v>31</v>
      </c>
      <c r="M7784" t="s">
        <v>21</v>
      </c>
      <c r="N7784" t="s">
        <v>22</v>
      </c>
      <c r="O7784" s="4">
        <v>55346.14</v>
      </c>
      <c r="P7784" t="s">
        <v>28</v>
      </c>
      <c r="Q7784" t="str" cm="1">
        <f t="array" ref="Q7784">_xlfn.IFS(
O7784&lt;50000,"Low Salary (&lt;$50K)",
O7784&lt;90000,"Lower Middle ($50K-$90K)",
O7784&lt;130000,"Middle ($90K-$130K)",
O7784&lt;170000,"Upper Middle ($130K-$170K)",
O7784&gt;=170000,"High Salary (&gt;$170K)"
)</f>
        <v>Lower Middle ($50K-$90K)</v>
      </c>
      <c r="R7784" t="str" cm="1">
        <f t="array" ref="R7784">_xlfn.IFS(
G7784&lt;=2,"New Customers (0-2Y)",
G7784&lt;=5,"Growing Customers (3-5Y)",
G7784&lt;=8,"Established Customers (6-8Y)",
G7784&lt;=10,"Loyal Customers (9-10Y)"
)</f>
        <v>Established Customers (6-8Y)</v>
      </c>
    </row>
    <row r="7785" spans="1:18" x14ac:dyDescent="0.35">
      <c r="A7785">
        <v>15681332</v>
      </c>
      <c r="B7785" t="s">
        <v>1615</v>
      </c>
      <c r="C7785" t="s">
        <v>17</v>
      </c>
      <c r="D7785" t="s">
        <v>18</v>
      </c>
      <c r="E7785">
        <v>43</v>
      </c>
      <c r="F7785" t="s">
        <v>19</v>
      </c>
      <c r="G7785">
        <v>6</v>
      </c>
      <c r="H7785" s="4">
        <v>0</v>
      </c>
      <c r="I7785" t="s">
        <v>24</v>
      </c>
      <c r="J7785">
        <v>1</v>
      </c>
      <c r="K7785">
        <v>437</v>
      </c>
      <c r="L7785" t="s">
        <v>44</v>
      </c>
      <c r="M7785" t="s">
        <v>21</v>
      </c>
      <c r="N7785" t="s">
        <v>32</v>
      </c>
      <c r="O7785" s="4">
        <v>148330.97</v>
      </c>
      <c r="P7785" t="s">
        <v>23</v>
      </c>
      <c r="Q7785" t="str" cm="1">
        <f t="array" ref="Q7785">_xlfn.IFS(
O7785&lt;50000,"Low Salary (&lt;$50K)",
O7785&lt;90000,"Lower Middle ($50K-$90K)",
O7785&lt;130000,"Middle ($90K-$130K)",
O7785&lt;170000,"Upper Middle ($130K-$170K)",
O7785&gt;=170000,"High Salary (&gt;$170K)"
)</f>
        <v>Upper Middle ($130K-$170K)</v>
      </c>
      <c r="R7785" t="str" cm="1">
        <f t="array" ref="R7785">_xlfn.IFS(
G7785&lt;=2,"New Customers (0-2Y)",
G7785&lt;=5,"Growing Customers (3-5Y)",
G7785&lt;=8,"Established Customers (6-8Y)",
G7785&lt;=10,"Loyal Customers (9-10Y)"
)</f>
        <v>Established Customers (6-8Y)</v>
      </c>
    </row>
    <row r="7786" spans="1:18" x14ac:dyDescent="0.35">
      <c r="A7786">
        <v>15756299</v>
      </c>
      <c r="B7786" t="s">
        <v>621</v>
      </c>
      <c r="C7786" t="s">
        <v>17</v>
      </c>
      <c r="D7786" t="s">
        <v>18</v>
      </c>
      <c r="E7786">
        <v>64</v>
      </c>
      <c r="F7786" t="s">
        <v>2967</v>
      </c>
      <c r="G7786">
        <v>2</v>
      </c>
      <c r="H7786" s="4">
        <v>69311.16</v>
      </c>
      <c r="I7786" t="s">
        <v>29</v>
      </c>
      <c r="J7786">
        <v>1</v>
      </c>
      <c r="K7786">
        <v>741</v>
      </c>
      <c r="L7786" t="s">
        <v>35</v>
      </c>
      <c r="M7786" t="s">
        <v>21</v>
      </c>
      <c r="N7786" t="s">
        <v>22</v>
      </c>
      <c r="O7786" s="4">
        <v>59237.72</v>
      </c>
      <c r="P7786" t="s">
        <v>28</v>
      </c>
      <c r="Q7786" t="str" cm="1">
        <f t="array" ref="Q7786">_xlfn.IFS(
O7786&lt;50000,"Low Salary (&lt;$50K)",
O7786&lt;90000,"Lower Middle ($50K-$90K)",
O7786&lt;130000,"Middle ($90K-$130K)",
O7786&lt;170000,"Upper Middle ($130K-$170K)",
O7786&gt;=170000,"High Salary (&gt;$170K)"
)</f>
        <v>Lower Middle ($50K-$90K)</v>
      </c>
      <c r="R7786" t="str" cm="1">
        <f t="array" ref="R7786">_xlfn.IFS(
G7786&lt;=2,"New Customers (0-2Y)",
G7786&lt;=5,"Growing Customers (3-5Y)",
G7786&lt;=8,"Established Customers (6-8Y)",
G7786&lt;=10,"Loyal Customers (9-10Y)"
)</f>
        <v>New Customers (0-2Y)</v>
      </c>
    </row>
    <row r="7787" spans="1:18" x14ac:dyDescent="0.35">
      <c r="A7787">
        <v>15750547</v>
      </c>
      <c r="B7787" t="s">
        <v>2602</v>
      </c>
      <c r="C7787" t="s">
        <v>17</v>
      </c>
      <c r="D7787" t="s">
        <v>39</v>
      </c>
      <c r="E7787">
        <v>26</v>
      </c>
      <c r="F7787" t="s">
        <v>43</v>
      </c>
      <c r="G7787">
        <v>9</v>
      </c>
      <c r="H7787" s="4">
        <v>0</v>
      </c>
      <c r="I7787" t="s">
        <v>24</v>
      </c>
      <c r="J7787">
        <v>2</v>
      </c>
      <c r="K7787">
        <v>738</v>
      </c>
      <c r="L7787" t="s">
        <v>35</v>
      </c>
      <c r="M7787" t="s">
        <v>21</v>
      </c>
      <c r="N7787" t="s">
        <v>22</v>
      </c>
      <c r="O7787" s="4">
        <v>48644.94</v>
      </c>
      <c r="P7787" t="s">
        <v>28</v>
      </c>
      <c r="Q7787" t="str" cm="1">
        <f t="array" ref="Q7787">_xlfn.IFS(
O7787&lt;50000,"Low Salary (&lt;$50K)",
O7787&lt;90000,"Lower Middle ($50K-$90K)",
O7787&lt;130000,"Middle ($90K-$130K)",
O7787&lt;170000,"Upper Middle ($130K-$170K)",
O7787&gt;=170000,"High Salary (&gt;$170K)"
)</f>
        <v>Low Salary (&lt;$50K)</v>
      </c>
      <c r="R7787" t="str" cm="1">
        <f t="array" ref="R7787">_xlfn.IFS(
G7787&lt;=2,"New Customers (0-2Y)",
G7787&lt;=5,"Growing Customers (3-5Y)",
G7787&lt;=8,"Established Customers (6-8Y)",
G7787&lt;=10,"Loyal Customers (9-10Y)"
)</f>
        <v>Loyal Customers (9-10Y)</v>
      </c>
    </row>
    <row r="7788" spans="1:18" x14ac:dyDescent="0.35">
      <c r="A7788">
        <v>15566380</v>
      </c>
      <c r="B7788" t="s">
        <v>2603</v>
      </c>
      <c r="C7788" t="s">
        <v>26</v>
      </c>
      <c r="D7788" t="s">
        <v>18</v>
      </c>
      <c r="E7788">
        <v>33</v>
      </c>
      <c r="F7788" t="s">
        <v>19</v>
      </c>
      <c r="G7788">
        <v>10</v>
      </c>
      <c r="H7788" s="4">
        <v>66948.67</v>
      </c>
      <c r="I7788" t="s">
        <v>29</v>
      </c>
      <c r="J7788">
        <v>2</v>
      </c>
      <c r="K7788">
        <v>586</v>
      </c>
      <c r="L7788" t="s">
        <v>31</v>
      </c>
      <c r="M7788" t="s">
        <v>21</v>
      </c>
      <c r="N7788" t="s">
        <v>22</v>
      </c>
      <c r="O7788" s="4">
        <v>140759.03</v>
      </c>
      <c r="P7788" t="s">
        <v>28</v>
      </c>
      <c r="Q7788" t="str" cm="1">
        <f t="array" ref="Q7788">_xlfn.IFS(
O7788&lt;50000,"Low Salary (&lt;$50K)",
O7788&lt;90000,"Lower Middle ($50K-$90K)",
O7788&lt;130000,"Middle ($90K-$130K)",
O7788&lt;170000,"Upper Middle ($130K-$170K)",
O7788&gt;=170000,"High Salary (&gt;$170K)"
)</f>
        <v>Upper Middle ($130K-$170K)</v>
      </c>
      <c r="R7788" t="str" cm="1">
        <f t="array" ref="R7788">_xlfn.IFS(
G7788&lt;=2,"New Customers (0-2Y)",
G7788&lt;=5,"Growing Customers (3-5Y)",
G7788&lt;=8,"Established Customers (6-8Y)",
G7788&lt;=10,"Loyal Customers (9-10Y)"
)</f>
        <v>Loyal Customers (9-10Y)</v>
      </c>
    </row>
    <row r="7789" spans="1:18" x14ac:dyDescent="0.35">
      <c r="A7789">
        <v>15675963</v>
      </c>
      <c r="B7789" t="s">
        <v>432</v>
      </c>
      <c r="C7789" t="s">
        <v>17</v>
      </c>
      <c r="D7789" t="s">
        <v>18</v>
      </c>
      <c r="E7789">
        <v>57</v>
      </c>
      <c r="F7789" t="s">
        <v>19</v>
      </c>
      <c r="G7789">
        <v>9</v>
      </c>
      <c r="H7789" s="4">
        <v>0</v>
      </c>
      <c r="I7789" t="s">
        <v>24</v>
      </c>
      <c r="J7789">
        <v>2</v>
      </c>
      <c r="K7789">
        <v>627</v>
      </c>
      <c r="L7789" t="s">
        <v>20</v>
      </c>
      <c r="M7789" t="s">
        <v>21</v>
      </c>
      <c r="N7789" t="s">
        <v>22</v>
      </c>
      <c r="O7789" s="4">
        <v>107712.42</v>
      </c>
      <c r="P7789" t="s">
        <v>28</v>
      </c>
      <c r="Q7789" t="str" cm="1">
        <f t="array" ref="Q7789">_xlfn.IFS(
O7789&lt;50000,"Low Salary (&lt;$50K)",
O7789&lt;90000,"Lower Middle ($50K-$90K)",
O7789&lt;130000,"Middle ($90K-$130K)",
O7789&lt;170000,"Upper Middle ($130K-$170K)",
O7789&gt;=170000,"High Salary (&gt;$170K)"
)</f>
        <v>Middle ($90K-$130K)</v>
      </c>
      <c r="R7789" t="str" cm="1">
        <f t="array" ref="R7789">_xlfn.IFS(
G7789&lt;=2,"New Customers (0-2Y)",
G7789&lt;=5,"Growing Customers (3-5Y)",
G7789&lt;=8,"Established Customers (6-8Y)",
G7789&lt;=10,"Loyal Customers (9-10Y)"
)</f>
        <v>Loyal Customers (9-10Y)</v>
      </c>
    </row>
    <row r="7790" spans="1:18" x14ac:dyDescent="0.35">
      <c r="A7790">
        <v>15674671</v>
      </c>
      <c r="B7790" t="s">
        <v>1036</v>
      </c>
      <c r="C7790" t="s">
        <v>26</v>
      </c>
      <c r="D7790" t="s">
        <v>39</v>
      </c>
      <c r="E7790">
        <v>76</v>
      </c>
      <c r="F7790" t="s">
        <v>2967</v>
      </c>
      <c r="G7790">
        <v>2</v>
      </c>
      <c r="H7790" s="4">
        <v>128410.71</v>
      </c>
      <c r="I7790" t="s">
        <v>33</v>
      </c>
      <c r="J7790">
        <v>2</v>
      </c>
      <c r="K7790">
        <v>551</v>
      </c>
      <c r="L7790" t="s">
        <v>31</v>
      </c>
      <c r="M7790" t="s">
        <v>21</v>
      </c>
      <c r="N7790" t="s">
        <v>22</v>
      </c>
      <c r="O7790" s="4">
        <v>181718.73</v>
      </c>
      <c r="P7790" t="s">
        <v>28</v>
      </c>
      <c r="Q7790" t="str" cm="1">
        <f t="array" ref="Q7790">_xlfn.IFS(
O7790&lt;50000,"Low Salary (&lt;$50K)",
O7790&lt;90000,"Lower Middle ($50K-$90K)",
O7790&lt;130000,"Middle ($90K-$130K)",
O7790&lt;170000,"Upper Middle ($130K-$170K)",
O7790&gt;=170000,"High Salary (&gt;$170K)"
)</f>
        <v>High Salary (&gt;$170K)</v>
      </c>
      <c r="R7790" t="str" cm="1">
        <f t="array" ref="R7790">_xlfn.IFS(
G7790&lt;=2,"New Customers (0-2Y)",
G7790&lt;=5,"Growing Customers (3-5Y)",
G7790&lt;=8,"Established Customers (6-8Y)",
G7790&lt;=10,"Loyal Customers (9-10Y)"
)</f>
        <v>New Customers (0-2Y)</v>
      </c>
    </row>
    <row r="7791" spans="1:18" x14ac:dyDescent="0.35">
      <c r="A7791">
        <v>15621466</v>
      </c>
      <c r="B7791" t="s">
        <v>1896</v>
      </c>
      <c r="C7791" t="s">
        <v>42</v>
      </c>
      <c r="D7791" t="s">
        <v>39</v>
      </c>
      <c r="E7791">
        <v>38</v>
      </c>
      <c r="F7791" t="s">
        <v>19</v>
      </c>
      <c r="G7791">
        <v>3</v>
      </c>
      <c r="H7791" s="4">
        <v>99897.53</v>
      </c>
      <c r="I7791" t="s">
        <v>29</v>
      </c>
      <c r="J7791">
        <v>1</v>
      </c>
      <c r="K7791">
        <v>606</v>
      </c>
      <c r="L7791" t="s">
        <v>20</v>
      </c>
      <c r="M7791" t="s">
        <v>27</v>
      </c>
      <c r="N7791" t="s">
        <v>32</v>
      </c>
      <c r="O7791" s="4">
        <v>37054.65</v>
      </c>
      <c r="P7791" t="s">
        <v>28</v>
      </c>
      <c r="Q7791" t="str" cm="1">
        <f t="array" ref="Q7791">_xlfn.IFS(
O7791&lt;50000,"Low Salary (&lt;$50K)",
O7791&lt;90000,"Lower Middle ($50K-$90K)",
O7791&lt;130000,"Middle ($90K-$130K)",
O7791&lt;170000,"Upper Middle ($130K-$170K)",
O7791&gt;=170000,"High Salary (&gt;$170K)"
)</f>
        <v>Low Salary (&lt;$50K)</v>
      </c>
      <c r="R7791" t="str" cm="1">
        <f t="array" ref="R7791">_xlfn.IFS(
G7791&lt;=2,"New Customers (0-2Y)",
G7791&lt;=5,"Growing Customers (3-5Y)",
G7791&lt;=8,"Established Customers (6-8Y)",
G7791&lt;=10,"Loyal Customers (9-10Y)"
)</f>
        <v>Growing Customers (3-5Y)</v>
      </c>
    </row>
    <row r="7792" spans="1:18" x14ac:dyDescent="0.35">
      <c r="A7792">
        <v>15607176</v>
      </c>
      <c r="B7792" t="s">
        <v>279</v>
      </c>
      <c r="C7792" t="s">
        <v>17</v>
      </c>
      <c r="D7792" t="s">
        <v>39</v>
      </c>
      <c r="E7792">
        <v>22</v>
      </c>
      <c r="F7792" t="s">
        <v>43</v>
      </c>
      <c r="G7792">
        <v>3</v>
      </c>
      <c r="H7792" s="4">
        <v>0</v>
      </c>
      <c r="I7792" t="s">
        <v>24</v>
      </c>
      <c r="J7792">
        <v>1</v>
      </c>
      <c r="K7792">
        <v>674</v>
      </c>
      <c r="L7792" t="s">
        <v>35</v>
      </c>
      <c r="M7792" t="s">
        <v>21</v>
      </c>
      <c r="N7792" t="s">
        <v>22</v>
      </c>
      <c r="O7792" s="4">
        <v>173940.59</v>
      </c>
      <c r="P7792" t="s">
        <v>28</v>
      </c>
      <c r="Q7792" t="str" cm="1">
        <f t="array" ref="Q7792">_xlfn.IFS(
O7792&lt;50000,"Low Salary (&lt;$50K)",
O7792&lt;90000,"Lower Middle ($50K-$90K)",
O7792&lt;130000,"Middle ($90K-$130K)",
O7792&lt;170000,"Upper Middle ($130K-$170K)",
O7792&gt;=170000,"High Salary (&gt;$170K)"
)</f>
        <v>High Salary (&gt;$170K)</v>
      </c>
      <c r="R7792" t="str" cm="1">
        <f t="array" ref="R7792">_xlfn.IFS(
G7792&lt;=2,"New Customers (0-2Y)",
G7792&lt;=5,"Growing Customers (3-5Y)",
G7792&lt;=8,"Established Customers (6-8Y)",
G7792&lt;=10,"Loyal Customers (9-10Y)"
)</f>
        <v>Growing Customers (3-5Y)</v>
      </c>
    </row>
    <row r="7793" spans="1:18" x14ac:dyDescent="0.35">
      <c r="A7793">
        <v>15570299</v>
      </c>
      <c r="B7793" t="s">
        <v>82</v>
      </c>
      <c r="C7793" t="s">
        <v>42</v>
      </c>
      <c r="D7793" t="s">
        <v>18</v>
      </c>
      <c r="E7793">
        <v>31</v>
      </c>
      <c r="F7793" t="s">
        <v>19</v>
      </c>
      <c r="G7793">
        <v>6</v>
      </c>
      <c r="H7793" s="4">
        <v>152622.34</v>
      </c>
      <c r="I7793" t="s">
        <v>33</v>
      </c>
      <c r="J7793">
        <v>1</v>
      </c>
      <c r="K7793">
        <v>584</v>
      </c>
      <c r="L7793" t="s">
        <v>31</v>
      </c>
      <c r="M7793" t="s">
        <v>21</v>
      </c>
      <c r="N7793" t="s">
        <v>32</v>
      </c>
      <c r="O7793" s="4">
        <v>99298.8</v>
      </c>
      <c r="P7793" t="s">
        <v>28</v>
      </c>
      <c r="Q7793" t="str" cm="1">
        <f t="array" ref="Q7793">_xlfn.IFS(
O7793&lt;50000,"Low Salary (&lt;$50K)",
O7793&lt;90000,"Lower Middle ($50K-$90K)",
O7793&lt;130000,"Middle ($90K-$130K)",
O7793&lt;170000,"Upper Middle ($130K-$170K)",
O7793&gt;=170000,"High Salary (&gt;$170K)"
)</f>
        <v>Middle ($90K-$130K)</v>
      </c>
      <c r="R7793" t="str" cm="1">
        <f t="array" ref="R7793">_xlfn.IFS(
G7793&lt;=2,"New Customers (0-2Y)",
G7793&lt;=5,"Growing Customers (3-5Y)",
G7793&lt;=8,"Established Customers (6-8Y)",
G7793&lt;=10,"Loyal Customers (9-10Y)"
)</f>
        <v>Established Customers (6-8Y)</v>
      </c>
    </row>
    <row r="7794" spans="1:18" x14ac:dyDescent="0.35">
      <c r="A7794">
        <v>15613197</v>
      </c>
      <c r="B7794" t="s">
        <v>1302</v>
      </c>
      <c r="C7794" t="s">
        <v>17</v>
      </c>
      <c r="D7794" t="s">
        <v>39</v>
      </c>
      <c r="E7794">
        <v>40</v>
      </c>
      <c r="F7794" t="s">
        <v>19</v>
      </c>
      <c r="G7794">
        <v>8</v>
      </c>
      <c r="H7794" s="4">
        <v>0</v>
      </c>
      <c r="I7794" t="s">
        <v>24</v>
      </c>
      <c r="J7794">
        <v>2</v>
      </c>
      <c r="K7794">
        <v>590</v>
      </c>
      <c r="L7794" t="s">
        <v>31</v>
      </c>
      <c r="M7794" t="s">
        <v>21</v>
      </c>
      <c r="N7794" t="s">
        <v>32</v>
      </c>
      <c r="O7794" s="4">
        <v>62933.03</v>
      </c>
      <c r="P7794" t="s">
        <v>28</v>
      </c>
      <c r="Q7794" t="str" cm="1">
        <f t="array" ref="Q7794">_xlfn.IFS(
O7794&lt;50000,"Low Salary (&lt;$50K)",
O7794&lt;90000,"Lower Middle ($50K-$90K)",
O7794&lt;130000,"Middle ($90K-$130K)",
O7794&lt;170000,"Upper Middle ($130K-$170K)",
O7794&gt;=170000,"High Salary (&gt;$170K)"
)</f>
        <v>Lower Middle ($50K-$90K)</v>
      </c>
      <c r="R7794" t="str" cm="1">
        <f t="array" ref="R7794">_xlfn.IFS(
G7794&lt;=2,"New Customers (0-2Y)",
G7794&lt;=5,"Growing Customers (3-5Y)",
G7794&lt;=8,"Established Customers (6-8Y)",
G7794&lt;=10,"Loyal Customers (9-10Y)"
)</f>
        <v>Established Customers (6-8Y)</v>
      </c>
    </row>
    <row r="7795" spans="1:18" x14ac:dyDescent="0.35">
      <c r="A7795">
        <v>15798885</v>
      </c>
      <c r="B7795" t="s">
        <v>439</v>
      </c>
      <c r="C7795" t="s">
        <v>17</v>
      </c>
      <c r="D7795" t="s">
        <v>39</v>
      </c>
      <c r="E7795">
        <v>56</v>
      </c>
      <c r="F7795" t="s">
        <v>19</v>
      </c>
      <c r="G7795">
        <v>4</v>
      </c>
      <c r="H7795" s="4">
        <v>138227.19</v>
      </c>
      <c r="I7795" t="s">
        <v>33</v>
      </c>
      <c r="J7795">
        <v>2</v>
      </c>
      <c r="K7795">
        <v>585</v>
      </c>
      <c r="L7795" t="s">
        <v>31</v>
      </c>
      <c r="M7795" t="s">
        <v>21</v>
      </c>
      <c r="N7795" t="s">
        <v>22</v>
      </c>
      <c r="O7795" s="4">
        <v>55287.839999999997</v>
      </c>
      <c r="P7795" t="s">
        <v>28</v>
      </c>
      <c r="Q7795" t="str" cm="1">
        <f t="array" ref="Q7795">_xlfn.IFS(
O7795&lt;50000,"Low Salary (&lt;$50K)",
O7795&lt;90000,"Lower Middle ($50K-$90K)",
O7795&lt;130000,"Middle ($90K-$130K)",
O7795&lt;170000,"Upper Middle ($130K-$170K)",
O7795&gt;=170000,"High Salary (&gt;$170K)"
)</f>
        <v>Lower Middle ($50K-$90K)</v>
      </c>
      <c r="R7795" t="str" cm="1">
        <f t="array" ref="R7795">_xlfn.IFS(
G7795&lt;=2,"New Customers (0-2Y)",
G7795&lt;=5,"Growing Customers (3-5Y)",
G7795&lt;=8,"Established Customers (6-8Y)",
G7795&lt;=10,"Loyal Customers (9-10Y)"
)</f>
        <v>Growing Customers (3-5Y)</v>
      </c>
    </row>
    <row r="7796" spans="1:18" x14ac:dyDescent="0.35">
      <c r="A7796">
        <v>15714883</v>
      </c>
      <c r="B7796" t="s">
        <v>411</v>
      </c>
      <c r="C7796" t="s">
        <v>17</v>
      </c>
      <c r="D7796" t="s">
        <v>18</v>
      </c>
      <c r="E7796">
        <v>25</v>
      </c>
      <c r="F7796" t="s">
        <v>43</v>
      </c>
      <c r="G7796">
        <v>2</v>
      </c>
      <c r="H7796" s="4">
        <v>111395.53</v>
      </c>
      <c r="I7796" t="s">
        <v>33</v>
      </c>
      <c r="J7796">
        <v>1</v>
      </c>
      <c r="K7796">
        <v>508</v>
      </c>
      <c r="L7796" t="s">
        <v>31</v>
      </c>
      <c r="M7796" t="s">
        <v>27</v>
      </c>
      <c r="N7796" t="s">
        <v>22</v>
      </c>
      <c r="O7796" s="4">
        <v>48197.06</v>
      </c>
      <c r="P7796" t="s">
        <v>28</v>
      </c>
      <c r="Q7796" t="str" cm="1">
        <f t="array" ref="Q7796">_xlfn.IFS(
O7796&lt;50000,"Low Salary (&lt;$50K)",
O7796&lt;90000,"Lower Middle ($50K-$90K)",
O7796&lt;130000,"Middle ($90K-$130K)",
O7796&lt;170000,"Upper Middle ($130K-$170K)",
O7796&gt;=170000,"High Salary (&gt;$170K)"
)</f>
        <v>Low Salary (&lt;$50K)</v>
      </c>
      <c r="R7796" t="str" cm="1">
        <f t="array" ref="R7796">_xlfn.IFS(
G7796&lt;=2,"New Customers (0-2Y)",
G7796&lt;=5,"Growing Customers (3-5Y)",
G7796&lt;=8,"Established Customers (6-8Y)",
G7796&lt;=10,"Loyal Customers (9-10Y)"
)</f>
        <v>New Customers (0-2Y)</v>
      </c>
    </row>
    <row r="7797" spans="1:18" x14ac:dyDescent="0.35">
      <c r="A7797">
        <v>15604497</v>
      </c>
      <c r="B7797" t="s">
        <v>2604</v>
      </c>
      <c r="C7797" t="s">
        <v>42</v>
      </c>
      <c r="D7797" t="s">
        <v>39</v>
      </c>
      <c r="E7797">
        <v>44</v>
      </c>
      <c r="F7797" t="s">
        <v>19</v>
      </c>
      <c r="G7797">
        <v>7</v>
      </c>
      <c r="H7797" s="4">
        <v>84386.57</v>
      </c>
      <c r="I7797" t="s">
        <v>29</v>
      </c>
      <c r="J7797">
        <v>1</v>
      </c>
      <c r="K7797">
        <v>458</v>
      </c>
      <c r="L7797" t="s">
        <v>44</v>
      </c>
      <c r="M7797" t="s">
        <v>21</v>
      </c>
      <c r="N7797" t="s">
        <v>32</v>
      </c>
      <c r="O7797" s="4">
        <v>178642.73</v>
      </c>
      <c r="P7797" t="s">
        <v>28</v>
      </c>
      <c r="Q7797" t="str" cm="1">
        <f t="array" ref="Q7797">_xlfn.IFS(
O7797&lt;50000,"Low Salary (&lt;$50K)",
O7797&lt;90000,"Lower Middle ($50K-$90K)",
O7797&lt;130000,"Middle ($90K-$130K)",
O7797&lt;170000,"Upper Middle ($130K-$170K)",
O7797&gt;=170000,"High Salary (&gt;$170K)"
)</f>
        <v>High Salary (&gt;$170K)</v>
      </c>
      <c r="R7797" t="str" cm="1">
        <f t="array" ref="R7797">_xlfn.IFS(
G7797&lt;=2,"New Customers (0-2Y)",
G7797&lt;=5,"Growing Customers (3-5Y)",
G7797&lt;=8,"Established Customers (6-8Y)",
G7797&lt;=10,"Loyal Customers (9-10Y)"
)</f>
        <v>Established Customers (6-8Y)</v>
      </c>
    </row>
    <row r="7798" spans="1:18" x14ac:dyDescent="0.35">
      <c r="A7798">
        <v>15773949</v>
      </c>
      <c r="B7798" t="s">
        <v>2446</v>
      </c>
      <c r="C7798" t="s">
        <v>17</v>
      </c>
      <c r="D7798" t="s">
        <v>18</v>
      </c>
      <c r="E7798">
        <v>36</v>
      </c>
      <c r="F7798" t="s">
        <v>19</v>
      </c>
      <c r="G7798">
        <v>3</v>
      </c>
      <c r="H7798" s="4">
        <v>0</v>
      </c>
      <c r="I7798" t="s">
        <v>24</v>
      </c>
      <c r="J7798">
        <v>2</v>
      </c>
      <c r="K7798">
        <v>692</v>
      </c>
      <c r="L7798" t="s">
        <v>35</v>
      </c>
      <c r="M7798" t="s">
        <v>21</v>
      </c>
      <c r="N7798" t="s">
        <v>22</v>
      </c>
      <c r="O7798" s="4">
        <v>8282.2199999999993</v>
      </c>
      <c r="P7798" t="s">
        <v>28</v>
      </c>
      <c r="Q7798" t="str" cm="1">
        <f t="array" ref="Q7798">_xlfn.IFS(
O7798&lt;50000,"Low Salary (&lt;$50K)",
O7798&lt;90000,"Lower Middle ($50K-$90K)",
O7798&lt;130000,"Middle ($90K-$130K)",
O7798&lt;170000,"Upper Middle ($130K-$170K)",
O7798&gt;=170000,"High Salary (&gt;$170K)"
)</f>
        <v>Low Salary (&lt;$50K)</v>
      </c>
      <c r="R7798" t="str" cm="1">
        <f t="array" ref="R7798">_xlfn.IFS(
G7798&lt;=2,"New Customers (0-2Y)",
G7798&lt;=5,"Growing Customers (3-5Y)",
G7798&lt;=8,"Established Customers (6-8Y)",
G7798&lt;=10,"Loyal Customers (9-10Y)"
)</f>
        <v>Growing Customers (3-5Y)</v>
      </c>
    </row>
    <row r="7799" spans="1:18" x14ac:dyDescent="0.35">
      <c r="A7799">
        <v>15774164</v>
      </c>
      <c r="B7799" t="s">
        <v>756</v>
      </c>
      <c r="C7799" t="s">
        <v>42</v>
      </c>
      <c r="D7799" t="s">
        <v>39</v>
      </c>
      <c r="E7799">
        <v>33</v>
      </c>
      <c r="F7799" t="s">
        <v>19</v>
      </c>
      <c r="G7799">
        <v>5</v>
      </c>
      <c r="H7799" s="4">
        <v>174673.65</v>
      </c>
      <c r="I7799" t="s">
        <v>33</v>
      </c>
      <c r="J7799">
        <v>2</v>
      </c>
      <c r="K7799">
        <v>502</v>
      </c>
      <c r="L7799" t="s">
        <v>31</v>
      </c>
      <c r="M7799" t="s">
        <v>21</v>
      </c>
      <c r="N7799" t="s">
        <v>32</v>
      </c>
      <c r="O7799" s="4">
        <v>33300.559999999998</v>
      </c>
      <c r="P7799" t="s">
        <v>28</v>
      </c>
      <c r="Q7799" t="str" cm="1">
        <f t="array" ref="Q7799">_xlfn.IFS(
O7799&lt;50000,"Low Salary (&lt;$50K)",
O7799&lt;90000,"Lower Middle ($50K-$90K)",
O7799&lt;130000,"Middle ($90K-$130K)",
O7799&lt;170000,"Upper Middle ($130K-$170K)",
O7799&gt;=170000,"High Salary (&gt;$170K)"
)</f>
        <v>Low Salary (&lt;$50K)</v>
      </c>
      <c r="R7799" t="str" cm="1">
        <f t="array" ref="R7799">_xlfn.IFS(
G7799&lt;=2,"New Customers (0-2Y)",
G7799&lt;=5,"Growing Customers (3-5Y)",
G7799&lt;=8,"Established Customers (6-8Y)",
G7799&lt;=10,"Loyal Customers (9-10Y)"
)</f>
        <v>Growing Customers (3-5Y)</v>
      </c>
    </row>
    <row r="7800" spans="1:18" x14ac:dyDescent="0.35">
      <c r="A7800">
        <v>15774127</v>
      </c>
      <c r="B7800" t="s">
        <v>1069</v>
      </c>
      <c r="C7800" t="s">
        <v>17</v>
      </c>
      <c r="D7800" t="s">
        <v>39</v>
      </c>
      <c r="E7800">
        <v>46</v>
      </c>
      <c r="F7800" t="s">
        <v>19</v>
      </c>
      <c r="G7800">
        <v>3</v>
      </c>
      <c r="H7800" s="4">
        <v>0</v>
      </c>
      <c r="I7800" t="s">
        <v>24</v>
      </c>
      <c r="J7800">
        <v>2</v>
      </c>
      <c r="K7800">
        <v>518</v>
      </c>
      <c r="L7800" t="s">
        <v>31</v>
      </c>
      <c r="M7800" t="s">
        <v>21</v>
      </c>
      <c r="N7800" t="s">
        <v>32</v>
      </c>
      <c r="O7800" s="4">
        <v>76515.789999999994</v>
      </c>
      <c r="P7800" t="s">
        <v>28</v>
      </c>
      <c r="Q7800" t="str" cm="1">
        <f t="array" ref="Q7800">_xlfn.IFS(
O7800&lt;50000,"Low Salary (&lt;$50K)",
O7800&lt;90000,"Lower Middle ($50K-$90K)",
O7800&lt;130000,"Middle ($90K-$130K)",
O7800&lt;170000,"Upper Middle ($130K-$170K)",
O7800&gt;=170000,"High Salary (&gt;$170K)"
)</f>
        <v>Lower Middle ($50K-$90K)</v>
      </c>
      <c r="R7800" t="str" cm="1">
        <f t="array" ref="R7800">_xlfn.IFS(
G7800&lt;=2,"New Customers (0-2Y)",
G7800&lt;=5,"Growing Customers (3-5Y)",
G7800&lt;=8,"Established Customers (6-8Y)",
G7800&lt;=10,"Loyal Customers (9-10Y)"
)</f>
        <v>Growing Customers (3-5Y)</v>
      </c>
    </row>
    <row r="7801" spans="1:18" x14ac:dyDescent="0.35">
      <c r="A7801">
        <v>15619016</v>
      </c>
      <c r="B7801" t="s">
        <v>2605</v>
      </c>
      <c r="C7801" t="s">
        <v>42</v>
      </c>
      <c r="D7801" t="s">
        <v>39</v>
      </c>
      <c r="E7801">
        <v>46</v>
      </c>
      <c r="F7801" t="s">
        <v>19</v>
      </c>
      <c r="G7801">
        <v>5</v>
      </c>
      <c r="H7801" s="4">
        <v>109019.65</v>
      </c>
      <c r="I7801" t="s">
        <v>33</v>
      </c>
      <c r="J7801">
        <v>2</v>
      </c>
      <c r="K7801">
        <v>660</v>
      </c>
      <c r="L7801" t="s">
        <v>35</v>
      </c>
      <c r="M7801" t="s">
        <v>21</v>
      </c>
      <c r="N7801" t="s">
        <v>22</v>
      </c>
      <c r="O7801" s="4">
        <v>33680.559999999998</v>
      </c>
      <c r="P7801" t="s">
        <v>28</v>
      </c>
      <c r="Q7801" t="str" cm="1">
        <f t="array" ref="Q7801">_xlfn.IFS(
O7801&lt;50000,"Low Salary (&lt;$50K)",
O7801&lt;90000,"Lower Middle ($50K-$90K)",
O7801&lt;130000,"Middle ($90K-$130K)",
O7801&lt;170000,"Upper Middle ($130K-$170K)",
O7801&gt;=170000,"High Salary (&gt;$170K)"
)</f>
        <v>Low Salary (&lt;$50K)</v>
      </c>
      <c r="R7801" t="str" cm="1">
        <f t="array" ref="R7801">_xlfn.IFS(
G7801&lt;=2,"New Customers (0-2Y)",
G7801&lt;=5,"Growing Customers (3-5Y)",
G7801&lt;=8,"Established Customers (6-8Y)",
G7801&lt;=10,"Loyal Customers (9-10Y)"
)</f>
        <v>Growing Customers (3-5Y)</v>
      </c>
    </row>
    <row r="7802" spans="1:18" x14ac:dyDescent="0.35">
      <c r="A7802">
        <v>15795759</v>
      </c>
      <c r="B7802" t="s">
        <v>651</v>
      </c>
      <c r="C7802" t="s">
        <v>42</v>
      </c>
      <c r="D7802" t="s">
        <v>18</v>
      </c>
      <c r="E7802">
        <v>52</v>
      </c>
      <c r="F7802" t="s">
        <v>19</v>
      </c>
      <c r="G7802">
        <v>1</v>
      </c>
      <c r="H7802" s="4">
        <v>107906.75</v>
      </c>
      <c r="I7802" t="s">
        <v>33</v>
      </c>
      <c r="J7802">
        <v>1</v>
      </c>
      <c r="K7802">
        <v>698</v>
      </c>
      <c r="L7802" t="s">
        <v>35</v>
      </c>
      <c r="M7802" t="s">
        <v>21</v>
      </c>
      <c r="N7802" t="s">
        <v>32</v>
      </c>
      <c r="O7802" s="4">
        <v>168886.39</v>
      </c>
      <c r="P7802" t="s">
        <v>23</v>
      </c>
      <c r="Q7802" t="str" cm="1">
        <f t="array" ref="Q7802">_xlfn.IFS(
O7802&lt;50000,"Low Salary (&lt;$50K)",
O7802&lt;90000,"Lower Middle ($50K-$90K)",
O7802&lt;130000,"Middle ($90K-$130K)",
O7802&lt;170000,"Upper Middle ($130K-$170K)",
O7802&gt;=170000,"High Salary (&gt;$170K)"
)</f>
        <v>Upper Middle ($130K-$170K)</v>
      </c>
      <c r="R7802" t="str" cm="1">
        <f t="array" ref="R7802">_xlfn.IFS(
G7802&lt;=2,"New Customers (0-2Y)",
G7802&lt;=5,"Growing Customers (3-5Y)",
G7802&lt;=8,"Established Customers (6-8Y)",
G7802&lt;=10,"Loyal Customers (9-10Y)"
)</f>
        <v>New Customers (0-2Y)</v>
      </c>
    </row>
    <row r="7803" spans="1:18" x14ac:dyDescent="0.35">
      <c r="A7803">
        <v>15798844</v>
      </c>
      <c r="B7803" t="s">
        <v>1366</v>
      </c>
      <c r="C7803" t="s">
        <v>17</v>
      </c>
      <c r="D7803" t="s">
        <v>39</v>
      </c>
      <c r="E7803">
        <v>54</v>
      </c>
      <c r="F7803" t="s">
        <v>19</v>
      </c>
      <c r="G7803">
        <v>7</v>
      </c>
      <c r="H7803" s="4">
        <v>128914.97</v>
      </c>
      <c r="I7803" t="s">
        <v>33</v>
      </c>
      <c r="J7803">
        <v>1</v>
      </c>
      <c r="K7803">
        <v>678</v>
      </c>
      <c r="L7803" t="s">
        <v>35</v>
      </c>
      <c r="M7803" t="s">
        <v>27</v>
      </c>
      <c r="N7803" t="s">
        <v>32</v>
      </c>
      <c r="O7803" s="4">
        <v>191746.23</v>
      </c>
      <c r="P7803" t="s">
        <v>23</v>
      </c>
      <c r="Q7803" t="str" cm="1">
        <f t="array" ref="Q7803">_xlfn.IFS(
O7803&lt;50000,"Low Salary (&lt;$50K)",
O7803&lt;90000,"Lower Middle ($50K-$90K)",
O7803&lt;130000,"Middle ($90K-$130K)",
O7803&lt;170000,"Upper Middle ($130K-$170K)",
O7803&gt;=170000,"High Salary (&gt;$170K)"
)</f>
        <v>High Salary (&gt;$170K)</v>
      </c>
      <c r="R7803" t="str" cm="1">
        <f t="array" ref="R7803">_xlfn.IFS(
G7803&lt;=2,"New Customers (0-2Y)",
G7803&lt;=5,"Growing Customers (3-5Y)",
G7803&lt;=8,"Established Customers (6-8Y)",
G7803&lt;=10,"Loyal Customers (9-10Y)"
)</f>
        <v>Established Customers (6-8Y)</v>
      </c>
    </row>
    <row r="7804" spans="1:18" x14ac:dyDescent="0.35">
      <c r="A7804">
        <v>15717962</v>
      </c>
      <c r="B7804" t="s">
        <v>280</v>
      </c>
      <c r="C7804" t="s">
        <v>26</v>
      </c>
      <c r="D7804" t="s">
        <v>39</v>
      </c>
      <c r="E7804">
        <v>63</v>
      </c>
      <c r="F7804" t="s">
        <v>2967</v>
      </c>
      <c r="G7804">
        <v>9</v>
      </c>
      <c r="H7804" s="4">
        <v>111179.83</v>
      </c>
      <c r="I7804" t="s">
        <v>33</v>
      </c>
      <c r="J7804">
        <v>1</v>
      </c>
      <c r="K7804">
        <v>773</v>
      </c>
      <c r="L7804" t="s">
        <v>35</v>
      </c>
      <c r="M7804" t="s">
        <v>21</v>
      </c>
      <c r="N7804" t="s">
        <v>22</v>
      </c>
      <c r="O7804" s="4">
        <v>93091.02</v>
      </c>
      <c r="P7804" t="s">
        <v>28</v>
      </c>
      <c r="Q7804" t="str" cm="1">
        <f t="array" ref="Q7804">_xlfn.IFS(
O7804&lt;50000,"Low Salary (&lt;$50K)",
O7804&lt;90000,"Lower Middle ($50K-$90K)",
O7804&lt;130000,"Middle ($90K-$130K)",
O7804&lt;170000,"Upper Middle ($130K-$170K)",
O7804&gt;=170000,"High Salary (&gt;$170K)"
)</f>
        <v>Middle ($90K-$130K)</v>
      </c>
      <c r="R7804" t="str" cm="1">
        <f t="array" ref="R7804">_xlfn.IFS(
G7804&lt;=2,"New Customers (0-2Y)",
G7804&lt;=5,"Growing Customers (3-5Y)",
G7804&lt;=8,"Established Customers (6-8Y)",
G7804&lt;=10,"Loyal Customers (9-10Y)"
)</f>
        <v>Loyal Customers (9-10Y)</v>
      </c>
    </row>
    <row r="7805" spans="1:18" x14ac:dyDescent="0.35">
      <c r="A7805">
        <v>15691504</v>
      </c>
      <c r="B7805" t="s">
        <v>343</v>
      </c>
      <c r="C7805" t="s">
        <v>42</v>
      </c>
      <c r="D7805" t="s">
        <v>18</v>
      </c>
      <c r="E7805">
        <v>52</v>
      </c>
      <c r="F7805" t="s">
        <v>19</v>
      </c>
      <c r="G7805">
        <v>8</v>
      </c>
      <c r="H7805" s="4">
        <v>124099.13</v>
      </c>
      <c r="I7805" t="s">
        <v>33</v>
      </c>
      <c r="J7805">
        <v>1</v>
      </c>
      <c r="K7805">
        <v>619</v>
      </c>
      <c r="L7805" t="s">
        <v>20</v>
      </c>
      <c r="M7805" t="s">
        <v>27</v>
      </c>
      <c r="N7805" t="s">
        <v>32</v>
      </c>
      <c r="O7805" s="4">
        <v>23904.52</v>
      </c>
      <c r="P7805" t="s">
        <v>28</v>
      </c>
      <c r="Q7805" t="str" cm="1">
        <f t="array" ref="Q7805">_xlfn.IFS(
O7805&lt;50000,"Low Salary (&lt;$50K)",
O7805&lt;90000,"Lower Middle ($50K-$90K)",
O7805&lt;130000,"Middle ($90K-$130K)",
O7805&lt;170000,"Upper Middle ($130K-$170K)",
O7805&gt;=170000,"High Salary (&gt;$170K)"
)</f>
        <v>Low Salary (&lt;$50K)</v>
      </c>
      <c r="R7805" t="str" cm="1">
        <f t="array" ref="R7805">_xlfn.IFS(
G7805&lt;=2,"New Customers (0-2Y)",
G7805&lt;=5,"Growing Customers (3-5Y)",
G7805&lt;=8,"Established Customers (6-8Y)",
G7805&lt;=10,"Loyal Customers (9-10Y)"
)</f>
        <v>Established Customers (6-8Y)</v>
      </c>
    </row>
    <row r="7806" spans="1:18" x14ac:dyDescent="0.35">
      <c r="A7806">
        <v>15693893</v>
      </c>
      <c r="B7806" t="s">
        <v>621</v>
      </c>
      <c r="C7806" t="s">
        <v>42</v>
      </c>
      <c r="D7806" t="s">
        <v>39</v>
      </c>
      <c r="E7806">
        <v>59</v>
      </c>
      <c r="F7806" t="s">
        <v>19</v>
      </c>
      <c r="G7806">
        <v>9</v>
      </c>
      <c r="H7806" s="4">
        <v>122471.09</v>
      </c>
      <c r="I7806" t="s">
        <v>33</v>
      </c>
      <c r="J7806">
        <v>1</v>
      </c>
      <c r="K7806">
        <v>684</v>
      </c>
      <c r="L7806" t="s">
        <v>35</v>
      </c>
      <c r="M7806" t="s">
        <v>27</v>
      </c>
      <c r="N7806" t="s">
        <v>22</v>
      </c>
      <c r="O7806" s="4">
        <v>15807.07</v>
      </c>
      <c r="P7806" t="s">
        <v>28</v>
      </c>
      <c r="Q7806" t="str" cm="1">
        <f t="array" ref="Q7806">_xlfn.IFS(
O7806&lt;50000,"Low Salary (&lt;$50K)",
O7806&lt;90000,"Lower Middle ($50K-$90K)",
O7806&lt;130000,"Middle ($90K-$130K)",
O7806&lt;170000,"Upper Middle ($130K-$170K)",
O7806&gt;=170000,"High Salary (&gt;$170K)"
)</f>
        <v>Low Salary (&lt;$50K)</v>
      </c>
      <c r="R7806" t="str" cm="1">
        <f t="array" ref="R7806">_xlfn.IFS(
G7806&lt;=2,"New Customers (0-2Y)",
G7806&lt;=5,"Growing Customers (3-5Y)",
G7806&lt;=8,"Established Customers (6-8Y)",
G7806&lt;=10,"Loyal Customers (9-10Y)"
)</f>
        <v>Loyal Customers (9-10Y)</v>
      </c>
    </row>
    <row r="7807" spans="1:18" x14ac:dyDescent="0.35">
      <c r="A7807">
        <v>15672499</v>
      </c>
      <c r="B7807" t="s">
        <v>808</v>
      </c>
      <c r="C7807" t="s">
        <v>17</v>
      </c>
      <c r="D7807" t="s">
        <v>39</v>
      </c>
      <c r="E7807">
        <v>34</v>
      </c>
      <c r="F7807" t="s">
        <v>19</v>
      </c>
      <c r="G7807">
        <v>3</v>
      </c>
      <c r="H7807" s="4">
        <v>134692.4</v>
      </c>
      <c r="I7807" t="s">
        <v>33</v>
      </c>
      <c r="J7807">
        <v>2</v>
      </c>
      <c r="K7807">
        <v>635</v>
      </c>
      <c r="L7807" t="s">
        <v>20</v>
      </c>
      <c r="M7807" t="s">
        <v>21</v>
      </c>
      <c r="N7807" t="s">
        <v>22</v>
      </c>
      <c r="O7807" s="4">
        <v>83773.02</v>
      </c>
      <c r="P7807" t="s">
        <v>28</v>
      </c>
      <c r="Q7807" t="str" cm="1">
        <f t="array" ref="Q7807">_xlfn.IFS(
O7807&lt;50000,"Low Salary (&lt;$50K)",
O7807&lt;90000,"Lower Middle ($50K-$90K)",
O7807&lt;130000,"Middle ($90K-$130K)",
O7807&lt;170000,"Upper Middle ($130K-$170K)",
O7807&gt;=170000,"High Salary (&gt;$170K)"
)</f>
        <v>Lower Middle ($50K-$90K)</v>
      </c>
      <c r="R7807" t="str" cm="1">
        <f t="array" ref="R7807">_xlfn.IFS(
G7807&lt;=2,"New Customers (0-2Y)",
G7807&lt;=5,"Growing Customers (3-5Y)",
G7807&lt;=8,"Established Customers (6-8Y)",
G7807&lt;=10,"Loyal Customers (9-10Y)"
)</f>
        <v>Growing Customers (3-5Y)</v>
      </c>
    </row>
    <row r="7808" spans="1:18" x14ac:dyDescent="0.35">
      <c r="A7808">
        <v>15750410</v>
      </c>
      <c r="B7808" t="s">
        <v>498</v>
      </c>
      <c r="C7808" t="s">
        <v>17</v>
      </c>
      <c r="D7808" t="s">
        <v>18</v>
      </c>
      <c r="E7808">
        <v>25</v>
      </c>
      <c r="F7808" t="s">
        <v>43</v>
      </c>
      <c r="G7808">
        <v>4</v>
      </c>
      <c r="H7808" s="4">
        <v>123816.5</v>
      </c>
      <c r="I7808" t="s">
        <v>33</v>
      </c>
      <c r="J7808">
        <v>1</v>
      </c>
      <c r="K7808">
        <v>680</v>
      </c>
      <c r="L7808" t="s">
        <v>35</v>
      </c>
      <c r="M7808" t="s">
        <v>21</v>
      </c>
      <c r="N7808" t="s">
        <v>22</v>
      </c>
      <c r="O7808" s="4">
        <v>90162.35</v>
      </c>
      <c r="P7808" t="s">
        <v>28</v>
      </c>
      <c r="Q7808" t="str" cm="1">
        <f t="array" ref="Q7808">_xlfn.IFS(
O7808&lt;50000,"Low Salary (&lt;$50K)",
O7808&lt;90000,"Lower Middle ($50K-$90K)",
O7808&lt;130000,"Middle ($90K-$130K)",
O7808&lt;170000,"Upper Middle ($130K-$170K)",
O7808&gt;=170000,"High Salary (&gt;$170K)"
)</f>
        <v>Middle ($90K-$130K)</v>
      </c>
      <c r="R7808" t="str" cm="1">
        <f t="array" ref="R7808">_xlfn.IFS(
G7808&lt;=2,"New Customers (0-2Y)",
G7808&lt;=5,"Growing Customers (3-5Y)",
G7808&lt;=8,"Established Customers (6-8Y)",
G7808&lt;=10,"Loyal Customers (9-10Y)"
)</f>
        <v>Growing Customers (3-5Y)</v>
      </c>
    </row>
    <row r="7809" spans="1:18" x14ac:dyDescent="0.35">
      <c r="A7809">
        <v>15568904</v>
      </c>
      <c r="B7809" t="s">
        <v>1481</v>
      </c>
      <c r="C7809" t="s">
        <v>42</v>
      </c>
      <c r="D7809" t="s">
        <v>39</v>
      </c>
      <c r="E7809">
        <v>34</v>
      </c>
      <c r="F7809" t="s">
        <v>19</v>
      </c>
      <c r="G7809">
        <v>3</v>
      </c>
      <c r="H7809" s="4">
        <v>106288.54</v>
      </c>
      <c r="I7809" t="s">
        <v>33</v>
      </c>
      <c r="J7809">
        <v>1</v>
      </c>
      <c r="K7809">
        <v>608</v>
      </c>
      <c r="L7809" t="s">
        <v>20</v>
      </c>
      <c r="M7809" t="s">
        <v>21</v>
      </c>
      <c r="N7809" t="s">
        <v>22</v>
      </c>
      <c r="O7809" s="4">
        <v>36639.25</v>
      </c>
      <c r="P7809" t="s">
        <v>28</v>
      </c>
      <c r="Q7809" t="str" cm="1">
        <f t="array" ref="Q7809">_xlfn.IFS(
O7809&lt;50000,"Low Salary (&lt;$50K)",
O7809&lt;90000,"Lower Middle ($50K-$90K)",
O7809&lt;130000,"Middle ($90K-$130K)",
O7809&lt;170000,"Upper Middle ($130K-$170K)",
O7809&gt;=170000,"High Salary (&gt;$170K)"
)</f>
        <v>Low Salary (&lt;$50K)</v>
      </c>
      <c r="R7809" t="str" cm="1">
        <f t="array" ref="R7809">_xlfn.IFS(
G7809&lt;=2,"New Customers (0-2Y)",
G7809&lt;=5,"Growing Customers (3-5Y)",
G7809&lt;=8,"Established Customers (6-8Y)",
G7809&lt;=10,"Loyal Customers (9-10Y)"
)</f>
        <v>Growing Customers (3-5Y)</v>
      </c>
    </row>
    <row r="7810" spans="1:18" x14ac:dyDescent="0.35">
      <c r="A7810">
        <v>15649033</v>
      </c>
      <c r="B7810" t="s">
        <v>655</v>
      </c>
      <c r="C7810" t="s">
        <v>42</v>
      </c>
      <c r="D7810" t="s">
        <v>18</v>
      </c>
      <c r="E7810">
        <v>55</v>
      </c>
      <c r="F7810" t="s">
        <v>19</v>
      </c>
      <c r="G7810">
        <v>7</v>
      </c>
      <c r="H7810" s="4">
        <v>127723.25</v>
      </c>
      <c r="I7810" t="s">
        <v>33</v>
      </c>
      <c r="J7810">
        <v>2</v>
      </c>
      <c r="K7810">
        <v>603</v>
      </c>
      <c r="L7810" t="s">
        <v>20</v>
      </c>
      <c r="M7810" t="s">
        <v>21</v>
      </c>
      <c r="N7810" t="s">
        <v>32</v>
      </c>
      <c r="O7810" s="4">
        <v>139469.10999999999</v>
      </c>
      <c r="P7810" t="s">
        <v>23</v>
      </c>
      <c r="Q7810" t="str" cm="1">
        <f t="array" ref="Q7810">_xlfn.IFS(
O7810&lt;50000,"Low Salary (&lt;$50K)",
O7810&lt;90000,"Lower Middle ($50K-$90K)",
O7810&lt;130000,"Middle ($90K-$130K)",
O7810&lt;170000,"Upper Middle ($130K-$170K)",
O7810&gt;=170000,"High Salary (&gt;$170K)"
)</f>
        <v>Upper Middle ($130K-$170K)</v>
      </c>
      <c r="R7810" t="str" cm="1">
        <f t="array" ref="R7810">_xlfn.IFS(
G7810&lt;=2,"New Customers (0-2Y)",
G7810&lt;=5,"Growing Customers (3-5Y)",
G7810&lt;=8,"Established Customers (6-8Y)",
G7810&lt;=10,"Loyal Customers (9-10Y)"
)</f>
        <v>Established Customers (6-8Y)</v>
      </c>
    </row>
    <row r="7811" spans="1:18" x14ac:dyDescent="0.35">
      <c r="A7811">
        <v>15780989</v>
      </c>
      <c r="B7811" t="s">
        <v>2606</v>
      </c>
      <c r="C7811" t="s">
        <v>26</v>
      </c>
      <c r="D7811" t="s">
        <v>39</v>
      </c>
      <c r="E7811">
        <v>43</v>
      </c>
      <c r="F7811" t="s">
        <v>19</v>
      </c>
      <c r="G7811">
        <v>2</v>
      </c>
      <c r="H7811" s="4">
        <v>145843.82</v>
      </c>
      <c r="I7811" t="s">
        <v>33</v>
      </c>
      <c r="J7811">
        <v>1</v>
      </c>
      <c r="K7811">
        <v>579</v>
      </c>
      <c r="L7811" t="s">
        <v>31</v>
      </c>
      <c r="M7811" t="s">
        <v>21</v>
      </c>
      <c r="N7811" t="s">
        <v>22</v>
      </c>
      <c r="O7811" s="4">
        <v>198402.37</v>
      </c>
      <c r="P7811" t="s">
        <v>23</v>
      </c>
      <c r="Q7811" t="str" cm="1">
        <f t="array" ref="Q7811">_xlfn.IFS(
O7811&lt;50000,"Low Salary (&lt;$50K)",
O7811&lt;90000,"Lower Middle ($50K-$90K)",
O7811&lt;130000,"Middle ($90K-$130K)",
O7811&lt;170000,"Upper Middle ($130K-$170K)",
O7811&gt;=170000,"High Salary (&gt;$170K)"
)</f>
        <v>High Salary (&gt;$170K)</v>
      </c>
      <c r="R7811" t="str" cm="1">
        <f t="array" ref="R7811">_xlfn.IFS(
G7811&lt;=2,"New Customers (0-2Y)",
G7811&lt;=5,"Growing Customers (3-5Y)",
G7811&lt;=8,"Established Customers (6-8Y)",
G7811&lt;=10,"Loyal Customers (9-10Y)"
)</f>
        <v>New Customers (0-2Y)</v>
      </c>
    </row>
    <row r="7812" spans="1:18" x14ac:dyDescent="0.35">
      <c r="A7812">
        <v>15771059</v>
      </c>
      <c r="B7812" t="s">
        <v>148</v>
      </c>
      <c r="C7812" t="s">
        <v>42</v>
      </c>
      <c r="D7812" t="s">
        <v>18</v>
      </c>
      <c r="E7812">
        <v>34</v>
      </c>
      <c r="F7812" t="s">
        <v>19</v>
      </c>
      <c r="G7812">
        <v>2</v>
      </c>
      <c r="H7812" s="4">
        <v>148200.72</v>
      </c>
      <c r="I7812" t="s">
        <v>33</v>
      </c>
      <c r="J7812">
        <v>1</v>
      </c>
      <c r="K7812">
        <v>756</v>
      </c>
      <c r="L7812" t="s">
        <v>35</v>
      </c>
      <c r="M7812" t="s">
        <v>27</v>
      </c>
      <c r="N7812" t="s">
        <v>32</v>
      </c>
      <c r="O7812" s="4">
        <v>194584.48</v>
      </c>
      <c r="P7812" t="s">
        <v>28</v>
      </c>
      <c r="Q7812" t="str" cm="1">
        <f t="array" ref="Q7812">_xlfn.IFS(
O7812&lt;50000,"Low Salary (&lt;$50K)",
O7812&lt;90000,"Lower Middle ($50K-$90K)",
O7812&lt;130000,"Middle ($90K-$130K)",
O7812&lt;170000,"Upper Middle ($130K-$170K)",
O7812&gt;=170000,"High Salary (&gt;$170K)"
)</f>
        <v>High Salary (&gt;$170K)</v>
      </c>
      <c r="R7812" t="str" cm="1">
        <f t="array" ref="R7812">_xlfn.IFS(
G7812&lt;=2,"New Customers (0-2Y)",
G7812&lt;=5,"Growing Customers (3-5Y)",
G7812&lt;=8,"Established Customers (6-8Y)",
G7812&lt;=10,"Loyal Customers (9-10Y)"
)</f>
        <v>New Customers (0-2Y)</v>
      </c>
    </row>
    <row r="7813" spans="1:18" x14ac:dyDescent="0.35">
      <c r="A7813">
        <v>15687852</v>
      </c>
      <c r="B7813" t="s">
        <v>2442</v>
      </c>
      <c r="C7813" t="s">
        <v>17</v>
      </c>
      <c r="D7813" t="s">
        <v>39</v>
      </c>
      <c r="E7813">
        <v>30</v>
      </c>
      <c r="F7813" t="s">
        <v>19</v>
      </c>
      <c r="G7813">
        <v>2</v>
      </c>
      <c r="H7813" s="4">
        <v>104145.65</v>
      </c>
      <c r="I7813" t="s">
        <v>33</v>
      </c>
      <c r="J7813">
        <v>1</v>
      </c>
      <c r="K7813">
        <v>611</v>
      </c>
      <c r="L7813" t="s">
        <v>20</v>
      </c>
      <c r="M7813" t="s">
        <v>27</v>
      </c>
      <c r="N7813" t="s">
        <v>32</v>
      </c>
      <c r="O7813" s="4">
        <v>159629.64000000001</v>
      </c>
      <c r="P7813" t="s">
        <v>28</v>
      </c>
      <c r="Q7813" t="str" cm="1">
        <f t="array" ref="Q7813">_xlfn.IFS(
O7813&lt;50000,"Low Salary (&lt;$50K)",
O7813&lt;90000,"Lower Middle ($50K-$90K)",
O7813&lt;130000,"Middle ($90K-$130K)",
O7813&lt;170000,"Upper Middle ($130K-$170K)",
O7813&gt;=170000,"High Salary (&gt;$170K)"
)</f>
        <v>Upper Middle ($130K-$170K)</v>
      </c>
      <c r="R7813" t="str" cm="1">
        <f t="array" ref="R7813">_xlfn.IFS(
G7813&lt;=2,"New Customers (0-2Y)",
G7813&lt;=5,"Growing Customers (3-5Y)",
G7813&lt;=8,"Established Customers (6-8Y)",
G7813&lt;=10,"Loyal Customers (9-10Y)"
)</f>
        <v>New Customers (0-2Y)</v>
      </c>
    </row>
    <row r="7814" spans="1:18" x14ac:dyDescent="0.35">
      <c r="A7814">
        <v>15695280</v>
      </c>
      <c r="B7814" t="s">
        <v>135</v>
      </c>
      <c r="C7814" t="s">
        <v>42</v>
      </c>
      <c r="D7814" t="s">
        <v>39</v>
      </c>
      <c r="E7814">
        <v>24</v>
      </c>
      <c r="F7814" t="s">
        <v>43</v>
      </c>
      <c r="G7814">
        <v>8</v>
      </c>
      <c r="H7814" s="4">
        <v>142755.25</v>
      </c>
      <c r="I7814" t="s">
        <v>33</v>
      </c>
      <c r="J7814">
        <v>1</v>
      </c>
      <c r="K7814">
        <v>532</v>
      </c>
      <c r="L7814" t="s">
        <v>31</v>
      </c>
      <c r="M7814" t="s">
        <v>27</v>
      </c>
      <c r="N7814" t="s">
        <v>32</v>
      </c>
      <c r="O7814" s="4">
        <v>34231.480000000003</v>
      </c>
      <c r="P7814" t="s">
        <v>28</v>
      </c>
      <c r="Q7814" t="str" cm="1">
        <f t="array" ref="Q7814">_xlfn.IFS(
O7814&lt;50000,"Low Salary (&lt;$50K)",
O7814&lt;90000,"Lower Middle ($50K-$90K)",
O7814&lt;130000,"Middle ($90K-$130K)",
O7814&lt;170000,"Upper Middle ($130K-$170K)",
O7814&gt;=170000,"High Salary (&gt;$170K)"
)</f>
        <v>Low Salary (&lt;$50K)</v>
      </c>
      <c r="R7814" t="str" cm="1">
        <f t="array" ref="R7814">_xlfn.IFS(
G7814&lt;=2,"New Customers (0-2Y)",
G7814&lt;=5,"Growing Customers (3-5Y)",
G7814&lt;=8,"Established Customers (6-8Y)",
G7814&lt;=10,"Loyal Customers (9-10Y)"
)</f>
        <v>Established Customers (6-8Y)</v>
      </c>
    </row>
    <row r="7815" spans="1:18" x14ac:dyDescent="0.35">
      <c r="A7815">
        <v>15592751</v>
      </c>
      <c r="B7815" t="s">
        <v>1258</v>
      </c>
      <c r="C7815" t="s">
        <v>42</v>
      </c>
      <c r="D7815" t="s">
        <v>18</v>
      </c>
      <c r="E7815">
        <v>63</v>
      </c>
      <c r="F7815" t="s">
        <v>2967</v>
      </c>
      <c r="G7815">
        <v>3</v>
      </c>
      <c r="H7815" s="4">
        <v>81245.789999999994</v>
      </c>
      <c r="I7815" t="s">
        <v>29</v>
      </c>
      <c r="J7815">
        <v>1</v>
      </c>
      <c r="K7815">
        <v>684</v>
      </c>
      <c r="L7815" t="s">
        <v>35</v>
      </c>
      <c r="M7815" t="s">
        <v>21</v>
      </c>
      <c r="N7815" t="s">
        <v>32</v>
      </c>
      <c r="O7815" s="4">
        <v>69643.31</v>
      </c>
      <c r="P7815" t="s">
        <v>23</v>
      </c>
      <c r="Q7815" t="str" cm="1">
        <f t="array" ref="Q7815">_xlfn.IFS(
O7815&lt;50000,"Low Salary (&lt;$50K)",
O7815&lt;90000,"Lower Middle ($50K-$90K)",
O7815&lt;130000,"Middle ($90K-$130K)",
O7815&lt;170000,"Upper Middle ($130K-$170K)",
O7815&gt;=170000,"High Salary (&gt;$170K)"
)</f>
        <v>Lower Middle ($50K-$90K)</v>
      </c>
      <c r="R7815" t="str" cm="1">
        <f t="array" ref="R7815">_xlfn.IFS(
G7815&lt;=2,"New Customers (0-2Y)",
G7815&lt;=5,"Growing Customers (3-5Y)",
G7815&lt;=8,"Established Customers (6-8Y)",
G7815&lt;=10,"Loyal Customers (9-10Y)"
)</f>
        <v>Growing Customers (3-5Y)</v>
      </c>
    </row>
    <row r="7816" spans="1:18" x14ac:dyDescent="0.35">
      <c r="A7816">
        <v>15598338</v>
      </c>
      <c r="B7816" t="s">
        <v>2607</v>
      </c>
      <c r="C7816" t="s">
        <v>42</v>
      </c>
      <c r="D7816" t="s">
        <v>18</v>
      </c>
      <c r="E7816">
        <v>33</v>
      </c>
      <c r="F7816" t="s">
        <v>19</v>
      </c>
      <c r="G7816">
        <v>3</v>
      </c>
      <c r="H7816" s="4">
        <v>168560.46</v>
      </c>
      <c r="I7816" t="s">
        <v>33</v>
      </c>
      <c r="J7816">
        <v>2</v>
      </c>
      <c r="K7816">
        <v>647</v>
      </c>
      <c r="L7816" t="s">
        <v>20</v>
      </c>
      <c r="M7816" t="s">
        <v>27</v>
      </c>
      <c r="N7816" t="s">
        <v>32</v>
      </c>
      <c r="O7816" s="4">
        <v>90270.16</v>
      </c>
      <c r="P7816" t="s">
        <v>28</v>
      </c>
      <c r="Q7816" t="str" cm="1">
        <f t="array" ref="Q7816">_xlfn.IFS(
O7816&lt;50000,"Low Salary (&lt;$50K)",
O7816&lt;90000,"Lower Middle ($50K-$90K)",
O7816&lt;130000,"Middle ($90K-$130K)",
O7816&lt;170000,"Upper Middle ($130K-$170K)",
O7816&gt;=170000,"High Salary (&gt;$170K)"
)</f>
        <v>Middle ($90K-$130K)</v>
      </c>
      <c r="R7816" t="str" cm="1">
        <f t="array" ref="R7816">_xlfn.IFS(
G7816&lt;=2,"New Customers (0-2Y)",
G7816&lt;=5,"Growing Customers (3-5Y)",
G7816&lt;=8,"Established Customers (6-8Y)",
G7816&lt;=10,"Loyal Customers (9-10Y)"
)</f>
        <v>Growing Customers (3-5Y)</v>
      </c>
    </row>
    <row r="7817" spans="1:18" x14ac:dyDescent="0.35">
      <c r="A7817">
        <v>15735784</v>
      </c>
      <c r="B7817" t="s">
        <v>1284</v>
      </c>
      <c r="C7817" t="s">
        <v>17</v>
      </c>
      <c r="D7817" t="s">
        <v>39</v>
      </c>
      <c r="E7817">
        <v>38</v>
      </c>
      <c r="F7817" t="s">
        <v>19</v>
      </c>
      <c r="G7817">
        <v>8</v>
      </c>
      <c r="H7817" s="4">
        <v>0</v>
      </c>
      <c r="I7817" t="s">
        <v>24</v>
      </c>
      <c r="J7817">
        <v>1</v>
      </c>
      <c r="K7817">
        <v>583</v>
      </c>
      <c r="L7817" t="s">
        <v>31</v>
      </c>
      <c r="M7817" t="s">
        <v>21</v>
      </c>
      <c r="N7817" t="s">
        <v>32</v>
      </c>
      <c r="O7817" s="4">
        <v>47848.56</v>
      </c>
      <c r="P7817" t="s">
        <v>28</v>
      </c>
      <c r="Q7817" t="str" cm="1">
        <f t="array" ref="Q7817">_xlfn.IFS(
O7817&lt;50000,"Low Salary (&lt;$50K)",
O7817&lt;90000,"Lower Middle ($50K-$90K)",
O7817&lt;130000,"Middle ($90K-$130K)",
O7817&lt;170000,"Upper Middle ($130K-$170K)",
O7817&gt;=170000,"High Salary (&gt;$170K)"
)</f>
        <v>Low Salary (&lt;$50K)</v>
      </c>
      <c r="R7817" t="str" cm="1">
        <f t="array" ref="R7817">_xlfn.IFS(
G7817&lt;=2,"New Customers (0-2Y)",
G7817&lt;=5,"Growing Customers (3-5Y)",
G7817&lt;=8,"Established Customers (6-8Y)",
G7817&lt;=10,"Loyal Customers (9-10Y)"
)</f>
        <v>Established Customers (6-8Y)</v>
      </c>
    </row>
    <row r="7818" spans="1:18" x14ac:dyDescent="0.35">
      <c r="A7818">
        <v>15629128</v>
      </c>
      <c r="B7818" t="s">
        <v>589</v>
      </c>
      <c r="C7818" t="s">
        <v>42</v>
      </c>
      <c r="D7818" t="s">
        <v>39</v>
      </c>
      <c r="E7818">
        <v>42</v>
      </c>
      <c r="F7818" t="s">
        <v>19</v>
      </c>
      <c r="G7818">
        <v>2</v>
      </c>
      <c r="H7818" s="4">
        <v>132193.94</v>
      </c>
      <c r="I7818" t="s">
        <v>33</v>
      </c>
      <c r="J7818">
        <v>2</v>
      </c>
      <c r="K7818">
        <v>774</v>
      </c>
      <c r="L7818" t="s">
        <v>35</v>
      </c>
      <c r="M7818" t="s">
        <v>21</v>
      </c>
      <c r="N7818" t="s">
        <v>22</v>
      </c>
      <c r="O7818" s="4">
        <v>162865.51999999999</v>
      </c>
      <c r="P7818" t="s">
        <v>28</v>
      </c>
      <c r="Q7818" t="str" cm="1">
        <f t="array" ref="Q7818">_xlfn.IFS(
O7818&lt;50000,"Low Salary (&lt;$50K)",
O7818&lt;90000,"Lower Middle ($50K-$90K)",
O7818&lt;130000,"Middle ($90K-$130K)",
O7818&lt;170000,"Upper Middle ($130K-$170K)",
O7818&gt;=170000,"High Salary (&gt;$170K)"
)</f>
        <v>Upper Middle ($130K-$170K)</v>
      </c>
      <c r="R7818" t="str" cm="1">
        <f t="array" ref="R7818">_xlfn.IFS(
G7818&lt;=2,"New Customers (0-2Y)",
G7818&lt;=5,"Growing Customers (3-5Y)",
G7818&lt;=8,"Established Customers (6-8Y)",
G7818&lt;=10,"Loyal Customers (9-10Y)"
)</f>
        <v>New Customers (0-2Y)</v>
      </c>
    </row>
    <row r="7819" spans="1:18" x14ac:dyDescent="0.35">
      <c r="A7819">
        <v>15642870</v>
      </c>
      <c r="B7819" t="s">
        <v>415</v>
      </c>
      <c r="C7819" t="s">
        <v>17</v>
      </c>
      <c r="D7819" t="s">
        <v>39</v>
      </c>
      <c r="E7819">
        <v>58</v>
      </c>
      <c r="F7819" t="s">
        <v>19</v>
      </c>
      <c r="G7819">
        <v>9</v>
      </c>
      <c r="H7819" s="4">
        <v>0</v>
      </c>
      <c r="I7819" t="s">
        <v>24</v>
      </c>
      <c r="J7819">
        <v>1</v>
      </c>
      <c r="K7819">
        <v>677</v>
      </c>
      <c r="L7819" t="s">
        <v>35</v>
      </c>
      <c r="M7819" t="s">
        <v>27</v>
      </c>
      <c r="N7819" t="s">
        <v>22</v>
      </c>
      <c r="O7819" s="4">
        <v>168650.4</v>
      </c>
      <c r="P7819" t="s">
        <v>28</v>
      </c>
      <c r="Q7819" t="str" cm="1">
        <f t="array" ref="Q7819">_xlfn.IFS(
O7819&lt;50000,"Low Salary (&lt;$50K)",
O7819&lt;90000,"Lower Middle ($50K-$90K)",
O7819&lt;130000,"Middle ($90K-$130K)",
O7819&lt;170000,"Upper Middle ($130K-$170K)",
O7819&gt;=170000,"High Salary (&gt;$170K)"
)</f>
        <v>Upper Middle ($130K-$170K)</v>
      </c>
      <c r="R7819" t="str" cm="1">
        <f t="array" ref="R7819">_xlfn.IFS(
G7819&lt;=2,"New Customers (0-2Y)",
G7819&lt;=5,"Growing Customers (3-5Y)",
G7819&lt;=8,"Established Customers (6-8Y)",
G7819&lt;=10,"Loyal Customers (9-10Y)"
)</f>
        <v>Loyal Customers (9-10Y)</v>
      </c>
    </row>
    <row r="7820" spans="1:18" x14ac:dyDescent="0.35">
      <c r="A7820">
        <v>15637977</v>
      </c>
      <c r="B7820" t="s">
        <v>1942</v>
      </c>
      <c r="C7820" t="s">
        <v>42</v>
      </c>
      <c r="D7820" t="s">
        <v>39</v>
      </c>
      <c r="E7820">
        <v>25</v>
      </c>
      <c r="F7820" t="s">
        <v>43</v>
      </c>
      <c r="G7820">
        <v>8</v>
      </c>
      <c r="H7820" s="4">
        <v>139330.1</v>
      </c>
      <c r="I7820" t="s">
        <v>33</v>
      </c>
      <c r="J7820">
        <v>1</v>
      </c>
      <c r="K7820">
        <v>542</v>
      </c>
      <c r="L7820" t="s">
        <v>31</v>
      </c>
      <c r="M7820" t="s">
        <v>27</v>
      </c>
      <c r="N7820" t="s">
        <v>32</v>
      </c>
      <c r="O7820" s="4">
        <v>54372.37</v>
      </c>
      <c r="P7820" t="s">
        <v>28</v>
      </c>
      <c r="Q7820" t="str" cm="1">
        <f t="array" ref="Q7820">_xlfn.IFS(
O7820&lt;50000,"Low Salary (&lt;$50K)",
O7820&lt;90000,"Lower Middle ($50K-$90K)",
O7820&lt;130000,"Middle ($90K-$130K)",
O7820&lt;170000,"Upper Middle ($130K-$170K)",
O7820&gt;=170000,"High Salary (&gt;$170K)"
)</f>
        <v>Lower Middle ($50K-$90K)</v>
      </c>
      <c r="R7820" t="str" cm="1">
        <f t="array" ref="R7820">_xlfn.IFS(
G7820&lt;=2,"New Customers (0-2Y)",
G7820&lt;=5,"Growing Customers (3-5Y)",
G7820&lt;=8,"Established Customers (6-8Y)",
G7820&lt;=10,"Loyal Customers (9-10Y)"
)</f>
        <v>Established Customers (6-8Y)</v>
      </c>
    </row>
    <row r="7821" spans="1:18" x14ac:dyDescent="0.35">
      <c r="A7821">
        <v>15600792</v>
      </c>
      <c r="B7821" t="s">
        <v>2608</v>
      </c>
      <c r="C7821" t="s">
        <v>26</v>
      </c>
      <c r="D7821" t="s">
        <v>39</v>
      </c>
      <c r="E7821">
        <v>29</v>
      </c>
      <c r="F7821" t="s">
        <v>43</v>
      </c>
      <c r="G7821">
        <v>0</v>
      </c>
      <c r="H7821" s="4">
        <v>0</v>
      </c>
      <c r="I7821" t="s">
        <v>24</v>
      </c>
      <c r="J7821">
        <v>2</v>
      </c>
      <c r="K7821">
        <v>613</v>
      </c>
      <c r="L7821" t="s">
        <v>20</v>
      </c>
      <c r="M7821" t="s">
        <v>27</v>
      </c>
      <c r="N7821" t="s">
        <v>22</v>
      </c>
      <c r="O7821" s="4">
        <v>133897.32</v>
      </c>
      <c r="P7821" t="s">
        <v>28</v>
      </c>
      <c r="Q7821" t="str" cm="1">
        <f t="array" ref="Q7821">_xlfn.IFS(
O7821&lt;50000,"Low Salary (&lt;$50K)",
O7821&lt;90000,"Lower Middle ($50K-$90K)",
O7821&lt;130000,"Middle ($90K-$130K)",
O7821&lt;170000,"Upper Middle ($130K-$170K)",
O7821&gt;=170000,"High Salary (&gt;$170K)"
)</f>
        <v>Upper Middle ($130K-$170K)</v>
      </c>
      <c r="R7821" t="str" cm="1">
        <f t="array" ref="R7821">_xlfn.IFS(
G7821&lt;=2,"New Customers (0-2Y)",
G7821&lt;=5,"Growing Customers (3-5Y)",
G7821&lt;=8,"Established Customers (6-8Y)",
G7821&lt;=10,"Loyal Customers (9-10Y)"
)</f>
        <v>New Customers (0-2Y)</v>
      </c>
    </row>
    <row r="7822" spans="1:18" x14ac:dyDescent="0.35">
      <c r="A7822">
        <v>15576131</v>
      </c>
      <c r="B7822" t="s">
        <v>1213</v>
      </c>
      <c r="C7822" t="s">
        <v>17</v>
      </c>
      <c r="D7822" t="s">
        <v>39</v>
      </c>
      <c r="E7822">
        <v>40</v>
      </c>
      <c r="F7822" t="s">
        <v>19</v>
      </c>
      <c r="G7822">
        <v>5</v>
      </c>
      <c r="H7822" s="4">
        <v>0</v>
      </c>
      <c r="I7822" t="s">
        <v>24</v>
      </c>
      <c r="J7822">
        <v>2</v>
      </c>
      <c r="K7822">
        <v>666</v>
      </c>
      <c r="L7822" t="s">
        <v>35</v>
      </c>
      <c r="M7822" t="s">
        <v>21</v>
      </c>
      <c r="N7822" t="s">
        <v>32</v>
      </c>
      <c r="O7822" s="4">
        <v>147878.04999999999</v>
      </c>
      <c r="P7822" t="s">
        <v>28</v>
      </c>
      <c r="Q7822" t="str" cm="1">
        <f t="array" ref="Q7822">_xlfn.IFS(
O7822&lt;50000,"Low Salary (&lt;$50K)",
O7822&lt;90000,"Lower Middle ($50K-$90K)",
O7822&lt;130000,"Middle ($90K-$130K)",
O7822&lt;170000,"Upper Middle ($130K-$170K)",
O7822&gt;=170000,"High Salary (&gt;$170K)"
)</f>
        <v>Upper Middle ($130K-$170K)</v>
      </c>
      <c r="R7822" t="str" cm="1">
        <f t="array" ref="R7822">_xlfn.IFS(
G7822&lt;=2,"New Customers (0-2Y)",
G7822&lt;=5,"Growing Customers (3-5Y)",
G7822&lt;=8,"Established Customers (6-8Y)",
G7822&lt;=10,"Loyal Customers (9-10Y)"
)</f>
        <v>Growing Customers (3-5Y)</v>
      </c>
    </row>
    <row r="7823" spans="1:18" x14ac:dyDescent="0.35">
      <c r="A7823">
        <v>15686588</v>
      </c>
      <c r="B7823" t="s">
        <v>772</v>
      </c>
      <c r="C7823" t="s">
        <v>17</v>
      </c>
      <c r="D7823" t="s">
        <v>18</v>
      </c>
      <c r="E7823">
        <v>28</v>
      </c>
      <c r="F7823" t="s">
        <v>43</v>
      </c>
      <c r="G7823">
        <v>2</v>
      </c>
      <c r="H7823" s="4">
        <v>134571.5</v>
      </c>
      <c r="I7823" t="s">
        <v>33</v>
      </c>
      <c r="J7823">
        <v>1</v>
      </c>
      <c r="K7823">
        <v>777</v>
      </c>
      <c r="L7823" t="s">
        <v>35</v>
      </c>
      <c r="M7823" t="s">
        <v>27</v>
      </c>
      <c r="N7823" t="s">
        <v>22</v>
      </c>
      <c r="O7823" s="4">
        <v>118313.38</v>
      </c>
      <c r="P7823" t="s">
        <v>28</v>
      </c>
      <c r="Q7823" t="str" cm="1">
        <f t="array" ref="Q7823">_xlfn.IFS(
O7823&lt;50000,"Low Salary (&lt;$50K)",
O7823&lt;90000,"Lower Middle ($50K-$90K)",
O7823&lt;130000,"Middle ($90K-$130K)",
O7823&lt;170000,"Upper Middle ($130K-$170K)",
O7823&gt;=170000,"High Salary (&gt;$170K)"
)</f>
        <v>Middle ($90K-$130K)</v>
      </c>
      <c r="R7823" t="str" cm="1">
        <f t="array" ref="R7823">_xlfn.IFS(
G7823&lt;=2,"New Customers (0-2Y)",
G7823&lt;=5,"Growing Customers (3-5Y)",
G7823&lt;=8,"Established Customers (6-8Y)",
G7823&lt;=10,"Loyal Customers (9-10Y)"
)</f>
        <v>New Customers (0-2Y)</v>
      </c>
    </row>
    <row r="7824" spans="1:18" x14ac:dyDescent="0.35">
      <c r="A7824">
        <v>15761018</v>
      </c>
      <c r="B7824" t="s">
        <v>231</v>
      </c>
      <c r="C7824" t="s">
        <v>42</v>
      </c>
      <c r="D7824" t="s">
        <v>39</v>
      </c>
      <c r="E7824">
        <v>50</v>
      </c>
      <c r="F7824" t="s">
        <v>19</v>
      </c>
      <c r="G7824">
        <v>2</v>
      </c>
      <c r="H7824" s="4">
        <v>143829.20000000001</v>
      </c>
      <c r="I7824" t="s">
        <v>33</v>
      </c>
      <c r="J7824">
        <v>2</v>
      </c>
      <c r="K7824">
        <v>581</v>
      </c>
      <c r="L7824" t="s">
        <v>31</v>
      </c>
      <c r="M7824" t="s">
        <v>21</v>
      </c>
      <c r="N7824" t="s">
        <v>32</v>
      </c>
      <c r="O7824" s="4">
        <v>181224.24</v>
      </c>
      <c r="P7824" t="s">
        <v>23</v>
      </c>
      <c r="Q7824" t="str" cm="1">
        <f t="array" ref="Q7824">_xlfn.IFS(
O7824&lt;50000,"Low Salary (&lt;$50K)",
O7824&lt;90000,"Lower Middle ($50K-$90K)",
O7824&lt;130000,"Middle ($90K-$130K)",
O7824&lt;170000,"Upper Middle ($130K-$170K)",
O7824&gt;=170000,"High Salary (&gt;$170K)"
)</f>
        <v>High Salary (&gt;$170K)</v>
      </c>
      <c r="R7824" t="str" cm="1">
        <f t="array" ref="R7824">_xlfn.IFS(
G7824&lt;=2,"New Customers (0-2Y)",
G7824&lt;=5,"Growing Customers (3-5Y)",
G7824&lt;=8,"Established Customers (6-8Y)",
G7824&lt;=10,"Loyal Customers (9-10Y)"
)</f>
        <v>New Customers (0-2Y)</v>
      </c>
    </row>
    <row r="7825" spans="1:18" x14ac:dyDescent="0.35">
      <c r="A7825">
        <v>15616029</v>
      </c>
      <c r="B7825" t="s">
        <v>1690</v>
      </c>
      <c r="C7825" t="s">
        <v>17</v>
      </c>
      <c r="D7825" t="s">
        <v>39</v>
      </c>
      <c r="E7825">
        <v>32</v>
      </c>
      <c r="F7825" t="s">
        <v>19</v>
      </c>
      <c r="G7825">
        <v>7</v>
      </c>
      <c r="H7825" s="4">
        <v>0</v>
      </c>
      <c r="I7825" t="s">
        <v>24</v>
      </c>
      <c r="J7825">
        <v>2</v>
      </c>
      <c r="K7825">
        <v>705</v>
      </c>
      <c r="L7825" t="s">
        <v>35</v>
      </c>
      <c r="M7825" t="s">
        <v>21</v>
      </c>
      <c r="N7825" t="s">
        <v>32</v>
      </c>
      <c r="O7825" s="4">
        <v>7921.57</v>
      </c>
      <c r="P7825" t="s">
        <v>28</v>
      </c>
      <c r="Q7825" t="str" cm="1">
        <f t="array" ref="Q7825">_xlfn.IFS(
O7825&lt;50000,"Low Salary (&lt;$50K)",
O7825&lt;90000,"Lower Middle ($50K-$90K)",
O7825&lt;130000,"Middle ($90K-$130K)",
O7825&lt;170000,"Upper Middle ($130K-$170K)",
O7825&gt;=170000,"High Salary (&gt;$170K)"
)</f>
        <v>Low Salary (&lt;$50K)</v>
      </c>
      <c r="R7825" t="str" cm="1">
        <f t="array" ref="R7825">_xlfn.IFS(
G7825&lt;=2,"New Customers (0-2Y)",
G7825&lt;=5,"Growing Customers (3-5Y)",
G7825&lt;=8,"Established Customers (6-8Y)",
G7825&lt;=10,"Loyal Customers (9-10Y)"
)</f>
        <v>Established Customers (6-8Y)</v>
      </c>
    </row>
    <row r="7826" spans="1:18" x14ac:dyDescent="0.35">
      <c r="A7826">
        <v>15761149</v>
      </c>
      <c r="B7826" t="s">
        <v>496</v>
      </c>
      <c r="C7826" t="s">
        <v>17</v>
      </c>
      <c r="D7826" t="s">
        <v>18</v>
      </c>
      <c r="E7826">
        <v>44</v>
      </c>
      <c r="F7826" t="s">
        <v>19</v>
      </c>
      <c r="G7826">
        <v>8</v>
      </c>
      <c r="H7826" s="4">
        <v>133444.97</v>
      </c>
      <c r="I7826" t="s">
        <v>33</v>
      </c>
      <c r="J7826">
        <v>1</v>
      </c>
      <c r="K7826">
        <v>673</v>
      </c>
      <c r="L7826" t="s">
        <v>35</v>
      </c>
      <c r="M7826" t="s">
        <v>27</v>
      </c>
      <c r="N7826" t="s">
        <v>22</v>
      </c>
      <c r="O7826" s="4">
        <v>5708.19</v>
      </c>
      <c r="P7826" t="s">
        <v>28</v>
      </c>
      <c r="Q7826" t="str" cm="1">
        <f t="array" ref="Q7826">_xlfn.IFS(
O7826&lt;50000,"Low Salary (&lt;$50K)",
O7826&lt;90000,"Lower Middle ($50K-$90K)",
O7826&lt;130000,"Middle ($90K-$130K)",
O7826&lt;170000,"Upper Middle ($130K-$170K)",
O7826&gt;=170000,"High Salary (&gt;$170K)"
)</f>
        <v>Low Salary (&lt;$50K)</v>
      </c>
      <c r="R7826" t="str" cm="1">
        <f t="array" ref="R7826">_xlfn.IFS(
G7826&lt;=2,"New Customers (0-2Y)",
G7826&lt;=5,"Growing Customers (3-5Y)",
G7826&lt;=8,"Established Customers (6-8Y)",
G7826&lt;=10,"Loyal Customers (9-10Y)"
)</f>
        <v>Established Customers (6-8Y)</v>
      </c>
    </row>
    <row r="7827" spans="1:18" x14ac:dyDescent="0.35">
      <c r="A7827">
        <v>15802758</v>
      </c>
      <c r="B7827" t="s">
        <v>728</v>
      </c>
      <c r="C7827" t="s">
        <v>42</v>
      </c>
      <c r="D7827" t="s">
        <v>18</v>
      </c>
      <c r="E7827">
        <v>23</v>
      </c>
      <c r="F7827" t="s">
        <v>43</v>
      </c>
      <c r="G7827">
        <v>4</v>
      </c>
      <c r="H7827" s="4">
        <v>104753.84</v>
      </c>
      <c r="I7827" t="s">
        <v>33</v>
      </c>
      <c r="J7827">
        <v>2</v>
      </c>
      <c r="K7827">
        <v>594</v>
      </c>
      <c r="L7827" t="s">
        <v>31</v>
      </c>
      <c r="M7827" t="s">
        <v>21</v>
      </c>
      <c r="N7827" t="s">
        <v>32</v>
      </c>
      <c r="O7827" s="4">
        <v>56756.52</v>
      </c>
      <c r="P7827" t="s">
        <v>23</v>
      </c>
      <c r="Q7827" t="str" cm="1">
        <f t="array" ref="Q7827">_xlfn.IFS(
O7827&lt;50000,"Low Salary (&lt;$50K)",
O7827&lt;90000,"Lower Middle ($50K-$90K)",
O7827&lt;130000,"Middle ($90K-$130K)",
O7827&lt;170000,"Upper Middle ($130K-$170K)",
O7827&gt;=170000,"High Salary (&gt;$170K)"
)</f>
        <v>Lower Middle ($50K-$90K)</v>
      </c>
      <c r="R7827" t="str" cm="1">
        <f t="array" ref="R7827">_xlfn.IFS(
G7827&lt;=2,"New Customers (0-2Y)",
G7827&lt;=5,"Growing Customers (3-5Y)",
G7827&lt;=8,"Established Customers (6-8Y)",
G7827&lt;=10,"Loyal Customers (9-10Y)"
)</f>
        <v>Growing Customers (3-5Y)</v>
      </c>
    </row>
    <row r="7828" spans="1:18" x14ac:dyDescent="0.35">
      <c r="A7828">
        <v>15647838</v>
      </c>
      <c r="B7828" t="s">
        <v>804</v>
      </c>
      <c r="C7828" t="s">
        <v>42</v>
      </c>
      <c r="D7828" t="s">
        <v>18</v>
      </c>
      <c r="E7828">
        <v>51</v>
      </c>
      <c r="F7828" t="s">
        <v>19</v>
      </c>
      <c r="G7828">
        <v>2</v>
      </c>
      <c r="H7828" s="4">
        <v>116574.84</v>
      </c>
      <c r="I7828" t="s">
        <v>33</v>
      </c>
      <c r="J7828">
        <v>1</v>
      </c>
      <c r="K7828">
        <v>648</v>
      </c>
      <c r="L7828" t="s">
        <v>20</v>
      </c>
      <c r="M7828" t="s">
        <v>21</v>
      </c>
      <c r="N7828" t="s">
        <v>32</v>
      </c>
      <c r="O7828" s="4">
        <v>4121.04</v>
      </c>
      <c r="P7828" t="s">
        <v>23</v>
      </c>
      <c r="Q7828" t="str" cm="1">
        <f t="array" ref="Q7828">_xlfn.IFS(
O7828&lt;50000,"Low Salary (&lt;$50K)",
O7828&lt;90000,"Lower Middle ($50K-$90K)",
O7828&lt;130000,"Middle ($90K-$130K)",
O7828&lt;170000,"Upper Middle ($130K-$170K)",
O7828&gt;=170000,"High Salary (&gt;$170K)"
)</f>
        <v>Low Salary (&lt;$50K)</v>
      </c>
      <c r="R7828" t="str" cm="1">
        <f t="array" ref="R7828">_xlfn.IFS(
G7828&lt;=2,"New Customers (0-2Y)",
G7828&lt;=5,"Growing Customers (3-5Y)",
G7828&lt;=8,"Established Customers (6-8Y)",
G7828&lt;=10,"Loyal Customers (9-10Y)"
)</f>
        <v>New Customers (0-2Y)</v>
      </c>
    </row>
    <row r="7829" spans="1:18" x14ac:dyDescent="0.35">
      <c r="A7829">
        <v>15735968</v>
      </c>
      <c r="B7829" t="s">
        <v>769</v>
      </c>
      <c r="C7829" t="s">
        <v>17</v>
      </c>
      <c r="D7829" t="s">
        <v>39</v>
      </c>
      <c r="E7829">
        <v>41</v>
      </c>
      <c r="F7829" t="s">
        <v>19</v>
      </c>
      <c r="G7829">
        <v>10</v>
      </c>
      <c r="H7829" s="4">
        <v>0</v>
      </c>
      <c r="I7829" t="s">
        <v>24</v>
      </c>
      <c r="J7829">
        <v>2</v>
      </c>
      <c r="K7829">
        <v>605</v>
      </c>
      <c r="L7829" t="s">
        <v>20</v>
      </c>
      <c r="M7829" t="s">
        <v>27</v>
      </c>
      <c r="N7829" t="s">
        <v>22</v>
      </c>
      <c r="O7829" s="4">
        <v>97213.09</v>
      </c>
      <c r="P7829" t="s">
        <v>28</v>
      </c>
      <c r="Q7829" t="str" cm="1">
        <f t="array" ref="Q7829">_xlfn.IFS(
O7829&lt;50000,"Low Salary (&lt;$50K)",
O7829&lt;90000,"Lower Middle ($50K-$90K)",
O7829&lt;130000,"Middle ($90K-$130K)",
O7829&lt;170000,"Upper Middle ($130K-$170K)",
O7829&gt;=170000,"High Salary (&gt;$170K)"
)</f>
        <v>Middle ($90K-$130K)</v>
      </c>
      <c r="R7829" t="str" cm="1">
        <f t="array" ref="R7829">_xlfn.IFS(
G7829&lt;=2,"New Customers (0-2Y)",
G7829&lt;=5,"Growing Customers (3-5Y)",
G7829&lt;=8,"Established Customers (6-8Y)",
G7829&lt;=10,"Loyal Customers (9-10Y)"
)</f>
        <v>Loyal Customers (9-10Y)</v>
      </c>
    </row>
    <row r="7830" spans="1:18" x14ac:dyDescent="0.35">
      <c r="A7830">
        <v>15581286</v>
      </c>
      <c r="B7830" t="s">
        <v>2512</v>
      </c>
      <c r="C7830" t="s">
        <v>17</v>
      </c>
      <c r="D7830" t="s">
        <v>18</v>
      </c>
      <c r="E7830">
        <v>40</v>
      </c>
      <c r="F7830" t="s">
        <v>19</v>
      </c>
      <c r="G7830">
        <v>9</v>
      </c>
      <c r="H7830" s="4">
        <v>176914.8</v>
      </c>
      <c r="I7830" t="s">
        <v>33</v>
      </c>
      <c r="J7830">
        <v>1</v>
      </c>
      <c r="K7830">
        <v>734</v>
      </c>
      <c r="L7830" t="s">
        <v>35</v>
      </c>
      <c r="M7830" t="s">
        <v>21</v>
      </c>
      <c r="N7830" t="s">
        <v>22</v>
      </c>
      <c r="O7830" s="4">
        <v>12799.23</v>
      </c>
      <c r="P7830" t="s">
        <v>28</v>
      </c>
      <c r="Q7830" t="str" cm="1">
        <f t="array" ref="Q7830">_xlfn.IFS(
O7830&lt;50000,"Low Salary (&lt;$50K)",
O7830&lt;90000,"Lower Middle ($50K-$90K)",
O7830&lt;130000,"Middle ($90K-$130K)",
O7830&lt;170000,"Upper Middle ($130K-$170K)",
O7830&gt;=170000,"High Salary (&gt;$170K)"
)</f>
        <v>Low Salary (&lt;$50K)</v>
      </c>
      <c r="R7830" t="str" cm="1">
        <f t="array" ref="R7830">_xlfn.IFS(
G7830&lt;=2,"New Customers (0-2Y)",
G7830&lt;=5,"Growing Customers (3-5Y)",
G7830&lt;=8,"Established Customers (6-8Y)",
G7830&lt;=10,"Loyal Customers (9-10Y)"
)</f>
        <v>Loyal Customers (9-10Y)</v>
      </c>
    </row>
    <row r="7831" spans="1:18" x14ac:dyDescent="0.35">
      <c r="A7831">
        <v>15625445</v>
      </c>
      <c r="B7831" t="s">
        <v>883</v>
      </c>
      <c r="C7831" t="s">
        <v>17</v>
      </c>
      <c r="D7831" t="s">
        <v>18</v>
      </c>
      <c r="E7831">
        <v>36</v>
      </c>
      <c r="F7831" t="s">
        <v>19</v>
      </c>
      <c r="G7831">
        <v>8</v>
      </c>
      <c r="H7831" s="4">
        <v>68348.179999999993</v>
      </c>
      <c r="I7831" t="s">
        <v>29</v>
      </c>
      <c r="J7831">
        <v>2</v>
      </c>
      <c r="K7831">
        <v>572</v>
      </c>
      <c r="L7831" t="s">
        <v>31</v>
      </c>
      <c r="M7831" t="s">
        <v>27</v>
      </c>
      <c r="N7831" t="s">
        <v>22</v>
      </c>
      <c r="O7831" s="4">
        <v>50400.32</v>
      </c>
      <c r="P7831" t="s">
        <v>28</v>
      </c>
      <c r="Q7831" t="str" cm="1">
        <f t="array" ref="Q7831">_xlfn.IFS(
O7831&lt;50000,"Low Salary (&lt;$50K)",
O7831&lt;90000,"Lower Middle ($50K-$90K)",
O7831&lt;130000,"Middle ($90K-$130K)",
O7831&lt;170000,"Upper Middle ($130K-$170K)",
O7831&gt;=170000,"High Salary (&gt;$170K)"
)</f>
        <v>Lower Middle ($50K-$90K)</v>
      </c>
      <c r="R7831" t="str" cm="1">
        <f t="array" ref="R7831">_xlfn.IFS(
G7831&lt;=2,"New Customers (0-2Y)",
G7831&lt;=5,"Growing Customers (3-5Y)",
G7831&lt;=8,"Established Customers (6-8Y)",
G7831&lt;=10,"Loyal Customers (9-10Y)"
)</f>
        <v>Established Customers (6-8Y)</v>
      </c>
    </row>
    <row r="7832" spans="1:18" x14ac:dyDescent="0.35">
      <c r="A7832">
        <v>15600173</v>
      </c>
      <c r="B7832" t="s">
        <v>405</v>
      </c>
      <c r="C7832" t="s">
        <v>17</v>
      </c>
      <c r="D7832" t="s">
        <v>18</v>
      </c>
      <c r="E7832">
        <v>33</v>
      </c>
      <c r="F7832" t="s">
        <v>19</v>
      </c>
      <c r="G7832">
        <v>9</v>
      </c>
      <c r="H7832" s="4">
        <v>0</v>
      </c>
      <c r="I7832" t="s">
        <v>24</v>
      </c>
      <c r="J7832">
        <v>2</v>
      </c>
      <c r="K7832">
        <v>595</v>
      </c>
      <c r="L7832" t="s">
        <v>31</v>
      </c>
      <c r="M7832" t="s">
        <v>21</v>
      </c>
      <c r="N7832" t="s">
        <v>22</v>
      </c>
      <c r="O7832" s="4">
        <v>41447.86</v>
      </c>
      <c r="P7832" t="s">
        <v>28</v>
      </c>
      <c r="Q7832" t="str" cm="1">
        <f t="array" ref="Q7832">_xlfn.IFS(
O7832&lt;50000,"Low Salary (&lt;$50K)",
O7832&lt;90000,"Lower Middle ($50K-$90K)",
O7832&lt;130000,"Middle ($90K-$130K)",
O7832&lt;170000,"Upper Middle ($130K-$170K)",
O7832&gt;=170000,"High Salary (&gt;$170K)"
)</f>
        <v>Low Salary (&lt;$50K)</v>
      </c>
      <c r="R7832" t="str" cm="1">
        <f t="array" ref="R7832">_xlfn.IFS(
G7832&lt;=2,"New Customers (0-2Y)",
G7832&lt;=5,"Growing Customers (3-5Y)",
G7832&lt;=8,"Established Customers (6-8Y)",
G7832&lt;=10,"Loyal Customers (9-10Y)"
)</f>
        <v>Loyal Customers (9-10Y)</v>
      </c>
    </row>
    <row r="7833" spans="1:18" x14ac:dyDescent="0.35">
      <c r="A7833">
        <v>15635143</v>
      </c>
      <c r="B7833" t="s">
        <v>2609</v>
      </c>
      <c r="C7833" t="s">
        <v>17</v>
      </c>
      <c r="D7833" t="s">
        <v>39</v>
      </c>
      <c r="E7833">
        <v>42</v>
      </c>
      <c r="F7833" t="s">
        <v>19</v>
      </c>
      <c r="G7833">
        <v>2</v>
      </c>
      <c r="H7833" s="4">
        <v>56726.83</v>
      </c>
      <c r="I7833" t="s">
        <v>29</v>
      </c>
      <c r="J7833">
        <v>2</v>
      </c>
      <c r="K7833">
        <v>749</v>
      </c>
      <c r="L7833" t="s">
        <v>35</v>
      </c>
      <c r="M7833" t="s">
        <v>27</v>
      </c>
      <c r="N7833" t="s">
        <v>22</v>
      </c>
      <c r="O7833" s="4">
        <v>185543.35</v>
      </c>
      <c r="P7833" t="s">
        <v>28</v>
      </c>
      <c r="Q7833" t="str" cm="1">
        <f t="array" ref="Q7833">_xlfn.IFS(
O7833&lt;50000,"Low Salary (&lt;$50K)",
O7833&lt;90000,"Lower Middle ($50K-$90K)",
O7833&lt;130000,"Middle ($90K-$130K)",
O7833&lt;170000,"Upper Middle ($130K-$170K)",
O7833&gt;=170000,"High Salary (&gt;$170K)"
)</f>
        <v>High Salary (&gt;$170K)</v>
      </c>
      <c r="R7833" t="str" cm="1">
        <f t="array" ref="R7833">_xlfn.IFS(
G7833&lt;=2,"New Customers (0-2Y)",
G7833&lt;=5,"Growing Customers (3-5Y)",
G7833&lt;=8,"Established Customers (6-8Y)",
G7833&lt;=10,"Loyal Customers (9-10Y)"
)</f>
        <v>New Customers (0-2Y)</v>
      </c>
    </row>
    <row r="7834" spans="1:18" x14ac:dyDescent="0.35">
      <c r="A7834">
        <v>15664849</v>
      </c>
      <c r="B7834" t="s">
        <v>2610</v>
      </c>
      <c r="C7834" t="s">
        <v>26</v>
      </c>
      <c r="D7834" t="s">
        <v>39</v>
      </c>
      <c r="E7834">
        <v>46</v>
      </c>
      <c r="F7834" t="s">
        <v>19</v>
      </c>
      <c r="G7834">
        <v>3</v>
      </c>
      <c r="H7834" s="4">
        <v>65269.23</v>
      </c>
      <c r="I7834" t="s">
        <v>29</v>
      </c>
      <c r="J7834">
        <v>1</v>
      </c>
      <c r="K7834">
        <v>573</v>
      </c>
      <c r="L7834" t="s">
        <v>31</v>
      </c>
      <c r="M7834" t="s">
        <v>27</v>
      </c>
      <c r="N7834" t="s">
        <v>22</v>
      </c>
      <c r="O7834" s="4">
        <v>189988.65</v>
      </c>
      <c r="P7834" t="s">
        <v>23</v>
      </c>
      <c r="Q7834" t="str" cm="1">
        <f t="array" ref="Q7834">_xlfn.IFS(
O7834&lt;50000,"Low Salary (&lt;$50K)",
O7834&lt;90000,"Lower Middle ($50K-$90K)",
O7834&lt;130000,"Middle ($90K-$130K)",
O7834&lt;170000,"Upper Middle ($130K-$170K)",
O7834&gt;=170000,"High Salary (&gt;$170K)"
)</f>
        <v>High Salary (&gt;$170K)</v>
      </c>
      <c r="R7834" t="str" cm="1">
        <f t="array" ref="R7834">_xlfn.IFS(
G7834&lt;=2,"New Customers (0-2Y)",
G7834&lt;=5,"Growing Customers (3-5Y)",
G7834&lt;=8,"Established Customers (6-8Y)",
G7834&lt;=10,"Loyal Customers (9-10Y)"
)</f>
        <v>Growing Customers (3-5Y)</v>
      </c>
    </row>
    <row r="7835" spans="1:18" x14ac:dyDescent="0.35">
      <c r="A7835">
        <v>15762455</v>
      </c>
      <c r="B7835" t="s">
        <v>741</v>
      </c>
      <c r="C7835" t="s">
        <v>26</v>
      </c>
      <c r="D7835" t="s">
        <v>39</v>
      </c>
      <c r="E7835">
        <v>33</v>
      </c>
      <c r="F7835" t="s">
        <v>19</v>
      </c>
      <c r="G7835">
        <v>6</v>
      </c>
      <c r="H7835" s="4">
        <v>66220.17</v>
      </c>
      <c r="I7835" t="s">
        <v>29</v>
      </c>
      <c r="J7835">
        <v>1</v>
      </c>
      <c r="K7835">
        <v>624</v>
      </c>
      <c r="L7835" t="s">
        <v>20</v>
      </c>
      <c r="M7835" t="s">
        <v>27</v>
      </c>
      <c r="N7835" t="s">
        <v>22</v>
      </c>
      <c r="O7835" s="4">
        <v>170819.01</v>
      </c>
      <c r="P7835" t="s">
        <v>28</v>
      </c>
      <c r="Q7835" t="str" cm="1">
        <f t="array" ref="Q7835">_xlfn.IFS(
O7835&lt;50000,"Low Salary (&lt;$50K)",
O7835&lt;90000,"Lower Middle ($50K-$90K)",
O7835&lt;130000,"Middle ($90K-$130K)",
O7835&lt;170000,"Upper Middle ($130K-$170K)",
O7835&gt;=170000,"High Salary (&gt;$170K)"
)</f>
        <v>High Salary (&gt;$170K)</v>
      </c>
      <c r="R7835" t="str" cm="1">
        <f t="array" ref="R7835">_xlfn.IFS(
G7835&lt;=2,"New Customers (0-2Y)",
G7835&lt;=5,"Growing Customers (3-5Y)",
G7835&lt;=8,"Established Customers (6-8Y)",
G7835&lt;=10,"Loyal Customers (9-10Y)"
)</f>
        <v>Established Customers (6-8Y)</v>
      </c>
    </row>
    <row r="7836" spans="1:18" x14ac:dyDescent="0.35">
      <c r="A7836">
        <v>15797165</v>
      </c>
      <c r="B7836" t="s">
        <v>651</v>
      </c>
      <c r="C7836" t="s">
        <v>17</v>
      </c>
      <c r="D7836" t="s">
        <v>39</v>
      </c>
      <c r="E7836">
        <v>56</v>
      </c>
      <c r="F7836" t="s">
        <v>19</v>
      </c>
      <c r="G7836">
        <v>9</v>
      </c>
      <c r="H7836" s="4">
        <v>0</v>
      </c>
      <c r="I7836" t="s">
        <v>24</v>
      </c>
      <c r="J7836">
        <v>1</v>
      </c>
      <c r="K7836">
        <v>703</v>
      </c>
      <c r="L7836" t="s">
        <v>35</v>
      </c>
      <c r="M7836" t="s">
        <v>27</v>
      </c>
      <c r="N7836" t="s">
        <v>32</v>
      </c>
      <c r="O7836" s="4">
        <v>85547.33</v>
      </c>
      <c r="P7836" t="s">
        <v>23</v>
      </c>
      <c r="Q7836" t="str" cm="1">
        <f t="array" ref="Q7836">_xlfn.IFS(
O7836&lt;50000,"Low Salary (&lt;$50K)",
O7836&lt;90000,"Lower Middle ($50K-$90K)",
O7836&lt;130000,"Middle ($90K-$130K)",
O7836&lt;170000,"Upper Middle ($130K-$170K)",
O7836&gt;=170000,"High Salary (&gt;$170K)"
)</f>
        <v>Lower Middle ($50K-$90K)</v>
      </c>
      <c r="R7836" t="str" cm="1">
        <f t="array" ref="R7836">_xlfn.IFS(
G7836&lt;=2,"New Customers (0-2Y)",
G7836&lt;=5,"Growing Customers (3-5Y)",
G7836&lt;=8,"Established Customers (6-8Y)",
G7836&lt;=10,"Loyal Customers (9-10Y)"
)</f>
        <v>Loyal Customers (9-10Y)</v>
      </c>
    </row>
    <row r="7837" spans="1:18" x14ac:dyDescent="0.35">
      <c r="A7837">
        <v>15788189</v>
      </c>
      <c r="B7837" t="s">
        <v>269</v>
      </c>
      <c r="C7837" t="s">
        <v>17</v>
      </c>
      <c r="D7837" t="s">
        <v>18</v>
      </c>
      <c r="E7837">
        <v>41</v>
      </c>
      <c r="F7837" t="s">
        <v>19</v>
      </c>
      <c r="G7837">
        <v>8</v>
      </c>
      <c r="H7837" s="4">
        <v>96147.55</v>
      </c>
      <c r="I7837" t="s">
        <v>29</v>
      </c>
      <c r="J7837">
        <v>1</v>
      </c>
      <c r="K7837">
        <v>665</v>
      </c>
      <c r="L7837" t="s">
        <v>35</v>
      </c>
      <c r="M7837" t="s">
        <v>21</v>
      </c>
      <c r="N7837" t="s">
        <v>32</v>
      </c>
      <c r="O7837" s="4">
        <v>137037.97</v>
      </c>
      <c r="P7837" t="s">
        <v>28</v>
      </c>
      <c r="Q7837" t="str" cm="1">
        <f t="array" ref="Q7837">_xlfn.IFS(
O7837&lt;50000,"Low Salary (&lt;$50K)",
O7837&lt;90000,"Lower Middle ($50K-$90K)",
O7837&lt;130000,"Middle ($90K-$130K)",
O7837&lt;170000,"Upper Middle ($130K-$170K)",
O7837&gt;=170000,"High Salary (&gt;$170K)"
)</f>
        <v>Upper Middle ($130K-$170K)</v>
      </c>
      <c r="R7837" t="str" cm="1">
        <f t="array" ref="R7837">_xlfn.IFS(
G7837&lt;=2,"New Customers (0-2Y)",
G7837&lt;=5,"Growing Customers (3-5Y)",
G7837&lt;=8,"Established Customers (6-8Y)",
G7837&lt;=10,"Loyal Customers (9-10Y)"
)</f>
        <v>Established Customers (6-8Y)</v>
      </c>
    </row>
    <row r="7838" spans="1:18" x14ac:dyDescent="0.35">
      <c r="A7838">
        <v>15780492</v>
      </c>
      <c r="B7838" t="s">
        <v>856</v>
      </c>
      <c r="C7838" t="s">
        <v>17</v>
      </c>
      <c r="D7838" t="s">
        <v>39</v>
      </c>
      <c r="E7838">
        <v>42</v>
      </c>
      <c r="F7838" t="s">
        <v>19</v>
      </c>
      <c r="G7838">
        <v>4</v>
      </c>
      <c r="H7838" s="4">
        <v>0</v>
      </c>
      <c r="I7838" t="s">
        <v>24</v>
      </c>
      <c r="J7838">
        <v>2</v>
      </c>
      <c r="K7838">
        <v>648</v>
      </c>
      <c r="L7838" t="s">
        <v>20</v>
      </c>
      <c r="M7838" t="s">
        <v>21</v>
      </c>
      <c r="N7838" t="s">
        <v>32</v>
      </c>
      <c r="O7838" s="4">
        <v>19283.14</v>
      </c>
      <c r="P7838" t="s">
        <v>28</v>
      </c>
      <c r="Q7838" t="str" cm="1">
        <f t="array" ref="Q7838">_xlfn.IFS(
O7838&lt;50000,"Low Salary (&lt;$50K)",
O7838&lt;90000,"Lower Middle ($50K-$90K)",
O7838&lt;130000,"Middle ($90K-$130K)",
O7838&lt;170000,"Upper Middle ($130K-$170K)",
O7838&gt;=170000,"High Salary (&gt;$170K)"
)</f>
        <v>Low Salary (&lt;$50K)</v>
      </c>
      <c r="R7838" t="str" cm="1">
        <f t="array" ref="R7838">_xlfn.IFS(
G7838&lt;=2,"New Customers (0-2Y)",
G7838&lt;=5,"Growing Customers (3-5Y)",
G7838&lt;=8,"Established Customers (6-8Y)",
G7838&lt;=10,"Loyal Customers (9-10Y)"
)</f>
        <v>Growing Customers (3-5Y)</v>
      </c>
    </row>
    <row r="7839" spans="1:18" x14ac:dyDescent="0.35">
      <c r="A7839">
        <v>15678497</v>
      </c>
      <c r="B7839" t="s">
        <v>2611</v>
      </c>
      <c r="C7839" t="s">
        <v>26</v>
      </c>
      <c r="D7839" t="s">
        <v>39</v>
      </c>
      <c r="E7839">
        <v>48</v>
      </c>
      <c r="F7839" t="s">
        <v>19</v>
      </c>
      <c r="G7839">
        <v>2</v>
      </c>
      <c r="H7839" s="4">
        <v>0</v>
      </c>
      <c r="I7839" t="s">
        <v>24</v>
      </c>
      <c r="J7839">
        <v>1</v>
      </c>
      <c r="K7839">
        <v>850</v>
      </c>
      <c r="L7839" t="s">
        <v>37</v>
      </c>
      <c r="M7839" t="s">
        <v>21</v>
      </c>
      <c r="N7839" t="s">
        <v>32</v>
      </c>
      <c r="O7839" s="4">
        <v>169425.3</v>
      </c>
      <c r="P7839" t="s">
        <v>23</v>
      </c>
      <c r="Q7839" t="str" cm="1">
        <f t="array" ref="Q7839">_xlfn.IFS(
O7839&lt;50000,"Low Salary (&lt;$50K)",
O7839&lt;90000,"Lower Middle ($50K-$90K)",
O7839&lt;130000,"Middle ($90K-$130K)",
O7839&lt;170000,"Upper Middle ($130K-$170K)",
O7839&gt;=170000,"High Salary (&gt;$170K)"
)</f>
        <v>Upper Middle ($130K-$170K)</v>
      </c>
      <c r="R7839" t="str" cm="1">
        <f t="array" ref="R7839">_xlfn.IFS(
G7839&lt;=2,"New Customers (0-2Y)",
G7839&lt;=5,"Growing Customers (3-5Y)",
G7839&lt;=8,"Established Customers (6-8Y)",
G7839&lt;=10,"Loyal Customers (9-10Y)"
)</f>
        <v>New Customers (0-2Y)</v>
      </c>
    </row>
    <row r="7840" spans="1:18" x14ac:dyDescent="0.35">
      <c r="A7840">
        <v>15588560</v>
      </c>
      <c r="B7840" t="s">
        <v>336</v>
      </c>
      <c r="C7840" t="s">
        <v>42</v>
      </c>
      <c r="D7840" t="s">
        <v>18</v>
      </c>
      <c r="E7840">
        <v>32</v>
      </c>
      <c r="F7840" t="s">
        <v>19</v>
      </c>
      <c r="G7840">
        <v>8</v>
      </c>
      <c r="H7840" s="4">
        <v>145330.43</v>
      </c>
      <c r="I7840" t="s">
        <v>33</v>
      </c>
      <c r="J7840">
        <v>1</v>
      </c>
      <c r="K7840">
        <v>569</v>
      </c>
      <c r="L7840" t="s">
        <v>31</v>
      </c>
      <c r="M7840" t="s">
        <v>21</v>
      </c>
      <c r="N7840" t="s">
        <v>22</v>
      </c>
      <c r="O7840" s="4">
        <v>132038.65</v>
      </c>
      <c r="P7840" t="s">
        <v>28</v>
      </c>
      <c r="Q7840" t="str" cm="1">
        <f t="array" ref="Q7840">_xlfn.IFS(
O7840&lt;50000,"Low Salary (&lt;$50K)",
O7840&lt;90000,"Lower Middle ($50K-$90K)",
O7840&lt;130000,"Middle ($90K-$130K)",
O7840&lt;170000,"Upper Middle ($130K-$170K)",
O7840&gt;=170000,"High Salary (&gt;$170K)"
)</f>
        <v>Upper Middle ($130K-$170K)</v>
      </c>
      <c r="R7840" t="str" cm="1">
        <f t="array" ref="R7840">_xlfn.IFS(
G7840&lt;=2,"New Customers (0-2Y)",
G7840&lt;=5,"Growing Customers (3-5Y)",
G7840&lt;=8,"Established Customers (6-8Y)",
G7840&lt;=10,"Loyal Customers (9-10Y)"
)</f>
        <v>Established Customers (6-8Y)</v>
      </c>
    </row>
    <row r="7841" spans="1:18" x14ac:dyDescent="0.35">
      <c r="A7841">
        <v>15606003</v>
      </c>
      <c r="B7841" t="s">
        <v>1627</v>
      </c>
      <c r="C7841" t="s">
        <v>17</v>
      </c>
      <c r="D7841" t="s">
        <v>18</v>
      </c>
      <c r="E7841">
        <v>21</v>
      </c>
      <c r="F7841" t="s">
        <v>43</v>
      </c>
      <c r="G7841">
        <v>3</v>
      </c>
      <c r="H7841" s="4">
        <v>0</v>
      </c>
      <c r="I7841" t="s">
        <v>24</v>
      </c>
      <c r="J7841">
        <v>2</v>
      </c>
      <c r="K7841">
        <v>566</v>
      </c>
      <c r="L7841" t="s">
        <v>31</v>
      </c>
      <c r="M7841" t="s">
        <v>21</v>
      </c>
      <c r="N7841" t="s">
        <v>22</v>
      </c>
      <c r="O7841" s="4">
        <v>3626.47</v>
      </c>
      <c r="P7841" t="s">
        <v>28</v>
      </c>
      <c r="Q7841" t="str" cm="1">
        <f t="array" ref="Q7841">_xlfn.IFS(
O7841&lt;50000,"Low Salary (&lt;$50K)",
O7841&lt;90000,"Lower Middle ($50K-$90K)",
O7841&lt;130000,"Middle ($90K-$130K)",
O7841&lt;170000,"Upper Middle ($130K-$170K)",
O7841&gt;=170000,"High Salary (&gt;$170K)"
)</f>
        <v>Low Salary (&lt;$50K)</v>
      </c>
      <c r="R7841" t="str" cm="1">
        <f t="array" ref="R7841">_xlfn.IFS(
G7841&lt;=2,"New Customers (0-2Y)",
G7841&lt;=5,"Growing Customers (3-5Y)",
G7841&lt;=8,"Established Customers (6-8Y)",
G7841&lt;=10,"Loyal Customers (9-10Y)"
)</f>
        <v>Growing Customers (3-5Y)</v>
      </c>
    </row>
    <row r="7842" spans="1:18" x14ac:dyDescent="0.35">
      <c r="A7842">
        <v>15611756</v>
      </c>
      <c r="B7842" t="s">
        <v>815</v>
      </c>
      <c r="C7842" t="s">
        <v>42</v>
      </c>
      <c r="D7842" t="s">
        <v>18</v>
      </c>
      <c r="E7842">
        <v>47</v>
      </c>
      <c r="F7842" t="s">
        <v>19</v>
      </c>
      <c r="G7842">
        <v>4</v>
      </c>
      <c r="H7842" s="4">
        <v>124192.28</v>
      </c>
      <c r="I7842" t="s">
        <v>33</v>
      </c>
      <c r="J7842">
        <v>2</v>
      </c>
      <c r="K7842">
        <v>537</v>
      </c>
      <c r="L7842" t="s">
        <v>31</v>
      </c>
      <c r="M7842" t="s">
        <v>21</v>
      </c>
      <c r="N7842" t="s">
        <v>22</v>
      </c>
      <c r="O7842" s="4">
        <v>50881.51</v>
      </c>
      <c r="P7842" t="s">
        <v>28</v>
      </c>
      <c r="Q7842" t="str" cm="1">
        <f t="array" ref="Q7842">_xlfn.IFS(
O7842&lt;50000,"Low Salary (&lt;$50K)",
O7842&lt;90000,"Lower Middle ($50K-$90K)",
O7842&lt;130000,"Middle ($90K-$130K)",
O7842&lt;170000,"Upper Middle ($130K-$170K)",
O7842&gt;=170000,"High Salary (&gt;$170K)"
)</f>
        <v>Lower Middle ($50K-$90K)</v>
      </c>
      <c r="R7842" t="str" cm="1">
        <f t="array" ref="R7842">_xlfn.IFS(
G7842&lt;=2,"New Customers (0-2Y)",
G7842&lt;=5,"Growing Customers (3-5Y)",
G7842&lt;=8,"Established Customers (6-8Y)",
G7842&lt;=10,"Loyal Customers (9-10Y)"
)</f>
        <v>Growing Customers (3-5Y)</v>
      </c>
    </row>
    <row r="7843" spans="1:18" x14ac:dyDescent="0.35">
      <c r="A7843">
        <v>15789563</v>
      </c>
      <c r="B7843" t="s">
        <v>1121</v>
      </c>
      <c r="C7843" t="s">
        <v>42</v>
      </c>
      <c r="D7843" t="s">
        <v>18</v>
      </c>
      <c r="E7843">
        <v>46</v>
      </c>
      <c r="F7843" t="s">
        <v>19</v>
      </c>
      <c r="G7843">
        <v>7</v>
      </c>
      <c r="H7843" s="4">
        <v>111288.18</v>
      </c>
      <c r="I7843" t="s">
        <v>33</v>
      </c>
      <c r="J7843">
        <v>1</v>
      </c>
      <c r="K7843">
        <v>706</v>
      </c>
      <c r="L7843" t="s">
        <v>35</v>
      </c>
      <c r="M7843" t="s">
        <v>21</v>
      </c>
      <c r="N7843" t="s">
        <v>22</v>
      </c>
      <c r="O7843" s="4">
        <v>149170.25</v>
      </c>
      <c r="P7843" t="s">
        <v>23</v>
      </c>
      <c r="Q7843" t="str" cm="1">
        <f t="array" ref="Q7843">_xlfn.IFS(
O7843&lt;50000,"Low Salary (&lt;$50K)",
O7843&lt;90000,"Lower Middle ($50K-$90K)",
O7843&lt;130000,"Middle ($90K-$130K)",
O7843&lt;170000,"Upper Middle ($130K-$170K)",
O7843&gt;=170000,"High Salary (&gt;$170K)"
)</f>
        <v>Upper Middle ($130K-$170K)</v>
      </c>
      <c r="R7843" t="str" cm="1">
        <f t="array" ref="R7843">_xlfn.IFS(
G7843&lt;=2,"New Customers (0-2Y)",
G7843&lt;=5,"Growing Customers (3-5Y)",
G7843&lt;=8,"Established Customers (6-8Y)",
G7843&lt;=10,"Loyal Customers (9-10Y)"
)</f>
        <v>Established Customers (6-8Y)</v>
      </c>
    </row>
    <row r="7844" spans="1:18" x14ac:dyDescent="0.35">
      <c r="A7844">
        <v>15702416</v>
      </c>
      <c r="B7844" t="s">
        <v>2612</v>
      </c>
      <c r="C7844" t="s">
        <v>17</v>
      </c>
      <c r="D7844" t="s">
        <v>39</v>
      </c>
      <c r="E7844">
        <v>43</v>
      </c>
      <c r="F7844" t="s">
        <v>19</v>
      </c>
      <c r="G7844">
        <v>7</v>
      </c>
      <c r="H7844" s="4">
        <v>107805.67</v>
      </c>
      <c r="I7844" t="s">
        <v>33</v>
      </c>
      <c r="J7844">
        <v>1</v>
      </c>
      <c r="K7844">
        <v>734</v>
      </c>
      <c r="L7844" t="s">
        <v>35</v>
      </c>
      <c r="M7844" t="s">
        <v>27</v>
      </c>
      <c r="N7844" t="s">
        <v>32</v>
      </c>
      <c r="O7844" s="4">
        <v>182505.68</v>
      </c>
      <c r="P7844" t="s">
        <v>28</v>
      </c>
      <c r="Q7844" t="str" cm="1">
        <f t="array" ref="Q7844">_xlfn.IFS(
O7844&lt;50000,"Low Salary (&lt;$50K)",
O7844&lt;90000,"Lower Middle ($50K-$90K)",
O7844&lt;130000,"Middle ($90K-$130K)",
O7844&lt;170000,"Upper Middle ($130K-$170K)",
O7844&gt;=170000,"High Salary (&gt;$170K)"
)</f>
        <v>High Salary (&gt;$170K)</v>
      </c>
      <c r="R7844" t="str" cm="1">
        <f t="array" ref="R7844">_xlfn.IFS(
G7844&lt;=2,"New Customers (0-2Y)",
G7844&lt;=5,"Growing Customers (3-5Y)",
G7844&lt;=8,"Established Customers (6-8Y)",
G7844&lt;=10,"Loyal Customers (9-10Y)"
)</f>
        <v>Established Customers (6-8Y)</v>
      </c>
    </row>
    <row r="7845" spans="1:18" x14ac:dyDescent="0.35">
      <c r="A7845">
        <v>15766288</v>
      </c>
      <c r="B7845" t="s">
        <v>1973</v>
      </c>
      <c r="C7845" t="s">
        <v>42</v>
      </c>
      <c r="D7845" t="s">
        <v>18</v>
      </c>
      <c r="E7845">
        <v>36</v>
      </c>
      <c r="F7845" t="s">
        <v>19</v>
      </c>
      <c r="G7845">
        <v>5</v>
      </c>
      <c r="H7845" s="4">
        <v>103700.69</v>
      </c>
      <c r="I7845" t="s">
        <v>33</v>
      </c>
      <c r="J7845">
        <v>1</v>
      </c>
      <c r="K7845">
        <v>586</v>
      </c>
      <c r="L7845" t="s">
        <v>31</v>
      </c>
      <c r="M7845" t="s">
        <v>21</v>
      </c>
      <c r="N7845" t="s">
        <v>32</v>
      </c>
      <c r="O7845" s="4">
        <v>194072.56</v>
      </c>
      <c r="P7845" t="s">
        <v>23</v>
      </c>
      <c r="Q7845" t="str" cm="1">
        <f t="array" ref="Q7845">_xlfn.IFS(
O7845&lt;50000,"Low Salary (&lt;$50K)",
O7845&lt;90000,"Lower Middle ($50K-$90K)",
O7845&lt;130000,"Middle ($90K-$130K)",
O7845&lt;170000,"Upper Middle ($130K-$170K)",
O7845&gt;=170000,"High Salary (&gt;$170K)"
)</f>
        <v>High Salary (&gt;$170K)</v>
      </c>
      <c r="R7845" t="str" cm="1">
        <f t="array" ref="R7845">_xlfn.IFS(
G7845&lt;=2,"New Customers (0-2Y)",
G7845&lt;=5,"Growing Customers (3-5Y)",
G7845&lt;=8,"Established Customers (6-8Y)",
G7845&lt;=10,"Loyal Customers (9-10Y)"
)</f>
        <v>Growing Customers (3-5Y)</v>
      </c>
    </row>
    <row r="7846" spans="1:18" x14ac:dyDescent="0.35">
      <c r="A7846">
        <v>15667633</v>
      </c>
      <c r="B7846" t="s">
        <v>291</v>
      </c>
      <c r="C7846" t="s">
        <v>17</v>
      </c>
      <c r="D7846" t="s">
        <v>18</v>
      </c>
      <c r="E7846">
        <v>38</v>
      </c>
      <c r="F7846" t="s">
        <v>19</v>
      </c>
      <c r="G7846">
        <v>1</v>
      </c>
      <c r="H7846" s="4">
        <v>0</v>
      </c>
      <c r="I7846" t="s">
        <v>24</v>
      </c>
      <c r="J7846">
        <v>2</v>
      </c>
      <c r="K7846">
        <v>612</v>
      </c>
      <c r="L7846" t="s">
        <v>20</v>
      </c>
      <c r="M7846" t="s">
        <v>21</v>
      </c>
      <c r="N7846" t="s">
        <v>22</v>
      </c>
      <c r="O7846" s="4">
        <v>9209.2099999999991</v>
      </c>
      <c r="P7846" t="s">
        <v>28</v>
      </c>
      <c r="Q7846" t="str" cm="1">
        <f t="array" ref="Q7846">_xlfn.IFS(
O7846&lt;50000,"Low Salary (&lt;$50K)",
O7846&lt;90000,"Lower Middle ($50K-$90K)",
O7846&lt;130000,"Middle ($90K-$130K)",
O7846&lt;170000,"Upper Middle ($130K-$170K)",
O7846&gt;=170000,"High Salary (&gt;$170K)"
)</f>
        <v>Low Salary (&lt;$50K)</v>
      </c>
      <c r="R7846" t="str" cm="1">
        <f t="array" ref="R7846">_xlfn.IFS(
G7846&lt;=2,"New Customers (0-2Y)",
G7846&lt;=5,"Growing Customers (3-5Y)",
G7846&lt;=8,"Established Customers (6-8Y)",
G7846&lt;=10,"Loyal Customers (9-10Y)"
)</f>
        <v>New Customers (0-2Y)</v>
      </c>
    </row>
    <row r="7847" spans="1:18" x14ac:dyDescent="0.35">
      <c r="A7847">
        <v>15622774</v>
      </c>
      <c r="B7847" t="s">
        <v>572</v>
      </c>
      <c r="C7847" t="s">
        <v>17</v>
      </c>
      <c r="D7847" t="s">
        <v>39</v>
      </c>
      <c r="E7847">
        <v>34</v>
      </c>
      <c r="F7847" t="s">
        <v>19</v>
      </c>
      <c r="G7847">
        <v>0</v>
      </c>
      <c r="H7847" s="4">
        <v>0</v>
      </c>
      <c r="I7847" t="s">
        <v>24</v>
      </c>
      <c r="J7847">
        <v>1</v>
      </c>
      <c r="K7847">
        <v>648</v>
      </c>
      <c r="L7847" t="s">
        <v>20</v>
      </c>
      <c r="M7847" t="s">
        <v>21</v>
      </c>
      <c r="N7847" t="s">
        <v>22</v>
      </c>
      <c r="O7847" s="4">
        <v>167931.81</v>
      </c>
      <c r="P7847" t="s">
        <v>28</v>
      </c>
      <c r="Q7847" t="str" cm="1">
        <f t="array" ref="Q7847">_xlfn.IFS(
O7847&lt;50000,"Low Salary (&lt;$50K)",
O7847&lt;90000,"Lower Middle ($50K-$90K)",
O7847&lt;130000,"Middle ($90K-$130K)",
O7847&lt;170000,"Upper Middle ($130K-$170K)",
O7847&gt;=170000,"High Salary (&gt;$170K)"
)</f>
        <v>Upper Middle ($130K-$170K)</v>
      </c>
      <c r="R7847" t="str" cm="1">
        <f t="array" ref="R7847">_xlfn.IFS(
G7847&lt;=2,"New Customers (0-2Y)",
G7847&lt;=5,"Growing Customers (3-5Y)",
G7847&lt;=8,"Established Customers (6-8Y)",
G7847&lt;=10,"Loyal Customers (9-10Y)"
)</f>
        <v>New Customers (0-2Y)</v>
      </c>
    </row>
    <row r="7848" spans="1:18" x14ac:dyDescent="0.35">
      <c r="A7848">
        <v>15755416</v>
      </c>
      <c r="B7848" t="s">
        <v>1480</v>
      </c>
      <c r="C7848" t="s">
        <v>17</v>
      </c>
      <c r="D7848" t="s">
        <v>18</v>
      </c>
      <c r="E7848">
        <v>27</v>
      </c>
      <c r="F7848" t="s">
        <v>43</v>
      </c>
      <c r="G7848">
        <v>3</v>
      </c>
      <c r="H7848" s="4">
        <v>87739.08</v>
      </c>
      <c r="I7848" t="s">
        <v>29</v>
      </c>
      <c r="J7848">
        <v>1</v>
      </c>
      <c r="K7848">
        <v>557</v>
      </c>
      <c r="L7848" t="s">
        <v>31</v>
      </c>
      <c r="M7848" t="s">
        <v>21</v>
      </c>
      <c r="N7848" t="s">
        <v>22</v>
      </c>
      <c r="O7848" s="4">
        <v>123096.56</v>
      </c>
      <c r="P7848" t="s">
        <v>28</v>
      </c>
      <c r="Q7848" t="str" cm="1">
        <f t="array" ref="Q7848">_xlfn.IFS(
O7848&lt;50000,"Low Salary (&lt;$50K)",
O7848&lt;90000,"Lower Middle ($50K-$90K)",
O7848&lt;130000,"Middle ($90K-$130K)",
O7848&lt;170000,"Upper Middle ($130K-$170K)",
O7848&gt;=170000,"High Salary (&gt;$170K)"
)</f>
        <v>Middle ($90K-$130K)</v>
      </c>
      <c r="R7848" t="str" cm="1">
        <f t="array" ref="R7848">_xlfn.IFS(
G7848&lt;=2,"New Customers (0-2Y)",
G7848&lt;=5,"Growing Customers (3-5Y)",
G7848&lt;=8,"Established Customers (6-8Y)",
G7848&lt;=10,"Loyal Customers (9-10Y)"
)</f>
        <v>Growing Customers (3-5Y)</v>
      </c>
    </row>
    <row r="7849" spans="1:18" x14ac:dyDescent="0.35">
      <c r="A7849">
        <v>15769915</v>
      </c>
      <c r="B7849" t="s">
        <v>1589</v>
      </c>
      <c r="C7849" t="s">
        <v>26</v>
      </c>
      <c r="D7849" t="s">
        <v>18</v>
      </c>
      <c r="E7849">
        <v>20</v>
      </c>
      <c r="F7849" t="s">
        <v>43</v>
      </c>
      <c r="G7849">
        <v>0</v>
      </c>
      <c r="H7849" s="4">
        <v>133313.34</v>
      </c>
      <c r="I7849" t="s">
        <v>33</v>
      </c>
      <c r="J7849">
        <v>1</v>
      </c>
      <c r="K7849">
        <v>643</v>
      </c>
      <c r="L7849" t="s">
        <v>20</v>
      </c>
      <c r="M7849" t="s">
        <v>21</v>
      </c>
      <c r="N7849" t="s">
        <v>22</v>
      </c>
      <c r="O7849" s="4">
        <v>3965.69</v>
      </c>
      <c r="P7849" t="s">
        <v>28</v>
      </c>
      <c r="Q7849" t="str" cm="1">
        <f t="array" ref="Q7849">_xlfn.IFS(
O7849&lt;50000,"Low Salary (&lt;$50K)",
O7849&lt;90000,"Lower Middle ($50K-$90K)",
O7849&lt;130000,"Middle ($90K-$130K)",
O7849&lt;170000,"Upper Middle ($130K-$170K)",
O7849&gt;=170000,"High Salary (&gt;$170K)"
)</f>
        <v>Low Salary (&lt;$50K)</v>
      </c>
      <c r="R7849" t="str" cm="1">
        <f t="array" ref="R7849">_xlfn.IFS(
G7849&lt;=2,"New Customers (0-2Y)",
G7849&lt;=5,"Growing Customers (3-5Y)",
G7849&lt;=8,"Established Customers (6-8Y)",
G7849&lt;=10,"Loyal Customers (9-10Y)"
)</f>
        <v>New Customers (0-2Y)</v>
      </c>
    </row>
    <row r="7850" spans="1:18" x14ac:dyDescent="0.35">
      <c r="A7850">
        <v>15643908</v>
      </c>
      <c r="B7850" t="s">
        <v>417</v>
      </c>
      <c r="C7850" t="s">
        <v>17</v>
      </c>
      <c r="D7850" t="s">
        <v>18</v>
      </c>
      <c r="E7850">
        <v>49</v>
      </c>
      <c r="F7850" t="s">
        <v>19</v>
      </c>
      <c r="G7850">
        <v>10</v>
      </c>
      <c r="H7850" s="4">
        <v>0</v>
      </c>
      <c r="I7850" t="s">
        <v>24</v>
      </c>
      <c r="J7850">
        <v>1</v>
      </c>
      <c r="K7850">
        <v>433</v>
      </c>
      <c r="L7850" t="s">
        <v>44</v>
      </c>
      <c r="M7850" t="s">
        <v>21</v>
      </c>
      <c r="N7850" t="s">
        <v>22</v>
      </c>
      <c r="O7850" s="4">
        <v>87711.61</v>
      </c>
      <c r="P7850" t="s">
        <v>28</v>
      </c>
      <c r="Q7850" t="str" cm="1">
        <f t="array" ref="Q7850">_xlfn.IFS(
O7850&lt;50000,"Low Salary (&lt;$50K)",
O7850&lt;90000,"Lower Middle ($50K-$90K)",
O7850&lt;130000,"Middle ($90K-$130K)",
O7850&lt;170000,"Upper Middle ($130K-$170K)",
O7850&gt;=170000,"High Salary (&gt;$170K)"
)</f>
        <v>Lower Middle ($50K-$90K)</v>
      </c>
      <c r="R7850" t="str" cm="1">
        <f t="array" ref="R7850">_xlfn.IFS(
G7850&lt;=2,"New Customers (0-2Y)",
G7850&lt;=5,"Growing Customers (3-5Y)",
G7850&lt;=8,"Established Customers (6-8Y)",
G7850&lt;=10,"Loyal Customers (9-10Y)"
)</f>
        <v>Loyal Customers (9-10Y)</v>
      </c>
    </row>
    <row r="7851" spans="1:18" x14ac:dyDescent="0.35">
      <c r="A7851">
        <v>15627395</v>
      </c>
      <c r="B7851" t="s">
        <v>2613</v>
      </c>
      <c r="C7851" t="s">
        <v>42</v>
      </c>
      <c r="D7851" t="s">
        <v>39</v>
      </c>
      <c r="E7851">
        <v>41</v>
      </c>
      <c r="F7851" t="s">
        <v>19</v>
      </c>
      <c r="G7851">
        <v>7</v>
      </c>
      <c r="H7851" s="4">
        <v>154902.66</v>
      </c>
      <c r="I7851" t="s">
        <v>33</v>
      </c>
      <c r="J7851">
        <v>1</v>
      </c>
      <c r="K7851">
        <v>643</v>
      </c>
      <c r="L7851" t="s">
        <v>20</v>
      </c>
      <c r="M7851" t="s">
        <v>21</v>
      </c>
      <c r="N7851" t="s">
        <v>22</v>
      </c>
      <c r="O7851" s="4">
        <v>49667.28</v>
      </c>
      <c r="P7851" t="s">
        <v>28</v>
      </c>
      <c r="Q7851" t="str" cm="1">
        <f t="array" ref="Q7851">_xlfn.IFS(
O7851&lt;50000,"Low Salary (&lt;$50K)",
O7851&lt;90000,"Lower Middle ($50K-$90K)",
O7851&lt;130000,"Middle ($90K-$130K)",
O7851&lt;170000,"Upper Middle ($130K-$170K)",
O7851&gt;=170000,"High Salary (&gt;$170K)"
)</f>
        <v>Low Salary (&lt;$50K)</v>
      </c>
      <c r="R7851" t="str" cm="1">
        <f t="array" ref="R7851">_xlfn.IFS(
G7851&lt;=2,"New Customers (0-2Y)",
G7851&lt;=5,"Growing Customers (3-5Y)",
G7851&lt;=8,"Established Customers (6-8Y)",
G7851&lt;=10,"Loyal Customers (9-10Y)"
)</f>
        <v>Established Customers (6-8Y)</v>
      </c>
    </row>
    <row r="7852" spans="1:18" x14ac:dyDescent="0.35">
      <c r="A7852">
        <v>15679663</v>
      </c>
      <c r="B7852" t="s">
        <v>290</v>
      </c>
      <c r="C7852" t="s">
        <v>17</v>
      </c>
      <c r="D7852" t="s">
        <v>18</v>
      </c>
      <c r="E7852">
        <v>36</v>
      </c>
      <c r="F7852" t="s">
        <v>19</v>
      </c>
      <c r="G7852">
        <v>0</v>
      </c>
      <c r="H7852" s="4">
        <v>0</v>
      </c>
      <c r="I7852" t="s">
        <v>24</v>
      </c>
      <c r="J7852">
        <v>2</v>
      </c>
      <c r="K7852">
        <v>488</v>
      </c>
      <c r="L7852" t="s">
        <v>44</v>
      </c>
      <c r="M7852" t="s">
        <v>21</v>
      </c>
      <c r="N7852" t="s">
        <v>32</v>
      </c>
      <c r="O7852" s="4">
        <v>136675.22</v>
      </c>
      <c r="P7852" t="s">
        <v>28</v>
      </c>
      <c r="Q7852" t="str" cm="1">
        <f t="array" ref="Q7852">_xlfn.IFS(
O7852&lt;50000,"Low Salary (&lt;$50K)",
O7852&lt;90000,"Lower Middle ($50K-$90K)",
O7852&lt;130000,"Middle ($90K-$130K)",
O7852&lt;170000,"Upper Middle ($130K-$170K)",
O7852&gt;=170000,"High Salary (&gt;$170K)"
)</f>
        <v>Upper Middle ($130K-$170K)</v>
      </c>
      <c r="R7852" t="str" cm="1">
        <f t="array" ref="R7852">_xlfn.IFS(
G7852&lt;=2,"New Customers (0-2Y)",
G7852&lt;=5,"Growing Customers (3-5Y)",
G7852&lt;=8,"Established Customers (6-8Y)",
G7852&lt;=10,"Loyal Customers (9-10Y)"
)</f>
        <v>New Customers (0-2Y)</v>
      </c>
    </row>
    <row r="7853" spans="1:18" x14ac:dyDescent="0.35">
      <c r="A7853">
        <v>15651581</v>
      </c>
      <c r="B7853" t="s">
        <v>2503</v>
      </c>
      <c r="C7853" t="s">
        <v>42</v>
      </c>
      <c r="D7853" t="s">
        <v>39</v>
      </c>
      <c r="E7853">
        <v>68</v>
      </c>
      <c r="F7853" t="s">
        <v>2967</v>
      </c>
      <c r="G7853">
        <v>6</v>
      </c>
      <c r="H7853" s="4">
        <v>112595.85</v>
      </c>
      <c r="I7853" t="s">
        <v>33</v>
      </c>
      <c r="J7853">
        <v>1</v>
      </c>
      <c r="K7853">
        <v>758</v>
      </c>
      <c r="L7853" t="s">
        <v>35</v>
      </c>
      <c r="M7853" t="s">
        <v>21</v>
      </c>
      <c r="N7853" t="s">
        <v>32</v>
      </c>
      <c r="O7853" s="4">
        <v>35865.440000000002</v>
      </c>
      <c r="P7853" t="s">
        <v>23</v>
      </c>
      <c r="Q7853" t="str" cm="1">
        <f t="array" ref="Q7853">_xlfn.IFS(
O7853&lt;50000,"Low Salary (&lt;$50K)",
O7853&lt;90000,"Lower Middle ($50K-$90K)",
O7853&lt;130000,"Middle ($90K-$130K)",
O7853&lt;170000,"Upper Middle ($130K-$170K)",
O7853&gt;=170000,"High Salary (&gt;$170K)"
)</f>
        <v>Low Salary (&lt;$50K)</v>
      </c>
      <c r="R7853" t="str" cm="1">
        <f t="array" ref="R7853">_xlfn.IFS(
G7853&lt;=2,"New Customers (0-2Y)",
G7853&lt;=5,"Growing Customers (3-5Y)",
G7853&lt;=8,"Established Customers (6-8Y)",
G7853&lt;=10,"Loyal Customers (9-10Y)"
)</f>
        <v>Established Customers (6-8Y)</v>
      </c>
    </row>
    <row r="7854" spans="1:18" x14ac:dyDescent="0.35">
      <c r="A7854">
        <v>15596379</v>
      </c>
      <c r="B7854" t="s">
        <v>110</v>
      </c>
      <c r="C7854" t="s">
        <v>42</v>
      </c>
      <c r="D7854" t="s">
        <v>39</v>
      </c>
      <c r="E7854">
        <v>39</v>
      </c>
      <c r="F7854" t="s">
        <v>19</v>
      </c>
      <c r="G7854">
        <v>3</v>
      </c>
      <c r="H7854" s="4">
        <v>119695.75</v>
      </c>
      <c r="I7854" t="s">
        <v>33</v>
      </c>
      <c r="J7854">
        <v>1</v>
      </c>
      <c r="K7854">
        <v>743</v>
      </c>
      <c r="L7854" t="s">
        <v>35</v>
      </c>
      <c r="M7854" t="s">
        <v>27</v>
      </c>
      <c r="N7854" t="s">
        <v>22</v>
      </c>
      <c r="O7854" s="4">
        <v>26136.13</v>
      </c>
      <c r="P7854" t="s">
        <v>28</v>
      </c>
      <c r="Q7854" t="str" cm="1">
        <f t="array" ref="Q7854">_xlfn.IFS(
O7854&lt;50000,"Low Salary (&lt;$50K)",
O7854&lt;90000,"Lower Middle ($50K-$90K)",
O7854&lt;130000,"Middle ($90K-$130K)",
O7854&lt;170000,"Upper Middle ($130K-$170K)",
O7854&gt;=170000,"High Salary (&gt;$170K)"
)</f>
        <v>Low Salary (&lt;$50K)</v>
      </c>
      <c r="R7854" t="str" cm="1">
        <f t="array" ref="R7854">_xlfn.IFS(
G7854&lt;=2,"New Customers (0-2Y)",
G7854&lt;=5,"Growing Customers (3-5Y)",
G7854&lt;=8,"Established Customers (6-8Y)",
G7854&lt;=10,"Loyal Customers (9-10Y)"
)</f>
        <v>Growing Customers (3-5Y)</v>
      </c>
    </row>
    <row r="7855" spans="1:18" x14ac:dyDescent="0.35">
      <c r="A7855">
        <v>15746674</v>
      </c>
      <c r="B7855" t="s">
        <v>233</v>
      </c>
      <c r="C7855" t="s">
        <v>17</v>
      </c>
      <c r="D7855" t="s">
        <v>18</v>
      </c>
      <c r="E7855">
        <v>47</v>
      </c>
      <c r="F7855" t="s">
        <v>19</v>
      </c>
      <c r="G7855">
        <v>7</v>
      </c>
      <c r="H7855" s="4">
        <v>0</v>
      </c>
      <c r="I7855" t="s">
        <v>24</v>
      </c>
      <c r="J7855">
        <v>1</v>
      </c>
      <c r="K7855">
        <v>730</v>
      </c>
      <c r="L7855" t="s">
        <v>35</v>
      </c>
      <c r="M7855" t="s">
        <v>21</v>
      </c>
      <c r="N7855" t="s">
        <v>32</v>
      </c>
      <c r="O7855" s="4">
        <v>33373.26</v>
      </c>
      <c r="P7855" t="s">
        <v>23</v>
      </c>
      <c r="Q7855" t="str" cm="1">
        <f t="array" ref="Q7855">_xlfn.IFS(
O7855&lt;50000,"Low Salary (&lt;$50K)",
O7855&lt;90000,"Lower Middle ($50K-$90K)",
O7855&lt;130000,"Middle ($90K-$130K)",
O7855&lt;170000,"Upper Middle ($130K-$170K)",
O7855&gt;=170000,"High Salary (&gt;$170K)"
)</f>
        <v>Low Salary (&lt;$50K)</v>
      </c>
      <c r="R7855" t="str" cm="1">
        <f t="array" ref="R7855">_xlfn.IFS(
G7855&lt;=2,"New Customers (0-2Y)",
G7855&lt;=5,"Growing Customers (3-5Y)",
G7855&lt;=8,"Established Customers (6-8Y)",
G7855&lt;=10,"Loyal Customers (9-10Y)"
)</f>
        <v>Established Customers (6-8Y)</v>
      </c>
    </row>
    <row r="7856" spans="1:18" x14ac:dyDescent="0.35">
      <c r="A7856">
        <v>15801256</v>
      </c>
      <c r="B7856" t="s">
        <v>1350</v>
      </c>
      <c r="C7856" t="s">
        <v>26</v>
      </c>
      <c r="D7856" t="s">
        <v>39</v>
      </c>
      <c r="E7856">
        <v>49</v>
      </c>
      <c r="F7856" t="s">
        <v>19</v>
      </c>
      <c r="G7856">
        <v>7</v>
      </c>
      <c r="H7856" s="4">
        <v>0</v>
      </c>
      <c r="I7856" t="s">
        <v>24</v>
      </c>
      <c r="J7856">
        <v>2</v>
      </c>
      <c r="K7856">
        <v>746</v>
      </c>
      <c r="L7856" t="s">
        <v>35</v>
      </c>
      <c r="M7856" t="s">
        <v>27</v>
      </c>
      <c r="N7856" t="s">
        <v>22</v>
      </c>
      <c r="O7856" s="4">
        <v>10096.25</v>
      </c>
      <c r="P7856" t="s">
        <v>28</v>
      </c>
      <c r="Q7856" t="str" cm="1">
        <f t="array" ref="Q7856">_xlfn.IFS(
O7856&lt;50000,"Low Salary (&lt;$50K)",
O7856&lt;90000,"Lower Middle ($50K-$90K)",
O7856&lt;130000,"Middle ($90K-$130K)",
O7856&lt;170000,"Upper Middle ($130K-$170K)",
O7856&gt;=170000,"High Salary (&gt;$170K)"
)</f>
        <v>Low Salary (&lt;$50K)</v>
      </c>
      <c r="R7856" t="str" cm="1">
        <f t="array" ref="R7856">_xlfn.IFS(
G7856&lt;=2,"New Customers (0-2Y)",
G7856&lt;=5,"Growing Customers (3-5Y)",
G7856&lt;=8,"Established Customers (6-8Y)",
G7856&lt;=10,"Loyal Customers (9-10Y)"
)</f>
        <v>Established Customers (6-8Y)</v>
      </c>
    </row>
    <row r="7857" spans="1:18" x14ac:dyDescent="0.35">
      <c r="A7857">
        <v>15663808</v>
      </c>
      <c r="B7857" t="s">
        <v>262</v>
      </c>
      <c r="C7857" t="s">
        <v>42</v>
      </c>
      <c r="D7857" t="s">
        <v>18</v>
      </c>
      <c r="E7857">
        <v>59</v>
      </c>
      <c r="F7857" t="s">
        <v>19</v>
      </c>
      <c r="G7857">
        <v>8</v>
      </c>
      <c r="H7857" s="4">
        <v>152614.51</v>
      </c>
      <c r="I7857" t="s">
        <v>33</v>
      </c>
      <c r="J7857">
        <v>2</v>
      </c>
      <c r="K7857">
        <v>666</v>
      </c>
      <c r="L7857" t="s">
        <v>35</v>
      </c>
      <c r="M7857" t="s">
        <v>21</v>
      </c>
      <c r="N7857" t="s">
        <v>22</v>
      </c>
      <c r="O7857" s="4">
        <v>188782.3</v>
      </c>
      <c r="P7857" t="s">
        <v>28</v>
      </c>
      <c r="Q7857" t="str" cm="1">
        <f t="array" ref="Q7857">_xlfn.IFS(
O7857&lt;50000,"Low Salary (&lt;$50K)",
O7857&lt;90000,"Lower Middle ($50K-$90K)",
O7857&lt;130000,"Middle ($90K-$130K)",
O7857&lt;170000,"Upper Middle ($130K-$170K)",
O7857&gt;=170000,"High Salary (&gt;$170K)"
)</f>
        <v>High Salary (&gt;$170K)</v>
      </c>
      <c r="R7857" t="str" cm="1">
        <f t="array" ref="R7857">_xlfn.IFS(
G7857&lt;=2,"New Customers (0-2Y)",
G7857&lt;=5,"Growing Customers (3-5Y)",
G7857&lt;=8,"Established Customers (6-8Y)",
G7857&lt;=10,"Loyal Customers (9-10Y)"
)</f>
        <v>Established Customers (6-8Y)</v>
      </c>
    </row>
    <row r="7858" spans="1:18" x14ac:dyDescent="0.35">
      <c r="A7858">
        <v>15598521</v>
      </c>
      <c r="B7858" t="s">
        <v>166</v>
      </c>
      <c r="C7858" t="s">
        <v>42</v>
      </c>
      <c r="D7858" t="s">
        <v>18</v>
      </c>
      <c r="E7858">
        <v>33</v>
      </c>
      <c r="F7858" t="s">
        <v>19</v>
      </c>
      <c r="G7858">
        <v>7</v>
      </c>
      <c r="H7858" s="4">
        <v>131647.01</v>
      </c>
      <c r="I7858" t="s">
        <v>33</v>
      </c>
      <c r="J7858">
        <v>2</v>
      </c>
      <c r="K7858">
        <v>580</v>
      </c>
      <c r="L7858" t="s">
        <v>31</v>
      </c>
      <c r="M7858" t="s">
        <v>27</v>
      </c>
      <c r="N7858" t="s">
        <v>32</v>
      </c>
      <c r="O7858" s="4">
        <v>79775.19</v>
      </c>
      <c r="P7858" t="s">
        <v>28</v>
      </c>
      <c r="Q7858" t="str" cm="1">
        <f t="array" ref="Q7858">_xlfn.IFS(
O7858&lt;50000,"Low Salary (&lt;$50K)",
O7858&lt;90000,"Lower Middle ($50K-$90K)",
O7858&lt;130000,"Middle ($90K-$130K)",
O7858&lt;170000,"Upper Middle ($130K-$170K)",
O7858&gt;=170000,"High Salary (&gt;$170K)"
)</f>
        <v>Lower Middle ($50K-$90K)</v>
      </c>
      <c r="R7858" t="str" cm="1">
        <f t="array" ref="R7858">_xlfn.IFS(
G7858&lt;=2,"New Customers (0-2Y)",
G7858&lt;=5,"Growing Customers (3-5Y)",
G7858&lt;=8,"Established Customers (6-8Y)",
G7858&lt;=10,"Loyal Customers (9-10Y)"
)</f>
        <v>Established Customers (6-8Y)</v>
      </c>
    </row>
    <row r="7859" spans="1:18" x14ac:dyDescent="0.35">
      <c r="A7859">
        <v>15621457</v>
      </c>
      <c r="B7859" t="s">
        <v>38</v>
      </c>
      <c r="C7859" t="s">
        <v>17</v>
      </c>
      <c r="D7859" t="s">
        <v>39</v>
      </c>
      <c r="E7859">
        <v>27</v>
      </c>
      <c r="F7859" t="s">
        <v>43</v>
      </c>
      <c r="G7859">
        <v>6</v>
      </c>
      <c r="H7859" s="4">
        <v>96654.720000000001</v>
      </c>
      <c r="I7859" t="s">
        <v>29</v>
      </c>
      <c r="J7859">
        <v>2</v>
      </c>
      <c r="K7859">
        <v>850</v>
      </c>
      <c r="L7859" t="s">
        <v>37</v>
      </c>
      <c r="M7859" t="s">
        <v>27</v>
      </c>
      <c r="N7859" t="s">
        <v>32</v>
      </c>
      <c r="O7859" s="4">
        <v>152740.16</v>
      </c>
      <c r="P7859" t="s">
        <v>28</v>
      </c>
      <c r="Q7859" t="str" cm="1">
        <f t="array" ref="Q7859">_xlfn.IFS(
O7859&lt;50000,"Low Salary (&lt;$50K)",
O7859&lt;90000,"Lower Middle ($50K-$90K)",
O7859&lt;130000,"Middle ($90K-$130K)",
O7859&lt;170000,"Upper Middle ($130K-$170K)",
O7859&gt;=170000,"High Salary (&gt;$170K)"
)</f>
        <v>Upper Middle ($130K-$170K)</v>
      </c>
      <c r="R7859" t="str" cm="1">
        <f t="array" ref="R7859">_xlfn.IFS(
G7859&lt;=2,"New Customers (0-2Y)",
G7859&lt;=5,"Growing Customers (3-5Y)",
G7859&lt;=8,"Established Customers (6-8Y)",
G7859&lt;=10,"Loyal Customers (9-10Y)"
)</f>
        <v>Established Customers (6-8Y)</v>
      </c>
    </row>
    <row r="7860" spans="1:18" x14ac:dyDescent="0.35">
      <c r="A7860">
        <v>15764726</v>
      </c>
      <c r="B7860" t="s">
        <v>337</v>
      </c>
      <c r="C7860" t="s">
        <v>17</v>
      </c>
      <c r="D7860" t="s">
        <v>39</v>
      </c>
      <c r="E7860">
        <v>22</v>
      </c>
      <c r="F7860" t="s">
        <v>43</v>
      </c>
      <c r="G7860">
        <v>3</v>
      </c>
      <c r="H7860" s="4">
        <v>137583.04000000001</v>
      </c>
      <c r="I7860" t="s">
        <v>33</v>
      </c>
      <c r="J7860">
        <v>1</v>
      </c>
      <c r="K7860">
        <v>563</v>
      </c>
      <c r="L7860" t="s">
        <v>31</v>
      </c>
      <c r="M7860" t="s">
        <v>27</v>
      </c>
      <c r="N7860" t="s">
        <v>22</v>
      </c>
      <c r="O7860" s="4">
        <v>5791.85</v>
      </c>
      <c r="P7860" t="s">
        <v>28</v>
      </c>
      <c r="Q7860" t="str" cm="1">
        <f t="array" ref="Q7860">_xlfn.IFS(
O7860&lt;50000,"Low Salary (&lt;$50K)",
O7860&lt;90000,"Lower Middle ($50K-$90K)",
O7860&lt;130000,"Middle ($90K-$130K)",
O7860&lt;170000,"Upper Middle ($130K-$170K)",
O7860&gt;=170000,"High Salary (&gt;$170K)"
)</f>
        <v>Low Salary (&lt;$50K)</v>
      </c>
      <c r="R7860" t="str" cm="1">
        <f t="array" ref="R7860">_xlfn.IFS(
G7860&lt;=2,"New Customers (0-2Y)",
G7860&lt;=5,"Growing Customers (3-5Y)",
G7860&lt;=8,"Established Customers (6-8Y)",
G7860&lt;=10,"Loyal Customers (9-10Y)"
)</f>
        <v>Growing Customers (3-5Y)</v>
      </c>
    </row>
    <row r="7861" spans="1:18" x14ac:dyDescent="0.35">
      <c r="A7861">
        <v>15646374</v>
      </c>
      <c r="B7861" t="s">
        <v>2614</v>
      </c>
      <c r="C7861" t="s">
        <v>42</v>
      </c>
      <c r="D7861" t="s">
        <v>18</v>
      </c>
      <c r="E7861">
        <v>28</v>
      </c>
      <c r="F7861" t="s">
        <v>43</v>
      </c>
      <c r="G7861">
        <v>3</v>
      </c>
      <c r="H7861" s="4">
        <v>62717.84</v>
      </c>
      <c r="I7861" t="s">
        <v>29</v>
      </c>
      <c r="J7861">
        <v>2</v>
      </c>
      <c r="K7861">
        <v>766</v>
      </c>
      <c r="L7861" t="s">
        <v>35</v>
      </c>
      <c r="M7861" t="s">
        <v>21</v>
      </c>
      <c r="N7861" t="s">
        <v>22</v>
      </c>
      <c r="O7861" s="4">
        <v>13182.43</v>
      </c>
      <c r="P7861" t="s">
        <v>28</v>
      </c>
      <c r="Q7861" t="str" cm="1">
        <f t="array" ref="Q7861">_xlfn.IFS(
O7861&lt;50000,"Low Salary (&lt;$50K)",
O7861&lt;90000,"Lower Middle ($50K-$90K)",
O7861&lt;130000,"Middle ($90K-$130K)",
O7861&lt;170000,"Upper Middle ($130K-$170K)",
O7861&gt;=170000,"High Salary (&gt;$170K)"
)</f>
        <v>Low Salary (&lt;$50K)</v>
      </c>
      <c r="R7861" t="str" cm="1">
        <f t="array" ref="R7861">_xlfn.IFS(
G7861&lt;=2,"New Customers (0-2Y)",
G7861&lt;=5,"Growing Customers (3-5Y)",
G7861&lt;=8,"Established Customers (6-8Y)",
G7861&lt;=10,"Loyal Customers (9-10Y)"
)</f>
        <v>Growing Customers (3-5Y)</v>
      </c>
    </row>
    <row r="7862" spans="1:18" x14ac:dyDescent="0.35">
      <c r="A7862">
        <v>15716501</v>
      </c>
      <c r="B7862" t="s">
        <v>2418</v>
      </c>
      <c r="C7862" t="s">
        <v>17</v>
      </c>
      <c r="D7862" t="s">
        <v>39</v>
      </c>
      <c r="E7862">
        <v>32</v>
      </c>
      <c r="F7862" t="s">
        <v>19</v>
      </c>
      <c r="G7862">
        <v>9</v>
      </c>
      <c r="H7862" s="4">
        <v>95377.13</v>
      </c>
      <c r="I7862" t="s">
        <v>29</v>
      </c>
      <c r="J7862">
        <v>1</v>
      </c>
      <c r="K7862">
        <v>659</v>
      </c>
      <c r="L7862" t="s">
        <v>20</v>
      </c>
      <c r="M7862" t="s">
        <v>27</v>
      </c>
      <c r="N7862" t="s">
        <v>22</v>
      </c>
      <c r="O7862" s="4">
        <v>187551.24</v>
      </c>
      <c r="P7862" t="s">
        <v>28</v>
      </c>
      <c r="Q7862" t="str" cm="1">
        <f t="array" ref="Q7862">_xlfn.IFS(
O7862&lt;50000,"Low Salary (&lt;$50K)",
O7862&lt;90000,"Lower Middle ($50K-$90K)",
O7862&lt;130000,"Middle ($90K-$130K)",
O7862&lt;170000,"Upper Middle ($130K-$170K)",
O7862&gt;=170000,"High Salary (&gt;$170K)"
)</f>
        <v>High Salary (&gt;$170K)</v>
      </c>
      <c r="R7862" t="str" cm="1">
        <f t="array" ref="R7862">_xlfn.IFS(
G7862&lt;=2,"New Customers (0-2Y)",
G7862&lt;=5,"Growing Customers (3-5Y)",
G7862&lt;=8,"Established Customers (6-8Y)",
G7862&lt;=10,"Loyal Customers (9-10Y)"
)</f>
        <v>Loyal Customers (9-10Y)</v>
      </c>
    </row>
    <row r="7863" spans="1:18" x14ac:dyDescent="0.35">
      <c r="A7863">
        <v>15589948</v>
      </c>
      <c r="B7863" t="s">
        <v>2615</v>
      </c>
      <c r="C7863" t="s">
        <v>26</v>
      </c>
      <c r="D7863" t="s">
        <v>39</v>
      </c>
      <c r="E7863">
        <v>28</v>
      </c>
      <c r="F7863" t="s">
        <v>43</v>
      </c>
      <c r="G7863">
        <v>1</v>
      </c>
      <c r="H7863" s="4">
        <v>135936.1</v>
      </c>
      <c r="I7863" t="s">
        <v>33</v>
      </c>
      <c r="J7863">
        <v>2</v>
      </c>
      <c r="K7863">
        <v>607</v>
      </c>
      <c r="L7863" t="s">
        <v>20</v>
      </c>
      <c r="M7863" t="s">
        <v>21</v>
      </c>
      <c r="N7863" t="s">
        <v>22</v>
      </c>
      <c r="O7863" s="4">
        <v>110560.14</v>
      </c>
      <c r="P7863" t="s">
        <v>28</v>
      </c>
      <c r="Q7863" t="str" cm="1">
        <f t="array" ref="Q7863">_xlfn.IFS(
O7863&lt;50000,"Low Salary (&lt;$50K)",
O7863&lt;90000,"Lower Middle ($50K-$90K)",
O7863&lt;130000,"Middle ($90K-$130K)",
O7863&lt;170000,"Upper Middle ($130K-$170K)",
O7863&gt;=170000,"High Salary (&gt;$170K)"
)</f>
        <v>Middle ($90K-$130K)</v>
      </c>
      <c r="R7863" t="str" cm="1">
        <f t="array" ref="R7863">_xlfn.IFS(
G7863&lt;=2,"New Customers (0-2Y)",
G7863&lt;=5,"Growing Customers (3-5Y)",
G7863&lt;=8,"Established Customers (6-8Y)",
G7863&lt;=10,"Loyal Customers (9-10Y)"
)</f>
        <v>New Customers (0-2Y)</v>
      </c>
    </row>
    <row r="7864" spans="1:18" x14ac:dyDescent="0.35">
      <c r="A7864">
        <v>15811343</v>
      </c>
      <c r="B7864" t="s">
        <v>245</v>
      </c>
      <c r="C7864" t="s">
        <v>42</v>
      </c>
      <c r="D7864" t="s">
        <v>39</v>
      </c>
      <c r="E7864">
        <v>35</v>
      </c>
      <c r="F7864" t="s">
        <v>19</v>
      </c>
      <c r="G7864">
        <v>5</v>
      </c>
      <c r="H7864" s="4">
        <v>161591.10999999999</v>
      </c>
      <c r="I7864" t="s">
        <v>33</v>
      </c>
      <c r="J7864">
        <v>3</v>
      </c>
      <c r="K7864">
        <v>644</v>
      </c>
      <c r="L7864" t="s">
        <v>20</v>
      </c>
      <c r="M7864" t="s">
        <v>21</v>
      </c>
      <c r="N7864" t="s">
        <v>22</v>
      </c>
      <c r="O7864" s="4">
        <v>63795.62</v>
      </c>
      <c r="P7864" t="s">
        <v>28</v>
      </c>
      <c r="Q7864" t="str" cm="1">
        <f t="array" ref="Q7864">_xlfn.IFS(
O7864&lt;50000,"Low Salary (&lt;$50K)",
O7864&lt;90000,"Lower Middle ($50K-$90K)",
O7864&lt;130000,"Middle ($90K-$130K)",
O7864&lt;170000,"Upper Middle ($130K-$170K)",
O7864&gt;=170000,"High Salary (&gt;$170K)"
)</f>
        <v>Lower Middle ($50K-$90K)</v>
      </c>
      <c r="R7864" t="str" cm="1">
        <f t="array" ref="R7864">_xlfn.IFS(
G7864&lt;=2,"New Customers (0-2Y)",
G7864&lt;=5,"Growing Customers (3-5Y)",
G7864&lt;=8,"Established Customers (6-8Y)",
G7864&lt;=10,"Loyal Customers (9-10Y)"
)</f>
        <v>Growing Customers (3-5Y)</v>
      </c>
    </row>
    <row r="7865" spans="1:18" x14ac:dyDescent="0.35">
      <c r="A7865">
        <v>15659677</v>
      </c>
      <c r="B7865" t="s">
        <v>635</v>
      </c>
      <c r="C7865" t="s">
        <v>17</v>
      </c>
      <c r="D7865" t="s">
        <v>39</v>
      </c>
      <c r="E7865">
        <v>47</v>
      </c>
      <c r="F7865" t="s">
        <v>19</v>
      </c>
      <c r="G7865">
        <v>8</v>
      </c>
      <c r="H7865" s="4">
        <v>142382.03</v>
      </c>
      <c r="I7865" t="s">
        <v>33</v>
      </c>
      <c r="J7865">
        <v>1</v>
      </c>
      <c r="K7865">
        <v>746</v>
      </c>
      <c r="L7865" t="s">
        <v>35</v>
      </c>
      <c r="M7865" t="s">
        <v>21</v>
      </c>
      <c r="N7865" t="s">
        <v>22</v>
      </c>
      <c r="O7865" s="4">
        <v>62086.62</v>
      </c>
      <c r="P7865" t="s">
        <v>28</v>
      </c>
      <c r="Q7865" t="str" cm="1">
        <f t="array" ref="Q7865">_xlfn.IFS(
O7865&lt;50000,"Low Salary (&lt;$50K)",
O7865&lt;90000,"Lower Middle ($50K-$90K)",
O7865&lt;130000,"Middle ($90K-$130K)",
O7865&lt;170000,"Upper Middle ($130K-$170K)",
O7865&gt;=170000,"High Salary (&gt;$170K)"
)</f>
        <v>Lower Middle ($50K-$90K)</v>
      </c>
      <c r="R7865" t="str" cm="1">
        <f t="array" ref="R7865">_xlfn.IFS(
G7865&lt;=2,"New Customers (0-2Y)",
G7865&lt;=5,"Growing Customers (3-5Y)",
G7865&lt;=8,"Established Customers (6-8Y)",
G7865&lt;=10,"Loyal Customers (9-10Y)"
)</f>
        <v>Established Customers (6-8Y)</v>
      </c>
    </row>
    <row r="7866" spans="1:18" x14ac:dyDescent="0.35">
      <c r="A7866">
        <v>15594436</v>
      </c>
      <c r="B7866" t="s">
        <v>603</v>
      </c>
      <c r="C7866" t="s">
        <v>26</v>
      </c>
      <c r="D7866" t="s">
        <v>39</v>
      </c>
      <c r="E7866">
        <v>33</v>
      </c>
      <c r="F7866" t="s">
        <v>19</v>
      </c>
      <c r="G7866">
        <v>2</v>
      </c>
      <c r="H7866" s="4">
        <v>0</v>
      </c>
      <c r="I7866" t="s">
        <v>24</v>
      </c>
      <c r="J7866">
        <v>2</v>
      </c>
      <c r="K7866">
        <v>588</v>
      </c>
      <c r="L7866" t="s">
        <v>31</v>
      </c>
      <c r="M7866" t="s">
        <v>21</v>
      </c>
      <c r="N7866" t="s">
        <v>22</v>
      </c>
      <c r="O7866" s="4">
        <v>12483.56</v>
      </c>
      <c r="P7866" t="s">
        <v>28</v>
      </c>
      <c r="Q7866" t="str" cm="1">
        <f t="array" ref="Q7866">_xlfn.IFS(
O7866&lt;50000,"Low Salary (&lt;$50K)",
O7866&lt;90000,"Lower Middle ($50K-$90K)",
O7866&lt;130000,"Middle ($90K-$130K)",
O7866&lt;170000,"Upper Middle ($130K-$170K)",
O7866&gt;=170000,"High Salary (&gt;$170K)"
)</f>
        <v>Low Salary (&lt;$50K)</v>
      </c>
      <c r="R7866" t="str" cm="1">
        <f t="array" ref="R7866">_xlfn.IFS(
G7866&lt;=2,"New Customers (0-2Y)",
G7866&lt;=5,"Growing Customers (3-5Y)",
G7866&lt;=8,"Established Customers (6-8Y)",
G7866&lt;=10,"Loyal Customers (9-10Y)"
)</f>
        <v>New Customers (0-2Y)</v>
      </c>
    </row>
    <row r="7867" spans="1:18" x14ac:dyDescent="0.35">
      <c r="A7867">
        <v>15748995</v>
      </c>
      <c r="B7867" t="s">
        <v>275</v>
      </c>
      <c r="C7867" t="s">
        <v>26</v>
      </c>
      <c r="D7867" t="s">
        <v>39</v>
      </c>
      <c r="E7867">
        <v>30</v>
      </c>
      <c r="F7867" t="s">
        <v>19</v>
      </c>
      <c r="G7867">
        <v>9</v>
      </c>
      <c r="H7867" s="4">
        <v>0</v>
      </c>
      <c r="I7867" t="s">
        <v>24</v>
      </c>
      <c r="J7867">
        <v>2</v>
      </c>
      <c r="K7867">
        <v>691</v>
      </c>
      <c r="L7867" t="s">
        <v>35</v>
      </c>
      <c r="M7867" t="s">
        <v>27</v>
      </c>
      <c r="N7867" t="s">
        <v>22</v>
      </c>
      <c r="O7867" s="4">
        <v>10963.04</v>
      </c>
      <c r="P7867" t="s">
        <v>28</v>
      </c>
      <c r="Q7867" t="str" cm="1">
        <f t="array" ref="Q7867">_xlfn.IFS(
O7867&lt;50000,"Low Salary (&lt;$50K)",
O7867&lt;90000,"Lower Middle ($50K-$90K)",
O7867&lt;130000,"Middle ($90K-$130K)",
O7867&lt;170000,"Upper Middle ($130K-$170K)",
O7867&gt;=170000,"High Salary (&gt;$170K)"
)</f>
        <v>Low Salary (&lt;$50K)</v>
      </c>
      <c r="R7867" t="str" cm="1">
        <f t="array" ref="R7867">_xlfn.IFS(
G7867&lt;=2,"New Customers (0-2Y)",
G7867&lt;=5,"Growing Customers (3-5Y)",
G7867&lt;=8,"Established Customers (6-8Y)",
G7867&lt;=10,"Loyal Customers (9-10Y)"
)</f>
        <v>Loyal Customers (9-10Y)</v>
      </c>
    </row>
    <row r="7868" spans="1:18" x14ac:dyDescent="0.35">
      <c r="A7868">
        <v>15677062</v>
      </c>
      <c r="B7868" t="s">
        <v>2171</v>
      </c>
      <c r="C7868" t="s">
        <v>17</v>
      </c>
      <c r="D7868" t="s">
        <v>18</v>
      </c>
      <c r="E7868">
        <v>38</v>
      </c>
      <c r="F7868" t="s">
        <v>19</v>
      </c>
      <c r="G7868">
        <v>6</v>
      </c>
      <c r="H7868" s="4">
        <v>127043.09</v>
      </c>
      <c r="I7868" t="s">
        <v>33</v>
      </c>
      <c r="J7868">
        <v>1</v>
      </c>
      <c r="K7868">
        <v>666</v>
      </c>
      <c r="L7868" t="s">
        <v>35</v>
      </c>
      <c r="M7868" t="s">
        <v>21</v>
      </c>
      <c r="N7868" t="s">
        <v>22</v>
      </c>
      <c r="O7868" s="4">
        <v>8247</v>
      </c>
      <c r="P7868" t="s">
        <v>28</v>
      </c>
      <c r="Q7868" t="str" cm="1">
        <f t="array" ref="Q7868">_xlfn.IFS(
O7868&lt;50000,"Low Salary (&lt;$50K)",
O7868&lt;90000,"Lower Middle ($50K-$90K)",
O7868&lt;130000,"Middle ($90K-$130K)",
O7868&lt;170000,"Upper Middle ($130K-$170K)",
O7868&gt;=170000,"High Salary (&gt;$170K)"
)</f>
        <v>Low Salary (&lt;$50K)</v>
      </c>
      <c r="R7868" t="str" cm="1">
        <f t="array" ref="R7868">_xlfn.IFS(
G7868&lt;=2,"New Customers (0-2Y)",
G7868&lt;=5,"Growing Customers (3-5Y)",
G7868&lt;=8,"Established Customers (6-8Y)",
G7868&lt;=10,"Loyal Customers (9-10Y)"
)</f>
        <v>Established Customers (6-8Y)</v>
      </c>
    </row>
    <row r="7869" spans="1:18" x14ac:dyDescent="0.35">
      <c r="A7869">
        <v>15697201</v>
      </c>
      <c r="B7869" t="s">
        <v>2616</v>
      </c>
      <c r="C7869" t="s">
        <v>26</v>
      </c>
      <c r="D7869" t="s">
        <v>18</v>
      </c>
      <c r="E7869">
        <v>46</v>
      </c>
      <c r="F7869" t="s">
        <v>19</v>
      </c>
      <c r="G7869">
        <v>3</v>
      </c>
      <c r="H7869" s="4">
        <v>0</v>
      </c>
      <c r="I7869" t="s">
        <v>24</v>
      </c>
      <c r="J7869">
        <v>1</v>
      </c>
      <c r="K7869">
        <v>640</v>
      </c>
      <c r="L7869" t="s">
        <v>20</v>
      </c>
      <c r="M7869" t="s">
        <v>21</v>
      </c>
      <c r="N7869" t="s">
        <v>22</v>
      </c>
      <c r="O7869" s="4">
        <v>156260.07999999999</v>
      </c>
      <c r="P7869" t="s">
        <v>28</v>
      </c>
      <c r="Q7869" t="str" cm="1">
        <f t="array" ref="Q7869">_xlfn.IFS(
O7869&lt;50000,"Low Salary (&lt;$50K)",
O7869&lt;90000,"Lower Middle ($50K-$90K)",
O7869&lt;130000,"Middle ($90K-$130K)",
O7869&lt;170000,"Upper Middle ($130K-$170K)",
O7869&gt;=170000,"High Salary (&gt;$170K)"
)</f>
        <v>Upper Middle ($130K-$170K)</v>
      </c>
      <c r="R7869" t="str" cm="1">
        <f t="array" ref="R7869">_xlfn.IFS(
G7869&lt;=2,"New Customers (0-2Y)",
G7869&lt;=5,"Growing Customers (3-5Y)",
G7869&lt;=8,"Established Customers (6-8Y)",
G7869&lt;=10,"Loyal Customers (9-10Y)"
)</f>
        <v>Growing Customers (3-5Y)</v>
      </c>
    </row>
    <row r="7870" spans="1:18" x14ac:dyDescent="0.35">
      <c r="A7870">
        <v>15666453</v>
      </c>
      <c r="B7870" t="s">
        <v>716</v>
      </c>
      <c r="C7870" t="s">
        <v>42</v>
      </c>
      <c r="D7870" t="s">
        <v>18</v>
      </c>
      <c r="E7870">
        <v>29</v>
      </c>
      <c r="F7870" t="s">
        <v>43</v>
      </c>
      <c r="G7870">
        <v>4</v>
      </c>
      <c r="H7870" s="4">
        <v>78885.88</v>
      </c>
      <c r="I7870" t="s">
        <v>29</v>
      </c>
      <c r="J7870">
        <v>2</v>
      </c>
      <c r="K7870">
        <v>611</v>
      </c>
      <c r="L7870" t="s">
        <v>20</v>
      </c>
      <c r="M7870" t="s">
        <v>21</v>
      </c>
      <c r="N7870" t="s">
        <v>22</v>
      </c>
      <c r="O7870" s="4">
        <v>26927.69</v>
      </c>
      <c r="P7870" t="s">
        <v>28</v>
      </c>
      <c r="Q7870" t="str" cm="1">
        <f t="array" ref="Q7870">_xlfn.IFS(
O7870&lt;50000,"Low Salary (&lt;$50K)",
O7870&lt;90000,"Lower Middle ($50K-$90K)",
O7870&lt;130000,"Middle ($90K-$130K)",
O7870&lt;170000,"Upper Middle ($130K-$170K)",
O7870&gt;=170000,"High Salary (&gt;$170K)"
)</f>
        <v>Low Salary (&lt;$50K)</v>
      </c>
      <c r="R7870" t="str" cm="1">
        <f t="array" ref="R7870">_xlfn.IFS(
G7870&lt;=2,"New Customers (0-2Y)",
G7870&lt;=5,"Growing Customers (3-5Y)",
G7870&lt;=8,"Established Customers (6-8Y)",
G7870&lt;=10,"Loyal Customers (9-10Y)"
)</f>
        <v>Growing Customers (3-5Y)</v>
      </c>
    </row>
    <row r="7871" spans="1:18" x14ac:dyDescent="0.35">
      <c r="A7871">
        <v>15693771</v>
      </c>
      <c r="B7871" t="s">
        <v>743</v>
      </c>
      <c r="C7871" t="s">
        <v>26</v>
      </c>
      <c r="D7871" t="s">
        <v>18</v>
      </c>
      <c r="E7871">
        <v>45</v>
      </c>
      <c r="F7871" t="s">
        <v>19</v>
      </c>
      <c r="G7871">
        <v>8</v>
      </c>
      <c r="H7871" s="4">
        <v>95922.9</v>
      </c>
      <c r="I7871" t="s">
        <v>29</v>
      </c>
      <c r="J7871">
        <v>1</v>
      </c>
      <c r="K7871">
        <v>651</v>
      </c>
      <c r="L7871" t="s">
        <v>20</v>
      </c>
      <c r="M7871" t="s">
        <v>21</v>
      </c>
      <c r="N7871" t="s">
        <v>32</v>
      </c>
      <c r="O7871" s="4">
        <v>84782.42</v>
      </c>
      <c r="P7871" t="s">
        <v>23</v>
      </c>
      <c r="Q7871" t="str" cm="1">
        <f t="array" ref="Q7871">_xlfn.IFS(
O7871&lt;50000,"Low Salary (&lt;$50K)",
O7871&lt;90000,"Lower Middle ($50K-$90K)",
O7871&lt;130000,"Middle ($90K-$130K)",
O7871&lt;170000,"Upper Middle ($130K-$170K)",
O7871&gt;=170000,"High Salary (&gt;$170K)"
)</f>
        <v>Lower Middle ($50K-$90K)</v>
      </c>
      <c r="R7871" t="str" cm="1">
        <f t="array" ref="R7871">_xlfn.IFS(
G7871&lt;=2,"New Customers (0-2Y)",
G7871&lt;=5,"Growing Customers (3-5Y)",
G7871&lt;=8,"Established Customers (6-8Y)",
G7871&lt;=10,"Loyal Customers (9-10Y)"
)</f>
        <v>Established Customers (6-8Y)</v>
      </c>
    </row>
    <row r="7872" spans="1:18" x14ac:dyDescent="0.35">
      <c r="A7872">
        <v>15569867</v>
      </c>
      <c r="B7872" t="s">
        <v>1295</v>
      </c>
      <c r="C7872" t="s">
        <v>17</v>
      </c>
      <c r="D7872" t="s">
        <v>18</v>
      </c>
      <c r="E7872">
        <v>29</v>
      </c>
      <c r="F7872" t="s">
        <v>43</v>
      </c>
      <c r="G7872">
        <v>8</v>
      </c>
      <c r="H7872" s="4">
        <v>0</v>
      </c>
      <c r="I7872" t="s">
        <v>24</v>
      </c>
      <c r="J7872">
        <v>2</v>
      </c>
      <c r="K7872">
        <v>529</v>
      </c>
      <c r="L7872" t="s">
        <v>31</v>
      </c>
      <c r="M7872" t="s">
        <v>21</v>
      </c>
      <c r="N7872" t="s">
        <v>32</v>
      </c>
      <c r="O7872" s="4">
        <v>19842.11</v>
      </c>
      <c r="P7872" t="s">
        <v>28</v>
      </c>
      <c r="Q7872" t="str" cm="1">
        <f t="array" ref="Q7872">_xlfn.IFS(
O7872&lt;50000,"Low Salary (&lt;$50K)",
O7872&lt;90000,"Lower Middle ($50K-$90K)",
O7872&lt;130000,"Middle ($90K-$130K)",
O7872&lt;170000,"Upper Middle ($130K-$170K)",
O7872&gt;=170000,"High Salary (&gt;$170K)"
)</f>
        <v>Low Salary (&lt;$50K)</v>
      </c>
      <c r="R7872" t="str" cm="1">
        <f t="array" ref="R7872">_xlfn.IFS(
G7872&lt;=2,"New Customers (0-2Y)",
G7872&lt;=5,"Growing Customers (3-5Y)",
G7872&lt;=8,"Established Customers (6-8Y)",
G7872&lt;=10,"Loyal Customers (9-10Y)"
)</f>
        <v>Established Customers (6-8Y)</v>
      </c>
    </row>
    <row r="7873" spans="1:18" x14ac:dyDescent="0.35">
      <c r="A7873">
        <v>15711602</v>
      </c>
      <c r="B7873" t="s">
        <v>2617</v>
      </c>
      <c r="C7873" t="s">
        <v>17</v>
      </c>
      <c r="D7873" t="s">
        <v>18</v>
      </c>
      <c r="E7873">
        <v>36</v>
      </c>
      <c r="F7873" t="s">
        <v>19</v>
      </c>
      <c r="G7873">
        <v>3</v>
      </c>
      <c r="H7873" s="4">
        <v>91711.59</v>
      </c>
      <c r="I7873" t="s">
        <v>29</v>
      </c>
      <c r="J7873">
        <v>1</v>
      </c>
      <c r="K7873">
        <v>676</v>
      </c>
      <c r="L7873" t="s">
        <v>35</v>
      </c>
      <c r="M7873" t="s">
        <v>21</v>
      </c>
      <c r="N7873" t="s">
        <v>22</v>
      </c>
      <c r="O7873" s="4">
        <v>95393.43</v>
      </c>
      <c r="P7873" t="s">
        <v>28</v>
      </c>
      <c r="Q7873" t="str" cm="1">
        <f t="array" ref="Q7873">_xlfn.IFS(
O7873&lt;50000,"Low Salary (&lt;$50K)",
O7873&lt;90000,"Lower Middle ($50K-$90K)",
O7873&lt;130000,"Middle ($90K-$130K)",
O7873&lt;170000,"Upper Middle ($130K-$170K)",
O7873&gt;=170000,"High Salary (&gt;$170K)"
)</f>
        <v>Middle ($90K-$130K)</v>
      </c>
      <c r="R7873" t="str" cm="1">
        <f t="array" ref="R7873">_xlfn.IFS(
G7873&lt;=2,"New Customers (0-2Y)",
G7873&lt;=5,"Growing Customers (3-5Y)",
G7873&lt;=8,"Established Customers (6-8Y)",
G7873&lt;=10,"Loyal Customers (9-10Y)"
)</f>
        <v>Growing Customers (3-5Y)</v>
      </c>
    </row>
    <row r="7874" spans="1:18" x14ac:dyDescent="0.35">
      <c r="A7874">
        <v>15717736</v>
      </c>
      <c r="B7874" t="s">
        <v>644</v>
      </c>
      <c r="C7874" t="s">
        <v>42</v>
      </c>
      <c r="D7874" t="s">
        <v>18</v>
      </c>
      <c r="E7874">
        <v>46</v>
      </c>
      <c r="F7874" t="s">
        <v>19</v>
      </c>
      <c r="G7874">
        <v>10</v>
      </c>
      <c r="H7874" s="4">
        <v>110031.09</v>
      </c>
      <c r="I7874" t="s">
        <v>33</v>
      </c>
      <c r="J7874">
        <v>2</v>
      </c>
      <c r="K7874">
        <v>639</v>
      </c>
      <c r="L7874" t="s">
        <v>20</v>
      </c>
      <c r="M7874" t="s">
        <v>21</v>
      </c>
      <c r="N7874" t="s">
        <v>22</v>
      </c>
      <c r="O7874" s="4">
        <v>133995.59</v>
      </c>
      <c r="P7874" t="s">
        <v>28</v>
      </c>
      <c r="Q7874" t="str" cm="1">
        <f t="array" ref="Q7874">_xlfn.IFS(
O7874&lt;50000,"Low Salary (&lt;$50K)",
O7874&lt;90000,"Lower Middle ($50K-$90K)",
O7874&lt;130000,"Middle ($90K-$130K)",
O7874&lt;170000,"Upper Middle ($130K-$170K)",
O7874&gt;=170000,"High Salary (&gt;$170K)"
)</f>
        <v>Upper Middle ($130K-$170K)</v>
      </c>
      <c r="R7874" t="str" cm="1">
        <f t="array" ref="R7874">_xlfn.IFS(
G7874&lt;=2,"New Customers (0-2Y)",
G7874&lt;=5,"Growing Customers (3-5Y)",
G7874&lt;=8,"Established Customers (6-8Y)",
G7874&lt;=10,"Loyal Customers (9-10Y)"
)</f>
        <v>Loyal Customers (9-10Y)</v>
      </c>
    </row>
    <row r="7875" spans="1:18" x14ac:dyDescent="0.35">
      <c r="A7875">
        <v>15750441</v>
      </c>
      <c r="B7875" t="s">
        <v>2618</v>
      </c>
      <c r="C7875" t="s">
        <v>17</v>
      </c>
      <c r="D7875" t="s">
        <v>39</v>
      </c>
      <c r="E7875">
        <v>36</v>
      </c>
      <c r="F7875" t="s">
        <v>19</v>
      </c>
      <c r="G7875">
        <v>5</v>
      </c>
      <c r="H7875" s="4">
        <v>81210.720000000001</v>
      </c>
      <c r="I7875" t="s">
        <v>29</v>
      </c>
      <c r="J7875">
        <v>2</v>
      </c>
      <c r="K7875">
        <v>782</v>
      </c>
      <c r="L7875" t="s">
        <v>37</v>
      </c>
      <c r="M7875" t="s">
        <v>27</v>
      </c>
      <c r="N7875" t="s">
        <v>22</v>
      </c>
      <c r="O7875" s="4">
        <v>108003.38</v>
      </c>
      <c r="P7875" t="s">
        <v>28</v>
      </c>
      <c r="Q7875" t="str" cm="1">
        <f t="array" ref="Q7875">_xlfn.IFS(
O7875&lt;50000,"Low Salary (&lt;$50K)",
O7875&lt;90000,"Lower Middle ($50K-$90K)",
O7875&lt;130000,"Middle ($90K-$130K)",
O7875&lt;170000,"Upper Middle ($130K-$170K)",
O7875&gt;=170000,"High Salary (&gt;$170K)"
)</f>
        <v>Middle ($90K-$130K)</v>
      </c>
      <c r="R7875" t="str" cm="1">
        <f t="array" ref="R7875">_xlfn.IFS(
G7875&lt;=2,"New Customers (0-2Y)",
G7875&lt;=5,"Growing Customers (3-5Y)",
G7875&lt;=8,"Established Customers (6-8Y)",
G7875&lt;=10,"Loyal Customers (9-10Y)"
)</f>
        <v>Growing Customers (3-5Y)</v>
      </c>
    </row>
    <row r="7876" spans="1:18" x14ac:dyDescent="0.35">
      <c r="A7876">
        <v>15732791</v>
      </c>
      <c r="B7876" t="s">
        <v>481</v>
      </c>
      <c r="C7876" t="s">
        <v>42</v>
      </c>
      <c r="D7876" t="s">
        <v>39</v>
      </c>
      <c r="E7876">
        <v>32</v>
      </c>
      <c r="F7876" t="s">
        <v>19</v>
      </c>
      <c r="G7876">
        <v>5</v>
      </c>
      <c r="H7876" s="4">
        <v>122947.92</v>
      </c>
      <c r="I7876" t="s">
        <v>33</v>
      </c>
      <c r="J7876">
        <v>1</v>
      </c>
      <c r="K7876">
        <v>641</v>
      </c>
      <c r="L7876" t="s">
        <v>20</v>
      </c>
      <c r="M7876" t="s">
        <v>21</v>
      </c>
      <c r="N7876" t="s">
        <v>22</v>
      </c>
      <c r="O7876" s="4">
        <v>99154.86</v>
      </c>
      <c r="P7876" t="s">
        <v>28</v>
      </c>
      <c r="Q7876" t="str" cm="1">
        <f t="array" ref="Q7876">_xlfn.IFS(
O7876&lt;50000,"Low Salary (&lt;$50K)",
O7876&lt;90000,"Lower Middle ($50K-$90K)",
O7876&lt;130000,"Middle ($90K-$130K)",
O7876&lt;170000,"Upper Middle ($130K-$170K)",
O7876&gt;=170000,"High Salary (&gt;$170K)"
)</f>
        <v>Middle ($90K-$130K)</v>
      </c>
      <c r="R7876" t="str" cm="1">
        <f t="array" ref="R7876">_xlfn.IFS(
G7876&lt;=2,"New Customers (0-2Y)",
G7876&lt;=5,"Growing Customers (3-5Y)",
G7876&lt;=8,"Established Customers (6-8Y)",
G7876&lt;=10,"Loyal Customers (9-10Y)"
)</f>
        <v>Growing Customers (3-5Y)</v>
      </c>
    </row>
    <row r="7877" spans="1:18" x14ac:dyDescent="0.35">
      <c r="A7877">
        <v>15775104</v>
      </c>
      <c r="B7877" t="s">
        <v>2619</v>
      </c>
      <c r="C7877" t="s">
        <v>17</v>
      </c>
      <c r="D7877" t="s">
        <v>18</v>
      </c>
      <c r="E7877">
        <v>38</v>
      </c>
      <c r="F7877" t="s">
        <v>19</v>
      </c>
      <c r="G7877">
        <v>1</v>
      </c>
      <c r="H7877" s="4">
        <v>182065.85</v>
      </c>
      <c r="I7877" t="s">
        <v>33</v>
      </c>
      <c r="J7877">
        <v>1</v>
      </c>
      <c r="K7877">
        <v>697</v>
      </c>
      <c r="L7877" t="s">
        <v>35</v>
      </c>
      <c r="M7877" t="s">
        <v>21</v>
      </c>
      <c r="N7877" t="s">
        <v>32</v>
      </c>
      <c r="O7877" s="4">
        <v>49503.5</v>
      </c>
      <c r="P7877" t="s">
        <v>28</v>
      </c>
      <c r="Q7877" t="str" cm="1">
        <f t="array" ref="Q7877">_xlfn.IFS(
O7877&lt;50000,"Low Salary (&lt;$50K)",
O7877&lt;90000,"Lower Middle ($50K-$90K)",
O7877&lt;130000,"Middle ($90K-$130K)",
O7877&lt;170000,"Upper Middle ($130K-$170K)",
O7877&gt;=170000,"High Salary (&gt;$170K)"
)</f>
        <v>Low Salary (&lt;$50K)</v>
      </c>
      <c r="R7877" t="str" cm="1">
        <f t="array" ref="R7877">_xlfn.IFS(
G7877&lt;=2,"New Customers (0-2Y)",
G7877&lt;=5,"Growing Customers (3-5Y)",
G7877&lt;=8,"Established Customers (6-8Y)",
G7877&lt;=10,"Loyal Customers (9-10Y)"
)</f>
        <v>New Customers (0-2Y)</v>
      </c>
    </row>
    <row r="7878" spans="1:18" x14ac:dyDescent="0.35">
      <c r="A7878">
        <v>15757607</v>
      </c>
      <c r="B7878" t="s">
        <v>269</v>
      </c>
      <c r="C7878" t="s">
        <v>17</v>
      </c>
      <c r="D7878" t="s">
        <v>39</v>
      </c>
      <c r="E7878">
        <v>45</v>
      </c>
      <c r="F7878" t="s">
        <v>19</v>
      </c>
      <c r="G7878">
        <v>0</v>
      </c>
      <c r="H7878" s="4">
        <v>0</v>
      </c>
      <c r="I7878" t="s">
        <v>24</v>
      </c>
      <c r="J7878">
        <v>1</v>
      </c>
      <c r="K7878">
        <v>623</v>
      </c>
      <c r="L7878" t="s">
        <v>20</v>
      </c>
      <c r="M7878" t="s">
        <v>21</v>
      </c>
      <c r="N7878" t="s">
        <v>32</v>
      </c>
      <c r="O7878" s="4">
        <v>196533.72</v>
      </c>
      <c r="P7878" t="s">
        <v>23</v>
      </c>
      <c r="Q7878" t="str" cm="1">
        <f t="array" ref="Q7878">_xlfn.IFS(
O7878&lt;50000,"Low Salary (&lt;$50K)",
O7878&lt;90000,"Lower Middle ($50K-$90K)",
O7878&lt;130000,"Middle ($90K-$130K)",
O7878&lt;170000,"Upper Middle ($130K-$170K)",
O7878&gt;=170000,"High Salary (&gt;$170K)"
)</f>
        <v>High Salary (&gt;$170K)</v>
      </c>
      <c r="R7878" t="str" cm="1">
        <f t="array" ref="R7878">_xlfn.IFS(
G7878&lt;=2,"New Customers (0-2Y)",
G7878&lt;=5,"Growing Customers (3-5Y)",
G7878&lt;=8,"Established Customers (6-8Y)",
G7878&lt;=10,"Loyal Customers (9-10Y)"
)</f>
        <v>New Customers (0-2Y)</v>
      </c>
    </row>
    <row r="7879" spans="1:18" x14ac:dyDescent="0.35">
      <c r="A7879">
        <v>15793070</v>
      </c>
      <c r="B7879" t="s">
        <v>1121</v>
      </c>
      <c r="C7879" t="s">
        <v>26</v>
      </c>
      <c r="D7879" t="s">
        <v>18</v>
      </c>
      <c r="E7879">
        <v>41</v>
      </c>
      <c r="F7879" t="s">
        <v>19</v>
      </c>
      <c r="G7879">
        <v>2</v>
      </c>
      <c r="H7879" s="4">
        <v>69974.66</v>
      </c>
      <c r="I7879" t="s">
        <v>29</v>
      </c>
      <c r="J7879">
        <v>2</v>
      </c>
      <c r="K7879">
        <v>494</v>
      </c>
      <c r="L7879" t="s">
        <v>44</v>
      </c>
      <c r="M7879" t="s">
        <v>21</v>
      </c>
      <c r="N7879" t="s">
        <v>32</v>
      </c>
      <c r="O7879" s="4">
        <v>188426.13</v>
      </c>
      <c r="P7879" t="s">
        <v>23</v>
      </c>
      <c r="Q7879" t="str" cm="1">
        <f t="array" ref="Q7879">_xlfn.IFS(
O7879&lt;50000,"Low Salary (&lt;$50K)",
O7879&lt;90000,"Lower Middle ($50K-$90K)",
O7879&lt;130000,"Middle ($90K-$130K)",
O7879&lt;170000,"Upper Middle ($130K-$170K)",
O7879&gt;=170000,"High Salary (&gt;$170K)"
)</f>
        <v>High Salary (&gt;$170K)</v>
      </c>
      <c r="R7879" t="str" cm="1">
        <f t="array" ref="R7879">_xlfn.IFS(
G7879&lt;=2,"New Customers (0-2Y)",
G7879&lt;=5,"Growing Customers (3-5Y)",
G7879&lt;=8,"Established Customers (6-8Y)",
G7879&lt;=10,"Loyal Customers (9-10Y)"
)</f>
        <v>New Customers (0-2Y)</v>
      </c>
    </row>
    <row r="7880" spans="1:18" x14ac:dyDescent="0.35">
      <c r="A7880">
        <v>15760456</v>
      </c>
      <c r="B7880" t="s">
        <v>781</v>
      </c>
      <c r="C7880" t="s">
        <v>17</v>
      </c>
      <c r="D7880" t="s">
        <v>18</v>
      </c>
      <c r="E7880">
        <v>38</v>
      </c>
      <c r="F7880" t="s">
        <v>19</v>
      </c>
      <c r="G7880">
        <v>10</v>
      </c>
      <c r="H7880" s="4">
        <v>123711.73</v>
      </c>
      <c r="I7880" t="s">
        <v>33</v>
      </c>
      <c r="J7880">
        <v>2</v>
      </c>
      <c r="K7880">
        <v>731</v>
      </c>
      <c r="L7880" t="s">
        <v>35</v>
      </c>
      <c r="M7880" t="s">
        <v>21</v>
      </c>
      <c r="N7880" t="s">
        <v>32</v>
      </c>
      <c r="O7880" s="4">
        <v>171340.68</v>
      </c>
      <c r="P7880" t="s">
        <v>23</v>
      </c>
      <c r="Q7880" t="str" cm="1">
        <f t="array" ref="Q7880">_xlfn.IFS(
O7880&lt;50000,"Low Salary (&lt;$50K)",
O7880&lt;90000,"Lower Middle ($50K-$90K)",
O7880&lt;130000,"Middle ($90K-$130K)",
O7880&lt;170000,"Upper Middle ($130K-$170K)",
O7880&gt;=170000,"High Salary (&gt;$170K)"
)</f>
        <v>High Salary (&gt;$170K)</v>
      </c>
      <c r="R7880" t="str" cm="1">
        <f t="array" ref="R7880">_xlfn.IFS(
G7880&lt;=2,"New Customers (0-2Y)",
G7880&lt;=5,"Growing Customers (3-5Y)",
G7880&lt;=8,"Established Customers (6-8Y)",
G7880&lt;=10,"Loyal Customers (9-10Y)"
)</f>
        <v>Loyal Customers (9-10Y)</v>
      </c>
    </row>
    <row r="7881" spans="1:18" x14ac:dyDescent="0.35">
      <c r="A7881">
        <v>15665385</v>
      </c>
      <c r="B7881" t="s">
        <v>2620</v>
      </c>
      <c r="C7881" t="s">
        <v>17</v>
      </c>
      <c r="D7881" t="s">
        <v>39</v>
      </c>
      <c r="E7881">
        <v>44</v>
      </c>
      <c r="F7881" t="s">
        <v>19</v>
      </c>
      <c r="G7881">
        <v>6</v>
      </c>
      <c r="H7881" s="4">
        <v>76495.039999999994</v>
      </c>
      <c r="I7881" t="s">
        <v>29</v>
      </c>
      <c r="J7881">
        <v>1</v>
      </c>
      <c r="K7881">
        <v>657</v>
      </c>
      <c r="L7881" t="s">
        <v>20</v>
      </c>
      <c r="M7881" t="s">
        <v>21</v>
      </c>
      <c r="N7881" t="s">
        <v>32</v>
      </c>
      <c r="O7881" s="4">
        <v>79071.89</v>
      </c>
      <c r="P7881" t="s">
        <v>28</v>
      </c>
      <c r="Q7881" t="str" cm="1">
        <f t="array" ref="Q7881">_xlfn.IFS(
O7881&lt;50000,"Low Salary (&lt;$50K)",
O7881&lt;90000,"Lower Middle ($50K-$90K)",
O7881&lt;130000,"Middle ($90K-$130K)",
O7881&lt;170000,"Upper Middle ($130K-$170K)",
O7881&gt;=170000,"High Salary (&gt;$170K)"
)</f>
        <v>Lower Middle ($50K-$90K)</v>
      </c>
      <c r="R7881" t="str" cm="1">
        <f t="array" ref="R7881">_xlfn.IFS(
G7881&lt;=2,"New Customers (0-2Y)",
G7881&lt;=5,"Growing Customers (3-5Y)",
G7881&lt;=8,"Established Customers (6-8Y)",
G7881&lt;=10,"Loyal Customers (9-10Y)"
)</f>
        <v>Established Customers (6-8Y)</v>
      </c>
    </row>
    <row r="7882" spans="1:18" x14ac:dyDescent="0.35">
      <c r="A7882">
        <v>15612418</v>
      </c>
      <c r="B7882" t="s">
        <v>658</v>
      </c>
      <c r="C7882" t="s">
        <v>17</v>
      </c>
      <c r="D7882" t="s">
        <v>18</v>
      </c>
      <c r="E7882">
        <v>38</v>
      </c>
      <c r="F7882" t="s">
        <v>19</v>
      </c>
      <c r="G7882">
        <v>9</v>
      </c>
      <c r="H7882" s="4">
        <v>0</v>
      </c>
      <c r="I7882" t="s">
        <v>24</v>
      </c>
      <c r="J7882">
        <v>2</v>
      </c>
      <c r="K7882">
        <v>744</v>
      </c>
      <c r="L7882" t="s">
        <v>35</v>
      </c>
      <c r="M7882" t="s">
        <v>27</v>
      </c>
      <c r="N7882" t="s">
        <v>32</v>
      </c>
      <c r="O7882" s="4">
        <v>20940.759999999998</v>
      </c>
      <c r="P7882" t="s">
        <v>28</v>
      </c>
      <c r="Q7882" t="str" cm="1">
        <f t="array" ref="Q7882">_xlfn.IFS(
O7882&lt;50000,"Low Salary (&lt;$50K)",
O7882&lt;90000,"Lower Middle ($50K-$90K)",
O7882&lt;130000,"Middle ($90K-$130K)",
O7882&lt;170000,"Upper Middle ($130K-$170K)",
O7882&gt;=170000,"High Salary (&gt;$170K)"
)</f>
        <v>Low Salary (&lt;$50K)</v>
      </c>
      <c r="R7882" t="str" cm="1">
        <f t="array" ref="R7882">_xlfn.IFS(
G7882&lt;=2,"New Customers (0-2Y)",
G7882&lt;=5,"Growing Customers (3-5Y)",
G7882&lt;=8,"Established Customers (6-8Y)",
G7882&lt;=10,"Loyal Customers (9-10Y)"
)</f>
        <v>Loyal Customers (9-10Y)</v>
      </c>
    </row>
    <row r="7883" spans="1:18" x14ac:dyDescent="0.35">
      <c r="A7883">
        <v>15727138</v>
      </c>
      <c r="B7883" t="s">
        <v>2282</v>
      </c>
      <c r="C7883" t="s">
        <v>26</v>
      </c>
      <c r="D7883" t="s">
        <v>39</v>
      </c>
      <c r="E7883">
        <v>46</v>
      </c>
      <c r="F7883" t="s">
        <v>19</v>
      </c>
      <c r="G7883">
        <v>9</v>
      </c>
      <c r="H7883" s="4">
        <v>0</v>
      </c>
      <c r="I7883" t="s">
        <v>24</v>
      </c>
      <c r="J7883">
        <v>2</v>
      </c>
      <c r="K7883">
        <v>774</v>
      </c>
      <c r="L7883" t="s">
        <v>35</v>
      </c>
      <c r="M7883" t="s">
        <v>21</v>
      </c>
      <c r="N7883" t="s">
        <v>22</v>
      </c>
      <c r="O7883" s="4">
        <v>34774.26</v>
      </c>
      <c r="P7883" t="s">
        <v>28</v>
      </c>
      <c r="Q7883" t="str" cm="1">
        <f t="array" ref="Q7883">_xlfn.IFS(
O7883&lt;50000,"Low Salary (&lt;$50K)",
O7883&lt;90000,"Lower Middle ($50K-$90K)",
O7883&lt;130000,"Middle ($90K-$130K)",
O7883&lt;170000,"Upper Middle ($130K-$170K)",
O7883&gt;=170000,"High Salary (&gt;$170K)"
)</f>
        <v>Low Salary (&lt;$50K)</v>
      </c>
      <c r="R7883" t="str" cm="1">
        <f t="array" ref="R7883">_xlfn.IFS(
G7883&lt;=2,"New Customers (0-2Y)",
G7883&lt;=5,"Growing Customers (3-5Y)",
G7883&lt;=8,"Established Customers (6-8Y)",
G7883&lt;=10,"Loyal Customers (9-10Y)"
)</f>
        <v>Loyal Customers (9-10Y)</v>
      </c>
    </row>
    <row r="7884" spans="1:18" x14ac:dyDescent="0.35">
      <c r="A7884">
        <v>15732061</v>
      </c>
      <c r="B7884" t="s">
        <v>938</v>
      </c>
      <c r="C7884" t="s">
        <v>42</v>
      </c>
      <c r="D7884" t="s">
        <v>18</v>
      </c>
      <c r="E7884">
        <v>45</v>
      </c>
      <c r="F7884" t="s">
        <v>19</v>
      </c>
      <c r="G7884">
        <v>1</v>
      </c>
      <c r="H7884" s="4">
        <v>121874.89</v>
      </c>
      <c r="I7884" t="s">
        <v>33</v>
      </c>
      <c r="J7884">
        <v>1</v>
      </c>
      <c r="K7884">
        <v>850</v>
      </c>
      <c r="L7884" t="s">
        <v>37</v>
      </c>
      <c r="M7884" t="s">
        <v>27</v>
      </c>
      <c r="N7884" t="s">
        <v>32</v>
      </c>
      <c r="O7884" s="4">
        <v>6865.41</v>
      </c>
      <c r="P7884" t="s">
        <v>23</v>
      </c>
      <c r="Q7884" t="str" cm="1">
        <f t="array" ref="Q7884">_xlfn.IFS(
O7884&lt;50000,"Low Salary (&lt;$50K)",
O7884&lt;90000,"Lower Middle ($50K-$90K)",
O7884&lt;130000,"Middle ($90K-$130K)",
O7884&lt;170000,"Upper Middle ($130K-$170K)",
O7884&gt;=170000,"High Salary (&gt;$170K)"
)</f>
        <v>Low Salary (&lt;$50K)</v>
      </c>
      <c r="R7884" t="str" cm="1">
        <f t="array" ref="R7884">_xlfn.IFS(
G7884&lt;=2,"New Customers (0-2Y)",
G7884&lt;=5,"Growing Customers (3-5Y)",
G7884&lt;=8,"Established Customers (6-8Y)",
G7884&lt;=10,"Loyal Customers (9-10Y)"
)</f>
        <v>New Customers (0-2Y)</v>
      </c>
    </row>
    <row r="7885" spans="1:18" x14ac:dyDescent="0.35">
      <c r="A7885">
        <v>15776051</v>
      </c>
      <c r="B7885" t="s">
        <v>572</v>
      </c>
      <c r="C7885" t="s">
        <v>17</v>
      </c>
      <c r="D7885" t="s">
        <v>18</v>
      </c>
      <c r="E7885">
        <v>45</v>
      </c>
      <c r="F7885" t="s">
        <v>19</v>
      </c>
      <c r="G7885">
        <v>6</v>
      </c>
      <c r="H7885" s="4">
        <v>0</v>
      </c>
      <c r="I7885" t="s">
        <v>24</v>
      </c>
      <c r="J7885">
        <v>2</v>
      </c>
      <c r="K7885">
        <v>551</v>
      </c>
      <c r="L7885" t="s">
        <v>31</v>
      </c>
      <c r="M7885" t="s">
        <v>21</v>
      </c>
      <c r="N7885" t="s">
        <v>22</v>
      </c>
      <c r="O7885" s="4">
        <v>51143.43</v>
      </c>
      <c r="P7885" t="s">
        <v>28</v>
      </c>
      <c r="Q7885" t="str" cm="1">
        <f t="array" ref="Q7885">_xlfn.IFS(
O7885&lt;50000,"Low Salary (&lt;$50K)",
O7885&lt;90000,"Lower Middle ($50K-$90K)",
O7885&lt;130000,"Middle ($90K-$130K)",
O7885&lt;170000,"Upper Middle ($130K-$170K)",
O7885&gt;=170000,"High Salary (&gt;$170K)"
)</f>
        <v>Lower Middle ($50K-$90K)</v>
      </c>
      <c r="R7885" t="str" cm="1">
        <f t="array" ref="R7885">_xlfn.IFS(
G7885&lt;=2,"New Customers (0-2Y)",
G7885&lt;=5,"Growing Customers (3-5Y)",
G7885&lt;=8,"Established Customers (6-8Y)",
G7885&lt;=10,"Loyal Customers (9-10Y)"
)</f>
        <v>Established Customers (6-8Y)</v>
      </c>
    </row>
    <row r="7886" spans="1:18" x14ac:dyDescent="0.35">
      <c r="A7886">
        <v>15616530</v>
      </c>
      <c r="B7886" t="s">
        <v>2621</v>
      </c>
      <c r="C7886" t="s">
        <v>17</v>
      </c>
      <c r="D7886" t="s">
        <v>39</v>
      </c>
      <c r="E7886">
        <v>36</v>
      </c>
      <c r="F7886" t="s">
        <v>19</v>
      </c>
      <c r="G7886">
        <v>6</v>
      </c>
      <c r="H7886" s="4">
        <v>188455.19</v>
      </c>
      <c r="I7886" t="s">
        <v>33</v>
      </c>
      <c r="J7886">
        <v>1</v>
      </c>
      <c r="K7886">
        <v>638</v>
      </c>
      <c r="L7886" t="s">
        <v>20</v>
      </c>
      <c r="M7886" t="s">
        <v>27</v>
      </c>
      <c r="N7886" t="s">
        <v>32</v>
      </c>
      <c r="O7886" s="4">
        <v>47031.4</v>
      </c>
      <c r="P7886" t="s">
        <v>23</v>
      </c>
      <c r="Q7886" t="str" cm="1">
        <f t="array" ref="Q7886">_xlfn.IFS(
O7886&lt;50000,"Low Salary (&lt;$50K)",
O7886&lt;90000,"Lower Middle ($50K-$90K)",
O7886&lt;130000,"Middle ($90K-$130K)",
O7886&lt;170000,"Upper Middle ($130K-$170K)",
O7886&gt;=170000,"High Salary (&gt;$170K)"
)</f>
        <v>Low Salary (&lt;$50K)</v>
      </c>
      <c r="R7886" t="str" cm="1">
        <f t="array" ref="R7886">_xlfn.IFS(
G7886&lt;=2,"New Customers (0-2Y)",
G7886&lt;=5,"Growing Customers (3-5Y)",
G7886&lt;=8,"Established Customers (6-8Y)",
G7886&lt;=10,"Loyal Customers (9-10Y)"
)</f>
        <v>Established Customers (6-8Y)</v>
      </c>
    </row>
    <row r="7887" spans="1:18" x14ac:dyDescent="0.35">
      <c r="A7887">
        <v>15632344</v>
      </c>
      <c r="B7887" t="s">
        <v>1580</v>
      </c>
      <c r="C7887" t="s">
        <v>17</v>
      </c>
      <c r="D7887" t="s">
        <v>18</v>
      </c>
      <c r="E7887">
        <v>42</v>
      </c>
      <c r="F7887" t="s">
        <v>19</v>
      </c>
      <c r="G7887">
        <v>0</v>
      </c>
      <c r="H7887" s="4">
        <v>99045.93</v>
      </c>
      <c r="I7887" t="s">
        <v>29</v>
      </c>
      <c r="J7887">
        <v>2</v>
      </c>
      <c r="K7887">
        <v>792</v>
      </c>
      <c r="L7887" t="s">
        <v>37</v>
      </c>
      <c r="M7887" t="s">
        <v>21</v>
      </c>
      <c r="N7887" t="s">
        <v>32</v>
      </c>
      <c r="O7887" s="4">
        <v>47160.01</v>
      </c>
      <c r="P7887" t="s">
        <v>28</v>
      </c>
      <c r="Q7887" t="str" cm="1">
        <f t="array" ref="Q7887">_xlfn.IFS(
O7887&lt;50000,"Low Salary (&lt;$50K)",
O7887&lt;90000,"Lower Middle ($50K-$90K)",
O7887&lt;130000,"Middle ($90K-$130K)",
O7887&lt;170000,"Upper Middle ($130K-$170K)",
O7887&gt;=170000,"High Salary (&gt;$170K)"
)</f>
        <v>Low Salary (&lt;$50K)</v>
      </c>
      <c r="R7887" t="str" cm="1">
        <f t="array" ref="R7887">_xlfn.IFS(
G7887&lt;=2,"New Customers (0-2Y)",
G7887&lt;=5,"Growing Customers (3-5Y)",
G7887&lt;=8,"Established Customers (6-8Y)",
G7887&lt;=10,"Loyal Customers (9-10Y)"
)</f>
        <v>New Customers (0-2Y)</v>
      </c>
    </row>
    <row r="7888" spans="1:18" x14ac:dyDescent="0.35">
      <c r="A7888">
        <v>15744979</v>
      </c>
      <c r="B7888" t="s">
        <v>1807</v>
      </c>
      <c r="C7888" t="s">
        <v>17</v>
      </c>
      <c r="D7888" t="s">
        <v>18</v>
      </c>
      <c r="E7888">
        <v>36</v>
      </c>
      <c r="F7888" t="s">
        <v>19</v>
      </c>
      <c r="G7888">
        <v>8</v>
      </c>
      <c r="H7888" s="4">
        <v>0</v>
      </c>
      <c r="I7888" t="s">
        <v>24</v>
      </c>
      <c r="J7888">
        <v>1</v>
      </c>
      <c r="K7888">
        <v>666</v>
      </c>
      <c r="L7888" t="s">
        <v>35</v>
      </c>
      <c r="M7888" t="s">
        <v>27</v>
      </c>
      <c r="N7888" t="s">
        <v>22</v>
      </c>
      <c r="O7888" s="4">
        <v>158666.99</v>
      </c>
      <c r="P7888" t="s">
        <v>28</v>
      </c>
      <c r="Q7888" t="str" cm="1">
        <f t="array" ref="Q7888">_xlfn.IFS(
O7888&lt;50000,"Low Salary (&lt;$50K)",
O7888&lt;90000,"Lower Middle ($50K-$90K)",
O7888&lt;130000,"Middle ($90K-$130K)",
O7888&lt;170000,"Upper Middle ($130K-$170K)",
O7888&gt;=170000,"High Salary (&gt;$170K)"
)</f>
        <v>Upper Middle ($130K-$170K)</v>
      </c>
      <c r="R7888" t="str" cm="1">
        <f t="array" ref="R7888">_xlfn.IFS(
G7888&lt;=2,"New Customers (0-2Y)",
G7888&lt;=5,"Growing Customers (3-5Y)",
G7888&lt;=8,"Established Customers (6-8Y)",
G7888&lt;=10,"Loyal Customers (9-10Y)"
)</f>
        <v>Established Customers (6-8Y)</v>
      </c>
    </row>
    <row r="7889" spans="1:18" x14ac:dyDescent="0.35">
      <c r="A7889">
        <v>15745433</v>
      </c>
      <c r="B7889" t="s">
        <v>902</v>
      </c>
      <c r="C7889" t="s">
        <v>42</v>
      </c>
      <c r="D7889" t="s">
        <v>18</v>
      </c>
      <c r="E7889">
        <v>30</v>
      </c>
      <c r="F7889" t="s">
        <v>19</v>
      </c>
      <c r="G7889">
        <v>2</v>
      </c>
      <c r="H7889" s="4">
        <v>205770.78</v>
      </c>
      <c r="I7889" t="s">
        <v>33</v>
      </c>
      <c r="J7889">
        <v>2</v>
      </c>
      <c r="K7889">
        <v>716</v>
      </c>
      <c r="L7889" t="s">
        <v>35</v>
      </c>
      <c r="M7889" t="s">
        <v>27</v>
      </c>
      <c r="N7889" t="s">
        <v>32</v>
      </c>
      <c r="O7889" s="4">
        <v>65464.66</v>
      </c>
      <c r="P7889" t="s">
        <v>28</v>
      </c>
      <c r="Q7889" t="str" cm="1">
        <f t="array" ref="Q7889">_xlfn.IFS(
O7889&lt;50000,"Low Salary (&lt;$50K)",
O7889&lt;90000,"Lower Middle ($50K-$90K)",
O7889&lt;130000,"Middle ($90K-$130K)",
O7889&lt;170000,"Upper Middle ($130K-$170K)",
O7889&gt;=170000,"High Salary (&gt;$170K)"
)</f>
        <v>Lower Middle ($50K-$90K)</v>
      </c>
      <c r="R7889" t="str" cm="1">
        <f t="array" ref="R7889">_xlfn.IFS(
G7889&lt;=2,"New Customers (0-2Y)",
G7889&lt;=5,"Growing Customers (3-5Y)",
G7889&lt;=8,"Established Customers (6-8Y)",
G7889&lt;=10,"Loyal Customers (9-10Y)"
)</f>
        <v>New Customers (0-2Y)</v>
      </c>
    </row>
    <row r="7890" spans="1:18" x14ac:dyDescent="0.35">
      <c r="A7890">
        <v>15683657</v>
      </c>
      <c r="B7890" t="s">
        <v>829</v>
      </c>
      <c r="C7890" t="s">
        <v>17</v>
      </c>
      <c r="D7890" t="s">
        <v>18</v>
      </c>
      <c r="E7890">
        <v>31</v>
      </c>
      <c r="F7890" t="s">
        <v>19</v>
      </c>
      <c r="G7890">
        <v>0</v>
      </c>
      <c r="H7890" s="4">
        <v>79340.95</v>
      </c>
      <c r="I7890" t="s">
        <v>29</v>
      </c>
      <c r="J7890">
        <v>1</v>
      </c>
      <c r="K7890">
        <v>594</v>
      </c>
      <c r="L7890" t="s">
        <v>31</v>
      </c>
      <c r="M7890" t="s">
        <v>21</v>
      </c>
      <c r="N7890" t="s">
        <v>32</v>
      </c>
      <c r="O7890" s="4">
        <v>78255.86</v>
      </c>
      <c r="P7890" t="s">
        <v>28</v>
      </c>
      <c r="Q7890" t="str" cm="1">
        <f t="array" ref="Q7890">_xlfn.IFS(
O7890&lt;50000,"Low Salary (&lt;$50K)",
O7890&lt;90000,"Lower Middle ($50K-$90K)",
O7890&lt;130000,"Middle ($90K-$130K)",
O7890&lt;170000,"Upper Middle ($130K-$170K)",
O7890&gt;=170000,"High Salary (&gt;$170K)"
)</f>
        <v>Lower Middle ($50K-$90K)</v>
      </c>
      <c r="R7890" t="str" cm="1">
        <f t="array" ref="R7890">_xlfn.IFS(
G7890&lt;=2,"New Customers (0-2Y)",
G7890&lt;=5,"Growing Customers (3-5Y)",
G7890&lt;=8,"Established Customers (6-8Y)",
G7890&lt;=10,"Loyal Customers (9-10Y)"
)</f>
        <v>New Customers (0-2Y)</v>
      </c>
    </row>
    <row r="7891" spans="1:18" x14ac:dyDescent="0.35">
      <c r="A7891">
        <v>15718572</v>
      </c>
      <c r="B7891" t="s">
        <v>1060</v>
      </c>
      <c r="C7891" t="s">
        <v>42</v>
      </c>
      <c r="D7891" t="s">
        <v>39</v>
      </c>
      <c r="E7891">
        <v>57</v>
      </c>
      <c r="F7891" t="s">
        <v>19</v>
      </c>
      <c r="G7891">
        <v>9</v>
      </c>
      <c r="H7891" s="4">
        <v>138456.03</v>
      </c>
      <c r="I7891" t="s">
        <v>33</v>
      </c>
      <c r="J7891">
        <v>2</v>
      </c>
      <c r="K7891">
        <v>600</v>
      </c>
      <c r="L7891" t="s">
        <v>20</v>
      </c>
      <c r="M7891" t="s">
        <v>21</v>
      </c>
      <c r="N7891" t="s">
        <v>22</v>
      </c>
      <c r="O7891" s="4">
        <v>103548.25</v>
      </c>
      <c r="P7891" t="s">
        <v>28</v>
      </c>
      <c r="Q7891" t="str" cm="1">
        <f t="array" ref="Q7891">_xlfn.IFS(
O7891&lt;50000,"Low Salary (&lt;$50K)",
O7891&lt;90000,"Lower Middle ($50K-$90K)",
O7891&lt;130000,"Middle ($90K-$130K)",
O7891&lt;170000,"Upper Middle ($130K-$170K)",
O7891&gt;=170000,"High Salary (&gt;$170K)"
)</f>
        <v>Middle ($90K-$130K)</v>
      </c>
      <c r="R7891" t="str" cm="1">
        <f t="array" ref="R7891">_xlfn.IFS(
G7891&lt;=2,"New Customers (0-2Y)",
G7891&lt;=5,"Growing Customers (3-5Y)",
G7891&lt;=8,"Established Customers (6-8Y)",
G7891&lt;=10,"Loyal Customers (9-10Y)"
)</f>
        <v>Loyal Customers (9-10Y)</v>
      </c>
    </row>
    <row r="7892" spans="1:18" x14ac:dyDescent="0.35">
      <c r="A7892">
        <v>15665783</v>
      </c>
      <c r="B7892" t="s">
        <v>633</v>
      </c>
      <c r="C7892" t="s">
        <v>17</v>
      </c>
      <c r="D7892" t="s">
        <v>39</v>
      </c>
      <c r="E7892">
        <v>49</v>
      </c>
      <c r="F7892" t="s">
        <v>19</v>
      </c>
      <c r="G7892">
        <v>7</v>
      </c>
      <c r="H7892" s="4">
        <v>0</v>
      </c>
      <c r="I7892" t="s">
        <v>24</v>
      </c>
      <c r="J7892">
        <v>2</v>
      </c>
      <c r="K7892">
        <v>565</v>
      </c>
      <c r="L7892" t="s">
        <v>31</v>
      </c>
      <c r="M7892" t="s">
        <v>21</v>
      </c>
      <c r="N7892" t="s">
        <v>22</v>
      </c>
      <c r="O7892" s="4">
        <v>89609.26</v>
      </c>
      <c r="P7892" t="s">
        <v>28</v>
      </c>
      <c r="Q7892" t="str" cm="1">
        <f t="array" ref="Q7892">_xlfn.IFS(
O7892&lt;50000,"Low Salary (&lt;$50K)",
O7892&lt;90000,"Lower Middle ($50K-$90K)",
O7892&lt;130000,"Middle ($90K-$130K)",
O7892&lt;170000,"Upper Middle ($130K-$170K)",
O7892&gt;=170000,"High Salary (&gt;$170K)"
)</f>
        <v>Lower Middle ($50K-$90K)</v>
      </c>
      <c r="R7892" t="str" cm="1">
        <f t="array" ref="R7892">_xlfn.IFS(
G7892&lt;=2,"New Customers (0-2Y)",
G7892&lt;=5,"Growing Customers (3-5Y)",
G7892&lt;=8,"Established Customers (6-8Y)",
G7892&lt;=10,"Loyal Customers (9-10Y)"
)</f>
        <v>Established Customers (6-8Y)</v>
      </c>
    </row>
    <row r="7893" spans="1:18" x14ac:dyDescent="0.35">
      <c r="A7893">
        <v>15652782</v>
      </c>
      <c r="B7893" t="s">
        <v>428</v>
      </c>
      <c r="C7893" t="s">
        <v>42</v>
      </c>
      <c r="D7893" t="s">
        <v>39</v>
      </c>
      <c r="E7893">
        <v>48</v>
      </c>
      <c r="F7893" t="s">
        <v>19</v>
      </c>
      <c r="G7893">
        <v>2</v>
      </c>
      <c r="H7893" s="4">
        <v>101099.9</v>
      </c>
      <c r="I7893" t="s">
        <v>33</v>
      </c>
      <c r="J7893">
        <v>2</v>
      </c>
      <c r="K7893">
        <v>678</v>
      </c>
      <c r="L7893" t="s">
        <v>35</v>
      </c>
      <c r="M7893" t="s">
        <v>27</v>
      </c>
      <c r="N7893" t="s">
        <v>22</v>
      </c>
      <c r="O7893" s="4">
        <v>193476.04</v>
      </c>
      <c r="P7893" t="s">
        <v>28</v>
      </c>
      <c r="Q7893" t="str" cm="1">
        <f t="array" ref="Q7893">_xlfn.IFS(
O7893&lt;50000,"Low Salary (&lt;$50K)",
O7893&lt;90000,"Lower Middle ($50K-$90K)",
O7893&lt;130000,"Middle ($90K-$130K)",
O7893&lt;170000,"Upper Middle ($130K-$170K)",
O7893&gt;=170000,"High Salary (&gt;$170K)"
)</f>
        <v>High Salary (&gt;$170K)</v>
      </c>
      <c r="R7893" t="str" cm="1">
        <f t="array" ref="R7893">_xlfn.IFS(
G7893&lt;=2,"New Customers (0-2Y)",
G7893&lt;=5,"Growing Customers (3-5Y)",
G7893&lt;=8,"Established Customers (6-8Y)",
G7893&lt;=10,"Loyal Customers (9-10Y)"
)</f>
        <v>New Customers (0-2Y)</v>
      </c>
    </row>
    <row r="7894" spans="1:18" x14ac:dyDescent="0.35">
      <c r="A7894">
        <v>15707025</v>
      </c>
      <c r="B7894" t="s">
        <v>1118</v>
      </c>
      <c r="C7894" t="s">
        <v>26</v>
      </c>
      <c r="D7894" t="s">
        <v>18</v>
      </c>
      <c r="E7894">
        <v>31</v>
      </c>
      <c r="F7894" t="s">
        <v>19</v>
      </c>
      <c r="G7894">
        <v>5</v>
      </c>
      <c r="H7894" s="4">
        <v>0</v>
      </c>
      <c r="I7894" t="s">
        <v>24</v>
      </c>
      <c r="J7894">
        <v>2</v>
      </c>
      <c r="K7894">
        <v>648</v>
      </c>
      <c r="L7894" t="s">
        <v>20</v>
      </c>
      <c r="M7894" t="s">
        <v>21</v>
      </c>
      <c r="N7894" t="s">
        <v>22</v>
      </c>
      <c r="O7894" s="4">
        <v>5199.0200000000004</v>
      </c>
      <c r="P7894" t="s">
        <v>28</v>
      </c>
      <c r="Q7894" t="str" cm="1">
        <f t="array" ref="Q7894">_xlfn.IFS(
O7894&lt;50000,"Low Salary (&lt;$50K)",
O7894&lt;90000,"Lower Middle ($50K-$90K)",
O7894&lt;130000,"Middle ($90K-$130K)",
O7894&lt;170000,"Upper Middle ($130K-$170K)",
O7894&gt;=170000,"High Salary (&gt;$170K)"
)</f>
        <v>Low Salary (&lt;$50K)</v>
      </c>
      <c r="R7894" t="str" cm="1">
        <f t="array" ref="R7894">_xlfn.IFS(
G7894&lt;=2,"New Customers (0-2Y)",
G7894&lt;=5,"Growing Customers (3-5Y)",
G7894&lt;=8,"Established Customers (6-8Y)",
G7894&lt;=10,"Loyal Customers (9-10Y)"
)</f>
        <v>Growing Customers (3-5Y)</v>
      </c>
    </row>
    <row r="7895" spans="1:18" x14ac:dyDescent="0.35">
      <c r="A7895">
        <v>15647807</v>
      </c>
      <c r="B7895" t="s">
        <v>2622</v>
      </c>
      <c r="C7895" t="s">
        <v>17</v>
      </c>
      <c r="D7895" t="s">
        <v>39</v>
      </c>
      <c r="E7895">
        <v>40</v>
      </c>
      <c r="F7895" t="s">
        <v>19</v>
      </c>
      <c r="G7895">
        <v>8</v>
      </c>
      <c r="H7895" s="4">
        <v>109219.83</v>
      </c>
      <c r="I7895" t="s">
        <v>33</v>
      </c>
      <c r="J7895">
        <v>1</v>
      </c>
      <c r="K7895">
        <v>642</v>
      </c>
      <c r="L7895" t="s">
        <v>20</v>
      </c>
      <c r="M7895" t="s">
        <v>21</v>
      </c>
      <c r="N7895" t="s">
        <v>32</v>
      </c>
      <c r="O7895" s="4">
        <v>52827.51</v>
      </c>
      <c r="P7895" t="s">
        <v>28</v>
      </c>
      <c r="Q7895" t="str" cm="1">
        <f t="array" ref="Q7895">_xlfn.IFS(
O7895&lt;50000,"Low Salary (&lt;$50K)",
O7895&lt;90000,"Lower Middle ($50K-$90K)",
O7895&lt;130000,"Middle ($90K-$130K)",
O7895&lt;170000,"Upper Middle ($130K-$170K)",
O7895&gt;=170000,"High Salary (&gt;$170K)"
)</f>
        <v>Lower Middle ($50K-$90K)</v>
      </c>
      <c r="R7895" t="str" cm="1">
        <f t="array" ref="R7895">_xlfn.IFS(
G7895&lt;=2,"New Customers (0-2Y)",
G7895&lt;=5,"Growing Customers (3-5Y)",
G7895&lt;=8,"Established Customers (6-8Y)",
G7895&lt;=10,"Loyal Customers (9-10Y)"
)</f>
        <v>Established Customers (6-8Y)</v>
      </c>
    </row>
    <row r="7896" spans="1:18" x14ac:dyDescent="0.35">
      <c r="A7896">
        <v>15718281</v>
      </c>
      <c r="B7896" t="s">
        <v>434</v>
      </c>
      <c r="C7896" t="s">
        <v>42</v>
      </c>
      <c r="D7896" t="s">
        <v>39</v>
      </c>
      <c r="E7896">
        <v>67</v>
      </c>
      <c r="F7896" t="s">
        <v>2967</v>
      </c>
      <c r="G7896">
        <v>1</v>
      </c>
      <c r="H7896" s="4">
        <v>123276.69</v>
      </c>
      <c r="I7896" t="s">
        <v>33</v>
      </c>
      <c r="J7896">
        <v>2</v>
      </c>
      <c r="K7896">
        <v>706</v>
      </c>
      <c r="L7896" t="s">
        <v>35</v>
      </c>
      <c r="M7896" t="s">
        <v>21</v>
      </c>
      <c r="N7896" t="s">
        <v>22</v>
      </c>
      <c r="O7896" s="4">
        <v>86507.88</v>
      </c>
      <c r="P7896" t="s">
        <v>23</v>
      </c>
      <c r="Q7896" t="str" cm="1">
        <f t="array" ref="Q7896">_xlfn.IFS(
O7896&lt;50000,"Low Salary (&lt;$50K)",
O7896&lt;90000,"Lower Middle ($50K-$90K)",
O7896&lt;130000,"Middle ($90K-$130K)",
O7896&lt;170000,"Upper Middle ($130K-$170K)",
O7896&gt;=170000,"High Salary (&gt;$170K)"
)</f>
        <v>Lower Middle ($50K-$90K)</v>
      </c>
      <c r="R7896" t="str" cm="1">
        <f t="array" ref="R7896">_xlfn.IFS(
G7896&lt;=2,"New Customers (0-2Y)",
G7896&lt;=5,"Growing Customers (3-5Y)",
G7896&lt;=8,"Established Customers (6-8Y)",
G7896&lt;=10,"Loyal Customers (9-10Y)"
)</f>
        <v>New Customers (0-2Y)</v>
      </c>
    </row>
    <row r="7897" spans="1:18" x14ac:dyDescent="0.35">
      <c r="A7897">
        <v>15660571</v>
      </c>
      <c r="B7897" t="s">
        <v>2438</v>
      </c>
      <c r="C7897" t="s">
        <v>26</v>
      </c>
      <c r="D7897" t="s">
        <v>39</v>
      </c>
      <c r="E7897">
        <v>43</v>
      </c>
      <c r="F7897" t="s">
        <v>19</v>
      </c>
      <c r="G7897">
        <v>10</v>
      </c>
      <c r="H7897" s="4">
        <v>113034.31</v>
      </c>
      <c r="I7897" t="s">
        <v>33</v>
      </c>
      <c r="J7897">
        <v>1</v>
      </c>
      <c r="K7897">
        <v>668</v>
      </c>
      <c r="L7897" t="s">
        <v>35</v>
      </c>
      <c r="M7897" t="s">
        <v>21</v>
      </c>
      <c r="N7897" t="s">
        <v>22</v>
      </c>
      <c r="O7897" s="4">
        <v>100423.88</v>
      </c>
      <c r="P7897" t="s">
        <v>28</v>
      </c>
      <c r="Q7897" t="str" cm="1">
        <f t="array" ref="Q7897">_xlfn.IFS(
O7897&lt;50000,"Low Salary (&lt;$50K)",
O7897&lt;90000,"Lower Middle ($50K-$90K)",
O7897&lt;130000,"Middle ($90K-$130K)",
O7897&lt;170000,"Upper Middle ($130K-$170K)",
O7897&gt;=170000,"High Salary (&gt;$170K)"
)</f>
        <v>Middle ($90K-$130K)</v>
      </c>
      <c r="R7897" t="str" cm="1">
        <f t="array" ref="R7897">_xlfn.IFS(
G7897&lt;=2,"New Customers (0-2Y)",
G7897&lt;=5,"Growing Customers (3-5Y)",
G7897&lt;=8,"Established Customers (6-8Y)",
G7897&lt;=10,"Loyal Customers (9-10Y)"
)</f>
        <v>Loyal Customers (9-10Y)</v>
      </c>
    </row>
    <row r="7898" spans="1:18" x14ac:dyDescent="0.35">
      <c r="A7898">
        <v>15727857</v>
      </c>
      <c r="B7898" t="s">
        <v>2360</v>
      </c>
      <c r="C7898" t="s">
        <v>26</v>
      </c>
      <c r="D7898" t="s">
        <v>39</v>
      </c>
      <c r="E7898">
        <v>41</v>
      </c>
      <c r="F7898" t="s">
        <v>19</v>
      </c>
      <c r="G7898">
        <v>1</v>
      </c>
      <c r="H7898" s="4">
        <v>0</v>
      </c>
      <c r="I7898" t="s">
        <v>24</v>
      </c>
      <c r="J7898">
        <v>2</v>
      </c>
      <c r="K7898">
        <v>635</v>
      </c>
      <c r="L7898" t="s">
        <v>20</v>
      </c>
      <c r="M7898" t="s">
        <v>21</v>
      </c>
      <c r="N7898" t="s">
        <v>32</v>
      </c>
      <c r="O7898" s="4">
        <v>175611.5</v>
      </c>
      <c r="P7898" t="s">
        <v>28</v>
      </c>
      <c r="Q7898" t="str" cm="1">
        <f t="array" ref="Q7898">_xlfn.IFS(
O7898&lt;50000,"Low Salary (&lt;$50K)",
O7898&lt;90000,"Lower Middle ($50K-$90K)",
O7898&lt;130000,"Middle ($90K-$130K)",
O7898&lt;170000,"Upper Middle ($130K-$170K)",
O7898&gt;=170000,"High Salary (&gt;$170K)"
)</f>
        <v>High Salary (&gt;$170K)</v>
      </c>
      <c r="R7898" t="str" cm="1">
        <f t="array" ref="R7898">_xlfn.IFS(
G7898&lt;=2,"New Customers (0-2Y)",
G7898&lt;=5,"Growing Customers (3-5Y)",
G7898&lt;=8,"Established Customers (6-8Y)",
G7898&lt;=10,"Loyal Customers (9-10Y)"
)</f>
        <v>New Customers (0-2Y)</v>
      </c>
    </row>
    <row r="7899" spans="1:18" x14ac:dyDescent="0.35">
      <c r="A7899">
        <v>15639252</v>
      </c>
      <c r="B7899" t="s">
        <v>303</v>
      </c>
      <c r="C7899" t="s">
        <v>26</v>
      </c>
      <c r="D7899" t="s">
        <v>39</v>
      </c>
      <c r="E7899">
        <v>30</v>
      </c>
      <c r="F7899" t="s">
        <v>19</v>
      </c>
      <c r="G7899">
        <v>6</v>
      </c>
      <c r="H7899" s="4">
        <v>129548.5</v>
      </c>
      <c r="I7899" t="s">
        <v>33</v>
      </c>
      <c r="J7899">
        <v>2</v>
      </c>
      <c r="K7899">
        <v>603</v>
      </c>
      <c r="L7899" t="s">
        <v>20</v>
      </c>
      <c r="M7899" t="s">
        <v>21</v>
      </c>
      <c r="N7899" t="s">
        <v>22</v>
      </c>
      <c r="O7899" s="4">
        <v>19282.849999999999</v>
      </c>
      <c r="P7899" t="s">
        <v>28</v>
      </c>
      <c r="Q7899" t="str" cm="1">
        <f t="array" ref="Q7899">_xlfn.IFS(
O7899&lt;50000,"Low Salary (&lt;$50K)",
O7899&lt;90000,"Lower Middle ($50K-$90K)",
O7899&lt;130000,"Middle ($90K-$130K)",
O7899&lt;170000,"Upper Middle ($130K-$170K)",
O7899&gt;=170000,"High Salary (&gt;$170K)"
)</f>
        <v>Low Salary (&lt;$50K)</v>
      </c>
      <c r="R7899" t="str" cm="1">
        <f t="array" ref="R7899">_xlfn.IFS(
G7899&lt;=2,"New Customers (0-2Y)",
G7899&lt;=5,"Growing Customers (3-5Y)",
G7899&lt;=8,"Established Customers (6-8Y)",
G7899&lt;=10,"Loyal Customers (9-10Y)"
)</f>
        <v>Established Customers (6-8Y)</v>
      </c>
    </row>
    <row r="7900" spans="1:18" x14ac:dyDescent="0.35">
      <c r="A7900">
        <v>15628144</v>
      </c>
      <c r="B7900" t="s">
        <v>2623</v>
      </c>
      <c r="C7900" t="s">
        <v>17</v>
      </c>
      <c r="D7900" t="s">
        <v>18</v>
      </c>
      <c r="E7900">
        <v>72</v>
      </c>
      <c r="F7900" t="s">
        <v>2967</v>
      </c>
      <c r="G7900">
        <v>4</v>
      </c>
      <c r="H7900" s="4">
        <v>74812.84</v>
      </c>
      <c r="I7900" t="s">
        <v>29</v>
      </c>
      <c r="J7900">
        <v>1</v>
      </c>
      <c r="K7900">
        <v>635</v>
      </c>
      <c r="L7900" t="s">
        <v>20</v>
      </c>
      <c r="M7900" t="s">
        <v>27</v>
      </c>
      <c r="N7900" t="s">
        <v>22</v>
      </c>
      <c r="O7900" s="4">
        <v>27448.33</v>
      </c>
      <c r="P7900" t="s">
        <v>28</v>
      </c>
      <c r="Q7900" t="str" cm="1">
        <f t="array" ref="Q7900">_xlfn.IFS(
O7900&lt;50000,"Low Salary (&lt;$50K)",
O7900&lt;90000,"Lower Middle ($50K-$90K)",
O7900&lt;130000,"Middle ($90K-$130K)",
O7900&lt;170000,"Upper Middle ($130K-$170K)",
O7900&gt;=170000,"High Salary (&gt;$170K)"
)</f>
        <v>Low Salary (&lt;$50K)</v>
      </c>
      <c r="R7900" t="str" cm="1">
        <f t="array" ref="R7900">_xlfn.IFS(
G7900&lt;=2,"New Customers (0-2Y)",
G7900&lt;=5,"Growing Customers (3-5Y)",
G7900&lt;=8,"Established Customers (6-8Y)",
G7900&lt;=10,"Loyal Customers (9-10Y)"
)</f>
        <v>Growing Customers (3-5Y)</v>
      </c>
    </row>
    <row r="7901" spans="1:18" x14ac:dyDescent="0.35">
      <c r="A7901">
        <v>15683560</v>
      </c>
      <c r="B7901" t="s">
        <v>1039</v>
      </c>
      <c r="C7901" t="s">
        <v>17</v>
      </c>
      <c r="D7901" t="s">
        <v>18</v>
      </c>
      <c r="E7901">
        <v>40</v>
      </c>
      <c r="F7901" t="s">
        <v>19</v>
      </c>
      <c r="G7901">
        <v>7</v>
      </c>
      <c r="H7901" s="4">
        <v>0</v>
      </c>
      <c r="I7901" t="s">
        <v>24</v>
      </c>
      <c r="J7901">
        <v>2</v>
      </c>
      <c r="K7901">
        <v>642</v>
      </c>
      <c r="L7901" t="s">
        <v>20</v>
      </c>
      <c r="M7901" t="s">
        <v>21</v>
      </c>
      <c r="N7901" t="s">
        <v>32</v>
      </c>
      <c r="O7901" s="4">
        <v>183963.34</v>
      </c>
      <c r="P7901" t="s">
        <v>28</v>
      </c>
      <c r="Q7901" t="str" cm="1">
        <f t="array" ref="Q7901">_xlfn.IFS(
O7901&lt;50000,"Low Salary (&lt;$50K)",
O7901&lt;90000,"Lower Middle ($50K-$90K)",
O7901&lt;130000,"Middle ($90K-$130K)",
O7901&lt;170000,"Upper Middle ($130K-$170K)",
O7901&gt;=170000,"High Salary (&gt;$170K)"
)</f>
        <v>High Salary (&gt;$170K)</v>
      </c>
      <c r="R7901" t="str" cm="1">
        <f t="array" ref="R7901">_xlfn.IFS(
G7901&lt;=2,"New Customers (0-2Y)",
G7901&lt;=5,"Growing Customers (3-5Y)",
G7901&lt;=8,"Established Customers (6-8Y)",
G7901&lt;=10,"Loyal Customers (9-10Y)"
)</f>
        <v>Established Customers (6-8Y)</v>
      </c>
    </row>
    <row r="7902" spans="1:18" x14ac:dyDescent="0.35">
      <c r="A7902">
        <v>15653275</v>
      </c>
      <c r="B7902" t="s">
        <v>1368</v>
      </c>
      <c r="C7902" t="s">
        <v>26</v>
      </c>
      <c r="D7902" t="s">
        <v>18</v>
      </c>
      <c r="E7902">
        <v>54</v>
      </c>
      <c r="F7902" t="s">
        <v>19</v>
      </c>
      <c r="G7902">
        <v>1</v>
      </c>
      <c r="H7902" s="4">
        <v>0</v>
      </c>
      <c r="I7902" t="s">
        <v>24</v>
      </c>
      <c r="J7902">
        <v>2</v>
      </c>
      <c r="K7902">
        <v>785</v>
      </c>
      <c r="L7902" t="s">
        <v>37</v>
      </c>
      <c r="M7902" t="s">
        <v>21</v>
      </c>
      <c r="N7902" t="s">
        <v>32</v>
      </c>
      <c r="O7902" s="4">
        <v>45113.919999999998</v>
      </c>
      <c r="P7902" t="s">
        <v>23</v>
      </c>
      <c r="Q7902" t="str" cm="1">
        <f t="array" ref="Q7902">_xlfn.IFS(
O7902&lt;50000,"Low Salary (&lt;$50K)",
O7902&lt;90000,"Lower Middle ($50K-$90K)",
O7902&lt;130000,"Middle ($90K-$130K)",
O7902&lt;170000,"Upper Middle ($130K-$170K)",
O7902&gt;=170000,"High Salary (&gt;$170K)"
)</f>
        <v>Low Salary (&lt;$50K)</v>
      </c>
      <c r="R7902" t="str" cm="1">
        <f t="array" ref="R7902">_xlfn.IFS(
G7902&lt;=2,"New Customers (0-2Y)",
G7902&lt;=5,"Growing Customers (3-5Y)",
G7902&lt;=8,"Established Customers (6-8Y)",
G7902&lt;=10,"Loyal Customers (9-10Y)"
)</f>
        <v>New Customers (0-2Y)</v>
      </c>
    </row>
    <row r="7903" spans="1:18" x14ac:dyDescent="0.35">
      <c r="A7903">
        <v>15622182</v>
      </c>
      <c r="B7903" t="s">
        <v>1544</v>
      </c>
      <c r="C7903" t="s">
        <v>42</v>
      </c>
      <c r="D7903" t="s">
        <v>18</v>
      </c>
      <c r="E7903">
        <v>28</v>
      </c>
      <c r="F7903" t="s">
        <v>43</v>
      </c>
      <c r="G7903">
        <v>3</v>
      </c>
      <c r="H7903" s="4">
        <v>153538.13</v>
      </c>
      <c r="I7903" t="s">
        <v>33</v>
      </c>
      <c r="J7903">
        <v>2</v>
      </c>
      <c r="K7903">
        <v>628</v>
      </c>
      <c r="L7903" t="s">
        <v>20</v>
      </c>
      <c r="M7903" t="s">
        <v>21</v>
      </c>
      <c r="N7903" t="s">
        <v>32</v>
      </c>
      <c r="O7903" s="4">
        <v>110776.01</v>
      </c>
      <c r="P7903" t="s">
        <v>28</v>
      </c>
      <c r="Q7903" t="str" cm="1">
        <f t="array" ref="Q7903">_xlfn.IFS(
O7903&lt;50000,"Low Salary (&lt;$50K)",
O7903&lt;90000,"Lower Middle ($50K-$90K)",
O7903&lt;130000,"Middle ($90K-$130K)",
O7903&lt;170000,"Upper Middle ($130K-$170K)",
O7903&gt;=170000,"High Salary (&gt;$170K)"
)</f>
        <v>Middle ($90K-$130K)</v>
      </c>
      <c r="R7903" t="str" cm="1">
        <f t="array" ref="R7903">_xlfn.IFS(
G7903&lt;=2,"New Customers (0-2Y)",
G7903&lt;=5,"Growing Customers (3-5Y)",
G7903&lt;=8,"Established Customers (6-8Y)",
G7903&lt;=10,"Loyal Customers (9-10Y)"
)</f>
        <v>Growing Customers (3-5Y)</v>
      </c>
    </row>
    <row r="7904" spans="1:18" x14ac:dyDescent="0.35">
      <c r="A7904">
        <v>15613962</v>
      </c>
      <c r="B7904" t="s">
        <v>2624</v>
      </c>
      <c r="C7904" t="s">
        <v>17</v>
      </c>
      <c r="D7904" t="s">
        <v>18</v>
      </c>
      <c r="E7904">
        <v>38</v>
      </c>
      <c r="F7904" t="s">
        <v>19</v>
      </c>
      <c r="G7904">
        <v>9</v>
      </c>
      <c r="H7904" s="4">
        <v>0</v>
      </c>
      <c r="I7904" t="s">
        <v>24</v>
      </c>
      <c r="J7904">
        <v>2</v>
      </c>
      <c r="K7904">
        <v>499</v>
      </c>
      <c r="L7904" t="s">
        <v>44</v>
      </c>
      <c r="M7904" t="s">
        <v>27</v>
      </c>
      <c r="N7904" t="s">
        <v>22</v>
      </c>
      <c r="O7904" s="4">
        <v>183042.2</v>
      </c>
      <c r="P7904" t="s">
        <v>28</v>
      </c>
      <c r="Q7904" t="str" cm="1">
        <f t="array" ref="Q7904">_xlfn.IFS(
O7904&lt;50000,"Low Salary (&lt;$50K)",
O7904&lt;90000,"Lower Middle ($50K-$90K)",
O7904&lt;130000,"Middle ($90K-$130K)",
O7904&lt;170000,"Upper Middle ($130K-$170K)",
O7904&gt;=170000,"High Salary (&gt;$170K)"
)</f>
        <v>High Salary (&gt;$170K)</v>
      </c>
      <c r="R7904" t="str" cm="1">
        <f t="array" ref="R7904">_xlfn.IFS(
G7904&lt;=2,"New Customers (0-2Y)",
G7904&lt;=5,"Growing Customers (3-5Y)",
G7904&lt;=8,"Established Customers (6-8Y)",
G7904&lt;=10,"Loyal Customers (9-10Y)"
)</f>
        <v>Loyal Customers (9-10Y)</v>
      </c>
    </row>
    <row r="7905" spans="1:18" x14ac:dyDescent="0.35">
      <c r="A7905">
        <v>15618437</v>
      </c>
      <c r="B7905" t="s">
        <v>2588</v>
      </c>
      <c r="C7905" t="s">
        <v>26</v>
      </c>
      <c r="D7905" t="s">
        <v>39</v>
      </c>
      <c r="E7905">
        <v>34</v>
      </c>
      <c r="F7905" t="s">
        <v>19</v>
      </c>
      <c r="G7905">
        <v>10</v>
      </c>
      <c r="H7905" s="4">
        <v>0</v>
      </c>
      <c r="I7905" t="s">
        <v>24</v>
      </c>
      <c r="J7905">
        <v>2</v>
      </c>
      <c r="K7905">
        <v>567</v>
      </c>
      <c r="L7905" t="s">
        <v>31</v>
      </c>
      <c r="M7905" t="s">
        <v>27</v>
      </c>
      <c r="N7905" t="s">
        <v>22</v>
      </c>
      <c r="O7905" s="4">
        <v>161571.79</v>
      </c>
      <c r="P7905" t="s">
        <v>28</v>
      </c>
      <c r="Q7905" t="str" cm="1">
        <f t="array" ref="Q7905">_xlfn.IFS(
O7905&lt;50000,"Low Salary (&lt;$50K)",
O7905&lt;90000,"Lower Middle ($50K-$90K)",
O7905&lt;130000,"Middle ($90K-$130K)",
O7905&lt;170000,"Upper Middle ($130K-$170K)",
O7905&gt;=170000,"High Salary (&gt;$170K)"
)</f>
        <v>Upper Middle ($130K-$170K)</v>
      </c>
      <c r="R7905" t="str" cm="1">
        <f t="array" ref="R7905">_xlfn.IFS(
G7905&lt;=2,"New Customers (0-2Y)",
G7905&lt;=5,"Growing Customers (3-5Y)",
G7905&lt;=8,"Established Customers (6-8Y)",
G7905&lt;=10,"Loyal Customers (9-10Y)"
)</f>
        <v>Loyal Customers (9-10Y)</v>
      </c>
    </row>
    <row r="7906" spans="1:18" x14ac:dyDescent="0.35">
      <c r="A7906">
        <v>15783338</v>
      </c>
      <c r="B7906" t="s">
        <v>861</v>
      </c>
      <c r="C7906" t="s">
        <v>26</v>
      </c>
      <c r="D7906" t="s">
        <v>39</v>
      </c>
      <c r="E7906">
        <v>32</v>
      </c>
      <c r="F7906" t="s">
        <v>19</v>
      </c>
      <c r="G7906">
        <v>0</v>
      </c>
      <c r="H7906" s="4">
        <v>155619.35999999999</v>
      </c>
      <c r="I7906" t="s">
        <v>33</v>
      </c>
      <c r="J7906">
        <v>1</v>
      </c>
      <c r="K7906">
        <v>449</v>
      </c>
      <c r="L7906" t="s">
        <v>44</v>
      </c>
      <c r="M7906" t="s">
        <v>21</v>
      </c>
      <c r="N7906" t="s">
        <v>22</v>
      </c>
      <c r="O7906" s="4">
        <v>166692.03</v>
      </c>
      <c r="P7906" t="s">
        <v>28</v>
      </c>
      <c r="Q7906" t="str" cm="1">
        <f t="array" ref="Q7906">_xlfn.IFS(
O7906&lt;50000,"Low Salary (&lt;$50K)",
O7906&lt;90000,"Lower Middle ($50K-$90K)",
O7906&lt;130000,"Middle ($90K-$130K)",
O7906&lt;170000,"Upper Middle ($130K-$170K)",
O7906&gt;=170000,"High Salary (&gt;$170K)"
)</f>
        <v>Upper Middle ($130K-$170K)</v>
      </c>
      <c r="R7906" t="str" cm="1">
        <f t="array" ref="R7906">_xlfn.IFS(
G7906&lt;=2,"New Customers (0-2Y)",
G7906&lt;=5,"Growing Customers (3-5Y)",
G7906&lt;=8,"Established Customers (6-8Y)",
G7906&lt;=10,"Loyal Customers (9-10Y)"
)</f>
        <v>New Customers (0-2Y)</v>
      </c>
    </row>
    <row r="7907" spans="1:18" x14ac:dyDescent="0.35">
      <c r="A7907">
        <v>15764491</v>
      </c>
      <c r="B7907" t="s">
        <v>939</v>
      </c>
      <c r="C7907" t="s">
        <v>26</v>
      </c>
      <c r="D7907" t="s">
        <v>39</v>
      </c>
      <c r="E7907">
        <v>35</v>
      </c>
      <c r="F7907" t="s">
        <v>19</v>
      </c>
      <c r="G7907">
        <v>10</v>
      </c>
      <c r="H7907" s="4">
        <v>159693.9</v>
      </c>
      <c r="I7907" t="s">
        <v>33</v>
      </c>
      <c r="J7907">
        <v>2</v>
      </c>
      <c r="K7907">
        <v>701</v>
      </c>
      <c r="L7907" t="s">
        <v>35</v>
      </c>
      <c r="M7907" t="s">
        <v>21</v>
      </c>
      <c r="N7907" t="s">
        <v>22</v>
      </c>
      <c r="O7907" s="4">
        <v>71173.64</v>
      </c>
      <c r="P7907" t="s">
        <v>28</v>
      </c>
      <c r="Q7907" t="str" cm="1">
        <f t="array" ref="Q7907">_xlfn.IFS(
O7907&lt;50000,"Low Salary (&lt;$50K)",
O7907&lt;90000,"Lower Middle ($50K-$90K)",
O7907&lt;130000,"Middle ($90K-$130K)",
O7907&lt;170000,"Upper Middle ($130K-$170K)",
O7907&gt;=170000,"High Salary (&gt;$170K)"
)</f>
        <v>Lower Middle ($50K-$90K)</v>
      </c>
      <c r="R7907" t="str" cm="1">
        <f t="array" ref="R7907">_xlfn.IFS(
G7907&lt;=2,"New Customers (0-2Y)",
G7907&lt;=5,"Growing Customers (3-5Y)",
G7907&lt;=8,"Established Customers (6-8Y)",
G7907&lt;=10,"Loyal Customers (9-10Y)"
)</f>
        <v>Loyal Customers (9-10Y)</v>
      </c>
    </row>
    <row r="7908" spans="1:18" x14ac:dyDescent="0.35">
      <c r="A7908">
        <v>15712960</v>
      </c>
      <c r="B7908" t="s">
        <v>176</v>
      </c>
      <c r="C7908" t="s">
        <v>26</v>
      </c>
      <c r="D7908" t="s">
        <v>39</v>
      </c>
      <c r="E7908">
        <v>37</v>
      </c>
      <c r="F7908" t="s">
        <v>19</v>
      </c>
      <c r="G7908">
        <v>3</v>
      </c>
      <c r="H7908" s="4">
        <v>171653.17</v>
      </c>
      <c r="I7908" t="s">
        <v>33</v>
      </c>
      <c r="J7908">
        <v>1</v>
      </c>
      <c r="K7908">
        <v>613</v>
      </c>
      <c r="L7908" t="s">
        <v>20</v>
      </c>
      <c r="M7908" t="s">
        <v>27</v>
      </c>
      <c r="N7908" t="s">
        <v>22</v>
      </c>
      <c r="O7908" s="4">
        <v>5353.12</v>
      </c>
      <c r="P7908" t="s">
        <v>28</v>
      </c>
      <c r="Q7908" t="str" cm="1">
        <f t="array" ref="Q7908">_xlfn.IFS(
O7908&lt;50000,"Low Salary (&lt;$50K)",
O7908&lt;90000,"Lower Middle ($50K-$90K)",
O7908&lt;130000,"Middle ($90K-$130K)",
O7908&lt;170000,"Upper Middle ($130K-$170K)",
O7908&gt;=170000,"High Salary (&gt;$170K)"
)</f>
        <v>Low Salary (&lt;$50K)</v>
      </c>
      <c r="R7908" t="str" cm="1">
        <f t="array" ref="R7908">_xlfn.IFS(
G7908&lt;=2,"New Customers (0-2Y)",
G7908&lt;=5,"Growing Customers (3-5Y)",
G7908&lt;=8,"Established Customers (6-8Y)",
G7908&lt;=10,"Loyal Customers (9-10Y)"
)</f>
        <v>Growing Customers (3-5Y)</v>
      </c>
    </row>
    <row r="7909" spans="1:18" x14ac:dyDescent="0.35">
      <c r="A7909">
        <v>15688157</v>
      </c>
      <c r="B7909" t="s">
        <v>432</v>
      </c>
      <c r="C7909" t="s">
        <v>42</v>
      </c>
      <c r="D7909" t="s">
        <v>18</v>
      </c>
      <c r="E7909">
        <v>39</v>
      </c>
      <c r="F7909" t="s">
        <v>19</v>
      </c>
      <c r="G7909">
        <v>2</v>
      </c>
      <c r="H7909" s="4">
        <v>47685.47</v>
      </c>
      <c r="I7909" t="s">
        <v>29</v>
      </c>
      <c r="J7909">
        <v>2</v>
      </c>
      <c r="K7909">
        <v>683</v>
      </c>
      <c r="L7909" t="s">
        <v>35</v>
      </c>
      <c r="M7909" t="s">
        <v>21</v>
      </c>
      <c r="N7909" t="s">
        <v>22</v>
      </c>
      <c r="O7909" s="4">
        <v>86019.48</v>
      </c>
      <c r="P7909" t="s">
        <v>28</v>
      </c>
      <c r="Q7909" t="str" cm="1">
        <f t="array" ref="Q7909">_xlfn.IFS(
O7909&lt;50000,"Low Salary (&lt;$50K)",
O7909&lt;90000,"Lower Middle ($50K-$90K)",
O7909&lt;130000,"Middle ($90K-$130K)",
O7909&lt;170000,"Upper Middle ($130K-$170K)",
O7909&gt;=170000,"High Salary (&gt;$170K)"
)</f>
        <v>Lower Middle ($50K-$90K)</v>
      </c>
      <c r="R7909" t="str" cm="1">
        <f t="array" ref="R7909">_xlfn.IFS(
G7909&lt;=2,"New Customers (0-2Y)",
G7909&lt;=5,"Growing Customers (3-5Y)",
G7909&lt;=8,"Established Customers (6-8Y)",
G7909&lt;=10,"Loyal Customers (9-10Y)"
)</f>
        <v>New Customers (0-2Y)</v>
      </c>
    </row>
    <row r="7910" spans="1:18" x14ac:dyDescent="0.35">
      <c r="A7910">
        <v>15579287</v>
      </c>
      <c r="B7910" t="s">
        <v>277</v>
      </c>
      <c r="C7910" t="s">
        <v>17</v>
      </c>
      <c r="D7910" t="s">
        <v>39</v>
      </c>
      <c r="E7910">
        <v>35</v>
      </c>
      <c r="F7910" t="s">
        <v>19</v>
      </c>
      <c r="G7910">
        <v>4</v>
      </c>
      <c r="H7910" s="4">
        <v>0</v>
      </c>
      <c r="I7910" t="s">
        <v>24</v>
      </c>
      <c r="J7910">
        <v>2</v>
      </c>
      <c r="K7910">
        <v>581</v>
      </c>
      <c r="L7910" t="s">
        <v>31</v>
      </c>
      <c r="M7910" t="s">
        <v>27</v>
      </c>
      <c r="N7910" t="s">
        <v>22</v>
      </c>
      <c r="O7910" s="4">
        <v>86383.82</v>
      </c>
      <c r="P7910" t="s">
        <v>28</v>
      </c>
      <c r="Q7910" t="str" cm="1">
        <f t="array" ref="Q7910">_xlfn.IFS(
O7910&lt;50000,"Low Salary (&lt;$50K)",
O7910&lt;90000,"Lower Middle ($50K-$90K)",
O7910&lt;130000,"Middle ($90K-$130K)",
O7910&lt;170000,"Upper Middle ($130K-$170K)",
O7910&gt;=170000,"High Salary (&gt;$170K)"
)</f>
        <v>Lower Middle ($50K-$90K)</v>
      </c>
      <c r="R7910" t="str" cm="1">
        <f t="array" ref="R7910">_xlfn.IFS(
G7910&lt;=2,"New Customers (0-2Y)",
G7910&lt;=5,"Growing Customers (3-5Y)",
G7910&lt;=8,"Established Customers (6-8Y)",
G7910&lt;=10,"Loyal Customers (9-10Y)"
)</f>
        <v>Growing Customers (3-5Y)</v>
      </c>
    </row>
    <row r="7911" spans="1:18" x14ac:dyDescent="0.35">
      <c r="A7911">
        <v>15570931</v>
      </c>
      <c r="B7911" t="s">
        <v>258</v>
      </c>
      <c r="C7911" t="s">
        <v>17</v>
      </c>
      <c r="D7911" t="s">
        <v>39</v>
      </c>
      <c r="E7911">
        <v>61</v>
      </c>
      <c r="F7911" t="s">
        <v>2967</v>
      </c>
      <c r="G7911">
        <v>5</v>
      </c>
      <c r="H7911" s="4">
        <v>0</v>
      </c>
      <c r="I7911" t="s">
        <v>24</v>
      </c>
      <c r="J7911">
        <v>1</v>
      </c>
      <c r="K7911">
        <v>620</v>
      </c>
      <c r="L7911" t="s">
        <v>20</v>
      </c>
      <c r="M7911" t="s">
        <v>27</v>
      </c>
      <c r="N7911" t="s">
        <v>32</v>
      </c>
      <c r="O7911" s="4">
        <v>31641.52</v>
      </c>
      <c r="P7911" t="s">
        <v>23</v>
      </c>
      <c r="Q7911" t="str" cm="1">
        <f t="array" ref="Q7911">_xlfn.IFS(
O7911&lt;50000,"Low Salary (&lt;$50K)",
O7911&lt;90000,"Lower Middle ($50K-$90K)",
O7911&lt;130000,"Middle ($90K-$130K)",
O7911&lt;170000,"Upper Middle ($130K-$170K)",
O7911&gt;=170000,"High Salary (&gt;$170K)"
)</f>
        <v>Low Salary (&lt;$50K)</v>
      </c>
      <c r="R7911" t="str" cm="1">
        <f t="array" ref="R7911">_xlfn.IFS(
G7911&lt;=2,"New Customers (0-2Y)",
G7911&lt;=5,"Growing Customers (3-5Y)",
G7911&lt;=8,"Established Customers (6-8Y)",
G7911&lt;=10,"Loyal Customers (9-10Y)"
)</f>
        <v>Growing Customers (3-5Y)</v>
      </c>
    </row>
    <row r="7912" spans="1:18" x14ac:dyDescent="0.35">
      <c r="A7912">
        <v>15615177</v>
      </c>
      <c r="B7912" t="s">
        <v>1352</v>
      </c>
      <c r="C7912" t="s">
        <v>26</v>
      </c>
      <c r="D7912" t="s">
        <v>39</v>
      </c>
      <c r="E7912">
        <v>28</v>
      </c>
      <c r="F7912" t="s">
        <v>43</v>
      </c>
      <c r="G7912">
        <v>6</v>
      </c>
      <c r="H7912" s="4">
        <v>123692</v>
      </c>
      <c r="I7912" t="s">
        <v>33</v>
      </c>
      <c r="J7912">
        <v>1</v>
      </c>
      <c r="K7912">
        <v>561</v>
      </c>
      <c r="L7912" t="s">
        <v>31</v>
      </c>
      <c r="M7912" t="s">
        <v>21</v>
      </c>
      <c r="N7912" t="s">
        <v>22</v>
      </c>
      <c r="O7912" s="4">
        <v>70548.960000000006</v>
      </c>
      <c r="P7912" t="s">
        <v>28</v>
      </c>
      <c r="Q7912" t="str" cm="1">
        <f t="array" ref="Q7912">_xlfn.IFS(
O7912&lt;50000,"Low Salary (&lt;$50K)",
O7912&lt;90000,"Lower Middle ($50K-$90K)",
O7912&lt;130000,"Middle ($90K-$130K)",
O7912&lt;170000,"Upper Middle ($130K-$170K)",
O7912&gt;=170000,"High Salary (&gt;$170K)"
)</f>
        <v>Lower Middle ($50K-$90K)</v>
      </c>
      <c r="R7912" t="str" cm="1">
        <f t="array" ref="R7912">_xlfn.IFS(
G7912&lt;=2,"New Customers (0-2Y)",
G7912&lt;=5,"Growing Customers (3-5Y)",
G7912&lt;=8,"Established Customers (6-8Y)",
G7912&lt;=10,"Loyal Customers (9-10Y)"
)</f>
        <v>Established Customers (6-8Y)</v>
      </c>
    </row>
    <row r="7913" spans="1:18" x14ac:dyDescent="0.35">
      <c r="A7913">
        <v>15809906</v>
      </c>
      <c r="B7913" t="s">
        <v>36</v>
      </c>
      <c r="C7913" t="s">
        <v>42</v>
      </c>
      <c r="D7913" t="s">
        <v>39</v>
      </c>
      <c r="E7913">
        <v>26</v>
      </c>
      <c r="F7913" t="s">
        <v>43</v>
      </c>
      <c r="G7913">
        <v>1</v>
      </c>
      <c r="H7913" s="4">
        <v>148853.29</v>
      </c>
      <c r="I7913" t="s">
        <v>33</v>
      </c>
      <c r="J7913">
        <v>2</v>
      </c>
      <c r="K7913">
        <v>558</v>
      </c>
      <c r="L7913" t="s">
        <v>31</v>
      </c>
      <c r="M7913" t="s">
        <v>21</v>
      </c>
      <c r="N7913" t="s">
        <v>22</v>
      </c>
      <c r="O7913" s="4">
        <v>24411.02</v>
      </c>
      <c r="P7913" t="s">
        <v>28</v>
      </c>
      <c r="Q7913" t="str" cm="1">
        <f t="array" ref="Q7913">_xlfn.IFS(
O7913&lt;50000,"Low Salary (&lt;$50K)",
O7913&lt;90000,"Lower Middle ($50K-$90K)",
O7913&lt;130000,"Middle ($90K-$130K)",
O7913&lt;170000,"Upper Middle ($130K-$170K)",
O7913&gt;=170000,"High Salary (&gt;$170K)"
)</f>
        <v>Low Salary (&lt;$50K)</v>
      </c>
      <c r="R7913" t="str" cm="1">
        <f t="array" ref="R7913">_xlfn.IFS(
G7913&lt;=2,"New Customers (0-2Y)",
G7913&lt;=5,"Growing Customers (3-5Y)",
G7913&lt;=8,"Established Customers (6-8Y)",
G7913&lt;=10,"Loyal Customers (9-10Y)"
)</f>
        <v>New Customers (0-2Y)</v>
      </c>
    </row>
    <row r="7914" spans="1:18" x14ac:dyDescent="0.35">
      <c r="A7914">
        <v>15652169</v>
      </c>
      <c r="B7914" t="s">
        <v>1592</v>
      </c>
      <c r="C7914" t="s">
        <v>17</v>
      </c>
      <c r="D7914" t="s">
        <v>39</v>
      </c>
      <c r="E7914">
        <v>35</v>
      </c>
      <c r="F7914" t="s">
        <v>19</v>
      </c>
      <c r="G7914">
        <v>2</v>
      </c>
      <c r="H7914" s="4">
        <v>133161.95000000001</v>
      </c>
      <c r="I7914" t="s">
        <v>33</v>
      </c>
      <c r="J7914">
        <v>1</v>
      </c>
      <c r="K7914">
        <v>642</v>
      </c>
      <c r="L7914" t="s">
        <v>20</v>
      </c>
      <c r="M7914" t="s">
        <v>27</v>
      </c>
      <c r="N7914" t="s">
        <v>22</v>
      </c>
      <c r="O7914" s="4">
        <v>122254.86</v>
      </c>
      <c r="P7914" t="s">
        <v>28</v>
      </c>
      <c r="Q7914" t="str" cm="1">
        <f t="array" ref="Q7914">_xlfn.IFS(
O7914&lt;50000,"Low Salary (&lt;$50K)",
O7914&lt;90000,"Lower Middle ($50K-$90K)",
O7914&lt;130000,"Middle ($90K-$130K)",
O7914&lt;170000,"Upper Middle ($130K-$170K)",
O7914&gt;=170000,"High Salary (&gt;$170K)"
)</f>
        <v>Middle ($90K-$130K)</v>
      </c>
      <c r="R7914" t="str" cm="1">
        <f t="array" ref="R7914">_xlfn.IFS(
G7914&lt;=2,"New Customers (0-2Y)",
G7914&lt;=5,"Growing Customers (3-5Y)",
G7914&lt;=8,"Established Customers (6-8Y)",
G7914&lt;=10,"Loyal Customers (9-10Y)"
)</f>
        <v>New Customers (0-2Y)</v>
      </c>
    </row>
    <row r="7915" spans="1:18" x14ac:dyDescent="0.35">
      <c r="A7915">
        <v>15649450</v>
      </c>
      <c r="B7915" t="s">
        <v>577</v>
      </c>
      <c r="C7915" t="s">
        <v>42</v>
      </c>
      <c r="D7915" t="s">
        <v>39</v>
      </c>
      <c r="E7915">
        <v>24</v>
      </c>
      <c r="F7915" t="s">
        <v>43</v>
      </c>
      <c r="G7915">
        <v>6</v>
      </c>
      <c r="H7915" s="4">
        <v>143221.35</v>
      </c>
      <c r="I7915" t="s">
        <v>33</v>
      </c>
      <c r="J7915">
        <v>2</v>
      </c>
      <c r="K7915">
        <v>805</v>
      </c>
      <c r="L7915" t="s">
        <v>37</v>
      </c>
      <c r="M7915" t="s">
        <v>21</v>
      </c>
      <c r="N7915" t="s">
        <v>32</v>
      </c>
      <c r="O7915" s="4">
        <v>186035.72</v>
      </c>
      <c r="P7915" t="s">
        <v>28</v>
      </c>
      <c r="Q7915" t="str" cm="1">
        <f t="array" ref="Q7915">_xlfn.IFS(
O7915&lt;50000,"Low Salary (&lt;$50K)",
O7915&lt;90000,"Lower Middle ($50K-$90K)",
O7915&lt;130000,"Middle ($90K-$130K)",
O7915&lt;170000,"Upper Middle ($130K-$170K)",
O7915&gt;=170000,"High Salary (&gt;$170K)"
)</f>
        <v>High Salary (&gt;$170K)</v>
      </c>
      <c r="R7915" t="str" cm="1">
        <f t="array" ref="R7915">_xlfn.IFS(
G7915&lt;=2,"New Customers (0-2Y)",
G7915&lt;=5,"Growing Customers (3-5Y)",
G7915&lt;=8,"Established Customers (6-8Y)",
G7915&lt;=10,"Loyal Customers (9-10Y)"
)</f>
        <v>Established Customers (6-8Y)</v>
      </c>
    </row>
    <row r="7916" spans="1:18" x14ac:dyDescent="0.35">
      <c r="A7916">
        <v>15777179</v>
      </c>
      <c r="B7916" t="s">
        <v>1176</v>
      </c>
      <c r="C7916" t="s">
        <v>17</v>
      </c>
      <c r="D7916" t="s">
        <v>39</v>
      </c>
      <c r="E7916">
        <v>35</v>
      </c>
      <c r="F7916" t="s">
        <v>19</v>
      </c>
      <c r="G7916">
        <v>9</v>
      </c>
      <c r="H7916" s="4">
        <v>0</v>
      </c>
      <c r="I7916" t="s">
        <v>24</v>
      </c>
      <c r="J7916">
        <v>2</v>
      </c>
      <c r="K7916">
        <v>687</v>
      </c>
      <c r="L7916" t="s">
        <v>35</v>
      </c>
      <c r="M7916" t="s">
        <v>27</v>
      </c>
      <c r="N7916" t="s">
        <v>22</v>
      </c>
      <c r="O7916" s="4">
        <v>73133.820000000007</v>
      </c>
      <c r="P7916" t="s">
        <v>28</v>
      </c>
      <c r="Q7916" t="str" cm="1">
        <f t="array" ref="Q7916">_xlfn.IFS(
O7916&lt;50000,"Low Salary (&lt;$50K)",
O7916&lt;90000,"Lower Middle ($50K-$90K)",
O7916&lt;130000,"Middle ($90K-$130K)",
O7916&lt;170000,"Upper Middle ($130K-$170K)",
O7916&gt;=170000,"High Salary (&gt;$170K)"
)</f>
        <v>Lower Middle ($50K-$90K)</v>
      </c>
      <c r="R7916" t="str" cm="1">
        <f t="array" ref="R7916">_xlfn.IFS(
G7916&lt;=2,"New Customers (0-2Y)",
G7916&lt;=5,"Growing Customers (3-5Y)",
G7916&lt;=8,"Established Customers (6-8Y)",
G7916&lt;=10,"Loyal Customers (9-10Y)"
)</f>
        <v>Loyal Customers (9-10Y)</v>
      </c>
    </row>
    <row r="7917" spans="1:18" x14ac:dyDescent="0.35">
      <c r="A7917">
        <v>15803538</v>
      </c>
      <c r="B7917" t="s">
        <v>543</v>
      </c>
      <c r="C7917" t="s">
        <v>26</v>
      </c>
      <c r="D7917" t="s">
        <v>39</v>
      </c>
      <c r="E7917">
        <v>56</v>
      </c>
      <c r="F7917" t="s">
        <v>19</v>
      </c>
      <c r="G7917">
        <v>1</v>
      </c>
      <c r="H7917" s="4">
        <v>0</v>
      </c>
      <c r="I7917" t="s">
        <v>24</v>
      </c>
      <c r="J7917">
        <v>3</v>
      </c>
      <c r="K7917">
        <v>695</v>
      </c>
      <c r="L7917" t="s">
        <v>35</v>
      </c>
      <c r="M7917" t="s">
        <v>21</v>
      </c>
      <c r="N7917" t="s">
        <v>32</v>
      </c>
      <c r="O7917" s="4">
        <v>187734.49</v>
      </c>
      <c r="P7917" t="s">
        <v>23</v>
      </c>
      <c r="Q7917" t="str" cm="1">
        <f t="array" ref="Q7917">_xlfn.IFS(
O7917&lt;50000,"Low Salary (&lt;$50K)",
O7917&lt;90000,"Lower Middle ($50K-$90K)",
O7917&lt;130000,"Middle ($90K-$130K)",
O7917&lt;170000,"Upper Middle ($130K-$170K)",
O7917&gt;=170000,"High Salary (&gt;$170K)"
)</f>
        <v>High Salary (&gt;$170K)</v>
      </c>
      <c r="R7917" t="str" cm="1">
        <f t="array" ref="R7917">_xlfn.IFS(
G7917&lt;=2,"New Customers (0-2Y)",
G7917&lt;=5,"Growing Customers (3-5Y)",
G7917&lt;=8,"Established Customers (6-8Y)",
G7917&lt;=10,"Loyal Customers (9-10Y)"
)</f>
        <v>New Customers (0-2Y)</v>
      </c>
    </row>
    <row r="7918" spans="1:18" x14ac:dyDescent="0.35">
      <c r="A7918">
        <v>15610936</v>
      </c>
      <c r="B7918" t="s">
        <v>2625</v>
      </c>
      <c r="C7918" t="s">
        <v>17</v>
      </c>
      <c r="D7918" t="s">
        <v>39</v>
      </c>
      <c r="E7918">
        <v>33</v>
      </c>
      <c r="F7918" t="s">
        <v>19</v>
      </c>
      <c r="G7918">
        <v>6</v>
      </c>
      <c r="H7918" s="4">
        <v>0</v>
      </c>
      <c r="I7918" t="s">
        <v>24</v>
      </c>
      <c r="J7918">
        <v>2</v>
      </c>
      <c r="K7918">
        <v>562</v>
      </c>
      <c r="L7918" t="s">
        <v>31</v>
      </c>
      <c r="M7918" t="s">
        <v>21</v>
      </c>
      <c r="N7918" t="s">
        <v>32</v>
      </c>
      <c r="O7918" s="4">
        <v>111590.35</v>
      </c>
      <c r="P7918" t="s">
        <v>28</v>
      </c>
      <c r="Q7918" t="str" cm="1">
        <f t="array" ref="Q7918">_xlfn.IFS(
O7918&lt;50000,"Low Salary (&lt;$50K)",
O7918&lt;90000,"Lower Middle ($50K-$90K)",
O7918&lt;130000,"Middle ($90K-$130K)",
O7918&lt;170000,"Upper Middle ($130K-$170K)",
O7918&gt;=170000,"High Salary (&gt;$170K)"
)</f>
        <v>Middle ($90K-$130K)</v>
      </c>
      <c r="R7918" t="str" cm="1">
        <f t="array" ref="R7918">_xlfn.IFS(
G7918&lt;=2,"New Customers (0-2Y)",
G7918&lt;=5,"Growing Customers (3-5Y)",
G7918&lt;=8,"Established Customers (6-8Y)",
G7918&lt;=10,"Loyal Customers (9-10Y)"
)</f>
        <v>Established Customers (6-8Y)</v>
      </c>
    </row>
    <row r="7919" spans="1:18" x14ac:dyDescent="0.35">
      <c r="A7919">
        <v>15590094</v>
      </c>
      <c r="B7919" t="s">
        <v>1034</v>
      </c>
      <c r="C7919" t="s">
        <v>42</v>
      </c>
      <c r="D7919" t="s">
        <v>39</v>
      </c>
      <c r="E7919">
        <v>38</v>
      </c>
      <c r="F7919" t="s">
        <v>19</v>
      </c>
      <c r="G7919">
        <v>9</v>
      </c>
      <c r="H7919" s="4">
        <v>126265.88</v>
      </c>
      <c r="I7919" t="s">
        <v>33</v>
      </c>
      <c r="J7919">
        <v>2</v>
      </c>
      <c r="K7919">
        <v>613</v>
      </c>
      <c r="L7919" t="s">
        <v>20</v>
      </c>
      <c r="M7919" t="s">
        <v>27</v>
      </c>
      <c r="N7919" t="s">
        <v>32</v>
      </c>
      <c r="O7919" s="4">
        <v>15859.95</v>
      </c>
      <c r="P7919" t="s">
        <v>28</v>
      </c>
      <c r="Q7919" t="str" cm="1">
        <f t="array" ref="Q7919">_xlfn.IFS(
O7919&lt;50000,"Low Salary (&lt;$50K)",
O7919&lt;90000,"Lower Middle ($50K-$90K)",
O7919&lt;130000,"Middle ($90K-$130K)",
O7919&lt;170000,"Upper Middle ($130K-$170K)",
O7919&gt;=170000,"High Salary (&gt;$170K)"
)</f>
        <v>Low Salary (&lt;$50K)</v>
      </c>
      <c r="R7919" t="str" cm="1">
        <f t="array" ref="R7919">_xlfn.IFS(
G7919&lt;=2,"New Customers (0-2Y)",
G7919&lt;=5,"Growing Customers (3-5Y)",
G7919&lt;=8,"Established Customers (6-8Y)",
G7919&lt;=10,"Loyal Customers (9-10Y)"
)</f>
        <v>Loyal Customers (9-10Y)</v>
      </c>
    </row>
    <row r="7920" spans="1:18" x14ac:dyDescent="0.35">
      <c r="A7920">
        <v>15572706</v>
      </c>
      <c r="B7920" t="s">
        <v>252</v>
      </c>
      <c r="C7920" t="s">
        <v>17</v>
      </c>
      <c r="D7920" t="s">
        <v>39</v>
      </c>
      <c r="E7920">
        <v>37</v>
      </c>
      <c r="F7920" t="s">
        <v>19</v>
      </c>
      <c r="G7920">
        <v>5</v>
      </c>
      <c r="H7920" s="4">
        <v>0</v>
      </c>
      <c r="I7920" t="s">
        <v>24</v>
      </c>
      <c r="J7920">
        <v>1</v>
      </c>
      <c r="K7920">
        <v>589</v>
      </c>
      <c r="L7920" t="s">
        <v>31</v>
      </c>
      <c r="M7920" t="s">
        <v>21</v>
      </c>
      <c r="N7920" t="s">
        <v>32</v>
      </c>
      <c r="O7920" s="4">
        <v>61324.87</v>
      </c>
      <c r="P7920" t="s">
        <v>28</v>
      </c>
      <c r="Q7920" t="str" cm="1">
        <f t="array" ref="Q7920">_xlfn.IFS(
O7920&lt;50000,"Low Salary (&lt;$50K)",
O7920&lt;90000,"Lower Middle ($50K-$90K)",
O7920&lt;130000,"Middle ($90K-$130K)",
O7920&lt;170000,"Upper Middle ($130K-$170K)",
O7920&gt;=170000,"High Salary (&gt;$170K)"
)</f>
        <v>Lower Middle ($50K-$90K)</v>
      </c>
      <c r="R7920" t="str" cm="1">
        <f t="array" ref="R7920">_xlfn.IFS(
G7920&lt;=2,"New Customers (0-2Y)",
G7920&lt;=5,"Growing Customers (3-5Y)",
G7920&lt;=8,"Established Customers (6-8Y)",
G7920&lt;=10,"Loyal Customers (9-10Y)"
)</f>
        <v>Growing Customers (3-5Y)</v>
      </c>
    </row>
    <row r="7921" spans="1:18" x14ac:dyDescent="0.35">
      <c r="A7921">
        <v>15634564</v>
      </c>
      <c r="B7921" t="s">
        <v>1644</v>
      </c>
      <c r="C7921" t="s">
        <v>26</v>
      </c>
      <c r="D7921" t="s">
        <v>39</v>
      </c>
      <c r="E7921">
        <v>31</v>
      </c>
      <c r="F7921" t="s">
        <v>19</v>
      </c>
      <c r="G7921">
        <v>8</v>
      </c>
      <c r="H7921" s="4">
        <v>112713.34</v>
      </c>
      <c r="I7921" t="s">
        <v>33</v>
      </c>
      <c r="J7921">
        <v>1</v>
      </c>
      <c r="K7921">
        <v>593</v>
      </c>
      <c r="L7921" t="s">
        <v>31</v>
      </c>
      <c r="M7921" t="s">
        <v>21</v>
      </c>
      <c r="N7921" t="s">
        <v>22</v>
      </c>
      <c r="O7921" s="4">
        <v>176868.89</v>
      </c>
      <c r="P7921" t="s">
        <v>28</v>
      </c>
      <c r="Q7921" t="str" cm="1">
        <f t="array" ref="Q7921">_xlfn.IFS(
O7921&lt;50000,"Low Salary (&lt;$50K)",
O7921&lt;90000,"Lower Middle ($50K-$90K)",
O7921&lt;130000,"Middle ($90K-$130K)",
O7921&lt;170000,"Upper Middle ($130K-$170K)",
O7921&gt;=170000,"High Salary (&gt;$170K)"
)</f>
        <v>High Salary (&gt;$170K)</v>
      </c>
      <c r="R7921" t="str" cm="1">
        <f t="array" ref="R7921">_xlfn.IFS(
G7921&lt;=2,"New Customers (0-2Y)",
G7921&lt;=5,"Growing Customers (3-5Y)",
G7921&lt;=8,"Established Customers (6-8Y)",
G7921&lt;=10,"Loyal Customers (9-10Y)"
)</f>
        <v>Established Customers (6-8Y)</v>
      </c>
    </row>
    <row r="7922" spans="1:18" x14ac:dyDescent="0.35">
      <c r="A7922">
        <v>15684296</v>
      </c>
      <c r="B7922" t="s">
        <v>2368</v>
      </c>
      <c r="C7922" t="s">
        <v>17</v>
      </c>
      <c r="D7922" t="s">
        <v>39</v>
      </c>
      <c r="E7922">
        <v>34</v>
      </c>
      <c r="F7922" t="s">
        <v>19</v>
      </c>
      <c r="G7922">
        <v>5</v>
      </c>
      <c r="H7922" s="4">
        <v>141173.03</v>
      </c>
      <c r="I7922" t="s">
        <v>33</v>
      </c>
      <c r="J7922">
        <v>1</v>
      </c>
      <c r="K7922">
        <v>714</v>
      </c>
      <c r="L7922" t="s">
        <v>35</v>
      </c>
      <c r="M7922" t="s">
        <v>27</v>
      </c>
      <c r="N7922" t="s">
        <v>22</v>
      </c>
      <c r="O7922" s="4">
        <v>98896.06</v>
      </c>
      <c r="P7922" t="s">
        <v>28</v>
      </c>
      <c r="Q7922" t="str" cm="1">
        <f t="array" ref="Q7922">_xlfn.IFS(
O7922&lt;50000,"Low Salary (&lt;$50K)",
O7922&lt;90000,"Lower Middle ($50K-$90K)",
O7922&lt;130000,"Middle ($90K-$130K)",
O7922&lt;170000,"Upper Middle ($130K-$170K)",
O7922&gt;=170000,"High Salary (&gt;$170K)"
)</f>
        <v>Middle ($90K-$130K)</v>
      </c>
      <c r="R7922" t="str" cm="1">
        <f t="array" ref="R7922">_xlfn.IFS(
G7922&lt;=2,"New Customers (0-2Y)",
G7922&lt;=5,"Growing Customers (3-5Y)",
G7922&lt;=8,"Established Customers (6-8Y)",
G7922&lt;=10,"Loyal Customers (9-10Y)"
)</f>
        <v>Growing Customers (3-5Y)</v>
      </c>
    </row>
    <row r="7923" spans="1:18" x14ac:dyDescent="0.35">
      <c r="A7923">
        <v>15702293</v>
      </c>
      <c r="B7923" t="s">
        <v>841</v>
      </c>
      <c r="C7923" t="s">
        <v>26</v>
      </c>
      <c r="D7923" t="s">
        <v>18</v>
      </c>
      <c r="E7923">
        <v>35</v>
      </c>
      <c r="F7923" t="s">
        <v>19</v>
      </c>
      <c r="G7923">
        <v>7</v>
      </c>
      <c r="H7923" s="4">
        <v>0</v>
      </c>
      <c r="I7923" t="s">
        <v>24</v>
      </c>
      <c r="J7923">
        <v>2</v>
      </c>
      <c r="K7923">
        <v>588</v>
      </c>
      <c r="L7923" t="s">
        <v>31</v>
      </c>
      <c r="M7923" t="s">
        <v>21</v>
      </c>
      <c r="N7923" t="s">
        <v>22</v>
      </c>
      <c r="O7923" s="4">
        <v>108739.15</v>
      </c>
      <c r="P7923" t="s">
        <v>28</v>
      </c>
      <c r="Q7923" t="str" cm="1">
        <f t="array" ref="Q7923">_xlfn.IFS(
O7923&lt;50000,"Low Salary (&lt;$50K)",
O7923&lt;90000,"Lower Middle ($50K-$90K)",
O7923&lt;130000,"Middle ($90K-$130K)",
O7923&lt;170000,"Upper Middle ($130K-$170K)",
O7923&gt;=170000,"High Salary (&gt;$170K)"
)</f>
        <v>Middle ($90K-$130K)</v>
      </c>
      <c r="R7923" t="str" cm="1">
        <f t="array" ref="R7923">_xlfn.IFS(
G7923&lt;=2,"New Customers (0-2Y)",
G7923&lt;=5,"Growing Customers (3-5Y)",
G7923&lt;=8,"Established Customers (6-8Y)",
G7923&lt;=10,"Loyal Customers (9-10Y)"
)</f>
        <v>Established Customers (6-8Y)</v>
      </c>
    </row>
    <row r="7924" spans="1:18" x14ac:dyDescent="0.35">
      <c r="A7924">
        <v>15642099</v>
      </c>
      <c r="B7924" t="s">
        <v>1849</v>
      </c>
      <c r="C7924" t="s">
        <v>26</v>
      </c>
      <c r="D7924" t="s">
        <v>39</v>
      </c>
      <c r="E7924">
        <v>39</v>
      </c>
      <c r="F7924" t="s">
        <v>19</v>
      </c>
      <c r="G7924">
        <v>6</v>
      </c>
      <c r="H7924" s="4">
        <v>0</v>
      </c>
      <c r="I7924" t="s">
        <v>24</v>
      </c>
      <c r="J7924">
        <v>2</v>
      </c>
      <c r="K7924">
        <v>679</v>
      </c>
      <c r="L7924" t="s">
        <v>35</v>
      </c>
      <c r="M7924" t="s">
        <v>21</v>
      </c>
      <c r="N7924" t="s">
        <v>32</v>
      </c>
      <c r="O7924" s="4">
        <v>12266.06</v>
      </c>
      <c r="P7924" t="s">
        <v>28</v>
      </c>
      <c r="Q7924" t="str" cm="1">
        <f t="array" ref="Q7924">_xlfn.IFS(
O7924&lt;50000,"Low Salary (&lt;$50K)",
O7924&lt;90000,"Lower Middle ($50K-$90K)",
O7924&lt;130000,"Middle ($90K-$130K)",
O7924&lt;170000,"Upper Middle ($130K-$170K)",
O7924&gt;=170000,"High Salary (&gt;$170K)"
)</f>
        <v>Low Salary (&lt;$50K)</v>
      </c>
      <c r="R7924" t="str" cm="1">
        <f t="array" ref="R7924">_xlfn.IFS(
G7924&lt;=2,"New Customers (0-2Y)",
G7924&lt;=5,"Growing Customers (3-5Y)",
G7924&lt;=8,"Established Customers (6-8Y)",
G7924&lt;=10,"Loyal Customers (9-10Y)"
)</f>
        <v>Established Customers (6-8Y)</v>
      </c>
    </row>
    <row r="7925" spans="1:18" x14ac:dyDescent="0.35">
      <c r="A7925">
        <v>15773273</v>
      </c>
      <c r="B7925" t="s">
        <v>2626</v>
      </c>
      <c r="C7925" t="s">
        <v>26</v>
      </c>
      <c r="D7925" t="s">
        <v>39</v>
      </c>
      <c r="E7925">
        <v>38</v>
      </c>
      <c r="F7925" t="s">
        <v>19</v>
      </c>
      <c r="G7925">
        <v>5</v>
      </c>
      <c r="H7925" s="4">
        <v>118866.36</v>
      </c>
      <c r="I7925" t="s">
        <v>33</v>
      </c>
      <c r="J7925">
        <v>1</v>
      </c>
      <c r="K7925">
        <v>730</v>
      </c>
      <c r="L7925" t="s">
        <v>35</v>
      </c>
      <c r="M7925" t="s">
        <v>21</v>
      </c>
      <c r="N7925" t="s">
        <v>22</v>
      </c>
      <c r="O7925" s="4">
        <v>163317.5</v>
      </c>
      <c r="P7925" t="s">
        <v>28</v>
      </c>
      <c r="Q7925" t="str" cm="1">
        <f t="array" ref="Q7925">_xlfn.IFS(
O7925&lt;50000,"Low Salary (&lt;$50K)",
O7925&lt;90000,"Lower Middle ($50K-$90K)",
O7925&lt;130000,"Middle ($90K-$130K)",
O7925&lt;170000,"Upper Middle ($130K-$170K)",
O7925&gt;=170000,"High Salary (&gt;$170K)"
)</f>
        <v>Upper Middle ($130K-$170K)</v>
      </c>
      <c r="R7925" t="str" cm="1">
        <f t="array" ref="R7925">_xlfn.IFS(
G7925&lt;=2,"New Customers (0-2Y)",
G7925&lt;=5,"Growing Customers (3-5Y)",
G7925&lt;=8,"Established Customers (6-8Y)",
G7925&lt;=10,"Loyal Customers (9-10Y)"
)</f>
        <v>Growing Customers (3-5Y)</v>
      </c>
    </row>
    <row r="7926" spans="1:18" x14ac:dyDescent="0.35">
      <c r="A7926">
        <v>15613337</v>
      </c>
      <c r="B7926" t="s">
        <v>1039</v>
      </c>
      <c r="C7926" t="s">
        <v>17</v>
      </c>
      <c r="D7926" t="s">
        <v>39</v>
      </c>
      <c r="E7926">
        <v>47</v>
      </c>
      <c r="F7926" t="s">
        <v>19</v>
      </c>
      <c r="G7926">
        <v>2</v>
      </c>
      <c r="H7926" s="4">
        <v>0</v>
      </c>
      <c r="I7926" t="s">
        <v>24</v>
      </c>
      <c r="J7926">
        <v>2</v>
      </c>
      <c r="K7926">
        <v>833</v>
      </c>
      <c r="L7926" t="s">
        <v>37</v>
      </c>
      <c r="M7926" t="s">
        <v>21</v>
      </c>
      <c r="N7926" t="s">
        <v>22</v>
      </c>
      <c r="O7926" s="4">
        <v>182247.77</v>
      </c>
      <c r="P7926" t="s">
        <v>28</v>
      </c>
      <c r="Q7926" t="str" cm="1">
        <f t="array" ref="Q7926">_xlfn.IFS(
O7926&lt;50000,"Low Salary (&lt;$50K)",
O7926&lt;90000,"Lower Middle ($50K-$90K)",
O7926&lt;130000,"Middle ($90K-$130K)",
O7926&lt;170000,"Upper Middle ($130K-$170K)",
O7926&gt;=170000,"High Salary (&gt;$170K)"
)</f>
        <v>High Salary (&gt;$170K)</v>
      </c>
      <c r="R7926" t="str" cm="1">
        <f t="array" ref="R7926">_xlfn.IFS(
G7926&lt;=2,"New Customers (0-2Y)",
G7926&lt;=5,"Growing Customers (3-5Y)",
G7926&lt;=8,"Established Customers (6-8Y)",
G7926&lt;=10,"Loyal Customers (9-10Y)"
)</f>
        <v>New Customers (0-2Y)</v>
      </c>
    </row>
    <row r="7927" spans="1:18" x14ac:dyDescent="0.35">
      <c r="A7927">
        <v>15800482</v>
      </c>
      <c r="B7927" t="s">
        <v>2098</v>
      </c>
      <c r="C7927" t="s">
        <v>26</v>
      </c>
      <c r="D7927" t="s">
        <v>18</v>
      </c>
      <c r="E7927">
        <v>33</v>
      </c>
      <c r="F7927" t="s">
        <v>19</v>
      </c>
      <c r="G7927">
        <v>7</v>
      </c>
      <c r="H7927" s="4">
        <v>0</v>
      </c>
      <c r="I7927" t="s">
        <v>24</v>
      </c>
      <c r="J7927">
        <v>2</v>
      </c>
      <c r="K7927">
        <v>586</v>
      </c>
      <c r="L7927" t="s">
        <v>31</v>
      </c>
      <c r="M7927" t="s">
        <v>21</v>
      </c>
      <c r="N7927" t="s">
        <v>22</v>
      </c>
      <c r="O7927" s="4">
        <v>168261.4</v>
      </c>
      <c r="P7927" t="s">
        <v>28</v>
      </c>
      <c r="Q7927" t="str" cm="1">
        <f t="array" ref="Q7927">_xlfn.IFS(
O7927&lt;50000,"Low Salary (&lt;$50K)",
O7927&lt;90000,"Lower Middle ($50K-$90K)",
O7927&lt;130000,"Middle ($90K-$130K)",
O7927&lt;170000,"Upper Middle ($130K-$170K)",
O7927&gt;=170000,"High Salary (&gt;$170K)"
)</f>
        <v>Upper Middle ($130K-$170K)</v>
      </c>
      <c r="R7927" t="str" cm="1">
        <f t="array" ref="R7927">_xlfn.IFS(
G7927&lt;=2,"New Customers (0-2Y)",
G7927&lt;=5,"Growing Customers (3-5Y)",
G7927&lt;=8,"Established Customers (6-8Y)",
G7927&lt;=10,"Loyal Customers (9-10Y)"
)</f>
        <v>Established Customers (6-8Y)</v>
      </c>
    </row>
    <row r="7928" spans="1:18" x14ac:dyDescent="0.35">
      <c r="A7928">
        <v>15732644</v>
      </c>
      <c r="B7928" t="s">
        <v>429</v>
      </c>
      <c r="C7928" t="s">
        <v>26</v>
      </c>
      <c r="D7928" t="s">
        <v>18</v>
      </c>
      <c r="E7928">
        <v>54</v>
      </c>
      <c r="F7928" t="s">
        <v>19</v>
      </c>
      <c r="G7928">
        <v>5</v>
      </c>
      <c r="H7928" s="4">
        <v>92316.31</v>
      </c>
      <c r="I7928" t="s">
        <v>29</v>
      </c>
      <c r="J7928">
        <v>2</v>
      </c>
      <c r="K7928">
        <v>567</v>
      </c>
      <c r="L7928" t="s">
        <v>31</v>
      </c>
      <c r="M7928" t="s">
        <v>21</v>
      </c>
      <c r="N7928" t="s">
        <v>32</v>
      </c>
      <c r="O7928" s="4">
        <v>158590.66</v>
      </c>
      <c r="P7928" t="s">
        <v>23</v>
      </c>
      <c r="Q7928" t="str" cm="1">
        <f t="array" ref="Q7928">_xlfn.IFS(
O7928&lt;50000,"Low Salary (&lt;$50K)",
O7928&lt;90000,"Lower Middle ($50K-$90K)",
O7928&lt;130000,"Middle ($90K-$130K)",
O7928&lt;170000,"Upper Middle ($130K-$170K)",
O7928&gt;=170000,"High Salary (&gt;$170K)"
)</f>
        <v>Upper Middle ($130K-$170K)</v>
      </c>
      <c r="R7928" t="str" cm="1">
        <f t="array" ref="R7928">_xlfn.IFS(
G7928&lt;=2,"New Customers (0-2Y)",
G7928&lt;=5,"Growing Customers (3-5Y)",
G7928&lt;=8,"Established Customers (6-8Y)",
G7928&lt;=10,"Loyal Customers (9-10Y)"
)</f>
        <v>Growing Customers (3-5Y)</v>
      </c>
    </row>
    <row r="7929" spans="1:18" x14ac:dyDescent="0.35">
      <c r="A7929">
        <v>15713426</v>
      </c>
      <c r="B7929" t="s">
        <v>862</v>
      </c>
      <c r="C7929" t="s">
        <v>42</v>
      </c>
      <c r="D7929" t="s">
        <v>39</v>
      </c>
      <c r="E7929">
        <v>30</v>
      </c>
      <c r="F7929" t="s">
        <v>19</v>
      </c>
      <c r="G7929">
        <v>1</v>
      </c>
      <c r="H7929" s="4">
        <v>122185.53</v>
      </c>
      <c r="I7929" t="s">
        <v>33</v>
      </c>
      <c r="J7929">
        <v>1</v>
      </c>
      <c r="K7929">
        <v>637</v>
      </c>
      <c r="L7929" t="s">
        <v>20</v>
      </c>
      <c r="M7929" t="s">
        <v>21</v>
      </c>
      <c r="N7929" t="s">
        <v>32</v>
      </c>
      <c r="O7929" s="4">
        <v>102566.46</v>
      </c>
      <c r="P7929" t="s">
        <v>23</v>
      </c>
      <c r="Q7929" t="str" cm="1">
        <f t="array" ref="Q7929">_xlfn.IFS(
O7929&lt;50000,"Low Salary (&lt;$50K)",
O7929&lt;90000,"Lower Middle ($50K-$90K)",
O7929&lt;130000,"Middle ($90K-$130K)",
O7929&lt;170000,"Upper Middle ($130K-$170K)",
O7929&gt;=170000,"High Salary (&gt;$170K)"
)</f>
        <v>Middle ($90K-$130K)</v>
      </c>
      <c r="R7929" t="str" cm="1">
        <f t="array" ref="R7929">_xlfn.IFS(
G7929&lt;=2,"New Customers (0-2Y)",
G7929&lt;=5,"Growing Customers (3-5Y)",
G7929&lt;=8,"Established Customers (6-8Y)",
G7929&lt;=10,"Loyal Customers (9-10Y)"
)</f>
        <v>New Customers (0-2Y)</v>
      </c>
    </row>
    <row r="7930" spans="1:18" x14ac:dyDescent="0.35">
      <c r="A7930">
        <v>15640789</v>
      </c>
      <c r="B7930" t="s">
        <v>2520</v>
      </c>
      <c r="C7930" t="s">
        <v>17</v>
      </c>
      <c r="D7930" t="s">
        <v>39</v>
      </c>
      <c r="E7930">
        <v>38</v>
      </c>
      <c r="F7930" t="s">
        <v>19</v>
      </c>
      <c r="G7930">
        <v>4</v>
      </c>
      <c r="H7930" s="4">
        <v>123345.85</v>
      </c>
      <c r="I7930" t="s">
        <v>33</v>
      </c>
      <c r="J7930">
        <v>1</v>
      </c>
      <c r="K7930">
        <v>711</v>
      </c>
      <c r="L7930" t="s">
        <v>35</v>
      </c>
      <c r="M7930" t="s">
        <v>21</v>
      </c>
      <c r="N7930" t="s">
        <v>32</v>
      </c>
      <c r="O7930" s="4">
        <v>141827.82999999999</v>
      </c>
      <c r="P7930" t="s">
        <v>28</v>
      </c>
      <c r="Q7930" t="str" cm="1">
        <f t="array" ref="Q7930">_xlfn.IFS(
O7930&lt;50000,"Low Salary (&lt;$50K)",
O7930&lt;90000,"Lower Middle ($50K-$90K)",
O7930&lt;130000,"Middle ($90K-$130K)",
O7930&lt;170000,"Upper Middle ($130K-$170K)",
O7930&gt;=170000,"High Salary (&gt;$170K)"
)</f>
        <v>Upper Middle ($130K-$170K)</v>
      </c>
      <c r="R7930" t="str" cm="1">
        <f t="array" ref="R7930">_xlfn.IFS(
G7930&lt;=2,"New Customers (0-2Y)",
G7930&lt;=5,"Growing Customers (3-5Y)",
G7930&lt;=8,"Established Customers (6-8Y)",
G7930&lt;=10,"Loyal Customers (9-10Y)"
)</f>
        <v>Growing Customers (3-5Y)</v>
      </c>
    </row>
    <row r="7931" spans="1:18" x14ac:dyDescent="0.35">
      <c r="A7931">
        <v>15598892</v>
      </c>
      <c r="B7931" t="s">
        <v>2098</v>
      </c>
      <c r="C7931" t="s">
        <v>17</v>
      </c>
      <c r="D7931" t="s">
        <v>39</v>
      </c>
      <c r="E7931">
        <v>30</v>
      </c>
      <c r="F7931" t="s">
        <v>19</v>
      </c>
      <c r="G7931">
        <v>4</v>
      </c>
      <c r="H7931" s="4">
        <v>73070.179999999993</v>
      </c>
      <c r="I7931" t="s">
        <v>29</v>
      </c>
      <c r="J7931">
        <v>2</v>
      </c>
      <c r="K7931">
        <v>828</v>
      </c>
      <c r="L7931" t="s">
        <v>37</v>
      </c>
      <c r="M7931" t="s">
        <v>27</v>
      </c>
      <c r="N7931" t="s">
        <v>32</v>
      </c>
      <c r="O7931" s="4">
        <v>161671.15</v>
      </c>
      <c r="P7931" t="s">
        <v>28</v>
      </c>
      <c r="Q7931" t="str" cm="1">
        <f t="array" ref="Q7931">_xlfn.IFS(
O7931&lt;50000,"Low Salary (&lt;$50K)",
O7931&lt;90000,"Lower Middle ($50K-$90K)",
O7931&lt;130000,"Middle ($90K-$130K)",
O7931&lt;170000,"Upper Middle ($130K-$170K)",
O7931&gt;=170000,"High Salary (&gt;$170K)"
)</f>
        <v>Upper Middle ($130K-$170K)</v>
      </c>
      <c r="R7931" t="str" cm="1">
        <f t="array" ref="R7931">_xlfn.IFS(
G7931&lt;=2,"New Customers (0-2Y)",
G7931&lt;=5,"Growing Customers (3-5Y)",
G7931&lt;=8,"Established Customers (6-8Y)",
G7931&lt;=10,"Loyal Customers (9-10Y)"
)</f>
        <v>Growing Customers (3-5Y)</v>
      </c>
    </row>
    <row r="7932" spans="1:18" x14ac:dyDescent="0.35">
      <c r="A7932">
        <v>15606436</v>
      </c>
      <c r="B7932" t="s">
        <v>651</v>
      </c>
      <c r="C7932" t="s">
        <v>26</v>
      </c>
      <c r="D7932" t="s">
        <v>39</v>
      </c>
      <c r="E7932">
        <v>38</v>
      </c>
      <c r="F7932" t="s">
        <v>19</v>
      </c>
      <c r="G7932">
        <v>7</v>
      </c>
      <c r="H7932" s="4">
        <v>0</v>
      </c>
      <c r="I7932" t="s">
        <v>24</v>
      </c>
      <c r="J7932">
        <v>2</v>
      </c>
      <c r="K7932">
        <v>500</v>
      </c>
      <c r="L7932" t="s">
        <v>31</v>
      </c>
      <c r="M7932" t="s">
        <v>27</v>
      </c>
      <c r="N7932" t="s">
        <v>32</v>
      </c>
      <c r="O7932" s="4">
        <v>192013.23</v>
      </c>
      <c r="P7932" t="s">
        <v>28</v>
      </c>
      <c r="Q7932" t="str" cm="1">
        <f t="array" ref="Q7932">_xlfn.IFS(
O7932&lt;50000,"Low Salary (&lt;$50K)",
O7932&lt;90000,"Lower Middle ($50K-$90K)",
O7932&lt;130000,"Middle ($90K-$130K)",
O7932&lt;170000,"Upper Middle ($130K-$170K)",
O7932&gt;=170000,"High Salary (&gt;$170K)"
)</f>
        <v>High Salary (&gt;$170K)</v>
      </c>
      <c r="R7932" t="str" cm="1">
        <f t="array" ref="R7932">_xlfn.IFS(
G7932&lt;=2,"New Customers (0-2Y)",
G7932&lt;=5,"Growing Customers (3-5Y)",
G7932&lt;=8,"Established Customers (6-8Y)",
G7932&lt;=10,"Loyal Customers (9-10Y)"
)</f>
        <v>Established Customers (6-8Y)</v>
      </c>
    </row>
    <row r="7933" spans="1:18" x14ac:dyDescent="0.35">
      <c r="A7933">
        <v>15751227</v>
      </c>
      <c r="B7933" t="s">
        <v>1352</v>
      </c>
      <c r="C7933" t="s">
        <v>17</v>
      </c>
      <c r="D7933" t="s">
        <v>39</v>
      </c>
      <c r="E7933">
        <v>47</v>
      </c>
      <c r="F7933" t="s">
        <v>19</v>
      </c>
      <c r="G7933">
        <v>1</v>
      </c>
      <c r="H7933" s="4">
        <v>95120.59</v>
      </c>
      <c r="I7933" t="s">
        <v>29</v>
      </c>
      <c r="J7933">
        <v>1</v>
      </c>
      <c r="K7933">
        <v>807</v>
      </c>
      <c r="L7933" t="s">
        <v>37</v>
      </c>
      <c r="M7933" t="s">
        <v>27</v>
      </c>
      <c r="N7933" t="s">
        <v>32</v>
      </c>
      <c r="O7933" s="4">
        <v>127875.1</v>
      </c>
      <c r="P7933" t="s">
        <v>28</v>
      </c>
      <c r="Q7933" t="str" cm="1">
        <f t="array" ref="Q7933">_xlfn.IFS(
O7933&lt;50000,"Low Salary (&lt;$50K)",
O7933&lt;90000,"Lower Middle ($50K-$90K)",
O7933&lt;130000,"Middle ($90K-$130K)",
O7933&lt;170000,"Upper Middle ($130K-$170K)",
O7933&gt;=170000,"High Salary (&gt;$170K)"
)</f>
        <v>Middle ($90K-$130K)</v>
      </c>
      <c r="R7933" t="str" cm="1">
        <f t="array" ref="R7933">_xlfn.IFS(
G7933&lt;=2,"New Customers (0-2Y)",
G7933&lt;=5,"Growing Customers (3-5Y)",
G7933&lt;=8,"Established Customers (6-8Y)",
G7933&lt;=10,"Loyal Customers (9-10Y)"
)</f>
        <v>New Customers (0-2Y)</v>
      </c>
    </row>
    <row r="7934" spans="1:18" x14ac:dyDescent="0.35">
      <c r="A7934">
        <v>15812365</v>
      </c>
      <c r="B7934" t="s">
        <v>370</v>
      </c>
      <c r="C7934" t="s">
        <v>17</v>
      </c>
      <c r="D7934" t="s">
        <v>39</v>
      </c>
      <c r="E7934">
        <v>40</v>
      </c>
      <c r="F7934" t="s">
        <v>19</v>
      </c>
      <c r="G7934">
        <v>8</v>
      </c>
      <c r="H7934" s="4">
        <v>102800.65</v>
      </c>
      <c r="I7934" t="s">
        <v>33</v>
      </c>
      <c r="J7934">
        <v>1</v>
      </c>
      <c r="K7934">
        <v>850</v>
      </c>
      <c r="L7934" t="s">
        <v>37</v>
      </c>
      <c r="M7934" t="s">
        <v>21</v>
      </c>
      <c r="N7934" t="s">
        <v>32</v>
      </c>
      <c r="O7934" s="4">
        <v>60811.56</v>
      </c>
      <c r="P7934" t="s">
        <v>28</v>
      </c>
      <c r="Q7934" t="str" cm="1">
        <f t="array" ref="Q7934">_xlfn.IFS(
O7934&lt;50000,"Low Salary (&lt;$50K)",
O7934&lt;90000,"Lower Middle ($50K-$90K)",
O7934&lt;130000,"Middle ($90K-$130K)",
O7934&lt;170000,"Upper Middle ($130K-$170K)",
O7934&gt;=170000,"High Salary (&gt;$170K)"
)</f>
        <v>Lower Middle ($50K-$90K)</v>
      </c>
      <c r="R7934" t="str" cm="1">
        <f t="array" ref="R7934">_xlfn.IFS(
G7934&lt;=2,"New Customers (0-2Y)",
G7934&lt;=5,"Growing Customers (3-5Y)",
G7934&lt;=8,"Established Customers (6-8Y)",
G7934&lt;=10,"Loyal Customers (9-10Y)"
)</f>
        <v>Established Customers (6-8Y)</v>
      </c>
    </row>
    <row r="7935" spans="1:18" x14ac:dyDescent="0.35">
      <c r="A7935">
        <v>15616088</v>
      </c>
      <c r="B7935" t="s">
        <v>247</v>
      </c>
      <c r="C7935" t="s">
        <v>17</v>
      </c>
      <c r="D7935" t="s">
        <v>18</v>
      </c>
      <c r="E7935">
        <v>70</v>
      </c>
      <c r="F7935" t="s">
        <v>2967</v>
      </c>
      <c r="G7935">
        <v>7</v>
      </c>
      <c r="H7935" s="4">
        <v>97072.42</v>
      </c>
      <c r="I7935" t="s">
        <v>29</v>
      </c>
      <c r="J7935">
        <v>1</v>
      </c>
      <c r="K7935">
        <v>782</v>
      </c>
      <c r="L7935" t="s">
        <v>37</v>
      </c>
      <c r="M7935" t="s">
        <v>27</v>
      </c>
      <c r="N7935" t="s">
        <v>22</v>
      </c>
      <c r="O7935" s="4">
        <v>131177.22</v>
      </c>
      <c r="P7935" t="s">
        <v>28</v>
      </c>
      <c r="Q7935" t="str" cm="1">
        <f t="array" ref="Q7935">_xlfn.IFS(
O7935&lt;50000,"Low Salary (&lt;$50K)",
O7935&lt;90000,"Lower Middle ($50K-$90K)",
O7935&lt;130000,"Middle ($90K-$130K)",
O7935&lt;170000,"Upper Middle ($130K-$170K)",
O7935&gt;=170000,"High Salary (&gt;$170K)"
)</f>
        <v>Upper Middle ($130K-$170K)</v>
      </c>
      <c r="R7935" t="str" cm="1">
        <f t="array" ref="R7935">_xlfn.IFS(
G7935&lt;=2,"New Customers (0-2Y)",
G7935&lt;=5,"Growing Customers (3-5Y)",
G7935&lt;=8,"Established Customers (6-8Y)",
G7935&lt;=10,"Loyal Customers (9-10Y)"
)</f>
        <v>Established Customers (6-8Y)</v>
      </c>
    </row>
    <row r="7936" spans="1:18" x14ac:dyDescent="0.35">
      <c r="A7936">
        <v>15803886</v>
      </c>
      <c r="B7936" t="s">
        <v>1435</v>
      </c>
      <c r="C7936" t="s">
        <v>26</v>
      </c>
      <c r="D7936" t="s">
        <v>39</v>
      </c>
      <c r="E7936">
        <v>31</v>
      </c>
      <c r="F7936" t="s">
        <v>19</v>
      </c>
      <c r="G7936">
        <v>6</v>
      </c>
      <c r="H7936" s="4">
        <v>132876.54999999999</v>
      </c>
      <c r="I7936" t="s">
        <v>33</v>
      </c>
      <c r="J7936">
        <v>1</v>
      </c>
      <c r="K7936">
        <v>629</v>
      </c>
      <c r="L7936" t="s">
        <v>20</v>
      </c>
      <c r="M7936" t="s">
        <v>21</v>
      </c>
      <c r="N7936" t="s">
        <v>22</v>
      </c>
      <c r="O7936" s="4">
        <v>130862.11</v>
      </c>
      <c r="P7936" t="s">
        <v>28</v>
      </c>
      <c r="Q7936" t="str" cm="1">
        <f t="array" ref="Q7936">_xlfn.IFS(
O7936&lt;50000,"Low Salary (&lt;$50K)",
O7936&lt;90000,"Lower Middle ($50K-$90K)",
O7936&lt;130000,"Middle ($90K-$130K)",
O7936&lt;170000,"Upper Middle ($130K-$170K)",
O7936&gt;=170000,"High Salary (&gt;$170K)"
)</f>
        <v>Upper Middle ($130K-$170K)</v>
      </c>
      <c r="R7936" t="str" cm="1">
        <f t="array" ref="R7936">_xlfn.IFS(
G7936&lt;=2,"New Customers (0-2Y)",
G7936&lt;=5,"Growing Customers (3-5Y)",
G7936&lt;=8,"Established Customers (6-8Y)",
G7936&lt;=10,"Loyal Customers (9-10Y)"
)</f>
        <v>Established Customers (6-8Y)</v>
      </c>
    </row>
    <row r="7937" spans="1:18" x14ac:dyDescent="0.35">
      <c r="A7937">
        <v>15587311</v>
      </c>
      <c r="B7937" t="s">
        <v>2627</v>
      </c>
      <c r="C7937" t="s">
        <v>26</v>
      </c>
      <c r="D7937" t="s">
        <v>39</v>
      </c>
      <c r="E7937">
        <v>33</v>
      </c>
      <c r="F7937" t="s">
        <v>19</v>
      </c>
      <c r="G7937">
        <v>6</v>
      </c>
      <c r="H7937" s="4">
        <v>0</v>
      </c>
      <c r="I7937" t="s">
        <v>24</v>
      </c>
      <c r="J7937">
        <v>2</v>
      </c>
      <c r="K7937">
        <v>582</v>
      </c>
      <c r="L7937" t="s">
        <v>31</v>
      </c>
      <c r="M7937" t="s">
        <v>27</v>
      </c>
      <c r="N7937" t="s">
        <v>22</v>
      </c>
      <c r="O7937" s="4">
        <v>72970.929999999993</v>
      </c>
      <c r="P7937" t="s">
        <v>28</v>
      </c>
      <c r="Q7937" t="str" cm="1">
        <f t="array" ref="Q7937">_xlfn.IFS(
O7937&lt;50000,"Low Salary (&lt;$50K)",
O7937&lt;90000,"Lower Middle ($50K-$90K)",
O7937&lt;130000,"Middle ($90K-$130K)",
O7937&lt;170000,"Upper Middle ($130K-$170K)",
O7937&gt;=170000,"High Salary (&gt;$170K)"
)</f>
        <v>Lower Middle ($50K-$90K)</v>
      </c>
      <c r="R7937" t="str" cm="1">
        <f t="array" ref="R7937">_xlfn.IFS(
G7937&lt;=2,"New Customers (0-2Y)",
G7937&lt;=5,"Growing Customers (3-5Y)",
G7937&lt;=8,"Established Customers (6-8Y)",
G7937&lt;=10,"Loyal Customers (9-10Y)"
)</f>
        <v>Established Customers (6-8Y)</v>
      </c>
    </row>
    <row r="7938" spans="1:18" x14ac:dyDescent="0.35">
      <c r="A7938">
        <v>15617401</v>
      </c>
      <c r="B7938" t="s">
        <v>1115</v>
      </c>
      <c r="C7938" t="s">
        <v>17</v>
      </c>
      <c r="D7938" t="s">
        <v>39</v>
      </c>
      <c r="E7938">
        <v>22</v>
      </c>
      <c r="F7938" t="s">
        <v>43</v>
      </c>
      <c r="G7938">
        <v>2</v>
      </c>
      <c r="H7938" s="4">
        <v>0</v>
      </c>
      <c r="I7938" t="s">
        <v>24</v>
      </c>
      <c r="J7938">
        <v>2</v>
      </c>
      <c r="K7938">
        <v>468</v>
      </c>
      <c r="L7938" t="s">
        <v>44</v>
      </c>
      <c r="M7938" t="s">
        <v>21</v>
      </c>
      <c r="N7938" t="s">
        <v>32</v>
      </c>
      <c r="O7938" s="4">
        <v>28123.99</v>
      </c>
      <c r="P7938" t="s">
        <v>28</v>
      </c>
      <c r="Q7938" t="str" cm="1">
        <f t="array" ref="Q7938">_xlfn.IFS(
O7938&lt;50000,"Low Salary (&lt;$50K)",
O7938&lt;90000,"Lower Middle ($50K-$90K)",
O7938&lt;130000,"Middle ($90K-$130K)",
O7938&lt;170000,"Upper Middle ($130K-$170K)",
O7938&gt;=170000,"High Salary (&gt;$170K)"
)</f>
        <v>Low Salary (&lt;$50K)</v>
      </c>
      <c r="R7938" t="str" cm="1">
        <f t="array" ref="R7938">_xlfn.IFS(
G7938&lt;=2,"New Customers (0-2Y)",
G7938&lt;=5,"Growing Customers (3-5Y)",
G7938&lt;=8,"Established Customers (6-8Y)",
G7938&lt;=10,"Loyal Customers (9-10Y)"
)</f>
        <v>New Customers (0-2Y)</v>
      </c>
    </row>
    <row r="7939" spans="1:18" x14ac:dyDescent="0.35">
      <c r="A7939">
        <v>15775886</v>
      </c>
      <c r="B7939" t="s">
        <v>798</v>
      </c>
      <c r="C7939" t="s">
        <v>17</v>
      </c>
      <c r="D7939" t="s">
        <v>39</v>
      </c>
      <c r="E7939">
        <v>36</v>
      </c>
      <c r="F7939" t="s">
        <v>19</v>
      </c>
      <c r="G7939">
        <v>3</v>
      </c>
      <c r="H7939" s="4">
        <v>0</v>
      </c>
      <c r="I7939" t="s">
        <v>24</v>
      </c>
      <c r="J7939">
        <v>1</v>
      </c>
      <c r="K7939">
        <v>670</v>
      </c>
      <c r="L7939" t="s">
        <v>35</v>
      </c>
      <c r="M7939" t="s">
        <v>21</v>
      </c>
      <c r="N7939" t="s">
        <v>32</v>
      </c>
      <c r="O7939" s="4">
        <v>140754.19</v>
      </c>
      <c r="P7939" t="s">
        <v>23</v>
      </c>
      <c r="Q7939" t="str" cm="1">
        <f t="array" ref="Q7939">_xlfn.IFS(
O7939&lt;50000,"Low Salary (&lt;$50K)",
O7939&lt;90000,"Lower Middle ($50K-$90K)",
O7939&lt;130000,"Middle ($90K-$130K)",
O7939&lt;170000,"Upper Middle ($130K-$170K)",
O7939&gt;=170000,"High Salary (&gt;$170K)"
)</f>
        <v>Upper Middle ($130K-$170K)</v>
      </c>
      <c r="R7939" t="str" cm="1">
        <f t="array" ref="R7939">_xlfn.IFS(
G7939&lt;=2,"New Customers (0-2Y)",
G7939&lt;=5,"Growing Customers (3-5Y)",
G7939&lt;=8,"Established Customers (6-8Y)",
G7939&lt;=10,"Loyal Customers (9-10Y)"
)</f>
        <v>Growing Customers (3-5Y)</v>
      </c>
    </row>
    <row r="7940" spans="1:18" x14ac:dyDescent="0.35">
      <c r="A7940">
        <v>15807305</v>
      </c>
      <c r="B7940" t="s">
        <v>585</v>
      </c>
      <c r="C7940" t="s">
        <v>17</v>
      </c>
      <c r="D7940" t="s">
        <v>39</v>
      </c>
      <c r="E7940">
        <v>39</v>
      </c>
      <c r="F7940" t="s">
        <v>19</v>
      </c>
      <c r="G7940">
        <v>2</v>
      </c>
      <c r="H7940" s="4">
        <v>0</v>
      </c>
      <c r="I7940" t="s">
        <v>24</v>
      </c>
      <c r="J7940">
        <v>1</v>
      </c>
      <c r="K7940">
        <v>805</v>
      </c>
      <c r="L7940" t="s">
        <v>37</v>
      </c>
      <c r="M7940" t="s">
        <v>27</v>
      </c>
      <c r="N7940" t="s">
        <v>32</v>
      </c>
      <c r="O7940" s="4">
        <v>166650.32</v>
      </c>
      <c r="P7940" t="s">
        <v>28</v>
      </c>
      <c r="Q7940" t="str" cm="1">
        <f t="array" ref="Q7940">_xlfn.IFS(
O7940&lt;50000,"Low Salary (&lt;$50K)",
O7940&lt;90000,"Lower Middle ($50K-$90K)",
O7940&lt;130000,"Middle ($90K-$130K)",
O7940&lt;170000,"Upper Middle ($130K-$170K)",
O7940&gt;=170000,"High Salary (&gt;$170K)"
)</f>
        <v>Upper Middle ($130K-$170K)</v>
      </c>
      <c r="R7940" t="str" cm="1">
        <f t="array" ref="R7940">_xlfn.IFS(
G7940&lt;=2,"New Customers (0-2Y)",
G7940&lt;=5,"Growing Customers (3-5Y)",
G7940&lt;=8,"Established Customers (6-8Y)",
G7940&lt;=10,"Loyal Customers (9-10Y)"
)</f>
        <v>New Customers (0-2Y)</v>
      </c>
    </row>
    <row r="7941" spans="1:18" x14ac:dyDescent="0.35">
      <c r="A7941">
        <v>15761717</v>
      </c>
      <c r="B7941" t="s">
        <v>244</v>
      </c>
      <c r="C7941" t="s">
        <v>17</v>
      </c>
      <c r="D7941" t="s">
        <v>39</v>
      </c>
      <c r="E7941">
        <v>26</v>
      </c>
      <c r="F7941" t="s">
        <v>43</v>
      </c>
      <c r="G7941">
        <v>10</v>
      </c>
      <c r="H7941" s="4">
        <v>51962.91</v>
      </c>
      <c r="I7941" t="s">
        <v>29</v>
      </c>
      <c r="J7941">
        <v>2</v>
      </c>
      <c r="K7941">
        <v>720</v>
      </c>
      <c r="L7941" t="s">
        <v>35</v>
      </c>
      <c r="M7941" t="s">
        <v>21</v>
      </c>
      <c r="N7941" t="s">
        <v>32</v>
      </c>
      <c r="O7941" s="4">
        <v>45507.24</v>
      </c>
      <c r="P7941" t="s">
        <v>28</v>
      </c>
      <c r="Q7941" t="str" cm="1">
        <f t="array" ref="Q7941">_xlfn.IFS(
O7941&lt;50000,"Low Salary (&lt;$50K)",
O7941&lt;90000,"Lower Middle ($50K-$90K)",
O7941&lt;130000,"Middle ($90K-$130K)",
O7941&lt;170000,"Upper Middle ($130K-$170K)",
O7941&gt;=170000,"High Salary (&gt;$170K)"
)</f>
        <v>Low Salary (&lt;$50K)</v>
      </c>
      <c r="R7941" t="str" cm="1">
        <f t="array" ref="R7941">_xlfn.IFS(
G7941&lt;=2,"New Customers (0-2Y)",
G7941&lt;=5,"Growing Customers (3-5Y)",
G7941&lt;=8,"Established Customers (6-8Y)",
G7941&lt;=10,"Loyal Customers (9-10Y)"
)</f>
        <v>Loyal Customers (9-10Y)</v>
      </c>
    </row>
    <row r="7942" spans="1:18" x14ac:dyDescent="0.35">
      <c r="A7942">
        <v>15628008</v>
      </c>
      <c r="B7942" t="s">
        <v>2511</v>
      </c>
      <c r="C7942" t="s">
        <v>26</v>
      </c>
      <c r="D7942" t="s">
        <v>18</v>
      </c>
      <c r="E7942">
        <v>29</v>
      </c>
      <c r="F7942" t="s">
        <v>43</v>
      </c>
      <c r="G7942">
        <v>6</v>
      </c>
      <c r="H7942" s="4">
        <v>98759.89</v>
      </c>
      <c r="I7942" t="s">
        <v>29</v>
      </c>
      <c r="J7942">
        <v>1</v>
      </c>
      <c r="K7942">
        <v>781</v>
      </c>
      <c r="L7942" t="s">
        <v>37</v>
      </c>
      <c r="M7942" t="s">
        <v>27</v>
      </c>
      <c r="N7942" t="s">
        <v>32</v>
      </c>
      <c r="O7942" s="4">
        <v>112202.64</v>
      </c>
      <c r="P7942" t="s">
        <v>28</v>
      </c>
      <c r="Q7942" t="str" cm="1">
        <f t="array" ref="Q7942">_xlfn.IFS(
O7942&lt;50000,"Low Salary (&lt;$50K)",
O7942&lt;90000,"Lower Middle ($50K-$90K)",
O7942&lt;130000,"Middle ($90K-$130K)",
O7942&lt;170000,"Upper Middle ($130K-$170K)",
O7942&gt;=170000,"High Salary (&gt;$170K)"
)</f>
        <v>Middle ($90K-$130K)</v>
      </c>
      <c r="R7942" t="str" cm="1">
        <f t="array" ref="R7942">_xlfn.IFS(
G7942&lt;=2,"New Customers (0-2Y)",
G7942&lt;=5,"Growing Customers (3-5Y)",
G7942&lt;=8,"Established Customers (6-8Y)",
G7942&lt;=10,"Loyal Customers (9-10Y)"
)</f>
        <v>Established Customers (6-8Y)</v>
      </c>
    </row>
    <row r="7943" spans="1:18" x14ac:dyDescent="0.35">
      <c r="A7943">
        <v>15583755</v>
      </c>
      <c r="B7943" t="s">
        <v>1869</v>
      </c>
      <c r="C7943" t="s">
        <v>42</v>
      </c>
      <c r="D7943" t="s">
        <v>39</v>
      </c>
      <c r="E7943">
        <v>33</v>
      </c>
      <c r="F7943" t="s">
        <v>19</v>
      </c>
      <c r="G7943">
        <v>2</v>
      </c>
      <c r="H7943" s="4">
        <v>156570.85999999999</v>
      </c>
      <c r="I7943" t="s">
        <v>33</v>
      </c>
      <c r="J7943">
        <v>1</v>
      </c>
      <c r="K7943">
        <v>592</v>
      </c>
      <c r="L7943" t="s">
        <v>31</v>
      </c>
      <c r="M7943" t="s">
        <v>21</v>
      </c>
      <c r="N7943" t="s">
        <v>22</v>
      </c>
      <c r="O7943" s="4">
        <v>37140.199999999997</v>
      </c>
      <c r="P7943" t="s">
        <v>28</v>
      </c>
      <c r="Q7943" t="str" cm="1">
        <f t="array" ref="Q7943">_xlfn.IFS(
O7943&lt;50000,"Low Salary (&lt;$50K)",
O7943&lt;90000,"Lower Middle ($50K-$90K)",
O7943&lt;130000,"Middle ($90K-$130K)",
O7943&lt;170000,"Upper Middle ($130K-$170K)",
O7943&gt;=170000,"High Salary (&gt;$170K)"
)</f>
        <v>Low Salary (&lt;$50K)</v>
      </c>
      <c r="R7943" t="str" cm="1">
        <f t="array" ref="R7943">_xlfn.IFS(
G7943&lt;=2,"New Customers (0-2Y)",
G7943&lt;=5,"Growing Customers (3-5Y)",
G7943&lt;=8,"Established Customers (6-8Y)",
G7943&lt;=10,"Loyal Customers (9-10Y)"
)</f>
        <v>New Customers (0-2Y)</v>
      </c>
    </row>
    <row r="7944" spans="1:18" x14ac:dyDescent="0.35">
      <c r="A7944">
        <v>15661409</v>
      </c>
      <c r="B7944" t="s">
        <v>644</v>
      </c>
      <c r="C7944" t="s">
        <v>17</v>
      </c>
      <c r="D7944" t="s">
        <v>18</v>
      </c>
      <c r="E7944">
        <v>42</v>
      </c>
      <c r="F7944" t="s">
        <v>19</v>
      </c>
      <c r="G7944">
        <v>1</v>
      </c>
      <c r="H7944" s="4">
        <v>0</v>
      </c>
      <c r="I7944" t="s">
        <v>24</v>
      </c>
      <c r="J7944">
        <v>1</v>
      </c>
      <c r="K7944">
        <v>542</v>
      </c>
      <c r="L7944" t="s">
        <v>31</v>
      </c>
      <c r="M7944" t="s">
        <v>21</v>
      </c>
      <c r="N7944" t="s">
        <v>22</v>
      </c>
      <c r="O7944" s="4">
        <v>178256.58</v>
      </c>
      <c r="P7944" t="s">
        <v>23</v>
      </c>
      <c r="Q7944" t="str" cm="1">
        <f t="array" ref="Q7944">_xlfn.IFS(
O7944&lt;50000,"Low Salary (&lt;$50K)",
O7944&lt;90000,"Lower Middle ($50K-$90K)",
O7944&lt;130000,"Middle ($90K-$130K)",
O7944&lt;170000,"Upper Middle ($130K-$170K)",
O7944&gt;=170000,"High Salary (&gt;$170K)"
)</f>
        <v>High Salary (&gt;$170K)</v>
      </c>
      <c r="R7944" t="str" cm="1">
        <f t="array" ref="R7944">_xlfn.IFS(
G7944&lt;=2,"New Customers (0-2Y)",
G7944&lt;=5,"Growing Customers (3-5Y)",
G7944&lt;=8,"Established Customers (6-8Y)",
G7944&lt;=10,"Loyal Customers (9-10Y)"
)</f>
        <v>New Customers (0-2Y)</v>
      </c>
    </row>
    <row r="7945" spans="1:18" x14ac:dyDescent="0.35">
      <c r="A7945">
        <v>15774250</v>
      </c>
      <c r="B7945" t="s">
        <v>1039</v>
      </c>
      <c r="C7945" t="s">
        <v>17</v>
      </c>
      <c r="D7945" t="s">
        <v>39</v>
      </c>
      <c r="E7945">
        <v>42</v>
      </c>
      <c r="F7945" t="s">
        <v>19</v>
      </c>
      <c r="G7945">
        <v>1</v>
      </c>
      <c r="H7945" s="4">
        <v>159024.71</v>
      </c>
      <c r="I7945" t="s">
        <v>33</v>
      </c>
      <c r="J7945">
        <v>1</v>
      </c>
      <c r="K7945">
        <v>532</v>
      </c>
      <c r="L7945" t="s">
        <v>31</v>
      </c>
      <c r="M7945" t="s">
        <v>21</v>
      </c>
      <c r="N7945" t="s">
        <v>32</v>
      </c>
      <c r="O7945" s="4">
        <v>100982.93</v>
      </c>
      <c r="P7945" t="s">
        <v>23</v>
      </c>
      <c r="Q7945" t="str" cm="1">
        <f t="array" ref="Q7945">_xlfn.IFS(
O7945&lt;50000,"Low Salary (&lt;$50K)",
O7945&lt;90000,"Lower Middle ($50K-$90K)",
O7945&lt;130000,"Middle ($90K-$130K)",
O7945&lt;170000,"Upper Middle ($130K-$170K)",
O7945&gt;=170000,"High Salary (&gt;$170K)"
)</f>
        <v>Middle ($90K-$130K)</v>
      </c>
      <c r="R7945" t="str" cm="1">
        <f t="array" ref="R7945">_xlfn.IFS(
G7945&lt;=2,"New Customers (0-2Y)",
G7945&lt;=5,"Growing Customers (3-5Y)",
G7945&lt;=8,"Established Customers (6-8Y)",
G7945&lt;=10,"Loyal Customers (9-10Y)"
)</f>
        <v>New Customers (0-2Y)</v>
      </c>
    </row>
    <row r="7946" spans="1:18" x14ac:dyDescent="0.35">
      <c r="A7946">
        <v>15681476</v>
      </c>
      <c r="B7946" t="s">
        <v>2628</v>
      </c>
      <c r="C7946" t="s">
        <v>17</v>
      </c>
      <c r="D7946" t="s">
        <v>18</v>
      </c>
      <c r="E7946">
        <v>39</v>
      </c>
      <c r="F7946" t="s">
        <v>19</v>
      </c>
      <c r="G7946">
        <v>1</v>
      </c>
      <c r="H7946" s="4">
        <v>73493.17</v>
      </c>
      <c r="I7946" t="s">
        <v>29</v>
      </c>
      <c r="J7946">
        <v>1</v>
      </c>
      <c r="K7946">
        <v>520</v>
      </c>
      <c r="L7946" t="s">
        <v>31</v>
      </c>
      <c r="M7946" t="s">
        <v>27</v>
      </c>
      <c r="N7946" t="s">
        <v>22</v>
      </c>
      <c r="O7946" s="4">
        <v>109626.13</v>
      </c>
      <c r="P7946" t="s">
        <v>23</v>
      </c>
      <c r="Q7946" t="str" cm="1">
        <f t="array" ref="Q7946">_xlfn.IFS(
O7946&lt;50000,"Low Salary (&lt;$50K)",
O7946&lt;90000,"Lower Middle ($50K-$90K)",
O7946&lt;130000,"Middle ($90K-$130K)",
O7946&lt;170000,"Upper Middle ($130K-$170K)",
O7946&gt;=170000,"High Salary (&gt;$170K)"
)</f>
        <v>Middle ($90K-$130K)</v>
      </c>
      <c r="R7946" t="str" cm="1">
        <f t="array" ref="R7946">_xlfn.IFS(
G7946&lt;=2,"New Customers (0-2Y)",
G7946&lt;=5,"Growing Customers (3-5Y)",
G7946&lt;=8,"Established Customers (6-8Y)",
G7946&lt;=10,"Loyal Customers (9-10Y)"
)</f>
        <v>New Customers (0-2Y)</v>
      </c>
    </row>
    <row r="7947" spans="1:18" x14ac:dyDescent="0.35">
      <c r="A7947">
        <v>15654870</v>
      </c>
      <c r="B7947" t="s">
        <v>864</v>
      </c>
      <c r="C7947" t="s">
        <v>17</v>
      </c>
      <c r="D7947" t="s">
        <v>18</v>
      </c>
      <c r="E7947">
        <v>45</v>
      </c>
      <c r="F7947" t="s">
        <v>19</v>
      </c>
      <c r="G7947">
        <v>8</v>
      </c>
      <c r="H7947" s="4">
        <v>0</v>
      </c>
      <c r="I7947" t="s">
        <v>24</v>
      </c>
      <c r="J7947">
        <v>2</v>
      </c>
      <c r="K7947">
        <v>759</v>
      </c>
      <c r="L7947" t="s">
        <v>35</v>
      </c>
      <c r="M7947" t="s">
        <v>21</v>
      </c>
      <c r="N7947" t="s">
        <v>22</v>
      </c>
      <c r="O7947" s="4">
        <v>99251.24</v>
      </c>
      <c r="P7947" t="s">
        <v>28</v>
      </c>
      <c r="Q7947" t="str" cm="1">
        <f t="array" ref="Q7947">_xlfn.IFS(
O7947&lt;50000,"Low Salary (&lt;$50K)",
O7947&lt;90000,"Lower Middle ($50K-$90K)",
O7947&lt;130000,"Middle ($90K-$130K)",
O7947&lt;170000,"Upper Middle ($130K-$170K)",
O7947&gt;=170000,"High Salary (&gt;$170K)"
)</f>
        <v>Middle ($90K-$130K)</v>
      </c>
      <c r="R7947" t="str" cm="1">
        <f t="array" ref="R7947">_xlfn.IFS(
G7947&lt;=2,"New Customers (0-2Y)",
G7947&lt;=5,"Growing Customers (3-5Y)",
G7947&lt;=8,"Established Customers (6-8Y)",
G7947&lt;=10,"Loyal Customers (9-10Y)"
)</f>
        <v>Established Customers (6-8Y)</v>
      </c>
    </row>
    <row r="7948" spans="1:18" x14ac:dyDescent="0.35">
      <c r="A7948">
        <v>15790448</v>
      </c>
      <c r="B7948" t="s">
        <v>154</v>
      </c>
      <c r="C7948" t="s">
        <v>17</v>
      </c>
      <c r="D7948" t="s">
        <v>18</v>
      </c>
      <c r="E7948">
        <v>35</v>
      </c>
      <c r="F7948" t="s">
        <v>19</v>
      </c>
      <c r="G7948">
        <v>6</v>
      </c>
      <c r="H7948" s="4">
        <v>69617.36</v>
      </c>
      <c r="I7948" t="s">
        <v>29</v>
      </c>
      <c r="J7948">
        <v>1</v>
      </c>
      <c r="K7948">
        <v>473</v>
      </c>
      <c r="L7948" t="s">
        <v>44</v>
      </c>
      <c r="M7948" t="s">
        <v>21</v>
      </c>
      <c r="N7948" t="s">
        <v>32</v>
      </c>
      <c r="O7948" s="4">
        <v>143345.69</v>
      </c>
      <c r="P7948" t="s">
        <v>28</v>
      </c>
      <c r="Q7948" t="str" cm="1">
        <f t="array" ref="Q7948">_xlfn.IFS(
O7948&lt;50000,"Low Salary (&lt;$50K)",
O7948&lt;90000,"Lower Middle ($50K-$90K)",
O7948&lt;130000,"Middle ($90K-$130K)",
O7948&lt;170000,"Upper Middle ($130K-$170K)",
O7948&gt;=170000,"High Salary (&gt;$170K)"
)</f>
        <v>Upper Middle ($130K-$170K)</v>
      </c>
      <c r="R7948" t="str" cm="1">
        <f t="array" ref="R7948">_xlfn.IFS(
G7948&lt;=2,"New Customers (0-2Y)",
G7948&lt;=5,"Growing Customers (3-5Y)",
G7948&lt;=8,"Established Customers (6-8Y)",
G7948&lt;=10,"Loyal Customers (9-10Y)"
)</f>
        <v>Established Customers (6-8Y)</v>
      </c>
    </row>
    <row r="7949" spans="1:18" x14ac:dyDescent="0.35">
      <c r="A7949">
        <v>15785326</v>
      </c>
      <c r="B7949" t="s">
        <v>1414</v>
      </c>
      <c r="C7949" t="s">
        <v>26</v>
      </c>
      <c r="D7949" t="s">
        <v>18</v>
      </c>
      <c r="E7949">
        <v>35</v>
      </c>
      <c r="F7949" t="s">
        <v>19</v>
      </c>
      <c r="G7949">
        <v>5</v>
      </c>
      <c r="H7949" s="4">
        <v>136526.26</v>
      </c>
      <c r="I7949" t="s">
        <v>33</v>
      </c>
      <c r="J7949">
        <v>2</v>
      </c>
      <c r="K7949">
        <v>639</v>
      </c>
      <c r="L7949" t="s">
        <v>20</v>
      </c>
      <c r="M7949" t="s">
        <v>21</v>
      </c>
      <c r="N7949" t="s">
        <v>32</v>
      </c>
      <c r="O7949" s="4">
        <v>59653.03</v>
      </c>
      <c r="P7949" t="s">
        <v>28</v>
      </c>
      <c r="Q7949" t="str" cm="1">
        <f t="array" ref="Q7949">_xlfn.IFS(
O7949&lt;50000,"Low Salary (&lt;$50K)",
O7949&lt;90000,"Lower Middle ($50K-$90K)",
O7949&lt;130000,"Middle ($90K-$130K)",
O7949&lt;170000,"Upper Middle ($130K-$170K)",
O7949&gt;=170000,"High Salary (&gt;$170K)"
)</f>
        <v>Lower Middle ($50K-$90K)</v>
      </c>
      <c r="R7949" t="str" cm="1">
        <f t="array" ref="R7949">_xlfn.IFS(
G7949&lt;=2,"New Customers (0-2Y)",
G7949&lt;=5,"Growing Customers (3-5Y)",
G7949&lt;=8,"Established Customers (6-8Y)",
G7949&lt;=10,"Loyal Customers (9-10Y)"
)</f>
        <v>Growing Customers (3-5Y)</v>
      </c>
    </row>
    <row r="7950" spans="1:18" x14ac:dyDescent="0.35">
      <c r="A7950">
        <v>15592854</v>
      </c>
      <c r="B7950" t="s">
        <v>1798</v>
      </c>
      <c r="C7950" t="s">
        <v>17</v>
      </c>
      <c r="D7950" t="s">
        <v>39</v>
      </c>
      <c r="E7950">
        <v>25</v>
      </c>
      <c r="F7950" t="s">
        <v>43</v>
      </c>
      <c r="G7950">
        <v>3</v>
      </c>
      <c r="H7950" s="4">
        <v>113736.27</v>
      </c>
      <c r="I7950" t="s">
        <v>33</v>
      </c>
      <c r="J7950">
        <v>1</v>
      </c>
      <c r="K7950">
        <v>705</v>
      </c>
      <c r="L7950" t="s">
        <v>35</v>
      </c>
      <c r="M7950" t="s">
        <v>27</v>
      </c>
      <c r="N7950" t="s">
        <v>22</v>
      </c>
      <c r="O7950" s="4">
        <v>196864.61</v>
      </c>
      <c r="P7950" t="s">
        <v>28</v>
      </c>
      <c r="Q7950" t="str" cm="1">
        <f t="array" ref="Q7950">_xlfn.IFS(
O7950&lt;50000,"Low Salary (&lt;$50K)",
O7950&lt;90000,"Lower Middle ($50K-$90K)",
O7950&lt;130000,"Middle ($90K-$130K)",
O7950&lt;170000,"Upper Middle ($130K-$170K)",
O7950&gt;=170000,"High Salary (&gt;$170K)"
)</f>
        <v>High Salary (&gt;$170K)</v>
      </c>
      <c r="R7950" t="str" cm="1">
        <f t="array" ref="R7950">_xlfn.IFS(
G7950&lt;=2,"New Customers (0-2Y)",
G7950&lt;=5,"Growing Customers (3-5Y)",
G7950&lt;=8,"Established Customers (6-8Y)",
G7950&lt;=10,"Loyal Customers (9-10Y)"
)</f>
        <v>Growing Customers (3-5Y)</v>
      </c>
    </row>
    <row r="7951" spans="1:18" x14ac:dyDescent="0.35">
      <c r="A7951">
        <v>15617486</v>
      </c>
      <c r="B7951" t="s">
        <v>1885</v>
      </c>
      <c r="C7951" t="s">
        <v>17</v>
      </c>
      <c r="D7951" t="s">
        <v>39</v>
      </c>
      <c r="E7951">
        <v>52</v>
      </c>
      <c r="F7951" t="s">
        <v>19</v>
      </c>
      <c r="G7951">
        <v>1</v>
      </c>
      <c r="H7951" s="4">
        <v>106723.28</v>
      </c>
      <c r="I7951" t="s">
        <v>33</v>
      </c>
      <c r="J7951">
        <v>1</v>
      </c>
      <c r="K7951">
        <v>530</v>
      </c>
      <c r="L7951" t="s">
        <v>31</v>
      </c>
      <c r="M7951" t="s">
        <v>27</v>
      </c>
      <c r="N7951" t="s">
        <v>32</v>
      </c>
      <c r="O7951" s="4">
        <v>109960.4</v>
      </c>
      <c r="P7951" t="s">
        <v>23</v>
      </c>
      <c r="Q7951" t="str" cm="1">
        <f t="array" ref="Q7951">_xlfn.IFS(
O7951&lt;50000,"Low Salary (&lt;$50K)",
O7951&lt;90000,"Lower Middle ($50K-$90K)",
O7951&lt;130000,"Middle ($90K-$130K)",
O7951&lt;170000,"Upper Middle ($130K-$170K)",
O7951&gt;=170000,"High Salary (&gt;$170K)"
)</f>
        <v>Middle ($90K-$130K)</v>
      </c>
      <c r="R7951" t="str" cm="1">
        <f t="array" ref="R7951">_xlfn.IFS(
G7951&lt;=2,"New Customers (0-2Y)",
G7951&lt;=5,"Growing Customers (3-5Y)",
G7951&lt;=8,"Established Customers (6-8Y)",
G7951&lt;=10,"Loyal Customers (9-10Y)"
)</f>
        <v>New Customers (0-2Y)</v>
      </c>
    </row>
    <row r="7952" spans="1:18" x14ac:dyDescent="0.35">
      <c r="A7952">
        <v>15806796</v>
      </c>
      <c r="B7952" t="s">
        <v>2184</v>
      </c>
      <c r="C7952" t="s">
        <v>42</v>
      </c>
      <c r="D7952" t="s">
        <v>18</v>
      </c>
      <c r="E7952">
        <v>33</v>
      </c>
      <c r="F7952" t="s">
        <v>19</v>
      </c>
      <c r="G7952">
        <v>10</v>
      </c>
      <c r="H7952" s="4">
        <v>138847.9</v>
      </c>
      <c r="I7952" t="s">
        <v>33</v>
      </c>
      <c r="J7952">
        <v>1</v>
      </c>
      <c r="K7952">
        <v>516</v>
      </c>
      <c r="L7952" t="s">
        <v>31</v>
      </c>
      <c r="M7952" t="s">
        <v>21</v>
      </c>
      <c r="N7952" t="s">
        <v>22</v>
      </c>
      <c r="O7952" s="4">
        <v>127256.7</v>
      </c>
      <c r="P7952" t="s">
        <v>28</v>
      </c>
      <c r="Q7952" t="str" cm="1">
        <f t="array" ref="Q7952">_xlfn.IFS(
O7952&lt;50000,"Low Salary (&lt;$50K)",
O7952&lt;90000,"Lower Middle ($50K-$90K)",
O7952&lt;130000,"Middle ($90K-$130K)",
O7952&lt;170000,"Upper Middle ($130K-$170K)",
O7952&gt;=170000,"High Salary (&gt;$170K)"
)</f>
        <v>Middle ($90K-$130K)</v>
      </c>
      <c r="R7952" t="str" cm="1">
        <f t="array" ref="R7952">_xlfn.IFS(
G7952&lt;=2,"New Customers (0-2Y)",
G7952&lt;=5,"Growing Customers (3-5Y)",
G7952&lt;=8,"Established Customers (6-8Y)",
G7952&lt;=10,"Loyal Customers (9-10Y)"
)</f>
        <v>Loyal Customers (9-10Y)</v>
      </c>
    </row>
    <row r="7953" spans="1:18" x14ac:dyDescent="0.35">
      <c r="A7953">
        <v>15644699</v>
      </c>
      <c r="B7953" t="s">
        <v>216</v>
      </c>
      <c r="C7953" t="s">
        <v>17</v>
      </c>
      <c r="D7953" t="s">
        <v>18</v>
      </c>
      <c r="E7953">
        <v>40</v>
      </c>
      <c r="F7953" t="s">
        <v>19</v>
      </c>
      <c r="G7953">
        <v>0</v>
      </c>
      <c r="H7953" s="4">
        <v>0</v>
      </c>
      <c r="I7953" t="s">
        <v>24</v>
      </c>
      <c r="J7953">
        <v>2</v>
      </c>
      <c r="K7953">
        <v>850</v>
      </c>
      <c r="L7953" t="s">
        <v>37</v>
      </c>
      <c r="M7953" t="s">
        <v>21</v>
      </c>
      <c r="N7953" t="s">
        <v>32</v>
      </c>
      <c r="O7953" s="4">
        <v>1099.95</v>
      </c>
      <c r="P7953" t="s">
        <v>28</v>
      </c>
      <c r="Q7953" t="str" cm="1">
        <f t="array" ref="Q7953">_xlfn.IFS(
O7953&lt;50000,"Low Salary (&lt;$50K)",
O7953&lt;90000,"Lower Middle ($50K-$90K)",
O7953&lt;130000,"Middle ($90K-$130K)",
O7953&lt;170000,"Upper Middle ($130K-$170K)",
O7953&gt;=170000,"High Salary (&gt;$170K)"
)</f>
        <v>Low Salary (&lt;$50K)</v>
      </c>
      <c r="R7953" t="str" cm="1">
        <f t="array" ref="R7953">_xlfn.IFS(
G7953&lt;=2,"New Customers (0-2Y)",
G7953&lt;=5,"Growing Customers (3-5Y)",
G7953&lt;=8,"Established Customers (6-8Y)",
G7953&lt;=10,"Loyal Customers (9-10Y)"
)</f>
        <v>New Customers (0-2Y)</v>
      </c>
    </row>
    <row r="7954" spans="1:18" x14ac:dyDescent="0.35">
      <c r="A7954">
        <v>15622305</v>
      </c>
      <c r="B7954" t="s">
        <v>82</v>
      </c>
      <c r="C7954" t="s">
        <v>42</v>
      </c>
      <c r="D7954" t="s">
        <v>18</v>
      </c>
      <c r="E7954">
        <v>33</v>
      </c>
      <c r="F7954" t="s">
        <v>19</v>
      </c>
      <c r="G7954">
        <v>2</v>
      </c>
      <c r="H7954" s="4">
        <v>107868.14</v>
      </c>
      <c r="I7954" t="s">
        <v>33</v>
      </c>
      <c r="J7954">
        <v>2</v>
      </c>
      <c r="K7954">
        <v>746</v>
      </c>
      <c r="L7954" t="s">
        <v>35</v>
      </c>
      <c r="M7954" t="s">
        <v>21</v>
      </c>
      <c r="N7954" t="s">
        <v>22</v>
      </c>
      <c r="O7954" s="4">
        <v>146192.4</v>
      </c>
      <c r="P7954" t="s">
        <v>28</v>
      </c>
      <c r="Q7954" t="str" cm="1">
        <f t="array" ref="Q7954">_xlfn.IFS(
O7954&lt;50000,"Low Salary (&lt;$50K)",
O7954&lt;90000,"Lower Middle ($50K-$90K)",
O7954&lt;130000,"Middle ($90K-$130K)",
O7954&lt;170000,"Upper Middle ($130K-$170K)",
O7954&gt;=170000,"High Salary (&gt;$170K)"
)</f>
        <v>Upper Middle ($130K-$170K)</v>
      </c>
      <c r="R7954" t="str" cm="1">
        <f t="array" ref="R7954">_xlfn.IFS(
G7954&lt;=2,"New Customers (0-2Y)",
G7954&lt;=5,"Growing Customers (3-5Y)",
G7954&lt;=8,"Established Customers (6-8Y)",
G7954&lt;=10,"Loyal Customers (9-10Y)"
)</f>
        <v>New Customers (0-2Y)</v>
      </c>
    </row>
    <row r="7955" spans="1:18" x14ac:dyDescent="0.35">
      <c r="A7955">
        <v>15608209</v>
      </c>
      <c r="B7955" t="s">
        <v>2629</v>
      </c>
      <c r="C7955" t="s">
        <v>42</v>
      </c>
      <c r="D7955" t="s">
        <v>39</v>
      </c>
      <c r="E7955">
        <v>33</v>
      </c>
      <c r="F7955" t="s">
        <v>19</v>
      </c>
      <c r="G7955">
        <v>3</v>
      </c>
      <c r="H7955" s="4">
        <v>96926.12</v>
      </c>
      <c r="I7955" t="s">
        <v>29</v>
      </c>
      <c r="J7955">
        <v>2</v>
      </c>
      <c r="K7955">
        <v>622</v>
      </c>
      <c r="L7955" t="s">
        <v>20</v>
      </c>
      <c r="M7955" t="s">
        <v>21</v>
      </c>
      <c r="N7955" t="s">
        <v>32</v>
      </c>
      <c r="O7955" s="4">
        <v>48553.77</v>
      </c>
      <c r="P7955" t="s">
        <v>28</v>
      </c>
      <c r="Q7955" t="str" cm="1">
        <f t="array" ref="Q7955">_xlfn.IFS(
O7955&lt;50000,"Low Salary (&lt;$50K)",
O7955&lt;90000,"Lower Middle ($50K-$90K)",
O7955&lt;130000,"Middle ($90K-$130K)",
O7955&lt;170000,"Upper Middle ($130K-$170K)",
O7955&gt;=170000,"High Salary (&gt;$170K)"
)</f>
        <v>Low Salary (&lt;$50K)</v>
      </c>
      <c r="R7955" t="str" cm="1">
        <f t="array" ref="R7955">_xlfn.IFS(
G7955&lt;=2,"New Customers (0-2Y)",
G7955&lt;=5,"Growing Customers (3-5Y)",
G7955&lt;=8,"Established Customers (6-8Y)",
G7955&lt;=10,"Loyal Customers (9-10Y)"
)</f>
        <v>Growing Customers (3-5Y)</v>
      </c>
    </row>
    <row r="7956" spans="1:18" x14ac:dyDescent="0.35">
      <c r="A7956">
        <v>15626898</v>
      </c>
      <c r="B7956" t="s">
        <v>496</v>
      </c>
      <c r="C7956" t="s">
        <v>17</v>
      </c>
      <c r="D7956" t="s">
        <v>39</v>
      </c>
      <c r="E7956">
        <v>30</v>
      </c>
      <c r="F7956" t="s">
        <v>19</v>
      </c>
      <c r="G7956">
        <v>7</v>
      </c>
      <c r="H7956" s="4">
        <v>77599.23</v>
      </c>
      <c r="I7956" t="s">
        <v>29</v>
      </c>
      <c r="J7956">
        <v>1</v>
      </c>
      <c r="K7956">
        <v>743</v>
      </c>
      <c r="L7956" t="s">
        <v>35</v>
      </c>
      <c r="M7956" t="s">
        <v>27</v>
      </c>
      <c r="N7956" t="s">
        <v>32</v>
      </c>
      <c r="O7956" s="4">
        <v>144407.1</v>
      </c>
      <c r="P7956" t="s">
        <v>28</v>
      </c>
      <c r="Q7956" t="str" cm="1">
        <f t="array" ref="Q7956">_xlfn.IFS(
O7956&lt;50000,"Low Salary (&lt;$50K)",
O7956&lt;90000,"Lower Middle ($50K-$90K)",
O7956&lt;130000,"Middle ($90K-$130K)",
O7956&lt;170000,"Upper Middle ($130K-$170K)",
O7956&gt;=170000,"High Salary (&gt;$170K)"
)</f>
        <v>Upper Middle ($130K-$170K)</v>
      </c>
      <c r="R7956" t="str" cm="1">
        <f t="array" ref="R7956">_xlfn.IFS(
G7956&lt;=2,"New Customers (0-2Y)",
G7956&lt;=5,"Growing Customers (3-5Y)",
G7956&lt;=8,"Established Customers (6-8Y)",
G7956&lt;=10,"Loyal Customers (9-10Y)"
)</f>
        <v>Established Customers (6-8Y)</v>
      </c>
    </row>
    <row r="7957" spans="1:18" x14ac:dyDescent="0.35">
      <c r="A7957">
        <v>15644297</v>
      </c>
      <c r="B7957" t="s">
        <v>2238</v>
      </c>
      <c r="C7957" t="s">
        <v>42</v>
      </c>
      <c r="D7957" t="s">
        <v>39</v>
      </c>
      <c r="E7957">
        <v>38</v>
      </c>
      <c r="F7957" t="s">
        <v>19</v>
      </c>
      <c r="G7957">
        <v>5</v>
      </c>
      <c r="H7957" s="4">
        <v>178787.54</v>
      </c>
      <c r="I7957" t="s">
        <v>33</v>
      </c>
      <c r="J7957">
        <v>1</v>
      </c>
      <c r="K7957">
        <v>732</v>
      </c>
      <c r="L7957" t="s">
        <v>35</v>
      </c>
      <c r="M7957" t="s">
        <v>21</v>
      </c>
      <c r="N7957" t="s">
        <v>22</v>
      </c>
      <c r="O7957" s="4">
        <v>195760.53</v>
      </c>
      <c r="P7957" t="s">
        <v>28</v>
      </c>
      <c r="Q7957" t="str" cm="1">
        <f t="array" ref="Q7957">_xlfn.IFS(
O7957&lt;50000,"Low Salary (&lt;$50K)",
O7957&lt;90000,"Lower Middle ($50K-$90K)",
O7957&lt;130000,"Middle ($90K-$130K)",
O7957&lt;170000,"Upper Middle ($130K-$170K)",
O7957&gt;=170000,"High Salary (&gt;$170K)"
)</f>
        <v>High Salary (&gt;$170K)</v>
      </c>
      <c r="R7957" t="str" cm="1">
        <f t="array" ref="R7957">_xlfn.IFS(
G7957&lt;=2,"New Customers (0-2Y)",
G7957&lt;=5,"Growing Customers (3-5Y)",
G7957&lt;=8,"Established Customers (6-8Y)",
G7957&lt;=10,"Loyal Customers (9-10Y)"
)</f>
        <v>Growing Customers (3-5Y)</v>
      </c>
    </row>
    <row r="7958" spans="1:18" x14ac:dyDescent="0.35">
      <c r="A7958">
        <v>15731569</v>
      </c>
      <c r="B7958" t="s">
        <v>521</v>
      </c>
      <c r="C7958" t="s">
        <v>17</v>
      </c>
      <c r="D7958" t="s">
        <v>39</v>
      </c>
      <c r="E7958">
        <v>81</v>
      </c>
      <c r="F7958" t="s">
        <v>2967</v>
      </c>
      <c r="G7958">
        <v>5</v>
      </c>
      <c r="H7958" s="4">
        <v>0</v>
      </c>
      <c r="I7958" t="s">
        <v>24</v>
      </c>
      <c r="J7958">
        <v>2</v>
      </c>
      <c r="K7958">
        <v>850</v>
      </c>
      <c r="L7958" t="s">
        <v>37</v>
      </c>
      <c r="M7958" t="s">
        <v>21</v>
      </c>
      <c r="N7958" t="s">
        <v>22</v>
      </c>
      <c r="O7958" s="4">
        <v>44827.47</v>
      </c>
      <c r="P7958" t="s">
        <v>28</v>
      </c>
      <c r="Q7958" t="str" cm="1">
        <f t="array" ref="Q7958">_xlfn.IFS(
O7958&lt;50000,"Low Salary (&lt;$50K)",
O7958&lt;90000,"Lower Middle ($50K-$90K)",
O7958&lt;130000,"Middle ($90K-$130K)",
O7958&lt;170000,"Upper Middle ($130K-$170K)",
O7958&gt;=170000,"High Salary (&gt;$170K)"
)</f>
        <v>Low Salary (&lt;$50K)</v>
      </c>
      <c r="R7958" t="str" cm="1">
        <f t="array" ref="R7958">_xlfn.IFS(
G7958&lt;=2,"New Customers (0-2Y)",
G7958&lt;=5,"Growing Customers (3-5Y)",
G7958&lt;=8,"Established Customers (6-8Y)",
G7958&lt;=10,"Loyal Customers (9-10Y)"
)</f>
        <v>Growing Customers (3-5Y)</v>
      </c>
    </row>
    <row r="7959" spans="1:18" x14ac:dyDescent="0.35">
      <c r="A7959">
        <v>15582149</v>
      </c>
      <c r="B7959" t="s">
        <v>633</v>
      </c>
      <c r="C7959" t="s">
        <v>42</v>
      </c>
      <c r="D7959" t="s">
        <v>18</v>
      </c>
      <c r="E7959">
        <v>34</v>
      </c>
      <c r="F7959" t="s">
        <v>19</v>
      </c>
      <c r="G7959">
        <v>3</v>
      </c>
      <c r="H7959" s="4">
        <v>129668.43</v>
      </c>
      <c r="I7959" t="s">
        <v>33</v>
      </c>
      <c r="J7959">
        <v>2</v>
      </c>
      <c r="K7959">
        <v>850</v>
      </c>
      <c r="L7959" t="s">
        <v>37</v>
      </c>
      <c r="M7959" t="s">
        <v>21</v>
      </c>
      <c r="N7959" t="s">
        <v>22</v>
      </c>
      <c r="O7959" s="4">
        <v>88743.99</v>
      </c>
      <c r="P7959" t="s">
        <v>28</v>
      </c>
      <c r="Q7959" t="str" cm="1">
        <f t="array" ref="Q7959">_xlfn.IFS(
O7959&lt;50000,"Low Salary (&lt;$50K)",
O7959&lt;90000,"Lower Middle ($50K-$90K)",
O7959&lt;130000,"Middle ($90K-$130K)",
O7959&lt;170000,"Upper Middle ($130K-$170K)",
O7959&gt;=170000,"High Salary (&gt;$170K)"
)</f>
        <v>Lower Middle ($50K-$90K)</v>
      </c>
      <c r="R7959" t="str" cm="1">
        <f t="array" ref="R7959">_xlfn.IFS(
G7959&lt;=2,"New Customers (0-2Y)",
G7959&lt;=5,"Growing Customers (3-5Y)",
G7959&lt;=8,"Established Customers (6-8Y)",
G7959&lt;=10,"Loyal Customers (9-10Y)"
)</f>
        <v>Growing Customers (3-5Y)</v>
      </c>
    </row>
    <row r="7960" spans="1:18" x14ac:dyDescent="0.35">
      <c r="A7960">
        <v>15802483</v>
      </c>
      <c r="B7960" t="s">
        <v>862</v>
      </c>
      <c r="C7960" t="s">
        <v>17</v>
      </c>
      <c r="D7960" t="s">
        <v>39</v>
      </c>
      <c r="E7960">
        <v>34</v>
      </c>
      <c r="F7960" t="s">
        <v>19</v>
      </c>
      <c r="G7960">
        <v>6</v>
      </c>
      <c r="H7960" s="4">
        <v>146178.13</v>
      </c>
      <c r="I7960" t="s">
        <v>33</v>
      </c>
      <c r="J7960">
        <v>2</v>
      </c>
      <c r="K7960">
        <v>686</v>
      </c>
      <c r="L7960" t="s">
        <v>35</v>
      </c>
      <c r="M7960" t="s">
        <v>21</v>
      </c>
      <c r="N7960" t="s">
        <v>22</v>
      </c>
      <c r="O7960" s="4">
        <v>88837.11</v>
      </c>
      <c r="P7960" t="s">
        <v>28</v>
      </c>
      <c r="Q7960" t="str" cm="1">
        <f t="array" ref="Q7960">_xlfn.IFS(
O7960&lt;50000,"Low Salary (&lt;$50K)",
O7960&lt;90000,"Lower Middle ($50K-$90K)",
O7960&lt;130000,"Middle ($90K-$130K)",
O7960&lt;170000,"Upper Middle ($130K-$170K)",
O7960&gt;=170000,"High Salary (&gt;$170K)"
)</f>
        <v>Lower Middle ($50K-$90K)</v>
      </c>
      <c r="R7960" t="str" cm="1">
        <f t="array" ref="R7960">_xlfn.IFS(
G7960&lt;=2,"New Customers (0-2Y)",
G7960&lt;=5,"Growing Customers (3-5Y)",
G7960&lt;=8,"Established Customers (6-8Y)",
G7960&lt;=10,"Loyal Customers (9-10Y)"
)</f>
        <v>Established Customers (6-8Y)</v>
      </c>
    </row>
    <row r="7961" spans="1:18" x14ac:dyDescent="0.35">
      <c r="A7961">
        <v>15686999</v>
      </c>
      <c r="B7961" t="s">
        <v>2630</v>
      </c>
      <c r="C7961" t="s">
        <v>17</v>
      </c>
      <c r="D7961" t="s">
        <v>18</v>
      </c>
      <c r="E7961">
        <v>40</v>
      </c>
      <c r="F7961" t="s">
        <v>19</v>
      </c>
      <c r="G7961">
        <v>8</v>
      </c>
      <c r="H7961" s="4">
        <v>0</v>
      </c>
      <c r="I7961" t="s">
        <v>24</v>
      </c>
      <c r="J7961">
        <v>2</v>
      </c>
      <c r="K7961">
        <v>556</v>
      </c>
      <c r="L7961" t="s">
        <v>31</v>
      </c>
      <c r="M7961" t="s">
        <v>21</v>
      </c>
      <c r="N7961" t="s">
        <v>32</v>
      </c>
      <c r="O7961" s="4">
        <v>62112.7</v>
      </c>
      <c r="P7961" t="s">
        <v>28</v>
      </c>
      <c r="Q7961" t="str" cm="1">
        <f t="array" ref="Q7961">_xlfn.IFS(
O7961&lt;50000,"Low Salary (&lt;$50K)",
O7961&lt;90000,"Lower Middle ($50K-$90K)",
O7961&lt;130000,"Middle ($90K-$130K)",
O7961&lt;170000,"Upper Middle ($130K-$170K)",
O7961&gt;=170000,"High Salary (&gt;$170K)"
)</f>
        <v>Lower Middle ($50K-$90K)</v>
      </c>
      <c r="R7961" t="str" cm="1">
        <f t="array" ref="R7961">_xlfn.IFS(
G7961&lt;=2,"New Customers (0-2Y)",
G7961&lt;=5,"Growing Customers (3-5Y)",
G7961&lt;=8,"Established Customers (6-8Y)",
G7961&lt;=10,"Loyal Customers (9-10Y)"
)</f>
        <v>Established Customers (6-8Y)</v>
      </c>
    </row>
    <row r="7962" spans="1:18" x14ac:dyDescent="0.35">
      <c r="A7962">
        <v>15772479</v>
      </c>
      <c r="B7962" t="s">
        <v>593</v>
      </c>
      <c r="C7962" t="s">
        <v>17</v>
      </c>
      <c r="D7962" t="s">
        <v>39</v>
      </c>
      <c r="E7962">
        <v>37</v>
      </c>
      <c r="F7962" t="s">
        <v>19</v>
      </c>
      <c r="G7962">
        <v>4</v>
      </c>
      <c r="H7962" s="4">
        <v>0</v>
      </c>
      <c r="I7962" t="s">
        <v>24</v>
      </c>
      <c r="J7962">
        <v>2</v>
      </c>
      <c r="K7962">
        <v>673</v>
      </c>
      <c r="L7962" t="s">
        <v>35</v>
      </c>
      <c r="M7962" t="s">
        <v>27</v>
      </c>
      <c r="N7962" t="s">
        <v>32</v>
      </c>
      <c r="O7962" s="4">
        <v>163563.07</v>
      </c>
      <c r="P7962" t="s">
        <v>28</v>
      </c>
      <c r="Q7962" t="str" cm="1">
        <f t="array" ref="Q7962">_xlfn.IFS(
O7962&lt;50000,"Low Salary (&lt;$50K)",
O7962&lt;90000,"Lower Middle ($50K-$90K)",
O7962&lt;130000,"Middle ($90K-$130K)",
O7962&lt;170000,"Upper Middle ($130K-$170K)",
O7962&gt;=170000,"High Salary (&gt;$170K)"
)</f>
        <v>Upper Middle ($130K-$170K)</v>
      </c>
      <c r="R7962" t="str" cm="1">
        <f t="array" ref="R7962">_xlfn.IFS(
G7962&lt;=2,"New Customers (0-2Y)",
G7962&lt;=5,"Growing Customers (3-5Y)",
G7962&lt;=8,"Established Customers (6-8Y)",
G7962&lt;=10,"Loyal Customers (9-10Y)"
)</f>
        <v>Growing Customers (3-5Y)</v>
      </c>
    </row>
    <row r="7963" spans="1:18" x14ac:dyDescent="0.35">
      <c r="A7963">
        <v>15778884</v>
      </c>
      <c r="B7963" t="s">
        <v>810</v>
      </c>
      <c r="C7963" t="s">
        <v>17</v>
      </c>
      <c r="D7963" t="s">
        <v>18</v>
      </c>
      <c r="E7963">
        <v>38</v>
      </c>
      <c r="F7963" t="s">
        <v>19</v>
      </c>
      <c r="G7963">
        <v>2</v>
      </c>
      <c r="H7963" s="4">
        <v>154763.21</v>
      </c>
      <c r="I7963" t="s">
        <v>33</v>
      </c>
      <c r="J7963">
        <v>2</v>
      </c>
      <c r="K7963">
        <v>809</v>
      </c>
      <c r="L7963" t="s">
        <v>37</v>
      </c>
      <c r="M7963" t="s">
        <v>21</v>
      </c>
      <c r="N7963" t="s">
        <v>22</v>
      </c>
      <c r="O7963" s="4">
        <v>174800.31</v>
      </c>
      <c r="P7963" t="s">
        <v>28</v>
      </c>
      <c r="Q7963" t="str" cm="1">
        <f t="array" ref="Q7963">_xlfn.IFS(
O7963&lt;50000,"Low Salary (&lt;$50K)",
O7963&lt;90000,"Lower Middle ($50K-$90K)",
O7963&lt;130000,"Middle ($90K-$130K)",
O7963&lt;170000,"Upper Middle ($130K-$170K)",
O7963&gt;=170000,"High Salary (&gt;$170K)"
)</f>
        <v>High Salary (&gt;$170K)</v>
      </c>
      <c r="R7963" t="str" cm="1">
        <f t="array" ref="R7963">_xlfn.IFS(
G7963&lt;=2,"New Customers (0-2Y)",
G7963&lt;=5,"Growing Customers (3-5Y)",
G7963&lt;=8,"Established Customers (6-8Y)",
G7963&lt;=10,"Loyal Customers (9-10Y)"
)</f>
        <v>New Customers (0-2Y)</v>
      </c>
    </row>
    <row r="7964" spans="1:18" x14ac:dyDescent="0.35">
      <c r="A7964">
        <v>15623630</v>
      </c>
      <c r="B7964" t="s">
        <v>2631</v>
      </c>
      <c r="C7964" t="s">
        <v>42</v>
      </c>
      <c r="D7964" t="s">
        <v>18</v>
      </c>
      <c r="E7964">
        <v>56</v>
      </c>
      <c r="F7964" t="s">
        <v>19</v>
      </c>
      <c r="G7964">
        <v>3</v>
      </c>
      <c r="H7964" s="4">
        <v>116251.24</v>
      </c>
      <c r="I7964" t="s">
        <v>33</v>
      </c>
      <c r="J7964">
        <v>1</v>
      </c>
      <c r="K7964">
        <v>634</v>
      </c>
      <c r="L7964" t="s">
        <v>20</v>
      </c>
      <c r="M7964" t="s">
        <v>27</v>
      </c>
      <c r="N7964" t="s">
        <v>22</v>
      </c>
      <c r="O7964" s="4">
        <v>42429.88</v>
      </c>
      <c r="P7964" t="s">
        <v>23</v>
      </c>
      <c r="Q7964" t="str" cm="1">
        <f t="array" ref="Q7964">_xlfn.IFS(
O7964&lt;50000,"Low Salary (&lt;$50K)",
O7964&lt;90000,"Lower Middle ($50K-$90K)",
O7964&lt;130000,"Middle ($90K-$130K)",
O7964&lt;170000,"Upper Middle ($130K-$170K)",
O7964&gt;=170000,"High Salary (&gt;$170K)"
)</f>
        <v>Low Salary (&lt;$50K)</v>
      </c>
      <c r="R7964" t="str" cm="1">
        <f t="array" ref="R7964">_xlfn.IFS(
G7964&lt;=2,"New Customers (0-2Y)",
G7964&lt;=5,"Growing Customers (3-5Y)",
G7964&lt;=8,"Established Customers (6-8Y)",
G7964&lt;=10,"Loyal Customers (9-10Y)"
)</f>
        <v>Growing Customers (3-5Y)</v>
      </c>
    </row>
    <row r="7965" spans="1:18" x14ac:dyDescent="0.35">
      <c r="A7965">
        <v>15774316</v>
      </c>
      <c r="B7965" t="s">
        <v>497</v>
      </c>
      <c r="C7965" t="s">
        <v>17</v>
      </c>
      <c r="D7965" t="s">
        <v>39</v>
      </c>
      <c r="E7965">
        <v>37</v>
      </c>
      <c r="F7965" t="s">
        <v>19</v>
      </c>
      <c r="G7965">
        <v>6</v>
      </c>
      <c r="H7965" s="4">
        <v>0</v>
      </c>
      <c r="I7965" t="s">
        <v>24</v>
      </c>
      <c r="J7965">
        <v>2</v>
      </c>
      <c r="K7965">
        <v>630</v>
      </c>
      <c r="L7965" t="s">
        <v>20</v>
      </c>
      <c r="M7965" t="s">
        <v>21</v>
      </c>
      <c r="N7965" t="s">
        <v>22</v>
      </c>
      <c r="O7965" s="4">
        <v>82647.649999999994</v>
      </c>
      <c r="P7965" t="s">
        <v>28</v>
      </c>
      <c r="Q7965" t="str" cm="1">
        <f t="array" ref="Q7965">_xlfn.IFS(
O7965&lt;50000,"Low Salary (&lt;$50K)",
O7965&lt;90000,"Lower Middle ($50K-$90K)",
O7965&lt;130000,"Middle ($90K-$130K)",
O7965&lt;170000,"Upper Middle ($130K-$170K)",
O7965&gt;=170000,"High Salary (&gt;$170K)"
)</f>
        <v>Lower Middle ($50K-$90K)</v>
      </c>
      <c r="R7965" t="str" cm="1">
        <f t="array" ref="R7965">_xlfn.IFS(
G7965&lt;=2,"New Customers (0-2Y)",
G7965&lt;=5,"Growing Customers (3-5Y)",
G7965&lt;=8,"Established Customers (6-8Y)",
G7965&lt;=10,"Loyal Customers (9-10Y)"
)</f>
        <v>Established Customers (6-8Y)</v>
      </c>
    </row>
    <row r="7966" spans="1:18" x14ac:dyDescent="0.35">
      <c r="A7966">
        <v>15695097</v>
      </c>
      <c r="B7966" t="s">
        <v>1728</v>
      </c>
      <c r="C7966" t="s">
        <v>42</v>
      </c>
      <c r="D7966" t="s">
        <v>18</v>
      </c>
      <c r="E7966">
        <v>30</v>
      </c>
      <c r="F7966" t="s">
        <v>19</v>
      </c>
      <c r="G7966">
        <v>0</v>
      </c>
      <c r="H7966" s="4">
        <v>100954.88</v>
      </c>
      <c r="I7966" t="s">
        <v>33</v>
      </c>
      <c r="J7966">
        <v>2</v>
      </c>
      <c r="K7966">
        <v>564</v>
      </c>
      <c r="L7966" t="s">
        <v>31</v>
      </c>
      <c r="M7966" t="s">
        <v>27</v>
      </c>
      <c r="N7966" t="s">
        <v>32</v>
      </c>
      <c r="O7966" s="4">
        <v>134175.15</v>
      </c>
      <c r="P7966" t="s">
        <v>28</v>
      </c>
      <c r="Q7966" t="str" cm="1">
        <f t="array" ref="Q7966">_xlfn.IFS(
O7966&lt;50000,"Low Salary (&lt;$50K)",
O7966&lt;90000,"Lower Middle ($50K-$90K)",
O7966&lt;130000,"Middle ($90K-$130K)",
O7966&lt;170000,"Upper Middle ($130K-$170K)",
O7966&gt;=170000,"High Salary (&gt;$170K)"
)</f>
        <v>Upper Middle ($130K-$170K)</v>
      </c>
      <c r="R7966" t="str" cm="1">
        <f t="array" ref="R7966">_xlfn.IFS(
G7966&lt;=2,"New Customers (0-2Y)",
G7966&lt;=5,"Growing Customers (3-5Y)",
G7966&lt;=8,"Established Customers (6-8Y)",
G7966&lt;=10,"Loyal Customers (9-10Y)"
)</f>
        <v>New Customers (0-2Y)</v>
      </c>
    </row>
    <row r="7967" spans="1:18" x14ac:dyDescent="0.35">
      <c r="A7967">
        <v>15645404</v>
      </c>
      <c r="B7967" t="s">
        <v>1670</v>
      </c>
      <c r="C7967" t="s">
        <v>17</v>
      </c>
      <c r="D7967" t="s">
        <v>18</v>
      </c>
      <c r="E7967">
        <v>51</v>
      </c>
      <c r="F7967" t="s">
        <v>19</v>
      </c>
      <c r="G7967">
        <v>4</v>
      </c>
      <c r="H7967" s="4">
        <v>124620.01</v>
      </c>
      <c r="I7967" t="s">
        <v>33</v>
      </c>
      <c r="J7967">
        <v>2</v>
      </c>
      <c r="K7967">
        <v>625</v>
      </c>
      <c r="L7967" t="s">
        <v>20</v>
      </c>
      <c r="M7967" t="s">
        <v>21</v>
      </c>
      <c r="N7967" t="s">
        <v>32</v>
      </c>
      <c r="O7967" s="4">
        <v>92243.94</v>
      </c>
      <c r="P7967" t="s">
        <v>23</v>
      </c>
      <c r="Q7967" t="str" cm="1">
        <f t="array" ref="Q7967">_xlfn.IFS(
O7967&lt;50000,"Low Salary (&lt;$50K)",
O7967&lt;90000,"Lower Middle ($50K-$90K)",
O7967&lt;130000,"Middle ($90K-$130K)",
O7967&lt;170000,"Upper Middle ($130K-$170K)",
O7967&gt;=170000,"High Salary (&gt;$170K)"
)</f>
        <v>Middle ($90K-$130K)</v>
      </c>
      <c r="R7967" t="str" cm="1">
        <f t="array" ref="R7967">_xlfn.IFS(
G7967&lt;=2,"New Customers (0-2Y)",
G7967&lt;=5,"Growing Customers (3-5Y)",
G7967&lt;=8,"Established Customers (6-8Y)",
G7967&lt;=10,"Loyal Customers (9-10Y)"
)</f>
        <v>Growing Customers (3-5Y)</v>
      </c>
    </row>
    <row r="7968" spans="1:18" x14ac:dyDescent="0.35">
      <c r="A7968">
        <v>15750574</v>
      </c>
      <c r="B7968" t="s">
        <v>1266</v>
      </c>
      <c r="C7968" t="s">
        <v>26</v>
      </c>
      <c r="D7968" t="s">
        <v>18</v>
      </c>
      <c r="E7968">
        <v>34</v>
      </c>
      <c r="F7968" t="s">
        <v>19</v>
      </c>
      <c r="G7968">
        <v>4</v>
      </c>
      <c r="H7968" s="4">
        <v>0</v>
      </c>
      <c r="I7968" t="s">
        <v>24</v>
      </c>
      <c r="J7968">
        <v>2</v>
      </c>
      <c r="K7968">
        <v>677</v>
      </c>
      <c r="L7968" t="s">
        <v>35</v>
      </c>
      <c r="M7968" t="s">
        <v>21</v>
      </c>
      <c r="N7968" t="s">
        <v>22</v>
      </c>
      <c r="O7968" s="4">
        <v>6175.53</v>
      </c>
      <c r="P7968" t="s">
        <v>28</v>
      </c>
      <c r="Q7968" t="str" cm="1">
        <f t="array" ref="Q7968">_xlfn.IFS(
O7968&lt;50000,"Low Salary (&lt;$50K)",
O7968&lt;90000,"Lower Middle ($50K-$90K)",
O7968&lt;130000,"Middle ($90K-$130K)",
O7968&lt;170000,"Upper Middle ($130K-$170K)",
O7968&gt;=170000,"High Salary (&gt;$170K)"
)</f>
        <v>Low Salary (&lt;$50K)</v>
      </c>
      <c r="R7968" t="str" cm="1">
        <f t="array" ref="R7968">_xlfn.IFS(
G7968&lt;=2,"New Customers (0-2Y)",
G7968&lt;=5,"Growing Customers (3-5Y)",
G7968&lt;=8,"Established Customers (6-8Y)",
G7968&lt;=10,"Loyal Customers (9-10Y)"
)</f>
        <v>Growing Customers (3-5Y)</v>
      </c>
    </row>
    <row r="7969" spans="1:18" x14ac:dyDescent="0.35">
      <c r="A7969">
        <v>15636812</v>
      </c>
      <c r="B7969" t="s">
        <v>273</v>
      </c>
      <c r="C7969" t="s">
        <v>17</v>
      </c>
      <c r="D7969" t="s">
        <v>39</v>
      </c>
      <c r="E7969">
        <v>40</v>
      </c>
      <c r="F7969" t="s">
        <v>19</v>
      </c>
      <c r="G7969">
        <v>9</v>
      </c>
      <c r="H7969" s="4">
        <v>112701.04</v>
      </c>
      <c r="I7969" t="s">
        <v>33</v>
      </c>
      <c r="J7969">
        <v>1</v>
      </c>
      <c r="K7969">
        <v>583</v>
      </c>
      <c r="L7969" t="s">
        <v>31</v>
      </c>
      <c r="M7969" t="s">
        <v>27</v>
      </c>
      <c r="N7969" t="s">
        <v>32</v>
      </c>
      <c r="O7969" s="4">
        <v>29213.63</v>
      </c>
      <c r="P7969" t="s">
        <v>28</v>
      </c>
      <c r="Q7969" t="str" cm="1">
        <f t="array" ref="Q7969">_xlfn.IFS(
O7969&lt;50000,"Low Salary (&lt;$50K)",
O7969&lt;90000,"Lower Middle ($50K-$90K)",
O7969&lt;130000,"Middle ($90K-$130K)",
O7969&lt;170000,"Upper Middle ($130K-$170K)",
O7969&gt;=170000,"High Salary (&gt;$170K)"
)</f>
        <v>Low Salary (&lt;$50K)</v>
      </c>
      <c r="R7969" t="str" cm="1">
        <f t="array" ref="R7969">_xlfn.IFS(
G7969&lt;=2,"New Customers (0-2Y)",
G7969&lt;=5,"Growing Customers (3-5Y)",
G7969&lt;=8,"Established Customers (6-8Y)",
G7969&lt;=10,"Loyal Customers (9-10Y)"
)</f>
        <v>Loyal Customers (9-10Y)</v>
      </c>
    </row>
    <row r="7970" spans="1:18" x14ac:dyDescent="0.35">
      <c r="A7970">
        <v>15712068</v>
      </c>
      <c r="B7970" t="s">
        <v>690</v>
      </c>
      <c r="C7970" t="s">
        <v>26</v>
      </c>
      <c r="D7970" t="s">
        <v>39</v>
      </c>
      <c r="E7970">
        <v>45</v>
      </c>
      <c r="F7970" t="s">
        <v>19</v>
      </c>
      <c r="G7970">
        <v>8</v>
      </c>
      <c r="H7970" s="4">
        <v>84692.5</v>
      </c>
      <c r="I7970" t="s">
        <v>29</v>
      </c>
      <c r="J7970">
        <v>1</v>
      </c>
      <c r="K7970">
        <v>592</v>
      </c>
      <c r="L7970" t="s">
        <v>31</v>
      </c>
      <c r="M7970" t="s">
        <v>27</v>
      </c>
      <c r="N7970" t="s">
        <v>22</v>
      </c>
      <c r="O7970" s="4">
        <v>67214.02</v>
      </c>
      <c r="P7970" t="s">
        <v>28</v>
      </c>
      <c r="Q7970" t="str" cm="1">
        <f t="array" ref="Q7970">_xlfn.IFS(
O7970&lt;50000,"Low Salary (&lt;$50K)",
O7970&lt;90000,"Lower Middle ($50K-$90K)",
O7970&lt;130000,"Middle ($90K-$130K)",
O7970&lt;170000,"Upper Middle ($130K-$170K)",
O7970&gt;=170000,"High Salary (&gt;$170K)"
)</f>
        <v>Lower Middle ($50K-$90K)</v>
      </c>
      <c r="R7970" t="str" cm="1">
        <f t="array" ref="R7970">_xlfn.IFS(
G7970&lt;=2,"New Customers (0-2Y)",
G7970&lt;=5,"Growing Customers (3-5Y)",
G7970&lt;=8,"Established Customers (6-8Y)",
G7970&lt;=10,"Loyal Customers (9-10Y)"
)</f>
        <v>Established Customers (6-8Y)</v>
      </c>
    </row>
    <row r="7971" spans="1:18" x14ac:dyDescent="0.35">
      <c r="A7971">
        <v>15652030</v>
      </c>
      <c r="B7971" t="s">
        <v>1385</v>
      </c>
      <c r="C7971" t="s">
        <v>42</v>
      </c>
      <c r="D7971" t="s">
        <v>39</v>
      </c>
      <c r="E7971">
        <v>49</v>
      </c>
      <c r="F7971" t="s">
        <v>19</v>
      </c>
      <c r="G7971">
        <v>2</v>
      </c>
      <c r="H7971" s="4">
        <v>108204.52</v>
      </c>
      <c r="I7971" t="s">
        <v>33</v>
      </c>
      <c r="J7971">
        <v>1</v>
      </c>
      <c r="K7971">
        <v>637</v>
      </c>
      <c r="L7971" t="s">
        <v>20</v>
      </c>
      <c r="M7971" t="s">
        <v>21</v>
      </c>
      <c r="N7971" t="s">
        <v>32</v>
      </c>
      <c r="O7971" s="4">
        <v>169037.84</v>
      </c>
      <c r="P7971" t="s">
        <v>23</v>
      </c>
      <c r="Q7971" t="str" cm="1">
        <f t="array" ref="Q7971">_xlfn.IFS(
O7971&lt;50000,"Low Salary (&lt;$50K)",
O7971&lt;90000,"Lower Middle ($50K-$90K)",
O7971&lt;130000,"Middle ($90K-$130K)",
O7971&lt;170000,"Upper Middle ($130K-$170K)",
O7971&gt;=170000,"High Salary (&gt;$170K)"
)</f>
        <v>Upper Middle ($130K-$170K)</v>
      </c>
      <c r="R7971" t="str" cm="1">
        <f t="array" ref="R7971">_xlfn.IFS(
G7971&lt;=2,"New Customers (0-2Y)",
G7971&lt;=5,"Growing Customers (3-5Y)",
G7971&lt;=8,"Established Customers (6-8Y)",
G7971&lt;=10,"Loyal Customers (9-10Y)"
)</f>
        <v>New Customers (0-2Y)</v>
      </c>
    </row>
    <row r="7972" spans="1:18" x14ac:dyDescent="0.35">
      <c r="A7972">
        <v>15577398</v>
      </c>
      <c r="B7972" t="s">
        <v>677</v>
      </c>
      <c r="C7972" t="s">
        <v>17</v>
      </c>
      <c r="D7972" t="s">
        <v>39</v>
      </c>
      <c r="E7972">
        <v>30</v>
      </c>
      <c r="F7972" t="s">
        <v>19</v>
      </c>
      <c r="G7972">
        <v>6</v>
      </c>
      <c r="H7972" s="4">
        <v>86449.39</v>
      </c>
      <c r="I7972" t="s">
        <v>29</v>
      </c>
      <c r="J7972">
        <v>1</v>
      </c>
      <c r="K7972">
        <v>850</v>
      </c>
      <c r="L7972" t="s">
        <v>37</v>
      </c>
      <c r="M7972" t="s">
        <v>21</v>
      </c>
      <c r="N7972" t="s">
        <v>22</v>
      </c>
      <c r="O7972" s="4">
        <v>188809.23</v>
      </c>
      <c r="P7972" t="s">
        <v>28</v>
      </c>
      <c r="Q7972" t="str" cm="1">
        <f t="array" ref="Q7972">_xlfn.IFS(
O7972&lt;50000,"Low Salary (&lt;$50K)",
O7972&lt;90000,"Lower Middle ($50K-$90K)",
O7972&lt;130000,"Middle ($90K-$130K)",
O7972&lt;170000,"Upper Middle ($130K-$170K)",
O7972&gt;=170000,"High Salary (&gt;$170K)"
)</f>
        <v>High Salary (&gt;$170K)</v>
      </c>
      <c r="R7972" t="str" cm="1">
        <f t="array" ref="R7972">_xlfn.IFS(
G7972&lt;=2,"New Customers (0-2Y)",
G7972&lt;=5,"Growing Customers (3-5Y)",
G7972&lt;=8,"Established Customers (6-8Y)",
G7972&lt;=10,"Loyal Customers (9-10Y)"
)</f>
        <v>Established Customers (6-8Y)</v>
      </c>
    </row>
    <row r="7973" spans="1:18" x14ac:dyDescent="0.35">
      <c r="A7973">
        <v>15756848</v>
      </c>
      <c r="B7973" t="s">
        <v>2632</v>
      </c>
      <c r="C7973" t="s">
        <v>26</v>
      </c>
      <c r="D7973" t="s">
        <v>39</v>
      </c>
      <c r="E7973">
        <v>42</v>
      </c>
      <c r="F7973" t="s">
        <v>19</v>
      </c>
      <c r="G7973">
        <v>10</v>
      </c>
      <c r="H7973" s="4">
        <v>0</v>
      </c>
      <c r="I7973" t="s">
        <v>24</v>
      </c>
      <c r="J7973">
        <v>1</v>
      </c>
      <c r="K7973">
        <v>633</v>
      </c>
      <c r="L7973" t="s">
        <v>20</v>
      </c>
      <c r="M7973" t="s">
        <v>27</v>
      </c>
      <c r="N7973" t="s">
        <v>22</v>
      </c>
      <c r="O7973" s="4">
        <v>79408.17</v>
      </c>
      <c r="P7973" t="s">
        <v>28</v>
      </c>
      <c r="Q7973" t="str" cm="1">
        <f t="array" ref="Q7973">_xlfn.IFS(
O7973&lt;50000,"Low Salary (&lt;$50K)",
O7973&lt;90000,"Lower Middle ($50K-$90K)",
O7973&lt;130000,"Middle ($90K-$130K)",
O7973&lt;170000,"Upper Middle ($130K-$170K)",
O7973&gt;=170000,"High Salary (&gt;$170K)"
)</f>
        <v>Lower Middle ($50K-$90K)</v>
      </c>
      <c r="R7973" t="str" cm="1">
        <f t="array" ref="R7973">_xlfn.IFS(
G7973&lt;=2,"New Customers (0-2Y)",
G7973&lt;=5,"Growing Customers (3-5Y)",
G7973&lt;=8,"Established Customers (6-8Y)",
G7973&lt;=10,"Loyal Customers (9-10Y)"
)</f>
        <v>Loyal Customers (9-10Y)</v>
      </c>
    </row>
    <row r="7974" spans="1:18" x14ac:dyDescent="0.35">
      <c r="A7974">
        <v>15806929</v>
      </c>
      <c r="B7974" t="s">
        <v>244</v>
      </c>
      <c r="C7974" t="s">
        <v>42</v>
      </c>
      <c r="D7974" t="s">
        <v>39</v>
      </c>
      <c r="E7974">
        <v>36</v>
      </c>
      <c r="F7974" t="s">
        <v>19</v>
      </c>
      <c r="G7974">
        <v>5</v>
      </c>
      <c r="H7974" s="4">
        <v>73194.990000000005</v>
      </c>
      <c r="I7974" t="s">
        <v>29</v>
      </c>
      <c r="J7974">
        <v>1</v>
      </c>
      <c r="K7974">
        <v>751</v>
      </c>
      <c r="L7974" t="s">
        <v>35</v>
      </c>
      <c r="M7974" t="s">
        <v>21</v>
      </c>
      <c r="N7974" t="s">
        <v>22</v>
      </c>
      <c r="O7974" s="4">
        <v>89222.66</v>
      </c>
      <c r="P7974" t="s">
        <v>28</v>
      </c>
      <c r="Q7974" t="str" cm="1">
        <f t="array" ref="Q7974">_xlfn.IFS(
O7974&lt;50000,"Low Salary (&lt;$50K)",
O7974&lt;90000,"Lower Middle ($50K-$90K)",
O7974&lt;130000,"Middle ($90K-$130K)",
O7974&lt;170000,"Upper Middle ($130K-$170K)",
O7974&gt;=170000,"High Salary (&gt;$170K)"
)</f>
        <v>Lower Middle ($50K-$90K)</v>
      </c>
      <c r="R7974" t="str" cm="1">
        <f t="array" ref="R7974">_xlfn.IFS(
G7974&lt;=2,"New Customers (0-2Y)",
G7974&lt;=5,"Growing Customers (3-5Y)",
G7974&lt;=8,"Established Customers (6-8Y)",
G7974&lt;=10,"Loyal Customers (9-10Y)"
)</f>
        <v>Growing Customers (3-5Y)</v>
      </c>
    </row>
    <row r="7975" spans="1:18" x14ac:dyDescent="0.35">
      <c r="A7975">
        <v>15656005</v>
      </c>
      <c r="B7975" t="s">
        <v>236</v>
      </c>
      <c r="C7975" t="s">
        <v>42</v>
      </c>
      <c r="D7975" t="s">
        <v>39</v>
      </c>
      <c r="E7975">
        <v>31</v>
      </c>
      <c r="F7975" t="s">
        <v>19</v>
      </c>
      <c r="G7975">
        <v>7</v>
      </c>
      <c r="H7975" s="4">
        <v>124593.23</v>
      </c>
      <c r="I7975" t="s">
        <v>33</v>
      </c>
      <c r="J7975">
        <v>1</v>
      </c>
      <c r="K7975">
        <v>592</v>
      </c>
      <c r="L7975" t="s">
        <v>31</v>
      </c>
      <c r="M7975" t="s">
        <v>21</v>
      </c>
      <c r="N7975" t="s">
        <v>32</v>
      </c>
      <c r="O7975" s="4">
        <v>86079.67</v>
      </c>
      <c r="P7975" t="s">
        <v>28</v>
      </c>
      <c r="Q7975" t="str" cm="1">
        <f t="array" ref="Q7975">_xlfn.IFS(
O7975&lt;50000,"Low Salary (&lt;$50K)",
O7975&lt;90000,"Lower Middle ($50K-$90K)",
O7975&lt;130000,"Middle ($90K-$130K)",
O7975&lt;170000,"Upper Middle ($130K-$170K)",
O7975&gt;=170000,"High Salary (&gt;$170K)"
)</f>
        <v>Lower Middle ($50K-$90K)</v>
      </c>
      <c r="R7975" t="str" cm="1">
        <f t="array" ref="R7975">_xlfn.IFS(
G7975&lt;=2,"New Customers (0-2Y)",
G7975&lt;=5,"Growing Customers (3-5Y)",
G7975&lt;=8,"Established Customers (6-8Y)",
G7975&lt;=10,"Loyal Customers (9-10Y)"
)</f>
        <v>Established Customers (6-8Y)</v>
      </c>
    </row>
    <row r="7976" spans="1:18" x14ac:dyDescent="0.35">
      <c r="A7976">
        <v>15722632</v>
      </c>
      <c r="B7976" t="s">
        <v>846</v>
      </c>
      <c r="C7976" t="s">
        <v>42</v>
      </c>
      <c r="D7976" t="s">
        <v>39</v>
      </c>
      <c r="E7976">
        <v>50</v>
      </c>
      <c r="F7976" t="s">
        <v>19</v>
      </c>
      <c r="G7976">
        <v>2</v>
      </c>
      <c r="H7976" s="4">
        <v>119655.77</v>
      </c>
      <c r="I7976" t="s">
        <v>33</v>
      </c>
      <c r="J7976">
        <v>1</v>
      </c>
      <c r="K7976">
        <v>716</v>
      </c>
      <c r="L7976" t="s">
        <v>35</v>
      </c>
      <c r="M7976" t="s">
        <v>21</v>
      </c>
      <c r="N7976" t="s">
        <v>22</v>
      </c>
      <c r="O7976" s="4">
        <v>12944.17</v>
      </c>
      <c r="P7976" t="s">
        <v>23</v>
      </c>
      <c r="Q7976" t="str" cm="1">
        <f t="array" ref="Q7976">_xlfn.IFS(
O7976&lt;50000,"Low Salary (&lt;$50K)",
O7976&lt;90000,"Lower Middle ($50K-$90K)",
O7976&lt;130000,"Middle ($90K-$130K)",
O7976&lt;170000,"Upper Middle ($130K-$170K)",
O7976&gt;=170000,"High Salary (&gt;$170K)"
)</f>
        <v>Low Salary (&lt;$50K)</v>
      </c>
      <c r="R7976" t="str" cm="1">
        <f t="array" ref="R7976">_xlfn.IFS(
G7976&lt;=2,"New Customers (0-2Y)",
G7976&lt;=5,"Growing Customers (3-5Y)",
G7976&lt;=8,"Established Customers (6-8Y)",
G7976&lt;=10,"Loyal Customers (9-10Y)"
)</f>
        <v>New Customers (0-2Y)</v>
      </c>
    </row>
    <row r="7977" spans="1:18" x14ac:dyDescent="0.35">
      <c r="A7977">
        <v>15794356</v>
      </c>
      <c r="B7977" t="s">
        <v>289</v>
      </c>
      <c r="C7977" t="s">
        <v>42</v>
      </c>
      <c r="D7977" t="s">
        <v>39</v>
      </c>
      <c r="E7977">
        <v>42</v>
      </c>
      <c r="F7977" t="s">
        <v>19</v>
      </c>
      <c r="G7977">
        <v>3</v>
      </c>
      <c r="H7977" s="4">
        <v>121765.37</v>
      </c>
      <c r="I7977" t="s">
        <v>33</v>
      </c>
      <c r="J7977">
        <v>2</v>
      </c>
      <c r="K7977">
        <v>641</v>
      </c>
      <c r="L7977" t="s">
        <v>20</v>
      </c>
      <c r="M7977" t="s">
        <v>21</v>
      </c>
      <c r="N7977" t="s">
        <v>22</v>
      </c>
      <c r="O7977" s="4">
        <v>166516.84</v>
      </c>
      <c r="P7977" t="s">
        <v>28</v>
      </c>
      <c r="Q7977" t="str" cm="1">
        <f t="array" ref="Q7977">_xlfn.IFS(
O7977&lt;50000,"Low Salary (&lt;$50K)",
O7977&lt;90000,"Lower Middle ($50K-$90K)",
O7977&lt;130000,"Middle ($90K-$130K)",
O7977&lt;170000,"Upper Middle ($130K-$170K)",
O7977&gt;=170000,"High Salary (&gt;$170K)"
)</f>
        <v>Upper Middle ($130K-$170K)</v>
      </c>
      <c r="R7977" t="str" cm="1">
        <f t="array" ref="R7977">_xlfn.IFS(
G7977&lt;=2,"New Customers (0-2Y)",
G7977&lt;=5,"Growing Customers (3-5Y)",
G7977&lt;=8,"Established Customers (6-8Y)",
G7977&lt;=10,"Loyal Customers (9-10Y)"
)</f>
        <v>Growing Customers (3-5Y)</v>
      </c>
    </row>
    <row r="7978" spans="1:18" x14ac:dyDescent="0.35">
      <c r="A7978">
        <v>15659656</v>
      </c>
      <c r="B7978" t="s">
        <v>764</v>
      </c>
      <c r="C7978" t="s">
        <v>17</v>
      </c>
      <c r="D7978" t="s">
        <v>39</v>
      </c>
      <c r="E7978">
        <v>35</v>
      </c>
      <c r="F7978" t="s">
        <v>19</v>
      </c>
      <c r="G7978">
        <v>4</v>
      </c>
      <c r="H7978" s="4">
        <v>110837.73</v>
      </c>
      <c r="I7978" t="s">
        <v>33</v>
      </c>
      <c r="J7978">
        <v>1</v>
      </c>
      <c r="K7978">
        <v>849</v>
      </c>
      <c r="L7978" t="s">
        <v>37</v>
      </c>
      <c r="M7978" t="s">
        <v>27</v>
      </c>
      <c r="N7978" t="s">
        <v>32</v>
      </c>
      <c r="O7978" s="4">
        <v>126419.8</v>
      </c>
      <c r="P7978" t="s">
        <v>28</v>
      </c>
      <c r="Q7978" t="str" cm="1">
        <f t="array" ref="Q7978">_xlfn.IFS(
O7978&lt;50000,"Low Salary (&lt;$50K)",
O7978&lt;90000,"Lower Middle ($50K-$90K)",
O7978&lt;130000,"Middle ($90K-$130K)",
O7978&lt;170000,"Upper Middle ($130K-$170K)",
O7978&gt;=170000,"High Salary (&gt;$170K)"
)</f>
        <v>Middle ($90K-$130K)</v>
      </c>
      <c r="R7978" t="str" cm="1">
        <f t="array" ref="R7978">_xlfn.IFS(
G7978&lt;=2,"New Customers (0-2Y)",
G7978&lt;=5,"Growing Customers (3-5Y)",
G7978&lt;=8,"Established Customers (6-8Y)",
G7978&lt;=10,"Loyal Customers (9-10Y)"
)</f>
        <v>Growing Customers (3-5Y)</v>
      </c>
    </row>
    <row r="7979" spans="1:18" x14ac:dyDescent="0.35">
      <c r="A7979">
        <v>15588341</v>
      </c>
      <c r="B7979" t="s">
        <v>2518</v>
      </c>
      <c r="C7979" t="s">
        <v>26</v>
      </c>
      <c r="D7979" t="s">
        <v>39</v>
      </c>
      <c r="E7979">
        <v>47</v>
      </c>
      <c r="F7979" t="s">
        <v>19</v>
      </c>
      <c r="G7979">
        <v>10</v>
      </c>
      <c r="H7979" s="4">
        <v>99835.17</v>
      </c>
      <c r="I7979" t="s">
        <v>29</v>
      </c>
      <c r="J7979">
        <v>1</v>
      </c>
      <c r="K7979">
        <v>647</v>
      </c>
      <c r="L7979" t="s">
        <v>20</v>
      </c>
      <c r="M7979" t="s">
        <v>27</v>
      </c>
      <c r="N7979" t="s">
        <v>22</v>
      </c>
      <c r="O7979" s="4">
        <v>89103.05</v>
      </c>
      <c r="P7979" t="s">
        <v>28</v>
      </c>
      <c r="Q7979" t="str" cm="1">
        <f t="array" ref="Q7979">_xlfn.IFS(
O7979&lt;50000,"Low Salary (&lt;$50K)",
O7979&lt;90000,"Lower Middle ($50K-$90K)",
O7979&lt;130000,"Middle ($90K-$130K)",
O7979&lt;170000,"Upper Middle ($130K-$170K)",
O7979&gt;=170000,"High Salary (&gt;$170K)"
)</f>
        <v>Lower Middle ($50K-$90K)</v>
      </c>
      <c r="R7979" t="str" cm="1">
        <f t="array" ref="R7979">_xlfn.IFS(
G7979&lt;=2,"New Customers (0-2Y)",
G7979&lt;=5,"Growing Customers (3-5Y)",
G7979&lt;=8,"Established Customers (6-8Y)",
G7979&lt;=10,"Loyal Customers (9-10Y)"
)</f>
        <v>Loyal Customers (9-10Y)</v>
      </c>
    </row>
    <row r="7980" spans="1:18" x14ac:dyDescent="0.35">
      <c r="A7980">
        <v>15709142</v>
      </c>
      <c r="B7980" t="s">
        <v>560</v>
      </c>
      <c r="C7980" t="s">
        <v>42</v>
      </c>
      <c r="D7980" t="s">
        <v>18</v>
      </c>
      <c r="E7980">
        <v>30</v>
      </c>
      <c r="F7980" t="s">
        <v>19</v>
      </c>
      <c r="G7980">
        <v>2</v>
      </c>
      <c r="H7980" s="4">
        <v>91057.37</v>
      </c>
      <c r="I7980" t="s">
        <v>29</v>
      </c>
      <c r="J7980">
        <v>2</v>
      </c>
      <c r="K7980">
        <v>608</v>
      </c>
      <c r="L7980" t="s">
        <v>20</v>
      </c>
      <c r="M7980" t="s">
        <v>21</v>
      </c>
      <c r="N7980" t="s">
        <v>32</v>
      </c>
      <c r="O7980" s="4">
        <v>132973.17000000001</v>
      </c>
      <c r="P7980" t="s">
        <v>28</v>
      </c>
      <c r="Q7980" t="str" cm="1">
        <f t="array" ref="Q7980">_xlfn.IFS(
O7980&lt;50000,"Low Salary (&lt;$50K)",
O7980&lt;90000,"Lower Middle ($50K-$90K)",
O7980&lt;130000,"Middle ($90K-$130K)",
O7980&lt;170000,"Upper Middle ($130K-$170K)",
O7980&gt;=170000,"High Salary (&gt;$170K)"
)</f>
        <v>Upper Middle ($130K-$170K)</v>
      </c>
      <c r="R7980" t="str" cm="1">
        <f t="array" ref="R7980">_xlfn.IFS(
G7980&lt;=2,"New Customers (0-2Y)",
G7980&lt;=5,"Growing Customers (3-5Y)",
G7980&lt;=8,"Established Customers (6-8Y)",
G7980&lt;=10,"Loyal Customers (9-10Y)"
)</f>
        <v>New Customers (0-2Y)</v>
      </c>
    </row>
    <row r="7981" spans="1:18" x14ac:dyDescent="0.35">
      <c r="A7981">
        <v>15627042</v>
      </c>
      <c r="B7981" t="s">
        <v>989</v>
      </c>
      <c r="C7981" t="s">
        <v>17</v>
      </c>
      <c r="D7981" t="s">
        <v>18</v>
      </c>
      <c r="E7981">
        <v>26</v>
      </c>
      <c r="F7981" t="s">
        <v>43</v>
      </c>
      <c r="G7981">
        <v>7</v>
      </c>
      <c r="H7981" s="4">
        <v>0</v>
      </c>
      <c r="I7981" t="s">
        <v>24</v>
      </c>
      <c r="J7981">
        <v>2</v>
      </c>
      <c r="K7981">
        <v>555</v>
      </c>
      <c r="L7981" t="s">
        <v>31</v>
      </c>
      <c r="M7981" t="s">
        <v>21</v>
      </c>
      <c r="N7981" t="s">
        <v>32</v>
      </c>
      <c r="O7981" s="4">
        <v>93122.41</v>
      </c>
      <c r="P7981" t="s">
        <v>28</v>
      </c>
      <c r="Q7981" t="str" cm="1">
        <f t="array" ref="Q7981">_xlfn.IFS(
O7981&lt;50000,"Low Salary (&lt;$50K)",
O7981&lt;90000,"Lower Middle ($50K-$90K)",
O7981&lt;130000,"Middle ($90K-$130K)",
O7981&lt;170000,"Upper Middle ($130K-$170K)",
O7981&gt;=170000,"High Salary (&gt;$170K)"
)</f>
        <v>Middle ($90K-$130K)</v>
      </c>
      <c r="R7981" t="str" cm="1">
        <f t="array" ref="R7981">_xlfn.IFS(
G7981&lt;=2,"New Customers (0-2Y)",
G7981&lt;=5,"Growing Customers (3-5Y)",
G7981&lt;=8,"Established Customers (6-8Y)",
G7981&lt;=10,"Loyal Customers (9-10Y)"
)</f>
        <v>Established Customers (6-8Y)</v>
      </c>
    </row>
    <row r="7982" spans="1:18" x14ac:dyDescent="0.35">
      <c r="A7982">
        <v>15627517</v>
      </c>
      <c r="B7982" t="s">
        <v>173</v>
      </c>
      <c r="C7982" t="s">
        <v>26</v>
      </c>
      <c r="D7982" t="s">
        <v>39</v>
      </c>
      <c r="E7982">
        <v>27</v>
      </c>
      <c r="F7982" t="s">
        <v>43</v>
      </c>
      <c r="G7982">
        <v>7</v>
      </c>
      <c r="H7982" s="4">
        <v>149400.26999999999</v>
      </c>
      <c r="I7982" t="s">
        <v>33</v>
      </c>
      <c r="J7982">
        <v>1</v>
      </c>
      <c r="K7982">
        <v>497</v>
      </c>
      <c r="L7982" t="s">
        <v>44</v>
      </c>
      <c r="M7982" t="s">
        <v>27</v>
      </c>
      <c r="N7982" t="s">
        <v>32</v>
      </c>
      <c r="O7982" s="4">
        <v>167522.19</v>
      </c>
      <c r="P7982" t="s">
        <v>28</v>
      </c>
      <c r="Q7982" t="str" cm="1">
        <f t="array" ref="Q7982">_xlfn.IFS(
O7982&lt;50000,"Low Salary (&lt;$50K)",
O7982&lt;90000,"Lower Middle ($50K-$90K)",
O7982&lt;130000,"Middle ($90K-$130K)",
O7982&lt;170000,"Upper Middle ($130K-$170K)",
O7982&gt;=170000,"High Salary (&gt;$170K)"
)</f>
        <v>Upper Middle ($130K-$170K)</v>
      </c>
      <c r="R7982" t="str" cm="1">
        <f t="array" ref="R7982">_xlfn.IFS(
G7982&lt;=2,"New Customers (0-2Y)",
G7982&lt;=5,"Growing Customers (3-5Y)",
G7982&lt;=8,"Established Customers (6-8Y)",
G7982&lt;=10,"Loyal Customers (9-10Y)"
)</f>
        <v>Established Customers (6-8Y)</v>
      </c>
    </row>
    <row r="7983" spans="1:18" x14ac:dyDescent="0.35">
      <c r="A7983">
        <v>15803032</v>
      </c>
      <c r="B7983" t="s">
        <v>61</v>
      </c>
      <c r="C7983" t="s">
        <v>42</v>
      </c>
      <c r="D7983" t="s">
        <v>39</v>
      </c>
      <c r="E7983">
        <v>38</v>
      </c>
      <c r="F7983" t="s">
        <v>19</v>
      </c>
      <c r="G7983">
        <v>9</v>
      </c>
      <c r="H7983" s="4">
        <v>89111.63</v>
      </c>
      <c r="I7983" t="s">
        <v>29</v>
      </c>
      <c r="J7983">
        <v>1</v>
      </c>
      <c r="K7983">
        <v>599</v>
      </c>
      <c r="L7983" t="s">
        <v>31</v>
      </c>
      <c r="M7983" t="s">
        <v>27</v>
      </c>
      <c r="N7983" t="s">
        <v>32</v>
      </c>
      <c r="O7983" s="4">
        <v>157239.6</v>
      </c>
      <c r="P7983" t="s">
        <v>28</v>
      </c>
      <c r="Q7983" t="str" cm="1">
        <f t="array" ref="Q7983">_xlfn.IFS(
O7983&lt;50000,"Low Salary (&lt;$50K)",
O7983&lt;90000,"Lower Middle ($50K-$90K)",
O7983&lt;130000,"Middle ($90K-$130K)",
O7983&lt;170000,"Upper Middle ($130K-$170K)",
O7983&gt;=170000,"High Salary (&gt;$170K)"
)</f>
        <v>Upper Middle ($130K-$170K)</v>
      </c>
      <c r="R7983" t="str" cm="1">
        <f t="array" ref="R7983">_xlfn.IFS(
G7983&lt;=2,"New Customers (0-2Y)",
G7983&lt;=5,"Growing Customers (3-5Y)",
G7983&lt;=8,"Established Customers (6-8Y)",
G7983&lt;=10,"Loyal Customers (9-10Y)"
)</f>
        <v>Loyal Customers (9-10Y)</v>
      </c>
    </row>
    <row r="7984" spans="1:18" x14ac:dyDescent="0.35">
      <c r="A7984">
        <v>15665129</v>
      </c>
      <c r="B7984" t="s">
        <v>915</v>
      </c>
      <c r="C7984" t="s">
        <v>42</v>
      </c>
      <c r="D7984" t="s">
        <v>39</v>
      </c>
      <c r="E7984">
        <v>33</v>
      </c>
      <c r="F7984" t="s">
        <v>19</v>
      </c>
      <c r="G7984">
        <v>1</v>
      </c>
      <c r="H7984" s="4">
        <v>132527.9</v>
      </c>
      <c r="I7984" t="s">
        <v>33</v>
      </c>
      <c r="J7984">
        <v>2</v>
      </c>
      <c r="K7984">
        <v>545</v>
      </c>
      <c r="L7984" t="s">
        <v>31</v>
      </c>
      <c r="M7984" t="s">
        <v>27</v>
      </c>
      <c r="N7984" t="s">
        <v>22</v>
      </c>
      <c r="O7984" s="4">
        <v>107429.71</v>
      </c>
      <c r="P7984" t="s">
        <v>28</v>
      </c>
      <c r="Q7984" t="str" cm="1">
        <f t="array" ref="Q7984">_xlfn.IFS(
O7984&lt;50000,"Low Salary (&lt;$50K)",
O7984&lt;90000,"Lower Middle ($50K-$90K)",
O7984&lt;130000,"Middle ($90K-$130K)",
O7984&lt;170000,"Upper Middle ($130K-$170K)",
O7984&gt;=170000,"High Salary (&gt;$170K)"
)</f>
        <v>Middle ($90K-$130K)</v>
      </c>
      <c r="R7984" t="str" cm="1">
        <f t="array" ref="R7984">_xlfn.IFS(
G7984&lt;=2,"New Customers (0-2Y)",
G7984&lt;=5,"Growing Customers (3-5Y)",
G7984&lt;=8,"Established Customers (6-8Y)",
G7984&lt;=10,"Loyal Customers (9-10Y)"
)</f>
        <v>New Customers (0-2Y)</v>
      </c>
    </row>
    <row r="7985" spans="1:18" x14ac:dyDescent="0.35">
      <c r="A7985">
        <v>15628272</v>
      </c>
      <c r="B7985" t="s">
        <v>1622</v>
      </c>
      <c r="C7985" t="s">
        <v>17</v>
      </c>
      <c r="D7985" t="s">
        <v>18</v>
      </c>
      <c r="E7985">
        <v>36</v>
      </c>
      <c r="F7985" t="s">
        <v>19</v>
      </c>
      <c r="G7985">
        <v>9</v>
      </c>
      <c r="H7985" s="4">
        <v>114997.42</v>
      </c>
      <c r="I7985" t="s">
        <v>33</v>
      </c>
      <c r="J7985">
        <v>1</v>
      </c>
      <c r="K7985">
        <v>774</v>
      </c>
      <c r="L7985" t="s">
        <v>35</v>
      </c>
      <c r="M7985" t="s">
        <v>21</v>
      </c>
      <c r="N7985" t="s">
        <v>32</v>
      </c>
      <c r="O7985" s="4">
        <v>75304.09</v>
      </c>
      <c r="P7985" t="s">
        <v>28</v>
      </c>
      <c r="Q7985" t="str" cm="1">
        <f t="array" ref="Q7985">_xlfn.IFS(
O7985&lt;50000,"Low Salary (&lt;$50K)",
O7985&lt;90000,"Lower Middle ($50K-$90K)",
O7985&lt;130000,"Middle ($90K-$130K)",
O7985&lt;170000,"Upper Middle ($130K-$170K)",
O7985&gt;=170000,"High Salary (&gt;$170K)"
)</f>
        <v>Lower Middle ($50K-$90K)</v>
      </c>
      <c r="R7985" t="str" cm="1">
        <f t="array" ref="R7985">_xlfn.IFS(
G7985&lt;=2,"New Customers (0-2Y)",
G7985&lt;=5,"Growing Customers (3-5Y)",
G7985&lt;=8,"Established Customers (6-8Y)",
G7985&lt;=10,"Loyal Customers (9-10Y)"
)</f>
        <v>Loyal Customers (9-10Y)</v>
      </c>
    </row>
    <row r="7986" spans="1:18" x14ac:dyDescent="0.35">
      <c r="A7986">
        <v>15678206</v>
      </c>
      <c r="B7986" t="s">
        <v>741</v>
      </c>
      <c r="C7986" t="s">
        <v>17</v>
      </c>
      <c r="D7986" t="s">
        <v>39</v>
      </c>
      <c r="E7986">
        <v>46</v>
      </c>
      <c r="F7986" t="s">
        <v>19</v>
      </c>
      <c r="G7986">
        <v>6</v>
      </c>
      <c r="H7986" s="4">
        <v>161798.53</v>
      </c>
      <c r="I7986" t="s">
        <v>33</v>
      </c>
      <c r="J7986">
        <v>1</v>
      </c>
      <c r="K7986">
        <v>464</v>
      </c>
      <c r="L7986" t="s">
        <v>44</v>
      </c>
      <c r="M7986" t="s">
        <v>21</v>
      </c>
      <c r="N7986" t="s">
        <v>32</v>
      </c>
      <c r="O7986" s="4">
        <v>182944.47</v>
      </c>
      <c r="P7986" t="s">
        <v>28</v>
      </c>
      <c r="Q7986" t="str" cm="1">
        <f t="array" ref="Q7986">_xlfn.IFS(
O7986&lt;50000,"Low Salary (&lt;$50K)",
O7986&lt;90000,"Lower Middle ($50K-$90K)",
O7986&lt;130000,"Middle ($90K-$130K)",
O7986&lt;170000,"Upper Middle ($130K-$170K)",
O7986&gt;=170000,"High Salary (&gt;$170K)"
)</f>
        <v>High Salary (&gt;$170K)</v>
      </c>
      <c r="R7986" t="str" cm="1">
        <f t="array" ref="R7986">_xlfn.IFS(
G7986&lt;=2,"New Customers (0-2Y)",
G7986&lt;=5,"Growing Customers (3-5Y)",
G7986&lt;=8,"Established Customers (6-8Y)",
G7986&lt;=10,"Loyal Customers (9-10Y)"
)</f>
        <v>Established Customers (6-8Y)</v>
      </c>
    </row>
    <row r="7987" spans="1:18" x14ac:dyDescent="0.35">
      <c r="A7987">
        <v>15678427</v>
      </c>
      <c r="B7987" t="s">
        <v>411</v>
      </c>
      <c r="C7987" t="s">
        <v>42</v>
      </c>
      <c r="D7987" t="s">
        <v>18</v>
      </c>
      <c r="E7987">
        <v>27</v>
      </c>
      <c r="F7987" t="s">
        <v>43</v>
      </c>
      <c r="G7987">
        <v>2</v>
      </c>
      <c r="H7987" s="4">
        <v>96129.32</v>
      </c>
      <c r="I7987" t="s">
        <v>29</v>
      </c>
      <c r="J7987">
        <v>2</v>
      </c>
      <c r="K7987">
        <v>696</v>
      </c>
      <c r="L7987" t="s">
        <v>35</v>
      </c>
      <c r="M7987" t="s">
        <v>21</v>
      </c>
      <c r="N7987" t="s">
        <v>22</v>
      </c>
      <c r="O7987" s="4">
        <v>5983.7</v>
      </c>
      <c r="P7987" t="s">
        <v>28</v>
      </c>
      <c r="Q7987" t="str" cm="1">
        <f t="array" ref="Q7987">_xlfn.IFS(
O7987&lt;50000,"Low Salary (&lt;$50K)",
O7987&lt;90000,"Lower Middle ($50K-$90K)",
O7987&lt;130000,"Middle ($90K-$130K)",
O7987&lt;170000,"Upper Middle ($130K-$170K)",
O7987&gt;=170000,"High Salary (&gt;$170K)"
)</f>
        <v>Low Salary (&lt;$50K)</v>
      </c>
      <c r="R7987" t="str" cm="1">
        <f t="array" ref="R7987">_xlfn.IFS(
G7987&lt;=2,"New Customers (0-2Y)",
G7987&lt;=5,"Growing Customers (3-5Y)",
G7987&lt;=8,"Established Customers (6-8Y)",
G7987&lt;=10,"Loyal Customers (9-10Y)"
)</f>
        <v>New Customers (0-2Y)</v>
      </c>
    </row>
    <row r="7988" spans="1:18" x14ac:dyDescent="0.35">
      <c r="A7988">
        <v>15678067</v>
      </c>
      <c r="B7988" t="s">
        <v>285</v>
      </c>
      <c r="C7988" t="s">
        <v>26</v>
      </c>
      <c r="D7988" t="s">
        <v>39</v>
      </c>
      <c r="E7988">
        <v>45</v>
      </c>
      <c r="F7988" t="s">
        <v>19</v>
      </c>
      <c r="G7988">
        <v>3</v>
      </c>
      <c r="H7988" s="4">
        <v>0</v>
      </c>
      <c r="I7988" t="s">
        <v>24</v>
      </c>
      <c r="J7988">
        <v>2</v>
      </c>
      <c r="K7988">
        <v>667</v>
      </c>
      <c r="L7988" t="s">
        <v>35</v>
      </c>
      <c r="M7988" t="s">
        <v>27</v>
      </c>
      <c r="N7988" t="s">
        <v>32</v>
      </c>
      <c r="O7988" s="4">
        <v>163655.01</v>
      </c>
      <c r="P7988" t="s">
        <v>28</v>
      </c>
      <c r="Q7988" t="str" cm="1">
        <f t="array" ref="Q7988">_xlfn.IFS(
O7988&lt;50000,"Low Salary (&lt;$50K)",
O7988&lt;90000,"Lower Middle ($50K-$90K)",
O7988&lt;130000,"Middle ($90K-$130K)",
O7988&lt;170000,"Upper Middle ($130K-$170K)",
O7988&gt;=170000,"High Salary (&gt;$170K)"
)</f>
        <v>Upper Middle ($130K-$170K)</v>
      </c>
      <c r="R7988" t="str" cm="1">
        <f t="array" ref="R7988">_xlfn.IFS(
G7988&lt;=2,"New Customers (0-2Y)",
G7988&lt;=5,"Growing Customers (3-5Y)",
G7988&lt;=8,"Established Customers (6-8Y)",
G7988&lt;=10,"Loyal Customers (9-10Y)"
)</f>
        <v>Growing Customers (3-5Y)</v>
      </c>
    </row>
    <row r="7989" spans="1:18" x14ac:dyDescent="0.35">
      <c r="A7989">
        <v>15793331</v>
      </c>
      <c r="B7989" t="s">
        <v>356</v>
      </c>
      <c r="C7989" t="s">
        <v>17</v>
      </c>
      <c r="D7989" t="s">
        <v>39</v>
      </c>
      <c r="E7989">
        <v>32</v>
      </c>
      <c r="F7989" t="s">
        <v>19</v>
      </c>
      <c r="G7989">
        <v>5</v>
      </c>
      <c r="H7989" s="4">
        <v>133050.97</v>
      </c>
      <c r="I7989" t="s">
        <v>33</v>
      </c>
      <c r="J7989">
        <v>2</v>
      </c>
      <c r="K7989">
        <v>812</v>
      </c>
      <c r="L7989" t="s">
        <v>37</v>
      </c>
      <c r="M7989" t="s">
        <v>21</v>
      </c>
      <c r="N7989" t="s">
        <v>32</v>
      </c>
      <c r="O7989" s="4">
        <v>89385.919999999998</v>
      </c>
      <c r="P7989" t="s">
        <v>28</v>
      </c>
      <c r="Q7989" t="str" cm="1">
        <f t="array" ref="Q7989">_xlfn.IFS(
O7989&lt;50000,"Low Salary (&lt;$50K)",
O7989&lt;90000,"Lower Middle ($50K-$90K)",
O7989&lt;130000,"Middle ($90K-$130K)",
O7989&lt;170000,"Upper Middle ($130K-$170K)",
O7989&gt;=170000,"High Salary (&gt;$170K)"
)</f>
        <v>Lower Middle ($50K-$90K)</v>
      </c>
      <c r="R7989" t="str" cm="1">
        <f t="array" ref="R7989">_xlfn.IFS(
G7989&lt;=2,"New Customers (0-2Y)",
G7989&lt;=5,"Growing Customers (3-5Y)",
G7989&lt;=8,"Established Customers (6-8Y)",
G7989&lt;=10,"Loyal Customers (9-10Y)"
)</f>
        <v>Growing Customers (3-5Y)</v>
      </c>
    </row>
    <row r="7990" spans="1:18" x14ac:dyDescent="0.35">
      <c r="A7990">
        <v>15699532</v>
      </c>
      <c r="B7990" t="s">
        <v>83</v>
      </c>
      <c r="C7990" t="s">
        <v>17</v>
      </c>
      <c r="D7990" t="s">
        <v>39</v>
      </c>
      <c r="E7990">
        <v>51</v>
      </c>
      <c r="F7990" t="s">
        <v>19</v>
      </c>
      <c r="G7990">
        <v>8</v>
      </c>
      <c r="H7990" s="4">
        <v>120124.35</v>
      </c>
      <c r="I7990" t="s">
        <v>33</v>
      </c>
      <c r="J7990">
        <v>2</v>
      </c>
      <c r="K7990">
        <v>516</v>
      </c>
      <c r="L7990" t="s">
        <v>31</v>
      </c>
      <c r="M7990" t="s">
        <v>27</v>
      </c>
      <c r="N7990" t="s">
        <v>22</v>
      </c>
      <c r="O7990" s="4">
        <v>168773.54</v>
      </c>
      <c r="P7990" t="s">
        <v>28</v>
      </c>
      <c r="Q7990" t="str" cm="1">
        <f t="array" ref="Q7990">_xlfn.IFS(
O7990&lt;50000,"Low Salary (&lt;$50K)",
O7990&lt;90000,"Lower Middle ($50K-$90K)",
O7990&lt;130000,"Middle ($90K-$130K)",
O7990&lt;170000,"Upper Middle ($130K-$170K)",
O7990&gt;=170000,"High Salary (&gt;$170K)"
)</f>
        <v>Upper Middle ($130K-$170K)</v>
      </c>
      <c r="R7990" t="str" cm="1">
        <f t="array" ref="R7990">_xlfn.IFS(
G7990&lt;=2,"New Customers (0-2Y)",
G7990&lt;=5,"Growing Customers (3-5Y)",
G7990&lt;=8,"Established Customers (6-8Y)",
G7990&lt;=10,"Loyal Customers (9-10Y)"
)</f>
        <v>Established Customers (6-8Y)</v>
      </c>
    </row>
    <row r="7991" spans="1:18" x14ac:dyDescent="0.35">
      <c r="A7991">
        <v>15605827</v>
      </c>
      <c r="B7991" t="s">
        <v>1577</v>
      </c>
      <c r="C7991" t="s">
        <v>17</v>
      </c>
      <c r="D7991" t="s">
        <v>39</v>
      </c>
      <c r="E7991">
        <v>39</v>
      </c>
      <c r="F7991" t="s">
        <v>19</v>
      </c>
      <c r="G7991">
        <v>8</v>
      </c>
      <c r="H7991" s="4">
        <v>0</v>
      </c>
      <c r="I7991" t="s">
        <v>24</v>
      </c>
      <c r="J7991">
        <v>2</v>
      </c>
      <c r="K7991">
        <v>645</v>
      </c>
      <c r="L7991" t="s">
        <v>20</v>
      </c>
      <c r="M7991" t="s">
        <v>27</v>
      </c>
      <c r="N7991" t="s">
        <v>32</v>
      </c>
      <c r="O7991" s="4">
        <v>96864.36</v>
      </c>
      <c r="P7991" t="s">
        <v>28</v>
      </c>
      <c r="Q7991" t="str" cm="1">
        <f t="array" ref="Q7991">_xlfn.IFS(
O7991&lt;50000,"Low Salary (&lt;$50K)",
O7991&lt;90000,"Lower Middle ($50K-$90K)",
O7991&lt;130000,"Middle ($90K-$130K)",
O7991&lt;170000,"Upper Middle ($130K-$170K)",
O7991&gt;=170000,"High Salary (&gt;$170K)"
)</f>
        <v>Middle ($90K-$130K)</v>
      </c>
      <c r="R7991" t="str" cm="1">
        <f t="array" ref="R7991">_xlfn.IFS(
G7991&lt;=2,"New Customers (0-2Y)",
G7991&lt;=5,"Growing Customers (3-5Y)",
G7991&lt;=8,"Established Customers (6-8Y)",
G7991&lt;=10,"Loyal Customers (9-10Y)"
)</f>
        <v>Established Customers (6-8Y)</v>
      </c>
    </row>
    <row r="7992" spans="1:18" x14ac:dyDescent="0.35">
      <c r="A7992">
        <v>15643635</v>
      </c>
      <c r="B7992" t="s">
        <v>318</v>
      </c>
      <c r="C7992" t="s">
        <v>26</v>
      </c>
      <c r="D7992" t="s">
        <v>39</v>
      </c>
      <c r="E7992">
        <v>32</v>
      </c>
      <c r="F7992" t="s">
        <v>19</v>
      </c>
      <c r="G7992">
        <v>5</v>
      </c>
      <c r="H7992" s="4">
        <v>133705.74</v>
      </c>
      <c r="I7992" t="s">
        <v>33</v>
      </c>
      <c r="J7992">
        <v>1</v>
      </c>
      <c r="K7992">
        <v>664</v>
      </c>
      <c r="L7992" t="s">
        <v>35</v>
      </c>
      <c r="M7992" t="s">
        <v>27</v>
      </c>
      <c r="N7992" t="s">
        <v>32</v>
      </c>
      <c r="O7992" s="4">
        <v>134455.84</v>
      </c>
      <c r="P7992" t="s">
        <v>28</v>
      </c>
      <c r="Q7992" t="str" cm="1">
        <f t="array" ref="Q7992">_xlfn.IFS(
O7992&lt;50000,"Low Salary (&lt;$50K)",
O7992&lt;90000,"Lower Middle ($50K-$90K)",
O7992&lt;130000,"Middle ($90K-$130K)",
O7992&lt;170000,"Upper Middle ($130K-$170K)",
O7992&gt;=170000,"High Salary (&gt;$170K)"
)</f>
        <v>Upper Middle ($130K-$170K)</v>
      </c>
      <c r="R7992" t="str" cm="1">
        <f t="array" ref="R7992">_xlfn.IFS(
G7992&lt;=2,"New Customers (0-2Y)",
G7992&lt;=5,"Growing Customers (3-5Y)",
G7992&lt;=8,"Established Customers (6-8Y)",
G7992&lt;=10,"Loyal Customers (9-10Y)"
)</f>
        <v>Growing Customers (3-5Y)</v>
      </c>
    </row>
    <row r="7993" spans="1:18" x14ac:dyDescent="0.35">
      <c r="A7993">
        <v>15787710</v>
      </c>
      <c r="B7993" t="s">
        <v>954</v>
      </c>
      <c r="C7993" t="s">
        <v>26</v>
      </c>
      <c r="D7993" t="s">
        <v>18</v>
      </c>
      <c r="E7993">
        <v>39</v>
      </c>
      <c r="F7993" t="s">
        <v>19</v>
      </c>
      <c r="G7993">
        <v>9</v>
      </c>
      <c r="H7993" s="4">
        <v>0</v>
      </c>
      <c r="I7993" t="s">
        <v>24</v>
      </c>
      <c r="J7993">
        <v>2</v>
      </c>
      <c r="K7993">
        <v>427</v>
      </c>
      <c r="L7993" t="s">
        <v>44</v>
      </c>
      <c r="M7993" t="s">
        <v>21</v>
      </c>
      <c r="N7993" t="s">
        <v>32</v>
      </c>
      <c r="O7993" s="4">
        <v>28368.37</v>
      </c>
      <c r="P7993" t="s">
        <v>28</v>
      </c>
      <c r="Q7993" t="str" cm="1">
        <f t="array" ref="Q7993">_xlfn.IFS(
O7993&lt;50000,"Low Salary (&lt;$50K)",
O7993&lt;90000,"Lower Middle ($50K-$90K)",
O7993&lt;130000,"Middle ($90K-$130K)",
O7993&lt;170000,"Upper Middle ($130K-$170K)",
O7993&gt;=170000,"High Salary (&gt;$170K)"
)</f>
        <v>Low Salary (&lt;$50K)</v>
      </c>
      <c r="R7993" t="str" cm="1">
        <f t="array" ref="R7993">_xlfn.IFS(
G7993&lt;=2,"New Customers (0-2Y)",
G7993&lt;=5,"Growing Customers (3-5Y)",
G7993&lt;=8,"Established Customers (6-8Y)",
G7993&lt;=10,"Loyal Customers (9-10Y)"
)</f>
        <v>Loyal Customers (9-10Y)</v>
      </c>
    </row>
    <row r="7994" spans="1:18" x14ac:dyDescent="0.35">
      <c r="A7994">
        <v>15614137</v>
      </c>
      <c r="B7994" t="s">
        <v>157</v>
      </c>
      <c r="C7994" t="s">
        <v>17</v>
      </c>
      <c r="D7994" t="s">
        <v>18</v>
      </c>
      <c r="E7994">
        <v>40</v>
      </c>
      <c r="F7994" t="s">
        <v>19</v>
      </c>
      <c r="G7994">
        <v>7</v>
      </c>
      <c r="H7994" s="4">
        <v>0</v>
      </c>
      <c r="I7994" t="s">
        <v>24</v>
      </c>
      <c r="J7994">
        <v>2</v>
      </c>
      <c r="K7994">
        <v>685</v>
      </c>
      <c r="L7994" t="s">
        <v>35</v>
      </c>
      <c r="M7994" t="s">
        <v>21</v>
      </c>
      <c r="N7994" t="s">
        <v>32</v>
      </c>
      <c r="O7994" s="4">
        <v>103898.59</v>
      </c>
      <c r="P7994" t="s">
        <v>28</v>
      </c>
      <c r="Q7994" t="str" cm="1">
        <f t="array" ref="Q7994">_xlfn.IFS(
O7994&lt;50000,"Low Salary (&lt;$50K)",
O7994&lt;90000,"Lower Middle ($50K-$90K)",
O7994&lt;130000,"Middle ($90K-$130K)",
O7994&lt;170000,"Upper Middle ($130K-$170K)",
O7994&gt;=170000,"High Salary (&gt;$170K)"
)</f>
        <v>Middle ($90K-$130K)</v>
      </c>
      <c r="R7994" t="str" cm="1">
        <f t="array" ref="R7994">_xlfn.IFS(
G7994&lt;=2,"New Customers (0-2Y)",
G7994&lt;=5,"Growing Customers (3-5Y)",
G7994&lt;=8,"Established Customers (6-8Y)",
G7994&lt;=10,"Loyal Customers (9-10Y)"
)</f>
        <v>Established Customers (6-8Y)</v>
      </c>
    </row>
    <row r="7995" spans="1:18" x14ac:dyDescent="0.35">
      <c r="A7995">
        <v>15754494</v>
      </c>
      <c r="B7995" t="s">
        <v>2633</v>
      </c>
      <c r="C7995" t="s">
        <v>17</v>
      </c>
      <c r="D7995" t="s">
        <v>18</v>
      </c>
      <c r="E7995">
        <v>33</v>
      </c>
      <c r="F7995" t="s">
        <v>19</v>
      </c>
      <c r="G7995">
        <v>4</v>
      </c>
      <c r="H7995" s="4">
        <v>152805.04999999999</v>
      </c>
      <c r="I7995" t="s">
        <v>33</v>
      </c>
      <c r="J7995">
        <v>1</v>
      </c>
      <c r="K7995">
        <v>585</v>
      </c>
      <c r="L7995" t="s">
        <v>31</v>
      </c>
      <c r="M7995" t="s">
        <v>21</v>
      </c>
      <c r="N7995" t="s">
        <v>32</v>
      </c>
      <c r="O7995" s="4">
        <v>63239.65</v>
      </c>
      <c r="P7995" t="s">
        <v>28</v>
      </c>
      <c r="Q7995" t="str" cm="1">
        <f t="array" ref="Q7995">_xlfn.IFS(
O7995&lt;50000,"Low Salary (&lt;$50K)",
O7995&lt;90000,"Lower Middle ($50K-$90K)",
O7995&lt;130000,"Middle ($90K-$130K)",
O7995&lt;170000,"Upper Middle ($130K-$170K)",
O7995&gt;=170000,"High Salary (&gt;$170K)"
)</f>
        <v>Lower Middle ($50K-$90K)</v>
      </c>
      <c r="R7995" t="str" cm="1">
        <f t="array" ref="R7995">_xlfn.IFS(
G7995&lt;=2,"New Customers (0-2Y)",
G7995&lt;=5,"Growing Customers (3-5Y)",
G7995&lt;=8,"Established Customers (6-8Y)",
G7995&lt;=10,"Loyal Customers (9-10Y)"
)</f>
        <v>Growing Customers (3-5Y)</v>
      </c>
    </row>
    <row r="7996" spans="1:18" x14ac:dyDescent="0.35">
      <c r="A7996">
        <v>15713440</v>
      </c>
      <c r="B7996" t="s">
        <v>1942</v>
      </c>
      <c r="C7996" t="s">
        <v>42</v>
      </c>
      <c r="D7996" t="s">
        <v>18</v>
      </c>
      <c r="E7996">
        <v>21</v>
      </c>
      <c r="F7996" t="s">
        <v>43</v>
      </c>
      <c r="G7996">
        <v>1</v>
      </c>
      <c r="H7996" s="4">
        <v>151701.45000000001</v>
      </c>
      <c r="I7996" t="s">
        <v>33</v>
      </c>
      <c r="J7996">
        <v>3</v>
      </c>
      <c r="K7996">
        <v>519</v>
      </c>
      <c r="L7996" t="s">
        <v>31</v>
      </c>
      <c r="M7996" t="s">
        <v>21</v>
      </c>
      <c r="N7996" t="s">
        <v>22</v>
      </c>
      <c r="O7996" s="4">
        <v>170138.68</v>
      </c>
      <c r="P7996" t="s">
        <v>23</v>
      </c>
      <c r="Q7996" t="str" cm="1">
        <f t="array" ref="Q7996">_xlfn.IFS(
O7996&lt;50000,"Low Salary (&lt;$50K)",
O7996&lt;90000,"Lower Middle ($50K-$90K)",
O7996&lt;130000,"Middle ($90K-$130K)",
O7996&lt;170000,"Upper Middle ($130K-$170K)",
O7996&gt;=170000,"High Salary (&gt;$170K)"
)</f>
        <v>High Salary (&gt;$170K)</v>
      </c>
      <c r="R7996" t="str" cm="1">
        <f t="array" ref="R7996">_xlfn.IFS(
G7996&lt;=2,"New Customers (0-2Y)",
G7996&lt;=5,"Growing Customers (3-5Y)",
G7996&lt;=8,"Established Customers (6-8Y)",
G7996&lt;=10,"Loyal Customers (9-10Y)"
)</f>
        <v>New Customers (0-2Y)</v>
      </c>
    </row>
    <row r="7997" spans="1:18" x14ac:dyDescent="0.35">
      <c r="A7997">
        <v>15803479</v>
      </c>
      <c r="B7997" t="s">
        <v>866</v>
      </c>
      <c r="C7997" t="s">
        <v>17</v>
      </c>
      <c r="D7997" t="s">
        <v>18</v>
      </c>
      <c r="E7997">
        <v>67</v>
      </c>
      <c r="F7997" t="s">
        <v>2967</v>
      </c>
      <c r="G7997">
        <v>1</v>
      </c>
      <c r="H7997" s="4">
        <v>0</v>
      </c>
      <c r="I7997" t="s">
        <v>24</v>
      </c>
      <c r="J7997">
        <v>2</v>
      </c>
      <c r="K7997">
        <v>708</v>
      </c>
      <c r="L7997" t="s">
        <v>35</v>
      </c>
      <c r="M7997" t="s">
        <v>27</v>
      </c>
      <c r="N7997" t="s">
        <v>22</v>
      </c>
      <c r="O7997" s="4">
        <v>3837.08</v>
      </c>
      <c r="P7997" t="s">
        <v>28</v>
      </c>
      <c r="Q7997" t="str" cm="1">
        <f t="array" ref="Q7997">_xlfn.IFS(
O7997&lt;50000,"Low Salary (&lt;$50K)",
O7997&lt;90000,"Lower Middle ($50K-$90K)",
O7997&lt;130000,"Middle ($90K-$130K)",
O7997&lt;170000,"Upper Middle ($130K-$170K)",
O7997&gt;=170000,"High Salary (&gt;$170K)"
)</f>
        <v>Low Salary (&lt;$50K)</v>
      </c>
      <c r="R7997" t="str" cm="1">
        <f t="array" ref="R7997">_xlfn.IFS(
G7997&lt;=2,"New Customers (0-2Y)",
G7997&lt;=5,"Growing Customers (3-5Y)",
G7997&lt;=8,"Established Customers (6-8Y)",
G7997&lt;=10,"Loyal Customers (9-10Y)"
)</f>
        <v>New Customers (0-2Y)</v>
      </c>
    </row>
    <row r="7998" spans="1:18" x14ac:dyDescent="0.35">
      <c r="A7998">
        <v>15709639</v>
      </c>
      <c r="B7998" t="s">
        <v>1085</v>
      </c>
      <c r="C7998" t="s">
        <v>17</v>
      </c>
      <c r="D7998" t="s">
        <v>18</v>
      </c>
      <c r="E7998">
        <v>22</v>
      </c>
      <c r="F7998" t="s">
        <v>43</v>
      </c>
      <c r="G7998">
        <v>5</v>
      </c>
      <c r="H7998" s="4">
        <v>112465.06</v>
      </c>
      <c r="I7998" t="s">
        <v>33</v>
      </c>
      <c r="J7998">
        <v>1</v>
      </c>
      <c r="K7998">
        <v>717</v>
      </c>
      <c r="L7998" t="s">
        <v>35</v>
      </c>
      <c r="M7998" t="s">
        <v>21</v>
      </c>
      <c r="N7998" t="s">
        <v>22</v>
      </c>
      <c r="O7998" s="4">
        <v>92977.75</v>
      </c>
      <c r="P7998" t="s">
        <v>28</v>
      </c>
      <c r="Q7998" t="str" cm="1">
        <f t="array" ref="Q7998">_xlfn.IFS(
O7998&lt;50000,"Low Salary (&lt;$50K)",
O7998&lt;90000,"Lower Middle ($50K-$90K)",
O7998&lt;130000,"Middle ($90K-$130K)",
O7998&lt;170000,"Upper Middle ($130K-$170K)",
O7998&gt;=170000,"High Salary (&gt;$170K)"
)</f>
        <v>Middle ($90K-$130K)</v>
      </c>
      <c r="R7998" t="str" cm="1">
        <f t="array" ref="R7998">_xlfn.IFS(
G7998&lt;=2,"New Customers (0-2Y)",
G7998&lt;=5,"Growing Customers (3-5Y)",
G7998&lt;=8,"Established Customers (6-8Y)",
G7998&lt;=10,"Loyal Customers (9-10Y)"
)</f>
        <v>Growing Customers (3-5Y)</v>
      </c>
    </row>
    <row r="7999" spans="1:18" x14ac:dyDescent="0.35">
      <c r="A7999">
        <v>15601719</v>
      </c>
      <c r="B7999" t="s">
        <v>1121</v>
      </c>
      <c r="C7999" t="s">
        <v>42</v>
      </c>
      <c r="D7999" t="s">
        <v>39</v>
      </c>
      <c r="E7999">
        <v>24</v>
      </c>
      <c r="F7999" t="s">
        <v>43</v>
      </c>
      <c r="G7999">
        <v>6</v>
      </c>
      <c r="H7999" s="4">
        <v>156007.09</v>
      </c>
      <c r="I7999" t="s">
        <v>33</v>
      </c>
      <c r="J7999">
        <v>1</v>
      </c>
      <c r="K7999">
        <v>465</v>
      </c>
      <c r="L7999" t="s">
        <v>44</v>
      </c>
      <c r="M7999" t="s">
        <v>21</v>
      </c>
      <c r="N7999" t="s">
        <v>32</v>
      </c>
      <c r="O7999" s="4">
        <v>191368.37</v>
      </c>
      <c r="P7999" t="s">
        <v>28</v>
      </c>
      <c r="Q7999" t="str" cm="1">
        <f t="array" ref="Q7999">_xlfn.IFS(
O7999&lt;50000,"Low Salary (&lt;$50K)",
O7999&lt;90000,"Lower Middle ($50K-$90K)",
O7999&lt;130000,"Middle ($90K-$130K)",
O7999&lt;170000,"Upper Middle ($130K-$170K)",
O7999&gt;=170000,"High Salary (&gt;$170K)"
)</f>
        <v>High Salary (&gt;$170K)</v>
      </c>
      <c r="R7999" t="str" cm="1">
        <f t="array" ref="R7999">_xlfn.IFS(
G7999&lt;=2,"New Customers (0-2Y)",
G7999&lt;=5,"Growing Customers (3-5Y)",
G7999&lt;=8,"Established Customers (6-8Y)",
G7999&lt;=10,"Loyal Customers (9-10Y)"
)</f>
        <v>Established Customers (6-8Y)</v>
      </c>
    </row>
    <row r="8000" spans="1:18" x14ac:dyDescent="0.35">
      <c r="A8000">
        <v>15772482</v>
      </c>
      <c r="B8000" t="s">
        <v>2135</v>
      </c>
      <c r="C8000" t="s">
        <v>42</v>
      </c>
      <c r="D8000" t="s">
        <v>39</v>
      </c>
      <c r="E8000">
        <v>28</v>
      </c>
      <c r="F8000" t="s">
        <v>43</v>
      </c>
      <c r="G8000">
        <v>3</v>
      </c>
      <c r="H8000" s="4">
        <v>132405.51999999999</v>
      </c>
      <c r="I8000" t="s">
        <v>33</v>
      </c>
      <c r="J8000">
        <v>3</v>
      </c>
      <c r="K8000">
        <v>829</v>
      </c>
      <c r="L8000" t="s">
        <v>37</v>
      </c>
      <c r="M8000" t="s">
        <v>21</v>
      </c>
      <c r="N8000" t="s">
        <v>32</v>
      </c>
      <c r="O8000" s="4">
        <v>104889.2</v>
      </c>
      <c r="P8000" t="s">
        <v>23</v>
      </c>
      <c r="Q8000" t="str" cm="1">
        <f t="array" ref="Q8000">_xlfn.IFS(
O8000&lt;50000,"Low Salary (&lt;$50K)",
O8000&lt;90000,"Lower Middle ($50K-$90K)",
O8000&lt;130000,"Middle ($90K-$130K)",
O8000&lt;170000,"Upper Middle ($130K-$170K)",
O8000&gt;=170000,"High Salary (&gt;$170K)"
)</f>
        <v>Middle ($90K-$130K)</v>
      </c>
      <c r="R8000" t="str" cm="1">
        <f t="array" ref="R8000">_xlfn.IFS(
G8000&lt;=2,"New Customers (0-2Y)",
G8000&lt;=5,"Growing Customers (3-5Y)",
G8000&lt;=8,"Established Customers (6-8Y)",
G8000&lt;=10,"Loyal Customers (9-10Y)"
)</f>
        <v>Growing Customers (3-5Y)</v>
      </c>
    </row>
    <row r="8001" spans="1:18" x14ac:dyDescent="0.35">
      <c r="A8001">
        <v>15591489</v>
      </c>
      <c r="B8001" t="s">
        <v>804</v>
      </c>
      <c r="C8001" t="s">
        <v>17</v>
      </c>
      <c r="D8001" t="s">
        <v>39</v>
      </c>
      <c r="E8001">
        <v>26</v>
      </c>
      <c r="F8001" t="s">
        <v>43</v>
      </c>
      <c r="G8001">
        <v>5</v>
      </c>
      <c r="H8001" s="4">
        <v>142662.68</v>
      </c>
      <c r="I8001" t="s">
        <v>33</v>
      </c>
      <c r="J8001">
        <v>1</v>
      </c>
      <c r="K8001">
        <v>826</v>
      </c>
      <c r="L8001" t="s">
        <v>37</v>
      </c>
      <c r="M8001" t="s">
        <v>27</v>
      </c>
      <c r="N8001" t="s">
        <v>32</v>
      </c>
      <c r="O8001" s="4">
        <v>60285.3</v>
      </c>
      <c r="P8001" t="s">
        <v>28</v>
      </c>
      <c r="Q8001" t="str" cm="1">
        <f t="array" ref="Q8001">_xlfn.IFS(
O8001&lt;50000,"Low Salary (&lt;$50K)",
O8001&lt;90000,"Lower Middle ($50K-$90K)",
O8001&lt;130000,"Middle ($90K-$130K)",
O8001&lt;170000,"Upper Middle ($130K-$170K)",
O8001&gt;=170000,"High Salary (&gt;$170K)"
)</f>
        <v>Lower Middle ($50K-$90K)</v>
      </c>
      <c r="R8001" t="str" cm="1">
        <f t="array" ref="R8001">_xlfn.IFS(
G8001&lt;=2,"New Customers (0-2Y)",
G8001&lt;=5,"Growing Customers (3-5Y)",
G8001&lt;=8,"Established Customers (6-8Y)",
G8001&lt;=10,"Loyal Customers (9-10Y)"
)</f>
        <v>Growing Customers (3-5Y)</v>
      </c>
    </row>
    <row r="8002" spans="1:18" x14ac:dyDescent="0.35">
      <c r="A8002">
        <v>15629002</v>
      </c>
      <c r="B8002" t="s">
        <v>797</v>
      </c>
      <c r="C8002" t="s">
        <v>42</v>
      </c>
      <c r="D8002" t="s">
        <v>39</v>
      </c>
      <c r="E8002">
        <v>36</v>
      </c>
      <c r="F8002" t="s">
        <v>19</v>
      </c>
      <c r="G8002">
        <v>8</v>
      </c>
      <c r="H8002" s="4">
        <v>102603.3</v>
      </c>
      <c r="I8002" t="s">
        <v>33</v>
      </c>
      <c r="J8002">
        <v>2</v>
      </c>
      <c r="K8002">
        <v>747</v>
      </c>
      <c r="L8002" t="s">
        <v>35</v>
      </c>
      <c r="M8002" t="s">
        <v>21</v>
      </c>
      <c r="N8002" t="s">
        <v>22</v>
      </c>
      <c r="O8002" s="4">
        <v>180693.61</v>
      </c>
      <c r="P8002" t="s">
        <v>28</v>
      </c>
      <c r="Q8002" t="str" cm="1">
        <f t="array" ref="Q8002">_xlfn.IFS(
O8002&lt;50000,"Low Salary (&lt;$50K)",
O8002&lt;90000,"Lower Middle ($50K-$90K)",
O8002&lt;130000,"Middle ($90K-$130K)",
O8002&lt;170000,"Upper Middle ($130K-$170K)",
O8002&gt;=170000,"High Salary (&gt;$170K)"
)</f>
        <v>High Salary (&gt;$170K)</v>
      </c>
      <c r="R8002" t="str" cm="1">
        <f t="array" ref="R8002">_xlfn.IFS(
G8002&lt;=2,"New Customers (0-2Y)",
G8002&lt;=5,"Growing Customers (3-5Y)",
G8002&lt;=8,"Established Customers (6-8Y)",
G8002&lt;=10,"Loyal Customers (9-10Y)"
)</f>
        <v>Established Customers (6-8Y)</v>
      </c>
    </row>
    <row r="8003" spans="1:18" x14ac:dyDescent="0.35">
      <c r="A8003">
        <v>15798053</v>
      </c>
      <c r="B8003" t="s">
        <v>299</v>
      </c>
      <c r="C8003" t="s">
        <v>26</v>
      </c>
      <c r="D8003" t="s">
        <v>39</v>
      </c>
      <c r="E8003">
        <v>32</v>
      </c>
      <c r="F8003" t="s">
        <v>19</v>
      </c>
      <c r="G8003">
        <v>9</v>
      </c>
      <c r="H8003" s="4">
        <v>0</v>
      </c>
      <c r="I8003" t="s">
        <v>24</v>
      </c>
      <c r="J8003">
        <v>2</v>
      </c>
      <c r="K8003">
        <v>707</v>
      </c>
      <c r="L8003" t="s">
        <v>35</v>
      </c>
      <c r="M8003" t="s">
        <v>21</v>
      </c>
      <c r="N8003" t="s">
        <v>32</v>
      </c>
      <c r="O8003" s="4">
        <v>126475.79</v>
      </c>
      <c r="P8003" t="s">
        <v>28</v>
      </c>
      <c r="Q8003" t="str" cm="1">
        <f t="array" ref="Q8003">_xlfn.IFS(
O8003&lt;50000,"Low Salary (&lt;$50K)",
O8003&lt;90000,"Lower Middle ($50K-$90K)",
O8003&lt;130000,"Middle ($90K-$130K)",
O8003&lt;170000,"Upper Middle ($130K-$170K)",
O8003&gt;=170000,"High Salary (&gt;$170K)"
)</f>
        <v>Middle ($90K-$130K)</v>
      </c>
      <c r="R8003" t="str" cm="1">
        <f t="array" ref="R8003">_xlfn.IFS(
G8003&lt;=2,"New Customers (0-2Y)",
G8003&lt;=5,"Growing Customers (3-5Y)",
G8003&lt;=8,"Established Customers (6-8Y)",
G8003&lt;=10,"Loyal Customers (9-10Y)"
)</f>
        <v>Loyal Customers (9-10Y)</v>
      </c>
    </row>
    <row r="8004" spans="1:18" x14ac:dyDescent="0.35">
      <c r="A8004">
        <v>15753895</v>
      </c>
      <c r="B8004" t="s">
        <v>2634</v>
      </c>
      <c r="C8004" t="s">
        <v>26</v>
      </c>
      <c r="D8004" t="s">
        <v>39</v>
      </c>
      <c r="E8004">
        <v>37</v>
      </c>
      <c r="F8004" t="s">
        <v>19</v>
      </c>
      <c r="G8004">
        <v>1</v>
      </c>
      <c r="H8004" s="4">
        <v>0</v>
      </c>
      <c r="I8004" t="s">
        <v>24</v>
      </c>
      <c r="J8004">
        <v>2</v>
      </c>
      <c r="K8004">
        <v>590</v>
      </c>
      <c r="L8004" t="s">
        <v>31</v>
      </c>
      <c r="M8004" t="s">
        <v>27</v>
      </c>
      <c r="N8004" t="s">
        <v>32</v>
      </c>
      <c r="O8004" s="4">
        <v>133535.99</v>
      </c>
      <c r="P8004" t="s">
        <v>28</v>
      </c>
      <c r="Q8004" t="str" cm="1">
        <f t="array" ref="Q8004">_xlfn.IFS(
O8004&lt;50000,"Low Salary (&lt;$50K)",
O8004&lt;90000,"Lower Middle ($50K-$90K)",
O8004&lt;130000,"Middle ($90K-$130K)",
O8004&lt;170000,"Upper Middle ($130K-$170K)",
O8004&gt;=170000,"High Salary (&gt;$170K)"
)</f>
        <v>Upper Middle ($130K-$170K)</v>
      </c>
      <c r="R8004" t="str" cm="1">
        <f t="array" ref="R8004">_xlfn.IFS(
G8004&lt;=2,"New Customers (0-2Y)",
G8004&lt;=5,"Growing Customers (3-5Y)",
G8004&lt;=8,"Established Customers (6-8Y)",
G8004&lt;=10,"Loyal Customers (9-10Y)"
)</f>
        <v>New Customers (0-2Y)</v>
      </c>
    </row>
    <row r="8005" spans="1:18" x14ac:dyDescent="0.35">
      <c r="A8005">
        <v>15595426</v>
      </c>
      <c r="B8005" t="s">
        <v>174</v>
      </c>
      <c r="C8005" t="s">
        <v>26</v>
      </c>
      <c r="D8005" t="s">
        <v>39</v>
      </c>
      <c r="E8005">
        <v>57</v>
      </c>
      <c r="F8005" t="s">
        <v>19</v>
      </c>
      <c r="G8005">
        <v>6</v>
      </c>
      <c r="H8005" s="4">
        <v>105000.85</v>
      </c>
      <c r="I8005" t="s">
        <v>33</v>
      </c>
      <c r="J8005">
        <v>2</v>
      </c>
      <c r="K8005">
        <v>603</v>
      </c>
      <c r="L8005" t="s">
        <v>20</v>
      </c>
      <c r="M8005" t="s">
        <v>21</v>
      </c>
      <c r="N8005" t="s">
        <v>22</v>
      </c>
      <c r="O8005" s="4">
        <v>87412.24</v>
      </c>
      <c r="P8005" t="s">
        <v>23</v>
      </c>
      <c r="Q8005" t="str" cm="1">
        <f t="array" ref="Q8005">_xlfn.IFS(
O8005&lt;50000,"Low Salary (&lt;$50K)",
O8005&lt;90000,"Lower Middle ($50K-$90K)",
O8005&lt;130000,"Middle ($90K-$130K)",
O8005&lt;170000,"Upper Middle ($130K-$170K)",
O8005&gt;=170000,"High Salary (&gt;$170K)"
)</f>
        <v>Lower Middle ($50K-$90K)</v>
      </c>
      <c r="R8005" t="str" cm="1">
        <f t="array" ref="R8005">_xlfn.IFS(
G8005&lt;=2,"New Customers (0-2Y)",
G8005&lt;=5,"Growing Customers (3-5Y)",
G8005&lt;=8,"Established Customers (6-8Y)",
G8005&lt;=10,"Loyal Customers (9-10Y)"
)</f>
        <v>Established Customers (6-8Y)</v>
      </c>
    </row>
    <row r="8006" spans="1:18" x14ac:dyDescent="0.35">
      <c r="A8006">
        <v>15645815</v>
      </c>
      <c r="B8006" t="s">
        <v>118</v>
      </c>
      <c r="C8006" t="s">
        <v>17</v>
      </c>
      <c r="D8006" t="s">
        <v>39</v>
      </c>
      <c r="E8006">
        <v>45</v>
      </c>
      <c r="F8006" t="s">
        <v>19</v>
      </c>
      <c r="G8006">
        <v>5</v>
      </c>
      <c r="H8006" s="4">
        <v>0</v>
      </c>
      <c r="I8006" t="s">
        <v>24</v>
      </c>
      <c r="J8006">
        <v>2</v>
      </c>
      <c r="K8006">
        <v>615</v>
      </c>
      <c r="L8006" t="s">
        <v>20</v>
      </c>
      <c r="M8006" t="s">
        <v>21</v>
      </c>
      <c r="N8006" t="s">
        <v>22</v>
      </c>
      <c r="O8006" s="4">
        <v>164886.64000000001</v>
      </c>
      <c r="P8006" t="s">
        <v>28</v>
      </c>
      <c r="Q8006" t="str" cm="1">
        <f t="array" ref="Q8006">_xlfn.IFS(
O8006&lt;50000,"Low Salary (&lt;$50K)",
O8006&lt;90000,"Lower Middle ($50K-$90K)",
O8006&lt;130000,"Middle ($90K-$130K)",
O8006&lt;170000,"Upper Middle ($130K-$170K)",
O8006&gt;=170000,"High Salary (&gt;$170K)"
)</f>
        <v>Upper Middle ($130K-$170K)</v>
      </c>
      <c r="R8006" t="str" cm="1">
        <f t="array" ref="R8006">_xlfn.IFS(
G8006&lt;=2,"New Customers (0-2Y)",
G8006&lt;=5,"Growing Customers (3-5Y)",
G8006&lt;=8,"Established Customers (6-8Y)",
G8006&lt;=10,"Loyal Customers (9-10Y)"
)</f>
        <v>Growing Customers (3-5Y)</v>
      </c>
    </row>
    <row r="8007" spans="1:18" x14ac:dyDescent="0.35">
      <c r="A8007">
        <v>15632848</v>
      </c>
      <c r="B8007" t="s">
        <v>843</v>
      </c>
      <c r="C8007" t="s">
        <v>17</v>
      </c>
      <c r="D8007" t="s">
        <v>18</v>
      </c>
      <c r="E8007">
        <v>36</v>
      </c>
      <c r="F8007" t="s">
        <v>19</v>
      </c>
      <c r="G8007">
        <v>1</v>
      </c>
      <c r="H8007" s="4">
        <v>69518.95</v>
      </c>
      <c r="I8007" t="s">
        <v>29</v>
      </c>
      <c r="J8007">
        <v>1</v>
      </c>
      <c r="K8007">
        <v>634</v>
      </c>
      <c r="L8007" t="s">
        <v>20</v>
      </c>
      <c r="M8007" t="s">
        <v>21</v>
      </c>
      <c r="N8007" t="s">
        <v>32</v>
      </c>
      <c r="O8007" s="4">
        <v>116238.39</v>
      </c>
      <c r="P8007" t="s">
        <v>28</v>
      </c>
      <c r="Q8007" t="str" cm="1">
        <f t="array" ref="Q8007">_xlfn.IFS(
O8007&lt;50000,"Low Salary (&lt;$50K)",
O8007&lt;90000,"Lower Middle ($50K-$90K)",
O8007&lt;130000,"Middle ($90K-$130K)",
O8007&lt;170000,"Upper Middle ($130K-$170K)",
O8007&gt;=170000,"High Salary (&gt;$170K)"
)</f>
        <v>Middle ($90K-$130K)</v>
      </c>
      <c r="R8007" t="str" cm="1">
        <f t="array" ref="R8007">_xlfn.IFS(
G8007&lt;=2,"New Customers (0-2Y)",
G8007&lt;=5,"Growing Customers (3-5Y)",
G8007&lt;=8,"Established Customers (6-8Y)",
G8007&lt;=10,"Loyal Customers (9-10Y)"
)</f>
        <v>New Customers (0-2Y)</v>
      </c>
    </row>
    <row r="8008" spans="1:18" x14ac:dyDescent="0.35">
      <c r="A8008">
        <v>15703068</v>
      </c>
      <c r="B8008" t="s">
        <v>1517</v>
      </c>
      <c r="C8008" t="s">
        <v>42</v>
      </c>
      <c r="D8008" t="s">
        <v>39</v>
      </c>
      <c r="E8008">
        <v>41</v>
      </c>
      <c r="F8008" t="s">
        <v>19</v>
      </c>
      <c r="G8008">
        <v>8</v>
      </c>
      <c r="H8008" s="4">
        <v>126145.54</v>
      </c>
      <c r="I8008" t="s">
        <v>33</v>
      </c>
      <c r="J8008">
        <v>2</v>
      </c>
      <c r="K8008">
        <v>716</v>
      </c>
      <c r="L8008" t="s">
        <v>35</v>
      </c>
      <c r="M8008" t="s">
        <v>21</v>
      </c>
      <c r="N8008" t="s">
        <v>22</v>
      </c>
      <c r="O8008" s="4">
        <v>138051.19</v>
      </c>
      <c r="P8008" t="s">
        <v>28</v>
      </c>
      <c r="Q8008" t="str" cm="1">
        <f t="array" ref="Q8008">_xlfn.IFS(
O8008&lt;50000,"Low Salary (&lt;$50K)",
O8008&lt;90000,"Lower Middle ($50K-$90K)",
O8008&lt;130000,"Middle ($90K-$130K)",
O8008&lt;170000,"Upper Middle ($130K-$170K)",
O8008&gt;=170000,"High Salary (&gt;$170K)"
)</f>
        <v>Upper Middle ($130K-$170K)</v>
      </c>
      <c r="R8008" t="str" cm="1">
        <f t="array" ref="R8008">_xlfn.IFS(
G8008&lt;=2,"New Customers (0-2Y)",
G8008&lt;=5,"Growing Customers (3-5Y)",
G8008&lt;=8,"Established Customers (6-8Y)",
G8008&lt;=10,"Loyal Customers (9-10Y)"
)</f>
        <v>Established Customers (6-8Y)</v>
      </c>
    </row>
    <row r="8009" spans="1:18" x14ac:dyDescent="0.35">
      <c r="A8009">
        <v>15791513</v>
      </c>
      <c r="B8009" t="s">
        <v>772</v>
      </c>
      <c r="C8009" t="s">
        <v>17</v>
      </c>
      <c r="D8009" t="s">
        <v>39</v>
      </c>
      <c r="E8009">
        <v>41</v>
      </c>
      <c r="F8009" t="s">
        <v>19</v>
      </c>
      <c r="G8009">
        <v>4</v>
      </c>
      <c r="H8009" s="4">
        <v>138937.35</v>
      </c>
      <c r="I8009" t="s">
        <v>33</v>
      </c>
      <c r="J8009">
        <v>1</v>
      </c>
      <c r="K8009">
        <v>647</v>
      </c>
      <c r="L8009" t="s">
        <v>20</v>
      </c>
      <c r="M8009" t="s">
        <v>21</v>
      </c>
      <c r="N8009" t="s">
        <v>22</v>
      </c>
      <c r="O8009" s="4">
        <v>101617.64</v>
      </c>
      <c r="P8009" t="s">
        <v>23</v>
      </c>
      <c r="Q8009" t="str" cm="1">
        <f t="array" ref="Q8009">_xlfn.IFS(
O8009&lt;50000,"Low Salary (&lt;$50K)",
O8009&lt;90000,"Lower Middle ($50K-$90K)",
O8009&lt;130000,"Middle ($90K-$130K)",
O8009&lt;170000,"Upper Middle ($130K-$170K)",
O8009&gt;=170000,"High Salary (&gt;$170K)"
)</f>
        <v>Middle ($90K-$130K)</v>
      </c>
      <c r="R8009" t="str" cm="1">
        <f t="array" ref="R8009">_xlfn.IFS(
G8009&lt;=2,"New Customers (0-2Y)",
G8009&lt;=5,"Growing Customers (3-5Y)",
G8009&lt;=8,"Established Customers (6-8Y)",
G8009&lt;=10,"Loyal Customers (9-10Y)"
)</f>
        <v>Growing Customers (3-5Y)</v>
      </c>
    </row>
    <row r="8010" spans="1:18" x14ac:dyDescent="0.35">
      <c r="A8010">
        <v>15587210</v>
      </c>
      <c r="B8010" t="s">
        <v>1741</v>
      </c>
      <c r="C8010" t="s">
        <v>42</v>
      </c>
      <c r="D8010" t="s">
        <v>18</v>
      </c>
      <c r="E8010">
        <v>44</v>
      </c>
      <c r="F8010" t="s">
        <v>19</v>
      </c>
      <c r="G8010">
        <v>10</v>
      </c>
      <c r="H8010" s="4">
        <v>113581.98</v>
      </c>
      <c r="I8010" t="s">
        <v>33</v>
      </c>
      <c r="J8010">
        <v>1</v>
      </c>
      <c r="K8010">
        <v>591</v>
      </c>
      <c r="L8010" t="s">
        <v>31</v>
      </c>
      <c r="M8010" t="s">
        <v>21</v>
      </c>
      <c r="N8010" t="s">
        <v>32</v>
      </c>
      <c r="O8010" s="4">
        <v>1985.41</v>
      </c>
      <c r="P8010" t="s">
        <v>28</v>
      </c>
      <c r="Q8010" t="str" cm="1">
        <f t="array" ref="Q8010">_xlfn.IFS(
O8010&lt;50000,"Low Salary (&lt;$50K)",
O8010&lt;90000,"Lower Middle ($50K-$90K)",
O8010&lt;130000,"Middle ($90K-$130K)",
O8010&lt;170000,"Upper Middle ($130K-$170K)",
O8010&gt;=170000,"High Salary (&gt;$170K)"
)</f>
        <v>Low Salary (&lt;$50K)</v>
      </c>
      <c r="R8010" t="str" cm="1">
        <f t="array" ref="R8010">_xlfn.IFS(
G8010&lt;=2,"New Customers (0-2Y)",
G8010&lt;=5,"Growing Customers (3-5Y)",
G8010&lt;=8,"Established Customers (6-8Y)",
G8010&lt;=10,"Loyal Customers (9-10Y)"
)</f>
        <v>Loyal Customers (9-10Y)</v>
      </c>
    </row>
    <row r="8011" spans="1:18" x14ac:dyDescent="0.35">
      <c r="A8011">
        <v>15793803</v>
      </c>
      <c r="B8011" t="s">
        <v>193</v>
      </c>
      <c r="C8011" t="s">
        <v>17</v>
      </c>
      <c r="D8011" t="s">
        <v>39</v>
      </c>
      <c r="E8011">
        <v>34</v>
      </c>
      <c r="F8011" t="s">
        <v>19</v>
      </c>
      <c r="G8011">
        <v>1</v>
      </c>
      <c r="H8011" s="4">
        <v>112572.39</v>
      </c>
      <c r="I8011" t="s">
        <v>33</v>
      </c>
      <c r="J8011">
        <v>1</v>
      </c>
      <c r="K8011">
        <v>574</v>
      </c>
      <c r="L8011" t="s">
        <v>31</v>
      </c>
      <c r="M8011" t="s">
        <v>27</v>
      </c>
      <c r="N8011" t="s">
        <v>32</v>
      </c>
      <c r="O8011" s="4">
        <v>165626.6</v>
      </c>
      <c r="P8011" t="s">
        <v>28</v>
      </c>
      <c r="Q8011" t="str" cm="1">
        <f t="array" ref="Q8011">_xlfn.IFS(
O8011&lt;50000,"Low Salary (&lt;$50K)",
O8011&lt;90000,"Lower Middle ($50K-$90K)",
O8011&lt;130000,"Middle ($90K-$130K)",
O8011&lt;170000,"Upper Middle ($130K-$170K)",
O8011&gt;=170000,"High Salary (&gt;$170K)"
)</f>
        <v>Upper Middle ($130K-$170K)</v>
      </c>
      <c r="R8011" t="str" cm="1">
        <f t="array" ref="R8011">_xlfn.IFS(
G8011&lt;=2,"New Customers (0-2Y)",
G8011&lt;=5,"Growing Customers (3-5Y)",
G8011&lt;=8,"Established Customers (6-8Y)",
G8011&lt;=10,"Loyal Customers (9-10Y)"
)</f>
        <v>New Customers (0-2Y)</v>
      </c>
    </row>
    <row r="8012" spans="1:18" x14ac:dyDescent="0.35">
      <c r="A8012">
        <v>15787756</v>
      </c>
      <c r="B8012" t="s">
        <v>1487</v>
      </c>
      <c r="C8012" t="s">
        <v>42</v>
      </c>
      <c r="D8012" t="s">
        <v>39</v>
      </c>
      <c r="E8012">
        <v>51</v>
      </c>
      <c r="F8012" t="s">
        <v>19</v>
      </c>
      <c r="G8012">
        <v>10</v>
      </c>
      <c r="H8012" s="4">
        <v>114514.71</v>
      </c>
      <c r="I8012" t="s">
        <v>33</v>
      </c>
      <c r="J8012">
        <v>2</v>
      </c>
      <c r="K8012">
        <v>467</v>
      </c>
      <c r="L8012" t="s">
        <v>44</v>
      </c>
      <c r="M8012" t="s">
        <v>21</v>
      </c>
      <c r="N8012" t="s">
        <v>32</v>
      </c>
      <c r="O8012" s="4">
        <v>177784.68</v>
      </c>
      <c r="P8012" t="s">
        <v>23</v>
      </c>
      <c r="Q8012" t="str" cm="1">
        <f t="array" ref="Q8012">_xlfn.IFS(
O8012&lt;50000,"Low Salary (&lt;$50K)",
O8012&lt;90000,"Lower Middle ($50K-$90K)",
O8012&lt;130000,"Middle ($90K-$130K)",
O8012&lt;170000,"Upper Middle ($130K-$170K)",
O8012&gt;=170000,"High Salary (&gt;$170K)"
)</f>
        <v>High Salary (&gt;$170K)</v>
      </c>
      <c r="R8012" t="str" cm="1">
        <f t="array" ref="R8012">_xlfn.IFS(
G8012&lt;=2,"New Customers (0-2Y)",
G8012&lt;=5,"Growing Customers (3-5Y)",
G8012&lt;=8,"Established Customers (6-8Y)",
G8012&lt;=10,"Loyal Customers (9-10Y)"
)</f>
        <v>Loyal Customers (9-10Y)</v>
      </c>
    </row>
    <row r="8013" spans="1:18" x14ac:dyDescent="0.35">
      <c r="A8013">
        <v>15723437</v>
      </c>
      <c r="B8013" t="s">
        <v>423</v>
      </c>
      <c r="C8013" t="s">
        <v>17</v>
      </c>
      <c r="D8013" t="s">
        <v>18</v>
      </c>
      <c r="E8013">
        <v>35</v>
      </c>
      <c r="F8013" t="s">
        <v>19</v>
      </c>
      <c r="G8013">
        <v>2</v>
      </c>
      <c r="H8013" s="4">
        <v>0</v>
      </c>
      <c r="I8013" t="s">
        <v>24</v>
      </c>
      <c r="J8013">
        <v>2</v>
      </c>
      <c r="K8013">
        <v>701</v>
      </c>
      <c r="L8013" t="s">
        <v>35</v>
      </c>
      <c r="M8013" t="s">
        <v>21</v>
      </c>
      <c r="N8013" t="s">
        <v>22</v>
      </c>
      <c r="O8013" s="4">
        <v>65765.22</v>
      </c>
      <c r="P8013" t="s">
        <v>28</v>
      </c>
      <c r="Q8013" t="str" cm="1">
        <f t="array" ref="Q8013">_xlfn.IFS(
O8013&lt;50000,"Low Salary (&lt;$50K)",
O8013&lt;90000,"Lower Middle ($50K-$90K)",
O8013&lt;130000,"Middle ($90K-$130K)",
O8013&lt;170000,"Upper Middle ($130K-$170K)",
O8013&gt;=170000,"High Salary (&gt;$170K)"
)</f>
        <v>Lower Middle ($50K-$90K)</v>
      </c>
      <c r="R8013" t="str" cm="1">
        <f t="array" ref="R8013">_xlfn.IFS(
G8013&lt;=2,"New Customers (0-2Y)",
G8013&lt;=5,"Growing Customers (3-5Y)",
G8013&lt;=8,"Established Customers (6-8Y)",
G8013&lt;=10,"Loyal Customers (9-10Y)"
)</f>
        <v>New Customers (0-2Y)</v>
      </c>
    </row>
    <row r="8014" spans="1:18" x14ac:dyDescent="0.35">
      <c r="A8014">
        <v>15702715</v>
      </c>
      <c r="B8014" t="s">
        <v>572</v>
      </c>
      <c r="C8014" t="s">
        <v>17</v>
      </c>
      <c r="D8014" t="s">
        <v>18</v>
      </c>
      <c r="E8014">
        <v>34</v>
      </c>
      <c r="F8014" t="s">
        <v>19</v>
      </c>
      <c r="G8014">
        <v>10</v>
      </c>
      <c r="H8014" s="4">
        <v>0</v>
      </c>
      <c r="I8014" t="s">
        <v>24</v>
      </c>
      <c r="J8014">
        <v>2</v>
      </c>
      <c r="K8014">
        <v>747</v>
      </c>
      <c r="L8014" t="s">
        <v>35</v>
      </c>
      <c r="M8014" t="s">
        <v>21</v>
      </c>
      <c r="N8014" t="s">
        <v>22</v>
      </c>
      <c r="O8014" s="4">
        <v>50759.8</v>
      </c>
      <c r="P8014" t="s">
        <v>28</v>
      </c>
      <c r="Q8014" t="str" cm="1">
        <f t="array" ref="Q8014">_xlfn.IFS(
O8014&lt;50000,"Low Salary (&lt;$50K)",
O8014&lt;90000,"Lower Middle ($50K-$90K)",
O8014&lt;130000,"Middle ($90K-$130K)",
O8014&lt;170000,"Upper Middle ($130K-$170K)",
O8014&gt;=170000,"High Salary (&gt;$170K)"
)</f>
        <v>Lower Middle ($50K-$90K)</v>
      </c>
      <c r="R8014" t="str" cm="1">
        <f t="array" ref="R8014">_xlfn.IFS(
G8014&lt;=2,"New Customers (0-2Y)",
G8014&lt;=5,"Growing Customers (3-5Y)",
G8014&lt;=8,"Established Customers (6-8Y)",
G8014&lt;=10,"Loyal Customers (9-10Y)"
)</f>
        <v>Loyal Customers (9-10Y)</v>
      </c>
    </row>
    <row r="8015" spans="1:18" x14ac:dyDescent="0.35">
      <c r="A8015">
        <v>15809872</v>
      </c>
      <c r="B8015" t="s">
        <v>1973</v>
      </c>
      <c r="C8015" t="s">
        <v>17</v>
      </c>
      <c r="D8015" t="s">
        <v>39</v>
      </c>
      <c r="E8015">
        <v>32</v>
      </c>
      <c r="F8015" t="s">
        <v>19</v>
      </c>
      <c r="G8015">
        <v>2</v>
      </c>
      <c r="H8015" s="4">
        <v>84906.45</v>
      </c>
      <c r="I8015" t="s">
        <v>29</v>
      </c>
      <c r="J8015">
        <v>1</v>
      </c>
      <c r="K8015">
        <v>650</v>
      </c>
      <c r="L8015" t="s">
        <v>20</v>
      </c>
      <c r="M8015" t="s">
        <v>21</v>
      </c>
      <c r="N8015" t="s">
        <v>32</v>
      </c>
      <c r="O8015" s="4">
        <v>163216.48000000001</v>
      </c>
      <c r="P8015" t="s">
        <v>28</v>
      </c>
      <c r="Q8015" t="str" cm="1">
        <f t="array" ref="Q8015">_xlfn.IFS(
O8015&lt;50000,"Low Salary (&lt;$50K)",
O8015&lt;90000,"Lower Middle ($50K-$90K)",
O8015&lt;130000,"Middle ($90K-$130K)",
O8015&lt;170000,"Upper Middle ($130K-$170K)",
O8015&gt;=170000,"High Salary (&gt;$170K)"
)</f>
        <v>Upper Middle ($130K-$170K)</v>
      </c>
      <c r="R8015" t="str" cm="1">
        <f t="array" ref="R8015">_xlfn.IFS(
G8015&lt;=2,"New Customers (0-2Y)",
G8015&lt;=5,"Growing Customers (3-5Y)",
G8015&lt;=8,"Established Customers (6-8Y)",
G8015&lt;=10,"Loyal Customers (9-10Y)"
)</f>
        <v>New Customers (0-2Y)</v>
      </c>
    </row>
    <row r="8016" spans="1:18" x14ac:dyDescent="0.35">
      <c r="A8016">
        <v>15644295</v>
      </c>
      <c r="B8016" t="s">
        <v>294</v>
      </c>
      <c r="C8016" t="s">
        <v>26</v>
      </c>
      <c r="D8016" t="s">
        <v>18</v>
      </c>
      <c r="E8016">
        <v>39</v>
      </c>
      <c r="F8016" t="s">
        <v>19</v>
      </c>
      <c r="G8016">
        <v>2</v>
      </c>
      <c r="H8016" s="4">
        <v>126816.18</v>
      </c>
      <c r="I8016" t="s">
        <v>33</v>
      </c>
      <c r="J8016">
        <v>1</v>
      </c>
      <c r="K8016">
        <v>731</v>
      </c>
      <c r="L8016" t="s">
        <v>35</v>
      </c>
      <c r="M8016" t="s">
        <v>21</v>
      </c>
      <c r="N8016" t="s">
        <v>22</v>
      </c>
      <c r="O8016" s="4">
        <v>74850.929999999993</v>
      </c>
      <c r="P8016" t="s">
        <v>28</v>
      </c>
      <c r="Q8016" t="str" cm="1">
        <f t="array" ref="Q8016">_xlfn.IFS(
O8016&lt;50000,"Low Salary (&lt;$50K)",
O8016&lt;90000,"Lower Middle ($50K-$90K)",
O8016&lt;130000,"Middle ($90K-$130K)",
O8016&lt;170000,"Upper Middle ($130K-$170K)",
O8016&gt;=170000,"High Salary (&gt;$170K)"
)</f>
        <v>Lower Middle ($50K-$90K)</v>
      </c>
      <c r="R8016" t="str" cm="1">
        <f t="array" ref="R8016">_xlfn.IFS(
G8016&lt;=2,"New Customers (0-2Y)",
G8016&lt;=5,"Growing Customers (3-5Y)",
G8016&lt;=8,"Established Customers (6-8Y)",
G8016&lt;=10,"Loyal Customers (9-10Y)"
)</f>
        <v>New Customers (0-2Y)</v>
      </c>
    </row>
    <row r="8017" spans="1:18" x14ac:dyDescent="0.35">
      <c r="A8017">
        <v>15778694</v>
      </c>
      <c r="B8017" t="s">
        <v>2635</v>
      </c>
      <c r="C8017" t="s">
        <v>42</v>
      </c>
      <c r="D8017" t="s">
        <v>18</v>
      </c>
      <c r="E8017">
        <v>26</v>
      </c>
      <c r="F8017" t="s">
        <v>43</v>
      </c>
      <c r="G8017">
        <v>1</v>
      </c>
      <c r="H8017" s="4">
        <v>105249.76</v>
      </c>
      <c r="I8017" t="s">
        <v>33</v>
      </c>
      <c r="J8017">
        <v>2</v>
      </c>
      <c r="K8017">
        <v>638</v>
      </c>
      <c r="L8017" t="s">
        <v>20</v>
      </c>
      <c r="M8017" t="s">
        <v>21</v>
      </c>
      <c r="N8017" t="s">
        <v>22</v>
      </c>
      <c r="O8017" s="4">
        <v>23491.09</v>
      </c>
      <c r="P8017" t="s">
        <v>28</v>
      </c>
      <c r="Q8017" t="str" cm="1">
        <f t="array" ref="Q8017">_xlfn.IFS(
O8017&lt;50000,"Low Salary (&lt;$50K)",
O8017&lt;90000,"Lower Middle ($50K-$90K)",
O8017&lt;130000,"Middle ($90K-$130K)",
O8017&lt;170000,"Upper Middle ($130K-$170K)",
O8017&gt;=170000,"High Salary (&gt;$170K)"
)</f>
        <v>Low Salary (&lt;$50K)</v>
      </c>
      <c r="R8017" t="str" cm="1">
        <f t="array" ref="R8017">_xlfn.IFS(
G8017&lt;=2,"New Customers (0-2Y)",
G8017&lt;=5,"Growing Customers (3-5Y)",
G8017&lt;=8,"Established Customers (6-8Y)",
G8017&lt;=10,"Loyal Customers (9-10Y)"
)</f>
        <v>New Customers (0-2Y)</v>
      </c>
    </row>
    <row r="8018" spans="1:18" x14ac:dyDescent="0.35">
      <c r="A8018">
        <v>15759555</v>
      </c>
      <c r="B8018" t="s">
        <v>777</v>
      </c>
      <c r="C8018" t="s">
        <v>26</v>
      </c>
      <c r="D8018" t="s">
        <v>39</v>
      </c>
      <c r="E8018">
        <v>41</v>
      </c>
      <c r="F8018" t="s">
        <v>19</v>
      </c>
      <c r="G8018">
        <v>2</v>
      </c>
      <c r="H8018" s="4">
        <v>0</v>
      </c>
      <c r="I8018" t="s">
        <v>24</v>
      </c>
      <c r="J8018">
        <v>2</v>
      </c>
      <c r="K8018">
        <v>569</v>
      </c>
      <c r="L8018" t="s">
        <v>31</v>
      </c>
      <c r="M8018" t="s">
        <v>21</v>
      </c>
      <c r="N8018" t="s">
        <v>32</v>
      </c>
      <c r="O8018" s="4">
        <v>134272.57</v>
      </c>
      <c r="P8018" t="s">
        <v>28</v>
      </c>
      <c r="Q8018" t="str" cm="1">
        <f t="array" ref="Q8018">_xlfn.IFS(
O8018&lt;50000,"Low Salary (&lt;$50K)",
O8018&lt;90000,"Lower Middle ($50K-$90K)",
O8018&lt;130000,"Middle ($90K-$130K)",
O8018&lt;170000,"Upper Middle ($130K-$170K)",
O8018&gt;=170000,"High Salary (&gt;$170K)"
)</f>
        <v>Upper Middle ($130K-$170K)</v>
      </c>
      <c r="R8018" t="str" cm="1">
        <f t="array" ref="R8018">_xlfn.IFS(
G8018&lt;=2,"New Customers (0-2Y)",
G8018&lt;=5,"Growing Customers (3-5Y)",
G8018&lt;=8,"Established Customers (6-8Y)",
G8018&lt;=10,"Loyal Customers (9-10Y)"
)</f>
        <v>New Customers (0-2Y)</v>
      </c>
    </row>
    <row r="8019" spans="1:18" x14ac:dyDescent="0.35">
      <c r="A8019">
        <v>15631406</v>
      </c>
      <c r="B8019" t="s">
        <v>656</v>
      </c>
      <c r="C8019" t="s">
        <v>42</v>
      </c>
      <c r="D8019" t="s">
        <v>39</v>
      </c>
      <c r="E8019">
        <v>50</v>
      </c>
      <c r="F8019" t="s">
        <v>19</v>
      </c>
      <c r="G8019">
        <v>5</v>
      </c>
      <c r="H8019" s="4">
        <v>109387.9</v>
      </c>
      <c r="I8019" t="s">
        <v>33</v>
      </c>
      <c r="J8019">
        <v>1</v>
      </c>
      <c r="K8019">
        <v>459</v>
      </c>
      <c r="L8019" t="s">
        <v>44</v>
      </c>
      <c r="M8019" t="s">
        <v>21</v>
      </c>
      <c r="N8019" t="s">
        <v>32</v>
      </c>
      <c r="O8019" s="4">
        <v>155721.15</v>
      </c>
      <c r="P8019" t="s">
        <v>28</v>
      </c>
      <c r="Q8019" t="str" cm="1">
        <f t="array" ref="Q8019">_xlfn.IFS(
O8019&lt;50000,"Low Salary (&lt;$50K)",
O8019&lt;90000,"Lower Middle ($50K-$90K)",
O8019&lt;130000,"Middle ($90K-$130K)",
O8019&lt;170000,"Upper Middle ($130K-$170K)",
O8019&gt;=170000,"High Salary (&gt;$170K)"
)</f>
        <v>Upper Middle ($130K-$170K)</v>
      </c>
      <c r="R8019" t="str" cm="1">
        <f t="array" ref="R8019">_xlfn.IFS(
G8019&lt;=2,"New Customers (0-2Y)",
G8019&lt;=5,"Growing Customers (3-5Y)",
G8019&lt;=8,"Established Customers (6-8Y)",
G8019&lt;=10,"Loyal Customers (9-10Y)"
)</f>
        <v>Growing Customers (3-5Y)</v>
      </c>
    </row>
    <row r="8020" spans="1:18" x14ac:dyDescent="0.35">
      <c r="A8020">
        <v>15616676</v>
      </c>
      <c r="B8020" t="s">
        <v>1958</v>
      </c>
      <c r="C8020" t="s">
        <v>42</v>
      </c>
      <c r="D8020" t="s">
        <v>39</v>
      </c>
      <c r="E8020">
        <v>23</v>
      </c>
      <c r="F8020" t="s">
        <v>43</v>
      </c>
      <c r="G8020">
        <v>3</v>
      </c>
      <c r="H8020" s="4">
        <v>122478.51</v>
      </c>
      <c r="I8020" t="s">
        <v>33</v>
      </c>
      <c r="J8020">
        <v>1</v>
      </c>
      <c r="K8020">
        <v>632</v>
      </c>
      <c r="L8020" t="s">
        <v>20</v>
      </c>
      <c r="M8020" t="s">
        <v>21</v>
      </c>
      <c r="N8020" t="s">
        <v>32</v>
      </c>
      <c r="O8020" s="4">
        <v>147230.76999999999</v>
      </c>
      <c r="P8020" t="s">
        <v>23</v>
      </c>
      <c r="Q8020" t="str" cm="1">
        <f t="array" ref="Q8020">_xlfn.IFS(
O8020&lt;50000,"Low Salary (&lt;$50K)",
O8020&lt;90000,"Lower Middle ($50K-$90K)",
O8020&lt;130000,"Middle ($90K-$130K)",
O8020&lt;170000,"Upper Middle ($130K-$170K)",
O8020&gt;=170000,"High Salary (&gt;$170K)"
)</f>
        <v>Upper Middle ($130K-$170K)</v>
      </c>
      <c r="R8020" t="str" cm="1">
        <f t="array" ref="R8020">_xlfn.IFS(
G8020&lt;=2,"New Customers (0-2Y)",
G8020&lt;=5,"Growing Customers (3-5Y)",
G8020&lt;=8,"Established Customers (6-8Y)",
G8020&lt;=10,"Loyal Customers (9-10Y)"
)</f>
        <v>Growing Customers (3-5Y)</v>
      </c>
    </row>
    <row r="8021" spans="1:18" x14ac:dyDescent="0.35">
      <c r="A8021">
        <v>15771154</v>
      </c>
      <c r="B8021" t="s">
        <v>2251</v>
      </c>
      <c r="C8021" t="s">
        <v>17</v>
      </c>
      <c r="D8021" t="s">
        <v>18</v>
      </c>
      <c r="E8021">
        <v>73</v>
      </c>
      <c r="F8021" t="s">
        <v>2967</v>
      </c>
      <c r="G8021">
        <v>8</v>
      </c>
      <c r="H8021" s="4">
        <v>137732.23000000001</v>
      </c>
      <c r="I8021" t="s">
        <v>33</v>
      </c>
      <c r="J8021">
        <v>2</v>
      </c>
      <c r="K8021">
        <v>683</v>
      </c>
      <c r="L8021" t="s">
        <v>35</v>
      </c>
      <c r="M8021" t="s">
        <v>21</v>
      </c>
      <c r="N8021" t="s">
        <v>22</v>
      </c>
      <c r="O8021" s="4">
        <v>133210.44</v>
      </c>
      <c r="P8021" t="s">
        <v>28</v>
      </c>
      <c r="Q8021" t="str" cm="1">
        <f t="array" ref="Q8021">_xlfn.IFS(
O8021&lt;50000,"Low Salary (&lt;$50K)",
O8021&lt;90000,"Lower Middle ($50K-$90K)",
O8021&lt;130000,"Middle ($90K-$130K)",
O8021&lt;170000,"Upper Middle ($130K-$170K)",
O8021&gt;=170000,"High Salary (&gt;$170K)"
)</f>
        <v>Upper Middle ($130K-$170K)</v>
      </c>
      <c r="R8021" t="str" cm="1">
        <f t="array" ref="R8021">_xlfn.IFS(
G8021&lt;=2,"New Customers (0-2Y)",
G8021&lt;=5,"Growing Customers (3-5Y)",
G8021&lt;=8,"Established Customers (6-8Y)",
G8021&lt;=10,"Loyal Customers (9-10Y)"
)</f>
        <v>Established Customers (6-8Y)</v>
      </c>
    </row>
    <row r="8022" spans="1:18" x14ac:dyDescent="0.35">
      <c r="A8022">
        <v>15669491</v>
      </c>
      <c r="B8022" t="s">
        <v>2086</v>
      </c>
      <c r="C8022" t="s">
        <v>17</v>
      </c>
      <c r="D8022" t="s">
        <v>18</v>
      </c>
      <c r="E8022">
        <v>46</v>
      </c>
      <c r="F8022" t="s">
        <v>19</v>
      </c>
      <c r="G8022">
        <v>2</v>
      </c>
      <c r="H8022" s="4">
        <v>157866.76999999999</v>
      </c>
      <c r="I8022" t="s">
        <v>33</v>
      </c>
      <c r="J8022">
        <v>1</v>
      </c>
      <c r="K8022">
        <v>850</v>
      </c>
      <c r="L8022" t="s">
        <v>37</v>
      </c>
      <c r="M8022" t="s">
        <v>21</v>
      </c>
      <c r="N8022" t="s">
        <v>22</v>
      </c>
      <c r="O8022" s="4">
        <v>18986.12</v>
      </c>
      <c r="P8022" t="s">
        <v>28</v>
      </c>
      <c r="Q8022" t="str" cm="1">
        <f t="array" ref="Q8022">_xlfn.IFS(
O8022&lt;50000,"Low Salary (&lt;$50K)",
O8022&lt;90000,"Lower Middle ($50K-$90K)",
O8022&lt;130000,"Middle ($90K-$130K)",
O8022&lt;170000,"Upper Middle ($130K-$170K)",
O8022&gt;=170000,"High Salary (&gt;$170K)"
)</f>
        <v>Low Salary (&lt;$50K)</v>
      </c>
      <c r="R8022" t="str" cm="1">
        <f t="array" ref="R8022">_xlfn.IFS(
G8022&lt;=2,"New Customers (0-2Y)",
G8022&lt;=5,"Growing Customers (3-5Y)",
G8022&lt;=8,"Established Customers (6-8Y)",
G8022&lt;=10,"Loyal Customers (9-10Y)"
)</f>
        <v>New Customers (0-2Y)</v>
      </c>
    </row>
    <row r="8023" spans="1:18" x14ac:dyDescent="0.35">
      <c r="A8023">
        <v>15697691</v>
      </c>
      <c r="B8023" t="s">
        <v>760</v>
      </c>
      <c r="C8023" t="s">
        <v>17</v>
      </c>
      <c r="D8023" t="s">
        <v>18</v>
      </c>
      <c r="E8023">
        <v>41</v>
      </c>
      <c r="F8023" t="s">
        <v>19</v>
      </c>
      <c r="G8023">
        <v>6</v>
      </c>
      <c r="H8023" s="4">
        <v>0</v>
      </c>
      <c r="I8023" t="s">
        <v>24</v>
      </c>
      <c r="J8023">
        <v>1</v>
      </c>
      <c r="K8023">
        <v>512</v>
      </c>
      <c r="L8023" t="s">
        <v>31</v>
      </c>
      <c r="M8023" t="s">
        <v>21</v>
      </c>
      <c r="N8023" t="s">
        <v>22</v>
      </c>
      <c r="O8023" s="4">
        <v>100507.81</v>
      </c>
      <c r="P8023" t="s">
        <v>28</v>
      </c>
      <c r="Q8023" t="str" cm="1">
        <f t="array" ref="Q8023">_xlfn.IFS(
O8023&lt;50000,"Low Salary (&lt;$50K)",
O8023&lt;90000,"Lower Middle ($50K-$90K)",
O8023&lt;130000,"Middle ($90K-$130K)",
O8023&lt;170000,"Upper Middle ($130K-$170K)",
O8023&gt;=170000,"High Salary (&gt;$170K)"
)</f>
        <v>Middle ($90K-$130K)</v>
      </c>
      <c r="R8023" t="str" cm="1">
        <f t="array" ref="R8023">_xlfn.IFS(
G8023&lt;=2,"New Customers (0-2Y)",
G8023&lt;=5,"Growing Customers (3-5Y)",
G8023&lt;=8,"Established Customers (6-8Y)",
G8023&lt;=10,"Loyal Customers (9-10Y)"
)</f>
        <v>Established Customers (6-8Y)</v>
      </c>
    </row>
    <row r="8024" spans="1:18" x14ac:dyDescent="0.35">
      <c r="A8024">
        <v>15665180</v>
      </c>
      <c r="B8024" t="s">
        <v>1229</v>
      </c>
      <c r="C8024" t="s">
        <v>17</v>
      </c>
      <c r="D8024" t="s">
        <v>18</v>
      </c>
      <c r="E8024">
        <v>31</v>
      </c>
      <c r="F8024" t="s">
        <v>19</v>
      </c>
      <c r="G8024">
        <v>3</v>
      </c>
      <c r="H8024" s="4">
        <v>136789.14000000001</v>
      </c>
      <c r="I8024" t="s">
        <v>33</v>
      </c>
      <c r="J8024">
        <v>1</v>
      </c>
      <c r="K8024">
        <v>616</v>
      </c>
      <c r="L8024" t="s">
        <v>20</v>
      </c>
      <c r="M8024" t="s">
        <v>21</v>
      </c>
      <c r="N8024" t="s">
        <v>32</v>
      </c>
      <c r="O8024" s="4">
        <v>59346.400000000001</v>
      </c>
      <c r="P8024" t="s">
        <v>23</v>
      </c>
      <c r="Q8024" t="str" cm="1">
        <f t="array" ref="Q8024">_xlfn.IFS(
O8024&lt;50000,"Low Salary (&lt;$50K)",
O8024&lt;90000,"Lower Middle ($50K-$90K)",
O8024&lt;130000,"Middle ($90K-$130K)",
O8024&lt;170000,"Upper Middle ($130K-$170K)",
O8024&gt;=170000,"High Salary (&gt;$170K)"
)</f>
        <v>Lower Middle ($50K-$90K)</v>
      </c>
      <c r="R8024" t="str" cm="1">
        <f t="array" ref="R8024">_xlfn.IFS(
G8024&lt;=2,"New Customers (0-2Y)",
G8024&lt;=5,"Growing Customers (3-5Y)",
G8024&lt;=8,"Established Customers (6-8Y)",
G8024&lt;=10,"Loyal Customers (9-10Y)"
)</f>
        <v>Growing Customers (3-5Y)</v>
      </c>
    </row>
    <row r="8025" spans="1:18" x14ac:dyDescent="0.35">
      <c r="A8025">
        <v>15752588</v>
      </c>
      <c r="B8025" t="s">
        <v>1655</v>
      </c>
      <c r="C8025" t="s">
        <v>17</v>
      </c>
      <c r="D8025" t="s">
        <v>39</v>
      </c>
      <c r="E8025">
        <v>36</v>
      </c>
      <c r="F8025" t="s">
        <v>19</v>
      </c>
      <c r="G8025">
        <v>1</v>
      </c>
      <c r="H8025" s="4">
        <v>0</v>
      </c>
      <c r="I8025" t="s">
        <v>24</v>
      </c>
      <c r="J8025">
        <v>2</v>
      </c>
      <c r="K8025">
        <v>664</v>
      </c>
      <c r="L8025" t="s">
        <v>35</v>
      </c>
      <c r="M8025" t="s">
        <v>21</v>
      </c>
      <c r="N8025" t="s">
        <v>22</v>
      </c>
      <c r="O8025" s="4">
        <v>95372.64</v>
      </c>
      <c r="P8025" t="s">
        <v>28</v>
      </c>
      <c r="Q8025" t="str" cm="1">
        <f t="array" ref="Q8025">_xlfn.IFS(
O8025&lt;50000,"Low Salary (&lt;$50K)",
O8025&lt;90000,"Lower Middle ($50K-$90K)",
O8025&lt;130000,"Middle ($90K-$130K)",
O8025&lt;170000,"Upper Middle ($130K-$170K)",
O8025&gt;=170000,"High Salary (&gt;$170K)"
)</f>
        <v>Middle ($90K-$130K)</v>
      </c>
      <c r="R8025" t="str" cm="1">
        <f t="array" ref="R8025">_xlfn.IFS(
G8025&lt;=2,"New Customers (0-2Y)",
G8025&lt;=5,"Growing Customers (3-5Y)",
G8025&lt;=8,"Established Customers (6-8Y)",
G8025&lt;=10,"Loyal Customers (9-10Y)"
)</f>
        <v>New Customers (0-2Y)</v>
      </c>
    </row>
    <row r="8026" spans="1:18" x14ac:dyDescent="0.35">
      <c r="A8026">
        <v>15743051</v>
      </c>
      <c r="B8026" t="s">
        <v>797</v>
      </c>
      <c r="C8026" t="s">
        <v>17</v>
      </c>
      <c r="D8026" t="s">
        <v>39</v>
      </c>
      <c r="E8026">
        <v>30</v>
      </c>
      <c r="F8026" t="s">
        <v>19</v>
      </c>
      <c r="G8026">
        <v>10</v>
      </c>
      <c r="H8026" s="4">
        <v>144684.03</v>
      </c>
      <c r="I8026" t="s">
        <v>33</v>
      </c>
      <c r="J8026">
        <v>1</v>
      </c>
      <c r="K8026">
        <v>694</v>
      </c>
      <c r="L8026" t="s">
        <v>35</v>
      </c>
      <c r="M8026" t="s">
        <v>21</v>
      </c>
      <c r="N8026" t="s">
        <v>22</v>
      </c>
      <c r="O8026" s="4">
        <v>31805.49</v>
      </c>
      <c r="P8026" t="s">
        <v>28</v>
      </c>
      <c r="Q8026" t="str" cm="1">
        <f t="array" ref="Q8026">_xlfn.IFS(
O8026&lt;50000,"Low Salary (&lt;$50K)",
O8026&lt;90000,"Lower Middle ($50K-$90K)",
O8026&lt;130000,"Middle ($90K-$130K)",
O8026&lt;170000,"Upper Middle ($130K-$170K)",
O8026&gt;=170000,"High Salary (&gt;$170K)"
)</f>
        <v>Low Salary (&lt;$50K)</v>
      </c>
      <c r="R8026" t="str" cm="1">
        <f t="array" ref="R8026">_xlfn.IFS(
G8026&lt;=2,"New Customers (0-2Y)",
G8026&lt;=5,"Growing Customers (3-5Y)",
G8026&lt;=8,"Established Customers (6-8Y)",
G8026&lt;=10,"Loyal Customers (9-10Y)"
)</f>
        <v>Loyal Customers (9-10Y)</v>
      </c>
    </row>
    <row r="8027" spans="1:18" x14ac:dyDescent="0.35">
      <c r="A8027">
        <v>15571873</v>
      </c>
      <c r="B8027" t="s">
        <v>717</v>
      </c>
      <c r="C8027" t="s">
        <v>17</v>
      </c>
      <c r="D8027" t="s">
        <v>39</v>
      </c>
      <c r="E8027">
        <v>24</v>
      </c>
      <c r="F8027" t="s">
        <v>43</v>
      </c>
      <c r="G8027">
        <v>9</v>
      </c>
      <c r="H8027" s="4">
        <v>107065.31</v>
      </c>
      <c r="I8027" t="s">
        <v>33</v>
      </c>
      <c r="J8027">
        <v>1</v>
      </c>
      <c r="K8027">
        <v>655</v>
      </c>
      <c r="L8027" t="s">
        <v>20</v>
      </c>
      <c r="M8027" t="s">
        <v>21</v>
      </c>
      <c r="N8027" t="s">
        <v>22</v>
      </c>
      <c r="O8027" s="4">
        <v>51959.82</v>
      </c>
      <c r="P8027" t="s">
        <v>28</v>
      </c>
      <c r="Q8027" t="str" cm="1">
        <f t="array" ref="Q8027">_xlfn.IFS(
O8027&lt;50000,"Low Salary (&lt;$50K)",
O8027&lt;90000,"Lower Middle ($50K-$90K)",
O8027&lt;130000,"Middle ($90K-$130K)",
O8027&lt;170000,"Upper Middle ($130K-$170K)",
O8027&gt;=170000,"High Salary (&gt;$170K)"
)</f>
        <v>Lower Middle ($50K-$90K)</v>
      </c>
      <c r="R8027" t="str" cm="1">
        <f t="array" ref="R8027">_xlfn.IFS(
G8027&lt;=2,"New Customers (0-2Y)",
G8027&lt;=5,"Growing Customers (3-5Y)",
G8027&lt;=8,"Established Customers (6-8Y)",
G8027&lt;=10,"Loyal Customers (9-10Y)"
)</f>
        <v>Loyal Customers (9-10Y)</v>
      </c>
    </row>
    <row r="8028" spans="1:18" x14ac:dyDescent="0.35">
      <c r="A8028">
        <v>15679743</v>
      </c>
      <c r="B8028" t="s">
        <v>1175</v>
      </c>
      <c r="C8028" t="s">
        <v>17</v>
      </c>
      <c r="D8028" t="s">
        <v>18</v>
      </c>
      <c r="E8028">
        <v>33</v>
      </c>
      <c r="F8028" t="s">
        <v>19</v>
      </c>
      <c r="G8028">
        <v>8</v>
      </c>
      <c r="H8028" s="4">
        <v>91301.72</v>
      </c>
      <c r="I8028" t="s">
        <v>29</v>
      </c>
      <c r="J8028">
        <v>1</v>
      </c>
      <c r="K8028">
        <v>607</v>
      </c>
      <c r="L8028" t="s">
        <v>20</v>
      </c>
      <c r="M8028" t="s">
        <v>27</v>
      </c>
      <c r="N8028" t="s">
        <v>22</v>
      </c>
      <c r="O8028" s="4">
        <v>130824.57</v>
      </c>
      <c r="P8028" t="s">
        <v>28</v>
      </c>
      <c r="Q8028" t="str" cm="1">
        <f t="array" ref="Q8028">_xlfn.IFS(
O8028&lt;50000,"Low Salary (&lt;$50K)",
O8028&lt;90000,"Lower Middle ($50K-$90K)",
O8028&lt;130000,"Middle ($90K-$130K)",
O8028&lt;170000,"Upper Middle ($130K-$170K)",
O8028&gt;=170000,"High Salary (&gt;$170K)"
)</f>
        <v>Upper Middle ($130K-$170K)</v>
      </c>
      <c r="R8028" t="str" cm="1">
        <f t="array" ref="R8028">_xlfn.IFS(
G8028&lt;=2,"New Customers (0-2Y)",
G8028&lt;=5,"Growing Customers (3-5Y)",
G8028&lt;=8,"Established Customers (6-8Y)",
G8028&lt;=10,"Loyal Customers (9-10Y)"
)</f>
        <v>Established Customers (6-8Y)</v>
      </c>
    </row>
    <row r="8029" spans="1:18" x14ac:dyDescent="0.35">
      <c r="A8029">
        <v>15769412</v>
      </c>
      <c r="B8029" t="s">
        <v>319</v>
      </c>
      <c r="C8029" t="s">
        <v>26</v>
      </c>
      <c r="D8029" t="s">
        <v>39</v>
      </c>
      <c r="E8029">
        <v>39</v>
      </c>
      <c r="F8029" t="s">
        <v>19</v>
      </c>
      <c r="G8029">
        <v>4</v>
      </c>
      <c r="H8029" s="4">
        <v>207034.96</v>
      </c>
      <c r="I8029" t="s">
        <v>33</v>
      </c>
      <c r="J8029">
        <v>2</v>
      </c>
      <c r="K8029">
        <v>684</v>
      </c>
      <c r="L8029" t="s">
        <v>35</v>
      </c>
      <c r="M8029" t="s">
        <v>27</v>
      </c>
      <c r="N8029" t="s">
        <v>32</v>
      </c>
      <c r="O8029" s="4">
        <v>157694.76</v>
      </c>
      <c r="P8029" t="s">
        <v>23</v>
      </c>
      <c r="Q8029" t="str" cm="1">
        <f t="array" ref="Q8029">_xlfn.IFS(
O8029&lt;50000,"Low Salary (&lt;$50K)",
O8029&lt;90000,"Lower Middle ($50K-$90K)",
O8029&lt;130000,"Middle ($90K-$130K)",
O8029&lt;170000,"Upper Middle ($130K-$170K)",
O8029&gt;=170000,"High Salary (&gt;$170K)"
)</f>
        <v>Upper Middle ($130K-$170K)</v>
      </c>
      <c r="R8029" t="str" cm="1">
        <f t="array" ref="R8029">_xlfn.IFS(
G8029&lt;=2,"New Customers (0-2Y)",
G8029&lt;=5,"Growing Customers (3-5Y)",
G8029&lt;=8,"Established Customers (6-8Y)",
G8029&lt;=10,"Loyal Customers (9-10Y)"
)</f>
        <v>Growing Customers (3-5Y)</v>
      </c>
    </row>
    <row r="8030" spans="1:18" x14ac:dyDescent="0.35">
      <c r="A8030">
        <v>15775124</v>
      </c>
      <c r="B8030" t="s">
        <v>2636</v>
      </c>
      <c r="C8030" t="s">
        <v>26</v>
      </c>
      <c r="D8030" t="s">
        <v>39</v>
      </c>
      <c r="E8030">
        <v>37</v>
      </c>
      <c r="F8030" t="s">
        <v>19</v>
      </c>
      <c r="G8030">
        <v>8</v>
      </c>
      <c r="H8030" s="4">
        <v>0</v>
      </c>
      <c r="I8030" t="s">
        <v>24</v>
      </c>
      <c r="J8030">
        <v>2</v>
      </c>
      <c r="K8030">
        <v>763</v>
      </c>
      <c r="L8030" t="s">
        <v>35</v>
      </c>
      <c r="M8030" t="s">
        <v>21</v>
      </c>
      <c r="N8030" t="s">
        <v>22</v>
      </c>
      <c r="O8030" s="4">
        <v>933.38</v>
      </c>
      <c r="P8030" t="s">
        <v>28</v>
      </c>
      <c r="Q8030" t="str" cm="1">
        <f t="array" ref="Q8030">_xlfn.IFS(
O8030&lt;50000,"Low Salary (&lt;$50K)",
O8030&lt;90000,"Lower Middle ($50K-$90K)",
O8030&lt;130000,"Middle ($90K-$130K)",
O8030&lt;170000,"Upper Middle ($130K-$170K)",
O8030&gt;=170000,"High Salary (&gt;$170K)"
)</f>
        <v>Low Salary (&lt;$50K)</v>
      </c>
      <c r="R8030" t="str" cm="1">
        <f t="array" ref="R8030">_xlfn.IFS(
G8030&lt;=2,"New Customers (0-2Y)",
G8030&lt;=5,"Growing Customers (3-5Y)",
G8030&lt;=8,"Established Customers (6-8Y)",
G8030&lt;=10,"Loyal Customers (9-10Y)"
)</f>
        <v>Established Customers (6-8Y)</v>
      </c>
    </row>
    <row r="8031" spans="1:18" x14ac:dyDescent="0.35">
      <c r="A8031">
        <v>15732113</v>
      </c>
      <c r="B8031" t="s">
        <v>2637</v>
      </c>
      <c r="C8031" t="s">
        <v>26</v>
      </c>
      <c r="D8031" t="s">
        <v>39</v>
      </c>
      <c r="E8031">
        <v>50</v>
      </c>
      <c r="F8031" t="s">
        <v>19</v>
      </c>
      <c r="G8031">
        <v>8</v>
      </c>
      <c r="H8031" s="4">
        <v>0</v>
      </c>
      <c r="I8031" t="s">
        <v>24</v>
      </c>
      <c r="J8031">
        <v>1</v>
      </c>
      <c r="K8031">
        <v>671</v>
      </c>
      <c r="L8031" t="s">
        <v>35</v>
      </c>
      <c r="M8031" t="s">
        <v>27</v>
      </c>
      <c r="N8031" t="s">
        <v>22</v>
      </c>
      <c r="O8031" s="4">
        <v>2560.11</v>
      </c>
      <c r="P8031" t="s">
        <v>28</v>
      </c>
      <c r="Q8031" t="str" cm="1">
        <f t="array" ref="Q8031">_xlfn.IFS(
O8031&lt;50000,"Low Salary (&lt;$50K)",
O8031&lt;90000,"Lower Middle ($50K-$90K)",
O8031&lt;130000,"Middle ($90K-$130K)",
O8031&lt;170000,"Upper Middle ($130K-$170K)",
O8031&gt;=170000,"High Salary (&gt;$170K)"
)</f>
        <v>Low Salary (&lt;$50K)</v>
      </c>
      <c r="R8031" t="str" cm="1">
        <f t="array" ref="R8031">_xlfn.IFS(
G8031&lt;=2,"New Customers (0-2Y)",
G8031&lt;=5,"Growing Customers (3-5Y)",
G8031&lt;=8,"Established Customers (6-8Y)",
G8031&lt;=10,"Loyal Customers (9-10Y)"
)</f>
        <v>Established Customers (6-8Y)</v>
      </c>
    </row>
    <row r="8032" spans="1:18" x14ac:dyDescent="0.35">
      <c r="A8032">
        <v>15578141</v>
      </c>
      <c r="B8032" t="s">
        <v>794</v>
      </c>
      <c r="C8032" t="s">
        <v>26</v>
      </c>
      <c r="D8032" t="s">
        <v>39</v>
      </c>
      <c r="E8032">
        <v>38</v>
      </c>
      <c r="F8032" t="s">
        <v>19</v>
      </c>
      <c r="G8032">
        <v>3</v>
      </c>
      <c r="H8032" s="4">
        <v>0</v>
      </c>
      <c r="I8032" t="s">
        <v>24</v>
      </c>
      <c r="J8032">
        <v>1</v>
      </c>
      <c r="K8032">
        <v>592</v>
      </c>
      <c r="L8032" t="s">
        <v>31</v>
      </c>
      <c r="M8032" t="s">
        <v>21</v>
      </c>
      <c r="N8032" t="s">
        <v>22</v>
      </c>
      <c r="O8032" s="4">
        <v>12905.89</v>
      </c>
      <c r="P8032" t="s">
        <v>23</v>
      </c>
      <c r="Q8032" t="str" cm="1">
        <f t="array" ref="Q8032">_xlfn.IFS(
O8032&lt;50000,"Low Salary (&lt;$50K)",
O8032&lt;90000,"Lower Middle ($50K-$90K)",
O8032&lt;130000,"Middle ($90K-$130K)",
O8032&lt;170000,"Upper Middle ($130K-$170K)",
O8032&gt;=170000,"High Salary (&gt;$170K)"
)</f>
        <v>Low Salary (&lt;$50K)</v>
      </c>
      <c r="R8032" t="str" cm="1">
        <f t="array" ref="R8032">_xlfn.IFS(
G8032&lt;=2,"New Customers (0-2Y)",
G8032&lt;=5,"Growing Customers (3-5Y)",
G8032&lt;=8,"Established Customers (6-8Y)",
G8032&lt;=10,"Loyal Customers (9-10Y)"
)</f>
        <v>Growing Customers (3-5Y)</v>
      </c>
    </row>
    <row r="8033" spans="1:18" x14ac:dyDescent="0.35">
      <c r="A8033">
        <v>15595874</v>
      </c>
      <c r="B8033" t="s">
        <v>953</v>
      </c>
      <c r="C8033" t="s">
        <v>26</v>
      </c>
      <c r="D8033" t="s">
        <v>18</v>
      </c>
      <c r="E8033">
        <v>36</v>
      </c>
      <c r="F8033" t="s">
        <v>19</v>
      </c>
      <c r="G8033">
        <v>6</v>
      </c>
      <c r="H8033" s="4">
        <v>0</v>
      </c>
      <c r="I8033" t="s">
        <v>24</v>
      </c>
      <c r="J8033">
        <v>2</v>
      </c>
      <c r="K8033">
        <v>666</v>
      </c>
      <c r="L8033" t="s">
        <v>35</v>
      </c>
      <c r="M8033" t="s">
        <v>21</v>
      </c>
      <c r="N8033" t="s">
        <v>32</v>
      </c>
      <c r="O8033" s="4">
        <v>176692.87</v>
      </c>
      <c r="P8033" t="s">
        <v>28</v>
      </c>
      <c r="Q8033" t="str" cm="1">
        <f t="array" ref="Q8033">_xlfn.IFS(
O8033&lt;50000,"Low Salary (&lt;$50K)",
O8033&lt;90000,"Lower Middle ($50K-$90K)",
O8033&lt;130000,"Middle ($90K-$130K)",
O8033&lt;170000,"Upper Middle ($130K-$170K)",
O8033&gt;=170000,"High Salary (&gt;$170K)"
)</f>
        <v>High Salary (&gt;$170K)</v>
      </c>
      <c r="R8033" t="str" cm="1">
        <f t="array" ref="R8033">_xlfn.IFS(
G8033&lt;=2,"New Customers (0-2Y)",
G8033&lt;=5,"Growing Customers (3-5Y)",
G8033&lt;=8,"Established Customers (6-8Y)",
G8033&lt;=10,"Loyal Customers (9-10Y)"
)</f>
        <v>Established Customers (6-8Y)</v>
      </c>
    </row>
    <row r="8034" spans="1:18" x14ac:dyDescent="0.35">
      <c r="A8034">
        <v>15755642</v>
      </c>
      <c r="B8034" t="s">
        <v>1453</v>
      </c>
      <c r="C8034" t="s">
        <v>17</v>
      </c>
      <c r="D8034" t="s">
        <v>39</v>
      </c>
      <c r="E8034">
        <v>34</v>
      </c>
      <c r="F8034" t="s">
        <v>19</v>
      </c>
      <c r="G8034">
        <v>5</v>
      </c>
      <c r="H8034" s="4">
        <v>0</v>
      </c>
      <c r="I8034" t="s">
        <v>24</v>
      </c>
      <c r="J8034">
        <v>2</v>
      </c>
      <c r="K8034">
        <v>667</v>
      </c>
      <c r="L8034" t="s">
        <v>35</v>
      </c>
      <c r="M8034" t="s">
        <v>21</v>
      </c>
      <c r="N8034" t="s">
        <v>22</v>
      </c>
      <c r="O8034" s="4">
        <v>102908.63</v>
      </c>
      <c r="P8034" t="s">
        <v>28</v>
      </c>
      <c r="Q8034" t="str" cm="1">
        <f t="array" ref="Q8034">_xlfn.IFS(
O8034&lt;50000,"Low Salary (&lt;$50K)",
O8034&lt;90000,"Lower Middle ($50K-$90K)",
O8034&lt;130000,"Middle ($90K-$130K)",
O8034&lt;170000,"Upper Middle ($130K-$170K)",
O8034&gt;=170000,"High Salary (&gt;$170K)"
)</f>
        <v>Middle ($90K-$130K)</v>
      </c>
      <c r="R8034" t="str" cm="1">
        <f t="array" ref="R8034">_xlfn.IFS(
G8034&lt;=2,"New Customers (0-2Y)",
G8034&lt;=5,"Growing Customers (3-5Y)",
G8034&lt;=8,"Established Customers (6-8Y)",
G8034&lt;=10,"Loyal Customers (9-10Y)"
)</f>
        <v>Growing Customers (3-5Y)</v>
      </c>
    </row>
    <row r="8035" spans="1:18" x14ac:dyDescent="0.35">
      <c r="A8035">
        <v>15576526</v>
      </c>
      <c r="B8035" t="s">
        <v>596</v>
      </c>
      <c r="C8035" t="s">
        <v>26</v>
      </c>
      <c r="D8035" t="s">
        <v>39</v>
      </c>
      <c r="E8035">
        <v>36</v>
      </c>
      <c r="F8035" t="s">
        <v>19</v>
      </c>
      <c r="G8035">
        <v>6</v>
      </c>
      <c r="H8035" s="4">
        <v>0</v>
      </c>
      <c r="I8035" t="s">
        <v>24</v>
      </c>
      <c r="J8035">
        <v>2</v>
      </c>
      <c r="K8035">
        <v>850</v>
      </c>
      <c r="L8035" t="s">
        <v>37</v>
      </c>
      <c r="M8035" t="s">
        <v>27</v>
      </c>
      <c r="N8035" t="s">
        <v>22</v>
      </c>
      <c r="O8035" s="4">
        <v>41291.050000000003</v>
      </c>
      <c r="P8035" t="s">
        <v>28</v>
      </c>
      <c r="Q8035" t="str" cm="1">
        <f t="array" ref="Q8035">_xlfn.IFS(
O8035&lt;50000,"Low Salary (&lt;$50K)",
O8035&lt;90000,"Lower Middle ($50K-$90K)",
O8035&lt;130000,"Middle ($90K-$130K)",
O8035&lt;170000,"Upper Middle ($130K-$170K)",
O8035&gt;=170000,"High Salary (&gt;$170K)"
)</f>
        <v>Low Salary (&lt;$50K)</v>
      </c>
      <c r="R8035" t="str" cm="1">
        <f t="array" ref="R8035">_xlfn.IFS(
G8035&lt;=2,"New Customers (0-2Y)",
G8035&lt;=5,"Growing Customers (3-5Y)",
G8035&lt;=8,"Established Customers (6-8Y)",
G8035&lt;=10,"Loyal Customers (9-10Y)"
)</f>
        <v>Established Customers (6-8Y)</v>
      </c>
    </row>
    <row r="8036" spans="1:18" x14ac:dyDescent="0.35">
      <c r="A8036">
        <v>15792489</v>
      </c>
      <c r="B8036" t="s">
        <v>2448</v>
      </c>
      <c r="C8036" t="s">
        <v>26</v>
      </c>
      <c r="D8036" t="s">
        <v>39</v>
      </c>
      <c r="E8036">
        <v>42</v>
      </c>
      <c r="F8036" t="s">
        <v>19</v>
      </c>
      <c r="G8036">
        <v>9</v>
      </c>
      <c r="H8036" s="4">
        <v>0</v>
      </c>
      <c r="I8036" t="s">
        <v>24</v>
      </c>
      <c r="J8036">
        <v>2</v>
      </c>
      <c r="K8036">
        <v>622</v>
      </c>
      <c r="L8036" t="s">
        <v>20</v>
      </c>
      <c r="M8036" t="s">
        <v>21</v>
      </c>
      <c r="N8036" t="s">
        <v>32</v>
      </c>
      <c r="O8036" s="4">
        <v>119127.06</v>
      </c>
      <c r="P8036" t="s">
        <v>28</v>
      </c>
      <c r="Q8036" t="str" cm="1">
        <f t="array" ref="Q8036">_xlfn.IFS(
O8036&lt;50000,"Low Salary (&lt;$50K)",
O8036&lt;90000,"Lower Middle ($50K-$90K)",
O8036&lt;130000,"Middle ($90K-$130K)",
O8036&lt;170000,"Upper Middle ($130K-$170K)",
O8036&gt;=170000,"High Salary (&gt;$170K)"
)</f>
        <v>Middle ($90K-$130K)</v>
      </c>
      <c r="R8036" t="str" cm="1">
        <f t="array" ref="R8036">_xlfn.IFS(
G8036&lt;=2,"New Customers (0-2Y)",
G8036&lt;=5,"Growing Customers (3-5Y)",
G8036&lt;=8,"Established Customers (6-8Y)",
G8036&lt;=10,"Loyal Customers (9-10Y)"
)</f>
        <v>Loyal Customers (9-10Y)</v>
      </c>
    </row>
    <row r="8037" spans="1:18" x14ac:dyDescent="0.35">
      <c r="A8037">
        <v>15733705</v>
      </c>
      <c r="B8037" t="s">
        <v>1731</v>
      </c>
      <c r="C8037" t="s">
        <v>17</v>
      </c>
      <c r="D8037" t="s">
        <v>18</v>
      </c>
      <c r="E8037">
        <v>30</v>
      </c>
      <c r="F8037" t="s">
        <v>19</v>
      </c>
      <c r="G8037">
        <v>8</v>
      </c>
      <c r="H8037" s="4">
        <v>92472.1</v>
      </c>
      <c r="I8037" t="s">
        <v>29</v>
      </c>
      <c r="J8037">
        <v>2</v>
      </c>
      <c r="K8037">
        <v>577</v>
      </c>
      <c r="L8037" t="s">
        <v>31</v>
      </c>
      <c r="M8037" t="s">
        <v>27</v>
      </c>
      <c r="N8037" t="s">
        <v>22</v>
      </c>
      <c r="O8037" s="4">
        <v>126434.61</v>
      </c>
      <c r="P8037" t="s">
        <v>28</v>
      </c>
      <c r="Q8037" t="str" cm="1">
        <f t="array" ref="Q8037">_xlfn.IFS(
O8037&lt;50000,"Low Salary (&lt;$50K)",
O8037&lt;90000,"Lower Middle ($50K-$90K)",
O8037&lt;130000,"Middle ($90K-$130K)",
O8037&lt;170000,"Upper Middle ($130K-$170K)",
O8037&gt;=170000,"High Salary (&gt;$170K)"
)</f>
        <v>Middle ($90K-$130K)</v>
      </c>
      <c r="R8037" t="str" cm="1">
        <f t="array" ref="R8037">_xlfn.IFS(
G8037&lt;=2,"New Customers (0-2Y)",
G8037&lt;=5,"Growing Customers (3-5Y)",
G8037&lt;=8,"Established Customers (6-8Y)",
G8037&lt;=10,"Loyal Customers (9-10Y)"
)</f>
        <v>Established Customers (6-8Y)</v>
      </c>
    </row>
    <row r="8038" spans="1:18" x14ac:dyDescent="0.35">
      <c r="A8038">
        <v>15807221</v>
      </c>
      <c r="B8038" t="s">
        <v>2638</v>
      </c>
      <c r="C8038" t="s">
        <v>26</v>
      </c>
      <c r="D8038" t="s">
        <v>39</v>
      </c>
      <c r="E8038">
        <v>21</v>
      </c>
      <c r="F8038" t="s">
        <v>43</v>
      </c>
      <c r="G8038">
        <v>1</v>
      </c>
      <c r="H8038" s="4">
        <v>0</v>
      </c>
      <c r="I8038" t="s">
        <v>24</v>
      </c>
      <c r="J8038">
        <v>2</v>
      </c>
      <c r="K8038">
        <v>555</v>
      </c>
      <c r="L8038" t="s">
        <v>31</v>
      </c>
      <c r="M8038" t="s">
        <v>27</v>
      </c>
      <c r="N8038" t="s">
        <v>32</v>
      </c>
      <c r="O8038" s="4">
        <v>103901.35</v>
      </c>
      <c r="P8038" t="s">
        <v>28</v>
      </c>
      <c r="Q8038" t="str" cm="1">
        <f t="array" ref="Q8038">_xlfn.IFS(
O8038&lt;50000,"Low Salary (&lt;$50K)",
O8038&lt;90000,"Lower Middle ($50K-$90K)",
O8038&lt;130000,"Middle ($90K-$130K)",
O8038&lt;170000,"Upper Middle ($130K-$170K)",
O8038&gt;=170000,"High Salary (&gt;$170K)"
)</f>
        <v>Middle ($90K-$130K)</v>
      </c>
      <c r="R8038" t="str" cm="1">
        <f t="array" ref="R8038">_xlfn.IFS(
G8038&lt;=2,"New Customers (0-2Y)",
G8038&lt;=5,"Growing Customers (3-5Y)",
G8038&lt;=8,"Established Customers (6-8Y)",
G8038&lt;=10,"Loyal Customers (9-10Y)"
)</f>
        <v>New Customers (0-2Y)</v>
      </c>
    </row>
    <row r="8039" spans="1:18" x14ac:dyDescent="0.35">
      <c r="A8039">
        <v>15573045</v>
      </c>
      <c r="B8039" t="s">
        <v>2639</v>
      </c>
      <c r="C8039" t="s">
        <v>17</v>
      </c>
      <c r="D8039" t="s">
        <v>39</v>
      </c>
      <c r="E8039">
        <v>62</v>
      </c>
      <c r="F8039" t="s">
        <v>2967</v>
      </c>
      <c r="G8039">
        <v>10</v>
      </c>
      <c r="H8039" s="4">
        <v>127738.75</v>
      </c>
      <c r="I8039" t="s">
        <v>33</v>
      </c>
      <c r="J8039">
        <v>2</v>
      </c>
      <c r="K8039">
        <v>547</v>
      </c>
      <c r="L8039" t="s">
        <v>31</v>
      </c>
      <c r="M8039" t="s">
        <v>21</v>
      </c>
      <c r="N8039" t="s">
        <v>22</v>
      </c>
      <c r="O8039" s="4">
        <v>85153</v>
      </c>
      <c r="P8039" t="s">
        <v>28</v>
      </c>
      <c r="Q8039" t="str" cm="1">
        <f t="array" ref="Q8039">_xlfn.IFS(
O8039&lt;50000,"Low Salary (&lt;$50K)",
O8039&lt;90000,"Lower Middle ($50K-$90K)",
O8039&lt;130000,"Middle ($90K-$130K)",
O8039&lt;170000,"Upper Middle ($130K-$170K)",
O8039&gt;=170000,"High Salary (&gt;$170K)"
)</f>
        <v>Lower Middle ($50K-$90K)</v>
      </c>
      <c r="R8039" t="str" cm="1">
        <f t="array" ref="R8039">_xlfn.IFS(
G8039&lt;=2,"New Customers (0-2Y)",
G8039&lt;=5,"Growing Customers (3-5Y)",
G8039&lt;=8,"Established Customers (6-8Y)",
G8039&lt;=10,"Loyal Customers (9-10Y)"
)</f>
        <v>Loyal Customers (9-10Y)</v>
      </c>
    </row>
    <row r="8040" spans="1:18" x14ac:dyDescent="0.35">
      <c r="A8040">
        <v>15756824</v>
      </c>
      <c r="B8040" t="s">
        <v>1056</v>
      </c>
      <c r="C8040" t="s">
        <v>42</v>
      </c>
      <c r="D8040" t="s">
        <v>18</v>
      </c>
      <c r="E8040">
        <v>50</v>
      </c>
      <c r="F8040" t="s">
        <v>19</v>
      </c>
      <c r="G8040">
        <v>5</v>
      </c>
      <c r="H8040" s="4">
        <v>101242.98</v>
      </c>
      <c r="I8040" t="s">
        <v>33</v>
      </c>
      <c r="J8040">
        <v>2</v>
      </c>
      <c r="K8040">
        <v>613</v>
      </c>
      <c r="L8040" t="s">
        <v>20</v>
      </c>
      <c r="M8040" t="s">
        <v>21</v>
      </c>
      <c r="N8040" t="s">
        <v>32</v>
      </c>
      <c r="O8040" s="4">
        <v>12493.61</v>
      </c>
      <c r="P8040" t="s">
        <v>28</v>
      </c>
      <c r="Q8040" t="str" cm="1">
        <f t="array" ref="Q8040">_xlfn.IFS(
O8040&lt;50000,"Low Salary (&lt;$50K)",
O8040&lt;90000,"Lower Middle ($50K-$90K)",
O8040&lt;130000,"Middle ($90K-$130K)",
O8040&lt;170000,"Upper Middle ($130K-$170K)",
O8040&gt;=170000,"High Salary (&gt;$170K)"
)</f>
        <v>Low Salary (&lt;$50K)</v>
      </c>
      <c r="R8040" t="str" cm="1">
        <f t="array" ref="R8040">_xlfn.IFS(
G8040&lt;=2,"New Customers (0-2Y)",
G8040&lt;=5,"Growing Customers (3-5Y)",
G8040&lt;=8,"Established Customers (6-8Y)",
G8040&lt;=10,"Loyal Customers (9-10Y)"
)</f>
        <v>Growing Customers (3-5Y)</v>
      </c>
    </row>
    <row r="8041" spans="1:18" x14ac:dyDescent="0.35">
      <c r="A8041">
        <v>15773520</v>
      </c>
      <c r="B8041" t="s">
        <v>2640</v>
      </c>
      <c r="C8041" t="s">
        <v>17</v>
      </c>
      <c r="D8041" t="s">
        <v>18</v>
      </c>
      <c r="E8041">
        <v>43</v>
      </c>
      <c r="F8041" t="s">
        <v>19</v>
      </c>
      <c r="G8041">
        <v>4</v>
      </c>
      <c r="H8041" s="4">
        <v>92599.55</v>
      </c>
      <c r="I8041" t="s">
        <v>29</v>
      </c>
      <c r="J8041">
        <v>2</v>
      </c>
      <c r="K8041">
        <v>672</v>
      </c>
      <c r="L8041" t="s">
        <v>35</v>
      </c>
      <c r="M8041" t="s">
        <v>21</v>
      </c>
      <c r="N8041" t="s">
        <v>22</v>
      </c>
      <c r="O8041" s="4">
        <v>167336.78</v>
      </c>
      <c r="P8041" t="s">
        <v>28</v>
      </c>
      <c r="Q8041" t="str" cm="1">
        <f t="array" ref="Q8041">_xlfn.IFS(
O8041&lt;50000,"Low Salary (&lt;$50K)",
O8041&lt;90000,"Lower Middle ($50K-$90K)",
O8041&lt;130000,"Middle ($90K-$130K)",
O8041&lt;170000,"Upper Middle ($130K-$170K)",
O8041&gt;=170000,"High Salary (&gt;$170K)"
)</f>
        <v>Upper Middle ($130K-$170K)</v>
      </c>
      <c r="R8041" t="str" cm="1">
        <f t="array" ref="R8041">_xlfn.IFS(
G8041&lt;=2,"New Customers (0-2Y)",
G8041&lt;=5,"Growing Customers (3-5Y)",
G8041&lt;=8,"Established Customers (6-8Y)",
G8041&lt;=10,"Loyal Customers (9-10Y)"
)</f>
        <v>Growing Customers (3-5Y)</v>
      </c>
    </row>
    <row r="8042" spans="1:18" x14ac:dyDescent="0.35">
      <c r="A8042">
        <v>15627439</v>
      </c>
      <c r="B8042" t="s">
        <v>541</v>
      </c>
      <c r="C8042" t="s">
        <v>26</v>
      </c>
      <c r="D8042" t="s">
        <v>18</v>
      </c>
      <c r="E8042">
        <v>36</v>
      </c>
      <c r="F8042" t="s">
        <v>19</v>
      </c>
      <c r="G8042">
        <v>10</v>
      </c>
      <c r="H8042" s="4">
        <v>0</v>
      </c>
      <c r="I8042" t="s">
        <v>24</v>
      </c>
      <c r="J8042">
        <v>2</v>
      </c>
      <c r="K8042">
        <v>624</v>
      </c>
      <c r="L8042" t="s">
        <v>20</v>
      </c>
      <c r="M8042" t="s">
        <v>27</v>
      </c>
      <c r="N8042" t="s">
        <v>22</v>
      </c>
      <c r="O8042" s="4">
        <v>186180.42</v>
      </c>
      <c r="P8042" t="s">
        <v>28</v>
      </c>
      <c r="Q8042" t="str" cm="1">
        <f t="array" ref="Q8042">_xlfn.IFS(
O8042&lt;50000,"Low Salary (&lt;$50K)",
O8042&lt;90000,"Lower Middle ($50K-$90K)",
O8042&lt;130000,"Middle ($90K-$130K)",
O8042&lt;170000,"Upper Middle ($130K-$170K)",
O8042&gt;=170000,"High Salary (&gt;$170K)"
)</f>
        <v>High Salary (&gt;$170K)</v>
      </c>
      <c r="R8042" t="str" cm="1">
        <f t="array" ref="R8042">_xlfn.IFS(
G8042&lt;=2,"New Customers (0-2Y)",
G8042&lt;=5,"Growing Customers (3-5Y)",
G8042&lt;=8,"Established Customers (6-8Y)",
G8042&lt;=10,"Loyal Customers (9-10Y)"
)</f>
        <v>Loyal Customers (9-10Y)</v>
      </c>
    </row>
    <row r="8043" spans="1:18" x14ac:dyDescent="0.35">
      <c r="A8043">
        <v>15701439</v>
      </c>
      <c r="B8043" t="s">
        <v>133</v>
      </c>
      <c r="C8043" t="s">
        <v>26</v>
      </c>
      <c r="D8043" t="s">
        <v>18</v>
      </c>
      <c r="E8043">
        <v>50</v>
      </c>
      <c r="F8043" t="s">
        <v>19</v>
      </c>
      <c r="G8043">
        <v>1</v>
      </c>
      <c r="H8043" s="4">
        <v>0</v>
      </c>
      <c r="I8043" t="s">
        <v>24</v>
      </c>
      <c r="J8043">
        <v>4</v>
      </c>
      <c r="K8043">
        <v>698</v>
      </c>
      <c r="L8043" t="s">
        <v>35</v>
      </c>
      <c r="M8043" t="s">
        <v>21</v>
      </c>
      <c r="N8043" t="s">
        <v>32</v>
      </c>
      <c r="O8043" s="4">
        <v>88566.9</v>
      </c>
      <c r="P8043" t="s">
        <v>23</v>
      </c>
      <c r="Q8043" t="str" cm="1">
        <f t="array" ref="Q8043">_xlfn.IFS(
O8043&lt;50000,"Low Salary (&lt;$50K)",
O8043&lt;90000,"Lower Middle ($50K-$90K)",
O8043&lt;130000,"Middle ($90K-$130K)",
O8043&lt;170000,"Upper Middle ($130K-$170K)",
O8043&gt;=170000,"High Salary (&gt;$170K)"
)</f>
        <v>Lower Middle ($50K-$90K)</v>
      </c>
      <c r="R8043" t="str" cm="1">
        <f t="array" ref="R8043">_xlfn.IFS(
G8043&lt;=2,"New Customers (0-2Y)",
G8043&lt;=5,"Growing Customers (3-5Y)",
G8043&lt;=8,"Established Customers (6-8Y)",
G8043&lt;=10,"Loyal Customers (9-10Y)"
)</f>
        <v>New Customers (0-2Y)</v>
      </c>
    </row>
    <row r="8044" spans="1:18" x14ac:dyDescent="0.35">
      <c r="A8044">
        <v>15785352</v>
      </c>
      <c r="B8044" t="s">
        <v>208</v>
      </c>
      <c r="C8044" t="s">
        <v>17</v>
      </c>
      <c r="D8044" t="s">
        <v>39</v>
      </c>
      <c r="E8044">
        <v>37</v>
      </c>
      <c r="F8044" t="s">
        <v>19</v>
      </c>
      <c r="G8044">
        <v>6</v>
      </c>
      <c r="H8044" s="4">
        <v>82373.94</v>
      </c>
      <c r="I8044" t="s">
        <v>29</v>
      </c>
      <c r="J8044">
        <v>1</v>
      </c>
      <c r="K8044">
        <v>606</v>
      </c>
      <c r="L8044" t="s">
        <v>20</v>
      </c>
      <c r="M8044" t="s">
        <v>27</v>
      </c>
      <c r="N8044" t="s">
        <v>32</v>
      </c>
      <c r="O8044" s="4">
        <v>172526.9</v>
      </c>
      <c r="P8044" t="s">
        <v>23</v>
      </c>
      <c r="Q8044" t="str" cm="1">
        <f t="array" ref="Q8044">_xlfn.IFS(
O8044&lt;50000,"Low Salary (&lt;$50K)",
O8044&lt;90000,"Lower Middle ($50K-$90K)",
O8044&lt;130000,"Middle ($90K-$130K)",
O8044&lt;170000,"Upper Middle ($130K-$170K)",
O8044&gt;=170000,"High Salary (&gt;$170K)"
)</f>
        <v>High Salary (&gt;$170K)</v>
      </c>
      <c r="R8044" t="str" cm="1">
        <f t="array" ref="R8044">_xlfn.IFS(
G8044&lt;=2,"New Customers (0-2Y)",
G8044&lt;=5,"Growing Customers (3-5Y)",
G8044&lt;=8,"Established Customers (6-8Y)",
G8044&lt;=10,"Loyal Customers (9-10Y)"
)</f>
        <v>Established Customers (6-8Y)</v>
      </c>
    </row>
    <row r="8045" spans="1:18" x14ac:dyDescent="0.35">
      <c r="A8045">
        <v>15616525</v>
      </c>
      <c r="B8045" t="s">
        <v>1067</v>
      </c>
      <c r="C8045" t="s">
        <v>26</v>
      </c>
      <c r="D8045" t="s">
        <v>39</v>
      </c>
      <c r="E8045">
        <v>31</v>
      </c>
      <c r="F8045" t="s">
        <v>19</v>
      </c>
      <c r="G8045">
        <v>4</v>
      </c>
      <c r="H8045" s="4">
        <v>141356.47</v>
      </c>
      <c r="I8045" t="s">
        <v>33</v>
      </c>
      <c r="J8045">
        <v>1</v>
      </c>
      <c r="K8045">
        <v>720</v>
      </c>
      <c r="L8045" t="s">
        <v>35</v>
      </c>
      <c r="M8045" t="s">
        <v>27</v>
      </c>
      <c r="N8045" t="s">
        <v>32</v>
      </c>
      <c r="O8045" s="4">
        <v>137985.69</v>
      </c>
      <c r="P8045" t="s">
        <v>28</v>
      </c>
      <c r="Q8045" t="str" cm="1">
        <f t="array" ref="Q8045">_xlfn.IFS(
O8045&lt;50000,"Low Salary (&lt;$50K)",
O8045&lt;90000,"Lower Middle ($50K-$90K)",
O8045&lt;130000,"Middle ($90K-$130K)",
O8045&lt;170000,"Upper Middle ($130K-$170K)",
O8045&gt;=170000,"High Salary (&gt;$170K)"
)</f>
        <v>Upper Middle ($130K-$170K)</v>
      </c>
      <c r="R8045" t="str" cm="1">
        <f t="array" ref="R8045">_xlfn.IFS(
G8045&lt;=2,"New Customers (0-2Y)",
G8045&lt;=5,"Growing Customers (3-5Y)",
G8045&lt;=8,"Established Customers (6-8Y)",
G8045&lt;=10,"Loyal Customers (9-10Y)"
)</f>
        <v>Growing Customers (3-5Y)</v>
      </c>
    </row>
    <row r="8046" spans="1:18" x14ac:dyDescent="0.35">
      <c r="A8046">
        <v>15717489</v>
      </c>
      <c r="B8046" t="s">
        <v>82</v>
      </c>
      <c r="C8046" t="s">
        <v>17</v>
      </c>
      <c r="D8046" t="s">
        <v>39</v>
      </c>
      <c r="E8046">
        <v>23</v>
      </c>
      <c r="F8046" t="s">
        <v>43</v>
      </c>
      <c r="G8046">
        <v>9</v>
      </c>
      <c r="H8046" s="4">
        <v>0</v>
      </c>
      <c r="I8046" t="s">
        <v>24</v>
      </c>
      <c r="J8046">
        <v>1</v>
      </c>
      <c r="K8046">
        <v>835</v>
      </c>
      <c r="L8046" t="s">
        <v>37</v>
      </c>
      <c r="M8046" t="s">
        <v>21</v>
      </c>
      <c r="N8046" t="s">
        <v>32</v>
      </c>
      <c r="O8046" s="4">
        <v>19793.73</v>
      </c>
      <c r="P8046" t="s">
        <v>23</v>
      </c>
      <c r="Q8046" t="str" cm="1">
        <f t="array" ref="Q8046">_xlfn.IFS(
O8046&lt;50000,"Low Salary (&lt;$50K)",
O8046&lt;90000,"Lower Middle ($50K-$90K)",
O8046&lt;130000,"Middle ($90K-$130K)",
O8046&lt;170000,"Upper Middle ($130K-$170K)",
O8046&gt;=170000,"High Salary (&gt;$170K)"
)</f>
        <v>Low Salary (&lt;$50K)</v>
      </c>
      <c r="R8046" t="str" cm="1">
        <f t="array" ref="R8046">_xlfn.IFS(
G8046&lt;=2,"New Customers (0-2Y)",
G8046&lt;=5,"Growing Customers (3-5Y)",
G8046&lt;=8,"Established Customers (6-8Y)",
G8046&lt;=10,"Loyal Customers (9-10Y)"
)</f>
        <v>Loyal Customers (9-10Y)</v>
      </c>
    </row>
    <row r="8047" spans="1:18" x14ac:dyDescent="0.35">
      <c r="A8047">
        <v>15795737</v>
      </c>
      <c r="B8047" t="s">
        <v>2641</v>
      </c>
      <c r="C8047" t="s">
        <v>26</v>
      </c>
      <c r="D8047" t="s">
        <v>18</v>
      </c>
      <c r="E8047">
        <v>47</v>
      </c>
      <c r="F8047" t="s">
        <v>19</v>
      </c>
      <c r="G8047">
        <v>3</v>
      </c>
      <c r="H8047" s="4">
        <v>72664</v>
      </c>
      <c r="I8047" t="s">
        <v>29</v>
      </c>
      <c r="J8047">
        <v>2</v>
      </c>
      <c r="K8047">
        <v>771</v>
      </c>
      <c r="L8047" t="s">
        <v>35</v>
      </c>
      <c r="M8047" t="s">
        <v>21</v>
      </c>
      <c r="N8047" t="s">
        <v>22</v>
      </c>
      <c r="O8047" s="4">
        <v>107874.39</v>
      </c>
      <c r="P8047" t="s">
        <v>28</v>
      </c>
      <c r="Q8047" t="str" cm="1">
        <f t="array" ref="Q8047">_xlfn.IFS(
O8047&lt;50000,"Low Salary (&lt;$50K)",
O8047&lt;90000,"Lower Middle ($50K-$90K)",
O8047&lt;130000,"Middle ($90K-$130K)",
O8047&lt;170000,"Upper Middle ($130K-$170K)",
O8047&gt;=170000,"High Salary (&gt;$170K)"
)</f>
        <v>Middle ($90K-$130K)</v>
      </c>
      <c r="R8047" t="str" cm="1">
        <f t="array" ref="R8047">_xlfn.IFS(
G8047&lt;=2,"New Customers (0-2Y)",
G8047&lt;=5,"Growing Customers (3-5Y)",
G8047&lt;=8,"Established Customers (6-8Y)",
G8047&lt;=10,"Loyal Customers (9-10Y)"
)</f>
        <v>Growing Customers (3-5Y)</v>
      </c>
    </row>
    <row r="8048" spans="1:18" x14ac:dyDescent="0.35">
      <c r="A8048">
        <v>15693877</v>
      </c>
      <c r="B8048" t="s">
        <v>867</v>
      </c>
      <c r="C8048" t="s">
        <v>17</v>
      </c>
      <c r="D8048" t="s">
        <v>18</v>
      </c>
      <c r="E8048">
        <v>47</v>
      </c>
      <c r="F8048" t="s">
        <v>19</v>
      </c>
      <c r="G8048">
        <v>3</v>
      </c>
      <c r="H8048" s="4">
        <v>123365.34</v>
      </c>
      <c r="I8048" t="s">
        <v>33</v>
      </c>
      <c r="J8048">
        <v>2</v>
      </c>
      <c r="K8048">
        <v>811</v>
      </c>
      <c r="L8048" t="s">
        <v>37</v>
      </c>
      <c r="M8048" t="s">
        <v>27</v>
      </c>
      <c r="N8048" t="s">
        <v>32</v>
      </c>
      <c r="O8048" s="4">
        <v>171995.34</v>
      </c>
      <c r="P8048" t="s">
        <v>28</v>
      </c>
      <c r="Q8048" t="str" cm="1">
        <f t="array" ref="Q8048">_xlfn.IFS(
O8048&lt;50000,"Low Salary (&lt;$50K)",
O8048&lt;90000,"Lower Middle ($50K-$90K)",
O8048&lt;130000,"Middle ($90K-$130K)",
O8048&lt;170000,"Upper Middle ($130K-$170K)",
O8048&gt;=170000,"High Salary (&gt;$170K)"
)</f>
        <v>High Salary (&gt;$170K)</v>
      </c>
      <c r="R8048" t="str" cm="1">
        <f t="array" ref="R8048">_xlfn.IFS(
G8048&lt;=2,"New Customers (0-2Y)",
G8048&lt;=5,"Growing Customers (3-5Y)",
G8048&lt;=8,"Established Customers (6-8Y)",
G8048&lt;=10,"Loyal Customers (9-10Y)"
)</f>
        <v>Growing Customers (3-5Y)</v>
      </c>
    </row>
    <row r="8049" spans="1:18" x14ac:dyDescent="0.35">
      <c r="A8049">
        <v>15576111</v>
      </c>
      <c r="B8049" t="s">
        <v>2642</v>
      </c>
      <c r="C8049" t="s">
        <v>42</v>
      </c>
      <c r="D8049" t="s">
        <v>39</v>
      </c>
      <c r="E8049">
        <v>33</v>
      </c>
      <c r="F8049" t="s">
        <v>19</v>
      </c>
      <c r="G8049">
        <v>5</v>
      </c>
      <c r="H8049" s="4">
        <v>121898.58</v>
      </c>
      <c r="I8049" t="s">
        <v>33</v>
      </c>
      <c r="J8049">
        <v>1</v>
      </c>
      <c r="K8049">
        <v>734</v>
      </c>
      <c r="L8049" t="s">
        <v>35</v>
      </c>
      <c r="M8049" t="s">
        <v>21</v>
      </c>
      <c r="N8049" t="s">
        <v>32</v>
      </c>
      <c r="O8049" s="4">
        <v>61829.89</v>
      </c>
      <c r="P8049" t="s">
        <v>28</v>
      </c>
      <c r="Q8049" t="str" cm="1">
        <f t="array" ref="Q8049">_xlfn.IFS(
O8049&lt;50000,"Low Salary (&lt;$50K)",
O8049&lt;90000,"Lower Middle ($50K-$90K)",
O8049&lt;130000,"Middle ($90K-$130K)",
O8049&lt;170000,"Upper Middle ($130K-$170K)",
O8049&gt;=170000,"High Salary (&gt;$170K)"
)</f>
        <v>Lower Middle ($50K-$90K)</v>
      </c>
      <c r="R8049" t="str" cm="1">
        <f t="array" ref="R8049">_xlfn.IFS(
G8049&lt;=2,"New Customers (0-2Y)",
G8049&lt;=5,"Growing Customers (3-5Y)",
G8049&lt;=8,"Established Customers (6-8Y)",
G8049&lt;=10,"Loyal Customers (9-10Y)"
)</f>
        <v>Growing Customers (3-5Y)</v>
      </c>
    </row>
    <row r="8050" spans="1:18" x14ac:dyDescent="0.35">
      <c r="A8050">
        <v>15595713</v>
      </c>
      <c r="B8050" t="s">
        <v>1653</v>
      </c>
      <c r="C8050" t="s">
        <v>26</v>
      </c>
      <c r="D8050" t="s">
        <v>39</v>
      </c>
      <c r="E8050">
        <v>33</v>
      </c>
      <c r="F8050" t="s">
        <v>19</v>
      </c>
      <c r="G8050">
        <v>6</v>
      </c>
      <c r="H8050" s="4">
        <v>0</v>
      </c>
      <c r="I8050" t="s">
        <v>24</v>
      </c>
      <c r="J8050">
        <v>1</v>
      </c>
      <c r="K8050">
        <v>548</v>
      </c>
      <c r="L8050" t="s">
        <v>31</v>
      </c>
      <c r="M8050" t="s">
        <v>21</v>
      </c>
      <c r="N8050" t="s">
        <v>22</v>
      </c>
      <c r="O8050" s="4">
        <v>31728.35</v>
      </c>
      <c r="P8050" t="s">
        <v>28</v>
      </c>
      <c r="Q8050" t="str" cm="1">
        <f t="array" ref="Q8050">_xlfn.IFS(
O8050&lt;50000,"Low Salary (&lt;$50K)",
O8050&lt;90000,"Lower Middle ($50K-$90K)",
O8050&lt;130000,"Middle ($90K-$130K)",
O8050&lt;170000,"Upper Middle ($130K-$170K)",
O8050&gt;=170000,"High Salary (&gt;$170K)"
)</f>
        <v>Low Salary (&lt;$50K)</v>
      </c>
      <c r="R8050" t="str" cm="1">
        <f t="array" ref="R8050">_xlfn.IFS(
G8050&lt;=2,"New Customers (0-2Y)",
G8050&lt;=5,"Growing Customers (3-5Y)",
G8050&lt;=8,"Established Customers (6-8Y)",
G8050&lt;=10,"Loyal Customers (9-10Y)"
)</f>
        <v>Established Customers (6-8Y)</v>
      </c>
    </row>
    <row r="8051" spans="1:18" x14ac:dyDescent="0.35">
      <c r="A8051">
        <v>15808868</v>
      </c>
      <c r="B8051" t="s">
        <v>1200</v>
      </c>
      <c r="C8051" t="s">
        <v>17</v>
      </c>
      <c r="D8051" t="s">
        <v>18</v>
      </c>
      <c r="E8051">
        <v>31</v>
      </c>
      <c r="F8051" t="s">
        <v>19</v>
      </c>
      <c r="G8051">
        <v>3</v>
      </c>
      <c r="H8051" s="4">
        <v>103696.97</v>
      </c>
      <c r="I8051" t="s">
        <v>33</v>
      </c>
      <c r="J8051">
        <v>3</v>
      </c>
      <c r="K8051">
        <v>652</v>
      </c>
      <c r="L8051" t="s">
        <v>20</v>
      </c>
      <c r="M8051" t="s">
        <v>27</v>
      </c>
      <c r="N8051" t="s">
        <v>32</v>
      </c>
      <c r="O8051" s="4">
        <v>155221.04999999999</v>
      </c>
      <c r="P8051" t="s">
        <v>23</v>
      </c>
      <c r="Q8051" t="str" cm="1">
        <f t="array" ref="Q8051">_xlfn.IFS(
O8051&lt;50000,"Low Salary (&lt;$50K)",
O8051&lt;90000,"Lower Middle ($50K-$90K)",
O8051&lt;130000,"Middle ($90K-$130K)",
O8051&lt;170000,"Upper Middle ($130K-$170K)",
O8051&gt;=170000,"High Salary (&gt;$170K)"
)</f>
        <v>Upper Middle ($130K-$170K)</v>
      </c>
      <c r="R8051" t="str" cm="1">
        <f t="array" ref="R8051">_xlfn.IFS(
G8051&lt;=2,"New Customers (0-2Y)",
G8051&lt;=5,"Growing Customers (3-5Y)",
G8051&lt;=8,"Established Customers (6-8Y)",
G8051&lt;=10,"Loyal Customers (9-10Y)"
)</f>
        <v>Growing Customers (3-5Y)</v>
      </c>
    </row>
    <row r="8052" spans="1:18" x14ac:dyDescent="0.35">
      <c r="A8052">
        <v>15708193</v>
      </c>
      <c r="B8052" t="s">
        <v>938</v>
      </c>
      <c r="C8052" t="s">
        <v>17</v>
      </c>
      <c r="D8052" t="s">
        <v>39</v>
      </c>
      <c r="E8052">
        <v>33</v>
      </c>
      <c r="F8052" t="s">
        <v>19</v>
      </c>
      <c r="G8052">
        <v>2</v>
      </c>
      <c r="H8052" s="4">
        <v>0</v>
      </c>
      <c r="I8052" t="s">
        <v>24</v>
      </c>
      <c r="J8052">
        <v>2</v>
      </c>
      <c r="K8052">
        <v>707</v>
      </c>
      <c r="L8052" t="s">
        <v>35</v>
      </c>
      <c r="M8052" t="s">
        <v>27</v>
      </c>
      <c r="N8052" t="s">
        <v>32</v>
      </c>
      <c r="O8052" s="4">
        <v>130866.95</v>
      </c>
      <c r="P8052" t="s">
        <v>28</v>
      </c>
      <c r="Q8052" t="str" cm="1">
        <f t="array" ref="Q8052">_xlfn.IFS(
O8052&lt;50000,"Low Salary (&lt;$50K)",
O8052&lt;90000,"Lower Middle ($50K-$90K)",
O8052&lt;130000,"Middle ($90K-$130K)",
O8052&lt;170000,"Upper Middle ($130K-$170K)",
O8052&gt;=170000,"High Salary (&gt;$170K)"
)</f>
        <v>Upper Middle ($130K-$170K)</v>
      </c>
      <c r="R8052" t="str" cm="1">
        <f t="array" ref="R8052">_xlfn.IFS(
G8052&lt;=2,"New Customers (0-2Y)",
G8052&lt;=5,"Growing Customers (3-5Y)",
G8052&lt;=8,"Established Customers (6-8Y)",
G8052&lt;=10,"Loyal Customers (9-10Y)"
)</f>
        <v>New Customers (0-2Y)</v>
      </c>
    </row>
    <row r="8053" spans="1:18" x14ac:dyDescent="0.35">
      <c r="A8053">
        <v>15697801</v>
      </c>
      <c r="B8053" t="s">
        <v>2363</v>
      </c>
      <c r="C8053" t="s">
        <v>42</v>
      </c>
      <c r="D8053" t="s">
        <v>18</v>
      </c>
      <c r="E8053">
        <v>56</v>
      </c>
      <c r="F8053" t="s">
        <v>19</v>
      </c>
      <c r="G8053">
        <v>1</v>
      </c>
      <c r="H8053" s="4">
        <v>74129.179999999993</v>
      </c>
      <c r="I8053" t="s">
        <v>29</v>
      </c>
      <c r="J8053">
        <v>2</v>
      </c>
      <c r="K8053">
        <v>605</v>
      </c>
      <c r="L8053" t="s">
        <v>20</v>
      </c>
      <c r="M8053" t="s">
        <v>21</v>
      </c>
      <c r="N8053" t="s">
        <v>22</v>
      </c>
      <c r="O8053" s="4">
        <v>62199.78</v>
      </c>
      <c r="P8053" t="s">
        <v>23</v>
      </c>
      <c r="Q8053" t="str" cm="1">
        <f t="array" ref="Q8053">_xlfn.IFS(
O8053&lt;50000,"Low Salary (&lt;$50K)",
O8053&lt;90000,"Lower Middle ($50K-$90K)",
O8053&lt;130000,"Middle ($90K-$130K)",
O8053&lt;170000,"Upper Middle ($130K-$170K)",
O8053&gt;=170000,"High Salary (&gt;$170K)"
)</f>
        <v>Lower Middle ($50K-$90K)</v>
      </c>
      <c r="R8053" t="str" cm="1">
        <f t="array" ref="R8053">_xlfn.IFS(
G8053&lt;=2,"New Customers (0-2Y)",
G8053&lt;=5,"Growing Customers (3-5Y)",
G8053&lt;=8,"Established Customers (6-8Y)",
G8053&lt;=10,"Loyal Customers (9-10Y)"
)</f>
        <v>New Customers (0-2Y)</v>
      </c>
    </row>
    <row r="8054" spans="1:18" x14ac:dyDescent="0.35">
      <c r="A8054">
        <v>15770121</v>
      </c>
      <c r="B8054" t="s">
        <v>2643</v>
      </c>
      <c r="C8054" t="s">
        <v>17</v>
      </c>
      <c r="D8054" t="s">
        <v>18</v>
      </c>
      <c r="E8054">
        <v>34</v>
      </c>
      <c r="F8054" t="s">
        <v>19</v>
      </c>
      <c r="G8054">
        <v>9</v>
      </c>
      <c r="H8054" s="4">
        <v>0</v>
      </c>
      <c r="I8054" t="s">
        <v>24</v>
      </c>
      <c r="J8054">
        <v>1</v>
      </c>
      <c r="K8054">
        <v>623</v>
      </c>
      <c r="L8054" t="s">
        <v>20</v>
      </c>
      <c r="M8054" t="s">
        <v>21</v>
      </c>
      <c r="N8054" t="s">
        <v>32</v>
      </c>
      <c r="O8054" s="4">
        <v>24255.21</v>
      </c>
      <c r="P8054" t="s">
        <v>28</v>
      </c>
      <c r="Q8054" t="str" cm="1">
        <f t="array" ref="Q8054">_xlfn.IFS(
O8054&lt;50000,"Low Salary (&lt;$50K)",
O8054&lt;90000,"Lower Middle ($50K-$90K)",
O8054&lt;130000,"Middle ($90K-$130K)",
O8054&lt;170000,"Upper Middle ($130K-$170K)",
O8054&gt;=170000,"High Salary (&gt;$170K)"
)</f>
        <v>Low Salary (&lt;$50K)</v>
      </c>
      <c r="R8054" t="str" cm="1">
        <f t="array" ref="R8054">_xlfn.IFS(
G8054&lt;=2,"New Customers (0-2Y)",
G8054&lt;=5,"Growing Customers (3-5Y)",
G8054&lt;=8,"Established Customers (6-8Y)",
G8054&lt;=10,"Loyal Customers (9-10Y)"
)</f>
        <v>Loyal Customers (9-10Y)</v>
      </c>
    </row>
    <row r="8055" spans="1:18" x14ac:dyDescent="0.35">
      <c r="A8055">
        <v>15800524</v>
      </c>
      <c r="B8055" t="s">
        <v>1667</v>
      </c>
      <c r="C8055" t="s">
        <v>42</v>
      </c>
      <c r="D8055" t="s">
        <v>39</v>
      </c>
      <c r="E8055">
        <v>29</v>
      </c>
      <c r="F8055" t="s">
        <v>43</v>
      </c>
      <c r="G8055">
        <v>3</v>
      </c>
      <c r="H8055" s="4">
        <v>185379.02</v>
      </c>
      <c r="I8055" t="s">
        <v>33</v>
      </c>
      <c r="J8055">
        <v>1</v>
      </c>
      <c r="K8055">
        <v>686</v>
      </c>
      <c r="L8055" t="s">
        <v>35</v>
      </c>
      <c r="M8055" t="s">
        <v>21</v>
      </c>
      <c r="N8055" t="s">
        <v>32</v>
      </c>
      <c r="O8055" s="4">
        <v>64679.07</v>
      </c>
      <c r="P8055" t="s">
        <v>28</v>
      </c>
      <c r="Q8055" t="str" cm="1">
        <f t="array" ref="Q8055">_xlfn.IFS(
O8055&lt;50000,"Low Salary (&lt;$50K)",
O8055&lt;90000,"Lower Middle ($50K-$90K)",
O8055&lt;130000,"Middle ($90K-$130K)",
O8055&lt;170000,"Upper Middle ($130K-$170K)",
O8055&gt;=170000,"High Salary (&gt;$170K)"
)</f>
        <v>Lower Middle ($50K-$90K)</v>
      </c>
      <c r="R8055" t="str" cm="1">
        <f t="array" ref="R8055">_xlfn.IFS(
G8055&lt;=2,"New Customers (0-2Y)",
G8055&lt;=5,"Growing Customers (3-5Y)",
G8055&lt;=8,"Established Customers (6-8Y)",
G8055&lt;=10,"Loyal Customers (9-10Y)"
)</f>
        <v>Growing Customers (3-5Y)</v>
      </c>
    </row>
    <row r="8056" spans="1:18" x14ac:dyDescent="0.35">
      <c r="A8056">
        <v>15686236</v>
      </c>
      <c r="B8056" t="s">
        <v>87</v>
      </c>
      <c r="C8056" t="s">
        <v>42</v>
      </c>
      <c r="D8056" t="s">
        <v>18</v>
      </c>
      <c r="E8056">
        <v>47</v>
      </c>
      <c r="F8056" t="s">
        <v>19</v>
      </c>
      <c r="G8056">
        <v>1</v>
      </c>
      <c r="H8056" s="4">
        <v>118087.67999999999</v>
      </c>
      <c r="I8056" t="s">
        <v>33</v>
      </c>
      <c r="J8056">
        <v>1</v>
      </c>
      <c r="K8056">
        <v>525</v>
      </c>
      <c r="L8056" t="s">
        <v>31</v>
      </c>
      <c r="M8056" t="s">
        <v>21</v>
      </c>
      <c r="N8056" t="s">
        <v>32</v>
      </c>
      <c r="O8056" s="4">
        <v>88120.78</v>
      </c>
      <c r="P8056" t="s">
        <v>23</v>
      </c>
      <c r="Q8056" t="str" cm="1">
        <f t="array" ref="Q8056">_xlfn.IFS(
O8056&lt;50000,"Low Salary (&lt;$50K)",
O8056&lt;90000,"Lower Middle ($50K-$90K)",
O8056&lt;130000,"Middle ($90K-$130K)",
O8056&lt;170000,"Upper Middle ($130K-$170K)",
O8056&gt;=170000,"High Salary (&gt;$170K)"
)</f>
        <v>Lower Middle ($50K-$90K)</v>
      </c>
      <c r="R8056" t="str" cm="1">
        <f t="array" ref="R8056">_xlfn.IFS(
G8056&lt;=2,"New Customers (0-2Y)",
G8056&lt;=5,"Growing Customers (3-5Y)",
G8056&lt;=8,"Established Customers (6-8Y)",
G8056&lt;=10,"Loyal Customers (9-10Y)"
)</f>
        <v>New Customers (0-2Y)</v>
      </c>
    </row>
    <row r="8057" spans="1:18" x14ac:dyDescent="0.35">
      <c r="A8057">
        <v>15659807</v>
      </c>
      <c r="B8057" t="s">
        <v>402</v>
      </c>
      <c r="C8057" t="s">
        <v>26</v>
      </c>
      <c r="D8057" t="s">
        <v>39</v>
      </c>
      <c r="E8057">
        <v>41</v>
      </c>
      <c r="F8057" t="s">
        <v>19</v>
      </c>
      <c r="G8057">
        <v>8</v>
      </c>
      <c r="H8057" s="4">
        <v>109402.13</v>
      </c>
      <c r="I8057" t="s">
        <v>33</v>
      </c>
      <c r="J8057">
        <v>1</v>
      </c>
      <c r="K8057">
        <v>657</v>
      </c>
      <c r="L8057" t="s">
        <v>20</v>
      </c>
      <c r="M8057" t="s">
        <v>21</v>
      </c>
      <c r="N8057" t="s">
        <v>22</v>
      </c>
      <c r="O8057" s="4">
        <v>66463.62</v>
      </c>
      <c r="P8057" t="s">
        <v>28</v>
      </c>
      <c r="Q8057" t="str" cm="1">
        <f t="array" ref="Q8057">_xlfn.IFS(
O8057&lt;50000,"Low Salary (&lt;$50K)",
O8057&lt;90000,"Lower Middle ($50K-$90K)",
O8057&lt;130000,"Middle ($90K-$130K)",
O8057&lt;170000,"Upper Middle ($130K-$170K)",
O8057&gt;=170000,"High Salary (&gt;$170K)"
)</f>
        <v>Lower Middle ($50K-$90K)</v>
      </c>
      <c r="R8057" t="str" cm="1">
        <f t="array" ref="R8057">_xlfn.IFS(
G8057&lt;=2,"New Customers (0-2Y)",
G8057&lt;=5,"Growing Customers (3-5Y)",
G8057&lt;=8,"Established Customers (6-8Y)",
G8057&lt;=10,"Loyal Customers (9-10Y)"
)</f>
        <v>Established Customers (6-8Y)</v>
      </c>
    </row>
    <row r="8058" spans="1:18" x14ac:dyDescent="0.35">
      <c r="A8058">
        <v>15736078</v>
      </c>
      <c r="B8058" t="s">
        <v>199</v>
      </c>
      <c r="C8058" t="s">
        <v>42</v>
      </c>
      <c r="D8058" t="s">
        <v>18</v>
      </c>
      <c r="E8058">
        <v>33</v>
      </c>
      <c r="F8058" t="s">
        <v>19</v>
      </c>
      <c r="G8058">
        <v>7</v>
      </c>
      <c r="H8058" s="4">
        <v>130367.87</v>
      </c>
      <c r="I8058" t="s">
        <v>33</v>
      </c>
      <c r="J8058">
        <v>1</v>
      </c>
      <c r="K8058">
        <v>730</v>
      </c>
      <c r="L8058" t="s">
        <v>35</v>
      </c>
      <c r="M8058" t="s">
        <v>21</v>
      </c>
      <c r="N8058" t="s">
        <v>32</v>
      </c>
      <c r="O8058" s="4">
        <v>15142.1</v>
      </c>
      <c r="P8058" t="s">
        <v>23</v>
      </c>
      <c r="Q8058" t="str" cm="1">
        <f t="array" ref="Q8058">_xlfn.IFS(
O8058&lt;50000,"Low Salary (&lt;$50K)",
O8058&lt;90000,"Lower Middle ($50K-$90K)",
O8058&lt;130000,"Middle ($90K-$130K)",
O8058&lt;170000,"Upper Middle ($130K-$170K)",
O8058&gt;=170000,"High Salary (&gt;$170K)"
)</f>
        <v>Low Salary (&lt;$50K)</v>
      </c>
      <c r="R8058" t="str" cm="1">
        <f t="array" ref="R8058">_xlfn.IFS(
G8058&lt;=2,"New Customers (0-2Y)",
G8058&lt;=5,"Growing Customers (3-5Y)",
G8058&lt;=8,"Established Customers (6-8Y)",
G8058&lt;=10,"Loyal Customers (9-10Y)"
)</f>
        <v>Established Customers (6-8Y)</v>
      </c>
    </row>
    <row r="8059" spans="1:18" x14ac:dyDescent="0.35">
      <c r="A8059">
        <v>15620836</v>
      </c>
      <c r="B8059" t="s">
        <v>1240</v>
      </c>
      <c r="C8059" t="s">
        <v>42</v>
      </c>
      <c r="D8059" t="s">
        <v>18</v>
      </c>
      <c r="E8059">
        <v>34</v>
      </c>
      <c r="F8059" t="s">
        <v>19</v>
      </c>
      <c r="G8059">
        <v>2</v>
      </c>
      <c r="H8059" s="4">
        <v>108410.87</v>
      </c>
      <c r="I8059" t="s">
        <v>33</v>
      </c>
      <c r="J8059">
        <v>2</v>
      </c>
      <c r="K8059">
        <v>816</v>
      </c>
      <c r="L8059" t="s">
        <v>37</v>
      </c>
      <c r="M8059" t="s">
        <v>21</v>
      </c>
      <c r="N8059" t="s">
        <v>32</v>
      </c>
      <c r="O8059" s="4">
        <v>102908.91</v>
      </c>
      <c r="P8059" t="s">
        <v>28</v>
      </c>
      <c r="Q8059" t="str" cm="1">
        <f t="array" ref="Q8059">_xlfn.IFS(
O8059&lt;50000,"Low Salary (&lt;$50K)",
O8059&lt;90000,"Lower Middle ($50K-$90K)",
O8059&lt;130000,"Middle ($90K-$130K)",
O8059&lt;170000,"Upper Middle ($130K-$170K)",
O8059&gt;=170000,"High Salary (&gt;$170K)"
)</f>
        <v>Middle ($90K-$130K)</v>
      </c>
      <c r="R8059" t="str" cm="1">
        <f t="array" ref="R8059">_xlfn.IFS(
G8059&lt;=2,"New Customers (0-2Y)",
G8059&lt;=5,"Growing Customers (3-5Y)",
G8059&lt;=8,"Established Customers (6-8Y)",
G8059&lt;=10,"Loyal Customers (9-10Y)"
)</f>
        <v>New Customers (0-2Y)</v>
      </c>
    </row>
    <row r="8060" spans="1:18" x14ac:dyDescent="0.35">
      <c r="A8060">
        <v>15698184</v>
      </c>
      <c r="B8060" t="s">
        <v>211</v>
      </c>
      <c r="C8060" t="s">
        <v>17</v>
      </c>
      <c r="D8060" t="s">
        <v>18</v>
      </c>
      <c r="E8060">
        <v>50</v>
      </c>
      <c r="F8060" t="s">
        <v>19</v>
      </c>
      <c r="G8060">
        <v>2</v>
      </c>
      <c r="H8060" s="4">
        <v>90408.16</v>
      </c>
      <c r="I8060" t="s">
        <v>29</v>
      </c>
      <c r="J8060">
        <v>2</v>
      </c>
      <c r="K8060">
        <v>484</v>
      </c>
      <c r="L8060" t="s">
        <v>44</v>
      </c>
      <c r="M8060" t="s">
        <v>27</v>
      </c>
      <c r="N8060" t="s">
        <v>32</v>
      </c>
      <c r="O8060" s="4">
        <v>48170.57</v>
      </c>
      <c r="P8060" t="s">
        <v>28</v>
      </c>
      <c r="Q8060" t="str" cm="1">
        <f t="array" ref="Q8060">_xlfn.IFS(
O8060&lt;50000,"Low Salary (&lt;$50K)",
O8060&lt;90000,"Lower Middle ($50K-$90K)",
O8060&lt;130000,"Middle ($90K-$130K)",
O8060&lt;170000,"Upper Middle ($130K-$170K)",
O8060&gt;=170000,"High Salary (&gt;$170K)"
)</f>
        <v>Low Salary (&lt;$50K)</v>
      </c>
      <c r="R8060" t="str" cm="1">
        <f t="array" ref="R8060">_xlfn.IFS(
G8060&lt;=2,"New Customers (0-2Y)",
G8060&lt;=5,"Growing Customers (3-5Y)",
G8060&lt;=8,"Established Customers (6-8Y)",
G8060&lt;=10,"Loyal Customers (9-10Y)"
)</f>
        <v>New Customers (0-2Y)</v>
      </c>
    </row>
    <row r="8061" spans="1:18" x14ac:dyDescent="0.35">
      <c r="A8061">
        <v>15717643</v>
      </c>
      <c r="B8061" t="s">
        <v>2644</v>
      </c>
      <c r="C8061" t="s">
        <v>17</v>
      </c>
      <c r="D8061" t="s">
        <v>18</v>
      </c>
      <c r="E8061">
        <v>34</v>
      </c>
      <c r="F8061" t="s">
        <v>19</v>
      </c>
      <c r="G8061">
        <v>6</v>
      </c>
      <c r="H8061" s="4">
        <v>90425.15</v>
      </c>
      <c r="I8061" t="s">
        <v>29</v>
      </c>
      <c r="J8061">
        <v>2</v>
      </c>
      <c r="K8061">
        <v>728</v>
      </c>
      <c r="L8061" t="s">
        <v>35</v>
      </c>
      <c r="M8061" t="s">
        <v>21</v>
      </c>
      <c r="N8061" t="s">
        <v>22</v>
      </c>
      <c r="O8061" s="4">
        <v>11597.69</v>
      </c>
      <c r="P8061" t="s">
        <v>28</v>
      </c>
      <c r="Q8061" t="str" cm="1">
        <f t="array" ref="Q8061">_xlfn.IFS(
O8061&lt;50000,"Low Salary (&lt;$50K)",
O8061&lt;90000,"Lower Middle ($50K-$90K)",
O8061&lt;130000,"Middle ($90K-$130K)",
O8061&lt;170000,"Upper Middle ($130K-$170K)",
O8061&gt;=170000,"High Salary (&gt;$170K)"
)</f>
        <v>Low Salary (&lt;$50K)</v>
      </c>
      <c r="R8061" t="str" cm="1">
        <f t="array" ref="R8061">_xlfn.IFS(
G8061&lt;=2,"New Customers (0-2Y)",
G8061&lt;=5,"Growing Customers (3-5Y)",
G8061&lt;=8,"Established Customers (6-8Y)",
G8061&lt;=10,"Loyal Customers (9-10Y)"
)</f>
        <v>Established Customers (6-8Y)</v>
      </c>
    </row>
    <row r="8062" spans="1:18" x14ac:dyDescent="0.35">
      <c r="A8062">
        <v>15776596</v>
      </c>
      <c r="B8062" t="s">
        <v>917</v>
      </c>
      <c r="C8062" t="s">
        <v>26</v>
      </c>
      <c r="D8062" t="s">
        <v>18</v>
      </c>
      <c r="E8062">
        <v>39</v>
      </c>
      <c r="F8062" t="s">
        <v>19</v>
      </c>
      <c r="G8062">
        <v>6</v>
      </c>
      <c r="H8062" s="4">
        <v>140094.59</v>
      </c>
      <c r="I8062" t="s">
        <v>33</v>
      </c>
      <c r="J8062">
        <v>1</v>
      </c>
      <c r="K8062">
        <v>730</v>
      </c>
      <c r="L8062" t="s">
        <v>35</v>
      </c>
      <c r="M8062" t="s">
        <v>21</v>
      </c>
      <c r="N8062" t="s">
        <v>32</v>
      </c>
      <c r="O8062" s="4">
        <v>172450.04</v>
      </c>
      <c r="P8062" t="s">
        <v>23</v>
      </c>
      <c r="Q8062" t="str" cm="1">
        <f t="array" ref="Q8062">_xlfn.IFS(
O8062&lt;50000,"Low Salary (&lt;$50K)",
O8062&lt;90000,"Lower Middle ($50K-$90K)",
O8062&lt;130000,"Middle ($90K-$130K)",
O8062&lt;170000,"Upper Middle ($130K-$170K)",
O8062&gt;=170000,"High Salary (&gt;$170K)"
)</f>
        <v>High Salary (&gt;$170K)</v>
      </c>
      <c r="R8062" t="str" cm="1">
        <f t="array" ref="R8062">_xlfn.IFS(
G8062&lt;=2,"New Customers (0-2Y)",
G8062&lt;=5,"Growing Customers (3-5Y)",
G8062&lt;=8,"Established Customers (6-8Y)",
G8062&lt;=10,"Loyal Customers (9-10Y)"
)</f>
        <v>Established Customers (6-8Y)</v>
      </c>
    </row>
    <row r="8063" spans="1:18" x14ac:dyDescent="0.35">
      <c r="A8063">
        <v>15814757</v>
      </c>
      <c r="B8063" t="s">
        <v>904</v>
      </c>
      <c r="C8063" t="s">
        <v>26</v>
      </c>
      <c r="D8063" t="s">
        <v>39</v>
      </c>
      <c r="E8063">
        <v>31</v>
      </c>
      <c r="F8063" t="s">
        <v>19</v>
      </c>
      <c r="G8063">
        <v>9</v>
      </c>
      <c r="H8063" s="4">
        <v>0</v>
      </c>
      <c r="I8063" t="s">
        <v>24</v>
      </c>
      <c r="J8063">
        <v>2</v>
      </c>
      <c r="K8063">
        <v>477</v>
      </c>
      <c r="L8063" t="s">
        <v>44</v>
      </c>
      <c r="M8063" t="s">
        <v>27</v>
      </c>
      <c r="N8063" t="s">
        <v>22</v>
      </c>
      <c r="O8063" s="4">
        <v>184061.17</v>
      </c>
      <c r="P8063" t="s">
        <v>28</v>
      </c>
      <c r="Q8063" t="str" cm="1">
        <f t="array" ref="Q8063">_xlfn.IFS(
O8063&lt;50000,"Low Salary (&lt;$50K)",
O8063&lt;90000,"Lower Middle ($50K-$90K)",
O8063&lt;130000,"Middle ($90K-$130K)",
O8063&lt;170000,"Upper Middle ($130K-$170K)",
O8063&gt;=170000,"High Salary (&gt;$170K)"
)</f>
        <v>High Salary (&gt;$170K)</v>
      </c>
      <c r="R8063" t="str" cm="1">
        <f t="array" ref="R8063">_xlfn.IFS(
G8063&lt;=2,"New Customers (0-2Y)",
G8063&lt;=5,"Growing Customers (3-5Y)",
G8063&lt;=8,"Established Customers (6-8Y)",
G8063&lt;=10,"Loyal Customers (9-10Y)"
)</f>
        <v>Loyal Customers (9-10Y)</v>
      </c>
    </row>
    <row r="8064" spans="1:18" x14ac:dyDescent="0.35">
      <c r="A8064">
        <v>15812607</v>
      </c>
      <c r="B8064" t="s">
        <v>1085</v>
      </c>
      <c r="C8064" t="s">
        <v>42</v>
      </c>
      <c r="D8064" t="s">
        <v>18</v>
      </c>
      <c r="E8064">
        <v>46</v>
      </c>
      <c r="F8064" t="s">
        <v>19</v>
      </c>
      <c r="G8064">
        <v>6</v>
      </c>
      <c r="H8064" s="4">
        <v>95439.4</v>
      </c>
      <c r="I8064" t="s">
        <v>29</v>
      </c>
      <c r="J8064">
        <v>1</v>
      </c>
      <c r="K8064">
        <v>663</v>
      </c>
      <c r="L8064" t="s">
        <v>35</v>
      </c>
      <c r="M8064" t="s">
        <v>21</v>
      </c>
      <c r="N8064" t="s">
        <v>22</v>
      </c>
      <c r="O8064" s="4">
        <v>21038.58</v>
      </c>
      <c r="P8064" t="s">
        <v>23</v>
      </c>
      <c r="Q8064" t="str" cm="1">
        <f t="array" ref="Q8064">_xlfn.IFS(
O8064&lt;50000,"Low Salary (&lt;$50K)",
O8064&lt;90000,"Lower Middle ($50K-$90K)",
O8064&lt;130000,"Middle ($90K-$130K)",
O8064&lt;170000,"Upper Middle ($130K-$170K)",
O8064&gt;=170000,"High Salary (&gt;$170K)"
)</f>
        <v>Low Salary (&lt;$50K)</v>
      </c>
      <c r="R8064" t="str" cm="1">
        <f t="array" ref="R8064">_xlfn.IFS(
G8064&lt;=2,"New Customers (0-2Y)",
G8064&lt;=5,"Growing Customers (3-5Y)",
G8064&lt;=8,"Established Customers (6-8Y)",
G8064&lt;=10,"Loyal Customers (9-10Y)"
)</f>
        <v>Established Customers (6-8Y)</v>
      </c>
    </row>
    <row r="8065" spans="1:18" x14ac:dyDescent="0.35">
      <c r="A8065">
        <v>15663888</v>
      </c>
      <c r="B8065" t="s">
        <v>2013</v>
      </c>
      <c r="C8065" t="s">
        <v>42</v>
      </c>
      <c r="D8065" t="s">
        <v>39</v>
      </c>
      <c r="E8065">
        <v>34</v>
      </c>
      <c r="F8065" t="s">
        <v>19</v>
      </c>
      <c r="G8065">
        <v>6</v>
      </c>
      <c r="H8065" s="4">
        <v>204017.4</v>
      </c>
      <c r="I8065" t="s">
        <v>33</v>
      </c>
      <c r="J8065">
        <v>2</v>
      </c>
      <c r="K8065">
        <v>549</v>
      </c>
      <c r="L8065" t="s">
        <v>31</v>
      </c>
      <c r="M8065" t="s">
        <v>21</v>
      </c>
      <c r="N8065" t="s">
        <v>32</v>
      </c>
      <c r="O8065" s="4">
        <v>109538.35</v>
      </c>
      <c r="P8065" t="s">
        <v>28</v>
      </c>
      <c r="Q8065" t="str" cm="1">
        <f t="array" ref="Q8065">_xlfn.IFS(
O8065&lt;50000,"Low Salary (&lt;$50K)",
O8065&lt;90000,"Lower Middle ($50K-$90K)",
O8065&lt;130000,"Middle ($90K-$130K)",
O8065&lt;170000,"Upper Middle ($130K-$170K)",
O8065&gt;=170000,"High Salary (&gt;$170K)"
)</f>
        <v>Middle ($90K-$130K)</v>
      </c>
      <c r="R8065" t="str" cm="1">
        <f t="array" ref="R8065">_xlfn.IFS(
G8065&lt;=2,"New Customers (0-2Y)",
G8065&lt;=5,"Growing Customers (3-5Y)",
G8065&lt;=8,"Established Customers (6-8Y)",
G8065&lt;=10,"Loyal Customers (9-10Y)"
)</f>
        <v>Established Customers (6-8Y)</v>
      </c>
    </row>
    <row r="8066" spans="1:18" x14ac:dyDescent="0.35">
      <c r="A8066">
        <v>15748882</v>
      </c>
      <c r="B8066" t="s">
        <v>943</v>
      </c>
      <c r="C8066" t="s">
        <v>26</v>
      </c>
      <c r="D8066" t="s">
        <v>39</v>
      </c>
      <c r="E8066">
        <v>29</v>
      </c>
      <c r="F8066" t="s">
        <v>43</v>
      </c>
      <c r="G8066">
        <v>9</v>
      </c>
      <c r="H8066" s="4">
        <v>0</v>
      </c>
      <c r="I8066" t="s">
        <v>24</v>
      </c>
      <c r="J8066">
        <v>2</v>
      </c>
      <c r="K8066">
        <v>714</v>
      </c>
      <c r="L8066" t="s">
        <v>35</v>
      </c>
      <c r="M8066" t="s">
        <v>21</v>
      </c>
      <c r="N8066" t="s">
        <v>32</v>
      </c>
      <c r="O8066" s="4">
        <v>129192.55</v>
      </c>
      <c r="P8066" t="s">
        <v>28</v>
      </c>
      <c r="Q8066" t="str" cm="1">
        <f t="array" ref="Q8066">_xlfn.IFS(
O8066&lt;50000,"Low Salary (&lt;$50K)",
O8066&lt;90000,"Lower Middle ($50K-$90K)",
O8066&lt;130000,"Middle ($90K-$130K)",
O8066&lt;170000,"Upper Middle ($130K-$170K)",
O8066&gt;=170000,"High Salary (&gt;$170K)"
)</f>
        <v>Middle ($90K-$130K)</v>
      </c>
      <c r="R8066" t="str" cm="1">
        <f t="array" ref="R8066">_xlfn.IFS(
G8066&lt;=2,"New Customers (0-2Y)",
G8066&lt;=5,"Growing Customers (3-5Y)",
G8066&lt;=8,"Established Customers (6-8Y)",
G8066&lt;=10,"Loyal Customers (9-10Y)"
)</f>
        <v>Loyal Customers (9-10Y)</v>
      </c>
    </row>
    <row r="8067" spans="1:18" x14ac:dyDescent="0.35">
      <c r="A8067">
        <v>15690829</v>
      </c>
      <c r="B8067" t="s">
        <v>2645</v>
      </c>
      <c r="C8067" t="s">
        <v>42</v>
      </c>
      <c r="D8067" t="s">
        <v>39</v>
      </c>
      <c r="E8067">
        <v>49</v>
      </c>
      <c r="F8067" t="s">
        <v>19</v>
      </c>
      <c r="G8067">
        <v>3</v>
      </c>
      <c r="H8067" s="4">
        <v>137115.16</v>
      </c>
      <c r="I8067" t="s">
        <v>33</v>
      </c>
      <c r="J8067">
        <v>1</v>
      </c>
      <c r="K8067">
        <v>430</v>
      </c>
      <c r="L8067" t="s">
        <v>44</v>
      </c>
      <c r="M8067" t="s">
        <v>21</v>
      </c>
      <c r="N8067" t="s">
        <v>32</v>
      </c>
      <c r="O8067" s="4">
        <v>146516.85999999999</v>
      </c>
      <c r="P8067" t="s">
        <v>23</v>
      </c>
      <c r="Q8067" t="str" cm="1">
        <f t="array" ref="Q8067">_xlfn.IFS(
O8067&lt;50000,"Low Salary (&lt;$50K)",
O8067&lt;90000,"Lower Middle ($50K-$90K)",
O8067&lt;130000,"Middle ($90K-$130K)",
O8067&lt;170000,"Upper Middle ($130K-$170K)",
O8067&gt;=170000,"High Salary (&gt;$170K)"
)</f>
        <v>Upper Middle ($130K-$170K)</v>
      </c>
      <c r="R8067" t="str" cm="1">
        <f t="array" ref="R8067">_xlfn.IFS(
G8067&lt;=2,"New Customers (0-2Y)",
G8067&lt;=5,"Growing Customers (3-5Y)",
G8067&lt;=8,"Established Customers (6-8Y)",
G8067&lt;=10,"Loyal Customers (9-10Y)"
)</f>
        <v>Growing Customers (3-5Y)</v>
      </c>
    </row>
    <row r="8068" spans="1:18" x14ac:dyDescent="0.35">
      <c r="A8068">
        <v>15695819</v>
      </c>
      <c r="B8068" t="s">
        <v>1614</v>
      </c>
      <c r="C8068" t="s">
        <v>42</v>
      </c>
      <c r="D8068" t="s">
        <v>39</v>
      </c>
      <c r="E8068">
        <v>43</v>
      </c>
      <c r="F8068" t="s">
        <v>19</v>
      </c>
      <c r="G8068">
        <v>5</v>
      </c>
      <c r="H8068" s="4">
        <v>134740.19</v>
      </c>
      <c r="I8068" t="s">
        <v>33</v>
      </c>
      <c r="J8068">
        <v>2</v>
      </c>
      <c r="K8068">
        <v>504</v>
      </c>
      <c r="L8068" t="s">
        <v>31</v>
      </c>
      <c r="M8068" t="s">
        <v>21</v>
      </c>
      <c r="N8068" t="s">
        <v>32</v>
      </c>
      <c r="O8068" s="4">
        <v>181430.91</v>
      </c>
      <c r="P8068" t="s">
        <v>28</v>
      </c>
      <c r="Q8068" t="str" cm="1">
        <f t="array" ref="Q8068">_xlfn.IFS(
O8068&lt;50000,"Low Salary (&lt;$50K)",
O8068&lt;90000,"Lower Middle ($50K-$90K)",
O8068&lt;130000,"Middle ($90K-$130K)",
O8068&lt;170000,"Upper Middle ($130K-$170K)",
O8068&gt;=170000,"High Salary (&gt;$170K)"
)</f>
        <v>High Salary (&gt;$170K)</v>
      </c>
      <c r="R8068" t="str" cm="1">
        <f t="array" ref="R8068">_xlfn.IFS(
G8068&lt;=2,"New Customers (0-2Y)",
G8068&lt;=5,"Growing Customers (3-5Y)",
G8068&lt;=8,"Established Customers (6-8Y)",
G8068&lt;=10,"Loyal Customers (9-10Y)"
)</f>
        <v>Growing Customers (3-5Y)</v>
      </c>
    </row>
    <row r="8069" spans="1:18" x14ac:dyDescent="0.35">
      <c r="A8069">
        <v>15696834</v>
      </c>
      <c r="B8069" t="s">
        <v>2646</v>
      </c>
      <c r="C8069" t="s">
        <v>17</v>
      </c>
      <c r="D8069" t="s">
        <v>18</v>
      </c>
      <c r="E8069">
        <v>29</v>
      </c>
      <c r="F8069" t="s">
        <v>43</v>
      </c>
      <c r="G8069">
        <v>5</v>
      </c>
      <c r="H8069" s="4">
        <v>0</v>
      </c>
      <c r="I8069" t="s">
        <v>24</v>
      </c>
      <c r="J8069">
        <v>2</v>
      </c>
      <c r="K8069">
        <v>530</v>
      </c>
      <c r="L8069" t="s">
        <v>31</v>
      </c>
      <c r="M8069" t="s">
        <v>27</v>
      </c>
      <c r="N8069" t="s">
        <v>32</v>
      </c>
      <c r="O8069" s="4">
        <v>121451.21</v>
      </c>
      <c r="P8069" t="s">
        <v>28</v>
      </c>
      <c r="Q8069" t="str" cm="1">
        <f t="array" ref="Q8069">_xlfn.IFS(
O8069&lt;50000,"Low Salary (&lt;$50K)",
O8069&lt;90000,"Lower Middle ($50K-$90K)",
O8069&lt;130000,"Middle ($90K-$130K)",
O8069&lt;170000,"Upper Middle ($130K-$170K)",
O8069&gt;=170000,"High Salary (&gt;$170K)"
)</f>
        <v>Middle ($90K-$130K)</v>
      </c>
      <c r="R8069" t="str" cm="1">
        <f t="array" ref="R8069">_xlfn.IFS(
G8069&lt;=2,"New Customers (0-2Y)",
G8069&lt;=5,"Growing Customers (3-5Y)",
G8069&lt;=8,"Established Customers (6-8Y)",
G8069&lt;=10,"Loyal Customers (9-10Y)"
)</f>
        <v>Growing Customers (3-5Y)</v>
      </c>
    </row>
    <row r="8070" spans="1:18" x14ac:dyDescent="0.35">
      <c r="A8070">
        <v>15797710</v>
      </c>
      <c r="B8070" t="s">
        <v>1191</v>
      </c>
      <c r="C8070" t="s">
        <v>42</v>
      </c>
      <c r="D8070" t="s">
        <v>39</v>
      </c>
      <c r="E8070">
        <v>29</v>
      </c>
      <c r="F8070" t="s">
        <v>43</v>
      </c>
      <c r="G8070">
        <v>4</v>
      </c>
      <c r="H8070" s="4">
        <v>98955.87</v>
      </c>
      <c r="I8070" t="s">
        <v>29</v>
      </c>
      <c r="J8070">
        <v>1</v>
      </c>
      <c r="K8070">
        <v>619</v>
      </c>
      <c r="L8070" t="s">
        <v>20</v>
      </c>
      <c r="M8070" t="s">
        <v>27</v>
      </c>
      <c r="N8070" t="s">
        <v>22</v>
      </c>
      <c r="O8070" s="4">
        <v>131712.51</v>
      </c>
      <c r="P8070" t="s">
        <v>28</v>
      </c>
      <c r="Q8070" t="str" cm="1">
        <f t="array" ref="Q8070">_xlfn.IFS(
O8070&lt;50000,"Low Salary (&lt;$50K)",
O8070&lt;90000,"Lower Middle ($50K-$90K)",
O8070&lt;130000,"Middle ($90K-$130K)",
O8070&lt;170000,"Upper Middle ($130K-$170K)",
O8070&gt;=170000,"High Salary (&gt;$170K)"
)</f>
        <v>Upper Middle ($130K-$170K)</v>
      </c>
      <c r="R8070" t="str" cm="1">
        <f t="array" ref="R8070">_xlfn.IFS(
G8070&lt;=2,"New Customers (0-2Y)",
G8070&lt;=5,"Growing Customers (3-5Y)",
G8070&lt;=8,"Established Customers (6-8Y)",
G8070&lt;=10,"Loyal Customers (9-10Y)"
)</f>
        <v>Growing Customers (3-5Y)</v>
      </c>
    </row>
    <row r="8071" spans="1:18" x14ac:dyDescent="0.35">
      <c r="A8071">
        <v>15700654</v>
      </c>
      <c r="B8071" t="s">
        <v>2647</v>
      </c>
      <c r="C8071" t="s">
        <v>42</v>
      </c>
      <c r="D8071" t="s">
        <v>39</v>
      </c>
      <c r="E8071">
        <v>44</v>
      </c>
      <c r="F8071" t="s">
        <v>19</v>
      </c>
      <c r="G8071">
        <v>9</v>
      </c>
      <c r="H8071" s="4">
        <v>49157.09</v>
      </c>
      <c r="I8071" t="s">
        <v>29</v>
      </c>
      <c r="J8071">
        <v>2</v>
      </c>
      <c r="K8071">
        <v>617</v>
      </c>
      <c r="L8071" t="s">
        <v>20</v>
      </c>
      <c r="M8071" t="s">
        <v>21</v>
      </c>
      <c r="N8071" t="s">
        <v>32</v>
      </c>
      <c r="O8071" s="4">
        <v>53294.17</v>
      </c>
      <c r="P8071" t="s">
        <v>28</v>
      </c>
      <c r="Q8071" t="str" cm="1">
        <f t="array" ref="Q8071">_xlfn.IFS(
O8071&lt;50000,"Low Salary (&lt;$50K)",
O8071&lt;90000,"Lower Middle ($50K-$90K)",
O8071&lt;130000,"Middle ($90K-$130K)",
O8071&lt;170000,"Upper Middle ($130K-$170K)",
O8071&gt;=170000,"High Salary (&gt;$170K)"
)</f>
        <v>Lower Middle ($50K-$90K)</v>
      </c>
      <c r="R8071" t="str" cm="1">
        <f t="array" ref="R8071">_xlfn.IFS(
G8071&lt;=2,"New Customers (0-2Y)",
G8071&lt;=5,"Growing Customers (3-5Y)",
G8071&lt;=8,"Established Customers (6-8Y)",
G8071&lt;=10,"Loyal Customers (9-10Y)"
)</f>
        <v>Loyal Customers (9-10Y)</v>
      </c>
    </row>
    <row r="8072" spans="1:18" x14ac:dyDescent="0.35">
      <c r="A8072">
        <v>15583764</v>
      </c>
      <c r="B8072" t="s">
        <v>2648</v>
      </c>
      <c r="C8072" t="s">
        <v>42</v>
      </c>
      <c r="D8072" t="s">
        <v>39</v>
      </c>
      <c r="E8072">
        <v>31</v>
      </c>
      <c r="F8072" t="s">
        <v>19</v>
      </c>
      <c r="G8072">
        <v>1</v>
      </c>
      <c r="H8072" s="4">
        <v>130240.33</v>
      </c>
      <c r="I8072" t="s">
        <v>33</v>
      </c>
      <c r="J8072">
        <v>1</v>
      </c>
      <c r="K8072">
        <v>791</v>
      </c>
      <c r="L8072" t="s">
        <v>37</v>
      </c>
      <c r="M8072" t="s">
        <v>27</v>
      </c>
      <c r="N8072" t="s">
        <v>32</v>
      </c>
      <c r="O8072" s="4">
        <v>96546.55</v>
      </c>
      <c r="P8072" t="s">
        <v>28</v>
      </c>
      <c r="Q8072" t="str" cm="1">
        <f t="array" ref="Q8072">_xlfn.IFS(
O8072&lt;50000,"Low Salary (&lt;$50K)",
O8072&lt;90000,"Lower Middle ($50K-$90K)",
O8072&lt;130000,"Middle ($90K-$130K)",
O8072&lt;170000,"Upper Middle ($130K-$170K)",
O8072&gt;=170000,"High Salary (&gt;$170K)"
)</f>
        <v>Middle ($90K-$130K)</v>
      </c>
      <c r="R8072" t="str" cm="1">
        <f t="array" ref="R8072">_xlfn.IFS(
G8072&lt;=2,"New Customers (0-2Y)",
G8072&lt;=5,"Growing Customers (3-5Y)",
G8072&lt;=8,"Established Customers (6-8Y)",
G8072&lt;=10,"Loyal Customers (9-10Y)"
)</f>
        <v>New Customers (0-2Y)</v>
      </c>
    </row>
    <row r="8073" spans="1:18" x14ac:dyDescent="0.35">
      <c r="A8073">
        <v>15688849</v>
      </c>
      <c r="B8073" t="s">
        <v>82</v>
      </c>
      <c r="C8073" t="s">
        <v>17</v>
      </c>
      <c r="D8073" t="s">
        <v>39</v>
      </c>
      <c r="E8073">
        <v>48</v>
      </c>
      <c r="F8073" t="s">
        <v>19</v>
      </c>
      <c r="G8073">
        <v>1</v>
      </c>
      <c r="H8073" s="4">
        <v>108019.27</v>
      </c>
      <c r="I8073" t="s">
        <v>33</v>
      </c>
      <c r="J8073">
        <v>3</v>
      </c>
      <c r="K8073">
        <v>609</v>
      </c>
      <c r="L8073" t="s">
        <v>20</v>
      </c>
      <c r="M8073" t="s">
        <v>21</v>
      </c>
      <c r="N8073" t="s">
        <v>22</v>
      </c>
      <c r="O8073" s="4">
        <v>184524.65</v>
      </c>
      <c r="P8073" t="s">
        <v>23</v>
      </c>
      <c r="Q8073" t="str" cm="1">
        <f t="array" ref="Q8073">_xlfn.IFS(
O8073&lt;50000,"Low Salary (&lt;$50K)",
O8073&lt;90000,"Lower Middle ($50K-$90K)",
O8073&lt;130000,"Middle ($90K-$130K)",
O8073&lt;170000,"Upper Middle ($130K-$170K)",
O8073&gt;=170000,"High Salary (&gt;$170K)"
)</f>
        <v>High Salary (&gt;$170K)</v>
      </c>
      <c r="R8073" t="str" cm="1">
        <f t="array" ref="R8073">_xlfn.IFS(
G8073&lt;=2,"New Customers (0-2Y)",
G8073&lt;=5,"Growing Customers (3-5Y)",
G8073&lt;=8,"Established Customers (6-8Y)",
G8073&lt;=10,"Loyal Customers (9-10Y)"
)</f>
        <v>New Customers (0-2Y)</v>
      </c>
    </row>
    <row r="8074" spans="1:18" x14ac:dyDescent="0.35">
      <c r="A8074">
        <v>15661473</v>
      </c>
      <c r="B8074" t="s">
        <v>34</v>
      </c>
      <c r="C8074" t="s">
        <v>42</v>
      </c>
      <c r="D8074" t="s">
        <v>39</v>
      </c>
      <c r="E8074">
        <v>51</v>
      </c>
      <c r="F8074" t="s">
        <v>19</v>
      </c>
      <c r="G8074">
        <v>4</v>
      </c>
      <c r="H8074" s="4">
        <v>126725.25</v>
      </c>
      <c r="I8074" t="s">
        <v>33</v>
      </c>
      <c r="J8074">
        <v>1</v>
      </c>
      <c r="K8074">
        <v>780</v>
      </c>
      <c r="L8074" t="s">
        <v>37</v>
      </c>
      <c r="M8074" t="s">
        <v>21</v>
      </c>
      <c r="N8074" t="s">
        <v>32</v>
      </c>
      <c r="O8074" s="4">
        <v>195259.31</v>
      </c>
      <c r="P8074" t="s">
        <v>23</v>
      </c>
      <c r="Q8074" t="str" cm="1">
        <f t="array" ref="Q8074">_xlfn.IFS(
O8074&lt;50000,"Low Salary (&lt;$50K)",
O8074&lt;90000,"Lower Middle ($50K-$90K)",
O8074&lt;130000,"Middle ($90K-$130K)",
O8074&lt;170000,"Upper Middle ($130K-$170K)",
O8074&gt;=170000,"High Salary (&gt;$170K)"
)</f>
        <v>High Salary (&gt;$170K)</v>
      </c>
      <c r="R8074" t="str" cm="1">
        <f t="array" ref="R8074">_xlfn.IFS(
G8074&lt;=2,"New Customers (0-2Y)",
G8074&lt;=5,"Growing Customers (3-5Y)",
G8074&lt;=8,"Established Customers (6-8Y)",
G8074&lt;=10,"Loyal Customers (9-10Y)"
)</f>
        <v>Growing Customers (3-5Y)</v>
      </c>
    </row>
    <row r="8075" spans="1:18" x14ac:dyDescent="0.35">
      <c r="A8075">
        <v>15601030</v>
      </c>
      <c r="B8075" t="s">
        <v>2649</v>
      </c>
      <c r="C8075" t="s">
        <v>42</v>
      </c>
      <c r="D8075" t="s">
        <v>18</v>
      </c>
      <c r="E8075">
        <v>34</v>
      </c>
      <c r="F8075" t="s">
        <v>19</v>
      </c>
      <c r="G8075">
        <v>5</v>
      </c>
      <c r="H8075" s="4">
        <v>96693.66</v>
      </c>
      <c r="I8075" t="s">
        <v>29</v>
      </c>
      <c r="J8075">
        <v>1</v>
      </c>
      <c r="K8075">
        <v>777</v>
      </c>
      <c r="L8075" t="s">
        <v>35</v>
      </c>
      <c r="M8075" t="s">
        <v>21</v>
      </c>
      <c r="N8075" t="s">
        <v>22</v>
      </c>
      <c r="O8075" s="4">
        <v>172618.52</v>
      </c>
      <c r="P8075" t="s">
        <v>28</v>
      </c>
      <c r="Q8075" t="str" cm="1">
        <f t="array" ref="Q8075">_xlfn.IFS(
O8075&lt;50000,"Low Salary (&lt;$50K)",
O8075&lt;90000,"Lower Middle ($50K-$90K)",
O8075&lt;130000,"Middle ($90K-$130K)",
O8075&lt;170000,"Upper Middle ($130K-$170K)",
O8075&gt;=170000,"High Salary (&gt;$170K)"
)</f>
        <v>High Salary (&gt;$170K)</v>
      </c>
      <c r="R8075" t="str" cm="1">
        <f t="array" ref="R8075">_xlfn.IFS(
G8075&lt;=2,"New Customers (0-2Y)",
G8075&lt;=5,"Growing Customers (3-5Y)",
G8075&lt;=8,"Established Customers (6-8Y)",
G8075&lt;=10,"Loyal Customers (9-10Y)"
)</f>
        <v>Growing Customers (3-5Y)</v>
      </c>
    </row>
    <row r="8076" spans="1:18" x14ac:dyDescent="0.35">
      <c r="A8076">
        <v>15789557</v>
      </c>
      <c r="B8076" t="s">
        <v>2650</v>
      </c>
      <c r="C8076" t="s">
        <v>42</v>
      </c>
      <c r="D8076" t="s">
        <v>18</v>
      </c>
      <c r="E8076">
        <v>27</v>
      </c>
      <c r="F8076" t="s">
        <v>43</v>
      </c>
      <c r="G8076">
        <v>7</v>
      </c>
      <c r="H8076" s="4">
        <v>129810.6</v>
      </c>
      <c r="I8076" t="s">
        <v>33</v>
      </c>
      <c r="J8076">
        <v>1</v>
      </c>
      <c r="K8076">
        <v>817</v>
      </c>
      <c r="L8076" t="s">
        <v>37</v>
      </c>
      <c r="M8076" t="s">
        <v>21</v>
      </c>
      <c r="N8076" t="s">
        <v>22</v>
      </c>
      <c r="O8076" s="4">
        <v>59259.44</v>
      </c>
      <c r="P8076" t="s">
        <v>28</v>
      </c>
      <c r="Q8076" t="str" cm="1">
        <f t="array" ref="Q8076">_xlfn.IFS(
O8076&lt;50000,"Low Salary (&lt;$50K)",
O8076&lt;90000,"Lower Middle ($50K-$90K)",
O8076&lt;130000,"Middle ($90K-$130K)",
O8076&lt;170000,"Upper Middle ($130K-$170K)",
O8076&gt;=170000,"High Salary (&gt;$170K)"
)</f>
        <v>Lower Middle ($50K-$90K)</v>
      </c>
      <c r="R8076" t="str" cm="1">
        <f t="array" ref="R8076">_xlfn.IFS(
G8076&lt;=2,"New Customers (0-2Y)",
G8076&lt;=5,"Growing Customers (3-5Y)",
G8076&lt;=8,"Established Customers (6-8Y)",
G8076&lt;=10,"Loyal Customers (9-10Y)"
)</f>
        <v>Established Customers (6-8Y)</v>
      </c>
    </row>
    <row r="8077" spans="1:18" x14ac:dyDescent="0.35">
      <c r="A8077">
        <v>15745250</v>
      </c>
      <c r="B8077" t="s">
        <v>963</v>
      </c>
      <c r="C8077" t="s">
        <v>17</v>
      </c>
      <c r="D8077" t="s">
        <v>39</v>
      </c>
      <c r="E8077">
        <v>58</v>
      </c>
      <c r="F8077" t="s">
        <v>19</v>
      </c>
      <c r="G8077">
        <v>8</v>
      </c>
      <c r="H8077" s="4">
        <v>156652.13</v>
      </c>
      <c r="I8077" t="s">
        <v>33</v>
      </c>
      <c r="J8077">
        <v>1</v>
      </c>
      <c r="K8077">
        <v>850</v>
      </c>
      <c r="L8077" t="s">
        <v>37</v>
      </c>
      <c r="M8077" t="s">
        <v>27</v>
      </c>
      <c r="N8077" t="s">
        <v>32</v>
      </c>
      <c r="O8077" s="4">
        <v>25899.21</v>
      </c>
      <c r="P8077" t="s">
        <v>23</v>
      </c>
      <c r="Q8077" t="str" cm="1">
        <f t="array" ref="Q8077">_xlfn.IFS(
O8077&lt;50000,"Low Salary (&lt;$50K)",
O8077&lt;90000,"Lower Middle ($50K-$90K)",
O8077&lt;130000,"Middle ($90K-$130K)",
O8077&lt;170000,"Upper Middle ($130K-$170K)",
O8077&gt;=170000,"High Salary (&gt;$170K)"
)</f>
        <v>Low Salary (&lt;$50K)</v>
      </c>
      <c r="R8077" t="str" cm="1">
        <f t="array" ref="R8077">_xlfn.IFS(
G8077&lt;=2,"New Customers (0-2Y)",
G8077&lt;=5,"Growing Customers (3-5Y)",
G8077&lt;=8,"Established Customers (6-8Y)",
G8077&lt;=10,"Loyal Customers (9-10Y)"
)</f>
        <v>Established Customers (6-8Y)</v>
      </c>
    </row>
    <row r="8078" spans="1:18" x14ac:dyDescent="0.35">
      <c r="A8078">
        <v>15590349</v>
      </c>
      <c r="B8078" t="s">
        <v>2651</v>
      </c>
      <c r="C8078" t="s">
        <v>17</v>
      </c>
      <c r="D8078" t="s">
        <v>18</v>
      </c>
      <c r="E8078">
        <v>36</v>
      </c>
      <c r="F8078" t="s">
        <v>19</v>
      </c>
      <c r="G8078">
        <v>9</v>
      </c>
      <c r="H8078" s="4">
        <v>0</v>
      </c>
      <c r="I8078" t="s">
        <v>24</v>
      </c>
      <c r="J8078">
        <v>1</v>
      </c>
      <c r="K8078">
        <v>732</v>
      </c>
      <c r="L8078" t="s">
        <v>35</v>
      </c>
      <c r="M8078" t="s">
        <v>27</v>
      </c>
      <c r="N8078" t="s">
        <v>32</v>
      </c>
      <c r="O8078" s="4">
        <v>3749</v>
      </c>
      <c r="P8078" t="s">
        <v>23</v>
      </c>
      <c r="Q8078" t="str" cm="1">
        <f t="array" ref="Q8078">_xlfn.IFS(
O8078&lt;50000,"Low Salary (&lt;$50K)",
O8078&lt;90000,"Lower Middle ($50K-$90K)",
O8078&lt;130000,"Middle ($90K-$130K)",
O8078&lt;170000,"Upper Middle ($130K-$170K)",
O8078&gt;=170000,"High Salary (&gt;$170K)"
)</f>
        <v>Low Salary (&lt;$50K)</v>
      </c>
      <c r="R8078" t="str" cm="1">
        <f t="array" ref="R8078">_xlfn.IFS(
G8078&lt;=2,"New Customers (0-2Y)",
G8078&lt;=5,"Growing Customers (3-5Y)",
G8078&lt;=8,"Established Customers (6-8Y)",
G8078&lt;=10,"Loyal Customers (9-10Y)"
)</f>
        <v>Loyal Customers (9-10Y)</v>
      </c>
    </row>
    <row r="8079" spans="1:18" x14ac:dyDescent="0.35">
      <c r="A8079">
        <v>15741693</v>
      </c>
      <c r="B8079" t="s">
        <v>2652</v>
      </c>
      <c r="C8079" t="s">
        <v>17</v>
      </c>
      <c r="D8079" t="s">
        <v>39</v>
      </c>
      <c r="E8079">
        <v>40</v>
      </c>
      <c r="F8079" t="s">
        <v>19</v>
      </c>
      <c r="G8079">
        <v>4</v>
      </c>
      <c r="H8079" s="4">
        <v>130661.96</v>
      </c>
      <c r="I8079" t="s">
        <v>33</v>
      </c>
      <c r="J8079">
        <v>1</v>
      </c>
      <c r="K8079">
        <v>693</v>
      </c>
      <c r="L8079" t="s">
        <v>35</v>
      </c>
      <c r="M8079" t="s">
        <v>21</v>
      </c>
      <c r="N8079" t="s">
        <v>22</v>
      </c>
      <c r="O8079" s="4">
        <v>101918.96</v>
      </c>
      <c r="P8079" t="s">
        <v>28</v>
      </c>
      <c r="Q8079" t="str" cm="1">
        <f t="array" ref="Q8079">_xlfn.IFS(
O8079&lt;50000,"Low Salary (&lt;$50K)",
O8079&lt;90000,"Lower Middle ($50K-$90K)",
O8079&lt;130000,"Middle ($90K-$130K)",
O8079&lt;170000,"Upper Middle ($130K-$170K)",
O8079&gt;=170000,"High Salary (&gt;$170K)"
)</f>
        <v>Middle ($90K-$130K)</v>
      </c>
      <c r="R8079" t="str" cm="1">
        <f t="array" ref="R8079">_xlfn.IFS(
G8079&lt;=2,"New Customers (0-2Y)",
G8079&lt;=5,"Growing Customers (3-5Y)",
G8079&lt;=8,"Established Customers (6-8Y)",
G8079&lt;=10,"Loyal Customers (9-10Y)"
)</f>
        <v>Growing Customers (3-5Y)</v>
      </c>
    </row>
    <row r="8080" spans="1:18" x14ac:dyDescent="0.35">
      <c r="A8080">
        <v>15618446</v>
      </c>
      <c r="B8080" t="s">
        <v>631</v>
      </c>
      <c r="C8080" t="s">
        <v>17</v>
      </c>
      <c r="D8080" t="s">
        <v>18</v>
      </c>
      <c r="E8080">
        <v>50</v>
      </c>
      <c r="F8080" t="s">
        <v>19</v>
      </c>
      <c r="G8080">
        <v>8</v>
      </c>
      <c r="H8080" s="4">
        <v>0</v>
      </c>
      <c r="I8080" t="s">
        <v>24</v>
      </c>
      <c r="J8080">
        <v>2</v>
      </c>
      <c r="K8080">
        <v>576</v>
      </c>
      <c r="L8080" t="s">
        <v>31</v>
      </c>
      <c r="M8080" t="s">
        <v>21</v>
      </c>
      <c r="N8080" t="s">
        <v>22</v>
      </c>
      <c r="O8080" s="4">
        <v>57802.62</v>
      </c>
      <c r="P8080" t="s">
        <v>28</v>
      </c>
      <c r="Q8080" t="str" cm="1">
        <f t="array" ref="Q8080">_xlfn.IFS(
O8080&lt;50000,"Low Salary (&lt;$50K)",
O8080&lt;90000,"Lower Middle ($50K-$90K)",
O8080&lt;130000,"Middle ($90K-$130K)",
O8080&lt;170000,"Upper Middle ($130K-$170K)",
O8080&gt;=170000,"High Salary (&gt;$170K)"
)</f>
        <v>Lower Middle ($50K-$90K)</v>
      </c>
      <c r="R8080" t="str" cm="1">
        <f t="array" ref="R8080">_xlfn.IFS(
G8080&lt;=2,"New Customers (0-2Y)",
G8080&lt;=5,"Growing Customers (3-5Y)",
G8080&lt;=8,"Established Customers (6-8Y)",
G8080&lt;=10,"Loyal Customers (9-10Y)"
)</f>
        <v>Established Customers (6-8Y)</v>
      </c>
    </row>
    <row r="8081" spans="1:18" x14ac:dyDescent="0.35">
      <c r="A8081">
        <v>15766552</v>
      </c>
      <c r="B8081" t="s">
        <v>277</v>
      </c>
      <c r="C8081" t="s">
        <v>17</v>
      </c>
      <c r="D8081" t="s">
        <v>39</v>
      </c>
      <c r="E8081">
        <v>37</v>
      </c>
      <c r="F8081" t="s">
        <v>19</v>
      </c>
      <c r="G8081">
        <v>6</v>
      </c>
      <c r="H8081" s="4">
        <v>0</v>
      </c>
      <c r="I8081" t="s">
        <v>24</v>
      </c>
      <c r="J8081">
        <v>2</v>
      </c>
      <c r="K8081">
        <v>643</v>
      </c>
      <c r="L8081" t="s">
        <v>20</v>
      </c>
      <c r="M8081" t="s">
        <v>27</v>
      </c>
      <c r="N8081" t="s">
        <v>32</v>
      </c>
      <c r="O8081" s="4">
        <v>142454.76999999999</v>
      </c>
      <c r="P8081" t="s">
        <v>28</v>
      </c>
      <c r="Q8081" t="str" cm="1">
        <f t="array" ref="Q8081">_xlfn.IFS(
O8081&lt;50000,"Low Salary (&lt;$50K)",
O8081&lt;90000,"Lower Middle ($50K-$90K)",
O8081&lt;130000,"Middle ($90K-$130K)",
O8081&lt;170000,"Upper Middle ($130K-$170K)",
O8081&gt;=170000,"High Salary (&gt;$170K)"
)</f>
        <v>Upper Middle ($130K-$170K)</v>
      </c>
      <c r="R8081" t="str" cm="1">
        <f t="array" ref="R8081">_xlfn.IFS(
G8081&lt;=2,"New Customers (0-2Y)",
G8081&lt;=5,"Growing Customers (3-5Y)",
G8081&lt;=8,"Established Customers (6-8Y)",
G8081&lt;=10,"Loyal Customers (9-10Y)"
)</f>
        <v>Established Customers (6-8Y)</v>
      </c>
    </row>
    <row r="8082" spans="1:18" x14ac:dyDescent="0.35">
      <c r="A8082">
        <v>15668775</v>
      </c>
      <c r="B8082" t="s">
        <v>2653</v>
      </c>
      <c r="C8082" t="s">
        <v>17</v>
      </c>
      <c r="D8082" t="s">
        <v>39</v>
      </c>
      <c r="E8082">
        <v>47</v>
      </c>
      <c r="F8082" t="s">
        <v>19</v>
      </c>
      <c r="G8082">
        <v>3</v>
      </c>
      <c r="H8082" s="4">
        <v>130747.1</v>
      </c>
      <c r="I8082" t="s">
        <v>33</v>
      </c>
      <c r="J8082">
        <v>1</v>
      </c>
      <c r="K8082">
        <v>757</v>
      </c>
      <c r="L8082" t="s">
        <v>35</v>
      </c>
      <c r="M8082" t="s">
        <v>21</v>
      </c>
      <c r="N8082" t="s">
        <v>32</v>
      </c>
      <c r="O8082" s="4">
        <v>143829.54</v>
      </c>
      <c r="P8082" t="s">
        <v>28</v>
      </c>
      <c r="Q8082" t="str" cm="1">
        <f t="array" ref="Q8082">_xlfn.IFS(
O8082&lt;50000,"Low Salary (&lt;$50K)",
O8082&lt;90000,"Lower Middle ($50K-$90K)",
O8082&lt;130000,"Middle ($90K-$130K)",
O8082&lt;170000,"Upper Middle ($130K-$170K)",
O8082&gt;=170000,"High Salary (&gt;$170K)"
)</f>
        <v>Upper Middle ($130K-$170K)</v>
      </c>
      <c r="R8082" t="str" cm="1">
        <f t="array" ref="R8082">_xlfn.IFS(
G8082&lt;=2,"New Customers (0-2Y)",
G8082&lt;=5,"Growing Customers (3-5Y)",
G8082&lt;=8,"Established Customers (6-8Y)",
G8082&lt;=10,"Loyal Customers (9-10Y)"
)</f>
        <v>Growing Customers (3-5Y)</v>
      </c>
    </row>
    <row r="8083" spans="1:18" x14ac:dyDescent="0.35">
      <c r="A8083">
        <v>15757895</v>
      </c>
      <c r="B8083" t="s">
        <v>82</v>
      </c>
      <c r="C8083" t="s">
        <v>42</v>
      </c>
      <c r="D8083" t="s">
        <v>39</v>
      </c>
      <c r="E8083">
        <v>30</v>
      </c>
      <c r="F8083" t="s">
        <v>19</v>
      </c>
      <c r="G8083">
        <v>6</v>
      </c>
      <c r="H8083" s="4">
        <v>106629.49</v>
      </c>
      <c r="I8083" t="s">
        <v>33</v>
      </c>
      <c r="J8083">
        <v>1</v>
      </c>
      <c r="K8083">
        <v>569</v>
      </c>
      <c r="L8083" t="s">
        <v>31</v>
      </c>
      <c r="M8083" t="s">
        <v>27</v>
      </c>
      <c r="N8083" t="s">
        <v>22</v>
      </c>
      <c r="O8083" s="4">
        <v>44114.879999999997</v>
      </c>
      <c r="P8083" t="s">
        <v>28</v>
      </c>
      <c r="Q8083" t="str" cm="1">
        <f t="array" ref="Q8083">_xlfn.IFS(
O8083&lt;50000,"Low Salary (&lt;$50K)",
O8083&lt;90000,"Lower Middle ($50K-$90K)",
O8083&lt;130000,"Middle ($90K-$130K)",
O8083&lt;170000,"Upper Middle ($130K-$170K)",
O8083&gt;=170000,"High Salary (&gt;$170K)"
)</f>
        <v>Low Salary (&lt;$50K)</v>
      </c>
      <c r="R8083" t="str" cm="1">
        <f t="array" ref="R8083">_xlfn.IFS(
G8083&lt;=2,"New Customers (0-2Y)",
G8083&lt;=5,"Growing Customers (3-5Y)",
G8083&lt;=8,"Established Customers (6-8Y)",
G8083&lt;=10,"Loyal Customers (9-10Y)"
)</f>
        <v>Established Customers (6-8Y)</v>
      </c>
    </row>
    <row r="8084" spans="1:18" x14ac:dyDescent="0.35">
      <c r="A8084">
        <v>15774551</v>
      </c>
      <c r="B8084" t="s">
        <v>978</v>
      </c>
      <c r="C8084" t="s">
        <v>26</v>
      </c>
      <c r="D8084" t="s">
        <v>39</v>
      </c>
      <c r="E8084">
        <v>36</v>
      </c>
      <c r="F8084" t="s">
        <v>19</v>
      </c>
      <c r="G8084">
        <v>3</v>
      </c>
      <c r="H8084" s="4">
        <v>112029.83</v>
      </c>
      <c r="I8084" t="s">
        <v>33</v>
      </c>
      <c r="J8084">
        <v>1</v>
      </c>
      <c r="K8084">
        <v>772</v>
      </c>
      <c r="L8084" t="s">
        <v>35</v>
      </c>
      <c r="M8084" t="s">
        <v>21</v>
      </c>
      <c r="N8084" t="s">
        <v>22</v>
      </c>
      <c r="O8084" s="4">
        <v>186948.35</v>
      </c>
      <c r="P8084" t="s">
        <v>28</v>
      </c>
      <c r="Q8084" t="str" cm="1">
        <f t="array" ref="Q8084">_xlfn.IFS(
O8084&lt;50000,"Low Salary (&lt;$50K)",
O8084&lt;90000,"Lower Middle ($50K-$90K)",
O8084&lt;130000,"Middle ($90K-$130K)",
O8084&lt;170000,"Upper Middle ($130K-$170K)",
O8084&gt;=170000,"High Salary (&gt;$170K)"
)</f>
        <v>High Salary (&gt;$170K)</v>
      </c>
      <c r="R8084" t="str" cm="1">
        <f t="array" ref="R8084">_xlfn.IFS(
G8084&lt;=2,"New Customers (0-2Y)",
G8084&lt;=5,"Growing Customers (3-5Y)",
G8084&lt;=8,"Established Customers (6-8Y)",
G8084&lt;=10,"Loyal Customers (9-10Y)"
)</f>
        <v>Growing Customers (3-5Y)</v>
      </c>
    </row>
    <row r="8085" spans="1:18" x14ac:dyDescent="0.35">
      <c r="A8085">
        <v>15684011</v>
      </c>
      <c r="B8085" t="s">
        <v>233</v>
      </c>
      <c r="C8085" t="s">
        <v>42</v>
      </c>
      <c r="D8085" t="s">
        <v>39</v>
      </c>
      <c r="E8085">
        <v>29</v>
      </c>
      <c r="F8085" t="s">
        <v>43</v>
      </c>
      <c r="G8085">
        <v>7</v>
      </c>
      <c r="H8085" s="4">
        <v>130575.26</v>
      </c>
      <c r="I8085" t="s">
        <v>33</v>
      </c>
      <c r="J8085">
        <v>1</v>
      </c>
      <c r="K8085">
        <v>576</v>
      </c>
      <c r="L8085" t="s">
        <v>31</v>
      </c>
      <c r="M8085" t="s">
        <v>27</v>
      </c>
      <c r="N8085" t="s">
        <v>22</v>
      </c>
      <c r="O8085" s="4">
        <v>173629.78</v>
      </c>
      <c r="P8085" t="s">
        <v>28</v>
      </c>
      <c r="Q8085" t="str" cm="1">
        <f t="array" ref="Q8085">_xlfn.IFS(
O8085&lt;50000,"Low Salary (&lt;$50K)",
O8085&lt;90000,"Lower Middle ($50K-$90K)",
O8085&lt;130000,"Middle ($90K-$130K)",
O8085&lt;170000,"Upper Middle ($130K-$170K)",
O8085&gt;=170000,"High Salary (&gt;$170K)"
)</f>
        <v>High Salary (&gt;$170K)</v>
      </c>
      <c r="R8085" t="str" cm="1">
        <f t="array" ref="R8085">_xlfn.IFS(
G8085&lt;=2,"New Customers (0-2Y)",
G8085&lt;=5,"Growing Customers (3-5Y)",
G8085&lt;=8,"Established Customers (6-8Y)",
G8085&lt;=10,"Loyal Customers (9-10Y)"
)</f>
        <v>Established Customers (6-8Y)</v>
      </c>
    </row>
    <row r="8086" spans="1:18" x14ac:dyDescent="0.35">
      <c r="A8086">
        <v>15736146</v>
      </c>
      <c r="B8086" t="s">
        <v>2598</v>
      </c>
      <c r="C8086" t="s">
        <v>42</v>
      </c>
      <c r="D8086" t="s">
        <v>39</v>
      </c>
      <c r="E8086">
        <v>28</v>
      </c>
      <c r="F8086" t="s">
        <v>43</v>
      </c>
      <c r="G8086">
        <v>4</v>
      </c>
      <c r="H8086" s="4">
        <v>96679.71</v>
      </c>
      <c r="I8086" t="s">
        <v>29</v>
      </c>
      <c r="J8086">
        <v>1</v>
      </c>
      <c r="K8086">
        <v>608</v>
      </c>
      <c r="L8086" t="s">
        <v>20</v>
      </c>
      <c r="M8086" t="s">
        <v>21</v>
      </c>
      <c r="N8086" t="s">
        <v>22</v>
      </c>
      <c r="O8086" s="4">
        <v>49133.45</v>
      </c>
      <c r="P8086" t="s">
        <v>28</v>
      </c>
      <c r="Q8086" t="str" cm="1">
        <f t="array" ref="Q8086">_xlfn.IFS(
O8086&lt;50000,"Low Salary (&lt;$50K)",
O8086&lt;90000,"Lower Middle ($50K-$90K)",
O8086&lt;130000,"Middle ($90K-$130K)",
O8086&lt;170000,"Upper Middle ($130K-$170K)",
O8086&gt;=170000,"High Salary (&gt;$170K)"
)</f>
        <v>Low Salary (&lt;$50K)</v>
      </c>
      <c r="R8086" t="str" cm="1">
        <f t="array" ref="R8086">_xlfn.IFS(
G8086&lt;=2,"New Customers (0-2Y)",
G8086&lt;=5,"Growing Customers (3-5Y)",
G8086&lt;=8,"Established Customers (6-8Y)",
G8086&lt;=10,"Loyal Customers (9-10Y)"
)</f>
        <v>Growing Customers (3-5Y)</v>
      </c>
    </row>
    <row r="8087" spans="1:18" x14ac:dyDescent="0.35">
      <c r="A8087">
        <v>15656286</v>
      </c>
      <c r="B8087" t="s">
        <v>903</v>
      </c>
      <c r="C8087" t="s">
        <v>17</v>
      </c>
      <c r="D8087" t="s">
        <v>39</v>
      </c>
      <c r="E8087">
        <v>33</v>
      </c>
      <c r="F8087" t="s">
        <v>19</v>
      </c>
      <c r="G8087">
        <v>0</v>
      </c>
      <c r="H8087" s="4">
        <v>0</v>
      </c>
      <c r="I8087" t="s">
        <v>24</v>
      </c>
      <c r="J8087">
        <v>2</v>
      </c>
      <c r="K8087">
        <v>794</v>
      </c>
      <c r="L8087" t="s">
        <v>37</v>
      </c>
      <c r="M8087" t="s">
        <v>27</v>
      </c>
      <c r="N8087" t="s">
        <v>32</v>
      </c>
      <c r="O8087" s="4">
        <v>178122.71</v>
      </c>
      <c r="P8087" t="s">
        <v>28</v>
      </c>
      <c r="Q8087" t="str" cm="1">
        <f t="array" ref="Q8087">_xlfn.IFS(
O8087&lt;50000,"Low Salary (&lt;$50K)",
O8087&lt;90000,"Lower Middle ($50K-$90K)",
O8087&lt;130000,"Middle ($90K-$130K)",
O8087&lt;170000,"Upper Middle ($130K-$170K)",
O8087&gt;=170000,"High Salary (&gt;$170K)"
)</f>
        <v>High Salary (&gt;$170K)</v>
      </c>
      <c r="R8087" t="str" cm="1">
        <f t="array" ref="R8087">_xlfn.IFS(
G8087&lt;=2,"New Customers (0-2Y)",
G8087&lt;=5,"Growing Customers (3-5Y)",
G8087&lt;=8,"Established Customers (6-8Y)",
G8087&lt;=10,"Loyal Customers (9-10Y)"
)</f>
        <v>New Customers (0-2Y)</v>
      </c>
    </row>
    <row r="8088" spans="1:18" x14ac:dyDescent="0.35">
      <c r="A8088">
        <v>15774847</v>
      </c>
      <c r="B8088" t="s">
        <v>378</v>
      </c>
      <c r="C8088" t="s">
        <v>17</v>
      </c>
      <c r="D8088" t="s">
        <v>39</v>
      </c>
      <c r="E8088">
        <v>50</v>
      </c>
      <c r="F8088" t="s">
        <v>19</v>
      </c>
      <c r="G8088">
        <v>6</v>
      </c>
      <c r="H8088" s="4">
        <v>171740.69</v>
      </c>
      <c r="I8088" t="s">
        <v>33</v>
      </c>
      <c r="J8088">
        <v>1</v>
      </c>
      <c r="K8088">
        <v>593</v>
      </c>
      <c r="L8088" t="s">
        <v>31</v>
      </c>
      <c r="M8088" t="s">
        <v>27</v>
      </c>
      <c r="N8088" t="s">
        <v>32</v>
      </c>
      <c r="O8088" s="4">
        <v>20893.61</v>
      </c>
      <c r="P8088" t="s">
        <v>28</v>
      </c>
      <c r="Q8088" t="str" cm="1">
        <f t="array" ref="Q8088">_xlfn.IFS(
O8088&lt;50000,"Low Salary (&lt;$50K)",
O8088&lt;90000,"Lower Middle ($50K-$90K)",
O8088&lt;130000,"Middle ($90K-$130K)",
O8088&lt;170000,"Upper Middle ($130K-$170K)",
O8088&gt;=170000,"High Salary (&gt;$170K)"
)</f>
        <v>Low Salary (&lt;$50K)</v>
      </c>
      <c r="R8088" t="str" cm="1">
        <f t="array" ref="R8088">_xlfn.IFS(
G8088&lt;=2,"New Customers (0-2Y)",
G8088&lt;=5,"Growing Customers (3-5Y)",
G8088&lt;=8,"Established Customers (6-8Y)",
G8088&lt;=10,"Loyal Customers (9-10Y)"
)</f>
        <v>Established Customers (6-8Y)</v>
      </c>
    </row>
    <row r="8089" spans="1:18" x14ac:dyDescent="0.35">
      <c r="A8089">
        <v>15619340</v>
      </c>
      <c r="B8089" t="s">
        <v>2568</v>
      </c>
      <c r="C8089" t="s">
        <v>26</v>
      </c>
      <c r="D8089" t="s">
        <v>39</v>
      </c>
      <c r="E8089">
        <v>38</v>
      </c>
      <c r="F8089" t="s">
        <v>19</v>
      </c>
      <c r="G8089">
        <v>1</v>
      </c>
      <c r="H8089" s="4">
        <v>0</v>
      </c>
      <c r="I8089" t="s">
        <v>24</v>
      </c>
      <c r="J8089">
        <v>2</v>
      </c>
      <c r="K8089">
        <v>597</v>
      </c>
      <c r="L8089" t="s">
        <v>31</v>
      </c>
      <c r="M8089" t="s">
        <v>21</v>
      </c>
      <c r="N8089" t="s">
        <v>32</v>
      </c>
      <c r="O8089" s="4">
        <v>41303.29</v>
      </c>
      <c r="P8089" t="s">
        <v>28</v>
      </c>
      <c r="Q8089" t="str" cm="1">
        <f t="array" ref="Q8089">_xlfn.IFS(
O8089&lt;50000,"Low Salary (&lt;$50K)",
O8089&lt;90000,"Lower Middle ($50K-$90K)",
O8089&lt;130000,"Middle ($90K-$130K)",
O8089&lt;170000,"Upper Middle ($130K-$170K)",
O8089&gt;=170000,"High Salary (&gt;$170K)"
)</f>
        <v>Low Salary (&lt;$50K)</v>
      </c>
      <c r="R8089" t="str" cm="1">
        <f t="array" ref="R8089">_xlfn.IFS(
G8089&lt;=2,"New Customers (0-2Y)",
G8089&lt;=5,"Growing Customers (3-5Y)",
G8089&lt;=8,"Established Customers (6-8Y)",
G8089&lt;=10,"Loyal Customers (9-10Y)"
)</f>
        <v>New Customers (0-2Y)</v>
      </c>
    </row>
    <row r="8090" spans="1:18" x14ac:dyDescent="0.35">
      <c r="A8090">
        <v>15815656</v>
      </c>
      <c r="B8090" t="s">
        <v>504</v>
      </c>
      <c r="C8090" t="s">
        <v>42</v>
      </c>
      <c r="D8090" t="s">
        <v>18</v>
      </c>
      <c r="E8090">
        <v>39</v>
      </c>
      <c r="F8090" t="s">
        <v>19</v>
      </c>
      <c r="G8090">
        <v>9</v>
      </c>
      <c r="H8090" s="4">
        <v>100116.67</v>
      </c>
      <c r="I8090" t="s">
        <v>33</v>
      </c>
      <c r="J8090">
        <v>1</v>
      </c>
      <c r="K8090">
        <v>541</v>
      </c>
      <c r="L8090" t="s">
        <v>31</v>
      </c>
      <c r="M8090" t="s">
        <v>21</v>
      </c>
      <c r="N8090" t="s">
        <v>22</v>
      </c>
      <c r="O8090" s="4">
        <v>199808.1</v>
      </c>
      <c r="P8090" t="s">
        <v>23</v>
      </c>
      <c r="Q8090" t="str" cm="1">
        <f t="array" ref="Q8090">_xlfn.IFS(
O8090&lt;50000,"Low Salary (&lt;$50K)",
O8090&lt;90000,"Lower Middle ($50K-$90K)",
O8090&lt;130000,"Middle ($90K-$130K)",
O8090&lt;170000,"Upper Middle ($130K-$170K)",
O8090&gt;=170000,"High Salary (&gt;$170K)"
)</f>
        <v>High Salary (&gt;$170K)</v>
      </c>
      <c r="R8090" t="str" cm="1">
        <f t="array" ref="R8090">_xlfn.IFS(
G8090&lt;=2,"New Customers (0-2Y)",
G8090&lt;=5,"Growing Customers (3-5Y)",
G8090&lt;=8,"Established Customers (6-8Y)",
G8090&lt;=10,"Loyal Customers (9-10Y)"
)</f>
        <v>Loyal Customers (9-10Y)</v>
      </c>
    </row>
    <row r="8091" spans="1:18" x14ac:dyDescent="0.35">
      <c r="A8091">
        <v>15623357</v>
      </c>
      <c r="B8091" t="s">
        <v>30</v>
      </c>
      <c r="C8091" t="s">
        <v>42</v>
      </c>
      <c r="D8091" t="s">
        <v>39</v>
      </c>
      <c r="E8091">
        <v>24</v>
      </c>
      <c r="F8091" t="s">
        <v>43</v>
      </c>
      <c r="G8091">
        <v>2</v>
      </c>
      <c r="H8091" s="4">
        <v>120596.93</v>
      </c>
      <c r="I8091" t="s">
        <v>33</v>
      </c>
      <c r="J8091">
        <v>1</v>
      </c>
      <c r="K8091">
        <v>692</v>
      </c>
      <c r="L8091" t="s">
        <v>35</v>
      </c>
      <c r="M8091" t="s">
        <v>27</v>
      </c>
      <c r="N8091" t="s">
        <v>22</v>
      </c>
      <c r="O8091" s="4">
        <v>180490.53</v>
      </c>
      <c r="P8091" t="s">
        <v>28</v>
      </c>
      <c r="Q8091" t="str" cm="1">
        <f t="array" ref="Q8091">_xlfn.IFS(
O8091&lt;50000,"Low Salary (&lt;$50K)",
O8091&lt;90000,"Lower Middle ($50K-$90K)",
O8091&lt;130000,"Middle ($90K-$130K)",
O8091&lt;170000,"Upper Middle ($130K-$170K)",
O8091&gt;=170000,"High Salary (&gt;$170K)"
)</f>
        <v>High Salary (&gt;$170K)</v>
      </c>
      <c r="R8091" t="str" cm="1">
        <f t="array" ref="R8091">_xlfn.IFS(
G8091&lt;=2,"New Customers (0-2Y)",
G8091&lt;=5,"Growing Customers (3-5Y)",
G8091&lt;=8,"Established Customers (6-8Y)",
G8091&lt;=10,"Loyal Customers (9-10Y)"
)</f>
        <v>New Customers (0-2Y)</v>
      </c>
    </row>
    <row r="8092" spans="1:18" x14ac:dyDescent="0.35">
      <c r="A8092">
        <v>15601324</v>
      </c>
      <c r="B8092" t="s">
        <v>368</v>
      </c>
      <c r="C8092" t="s">
        <v>17</v>
      </c>
      <c r="D8092" t="s">
        <v>18</v>
      </c>
      <c r="E8092">
        <v>48</v>
      </c>
      <c r="F8092" t="s">
        <v>19</v>
      </c>
      <c r="G8092">
        <v>1</v>
      </c>
      <c r="H8092" s="4">
        <v>0</v>
      </c>
      <c r="I8092" t="s">
        <v>24</v>
      </c>
      <c r="J8092">
        <v>2</v>
      </c>
      <c r="K8092">
        <v>697</v>
      </c>
      <c r="L8092" t="s">
        <v>35</v>
      </c>
      <c r="M8092" t="s">
        <v>21</v>
      </c>
      <c r="N8092" t="s">
        <v>22</v>
      </c>
      <c r="O8092" s="4">
        <v>87400.53</v>
      </c>
      <c r="P8092" t="s">
        <v>28</v>
      </c>
      <c r="Q8092" t="str" cm="1">
        <f t="array" ref="Q8092">_xlfn.IFS(
O8092&lt;50000,"Low Salary (&lt;$50K)",
O8092&lt;90000,"Lower Middle ($50K-$90K)",
O8092&lt;130000,"Middle ($90K-$130K)",
O8092&lt;170000,"Upper Middle ($130K-$170K)",
O8092&gt;=170000,"High Salary (&gt;$170K)"
)</f>
        <v>Lower Middle ($50K-$90K)</v>
      </c>
      <c r="R8092" t="str" cm="1">
        <f t="array" ref="R8092">_xlfn.IFS(
G8092&lt;=2,"New Customers (0-2Y)",
G8092&lt;=5,"Growing Customers (3-5Y)",
G8092&lt;=8,"Established Customers (6-8Y)",
G8092&lt;=10,"Loyal Customers (9-10Y)"
)</f>
        <v>New Customers (0-2Y)</v>
      </c>
    </row>
    <row r="8093" spans="1:18" x14ac:dyDescent="0.35">
      <c r="A8093">
        <v>15715510</v>
      </c>
      <c r="B8093" t="s">
        <v>424</v>
      </c>
      <c r="C8093" t="s">
        <v>17</v>
      </c>
      <c r="D8093" t="s">
        <v>39</v>
      </c>
      <c r="E8093">
        <v>29</v>
      </c>
      <c r="F8093" t="s">
        <v>43</v>
      </c>
      <c r="G8093">
        <v>2</v>
      </c>
      <c r="H8093" s="4">
        <v>95984.69</v>
      </c>
      <c r="I8093" t="s">
        <v>29</v>
      </c>
      <c r="J8093">
        <v>2</v>
      </c>
      <c r="K8093">
        <v>768</v>
      </c>
      <c r="L8093" t="s">
        <v>35</v>
      </c>
      <c r="M8093" t="s">
        <v>21</v>
      </c>
      <c r="N8093" t="s">
        <v>22</v>
      </c>
      <c r="O8093" s="4">
        <v>73686.75</v>
      </c>
      <c r="P8093" t="s">
        <v>28</v>
      </c>
      <c r="Q8093" t="str" cm="1">
        <f t="array" ref="Q8093">_xlfn.IFS(
O8093&lt;50000,"Low Salary (&lt;$50K)",
O8093&lt;90000,"Lower Middle ($50K-$90K)",
O8093&lt;130000,"Middle ($90K-$130K)",
O8093&lt;170000,"Upper Middle ($130K-$170K)",
O8093&gt;=170000,"High Salary (&gt;$170K)"
)</f>
        <v>Lower Middle ($50K-$90K)</v>
      </c>
      <c r="R8093" t="str" cm="1">
        <f t="array" ref="R8093">_xlfn.IFS(
G8093&lt;=2,"New Customers (0-2Y)",
G8093&lt;=5,"Growing Customers (3-5Y)",
G8093&lt;=8,"Established Customers (6-8Y)",
G8093&lt;=10,"Loyal Customers (9-10Y)"
)</f>
        <v>New Customers (0-2Y)</v>
      </c>
    </row>
    <row r="8094" spans="1:18" x14ac:dyDescent="0.35">
      <c r="A8094">
        <v>15663770</v>
      </c>
      <c r="B8094" t="s">
        <v>314</v>
      </c>
      <c r="C8094" t="s">
        <v>17</v>
      </c>
      <c r="D8094" t="s">
        <v>39</v>
      </c>
      <c r="E8094">
        <v>38</v>
      </c>
      <c r="F8094" t="s">
        <v>19</v>
      </c>
      <c r="G8094">
        <v>1</v>
      </c>
      <c r="H8094" s="4">
        <v>142557.10999999999</v>
      </c>
      <c r="I8094" t="s">
        <v>33</v>
      </c>
      <c r="J8094">
        <v>1</v>
      </c>
      <c r="K8094">
        <v>802</v>
      </c>
      <c r="L8094" t="s">
        <v>37</v>
      </c>
      <c r="M8094" t="s">
        <v>21</v>
      </c>
      <c r="N8094" t="s">
        <v>22</v>
      </c>
      <c r="O8094" s="4">
        <v>172497.73</v>
      </c>
      <c r="P8094" t="s">
        <v>28</v>
      </c>
      <c r="Q8094" t="str" cm="1">
        <f t="array" ref="Q8094">_xlfn.IFS(
O8094&lt;50000,"Low Salary (&lt;$50K)",
O8094&lt;90000,"Lower Middle ($50K-$90K)",
O8094&lt;130000,"Middle ($90K-$130K)",
O8094&lt;170000,"Upper Middle ($130K-$170K)",
O8094&gt;=170000,"High Salary (&gt;$170K)"
)</f>
        <v>High Salary (&gt;$170K)</v>
      </c>
      <c r="R8094" t="str" cm="1">
        <f t="array" ref="R8094">_xlfn.IFS(
G8094&lt;=2,"New Customers (0-2Y)",
G8094&lt;=5,"Growing Customers (3-5Y)",
G8094&lt;=8,"Established Customers (6-8Y)",
G8094&lt;=10,"Loyal Customers (9-10Y)"
)</f>
        <v>New Customers (0-2Y)</v>
      </c>
    </row>
    <row r="8095" spans="1:18" x14ac:dyDescent="0.35">
      <c r="A8095">
        <v>15779267</v>
      </c>
      <c r="B8095" t="s">
        <v>1051</v>
      </c>
      <c r="C8095" t="s">
        <v>17</v>
      </c>
      <c r="D8095" t="s">
        <v>39</v>
      </c>
      <c r="E8095">
        <v>47</v>
      </c>
      <c r="F8095" t="s">
        <v>19</v>
      </c>
      <c r="G8095">
        <v>5</v>
      </c>
      <c r="H8095" s="4">
        <v>0</v>
      </c>
      <c r="I8095" t="s">
        <v>24</v>
      </c>
      <c r="J8095">
        <v>2</v>
      </c>
      <c r="K8095">
        <v>584</v>
      </c>
      <c r="L8095" t="s">
        <v>31</v>
      </c>
      <c r="M8095" t="s">
        <v>21</v>
      </c>
      <c r="N8095" t="s">
        <v>32</v>
      </c>
      <c r="O8095" s="4">
        <v>89286.29</v>
      </c>
      <c r="P8095" t="s">
        <v>28</v>
      </c>
      <c r="Q8095" t="str" cm="1">
        <f t="array" ref="Q8095">_xlfn.IFS(
O8095&lt;50000,"Low Salary (&lt;$50K)",
O8095&lt;90000,"Lower Middle ($50K-$90K)",
O8095&lt;130000,"Middle ($90K-$130K)",
O8095&lt;170000,"Upper Middle ($130K-$170K)",
O8095&gt;=170000,"High Salary (&gt;$170K)"
)</f>
        <v>Lower Middle ($50K-$90K)</v>
      </c>
      <c r="R8095" t="str" cm="1">
        <f t="array" ref="R8095">_xlfn.IFS(
G8095&lt;=2,"New Customers (0-2Y)",
G8095&lt;=5,"Growing Customers (3-5Y)",
G8095&lt;=8,"Established Customers (6-8Y)",
G8095&lt;=10,"Loyal Customers (9-10Y)"
)</f>
        <v>Growing Customers (3-5Y)</v>
      </c>
    </row>
    <row r="8096" spans="1:18" x14ac:dyDescent="0.35">
      <c r="A8096">
        <v>15597957</v>
      </c>
      <c r="B8096" t="s">
        <v>539</v>
      </c>
      <c r="C8096" t="s">
        <v>26</v>
      </c>
      <c r="D8096" t="s">
        <v>39</v>
      </c>
      <c r="E8096">
        <v>66</v>
      </c>
      <c r="F8096" t="s">
        <v>2967</v>
      </c>
      <c r="G8096">
        <v>2</v>
      </c>
      <c r="H8096" s="4">
        <v>0</v>
      </c>
      <c r="I8096" t="s">
        <v>24</v>
      </c>
      <c r="J8096">
        <v>2</v>
      </c>
      <c r="K8096">
        <v>614</v>
      </c>
      <c r="L8096" t="s">
        <v>20</v>
      </c>
      <c r="M8096" t="s">
        <v>27</v>
      </c>
      <c r="N8096" t="s">
        <v>22</v>
      </c>
      <c r="O8096" s="4">
        <v>180082.7</v>
      </c>
      <c r="P8096" t="s">
        <v>28</v>
      </c>
      <c r="Q8096" t="str" cm="1">
        <f t="array" ref="Q8096">_xlfn.IFS(
O8096&lt;50000,"Low Salary (&lt;$50K)",
O8096&lt;90000,"Lower Middle ($50K-$90K)",
O8096&lt;130000,"Middle ($90K-$130K)",
O8096&lt;170000,"Upper Middle ($130K-$170K)",
O8096&gt;=170000,"High Salary (&gt;$170K)"
)</f>
        <v>High Salary (&gt;$170K)</v>
      </c>
      <c r="R8096" t="str" cm="1">
        <f t="array" ref="R8096">_xlfn.IFS(
G8096&lt;=2,"New Customers (0-2Y)",
G8096&lt;=5,"Growing Customers (3-5Y)",
G8096&lt;=8,"Established Customers (6-8Y)",
G8096&lt;=10,"Loyal Customers (9-10Y)"
)</f>
        <v>New Customers (0-2Y)</v>
      </c>
    </row>
    <row r="8097" spans="1:18" x14ac:dyDescent="0.35">
      <c r="A8097">
        <v>15584620</v>
      </c>
      <c r="B8097" t="s">
        <v>798</v>
      </c>
      <c r="C8097" t="s">
        <v>42</v>
      </c>
      <c r="D8097" t="s">
        <v>18</v>
      </c>
      <c r="E8097">
        <v>36</v>
      </c>
      <c r="F8097" t="s">
        <v>19</v>
      </c>
      <c r="G8097">
        <v>6</v>
      </c>
      <c r="H8097" s="4">
        <v>143644.16</v>
      </c>
      <c r="I8097" t="s">
        <v>33</v>
      </c>
      <c r="J8097">
        <v>1</v>
      </c>
      <c r="K8097">
        <v>850</v>
      </c>
      <c r="L8097" t="s">
        <v>37</v>
      </c>
      <c r="M8097" t="s">
        <v>21</v>
      </c>
      <c r="N8097" t="s">
        <v>32</v>
      </c>
      <c r="O8097" s="4">
        <v>22102.25</v>
      </c>
      <c r="P8097" t="s">
        <v>23</v>
      </c>
      <c r="Q8097" t="str" cm="1">
        <f t="array" ref="Q8097">_xlfn.IFS(
O8097&lt;50000,"Low Salary (&lt;$50K)",
O8097&lt;90000,"Lower Middle ($50K-$90K)",
O8097&lt;130000,"Middle ($90K-$130K)",
O8097&lt;170000,"Upper Middle ($130K-$170K)",
O8097&gt;=170000,"High Salary (&gt;$170K)"
)</f>
        <v>Low Salary (&lt;$50K)</v>
      </c>
      <c r="R8097" t="str" cm="1">
        <f t="array" ref="R8097">_xlfn.IFS(
G8097&lt;=2,"New Customers (0-2Y)",
G8097&lt;=5,"Growing Customers (3-5Y)",
G8097&lt;=8,"Established Customers (6-8Y)",
G8097&lt;=10,"Loyal Customers (9-10Y)"
)</f>
        <v>Established Customers (6-8Y)</v>
      </c>
    </row>
    <row r="8098" spans="1:18" x14ac:dyDescent="0.35">
      <c r="A8098">
        <v>15750772</v>
      </c>
      <c r="B8098" t="s">
        <v>595</v>
      </c>
      <c r="C8098" t="s">
        <v>17</v>
      </c>
      <c r="D8098" t="s">
        <v>18</v>
      </c>
      <c r="E8098">
        <v>38</v>
      </c>
      <c r="F8098" t="s">
        <v>19</v>
      </c>
      <c r="G8098">
        <v>6</v>
      </c>
      <c r="H8098" s="4">
        <v>132129.72</v>
      </c>
      <c r="I8098" t="s">
        <v>33</v>
      </c>
      <c r="J8098">
        <v>1</v>
      </c>
      <c r="K8098">
        <v>671</v>
      </c>
      <c r="L8098" t="s">
        <v>35</v>
      </c>
      <c r="M8098" t="s">
        <v>27</v>
      </c>
      <c r="N8098" t="s">
        <v>22</v>
      </c>
      <c r="O8098" s="4">
        <v>76068.95</v>
      </c>
      <c r="P8098" t="s">
        <v>28</v>
      </c>
      <c r="Q8098" t="str" cm="1">
        <f t="array" ref="Q8098">_xlfn.IFS(
O8098&lt;50000,"Low Salary (&lt;$50K)",
O8098&lt;90000,"Lower Middle ($50K-$90K)",
O8098&lt;130000,"Middle ($90K-$130K)",
O8098&lt;170000,"Upper Middle ($130K-$170K)",
O8098&gt;=170000,"High Salary (&gt;$170K)"
)</f>
        <v>Lower Middle ($50K-$90K)</v>
      </c>
      <c r="R8098" t="str" cm="1">
        <f t="array" ref="R8098">_xlfn.IFS(
G8098&lt;=2,"New Customers (0-2Y)",
G8098&lt;=5,"Growing Customers (3-5Y)",
G8098&lt;=8,"Established Customers (6-8Y)",
G8098&lt;=10,"Loyal Customers (9-10Y)"
)</f>
        <v>Established Customers (6-8Y)</v>
      </c>
    </row>
    <row r="8099" spans="1:18" x14ac:dyDescent="0.35">
      <c r="A8099">
        <v>15706557</v>
      </c>
      <c r="B8099" t="s">
        <v>1099</v>
      </c>
      <c r="C8099" t="s">
        <v>17</v>
      </c>
      <c r="D8099" t="s">
        <v>18</v>
      </c>
      <c r="E8099">
        <v>52</v>
      </c>
      <c r="F8099" t="s">
        <v>19</v>
      </c>
      <c r="G8099">
        <v>0</v>
      </c>
      <c r="H8099" s="4">
        <v>0</v>
      </c>
      <c r="I8099" t="s">
        <v>24</v>
      </c>
      <c r="J8099">
        <v>2</v>
      </c>
      <c r="K8099">
        <v>626</v>
      </c>
      <c r="L8099" t="s">
        <v>20</v>
      </c>
      <c r="M8099" t="s">
        <v>21</v>
      </c>
      <c r="N8099" t="s">
        <v>32</v>
      </c>
      <c r="O8099" s="4">
        <v>32159.46</v>
      </c>
      <c r="P8099" t="s">
        <v>23</v>
      </c>
      <c r="Q8099" t="str" cm="1">
        <f t="array" ref="Q8099">_xlfn.IFS(
O8099&lt;50000,"Low Salary (&lt;$50K)",
O8099&lt;90000,"Lower Middle ($50K-$90K)",
O8099&lt;130000,"Middle ($90K-$130K)",
O8099&lt;170000,"Upper Middle ($130K-$170K)",
O8099&gt;=170000,"High Salary (&gt;$170K)"
)</f>
        <v>Low Salary (&lt;$50K)</v>
      </c>
      <c r="R8099" t="str" cm="1">
        <f t="array" ref="R8099">_xlfn.IFS(
G8099&lt;=2,"New Customers (0-2Y)",
G8099&lt;=5,"Growing Customers (3-5Y)",
G8099&lt;=8,"Established Customers (6-8Y)",
G8099&lt;=10,"Loyal Customers (9-10Y)"
)</f>
        <v>New Customers (0-2Y)</v>
      </c>
    </row>
    <row r="8100" spans="1:18" x14ac:dyDescent="0.35">
      <c r="A8100">
        <v>15594391</v>
      </c>
      <c r="B8100" t="s">
        <v>2654</v>
      </c>
      <c r="C8100" t="s">
        <v>17</v>
      </c>
      <c r="D8100" t="s">
        <v>18</v>
      </c>
      <c r="E8100">
        <v>68</v>
      </c>
      <c r="F8100" t="s">
        <v>2967</v>
      </c>
      <c r="G8100">
        <v>2</v>
      </c>
      <c r="H8100" s="4">
        <v>183555.24</v>
      </c>
      <c r="I8100" t="s">
        <v>33</v>
      </c>
      <c r="J8100">
        <v>1</v>
      </c>
      <c r="K8100">
        <v>770</v>
      </c>
      <c r="L8100" t="s">
        <v>35</v>
      </c>
      <c r="M8100" t="s">
        <v>27</v>
      </c>
      <c r="N8100" t="s">
        <v>32</v>
      </c>
      <c r="O8100" s="4">
        <v>159557.28</v>
      </c>
      <c r="P8100" t="s">
        <v>23</v>
      </c>
      <c r="Q8100" t="str" cm="1">
        <f t="array" ref="Q8100">_xlfn.IFS(
O8100&lt;50000,"Low Salary (&lt;$50K)",
O8100&lt;90000,"Lower Middle ($50K-$90K)",
O8100&lt;130000,"Middle ($90K-$130K)",
O8100&lt;170000,"Upper Middle ($130K-$170K)",
O8100&gt;=170000,"High Salary (&gt;$170K)"
)</f>
        <v>Upper Middle ($130K-$170K)</v>
      </c>
      <c r="R8100" t="str" cm="1">
        <f t="array" ref="R8100">_xlfn.IFS(
G8100&lt;=2,"New Customers (0-2Y)",
G8100&lt;=5,"Growing Customers (3-5Y)",
G8100&lt;=8,"Established Customers (6-8Y)",
G8100&lt;=10,"Loyal Customers (9-10Y)"
)</f>
        <v>New Customers (0-2Y)</v>
      </c>
    </row>
    <row r="8101" spans="1:18" x14ac:dyDescent="0.35">
      <c r="A8101">
        <v>15661656</v>
      </c>
      <c r="B8101" t="s">
        <v>213</v>
      </c>
      <c r="C8101" t="s">
        <v>17</v>
      </c>
      <c r="D8101" t="s">
        <v>39</v>
      </c>
      <c r="E8101">
        <v>38</v>
      </c>
      <c r="F8101" t="s">
        <v>19</v>
      </c>
      <c r="G8101">
        <v>2</v>
      </c>
      <c r="H8101" s="4">
        <v>91902.56</v>
      </c>
      <c r="I8101" t="s">
        <v>29</v>
      </c>
      <c r="J8101">
        <v>2</v>
      </c>
      <c r="K8101">
        <v>633</v>
      </c>
      <c r="L8101" t="s">
        <v>20</v>
      </c>
      <c r="M8101" t="s">
        <v>21</v>
      </c>
      <c r="N8101" t="s">
        <v>22</v>
      </c>
      <c r="O8101" s="4">
        <v>107673.35</v>
      </c>
      <c r="P8101" t="s">
        <v>28</v>
      </c>
      <c r="Q8101" t="str" cm="1">
        <f t="array" ref="Q8101">_xlfn.IFS(
O8101&lt;50000,"Low Salary (&lt;$50K)",
O8101&lt;90000,"Lower Middle ($50K-$90K)",
O8101&lt;130000,"Middle ($90K-$130K)",
O8101&lt;170000,"Upper Middle ($130K-$170K)",
O8101&gt;=170000,"High Salary (&gt;$170K)"
)</f>
        <v>Middle ($90K-$130K)</v>
      </c>
      <c r="R8101" t="str" cm="1">
        <f t="array" ref="R8101">_xlfn.IFS(
G8101&lt;=2,"New Customers (0-2Y)",
G8101&lt;=5,"Growing Customers (3-5Y)",
G8101&lt;=8,"Established Customers (6-8Y)",
G8101&lt;=10,"Loyal Customers (9-10Y)"
)</f>
        <v>New Customers (0-2Y)</v>
      </c>
    </row>
    <row r="8102" spans="1:18" x14ac:dyDescent="0.35">
      <c r="A8102">
        <v>15631217</v>
      </c>
      <c r="B8102" t="s">
        <v>43</v>
      </c>
      <c r="C8102" t="s">
        <v>17</v>
      </c>
      <c r="D8102" t="s">
        <v>39</v>
      </c>
      <c r="E8102">
        <v>40</v>
      </c>
      <c r="F8102" t="s">
        <v>19</v>
      </c>
      <c r="G8102">
        <v>6</v>
      </c>
      <c r="H8102" s="4">
        <v>156218.19</v>
      </c>
      <c r="I8102" t="s">
        <v>33</v>
      </c>
      <c r="J8102">
        <v>1</v>
      </c>
      <c r="K8102">
        <v>663</v>
      </c>
      <c r="L8102" t="s">
        <v>35</v>
      </c>
      <c r="M8102" t="s">
        <v>27</v>
      </c>
      <c r="N8102" t="s">
        <v>22</v>
      </c>
      <c r="O8102" s="4">
        <v>33607.72</v>
      </c>
      <c r="P8102" t="s">
        <v>28</v>
      </c>
      <c r="Q8102" t="str" cm="1">
        <f t="array" ref="Q8102">_xlfn.IFS(
O8102&lt;50000,"Low Salary (&lt;$50K)",
O8102&lt;90000,"Lower Middle ($50K-$90K)",
O8102&lt;130000,"Middle ($90K-$130K)",
O8102&lt;170000,"Upper Middle ($130K-$170K)",
O8102&gt;=170000,"High Salary (&gt;$170K)"
)</f>
        <v>Low Salary (&lt;$50K)</v>
      </c>
      <c r="R8102" t="str" cm="1">
        <f t="array" ref="R8102">_xlfn.IFS(
G8102&lt;=2,"New Customers (0-2Y)",
G8102&lt;=5,"Growing Customers (3-5Y)",
G8102&lt;=8,"Established Customers (6-8Y)",
G8102&lt;=10,"Loyal Customers (9-10Y)"
)</f>
        <v>Established Customers (6-8Y)</v>
      </c>
    </row>
    <row r="8103" spans="1:18" x14ac:dyDescent="0.35">
      <c r="A8103">
        <v>15588955</v>
      </c>
      <c r="B8103" t="s">
        <v>603</v>
      </c>
      <c r="C8103" t="s">
        <v>42</v>
      </c>
      <c r="D8103" t="s">
        <v>18</v>
      </c>
      <c r="E8103">
        <v>43</v>
      </c>
      <c r="F8103" t="s">
        <v>19</v>
      </c>
      <c r="G8103">
        <v>5</v>
      </c>
      <c r="H8103" s="4">
        <v>93259.57</v>
      </c>
      <c r="I8103" t="s">
        <v>29</v>
      </c>
      <c r="J8103">
        <v>3</v>
      </c>
      <c r="K8103">
        <v>581</v>
      </c>
      <c r="L8103" t="s">
        <v>31</v>
      </c>
      <c r="M8103" t="s">
        <v>21</v>
      </c>
      <c r="N8103" t="s">
        <v>32</v>
      </c>
      <c r="O8103" s="4">
        <v>141035.65</v>
      </c>
      <c r="P8103" t="s">
        <v>23</v>
      </c>
      <c r="Q8103" t="str" cm="1">
        <f t="array" ref="Q8103">_xlfn.IFS(
O8103&lt;50000,"Low Salary (&lt;$50K)",
O8103&lt;90000,"Lower Middle ($50K-$90K)",
O8103&lt;130000,"Middle ($90K-$130K)",
O8103&lt;170000,"Upper Middle ($130K-$170K)",
O8103&gt;=170000,"High Salary (&gt;$170K)"
)</f>
        <v>Upper Middle ($130K-$170K)</v>
      </c>
      <c r="R8103" t="str" cm="1">
        <f t="array" ref="R8103">_xlfn.IFS(
G8103&lt;=2,"New Customers (0-2Y)",
G8103&lt;=5,"Growing Customers (3-5Y)",
G8103&lt;=8,"Established Customers (6-8Y)",
G8103&lt;=10,"Loyal Customers (9-10Y)"
)</f>
        <v>Growing Customers (3-5Y)</v>
      </c>
    </row>
    <row r="8104" spans="1:18" x14ac:dyDescent="0.35">
      <c r="A8104">
        <v>15758252</v>
      </c>
      <c r="B8104" t="s">
        <v>598</v>
      </c>
      <c r="C8104" t="s">
        <v>42</v>
      </c>
      <c r="D8104" t="s">
        <v>18</v>
      </c>
      <c r="E8104">
        <v>45</v>
      </c>
      <c r="F8104" t="s">
        <v>19</v>
      </c>
      <c r="G8104">
        <v>2</v>
      </c>
      <c r="H8104" s="4">
        <v>168085.38</v>
      </c>
      <c r="I8104" t="s">
        <v>33</v>
      </c>
      <c r="J8104">
        <v>2</v>
      </c>
      <c r="K8104">
        <v>561</v>
      </c>
      <c r="L8104" t="s">
        <v>31</v>
      </c>
      <c r="M8104" t="s">
        <v>27</v>
      </c>
      <c r="N8104" t="s">
        <v>22</v>
      </c>
      <c r="O8104" s="4">
        <v>115719.08</v>
      </c>
      <c r="P8104" t="s">
        <v>28</v>
      </c>
      <c r="Q8104" t="str" cm="1">
        <f t="array" ref="Q8104">_xlfn.IFS(
O8104&lt;50000,"Low Salary (&lt;$50K)",
O8104&lt;90000,"Lower Middle ($50K-$90K)",
O8104&lt;130000,"Middle ($90K-$130K)",
O8104&lt;170000,"Upper Middle ($130K-$170K)",
O8104&gt;=170000,"High Salary (&gt;$170K)"
)</f>
        <v>Middle ($90K-$130K)</v>
      </c>
      <c r="R8104" t="str" cm="1">
        <f t="array" ref="R8104">_xlfn.IFS(
G8104&lt;=2,"New Customers (0-2Y)",
G8104&lt;=5,"Growing Customers (3-5Y)",
G8104&lt;=8,"Established Customers (6-8Y)",
G8104&lt;=10,"Loyal Customers (9-10Y)"
)</f>
        <v>New Customers (0-2Y)</v>
      </c>
    </row>
    <row r="8105" spans="1:18" x14ac:dyDescent="0.35">
      <c r="A8105">
        <v>15740223</v>
      </c>
      <c r="B8105" t="s">
        <v>475</v>
      </c>
      <c r="C8105" t="s">
        <v>42</v>
      </c>
      <c r="D8105" t="s">
        <v>39</v>
      </c>
      <c r="E8105">
        <v>51</v>
      </c>
      <c r="F8105" t="s">
        <v>19</v>
      </c>
      <c r="G8105">
        <v>1</v>
      </c>
      <c r="H8105" s="4">
        <v>107714.74</v>
      </c>
      <c r="I8105" t="s">
        <v>33</v>
      </c>
      <c r="J8105">
        <v>3</v>
      </c>
      <c r="K8105">
        <v>479</v>
      </c>
      <c r="L8105" t="s">
        <v>44</v>
      </c>
      <c r="M8105" t="s">
        <v>21</v>
      </c>
      <c r="N8105" t="s">
        <v>32</v>
      </c>
      <c r="O8105" s="4">
        <v>86128.21</v>
      </c>
      <c r="P8105" t="s">
        <v>23</v>
      </c>
      <c r="Q8105" t="str" cm="1">
        <f t="array" ref="Q8105">_xlfn.IFS(
O8105&lt;50000,"Low Salary (&lt;$50K)",
O8105&lt;90000,"Lower Middle ($50K-$90K)",
O8105&lt;130000,"Middle ($90K-$130K)",
O8105&lt;170000,"Upper Middle ($130K-$170K)",
O8105&gt;=170000,"High Salary (&gt;$170K)"
)</f>
        <v>Lower Middle ($50K-$90K)</v>
      </c>
      <c r="R8105" t="str" cm="1">
        <f t="array" ref="R8105">_xlfn.IFS(
G8105&lt;=2,"New Customers (0-2Y)",
G8105&lt;=5,"Growing Customers (3-5Y)",
G8105&lt;=8,"Established Customers (6-8Y)",
G8105&lt;=10,"Loyal Customers (9-10Y)"
)</f>
        <v>New Customers (0-2Y)</v>
      </c>
    </row>
    <row r="8106" spans="1:18" x14ac:dyDescent="0.35">
      <c r="A8106">
        <v>15805413</v>
      </c>
      <c r="B8106" t="s">
        <v>391</v>
      </c>
      <c r="C8106" t="s">
        <v>17</v>
      </c>
      <c r="D8106" t="s">
        <v>18</v>
      </c>
      <c r="E8106">
        <v>31</v>
      </c>
      <c r="F8106" t="s">
        <v>19</v>
      </c>
      <c r="G8106">
        <v>6</v>
      </c>
      <c r="H8106" s="4">
        <v>117852.26</v>
      </c>
      <c r="I8106" t="s">
        <v>33</v>
      </c>
      <c r="J8106">
        <v>2</v>
      </c>
      <c r="K8106">
        <v>769</v>
      </c>
      <c r="L8106" t="s">
        <v>35</v>
      </c>
      <c r="M8106" t="s">
        <v>21</v>
      </c>
      <c r="N8106" t="s">
        <v>32</v>
      </c>
      <c r="O8106" s="4">
        <v>147668.64000000001</v>
      </c>
      <c r="P8106" t="s">
        <v>28</v>
      </c>
      <c r="Q8106" t="str" cm="1">
        <f t="array" ref="Q8106">_xlfn.IFS(
O8106&lt;50000,"Low Salary (&lt;$50K)",
O8106&lt;90000,"Lower Middle ($50K-$90K)",
O8106&lt;130000,"Middle ($90K-$130K)",
O8106&lt;170000,"Upper Middle ($130K-$170K)",
O8106&gt;=170000,"High Salary (&gt;$170K)"
)</f>
        <v>Upper Middle ($130K-$170K)</v>
      </c>
      <c r="R8106" t="str" cm="1">
        <f t="array" ref="R8106">_xlfn.IFS(
G8106&lt;=2,"New Customers (0-2Y)",
G8106&lt;=5,"Growing Customers (3-5Y)",
G8106&lt;=8,"Established Customers (6-8Y)",
G8106&lt;=10,"Loyal Customers (9-10Y)"
)</f>
        <v>Established Customers (6-8Y)</v>
      </c>
    </row>
    <row r="8107" spans="1:18" x14ac:dyDescent="0.35">
      <c r="A8107">
        <v>15635116</v>
      </c>
      <c r="B8107" t="s">
        <v>2655</v>
      </c>
      <c r="C8107" t="s">
        <v>26</v>
      </c>
      <c r="D8107" t="s">
        <v>39</v>
      </c>
      <c r="E8107">
        <v>60</v>
      </c>
      <c r="F8107" t="s">
        <v>2967</v>
      </c>
      <c r="G8107">
        <v>2</v>
      </c>
      <c r="H8107" s="4">
        <v>0</v>
      </c>
      <c r="I8107" t="s">
        <v>24</v>
      </c>
      <c r="J8107">
        <v>1</v>
      </c>
      <c r="K8107">
        <v>659</v>
      </c>
      <c r="L8107" t="s">
        <v>20</v>
      </c>
      <c r="M8107" t="s">
        <v>21</v>
      </c>
      <c r="N8107" t="s">
        <v>32</v>
      </c>
      <c r="O8107" s="4">
        <v>177480.45</v>
      </c>
      <c r="P8107" t="s">
        <v>23</v>
      </c>
      <c r="Q8107" t="str" cm="1">
        <f t="array" ref="Q8107">_xlfn.IFS(
O8107&lt;50000,"Low Salary (&lt;$50K)",
O8107&lt;90000,"Lower Middle ($50K-$90K)",
O8107&lt;130000,"Middle ($90K-$130K)",
O8107&lt;170000,"Upper Middle ($130K-$170K)",
O8107&gt;=170000,"High Salary (&gt;$170K)"
)</f>
        <v>High Salary (&gt;$170K)</v>
      </c>
      <c r="R8107" t="str" cm="1">
        <f t="array" ref="R8107">_xlfn.IFS(
G8107&lt;=2,"New Customers (0-2Y)",
G8107&lt;=5,"Growing Customers (3-5Y)",
G8107&lt;=8,"Established Customers (6-8Y)",
G8107&lt;=10,"Loyal Customers (9-10Y)"
)</f>
        <v>New Customers (0-2Y)</v>
      </c>
    </row>
    <row r="8108" spans="1:18" x14ac:dyDescent="0.35">
      <c r="A8108">
        <v>15764892</v>
      </c>
      <c r="B8108" t="s">
        <v>2656</v>
      </c>
      <c r="C8108" t="s">
        <v>26</v>
      </c>
      <c r="D8108" t="s">
        <v>18</v>
      </c>
      <c r="E8108">
        <v>51</v>
      </c>
      <c r="F8108" t="s">
        <v>19</v>
      </c>
      <c r="G8108">
        <v>10</v>
      </c>
      <c r="H8108" s="4">
        <v>84474.62</v>
      </c>
      <c r="I8108" t="s">
        <v>29</v>
      </c>
      <c r="J8108">
        <v>2</v>
      </c>
      <c r="K8108">
        <v>590</v>
      </c>
      <c r="L8108" t="s">
        <v>31</v>
      </c>
      <c r="M8108" t="s">
        <v>21</v>
      </c>
      <c r="N8108" t="s">
        <v>22</v>
      </c>
      <c r="O8108" s="4">
        <v>190937.09</v>
      </c>
      <c r="P8108" t="s">
        <v>28</v>
      </c>
      <c r="Q8108" t="str" cm="1">
        <f t="array" ref="Q8108">_xlfn.IFS(
O8108&lt;50000,"Low Salary (&lt;$50K)",
O8108&lt;90000,"Lower Middle ($50K-$90K)",
O8108&lt;130000,"Middle ($90K-$130K)",
O8108&lt;170000,"Upper Middle ($130K-$170K)",
O8108&gt;=170000,"High Salary (&gt;$170K)"
)</f>
        <v>High Salary (&gt;$170K)</v>
      </c>
      <c r="R8108" t="str" cm="1">
        <f t="array" ref="R8108">_xlfn.IFS(
G8108&lt;=2,"New Customers (0-2Y)",
G8108&lt;=5,"Growing Customers (3-5Y)",
G8108&lt;=8,"Established Customers (6-8Y)",
G8108&lt;=10,"Loyal Customers (9-10Y)"
)</f>
        <v>Loyal Customers (9-10Y)</v>
      </c>
    </row>
    <row r="8109" spans="1:18" x14ac:dyDescent="0.35">
      <c r="A8109">
        <v>15795936</v>
      </c>
      <c r="B8109" t="s">
        <v>324</v>
      </c>
      <c r="C8109" t="s">
        <v>17</v>
      </c>
      <c r="D8109" t="s">
        <v>39</v>
      </c>
      <c r="E8109">
        <v>50</v>
      </c>
      <c r="F8109" t="s">
        <v>19</v>
      </c>
      <c r="G8109">
        <v>3</v>
      </c>
      <c r="H8109" s="4">
        <v>0</v>
      </c>
      <c r="I8109" t="s">
        <v>24</v>
      </c>
      <c r="J8109">
        <v>2</v>
      </c>
      <c r="K8109">
        <v>560</v>
      </c>
      <c r="L8109" t="s">
        <v>31</v>
      </c>
      <c r="M8109" t="s">
        <v>21</v>
      </c>
      <c r="N8109" t="s">
        <v>32</v>
      </c>
      <c r="O8109" s="4">
        <v>84531.79</v>
      </c>
      <c r="P8109" t="s">
        <v>28</v>
      </c>
      <c r="Q8109" t="str" cm="1">
        <f t="array" ref="Q8109">_xlfn.IFS(
O8109&lt;50000,"Low Salary (&lt;$50K)",
O8109&lt;90000,"Lower Middle ($50K-$90K)",
O8109&lt;130000,"Middle ($90K-$130K)",
O8109&lt;170000,"Upper Middle ($130K-$170K)",
O8109&gt;=170000,"High Salary (&gt;$170K)"
)</f>
        <v>Lower Middle ($50K-$90K)</v>
      </c>
      <c r="R8109" t="str" cm="1">
        <f t="array" ref="R8109">_xlfn.IFS(
G8109&lt;=2,"New Customers (0-2Y)",
G8109&lt;=5,"Growing Customers (3-5Y)",
G8109&lt;=8,"Established Customers (6-8Y)",
G8109&lt;=10,"Loyal Customers (9-10Y)"
)</f>
        <v>Growing Customers (3-5Y)</v>
      </c>
    </row>
    <row r="8110" spans="1:18" x14ac:dyDescent="0.35">
      <c r="A8110">
        <v>15655232</v>
      </c>
      <c r="B8110" t="s">
        <v>881</v>
      </c>
      <c r="C8110" t="s">
        <v>42</v>
      </c>
      <c r="D8110" t="s">
        <v>39</v>
      </c>
      <c r="E8110">
        <v>35</v>
      </c>
      <c r="F8110" t="s">
        <v>19</v>
      </c>
      <c r="G8110">
        <v>6</v>
      </c>
      <c r="H8110" s="4">
        <v>126803.34</v>
      </c>
      <c r="I8110" t="s">
        <v>33</v>
      </c>
      <c r="J8110">
        <v>2</v>
      </c>
      <c r="K8110">
        <v>437</v>
      </c>
      <c r="L8110" t="s">
        <v>44</v>
      </c>
      <c r="M8110" t="s">
        <v>21</v>
      </c>
      <c r="N8110" t="s">
        <v>22</v>
      </c>
      <c r="O8110" s="4">
        <v>161133.4</v>
      </c>
      <c r="P8110" t="s">
        <v>28</v>
      </c>
      <c r="Q8110" t="str" cm="1">
        <f t="array" ref="Q8110">_xlfn.IFS(
O8110&lt;50000,"Low Salary (&lt;$50K)",
O8110&lt;90000,"Lower Middle ($50K-$90K)",
O8110&lt;130000,"Middle ($90K-$130K)",
O8110&lt;170000,"Upper Middle ($130K-$170K)",
O8110&gt;=170000,"High Salary (&gt;$170K)"
)</f>
        <v>Upper Middle ($130K-$170K)</v>
      </c>
      <c r="R8110" t="str" cm="1">
        <f t="array" ref="R8110">_xlfn.IFS(
G8110&lt;=2,"New Customers (0-2Y)",
G8110&lt;=5,"Growing Customers (3-5Y)",
G8110&lt;=8,"Established Customers (6-8Y)",
G8110&lt;=10,"Loyal Customers (9-10Y)"
)</f>
        <v>Established Customers (6-8Y)</v>
      </c>
    </row>
    <row r="8111" spans="1:18" x14ac:dyDescent="0.35">
      <c r="A8111">
        <v>15640133</v>
      </c>
      <c r="B8111" t="s">
        <v>382</v>
      </c>
      <c r="C8111" t="s">
        <v>17</v>
      </c>
      <c r="D8111" t="s">
        <v>18</v>
      </c>
      <c r="E8111">
        <v>34</v>
      </c>
      <c r="F8111" t="s">
        <v>19</v>
      </c>
      <c r="G8111">
        <v>0</v>
      </c>
      <c r="H8111" s="4">
        <v>0</v>
      </c>
      <c r="I8111" t="s">
        <v>24</v>
      </c>
      <c r="J8111">
        <v>2</v>
      </c>
      <c r="K8111">
        <v>661</v>
      </c>
      <c r="L8111" t="s">
        <v>35</v>
      </c>
      <c r="M8111" t="s">
        <v>21</v>
      </c>
      <c r="N8111" t="s">
        <v>32</v>
      </c>
      <c r="O8111" s="4">
        <v>185555.63</v>
      </c>
      <c r="P8111" t="s">
        <v>28</v>
      </c>
      <c r="Q8111" t="str" cm="1">
        <f t="array" ref="Q8111">_xlfn.IFS(
O8111&lt;50000,"Low Salary (&lt;$50K)",
O8111&lt;90000,"Lower Middle ($50K-$90K)",
O8111&lt;130000,"Middle ($90K-$130K)",
O8111&lt;170000,"Upper Middle ($130K-$170K)",
O8111&gt;=170000,"High Salary (&gt;$170K)"
)</f>
        <v>High Salary (&gt;$170K)</v>
      </c>
      <c r="R8111" t="str" cm="1">
        <f t="array" ref="R8111">_xlfn.IFS(
G8111&lt;=2,"New Customers (0-2Y)",
G8111&lt;=5,"Growing Customers (3-5Y)",
G8111&lt;=8,"Established Customers (6-8Y)",
G8111&lt;=10,"Loyal Customers (9-10Y)"
)</f>
        <v>New Customers (0-2Y)</v>
      </c>
    </row>
    <row r="8112" spans="1:18" x14ac:dyDescent="0.35">
      <c r="A8112">
        <v>15751524</v>
      </c>
      <c r="B8112" t="s">
        <v>2518</v>
      </c>
      <c r="C8112" t="s">
        <v>42</v>
      </c>
      <c r="D8112" t="s">
        <v>18</v>
      </c>
      <c r="E8112">
        <v>36</v>
      </c>
      <c r="F8112" t="s">
        <v>19</v>
      </c>
      <c r="G8112">
        <v>10</v>
      </c>
      <c r="H8112" s="4">
        <v>68806.84</v>
      </c>
      <c r="I8112" t="s">
        <v>29</v>
      </c>
      <c r="J8112">
        <v>1</v>
      </c>
      <c r="K8112">
        <v>677</v>
      </c>
      <c r="L8112" t="s">
        <v>35</v>
      </c>
      <c r="M8112" t="s">
        <v>21</v>
      </c>
      <c r="N8112" t="s">
        <v>32</v>
      </c>
      <c r="O8112" s="4">
        <v>33075.24</v>
      </c>
      <c r="P8112" t="s">
        <v>28</v>
      </c>
      <c r="Q8112" t="str" cm="1">
        <f t="array" ref="Q8112">_xlfn.IFS(
O8112&lt;50000,"Low Salary (&lt;$50K)",
O8112&lt;90000,"Lower Middle ($50K-$90K)",
O8112&lt;130000,"Middle ($90K-$130K)",
O8112&lt;170000,"Upper Middle ($130K-$170K)",
O8112&gt;=170000,"High Salary (&gt;$170K)"
)</f>
        <v>Low Salary (&lt;$50K)</v>
      </c>
      <c r="R8112" t="str" cm="1">
        <f t="array" ref="R8112">_xlfn.IFS(
G8112&lt;=2,"New Customers (0-2Y)",
G8112&lt;=5,"Growing Customers (3-5Y)",
G8112&lt;=8,"Established Customers (6-8Y)",
G8112&lt;=10,"Loyal Customers (9-10Y)"
)</f>
        <v>Loyal Customers (9-10Y)</v>
      </c>
    </row>
    <row r="8113" spans="1:18" x14ac:dyDescent="0.35">
      <c r="A8113">
        <v>15670552</v>
      </c>
      <c r="B8113" t="s">
        <v>2657</v>
      </c>
      <c r="C8113" t="s">
        <v>17</v>
      </c>
      <c r="D8113" t="s">
        <v>18</v>
      </c>
      <c r="E8113">
        <v>31</v>
      </c>
      <c r="F8113" t="s">
        <v>19</v>
      </c>
      <c r="G8113">
        <v>3</v>
      </c>
      <c r="H8113" s="4">
        <v>115141.18</v>
      </c>
      <c r="I8113" t="s">
        <v>33</v>
      </c>
      <c r="J8113">
        <v>1</v>
      </c>
      <c r="K8113">
        <v>560</v>
      </c>
      <c r="L8113" t="s">
        <v>31</v>
      </c>
      <c r="M8113" t="s">
        <v>21</v>
      </c>
      <c r="N8113" t="s">
        <v>32</v>
      </c>
      <c r="O8113" s="4">
        <v>39806.75</v>
      </c>
      <c r="P8113" t="s">
        <v>28</v>
      </c>
      <c r="Q8113" t="str" cm="1">
        <f t="array" ref="Q8113">_xlfn.IFS(
O8113&lt;50000,"Low Salary (&lt;$50K)",
O8113&lt;90000,"Lower Middle ($50K-$90K)",
O8113&lt;130000,"Middle ($90K-$130K)",
O8113&lt;170000,"Upper Middle ($130K-$170K)",
O8113&gt;=170000,"High Salary (&gt;$170K)"
)</f>
        <v>Low Salary (&lt;$50K)</v>
      </c>
      <c r="R8113" t="str" cm="1">
        <f t="array" ref="R8113">_xlfn.IFS(
G8113&lt;=2,"New Customers (0-2Y)",
G8113&lt;=5,"Growing Customers (3-5Y)",
G8113&lt;=8,"Established Customers (6-8Y)",
G8113&lt;=10,"Loyal Customers (9-10Y)"
)</f>
        <v>Growing Customers (3-5Y)</v>
      </c>
    </row>
    <row r="8114" spans="1:18" x14ac:dyDescent="0.35">
      <c r="A8114">
        <v>15623966</v>
      </c>
      <c r="B8114" t="s">
        <v>1354</v>
      </c>
      <c r="C8114" t="s">
        <v>17</v>
      </c>
      <c r="D8114" t="s">
        <v>18</v>
      </c>
      <c r="E8114">
        <v>35</v>
      </c>
      <c r="F8114" t="s">
        <v>19</v>
      </c>
      <c r="G8114">
        <v>2</v>
      </c>
      <c r="H8114" s="4">
        <v>0</v>
      </c>
      <c r="I8114" t="s">
        <v>24</v>
      </c>
      <c r="J8114">
        <v>2</v>
      </c>
      <c r="K8114">
        <v>578</v>
      </c>
      <c r="L8114" t="s">
        <v>31</v>
      </c>
      <c r="M8114" t="s">
        <v>27</v>
      </c>
      <c r="N8114" t="s">
        <v>22</v>
      </c>
      <c r="O8114" s="4">
        <v>26389.919999999998</v>
      </c>
      <c r="P8114" t="s">
        <v>28</v>
      </c>
      <c r="Q8114" t="str" cm="1">
        <f t="array" ref="Q8114">_xlfn.IFS(
O8114&lt;50000,"Low Salary (&lt;$50K)",
O8114&lt;90000,"Lower Middle ($50K-$90K)",
O8114&lt;130000,"Middle ($90K-$130K)",
O8114&lt;170000,"Upper Middle ($130K-$170K)",
O8114&gt;=170000,"High Salary (&gt;$170K)"
)</f>
        <v>Low Salary (&lt;$50K)</v>
      </c>
      <c r="R8114" t="str" cm="1">
        <f t="array" ref="R8114">_xlfn.IFS(
G8114&lt;=2,"New Customers (0-2Y)",
G8114&lt;=5,"Growing Customers (3-5Y)",
G8114&lt;=8,"Established Customers (6-8Y)",
G8114&lt;=10,"Loyal Customers (9-10Y)"
)</f>
        <v>New Customers (0-2Y)</v>
      </c>
    </row>
    <row r="8115" spans="1:18" x14ac:dyDescent="0.35">
      <c r="A8115">
        <v>15752193</v>
      </c>
      <c r="B8115" t="s">
        <v>2130</v>
      </c>
      <c r="C8115" t="s">
        <v>26</v>
      </c>
      <c r="D8115" t="s">
        <v>39</v>
      </c>
      <c r="E8115">
        <v>34</v>
      </c>
      <c r="F8115" t="s">
        <v>19</v>
      </c>
      <c r="G8115">
        <v>6</v>
      </c>
      <c r="H8115" s="4">
        <v>90723.36</v>
      </c>
      <c r="I8115" t="s">
        <v>29</v>
      </c>
      <c r="J8115">
        <v>1</v>
      </c>
      <c r="K8115">
        <v>421</v>
      </c>
      <c r="L8115" t="s">
        <v>44</v>
      </c>
      <c r="M8115" t="s">
        <v>21</v>
      </c>
      <c r="N8115" t="s">
        <v>22</v>
      </c>
      <c r="O8115" s="4">
        <v>12162.76</v>
      </c>
      <c r="P8115" t="s">
        <v>28</v>
      </c>
      <c r="Q8115" t="str" cm="1">
        <f t="array" ref="Q8115">_xlfn.IFS(
O8115&lt;50000,"Low Salary (&lt;$50K)",
O8115&lt;90000,"Lower Middle ($50K-$90K)",
O8115&lt;130000,"Middle ($90K-$130K)",
O8115&lt;170000,"Upper Middle ($130K-$170K)",
O8115&gt;=170000,"High Salary (&gt;$170K)"
)</f>
        <v>Low Salary (&lt;$50K)</v>
      </c>
      <c r="R8115" t="str" cm="1">
        <f t="array" ref="R8115">_xlfn.IFS(
G8115&lt;=2,"New Customers (0-2Y)",
G8115&lt;=5,"Growing Customers (3-5Y)",
G8115&lt;=8,"Established Customers (6-8Y)",
G8115&lt;=10,"Loyal Customers (9-10Y)"
)</f>
        <v>Established Customers (6-8Y)</v>
      </c>
    </row>
    <row r="8116" spans="1:18" x14ac:dyDescent="0.35">
      <c r="A8116">
        <v>15607269</v>
      </c>
      <c r="B8116" t="s">
        <v>1264</v>
      </c>
      <c r="C8116" t="s">
        <v>42</v>
      </c>
      <c r="D8116" t="s">
        <v>18</v>
      </c>
      <c r="E8116">
        <v>49</v>
      </c>
      <c r="F8116" t="s">
        <v>19</v>
      </c>
      <c r="G8116">
        <v>2</v>
      </c>
      <c r="H8116" s="4">
        <v>151249.45000000001</v>
      </c>
      <c r="I8116" t="s">
        <v>33</v>
      </c>
      <c r="J8116">
        <v>2</v>
      </c>
      <c r="K8116">
        <v>492</v>
      </c>
      <c r="L8116" t="s">
        <v>44</v>
      </c>
      <c r="M8116" t="s">
        <v>21</v>
      </c>
      <c r="N8116" t="s">
        <v>22</v>
      </c>
      <c r="O8116" s="4">
        <v>167237.94</v>
      </c>
      <c r="P8116" t="s">
        <v>28</v>
      </c>
      <c r="Q8116" t="str" cm="1">
        <f t="array" ref="Q8116">_xlfn.IFS(
O8116&lt;50000,"Low Salary (&lt;$50K)",
O8116&lt;90000,"Lower Middle ($50K-$90K)",
O8116&lt;130000,"Middle ($90K-$130K)",
O8116&lt;170000,"Upper Middle ($130K-$170K)",
O8116&gt;=170000,"High Salary (&gt;$170K)"
)</f>
        <v>Upper Middle ($130K-$170K)</v>
      </c>
      <c r="R8116" t="str" cm="1">
        <f t="array" ref="R8116">_xlfn.IFS(
G8116&lt;=2,"New Customers (0-2Y)",
G8116&lt;=5,"Growing Customers (3-5Y)",
G8116&lt;=8,"Established Customers (6-8Y)",
G8116&lt;=10,"Loyal Customers (9-10Y)"
)</f>
        <v>New Customers (0-2Y)</v>
      </c>
    </row>
    <row r="8117" spans="1:18" x14ac:dyDescent="0.35">
      <c r="A8117">
        <v>15700752</v>
      </c>
      <c r="B8117" t="s">
        <v>578</v>
      </c>
      <c r="C8117" t="s">
        <v>17</v>
      </c>
      <c r="D8117" t="s">
        <v>18</v>
      </c>
      <c r="E8117">
        <v>32</v>
      </c>
      <c r="F8117" t="s">
        <v>19</v>
      </c>
      <c r="G8117">
        <v>6</v>
      </c>
      <c r="H8117" s="4">
        <v>0</v>
      </c>
      <c r="I8117" t="s">
        <v>24</v>
      </c>
      <c r="J8117">
        <v>2</v>
      </c>
      <c r="K8117">
        <v>545</v>
      </c>
      <c r="L8117" t="s">
        <v>31</v>
      </c>
      <c r="M8117" t="s">
        <v>21</v>
      </c>
      <c r="N8117" t="s">
        <v>22</v>
      </c>
      <c r="O8117" s="4">
        <v>52067.37</v>
      </c>
      <c r="P8117" t="s">
        <v>28</v>
      </c>
      <c r="Q8117" t="str" cm="1">
        <f t="array" ref="Q8117">_xlfn.IFS(
O8117&lt;50000,"Low Salary (&lt;$50K)",
O8117&lt;90000,"Lower Middle ($50K-$90K)",
O8117&lt;130000,"Middle ($90K-$130K)",
O8117&lt;170000,"Upper Middle ($130K-$170K)",
O8117&gt;=170000,"High Salary (&gt;$170K)"
)</f>
        <v>Lower Middle ($50K-$90K)</v>
      </c>
      <c r="R8117" t="str" cm="1">
        <f t="array" ref="R8117">_xlfn.IFS(
G8117&lt;=2,"New Customers (0-2Y)",
G8117&lt;=5,"Growing Customers (3-5Y)",
G8117&lt;=8,"Established Customers (6-8Y)",
G8117&lt;=10,"Loyal Customers (9-10Y)"
)</f>
        <v>Established Customers (6-8Y)</v>
      </c>
    </row>
    <row r="8118" spans="1:18" x14ac:dyDescent="0.35">
      <c r="A8118">
        <v>15777901</v>
      </c>
      <c r="B8118" t="s">
        <v>2658</v>
      </c>
      <c r="C8118" t="s">
        <v>42</v>
      </c>
      <c r="D8118" t="s">
        <v>18</v>
      </c>
      <c r="E8118">
        <v>43</v>
      </c>
      <c r="F8118" t="s">
        <v>19</v>
      </c>
      <c r="G8118">
        <v>9</v>
      </c>
      <c r="H8118" s="4">
        <v>94752.49</v>
      </c>
      <c r="I8118" t="s">
        <v>29</v>
      </c>
      <c r="J8118">
        <v>1</v>
      </c>
      <c r="K8118">
        <v>640</v>
      </c>
      <c r="L8118" t="s">
        <v>20</v>
      </c>
      <c r="M8118" t="s">
        <v>21</v>
      </c>
      <c r="N8118" t="s">
        <v>32</v>
      </c>
      <c r="O8118" s="4">
        <v>184006.36</v>
      </c>
      <c r="P8118" t="s">
        <v>23</v>
      </c>
      <c r="Q8118" t="str" cm="1">
        <f t="array" ref="Q8118">_xlfn.IFS(
O8118&lt;50000,"Low Salary (&lt;$50K)",
O8118&lt;90000,"Lower Middle ($50K-$90K)",
O8118&lt;130000,"Middle ($90K-$130K)",
O8118&lt;170000,"Upper Middle ($130K-$170K)",
O8118&gt;=170000,"High Salary (&gt;$170K)"
)</f>
        <v>High Salary (&gt;$170K)</v>
      </c>
      <c r="R8118" t="str" cm="1">
        <f t="array" ref="R8118">_xlfn.IFS(
G8118&lt;=2,"New Customers (0-2Y)",
G8118&lt;=5,"Growing Customers (3-5Y)",
G8118&lt;=8,"Established Customers (6-8Y)",
G8118&lt;=10,"Loyal Customers (9-10Y)"
)</f>
        <v>Loyal Customers (9-10Y)</v>
      </c>
    </row>
    <row r="8119" spans="1:18" x14ac:dyDescent="0.35">
      <c r="A8119">
        <v>15639117</v>
      </c>
      <c r="B8119" t="s">
        <v>2659</v>
      </c>
      <c r="C8119" t="s">
        <v>26</v>
      </c>
      <c r="D8119" t="s">
        <v>18</v>
      </c>
      <c r="E8119">
        <v>34</v>
      </c>
      <c r="F8119" t="s">
        <v>19</v>
      </c>
      <c r="G8119">
        <v>6</v>
      </c>
      <c r="H8119" s="4">
        <v>0</v>
      </c>
      <c r="I8119" t="s">
        <v>24</v>
      </c>
      <c r="J8119">
        <v>1</v>
      </c>
      <c r="K8119">
        <v>624</v>
      </c>
      <c r="L8119" t="s">
        <v>20</v>
      </c>
      <c r="M8119" t="s">
        <v>21</v>
      </c>
      <c r="N8119" t="s">
        <v>32</v>
      </c>
      <c r="O8119" s="4">
        <v>582.59</v>
      </c>
      <c r="P8119" t="s">
        <v>23</v>
      </c>
      <c r="Q8119" t="str" cm="1">
        <f t="array" ref="Q8119">_xlfn.IFS(
O8119&lt;50000,"Low Salary (&lt;$50K)",
O8119&lt;90000,"Lower Middle ($50K-$90K)",
O8119&lt;130000,"Middle ($90K-$130K)",
O8119&lt;170000,"Upper Middle ($130K-$170K)",
O8119&gt;=170000,"High Salary (&gt;$170K)"
)</f>
        <v>Low Salary (&lt;$50K)</v>
      </c>
      <c r="R8119" t="str" cm="1">
        <f t="array" ref="R8119">_xlfn.IFS(
G8119&lt;=2,"New Customers (0-2Y)",
G8119&lt;=5,"Growing Customers (3-5Y)",
G8119&lt;=8,"Established Customers (6-8Y)",
G8119&lt;=10,"Loyal Customers (9-10Y)"
)</f>
        <v>Established Customers (6-8Y)</v>
      </c>
    </row>
    <row r="8120" spans="1:18" x14ac:dyDescent="0.35">
      <c r="A8120">
        <v>15720203</v>
      </c>
      <c r="B8120" t="s">
        <v>1363</v>
      </c>
      <c r="C8120" t="s">
        <v>26</v>
      </c>
      <c r="D8120" t="s">
        <v>39</v>
      </c>
      <c r="E8120">
        <v>28</v>
      </c>
      <c r="F8120" t="s">
        <v>43</v>
      </c>
      <c r="G8120">
        <v>7</v>
      </c>
      <c r="H8120" s="4">
        <v>0</v>
      </c>
      <c r="I8120" t="s">
        <v>24</v>
      </c>
      <c r="J8120">
        <v>1</v>
      </c>
      <c r="K8120">
        <v>577</v>
      </c>
      <c r="L8120" t="s">
        <v>31</v>
      </c>
      <c r="M8120" t="s">
        <v>21</v>
      </c>
      <c r="N8120" t="s">
        <v>32</v>
      </c>
      <c r="O8120" s="4">
        <v>143274.41</v>
      </c>
      <c r="P8120" t="s">
        <v>28</v>
      </c>
      <c r="Q8120" t="str" cm="1">
        <f t="array" ref="Q8120">_xlfn.IFS(
O8120&lt;50000,"Low Salary (&lt;$50K)",
O8120&lt;90000,"Lower Middle ($50K-$90K)",
O8120&lt;130000,"Middle ($90K-$130K)",
O8120&lt;170000,"Upper Middle ($130K-$170K)",
O8120&gt;=170000,"High Salary (&gt;$170K)"
)</f>
        <v>Upper Middle ($130K-$170K)</v>
      </c>
      <c r="R8120" t="str" cm="1">
        <f t="array" ref="R8120">_xlfn.IFS(
G8120&lt;=2,"New Customers (0-2Y)",
G8120&lt;=5,"Growing Customers (3-5Y)",
G8120&lt;=8,"Established Customers (6-8Y)",
G8120&lt;=10,"Loyal Customers (9-10Y)"
)</f>
        <v>Established Customers (6-8Y)</v>
      </c>
    </row>
    <row r="8121" spans="1:18" x14ac:dyDescent="0.35">
      <c r="A8121">
        <v>15586236</v>
      </c>
      <c r="B8121" t="s">
        <v>1236</v>
      </c>
      <c r="C8121" t="s">
        <v>17</v>
      </c>
      <c r="D8121" t="s">
        <v>39</v>
      </c>
      <c r="E8121">
        <v>31</v>
      </c>
      <c r="F8121" t="s">
        <v>19</v>
      </c>
      <c r="G8121">
        <v>5</v>
      </c>
      <c r="H8121" s="4">
        <v>132084.66</v>
      </c>
      <c r="I8121" t="s">
        <v>33</v>
      </c>
      <c r="J8121">
        <v>3</v>
      </c>
      <c r="K8121">
        <v>704</v>
      </c>
      <c r="L8121" t="s">
        <v>35</v>
      </c>
      <c r="M8121" t="s">
        <v>21</v>
      </c>
      <c r="N8121" t="s">
        <v>22</v>
      </c>
      <c r="O8121" s="4">
        <v>54474.48</v>
      </c>
      <c r="P8121" t="s">
        <v>23</v>
      </c>
      <c r="Q8121" t="str" cm="1">
        <f t="array" ref="Q8121">_xlfn.IFS(
O8121&lt;50000,"Low Salary (&lt;$50K)",
O8121&lt;90000,"Lower Middle ($50K-$90K)",
O8121&lt;130000,"Middle ($90K-$130K)",
O8121&lt;170000,"Upper Middle ($130K-$170K)",
O8121&gt;=170000,"High Salary (&gt;$170K)"
)</f>
        <v>Lower Middle ($50K-$90K)</v>
      </c>
      <c r="R8121" t="str" cm="1">
        <f t="array" ref="R8121">_xlfn.IFS(
G8121&lt;=2,"New Customers (0-2Y)",
G8121&lt;=5,"Growing Customers (3-5Y)",
G8121&lt;=8,"Established Customers (6-8Y)",
G8121&lt;=10,"Loyal Customers (9-10Y)"
)</f>
        <v>Growing Customers (3-5Y)</v>
      </c>
    </row>
    <row r="8122" spans="1:18" x14ac:dyDescent="0.35">
      <c r="A8122">
        <v>15676645</v>
      </c>
      <c r="B8122" t="s">
        <v>1549</v>
      </c>
      <c r="C8122" t="s">
        <v>17</v>
      </c>
      <c r="D8122" t="s">
        <v>39</v>
      </c>
      <c r="E8122">
        <v>45</v>
      </c>
      <c r="F8122" t="s">
        <v>19</v>
      </c>
      <c r="G8122">
        <v>5</v>
      </c>
      <c r="H8122" s="4">
        <v>0</v>
      </c>
      <c r="I8122" t="s">
        <v>24</v>
      </c>
      <c r="J8122">
        <v>2</v>
      </c>
      <c r="K8122">
        <v>523</v>
      </c>
      <c r="L8122" t="s">
        <v>31</v>
      </c>
      <c r="M8122" t="s">
        <v>21</v>
      </c>
      <c r="N8122" t="s">
        <v>22</v>
      </c>
      <c r="O8122" s="4">
        <v>121428.2</v>
      </c>
      <c r="P8122" t="s">
        <v>28</v>
      </c>
      <c r="Q8122" t="str" cm="1">
        <f t="array" ref="Q8122">_xlfn.IFS(
O8122&lt;50000,"Low Salary (&lt;$50K)",
O8122&lt;90000,"Lower Middle ($50K-$90K)",
O8122&lt;130000,"Middle ($90K-$130K)",
O8122&lt;170000,"Upper Middle ($130K-$170K)",
O8122&gt;=170000,"High Salary (&gt;$170K)"
)</f>
        <v>Middle ($90K-$130K)</v>
      </c>
      <c r="R8122" t="str" cm="1">
        <f t="array" ref="R8122">_xlfn.IFS(
G8122&lt;=2,"New Customers (0-2Y)",
G8122&lt;=5,"Growing Customers (3-5Y)",
G8122&lt;=8,"Established Customers (6-8Y)",
G8122&lt;=10,"Loyal Customers (9-10Y)"
)</f>
        <v>Growing Customers (3-5Y)</v>
      </c>
    </row>
    <row r="8123" spans="1:18" x14ac:dyDescent="0.35">
      <c r="A8123">
        <v>15715988</v>
      </c>
      <c r="B8123" t="s">
        <v>2660</v>
      </c>
      <c r="C8123" t="s">
        <v>17</v>
      </c>
      <c r="D8123" t="s">
        <v>39</v>
      </c>
      <c r="E8123">
        <v>35</v>
      </c>
      <c r="F8123" t="s">
        <v>19</v>
      </c>
      <c r="G8123">
        <v>2</v>
      </c>
      <c r="H8123" s="4">
        <v>0</v>
      </c>
      <c r="I8123" t="s">
        <v>24</v>
      </c>
      <c r="J8123">
        <v>2</v>
      </c>
      <c r="K8123">
        <v>793</v>
      </c>
      <c r="L8123" t="s">
        <v>37</v>
      </c>
      <c r="M8123" t="s">
        <v>21</v>
      </c>
      <c r="N8123" t="s">
        <v>22</v>
      </c>
      <c r="O8123" s="4">
        <v>79704.12</v>
      </c>
      <c r="P8123" t="s">
        <v>28</v>
      </c>
      <c r="Q8123" t="str" cm="1">
        <f t="array" ref="Q8123">_xlfn.IFS(
O8123&lt;50000,"Low Salary (&lt;$50K)",
O8123&lt;90000,"Lower Middle ($50K-$90K)",
O8123&lt;130000,"Middle ($90K-$130K)",
O8123&lt;170000,"Upper Middle ($130K-$170K)",
O8123&gt;=170000,"High Salary (&gt;$170K)"
)</f>
        <v>Lower Middle ($50K-$90K)</v>
      </c>
      <c r="R8123" t="str" cm="1">
        <f t="array" ref="R8123">_xlfn.IFS(
G8123&lt;=2,"New Customers (0-2Y)",
G8123&lt;=5,"Growing Customers (3-5Y)",
G8123&lt;=8,"Established Customers (6-8Y)",
G8123&lt;=10,"Loyal Customers (9-10Y)"
)</f>
        <v>New Customers (0-2Y)</v>
      </c>
    </row>
    <row r="8124" spans="1:18" x14ac:dyDescent="0.35">
      <c r="A8124">
        <v>15603749</v>
      </c>
      <c r="B8124" t="s">
        <v>2661</v>
      </c>
      <c r="C8124" t="s">
        <v>17</v>
      </c>
      <c r="D8124" t="s">
        <v>18</v>
      </c>
      <c r="E8124">
        <v>53</v>
      </c>
      <c r="F8124" t="s">
        <v>19</v>
      </c>
      <c r="G8124">
        <v>2</v>
      </c>
      <c r="H8124" s="4">
        <v>45472.28</v>
      </c>
      <c r="I8124" t="s">
        <v>29</v>
      </c>
      <c r="J8124">
        <v>1</v>
      </c>
      <c r="K8124">
        <v>564</v>
      </c>
      <c r="L8124" t="s">
        <v>31</v>
      </c>
      <c r="M8124" t="s">
        <v>21</v>
      </c>
      <c r="N8124" t="s">
        <v>22</v>
      </c>
      <c r="O8124" s="4">
        <v>41055.71</v>
      </c>
      <c r="P8124" t="s">
        <v>23</v>
      </c>
      <c r="Q8124" t="str" cm="1">
        <f t="array" ref="Q8124">_xlfn.IFS(
O8124&lt;50000,"Low Salary (&lt;$50K)",
O8124&lt;90000,"Lower Middle ($50K-$90K)",
O8124&lt;130000,"Middle ($90K-$130K)",
O8124&lt;170000,"Upper Middle ($130K-$170K)",
O8124&gt;=170000,"High Salary (&gt;$170K)"
)</f>
        <v>Low Salary (&lt;$50K)</v>
      </c>
      <c r="R8124" t="str" cm="1">
        <f t="array" ref="R8124">_xlfn.IFS(
G8124&lt;=2,"New Customers (0-2Y)",
G8124&lt;=5,"Growing Customers (3-5Y)",
G8124&lt;=8,"Established Customers (6-8Y)",
G8124&lt;=10,"Loyal Customers (9-10Y)"
)</f>
        <v>New Customers (0-2Y)</v>
      </c>
    </row>
    <row r="8125" spans="1:18" x14ac:dyDescent="0.35">
      <c r="A8125">
        <v>15608956</v>
      </c>
      <c r="B8125" t="s">
        <v>798</v>
      </c>
      <c r="C8125" t="s">
        <v>17</v>
      </c>
      <c r="D8125" t="s">
        <v>39</v>
      </c>
      <c r="E8125">
        <v>33</v>
      </c>
      <c r="F8125" t="s">
        <v>19</v>
      </c>
      <c r="G8125">
        <v>1</v>
      </c>
      <c r="H8125" s="4">
        <v>0</v>
      </c>
      <c r="I8125" t="s">
        <v>24</v>
      </c>
      <c r="J8125">
        <v>1</v>
      </c>
      <c r="K8125">
        <v>711</v>
      </c>
      <c r="L8125" t="s">
        <v>35</v>
      </c>
      <c r="M8125" t="s">
        <v>27</v>
      </c>
      <c r="N8125" t="s">
        <v>32</v>
      </c>
      <c r="O8125" s="4">
        <v>41590.400000000001</v>
      </c>
      <c r="P8125" t="s">
        <v>28</v>
      </c>
      <c r="Q8125" t="str" cm="1">
        <f t="array" ref="Q8125">_xlfn.IFS(
O8125&lt;50000,"Low Salary (&lt;$50K)",
O8125&lt;90000,"Lower Middle ($50K-$90K)",
O8125&lt;130000,"Middle ($90K-$130K)",
O8125&lt;170000,"Upper Middle ($130K-$170K)",
O8125&gt;=170000,"High Salary (&gt;$170K)"
)</f>
        <v>Low Salary (&lt;$50K)</v>
      </c>
      <c r="R8125" t="str" cm="1">
        <f t="array" ref="R8125">_xlfn.IFS(
G8125&lt;=2,"New Customers (0-2Y)",
G8125&lt;=5,"Growing Customers (3-5Y)",
G8125&lt;=8,"Established Customers (6-8Y)",
G8125&lt;=10,"Loyal Customers (9-10Y)"
)</f>
        <v>New Customers (0-2Y)</v>
      </c>
    </row>
    <row r="8126" spans="1:18" x14ac:dyDescent="0.35">
      <c r="A8126">
        <v>15733872</v>
      </c>
      <c r="B8126" t="s">
        <v>1050</v>
      </c>
      <c r="C8126" t="s">
        <v>42</v>
      </c>
      <c r="D8126" t="s">
        <v>18</v>
      </c>
      <c r="E8126">
        <v>33</v>
      </c>
      <c r="F8126" t="s">
        <v>19</v>
      </c>
      <c r="G8126">
        <v>10</v>
      </c>
      <c r="H8126" s="4">
        <v>130229.71</v>
      </c>
      <c r="I8126" t="s">
        <v>33</v>
      </c>
      <c r="J8126">
        <v>2</v>
      </c>
      <c r="K8126">
        <v>791</v>
      </c>
      <c r="L8126" t="s">
        <v>37</v>
      </c>
      <c r="M8126" t="s">
        <v>27</v>
      </c>
      <c r="N8126" t="s">
        <v>32</v>
      </c>
      <c r="O8126" s="4">
        <v>54019.93</v>
      </c>
      <c r="P8126" t="s">
        <v>23</v>
      </c>
      <c r="Q8126" t="str" cm="1">
        <f t="array" ref="Q8126">_xlfn.IFS(
O8126&lt;50000,"Low Salary (&lt;$50K)",
O8126&lt;90000,"Lower Middle ($50K-$90K)",
O8126&lt;130000,"Middle ($90K-$130K)",
O8126&lt;170000,"Upper Middle ($130K-$170K)",
O8126&gt;=170000,"High Salary (&gt;$170K)"
)</f>
        <v>Lower Middle ($50K-$90K)</v>
      </c>
      <c r="R8126" t="str" cm="1">
        <f t="array" ref="R8126">_xlfn.IFS(
G8126&lt;=2,"New Customers (0-2Y)",
G8126&lt;=5,"Growing Customers (3-5Y)",
G8126&lt;=8,"Established Customers (6-8Y)",
G8126&lt;=10,"Loyal Customers (9-10Y)"
)</f>
        <v>Loyal Customers (9-10Y)</v>
      </c>
    </row>
    <row r="8127" spans="1:18" x14ac:dyDescent="0.35">
      <c r="A8127">
        <v>15666982</v>
      </c>
      <c r="B8127" t="s">
        <v>2662</v>
      </c>
      <c r="C8127" t="s">
        <v>42</v>
      </c>
      <c r="D8127" t="s">
        <v>18</v>
      </c>
      <c r="E8127">
        <v>38</v>
      </c>
      <c r="F8127" t="s">
        <v>19</v>
      </c>
      <c r="G8127">
        <v>9</v>
      </c>
      <c r="H8127" s="4">
        <v>123948.85</v>
      </c>
      <c r="I8127" t="s">
        <v>33</v>
      </c>
      <c r="J8127">
        <v>1</v>
      </c>
      <c r="K8127">
        <v>629</v>
      </c>
      <c r="L8127" t="s">
        <v>20</v>
      </c>
      <c r="M8127" t="s">
        <v>21</v>
      </c>
      <c r="N8127" t="s">
        <v>32</v>
      </c>
      <c r="O8127" s="4">
        <v>76053.070000000007</v>
      </c>
      <c r="P8127" t="s">
        <v>28</v>
      </c>
      <c r="Q8127" t="str" cm="1">
        <f t="array" ref="Q8127">_xlfn.IFS(
O8127&lt;50000,"Low Salary (&lt;$50K)",
O8127&lt;90000,"Lower Middle ($50K-$90K)",
O8127&lt;130000,"Middle ($90K-$130K)",
O8127&lt;170000,"Upper Middle ($130K-$170K)",
O8127&gt;=170000,"High Salary (&gt;$170K)"
)</f>
        <v>Lower Middle ($50K-$90K)</v>
      </c>
      <c r="R8127" t="str" cm="1">
        <f t="array" ref="R8127">_xlfn.IFS(
G8127&lt;=2,"New Customers (0-2Y)",
G8127&lt;=5,"Growing Customers (3-5Y)",
G8127&lt;=8,"Established Customers (6-8Y)",
G8127&lt;=10,"Loyal Customers (9-10Y)"
)</f>
        <v>Loyal Customers (9-10Y)</v>
      </c>
    </row>
    <row r="8128" spans="1:18" x14ac:dyDescent="0.35">
      <c r="A8128">
        <v>15602647</v>
      </c>
      <c r="B8128" t="s">
        <v>374</v>
      </c>
      <c r="C8128" t="s">
        <v>42</v>
      </c>
      <c r="D8128" t="s">
        <v>39</v>
      </c>
      <c r="E8128">
        <v>39</v>
      </c>
      <c r="F8128" t="s">
        <v>19</v>
      </c>
      <c r="G8128">
        <v>6</v>
      </c>
      <c r="H8128" s="4">
        <v>127415.85</v>
      </c>
      <c r="I8128" t="s">
        <v>33</v>
      </c>
      <c r="J8128">
        <v>1</v>
      </c>
      <c r="K8128">
        <v>729</v>
      </c>
      <c r="L8128" t="s">
        <v>35</v>
      </c>
      <c r="M8128" t="s">
        <v>21</v>
      </c>
      <c r="N8128" t="s">
        <v>22</v>
      </c>
      <c r="O8128" s="4">
        <v>184977.2</v>
      </c>
      <c r="P8128" t="s">
        <v>23</v>
      </c>
      <c r="Q8128" t="str" cm="1">
        <f t="array" ref="Q8128">_xlfn.IFS(
O8128&lt;50000,"Low Salary (&lt;$50K)",
O8128&lt;90000,"Lower Middle ($50K-$90K)",
O8128&lt;130000,"Middle ($90K-$130K)",
O8128&lt;170000,"Upper Middle ($130K-$170K)",
O8128&gt;=170000,"High Salary (&gt;$170K)"
)</f>
        <v>High Salary (&gt;$170K)</v>
      </c>
      <c r="R8128" t="str" cm="1">
        <f t="array" ref="R8128">_xlfn.IFS(
G8128&lt;=2,"New Customers (0-2Y)",
G8128&lt;=5,"Growing Customers (3-5Y)",
G8128&lt;=8,"Established Customers (6-8Y)",
G8128&lt;=10,"Loyal Customers (9-10Y)"
)</f>
        <v>Established Customers (6-8Y)</v>
      </c>
    </row>
    <row r="8129" spans="1:18" x14ac:dyDescent="0.35">
      <c r="A8129">
        <v>15623063</v>
      </c>
      <c r="B8129" t="s">
        <v>173</v>
      </c>
      <c r="C8129" t="s">
        <v>42</v>
      </c>
      <c r="D8129" t="s">
        <v>39</v>
      </c>
      <c r="E8129">
        <v>35</v>
      </c>
      <c r="F8129" t="s">
        <v>19</v>
      </c>
      <c r="G8129">
        <v>8</v>
      </c>
      <c r="H8129" s="4">
        <v>110067.71</v>
      </c>
      <c r="I8129" t="s">
        <v>33</v>
      </c>
      <c r="J8129">
        <v>1</v>
      </c>
      <c r="K8129">
        <v>651</v>
      </c>
      <c r="L8129" t="s">
        <v>20</v>
      </c>
      <c r="M8129" t="s">
        <v>21</v>
      </c>
      <c r="N8129" t="s">
        <v>32</v>
      </c>
      <c r="O8129" s="4">
        <v>127678.95</v>
      </c>
      <c r="P8129" t="s">
        <v>23</v>
      </c>
      <c r="Q8129" t="str" cm="1">
        <f t="array" ref="Q8129">_xlfn.IFS(
O8129&lt;50000,"Low Salary (&lt;$50K)",
O8129&lt;90000,"Lower Middle ($50K-$90K)",
O8129&lt;130000,"Middle ($90K-$130K)",
O8129&lt;170000,"Upper Middle ($130K-$170K)",
O8129&gt;=170000,"High Salary (&gt;$170K)"
)</f>
        <v>Middle ($90K-$130K)</v>
      </c>
      <c r="R8129" t="str" cm="1">
        <f t="array" ref="R8129">_xlfn.IFS(
G8129&lt;=2,"New Customers (0-2Y)",
G8129&lt;=5,"Growing Customers (3-5Y)",
G8129&lt;=8,"Established Customers (6-8Y)",
G8129&lt;=10,"Loyal Customers (9-10Y)"
)</f>
        <v>Established Customers (6-8Y)</v>
      </c>
    </row>
    <row r="8130" spans="1:18" x14ac:dyDescent="0.35">
      <c r="A8130">
        <v>15682928</v>
      </c>
      <c r="B8130" t="s">
        <v>290</v>
      </c>
      <c r="C8130" t="s">
        <v>26</v>
      </c>
      <c r="D8130" t="s">
        <v>39</v>
      </c>
      <c r="E8130">
        <v>39</v>
      </c>
      <c r="F8130" t="s">
        <v>19</v>
      </c>
      <c r="G8130">
        <v>4</v>
      </c>
      <c r="H8130" s="4">
        <v>65521.2</v>
      </c>
      <c r="I8130" t="s">
        <v>29</v>
      </c>
      <c r="J8130">
        <v>1</v>
      </c>
      <c r="K8130">
        <v>695</v>
      </c>
      <c r="L8130" t="s">
        <v>35</v>
      </c>
      <c r="M8130" t="s">
        <v>21</v>
      </c>
      <c r="N8130" t="s">
        <v>22</v>
      </c>
      <c r="O8130" s="4">
        <v>1243.97</v>
      </c>
      <c r="P8130" t="s">
        <v>28</v>
      </c>
      <c r="Q8130" t="str" cm="1">
        <f t="array" ref="Q8130">_xlfn.IFS(
O8130&lt;50000,"Low Salary (&lt;$50K)",
O8130&lt;90000,"Lower Middle ($50K-$90K)",
O8130&lt;130000,"Middle ($90K-$130K)",
O8130&lt;170000,"Upper Middle ($130K-$170K)",
O8130&gt;=170000,"High Salary (&gt;$170K)"
)</f>
        <v>Low Salary (&lt;$50K)</v>
      </c>
      <c r="R8130" t="str" cm="1">
        <f t="array" ref="R8130">_xlfn.IFS(
G8130&lt;=2,"New Customers (0-2Y)",
G8130&lt;=5,"Growing Customers (3-5Y)",
G8130&lt;=8,"Established Customers (6-8Y)",
G8130&lt;=10,"Loyal Customers (9-10Y)"
)</f>
        <v>Growing Customers (3-5Y)</v>
      </c>
    </row>
    <row r="8131" spans="1:18" x14ac:dyDescent="0.35">
      <c r="A8131">
        <v>15729246</v>
      </c>
      <c r="B8131" t="s">
        <v>2663</v>
      </c>
      <c r="C8131" t="s">
        <v>26</v>
      </c>
      <c r="D8131" t="s">
        <v>39</v>
      </c>
      <c r="E8131">
        <v>31</v>
      </c>
      <c r="F8131" t="s">
        <v>19</v>
      </c>
      <c r="G8131">
        <v>5</v>
      </c>
      <c r="H8131" s="4">
        <v>0</v>
      </c>
      <c r="I8131" t="s">
        <v>24</v>
      </c>
      <c r="J8131">
        <v>2</v>
      </c>
      <c r="K8131">
        <v>847</v>
      </c>
      <c r="L8131" t="s">
        <v>37</v>
      </c>
      <c r="M8131" t="s">
        <v>21</v>
      </c>
      <c r="N8131" t="s">
        <v>22</v>
      </c>
      <c r="O8131" s="4">
        <v>76326.67</v>
      </c>
      <c r="P8131" t="s">
        <v>28</v>
      </c>
      <c r="Q8131" t="str" cm="1">
        <f t="array" ref="Q8131">_xlfn.IFS(
O8131&lt;50000,"Low Salary (&lt;$50K)",
O8131&lt;90000,"Lower Middle ($50K-$90K)",
O8131&lt;130000,"Middle ($90K-$130K)",
O8131&lt;170000,"Upper Middle ($130K-$170K)",
O8131&gt;=170000,"High Salary (&gt;$170K)"
)</f>
        <v>Lower Middle ($50K-$90K)</v>
      </c>
      <c r="R8131" t="str" cm="1">
        <f t="array" ref="R8131">_xlfn.IFS(
G8131&lt;=2,"New Customers (0-2Y)",
G8131&lt;=5,"Growing Customers (3-5Y)",
G8131&lt;=8,"Established Customers (6-8Y)",
G8131&lt;=10,"Loyal Customers (9-10Y)"
)</f>
        <v>Growing Customers (3-5Y)</v>
      </c>
    </row>
    <row r="8132" spans="1:18" x14ac:dyDescent="0.35">
      <c r="A8132">
        <v>15588928</v>
      </c>
      <c r="B8132" t="s">
        <v>1037</v>
      </c>
      <c r="C8132" t="s">
        <v>17</v>
      </c>
      <c r="D8132" t="s">
        <v>39</v>
      </c>
      <c r="E8132">
        <v>47</v>
      </c>
      <c r="F8132" t="s">
        <v>19</v>
      </c>
      <c r="G8132">
        <v>5</v>
      </c>
      <c r="H8132" s="4">
        <v>0</v>
      </c>
      <c r="I8132" t="s">
        <v>24</v>
      </c>
      <c r="J8132">
        <v>2</v>
      </c>
      <c r="K8132">
        <v>704</v>
      </c>
      <c r="L8132" t="s">
        <v>35</v>
      </c>
      <c r="M8132" t="s">
        <v>21</v>
      </c>
      <c r="N8132" t="s">
        <v>22</v>
      </c>
      <c r="O8132" s="4">
        <v>145338.60999999999</v>
      </c>
      <c r="P8132" t="s">
        <v>28</v>
      </c>
      <c r="Q8132" t="str" cm="1">
        <f t="array" ref="Q8132">_xlfn.IFS(
O8132&lt;50000,"Low Salary (&lt;$50K)",
O8132&lt;90000,"Lower Middle ($50K-$90K)",
O8132&lt;130000,"Middle ($90K-$130K)",
O8132&lt;170000,"Upper Middle ($130K-$170K)",
O8132&gt;=170000,"High Salary (&gt;$170K)"
)</f>
        <v>Upper Middle ($130K-$170K)</v>
      </c>
      <c r="R8132" t="str" cm="1">
        <f t="array" ref="R8132">_xlfn.IFS(
G8132&lt;=2,"New Customers (0-2Y)",
G8132&lt;=5,"Growing Customers (3-5Y)",
G8132&lt;=8,"Established Customers (6-8Y)",
G8132&lt;=10,"Loyal Customers (9-10Y)"
)</f>
        <v>Growing Customers (3-5Y)</v>
      </c>
    </row>
    <row r="8133" spans="1:18" x14ac:dyDescent="0.35">
      <c r="A8133">
        <v>15803352</v>
      </c>
      <c r="B8133" t="s">
        <v>51</v>
      </c>
      <c r="C8133" t="s">
        <v>42</v>
      </c>
      <c r="D8133" t="s">
        <v>39</v>
      </c>
      <c r="E8133">
        <v>33</v>
      </c>
      <c r="F8133" t="s">
        <v>19</v>
      </c>
      <c r="G8133">
        <v>3</v>
      </c>
      <c r="H8133" s="4">
        <v>155736.42000000001</v>
      </c>
      <c r="I8133" t="s">
        <v>33</v>
      </c>
      <c r="J8133">
        <v>2</v>
      </c>
      <c r="K8133">
        <v>613</v>
      </c>
      <c r="L8133" t="s">
        <v>20</v>
      </c>
      <c r="M8133" t="s">
        <v>21</v>
      </c>
      <c r="N8133" t="s">
        <v>22</v>
      </c>
      <c r="O8133" s="4">
        <v>57751.21</v>
      </c>
      <c r="P8133" t="s">
        <v>28</v>
      </c>
      <c r="Q8133" t="str" cm="1">
        <f t="array" ref="Q8133">_xlfn.IFS(
O8133&lt;50000,"Low Salary (&lt;$50K)",
O8133&lt;90000,"Lower Middle ($50K-$90K)",
O8133&lt;130000,"Middle ($90K-$130K)",
O8133&lt;170000,"Upper Middle ($130K-$170K)",
O8133&gt;=170000,"High Salary (&gt;$170K)"
)</f>
        <v>Lower Middle ($50K-$90K)</v>
      </c>
      <c r="R8133" t="str" cm="1">
        <f t="array" ref="R8133">_xlfn.IFS(
G8133&lt;=2,"New Customers (0-2Y)",
G8133&lt;=5,"Growing Customers (3-5Y)",
G8133&lt;=8,"Established Customers (6-8Y)",
G8133&lt;=10,"Loyal Customers (9-10Y)"
)</f>
        <v>Growing Customers (3-5Y)</v>
      </c>
    </row>
    <row r="8134" spans="1:18" x14ac:dyDescent="0.35">
      <c r="A8134">
        <v>15607485</v>
      </c>
      <c r="B8134" t="s">
        <v>2664</v>
      </c>
      <c r="C8134" t="s">
        <v>26</v>
      </c>
      <c r="D8134" t="s">
        <v>18</v>
      </c>
      <c r="E8134">
        <v>29</v>
      </c>
      <c r="F8134" t="s">
        <v>43</v>
      </c>
      <c r="G8134">
        <v>4</v>
      </c>
      <c r="H8134" s="4">
        <v>0</v>
      </c>
      <c r="I8134" t="s">
        <v>24</v>
      </c>
      <c r="J8134">
        <v>2</v>
      </c>
      <c r="K8134">
        <v>692</v>
      </c>
      <c r="L8134" t="s">
        <v>35</v>
      </c>
      <c r="M8134" t="s">
        <v>27</v>
      </c>
      <c r="N8134" t="s">
        <v>32</v>
      </c>
      <c r="O8134" s="4">
        <v>138880.24</v>
      </c>
      <c r="P8134" t="s">
        <v>28</v>
      </c>
      <c r="Q8134" t="str" cm="1">
        <f t="array" ref="Q8134">_xlfn.IFS(
O8134&lt;50000,"Low Salary (&lt;$50K)",
O8134&lt;90000,"Lower Middle ($50K-$90K)",
O8134&lt;130000,"Middle ($90K-$130K)",
O8134&lt;170000,"Upper Middle ($130K-$170K)",
O8134&gt;=170000,"High Salary (&gt;$170K)"
)</f>
        <v>Upper Middle ($130K-$170K)</v>
      </c>
      <c r="R8134" t="str" cm="1">
        <f t="array" ref="R8134">_xlfn.IFS(
G8134&lt;=2,"New Customers (0-2Y)",
G8134&lt;=5,"Growing Customers (3-5Y)",
G8134&lt;=8,"Established Customers (6-8Y)",
G8134&lt;=10,"Loyal Customers (9-10Y)"
)</f>
        <v>Growing Customers (3-5Y)</v>
      </c>
    </row>
    <row r="8135" spans="1:18" x14ac:dyDescent="0.35">
      <c r="A8135">
        <v>15656249</v>
      </c>
      <c r="B8135" t="s">
        <v>684</v>
      </c>
      <c r="C8135" t="s">
        <v>17</v>
      </c>
      <c r="D8135" t="s">
        <v>18</v>
      </c>
      <c r="E8135">
        <v>34</v>
      </c>
      <c r="F8135" t="s">
        <v>19</v>
      </c>
      <c r="G8135">
        <v>3</v>
      </c>
      <c r="H8135" s="4">
        <v>118307.57</v>
      </c>
      <c r="I8135" t="s">
        <v>33</v>
      </c>
      <c r="J8135">
        <v>2</v>
      </c>
      <c r="K8135">
        <v>720</v>
      </c>
      <c r="L8135" t="s">
        <v>35</v>
      </c>
      <c r="M8135" t="s">
        <v>21</v>
      </c>
      <c r="N8135" t="s">
        <v>22</v>
      </c>
      <c r="O8135" s="4">
        <v>136120.29</v>
      </c>
      <c r="P8135" t="s">
        <v>28</v>
      </c>
      <c r="Q8135" t="str" cm="1">
        <f t="array" ref="Q8135">_xlfn.IFS(
O8135&lt;50000,"Low Salary (&lt;$50K)",
O8135&lt;90000,"Lower Middle ($50K-$90K)",
O8135&lt;130000,"Middle ($90K-$130K)",
O8135&lt;170000,"Upper Middle ($130K-$170K)",
O8135&gt;=170000,"High Salary (&gt;$170K)"
)</f>
        <v>Upper Middle ($130K-$170K)</v>
      </c>
      <c r="R8135" t="str" cm="1">
        <f t="array" ref="R8135">_xlfn.IFS(
G8135&lt;=2,"New Customers (0-2Y)",
G8135&lt;=5,"Growing Customers (3-5Y)",
G8135&lt;=8,"Established Customers (6-8Y)",
G8135&lt;=10,"Loyal Customers (9-10Y)"
)</f>
        <v>Growing Customers (3-5Y)</v>
      </c>
    </row>
    <row r="8136" spans="1:18" x14ac:dyDescent="0.35">
      <c r="A8136">
        <v>15761783</v>
      </c>
      <c r="B8136" t="s">
        <v>2665</v>
      </c>
      <c r="C8136" t="s">
        <v>17</v>
      </c>
      <c r="D8136" t="s">
        <v>39</v>
      </c>
      <c r="E8136">
        <v>41</v>
      </c>
      <c r="F8136" t="s">
        <v>19</v>
      </c>
      <c r="G8136">
        <v>6</v>
      </c>
      <c r="H8136" s="4">
        <v>0</v>
      </c>
      <c r="I8136" t="s">
        <v>24</v>
      </c>
      <c r="J8136">
        <v>1</v>
      </c>
      <c r="K8136">
        <v>577</v>
      </c>
      <c r="L8136" t="s">
        <v>31</v>
      </c>
      <c r="M8136" t="s">
        <v>21</v>
      </c>
      <c r="N8136" t="s">
        <v>22</v>
      </c>
      <c r="O8136" s="4">
        <v>167621.18</v>
      </c>
      <c r="P8136" t="s">
        <v>28</v>
      </c>
      <c r="Q8136" t="str" cm="1">
        <f t="array" ref="Q8136">_xlfn.IFS(
O8136&lt;50000,"Low Salary (&lt;$50K)",
O8136&lt;90000,"Lower Middle ($50K-$90K)",
O8136&lt;130000,"Middle ($90K-$130K)",
O8136&lt;170000,"Upper Middle ($130K-$170K)",
O8136&gt;=170000,"High Salary (&gt;$170K)"
)</f>
        <v>Upper Middle ($130K-$170K)</v>
      </c>
      <c r="R8136" t="str" cm="1">
        <f t="array" ref="R8136">_xlfn.IFS(
G8136&lt;=2,"New Customers (0-2Y)",
G8136&lt;=5,"Growing Customers (3-5Y)",
G8136&lt;=8,"Established Customers (6-8Y)",
G8136&lt;=10,"Loyal Customers (9-10Y)"
)</f>
        <v>Established Customers (6-8Y)</v>
      </c>
    </row>
    <row r="8137" spans="1:18" x14ac:dyDescent="0.35">
      <c r="A8137">
        <v>15716605</v>
      </c>
      <c r="B8137" t="s">
        <v>177</v>
      </c>
      <c r="C8137" t="s">
        <v>42</v>
      </c>
      <c r="D8137" t="s">
        <v>18</v>
      </c>
      <c r="E8137">
        <v>24</v>
      </c>
      <c r="F8137" t="s">
        <v>43</v>
      </c>
      <c r="G8137">
        <v>7</v>
      </c>
      <c r="H8137" s="4">
        <v>103099.17</v>
      </c>
      <c r="I8137" t="s">
        <v>33</v>
      </c>
      <c r="J8137">
        <v>2</v>
      </c>
      <c r="K8137">
        <v>710</v>
      </c>
      <c r="L8137" t="s">
        <v>35</v>
      </c>
      <c r="M8137" t="s">
        <v>21</v>
      </c>
      <c r="N8137" t="s">
        <v>32</v>
      </c>
      <c r="O8137" s="4">
        <v>173276.62</v>
      </c>
      <c r="P8137" t="s">
        <v>28</v>
      </c>
      <c r="Q8137" t="str" cm="1">
        <f t="array" ref="Q8137">_xlfn.IFS(
O8137&lt;50000,"Low Salary (&lt;$50K)",
O8137&lt;90000,"Lower Middle ($50K-$90K)",
O8137&lt;130000,"Middle ($90K-$130K)",
O8137&lt;170000,"Upper Middle ($130K-$170K)",
O8137&gt;=170000,"High Salary (&gt;$170K)"
)</f>
        <v>High Salary (&gt;$170K)</v>
      </c>
      <c r="R8137" t="str" cm="1">
        <f t="array" ref="R8137">_xlfn.IFS(
G8137&lt;=2,"New Customers (0-2Y)",
G8137&lt;=5,"Growing Customers (3-5Y)",
G8137&lt;=8,"Established Customers (6-8Y)",
G8137&lt;=10,"Loyal Customers (9-10Y)"
)</f>
        <v>Established Customers (6-8Y)</v>
      </c>
    </row>
    <row r="8138" spans="1:18" x14ac:dyDescent="0.35">
      <c r="A8138">
        <v>15757425</v>
      </c>
      <c r="B8138" t="s">
        <v>561</v>
      </c>
      <c r="C8138" t="s">
        <v>17</v>
      </c>
      <c r="D8138" t="s">
        <v>18</v>
      </c>
      <c r="E8138">
        <v>38</v>
      </c>
      <c r="F8138" t="s">
        <v>19</v>
      </c>
      <c r="G8138">
        <v>1</v>
      </c>
      <c r="H8138" s="4">
        <v>0</v>
      </c>
      <c r="I8138" t="s">
        <v>24</v>
      </c>
      <c r="J8138">
        <v>2</v>
      </c>
      <c r="K8138">
        <v>716</v>
      </c>
      <c r="L8138" t="s">
        <v>35</v>
      </c>
      <c r="M8138" t="s">
        <v>21</v>
      </c>
      <c r="N8138" t="s">
        <v>22</v>
      </c>
      <c r="O8138" s="4">
        <v>99661.46</v>
      </c>
      <c r="P8138" t="s">
        <v>28</v>
      </c>
      <c r="Q8138" t="str" cm="1">
        <f t="array" ref="Q8138">_xlfn.IFS(
O8138&lt;50000,"Low Salary (&lt;$50K)",
O8138&lt;90000,"Lower Middle ($50K-$90K)",
O8138&lt;130000,"Middle ($90K-$130K)",
O8138&lt;170000,"Upper Middle ($130K-$170K)",
O8138&gt;=170000,"High Salary (&gt;$170K)"
)</f>
        <v>Middle ($90K-$130K)</v>
      </c>
      <c r="R8138" t="str" cm="1">
        <f t="array" ref="R8138">_xlfn.IFS(
G8138&lt;=2,"New Customers (0-2Y)",
G8138&lt;=5,"Growing Customers (3-5Y)",
G8138&lt;=8,"Established Customers (6-8Y)",
G8138&lt;=10,"Loyal Customers (9-10Y)"
)</f>
        <v>New Customers (0-2Y)</v>
      </c>
    </row>
    <row r="8139" spans="1:18" x14ac:dyDescent="0.35">
      <c r="A8139">
        <v>15603096</v>
      </c>
      <c r="B8139" t="s">
        <v>1524</v>
      </c>
      <c r="C8139" t="s">
        <v>17</v>
      </c>
      <c r="D8139" t="s">
        <v>39</v>
      </c>
      <c r="E8139">
        <v>33</v>
      </c>
      <c r="F8139" t="s">
        <v>19</v>
      </c>
      <c r="G8139">
        <v>6</v>
      </c>
      <c r="H8139" s="4">
        <v>125789.69</v>
      </c>
      <c r="I8139" t="s">
        <v>33</v>
      </c>
      <c r="J8139">
        <v>1</v>
      </c>
      <c r="K8139">
        <v>410</v>
      </c>
      <c r="L8139" t="s">
        <v>44</v>
      </c>
      <c r="M8139" t="s">
        <v>27</v>
      </c>
      <c r="N8139" t="s">
        <v>32</v>
      </c>
      <c r="O8139" s="4">
        <v>66333.56</v>
      </c>
      <c r="P8139" t="s">
        <v>23</v>
      </c>
      <c r="Q8139" t="str" cm="1">
        <f t="array" ref="Q8139">_xlfn.IFS(
O8139&lt;50000,"Low Salary (&lt;$50K)",
O8139&lt;90000,"Lower Middle ($50K-$90K)",
O8139&lt;130000,"Middle ($90K-$130K)",
O8139&lt;170000,"Upper Middle ($130K-$170K)",
O8139&gt;=170000,"High Salary (&gt;$170K)"
)</f>
        <v>Lower Middle ($50K-$90K)</v>
      </c>
      <c r="R8139" t="str" cm="1">
        <f t="array" ref="R8139">_xlfn.IFS(
G8139&lt;=2,"New Customers (0-2Y)",
G8139&lt;=5,"Growing Customers (3-5Y)",
G8139&lt;=8,"Established Customers (6-8Y)",
G8139&lt;=10,"Loyal Customers (9-10Y)"
)</f>
        <v>Established Customers (6-8Y)</v>
      </c>
    </row>
    <row r="8140" spans="1:18" x14ac:dyDescent="0.35">
      <c r="A8140">
        <v>15588580</v>
      </c>
      <c r="B8140" t="s">
        <v>153</v>
      </c>
      <c r="C8140" t="s">
        <v>42</v>
      </c>
      <c r="D8140" t="s">
        <v>18</v>
      </c>
      <c r="E8140">
        <v>36</v>
      </c>
      <c r="F8140" t="s">
        <v>19</v>
      </c>
      <c r="G8140">
        <v>4</v>
      </c>
      <c r="H8140" s="4">
        <v>109646.83</v>
      </c>
      <c r="I8140" t="s">
        <v>33</v>
      </c>
      <c r="J8140">
        <v>1</v>
      </c>
      <c r="K8140">
        <v>584</v>
      </c>
      <c r="L8140" t="s">
        <v>31</v>
      </c>
      <c r="M8140" t="s">
        <v>21</v>
      </c>
      <c r="N8140" t="s">
        <v>22</v>
      </c>
      <c r="O8140" s="4">
        <v>70240.789999999994</v>
      </c>
      <c r="P8140" t="s">
        <v>28</v>
      </c>
      <c r="Q8140" t="str" cm="1">
        <f t="array" ref="Q8140">_xlfn.IFS(
O8140&lt;50000,"Low Salary (&lt;$50K)",
O8140&lt;90000,"Lower Middle ($50K-$90K)",
O8140&lt;130000,"Middle ($90K-$130K)",
O8140&lt;170000,"Upper Middle ($130K-$170K)",
O8140&gt;=170000,"High Salary (&gt;$170K)"
)</f>
        <v>Lower Middle ($50K-$90K)</v>
      </c>
      <c r="R8140" t="str" cm="1">
        <f t="array" ref="R8140">_xlfn.IFS(
G8140&lt;=2,"New Customers (0-2Y)",
G8140&lt;=5,"Growing Customers (3-5Y)",
G8140&lt;=8,"Established Customers (6-8Y)",
G8140&lt;=10,"Loyal Customers (9-10Y)"
)</f>
        <v>Growing Customers (3-5Y)</v>
      </c>
    </row>
    <row r="8141" spans="1:18" x14ac:dyDescent="0.35">
      <c r="A8141">
        <v>15770539</v>
      </c>
      <c r="B8141" t="s">
        <v>2041</v>
      </c>
      <c r="C8141" t="s">
        <v>17</v>
      </c>
      <c r="D8141" t="s">
        <v>39</v>
      </c>
      <c r="E8141">
        <v>30</v>
      </c>
      <c r="F8141" t="s">
        <v>19</v>
      </c>
      <c r="G8141">
        <v>1</v>
      </c>
      <c r="H8141" s="4">
        <v>127187.86</v>
      </c>
      <c r="I8141" t="s">
        <v>33</v>
      </c>
      <c r="J8141">
        <v>1</v>
      </c>
      <c r="K8141">
        <v>792</v>
      </c>
      <c r="L8141" t="s">
        <v>37</v>
      </c>
      <c r="M8141" t="s">
        <v>21</v>
      </c>
      <c r="N8141" t="s">
        <v>22</v>
      </c>
      <c r="O8141" s="4">
        <v>113553.42</v>
      </c>
      <c r="P8141" t="s">
        <v>28</v>
      </c>
      <c r="Q8141" t="str" cm="1">
        <f t="array" ref="Q8141">_xlfn.IFS(
O8141&lt;50000,"Low Salary (&lt;$50K)",
O8141&lt;90000,"Lower Middle ($50K-$90K)",
O8141&lt;130000,"Middle ($90K-$130K)",
O8141&lt;170000,"Upper Middle ($130K-$170K)",
O8141&gt;=170000,"High Salary (&gt;$170K)"
)</f>
        <v>Middle ($90K-$130K)</v>
      </c>
      <c r="R8141" t="str" cm="1">
        <f t="array" ref="R8141">_xlfn.IFS(
G8141&lt;=2,"New Customers (0-2Y)",
G8141&lt;=5,"Growing Customers (3-5Y)",
G8141&lt;=8,"Established Customers (6-8Y)",
G8141&lt;=10,"Loyal Customers (9-10Y)"
)</f>
        <v>New Customers (0-2Y)</v>
      </c>
    </row>
    <row r="8142" spans="1:18" x14ac:dyDescent="0.35">
      <c r="A8142">
        <v>15572022</v>
      </c>
      <c r="B8142" t="s">
        <v>485</v>
      </c>
      <c r="C8142" t="s">
        <v>17</v>
      </c>
      <c r="D8142" t="s">
        <v>18</v>
      </c>
      <c r="E8142">
        <v>36</v>
      </c>
      <c r="F8142" t="s">
        <v>19</v>
      </c>
      <c r="G8142">
        <v>6</v>
      </c>
      <c r="H8142" s="4">
        <v>0</v>
      </c>
      <c r="I8142" t="s">
        <v>24</v>
      </c>
      <c r="J8142">
        <v>1</v>
      </c>
      <c r="K8142">
        <v>605</v>
      </c>
      <c r="L8142" t="s">
        <v>20</v>
      </c>
      <c r="M8142" t="s">
        <v>27</v>
      </c>
      <c r="N8142" t="s">
        <v>22</v>
      </c>
      <c r="O8142" s="4">
        <v>690.84</v>
      </c>
      <c r="P8142" t="s">
        <v>28</v>
      </c>
      <c r="Q8142" t="str" cm="1">
        <f t="array" ref="Q8142">_xlfn.IFS(
O8142&lt;50000,"Low Salary (&lt;$50K)",
O8142&lt;90000,"Lower Middle ($50K-$90K)",
O8142&lt;130000,"Middle ($90K-$130K)",
O8142&lt;170000,"Upper Middle ($130K-$170K)",
O8142&gt;=170000,"High Salary (&gt;$170K)"
)</f>
        <v>Low Salary (&lt;$50K)</v>
      </c>
      <c r="R8142" t="str" cm="1">
        <f t="array" ref="R8142">_xlfn.IFS(
G8142&lt;=2,"New Customers (0-2Y)",
G8142&lt;=5,"Growing Customers (3-5Y)",
G8142&lt;=8,"Established Customers (6-8Y)",
G8142&lt;=10,"Loyal Customers (9-10Y)"
)</f>
        <v>Established Customers (6-8Y)</v>
      </c>
    </row>
    <row r="8143" spans="1:18" x14ac:dyDescent="0.35">
      <c r="A8143">
        <v>15571843</v>
      </c>
      <c r="B8143" t="s">
        <v>525</v>
      </c>
      <c r="C8143" t="s">
        <v>26</v>
      </c>
      <c r="D8143" t="s">
        <v>39</v>
      </c>
      <c r="E8143">
        <v>24</v>
      </c>
      <c r="F8143" t="s">
        <v>43</v>
      </c>
      <c r="G8143">
        <v>1</v>
      </c>
      <c r="H8143" s="4">
        <v>0</v>
      </c>
      <c r="I8143" t="s">
        <v>24</v>
      </c>
      <c r="J8143">
        <v>1</v>
      </c>
      <c r="K8143">
        <v>486</v>
      </c>
      <c r="L8143" t="s">
        <v>44</v>
      </c>
      <c r="M8143" t="s">
        <v>21</v>
      </c>
      <c r="N8143" t="s">
        <v>32</v>
      </c>
      <c r="O8143" s="4">
        <v>98802.76</v>
      </c>
      <c r="P8143" t="s">
        <v>28</v>
      </c>
      <c r="Q8143" t="str" cm="1">
        <f t="array" ref="Q8143">_xlfn.IFS(
O8143&lt;50000,"Low Salary (&lt;$50K)",
O8143&lt;90000,"Lower Middle ($50K-$90K)",
O8143&lt;130000,"Middle ($90K-$130K)",
O8143&lt;170000,"Upper Middle ($130K-$170K)",
O8143&gt;=170000,"High Salary (&gt;$170K)"
)</f>
        <v>Middle ($90K-$130K)</v>
      </c>
      <c r="R8143" t="str" cm="1">
        <f t="array" ref="R8143">_xlfn.IFS(
G8143&lt;=2,"New Customers (0-2Y)",
G8143&lt;=5,"Growing Customers (3-5Y)",
G8143&lt;=8,"Established Customers (6-8Y)",
G8143&lt;=10,"Loyal Customers (9-10Y)"
)</f>
        <v>New Customers (0-2Y)</v>
      </c>
    </row>
    <row r="8144" spans="1:18" x14ac:dyDescent="0.35">
      <c r="A8144">
        <v>15752502</v>
      </c>
      <c r="B8144" t="s">
        <v>2338</v>
      </c>
      <c r="C8144" t="s">
        <v>17</v>
      </c>
      <c r="D8144" t="s">
        <v>39</v>
      </c>
      <c r="E8144">
        <v>41</v>
      </c>
      <c r="F8144" t="s">
        <v>19</v>
      </c>
      <c r="G8144">
        <v>4</v>
      </c>
      <c r="H8144" s="4">
        <v>130385.82</v>
      </c>
      <c r="I8144" t="s">
        <v>33</v>
      </c>
      <c r="J8144">
        <v>1</v>
      </c>
      <c r="K8144">
        <v>615</v>
      </c>
      <c r="L8144" t="s">
        <v>20</v>
      </c>
      <c r="M8144" t="s">
        <v>27</v>
      </c>
      <c r="N8144" t="s">
        <v>22</v>
      </c>
      <c r="O8144" s="4">
        <v>130661.95</v>
      </c>
      <c r="P8144" t="s">
        <v>28</v>
      </c>
      <c r="Q8144" t="str" cm="1">
        <f t="array" ref="Q8144">_xlfn.IFS(
O8144&lt;50000,"Low Salary (&lt;$50K)",
O8144&lt;90000,"Lower Middle ($50K-$90K)",
O8144&lt;130000,"Middle ($90K-$130K)",
O8144&lt;170000,"Upper Middle ($130K-$170K)",
O8144&gt;=170000,"High Salary (&gt;$170K)"
)</f>
        <v>Upper Middle ($130K-$170K)</v>
      </c>
      <c r="R8144" t="str" cm="1">
        <f t="array" ref="R8144">_xlfn.IFS(
G8144&lt;=2,"New Customers (0-2Y)",
G8144&lt;=5,"Growing Customers (3-5Y)",
G8144&lt;=8,"Established Customers (6-8Y)",
G8144&lt;=10,"Loyal Customers (9-10Y)"
)</f>
        <v>Growing Customers (3-5Y)</v>
      </c>
    </row>
    <row r="8145" spans="1:18" x14ac:dyDescent="0.35">
      <c r="A8145">
        <v>15609058</v>
      </c>
      <c r="B8145" t="s">
        <v>690</v>
      </c>
      <c r="C8145" t="s">
        <v>17</v>
      </c>
      <c r="D8145" t="s">
        <v>39</v>
      </c>
      <c r="E8145">
        <v>23</v>
      </c>
      <c r="F8145" t="s">
        <v>43</v>
      </c>
      <c r="G8145">
        <v>1</v>
      </c>
      <c r="H8145" s="4">
        <v>107787.47</v>
      </c>
      <c r="I8145" t="s">
        <v>33</v>
      </c>
      <c r="J8145">
        <v>1</v>
      </c>
      <c r="K8145">
        <v>676</v>
      </c>
      <c r="L8145" t="s">
        <v>35</v>
      </c>
      <c r="M8145" t="s">
        <v>27</v>
      </c>
      <c r="N8145" t="s">
        <v>22</v>
      </c>
      <c r="O8145" s="4">
        <v>116378.82</v>
      </c>
      <c r="P8145" t="s">
        <v>28</v>
      </c>
      <c r="Q8145" t="str" cm="1">
        <f t="array" ref="Q8145">_xlfn.IFS(
O8145&lt;50000,"Low Salary (&lt;$50K)",
O8145&lt;90000,"Lower Middle ($50K-$90K)",
O8145&lt;130000,"Middle ($90K-$130K)",
O8145&lt;170000,"Upper Middle ($130K-$170K)",
O8145&gt;=170000,"High Salary (&gt;$170K)"
)</f>
        <v>Middle ($90K-$130K)</v>
      </c>
      <c r="R8145" t="str" cm="1">
        <f t="array" ref="R8145">_xlfn.IFS(
G8145&lt;=2,"New Customers (0-2Y)",
G8145&lt;=5,"Growing Customers (3-5Y)",
G8145&lt;=8,"Established Customers (6-8Y)",
G8145&lt;=10,"Loyal Customers (9-10Y)"
)</f>
        <v>New Customers (0-2Y)</v>
      </c>
    </row>
    <row r="8146" spans="1:18" x14ac:dyDescent="0.35">
      <c r="A8146">
        <v>15775108</v>
      </c>
      <c r="B8146" t="s">
        <v>1240</v>
      </c>
      <c r="C8146" t="s">
        <v>17</v>
      </c>
      <c r="D8146" t="s">
        <v>39</v>
      </c>
      <c r="E8146">
        <v>34</v>
      </c>
      <c r="F8146" t="s">
        <v>19</v>
      </c>
      <c r="G8146">
        <v>1</v>
      </c>
      <c r="H8146" s="4">
        <v>99325.04</v>
      </c>
      <c r="I8146" t="s">
        <v>29</v>
      </c>
      <c r="J8146">
        <v>2</v>
      </c>
      <c r="K8146">
        <v>571</v>
      </c>
      <c r="L8146" t="s">
        <v>31</v>
      </c>
      <c r="M8146" t="s">
        <v>27</v>
      </c>
      <c r="N8146" t="s">
        <v>22</v>
      </c>
      <c r="O8146" s="4">
        <v>186052.15</v>
      </c>
      <c r="P8146" t="s">
        <v>28</v>
      </c>
      <c r="Q8146" t="str" cm="1">
        <f t="array" ref="Q8146">_xlfn.IFS(
O8146&lt;50000,"Low Salary (&lt;$50K)",
O8146&lt;90000,"Lower Middle ($50K-$90K)",
O8146&lt;130000,"Middle ($90K-$130K)",
O8146&lt;170000,"Upper Middle ($130K-$170K)",
O8146&gt;=170000,"High Salary (&gt;$170K)"
)</f>
        <v>High Salary (&gt;$170K)</v>
      </c>
      <c r="R8146" t="str" cm="1">
        <f t="array" ref="R8146">_xlfn.IFS(
G8146&lt;=2,"New Customers (0-2Y)",
G8146&lt;=5,"Growing Customers (3-5Y)",
G8146&lt;=8,"Established Customers (6-8Y)",
G8146&lt;=10,"Loyal Customers (9-10Y)"
)</f>
        <v>New Customers (0-2Y)</v>
      </c>
    </row>
    <row r="8147" spans="1:18" x14ac:dyDescent="0.35">
      <c r="A8147">
        <v>15708904</v>
      </c>
      <c r="B8147" t="s">
        <v>1977</v>
      </c>
      <c r="C8147" t="s">
        <v>17</v>
      </c>
      <c r="D8147" t="s">
        <v>18</v>
      </c>
      <c r="E8147">
        <v>37</v>
      </c>
      <c r="F8147" t="s">
        <v>19</v>
      </c>
      <c r="G8147">
        <v>9</v>
      </c>
      <c r="H8147" s="4">
        <v>0</v>
      </c>
      <c r="I8147" t="s">
        <v>24</v>
      </c>
      <c r="J8147">
        <v>1</v>
      </c>
      <c r="K8147">
        <v>850</v>
      </c>
      <c r="L8147" t="s">
        <v>37</v>
      </c>
      <c r="M8147" t="s">
        <v>27</v>
      </c>
      <c r="N8147" t="s">
        <v>32</v>
      </c>
      <c r="O8147" s="4">
        <v>100101.06</v>
      </c>
      <c r="P8147" t="s">
        <v>28</v>
      </c>
      <c r="Q8147" t="str" cm="1">
        <f t="array" ref="Q8147">_xlfn.IFS(
O8147&lt;50000,"Low Salary (&lt;$50K)",
O8147&lt;90000,"Lower Middle ($50K-$90K)",
O8147&lt;130000,"Middle ($90K-$130K)",
O8147&lt;170000,"Upper Middle ($130K-$170K)",
O8147&gt;=170000,"High Salary (&gt;$170K)"
)</f>
        <v>Middle ($90K-$130K)</v>
      </c>
      <c r="R8147" t="str" cm="1">
        <f t="array" ref="R8147">_xlfn.IFS(
G8147&lt;=2,"New Customers (0-2Y)",
G8147&lt;=5,"Growing Customers (3-5Y)",
G8147&lt;=8,"Established Customers (6-8Y)",
G8147&lt;=10,"Loyal Customers (9-10Y)"
)</f>
        <v>Loyal Customers (9-10Y)</v>
      </c>
    </row>
    <row r="8148" spans="1:18" x14ac:dyDescent="0.35">
      <c r="A8148">
        <v>15600086</v>
      </c>
      <c r="B8148" t="s">
        <v>2666</v>
      </c>
      <c r="C8148" t="s">
        <v>17</v>
      </c>
      <c r="D8148" t="s">
        <v>39</v>
      </c>
      <c r="E8148">
        <v>48</v>
      </c>
      <c r="F8148" t="s">
        <v>19</v>
      </c>
      <c r="G8148">
        <v>7</v>
      </c>
      <c r="H8148" s="4">
        <v>123764.95</v>
      </c>
      <c r="I8148" t="s">
        <v>33</v>
      </c>
      <c r="J8148">
        <v>1</v>
      </c>
      <c r="K8148">
        <v>717</v>
      </c>
      <c r="L8148" t="s">
        <v>35</v>
      </c>
      <c r="M8148" t="s">
        <v>21</v>
      </c>
      <c r="N8148" t="s">
        <v>22</v>
      </c>
      <c r="O8148" s="4">
        <v>169952.82</v>
      </c>
      <c r="P8148" t="s">
        <v>28</v>
      </c>
      <c r="Q8148" t="str" cm="1">
        <f t="array" ref="Q8148">_xlfn.IFS(
O8148&lt;50000,"Low Salary (&lt;$50K)",
O8148&lt;90000,"Lower Middle ($50K-$90K)",
O8148&lt;130000,"Middle ($90K-$130K)",
O8148&lt;170000,"Upper Middle ($130K-$170K)",
O8148&gt;=170000,"High Salary (&gt;$170K)"
)</f>
        <v>Upper Middle ($130K-$170K)</v>
      </c>
      <c r="R8148" t="str" cm="1">
        <f t="array" ref="R8148">_xlfn.IFS(
G8148&lt;=2,"New Customers (0-2Y)",
G8148&lt;=5,"Growing Customers (3-5Y)",
G8148&lt;=8,"Established Customers (6-8Y)",
G8148&lt;=10,"Loyal Customers (9-10Y)"
)</f>
        <v>Established Customers (6-8Y)</v>
      </c>
    </row>
    <row r="8149" spans="1:18" x14ac:dyDescent="0.35">
      <c r="A8149">
        <v>15814675</v>
      </c>
      <c r="B8149" t="s">
        <v>794</v>
      </c>
      <c r="C8149" t="s">
        <v>42</v>
      </c>
      <c r="D8149" t="s">
        <v>18</v>
      </c>
      <c r="E8149">
        <v>39</v>
      </c>
      <c r="F8149" t="s">
        <v>19</v>
      </c>
      <c r="G8149">
        <v>8</v>
      </c>
      <c r="H8149" s="4">
        <v>128264.03</v>
      </c>
      <c r="I8149" t="s">
        <v>33</v>
      </c>
      <c r="J8149">
        <v>1</v>
      </c>
      <c r="K8149">
        <v>642</v>
      </c>
      <c r="L8149" t="s">
        <v>20</v>
      </c>
      <c r="M8149" t="s">
        <v>21</v>
      </c>
      <c r="N8149" t="s">
        <v>32</v>
      </c>
      <c r="O8149" s="4">
        <v>61792.76</v>
      </c>
      <c r="P8149" t="s">
        <v>23</v>
      </c>
      <c r="Q8149" t="str" cm="1">
        <f t="array" ref="Q8149">_xlfn.IFS(
O8149&lt;50000,"Low Salary (&lt;$50K)",
O8149&lt;90000,"Lower Middle ($50K-$90K)",
O8149&lt;130000,"Middle ($90K-$130K)",
O8149&lt;170000,"Upper Middle ($130K-$170K)",
O8149&gt;=170000,"High Salary (&gt;$170K)"
)</f>
        <v>Lower Middle ($50K-$90K)</v>
      </c>
      <c r="R8149" t="str" cm="1">
        <f t="array" ref="R8149">_xlfn.IFS(
G8149&lt;=2,"New Customers (0-2Y)",
G8149&lt;=5,"Growing Customers (3-5Y)",
G8149&lt;=8,"Established Customers (6-8Y)",
G8149&lt;=10,"Loyal Customers (9-10Y)"
)</f>
        <v>Established Customers (6-8Y)</v>
      </c>
    </row>
    <row r="8150" spans="1:18" x14ac:dyDescent="0.35">
      <c r="A8150">
        <v>15572777</v>
      </c>
      <c r="B8150" t="s">
        <v>1392</v>
      </c>
      <c r="C8150" t="s">
        <v>26</v>
      </c>
      <c r="D8150" t="s">
        <v>39</v>
      </c>
      <c r="E8150">
        <v>47</v>
      </c>
      <c r="F8150" t="s">
        <v>19</v>
      </c>
      <c r="G8150">
        <v>7</v>
      </c>
      <c r="H8150" s="4">
        <v>86006.21</v>
      </c>
      <c r="I8150" t="s">
        <v>29</v>
      </c>
      <c r="J8150">
        <v>1</v>
      </c>
      <c r="K8150">
        <v>780</v>
      </c>
      <c r="L8150" t="s">
        <v>37</v>
      </c>
      <c r="M8150" t="s">
        <v>21</v>
      </c>
      <c r="N8150" t="s">
        <v>22</v>
      </c>
      <c r="O8150" s="4">
        <v>37973.129999999997</v>
      </c>
      <c r="P8150" t="s">
        <v>28</v>
      </c>
      <c r="Q8150" t="str" cm="1">
        <f t="array" ref="Q8150">_xlfn.IFS(
O8150&lt;50000,"Low Salary (&lt;$50K)",
O8150&lt;90000,"Lower Middle ($50K-$90K)",
O8150&lt;130000,"Middle ($90K-$130K)",
O8150&lt;170000,"Upper Middle ($130K-$170K)",
O8150&gt;=170000,"High Salary (&gt;$170K)"
)</f>
        <v>Low Salary (&lt;$50K)</v>
      </c>
      <c r="R8150" t="str" cm="1">
        <f t="array" ref="R8150">_xlfn.IFS(
G8150&lt;=2,"New Customers (0-2Y)",
G8150&lt;=5,"Growing Customers (3-5Y)",
G8150&lt;=8,"Established Customers (6-8Y)",
G8150&lt;=10,"Loyal Customers (9-10Y)"
)</f>
        <v>Established Customers (6-8Y)</v>
      </c>
    </row>
    <row r="8151" spans="1:18" x14ac:dyDescent="0.35">
      <c r="A8151">
        <v>15585106</v>
      </c>
      <c r="B8151" t="s">
        <v>154</v>
      </c>
      <c r="C8151" t="s">
        <v>42</v>
      </c>
      <c r="D8151" t="s">
        <v>18</v>
      </c>
      <c r="E8151">
        <v>38</v>
      </c>
      <c r="F8151" t="s">
        <v>19</v>
      </c>
      <c r="G8151">
        <v>8</v>
      </c>
      <c r="H8151" s="4">
        <v>57068.43</v>
      </c>
      <c r="I8151" t="s">
        <v>29</v>
      </c>
      <c r="J8151">
        <v>2</v>
      </c>
      <c r="K8151">
        <v>492</v>
      </c>
      <c r="L8151" t="s">
        <v>44</v>
      </c>
      <c r="M8151" t="s">
        <v>21</v>
      </c>
      <c r="N8151" t="s">
        <v>32</v>
      </c>
      <c r="O8151" s="4">
        <v>188974.81</v>
      </c>
      <c r="P8151" t="s">
        <v>28</v>
      </c>
      <c r="Q8151" t="str" cm="1">
        <f t="array" ref="Q8151">_xlfn.IFS(
O8151&lt;50000,"Low Salary (&lt;$50K)",
O8151&lt;90000,"Lower Middle ($50K-$90K)",
O8151&lt;130000,"Middle ($90K-$130K)",
O8151&lt;170000,"Upper Middle ($130K-$170K)",
O8151&gt;=170000,"High Salary (&gt;$170K)"
)</f>
        <v>High Salary (&gt;$170K)</v>
      </c>
      <c r="R8151" t="str" cm="1">
        <f t="array" ref="R8151">_xlfn.IFS(
G8151&lt;=2,"New Customers (0-2Y)",
G8151&lt;=5,"Growing Customers (3-5Y)",
G8151&lt;=8,"Established Customers (6-8Y)",
G8151&lt;=10,"Loyal Customers (9-10Y)"
)</f>
        <v>Established Customers (6-8Y)</v>
      </c>
    </row>
    <row r="8152" spans="1:18" x14ac:dyDescent="0.35">
      <c r="A8152">
        <v>15738936</v>
      </c>
      <c r="B8152" t="s">
        <v>241</v>
      </c>
      <c r="C8152" t="s">
        <v>42</v>
      </c>
      <c r="D8152" t="s">
        <v>39</v>
      </c>
      <c r="E8152">
        <v>29</v>
      </c>
      <c r="F8152" t="s">
        <v>43</v>
      </c>
      <c r="G8152">
        <v>5</v>
      </c>
      <c r="H8152" s="4">
        <v>103607.24</v>
      </c>
      <c r="I8152" t="s">
        <v>33</v>
      </c>
      <c r="J8152">
        <v>2</v>
      </c>
      <c r="K8152">
        <v>760</v>
      </c>
      <c r="L8152" t="s">
        <v>35</v>
      </c>
      <c r="M8152" t="s">
        <v>27</v>
      </c>
      <c r="N8152" t="s">
        <v>22</v>
      </c>
      <c r="O8152" s="4">
        <v>86334.64</v>
      </c>
      <c r="P8152" t="s">
        <v>28</v>
      </c>
      <c r="Q8152" t="str" cm="1">
        <f t="array" ref="Q8152">_xlfn.IFS(
O8152&lt;50000,"Low Salary (&lt;$50K)",
O8152&lt;90000,"Lower Middle ($50K-$90K)",
O8152&lt;130000,"Middle ($90K-$130K)",
O8152&lt;170000,"Upper Middle ($130K-$170K)",
O8152&gt;=170000,"High Salary (&gt;$170K)"
)</f>
        <v>Lower Middle ($50K-$90K)</v>
      </c>
      <c r="R8152" t="str" cm="1">
        <f t="array" ref="R8152">_xlfn.IFS(
G8152&lt;=2,"New Customers (0-2Y)",
G8152&lt;=5,"Growing Customers (3-5Y)",
G8152&lt;=8,"Established Customers (6-8Y)",
G8152&lt;=10,"Loyal Customers (9-10Y)"
)</f>
        <v>Growing Customers (3-5Y)</v>
      </c>
    </row>
    <row r="8153" spans="1:18" x14ac:dyDescent="0.35">
      <c r="A8153">
        <v>15750970</v>
      </c>
      <c r="B8153" t="s">
        <v>297</v>
      </c>
      <c r="C8153" t="s">
        <v>26</v>
      </c>
      <c r="D8153" t="s">
        <v>39</v>
      </c>
      <c r="E8153">
        <v>40</v>
      </c>
      <c r="F8153" t="s">
        <v>19</v>
      </c>
      <c r="G8153">
        <v>1</v>
      </c>
      <c r="H8153" s="4">
        <v>99004.24</v>
      </c>
      <c r="I8153" t="s">
        <v>29</v>
      </c>
      <c r="J8153">
        <v>1</v>
      </c>
      <c r="K8153">
        <v>500</v>
      </c>
      <c r="L8153" t="s">
        <v>31</v>
      </c>
      <c r="M8153" t="s">
        <v>21</v>
      </c>
      <c r="N8153" t="s">
        <v>22</v>
      </c>
      <c r="O8153" s="4">
        <v>152845.99</v>
      </c>
      <c r="P8153" t="s">
        <v>28</v>
      </c>
      <c r="Q8153" t="str" cm="1">
        <f t="array" ref="Q8153">_xlfn.IFS(
O8153&lt;50000,"Low Salary (&lt;$50K)",
O8153&lt;90000,"Lower Middle ($50K-$90K)",
O8153&lt;130000,"Middle ($90K-$130K)",
O8153&lt;170000,"Upper Middle ($130K-$170K)",
O8153&gt;=170000,"High Salary (&gt;$170K)"
)</f>
        <v>Upper Middle ($130K-$170K)</v>
      </c>
      <c r="R8153" t="str" cm="1">
        <f t="array" ref="R8153">_xlfn.IFS(
G8153&lt;=2,"New Customers (0-2Y)",
G8153&lt;=5,"Growing Customers (3-5Y)",
G8153&lt;=8,"Established Customers (6-8Y)",
G8153&lt;=10,"Loyal Customers (9-10Y)"
)</f>
        <v>New Customers (0-2Y)</v>
      </c>
    </row>
    <row r="8154" spans="1:18" x14ac:dyDescent="0.35">
      <c r="A8154">
        <v>15725772</v>
      </c>
      <c r="B8154" t="s">
        <v>750</v>
      </c>
      <c r="C8154" t="s">
        <v>26</v>
      </c>
      <c r="D8154" t="s">
        <v>18</v>
      </c>
      <c r="E8154">
        <v>36</v>
      </c>
      <c r="F8154" t="s">
        <v>19</v>
      </c>
      <c r="G8154">
        <v>2</v>
      </c>
      <c r="H8154" s="4">
        <v>0</v>
      </c>
      <c r="I8154" t="s">
        <v>24</v>
      </c>
      <c r="J8154">
        <v>2</v>
      </c>
      <c r="K8154">
        <v>654</v>
      </c>
      <c r="L8154" t="s">
        <v>20</v>
      </c>
      <c r="M8154" t="s">
        <v>21</v>
      </c>
      <c r="N8154" t="s">
        <v>22</v>
      </c>
      <c r="O8154" s="4">
        <v>146652.10999999999</v>
      </c>
      <c r="P8154" t="s">
        <v>28</v>
      </c>
      <c r="Q8154" t="str" cm="1">
        <f t="array" ref="Q8154">_xlfn.IFS(
O8154&lt;50000,"Low Salary (&lt;$50K)",
O8154&lt;90000,"Lower Middle ($50K-$90K)",
O8154&lt;130000,"Middle ($90K-$130K)",
O8154&lt;170000,"Upper Middle ($130K-$170K)",
O8154&gt;=170000,"High Salary (&gt;$170K)"
)</f>
        <v>Upper Middle ($130K-$170K)</v>
      </c>
      <c r="R8154" t="str" cm="1">
        <f t="array" ref="R8154">_xlfn.IFS(
G8154&lt;=2,"New Customers (0-2Y)",
G8154&lt;=5,"Growing Customers (3-5Y)",
G8154&lt;=8,"Established Customers (6-8Y)",
G8154&lt;=10,"Loyal Customers (9-10Y)"
)</f>
        <v>New Customers (0-2Y)</v>
      </c>
    </row>
    <row r="8155" spans="1:18" x14ac:dyDescent="0.35">
      <c r="A8155">
        <v>15692106</v>
      </c>
      <c r="B8155" t="s">
        <v>273</v>
      </c>
      <c r="C8155" t="s">
        <v>26</v>
      </c>
      <c r="D8155" t="s">
        <v>18</v>
      </c>
      <c r="E8155">
        <v>25</v>
      </c>
      <c r="F8155" t="s">
        <v>43</v>
      </c>
      <c r="G8155">
        <v>3</v>
      </c>
      <c r="H8155" s="4">
        <v>147386.72</v>
      </c>
      <c r="I8155" t="s">
        <v>33</v>
      </c>
      <c r="J8155">
        <v>3</v>
      </c>
      <c r="K8155">
        <v>606</v>
      </c>
      <c r="L8155" t="s">
        <v>20</v>
      </c>
      <c r="M8155" t="s">
        <v>21</v>
      </c>
      <c r="N8155" t="s">
        <v>32</v>
      </c>
      <c r="O8155" s="4">
        <v>45482.04</v>
      </c>
      <c r="P8155" t="s">
        <v>23</v>
      </c>
      <c r="Q8155" t="str" cm="1">
        <f t="array" ref="Q8155">_xlfn.IFS(
O8155&lt;50000,"Low Salary (&lt;$50K)",
O8155&lt;90000,"Lower Middle ($50K-$90K)",
O8155&lt;130000,"Middle ($90K-$130K)",
O8155&lt;170000,"Upper Middle ($130K-$170K)",
O8155&gt;=170000,"High Salary (&gt;$170K)"
)</f>
        <v>Low Salary (&lt;$50K)</v>
      </c>
      <c r="R8155" t="str" cm="1">
        <f t="array" ref="R8155">_xlfn.IFS(
G8155&lt;=2,"New Customers (0-2Y)",
G8155&lt;=5,"Growing Customers (3-5Y)",
G8155&lt;=8,"Established Customers (6-8Y)",
G8155&lt;=10,"Loyal Customers (9-10Y)"
)</f>
        <v>Growing Customers (3-5Y)</v>
      </c>
    </row>
    <row r="8156" spans="1:18" x14ac:dyDescent="0.35">
      <c r="A8156">
        <v>15791533</v>
      </c>
      <c r="B8156" t="s">
        <v>244</v>
      </c>
      <c r="C8156" t="s">
        <v>26</v>
      </c>
      <c r="D8156" t="s">
        <v>39</v>
      </c>
      <c r="E8156">
        <v>42</v>
      </c>
      <c r="F8156" t="s">
        <v>19</v>
      </c>
      <c r="G8156">
        <v>6</v>
      </c>
      <c r="H8156" s="4">
        <v>93608.28</v>
      </c>
      <c r="I8156" t="s">
        <v>29</v>
      </c>
      <c r="J8156">
        <v>1</v>
      </c>
      <c r="K8156">
        <v>367</v>
      </c>
      <c r="L8156" t="s">
        <v>44</v>
      </c>
      <c r="M8156" t="s">
        <v>21</v>
      </c>
      <c r="N8156" t="s">
        <v>32</v>
      </c>
      <c r="O8156" s="4">
        <v>168816.73</v>
      </c>
      <c r="P8156" t="s">
        <v>23</v>
      </c>
      <c r="Q8156" t="str" cm="1">
        <f t="array" ref="Q8156">_xlfn.IFS(
O8156&lt;50000,"Low Salary (&lt;$50K)",
O8156&lt;90000,"Lower Middle ($50K-$90K)",
O8156&lt;130000,"Middle ($90K-$130K)",
O8156&lt;170000,"Upper Middle ($130K-$170K)",
O8156&gt;=170000,"High Salary (&gt;$170K)"
)</f>
        <v>Upper Middle ($130K-$170K)</v>
      </c>
      <c r="R8156" t="str" cm="1">
        <f t="array" ref="R8156">_xlfn.IFS(
G8156&lt;=2,"New Customers (0-2Y)",
G8156&lt;=5,"Growing Customers (3-5Y)",
G8156&lt;=8,"Established Customers (6-8Y)",
G8156&lt;=10,"Loyal Customers (9-10Y)"
)</f>
        <v>Established Customers (6-8Y)</v>
      </c>
    </row>
    <row r="8157" spans="1:18" x14ac:dyDescent="0.35">
      <c r="A8157">
        <v>15715715</v>
      </c>
      <c r="B8157" t="s">
        <v>2368</v>
      </c>
      <c r="C8157" t="s">
        <v>26</v>
      </c>
      <c r="D8157" t="s">
        <v>39</v>
      </c>
      <c r="E8157">
        <v>38</v>
      </c>
      <c r="F8157" t="s">
        <v>19</v>
      </c>
      <c r="G8157">
        <v>2</v>
      </c>
      <c r="H8157" s="4">
        <v>0</v>
      </c>
      <c r="I8157" t="s">
        <v>24</v>
      </c>
      <c r="J8157">
        <v>2</v>
      </c>
      <c r="K8157">
        <v>799</v>
      </c>
      <c r="L8157" t="s">
        <v>37</v>
      </c>
      <c r="M8157" t="s">
        <v>21</v>
      </c>
      <c r="N8157" t="s">
        <v>22</v>
      </c>
      <c r="O8157" s="4">
        <v>59297.34</v>
      </c>
      <c r="P8157" t="s">
        <v>28</v>
      </c>
      <c r="Q8157" t="str" cm="1">
        <f t="array" ref="Q8157">_xlfn.IFS(
O8157&lt;50000,"Low Salary (&lt;$50K)",
O8157&lt;90000,"Lower Middle ($50K-$90K)",
O8157&lt;130000,"Middle ($90K-$130K)",
O8157&lt;170000,"Upper Middle ($130K-$170K)",
O8157&gt;=170000,"High Salary (&gt;$170K)"
)</f>
        <v>Lower Middle ($50K-$90K)</v>
      </c>
      <c r="R8157" t="str" cm="1">
        <f t="array" ref="R8157">_xlfn.IFS(
G8157&lt;=2,"New Customers (0-2Y)",
G8157&lt;=5,"Growing Customers (3-5Y)",
G8157&lt;=8,"Established Customers (6-8Y)",
G8157&lt;=10,"Loyal Customers (9-10Y)"
)</f>
        <v>New Customers (0-2Y)</v>
      </c>
    </row>
    <row r="8158" spans="1:18" x14ac:dyDescent="0.35">
      <c r="A8158">
        <v>15785576</v>
      </c>
      <c r="B8158" t="s">
        <v>2667</v>
      </c>
      <c r="C8158" t="s">
        <v>42</v>
      </c>
      <c r="D8158" t="s">
        <v>39</v>
      </c>
      <c r="E8158">
        <v>71</v>
      </c>
      <c r="F8158" t="s">
        <v>2967</v>
      </c>
      <c r="G8158">
        <v>9</v>
      </c>
      <c r="H8158" s="4">
        <v>119496.87</v>
      </c>
      <c r="I8158" t="s">
        <v>33</v>
      </c>
      <c r="J8158">
        <v>1</v>
      </c>
      <c r="K8158">
        <v>434</v>
      </c>
      <c r="L8158" t="s">
        <v>44</v>
      </c>
      <c r="M8158" t="s">
        <v>21</v>
      </c>
      <c r="N8158" t="s">
        <v>32</v>
      </c>
      <c r="O8158" s="4">
        <v>125848.88</v>
      </c>
      <c r="P8158" t="s">
        <v>28</v>
      </c>
      <c r="Q8158" t="str" cm="1">
        <f t="array" ref="Q8158">_xlfn.IFS(
O8158&lt;50000,"Low Salary (&lt;$50K)",
O8158&lt;90000,"Lower Middle ($50K-$90K)",
O8158&lt;130000,"Middle ($90K-$130K)",
O8158&lt;170000,"Upper Middle ($130K-$170K)",
O8158&gt;=170000,"High Salary (&gt;$170K)"
)</f>
        <v>Middle ($90K-$130K)</v>
      </c>
      <c r="R8158" t="str" cm="1">
        <f t="array" ref="R8158">_xlfn.IFS(
G8158&lt;=2,"New Customers (0-2Y)",
G8158&lt;=5,"Growing Customers (3-5Y)",
G8158&lt;=8,"Established Customers (6-8Y)",
G8158&lt;=10,"Loyal Customers (9-10Y)"
)</f>
        <v>Loyal Customers (9-10Y)</v>
      </c>
    </row>
    <row r="8159" spans="1:18" x14ac:dyDescent="0.35">
      <c r="A8159">
        <v>15798834</v>
      </c>
      <c r="B8159" t="s">
        <v>2668</v>
      </c>
      <c r="C8159" t="s">
        <v>26</v>
      </c>
      <c r="D8159" t="s">
        <v>18</v>
      </c>
      <c r="E8159">
        <v>32</v>
      </c>
      <c r="F8159" t="s">
        <v>19</v>
      </c>
      <c r="G8159">
        <v>7</v>
      </c>
      <c r="H8159" s="4">
        <v>0</v>
      </c>
      <c r="I8159" t="s">
        <v>24</v>
      </c>
      <c r="J8159">
        <v>1</v>
      </c>
      <c r="K8159">
        <v>719</v>
      </c>
      <c r="L8159" t="s">
        <v>35</v>
      </c>
      <c r="M8159" t="s">
        <v>27</v>
      </c>
      <c r="N8159" t="s">
        <v>32</v>
      </c>
      <c r="O8159" s="4">
        <v>76264.27</v>
      </c>
      <c r="P8159" t="s">
        <v>28</v>
      </c>
      <c r="Q8159" t="str" cm="1">
        <f t="array" ref="Q8159">_xlfn.IFS(
O8159&lt;50000,"Low Salary (&lt;$50K)",
O8159&lt;90000,"Lower Middle ($50K-$90K)",
O8159&lt;130000,"Middle ($90K-$130K)",
O8159&lt;170000,"Upper Middle ($130K-$170K)",
O8159&gt;=170000,"High Salary (&gt;$170K)"
)</f>
        <v>Lower Middle ($50K-$90K)</v>
      </c>
      <c r="R8159" t="str" cm="1">
        <f t="array" ref="R8159">_xlfn.IFS(
G8159&lt;=2,"New Customers (0-2Y)",
G8159&lt;=5,"Growing Customers (3-5Y)",
G8159&lt;=8,"Established Customers (6-8Y)",
G8159&lt;=10,"Loyal Customers (9-10Y)"
)</f>
        <v>Established Customers (6-8Y)</v>
      </c>
    </row>
    <row r="8160" spans="1:18" x14ac:dyDescent="0.35">
      <c r="A8160">
        <v>15744127</v>
      </c>
      <c r="B8160" t="s">
        <v>2669</v>
      </c>
      <c r="C8160" t="s">
        <v>17</v>
      </c>
      <c r="D8160" t="s">
        <v>18</v>
      </c>
      <c r="E8160">
        <v>37</v>
      </c>
      <c r="F8160" t="s">
        <v>19</v>
      </c>
      <c r="G8160">
        <v>2</v>
      </c>
      <c r="H8160" s="4">
        <v>0</v>
      </c>
      <c r="I8160" t="s">
        <v>24</v>
      </c>
      <c r="J8160">
        <v>2</v>
      </c>
      <c r="K8160">
        <v>641</v>
      </c>
      <c r="L8160" t="s">
        <v>20</v>
      </c>
      <c r="M8160" t="s">
        <v>21</v>
      </c>
      <c r="N8160" t="s">
        <v>32</v>
      </c>
      <c r="O8160" s="4">
        <v>3939.87</v>
      </c>
      <c r="P8160" t="s">
        <v>28</v>
      </c>
      <c r="Q8160" t="str" cm="1">
        <f t="array" ref="Q8160">_xlfn.IFS(
O8160&lt;50000,"Low Salary (&lt;$50K)",
O8160&lt;90000,"Lower Middle ($50K-$90K)",
O8160&lt;130000,"Middle ($90K-$130K)",
O8160&lt;170000,"Upper Middle ($130K-$170K)",
O8160&gt;=170000,"High Salary (&gt;$170K)"
)</f>
        <v>Low Salary (&lt;$50K)</v>
      </c>
      <c r="R8160" t="str" cm="1">
        <f t="array" ref="R8160">_xlfn.IFS(
G8160&lt;=2,"New Customers (0-2Y)",
G8160&lt;=5,"Growing Customers (3-5Y)",
G8160&lt;=8,"Established Customers (6-8Y)",
G8160&lt;=10,"Loyal Customers (9-10Y)"
)</f>
        <v>New Customers (0-2Y)</v>
      </c>
    </row>
    <row r="8161" spans="1:18" x14ac:dyDescent="0.35">
      <c r="A8161">
        <v>15637427</v>
      </c>
      <c r="B8161" t="s">
        <v>473</v>
      </c>
      <c r="C8161" t="s">
        <v>26</v>
      </c>
      <c r="D8161" t="s">
        <v>18</v>
      </c>
      <c r="E8161">
        <v>25</v>
      </c>
      <c r="F8161" t="s">
        <v>43</v>
      </c>
      <c r="G8161">
        <v>6</v>
      </c>
      <c r="H8161" s="4">
        <v>0</v>
      </c>
      <c r="I8161" t="s">
        <v>24</v>
      </c>
      <c r="J8161">
        <v>2</v>
      </c>
      <c r="K8161">
        <v>461</v>
      </c>
      <c r="L8161" t="s">
        <v>44</v>
      </c>
      <c r="M8161" t="s">
        <v>21</v>
      </c>
      <c r="N8161" t="s">
        <v>22</v>
      </c>
      <c r="O8161" s="4">
        <v>15306.29</v>
      </c>
      <c r="P8161" t="s">
        <v>28</v>
      </c>
      <c r="Q8161" t="str" cm="1">
        <f t="array" ref="Q8161">_xlfn.IFS(
O8161&lt;50000,"Low Salary (&lt;$50K)",
O8161&lt;90000,"Lower Middle ($50K-$90K)",
O8161&lt;130000,"Middle ($90K-$130K)",
O8161&lt;170000,"Upper Middle ($130K-$170K)",
O8161&gt;=170000,"High Salary (&gt;$170K)"
)</f>
        <v>Low Salary (&lt;$50K)</v>
      </c>
      <c r="R8161" t="str" cm="1">
        <f t="array" ref="R8161">_xlfn.IFS(
G8161&lt;=2,"New Customers (0-2Y)",
G8161&lt;=5,"Growing Customers (3-5Y)",
G8161&lt;=8,"Established Customers (6-8Y)",
G8161&lt;=10,"Loyal Customers (9-10Y)"
)</f>
        <v>Established Customers (6-8Y)</v>
      </c>
    </row>
    <row r="8162" spans="1:18" x14ac:dyDescent="0.35">
      <c r="A8162">
        <v>15576990</v>
      </c>
      <c r="B8162" t="s">
        <v>2670</v>
      </c>
      <c r="C8162" t="s">
        <v>42</v>
      </c>
      <c r="D8162" t="s">
        <v>18</v>
      </c>
      <c r="E8162">
        <v>25</v>
      </c>
      <c r="F8162" t="s">
        <v>43</v>
      </c>
      <c r="G8162">
        <v>5</v>
      </c>
      <c r="H8162" s="4">
        <v>152885.76999999999</v>
      </c>
      <c r="I8162" t="s">
        <v>33</v>
      </c>
      <c r="J8162">
        <v>1</v>
      </c>
      <c r="K8162">
        <v>790</v>
      </c>
      <c r="L8162" t="s">
        <v>37</v>
      </c>
      <c r="M8162" t="s">
        <v>21</v>
      </c>
      <c r="N8162" t="s">
        <v>32</v>
      </c>
      <c r="O8162" s="4">
        <v>58214.79</v>
      </c>
      <c r="P8162" t="s">
        <v>28</v>
      </c>
      <c r="Q8162" t="str" cm="1">
        <f t="array" ref="Q8162">_xlfn.IFS(
O8162&lt;50000,"Low Salary (&lt;$50K)",
O8162&lt;90000,"Lower Middle ($50K-$90K)",
O8162&lt;130000,"Middle ($90K-$130K)",
O8162&lt;170000,"Upper Middle ($130K-$170K)",
O8162&gt;=170000,"High Salary (&gt;$170K)"
)</f>
        <v>Lower Middle ($50K-$90K)</v>
      </c>
      <c r="R8162" t="str" cm="1">
        <f t="array" ref="R8162">_xlfn.IFS(
G8162&lt;=2,"New Customers (0-2Y)",
G8162&lt;=5,"Growing Customers (3-5Y)",
G8162&lt;=8,"Established Customers (6-8Y)",
G8162&lt;=10,"Loyal Customers (9-10Y)"
)</f>
        <v>Growing Customers (3-5Y)</v>
      </c>
    </row>
    <row r="8163" spans="1:18" x14ac:dyDescent="0.35">
      <c r="A8163">
        <v>15615352</v>
      </c>
      <c r="B8163" t="s">
        <v>1504</v>
      </c>
      <c r="C8163" t="s">
        <v>17</v>
      </c>
      <c r="D8163" t="s">
        <v>39</v>
      </c>
      <c r="E8163">
        <v>31</v>
      </c>
      <c r="F8163" t="s">
        <v>19</v>
      </c>
      <c r="G8163">
        <v>4</v>
      </c>
      <c r="H8163" s="4">
        <v>99607.37</v>
      </c>
      <c r="I8163" t="s">
        <v>29</v>
      </c>
      <c r="J8163">
        <v>2</v>
      </c>
      <c r="K8163">
        <v>588</v>
      </c>
      <c r="L8163" t="s">
        <v>31</v>
      </c>
      <c r="M8163" t="s">
        <v>27</v>
      </c>
      <c r="N8163" t="s">
        <v>22</v>
      </c>
      <c r="O8163" s="4">
        <v>35877.03</v>
      </c>
      <c r="P8163" t="s">
        <v>28</v>
      </c>
      <c r="Q8163" t="str" cm="1">
        <f t="array" ref="Q8163">_xlfn.IFS(
O8163&lt;50000,"Low Salary (&lt;$50K)",
O8163&lt;90000,"Lower Middle ($50K-$90K)",
O8163&lt;130000,"Middle ($90K-$130K)",
O8163&lt;170000,"Upper Middle ($130K-$170K)",
O8163&gt;=170000,"High Salary (&gt;$170K)"
)</f>
        <v>Low Salary (&lt;$50K)</v>
      </c>
      <c r="R8163" t="str" cm="1">
        <f t="array" ref="R8163">_xlfn.IFS(
G8163&lt;=2,"New Customers (0-2Y)",
G8163&lt;=5,"Growing Customers (3-5Y)",
G8163&lt;=8,"Established Customers (6-8Y)",
G8163&lt;=10,"Loyal Customers (9-10Y)"
)</f>
        <v>Growing Customers (3-5Y)</v>
      </c>
    </row>
    <row r="8164" spans="1:18" x14ac:dyDescent="0.35">
      <c r="A8164">
        <v>15647333</v>
      </c>
      <c r="B8164" t="s">
        <v>561</v>
      </c>
      <c r="C8164" t="s">
        <v>17</v>
      </c>
      <c r="D8164" t="s">
        <v>39</v>
      </c>
      <c r="E8164">
        <v>27</v>
      </c>
      <c r="F8164" t="s">
        <v>43</v>
      </c>
      <c r="G8164">
        <v>4</v>
      </c>
      <c r="H8164" s="4">
        <v>137003.68</v>
      </c>
      <c r="I8164" t="s">
        <v>33</v>
      </c>
      <c r="J8164">
        <v>1</v>
      </c>
      <c r="K8164">
        <v>621</v>
      </c>
      <c r="L8164" t="s">
        <v>20</v>
      </c>
      <c r="M8164" t="s">
        <v>21</v>
      </c>
      <c r="N8164" t="s">
        <v>32</v>
      </c>
      <c r="O8164" s="4">
        <v>21254.06</v>
      </c>
      <c r="P8164" t="s">
        <v>28</v>
      </c>
      <c r="Q8164" t="str" cm="1">
        <f t="array" ref="Q8164">_xlfn.IFS(
O8164&lt;50000,"Low Salary (&lt;$50K)",
O8164&lt;90000,"Lower Middle ($50K-$90K)",
O8164&lt;130000,"Middle ($90K-$130K)",
O8164&lt;170000,"Upper Middle ($130K-$170K)",
O8164&gt;=170000,"High Salary (&gt;$170K)"
)</f>
        <v>Low Salary (&lt;$50K)</v>
      </c>
      <c r="R8164" t="str" cm="1">
        <f t="array" ref="R8164">_xlfn.IFS(
G8164&lt;=2,"New Customers (0-2Y)",
G8164&lt;=5,"Growing Customers (3-5Y)",
G8164&lt;=8,"Established Customers (6-8Y)",
G8164&lt;=10,"Loyal Customers (9-10Y)"
)</f>
        <v>Growing Customers (3-5Y)</v>
      </c>
    </row>
    <row r="8165" spans="1:18" x14ac:dyDescent="0.35">
      <c r="A8165">
        <v>15572050</v>
      </c>
      <c r="B8165" t="s">
        <v>2671</v>
      </c>
      <c r="C8165" t="s">
        <v>42</v>
      </c>
      <c r="D8165" t="s">
        <v>39</v>
      </c>
      <c r="E8165">
        <v>48</v>
      </c>
      <c r="F8165" t="s">
        <v>19</v>
      </c>
      <c r="G8165">
        <v>3</v>
      </c>
      <c r="H8165" s="4">
        <v>122831.58</v>
      </c>
      <c r="I8165" t="s">
        <v>33</v>
      </c>
      <c r="J8165">
        <v>1</v>
      </c>
      <c r="K8165">
        <v>768</v>
      </c>
      <c r="L8165" t="s">
        <v>35</v>
      </c>
      <c r="M8165" t="s">
        <v>21</v>
      </c>
      <c r="N8165" t="s">
        <v>22</v>
      </c>
      <c r="O8165" s="4">
        <v>24533.89</v>
      </c>
      <c r="P8165" t="s">
        <v>23</v>
      </c>
      <c r="Q8165" t="str" cm="1">
        <f t="array" ref="Q8165">_xlfn.IFS(
O8165&lt;50000,"Low Salary (&lt;$50K)",
O8165&lt;90000,"Lower Middle ($50K-$90K)",
O8165&lt;130000,"Middle ($90K-$130K)",
O8165&lt;170000,"Upper Middle ($130K-$170K)",
O8165&gt;=170000,"High Salary (&gt;$170K)"
)</f>
        <v>Low Salary (&lt;$50K)</v>
      </c>
      <c r="R8165" t="str" cm="1">
        <f t="array" ref="R8165">_xlfn.IFS(
G8165&lt;=2,"New Customers (0-2Y)",
G8165&lt;=5,"Growing Customers (3-5Y)",
G8165&lt;=8,"Established Customers (6-8Y)",
G8165&lt;=10,"Loyal Customers (9-10Y)"
)</f>
        <v>Growing Customers (3-5Y)</v>
      </c>
    </row>
    <row r="8166" spans="1:18" x14ac:dyDescent="0.35">
      <c r="A8166">
        <v>15581370</v>
      </c>
      <c r="B8166" t="s">
        <v>1805</v>
      </c>
      <c r="C8166" t="s">
        <v>26</v>
      </c>
      <c r="D8166" t="s">
        <v>39</v>
      </c>
      <c r="E8166">
        <v>38</v>
      </c>
      <c r="F8166" t="s">
        <v>19</v>
      </c>
      <c r="G8166">
        <v>2</v>
      </c>
      <c r="H8166" s="4">
        <v>99811.44</v>
      </c>
      <c r="I8166" t="s">
        <v>29</v>
      </c>
      <c r="J8166">
        <v>2</v>
      </c>
      <c r="K8166">
        <v>681</v>
      </c>
      <c r="L8166" t="s">
        <v>35</v>
      </c>
      <c r="M8166" t="s">
        <v>21</v>
      </c>
      <c r="N8166" t="s">
        <v>32</v>
      </c>
      <c r="O8166" s="4">
        <v>23531.5</v>
      </c>
      <c r="P8166" t="s">
        <v>28</v>
      </c>
      <c r="Q8166" t="str" cm="1">
        <f t="array" ref="Q8166">_xlfn.IFS(
O8166&lt;50000,"Low Salary (&lt;$50K)",
O8166&lt;90000,"Lower Middle ($50K-$90K)",
O8166&lt;130000,"Middle ($90K-$130K)",
O8166&lt;170000,"Upper Middle ($130K-$170K)",
O8166&gt;=170000,"High Salary (&gt;$170K)"
)</f>
        <v>Low Salary (&lt;$50K)</v>
      </c>
      <c r="R8166" t="str" cm="1">
        <f t="array" ref="R8166">_xlfn.IFS(
G8166&lt;=2,"New Customers (0-2Y)",
G8166&lt;=5,"Growing Customers (3-5Y)",
G8166&lt;=8,"Established Customers (6-8Y)",
G8166&lt;=10,"Loyal Customers (9-10Y)"
)</f>
        <v>New Customers (0-2Y)</v>
      </c>
    </row>
    <row r="8167" spans="1:18" x14ac:dyDescent="0.35">
      <c r="A8167">
        <v>15813503</v>
      </c>
      <c r="B8167" t="s">
        <v>541</v>
      </c>
      <c r="C8167" t="s">
        <v>26</v>
      </c>
      <c r="D8167" t="s">
        <v>39</v>
      </c>
      <c r="E8167">
        <v>37</v>
      </c>
      <c r="F8167" t="s">
        <v>19</v>
      </c>
      <c r="G8167">
        <v>8</v>
      </c>
      <c r="H8167" s="4">
        <v>154712.57999999999</v>
      </c>
      <c r="I8167" t="s">
        <v>33</v>
      </c>
      <c r="J8167">
        <v>2</v>
      </c>
      <c r="K8167">
        <v>606</v>
      </c>
      <c r="L8167" t="s">
        <v>20</v>
      </c>
      <c r="M8167" t="s">
        <v>21</v>
      </c>
      <c r="N8167" t="s">
        <v>32</v>
      </c>
      <c r="O8167" s="4">
        <v>89099.18</v>
      </c>
      <c r="P8167" t="s">
        <v>28</v>
      </c>
      <c r="Q8167" t="str" cm="1">
        <f t="array" ref="Q8167">_xlfn.IFS(
O8167&lt;50000,"Low Salary (&lt;$50K)",
O8167&lt;90000,"Lower Middle ($50K-$90K)",
O8167&lt;130000,"Middle ($90K-$130K)",
O8167&lt;170000,"Upper Middle ($130K-$170K)",
O8167&gt;=170000,"High Salary (&gt;$170K)"
)</f>
        <v>Lower Middle ($50K-$90K)</v>
      </c>
      <c r="R8167" t="str" cm="1">
        <f t="array" ref="R8167">_xlfn.IFS(
G8167&lt;=2,"New Customers (0-2Y)",
G8167&lt;=5,"Growing Customers (3-5Y)",
G8167&lt;=8,"Established Customers (6-8Y)",
G8167&lt;=10,"Loyal Customers (9-10Y)"
)</f>
        <v>Established Customers (6-8Y)</v>
      </c>
    </row>
    <row r="8168" spans="1:18" x14ac:dyDescent="0.35">
      <c r="A8168">
        <v>15769783</v>
      </c>
      <c r="B8168" t="s">
        <v>1562</v>
      </c>
      <c r="C8168" t="s">
        <v>26</v>
      </c>
      <c r="D8168" t="s">
        <v>39</v>
      </c>
      <c r="E8168">
        <v>37</v>
      </c>
      <c r="F8168" t="s">
        <v>19</v>
      </c>
      <c r="G8168">
        <v>8</v>
      </c>
      <c r="H8168" s="4">
        <v>0</v>
      </c>
      <c r="I8168" t="s">
        <v>24</v>
      </c>
      <c r="J8168">
        <v>1</v>
      </c>
      <c r="K8168">
        <v>542</v>
      </c>
      <c r="L8168" t="s">
        <v>31</v>
      </c>
      <c r="M8168" t="s">
        <v>21</v>
      </c>
      <c r="N8168" t="s">
        <v>22</v>
      </c>
      <c r="O8168" s="4">
        <v>807.06</v>
      </c>
      <c r="P8168" t="s">
        <v>28</v>
      </c>
      <c r="Q8168" t="str" cm="1">
        <f t="array" ref="Q8168">_xlfn.IFS(
O8168&lt;50000,"Low Salary (&lt;$50K)",
O8168&lt;90000,"Lower Middle ($50K-$90K)",
O8168&lt;130000,"Middle ($90K-$130K)",
O8168&lt;170000,"Upper Middle ($130K-$170K)",
O8168&gt;=170000,"High Salary (&gt;$170K)"
)</f>
        <v>Low Salary (&lt;$50K)</v>
      </c>
      <c r="R8168" t="str" cm="1">
        <f t="array" ref="R8168">_xlfn.IFS(
G8168&lt;=2,"New Customers (0-2Y)",
G8168&lt;=5,"Growing Customers (3-5Y)",
G8168&lt;=8,"Established Customers (6-8Y)",
G8168&lt;=10,"Loyal Customers (9-10Y)"
)</f>
        <v>Established Customers (6-8Y)</v>
      </c>
    </row>
    <row r="8169" spans="1:18" x14ac:dyDescent="0.35">
      <c r="A8169">
        <v>15793135</v>
      </c>
      <c r="B8169" t="s">
        <v>1123</v>
      </c>
      <c r="C8169" t="s">
        <v>42</v>
      </c>
      <c r="D8169" t="s">
        <v>18</v>
      </c>
      <c r="E8169">
        <v>24</v>
      </c>
      <c r="F8169" t="s">
        <v>43</v>
      </c>
      <c r="G8169">
        <v>7</v>
      </c>
      <c r="H8169" s="4">
        <v>147687.24</v>
      </c>
      <c r="I8169" t="s">
        <v>33</v>
      </c>
      <c r="J8169">
        <v>1</v>
      </c>
      <c r="K8169">
        <v>713</v>
      </c>
      <c r="L8169" t="s">
        <v>35</v>
      </c>
      <c r="M8169" t="s">
        <v>21</v>
      </c>
      <c r="N8169" t="s">
        <v>22</v>
      </c>
      <c r="O8169" s="4">
        <v>121592.5</v>
      </c>
      <c r="P8169" t="s">
        <v>28</v>
      </c>
      <c r="Q8169" t="str" cm="1">
        <f t="array" ref="Q8169">_xlfn.IFS(
O8169&lt;50000,"Low Salary (&lt;$50K)",
O8169&lt;90000,"Lower Middle ($50K-$90K)",
O8169&lt;130000,"Middle ($90K-$130K)",
O8169&lt;170000,"Upper Middle ($130K-$170K)",
O8169&gt;=170000,"High Salary (&gt;$170K)"
)</f>
        <v>Middle ($90K-$130K)</v>
      </c>
      <c r="R8169" t="str" cm="1">
        <f t="array" ref="R8169">_xlfn.IFS(
G8169&lt;=2,"New Customers (0-2Y)",
G8169&lt;=5,"Growing Customers (3-5Y)",
G8169&lt;=8,"Established Customers (6-8Y)",
G8169&lt;=10,"Loyal Customers (9-10Y)"
)</f>
        <v>Established Customers (6-8Y)</v>
      </c>
    </row>
    <row r="8170" spans="1:18" x14ac:dyDescent="0.35">
      <c r="A8170">
        <v>15599182</v>
      </c>
      <c r="B8170" t="s">
        <v>2974</v>
      </c>
      <c r="C8170" t="s">
        <v>26</v>
      </c>
      <c r="D8170" t="s">
        <v>18</v>
      </c>
      <c r="E8170">
        <v>33</v>
      </c>
      <c r="F8170" t="s">
        <v>19</v>
      </c>
      <c r="G8170">
        <v>2</v>
      </c>
      <c r="H8170" s="4">
        <v>0</v>
      </c>
      <c r="I8170" t="s">
        <v>24</v>
      </c>
      <c r="J8170">
        <v>2</v>
      </c>
      <c r="K8170">
        <v>597</v>
      </c>
      <c r="L8170" t="s">
        <v>31</v>
      </c>
      <c r="M8170" t="s">
        <v>21</v>
      </c>
      <c r="N8170" t="s">
        <v>22</v>
      </c>
      <c r="O8170" s="4">
        <v>4700.66</v>
      </c>
      <c r="P8170" t="s">
        <v>28</v>
      </c>
      <c r="Q8170" t="str" cm="1">
        <f t="array" ref="Q8170">_xlfn.IFS(
O8170&lt;50000,"Low Salary (&lt;$50K)",
O8170&lt;90000,"Lower Middle ($50K-$90K)",
O8170&lt;130000,"Middle ($90K-$130K)",
O8170&lt;170000,"Upper Middle ($130K-$170K)",
O8170&gt;=170000,"High Salary (&gt;$170K)"
)</f>
        <v>Low Salary (&lt;$50K)</v>
      </c>
      <c r="R8170" t="str" cm="1">
        <f t="array" ref="R8170">_xlfn.IFS(
G8170&lt;=2,"New Customers (0-2Y)",
G8170&lt;=5,"Growing Customers (3-5Y)",
G8170&lt;=8,"Established Customers (6-8Y)",
G8170&lt;=10,"Loyal Customers (9-10Y)"
)</f>
        <v>New Customers (0-2Y)</v>
      </c>
    </row>
    <row r="8171" spans="1:18" x14ac:dyDescent="0.35">
      <c r="A8171">
        <v>15689517</v>
      </c>
      <c r="B8171" t="s">
        <v>2672</v>
      </c>
      <c r="C8171" t="s">
        <v>17</v>
      </c>
      <c r="D8171" t="s">
        <v>39</v>
      </c>
      <c r="E8171">
        <v>27</v>
      </c>
      <c r="F8171" t="s">
        <v>43</v>
      </c>
      <c r="G8171">
        <v>3</v>
      </c>
      <c r="H8171" s="4">
        <v>127009.83</v>
      </c>
      <c r="I8171" t="s">
        <v>33</v>
      </c>
      <c r="J8171">
        <v>1</v>
      </c>
      <c r="K8171">
        <v>635</v>
      </c>
      <c r="L8171" t="s">
        <v>20</v>
      </c>
      <c r="M8171" t="s">
        <v>21</v>
      </c>
      <c r="N8171" t="s">
        <v>32</v>
      </c>
      <c r="O8171" s="4">
        <v>161909.95000000001</v>
      </c>
      <c r="P8171" t="s">
        <v>28</v>
      </c>
      <c r="Q8171" t="str" cm="1">
        <f t="array" ref="Q8171">_xlfn.IFS(
O8171&lt;50000,"Low Salary (&lt;$50K)",
O8171&lt;90000,"Lower Middle ($50K-$90K)",
O8171&lt;130000,"Middle ($90K-$130K)",
O8171&lt;170000,"Upper Middle ($130K-$170K)",
O8171&gt;=170000,"High Salary (&gt;$170K)"
)</f>
        <v>Upper Middle ($130K-$170K)</v>
      </c>
      <c r="R8171" t="str" cm="1">
        <f t="array" ref="R8171">_xlfn.IFS(
G8171&lt;=2,"New Customers (0-2Y)",
G8171&lt;=5,"Growing Customers (3-5Y)",
G8171&lt;=8,"Established Customers (6-8Y)",
G8171&lt;=10,"Loyal Customers (9-10Y)"
)</f>
        <v>Growing Customers (3-5Y)</v>
      </c>
    </row>
    <row r="8172" spans="1:18" x14ac:dyDescent="0.35">
      <c r="A8172">
        <v>15641366</v>
      </c>
      <c r="B8172" t="s">
        <v>743</v>
      </c>
      <c r="C8172" t="s">
        <v>42</v>
      </c>
      <c r="D8172" t="s">
        <v>39</v>
      </c>
      <c r="E8172">
        <v>61</v>
      </c>
      <c r="F8172" t="s">
        <v>2967</v>
      </c>
      <c r="G8172">
        <v>1</v>
      </c>
      <c r="H8172" s="4">
        <v>124737.96</v>
      </c>
      <c r="I8172" t="s">
        <v>33</v>
      </c>
      <c r="J8172">
        <v>1</v>
      </c>
      <c r="K8172">
        <v>599</v>
      </c>
      <c r="L8172" t="s">
        <v>31</v>
      </c>
      <c r="M8172" t="s">
        <v>27</v>
      </c>
      <c r="N8172" t="s">
        <v>22</v>
      </c>
      <c r="O8172" s="4">
        <v>90389.61</v>
      </c>
      <c r="P8172" t="s">
        <v>23</v>
      </c>
      <c r="Q8172" t="str" cm="1">
        <f t="array" ref="Q8172">_xlfn.IFS(
O8172&lt;50000,"Low Salary (&lt;$50K)",
O8172&lt;90000,"Lower Middle ($50K-$90K)",
O8172&lt;130000,"Middle ($90K-$130K)",
O8172&lt;170000,"Upper Middle ($130K-$170K)",
O8172&gt;=170000,"High Salary (&gt;$170K)"
)</f>
        <v>Middle ($90K-$130K)</v>
      </c>
      <c r="R8172" t="str" cm="1">
        <f t="array" ref="R8172">_xlfn.IFS(
G8172&lt;=2,"New Customers (0-2Y)",
G8172&lt;=5,"Growing Customers (3-5Y)",
G8172&lt;=8,"Established Customers (6-8Y)",
G8172&lt;=10,"Loyal Customers (9-10Y)"
)</f>
        <v>New Customers (0-2Y)</v>
      </c>
    </row>
    <row r="8173" spans="1:18" x14ac:dyDescent="0.35">
      <c r="A8173">
        <v>15588859</v>
      </c>
      <c r="B8173" t="s">
        <v>123</v>
      </c>
      <c r="C8173" t="s">
        <v>26</v>
      </c>
      <c r="D8173" t="s">
        <v>18</v>
      </c>
      <c r="E8173">
        <v>44</v>
      </c>
      <c r="F8173" t="s">
        <v>19</v>
      </c>
      <c r="G8173">
        <v>0</v>
      </c>
      <c r="H8173" s="4">
        <v>179356.28</v>
      </c>
      <c r="I8173" t="s">
        <v>33</v>
      </c>
      <c r="J8173">
        <v>2</v>
      </c>
      <c r="K8173">
        <v>496</v>
      </c>
      <c r="L8173" t="s">
        <v>44</v>
      </c>
      <c r="M8173" t="s">
        <v>21</v>
      </c>
      <c r="N8173" t="s">
        <v>32</v>
      </c>
      <c r="O8173" s="4">
        <v>2919.21</v>
      </c>
      <c r="P8173" t="s">
        <v>23</v>
      </c>
      <c r="Q8173" t="str" cm="1">
        <f t="array" ref="Q8173">_xlfn.IFS(
O8173&lt;50000,"Low Salary (&lt;$50K)",
O8173&lt;90000,"Lower Middle ($50K-$90K)",
O8173&lt;130000,"Middle ($90K-$130K)",
O8173&lt;170000,"Upper Middle ($130K-$170K)",
O8173&gt;=170000,"High Salary (&gt;$170K)"
)</f>
        <v>Low Salary (&lt;$50K)</v>
      </c>
      <c r="R8173" t="str" cm="1">
        <f t="array" ref="R8173">_xlfn.IFS(
G8173&lt;=2,"New Customers (0-2Y)",
G8173&lt;=5,"Growing Customers (3-5Y)",
G8173&lt;=8,"Established Customers (6-8Y)",
G8173&lt;=10,"Loyal Customers (9-10Y)"
)</f>
        <v>New Customers (0-2Y)</v>
      </c>
    </row>
    <row r="8174" spans="1:18" x14ac:dyDescent="0.35">
      <c r="A8174">
        <v>15732293</v>
      </c>
      <c r="B8174" t="s">
        <v>167</v>
      </c>
      <c r="C8174" t="s">
        <v>26</v>
      </c>
      <c r="D8174" t="s">
        <v>39</v>
      </c>
      <c r="E8174">
        <v>31</v>
      </c>
      <c r="F8174" t="s">
        <v>19</v>
      </c>
      <c r="G8174">
        <v>8</v>
      </c>
      <c r="H8174" s="4">
        <v>0</v>
      </c>
      <c r="I8174" t="s">
        <v>24</v>
      </c>
      <c r="J8174">
        <v>2</v>
      </c>
      <c r="K8174">
        <v>759</v>
      </c>
      <c r="L8174" t="s">
        <v>35</v>
      </c>
      <c r="M8174" t="s">
        <v>21</v>
      </c>
      <c r="N8174" t="s">
        <v>22</v>
      </c>
      <c r="O8174" s="4">
        <v>99086.74</v>
      </c>
      <c r="P8174" t="s">
        <v>28</v>
      </c>
      <c r="Q8174" t="str" cm="1">
        <f t="array" ref="Q8174">_xlfn.IFS(
O8174&lt;50000,"Low Salary (&lt;$50K)",
O8174&lt;90000,"Lower Middle ($50K-$90K)",
O8174&lt;130000,"Middle ($90K-$130K)",
O8174&lt;170000,"Upper Middle ($130K-$170K)",
O8174&gt;=170000,"High Salary (&gt;$170K)"
)</f>
        <v>Middle ($90K-$130K)</v>
      </c>
      <c r="R8174" t="str" cm="1">
        <f t="array" ref="R8174">_xlfn.IFS(
G8174&lt;=2,"New Customers (0-2Y)",
G8174&lt;=5,"Growing Customers (3-5Y)",
G8174&lt;=8,"Established Customers (6-8Y)",
G8174&lt;=10,"Loyal Customers (9-10Y)"
)</f>
        <v>Established Customers (6-8Y)</v>
      </c>
    </row>
    <row r="8175" spans="1:18" x14ac:dyDescent="0.35">
      <c r="A8175">
        <v>15568032</v>
      </c>
      <c r="B8175" t="s">
        <v>716</v>
      </c>
      <c r="C8175" t="s">
        <v>42</v>
      </c>
      <c r="D8175" t="s">
        <v>39</v>
      </c>
      <c r="E8175">
        <v>31</v>
      </c>
      <c r="F8175" t="s">
        <v>19</v>
      </c>
      <c r="G8175">
        <v>1</v>
      </c>
      <c r="H8175" s="4">
        <v>127320.36</v>
      </c>
      <c r="I8175" t="s">
        <v>33</v>
      </c>
      <c r="J8175">
        <v>3</v>
      </c>
      <c r="K8175">
        <v>757</v>
      </c>
      <c r="L8175" t="s">
        <v>35</v>
      </c>
      <c r="M8175" t="s">
        <v>21</v>
      </c>
      <c r="N8175" t="s">
        <v>32</v>
      </c>
      <c r="O8175" s="4">
        <v>163170.32</v>
      </c>
      <c r="P8175" t="s">
        <v>28</v>
      </c>
      <c r="Q8175" t="str" cm="1">
        <f t="array" ref="Q8175">_xlfn.IFS(
O8175&lt;50000,"Low Salary (&lt;$50K)",
O8175&lt;90000,"Lower Middle ($50K-$90K)",
O8175&lt;130000,"Middle ($90K-$130K)",
O8175&lt;170000,"Upper Middle ($130K-$170K)",
O8175&gt;=170000,"High Salary (&gt;$170K)"
)</f>
        <v>Upper Middle ($130K-$170K)</v>
      </c>
      <c r="R8175" t="str" cm="1">
        <f t="array" ref="R8175">_xlfn.IFS(
G8175&lt;=2,"New Customers (0-2Y)",
G8175&lt;=5,"Growing Customers (3-5Y)",
G8175&lt;=8,"Established Customers (6-8Y)",
G8175&lt;=10,"Loyal Customers (9-10Y)"
)</f>
        <v>New Customers (0-2Y)</v>
      </c>
    </row>
    <row r="8176" spans="1:18" x14ac:dyDescent="0.35">
      <c r="A8176">
        <v>15623525</v>
      </c>
      <c r="B8176" t="s">
        <v>2673</v>
      </c>
      <c r="C8176" t="s">
        <v>26</v>
      </c>
      <c r="D8176" t="s">
        <v>39</v>
      </c>
      <c r="E8176">
        <v>31</v>
      </c>
      <c r="F8176" t="s">
        <v>19</v>
      </c>
      <c r="G8176">
        <v>0</v>
      </c>
      <c r="H8176" s="4">
        <v>125175.58</v>
      </c>
      <c r="I8176" t="s">
        <v>33</v>
      </c>
      <c r="J8176">
        <v>1</v>
      </c>
      <c r="K8176">
        <v>564</v>
      </c>
      <c r="L8176" t="s">
        <v>31</v>
      </c>
      <c r="M8176" t="s">
        <v>21</v>
      </c>
      <c r="N8176" t="s">
        <v>22</v>
      </c>
      <c r="O8176" s="4">
        <v>72757.33</v>
      </c>
      <c r="P8176" t="s">
        <v>28</v>
      </c>
      <c r="Q8176" t="str" cm="1">
        <f t="array" ref="Q8176">_xlfn.IFS(
O8176&lt;50000,"Low Salary (&lt;$50K)",
O8176&lt;90000,"Lower Middle ($50K-$90K)",
O8176&lt;130000,"Middle ($90K-$130K)",
O8176&lt;170000,"Upper Middle ($130K-$170K)",
O8176&gt;=170000,"High Salary (&gt;$170K)"
)</f>
        <v>Lower Middle ($50K-$90K)</v>
      </c>
      <c r="R8176" t="str" cm="1">
        <f t="array" ref="R8176">_xlfn.IFS(
G8176&lt;=2,"New Customers (0-2Y)",
G8176&lt;=5,"Growing Customers (3-5Y)",
G8176&lt;=8,"Established Customers (6-8Y)",
G8176&lt;=10,"Loyal Customers (9-10Y)"
)</f>
        <v>New Customers (0-2Y)</v>
      </c>
    </row>
    <row r="8177" spans="1:18" x14ac:dyDescent="0.35">
      <c r="A8177">
        <v>15606601</v>
      </c>
      <c r="B8177" t="s">
        <v>2674</v>
      </c>
      <c r="C8177" t="s">
        <v>17</v>
      </c>
      <c r="D8177" t="s">
        <v>18</v>
      </c>
      <c r="E8177">
        <v>22</v>
      </c>
      <c r="F8177" t="s">
        <v>43</v>
      </c>
      <c r="G8177">
        <v>6</v>
      </c>
      <c r="H8177" s="4">
        <v>186788.96</v>
      </c>
      <c r="I8177" t="s">
        <v>33</v>
      </c>
      <c r="J8177">
        <v>2</v>
      </c>
      <c r="K8177">
        <v>561</v>
      </c>
      <c r="L8177" t="s">
        <v>31</v>
      </c>
      <c r="M8177" t="s">
        <v>21</v>
      </c>
      <c r="N8177" t="s">
        <v>32</v>
      </c>
      <c r="O8177" s="4">
        <v>73286.8</v>
      </c>
      <c r="P8177" t="s">
        <v>28</v>
      </c>
      <c r="Q8177" t="str" cm="1">
        <f t="array" ref="Q8177">_xlfn.IFS(
O8177&lt;50000,"Low Salary (&lt;$50K)",
O8177&lt;90000,"Lower Middle ($50K-$90K)",
O8177&lt;130000,"Middle ($90K-$130K)",
O8177&lt;170000,"Upper Middle ($130K-$170K)",
O8177&gt;=170000,"High Salary (&gt;$170K)"
)</f>
        <v>Lower Middle ($50K-$90K)</v>
      </c>
      <c r="R8177" t="str" cm="1">
        <f t="array" ref="R8177">_xlfn.IFS(
G8177&lt;=2,"New Customers (0-2Y)",
G8177&lt;=5,"Growing Customers (3-5Y)",
G8177&lt;=8,"Established Customers (6-8Y)",
G8177&lt;=10,"Loyal Customers (9-10Y)"
)</f>
        <v>Established Customers (6-8Y)</v>
      </c>
    </row>
    <row r="8178" spans="1:18" x14ac:dyDescent="0.35">
      <c r="A8178">
        <v>15800811</v>
      </c>
      <c r="B8178" t="s">
        <v>690</v>
      </c>
      <c r="C8178" t="s">
        <v>17</v>
      </c>
      <c r="D8178" t="s">
        <v>39</v>
      </c>
      <c r="E8178">
        <v>40</v>
      </c>
      <c r="F8178" t="s">
        <v>19</v>
      </c>
      <c r="G8178">
        <v>3</v>
      </c>
      <c r="H8178" s="4">
        <v>148556.74</v>
      </c>
      <c r="I8178" t="s">
        <v>33</v>
      </c>
      <c r="J8178">
        <v>1</v>
      </c>
      <c r="K8178">
        <v>702</v>
      </c>
      <c r="L8178" t="s">
        <v>35</v>
      </c>
      <c r="M8178" t="s">
        <v>27</v>
      </c>
      <c r="N8178" t="s">
        <v>22</v>
      </c>
      <c r="O8178" s="4">
        <v>146056.29</v>
      </c>
      <c r="P8178" t="s">
        <v>28</v>
      </c>
      <c r="Q8178" t="str" cm="1">
        <f t="array" ref="Q8178">_xlfn.IFS(
O8178&lt;50000,"Low Salary (&lt;$50K)",
O8178&lt;90000,"Lower Middle ($50K-$90K)",
O8178&lt;130000,"Middle ($90K-$130K)",
O8178&lt;170000,"Upper Middle ($130K-$170K)",
O8178&gt;=170000,"High Salary (&gt;$170K)"
)</f>
        <v>Upper Middle ($130K-$170K)</v>
      </c>
      <c r="R8178" t="str" cm="1">
        <f t="array" ref="R8178">_xlfn.IFS(
G8178&lt;=2,"New Customers (0-2Y)",
G8178&lt;=5,"Growing Customers (3-5Y)",
G8178&lt;=8,"Established Customers (6-8Y)",
G8178&lt;=10,"Loyal Customers (9-10Y)"
)</f>
        <v>Growing Customers (3-5Y)</v>
      </c>
    </row>
    <row r="8179" spans="1:18" x14ac:dyDescent="0.35">
      <c r="A8179">
        <v>15610711</v>
      </c>
      <c r="B8179" t="s">
        <v>424</v>
      </c>
      <c r="C8179" t="s">
        <v>42</v>
      </c>
      <c r="D8179" t="s">
        <v>18</v>
      </c>
      <c r="E8179">
        <v>40</v>
      </c>
      <c r="F8179" t="s">
        <v>19</v>
      </c>
      <c r="G8179">
        <v>8</v>
      </c>
      <c r="H8179" s="4">
        <v>128644.46</v>
      </c>
      <c r="I8179" t="s">
        <v>33</v>
      </c>
      <c r="J8179">
        <v>1</v>
      </c>
      <c r="K8179">
        <v>678</v>
      </c>
      <c r="L8179" t="s">
        <v>35</v>
      </c>
      <c r="M8179" t="s">
        <v>27</v>
      </c>
      <c r="N8179" t="s">
        <v>32</v>
      </c>
      <c r="O8179" s="4">
        <v>167673.37</v>
      </c>
      <c r="P8179" t="s">
        <v>28</v>
      </c>
      <c r="Q8179" t="str" cm="1">
        <f t="array" ref="Q8179">_xlfn.IFS(
O8179&lt;50000,"Low Salary (&lt;$50K)",
O8179&lt;90000,"Lower Middle ($50K-$90K)",
O8179&lt;130000,"Middle ($90K-$130K)",
O8179&lt;170000,"Upper Middle ($130K-$170K)",
O8179&gt;=170000,"High Salary (&gt;$170K)"
)</f>
        <v>Upper Middle ($130K-$170K)</v>
      </c>
      <c r="R8179" t="str" cm="1">
        <f t="array" ref="R8179">_xlfn.IFS(
G8179&lt;=2,"New Customers (0-2Y)",
G8179&lt;=5,"Growing Customers (3-5Y)",
G8179&lt;=8,"Established Customers (6-8Y)",
G8179&lt;=10,"Loyal Customers (9-10Y)"
)</f>
        <v>Established Customers (6-8Y)</v>
      </c>
    </row>
    <row r="8180" spans="1:18" x14ac:dyDescent="0.35">
      <c r="A8180">
        <v>15809654</v>
      </c>
      <c r="B8180" t="s">
        <v>206</v>
      </c>
      <c r="C8180" t="s">
        <v>17</v>
      </c>
      <c r="D8180" t="s">
        <v>18</v>
      </c>
      <c r="E8180">
        <v>46</v>
      </c>
      <c r="F8180" t="s">
        <v>19</v>
      </c>
      <c r="G8180">
        <v>7</v>
      </c>
      <c r="H8180" s="4">
        <v>127476.73</v>
      </c>
      <c r="I8180" t="s">
        <v>33</v>
      </c>
      <c r="J8180">
        <v>2</v>
      </c>
      <c r="K8180">
        <v>707</v>
      </c>
      <c r="L8180" t="s">
        <v>35</v>
      </c>
      <c r="M8180" t="s">
        <v>21</v>
      </c>
      <c r="N8180" t="s">
        <v>22</v>
      </c>
      <c r="O8180" s="4">
        <v>146011.54999999999</v>
      </c>
      <c r="P8180" t="s">
        <v>28</v>
      </c>
      <c r="Q8180" t="str" cm="1">
        <f t="array" ref="Q8180">_xlfn.IFS(
O8180&lt;50000,"Low Salary (&lt;$50K)",
O8180&lt;90000,"Lower Middle ($50K-$90K)",
O8180&lt;130000,"Middle ($90K-$130K)",
O8180&lt;170000,"Upper Middle ($130K-$170K)",
O8180&gt;=170000,"High Salary (&gt;$170K)"
)</f>
        <v>Upper Middle ($130K-$170K)</v>
      </c>
      <c r="R8180" t="str" cm="1">
        <f t="array" ref="R8180">_xlfn.IFS(
G8180&lt;=2,"New Customers (0-2Y)",
G8180&lt;=5,"Growing Customers (3-5Y)",
G8180&lt;=8,"Established Customers (6-8Y)",
G8180&lt;=10,"Loyal Customers (9-10Y)"
)</f>
        <v>Established Customers (6-8Y)</v>
      </c>
    </row>
    <row r="8181" spans="1:18" x14ac:dyDescent="0.35">
      <c r="A8181">
        <v>15576077</v>
      </c>
      <c r="B8181" t="s">
        <v>988</v>
      </c>
      <c r="C8181" t="s">
        <v>17</v>
      </c>
      <c r="D8181" t="s">
        <v>18</v>
      </c>
      <c r="E8181">
        <v>27</v>
      </c>
      <c r="F8181" t="s">
        <v>43</v>
      </c>
      <c r="G8181">
        <v>9</v>
      </c>
      <c r="H8181" s="4">
        <v>159561.93</v>
      </c>
      <c r="I8181" t="s">
        <v>33</v>
      </c>
      <c r="J8181">
        <v>1</v>
      </c>
      <c r="K8181">
        <v>610</v>
      </c>
      <c r="L8181" t="s">
        <v>20</v>
      </c>
      <c r="M8181" t="s">
        <v>27</v>
      </c>
      <c r="N8181" t="s">
        <v>22</v>
      </c>
      <c r="O8181" s="4">
        <v>103381.47</v>
      </c>
      <c r="P8181" t="s">
        <v>28</v>
      </c>
      <c r="Q8181" t="str" cm="1">
        <f t="array" ref="Q8181">_xlfn.IFS(
O8181&lt;50000,"Low Salary (&lt;$50K)",
O8181&lt;90000,"Lower Middle ($50K-$90K)",
O8181&lt;130000,"Middle ($90K-$130K)",
O8181&lt;170000,"Upper Middle ($130K-$170K)",
O8181&gt;=170000,"High Salary (&gt;$170K)"
)</f>
        <v>Middle ($90K-$130K)</v>
      </c>
      <c r="R8181" t="str" cm="1">
        <f t="array" ref="R8181">_xlfn.IFS(
G8181&lt;=2,"New Customers (0-2Y)",
G8181&lt;=5,"Growing Customers (3-5Y)",
G8181&lt;=8,"Established Customers (6-8Y)",
G8181&lt;=10,"Loyal Customers (9-10Y)"
)</f>
        <v>Loyal Customers (9-10Y)</v>
      </c>
    </row>
    <row r="8182" spans="1:18" x14ac:dyDescent="0.35">
      <c r="A8182">
        <v>15643378</v>
      </c>
      <c r="B8182" t="s">
        <v>434</v>
      </c>
      <c r="C8182" t="s">
        <v>17</v>
      </c>
      <c r="D8182" t="s">
        <v>39</v>
      </c>
      <c r="E8182">
        <v>42</v>
      </c>
      <c r="F8182" t="s">
        <v>19</v>
      </c>
      <c r="G8182">
        <v>1</v>
      </c>
      <c r="H8182" s="4">
        <v>112419.92</v>
      </c>
      <c r="I8182" t="s">
        <v>33</v>
      </c>
      <c r="J8182">
        <v>1</v>
      </c>
      <c r="K8182">
        <v>744</v>
      </c>
      <c r="L8182" t="s">
        <v>35</v>
      </c>
      <c r="M8182" t="s">
        <v>21</v>
      </c>
      <c r="N8182" t="s">
        <v>22</v>
      </c>
      <c r="O8182" s="4">
        <v>83022.92</v>
      </c>
      <c r="P8182" t="s">
        <v>28</v>
      </c>
      <c r="Q8182" t="str" cm="1">
        <f t="array" ref="Q8182">_xlfn.IFS(
O8182&lt;50000,"Low Salary (&lt;$50K)",
O8182&lt;90000,"Lower Middle ($50K-$90K)",
O8182&lt;130000,"Middle ($90K-$130K)",
O8182&lt;170000,"Upper Middle ($130K-$170K)",
O8182&gt;=170000,"High Salary (&gt;$170K)"
)</f>
        <v>Lower Middle ($50K-$90K)</v>
      </c>
      <c r="R8182" t="str" cm="1">
        <f t="array" ref="R8182">_xlfn.IFS(
G8182&lt;=2,"New Customers (0-2Y)",
G8182&lt;=5,"Growing Customers (3-5Y)",
G8182&lt;=8,"Established Customers (6-8Y)",
G8182&lt;=10,"Loyal Customers (9-10Y)"
)</f>
        <v>New Customers (0-2Y)</v>
      </c>
    </row>
    <row r="8183" spans="1:18" x14ac:dyDescent="0.35">
      <c r="A8183">
        <v>15566790</v>
      </c>
      <c r="B8183" t="s">
        <v>240</v>
      </c>
      <c r="C8183" t="s">
        <v>17</v>
      </c>
      <c r="D8183" t="s">
        <v>39</v>
      </c>
      <c r="E8183">
        <v>28</v>
      </c>
      <c r="F8183" t="s">
        <v>43</v>
      </c>
      <c r="G8183">
        <v>8</v>
      </c>
      <c r="H8183" s="4">
        <v>129991.76</v>
      </c>
      <c r="I8183" t="s">
        <v>33</v>
      </c>
      <c r="J8183">
        <v>2</v>
      </c>
      <c r="K8183">
        <v>598</v>
      </c>
      <c r="L8183" t="s">
        <v>31</v>
      </c>
      <c r="M8183" t="s">
        <v>27</v>
      </c>
      <c r="N8183" t="s">
        <v>22</v>
      </c>
      <c r="O8183" s="4">
        <v>46041.08</v>
      </c>
      <c r="P8183" t="s">
        <v>28</v>
      </c>
      <c r="Q8183" t="str" cm="1">
        <f t="array" ref="Q8183">_xlfn.IFS(
O8183&lt;50000,"Low Salary (&lt;$50K)",
O8183&lt;90000,"Lower Middle ($50K-$90K)",
O8183&lt;130000,"Middle ($90K-$130K)",
O8183&lt;170000,"Upper Middle ($130K-$170K)",
O8183&gt;=170000,"High Salary (&gt;$170K)"
)</f>
        <v>Low Salary (&lt;$50K)</v>
      </c>
      <c r="R8183" t="str" cm="1">
        <f t="array" ref="R8183">_xlfn.IFS(
G8183&lt;=2,"New Customers (0-2Y)",
G8183&lt;=5,"Growing Customers (3-5Y)",
G8183&lt;=8,"Established Customers (6-8Y)",
G8183&lt;=10,"Loyal Customers (9-10Y)"
)</f>
        <v>Established Customers (6-8Y)</v>
      </c>
    </row>
    <row r="8184" spans="1:18" x14ac:dyDescent="0.35">
      <c r="A8184">
        <v>15774402</v>
      </c>
      <c r="B8184" t="s">
        <v>549</v>
      </c>
      <c r="C8184" t="s">
        <v>26</v>
      </c>
      <c r="D8184" t="s">
        <v>39</v>
      </c>
      <c r="E8184">
        <v>36</v>
      </c>
      <c r="F8184" t="s">
        <v>19</v>
      </c>
      <c r="G8184">
        <v>5</v>
      </c>
      <c r="H8184" s="4">
        <v>0</v>
      </c>
      <c r="I8184" t="s">
        <v>24</v>
      </c>
      <c r="J8184">
        <v>1</v>
      </c>
      <c r="K8184">
        <v>562</v>
      </c>
      <c r="L8184" t="s">
        <v>31</v>
      </c>
      <c r="M8184" t="s">
        <v>27</v>
      </c>
      <c r="N8184" t="s">
        <v>22</v>
      </c>
      <c r="O8184" s="4">
        <v>182843.24</v>
      </c>
      <c r="P8184" t="s">
        <v>28</v>
      </c>
      <c r="Q8184" t="str" cm="1">
        <f t="array" ref="Q8184">_xlfn.IFS(
O8184&lt;50000,"Low Salary (&lt;$50K)",
O8184&lt;90000,"Lower Middle ($50K-$90K)",
O8184&lt;130000,"Middle ($90K-$130K)",
O8184&lt;170000,"Upper Middle ($130K-$170K)",
O8184&gt;=170000,"High Salary (&gt;$170K)"
)</f>
        <v>High Salary (&gt;$170K)</v>
      </c>
      <c r="R8184" t="str" cm="1">
        <f t="array" ref="R8184">_xlfn.IFS(
G8184&lt;=2,"New Customers (0-2Y)",
G8184&lt;=5,"Growing Customers (3-5Y)",
G8184&lt;=8,"Established Customers (6-8Y)",
G8184&lt;=10,"Loyal Customers (9-10Y)"
)</f>
        <v>Growing Customers (3-5Y)</v>
      </c>
    </row>
    <row r="8185" spans="1:18" x14ac:dyDescent="0.35">
      <c r="A8185">
        <v>15694641</v>
      </c>
      <c r="B8185" t="s">
        <v>715</v>
      </c>
      <c r="C8185" t="s">
        <v>26</v>
      </c>
      <c r="D8185" t="s">
        <v>18</v>
      </c>
      <c r="E8185">
        <v>59</v>
      </c>
      <c r="F8185" t="s">
        <v>19</v>
      </c>
      <c r="G8185">
        <v>2</v>
      </c>
      <c r="H8185" s="4">
        <v>0</v>
      </c>
      <c r="I8185" t="s">
        <v>24</v>
      </c>
      <c r="J8185">
        <v>2</v>
      </c>
      <c r="K8185">
        <v>621</v>
      </c>
      <c r="L8185" t="s">
        <v>20</v>
      </c>
      <c r="M8185" t="s">
        <v>21</v>
      </c>
      <c r="N8185" t="s">
        <v>22</v>
      </c>
      <c r="O8185" s="4">
        <v>171364.18</v>
      </c>
      <c r="P8185" t="s">
        <v>28</v>
      </c>
      <c r="Q8185" t="str" cm="1">
        <f t="array" ref="Q8185">_xlfn.IFS(
O8185&lt;50000,"Low Salary (&lt;$50K)",
O8185&lt;90000,"Lower Middle ($50K-$90K)",
O8185&lt;130000,"Middle ($90K-$130K)",
O8185&lt;170000,"Upper Middle ($130K-$170K)",
O8185&gt;=170000,"High Salary (&gt;$170K)"
)</f>
        <v>High Salary (&gt;$170K)</v>
      </c>
      <c r="R8185" t="str" cm="1">
        <f t="array" ref="R8185">_xlfn.IFS(
G8185&lt;=2,"New Customers (0-2Y)",
G8185&lt;=5,"Growing Customers (3-5Y)",
G8185&lt;=8,"Established Customers (6-8Y)",
G8185&lt;=10,"Loyal Customers (9-10Y)"
)</f>
        <v>New Customers (0-2Y)</v>
      </c>
    </row>
    <row r="8186" spans="1:18" x14ac:dyDescent="0.35">
      <c r="A8186">
        <v>15605916</v>
      </c>
      <c r="B8186" t="s">
        <v>1303</v>
      </c>
      <c r="C8186" t="s">
        <v>17</v>
      </c>
      <c r="D8186" t="s">
        <v>18</v>
      </c>
      <c r="E8186">
        <v>50</v>
      </c>
      <c r="F8186" t="s">
        <v>19</v>
      </c>
      <c r="G8186">
        <v>3</v>
      </c>
      <c r="H8186" s="4">
        <v>0</v>
      </c>
      <c r="I8186" t="s">
        <v>24</v>
      </c>
      <c r="J8186">
        <v>1</v>
      </c>
      <c r="K8186">
        <v>659</v>
      </c>
      <c r="L8186" t="s">
        <v>20</v>
      </c>
      <c r="M8186" t="s">
        <v>21</v>
      </c>
      <c r="N8186" t="s">
        <v>32</v>
      </c>
      <c r="O8186" s="4">
        <v>183399.12</v>
      </c>
      <c r="P8186" t="s">
        <v>23</v>
      </c>
      <c r="Q8186" t="str" cm="1">
        <f t="array" ref="Q8186">_xlfn.IFS(
O8186&lt;50000,"Low Salary (&lt;$50K)",
O8186&lt;90000,"Lower Middle ($50K-$90K)",
O8186&lt;130000,"Middle ($90K-$130K)",
O8186&lt;170000,"Upper Middle ($130K-$170K)",
O8186&gt;=170000,"High Salary (&gt;$170K)"
)</f>
        <v>High Salary (&gt;$170K)</v>
      </c>
      <c r="R8186" t="str" cm="1">
        <f t="array" ref="R8186">_xlfn.IFS(
G8186&lt;=2,"New Customers (0-2Y)",
G8186&lt;=5,"Growing Customers (3-5Y)",
G8186&lt;=8,"Established Customers (6-8Y)",
G8186&lt;=10,"Loyal Customers (9-10Y)"
)</f>
        <v>Growing Customers (3-5Y)</v>
      </c>
    </row>
    <row r="8187" spans="1:18" x14ac:dyDescent="0.35">
      <c r="A8187">
        <v>15812356</v>
      </c>
      <c r="B8187" t="s">
        <v>847</v>
      </c>
      <c r="C8187" t="s">
        <v>42</v>
      </c>
      <c r="D8187" t="s">
        <v>18</v>
      </c>
      <c r="E8187">
        <v>40</v>
      </c>
      <c r="F8187" t="s">
        <v>19</v>
      </c>
      <c r="G8187">
        <v>6</v>
      </c>
      <c r="H8187" s="4">
        <v>89175.06</v>
      </c>
      <c r="I8187" t="s">
        <v>29</v>
      </c>
      <c r="J8187">
        <v>2</v>
      </c>
      <c r="K8187">
        <v>722</v>
      </c>
      <c r="L8187" t="s">
        <v>35</v>
      </c>
      <c r="M8187" t="s">
        <v>27</v>
      </c>
      <c r="N8187" t="s">
        <v>22</v>
      </c>
      <c r="O8187" s="4">
        <v>152883.95000000001</v>
      </c>
      <c r="P8187" t="s">
        <v>28</v>
      </c>
      <c r="Q8187" t="str" cm="1">
        <f t="array" ref="Q8187">_xlfn.IFS(
O8187&lt;50000,"Low Salary (&lt;$50K)",
O8187&lt;90000,"Lower Middle ($50K-$90K)",
O8187&lt;130000,"Middle ($90K-$130K)",
O8187&lt;170000,"Upper Middle ($130K-$170K)",
O8187&gt;=170000,"High Salary (&gt;$170K)"
)</f>
        <v>Upper Middle ($130K-$170K)</v>
      </c>
      <c r="R8187" t="str" cm="1">
        <f t="array" ref="R8187">_xlfn.IFS(
G8187&lt;=2,"New Customers (0-2Y)",
G8187&lt;=5,"Growing Customers (3-5Y)",
G8187&lt;=8,"Established Customers (6-8Y)",
G8187&lt;=10,"Loyal Customers (9-10Y)"
)</f>
        <v>Established Customers (6-8Y)</v>
      </c>
    </row>
    <row r="8188" spans="1:18" x14ac:dyDescent="0.35">
      <c r="A8188">
        <v>15644179</v>
      </c>
      <c r="B8188" t="s">
        <v>291</v>
      </c>
      <c r="C8188" t="s">
        <v>17</v>
      </c>
      <c r="D8188" t="s">
        <v>18</v>
      </c>
      <c r="E8188">
        <v>39</v>
      </c>
      <c r="F8188" t="s">
        <v>19</v>
      </c>
      <c r="G8188">
        <v>3</v>
      </c>
      <c r="H8188" s="4">
        <v>0</v>
      </c>
      <c r="I8188" t="s">
        <v>24</v>
      </c>
      <c r="J8188">
        <v>2</v>
      </c>
      <c r="K8188">
        <v>606</v>
      </c>
      <c r="L8188" t="s">
        <v>20</v>
      </c>
      <c r="M8188" t="s">
        <v>21</v>
      </c>
      <c r="N8188" t="s">
        <v>32</v>
      </c>
      <c r="O8188" s="4">
        <v>50560.45</v>
      </c>
      <c r="P8188" t="s">
        <v>23</v>
      </c>
      <c r="Q8188" t="str" cm="1">
        <f t="array" ref="Q8188">_xlfn.IFS(
O8188&lt;50000,"Low Salary (&lt;$50K)",
O8188&lt;90000,"Lower Middle ($50K-$90K)",
O8188&lt;130000,"Middle ($90K-$130K)",
O8188&lt;170000,"Upper Middle ($130K-$170K)",
O8188&gt;=170000,"High Salary (&gt;$170K)"
)</f>
        <v>Lower Middle ($50K-$90K)</v>
      </c>
      <c r="R8188" t="str" cm="1">
        <f t="array" ref="R8188">_xlfn.IFS(
G8188&lt;=2,"New Customers (0-2Y)",
G8188&lt;=5,"Growing Customers (3-5Y)",
G8188&lt;=8,"Established Customers (6-8Y)",
G8188&lt;=10,"Loyal Customers (9-10Y)"
)</f>
        <v>Growing Customers (3-5Y)</v>
      </c>
    </row>
    <row r="8189" spans="1:18" x14ac:dyDescent="0.35">
      <c r="A8189">
        <v>15771674</v>
      </c>
      <c r="B8189" t="s">
        <v>166</v>
      </c>
      <c r="C8189" t="s">
        <v>26</v>
      </c>
      <c r="D8189" t="s">
        <v>18</v>
      </c>
      <c r="E8189">
        <v>39</v>
      </c>
      <c r="F8189" t="s">
        <v>19</v>
      </c>
      <c r="G8189">
        <v>5</v>
      </c>
      <c r="H8189" s="4">
        <v>162390.51999999999</v>
      </c>
      <c r="I8189" t="s">
        <v>33</v>
      </c>
      <c r="J8189">
        <v>2</v>
      </c>
      <c r="K8189">
        <v>603</v>
      </c>
      <c r="L8189" t="s">
        <v>20</v>
      </c>
      <c r="M8189" t="s">
        <v>21</v>
      </c>
      <c r="N8189" t="s">
        <v>32</v>
      </c>
      <c r="O8189" s="4">
        <v>54702.66</v>
      </c>
      <c r="P8189" t="s">
        <v>28</v>
      </c>
      <c r="Q8189" t="str" cm="1">
        <f t="array" ref="Q8189">_xlfn.IFS(
O8189&lt;50000,"Low Salary (&lt;$50K)",
O8189&lt;90000,"Lower Middle ($50K-$90K)",
O8189&lt;130000,"Middle ($90K-$130K)",
O8189&lt;170000,"Upper Middle ($130K-$170K)",
O8189&gt;=170000,"High Salary (&gt;$170K)"
)</f>
        <v>Lower Middle ($50K-$90K)</v>
      </c>
      <c r="R8189" t="str" cm="1">
        <f t="array" ref="R8189">_xlfn.IFS(
G8189&lt;=2,"New Customers (0-2Y)",
G8189&lt;=5,"Growing Customers (3-5Y)",
G8189&lt;=8,"Established Customers (6-8Y)",
G8189&lt;=10,"Loyal Customers (9-10Y)"
)</f>
        <v>Growing Customers (3-5Y)</v>
      </c>
    </row>
    <row r="8190" spans="1:18" x14ac:dyDescent="0.35">
      <c r="A8190">
        <v>15623314</v>
      </c>
      <c r="B8190" t="s">
        <v>1990</v>
      </c>
      <c r="C8190" t="s">
        <v>42</v>
      </c>
      <c r="D8190" t="s">
        <v>18</v>
      </c>
      <c r="E8190">
        <v>59</v>
      </c>
      <c r="F8190" t="s">
        <v>19</v>
      </c>
      <c r="G8190">
        <v>3</v>
      </c>
      <c r="H8190" s="4">
        <v>190353.08</v>
      </c>
      <c r="I8190" t="s">
        <v>33</v>
      </c>
      <c r="J8190">
        <v>1</v>
      </c>
      <c r="K8190">
        <v>506</v>
      </c>
      <c r="L8190" t="s">
        <v>31</v>
      </c>
      <c r="M8190" t="s">
        <v>21</v>
      </c>
      <c r="N8190" t="s">
        <v>32</v>
      </c>
      <c r="O8190" s="4">
        <v>78365.75</v>
      </c>
      <c r="P8190" t="s">
        <v>28</v>
      </c>
      <c r="Q8190" t="str" cm="1">
        <f t="array" ref="Q8190">_xlfn.IFS(
O8190&lt;50000,"Low Salary (&lt;$50K)",
O8190&lt;90000,"Lower Middle ($50K-$90K)",
O8190&lt;130000,"Middle ($90K-$130K)",
O8190&lt;170000,"Upper Middle ($130K-$170K)",
O8190&gt;=170000,"High Salary (&gt;$170K)"
)</f>
        <v>Lower Middle ($50K-$90K)</v>
      </c>
      <c r="R8190" t="str" cm="1">
        <f t="array" ref="R8190">_xlfn.IFS(
G8190&lt;=2,"New Customers (0-2Y)",
G8190&lt;=5,"Growing Customers (3-5Y)",
G8190&lt;=8,"Established Customers (6-8Y)",
G8190&lt;=10,"Loyal Customers (9-10Y)"
)</f>
        <v>Growing Customers (3-5Y)</v>
      </c>
    </row>
    <row r="8191" spans="1:18" x14ac:dyDescent="0.35">
      <c r="A8191">
        <v>15613292</v>
      </c>
      <c r="B8191" t="s">
        <v>677</v>
      </c>
      <c r="C8191" t="s">
        <v>17</v>
      </c>
      <c r="D8191" t="s">
        <v>39</v>
      </c>
      <c r="E8191">
        <v>21</v>
      </c>
      <c r="F8191" t="s">
        <v>43</v>
      </c>
      <c r="G8191">
        <v>8</v>
      </c>
      <c r="H8191" s="4">
        <v>0</v>
      </c>
      <c r="I8191" t="s">
        <v>24</v>
      </c>
      <c r="J8191">
        <v>2</v>
      </c>
      <c r="K8191">
        <v>715</v>
      </c>
      <c r="L8191" t="s">
        <v>35</v>
      </c>
      <c r="M8191" t="s">
        <v>21</v>
      </c>
      <c r="N8191" t="s">
        <v>32</v>
      </c>
      <c r="O8191" s="4">
        <v>68666.63</v>
      </c>
      <c r="P8191" t="s">
        <v>28</v>
      </c>
      <c r="Q8191" t="str" cm="1">
        <f t="array" ref="Q8191">_xlfn.IFS(
O8191&lt;50000,"Low Salary (&lt;$50K)",
O8191&lt;90000,"Lower Middle ($50K-$90K)",
O8191&lt;130000,"Middle ($90K-$130K)",
O8191&lt;170000,"Upper Middle ($130K-$170K)",
O8191&gt;=170000,"High Salary (&gt;$170K)"
)</f>
        <v>Lower Middle ($50K-$90K)</v>
      </c>
      <c r="R8191" t="str" cm="1">
        <f t="array" ref="R8191">_xlfn.IFS(
G8191&lt;=2,"New Customers (0-2Y)",
G8191&lt;=5,"Growing Customers (3-5Y)",
G8191&lt;=8,"Established Customers (6-8Y)",
G8191&lt;=10,"Loyal Customers (9-10Y)"
)</f>
        <v>Established Customers (6-8Y)</v>
      </c>
    </row>
    <row r="8192" spans="1:18" x14ac:dyDescent="0.35">
      <c r="A8192">
        <v>15813871</v>
      </c>
      <c r="B8192" t="s">
        <v>408</v>
      </c>
      <c r="C8192" t="s">
        <v>17</v>
      </c>
      <c r="D8192" t="s">
        <v>39</v>
      </c>
      <c r="E8192">
        <v>47</v>
      </c>
      <c r="F8192" t="s">
        <v>19</v>
      </c>
      <c r="G8192">
        <v>2</v>
      </c>
      <c r="H8192" s="4">
        <v>0</v>
      </c>
      <c r="I8192" t="s">
        <v>24</v>
      </c>
      <c r="J8192">
        <v>2</v>
      </c>
      <c r="K8192">
        <v>690</v>
      </c>
      <c r="L8192" t="s">
        <v>35</v>
      </c>
      <c r="M8192" t="s">
        <v>21</v>
      </c>
      <c r="N8192" t="s">
        <v>32</v>
      </c>
      <c r="O8192" s="4">
        <v>151375.73000000001</v>
      </c>
      <c r="P8192" t="s">
        <v>28</v>
      </c>
      <c r="Q8192" t="str" cm="1">
        <f t="array" ref="Q8192">_xlfn.IFS(
O8192&lt;50000,"Low Salary (&lt;$50K)",
O8192&lt;90000,"Lower Middle ($50K-$90K)",
O8192&lt;130000,"Middle ($90K-$130K)",
O8192&lt;170000,"Upper Middle ($130K-$170K)",
O8192&gt;=170000,"High Salary (&gt;$170K)"
)</f>
        <v>Upper Middle ($130K-$170K)</v>
      </c>
      <c r="R8192" t="str" cm="1">
        <f t="array" ref="R8192">_xlfn.IFS(
G8192&lt;=2,"New Customers (0-2Y)",
G8192&lt;=5,"Growing Customers (3-5Y)",
G8192&lt;=8,"Established Customers (6-8Y)",
G8192&lt;=10,"Loyal Customers (9-10Y)"
)</f>
        <v>New Customers (0-2Y)</v>
      </c>
    </row>
    <row r="8193" spans="1:18" x14ac:dyDescent="0.35">
      <c r="A8193">
        <v>15759480</v>
      </c>
      <c r="B8193" t="s">
        <v>46</v>
      </c>
      <c r="C8193" t="s">
        <v>17</v>
      </c>
      <c r="D8193" t="s">
        <v>18</v>
      </c>
      <c r="E8193">
        <v>40</v>
      </c>
      <c r="F8193" t="s">
        <v>19</v>
      </c>
      <c r="G8193">
        <v>10</v>
      </c>
      <c r="H8193" s="4">
        <v>139180.97</v>
      </c>
      <c r="I8193" t="s">
        <v>33</v>
      </c>
      <c r="J8193">
        <v>1</v>
      </c>
      <c r="K8193">
        <v>644</v>
      </c>
      <c r="L8193" t="s">
        <v>20</v>
      </c>
      <c r="M8193" t="s">
        <v>21</v>
      </c>
      <c r="N8193" t="s">
        <v>22</v>
      </c>
      <c r="O8193" s="4">
        <v>19959.669999999998</v>
      </c>
      <c r="P8193" t="s">
        <v>28</v>
      </c>
      <c r="Q8193" t="str" cm="1">
        <f t="array" ref="Q8193">_xlfn.IFS(
O8193&lt;50000,"Low Salary (&lt;$50K)",
O8193&lt;90000,"Lower Middle ($50K-$90K)",
O8193&lt;130000,"Middle ($90K-$130K)",
O8193&lt;170000,"Upper Middle ($130K-$170K)",
O8193&gt;=170000,"High Salary (&gt;$170K)"
)</f>
        <v>Low Salary (&lt;$50K)</v>
      </c>
      <c r="R8193" t="str" cm="1">
        <f t="array" ref="R8193">_xlfn.IFS(
G8193&lt;=2,"New Customers (0-2Y)",
G8193&lt;=5,"Growing Customers (3-5Y)",
G8193&lt;=8,"Established Customers (6-8Y)",
G8193&lt;=10,"Loyal Customers (9-10Y)"
)</f>
        <v>Loyal Customers (9-10Y)</v>
      </c>
    </row>
    <row r="8194" spans="1:18" x14ac:dyDescent="0.35">
      <c r="A8194">
        <v>15587712</v>
      </c>
      <c r="B8194" t="s">
        <v>1465</v>
      </c>
      <c r="C8194" t="s">
        <v>17</v>
      </c>
      <c r="D8194" t="s">
        <v>39</v>
      </c>
      <c r="E8194">
        <v>36</v>
      </c>
      <c r="F8194" t="s">
        <v>19</v>
      </c>
      <c r="G8194">
        <v>8</v>
      </c>
      <c r="H8194" s="4">
        <v>114435.47</v>
      </c>
      <c r="I8194" t="s">
        <v>33</v>
      </c>
      <c r="J8194">
        <v>1</v>
      </c>
      <c r="K8194">
        <v>589</v>
      </c>
      <c r="L8194" t="s">
        <v>31</v>
      </c>
      <c r="M8194" t="s">
        <v>21</v>
      </c>
      <c r="N8194" t="s">
        <v>32</v>
      </c>
      <c r="O8194" s="4">
        <v>26955.72</v>
      </c>
      <c r="P8194" t="s">
        <v>28</v>
      </c>
      <c r="Q8194" t="str" cm="1">
        <f t="array" ref="Q8194">_xlfn.IFS(
O8194&lt;50000,"Low Salary (&lt;$50K)",
O8194&lt;90000,"Lower Middle ($50K-$90K)",
O8194&lt;130000,"Middle ($90K-$130K)",
O8194&lt;170000,"Upper Middle ($130K-$170K)",
O8194&gt;=170000,"High Salary (&gt;$170K)"
)</f>
        <v>Low Salary (&lt;$50K)</v>
      </c>
      <c r="R8194" t="str" cm="1">
        <f t="array" ref="R8194">_xlfn.IFS(
G8194&lt;=2,"New Customers (0-2Y)",
G8194&lt;=5,"Growing Customers (3-5Y)",
G8194&lt;=8,"Established Customers (6-8Y)",
G8194&lt;=10,"Loyal Customers (9-10Y)"
)</f>
        <v>Established Customers (6-8Y)</v>
      </c>
    </row>
    <row r="8195" spans="1:18" x14ac:dyDescent="0.35">
      <c r="A8195">
        <v>15671165</v>
      </c>
      <c r="B8195" t="s">
        <v>2075</v>
      </c>
      <c r="C8195" t="s">
        <v>17</v>
      </c>
      <c r="D8195" t="s">
        <v>18</v>
      </c>
      <c r="E8195">
        <v>66</v>
      </c>
      <c r="F8195" t="s">
        <v>2967</v>
      </c>
      <c r="G8195">
        <v>5</v>
      </c>
      <c r="H8195" s="4">
        <v>149950.19</v>
      </c>
      <c r="I8195" t="s">
        <v>33</v>
      </c>
      <c r="J8195">
        <v>1</v>
      </c>
      <c r="K8195">
        <v>592</v>
      </c>
      <c r="L8195" t="s">
        <v>31</v>
      </c>
      <c r="M8195" t="s">
        <v>21</v>
      </c>
      <c r="N8195" t="s">
        <v>22</v>
      </c>
      <c r="O8195" s="4">
        <v>76267.59</v>
      </c>
      <c r="P8195" t="s">
        <v>28</v>
      </c>
      <c r="Q8195" t="str" cm="1">
        <f t="array" ref="Q8195">_xlfn.IFS(
O8195&lt;50000,"Low Salary (&lt;$50K)",
O8195&lt;90000,"Lower Middle ($50K-$90K)",
O8195&lt;130000,"Middle ($90K-$130K)",
O8195&lt;170000,"Upper Middle ($130K-$170K)",
O8195&gt;=170000,"High Salary (&gt;$170K)"
)</f>
        <v>Lower Middle ($50K-$90K)</v>
      </c>
      <c r="R8195" t="str" cm="1">
        <f t="array" ref="R8195">_xlfn.IFS(
G8195&lt;=2,"New Customers (0-2Y)",
G8195&lt;=5,"Growing Customers (3-5Y)",
G8195&lt;=8,"Established Customers (6-8Y)",
G8195&lt;=10,"Loyal Customers (9-10Y)"
)</f>
        <v>Growing Customers (3-5Y)</v>
      </c>
    </row>
    <row r="8196" spans="1:18" x14ac:dyDescent="0.35">
      <c r="A8196">
        <v>15620746</v>
      </c>
      <c r="B8196" t="s">
        <v>73</v>
      </c>
      <c r="C8196" t="s">
        <v>17</v>
      </c>
      <c r="D8196" t="s">
        <v>39</v>
      </c>
      <c r="E8196">
        <v>42</v>
      </c>
      <c r="F8196" t="s">
        <v>19</v>
      </c>
      <c r="G8196">
        <v>4</v>
      </c>
      <c r="H8196" s="4">
        <v>126115.6</v>
      </c>
      <c r="I8196" t="s">
        <v>33</v>
      </c>
      <c r="J8196">
        <v>1</v>
      </c>
      <c r="K8196">
        <v>632</v>
      </c>
      <c r="L8196" t="s">
        <v>20</v>
      </c>
      <c r="M8196" t="s">
        <v>21</v>
      </c>
      <c r="N8196" t="s">
        <v>32</v>
      </c>
      <c r="O8196" s="4">
        <v>100998.5</v>
      </c>
      <c r="P8196" t="s">
        <v>28</v>
      </c>
      <c r="Q8196" t="str" cm="1">
        <f t="array" ref="Q8196">_xlfn.IFS(
O8196&lt;50000,"Low Salary (&lt;$50K)",
O8196&lt;90000,"Lower Middle ($50K-$90K)",
O8196&lt;130000,"Middle ($90K-$130K)",
O8196&lt;170000,"Upper Middle ($130K-$170K)",
O8196&gt;=170000,"High Salary (&gt;$170K)"
)</f>
        <v>Middle ($90K-$130K)</v>
      </c>
      <c r="R8196" t="str" cm="1">
        <f t="array" ref="R8196">_xlfn.IFS(
G8196&lt;=2,"New Customers (0-2Y)",
G8196&lt;=5,"Growing Customers (3-5Y)",
G8196&lt;=8,"Established Customers (6-8Y)",
G8196&lt;=10,"Loyal Customers (9-10Y)"
)</f>
        <v>Growing Customers (3-5Y)</v>
      </c>
    </row>
    <row r="8197" spans="1:18" x14ac:dyDescent="0.35">
      <c r="A8197">
        <v>15706537</v>
      </c>
      <c r="B8197" t="s">
        <v>697</v>
      </c>
      <c r="C8197" t="s">
        <v>42</v>
      </c>
      <c r="D8197" t="s">
        <v>18</v>
      </c>
      <c r="E8197">
        <v>59</v>
      </c>
      <c r="F8197" t="s">
        <v>19</v>
      </c>
      <c r="G8197">
        <v>7</v>
      </c>
      <c r="H8197" s="4">
        <v>111396.97</v>
      </c>
      <c r="I8197" t="s">
        <v>33</v>
      </c>
      <c r="J8197">
        <v>1</v>
      </c>
      <c r="K8197">
        <v>577</v>
      </c>
      <c r="L8197" t="s">
        <v>31</v>
      </c>
      <c r="M8197" t="s">
        <v>27</v>
      </c>
      <c r="N8197" t="s">
        <v>22</v>
      </c>
      <c r="O8197" s="4">
        <v>191070.01</v>
      </c>
      <c r="P8197" t="s">
        <v>28</v>
      </c>
      <c r="Q8197" t="str" cm="1">
        <f t="array" ref="Q8197">_xlfn.IFS(
O8197&lt;50000,"Low Salary (&lt;$50K)",
O8197&lt;90000,"Lower Middle ($50K-$90K)",
O8197&lt;130000,"Middle ($90K-$130K)",
O8197&lt;170000,"Upper Middle ($130K-$170K)",
O8197&gt;=170000,"High Salary (&gt;$170K)"
)</f>
        <v>High Salary (&gt;$170K)</v>
      </c>
      <c r="R8197" t="str" cm="1">
        <f t="array" ref="R8197">_xlfn.IFS(
G8197&lt;=2,"New Customers (0-2Y)",
G8197&lt;=5,"Growing Customers (3-5Y)",
G8197&lt;=8,"Established Customers (6-8Y)",
G8197&lt;=10,"Loyal Customers (9-10Y)"
)</f>
        <v>Established Customers (6-8Y)</v>
      </c>
    </row>
    <row r="8198" spans="1:18" x14ac:dyDescent="0.35">
      <c r="A8198">
        <v>15589312</v>
      </c>
      <c r="B8198" t="s">
        <v>2675</v>
      </c>
      <c r="C8198" t="s">
        <v>17</v>
      </c>
      <c r="D8198" t="s">
        <v>39</v>
      </c>
      <c r="E8198">
        <v>30</v>
      </c>
      <c r="F8198" t="s">
        <v>19</v>
      </c>
      <c r="G8198">
        <v>3</v>
      </c>
      <c r="H8198" s="4">
        <v>115007.08</v>
      </c>
      <c r="I8198" t="s">
        <v>33</v>
      </c>
      <c r="J8198">
        <v>1</v>
      </c>
      <c r="K8198">
        <v>588</v>
      </c>
      <c r="L8198" t="s">
        <v>31</v>
      </c>
      <c r="M8198" t="s">
        <v>27</v>
      </c>
      <c r="N8198" t="s">
        <v>32</v>
      </c>
      <c r="O8198" s="4">
        <v>176858.5</v>
      </c>
      <c r="P8198" t="s">
        <v>28</v>
      </c>
      <c r="Q8198" t="str" cm="1">
        <f t="array" ref="Q8198">_xlfn.IFS(
O8198&lt;50000,"Low Salary (&lt;$50K)",
O8198&lt;90000,"Lower Middle ($50K-$90K)",
O8198&lt;130000,"Middle ($90K-$130K)",
O8198&lt;170000,"Upper Middle ($130K-$170K)",
O8198&gt;=170000,"High Salary (&gt;$170K)"
)</f>
        <v>High Salary (&gt;$170K)</v>
      </c>
      <c r="R8198" t="str" cm="1">
        <f t="array" ref="R8198">_xlfn.IFS(
G8198&lt;=2,"New Customers (0-2Y)",
G8198&lt;=5,"Growing Customers (3-5Y)",
G8198&lt;=8,"Established Customers (6-8Y)",
G8198&lt;=10,"Loyal Customers (9-10Y)"
)</f>
        <v>Growing Customers (3-5Y)</v>
      </c>
    </row>
    <row r="8199" spans="1:18" x14ac:dyDescent="0.35">
      <c r="A8199">
        <v>15741180</v>
      </c>
      <c r="B8199" t="s">
        <v>2676</v>
      </c>
      <c r="C8199" t="s">
        <v>17</v>
      </c>
      <c r="D8199" t="s">
        <v>39</v>
      </c>
      <c r="E8199">
        <v>54</v>
      </c>
      <c r="F8199" t="s">
        <v>19</v>
      </c>
      <c r="G8199">
        <v>6</v>
      </c>
      <c r="H8199" s="4">
        <v>102141.9</v>
      </c>
      <c r="I8199" t="s">
        <v>33</v>
      </c>
      <c r="J8199">
        <v>1</v>
      </c>
      <c r="K8199">
        <v>617</v>
      </c>
      <c r="L8199" t="s">
        <v>20</v>
      </c>
      <c r="M8199" t="s">
        <v>21</v>
      </c>
      <c r="N8199" t="s">
        <v>22</v>
      </c>
      <c r="O8199" s="4">
        <v>45325.26</v>
      </c>
      <c r="P8199" t="s">
        <v>28</v>
      </c>
      <c r="Q8199" t="str" cm="1">
        <f t="array" ref="Q8199">_xlfn.IFS(
O8199&lt;50000,"Low Salary (&lt;$50K)",
O8199&lt;90000,"Lower Middle ($50K-$90K)",
O8199&lt;130000,"Middle ($90K-$130K)",
O8199&lt;170000,"Upper Middle ($130K-$170K)",
O8199&gt;=170000,"High Salary (&gt;$170K)"
)</f>
        <v>Low Salary (&lt;$50K)</v>
      </c>
      <c r="R8199" t="str" cm="1">
        <f t="array" ref="R8199">_xlfn.IFS(
G8199&lt;=2,"New Customers (0-2Y)",
G8199&lt;=5,"Growing Customers (3-5Y)",
G8199&lt;=8,"Established Customers (6-8Y)",
G8199&lt;=10,"Loyal Customers (9-10Y)"
)</f>
        <v>Established Customers (6-8Y)</v>
      </c>
    </row>
    <row r="8200" spans="1:18" x14ac:dyDescent="0.35">
      <c r="A8200">
        <v>15733888</v>
      </c>
      <c r="B8200" t="s">
        <v>2677</v>
      </c>
      <c r="C8200" t="s">
        <v>26</v>
      </c>
      <c r="D8200" t="s">
        <v>18</v>
      </c>
      <c r="E8200">
        <v>36</v>
      </c>
      <c r="F8200" t="s">
        <v>19</v>
      </c>
      <c r="G8200">
        <v>3</v>
      </c>
      <c r="H8200" s="4">
        <v>133686.51999999999</v>
      </c>
      <c r="I8200" t="s">
        <v>33</v>
      </c>
      <c r="J8200">
        <v>1</v>
      </c>
      <c r="K8200">
        <v>668</v>
      </c>
      <c r="L8200" t="s">
        <v>35</v>
      </c>
      <c r="M8200" t="s">
        <v>21</v>
      </c>
      <c r="N8200" t="s">
        <v>32</v>
      </c>
      <c r="O8200" s="4">
        <v>190958.48</v>
      </c>
      <c r="P8200" t="s">
        <v>23</v>
      </c>
      <c r="Q8200" t="str" cm="1">
        <f t="array" ref="Q8200">_xlfn.IFS(
O8200&lt;50000,"Low Salary (&lt;$50K)",
O8200&lt;90000,"Lower Middle ($50K-$90K)",
O8200&lt;130000,"Middle ($90K-$130K)",
O8200&lt;170000,"Upper Middle ($130K-$170K)",
O8200&gt;=170000,"High Salary (&gt;$170K)"
)</f>
        <v>High Salary (&gt;$170K)</v>
      </c>
      <c r="R8200" t="str" cm="1">
        <f t="array" ref="R8200">_xlfn.IFS(
G8200&lt;=2,"New Customers (0-2Y)",
G8200&lt;=5,"Growing Customers (3-5Y)",
G8200&lt;=8,"Established Customers (6-8Y)",
G8200&lt;=10,"Loyal Customers (9-10Y)"
)</f>
        <v>Growing Customers (3-5Y)</v>
      </c>
    </row>
    <row r="8201" spans="1:18" x14ac:dyDescent="0.35">
      <c r="A8201">
        <v>15798532</v>
      </c>
      <c r="B8201" t="s">
        <v>216</v>
      </c>
      <c r="C8201" t="s">
        <v>17</v>
      </c>
      <c r="D8201" t="s">
        <v>39</v>
      </c>
      <c r="E8201">
        <v>32</v>
      </c>
      <c r="F8201" t="s">
        <v>19</v>
      </c>
      <c r="G8201">
        <v>9</v>
      </c>
      <c r="H8201" s="4">
        <v>120879.73</v>
      </c>
      <c r="I8201" t="s">
        <v>33</v>
      </c>
      <c r="J8201">
        <v>2</v>
      </c>
      <c r="K8201">
        <v>810</v>
      </c>
      <c r="L8201" t="s">
        <v>37</v>
      </c>
      <c r="M8201" t="s">
        <v>27</v>
      </c>
      <c r="N8201" t="s">
        <v>22</v>
      </c>
      <c r="O8201" s="4">
        <v>78896.59</v>
      </c>
      <c r="P8201" t="s">
        <v>28</v>
      </c>
      <c r="Q8201" t="str" cm="1">
        <f t="array" ref="Q8201">_xlfn.IFS(
O8201&lt;50000,"Low Salary (&lt;$50K)",
O8201&lt;90000,"Lower Middle ($50K-$90K)",
O8201&lt;130000,"Middle ($90K-$130K)",
O8201&lt;170000,"Upper Middle ($130K-$170K)",
O8201&gt;=170000,"High Salary (&gt;$170K)"
)</f>
        <v>Lower Middle ($50K-$90K)</v>
      </c>
      <c r="R8201" t="str" cm="1">
        <f t="array" ref="R8201">_xlfn.IFS(
G8201&lt;=2,"New Customers (0-2Y)",
G8201&lt;=5,"Growing Customers (3-5Y)",
G8201&lt;=8,"Established Customers (6-8Y)",
G8201&lt;=10,"Loyal Customers (9-10Y)"
)</f>
        <v>Loyal Customers (9-10Y)</v>
      </c>
    </row>
    <row r="8202" spans="1:18" x14ac:dyDescent="0.35">
      <c r="A8202">
        <v>15577359</v>
      </c>
      <c r="B8202" t="s">
        <v>2678</v>
      </c>
      <c r="C8202" t="s">
        <v>26</v>
      </c>
      <c r="D8202" t="s">
        <v>39</v>
      </c>
      <c r="E8202">
        <v>47</v>
      </c>
      <c r="F8202" t="s">
        <v>19</v>
      </c>
      <c r="G8202">
        <v>5</v>
      </c>
      <c r="H8202" s="4">
        <v>0</v>
      </c>
      <c r="I8202" t="s">
        <v>24</v>
      </c>
      <c r="J8202">
        <v>1</v>
      </c>
      <c r="K8202">
        <v>767</v>
      </c>
      <c r="L8202" t="s">
        <v>35</v>
      </c>
      <c r="M8202" t="s">
        <v>21</v>
      </c>
      <c r="N8202" t="s">
        <v>32</v>
      </c>
      <c r="O8202" s="4">
        <v>121964.46</v>
      </c>
      <c r="P8202" t="s">
        <v>23</v>
      </c>
      <c r="Q8202" t="str" cm="1">
        <f t="array" ref="Q8202">_xlfn.IFS(
O8202&lt;50000,"Low Salary (&lt;$50K)",
O8202&lt;90000,"Lower Middle ($50K-$90K)",
O8202&lt;130000,"Middle ($90K-$130K)",
O8202&lt;170000,"Upper Middle ($130K-$170K)",
O8202&gt;=170000,"High Salary (&gt;$170K)"
)</f>
        <v>Middle ($90K-$130K)</v>
      </c>
      <c r="R8202" t="str" cm="1">
        <f t="array" ref="R8202">_xlfn.IFS(
G8202&lt;=2,"New Customers (0-2Y)",
G8202&lt;=5,"Growing Customers (3-5Y)",
G8202&lt;=8,"Established Customers (6-8Y)",
G8202&lt;=10,"Loyal Customers (9-10Y)"
)</f>
        <v>Growing Customers (3-5Y)</v>
      </c>
    </row>
    <row r="8203" spans="1:18" x14ac:dyDescent="0.35">
      <c r="A8203">
        <v>15614936</v>
      </c>
      <c r="B8203" t="s">
        <v>865</v>
      </c>
      <c r="C8203" t="s">
        <v>26</v>
      </c>
      <c r="D8203" t="s">
        <v>18</v>
      </c>
      <c r="E8203">
        <v>49</v>
      </c>
      <c r="F8203" t="s">
        <v>19</v>
      </c>
      <c r="G8203">
        <v>10</v>
      </c>
      <c r="H8203" s="4">
        <v>82321.88</v>
      </c>
      <c r="I8203" t="s">
        <v>29</v>
      </c>
      <c r="J8203">
        <v>1</v>
      </c>
      <c r="K8203">
        <v>718</v>
      </c>
      <c r="L8203" t="s">
        <v>35</v>
      </c>
      <c r="M8203" t="s">
        <v>27</v>
      </c>
      <c r="N8203" t="s">
        <v>22</v>
      </c>
      <c r="O8203" s="4">
        <v>11144.4</v>
      </c>
      <c r="P8203" t="s">
        <v>28</v>
      </c>
      <c r="Q8203" t="str" cm="1">
        <f t="array" ref="Q8203">_xlfn.IFS(
O8203&lt;50000,"Low Salary (&lt;$50K)",
O8203&lt;90000,"Lower Middle ($50K-$90K)",
O8203&lt;130000,"Middle ($90K-$130K)",
O8203&lt;170000,"Upper Middle ($130K-$170K)",
O8203&gt;=170000,"High Salary (&gt;$170K)"
)</f>
        <v>Low Salary (&lt;$50K)</v>
      </c>
      <c r="R8203" t="str" cm="1">
        <f t="array" ref="R8203">_xlfn.IFS(
G8203&lt;=2,"New Customers (0-2Y)",
G8203&lt;=5,"Growing Customers (3-5Y)",
G8203&lt;=8,"Established Customers (6-8Y)",
G8203&lt;=10,"Loyal Customers (9-10Y)"
)</f>
        <v>Loyal Customers (9-10Y)</v>
      </c>
    </row>
    <row r="8204" spans="1:18" x14ac:dyDescent="0.35">
      <c r="A8204">
        <v>15747647</v>
      </c>
      <c r="B8204" t="s">
        <v>808</v>
      </c>
      <c r="C8204" t="s">
        <v>26</v>
      </c>
      <c r="D8204" t="s">
        <v>18</v>
      </c>
      <c r="E8204">
        <v>27</v>
      </c>
      <c r="F8204" t="s">
        <v>43</v>
      </c>
      <c r="G8204">
        <v>4</v>
      </c>
      <c r="H8204" s="4">
        <v>0</v>
      </c>
      <c r="I8204" t="s">
        <v>24</v>
      </c>
      <c r="J8204">
        <v>2</v>
      </c>
      <c r="K8204">
        <v>589</v>
      </c>
      <c r="L8204" t="s">
        <v>31</v>
      </c>
      <c r="M8204" t="s">
        <v>21</v>
      </c>
      <c r="N8204" t="s">
        <v>32</v>
      </c>
      <c r="O8204" s="4">
        <v>144181.48000000001</v>
      </c>
      <c r="P8204" t="s">
        <v>28</v>
      </c>
      <c r="Q8204" t="str" cm="1">
        <f t="array" ref="Q8204">_xlfn.IFS(
O8204&lt;50000,"Low Salary (&lt;$50K)",
O8204&lt;90000,"Lower Middle ($50K-$90K)",
O8204&lt;130000,"Middle ($90K-$130K)",
O8204&lt;170000,"Upper Middle ($130K-$170K)",
O8204&gt;=170000,"High Salary (&gt;$170K)"
)</f>
        <v>Upper Middle ($130K-$170K)</v>
      </c>
      <c r="R8204" t="str" cm="1">
        <f t="array" ref="R8204">_xlfn.IFS(
G8204&lt;=2,"New Customers (0-2Y)",
G8204&lt;=5,"Growing Customers (3-5Y)",
G8204&lt;=8,"Established Customers (6-8Y)",
G8204&lt;=10,"Loyal Customers (9-10Y)"
)</f>
        <v>Growing Customers (3-5Y)</v>
      </c>
    </row>
    <row r="8205" spans="1:18" x14ac:dyDescent="0.35">
      <c r="A8205">
        <v>15588566</v>
      </c>
      <c r="B8205" t="s">
        <v>187</v>
      </c>
      <c r="C8205" t="s">
        <v>26</v>
      </c>
      <c r="D8205" t="s">
        <v>39</v>
      </c>
      <c r="E8205">
        <v>33</v>
      </c>
      <c r="F8205" t="s">
        <v>19</v>
      </c>
      <c r="G8205">
        <v>5</v>
      </c>
      <c r="H8205" s="4">
        <v>116474.28</v>
      </c>
      <c r="I8205" t="s">
        <v>33</v>
      </c>
      <c r="J8205">
        <v>2</v>
      </c>
      <c r="K8205">
        <v>778</v>
      </c>
      <c r="L8205" t="s">
        <v>35</v>
      </c>
      <c r="M8205" t="s">
        <v>21</v>
      </c>
      <c r="N8205" t="s">
        <v>22</v>
      </c>
      <c r="O8205" s="4">
        <v>32757.55</v>
      </c>
      <c r="P8205" t="s">
        <v>28</v>
      </c>
      <c r="Q8205" t="str" cm="1">
        <f t="array" ref="Q8205">_xlfn.IFS(
O8205&lt;50000,"Low Salary (&lt;$50K)",
O8205&lt;90000,"Lower Middle ($50K-$90K)",
O8205&lt;130000,"Middle ($90K-$130K)",
O8205&lt;170000,"Upper Middle ($130K-$170K)",
O8205&gt;=170000,"High Salary (&gt;$170K)"
)</f>
        <v>Low Salary (&lt;$50K)</v>
      </c>
      <c r="R8205" t="str" cm="1">
        <f t="array" ref="R8205">_xlfn.IFS(
G8205&lt;=2,"New Customers (0-2Y)",
G8205&lt;=5,"Growing Customers (3-5Y)",
G8205&lt;=8,"Established Customers (6-8Y)",
G8205&lt;=10,"Loyal Customers (9-10Y)"
)</f>
        <v>Growing Customers (3-5Y)</v>
      </c>
    </row>
    <row r="8206" spans="1:18" x14ac:dyDescent="0.35">
      <c r="A8206">
        <v>15570141</v>
      </c>
      <c r="B8206" t="s">
        <v>649</v>
      </c>
      <c r="C8206" t="s">
        <v>17</v>
      </c>
      <c r="D8206" t="s">
        <v>18</v>
      </c>
      <c r="E8206">
        <v>34</v>
      </c>
      <c r="F8206" t="s">
        <v>19</v>
      </c>
      <c r="G8206">
        <v>3</v>
      </c>
      <c r="H8206" s="4">
        <v>132352.69</v>
      </c>
      <c r="I8206" t="s">
        <v>33</v>
      </c>
      <c r="J8206">
        <v>1</v>
      </c>
      <c r="K8206">
        <v>724</v>
      </c>
      <c r="L8206" t="s">
        <v>35</v>
      </c>
      <c r="M8206" t="s">
        <v>21</v>
      </c>
      <c r="N8206" t="s">
        <v>32</v>
      </c>
      <c r="O8206" s="4">
        <v>80320.3</v>
      </c>
      <c r="P8206" t="s">
        <v>28</v>
      </c>
      <c r="Q8206" t="str" cm="1">
        <f t="array" ref="Q8206">_xlfn.IFS(
O8206&lt;50000,"Low Salary (&lt;$50K)",
O8206&lt;90000,"Lower Middle ($50K-$90K)",
O8206&lt;130000,"Middle ($90K-$130K)",
O8206&lt;170000,"Upper Middle ($130K-$170K)",
O8206&gt;=170000,"High Salary (&gt;$170K)"
)</f>
        <v>Lower Middle ($50K-$90K)</v>
      </c>
      <c r="R8206" t="str" cm="1">
        <f t="array" ref="R8206">_xlfn.IFS(
G8206&lt;=2,"New Customers (0-2Y)",
G8206&lt;=5,"Growing Customers (3-5Y)",
G8206&lt;=8,"Established Customers (6-8Y)",
G8206&lt;=10,"Loyal Customers (9-10Y)"
)</f>
        <v>Growing Customers (3-5Y)</v>
      </c>
    </row>
    <row r="8207" spans="1:18" x14ac:dyDescent="0.35">
      <c r="A8207">
        <v>15800793</v>
      </c>
      <c r="B8207" t="s">
        <v>2679</v>
      </c>
      <c r="C8207" t="s">
        <v>42</v>
      </c>
      <c r="D8207" t="s">
        <v>18</v>
      </c>
      <c r="E8207">
        <v>39</v>
      </c>
      <c r="F8207" t="s">
        <v>19</v>
      </c>
      <c r="G8207">
        <v>4</v>
      </c>
      <c r="H8207" s="4">
        <v>182491.57</v>
      </c>
      <c r="I8207" t="s">
        <v>33</v>
      </c>
      <c r="J8207">
        <v>1</v>
      </c>
      <c r="K8207">
        <v>477</v>
      </c>
      <c r="L8207" t="s">
        <v>44</v>
      </c>
      <c r="M8207" t="s">
        <v>21</v>
      </c>
      <c r="N8207" t="s">
        <v>32</v>
      </c>
      <c r="O8207" s="4">
        <v>185830.72</v>
      </c>
      <c r="P8207" t="s">
        <v>28</v>
      </c>
      <c r="Q8207" t="str" cm="1">
        <f t="array" ref="Q8207">_xlfn.IFS(
O8207&lt;50000,"Low Salary (&lt;$50K)",
O8207&lt;90000,"Lower Middle ($50K-$90K)",
O8207&lt;130000,"Middle ($90K-$130K)",
O8207&lt;170000,"Upper Middle ($130K-$170K)",
O8207&gt;=170000,"High Salary (&gt;$170K)"
)</f>
        <v>High Salary (&gt;$170K)</v>
      </c>
      <c r="R8207" t="str" cm="1">
        <f t="array" ref="R8207">_xlfn.IFS(
G8207&lt;=2,"New Customers (0-2Y)",
G8207&lt;=5,"Growing Customers (3-5Y)",
G8207&lt;=8,"Established Customers (6-8Y)",
G8207&lt;=10,"Loyal Customers (9-10Y)"
)</f>
        <v>Growing Customers (3-5Y)</v>
      </c>
    </row>
    <row r="8208" spans="1:18" x14ac:dyDescent="0.35">
      <c r="A8208">
        <v>15572415</v>
      </c>
      <c r="B8208" t="s">
        <v>614</v>
      </c>
      <c r="C8208" t="s">
        <v>17</v>
      </c>
      <c r="D8208" t="s">
        <v>39</v>
      </c>
      <c r="E8208">
        <v>34</v>
      </c>
      <c r="F8208" t="s">
        <v>19</v>
      </c>
      <c r="G8208">
        <v>6</v>
      </c>
      <c r="H8208" s="4">
        <v>0</v>
      </c>
      <c r="I8208" t="s">
        <v>24</v>
      </c>
      <c r="J8208">
        <v>2</v>
      </c>
      <c r="K8208">
        <v>580</v>
      </c>
      <c r="L8208" t="s">
        <v>31</v>
      </c>
      <c r="M8208" t="s">
        <v>21</v>
      </c>
      <c r="N8208" t="s">
        <v>22</v>
      </c>
      <c r="O8208" s="4">
        <v>160095.31</v>
      </c>
      <c r="P8208" t="s">
        <v>28</v>
      </c>
      <c r="Q8208" t="str" cm="1">
        <f t="array" ref="Q8208">_xlfn.IFS(
O8208&lt;50000,"Low Salary (&lt;$50K)",
O8208&lt;90000,"Lower Middle ($50K-$90K)",
O8208&lt;130000,"Middle ($90K-$130K)",
O8208&lt;170000,"Upper Middle ($130K-$170K)",
O8208&gt;=170000,"High Salary (&gt;$170K)"
)</f>
        <v>Upper Middle ($130K-$170K)</v>
      </c>
      <c r="R8208" t="str" cm="1">
        <f t="array" ref="R8208">_xlfn.IFS(
G8208&lt;=2,"New Customers (0-2Y)",
G8208&lt;=5,"Growing Customers (3-5Y)",
G8208&lt;=8,"Established Customers (6-8Y)",
G8208&lt;=10,"Loyal Customers (9-10Y)"
)</f>
        <v>Established Customers (6-8Y)</v>
      </c>
    </row>
    <row r="8209" spans="1:18" x14ac:dyDescent="0.35">
      <c r="A8209">
        <v>15635125</v>
      </c>
      <c r="B8209" t="s">
        <v>409</v>
      </c>
      <c r="C8209" t="s">
        <v>26</v>
      </c>
      <c r="D8209" t="s">
        <v>39</v>
      </c>
      <c r="E8209">
        <v>63</v>
      </c>
      <c r="F8209" t="s">
        <v>2967</v>
      </c>
      <c r="G8209">
        <v>2</v>
      </c>
      <c r="H8209" s="4">
        <v>120787.18</v>
      </c>
      <c r="I8209" t="s">
        <v>33</v>
      </c>
      <c r="J8209">
        <v>2</v>
      </c>
      <c r="K8209">
        <v>566</v>
      </c>
      <c r="L8209" t="s">
        <v>31</v>
      </c>
      <c r="M8209" t="s">
        <v>21</v>
      </c>
      <c r="N8209" t="s">
        <v>22</v>
      </c>
      <c r="O8209" s="4">
        <v>52198.84</v>
      </c>
      <c r="P8209" t="s">
        <v>28</v>
      </c>
      <c r="Q8209" t="str" cm="1">
        <f t="array" ref="Q8209">_xlfn.IFS(
O8209&lt;50000,"Low Salary (&lt;$50K)",
O8209&lt;90000,"Lower Middle ($50K-$90K)",
O8209&lt;130000,"Middle ($90K-$130K)",
O8209&lt;170000,"Upper Middle ($130K-$170K)",
O8209&gt;=170000,"High Salary (&gt;$170K)"
)</f>
        <v>Lower Middle ($50K-$90K)</v>
      </c>
      <c r="R8209" t="str" cm="1">
        <f t="array" ref="R8209">_xlfn.IFS(
G8209&lt;=2,"New Customers (0-2Y)",
G8209&lt;=5,"Growing Customers (3-5Y)",
G8209&lt;=8,"Established Customers (6-8Y)",
G8209&lt;=10,"Loyal Customers (9-10Y)"
)</f>
        <v>New Customers (0-2Y)</v>
      </c>
    </row>
    <row r="8210" spans="1:18" x14ac:dyDescent="0.35">
      <c r="A8210">
        <v>15636551</v>
      </c>
      <c r="B8210" t="s">
        <v>1517</v>
      </c>
      <c r="C8210" t="s">
        <v>17</v>
      </c>
      <c r="D8210" t="s">
        <v>18</v>
      </c>
      <c r="E8210">
        <v>29</v>
      </c>
      <c r="F8210" t="s">
        <v>43</v>
      </c>
      <c r="G8210">
        <v>3</v>
      </c>
      <c r="H8210" s="4">
        <v>130181.47</v>
      </c>
      <c r="I8210" t="s">
        <v>33</v>
      </c>
      <c r="J8210">
        <v>2</v>
      </c>
      <c r="K8210">
        <v>711</v>
      </c>
      <c r="L8210" t="s">
        <v>35</v>
      </c>
      <c r="M8210" t="s">
        <v>21</v>
      </c>
      <c r="N8210" t="s">
        <v>32</v>
      </c>
      <c r="O8210" s="4">
        <v>31811.439999999999</v>
      </c>
      <c r="P8210" t="s">
        <v>28</v>
      </c>
      <c r="Q8210" t="str" cm="1">
        <f t="array" ref="Q8210">_xlfn.IFS(
O8210&lt;50000,"Low Salary (&lt;$50K)",
O8210&lt;90000,"Lower Middle ($50K-$90K)",
O8210&lt;130000,"Middle ($90K-$130K)",
O8210&lt;170000,"Upper Middle ($130K-$170K)",
O8210&gt;=170000,"High Salary (&gt;$170K)"
)</f>
        <v>Low Salary (&lt;$50K)</v>
      </c>
      <c r="R8210" t="str" cm="1">
        <f t="array" ref="R8210">_xlfn.IFS(
G8210&lt;=2,"New Customers (0-2Y)",
G8210&lt;=5,"Growing Customers (3-5Y)",
G8210&lt;=8,"Established Customers (6-8Y)",
G8210&lt;=10,"Loyal Customers (9-10Y)"
)</f>
        <v>Growing Customers (3-5Y)</v>
      </c>
    </row>
    <row r="8211" spans="1:18" x14ac:dyDescent="0.35">
      <c r="A8211">
        <v>15600912</v>
      </c>
      <c r="B8211" t="s">
        <v>2190</v>
      </c>
      <c r="C8211" t="s">
        <v>42</v>
      </c>
      <c r="D8211" t="s">
        <v>39</v>
      </c>
      <c r="E8211">
        <v>32</v>
      </c>
      <c r="F8211" t="s">
        <v>19</v>
      </c>
      <c r="G8211">
        <v>5</v>
      </c>
      <c r="H8211" s="4">
        <v>88348.43</v>
      </c>
      <c r="I8211" t="s">
        <v>29</v>
      </c>
      <c r="J8211">
        <v>2</v>
      </c>
      <c r="K8211">
        <v>706</v>
      </c>
      <c r="L8211" t="s">
        <v>35</v>
      </c>
      <c r="M8211" t="s">
        <v>21</v>
      </c>
      <c r="N8211" t="s">
        <v>22</v>
      </c>
      <c r="O8211" s="4">
        <v>104181.78</v>
      </c>
      <c r="P8211" t="s">
        <v>28</v>
      </c>
      <c r="Q8211" t="str" cm="1">
        <f t="array" ref="Q8211">_xlfn.IFS(
O8211&lt;50000,"Low Salary (&lt;$50K)",
O8211&lt;90000,"Lower Middle ($50K-$90K)",
O8211&lt;130000,"Middle ($90K-$130K)",
O8211&lt;170000,"Upper Middle ($130K-$170K)",
O8211&gt;=170000,"High Salary (&gt;$170K)"
)</f>
        <v>Middle ($90K-$130K)</v>
      </c>
      <c r="R8211" t="str" cm="1">
        <f t="array" ref="R8211">_xlfn.IFS(
G8211&lt;=2,"New Customers (0-2Y)",
G8211&lt;=5,"Growing Customers (3-5Y)",
G8211&lt;=8,"Established Customers (6-8Y)",
G8211&lt;=10,"Loyal Customers (9-10Y)"
)</f>
        <v>Growing Customers (3-5Y)</v>
      </c>
    </row>
    <row r="8212" spans="1:18" x14ac:dyDescent="0.35">
      <c r="A8212">
        <v>15768476</v>
      </c>
      <c r="B8212" t="s">
        <v>1914</v>
      </c>
      <c r="C8212" t="s">
        <v>26</v>
      </c>
      <c r="D8212" t="s">
        <v>39</v>
      </c>
      <c r="E8212">
        <v>31</v>
      </c>
      <c r="F8212" t="s">
        <v>19</v>
      </c>
      <c r="G8212">
        <v>6</v>
      </c>
      <c r="H8212" s="4">
        <v>0</v>
      </c>
      <c r="I8212" t="s">
        <v>24</v>
      </c>
      <c r="J8212">
        <v>2</v>
      </c>
      <c r="K8212">
        <v>703</v>
      </c>
      <c r="L8212" t="s">
        <v>35</v>
      </c>
      <c r="M8212" t="s">
        <v>21</v>
      </c>
      <c r="N8212" t="s">
        <v>22</v>
      </c>
      <c r="O8212" s="4">
        <v>67667.19</v>
      </c>
      <c r="P8212" t="s">
        <v>28</v>
      </c>
      <c r="Q8212" t="str" cm="1">
        <f t="array" ref="Q8212">_xlfn.IFS(
O8212&lt;50000,"Low Salary (&lt;$50K)",
O8212&lt;90000,"Lower Middle ($50K-$90K)",
O8212&lt;130000,"Middle ($90K-$130K)",
O8212&lt;170000,"Upper Middle ($130K-$170K)",
O8212&gt;=170000,"High Salary (&gt;$170K)"
)</f>
        <v>Lower Middle ($50K-$90K)</v>
      </c>
      <c r="R8212" t="str" cm="1">
        <f t="array" ref="R8212">_xlfn.IFS(
G8212&lt;=2,"New Customers (0-2Y)",
G8212&lt;=5,"Growing Customers (3-5Y)",
G8212&lt;=8,"Established Customers (6-8Y)",
G8212&lt;=10,"Loyal Customers (9-10Y)"
)</f>
        <v>Established Customers (6-8Y)</v>
      </c>
    </row>
    <row r="8213" spans="1:18" x14ac:dyDescent="0.35">
      <c r="A8213">
        <v>15650266</v>
      </c>
      <c r="B8213" t="s">
        <v>841</v>
      </c>
      <c r="C8213" t="s">
        <v>42</v>
      </c>
      <c r="D8213" t="s">
        <v>39</v>
      </c>
      <c r="E8213">
        <v>39</v>
      </c>
      <c r="F8213" t="s">
        <v>19</v>
      </c>
      <c r="G8213">
        <v>2</v>
      </c>
      <c r="H8213" s="4">
        <v>146186.28</v>
      </c>
      <c r="I8213" t="s">
        <v>33</v>
      </c>
      <c r="J8213">
        <v>2</v>
      </c>
      <c r="K8213">
        <v>679</v>
      </c>
      <c r="L8213" t="s">
        <v>35</v>
      </c>
      <c r="M8213" t="s">
        <v>21</v>
      </c>
      <c r="N8213" t="s">
        <v>22</v>
      </c>
      <c r="O8213" s="4">
        <v>193974.47</v>
      </c>
      <c r="P8213" t="s">
        <v>28</v>
      </c>
      <c r="Q8213" t="str" cm="1">
        <f t="array" ref="Q8213">_xlfn.IFS(
O8213&lt;50000,"Low Salary (&lt;$50K)",
O8213&lt;90000,"Lower Middle ($50K-$90K)",
O8213&lt;130000,"Middle ($90K-$130K)",
O8213&lt;170000,"Upper Middle ($130K-$170K)",
O8213&gt;=170000,"High Salary (&gt;$170K)"
)</f>
        <v>High Salary (&gt;$170K)</v>
      </c>
      <c r="R8213" t="str" cm="1">
        <f t="array" ref="R8213">_xlfn.IFS(
G8213&lt;=2,"New Customers (0-2Y)",
G8213&lt;=5,"Growing Customers (3-5Y)",
G8213&lt;=8,"Established Customers (6-8Y)",
G8213&lt;=10,"Loyal Customers (9-10Y)"
)</f>
        <v>New Customers (0-2Y)</v>
      </c>
    </row>
    <row r="8214" spans="1:18" x14ac:dyDescent="0.35">
      <c r="A8214">
        <v>15621004</v>
      </c>
      <c r="B8214" t="s">
        <v>2380</v>
      </c>
      <c r="C8214" t="s">
        <v>17</v>
      </c>
      <c r="D8214" t="s">
        <v>39</v>
      </c>
      <c r="E8214">
        <v>32</v>
      </c>
      <c r="F8214" t="s">
        <v>19</v>
      </c>
      <c r="G8214">
        <v>7</v>
      </c>
      <c r="H8214" s="4">
        <v>0</v>
      </c>
      <c r="I8214" t="s">
        <v>24</v>
      </c>
      <c r="J8214">
        <v>1</v>
      </c>
      <c r="K8214">
        <v>603</v>
      </c>
      <c r="L8214" t="s">
        <v>20</v>
      </c>
      <c r="M8214" t="s">
        <v>21</v>
      </c>
      <c r="N8214" t="s">
        <v>32</v>
      </c>
      <c r="O8214" s="4">
        <v>198055.94</v>
      </c>
      <c r="P8214" t="s">
        <v>23</v>
      </c>
      <c r="Q8214" t="str" cm="1">
        <f t="array" ref="Q8214">_xlfn.IFS(
O8214&lt;50000,"Low Salary (&lt;$50K)",
O8214&lt;90000,"Lower Middle ($50K-$90K)",
O8214&lt;130000,"Middle ($90K-$130K)",
O8214&lt;170000,"Upper Middle ($130K-$170K)",
O8214&gt;=170000,"High Salary (&gt;$170K)"
)</f>
        <v>High Salary (&gt;$170K)</v>
      </c>
      <c r="R8214" t="str" cm="1">
        <f t="array" ref="R8214">_xlfn.IFS(
G8214&lt;=2,"New Customers (0-2Y)",
G8214&lt;=5,"Growing Customers (3-5Y)",
G8214&lt;=8,"Established Customers (6-8Y)",
G8214&lt;=10,"Loyal Customers (9-10Y)"
)</f>
        <v>Established Customers (6-8Y)</v>
      </c>
    </row>
    <row r="8215" spans="1:18" x14ac:dyDescent="0.35">
      <c r="A8215">
        <v>15748352</v>
      </c>
      <c r="B8215" t="s">
        <v>93</v>
      </c>
      <c r="C8215" t="s">
        <v>26</v>
      </c>
      <c r="D8215" t="s">
        <v>39</v>
      </c>
      <c r="E8215">
        <v>34</v>
      </c>
      <c r="F8215" t="s">
        <v>19</v>
      </c>
      <c r="G8215">
        <v>0</v>
      </c>
      <c r="H8215" s="4">
        <v>104488.17</v>
      </c>
      <c r="I8215" t="s">
        <v>33</v>
      </c>
      <c r="J8215">
        <v>1</v>
      </c>
      <c r="K8215">
        <v>598</v>
      </c>
      <c r="L8215" t="s">
        <v>31</v>
      </c>
      <c r="M8215" t="s">
        <v>27</v>
      </c>
      <c r="N8215" t="s">
        <v>22</v>
      </c>
      <c r="O8215" s="4">
        <v>43249.67</v>
      </c>
      <c r="P8215" t="s">
        <v>28</v>
      </c>
      <c r="Q8215" t="str" cm="1">
        <f t="array" ref="Q8215">_xlfn.IFS(
O8215&lt;50000,"Low Salary (&lt;$50K)",
O8215&lt;90000,"Lower Middle ($50K-$90K)",
O8215&lt;130000,"Middle ($90K-$130K)",
O8215&lt;170000,"Upper Middle ($130K-$170K)",
O8215&gt;=170000,"High Salary (&gt;$170K)"
)</f>
        <v>Low Salary (&lt;$50K)</v>
      </c>
      <c r="R8215" t="str" cm="1">
        <f t="array" ref="R8215">_xlfn.IFS(
G8215&lt;=2,"New Customers (0-2Y)",
G8215&lt;=5,"Growing Customers (3-5Y)",
G8215&lt;=8,"Established Customers (6-8Y)",
G8215&lt;=10,"Loyal Customers (9-10Y)"
)</f>
        <v>New Customers (0-2Y)</v>
      </c>
    </row>
    <row r="8216" spans="1:18" x14ac:dyDescent="0.35">
      <c r="A8216">
        <v>15788920</v>
      </c>
      <c r="B8216" t="s">
        <v>500</v>
      </c>
      <c r="C8216" t="s">
        <v>42</v>
      </c>
      <c r="D8216" t="s">
        <v>18</v>
      </c>
      <c r="E8216">
        <v>32</v>
      </c>
      <c r="F8216" t="s">
        <v>19</v>
      </c>
      <c r="G8216">
        <v>4</v>
      </c>
      <c r="H8216" s="4">
        <v>109196.67</v>
      </c>
      <c r="I8216" t="s">
        <v>33</v>
      </c>
      <c r="J8216">
        <v>2</v>
      </c>
      <c r="K8216">
        <v>836</v>
      </c>
      <c r="L8216" t="s">
        <v>37</v>
      </c>
      <c r="M8216" t="s">
        <v>21</v>
      </c>
      <c r="N8216" t="s">
        <v>32</v>
      </c>
      <c r="O8216" s="4">
        <v>55218.02</v>
      </c>
      <c r="P8216" t="s">
        <v>28</v>
      </c>
      <c r="Q8216" t="str" cm="1">
        <f t="array" ref="Q8216">_xlfn.IFS(
O8216&lt;50000,"Low Salary (&lt;$50K)",
O8216&lt;90000,"Lower Middle ($50K-$90K)",
O8216&lt;130000,"Middle ($90K-$130K)",
O8216&lt;170000,"Upper Middle ($130K-$170K)",
O8216&gt;=170000,"High Salary (&gt;$170K)"
)</f>
        <v>Lower Middle ($50K-$90K)</v>
      </c>
      <c r="R8216" t="str" cm="1">
        <f t="array" ref="R8216">_xlfn.IFS(
G8216&lt;=2,"New Customers (0-2Y)",
G8216&lt;=5,"Growing Customers (3-5Y)",
G8216&lt;=8,"Established Customers (6-8Y)",
G8216&lt;=10,"Loyal Customers (9-10Y)"
)</f>
        <v>Growing Customers (3-5Y)</v>
      </c>
    </row>
    <row r="8217" spans="1:18" x14ac:dyDescent="0.35">
      <c r="A8217">
        <v>15743236</v>
      </c>
      <c r="B8217" t="s">
        <v>158</v>
      </c>
      <c r="C8217" t="s">
        <v>17</v>
      </c>
      <c r="D8217" t="s">
        <v>18</v>
      </c>
      <c r="E8217">
        <v>61</v>
      </c>
      <c r="F8217" t="s">
        <v>2967</v>
      </c>
      <c r="G8217">
        <v>7</v>
      </c>
      <c r="H8217" s="4">
        <v>80538.559999999998</v>
      </c>
      <c r="I8217" t="s">
        <v>29</v>
      </c>
      <c r="J8217">
        <v>1</v>
      </c>
      <c r="K8217">
        <v>687</v>
      </c>
      <c r="L8217" t="s">
        <v>35</v>
      </c>
      <c r="M8217" t="s">
        <v>21</v>
      </c>
      <c r="N8217" t="s">
        <v>32</v>
      </c>
      <c r="O8217" s="4">
        <v>131305.37</v>
      </c>
      <c r="P8217" t="s">
        <v>23</v>
      </c>
      <c r="Q8217" t="str" cm="1">
        <f t="array" ref="Q8217">_xlfn.IFS(
O8217&lt;50000,"Low Salary (&lt;$50K)",
O8217&lt;90000,"Lower Middle ($50K-$90K)",
O8217&lt;130000,"Middle ($90K-$130K)",
O8217&lt;170000,"Upper Middle ($130K-$170K)",
O8217&gt;=170000,"High Salary (&gt;$170K)"
)</f>
        <v>Upper Middle ($130K-$170K)</v>
      </c>
      <c r="R8217" t="str" cm="1">
        <f t="array" ref="R8217">_xlfn.IFS(
G8217&lt;=2,"New Customers (0-2Y)",
G8217&lt;=5,"Growing Customers (3-5Y)",
G8217&lt;=8,"Established Customers (6-8Y)",
G8217&lt;=10,"Loyal Customers (9-10Y)"
)</f>
        <v>Established Customers (6-8Y)</v>
      </c>
    </row>
    <row r="8218" spans="1:18" x14ac:dyDescent="0.35">
      <c r="A8218">
        <v>15637717</v>
      </c>
      <c r="B8218" t="s">
        <v>2680</v>
      </c>
      <c r="C8218" t="s">
        <v>42</v>
      </c>
      <c r="D8218" t="s">
        <v>39</v>
      </c>
      <c r="E8218">
        <v>41</v>
      </c>
      <c r="F8218" t="s">
        <v>19</v>
      </c>
      <c r="G8218">
        <v>4</v>
      </c>
      <c r="H8218" s="4">
        <v>109026.8</v>
      </c>
      <c r="I8218" t="s">
        <v>33</v>
      </c>
      <c r="J8218">
        <v>2</v>
      </c>
      <c r="K8218">
        <v>704</v>
      </c>
      <c r="L8218" t="s">
        <v>35</v>
      </c>
      <c r="M8218" t="s">
        <v>21</v>
      </c>
      <c r="N8218" t="s">
        <v>22</v>
      </c>
      <c r="O8218" s="4">
        <v>43117.1</v>
      </c>
      <c r="P8218" t="s">
        <v>28</v>
      </c>
      <c r="Q8218" t="str" cm="1">
        <f t="array" ref="Q8218">_xlfn.IFS(
O8218&lt;50000,"Low Salary (&lt;$50K)",
O8218&lt;90000,"Lower Middle ($50K-$90K)",
O8218&lt;130000,"Middle ($90K-$130K)",
O8218&lt;170000,"Upper Middle ($130K-$170K)",
O8218&gt;=170000,"High Salary (&gt;$170K)"
)</f>
        <v>Low Salary (&lt;$50K)</v>
      </c>
      <c r="R8218" t="str" cm="1">
        <f t="array" ref="R8218">_xlfn.IFS(
G8218&lt;=2,"New Customers (0-2Y)",
G8218&lt;=5,"Growing Customers (3-5Y)",
G8218&lt;=8,"Established Customers (6-8Y)",
G8218&lt;=10,"Loyal Customers (9-10Y)"
)</f>
        <v>Growing Customers (3-5Y)</v>
      </c>
    </row>
    <row r="8219" spans="1:18" x14ac:dyDescent="0.35">
      <c r="A8219">
        <v>15635500</v>
      </c>
      <c r="B8219" t="s">
        <v>342</v>
      </c>
      <c r="C8219" t="s">
        <v>42</v>
      </c>
      <c r="D8219" t="s">
        <v>39</v>
      </c>
      <c r="E8219">
        <v>75</v>
      </c>
      <c r="F8219" t="s">
        <v>2967</v>
      </c>
      <c r="G8219">
        <v>2</v>
      </c>
      <c r="H8219" s="4">
        <v>61319.63</v>
      </c>
      <c r="I8219" t="s">
        <v>29</v>
      </c>
      <c r="J8219">
        <v>1</v>
      </c>
      <c r="K8219">
        <v>605</v>
      </c>
      <c r="L8219" t="s">
        <v>20</v>
      </c>
      <c r="M8219" t="s">
        <v>27</v>
      </c>
      <c r="N8219" t="s">
        <v>22</v>
      </c>
      <c r="O8219" s="4">
        <v>186655.11</v>
      </c>
      <c r="P8219" t="s">
        <v>28</v>
      </c>
      <c r="Q8219" t="str" cm="1">
        <f t="array" ref="Q8219">_xlfn.IFS(
O8219&lt;50000,"Low Salary (&lt;$50K)",
O8219&lt;90000,"Lower Middle ($50K-$90K)",
O8219&lt;130000,"Middle ($90K-$130K)",
O8219&lt;170000,"Upper Middle ($130K-$170K)",
O8219&gt;=170000,"High Salary (&gt;$170K)"
)</f>
        <v>High Salary (&gt;$170K)</v>
      </c>
      <c r="R8219" t="str" cm="1">
        <f t="array" ref="R8219">_xlfn.IFS(
G8219&lt;=2,"New Customers (0-2Y)",
G8219&lt;=5,"Growing Customers (3-5Y)",
G8219&lt;=8,"Established Customers (6-8Y)",
G8219&lt;=10,"Loyal Customers (9-10Y)"
)</f>
        <v>New Customers (0-2Y)</v>
      </c>
    </row>
    <row r="8220" spans="1:18" x14ac:dyDescent="0.35">
      <c r="A8220">
        <v>15634792</v>
      </c>
      <c r="B8220" t="s">
        <v>2681</v>
      </c>
      <c r="C8220" t="s">
        <v>17</v>
      </c>
      <c r="D8220" t="s">
        <v>18</v>
      </c>
      <c r="E8220">
        <v>40</v>
      </c>
      <c r="F8220" t="s">
        <v>19</v>
      </c>
      <c r="G8220">
        <v>9</v>
      </c>
      <c r="H8220" s="4">
        <v>0</v>
      </c>
      <c r="I8220" t="s">
        <v>24</v>
      </c>
      <c r="J8220">
        <v>2</v>
      </c>
      <c r="K8220">
        <v>516</v>
      </c>
      <c r="L8220" t="s">
        <v>31</v>
      </c>
      <c r="M8220" t="s">
        <v>27</v>
      </c>
      <c r="N8220" t="s">
        <v>22</v>
      </c>
      <c r="O8220" s="4">
        <v>33266.29</v>
      </c>
      <c r="P8220" t="s">
        <v>28</v>
      </c>
      <c r="Q8220" t="str" cm="1">
        <f t="array" ref="Q8220">_xlfn.IFS(
O8220&lt;50000,"Low Salary (&lt;$50K)",
O8220&lt;90000,"Lower Middle ($50K-$90K)",
O8220&lt;130000,"Middle ($90K-$130K)",
O8220&lt;170000,"Upper Middle ($130K-$170K)",
O8220&gt;=170000,"High Salary (&gt;$170K)"
)</f>
        <v>Low Salary (&lt;$50K)</v>
      </c>
      <c r="R8220" t="str" cm="1">
        <f t="array" ref="R8220">_xlfn.IFS(
G8220&lt;=2,"New Customers (0-2Y)",
G8220&lt;=5,"Growing Customers (3-5Y)",
G8220&lt;=8,"Established Customers (6-8Y)",
G8220&lt;=10,"Loyal Customers (9-10Y)"
)</f>
        <v>Loyal Customers (9-10Y)</v>
      </c>
    </row>
    <row r="8221" spans="1:18" x14ac:dyDescent="0.35">
      <c r="A8221">
        <v>15607560</v>
      </c>
      <c r="B8221" t="s">
        <v>2682</v>
      </c>
      <c r="C8221" t="s">
        <v>17</v>
      </c>
      <c r="D8221" t="s">
        <v>18</v>
      </c>
      <c r="E8221">
        <v>39</v>
      </c>
      <c r="F8221" t="s">
        <v>19</v>
      </c>
      <c r="G8221">
        <v>2</v>
      </c>
      <c r="H8221" s="4">
        <v>0</v>
      </c>
      <c r="I8221" t="s">
        <v>24</v>
      </c>
      <c r="J8221">
        <v>2</v>
      </c>
      <c r="K8221">
        <v>572</v>
      </c>
      <c r="L8221" t="s">
        <v>31</v>
      </c>
      <c r="M8221" t="s">
        <v>21</v>
      </c>
      <c r="N8221" t="s">
        <v>22</v>
      </c>
      <c r="O8221" s="4">
        <v>555.28</v>
      </c>
      <c r="P8221" t="s">
        <v>28</v>
      </c>
      <c r="Q8221" t="str" cm="1">
        <f t="array" ref="Q8221">_xlfn.IFS(
O8221&lt;50000,"Low Salary (&lt;$50K)",
O8221&lt;90000,"Lower Middle ($50K-$90K)",
O8221&lt;130000,"Middle ($90K-$130K)",
O8221&lt;170000,"Upper Middle ($130K-$170K)",
O8221&gt;=170000,"High Salary (&gt;$170K)"
)</f>
        <v>Low Salary (&lt;$50K)</v>
      </c>
      <c r="R8221" t="str" cm="1">
        <f t="array" ref="R8221">_xlfn.IFS(
G8221&lt;=2,"New Customers (0-2Y)",
G8221&lt;=5,"Growing Customers (3-5Y)",
G8221&lt;=8,"Established Customers (6-8Y)",
G8221&lt;=10,"Loyal Customers (9-10Y)"
)</f>
        <v>New Customers (0-2Y)</v>
      </c>
    </row>
    <row r="8222" spans="1:18" x14ac:dyDescent="0.35">
      <c r="A8222">
        <v>15727177</v>
      </c>
      <c r="B8222" t="s">
        <v>772</v>
      </c>
      <c r="C8222" t="s">
        <v>17</v>
      </c>
      <c r="D8222" t="s">
        <v>39</v>
      </c>
      <c r="E8222">
        <v>42</v>
      </c>
      <c r="F8222" t="s">
        <v>19</v>
      </c>
      <c r="G8222">
        <v>6</v>
      </c>
      <c r="H8222" s="4">
        <v>177822.03</v>
      </c>
      <c r="I8222" t="s">
        <v>33</v>
      </c>
      <c r="J8222">
        <v>1</v>
      </c>
      <c r="K8222">
        <v>557</v>
      </c>
      <c r="L8222" t="s">
        <v>31</v>
      </c>
      <c r="M8222" t="s">
        <v>21</v>
      </c>
      <c r="N8222" t="s">
        <v>32</v>
      </c>
      <c r="O8222" s="4">
        <v>150944.31</v>
      </c>
      <c r="P8222" t="s">
        <v>23</v>
      </c>
      <c r="Q8222" t="str" cm="1">
        <f t="array" ref="Q8222">_xlfn.IFS(
O8222&lt;50000,"Low Salary (&lt;$50K)",
O8222&lt;90000,"Lower Middle ($50K-$90K)",
O8222&lt;130000,"Middle ($90K-$130K)",
O8222&lt;170000,"Upper Middle ($130K-$170K)",
O8222&gt;=170000,"High Salary (&gt;$170K)"
)</f>
        <v>Upper Middle ($130K-$170K)</v>
      </c>
      <c r="R8222" t="str" cm="1">
        <f t="array" ref="R8222">_xlfn.IFS(
G8222&lt;=2,"New Customers (0-2Y)",
G8222&lt;=5,"Growing Customers (3-5Y)",
G8222&lt;=8,"Established Customers (6-8Y)",
G8222&lt;=10,"Loyal Customers (9-10Y)"
)</f>
        <v>Established Customers (6-8Y)</v>
      </c>
    </row>
    <row r="8223" spans="1:18" x14ac:dyDescent="0.35">
      <c r="A8223">
        <v>15774358</v>
      </c>
      <c r="B8223" t="s">
        <v>318</v>
      </c>
      <c r="C8223" t="s">
        <v>42</v>
      </c>
      <c r="D8223" t="s">
        <v>39</v>
      </c>
      <c r="E8223">
        <v>59</v>
      </c>
      <c r="F8223" t="s">
        <v>19</v>
      </c>
      <c r="G8223">
        <v>4</v>
      </c>
      <c r="H8223" s="4">
        <v>110939.3</v>
      </c>
      <c r="I8223" t="s">
        <v>33</v>
      </c>
      <c r="J8223">
        <v>1</v>
      </c>
      <c r="K8223">
        <v>443</v>
      </c>
      <c r="L8223" t="s">
        <v>44</v>
      </c>
      <c r="M8223" t="s">
        <v>21</v>
      </c>
      <c r="N8223" t="s">
        <v>32</v>
      </c>
      <c r="O8223" s="4">
        <v>72846.58</v>
      </c>
      <c r="P8223" t="s">
        <v>23</v>
      </c>
      <c r="Q8223" t="str" cm="1">
        <f t="array" ref="Q8223">_xlfn.IFS(
O8223&lt;50000,"Low Salary (&lt;$50K)",
O8223&lt;90000,"Lower Middle ($50K-$90K)",
O8223&lt;130000,"Middle ($90K-$130K)",
O8223&lt;170000,"Upper Middle ($130K-$170K)",
O8223&gt;=170000,"High Salary (&gt;$170K)"
)</f>
        <v>Lower Middle ($50K-$90K)</v>
      </c>
      <c r="R8223" t="str" cm="1">
        <f t="array" ref="R8223">_xlfn.IFS(
G8223&lt;=2,"New Customers (0-2Y)",
G8223&lt;=5,"Growing Customers (3-5Y)",
G8223&lt;=8,"Established Customers (6-8Y)",
G8223&lt;=10,"Loyal Customers (9-10Y)"
)</f>
        <v>Growing Customers (3-5Y)</v>
      </c>
    </row>
    <row r="8224" spans="1:18" x14ac:dyDescent="0.35">
      <c r="A8224">
        <v>15791304</v>
      </c>
      <c r="B8224" t="s">
        <v>500</v>
      </c>
      <c r="C8224" t="s">
        <v>42</v>
      </c>
      <c r="D8224" t="s">
        <v>39</v>
      </c>
      <c r="E8224">
        <v>25</v>
      </c>
      <c r="F8224" t="s">
        <v>43</v>
      </c>
      <c r="G8224">
        <v>7</v>
      </c>
      <c r="H8224" s="4">
        <v>165413.43</v>
      </c>
      <c r="I8224" t="s">
        <v>33</v>
      </c>
      <c r="J8224">
        <v>1</v>
      </c>
      <c r="K8224">
        <v>604</v>
      </c>
      <c r="L8224" t="s">
        <v>20</v>
      </c>
      <c r="M8224" t="s">
        <v>21</v>
      </c>
      <c r="N8224" t="s">
        <v>22</v>
      </c>
      <c r="O8224" s="4">
        <v>35279.74</v>
      </c>
      <c r="P8224" t="s">
        <v>28</v>
      </c>
      <c r="Q8224" t="str" cm="1">
        <f t="array" ref="Q8224">_xlfn.IFS(
O8224&lt;50000,"Low Salary (&lt;$50K)",
O8224&lt;90000,"Lower Middle ($50K-$90K)",
O8224&lt;130000,"Middle ($90K-$130K)",
O8224&lt;170000,"Upper Middle ($130K-$170K)",
O8224&gt;=170000,"High Salary (&gt;$170K)"
)</f>
        <v>Low Salary (&lt;$50K)</v>
      </c>
      <c r="R8224" t="str" cm="1">
        <f t="array" ref="R8224">_xlfn.IFS(
G8224&lt;=2,"New Customers (0-2Y)",
G8224&lt;=5,"Growing Customers (3-5Y)",
G8224&lt;=8,"Established Customers (6-8Y)",
G8224&lt;=10,"Loyal Customers (9-10Y)"
)</f>
        <v>Established Customers (6-8Y)</v>
      </c>
    </row>
    <row r="8225" spans="1:18" x14ac:dyDescent="0.35">
      <c r="A8225">
        <v>15603328</v>
      </c>
      <c r="B8225" t="s">
        <v>895</v>
      </c>
      <c r="C8225" t="s">
        <v>17</v>
      </c>
      <c r="D8225" t="s">
        <v>39</v>
      </c>
      <c r="E8225">
        <v>27</v>
      </c>
      <c r="F8225" t="s">
        <v>43</v>
      </c>
      <c r="G8225">
        <v>1</v>
      </c>
      <c r="H8225" s="4">
        <v>77805.66</v>
      </c>
      <c r="I8225" t="s">
        <v>29</v>
      </c>
      <c r="J8225">
        <v>1</v>
      </c>
      <c r="K8225">
        <v>483</v>
      </c>
      <c r="L8225" t="s">
        <v>44</v>
      </c>
      <c r="M8225" t="s">
        <v>21</v>
      </c>
      <c r="N8225" t="s">
        <v>22</v>
      </c>
      <c r="O8225" s="4">
        <v>2101.89</v>
      </c>
      <c r="P8225" t="s">
        <v>28</v>
      </c>
      <c r="Q8225" t="str" cm="1">
        <f t="array" ref="Q8225">_xlfn.IFS(
O8225&lt;50000,"Low Salary (&lt;$50K)",
O8225&lt;90000,"Lower Middle ($50K-$90K)",
O8225&lt;130000,"Middle ($90K-$130K)",
O8225&lt;170000,"Upper Middle ($130K-$170K)",
O8225&gt;=170000,"High Salary (&gt;$170K)"
)</f>
        <v>Low Salary (&lt;$50K)</v>
      </c>
      <c r="R8225" t="str" cm="1">
        <f t="array" ref="R8225">_xlfn.IFS(
G8225&lt;=2,"New Customers (0-2Y)",
G8225&lt;=5,"Growing Customers (3-5Y)",
G8225&lt;=8,"Established Customers (6-8Y)",
G8225&lt;=10,"Loyal Customers (9-10Y)"
)</f>
        <v>New Customers (0-2Y)</v>
      </c>
    </row>
    <row r="8226" spans="1:18" x14ac:dyDescent="0.35">
      <c r="A8226">
        <v>15804937</v>
      </c>
      <c r="B8226" t="s">
        <v>2683</v>
      </c>
      <c r="C8226" t="s">
        <v>17</v>
      </c>
      <c r="D8226" t="s">
        <v>39</v>
      </c>
      <c r="E8226">
        <v>50</v>
      </c>
      <c r="F8226" t="s">
        <v>19</v>
      </c>
      <c r="G8226">
        <v>3</v>
      </c>
      <c r="H8226" s="4">
        <v>0</v>
      </c>
      <c r="I8226" t="s">
        <v>24</v>
      </c>
      <c r="J8226">
        <v>2</v>
      </c>
      <c r="K8226">
        <v>702</v>
      </c>
      <c r="L8226" t="s">
        <v>35</v>
      </c>
      <c r="M8226" t="s">
        <v>27</v>
      </c>
      <c r="N8226" t="s">
        <v>32</v>
      </c>
      <c r="O8226" s="4">
        <v>94949.84</v>
      </c>
      <c r="P8226" t="s">
        <v>28</v>
      </c>
      <c r="Q8226" t="str" cm="1">
        <f t="array" ref="Q8226">_xlfn.IFS(
O8226&lt;50000,"Low Salary (&lt;$50K)",
O8226&lt;90000,"Lower Middle ($50K-$90K)",
O8226&lt;130000,"Middle ($90K-$130K)",
O8226&lt;170000,"Upper Middle ($130K-$170K)",
O8226&gt;=170000,"High Salary (&gt;$170K)"
)</f>
        <v>Middle ($90K-$130K)</v>
      </c>
      <c r="R8226" t="str" cm="1">
        <f t="array" ref="R8226">_xlfn.IFS(
G8226&lt;=2,"New Customers (0-2Y)",
G8226&lt;=5,"Growing Customers (3-5Y)",
G8226&lt;=8,"Established Customers (6-8Y)",
G8226&lt;=10,"Loyal Customers (9-10Y)"
)</f>
        <v>Growing Customers (3-5Y)</v>
      </c>
    </row>
    <row r="8227" spans="1:18" x14ac:dyDescent="0.35">
      <c r="A8227">
        <v>15804142</v>
      </c>
      <c r="B8227" t="s">
        <v>231</v>
      </c>
      <c r="C8227" t="s">
        <v>26</v>
      </c>
      <c r="D8227" t="s">
        <v>18</v>
      </c>
      <c r="E8227">
        <v>57</v>
      </c>
      <c r="F8227" t="s">
        <v>19</v>
      </c>
      <c r="G8227">
        <v>3</v>
      </c>
      <c r="H8227" s="4">
        <v>175575.95</v>
      </c>
      <c r="I8227" t="s">
        <v>33</v>
      </c>
      <c r="J8227">
        <v>2</v>
      </c>
      <c r="K8227">
        <v>670</v>
      </c>
      <c r="L8227" t="s">
        <v>35</v>
      </c>
      <c r="M8227" t="s">
        <v>21</v>
      </c>
      <c r="N8227" t="s">
        <v>32</v>
      </c>
      <c r="O8227" s="4">
        <v>99061.75</v>
      </c>
      <c r="P8227" t="s">
        <v>23</v>
      </c>
      <c r="Q8227" t="str" cm="1">
        <f t="array" ref="Q8227">_xlfn.IFS(
O8227&lt;50000,"Low Salary (&lt;$50K)",
O8227&lt;90000,"Lower Middle ($50K-$90K)",
O8227&lt;130000,"Middle ($90K-$130K)",
O8227&lt;170000,"Upper Middle ($130K-$170K)",
O8227&gt;=170000,"High Salary (&gt;$170K)"
)</f>
        <v>Middle ($90K-$130K)</v>
      </c>
      <c r="R8227" t="str" cm="1">
        <f t="array" ref="R8227">_xlfn.IFS(
G8227&lt;=2,"New Customers (0-2Y)",
G8227&lt;=5,"Growing Customers (3-5Y)",
G8227&lt;=8,"Established Customers (6-8Y)",
G8227&lt;=10,"Loyal Customers (9-10Y)"
)</f>
        <v>Growing Customers (3-5Y)</v>
      </c>
    </row>
    <row r="8228" spans="1:18" x14ac:dyDescent="0.35">
      <c r="A8228">
        <v>15608845</v>
      </c>
      <c r="B8228" t="s">
        <v>659</v>
      </c>
      <c r="C8228" t="s">
        <v>26</v>
      </c>
      <c r="D8228" t="s">
        <v>18</v>
      </c>
      <c r="E8228">
        <v>38</v>
      </c>
      <c r="F8228" t="s">
        <v>19</v>
      </c>
      <c r="G8228">
        <v>3</v>
      </c>
      <c r="H8228" s="4">
        <v>124197.22</v>
      </c>
      <c r="I8228" t="s">
        <v>33</v>
      </c>
      <c r="J8228">
        <v>1</v>
      </c>
      <c r="K8228">
        <v>804</v>
      </c>
      <c r="L8228" t="s">
        <v>37</v>
      </c>
      <c r="M8228" t="s">
        <v>21</v>
      </c>
      <c r="N8228" t="s">
        <v>32</v>
      </c>
      <c r="O8228" s="4">
        <v>74692.06</v>
      </c>
      <c r="P8228" t="s">
        <v>28</v>
      </c>
      <c r="Q8228" t="str" cm="1">
        <f t="array" ref="Q8228">_xlfn.IFS(
O8228&lt;50000,"Low Salary (&lt;$50K)",
O8228&lt;90000,"Lower Middle ($50K-$90K)",
O8228&lt;130000,"Middle ($90K-$130K)",
O8228&lt;170000,"Upper Middle ($130K-$170K)",
O8228&gt;=170000,"High Salary (&gt;$170K)"
)</f>
        <v>Lower Middle ($50K-$90K)</v>
      </c>
      <c r="R8228" t="str" cm="1">
        <f t="array" ref="R8228">_xlfn.IFS(
G8228&lt;=2,"New Customers (0-2Y)",
G8228&lt;=5,"Growing Customers (3-5Y)",
G8228&lt;=8,"Established Customers (6-8Y)",
G8228&lt;=10,"Loyal Customers (9-10Y)"
)</f>
        <v>Growing Customers (3-5Y)</v>
      </c>
    </row>
    <row r="8229" spans="1:18" x14ac:dyDescent="0.35">
      <c r="A8229">
        <v>15702434</v>
      </c>
      <c r="B8229" t="s">
        <v>331</v>
      </c>
      <c r="C8229" t="s">
        <v>17</v>
      </c>
      <c r="D8229" t="s">
        <v>18</v>
      </c>
      <c r="E8229">
        <v>30</v>
      </c>
      <c r="F8229" t="s">
        <v>19</v>
      </c>
      <c r="G8229">
        <v>3</v>
      </c>
      <c r="H8229" s="4">
        <v>0</v>
      </c>
      <c r="I8229" t="s">
        <v>24</v>
      </c>
      <c r="J8229">
        <v>2</v>
      </c>
      <c r="K8229">
        <v>850</v>
      </c>
      <c r="L8229" t="s">
        <v>37</v>
      </c>
      <c r="M8229" t="s">
        <v>21</v>
      </c>
      <c r="N8229" t="s">
        <v>32</v>
      </c>
      <c r="O8229" s="4">
        <v>116692.8</v>
      </c>
      <c r="P8229" t="s">
        <v>28</v>
      </c>
      <c r="Q8229" t="str" cm="1">
        <f t="array" ref="Q8229">_xlfn.IFS(
O8229&lt;50000,"Low Salary (&lt;$50K)",
O8229&lt;90000,"Lower Middle ($50K-$90K)",
O8229&lt;130000,"Middle ($90K-$130K)",
O8229&lt;170000,"Upper Middle ($130K-$170K)",
O8229&gt;=170000,"High Salary (&gt;$170K)"
)</f>
        <v>Middle ($90K-$130K)</v>
      </c>
      <c r="R8229" t="str" cm="1">
        <f t="array" ref="R8229">_xlfn.IFS(
G8229&lt;=2,"New Customers (0-2Y)",
G8229&lt;=5,"Growing Customers (3-5Y)",
G8229&lt;=8,"Established Customers (6-8Y)",
G8229&lt;=10,"Loyal Customers (9-10Y)"
)</f>
        <v>Growing Customers (3-5Y)</v>
      </c>
    </row>
    <row r="8230" spans="1:18" x14ac:dyDescent="0.35">
      <c r="A8230">
        <v>15632609</v>
      </c>
      <c r="B8230" t="s">
        <v>2684</v>
      </c>
      <c r="C8230" t="s">
        <v>17</v>
      </c>
      <c r="D8230" t="s">
        <v>18</v>
      </c>
      <c r="E8230">
        <v>39</v>
      </c>
      <c r="F8230" t="s">
        <v>19</v>
      </c>
      <c r="G8230">
        <v>10</v>
      </c>
      <c r="H8230" s="4">
        <v>160132.75</v>
      </c>
      <c r="I8230" t="s">
        <v>33</v>
      </c>
      <c r="J8230">
        <v>1</v>
      </c>
      <c r="K8230">
        <v>554</v>
      </c>
      <c r="L8230" t="s">
        <v>31</v>
      </c>
      <c r="M8230" t="s">
        <v>21</v>
      </c>
      <c r="N8230" t="s">
        <v>32</v>
      </c>
      <c r="O8230" s="4">
        <v>32824.15</v>
      </c>
      <c r="P8230" t="s">
        <v>28</v>
      </c>
      <c r="Q8230" t="str" cm="1">
        <f t="array" ref="Q8230">_xlfn.IFS(
O8230&lt;50000,"Low Salary (&lt;$50K)",
O8230&lt;90000,"Lower Middle ($50K-$90K)",
O8230&lt;130000,"Middle ($90K-$130K)",
O8230&lt;170000,"Upper Middle ($130K-$170K)",
O8230&gt;=170000,"High Salary (&gt;$170K)"
)</f>
        <v>Low Salary (&lt;$50K)</v>
      </c>
      <c r="R8230" t="str" cm="1">
        <f t="array" ref="R8230">_xlfn.IFS(
G8230&lt;=2,"New Customers (0-2Y)",
G8230&lt;=5,"Growing Customers (3-5Y)",
G8230&lt;=8,"Established Customers (6-8Y)",
G8230&lt;=10,"Loyal Customers (9-10Y)"
)</f>
        <v>Loyal Customers (9-10Y)</v>
      </c>
    </row>
    <row r="8231" spans="1:18" x14ac:dyDescent="0.35">
      <c r="A8231">
        <v>15603550</v>
      </c>
      <c r="B8231" t="s">
        <v>864</v>
      </c>
      <c r="C8231" t="s">
        <v>42</v>
      </c>
      <c r="D8231" t="s">
        <v>18</v>
      </c>
      <c r="E8231">
        <v>37</v>
      </c>
      <c r="F8231" t="s">
        <v>19</v>
      </c>
      <c r="G8231">
        <v>7</v>
      </c>
      <c r="H8231" s="4">
        <v>70258.880000000005</v>
      </c>
      <c r="I8231" t="s">
        <v>29</v>
      </c>
      <c r="J8231">
        <v>2</v>
      </c>
      <c r="K8231">
        <v>588</v>
      </c>
      <c r="L8231" t="s">
        <v>31</v>
      </c>
      <c r="M8231" t="s">
        <v>21</v>
      </c>
      <c r="N8231" t="s">
        <v>32</v>
      </c>
      <c r="O8231" s="4">
        <v>139607.60999999999</v>
      </c>
      <c r="P8231" t="s">
        <v>28</v>
      </c>
      <c r="Q8231" t="str" cm="1">
        <f t="array" ref="Q8231">_xlfn.IFS(
O8231&lt;50000,"Low Salary (&lt;$50K)",
O8231&lt;90000,"Lower Middle ($50K-$90K)",
O8231&lt;130000,"Middle ($90K-$130K)",
O8231&lt;170000,"Upper Middle ($130K-$170K)",
O8231&gt;=170000,"High Salary (&gt;$170K)"
)</f>
        <v>Upper Middle ($130K-$170K)</v>
      </c>
      <c r="R8231" t="str" cm="1">
        <f t="array" ref="R8231">_xlfn.IFS(
G8231&lt;=2,"New Customers (0-2Y)",
G8231&lt;=5,"Growing Customers (3-5Y)",
G8231&lt;=8,"Established Customers (6-8Y)",
G8231&lt;=10,"Loyal Customers (9-10Y)"
)</f>
        <v>Established Customers (6-8Y)</v>
      </c>
    </row>
    <row r="8232" spans="1:18" x14ac:dyDescent="0.35">
      <c r="A8232">
        <v>15755239</v>
      </c>
      <c r="B8232" t="s">
        <v>1700</v>
      </c>
      <c r="C8232" t="s">
        <v>42</v>
      </c>
      <c r="D8232" t="s">
        <v>39</v>
      </c>
      <c r="E8232">
        <v>32</v>
      </c>
      <c r="F8232" t="s">
        <v>19</v>
      </c>
      <c r="G8232">
        <v>4</v>
      </c>
      <c r="H8232" s="4">
        <v>162657.64000000001</v>
      </c>
      <c r="I8232" t="s">
        <v>33</v>
      </c>
      <c r="J8232">
        <v>2</v>
      </c>
      <c r="K8232">
        <v>758</v>
      </c>
      <c r="L8232" t="s">
        <v>35</v>
      </c>
      <c r="M8232" t="s">
        <v>21</v>
      </c>
      <c r="N8232" t="s">
        <v>22</v>
      </c>
      <c r="O8232" s="4">
        <v>115525.13</v>
      </c>
      <c r="P8232" t="s">
        <v>28</v>
      </c>
      <c r="Q8232" t="str" cm="1">
        <f t="array" ref="Q8232">_xlfn.IFS(
O8232&lt;50000,"Low Salary (&lt;$50K)",
O8232&lt;90000,"Lower Middle ($50K-$90K)",
O8232&lt;130000,"Middle ($90K-$130K)",
O8232&lt;170000,"Upper Middle ($130K-$170K)",
O8232&gt;=170000,"High Salary (&gt;$170K)"
)</f>
        <v>Middle ($90K-$130K)</v>
      </c>
      <c r="R8232" t="str" cm="1">
        <f t="array" ref="R8232">_xlfn.IFS(
G8232&lt;=2,"New Customers (0-2Y)",
G8232&lt;=5,"Growing Customers (3-5Y)",
G8232&lt;=8,"Established Customers (6-8Y)",
G8232&lt;=10,"Loyal Customers (9-10Y)"
)</f>
        <v>Growing Customers (3-5Y)</v>
      </c>
    </row>
    <row r="8233" spans="1:18" x14ac:dyDescent="0.35">
      <c r="A8233">
        <v>15670528</v>
      </c>
      <c r="B8233" t="s">
        <v>2685</v>
      </c>
      <c r="C8233" t="s">
        <v>42</v>
      </c>
      <c r="D8233" t="s">
        <v>39</v>
      </c>
      <c r="E8233">
        <v>43</v>
      </c>
      <c r="F8233" t="s">
        <v>19</v>
      </c>
      <c r="G8233">
        <v>0</v>
      </c>
      <c r="H8233" s="4">
        <v>132217.45000000001</v>
      </c>
      <c r="I8233" t="s">
        <v>33</v>
      </c>
      <c r="J8233">
        <v>1</v>
      </c>
      <c r="K8233">
        <v>787</v>
      </c>
      <c r="L8233" t="s">
        <v>37</v>
      </c>
      <c r="M8233" t="s">
        <v>21</v>
      </c>
      <c r="N8233" t="s">
        <v>32</v>
      </c>
      <c r="O8233" s="4">
        <v>20955.03</v>
      </c>
      <c r="P8233" t="s">
        <v>23</v>
      </c>
      <c r="Q8233" t="str" cm="1">
        <f t="array" ref="Q8233">_xlfn.IFS(
O8233&lt;50000,"Low Salary (&lt;$50K)",
O8233&lt;90000,"Lower Middle ($50K-$90K)",
O8233&lt;130000,"Middle ($90K-$130K)",
O8233&lt;170000,"Upper Middle ($130K-$170K)",
O8233&gt;=170000,"High Salary (&gt;$170K)"
)</f>
        <v>Low Salary (&lt;$50K)</v>
      </c>
      <c r="R8233" t="str" cm="1">
        <f t="array" ref="R8233">_xlfn.IFS(
G8233&lt;=2,"New Customers (0-2Y)",
G8233&lt;=5,"Growing Customers (3-5Y)",
G8233&lt;=8,"Established Customers (6-8Y)",
G8233&lt;=10,"Loyal Customers (9-10Y)"
)</f>
        <v>New Customers (0-2Y)</v>
      </c>
    </row>
    <row r="8234" spans="1:18" x14ac:dyDescent="0.35">
      <c r="A8234">
        <v>15732704</v>
      </c>
      <c r="B8234" t="s">
        <v>668</v>
      </c>
      <c r="C8234" t="s">
        <v>26</v>
      </c>
      <c r="D8234" t="s">
        <v>39</v>
      </c>
      <c r="E8234">
        <v>25</v>
      </c>
      <c r="F8234" t="s">
        <v>43</v>
      </c>
      <c r="G8234">
        <v>9</v>
      </c>
      <c r="H8234" s="4">
        <v>148042.97</v>
      </c>
      <c r="I8234" t="s">
        <v>33</v>
      </c>
      <c r="J8234">
        <v>2</v>
      </c>
      <c r="K8234">
        <v>582</v>
      </c>
      <c r="L8234" t="s">
        <v>31</v>
      </c>
      <c r="M8234" t="s">
        <v>21</v>
      </c>
      <c r="N8234" t="s">
        <v>32</v>
      </c>
      <c r="O8234" s="4">
        <v>52341.15</v>
      </c>
      <c r="P8234" t="s">
        <v>28</v>
      </c>
      <c r="Q8234" t="str" cm="1">
        <f t="array" ref="Q8234">_xlfn.IFS(
O8234&lt;50000,"Low Salary (&lt;$50K)",
O8234&lt;90000,"Lower Middle ($50K-$90K)",
O8234&lt;130000,"Middle ($90K-$130K)",
O8234&lt;170000,"Upper Middle ($130K-$170K)",
O8234&gt;=170000,"High Salary (&gt;$170K)"
)</f>
        <v>Lower Middle ($50K-$90K)</v>
      </c>
      <c r="R8234" t="str" cm="1">
        <f t="array" ref="R8234">_xlfn.IFS(
G8234&lt;=2,"New Customers (0-2Y)",
G8234&lt;=5,"Growing Customers (3-5Y)",
G8234&lt;=8,"Established Customers (6-8Y)",
G8234&lt;=10,"Loyal Customers (9-10Y)"
)</f>
        <v>Loyal Customers (9-10Y)</v>
      </c>
    </row>
    <row r="8235" spans="1:18" x14ac:dyDescent="0.35">
      <c r="A8235">
        <v>15589019</v>
      </c>
      <c r="B8235" t="s">
        <v>2686</v>
      </c>
      <c r="C8235" t="s">
        <v>26</v>
      </c>
      <c r="D8235" t="s">
        <v>18</v>
      </c>
      <c r="E8235">
        <v>33</v>
      </c>
      <c r="F8235" t="s">
        <v>19</v>
      </c>
      <c r="G8235">
        <v>4</v>
      </c>
      <c r="H8235" s="4">
        <v>92855.02</v>
      </c>
      <c r="I8235" t="s">
        <v>29</v>
      </c>
      <c r="J8235">
        <v>1</v>
      </c>
      <c r="K8235">
        <v>633</v>
      </c>
      <c r="L8235" t="s">
        <v>20</v>
      </c>
      <c r="M8235" t="s">
        <v>21</v>
      </c>
      <c r="N8235" t="s">
        <v>22</v>
      </c>
      <c r="O8235" s="4">
        <v>159813.18</v>
      </c>
      <c r="P8235" t="s">
        <v>28</v>
      </c>
      <c r="Q8235" t="str" cm="1">
        <f t="array" ref="Q8235">_xlfn.IFS(
O8235&lt;50000,"Low Salary (&lt;$50K)",
O8235&lt;90000,"Lower Middle ($50K-$90K)",
O8235&lt;130000,"Middle ($90K-$130K)",
O8235&lt;170000,"Upper Middle ($130K-$170K)",
O8235&gt;=170000,"High Salary (&gt;$170K)"
)</f>
        <v>Upper Middle ($130K-$170K)</v>
      </c>
      <c r="R8235" t="str" cm="1">
        <f t="array" ref="R8235">_xlfn.IFS(
G8235&lt;=2,"New Customers (0-2Y)",
G8235&lt;=5,"Growing Customers (3-5Y)",
G8235&lt;=8,"Established Customers (6-8Y)",
G8235&lt;=10,"Loyal Customers (9-10Y)"
)</f>
        <v>Growing Customers (3-5Y)</v>
      </c>
    </row>
    <row r="8236" spans="1:18" x14ac:dyDescent="0.35">
      <c r="A8236">
        <v>15677796</v>
      </c>
      <c r="B8236" t="s">
        <v>2625</v>
      </c>
      <c r="C8236" t="s">
        <v>42</v>
      </c>
      <c r="D8236" t="s">
        <v>39</v>
      </c>
      <c r="E8236">
        <v>47</v>
      </c>
      <c r="F8236" t="s">
        <v>19</v>
      </c>
      <c r="G8236">
        <v>9</v>
      </c>
      <c r="H8236" s="4">
        <v>129289.98</v>
      </c>
      <c r="I8236" t="s">
        <v>33</v>
      </c>
      <c r="J8236">
        <v>1</v>
      </c>
      <c r="K8236">
        <v>766</v>
      </c>
      <c r="L8236" t="s">
        <v>35</v>
      </c>
      <c r="M8236" t="s">
        <v>21</v>
      </c>
      <c r="N8236" t="s">
        <v>32</v>
      </c>
      <c r="O8236" s="4">
        <v>169935.46</v>
      </c>
      <c r="P8236" t="s">
        <v>23</v>
      </c>
      <c r="Q8236" t="str" cm="1">
        <f t="array" ref="Q8236">_xlfn.IFS(
O8236&lt;50000,"Low Salary (&lt;$50K)",
O8236&lt;90000,"Lower Middle ($50K-$90K)",
O8236&lt;130000,"Middle ($90K-$130K)",
O8236&lt;170000,"Upper Middle ($130K-$170K)",
O8236&gt;=170000,"High Salary (&gt;$170K)"
)</f>
        <v>Upper Middle ($130K-$170K)</v>
      </c>
      <c r="R8236" t="str" cm="1">
        <f t="array" ref="R8236">_xlfn.IFS(
G8236&lt;=2,"New Customers (0-2Y)",
G8236&lt;=5,"Growing Customers (3-5Y)",
G8236&lt;=8,"Established Customers (6-8Y)",
G8236&lt;=10,"Loyal Customers (9-10Y)"
)</f>
        <v>Loyal Customers (9-10Y)</v>
      </c>
    </row>
    <row r="8237" spans="1:18" x14ac:dyDescent="0.35">
      <c r="A8237">
        <v>15760177</v>
      </c>
      <c r="B8237" t="s">
        <v>516</v>
      </c>
      <c r="C8237" t="s">
        <v>26</v>
      </c>
      <c r="D8237" t="s">
        <v>39</v>
      </c>
      <c r="E8237">
        <v>37</v>
      </c>
      <c r="F8237" t="s">
        <v>19</v>
      </c>
      <c r="G8237">
        <v>9</v>
      </c>
      <c r="H8237" s="4">
        <v>100252.18</v>
      </c>
      <c r="I8237" t="s">
        <v>33</v>
      </c>
      <c r="J8237">
        <v>1</v>
      </c>
      <c r="K8237">
        <v>564</v>
      </c>
      <c r="L8237" t="s">
        <v>31</v>
      </c>
      <c r="M8237" t="s">
        <v>21</v>
      </c>
      <c r="N8237" t="s">
        <v>22</v>
      </c>
      <c r="O8237" s="4">
        <v>146033.51999999999</v>
      </c>
      <c r="P8237" t="s">
        <v>28</v>
      </c>
      <c r="Q8237" t="str" cm="1">
        <f t="array" ref="Q8237">_xlfn.IFS(
O8237&lt;50000,"Low Salary (&lt;$50K)",
O8237&lt;90000,"Lower Middle ($50K-$90K)",
O8237&lt;130000,"Middle ($90K-$130K)",
O8237&lt;170000,"Upper Middle ($130K-$170K)",
O8237&gt;=170000,"High Salary (&gt;$170K)"
)</f>
        <v>Upper Middle ($130K-$170K)</v>
      </c>
      <c r="R8237" t="str" cm="1">
        <f t="array" ref="R8237">_xlfn.IFS(
G8237&lt;=2,"New Customers (0-2Y)",
G8237&lt;=5,"Growing Customers (3-5Y)",
G8237&lt;=8,"Established Customers (6-8Y)",
G8237&lt;=10,"Loyal Customers (9-10Y)"
)</f>
        <v>Loyal Customers (9-10Y)</v>
      </c>
    </row>
    <row r="8238" spans="1:18" x14ac:dyDescent="0.35">
      <c r="A8238">
        <v>15636595</v>
      </c>
      <c r="B8238" t="s">
        <v>2687</v>
      </c>
      <c r="C8238" t="s">
        <v>26</v>
      </c>
      <c r="D8238" t="s">
        <v>39</v>
      </c>
      <c r="E8238">
        <v>37</v>
      </c>
      <c r="F8238" t="s">
        <v>19</v>
      </c>
      <c r="G8238">
        <v>3</v>
      </c>
      <c r="H8238" s="4">
        <v>107592.89</v>
      </c>
      <c r="I8238" t="s">
        <v>33</v>
      </c>
      <c r="J8238">
        <v>2</v>
      </c>
      <c r="K8238">
        <v>602</v>
      </c>
      <c r="L8238" t="s">
        <v>20</v>
      </c>
      <c r="M8238" t="s">
        <v>27</v>
      </c>
      <c r="N8238" t="s">
        <v>22</v>
      </c>
      <c r="O8238" s="4">
        <v>153122.73000000001</v>
      </c>
      <c r="P8238" t="s">
        <v>28</v>
      </c>
      <c r="Q8238" t="str" cm="1">
        <f t="array" ref="Q8238">_xlfn.IFS(
O8238&lt;50000,"Low Salary (&lt;$50K)",
O8238&lt;90000,"Lower Middle ($50K-$90K)",
O8238&lt;130000,"Middle ($90K-$130K)",
O8238&lt;170000,"Upper Middle ($130K-$170K)",
O8238&gt;=170000,"High Salary (&gt;$170K)"
)</f>
        <v>Upper Middle ($130K-$170K)</v>
      </c>
      <c r="R8238" t="str" cm="1">
        <f t="array" ref="R8238">_xlfn.IFS(
G8238&lt;=2,"New Customers (0-2Y)",
G8238&lt;=5,"Growing Customers (3-5Y)",
G8238&lt;=8,"Established Customers (6-8Y)",
G8238&lt;=10,"Loyal Customers (9-10Y)"
)</f>
        <v>Growing Customers (3-5Y)</v>
      </c>
    </row>
    <row r="8239" spans="1:18" x14ac:dyDescent="0.35">
      <c r="A8239">
        <v>15737275</v>
      </c>
      <c r="B8239" t="s">
        <v>902</v>
      </c>
      <c r="C8239" t="s">
        <v>17</v>
      </c>
      <c r="D8239" t="s">
        <v>39</v>
      </c>
      <c r="E8239">
        <v>39</v>
      </c>
      <c r="F8239" t="s">
        <v>19</v>
      </c>
      <c r="G8239">
        <v>3</v>
      </c>
      <c r="H8239" s="4">
        <v>113096.41</v>
      </c>
      <c r="I8239" t="s">
        <v>33</v>
      </c>
      <c r="J8239">
        <v>1</v>
      </c>
      <c r="K8239">
        <v>649</v>
      </c>
      <c r="L8239" t="s">
        <v>20</v>
      </c>
      <c r="M8239" t="s">
        <v>21</v>
      </c>
      <c r="N8239" t="s">
        <v>22</v>
      </c>
      <c r="O8239" s="4">
        <v>60335.24</v>
      </c>
      <c r="P8239" t="s">
        <v>28</v>
      </c>
      <c r="Q8239" t="str" cm="1">
        <f t="array" ref="Q8239">_xlfn.IFS(
O8239&lt;50000,"Low Salary (&lt;$50K)",
O8239&lt;90000,"Lower Middle ($50K-$90K)",
O8239&lt;130000,"Middle ($90K-$130K)",
O8239&lt;170000,"Upper Middle ($130K-$170K)",
O8239&gt;=170000,"High Salary (&gt;$170K)"
)</f>
        <v>Lower Middle ($50K-$90K)</v>
      </c>
      <c r="R8239" t="str" cm="1">
        <f t="array" ref="R8239">_xlfn.IFS(
G8239&lt;=2,"New Customers (0-2Y)",
G8239&lt;=5,"Growing Customers (3-5Y)",
G8239&lt;=8,"Established Customers (6-8Y)",
G8239&lt;=10,"Loyal Customers (9-10Y)"
)</f>
        <v>Growing Customers (3-5Y)</v>
      </c>
    </row>
    <row r="8240" spans="1:18" x14ac:dyDescent="0.35">
      <c r="A8240">
        <v>15672905</v>
      </c>
      <c r="B8240" t="s">
        <v>2688</v>
      </c>
      <c r="C8240" t="s">
        <v>26</v>
      </c>
      <c r="D8240" t="s">
        <v>18</v>
      </c>
      <c r="E8240">
        <v>40</v>
      </c>
      <c r="F8240" t="s">
        <v>19</v>
      </c>
      <c r="G8240">
        <v>7</v>
      </c>
      <c r="H8240" s="4">
        <v>0</v>
      </c>
      <c r="I8240" t="s">
        <v>24</v>
      </c>
      <c r="J8240">
        <v>2</v>
      </c>
      <c r="K8240">
        <v>679</v>
      </c>
      <c r="L8240" t="s">
        <v>35</v>
      </c>
      <c r="M8240" t="s">
        <v>21</v>
      </c>
      <c r="N8240" t="s">
        <v>22</v>
      </c>
      <c r="O8240" s="4">
        <v>163757.29</v>
      </c>
      <c r="P8240" t="s">
        <v>28</v>
      </c>
      <c r="Q8240" t="str" cm="1">
        <f t="array" ref="Q8240">_xlfn.IFS(
O8240&lt;50000,"Low Salary (&lt;$50K)",
O8240&lt;90000,"Lower Middle ($50K-$90K)",
O8240&lt;130000,"Middle ($90K-$130K)",
O8240&lt;170000,"Upper Middle ($130K-$170K)",
O8240&gt;=170000,"High Salary (&gt;$170K)"
)</f>
        <v>Upper Middle ($130K-$170K)</v>
      </c>
      <c r="R8240" t="str" cm="1">
        <f t="array" ref="R8240">_xlfn.IFS(
G8240&lt;=2,"New Customers (0-2Y)",
G8240&lt;=5,"Growing Customers (3-5Y)",
G8240&lt;=8,"Established Customers (6-8Y)",
G8240&lt;=10,"Loyal Customers (9-10Y)"
)</f>
        <v>Established Customers (6-8Y)</v>
      </c>
    </row>
    <row r="8241" spans="1:18" x14ac:dyDescent="0.35">
      <c r="A8241">
        <v>15753955</v>
      </c>
      <c r="B8241" t="s">
        <v>1524</v>
      </c>
      <c r="C8241" t="s">
        <v>26</v>
      </c>
      <c r="D8241" t="s">
        <v>39</v>
      </c>
      <c r="E8241">
        <v>34</v>
      </c>
      <c r="F8241" t="s">
        <v>19</v>
      </c>
      <c r="G8241">
        <v>7</v>
      </c>
      <c r="H8241" s="4">
        <v>149940.04</v>
      </c>
      <c r="I8241" t="s">
        <v>33</v>
      </c>
      <c r="J8241">
        <v>2</v>
      </c>
      <c r="K8241">
        <v>639</v>
      </c>
      <c r="L8241" t="s">
        <v>20</v>
      </c>
      <c r="M8241" t="s">
        <v>27</v>
      </c>
      <c r="N8241" t="s">
        <v>32</v>
      </c>
      <c r="O8241" s="4">
        <v>156648.81</v>
      </c>
      <c r="P8241" t="s">
        <v>28</v>
      </c>
      <c r="Q8241" t="str" cm="1">
        <f t="array" ref="Q8241">_xlfn.IFS(
O8241&lt;50000,"Low Salary (&lt;$50K)",
O8241&lt;90000,"Lower Middle ($50K-$90K)",
O8241&lt;130000,"Middle ($90K-$130K)",
O8241&lt;170000,"Upper Middle ($130K-$170K)",
O8241&gt;=170000,"High Salary (&gt;$170K)"
)</f>
        <v>Upper Middle ($130K-$170K)</v>
      </c>
      <c r="R8241" t="str" cm="1">
        <f t="array" ref="R8241">_xlfn.IFS(
G8241&lt;=2,"New Customers (0-2Y)",
G8241&lt;=5,"Growing Customers (3-5Y)",
G8241&lt;=8,"Established Customers (6-8Y)",
G8241&lt;=10,"Loyal Customers (9-10Y)"
)</f>
        <v>Established Customers (6-8Y)</v>
      </c>
    </row>
    <row r="8242" spans="1:18" x14ac:dyDescent="0.35">
      <c r="A8242">
        <v>15708504</v>
      </c>
      <c r="B8242" t="s">
        <v>1238</v>
      </c>
      <c r="C8242" t="s">
        <v>42</v>
      </c>
      <c r="D8242" t="s">
        <v>39</v>
      </c>
      <c r="E8242">
        <v>50</v>
      </c>
      <c r="F8242" t="s">
        <v>19</v>
      </c>
      <c r="G8242">
        <v>8</v>
      </c>
      <c r="H8242" s="4">
        <v>121438.58</v>
      </c>
      <c r="I8242" t="s">
        <v>33</v>
      </c>
      <c r="J8242">
        <v>1</v>
      </c>
      <c r="K8242">
        <v>790</v>
      </c>
      <c r="L8242" t="s">
        <v>37</v>
      </c>
      <c r="M8242" t="s">
        <v>21</v>
      </c>
      <c r="N8242" t="s">
        <v>22</v>
      </c>
      <c r="O8242" s="4">
        <v>176471.78</v>
      </c>
      <c r="P8242" t="s">
        <v>23</v>
      </c>
      <c r="Q8242" t="str" cm="1">
        <f t="array" ref="Q8242">_xlfn.IFS(
O8242&lt;50000,"Low Salary (&lt;$50K)",
O8242&lt;90000,"Lower Middle ($50K-$90K)",
O8242&lt;130000,"Middle ($90K-$130K)",
O8242&lt;170000,"Upper Middle ($130K-$170K)",
O8242&gt;=170000,"High Salary (&gt;$170K)"
)</f>
        <v>High Salary (&gt;$170K)</v>
      </c>
      <c r="R8242" t="str" cm="1">
        <f t="array" ref="R8242">_xlfn.IFS(
G8242&lt;=2,"New Customers (0-2Y)",
G8242&lt;=5,"Growing Customers (3-5Y)",
G8242&lt;=8,"Established Customers (6-8Y)",
G8242&lt;=10,"Loyal Customers (9-10Y)"
)</f>
        <v>Established Customers (6-8Y)</v>
      </c>
    </row>
    <row r="8243" spans="1:18" x14ac:dyDescent="0.35">
      <c r="A8243">
        <v>15592451</v>
      </c>
      <c r="B8243" t="s">
        <v>516</v>
      </c>
      <c r="C8243" t="s">
        <v>17</v>
      </c>
      <c r="D8243" t="s">
        <v>39</v>
      </c>
      <c r="E8243">
        <v>32</v>
      </c>
      <c r="F8243" t="s">
        <v>19</v>
      </c>
      <c r="G8243">
        <v>9</v>
      </c>
      <c r="H8243" s="4">
        <v>0</v>
      </c>
      <c r="I8243" t="s">
        <v>24</v>
      </c>
      <c r="J8243">
        <v>2</v>
      </c>
      <c r="K8243">
        <v>565</v>
      </c>
      <c r="L8243" t="s">
        <v>31</v>
      </c>
      <c r="M8243" t="s">
        <v>21</v>
      </c>
      <c r="N8243" t="s">
        <v>32</v>
      </c>
      <c r="O8243" s="4">
        <v>5388.3</v>
      </c>
      <c r="P8243" t="s">
        <v>28</v>
      </c>
      <c r="Q8243" t="str" cm="1">
        <f t="array" ref="Q8243">_xlfn.IFS(
O8243&lt;50000,"Low Salary (&lt;$50K)",
O8243&lt;90000,"Lower Middle ($50K-$90K)",
O8243&lt;130000,"Middle ($90K-$130K)",
O8243&lt;170000,"Upper Middle ($130K-$170K)",
O8243&gt;=170000,"High Salary (&gt;$170K)"
)</f>
        <v>Low Salary (&lt;$50K)</v>
      </c>
      <c r="R8243" t="str" cm="1">
        <f t="array" ref="R8243">_xlfn.IFS(
G8243&lt;=2,"New Customers (0-2Y)",
G8243&lt;=5,"Growing Customers (3-5Y)",
G8243&lt;=8,"Established Customers (6-8Y)",
G8243&lt;=10,"Loyal Customers (9-10Y)"
)</f>
        <v>Loyal Customers (9-10Y)</v>
      </c>
    </row>
    <row r="8244" spans="1:18" x14ac:dyDescent="0.35">
      <c r="A8244">
        <v>15790455</v>
      </c>
      <c r="B8244" t="s">
        <v>501</v>
      </c>
      <c r="C8244" t="s">
        <v>17</v>
      </c>
      <c r="D8244" t="s">
        <v>18</v>
      </c>
      <c r="E8244">
        <v>50</v>
      </c>
      <c r="F8244" t="s">
        <v>19</v>
      </c>
      <c r="G8244">
        <v>2</v>
      </c>
      <c r="H8244" s="4">
        <v>0</v>
      </c>
      <c r="I8244" t="s">
        <v>24</v>
      </c>
      <c r="J8244">
        <v>1</v>
      </c>
      <c r="K8244">
        <v>478</v>
      </c>
      <c r="L8244" t="s">
        <v>44</v>
      </c>
      <c r="M8244" t="s">
        <v>27</v>
      </c>
      <c r="N8244" t="s">
        <v>22</v>
      </c>
      <c r="O8244" s="4">
        <v>93332.64</v>
      </c>
      <c r="P8244" t="s">
        <v>23</v>
      </c>
      <c r="Q8244" t="str" cm="1">
        <f t="array" ref="Q8244">_xlfn.IFS(
O8244&lt;50000,"Low Salary (&lt;$50K)",
O8244&lt;90000,"Lower Middle ($50K-$90K)",
O8244&lt;130000,"Middle ($90K-$130K)",
O8244&lt;170000,"Upper Middle ($130K-$170K)",
O8244&gt;=170000,"High Salary (&gt;$170K)"
)</f>
        <v>Middle ($90K-$130K)</v>
      </c>
      <c r="R8244" t="str" cm="1">
        <f t="array" ref="R8244">_xlfn.IFS(
G8244&lt;=2,"New Customers (0-2Y)",
G8244&lt;=5,"Growing Customers (3-5Y)",
G8244&lt;=8,"Established Customers (6-8Y)",
G8244&lt;=10,"Loyal Customers (9-10Y)"
)</f>
        <v>New Customers (0-2Y)</v>
      </c>
    </row>
    <row r="8245" spans="1:18" x14ac:dyDescent="0.35">
      <c r="A8245">
        <v>15572174</v>
      </c>
      <c r="B8245" t="s">
        <v>603</v>
      </c>
      <c r="C8245" t="s">
        <v>17</v>
      </c>
      <c r="D8245" t="s">
        <v>39</v>
      </c>
      <c r="E8245">
        <v>29</v>
      </c>
      <c r="F8245" t="s">
        <v>43</v>
      </c>
      <c r="G8245">
        <v>3</v>
      </c>
      <c r="H8245" s="4">
        <v>148874.01</v>
      </c>
      <c r="I8245" t="s">
        <v>33</v>
      </c>
      <c r="J8245">
        <v>2</v>
      </c>
      <c r="K8245">
        <v>825</v>
      </c>
      <c r="L8245" t="s">
        <v>37</v>
      </c>
      <c r="M8245" t="s">
        <v>27</v>
      </c>
      <c r="N8245" t="s">
        <v>22</v>
      </c>
      <c r="O8245" s="4">
        <v>71192.820000000007</v>
      </c>
      <c r="P8245" t="s">
        <v>28</v>
      </c>
      <c r="Q8245" t="str" cm="1">
        <f t="array" ref="Q8245">_xlfn.IFS(
O8245&lt;50000,"Low Salary (&lt;$50K)",
O8245&lt;90000,"Lower Middle ($50K-$90K)",
O8245&lt;130000,"Middle ($90K-$130K)",
O8245&lt;170000,"Upper Middle ($130K-$170K)",
O8245&gt;=170000,"High Salary (&gt;$170K)"
)</f>
        <v>Lower Middle ($50K-$90K)</v>
      </c>
      <c r="R8245" t="str" cm="1">
        <f t="array" ref="R8245">_xlfn.IFS(
G8245&lt;=2,"New Customers (0-2Y)",
G8245&lt;=5,"Growing Customers (3-5Y)",
G8245&lt;=8,"Established Customers (6-8Y)",
G8245&lt;=10,"Loyal Customers (9-10Y)"
)</f>
        <v>Growing Customers (3-5Y)</v>
      </c>
    </row>
    <row r="8246" spans="1:18" x14ac:dyDescent="0.35">
      <c r="A8246">
        <v>15656330</v>
      </c>
      <c r="B8246" t="s">
        <v>2689</v>
      </c>
      <c r="C8246" t="s">
        <v>26</v>
      </c>
      <c r="D8246" t="s">
        <v>18</v>
      </c>
      <c r="E8246">
        <v>32</v>
      </c>
      <c r="F8246" t="s">
        <v>19</v>
      </c>
      <c r="G8246">
        <v>0</v>
      </c>
      <c r="H8246" s="4">
        <v>68138.37</v>
      </c>
      <c r="I8246" t="s">
        <v>29</v>
      </c>
      <c r="J8246">
        <v>1</v>
      </c>
      <c r="K8246">
        <v>528</v>
      </c>
      <c r="L8246" t="s">
        <v>31</v>
      </c>
      <c r="M8246" t="s">
        <v>21</v>
      </c>
      <c r="N8246" t="s">
        <v>22</v>
      </c>
      <c r="O8246" s="4">
        <v>170309.19</v>
      </c>
      <c r="P8246" t="s">
        <v>28</v>
      </c>
      <c r="Q8246" t="str" cm="1">
        <f t="array" ref="Q8246">_xlfn.IFS(
O8246&lt;50000,"Low Salary (&lt;$50K)",
O8246&lt;90000,"Lower Middle ($50K-$90K)",
O8246&lt;130000,"Middle ($90K-$130K)",
O8246&lt;170000,"Upper Middle ($130K-$170K)",
O8246&gt;=170000,"High Salary (&gt;$170K)"
)</f>
        <v>High Salary (&gt;$170K)</v>
      </c>
      <c r="R8246" t="str" cm="1">
        <f t="array" ref="R8246">_xlfn.IFS(
G8246&lt;=2,"New Customers (0-2Y)",
G8246&lt;=5,"Growing Customers (3-5Y)",
G8246&lt;=8,"Established Customers (6-8Y)",
G8246&lt;=10,"Loyal Customers (9-10Y)"
)</f>
        <v>New Customers (0-2Y)</v>
      </c>
    </row>
    <row r="8247" spans="1:18" x14ac:dyDescent="0.35">
      <c r="A8247">
        <v>15569626</v>
      </c>
      <c r="B8247" t="s">
        <v>233</v>
      </c>
      <c r="C8247" t="s">
        <v>26</v>
      </c>
      <c r="D8247" t="s">
        <v>39</v>
      </c>
      <c r="E8247">
        <v>35</v>
      </c>
      <c r="F8247" t="s">
        <v>19</v>
      </c>
      <c r="G8247">
        <v>5</v>
      </c>
      <c r="H8247" s="4">
        <v>110080.3</v>
      </c>
      <c r="I8247" t="s">
        <v>33</v>
      </c>
      <c r="J8247">
        <v>1</v>
      </c>
      <c r="K8247">
        <v>577</v>
      </c>
      <c r="L8247" t="s">
        <v>31</v>
      </c>
      <c r="M8247" t="s">
        <v>21</v>
      </c>
      <c r="N8247" t="s">
        <v>22</v>
      </c>
      <c r="O8247" s="4">
        <v>109794.31</v>
      </c>
      <c r="P8247" t="s">
        <v>28</v>
      </c>
      <c r="Q8247" t="str" cm="1">
        <f t="array" ref="Q8247">_xlfn.IFS(
O8247&lt;50000,"Low Salary (&lt;$50K)",
O8247&lt;90000,"Lower Middle ($50K-$90K)",
O8247&lt;130000,"Middle ($90K-$130K)",
O8247&lt;170000,"Upper Middle ($130K-$170K)",
O8247&gt;=170000,"High Salary (&gt;$170K)"
)</f>
        <v>Middle ($90K-$130K)</v>
      </c>
      <c r="R8247" t="str" cm="1">
        <f t="array" ref="R8247">_xlfn.IFS(
G8247&lt;=2,"New Customers (0-2Y)",
G8247&lt;=5,"Growing Customers (3-5Y)",
G8247&lt;=8,"Established Customers (6-8Y)",
G8247&lt;=10,"Loyal Customers (9-10Y)"
)</f>
        <v>Growing Customers (3-5Y)</v>
      </c>
    </row>
    <row r="8248" spans="1:18" x14ac:dyDescent="0.35">
      <c r="A8248">
        <v>15608726</v>
      </c>
      <c r="B8248" t="s">
        <v>2690</v>
      </c>
      <c r="C8248" t="s">
        <v>17</v>
      </c>
      <c r="D8248" t="s">
        <v>39</v>
      </c>
      <c r="E8248">
        <v>24</v>
      </c>
      <c r="F8248" t="s">
        <v>43</v>
      </c>
      <c r="G8248">
        <v>7</v>
      </c>
      <c r="H8248" s="4">
        <v>0</v>
      </c>
      <c r="I8248" t="s">
        <v>24</v>
      </c>
      <c r="J8248">
        <v>2</v>
      </c>
      <c r="K8248">
        <v>663</v>
      </c>
      <c r="L8248" t="s">
        <v>35</v>
      </c>
      <c r="M8248" t="s">
        <v>21</v>
      </c>
      <c r="N8248" t="s">
        <v>22</v>
      </c>
      <c r="O8248" s="4">
        <v>166310.82</v>
      </c>
      <c r="P8248" t="s">
        <v>28</v>
      </c>
      <c r="Q8248" t="str" cm="1">
        <f t="array" ref="Q8248">_xlfn.IFS(
O8248&lt;50000,"Low Salary (&lt;$50K)",
O8248&lt;90000,"Lower Middle ($50K-$90K)",
O8248&lt;130000,"Middle ($90K-$130K)",
O8248&lt;170000,"Upper Middle ($130K-$170K)",
O8248&gt;=170000,"High Salary (&gt;$170K)"
)</f>
        <v>Upper Middle ($130K-$170K)</v>
      </c>
      <c r="R8248" t="str" cm="1">
        <f t="array" ref="R8248">_xlfn.IFS(
G8248&lt;=2,"New Customers (0-2Y)",
G8248&lt;=5,"Growing Customers (3-5Y)",
G8248&lt;=8,"Established Customers (6-8Y)",
G8248&lt;=10,"Loyal Customers (9-10Y)"
)</f>
        <v>Established Customers (6-8Y)</v>
      </c>
    </row>
    <row r="8249" spans="1:18" x14ac:dyDescent="0.35">
      <c r="A8249">
        <v>15637366</v>
      </c>
      <c r="B8249" t="s">
        <v>798</v>
      </c>
      <c r="C8249" t="s">
        <v>42</v>
      </c>
      <c r="D8249" t="s">
        <v>18</v>
      </c>
      <c r="E8249">
        <v>25</v>
      </c>
      <c r="F8249" t="s">
        <v>43</v>
      </c>
      <c r="G8249">
        <v>5</v>
      </c>
      <c r="H8249" s="4">
        <v>114268.85</v>
      </c>
      <c r="I8249" t="s">
        <v>33</v>
      </c>
      <c r="J8249">
        <v>2</v>
      </c>
      <c r="K8249">
        <v>505</v>
      </c>
      <c r="L8249" t="s">
        <v>31</v>
      </c>
      <c r="M8249" t="s">
        <v>21</v>
      </c>
      <c r="N8249" t="s">
        <v>22</v>
      </c>
      <c r="O8249" s="4">
        <v>126728.27</v>
      </c>
      <c r="P8249" t="s">
        <v>28</v>
      </c>
      <c r="Q8249" t="str" cm="1">
        <f t="array" ref="Q8249">_xlfn.IFS(
O8249&lt;50000,"Low Salary (&lt;$50K)",
O8249&lt;90000,"Lower Middle ($50K-$90K)",
O8249&lt;130000,"Middle ($90K-$130K)",
O8249&lt;170000,"Upper Middle ($130K-$170K)",
O8249&gt;=170000,"High Salary (&gt;$170K)"
)</f>
        <v>Middle ($90K-$130K)</v>
      </c>
      <c r="R8249" t="str" cm="1">
        <f t="array" ref="R8249">_xlfn.IFS(
G8249&lt;=2,"New Customers (0-2Y)",
G8249&lt;=5,"Growing Customers (3-5Y)",
G8249&lt;=8,"Established Customers (6-8Y)",
G8249&lt;=10,"Loyal Customers (9-10Y)"
)</f>
        <v>Growing Customers (3-5Y)</v>
      </c>
    </row>
    <row r="8250" spans="1:18" x14ac:dyDescent="0.35">
      <c r="A8250">
        <v>15778049</v>
      </c>
      <c r="B8250" t="s">
        <v>1717</v>
      </c>
      <c r="C8250" t="s">
        <v>42</v>
      </c>
      <c r="D8250" t="s">
        <v>39</v>
      </c>
      <c r="E8250">
        <v>29</v>
      </c>
      <c r="F8250" t="s">
        <v>43</v>
      </c>
      <c r="G8250">
        <v>6</v>
      </c>
      <c r="H8250" s="4">
        <v>117412.35</v>
      </c>
      <c r="I8250" t="s">
        <v>33</v>
      </c>
      <c r="J8250">
        <v>1</v>
      </c>
      <c r="K8250">
        <v>633</v>
      </c>
      <c r="L8250" t="s">
        <v>20</v>
      </c>
      <c r="M8250" t="s">
        <v>27</v>
      </c>
      <c r="N8250" t="s">
        <v>32</v>
      </c>
      <c r="O8250" s="4">
        <v>30338.94</v>
      </c>
      <c r="P8250" t="s">
        <v>28</v>
      </c>
      <c r="Q8250" t="str" cm="1">
        <f t="array" ref="Q8250">_xlfn.IFS(
O8250&lt;50000,"Low Salary (&lt;$50K)",
O8250&lt;90000,"Lower Middle ($50K-$90K)",
O8250&lt;130000,"Middle ($90K-$130K)",
O8250&lt;170000,"Upper Middle ($130K-$170K)",
O8250&gt;=170000,"High Salary (&gt;$170K)"
)</f>
        <v>Low Salary (&lt;$50K)</v>
      </c>
      <c r="R8250" t="str" cm="1">
        <f t="array" ref="R8250">_xlfn.IFS(
G8250&lt;=2,"New Customers (0-2Y)",
G8250&lt;=5,"Growing Customers (3-5Y)",
G8250&lt;=8,"Established Customers (6-8Y)",
G8250&lt;=10,"Loyal Customers (9-10Y)"
)</f>
        <v>Established Customers (6-8Y)</v>
      </c>
    </row>
    <row r="8251" spans="1:18" x14ac:dyDescent="0.35">
      <c r="A8251">
        <v>15727421</v>
      </c>
      <c r="B8251" t="s">
        <v>1316</v>
      </c>
      <c r="C8251" t="s">
        <v>17</v>
      </c>
      <c r="D8251" t="s">
        <v>18</v>
      </c>
      <c r="E8251">
        <v>38</v>
      </c>
      <c r="F8251" t="s">
        <v>19</v>
      </c>
      <c r="G8251">
        <v>6</v>
      </c>
      <c r="H8251" s="4">
        <v>0</v>
      </c>
      <c r="I8251" t="s">
        <v>24</v>
      </c>
      <c r="J8251">
        <v>2</v>
      </c>
      <c r="K8251">
        <v>586</v>
      </c>
      <c r="L8251" t="s">
        <v>31</v>
      </c>
      <c r="M8251" t="s">
        <v>21</v>
      </c>
      <c r="N8251" t="s">
        <v>22</v>
      </c>
      <c r="O8251" s="4">
        <v>37935.83</v>
      </c>
      <c r="P8251" t="s">
        <v>28</v>
      </c>
      <c r="Q8251" t="str" cm="1">
        <f t="array" ref="Q8251">_xlfn.IFS(
O8251&lt;50000,"Low Salary (&lt;$50K)",
O8251&lt;90000,"Lower Middle ($50K-$90K)",
O8251&lt;130000,"Middle ($90K-$130K)",
O8251&lt;170000,"Upper Middle ($130K-$170K)",
O8251&gt;=170000,"High Salary (&gt;$170K)"
)</f>
        <v>Low Salary (&lt;$50K)</v>
      </c>
      <c r="R8251" t="str" cm="1">
        <f t="array" ref="R8251">_xlfn.IFS(
G8251&lt;=2,"New Customers (0-2Y)",
G8251&lt;=5,"Growing Customers (3-5Y)",
G8251&lt;=8,"Established Customers (6-8Y)",
G8251&lt;=10,"Loyal Customers (9-10Y)"
)</f>
        <v>Established Customers (6-8Y)</v>
      </c>
    </row>
    <row r="8252" spans="1:18" x14ac:dyDescent="0.35">
      <c r="A8252">
        <v>15688865</v>
      </c>
      <c r="B8252" t="s">
        <v>897</v>
      </c>
      <c r="C8252" t="s">
        <v>17</v>
      </c>
      <c r="D8252" t="s">
        <v>18</v>
      </c>
      <c r="E8252">
        <v>35</v>
      </c>
      <c r="F8252" t="s">
        <v>19</v>
      </c>
      <c r="G8252">
        <v>9</v>
      </c>
      <c r="H8252" s="4">
        <v>0</v>
      </c>
      <c r="I8252" t="s">
        <v>24</v>
      </c>
      <c r="J8252">
        <v>2</v>
      </c>
      <c r="K8252">
        <v>850</v>
      </c>
      <c r="L8252" t="s">
        <v>37</v>
      </c>
      <c r="M8252" t="s">
        <v>27</v>
      </c>
      <c r="N8252" t="s">
        <v>32</v>
      </c>
      <c r="O8252" s="4">
        <v>25329.48</v>
      </c>
      <c r="P8252" t="s">
        <v>28</v>
      </c>
      <c r="Q8252" t="str" cm="1">
        <f t="array" ref="Q8252">_xlfn.IFS(
O8252&lt;50000,"Low Salary (&lt;$50K)",
O8252&lt;90000,"Lower Middle ($50K-$90K)",
O8252&lt;130000,"Middle ($90K-$130K)",
O8252&lt;170000,"Upper Middle ($130K-$170K)",
O8252&gt;=170000,"High Salary (&gt;$170K)"
)</f>
        <v>Low Salary (&lt;$50K)</v>
      </c>
      <c r="R8252" t="str" cm="1">
        <f t="array" ref="R8252">_xlfn.IFS(
G8252&lt;=2,"New Customers (0-2Y)",
G8252&lt;=5,"Growing Customers (3-5Y)",
G8252&lt;=8,"Established Customers (6-8Y)",
G8252&lt;=10,"Loyal Customers (9-10Y)"
)</f>
        <v>Loyal Customers (9-10Y)</v>
      </c>
    </row>
    <row r="8253" spans="1:18" x14ac:dyDescent="0.35">
      <c r="A8253">
        <v>15751032</v>
      </c>
      <c r="B8253" t="s">
        <v>1525</v>
      </c>
      <c r="C8253" t="s">
        <v>42</v>
      </c>
      <c r="D8253" t="s">
        <v>18</v>
      </c>
      <c r="E8253">
        <v>37</v>
      </c>
      <c r="F8253" t="s">
        <v>19</v>
      </c>
      <c r="G8253">
        <v>1</v>
      </c>
      <c r="H8253" s="4">
        <v>35549.81</v>
      </c>
      <c r="I8253" t="s">
        <v>29</v>
      </c>
      <c r="J8253">
        <v>2</v>
      </c>
      <c r="K8253">
        <v>629</v>
      </c>
      <c r="L8253" t="s">
        <v>20</v>
      </c>
      <c r="M8253" t="s">
        <v>27</v>
      </c>
      <c r="N8253" t="s">
        <v>32</v>
      </c>
      <c r="O8253" s="4">
        <v>49676.33</v>
      </c>
      <c r="P8253" t="s">
        <v>28</v>
      </c>
      <c r="Q8253" t="str" cm="1">
        <f t="array" ref="Q8253">_xlfn.IFS(
O8253&lt;50000,"Low Salary (&lt;$50K)",
O8253&lt;90000,"Lower Middle ($50K-$90K)",
O8253&lt;130000,"Middle ($90K-$130K)",
O8253&lt;170000,"Upper Middle ($130K-$170K)",
O8253&gt;=170000,"High Salary (&gt;$170K)"
)</f>
        <v>Low Salary (&lt;$50K)</v>
      </c>
      <c r="R8253" t="str" cm="1">
        <f t="array" ref="R8253">_xlfn.IFS(
G8253&lt;=2,"New Customers (0-2Y)",
G8253&lt;=5,"Growing Customers (3-5Y)",
G8253&lt;=8,"Established Customers (6-8Y)",
G8253&lt;=10,"Loyal Customers (9-10Y)"
)</f>
        <v>New Customers (0-2Y)</v>
      </c>
    </row>
    <row r="8254" spans="1:18" x14ac:dyDescent="0.35">
      <c r="A8254">
        <v>15734737</v>
      </c>
      <c r="B8254" t="s">
        <v>1003</v>
      </c>
      <c r="C8254" t="s">
        <v>17</v>
      </c>
      <c r="D8254" t="s">
        <v>39</v>
      </c>
      <c r="E8254">
        <v>56</v>
      </c>
      <c r="F8254" t="s">
        <v>19</v>
      </c>
      <c r="G8254">
        <v>9</v>
      </c>
      <c r="H8254" s="4">
        <v>0</v>
      </c>
      <c r="I8254" t="s">
        <v>24</v>
      </c>
      <c r="J8254">
        <v>2</v>
      </c>
      <c r="K8254">
        <v>744</v>
      </c>
      <c r="L8254" t="s">
        <v>35</v>
      </c>
      <c r="M8254" t="s">
        <v>21</v>
      </c>
      <c r="N8254" t="s">
        <v>22</v>
      </c>
      <c r="O8254" s="4">
        <v>169498.61</v>
      </c>
      <c r="P8254" t="s">
        <v>28</v>
      </c>
      <c r="Q8254" t="str" cm="1">
        <f t="array" ref="Q8254">_xlfn.IFS(
O8254&lt;50000,"Low Salary (&lt;$50K)",
O8254&lt;90000,"Lower Middle ($50K-$90K)",
O8254&lt;130000,"Middle ($90K-$130K)",
O8254&lt;170000,"Upper Middle ($130K-$170K)",
O8254&gt;=170000,"High Salary (&gt;$170K)"
)</f>
        <v>Upper Middle ($130K-$170K)</v>
      </c>
      <c r="R8254" t="str" cm="1">
        <f t="array" ref="R8254">_xlfn.IFS(
G8254&lt;=2,"New Customers (0-2Y)",
G8254&lt;=5,"Growing Customers (3-5Y)",
G8254&lt;=8,"Established Customers (6-8Y)",
G8254&lt;=10,"Loyal Customers (9-10Y)"
)</f>
        <v>Loyal Customers (9-10Y)</v>
      </c>
    </row>
    <row r="8255" spans="1:18" x14ac:dyDescent="0.35">
      <c r="A8255">
        <v>15746515</v>
      </c>
      <c r="B8255" t="s">
        <v>939</v>
      </c>
      <c r="C8255" t="s">
        <v>17</v>
      </c>
      <c r="D8255" t="s">
        <v>39</v>
      </c>
      <c r="E8255">
        <v>36</v>
      </c>
      <c r="F8255" t="s">
        <v>19</v>
      </c>
      <c r="G8255">
        <v>7</v>
      </c>
      <c r="H8255" s="4">
        <v>136492.92000000001</v>
      </c>
      <c r="I8255" t="s">
        <v>33</v>
      </c>
      <c r="J8255">
        <v>3</v>
      </c>
      <c r="K8255">
        <v>750</v>
      </c>
      <c r="L8255" t="s">
        <v>35</v>
      </c>
      <c r="M8255" t="s">
        <v>21</v>
      </c>
      <c r="N8255" t="s">
        <v>22</v>
      </c>
      <c r="O8255" s="4">
        <v>26500.29</v>
      </c>
      <c r="P8255" t="s">
        <v>23</v>
      </c>
      <c r="Q8255" t="str" cm="1">
        <f t="array" ref="Q8255">_xlfn.IFS(
O8255&lt;50000,"Low Salary (&lt;$50K)",
O8255&lt;90000,"Lower Middle ($50K-$90K)",
O8255&lt;130000,"Middle ($90K-$130K)",
O8255&lt;170000,"Upper Middle ($130K-$170K)",
O8255&gt;=170000,"High Salary (&gt;$170K)"
)</f>
        <v>Low Salary (&lt;$50K)</v>
      </c>
      <c r="R8255" t="str" cm="1">
        <f t="array" ref="R8255">_xlfn.IFS(
G8255&lt;=2,"New Customers (0-2Y)",
G8255&lt;=5,"Growing Customers (3-5Y)",
G8255&lt;=8,"Established Customers (6-8Y)",
G8255&lt;=10,"Loyal Customers (9-10Y)"
)</f>
        <v>Established Customers (6-8Y)</v>
      </c>
    </row>
    <row r="8256" spans="1:18" x14ac:dyDescent="0.35">
      <c r="A8256">
        <v>15664311</v>
      </c>
      <c r="B8256" t="s">
        <v>239</v>
      </c>
      <c r="C8256" t="s">
        <v>42</v>
      </c>
      <c r="D8256" t="s">
        <v>39</v>
      </c>
      <c r="E8256">
        <v>28</v>
      </c>
      <c r="F8256" t="s">
        <v>43</v>
      </c>
      <c r="G8256">
        <v>3</v>
      </c>
      <c r="H8256" s="4">
        <v>123675.69</v>
      </c>
      <c r="I8256" t="s">
        <v>33</v>
      </c>
      <c r="J8256">
        <v>1</v>
      </c>
      <c r="K8256">
        <v>637</v>
      </c>
      <c r="L8256" t="s">
        <v>20</v>
      </c>
      <c r="M8256" t="s">
        <v>21</v>
      </c>
      <c r="N8256" t="s">
        <v>22</v>
      </c>
      <c r="O8256" s="4">
        <v>166458.41</v>
      </c>
      <c r="P8256" t="s">
        <v>28</v>
      </c>
      <c r="Q8256" t="str" cm="1">
        <f t="array" ref="Q8256">_xlfn.IFS(
O8256&lt;50000,"Low Salary (&lt;$50K)",
O8256&lt;90000,"Lower Middle ($50K-$90K)",
O8256&lt;130000,"Middle ($90K-$130K)",
O8256&lt;170000,"Upper Middle ($130K-$170K)",
O8256&gt;=170000,"High Salary (&gt;$170K)"
)</f>
        <v>Upper Middle ($130K-$170K)</v>
      </c>
      <c r="R8256" t="str" cm="1">
        <f t="array" ref="R8256">_xlfn.IFS(
G8256&lt;=2,"New Customers (0-2Y)",
G8256&lt;=5,"Growing Customers (3-5Y)",
G8256&lt;=8,"Established Customers (6-8Y)",
G8256&lt;=10,"Loyal Customers (9-10Y)"
)</f>
        <v>Growing Customers (3-5Y)</v>
      </c>
    </row>
    <row r="8257" spans="1:18" x14ac:dyDescent="0.35">
      <c r="A8257">
        <v>15708139</v>
      </c>
      <c r="B8257" t="s">
        <v>340</v>
      </c>
      <c r="C8257" t="s">
        <v>17</v>
      </c>
      <c r="D8257" t="s">
        <v>18</v>
      </c>
      <c r="E8257">
        <v>40</v>
      </c>
      <c r="F8257" t="s">
        <v>19</v>
      </c>
      <c r="G8257">
        <v>1</v>
      </c>
      <c r="H8257" s="4">
        <v>139532.34</v>
      </c>
      <c r="I8257" t="s">
        <v>33</v>
      </c>
      <c r="J8257">
        <v>1</v>
      </c>
      <c r="K8257">
        <v>575</v>
      </c>
      <c r="L8257" t="s">
        <v>31</v>
      </c>
      <c r="M8257" t="s">
        <v>21</v>
      </c>
      <c r="N8257" t="s">
        <v>32</v>
      </c>
      <c r="O8257" s="4">
        <v>181294.39</v>
      </c>
      <c r="P8257" t="s">
        <v>28</v>
      </c>
      <c r="Q8257" t="str" cm="1">
        <f t="array" ref="Q8257">_xlfn.IFS(
O8257&lt;50000,"Low Salary (&lt;$50K)",
O8257&lt;90000,"Lower Middle ($50K-$90K)",
O8257&lt;130000,"Middle ($90K-$130K)",
O8257&lt;170000,"Upper Middle ($130K-$170K)",
O8257&gt;=170000,"High Salary (&gt;$170K)"
)</f>
        <v>High Salary (&gt;$170K)</v>
      </c>
      <c r="R8257" t="str" cm="1">
        <f t="array" ref="R8257">_xlfn.IFS(
G8257&lt;=2,"New Customers (0-2Y)",
G8257&lt;=5,"Growing Customers (3-5Y)",
G8257&lt;=8,"Established Customers (6-8Y)",
G8257&lt;=10,"Loyal Customers (9-10Y)"
)</f>
        <v>New Customers (0-2Y)</v>
      </c>
    </row>
    <row r="8258" spans="1:18" x14ac:dyDescent="0.35">
      <c r="A8258">
        <v>15768574</v>
      </c>
      <c r="B8258" t="s">
        <v>557</v>
      </c>
      <c r="C8258" t="s">
        <v>26</v>
      </c>
      <c r="D8258" t="s">
        <v>39</v>
      </c>
      <c r="E8258">
        <v>58</v>
      </c>
      <c r="F8258" t="s">
        <v>19</v>
      </c>
      <c r="G8258">
        <v>1</v>
      </c>
      <c r="H8258" s="4">
        <v>178713.98</v>
      </c>
      <c r="I8258" t="s">
        <v>33</v>
      </c>
      <c r="J8258">
        <v>1</v>
      </c>
      <c r="K8258">
        <v>671</v>
      </c>
      <c r="L8258" t="s">
        <v>35</v>
      </c>
      <c r="M8258" t="s">
        <v>21</v>
      </c>
      <c r="N8258" t="s">
        <v>22</v>
      </c>
      <c r="O8258" s="4">
        <v>21768.21</v>
      </c>
      <c r="P8258" t="s">
        <v>28</v>
      </c>
      <c r="Q8258" t="str" cm="1">
        <f t="array" ref="Q8258">_xlfn.IFS(
O8258&lt;50000,"Low Salary (&lt;$50K)",
O8258&lt;90000,"Lower Middle ($50K-$90K)",
O8258&lt;130000,"Middle ($90K-$130K)",
O8258&lt;170000,"Upper Middle ($130K-$170K)",
O8258&gt;=170000,"High Salary (&gt;$170K)"
)</f>
        <v>Low Salary (&lt;$50K)</v>
      </c>
      <c r="R8258" t="str" cm="1">
        <f t="array" ref="R8258">_xlfn.IFS(
G8258&lt;=2,"New Customers (0-2Y)",
G8258&lt;=5,"Growing Customers (3-5Y)",
G8258&lt;=8,"Established Customers (6-8Y)",
G8258&lt;=10,"Loyal Customers (9-10Y)"
)</f>
        <v>New Customers (0-2Y)</v>
      </c>
    </row>
    <row r="8259" spans="1:18" x14ac:dyDescent="0.35">
      <c r="A8259">
        <v>15738018</v>
      </c>
      <c r="B8259" t="s">
        <v>256</v>
      </c>
      <c r="C8259" t="s">
        <v>17</v>
      </c>
      <c r="D8259" t="s">
        <v>39</v>
      </c>
      <c r="E8259">
        <v>40</v>
      </c>
      <c r="F8259" t="s">
        <v>19</v>
      </c>
      <c r="G8259">
        <v>5</v>
      </c>
      <c r="H8259" s="4">
        <v>0</v>
      </c>
      <c r="I8259" t="s">
        <v>24</v>
      </c>
      <c r="J8259">
        <v>2</v>
      </c>
      <c r="K8259">
        <v>571</v>
      </c>
      <c r="L8259" t="s">
        <v>31</v>
      </c>
      <c r="M8259" t="s">
        <v>27</v>
      </c>
      <c r="N8259" t="s">
        <v>32</v>
      </c>
      <c r="O8259" s="4">
        <v>72849.289999999994</v>
      </c>
      <c r="P8259" t="s">
        <v>28</v>
      </c>
      <c r="Q8259" t="str" cm="1">
        <f t="array" ref="Q8259">_xlfn.IFS(
O8259&lt;50000,"Low Salary (&lt;$50K)",
O8259&lt;90000,"Lower Middle ($50K-$90K)",
O8259&lt;130000,"Middle ($90K-$130K)",
O8259&lt;170000,"Upper Middle ($130K-$170K)",
O8259&gt;=170000,"High Salary (&gt;$170K)"
)</f>
        <v>Lower Middle ($50K-$90K)</v>
      </c>
      <c r="R8259" t="str" cm="1">
        <f t="array" ref="R8259">_xlfn.IFS(
G8259&lt;=2,"New Customers (0-2Y)",
G8259&lt;=5,"Growing Customers (3-5Y)",
G8259&lt;=8,"Established Customers (6-8Y)",
G8259&lt;=10,"Loyal Customers (9-10Y)"
)</f>
        <v>Growing Customers (3-5Y)</v>
      </c>
    </row>
    <row r="8260" spans="1:18" x14ac:dyDescent="0.35">
      <c r="A8260">
        <v>15699753</v>
      </c>
      <c r="B8260" t="s">
        <v>1243</v>
      </c>
      <c r="C8260" t="s">
        <v>17</v>
      </c>
      <c r="D8260" t="s">
        <v>39</v>
      </c>
      <c r="E8260">
        <v>41</v>
      </c>
      <c r="F8260" t="s">
        <v>19</v>
      </c>
      <c r="G8260">
        <v>1</v>
      </c>
      <c r="H8260" s="4">
        <v>89086.31</v>
      </c>
      <c r="I8260" t="s">
        <v>29</v>
      </c>
      <c r="J8260">
        <v>1</v>
      </c>
      <c r="K8260">
        <v>590</v>
      </c>
      <c r="L8260" t="s">
        <v>31</v>
      </c>
      <c r="M8260" t="s">
        <v>21</v>
      </c>
      <c r="N8260" t="s">
        <v>32</v>
      </c>
      <c r="O8260" s="4">
        <v>24499.97</v>
      </c>
      <c r="P8260" t="s">
        <v>28</v>
      </c>
      <c r="Q8260" t="str" cm="1">
        <f t="array" ref="Q8260">_xlfn.IFS(
O8260&lt;50000,"Low Salary (&lt;$50K)",
O8260&lt;90000,"Lower Middle ($50K-$90K)",
O8260&lt;130000,"Middle ($90K-$130K)",
O8260&lt;170000,"Upper Middle ($130K-$170K)",
O8260&gt;=170000,"High Salary (&gt;$170K)"
)</f>
        <v>Low Salary (&lt;$50K)</v>
      </c>
      <c r="R8260" t="str" cm="1">
        <f t="array" ref="R8260">_xlfn.IFS(
G8260&lt;=2,"New Customers (0-2Y)",
G8260&lt;=5,"Growing Customers (3-5Y)",
G8260&lt;=8,"Established Customers (6-8Y)",
G8260&lt;=10,"Loyal Customers (9-10Y)"
)</f>
        <v>New Customers (0-2Y)</v>
      </c>
    </row>
    <row r="8261" spans="1:18" x14ac:dyDescent="0.35">
      <c r="A8261">
        <v>15703199</v>
      </c>
      <c r="B8261" t="s">
        <v>1091</v>
      </c>
      <c r="C8261" t="s">
        <v>26</v>
      </c>
      <c r="D8261" t="s">
        <v>39</v>
      </c>
      <c r="E8261">
        <v>38</v>
      </c>
      <c r="F8261" t="s">
        <v>19</v>
      </c>
      <c r="G8261">
        <v>3</v>
      </c>
      <c r="H8261" s="4">
        <v>96143.47</v>
      </c>
      <c r="I8261" t="s">
        <v>29</v>
      </c>
      <c r="J8261">
        <v>1</v>
      </c>
      <c r="K8261">
        <v>619</v>
      </c>
      <c r="L8261" t="s">
        <v>20</v>
      </c>
      <c r="M8261" t="s">
        <v>27</v>
      </c>
      <c r="N8261" t="s">
        <v>32</v>
      </c>
      <c r="O8261" s="4">
        <v>98994.92</v>
      </c>
      <c r="P8261" t="s">
        <v>28</v>
      </c>
      <c r="Q8261" t="str" cm="1">
        <f t="array" ref="Q8261">_xlfn.IFS(
O8261&lt;50000,"Low Salary (&lt;$50K)",
O8261&lt;90000,"Lower Middle ($50K-$90K)",
O8261&lt;130000,"Middle ($90K-$130K)",
O8261&lt;170000,"Upper Middle ($130K-$170K)",
O8261&gt;=170000,"High Salary (&gt;$170K)"
)</f>
        <v>Middle ($90K-$130K)</v>
      </c>
      <c r="R8261" t="str" cm="1">
        <f t="array" ref="R8261">_xlfn.IFS(
G8261&lt;=2,"New Customers (0-2Y)",
G8261&lt;=5,"Growing Customers (3-5Y)",
G8261&lt;=8,"Established Customers (6-8Y)",
G8261&lt;=10,"Loyal Customers (9-10Y)"
)</f>
        <v>Growing Customers (3-5Y)</v>
      </c>
    </row>
    <row r="8262" spans="1:18" x14ac:dyDescent="0.35">
      <c r="A8262">
        <v>15627830</v>
      </c>
      <c r="B8262" t="s">
        <v>642</v>
      </c>
      <c r="C8262" t="s">
        <v>42</v>
      </c>
      <c r="D8262" t="s">
        <v>18</v>
      </c>
      <c r="E8262">
        <v>30</v>
      </c>
      <c r="F8262" t="s">
        <v>19</v>
      </c>
      <c r="G8262">
        <v>5</v>
      </c>
      <c r="H8262" s="4">
        <v>32197.64</v>
      </c>
      <c r="I8262" t="s">
        <v>29</v>
      </c>
      <c r="J8262">
        <v>1</v>
      </c>
      <c r="K8262">
        <v>640</v>
      </c>
      <c r="L8262" t="s">
        <v>20</v>
      </c>
      <c r="M8262" t="s">
        <v>27</v>
      </c>
      <c r="N8262" t="s">
        <v>22</v>
      </c>
      <c r="O8262" s="4">
        <v>141446.01</v>
      </c>
      <c r="P8262" t="s">
        <v>28</v>
      </c>
      <c r="Q8262" t="str" cm="1">
        <f t="array" ref="Q8262">_xlfn.IFS(
O8262&lt;50000,"Low Salary (&lt;$50K)",
O8262&lt;90000,"Lower Middle ($50K-$90K)",
O8262&lt;130000,"Middle ($90K-$130K)",
O8262&lt;170000,"Upper Middle ($130K-$170K)",
O8262&gt;=170000,"High Salary (&gt;$170K)"
)</f>
        <v>Upper Middle ($130K-$170K)</v>
      </c>
      <c r="R8262" t="str" cm="1">
        <f t="array" ref="R8262">_xlfn.IFS(
G8262&lt;=2,"New Customers (0-2Y)",
G8262&lt;=5,"Growing Customers (3-5Y)",
G8262&lt;=8,"Established Customers (6-8Y)",
G8262&lt;=10,"Loyal Customers (9-10Y)"
)</f>
        <v>Growing Customers (3-5Y)</v>
      </c>
    </row>
    <row r="8263" spans="1:18" x14ac:dyDescent="0.35">
      <c r="A8263">
        <v>15570855</v>
      </c>
      <c r="B8263" t="s">
        <v>117</v>
      </c>
      <c r="C8263" t="s">
        <v>17</v>
      </c>
      <c r="D8263" t="s">
        <v>39</v>
      </c>
      <c r="E8263">
        <v>38</v>
      </c>
      <c r="F8263" t="s">
        <v>19</v>
      </c>
      <c r="G8263">
        <v>7</v>
      </c>
      <c r="H8263" s="4">
        <v>0</v>
      </c>
      <c r="I8263" t="s">
        <v>24</v>
      </c>
      <c r="J8263">
        <v>2</v>
      </c>
      <c r="K8263">
        <v>670</v>
      </c>
      <c r="L8263" t="s">
        <v>35</v>
      </c>
      <c r="M8263" t="s">
        <v>21</v>
      </c>
      <c r="N8263" t="s">
        <v>22</v>
      </c>
      <c r="O8263" s="4">
        <v>77864.41</v>
      </c>
      <c r="P8263" t="s">
        <v>28</v>
      </c>
      <c r="Q8263" t="str" cm="1">
        <f t="array" ref="Q8263">_xlfn.IFS(
O8263&lt;50000,"Low Salary (&lt;$50K)",
O8263&lt;90000,"Lower Middle ($50K-$90K)",
O8263&lt;130000,"Middle ($90K-$130K)",
O8263&lt;170000,"Upper Middle ($130K-$170K)",
O8263&gt;=170000,"High Salary (&gt;$170K)"
)</f>
        <v>Lower Middle ($50K-$90K)</v>
      </c>
      <c r="R8263" t="str" cm="1">
        <f t="array" ref="R8263">_xlfn.IFS(
G8263&lt;=2,"New Customers (0-2Y)",
G8263&lt;=5,"Growing Customers (3-5Y)",
G8263&lt;=8,"Established Customers (6-8Y)",
G8263&lt;=10,"Loyal Customers (9-10Y)"
)</f>
        <v>Established Customers (6-8Y)</v>
      </c>
    </row>
    <row r="8264" spans="1:18" x14ac:dyDescent="0.35">
      <c r="A8264">
        <v>15772503</v>
      </c>
      <c r="B8264" t="s">
        <v>439</v>
      </c>
      <c r="C8264" t="s">
        <v>17</v>
      </c>
      <c r="D8264" t="s">
        <v>18</v>
      </c>
      <c r="E8264">
        <v>33</v>
      </c>
      <c r="F8264" t="s">
        <v>19</v>
      </c>
      <c r="G8264">
        <v>4</v>
      </c>
      <c r="H8264" s="4">
        <v>0</v>
      </c>
      <c r="I8264" t="s">
        <v>24</v>
      </c>
      <c r="J8264">
        <v>2</v>
      </c>
      <c r="K8264">
        <v>737</v>
      </c>
      <c r="L8264" t="s">
        <v>35</v>
      </c>
      <c r="M8264" t="s">
        <v>21</v>
      </c>
      <c r="N8264" t="s">
        <v>32</v>
      </c>
      <c r="O8264" s="4">
        <v>115115.32</v>
      </c>
      <c r="P8264" t="s">
        <v>28</v>
      </c>
      <c r="Q8264" t="str" cm="1">
        <f t="array" ref="Q8264">_xlfn.IFS(
O8264&lt;50000,"Low Salary (&lt;$50K)",
O8264&lt;90000,"Lower Middle ($50K-$90K)",
O8264&lt;130000,"Middle ($90K-$130K)",
O8264&lt;170000,"Upper Middle ($130K-$170K)",
O8264&gt;=170000,"High Salary (&gt;$170K)"
)</f>
        <v>Middle ($90K-$130K)</v>
      </c>
      <c r="R8264" t="str" cm="1">
        <f t="array" ref="R8264">_xlfn.IFS(
G8264&lt;=2,"New Customers (0-2Y)",
G8264&lt;=5,"Growing Customers (3-5Y)",
G8264&lt;=8,"Established Customers (6-8Y)",
G8264&lt;=10,"Loyal Customers (9-10Y)"
)</f>
        <v>Growing Customers (3-5Y)</v>
      </c>
    </row>
    <row r="8265" spans="1:18" x14ac:dyDescent="0.35">
      <c r="A8265">
        <v>15584453</v>
      </c>
      <c r="B8265" t="s">
        <v>2691</v>
      </c>
      <c r="C8265" t="s">
        <v>26</v>
      </c>
      <c r="D8265" t="s">
        <v>39</v>
      </c>
      <c r="E8265">
        <v>32</v>
      </c>
      <c r="F8265" t="s">
        <v>19</v>
      </c>
      <c r="G8265">
        <v>10</v>
      </c>
      <c r="H8265" s="4">
        <v>0</v>
      </c>
      <c r="I8265" t="s">
        <v>24</v>
      </c>
      <c r="J8265">
        <v>2</v>
      </c>
      <c r="K8265">
        <v>555</v>
      </c>
      <c r="L8265" t="s">
        <v>31</v>
      </c>
      <c r="M8265" t="s">
        <v>27</v>
      </c>
      <c r="N8265" t="s">
        <v>22</v>
      </c>
      <c r="O8265" s="4">
        <v>168605.96</v>
      </c>
      <c r="P8265" t="s">
        <v>28</v>
      </c>
      <c r="Q8265" t="str" cm="1">
        <f t="array" ref="Q8265">_xlfn.IFS(
O8265&lt;50000,"Low Salary (&lt;$50K)",
O8265&lt;90000,"Lower Middle ($50K-$90K)",
O8265&lt;130000,"Middle ($90K-$130K)",
O8265&lt;170000,"Upper Middle ($130K-$170K)",
O8265&gt;=170000,"High Salary (&gt;$170K)"
)</f>
        <v>Upper Middle ($130K-$170K)</v>
      </c>
      <c r="R8265" t="str" cm="1">
        <f t="array" ref="R8265">_xlfn.IFS(
G8265&lt;=2,"New Customers (0-2Y)",
G8265&lt;=5,"Growing Customers (3-5Y)",
G8265&lt;=8,"Established Customers (6-8Y)",
G8265&lt;=10,"Loyal Customers (9-10Y)"
)</f>
        <v>Loyal Customers (9-10Y)</v>
      </c>
    </row>
    <row r="8266" spans="1:18" x14ac:dyDescent="0.35">
      <c r="A8266">
        <v>15710111</v>
      </c>
      <c r="B8266" t="s">
        <v>97</v>
      </c>
      <c r="C8266" t="s">
        <v>17</v>
      </c>
      <c r="D8266" t="s">
        <v>39</v>
      </c>
      <c r="E8266">
        <v>33</v>
      </c>
      <c r="F8266" t="s">
        <v>19</v>
      </c>
      <c r="G8266">
        <v>6</v>
      </c>
      <c r="H8266" s="4">
        <v>0</v>
      </c>
      <c r="I8266" t="s">
        <v>24</v>
      </c>
      <c r="J8266">
        <v>2</v>
      </c>
      <c r="K8266">
        <v>742</v>
      </c>
      <c r="L8266" t="s">
        <v>35</v>
      </c>
      <c r="M8266" t="s">
        <v>27</v>
      </c>
      <c r="N8266" t="s">
        <v>32</v>
      </c>
      <c r="O8266" s="4">
        <v>38550.400000000001</v>
      </c>
      <c r="P8266" t="s">
        <v>28</v>
      </c>
      <c r="Q8266" t="str" cm="1">
        <f t="array" ref="Q8266">_xlfn.IFS(
O8266&lt;50000,"Low Salary (&lt;$50K)",
O8266&lt;90000,"Lower Middle ($50K-$90K)",
O8266&lt;130000,"Middle ($90K-$130K)",
O8266&lt;170000,"Upper Middle ($130K-$170K)",
O8266&gt;=170000,"High Salary (&gt;$170K)"
)</f>
        <v>Low Salary (&lt;$50K)</v>
      </c>
      <c r="R8266" t="str" cm="1">
        <f t="array" ref="R8266">_xlfn.IFS(
G8266&lt;=2,"New Customers (0-2Y)",
G8266&lt;=5,"Growing Customers (3-5Y)",
G8266&lt;=8,"Established Customers (6-8Y)",
G8266&lt;=10,"Loyal Customers (9-10Y)"
)</f>
        <v>Established Customers (6-8Y)</v>
      </c>
    </row>
    <row r="8267" spans="1:18" x14ac:dyDescent="0.35">
      <c r="A8267">
        <v>15618562</v>
      </c>
      <c r="B8267" t="s">
        <v>2128</v>
      </c>
      <c r="C8267" t="s">
        <v>42</v>
      </c>
      <c r="D8267" t="s">
        <v>18</v>
      </c>
      <c r="E8267">
        <v>40</v>
      </c>
      <c r="F8267" t="s">
        <v>19</v>
      </c>
      <c r="G8267">
        <v>0</v>
      </c>
      <c r="H8267" s="4">
        <v>140306.38</v>
      </c>
      <c r="I8267" t="s">
        <v>33</v>
      </c>
      <c r="J8267">
        <v>1</v>
      </c>
      <c r="K8267">
        <v>618</v>
      </c>
      <c r="L8267" t="s">
        <v>20</v>
      </c>
      <c r="M8267" t="s">
        <v>21</v>
      </c>
      <c r="N8267" t="s">
        <v>32</v>
      </c>
      <c r="O8267" s="4">
        <v>160618.60999999999</v>
      </c>
      <c r="P8267" t="s">
        <v>23</v>
      </c>
      <c r="Q8267" t="str" cm="1">
        <f t="array" ref="Q8267">_xlfn.IFS(
O8267&lt;50000,"Low Salary (&lt;$50K)",
O8267&lt;90000,"Lower Middle ($50K-$90K)",
O8267&lt;130000,"Middle ($90K-$130K)",
O8267&lt;170000,"Upper Middle ($130K-$170K)",
O8267&gt;=170000,"High Salary (&gt;$170K)"
)</f>
        <v>Upper Middle ($130K-$170K)</v>
      </c>
      <c r="R8267" t="str" cm="1">
        <f t="array" ref="R8267">_xlfn.IFS(
G8267&lt;=2,"New Customers (0-2Y)",
G8267&lt;=5,"Growing Customers (3-5Y)",
G8267&lt;=8,"Established Customers (6-8Y)",
G8267&lt;=10,"Loyal Customers (9-10Y)"
)</f>
        <v>New Customers (0-2Y)</v>
      </c>
    </row>
    <row r="8268" spans="1:18" x14ac:dyDescent="0.35">
      <c r="A8268">
        <v>15706764</v>
      </c>
      <c r="B8268" t="s">
        <v>766</v>
      </c>
      <c r="C8268" t="s">
        <v>17</v>
      </c>
      <c r="D8268" t="s">
        <v>18</v>
      </c>
      <c r="E8268">
        <v>35</v>
      </c>
      <c r="F8268" t="s">
        <v>19</v>
      </c>
      <c r="G8268">
        <v>1</v>
      </c>
      <c r="H8268" s="4">
        <v>0</v>
      </c>
      <c r="I8268" t="s">
        <v>24</v>
      </c>
      <c r="J8268">
        <v>2</v>
      </c>
      <c r="K8268">
        <v>560</v>
      </c>
      <c r="L8268" t="s">
        <v>31</v>
      </c>
      <c r="M8268" t="s">
        <v>21</v>
      </c>
      <c r="N8268" t="s">
        <v>32</v>
      </c>
      <c r="O8268" s="4">
        <v>3701.63</v>
      </c>
      <c r="P8268" t="s">
        <v>28</v>
      </c>
      <c r="Q8268" t="str" cm="1">
        <f t="array" ref="Q8268">_xlfn.IFS(
O8268&lt;50000,"Low Salary (&lt;$50K)",
O8268&lt;90000,"Lower Middle ($50K-$90K)",
O8268&lt;130000,"Middle ($90K-$130K)",
O8268&lt;170000,"Upper Middle ($130K-$170K)",
O8268&gt;=170000,"High Salary (&gt;$170K)"
)</f>
        <v>Low Salary (&lt;$50K)</v>
      </c>
      <c r="R8268" t="str" cm="1">
        <f t="array" ref="R8268">_xlfn.IFS(
G8268&lt;=2,"New Customers (0-2Y)",
G8268&lt;=5,"Growing Customers (3-5Y)",
G8268&lt;=8,"Established Customers (6-8Y)",
G8268&lt;=10,"Loyal Customers (9-10Y)"
)</f>
        <v>New Customers (0-2Y)</v>
      </c>
    </row>
    <row r="8269" spans="1:18" x14ac:dyDescent="0.35">
      <c r="A8269">
        <v>15798737</v>
      </c>
      <c r="B8269" t="s">
        <v>1507</v>
      </c>
      <c r="C8269" t="s">
        <v>17</v>
      </c>
      <c r="D8269" t="s">
        <v>39</v>
      </c>
      <c r="E8269">
        <v>38</v>
      </c>
      <c r="F8269" t="s">
        <v>19</v>
      </c>
      <c r="G8269">
        <v>8</v>
      </c>
      <c r="H8269" s="4">
        <v>0</v>
      </c>
      <c r="I8269" t="s">
        <v>24</v>
      </c>
      <c r="J8269">
        <v>2</v>
      </c>
      <c r="K8269">
        <v>654</v>
      </c>
      <c r="L8269" t="s">
        <v>20</v>
      </c>
      <c r="M8269" t="s">
        <v>21</v>
      </c>
      <c r="N8269" t="s">
        <v>32</v>
      </c>
      <c r="O8269" s="4">
        <v>88659.44</v>
      </c>
      <c r="P8269" t="s">
        <v>28</v>
      </c>
      <c r="Q8269" t="str" cm="1">
        <f t="array" ref="Q8269">_xlfn.IFS(
O8269&lt;50000,"Low Salary (&lt;$50K)",
O8269&lt;90000,"Lower Middle ($50K-$90K)",
O8269&lt;130000,"Middle ($90K-$130K)",
O8269&lt;170000,"Upper Middle ($130K-$170K)",
O8269&gt;=170000,"High Salary (&gt;$170K)"
)</f>
        <v>Lower Middle ($50K-$90K)</v>
      </c>
      <c r="R8269" t="str" cm="1">
        <f t="array" ref="R8269">_xlfn.IFS(
G8269&lt;=2,"New Customers (0-2Y)",
G8269&lt;=5,"Growing Customers (3-5Y)",
G8269&lt;=8,"Established Customers (6-8Y)",
G8269&lt;=10,"Loyal Customers (9-10Y)"
)</f>
        <v>Established Customers (6-8Y)</v>
      </c>
    </row>
    <row r="8270" spans="1:18" x14ac:dyDescent="0.35">
      <c r="A8270">
        <v>15712608</v>
      </c>
      <c r="B8270" t="s">
        <v>1264</v>
      </c>
      <c r="C8270" t="s">
        <v>42</v>
      </c>
      <c r="D8270" t="s">
        <v>18</v>
      </c>
      <c r="E8270">
        <v>42</v>
      </c>
      <c r="F8270" t="s">
        <v>19</v>
      </c>
      <c r="G8270">
        <v>2</v>
      </c>
      <c r="H8270" s="4">
        <v>74483.97</v>
      </c>
      <c r="I8270" t="s">
        <v>29</v>
      </c>
      <c r="J8270">
        <v>2</v>
      </c>
      <c r="K8270">
        <v>787</v>
      </c>
      <c r="L8270" t="s">
        <v>37</v>
      </c>
      <c r="M8270" t="s">
        <v>27</v>
      </c>
      <c r="N8270" t="s">
        <v>22</v>
      </c>
      <c r="O8270" s="4">
        <v>44273.91</v>
      </c>
      <c r="P8270" t="s">
        <v>28</v>
      </c>
      <c r="Q8270" t="str" cm="1">
        <f t="array" ref="Q8270">_xlfn.IFS(
O8270&lt;50000,"Low Salary (&lt;$50K)",
O8270&lt;90000,"Lower Middle ($50K-$90K)",
O8270&lt;130000,"Middle ($90K-$130K)",
O8270&lt;170000,"Upper Middle ($130K-$170K)",
O8270&gt;=170000,"High Salary (&gt;$170K)"
)</f>
        <v>Low Salary (&lt;$50K)</v>
      </c>
      <c r="R8270" t="str" cm="1">
        <f t="array" ref="R8270">_xlfn.IFS(
G8270&lt;=2,"New Customers (0-2Y)",
G8270&lt;=5,"Growing Customers (3-5Y)",
G8270&lt;=8,"Established Customers (6-8Y)",
G8270&lt;=10,"Loyal Customers (9-10Y)"
)</f>
        <v>New Customers (0-2Y)</v>
      </c>
    </row>
    <row r="8271" spans="1:18" x14ac:dyDescent="0.35">
      <c r="A8271">
        <v>15636736</v>
      </c>
      <c r="B8271" t="s">
        <v>2692</v>
      </c>
      <c r="C8271" t="s">
        <v>17</v>
      </c>
      <c r="D8271" t="s">
        <v>18</v>
      </c>
      <c r="E8271">
        <v>53</v>
      </c>
      <c r="F8271" t="s">
        <v>19</v>
      </c>
      <c r="G8271">
        <v>7</v>
      </c>
      <c r="H8271" s="4">
        <v>0</v>
      </c>
      <c r="I8271" t="s">
        <v>24</v>
      </c>
      <c r="J8271">
        <v>2</v>
      </c>
      <c r="K8271">
        <v>611</v>
      </c>
      <c r="L8271" t="s">
        <v>20</v>
      </c>
      <c r="M8271" t="s">
        <v>27</v>
      </c>
      <c r="N8271" t="s">
        <v>22</v>
      </c>
      <c r="O8271" s="4">
        <v>156495.39000000001</v>
      </c>
      <c r="P8271" t="s">
        <v>23</v>
      </c>
      <c r="Q8271" t="str" cm="1">
        <f t="array" ref="Q8271">_xlfn.IFS(
O8271&lt;50000,"Low Salary (&lt;$50K)",
O8271&lt;90000,"Lower Middle ($50K-$90K)",
O8271&lt;130000,"Middle ($90K-$130K)",
O8271&lt;170000,"Upper Middle ($130K-$170K)",
O8271&gt;=170000,"High Salary (&gt;$170K)"
)</f>
        <v>Upper Middle ($130K-$170K)</v>
      </c>
      <c r="R8271" t="str" cm="1">
        <f t="array" ref="R8271">_xlfn.IFS(
G8271&lt;=2,"New Customers (0-2Y)",
G8271&lt;=5,"Growing Customers (3-5Y)",
G8271&lt;=8,"Established Customers (6-8Y)",
G8271&lt;=10,"Loyal Customers (9-10Y)"
)</f>
        <v>Established Customers (6-8Y)</v>
      </c>
    </row>
    <row r="8272" spans="1:18" x14ac:dyDescent="0.35">
      <c r="A8272">
        <v>15703544</v>
      </c>
      <c r="B8272" t="s">
        <v>135</v>
      </c>
      <c r="C8272" t="s">
        <v>26</v>
      </c>
      <c r="D8272" t="s">
        <v>39</v>
      </c>
      <c r="E8272">
        <v>34</v>
      </c>
      <c r="F8272" t="s">
        <v>19</v>
      </c>
      <c r="G8272">
        <v>0</v>
      </c>
      <c r="H8272" s="4">
        <v>0</v>
      </c>
      <c r="I8272" t="s">
        <v>24</v>
      </c>
      <c r="J8272">
        <v>1</v>
      </c>
      <c r="K8272">
        <v>559</v>
      </c>
      <c r="L8272" t="s">
        <v>31</v>
      </c>
      <c r="M8272" t="s">
        <v>21</v>
      </c>
      <c r="N8272" t="s">
        <v>32</v>
      </c>
      <c r="O8272" s="4">
        <v>182988.94</v>
      </c>
      <c r="P8272" t="s">
        <v>28</v>
      </c>
      <c r="Q8272" t="str" cm="1">
        <f t="array" ref="Q8272">_xlfn.IFS(
O8272&lt;50000,"Low Salary (&lt;$50K)",
O8272&lt;90000,"Lower Middle ($50K-$90K)",
O8272&lt;130000,"Middle ($90K-$130K)",
O8272&lt;170000,"Upper Middle ($130K-$170K)",
O8272&gt;=170000,"High Salary (&gt;$170K)"
)</f>
        <v>High Salary (&gt;$170K)</v>
      </c>
      <c r="R8272" t="str" cm="1">
        <f t="array" ref="R8272">_xlfn.IFS(
G8272&lt;=2,"New Customers (0-2Y)",
G8272&lt;=5,"Growing Customers (3-5Y)",
G8272&lt;=8,"Established Customers (6-8Y)",
G8272&lt;=10,"Loyal Customers (9-10Y)"
)</f>
        <v>New Customers (0-2Y)</v>
      </c>
    </row>
    <row r="8273" spans="1:18" x14ac:dyDescent="0.35">
      <c r="A8273">
        <v>15815645</v>
      </c>
      <c r="B8273" t="s">
        <v>1646</v>
      </c>
      <c r="C8273" t="s">
        <v>17</v>
      </c>
      <c r="D8273" t="s">
        <v>39</v>
      </c>
      <c r="E8273">
        <v>37</v>
      </c>
      <c r="F8273" t="s">
        <v>19</v>
      </c>
      <c r="G8273">
        <v>8</v>
      </c>
      <c r="H8273" s="4">
        <v>152303.66</v>
      </c>
      <c r="I8273" t="s">
        <v>33</v>
      </c>
      <c r="J8273">
        <v>2</v>
      </c>
      <c r="K8273">
        <v>481</v>
      </c>
      <c r="L8273" t="s">
        <v>44</v>
      </c>
      <c r="M8273" t="s">
        <v>21</v>
      </c>
      <c r="N8273" t="s">
        <v>22</v>
      </c>
      <c r="O8273" s="4">
        <v>175082.2</v>
      </c>
      <c r="P8273" t="s">
        <v>28</v>
      </c>
      <c r="Q8273" t="str" cm="1">
        <f t="array" ref="Q8273">_xlfn.IFS(
O8273&lt;50000,"Low Salary (&lt;$50K)",
O8273&lt;90000,"Lower Middle ($50K-$90K)",
O8273&lt;130000,"Middle ($90K-$130K)",
O8273&lt;170000,"Upper Middle ($130K-$170K)",
O8273&gt;=170000,"High Salary (&gt;$170K)"
)</f>
        <v>High Salary (&gt;$170K)</v>
      </c>
      <c r="R8273" t="str" cm="1">
        <f t="array" ref="R8273">_xlfn.IFS(
G8273&lt;=2,"New Customers (0-2Y)",
G8273&lt;=5,"Growing Customers (3-5Y)",
G8273&lt;=8,"Established Customers (6-8Y)",
G8273&lt;=10,"Loyal Customers (9-10Y)"
)</f>
        <v>Established Customers (6-8Y)</v>
      </c>
    </row>
    <row r="8274" spans="1:18" x14ac:dyDescent="0.35">
      <c r="A8274">
        <v>15705739</v>
      </c>
      <c r="B8274" t="s">
        <v>289</v>
      </c>
      <c r="C8274" t="s">
        <v>42</v>
      </c>
      <c r="D8274" t="s">
        <v>39</v>
      </c>
      <c r="E8274">
        <v>32</v>
      </c>
      <c r="F8274" t="s">
        <v>19</v>
      </c>
      <c r="G8274">
        <v>5</v>
      </c>
      <c r="H8274" s="4">
        <v>159904.79</v>
      </c>
      <c r="I8274" t="s">
        <v>33</v>
      </c>
      <c r="J8274">
        <v>1</v>
      </c>
      <c r="K8274">
        <v>753</v>
      </c>
      <c r="L8274" t="s">
        <v>35</v>
      </c>
      <c r="M8274" t="s">
        <v>21</v>
      </c>
      <c r="N8274" t="s">
        <v>32</v>
      </c>
      <c r="O8274" s="4">
        <v>148811.14000000001</v>
      </c>
      <c r="P8274" t="s">
        <v>28</v>
      </c>
      <c r="Q8274" t="str" cm="1">
        <f t="array" ref="Q8274">_xlfn.IFS(
O8274&lt;50000,"Low Salary (&lt;$50K)",
O8274&lt;90000,"Lower Middle ($50K-$90K)",
O8274&lt;130000,"Middle ($90K-$130K)",
O8274&lt;170000,"Upper Middle ($130K-$170K)",
O8274&gt;=170000,"High Salary (&gt;$170K)"
)</f>
        <v>Upper Middle ($130K-$170K)</v>
      </c>
      <c r="R8274" t="str" cm="1">
        <f t="array" ref="R8274">_xlfn.IFS(
G8274&lt;=2,"New Customers (0-2Y)",
G8274&lt;=5,"Growing Customers (3-5Y)",
G8274&lt;=8,"Established Customers (6-8Y)",
G8274&lt;=10,"Loyal Customers (9-10Y)"
)</f>
        <v>Growing Customers (3-5Y)</v>
      </c>
    </row>
    <row r="8275" spans="1:18" x14ac:dyDescent="0.35">
      <c r="A8275">
        <v>15709643</v>
      </c>
      <c r="B8275" t="s">
        <v>502</v>
      </c>
      <c r="C8275" t="s">
        <v>17</v>
      </c>
      <c r="D8275" t="s">
        <v>39</v>
      </c>
      <c r="E8275">
        <v>32</v>
      </c>
      <c r="F8275" t="s">
        <v>19</v>
      </c>
      <c r="G8275">
        <v>1</v>
      </c>
      <c r="H8275" s="4">
        <v>0</v>
      </c>
      <c r="I8275" t="s">
        <v>24</v>
      </c>
      <c r="J8275">
        <v>3</v>
      </c>
      <c r="K8275">
        <v>675</v>
      </c>
      <c r="L8275" t="s">
        <v>35</v>
      </c>
      <c r="M8275" t="s">
        <v>21</v>
      </c>
      <c r="N8275" t="s">
        <v>32</v>
      </c>
      <c r="O8275" s="4">
        <v>85901.09</v>
      </c>
      <c r="P8275" t="s">
        <v>28</v>
      </c>
      <c r="Q8275" t="str" cm="1">
        <f t="array" ref="Q8275">_xlfn.IFS(
O8275&lt;50000,"Low Salary (&lt;$50K)",
O8275&lt;90000,"Lower Middle ($50K-$90K)",
O8275&lt;130000,"Middle ($90K-$130K)",
O8275&lt;170000,"Upper Middle ($130K-$170K)",
O8275&gt;=170000,"High Salary (&gt;$170K)"
)</f>
        <v>Lower Middle ($50K-$90K)</v>
      </c>
      <c r="R8275" t="str" cm="1">
        <f t="array" ref="R8275">_xlfn.IFS(
G8275&lt;=2,"New Customers (0-2Y)",
G8275&lt;=5,"Growing Customers (3-5Y)",
G8275&lt;=8,"Established Customers (6-8Y)",
G8275&lt;=10,"Loyal Customers (9-10Y)"
)</f>
        <v>New Customers (0-2Y)</v>
      </c>
    </row>
    <row r="8276" spans="1:18" x14ac:dyDescent="0.35">
      <c r="A8276">
        <v>15669805</v>
      </c>
      <c r="B8276" t="s">
        <v>1706</v>
      </c>
      <c r="C8276" t="s">
        <v>42</v>
      </c>
      <c r="D8276" t="s">
        <v>18</v>
      </c>
      <c r="E8276">
        <v>31</v>
      </c>
      <c r="F8276" t="s">
        <v>19</v>
      </c>
      <c r="G8276">
        <v>1</v>
      </c>
      <c r="H8276" s="4">
        <v>99557.94</v>
      </c>
      <c r="I8276" t="s">
        <v>29</v>
      </c>
      <c r="J8276">
        <v>1</v>
      </c>
      <c r="K8276">
        <v>748</v>
      </c>
      <c r="L8276" t="s">
        <v>35</v>
      </c>
      <c r="M8276" t="s">
        <v>21</v>
      </c>
      <c r="N8276" t="s">
        <v>32</v>
      </c>
      <c r="O8276" s="4">
        <v>199255.32</v>
      </c>
      <c r="P8276" t="s">
        <v>28</v>
      </c>
      <c r="Q8276" t="str" cm="1">
        <f t="array" ref="Q8276">_xlfn.IFS(
O8276&lt;50000,"Low Salary (&lt;$50K)",
O8276&lt;90000,"Lower Middle ($50K-$90K)",
O8276&lt;130000,"Middle ($90K-$130K)",
O8276&lt;170000,"Upper Middle ($130K-$170K)",
O8276&gt;=170000,"High Salary (&gt;$170K)"
)</f>
        <v>High Salary (&gt;$170K)</v>
      </c>
      <c r="R8276" t="str" cm="1">
        <f t="array" ref="R8276">_xlfn.IFS(
G8276&lt;=2,"New Customers (0-2Y)",
G8276&lt;=5,"Growing Customers (3-5Y)",
G8276&lt;=8,"Established Customers (6-8Y)",
G8276&lt;=10,"Loyal Customers (9-10Y)"
)</f>
        <v>New Customers (0-2Y)</v>
      </c>
    </row>
    <row r="8277" spans="1:18" x14ac:dyDescent="0.35">
      <c r="A8277">
        <v>15737489</v>
      </c>
      <c r="B8277" t="s">
        <v>1780</v>
      </c>
      <c r="C8277" t="s">
        <v>26</v>
      </c>
      <c r="D8277" t="s">
        <v>18</v>
      </c>
      <c r="E8277">
        <v>46</v>
      </c>
      <c r="F8277" t="s">
        <v>19</v>
      </c>
      <c r="G8277">
        <v>5</v>
      </c>
      <c r="H8277" s="4">
        <v>116886.59</v>
      </c>
      <c r="I8277" t="s">
        <v>33</v>
      </c>
      <c r="J8277">
        <v>1</v>
      </c>
      <c r="K8277">
        <v>610</v>
      </c>
      <c r="L8277" t="s">
        <v>20</v>
      </c>
      <c r="M8277" t="s">
        <v>27</v>
      </c>
      <c r="N8277" t="s">
        <v>32</v>
      </c>
      <c r="O8277" s="4">
        <v>107973.44</v>
      </c>
      <c r="P8277" t="s">
        <v>28</v>
      </c>
      <c r="Q8277" t="str" cm="1">
        <f t="array" ref="Q8277">_xlfn.IFS(
O8277&lt;50000,"Low Salary (&lt;$50K)",
O8277&lt;90000,"Lower Middle ($50K-$90K)",
O8277&lt;130000,"Middle ($90K-$130K)",
O8277&lt;170000,"Upper Middle ($130K-$170K)",
O8277&gt;=170000,"High Salary (&gt;$170K)"
)</f>
        <v>Middle ($90K-$130K)</v>
      </c>
      <c r="R8277" t="str" cm="1">
        <f t="array" ref="R8277">_xlfn.IFS(
G8277&lt;=2,"New Customers (0-2Y)",
G8277&lt;=5,"Growing Customers (3-5Y)",
G8277&lt;=8,"Established Customers (6-8Y)",
G8277&lt;=10,"Loyal Customers (9-10Y)"
)</f>
        <v>Growing Customers (3-5Y)</v>
      </c>
    </row>
    <row r="8278" spans="1:18" x14ac:dyDescent="0.35">
      <c r="A8278">
        <v>15775131</v>
      </c>
      <c r="B8278" t="s">
        <v>40</v>
      </c>
      <c r="C8278" t="s">
        <v>26</v>
      </c>
      <c r="D8278" t="s">
        <v>39</v>
      </c>
      <c r="E8278">
        <v>32</v>
      </c>
      <c r="F8278" t="s">
        <v>19</v>
      </c>
      <c r="G8278">
        <v>9</v>
      </c>
      <c r="H8278" s="4">
        <v>142188.20000000001</v>
      </c>
      <c r="I8278" t="s">
        <v>33</v>
      </c>
      <c r="J8278">
        <v>2</v>
      </c>
      <c r="K8278">
        <v>580</v>
      </c>
      <c r="L8278" t="s">
        <v>31</v>
      </c>
      <c r="M8278" t="s">
        <v>27</v>
      </c>
      <c r="N8278" t="s">
        <v>22</v>
      </c>
      <c r="O8278" s="4">
        <v>128028.6</v>
      </c>
      <c r="P8278" t="s">
        <v>28</v>
      </c>
      <c r="Q8278" t="str" cm="1">
        <f t="array" ref="Q8278">_xlfn.IFS(
O8278&lt;50000,"Low Salary (&lt;$50K)",
O8278&lt;90000,"Lower Middle ($50K-$90K)",
O8278&lt;130000,"Middle ($90K-$130K)",
O8278&lt;170000,"Upper Middle ($130K-$170K)",
O8278&gt;=170000,"High Salary (&gt;$170K)"
)</f>
        <v>Middle ($90K-$130K)</v>
      </c>
      <c r="R8278" t="str" cm="1">
        <f t="array" ref="R8278">_xlfn.IFS(
G8278&lt;=2,"New Customers (0-2Y)",
G8278&lt;=5,"Growing Customers (3-5Y)",
G8278&lt;=8,"Established Customers (6-8Y)",
G8278&lt;=10,"Loyal Customers (9-10Y)"
)</f>
        <v>Loyal Customers (9-10Y)</v>
      </c>
    </row>
    <row r="8279" spans="1:18" x14ac:dyDescent="0.35">
      <c r="A8279">
        <v>15765283</v>
      </c>
      <c r="B8279" t="s">
        <v>2693</v>
      </c>
      <c r="C8279" t="s">
        <v>42</v>
      </c>
      <c r="D8279" t="s">
        <v>18</v>
      </c>
      <c r="E8279">
        <v>40</v>
      </c>
      <c r="F8279" t="s">
        <v>19</v>
      </c>
      <c r="G8279">
        <v>3</v>
      </c>
      <c r="H8279" s="4">
        <v>149961.99</v>
      </c>
      <c r="I8279" t="s">
        <v>33</v>
      </c>
      <c r="J8279">
        <v>2</v>
      </c>
      <c r="K8279">
        <v>624</v>
      </c>
      <c r="L8279" t="s">
        <v>20</v>
      </c>
      <c r="M8279" t="s">
        <v>21</v>
      </c>
      <c r="N8279" t="s">
        <v>32</v>
      </c>
      <c r="O8279" s="4">
        <v>104610.86</v>
      </c>
      <c r="P8279" t="s">
        <v>28</v>
      </c>
      <c r="Q8279" t="str" cm="1">
        <f t="array" ref="Q8279">_xlfn.IFS(
O8279&lt;50000,"Low Salary (&lt;$50K)",
O8279&lt;90000,"Lower Middle ($50K-$90K)",
O8279&lt;130000,"Middle ($90K-$130K)",
O8279&lt;170000,"Upper Middle ($130K-$170K)",
O8279&gt;=170000,"High Salary (&gt;$170K)"
)</f>
        <v>Middle ($90K-$130K)</v>
      </c>
      <c r="R8279" t="str" cm="1">
        <f t="array" ref="R8279">_xlfn.IFS(
G8279&lt;=2,"New Customers (0-2Y)",
G8279&lt;=5,"Growing Customers (3-5Y)",
G8279&lt;=8,"Established Customers (6-8Y)",
G8279&lt;=10,"Loyal Customers (9-10Y)"
)</f>
        <v>Growing Customers (3-5Y)</v>
      </c>
    </row>
    <row r="8280" spans="1:18" x14ac:dyDescent="0.35">
      <c r="A8280">
        <v>15628715</v>
      </c>
      <c r="B8280" t="s">
        <v>2694</v>
      </c>
      <c r="C8280" t="s">
        <v>17</v>
      </c>
      <c r="D8280" t="s">
        <v>18</v>
      </c>
      <c r="E8280">
        <v>36</v>
      </c>
      <c r="F8280" t="s">
        <v>19</v>
      </c>
      <c r="G8280">
        <v>8</v>
      </c>
      <c r="H8280" s="4">
        <v>0</v>
      </c>
      <c r="I8280" t="s">
        <v>24</v>
      </c>
      <c r="J8280">
        <v>2</v>
      </c>
      <c r="K8280">
        <v>709</v>
      </c>
      <c r="L8280" t="s">
        <v>35</v>
      </c>
      <c r="M8280" t="s">
        <v>21</v>
      </c>
      <c r="N8280" t="s">
        <v>22</v>
      </c>
      <c r="O8280" s="4">
        <v>69676.55</v>
      </c>
      <c r="P8280" t="s">
        <v>28</v>
      </c>
      <c r="Q8280" t="str" cm="1">
        <f t="array" ref="Q8280">_xlfn.IFS(
O8280&lt;50000,"Low Salary (&lt;$50K)",
O8280&lt;90000,"Lower Middle ($50K-$90K)",
O8280&lt;130000,"Middle ($90K-$130K)",
O8280&lt;170000,"Upper Middle ($130K-$170K)",
O8280&gt;=170000,"High Salary (&gt;$170K)"
)</f>
        <v>Lower Middle ($50K-$90K)</v>
      </c>
      <c r="R8280" t="str" cm="1">
        <f t="array" ref="R8280">_xlfn.IFS(
G8280&lt;=2,"New Customers (0-2Y)",
G8280&lt;=5,"Growing Customers (3-5Y)",
G8280&lt;=8,"Established Customers (6-8Y)",
G8280&lt;=10,"Loyal Customers (9-10Y)"
)</f>
        <v>Established Customers (6-8Y)</v>
      </c>
    </row>
    <row r="8281" spans="1:18" x14ac:dyDescent="0.35">
      <c r="A8281">
        <v>15813283</v>
      </c>
      <c r="B8281" t="s">
        <v>477</v>
      </c>
      <c r="C8281" t="s">
        <v>17</v>
      </c>
      <c r="D8281" t="s">
        <v>18</v>
      </c>
      <c r="E8281">
        <v>34</v>
      </c>
      <c r="F8281" t="s">
        <v>19</v>
      </c>
      <c r="G8281">
        <v>2</v>
      </c>
      <c r="H8281" s="4">
        <v>0</v>
      </c>
      <c r="I8281" t="s">
        <v>24</v>
      </c>
      <c r="J8281">
        <v>1</v>
      </c>
      <c r="K8281">
        <v>605</v>
      </c>
      <c r="L8281" t="s">
        <v>20</v>
      </c>
      <c r="M8281" t="s">
        <v>27</v>
      </c>
      <c r="N8281" t="s">
        <v>32</v>
      </c>
      <c r="O8281" s="4">
        <v>35982.42</v>
      </c>
      <c r="P8281" t="s">
        <v>28</v>
      </c>
      <c r="Q8281" t="str" cm="1">
        <f t="array" ref="Q8281">_xlfn.IFS(
O8281&lt;50000,"Low Salary (&lt;$50K)",
O8281&lt;90000,"Lower Middle ($50K-$90K)",
O8281&lt;130000,"Middle ($90K-$130K)",
O8281&lt;170000,"Upper Middle ($130K-$170K)",
O8281&gt;=170000,"High Salary (&gt;$170K)"
)</f>
        <v>Low Salary (&lt;$50K)</v>
      </c>
      <c r="R8281" t="str" cm="1">
        <f t="array" ref="R8281">_xlfn.IFS(
G8281&lt;=2,"New Customers (0-2Y)",
G8281&lt;=5,"Growing Customers (3-5Y)",
G8281&lt;=8,"Established Customers (6-8Y)",
G8281&lt;=10,"Loyal Customers (9-10Y)"
)</f>
        <v>New Customers (0-2Y)</v>
      </c>
    </row>
    <row r="8282" spans="1:18" x14ac:dyDescent="0.35">
      <c r="A8282">
        <v>15745716</v>
      </c>
      <c r="B8282" t="s">
        <v>696</v>
      </c>
      <c r="C8282" t="s">
        <v>26</v>
      </c>
      <c r="D8282" t="s">
        <v>39</v>
      </c>
      <c r="E8282">
        <v>53</v>
      </c>
      <c r="F8282" t="s">
        <v>19</v>
      </c>
      <c r="G8282">
        <v>7</v>
      </c>
      <c r="H8282" s="4">
        <v>0</v>
      </c>
      <c r="I8282" t="s">
        <v>24</v>
      </c>
      <c r="J8282">
        <v>2</v>
      </c>
      <c r="K8282">
        <v>706</v>
      </c>
      <c r="L8282" t="s">
        <v>35</v>
      </c>
      <c r="M8282" t="s">
        <v>27</v>
      </c>
      <c r="N8282" t="s">
        <v>22</v>
      </c>
      <c r="O8282" s="4">
        <v>117939.17</v>
      </c>
      <c r="P8282" t="s">
        <v>28</v>
      </c>
      <c r="Q8282" t="str" cm="1">
        <f t="array" ref="Q8282">_xlfn.IFS(
O8282&lt;50000,"Low Salary (&lt;$50K)",
O8282&lt;90000,"Lower Middle ($50K-$90K)",
O8282&lt;130000,"Middle ($90K-$130K)",
O8282&lt;170000,"Upper Middle ($130K-$170K)",
O8282&gt;=170000,"High Salary (&gt;$170K)"
)</f>
        <v>Middle ($90K-$130K)</v>
      </c>
      <c r="R8282" t="str" cm="1">
        <f t="array" ref="R8282">_xlfn.IFS(
G8282&lt;=2,"New Customers (0-2Y)",
G8282&lt;=5,"Growing Customers (3-5Y)",
G8282&lt;=8,"Established Customers (6-8Y)",
G8282&lt;=10,"Loyal Customers (9-10Y)"
)</f>
        <v>Established Customers (6-8Y)</v>
      </c>
    </row>
    <row r="8283" spans="1:18" x14ac:dyDescent="0.35">
      <c r="A8283">
        <v>15598485</v>
      </c>
      <c r="B8283" t="s">
        <v>194</v>
      </c>
      <c r="C8283" t="s">
        <v>26</v>
      </c>
      <c r="D8283" t="s">
        <v>39</v>
      </c>
      <c r="E8283">
        <v>40</v>
      </c>
      <c r="F8283" t="s">
        <v>19</v>
      </c>
      <c r="G8283">
        <v>8</v>
      </c>
      <c r="H8283" s="4">
        <v>28649.64</v>
      </c>
      <c r="I8283" t="s">
        <v>29</v>
      </c>
      <c r="J8283">
        <v>1</v>
      </c>
      <c r="K8283">
        <v>567</v>
      </c>
      <c r="L8283" t="s">
        <v>31</v>
      </c>
      <c r="M8283" t="s">
        <v>21</v>
      </c>
      <c r="N8283" t="s">
        <v>22</v>
      </c>
      <c r="O8283" s="4">
        <v>95140.62</v>
      </c>
      <c r="P8283" t="s">
        <v>28</v>
      </c>
      <c r="Q8283" t="str" cm="1">
        <f t="array" ref="Q8283">_xlfn.IFS(
O8283&lt;50000,"Low Salary (&lt;$50K)",
O8283&lt;90000,"Lower Middle ($50K-$90K)",
O8283&lt;130000,"Middle ($90K-$130K)",
O8283&lt;170000,"Upper Middle ($130K-$170K)",
O8283&gt;=170000,"High Salary (&gt;$170K)"
)</f>
        <v>Middle ($90K-$130K)</v>
      </c>
      <c r="R8283" t="str" cm="1">
        <f t="array" ref="R8283">_xlfn.IFS(
G8283&lt;=2,"New Customers (0-2Y)",
G8283&lt;=5,"Growing Customers (3-5Y)",
G8283&lt;=8,"Established Customers (6-8Y)",
G8283&lt;=10,"Loyal Customers (9-10Y)"
)</f>
        <v>Established Customers (6-8Y)</v>
      </c>
    </row>
    <row r="8284" spans="1:18" x14ac:dyDescent="0.35">
      <c r="A8284">
        <v>15696552</v>
      </c>
      <c r="B8284" t="s">
        <v>2695</v>
      </c>
      <c r="C8284" t="s">
        <v>17</v>
      </c>
      <c r="D8284" t="s">
        <v>18</v>
      </c>
      <c r="E8284">
        <v>21</v>
      </c>
      <c r="F8284" t="s">
        <v>43</v>
      </c>
      <c r="G8284">
        <v>4</v>
      </c>
      <c r="H8284" s="4">
        <v>81025.600000000006</v>
      </c>
      <c r="I8284" t="s">
        <v>29</v>
      </c>
      <c r="J8284">
        <v>2</v>
      </c>
      <c r="K8284">
        <v>747</v>
      </c>
      <c r="L8284" t="s">
        <v>35</v>
      </c>
      <c r="M8284" t="s">
        <v>21</v>
      </c>
      <c r="N8284" t="s">
        <v>32</v>
      </c>
      <c r="O8284" s="4">
        <v>167682.57</v>
      </c>
      <c r="P8284" t="s">
        <v>28</v>
      </c>
      <c r="Q8284" t="str" cm="1">
        <f t="array" ref="Q8284">_xlfn.IFS(
O8284&lt;50000,"Low Salary (&lt;$50K)",
O8284&lt;90000,"Lower Middle ($50K-$90K)",
O8284&lt;130000,"Middle ($90K-$130K)",
O8284&lt;170000,"Upper Middle ($130K-$170K)",
O8284&gt;=170000,"High Salary (&gt;$170K)"
)</f>
        <v>Upper Middle ($130K-$170K)</v>
      </c>
      <c r="R8284" t="str" cm="1">
        <f t="array" ref="R8284">_xlfn.IFS(
G8284&lt;=2,"New Customers (0-2Y)",
G8284&lt;=5,"Growing Customers (3-5Y)",
G8284&lt;=8,"Established Customers (6-8Y)",
G8284&lt;=10,"Loyal Customers (9-10Y)"
)</f>
        <v>Growing Customers (3-5Y)</v>
      </c>
    </row>
    <row r="8285" spans="1:18" x14ac:dyDescent="0.35">
      <c r="A8285">
        <v>15754569</v>
      </c>
      <c r="B8285" t="s">
        <v>547</v>
      </c>
      <c r="C8285" t="s">
        <v>17</v>
      </c>
      <c r="D8285" t="s">
        <v>39</v>
      </c>
      <c r="E8285">
        <v>57</v>
      </c>
      <c r="F8285" t="s">
        <v>19</v>
      </c>
      <c r="G8285">
        <v>1</v>
      </c>
      <c r="H8285" s="4">
        <v>0</v>
      </c>
      <c r="I8285" t="s">
        <v>24</v>
      </c>
      <c r="J8285">
        <v>2</v>
      </c>
      <c r="K8285">
        <v>664</v>
      </c>
      <c r="L8285" t="s">
        <v>35</v>
      </c>
      <c r="M8285" t="s">
        <v>21</v>
      </c>
      <c r="N8285" t="s">
        <v>22</v>
      </c>
      <c r="O8285" s="4">
        <v>56562.57</v>
      </c>
      <c r="P8285" t="s">
        <v>28</v>
      </c>
      <c r="Q8285" t="str" cm="1">
        <f t="array" ref="Q8285">_xlfn.IFS(
O8285&lt;50000,"Low Salary (&lt;$50K)",
O8285&lt;90000,"Lower Middle ($50K-$90K)",
O8285&lt;130000,"Middle ($90K-$130K)",
O8285&lt;170000,"Upper Middle ($130K-$170K)",
O8285&gt;=170000,"High Salary (&gt;$170K)"
)</f>
        <v>Lower Middle ($50K-$90K)</v>
      </c>
      <c r="R8285" t="str" cm="1">
        <f t="array" ref="R8285">_xlfn.IFS(
G8285&lt;=2,"New Customers (0-2Y)",
G8285&lt;=5,"Growing Customers (3-5Y)",
G8285&lt;=8,"Established Customers (6-8Y)",
G8285&lt;=10,"Loyal Customers (9-10Y)"
)</f>
        <v>New Customers (0-2Y)</v>
      </c>
    </row>
    <row r="8286" spans="1:18" x14ac:dyDescent="0.35">
      <c r="A8286">
        <v>15701741</v>
      </c>
      <c r="B8286" t="s">
        <v>861</v>
      </c>
      <c r="C8286" t="s">
        <v>17</v>
      </c>
      <c r="D8286" t="s">
        <v>18</v>
      </c>
      <c r="E8286">
        <v>39</v>
      </c>
      <c r="F8286" t="s">
        <v>19</v>
      </c>
      <c r="G8286">
        <v>3</v>
      </c>
      <c r="H8286" s="4">
        <v>152462.79</v>
      </c>
      <c r="I8286" t="s">
        <v>33</v>
      </c>
      <c r="J8286">
        <v>1</v>
      </c>
      <c r="K8286">
        <v>711</v>
      </c>
      <c r="L8286" t="s">
        <v>35</v>
      </c>
      <c r="M8286" t="s">
        <v>21</v>
      </c>
      <c r="N8286" t="s">
        <v>32</v>
      </c>
      <c r="O8286" s="4">
        <v>90305.97</v>
      </c>
      <c r="P8286" t="s">
        <v>28</v>
      </c>
      <c r="Q8286" t="str" cm="1">
        <f t="array" ref="Q8286">_xlfn.IFS(
O8286&lt;50000,"Low Salary (&lt;$50K)",
O8286&lt;90000,"Lower Middle ($50K-$90K)",
O8286&lt;130000,"Middle ($90K-$130K)",
O8286&lt;170000,"Upper Middle ($130K-$170K)",
O8286&gt;=170000,"High Salary (&gt;$170K)"
)</f>
        <v>Middle ($90K-$130K)</v>
      </c>
      <c r="R8286" t="str" cm="1">
        <f t="array" ref="R8286">_xlfn.IFS(
G8286&lt;=2,"New Customers (0-2Y)",
G8286&lt;=5,"Growing Customers (3-5Y)",
G8286&lt;=8,"Established Customers (6-8Y)",
G8286&lt;=10,"Loyal Customers (9-10Y)"
)</f>
        <v>Growing Customers (3-5Y)</v>
      </c>
    </row>
    <row r="8287" spans="1:18" x14ac:dyDescent="0.35">
      <c r="A8287">
        <v>15572631</v>
      </c>
      <c r="B8287" t="s">
        <v>2696</v>
      </c>
      <c r="C8287" t="s">
        <v>17</v>
      </c>
      <c r="D8287" t="s">
        <v>39</v>
      </c>
      <c r="E8287">
        <v>25</v>
      </c>
      <c r="F8287" t="s">
        <v>43</v>
      </c>
      <c r="G8287">
        <v>10</v>
      </c>
      <c r="H8287" s="4">
        <v>0</v>
      </c>
      <c r="I8287" t="s">
        <v>24</v>
      </c>
      <c r="J8287">
        <v>1</v>
      </c>
      <c r="K8287">
        <v>609</v>
      </c>
      <c r="L8287" t="s">
        <v>20</v>
      </c>
      <c r="M8287" t="s">
        <v>27</v>
      </c>
      <c r="N8287" t="s">
        <v>22</v>
      </c>
      <c r="O8287" s="4">
        <v>109895.16</v>
      </c>
      <c r="P8287" t="s">
        <v>28</v>
      </c>
      <c r="Q8287" t="str" cm="1">
        <f t="array" ref="Q8287">_xlfn.IFS(
O8287&lt;50000,"Low Salary (&lt;$50K)",
O8287&lt;90000,"Lower Middle ($50K-$90K)",
O8287&lt;130000,"Middle ($90K-$130K)",
O8287&lt;170000,"Upper Middle ($130K-$170K)",
O8287&gt;=170000,"High Salary (&gt;$170K)"
)</f>
        <v>Middle ($90K-$130K)</v>
      </c>
      <c r="R8287" t="str" cm="1">
        <f t="array" ref="R8287">_xlfn.IFS(
G8287&lt;=2,"New Customers (0-2Y)",
G8287&lt;=5,"Growing Customers (3-5Y)",
G8287&lt;=8,"Established Customers (6-8Y)",
G8287&lt;=10,"Loyal Customers (9-10Y)"
)</f>
        <v>Loyal Customers (9-10Y)</v>
      </c>
    </row>
    <row r="8288" spans="1:18" x14ac:dyDescent="0.35">
      <c r="A8288">
        <v>15636069</v>
      </c>
      <c r="B8288" t="s">
        <v>2697</v>
      </c>
      <c r="C8288" t="s">
        <v>26</v>
      </c>
      <c r="D8288" t="s">
        <v>39</v>
      </c>
      <c r="E8288">
        <v>28</v>
      </c>
      <c r="F8288" t="s">
        <v>43</v>
      </c>
      <c r="G8288">
        <v>7</v>
      </c>
      <c r="H8288" s="4">
        <v>155519.59</v>
      </c>
      <c r="I8288" t="s">
        <v>33</v>
      </c>
      <c r="J8288">
        <v>1</v>
      </c>
      <c r="K8288">
        <v>632</v>
      </c>
      <c r="L8288" t="s">
        <v>20</v>
      </c>
      <c r="M8288" t="s">
        <v>21</v>
      </c>
      <c r="N8288" t="s">
        <v>32</v>
      </c>
      <c r="O8288" s="4">
        <v>1843.24</v>
      </c>
      <c r="P8288" t="s">
        <v>28</v>
      </c>
      <c r="Q8288" t="str" cm="1">
        <f t="array" ref="Q8288">_xlfn.IFS(
O8288&lt;50000,"Low Salary (&lt;$50K)",
O8288&lt;90000,"Lower Middle ($50K-$90K)",
O8288&lt;130000,"Middle ($90K-$130K)",
O8288&lt;170000,"Upper Middle ($130K-$170K)",
O8288&gt;=170000,"High Salary (&gt;$170K)"
)</f>
        <v>Low Salary (&lt;$50K)</v>
      </c>
      <c r="R8288" t="str" cm="1">
        <f t="array" ref="R8288">_xlfn.IFS(
G8288&lt;=2,"New Customers (0-2Y)",
G8288&lt;=5,"Growing Customers (3-5Y)",
G8288&lt;=8,"Established Customers (6-8Y)",
G8288&lt;=10,"Loyal Customers (9-10Y)"
)</f>
        <v>Established Customers (6-8Y)</v>
      </c>
    </row>
    <row r="8289" spans="1:18" x14ac:dyDescent="0.35">
      <c r="A8289">
        <v>15682467</v>
      </c>
      <c r="B8289" t="s">
        <v>1889</v>
      </c>
      <c r="C8289" t="s">
        <v>17</v>
      </c>
      <c r="D8289" t="s">
        <v>18</v>
      </c>
      <c r="E8289">
        <v>36</v>
      </c>
      <c r="F8289" t="s">
        <v>19</v>
      </c>
      <c r="G8289">
        <v>1</v>
      </c>
      <c r="H8289" s="4">
        <v>118851.05</v>
      </c>
      <c r="I8289" t="s">
        <v>33</v>
      </c>
      <c r="J8289">
        <v>1</v>
      </c>
      <c r="K8289">
        <v>725</v>
      </c>
      <c r="L8289" t="s">
        <v>35</v>
      </c>
      <c r="M8289" t="s">
        <v>21</v>
      </c>
      <c r="N8289" t="s">
        <v>22</v>
      </c>
      <c r="O8289" s="4">
        <v>102747.02</v>
      </c>
      <c r="P8289" t="s">
        <v>28</v>
      </c>
      <c r="Q8289" t="str" cm="1">
        <f t="array" ref="Q8289">_xlfn.IFS(
O8289&lt;50000,"Low Salary (&lt;$50K)",
O8289&lt;90000,"Lower Middle ($50K-$90K)",
O8289&lt;130000,"Middle ($90K-$130K)",
O8289&lt;170000,"Upper Middle ($130K-$170K)",
O8289&gt;=170000,"High Salary (&gt;$170K)"
)</f>
        <v>Middle ($90K-$130K)</v>
      </c>
      <c r="R8289" t="str" cm="1">
        <f t="array" ref="R8289">_xlfn.IFS(
G8289&lt;=2,"New Customers (0-2Y)",
G8289&lt;=5,"Growing Customers (3-5Y)",
G8289&lt;=8,"Established Customers (6-8Y)",
G8289&lt;=10,"Loyal Customers (9-10Y)"
)</f>
        <v>New Customers (0-2Y)</v>
      </c>
    </row>
    <row r="8290" spans="1:18" x14ac:dyDescent="0.35">
      <c r="A8290">
        <v>15790744</v>
      </c>
      <c r="B8290" t="s">
        <v>1155</v>
      </c>
      <c r="C8290" t="s">
        <v>17</v>
      </c>
      <c r="D8290" t="s">
        <v>18</v>
      </c>
      <c r="E8290">
        <v>34</v>
      </c>
      <c r="F8290" t="s">
        <v>19</v>
      </c>
      <c r="G8290">
        <v>9</v>
      </c>
      <c r="H8290" s="4">
        <v>92899.27</v>
      </c>
      <c r="I8290" t="s">
        <v>29</v>
      </c>
      <c r="J8290">
        <v>2</v>
      </c>
      <c r="K8290">
        <v>850</v>
      </c>
      <c r="L8290" t="s">
        <v>37</v>
      </c>
      <c r="M8290" t="s">
        <v>21</v>
      </c>
      <c r="N8290" t="s">
        <v>32</v>
      </c>
      <c r="O8290" s="4">
        <v>97465.89</v>
      </c>
      <c r="P8290" t="s">
        <v>28</v>
      </c>
      <c r="Q8290" t="str" cm="1">
        <f t="array" ref="Q8290">_xlfn.IFS(
O8290&lt;50000,"Low Salary (&lt;$50K)",
O8290&lt;90000,"Lower Middle ($50K-$90K)",
O8290&lt;130000,"Middle ($90K-$130K)",
O8290&lt;170000,"Upper Middle ($130K-$170K)",
O8290&gt;=170000,"High Salary (&gt;$170K)"
)</f>
        <v>Middle ($90K-$130K)</v>
      </c>
      <c r="R8290" t="str" cm="1">
        <f t="array" ref="R8290">_xlfn.IFS(
G8290&lt;=2,"New Customers (0-2Y)",
G8290&lt;=5,"Growing Customers (3-5Y)",
G8290&lt;=8,"Established Customers (6-8Y)",
G8290&lt;=10,"Loyal Customers (9-10Y)"
)</f>
        <v>Loyal Customers (9-10Y)</v>
      </c>
    </row>
    <row r="8291" spans="1:18" x14ac:dyDescent="0.35">
      <c r="A8291">
        <v>15625023</v>
      </c>
      <c r="B8291" t="s">
        <v>826</v>
      </c>
      <c r="C8291" t="s">
        <v>17</v>
      </c>
      <c r="D8291" t="s">
        <v>39</v>
      </c>
      <c r="E8291">
        <v>40</v>
      </c>
      <c r="F8291" t="s">
        <v>19</v>
      </c>
      <c r="G8291">
        <v>4</v>
      </c>
      <c r="H8291" s="4">
        <v>0</v>
      </c>
      <c r="I8291" t="s">
        <v>24</v>
      </c>
      <c r="J8291">
        <v>1</v>
      </c>
      <c r="K8291">
        <v>682</v>
      </c>
      <c r="L8291" t="s">
        <v>35</v>
      </c>
      <c r="M8291" t="s">
        <v>27</v>
      </c>
      <c r="N8291" t="s">
        <v>22</v>
      </c>
      <c r="O8291" s="4">
        <v>105352.55</v>
      </c>
      <c r="P8291" t="s">
        <v>28</v>
      </c>
      <c r="Q8291" t="str" cm="1">
        <f t="array" ref="Q8291">_xlfn.IFS(
O8291&lt;50000,"Low Salary (&lt;$50K)",
O8291&lt;90000,"Lower Middle ($50K-$90K)",
O8291&lt;130000,"Middle ($90K-$130K)",
O8291&lt;170000,"Upper Middle ($130K-$170K)",
O8291&gt;=170000,"High Salary (&gt;$170K)"
)</f>
        <v>Middle ($90K-$130K)</v>
      </c>
      <c r="R8291" t="str" cm="1">
        <f t="array" ref="R8291">_xlfn.IFS(
G8291&lt;=2,"New Customers (0-2Y)",
G8291&lt;=5,"Growing Customers (3-5Y)",
G8291&lt;=8,"Established Customers (6-8Y)",
G8291&lt;=10,"Loyal Customers (9-10Y)"
)</f>
        <v>Growing Customers (3-5Y)</v>
      </c>
    </row>
    <row r="8292" spans="1:18" x14ac:dyDescent="0.35">
      <c r="A8292">
        <v>15731267</v>
      </c>
      <c r="B8292" t="s">
        <v>1182</v>
      </c>
      <c r="C8292" t="s">
        <v>17</v>
      </c>
      <c r="D8292" t="s">
        <v>39</v>
      </c>
      <c r="E8292">
        <v>37</v>
      </c>
      <c r="F8292" t="s">
        <v>19</v>
      </c>
      <c r="G8292">
        <v>4</v>
      </c>
      <c r="H8292" s="4">
        <v>75263.7</v>
      </c>
      <c r="I8292" t="s">
        <v>29</v>
      </c>
      <c r="J8292">
        <v>1</v>
      </c>
      <c r="K8292">
        <v>797</v>
      </c>
      <c r="L8292" t="s">
        <v>37</v>
      </c>
      <c r="M8292" t="s">
        <v>21</v>
      </c>
      <c r="N8292" t="s">
        <v>32</v>
      </c>
      <c r="O8292" s="4">
        <v>85801.77</v>
      </c>
      <c r="P8292" t="s">
        <v>28</v>
      </c>
      <c r="Q8292" t="str" cm="1">
        <f t="array" ref="Q8292">_xlfn.IFS(
O8292&lt;50000,"Low Salary (&lt;$50K)",
O8292&lt;90000,"Lower Middle ($50K-$90K)",
O8292&lt;130000,"Middle ($90K-$130K)",
O8292&lt;170000,"Upper Middle ($130K-$170K)",
O8292&gt;=170000,"High Salary (&gt;$170K)"
)</f>
        <v>Lower Middle ($50K-$90K)</v>
      </c>
      <c r="R8292" t="str" cm="1">
        <f t="array" ref="R8292">_xlfn.IFS(
G8292&lt;=2,"New Customers (0-2Y)",
G8292&lt;=5,"Growing Customers (3-5Y)",
G8292&lt;=8,"Established Customers (6-8Y)",
G8292&lt;=10,"Loyal Customers (9-10Y)"
)</f>
        <v>Growing Customers (3-5Y)</v>
      </c>
    </row>
    <row r="8293" spans="1:18" x14ac:dyDescent="0.35">
      <c r="A8293">
        <v>15742879</v>
      </c>
      <c r="B8293" t="s">
        <v>34</v>
      </c>
      <c r="C8293" t="s">
        <v>26</v>
      </c>
      <c r="D8293" t="s">
        <v>39</v>
      </c>
      <c r="E8293">
        <v>38</v>
      </c>
      <c r="F8293" t="s">
        <v>19</v>
      </c>
      <c r="G8293">
        <v>1</v>
      </c>
      <c r="H8293" s="4">
        <v>147904.31</v>
      </c>
      <c r="I8293" t="s">
        <v>33</v>
      </c>
      <c r="J8293">
        <v>1</v>
      </c>
      <c r="K8293">
        <v>668</v>
      </c>
      <c r="L8293" t="s">
        <v>35</v>
      </c>
      <c r="M8293" t="s">
        <v>21</v>
      </c>
      <c r="N8293" t="s">
        <v>22</v>
      </c>
      <c r="O8293" s="4">
        <v>69370.05</v>
      </c>
      <c r="P8293" t="s">
        <v>28</v>
      </c>
      <c r="Q8293" t="str" cm="1">
        <f t="array" ref="Q8293">_xlfn.IFS(
O8293&lt;50000,"Low Salary (&lt;$50K)",
O8293&lt;90000,"Lower Middle ($50K-$90K)",
O8293&lt;130000,"Middle ($90K-$130K)",
O8293&lt;170000,"Upper Middle ($130K-$170K)",
O8293&gt;=170000,"High Salary (&gt;$170K)"
)</f>
        <v>Lower Middle ($50K-$90K)</v>
      </c>
      <c r="R8293" t="str" cm="1">
        <f t="array" ref="R8293">_xlfn.IFS(
G8293&lt;=2,"New Customers (0-2Y)",
G8293&lt;=5,"Growing Customers (3-5Y)",
G8293&lt;=8,"Established Customers (6-8Y)",
G8293&lt;=10,"Loyal Customers (9-10Y)"
)</f>
        <v>New Customers (0-2Y)</v>
      </c>
    </row>
    <row r="8294" spans="1:18" x14ac:dyDescent="0.35">
      <c r="A8294">
        <v>15757015</v>
      </c>
      <c r="B8294" t="s">
        <v>1726</v>
      </c>
      <c r="C8294" t="s">
        <v>42</v>
      </c>
      <c r="D8294" t="s">
        <v>18</v>
      </c>
      <c r="E8294">
        <v>41</v>
      </c>
      <c r="F8294" t="s">
        <v>19</v>
      </c>
      <c r="G8294">
        <v>5</v>
      </c>
      <c r="H8294" s="4">
        <v>106640.5</v>
      </c>
      <c r="I8294" t="s">
        <v>33</v>
      </c>
      <c r="J8294">
        <v>1</v>
      </c>
      <c r="K8294">
        <v>783</v>
      </c>
      <c r="L8294" t="s">
        <v>37</v>
      </c>
      <c r="M8294" t="s">
        <v>21</v>
      </c>
      <c r="N8294" t="s">
        <v>32</v>
      </c>
      <c r="O8294" s="4">
        <v>176945.96</v>
      </c>
      <c r="P8294" t="s">
        <v>28</v>
      </c>
      <c r="Q8294" t="str" cm="1">
        <f t="array" ref="Q8294">_xlfn.IFS(
O8294&lt;50000,"Low Salary (&lt;$50K)",
O8294&lt;90000,"Lower Middle ($50K-$90K)",
O8294&lt;130000,"Middle ($90K-$130K)",
O8294&lt;170000,"Upper Middle ($130K-$170K)",
O8294&gt;=170000,"High Salary (&gt;$170K)"
)</f>
        <v>High Salary (&gt;$170K)</v>
      </c>
      <c r="R8294" t="str" cm="1">
        <f t="array" ref="R8294">_xlfn.IFS(
G8294&lt;=2,"New Customers (0-2Y)",
G8294&lt;=5,"Growing Customers (3-5Y)",
G8294&lt;=8,"Established Customers (6-8Y)",
G8294&lt;=10,"Loyal Customers (9-10Y)"
)</f>
        <v>Growing Customers (3-5Y)</v>
      </c>
    </row>
    <row r="8295" spans="1:18" x14ac:dyDescent="0.35">
      <c r="A8295">
        <v>15770711</v>
      </c>
      <c r="B8295" t="s">
        <v>473</v>
      </c>
      <c r="C8295" t="s">
        <v>42</v>
      </c>
      <c r="D8295" t="s">
        <v>18</v>
      </c>
      <c r="E8295">
        <v>28</v>
      </c>
      <c r="F8295" t="s">
        <v>43</v>
      </c>
      <c r="G8295">
        <v>4</v>
      </c>
      <c r="H8295" s="4">
        <v>90696.78</v>
      </c>
      <c r="I8295" t="s">
        <v>29</v>
      </c>
      <c r="J8295">
        <v>1</v>
      </c>
      <c r="K8295">
        <v>766</v>
      </c>
      <c r="L8295" t="s">
        <v>35</v>
      </c>
      <c r="M8295" t="s">
        <v>27</v>
      </c>
      <c r="N8295" t="s">
        <v>22</v>
      </c>
      <c r="O8295" s="4">
        <v>21597.200000000001</v>
      </c>
      <c r="P8295" t="s">
        <v>28</v>
      </c>
      <c r="Q8295" t="str" cm="1">
        <f t="array" ref="Q8295">_xlfn.IFS(
O8295&lt;50000,"Low Salary (&lt;$50K)",
O8295&lt;90000,"Lower Middle ($50K-$90K)",
O8295&lt;130000,"Middle ($90K-$130K)",
O8295&lt;170000,"Upper Middle ($130K-$170K)",
O8295&gt;=170000,"High Salary (&gt;$170K)"
)</f>
        <v>Low Salary (&lt;$50K)</v>
      </c>
      <c r="R8295" t="str" cm="1">
        <f t="array" ref="R8295">_xlfn.IFS(
G8295&lt;=2,"New Customers (0-2Y)",
G8295&lt;=5,"Growing Customers (3-5Y)",
G8295&lt;=8,"Established Customers (6-8Y)",
G8295&lt;=10,"Loyal Customers (9-10Y)"
)</f>
        <v>Growing Customers (3-5Y)</v>
      </c>
    </row>
    <row r="8296" spans="1:18" x14ac:dyDescent="0.35">
      <c r="A8296">
        <v>15569430</v>
      </c>
      <c r="B8296" t="s">
        <v>2367</v>
      </c>
      <c r="C8296" t="s">
        <v>26</v>
      </c>
      <c r="D8296" t="s">
        <v>18</v>
      </c>
      <c r="E8296">
        <v>36</v>
      </c>
      <c r="F8296" t="s">
        <v>19</v>
      </c>
      <c r="G8296">
        <v>2</v>
      </c>
      <c r="H8296" s="4">
        <v>175509.8</v>
      </c>
      <c r="I8296" t="s">
        <v>33</v>
      </c>
      <c r="J8296">
        <v>2</v>
      </c>
      <c r="K8296">
        <v>704</v>
      </c>
      <c r="L8296" t="s">
        <v>35</v>
      </c>
      <c r="M8296" t="s">
        <v>21</v>
      </c>
      <c r="N8296" t="s">
        <v>32</v>
      </c>
      <c r="O8296" s="4">
        <v>152039.67000000001</v>
      </c>
      <c r="P8296" t="s">
        <v>28</v>
      </c>
      <c r="Q8296" t="str" cm="1">
        <f t="array" ref="Q8296">_xlfn.IFS(
O8296&lt;50000,"Low Salary (&lt;$50K)",
O8296&lt;90000,"Lower Middle ($50K-$90K)",
O8296&lt;130000,"Middle ($90K-$130K)",
O8296&lt;170000,"Upper Middle ($130K-$170K)",
O8296&gt;=170000,"High Salary (&gt;$170K)"
)</f>
        <v>Upper Middle ($130K-$170K)</v>
      </c>
      <c r="R8296" t="str" cm="1">
        <f t="array" ref="R8296">_xlfn.IFS(
G8296&lt;=2,"New Customers (0-2Y)",
G8296&lt;=5,"Growing Customers (3-5Y)",
G8296&lt;=8,"Established Customers (6-8Y)",
G8296&lt;=10,"Loyal Customers (9-10Y)"
)</f>
        <v>New Customers (0-2Y)</v>
      </c>
    </row>
    <row r="8297" spans="1:18" x14ac:dyDescent="0.35">
      <c r="A8297">
        <v>15617304</v>
      </c>
      <c r="B8297" t="s">
        <v>2698</v>
      </c>
      <c r="C8297" t="s">
        <v>17</v>
      </c>
      <c r="D8297" t="s">
        <v>39</v>
      </c>
      <c r="E8297">
        <v>40</v>
      </c>
      <c r="F8297" t="s">
        <v>19</v>
      </c>
      <c r="G8297">
        <v>6</v>
      </c>
      <c r="H8297" s="4">
        <v>0</v>
      </c>
      <c r="I8297" t="s">
        <v>24</v>
      </c>
      <c r="J8297">
        <v>2</v>
      </c>
      <c r="K8297">
        <v>722</v>
      </c>
      <c r="L8297" t="s">
        <v>35</v>
      </c>
      <c r="M8297" t="s">
        <v>21</v>
      </c>
      <c r="N8297" t="s">
        <v>22</v>
      </c>
      <c r="O8297" s="4">
        <v>111893.09</v>
      </c>
      <c r="P8297" t="s">
        <v>28</v>
      </c>
      <c r="Q8297" t="str" cm="1">
        <f t="array" ref="Q8297">_xlfn.IFS(
O8297&lt;50000,"Low Salary (&lt;$50K)",
O8297&lt;90000,"Lower Middle ($50K-$90K)",
O8297&lt;130000,"Middle ($90K-$130K)",
O8297&lt;170000,"Upper Middle ($130K-$170K)",
O8297&gt;=170000,"High Salary (&gt;$170K)"
)</f>
        <v>Middle ($90K-$130K)</v>
      </c>
      <c r="R8297" t="str" cm="1">
        <f t="array" ref="R8297">_xlfn.IFS(
G8297&lt;=2,"New Customers (0-2Y)",
G8297&lt;=5,"Growing Customers (3-5Y)",
G8297&lt;=8,"Established Customers (6-8Y)",
G8297&lt;=10,"Loyal Customers (9-10Y)"
)</f>
        <v>Established Customers (6-8Y)</v>
      </c>
    </row>
    <row r="8298" spans="1:18" x14ac:dyDescent="0.35">
      <c r="A8298">
        <v>15704466</v>
      </c>
      <c r="B8298" t="s">
        <v>1463</v>
      </c>
      <c r="C8298" t="s">
        <v>17</v>
      </c>
      <c r="D8298" t="s">
        <v>18</v>
      </c>
      <c r="E8298">
        <v>34</v>
      </c>
      <c r="F8298" t="s">
        <v>19</v>
      </c>
      <c r="G8298">
        <v>7</v>
      </c>
      <c r="H8298" s="4">
        <v>0</v>
      </c>
      <c r="I8298" t="s">
        <v>24</v>
      </c>
      <c r="J8298">
        <v>2</v>
      </c>
      <c r="K8298">
        <v>692</v>
      </c>
      <c r="L8298" t="s">
        <v>35</v>
      </c>
      <c r="M8298" t="s">
        <v>21</v>
      </c>
      <c r="N8298" t="s">
        <v>32</v>
      </c>
      <c r="O8298" s="4">
        <v>195074.62</v>
      </c>
      <c r="P8298" t="s">
        <v>28</v>
      </c>
      <c r="Q8298" t="str" cm="1">
        <f t="array" ref="Q8298">_xlfn.IFS(
O8298&lt;50000,"Low Salary (&lt;$50K)",
O8298&lt;90000,"Lower Middle ($50K-$90K)",
O8298&lt;130000,"Middle ($90K-$130K)",
O8298&lt;170000,"Upper Middle ($130K-$170K)",
O8298&gt;=170000,"High Salary (&gt;$170K)"
)</f>
        <v>High Salary (&gt;$170K)</v>
      </c>
      <c r="R8298" t="str" cm="1">
        <f t="array" ref="R8298">_xlfn.IFS(
G8298&lt;=2,"New Customers (0-2Y)",
G8298&lt;=5,"Growing Customers (3-5Y)",
G8298&lt;=8,"Established Customers (6-8Y)",
G8298&lt;=10,"Loyal Customers (9-10Y)"
)</f>
        <v>Established Customers (6-8Y)</v>
      </c>
    </row>
    <row r="8299" spans="1:18" x14ac:dyDescent="0.35">
      <c r="A8299">
        <v>15664681</v>
      </c>
      <c r="B8299" t="s">
        <v>961</v>
      </c>
      <c r="C8299" t="s">
        <v>17</v>
      </c>
      <c r="D8299" t="s">
        <v>18</v>
      </c>
      <c r="E8299">
        <v>35</v>
      </c>
      <c r="F8299" t="s">
        <v>19</v>
      </c>
      <c r="G8299">
        <v>2</v>
      </c>
      <c r="H8299" s="4">
        <v>114321.28</v>
      </c>
      <c r="I8299" t="s">
        <v>33</v>
      </c>
      <c r="J8299">
        <v>2</v>
      </c>
      <c r="K8299">
        <v>584</v>
      </c>
      <c r="L8299" t="s">
        <v>31</v>
      </c>
      <c r="M8299" t="s">
        <v>27</v>
      </c>
      <c r="N8299" t="s">
        <v>32</v>
      </c>
      <c r="O8299" s="4">
        <v>15959.01</v>
      </c>
      <c r="P8299" t="s">
        <v>28</v>
      </c>
      <c r="Q8299" t="str" cm="1">
        <f t="array" ref="Q8299">_xlfn.IFS(
O8299&lt;50000,"Low Salary (&lt;$50K)",
O8299&lt;90000,"Lower Middle ($50K-$90K)",
O8299&lt;130000,"Middle ($90K-$130K)",
O8299&lt;170000,"Upper Middle ($130K-$170K)",
O8299&gt;=170000,"High Salary (&gt;$170K)"
)</f>
        <v>Low Salary (&lt;$50K)</v>
      </c>
      <c r="R8299" t="str" cm="1">
        <f t="array" ref="R8299">_xlfn.IFS(
G8299&lt;=2,"New Customers (0-2Y)",
G8299&lt;=5,"Growing Customers (3-5Y)",
G8299&lt;=8,"Established Customers (6-8Y)",
G8299&lt;=10,"Loyal Customers (9-10Y)"
)</f>
        <v>New Customers (0-2Y)</v>
      </c>
    </row>
    <row r="8300" spans="1:18" x14ac:dyDescent="0.35">
      <c r="A8300">
        <v>15605534</v>
      </c>
      <c r="B8300" t="s">
        <v>417</v>
      </c>
      <c r="C8300" t="s">
        <v>42</v>
      </c>
      <c r="D8300" t="s">
        <v>18</v>
      </c>
      <c r="E8300">
        <v>51</v>
      </c>
      <c r="F8300" t="s">
        <v>19</v>
      </c>
      <c r="G8300">
        <v>4</v>
      </c>
      <c r="H8300" s="4">
        <v>95560.04</v>
      </c>
      <c r="I8300" t="s">
        <v>29</v>
      </c>
      <c r="J8300">
        <v>1</v>
      </c>
      <c r="K8300">
        <v>644</v>
      </c>
      <c r="L8300" t="s">
        <v>20</v>
      </c>
      <c r="M8300" t="s">
        <v>27</v>
      </c>
      <c r="N8300" t="s">
        <v>32</v>
      </c>
      <c r="O8300" s="4">
        <v>72628.84</v>
      </c>
      <c r="P8300" t="s">
        <v>23</v>
      </c>
      <c r="Q8300" t="str" cm="1">
        <f t="array" ref="Q8300">_xlfn.IFS(
O8300&lt;50000,"Low Salary (&lt;$50K)",
O8300&lt;90000,"Lower Middle ($50K-$90K)",
O8300&lt;130000,"Middle ($90K-$130K)",
O8300&lt;170000,"Upper Middle ($130K-$170K)",
O8300&gt;=170000,"High Salary (&gt;$170K)"
)</f>
        <v>Lower Middle ($50K-$90K)</v>
      </c>
      <c r="R8300" t="str" cm="1">
        <f t="array" ref="R8300">_xlfn.IFS(
G8300&lt;=2,"New Customers (0-2Y)",
G8300&lt;=5,"Growing Customers (3-5Y)",
G8300&lt;=8,"Established Customers (6-8Y)",
G8300&lt;=10,"Loyal Customers (9-10Y)"
)</f>
        <v>Growing Customers (3-5Y)</v>
      </c>
    </row>
    <row r="8301" spans="1:18" x14ac:dyDescent="0.35">
      <c r="A8301">
        <v>15792473</v>
      </c>
      <c r="B8301" t="s">
        <v>989</v>
      </c>
      <c r="C8301" t="s">
        <v>42</v>
      </c>
      <c r="D8301" t="s">
        <v>18</v>
      </c>
      <c r="E8301">
        <v>50</v>
      </c>
      <c r="F8301" t="s">
        <v>19</v>
      </c>
      <c r="G8301">
        <v>5</v>
      </c>
      <c r="H8301" s="4">
        <v>88379.81</v>
      </c>
      <c r="I8301" t="s">
        <v>29</v>
      </c>
      <c r="J8301">
        <v>3</v>
      </c>
      <c r="K8301">
        <v>598</v>
      </c>
      <c r="L8301" t="s">
        <v>31</v>
      </c>
      <c r="M8301" t="s">
        <v>27</v>
      </c>
      <c r="N8301" t="s">
        <v>22</v>
      </c>
      <c r="O8301" s="4">
        <v>64157.24</v>
      </c>
      <c r="P8301" t="s">
        <v>23</v>
      </c>
      <c r="Q8301" t="str" cm="1">
        <f t="array" ref="Q8301">_xlfn.IFS(
O8301&lt;50000,"Low Salary (&lt;$50K)",
O8301&lt;90000,"Lower Middle ($50K-$90K)",
O8301&lt;130000,"Middle ($90K-$130K)",
O8301&lt;170000,"Upper Middle ($130K-$170K)",
O8301&gt;=170000,"High Salary (&gt;$170K)"
)</f>
        <v>Lower Middle ($50K-$90K)</v>
      </c>
      <c r="R8301" t="str" cm="1">
        <f t="array" ref="R8301">_xlfn.IFS(
G8301&lt;=2,"New Customers (0-2Y)",
G8301&lt;=5,"Growing Customers (3-5Y)",
G8301&lt;=8,"Established Customers (6-8Y)",
G8301&lt;=10,"Loyal Customers (9-10Y)"
)</f>
        <v>Growing Customers (3-5Y)</v>
      </c>
    </row>
    <row r="8302" spans="1:18" x14ac:dyDescent="0.35">
      <c r="A8302">
        <v>15802625</v>
      </c>
      <c r="B8302" t="s">
        <v>845</v>
      </c>
      <c r="C8302" t="s">
        <v>42</v>
      </c>
      <c r="D8302" t="s">
        <v>39</v>
      </c>
      <c r="E8302">
        <v>48</v>
      </c>
      <c r="F8302" t="s">
        <v>19</v>
      </c>
      <c r="G8302">
        <v>7</v>
      </c>
      <c r="H8302" s="4">
        <v>85915.520000000004</v>
      </c>
      <c r="I8302" t="s">
        <v>29</v>
      </c>
      <c r="J8302">
        <v>1</v>
      </c>
      <c r="K8302">
        <v>733</v>
      </c>
      <c r="L8302" t="s">
        <v>35</v>
      </c>
      <c r="M8302" t="s">
        <v>21</v>
      </c>
      <c r="N8302" t="s">
        <v>22</v>
      </c>
      <c r="O8302" s="4">
        <v>23860.5</v>
      </c>
      <c r="P8302" t="s">
        <v>28</v>
      </c>
      <c r="Q8302" t="str" cm="1">
        <f t="array" ref="Q8302">_xlfn.IFS(
O8302&lt;50000,"Low Salary (&lt;$50K)",
O8302&lt;90000,"Lower Middle ($50K-$90K)",
O8302&lt;130000,"Middle ($90K-$130K)",
O8302&lt;170000,"Upper Middle ($130K-$170K)",
O8302&gt;=170000,"High Salary (&gt;$170K)"
)</f>
        <v>Low Salary (&lt;$50K)</v>
      </c>
      <c r="R8302" t="str" cm="1">
        <f t="array" ref="R8302">_xlfn.IFS(
G8302&lt;=2,"New Customers (0-2Y)",
G8302&lt;=5,"Growing Customers (3-5Y)",
G8302&lt;=8,"Established Customers (6-8Y)",
G8302&lt;=10,"Loyal Customers (9-10Y)"
)</f>
        <v>Established Customers (6-8Y)</v>
      </c>
    </row>
    <row r="8303" spans="1:18" x14ac:dyDescent="0.35">
      <c r="A8303">
        <v>15766017</v>
      </c>
      <c r="B8303" t="s">
        <v>2699</v>
      </c>
      <c r="C8303" t="s">
        <v>42</v>
      </c>
      <c r="D8303" t="s">
        <v>39</v>
      </c>
      <c r="E8303">
        <v>58</v>
      </c>
      <c r="F8303" t="s">
        <v>19</v>
      </c>
      <c r="G8303">
        <v>3</v>
      </c>
      <c r="H8303" s="4">
        <v>72309.3</v>
      </c>
      <c r="I8303" t="s">
        <v>29</v>
      </c>
      <c r="J8303">
        <v>1</v>
      </c>
      <c r="K8303">
        <v>615</v>
      </c>
      <c r="L8303" t="s">
        <v>20</v>
      </c>
      <c r="M8303" t="s">
        <v>21</v>
      </c>
      <c r="N8303" t="s">
        <v>22</v>
      </c>
      <c r="O8303" s="4">
        <v>85687.09</v>
      </c>
      <c r="P8303" t="s">
        <v>23</v>
      </c>
      <c r="Q8303" t="str" cm="1">
        <f t="array" ref="Q8303">_xlfn.IFS(
O8303&lt;50000,"Low Salary (&lt;$50K)",
O8303&lt;90000,"Lower Middle ($50K-$90K)",
O8303&lt;130000,"Middle ($90K-$130K)",
O8303&lt;170000,"Upper Middle ($130K-$170K)",
O8303&gt;=170000,"High Salary (&gt;$170K)"
)</f>
        <v>Lower Middle ($50K-$90K)</v>
      </c>
      <c r="R8303" t="str" cm="1">
        <f t="array" ref="R8303">_xlfn.IFS(
G8303&lt;=2,"New Customers (0-2Y)",
G8303&lt;=5,"Growing Customers (3-5Y)",
G8303&lt;=8,"Established Customers (6-8Y)",
G8303&lt;=10,"Loyal Customers (9-10Y)"
)</f>
        <v>Growing Customers (3-5Y)</v>
      </c>
    </row>
    <row r="8304" spans="1:18" x14ac:dyDescent="0.35">
      <c r="A8304">
        <v>15762172</v>
      </c>
      <c r="B8304" t="s">
        <v>337</v>
      </c>
      <c r="C8304" t="s">
        <v>17</v>
      </c>
      <c r="D8304" t="s">
        <v>18</v>
      </c>
      <c r="E8304">
        <v>39</v>
      </c>
      <c r="F8304" t="s">
        <v>19</v>
      </c>
      <c r="G8304">
        <v>2</v>
      </c>
      <c r="H8304" s="4">
        <v>0</v>
      </c>
      <c r="I8304" t="s">
        <v>24</v>
      </c>
      <c r="J8304">
        <v>2</v>
      </c>
      <c r="K8304">
        <v>850</v>
      </c>
      <c r="L8304" t="s">
        <v>37</v>
      </c>
      <c r="M8304" t="s">
        <v>21</v>
      </c>
      <c r="N8304" t="s">
        <v>32</v>
      </c>
      <c r="O8304" s="4">
        <v>179451.42</v>
      </c>
      <c r="P8304" t="s">
        <v>28</v>
      </c>
      <c r="Q8304" t="str" cm="1">
        <f t="array" ref="Q8304">_xlfn.IFS(
O8304&lt;50000,"Low Salary (&lt;$50K)",
O8304&lt;90000,"Lower Middle ($50K-$90K)",
O8304&lt;130000,"Middle ($90K-$130K)",
O8304&lt;170000,"Upper Middle ($130K-$170K)",
O8304&gt;=170000,"High Salary (&gt;$170K)"
)</f>
        <v>High Salary (&gt;$170K)</v>
      </c>
      <c r="R8304" t="str" cm="1">
        <f t="array" ref="R8304">_xlfn.IFS(
G8304&lt;=2,"New Customers (0-2Y)",
G8304&lt;=5,"Growing Customers (3-5Y)",
G8304&lt;=8,"Established Customers (6-8Y)",
G8304&lt;=10,"Loyal Customers (9-10Y)"
)</f>
        <v>New Customers (0-2Y)</v>
      </c>
    </row>
    <row r="8305" spans="1:18" x14ac:dyDescent="0.35">
      <c r="A8305">
        <v>15728333</v>
      </c>
      <c r="B8305" t="s">
        <v>2700</v>
      </c>
      <c r="C8305" t="s">
        <v>17</v>
      </c>
      <c r="D8305" t="s">
        <v>39</v>
      </c>
      <c r="E8305">
        <v>43</v>
      </c>
      <c r="F8305" t="s">
        <v>19</v>
      </c>
      <c r="G8305">
        <v>8</v>
      </c>
      <c r="H8305" s="4">
        <v>0</v>
      </c>
      <c r="I8305" t="s">
        <v>24</v>
      </c>
      <c r="J8305">
        <v>1</v>
      </c>
      <c r="K8305">
        <v>521</v>
      </c>
      <c r="L8305" t="s">
        <v>31</v>
      </c>
      <c r="M8305" t="s">
        <v>21</v>
      </c>
      <c r="N8305" t="s">
        <v>22</v>
      </c>
      <c r="O8305" s="4">
        <v>93180.09</v>
      </c>
      <c r="P8305" t="s">
        <v>28</v>
      </c>
      <c r="Q8305" t="str" cm="1">
        <f t="array" ref="Q8305">_xlfn.IFS(
O8305&lt;50000,"Low Salary (&lt;$50K)",
O8305&lt;90000,"Lower Middle ($50K-$90K)",
O8305&lt;130000,"Middle ($90K-$130K)",
O8305&lt;170000,"Upper Middle ($130K-$170K)",
O8305&gt;=170000,"High Salary (&gt;$170K)"
)</f>
        <v>Middle ($90K-$130K)</v>
      </c>
      <c r="R8305" t="str" cm="1">
        <f t="array" ref="R8305">_xlfn.IFS(
G8305&lt;=2,"New Customers (0-2Y)",
G8305&lt;=5,"Growing Customers (3-5Y)",
G8305&lt;=8,"Established Customers (6-8Y)",
G8305&lt;=10,"Loyal Customers (9-10Y)"
)</f>
        <v>Established Customers (6-8Y)</v>
      </c>
    </row>
    <row r="8306" spans="1:18" x14ac:dyDescent="0.35">
      <c r="A8306">
        <v>15792868</v>
      </c>
      <c r="B8306" t="s">
        <v>2701</v>
      </c>
      <c r="C8306" t="s">
        <v>17</v>
      </c>
      <c r="D8306" t="s">
        <v>39</v>
      </c>
      <c r="E8306">
        <v>69</v>
      </c>
      <c r="F8306" t="s">
        <v>2967</v>
      </c>
      <c r="G8306">
        <v>1</v>
      </c>
      <c r="H8306" s="4">
        <v>0</v>
      </c>
      <c r="I8306" t="s">
        <v>24</v>
      </c>
      <c r="J8306">
        <v>2</v>
      </c>
      <c r="K8306">
        <v>675</v>
      </c>
      <c r="L8306" t="s">
        <v>35</v>
      </c>
      <c r="M8306" t="s">
        <v>21</v>
      </c>
      <c r="N8306" t="s">
        <v>32</v>
      </c>
      <c r="O8306" s="4">
        <v>157097.09</v>
      </c>
      <c r="P8306" t="s">
        <v>28</v>
      </c>
      <c r="Q8306" t="str" cm="1">
        <f t="array" ref="Q8306">_xlfn.IFS(
O8306&lt;50000,"Low Salary (&lt;$50K)",
O8306&lt;90000,"Lower Middle ($50K-$90K)",
O8306&lt;130000,"Middle ($90K-$130K)",
O8306&lt;170000,"Upper Middle ($130K-$170K)",
O8306&gt;=170000,"High Salary (&gt;$170K)"
)</f>
        <v>Upper Middle ($130K-$170K)</v>
      </c>
      <c r="R8306" t="str" cm="1">
        <f t="array" ref="R8306">_xlfn.IFS(
G8306&lt;=2,"New Customers (0-2Y)",
G8306&lt;=5,"Growing Customers (3-5Y)",
G8306&lt;=8,"Established Customers (6-8Y)",
G8306&lt;=10,"Loyal Customers (9-10Y)"
)</f>
        <v>New Customers (0-2Y)</v>
      </c>
    </row>
    <row r="8307" spans="1:18" x14ac:dyDescent="0.35">
      <c r="A8307">
        <v>15605698</v>
      </c>
      <c r="B8307" t="s">
        <v>1300</v>
      </c>
      <c r="C8307" t="s">
        <v>17</v>
      </c>
      <c r="D8307" t="s">
        <v>39</v>
      </c>
      <c r="E8307">
        <v>58</v>
      </c>
      <c r="F8307" t="s">
        <v>19</v>
      </c>
      <c r="G8307">
        <v>3</v>
      </c>
      <c r="H8307" s="4">
        <v>0</v>
      </c>
      <c r="I8307" t="s">
        <v>24</v>
      </c>
      <c r="J8307">
        <v>3</v>
      </c>
      <c r="K8307">
        <v>746</v>
      </c>
      <c r="L8307" t="s">
        <v>35</v>
      </c>
      <c r="M8307" t="s">
        <v>21</v>
      </c>
      <c r="N8307" t="s">
        <v>22</v>
      </c>
      <c r="O8307" s="4">
        <v>80344.960000000006</v>
      </c>
      <c r="P8307" t="s">
        <v>23</v>
      </c>
      <c r="Q8307" t="str" cm="1">
        <f t="array" ref="Q8307">_xlfn.IFS(
O8307&lt;50000,"Low Salary (&lt;$50K)",
O8307&lt;90000,"Lower Middle ($50K-$90K)",
O8307&lt;130000,"Middle ($90K-$130K)",
O8307&lt;170000,"Upper Middle ($130K-$170K)",
O8307&gt;=170000,"High Salary (&gt;$170K)"
)</f>
        <v>Lower Middle ($50K-$90K)</v>
      </c>
      <c r="R8307" t="str" cm="1">
        <f t="array" ref="R8307">_xlfn.IFS(
G8307&lt;=2,"New Customers (0-2Y)",
G8307&lt;=5,"Growing Customers (3-5Y)",
G8307&lt;=8,"Established Customers (6-8Y)",
G8307&lt;=10,"Loyal Customers (9-10Y)"
)</f>
        <v>Growing Customers (3-5Y)</v>
      </c>
    </row>
    <row r="8308" spans="1:18" x14ac:dyDescent="0.35">
      <c r="A8308">
        <v>15777060</v>
      </c>
      <c r="B8308" t="s">
        <v>2702</v>
      </c>
      <c r="C8308" t="s">
        <v>17</v>
      </c>
      <c r="D8308" t="s">
        <v>18</v>
      </c>
      <c r="E8308">
        <v>33</v>
      </c>
      <c r="F8308" t="s">
        <v>19</v>
      </c>
      <c r="G8308">
        <v>4</v>
      </c>
      <c r="H8308" s="4">
        <v>0</v>
      </c>
      <c r="I8308" t="s">
        <v>24</v>
      </c>
      <c r="J8308">
        <v>1</v>
      </c>
      <c r="K8308">
        <v>770</v>
      </c>
      <c r="L8308" t="s">
        <v>35</v>
      </c>
      <c r="M8308" t="s">
        <v>21</v>
      </c>
      <c r="N8308" t="s">
        <v>32</v>
      </c>
      <c r="O8308" s="4">
        <v>26080.54</v>
      </c>
      <c r="P8308" t="s">
        <v>23</v>
      </c>
      <c r="Q8308" t="str" cm="1">
        <f t="array" ref="Q8308">_xlfn.IFS(
O8308&lt;50000,"Low Salary (&lt;$50K)",
O8308&lt;90000,"Lower Middle ($50K-$90K)",
O8308&lt;130000,"Middle ($90K-$130K)",
O8308&lt;170000,"Upper Middle ($130K-$170K)",
O8308&gt;=170000,"High Salary (&gt;$170K)"
)</f>
        <v>Low Salary (&lt;$50K)</v>
      </c>
      <c r="R8308" t="str" cm="1">
        <f t="array" ref="R8308">_xlfn.IFS(
G8308&lt;=2,"New Customers (0-2Y)",
G8308&lt;=5,"Growing Customers (3-5Y)",
G8308&lt;=8,"Established Customers (6-8Y)",
G8308&lt;=10,"Loyal Customers (9-10Y)"
)</f>
        <v>Growing Customers (3-5Y)</v>
      </c>
    </row>
    <row r="8309" spans="1:18" x14ac:dyDescent="0.35">
      <c r="A8309">
        <v>15626243</v>
      </c>
      <c r="B8309" t="s">
        <v>2703</v>
      </c>
      <c r="C8309" t="s">
        <v>17</v>
      </c>
      <c r="D8309" t="s">
        <v>39</v>
      </c>
      <c r="E8309">
        <v>30</v>
      </c>
      <c r="F8309" t="s">
        <v>19</v>
      </c>
      <c r="G8309">
        <v>3</v>
      </c>
      <c r="H8309" s="4">
        <v>133844.22</v>
      </c>
      <c r="I8309" t="s">
        <v>33</v>
      </c>
      <c r="J8309">
        <v>1</v>
      </c>
      <c r="K8309">
        <v>618</v>
      </c>
      <c r="L8309" t="s">
        <v>20</v>
      </c>
      <c r="M8309" t="s">
        <v>21</v>
      </c>
      <c r="N8309" t="s">
        <v>22</v>
      </c>
      <c r="O8309" s="4">
        <v>31406.93</v>
      </c>
      <c r="P8309" t="s">
        <v>28</v>
      </c>
      <c r="Q8309" t="str" cm="1">
        <f t="array" ref="Q8309">_xlfn.IFS(
O8309&lt;50000,"Low Salary (&lt;$50K)",
O8309&lt;90000,"Lower Middle ($50K-$90K)",
O8309&lt;130000,"Middle ($90K-$130K)",
O8309&lt;170000,"Upper Middle ($130K-$170K)",
O8309&gt;=170000,"High Salary (&gt;$170K)"
)</f>
        <v>Low Salary (&lt;$50K)</v>
      </c>
      <c r="R8309" t="str" cm="1">
        <f t="array" ref="R8309">_xlfn.IFS(
G8309&lt;=2,"New Customers (0-2Y)",
G8309&lt;=5,"Growing Customers (3-5Y)",
G8309&lt;=8,"Established Customers (6-8Y)",
G8309&lt;=10,"Loyal Customers (9-10Y)"
)</f>
        <v>Growing Customers (3-5Y)</v>
      </c>
    </row>
    <row r="8310" spans="1:18" x14ac:dyDescent="0.35">
      <c r="A8310">
        <v>15719898</v>
      </c>
      <c r="B8310" t="s">
        <v>43</v>
      </c>
      <c r="C8310" t="s">
        <v>17</v>
      </c>
      <c r="D8310" t="s">
        <v>39</v>
      </c>
      <c r="E8310">
        <v>36</v>
      </c>
      <c r="F8310" t="s">
        <v>19</v>
      </c>
      <c r="G8310">
        <v>7</v>
      </c>
      <c r="H8310" s="4">
        <v>154872.07999999999</v>
      </c>
      <c r="I8310" t="s">
        <v>33</v>
      </c>
      <c r="J8310">
        <v>2</v>
      </c>
      <c r="K8310">
        <v>556</v>
      </c>
      <c r="L8310" t="s">
        <v>31</v>
      </c>
      <c r="M8310" t="s">
        <v>21</v>
      </c>
      <c r="N8310" t="s">
        <v>22</v>
      </c>
      <c r="O8310" s="4">
        <v>32044.639999999999</v>
      </c>
      <c r="P8310" t="s">
        <v>28</v>
      </c>
      <c r="Q8310" t="str" cm="1">
        <f t="array" ref="Q8310">_xlfn.IFS(
O8310&lt;50000,"Low Salary (&lt;$50K)",
O8310&lt;90000,"Lower Middle ($50K-$90K)",
O8310&lt;130000,"Middle ($90K-$130K)",
O8310&lt;170000,"Upper Middle ($130K-$170K)",
O8310&gt;=170000,"High Salary (&gt;$170K)"
)</f>
        <v>Low Salary (&lt;$50K)</v>
      </c>
      <c r="R8310" t="str" cm="1">
        <f t="array" ref="R8310">_xlfn.IFS(
G8310&lt;=2,"New Customers (0-2Y)",
G8310&lt;=5,"Growing Customers (3-5Y)",
G8310&lt;=8,"Established Customers (6-8Y)",
G8310&lt;=10,"Loyal Customers (9-10Y)"
)</f>
        <v>Established Customers (6-8Y)</v>
      </c>
    </row>
    <row r="8311" spans="1:18" x14ac:dyDescent="0.35">
      <c r="A8311">
        <v>15599976</v>
      </c>
      <c r="B8311" t="s">
        <v>2704</v>
      </c>
      <c r="C8311" t="s">
        <v>17</v>
      </c>
      <c r="D8311" t="s">
        <v>18</v>
      </c>
      <c r="E8311">
        <v>27</v>
      </c>
      <c r="F8311" t="s">
        <v>43</v>
      </c>
      <c r="G8311">
        <v>9</v>
      </c>
      <c r="H8311" s="4">
        <v>0</v>
      </c>
      <c r="I8311" t="s">
        <v>24</v>
      </c>
      <c r="J8311">
        <v>2</v>
      </c>
      <c r="K8311">
        <v>749</v>
      </c>
      <c r="L8311" t="s">
        <v>35</v>
      </c>
      <c r="M8311" t="s">
        <v>21</v>
      </c>
      <c r="N8311" t="s">
        <v>32</v>
      </c>
      <c r="O8311" s="4">
        <v>132734.87</v>
      </c>
      <c r="P8311" t="s">
        <v>28</v>
      </c>
      <c r="Q8311" t="str" cm="1">
        <f t="array" ref="Q8311">_xlfn.IFS(
O8311&lt;50000,"Low Salary (&lt;$50K)",
O8311&lt;90000,"Lower Middle ($50K-$90K)",
O8311&lt;130000,"Middle ($90K-$130K)",
O8311&lt;170000,"Upper Middle ($130K-$170K)",
O8311&gt;=170000,"High Salary (&gt;$170K)"
)</f>
        <v>Upper Middle ($130K-$170K)</v>
      </c>
      <c r="R8311" t="str" cm="1">
        <f t="array" ref="R8311">_xlfn.IFS(
G8311&lt;=2,"New Customers (0-2Y)",
G8311&lt;=5,"Growing Customers (3-5Y)",
G8311&lt;=8,"Established Customers (6-8Y)",
G8311&lt;=10,"Loyal Customers (9-10Y)"
)</f>
        <v>Loyal Customers (9-10Y)</v>
      </c>
    </row>
    <row r="8312" spans="1:18" x14ac:dyDescent="0.35">
      <c r="A8312">
        <v>15752809</v>
      </c>
      <c r="B8312" t="s">
        <v>2705</v>
      </c>
      <c r="C8312" t="s">
        <v>26</v>
      </c>
      <c r="D8312" t="s">
        <v>39</v>
      </c>
      <c r="E8312">
        <v>43</v>
      </c>
      <c r="F8312" t="s">
        <v>19</v>
      </c>
      <c r="G8312">
        <v>6</v>
      </c>
      <c r="H8312" s="4">
        <v>116121.67</v>
      </c>
      <c r="I8312" t="s">
        <v>33</v>
      </c>
      <c r="J8312">
        <v>1</v>
      </c>
      <c r="K8312">
        <v>702</v>
      </c>
      <c r="L8312" t="s">
        <v>35</v>
      </c>
      <c r="M8312" t="s">
        <v>21</v>
      </c>
      <c r="N8312" t="s">
        <v>32</v>
      </c>
      <c r="O8312" s="4">
        <v>61602.42</v>
      </c>
      <c r="P8312" t="s">
        <v>28</v>
      </c>
      <c r="Q8312" t="str" cm="1">
        <f t="array" ref="Q8312">_xlfn.IFS(
O8312&lt;50000,"Low Salary (&lt;$50K)",
O8312&lt;90000,"Lower Middle ($50K-$90K)",
O8312&lt;130000,"Middle ($90K-$130K)",
O8312&lt;170000,"Upper Middle ($130K-$170K)",
O8312&gt;=170000,"High Salary (&gt;$170K)"
)</f>
        <v>Lower Middle ($50K-$90K)</v>
      </c>
      <c r="R8312" t="str" cm="1">
        <f t="array" ref="R8312">_xlfn.IFS(
G8312&lt;=2,"New Customers (0-2Y)",
G8312&lt;=5,"Growing Customers (3-5Y)",
G8312&lt;=8,"Established Customers (6-8Y)",
G8312&lt;=10,"Loyal Customers (9-10Y)"
)</f>
        <v>Established Customers (6-8Y)</v>
      </c>
    </row>
    <row r="8313" spans="1:18" x14ac:dyDescent="0.35">
      <c r="A8313">
        <v>15589698</v>
      </c>
      <c r="B8313" t="s">
        <v>480</v>
      </c>
      <c r="C8313" t="s">
        <v>42</v>
      </c>
      <c r="D8313" t="s">
        <v>39</v>
      </c>
      <c r="E8313">
        <v>42</v>
      </c>
      <c r="F8313" t="s">
        <v>19</v>
      </c>
      <c r="G8313">
        <v>6</v>
      </c>
      <c r="H8313" s="4">
        <v>107104.5</v>
      </c>
      <c r="I8313" t="s">
        <v>33</v>
      </c>
      <c r="J8313">
        <v>1</v>
      </c>
      <c r="K8313">
        <v>555</v>
      </c>
      <c r="L8313" t="s">
        <v>31</v>
      </c>
      <c r="M8313" t="s">
        <v>21</v>
      </c>
      <c r="N8313" t="s">
        <v>22</v>
      </c>
      <c r="O8313" s="4">
        <v>41304.44</v>
      </c>
      <c r="P8313" t="s">
        <v>23</v>
      </c>
      <c r="Q8313" t="str" cm="1">
        <f t="array" ref="Q8313">_xlfn.IFS(
O8313&lt;50000,"Low Salary (&lt;$50K)",
O8313&lt;90000,"Lower Middle ($50K-$90K)",
O8313&lt;130000,"Middle ($90K-$130K)",
O8313&lt;170000,"Upper Middle ($130K-$170K)",
O8313&gt;=170000,"High Salary (&gt;$170K)"
)</f>
        <v>Low Salary (&lt;$50K)</v>
      </c>
      <c r="R8313" t="str" cm="1">
        <f t="array" ref="R8313">_xlfn.IFS(
G8313&lt;=2,"New Customers (0-2Y)",
G8313&lt;=5,"Growing Customers (3-5Y)",
G8313&lt;=8,"Established Customers (6-8Y)",
G8313&lt;=10,"Loyal Customers (9-10Y)"
)</f>
        <v>Established Customers (6-8Y)</v>
      </c>
    </row>
    <row r="8314" spans="1:18" x14ac:dyDescent="0.35">
      <c r="A8314">
        <v>15609977</v>
      </c>
      <c r="B8314" t="s">
        <v>2706</v>
      </c>
      <c r="C8314" t="s">
        <v>17</v>
      </c>
      <c r="D8314" t="s">
        <v>39</v>
      </c>
      <c r="E8314">
        <v>47</v>
      </c>
      <c r="F8314" t="s">
        <v>19</v>
      </c>
      <c r="G8314">
        <v>6</v>
      </c>
      <c r="H8314" s="4">
        <v>71026.77</v>
      </c>
      <c r="I8314" t="s">
        <v>29</v>
      </c>
      <c r="J8314">
        <v>1</v>
      </c>
      <c r="K8314">
        <v>587</v>
      </c>
      <c r="L8314" t="s">
        <v>31</v>
      </c>
      <c r="M8314" t="s">
        <v>21</v>
      </c>
      <c r="N8314" t="s">
        <v>32</v>
      </c>
      <c r="O8314" s="4">
        <v>57962.41</v>
      </c>
      <c r="P8314" t="s">
        <v>28</v>
      </c>
      <c r="Q8314" t="str" cm="1">
        <f t="array" ref="Q8314">_xlfn.IFS(
O8314&lt;50000,"Low Salary (&lt;$50K)",
O8314&lt;90000,"Lower Middle ($50K-$90K)",
O8314&lt;130000,"Middle ($90K-$130K)",
O8314&lt;170000,"Upper Middle ($130K-$170K)",
O8314&gt;=170000,"High Salary (&gt;$170K)"
)</f>
        <v>Lower Middle ($50K-$90K)</v>
      </c>
      <c r="R8314" t="str" cm="1">
        <f t="array" ref="R8314">_xlfn.IFS(
G8314&lt;=2,"New Customers (0-2Y)",
G8314&lt;=5,"Growing Customers (3-5Y)",
G8314&lt;=8,"Established Customers (6-8Y)",
G8314&lt;=10,"Loyal Customers (9-10Y)"
)</f>
        <v>Established Customers (6-8Y)</v>
      </c>
    </row>
    <row r="8315" spans="1:18" x14ac:dyDescent="0.35">
      <c r="A8315">
        <v>15750121</v>
      </c>
      <c r="B8315" t="s">
        <v>381</v>
      </c>
      <c r="C8315" t="s">
        <v>17</v>
      </c>
      <c r="D8315" t="s">
        <v>39</v>
      </c>
      <c r="E8315">
        <v>38</v>
      </c>
      <c r="F8315" t="s">
        <v>19</v>
      </c>
      <c r="G8315">
        <v>3</v>
      </c>
      <c r="H8315" s="4">
        <v>0</v>
      </c>
      <c r="I8315" t="s">
        <v>24</v>
      </c>
      <c r="J8315">
        <v>1</v>
      </c>
      <c r="K8315">
        <v>639</v>
      </c>
      <c r="L8315" t="s">
        <v>20</v>
      </c>
      <c r="M8315" t="s">
        <v>21</v>
      </c>
      <c r="N8315" t="s">
        <v>32</v>
      </c>
      <c r="O8315" s="4">
        <v>42862.82</v>
      </c>
      <c r="P8315" t="s">
        <v>28</v>
      </c>
      <c r="Q8315" t="str" cm="1">
        <f t="array" ref="Q8315">_xlfn.IFS(
O8315&lt;50000,"Low Salary (&lt;$50K)",
O8315&lt;90000,"Lower Middle ($50K-$90K)",
O8315&lt;130000,"Middle ($90K-$130K)",
O8315&lt;170000,"Upper Middle ($130K-$170K)",
O8315&gt;=170000,"High Salary (&gt;$170K)"
)</f>
        <v>Low Salary (&lt;$50K)</v>
      </c>
      <c r="R8315" t="str" cm="1">
        <f t="array" ref="R8315">_xlfn.IFS(
G8315&lt;=2,"New Customers (0-2Y)",
G8315&lt;=5,"Growing Customers (3-5Y)",
G8315&lt;=8,"Established Customers (6-8Y)",
G8315&lt;=10,"Loyal Customers (9-10Y)"
)</f>
        <v>Growing Customers (3-5Y)</v>
      </c>
    </row>
    <row r="8316" spans="1:18" x14ac:dyDescent="0.35">
      <c r="A8316">
        <v>15734177</v>
      </c>
      <c r="B8316" t="s">
        <v>2707</v>
      </c>
      <c r="C8316" t="s">
        <v>17</v>
      </c>
      <c r="D8316" t="s">
        <v>39</v>
      </c>
      <c r="E8316">
        <v>33</v>
      </c>
      <c r="F8316" t="s">
        <v>19</v>
      </c>
      <c r="G8316">
        <v>4</v>
      </c>
      <c r="H8316" s="4">
        <v>0</v>
      </c>
      <c r="I8316" t="s">
        <v>24</v>
      </c>
      <c r="J8316">
        <v>2</v>
      </c>
      <c r="K8316">
        <v>643</v>
      </c>
      <c r="L8316" t="s">
        <v>20</v>
      </c>
      <c r="M8316" t="s">
        <v>21</v>
      </c>
      <c r="N8316" t="s">
        <v>22</v>
      </c>
      <c r="O8316" s="4">
        <v>152992.04</v>
      </c>
      <c r="P8316" t="s">
        <v>28</v>
      </c>
      <c r="Q8316" t="str" cm="1">
        <f t="array" ref="Q8316">_xlfn.IFS(
O8316&lt;50000,"Low Salary (&lt;$50K)",
O8316&lt;90000,"Lower Middle ($50K-$90K)",
O8316&lt;130000,"Middle ($90K-$130K)",
O8316&lt;170000,"Upper Middle ($130K-$170K)",
O8316&gt;=170000,"High Salary (&gt;$170K)"
)</f>
        <v>Upper Middle ($130K-$170K)</v>
      </c>
      <c r="R8316" t="str" cm="1">
        <f t="array" ref="R8316">_xlfn.IFS(
G8316&lt;=2,"New Customers (0-2Y)",
G8316&lt;=5,"Growing Customers (3-5Y)",
G8316&lt;=8,"Established Customers (6-8Y)",
G8316&lt;=10,"Loyal Customers (9-10Y)"
)</f>
        <v>Growing Customers (3-5Y)</v>
      </c>
    </row>
    <row r="8317" spans="1:18" x14ac:dyDescent="0.35">
      <c r="A8317">
        <v>15781347</v>
      </c>
      <c r="B8317" t="s">
        <v>83</v>
      </c>
      <c r="C8317" t="s">
        <v>17</v>
      </c>
      <c r="D8317" t="s">
        <v>18</v>
      </c>
      <c r="E8317">
        <v>41</v>
      </c>
      <c r="F8317" t="s">
        <v>19</v>
      </c>
      <c r="G8317">
        <v>1</v>
      </c>
      <c r="H8317" s="4">
        <v>0</v>
      </c>
      <c r="I8317" t="s">
        <v>24</v>
      </c>
      <c r="J8317">
        <v>2</v>
      </c>
      <c r="K8317">
        <v>600</v>
      </c>
      <c r="L8317" t="s">
        <v>20</v>
      </c>
      <c r="M8317" t="s">
        <v>21</v>
      </c>
      <c r="N8317" t="s">
        <v>22</v>
      </c>
      <c r="O8317" s="4">
        <v>91193.65</v>
      </c>
      <c r="P8317" t="s">
        <v>28</v>
      </c>
      <c r="Q8317" t="str" cm="1">
        <f t="array" ref="Q8317">_xlfn.IFS(
O8317&lt;50000,"Low Salary (&lt;$50K)",
O8317&lt;90000,"Lower Middle ($50K-$90K)",
O8317&lt;130000,"Middle ($90K-$130K)",
O8317&lt;170000,"Upper Middle ($130K-$170K)",
O8317&gt;=170000,"High Salary (&gt;$170K)"
)</f>
        <v>Middle ($90K-$130K)</v>
      </c>
      <c r="R8317" t="str" cm="1">
        <f t="array" ref="R8317">_xlfn.IFS(
G8317&lt;=2,"New Customers (0-2Y)",
G8317&lt;=5,"Growing Customers (3-5Y)",
G8317&lt;=8,"Established Customers (6-8Y)",
G8317&lt;=10,"Loyal Customers (9-10Y)"
)</f>
        <v>New Customers (0-2Y)</v>
      </c>
    </row>
    <row r="8318" spans="1:18" x14ac:dyDescent="0.35">
      <c r="A8318">
        <v>15592025</v>
      </c>
      <c r="B8318" t="s">
        <v>1943</v>
      </c>
      <c r="C8318" t="s">
        <v>17</v>
      </c>
      <c r="D8318" t="s">
        <v>39</v>
      </c>
      <c r="E8318">
        <v>53</v>
      </c>
      <c r="F8318" t="s">
        <v>19</v>
      </c>
      <c r="G8318">
        <v>7</v>
      </c>
      <c r="H8318" s="4">
        <v>0</v>
      </c>
      <c r="I8318" t="s">
        <v>24</v>
      </c>
      <c r="J8318">
        <v>2</v>
      </c>
      <c r="K8318">
        <v>651</v>
      </c>
      <c r="L8318" t="s">
        <v>20</v>
      </c>
      <c r="M8318" t="s">
        <v>21</v>
      </c>
      <c r="N8318" t="s">
        <v>22</v>
      </c>
      <c r="O8318" s="4">
        <v>130132.41</v>
      </c>
      <c r="P8318" t="s">
        <v>28</v>
      </c>
      <c r="Q8318" t="str" cm="1">
        <f t="array" ref="Q8318">_xlfn.IFS(
O8318&lt;50000,"Low Salary (&lt;$50K)",
O8318&lt;90000,"Lower Middle ($50K-$90K)",
O8318&lt;130000,"Middle ($90K-$130K)",
O8318&lt;170000,"Upper Middle ($130K-$170K)",
O8318&gt;=170000,"High Salary (&gt;$170K)"
)</f>
        <v>Upper Middle ($130K-$170K)</v>
      </c>
      <c r="R8318" t="str" cm="1">
        <f t="array" ref="R8318">_xlfn.IFS(
G8318&lt;=2,"New Customers (0-2Y)",
G8318&lt;=5,"Growing Customers (3-5Y)",
G8318&lt;=8,"Established Customers (6-8Y)",
G8318&lt;=10,"Loyal Customers (9-10Y)"
)</f>
        <v>Established Customers (6-8Y)</v>
      </c>
    </row>
    <row r="8319" spans="1:18" x14ac:dyDescent="0.35">
      <c r="A8319">
        <v>15670163</v>
      </c>
      <c r="B8319" t="s">
        <v>2708</v>
      </c>
      <c r="C8319" t="s">
        <v>17</v>
      </c>
      <c r="D8319" t="s">
        <v>18</v>
      </c>
      <c r="E8319">
        <v>27</v>
      </c>
      <c r="F8319" t="s">
        <v>43</v>
      </c>
      <c r="G8319">
        <v>4</v>
      </c>
      <c r="H8319" s="4">
        <v>0</v>
      </c>
      <c r="I8319" t="s">
        <v>24</v>
      </c>
      <c r="J8319">
        <v>2</v>
      </c>
      <c r="K8319">
        <v>666</v>
      </c>
      <c r="L8319" t="s">
        <v>35</v>
      </c>
      <c r="M8319" t="s">
        <v>27</v>
      </c>
      <c r="N8319" t="s">
        <v>32</v>
      </c>
      <c r="O8319" s="4">
        <v>88751.45</v>
      </c>
      <c r="P8319" t="s">
        <v>28</v>
      </c>
      <c r="Q8319" t="str" cm="1">
        <f t="array" ref="Q8319">_xlfn.IFS(
O8319&lt;50000,"Low Salary (&lt;$50K)",
O8319&lt;90000,"Lower Middle ($50K-$90K)",
O8319&lt;130000,"Middle ($90K-$130K)",
O8319&lt;170000,"Upper Middle ($130K-$170K)",
O8319&gt;=170000,"High Salary (&gt;$170K)"
)</f>
        <v>Lower Middle ($50K-$90K)</v>
      </c>
      <c r="R8319" t="str" cm="1">
        <f t="array" ref="R8319">_xlfn.IFS(
G8319&lt;=2,"New Customers (0-2Y)",
G8319&lt;=5,"Growing Customers (3-5Y)",
G8319&lt;=8,"Established Customers (6-8Y)",
G8319&lt;=10,"Loyal Customers (9-10Y)"
)</f>
        <v>Growing Customers (3-5Y)</v>
      </c>
    </row>
    <row r="8320" spans="1:18" x14ac:dyDescent="0.35">
      <c r="A8320">
        <v>15765402</v>
      </c>
      <c r="B8320" t="s">
        <v>46</v>
      </c>
      <c r="C8320" t="s">
        <v>17</v>
      </c>
      <c r="D8320" t="s">
        <v>18</v>
      </c>
      <c r="E8320">
        <v>39</v>
      </c>
      <c r="F8320" t="s">
        <v>19</v>
      </c>
      <c r="G8320">
        <v>6</v>
      </c>
      <c r="H8320" s="4">
        <v>145644.04999999999</v>
      </c>
      <c r="I8320" t="s">
        <v>33</v>
      </c>
      <c r="J8320">
        <v>1</v>
      </c>
      <c r="K8320">
        <v>520</v>
      </c>
      <c r="L8320" t="s">
        <v>31</v>
      </c>
      <c r="M8320" t="s">
        <v>27</v>
      </c>
      <c r="N8320" t="s">
        <v>32</v>
      </c>
      <c r="O8320" s="4">
        <v>104118.93</v>
      </c>
      <c r="P8320" t="s">
        <v>28</v>
      </c>
      <c r="Q8320" t="str" cm="1">
        <f t="array" ref="Q8320">_xlfn.IFS(
O8320&lt;50000,"Low Salary (&lt;$50K)",
O8320&lt;90000,"Lower Middle ($50K-$90K)",
O8320&lt;130000,"Middle ($90K-$130K)",
O8320&lt;170000,"Upper Middle ($130K-$170K)",
O8320&gt;=170000,"High Salary (&gt;$170K)"
)</f>
        <v>Middle ($90K-$130K)</v>
      </c>
      <c r="R8320" t="str" cm="1">
        <f t="array" ref="R8320">_xlfn.IFS(
G8320&lt;=2,"New Customers (0-2Y)",
G8320&lt;=5,"Growing Customers (3-5Y)",
G8320&lt;=8,"Established Customers (6-8Y)",
G8320&lt;=10,"Loyal Customers (9-10Y)"
)</f>
        <v>Established Customers (6-8Y)</v>
      </c>
    </row>
    <row r="8321" spans="1:18" x14ac:dyDescent="0.35">
      <c r="A8321">
        <v>15624343</v>
      </c>
      <c r="B8321" t="s">
        <v>563</v>
      </c>
      <c r="C8321" t="s">
        <v>26</v>
      </c>
      <c r="D8321" t="s">
        <v>18</v>
      </c>
      <c r="E8321">
        <v>50</v>
      </c>
      <c r="F8321" t="s">
        <v>19</v>
      </c>
      <c r="G8321">
        <v>7</v>
      </c>
      <c r="H8321" s="4">
        <v>129667.77</v>
      </c>
      <c r="I8321" t="s">
        <v>33</v>
      </c>
      <c r="J8321">
        <v>1</v>
      </c>
      <c r="K8321">
        <v>650</v>
      </c>
      <c r="L8321" t="s">
        <v>20</v>
      </c>
      <c r="M8321" t="s">
        <v>27</v>
      </c>
      <c r="N8321" t="s">
        <v>32</v>
      </c>
      <c r="O8321" s="4">
        <v>42028.160000000003</v>
      </c>
      <c r="P8321" t="s">
        <v>28</v>
      </c>
      <c r="Q8321" t="str" cm="1">
        <f t="array" ref="Q8321">_xlfn.IFS(
O8321&lt;50000,"Low Salary (&lt;$50K)",
O8321&lt;90000,"Lower Middle ($50K-$90K)",
O8321&lt;130000,"Middle ($90K-$130K)",
O8321&lt;170000,"Upper Middle ($130K-$170K)",
O8321&gt;=170000,"High Salary (&gt;$170K)"
)</f>
        <v>Low Salary (&lt;$50K)</v>
      </c>
      <c r="R8321" t="str" cm="1">
        <f t="array" ref="R8321">_xlfn.IFS(
G8321&lt;=2,"New Customers (0-2Y)",
G8321&lt;=5,"Growing Customers (3-5Y)",
G8321&lt;=8,"Established Customers (6-8Y)",
G8321&lt;=10,"Loyal Customers (9-10Y)"
)</f>
        <v>Established Customers (6-8Y)</v>
      </c>
    </row>
    <row r="8322" spans="1:18" x14ac:dyDescent="0.35">
      <c r="A8322">
        <v>15602354</v>
      </c>
      <c r="B8322" t="s">
        <v>225</v>
      </c>
      <c r="C8322" t="s">
        <v>42</v>
      </c>
      <c r="D8322" t="s">
        <v>39</v>
      </c>
      <c r="E8322">
        <v>33</v>
      </c>
      <c r="F8322" t="s">
        <v>19</v>
      </c>
      <c r="G8322">
        <v>3</v>
      </c>
      <c r="H8322" s="4">
        <v>109341.87</v>
      </c>
      <c r="I8322" t="s">
        <v>33</v>
      </c>
      <c r="J8322">
        <v>1</v>
      </c>
      <c r="K8322">
        <v>564</v>
      </c>
      <c r="L8322" t="s">
        <v>31</v>
      </c>
      <c r="M8322" t="s">
        <v>21</v>
      </c>
      <c r="N8322" t="s">
        <v>32</v>
      </c>
      <c r="O8322" s="4">
        <v>75632.78</v>
      </c>
      <c r="P8322" t="s">
        <v>28</v>
      </c>
      <c r="Q8322" t="str" cm="1">
        <f t="array" ref="Q8322">_xlfn.IFS(
O8322&lt;50000,"Low Salary (&lt;$50K)",
O8322&lt;90000,"Lower Middle ($50K-$90K)",
O8322&lt;130000,"Middle ($90K-$130K)",
O8322&lt;170000,"Upper Middle ($130K-$170K)",
O8322&gt;=170000,"High Salary (&gt;$170K)"
)</f>
        <v>Lower Middle ($50K-$90K)</v>
      </c>
      <c r="R8322" t="str" cm="1">
        <f t="array" ref="R8322">_xlfn.IFS(
G8322&lt;=2,"New Customers (0-2Y)",
G8322&lt;=5,"Growing Customers (3-5Y)",
G8322&lt;=8,"Established Customers (6-8Y)",
G8322&lt;=10,"Loyal Customers (9-10Y)"
)</f>
        <v>Growing Customers (3-5Y)</v>
      </c>
    </row>
    <row r="8323" spans="1:18" x14ac:dyDescent="0.35">
      <c r="A8323">
        <v>15579183</v>
      </c>
      <c r="B8323" t="s">
        <v>2709</v>
      </c>
      <c r="C8323" t="s">
        <v>17</v>
      </c>
      <c r="D8323" t="s">
        <v>39</v>
      </c>
      <c r="E8323">
        <v>64</v>
      </c>
      <c r="F8323" t="s">
        <v>2967</v>
      </c>
      <c r="G8323">
        <v>1</v>
      </c>
      <c r="H8323" s="4">
        <v>0</v>
      </c>
      <c r="I8323" t="s">
        <v>24</v>
      </c>
      <c r="J8323">
        <v>2</v>
      </c>
      <c r="K8323">
        <v>586</v>
      </c>
      <c r="L8323" t="s">
        <v>31</v>
      </c>
      <c r="M8323" t="s">
        <v>21</v>
      </c>
      <c r="N8323" t="s">
        <v>22</v>
      </c>
      <c r="O8323" s="4">
        <v>53710.23</v>
      </c>
      <c r="P8323" t="s">
        <v>28</v>
      </c>
      <c r="Q8323" t="str" cm="1">
        <f t="array" ref="Q8323">_xlfn.IFS(
O8323&lt;50000,"Low Salary (&lt;$50K)",
O8323&lt;90000,"Lower Middle ($50K-$90K)",
O8323&lt;130000,"Middle ($90K-$130K)",
O8323&lt;170000,"Upper Middle ($130K-$170K)",
O8323&gt;=170000,"High Salary (&gt;$170K)"
)</f>
        <v>Lower Middle ($50K-$90K)</v>
      </c>
      <c r="R8323" t="str" cm="1">
        <f t="array" ref="R8323">_xlfn.IFS(
G8323&lt;=2,"New Customers (0-2Y)",
G8323&lt;=5,"Growing Customers (3-5Y)",
G8323&lt;=8,"Established Customers (6-8Y)",
G8323&lt;=10,"Loyal Customers (9-10Y)"
)</f>
        <v>New Customers (0-2Y)</v>
      </c>
    </row>
    <row r="8324" spans="1:18" x14ac:dyDescent="0.35">
      <c r="A8324">
        <v>15584899</v>
      </c>
      <c r="B8324" t="s">
        <v>971</v>
      </c>
      <c r="C8324" t="s">
        <v>17</v>
      </c>
      <c r="D8324" t="s">
        <v>18</v>
      </c>
      <c r="E8324">
        <v>35</v>
      </c>
      <c r="F8324" t="s">
        <v>19</v>
      </c>
      <c r="G8324">
        <v>5</v>
      </c>
      <c r="H8324" s="4">
        <v>0</v>
      </c>
      <c r="I8324" t="s">
        <v>24</v>
      </c>
      <c r="J8324">
        <v>2</v>
      </c>
      <c r="K8324">
        <v>617</v>
      </c>
      <c r="L8324" t="s">
        <v>20</v>
      </c>
      <c r="M8324" t="s">
        <v>27</v>
      </c>
      <c r="N8324" t="s">
        <v>22</v>
      </c>
      <c r="O8324" s="4">
        <v>13066.3</v>
      </c>
      <c r="P8324" t="s">
        <v>28</v>
      </c>
      <c r="Q8324" t="str" cm="1">
        <f t="array" ref="Q8324">_xlfn.IFS(
O8324&lt;50000,"Low Salary (&lt;$50K)",
O8324&lt;90000,"Lower Middle ($50K-$90K)",
O8324&lt;130000,"Middle ($90K-$130K)",
O8324&lt;170000,"Upper Middle ($130K-$170K)",
O8324&gt;=170000,"High Salary (&gt;$170K)"
)</f>
        <v>Low Salary (&lt;$50K)</v>
      </c>
      <c r="R8324" t="str" cm="1">
        <f t="array" ref="R8324">_xlfn.IFS(
G8324&lt;=2,"New Customers (0-2Y)",
G8324&lt;=5,"Growing Customers (3-5Y)",
G8324&lt;=8,"Established Customers (6-8Y)",
G8324&lt;=10,"Loyal Customers (9-10Y)"
)</f>
        <v>Growing Customers (3-5Y)</v>
      </c>
    </row>
    <row r="8325" spans="1:18" x14ac:dyDescent="0.35">
      <c r="A8325">
        <v>15723658</v>
      </c>
      <c r="B8325" t="s">
        <v>2710</v>
      </c>
      <c r="C8325" t="s">
        <v>26</v>
      </c>
      <c r="D8325" t="s">
        <v>18</v>
      </c>
      <c r="E8325">
        <v>30</v>
      </c>
      <c r="F8325" t="s">
        <v>19</v>
      </c>
      <c r="G8325">
        <v>6</v>
      </c>
      <c r="H8325" s="4">
        <v>0</v>
      </c>
      <c r="I8325" t="s">
        <v>24</v>
      </c>
      <c r="J8325">
        <v>2</v>
      </c>
      <c r="K8325">
        <v>712</v>
      </c>
      <c r="L8325" t="s">
        <v>35</v>
      </c>
      <c r="M8325" t="s">
        <v>21</v>
      </c>
      <c r="N8325" t="s">
        <v>32</v>
      </c>
      <c r="O8325" s="4">
        <v>152417.97</v>
      </c>
      <c r="P8325" t="s">
        <v>28</v>
      </c>
      <c r="Q8325" t="str" cm="1">
        <f t="array" ref="Q8325">_xlfn.IFS(
O8325&lt;50000,"Low Salary (&lt;$50K)",
O8325&lt;90000,"Lower Middle ($50K-$90K)",
O8325&lt;130000,"Middle ($90K-$130K)",
O8325&lt;170000,"Upper Middle ($130K-$170K)",
O8325&gt;=170000,"High Salary (&gt;$170K)"
)</f>
        <v>Upper Middle ($130K-$170K)</v>
      </c>
      <c r="R8325" t="str" cm="1">
        <f t="array" ref="R8325">_xlfn.IFS(
G8325&lt;=2,"New Customers (0-2Y)",
G8325&lt;=5,"Growing Customers (3-5Y)",
G8325&lt;=8,"Established Customers (6-8Y)",
G8325&lt;=10,"Loyal Customers (9-10Y)"
)</f>
        <v>Established Customers (6-8Y)</v>
      </c>
    </row>
    <row r="8326" spans="1:18" x14ac:dyDescent="0.35">
      <c r="A8326">
        <v>15803965</v>
      </c>
      <c r="B8326" t="s">
        <v>619</v>
      </c>
      <c r="C8326" t="s">
        <v>17</v>
      </c>
      <c r="D8326" t="s">
        <v>39</v>
      </c>
      <c r="E8326">
        <v>55</v>
      </c>
      <c r="F8326" t="s">
        <v>19</v>
      </c>
      <c r="G8326">
        <v>3</v>
      </c>
      <c r="H8326" s="4">
        <v>87485.67</v>
      </c>
      <c r="I8326" t="s">
        <v>29</v>
      </c>
      <c r="J8326">
        <v>1</v>
      </c>
      <c r="K8326">
        <v>654</v>
      </c>
      <c r="L8326" t="s">
        <v>20</v>
      </c>
      <c r="M8326" t="s">
        <v>21</v>
      </c>
      <c r="N8326" t="s">
        <v>22</v>
      </c>
      <c r="O8326" s="4">
        <v>3299.01</v>
      </c>
      <c r="P8326" t="s">
        <v>28</v>
      </c>
      <c r="Q8326" t="str" cm="1">
        <f t="array" ref="Q8326">_xlfn.IFS(
O8326&lt;50000,"Low Salary (&lt;$50K)",
O8326&lt;90000,"Lower Middle ($50K-$90K)",
O8326&lt;130000,"Middle ($90K-$130K)",
O8326&lt;170000,"Upper Middle ($130K-$170K)",
O8326&gt;=170000,"High Salary (&gt;$170K)"
)</f>
        <v>Low Salary (&lt;$50K)</v>
      </c>
      <c r="R8326" t="str" cm="1">
        <f t="array" ref="R8326">_xlfn.IFS(
G8326&lt;=2,"New Customers (0-2Y)",
G8326&lt;=5,"Growing Customers (3-5Y)",
G8326&lt;=8,"Established Customers (6-8Y)",
G8326&lt;=10,"Loyal Customers (9-10Y)"
)</f>
        <v>Growing Customers (3-5Y)</v>
      </c>
    </row>
    <row r="8327" spans="1:18" x14ac:dyDescent="0.35">
      <c r="A8327">
        <v>15682489</v>
      </c>
      <c r="B8327" t="s">
        <v>2711</v>
      </c>
      <c r="C8327" t="s">
        <v>17</v>
      </c>
      <c r="D8327" t="s">
        <v>39</v>
      </c>
      <c r="E8327">
        <v>27</v>
      </c>
      <c r="F8327" t="s">
        <v>43</v>
      </c>
      <c r="G8327">
        <v>9</v>
      </c>
      <c r="H8327" s="4">
        <v>0</v>
      </c>
      <c r="I8327" t="s">
        <v>24</v>
      </c>
      <c r="J8327">
        <v>2</v>
      </c>
      <c r="K8327">
        <v>605</v>
      </c>
      <c r="L8327" t="s">
        <v>20</v>
      </c>
      <c r="M8327" t="s">
        <v>21</v>
      </c>
      <c r="N8327" t="s">
        <v>32</v>
      </c>
      <c r="O8327" s="4">
        <v>198091.81</v>
      </c>
      <c r="P8327" t="s">
        <v>28</v>
      </c>
      <c r="Q8327" t="str" cm="1">
        <f t="array" ref="Q8327">_xlfn.IFS(
O8327&lt;50000,"Low Salary (&lt;$50K)",
O8327&lt;90000,"Lower Middle ($50K-$90K)",
O8327&lt;130000,"Middle ($90K-$130K)",
O8327&lt;170000,"Upper Middle ($130K-$170K)",
O8327&gt;=170000,"High Salary (&gt;$170K)"
)</f>
        <v>High Salary (&gt;$170K)</v>
      </c>
      <c r="R8327" t="str" cm="1">
        <f t="array" ref="R8327">_xlfn.IFS(
G8327&lt;=2,"New Customers (0-2Y)",
G8327&lt;=5,"Growing Customers (3-5Y)",
G8327&lt;=8,"Established Customers (6-8Y)",
G8327&lt;=10,"Loyal Customers (9-10Y)"
)</f>
        <v>Loyal Customers (9-10Y)</v>
      </c>
    </row>
    <row r="8328" spans="1:18" x14ac:dyDescent="0.35">
      <c r="A8328">
        <v>15813645</v>
      </c>
      <c r="B8328" t="s">
        <v>797</v>
      </c>
      <c r="C8328" t="s">
        <v>17</v>
      </c>
      <c r="D8328" t="s">
        <v>18</v>
      </c>
      <c r="E8328">
        <v>36</v>
      </c>
      <c r="F8328" t="s">
        <v>19</v>
      </c>
      <c r="G8328">
        <v>0</v>
      </c>
      <c r="H8328" s="4">
        <v>53369.13</v>
      </c>
      <c r="I8328" t="s">
        <v>29</v>
      </c>
      <c r="J8328">
        <v>1</v>
      </c>
      <c r="K8328">
        <v>491</v>
      </c>
      <c r="L8328" t="s">
        <v>44</v>
      </c>
      <c r="M8328" t="s">
        <v>21</v>
      </c>
      <c r="N8328" t="s">
        <v>22</v>
      </c>
      <c r="O8328" s="4">
        <v>103934.12</v>
      </c>
      <c r="P8328" t="s">
        <v>28</v>
      </c>
      <c r="Q8328" t="str" cm="1">
        <f t="array" ref="Q8328">_xlfn.IFS(
O8328&lt;50000,"Low Salary (&lt;$50K)",
O8328&lt;90000,"Lower Middle ($50K-$90K)",
O8328&lt;130000,"Middle ($90K-$130K)",
O8328&lt;170000,"Upper Middle ($130K-$170K)",
O8328&gt;=170000,"High Salary (&gt;$170K)"
)</f>
        <v>Middle ($90K-$130K)</v>
      </c>
      <c r="R8328" t="str" cm="1">
        <f t="array" ref="R8328">_xlfn.IFS(
G8328&lt;=2,"New Customers (0-2Y)",
G8328&lt;=5,"Growing Customers (3-5Y)",
G8328&lt;=8,"Established Customers (6-8Y)",
G8328&lt;=10,"Loyal Customers (9-10Y)"
)</f>
        <v>New Customers (0-2Y)</v>
      </c>
    </row>
    <row r="8329" spans="1:18" x14ac:dyDescent="0.35">
      <c r="A8329">
        <v>15766787</v>
      </c>
      <c r="B8329" t="s">
        <v>668</v>
      </c>
      <c r="C8329" t="s">
        <v>17</v>
      </c>
      <c r="D8329" t="s">
        <v>18</v>
      </c>
      <c r="E8329">
        <v>35</v>
      </c>
      <c r="F8329" t="s">
        <v>19</v>
      </c>
      <c r="G8329">
        <v>9</v>
      </c>
      <c r="H8329" s="4">
        <v>0</v>
      </c>
      <c r="I8329" t="s">
        <v>24</v>
      </c>
      <c r="J8329">
        <v>2</v>
      </c>
      <c r="K8329">
        <v>707</v>
      </c>
      <c r="L8329" t="s">
        <v>35</v>
      </c>
      <c r="M8329" t="s">
        <v>21</v>
      </c>
      <c r="N8329" t="s">
        <v>22</v>
      </c>
      <c r="O8329" s="4">
        <v>70403.649999999994</v>
      </c>
      <c r="P8329" t="s">
        <v>28</v>
      </c>
      <c r="Q8329" t="str" cm="1">
        <f t="array" ref="Q8329">_xlfn.IFS(
O8329&lt;50000,"Low Salary (&lt;$50K)",
O8329&lt;90000,"Lower Middle ($50K-$90K)",
O8329&lt;130000,"Middle ($90K-$130K)",
O8329&lt;170000,"Upper Middle ($130K-$170K)",
O8329&gt;=170000,"High Salary (&gt;$170K)"
)</f>
        <v>Lower Middle ($50K-$90K)</v>
      </c>
      <c r="R8329" t="str" cm="1">
        <f t="array" ref="R8329">_xlfn.IFS(
G8329&lt;=2,"New Customers (0-2Y)",
G8329&lt;=5,"Growing Customers (3-5Y)",
G8329&lt;=8,"Established Customers (6-8Y)",
G8329&lt;=10,"Loyal Customers (9-10Y)"
)</f>
        <v>Loyal Customers (9-10Y)</v>
      </c>
    </row>
    <row r="8330" spans="1:18" x14ac:dyDescent="0.35">
      <c r="A8330">
        <v>15687171</v>
      </c>
      <c r="B8330" t="s">
        <v>2712</v>
      </c>
      <c r="C8330" t="s">
        <v>26</v>
      </c>
      <c r="D8330" t="s">
        <v>39</v>
      </c>
      <c r="E8330">
        <v>34</v>
      </c>
      <c r="F8330" t="s">
        <v>19</v>
      </c>
      <c r="G8330">
        <v>5</v>
      </c>
      <c r="H8330" s="4">
        <v>146679.76999999999</v>
      </c>
      <c r="I8330" t="s">
        <v>33</v>
      </c>
      <c r="J8330">
        <v>1</v>
      </c>
      <c r="K8330">
        <v>638</v>
      </c>
      <c r="L8330" t="s">
        <v>20</v>
      </c>
      <c r="M8330" t="s">
        <v>21</v>
      </c>
      <c r="N8330" t="s">
        <v>32</v>
      </c>
      <c r="O8330" s="4">
        <v>102179.86</v>
      </c>
      <c r="P8330" t="s">
        <v>28</v>
      </c>
      <c r="Q8330" t="str" cm="1">
        <f t="array" ref="Q8330">_xlfn.IFS(
O8330&lt;50000,"Low Salary (&lt;$50K)",
O8330&lt;90000,"Lower Middle ($50K-$90K)",
O8330&lt;130000,"Middle ($90K-$130K)",
O8330&lt;170000,"Upper Middle ($130K-$170K)",
O8330&gt;=170000,"High Salary (&gt;$170K)"
)</f>
        <v>Middle ($90K-$130K)</v>
      </c>
      <c r="R8330" t="str" cm="1">
        <f t="array" ref="R8330">_xlfn.IFS(
G8330&lt;=2,"New Customers (0-2Y)",
G8330&lt;=5,"Growing Customers (3-5Y)",
G8330&lt;=8,"Established Customers (6-8Y)",
G8330&lt;=10,"Loyal Customers (9-10Y)"
)</f>
        <v>Growing Customers (3-5Y)</v>
      </c>
    </row>
    <row r="8331" spans="1:18" x14ac:dyDescent="0.35">
      <c r="A8331">
        <v>15690744</v>
      </c>
      <c r="B8331" t="s">
        <v>2713</v>
      </c>
      <c r="C8331" t="s">
        <v>17</v>
      </c>
      <c r="D8331" t="s">
        <v>39</v>
      </c>
      <c r="E8331">
        <v>43</v>
      </c>
      <c r="F8331" t="s">
        <v>19</v>
      </c>
      <c r="G8331">
        <v>2</v>
      </c>
      <c r="H8331" s="4">
        <v>112499.42</v>
      </c>
      <c r="I8331" t="s">
        <v>33</v>
      </c>
      <c r="J8331">
        <v>2</v>
      </c>
      <c r="K8331">
        <v>683</v>
      </c>
      <c r="L8331" t="s">
        <v>35</v>
      </c>
      <c r="M8331" t="s">
        <v>21</v>
      </c>
      <c r="N8331" t="s">
        <v>32</v>
      </c>
      <c r="O8331" s="4">
        <v>30375.18</v>
      </c>
      <c r="P8331" t="s">
        <v>28</v>
      </c>
      <c r="Q8331" t="str" cm="1">
        <f t="array" ref="Q8331">_xlfn.IFS(
O8331&lt;50000,"Low Salary (&lt;$50K)",
O8331&lt;90000,"Lower Middle ($50K-$90K)",
O8331&lt;130000,"Middle ($90K-$130K)",
O8331&lt;170000,"Upper Middle ($130K-$170K)",
O8331&gt;=170000,"High Salary (&gt;$170K)"
)</f>
        <v>Low Salary (&lt;$50K)</v>
      </c>
      <c r="R8331" t="str" cm="1">
        <f t="array" ref="R8331">_xlfn.IFS(
G8331&lt;=2,"New Customers (0-2Y)",
G8331&lt;=5,"Growing Customers (3-5Y)",
G8331&lt;=8,"Established Customers (6-8Y)",
G8331&lt;=10,"Loyal Customers (9-10Y)"
)</f>
        <v>New Customers (0-2Y)</v>
      </c>
    </row>
    <row r="8332" spans="1:18" x14ac:dyDescent="0.35">
      <c r="A8332">
        <v>15707974</v>
      </c>
      <c r="B8332" t="s">
        <v>2145</v>
      </c>
      <c r="C8332" t="s">
        <v>26</v>
      </c>
      <c r="D8332" t="s">
        <v>18</v>
      </c>
      <c r="E8332">
        <v>38</v>
      </c>
      <c r="F8332" t="s">
        <v>19</v>
      </c>
      <c r="G8332">
        <v>2</v>
      </c>
      <c r="H8332" s="4">
        <v>48387</v>
      </c>
      <c r="I8332" t="s">
        <v>29</v>
      </c>
      <c r="J8332">
        <v>1</v>
      </c>
      <c r="K8332">
        <v>815</v>
      </c>
      <c r="L8332" t="s">
        <v>37</v>
      </c>
      <c r="M8332" t="s">
        <v>21</v>
      </c>
      <c r="N8332" t="s">
        <v>32</v>
      </c>
      <c r="O8332" s="4">
        <v>184796.84</v>
      </c>
      <c r="P8332" t="s">
        <v>28</v>
      </c>
      <c r="Q8332" t="str" cm="1">
        <f t="array" ref="Q8332">_xlfn.IFS(
O8332&lt;50000,"Low Salary (&lt;$50K)",
O8332&lt;90000,"Lower Middle ($50K-$90K)",
O8332&lt;130000,"Middle ($90K-$130K)",
O8332&lt;170000,"Upper Middle ($130K-$170K)",
O8332&gt;=170000,"High Salary (&gt;$170K)"
)</f>
        <v>High Salary (&gt;$170K)</v>
      </c>
      <c r="R8332" t="str" cm="1">
        <f t="array" ref="R8332">_xlfn.IFS(
G8332&lt;=2,"New Customers (0-2Y)",
G8332&lt;=5,"Growing Customers (3-5Y)",
G8332&lt;=8,"Established Customers (6-8Y)",
G8332&lt;=10,"Loyal Customers (9-10Y)"
)</f>
        <v>New Customers (0-2Y)</v>
      </c>
    </row>
    <row r="8333" spans="1:18" x14ac:dyDescent="0.35">
      <c r="A8333">
        <v>15673084</v>
      </c>
      <c r="B8333" t="s">
        <v>654</v>
      </c>
      <c r="C8333" t="s">
        <v>26</v>
      </c>
      <c r="D8333" t="s">
        <v>39</v>
      </c>
      <c r="E8333">
        <v>38</v>
      </c>
      <c r="F8333" t="s">
        <v>19</v>
      </c>
      <c r="G8333">
        <v>1</v>
      </c>
      <c r="H8333" s="4">
        <v>68079.8</v>
      </c>
      <c r="I8333" t="s">
        <v>29</v>
      </c>
      <c r="J8333">
        <v>1</v>
      </c>
      <c r="K8333">
        <v>645</v>
      </c>
      <c r="L8333" t="s">
        <v>20</v>
      </c>
      <c r="M8333" t="s">
        <v>27</v>
      </c>
      <c r="N8333" t="s">
        <v>22</v>
      </c>
      <c r="O8333" s="4">
        <v>166264.89000000001</v>
      </c>
      <c r="P8333" t="s">
        <v>28</v>
      </c>
      <c r="Q8333" t="str" cm="1">
        <f t="array" ref="Q8333">_xlfn.IFS(
O8333&lt;50000,"Low Salary (&lt;$50K)",
O8333&lt;90000,"Lower Middle ($50K-$90K)",
O8333&lt;130000,"Middle ($90K-$130K)",
O8333&lt;170000,"Upper Middle ($130K-$170K)",
O8333&gt;=170000,"High Salary (&gt;$170K)"
)</f>
        <v>Upper Middle ($130K-$170K)</v>
      </c>
      <c r="R8333" t="str" cm="1">
        <f t="array" ref="R8333">_xlfn.IFS(
G8333&lt;=2,"New Customers (0-2Y)",
G8333&lt;=5,"Growing Customers (3-5Y)",
G8333&lt;=8,"Established Customers (6-8Y)",
G8333&lt;=10,"Loyal Customers (9-10Y)"
)</f>
        <v>New Customers (0-2Y)</v>
      </c>
    </row>
    <row r="8334" spans="1:18" x14ac:dyDescent="0.35">
      <c r="A8334">
        <v>15814772</v>
      </c>
      <c r="B8334" t="s">
        <v>1690</v>
      </c>
      <c r="C8334" t="s">
        <v>42</v>
      </c>
      <c r="D8334" t="s">
        <v>39</v>
      </c>
      <c r="E8334">
        <v>49</v>
      </c>
      <c r="F8334" t="s">
        <v>19</v>
      </c>
      <c r="G8334">
        <v>4</v>
      </c>
      <c r="H8334" s="4">
        <v>160133.88</v>
      </c>
      <c r="I8334" t="s">
        <v>33</v>
      </c>
      <c r="J8334">
        <v>1</v>
      </c>
      <c r="K8334">
        <v>645</v>
      </c>
      <c r="L8334" t="s">
        <v>20</v>
      </c>
      <c r="M8334" t="s">
        <v>27</v>
      </c>
      <c r="N8334" t="s">
        <v>22</v>
      </c>
      <c r="O8334" s="4">
        <v>88391.97</v>
      </c>
      <c r="P8334" t="s">
        <v>28</v>
      </c>
      <c r="Q8334" t="str" cm="1">
        <f t="array" ref="Q8334">_xlfn.IFS(
O8334&lt;50000,"Low Salary (&lt;$50K)",
O8334&lt;90000,"Lower Middle ($50K-$90K)",
O8334&lt;130000,"Middle ($90K-$130K)",
O8334&lt;170000,"Upper Middle ($130K-$170K)",
O8334&gt;=170000,"High Salary (&gt;$170K)"
)</f>
        <v>Lower Middle ($50K-$90K)</v>
      </c>
      <c r="R8334" t="str" cm="1">
        <f t="array" ref="R8334">_xlfn.IFS(
G8334&lt;=2,"New Customers (0-2Y)",
G8334&lt;=5,"Growing Customers (3-5Y)",
G8334&lt;=8,"Established Customers (6-8Y)",
G8334&lt;=10,"Loyal Customers (9-10Y)"
)</f>
        <v>Growing Customers (3-5Y)</v>
      </c>
    </row>
    <row r="8335" spans="1:18" x14ac:dyDescent="0.35">
      <c r="A8335">
        <v>15743709</v>
      </c>
      <c r="B8335" t="s">
        <v>1932</v>
      </c>
      <c r="C8335" t="s">
        <v>17</v>
      </c>
      <c r="D8335" t="s">
        <v>39</v>
      </c>
      <c r="E8335">
        <v>30</v>
      </c>
      <c r="F8335" t="s">
        <v>19</v>
      </c>
      <c r="G8335">
        <v>4</v>
      </c>
      <c r="H8335" s="4">
        <v>66190.33</v>
      </c>
      <c r="I8335" t="s">
        <v>29</v>
      </c>
      <c r="J8335">
        <v>1</v>
      </c>
      <c r="K8335">
        <v>683</v>
      </c>
      <c r="L8335" t="s">
        <v>35</v>
      </c>
      <c r="M8335" t="s">
        <v>21</v>
      </c>
      <c r="N8335" t="s">
        <v>22</v>
      </c>
      <c r="O8335" s="4">
        <v>115186.97</v>
      </c>
      <c r="P8335" t="s">
        <v>28</v>
      </c>
      <c r="Q8335" t="str" cm="1">
        <f t="array" ref="Q8335">_xlfn.IFS(
O8335&lt;50000,"Low Salary (&lt;$50K)",
O8335&lt;90000,"Lower Middle ($50K-$90K)",
O8335&lt;130000,"Middle ($90K-$130K)",
O8335&lt;170000,"Upper Middle ($130K-$170K)",
O8335&gt;=170000,"High Salary (&gt;$170K)"
)</f>
        <v>Middle ($90K-$130K)</v>
      </c>
      <c r="R8335" t="str" cm="1">
        <f t="array" ref="R8335">_xlfn.IFS(
G8335&lt;=2,"New Customers (0-2Y)",
G8335&lt;=5,"Growing Customers (3-5Y)",
G8335&lt;=8,"Established Customers (6-8Y)",
G8335&lt;=10,"Loyal Customers (9-10Y)"
)</f>
        <v>Growing Customers (3-5Y)</v>
      </c>
    </row>
    <row r="8336" spans="1:18" x14ac:dyDescent="0.35">
      <c r="A8336">
        <v>15610343</v>
      </c>
      <c r="B8336" t="s">
        <v>2714</v>
      </c>
      <c r="C8336" t="s">
        <v>17</v>
      </c>
      <c r="D8336" t="s">
        <v>18</v>
      </c>
      <c r="E8336">
        <v>37</v>
      </c>
      <c r="F8336" t="s">
        <v>19</v>
      </c>
      <c r="G8336">
        <v>10</v>
      </c>
      <c r="H8336" s="4">
        <v>0</v>
      </c>
      <c r="I8336" t="s">
        <v>24</v>
      </c>
      <c r="J8336">
        <v>2</v>
      </c>
      <c r="K8336">
        <v>705</v>
      </c>
      <c r="L8336" t="s">
        <v>35</v>
      </c>
      <c r="M8336" t="s">
        <v>21</v>
      </c>
      <c r="N8336" t="s">
        <v>22</v>
      </c>
      <c r="O8336" s="4">
        <v>13935.53</v>
      </c>
      <c r="P8336" t="s">
        <v>23</v>
      </c>
      <c r="Q8336" t="str" cm="1">
        <f t="array" ref="Q8336">_xlfn.IFS(
O8336&lt;50000,"Low Salary (&lt;$50K)",
O8336&lt;90000,"Lower Middle ($50K-$90K)",
O8336&lt;130000,"Middle ($90K-$130K)",
O8336&lt;170000,"Upper Middle ($130K-$170K)",
O8336&gt;=170000,"High Salary (&gt;$170K)"
)</f>
        <v>Low Salary (&lt;$50K)</v>
      </c>
      <c r="R8336" t="str" cm="1">
        <f t="array" ref="R8336">_xlfn.IFS(
G8336&lt;=2,"New Customers (0-2Y)",
G8336&lt;=5,"Growing Customers (3-5Y)",
G8336&lt;=8,"Established Customers (6-8Y)",
G8336&lt;=10,"Loyal Customers (9-10Y)"
)</f>
        <v>Loyal Customers (9-10Y)</v>
      </c>
    </row>
    <row r="8337" spans="1:18" x14ac:dyDescent="0.35">
      <c r="A8337">
        <v>15737414</v>
      </c>
      <c r="B8337" t="s">
        <v>644</v>
      </c>
      <c r="C8337" t="s">
        <v>17</v>
      </c>
      <c r="D8337" t="s">
        <v>39</v>
      </c>
      <c r="E8337">
        <v>35</v>
      </c>
      <c r="F8337" t="s">
        <v>19</v>
      </c>
      <c r="G8337">
        <v>4</v>
      </c>
      <c r="H8337" s="4">
        <v>123761.68</v>
      </c>
      <c r="I8337" t="s">
        <v>33</v>
      </c>
      <c r="J8337">
        <v>1</v>
      </c>
      <c r="K8337">
        <v>647</v>
      </c>
      <c r="L8337" t="s">
        <v>20</v>
      </c>
      <c r="M8337" t="s">
        <v>21</v>
      </c>
      <c r="N8337" t="s">
        <v>32</v>
      </c>
      <c r="O8337" s="4">
        <v>83910.399999999994</v>
      </c>
      <c r="P8337" t="s">
        <v>28</v>
      </c>
      <c r="Q8337" t="str" cm="1">
        <f t="array" ref="Q8337">_xlfn.IFS(
O8337&lt;50000,"Low Salary (&lt;$50K)",
O8337&lt;90000,"Lower Middle ($50K-$90K)",
O8337&lt;130000,"Middle ($90K-$130K)",
O8337&lt;170000,"Upper Middle ($130K-$170K)",
O8337&gt;=170000,"High Salary (&gt;$170K)"
)</f>
        <v>Lower Middle ($50K-$90K)</v>
      </c>
      <c r="R8337" t="str" cm="1">
        <f t="array" ref="R8337">_xlfn.IFS(
G8337&lt;=2,"New Customers (0-2Y)",
G8337&lt;=5,"Growing Customers (3-5Y)",
G8337&lt;=8,"Established Customers (6-8Y)",
G8337&lt;=10,"Loyal Customers (9-10Y)"
)</f>
        <v>Growing Customers (3-5Y)</v>
      </c>
    </row>
    <row r="8338" spans="1:18" x14ac:dyDescent="0.35">
      <c r="A8338">
        <v>15788480</v>
      </c>
      <c r="B8338" t="s">
        <v>547</v>
      </c>
      <c r="C8338" t="s">
        <v>42</v>
      </c>
      <c r="D8338" t="s">
        <v>18</v>
      </c>
      <c r="E8338">
        <v>33</v>
      </c>
      <c r="F8338" t="s">
        <v>19</v>
      </c>
      <c r="G8338">
        <v>0</v>
      </c>
      <c r="H8338" s="4">
        <v>122325.58</v>
      </c>
      <c r="I8338" t="s">
        <v>33</v>
      </c>
      <c r="J8338">
        <v>1</v>
      </c>
      <c r="K8338">
        <v>786</v>
      </c>
      <c r="L8338" t="s">
        <v>37</v>
      </c>
      <c r="M8338" t="s">
        <v>27</v>
      </c>
      <c r="N8338" t="s">
        <v>32</v>
      </c>
      <c r="O8338" s="4">
        <v>34712.339999999997</v>
      </c>
      <c r="P8338" t="s">
        <v>23</v>
      </c>
      <c r="Q8338" t="str" cm="1">
        <f t="array" ref="Q8338">_xlfn.IFS(
O8338&lt;50000,"Low Salary (&lt;$50K)",
O8338&lt;90000,"Lower Middle ($50K-$90K)",
O8338&lt;130000,"Middle ($90K-$130K)",
O8338&lt;170000,"Upper Middle ($130K-$170K)",
O8338&gt;=170000,"High Salary (&gt;$170K)"
)</f>
        <v>Low Salary (&lt;$50K)</v>
      </c>
      <c r="R8338" t="str" cm="1">
        <f t="array" ref="R8338">_xlfn.IFS(
G8338&lt;=2,"New Customers (0-2Y)",
G8338&lt;=5,"Growing Customers (3-5Y)",
G8338&lt;=8,"Established Customers (6-8Y)",
G8338&lt;=10,"Loyal Customers (9-10Y)"
)</f>
        <v>New Customers (0-2Y)</v>
      </c>
    </row>
    <row r="8339" spans="1:18" x14ac:dyDescent="0.35">
      <c r="A8339">
        <v>15568519</v>
      </c>
      <c r="B8339" t="s">
        <v>195</v>
      </c>
      <c r="C8339" t="s">
        <v>17</v>
      </c>
      <c r="D8339" t="s">
        <v>39</v>
      </c>
      <c r="E8339">
        <v>41</v>
      </c>
      <c r="F8339" t="s">
        <v>19</v>
      </c>
      <c r="G8339">
        <v>9</v>
      </c>
      <c r="H8339" s="4">
        <v>0</v>
      </c>
      <c r="I8339" t="s">
        <v>24</v>
      </c>
      <c r="J8339">
        <v>2</v>
      </c>
      <c r="K8339">
        <v>534</v>
      </c>
      <c r="L8339" t="s">
        <v>31</v>
      </c>
      <c r="M8339" t="s">
        <v>21</v>
      </c>
      <c r="N8339" t="s">
        <v>32</v>
      </c>
      <c r="O8339" s="4">
        <v>13871.34</v>
      </c>
      <c r="P8339" t="s">
        <v>28</v>
      </c>
      <c r="Q8339" t="str" cm="1">
        <f t="array" ref="Q8339">_xlfn.IFS(
O8339&lt;50000,"Low Salary (&lt;$50K)",
O8339&lt;90000,"Lower Middle ($50K-$90K)",
O8339&lt;130000,"Middle ($90K-$130K)",
O8339&lt;170000,"Upper Middle ($130K-$170K)",
O8339&gt;=170000,"High Salary (&gt;$170K)"
)</f>
        <v>Low Salary (&lt;$50K)</v>
      </c>
      <c r="R8339" t="str" cm="1">
        <f t="array" ref="R8339">_xlfn.IFS(
G8339&lt;=2,"New Customers (0-2Y)",
G8339&lt;=5,"Growing Customers (3-5Y)",
G8339&lt;=8,"Established Customers (6-8Y)",
G8339&lt;=10,"Loyal Customers (9-10Y)"
)</f>
        <v>Loyal Customers (9-10Y)</v>
      </c>
    </row>
    <row r="8340" spans="1:18" x14ac:dyDescent="0.35">
      <c r="A8340">
        <v>15792453</v>
      </c>
      <c r="B8340" t="s">
        <v>2715</v>
      </c>
      <c r="C8340" t="s">
        <v>26</v>
      </c>
      <c r="D8340" t="s">
        <v>18</v>
      </c>
      <c r="E8340">
        <v>42</v>
      </c>
      <c r="F8340" t="s">
        <v>19</v>
      </c>
      <c r="G8340">
        <v>1</v>
      </c>
      <c r="H8340" s="4">
        <v>138912.17000000001</v>
      </c>
      <c r="I8340" t="s">
        <v>33</v>
      </c>
      <c r="J8340">
        <v>1</v>
      </c>
      <c r="K8340">
        <v>602</v>
      </c>
      <c r="L8340" t="s">
        <v>20</v>
      </c>
      <c r="M8340" t="s">
        <v>21</v>
      </c>
      <c r="N8340" t="s">
        <v>22</v>
      </c>
      <c r="O8340" s="4">
        <v>139494.75</v>
      </c>
      <c r="P8340" t="s">
        <v>28</v>
      </c>
      <c r="Q8340" t="str" cm="1">
        <f t="array" ref="Q8340">_xlfn.IFS(
O8340&lt;50000,"Low Salary (&lt;$50K)",
O8340&lt;90000,"Lower Middle ($50K-$90K)",
O8340&lt;130000,"Middle ($90K-$130K)",
O8340&lt;170000,"Upper Middle ($130K-$170K)",
O8340&gt;=170000,"High Salary (&gt;$170K)"
)</f>
        <v>Upper Middle ($130K-$170K)</v>
      </c>
      <c r="R8340" t="str" cm="1">
        <f t="array" ref="R8340">_xlfn.IFS(
G8340&lt;=2,"New Customers (0-2Y)",
G8340&lt;=5,"Growing Customers (3-5Y)",
G8340&lt;=8,"Established Customers (6-8Y)",
G8340&lt;=10,"Loyal Customers (9-10Y)"
)</f>
        <v>New Customers (0-2Y)</v>
      </c>
    </row>
    <row r="8341" spans="1:18" x14ac:dyDescent="0.35">
      <c r="A8341">
        <v>15658100</v>
      </c>
      <c r="B8341" t="s">
        <v>158</v>
      </c>
      <c r="C8341" t="s">
        <v>17</v>
      </c>
      <c r="D8341" t="s">
        <v>18</v>
      </c>
      <c r="E8341">
        <v>42</v>
      </c>
      <c r="F8341" t="s">
        <v>19</v>
      </c>
      <c r="G8341">
        <v>0</v>
      </c>
      <c r="H8341" s="4">
        <v>0</v>
      </c>
      <c r="I8341" t="s">
        <v>24</v>
      </c>
      <c r="J8341">
        <v>2</v>
      </c>
      <c r="K8341">
        <v>695</v>
      </c>
      <c r="L8341" t="s">
        <v>35</v>
      </c>
      <c r="M8341" t="s">
        <v>27</v>
      </c>
      <c r="N8341" t="s">
        <v>22</v>
      </c>
      <c r="O8341" s="4">
        <v>140724.64000000001</v>
      </c>
      <c r="P8341" t="s">
        <v>28</v>
      </c>
      <c r="Q8341" t="str" cm="1">
        <f t="array" ref="Q8341">_xlfn.IFS(
O8341&lt;50000,"Low Salary (&lt;$50K)",
O8341&lt;90000,"Lower Middle ($50K-$90K)",
O8341&lt;130000,"Middle ($90K-$130K)",
O8341&lt;170000,"Upper Middle ($130K-$170K)",
O8341&gt;=170000,"High Salary (&gt;$170K)"
)</f>
        <v>Upper Middle ($130K-$170K)</v>
      </c>
      <c r="R8341" t="str" cm="1">
        <f t="array" ref="R8341">_xlfn.IFS(
G8341&lt;=2,"New Customers (0-2Y)",
G8341&lt;=5,"Growing Customers (3-5Y)",
G8341&lt;=8,"Established Customers (6-8Y)",
G8341&lt;=10,"Loyal Customers (9-10Y)"
)</f>
        <v>New Customers (0-2Y)</v>
      </c>
    </row>
    <row r="8342" spans="1:18" x14ac:dyDescent="0.35">
      <c r="A8342">
        <v>15695197</v>
      </c>
      <c r="B8342" t="s">
        <v>1701</v>
      </c>
      <c r="C8342" t="s">
        <v>42</v>
      </c>
      <c r="D8342" t="s">
        <v>18</v>
      </c>
      <c r="E8342">
        <v>25</v>
      </c>
      <c r="F8342" t="s">
        <v>43</v>
      </c>
      <c r="G8342">
        <v>7</v>
      </c>
      <c r="H8342" s="4">
        <v>128524.19</v>
      </c>
      <c r="I8342" t="s">
        <v>33</v>
      </c>
      <c r="J8342">
        <v>2</v>
      </c>
      <c r="K8342">
        <v>553</v>
      </c>
      <c r="L8342" t="s">
        <v>31</v>
      </c>
      <c r="M8342" t="s">
        <v>21</v>
      </c>
      <c r="N8342" t="s">
        <v>32</v>
      </c>
      <c r="O8342" s="4">
        <v>20682.46</v>
      </c>
      <c r="P8342" t="s">
        <v>28</v>
      </c>
      <c r="Q8342" t="str" cm="1">
        <f t="array" ref="Q8342">_xlfn.IFS(
O8342&lt;50000,"Low Salary (&lt;$50K)",
O8342&lt;90000,"Lower Middle ($50K-$90K)",
O8342&lt;130000,"Middle ($90K-$130K)",
O8342&lt;170000,"Upper Middle ($130K-$170K)",
O8342&gt;=170000,"High Salary (&gt;$170K)"
)</f>
        <v>Low Salary (&lt;$50K)</v>
      </c>
      <c r="R8342" t="str" cm="1">
        <f t="array" ref="R8342">_xlfn.IFS(
G8342&lt;=2,"New Customers (0-2Y)",
G8342&lt;=5,"Growing Customers (3-5Y)",
G8342&lt;=8,"Established Customers (6-8Y)",
G8342&lt;=10,"Loyal Customers (9-10Y)"
)</f>
        <v>Established Customers (6-8Y)</v>
      </c>
    </row>
    <row r="8343" spans="1:18" x14ac:dyDescent="0.35">
      <c r="A8343">
        <v>15749807</v>
      </c>
      <c r="B8343" t="s">
        <v>130</v>
      </c>
      <c r="C8343" t="s">
        <v>26</v>
      </c>
      <c r="D8343" t="s">
        <v>18</v>
      </c>
      <c r="E8343">
        <v>31</v>
      </c>
      <c r="F8343" t="s">
        <v>19</v>
      </c>
      <c r="G8343">
        <v>3</v>
      </c>
      <c r="H8343" s="4">
        <v>0</v>
      </c>
      <c r="I8343" t="s">
        <v>24</v>
      </c>
      <c r="J8343">
        <v>2</v>
      </c>
      <c r="K8343">
        <v>516</v>
      </c>
      <c r="L8343" t="s">
        <v>31</v>
      </c>
      <c r="M8343" t="s">
        <v>21</v>
      </c>
      <c r="N8343" t="s">
        <v>32</v>
      </c>
      <c r="O8343" s="4">
        <v>124202.26</v>
      </c>
      <c r="P8343" t="s">
        <v>28</v>
      </c>
      <c r="Q8343" t="str" cm="1">
        <f t="array" ref="Q8343">_xlfn.IFS(
O8343&lt;50000,"Low Salary (&lt;$50K)",
O8343&lt;90000,"Lower Middle ($50K-$90K)",
O8343&lt;130000,"Middle ($90K-$130K)",
O8343&lt;170000,"Upper Middle ($130K-$170K)",
O8343&gt;=170000,"High Salary (&gt;$170K)"
)</f>
        <v>Middle ($90K-$130K)</v>
      </c>
      <c r="R8343" t="str" cm="1">
        <f t="array" ref="R8343">_xlfn.IFS(
G8343&lt;=2,"New Customers (0-2Y)",
G8343&lt;=5,"Growing Customers (3-5Y)",
G8343&lt;=8,"Established Customers (6-8Y)",
G8343&lt;=10,"Loyal Customers (9-10Y)"
)</f>
        <v>Growing Customers (3-5Y)</v>
      </c>
    </row>
    <row r="8344" spans="1:18" x14ac:dyDescent="0.35">
      <c r="A8344">
        <v>15773876</v>
      </c>
      <c r="B8344" t="s">
        <v>381</v>
      </c>
      <c r="C8344" t="s">
        <v>17</v>
      </c>
      <c r="D8344" t="s">
        <v>18</v>
      </c>
      <c r="E8344">
        <v>34</v>
      </c>
      <c r="F8344" t="s">
        <v>19</v>
      </c>
      <c r="G8344">
        <v>3</v>
      </c>
      <c r="H8344" s="4">
        <v>0</v>
      </c>
      <c r="I8344" t="s">
        <v>24</v>
      </c>
      <c r="J8344">
        <v>2</v>
      </c>
      <c r="K8344">
        <v>655</v>
      </c>
      <c r="L8344" t="s">
        <v>20</v>
      </c>
      <c r="M8344" t="s">
        <v>21</v>
      </c>
      <c r="N8344" t="s">
        <v>32</v>
      </c>
      <c r="O8344" s="4">
        <v>159638.76999999999</v>
      </c>
      <c r="P8344" t="s">
        <v>28</v>
      </c>
      <c r="Q8344" t="str" cm="1">
        <f t="array" ref="Q8344">_xlfn.IFS(
O8344&lt;50000,"Low Salary (&lt;$50K)",
O8344&lt;90000,"Lower Middle ($50K-$90K)",
O8344&lt;130000,"Middle ($90K-$130K)",
O8344&lt;170000,"Upper Middle ($130K-$170K)",
O8344&gt;=170000,"High Salary (&gt;$170K)"
)</f>
        <v>Upper Middle ($130K-$170K)</v>
      </c>
      <c r="R8344" t="str" cm="1">
        <f t="array" ref="R8344">_xlfn.IFS(
G8344&lt;=2,"New Customers (0-2Y)",
G8344&lt;=5,"Growing Customers (3-5Y)",
G8344&lt;=8,"Established Customers (6-8Y)",
G8344&lt;=10,"Loyal Customers (9-10Y)"
)</f>
        <v>Growing Customers (3-5Y)</v>
      </c>
    </row>
    <row r="8345" spans="1:18" x14ac:dyDescent="0.35">
      <c r="A8345">
        <v>15591698</v>
      </c>
      <c r="B8345" t="s">
        <v>649</v>
      </c>
      <c r="C8345" t="s">
        <v>42</v>
      </c>
      <c r="D8345" t="s">
        <v>18</v>
      </c>
      <c r="E8345">
        <v>49</v>
      </c>
      <c r="F8345" t="s">
        <v>19</v>
      </c>
      <c r="G8345">
        <v>9</v>
      </c>
      <c r="H8345" s="4">
        <v>132934.89000000001</v>
      </c>
      <c r="I8345" t="s">
        <v>33</v>
      </c>
      <c r="J8345">
        <v>1</v>
      </c>
      <c r="K8345">
        <v>849</v>
      </c>
      <c r="L8345" t="s">
        <v>37</v>
      </c>
      <c r="M8345" t="s">
        <v>21</v>
      </c>
      <c r="N8345" t="s">
        <v>32</v>
      </c>
      <c r="O8345" s="4">
        <v>171056.65</v>
      </c>
      <c r="P8345" t="s">
        <v>23</v>
      </c>
      <c r="Q8345" t="str" cm="1">
        <f t="array" ref="Q8345">_xlfn.IFS(
O8345&lt;50000,"Low Salary (&lt;$50K)",
O8345&lt;90000,"Lower Middle ($50K-$90K)",
O8345&lt;130000,"Middle ($90K-$130K)",
O8345&lt;170000,"Upper Middle ($130K-$170K)",
O8345&gt;=170000,"High Salary (&gt;$170K)"
)</f>
        <v>High Salary (&gt;$170K)</v>
      </c>
      <c r="R8345" t="str" cm="1">
        <f t="array" ref="R8345">_xlfn.IFS(
G8345&lt;=2,"New Customers (0-2Y)",
G8345&lt;=5,"Growing Customers (3-5Y)",
G8345&lt;=8,"Established Customers (6-8Y)",
G8345&lt;=10,"Loyal Customers (9-10Y)"
)</f>
        <v>Loyal Customers (9-10Y)</v>
      </c>
    </row>
    <row r="8346" spans="1:18" x14ac:dyDescent="0.35">
      <c r="A8346">
        <v>15712813</v>
      </c>
      <c r="B8346" t="s">
        <v>1736</v>
      </c>
      <c r="C8346" t="s">
        <v>42</v>
      </c>
      <c r="D8346" t="s">
        <v>39</v>
      </c>
      <c r="E8346">
        <v>43</v>
      </c>
      <c r="F8346" t="s">
        <v>19</v>
      </c>
      <c r="G8346">
        <v>3</v>
      </c>
      <c r="H8346" s="4">
        <v>150805.17000000001</v>
      </c>
      <c r="I8346" t="s">
        <v>33</v>
      </c>
      <c r="J8346">
        <v>3</v>
      </c>
      <c r="K8346">
        <v>520</v>
      </c>
      <c r="L8346" t="s">
        <v>31</v>
      </c>
      <c r="M8346" t="s">
        <v>27</v>
      </c>
      <c r="N8346" t="s">
        <v>22</v>
      </c>
      <c r="O8346" s="4">
        <v>25333.03</v>
      </c>
      <c r="P8346" t="s">
        <v>23</v>
      </c>
      <c r="Q8346" t="str" cm="1">
        <f t="array" ref="Q8346">_xlfn.IFS(
O8346&lt;50000,"Low Salary (&lt;$50K)",
O8346&lt;90000,"Lower Middle ($50K-$90K)",
O8346&lt;130000,"Middle ($90K-$130K)",
O8346&lt;170000,"Upper Middle ($130K-$170K)",
O8346&gt;=170000,"High Salary (&gt;$170K)"
)</f>
        <v>Low Salary (&lt;$50K)</v>
      </c>
      <c r="R8346" t="str" cm="1">
        <f t="array" ref="R8346">_xlfn.IFS(
G8346&lt;=2,"New Customers (0-2Y)",
G8346&lt;=5,"Growing Customers (3-5Y)",
G8346&lt;=8,"Established Customers (6-8Y)",
G8346&lt;=10,"Loyal Customers (9-10Y)"
)</f>
        <v>Growing Customers (3-5Y)</v>
      </c>
    </row>
    <row r="8347" spans="1:18" x14ac:dyDescent="0.35">
      <c r="A8347">
        <v>15763898</v>
      </c>
      <c r="B8347" t="s">
        <v>289</v>
      </c>
      <c r="C8347" t="s">
        <v>26</v>
      </c>
      <c r="D8347" t="s">
        <v>18</v>
      </c>
      <c r="E8347">
        <v>46</v>
      </c>
      <c r="F8347" t="s">
        <v>19</v>
      </c>
      <c r="G8347">
        <v>3</v>
      </c>
      <c r="H8347" s="4">
        <v>0</v>
      </c>
      <c r="I8347" t="s">
        <v>24</v>
      </c>
      <c r="J8347">
        <v>2</v>
      </c>
      <c r="K8347">
        <v>568</v>
      </c>
      <c r="L8347" t="s">
        <v>31</v>
      </c>
      <c r="M8347" t="s">
        <v>21</v>
      </c>
      <c r="N8347" t="s">
        <v>22</v>
      </c>
      <c r="O8347" s="4">
        <v>29372.62</v>
      </c>
      <c r="P8347" t="s">
        <v>28</v>
      </c>
      <c r="Q8347" t="str" cm="1">
        <f t="array" ref="Q8347">_xlfn.IFS(
O8347&lt;50000,"Low Salary (&lt;$50K)",
O8347&lt;90000,"Lower Middle ($50K-$90K)",
O8347&lt;130000,"Middle ($90K-$130K)",
O8347&lt;170000,"Upper Middle ($130K-$170K)",
O8347&gt;=170000,"High Salary (&gt;$170K)"
)</f>
        <v>Low Salary (&lt;$50K)</v>
      </c>
      <c r="R8347" t="str" cm="1">
        <f t="array" ref="R8347">_xlfn.IFS(
G8347&lt;=2,"New Customers (0-2Y)",
G8347&lt;=5,"Growing Customers (3-5Y)",
G8347&lt;=8,"Established Customers (6-8Y)",
G8347&lt;=10,"Loyal Customers (9-10Y)"
)</f>
        <v>Growing Customers (3-5Y)</v>
      </c>
    </row>
    <row r="8348" spans="1:18" x14ac:dyDescent="0.35">
      <c r="A8348">
        <v>15793324</v>
      </c>
      <c r="B8348" t="s">
        <v>388</v>
      </c>
      <c r="C8348" t="s">
        <v>26</v>
      </c>
      <c r="D8348" t="s">
        <v>39</v>
      </c>
      <c r="E8348">
        <v>32</v>
      </c>
      <c r="F8348" t="s">
        <v>19</v>
      </c>
      <c r="G8348">
        <v>9</v>
      </c>
      <c r="H8348" s="4">
        <v>0</v>
      </c>
      <c r="I8348" t="s">
        <v>24</v>
      </c>
      <c r="J8348">
        <v>3</v>
      </c>
      <c r="K8348">
        <v>695</v>
      </c>
      <c r="L8348" t="s">
        <v>35</v>
      </c>
      <c r="M8348" t="s">
        <v>27</v>
      </c>
      <c r="N8348" t="s">
        <v>22</v>
      </c>
      <c r="O8348" s="4">
        <v>38533.79</v>
      </c>
      <c r="P8348" t="s">
        <v>28</v>
      </c>
      <c r="Q8348" t="str" cm="1">
        <f t="array" ref="Q8348">_xlfn.IFS(
O8348&lt;50000,"Low Salary (&lt;$50K)",
O8348&lt;90000,"Lower Middle ($50K-$90K)",
O8348&lt;130000,"Middle ($90K-$130K)",
O8348&lt;170000,"Upper Middle ($130K-$170K)",
O8348&gt;=170000,"High Salary (&gt;$170K)"
)</f>
        <v>Low Salary (&lt;$50K)</v>
      </c>
      <c r="R8348" t="str" cm="1">
        <f t="array" ref="R8348">_xlfn.IFS(
G8348&lt;=2,"New Customers (0-2Y)",
G8348&lt;=5,"Growing Customers (3-5Y)",
G8348&lt;=8,"Established Customers (6-8Y)",
G8348&lt;=10,"Loyal Customers (9-10Y)"
)</f>
        <v>Loyal Customers (9-10Y)</v>
      </c>
    </row>
    <row r="8349" spans="1:18" x14ac:dyDescent="0.35">
      <c r="A8349">
        <v>15757759</v>
      </c>
      <c r="B8349" t="s">
        <v>1993</v>
      </c>
      <c r="C8349" t="s">
        <v>26</v>
      </c>
      <c r="D8349" t="s">
        <v>18</v>
      </c>
      <c r="E8349">
        <v>28</v>
      </c>
      <c r="F8349" t="s">
        <v>43</v>
      </c>
      <c r="G8349">
        <v>7</v>
      </c>
      <c r="H8349" s="4">
        <v>165969.26</v>
      </c>
      <c r="I8349" t="s">
        <v>33</v>
      </c>
      <c r="J8349">
        <v>3</v>
      </c>
      <c r="K8349">
        <v>807</v>
      </c>
      <c r="L8349" t="s">
        <v>37</v>
      </c>
      <c r="M8349" t="s">
        <v>21</v>
      </c>
      <c r="N8349" t="s">
        <v>32</v>
      </c>
      <c r="O8349" s="4">
        <v>156122.13</v>
      </c>
      <c r="P8349" t="s">
        <v>23</v>
      </c>
      <c r="Q8349" t="str" cm="1">
        <f t="array" ref="Q8349">_xlfn.IFS(
O8349&lt;50000,"Low Salary (&lt;$50K)",
O8349&lt;90000,"Lower Middle ($50K-$90K)",
O8349&lt;130000,"Middle ($90K-$130K)",
O8349&lt;170000,"Upper Middle ($130K-$170K)",
O8349&gt;=170000,"High Salary (&gt;$170K)"
)</f>
        <v>Upper Middle ($130K-$170K)</v>
      </c>
      <c r="R8349" t="str" cm="1">
        <f t="array" ref="R8349">_xlfn.IFS(
G8349&lt;=2,"New Customers (0-2Y)",
G8349&lt;=5,"Growing Customers (3-5Y)",
G8349&lt;=8,"Established Customers (6-8Y)",
G8349&lt;=10,"Loyal Customers (9-10Y)"
)</f>
        <v>Established Customers (6-8Y)</v>
      </c>
    </row>
    <row r="8350" spans="1:18" x14ac:dyDescent="0.35">
      <c r="A8350">
        <v>15796230</v>
      </c>
      <c r="B8350" t="s">
        <v>1378</v>
      </c>
      <c r="C8350" t="s">
        <v>42</v>
      </c>
      <c r="D8350" t="s">
        <v>18</v>
      </c>
      <c r="E8350">
        <v>36</v>
      </c>
      <c r="F8350" t="s">
        <v>19</v>
      </c>
      <c r="G8350">
        <v>2</v>
      </c>
      <c r="H8350" s="4">
        <v>124495.98</v>
      </c>
      <c r="I8350" t="s">
        <v>33</v>
      </c>
      <c r="J8350">
        <v>3</v>
      </c>
      <c r="K8350">
        <v>642</v>
      </c>
      <c r="L8350" t="s">
        <v>20</v>
      </c>
      <c r="M8350" t="s">
        <v>21</v>
      </c>
      <c r="N8350" t="s">
        <v>22</v>
      </c>
      <c r="O8350" s="4">
        <v>57904.22</v>
      </c>
      <c r="P8350" t="s">
        <v>23</v>
      </c>
      <c r="Q8350" t="str" cm="1">
        <f t="array" ref="Q8350">_xlfn.IFS(
O8350&lt;50000,"Low Salary (&lt;$50K)",
O8350&lt;90000,"Lower Middle ($50K-$90K)",
O8350&lt;130000,"Middle ($90K-$130K)",
O8350&lt;170000,"Upper Middle ($130K-$170K)",
O8350&gt;=170000,"High Salary (&gt;$170K)"
)</f>
        <v>Lower Middle ($50K-$90K)</v>
      </c>
      <c r="R8350" t="str" cm="1">
        <f t="array" ref="R8350">_xlfn.IFS(
G8350&lt;=2,"New Customers (0-2Y)",
G8350&lt;=5,"Growing Customers (3-5Y)",
G8350&lt;=8,"Established Customers (6-8Y)",
G8350&lt;=10,"Loyal Customers (9-10Y)"
)</f>
        <v>New Customers (0-2Y)</v>
      </c>
    </row>
    <row r="8351" spans="1:18" x14ac:dyDescent="0.35">
      <c r="A8351">
        <v>15611729</v>
      </c>
      <c r="B8351" t="s">
        <v>337</v>
      </c>
      <c r="C8351" t="s">
        <v>42</v>
      </c>
      <c r="D8351" t="s">
        <v>39</v>
      </c>
      <c r="E8351">
        <v>39</v>
      </c>
      <c r="F8351" t="s">
        <v>19</v>
      </c>
      <c r="G8351">
        <v>1</v>
      </c>
      <c r="H8351" s="4">
        <v>141559.5</v>
      </c>
      <c r="I8351" t="s">
        <v>33</v>
      </c>
      <c r="J8351">
        <v>1</v>
      </c>
      <c r="K8351">
        <v>703</v>
      </c>
      <c r="L8351" t="s">
        <v>35</v>
      </c>
      <c r="M8351" t="s">
        <v>21</v>
      </c>
      <c r="N8351" t="s">
        <v>22</v>
      </c>
      <c r="O8351" s="4">
        <v>31257.1</v>
      </c>
      <c r="P8351" t="s">
        <v>23</v>
      </c>
      <c r="Q8351" t="str" cm="1">
        <f t="array" ref="Q8351">_xlfn.IFS(
O8351&lt;50000,"Low Salary (&lt;$50K)",
O8351&lt;90000,"Lower Middle ($50K-$90K)",
O8351&lt;130000,"Middle ($90K-$130K)",
O8351&lt;170000,"Upper Middle ($130K-$170K)",
O8351&gt;=170000,"High Salary (&gt;$170K)"
)</f>
        <v>Low Salary (&lt;$50K)</v>
      </c>
      <c r="R8351" t="str" cm="1">
        <f t="array" ref="R8351">_xlfn.IFS(
G8351&lt;=2,"New Customers (0-2Y)",
G8351&lt;=5,"Growing Customers (3-5Y)",
G8351&lt;=8,"Established Customers (6-8Y)",
G8351&lt;=10,"Loyal Customers (9-10Y)"
)</f>
        <v>New Customers (0-2Y)</v>
      </c>
    </row>
    <row r="8352" spans="1:18" x14ac:dyDescent="0.35">
      <c r="A8352">
        <v>15709531</v>
      </c>
      <c r="B8352" t="s">
        <v>2534</v>
      </c>
      <c r="C8352" t="s">
        <v>17</v>
      </c>
      <c r="D8352" t="s">
        <v>39</v>
      </c>
      <c r="E8352">
        <v>38</v>
      </c>
      <c r="F8352" t="s">
        <v>19</v>
      </c>
      <c r="G8352">
        <v>2</v>
      </c>
      <c r="H8352" s="4">
        <v>114756.14</v>
      </c>
      <c r="I8352" t="s">
        <v>33</v>
      </c>
      <c r="J8352">
        <v>1</v>
      </c>
      <c r="K8352">
        <v>556</v>
      </c>
      <c r="L8352" t="s">
        <v>31</v>
      </c>
      <c r="M8352" t="s">
        <v>21</v>
      </c>
      <c r="N8352" t="s">
        <v>32</v>
      </c>
      <c r="O8352" s="4">
        <v>193214.05</v>
      </c>
      <c r="P8352" t="s">
        <v>28</v>
      </c>
      <c r="Q8352" t="str" cm="1">
        <f t="array" ref="Q8352">_xlfn.IFS(
O8352&lt;50000,"Low Salary (&lt;$50K)",
O8352&lt;90000,"Lower Middle ($50K-$90K)",
O8352&lt;130000,"Middle ($90K-$130K)",
O8352&lt;170000,"Upper Middle ($130K-$170K)",
O8352&gt;=170000,"High Salary (&gt;$170K)"
)</f>
        <v>High Salary (&gt;$170K)</v>
      </c>
      <c r="R8352" t="str" cm="1">
        <f t="array" ref="R8352">_xlfn.IFS(
G8352&lt;=2,"New Customers (0-2Y)",
G8352&lt;=5,"Growing Customers (3-5Y)",
G8352&lt;=8,"Established Customers (6-8Y)",
G8352&lt;=10,"Loyal Customers (9-10Y)"
)</f>
        <v>New Customers (0-2Y)</v>
      </c>
    </row>
    <row r="8353" spans="1:18" x14ac:dyDescent="0.35">
      <c r="A8353">
        <v>15650751</v>
      </c>
      <c r="B8353" t="s">
        <v>2520</v>
      </c>
      <c r="C8353" t="s">
        <v>17</v>
      </c>
      <c r="D8353" t="s">
        <v>18</v>
      </c>
      <c r="E8353">
        <v>30</v>
      </c>
      <c r="F8353" t="s">
        <v>19</v>
      </c>
      <c r="G8353">
        <v>6</v>
      </c>
      <c r="H8353" s="4">
        <v>0</v>
      </c>
      <c r="I8353" t="s">
        <v>24</v>
      </c>
      <c r="J8353">
        <v>2</v>
      </c>
      <c r="K8353">
        <v>585</v>
      </c>
      <c r="L8353" t="s">
        <v>31</v>
      </c>
      <c r="M8353" t="s">
        <v>21</v>
      </c>
      <c r="N8353" t="s">
        <v>22</v>
      </c>
      <c r="O8353" s="4">
        <v>137757.69</v>
      </c>
      <c r="P8353" t="s">
        <v>28</v>
      </c>
      <c r="Q8353" t="str" cm="1">
        <f t="array" ref="Q8353">_xlfn.IFS(
O8353&lt;50000,"Low Salary (&lt;$50K)",
O8353&lt;90000,"Lower Middle ($50K-$90K)",
O8353&lt;130000,"Middle ($90K-$130K)",
O8353&lt;170000,"Upper Middle ($130K-$170K)",
O8353&gt;=170000,"High Salary (&gt;$170K)"
)</f>
        <v>Upper Middle ($130K-$170K)</v>
      </c>
      <c r="R8353" t="str" cm="1">
        <f t="array" ref="R8353">_xlfn.IFS(
G8353&lt;=2,"New Customers (0-2Y)",
G8353&lt;=5,"Growing Customers (3-5Y)",
G8353&lt;=8,"Established Customers (6-8Y)",
G8353&lt;=10,"Loyal Customers (9-10Y)"
)</f>
        <v>Established Customers (6-8Y)</v>
      </c>
    </row>
    <row r="8354" spans="1:18" x14ac:dyDescent="0.35">
      <c r="A8354">
        <v>15641413</v>
      </c>
      <c r="B8354" t="s">
        <v>216</v>
      </c>
      <c r="C8354" t="s">
        <v>42</v>
      </c>
      <c r="D8354" t="s">
        <v>18</v>
      </c>
      <c r="E8354">
        <v>49</v>
      </c>
      <c r="F8354" t="s">
        <v>19</v>
      </c>
      <c r="G8354">
        <v>7</v>
      </c>
      <c r="H8354" s="4">
        <v>155393.98000000001</v>
      </c>
      <c r="I8354" t="s">
        <v>33</v>
      </c>
      <c r="J8354">
        <v>2</v>
      </c>
      <c r="K8354">
        <v>587</v>
      </c>
      <c r="L8354" t="s">
        <v>31</v>
      </c>
      <c r="M8354" t="s">
        <v>21</v>
      </c>
      <c r="N8354" t="s">
        <v>32</v>
      </c>
      <c r="O8354" s="4">
        <v>13308.2</v>
      </c>
      <c r="P8354" t="s">
        <v>23</v>
      </c>
      <c r="Q8354" t="str" cm="1">
        <f t="array" ref="Q8354">_xlfn.IFS(
O8354&lt;50000,"Low Salary (&lt;$50K)",
O8354&lt;90000,"Lower Middle ($50K-$90K)",
O8354&lt;130000,"Middle ($90K-$130K)",
O8354&lt;170000,"Upper Middle ($130K-$170K)",
O8354&gt;=170000,"High Salary (&gt;$170K)"
)</f>
        <v>Low Salary (&lt;$50K)</v>
      </c>
      <c r="R8354" t="str" cm="1">
        <f t="array" ref="R8354">_xlfn.IFS(
G8354&lt;=2,"New Customers (0-2Y)",
G8354&lt;=5,"Growing Customers (3-5Y)",
G8354&lt;=8,"Established Customers (6-8Y)",
G8354&lt;=10,"Loyal Customers (9-10Y)"
)</f>
        <v>Established Customers (6-8Y)</v>
      </c>
    </row>
    <row r="8355" spans="1:18" x14ac:dyDescent="0.35">
      <c r="A8355">
        <v>15753840</v>
      </c>
      <c r="B8355" t="s">
        <v>340</v>
      </c>
      <c r="C8355" t="s">
        <v>26</v>
      </c>
      <c r="D8355" t="s">
        <v>18</v>
      </c>
      <c r="E8355">
        <v>32</v>
      </c>
      <c r="F8355" t="s">
        <v>19</v>
      </c>
      <c r="G8355">
        <v>6</v>
      </c>
      <c r="H8355" s="4">
        <v>0</v>
      </c>
      <c r="I8355" t="s">
        <v>24</v>
      </c>
      <c r="J8355">
        <v>1</v>
      </c>
      <c r="K8355">
        <v>524</v>
      </c>
      <c r="L8355" t="s">
        <v>31</v>
      </c>
      <c r="M8355" t="s">
        <v>21</v>
      </c>
      <c r="N8355" t="s">
        <v>22</v>
      </c>
      <c r="O8355" s="4">
        <v>132861.9</v>
      </c>
      <c r="P8355" t="s">
        <v>23</v>
      </c>
      <c r="Q8355" t="str" cm="1">
        <f t="array" ref="Q8355">_xlfn.IFS(
O8355&lt;50000,"Low Salary (&lt;$50K)",
O8355&lt;90000,"Lower Middle ($50K-$90K)",
O8355&lt;130000,"Middle ($90K-$130K)",
O8355&lt;170000,"Upper Middle ($130K-$170K)",
O8355&gt;=170000,"High Salary (&gt;$170K)"
)</f>
        <v>Upper Middle ($130K-$170K)</v>
      </c>
      <c r="R8355" t="str" cm="1">
        <f t="array" ref="R8355">_xlfn.IFS(
G8355&lt;=2,"New Customers (0-2Y)",
G8355&lt;=5,"Growing Customers (3-5Y)",
G8355&lt;=8,"Established Customers (6-8Y)",
G8355&lt;=10,"Loyal Customers (9-10Y)"
)</f>
        <v>Established Customers (6-8Y)</v>
      </c>
    </row>
    <row r="8356" spans="1:18" x14ac:dyDescent="0.35">
      <c r="A8356">
        <v>15669994</v>
      </c>
      <c r="B8356" t="s">
        <v>939</v>
      </c>
      <c r="C8356" t="s">
        <v>42</v>
      </c>
      <c r="D8356" t="s">
        <v>18</v>
      </c>
      <c r="E8356">
        <v>31</v>
      </c>
      <c r="F8356" t="s">
        <v>19</v>
      </c>
      <c r="G8356">
        <v>1</v>
      </c>
      <c r="H8356" s="4">
        <v>128663.81</v>
      </c>
      <c r="I8356" t="s">
        <v>33</v>
      </c>
      <c r="J8356">
        <v>2</v>
      </c>
      <c r="K8356">
        <v>556</v>
      </c>
      <c r="L8356" t="s">
        <v>31</v>
      </c>
      <c r="M8356" t="s">
        <v>21</v>
      </c>
      <c r="N8356" t="s">
        <v>32</v>
      </c>
      <c r="O8356" s="4">
        <v>125083.29</v>
      </c>
      <c r="P8356" t="s">
        <v>28</v>
      </c>
      <c r="Q8356" t="str" cm="1">
        <f t="array" ref="Q8356">_xlfn.IFS(
O8356&lt;50000,"Low Salary (&lt;$50K)",
O8356&lt;90000,"Lower Middle ($50K-$90K)",
O8356&lt;130000,"Middle ($90K-$130K)",
O8356&lt;170000,"Upper Middle ($130K-$170K)",
O8356&gt;=170000,"High Salary (&gt;$170K)"
)</f>
        <v>Middle ($90K-$130K)</v>
      </c>
      <c r="R8356" t="str" cm="1">
        <f t="array" ref="R8356">_xlfn.IFS(
G8356&lt;=2,"New Customers (0-2Y)",
G8356&lt;=5,"Growing Customers (3-5Y)",
G8356&lt;=8,"Established Customers (6-8Y)",
G8356&lt;=10,"Loyal Customers (9-10Y)"
)</f>
        <v>New Customers (0-2Y)</v>
      </c>
    </row>
    <row r="8357" spans="1:18" x14ac:dyDescent="0.35">
      <c r="A8357">
        <v>15695301</v>
      </c>
      <c r="B8357" t="s">
        <v>1008</v>
      </c>
      <c r="C8357" t="s">
        <v>26</v>
      </c>
      <c r="D8357" t="s">
        <v>39</v>
      </c>
      <c r="E8357">
        <v>44</v>
      </c>
      <c r="F8357" t="s">
        <v>19</v>
      </c>
      <c r="G8357">
        <v>4</v>
      </c>
      <c r="H8357" s="4">
        <v>113522.64</v>
      </c>
      <c r="I8357" t="s">
        <v>33</v>
      </c>
      <c r="J8357">
        <v>1</v>
      </c>
      <c r="K8357">
        <v>504</v>
      </c>
      <c r="L8357" t="s">
        <v>31</v>
      </c>
      <c r="M8357" t="s">
        <v>21</v>
      </c>
      <c r="N8357" t="s">
        <v>22</v>
      </c>
      <c r="O8357" s="4">
        <v>12405.2</v>
      </c>
      <c r="P8357" t="s">
        <v>28</v>
      </c>
      <c r="Q8357" t="str" cm="1">
        <f t="array" ref="Q8357">_xlfn.IFS(
O8357&lt;50000,"Low Salary (&lt;$50K)",
O8357&lt;90000,"Lower Middle ($50K-$90K)",
O8357&lt;130000,"Middle ($90K-$130K)",
O8357&lt;170000,"Upper Middle ($130K-$170K)",
O8357&gt;=170000,"High Salary (&gt;$170K)"
)</f>
        <v>Low Salary (&lt;$50K)</v>
      </c>
      <c r="R8357" t="str" cm="1">
        <f t="array" ref="R8357">_xlfn.IFS(
G8357&lt;=2,"New Customers (0-2Y)",
G8357&lt;=5,"Growing Customers (3-5Y)",
G8357&lt;=8,"Established Customers (6-8Y)",
G8357&lt;=10,"Loyal Customers (9-10Y)"
)</f>
        <v>Growing Customers (3-5Y)</v>
      </c>
    </row>
    <row r="8358" spans="1:18" x14ac:dyDescent="0.35">
      <c r="A8358">
        <v>15792004</v>
      </c>
      <c r="B8358" t="s">
        <v>394</v>
      </c>
      <c r="C8358" t="s">
        <v>26</v>
      </c>
      <c r="D8358" t="s">
        <v>18</v>
      </c>
      <c r="E8358">
        <v>26</v>
      </c>
      <c r="F8358" t="s">
        <v>43</v>
      </c>
      <c r="G8358">
        <v>3</v>
      </c>
      <c r="H8358" s="4">
        <v>0</v>
      </c>
      <c r="I8358" t="s">
        <v>24</v>
      </c>
      <c r="J8358">
        <v>2</v>
      </c>
      <c r="K8358">
        <v>731</v>
      </c>
      <c r="L8358" t="s">
        <v>35</v>
      </c>
      <c r="M8358" t="s">
        <v>21</v>
      </c>
      <c r="N8358" t="s">
        <v>32</v>
      </c>
      <c r="O8358" s="4">
        <v>37697.29</v>
      </c>
      <c r="P8358" t="s">
        <v>28</v>
      </c>
      <c r="Q8358" t="str" cm="1">
        <f t="array" ref="Q8358">_xlfn.IFS(
O8358&lt;50000,"Low Salary (&lt;$50K)",
O8358&lt;90000,"Lower Middle ($50K-$90K)",
O8358&lt;130000,"Middle ($90K-$130K)",
O8358&lt;170000,"Upper Middle ($130K-$170K)",
O8358&gt;=170000,"High Salary (&gt;$170K)"
)</f>
        <v>Low Salary (&lt;$50K)</v>
      </c>
      <c r="R8358" t="str" cm="1">
        <f t="array" ref="R8358">_xlfn.IFS(
G8358&lt;=2,"New Customers (0-2Y)",
G8358&lt;=5,"Growing Customers (3-5Y)",
G8358&lt;=8,"Established Customers (6-8Y)",
G8358&lt;=10,"Loyal Customers (9-10Y)"
)</f>
        <v>Growing Customers (3-5Y)</v>
      </c>
    </row>
    <row r="8359" spans="1:18" x14ac:dyDescent="0.35">
      <c r="A8359">
        <v>15603035</v>
      </c>
      <c r="B8359" t="s">
        <v>1019</v>
      </c>
      <c r="C8359" t="s">
        <v>17</v>
      </c>
      <c r="D8359" t="s">
        <v>39</v>
      </c>
      <c r="E8359">
        <v>34</v>
      </c>
      <c r="F8359" t="s">
        <v>19</v>
      </c>
      <c r="G8359">
        <v>3</v>
      </c>
      <c r="H8359" s="4">
        <v>0</v>
      </c>
      <c r="I8359" t="s">
        <v>24</v>
      </c>
      <c r="J8359">
        <v>2</v>
      </c>
      <c r="K8359">
        <v>651</v>
      </c>
      <c r="L8359" t="s">
        <v>20</v>
      </c>
      <c r="M8359" t="s">
        <v>21</v>
      </c>
      <c r="N8359" t="s">
        <v>22</v>
      </c>
      <c r="O8359" s="4">
        <v>105599.65</v>
      </c>
      <c r="P8359" t="s">
        <v>28</v>
      </c>
      <c r="Q8359" t="str" cm="1">
        <f t="array" ref="Q8359">_xlfn.IFS(
O8359&lt;50000,"Low Salary (&lt;$50K)",
O8359&lt;90000,"Lower Middle ($50K-$90K)",
O8359&lt;130000,"Middle ($90K-$130K)",
O8359&lt;170000,"Upper Middle ($130K-$170K)",
O8359&gt;=170000,"High Salary (&gt;$170K)"
)</f>
        <v>Middle ($90K-$130K)</v>
      </c>
      <c r="R8359" t="str" cm="1">
        <f t="array" ref="R8359">_xlfn.IFS(
G8359&lt;=2,"New Customers (0-2Y)",
G8359&lt;=5,"Growing Customers (3-5Y)",
G8359&lt;=8,"Established Customers (6-8Y)",
G8359&lt;=10,"Loyal Customers (9-10Y)"
)</f>
        <v>Growing Customers (3-5Y)</v>
      </c>
    </row>
    <row r="8360" spans="1:18" x14ac:dyDescent="0.35">
      <c r="A8360">
        <v>15717286</v>
      </c>
      <c r="B8360" t="s">
        <v>423</v>
      </c>
      <c r="C8360" t="s">
        <v>26</v>
      </c>
      <c r="D8360" t="s">
        <v>18</v>
      </c>
      <c r="E8360">
        <v>40</v>
      </c>
      <c r="F8360" t="s">
        <v>19</v>
      </c>
      <c r="G8360">
        <v>8</v>
      </c>
      <c r="H8360" s="4">
        <v>79035.95</v>
      </c>
      <c r="I8360" t="s">
        <v>29</v>
      </c>
      <c r="J8360">
        <v>1</v>
      </c>
      <c r="K8360">
        <v>675</v>
      </c>
      <c r="L8360" t="s">
        <v>35</v>
      </c>
      <c r="M8360" t="s">
        <v>21</v>
      </c>
      <c r="N8360" t="s">
        <v>32</v>
      </c>
      <c r="O8360" s="4">
        <v>142783.98000000001</v>
      </c>
      <c r="P8360" t="s">
        <v>23</v>
      </c>
      <c r="Q8360" t="str" cm="1">
        <f t="array" ref="Q8360">_xlfn.IFS(
O8360&lt;50000,"Low Salary (&lt;$50K)",
O8360&lt;90000,"Lower Middle ($50K-$90K)",
O8360&lt;130000,"Middle ($90K-$130K)",
O8360&lt;170000,"Upper Middle ($130K-$170K)",
O8360&gt;=170000,"High Salary (&gt;$170K)"
)</f>
        <v>Upper Middle ($130K-$170K)</v>
      </c>
      <c r="R8360" t="str" cm="1">
        <f t="array" ref="R8360">_xlfn.IFS(
G8360&lt;=2,"New Customers (0-2Y)",
G8360&lt;=5,"Growing Customers (3-5Y)",
G8360&lt;=8,"Established Customers (6-8Y)",
G8360&lt;=10,"Loyal Customers (9-10Y)"
)</f>
        <v>Established Customers (6-8Y)</v>
      </c>
    </row>
    <row r="8361" spans="1:18" x14ac:dyDescent="0.35">
      <c r="A8361">
        <v>15577107</v>
      </c>
      <c r="B8361" t="s">
        <v>183</v>
      </c>
      <c r="C8361" t="s">
        <v>26</v>
      </c>
      <c r="D8361" t="s">
        <v>18</v>
      </c>
      <c r="E8361">
        <v>22</v>
      </c>
      <c r="F8361" t="s">
        <v>43</v>
      </c>
      <c r="G8361">
        <v>6</v>
      </c>
      <c r="H8361" s="4">
        <v>0</v>
      </c>
      <c r="I8361" t="s">
        <v>24</v>
      </c>
      <c r="J8361">
        <v>3</v>
      </c>
      <c r="K8361">
        <v>657</v>
      </c>
      <c r="L8361" t="s">
        <v>20</v>
      </c>
      <c r="M8361" t="s">
        <v>27</v>
      </c>
      <c r="N8361" t="s">
        <v>22</v>
      </c>
      <c r="O8361" s="4">
        <v>168412.07</v>
      </c>
      <c r="P8361" t="s">
        <v>23</v>
      </c>
      <c r="Q8361" t="str" cm="1">
        <f t="array" ref="Q8361">_xlfn.IFS(
O8361&lt;50000,"Low Salary (&lt;$50K)",
O8361&lt;90000,"Lower Middle ($50K-$90K)",
O8361&lt;130000,"Middle ($90K-$130K)",
O8361&lt;170000,"Upper Middle ($130K-$170K)",
O8361&gt;=170000,"High Salary (&gt;$170K)"
)</f>
        <v>Upper Middle ($130K-$170K)</v>
      </c>
      <c r="R8361" t="str" cm="1">
        <f t="array" ref="R8361">_xlfn.IFS(
G8361&lt;=2,"New Customers (0-2Y)",
G8361&lt;=5,"Growing Customers (3-5Y)",
G8361&lt;=8,"Established Customers (6-8Y)",
G8361&lt;=10,"Loyal Customers (9-10Y)"
)</f>
        <v>Established Customers (6-8Y)</v>
      </c>
    </row>
    <row r="8362" spans="1:18" x14ac:dyDescent="0.35">
      <c r="A8362">
        <v>15754747</v>
      </c>
      <c r="B8362" t="s">
        <v>2716</v>
      </c>
      <c r="C8362" t="s">
        <v>42</v>
      </c>
      <c r="D8362" t="s">
        <v>39</v>
      </c>
      <c r="E8362">
        <v>33</v>
      </c>
      <c r="F8362" t="s">
        <v>19</v>
      </c>
      <c r="G8362">
        <v>9</v>
      </c>
      <c r="H8362" s="4">
        <v>141918.09</v>
      </c>
      <c r="I8362" t="s">
        <v>33</v>
      </c>
      <c r="J8362">
        <v>2</v>
      </c>
      <c r="K8362">
        <v>686</v>
      </c>
      <c r="L8362" t="s">
        <v>35</v>
      </c>
      <c r="M8362" t="s">
        <v>27</v>
      </c>
      <c r="N8362" t="s">
        <v>22</v>
      </c>
      <c r="O8362" s="4">
        <v>184036.47</v>
      </c>
      <c r="P8362" t="s">
        <v>28</v>
      </c>
      <c r="Q8362" t="str" cm="1">
        <f t="array" ref="Q8362">_xlfn.IFS(
O8362&lt;50000,"Low Salary (&lt;$50K)",
O8362&lt;90000,"Lower Middle ($50K-$90K)",
O8362&lt;130000,"Middle ($90K-$130K)",
O8362&lt;170000,"Upper Middle ($130K-$170K)",
O8362&gt;=170000,"High Salary (&gt;$170K)"
)</f>
        <v>High Salary (&gt;$170K)</v>
      </c>
      <c r="R8362" t="str" cm="1">
        <f t="array" ref="R8362">_xlfn.IFS(
G8362&lt;=2,"New Customers (0-2Y)",
G8362&lt;=5,"Growing Customers (3-5Y)",
G8362&lt;=8,"Established Customers (6-8Y)",
G8362&lt;=10,"Loyal Customers (9-10Y)"
)</f>
        <v>Loyal Customers (9-10Y)</v>
      </c>
    </row>
    <row r="8363" spans="1:18" x14ac:dyDescent="0.35">
      <c r="A8363">
        <v>15705676</v>
      </c>
      <c r="B8363" t="s">
        <v>2717</v>
      </c>
      <c r="C8363" t="s">
        <v>17</v>
      </c>
      <c r="D8363" t="s">
        <v>18</v>
      </c>
      <c r="E8363">
        <v>35</v>
      </c>
      <c r="F8363" t="s">
        <v>19</v>
      </c>
      <c r="G8363">
        <v>9</v>
      </c>
      <c r="H8363" s="4">
        <v>107944.33</v>
      </c>
      <c r="I8363" t="s">
        <v>33</v>
      </c>
      <c r="J8363">
        <v>2</v>
      </c>
      <c r="K8363">
        <v>690</v>
      </c>
      <c r="L8363" t="s">
        <v>35</v>
      </c>
      <c r="M8363" t="s">
        <v>27</v>
      </c>
      <c r="N8363" t="s">
        <v>32</v>
      </c>
      <c r="O8363" s="4">
        <v>48478.47</v>
      </c>
      <c r="P8363" t="s">
        <v>28</v>
      </c>
      <c r="Q8363" t="str" cm="1">
        <f t="array" ref="Q8363">_xlfn.IFS(
O8363&lt;50000,"Low Salary (&lt;$50K)",
O8363&lt;90000,"Lower Middle ($50K-$90K)",
O8363&lt;130000,"Middle ($90K-$130K)",
O8363&lt;170000,"Upper Middle ($130K-$170K)",
O8363&gt;=170000,"High Salary (&gt;$170K)"
)</f>
        <v>Low Salary (&lt;$50K)</v>
      </c>
      <c r="R8363" t="str" cm="1">
        <f t="array" ref="R8363">_xlfn.IFS(
G8363&lt;=2,"New Customers (0-2Y)",
G8363&lt;=5,"Growing Customers (3-5Y)",
G8363&lt;=8,"Established Customers (6-8Y)",
G8363&lt;=10,"Loyal Customers (9-10Y)"
)</f>
        <v>Loyal Customers (9-10Y)</v>
      </c>
    </row>
    <row r="8364" spans="1:18" x14ac:dyDescent="0.35">
      <c r="A8364">
        <v>15751912</v>
      </c>
      <c r="B8364" t="s">
        <v>2718</v>
      </c>
      <c r="C8364" t="s">
        <v>17</v>
      </c>
      <c r="D8364" t="s">
        <v>39</v>
      </c>
      <c r="E8364">
        <v>36</v>
      </c>
      <c r="F8364" t="s">
        <v>19</v>
      </c>
      <c r="G8364">
        <v>7</v>
      </c>
      <c r="H8364" s="4">
        <v>0</v>
      </c>
      <c r="I8364" t="s">
        <v>24</v>
      </c>
      <c r="J8364">
        <v>2</v>
      </c>
      <c r="K8364">
        <v>567</v>
      </c>
      <c r="L8364" t="s">
        <v>31</v>
      </c>
      <c r="M8364" t="s">
        <v>27</v>
      </c>
      <c r="N8364" t="s">
        <v>22</v>
      </c>
      <c r="O8364" s="4">
        <v>3896.08</v>
      </c>
      <c r="P8364" t="s">
        <v>28</v>
      </c>
      <c r="Q8364" t="str" cm="1">
        <f t="array" ref="Q8364">_xlfn.IFS(
O8364&lt;50000,"Low Salary (&lt;$50K)",
O8364&lt;90000,"Lower Middle ($50K-$90K)",
O8364&lt;130000,"Middle ($90K-$130K)",
O8364&lt;170000,"Upper Middle ($130K-$170K)",
O8364&gt;=170000,"High Salary (&gt;$170K)"
)</f>
        <v>Low Salary (&lt;$50K)</v>
      </c>
      <c r="R8364" t="str" cm="1">
        <f t="array" ref="R8364">_xlfn.IFS(
G8364&lt;=2,"New Customers (0-2Y)",
G8364&lt;=5,"Growing Customers (3-5Y)",
G8364&lt;=8,"Established Customers (6-8Y)",
G8364&lt;=10,"Loyal Customers (9-10Y)"
)</f>
        <v>Established Customers (6-8Y)</v>
      </c>
    </row>
    <row r="8365" spans="1:18" x14ac:dyDescent="0.35">
      <c r="A8365">
        <v>15677336</v>
      </c>
      <c r="B8365" t="s">
        <v>961</v>
      </c>
      <c r="C8365" t="s">
        <v>42</v>
      </c>
      <c r="D8365" t="s">
        <v>39</v>
      </c>
      <c r="E8365">
        <v>57</v>
      </c>
      <c r="F8365" t="s">
        <v>19</v>
      </c>
      <c r="G8365">
        <v>1</v>
      </c>
      <c r="H8365" s="4">
        <v>120043.13</v>
      </c>
      <c r="I8365" t="s">
        <v>33</v>
      </c>
      <c r="J8365">
        <v>1</v>
      </c>
      <c r="K8365">
        <v>557</v>
      </c>
      <c r="L8365" t="s">
        <v>31</v>
      </c>
      <c r="M8365" t="s">
        <v>21</v>
      </c>
      <c r="N8365" t="s">
        <v>32</v>
      </c>
      <c r="O8365" s="4">
        <v>132370.75</v>
      </c>
      <c r="P8365" t="s">
        <v>23</v>
      </c>
      <c r="Q8365" t="str" cm="1">
        <f t="array" ref="Q8365">_xlfn.IFS(
O8365&lt;50000,"Low Salary (&lt;$50K)",
O8365&lt;90000,"Lower Middle ($50K-$90K)",
O8365&lt;130000,"Middle ($90K-$130K)",
O8365&lt;170000,"Upper Middle ($130K-$170K)",
O8365&gt;=170000,"High Salary (&gt;$170K)"
)</f>
        <v>Upper Middle ($130K-$170K)</v>
      </c>
      <c r="R8365" t="str" cm="1">
        <f t="array" ref="R8365">_xlfn.IFS(
G8365&lt;=2,"New Customers (0-2Y)",
G8365&lt;=5,"Growing Customers (3-5Y)",
G8365&lt;=8,"Established Customers (6-8Y)",
G8365&lt;=10,"Loyal Customers (9-10Y)"
)</f>
        <v>New Customers (0-2Y)</v>
      </c>
    </row>
    <row r="8366" spans="1:18" x14ac:dyDescent="0.35">
      <c r="A8366">
        <v>15684395</v>
      </c>
      <c r="B8366" t="s">
        <v>1224</v>
      </c>
      <c r="C8366" t="s">
        <v>26</v>
      </c>
      <c r="D8366" t="s">
        <v>18</v>
      </c>
      <c r="E8366">
        <v>45</v>
      </c>
      <c r="F8366" t="s">
        <v>19</v>
      </c>
      <c r="G8366">
        <v>10</v>
      </c>
      <c r="H8366" s="4">
        <v>125191.69</v>
      </c>
      <c r="I8366" t="s">
        <v>33</v>
      </c>
      <c r="J8366">
        <v>1</v>
      </c>
      <c r="K8366">
        <v>446</v>
      </c>
      <c r="L8366" t="s">
        <v>44</v>
      </c>
      <c r="M8366" t="s">
        <v>21</v>
      </c>
      <c r="N8366" t="s">
        <v>22</v>
      </c>
      <c r="O8366" s="4">
        <v>128260.86</v>
      </c>
      <c r="P8366" t="s">
        <v>23</v>
      </c>
      <c r="Q8366" t="str" cm="1">
        <f t="array" ref="Q8366">_xlfn.IFS(
O8366&lt;50000,"Low Salary (&lt;$50K)",
O8366&lt;90000,"Lower Middle ($50K-$90K)",
O8366&lt;130000,"Middle ($90K-$130K)",
O8366&lt;170000,"Upper Middle ($130K-$170K)",
O8366&gt;=170000,"High Salary (&gt;$170K)"
)</f>
        <v>Middle ($90K-$130K)</v>
      </c>
      <c r="R8366" t="str" cm="1">
        <f t="array" ref="R8366">_xlfn.IFS(
G8366&lt;=2,"New Customers (0-2Y)",
G8366&lt;=5,"Growing Customers (3-5Y)",
G8366&lt;=8,"Established Customers (6-8Y)",
G8366&lt;=10,"Loyal Customers (9-10Y)"
)</f>
        <v>Loyal Customers (9-10Y)</v>
      </c>
    </row>
    <row r="8367" spans="1:18" x14ac:dyDescent="0.35">
      <c r="A8367">
        <v>15659949</v>
      </c>
      <c r="B8367" t="s">
        <v>309</v>
      </c>
      <c r="C8367" t="s">
        <v>17</v>
      </c>
      <c r="D8367" t="s">
        <v>39</v>
      </c>
      <c r="E8367">
        <v>31</v>
      </c>
      <c r="F8367" t="s">
        <v>19</v>
      </c>
      <c r="G8367">
        <v>1</v>
      </c>
      <c r="H8367" s="4">
        <v>96399.31</v>
      </c>
      <c r="I8367" t="s">
        <v>29</v>
      </c>
      <c r="J8367">
        <v>2</v>
      </c>
      <c r="K8367">
        <v>850</v>
      </c>
      <c r="L8367" t="s">
        <v>37</v>
      </c>
      <c r="M8367" t="s">
        <v>21</v>
      </c>
      <c r="N8367" t="s">
        <v>32</v>
      </c>
      <c r="O8367" s="4">
        <v>106534.15</v>
      </c>
      <c r="P8367" t="s">
        <v>28</v>
      </c>
      <c r="Q8367" t="str" cm="1">
        <f t="array" ref="Q8367">_xlfn.IFS(
O8367&lt;50000,"Low Salary (&lt;$50K)",
O8367&lt;90000,"Lower Middle ($50K-$90K)",
O8367&lt;130000,"Middle ($90K-$130K)",
O8367&lt;170000,"Upper Middle ($130K-$170K)",
O8367&gt;=170000,"High Salary (&gt;$170K)"
)</f>
        <v>Middle ($90K-$130K)</v>
      </c>
      <c r="R8367" t="str" cm="1">
        <f t="array" ref="R8367">_xlfn.IFS(
G8367&lt;=2,"New Customers (0-2Y)",
G8367&lt;=5,"Growing Customers (3-5Y)",
G8367&lt;=8,"Established Customers (6-8Y)",
G8367&lt;=10,"Loyal Customers (9-10Y)"
)</f>
        <v>New Customers (0-2Y)</v>
      </c>
    </row>
    <row r="8368" spans="1:18" x14ac:dyDescent="0.35">
      <c r="A8368">
        <v>15812422</v>
      </c>
      <c r="B8368" t="s">
        <v>2376</v>
      </c>
      <c r="C8368" t="s">
        <v>17</v>
      </c>
      <c r="D8368" t="s">
        <v>39</v>
      </c>
      <c r="E8368">
        <v>41</v>
      </c>
      <c r="F8368" t="s">
        <v>19</v>
      </c>
      <c r="G8368">
        <v>2</v>
      </c>
      <c r="H8368" s="4">
        <v>0</v>
      </c>
      <c r="I8368" t="s">
        <v>24</v>
      </c>
      <c r="J8368">
        <v>2</v>
      </c>
      <c r="K8368">
        <v>637</v>
      </c>
      <c r="L8368" t="s">
        <v>20</v>
      </c>
      <c r="M8368" t="s">
        <v>27</v>
      </c>
      <c r="N8368" t="s">
        <v>22</v>
      </c>
      <c r="O8368" s="4">
        <v>102515.42</v>
      </c>
      <c r="P8368" t="s">
        <v>28</v>
      </c>
      <c r="Q8368" t="str" cm="1">
        <f t="array" ref="Q8368">_xlfn.IFS(
O8368&lt;50000,"Low Salary (&lt;$50K)",
O8368&lt;90000,"Lower Middle ($50K-$90K)",
O8368&lt;130000,"Middle ($90K-$130K)",
O8368&lt;170000,"Upper Middle ($130K-$170K)",
O8368&gt;=170000,"High Salary (&gt;$170K)"
)</f>
        <v>Middle ($90K-$130K)</v>
      </c>
      <c r="R8368" t="str" cm="1">
        <f t="array" ref="R8368">_xlfn.IFS(
G8368&lt;=2,"New Customers (0-2Y)",
G8368&lt;=5,"Growing Customers (3-5Y)",
G8368&lt;=8,"Established Customers (6-8Y)",
G8368&lt;=10,"Loyal Customers (9-10Y)"
)</f>
        <v>New Customers (0-2Y)</v>
      </c>
    </row>
    <row r="8369" spans="1:18" x14ac:dyDescent="0.35">
      <c r="A8369">
        <v>15806941</v>
      </c>
      <c r="B8369" t="s">
        <v>124</v>
      </c>
      <c r="C8369" t="s">
        <v>17</v>
      </c>
      <c r="D8369" t="s">
        <v>39</v>
      </c>
      <c r="E8369">
        <v>60</v>
      </c>
      <c r="F8369" t="s">
        <v>2967</v>
      </c>
      <c r="G8369">
        <v>7</v>
      </c>
      <c r="H8369" s="4">
        <v>76961.600000000006</v>
      </c>
      <c r="I8369" t="s">
        <v>29</v>
      </c>
      <c r="J8369">
        <v>2</v>
      </c>
      <c r="K8369">
        <v>499</v>
      </c>
      <c r="L8369" t="s">
        <v>44</v>
      </c>
      <c r="M8369" t="s">
        <v>21</v>
      </c>
      <c r="N8369" t="s">
        <v>22</v>
      </c>
      <c r="O8369" s="4">
        <v>83643.87</v>
      </c>
      <c r="P8369" t="s">
        <v>28</v>
      </c>
      <c r="Q8369" t="str" cm="1">
        <f t="array" ref="Q8369">_xlfn.IFS(
O8369&lt;50000,"Low Salary (&lt;$50K)",
O8369&lt;90000,"Lower Middle ($50K-$90K)",
O8369&lt;130000,"Middle ($90K-$130K)",
O8369&lt;170000,"Upper Middle ($130K-$170K)",
O8369&gt;=170000,"High Salary (&gt;$170K)"
)</f>
        <v>Lower Middle ($50K-$90K)</v>
      </c>
      <c r="R8369" t="str" cm="1">
        <f t="array" ref="R8369">_xlfn.IFS(
G8369&lt;=2,"New Customers (0-2Y)",
G8369&lt;=5,"Growing Customers (3-5Y)",
G8369&lt;=8,"Established Customers (6-8Y)",
G8369&lt;=10,"Loyal Customers (9-10Y)"
)</f>
        <v>Established Customers (6-8Y)</v>
      </c>
    </row>
    <row r="8370" spans="1:18" x14ac:dyDescent="0.35">
      <c r="A8370">
        <v>15637690</v>
      </c>
      <c r="B8370" t="s">
        <v>446</v>
      </c>
      <c r="C8370" t="s">
        <v>42</v>
      </c>
      <c r="D8370" t="s">
        <v>18</v>
      </c>
      <c r="E8370">
        <v>34</v>
      </c>
      <c r="F8370" t="s">
        <v>19</v>
      </c>
      <c r="G8370">
        <v>7</v>
      </c>
      <c r="H8370" s="4">
        <v>98675.74</v>
      </c>
      <c r="I8370" t="s">
        <v>29</v>
      </c>
      <c r="J8370">
        <v>1</v>
      </c>
      <c r="K8370">
        <v>622</v>
      </c>
      <c r="L8370" t="s">
        <v>20</v>
      </c>
      <c r="M8370" t="s">
        <v>21</v>
      </c>
      <c r="N8370" t="s">
        <v>32</v>
      </c>
      <c r="O8370" s="4">
        <v>138906.85</v>
      </c>
      <c r="P8370" t="s">
        <v>23</v>
      </c>
      <c r="Q8370" t="str" cm="1">
        <f t="array" ref="Q8370">_xlfn.IFS(
O8370&lt;50000,"Low Salary (&lt;$50K)",
O8370&lt;90000,"Lower Middle ($50K-$90K)",
O8370&lt;130000,"Middle ($90K-$130K)",
O8370&lt;170000,"Upper Middle ($130K-$170K)",
O8370&gt;=170000,"High Salary (&gt;$170K)"
)</f>
        <v>Upper Middle ($130K-$170K)</v>
      </c>
      <c r="R8370" t="str" cm="1">
        <f t="array" ref="R8370">_xlfn.IFS(
G8370&lt;=2,"New Customers (0-2Y)",
G8370&lt;=5,"Growing Customers (3-5Y)",
G8370&lt;=8,"Established Customers (6-8Y)",
G8370&lt;=10,"Loyal Customers (9-10Y)"
)</f>
        <v>Established Customers (6-8Y)</v>
      </c>
    </row>
    <row r="8371" spans="1:18" x14ac:dyDescent="0.35">
      <c r="A8371">
        <v>15632882</v>
      </c>
      <c r="B8371" t="s">
        <v>106</v>
      </c>
      <c r="C8371" t="s">
        <v>42</v>
      </c>
      <c r="D8371" t="s">
        <v>39</v>
      </c>
      <c r="E8371">
        <v>37</v>
      </c>
      <c r="F8371" t="s">
        <v>19</v>
      </c>
      <c r="G8371">
        <v>1</v>
      </c>
      <c r="H8371" s="4">
        <v>126817.13</v>
      </c>
      <c r="I8371" t="s">
        <v>33</v>
      </c>
      <c r="J8371">
        <v>2</v>
      </c>
      <c r="K8371">
        <v>684</v>
      </c>
      <c r="L8371" t="s">
        <v>35</v>
      </c>
      <c r="M8371" t="s">
        <v>21</v>
      </c>
      <c r="N8371" t="s">
        <v>22</v>
      </c>
      <c r="O8371" s="4">
        <v>29995.83</v>
      </c>
      <c r="P8371" t="s">
        <v>23</v>
      </c>
      <c r="Q8371" t="str" cm="1">
        <f t="array" ref="Q8371">_xlfn.IFS(
O8371&lt;50000,"Low Salary (&lt;$50K)",
O8371&lt;90000,"Lower Middle ($50K-$90K)",
O8371&lt;130000,"Middle ($90K-$130K)",
O8371&lt;170000,"Upper Middle ($130K-$170K)",
O8371&gt;=170000,"High Salary (&gt;$170K)"
)</f>
        <v>Low Salary (&lt;$50K)</v>
      </c>
      <c r="R8371" t="str" cm="1">
        <f t="array" ref="R8371">_xlfn.IFS(
G8371&lt;=2,"New Customers (0-2Y)",
G8371&lt;=5,"Growing Customers (3-5Y)",
G8371&lt;=8,"Established Customers (6-8Y)",
G8371&lt;=10,"Loyal Customers (9-10Y)"
)</f>
        <v>New Customers (0-2Y)</v>
      </c>
    </row>
    <row r="8372" spans="1:18" x14ac:dyDescent="0.35">
      <c r="A8372">
        <v>15807107</v>
      </c>
      <c r="B8372" t="s">
        <v>2649</v>
      </c>
      <c r="C8372" t="s">
        <v>17</v>
      </c>
      <c r="D8372" t="s">
        <v>39</v>
      </c>
      <c r="E8372">
        <v>32</v>
      </c>
      <c r="F8372" t="s">
        <v>19</v>
      </c>
      <c r="G8372">
        <v>3</v>
      </c>
      <c r="H8372" s="4">
        <v>121394.42</v>
      </c>
      <c r="I8372" t="s">
        <v>33</v>
      </c>
      <c r="J8372">
        <v>1</v>
      </c>
      <c r="K8372">
        <v>612</v>
      </c>
      <c r="L8372" t="s">
        <v>20</v>
      </c>
      <c r="M8372" t="s">
        <v>21</v>
      </c>
      <c r="N8372" t="s">
        <v>32</v>
      </c>
      <c r="O8372" s="4">
        <v>164081.42000000001</v>
      </c>
      <c r="P8372" t="s">
        <v>28</v>
      </c>
      <c r="Q8372" t="str" cm="1">
        <f t="array" ref="Q8372">_xlfn.IFS(
O8372&lt;50000,"Low Salary (&lt;$50K)",
O8372&lt;90000,"Lower Middle ($50K-$90K)",
O8372&lt;130000,"Middle ($90K-$130K)",
O8372&lt;170000,"Upper Middle ($130K-$170K)",
O8372&gt;=170000,"High Salary (&gt;$170K)"
)</f>
        <v>Upper Middle ($130K-$170K)</v>
      </c>
      <c r="R8372" t="str" cm="1">
        <f t="array" ref="R8372">_xlfn.IFS(
G8372&lt;=2,"New Customers (0-2Y)",
G8372&lt;=5,"Growing Customers (3-5Y)",
G8372&lt;=8,"Established Customers (6-8Y)",
G8372&lt;=10,"Loyal Customers (9-10Y)"
)</f>
        <v>Growing Customers (3-5Y)</v>
      </c>
    </row>
    <row r="8373" spans="1:18" x14ac:dyDescent="0.35">
      <c r="A8373">
        <v>15661034</v>
      </c>
      <c r="B8373" t="s">
        <v>1319</v>
      </c>
      <c r="C8373" t="s">
        <v>42</v>
      </c>
      <c r="D8373" t="s">
        <v>18</v>
      </c>
      <c r="E8373">
        <v>29</v>
      </c>
      <c r="F8373" t="s">
        <v>43</v>
      </c>
      <c r="G8373">
        <v>5</v>
      </c>
      <c r="H8373" s="4">
        <v>106059.4</v>
      </c>
      <c r="I8373" t="s">
        <v>33</v>
      </c>
      <c r="J8373">
        <v>1</v>
      </c>
      <c r="K8373">
        <v>813</v>
      </c>
      <c r="L8373" t="s">
        <v>37</v>
      </c>
      <c r="M8373" t="s">
        <v>27</v>
      </c>
      <c r="N8373" t="s">
        <v>32</v>
      </c>
      <c r="O8373" s="4">
        <v>187976.88</v>
      </c>
      <c r="P8373" t="s">
        <v>23</v>
      </c>
      <c r="Q8373" t="str" cm="1">
        <f t="array" ref="Q8373">_xlfn.IFS(
O8373&lt;50000,"Low Salary (&lt;$50K)",
O8373&lt;90000,"Lower Middle ($50K-$90K)",
O8373&lt;130000,"Middle ($90K-$130K)",
O8373&lt;170000,"Upper Middle ($130K-$170K)",
O8373&gt;=170000,"High Salary (&gt;$170K)"
)</f>
        <v>High Salary (&gt;$170K)</v>
      </c>
      <c r="R8373" t="str" cm="1">
        <f t="array" ref="R8373">_xlfn.IFS(
G8373&lt;=2,"New Customers (0-2Y)",
G8373&lt;=5,"Growing Customers (3-5Y)",
G8373&lt;=8,"Established Customers (6-8Y)",
G8373&lt;=10,"Loyal Customers (9-10Y)"
)</f>
        <v>Growing Customers (3-5Y)</v>
      </c>
    </row>
    <row r="8374" spans="1:18" x14ac:dyDescent="0.35">
      <c r="A8374">
        <v>15811958</v>
      </c>
      <c r="B8374" t="s">
        <v>2719</v>
      </c>
      <c r="C8374" t="s">
        <v>42</v>
      </c>
      <c r="D8374" t="s">
        <v>39</v>
      </c>
      <c r="E8374">
        <v>44</v>
      </c>
      <c r="F8374" t="s">
        <v>19</v>
      </c>
      <c r="G8374">
        <v>2</v>
      </c>
      <c r="H8374" s="4">
        <v>112755.34</v>
      </c>
      <c r="I8374" t="s">
        <v>33</v>
      </c>
      <c r="J8374">
        <v>2</v>
      </c>
      <c r="K8374">
        <v>850</v>
      </c>
      <c r="L8374" t="s">
        <v>37</v>
      </c>
      <c r="M8374" t="s">
        <v>27</v>
      </c>
      <c r="N8374" t="s">
        <v>32</v>
      </c>
      <c r="O8374" s="4">
        <v>158171.35999999999</v>
      </c>
      <c r="P8374" t="s">
        <v>28</v>
      </c>
      <c r="Q8374" t="str" cm="1">
        <f t="array" ref="Q8374">_xlfn.IFS(
O8374&lt;50000,"Low Salary (&lt;$50K)",
O8374&lt;90000,"Lower Middle ($50K-$90K)",
O8374&lt;130000,"Middle ($90K-$130K)",
O8374&lt;170000,"Upper Middle ($130K-$170K)",
O8374&gt;=170000,"High Salary (&gt;$170K)"
)</f>
        <v>Upper Middle ($130K-$170K)</v>
      </c>
      <c r="R8374" t="str" cm="1">
        <f t="array" ref="R8374">_xlfn.IFS(
G8374&lt;=2,"New Customers (0-2Y)",
G8374&lt;=5,"Growing Customers (3-5Y)",
G8374&lt;=8,"Established Customers (6-8Y)",
G8374&lt;=10,"Loyal Customers (9-10Y)"
)</f>
        <v>New Customers (0-2Y)</v>
      </c>
    </row>
    <row r="8375" spans="1:18" x14ac:dyDescent="0.35">
      <c r="A8375">
        <v>15785167</v>
      </c>
      <c r="B8375" t="s">
        <v>432</v>
      </c>
      <c r="C8375" t="s">
        <v>26</v>
      </c>
      <c r="D8375" t="s">
        <v>39</v>
      </c>
      <c r="E8375">
        <v>29</v>
      </c>
      <c r="F8375" t="s">
        <v>43</v>
      </c>
      <c r="G8375">
        <v>4</v>
      </c>
      <c r="H8375" s="4">
        <v>0</v>
      </c>
      <c r="I8375" t="s">
        <v>24</v>
      </c>
      <c r="J8375">
        <v>2</v>
      </c>
      <c r="K8375">
        <v>795</v>
      </c>
      <c r="L8375" t="s">
        <v>37</v>
      </c>
      <c r="M8375" t="s">
        <v>27</v>
      </c>
      <c r="N8375" t="s">
        <v>32</v>
      </c>
      <c r="O8375" s="4">
        <v>155711.64000000001</v>
      </c>
      <c r="P8375" t="s">
        <v>28</v>
      </c>
      <c r="Q8375" t="str" cm="1">
        <f t="array" ref="Q8375">_xlfn.IFS(
O8375&lt;50000,"Low Salary (&lt;$50K)",
O8375&lt;90000,"Lower Middle ($50K-$90K)",
O8375&lt;130000,"Middle ($90K-$130K)",
O8375&lt;170000,"Upper Middle ($130K-$170K)",
O8375&gt;=170000,"High Salary (&gt;$170K)"
)</f>
        <v>Upper Middle ($130K-$170K)</v>
      </c>
      <c r="R8375" t="str" cm="1">
        <f t="array" ref="R8375">_xlfn.IFS(
G8375&lt;=2,"New Customers (0-2Y)",
G8375&lt;=5,"Growing Customers (3-5Y)",
G8375&lt;=8,"Established Customers (6-8Y)",
G8375&lt;=10,"Loyal Customers (9-10Y)"
)</f>
        <v>Growing Customers (3-5Y)</v>
      </c>
    </row>
    <row r="8376" spans="1:18" x14ac:dyDescent="0.35">
      <c r="A8376">
        <v>15646720</v>
      </c>
      <c r="B8376" t="s">
        <v>1849</v>
      </c>
      <c r="C8376" t="s">
        <v>26</v>
      </c>
      <c r="D8376" t="s">
        <v>18</v>
      </c>
      <c r="E8376">
        <v>55</v>
      </c>
      <c r="F8376" t="s">
        <v>19</v>
      </c>
      <c r="G8376">
        <v>7</v>
      </c>
      <c r="H8376" s="4">
        <v>0</v>
      </c>
      <c r="I8376" t="s">
        <v>24</v>
      </c>
      <c r="J8376">
        <v>3</v>
      </c>
      <c r="K8376">
        <v>628</v>
      </c>
      <c r="L8376" t="s">
        <v>20</v>
      </c>
      <c r="M8376" t="s">
        <v>21</v>
      </c>
      <c r="N8376" t="s">
        <v>32</v>
      </c>
      <c r="O8376" s="4">
        <v>85890.75</v>
      </c>
      <c r="P8376" t="s">
        <v>23</v>
      </c>
      <c r="Q8376" t="str" cm="1">
        <f t="array" ref="Q8376">_xlfn.IFS(
O8376&lt;50000,"Low Salary (&lt;$50K)",
O8376&lt;90000,"Lower Middle ($50K-$90K)",
O8376&lt;130000,"Middle ($90K-$130K)",
O8376&lt;170000,"Upper Middle ($130K-$170K)",
O8376&gt;=170000,"High Salary (&gt;$170K)"
)</f>
        <v>Lower Middle ($50K-$90K)</v>
      </c>
      <c r="R8376" t="str" cm="1">
        <f t="array" ref="R8376">_xlfn.IFS(
G8376&lt;=2,"New Customers (0-2Y)",
G8376&lt;=5,"Growing Customers (3-5Y)",
G8376&lt;=8,"Established Customers (6-8Y)",
G8376&lt;=10,"Loyal Customers (9-10Y)"
)</f>
        <v>Established Customers (6-8Y)</v>
      </c>
    </row>
    <row r="8377" spans="1:18" x14ac:dyDescent="0.35">
      <c r="A8377">
        <v>15658614</v>
      </c>
      <c r="B8377" t="s">
        <v>46</v>
      </c>
      <c r="C8377" t="s">
        <v>42</v>
      </c>
      <c r="D8377" t="s">
        <v>18</v>
      </c>
      <c r="E8377">
        <v>38</v>
      </c>
      <c r="F8377" t="s">
        <v>19</v>
      </c>
      <c r="G8377">
        <v>7</v>
      </c>
      <c r="H8377" s="4">
        <v>145400.69</v>
      </c>
      <c r="I8377" t="s">
        <v>33</v>
      </c>
      <c r="J8377">
        <v>2</v>
      </c>
      <c r="K8377">
        <v>565</v>
      </c>
      <c r="L8377" t="s">
        <v>31</v>
      </c>
      <c r="M8377" t="s">
        <v>21</v>
      </c>
      <c r="N8377" t="s">
        <v>22</v>
      </c>
      <c r="O8377" s="4">
        <v>83844.789999999994</v>
      </c>
      <c r="P8377" t="s">
        <v>28</v>
      </c>
      <c r="Q8377" t="str" cm="1">
        <f t="array" ref="Q8377">_xlfn.IFS(
O8377&lt;50000,"Low Salary (&lt;$50K)",
O8377&lt;90000,"Lower Middle ($50K-$90K)",
O8377&lt;130000,"Middle ($90K-$130K)",
O8377&lt;170000,"Upper Middle ($130K-$170K)",
O8377&gt;=170000,"High Salary (&gt;$170K)"
)</f>
        <v>Lower Middle ($50K-$90K)</v>
      </c>
      <c r="R8377" t="str" cm="1">
        <f t="array" ref="R8377">_xlfn.IFS(
G8377&lt;=2,"New Customers (0-2Y)",
G8377&lt;=5,"Growing Customers (3-5Y)",
G8377&lt;=8,"Established Customers (6-8Y)",
G8377&lt;=10,"Loyal Customers (9-10Y)"
)</f>
        <v>Established Customers (6-8Y)</v>
      </c>
    </row>
    <row r="8378" spans="1:18" x14ac:dyDescent="0.35">
      <c r="A8378">
        <v>15704657</v>
      </c>
      <c r="B8378" t="s">
        <v>2720</v>
      </c>
      <c r="C8378" t="s">
        <v>17</v>
      </c>
      <c r="D8378" t="s">
        <v>39</v>
      </c>
      <c r="E8378">
        <v>39</v>
      </c>
      <c r="F8378" t="s">
        <v>19</v>
      </c>
      <c r="G8378">
        <v>3</v>
      </c>
      <c r="H8378" s="4">
        <v>72647.64</v>
      </c>
      <c r="I8378" t="s">
        <v>29</v>
      </c>
      <c r="J8378">
        <v>1</v>
      </c>
      <c r="K8378">
        <v>601</v>
      </c>
      <c r="L8378" t="s">
        <v>20</v>
      </c>
      <c r="M8378" t="s">
        <v>21</v>
      </c>
      <c r="N8378" t="s">
        <v>32</v>
      </c>
      <c r="O8378" s="4">
        <v>41777.9</v>
      </c>
      <c r="P8378" t="s">
        <v>23</v>
      </c>
      <c r="Q8378" t="str" cm="1">
        <f t="array" ref="Q8378">_xlfn.IFS(
O8378&lt;50000,"Low Salary (&lt;$50K)",
O8378&lt;90000,"Lower Middle ($50K-$90K)",
O8378&lt;130000,"Middle ($90K-$130K)",
O8378&lt;170000,"Upper Middle ($130K-$170K)",
O8378&gt;=170000,"High Salary (&gt;$170K)"
)</f>
        <v>Low Salary (&lt;$50K)</v>
      </c>
      <c r="R8378" t="str" cm="1">
        <f t="array" ref="R8378">_xlfn.IFS(
G8378&lt;=2,"New Customers (0-2Y)",
G8378&lt;=5,"Growing Customers (3-5Y)",
G8378&lt;=8,"Established Customers (6-8Y)",
G8378&lt;=10,"Loyal Customers (9-10Y)"
)</f>
        <v>Growing Customers (3-5Y)</v>
      </c>
    </row>
    <row r="8379" spans="1:18" x14ac:dyDescent="0.35">
      <c r="A8379">
        <v>15567147</v>
      </c>
      <c r="B8379" t="s">
        <v>2721</v>
      </c>
      <c r="C8379" t="s">
        <v>26</v>
      </c>
      <c r="D8379" t="s">
        <v>39</v>
      </c>
      <c r="E8379">
        <v>40</v>
      </c>
      <c r="F8379" t="s">
        <v>19</v>
      </c>
      <c r="G8379">
        <v>4</v>
      </c>
      <c r="H8379" s="4">
        <v>0</v>
      </c>
      <c r="I8379" t="s">
        <v>24</v>
      </c>
      <c r="J8379">
        <v>2</v>
      </c>
      <c r="K8379">
        <v>802</v>
      </c>
      <c r="L8379" t="s">
        <v>37</v>
      </c>
      <c r="M8379" t="s">
        <v>21</v>
      </c>
      <c r="N8379" t="s">
        <v>22</v>
      </c>
      <c r="O8379" s="4">
        <v>81908.09</v>
      </c>
      <c r="P8379" t="s">
        <v>28</v>
      </c>
      <c r="Q8379" t="str" cm="1">
        <f t="array" ref="Q8379">_xlfn.IFS(
O8379&lt;50000,"Low Salary (&lt;$50K)",
O8379&lt;90000,"Lower Middle ($50K-$90K)",
O8379&lt;130000,"Middle ($90K-$130K)",
O8379&lt;170000,"Upper Middle ($130K-$170K)",
O8379&gt;=170000,"High Salary (&gt;$170K)"
)</f>
        <v>Lower Middle ($50K-$90K)</v>
      </c>
      <c r="R8379" t="str" cm="1">
        <f t="array" ref="R8379">_xlfn.IFS(
G8379&lt;=2,"New Customers (0-2Y)",
G8379&lt;=5,"Growing Customers (3-5Y)",
G8379&lt;=8,"Established Customers (6-8Y)",
G8379&lt;=10,"Loyal Customers (9-10Y)"
)</f>
        <v>Growing Customers (3-5Y)</v>
      </c>
    </row>
    <row r="8380" spans="1:18" x14ac:dyDescent="0.35">
      <c r="A8380">
        <v>15701319</v>
      </c>
      <c r="B8380" t="s">
        <v>958</v>
      </c>
      <c r="C8380" t="s">
        <v>42</v>
      </c>
      <c r="D8380" t="s">
        <v>18</v>
      </c>
      <c r="E8380">
        <v>37</v>
      </c>
      <c r="F8380" t="s">
        <v>19</v>
      </c>
      <c r="G8380">
        <v>6</v>
      </c>
      <c r="H8380" s="4">
        <v>96340.81</v>
      </c>
      <c r="I8380" t="s">
        <v>29</v>
      </c>
      <c r="J8380">
        <v>2</v>
      </c>
      <c r="K8380">
        <v>614</v>
      </c>
      <c r="L8380" t="s">
        <v>20</v>
      </c>
      <c r="M8380" t="s">
        <v>21</v>
      </c>
      <c r="N8380" t="s">
        <v>22</v>
      </c>
      <c r="O8380" s="4">
        <v>139377.24</v>
      </c>
      <c r="P8380" t="s">
        <v>23</v>
      </c>
      <c r="Q8380" t="str" cm="1">
        <f t="array" ref="Q8380">_xlfn.IFS(
O8380&lt;50000,"Low Salary (&lt;$50K)",
O8380&lt;90000,"Lower Middle ($50K-$90K)",
O8380&lt;130000,"Middle ($90K-$130K)",
O8380&lt;170000,"Upper Middle ($130K-$170K)",
O8380&gt;=170000,"High Salary (&gt;$170K)"
)</f>
        <v>Upper Middle ($130K-$170K)</v>
      </c>
      <c r="R8380" t="str" cm="1">
        <f t="array" ref="R8380">_xlfn.IFS(
G8380&lt;=2,"New Customers (0-2Y)",
G8380&lt;=5,"Growing Customers (3-5Y)",
G8380&lt;=8,"Established Customers (6-8Y)",
G8380&lt;=10,"Loyal Customers (9-10Y)"
)</f>
        <v>Established Customers (6-8Y)</v>
      </c>
    </row>
    <row r="8381" spans="1:18" x14ac:dyDescent="0.35">
      <c r="A8381">
        <v>15745266</v>
      </c>
      <c r="B8381" t="s">
        <v>940</v>
      </c>
      <c r="C8381" t="s">
        <v>26</v>
      </c>
      <c r="D8381" t="s">
        <v>39</v>
      </c>
      <c r="E8381">
        <v>55</v>
      </c>
      <c r="F8381" t="s">
        <v>19</v>
      </c>
      <c r="G8381">
        <v>6</v>
      </c>
      <c r="H8381" s="4">
        <v>0</v>
      </c>
      <c r="I8381" t="s">
        <v>24</v>
      </c>
      <c r="J8381">
        <v>1</v>
      </c>
      <c r="K8381">
        <v>434</v>
      </c>
      <c r="L8381" t="s">
        <v>44</v>
      </c>
      <c r="M8381" t="s">
        <v>27</v>
      </c>
      <c r="N8381" t="s">
        <v>22</v>
      </c>
      <c r="O8381" s="4">
        <v>73562.05</v>
      </c>
      <c r="P8381" t="s">
        <v>23</v>
      </c>
      <c r="Q8381" t="str" cm="1">
        <f t="array" ref="Q8381">_xlfn.IFS(
O8381&lt;50000,"Low Salary (&lt;$50K)",
O8381&lt;90000,"Lower Middle ($50K-$90K)",
O8381&lt;130000,"Middle ($90K-$130K)",
O8381&lt;170000,"Upper Middle ($130K-$170K)",
O8381&gt;=170000,"High Salary (&gt;$170K)"
)</f>
        <v>Lower Middle ($50K-$90K)</v>
      </c>
      <c r="R8381" t="str" cm="1">
        <f t="array" ref="R8381">_xlfn.IFS(
G8381&lt;=2,"New Customers (0-2Y)",
G8381&lt;=5,"Growing Customers (3-5Y)",
G8381&lt;=8,"Established Customers (6-8Y)",
G8381&lt;=10,"Loyal Customers (9-10Y)"
)</f>
        <v>Established Customers (6-8Y)</v>
      </c>
    </row>
    <row r="8382" spans="1:18" x14ac:dyDescent="0.35">
      <c r="A8382">
        <v>15650437</v>
      </c>
      <c r="B8382" t="s">
        <v>644</v>
      </c>
      <c r="C8382" t="s">
        <v>42</v>
      </c>
      <c r="D8382" t="s">
        <v>39</v>
      </c>
      <c r="E8382">
        <v>32</v>
      </c>
      <c r="F8382" t="s">
        <v>19</v>
      </c>
      <c r="G8382">
        <v>8</v>
      </c>
      <c r="H8382" s="4">
        <v>124450.36</v>
      </c>
      <c r="I8382" t="s">
        <v>33</v>
      </c>
      <c r="J8382">
        <v>2</v>
      </c>
      <c r="K8382">
        <v>522</v>
      </c>
      <c r="L8382" t="s">
        <v>31</v>
      </c>
      <c r="M8382" t="s">
        <v>21</v>
      </c>
      <c r="N8382" t="s">
        <v>22</v>
      </c>
      <c r="O8382" s="4">
        <v>165786.1</v>
      </c>
      <c r="P8382" t="s">
        <v>28</v>
      </c>
      <c r="Q8382" t="str" cm="1">
        <f t="array" ref="Q8382">_xlfn.IFS(
O8382&lt;50000,"Low Salary (&lt;$50K)",
O8382&lt;90000,"Lower Middle ($50K-$90K)",
O8382&lt;130000,"Middle ($90K-$130K)",
O8382&lt;170000,"Upper Middle ($130K-$170K)",
O8382&gt;=170000,"High Salary (&gt;$170K)"
)</f>
        <v>Upper Middle ($130K-$170K)</v>
      </c>
      <c r="R8382" t="str" cm="1">
        <f t="array" ref="R8382">_xlfn.IFS(
G8382&lt;=2,"New Customers (0-2Y)",
G8382&lt;=5,"Growing Customers (3-5Y)",
G8382&lt;=8,"Established Customers (6-8Y)",
G8382&lt;=10,"Loyal Customers (9-10Y)"
)</f>
        <v>Established Customers (6-8Y)</v>
      </c>
    </row>
    <row r="8383" spans="1:18" x14ac:dyDescent="0.35">
      <c r="A8383">
        <v>15764314</v>
      </c>
      <c r="B8383" t="s">
        <v>989</v>
      </c>
      <c r="C8383" t="s">
        <v>42</v>
      </c>
      <c r="D8383" t="s">
        <v>39</v>
      </c>
      <c r="E8383">
        <v>36</v>
      </c>
      <c r="F8383" t="s">
        <v>19</v>
      </c>
      <c r="G8383">
        <v>2</v>
      </c>
      <c r="H8383" s="4">
        <v>113877.23</v>
      </c>
      <c r="I8383" t="s">
        <v>33</v>
      </c>
      <c r="J8383">
        <v>2</v>
      </c>
      <c r="K8383">
        <v>550</v>
      </c>
      <c r="L8383" t="s">
        <v>31</v>
      </c>
      <c r="M8383" t="s">
        <v>21</v>
      </c>
      <c r="N8383" t="s">
        <v>32</v>
      </c>
      <c r="O8383" s="4">
        <v>174921.91</v>
      </c>
      <c r="P8383" t="s">
        <v>28</v>
      </c>
      <c r="Q8383" t="str" cm="1">
        <f t="array" ref="Q8383">_xlfn.IFS(
O8383&lt;50000,"Low Salary (&lt;$50K)",
O8383&lt;90000,"Lower Middle ($50K-$90K)",
O8383&lt;130000,"Middle ($90K-$130K)",
O8383&lt;170000,"Upper Middle ($130K-$170K)",
O8383&gt;=170000,"High Salary (&gt;$170K)"
)</f>
        <v>High Salary (&gt;$170K)</v>
      </c>
      <c r="R8383" t="str" cm="1">
        <f t="array" ref="R8383">_xlfn.IFS(
G8383&lt;=2,"New Customers (0-2Y)",
G8383&lt;=5,"Growing Customers (3-5Y)",
G8383&lt;=8,"Established Customers (6-8Y)",
G8383&lt;=10,"Loyal Customers (9-10Y)"
)</f>
        <v>New Customers (0-2Y)</v>
      </c>
    </row>
    <row r="8384" spans="1:18" x14ac:dyDescent="0.35">
      <c r="A8384">
        <v>15612594</v>
      </c>
      <c r="B8384" t="s">
        <v>1817</v>
      </c>
      <c r="C8384" t="s">
        <v>26</v>
      </c>
      <c r="D8384" t="s">
        <v>39</v>
      </c>
      <c r="E8384">
        <v>25</v>
      </c>
      <c r="F8384" t="s">
        <v>43</v>
      </c>
      <c r="G8384">
        <v>3</v>
      </c>
      <c r="H8384" s="4">
        <v>0</v>
      </c>
      <c r="I8384" t="s">
        <v>24</v>
      </c>
      <c r="J8384">
        <v>2</v>
      </c>
      <c r="K8384">
        <v>599</v>
      </c>
      <c r="L8384" t="s">
        <v>31</v>
      </c>
      <c r="M8384" t="s">
        <v>21</v>
      </c>
      <c r="N8384" t="s">
        <v>22</v>
      </c>
      <c r="O8384" s="4">
        <v>120790.02</v>
      </c>
      <c r="P8384" t="s">
        <v>28</v>
      </c>
      <c r="Q8384" t="str" cm="1">
        <f t="array" ref="Q8384">_xlfn.IFS(
O8384&lt;50000,"Low Salary (&lt;$50K)",
O8384&lt;90000,"Lower Middle ($50K-$90K)",
O8384&lt;130000,"Middle ($90K-$130K)",
O8384&lt;170000,"Upper Middle ($130K-$170K)",
O8384&gt;=170000,"High Salary (&gt;$170K)"
)</f>
        <v>Middle ($90K-$130K)</v>
      </c>
      <c r="R8384" t="str" cm="1">
        <f t="array" ref="R8384">_xlfn.IFS(
G8384&lt;=2,"New Customers (0-2Y)",
G8384&lt;=5,"Growing Customers (3-5Y)",
G8384&lt;=8,"Established Customers (6-8Y)",
G8384&lt;=10,"Loyal Customers (9-10Y)"
)</f>
        <v>Growing Customers (3-5Y)</v>
      </c>
    </row>
    <row r="8385" spans="1:18" x14ac:dyDescent="0.35">
      <c r="A8385">
        <v>15593501</v>
      </c>
      <c r="B8385" t="s">
        <v>130</v>
      </c>
      <c r="C8385" t="s">
        <v>17</v>
      </c>
      <c r="D8385" t="s">
        <v>18</v>
      </c>
      <c r="E8385">
        <v>36</v>
      </c>
      <c r="F8385" t="s">
        <v>19</v>
      </c>
      <c r="G8385">
        <v>5</v>
      </c>
      <c r="H8385" s="4">
        <v>148667.81</v>
      </c>
      <c r="I8385" t="s">
        <v>33</v>
      </c>
      <c r="J8385">
        <v>2</v>
      </c>
      <c r="K8385">
        <v>493</v>
      </c>
      <c r="L8385" t="s">
        <v>44</v>
      </c>
      <c r="M8385" t="s">
        <v>21</v>
      </c>
      <c r="N8385" t="s">
        <v>32</v>
      </c>
      <c r="O8385" s="4">
        <v>56092.51</v>
      </c>
      <c r="P8385" t="s">
        <v>28</v>
      </c>
      <c r="Q8385" t="str" cm="1">
        <f t="array" ref="Q8385">_xlfn.IFS(
O8385&lt;50000,"Low Salary (&lt;$50K)",
O8385&lt;90000,"Lower Middle ($50K-$90K)",
O8385&lt;130000,"Middle ($90K-$130K)",
O8385&lt;170000,"Upper Middle ($130K-$170K)",
O8385&gt;=170000,"High Salary (&gt;$170K)"
)</f>
        <v>Lower Middle ($50K-$90K)</v>
      </c>
      <c r="R8385" t="str" cm="1">
        <f t="array" ref="R8385">_xlfn.IFS(
G8385&lt;=2,"New Customers (0-2Y)",
G8385&lt;=5,"Growing Customers (3-5Y)",
G8385&lt;=8,"Established Customers (6-8Y)",
G8385&lt;=10,"Loyal Customers (9-10Y)"
)</f>
        <v>Growing Customers (3-5Y)</v>
      </c>
    </row>
    <row r="8386" spans="1:18" x14ac:dyDescent="0.35">
      <c r="A8386">
        <v>15804150</v>
      </c>
      <c r="B8386" t="s">
        <v>1324</v>
      </c>
      <c r="C8386" t="s">
        <v>17</v>
      </c>
      <c r="D8386" t="s">
        <v>39</v>
      </c>
      <c r="E8386">
        <v>34</v>
      </c>
      <c r="F8386" t="s">
        <v>19</v>
      </c>
      <c r="G8386">
        <v>3</v>
      </c>
      <c r="H8386" s="4">
        <v>0</v>
      </c>
      <c r="I8386" t="s">
        <v>24</v>
      </c>
      <c r="J8386">
        <v>2</v>
      </c>
      <c r="K8386">
        <v>755</v>
      </c>
      <c r="L8386" t="s">
        <v>35</v>
      </c>
      <c r="M8386" t="s">
        <v>21</v>
      </c>
      <c r="N8386" t="s">
        <v>22</v>
      </c>
      <c r="O8386" s="4">
        <v>158816.03</v>
      </c>
      <c r="P8386" t="s">
        <v>28</v>
      </c>
      <c r="Q8386" t="str" cm="1">
        <f t="array" ref="Q8386">_xlfn.IFS(
O8386&lt;50000,"Low Salary (&lt;$50K)",
O8386&lt;90000,"Lower Middle ($50K-$90K)",
O8386&lt;130000,"Middle ($90K-$130K)",
O8386&lt;170000,"Upper Middle ($130K-$170K)",
O8386&gt;=170000,"High Salary (&gt;$170K)"
)</f>
        <v>Upper Middle ($130K-$170K)</v>
      </c>
      <c r="R8386" t="str" cm="1">
        <f t="array" ref="R8386">_xlfn.IFS(
G8386&lt;=2,"New Customers (0-2Y)",
G8386&lt;=5,"Growing Customers (3-5Y)",
G8386&lt;=8,"Established Customers (6-8Y)",
G8386&lt;=10,"Loyal Customers (9-10Y)"
)</f>
        <v>Growing Customers (3-5Y)</v>
      </c>
    </row>
    <row r="8387" spans="1:18" x14ac:dyDescent="0.35">
      <c r="A8387">
        <v>15649297</v>
      </c>
      <c r="B8387" t="s">
        <v>142</v>
      </c>
      <c r="C8387" t="s">
        <v>17</v>
      </c>
      <c r="D8387" t="s">
        <v>18</v>
      </c>
      <c r="E8387">
        <v>62</v>
      </c>
      <c r="F8387" t="s">
        <v>2967</v>
      </c>
      <c r="G8387">
        <v>4</v>
      </c>
      <c r="H8387" s="4">
        <v>111065.93</v>
      </c>
      <c r="I8387" t="s">
        <v>33</v>
      </c>
      <c r="J8387">
        <v>2</v>
      </c>
      <c r="K8387">
        <v>605</v>
      </c>
      <c r="L8387" t="s">
        <v>20</v>
      </c>
      <c r="M8387" t="s">
        <v>27</v>
      </c>
      <c r="N8387" t="s">
        <v>22</v>
      </c>
      <c r="O8387" s="4">
        <v>125660.99</v>
      </c>
      <c r="P8387" t="s">
        <v>28</v>
      </c>
      <c r="Q8387" t="str" cm="1">
        <f t="array" ref="Q8387">_xlfn.IFS(
O8387&lt;50000,"Low Salary (&lt;$50K)",
O8387&lt;90000,"Lower Middle ($50K-$90K)",
O8387&lt;130000,"Middle ($90K-$130K)",
O8387&lt;170000,"Upper Middle ($130K-$170K)",
O8387&gt;=170000,"High Salary (&gt;$170K)"
)</f>
        <v>Middle ($90K-$130K)</v>
      </c>
      <c r="R8387" t="str" cm="1">
        <f t="array" ref="R8387">_xlfn.IFS(
G8387&lt;=2,"New Customers (0-2Y)",
G8387&lt;=5,"Growing Customers (3-5Y)",
G8387&lt;=8,"Established Customers (6-8Y)",
G8387&lt;=10,"Loyal Customers (9-10Y)"
)</f>
        <v>Growing Customers (3-5Y)</v>
      </c>
    </row>
    <row r="8388" spans="1:18" x14ac:dyDescent="0.35">
      <c r="A8388">
        <v>15641110</v>
      </c>
      <c r="B8388" t="s">
        <v>2722</v>
      </c>
      <c r="C8388" t="s">
        <v>17</v>
      </c>
      <c r="D8388" t="s">
        <v>39</v>
      </c>
      <c r="E8388">
        <v>41</v>
      </c>
      <c r="F8388" t="s">
        <v>19</v>
      </c>
      <c r="G8388">
        <v>0</v>
      </c>
      <c r="H8388" s="4">
        <v>0</v>
      </c>
      <c r="I8388" t="s">
        <v>24</v>
      </c>
      <c r="J8388">
        <v>1</v>
      </c>
      <c r="K8388">
        <v>708</v>
      </c>
      <c r="L8388" t="s">
        <v>35</v>
      </c>
      <c r="M8388" t="s">
        <v>21</v>
      </c>
      <c r="N8388" t="s">
        <v>32</v>
      </c>
      <c r="O8388" s="4">
        <v>128400.62</v>
      </c>
      <c r="P8388" t="s">
        <v>28</v>
      </c>
      <c r="Q8388" t="str" cm="1">
        <f t="array" ref="Q8388">_xlfn.IFS(
O8388&lt;50000,"Low Salary (&lt;$50K)",
O8388&lt;90000,"Lower Middle ($50K-$90K)",
O8388&lt;130000,"Middle ($90K-$130K)",
O8388&lt;170000,"Upper Middle ($130K-$170K)",
O8388&gt;=170000,"High Salary (&gt;$170K)"
)</f>
        <v>Middle ($90K-$130K)</v>
      </c>
      <c r="R8388" t="str" cm="1">
        <f t="array" ref="R8388">_xlfn.IFS(
G8388&lt;=2,"New Customers (0-2Y)",
G8388&lt;=5,"Growing Customers (3-5Y)",
G8388&lt;=8,"Established Customers (6-8Y)",
G8388&lt;=10,"Loyal Customers (9-10Y)"
)</f>
        <v>New Customers (0-2Y)</v>
      </c>
    </row>
    <row r="8389" spans="1:18" x14ac:dyDescent="0.35">
      <c r="A8389">
        <v>15660608</v>
      </c>
      <c r="B8389" t="s">
        <v>2477</v>
      </c>
      <c r="C8389" t="s">
        <v>17</v>
      </c>
      <c r="D8389" t="s">
        <v>39</v>
      </c>
      <c r="E8389">
        <v>44</v>
      </c>
      <c r="F8389" t="s">
        <v>19</v>
      </c>
      <c r="G8389">
        <v>8</v>
      </c>
      <c r="H8389" s="4">
        <v>158697.60999999999</v>
      </c>
      <c r="I8389" t="s">
        <v>33</v>
      </c>
      <c r="J8389">
        <v>1</v>
      </c>
      <c r="K8389">
        <v>699</v>
      </c>
      <c r="L8389" t="s">
        <v>35</v>
      </c>
      <c r="M8389" t="s">
        <v>21</v>
      </c>
      <c r="N8389" t="s">
        <v>32</v>
      </c>
      <c r="O8389" s="4">
        <v>107181.22</v>
      </c>
      <c r="P8389" t="s">
        <v>28</v>
      </c>
      <c r="Q8389" t="str" cm="1">
        <f t="array" ref="Q8389">_xlfn.IFS(
O8389&lt;50000,"Low Salary (&lt;$50K)",
O8389&lt;90000,"Lower Middle ($50K-$90K)",
O8389&lt;130000,"Middle ($90K-$130K)",
O8389&lt;170000,"Upper Middle ($130K-$170K)",
O8389&gt;=170000,"High Salary (&gt;$170K)"
)</f>
        <v>Middle ($90K-$130K)</v>
      </c>
      <c r="R8389" t="str" cm="1">
        <f t="array" ref="R8389">_xlfn.IFS(
G8389&lt;=2,"New Customers (0-2Y)",
G8389&lt;=5,"Growing Customers (3-5Y)",
G8389&lt;=8,"Established Customers (6-8Y)",
G8389&lt;=10,"Loyal Customers (9-10Y)"
)</f>
        <v>Established Customers (6-8Y)</v>
      </c>
    </row>
    <row r="8390" spans="1:18" x14ac:dyDescent="0.35">
      <c r="A8390">
        <v>15806570</v>
      </c>
      <c r="B8390" t="s">
        <v>743</v>
      </c>
      <c r="C8390" t="s">
        <v>17</v>
      </c>
      <c r="D8390" t="s">
        <v>18</v>
      </c>
      <c r="E8390">
        <v>53</v>
      </c>
      <c r="F8390" t="s">
        <v>19</v>
      </c>
      <c r="G8390">
        <v>4</v>
      </c>
      <c r="H8390" s="4">
        <v>0</v>
      </c>
      <c r="I8390" t="s">
        <v>24</v>
      </c>
      <c r="J8390">
        <v>1</v>
      </c>
      <c r="K8390">
        <v>763</v>
      </c>
      <c r="L8390" t="s">
        <v>35</v>
      </c>
      <c r="M8390" t="s">
        <v>21</v>
      </c>
      <c r="N8390" t="s">
        <v>32</v>
      </c>
      <c r="O8390" s="4">
        <v>77203.72</v>
      </c>
      <c r="P8390" t="s">
        <v>23</v>
      </c>
      <c r="Q8390" t="str" cm="1">
        <f t="array" ref="Q8390">_xlfn.IFS(
O8390&lt;50000,"Low Salary (&lt;$50K)",
O8390&lt;90000,"Lower Middle ($50K-$90K)",
O8390&lt;130000,"Middle ($90K-$130K)",
O8390&lt;170000,"Upper Middle ($130K-$170K)",
O8390&gt;=170000,"High Salary (&gt;$170K)"
)</f>
        <v>Lower Middle ($50K-$90K)</v>
      </c>
      <c r="R8390" t="str" cm="1">
        <f t="array" ref="R8390">_xlfn.IFS(
G8390&lt;=2,"New Customers (0-2Y)",
G8390&lt;=5,"Growing Customers (3-5Y)",
G8390&lt;=8,"Established Customers (6-8Y)",
G8390&lt;=10,"Loyal Customers (9-10Y)"
)</f>
        <v>Growing Customers (3-5Y)</v>
      </c>
    </row>
    <row r="8391" spans="1:18" x14ac:dyDescent="0.35">
      <c r="A8391">
        <v>15715345</v>
      </c>
      <c r="B8391" t="s">
        <v>2391</v>
      </c>
      <c r="C8391" t="s">
        <v>26</v>
      </c>
      <c r="D8391" t="s">
        <v>39</v>
      </c>
      <c r="E8391">
        <v>25</v>
      </c>
      <c r="F8391" t="s">
        <v>43</v>
      </c>
      <c r="G8391">
        <v>6</v>
      </c>
      <c r="H8391" s="4">
        <v>0</v>
      </c>
      <c r="I8391" t="s">
        <v>24</v>
      </c>
      <c r="J8391">
        <v>2</v>
      </c>
      <c r="K8391">
        <v>743</v>
      </c>
      <c r="L8391" t="s">
        <v>35</v>
      </c>
      <c r="M8391" t="s">
        <v>21</v>
      </c>
      <c r="N8391" t="s">
        <v>32</v>
      </c>
      <c r="O8391" s="4">
        <v>129740.11</v>
      </c>
      <c r="P8391" t="s">
        <v>28</v>
      </c>
      <c r="Q8391" t="str" cm="1">
        <f t="array" ref="Q8391">_xlfn.IFS(
O8391&lt;50000,"Low Salary (&lt;$50K)",
O8391&lt;90000,"Lower Middle ($50K-$90K)",
O8391&lt;130000,"Middle ($90K-$130K)",
O8391&lt;170000,"Upper Middle ($130K-$170K)",
O8391&gt;=170000,"High Salary (&gt;$170K)"
)</f>
        <v>Middle ($90K-$130K)</v>
      </c>
      <c r="R8391" t="str" cm="1">
        <f t="array" ref="R8391">_xlfn.IFS(
G8391&lt;=2,"New Customers (0-2Y)",
G8391&lt;=5,"Growing Customers (3-5Y)",
G8391&lt;=8,"Established Customers (6-8Y)",
G8391&lt;=10,"Loyal Customers (9-10Y)"
)</f>
        <v>Established Customers (6-8Y)</v>
      </c>
    </row>
    <row r="8392" spans="1:18" x14ac:dyDescent="0.35">
      <c r="A8392">
        <v>15755521</v>
      </c>
      <c r="B8392" t="s">
        <v>166</v>
      </c>
      <c r="C8392" t="s">
        <v>17</v>
      </c>
      <c r="D8392" t="s">
        <v>18</v>
      </c>
      <c r="E8392">
        <v>48</v>
      </c>
      <c r="F8392" t="s">
        <v>19</v>
      </c>
      <c r="G8392">
        <v>0</v>
      </c>
      <c r="H8392" s="4">
        <v>90044.32</v>
      </c>
      <c r="I8392" t="s">
        <v>29</v>
      </c>
      <c r="J8392">
        <v>2</v>
      </c>
      <c r="K8392">
        <v>660</v>
      </c>
      <c r="L8392" t="s">
        <v>35</v>
      </c>
      <c r="M8392" t="s">
        <v>27</v>
      </c>
      <c r="N8392" t="s">
        <v>22</v>
      </c>
      <c r="O8392" s="4">
        <v>187604.97</v>
      </c>
      <c r="P8392" t="s">
        <v>23</v>
      </c>
      <c r="Q8392" t="str" cm="1">
        <f t="array" ref="Q8392">_xlfn.IFS(
O8392&lt;50000,"Low Salary (&lt;$50K)",
O8392&lt;90000,"Lower Middle ($50K-$90K)",
O8392&lt;130000,"Middle ($90K-$130K)",
O8392&lt;170000,"Upper Middle ($130K-$170K)",
O8392&gt;=170000,"High Salary (&gt;$170K)"
)</f>
        <v>High Salary (&gt;$170K)</v>
      </c>
      <c r="R8392" t="str" cm="1">
        <f t="array" ref="R8392">_xlfn.IFS(
G8392&lt;=2,"New Customers (0-2Y)",
G8392&lt;=5,"Growing Customers (3-5Y)",
G8392&lt;=8,"Established Customers (6-8Y)",
G8392&lt;=10,"Loyal Customers (9-10Y)"
)</f>
        <v>New Customers (0-2Y)</v>
      </c>
    </row>
    <row r="8393" spans="1:18" x14ac:dyDescent="0.35">
      <c r="A8393">
        <v>15579074</v>
      </c>
      <c r="B8393" t="s">
        <v>1075</v>
      </c>
      <c r="C8393" t="s">
        <v>42</v>
      </c>
      <c r="D8393" t="s">
        <v>39</v>
      </c>
      <c r="E8393">
        <v>38</v>
      </c>
      <c r="F8393" t="s">
        <v>19</v>
      </c>
      <c r="G8393">
        <v>10</v>
      </c>
      <c r="H8393" s="4">
        <v>84651.79</v>
      </c>
      <c r="I8393" t="s">
        <v>29</v>
      </c>
      <c r="J8393">
        <v>1</v>
      </c>
      <c r="K8393">
        <v>619</v>
      </c>
      <c r="L8393" t="s">
        <v>20</v>
      </c>
      <c r="M8393" t="s">
        <v>21</v>
      </c>
      <c r="N8393" t="s">
        <v>22</v>
      </c>
      <c r="O8393" s="4">
        <v>184754.26</v>
      </c>
      <c r="P8393" t="s">
        <v>28</v>
      </c>
      <c r="Q8393" t="str" cm="1">
        <f t="array" ref="Q8393">_xlfn.IFS(
O8393&lt;50000,"Low Salary (&lt;$50K)",
O8393&lt;90000,"Lower Middle ($50K-$90K)",
O8393&lt;130000,"Middle ($90K-$130K)",
O8393&lt;170000,"Upper Middle ($130K-$170K)",
O8393&gt;=170000,"High Salary (&gt;$170K)"
)</f>
        <v>High Salary (&gt;$170K)</v>
      </c>
      <c r="R8393" t="str" cm="1">
        <f t="array" ref="R8393">_xlfn.IFS(
G8393&lt;=2,"New Customers (0-2Y)",
G8393&lt;=5,"Growing Customers (3-5Y)",
G8393&lt;=8,"Established Customers (6-8Y)",
G8393&lt;=10,"Loyal Customers (9-10Y)"
)</f>
        <v>Loyal Customers (9-10Y)</v>
      </c>
    </row>
    <row r="8394" spans="1:18" x14ac:dyDescent="0.35">
      <c r="A8394">
        <v>15641158</v>
      </c>
      <c r="B8394" t="s">
        <v>2723</v>
      </c>
      <c r="C8394" t="s">
        <v>42</v>
      </c>
      <c r="D8394" t="s">
        <v>39</v>
      </c>
      <c r="E8394">
        <v>32</v>
      </c>
      <c r="F8394" t="s">
        <v>19</v>
      </c>
      <c r="G8394">
        <v>3</v>
      </c>
      <c r="H8394" s="4">
        <v>102128.27</v>
      </c>
      <c r="I8394" t="s">
        <v>33</v>
      </c>
      <c r="J8394">
        <v>1</v>
      </c>
      <c r="K8394">
        <v>739</v>
      </c>
      <c r="L8394" t="s">
        <v>35</v>
      </c>
      <c r="M8394" t="s">
        <v>21</v>
      </c>
      <c r="N8394" t="s">
        <v>32</v>
      </c>
      <c r="O8394" s="4">
        <v>63981.37</v>
      </c>
      <c r="P8394" t="s">
        <v>23</v>
      </c>
      <c r="Q8394" t="str" cm="1">
        <f t="array" ref="Q8394">_xlfn.IFS(
O8394&lt;50000,"Low Salary (&lt;$50K)",
O8394&lt;90000,"Lower Middle ($50K-$90K)",
O8394&lt;130000,"Middle ($90K-$130K)",
O8394&lt;170000,"Upper Middle ($130K-$170K)",
O8394&gt;=170000,"High Salary (&gt;$170K)"
)</f>
        <v>Lower Middle ($50K-$90K)</v>
      </c>
      <c r="R8394" t="str" cm="1">
        <f t="array" ref="R8394">_xlfn.IFS(
G8394&lt;=2,"New Customers (0-2Y)",
G8394&lt;=5,"Growing Customers (3-5Y)",
G8394&lt;=8,"Established Customers (6-8Y)",
G8394&lt;=10,"Loyal Customers (9-10Y)"
)</f>
        <v>Growing Customers (3-5Y)</v>
      </c>
    </row>
    <row r="8395" spans="1:18" x14ac:dyDescent="0.35">
      <c r="A8395">
        <v>15752507</v>
      </c>
      <c r="B8395" t="s">
        <v>978</v>
      </c>
      <c r="C8395" t="s">
        <v>42</v>
      </c>
      <c r="D8395" t="s">
        <v>39</v>
      </c>
      <c r="E8395">
        <v>60</v>
      </c>
      <c r="F8395" t="s">
        <v>2967</v>
      </c>
      <c r="G8395">
        <v>9</v>
      </c>
      <c r="H8395" s="4">
        <v>148846.39000000001</v>
      </c>
      <c r="I8395" t="s">
        <v>33</v>
      </c>
      <c r="J8395">
        <v>1</v>
      </c>
      <c r="K8395">
        <v>769</v>
      </c>
      <c r="L8395" t="s">
        <v>35</v>
      </c>
      <c r="M8395" t="s">
        <v>21</v>
      </c>
      <c r="N8395" t="s">
        <v>32</v>
      </c>
      <c r="O8395" s="4">
        <v>192831.67</v>
      </c>
      <c r="P8395" t="s">
        <v>23</v>
      </c>
      <c r="Q8395" t="str" cm="1">
        <f t="array" ref="Q8395">_xlfn.IFS(
O8395&lt;50000,"Low Salary (&lt;$50K)",
O8395&lt;90000,"Lower Middle ($50K-$90K)",
O8395&lt;130000,"Middle ($90K-$130K)",
O8395&lt;170000,"Upper Middle ($130K-$170K)",
O8395&gt;=170000,"High Salary (&gt;$170K)"
)</f>
        <v>High Salary (&gt;$170K)</v>
      </c>
      <c r="R8395" t="str" cm="1">
        <f t="array" ref="R8395">_xlfn.IFS(
G8395&lt;=2,"New Customers (0-2Y)",
G8395&lt;=5,"Growing Customers (3-5Y)",
G8395&lt;=8,"Established Customers (6-8Y)",
G8395&lt;=10,"Loyal Customers (9-10Y)"
)</f>
        <v>Loyal Customers (9-10Y)</v>
      </c>
    </row>
    <row r="8396" spans="1:18" x14ac:dyDescent="0.35">
      <c r="A8396">
        <v>15597983</v>
      </c>
      <c r="B8396" t="s">
        <v>340</v>
      </c>
      <c r="C8396" t="s">
        <v>17</v>
      </c>
      <c r="D8396" t="s">
        <v>39</v>
      </c>
      <c r="E8396">
        <v>69</v>
      </c>
      <c r="F8396" t="s">
        <v>2967</v>
      </c>
      <c r="G8396">
        <v>10</v>
      </c>
      <c r="H8396" s="4">
        <v>154953.94</v>
      </c>
      <c r="I8396" t="s">
        <v>33</v>
      </c>
      <c r="J8396">
        <v>1</v>
      </c>
      <c r="K8396">
        <v>692</v>
      </c>
      <c r="L8396" t="s">
        <v>35</v>
      </c>
      <c r="M8396" t="s">
        <v>21</v>
      </c>
      <c r="N8396" t="s">
        <v>22</v>
      </c>
      <c r="O8396" s="4">
        <v>70849.47</v>
      </c>
      <c r="P8396" t="s">
        <v>28</v>
      </c>
      <c r="Q8396" t="str" cm="1">
        <f t="array" ref="Q8396">_xlfn.IFS(
O8396&lt;50000,"Low Salary (&lt;$50K)",
O8396&lt;90000,"Lower Middle ($50K-$90K)",
O8396&lt;130000,"Middle ($90K-$130K)",
O8396&lt;170000,"Upper Middle ($130K-$170K)",
O8396&gt;=170000,"High Salary (&gt;$170K)"
)</f>
        <v>Lower Middle ($50K-$90K)</v>
      </c>
      <c r="R8396" t="str" cm="1">
        <f t="array" ref="R8396">_xlfn.IFS(
G8396&lt;=2,"New Customers (0-2Y)",
G8396&lt;=5,"Growing Customers (3-5Y)",
G8396&lt;=8,"Established Customers (6-8Y)",
G8396&lt;=10,"Loyal Customers (9-10Y)"
)</f>
        <v>Loyal Customers (9-10Y)</v>
      </c>
    </row>
    <row r="8397" spans="1:18" x14ac:dyDescent="0.35">
      <c r="A8397">
        <v>15586069</v>
      </c>
      <c r="B8397" t="s">
        <v>2724</v>
      </c>
      <c r="C8397" t="s">
        <v>17</v>
      </c>
      <c r="D8397" t="s">
        <v>18</v>
      </c>
      <c r="E8397">
        <v>30</v>
      </c>
      <c r="F8397" t="s">
        <v>19</v>
      </c>
      <c r="G8397">
        <v>0</v>
      </c>
      <c r="H8397" s="4">
        <v>108883.29</v>
      </c>
      <c r="I8397" t="s">
        <v>33</v>
      </c>
      <c r="J8397">
        <v>1</v>
      </c>
      <c r="K8397">
        <v>560</v>
      </c>
      <c r="L8397" t="s">
        <v>31</v>
      </c>
      <c r="M8397" t="s">
        <v>21</v>
      </c>
      <c r="N8397" t="s">
        <v>32</v>
      </c>
      <c r="O8397" s="4">
        <v>27914.95</v>
      </c>
      <c r="P8397" t="s">
        <v>28</v>
      </c>
      <c r="Q8397" t="str" cm="1">
        <f t="array" ref="Q8397">_xlfn.IFS(
O8397&lt;50000,"Low Salary (&lt;$50K)",
O8397&lt;90000,"Lower Middle ($50K-$90K)",
O8397&lt;130000,"Middle ($90K-$130K)",
O8397&lt;170000,"Upper Middle ($130K-$170K)",
O8397&gt;=170000,"High Salary (&gt;$170K)"
)</f>
        <v>Low Salary (&lt;$50K)</v>
      </c>
      <c r="R8397" t="str" cm="1">
        <f t="array" ref="R8397">_xlfn.IFS(
G8397&lt;=2,"New Customers (0-2Y)",
G8397&lt;=5,"Growing Customers (3-5Y)",
G8397&lt;=8,"Established Customers (6-8Y)",
G8397&lt;=10,"Loyal Customers (9-10Y)"
)</f>
        <v>New Customers (0-2Y)</v>
      </c>
    </row>
    <row r="8398" spans="1:18" x14ac:dyDescent="0.35">
      <c r="A8398">
        <v>15655082</v>
      </c>
      <c r="B8398" t="s">
        <v>2725</v>
      </c>
      <c r="C8398" t="s">
        <v>17</v>
      </c>
      <c r="D8398" t="s">
        <v>18</v>
      </c>
      <c r="E8398">
        <v>48</v>
      </c>
      <c r="F8398" t="s">
        <v>19</v>
      </c>
      <c r="G8398">
        <v>4</v>
      </c>
      <c r="H8398" s="4">
        <v>112070.86</v>
      </c>
      <c r="I8398" t="s">
        <v>33</v>
      </c>
      <c r="J8398">
        <v>3</v>
      </c>
      <c r="K8398">
        <v>607</v>
      </c>
      <c r="L8398" t="s">
        <v>20</v>
      </c>
      <c r="M8398" t="s">
        <v>21</v>
      </c>
      <c r="N8398" t="s">
        <v>32</v>
      </c>
      <c r="O8398" s="4">
        <v>173568.3</v>
      </c>
      <c r="P8398" t="s">
        <v>23</v>
      </c>
      <c r="Q8398" t="str" cm="1">
        <f t="array" ref="Q8398">_xlfn.IFS(
O8398&lt;50000,"Low Salary (&lt;$50K)",
O8398&lt;90000,"Lower Middle ($50K-$90K)",
O8398&lt;130000,"Middle ($90K-$130K)",
O8398&lt;170000,"Upper Middle ($130K-$170K)",
O8398&gt;=170000,"High Salary (&gt;$170K)"
)</f>
        <v>High Salary (&gt;$170K)</v>
      </c>
      <c r="R8398" t="str" cm="1">
        <f t="array" ref="R8398">_xlfn.IFS(
G8398&lt;=2,"New Customers (0-2Y)",
G8398&lt;=5,"Growing Customers (3-5Y)",
G8398&lt;=8,"Established Customers (6-8Y)",
G8398&lt;=10,"Loyal Customers (9-10Y)"
)</f>
        <v>Growing Customers (3-5Y)</v>
      </c>
    </row>
    <row r="8399" spans="1:18" x14ac:dyDescent="0.35">
      <c r="A8399">
        <v>15720155</v>
      </c>
      <c r="B8399" t="s">
        <v>659</v>
      </c>
      <c r="C8399" t="s">
        <v>42</v>
      </c>
      <c r="D8399" t="s">
        <v>39</v>
      </c>
      <c r="E8399">
        <v>29</v>
      </c>
      <c r="F8399" t="s">
        <v>43</v>
      </c>
      <c r="G8399">
        <v>6</v>
      </c>
      <c r="H8399" s="4">
        <v>131354.39000000001</v>
      </c>
      <c r="I8399" t="s">
        <v>33</v>
      </c>
      <c r="J8399">
        <v>1</v>
      </c>
      <c r="K8399">
        <v>630</v>
      </c>
      <c r="L8399" t="s">
        <v>20</v>
      </c>
      <c r="M8399" t="s">
        <v>27</v>
      </c>
      <c r="N8399" t="s">
        <v>22</v>
      </c>
      <c r="O8399" s="4">
        <v>9324.31</v>
      </c>
      <c r="P8399" t="s">
        <v>23</v>
      </c>
      <c r="Q8399" t="str" cm="1">
        <f t="array" ref="Q8399">_xlfn.IFS(
O8399&lt;50000,"Low Salary (&lt;$50K)",
O8399&lt;90000,"Lower Middle ($50K-$90K)",
O8399&lt;130000,"Middle ($90K-$130K)",
O8399&lt;170000,"Upper Middle ($130K-$170K)",
O8399&gt;=170000,"High Salary (&gt;$170K)"
)</f>
        <v>Low Salary (&lt;$50K)</v>
      </c>
      <c r="R8399" t="str" cm="1">
        <f t="array" ref="R8399">_xlfn.IFS(
G8399&lt;=2,"New Customers (0-2Y)",
G8399&lt;=5,"Growing Customers (3-5Y)",
G8399&lt;=8,"Established Customers (6-8Y)",
G8399&lt;=10,"Loyal Customers (9-10Y)"
)</f>
        <v>Established Customers (6-8Y)</v>
      </c>
    </row>
    <row r="8400" spans="1:18" x14ac:dyDescent="0.35">
      <c r="A8400">
        <v>15582116</v>
      </c>
      <c r="B8400" t="s">
        <v>166</v>
      </c>
      <c r="C8400" t="s">
        <v>42</v>
      </c>
      <c r="D8400" t="s">
        <v>18</v>
      </c>
      <c r="E8400">
        <v>45</v>
      </c>
      <c r="F8400" t="s">
        <v>19</v>
      </c>
      <c r="G8400">
        <v>7</v>
      </c>
      <c r="H8400" s="4">
        <v>132746.20000000001</v>
      </c>
      <c r="I8400" t="s">
        <v>33</v>
      </c>
      <c r="J8400">
        <v>2</v>
      </c>
      <c r="K8400">
        <v>767</v>
      </c>
      <c r="L8400" t="s">
        <v>35</v>
      </c>
      <c r="M8400" t="s">
        <v>21</v>
      </c>
      <c r="N8400" t="s">
        <v>32</v>
      </c>
      <c r="O8400" s="4">
        <v>26628.880000000001</v>
      </c>
      <c r="P8400" t="s">
        <v>23</v>
      </c>
      <c r="Q8400" t="str" cm="1">
        <f t="array" ref="Q8400">_xlfn.IFS(
O8400&lt;50000,"Low Salary (&lt;$50K)",
O8400&lt;90000,"Lower Middle ($50K-$90K)",
O8400&lt;130000,"Middle ($90K-$130K)",
O8400&lt;170000,"Upper Middle ($130K-$170K)",
O8400&gt;=170000,"High Salary (&gt;$170K)"
)</f>
        <v>Low Salary (&lt;$50K)</v>
      </c>
      <c r="R8400" t="str" cm="1">
        <f t="array" ref="R8400">_xlfn.IFS(
G8400&lt;=2,"New Customers (0-2Y)",
G8400&lt;=5,"Growing Customers (3-5Y)",
G8400&lt;=8,"Established Customers (6-8Y)",
G8400&lt;=10,"Loyal Customers (9-10Y)"
)</f>
        <v>Established Customers (6-8Y)</v>
      </c>
    </row>
    <row r="8401" spans="1:18" x14ac:dyDescent="0.35">
      <c r="A8401">
        <v>15749365</v>
      </c>
      <c r="B8401" t="s">
        <v>2726</v>
      </c>
      <c r="C8401" t="s">
        <v>17</v>
      </c>
      <c r="D8401" t="s">
        <v>18</v>
      </c>
      <c r="E8401">
        <v>34</v>
      </c>
      <c r="F8401" t="s">
        <v>19</v>
      </c>
      <c r="G8401">
        <v>8</v>
      </c>
      <c r="H8401" s="4">
        <v>0</v>
      </c>
      <c r="I8401" t="s">
        <v>24</v>
      </c>
      <c r="J8401">
        <v>2</v>
      </c>
      <c r="K8401">
        <v>543</v>
      </c>
      <c r="L8401" t="s">
        <v>31</v>
      </c>
      <c r="M8401" t="s">
        <v>27</v>
      </c>
      <c r="N8401" t="s">
        <v>22</v>
      </c>
      <c r="O8401" s="4">
        <v>145601.79999999999</v>
      </c>
      <c r="P8401" t="s">
        <v>28</v>
      </c>
      <c r="Q8401" t="str" cm="1">
        <f t="array" ref="Q8401">_xlfn.IFS(
O8401&lt;50000,"Low Salary (&lt;$50K)",
O8401&lt;90000,"Lower Middle ($50K-$90K)",
O8401&lt;130000,"Middle ($90K-$130K)",
O8401&lt;170000,"Upper Middle ($130K-$170K)",
O8401&gt;=170000,"High Salary (&gt;$170K)"
)</f>
        <v>Upper Middle ($130K-$170K)</v>
      </c>
      <c r="R8401" t="str" cm="1">
        <f t="array" ref="R8401">_xlfn.IFS(
G8401&lt;=2,"New Customers (0-2Y)",
G8401&lt;=5,"Growing Customers (3-5Y)",
G8401&lt;=8,"Established Customers (6-8Y)",
G8401&lt;=10,"Loyal Customers (9-10Y)"
)</f>
        <v>Established Customers (6-8Y)</v>
      </c>
    </row>
    <row r="8402" spans="1:18" x14ac:dyDescent="0.35">
      <c r="A8402">
        <v>15632069</v>
      </c>
      <c r="B8402" t="s">
        <v>1620</v>
      </c>
      <c r="C8402" t="s">
        <v>17</v>
      </c>
      <c r="D8402" t="s">
        <v>39</v>
      </c>
      <c r="E8402">
        <v>39</v>
      </c>
      <c r="F8402" t="s">
        <v>19</v>
      </c>
      <c r="G8402">
        <v>8</v>
      </c>
      <c r="H8402" s="4">
        <v>125211.55</v>
      </c>
      <c r="I8402" t="s">
        <v>33</v>
      </c>
      <c r="J8402">
        <v>2</v>
      </c>
      <c r="K8402">
        <v>776</v>
      </c>
      <c r="L8402" t="s">
        <v>35</v>
      </c>
      <c r="M8402" t="s">
        <v>21</v>
      </c>
      <c r="N8402" t="s">
        <v>32</v>
      </c>
      <c r="O8402" s="4">
        <v>144496.07</v>
      </c>
      <c r="P8402" t="s">
        <v>28</v>
      </c>
      <c r="Q8402" t="str" cm="1">
        <f t="array" ref="Q8402">_xlfn.IFS(
O8402&lt;50000,"Low Salary (&lt;$50K)",
O8402&lt;90000,"Lower Middle ($50K-$90K)",
O8402&lt;130000,"Middle ($90K-$130K)",
O8402&lt;170000,"Upper Middle ($130K-$170K)",
O8402&gt;=170000,"High Salary (&gt;$170K)"
)</f>
        <v>Upper Middle ($130K-$170K)</v>
      </c>
      <c r="R8402" t="str" cm="1">
        <f t="array" ref="R8402">_xlfn.IFS(
G8402&lt;=2,"New Customers (0-2Y)",
G8402&lt;=5,"Growing Customers (3-5Y)",
G8402&lt;=8,"Established Customers (6-8Y)",
G8402&lt;=10,"Loyal Customers (9-10Y)"
)</f>
        <v>Established Customers (6-8Y)</v>
      </c>
    </row>
    <row r="8403" spans="1:18" x14ac:dyDescent="0.35">
      <c r="A8403">
        <v>15663134</v>
      </c>
      <c r="B8403" t="s">
        <v>1455</v>
      </c>
      <c r="C8403" t="s">
        <v>26</v>
      </c>
      <c r="D8403" t="s">
        <v>39</v>
      </c>
      <c r="E8403">
        <v>58</v>
      </c>
      <c r="F8403" t="s">
        <v>19</v>
      </c>
      <c r="G8403">
        <v>1</v>
      </c>
      <c r="H8403" s="4">
        <v>0</v>
      </c>
      <c r="I8403" t="s">
        <v>24</v>
      </c>
      <c r="J8403">
        <v>2</v>
      </c>
      <c r="K8403">
        <v>535</v>
      </c>
      <c r="L8403" t="s">
        <v>31</v>
      </c>
      <c r="M8403" t="s">
        <v>21</v>
      </c>
      <c r="N8403" t="s">
        <v>22</v>
      </c>
      <c r="O8403" s="4">
        <v>11779.98</v>
      </c>
      <c r="P8403" t="s">
        <v>23</v>
      </c>
      <c r="Q8403" t="str" cm="1">
        <f t="array" ref="Q8403">_xlfn.IFS(
O8403&lt;50000,"Low Salary (&lt;$50K)",
O8403&lt;90000,"Lower Middle ($50K-$90K)",
O8403&lt;130000,"Middle ($90K-$130K)",
O8403&lt;170000,"Upper Middle ($130K-$170K)",
O8403&gt;=170000,"High Salary (&gt;$170K)"
)</f>
        <v>Low Salary (&lt;$50K)</v>
      </c>
      <c r="R8403" t="str" cm="1">
        <f t="array" ref="R8403">_xlfn.IFS(
G8403&lt;=2,"New Customers (0-2Y)",
G8403&lt;=5,"Growing Customers (3-5Y)",
G8403&lt;=8,"Established Customers (6-8Y)",
G8403&lt;=10,"Loyal Customers (9-10Y)"
)</f>
        <v>New Customers (0-2Y)</v>
      </c>
    </row>
    <row r="8404" spans="1:18" x14ac:dyDescent="0.35">
      <c r="A8404">
        <v>15766683</v>
      </c>
      <c r="B8404" t="s">
        <v>2727</v>
      </c>
      <c r="C8404" t="s">
        <v>42</v>
      </c>
      <c r="D8404" t="s">
        <v>39</v>
      </c>
      <c r="E8404">
        <v>36</v>
      </c>
      <c r="F8404" t="s">
        <v>19</v>
      </c>
      <c r="G8404">
        <v>6</v>
      </c>
      <c r="H8404" s="4">
        <v>139422.37</v>
      </c>
      <c r="I8404" t="s">
        <v>33</v>
      </c>
      <c r="J8404">
        <v>1</v>
      </c>
      <c r="K8404">
        <v>549</v>
      </c>
      <c r="L8404" t="s">
        <v>31</v>
      </c>
      <c r="M8404" t="s">
        <v>27</v>
      </c>
      <c r="N8404" t="s">
        <v>32</v>
      </c>
      <c r="O8404" s="4">
        <v>83983.39</v>
      </c>
      <c r="P8404" t="s">
        <v>23</v>
      </c>
      <c r="Q8404" t="str" cm="1">
        <f t="array" ref="Q8404">_xlfn.IFS(
O8404&lt;50000,"Low Salary (&lt;$50K)",
O8404&lt;90000,"Lower Middle ($50K-$90K)",
O8404&lt;130000,"Middle ($90K-$130K)",
O8404&lt;170000,"Upper Middle ($130K-$170K)",
O8404&gt;=170000,"High Salary (&gt;$170K)"
)</f>
        <v>Lower Middle ($50K-$90K)</v>
      </c>
      <c r="R8404" t="str" cm="1">
        <f t="array" ref="R8404">_xlfn.IFS(
G8404&lt;=2,"New Customers (0-2Y)",
G8404&lt;=5,"Growing Customers (3-5Y)",
G8404&lt;=8,"Established Customers (6-8Y)",
G8404&lt;=10,"Loyal Customers (9-10Y)"
)</f>
        <v>Established Customers (6-8Y)</v>
      </c>
    </row>
    <row r="8405" spans="1:18" x14ac:dyDescent="0.35">
      <c r="A8405">
        <v>15707219</v>
      </c>
      <c r="B8405" t="s">
        <v>2728</v>
      </c>
      <c r="C8405" t="s">
        <v>17</v>
      </c>
      <c r="D8405" t="s">
        <v>18</v>
      </c>
      <c r="E8405">
        <v>28</v>
      </c>
      <c r="F8405" t="s">
        <v>43</v>
      </c>
      <c r="G8405">
        <v>4</v>
      </c>
      <c r="H8405" s="4">
        <v>0</v>
      </c>
      <c r="I8405" t="s">
        <v>24</v>
      </c>
      <c r="J8405">
        <v>2</v>
      </c>
      <c r="K8405">
        <v>844</v>
      </c>
      <c r="L8405" t="s">
        <v>37</v>
      </c>
      <c r="M8405" t="s">
        <v>27</v>
      </c>
      <c r="N8405" t="s">
        <v>22</v>
      </c>
      <c r="O8405" s="4">
        <v>123318.37</v>
      </c>
      <c r="P8405" t="s">
        <v>28</v>
      </c>
      <c r="Q8405" t="str" cm="1">
        <f t="array" ref="Q8405">_xlfn.IFS(
O8405&lt;50000,"Low Salary (&lt;$50K)",
O8405&lt;90000,"Lower Middle ($50K-$90K)",
O8405&lt;130000,"Middle ($90K-$130K)",
O8405&lt;170000,"Upper Middle ($130K-$170K)",
O8405&gt;=170000,"High Salary (&gt;$170K)"
)</f>
        <v>Middle ($90K-$130K)</v>
      </c>
      <c r="R8405" t="str" cm="1">
        <f t="array" ref="R8405">_xlfn.IFS(
G8405&lt;=2,"New Customers (0-2Y)",
G8405&lt;=5,"Growing Customers (3-5Y)",
G8405&lt;=8,"Established Customers (6-8Y)",
G8405&lt;=10,"Loyal Customers (9-10Y)"
)</f>
        <v>Growing Customers (3-5Y)</v>
      </c>
    </row>
    <row r="8406" spans="1:18" x14ac:dyDescent="0.35">
      <c r="A8406">
        <v>15709232</v>
      </c>
      <c r="B8406" t="s">
        <v>506</v>
      </c>
      <c r="C8406" t="s">
        <v>42</v>
      </c>
      <c r="D8406" t="s">
        <v>18</v>
      </c>
      <c r="E8406">
        <v>47</v>
      </c>
      <c r="F8406" t="s">
        <v>19</v>
      </c>
      <c r="G8406">
        <v>5</v>
      </c>
      <c r="H8406" s="4">
        <v>157099.47</v>
      </c>
      <c r="I8406" t="s">
        <v>33</v>
      </c>
      <c r="J8406">
        <v>2</v>
      </c>
      <c r="K8406">
        <v>586</v>
      </c>
      <c r="L8406" t="s">
        <v>31</v>
      </c>
      <c r="M8406" t="s">
        <v>21</v>
      </c>
      <c r="N8406" t="s">
        <v>22</v>
      </c>
      <c r="O8406" s="4">
        <v>65481.86</v>
      </c>
      <c r="P8406" t="s">
        <v>28</v>
      </c>
      <c r="Q8406" t="str" cm="1">
        <f t="array" ref="Q8406">_xlfn.IFS(
O8406&lt;50000,"Low Salary (&lt;$50K)",
O8406&lt;90000,"Lower Middle ($50K-$90K)",
O8406&lt;130000,"Middle ($90K-$130K)",
O8406&lt;170000,"Upper Middle ($130K-$170K)",
O8406&gt;=170000,"High Salary (&gt;$170K)"
)</f>
        <v>Lower Middle ($50K-$90K)</v>
      </c>
      <c r="R8406" t="str" cm="1">
        <f t="array" ref="R8406">_xlfn.IFS(
G8406&lt;=2,"New Customers (0-2Y)",
G8406&lt;=5,"Growing Customers (3-5Y)",
G8406&lt;=8,"Established Customers (6-8Y)",
G8406&lt;=10,"Loyal Customers (9-10Y)"
)</f>
        <v>Growing Customers (3-5Y)</v>
      </c>
    </row>
    <row r="8407" spans="1:18" x14ac:dyDescent="0.35">
      <c r="A8407">
        <v>15801351</v>
      </c>
      <c r="B8407" t="s">
        <v>882</v>
      </c>
      <c r="C8407" t="s">
        <v>17</v>
      </c>
      <c r="D8407" t="s">
        <v>39</v>
      </c>
      <c r="E8407">
        <v>40</v>
      </c>
      <c r="F8407" t="s">
        <v>19</v>
      </c>
      <c r="G8407">
        <v>3</v>
      </c>
      <c r="H8407" s="4">
        <v>0</v>
      </c>
      <c r="I8407" t="s">
        <v>24</v>
      </c>
      <c r="J8407">
        <v>2</v>
      </c>
      <c r="K8407">
        <v>583</v>
      </c>
      <c r="L8407" t="s">
        <v>31</v>
      </c>
      <c r="M8407" t="s">
        <v>21</v>
      </c>
      <c r="N8407" t="s">
        <v>32</v>
      </c>
      <c r="O8407" s="4">
        <v>47728</v>
      </c>
      <c r="P8407" t="s">
        <v>28</v>
      </c>
      <c r="Q8407" t="str" cm="1">
        <f t="array" ref="Q8407">_xlfn.IFS(
O8407&lt;50000,"Low Salary (&lt;$50K)",
O8407&lt;90000,"Lower Middle ($50K-$90K)",
O8407&lt;130000,"Middle ($90K-$130K)",
O8407&lt;170000,"Upper Middle ($130K-$170K)",
O8407&gt;=170000,"High Salary (&gt;$170K)"
)</f>
        <v>Low Salary (&lt;$50K)</v>
      </c>
      <c r="R8407" t="str" cm="1">
        <f t="array" ref="R8407">_xlfn.IFS(
G8407&lt;=2,"New Customers (0-2Y)",
G8407&lt;=5,"Growing Customers (3-5Y)",
G8407&lt;=8,"Established Customers (6-8Y)",
G8407&lt;=10,"Loyal Customers (9-10Y)"
)</f>
        <v>Growing Customers (3-5Y)</v>
      </c>
    </row>
    <row r="8408" spans="1:18" x14ac:dyDescent="0.35">
      <c r="A8408">
        <v>15578747</v>
      </c>
      <c r="B8408" t="s">
        <v>1015</v>
      </c>
      <c r="C8408" t="s">
        <v>26</v>
      </c>
      <c r="D8408" t="s">
        <v>39</v>
      </c>
      <c r="E8408">
        <v>26</v>
      </c>
      <c r="F8408" t="s">
        <v>43</v>
      </c>
      <c r="G8408">
        <v>5</v>
      </c>
      <c r="H8408" s="4">
        <v>83600.240000000005</v>
      </c>
      <c r="I8408" t="s">
        <v>29</v>
      </c>
      <c r="J8408">
        <v>1</v>
      </c>
      <c r="K8408">
        <v>701</v>
      </c>
      <c r="L8408" t="s">
        <v>35</v>
      </c>
      <c r="M8408" t="s">
        <v>27</v>
      </c>
      <c r="N8408" t="s">
        <v>22</v>
      </c>
      <c r="O8408" s="4">
        <v>59195.05</v>
      </c>
      <c r="P8408" t="s">
        <v>28</v>
      </c>
      <c r="Q8408" t="str" cm="1">
        <f t="array" ref="Q8408">_xlfn.IFS(
O8408&lt;50000,"Low Salary (&lt;$50K)",
O8408&lt;90000,"Lower Middle ($50K-$90K)",
O8408&lt;130000,"Middle ($90K-$130K)",
O8408&lt;170000,"Upper Middle ($130K-$170K)",
O8408&gt;=170000,"High Salary (&gt;$170K)"
)</f>
        <v>Lower Middle ($50K-$90K)</v>
      </c>
      <c r="R8408" t="str" cm="1">
        <f t="array" ref="R8408">_xlfn.IFS(
G8408&lt;=2,"New Customers (0-2Y)",
G8408&lt;=5,"Growing Customers (3-5Y)",
G8408&lt;=8,"Established Customers (6-8Y)",
G8408&lt;=10,"Loyal Customers (9-10Y)"
)</f>
        <v>Growing Customers (3-5Y)</v>
      </c>
    </row>
    <row r="8409" spans="1:18" x14ac:dyDescent="0.35">
      <c r="A8409">
        <v>15675626</v>
      </c>
      <c r="B8409" t="s">
        <v>1356</v>
      </c>
      <c r="C8409" t="s">
        <v>17</v>
      </c>
      <c r="D8409" t="s">
        <v>39</v>
      </c>
      <c r="E8409">
        <v>28</v>
      </c>
      <c r="F8409" t="s">
        <v>43</v>
      </c>
      <c r="G8409">
        <v>2</v>
      </c>
      <c r="H8409" s="4">
        <v>0</v>
      </c>
      <c r="I8409" t="s">
        <v>24</v>
      </c>
      <c r="J8409">
        <v>1</v>
      </c>
      <c r="K8409">
        <v>726</v>
      </c>
      <c r="L8409" t="s">
        <v>35</v>
      </c>
      <c r="M8409" t="s">
        <v>27</v>
      </c>
      <c r="N8409" t="s">
        <v>32</v>
      </c>
      <c r="O8409" s="4">
        <v>98060.51</v>
      </c>
      <c r="P8409" t="s">
        <v>28</v>
      </c>
      <c r="Q8409" t="str" cm="1">
        <f t="array" ref="Q8409">_xlfn.IFS(
O8409&lt;50000,"Low Salary (&lt;$50K)",
O8409&lt;90000,"Lower Middle ($50K-$90K)",
O8409&lt;130000,"Middle ($90K-$130K)",
O8409&lt;170000,"Upper Middle ($130K-$170K)",
O8409&gt;=170000,"High Salary (&gt;$170K)"
)</f>
        <v>Middle ($90K-$130K)</v>
      </c>
      <c r="R8409" t="str" cm="1">
        <f t="array" ref="R8409">_xlfn.IFS(
G8409&lt;=2,"New Customers (0-2Y)",
G8409&lt;=5,"Growing Customers (3-5Y)",
G8409&lt;=8,"Established Customers (6-8Y)",
G8409&lt;=10,"Loyal Customers (9-10Y)"
)</f>
        <v>New Customers (0-2Y)</v>
      </c>
    </row>
    <row r="8410" spans="1:18" x14ac:dyDescent="0.35">
      <c r="A8410">
        <v>15583736</v>
      </c>
      <c r="B8410" t="s">
        <v>237</v>
      </c>
      <c r="C8410" t="s">
        <v>42</v>
      </c>
      <c r="D8410" t="s">
        <v>39</v>
      </c>
      <c r="E8410">
        <v>36</v>
      </c>
      <c r="F8410" t="s">
        <v>19</v>
      </c>
      <c r="G8410">
        <v>4</v>
      </c>
      <c r="H8410" s="4">
        <v>81795.740000000005</v>
      </c>
      <c r="I8410" t="s">
        <v>29</v>
      </c>
      <c r="J8410">
        <v>2</v>
      </c>
      <c r="K8410">
        <v>829</v>
      </c>
      <c r="L8410" t="s">
        <v>37</v>
      </c>
      <c r="M8410" t="s">
        <v>21</v>
      </c>
      <c r="N8410" t="s">
        <v>32</v>
      </c>
      <c r="O8410" s="4">
        <v>90106.94</v>
      </c>
      <c r="P8410" t="s">
        <v>28</v>
      </c>
      <c r="Q8410" t="str" cm="1">
        <f t="array" ref="Q8410">_xlfn.IFS(
O8410&lt;50000,"Low Salary (&lt;$50K)",
O8410&lt;90000,"Lower Middle ($50K-$90K)",
O8410&lt;130000,"Middle ($90K-$130K)",
O8410&lt;170000,"Upper Middle ($130K-$170K)",
O8410&gt;=170000,"High Salary (&gt;$170K)"
)</f>
        <v>Middle ($90K-$130K)</v>
      </c>
      <c r="R8410" t="str" cm="1">
        <f t="array" ref="R8410">_xlfn.IFS(
G8410&lt;=2,"New Customers (0-2Y)",
G8410&lt;=5,"Growing Customers (3-5Y)",
G8410&lt;=8,"Established Customers (6-8Y)",
G8410&lt;=10,"Loyal Customers (9-10Y)"
)</f>
        <v>Growing Customers (3-5Y)</v>
      </c>
    </row>
    <row r="8411" spans="1:18" x14ac:dyDescent="0.35">
      <c r="A8411">
        <v>15590011</v>
      </c>
      <c r="B8411" t="s">
        <v>267</v>
      </c>
      <c r="C8411" t="s">
        <v>26</v>
      </c>
      <c r="D8411" t="s">
        <v>39</v>
      </c>
      <c r="E8411">
        <v>38</v>
      </c>
      <c r="F8411" t="s">
        <v>19</v>
      </c>
      <c r="G8411">
        <v>9</v>
      </c>
      <c r="H8411" s="4">
        <v>129378.32</v>
      </c>
      <c r="I8411" t="s">
        <v>33</v>
      </c>
      <c r="J8411">
        <v>1</v>
      </c>
      <c r="K8411">
        <v>749</v>
      </c>
      <c r="L8411" t="s">
        <v>35</v>
      </c>
      <c r="M8411" t="s">
        <v>21</v>
      </c>
      <c r="N8411" t="s">
        <v>22</v>
      </c>
      <c r="O8411" s="4">
        <v>13549.34</v>
      </c>
      <c r="P8411" t="s">
        <v>28</v>
      </c>
      <c r="Q8411" t="str" cm="1">
        <f t="array" ref="Q8411">_xlfn.IFS(
O8411&lt;50000,"Low Salary (&lt;$50K)",
O8411&lt;90000,"Lower Middle ($50K-$90K)",
O8411&lt;130000,"Middle ($90K-$130K)",
O8411&lt;170000,"Upper Middle ($130K-$170K)",
O8411&gt;=170000,"High Salary (&gt;$170K)"
)</f>
        <v>Low Salary (&lt;$50K)</v>
      </c>
      <c r="R8411" t="str" cm="1">
        <f t="array" ref="R8411">_xlfn.IFS(
G8411&lt;=2,"New Customers (0-2Y)",
G8411&lt;=5,"Growing Customers (3-5Y)",
G8411&lt;=8,"Established Customers (6-8Y)",
G8411&lt;=10,"Loyal Customers (9-10Y)"
)</f>
        <v>Loyal Customers (9-10Y)</v>
      </c>
    </row>
    <row r="8412" spans="1:18" x14ac:dyDescent="0.35">
      <c r="A8412">
        <v>15609913</v>
      </c>
      <c r="B8412" t="s">
        <v>97</v>
      </c>
      <c r="C8412" t="s">
        <v>17</v>
      </c>
      <c r="D8412" t="s">
        <v>18</v>
      </c>
      <c r="E8412">
        <v>46</v>
      </c>
      <c r="F8412" t="s">
        <v>19</v>
      </c>
      <c r="G8412">
        <v>9</v>
      </c>
      <c r="H8412" s="4">
        <v>0</v>
      </c>
      <c r="I8412" t="s">
        <v>24</v>
      </c>
      <c r="J8412">
        <v>1</v>
      </c>
      <c r="K8412">
        <v>743</v>
      </c>
      <c r="L8412" t="s">
        <v>35</v>
      </c>
      <c r="M8412" t="s">
        <v>21</v>
      </c>
      <c r="N8412" t="s">
        <v>32</v>
      </c>
      <c r="O8412" s="4">
        <v>113436.08</v>
      </c>
      <c r="P8412" t="s">
        <v>28</v>
      </c>
      <c r="Q8412" t="str" cm="1">
        <f t="array" ref="Q8412">_xlfn.IFS(
O8412&lt;50000,"Low Salary (&lt;$50K)",
O8412&lt;90000,"Lower Middle ($50K-$90K)",
O8412&lt;130000,"Middle ($90K-$130K)",
O8412&lt;170000,"Upper Middle ($130K-$170K)",
O8412&gt;=170000,"High Salary (&gt;$170K)"
)</f>
        <v>Middle ($90K-$130K)</v>
      </c>
      <c r="R8412" t="str" cm="1">
        <f t="array" ref="R8412">_xlfn.IFS(
G8412&lt;=2,"New Customers (0-2Y)",
G8412&lt;=5,"Growing Customers (3-5Y)",
G8412&lt;=8,"Established Customers (6-8Y)",
G8412&lt;=10,"Loyal Customers (9-10Y)"
)</f>
        <v>Loyal Customers (9-10Y)</v>
      </c>
    </row>
    <row r="8413" spans="1:18" x14ac:dyDescent="0.35">
      <c r="A8413">
        <v>15719479</v>
      </c>
      <c r="B8413" t="s">
        <v>2380</v>
      </c>
      <c r="C8413" t="s">
        <v>26</v>
      </c>
      <c r="D8413" t="s">
        <v>18</v>
      </c>
      <c r="E8413">
        <v>56</v>
      </c>
      <c r="F8413" t="s">
        <v>19</v>
      </c>
      <c r="G8413">
        <v>7</v>
      </c>
      <c r="H8413" s="4">
        <v>0</v>
      </c>
      <c r="I8413" t="s">
        <v>24</v>
      </c>
      <c r="J8413">
        <v>2</v>
      </c>
      <c r="K8413">
        <v>619</v>
      </c>
      <c r="L8413" t="s">
        <v>20</v>
      </c>
      <c r="M8413" t="s">
        <v>21</v>
      </c>
      <c r="N8413" t="s">
        <v>22</v>
      </c>
      <c r="O8413" s="4">
        <v>42442.21</v>
      </c>
      <c r="P8413" t="s">
        <v>28</v>
      </c>
      <c r="Q8413" t="str" cm="1">
        <f t="array" ref="Q8413">_xlfn.IFS(
O8413&lt;50000,"Low Salary (&lt;$50K)",
O8413&lt;90000,"Lower Middle ($50K-$90K)",
O8413&lt;130000,"Middle ($90K-$130K)",
O8413&lt;170000,"Upper Middle ($130K-$170K)",
O8413&gt;=170000,"High Salary (&gt;$170K)"
)</f>
        <v>Low Salary (&lt;$50K)</v>
      </c>
      <c r="R8413" t="str" cm="1">
        <f t="array" ref="R8413">_xlfn.IFS(
G8413&lt;=2,"New Customers (0-2Y)",
G8413&lt;=5,"Growing Customers (3-5Y)",
G8413&lt;=8,"Established Customers (6-8Y)",
G8413&lt;=10,"Loyal Customers (9-10Y)"
)</f>
        <v>Established Customers (6-8Y)</v>
      </c>
    </row>
    <row r="8414" spans="1:18" x14ac:dyDescent="0.35">
      <c r="A8414">
        <v>15575147</v>
      </c>
      <c r="B8414" t="s">
        <v>745</v>
      </c>
      <c r="C8414" t="s">
        <v>17</v>
      </c>
      <c r="D8414" t="s">
        <v>39</v>
      </c>
      <c r="E8414">
        <v>22</v>
      </c>
      <c r="F8414" t="s">
        <v>43</v>
      </c>
      <c r="G8414">
        <v>9</v>
      </c>
      <c r="H8414" s="4">
        <v>99339</v>
      </c>
      <c r="I8414" t="s">
        <v>29</v>
      </c>
      <c r="J8414">
        <v>1</v>
      </c>
      <c r="K8414">
        <v>699</v>
      </c>
      <c r="L8414" t="s">
        <v>35</v>
      </c>
      <c r="M8414" t="s">
        <v>21</v>
      </c>
      <c r="N8414" t="s">
        <v>32</v>
      </c>
      <c r="O8414" s="4">
        <v>68297.61</v>
      </c>
      <c r="P8414" t="s">
        <v>23</v>
      </c>
      <c r="Q8414" t="str" cm="1">
        <f t="array" ref="Q8414">_xlfn.IFS(
O8414&lt;50000,"Low Salary (&lt;$50K)",
O8414&lt;90000,"Lower Middle ($50K-$90K)",
O8414&lt;130000,"Middle ($90K-$130K)",
O8414&lt;170000,"Upper Middle ($130K-$170K)",
O8414&gt;=170000,"High Salary (&gt;$170K)"
)</f>
        <v>Lower Middle ($50K-$90K)</v>
      </c>
      <c r="R8414" t="str" cm="1">
        <f t="array" ref="R8414">_xlfn.IFS(
G8414&lt;=2,"New Customers (0-2Y)",
G8414&lt;=5,"Growing Customers (3-5Y)",
G8414&lt;=8,"Established Customers (6-8Y)",
G8414&lt;=10,"Loyal Customers (9-10Y)"
)</f>
        <v>Loyal Customers (9-10Y)</v>
      </c>
    </row>
    <row r="8415" spans="1:18" x14ac:dyDescent="0.35">
      <c r="A8415">
        <v>15597309</v>
      </c>
      <c r="B8415" t="s">
        <v>2570</v>
      </c>
      <c r="C8415" t="s">
        <v>26</v>
      </c>
      <c r="D8415" t="s">
        <v>39</v>
      </c>
      <c r="E8415">
        <v>36</v>
      </c>
      <c r="F8415" t="s">
        <v>19</v>
      </c>
      <c r="G8415">
        <v>7</v>
      </c>
      <c r="H8415" s="4">
        <v>0</v>
      </c>
      <c r="I8415" t="s">
        <v>24</v>
      </c>
      <c r="J8415">
        <v>2</v>
      </c>
      <c r="K8415">
        <v>749</v>
      </c>
      <c r="L8415" t="s">
        <v>35</v>
      </c>
      <c r="M8415" t="s">
        <v>27</v>
      </c>
      <c r="N8415" t="s">
        <v>32</v>
      </c>
      <c r="O8415" s="4">
        <v>80134.649999999994</v>
      </c>
      <c r="P8415" t="s">
        <v>28</v>
      </c>
      <c r="Q8415" t="str" cm="1">
        <f t="array" ref="Q8415">_xlfn.IFS(
O8415&lt;50000,"Low Salary (&lt;$50K)",
O8415&lt;90000,"Lower Middle ($50K-$90K)",
O8415&lt;130000,"Middle ($90K-$130K)",
O8415&lt;170000,"Upper Middle ($130K-$170K)",
O8415&gt;=170000,"High Salary (&gt;$170K)"
)</f>
        <v>Lower Middle ($50K-$90K)</v>
      </c>
      <c r="R8415" t="str" cm="1">
        <f t="array" ref="R8415">_xlfn.IFS(
G8415&lt;=2,"New Customers (0-2Y)",
G8415&lt;=5,"Growing Customers (3-5Y)",
G8415&lt;=8,"Established Customers (6-8Y)",
G8415&lt;=10,"Loyal Customers (9-10Y)"
)</f>
        <v>Established Customers (6-8Y)</v>
      </c>
    </row>
    <row r="8416" spans="1:18" x14ac:dyDescent="0.35">
      <c r="A8416">
        <v>15648367</v>
      </c>
      <c r="B8416" t="s">
        <v>458</v>
      </c>
      <c r="C8416" t="s">
        <v>42</v>
      </c>
      <c r="D8416" t="s">
        <v>18</v>
      </c>
      <c r="E8416">
        <v>29</v>
      </c>
      <c r="F8416" t="s">
        <v>43</v>
      </c>
      <c r="G8416">
        <v>6</v>
      </c>
      <c r="H8416" s="4">
        <v>74430.100000000006</v>
      </c>
      <c r="I8416" t="s">
        <v>29</v>
      </c>
      <c r="J8416">
        <v>2</v>
      </c>
      <c r="K8416">
        <v>600</v>
      </c>
      <c r="L8416" t="s">
        <v>20</v>
      </c>
      <c r="M8416" t="s">
        <v>21</v>
      </c>
      <c r="N8416" t="s">
        <v>22</v>
      </c>
      <c r="O8416" s="4">
        <v>96051.1</v>
      </c>
      <c r="P8416" t="s">
        <v>28</v>
      </c>
      <c r="Q8416" t="str" cm="1">
        <f t="array" ref="Q8416">_xlfn.IFS(
O8416&lt;50000,"Low Salary (&lt;$50K)",
O8416&lt;90000,"Lower Middle ($50K-$90K)",
O8416&lt;130000,"Middle ($90K-$130K)",
O8416&lt;170000,"Upper Middle ($130K-$170K)",
O8416&gt;=170000,"High Salary (&gt;$170K)"
)</f>
        <v>Middle ($90K-$130K)</v>
      </c>
      <c r="R8416" t="str" cm="1">
        <f t="array" ref="R8416">_xlfn.IFS(
G8416&lt;=2,"New Customers (0-2Y)",
G8416&lt;=5,"Growing Customers (3-5Y)",
G8416&lt;=8,"Established Customers (6-8Y)",
G8416&lt;=10,"Loyal Customers (9-10Y)"
)</f>
        <v>Established Customers (6-8Y)</v>
      </c>
    </row>
    <row r="8417" spans="1:18" x14ac:dyDescent="0.35">
      <c r="A8417">
        <v>15758031</v>
      </c>
      <c r="B8417" t="s">
        <v>491</v>
      </c>
      <c r="C8417" t="s">
        <v>26</v>
      </c>
      <c r="D8417" t="s">
        <v>39</v>
      </c>
      <c r="E8417">
        <v>38</v>
      </c>
      <c r="F8417" t="s">
        <v>19</v>
      </c>
      <c r="G8417">
        <v>3</v>
      </c>
      <c r="H8417" s="4">
        <v>91241.85</v>
      </c>
      <c r="I8417" t="s">
        <v>29</v>
      </c>
      <c r="J8417">
        <v>1</v>
      </c>
      <c r="K8417">
        <v>760</v>
      </c>
      <c r="L8417" t="s">
        <v>35</v>
      </c>
      <c r="M8417" t="s">
        <v>27</v>
      </c>
      <c r="N8417" t="s">
        <v>22</v>
      </c>
      <c r="O8417" s="4">
        <v>80682.350000000006</v>
      </c>
      <c r="P8417" t="s">
        <v>28</v>
      </c>
      <c r="Q8417" t="str" cm="1">
        <f t="array" ref="Q8417">_xlfn.IFS(
O8417&lt;50000,"Low Salary (&lt;$50K)",
O8417&lt;90000,"Lower Middle ($50K-$90K)",
O8417&lt;130000,"Middle ($90K-$130K)",
O8417&lt;170000,"Upper Middle ($130K-$170K)",
O8417&gt;=170000,"High Salary (&gt;$170K)"
)</f>
        <v>Lower Middle ($50K-$90K)</v>
      </c>
      <c r="R8417" t="str" cm="1">
        <f t="array" ref="R8417">_xlfn.IFS(
G8417&lt;=2,"New Customers (0-2Y)",
G8417&lt;=5,"Growing Customers (3-5Y)",
G8417&lt;=8,"Established Customers (6-8Y)",
G8417&lt;=10,"Loyal Customers (9-10Y)"
)</f>
        <v>Growing Customers (3-5Y)</v>
      </c>
    </row>
    <row r="8418" spans="1:18" x14ac:dyDescent="0.35">
      <c r="A8418">
        <v>15751771</v>
      </c>
      <c r="B8418" t="s">
        <v>2356</v>
      </c>
      <c r="C8418" t="s">
        <v>42</v>
      </c>
      <c r="D8418" t="s">
        <v>39</v>
      </c>
      <c r="E8418">
        <v>32</v>
      </c>
      <c r="F8418" t="s">
        <v>19</v>
      </c>
      <c r="G8418">
        <v>2</v>
      </c>
      <c r="H8418" s="4">
        <v>99092.45</v>
      </c>
      <c r="I8418" t="s">
        <v>29</v>
      </c>
      <c r="J8418">
        <v>1</v>
      </c>
      <c r="K8418">
        <v>528</v>
      </c>
      <c r="L8418" t="s">
        <v>31</v>
      </c>
      <c r="M8418" t="s">
        <v>27</v>
      </c>
      <c r="N8418" t="s">
        <v>22</v>
      </c>
      <c r="O8418" s="4">
        <v>111149.98</v>
      </c>
      <c r="P8418" t="s">
        <v>28</v>
      </c>
      <c r="Q8418" t="str" cm="1">
        <f t="array" ref="Q8418">_xlfn.IFS(
O8418&lt;50000,"Low Salary (&lt;$50K)",
O8418&lt;90000,"Lower Middle ($50K-$90K)",
O8418&lt;130000,"Middle ($90K-$130K)",
O8418&lt;170000,"Upper Middle ($130K-$170K)",
O8418&gt;=170000,"High Salary (&gt;$170K)"
)</f>
        <v>Middle ($90K-$130K)</v>
      </c>
      <c r="R8418" t="str" cm="1">
        <f t="array" ref="R8418">_xlfn.IFS(
G8418&lt;=2,"New Customers (0-2Y)",
G8418&lt;=5,"Growing Customers (3-5Y)",
G8418&lt;=8,"Established Customers (6-8Y)",
G8418&lt;=10,"Loyal Customers (9-10Y)"
)</f>
        <v>New Customers (0-2Y)</v>
      </c>
    </row>
    <row r="8419" spans="1:18" x14ac:dyDescent="0.35">
      <c r="A8419">
        <v>15689288</v>
      </c>
      <c r="B8419" t="s">
        <v>1593</v>
      </c>
      <c r="C8419" t="s">
        <v>17</v>
      </c>
      <c r="D8419" t="s">
        <v>18</v>
      </c>
      <c r="E8419">
        <v>26</v>
      </c>
      <c r="F8419" t="s">
        <v>43</v>
      </c>
      <c r="G8419">
        <v>5</v>
      </c>
      <c r="H8419" s="4">
        <v>0</v>
      </c>
      <c r="I8419" t="s">
        <v>24</v>
      </c>
      <c r="J8419">
        <v>2</v>
      </c>
      <c r="K8419">
        <v>630</v>
      </c>
      <c r="L8419" t="s">
        <v>20</v>
      </c>
      <c r="M8419" t="s">
        <v>21</v>
      </c>
      <c r="N8419" t="s">
        <v>32</v>
      </c>
      <c r="O8419" s="4">
        <v>182612.38</v>
      </c>
      <c r="P8419" t="s">
        <v>28</v>
      </c>
      <c r="Q8419" t="str" cm="1">
        <f t="array" ref="Q8419">_xlfn.IFS(
O8419&lt;50000,"Low Salary (&lt;$50K)",
O8419&lt;90000,"Lower Middle ($50K-$90K)",
O8419&lt;130000,"Middle ($90K-$130K)",
O8419&lt;170000,"Upper Middle ($130K-$170K)",
O8419&gt;=170000,"High Salary (&gt;$170K)"
)</f>
        <v>High Salary (&gt;$170K)</v>
      </c>
      <c r="R8419" t="str" cm="1">
        <f t="array" ref="R8419">_xlfn.IFS(
G8419&lt;=2,"New Customers (0-2Y)",
G8419&lt;=5,"Growing Customers (3-5Y)",
G8419&lt;=8,"Established Customers (6-8Y)",
G8419&lt;=10,"Loyal Customers (9-10Y)"
)</f>
        <v>Growing Customers (3-5Y)</v>
      </c>
    </row>
    <row r="8420" spans="1:18" x14ac:dyDescent="0.35">
      <c r="A8420">
        <v>15731026</v>
      </c>
      <c r="B8420" t="s">
        <v>485</v>
      </c>
      <c r="C8420" t="s">
        <v>42</v>
      </c>
      <c r="D8420" t="s">
        <v>18</v>
      </c>
      <c r="E8420">
        <v>39</v>
      </c>
      <c r="F8420" t="s">
        <v>19</v>
      </c>
      <c r="G8420">
        <v>2</v>
      </c>
      <c r="H8420" s="4">
        <v>100062.16</v>
      </c>
      <c r="I8420" t="s">
        <v>33</v>
      </c>
      <c r="J8420">
        <v>2</v>
      </c>
      <c r="K8420">
        <v>683</v>
      </c>
      <c r="L8420" t="s">
        <v>35</v>
      </c>
      <c r="M8420" t="s">
        <v>21</v>
      </c>
      <c r="N8420" t="s">
        <v>32</v>
      </c>
      <c r="O8420" s="4">
        <v>109201.43</v>
      </c>
      <c r="P8420" t="s">
        <v>28</v>
      </c>
      <c r="Q8420" t="str" cm="1">
        <f t="array" ref="Q8420">_xlfn.IFS(
O8420&lt;50000,"Low Salary (&lt;$50K)",
O8420&lt;90000,"Lower Middle ($50K-$90K)",
O8420&lt;130000,"Middle ($90K-$130K)",
O8420&lt;170000,"Upper Middle ($130K-$170K)",
O8420&gt;=170000,"High Salary (&gt;$170K)"
)</f>
        <v>Middle ($90K-$130K)</v>
      </c>
      <c r="R8420" t="str" cm="1">
        <f t="array" ref="R8420">_xlfn.IFS(
G8420&lt;=2,"New Customers (0-2Y)",
G8420&lt;=5,"Growing Customers (3-5Y)",
G8420&lt;=8,"Established Customers (6-8Y)",
G8420&lt;=10,"Loyal Customers (9-10Y)"
)</f>
        <v>New Customers (0-2Y)</v>
      </c>
    </row>
    <row r="8421" spans="1:18" x14ac:dyDescent="0.35">
      <c r="A8421">
        <v>15775809</v>
      </c>
      <c r="B8421" t="s">
        <v>1417</v>
      </c>
      <c r="C8421" t="s">
        <v>42</v>
      </c>
      <c r="D8421" t="s">
        <v>18</v>
      </c>
      <c r="E8421">
        <v>26</v>
      </c>
      <c r="F8421" t="s">
        <v>43</v>
      </c>
      <c r="G8421">
        <v>6</v>
      </c>
      <c r="H8421" s="4">
        <v>98723.67</v>
      </c>
      <c r="I8421" t="s">
        <v>29</v>
      </c>
      <c r="J8421">
        <v>1</v>
      </c>
      <c r="K8421">
        <v>677</v>
      </c>
      <c r="L8421" t="s">
        <v>35</v>
      </c>
      <c r="M8421" t="s">
        <v>27</v>
      </c>
      <c r="N8421" t="s">
        <v>22</v>
      </c>
      <c r="O8421" s="4">
        <v>151146.67000000001</v>
      </c>
      <c r="P8421" t="s">
        <v>28</v>
      </c>
      <c r="Q8421" t="str" cm="1">
        <f t="array" ref="Q8421">_xlfn.IFS(
O8421&lt;50000,"Low Salary (&lt;$50K)",
O8421&lt;90000,"Lower Middle ($50K-$90K)",
O8421&lt;130000,"Middle ($90K-$130K)",
O8421&lt;170000,"Upper Middle ($130K-$170K)",
O8421&gt;=170000,"High Salary (&gt;$170K)"
)</f>
        <v>Upper Middle ($130K-$170K)</v>
      </c>
      <c r="R8421" t="str" cm="1">
        <f t="array" ref="R8421">_xlfn.IFS(
G8421&lt;=2,"New Customers (0-2Y)",
G8421&lt;=5,"Growing Customers (3-5Y)",
G8421&lt;=8,"Established Customers (6-8Y)",
G8421&lt;=10,"Loyal Customers (9-10Y)"
)</f>
        <v>Established Customers (6-8Y)</v>
      </c>
    </row>
    <row r="8422" spans="1:18" x14ac:dyDescent="0.35">
      <c r="A8422">
        <v>15743076</v>
      </c>
      <c r="B8422" t="s">
        <v>382</v>
      </c>
      <c r="C8422" t="s">
        <v>26</v>
      </c>
      <c r="D8422" t="s">
        <v>39</v>
      </c>
      <c r="E8422">
        <v>29</v>
      </c>
      <c r="F8422" t="s">
        <v>43</v>
      </c>
      <c r="G8422">
        <v>9</v>
      </c>
      <c r="H8422" s="4">
        <v>0</v>
      </c>
      <c r="I8422" t="s">
        <v>24</v>
      </c>
      <c r="J8422">
        <v>1</v>
      </c>
      <c r="K8422">
        <v>669</v>
      </c>
      <c r="L8422" t="s">
        <v>35</v>
      </c>
      <c r="M8422" t="s">
        <v>21</v>
      </c>
      <c r="N8422" t="s">
        <v>22</v>
      </c>
      <c r="O8422" s="4">
        <v>93901.61</v>
      </c>
      <c r="P8422" t="s">
        <v>28</v>
      </c>
      <c r="Q8422" t="str" cm="1">
        <f t="array" ref="Q8422">_xlfn.IFS(
O8422&lt;50000,"Low Salary (&lt;$50K)",
O8422&lt;90000,"Lower Middle ($50K-$90K)",
O8422&lt;130000,"Middle ($90K-$130K)",
O8422&lt;170000,"Upper Middle ($130K-$170K)",
O8422&gt;=170000,"High Salary (&gt;$170K)"
)</f>
        <v>Middle ($90K-$130K)</v>
      </c>
      <c r="R8422" t="str" cm="1">
        <f t="array" ref="R8422">_xlfn.IFS(
G8422&lt;=2,"New Customers (0-2Y)",
G8422&lt;=5,"Growing Customers (3-5Y)",
G8422&lt;=8,"Established Customers (6-8Y)",
G8422&lt;=10,"Loyal Customers (9-10Y)"
)</f>
        <v>Loyal Customers (9-10Y)</v>
      </c>
    </row>
    <row r="8423" spans="1:18" x14ac:dyDescent="0.35">
      <c r="A8423">
        <v>15658258</v>
      </c>
      <c r="B8423" t="s">
        <v>2729</v>
      </c>
      <c r="C8423" t="s">
        <v>17</v>
      </c>
      <c r="D8423" t="s">
        <v>39</v>
      </c>
      <c r="E8423">
        <v>43</v>
      </c>
      <c r="F8423" t="s">
        <v>19</v>
      </c>
      <c r="G8423">
        <v>6</v>
      </c>
      <c r="H8423" s="4">
        <v>128760.32000000001</v>
      </c>
      <c r="I8423" t="s">
        <v>33</v>
      </c>
      <c r="J8423">
        <v>1</v>
      </c>
      <c r="K8423">
        <v>693</v>
      </c>
      <c r="L8423" t="s">
        <v>35</v>
      </c>
      <c r="M8423" t="s">
        <v>21</v>
      </c>
      <c r="N8423" t="s">
        <v>32</v>
      </c>
      <c r="O8423" s="4">
        <v>36342.79</v>
      </c>
      <c r="P8423" t="s">
        <v>28</v>
      </c>
      <c r="Q8423" t="str" cm="1">
        <f t="array" ref="Q8423">_xlfn.IFS(
O8423&lt;50000,"Low Salary (&lt;$50K)",
O8423&lt;90000,"Lower Middle ($50K-$90K)",
O8423&lt;130000,"Middle ($90K-$130K)",
O8423&lt;170000,"Upper Middle ($130K-$170K)",
O8423&gt;=170000,"High Salary (&gt;$170K)"
)</f>
        <v>Low Salary (&lt;$50K)</v>
      </c>
      <c r="R8423" t="str" cm="1">
        <f t="array" ref="R8423">_xlfn.IFS(
G8423&lt;=2,"New Customers (0-2Y)",
G8423&lt;=5,"Growing Customers (3-5Y)",
G8423&lt;=8,"Established Customers (6-8Y)",
G8423&lt;=10,"Loyal Customers (9-10Y)"
)</f>
        <v>Established Customers (6-8Y)</v>
      </c>
    </row>
    <row r="8424" spans="1:18" x14ac:dyDescent="0.35">
      <c r="A8424">
        <v>15756321</v>
      </c>
      <c r="B8424" t="s">
        <v>256</v>
      </c>
      <c r="C8424" t="s">
        <v>26</v>
      </c>
      <c r="D8424" t="s">
        <v>18</v>
      </c>
      <c r="E8424">
        <v>52</v>
      </c>
      <c r="F8424" t="s">
        <v>19</v>
      </c>
      <c r="G8424">
        <v>5</v>
      </c>
      <c r="H8424" s="4">
        <v>144772.69</v>
      </c>
      <c r="I8424" t="s">
        <v>33</v>
      </c>
      <c r="J8424">
        <v>1</v>
      </c>
      <c r="K8424">
        <v>612</v>
      </c>
      <c r="L8424" t="s">
        <v>20</v>
      </c>
      <c r="M8424" t="s">
        <v>27</v>
      </c>
      <c r="N8424" t="s">
        <v>32</v>
      </c>
      <c r="O8424" s="4">
        <v>98302.57</v>
      </c>
      <c r="P8424" t="s">
        <v>23</v>
      </c>
      <c r="Q8424" t="str" cm="1">
        <f t="array" ref="Q8424">_xlfn.IFS(
O8424&lt;50000,"Low Salary (&lt;$50K)",
O8424&lt;90000,"Lower Middle ($50K-$90K)",
O8424&lt;130000,"Middle ($90K-$130K)",
O8424&lt;170000,"Upper Middle ($130K-$170K)",
O8424&gt;=170000,"High Salary (&gt;$170K)"
)</f>
        <v>Middle ($90K-$130K)</v>
      </c>
      <c r="R8424" t="str" cm="1">
        <f t="array" ref="R8424">_xlfn.IFS(
G8424&lt;=2,"New Customers (0-2Y)",
G8424&lt;=5,"Growing Customers (3-5Y)",
G8424&lt;=8,"Established Customers (6-8Y)",
G8424&lt;=10,"Loyal Customers (9-10Y)"
)</f>
        <v>Growing Customers (3-5Y)</v>
      </c>
    </row>
    <row r="8425" spans="1:18" x14ac:dyDescent="0.35">
      <c r="A8425">
        <v>15706799</v>
      </c>
      <c r="B8425" t="s">
        <v>2730</v>
      </c>
      <c r="C8425" t="s">
        <v>26</v>
      </c>
      <c r="D8425" t="s">
        <v>39</v>
      </c>
      <c r="E8425">
        <v>44</v>
      </c>
      <c r="F8425" t="s">
        <v>19</v>
      </c>
      <c r="G8425">
        <v>4</v>
      </c>
      <c r="H8425" s="4">
        <v>0</v>
      </c>
      <c r="I8425" t="s">
        <v>24</v>
      </c>
      <c r="J8425">
        <v>1</v>
      </c>
      <c r="K8425">
        <v>719</v>
      </c>
      <c r="L8425" t="s">
        <v>35</v>
      </c>
      <c r="M8425" t="s">
        <v>27</v>
      </c>
      <c r="N8425" t="s">
        <v>32</v>
      </c>
      <c r="O8425" s="4">
        <v>84972.9</v>
      </c>
      <c r="P8425" t="s">
        <v>23</v>
      </c>
      <c r="Q8425" t="str" cm="1">
        <f t="array" ref="Q8425">_xlfn.IFS(
O8425&lt;50000,"Low Salary (&lt;$50K)",
O8425&lt;90000,"Lower Middle ($50K-$90K)",
O8425&lt;130000,"Middle ($90K-$130K)",
O8425&lt;170000,"Upper Middle ($130K-$170K)",
O8425&gt;=170000,"High Salary (&gt;$170K)"
)</f>
        <v>Lower Middle ($50K-$90K)</v>
      </c>
      <c r="R8425" t="str" cm="1">
        <f t="array" ref="R8425">_xlfn.IFS(
G8425&lt;=2,"New Customers (0-2Y)",
G8425&lt;=5,"Growing Customers (3-5Y)",
G8425&lt;=8,"Established Customers (6-8Y)",
G8425&lt;=10,"Loyal Customers (9-10Y)"
)</f>
        <v>Growing Customers (3-5Y)</v>
      </c>
    </row>
    <row r="8426" spans="1:18" x14ac:dyDescent="0.35">
      <c r="A8426">
        <v>15775703</v>
      </c>
      <c r="B8426" t="s">
        <v>458</v>
      </c>
      <c r="C8426" t="s">
        <v>17</v>
      </c>
      <c r="D8426" t="s">
        <v>39</v>
      </c>
      <c r="E8426">
        <v>26</v>
      </c>
      <c r="F8426" t="s">
        <v>43</v>
      </c>
      <c r="G8426">
        <v>2</v>
      </c>
      <c r="H8426" s="4">
        <v>71281.289999999994</v>
      </c>
      <c r="I8426" t="s">
        <v>29</v>
      </c>
      <c r="J8426">
        <v>1</v>
      </c>
      <c r="K8426">
        <v>702</v>
      </c>
      <c r="L8426" t="s">
        <v>35</v>
      </c>
      <c r="M8426" t="s">
        <v>21</v>
      </c>
      <c r="N8426" t="s">
        <v>22</v>
      </c>
      <c r="O8426" s="4">
        <v>108747.12</v>
      </c>
      <c r="P8426" t="s">
        <v>23</v>
      </c>
      <c r="Q8426" t="str" cm="1">
        <f t="array" ref="Q8426">_xlfn.IFS(
O8426&lt;50000,"Low Salary (&lt;$50K)",
O8426&lt;90000,"Lower Middle ($50K-$90K)",
O8426&lt;130000,"Middle ($90K-$130K)",
O8426&lt;170000,"Upper Middle ($130K-$170K)",
O8426&gt;=170000,"High Salary (&gt;$170K)"
)</f>
        <v>Middle ($90K-$130K)</v>
      </c>
      <c r="R8426" t="str" cm="1">
        <f t="array" ref="R8426">_xlfn.IFS(
G8426&lt;=2,"New Customers (0-2Y)",
G8426&lt;=5,"Growing Customers (3-5Y)",
G8426&lt;=8,"Established Customers (6-8Y)",
G8426&lt;=10,"Loyal Customers (9-10Y)"
)</f>
        <v>New Customers (0-2Y)</v>
      </c>
    </row>
    <row r="8427" spans="1:18" x14ac:dyDescent="0.35">
      <c r="A8427">
        <v>15642636</v>
      </c>
      <c r="B8427" t="s">
        <v>2731</v>
      </c>
      <c r="C8427" t="s">
        <v>17</v>
      </c>
      <c r="D8427" t="s">
        <v>39</v>
      </c>
      <c r="E8427">
        <v>29</v>
      </c>
      <c r="F8427" t="s">
        <v>43</v>
      </c>
      <c r="G8427">
        <v>9</v>
      </c>
      <c r="H8427" s="4">
        <v>117035.89</v>
      </c>
      <c r="I8427" t="s">
        <v>33</v>
      </c>
      <c r="J8427">
        <v>1</v>
      </c>
      <c r="K8427">
        <v>755</v>
      </c>
      <c r="L8427" t="s">
        <v>35</v>
      </c>
      <c r="M8427" t="s">
        <v>21</v>
      </c>
      <c r="N8427" t="s">
        <v>22</v>
      </c>
      <c r="O8427" s="4">
        <v>21862.19</v>
      </c>
      <c r="P8427" t="s">
        <v>28</v>
      </c>
      <c r="Q8427" t="str" cm="1">
        <f t="array" ref="Q8427">_xlfn.IFS(
O8427&lt;50000,"Low Salary (&lt;$50K)",
O8427&lt;90000,"Lower Middle ($50K-$90K)",
O8427&lt;130000,"Middle ($90K-$130K)",
O8427&lt;170000,"Upper Middle ($130K-$170K)",
O8427&gt;=170000,"High Salary (&gt;$170K)"
)</f>
        <v>Low Salary (&lt;$50K)</v>
      </c>
      <c r="R8427" t="str" cm="1">
        <f t="array" ref="R8427">_xlfn.IFS(
G8427&lt;=2,"New Customers (0-2Y)",
G8427&lt;=5,"Growing Customers (3-5Y)",
G8427&lt;=8,"Established Customers (6-8Y)",
G8427&lt;=10,"Loyal Customers (9-10Y)"
)</f>
        <v>Loyal Customers (9-10Y)</v>
      </c>
    </row>
    <row r="8428" spans="1:18" x14ac:dyDescent="0.35">
      <c r="A8428">
        <v>15704651</v>
      </c>
      <c r="B8428" t="s">
        <v>2061</v>
      </c>
      <c r="C8428" t="s">
        <v>17</v>
      </c>
      <c r="D8428" t="s">
        <v>39</v>
      </c>
      <c r="E8428">
        <v>26</v>
      </c>
      <c r="F8428" t="s">
        <v>43</v>
      </c>
      <c r="G8428">
        <v>1</v>
      </c>
      <c r="H8428" s="4">
        <v>0</v>
      </c>
      <c r="I8428" t="s">
        <v>24</v>
      </c>
      <c r="J8428">
        <v>2</v>
      </c>
      <c r="K8428">
        <v>514</v>
      </c>
      <c r="L8428" t="s">
        <v>31</v>
      </c>
      <c r="M8428" t="s">
        <v>27</v>
      </c>
      <c r="N8428" t="s">
        <v>32</v>
      </c>
      <c r="O8428" s="4">
        <v>121551.93</v>
      </c>
      <c r="P8428" t="s">
        <v>28</v>
      </c>
      <c r="Q8428" t="str" cm="1">
        <f t="array" ref="Q8428">_xlfn.IFS(
O8428&lt;50000,"Low Salary (&lt;$50K)",
O8428&lt;90000,"Lower Middle ($50K-$90K)",
O8428&lt;130000,"Middle ($90K-$130K)",
O8428&lt;170000,"Upper Middle ($130K-$170K)",
O8428&gt;=170000,"High Salary (&gt;$170K)"
)</f>
        <v>Middle ($90K-$130K)</v>
      </c>
      <c r="R8428" t="str" cm="1">
        <f t="array" ref="R8428">_xlfn.IFS(
G8428&lt;=2,"New Customers (0-2Y)",
G8428&lt;=5,"Growing Customers (3-5Y)",
G8428&lt;=8,"Established Customers (6-8Y)",
G8428&lt;=10,"Loyal Customers (9-10Y)"
)</f>
        <v>New Customers (0-2Y)</v>
      </c>
    </row>
    <row r="8429" spans="1:18" x14ac:dyDescent="0.35">
      <c r="A8429">
        <v>15806771</v>
      </c>
      <c r="B8429" t="s">
        <v>1563</v>
      </c>
      <c r="C8429" t="s">
        <v>17</v>
      </c>
      <c r="D8429" t="s">
        <v>18</v>
      </c>
      <c r="E8429">
        <v>40</v>
      </c>
      <c r="F8429" t="s">
        <v>19</v>
      </c>
      <c r="G8429">
        <v>0</v>
      </c>
      <c r="H8429" s="4">
        <v>3768.69</v>
      </c>
      <c r="I8429" t="s">
        <v>29</v>
      </c>
      <c r="J8429">
        <v>2</v>
      </c>
      <c r="K8429">
        <v>753</v>
      </c>
      <c r="L8429" t="s">
        <v>35</v>
      </c>
      <c r="M8429" t="s">
        <v>21</v>
      </c>
      <c r="N8429" t="s">
        <v>32</v>
      </c>
      <c r="O8429" s="4">
        <v>177065.24</v>
      </c>
      <c r="P8429" t="s">
        <v>23</v>
      </c>
      <c r="Q8429" t="str" cm="1">
        <f t="array" ref="Q8429">_xlfn.IFS(
O8429&lt;50000,"Low Salary (&lt;$50K)",
O8429&lt;90000,"Lower Middle ($50K-$90K)",
O8429&lt;130000,"Middle ($90K-$130K)",
O8429&lt;170000,"Upper Middle ($130K-$170K)",
O8429&gt;=170000,"High Salary (&gt;$170K)"
)</f>
        <v>High Salary (&gt;$170K)</v>
      </c>
      <c r="R8429" t="str" cm="1">
        <f t="array" ref="R8429">_xlfn.IFS(
G8429&lt;=2,"New Customers (0-2Y)",
G8429&lt;=5,"Growing Customers (3-5Y)",
G8429&lt;=8,"Established Customers (6-8Y)",
G8429&lt;=10,"Loyal Customers (9-10Y)"
)</f>
        <v>New Customers (0-2Y)</v>
      </c>
    </row>
    <row r="8430" spans="1:18" x14ac:dyDescent="0.35">
      <c r="A8430">
        <v>15566735</v>
      </c>
      <c r="B8430" t="s">
        <v>501</v>
      </c>
      <c r="C8430" t="s">
        <v>42</v>
      </c>
      <c r="D8430" t="s">
        <v>18</v>
      </c>
      <c r="E8430">
        <v>36</v>
      </c>
      <c r="F8430" t="s">
        <v>19</v>
      </c>
      <c r="G8430">
        <v>2</v>
      </c>
      <c r="H8430" s="4">
        <v>108913.84</v>
      </c>
      <c r="I8430" t="s">
        <v>33</v>
      </c>
      <c r="J8430">
        <v>2</v>
      </c>
      <c r="K8430">
        <v>548</v>
      </c>
      <c r="L8430" t="s">
        <v>31</v>
      </c>
      <c r="M8430" t="s">
        <v>21</v>
      </c>
      <c r="N8430" t="s">
        <v>22</v>
      </c>
      <c r="O8430" s="4">
        <v>140460.01</v>
      </c>
      <c r="P8430" t="s">
        <v>28</v>
      </c>
      <c r="Q8430" t="str" cm="1">
        <f t="array" ref="Q8430">_xlfn.IFS(
O8430&lt;50000,"Low Salary (&lt;$50K)",
O8430&lt;90000,"Lower Middle ($50K-$90K)",
O8430&lt;130000,"Middle ($90K-$130K)",
O8430&lt;170000,"Upper Middle ($130K-$170K)",
O8430&gt;=170000,"High Salary (&gt;$170K)"
)</f>
        <v>Upper Middle ($130K-$170K)</v>
      </c>
      <c r="R8430" t="str" cm="1">
        <f t="array" ref="R8430">_xlfn.IFS(
G8430&lt;=2,"New Customers (0-2Y)",
G8430&lt;=5,"Growing Customers (3-5Y)",
G8430&lt;=8,"Established Customers (6-8Y)",
G8430&lt;=10,"Loyal Customers (9-10Y)"
)</f>
        <v>New Customers (0-2Y)</v>
      </c>
    </row>
    <row r="8431" spans="1:18" x14ac:dyDescent="0.35">
      <c r="A8431">
        <v>15681671</v>
      </c>
      <c r="B8431" t="s">
        <v>1398</v>
      </c>
      <c r="C8431" t="s">
        <v>42</v>
      </c>
      <c r="D8431" t="s">
        <v>39</v>
      </c>
      <c r="E8431">
        <v>28</v>
      </c>
      <c r="F8431" t="s">
        <v>43</v>
      </c>
      <c r="G8431">
        <v>2</v>
      </c>
      <c r="H8431" s="4">
        <v>101100.22</v>
      </c>
      <c r="I8431" t="s">
        <v>33</v>
      </c>
      <c r="J8431">
        <v>2</v>
      </c>
      <c r="K8431">
        <v>850</v>
      </c>
      <c r="L8431" t="s">
        <v>37</v>
      </c>
      <c r="M8431" t="s">
        <v>21</v>
      </c>
      <c r="N8431" t="s">
        <v>22</v>
      </c>
      <c r="O8431" s="4">
        <v>35337.31</v>
      </c>
      <c r="P8431" t="s">
        <v>28</v>
      </c>
      <c r="Q8431" t="str" cm="1">
        <f t="array" ref="Q8431">_xlfn.IFS(
O8431&lt;50000,"Low Salary (&lt;$50K)",
O8431&lt;90000,"Lower Middle ($50K-$90K)",
O8431&lt;130000,"Middle ($90K-$130K)",
O8431&lt;170000,"Upper Middle ($130K-$170K)",
O8431&gt;=170000,"High Salary (&gt;$170K)"
)</f>
        <v>Low Salary (&lt;$50K)</v>
      </c>
      <c r="R8431" t="str" cm="1">
        <f t="array" ref="R8431">_xlfn.IFS(
G8431&lt;=2,"New Customers (0-2Y)",
G8431&lt;=5,"Growing Customers (3-5Y)",
G8431&lt;=8,"Established Customers (6-8Y)",
G8431&lt;=10,"Loyal Customers (9-10Y)"
)</f>
        <v>New Customers (0-2Y)</v>
      </c>
    </row>
    <row r="8432" spans="1:18" x14ac:dyDescent="0.35">
      <c r="A8432">
        <v>15775949</v>
      </c>
      <c r="B8432" t="s">
        <v>87</v>
      </c>
      <c r="C8432" t="s">
        <v>17</v>
      </c>
      <c r="D8432" t="s">
        <v>18</v>
      </c>
      <c r="E8432">
        <v>38</v>
      </c>
      <c r="F8432" t="s">
        <v>19</v>
      </c>
      <c r="G8432">
        <v>7</v>
      </c>
      <c r="H8432" s="4">
        <v>110615.47</v>
      </c>
      <c r="I8432" t="s">
        <v>33</v>
      </c>
      <c r="J8432">
        <v>1</v>
      </c>
      <c r="K8432">
        <v>612</v>
      </c>
      <c r="L8432" t="s">
        <v>20</v>
      </c>
      <c r="M8432" t="s">
        <v>21</v>
      </c>
      <c r="N8432" t="s">
        <v>22</v>
      </c>
      <c r="O8432" s="4">
        <v>193502.93</v>
      </c>
      <c r="P8432" t="s">
        <v>28</v>
      </c>
      <c r="Q8432" t="str" cm="1">
        <f t="array" ref="Q8432">_xlfn.IFS(
O8432&lt;50000,"Low Salary (&lt;$50K)",
O8432&lt;90000,"Lower Middle ($50K-$90K)",
O8432&lt;130000,"Middle ($90K-$130K)",
O8432&lt;170000,"Upper Middle ($130K-$170K)",
O8432&gt;=170000,"High Salary (&gt;$170K)"
)</f>
        <v>High Salary (&gt;$170K)</v>
      </c>
      <c r="R8432" t="str" cm="1">
        <f t="array" ref="R8432">_xlfn.IFS(
G8432&lt;=2,"New Customers (0-2Y)",
G8432&lt;=5,"Growing Customers (3-5Y)",
G8432&lt;=8,"Established Customers (6-8Y)",
G8432&lt;=10,"Loyal Customers (9-10Y)"
)</f>
        <v>Established Customers (6-8Y)</v>
      </c>
    </row>
    <row r="8433" spans="1:18" x14ac:dyDescent="0.35">
      <c r="A8433">
        <v>15586752</v>
      </c>
      <c r="B8433" t="s">
        <v>1259</v>
      </c>
      <c r="C8433" t="s">
        <v>42</v>
      </c>
      <c r="D8433" t="s">
        <v>39</v>
      </c>
      <c r="E8433">
        <v>33</v>
      </c>
      <c r="F8433" t="s">
        <v>19</v>
      </c>
      <c r="G8433">
        <v>8</v>
      </c>
      <c r="H8433" s="4">
        <v>152143.89000000001</v>
      </c>
      <c r="I8433" t="s">
        <v>33</v>
      </c>
      <c r="J8433">
        <v>1</v>
      </c>
      <c r="K8433">
        <v>628</v>
      </c>
      <c r="L8433" t="s">
        <v>20</v>
      </c>
      <c r="M8433" t="s">
        <v>21</v>
      </c>
      <c r="N8433" t="s">
        <v>22</v>
      </c>
      <c r="O8433" s="4">
        <v>32174.03</v>
      </c>
      <c r="P8433" t="s">
        <v>28</v>
      </c>
      <c r="Q8433" t="str" cm="1">
        <f t="array" ref="Q8433">_xlfn.IFS(
O8433&lt;50000,"Low Salary (&lt;$50K)",
O8433&lt;90000,"Lower Middle ($50K-$90K)",
O8433&lt;130000,"Middle ($90K-$130K)",
O8433&lt;170000,"Upper Middle ($130K-$170K)",
O8433&gt;=170000,"High Salary (&gt;$170K)"
)</f>
        <v>Low Salary (&lt;$50K)</v>
      </c>
      <c r="R8433" t="str" cm="1">
        <f t="array" ref="R8433">_xlfn.IFS(
G8433&lt;=2,"New Customers (0-2Y)",
G8433&lt;=5,"Growing Customers (3-5Y)",
G8433&lt;=8,"Established Customers (6-8Y)",
G8433&lt;=10,"Loyal Customers (9-10Y)"
)</f>
        <v>Established Customers (6-8Y)</v>
      </c>
    </row>
    <row r="8434" spans="1:18" x14ac:dyDescent="0.35">
      <c r="A8434">
        <v>15582519</v>
      </c>
      <c r="B8434" t="s">
        <v>342</v>
      </c>
      <c r="C8434" t="s">
        <v>17</v>
      </c>
      <c r="D8434" t="s">
        <v>39</v>
      </c>
      <c r="E8434">
        <v>47</v>
      </c>
      <c r="F8434" t="s">
        <v>19</v>
      </c>
      <c r="G8434">
        <v>6</v>
      </c>
      <c r="H8434" s="4">
        <v>121797.09</v>
      </c>
      <c r="I8434" t="s">
        <v>33</v>
      </c>
      <c r="J8434">
        <v>1</v>
      </c>
      <c r="K8434">
        <v>479</v>
      </c>
      <c r="L8434" t="s">
        <v>44</v>
      </c>
      <c r="M8434" t="s">
        <v>27</v>
      </c>
      <c r="N8434" t="s">
        <v>22</v>
      </c>
      <c r="O8434" s="4">
        <v>5811.9</v>
      </c>
      <c r="P8434" t="s">
        <v>23</v>
      </c>
      <c r="Q8434" t="str" cm="1">
        <f t="array" ref="Q8434">_xlfn.IFS(
O8434&lt;50000,"Low Salary (&lt;$50K)",
O8434&lt;90000,"Lower Middle ($50K-$90K)",
O8434&lt;130000,"Middle ($90K-$130K)",
O8434&lt;170000,"Upper Middle ($130K-$170K)",
O8434&gt;=170000,"High Salary (&gt;$170K)"
)</f>
        <v>Low Salary (&lt;$50K)</v>
      </c>
      <c r="R8434" t="str" cm="1">
        <f t="array" ref="R8434">_xlfn.IFS(
G8434&lt;=2,"New Customers (0-2Y)",
G8434&lt;=5,"Growing Customers (3-5Y)",
G8434&lt;=8,"Established Customers (6-8Y)",
G8434&lt;=10,"Loyal Customers (9-10Y)"
)</f>
        <v>Established Customers (6-8Y)</v>
      </c>
    </row>
    <row r="8435" spans="1:18" x14ac:dyDescent="0.35">
      <c r="A8435">
        <v>15658233</v>
      </c>
      <c r="B8435" t="s">
        <v>786</v>
      </c>
      <c r="C8435" t="s">
        <v>17</v>
      </c>
      <c r="D8435" t="s">
        <v>18</v>
      </c>
      <c r="E8435">
        <v>41</v>
      </c>
      <c r="F8435" t="s">
        <v>19</v>
      </c>
      <c r="G8435">
        <v>5</v>
      </c>
      <c r="H8435" s="4">
        <v>109798.25</v>
      </c>
      <c r="I8435" t="s">
        <v>33</v>
      </c>
      <c r="J8435">
        <v>1</v>
      </c>
      <c r="K8435">
        <v>724</v>
      </c>
      <c r="L8435" t="s">
        <v>35</v>
      </c>
      <c r="M8435" t="s">
        <v>27</v>
      </c>
      <c r="N8435" t="s">
        <v>22</v>
      </c>
      <c r="O8435" s="4">
        <v>149593.60999999999</v>
      </c>
      <c r="P8435" t="s">
        <v>28</v>
      </c>
      <c r="Q8435" t="str" cm="1">
        <f t="array" ref="Q8435">_xlfn.IFS(
O8435&lt;50000,"Low Salary (&lt;$50K)",
O8435&lt;90000,"Lower Middle ($50K-$90K)",
O8435&lt;130000,"Middle ($90K-$130K)",
O8435&lt;170000,"Upper Middle ($130K-$170K)",
O8435&gt;=170000,"High Salary (&gt;$170K)"
)</f>
        <v>Upper Middle ($130K-$170K)</v>
      </c>
      <c r="R8435" t="str" cm="1">
        <f t="array" ref="R8435">_xlfn.IFS(
G8435&lt;=2,"New Customers (0-2Y)",
G8435&lt;=5,"Growing Customers (3-5Y)",
G8435&lt;=8,"Established Customers (6-8Y)",
G8435&lt;=10,"Loyal Customers (9-10Y)"
)</f>
        <v>Growing Customers (3-5Y)</v>
      </c>
    </row>
    <row r="8436" spans="1:18" x14ac:dyDescent="0.35">
      <c r="A8436">
        <v>15755330</v>
      </c>
      <c r="B8436" t="s">
        <v>460</v>
      </c>
      <c r="C8436" t="s">
        <v>42</v>
      </c>
      <c r="D8436" t="s">
        <v>39</v>
      </c>
      <c r="E8436">
        <v>41</v>
      </c>
      <c r="F8436" t="s">
        <v>19</v>
      </c>
      <c r="G8436">
        <v>7</v>
      </c>
      <c r="H8436" s="4">
        <v>122403.24</v>
      </c>
      <c r="I8436" t="s">
        <v>33</v>
      </c>
      <c r="J8436">
        <v>1</v>
      </c>
      <c r="K8436">
        <v>512</v>
      </c>
      <c r="L8436" t="s">
        <v>31</v>
      </c>
      <c r="M8436" t="s">
        <v>27</v>
      </c>
      <c r="N8436" t="s">
        <v>22</v>
      </c>
      <c r="O8436" s="4">
        <v>37439.9</v>
      </c>
      <c r="P8436" t="s">
        <v>23</v>
      </c>
      <c r="Q8436" t="str" cm="1">
        <f t="array" ref="Q8436">_xlfn.IFS(
O8436&lt;50000,"Low Salary (&lt;$50K)",
O8436&lt;90000,"Lower Middle ($50K-$90K)",
O8436&lt;130000,"Middle ($90K-$130K)",
O8436&lt;170000,"Upper Middle ($130K-$170K)",
O8436&gt;=170000,"High Salary (&gt;$170K)"
)</f>
        <v>Low Salary (&lt;$50K)</v>
      </c>
      <c r="R8436" t="str" cm="1">
        <f t="array" ref="R8436">_xlfn.IFS(
G8436&lt;=2,"New Customers (0-2Y)",
G8436&lt;=5,"Growing Customers (3-5Y)",
G8436&lt;=8,"Established Customers (6-8Y)",
G8436&lt;=10,"Loyal Customers (9-10Y)"
)</f>
        <v>Established Customers (6-8Y)</v>
      </c>
    </row>
    <row r="8437" spans="1:18" x14ac:dyDescent="0.35">
      <c r="A8437">
        <v>15605072</v>
      </c>
      <c r="B8437" t="s">
        <v>543</v>
      </c>
      <c r="C8437" t="s">
        <v>17</v>
      </c>
      <c r="D8437" t="s">
        <v>18</v>
      </c>
      <c r="E8437">
        <v>43</v>
      </c>
      <c r="F8437" t="s">
        <v>19</v>
      </c>
      <c r="G8437">
        <v>3</v>
      </c>
      <c r="H8437" s="4">
        <v>145860.98000000001</v>
      </c>
      <c r="I8437" t="s">
        <v>33</v>
      </c>
      <c r="J8437">
        <v>1</v>
      </c>
      <c r="K8437">
        <v>638</v>
      </c>
      <c r="L8437" t="s">
        <v>20</v>
      </c>
      <c r="M8437" t="s">
        <v>21</v>
      </c>
      <c r="N8437" t="s">
        <v>22</v>
      </c>
      <c r="O8437" s="4">
        <v>142763.51</v>
      </c>
      <c r="P8437" t="s">
        <v>23</v>
      </c>
      <c r="Q8437" t="str" cm="1">
        <f t="array" ref="Q8437">_xlfn.IFS(
O8437&lt;50000,"Low Salary (&lt;$50K)",
O8437&lt;90000,"Lower Middle ($50K-$90K)",
O8437&lt;130000,"Middle ($90K-$130K)",
O8437&lt;170000,"Upper Middle ($130K-$170K)",
O8437&gt;=170000,"High Salary (&gt;$170K)"
)</f>
        <v>Upper Middle ($130K-$170K)</v>
      </c>
      <c r="R8437" t="str" cm="1">
        <f t="array" ref="R8437">_xlfn.IFS(
G8437&lt;=2,"New Customers (0-2Y)",
G8437&lt;=5,"Growing Customers (3-5Y)",
G8437&lt;=8,"Established Customers (6-8Y)",
G8437&lt;=10,"Loyal Customers (9-10Y)"
)</f>
        <v>Growing Customers (3-5Y)</v>
      </c>
    </row>
    <row r="8438" spans="1:18" x14ac:dyDescent="0.35">
      <c r="A8438">
        <v>15617538</v>
      </c>
      <c r="B8438" t="s">
        <v>512</v>
      </c>
      <c r="C8438" t="s">
        <v>26</v>
      </c>
      <c r="D8438" t="s">
        <v>39</v>
      </c>
      <c r="E8438">
        <v>40</v>
      </c>
      <c r="F8438" t="s">
        <v>19</v>
      </c>
      <c r="G8438">
        <v>7</v>
      </c>
      <c r="H8438" s="4">
        <v>0</v>
      </c>
      <c r="I8438" t="s">
        <v>24</v>
      </c>
      <c r="J8438">
        <v>2</v>
      </c>
      <c r="K8438">
        <v>834</v>
      </c>
      <c r="L8438" t="s">
        <v>37</v>
      </c>
      <c r="M8438" t="s">
        <v>27</v>
      </c>
      <c r="N8438" t="s">
        <v>32</v>
      </c>
      <c r="O8438" s="4">
        <v>45038.74</v>
      </c>
      <c r="P8438" t="s">
        <v>28</v>
      </c>
      <c r="Q8438" t="str" cm="1">
        <f t="array" ref="Q8438">_xlfn.IFS(
O8438&lt;50000,"Low Salary (&lt;$50K)",
O8438&lt;90000,"Lower Middle ($50K-$90K)",
O8438&lt;130000,"Middle ($90K-$130K)",
O8438&lt;170000,"Upper Middle ($130K-$170K)",
O8438&gt;=170000,"High Salary (&gt;$170K)"
)</f>
        <v>Low Salary (&lt;$50K)</v>
      </c>
      <c r="R8438" t="str" cm="1">
        <f t="array" ref="R8438">_xlfn.IFS(
G8438&lt;=2,"New Customers (0-2Y)",
G8438&lt;=5,"Growing Customers (3-5Y)",
G8438&lt;=8,"Established Customers (6-8Y)",
G8438&lt;=10,"Loyal Customers (9-10Y)"
)</f>
        <v>Established Customers (6-8Y)</v>
      </c>
    </row>
    <row r="8439" spans="1:18" x14ac:dyDescent="0.35">
      <c r="A8439">
        <v>15591428</v>
      </c>
      <c r="B8439" t="s">
        <v>1422</v>
      </c>
      <c r="C8439" t="s">
        <v>17</v>
      </c>
      <c r="D8439" t="s">
        <v>39</v>
      </c>
      <c r="E8439">
        <v>29</v>
      </c>
      <c r="F8439" t="s">
        <v>43</v>
      </c>
      <c r="G8439">
        <v>9</v>
      </c>
      <c r="H8439" s="4">
        <v>0</v>
      </c>
      <c r="I8439" t="s">
        <v>24</v>
      </c>
      <c r="J8439">
        <v>2</v>
      </c>
      <c r="K8439">
        <v>781</v>
      </c>
      <c r="L8439" t="s">
        <v>37</v>
      </c>
      <c r="M8439" t="s">
        <v>27</v>
      </c>
      <c r="N8439" t="s">
        <v>32</v>
      </c>
      <c r="O8439" s="4">
        <v>172097.4</v>
      </c>
      <c r="P8439" t="s">
        <v>28</v>
      </c>
      <c r="Q8439" t="str" cm="1">
        <f t="array" ref="Q8439">_xlfn.IFS(
O8439&lt;50000,"Low Salary (&lt;$50K)",
O8439&lt;90000,"Lower Middle ($50K-$90K)",
O8439&lt;130000,"Middle ($90K-$130K)",
O8439&lt;170000,"Upper Middle ($130K-$170K)",
O8439&gt;=170000,"High Salary (&gt;$170K)"
)</f>
        <v>High Salary (&gt;$170K)</v>
      </c>
      <c r="R8439" t="str" cm="1">
        <f t="array" ref="R8439">_xlfn.IFS(
G8439&lt;=2,"New Customers (0-2Y)",
G8439&lt;=5,"Growing Customers (3-5Y)",
G8439&lt;=8,"Established Customers (6-8Y)",
G8439&lt;=10,"Loyal Customers (9-10Y)"
)</f>
        <v>Loyal Customers (9-10Y)</v>
      </c>
    </row>
    <row r="8440" spans="1:18" x14ac:dyDescent="0.35">
      <c r="A8440">
        <v>15692142</v>
      </c>
      <c r="B8440" t="s">
        <v>2045</v>
      </c>
      <c r="C8440" t="s">
        <v>42</v>
      </c>
      <c r="D8440" t="s">
        <v>18</v>
      </c>
      <c r="E8440">
        <v>48</v>
      </c>
      <c r="F8440" t="s">
        <v>19</v>
      </c>
      <c r="G8440">
        <v>7</v>
      </c>
      <c r="H8440" s="4">
        <v>105086.74</v>
      </c>
      <c r="I8440" t="s">
        <v>33</v>
      </c>
      <c r="J8440">
        <v>1</v>
      </c>
      <c r="K8440">
        <v>707</v>
      </c>
      <c r="L8440" t="s">
        <v>35</v>
      </c>
      <c r="M8440" t="s">
        <v>21</v>
      </c>
      <c r="N8440" t="s">
        <v>22</v>
      </c>
      <c r="O8440" s="4">
        <v>180344.69</v>
      </c>
      <c r="P8440" t="s">
        <v>23</v>
      </c>
      <c r="Q8440" t="str" cm="1">
        <f t="array" ref="Q8440">_xlfn.IFS(
O8440&lt;50000,"Low Salary (&lt;$50K)",
O8440&lt;90000,"Lower Middle ($50K-$90K)",
O8440&lt;130000,"Middle ($90K-$130K)",
O8440&lt;170000,"Upper Middle ($130K-$170K)",
O8440&gt;=170000,"High Salary (&gt;$170K)"
)</f>
        <v>High Salary (&gt;$170K)</v>
      </c>
      <c r="R8440" t="str" cm="1">
        <f t="array" ref="R8440">_xlfn.IFS(
G8440&lt;=2,"New Customers (0-2Y)",
G8440&lt;=5,"Growing Customers (3-5Y)",
G8440&lt;=8,"Established Customers (6-8Y)",
G8440&lt;=10,"Loyal Customers (9-10Y)"
)</f>
        <v>Established Customers (6-8Y)</v>
      </c>
    </row>
    <row r="8441" spans="1:18" x14ac:dyDescent="0.35">
      <c r="A8441">
        <v>15692931</v>
      </c>
      <c r="B8441" t="s">
        <v>769</v>
      </c>
      <c r="C8441" t="s">
        <v>17</v>
      </c>
      <c r="D8441" t="s">
        <v>39</v>
      </c>
      <c r="E8441">
        <v>22</v>
      </c>
      <c r="F8441" t="s">
        <v>43</v>
      </c>
      <c r="G8441">
        <v>2</v>
      </c>
      <c r="H8441" s="4">
        <v>114991.45</v>
      </c>
      <c r="I8441" t="s">
        <v>33</v>
      </c>
      <c r="J8441">
        <v>1</v>
      </c>
      <c r="K8441">
        <v>670</v>
      </c>
      <c r="L8441" t="s">
        <v>35</v>
      </c>
      <c r="M8441" t="s">
        <v>21</v>
      </c>
      <c r="N8441" t="s">
        <v>22</v>
      </c>
      <c r="O8441" s="4">
        <v>37392.559999999998</v>
      </c>
      <c r="P8441" t="s">
        <v>28</v>
      </c>
      <c r="Q8441" t="str" cm="1">
        <f t="array" ref="Q8441">_xlfn.IFS(
O8441&lt;50000,"Low Salary (&lt;$50K)",
O8441&lt;90000,"Lower Middle ($50K-$90K)",
O8441&lt;130000,"Middle ($90K-$130K)",
O8441&lt;170000,"Upper Middle ($130K-$170K)",
O8441&gt;=170000,"High Salary (&gt;$170K)"
)</f>
        <v>Low Salary (&lt;$50K)</v>
      </c>
      <c r="R8441" t="str" cm="1">
        <f t="array" ref="R8441">_xlfn.IFS(
G8441&lt;=2,"New Customers (0-2Y)",
G8441&lt;=5,"Growing Customers (3-5Y)",
G8441&lt;=8,"Established Customers (6-8Y)",
G8441&lt;=10,"Loyal Customers (9-10Y)"
)</f>
        <v>New Customers (0-2Y)</v>
      </c>
    </row>
    <row r="8442" spans="1:18" x14ac:dyDescent="0.35">
      <c r="A8442">
        <v>15781127</v>
      </c>
      <c r="B8442" t="s">
        <v>1056</v>
      </c>
      <c r="C8442" t="s">
        <v>26</v>
      </c>
      <c r="D8442" t="s">
        <v>18</v>
      </c>
      <c r="E8442">
        <v>33</v>
      </c>
      <c r="F8442" t="s">
        <v>19</v>
      </c>
      <c r="G8442">
        <v>8</v>
      </c>
      <c r="H8442" s="4">
        <v>96769.04</v>
      </c>
      <c r="I8442" t="s">
        <v>29</v>
      </c>
      <c r="J8442">
        <v>1</v>
      </c>
      <c r="K8442">
        <v>663</v>
      </c>
      <c r="L8442" t="s">
        <v>35</v>
      </c>
      <c r="M8442" t="s">
        <v>21</v>
      </c>
      <c r="N8442" t="s">
        <v>22</v>
      </c>
      <c r="O8442" s="4">
        <v>36864.050000000003</v>
      </c>
      <c r="P8442" t="s">
        <v>28</v>
      </c>
      <c r="Q8442" t="str" cm="1">
        <f t="array" ref="Q8442">_xlfn.IFS(
O8442&lt;50000,"Low Salary (&lt;$50K)",
O8442&lt;90000,"Lower Middle ($50K-$90K)",
O8442&lt;130000,"Middle ($90K-$130K)",
O8442&lt;170000,"Upper Middle ($130K-$170K)",
O8442&gt;=170000,"High Salary (&gt;$170K)"
)</f>
        <v>Low Salary (&lt;$50K)</v>
      </c>
      <c r="R8442" t="str" cm="1">
        <f t="array" ref="R8442">_xlfn.IFS(
G8442&lt;=2,"New Customers (0-2Y)",
G8442&lt;=5,"Growing Customers (3-5Y)",
G8442&lt;=8,"Established Customers (6-8Y)",
G8442&lt;=10,"Loyal Customers (9-10Y)"
)</f>
        <v>Established Customers (6-8Y)</v>
      </c>
    </row>
    <row r="8443" spans="1:18" x14ac:dyDescent="0.35">
      <c r="A8443">
        <v>15677136</v>
      </c>
      <c r="B8443" t="s">
        <v>1670</v>
      </c>
      <c r="C8443" t="s">
        <v>17</v>
      </c>
      <c r="D8443" t="s">
        <v>18</v>
      </c>
      <c r="E8443">
        <v>23</v>
      </c>
      <c r="F8443" t="s">
        <v>43</v>
      </c>
      <c r="G8443">
        <v>5</v>
      </c>
      <c r="H8443" s="4">
        <v>0</v>
      </c>
      <c r="I8443" t="s">
        <v>24</v>
      </c>
      <c r="J8443">
        <v>2</v>
      </c>
      <c r="K8443">
        <v>624</v>
      </c>
      <c r="L8443" t="s">
        <v>20</v>
      </c>
      <c r="M8443" t="s">
        <v>27</v>
      </c>
      <c r="N8443" t="s">
        <v>32</v>
      </c>
      <c r="O8443" s="4">
        <v>132418.59</v>
      </c>
      <c r="P8443" t="s">
        <v>28</v>
      </c>
      <c r="Q8443" t="str" cm="1">
        <f t="array" ref="Q8443">_xlfn.IFS(
O8443&lt;50000,"Low Salary (&lt;$50K)",
O8443&lt;90000,"Lower Middle ($50K-$90K)",
O8443&lt;130000,"Middle ($90K-$130K)",
O8443&lt;170000,"Upper Middle ($130K-$170K)",
O8443&gt;=170000,"High Salary (&gt;$170K)"
)</f>
        <v>Upper Middle ($130K-$170K)</v>
      </c>
      <c r="R8443" t="str" cm="1">
        <f t="array" ref="R8443">_xlfn.IFS(
G8443&lt;=2,"New Customers (0-2Y)",
G8443&lt;=5,"Growing Customers (3-5Y)",
G8443&lt;=8,"Established Customers (6-8Y)",
G8443&lt;=10,"Loyal Customers (9-10Y)"
)</f>
        <v>Growing Customers (3-5Y)</v>
      </c>
    </row>
    <row r="8444" spans="1:18" x14ac:dyDescent="0.35">
      <c r="A8444">
        <v>15677828</v>
      </c>
      <c r="B8444" t="s">
        <v>2732</v>
      </c>
      <c r="C8444" t="s">
        <v>17</v>
      </c>
      <c r="D8444" t="s">
        <v>18</v>
      </c>
      <c r="E8444">
        <v>34</v>
      </c>
      <c r="F8444" t="s">
        <v>19</v>
      </c>
      <c r="G8444">
        <v>4</v>
      </c>
      <c r="H8444" s="4">
        <v>0</v>
      </c>
      <c r="I8444" t="s">
        <v>24</v>
      </c>
      <c r="J8444">
        <v>2</v>
      </c>
      <c r="K8444">
        <v>598</v>
      </c>
      <c r="L8444" t="s">
        <v>31</v>
      </c>
      <c r="M8444" t="s">
        <v>27</v>
      </c>
      <c r="N8444" t="s">
        <v>32</v>
      </c>
      <c r="O8444" s="4">
        <v>60894.26</v>
      </c>
      <c r="P8444" t="s">
        <v>28</v>
      </c>
      <c r="Q8444" t="str" cm="1">
        <f t="array" ref="Q8444">_xlfn.IFS(
O8444&lt;50000,"Low Salary (&lt;$50K)",
O8444&lt;90000,"Lower Middle ($50K-$90K)",
O8444&lt;130000,"Middle ($90K-$130K)",
O8444&lt;170000,"Upper Middle ($130K-$170K)",
O8444&gt;=170000,"High Salary (&gt;$170K)"
)</f>
        <v>Lower Middle ($50K-$90K)</v>
      </c>
      <c r="R8444" t="str" cm="1">
        <f t="array" ref="R8444">_xlfn.IFS(
G8444&lt;=2,"New Customers (0-2Y)",
G8444&lt;=5,"Growing Customers (3-5Y)",
G8444&lt;=8,"Established Customers (6-8Y)",
G8444&lt;=10,"Loyal Customers (9-10Y)"
)</f>
        <v>Growing Customers (3-5Y)</v>
      </c>
    </row>
    <row r="8445" spans="1:18" x14ac:dyDescent="0.35">
      <c r="A8445">
        <v>15567897</v>
      </c>
      <c r="B8445" t="s">
        <v>290</v>
      </c>
      <c r="C8445" t="s">
        <v>42</v>
      </c>
      <c r="D8445" t="s">
        <v>39</v>
      </c>
      <c r="E8445">
        <v>23</v>
      </c>
      <c r="F8445" t="s">
        <v>43</v>
      </c>
      <c r="G8445">
        <v>5</v>
      </c>
      <c r="H8445" s="4">
        <v>132725.1</v>
      </c>
      <c r="I8445" t="s">
        <v>33</v>
      </c>
      <c r="J8445">
        <v>1</v>
      </c>
      <c r="K8445">
        <v>619</v>
      </c>
      <c r="L8445" t="s">
        <v>20</v>
      </c>
      <c r="M8445" t="s">
        <v>21</v>
      </c>
      <c r="N8445" t="s">
        <v>22</v>
      </c>
      <c r="O8445" s="4">
        <v>143913.32999999999</v>
      </c>
      <c r="P8445" t="s">
        <v>28</v>
      </c>
      <c r="Q8445" t="str" cm="1">
        <f t="array" ref="Q8445">_xlfn.IFS(
O8445&lt;50000,"Low Salary (&lt;$50K)",
O8445&lt;90000,"Lower Middle ($50K-$90K)",
O8445&lt;130000,"Middle ($90K-$130K)",
O8445&lt;170000,"Upper Middle ($130K-$170K)",
O8445&gt;=170000,"High Salary (&gt;$170K)"
)</f>
        <v>Upper Middle ($130K-$170K)</v>
      </c>
      <c r="R8445" t="str" cm="1">
        <f t="array" ref="R8445">_xlfn.IFS(
G8445&lt;=2,"New Customers (0-2Y)",
G8445&lt;=5,"Growing Customers (3-5Y)",
G8445&lt;=8,"Established Customers (6-8Y)",
G8445&lt;=10,"Loyal Customers (9-10Y)"
)</f>
        <v>Growing Customers (3-5Y)</v>
      </c>
    </row>
    <row r="8446" spans="1:18" x14ac:dyDescent="0.35">
      <c r="A8446">
        <v>15793641</v>
      </c>
      <c r="B8446" t="s">
        <v>1553</v>
      </c>
      <c r="C8446" t="s">
        <v>17</v>
      </c>
      <c r="D8446" t="s">
        <v>18</v>
      </c>
      <c r="E8446">
        <v>70</v>
      </c>
      <c r="F8446" t="s">
        <v>2967</v>
      </c>
      <c r="G8446">
        <v>3</v>
      </c>
      <c r="H8446" s="4">
        <v>0</v>
      </c>
      <c r="I8446" t="s">
        <v>24</v>
      </c>
      <c r="J8446">
        <v>2</v>
      </c>
      <c r="K8446">
        <v>792</v>
      </c>
      <c r="L8446" t="s">
        <v>37</v>
      </c>
      <c r="M8446" t="s">
        <v>21</v>
      </c>
      <c r="N8446" t="s">
        <v>22</v>
      </c>
      <c r="O8446" s="4">
        <v>172240.27</v>
      </c>
      <c r="P8446" t="s">
        <v>28</v>
      </c>
      <c r="Q8446" t="str" cm="1">
        <f t="array" ref="Q8446">_xlfn.IFS(
O8446&lt;50000,"Low Salary (&lt;$50K)",
O8446&lt;90000,"Lower Middle ($50K-$90K)",
O8446&lt;130000,"Middle ($90K-$130K)",
O8446&lt;170000,"Upper Middle ($130K-$170K)",
O8446&gt;=170000,"High Salary (&gt;$170K)"
)</f>
        <v>High Salary (&gt;$170K)</v>
      </c>
      <c r="R8446" t="str" cm="1">
        <f t="array" ref="R8446">_xlfn.IFS(
G8446&lt;=2,"New Customers (0-2Y)",
G8446&lt;=5,"Growing Customers (3-5Y)",
G8446&lt;=8,"Established Customers (6-8Y)",
G8446&lt;=10,"Loyal Customers (9-10Y)"
)</f>
        <v>Growing Customers (3-5Y)</v>
      </c>
    </row>
    <row r="8447" spans="1:18" x14ac:dyDescent="0.35">
      <c r="A8447">
        <v>15678333</v>
      </c>
      <c r="B8447" t="s">
        <v>1970</v>
      </c>
      <c r="C8447" t="s">
        <v>17</v>
      </c>
      <c r="D8447" t="s">
        <v>18</v>
      </c>
      <c r="E8447">
        <v>26</v>
      </c>
      <c r="F8447" t="s">
        <v>43</v>
      </c>
      <c r="G8447">
        <v>7</v>
      </c>
      <c r="H8447" s="4">
        <v>0</v>
      </c>
      <c r="I8447" t="s">
        <v>24</v>
      </c>
      <c r="J8447">
        <v>2</v>
      </c>
      <c r="K8447">
        <v>683</v>
      </c>
      <c r="L8447" t="s">
        <v>35</v>
      </c>
      <c r="M8447" t="s">
        <v>21</v>
      </c>
      <c r="N8447" t="s">
        <v>32</v>
      </c>
      <c r="O8447" s="4">
        <v>86619.77</v>
      </c>
      <c r="P8447" t="s">
        <v>28</v>
      </c>
      <c r="Q8447" t="str" cm="1">
        <f t="array" ref="Q8447">_xlfn.IFS(
O8447&lt;50000,"Low Salary (&lt;$50K)",
O8447&lt;90000,"Lower Middle ($50K-$90K)",
O8447&lt;130000,"Middle ($90K-$130K)",
O8447&lt;170000,"Upper Middle ($130K-$170K)",
O8447&gt;=170000,"High Salary (&gt;$170K)"
)</f>
        <v>Lower Middle ($50K-$90K)</v>
      </c>
      <c r="R8447" t="str" cm="1">
        <f t="array" ref="R8447">_xlfn.IFS(
G8447&lt;=2,"New Customers (0-2Y)",
G8447&lt;=5,"Growing Customers (3-5Y)",
G8447&lt;=8,"Established Customers (6-8Y)",
G8447&lt;=10,"Loyal Customers (9-10Y)"
)</f>
        <v>Established Customers (6-8Y)</v>
      </c>
    </row>
    <row r="8448" spans="1:18" x14ac:dyDescent="0.35">
      <c r="A8448">
        <v>15630511</v>
      </c>
      <c r="B8448" t="s">
        <v>2733</v>
      </c>
      <c r="C8448" t="s">
        <v>17</v>
      </c>
      <c r="D8448" t="s">
        <v>18</v>
      </c>
      <c r="E8448">
        <v>33</v>
      </c>
      <c r="F8448" t="s">
        <v>19</v>
      </c>
      <c r="G8448">
        <v>6</v>
      </c>
      <c r="H8448" s="4">
        <v>0</v>
      </c>
      <c r="I8448" t="s">
        <v>24</v>
      </c>
      <c r="J8448">
        <v>2</v>
      </c>
      <c r="K8448">
        <v>691</v>
      </c>
      <c r="L8448" t="s">
        <v>35</v>
      </c>
      <c r="M8448" t="s">
        <v>21</v>
      </c>
      <c r="N8448" t="s">
        <v>32</v>
      </c>
      <c r="O8448" s="4">
        <v>164074.89000000001</v>
      </c>
      <c r="P8448" t="s">
        <v>28</v>
      </c>
      <c r="Q8448" t="str" cm="1">
        <f t="array" ref="Q8448">_xlfn.IFS(
O8448&lt;50000,"Low Salary (&lt;$50K)",
O8448&lt;90000,"Lower Middle ($50K-$90K)",
O8448&lt;130000,"Middle ($90K-$130K)",
O8448&lt;170000,"Upper Middle ($130K-$170K)",
O8448&gt;=170000,"High Salary (&gt;$170K)"
)</f>
        <v>Upper Middle ($130K-$170K)</v>
      </c>
      <c r="R8448" t="str" cm="1">
        <f t="array" ref="R8448">_xlfn.IFS(
G8448&lt;=2,"New Customers (0-2Y)",
G8448&lt;=5,"Growing Customers (3-5Y)",
G8448&lt;=8,"Established Customers (6-8Y)",
G8448&lt;=10,"Loyal Customers (9-10Y)"
)</f>
        <v>Established Customers (6-8Y)</v>
      </c>
    </row>
    <row r="8449" spans="1:18" x14ac:dyDescent="0.35">
      <c r="A8449">
        <v>15792627</v>
      </c>
      <c r="B8449" t="s">
        <v>943</v>
      </c>
      <c r="C8449" t="s">
        <v>26</v>
      </c>
      <c r="D8449" t="s">
        <v>18</v>
      </c>
      <c r="E8449">
        <v>33</v>
      </c>
      <c r="F8449" t="s">
        <v>19</v>
      </c>
      <c r="G8449">
        <v>5</v>
      </c>
      <c r="H8449" s="4">
        <v>84557.82</v>
      </c>
      <c r="I8449" t="s">
        <v>29</v>
      </c>
      <c r="J8449">
        <v>1</v>
      </c>
      <c r="K8449">
        <v>765</v>
      </c>
      <c r="L8449" t="s">
        <v>35</v>
      </c>
      <c r="M8449" t="s">
        <v>21</v>
      </c>
      <c r="N8449" t="s">
        <v>22</v>
      </c>
      <c r="O8449" s="4">
        <v>69039.429999999993</v>
      </c>
      <c r="P8449" t="s">
        <v>28</v>
      </c>
      <c r="Q8449" t="str" cm="1">
        <f t="array" ref="Q8449">_xlfn.IFS(
O8449&lt;50000,"Low Salary (&lt;$50K)",
O8449&lt;90000,"Lower Middle ($50K-$90K)",
O8449&lt;130000,"Middle ($90K-$130K)",
O8449&lt;170000,"Upper Middle ($130K-$170K)",
O8449&gt;=170000,"High Salary (&gt;$170K)"
)</f>
        <v>Lower Middle ($50K-$90K)</v>
      </c>
      <c r="R8449" t="str" cm="1">
        <f t="array" ref="R8449">_xlfn.IFS(
G8449&lt;=2,"New Customers (0-2Y)",
G8449&lt;=5,"Growing Customers (3-5Y)",
G8449&lt;=8,"Established Customers (6-8Y)",
G8449&lt;=10,"Loyal Customers (9-10Y)"
)</f>
        <v>Growing Customers (3-5Y)</v>
      </c>
    </row>
    <row r="8450" spans="1:18" x14ac:dyDescent="0.35">
      <c r="A8450">
        <v>15717191</v>
      </c>
      <c r="B8450" t="s">
        <v>917</v>
      </c>
      <c r="C8450" t="s">
        <v>17</v>
      </c>
      <c r="D8450" t="s">
        <v>39</v>
      </c>
      <c r="E8450">
        <v>49</v>
      </c>
      <c r="F8450" t="s">
        <v>19</v>
      </c>
      <c r="G8450">
        <v>1</v>
      </c>
      <c r="H8450" s="4">
        <v>93817.41</v>
      </c>
      <c r="I8450" t="s">
        <v>29</v>
      </c>
      <c r="J8450">
        <v>2</v>
      </c>
      <c r="K8450">
        <v>508</v>
      </c>
      <c r="L8450" t="s">
        <v>31</v>
      </c>
      <c r="M8450" t="s">
        <v>21</v>
      </c>
      <c r="N8450" t="s">
        <v>22</v>
      </c>
      <c r="O8450" s="4">
        <v>132468.76</v>
      </c>
      <c r="P8450" t="s">
        <v>23</v>
      </c>
      <c r="Q8450" t="str" cm="1">
        <f t="array" ref="Q8450">_xlfn.IFS(
O8450&lt;50000,"Low Salary (&lt;$50K)",
O8450&lt;90000,"Lower Middle ($50K-$90K)",
O8450&lt;130000,"Middle ($90K-$130K)",
O8450&lt;170000,"Upper Middle ($130K-$170K)",
O8450&gt;=170000,"High Salary (&gt;$170K)"
)</f>
        <v>Upper Middle ($130K-$170K)</v>
      </c>
      <c r="R8450" t="str" cm="1">
        <f t="array" ref="R8450">_xlfn.IFS(
G8450&lt;=2,"New Customers (0-2Y)",
G8450&lt;=5,"Growing Customers (3-5Y)",
G8450&lt;=8,"Established Customers (6-8Y)",
G8450&lt;=10,"Loyal Customers (9-10Y)"
)</f>
        <v>New Customers (0-2Y)</v>
      </c>
    </row>
    <row r="8451" spans="1:18" x14ac:dyDescent="0.35">
      <c r="A8451">
        <v>15625716</v>
      </c>
      <c r="B8451" t="s">
        <v>1175</v>
      </c>
      <c r="C8451" t="s">
        <v>17</v>
      </c>
      <c r="D8451" t="s">
        <v>18</v>
      </c>
      <c r="E8451">
        <v>33</v>
      </c>
      <c r="F8451" t="s">
        <v>19</v>
      </c>
      <c r="G8451">
        <v>9</v>
      </c>
      <c r="H8451" s="4">
        <v>113913.53</v>
      </c>
      <c r="I8451" t="s">
        <v>33</v>
      </c>
      <c r="J8451">
        <v>1</v>
      </c>
      <c r="K8451">
        <v>637</v>
      </c>
      <c r="L8451" t="s">
        <v>20</v>
      </c>
      <c r="M8451" t="s">
        <v>27</v>
      </c>
      <c r="N8451" t="s">
        <v>22</v>
      </c>
      <c r="O8451" s="4">
        <v>65316.5</v>
      </c>
      <c r="P8451" t="s">
        <v>28</v>
      </c>
      <c r="Q8451" t="str" cm="1">
        <f t="array" ref="Q8451">_xlfn.IFS(
O8451&lt;50000,"Low Salary (&lt;$50K)",
O8451&lt;90000,"Lower Middle ($50K-$90K)",
O8451&lt;130000,"Middle ($90K-$130K)",
O8451&lt;170000,"Upper Middle ($130K-$170K)",
O8451&gt;=170000,"High Salary (&gt;$170K)"
)</f>
        <v>Lower Middle ($50K-$90K)</v>
      </c>
      <c r="R8451" t="str" cm="1">
        <f t="array" ref="R8451">_xlfn.IFS(
G8451&lt;=2,"New Customers (0-2Y)",
G8451&lt;=5,"Growing Customers (3-5Y)",
G8451&lt;=8,"Established Customers (6-8Y)",
G8451&lt;=10,"Loyal Customers (9-10Y)"
)</f>
        <v>Loyal Customers (9-10Y)</v>
      </c>
    </row>
    <row r="8452" spans="1:18" x14ac:dyDescent="0.35">
      <c r="A8452">
        <v>15710053</v>
      </c>
      <c r="B8452" t="s">
        <v>2734</v>
      </c>
      <c r="C8452" t="s">
        <v>42</v>
      </c>
      <c r="D8452" t="s">
        <v>18</v>
      </c>
      <c r="E8452">
        <v>44</v>
      </c>
      <c r="F8452" t="s">
        <v>19</v>
      </c>
      <c r="G8452">
        <v>5</v>
      </c>
      <c r="H8452" s="4">
        <v>140406.68</v>
      </c>
      <c r="I8452" t="s">
        <v>33</v>
      </c>
      <c r="J8452">
        <v>2</v>
      </c>
      <c r="K8452">
        <v>667</v>
      </c>
      <c r="L8452" t="s">
        <v>35</v>
      </c>
      <c r="M8452" t="s">
        <v>27</v>
      </c>
      <c r="N8452" t="s">
        <v>22</v>
      </c>
      <c r="O8452" s="4">
        <v>57164.19</v>
      </c>
      <c r="P8452" t="s">
        <v>28</v>
      </c>
      <c r="Q8452" t="str" cm="1">
        <f t="array" ref="Q8452">_xlfn.IFS(
O8452&lt;50000,"Low Salary (&lt;$50K)",
O8452&lt;90000,"Lower Middle ($50K-$90K)",
O8452&lt;130000,"Middle ($90K-$130K)",
O8452&lt;170000,"Upper Middle ($130K-$170K)",
O8452&gt;=170000,"High Salary (&gt;$170K)"
)</f>
        <v>Lower Middle ($50K-$90K)</v>
      </c>
      <c r="R8452" t="str" cm="1">
        <f t="array" ref="R8452">_xlfn.IFS(
G8452&lt;=2,"New Customers (0-2Y)",
G8452&lt;=5,"Growing Customers (3-5Y)",
G8452&lt;=8,"Established Customers (6-8Y)",
G8452&lt;=10,"Loyal Customers (9-10Y)"
)</f>
        <v>Growing Customers (3-5Y)</v>
      </c>
    </row>
    <row r="8453" spans="1:18" x14ac:dyDescent="0.35">
      <c r="A8453">
        <v>15580043</v>
      </c>
      <c r="B8453" t="s">
        <v>868</v>
      </c>
      <c r="C8453" t="s">
        <v>26</v>
      </c>
      <c r="D8453" t="s">
        <v>18</v>
      </c>
      <c r="E8453">
        <v>22</v>
      </c>
      <c r="F8453" t="s">
        <v>43</v>
      </c>
      <c r="G8453">
        <v>8</v>
      </c>
      <c r="H8453" s="4">
        <v>105229.34</v>
      </c>
      <c r="I8453" t="s">
        <v>33</v>
      </c>
      <c r="J8453">
        <v>1</v>
      </c>
      <c r="K8453">
        <v>575</v>
      </c>
      <c r="L8453" t="s">
        <v>31</v>
      </c>
      <c r="M8453" t="s">
        <v>21</v>
      </c>
      <c r="N8453" t="s">
        <v>22</v>
      </c>
      <c r="O8453" s="4">
        <v>34397.08</v>
      </c>
      <c r="P8453" t="s">
        <v>28</v>
      </c>
      <c r="Q8453" t="str" cm="1">
        <f t="array" ref="Q8453">_xlfn.IFS(
O8453&lt;50000,"Low Salary (&lt;$50K)",
O8453&lt;90000,"Lower Middle ($50K-$90K)",
O8453&lt;130000,"Middle ($90K-$130K)",
O8453&lt;170000,"Upper Middle ($130K-$170K)",
O8453&gt;=170000,"High Salary (&gt;$170K)"
)</f>
        <v>Low Salary (&lt;$50K)</v>
      </c>
      <c r="R8453" t="str" cm="1">
        <f t="array" ref="R8453">_xlfn.IFS(
G8453&lt;=2,"New Customers (0-2Y)",
G8453&lt;=5,"Growing Customers (3-5Y)",
G8453&lt;=8,"Established Customers (6-8Y)",
G8453&lt;=10,"Loyal Customers (9-10Y)"
)</f>
        <v>Established Customers (6-8Y)</v>
      </c>
    </row>
    <row r="8454" spans="1:18" x14ac:dyDescent="0.35">
      <c r="A8454">
        <v>15601410</v>
      </c>
      <c r="B8454" t="s">
        <v>170</v>
      </c>
      <c r="C8454" t="s">
        <v>26</v>
      </c>
      <c r="D8454" t="s">
        <v>18</v>
      </c>
      <c r="E8454">
        <v>46</v>
      </c>
      <c r="F8454" t="s">
        <v>19</v>
      </c>
      <c r="G8454">
        <v>1</v>
      </c>
      <c r="H8454" s="4">
        <v>0</v>
      </c>
      <c r="I8454" t="s">
        <v>24</v>
      </c>
      <c r="J8454">
        <v>3</v>
      </c>
      <c r="K8454">
        <v>744</v>
      </c>
      <c r="L8454" t="s">
        <v>35</v>
      </c>
      <c r="M8454" t="s">
        <v>21</v>
      </c>
      <c r="N8454" t="s">
        <v>22</v>
      </c>
      <c r="O8454" s="4">
        <v>177431.59</v>
      </c>
      <c r="P8454" t="s">
        <v>23</v>
      </c>
      <c r="Q8454" t="str" cm="1">
        <f t="array" ref="Q8454">_xlfn.IFS(
O8454&lt;50000,"Low Salary (&lt;$50K)",
O8454&lt;90000,"Lower Middle ($50K-$90K)",
O8454&lt;130000,"Middle ($90K-$130K)",
O8454&lt;170000,"Upper Middle ($130K-$170K)",
O8454&gt;=170000,"High Salary (&gt;$170K)"
)</f>
        <v>High Salary (&gt;$170K)</v>
      </c>
      <c r="R8454" t="str" cm="1">
        <f t="array" ref="R8454">_xlfn.IFS(
G8454&lt;=2,"New Customers (0-2Y)",
G8454&lt;=5,"Growing Customers (3-5Y)",
G8454&lt;=8,"Established Customers (6-8Y)",
G8454&lt;=10,"Loyal Customers (9-10Y)"
)</f>
        <v>New Customers (0-2Y)</v>
      </c>
    </row>
    <row r="8455" spans="1:18" x14ac:dyDescent="0.35">
      <c r="A8455">
        <v>15684669</v>
      </c>
      <c r="B8455" t="s">
        <v>1259</v>
      </c>
      <c r="C8455" t="s">
        <v>17</v>
      </c>
      <c r="D8455" t="s">
        <v>18</v>
      </c>
      <c r="E8455">
        <v>41</v>
      </c>
      <c r="F8455" t="s">
        <v>19</v>
      </c>
      <c r="G8455">
        <v>9</v>
      </c>
      <c r="H8455" s="4">
        <v>137891.35</v>
      </c>
      <c r="I8455" t="s">
        <v>33</v>
      </c>
      <c r="J8455">
        <v>1</v>
      </c>
      <c r="K8455">
        <v>567</v>
      </c>
      <c r="L8455" t="s">
        <v>31</v>
      </c>
      <c r="M8455" t="s">
        <v>21</v>
      </c>
      <c r="N8455" t="s">
        <v>32</v>
      </c>
      <c r="O8455" s="4">
        <v>142009.46</v>
      </c>
      <c r="P8455" t="s">
        <v>23</v>
      </c>
      <c r="Q8455" t="str" cm="1">
        <f t="array" ref="Q8455">_xlfn.IFS(
O8455&lt;50000,"Low Salary (&lt;$50K)",
O8455&lt;90000,"Lower Middle ($50K-$90K)",
O8455&lt;130000,"Middle ($90K-$130K)",
O8455&lt;170000,"Upper Middle ($130K-$170K)",
O8455&gt;=170000,"High Salary (&gt;$170K)"
)</f>
        <v>Upper Middle ($130K-$170K)</v>
      </c>
      <c r="R8455" t="str" cm="1">
        <f t="array" ref="R8455">_xlfn.IFS(
G8455&lt;=2,"New Customers (0-2Y)",
G8455&lt;=5,"Growing Customers (3-5Y)",
G8455&lt;=8,"Established Customers (6-8Y)",
G8455&lt;=10,"Loyal Customers (9-10Y)"
)</f>
        <v>Loyal Customers (9-10Y)</v>
      </c>
    </row>
    <row r="8456" spans="1:18" x14ac:dyDescent="0.35">
      <c r="A8456">
        <v>15619083</v>
      </c>
      <c r="B8456" t="s">
        <v>2735</v>
      </c>
      <c r="C8456" t="s">
        <v>17</v>
      </c>
      <c r="D8456" t="s">
        <v>18</v>
      </c>
      <c r="E8456">
        <v>35</v>
      </c>
      <c r="F8456" t="s">
        <v>19</v>
      </c>
      <c r="G8456">
        <v>6</v>
      </c>
      <c r="H8456" s="4">
        <v>0</v>
      </c>
      <c r="I8456" t="s">
        <v>24</v>
      </c>
      <c r="J8456">
        <v>2</v>
      </c>
      <c r="K8456">
        <v>502</v>
      </c>
      <c r="L8456" t="s">
        <v>31</v>
      </c>
      <c r="M8456" t="s">
        <v>21</v>
      </c>
      <c r="N8456" t="s">
        <v>22</v>
      </c>
      <c r="O8456" s="4">
        <v>80618.47</v>
      </c>
      <c r="P8456" t="s">
        <v>28</v>
      </c>
      <c r="Q8456" t="str" cm="1">
        <f t="array" ref="Q8456">_xlfn.IFS(
O8456&lt;50000,"Low Salary (&lt;$50K)",
O8456&lt;90000,"Lower Middle ($50K-$90K)",
O8456&lt;130000,"Middle ($90K-$130K)",
O8456&lt;170000,"Upper Middle ($130K-$170K)",
O8456&gt;=170000,"High Salary (&gt;$170K)"
)</f>
        <v>Lower Middle ($50K-$90K)</v>
      </c>
      <c r="R8456" t="str" cm="1">
        <f t="array" ref="R8456">_xlfn.IFS(
G8456&lt;=2,"New Customers (0-2Y)",
G8456&lt;=5,"Growing Customers (3-5Y)",
G8456&lt;=8,"Established Customers (6-8Y)",
G8456&lt;=10,"Loyal Customers (9-10Y)"
)</f>
        <v>Established Customers (6-8Y)</v>
      </c>
    </row>
    <row r="8457" spans="1:18" x14ac:dyDescent="0.35">
      <c r="A8457">
        <v>15692207</v>
      </c>
      <c r="B8457" t="s">
        <v>2736</v>
      </c>
      <c r="C8457" t="s">
        <v>17</v>
      </c>
      <c r="D8457" t="s">
        <v>18</v>
      </c>
      <c r="E8457">
        <v>53</v>
      </c>
      <c r="F8457" t="s">
        <v>19</v>
      </c>
      <c r="G8457">
        <v>6</v>
      </c>
      <c r="H8457" s="4">
        <v>0</v>
      </c>
      <c r="I8457" t="s">
        <v>24</v>
      </c>
      <c r="J8457">
        <v>2</v>
      </c>
      <c r="K8457">
        <v>609</v>
      </c>
      <c r="L8457" t="s">
        <v>20</v>
      </c>
      <c r="M8457" t="s">
        <v>21</v>
      </c>
      <c r="N8457" t="s">
        <v>22</v>
      </c>
      <c r="O8457" s="4">
        <v>124218.27</v>
      </c>
      <c r="P8457" t="s">
        <v>28</v>
      </c>
      <c r="Q8457" t="str" cm="1">
        <f t="array" ref="Q8457">_xlfn.IFS(
O8457&lt;50000,"Low Salary (&lt;$50K)",
O8457&lt;90000,"Lower Middle ($50K-$90K)",
O8457&lt;130000,"Middle ($90K-$130K)",
O8457&lt;170000,"Upper Middle ($130K-$170K)",
O8457&gt;=170000,"High Salary (&gt;$170K)"
)</f>
        <v>Middle ($90K-$130K)</v>
      </c>
      <c r="R8457" t="str" cm="1">
        <f t="array" ref="R8457">_xlfn.IFS(
G8457&lt;=2,"New Customers (0-2Y)",
G8457&lt;=5,"Growing Customers (3-5Y)",
G8457&lt;=8,"Established Customers (6-8Y)",
G8457&lt;=10,"Loyal Customers (9-10Y)"
)</f>
        <v>Established Customers (6-8Y)</v>
      </c>
    </row>
    <row r="8458" spans="1:18" x14ac:dyDescent="0.35">
      <c r="A8458">
        <v>15730705</v>
      </c>
      <c r="B8458" t="s">
        <v>1413</v>
      </c>
      <c r="C8458" t="s">
        <v>17</v>
      </c>
      <c r="D8458" t="s">
        <v>39</v>
      </c>
      <c r="E8458">
        <v>37</v>
      </c>
      <c r="F8458" t="s">
        <v>19</v>
      </c>
      <c r="G8458">
        <v>9</v>
      </c>
      <c r="H8458" s="4">
        <v>165252.51999999999</v>
      </c>
      <c r="I8458" t="s">
        <v>33</v>
      </c>
      <c r="J8458">
        <v>1</v>
      </c>
      <c r="K8458">
        <v>715</v>
      </c>
      <c r="L8458" t="s">
        <v>35</v>
      </c>
      <c r="M8458" t="s">
        <v>21</v>
      </c>
      <c r="N8458" t="s">
        <v>32</v>
      </c>
      <c r="O8458" s="4">
        <v>85286.3</v>
      </c>
      <c r="P8458" t="s">
        <v>28</v>
      </c>
      <c r="Q8458" t="str" cm="1">
        <f t="array" ref="Q8458">_xlfn.IFS(
O8458&lt;50000,"Low Salary (&lt;$50K)",
O8458&lt;90000,"Lower Middle ($50K-$90K)",
O8458&lt;130000,"Middle ($90K-$130K)",
O8458&lt;170000,"Upper Middle ($130K-$170K)",
O8458&gt;=170000,"High Salary (&gt;$170K)"
)</f>
        <v>Lower Middle ($50K-$90K)</v>
      </c>
      <c r="R8458" t="str" cm="1">
        <f t="array" ref="R8458">_xlfn.IFS(
G8458&lt;=2,"New Customers (0-2Y)",
G8458&lt;=5,"Growing Customers (3-5Y)",
G8458&lt;=8,"Established Customers (6-8Y)",
G8458&lt;=10,"Loyal Customers (9-10Y)"
)</f>
        <v>Loyal Customers (9-10Y)</v>
      </c>
    </row>
    <row r="8459" spans="1:18" x14ac:dyDescent="0.35">
      <c r="A8459">
        <v>15749688</v>
      </c>
      <c r="B8459" t="s">
        <v>473</v>
      </c>
      <c r="C8459" t="s">
        <v>17</v>
      </c>
      <c r="D8459" t="s">
        <v>39</v>
      </c>
      <c r="E8459">
        <v>32</v>
      </c>
      <c r="F8459" t="s">
        <v>19</v>
      </c>
      <c r="G8459">
        <v>8</v>
      </c>
      <c r="H8459" s="4">
        <v>0</v>
      </c>
      <c r="I8459" t="s">
        <v>24</v>
      </c>
      <c r="J8459">
        <v>2</v>
      </c>
      <c r="K8459">
        <v>541</v>
      </c>
      <c r="L8459" t="s">
        <v>31</v>
      </c>
      <c r="M8459" t="s">
        <v>27</v>
      </c>
      <c r="N8459" t="s">
        <v>32</v>
      </c>
      <c r="O8459" s="4">
        <v>40889.14</v>
      </c>
      <c r="P8459" t="s">
        <v>28</v>
      </c>
      <c r="Q8459" t="str" cm="1">
        <f t="array" ref="Q8459">_xlfn.IFS(
O8459&lt;50000,"Low Salary (&lt;$50K)",
O8459&lt;90000,"Lower Middle ($50K-$90K)",
O8459&lt;130000,"Middle ($90K-$130K)",
O8459&lt;170000,"Upper Middle ($130K-$170K)",
O8459&gt;=170000,"High Salary (&gt;$170K)"
)</f>
        <v>Low Salary (&lt;$50K)</v>
      </c>
      <c r="R8459" t="str" cm="1">
        <f t="array" ref="R8459">_xlfn.IFS(
G8459&lt;=2,"New Customers (0-2Y)",
G8459&lt;=5,"Growing Customers (3-5Y)",
G8459&lt;=8,"Established Customers (6-8Y)",
G8459&lt;=10,"Loyal Customers (9-10Y)"
)</f>
        <v>Established Customers (6-8Y)</v>
      </c>
    </row>
    <row r="8460" spans="1:18" x14ac:dyDescent="0.35">
      <c r="A8460">
        <v>15728542</v>
      </c>
      <c r="B8460" t="s">
        <v>967</v>
      </c>
      <c r="C8460" t="s">
        <v>17</v>
      </c>
      <c r="D8460" t="s">
        <v>18</v>
      </c>
      <c r="E8460">
        <v>71</v>
      </c>
      <c r="F8460" t="s">
        <v>2967</v>
      </c>
      <c r="G8460">
        <v>4</v>
      </c>
      <c r="H8460" s="4">
        <v>0</v>
      </c>
      <c r="I8460" t="s">
        <v>24</v>
      </c>
      <c r="J8460">
        <v>2</v>
      </c>
      <c r="K8460">
        <v>850</v>
      </c>
      <c r="L8460" t="s">
        <v>37</v>
      </c>
      <c r="M8460" t="s">
        <v>21</v>
      </c>
      <c r="N8460" t="s">
        <v>22</v>
      </c>
      <c r="O8460" s="4">
        <v>107236.87</v>
      </c>
      <c r="P8460" t="s">
        <v>28</v>
      </c>
      <c r="Q8460" t="str" cm="1">
        <f t="array" ref="Q8460">_xlfn.IFS(
O8460&lt;50000,"Low Salary (&lt;$50K)",
O8460&lt;90000,"Lower Middle ($50K-$90K)",
O8460&lt;130000,"Middle ($90K-$130K)",
O8460&lt;170000,"Upper Middle ($130K-$170K)",
O8460&gt;=170000,"High Salary (&gt;$170K)"
)</f>
        <v>Middle ($90K-$130K)</v>
      </c>
      <c r="R8460" t="str" cm="1">
        <f t="array" ref="R8460">_xlfn.IFS(
G8460&lt;=2,"New Customers (0-2Y)",
G8460&lt;=5,"Growing Customers (3-5Y)",
G8460&lt;=8,"Established Customers (6-8Y)",
G8460&lt;=10,"Loyal Customers (9-10Y)"
)</f>
        <v>Growing Customers (3-5Y)</v>
      </c>
    </row>
    <row r="8461" spans="1:18" x14ac:dyDescent="0.35">
      <c r="A8461">
        <v>15760063</v>
      </c>
      <c r="B8461" t="s">
        <v>1728</v>
      </c>
      <c r="C8461" t="s">
        <v>26</v>
      </c>
      <c r="D8461" t="s">
        <v>39</v>
      </c>
      <c r="E8461">
        <v>23</v>
      </c>
      <c r="F8461" t="s">
        <v>43</v>
      </c>
      <c r="G8461">
        <v>7</v>
      </c>
      <c r="H8461" s="4">
        <v>0</v>
      </c>
      <c r="I8461" t="s">
        <v>24</v>
      </c>
      <c r="J8461">
        <v>2</v>
      </c>
      <c r="K8461">
        <v>595</v>
      </c>
      <c r="L8461" t="s">
        <v>31</v>
      </c>
      <c r="M8461" t="s">
        <v>21</v>
      </c>
      <c r="N8461" t="s">
        <v>22</v>
      </c>
      <c r="O8461" s="4">
        <v>168085.97</v>
      </c>
      <c r="P8461" t="s">
        <v>28</v>
      </c>
      <c r="Q8461" t="str" cm="1">
        <f t="array" ref="Q8461">_xlfn.IFS(
O8461&lt;50000,"Low Salary (&lt;$50K)",
O8461&lt;90000,"Lower Middle ($50K-$90K)",
O8461&lt;130000,"Middle ($90K-$130K)",
O8461&lt;170000,"Upper Middle ($130K-$170K)",
O8461&gt;=170000,"High Salary (&gt;$170K)"
)</f>
        <v>Upper Middle ($130K-$170K)</v>
      </c>
      <c r="R8461" t="str" cm="1">
        <f t="array" ref="R8461">_xlfn.IFS(
G8461&lt;=2,"New Customers (0-2Y)",
G8461&lt;=5,"Growing Customers (3-5Y)",
G8461&lt;=8,"Established Customers (6-8Y)",
G8461&lt;=10,"Loyal Customers (9-10Y)"
)</f>
        <v>Established Customers (6-8Y)</v>
      </c>
    </row>
    <row r="8462" spans="1:18" x14ac:dyDescent="0.35">
      <c r="A8462">
        <v>15658982</v>
      </c>
      <c r="B8462" t="s">
        <v>563</v>
      </c>
      <c r="C8462" t="s">
        <v>42</v>
      </c>
      <c r="D8462" t="s">
        <v>18</v>
      </c>
      <c r="E8462">
        <v>28</v>
      </c>
      <c r="F8462" t="s">
        <v>43</v>
      </c>
      <c r="G8462">
        <v>5</v>
      </c>
      <c r="H8462" s="4">
        <v>122034.4</v>
      </c>
      <c r="I8462" t="s">
        <v>33</v>
      </c>
      <c r="J8462">
        <v>3</v>
      </c>
      <c r="K8462">
        <v>650</v>
      </c>
      <c r="L8462" t="s">
        <v>20</v>
      </c>
      <c r="M8462" t="s">
        <v>27</v>
      </c>
      <c r="N8462" t="s">
        <v>22</v>
      </c>
      <c r="O8462" s="4">
        <v>146663.43</v>
      </c>
      <c r="P8462" t="s">
        <v>23</v>
      </c>
      <c r="Q8462" t="str" cm="1">
        <f t="array" ref="Q8462">_xlfn.IFS(
O8462&lt;50000,"Low Salary (&lt;$50K)",
O8462&lt;90000,"Lower Middle ($50K-$90K)",
O8462&lt;130000,"Middle ($90K-$130K)",
O8462&lt;170000,"Upper Middle ($130K-$170K)",
O8462&gt;=170000,"High Salary (&gt;$170K)"
)</f>
        <v>Upper Middle ($130K-$170K)</v>
      </c>
      <c r="R8462" t="str" cm="1">
        <f t="array" ref="R8462">_xlfn.IFS(
G8462&lt;=2,"New Customers (0-2Y)",
G8462&lt;=5,"Growing Customers (3-5Y)",
G8462&lt;=8,"Established Customers (6-8Y)",
G8462&lt;=10,"Loyal Customers (9-10Y)"
)</f>
        <v>Growing Customers (3-5Y)</v>
      </c>
    </row>
    <row r="8463" spans="1:18" x14ac:dyDescent="0.35">
      <c r="A8463">
        <v>15758769</v>
      </c>
      <c r="B8463" t="s">
        <v>2737</v>
      </c>
      <c r="C8463" t="s">
        <v>17</v>
      </c>
      <c r="D8463" t="s">
        <v>18</v>
      </c>
      <c r="E8463">
        <v>44</v>
      </c>
      <c r="F8463" t="s">
        <v>19</v>
      </c>
      <c r="G8463">
        <v>7</v>
      </c>
      <c r="H8463" s="4">
        <v>0</v>
      </c>
      <c r="I8463" t="s">
        <v>24</v>
      </c>
      <c r="J8463">
        <v>1</v>
      </c>
      <c r="K8463">
        <v>625</v>
      </c>
      <c r="L8463" t="s">
        <v>20</v>
      </c>
      <c r="M8463" t="s">
        <v>21</v>
      </c>
      <c r="N8463" t="s">
        <v>32</v>
      </c>
      <c r="O8463" s="4">
        <v>4791.8</v>
      </c>
      <c r="P8463" t="s">
        <v>28</v>
      </c>
      <c r="Q8463" t="str" cm="1">
        <f t="array" ref="Q8463">_xlfn.IFS(
O8463&lt;50000,"Low Salary (&lt;$50K)",
O8463&lt;90000,"Lower Middle ($50K-$90K)",
O8463&lt;130000,"Middle ($90K-$130K)",
O8463&lt;170000,"Upper Middle ($130K-$170K)",
O8463&gt;=170000,"High Salary (&gt;$170K)"
)</f>
        <v>Low Salary (&lt;$50K)</v>
      </c>
      <c r="R8463" t="str" cm="1">
        <f t="array" ref="R8463">_xlfn.IFS(
G8463&lt;=2,"New Customers (0-2Y)",
G8463&lt;=5,"Growing Customers (3-5Y)",
G8463&lt;=8,"Established Customers (6-8Y)",
G8463&lt;=10,"Loyal Customers (9-10Y)"
)</f>
        <v>Established Customers (6-8Y)</v>
      </c>
    </row>
    <row r="8464" spans="1:18" x14ac:dyDescent="0.35">
      <c r="A8464">
        <v>15778481</v>
      </c>
      <c r="B8464" t="s">
        <v>1739</v>
      </c>
      <c r="C8464" t="s">
        <v>17</v>
      </c>
      <c r="D8464" t="s">
        <v>39</v>
      </c>
      <c r="E8464">
        <v>59</v>
      </c>
      <c r="F8464" t="s">
        <v>19</v>
      </c>
      <c r="G8464">
        <v>1</v>
      </c>
      <c r="H8464" s="4">
        <v>118962.58</v>
      </c>
      <c r="I8464" t="s">
        <v>33</v>
      </c>
      <c r="J8464">
        <v>1</v>
      </c>
      <c r="K8464">
        <v>817</v>
      </c>
      <c r="L8464" t="s">
        <v>37</v>
      </c>
      <c r="M8464" t="s">
        <v>21</v>
      </c>
      <c r="N8464" t="s">
        <v>22</v>
      </c>
      <c r="O8464" s="4">
        <v>120819.58</v>
      </c>
      <c r="P8464" t="s">
        <v>28</v>
      </c>
      <c r="Q8464" t="str" cm="1">
        <f t="array" ref="Q8464">_xlfn.IFS(
O8464&lt;50000,"Low Salary (&lt;$50K)",
O8464&lt;90000,"Lower Middle ($50K-$90K)",
O8464&lt;130000,"Middle ($90K-$130K)",
O8464&lt;170000,"Upper Middle ($130K-$170K)",
O8464&gt;=170000,"High Salary (&gt;$170K)"
)</f>
        <v>Middle ($90K-$130K)</v>
      </c>
      <c r="R8464" t="str" cm="1">
        <f t="array" ref="R8464">_xlfn.IFS(
G8464&lt;=2,"New Customers (0-2Y)",
G8464&lt;=5,"Growing Customers (3-5Y)",
G8464&lt;=8,"Established Customers (6-8Y)",
G8464&lt;=10,"Loyal Customers (9-10Y)"
)</f>
        <v>New Customers (0-2Y)</v>
      </c>
    </row>
    <row r="8465" spans="1:18" x14ac:dyDescent="0.35">
      <c r="A8465">
        <v>15661162</v>
      </c>
      <c r="B8465" t="s">
        <v>999</v>
      </c>
      <c r="C8465" t="s">
        <v>26</v>
      </c>
      <c r="D8465" t="s">
        <v>39</v>
      </c>
      <c r="E8465">
        <v>49</v>
      </c>
      <c r="F8465" t="s">
        <v>19</v>
      </c>
      <c r="G8465">
        <v>2</v>
      </c>
      <c r="H8465" s="4">
        <v>0</v>
      </c>
      <c r="I8465" t="s">
        <v>24</v>
      </c>
      <c r="J8465">
        <v>1</v>
      </c>
      <c r="K8465">
        <v>526</v>
      </c>
      <c r="L8465" t="s">
        <v>31</v>
      </c>
      <c r="M8465" t="s">
        <v>21</v>
      </c>
      <c r="N8465" t="s">
        <v>32</v>
      </c>
      <c r="O8465" s="4">
        <v>114539.67</v>
      </c>
      <c r="P8465" t="s">
        <v>23</v>
      </c>
      <c r="Q8465" t="str" cm="1">
        <f t="array" ref="Q8465">_xlfn.IFS(
O8465&lt;50000,"Low Salary (&lt;$50K)",
O8465&lt;90000,"Lower Middle ($50K-$90K)",
O8465&lt;130000,"Middle ($90K-$130K)",
O8465&lt;170000,"Upper Middle ($130K-$170K)",
O8465&gt;=170000,"High Salary (&gt;$170K)"
)</f>
        <v>Middle ($90K-$130K)</v>
      </c>
      <c r="R8465" t="str" cm="1">
        <f t="array" ref="R8465">_xlfn.IFS(
G8465&lt;=2,"New Customers (0-2Y)",
G8465&lt;=5,"Growing Customers (3-5Y)",
G8465&lt;=8,"Established Customers (6-8Y)",
G8465&lt;=10,"Loyal Customers (9-10Y)"
)</f>
        <v>New Customers (0-2Y)</v>
      </c>
    </row>
    <row r="8466" spans="1:18" x14ac:dyDescent="0.35">
      <c r="A8466">
        <v>15568164</v>
      </c>
      <c r="B8466" t="s">
        <v>2738</v>
      </c>
      <c r="C8466" t="s">
        <v>17</v>
      </c>
      <c r="D8466" t="s">
        <v>18</v>
      </c>
      <c r="E8466">
        <v>34</v>
      </c>
      <c r="F8466" t="s">
        <v>19</v>
      </c>
      <c r="G8466">
        <v>4</v>
      </c>
      <c r="H8466" s="4">
        <v>71379.53</v>
      </c>
      <c r="I8466" t="s">
        <v>29</v>
      </c>
      <c r="J8466">
        <v>2</v>
      </c>
      <c r="K8466">
        <v>850</v>
      </c>
      <c r="L8466" t="s">
        <v>37</v>
      </c>
      <c r="M8466" t="s">
        <v>21</v>
      </c>
      <c r="N8466" t="s">
        <v>22</v>
      </c>
      <c r="O8466" s="4">
        <v>154000.99</v>
      </c>
      <c r="P8466" t="s">
        <v>28</v>
      </c>
      <c r="Q8466" t="str" cm="1">
        <f t="array" ref="Q8466">_xlfn.IFS(
O8466&lt;50000,"Low Salary (&lt;$50K)",
O8466&lt;90000,"Lower Middle ($50K-$90K)",
O8466&lt;130000,"Middle ($90K-$130K)",
O8466&lt;170000,"Upper Middle ($130K-$170K)",
O8466&gt;=170000,"High Salary (&gt;$170K)"
)</f>
        <v>Upper Middle ($130K-$170K)</v>
      </c>
      <c r="R8466" t="str" cm="1">
        <f t="array" ref="R8466">_xlfn.IFS(
G8466&lt;=2,"New Customers (0-2Y)",
G8466&lt;=5,"Growing Customers (3-5Y)",
G8466&lt;=8,"Established Customers (6-8Y)",
G8466&lt;=10,"Loyal Customers (9-10Y)"
)</f>
        <v>Growing Customers (3-5Y)</v>
      </c>
    </row>
    <row r="8467" spans="1:18" x14ac:dyDescent="0.35">
      <c r="A8467">
        <v>15601569</v>
      </c>
      <c r="B8467" t="s">
        <v>828</v>
      </c>
      <c r="C8467" t="s">
        <v>17</v>
      </c>
      <c r="D8467" t="s">
        <v>18</v>
      </c>
      <c r="E8467">
        <v>40</v>
      </c>
      <c r="F8467" t="s">
        <v>19</v>
      </c>
      <c r="G8467">
        <v>2</v>
      </c>
      <c r="H8467" s="4">
        <v>171178.25</v>
      </c>
      <c r="I8467" t="s">
        <v>33</v>
      </c>
      <c r="J8467">
        <v>1</v>
      </c>
      <c r="K8467">
        <v>598</v>
      </c>
      <c r="L8467" t="s">
        <v>31</v>
      </c>
      <c r="M8467" t="s">
        <v>21</v>
      </c>
      <c r="N8467" t="s">
        <v>32</v>
      </c>
      <c r="O8467" s="4">
        <v>137980.57999999999</v>
      </c>
      <c r="P8467" t="s">
        <v>23</v>
      </c>
      <c r="Q8467" t="str" cm="1">
        <f t="array" ref="Q8467">_xlfn.IFS(
O8467&lt;50000,"Low Salary (&lt;$50K)",
O8467&lt;90000,"Lower Middle ($50K-$90K)",
O8467&lt;130000,"Middle ($90K-$130K)",
O8467&lt;170000,"Upper Middle ($130K-$170K)",
O8467&gt;=170000,"High Salary (&gt;$170K)"
)</f>
        <v>Upper Middle ($130K-$170K)</v>
      </c>
      <c r="R8467" t="str" cm="1">
        <f t="array" ref="R8467">_xlfn.IFS(
G8467&lt;=2,"New Customers (0-2Y)",
G8467&lt;=5,"Growing Customers (3-5Y)",
G8467&lt;=8,"Established Customers (6-8Y)",
G8467&lt;=10,"Loyal Customers (9-10Y)"
)</f>
        <v>New Customers (0-2Y)</v>
      </c>
    </row>
    <row r="8468" spans="1:18" x14ac:dyDescent="0.35">
      <c r="A8468">
        <v>15772383</v>
      </c>
      <c r="B8468" t="s">
        <v>289</v>
      </c>
      <c r="C8468" t="s">
        <v>17</v>
      </c>
      <c r="D8468" t="s">
        <v>39</v>
      </c>
      <c r="E8468">
        <v>36</v>
      </c>
      <c r="F8468" t="s">
        <v>19</v>
      </c>
      <c r="G8468">
        <v>9</v>
      </c>
      <c r="H8468" s="4">
        <v>131307.10999999999</v>
      </c>
      <c r="I8468" t="s">
        <v>33</v>
      </c>
      <c r="J8468">
        <v>1</v>
      </c>
      <c r="K8468">
        <v>613</v>
      </c>
      <c r="L8468" t="s">
        <v>20</v>
      </c>
      <c r="M8468" t="s">
        <v>27</v>
      </c>
      <c r="N8468" t="s">
        <v>32</v>
      </c>
      <c r="O8468" s="4">
        <v>83343.73</v>
      </c>
      <c r="P8468" t="s">
        <v>28</v>
      </c>
      <c r="Q8468" t="str" cm="1">
        <f t="array" ref="Q8468">_xlfn.IFS(
O8468&lt;50000,"Low Salary (&lt;$50K)",
O8468&lt;90000,"Lower Middle ($50K-$90K)",
O8468&lt;130000,"Middle ($90K-$130K)",
O8468&lt;170000,"Upper Middle ($130K-$170K)",
O8468&gt;=170000,"High Salary (&gt;$170K)"
)</f>
        <v>Lower Middle ($50K-$90K)</v>
      </c>
      <c r="R8468" t="str" cm="1">
        <f t="array" ref="R8468">_xlfn.IFS(
G8468&lt;=2,"New Customers (0-2Y)",
G8468&lt;=5,"Growing Customers (3-5Y)",
G8468&lt;=8,"Established Customers (6-8Y)",
G8468&lt;=10,"Loyal Customers (9-10Y)"
)</f>
        <v>Loyal Customers (9-10Y)</v>
      </c>
    </row>
    <row r="8469" spans="1:18" x14ac:dyDescent="0.35">
      <c r="A8469">
        <v>15667456</v>
      </c>
      <c r="B8469" t="s">
        <v>415</v>
      </c>
      <c r="C8469" t="s">
        <v>26</v>
      </c>
      <c r="D8469" t="s">
        <v>39</v>
      </c>
      <c r="E8469">
        <v>62</v>
      </c>
      <c r="F8469" t="s">
        <v>2967</v>
      </c>
      <c r="G8469">
        <v>3</v>
      </c>
      <c r="H8469" s="4">
        <v>0</v>
      </c>
      <c r="I8469" t="s">
        <v>24</v>
      </c>
      <c r="J8469">
        <v>2</v>
      </c>
      <c r="K8469">
        <v>709</v>
      </c>
      <c r="L8469" t="s">
        <v>35</v>
      </c>
      <c r="M8469" t="s">
        <v>21</v>
      </c>
      <c r="N8469" t="s">
        <v>22</v>
      </c>
      <c r="O8469" s="4">
        <v>82195.149999999994</v>
      </c>
      <c r="P8469" t="s">
        <v>28</v>
      </c>
      <c r="Q8469" t="str" cm="1">
        <f t="array" ref="Q8469">_xlfn.IFS(
O8469&lt;50000,"Low Salary (&lt;$50K)",
O8469&lt;90000,"Lower Middle ($50K-$90K)",
O8469&lt;130000,"Middle ($90K-$130K)",
O8469&lt;170000,"Upper Middle ($130K-$170K)",
O8469&gt;=170000,"High Salary (&gt;$170K)"
)</f>
        <v>Lower Middle ($50K-$90K)</v>
      </c>
      <c r="R8469" t="str" cm="1">
        <f t="array" ref="R8469">_xlfn.IFS(
G8469&lt;=2,"New Customers (0-2Y)",
G8469&lt;=5,"Growing Customers (3-5Y)",
G8469&lt;=8,"Established Customers (6-8Y)",
G8469&lt;=10,"Loyal Customers (9-10Y)"
)</f>
        <v>Growing Customers (3-5Y)</v>
      </c>
    </row>
    <row r="8470" spans="1:18" x14ac:dyDescent="0.35">
      <c r="A8470">
        <v>15672983</v>
      </c>
      <c r="B8470" t="s">
        <v>2739</v>
      </c>
      <c r="C8470" t="s">
        <v>26</v>
      </c>
      <c r="D8470" t="s">
        <v>18</v>
      </c>
      <c r="E8470">
        <v>27</v>
      </c>
      <c r="F8470" t="s">
        <v>43</v>
      </c>
      <c r="G8470">
        <v>5</v>
      </c>
      <c r="H8470" s="4">
        <v>87099.85</v>
      </c>
      <c r="I8470" t="s">
        <v>29</v>
      </c>
      <c r="J8470">
        <v>2</v>
      </c>
      <c r="K8470">
        <v>678</v>
      </c>
      <c r="L8470" t="s">
        <v>35</v>
      </c>
      <c r="M8470" t="s">
        <v>21</v>
      </c>
      <c r="N8470" t="s">
        <v>32</v>
      </c>
      <c r="O8470" s="4">
        <v>149550.95000000001</v>
      </c>
      <c r="P8470" t="s">
        <v>28</v>
      </c>
      <c r="Q8470" t="str" cm="1">
        <f t="array" ref="Q8470">_xlfn.IFS(
O8470&lt;50000,"Low Salary (&lt;$50K)",
O8470&lt;90000,"Lower Middle ($50K-$90K)",
O8470&lt;130000,"Middle ($90K-$130K)",
O8470&lt;170000,"Upper Middle ($130K-$170K)",
O8470&gt;=170000,"High Salary (&gt;$170K)"
)</f>
        <v>Upper Middle ($130K-$170K)</v>
      </c>
      <c r="R8470" t="str" cm="1">
        <f t="array" ref="R8470">_xlfn.IFS(
G8470&lt;=2,"New Customers (0-2Y)",
G8470&lt;=5,"Growing Customers (3-5Y)",
G8470&lt;=8,"Established Customers (6-8Y)",
G8470&lt;=10,"Loyal Customers (9-10Y)"
)</f>
        <v>Growing Customers (3-5Y)</v>
      </c>
    </row>
    <row r="8471" spans="1:18" x14ac:dyDescent="0.35">
      <c r="A8471">
        <v>15799534</v>
      </c>
      <c r="B8471" t="s">
        <v>2740</v>
      </c>
      <c r="C8471" t="s">
        <v>17</v>
      </c>
      <c r="D8471" t="s">
        <v>39</v>
      </c>
      <c r="E8471">
        <v>71</v>
      </c>
      <c r="F8471" t="s">
        <v>2967</v>
      </c>
      <c r="G8471">
        <v>5</v>
      </c>
      <c r="H8471" s="4">
        <v>183135.39</v>
      </c>
      <c r="I8471" t="s">
        <v>33</v>
      </c>
      <c r="J8471">
        <v>2</v>
      </c>
      <c r="K8471">
        <v>720</v>
      </c>
      <c r="L8471" t="s">
        <v>35</v>
      </c>
      <c r="M8471" t="s">
        <v>21</v>
      </c>
      <c r="N8471" t="s">
        <v>22</v>
      </c>
      <c r="O8471" s="4">
        <v>197688.5</v>
      </c>
      <c r="P8471" t="s">
        <v>28</v>
      </c>
      <c r="Q8471" t="str" cm="1">
        <f t="array" ref="Q8471">_xlfn.IFS(
O8471&lt;50000,"Low Salary (&lt;$50K)",
O8471&lt;90000,"Lower Middle ($50K-$90K)",
O8471&lt;130000,"Middle ($90K-$130K)",
O8471&lt;170000,"Upper Middle ($130K-$170K)",
O8471&gt;=170000,"High Salary (&gt;$170K)"
)</f>
        <v>High Salary (&gt;$170K)</v>
      </c>
      <c r="R8471" t="str" cm="1">
        <f t="array" ref="R8471">_xlfn.IFS(
G8471&lt;=2,"New Customers (0-2Y)",
G8471&lt;=5,"Growing Customers (3-5Y)",
G8471&lt;=8,"Established Customers (6-8Y)",
G8471&lt;=10,"Loyal Customers (9-10Y)"
)</f>
        <v>Growing Customers (3-5Y)</v>
      </c>
    </row>
    <row r="8472" spans="1:18" x14ac:dyDescent="0.35">
      <c r="A8472">
        <v>15582847</v>
      </c>
      <c r="B8472" t="s">
        <v>1977</v>
      </c>
      <c r="C8472" t="s">
        <v>17</v>
      </c>
      <c r="D8472" t="s">
        <v>39</v>
      </c>
      <c r="E8472">
        <v>26</v>
      </c>
      <c r="F8472" t="s">
        <v>43</v>
      </c>
      <c r="G8472">
        <v>0</v>
      </c>
      <c r="H8472" s="4">
        <v>0</v>
      </c>
      <c r="I8472" t="s">
        <v>24</v>
      </c>
      <c r="J8472">
        <v>2</v>
      </c>
      <c r="K8472">
        <v>662</v>
      </c>
      <c r="L8472" t="s">
        <v>35</v>
      </c>
      <c r="M8472" t="s">
        <v>27</v>
      </c>
      <c r="N8472" t="s">
        <v>22</v>
      </c>
      <c r="O8472" s="4">
        <v>72929.960000000006</v>
      </c>
      <c r="P8472" t="s">
        <v>28</v>
      </c>
      <c r="Q8472" t="str" cm="1">
        <f t="array" ref="Q8472">_xlfn.IFS(
O8472&lt;50000,"Low Salary (&lt;$50K)",
O8472&lt;90000,"Lower Middle ($50K-$90K)",
O8472&lt;130000,"Middle ($90K-$130K)",
O8472&lt;170000,"Upper Middle ($130K-$170K)",
O8472&gt;=170000,"High Salary (&gt;$170K)"
)</f>
        <v>Lower Middle ($50K-$90K)</v>
      </c>
      <c r="R8472" t="str" cm="1">
        <f t="array" ref="R8472">_xlfn.IFS(
G8472&lt;=2,"New Customers (0-2Y)",
G8472&lt;=5,"Growing Customers (3-5Y)",
G8472&lt;=8,"Established Customers (6-8Y)",
G8472&lt;=10,"Loyal Customers (9-10Y)"
)</f>
        <v>New Customers (0-2Y)</v>
      </c>
    </row>
    <row r="8473" spans="1:18" x14ac:dyDescent="0.35">
      <c r="A8473">
        <v>15612478</v>
      </c>
      <c r="B8473" t="s">
        <v>1379</v>
      </c>
      <c r="C8473" t="s">
        <v>17</v>
      </c>
      <c r="D8473" t="s">
        <v>39</v>
      </c>
      <c r="E8473">
        <v>51</v>
      </c>
      <c r="F8473" t="s">
        <v>19</v>
      </c>
      <c r="G8473">
        <v>10</v>
      </c>
      <c r="H8473" s="4">
        <v>0</v>
      </c>
      <c r="I8473" t="s">
        <v>24</v>
      </c>
      <c r="J8473">
        <v>3</v>
      </c>
      <c r="K8473">
        <v>525</v>
      </c>
      <c r="L8473" t="s">
        <v>31</v>
      </c>
      <c r="M8473" t="s">
        <v>21</v>
      </c>
      <c r="N8473" t="s">
        <v>32</v>
      </c>
      <c r="O8473" s="4">
        <v>171045.35</v>
      </c>
      <c r="P8473" t="s">
        <v>23</v>
      </c>
      <c r="Q8473" t="str" cm="1">
        <f t="array" ref="Q8473">_xlfn.IFS(
O8473&lt;50000,"Low Salary (&lt;$50K)",
O8473&lt;90000,"Lower Middle ($50K-$90K)",
O8473&lt;130000,"Middle ($90K-$130K)",
O8473&lt;170000,"Upper Middle ($130K-$170K)",
O8473&gt;=170000,"High Salary (&gt;$170K)"
)</f>
        <v>High Salary (&gt;$170K)</v>
      </c>
      <c r="R8473" t="str" cm="1">
        <f t="array" ref="R8473">_xlfn.IFS(
G8473&lt;=2,"New Customers (0-2Y)",
G8473&lt;=5,"Growing Customers (3-5Y)",
G8473&lt;=8,"Established Customers (6-8Y)",
G8473&lt;=10,"Loyal Customers (9-10Y)"
)</f>
        <v>Loyal Customers (9-10Y)</v>
      </c>
    </row>
    <row r="8474" spans="1:18" x14ac:dyDescent="0.35">
      <c r="A8474">
        <v>15709621</v>
      </c>
      <c r="B8474" t="s">
        <v>690</v>
      </c>
      <c r="C8474" t="s">
        <v>17</v>
      </c>
      <c r="D8474" t="s">
        <v>39</v>
      </c>
      <c r="E8474">
        <v>31</v>
      </c>
      <c r="F8474" t="s">
        <v>19</v>
      </c>
      <c r="G8474">
        <v>3</v>
      </c>
      <c r="H8474" s="4">
        <v>0</v>
      </c>
      <c r="I8474" t="s">
        <v>24</v>
      </c>
      <c r="J8474">
        <v>2</v>
      </c>
      <c r="K8474">
        <v>662</v>
      </c>
      <c r="L8474" t="s">
        <v>35</v>
      </c>
      <c r="M8474" t="s">
        <v>27</v>
      </c>
      <c r="N8474" t="s">
        <v>22</v>
      </c>
      <c r="O8474" s="4">
        <v>27731.05</v>
      </c>
      <c r="P8474" t="s">
        <v>28</v>
      </c>
      <c r="Q8474" t="str" cm="1">
        <f t="array" ref="Q8474">_xlfn.IFS(
O8474&lt;50000,"Low Salary (&lt;$50K)",
O8474&lt;90000,"Lower Middle ($50K-$90K)",
O8474&lt;130000,"Middle ($90K-$130K)",
O8474&lt;170000,"Upper Middle ($130K-$170K)",
O8474&gt;=170000,"High Salary (&gt;$170K)"
)</f>
        <v>Low Salary (&lt;$50K)</v>
      </c>
      <c r="R8474" t="str" cm="1">
        <f t="array" ref="R8474">_xlfn.IFS(
G8474&lt;=2,"New Customers (0-2Y)",
G8474&lt;=5,"Growing Customers (3-5Y)",
G8474&lt;=8,"Established Customers (6-8Y)",
G8474&lt;=10,"Loyal Customers (9-10Y)"
)</f>
        <v>Growing Customers (3-5Y)</v>
      </c>
    </row>
    <row r="8475" spans="1:18" x14ac:dyDescent="0.35">
      <c r="A8475">
        <v>15802009</v>
      </c>
      <c r="B8475" t="s">
        <v>603</v>
      </c>
      <c r="C8475" t="s">
        <v>17</v>
      </c>
      <c r="D8475" t="s">
        <v>18</v>
      </c>
      <c r="E8475">
        <v>33</v>
      </c>
      <c r="F8475" t="s">
        <v>19</v>
      </c>
      <c r="G8475">
        <v>6</v>
      </c>
      <c r="H8475" s="4">
        <v>0</v>
      </c>
      <c r="I8475" t="s">
        <v>24</v>
      </c>
      <c r="J8475">
        <v>2</v>
      </c>
      <c r="K8475">
        <v>770</v>
      </c>
      <c r="L8475" t="s">
        <v>35</v>
      </c>
      <c r="M8475" t="s">
        <v>21</v>
      </c>
      <c r="N8475" t="s">
        <v>22</v>
      </c>
      <c r="O8475" s="4">
        <v>126131.9</v>
      </c>
      <c r="P8475" t="s">
        <v>28</v>
      </c>
      <c r="Q8475" t="str" cm="1">
        <f t="array" ref="Q8475">_xlfn.IFS(
O8475&lt;50000,"Low Salary (&lt;$50K)",
O8475&lt;90000,"Lower Middle ($50K-$90K)",
O8475&lt;130000,"Middle ($90K-$130K)",
O8475&lt;170000,"Upper Middle ($130K-$170K)",
O8475&gt;=170000,"High Salary (&gt;$170K)"
)</f>
        <v>Middle ($90K-$130K)</v>
      </c>
      <c r="R8475" t="str" cm="1">
        <f t="array" ref="R8475">_xlfn.IFS(
G8475&lt;=2,"New Customers (0-2Y)",
G8475&lt;=5,"Growing Customers (3-5Y)",
G8475&lt;=8,"Established Customers (6-8Y)",
G8475&lt;=10,"Loyal Customers (9-10Y)"
)</f>
        <v>Established Customers (6-8Y)</v>
      </c>
    </row>
    <row r="8476" spans="1:18" x14ac:dyDescent="0.35">
      <c r="A8476">
        <v>15698816</v>
      </c>
      <c r="B8476" t="s">
        <v>957</v>
      </c>
      <c r="C8476" t="s">
        <v>26</v>
      </c>
      <c r="D8476" t="s">
        <v>18</v>
      </c>
      <c r="E8476">
        <v>33</v>
      </c>
      <c r="F8476" t="s">
        <v>19</v>
      </c>
      <c r="G8476">
        <v>4</v>
      </c>
      <c r="H8476" s="4">
        <v>72535.45</v>
      </c>
      <c r="I8476" t="s">
        <v>29</v>
      </c>
      <c r="J8476">
        <v>1</v>
      </c>
      <c r="K8476">
        <v>721</v>
      </c>
      <c r="L8476" t="s">
        <v>35</v>
      </c>
      <c r="M8476" t="s">
        <v>21</v>
      </c>
      <c r="N8476" t="s">
        <v>22</v>
      </c>
      <c r="O8476" s="4">
        <v>103931.49</v>
      </c>
      <c r="P8476" t="s">
        <v>28</v>
      </c>
      <c r="Q8476" t="str" cm="1">
        <f t="array" ref="Q8476">_xlfn.IFS(
O8476&lt;50000,"Low Salary (&lt;$50K)",
O8476&lt;90000,"Lower Middle ($50K-$90K)",
O8476&lt;130000,"Middle ($90K-$130K)",
O8476&lt;170000,"Upper Middle ($130K-$170K)",
O8476&gt;=170000,"High Salary (&gt;$170K)"
)</f>
        <v>Middle ($90K-$130K)</v>
      </c>
      <c r="R8476" t="str" cm="1">
        <f t="array" ref="R8476">_xlfn.IFS(
G8476&lt;=2,"New Customers (0-2Y)",
G8476&lt;=5,"Growing Customers (3-5Y)",
G8476&lt;=8,"Established Customers (6-8Y)",
G8476&lt;=10,"Loyal Customers (9-10Y)"
)</f>
        <v>Growing Customers (3-5Y)</v>
      </c>
    </row>
    <row r="8477" spans="1:18" x14ac:dyDescent="0.35">
      <c r="A8477">
        <v>15574830</v>
      </c>
      <c r="B8477" t="s">
        <v>2741</v>
      </c>
      <c r="C8477" t="s">
        <v>42</v>
      </c>
      <c r="D8477" t="s">
        <v>39</v>
      </c>
      <c r="E8477">
        <v>58</v>
      </c>
      <c r="F8477" t="s">
        <v>19</v>
      </c>
      <c r="G8477">
        <v>2</v>
      </c>
      <c r="H8477" s="4">
        <v>128137.42</v>
      </c>
      <c r="I8477" t="s">
        <v>33</v>
      </c>
      <c r="J8477">
        <v>2</v>
      </c>
      <c r="K8477">
        <v>633</v>
      </c>
      <c r="L8477" t="s">
        <v>20</v>
      </c>
      <c r="M8477" t="s">
        <v>21</v>
      </c>
      <c r="N8477" t="s">
        <v>32</v>
      </c>
      <c r="O8477" s="4">
        <v>147635.32999999999</v>
      </c>
      <c r="P8477" t="s">
        <v>23</v>
      </c>
      <c r="Q8477" t="str" cm="1">
        <f t="array" ref="Q8477">_xlfn.IFS(
O8477&lt;50000,"Low Salary (&lt;$50K)",
O8477&lt;90000,"Lower Middle ($50K-$90K)",
O8477&lt;130000,"Middle ($90K-$130K)",
O8477&lt;170000,"Upper Middle ($130K-$170K)",
O8477&gt;=170000,"High Salary (&gt;$170K)"
)</f>
        <v>Upper Middle ($130K-$170K)</v>
      </c>
      <c r="R8477" t="str" cm="1">
        <f t="array" ref="R8477">_xlfn.IFS(
G8477&lt;=2,"New Customers (0-2Y)",
G8477&lt;=5,"Growing Customers (3-5Y)",
G8477&lt;=8,"Established Customers (6-8Y)",
G8477&lt;=10,"Loyal Customers (9-10Y)"
)</f>
        <v>New Customers (0-2Y)</v>
      </c>
    </row>
    <row r="8478" spans="1:18" x14ac:dyDescent="0.35">
      <c r="A8478">
        <v>15603082</v>
      </c>
      <c r="B8478" t="s">
        <v>1882</v>
      </c>
      <c r="C8478" t="s">
        <v>17</v>
      </c>
      <c r="D8478" t="s">
        <v>39</v>
      </c>
      <c r="E8478">
        <v>51</v>
      </c>
      <c r="F8478" t="s">
        <v>19</v>
      </c>
      <c r="G8478">
        <v>9</v>
      </c>
      <c r="H8478" s="4">
        <v>0</v>
      </c>
      <c r="I8478" t="s">
        <v>24</v>
      </c>
      <c r="J8478">
        <v>2</v>
      </c>
      <c r="K8478">
        <v>701</v>
      </c>
      <c r="L8478" t="s">
        <v>35</v>
      </c>
      <c r="M8478" t="s">
        <v>27</v>
      </c>
      <c r="N8478" t="s">
        <v>32</v>
      </c>
      <c r="O8478" s="4">
        <v>61961.57</v>
      </c>
      <c r="P8478" t="s">
        <v>28</v>
      </c>
      <c r="Q8478" t="str" cm="1">
        <f t="array" ref="Q8478">_xlfn.IFS(
O8478&lt;50000,"Low Salary (&lt;$50K)",
O8478&lt;90000,"Lower Middle ($50K-$90K)",
O8478&lt;130000,"Middle ($90K-$130K)",
O8478&lt;170000,"Upper Middle ($130K-$170K)",
O8478&gt;=170000,"High Salary (&gt;$170K)"
)</f>
        <v>Lower Middle ($50K-$90K)</v>
      </c>
      <c r="R8478" t="str" cm="1">
        <f t="array" ref="R8478">_xlfn.IFS(
G8478&lt;=2,"New Customers (0-2Y)",
G8478&lt;=5,"Growing Customers (3-5Y)",
G8478&lt;=8,"Established Customers (6-8Y)",
G8478&lt;=10,"Loyal Customers (9-10Y)"
)</f>
        <v>Loyal Customers (9-10Y)</v>
      </c>
    </row>
    <row r="8479" spans="1:18" x14ac:dyDescent="0.35">
      <c r="A8479">
        <v>15685947</v>
      </c>
      <c r="B8479" t="s">
        <v>54</v>
      </c>
      <c r="C8479" t="s">
        <v>42</v>
      </c>
      <c r="D8479" t="s">
        <v>39</v>
      </c>
      <c r="E8479">
        <v>42</v>
      </c>
      <c r="F8479" t="s">
        <v>19</v>
      </c>
      <c r="G8479">
        <v>0</v>
      </c>
      <c r="H8479" s="4">
        <v>115915.53</v>
      </c>
      <c r="I8479" t="s">
        <v>33</v>
      </c>
      <c r="J8479">
        <v>2</v>
      </c>
      <c r="K8479">
        <v>556</v>
      </c>
      <c r="L8479" t="s">
        <v>31</v>
      </c>
      <c r="M8479" t="s">
        <v>27</v>
      </c>
      <c r="N8479" t="s">
        <v>22</v>
      </c>
      <c r="O8479" s="4">
        <v>125435.47</v>
      </c>
      <c r="P8479" t="s">
        <v>23</v>
      </c>
      <c r="Q8479" t="str" cm="1">
        <f t="array" ref="Q8479">_xlfn.IFS(
O8479&lt;50000,"Low Salary (&lt;$50K)",
O8479&lt;90000,"Lower Middle ($50K-$90K)",
O8479&lt;130000,"Middle ($90K-$130K)",
O8479&lt;170000,"Upper Middle ($130K-$170K)",
O8479&gt;=170000,"High Salary (&gt;$170K)"
)</f>
        <v>Middle ($90K-$130K)</v>
      </c>
      <c r="R8479" t="str" cm="1">
        <f t="array" ref="R8479">_xlfn.IFS(
G8479&lt;=2,"New Customers (0-2Y)",
G8479&lt;=5,"Growing Customers (3-5Y)",
G8479&lt;=8,"Established Customers (6-8Y)",
G8479&lt;=10,"Loyal Customers (9-10Y)"
)</f>
        <v>New Customers (0-2Y)</v>
      </c>
    </row>
    <row r="8480" spans="1:18" x14ac:dyDescent="0.35">
      <c r="A8480">
        <v>15643048</v>
      </c>
      <c r="B8480" t="s">
        <v>2742</v>
      </c>
      <c r="C8480" t="s">
        <v>17</v>
      </c>
      <c r="D8480" t="s">
        <v>39</v>
      </c>
      <c r="E8480">
        <v>66</v>
      </c>
      <c r="F8480" t="s">
        <v>2967</v>
      </c>
      <c r="G8480">
        <v>0</v>
      </c>
      <c r="H8480" s="4">
        <v>0</v>
      </c>
      <c r="I8480" t="s">
        <v>24</v>
      </c>
      <c r="J8480">
        <v>2</v>
      </c>
      <c r="K8480">
        <v>639</v>
      </c>
      <c r="L8480" t="s">
        <v>20</v>
      </c>
      <c r="M8480" t="s">
        <v>27</v>
      </c>
      <c r="N8480" t="s">
        <v>22</v>
      </c>
      <c r="O8480" s="4">
        <v>42240.54</v>
      </c>
      <c r="P8480" t="s">
        <v>28</v>
      </c>
      <c r="Q8480" t="str" cm="1">
        <f t="array" ref="Q8480">_xlfn.IFS(
O8480&lt;50000,"Low Salary (&lt;$50K)",
O8480&lt;90000,"Lower Middle ($50K-$90K)",
O8480&lt;130000,"Middle ($90K-$130K)",
O8480&lt;170000,"Upper Middle ($130K-$170K)",
O8480&gt;=170000,"High Salary (&gt;$170K)"
)</f>
        <v>Low Salary (&lt;$50K)</v>
      </c>
      <c r="R8480" t="str" cm="1">
        <f t="array" ref="R8480">_xlfn.IFS(
G8480&lt;=2,"New Customers (0-2Y)",
G8480&lt;=5,"Growing Customers (3-5Y)",
G8480&lt;=8,"Established Customers (6-8Y)",
G8480&lt;=10,"Loyal Customers (9-10Y)"
)</f>
        <v>New Customers (0-2Y)</v>
      </c>
    </row>
    <row r="8481" spans="1:18" x14ac:dyDescent="0.35">
      <c r="A8481">
        <v>15807568</v>
      </c>
      <c r="B8481" t="s">
        <v>715</v>
      </c>
      <c r="C8481" t="s">
        <v>17</v>
      </c>
      <c r="D8481" t="s">
        <v>39</v>
      </c>
      <c r="E8481">
        <v>50</v>
      </c>
      <c r="F8481" t="s">
        <v>19</v>
      </c>
      <c r="G8481">
        <v>2</v>
      </c>
      <c r="H8481" s="4">
        <v>0</v>
      </c>
      <c r="I8481" t="s">
        <v>24</v>
      </c>
      <c r="J8481">
        <v>2</v>
      </c>
      <c r="K8481">
        <v>632</v>
      </c>
      <c r="L8481" t="s">
        <v>20</v>
      </c>
      <c r="M8481" t="s">
        <v>27</v>
      </c>
      <c r="N8481" t="s">
        <v>32</v>
      </c>
      <c r="O8481" s="4">
        <v>57942.879999999997</v>
      </c>
      <c r="P8481" t="s">
        <v>28</v>
      </c>
      <c r="Q8481" t="str" cm="1">
        <f t="array" ref="Q8481">_xlfn.IFS(
O8481&lt;50000,"Low Salary (&lt;$50K)",
O8481&lt;90000,"Lower Middle ($50K-$90K)",
O8481&lt;130000,"Middle ($90K-$130K)",
O8481&lt;170000,"Upper Middle ($130K-$170K)",
O8481&gt;=170000,"High Salary (&gt;$170K)"
)</f>
        <v>Lower Middle ($50K-$90K)</v>
      </c>
      <c r="R8481" t="str" cm="1">
        <f t="array" ref="R8481">_xlfn.IFS(
G8481&lt;=2,"New Customers (0-2Y)",
G8481&lt;=5,"Growing Customers (3-5Y)",
G8481&lt;=8,"Established Customers (6-8Y)",
G8481&lt;=10,"Loyal Customers (9-10Y)"
)</f>
        <v>New Customers (0-2Y)</v>
      </c>
    </row>
    <row r="8482" spans="1:18" x14ac:dyDescent="0.35">
      <c r="A8482">
        <v>15597591</v>
      </c>
      <c r="B8482" t="s">
        <v>324</v>
      </c>
      <c r="C8482" t="s">
        <v>17</v>
      </c>
      <c r="D8482" t="s">
        <v>39</v>
      </c>
      <c r="E8482">
        <v>29</v>
      </c>
      <c r="F8482" t="s">
        <v>43</v>
      </c>
      <c r="G8482">
        <v>5</v>
      </c>
      <c r="H8482" s="4">
        <v>107000.49</v>
      </c>
      <c r="I8482" t="s">
        <v>33</v>
      </c>
      <c r="J8482">
        <v>1</v>
      </c>
      <c r="K8482">
        <v>456</v>
      </c>
      <c r="L8482" t="s">
        <v>44</v>
      </c>
      <c r="M8482" t="s">
        <v>21</v>
      </c>
      <c r="N8482" t="s">
        <v>22</v>
      </c>
      <c r="O8482" s="4">
        <v>153419.62</v>
      </c>
      <c r="P8482" t="s">
        <v>28</v>
      </c>
      <c r="Q8482" t="str" cm="1">
        <f t="array" ref="Q8482">_xlfn.IFS(
O8482&lt;50000,"Low Salary (&lt;$50K)",
O8482&lt;90000,"Lower Middle ($50K-$90K)",
O8482&lt;130000,"Middle ($90K-$130K)",
O8482&lt;170000,"Upper Middle ($130K-$170K)",
O8482&gt;=170000,"High Salary (&gt;$170K)"
)</f>
        <v>Upper Middle ($130K-$170K)</v>
      </c>
      <c r="R8482" t="str" cm="1">
        <f t="array" ref="R8482">_xlfn.IFS(
G8482&lt;=2,"New Customers (0-2Y)",
G8482&lt;=5,"Growing Customers (3-5Y)",
G8482&lt;=8,"Established Customers (6-8Y)",
G8482&lt;=10,"Loyal Customers (9-10Y)"
)</f>
        <v>Growing Customers (3-5Y)</v>
      </c>
    </row>
    <row r="8483" spans="1:18" x14ac:dyDescent="0.35">
      <c r="A8483">
        <v>15747558</v>
      </c>
      <c r="B8483" t="s">
        <v>936</v>
      </c>
      <c r="C8483" t="s">
        <v>26</v>
      </c>
      <c r="D8483" t="s">
        <v>18</v>
      </c>
      <c r="E8483">
        <v>38</v>
      </c>
      <c r="F8483" t="s">
        <v>19</v>
      </c>
      <c r="G8483">
        <v>10</v>
      </c>
      <c r="H8483" s="4">
        <v>0</v>
      </c>
      <c r="I8483" t="s">
        <v>24</v>
      </c>
      <c r="J8483">
        <v>2</v>
      </c>
      <c r="K8483">
        <v>729</v>
      </c>
      <c r="L8483" t="s">
        <v>35</v>
      </c>
      <c r="M8483" t="s">
        <v>21</v>
      </c>
      <c r="N8483" t="s">
        <v>32</v>
      </c>
      <c r="O8483" s="4">
        <v>189727.12</v>
      </c>
      <c r="P8483" t="s">
        <v>28</v>
      </c>
      <c r="Q8483" t="str" cm="1">
        <f t="array" ref="Q8483">_xlfn.IFS(
O8483&lt;50000,"Low Salary (&lt;$50K)",
O8483&lt;90000,"Lower Middle ($50K-$90K)",
O8483&lt;130000,"Middle ($90K-$130K)",
O8483&lt;170000,"Upper Middle ($130K-$170K)",
O8483&gt;=170000,"High Salary (&gt;$170K)"
)</f>
        <v>High Salary (&gt;$170K)</v>
      </c>
      <c r="R8483" t="str" cm="1">
        <f t="array" ref="R8483">_xlfn.IFS(
G8483&lt;=2,"New Customers (0-2Y)",
G8483&lt;=5,"Growing Customers (3-5Y)",
G8483&lt;=8,"Established Customers (6-8Y)",
G8483&lt;=10,"Loyal Customers (9-10Y)"
)</f>
        <v>Loyal Customers (9-10Y)</v>
      </c>
    </row>
    <row r="8484" spans="1:18" x14ac:dyDescent="0.35">
      <c r="A8484">
        <v>15756655</v>
      </c>
      <c r="B8484" t="s">
        <v>2743</v>
      </c>
      <c r="C8484" t="s">
        <v>17</v>
      </c>
      <c r="D8484" t="s">
        <v>18</v>
      </c>
      <c r="E8484">
        <v>34</v>
      </c>
      <c r="F8484" t="s">
        <v>19</v>
      </c>
      <c r="G8484">
        <v>2</v>
      </c>
      <c r="H8484" s="4">
        <v>0</v>
      </c>
      <c r="I8484" t="s">
        <v>24</v>
      </c>
      <c r="J8484">
        <v>2</v>
      </c>
      <c r="K8484">
        <v>632</v>
      </c>
      <c r="L8484" t="s">
        <v>20</v>
      </c>
      <c r="M8484" t="s">
        <v>27</v>
      </c>
      <c r="N8484" t="s">
        <v>32</v>
      </c>
      <c r="O8484" s="4">
        <v>165385.54999999999</v>
      </c>
      <c r="P8484" t="s">
        <v>28</v>
      </c>
      <c r="Q8484" t="str" cm="1">
        <f t="array" ref="Q8484">_xlfn.IFS(
O8484&lt;50000,"Low Salary (&lt;$50K)",
O8484&lt;90000,"Lower Middle ($50K-$90K)",
O8484&lt;130000,"Middle ($90K-$130K)",
O8484&lt;170000,"Upper Middle ($130K-$170K)",
O8484&gt;=170000,"High Salary (&gt;$170K)"
)</f>
        <v>Upper Middle ($130K-$170K)</v>
      </c>
      <c r="R8484" t="str" cm="1">
        <f t="array" ref="R8484">_xlfn.IFS(
G8484&lt;=2,"New Customers (0-2Y)",
G8484&lt;=5,"Growing Customers (3-5Y)",
G8484&lt;=8,"Established Customers (6-8Y)",
G8484&lt;=10,"Loyal Customers (9-10Y)"
)</f>
        <v>New Customers (0-2Y)</v>
      </c>
    </row>
    <row r="8485" spans="1:18" x14ac:dyDescent="0.35">
      <c r="A8485">
        <v>15589949</v>
      </c>
      <c r="B8485" t="s">
        <v>62</v>
      </c>
      <c r="C8485" t="s">
        <v>26</v>
      </c>
      <c r="D8485" t="s">
        <v>39</v>
      </c>
      <c r="E8485">
        <v>34</v>
      </c>
      <c r="F8485" t="s">
        <v>19</v>
      </c>
      <c r="G8485">
        <v>9</v>
      </c>
      <c r="H8485" s="4">
        <v>152806.74</v>
      </c>
      <c r="I8485" t="s">
        <v>33</v>
      </c>
      <c r="J8485">
        <v>1</v>
      </c>
      <c r="K8485">
        <v>433</v>
      </c>
      <c r="L8485" t="s">
        <v>44</v>
      </c>
      <c r="M8485" t="s">
        <v>21</v>
      </c>
      <c r="N8485" t="s">
        <v>32</v>
      </c>
      <c r="O8485" s="4">
        <v>19687.990000000002</v>
      </c>
      <c r="P8485" t="s">
        <v>28</v>
      </c>
      <c r="Q8485" t="str" cm="1">
        <f t="array" ref="Q8485">_xlfn.IFS(
O8485&lt;50000,"Low Salary (&lt;$50K)",
O8485&lt;90000,"Lower Middle ($50K-$90K)",
O8485&lt;130000,"Middle ($90K-$130K)",
O8485&lt;170000,"Upper Middle ($130K-$170K)",
O8485&gt;=170000,"High Salary (&gt;$170K)"
)</f>
        <v>Low Salary (&lt;$50K)</v>
      </c>
      <c r="R8485" t="str" cm="1">
        <f t="array" ref="R8485">_xlfn.IFS(
G8485&lt;=2,"New Customers (0-2Y)",
G8485&lt;=5,"Growing Customers (3-5Y)",
G8485&lt;=8,"Established Customers (6-8Y)",
G8485&lt;=10,"Loyal Customers (9-10Y)"
)</f>
        <v>Loyal Customers (9-10Y)</v>
      </c>
    </row>
    <row r="8486" spans="1:18" x14ac:dyDescent="0.35">
      <c r="A8486">
        <v>15601012</v>
      </c>
      <c r="B8486" t="s">
        <v>2744</v>
      </c>
      <c r="C8486" t="s">
        <v>17</v>
      </c>
      <c r="D8486" t="s">
        <v>18</v>
      </c>
      <c r="E8486">
        <v>60</v>
      </c>
      <c r="F8486" t="s">
        <v>2967</v>
      </c>
      <c r="G8486">
        <v>3</v>
      </c>
      <c r="H8486" s="4">
        <v>92887.06</v>
      </c>
      <c r="I8486" t="s">
        <v>29</v>
      </c>
      <c r="J8486">
        <v>1</v>
      </c>
      <c r="K8486">
        <v>802</v>
      </c>
      <c r="L8486" t="s">
        <v>37</v>
      </c>
      <c r="M8486" t="s">
        <v>21</v>
      </c>
      <c r="N8486" t="s">
        <v>32</v>
      </c>
      <c r="O8486" s="4">
        <v>39473.629999999997</v>
      </c>
      <c r="P8486" t="s">
        <v>23</v>
      </c>
      <c r="Q8486" t="str" cm="1">
        <f t="array" ref="Q8486">_xlfn.IFS(
O8486&lt;50000,"Low Salary (&lt;$50K)",
O8486&lt;90000,"Lower Middle ($50K-$90K)",
O8486&lt;130000,"Middle ($90K-$130K)",
O8486&lt;170000,"Upper Middle ($130K-$170K)",
O8486&gt;=170000,"High Salary (&gt;$170K)"
)</f>
        <v>Low Salary (&lt;$50K)</v>
      </c>
      <c r="R8486" t="str" cm="1">
        <f t="array" ref="R8486">_xlfn.IFS(
G8486&lt;=2,"New Customers (0-2Y)",
G8486&lt;=5,"Growing Customers (3-5Y)",
G8486&lt;=8,"Established Customers (6-8Y)",
G8486&lt;=10,"Loyal Customers (9-10Y)"
)</f>
        <v>Growing Customers (3-5Y)</v>
      </c>
    </row>
    <row r="8487" spans="1:18" x14ac:dyDescent="0.35">
      <c r="A8487">
        <v>15724269</v>
      </c>
      <c r="B8487" t="s">
        <v>271</v>
      </c>
      <c r="C8487" t="s">
        <v>17</v>
      </c>
      <c r="D8487" t="s">
        <v>39</v>
      </c>
      <c r="E8487">
        <v>25</v>
      </c>
      <c r="F8487" t="s">
        <v>43</v>
      </c>
      <c r="G8487">
        <v>7</v>
      </c>
      <c r="H8487" s="4">
        <v>0</v>
      </c>
      <c r="I8487" t="s">
        <v>24</v>
      </c>
      <c r="J8487">
        <v>2</v>
      </c>
      <c r="K8487">
        <v>670</v>
      </c>
      <c r="L8487" t="s">
        <v>35</v>
      </c>
      <c r="M8487" t="s">
        <v>21</v>
      </c>
      <c r="N8487" t="s">
        <v>22</v>
      </c>
      <c r="O8487" s="4">
        <v>144723.38</v>
      </c>
      <c r="P8487" t="s">
        <v>28</v>
      </c>
      <c r="Q8487" t="str" cm="1">
        <f t="array" ref="Q8487">_xlfn.IFS(
O8487&lt;50000,"Low Salary (&lt;$50K)",
O8487&lt;90000,"Lower Middle ($50K-$90K)",
O8487&lt;130000,"Middle ($90K-$130K)",
O8487&lt;170000,"Upper Middle ($130K-$170K)",
O8487&gt;=170000,"High Salary (&gt;$170K)"
)</f>
        <v>Upper Middle ($130K-$170K)</v>
      </c>
      <c r="R8487" t="str" cm="1">
        <f t="array" ref="R8487">_xlfn.IFS(
G8487&lt;=2,"New Customers (0-2Y)",
G8487&lt;=5,"Growing Customers (3-5Y)",
G8487&lt;=8,"Established Customers (6-8Y)",
G8487&lt;=10,"Loyal Customers (9-10Y)"
)</f>
        <v>Established Customers (6-8Y)</v>
      </c>
    </row>
    <row r="8488" spans="1:18" x14ac:dyDescent="0.35">
      <c r="A8488">
        <v>15567506</v>
      </c>
      <c r="B8488" t="s">
        <v>270</v>
      </c>
      <c r="C8488" t="s">
        <v>42</v>
      </c>
      <c r="D8488" t="s">
        <v>18</v>
      </c>
      <c r="E8488">
        <v>40</v>
      </c>
      <c r="F8488" t="s">
        <v>19</v>
      </c>
      <c r="G8488">
        <v>6</v>
      </c>
      <c r="H8488" s="4">
        <v>114940.67</v>
      </c>
      <c r="I8488" t="s">
        <v>33</v>
      </c>
      <c r="J8488">
        <v>2</v>
      </c>
      <c r="K8488">
        <v>738</v>
      </c>
      <c r="L8488" t="s">
        <v>35</v>
      </c>
      <c r="M8488" t="s">
        <v>21</v>
      </c>
      <c r="N8488" t="s">
        <v>22</v>
      </c>
      <c r="O8488" s="4">
        <v>194895.57</v>
      </c>
      <c r="P8488" t="s">
        <v>23</v>
      </c>
      <c r="Q8488" t="str" cm="1">
        <f t="array" ref="Q8488">_xlfn.IFS(
O8488&lt;50000,"Low Salary (&lt;$50K)",
O8488&lt;90000,"Lower Middle ($50K-$90K)",
O8488&lt;130000,"Middle ($90K-$130K)",
O8488&lt;170000,"Upper Middle ($130K-$170K)",
O8488&gt;=170000,"High Salary (&gt;$170K)"
)</f>
        <v>High Salary (&gt;$170K)</v>
      </c>
      <c r="R8488" t="str" cm="1">
        <f t="array" ref="R8488">_xlfn.IFS(
G8488&lt;=2,"New Customers (0-2Y)",
G8488&lt;=5,"Growing Customers (3-5Y)",
G8488&lt;=8,"Established Customers (6-8Y)",
G8488&lt;=10,"Loyal Customers (9-10Y)"
)</f>
        <v>Established Customers (6-8Y)</v>
      </c>
    </row>
    <row r="8489" spans="1:18" x14ac:dyDescent="0.35">
      <c r="A8489">
        <v>15791877</v>
      </c>
      <c r="B8489" t="s">
        <v>673</v>
      </c>
      <c r="C8489" t="s">
        <v>42</v>
      </c>
      <c r="D8489" t="s">
        <v>39</v>
      </c>
      <c r="E8489">
        <v>34</v>
      </c>
      <c r="F8489" t="s">
        <v>19</v>
      </c>
      <c r="G8489">
        <v>0</v>
      </c>
      <c r="H8489" s="4">
        <v>140641.26</v>
      </c>
      <c r="I8489" t="s">
        <v>33</v>
      </c>
      <c r="J8489">
        <v>2</v>
      </c>
      <c r="K8489">
        <v>706</v>
      </c>
      <c r="L8489" t="s">
        <v>35</v>
      </c>
      <c r="M8489" t="s">
        <v>21</v>
      </c>
      <c r="N8489" t="s">
        <v>22</v>
      </c>
      <c r="O8489" s="4">
        <v>77271.91</v>
      </c>
      <c r="P8489" t="s">
        <v>28</v>
      </c>
      <c r="Q8489" t="str" cm="1">
        <f t="array" ref="Q8489">_xlfn.IFS(
O8489&lt;50000,"Low Salary (&lt;$50K)",
O8489&lt;90000,"Lower Middle ($50K-$90K)",
O8489&lt;130000,"Middle ($90K-$130K)",
O8489&lt;170000,"Upper Middle ($130K-$170K)",
O8489&gt;=170000,"High Salary (&gt;$170K)"
)</f>
        <v>Lower Middle ($50K-$90K)</v>
      </c>
      <c r="R8489" t="str" cm="1">
        <f t="array" ref="R8489">_xlfn.IFS(
G8489&lt;=2,"New Customers (0-2Y)",
G8489&lt;=5,"Growing Customers (3-5Y)",
G8489&lt;=8,"Established Customers (6-8Y)",
G8489&lt;=10,"Loyal Customers (9-10Y)"
)</f>
        <v>New Customers (0-2Y)</v>
      </c>
    </row>
    <row r="8490" spans="1:18" x14ac:dyDescent="0.35">
      <c r="A8490">
        <v>15794360</v>
      </c>
      <c r="B8490" t="s">
        <v>56</v>
      </c>
      <c r="C8490" t="s">
        <v>42</v>
      </c>
      <c r="D8490" t="s">
        <v>18</v>
      </c>
      <c r="E8490">
        <v>70</v>
      </c>
      <c r="F8490" t="s">
        <v>2967</v>
      </c>
      <c r="G8490">
        <v>5</v>
      </c>
      <c r="H8490" s="4">
        <v>71816.740000000005</v>
      </c>
      <c r="I8490" t="s">
        <v>29</v>
      </c>
      <c r="J8490">
        <v>2</v>
      </c>
      <c r="K8490">
        <v>592</v>
      </c>
      <c r="L8490" t="s">
        <v>31</v>
      </c>
      <c r="M8490" t="s">
        <v>21</v>
      </c>
      <c r="N8490" t="s">
        <v>32</v>
      </c>
      <c r="O8490" s="4">
        <v>105096.82</v>
      </c>
      <c r="P8490" t="s">
        <v>23</v>
      </c>
      <c r="Q8490" t="str" cm="1">
        <f t="array" ref="Q8490">_xlfn.IFS(
O8490&lt;50000,"Low Salary (&lt;$50K)",
O8490&lt;90000,"Lower Middle ($50K-$90K)",
O8490&lt;130000,"Middle ($90K-$130K)",
O8490&lt;170000,"Upper Middle ($130K-$170K)",
O8490&gt;=170000,"High Salary (&gt;$170K)"
)</f>
        <v>Middle ($90K-$130K)</v>
      </c>
      <c r="R8490" t="str" cm="1">
        <f t="array" ref="R8490">_xlfn.IFS(
G8490&lt;=2,"New Customers (0-2Y)",
G8490&lt;=5,"Growing Customers (3-5Y)",
G8490&lt;=8,"Established Customers (6-8Y)",
G8490&lt;=10,"Loyal Customers (9-10Y)"
)</f>
        <v>Growing Customers (3-5Y)</v>
      </c>
    </row>
    <row r="8491" spans="1:18" x14ac:dyDescent="0.35">
      <c r="A8491">
        <v>15686538</v>
      </c>
      <c r="B8491" t="s">
        <v>1517</v>
      </c>
      <c r="C8491" t="s">
        <v>17</v>
      </c>
      <c r="D8491" t="s">
        <v>18</v>
      </c>
      <c r="E8491">
        <v>41</v>
      </c>
      <c r="F8491" t="s">
        <v>19</v>
      </c>
      <c r="G8491">
        <v>7</v>
      </c>
      <c r="H8491" s="4">
        <v>0</v>
      </c>
      <c r="I8491" t="s">
        <v>24</v>
      </c>
      <c r="J8491">
        <v>2</v>
      </c>
      <c r="K8491">
        <v>522</v>
      </c>
      <c r="L8491" t="s">
        <v>31</v>
      </c>
      <c r="M8491" t="s">
        <v>27</v>
      </c>
      <c r="N8491" t="s">
        <v>22</v>
      </c>
      <c r="O8491" s="4">
        <v>176780.39</v>
      </c>
      <c r="P8491" t="s">
        <v>28</v>
      </c>
      <c r="Q8491" t="str" cm="1">
        <f t="array" ref="Q8491">_xlfn.IFS(
O8491&lt;50000,"Low Salary (&lt;$50K)",
O8491&lt;90000,"Lower Middle ($50K-$90K)",
O8491&lt;130000,"Middle ($90K-$130K)",
O8491&lt;170000,"Upper Middle ($130K-$170K)",
O8491&gt;=170000,"High Salary (&gt;$170K)"
)</f>
        <v>High Salary (&gt;$170K)</v>
      </c>
      <c r="R8491" t="str" cm="1">
        <f t="array" ref="R8491">_xlfn.IFS(
G8491&lt;=2,"New Customers (0-2Y)",
G8491&lt;=5,"Growing Customers (3-5Y)",
G8491&lt;=8,"Established Customers (6-8Y)",
G8491&lt;=10,"Loyal Customers (9-10Y)"
)</f>
        <v>Established Customers (6-8Y)</v>
      </c>
    </row>
    <row r="8492" spans="1:18" x14ac:dyDescent="0.35">
      <c r="A8492">
        <v>15585985</v>
      </c>
      <c r="B8492" t="s">
        <v>1123</v>
      </c>
      <c r="C8492" t="s">
        <v>17</v>
      </c>
      <c r="D8492" t="s">
        <v>39</v>
      </c>
      <c r="E8492">
        <v>48</v>
      </c>
      <c r="F8492" t="s">
        <v>19</v>
      </c>
      <c r="G8492">
        <v>5</v>
      </c>
      <c r="H8492" s="4">
        <v>165282.42000000001</v>
      </c>
      <c r="I8492" t="s">
        <v>33</v>
      </c>
      <c r="J8492">
        <v>1</v>
      </c>
      <c r="K8492">
        <v>746</v>
      </c>
      <c r="L8492" t="s">
        <v>35</v>
      </c>
      <c r="M8492" t="s">
        <v>21</v>
      </c>
      <c r="N8492" t="s">
        <v>32</v>
      </c>
      <c r="O8492" s="4">
        <v>153786.46</v>
      </c>
      <c r="P8492" t="s">
        <v>23</v>
      </c>
      <c r="Q8492" t="str" cm="1">
        <f t="array" ref="Q8492">_xlfn.IFS(
O8492&lt;50000,"Low Salary (&lt;$50K)",
O8492&lt;90000,"Lower Middle ($50K-$90K)",
O8492&lt;130000,"Middle ($90K-$130K)",
O8492&lt;170000,"Upper Middle ($130K-$170K)",
O8492&gt;=170000,"High Salary (&gt;$170K)"
)</f>
        <v>Upper Middle ($130K-$170K)</v>
      </c>
      <c r="R8492" t="str" cm="1">
        <f t="array" ref="R8492">_xlfn.IFS(
G8492&lt;=2,"New Customers (0-2Y)",
G8492&lt;=5,"Growing Customers (3-5Y)",
G8492&lt;=8,"Established Customers (6-8Y)",
G8492&lt;=10,"Loyal Customers (9-10Y)"
)</f>
        <v>Growing Customers (3-5Y)</v>
      </c>
    </row>
    <row r="8493" spans="1:18" x14ac:dyDescent="0.35">
      <c r="A8493">
        <v>15699257</v>
      </c>
      <c r="B8493" t="s">
        <v>337</v>
      </c>
      <c r="C8493" t="s">
        <v>26</v>
      </c>
      <c r="D8493" t="s">
        <v>39</v>
      </c>
      <c r="E8493">
        <v>42</v>
      </c>
      <c r="F8493" t="s">
        <v>19</v>
      </c>
      <c r="G8493">
        <v>2</v>
      </c>
      <c r="H8493" s="4">
        <v>143145.87</v>
      </c>
      <c r="I8493" t="s">
        <v>33</v>
      </c>
      <c r="J8493">
        <v>2</v>
      </c>
      <c r="K8493">
        <v>651</v>
      </c>
      <c r="L8493" t="s">
        <v>20</v>
      </c>
      <c r="M8493" t="s">
        <v>21</v>
      </c>
      <c r="N8493" t="s">
        <v>32</v>
      </c>
      <c r="O8493" s="4">
        <v>43612.06</v>
      </c>
      <c r="P8493" t="s">
        <v>28</v>
      </c>
      <c r="Q8493" t="str" cm="1">
        <f t="array" ref="Q8493">_xlfn.IFS(
O8493&lt;50000,"Low Salary (&lt;$50K)",
O8493&lt;90000,"Lower Middle ($50K-$90K)",
O8493&lt;130000,"Middle ($90K-$130K)",
O8493&lt;170000,"Upper Middle ($130K-$170K)",
O8493&gt;=170000,"High Salary (&gt;$170K)"
)</f>
        <v>Low Salary (&lt;$50K)</v>
      </c>
      <c r="R8493" t="str" cm="1">
        <f t="array" ref="R8493">_xlfn.IFS(
G8493&lt;=2,"New Customers (0-2Y)",
G8493&lt;=5,"Growing Customers (3-5Y)",
G8493&lt;=8,"Established Customers (6-8Y)",
G8493&lt;=10,"Loyal Customers (9-10Y)"
)</f>
        <v>New Customers (0-2Y)</v>
      </c>
    </row>
    <row r="8494" spans="1:18" x14ac:dyDescent="0.35">
      <c r="A8494">
        <v>15804104</v>
      </c>
      <c r="B8494" t="s">
        <v>620</v>
      </c>
      <c r="C8494" t="s">
        <v>17</v>
      </c>
      <c r="D8494" t="s">
        <v>39</v>
      </c>
      <c r="E8494">
        <v>28</v>
      </c>
      <c r="F8494" t="s">
        <v>43</v>
      </c>
      <c r="G8494">
        <v>9</v>
      </c>
      <c r="H8494" s="4">
        <v>114731.76</v>
      </c>
      <c r="I8494" t="s">
        <v>33</v>
      </c>
      <c r="J8494">
        <v>2</v>
      </c>
      <c r="K8494">
        <v>494</v>
      </c>
      <c r="L8494" t="s">
        <v>44</v>
      </c>
      <c r="M8494" t="s">
        <v>27</v>
      </c>
      <c r="N8494" t="s">
        <v>22</v>
      </c>
      <c r="O8494" s="4">
        <v>79479.740000000005</v>
      </c>
      <c r="P8494" t="s">
        <v>28</v>
      </c>
      <c r="Q8494" t="str" cm="1">
        <f t="array" ref="Q8494">_xlfn.IFS(
O8494&lt;50000,"Low Salary (&lt;$50K)",
O8494&lt;90000,"Lower Middle ($50K-$90K)",
O8494&lt;130000,"Middle ($90K-$130K)",
O8494&lt;170000,"Upper Middle ($130K-$170K)",
O8494&gt;=170000,"High Salary (&gt;$170K)"
)</f>
        <v>Lower Middle ($50K-$90K)</v>
      </c>
      <c r="R8494" t="str" cm="1">
        <f t="array" ref="R8494">_xlfn.IFS(
G8494&lt;=2,"New Customers (0-2Y)",
G8494&lt;=5,"Growing Customers (3-5Y)",
G8494&lt;=8,"Established Customers (6-8Y)",
G8494&lt;=10,"Loyal Customers (9-10Y)"
)</f>
        <v>Loyal Customers (9-10Y)</v>
      </c>
    </row>
    <row r="8495" spans="1:18" x14ac:dyDescent="0.35">
      <c r="A8495">
        <v>15727619</v>
      </c>
      <c r="B8495" t="s">
        <v>2381</v>
      </c>
      <c r="C8495" t="s">
        <v>42</v>
      </c>
      <c r="D8495" t="s">
        <v>18</v>
      </c>
      <c r="E8495">
        <v>46</v>
      </c>
      <c r="F8495" t="s">
        <v>19</v>
      </c>
      <c r="G8495">
        <v>9</v>
      </c>
      <c r="H8495" s="4">
        <v>113909.69</v>
      </c>
      <c r="I8495" t="s">
        <v>33</v>
      </c>
      <c r="J8495">
        <v>3</v>
      </c>
      <c r="K8495">
        <v>753</v>
      </c>
      <c r="L8495" t="s">
        <v>35</v>
      </c>
      <c r="M8495" t="s">
        <v>21</v>
      </c>
      <c r="N8495" t="s">
        <v>32</v>
      </c>
      <c r="O8495" s="4">
        <v>92320.37</v>
      </c>
      <c r="P8495" t="s">
        <v>23</v>
      </c>
      <c r="Q8495" t="str" cm="1">
        <f t="array" ref="Q8495">_xlfn.IFS(
O8495&lt;50000,"Low Salary (&lt;$50K)",
O8495&lt;90000,"Lower Middle ($50K-$90K)",
O8495&lt;130000,"Middle ($90K-$130K)",
O8495&lt;170000,"Upper Middle ($130K-$170K)",
O8495&gt;=170000,"High Salary (&gt;$170K)"
)</f>
        <v>Middle ($90K-$130K)</v>
      </c>
      <c r="R8495" t="str" cm="1">
        <f t="array" ref="R8495">_xlfn.IFS(
G8495&lt;=2,"New Customers (0-2Y)",
G8495&lt;=5,"Growing Customers (3-5Y)",
G8495&lt;=8,"Established Customers (6-8Y)",
G8495&lt;=10,"Loyal Customers (9-10Y)"
)</f>
        <v>Loyal Customers (9-10Y)</v>
      </c>
    </row>
    <row r="8496" spans="1:18" x14ac:dyDescent="0.35">
      <c r="A8496">
        <v>15740237</v>
      </c>
      <c r="B8496" t="s">
        <v>236</v>
      </c>
      <c r="C8496" t="s">
        <v>42</v>
      </c>
      <c r="D8496" t="s">
        <v>39</v>
      </c>
      <c r="E8496">
        <v>36</v>
      </c>
      <c r="F8496" t="s">
        <v>19</v>
      </c>
      <c r="G8496">
        <v>2</v>
      </c>
      <c r="H8496" s="4">
        <v>116695.27</v>
      </c>
      <c r="I8496" t="s">
        <v>33</v>
      </c>
      <c r="J8496">
        <v>1</v>
      </c>
      <c r="K8496">
        <v>671</v>
      </c>
      <c r="L8496" t="s">
        <v>35</v>
      </c>
      <c r="M8496" t="s">
        <v>27</v>
      </c>
      <c r="N8496" t="s">
        <v>32</v>
      </c>
      <c r="O8496" s="4">
        <v>193201.86</v>
      </c>
      <c r="P8496" t="s">
        <v>28</v>
      </c>
      <c r="Q8496" t="str" cm="1">
        <f t="array" ref="Q8496">_xlfn.IFS(
O8496&lt;50000,"Low Salary (&lt;$50K)",
O8496&lt;90000,"Lower Middle ($50K-$90K)",
O8496&lt;130000,"Middle ($90K-$130K)",
O8496&lt;170000,"Upper Middle ($130K-$170K)",
O8496&gt;=170000,"High Salary (&gt;$170K)"
)</f>
        <v>High Salary (&gt;$170K)</v>
      </c>
      <c r="R8496" t="str" cm="1">
        <f t="array" ref="R8496">_xlfn.IFS(
G8496&lt;=2,"New Customers (0-2Y)",
G8496&lt;=5,"Growing Customers (3-5Y)",
G8496&lt;=8,"Established Customers (6-8Y)",
G8496&lt;=10,"Loyal Customers (9-10Y)"
)</f>
        <v>New Customers (0-2Y)</v>
      </c>
    </row>
    <row r="8497" spans="1:18" x14ac:dyDescent="0.35">
      <c r="A8497">
        <v>15801436</v>
      </c>
      <c r="B8497" t="s">
        <v>292</v>
      </c>
      <c r="C8497" t="s">
        <v>17</v>
      </c>
      <c r="D8497" t="s">
        <v>39</v>
      </c>
      <c r="E8497">
        <v>42</v>
      </c>
      <c r="F8497" t="s">
        <v>19</v>
      </c>
      <c r="G8497">
        <v>4</v>
      </c>
      <c r="H8497" s="4">
        <v>0</v>
      </c>
      <c r="I8497" t="s">
        <v>24</v>
      </c>
      <c r="J8497">
        <v>1</v>
      </c>
      <c r="K8497">
        <v>696</v>
      </c>
      <c r="L8497" t="s">
        <v>35</v>
      </c>
      <c r="M8497" t="s">
        <v>27</v>
      </c>
      <c r="N8497" t="s">
        <v>32</v>
      </c>
      <c r="O8497" s="4">
        <v>126353.13</v>
      </c>
      <c r="P8497" t="s">
        <v>23</v>
      </c>
      <c r="Q8497" t="str" cm="1">
        <f t="array" ref="Q8497">_xlfn.IFS(
O8497&lt;50000,"Low Salary (&lt;$50K)",
O8497&lt;90000,"Lower Middle ($50K-$90K)",
O8497&lt;130000,"Middle ($90K-$130K)",
O8497&lt;170000,"Upper Middle ($130K-$170K)",
O8497&gt;=170000,"High Salary (&gt;$170K)"
)</f>
        <v>Middle ($90K-$130K)</v>
      </c>
      <c r="R8497" t="str" cm="1">
        <f t="array" ref="R8497">_xlfn.IFS(
G8497&lt;=2,"New Customers (0-2Y)",
G8497&lt;=5,"Growing Customers (3-5Y)",
G8497&lt;=8,"Established Customers (6-8Y)",
G8497&lt;=10,"Loyal Customers (9-10Y)"
)</f>
        <v>Growing Customers (3-5Y)</v>
      </c>
    </row>
    <row r="8498" spans="1:18" x14ac:dyDescent="0.35">
      <c r="A8498">
        <v>15705735</v>
      </c>
      <c r="B8498" t="s">
        <v>1306</v>
      </c>
      <c r="C8498" t="s">
        <v>26</v>
      </c>
      <c r="D8498" t="s">
        <v>39</v>
      </c>
      <c r="E8498">
        <v>43</v>
      </c>
      <c r="F8498" t="s">
        <v>19</v>
      </c>
      <c r="G8498">
        <v>3</v>
      </c>
      <c r="H8498" s="4">
        <v>0</v>
      </c>
      <c r="I8498" t="s">
        <v>24</v>
      </c>
      <c r="J8498">
        <v>2</v>
      </c>
      <c r="K8498">
        <v>577</v>
      </c>
      <c r="L8498" t="s">
        <v>31</v>
      </c>
      <c r="M8498" t="s">
        <v>21</v>
      </c>
      <c r="N8498" t="s">
        <v>22</v>
      </c>
      <c r="O8498" s="4">
        <v>135008.92000000001</v>
      </c>
      <c r="P8498" t="s">
        <v>28</v>
      </c>
      <c r="Q8498" t="str" cm="1">
        <f t="array" ref="Q8498">_xlfn.IFS(
O8498&lt;50000,"Low Salary (&lt;$50K)",
O8498&lt;90000,"Lower Middle ($50K-$90K)",
O8498&lt;130000,"Middle ($90K-$130K)",
O8498&lt;170000,"Upper Middle ($130K-$170K)",
O8498&gt;=170000,"High Salary (&gt;$170K)"
)</f>
        <v>Upper Middle ($130K-$170K)</v>
      </c>
      <c r="R8498" t="str" cm="1">
        <f t="array" ref="R8498">_xlfn.IFS(
G8498&lt;=2,"New Customers (0-2Y)",
G8498&lt;=5,"Growing Customers (3-5Y)",
G8498&lt;=8,"Established Customers (6-8Y)",
G8498&lt;=10,"Loyal Customers (9-10Y)"
)</f>
        <v>Growing Customers (3-5Y)</v>
      </c>
    </row>
    <row r="8499" spans="1:18" x14ac:dyDescent="0.35">
      <c r="A8499">
        <v>15649359</v>
      </c>
      <c r="B8499" t="s">
        <v>2497</v>
      </c>
      <c r="C8499" t="s">
        <v>17</v>
      </c>
      <c r="D8499" t="s">
        <v>39</v>
      </c>
      <c r="E8499">
        <v>36</v>
      </c>
      <c r="F8499" t="s">
        <v>19</v>
      </c>
      <c r="G8499">
        <v>1</v>
      </c>
      <c r="H8499" s="4">
        <v>0</v>
      </c>
      <c r="I8499" t="s">
        <v>24</v>
      </c>
      <c r="J8499">
        <v>2</v>
      </c>
      <c r="K8499">
        <v>587</v>
      </c>
      <c r="L8499" t="s">
        <v>31</v>
      </c>
      <c r="M8499" t="s">
        <v>27</v>
      </c>
      <c r="N8499" t="s">
        <v>22</v>
      </c>
      <c r="O8499" s="4">
        <v>17135.599999999999</v>
      </c>
      <c r="P8499" t="s">
        <v>28</v>
      </c>
      <c r="Q8499" t="str" cm="1">
        <f t="array" ref="Q8499">_xlfn.IFS(
O8499&lt;50000,"Low Salary (&lt;$50K)",
O8499&lt;90000,"Lower Middle ($50K-$90K)",
O8499&lt;130000,"Middle ($90K-$130K)",
O8499&lt;170000,"Upper Middle ($130K-$170K)",
O8499&gt;=170000,"High Salary (&gt;$170K)"
)</f>
        <v>Low Salary (&lt;$50K)</v>
      </c>
      <c r="R8499" t="str" cm="1">
        <f t="array" ref="R8499">_xlfn.IFS(
G8499&lt;=2,"New Customers (0-2Y)",
G8499&lt;=5,"Growing Customers (3-5Y)",
G8499&lt;=8,"Established Customers (6-8Y)",
G8499&lt;=10,"Loyal Customers (9-10Y)"
)</f>
        <v>New Customers (0-2Y)</v>
      </c>
    </row>
    <row r="8500" spans="1:18" x14ac:dyDescent="0.35">
      <c r="A8500">
        <v>15624892</v>
      </c>
      <c r="B8500" t="s">
        <v>1516</v>
      </c>
      <c r="C8500" t="s">
        <v>42</v>
      </c>
      <c r="D8500" t="s">
        <v>39</v>
      </c>
      <c r="E8500">
        <v>37</v>
      </c>
      <c r="F8500" t="s">
        <v>19</v>
      </c>
      <c r="G8500">
        <v>7</v>
      </c>
      <c r="H8500" s="4">
        <v>93978.96</v>
      </c>
      <c r="I8500" t="s">
        <v>29</v>
      </c>
      <c r="J8500">
        <v>2</v>
      </c>
      <c r="K8500">
        <v>712</v>
      </c>
      <c r="L8500" t="s">
        <v>35</v>
      </c>
      <c r="M8500" t="s">
        <v>21</v>
      </c>
      <c r="N8500" t="s">
        <v>32</v>
      </c>
      <c r="O8500" s="4">
        <v>60651.77</v>
      </c>
      <c r="P8500" t="s">
        <v>28</v>
      </c>
      <c r="Q8500" t="str" cm="1">
        <f t="array" ref="Q8500">_xlfn.IFS(
O8500&lt;50000,"Low Salary (&lt;$50K)",
O8500&lt;90000,"Lower Middle ($50K-$90K)",
O8500&lt;130000,"Middle ($90K-$130K)",
O8500&lt;170000,"Upper Middle ($130K-$170K)",
O8500&gt;=170000,"High Salary (&gt;$170K)"
)</f>
        <v>Lower Middle ($50K-$90K)</v>
      </c>
      <c r="R8500" t="str" cm="1">
        <f t="array" ref="R8500">_xlfn.IFS(
G8500&lt;=2,"New Customers (0-2Y)",
G8500&lt;=5,"Growing Customers (3-5Y)",
G8500&lt;=8,"Established Customers (6-8Y)",
G8500&lt;=10,"Loyal Customers (9-10Y)"
)</f>
        <v>Established Customers (6-8Y)</v>
      </c>
    </row>
    <row r="8501" spans="1:18" x14ac:dyDescent="0.35">
      <c r="A8501">
        <v>15784918</v>
      </c>
      <c r="B8501" t="s">
        <v>340</v>
      </c>
      <c r="C8501" t="s">
        <v>42</v>
      </c>
      <c r="D8501" t="s">
        <v>39</v>
      </c>
      <c r="E8501">
        <v>35</v>
      </c>
      <c r="F8501" t="s">
        <v>19</v>
      </c>
      <c r="G8501">
        <v>2</v>
      </c>
      <c r="H8501" s="4">
        <v>121968.11</v>
      </c>
      <c r="I8501" t="s">
        <v>33</v>
      </c>
      <c r="J8501">
        <v>2</v>
      </c>
      <c r="K8501">
        <v>498</v>
      </c>
      <c r="L8501" t="s">
        <v>44</v>
      </c>
      <c r="M8501" t="s">
        <v>27</v>
      </c>
      <c r="N8501" t="s">
        <v>22</v>
      </c>
      <c r="O8501" s="4">
        <v>188343.05</v>
      </c>
      <c r="P8501" t="s">
        <v>28</v>
      </c>
      <c r="Q8501" t="str" cm="1">
        <f t="array" ref="Q8501">_xlfn.IFS(
O8501&lt;50000,"Low Salary (&lt;$50K)",
O8501&lt;90000,"Lower Middle ($50K-$90K)",
O8501&lt;130000,"Middle ($90K-$130K)",
O8501&lt;170000,"Upper Middle ($130K-$170K)",
O8501&gt;=170000,"High Salary (&gt;$170K)"
)</f>
        <v>High Salary (&gt;$170K)</v>
      </c>
      <c r="R8501" t="str" cm="1">
        <f t="array" ref="R8501">_xlfn.IFS(
G8501&lt;=2,"New Customers (0-2Y)",
G8501&lt;=5,"Growing Customers (3-5Y)",
G8501&lt;=8,"Established Customers (6-8Y)",
G8501&lt;=10,"Loyal Customers (9-10Y)"
)</f>
        <v>New Customers (0-2Y)</v>
      </c>
    </row>
    <row r="8502" spans="1:18" x14ac:dyDescent="0.35">
      <c r="A8502">
        <v>15584785</v>
      </c>
      <c r="B8502" t="s">
        <v>1297</v>
      </c>
      <c r="C8502" t="s">
        <v>17</v>
      </c>
      <c r="D8502" t="s">
        <v>39</v>
      </c>
      <c r="E8502">
        <v>37</v>
      </c>
      <c r="F8502" t="s">
        <v>19</v>
      </c>
      <c r="G8502">
        <v>2</v>
      </c>
      <c r="H8502" s="4">
        <v>97324.91</v>
      </c>
      <c r="I8502" t="s">
        <v>29</v>
      </c>
      <c r="J8502">
        <v>1</v>
      </c>
      <c r="K8502">
        <v>660</v>
      </c>
      <c r="L8502" t="s">
        <v>35</v>
      </c>
      <c r="M8502" t="s">
        <v>21</v>
      </c>
      <c r="N8502" t="s">
        <v>32</v>
      </c>
      <c r="O8502" s="4">
        <v>23291.83</v>
      </c>
      <c r="P8502" t="s">
        <v>28</v>
      </c>
      <c r="Q8502" t="str" cm="1">
        <f t="array" ref="Q8502">_xlfn.IFS(
O8502&lt;50000,"Low Salary (&lt;$50K)",
O8502&lt;90000,"Lower Middle ($50K-$90K)",
O8502&lt;130000,"Middle ($90K-$130K)",
O8502&lt;170000,"Upper Middle ($130K-$170K)",
O8502&gt;=170000,"High Salary (&gt;$170K)"
)</f>
        <v>Low Salary (&lt;$50K)</v>
      </c>
      <c r="R8502" t="str" cm="1">
        <f t="array" ref="R8502">_xlfn.IFS(
G8502&lt;=2,"New Customers (0-2Y)",
G8502&lt;=5,"Growing Customers (3-5Y)",
G8502&lt;=8,"Established Customers (6-8Y)",
G8502&lt;=10,"Loyal Customers (9-10Y)"
)</f>
        <v>New Customers (0-2Y)</v>
      </c>
    </row>
    <row r="8503" spans="1:18" x14ac:dyDescent="0.35">
      <c r="A8503">
        <v>15797197</v>
      </c>
      <c r="B8503" t="s">
        <v>461</v>
      </c>
      <c r="C8503" t="s">
        <v>26</v>
      </c>
      <c r="D8503" t="s">
        <v>39</v>
      </c>
      <c r="E8503">
        <v>29</v>
      </c>
      <c r="F8503" t="s">
        <v>43</v>
      </c>
      <c r="G8503">
        <v>6</v>
      </c>
      <c r="H8503" s="4">
        <v>0</v>
      </c>
      <c r="I8503" t="s">
        <v>24</v>
      </c>
      <c r="J8503">
        <v>2</v>
      </c>
      <c r="K8503">
        <v>678</v>
      </c>
      <c r="L8503" t="s">
        <v>35</v>
      </c>
      <c r="M8503" t="s">
        <v>21</v>
      </c>
      <c r="N8503" t="s">
        <v>32</v>
      </c>
      <c r="O8503" s="4">
        <v>64443.75</v>
      </c>
      <c r="P8503" t="s">
        <v>28</v>
      </c>
      <c r="Q8503" t="str" cm="1">
        <f t="array" ref="Q8503">_xlfn.IFS(
O8503&lt;50000,"Low Salary (&lt;$50K)",
O8503&lt;90000,"Lower Middle ($50K-$90K)",
O8503&lt;130000,"Middle ($90K-$130K)",
O8503&lt;170000,"Upper Middle ($130K-$170K)",
O8503&gt;=170000,"High Salary (&gt;$170K)"
)</f>
        <v>Lower Middle ($50K-$90K)</v>
      </c>
      <c r="R8503" t="str" cm="1">
        <f t="array" ref="R8503">_xlfn.IFS(
G8503&lt;=2,"New Customers (0-2Y)",
G8503&lt;=5,"Growing Customers (3-5Y)",
G8503&lt;=8,"Established Customers (6-8Y)",
G8503&lt;=10,"Loyal Customers (9-10Y)"
)</f>
        <v>Established Customers (6-8Y)</v>
      </c>
    </row>
    <row r="8504" spans="1:18" x14ac:dyDescent="0.35">
      <c r="A8504">
        <v>15574858</v>
      </c>
      <c r="B8504" t="s">
        <v>704</v>
      </c>
      <c r="C8504" t="s">
        <v>17</v>
      </c>
      <c r="D8504" t="s">
        <v>39</v>
      </c>
      <c r="E8504">
        <v>37</v>
      </c>
      <c r="F8504" t="s">
        <v>19</v>
      </c>
      <c r="G8504">
        <v>8</v>
      </c>
      <c r="H8504" s="4">
        <v>0</v>
      </c>
      <c r="I8504" t="s">
        <v>24</v>
      </c>
      <c r="J8504">
        <v>2</v>
      </c>
      <c r="K8504">
        <v>530</v>
      </c>
      <c r="L8504" t="s">
        <v>31</v>
      </c>
      <c r="M8504" t="s">
        <v>21</v>
      </c>
      <c r="N8504" t="s">
        <v>22</v>
      </c>
      <c r="O8504" s="4">
        <v>287.99</v>
      </c>
      <c r="P8504" t="s">
        <v>28</v>
      </c>
      <c r="Q8504" t="str" cm="1">
        <f t="array" ref="Q8504">_xlfn.IFS(
O8504&lt;50000,"Low Salary (&lt;$50K)",
O8504&lt;90000,"Lower Middle ($50K-$90K)",
O8504&lt;130000,"Middle ($90K-$130K)",
O8504&lt;170000,"Upper Middle ($130K-$170K)",
O8504&gt;=170000,"High Salary (&gt;$170K)"
)</f>
        <v>Low Salary (&lt;$50K)</v>
      </c>
      <c r="R8504" t="str" cm="1">
        <f t="array" ref="R8504">_xlfn.IFS(
G8504&lt;=2,"New Customers (0-2Y)",
G8504&lt;=5,"Growing Customers (3-5Y)",
G8504&lt;=8,"Established Customers (6-8Y)",
G8504&lt;=10,"Loyal Customers (9-10Y)"
)</f>
        <v>Established Customers (6-8Y)</v>
      </c>
    </row>
    <row r="8505" spans="1:18" x14ac:dyDescent="0.35">
      <c r="A8505">
        <v>15794101</v>
      </c>
      <c r="B8505" t="s">
        <v>1942</v>
      </c>
      <c r="C8505" t="s">
        <v>17</v>
      </c>
      <c r="D8505" t="s">
        <v>18</v>
      </c>
      <c r="E8505">
        <v>48</v>
      </c>
      <c r="F8505" t="s">
        <v>19</v>
      </c>
      <c r="G8505">
        <v>2</v>
      </c>
      <c r="H8505" s="4">
        <v>0</v>
      </c>
      <c r="I8505" t="s">
        <v>24</v>
      </c>
      <c r="J8505">
        <v>2</v>
      </c>
      <c r="K8505">
        <v>559</v>
      </c>
      <c r="L8505" t="s">
        <v>31</v>
      </c>
      <c r="M8505" t="s">
        <v>27</v>
      </c>
      <c r="N8505" t="s">
        <v>22</v>
      </c>
      <c r="O8505" s="4">
        <v>137961.41</v>
      </c>
      <c r="P8505" t="s">
        <v>28</v>
      </c>
      <c r="Q8505" t="str" cm="1">
        <f t="array" ref="Q8505">_xlfn.IFS(
O8505&lt;50000,"Low Salary (&lt;$50K)",
O8505&lt;90000,"Lower Middle ($50K-$90K)",
O8505&lt;130000,"Middle ($90K-$130K)",
O8505&lt;170000,"Upper Middle ($130K-$170K)",
O8505&gt;=170000,"High Salary (&gt;$170K)"
)</f>
        <v>Upper Middle ($130K-$170K)</v>
      </c>
      <c r="R8505" t="str" cm="1">
        <f t="array" ref="R8505">_xlfn.IFS(
G8505&lt;=2,"New Customers (0-2Y)",
G8505&lt;=5,"Growing Customers (3-5Y)",
G8505&lt;=8,"Established Customers (6-8Y)",
G8505&lt;=10,"Loyal Customers (9-10Y)"
)</f>
        <v>New Customers (0-2Y)</v>
      </c>
    </row>
    <row r="8506" spans="1:18" x14ac:dyDescent="0.35">
      <c r="A8506">
        <v>15743245</v>
      </c>
      <c r="B8506" t="s">
        <v>2029</v>
      </c>
      <c r="C8506" t="s">
        <v>17</v>
      </c>
      <c r="D8506" t="s">
        <v>39</v>
      </c>
      <c r="E8506">
        <v>42</v>
      </c>
      <c r="F8506" t="s">
        <v>19</v>
      </c>
      <c r="G8506">
        <v>3</v>
      </c>
      <c r="H8506" s="4">
        <v>145155.37</v>
      </c>
      <c r="I8506" t="s">
        <v>33</v>
      </c>
      <c r="J8506">
        <v>1</v>
      </c>
      <c r="K8506">
        <v>624</v>
      </c>
      <c r="L8506" t="s">
        <v>20</v>
      </c>
      <c r="M8506" t="s">
        <v>21</v>
      </c>
      <c r="N8506" t="s">
        <v>32</v>
      </c>
      <c r="O8506" s="4">
        <v>72169.95</v>
      </c>
      <c r="P8506" t="s">
        <v>23</v>
      </c>
      <c r="Q8506" t="str" cm="1">
        <f t="array" ref="Q8506">_xlfn.IFS(
O8506&lt;50000,"Low Salary (&lt;$50K)",
O8506&lt;90000,"Lower Middle ($50K-$90K)",
O8506&lt;130000,"Middle ($90K-$130K)",
O8506&lt;170000,"Upper Middle ($130K-$170K)",
O8506&gt;=170000,"High Salary (&gt;$170K)"
)</f>
        <v>Lower Middle ($50K-$90K)</v>
      </c>
      <c r="R8506" t="str" cm="1">
        <f t="array" ref="R8506">_xlfn.IFS(
G8506&lt;=2,"New Customers (0-2Y)",
G8506&lt;=5,"Growing Customers (3-5Y)",
G8506&lt;=8,"Established Customers (6-8Y)",
G8506&lt;=10,"Loyal Customers (9-10Y)"
)</f>
        <v>Growing Customers (3-5Y)</v>
      </c>
    </row>
    <row r="8507" spans="1:18" x14ac:dyDescent="0.35">
      <c r="A8507">
        <v>15791535</v>
      </c>
      <c r="B8507" t="s">
        <v>2745</v>
      </c>
      <c r="C8507" t="s">
        <v>17</v>
      </c>
      <c r="D8507" t="s">
        <v>39</v>
      </c>
      <c r="E8507">
        <v>28</v>
      </c>
      <c r="F8507" t="s">
        <v>43</v>
      </c>
      <c r="G8507">
        <v>5</v>
      </c>
      <c r="H8507" s="4">
        <v>137222.76999999999</v>
      </c>
      <c r="I8507" t="s">
        <v>33</v>
      </c>
      <c r="J8507">
        <v>1</v>
      </c>
      <c r="K8507">
        <v>592</v>
      </c>
      <c r="L8507" t="s">
        <v>31</v>
      </c>
      <c r="M8507" t="s">
        <v>27</v>
      </c>
      <c r="N8507" t="s">
        <v>32</v>
      </c>
      <c r="O8507" s="4">
        <v>39608.58</v>
      </c>
      <c r="P8507" t="s">
        <v>28</v>
      </c>
      <c r="Q8507" t="str" cm="1">
        <f t="array" ref="Q8507">_xlfn.IFS(
O8507&lt;50000,"Low Salary (&lt;$50K)",
O8507&lt;90000,"Lower Middle ($50K-$90K)",
O8507&lt;130000,"Middle ($90K-$130K)",
O8507&lt;170000,"Upper Middle ($130K-$170K)",
O8507&gt;=170000,"High Salary (&gt;$170K)"
)</f>
        <v>Low Salary (&lt;$50K)</v>
      </c>
      <c r="R8507" t="str" cm="1">
        <f t="array" ref="R8507">_xlfn.IFS(
G8507&lt;=2,"New Customers (0-2Y)",
G8507&lt;=5,"Growing Customers (3-5Y)",
G8507&lt;=8,"Established Customers (6-8Y)",
G8507&lt;=10,"Loyal Customers (9-10Y)"
)</f>
        <v>Growing Customers (3-5Y)</v>
      </c>
    </row>
    <row r="8508" spans="1:18" x14ac:dyDescent="0.35">
      <c r="A8508">
        <v>15605215</v>
      </c>
      <c r="B8508" t="s">
        <v>241</v>
      </c>
      <c r="C8508" t="s">
        <v>17</v>
      </c>
      <c r="D8508" t="s">
        <v>39</v>
      </c>
      <c r="E8508">
        <v>48</v>
      </c>
      <c r="F8508" t="s">
        <v>19</v>
      </c>
      <c r="G8508">
        <v>9</v>
      </c>
      <c r="H8508" s="4">
        <v>0</v>
      </c>
      <c r="I8508" t="s">
        <v>24</v>
      </c>
      <c r="J8508">
        <v>2</v>
      </c>
      <c r="K8508">
        <v>767</v>
      </c>
      <c r="L8508" t="s">
        <v>35</v>
      </c>
      <c r="M8508" t="s">
        <v>27</v>
      </c>
      <c r="N8508" t="s">
        <v>22</v>
      </c>
      <c r="O8508" s="4">
        <v>175458.21</v>
      </c>
      <c r="P8508" t="s">
        <v>28</v>
      </c>
      <c r="Q8508" t="str" cm="1">
        <f t="array" ref="Q8508">_xlfn.IFS(
O8508&lt;50000,"Low Salary (&lt;$50K)",
O8508&lt;90000,"Lower Middle ($50K-$90K)",
O8508&lt;130000,"Middle ($90K-$130K)",
O8508&lt;170000,"Upper Middle ($130K-$170K)",
O8508&gt;=170000,"High Salary (&gt;$170K)"
)</f>
        <v>High Salary (&gt;$170K)</v>
      </c>
      <c r="R8508" t="str" cm="1">
        <f t="array" ref="R8508">_xlfn.IFS(
G8508&lt;=2,"New Customers (0-2Y)",
G8508&lt;=5,"Growing Customers (3-5Y)",
G8508&lt;=8,"Established Customers (6-8Y)",
G8508&lt;=10,"Loyal Customers (9-10Y)"
)</f>
        <v>Loyal Customers (9-10Y)</v>
      </c>
    </row>
    <row r="8509" spans="1:18" x14ac:dyDescent="0.35">
      <c r="A8509">
        <v>15771749</v>
      </c>
      <c r="B8509" t="s">
        <v>149</v>
      </c>
      <c r="C8509" t="s">
        <v>42</v>
      </c>
      <c r="D8509" t="s">
        <v>18</v>
      </c>
      <c r="E8509">
        <v>38</v>
      </c>
      <c r="F8509" t="s">
        <v>19</v>
      </c>
      <c r="G8509">
        <v>5</v>
      </c>
      <c r="H8509" s="4">
        <v>114268.22</v>
      </c>
      <c r="I8509" t="s">
        <v>33</v>
      </c>
      <c r="J8509">
        <v>2</v>
      </c>
      <c r="K8509">
        <v>653</v>
      </c>
      <c r="L8509" t="s">
        <v>20</v>
      </c>
      <c r="M8509" t="s">
        <v>21</v>
      </c>
      <c r="N8509" t="s">
        <v>22</v>
      </c>
      <c r="O8509" s="4">
        <v>89524.83</v>
      </c>
      <c r="P8509" t="s">
        <v>28</v>
      </c>
      <c r="Q8509" t="str" cm="1">
        <f t="array" ref="Q8509">_xlfn.IFS(
O8509&lt;50000,"Low Salary (&lt;$50K)",
O8509&lt;90000,"Lower Middle ($50K-$90K)",
O8509&lt;130000,"Middle ($90K-$130K)",
O8509&lt;170000,"Upper Middle ($130K-$170K)",
O8509&gt;=170000,"High Salary (&gt;$170K)"
)</f>
        <v>Lower Middle ($50K-$90K)</v>
      </c>
      <c r="R8509" t="str" cm="1">
        <f t="array" ref="R8509">_xlfn.IFS(
G8509&lt;=2,"New Customers (0-2Y)",
G8509&lt;=5,"Growing Customers (3-5Y)",
G8509&lt;=8,"Established Customers (6-8Y)",
G8509&lt;=10,"Loyal Customers (9-10Y)"
)</f>
        <v>Growing Customers (3-5Y)</v>
      </c>
    </row>
    <row r="8510" spans="1:18" x14ac:dyDescent="0.35">
      <c r="A8510">
        <v>15616833</v>
      </c>
      <c r="B8510" t="s">
        <v>1123</v>
      </c>
      <c r="C8510" t="s">
        <v>26</v>
      </c>
      <c r="D8510" t="s">
        <v>39</v>
      </c>
      <c r="E8510">
        <v>27</v>
      </c>
      <c r="F8510" t="s">
        <v>43</v>
      </c>
      <c r="G8510">
        <v>2</v>
      </c>
      <c r="H8510" s="4">
        <v>0</v>
      </c>
      <c r="I8510" t="s">
        <v>24</v>
      </c>
      <c r="J8510">
        <v>2</v>
      </c>
      <c r="K8510">
        <v>678</v>
      </c>
      <c r="L8510" t="s">
        <v>35</v>
      </c>
      <c r="M8510" t="s">
        <v>21</v>
      </c>
      <c r="N8510" t="s">
        <v>22</v>
      </c>
      <c r="O8510" s="4">
        <v>13221.25</v>
      </c>
      <c r="P8510" t="s">
        <v>28</v>
      </c>
      <c r="Q8510" t="str" cm="1">
        <f t="array" ref="Q8510">_xlfn.IFS(
O8510&lt;50000,"Low Salary (&lt;$50K)",
O8510&lt;90000,"Lower Middle ($50K-$90K)",
O8510&lt;130000,"Middle ($90K-$130K)",
O8510&lt;170000,"Upper Middle ($130K-$170K)",
O8510&gt;=170000,"High Salary (&gt;$170K)"
)</f>
        <v>Low Salary (&lt;$50K)</v>
      </c>
      <c r="R8510" t="str" cm="1">
        <f t="array" ref="R8510">_xlfn.IFS(
G8510&lt;=2,"New Customers (0-2Y)",
G8510&lt;=5,"Growing Customers (3-5Y)",
G8510&lt;=8,"Established Customers (6-8Y)",
G8510&lt;=10,"Loyal Customers (9-10Y)"
)</f>
        <v>New Customers (0-2Y)</v>
      </c>
    </row>
    <row r="8511" spans="1:18" x14ac:dyDescent="0.35">
      <c r="A8511">
        <v>15750728</v>
      </c>
      <c r="B8511" t="s">
        <v>2321</v>
      </c>
      <c r="C8511" t="s">
        <v>26</v>
      </c>
      <c r="D8511" t="s">
        <v>18</v>
      </c>
      <c r="E8511">
        <v>42</v>
      </c>
      <c r="F8511" t="s">
        <v>19</v>
      </c>
      <c r="G8511">
        <v>2</v>
      </c>
      <c r="H8511" s="4">
        <v>0</v>
      </c>
      <c r="I8511" t="s">
        <v>24</v>
      </c>
      <c r="J8511">
        <v>1</v>
      </c>
      <c r="K8511">
        <v>586</v>
      </c>
      <c r="L8511" t="s">
        <v>31</v>
      </c>
      <c r="M8511" t="s">
        <v>21</v>
      </c>
      <c r="N8511" t="s">
        <v>32</v>
      </c>
      <c r="O8511" s="4">
        <v>102889.34</v>
      </c>
      <c r="P8511" t="s">
        <v>28</v>
      </c>
      <c r="Q8511" t="str" cm="1">
        <f t="array" ref="Q8511">_xlfn.IFS(
O8511&lt;50000,"Low Salary (&lt;$50K)",
O8511&lt;90000,"Lower Middle ($50K-$90K)",
O8511&lt;130000,"Middle ($90K-$130K)",
O8511&lt;170000,"Upper Middle ($130K-$170K)",
O8511&gt;=170000,"High Salary (&gt;$170K)"
)</f>
        <v>Middle ($90K-$130K)</v>
      </c>
      <c r="R8511" t="str" cm="1">
        <f t="array" ref="R8511">_xlfn.IFS(
G8511&lt;=2,"New Customers (0-2Y)",
G8511&lt;=5,"Growing Customers (3-5Y)",
G8511&lt;=8,"Established Customers (6-8Y)",
G8511&lt;=10,"Loyal Customers (9-10Y)"
)</f>
        <v>New Customers (0-2Y)</v>
      </c>
    </row>
    <row r="8512" spans="1:18" x14ac:dyDescent="0.35">
      <c r="A8512">
        <v>15769353</v>
      </c>
      <c r="B8512" t="s">
        <v>220</v>
      </c>
      <c r="C8512" t="s">
        <v>17</v>
      </c>
      <c r="D8512" t="s">
        <v>18</v>
      </c>
      <c r="E8512">
        <v>40</v>
      </c>
      <c r="F8512" t="s">
        <v>19</v>
      </c>
      <c r="G8512">
        <v>8</v>
      </c>
      <c r="H8512" s="4">
        <v>150490.32</v>
      </c>
      <c r="I8512" t="s">
        <v>33</v>
      </c>
      <c r="J8512">
        <v>1</v>
      </c>
      <c r="K8512">
        <v>550</v>
      </c>
      <c r="L8512" t="s">
        <v>31</v>
      </c>
      <c r="M8512" t="s">
        <v>27</v>
      </c>
      <c r="N8512" t="s">
        <v>32</v>
      </c>
      <c r="O8512" s="4">
        <v>166468.21</v>
      </c>
      <c r="P8512" t="s">
        <v>23</v>
      </c>
      <c r="Q8512" t="str" cm="1">
        <f t="array" ref="Q8512">_xlfn.IFS(
O8512&lt;50000,"Low Salary (&lt;$50K)",
O8512&lt;90000,"Lower Middle ($50K-$90K)",
O8512&lt;130000,"Middle ($90K-$130K)",
O8512&lt;170000,"Upper Middle ($130K-$170K)",
O8512&gt;=170000,"High Salary (&gt;$170K)"
)</f>
        <v>Upper Middle ($130K-$170K)</v>
      </c>
      <c r="R8512" t="str" cm="1">
        <f t="array" ref="R8512">_xlfn.IFS(
G8512&lt;=2,"New Customers (0-2Y)",
G8512&lt;=5,"Growing Customers (3-5Y)",
G8512&lt;=8,"Established Customers (6-8Y)",
G8512&lt;=10,"Loyal Customers (9-10Y)"
)</f>
        <v>Established Customers (6-8Y)</v>
      </c>
    </row>
    <row r="8513" spans="1:18" x14ac:dyDescent="0.35">
      <c r="A8513">
        <v>15770091</v>
      </c>
      <c r="B8513" t="s">
        <v>2269</v>
      </c>
      <c r="C8513" t="s">
        <v>42</v>
      </c>
      <c r="D8513" t="s">
        <v>39</v>
      </c>
      <c r="E8513">
        <v>28</v>
      </c>
      <c r="F8513" t="s">
        <v>43</v>
      </c>
      <c r="G8513">
        <v>9</v>
      </c>
      <c r="H8513" s="4">
        <v>160858.13</v>
      </c>
      <c r="I8513" t="s">
        <v>33</v>
      </c>
      <c r="J8513">
        <v>2</v>
      </c>
      <c r="K8513">
        <v>643</v>
      </c>
      <c r="L8513" t="s">
        <v>20</v>
      </c>
      <c r="M8513" t="s">
        <v>21</v>
      </c>
      <c r="N8513" t="s">
        <v>32</v>
      </c>
      <c r="O8513" s="4">
        <v>27149.27</v>
      </c>
      <c r="P8513" t="s">
        <v>28</v>
      </c>
      <c r="Q8513" t="str" cm="1">
        <f t="array" ref="Q8513">_xlfn.IFS(
O8513&lt;50000,"Low Salary (&lt;$50K)",
O8513&lt;90000,"Lower Middle ($50K-$90K)",
O8513&lt;130000,"Middle ($90K-$130K)",
O8513&lt;170000,"Upper Middle ($130K-$170K)",
O8513&gt;=170000,"High Salary (&gt;$170K)"
)</f>
        <v>Low Salary (&lt;$50K)</v>
      </c>
      <c r="R8513" t="str" cm="1">
        <f t="array" ref="R8513">_xlfn.IFS(
G8513&lt;=2,"New Customers (0-2Y)",
G8513&lt;=5,"Growing Customers (3-5Y)",
G8513&lt;=8,"Established Customers (6-8Y)",
G8513&lt;=10,"Loyal Customers (9-10Y)"
)</f>
        <v>Loyal Customers (9-10Y)</v>
      </c>
    </row>
    <row r="8514" spans="1:18" x14ac:dyDescent="0.35">
      <c r="A8514">
        <v>15716420</v>
      </c>
      <c r="B8514" t="s">
        <v>988</v>
      </c>
      <c r="C8514" t="s">
        <v>26</v>
      </c>
      <c r="D8514" t="s">
        <v>39</v>
      </c>
      <c r="E8514">
        <v>39</v>
      </c>
      <c r="F8514" t="s">
        <v>19</v>
      </c>
      <c r="G8514">
        <v>5</v>
      </c>
      <c r="H8514" s="4">
        <v>170288.38</v>
      </c>
      <c r="I8514" t="s">
        <v>33</v>
      </c>
      <c r="J8514">
        <v>1</v>
      </c>
      <c r="K8514">
        <v>612</v>
      </c>
      <c r="L8514" t="s">
        <v>20</v>
      </c>
      <c r="M8514" t="s">
        <v>21</v>
      </c>
      <c r="N8514" t="s">
        <v>22</v>
      </c>
      <c r="O8514" s="4">
        <v>59601.15</v>
      </c>
      <c r="P8514" t="s">
        <v>28</v>
      </c>
      <c r="Q8514" t="str" cm="1">
        <f t="array" ref="Q8514">_xlfn.IFS(
O8514&lt;50000,"Low Salary (&lt;$50K)",
O8514&lt;90000,"Lower Middle ($50K-$90K)",
O8514&lt;130000,"Middle ($90K-$130K)",
O8514&lt;170000,"Upper Middle ($130K-$170K)",
O8514&gt;=170000,"High Salary (&gt;$170K)"
)</f>
        <v>Lower Middle ($50K-$90K)</v>
      </c>
      <c r="R8514" t="str" cm="1">
        <f t="array" ref="R8514">_xlfn.IFS(
G8514&lt;=2,"New Customers (0-2Y)",
G8514&lt;=5,"Growing Customers (3-5Y)",
G8514&lt;=8,"Established Customers (6-8Y)",
G8514&lt;=10,"Loyal Customers (9-10Y)"
)</f>
        <v>Growing Customers (3-5Y)</v>
      </c>
    </row>
    <row r="8515" spans="1:18" x14ac:dyDescent="0.35">
      <c r="A8515">
        <v>15740602</v>
      </c>
      <c r="B8515" t="s">
        <v>285</v>
      </c>
      <c r="C8515" t="s">
        <v>42</v>
      </c>
      <c r="D8515" t="s">
        <v>18</v>
      </c>
      <c r="E8515">
        <v>27</v>
      </c>
      <c r="F8515" t="s">
        <v>43</v>
      </c>
      <c r="G8515">
        <v>4</v>
      </c>
      <c r="H8515" s="4">
        <v>111568.01</v>
      </c>
      <c r="I8515" t="s">
        <v>33</v>
      </c>
      <c r="J8515">
        <v>1</v>
      </c>
      <c r="K8515">
        <v>674</v>
      </c>
      <c r="L8515" t="s">
        <v>35</v>
      </c>
      <c r="M8515" t="s">
        <v>27</v>
      </c>
      <c r="N8515" t="s">
        <v>22</v>
      </c>
      <c r="O8515" s="4">
        <v>22026.18</v>
      </c>
      <c r="P8515" t="s">
        <v>28</v>
      </c>
      <c r="Q8515" t="str" cm="1">
        <f t="array" ref="Q8515">_xlfn.IFS(
O8515&lt;50000,"Low Salary (&lt;$50K)",
O8515&lt;90000,"Lower Middle ($50K-$90K)",
O8515&lt;130000,"Middle ($90K-$130K)",
O8515&lt;170000,"Upper Middle ($130K-$170K)",
O8515&gt;=170000,"High Salary (&gt;$170K)"
)</f>
        <v>Low Salary (&lt;$50K)</v>
      </c>
      <c r="R8515" t="str" cm="1">
        <f t="array" ref="R8515">_xlfn.IFS(
G8515&lt;=2,"New Customers (0-2Y)",
G8515&lt;=5,"Growing Customers (3-5Y)",
G8515&lt;=8,"Established Customers (6-8Y)",
G8515&lt;=10,"Loyal Customers (9-10Y)"
)</f>
        <v>Growing Customers (3-5Y)</v>
      </c>
    </row>
    <row r="8516" spans="1:18" x14ac:dyDescent="0.35">
      <c r="A8516">
        <v>15796071</v>
      </c>
      <c r="B8516" t="s">
        <v>2746</v>
      </c>
      <c r="C8516" t="s">
        <v>26</v>
      </c>
      <c r="D8516" t="s">
        <v>39</v>
      </c>
      <c r="E8516">
        <v>29</v>
      </c>
      <c r="F8516" t="s">
        <v>43</v>
      </c>
      <c r="G8516">
        <v>7</v>
      </c>
      <c r="H8516" s="4">
        <v>83889.03</v>
      </c>
      <c r="I8516" t="s">
        <v>29</v>
      </c>
      <c r="J8516">
        <v>1</v>
      </c>
      <c r="K8516">
        <v>657</v>
      </c>
      <c r="L8516" t="s">
        <v>20</v>
      </c>
      <c r="M8516" t="s">
        <v>21</v>
      </c>
      <c r="N8516" t="s">
        <v>32</v>
      </c>
      <c r="O8516" s="4">
        <v>153059.62</v>
      </c>
      <c r="P8516" t="s">
        <v>28</v>
      </c>
      <c r="Q8516" t="str" cm="1">
        <f t="array" ref="Q8516">_xlfn.IFS(
O8516&lt;50000,"Low Salary (&lt;$50K)",
O8516&lt;90000,"Lower Middle ($50K-$90K)",
O8516&lt;130000,"Middle ($90K-$130K)",
O8516&lt;170000,"Upper Middle ($130K-$170K)",
O8516&gt;=170000,"High Salary (&gt;$170K)"
)</f>
        <v>Upper Middle ($130K-$170K)</v>
      </c>
      <c r="R8516" t="str" cm="1">
        <f t="array" ref="R8516">_xlfn.IFS(
G8516&lt;=2,"New Customers (0-2Y)",
G8516&lt;=5,"Growing Customers (3-5Y)",
G8516&lt;=8,"Established Customers (6-8Y)",
G8516&lt;=10,"Loyal Customers (9-10Y)"
)</f>
        <v>Established Customers (6-8Y)</v>
      </c>
    </row>
    <row r="8517" spans="1:18" x14ac:dyDescent="0.35">
      <c r="A8517">
        <v>15811389</v>
      </c>
      <c r="B8517" t="s">
        <v>432</v>
      </c>
      <c r="C8517" t="s">
        <v>42</v>
      </c>
      <c r="D8517" t="s">
        <v>18</v>
      </c>
      <c r="E8517">
        <v>35</v>
      </c>
      <c r="F8517" t="s">
        <v>19</v>
      </c>
      <c r="G8517">
        <v>0</v>
      </c>
      <c r="H8517" s="4">
        <v>171982.95</v>
      </c>
      <c r="I8517" t="s">
        <v>33</v>
      </c>
      <c r="J8517">
        <v>2</v>
      </c>
      <c r="K8517">
        <v>724</v>
      </c>
      <c r="L8517" t="s">
        <v>35</v>
      </c>
      <c r="M8517" t="s">
        <v>27</v>
      </c>
      <c r="N8517" t="s">
        <v>22</v>
      </c>
      <c r="O8517" s="4">
        <v>167313.07</v>
      </c>
      <c r="P8517" t="s">
        <v>28</v>
      </c>
      <c r="Q8517" t="str" cm="1">
        <f t="array" ref="Q8517">_xlfn.IFS(
O8517&lt;50000,"Low Salary (&lt;$50K)",
O8517&lt;90000,"Lower Middle ($50K-$90K)",
O8517&lt;130000,"Middle ($90K-$130K)",
O8517&lt;170000,"Upper Middle ($130K-$170K)",
O8517&gt;=170000,"High Salary (&gt;$170K)"
)</f>
        <v>Upper Middle ($130K-$170K)</v>
      </c>
      <c r="R8517" t="str" cm="1">
        <f t="array" ref="R8517">_xlfn.IFS(
G8517&lt;=2,"New Customers (0-2Y)",
G8517&lt;=5,"Growing Customers (3-5Y)",
G8517&lt;=8,"Established Customers (6-8Y)",
G8517&lt;=10,"Loyal Customers (9-10Y)"
)</f>
        <v>New Customers (0-2Y)</v>
      </c>
    </row>
    <row r="8518" spans="1:18" x14ac:dyDescent="0.35">
      <c r="A8518">
        <v>15783875</v>
      </c>
      <c r="B8518" t="s">
        <v>859</v>
      </c>
      <c r="C8518" t="s">
        <v>17</v>
      </c>
      <c r="D8518" t="s">
        <v>18</v>
      </c>
      <c r="E8518">
        <v>34</v>
      </c>
      <c r="F8518" t="s">
        <v>19</v>
      </c>
      <c r="G8518">
        <v>4</v>
      </c>
      <c r="H8518" s="4">
        <v>0</v>
      </c>
      <c r="I8518" t="s">
        <v>24</v>
      </c>
      <c r="J8518">
        <v>2</v>
      </c>
      <c r="K8518">
        <v>500</v>
      </c>
      <c r="L8518" t="s">
        <v>31</v>
      </c>
      <c r="M8518" t="s">
        <v>21</v>
      </c>
      <c r="N8518" t="s">
        <v>32</v>
      </c>
      <c r="O8518" s="4">
        <v>12833.96</v>
      </c>
      <c r="P8518" t="s">
        <v>28</v>
      </c>
      <c r="Q8518" t="str" cm="1">
        <f t="array" ref="Q8518">_xlfn.IFS(
O8518&lt;50000,"Low Salary (&lt;$50K)",
O8518&lt;90000,"Lower Middle ($50K-$90K)",
O8518&lt;130000,"Middle ($90K-$130K)",
O8518&lt;170000,"Upper Middle ($130K-$170K)",
O8518&gt;=170000,"High Salary (&gt;$170K)"
)</f>
        <v>Low Salary (&lt;$50K)</v>
      </c>
      <c r="R8518" t="str" cm="1">
        <f t="array" ref="R8518">_xlfn.IFS(
G8518&lt;=2,"New Customers (0-2Y)",
G8518&lt;=5,"Growing Customers (3-5Y)",
G8518&lt;=8,"Established Customers (6-8Y)",
G8518&lt;=10,"Loyal Customers (9-10Y)"
)</f>
        <v>Growing Customers (3-5Y)</v>
      </c>
    </row>
    <row r="8519" spans="1:18" x14ac:dyDescent="0.35">
      <c r="A8519">
        <v>15671800</v>
      </c>
      <c r="B8519" t="s">
        <v>193</v>
      </c>
      <c r="C8519" t="s">
        <v>17</v>
      </c>
      <c r="D8519" t="s">
        <v>39</v>
      </c>
      <c r="E8519">
        <v>20</v>
      </c>
      <c r="F8519" t="s">
        <v>43</v>
      </c>
      <c r="G8519">
        <v>8</v>
      </c>
      <c r="H8519" s="4">
        <v>137624.4</v>
      </c>
      <c r="I8519" t="s">
        <v>33</v>
      </c>
      <c r="J8519">
        <v>2</v>
      </c>
      <c r="K8519">
        <v>688</v>
      </c>
      <c r="L8519" t="s">
        <v>35</v>
      </c>
      <c r="M8519" t="s">
        <v>21</v>
      </c>
      <c r="N8519" t="s">
        <v>22</v>
      </c>
      <c r="O8519" s="4">
        <v>197582.79</v>
      </c>
      <c r="P8519" t="s">
        <v>28</v>
      </c>
      <c r="Q8519" t="str" cm="1">
        <f t="array" ref="Q8519">_xlfn.IFS(
O8519&lt;50000,"Low Salary (&lt;$50K)",
O8519&lt;90000,"Lower Middle ($50K-$90K)",
O8519&lt;130000,"Middle ($90K-$130K)",
O8519&lt;170000,"Upper Middle ($130K-$170K)",
O8519&gt;=170000,"High Salary (&gt;$170K)"
)</f>
        <v>High Salary (&gt;$170K)</v>
      </c>
      <c r="R8519" t="str" cm="1">
        <f t="array" ref="R8519">_xlfn.IFS(
G8519&lt;=2,"New Customers (0-2Y)",
G8519&lt;=5,"Growing Customers (3-5Y)",
G8519&lt;=8,"Established Customers (6-8Y)",
G8519&lt;=10,"Loyal Customers (9-10Y)"
)</f>
        <v>Established Customers (6-8Y)</v>
      </c>
    </row>
    <row r="8520" spans="1:18" x14ac:dyDescent="0.35">
      <c r="A8520">
        <v>15677288</v>
      </c>
      <c r="B8520" t="s">
        <v>2747</v>
      </c>
      <c r="C8520" t="s">
        <v>17</v>
      </c>
      <c r="D8520" t="s">
        <v>39</v>
      </c>
      <c r="E8520">
        <v>50</v>
      </c>
      <c r="F8520" t="s">
        <v>19</v>
      </c>
      <c r="G8520">
        <v>3</v>
      </c>
      <c r="H8520" s="4">
        <v>121159.65</v>
      </c>
      <c r="I8520" t="s">
        <v>33</v>
      </c>
      <c r="J8520">
        <v>1</v>
      </c>
      <c r="K8520">
        <v>599</v>
      </c>
      <c r="L8520" t="s">
        <v>31</v>
      </c>
      <c r="M8520" t="s">
        <v>27</v>
      </c>
      <c r="N8520" t="s">
        <v>32</v>
      </c>
      <c r="O8520" s="4">
        <v>4033.39</v>
      </c>
      <c r="P8520" t="s">
        <v>23</v>
      </c>
      <c r="Q8520" t="str" cm="1">
        <f t="array" ref="Q8520">_xlfn.IFS(
O8520&lt;50000,"Low Salary (&lt;$50K)",
O8520&lt;90000,"Lower Middle ($50K-$90K)",
O8520&lt;130000,"Middle ($90K-$130K)",
O8520&lt;170000,"Upper Middle ($130K-$170K)",
O8520&gt;=170000,"High Salary (&gt;$170K)"
)</f>
        <v>Low Salary (&lt;$50K)</v>
      </c>
      <c r="R8520" t="str" cm="1">
        <f t="array" ref="R8520">_xlfn.IFS(
G8520&lt;=2,"New Customers (0-2Y)",
G8520&lt;=5,"Growing Customers (3-5Y)",
G8520&lt;=8,"Established Customers (6-8Y)",
G8520&lt;=10,"Loyal Customers (9-10Y)"
)</f>
        <v>Growing Customers (3-5Y)</v>
      </c>
    </row>
    <row r="8521" spans="1:18" x14ac:dyDescent="0.35">
      <c r="A8521">
        <v>15633525</v>
      </c>
      <c r="B8521" t="s">
        <v>1018</v>
      </c>
      <c r="C8521" t="s">
        <v>17</v>
      </c>
      <c r="D8521" t="s">
        <v>39</v>
      </c>
      <c r="E8521">
        <v>29</v>
      </c>
      <c r="F8521" t="s">
        <v>43</v>
      </c>
      <c r="G8521">
        <v>7</v>
      </c>
      <c r="H8521" s="4">
        <v>0</v>
      </c>
      <c r="I8521" t="s">
        <v>24</v>
      </c>
      <c r="J8521">
        <v>2</v>
      </c>
      <c r="K8521">
        <v>631</v>
      </c>
      <c r="L8521" t="s">
        <v>20</v>
      </c>
      <c r="M8521" t="s">
        <v>27</v>
      </c>
      <c r="N8521" t="s">
        <v>22</v>
      </c>
      <c r="O8521" s="4">
        <v>125877.22</v>
      </c>
      <c r="P8521" t="s">
        <v>28</v>
      </c>
      <c r="Q8521" t="str" cm="1">
        <f t="array" ref="Q8521">_xlfn.IFS(
O8521&lt;50000,"Low Salary (&lt;$50K)",
O8521&lt;90000,"Lower Middle ($50K-$90K)",
O8521&lt;130000,"Middle ($90K-$130K)",
O8521&lt;170000,"Upper Middle ($130K-$170K)",
O8521&gt;=170000,"High Salary (&gt;$170K)"
)</f>
        <v>Middle ($90K-$130K)</v>
      </c>
      <c r="R8521" t="str" cm="1">
        <f t="array" ref="R8521">_xlfn.IFS(
G8521&lt;=2,"New Customers (0-2Y)",
G8521&lt;=5,"Growing Customers (3-5Y)",
G8521&lt;=8,"Established Customers (6-8Y)",
G8521&lt;=10,"Loyal Customers (9-10Y)"
)</f>
        <v>Established Customers (6-8Y)</v>
      </c>
    </row>
    <row r="8522" spans="1:18" x14ac:dyDescent="0.35">
      <c r="A8522">
        <v>15634606</v>
      </c>
      <c r="B8522" t="s">
        <v>2124</v>
      </c>
      <c r="C8522" t="s">
        <v>26</v>
      </c>
      <c r="D8522" t="s">
        <v>39</v>
      </c>
      <c r="E8522">
        <v>52</v>
      </c>
      <c r="F8522" t="s">
        <v>19</v>
      </c>
      <c r="G8522">
        <v>1</v>
      </c>
      <c r="H8522" s="4">
        <v>0</v>
      </c>
      <c r="I8522" t="s">
        <v>24</v>
      </c>
      <c r="J8522">
        <v>2</v>
      </c>
      <c r="K8522">
        <v>634</v>
      </c>
      <c r="L8522" t="s">
        <v>20</v>
      </c>
      <c r="M8522" t="s">
        <v>21</v>
      </c>
      <c r="N8522" t="s">
        <v>22</v>
      </c>
      <c r="O8522" s="4">
        <v>176913.42</v>
      </c>
      <c r="P8522" t="s">
        <v>28</v>
      </c>
      <c r="Q8522" t="str" cm="1">
        <f t="array" ref="Q8522">_xlfn.IFS(
O8522&lt;50000,"Low Salary (&lt;$50K)",
O8522&lt;90000,"Lower Middle ($50K-$90K)",
O8522&lt;130000,"Middle ($90K-$130K)",
O8522&lt;170000,"Upper Middle ($130K-$170K)",
O8522&gt;=170000,"High Salary (&gt;$170K)"
)</f>
        <v>High Salary (&gt;$170K)</v>
      </c>
      <c r="R8522" t="str" cm="1">
        <f t="array" ref="R8522">_xlfn.IFS(
G8522&lt;=2,"New Customers (0-2Y)",
G8522&lt;=5,"Growing Customers (3-5Y)",
G8522&lt;=8,"Established Customers (6-8Y)",
G8522&lt;=10,"Loyal Customers (9-10Y)"
)</f>
        <v>New Customers (0-2Y)</v>
      </c>
    </row>
    <row r="8523" spans="1:18" x14ac:dyDescent="0.35">
      <c r="A8523">
        <v>15579207</v>
      </c>
      <c r="B8523" t="s">
        <v>585</v>
      </c>
      <c r="C8523" t="s">
        <v>17</v>
      </c>
      <c r="D8523" t="s">
        <v>39</v>
      </c>
      <c r="E8523">
        <v>37</v>
      </c>
      <c r="F8523" t="s">
        <v>19</v>
      </c>
      <c r="G8523">
        <v>3</v>
      </c>
      <c r="H8523" s="4">
        <v>91184.01</v>
      </c>
      <c r="I8523" t="s">
        <v>29</v>
      </c>
      <c r="J8523">
        <v>1</v>
      </c>
      <c r="K8523">
        <v>545</v>
      </c>
      <c r="L8523" t="s">
        <v>31</v>
      </c>
      <c r="M8523" t="s">
        <v>21</v>
      </c>
      <c r="N8523" t="s">
        <v>32</v>
      </c>
      <c r="O8523" s="4">
        <v>105476.65</v>
      </c>
      <c r="P8523" t="s">
        <v>28</v>
      </c>
      <c r="Q8523" t="str" cm="1">
        <f t="array" ref="Q8523">_xlfn.IFS(
O8523&lt;50000,"Low Salary (&lt;$50K)",
O8523&lt;90000,"Lower Middle ($50K-$90K)",
O8523&lt;130000,"Middle ($90K-$130K)",
O8523&lt;170000,"Upper Middle ($130K-$170K)",
O8523&gt;=170000,"High Salary (&gt;$170K)"
)</f>
        <v>Middle ($90K-$130K)</v>
      </c>
      <c r="R8523" t="str" cm="1">
        <f t="array" ref="R8523">_xlfn.IFS(
G8523&lt;=2,"New Customers (0-2Y)",
G8523&lt;=5,"Growing Customers (3-5Y)",
G8523&lt;=8,"Established Customers (6-8Y)",
G8523&lt;=10,"Loyal Customers (9-10Y)"
)</f>
        <v>Growing Customers (3-5Y)</v>
      </c>
    </row>
    <row r="8524" spans="1:18" x14ac:dyDescent="0.35">
      <c r="A8524">
        <v>15619892</v>
      </c>
      <c r="B8524" t="s">
        <v>704</v>
      </c>
      <c r="C8524" t="s">
        <v>26</v>
      </c>
      <c r="D8524" t="s">
        <v>39</v>
      </c>
      <c r="E8524">
        <v>18</v>
      </c>
      <c r="F8524" t="s">
        <v>43</v>
      </c>
      <c r="G8524">
        <v>8</v>
      </c>
      <c r="H8524" s="4">
        <v>0</v>
      </c>
      <c r="I8524" t="s">
        <v>24</v>
      </c>
      <c r="J8524">
        <v>2</v>
      </c>
      <c r="K8524">
        <v>644</v>
      </c>
      <c r="L8524" t="s">
        <v>20</v>
      </c>
      <c r="M8524" t="s">
        <v>21</v>
      </c>
      <c r="N8524" t="s">
        <v>32</v>
      </c>
      <c r="O8524" s="4">
        <v>59172.42</v>
      </c>
      <c r="P8524" t="s">
        <v>28</v>
      </c>
      <c r="Q8524" t="str" cm="1">
        <f t="array" ref="Q8524">_xlfn.IFS(
O8524&lt;50000,"Low Salary (&lt;$50K)",
O8524&lt;90000,"Lower Middle ($50K-$90K)",
O8524&lt;130000,"Middle ($90K-$130K)",
O8524&lt;170000,"Upper Middle ($130K-$170K)",
O8524&gt;=170000,"High Salary (&gt;$170K)"
)</f>
        <v>Lower Middle ($50K-$90K)</v>
      </c>
      <c r="R8524" t="str" cm="1">
        <f t="array" ref="R8524">_xlfn.IFS(
G8524&lt;=2,"New Customers (0-2Y)",
G8524&lt;=5,"Growing Customers (3-5Y)",
G8524&lt;=8,"Established Customers (6-8Y)",
G8524&lt;=10,"Loyal Customers (9-10Y)"
)</f>
        <v>Established Customers (6-8Y)</v>
      </c>
    </row>
    <row r="8525" spans="1:18" x14ac:dyDescent="0.35">
      <c r="A8525">
        <v>15567778</v>
      </c>
      <c r="B8525" t="s">
        <v>411</v>
      </c>
      <c r="C8525" t="s">
        <v>42</v>
      </c>
      <c r="D8525" t="s">
        <v>18</v>
      </c>
      <c r="E8525">
        <v>54</v>
      </c>
      <c r="F8525" t="s">
        <v>19</v>
      </c>
      <c r="G8525">
        <v>1</v>
      </c>
      <c r="H8525" s="4">
        <v>144027.79999999999</v>
      </c>
      <c r="I8525" t="s">
        <v>33</v>
      </c>
      <c r="J8525">
        <v>1</v>
      </c>
      <c r="K8525">
        <v>690</v>
      </c>
      <c r="L8525" t="s">
        <v>35</v>
      </c>
      <c r="M8525" t="s">
        <v>21</v>
      </c>
      <c r="N8525" t="s">
        <v>22</v>
      </c>
      <c r="O8525" s="4">
        <v>108731.02</v>
      </c>
      <c r="P8525" t="s">
        <v>23</v>
      </c>
      <c r="Q8525" t="str" cm="1">
        <f t="array" ref="Q8525">_xlfn.IFS(
O8525&lt;50000,"Low Salary (&lt;$50K)",
O8525&lt;90000,"Lower Middle ($50K-$90K)",
O8525&lt;130000,"Middle ($90K-$130K)",
O8525&lt;170000,"Upper Middle ($130K-$170K)",
O8525&gt;=170000,"High Salary (&gt;$170K)"
)</f>
        <v>Middle ($90K-$130K)</v>
      </c>
      <c r="R8525" t="str" cm="1">
        <f t="array" ref="R8525">_xlfn.IFS(
G8525&lt;=2,"New Customers (0-2Y)",
G8525&lt;=5,"Growing Customers (3-5Y)",
G8525&lt;=8,"Established Customers (6-8Y)",
G8525&lt;=10,"Loyal Customers (9-10Y)"
)</f>
        <v>New Customers (0-2Y)</v>
      </c>
    </row>
    <row r="8526" spans="1:18" x14ac:dyDescent="0.35">
      <c r="A8526">
        <v>15711750</v>
      </c>
      <c r="B8526" t="s">
        <v>72</v>
      </c>
      <c r="C8526" t="s">
        <v>17</v>
      </c>
      <c r="D8526" t="s">
        <v>18</v>
      </c>
      <c r="E8526">
        <v>34</v>
      </c>
      <c r="F8526" t="s">
        <v>19</v>
      </c>
      <c r="G8526">
        <v>6</v>
      </c>
      <c r="H8526" s="4">
        <v>0</v>
      </c>
      <c r="I8526" t="s">
        <v>24</v>
      </c>
      <c r="J8526">
        <v>2</v>
      </c>
      <c r="K8526">
        <v>711</v>
      </c>
      <c r="L8526" t="s">
        <v>35</v>
      </c>
      <c r="M8526" t="s">
        <v>21</v>
      </c>
      <c r="N8526" t="s">
        <v>22</v>
      </c>
      <c r="O8526" s="4">
        <v>175310.38</v>
      </c>
      <c r="P8526" t="s">
        <v>28</v>
      </c>
      <c r="Q8526" t="str" cm="1">
        <f t="array" ref="Q8526">_xlfn.IFS(
O8526&lt;50000,"Low Salary (&lt;$50K)",
O8526&lt;90000,"Lower Middle ($50K-$90K)",
O8526&lt;130000,"Middle ($90K-$130K)",
O8526&lt;170000,"Upper Middle ($130K-$170K)",
O8526&gt;=170000,"High Salary (&gt;$170K)"
)</f>
        <v>High Salary (&gt;$170K)</v>
      </c>
      <c r="R8526" t="str" cm="1">
        <f t="array" ref="R8526">_xlfn.IFS(
G8526&lt;=2,"New Customers (0-2Y)",
G8526&lt;=5,"Growing Customers (3-5Y)",
G8526&lt;=8,"Established Customers (6-8Y)",
G8526&lt;=10,"Loyal Customers (9-10Y)"
)</f>
        <v>Established Customers (6-8Y)</v>
      </c>
    </row>
    <row r="8527" spans="1:18" x14ac:dyDescent="0.35">
      <c r="A8527">
        <v>15751084</v>
      </c>
      <c r="B8527" t="s">
        <v>865</v>
      </c>
      <c r="C8527" t="s">
        <v>17</v>
      </c>
      <c r="D8527" t="s">
        <v>18</v>
      </c>
      <c r="E8527">
        <v>29</v>
      </c>
      <c r="F8527" t="s">
        <v>43</v>
      </c>
      <c r="G8527">
        <v>8</v>
      </c>
      <c r="H8527" s="4">
        <v>140170.60999999999</v>
      </c>
      <c r="I8527" t="s">
        <v>33</v>
      </c>
      <c r="J8527">
        <v>1</v>
      </c>
      <c r="K8527">
        <v>712</v>
      </c>
      <c r="L8527" t="s">
        <v>35</v>
      </c>
      <c r="M8527" t="s">
        <v>21</v>
      </c>
      <c r="N8527" t="s">
        <v>22</v>
      </c>
      <c r="O8527" s="4">
        <v>38170.04</v>
      </c>
      <c r="P8527" t="s">
        <v>28</v>
      </c>
      <c r="Q8527" t="str" cm="1">
        <f t="array" ref="Q8527">_xlfn.IFS(
O8527&lt;50000,"Low Salary (&lt;$50K)",
O8527&lt;90000,"Lower Middle ($50K-$90K)",
O8527&lt;130000,"Middle ($90K-$130K)",
O8527&lt;170000,"Upper Middle ($130K-$170K)",
O8527&gt;=170000,"High Salary (&gt;$170K)"
)</f>
        <v>Low Salary (&lt;$50K)</v>
      </c>
      <c r="R8527" t="str" cm="1">
        <f t="array" ref="R8527">_xlfn.IFS(
G8527&lt;=2,"New Customers (0-2Y)",
G8527&lt;=5,"Growing Customers (3-5Y)",
G8527&lt;=8,"Established Customers (6-8Y)",
G8527&lt;=10,"Loyal Customers (9-10Y)"
)</f>
        <v>Established Customers (6-8Y)</v>
      </c>
    </row>
    <row r="8528" spans="1:18" x14ac:dyDescent="0.35">
      <c r="A8528">
        <v>15768945</v>
      </c>
      <c r="B8528" t="s">
        <v>1419</v>
      </c>
      <c r="C8528" t="s">
        <v>17</v>
      </c>
      <c r="D8528" t="s">
        <v>39</v>
      </c>
      <c r="E8528">
        <v>27</v>
      </c>
      <c r="F8528" t="s">
        <v>43</v>
      </c>
      <c r="G8528">
        <v>1</v>
      </c>
      <c r="H8528" s="4">
        <v>62092.9</v>
      </c>
      <c r="I8528" t="s">
        <v>29</v>
      </c>
      <c r="J8528">
        <v>1</v>
      </c>
      <c r="K8528">
        <v>627</v>
      </c>
      <c r="L8528" t="s">
        <v>20</v>
      </c>
      <c r="M8528" t="s">
        <v>21</v>
      </c>
      <c r="N8528" t="s">
        <v>22</v>
      </c>
      <c r="O8528" s="4">
        <v>105887.03999999999</v>
      </c>
      <c r="P8528" t="s">
        <v>28</v>
      </c>
      <c r="Q8528" t="str" cm="1">
        <f t="array" ref="Q8528">_xlfn.IFS(
O8528&lt;50000,"Low Salary (&lt;$50K)",
O8528&lt;90000,"Lower Middle ($50K-$90K)",
O8528&lt;130000,"Middle ($90K-$130K)",
O8528&lt;170000,"Upper Middle ($130K-$170K)",
O8528&gt;=170000,"High Salary (&gt;$170K)"
)</f>
        <v>Middle ($90K-$130K)</v>
      </c>
      <c r="R8528" t="str" cm="1">
        <f t="array" ref="R8528">_xlfn.IFS(
G8528&lt;=2,"New Customers (0-2Y)",
G8528&lt;=5,"Growing Customers (3-5Y)",
G8528&lt;=8,"Established Customers (6-8Y)",
G8528&lt;=10,"Loyal Customers (9-10Y)"
)</f>
        <v>New Customers (0-2Y)</v>
      </c>
    </row>
    <row r="8529" spans="1:18" x14ac:dyDescent="0.35">
      <c r="A8529">
        <v>15586931</v>
      </c>
      <c r="B8529" t="s">
        <v>96</v>
      </c>
      <c r="C8529" t="s">
        <v>26</v>
      </c>
      <c r="D8529" t="s">
        <v>39</v>
      </c>
      <c r="E8529">
        <v>39</v>
      </c>
      <c r="F8529" t="s">
        <v>19</v>
      </c>
      <c r="G8529">
        <v>3</v>
      </c>
      <c r="H8529" s="4">
        <v>0</v>
      </c>
      <c r="I8529" t="s">
        <v>24</v>
      </c>
      <c r="J8529">
        <v>1</v>
      </c>
      <c r="K8529">
        <v>694</v>
      </c>
      <c r="L8529" t="s">
        <v>35</v>
      </c>
      <c r="M8529" t="s">
        <v>21</v>
      </c>
      <c r="N8529" t="s">
        <v>22</v>
      </c>
      <c r="O8529" s="4">
        <v>95625.03</v>
      </c>
      <c r="P8529" t="s">
        <v>28</v>
      </c>
      <c r="Q8529" t="str" cm="1">
        <f t="array" ref="Q8529">_xlfn.IFS(
O8529&lt;50000,"Low Salary (&lt;$50K)",
O8529&lt;90000,"Lower Middle ($50K-$90K)",
O8529&lt;130000,"Middle ($90K-$130K)",
O8529&lt;170000,"Upper Middle ($130K-$170K)",
O8529&gt;=170000,"High Salary (&gt;$170K)"
)</f>
        <v>Middle ($90K-$130K)</v>
      </c>
      <c r="R8529" t="str" cm="1">
        <f t="array" ref="R8529">_xlfn.IFS(
G8529&lt;=2,"New Customers (0-2Y)",
G8529&lt;=5,"Growing Customers (3-5Y)",
G8529&lt;=8,"Established Customers (6-8Y)",
G8529&lt;=10,"Loyal Customers (9-10Y)"
)</f>
        <v>Growing Customers (3-5Y)</v>
      </c>
    </row>
    <row r="8530" spans="1:18" x14ac:dyDescent="0.35">
      <c r="A8530">
        <v>15636353</v>
      </c>
      <c r="B8530" t="s">
        <v>515</v>
      </c>
      <c r="C8530" t="s">
        <v>26</v>
      </c>
      <c r="D8530" t="s">
        <v>39</v>
      </c>
      <c r="E8530">
        <v>35</v>
      </c>
      <c r="F8530" t="s">
        <v>19</v>
      </c>
      <c r="G8530">
        <v>4</v>
      </c>
      <c r="H8530" s="4">
        <v>0</v>
      </c>
      <c r="I8530" t="s">
        <v>24</v>
      </c>
      <c r="J8530">
        <v>2</v>
      </c>
      <c r="K8530">
        <v>534</v>
      </c>
      <c r="L8530" t="s">
        <v>31</v>
      </c>
      <c r="M8530" t="s">
        <v>27</v>
      </c>
      <c r="N8530" t="s">
        <v>32</v>
      </c>
      <c r="O8530" s="4">
        <v>9541.15</v>
      </c>
      <c r="P8530" t="s">
        <v>28</v>
      </c>
      <c r="Q8530" t="str" cm="1">
        <f t="array" ref="Q8530">_xlfn.IFS(
O8530&lt;50000,"Low Salary (&lt;$50K)",
O8530&lt;90000,"Lower Middle ($50K-$90K)",
O8530&lt;130000,"Middle ($90K-$130K)",
O8530&lt;170000,"Upper Middle ($130K-$170K)",
O8530&gt;=170000,"High Salary (&gt;$170K)"
)</f>
        <v>Low Salary (&lt;$50K)</v>
      </c>
      <c r="R8530" t="str" cm="1">
        <f t="array" ref="R8530">_xlfn.IFS(
G8530&lt;=2,"New Customers (0-2Y)",
G8530&lt;=5,"Growing Customers (3-5Y)",
G8530&lt;=8,"Established Customers (6-8Y)",
G8530&lt;=10,"Loyal Customers (9-10Y)"
)</f>
        <v>Growing Customers (3-5Y)</v>
      </c>
    </row>
    <row r="8531" spans="1:18" x14ac:dyDescent="0.35">
      <c r="A8531">
        <v>15623858</v>
      </c>
      <c r="B8531" t="s">
        <v>2748</v>
      </c>
      <c r="C8531" t="s">
        <v>17</v>
      </c>
      <c r="D8531" t="s">
        <v>39</v>
      </c>
      <c r="E8531">
        <v>45</v>
      </c>
      <c r="F8531" t="s">
        <v>19</v>
      </c>
      <c r="G8531">
        <v>9</v>
      </c>
      <c r="H8531" s="4">
        <v>0</v>
      </c>
      <c r="I8531" t="s">
        <v>24</v>
      </c>
      <c r="J8531">
        <v>1</v>
      </c>
      <c r="K8531">
        <v>603</v>
      </c>
      <c r="L8531" t="s">
        <v>20</v>
      </c>
      <c r="M8531" t="s">
        <v>27</v>
      </c>
      <c r="N8531" t="s">
        <v>32</v>
      </c>
      <c r="O8531" s="4">
        <v>148516.79</v>
      </c>
      <c r="P8531" t="s">
        <v>28</v>
      </c>
      <c r="Q8531" t="str" cm="1">
        <f t="array" ref="Q8531">_xlfn.IFS(
O8531&lt;50000,"Low Salary (&lt;$50K)",
O8531&lt;90000,"Lower Middle ($50K-$90K)",
O8531&lt;130000,"Middle ($90K-$130K)",
O8531&lt;170000,"Upper Middle ($130K-$170K)",
O8531&gt;=170000,"High Salary (&gt;$170K)"
)</f>
        <v>Upper Middle ($130K-$170K)</v>
      </c>
      <c r="R8531" t="str" cm="1">
        <f t="array" ref="R8531">_xlfn.IFS(
G8531&lt;=2,"New Customers (0-2Y)",
G8531&lt;=5,"Growing Customers (3-5Y)",
G8531&lt;=8,"Established Customers (6-8Y)",
G8531&lt;=10,"Loyal Customers (9-10Y)"
)</f>
        <v>Loyal Customers (9-10Y)</v>
      </c>
    </row>
    <row r="8532" spans="1:18" x14ac:dyDescent="0.35">
      <c r="A8532">
        <v>15703354</v>
      </c>
      <c r="B8532" t="s">
        <v>1391</v>
      </c>
      <c r="C8532" t="s">
        <v>17</v>
      </c>
      <c r="D8532" t="s">
        <v>18</v>
      </c>
      <c r="E8532">
        <v>33</v>
      </c>
      <c r="F8532" t="s">
        <v>19</v>
      </c>
      <c r="G8532">
        <v>2</v>
      </c>
      <c r="H8532" s="4">
        <v>103516.87</v>
      </c>
      <c r="I8532" t="s">
        <v>33</v>
      </c>
      <c r="J8532">
        <v>1</v>
      </c>
      <c r="K8532">
        <v>808</v>
      </c>
      <c r="L8532" t="s">
        <v>37</v>
      </c>
      <c r="M8532" t="s">
        <v>21</v>
      </c>
      <c r="N8532" t="s">
        <v>32</v>
      </c>
      <c r="O8532" s="4">
        <v>113907.8</v>
      </c>
      <c r="P8532" t="s">
        <v>28</v>
      </c>
      <c r="Q8532" t="str" cm="1">
        <f t="array" ref="Q8532">_xlfn.IFS(
O8532&lt;50000,"Low Salary (&lt;$50K)",
O8532&lt;90000,"Lower Middle ($50K-$90K)",
O8532&lt;130000,"Middle ($90K-$130K)",
O8532&lt;170000,"Upper Middle ($130K-$170K)",
O8532&gt;=170000,"High Salary (&gt;$170K)"
)</f>
        <v>Middle ($90K-$130K)</v>
      </c>
      <c r="R8532" t="str" cm="1">
        <f t="array" ref="R8532">_xlfn.IFS(
G8532&lt;=2,"New Customers (0-2Y)",
G8532&lt;=5,"Growing Customers (3-5Y)",
G8532&lt;=8,"Established Customers (6-8Y)",
G8532&lt;=10,"Loyal Customers (9-10Y)"
)</f>
        <v>New Customers (0-2Y)</v>
      </c>
    </row>
    <row r="8533" spans="1:18" x14ac:dyDescent="0.35">
      <c r="A8533">
        <v>15663987</v>
      </c>
      <c r="B8533" t="s">
        <v>715</v>
      </c>
      <c r="C8533" t="s">
        <v>26</v>
      </c>
      <c r="D8533" t="s">
        <v>39</v>
      </c>
      <c r="E8533">
        <v>30</v>
      </c>
      <c r="F8533" t="s">
        <v>19</v>
      </c>
      <c r="G8533">
        <v>1</v>
      </c>
      <c r="H8533" s="4">
        <v>0</v>
      </c>
      <c r="I8533" t="s">
        <v>24</v>
      </c>
      <c r="J8533">
        <v>3</v>
      </c>
      <c r="K8533">
        <v>723</v>
      </c>
      <c r="L8533" t="s">
        <v>35</v>
      </c>
      <c r="M8533" t="s">
        <v>21</v>
      </c>
      <c r="N8533" t="s">
        <v>32</v>
      </c>
      <c r="O8533" s="4">
        <v>164647.72</v>
      </c>
      <c r="P8533" t="s">
        <v>23</v>
      </c>
      <c r="Q8533" t="str" cm="1">
        <f t="array" ref="Q8533">_xlfn.IFS(
O8533&lt;50000,"Low Salary (&lt;$50K)",
O8533&lt;90000,"Lower Middle ($50K-$90K)",
O8533&lt;130000,"Middle ($90K-$130K)",
O8533&lt;170000,"Upper Middle ($130K-$170K)",
O8533&gt;=170000,"High Salary (&gt;$170K)"
)</f>
        <v>Upper Middle ($130K-$170K)</v>
      </c>
      <c r="R8533" t="str" cm="1">
        <f t="array" ref="R8533">_xlfn.IFS(
G8533&lt;=2,"New Customers (0-2Y)",
G8533&lt;=5,"Growing Customers (3-5Y)",
G8533&lt;=8,"Established Customers (6-8Y)",
G8533&lt;=10,"Loyal Customers (9-10Y)"
)</f>
        <v>New Customers (0-2Y)</v>
      </c>
    </row>
    <row r="8534" spans="1:18" x14ac:dyDescent="0.35">
      <c r="A8534">
        <v>15780805</v>
      </c>
      <c r="B8534" t="s">
        <v>473</v>
      </c>
      <c r="C8534" t="s">
        <v>17</v>
      </c>
      <c r="D8534" t="s">
        <v>18</v>
      </c>
      <c r="E8534">
        <v>35</v>
      </c>
      <c r="F8534" t="s">
        <v>19</v>
      </c>
      <c r="G8534">
        <v>2</v>
      </c>
      <c r="H8534" s="4">
        <v>0</v>
      </c>
      <c r="I8534" t="s">
        <v>24</v>
      </c>
      <c r="J8534">
        <v>2</v>
      </c>
      <c r="K8534">
        <v>585</v>
      </c>
      <c r="L8534" t="s">
        <v>31</v>
      </c>
      <c r="M8534" t="s">
        <v>21</v>
      </c>
      <c r="N8534" t="s">
        <v>32</v>
      </c>
      <c r="O8534" s="4">
        <v>98621.04</v>
      </c>
      <c r="P8534" t="s">
        <v>23</v>
      </c>
      <c r="Q8534" t="str" cm="1">
        <f t="array" ref="Q8534">_xlfn.IFS(
O8534&lt;50000,"Low Salary (&lt;$50K)",
O8534&lt;90000,"Lower Middle ($50K-$90K)",
O8534&lt;130000,"Middle ($90K-$130K)",
O8534&lt;170000,"Upper Middle ($130K-$170K)",
O8534&gt;=170000,"High Salary (&gt;$170K)"
)</f>
        <v>Middle ($90K-$130K)</v>
      </c>
      <c r="R8534" t="str" cm="1">
        <f t="array" ref="R8534">_xlfn.IFS(
G8534&lt;=2,"New Customers (0-2Y)",
G8534&lt;=5,"Growing Customers (3-5Y)",
G8534&lt;=8,"Established Customers (6-8Y)",
G8534&lt;=10,"Loyal Customers (9-10Y)"
)</f>
        <v>New Customers (0-2Y)</v>
      </c>
    </row>
    <row r="8535" spans="1:18" x14ac:dyDescent="0.35">
      <c r="A8535">
        <v>15768566</v>
      </c>
      <c r="B8535" t="s">
        <v>978</v>
      </c>
      <c r="C8535" t="s">
        <v>17</v>
      </c>
      <c r="D8535" t="s">
        <v>39</v>
      </c>
      <c r="E8535">
        <v>34</v>
      </c>
      <c r="F8535" t="s">
        <v>19</v>
      </c>
      <c r="G8535">
        <v>8</v>
      </c>
      <c r="H8535" s="4">
        <v>0</v>
      </c>
      <c r="I8535" t="s">
        <v>24</v>
      </c>
      <c r="J8535">
        <v>2</v>
      </c>
      <c r="K8535">
        <v>706</v>
      </c>
      <c r="L8535" t="s">
        <v>35</v>
      </c>
      <c r="M8535" t="s">
        <v>21</v>
      </c>
      <c r="N8535" t="s">
        <v>22</v>
      </c>
      <c r="O8535" s="4">
        <v>37479.97</v>
      </c>
      <c r="P8535" t="s">
        <v>28</v>
      </c>
      <c r="Q8535" t="str" cm="1">
        <f t="array" ref="Q8535">_xlfn.IFS(
O8535&lt;50000,"Low Salary (&lt;$50K)",
O8535&lt;90000,"Lower Middle ($50K-$90K)",
O8535&lt;130000,"Middle ($90K-$130K)",
O8535&lt;170000,"Upper Middle ($130K-$170K)",
O8535&gt;=170000,"High Salary (&gt;$170K)"
)</f>
        <v>Low Salary (&lt;$50K)</v>
      </c>
      <c r="R8535" t="str" cm="1">
        <f t="array" ref="R8535">_xlfn.IFS(
G8535&lt;=2,"New Customers (0-2Y)",
G8535&lt;=5,"Growing Customers (3-5Y)",
G8535&lt;=8,"Established Customers (6-8Y)",
G8535&lt;=10,"Loyal Customers (9-10Y)"
)</f>
        <v>Established Customers (6-8Y)</v>
      </c>
    </row>
    <row r="8536" spans="1:18" x14ac:dyDescent="0.35">
      <c r="A8536">
        <v>15643229</v>
      </c>
      <c r="B8536" t="s">
        <v>653</v>
      </c>
      <c r="C8536" t="s">
        <v>17</v>
      </c>
      <c r="D8536" t="s">
        <v>18</v>
      </c>
      <c r="E8536">
        <v>31</v>
      </c>
      <c r="F8536" t="s">
        <v>19</v>
      </c>
      <c r="G8536">
        <v>6</v>
      </c>
      <c r="H8536" s="4">
        <v>0</v>
      </c>
      <c r="I8536" t="s">
        <v>24</v>
      </c>
      <c r="J8536">
        <v>2</v>
      </c>
      <c r="K8536">
        <v>671</v>
      </c>
      <c r="L8536" t="s">
        <v>35</v>
      </c>
      <c r="M8536" t="s">
        <v>21</v>
      </c>
      <c r="N8536" t="s">
        <v>22</v>
      </c>
      <c r="O8536" s="4">
        <v>15846.42</v>
      </c>
      <c r="P8536" t="s">
        <v>28</v>
      </c>
      <c r="Q8536" t="str" cm="1">
        <f t="array" ref="Q8536">_xlfn.IFS(
O8536&lt;50000,"Low Salary (&lt;$50K)",
O8536&lt;90000,"Lower Middle ($50K-$90K)",
O8536&lt;130000,"Middle ($90K-$130K)",
O8536&lt;170000,"Upper Middle ($130K-$170K)",
O8536&gt;=170000,"High Salary (&gt;$170K)"
)</f>
        <v>Low Salary (&lt;$50K)</v>
      </c>
      <c r="R8536" t="str" cm="1">
        <f t="array" ref="R8536">_xlfn.IFS(
G8536&lt;=2,"New Customers (0-2Y)",
G8536&lt;=5,"Growing Customers (3-5Y)",
G8536&lt;=8,"Established Customers (6-8Y)",
G8536&lt;=10,"Loyal Customers (9-10Y)"
)</f>
        <v>Established Customers (6-8Y)</v>
      </c>
    </row>
    <row r="8537" spans="1:18" x14ac:dyDescent="0.35">
      <c r="A8537">
        <v>15754940</v>
      </c>
      <c r="B8537" t="s">
        <v>2749</v>
      </c>
      <c r="C8537" t="s">
        <v>26</v>
      </c>
      <c r="D8537" t="s">
        <v>39</v>
      </c>
      <c r="E8537">
        <v>43</v>
      </c>
      <c r="F8537" t="s">
        <v>19</v>
      </c>
      <c r="G8537">
        <v>2</v>
      </c>
      <c r="H8537" s="4">
        <v>85162.26</v>
      </c>
      <c r="I8537" t="s">
        <v>29</v>
      </c>
      <c r="J8537">
        <v>1</v>
      </c>
      <c r="K8537">
        <v>597</v>
      </c>
      <c r="L8537" t="s">
        <v>31</v>
      </c>
      <c r="M8537" t="s">
        <v>27</v>
      </c>
      <c r="N8537" t="s">
        <v>22</v>
      </c>
      <c r="O8537" s="4">
        <v>5104.08</v>
      </c>
      <c r="P8537" t="s">
        <v>23</v>
      </c>
      <c r="Q8537" t="str" cm="1">
        <f t="array" ref="Q8537">_xlfn.IFS(
O8537&lt;50000,"Low Salary (&lt;$50K)",
O8537&lt;90000,"Lower Middle ($50K-$90K)",
O8537&lt;130000,"Middle ($90K-$130K)",
O8537&lt;170000,"Upper Middle ($130K-$170K)",
O8537&gt;=170000,"High Salary (&gt;$170K)"
)</f>
        <v>Low Salary (&lt;$50K)</v>
      </c>
      <c r="R8537" t="str" cm="1">
        <f t="array" ref="R8537">_xlfn.IFS(
G8537&lt;=2,"New Customers (0-2Y)",
G8537&lt;=5,"Growing Customers (3-5Y)",
G8537&lt;=8,"Established Customers (6-8Y)",
G8537&lt;=10,"Loyal Customers (9-10Y)"
)</f>
        <v>New Customers (0-2Y)</v>
      </c>
    </row>
    <row r="8538" spans="1:18" x14ac:dyDescent="0.35">
      <c r="A8538">
        <v>15676576</v>
      </c>
      <c r="B8538" t="s">
        <v>829</v>
      </c>
      <c r="C8538" t="s">
        <v>17</v>
      </c>
      <c r="D8538" t="s">
        <v>18</v>
      </c>
      <c r="E8538">
        <v>43</v>
      </c>
      <c r="F8538" t="s">
        <v>19</v>
      </c>
      <c r="G8538">
        <v>8</v>
      </c>
      <c r="H8538" s="4">
        <v>143061.88</v>
      </c>
      <c r="I8538" t="s">
        <v>33</v>
      </c>
      <c r="J8538">
        <v>1</v>
      </c>
      <c r="K8538">
        <v>646</v>
      </c>
      <c r="L8538" t="s">
        <v>20</v>
      </c>
      <c r="M8538" t="s">
        <v>21</v>
      </c>
      <c r="N8538" t="s">
        <v>32</v>
      </c>
      <c r="O8538" s="4">
        <v>61937.599999999999</v>
      </c>
      <c r="P8538" t="s">
        <v>28</v>
      </c>
      <c r="Q8538" t="str" cm="1">
        <f t="array" ref="Q8538">_xlfn.IFS(
O8538&lt;50000,"Low Salary (&lt;$50K)",
O8538&lt;90000,"Lower Middle ($50K-$90K)",
O8538&lt;130000,"Middle ($90K-$130K)",
O8538&lt;170000,"Upper Middle ($130K-$170K)",
O8538&gt;=170000,"High Salary (&gt;$170K)"
)</f>
        <v>Lower Middle ($50K-$90K)</v>
      </c>
      <c r="R8538" t="str" cm="1">
        <f t="array" ref="R8538">_xlfn.IFS(
G8538&lt;=2,"New Customers (0-2Y)",
G8538&lt;=5,"Growing Customers (3-5Y)",
G8538&lt;=8,"Established Customers (6-8Y)",
G8538&lt;=10,"Loyal Customers (9-10Y)"
)</f>
        <v>Established Customers (6-8Y)</v>
      </c>
    </row>
    <row r="8539" spans="1:18" x14ac:dyDescent="0.35">
      <c r="A8539">
        <v>15800068</v>
      </c>
      <c r="B8539" t="s">
        <v>602</v>
      </c>
      <c r="C8539" t="s">
        <v>26</v>
      </c>
      <c r="D8539" t="s">
        <v>18</v>
      </c>
      <c r="E8539">
        <v>46</v>
      </c>
      <c r="F8539" t="s">
        <v>19</v>
      </c>
      <c r="G8539">
        <v>6</v>
      </c>
      <c r="H8539" s="4">
        <v>0</v>
      </c>
      <c r="I8539" t="s">
        <v>24</v>
      </c>
      <c r="J8539">
        <v>2</v>
      </c>
      <c r="K8539">
        <v>801</v>
      </c>
      <c r="L8539" t="s">
        <v>37</v>
      </c>
      <c r="M8539" t="s">
        <v>21</v>
      </c>
      <c r="N8539" t="s">
        <v>22</v>
      </c>
      <c r="O8539" s="4">
        <v>170008.74</v>
      </c>
      <c r="P8539" t="s">
        <v>28</v>
      </c>
      <c r="Q8539" t="str" cm="1">
        <f t="array" ref="Q8539">_xlfn.IFS(
O8539&lt;50000,"Low Salary (&lt;$50K)",
O8539&lt;90000,"Lower Middle ($50K-$90K)",
O8539&lt;130000,"Middle ($90K-$130K)",
O8539&lt;170000,"Upper Middle ($130K-$170K)",
O8539&gt;=170000,"High Salary (&gt;$170K)"
)</f>
        <v>High Salary (&gt;$170K)</v>
      </c>
      <c r="R8539" t="str" cm="1">
        <f t="array" ref="R8539">_xlfn.IFS(
G8539&lt;=2,"New Customers (0-2Y)",
G8539&lt;=5,"Growing Customers (3-5Y)",
G8539&lt;=8,"Established Customers (6-8Y)",
G8539&lt;=10,"Loyal Customers (9-10Y)"
)</f>
        <v>Established Customers (6-8Y)</v>
      </c>
    </row>
    <row r="8540" spans="1:18" x14ac:dyDescent="0.35">
      <c r="A8540">
        <v>15648030</v>
      </c>
      <c r="B8540" t="s">
        <v>2750</v>
      </c>
      <c r="C8540" t="s">
        <v>26</v>
      </c>
      <c r="D8540" t="s">
        <v>18</v>
      </c>
      <c r="E8540">
        <v>33</v>
      </c>
      <c r="F8540" t="s">
        <v>19</v>
      </c>
      <c r="G8540">
        <v>5</v>
      </c>
      <c r="H8540" s="4">
        <v>137388.01</v>
      </c>
      <c r="I8540" t="s">
        <v>33</v>
      </c>
      <c r="J8540">
        <v>2</v>
      </c>
      <c r="K8540">
        <v>731</v>
      </c>
      <c r="L8540" t="s">
        <v>35</v>
      </c>
      <c r="M8540" t="s">
        <v>21</v>
      </c>
      <c r="N8540" t="s">
        <v>32</v>
      </c>
      <c r="O8540" s="4">
        <v>165000.68</v>
      </c>
      <c r="P8540" t="s">
        <v>28</v>
      </c>
      <c r="Q8540" t="str" cm="1">
        <f t="array" ref="Q8540">_xlfn.IFS(
O8540&lt;50000,"Low Salary (&lt;$50K)",
O8540&lt;90000,"Lower Middle ($50K-$90K)",
O8540&lt;130000,"Middle ($90K-$130K)",
O8540&lt;170000,"Upper Middle ($130K-$170K)",
O8540&gt;=170000,"High Salary (&gt;$170K)"
)</f>
        <v>Upper Middle ($130K-$170K)</v>
      </c>
      <c r="R8540" t="str" cm="1">
        <f t="array" ref="R8540">_xlfn.IFS(
G8540&lt;=2,"New Customers (0-2Y)",
G8540&lt;=5,"Growing Customers (3-5Y)",
G8540&lt;=8,"Established Customers (6-8Y)",
G8540&lt;=10,"Loyal Customers (9-10Y)"
)</f>
        <v>Growing Customers (3-5Y)</v>
      </c>
    </row>
    <row r="8541" spans="1:18" x14ac:dyDescent="0.35">
      <c r="A8541">
        <v>15668594</v>
      </c>
      <c r="B8541" t="s">
        <v>2751</v>
      </c>
      <c r="C8541" t="s">
        <v>42</v>
      </c>
      <c r="D8541" t="s">
        <v>18</v>
      </c>
      <c r="E8541">
        <v>25</v>
      </c>
      <c r="F8541" t="s">
        <v>43</v>
      </c>
      <c r="G8541">
        <v>1</v>
      </c>
      <c r="H8541" s="4">
        <v>137712.01</v>
      </c>
      <c r="I8541" t="s">
        <v>33</v>
      </c>
      <c r="J8541">
        <v>1</v>
      </c>
      <c r="K8541">
        <v>620</v>
      </c>
      <c r="L8541" t="s">
        <v>20</v>
      </c>
      <c r="M8541" t="s">
        <v>21</v>
      </c>
      <c r="N8541" t="s">
        <v>22</v>
      </c>
      <c r="O8541" s="4">
        <v>76197.05</v>
      </c>
      <c r="P8541" t="s">
        <v>28</v>
      </c>
      <c r="Q8541" t="str" cm="1">
        <f t="array" ref="Q8541">_xlfn.IFS(
O8541&lt;50000,"Low Salary (&lt;$50K)",
O8541&lt;90000,"Lower Middle ($50K-$90K)",
O8541&lt;130000,"Middle ($90K-$130K)",
O8541&lt;170000,"Upper Middle ($130K-$170K)",
O8541&gt;=170000,"High Salary (&gt;$170K)"
)</f>
        <v>Lower Middle ($50K-$90K)</v>
      </c>
      <c r="R8541" t="str" cm="1">
        <f t="array" ref="R8541">_xlfn.IFS(
G8541&lt;=2,"New Customers (0-2Y)",
G8541&lt;=5,"Growing Customers (3-5Y)",
G8541&lt;=8,"Established Customers (6-8Y)",
G8541&lt;=10,"Loyal Customers (9-10Y)"
)</f>
        <v>New Customers (0-2Y)</v>
      </c>
    </row>
    <row r="8542" spans="1:18" x14ac:dyDescent="0.35">
      <c r="A8542">
        <v>15728709</v>
      </c>
      <c r="B8542" t="s">
        <v>237</v>
      </c>
      <c r="C8542" t="s">
        <v>42</v>
      </c>
      <c r="D8542" t="s">
        <v>39</v>
      </c>
      <c r="E8542">
        <v>40</v>
      </c>
      <c r="F8542" t="s">
        <v>19</v>
      </c>
      <c r="G8542">
        <v>7</v>
      </c>
      <c r="H8542" s="4">
        <v>106901.42</v>
      </c>
      <c r="I8542" t="s">
        <v>33</v>
      </c>
      <c r="J8542">
        <v>2</v>
      </c>
      <c r="K8542">
        <v>484</v>
      </c>
      <c r="L8542" t="s">
        <v>44</v>
      </c>
      <c r="M8542" t="s">
        <v>27</v>
      </c>
      <c r="N8542" t="s">
        <v>32</v>
      </c>
      <c r="O8542" s="4">
        <v>118045.98</v>
      </c>
      <c r="P8542" t="s">
        <v>28</v>
      </c>
      <c r="Q8542" t="str" cm="1">
        <f t="array" ref="Q8542">_xlfn.IFS(
O8542&lt;50000,"Low Salary (&lt;$50K)",
O8542&lt;90000,"Lower Middle ($50K-$90K)",
O8542&lt;130000,"Middle ($90K-$130K)",
O8542&lt;170000,"Upper Middle ($130K-$170K)",
O8542&gt;=170000,"High Salary (&gt;$170K)"
)</f>
        <v>Middle ($90K-$130K)</v>
      </c>
      <c r="R8542" t="str" cm="1">
        <f t="array" ref="R8542">_xlfn.IFS(
G8542&lt;=2,"New Customers (0-2Y)",
G8542&lt;=5,"Growing Customers (3-5Y)",
G8542&lt;=8,"Established Customers (6-8Y)",
G8542&lt;=10,"Loyal Customers (9-10Y)"
)</f>
        <v>Established Customers (6-8Y)</v>
      </c>
    </row>
    <row r="8543" spans="1:18" x14ac:dyDescent="0.35">
      <c r="A8543">
        <v>15724181</v>
      </c>
      <c r="B8543" t="s">
        <v>521</v>
      </c>
      <c r="C8543" t="s">
        <v>26</v>
      </c>
      <c r="D8543" t="s">
        <v>39</v>
      </c>
      <c r="E8543">
        <v>47</v>
      </c>
      <c r="F8543" t="s">
        <v>19</v>
      </c>
      <c r="G8543">
        <v>5</v>
      </c>
      <c r="H8543" s="4">
        <v>105603.21</v>
      </c>
      <c r="I8543" t="s">
        <v>33</v>
      </c>
      <c r="J8543">
        <v>2</v>
      </c>
      <c r="K8543">
        <v>647</v>
      </c>
      <c r="L8543" t="s">
        <v>20</v>
      </c>
      <c r="M8543" t="s">
        <v>21</v>
      </c>
      <c r="N8543" t="s">
        <v>22</v>
      </c>
      <c r="O8543" s="4">
        <v>157360.9</v>
      </c>
      <c r="P8543" t="s">
        <v>28</v>
      </c>
      <c r="Q8543" t="str" cm="1">
        <f t="array" ref="Q8543">_xlfn.IFS(
O8543&lt;50000,"Low Salary (&lt;$50K)",
O8543&lt;90000,"Lower Middle ($50K-$90K)",
O8543&lt;130000,"Middle ($90K-$130K)",
O8543&lt;170000,"Upper Middle ($130K-$170K)",
O8543&gt;=170000,"High Salary (&gt;$170K)"
)</f>
        <v>Upper Middle ($130K-$170K)</v>
      </c>
      <c r="R8543" t="str" cm="1">
        <f t="array" ref="R8543">_xlfn.IFS(
G8543&lt;=2,"New Customers (0-2Y)",
G8543&lt;=5,"Growing Customers (3-5Y)",
G8543&lt;=8,"Established Customers (6-8Y)",
G8543&lt;=10,"Loyal Customers (9-10Y)"
)</f>
        <v>Growing Customers (3-5Y)</v>
      </c>
    </row>
    <row r="8544" spans="1:18" x14ac:dyDescent="0.35">
      <c r="A8544">
        <v>15647546</v>
      </c>
      <c r="B8544" t="s">
        <v>2752</v>
      </c>
      <c r="C8544" t="s">
        <v>42</v>
      </c>
      <c r="D8544" t="s">
        <v>18</v>
      </c>
      <c r="E8544">
        <v>40</v>
      </c>
      <c r="F8544" t="s">
        <v>19</v>
      </c>
      <c r="G8544">
        <v>8</v>
      </c>
      <c r="H8544" s="4">
        <v>150679.71</v>
      </c>
      <c r="I8544" t="s">
        <v>33</v>
      </c>
      <c r="J8544">
        <v>2</v>
      </c>
      <c r="K8544">
        <v>688</v>
      </c>
      <c r="L8544" t="s">
        <v>35</v>
      </c>
      <c r="M8544" t="s">
        <v>27</v>
      </c>
      <c r="N8544" t="s">
        <v>22</v>
      </c>
      <c r="O8544" s="4">
        <v>196226.38</v>
      </c>
      <c r="P8544" t="s">
        <v>28</v>
      </c>
      <c r="Q8544" t="str" cm="1">
        <f t="array" ref="Q8544">_xlfn.IFS(
O8544&lt;50000,"Low Salary (&lt;$50K)",
O8544&lt;90000,"Lower Middle ($50K-$90K)",
O8544&lt;130000,"Middle ($90K-$130K)",
O8544&lt;170000,"Upper Middle ($130K-$170K)",
O8544&gt;=170000,"High Salary (&gt;$170K)"
)</f>
        <v>High Salary (&gt;$170K)</v>
      </c>
      <c r="R8544" t="str" cm="1">
        <f t="array" ref="R8544">_xlfn.IFS(
G8544&lt;=2,"New Customers (0-2Y)",
G8544&lt;=5,"Growing Customers (3-5Y)",
G8544&lt;=8,"Established Customers (6-8Y)",
G8544&lt;=10,"Loyal Customers (9-10Y)"
)</f>
        <v>Established Customers (6-8Y)</v>
      </c>
    </row>
    <row r="8545" spans="1:18" x14ac:dyDescent="0.35">
      <c r="A8545">
        <v>15702601</v>
      </c>
      <c r="B8545" t="s">
        <v>1717</v>
      </c>
      <c r="C8545" t="s">
        <v>42</v>
      </c>
      <c r="D8545" t="s">
        <v>39</v>
      </c>
      <c r="E8545">
        <v>30</v>
      </c>
      <c r="F8545" t="s">
        <v>19</v>
      </c>
      <c r="G8545">
        <v>4</v>
      </c>
      <c r="H8545" s="4">
        <v>108300.27</v>
      </c>
      <c r="I8545" t="s">
        <v>33</v>
      </c>
      <c r="J8545">
        <v>2</v>
      </c>
      <c r="K8545">
        <v>680</v>
      </c>
      <c r="L8545" t="s">
        <v>35</v>
      </c>
      <c r="M8545" t="s">
        <v>27</v>
      </c>
      <c r="N8545" t="s">
        <v>22</v>
      </c>
      <c r="O8545" s="4">
        <v>44384.57</v>
      </c>
      <c r="P8545" t="s">
        <v>23</v>
      </c>
      <c r="Q8545" t="str" cm="1">
        <f t="array" ref="Q8545">_xlfn.IFS(
O8545&lt;50000,"Low Salary (&lt;$50K)",
O8545&lt;90000,"Lower Middle ($50K-$90K)",
O8545&lt;130000,"Middle ($90K-$130K)",
O8545&lt;170000,"Upper Middle ($130K-$170K)",
O8545&gt;=170000,"High Salary (&gt;$170K)"
)</f>
        <v>Low Salary (&lt;$50K)</v>
      </c>
      <c r="R8545" t="str" cm="1">
        <f t="array" ref="R8545">_xlfn.IFS(
G8545&lt;=2,"New Customers (0-2Y)",
G8545&lt;=5,"Growing Customers (3-5Y)",
G8545&lt;=8,"Established Customers (6-8Y)",
G8545&lt;=10,"Loyal Customers (9-10Y)"
)</f>
        <v>Growing Customers (3-5Y)</v>
      </c>
    </row>
    <row r="8546" spans="1:18" x14ac:dyDescent="0.35">
      <c r="A8546">
        <v>15567725</v>
      </c>
      <c r="B8546" t="s">
        <v>482</v>
      </c>
      <c r="C8546" t="s">
        <v>17</v>
      </c>
      <c r="D8546" t="s">
        <v>18</v>
      </c>
      <c r="E8546">
        <v>46</v>
      </c>
      <c r="F8546" t="s">
        <v>19</v>
      </c>
      <c r="G8546">
        <v>7</v>
      </c>
      <c r="H8546" s="4">
        <v>52016.08</v>
      </c>
      <c r="I8546" t="s">
        <v>29</v>
      </c>
      <c r="J8546">
        <v>2</v>
      </c>
      <c r="K8546">
        <v>689</v>
      </c>
      <c r="L8546" t="s">
        <v>35</v>
      </c>
      <c r="M8546" t="s">
        <v>21</v>
      </c>
      <c r="N8546" t="s">
        <v>22</v>
      </c>
      <c r="O8546" s="4">
        <v>72993.649999999994</v>
      </c>
      <c r="P8546" t="s">
        <v>28</v>
      </c>
      <c r="Q8546" t="str" cm="1">
        <f t="array" ref="Q8546">_xlfn.IFS(
O8546&lt;50000,"Low Salary (&lt;$50K)",
O8546&lt;90000,"Lower Middle ($50K-$90K)",
O8546&lt;130000,"Middle ($90K-$130K)",
O8546&lt;170000,"Upper Middle ($130K-$170K)",
O8546&gt;=170000,"High Salary (&gt;$170K)"
)</f>
        <v>Lower Middle ($50K-$90K)</v>
      </c>
      <c r="R8546" t="str" cm="1">
        <f t="array" ref="R8546">_xlfn.IFS(
G8546&lt;=2,"New Customers (0-2Y)",
G8546&lt;=5,"Growing Customers (3-5Y)",
G8546&lt;=8,"Established Customers (6-8Y)",
G8546&lt;=10,"Loyal Customers (9-10Y)"
)</f>
        <v>Established Customers (6-8Y)</v>
      </c>
    </row>
    <row r="8547" spans="1:18" x14ac:dyDescent="0.35">
      <c r="A8547">
        <v>15674179</v>
      </c>
      <c r="B8547" t="s">
        <v>967</v>
      </c>
      <c r="C8547" t="s">
        <v>42</v>
      </c>
      <c r="D8547" t="s">
        <v>39</v>
      </c>
      <c r="E8547">
        <v>34</v>
      </c>
      <c r="F8547" t="s">
        <v>19</v>
      </c>
      <c r="G8547">
        <v>7</v>
      </c>
      <c r="H8547" s="4">
        <v>60515.13</v>
      </c>
      <c r="I8547" t="s">
        <v>29</v>
      </c>
      <c r="J8547">
        <v>1</v>
      </c>
      <c r="K8547">
        <v>513</v>
      </c>
      <c r="L8547" t="s">
        <v>31</v>
      </c>
      <c r="M8547" t="s">
        <v>27</v>
      </c>
      <c r="N8547" t="s">
        <v>32</v>
      </c>
      <c r="O8547" s="4">
        <v>124571.09</v>
      </c>
      <c r="P8547" t="s">
        <v>28</v>
      </c>
      <c r="Q8547" t="str" cm="1">
        <f t="array" ref="Q8547">_xlfn.IFS(
O8547&lt;50000,"Low Salary (&lt;$50K)",
O8547&lt;90000,"Lower Middle ($50K-$90K)",
O8547&lt;130000,"Middle ($90K-$130K)",
O8547&lt;170000,"Upper Middle ($130K-$170K)",
O8547&gt;=170000,"High Salary (&gt;$170K)"
)</f>
        <v>Middle ($90K-$130K)</v>
      </c>
      <c r="R8547" t="str" cm="1">
        <f t="array" ref="R8547">_xlfn.IFS(
G8547&lt;=2,"New Customers (0-2Y)",
G8547&lt;=5,"Growing Customers (3-5Y)",
G8547&lt;=8,"Established Customers (6-8Y)",
G8547&lt;=10,"Loyal Customers (9-10Y)"
)</f>
        <v>Established Customers (6-8Y)</v>
      </c>
    </row>
    <row r="8548" spans="1:18" x14ac:dyDescent="0.35">
      <c r="A8548">
        <v>15686957</v>
      </c>
      <c r="B8548" t="s">
        <v>158</v>
      </c>
      <c r="C8548" t="s">
        <v>42</v>
      </c>
      <c r="D8548" t="s">
        <v>39</v>
      </c>
      <c r="E8548">
        <v>35</v>
      </c>
      <c r="F8548" t="s">
        <v>19</v>
      </c>
      <c r="G8548">
        <v>2</v>
      </c>
      <c r="H8548" s="4">
        <v>158584.28</v>
      </c>
      <c r="I8548" t="s">
        <v>33</v>
      </c>
      <c r="J8548">
        <v>2</v>
      </c>
      <c r="K8548">
        <v>553</v>
      </c>
      <c r="L8548" t="s">
        <v>31</v>
      </c>
      <c r="M8548" t="s">
        <v>21</v>
      </c>
      <c r="N8548" t="s">
        <v>32</v>
      </c>
      <c r="O8548" s="4">
        <v>43640.160000000003</v>
      </c>
      <c r="P8548" t="s">
        <v>28</v>
      </c>
      <c r="Q8548" t="str" cm="1">
        <f t="array" ref="Q8548">_xlfn.IFS(
O8548&lt;50000,"Low Salary (&lt;$50K)",
O8548&lt;90000,"Lower Middle ($50K-$90K)",
O8548&lt;130000,"Middle ($90K-$130K)",
O8548&lt;170000,"Upper Middle ($130K-$170K)",
O8548&gt;=170000,"High Salary (&gt;$170K)"
)</f>
        <v>Low Salary (&lt;$50K)</v>
      </c>
      <c r="R8548" t="str" cm="1">
        <f t="array" ref="R8548">_xlfn.IFS(
G8548&lt;=2,"New Customers (0-2Y)",
G8548&lt;=5,"Growing Customers (3-5Y)",
G8548&lt;=8,"Established Customers (6-8Y)",
G8548&lt;=10,"Loyal Customers (9-10Y)"
)</f>
        <v>New Customers (0-2Y)</v>
      </c>
    </row>
    <row r="8549" spans="1:18" x14ac:dyDescent="0.35">
      <c r="A8549">
        <v>15607690</v>
      </c>
      <c r="B8549" t="s">
        <v>769</v>
      </c>
      <c r="C8549" t="s">
        <v>42</v>
      </c>
      <c r="D8549" t="s">
        <v>39</v>
      </c>
      <c r="E8549">
        <v>47</v>
      </c>
      <c r="F8549" t="s">
        <v>19</v>
      </c>
      <c r="G8549">
        <v>2</v>
      </c>
      <c r="H8549" s="4">
        <v>118812.5</v>
      </c>
      <c r="I8549" t="s">
        <v>33</v>
      </c>
      <c r="J8549">
        <v>2</v>
      </c>
      <c r="K8549">
        <v>689</v>
      </c>
      <c r="L8549" t="s">
        <v>35</v>
      </c>
      <c r="M8549" t="s">
        <v>27</v>
      </c>
      <c r="N8549" t="s">
        <v>32</v>
      </c>
      <c r="O8549" s="4">
        <v>31121.42</v>
      </c>
      <c r="P8549" t="s">
        <v>28</v>
      </c>
      <c r="Q8549" t="str" cm="1">
        <f t="array" ref="Q8549">_xlfn.IFS(
O8549&lt;50000,"Low Salary (&lt;$50K)",
O8549&lt;90000,"Lower Middle ($50K-$90K)",
O8549&lt;130000,"Middle ($90K-$130K)",
O8549&lt;170000,"Upper Middle ($130K-$170K)",
O8549&gt;=170000,"High Salary (&gt;$170K)"
)</f>
        <v>Low Salary (&lt;$50K)</v>
      </c>
      <c r="R8549" t="str" cm="1">
        <f t="array" ref="R8549">_xlfn.IFS(
G8549&lt;=2,"New Customers (0-2Y)",
G8549&lt;=5,"Growing Customers (3-5Y)",
G8549&lt;=8,"Established Customers (6-8Y)",
G8549&lt;=10,"Loyal Customers (9-10Y)"
)</f>
        <v>New Customers (0-2Y)</v>
      </c>
    </row>
    <row r="8550" spans="1:18" x14ac:dyDescent="0.35">
      <c r="A8550">
        <v>15806546</v>
      </c>
      <c r="B8550" t="s">
        <v>247</v>
      </c>
      <c r="C8550" t="s">
        <v>26</v>
      </c>
      <c r="D8550" t="s">
        <v>39</v>
      </c>
      <c r="E8550">
        <v>46</v>
      </c>
      <c r="F8550" t="s">
        <v>19</v>
      </c>
      <c r="G8550">
        <v>4</v>
      </c>
      <c r="H8550" s="4">
        <v>0</v>
      </c>
      <c r="I8550" t="s">
        <v>24</v>
      </c>
      <c r="J8550">
        <v>1</v>
      </c>
      <c r="K8550">
        <v>517</v>
      </c>
      <c r="L8550" t="s">
        <v>31</v>
      </c>
      <c r="M8550" t="s">
        <v>21</v>
      </c>
      <c r="N8550" t="s">
        <v>32</v>
      </c>
      <c r="O8550" s="4">
        <v>22372.78</v>
      </c>
      <c r="P8550" t="s">
        <v>28</v>
      </c>
      <c r="Q8550" t="str" cm="1">
        <f t="array" ref="Q8550">_xlfn.IFS(
O8550&lt;50000,"Low Salary (&lt;$50K)",
O8550&lt;90000,"Lower Middle ($50K-$90K)",
O8550&lt;130000,"Middle ($90K-$130K)",
O8550&lt;170000,"Upper Middle ($130K-$170K)",
O8550&gt;=170000,"High Salary (&gt;$170K)"
)</f>
        <v>Low Salary (&lt;$50K)</v>
      </c>
      <c r="R8550" t="str" cm="1">
        <f t="array" ref="R8550">_xlfn.IFS(
G8550&lt;=2,"New Customers (0-2Y)",
G8550&lt;=5,"Growing Customers (3-5Y)",
G8550&lt;=8,"Established Customers (6-8Y)",
G8550&lt;=10,"Loyal Customers (9-10Y)"
)</f>
        <v>Growing Customers (3-5Y)</v>
      </c>
    </row>
    <row r="8551" spans="1:18" x14ac:dyDescent="0.35">
      <c r="A8551">
        <v>15632850</v>
      </c>
      <c r="B8551" t="s">
        <v>142</v>
      </c>
      <c r="C8551" t="s">
        <v>17</v>
      </c>
      <c r="D8551" t="s">
        <v>39</v>
      </c>
      <c r="E8551">
        <v>37</v>
      </c>
      <c r="F8551" t="s">
        <v>19</v>
      </c>
      <c r="G8551">
        <v>8</v>
      </c>
      <c r="H8551" s="4">
        <v>0</v>
      </c>
      <c r="I8551" t="s">
        <v>24</v>
      </c>
      <c r="J8551">
        <v>2</v>
      </c>
      <c r="K8551">
        <v>731</v>
      </c>
      <c r="L8551" t="s">
        <v>35</v>
      </c>
      <c r="M8551" t="s">
        <v>21</v>
      </c>
      <c r="N8551" t="s">
        <v>22</v>
      </c>
      <c r="O8551" s="4">
        <v>170338.35</v>
      </c>
      <c r="P8551" t="s">
        <v>28</v>
      </c>
      <c r="Q8551" t="str" cm="1">
        <f t="array" ref="Q8551">_xlfn.IFS(
O8551&lt;50000,"Low Salary (&lt;$50K)",
O8551&lt;90000,"Lower Middle ($50K-$90K)",
O8551&lt;130000,"Middle ($90K-$130K)",
O8551&lt;170000,"Upper Middle ($130K-$170K)",
O8551&gt;=170000,"High Salary (&gt;$170K)"
)</f>
        <v>High Salary (&gt;$170K)</v>
      </c>
      <c r="R8551" t="str" cm="1">
        <f t="array" ref="R8551">_xlfn.IFS(
G8551&lt;=2,"New Customers (0-2Y)",
G8551&lt;=5,"Growing Customers (3-5Y)",
G8551&lt;=8,"Established Customers (6-8Y)",
G8551&lt;=10,"Loyal Customers (9-10Y)"
)</f>
        <v>Established Customers (6-8Y)</v>
      </c>
    </row>
    <row r="8552" spans="1:18" x14ac:dyDescent="0.35">
      <c r="A8552">
        <v>15709016</v>
      </c>
      <c r="B8552" t="s">
        <v>2251</v>
      </c>
      <c r="C8552" t="s">
        <v>42</v>
      </c>
      <c r="D8552" t="s">
        <v>18</v>
      </c>
      <c r="E8552">
        <v>47</v>
      </c>
      <c r="F8552" t="s">
        <v>19</v>
      </c>
      <c r="G8552">
        <v>1</v>
      </c>
      <c r="H8552" s="4">
        <v>91219.29</v>
      </c>
      <c r="I8552" t="s">
        <v>29</v>
      </c>
      <c r="J8552">
        <v>1</v>
      </c>
      <c r="K8552">
        <v>687</v>
      </c>
      <c r="L8552" t="s">
        <v>35</v>
      </c>
      <c r="M8552" t="s">
        <v>27</v>
      </c>
      <c r="N8552" t="s">
        <v>32</v>
      </c>
      <c r="O8552" s="4">
        <v>158845.49</v>
      </c>
      <c r="P8552" t="s">
        <v>23</v>
      </c>
      <c r="Q8552" t="str" cm="1">
        <f t="array" ref="Q8552">_xlfn.IFS(
O8552&lt;50000,"Low Salary (&lt;$50K)",
O8552&lt;90000,"Lower Middle ($50K-$90K)",
O8552&lt;130000,"Middle ($90K-$130K)",
O8552&lt;170000,"Upper Middle ($130K-$170K)",
O8552&gt;=170000,"High Salary (&gt;$170K)"
)</f>
        <v>Upper Middle ($130K-$170K)</v>
      </c>
      <c r="R8552" t="str" cm="1">
        <f t="array" ref="R8552">_xlfn.IFS(
G8552&lt;=2,"New Customers (0-2Y)",
G8552&lt;=5,"Growing Customers (3-5Y)",
G8552&lt;=8,"Established Customers (6-8Y)",
G8552&lt;=10,"Loyal Customers (9-10Y)"
)</f>
        <v>New Customers (0-2Y)</v>
      </c>
    </row>
    <row r="8553" spans="1:18" x14ac:dyDescent="0.35">
      <c r="A8553">
        <v>15638068</v>
      </c>
      <c r="B8553" t="s">
        <v>824</v>
      </c>
      <c r="C8553" t="s">
        <v>26</v>
      </c>
      <c r="D8553" t="s">
        <v>39</v>
      </c>
      <c r="E8553">
        <v>32</v>
      </c>
      <c r="F8553" t="s">
        <v>19</v>
      </c>
      <c r="G8553">
        <v>7</v>
      </c>
      <c r="H8553" s="4">
        <v>0</v>
      </c>
      <c r="I8553" t="s">
        <v>24</v>
      </c>
      <c r="J8553">
        <v>2</v>
      </c>
      <c r="K8553">
        <v>507</v>
      </c>
      <c r="L8553" t="s">
        <v>31</v>
      </c>
      <c r="M8553" t="s">
        <v>21</v>
      </c>
      <c r="N8553" t="s">
        <v>32</v>
      </c>
      <c r="O8553" s="4">
        <v>67926.179999999993</v>
      </c>
      <c r="P8553" t="s">
        <v>28</v>
      </c>
      <c r="Q8553" t="str" cm="1">
        <f t="array" ref="Q8553">_xlfn.IFS(
O8553&lt;50000,"Low Salary (&lt;$50K)",
O8553&lt;90000,"Lower Middle ($50K-$90K)",
O8553&lt;130000,"Middle ($90K-$130K)",
O8553&lt;170000,"Upper Middle ($130K-$170K)",
O8553&gt;=170000,"High Salary (&gt;$170K)"
)</f>
        <v>Lower Middle ($50K-$90K)</v>
      </c>
      <c r="R8553" t="str" cm="1">
        <f t="array" ref="R8553">_xlfn.IFS(
G8553&lt;=2,"New Customers (0-2Y)",
G8553&lt;=5,"Growing Customers (3-5Y)",
G8553&lt;=8,"Established Customers (6-8Y)",
G8553&lt;=10,"Loyal Customers (9-10Y)"
)</f>
        <v>Established Customers (6-8Y)</v>
      </c>
    </row>
    <row r="8554" spans="1:18" x14ac:dyDescent="0.35">
      <c r="A8554">
        <v>15749345</v>
      </c>
      <c r="B8554" t="s">
        <v>963</v>
      </c>
      <c r="C8554" t="s">
        <v>17</v>
      </c>
      <c r="D8554" t="s">
        <v>18</v>
      </c>
      <c r="E8554">
        <v>22</v>
      </c>
      <c r="F8554" t="s">
        <v>43</v>
      </c>
      <c r="G8554">
        <v>1</v>
      </c>
      <c r="H8554" s="4">
        <v>76318.64</v>
      </c>
      <c r="I8554" t="s">
        <v>29</v>
      </c>
      <c r="J8554">
        <v>1</v>
      </c>
      <c r="K8554">
        <v>468</v>
      </c>
      <c r="L8554" t="s">
        <v>44</v>
      </c>
      <c r="M8554" t="s">
        <v>21</v>
      </c>
      <c r="N8554" t="s">
        <v>22</v>
      </c>
      <c r="O8554" s="4">
        <v>194783.12</v>
      </c>
      <c r="P8554" t="s">
        <v>28</v>
      </c>
      <c r="Q8554" t="str" cm="1">
        <f t="array" ref="Q8554">_xlfn.IFS(
O8554&lt;50000,"Low Salary (&lt;$50K)",
O8554&lt;90000,"Lower Middle ($50K-$90K)",
O8554&lt;130000,"Middle ($90K-$130K)",
O8554&lt;170000,"Upper Middle ($130K-$170K)",
O8554&gt;=170000,"High Salary (&gt;$170K)"
)</f>
        <v>High Salary (&gt;$170K)</v>
      </c>
      <c r="R8554" t="str" cm="1">
        <f t="array" ref="R8554">_xlfn.IFS(
G8554&lt;=2,"New Customers (0-2Y)",
G8554&lt;=5,"Growing Customers (3-5Y)",
G8554&lt;=8,"Established Customers (6-8Y)",
G8554&lt;=10,"Loyal Customers (9-10Y)"
)</f>
        <v>New Customers (0-2Y)</v>
      </c>
    </row>
    <row r="8555" spans="1:18" x14ac:dyDescent="0.35">
      <c r="A8555">
        <v>15791321</v>
      </c>
      <c r="B8555" t="s">
        <v>1871</v>
      </c>
      <c r="C8555" t="s">
        <v>26</v>
      </c>
      <c r="D8555" t="s">
        <v>18</v>
      </c>
      <c r="E8555">
        <v>58</v>
      </c>
      <c r="F8555" t="s">
        <v>19</v>
      </c>
      <c r="G8555">
        <v>4</v>
      </c>
      <c r="H8555" s="4">
        <v>0</v>
      </c>
      <c r="I8555" t="s">
        <v>24</v>
      </c>
      <c r="J8555">
        <v>1</v>
      </c>
      <c r="K8555">
        <v>682</v>
      </c>
      <c r="L8555" t="s">
        <v>35</v>
      </c>
      <c r="M8555" t="s">
        <v>21</v>
      </c>
      <c r="N8555" t="s">
        <v>32</v>
      </c>
      <c r="O8555" s="4">
        <v>176036.01</v>
      </c>
      <c r="P8555" t="s">
        <v>28</v>
      </c>
      <c r="Q8555" t="str" cm="1">
        <f t="array" ref="Q8555">_xlfn.IFS(
O8555&lt;50000,"Low Salary (&lt;$50K)",
O8555&lt;90000,"Lower Middle ($50K-$90K)",
O8555&lt;130000,"Middle ($90K-$130K)",
O8555&lt;170000,"Upper Middle ($130K-$170K)",
O8555&gt;=170000,"High Salary (&gt;$170K)"
)</f>
        <v>High Salary (&gt;$170K)</v>
      </c>
      <c r="R8555" t="str" cm="1">
        <f t="array" ref="R8555">_xlfn.IFS(
G8555&lt;=2,"New Customers (0-2Y)",
G8555&lt;=5,"Growing Customers (3-5Y)",
G8555&lt;=8,"Established Customers (6-8Y)",
G8555&lt;=10,"Loyal Customers (9-10Y)"
)</f>
        <v>Growing Customers (3-5Y)</v>
      </c>
    </row>
    <row r="8556" spans="1:18" x14ac:dyDescent="0.35">
      <c r="A8556">
        <v>15699095</v>
      </c>
      <c r="B8556" t="s">
        <v>565</v>
      </c>
      <c r="C8556" t="s">
        <v>17</v>
      </c>
      <c r="D8556" t="s">
        <v>18</v>
      </c>
      <c r="E8556">
        <v>24</v>
      </c>
      <c r="F8556" t="s">
        <v>43</v>
      </c>
      <c r="G8556">
        <v>3</v>
      </c>
      <c r="H8556" s="4">
        <v>0</v>
      </c>
      <c r="I8556" t="s">
        <v>24</v>
      </c>
      <c r="J8556">
        <v>1</v>
      </c>
      <c r="K8556">
        <v>603</v>
      </c>
      <c r="L8556" t="s">
        <v>20</v>
      </c>
      <c r="M8556" t="s">
        <v>21</v>
      </c>
      <c r="N8556" t="s">
        <v>22</v>
      </c>
      <c r="O8556" s="4">
        <v>198826.03</v>
      </c>
      <c r="P8556" t="s">
        <v>23</v>
      </c>
      <c r="Q8556" t="str" cm="1">
        <f t="array" ref="Q8556">_xlfn.IFS(
O8556&lt;50000,"Low Salary (&lt;$50K)",
O8556&lt;90000,"Lower Middle ($50K-$90K)",
O8556&lt;130000,"Middle ($90K-$130K)",
O8556&lt;170000,"Upper Middle ($130K-$170K)",
O8556&gt;=170000,"High Salary (&gt;$170K)"
)</f>
        <v>High Salary (&gt;$170K)</v>
      </c>
      <c r="R8556" t="str" cm="1">
        <f t="array" ref="R8556">_xlfn.IFS(
G8556&lt;=2,"New Customers (0-2Y)",
G8556&lt;=5,"Growing Customers (3-5Y)",
G8556&lt;=8,"Established Customers (6-8Y)",
G8556&lt;=10,"Loyal Customers (9-10Y)"
)</f>
        <v>Growing Customers (3-5Y)</v>
      </c>
    </row>
    <row r="8557" spans="1:18" x14ac:dyDescent="0.35">
      <c r="A8557">
        <v>15638329</v>
      </c>
      <c r="B8557" t="s">
        <v>418</v>
      </c>
      <c r="C8557" t="s">
        <v>42</v>
      </c>
      <c r="D8557" t="s">
        <v>39</v>
      </c>
      <c r="E8557">
        <v>25</v>
      </c>
      <c r="F8557" t="s">
        <v>43</v>
      </c>
      <c r="G8557">
        <v>1</v>
      </c>
      <c r="H8557" s="4">
        <v>111432.13</v>
      </c>
      <c r="I8557" t="s">
        <v>33</v>
      </c>
      <c r="J8557">
        <v>1</v>
      </c>
      <c r="K8557">
        <v>522</v>
      </c>
      <c r="L8557" t="s">
        <v>31</v>
      </c>
      <c r="M8557" t="s">
        <v>21</v>
      </c>
      <c r="N8557" t="s">
        <v>22</v>
      </c>
      <c r="O8557" s="4">
        <v>168683.57</v>
      </c>
      <c r="P8557" t="s">
        <v>28</v>
      </c>
      <c r="Q8557" t="str" cm="1">
        <f t="array" ref="Q8557">_xlfn.IFS(
O8557&lt;50000,"Low Salary (&lt;$50K)",
O8557&lt;90000,"Lower Middle ($50K-$90K)",
O8557&lt;130000,"Middle ($90K-$130K)",
O8557&lt;170000,"Upper Middle ($130K-$170K)",
O8557&gt;=170000,"High Salary (&gt;$170K)"
)</f>
        <v>Upper Middle ($130K-$170K)</v>
      </c>
      <c r="R8557" t="str" cm="1">
        <f t="array" ref="R8557">_xlfn.IFS(
G8557&lt;=2,"New Customers (0-2Y)",
G8557&lt;=5,"Growing Customers (3-5Y)",
G8557&lt;=8,"Established Customers (6-8Y)",
G8557&lt;=10,"Loyal Customers (9-10Y)"
)</f>
        <v>New Customers (0-2Y)</v>
      </c>
    </row>
    <row r="8558" spans="1:18" x14ac:dyDescent="0.35">
      <c r="A8558">
        <v>15575445</v>
      </c>
      <c r="B8558" t="s">
        <v>1099</v>
      </c>
      <c r="C8558" t="s">
        <v>26</v>
      </c>
      <c r="D8558" t="s">
        <v>39</v>
      </c>
      <c r="E8558">
        <v>41</v>
      </c>
      <c r="F8558" t="s">
        <v>19</v>
      </c>
      <c r="G8558">
        <v>10</v>
      </c>
      <c r="H8558" s="4">
        <v>150148.51</v>
      </c>
      <c r="I8558" t="s">
        <v>33</v>
      </c>
      <c r="J8558">
        <v>1</v>
      </c>
      <c r="K8558">
        <v>629</v>
      </c>
      <c r="L8558" t="s">
        <v>20</v>
      </c>
      <c r="M8558" t="s">
        <v>27</v>
      </c>
      <c r="N8558" t="s">
        <v>32</v>
      </c>
      <c r="O8558" s="4">
        <v>6936.27</v>
      </c>
      <c r="P8558" t="s">
        <v>28</v>
      </c>
      <c r="Q8558" t="str" cm="1">
        <f t="array" ref="Q8558">_xlfn.IFS(
O8558&lt;50000,"Low Salary (&lt;$50K)",
O8558&lt;90000,"Lower Middle ($50K-$90K)",
O8558&lt;130000,"Middle ($90K-$130K)",
O8558&lt;170000,"Upper Middle ($130K-$170K)",
O8558&gt;=170000,"High Salary (&gt;$170K)"
)</f>
        <v>Low Salary (&lt;$50K)</v>
      </c>
      <c r="R8558" t="str" cm="1">
        <f t="array" ref="R8558">_xlfn.IFS(
G8558&lt;=2,"New Customers (0-2Y)",
G8558&lt;=5,"Growing Customers (3-5Y)",
G8558&lt;=8,"Established Customers (6-8Y)",
G8558&lt;=10,"Loyal Customers (9-10Y)"
)</f>
        <v>Loyal Customers (9-10Y)</v>
      </c>
    </row>
    <row r="8559" spans="1:18" x14ac:dyDescent="0.35">
      <c r="A8559">
        <v>15752622</v>
      </c>
      <c r="B8559" t="s">
        <v>337</v>
      </c>
      <c r="C8559" t="s">
        <v>17</v>
      </c>
      <c r="D8559" t="s">
        <v>18</v>
      </c>
      <c r="E8559">
        <v>32</v>
      </c>
      <c r="F8559" t="s">
        <v>19</v>
      </c>
      <c r="G8559">
        <v>7</v>
      </c>
      <c r="H8559" s="4">
        <v>38550.06</v>
      </c>
      <c r="I8559" t="s">
        <v>29</v>
      </c>
      <c r="J8559">
        <v>1</v>
      </c>
      <c r="K8559">
        <v>729</v>
      </c>
      <c r="L8559" t="s">
        <v>35</v>
      </c>
      <c r="M8559" t="s">
        <v>27</v>
      </c>
      <c r="N8559" t="s">
        <v>22</v>
      </c>
      <c r="O8559" s="4">
        <v>179230.23</v>
      </c>
      <c r="P8559" t="s">
        <v>28</v>
      </c>
      <c r="Q8559" t="str" cm="1">
        <f t="array" ref="Q8559">_xlfn.IFS(
O8559&lt;50000,"Low Salary (&lt;$50K)",
O8559&lt;90000,"Lower Middle ($50K-$90K)",
O8559&lt;130000,"Middle ($90K-$130K)",
O8559&lt;170000,"Upper Middle ($130K-$170K)",
O8559&gt;=170000,"High Salary (&gt;$170K)"
)</f>
        <v>High Salary (&gt;$170K)</v>
      </c>
      <c r="R8559" t="str" cm="1">
        <f t="array" ref="R8559">_xlfn.IFS(
G8559&lt;=2,"New Customers (0-2Y)",
G8559&lt;=5,"Growing Customers (3-5Y)",
G8559&lt;=8,"Established Customers (6-8Y)",
G8559&lt;=10,"Loyal Customers (9-10Y)"
)</f>
        <v>Established Customers (6-8Y)</v>
      </c>
    </row>
    <row r="8560" spans="1:18" x14ac:dyDescent="0.35">
      <c r="A8560">
        <v>15774507</v>
      </c>
      <c r="B8560" t="s">
        <v>2753</v>
      </c>
      <c r="C8560" t="s">
        <v>17</v>
      </c>
      <c r="D8560" t="s">
        <v>18</v>
      </c>
      <c r="E8560">
        <v>39</v>
      </c>
      <c r="F8560" t="s">
        <v>19</v>
      </c>
      <c r="G8560">
        <v>5</v>
      </c>
      <c r="H8560" s="4">
        <v>119013.86</v>
      </c>
      <c r="I8560" t="s">
        <v>33</v>
      </c>
      <c r="J8560">
        <v>1</v>
      </c>
      <c r="K8560">
        <v>574</v>
      </c>
      <c r="L8560" t="s">
        <v>31</v>
      </c>
      <c r="M8560" t="s">
        <v>21</v>
      </c>
      <c r="N8560" t="s">
        <v>32</v>
      </c>
      <c r="O8560" s="4">
        <v>103421.91</v>
      </c>
      <c r="P8560" t="s">
        <v>28</v>
      </c>
      <c r="Q8560" t="str" cm="1">
        <f t="array" ref="Q8560">_xlfn.IFS(
O8560&lt;50000,"Low Salary (&lt;$50K)",
O8560&lt;90000,"Lower Middle ($50K-$90K)",
O8560&lt;130000,"Middle ($90K-$130K)",
O8560&lt;170000,"Upper Middle ($130K-$170K)",
O8560&gt;=170000,"High Salary (&gt;$170K)"
)</f>
        <v>Middle ($90K-$130K)</v>
      </c>
      <c r="R8560" t="str" cm="1">
        <f t="array" ref="R8560">_xlfn.IFS(
G8560&lt;=2,"New Customers (0-2Y)",
G8560&lt;=5,"Growing Customers (3-5Y)",
G8560&lt;=8,"Established Customers (6-8Y)",
G8560&lt;=10,"Loyal Customers (9-10Y)"
)</f>
        <v>Growing Customers (3-5Y)</v>
      </c>
    </row>
    <row r="8561" spans="1:18" x14ac:dyDescent="0.35">
      <c r="A8561">
        <v>15570857</v>
      </c>
      <c r="B8561" t="s">
        <v>610</v>
      </c>
      <c r="C8561" t="s">
        <v>42</v>
      </c>
      <c r="D8561" t="s">
        <v>18</v>
      </c>
      <c r="E8561">
        <v>39</v>
      </c>
      <c r="F8561" t="s">
        <v>19</v>
      </c>
      <c r="G8561">
        <v>0</v>
      </c>
      <c r="H8561" s="4">
        <v>111213.64</v>
      </c>
      <c r="I8561" t="s">
        <v>33</v>
      </c>
      <c r="J8561">
        <v>2</v>
      </c>
      <c r="K8561">
        <v>677</v>
      </c>
      <c r="L8561" t="s">
        <v>35</v>
      </c>
      <c r="M8561" t="s">
        <v>21</v>
      </c>
      <c r="N8561" t="s">
        <v>22</v>
      </c>
      <c r="O8561" s="4">
        <v>147578.26</v>
      </c>
      <c r="P8561" t="s">
        <v>28</v>
      </c>
      <c r="Q8561" t="str" cm="1">
        <f t="array" ref="Q8561">_xlfn.IFS(
O8561&lt;50000,"Low Salary (&lt;$50K)",
O8561&lt;90000,"Lower Middle ($50K-$90K)",
O8561&lt;130000,"Middle ($90K-$130K)",
O8561&lt;170000,"Upper Middle ($130K-$170K)",
O8561&gt;=170000,"High Salary (&gt;$170K)"
)</f>
        <v>Upper Middle ($130K-$170K)</v>
      </c>
      <c r="R8561" t="str" cm="1">
        <f t="array" ref="R8561">_xlfn.IFS(
G8561&lt;=2,"New Customers (0-2Y)",
G8561&lt;=5,"Growing Customers (3-5Y)",
G8561&lt;=8,"Established Customers (6-8Y)",
G8561&lt;=10,"Loyal Customers (9-10Y)"
)</f>
        <v>New Customers (0-2Y)</v>
      </c>
    </row>
    <row r="8562" spans="1:18" x14ac:dyDescent="0.35">
      <c r="A8562">
        <v>15599386</v>
      </c>
      <c r="B8562" t="s">
        <v>368</v>
      </c>
      <c r="C8562" t="s">
        <v>42</v>
      </c>
      <c r="D8562" t="s">
        <v>39</v>
      </c>
      <c r="E8562">
        <v>28</v>
      </c>
      <c r="F8562" t="s">
        <v>43</v>
      </c>
      <c r="G8562">
        <v>5</v>
      </c>
      <c r="H8562" s="4">
        <v>71097.23</v>
      </c>
      <c r="I8562" t="s">
        <v>29</v>
      </c>
      <c r="J8562">
        <v>1</v>
      </c>
      <c r="K8562">
        <v>627</v>
      </c>
      <c r="L8562" t="s">
        <v>20</v>
      </c>
      <c r="M8562" t="s">
        <v>21</v>
      </c>
      <c r="N8562" t="s">
        <v>22</v>
      </c>
      <c r="O8562" s="4">
        <v>130504.49</v>
      </c>
      <c r="P8562" t="s">
        <v>28</v>
      </c>
      <c r="Q8562" t="str" cm="1">
        <f t="array" ref="Q8562">_xlfn.IFS(
O8562&lt;50000,"Low Salary (&lt;$50K)",
O8562&lt;90000,"Lower Middle ($50K-$90K)",
O8562&lt;130000,"Middle ($90K-$130K)",
O8562&lt;170000,"Upper Middle ($130K-$170K)",
O8562&gt;=170000,"High Salary (&gt;$170K)"
)</f>
        <v>Upper Middle ($130K-$170K)</v>
      </c>
      <c r="R8562" t="str" cm="1">
        <f t="array" ref="R8562">_xlfn.IFS(
G8562&lt;=2,"New Customers (0-2Y)",
G8562&lt;=5,"Growing Customers (3-5Y)",
G8562&lt;=8,"Established Customers (6-8Y)",
G8562&lt;=10,"Loyal Customers (9-10Y)"
)</f>
        <v>Growing Customers (3-5Y)</v>
      </c>
    </row>
    <row r="8563" spans="1:18" x14ac:dyDescent="0.35">
      <c r="A8563">
        <v>15744913</v>
      </c>
      <c r="B8563" t="s">
        <v>1786</v>
      </c>
      <c r="C8563" t="s">
        <v>26</v>
      </c>
      <c r="D8563" t="s">
        <v>39</v>
      </c>
      <c r="E8563">
        <v>36</v>
      </c>
      <c r="F8563" t="s">
        <v>19</v>
      </c>
      <c r="G8563">
        <v>10</v>
      </c>
      <c r="H8563" s="4">
        <v>109632.85</v>
      </c>
      <c r="I8563" t="s">
        <v>33</v>
      </c>
      <c r="J8563">
        <v>1</v>
      </c>
      <c r="K8563">
        <v>788</v>
      </c>
      <c r="L8563" t="s">
        <v>37</v>
      </c>
      <c r="M8563" t="s">
        <v>21</v>
      </c>
      <c r="N8563" t="s">
        <v>22</v>
      </c>
      <c r="O8563" s="4">
        <v>16149.13</v>
      </c>
      <c r="P8563" t="s">
        <v>28</v>
      </c>
      <c r="Q8563" t="str" cm="1">
        <f t="array" ref="Q8563">_xlfn.IFS(
O8563&lt;50000,"Low Salary (&lt;$50K)",
O8563&lt;90000,"Lower Middle ($50K-$90K)",
O8563&lt;130000,"Middle ($90K-$130K)",
O8563&lt;170000,"Upper Middle ($130K-$170K)",
O8563&gt;=170000,"High Salary (&gt;$170K)"
)</f>
        <v>Low Salary (&lt;$50K)</v>
      </c>
      <c r="R8563" t="str" cm="1">
        <f t="array" ref="R8563">_xlfn.IFS(
G8563&lt;=2,"New Customers (0-2Y)",
G8563&lt;=5,"Growing Customers (3-5Y)",
G8563&lt;=8,"Established Customers (6-8Y)",
G8563&lt;=10,"Loyal Customers (9-10Y)"
)</f>
        <v>Loyal Customers (9-10Y)</v>
      </c>
    </row>
    <row r="8564" spans="1:18" x14ac:dyDescent="0.35">
      <c r="A8564">
        <v>15647292</v>
      </c>
      <c r="B8564" t="s">
        <v>906</v>
      </c>
      <c r="C8564" t="s">
        <v>17</v>
      </c>
      <c r="D8564" t="s">
        <v>39</v>
      </c>
      <c r="E8564">
        <v>63</v>
      </c>
      <c r="F8564" t="s">
        <v>2967</v>
      </c>
      <c r="G8564">
        <v>7</v>
      </c>
      <c r="H8564" s="4">
        <v>148368.01999999999</v>
      </c>
      <c r="I8564" t="s">
        <v>33</v>
      </c>
      <c r="J8564">
        <v>1</v>
      </c>
      <c r="K8564">
        <v>697</v>
      </c>
      <c r="L8564" t="s">
        <v>35</v>
      </c>
      <c r="M8564" t="s">
        <v>27</v>
      </c>
      <c r="N8564" t="s">
        <v>32</v>
      </c>
      <c r="O8564" s="4">
        <v>118862.08</v>
      </c>
      <c r="P8564" t="s">
        <v>23</v>
      </c>
      <c r="Q8564" t="str" cm="1">
        <f t="array" ref="Q8564">_xlfn.IFS(
O8564&lt;50000,"Low Salary (&lt;$50K)",
O8564&lt;90000,"Lower Middle ($50K-$90K)",
O8564&lt;130000,"Middle ($90K-$130K)",
O8564&lt;170000,"Upper Middle ($130K-$170K)",
O8564&gt;=170000,"High Salary (&gt;$170K)"
)</f>
        <v>Middle ($90K-$130K)</v>
      </c>
      <c r="R8564" t="str" cm="1">
        <f t="array" ref="R8564">_xlfn.IFS(
G8564&lt;=2,"New Customers (0-2Y)",
G8564&lt;=5,"Growing Customers (3-5Y)",
G8564&lt;=8,"Established Customers (6-8Y)",
G8564&lt;=10,"Loyal Customers (9-10Y)"
)</f>
        <v>Established Customers (6-8Y)</v>
      </c>
    </row>
    <row r="8565" spans="1:18" x14ac:dyDescent="0.35">
      <c r="A8565">
        <v>15728838</v>
      </c>
      <c r="B8565" t="s">
        <v>1415</v>
      </c>
      <c r="C8565" t="s">
        <v>17</v>
      </c>
      <c r="D8565" t="s">
        <v>39</v>
      </c>
      <c r="E8565">
        <v>45</v>
      </c>
      <c r="F8565" t="s">
        <v>19</v>
      </c>
      <c r="G8565">
        <v>1</v>
      </c>
      <c r="H8565" s="4">
        <v>148600.91</v>
      </c>
      <c r="I8565" t="s">
        <v>33</v>
      </c>
      <c r="J8565">
        <v>1</v>
      </c>
      <c r="K8565">
        <v>578</v>
      </c>
      <c r="L8565" t="s">
        <v>31</v>
      </c>
      <c r="M8565" t="s">
        <v>21</v>
      </c>
      <c r="N8565" t="s">
        <v>32</v>
      </c>
      <c r="O8565" s="4">
        <v>143397.14000000001</v>
      </c>
      <c r="P8565" t="s">
        <v>23</v>
      </c>
      <c r="Q8565" t="str" cm="1">
        <f t="array" ref="Q8565">_xlfn.IFS(
O8565&lt;50000,"Low Salary (&lt;$50K)",
O8565&lt;90000,"Lower Middle ($50K-$90K)",
O8565&lt;130000,"Middle ($90K-$130K)",
O8565&lt;170000,"Upper Middle ($130K-$170K)",
O8565&gt;=170000,"High Salary (&gt;$170K)"
)</f>
        <v>Upper Middle ($130K-$170K)</v>
      </c>
      <c r="R8565" t="str" cm="1">
        <f t="array" ref="R8565">_xlfn.IFS(
G8565&lt;=2,"New Customers (0-2Y)",
G8565&lt;=5,"Growing Customers (3-5Y)",
G8565&lt;=8,"Established Customers (6-8Y)",
G8565&lt;=10,"Loyal Customers (9-10Y)"
)</f>
        <v>New Customers (0-2Y)</v>
      </c>
    </row>
    <row r="8566" spans="1:18" x14ac:dyDescent="0.35">
      <c r="A8566">
        <v>15584704</v>
      </c>
      <c r="B8566" t="s">
        <v>1116</v>
      </c>
      <c r="C8566" t="s">
        <v>17</v>
      </c>
      <c r="D8566" t="s">
        <v>39</v>
      </c>
      <c r="E8566">
        <v>48</v>
      </c>
      <c r="F8566" t="s">
        <v>19</v>
      </c>
      <c r="G8566">
        <v>10</v>
      </c>
      <c r="H8566" s="4">
        <v>71083.98</v>
      </c>
      <c r="I8566" t="s">
        <v>29</v>
      </c>
      <c r="J8566">
        <v>1</v>
      </c>
      <c r="K8566">
        <v>519</v>
      </c>
      <c r="L8566" t="s">
        <v>31</v>
      </c>
      <c r="M8566" t="s">
        <v>21</v>
      </c>
      <c r="N8566" t="s">
        <v>32</v>
      </c>
      <c r="O8566" s="4">
        <v>137959</v>
      </c>
      <c r="P8566" t="s">
        <v>28</v>
      </c>
      <c r="Q8566" t="str" cm="1">
        <f t="array" ref="Q8566">_xlfn.IFS(
O8566&lt;50000,"Low Salary (&lt;$50K)",
O8566&lt;90000,"Lower Middle ($50K-$90K)",
O8566&lt;130000,"Middle ($90K-$130K)",
O8566&lt;170000,"Upper Middle ($130K-$170K)",
O8566&gt;=170000,"High Salary (&gt;$170K)"
)</f>
        <v>Upper Middle ($130K-$170K)</v>
      </c>
      <c r="R8566" t="str" cm="1">
        <f t="array" ref="R8566">_xlfn.IFS(
G8566&lt;=2,"New Customers (0-2Y)",
G8566&lt;=5,"Growing Customers (3-5Y)",
G8566&lt;=8,"Established Customers (6-8Y)",
G8566&lt;=10,"Loyal Customers (9-10Y)"
)</f>
        <v>Loyal Customers (9-10Y)</v>
      </c>
    </row>
    <row r="8567" spans="1:18" x14ac:dyDescent="0.35">
      <c r="A8567">
        <v>15749068</v>
      </c>
      <c r="B8567" t="s">
        <v>2754</v>
      </c>
      <c r="C8567" t="s">
        <v>17</v>
      </c>
      <c r="D8567" t="s">
        <v>18</v>
      </c>
      <c r="E8567">
        <v>40</v>
      </c>
      <c r="F8567" t="s">
        <v>19</v>
      </c>
      <c r="G8567">
        <v>9</v>
      </c>
      <c r="H8567" s="4">
        <v>139625.34</v>
      </c>
      <c r="I8567" t="s">
        <v>33</v>
      </c>
      <c r="J8567">
        <v>1</v>
      </c>
      <c r="K8567">
        <v>632</v>
      </c>
      <c r="L8567" t="s">
        <v>20</v>
      </c>
      <c r="M8567" t="s">
        <v>21</v>
      </c>
      <c r="N8567" t="s">
        <v>32</v>
      </c>
      <c r="O8567" s="4">
        <v>93702.96</v>
      </c>
      <c r="P8567" t="s">
        <v>23</v>
      </c>
      <c r="Q8567" t="str" cm="1">
        <f t="array" ref="Q8567">_xlfn.IFS(
O8567&lt;50000,"Low Salary (&lt;$50K)",
O8567&lt;90000,"Lower Middle ($50K-$90K)",
O8567&lt;130000,"Middle ($90K-$130K)",
O8567&lt;170000,"Upper Middle ($130K-$170K)",
O8567&gt;=170000,"High Salary (&gt;$170K)"
)</f>
        <v>Middle ($90K-$130K)</v>
      </c>
      <c r="R8567" t="str" cm="1">
        <f t="array" ref="R8567">_xlfn.IFS(
G8567&lt;=2,"New Customers (0-2Y)",
G8567&lt;=5,"Growing Customers (3-5Y)",
G8567&lt;=8,"Established Customers (6-8Y)",
G8567&lt;=10,"Loyal Customers (9-10Y)"
)</f>
        <v>Loyal Customers (9-10Y)</v>
      </c>
    </row>
    <row r="8568" spans="1:18" x14ac:dyDescent="0.35">
      <c r="A8568">
        <v>15622985</v>
      </c>
      <c r="B8568" t="s">
        <v>503</v>
      </c>
      <c r="C8568" t="s">
        <v>17</v>
      </c>
      <c r="D8568" t="s">
        <v>18</v>
      </c>
      <c r="E8568">
        <v>39</v>
      </c>
      <c r="F8568" t="s">
        <v>19</v>
      </c>
      <c r="G8568">
        <v>4</v>
      </c>
      <c r="H8568" s="4">
        <v>0</v>
      </c>
      <c r="I8568" t="s">
        <v>24</v>
      </c>
      <c r="J8568">
        <v>1</v>
      </c>
      <c r="K8568">
        <v>679</v>
      </c>
      <c r="L8568" t="s">
        <v>35</v>
      </c>
      <c r="M8568" t="s">
        <v>27</v>
      </c>
      <c r="N8568" t="s">
        <v>32</v>
      </c>
      <c r="O8568" s="4">
        <v>172939.3</v>
      </c>
      <c r="P8568" t="s">
        <v>23</v>
      </c>
      <c r="Q8568" t="str" cm="1">
        <f t="array" ref="Q8568">_xlfn.IFS(
O8568&lt;50000,"Low Salary (&lt;$50K)",
O8568&lt;90000,"Lower Middle ($50K-$90K)",
O8568&lt;130000,"Middle ($90K-$130K)",
O8568&lt;170000,"Upper Middle ($130K-$170K)",
O8568&gt;=170000,"High Salary (&gt;$170K)"
)</f>
        <v>High Salary (&gt;$170K)</v>
      </c>
      <c r="R8568" t="str" cm="1">
        <f t="array" ref="R8568">_xlfn.IFS(
G8568&lt;=2,"New Customers (0-2Y)",
G8568&lt;=5,"Growing Customers (3-5Y)",
G8568&lt;=8,"Established Customers (6-8Y)",
G8568&lt;=10,"Loyal Customers (9-10Y)"
)</f>
        <v>Growing Customers (3-5Y)</v>
      </c>
    </row>
    <row r="8569" spans="1:18" x14ac:dyDescent="0.35">
      <c r="A8569">
        <v>15587676</v>
      </c>
      <c r="B8569" t="s">
        <v>1124</v>
      </c>
      <c r="C8569" t="s">
        <v>17</v>
      </c>
      <c r="D8569" t="s">
        <v>39</v>
      </c>
      <c r="E8569">
        <v>30</v>
      </c>
      <c r="F8569" t="s">
        <v>19</v>
      </c>
      <c r="G8569">
        <v>9</v>
      </c>
      <c r="H8569" s="4">
        <v>0</v>
      </c>
      <c r="I8569" t="s">
        <v>24</v>
      </c>
      <c r="J8569">
        <v>1</v>
      </c>
      <c r="K8569">
        <v>699</v>
      </c>
      <c r="L8569" t="s">
        <v>35</v>
      </c>
      <c r="M8569" t="s">
        <v>21</v>
      </c>
      <c r="N8569" t="s">
        <v>22</v>
      </c>
      <c r="O8569" s="4">
        <v>108162.13</v>
      </c>
      <c r="P8569" t="s">
        <v>28</v>
      </c>
      <c r="Q8569" t="str" cm="1">
        <f t="array" ref="Q8569">_xlfn.IFS(
O8569&lt;50000,"Low Salary (&lt;$50K)",
O8569&lt;90000,"Lower Middle ($50K-$90K)",
O8569&lt;130000,"Middle ($90K-$130K)",
O8569&lt;170000,"Upper Middle ($130K-$170K)",
O8569&gt;=170000,"High Salary (&gt;$170K)"
)</f>
        <v>Middle ($90K-$130K)</v>
      </c>
      <c r="R8569" t="str" cm="1">
        <f t="array" ref="R8569">_xlfn.IFS(
G8569&lt;=2,"New Customers (0-2Y)",
G8569&lt;=5,"Growing Customers (3-5Y)",
G8569&lt;=8,"Established Customers (6-8Y)",
G8569&lt;=10,"Loyal Customers (9-10Y)"
)</f>
        <v>Loyal Customers (9-10Y)</v>
      </c>
    </row>
    <row r="8570" spans="1:18" x14ac:dyDescent="0.35">
      <c r="A8570">
        <v>15779496</v>
      </c>
      <c r="B8570" t="s">
        <v>1956</v>
      </c>
      <c r="C8570" t="s">
        <v>17</v>
      </c>
      <c r="D8570" t="s">
        <v>39</v>
      </c>
      <c r="E8570">
        <v>64</v>
      </c>
      <c r="F8570" t="s">
        <v>2967</v>
      </c>
      <c r="G8570">
        <v>0</v>
      </c>
      <c r="H8570" s="4">
        <v>81564.100000000006</v>
      </c>
      <c r="I8570" t="s">
        <v>29</v>
      </c>
      <c r="J8570">
        <v>2</v>
      </c>
      <c r="K8570">
        <v>615</v>
      </c>
      <c r="L8570" t="s">
        <v>20</v>
      </c>
      <c r="M8570" t="s">
        <v>27</v>
      </c>
      <c r="N8570" t="s">
        <v>22</v>
      </c>
      <c r="O8570" s="4">
        <v>35896.089999999997</v>
      </c>
      <c r="P8570" t="s">
        <v>28</v>
      </c>
      <c r="Q8570" t="str" cm="1">
        <f t="array" ref="Q8570">_xlfn.IFS(
O8570&lt;50000,"Low Salary (&lt;$50K)",
O8570&lt;90000,"Lower Middle ($50K-$90K)",
O8570&lt;130000,"Middle ($90K-$130K)",
O8570&lt;170000,"Upper Middle ($130K-$170K)",
O8570&gt;=170000,"High Salary (&gt;$170K)"
)</f>
        <v>Low Salary (&lt;$50K)</v>
      </c>
      <c r="R8570" t="str" cm="1">
        <f t="array" ref="R8570">_xlfn.IFS(
G8570&lt;=2,"New Customers (0-2Y)",
G8570&lt;=5,"Growing Customers (3-5Y)",
G8570&lt;=8,"Established Customers (6-8Y)",
G8570&lt;=10,"Loyal Customers (9-10Y)"
)</f>
        <v>New Customers (0-2Y)</v>
      </c>
    </row>
    <row r="8571" spans="1:18" x14ac:dyDescent="0.35">
      <c r="A8571">
        <v>15733460</v>
      </c>
      <c r="B8571" t="s">
        <v>82</v>
      </c>
      <c r="C8571" t="s">
        <v>26</v>
      </c>
      <c r="D8571" t="s">
        <v>39</v>
      </c>
      <c r="E8571">
        <v>36</v>
      </c>
      <c r="F8571" t="s">
        <v>19</v>
      </c>
      <c r="G8571">
        <v>9</v>
      </c>
      <c r="H8571" s="4">
        <v>0</v>
      </c>
      <c r="I8571" t="s">
        <v>24</v>
      </c>
      <c r="J8571">
        <v>2</v>
      </c>
      <c r="K8571">
        <v>622</v>
      </c>
      <c r="L8571" t="s">
        <v>20</v>
      </c>
      <c r="M8571" t="s">
        <v>21</v>
      </c>
      <c r="N8571" t="s">
        <v>22</v>
      </c>
      <c r="O8571" s="4">
        <v>104852.6</v>
      </c>
      <c r="P8571" t="s">
        <v>28</v>
      </c>
      <c r="Q8571" t="str" cm="1">
        <f t="array" ref="Q8571">_xlfn.IFS(
O8571&lt;50000,"Low Salary (&lt;$50K)",
O8571&lt;90000,"Lower Middle ($50K-$90K)",
O8571&lt;130000,"Middle ($90K-$130K)",
O8571&lt;170000,"Upper Middle ($130K-$170K)",
O8571&gt;=170000,"High Salary (&gt;$170K)"
)</f>
        <v>Middle ($90K-$130K)</v>
      </c>
      <c r="R8571" t="str" cm="1">
        <f t="array" ref="R8571">_xlfn.IFS(
G8571&lt;=2,"New Customers (0-2Y)",
G8571&lt;=5,"Growing Customers (3-5Y)",
G8571&lt;=8,"Established Customers (6-8Y)",
G8571&lt;=10,"Loyal Customers (9-10Y)"
)</f>
        <v>Loyal Customers (9-10Y)</v>
      </c>
    </row>
    <row r="8572" spans="1:18" x14ac:dyDescent="0.35">
      <c r="A8572">
        <v>15711457</v>
      </c>
      <c r="B8572" t="s">
        <v>2346</v>
      </c>
      <c r="C8572" t="s">
        <v>17</v>
      </c>
      <c r="D8572" t="s">
        <v>18</v>
      </c>
      <c r="E8572">
        <v>28</v>
      </c>
      <c r="F8572" t="s">
        <v>43</v>
      </c>
      <c r="G8572">
        <v>7</v>
      </c>
      <c r="H8572" s="4">
        <v>124540.28</v>
      </c>
      <c r="I8572" t="s">
        <v>33</v>
      </c>
      <c r="J8572">
        <v>1</v>
      </c>
      <c r="K8572">
        <v>755</v>
      </c>
      <c r="L8572" t="s">
        <v>35</v>
      </c>
      <c r="M8572" t="s">
        <v>27</v>
      </c>
      <c r="N8572" t="s">
        <v>22</v>
      </c>
      <c r="O8572" s="4">
        <v>188850.89</v>
      </c>
      <c r="P8572" t="s">
        <v>28</v>
      </c>
      <c r="Q8572" t="str" cm="1">
        <f t="array" ref="Q8572">_xlfn.IFS(
O8572&lt;50000,"Low Salary (&lt;$50K)",
O8572&lt;90000,"Lower Middle ($50K-$90K)",
O8572&lt;130000,"Middle ($90K-$130K)",
O8572&lt;170000,"Upper Middle ($130K-$170K)",
O8572&gt;=170000,"High Salary (&gt;$170K)"
)</f>
        <v>High Salary (&gt;$170K)</v>
      </c>
      <c r="R8572" t="str" cm="1">
        <f t="array" ref="R8572">_xlfn.IFS(
G8572&lt;=2,"New Customers (0-2Y)",
G8572&lt;=5,"Growing Customers (3-5Y)",
G8572&lt;=8,"Established Customers (6-8Y)",
G8572&lt;=10,"Loyal Customers (9-10Y)"
)</f>
        <v>Established Customers (6-8Y)</v>
      </c>
    </row>
    <row r="8573" spans="1:18" x14ac:dyDescent="0.35">
      <c r="A8573">
        <v>15795290</v>
      </c>
      <c r="B8573" t="s">
        <v>642</v>
      </c>
      <c r="C8573" t="s">
        <v>17</v>
      </c>
      <c r="D8573" t="s">
        <v>18</v>
      </c>
      <c r="E8573">
        <v>42</v>
      </c>
      <c r="F8573" t="s">
        <v>19</v>
      </c>
      <c r="G8573">
        <v>2</v>
      </c>
      <c r="H8573" s="4">
        <v>133616.39000000001</v>
      </c>
      <c r="I8573" t="s">
        <v>33</v>
      </c>
      <c r="J8573">
        <v>1</v>
      </c>
      <c r="K8573">
        <v>767</v>
      </c>
      <c r="L8573" t="s">
        <v>35</v>
      </c>
      <c r="M8573" t="s">
        <v>21</v>
      </c>
      <c r="N8573" t="s">
        <v>32</v>
      </c>
      <c r="O8573" s="4">
        <v>28615.8</v>
      </c>
      <c r="P8573" t="s">
        <v>28</v>
      </c>
      <c r="Q8573" t="str" cm="1">
        <f t="array" ref="Q8573">_xlfn.IFS(
O8573&lt;50000,"Low Salary (&lt;$50K)",
O8573&lt;90000,"Lower Middle ($50K-$90K)",
O8573&lt;130000,"Middle ($90K-$130K)",
O8573&lt;170000,"Upper Middle ($130K-$170K)",
O8573&gt;=170000,"High Salary (&gt;$170K)"
)</f>
        <v>Low Salary (&lt;$50K)</v>
      </c>
      <c r="R8573" t="str" cm="1">
        <f t="array" ref="R8573">_xlfn.IFS(
G8573&lt;=2,"New Customers (0-2Y)",
G8573&lt;=5,"Growing Customers (3-5Y)",
G8573&lt;=8,"Established Customers (6-8Y)",
G8573&lt;=10,"Loyal Customers (9-10Y)"
)</f>
        <v>New Customers (0-2Y)</v>
      </c>
    </row>
    <row r="8574" spans="1:18" x14ac:dyDescent="0.35">
      <c r="A8574">
        <v>15611223</v>
      </c>
      <c r="B8574" t="s">
        <v>147</v>
      </c>
      <c r="C8574" t="s">
        <v>42</v>
      </c>
      <c r="D8574" t="s">
        <v>18</v>
      </c>
      <c r="E8574">
        <v>38</v>
      </c>
      <c r="F8574" t="s">
        <v>19</v>
      </c>
      <c r="G8574">
        <v>10</v>
      </c>
      <c r="H8574" s="4">
        <v>101648.5</v>
      </c>
      <c r="I8574" t="s">
        <v>33</v>
      </c>
      <c r="J8574">
        <v>2</v>
      </c>
      <c r="K8574">
        <v>752</v>
      </c>
      <c r="L8574" t="s">
        <v>35</v>
      </c>
      <c r="M8574" t="s">
        <v>21</v>
      </c>
      <c r="N8574" t="s">
        <v>32</v>
      </c>
      <c r="O8574" s="4">
        <v>172001.44</v>
      </c>
      <c r="P8574" t="s">
        <v>28</v>
      </c>
      <c r="Q8574" t="str" cm="1">
        <f t="array" ref="Q8574">_xlfn.IFS(
O8574&lt;50000,"Low Salary (&lt;$50K)",
O8574&lt;90000,"Lower Middle ($50K-$90K)",
O8574&lt;130000,"Middle ($90K-$130K)",
O8574&lt;170000,"Upper Middle ($130K-$170K)",
O8574&gt;=170000,"High Salary (&gt;$170K)"
)</f>
        <v>High Salary (&gt;$170K)</v>
      </c>
      <c r="R8574" t="str" cm="1">
        <f t="array" ref="R8574">_xlfn.IFS(
G8574&lt;=2,"New Customers (0-2Y)",
G8574&lt;=5,"Growing Customers (3-5Y)",
G8574&lt;=8,"Established Customers (6-8Y)",
G8574&lt;=10,"Loyal Customers (9-10Y)"
)</f>
        <v>Loyal Customers (9-10Y)</v>
      </c>
    </row>
    <row r="8575" spans="1:18" x14ac:dyDescent="0.35">
      <c r="A8575">
        <v>15794159</v>
      </c>
      <c r="B8575" t="s">
        <v>2755</v>
      </c>
      <c r="C8575" t="s">
        <v>17</v>
      </c>
      <c r="D8575" t="s">
        <v>18</v>
      </c>
      <c r="E8575">
        <v>26</v>
      </c>
      <c r="F8575" t="s">
        <v>43</v>
      </c>
      <c r="G8575">
        <v>8</v>
      </c>
      <c r="H8575" s="4">
        <v>124281.84</v>
      </c>
      <c r="I8575" t="s">
        <v>33</v>
      </c>
      <c r="J8575">
        <v>1</v>
      </c>
      <c r="K8575">
        <v>633</v>
      </c>
      <c r="L8575" t="s">
        <v>20</v>
      </c>
      <c r="M8575" t="s">
        <v>21</v>
      </c>
      <c r="N8575" t="s">
        <v>22</v>
      </c>
      <c r="O8575" s="4">
        <v>60116.57</v>
      </c>
      <c r="P8575" t="s">
        <v>28</v>
      </c>
      <c r="Q8575" t="str" cm="1">
        <f t="array" ref="Q8575">_xlfn.IFS(
O8575&lt;50000,"Low Salary (&lt;$50K)",
O8575&lt;90000,"Lower Middle ($50K-$90K)",
O8575&lt;130000,"Middle ($90K-$130K)",
O8575&lt;170000,"Upper Middle ($130K-$170K)",
O8575&gt;=170000,"High Salary (&gt;$170K)"
)</f>
        <v>Lower Middle ($50K-$90K)</v>
      </c>
      <c r="R8575" t="str" cm="1">
        <f t="array" ref="R8575">_xlfn.IFS(
G8575&lt;=2,"New Customers (0-2Y)",
G8575&lt;=5,"Growing Customers (3-5Y)",
G8575&lt;=8,"Established Customers (6-8Y)",
G8575&lt;=10,"Loyal Customers (9-10Y)"
)</f>
        <v>Established Customers (6-8Y)</v>
      </c>
    </row>
    <row r="8576" spans="1:18" x14ac:dyDescent="0.35">
      <c r="A8576">
        <v>15780677</v>
      </c>
      <c r="B8576" t="s">
        <v>100</v>
      </c>
      <c r="C8576" t="s">
        <v>17</v>
      </c>
      <c r="D8576" t="s">
        <v>18</v>
      </c>
      <c r="E8576">
        <v>59</v>
      </c>
      <c r="F8576" t="s">
        <v>19</v>
      </c>
      <c r="G8576">
        <v>4</v>
      </c>
      <c r="H8576" s="4">
        <v>0</v>
      </c>
      <c r="I8576" t="s">
        <v>24</v>
      </c>
      <c r="J8576">
        <v>2</v>
      </c>
      <c r="K8576">
        <v>717</v>
      </c>
      <c r="L8576" t="s">
        <v>35</v>
      </c>
      <c r="M8576" t="s">
        <v>21</v>
      </c>
      <c r="N8576" t="s">
        <v>22</v>
      </c>
      <c r="O8576" s="4">
        <v>170528.63</v>
      </c>
      <c r="P8576" t="s">
        <v>28</v>
      </c>
      <c r="Q8576" t="str" cm="1">
        <f t="array" ref="Q8576">_xlfn.IFS(
O8576&lt;50000,"Low Salary (&lt;$50K)",
O8576&lt;90000,"Lower Middle ($50K-$90K)",
O8576&lt;130000,"Middle ($90K-$130K)",
O8576&lt;170000,"Upper Middle ($130K-$170K)",
O8576&gt;=170000,"High Salary (&gt;$170K)"
)</f>
        <v>High Salary (&gt;$170K)</v>
      </c>
      <c r="R8576" t="str" cm="1">
        <f t="array" ref="R8576">_xlfn.IFS(
G8576&lt;=2,"New Customers (0-2Y)",
G8576&lt;=5,"Growing Customers (3-5Y)",
G8576&lt;=8,"Established Customers (6-8Y)",
G8576&lt;=10,"Loyal Customers (9-10Y)"
)</f>
        <v>Growing Customers (3-5Y)</v>
      </c>
    </row>
    <row r="8577" spans="1:18" x14ac:dyDescent="0.35">
      <c r="A8577">
        <v>15690175</v>
      </c>
      <c r="B8577" t="s">
        <v>657</v>
      </c>
      <c r="C8577" t="s">
        <v>26</v>
      </c>
      <c r="D8577" t="s">
        <v>39</v>
      </c>
      <c r="E8577">
        <v>45</v>
      </c>
      <c r="F8577" t="s">
        <v>19</v>
      </c>
      <c r="G8577">
        <v>0</v>
      </c>
      <c r="H8577" s="4">
        <v>0</v>
      </c>
      <c r="I8577" t="s">
        <v>24</v>
      </c>
      <c r="J8577">
        <v>2</v>
      </c>
      <c r="K8577">
        <v>585</v>
      </c>
      <c r="L8577" t="s">
        <v>31</v>
      </c>
      <c r="M8577" t="s">
        <v>27</v>
      </c>
      <c r="N8577" t="s">
        <v>32</v>
      </c>
      <c r="O8577" s="4">
        <v>189683.7</v>
      </c>
      <c r="P8577" t="s">
        <v>28</v>
      </c>
      <c r="Q8577" t="str" cm="1">
        <f t="array" ref="Q8577">_xlfn.IFS(
O8577&lt;50000,"Low Salary (&lt;$50K)",
O8577&lt;90000,"Lower Middle ($50K-$90K)",
O8577&lt;130000,"Middle ($90K-$130K)",
O8577&lt;170000,"Upper Middle ($130K-$170K)",
O8577&gt;=170000,"High Salary (&gt;$170K)"
)</f>
        <v>High Salary (&gt;$170K)</v>
      </c>
      <c r="R8577" t="str" cm="1">
        <f t="array" ref="R8577">_xlfn.IFS(
G8577&lt;=2,"New Customers (0-2Y)",
G8577&lt;=5,"Growing Customers (3-5Y)",
G8577&lt;=8,"Established Customers (6-8Y)",
G8577&lt;=10,"Loyal Customers (9-10Y)"
)</f>
        <v>New Customers (0-2Y)</v>
      </c>
    </row>
    <row r="8578" spans="1:18" x14ac:dyDescent="0.35">
      <c r="A8578">
        <v>15722599</v>
      </c>
      <c r="B8578" t="s">
        <v>1401</v>
      </c>
      <c r="C8578" t="s">
        <v>17</v>
      </c>
      <c r="D8578" t="s">
        <v>18</v>
      </c>
      <c r="E8578">
        <v>37</v>
      </c>
      <c r="F8578" t="s">
        <v>19</v>
      </c>
      <c r="G8578">
        <v>9</v>
      </c>
      <c r="H8578" s="4">
        <v>183613.66</v>
      </c>
      <c r="I8578" t="s">
        <v>33</v>
      </c>
      <c r="J8578">
        <v>2</v>
      </c>
      <c r="K8578">
        <v>751</v>
      </c>
      <c r="L8578" t="s">
        <v>35</v>
      </c>
      <c r="M8578" t="s">
        <v>27</v>
      </c>
      <c r="N8578" t="s">
        <v>32</v>
      </c>
      <c r="O8578" s="4">
        <v>49734.94</v>
      </c>
      <c r="P8578" t="s">
        <v>28</v>
      </c>
      <c r="Q8578" t="str" cm="1">
        <f t="array" ref="Q8578">_xlfn.IFS(
O8578&lt;50000,"Low Salary (&lt;$50K)",
O8578&lt;90000,"Lower Middle ($50K-$90K)",
O8578&lt;130000,"Middle ($90K-$130K)",
O8578&lt;170000,"Upper Middle ($130K-$170K)",
O8578&gt;=170000,"High Salary (&gt;$170K)"
)</f>
        <v>Low Salary (&lt;$50K)</v>
      </c>
      <c r="R8578" t="str" cm="1">
        <f t="array" ref="R8578">_xlfn.IFS(
G8578&lt;=2,"New Customers (0-2Y)",
G8578&lt;=5,"Growing Customers (3-5Y)",
G8578&lt;=8,"Established Customers (6-8Y)",
G8578&lt;=10,"Loyal Customers (9-10Y)"
)</f>
        <v>Loyal Customers (9-10Y)</v>
      </c>
    </row>
    <row r="8579" spans="1:18" x14ac:dyDescent="0.35">
      <c r="A8579">
        <v>15569976</v>
      </c>
      <c r="B8579" t="s">
        <v>1443</v>
      </c>
      <c r="C8579" t="s">
        <v>42</v>
      </c>
      <c r="D8579" t="s">
        <v>39</v>
      </c>
      <c r="E8579">
        <v>65</v>
      </c>
      <c r="F8579" t="s">
        <v>2967</v>
      </c>
      <c r="G8579">
        <v>1</v>
      </c>
      <c r="H8579" s="4">
        <v>136186.44</v>
      </c>
      <c r="I8579" t="s">
        <v>33</v>
      </c>
      <c r="J8579">
        <v>1</v>
      </c>
      <c r="K8579">
        <v>754</v>
      </c>
      <c r="L8579" t="s">
        <v>35</v>
      </c>
      <c r="M8579" t="s">
        <v>21</v>
      </c>
      <c r="N8579" t="s">
        <v>22</v>
      </c>
      <c r="O8579" s="4">
        <v>121529.59</v>
      </c>
      <c r="P8579" t="s">
        <v>23</v>
      </c>
      <c r="Q8579" t="str" cm="1">
        <f t="array" ref="Q8579">_xlfn.IFS(
O8579&lt;50000,"Low Salary (&lt;$50K)",
O8579&lt;90000,"Lower Middle ($50K-$90K)",
O8579&lt;130000,"Middle ($90K-$130K)",
O8579&lt;170000,"Upper Middle ($130K-$170K)",
O8579&gt;=170000,"High Salary (&gt;$170K)"
)</f>
        <v>Middle ($90K-$130K)</v>
      </c>
      <c r="R8579" t="str" cm="1">
        <f t="array" ref="R8579">_xlfn.IFS(
G8579&lt;=2,"New Customers (0-2Y)",
G8579&lt;=5,"Growing Customers (3-5Y)",
G8579&lt;=8,"Established Customers (6-8Y)",
G8579&lt;=10,"Loyal Customers (9-10Y)"
)</f>
        <v>New Customers (0-2Y)</v>
      </c>
    </row>
    <row r="8580" spans="1:18" x14ac:dyDescent="0.35">
      <c r="A8580">
        <v>15707011</v>
      </c>
      <c r="B8580" t="s">
        <v>268</v>
      </c>
      <c r="C8580" t="s">
        <v>17</v>
      </c>
      <c r="D8580" t="s">
        <v>39</v>
      </c>
      <c r="E8580">
        <v>47</v>
      </c>
      <c r="F8580" t="s">
        <v>19</v>
      </c>
      <c r="G8580">
        <v>10</v>
      </c>
      <c r="H8580" s="4">
        <v>137682.68</v>
      </c>
      <c r="I8580" t="s">
        <v>33</v>
      </c>
      <c r="J8580">
        <v>1</v>
      </c>
      <c r="K8580">
        <v>495</v>
      </c>
      <c r="L8580" t="s">
        <v>44</v>
      </c>
      <c r="M8580" t="s">
        <v>21</v>
      </c>
      <c r="N8580" t="s">
        <v>32</v>
      </c>
      <c r="O8580" s="4">
        <v>71071.47</v>
      </c>
      <c r="P8580" t="s">
        <v>28</v>
      </c>
      <c r="Q8580" t="str" cm="1">
        <f t="array" ref="Q8580">_xlfn.IFS(
O8580&lt;50000,"Low Salary (&lt;$50K)",
O8580&lt;90000,"Lower Middle ($50K-$90K)",
O8580&lt;130000,"Middle ($90K-$130K)",
O8580&lt;170000,"Upper Middle ($130K-$170K)",
O8580&gt;=170000,"High Salary (&gt;$170K)"
)</f>
        <v>Lower Middle ($50K-$90K)</v>
      </c>
      <c r="R8580" t="str" cm="1">
        <f t="array" ref="R8580">_xlfn.IFS(
G8580&lt;=2,"New Customers (0-2Y)",
G8580&lt;=5,"Growing Customers (3-5Y)",
G8580&lt;=8,"Established Customers (6-8Y)",
G8580&lt;=10,"Loyal Customers (9-10Y)"
)</f>
        <v>Loyal Customers (9-10Y)</v>
      </c>
    </row>
    <row r="8581" spans="1:18" x14ac:dyDescent="0.35">
      <c r="A8581">
        <v>15702277</v>
      </c>
      <c r="B8581" t="s">
        <v>252</v>
      </c>
      <c r="C8581" t="s">
        <v>17</v>
      </c>
      <c r="D8581" t="s">
        <v>39</v>
      </c>
      <c r="E8581">
        <v>34</v>
      </c>
      <c r="F8581" t="s">
        <v>19</v>
      </c>
      <c r="G8581">
        <v>4</v>
      </c>
      <c r="H8581" s="4">
        <v>106005.54</v>
      </c>
      <c r="I8581" t="s">
        <v>33</v>
      </c>
      <c r="J8581">
        <v>1</v>
      </c>
      <c r="K8581">
        <v>650</v>
      </c>
      <c r="L8581" t="s">
        <v>20</v>
      </c>
      <c r="M8581" t="s">
        <v>27</v>
      </c>
      <c r="N8581" t="s">
        <v>22</v>
      </c>
      <c r="O8581" s="4">
        <v>142995.32</v>
      </c>
      <c r="P8581" t="s">
        <v>28</v>
      </c>
      <c r="Q8581" t="str" cm="1">
        <f t="array" ref="Q8581">_xlfn.IFS(
O8581&lt;50000,"Low Salary (&lt;$50K)",
O8581&lt;90000,"Lower Middle ($50K-$90K)",
O8581&lt;130000,"Middle ($90K-$130K)",
O8581&lt;170000,"Upper Middle ($130K-$170K)",
O8581&gt;=170000,"High Salary (&gt;$170K)"
)</f>
        <v>Upper Middle ($130K-$170K)</v>
      </c>
      <c r="R8581" t="str" cm="1">
        <f t="array" ref="R8581">_xlfn.IFS(
G8581&lt;=2,"New Customers (0-2Y)",
G8581&lt;=5,"Growing Customers (3-5Y)",
G8581&lt;=8,"Established Customers (6-8Y)",
G8581&lt;=10,"Loyal Customers (9-10Y)"
)</f>
        <v>Growing Customers (3-5Y)</v>
      </c>
    </row>
    <row r="8582" spans="1:18" x14ac:dyDescent="0.35">
      <c r="A8582">
        <v>15801915</v>
      </c>
      <c r="B8582" t="s">
        <v>2756</v>
      </c>
      <c r="C8582" t="s">
        <v>17</v>
      </c>
      <c r="D8582" t="s">
        <v>18</v>
      </c>
      <c r="E8582">
        <v>31</v>
      </c>
      <c r="F8582" t="s">
        <v>19</v>
      </c>
      <c r="G8582">
        <v>6</v>
      </c>
      <c r="H8582" s="4">
        <v>152310.54999999999</v>
      </c>
      <c r="I8582" t="s">
        <v>33</v>
      </c>
      <c r="J8582">
        <v>1</v>
      </c>
      <c r="K8582">
        <v>529</v>
      </c>
      <c r="L8582" t="s">
        <v>31</v>
      </c>
      <c r="M8582" t="s">
        <v>21</v>
      </c>
      <c r="N8582" t="s">
        <v>32</v>
      </c>
      <c r="O8582" s="4">
        <v>13054.25</v>
      </c>
      <c r="P8582" t="s">
        <v>28</v>
      </c>
      <c r="Q8582" t="str" cm="1">
        <f t="array" ref="Q8582">_xlfn.IFS(
O8582&lt;50000,"Low Salary (&lt;$50K)",
O8582&lt;90000,"Lower Middle ($50K-$90K)",
O8582&lt;130000,"Middle ($90K-$130K)",
O8582&lt;170000,"Upper Middle ($130K-$170K)",
O8582&gt;=170000,"High Salary (&gt;$170K)"
)</f>
        <v>Low Salary (&lt;$50K)</v>
      </c>
      <c r="R8582" t="str" cm="1">
        <f t="array" ref="R8582">_xlfn.IFS(
G8582&lt;=2,"New Customers (0-2Y)",
G8582&lt;=5,"Growing Customers (3-5Y)",
G8582&lt;=8,"Established Customers (6-8Y)",
G8582&lt;=10,"Loyal Customers (9-10Y)"
)</f>
        <v>Established Customers (6-8Y)</v>
      </c>
    </row>
    <row r="8583" spans="1:18" x14ac:dyDescent="0.35">
      <c r="A8583">
        <v>15580213</v>
      </c>
      <c r="B8583" t="s">
        <v>240</v>
      </c>
      <c r="C8583" t="s">
        <v>17</v>
      </c>
      <c r="D8583" t="s">
        <v>18</v>
      </c>
      <c r="E8583">
        <v>43</v>
      </c>
      <c r="F8583" t="s">
        <v>19</v>
      </c>
      <c r="G8583">
        <v>2</v>
      </c>
      <c r="H8583" s="4">
        <v>0</v>
      </c>
      <c r="I8583" t="s">
        <v>24</v>
      </c>
      <c r="J8583">
        <v>2</v>
      </c>
      <c r="K8583">
        <v>585</v>
      </c>
      <c r="L8583" t="s">
        <v>31</v>
      </c>
      <c r="M8583" t="s">
        <v>21</v>
      </c>
      <c r="N8583" t="s">
        <v>32</v>
      </c>
      <c r="O8583" s="4">
        <v>89402.54</v>
      </c>
      <c r="P8583" t="s">
        <v>28</v>
      </c>
      <c r="Q8583" t="str" cm="1">
        <f t="array" ref="Q8583">_xlfn.IFS(
O8583&lt;50000,"Low Salary (&lt;$50K)",
O8583&lt;90000,"Lower Middle ($50K-$90K)",
O8583&lt;130000,"Middle ($90K-$130K)",
O8583&lt;170000,"Upper Middle ($130K-$170K)",
O8583&gt;=170000,"High Salary (&gt;$170K)"
)</f>
        <v>Lower Middle ($50K-$90K)</v>
      </c>
      <c r="R8583" t="str" cm="1">
        <f t="array" ref="R8583">_xlfn.IFS(
G8583&lt;=2,"New Customers (0-2Y)",
G8583&lt;=5,"Growing Customers (3-5Y)",
G8583&lt;=8,"Established Customers (6-8Y)",
G8583&lt;=10,"Loyal Customers (9-10Y)"
)</f>
        <v>New Customers (0-2Y)</v>
      </c>
    </row>
    <row r="8584" spans="1:18" x14ac:dyDescent="0.35">
      <c r="A8584">
        <v>15637947</v>
      </c>
      <c r="B8584" t="s">
        <v>188</v>
      </c>
      <c r="C8584" t="s">
        <v>26</v>
      </c>
      <c r="D8584" t="s">
        <v>39</v>
      </c>
      <c r="E8584">
        <v>32</v>
      </c>
      <c r="F8584" t="s">
        <v>19</v>
      </c>
      <c r="G8584">
        <v>1</v>
      </c>
      <c r="H8584" s="4">
        <v>134446.04</v>
      </c>
      <c r="I8584" t="s">
        <v>33</v>
      </c>
      <c r="J8584">
        <v>1</v>
      </c>
      <c r="K8584">
        <v>668</v>
      </c>
      <c r="L8584" t="s">
        <v>35</v>
      </c>
      <c r="M8584" t="s">
        <v>27</v>
      </c>
      <c r="N8584" t="s">
        <v>22</v>
      </c>
      <c r="O8584" s="4">
        <v>111241.37</v>
      </c>
      <c r="P8584" t="s">
        <v>28</v>
      </c>
      <c r="Q8584" t="str" cm="1">
        <f t="array" ref="Q8584">_xlfn.IFS(
O8584&lt;50000,"Low Salary (&lt;$50K)",
O8584&lt;90000,"Lower Middle ($50K-$90K)",
O8584&lt;130000,"Middle ($90K-$130K)",
O8584&lt;170000,"Upper Middle ($130K-$170K)",
O8584&gt;=170000,"High Salary (&gt;$170K)"
)</f>
        <v>Middle ($90K-$130K)</v>
      </c>
      <c r="R8584" t="str" cm="1">
        <f t="array" ref="R8584">_xlfn.IFS(
G8584&lt;=2,"New Customers (0-2Y)",
G8584&lt;=5,"Growing Customers (3-5Y)",
G8584&lt;=8,"Established Customers (6-8Y)",
G8584&lt;=10,"Loyal Customers (9-10Y)"
)</f>
        <v>New Customers (0-2Y)</v>
      </c>
    </row>
    <row r="8585" spans="1:18" x14ac:dyDescent="0.35">
      <c r="A8585">
        <v>15715888</v>
      </c>
      <c r="B8585" t="s">
        <v>2757</v>
      </c>
      <c r="C8585" t="s">
        <v>17</v>
      </c>
      <c r="D8585" t="s">
        <v>18</v>
      </c>
      <c r="E8585">
        <v>38</v>
      </c>
      <c r="F8585" t="s">
        <v>19</v>
      </c>
      <c r="G8585">
        <v>2</v>
      </c>
      <c r="H8585" s="4">
        <v>142289.28</v>
      </c>
      <c r="I8585" t="s">
        <v>33</v>
      </c>
      <c r="J8585">
        <v>1</v>
      </c>
      <c r="K8585">
        <v>591</v>
      </c>
      <c r="L8585" t="s">
        <v>31</v>
      </c>
      <c r="M8585" t="s">
        <v>27</v>
      </c>
      <c r="N8585" t="s">
        <v>22</v>
      </c>
      <c r="O8585" s="4">
        <v>119638.85</v>
      </c>
      <c r="P8585" t="s">
        <v>28</v>
      </c>
      <c r="Q8585" t="str" cm="1">
        <f t="array" ref="Q8585">_xlfn.IFS(
O8585&lt;50000,"Low Salary (&lt;$50K)",
O8585&lt;90000,"Lower Middle ($50K-$90K)",
O8585&lt;130000,"Middle ($90K-$130K)",
O8585&lt;170000,"Upper Middle ($130K-$170K)",
O8585&gt;=170000,"High Salary (&gt;$170K)"
)</f>
        <v>Middle ($90K-$130K)</v>
      </c>
      <c r="R8585" t="str" cm="1">
        <f t="array" ref="R8585">_xlfn.IFS(
G8585&lt;=2,"New Customers (0-2Y)",
G8585&lt;=5,"Growing Customers (3-5Y)",
G8585&lt;=8,"Established Customers (6-8Y)",
G8585&lt;=10,"Loyal Customers (9-10Y)"
)</f>
        <v>New Customers (0-2Y)</v>
      </c>
    </row>
    <row r="8586" spans="1:18" x14ac:dyDescent="0.35">
      <c r="A8586">
        <v>15732967</v>
      </c>
      <c r="B8586" t="s">
        <v>884</v>
      </c>
      <c r="C8586" t="s">
        <v>17</v>
      </c>
      <c r="D8586" t="s">
        <v>39</v>
      </c>
      <c r="E8586">
        <v>19</v>
      </c>
      <c r="F8586" t="s">
        <v>43</v>
      </c>
      <c r="G8586">
        <v>6</v>
      </c>
      <c r="H8586" s="4">
        <v>0</v>
      </c>
      <c r="I8586" t="s">
        <v>24</v>
      </c>
      <c r="J8586">
        <v>2</v>
      </c>
      <c r="K8586">
        <v>731</v>
      </c>
      <c r="L8586" t="s">
        <v>35</v>
      </c>
      <c r="M8586" t="s">
        <v>21</v>
      </c>
      <c r="N8586" t="s">
        <v>22</v>
      </c>
      <c r="O8586" s="4">
        <v>151581.79</v>
      </c>
      <c r="P8586" t="s">
        <v>28</v>
      </c>
      <c r="Q8586" t="str" cm="1">
        <f t="array" ref="Q8586">_xlfn.IFS(
O8586&lt;50000,"Low Salary (&lt;$50K)",
O8586&lt;90000,"Lower Middle ($50K-$90K)",
O8586&lt;130000,"Middle ($90K-$130K)",
O8586&lt;170000,"Upper Middle ($130K-$170K)",
O8586&gt;=170000,"High Salary (&gt;$170K)"
)</f>
        <v>Upper Middle ($130K-$170K)</v>
      </c>
      <c r="R8586" t="str" cm="1">
        <f t="array" ref="R8586">_xlfn.IFS(
G8586&lt;=2,"New Customers (0-2Y)",
G8586&lt;=5,"Growing Customers (3-5Y)",
G8586&lt;=8,"Established Customers (6-8Y)",
G8586&lt;=10,"Loyal Customers (9-10Y)"
)</f>
        <v>Established Customers (6-8Y)</v>
      </c>
    </row>
    <row r="8587" spans="1:18" x14ac:dyDescent="0.35">
      <c r="A8587">
        <v>15737047</v>
      </c>
      <c r="B8587" t="s">
        <v>2758</v>
      </c>
      <c r="C8587" t="s">
        <v>17</v>
      </c>
      <c r="D8587" t="s">
        <v>18</v>
      </c>
      <c r="E8587">
        <v>45</v>
      </c>
      <c r="F8587" t="s">
        <v>19</v>
      </c>
      <c r="G8587">
        <v>6</v>
      </c>
      <c r="H8587" s="4">
        <v>0</v>
      </c>
      <c r="I8587" t="s">
        <v>24</v>
      </c>
      <c r="J8587">
        <v>1</v>
      </c>
      <c r="K8587">
        <v>754</v>
      </c>
      <c r="L8587" t="s">
        <v>35</v>
      </c>
      <c r="M8587" t="s">
        <v>21</v>
      </c>
      <c r="N8587" t="s">
        <v>32</v>
      </c>
      <c r="O8587" s="4">
        <v>73881.679999999993</v>
      </c>
      <c r="P8587" t="s">
        <v>23</v>
      </c>
      <c r="Q8587" t="str" cm="1">
        <f t="array" ref="Q8587">_xlfn.IFS(
O8587&lt;50000,"Low Salary (&lt;$50K)",
O8587&lt;90000,"Lower Middle ($50K-$90K)",
O8587&lt;130000,"Middle ($90K-$130K)",
O8587&lt;170000,"Upper Middle ($130K-$170K)",
O8587&gt;=170000,"High Salary (&gt;$170K)"
)</f>
        <v>Lower Middle ($50K-$90K)</v>
      </c>
      <c r="R8587" t="str" cm="1">
        <f t="array" ref="R8587">_xlfn.IFS(
G8587&lt;=2,"New Customers (0-2Y)",
G8587&lt;=5,"Growing Customers (3-5Y)",
G8587&lt;=8,"Established Customers (6-8Y)",
G8587&lt;=10,"Loyal Customers (9-10Y)"
)</f>
        <v>Established Customers (6-8Y)</v>
      </c>
    </row>
    <row r="8588" spans="1:18" x14ac:dyDescent="0.35">
      <c r="A8588">
        <v>15694039</v>
      </c>
      <c r="B8588" t="s">
        <v>613</v>
      </c>
      <c r="C8588" t="s">
        <v>42</v>
      </c>
      <c r="D8588" t="s">
        <v>18</v>
      </c>
      <c r="E8588">
        <v>46</v>
      </c>
      <c r="F8588" t="s">
        <v>19</v>
      </c>
      <c r="G8588">
        <v>9</v>
      </c>
      <c r="H8588" s="4">
        <v>149003.76</v>
      </c>
      <c r="I8588" t="s">
        <v>33</v>
      </c>
      <c r="J8588">
        <v>2</v>
      </c>
      <c r="K8588">
        <v>650</v>
      </c>
      <c r="L8588" t="s">
        <v>20</v>
      </c>
      <c r="M8588" t="s">
        <v>21</v>
      </c>
      <c r="N8588" t="s">
        <v>32</v>
      </c>
      <c r="O8588" s="4">
        <v>176902.83</v>
      </c>
      <c r="P8588" t="s">
        <v>28</v>
      </c>
      <c r="Q8588" t="str" cm="1">
        <f t="array" ref="Q8588">_xlfn.IFS(
O8588&lt;50000,"Low Salary (&lt;$50K)",
O8588&lt;90000,"Lower Middle ($50K-$90K)",
O8588&lt;130000,"Middle ($90K-$130K)",
O8588&lt;170000,"Upper Middle ($130K-$170K)",
O8588&gt;=170000,"High Salary (&gt;$170K)"
)</f>
        <v>High Salary (&gt;$170K)</v>
      </c>
      <c r="R8588" t="str" cm="1">
        <f t="array" ref="R8588">_xlfn.IFS(
G8588&lt;=2,"New Customers (0-2Y)",
G8588&lt;=5,"Growing Customers (3-5Y)",
G8588&lt;=8,"Established Customers (6-8Y)",
G8588&lt;=10,"Loyal Customers (9-10Y)"
)</f>
        <v>Loyal Customers (9-10Y)</v>
      </c>
    </row>
    <row r="8589" spans="1:18" x14ac:dyDescent="0.35">
      <c r="A8589">
        <v>15649457</v>
      </c>
      <c r="B8589" t="s">
        <v>461</v>
      </c>
      <c r="C8589" t="s">
        <v>42</v>
      </c>
      <c r="D8589" t="s">
        <v>39</v>
      </c>
      <c r="E8589">
        <v>41</v>
      </c>
      <c r="F8589" t="s">
        <v>19</v>
      </c>
      <c r="G8589">
        <v>2</v>
      </c>
      <c r="H8589" s="4">
        <v>131341.46</v>
      </c>
      <c r="I8589" t="s">
        <v>33</v>
      </c>
      <c r="J8589">
        <v>2</v>
      </c>
      <c r="K8589">
        <v>588</v>
      </c>
      <c r="L8589" t="s">
        <v>31</v>
      </c>
      <c r="M8589" t="s">
        <v>27</v>
      </c>
      <c r="N8589" t="s">
        <v>22</v>
      </c>
      <c r="O8589" s="4">
        <v>7034.94</v>
      </c>
      <c r="P8589" t="s">
        <v>28</v>
      </c>
      <c r="Q8589" t="str" cm="1">
        <f t="array" ref="Q8589">_xlfn.IFS(
O8589&lt;50000,"Low Salary (&lt;$50K)",
O8589&lt;90000,"Lower Middle ($50K-$90K)",
O8589&lt;130000,"Middle ($90K-$130K)",
O8589&lt;170000,"Upper Middle ($130K-$170K)",
O8589&gt;=170000,"High Salary (&gt;$170K)"
)</f>
        <v>Low Salary (&lt;$50K)</v>
      </c>
      <c r="R8589" t="str" cm="1">
        <f t="array" ref="R8589">_xlfn.IFS(
G8589&lt;=2,"New Customers (0-2Y)",
G8589&lt;=5,"Growing Customers (3-5Y)",
G8589&lt;=8,"Established Customers (6-8Y)",
G8589&lt;=10,"Loyal Customers (9-10Y)"
)</f>
        <v>New Customers (0-2Y)</v>
      </c>
    </row>
    <row r="8590" spans="1:18" x14ac:dyDescent="0.35">
      <c r="A8590">
        <v>15742809</v>
      </c>
      <c r="B8590" t="s">
        <v>827</v>
      </c>
      <c r="C8590" t="s">
        <v>26</v>
      </c>
      <c r="D8590" t="s">
        <v>18</v>
      </c>
      <c r="E8590">
        <v>29</v>
      </c>
      <c r="F8590" t="s">
        <v>43</v>
      </c>
      <c r="G8590">
        <v>7</v>
      </c>
      <c r="H8590" s="4">
        <v>77919.78</v>
      </c>
      <c r="I8590" t="s">
        <v>29</v>
      </c>
      <c r="J8590">
        <v>1</v>
      </c>
      <c r="K8590">
        <v>712</v>
      </c>
      <c r="L8590" t="s">
        <v>35</v>
      </c>
      <c r="M8590" t="s">
        <v>21</v>
      </c>
      <c r="N8590" t="s">
        <v>32</v>
      </c>
      <c r="O8590" s="4">
        <v>122547.58</v>
      </c>
      <c r="P8590" t="s">
        <v>28</v>
      </c>
      <c r="Q8590" t="str" cm="1">
        <f t="array" ref="Q8590">_xlfn.IFS(
O8590&lt;50000,"Low Salary (&lt;$50K)",
O8590&lt;90000,"Lower Middle ($50K-$90K)",
O8590&lt;130000,"Middle ($90K-$130K)",
O8590&lt;170000,"Upper Middle ($130K-$170K)",
O8590&gt;=170000,"High Salary (&gt;$170K)"
)</f>
        <v>Middle ($90K-$130K)</v>
      </c>
      <c r="R8590" t="str" cm="1">
        <f t="array" ref="R8590">_xlfn.IFS(
G8590&lt;=2,"New Customers (0-2Y)",
G8590&lt;=5,"Growing Customers (3-5Y)",
G8590&lt;=8,"Established Customers (6-8Y)",
G8590&lt;=10,"Loyal Customers (9-10Y)"
)</f>
        <v>Established Customers (6-8Y)</v>
      </c>
    </row>
    <row r="8591" spans="1:18" x14ac:dyDescent="0.35">
      <c r="A8591">
        <v>15637829</v>
      </c>
      <c r="B8591" t="s">
        <v>124</v>
      </c>
      <c r="C8591" t="s">
        <v>17</v>
      </c>
      <c r="D8591" t="s">
        <v>18</v>
      </c>
      <c r="E8591">
        <v>34</v>
      </c>
      <c r="F8591" t="s">
        <v>19</v>
      </c>
      <c r="G8591">
        <v>7</v>
      </c>
      <c r="H8591" s="4">
        <v>0</v>
      </c>
      <c r="I8591" t="s">
        <v>24</v>
      </c>
      <c r="J8591">
        <v>2</v>
      </c>
      <c r="K8591">
        <v>691</v>
      </c>
      <c r="L8591" t="s">
        <v>35</v>
      </c>
      <c r="M8591" t="s">
        <v>27</v>
      </c>
      <c r="N8591" t="s">
        <v>22</v>
      </c>
      <c r="O8591" s="4">
        <v>161559.12</v>
      </c>
      <c r="P8591" t="s">
        <v>28</v>
      </c>
      <c r="Q8591" t="str" cm="1">
        <f t="array" ref="Q8591">_xlfn.IFS(
O8591&lt;50000,"Low Salary (&lt;$50K)",
O8591&lt;90000,"Lower Middle ($50K-$90K)",
O8591&lt;130000,"Middle ($90K-$130K)",
O8591&lt;170000,"Upper Middle ($130K-$170K)",
O8591&gt;=170000,"High Salary (&gt;$170K)"
)</f>
        <v>Upper Middle ($130K-$170K)</v>
      </c>
      <c r="R8591" t="str" cm="1">
        <f t="array" ref="R8591">_xlfn.IFS(
G8591&lt;=2,"New Customers (0-2Y)",
G8591&lt;=5,"Growing Customers (3-5Y)",
G8591&lt;=8,"Established Customers (6-8Y)",
G8591&lt;=10,"Loyal Customers (9-10Y)"
)</f>
        <v>Established Customers (6-8Y)</v>
      </c>
    </row>
    <row r="8592" spans="1:18" x14ac:dyDescent="0.35">
      <c r="A8592">
        <v>15633194</v>
      </c>
      <c r="B8592" t="s">
        <v>78</v>
      </c>
      <c r="C8592" t="s">
        <v>17</v>
      </c>
      <c r="D8592" t="s">
        <v>18</v>
      </c>
      <c r="E8592">
        <v>41</v>
      </c>
      <c r="F8592" t="s">
        <v>19</v>
      </c>
      <c r="G8592">
        <v>10</v>
      </c>
      <c r="H8592" s="4">
        <v>108309</v>
      </c>
      <c r="I8592" t="s">
        <v>33</v>
      </c>
      <c r="J8592">
        <v>4</v>
      </c>
      <c r="K8592">
        <v>771</v>
      </c>
      <c r="L8592" t="s">
        <v>35</v>
      </c>
      <c r="M8592" t="s">
        <v>21</v>
      </c>
      <c r="N8592" t="s">
        <v>22</v>
      </c>
      <c r="O8592" s="4">
        <v>137510.41</v>
      </c>
      <c r="P8592" t="s">
        <v>23</v>
      </c>
      <c r="Q8592" t="str" cm="1">
        <f t="array" ref="Q8592">_xlfn.IFS(
O8592&lt;50000,"Low Salary (&lt;$50K)",
O8592&lt;90000,"Lower Middle ($50K-$90K)",
O8592&lt;130000,"Middle ($90K-$130K)",
O8592&lt;170000,"Upper Middle ($130K-$170K)",
O8592&gt;=170000,"High Salary (&gt;$170K)"
)</f>
        <v>Upper Middle ($130K-$170K)</v>
      </c>
      <c r="R8592" t="str" cm="1">
        <f t="array" ref="R8592">_xlfn.IFS(
G8592&lt;=2,"New Customers (0-2Y)",
G8592&lt;=5,"Growing Customers (3-5Y)",
G8592&lt;=8,"Established Customers (6-8Y)",
G8592&lt;=10,"Loyal Customers (9-10Y)"
)</f>
        <v>Loyal Customers (9-10Y)</v>
      </c>
    </row>
    <row r="8593" spans="1:18" x14ac:dyDescent="0.35">
      <c r="A8593">
        <v>15611635</v>
      </c>
      <c r="B8593" t="s">
        <v>38</v>
      </c>
      <c r="C8593" t="s">
        <v>26</v>
      </c>
      <c r="D8593" t="s">
        <v>18</v>
      </c>
      <c r="E8593">
        <v>39</v>
      </c>
      <c r="F8593" t="s">
        <v>19</v>
      </c>
      <c r="G8593">
        <v>6</v>
      </c>
      <c r="H8593" s="4">
        <v>0</v>
      </c>
      <c r="I8593" t="s">
        <v>24</v>
      </c>
      <c r="J8593">
        <v>1</v>
      </c>
      <c r="K8593">
        <v>678</v>
      </c>
      <c r="L8593" t="s">
        <v>35</v>
      </c>
      <c r="M8593" t="s">
        <v>27</v>
      </c>
      <c r="N8593" t="s">
        <v>22</v>
      </c>
      <c r="O8593" s="4">
        <v>185366.56</v>
      </c>
      <c r="P8593" t="s">
        <v>28</v>
      </c>
      <c r="Q8593" t="str" cm="1">
        <f t="array" ref="Q8593">_xlfn.IFS(
O8593&lt;50000,"Low Salary (&lt;$50K)",
O8593&lt;90000,"Lower Middle ($50K-$90K)",
O8593&lt;130000,"Middle ($90K-$130K)",
O8593&lt;170000,"Upper Middle ($130K-$170K)",
O8593&gt;=170000,"High Salary (&gt;$170K)"
)</f>
        <v>High Salary (&gt;$170K)</v>
      </c>
      <c r="R8593" t="str" cm="1">
        <f t="array" ref="R8593">_xlfn.IFS(
G8593&lt;=2,"New Customers (0-2Y)",
G8593&lt;=5,"Growing Customers (3-5Y)",
G8593&lt;=8,"Established Customers (6-8Y)",
G8593&lt;=10,"Loyal Customers (9-10Y)"
)</f>
        <v>Established Customers (6-8Y)</v>
      </c>
    </row>
    <row r="8594" spans="1:18" x14ac:dyDescent="0.35">
      <c r="A8594">
        <v>15638774</v>
      </c>
      <c r="B8594" t="s">
        <v>2759</v>
      </c>
      <c r="C8594" t="s">
        <v>26</v>
      </c>
      <c r="D8594" t="s">
        <v>18</v>
      </c>
      <c r="E8594">
        <v>40</v>
      </c>
      <c r="F8594" t="s">
        <v>19</v>
      </c>
      <c r="G8594">
        <v>9</v>
      </c>
      <c r="H8594" s="4">
        <v>0</v>
      </c>
      <c r="I8594" t="s">
        <v>24</v>
      </c>
      <c r="J8594">
        <v>2</v>
      </c>
      <c r="K8594">
        <v>719</v>
      </c>
      <c r="L8594" t="s">
        <v>35</v>
      </c>
      <c r="M8594" t="s">
        <v>21</v>
      </c>
      <c r="N8594" t="s">
        <v>32</v>
      </c>
      <c r="O8594" s="4">
        <v>182224.14</v>
      </c>
      <c r="P8594" t="s">
        <v>28</v>
      </c>
      <c r="Q8594" t="str" cm="1">
        <f t="array" ref="Q8594">_xlfn.IFS(
O8594&lt;50000,"Low Salary (&lt;$50K)",
O8594&lt;90000,"Lower Middle ($50K-$90K)",
O8594&lt;130000,"Middle ($90K-$130K)",
O8594&lt;170000,"Upper Middle ($130K-$170K)",
O8594&gt;=170000,"High Salary (&gt;$170K)"
)</f>
        <v>High Salary (&gt;$170K)</v>
      </c>
      <c r="R8594" t="str" cm="1">
        <f t="array" ref="R8594">_xlfn.IFS(
G8594&lt;=2,"New Customers (0-2Y)",
G8594&lt;=5,"Growing Customers (3-5Y)",
G8594&lt;=8,"Established Customers (6-8Y)",
G8594&lt;=10,"Loyal Customers (9-10Y)"
)</f>
        <v>Loyal Customers (9-10Y)</v>
      </c>
    </row>
    <row r="8595" spans="1:18" x14ac:dyDescent="0.35">
      <c r="A8595">
        <v>15722037</v>
      </c>
      <c r="B8595" t="s">
        <v>2760</v>
      </c>
      <c r="C8595" t="s">
        <v>42</v>
      </c>
      <c r="D8595" t="s">
        <v>39</v>
      </c>
      <c r="E8595">
        <v>36</v>
      </c>
      <c r="F8595" t="s">
        <v>19</v>
      </c>
      <c r="G8595">
        <v>7</v>
      </c>
      <c r="H8595" s="4">
        <v>115462.02</v>
      </c>
      <c r="I8595" t="s">
        <v>33</v>
      </c>
      <c r="J8595">
        <v>1</v>
      </c>
      <c r="K8595">
        <v>610</v>
      </c>
      <c r="L8595" t="s">
        <v>20</v>
      </c>
      <c r="M8595" t="s">
        <v>27</v>
      </c>
      <c r="N8595" t="s">
        <v>22</v>
      </c>
      <c r="O8595" s="4">
        <v>42581.04</v>
      </c>
      <c r="P8595" t="s">
        <v>28</v>
      </c>
      <c r="Q8595" t="str" cm="1">
        <f t="array" ref="Q8595">_xlfn.IFS(
O8595&lt;50000,"Low Salary (&lt;$50K)",
O8595&lt;90000,"Lower Middle ($50K-$90K)",
O8595&lt;130000,"Middle ($90K-$130K)",
O8595&lt;170000,"Upper Middle ($130K-$170K)",
O8595&gt;=170000,"High Salary (&gt;$170K)"
)</f>
        <v>Low Salary (&lt;$50K)</v>
      </c>
      <c r="R8595" t="str" cm="1">
        <f t="array" ref="R8595">_xlfn.IFS(
G8595&lt;=2,"New Customers (0-2Y)",
G8595&lt;=5,"Growing Customers (3-5Y)",
G8595&lt;=8,"Established Customers (6-8Y)",
G8595&lt;=10,"Loyal Customers (9-10Y)"
)</f>
        <v>Established Customers (6-8Y)</v>
      </c>
    </row>
    <row r="8596" spans="1:18" x14ac:dyDescent="0.35">
      <c r="A8596">
        <v>15672930</v>
      </c>
      <c r="B8596" t="s">
        <v>763</v>
      </c>
      <c r="C8596" t="s">
        <v>26</v>
      </c>
      <c r="D8596" t="s">
        <v>39</v>
      </c>
      <c r="E8596">
        <v>37</v>
      </c>
      <c r="F8596" t="s">
        <v>19</v>
      </c>
      <c r="G8596">
        <v>9</v>
      </c>
      <c r="H8596" s="4">
        <v>0</v>
      </c>
      <c r="I8596" t="s">
        <v>24</v>
      </c>
      <c r="J8596">
        <v>2</v>
      </c>
      <c r="K8596">
        <v>722</v>
      </c>
      <c r="L8596" t="s">
        <v>35</v>
      </c>
      <c r="M8596" t="s">
        <v>21</v>
      </c>
      <c r="N8596" t="s">
        <v>32</v>
      </c>
      <c r="O8596" s="4">
        <v>31921.95</v>
      </c>
      <c r="P8596" t="s">
        <v>28</v>
      </c>
      <c r="Q8596" t="str" cm="1">
        <f t="array" ref="Q8596">_xlfn.IFS(
O8596&lt;50000,"Low Salary (&lt;$50K)",
O8596&lt;90000,"Lower Middle ($50K-$90K)",
O8596&lt;130000,"Middle ($90K-$130K)",
O8596&lt;170000,"Upper Middle ($130K-$170K)",
O8596&gt;=170000,"High Salary (&gt;$170K)"
)</f>
        <v>Low Salary (&lt;$50K)</v>
      </c>
      <c r="R8596" t="str" cm="1">
        <f t="array" ref="R8596">_xlfn.IFS(
G8596&lt;=2,"New Customers (0-2Y)",
G8596&lt;=5,"Growing Customers (3-5Y)",
G8596&lt;=8,"Established Customers (6-8Y)",
G8596&lt;=10,"Loyal Customers (9-10Y)"
)</f>
        <v>Loyal Customers (9-10Y)</v>
      </c>
    </row>
    <row r="8597" spans="1:18" x14ac:dyDescent="0.35">
      <c r="A8597">
        <v>15668774</v>
      </c>
      <c r="B8597" t="s">
        <v>1545</v>
      </c>
      <c r="C8597" t="s">
        <v>42</v>
      </c>
      <c r="D8597" t="s">
        <v>18</v>
      </c>
      <c r="E8597">
        <v>23</v>
      </c>
      <c r="F8597" t="s">
        <v>43</v>
      </c>
      <c r="G8597">
        <v>5</v>
      </c>
      <c r="H8597" s="4">
        <v>122739.1</v>
      </c>
      <c r="I8597" t="s">
        <v>33</v>
      </c>
      <c r="J8597">
        <v>1</v>
      </c>
      <c r="K8597">
        <v>758</v>
      </c>
      <c r="L8597" t="s">
        <v>35</v>
      </c>
      <c r="M8597" t="s">
        <v>21</v>
      </c>
      <c r="N8597" t="s">
        <v>32</v>
      </c>
      <c r="O8597" s="4">
        <v>102460.84</v>
      </c>
      <c r="P8597" t="s">
        <v>23</v>
      </c>
      <c r="Q8597" t="str" cm="1">
        <f t="array" ref="Q8597">_xlfn.IFS(
O8597&lt;50000,"Low Salary (&lt;$50K)",
O8597&lt;90000,"Lower Middle ($50K-$90K)",
O8597&lt;130000,"Middle ($90K-$130K)",
O8597&lt;170000,"Upper Middle ($130K-$170K)",
O8597&gt;=170000,"High Salary (&gt;$170K)"
)</f>
        <v>Middle ($90K-$130K)</v>
      </c>
      <c r="R8597" t="str" cm="1">
        <f t="array" ref="R8597">_xlfn.IFS(
G8597&lt;=2,"New Customers (0-2Y)",
G8597&lt;=5,"Growing Customers (3-5Y)",
G8597&lt;=8,"Established Customers (6-8Y)",
G8597&lt;=10,"Loyal Customers (9-10Y)"
)</f>
        <v>Growing Customers (3-5Y)</v>
      </c>
    </row>
    <row r="8598" spans="1:18" x14ac:dyDescent="0.35">
      <c r="A8598">
        <v>15780966</v>
      </c>
      <c r="B8598" t="s">
        <v>2761</v>
      </c>
      <c r="C8598" t="s">
        <v>17</v>
      </c>
      <c r="D8598" t="s">
        <v>18</v>
      </c>
      <c r="E8598">
        <v>32</v>
      </c>
      <c r="F8598" t="s">
        <v>19</v>
      </c>
      <c r="G8598">
        <v>2</v>
      </c>
      <c r="H8598" s="4">
        <v>0</v>
      </c>
      <c r="I8598" t="s">
        <v>24</v>
      </c>
      <c r="J8598">
        <v>2</v>
      </c>
      <c r="K8598">
        <v>709</v>
      </c>
      <c r="L8598" t="s">
        <v>35</v>
      </c>
      <c r="M8598" t="s">
        <v>27</v>
      </c>
      <c r="N8598" t="s">
        <v>32</v>
      </c>
      <c r="O8598" s="4">
        <v>109681.29</v>
      </c>
      <c r="P8598" t="s">
        <v>28</v>
      </c>
      <c r="Q8598" t="str" cm="1">
        <f t="array" ref="Q8598">_xlfn.IFS(
O8598&lt;50000,"Low Salary (&lt;$50K)",
O8598&lt;90000,"Lower Middle ($50K-$90K)",
O8598&lt;130000,"Middle ($90K-$130K)",
O8598&lt;170000,"Upper Middle ($130K-$170K)",
O8598&gt;=170000,"High Salary (&gt;$170K)"
)</f>
        <v>Middle ($90K-$130K)</v>
      </c>
      <c r="R8598" t="str" cm="1">
        <f t="array" ref="R8598">_xlfn.IFS(
G8598&lt;=2,"New Customers (0-2Y)",
G8598&lt;=5,"Growing Customers (3-5Y)",
G8598&lt;=8,"Established Customers (6-8Y)",
G8598&lt;=10,"Loyal Customers (9-10Y)"
)</f>
        <v>New Customers (0-2Y)</v>
      </c>
    </row>
    <row r="8599" spans="1:18" x14ac:dyDescent="0.35">
      <c r="A8599">
        <v>15659694</v>
      </c>
      <c r="B8599" t="s">
        <v>281</v>
      </c>
      <c r="C8599" t="s">
        <v>42</v>
      </c>
      <c r="D8599" t="s">
        <v>18</v>
      </c>
      <c r="E8599">
        <v>53</v>
      </c>
      <c r="F8599" t="s">
        <v>19</v>
      </c>
      <c r="G8599">
        <v>3</v>
      </c>
      <c r="H8599" s="4">
        <v>113781.5</v>
      </c>
      <c r="I8599" t="s">
        <v>33</v>
      </c>
      <c r="J8599">
        <v>2</v>
      </c>
      <c r="K8599">
        <v>634</v>
      </c>
      <c r="L8599" t="s">
        <v>20</v>
      </c>
      <c r="M8599" t="s">
        <v>21</v>
      </c>
      <c r="N8599" t="s">
        <v>22</v>
      </c>
      <c r="O8599" s="4">
        <v>106345.05</v>
      </c>
      <c r="P8599" t="s">
        <v>23</v>
      </c>
      <c r="Q8599" t="str" cm="1">
        <f t="array" ref="Q8599">_xlfn.IFS(
O8599&lt;50000,"Low Salary (&lt;$50K)",
O8599&lt;90000,"Lower Middle ($50K-$90K)",
O8599&lt;130000,"Middle ($90K-$130K)",
O8599&lt;170000,"Upper Middle ($130K-$170K)",
O8599&gt;=170000,"High Salary (&gt;$170K)"
)</f>
        <v>Middle ($90K-$130K)</v>
      </c>
      <c r="R8599" t="str" cm="1">
        <f t="array" ref="R8599">_xlfn.IFS(
G8599&lt;=2,"New Customers (0-2Y)",
G8599&lt;=5,"Growing Customers (3-5Y)",
G8599&lt;=8,"Established Customers (6-8Y)",
G8599&lt;=10,"Loyal Customers (9-10Y)"
)</f>
        <v>Growing Customers (3-5Y)</v>
      </c>
    </row>
    <row r="8600" spans="1:18" x14ac:dyDescent="0.35">
      <c r="A8600">
        <v>15624424</v>
      </c>
      <c r="B8600" t="s">
        <v>763</v>
      </c>
      <c r="C8600" t="s">
        <v>26</v>
      </c>
      <c r="D8600" t="s">
        <v>18</v>
      </c>
      <c r="E8600">
        <v>49</v>
      </c>
      <c r="F8600" t="s">
        <v>19</v>
      </c>
      <c r="G8600">
        <v>1</v>
      </c>
      <c r="H8600" s="4">
        <v>0</v>
      </c>
      <c r="I8600" t="s">
        <v>24</v>
      </c>
      <c r="J8600">
        <v>2</v>
      </c>
      <c r="K8600">
        <v>678</v>
      </c>
      <c r="L8600" t="s">
        <v>35</v>
      </c>
      <c r="M8600" t="s">
        <v>21</v>
      </c>
      <c r="N8600" t="s">
        <v>22</v>
      </c>
      <c r="O8600" s="4">
        <v>102472.9</v>
      </c>
      <c r="P8600" t="s">
        <v>28</v>
      </c>
      <c r="Q8600" t="str" cm="1">
        <f t="array" ref="Q8600">_xlfn.IFS(
O8600&lt;50000,"Low Salary (&lt;$50K)",
O8600&lt;90000,"Lower Middle ($50K-$90K)",
O8600&lt;130000,"Middle ($90K-$130K)",
O8600&lt;170000,"Upper Middle ($130K-$170K)",
O8600&gt;=170000,"High Salary (&gt;$170K)"
)</f>
        <v>Middle ($90K-$130K)</v>
      </c>
      <c r="R8600" t="str" cm="1">
        <f t="array" ref="R8600">_xlfn.IFS(
G8600&lt;=2,"New Customers (0-2Y)",
G8600&lt;=5,"Growing Customers (3-5Y)",
G8600&lt;=8,"Established Customers (6-8Y)",
G8600&lt;=10,"Loyal Customers (9-10Y)"
)</f>
        <v>New Customers (0-2Y)</v>
      </c>
    </row>
    <row r="8601" spans="1:18" x14ac:dyDescent="0.35">
      <c r="A8601">
        <v>15708713</v>
      </c>
      <c r="B8601" t="s">
        <v>25</v>
      </c>
      <c r="C8601" t="s">
        <v>17</v>
      </c>
      <c r="D8601" t="s">
        <v>39</v>
      </c>
      <c r="E8601">
        <v>35</v>
      </c>
      <c r="F8601" t="s">
        <v>19</v>
      </c>
      <c r="G8601">
        <v>3</v>
      </c>
      <c r="H8601" s="4">
        <v>0</v>
      </c>
      <c r="I8601" t="s">
        <v>24</v>
      </c>
      <c r="J8601">
        <v>2</v>
      </c>
      <c r="K8601">
        <v>633</v>
      </c>
      <c r="L8601" t="s">
        <v>20</v>
      </c>
      <c r="M8601" t="s">
        <v>21</v>
      </c>
      <c r="N8601" t="s">
        <v>22</v>
      </c>
      <c r="O8601" s="4">
        <v>36249.760000000002</v>
      </c>
      <c r="P8601" t="s">
        <v>28</v>
      </c>
      <c r="Q8601" t="str" cm="1">
        <f t="array" ref="Q8601">_xlfn.IFS(
O8601&lt;50000,"Low Salary (&lt;$50K)",
O8601&lt;90000,"Lower Middle ($50K-$90K)",
O8601&lt;130000,"Middle ($90K-$130K)",
O8601&lt;170000,"Upper Middle ($130K-$170K)",
O8601&gt;=170000,"High Salary (&gt;$170K)"
)</f>
        <v>Low Salary (&lt;$50K)</v>
      </c>
      <c r="R8601" t="str" cm="1">
        <f t="array" ref="R8601">_xlfn.IFS(
G8601&lt;=2,"New Customers (0-2Y)",
G8601&lt;=5,"Growing Customers (3-5Y)",
G8601&lt;=8,"Established Customers (6-8Y)",
G8601&lt;=10,"Loyal Customers (9-10Y)"
)</f>
        <v>Growing Customers (3-5Y)</v>
      </c>
    </row>
    <row r="8602" spans="1:18" x14ac:dyDescent="0.35">
      <c r="A8602">
        <v>15755405</v>
      </c>
      <c r="B8602" t="s">
        <v>521</v>
      </c>
      <c r="C8602" t="s">
        <v>17</v>
      </c>
      <c r="D8602" t="s">
        <v>39</v>
      </c>
      <c r="E8602">
        <v>43</v>
      </c>
      <c r="F8602" t="s">
        <v>19</v>
      </c>
      <c r="G8602">
        <v>9</v>
      </c>
      <c r="H8602" s="4">
        <v>128284.45</v>
      </c>
      <c r="I8602" t="s">
        <v>33</v>
      </c>
      <c r="J8602">
        <v>1</v>
      </c>
      <c r="K8602">
        <v>710</v>
      </c>
      <c r="L8602" t="s">
        <v>35</v>
      </c>
      <c r="M8602" t="s">
        <v>21</v>
      </c>
      <c r="N8602" t="s">
        <v>32</v>
      </c>
      <c r="O8602" s="4">
        <v>32996.89</v>
      </c>
      <c r="P8602" t="s">
        <v>23</v>
      </c>
      <c r="Q8602" t="str" cm="1">
        <f t="array" ref="Q8602">_xlfn.IFS(
O8602&lt;50000,"Low Salary (&lt;$50K)",
O8602&lt;90000,"Lower Middle ($50K-$90K)",
O8602&lt;130000,"Middle ($90K-$130K)",
O8602&lt;170000,"Upper Middle ($130K-$170K)",
O8602&gt;=170000,"High Salary (&gt;$170K)"
)</f>
        <v>Low Salary (&lt;$50K)</v>
      </c>
      <c r="R8602" t="str" cm="1">
        <f t="array" ref="R8602">_xlfn.IFS(
G8602&lt;=2,"New Customers (0-2Y)",
G8602&lt;=5,"Growing Customers (3-5Y)",
G8602&lt;=8,"Established Customers (6-8Y)",
G8602&lt;=10,"Loyal Customers (9-10Y)"
)</f>
        <v>Loyal Customers (9-10Y)</v>
      </c>
    </row>
    <row r="8603" spans="1:18" x14ac:dyDescent="0.35">
      <c r="A8603">
        <v>15647570</v>
      </c>
      <c r="B8603" t="s">
        <v>400</v>
      </c>
      <c r="C8603" t="s">
        <v>42</v>
      </c>
      <c r="D8603" t="s">
        <v>39</v>
      </c>
      <c r="E8603">
        <v>45</v>
      </c>
      <c r="F8603" t="s">
        <v>19</v>
      </c>
      <c r="G8603">
        <v>8</v>
      </c>
      <c r="H8603" s="4">
        <v>120591.19</v>
      </c>
      <c r="I8603" t="s">
        <v>33</v>
      </c>
      <c r="J8603">
        <v>1</v>
      </c>
      <c r="K8603">
        <v>640</v>
      </c>
      <c r="L8603" t="s">
        <v>20</v>
      </c>
      <c r="M8603" t="s">
        <v>27</v>
      </c>
      <c r="N8603" t="s">
        <v>32</v>
      </c>
      <c r="O8603" s="4">
        <v>195123.94</v>
      </c>
      <c r="P8603" t="s">
        <v>28</v>
      </c>
      <c r="Q8603" t="str" cm="1">
        <f t="array" ref="Q8603">_xlfn.IFS(
O8603&lt;50000,"Low Salary (&lt;$50K)",
O8603&lt;90000,"Lower Middle ($50K-$90K)",
O8603&lt;130000,"Middle ($90K-$130K)",
O8603&lt;170000,"Upper Middle ($130K-$170K)",
O8603&gt;=170000,"High Salary (&gt;$170K)"
)</f>
        <v>High Salary (&gt;$170K)</v>
      </c>
      <c r="R8603" t="str" cm="1">
        <f t="array" ref="R8603">_xlfn.IFS(
G8603&lt;=2,"New Customers (0-2Y)",
G8603&lt;=5,"Growing Customers (3-5Y)",
G8603&lt;=8,"Established Customers (6-8Y)",
G8603&lt;=10,"Loyal Customers (9-10Y)"
)</f>
        <v>Established Customers (6-8Y)</v>
      </c>
    </row>
    <row r="8604" spans="1:18" x14ac:dyDescent="0.35">
      <c r="A8604">
        <v>15684348</v>
      </c>
      <c r="B8604" t="s">
        <v>1508</v>
      </c>
      <c r="C8604" t="s">
        <v>17</v>
      </c>
      <c r="D8604" t="s">
        <v>39</v>
      </c>
      <c r="E8604">
        <v>63</v>
      </c>
      <c r="F8604" t="s">
        <v>2967</v>
      </c>
      <c r="G8604">
        <v>8</v>
      </c>
      <c r="H8604" s="4">
        <v>0</v>
      </c>
      <c r="I8604" t="s">
        <v>24</v>
      </c>
      <c r="J8604">
        <v>2</v>
      </c>
      <c r="K8604">
        <v>656</v>
      </c>
      <c r="L8604" t="s">
        <v>20</v>
      </c>
      <c r="M8604" t="s">
        <v>27</v>
      </c>
      <c r="N8604" t="s">
        <v>22</v>
      </c>
      <c r="O8604" s="4">
        <v>57014.43</v>
      </c>
      <c r="P8604" t="s">
        <v>28</v>
      </c>
      <c r="Q8604" t="str" cm="1">
        <f t="array" ref="Q8604">_xlfn.IFS(
O8604&lt;50000,"Low Salary (&lt;$50K)",
O8604&lt;90000,"Lower Middle ($50K-$90K)",
O8604&lt;130000,"Middle ($90K-$130K)",
O8604&lt;170000,"Upper Middle ($130K-$170K)",
O8604&gt;=170000,"High Salary (&gt;$170K)"
)</f>
        <v>Lower Middle ($50K-$90K)</v>
      </c>
      <c r="R8604" t="str" cm="1">
        <f t="array" ref="R8604">_xlfn.IFS(
G8604&lt;=2,"New Customers (0-2Y)",
G8604&lt;=5,"Growing Customers (3-5Y)",
G8604&lt;=8,"Established Customers (6-8Y)",
G8604&lt;=10,"Loyal Customers (9-10Y)"
)</f>
        <v>Established Customers (6-8Y)</v>
      </c>
    </row>
    <row r="8605" spans="1:18" x14ac:dyDescent="0.35">
      <c r="A8605">
        <v>15702541</v>
      </c>
      <c r="B8605" t="s">
        <v>661</v>
      </c>
      <c r="C8605" t="s">
        <v>17</v>
      </c>
      <c r="D8605" t="s">
        <v>18</v>
      </c>
      <c r="E8605">
        <v>59</v>
      </c>
      <c r="F8605" t="s">
        <v>19</v>
      </c>
      <c r="G8605">
        <v>2</v>
      </c>
      <c r="H8605" s="4">
        <v>166968.28</v>
      </c>
      <c r="I8605" t="s">
        <v>33</v>
      </c>
      <c r="J8605">
        <v>1</v>
      </c>
      <c r="K8605">
        <v>551</v>
      </c>
      <c r="L8605" t="s">
        <v>31</v>
      </c>
      <c r="M8605" t="s">
        <v>21</v>
      </c>
      <c r="N8605" t="s">
        <v>32</v>
      </c>
      <c r="O8605" s="4">
        <v>159483.76</v>
      </c>
      <c r="P8605" t="s">
        <v>23</v>
      </c>
      <c r="Q8605" t="str" cm="1">
        <f t="array" ref="Q8605">_xlfn.IFS(
O8605&lt;50000,"Low Salary (&lt;$50K)",
O8605&lt;90000,"Lower Middle ($50K-$90K)",
O8605&lt;130000,"Middle ($90K-$130K)",
O8605&lt;170000,"Upper Middle ($130K-$170K)",
O8605&gt;=170000,"High Salary (&gt;$170K)"
)</f>
        <v>Upper Middle ($130K-$170K)</v>
      </c>
      <c r="R8605" t="str" cm="1">
        <f t="array" ref="R8605">_xlfn.IFS(
G8605&lt;=2,"New Customers (0-2Y)",
G8605&lt;=5,"Growing Customers (3-5Y)",
G8605&lt;=8,"Established Customers (6-8Y)",
G8605&lt;=10,"Loyal Customers (9-10Y)"
)</f>
        <v>New Customers (0-2Y)</v>
      </c>
    </row>
    <row r="8606" spans="1:18" x14ac:dyDescent="0.35">
      <c r="A8606">
        <v>15646942</v>
      </c>
      <c r="B8606" t="s">
        <v>1392</v>
      </c>
      <c r="C8606" t="s">
        <v>26</v>
      </c>
      <c r="D8606" t="s">
        <v>18</v>
      </c>
      <c r="E8606">
        <v>39</v>
      </c>
      <c r="F8606" t="s">
        <v>19</v>
      </c>
      <c r="G8606">
        <v>7</v>
      </c>
      <c r="H8606" s="4">
        <v>0</v>
      </c>
      <c r="I8606" t="s">
        <v>24</v>
      </c>
      <c r="J8606">
        <v>2</v>
      </c>
      <c r="K8606">
        <v>786</v>
      </c>
      <c r="L8606" t="s">
        <v>37</v>
      </c>
      <c r="M8606" t="s">
        <v>27</v>
      </c>
      <c r="N8606" t="s">
        <v>32</v>
      </c>
      <c r="O8606" s="4">
        <v>100929.59</v>
      </c>
      <c r="P8606" t="s">
        <v>28</v>
      </c>
      <c r="Q8606" t="str" cm="1">
        <f t="array" ref="Q8606">_xlfn.IFS(
O8606&lt;50000,"Low Salary (&lt;$50K)",
O8606&lt;90000,"Lower Middle ($50K-$90K)",
O8606&lt;130000,"Middle ($90K-$130K)",
O8606&lt;170000,"Upper Middle ($130K-$170K)",
O8606&gt;=170000,"High Salary (&gt;$170K)"
)</f>
        <v>Middle ($90K-$130K)</v>
      </c>
      <c r="R8606" t="str" cm="1">
        <f t="array" ref="R8606">_xlfn.IFS(
G8606&lt;=2,"New Customers (0-2Y)",
G8606&lt;=5,"Growing Customers (3-5Y)",
G8606&lt;=8,"Established Customers (6-8Y)",
G8606&lt;=10,"Loyal Customers (9-10Y)"
)</f>
        <v>Established Customers (6-8Y)</v>
      </c>
    </row>
    <row r="8607" spans="1:18" x14ac:dyDescent="0.35">
      <c r="A8607">
        <v>15748920</v>
      </c>
      <c r="B8607" t="s">
        <v>2446</v>
      </c>
      <c r="C8607" t="s">
        <v>17</v>
      </c>
      <c r="D8607" t="s">
        <v>18</v>
      </c>
      <c r="E8607">
        <v>49</v>
      </c>
      <c r="F8607" t="s">
        <v>19</v>
      </c>
      <c r="G8607">
        <v>8</v>
      </c>
      <c r="H8607" s="4">
        <v>0</v>
      </c>
      <c r="I8607" t="s">
        <v>24</v>
      </c>
      <c r="J8607">
        <v>2</v>
      </c>
      <c r="K8607">
        <v>561</v>
      </c>
      <c r="L8607" t="s">
        <v>31</v>
      </c>
      <c r="M8607" t="s">
        <v>21</v>
      </c>
      <c r="N8607" t="s">
        <v>22</v>
      </c>
      <c r="O8607" s="4">
        <v>12513.07</v>
      </c>
      <c r="P8607" t="s">
        <v>28</v>
      </c>
      <c r="Q8607" t="str" cm="1">
        <f t="array" ref="Q8607">_xlfn.IFS(
O8607&lt;50000,"Low Salary (&lt;$50K)",
O8607&lt;90000,"Lower Middle ($50K-$90K)",
O8607&lt;130000,"Middle ($90K-$130K)",
O8607&lt;170000,"Upper Middle ($130K-$170K)",
O8607&gt;=170000,"High Salary (&gt;$170K)"
)</f>
        <v>Low Salary (&lt;$50K)</v>
      </c>
      <c r="R8607" t="str" cm="1">
        <f t="array" ref="R8607">_xlfn.IFS(
G8607&lt;=2,"New Customers (0-2Y)",
G8607&lt;=5,"Growing Customers (3-5Y)",
G8607&lt;=8,"Established Customers (6-8Y)",
G8607&lt;=10,"Loyal Customers (9-10Y)"
)</f>
        <v>Established Customers (6-8Y)</v>
      </c>
    </row>
    <row r="8608" spans="1:18" x14ac:dyDescent="0.35">
      <c r="A8608">
        <v>15694581</v>
      </c>
      <c r="B8608" t="s">
        <v>2762</v>
      </c>
      <c r="C8608" t="s">
        <v>26</v>
      </c>
      <c r="D8608" t="s">
        <v>39</v>
      </c>
      <c r="E8608">
        <v>42</v>
      </c>
      <c r="F8608" t="s">
        <v>19</v>
      </c>
      <c r="G8608">
        <v>5</v>
      </c>
      <c r="H8608" s="4">
        <v>0</v>
      </c>
      <c r="I8608" t="s">
        <v>24</v>
      </c>
      <c r="J8608">
        <v>2</v>
      </c>
      <c r="K8608">
        <v>807</v>
      </c>
      <c r="L8608" t="s">
        <v>37</v>
      </c>
      <c r="M8608" t="s">
        <v>21</v>
      </c>
      <c r="N8608" t="s">
        <v>22</v>
      </c>
      <c r="O8608" s="4">
        <v>74900.899999999994</v>
      </c>
      <c r="P8608" t="s">
        <v>28</v>
      </c>
      <c r="Q8608" t="str" cm="1">
        <f t="array" ref="Q8608">_xlfn.IFS(
O8608&lt;50000,"Low Salary (&lt;$50K)",
O8608&lt;90000,"Lower Middle ($50K-$90K)",
O8608&lt;130000,"Middle ($90K-$130K)",
O8608&lt;170000,"Upper Middle ($130K-$170K)",
O8608&gt;=170000,"High Salary (&gt;$170K)"
)</f>
        <v>Lower Middle ($50K-$90K)</v>
      </c>
      <c r="R8608" t="str" cm="1">
        <f t="array" ref="R8608">_xlfn.IFS(
G8608&lt;=2,"New Customers (0-2Y)",
G8608&lt;=5,"Growing Customers (3-5Y)",
G8608&lt;=8,"Established Customers (6-8Y)",
G8608&lt;=10,"Loyal Customers (9-10Y)"
)</f>
        <v>Growing Customers (3-5Y)</v>
      </c>
    </row>
    <row r="8609" spans="1:18" x14ac:dyDescent="0.35">
      <c r="A8609">
        <v>15643215</v>
      </c>
      <c r="B8609" t="s">
        <v>613</v>
      </c>
      <c r="C8609" t="s">
        <v>42</v>
      </c>
      <c r="D8609" t="s">
        <v>39</v>
      </c>
      <c r="E8609">
        <v>38</v>
      </c>
      <c r="F8609" t="s">
        <v>19</v>
      </c>
      <c r="G8609">
        <v>2</v>
      </c>
      <c r="H8609" s="4">
        <v>71667.97</v>
      </c>
      <c r="I8609" t="s">
        <v>29</v>
      </c>
      <c r="J8609">
        <v>2</v>
      </c>
      <c r="K8609">
        <v>602</v>
      </c>
      <c r="L8609" t="s">
        <v>20</v>
      </c>
      <c r="M8609" t="s">
        <v>27</v>
      </c>
      <c r="N8609" t="s">
        <v>32</v>
      </c>
      <c r="O8609" s="4">
        <v>137111.89000000001</v>
      </c>
      <c r="P8609" t="s">
        <v>28</v>
      </c>
      <c r="Q8609" t="str" cm="1">
        <f t="array" ref="Q8609">_xlfn.IFS(
O8609&lt;50000,"Low Salary (&lt;$50K)",
O8609&lt;90000,"Lower Middle ($50K-$90K)",
O8609&lt;130000,"Middle ($90K-$130K)",
O8609&lt;170000,"Upper Middle ($130K-$170K)",
O8609&gt;=170000,"High Salary (&gt;$170K)"
)</f>
        <v>Upper Middle ($130K-$170K)</v>
      </c>
      <c r="R8609" t="str" cm="1">
        <f t="array" ref="R8609">_xlfn.IFS(
G8609&lt;=2,"New Customers (0-2Y)",
G8609&lt;=5,"Growing Customers (3-5Y)",
G8609&lt;=8,"Established Customers (6-8Y)",
G8609&lt;=10,"Loyal Customers (9-10Y)"
)</f>
        <v>New Customers (0-2Y)</v>
      </c>
    </row>
    <row r="8610" spans="1:18" x14ac:dyDescent="0.35">
      <c r="A8610">
        <v>15649060</v>
      </c>
      <c r="B8610" t="s">
        <v>794</v>
      </c>
      <c r="C8610" t="s">
        <v>42</v>
      </c>
      <c r="D8610" t="s">
        <v>18</v>
      </c>
      <c r="E8610">
        <v>31</v>
      </c>
      <c r="F8610" t="s">
        <v>19</v>
      </c>
      <c r="G8610">
        <v>3</v>
      </c>
      <c r="H8610" s="4">
        <v>82729.47</v>
      </c>
      <c r="I8610" t="s">
        <v>29</v>
      </c>
      <c r="J8610">
        <v>2</v>
      </c>
      <c r="K8610">
        <v>727</v>
      </c>
      <c r="L8610" t="s">
        <v>35</v>
      </c>
      <c r="M8610" t="s">
        <v>21</v>
      </c>
      <c r="N8610" t="s">
        <v>32</v>
      </c>
      <c r="O8610" s="4">
        <v>60212.51</v>
      </c>
      <c r="P8610" t="s">
        <v>28</v>
      </c>
      <c r="Q8610" t="str" cm="1">
        <f t="array" ref="Q8610">_xlfn.IFS(
O8610&lt;50000,"Low Salary (&lt;$50K)",
O8610&lt;90000,"Lower Middle ($50K-$90K)",
O8610&lt;130000,"Middle ($90K-$130K)",
O8610&lt;170000,"Upper Middle ($130K-$170K)",
O8610&gt;=170000,"High Salary (&gt;$170K)"
)</f>
        <v>Lower Middle ($50K-$90K)</v>
      </c>
      <c r="R8610" t="str" cm="1">
        <f t="array" ref="R8610">_xlfn.IFS(
G8610&lt;=2,"New Customers (0-2Y)",
G8610&lt;=5,"Growing Customers (3-5Y)",
G8610&lt;=8,"Established Customers (6-8Y)",
G8610&lt;=10,"Loyal Customers (9-10Y)"
)</f>
        <v>Growing Customers (3-5Y)</v>
      </c>
    </row>
    <row r="8611" spans="1:18" x14ac:dyDescent="0.35">
      <c r="A8611">
        <v>15774258</v>
      </c>
      <c r="B8611" t="s">
        <v>1220</v>
      </c>
      <c r="C8611" t="s">
        <v>17</v>
      </c>
      <c r="D8611" t="s">
        <v>39</v>
      </c>
      <c r="E8611">
        <v>40</v>
      </c>
      <c r="F8611" t="s">
        <v>19</v>
      </c>
      <c r="G8611">
        <v>1</v>
      </c>
      <c r="H8611" s="4">
        <v>0</v>
      </c>
      <c r="I8611" t="s">
        <v>24</v>
      </c>
      <c r="J8611">
        <v>2</v>
      </c>
      <c r="K8611">
        <v>678</v>
      </c>
      <c r="L8611" t="s">
        <v>35</v>
      </c>
      <c r="M8611" t="s">
        <v>21</v>
      </c>
      <c r="N8611" t="s">
        <v>22</v>
      </c>
      <c r="O8611" s="4">
        <v>187343.4</v>
      </c>
      <c r="P8611" t="s">
        <v>28</v>
      </c>
      <c r="Q8611" t="str" cm="1">
        <f t="array" ref="Q8611">_xlfn.IFS(
O8611&lt;50000,"Low Salary (&lt;$50K)",
O8611&lt;90000,"Lower Middle ($50K-$90K)",
O8611&lt;130000,"Middle ($90K-$130K)",
O8611&lt;170000,"Upper Middle ($130K-$170K)",
O8611&gt;=170000,"High Salary (&gt;$170K)"
)</f>
        <v>High Salary (&gt;$170K)</v>
      </c>
      <c r="R8611" t="str" cm="1">
        <f t="array" ref="R8611">_xlfn.IFS(
G8611&lt;=2,"New Customers (0-2Y)",
G8611&lt;=5,"Growing Customers (3-5Y)",
G8611&lt;=8,"Established Customers (6-8Y)",
G8611&lt;=10,"Loyal Customers (9-10Y)"
)</f>
        <v>New Customers (0-2Y)</v>
      </c>
    </row>
    <row r="8612" spans="1:18" x14ac:dyDescent="0.35">
      <c r="A8612">
        <v>15731553</v>
      </c>
      <c r="B8612" t="s">
        <v>247</v>
      </c>
      <c r="C8612" t="s">
        <v>17</v>
      </c>
      <c r="D8612" t="s">
        <v>39</v>
      </c>
      <c r="E8612">
        <v>23</v>
      </c>
      <c r="F8612" t="s">
        <v>43</v>
      </c>
      <c r="G8612">
        <v>8</v>
      </c>
      <c r="H8612" s="4">
        <v>0</v>
      </c>
      <c r="I8612" t="s">
        <v>24</v>
      </c>
      <c r="J8612">
        <v>2</v>
      </c>
      <c r="K8612">
        <v>730</v>
      </c>
      <c r="L8612" t="s">
        <v>35</v>
      </c>
      <c r="M8612" t="s">
        <v>21</v>
      </c>
      <c r="N8612" t="s">
        <v>32</v>
      </c>
      <c r="O8612" s="4">
        <v>183284.53</v>
      </c>
      <c r="P8612" t="s">
        <v>28</v>
      </c>
      <c r="Q8612" t="str" cm="1">
        <f t="array" ref="Q8612">_xlfn.IFS(
O8612&lt;50000,"Low Salary (&lt;$50K)",
O8612&lt;90000,"Lower Middle ($50K-$90K)",
O8612&lt;130000,"Middle ($90K-$130K)",
O8612&lt;170000,"Upper Middle ($130K-$170K)",
O8612&gt;=170000,"High Salary (&gt;$170K)"
)</f>
        <v>High Salary (&gt;$170K)</v>
      </c>
      <c r="R8612" t="str" cm="1">
        <f t="array" ref="R8612">_xlfn.IFS(
G8612&lt;=2,"New Customers (0-2Y)",
G8612&lt;=5,"Growing Customers (3-5Y)",
G8612&lt;=8,"Established Customers (6-8Y)",
G8612&lt;=10,"Loyal Customers (9-10Y)"
)</f>
        <v>Established Customers (6-8Y)</v>
      </c>
    </row>
    <row r="8613" spans="1:18" x14ac:dyDescent="0.35">
      <c r="A8613">
        <v>15617029</v>
      </c>
      <c r="B8613" t="s">
        <v>43</v>
      </c>
      <c r="C8613" t="s">
        <v>26</v>
      </c>
      <c r="D8613" t="s">
        <v>18</v>
      </c>
      <c r="E8613">
        <v>30</v>
      </c>
      <c r="F8613" t="s">
        <v>19</v>
      </c>
      <c r="G8613">
        <v>1</v>
      </c>
      <c r="H8613" s="4">
        <v>0</v>
      </c>
      <c r="I8613" t="s">
        <v>24</v>
      </c>
      <c r="J8613">
        <v>2</v>
      </c>
      <c r="K8613">
        <v>596</v>
      </c>
      <c r="L8613" t="s">
        <v>31</v>
      </c>
      <c r="M8613" t="s">
        <v>21</v>
      </c>
      <c r="N8613" t="s">
        <v>32</v>
      </c>
      <c r="O8613" s="4">
        <v>8125.39</v>
      </c>
      <c r="P8613" t="s">
        <v>28</v>
      </c>
      <c r="Q8613" t="str" cm="1">
        <f t="array" ref="Q8613">_xlfn.IFS(
O8613&lt;50000,"Low Salary (&lt;$50K)",
O8613&lt;90000,"Lower Middle ($50K-$90K)",
O8613&lt;130000,"Middle ($90K-$130K)",
O8613&lt;170000,"Upper Middle ($130K-$170K)",
O8613&gt;=170000,"High Salary (&gt;$170K)"
)</f>
        <v>Low Salary (&lt;$50K)</v>
      </c>
      <c r="R8613" t="str" cm="1">
        <f t="array" ref="R8613">_xlfn.IFS(
G8613&lt;=2,"New Customers (0-2Y)",
G8613&lt;=5,"Growing Customers (3-5Y)",
G8613&lt;=8,"Established Customers (6-8Y)",
G8613&lt;=10,"Loyal Customers (9-10Y)"
)</f>
        <v>New Customers (0-2Y)</v>
      </c>
    </row>
    <row r="8614" spans="1:18" x14ac:dyDescent="0.35">
      <c r="A8614">
        <v>15780716</v>
      </c>
      <c r="B8614" t="s">
        <v>1105</v>
      </c>
      <c r="C8614" t="s">
        <v>42</v>
      </c>
      <c r="D8614" t="s">
        <v>39</v>
      </c>
      <c r="E8614">
        <v>39</v>
      </c>
      <c r="F8614" t="s">
        <v>19</v>
      </c>
      <c r="G8614">
        <v>3</v>
      </c>
      <c r="H8614" s="4">
        <v>129626.19</v>
      </c>
      <c r="I8614" t="s">
        <v>33</v>
      </c>
      <c r="J8614">
        <v>2</v>
      </c>
      <c r="K8614">
        <v>686</v>
      </c>
      <c r="L8614" t="s">
        <v>35</v>
      </c>
      <c r="M8614" t="s">
        <v>21</v>
      </c>
      <c r="N8614" t="s">
        <v>22</v>
      </c>
      <c r="O8614" s="4">
        <v>103220.56</v>
      </c>
      <c r="P8614" t="s">
        <v>28</v>
      </c>
      <c r="Q8614" t="str" cm="1">
        <f t="array" ref="Q8614">_xlfn.IFS(
O8614&lt;50000,"Low Salary (&lt;$50K)",
O8614&lt;90000,"Lower Middle ($50K-$90K)",
O8614&lt;130000,"Middle ($90K-$130K)",
O8614&lt;170000,"Upper Middle ($130K-$170K)",
O8614&gt;=170000,"High Salary (&gt;$170K)"
)</f>
        <v>Middle ($90K-$130K)</v>
      </c>
      <c r="R8614" t="str" cm="1">
        <f t="array" ref="R8614">_xlfn.IFS(
G8614&lt;=2,"New Customers (0-2Y)",
G8614&lt;=5,"Growing Customers (3-5Y)",
G8614&lt;=8,"Established Customers (6-8Y)",
G8614&lt;=10,"Loyal Customers (9-10Y)"
)</f>
        <v>Growing Customers (3-5Y)</v>
      </c>
    </row>
    <row r="8615" spans="1:18" x14ac:dyDescent="0.35">
      <c r="A8615">
        <v>15577018</v>
      </c>
      <c r="B8615" t="s">
        <v>92</v>
      </c>
      <c r="C8615" t="s">
        <v>42</v>
      </c>
      <c r="D8615" t="s">
        <v>18</v>
      </c>
      <c r="E8615">
        <v>26</v>
      </c>
      <c r="F8615" t="s">
        <v>43</v>
      </c>
      <c r="G8615">
        <v>2</v>
      </c>
      <c r="H8615" s="4">
        <v>114035.39</v>
      </c>
      <c r="I8615" t="s">
        <v>33</v>
      </c>
      <c r="J8615">
        <v>1</v>
      </c>
      <c r="K8615">
        <v>684</v>
      </c>
      <c r="L8615" t="s">
        <v>35</v>
      </c>
      <c r="M8615" t="s">
        <v>27</v>
      </c>
      <c r="N8615" t="s">
        <v>32</v>
      </c>
      <c r="O8615" s="4">
        <v>96885.19</v>
      </c>
      <c r="P8615" t="s">
        <v>28</v>
      </c>
      <c r="Q8615" t="str" cm="1">
        <f t="array" ref="Q8615">_xlfn.IFS(
O8615&lt;50000,"Low Salary (&lt;$50K)",
O8615&lt;90000,"Lower Middle ($50K-$90K)",
O8615&lt;130000,"Middle ($90K-$130K)",
O8615&lt;170000,"Upper Middle ($130K-$170K)",
O8615&gt;=170000,"High Salary (&gt;$170K)"
)</f>
        <v>Middle ($90K-$130K)</v>
      </c>
      <c r="R8615" t="str" cm="1">
        <f t="array" ref="R8615">_xlfn.IFS(
G8615&lt;=2,"New Customers (0-2Y)",
G8615&lt;=5,"Growing Customers (3-5Y)",
G8615&lt;=8,"Established Customers (6-8Y)",
G8615&lt;=10,"Loyal Customers (9-10Y)"
)</f>
        <v>New Customers (0-2Y)</v>
      </c>
    </row>
    <row r="8616" spans="1:18" x14ac:dyDescent="0.35">
      <c r="A8616">
        <v>15809515</v>
      </c>
      <c r="B8616" t="s">
        <v>442</v>
      </c>
      <c r="C8616" t="s">
        <v>42</v>
      </c>
      <c r="D8616" t="s">
        <v>39</v>
      </c>
      <c r="E8616">
        <v>32</v>
      </c>
      <c r="F8616" t="s">
        <v>19</v>
      </c>
      <c r="G8616">
        <v>1</v>
      </c>
      <c r="H8616" s="4">
        <v>151922.94</v>
      </c>
      <c r="I8616" t="s">
        <v>33</v>
      </c>
      <c r="J8616">
        <v>1</v>
      </c>
      <c r="K8616">
        <v>797</v>
      </c>
      <c r="L8616" t="s">
        <v>37</v>
      </c>
      <c r="M8616" t="s">
        <v>21</v>
      </c>
      <c r="N8616" t="s">
        <v>32</v>
      </c>
      <c r="O8616" s="4">
        <v>8877.06</v>
      </c>
      <c r="P8616" t="s">
        <v>28</v>
      </c>
      <c r="Q8616" t="str" cm="1">
        <f t="array" ref="Q8616">_xlfn.IFS(
O8616&lt;50000,"Low Salary (&lt;$50K)",
O8616&lt;90000,"Lower Middle ($50K-$90K)",
O8616&lt;130000,"Middle ($90K-$130K)",
O8616&lt;170000,"Upper Middle ($130K-$170K)",
O8616&gt;=170000,"High Salary (&gt;$170K)"
)</f>
        <v>Low Salary (&lt;$50K)</v>
      </c>
      <c r="R8616" t="str" cm="1">
        <f t="array" ref="R8616">_xlfn.IFS(
G8616&lt;=2,"New Customers (0-2Y)",
G8616&lt;=5,"Growing Customers (3-5Y)",
G8616&lt;=8,"Established Customers (6-8Y)",
G8616&lt;=10,"Loyal Customers (9-10Y)"
)</f>
        <v>New Customers (0-2Y)</v>
      </c>
    </row>
    <row r="8617" spans="1:18" x14ac:dyDescent="0.35">
      <c r="A8617">
        <v>15789924</v>
      </c>
      <c r="B8617" t="s">
        <v>2294</v>
      </c>
      <c r="C8617" t="s">
        <v>17</v>
      </c>
      <c r="D8617" t="s">
        <v>18</v>
      </c>
      <c r="E8617">
        <v>39</v>
      </c>
      <c r="F8617" t="s">
        <v>19</v>
      </c>
      <c r="G8617">
        <v>4</v>
      </c>
      <c r="H8617" s="4">
        <v>0</v>
      </c>
      <c r="I8617" t="s">
        <v>24</v>
      </c>
      <c r="J8617">
        <v>1</v>
      </c>
      <c r="K8617">
        <v>658</v>
      </c>
      <c r="L8617" t="s">
        <v>20</v>
      </c>
      <c r="M8617" t="s">
        <v>21</v>
      </c>
      <c r="N8617" t="s">
        <v>22</v>
      </c>
      <c r="O8617" s="4">
        <v>147530.06</v>
      </c>
      <c r="P8617" t="s">
        <v>28</v>
      </c>
      <c r="Q8617" t="str" cm="1">
        <f t="array" ref="Q8617">_xlfn.IFS(
O8617&lt;50000,"Low Salary (&lt;$50K)",
O8617&lt;90000,"Lower Middle ($50K-$90K)",
O8617&lt;130000,"Middle ($90K-$130K)",
O8617&lt;170000,"Upper Middle ($130K-$170K)",
O8617&gt;=170000,"High Salary (&gt;$170K)"
)</f>
        <v>Upper Middle ($130K-$170K)</v>
      </c>
      <c r="R8617" t="str" cm="1">
        <f t="array" ref="R8617">_xlfn.IFS(
G8617&lt;=2,"New Customers (0-2Y)",
G8617&lt;=5,"Growing Customers (3-5Y)",
G8617&lt;=8,"Established Customers (6-8Y)",
G8617&lt;=10,"Loyal Customers (9-10Y)"
)</f>
        <v>Growing Customers (3-5Y)</v>
      </c>
    </row>
    <row r="8618" spans="1:18" x14ac:dyDescent="0.35">
      <c r="A8618">
        <v>15725076</v>
      </c>
      <c r="B8618" t="s">
        <v>557</v>
      </c>
      <c r="C8618" t="s">
        <v>26</v>
      </c>
      <c r="D8618" t="s">
        <v>18</v>
      </c>
      <c r="E8618">
        <v>27</v>
      </c>
      <c r="F8618" t="s">
        <v>43</v>
      </c>
      <c r="G8618">
        <v>6</v>
      </c>
      <c r="H8618" s="4">
        <v>107751.67999999999</v>
      </c>
      <c r="I8618" t="s">
        <v>33</v>
      </c>
      <c r="J8618">
        <v>2</v>
      </c>
      <c r="K8618">
        <v>653</v>
      </c>
      <c r="L8618" t="s">
        <v>20</v>
      </c>
      <c r="M8618" t="s">
        <v>21</v>
      </c>
      <c r="N8618" t="s">
        <v>22</v>
      </c>
      <c r="O8618" s="4">
        <v>33389.42</v>
      </c>
      <c r="P8618" t="s">
        <v>28</v>
      </c>
      <c r="Q8618" t="str" cm="1">
        <f t="array" ref="Q8618">_xlfn.IFS(
O8618&lt;50000,"Low Salary (&lt;$50K)",
O8618&lt;90000,"Lower Middle ($50K-$90K)",
O8618&lt;130000,"Middle ($90K-$130K)",
O8618&lt;170000,"Upper Middle ($130K-$170K)",
O8618&gt;=170000,"High Salary (&gt;$170K)"
)</f>
        <v>Low Salary (&lt;$50K)</v>
      </c>
      <c r="R8618" t="str" cm="1">
        <f t="array" ref="R8618">_xlfn.IFS(
G8618&lt;=2,"New Customers (0-2Y)",
G8618&lt;=5,"Growing Customers (3-5Y)",
G8618&lt;=8,"Established Customers (6-8Y)",
G8618&lt;=10,"Loyal Customers (9-10Y)"
)</f>
        <v>Established Customers (6-8Y)</v>
      </c>
    </row>
    <row r="8619" spans="1:18" x14ac:dyDescent="0.35">
      <c r="A8619">
        <v>15672481</v>
      </c>
      <c r="B8619" t="s">
        <v>1554</v>
      </c>
      <c r="C8619" t="s">
        <v>17</v>
      </c>
      <c r="D8619" t="s">
        <v>39</v>
      </c>
      <c r="E8619">
        <v>37</v>
      </c>
      <c r="F8619" t="s">
        <v>19</v>
      </c>
      <c r="G8619">
        <v>6</v>
      </c>
      <c r="H8619" s="4">
        <v>0</v>
      </c>
      <c r="I8619" t="s">
        <v>24</v>
      </c>
      <c r="J8619">
        <v>2</v>
      </c>
      <c r="K8619">
        <v>641</v>
      </c>
      <c r="L8619" t="s">
        <v>20</v>
      </c>
      <c r="M8619" t="s">
        <v>21</v>
      </c>
      <c r="N8619" t="s">
        <v>32</v>
      </c>
      <c r="O8619" s="4">
        <v>45309.24</v>
      </c>
      <c r="P8619" t="s">
        <v>28</v>
      </c>
      <c r="Q8619" t="str" cm="1">
        <f t="array" ref="Q8619">_xlfn.IFS(
O8619&lt;50000,"Low Salary (&lt;$50K)",
O8619&lt;90000,"Lower Middle ($50K-$90K)",
O8619&lt;130000,"Middle ($90K-$130K)",
O8619&lt;170000,"Upper Middle ($130K-$170K)",
O8619&gt;=170000,"High Salary (&gt;$170K)"
)</f>
        <v>Low Salary (&lt;$50K)</v>
      </c>
      <c r="R8619" t="str" cm="1">
        <f t="array" ref="R8619">_xlfn.IFS(
G8619&lt;=2,"New Customers (0-2Y)",
G8619&lt;=5,"Growing Customers (3-5Y)",
G8619&lt;=8,"Established Customers (6-8Y)",
G8619&lt;=10,"Loyal Customers (9-10Y)"
)</f>
        <v>Established Customers (6-8Y)</v>
      </c>
    </row>
    <row r="8620" spans="1:18" x14ac:dyDescent="0.35">
      <c r="A8620">
        <v>15574115</v>
      </c>
      <c r="B8620" t="s">
        <v>626</v>
      </c>
      <c r="C8620" t="s">
        <v>26</v>
      </c>
      <c r="D8620" t="s">
        <v>18</v>
      </c>
      <c r="E8620">
        <v>41</v>
      </c>
      <c r="F8620" t="s">
        <v>19</v>
      </c>
      <c r="G8620">
        <v>6</v>
      </c>
      <c r="H8620" s="4">
        <v>101179.23</v>
      </c>
      <c r="I8620" t="s">
        <v>33</v>
      </c>
      <c r="J8620">
        <v>2</v>
      </c>
      <c r="K8620">
        <v>656</v>
      </c>
      <c r="L8620" t="s">
        <v>20</v>
      </c>
      <c r="M8620" t="s">
        <v>21</v>
      </c>
      <c r="N8620" t="s">
        <v>22</v>
      </c>
      <c r="O8620" s="4">
        <v>35230.61</v>
      </c>
      <c r="P8620" t="s">
        <v>28</v>
      </c>
      <c r="Q8620" t="str" cm="1">
        <f t="array" ref="Q8620">_xlfn.IFS(
O8620&lt;50000,"Low Salary (&lt;$50K)",
O8620&lt;90000,"Lower Middle ($50K-$90K)",
O8620&lt;130000,"Middle ($90K-$130K)",
O8620&lt;170000,"Upper Middle ($130K-$170K)",
O8620&gt;=170000,"High Salary (&gt;$170K)"
)</f>
        <v>Low Salary (&lt;$50K)</v>
      </c>
      <c r="R8620" t="str" cm="1">
        <f t="array" ref="R8620">_xlfn.IFS(
G8620&lt;=2,"New Customers (0-2Y)",
G8620&lt;=5,"Growing Customers (3-5Y)",
G8620&lt;=8,"Established Customers (6-8Y)",
G8620&lt;=10,"Loyal Customers (9-10Y)"
)</f>
        <v>Established Customers (6-8Y)</v>
      </c>
    </row>
    <row r="8621" spans="1:18" x14ac:dyDescent="0.35">
      <c r="A8621">
        <v>15661830</v>
      </c>
      <c r="B8621" t="s">
        <v>65</v>
      </c>
      <c r="C8621" t="s">
        <v>26</v>
      </c>
      <c r="D8621" t="s">
        <v>18</v>
      </c>
      <c r="E8621">
        <v>36</v>
      </c>
      <c r="F8621" t="s">
        <v>19</v>
      </c>
      <c r="G8621">
        <v>6</v>
      </c>
      <c r="H8621" s="4">
        <v>0</v>
      </c>
      <c r="I8621" t="s">
        <v>24</v>
      </c>
      <c r="J8621">
        <v>2</v>
      </c>
      <c r="K8621">
        <v>750</v>
      </c>
      <c r="L8621" t="s">
        <v>35</v>
      </c>
      <c r="M8621" t="s">
        <v>21</v>
      </c>
      <c r="N8621" t="s">
        <v>22</v>
      </c>
      <c r="O8621" s="4">
        <v>59816.41</v>
      </c>
      <c r="P8621" t="s">
        <v>28</v>
      </c>
      <c r="Q8621" t="str" cm="1">
        <f t="array" ref="Q8621">_xlfn.IFS(
O8621&lt;50000,"Low Salary (&lt;$50K)",
O8621&lt;90000,"Lower Middle ($50K-$90K)",
O8621&lt;130000,"Middle ($90K-$130K)",
O8621&lt;170000,"Upper Middle ($130K-$170K)",
O8621&gt;=170000,"High Salary (&gt;$170K)"
)</f>
        <v>Lower Middle ($50K-$90K)</v>
      </c>
      <c r="R8621" t="str" cm="1">
        <f t="array" ref="R8621">_xlfn.IFS(
G8621&lt;=2,"New Customers (0-2Y)",
G8621&lt;=5,"Growing Customers (3-5Y)",
G8621&lt;=8,"Established Customers (6-8Y)",
G8621&lt;=10,"Loyal Customers (9-10Y)"
)</f>
        <v>Established Customers (6-8Y)</v>
      </c>
    </row>
    <row r="8622" spans="1:18" x14ac:dyDescent="0.35">
      <c r="A8622">
        <v>15665879</v>
      </c>
      <c r="B8622" t="s">
        <v>322</v>
      </c>
      <c r="C8622" t="s">
        <v>17</v>
      </c>
      <c r="D8622" t="s">
        <v>18</v>
      </c>
      <c r="E8622">
        <v>40</v>
      </c>
      <c r="F8622" t="s">
        <v>19</v>
      </c>
      <c r="G8622">
        <v>8</v>
      </c>
      <c r="H8622" s="4">
        <v>0</v>
      </c>
      <c r="I8622" t="s">
        <v>24</v>
      </c>
      <c r="J8622">
        <v>2</v>
      </c>
      <c r="K8622">
        <v>768</v>
      </c>
      <c r="L8622" t="s">
        <v>35</v>
      </c>
      <c r="M8622" t="s">
        <v>27</v>
      </c>
      <c r="N8622" t="s">
        <v>22</v>
      </c>
      <c r="O8622" s="4">
        <v>69080.460000000006</v>
      </c>
      <c r="P8622" t="s">
        <v>28</v>
      </c>
      <c r="Q8622" t="str" cm="1">
        <f t="array" ref="Q8622">_xlfn.IFS(
O8622&lt;50000,"Low Salary (&lt;$50K)",
O8622&lt;90000,"Lower Middle ($50K-$90K)",
O8622&lt;130000,"Middle ($90K-$130K)",
O8622&lt;170000,"Upper Middle ($130K-$170K)",
O8622&gt;=170000,"High Salary (&gt;$170K)"
)</f>
        <v>Lower Middle ($50K-$90K)</v>
      </c>
      <c r="R8622" t="str" cm="1">
        <f t="array" ref="R8622">_xlfn.IFS(
G8622&lt;=2,"New Customers (0-2Y)",
G8622&lt;=5,"Growing Customers (3-5Y)",
G8622&lt;=8,"Established Customers (6-8Y)",
G8622&lt;=10,"Loyal Customers (9-10Y)"
)</f>
        <v>Established Customers (6-8Y)</v>
      </c>
    </row>
    <row r="8623" spans="1:18" x14ac:dyDescent="0.35">
      <c r="A8623">
        <v>15673820</v>
      </c>
      <c r="B8623" t="s">
        <v>2128</v>
      </c>
      <c r="C8623" t="s">
        <v>17</v>
      </c>
      <c r="D8623" t="s">
        <v>39</v>
      </c>
      <c r="E8623">
        <v>33</v>
      </c>
      <c r="F8623" t="s">
        <v>19</v>
      </c>
      <c r="G8623">
        <v>7</v>
      </c>
      <c r="H8623" s="4">
        <v>0</v>
      </c>
      <c r="I8623" t="s">
        <v>24</v>
      </c>
      <c r="J8623">
        <v>2</v>
      </c>
      <c r="K8623">
        <v>568</v>
      </c>
      <c r="L8623" t="s">
        <v>31</v>
      </c>
      <c r="M8623" t="s">
        <v>21</v>
      </c>
      <c r="N8623" t="s">
        <v>32</v>
      </c>
      <c r="O8623" s="4">
        <v>143450.60999999999</v>
      </c>
      <c r="P8623" t="s">
        <v>28</v>
      </c>
      <c r="Q8623" t="str" cm="1">
        <f t="array" ref="Q8623">_xlfn.IFS(
O8623&lt;50000,"Low Salary (&lt;$50K)",
O8623&lt;90000,"Lower Middle ($50K-$90K)",
O8623&lt;130000,"Middle ($90K-$130K)",
O8623&lt;170000,"Upper Middle ($130K-$170K)",
O8623&gt;=170000,"High Salary (&gt;$170K)"
)</f>
        <v>Upper Middle ($130K-$170K)</v>
      </c>
      <c r="R8623" t="str" cm="1">
        <f t="array" ref="R8623">_xlfn.IFS(
G8623&lt;=2,"New Customers (0-2Y)",
G8623&lt;=5,"Growing Customers (3-5Y)",
G8623&lt;=8,"Established Customers (6-8Y)",
G8623&lt;=10,"Loyal Customers (9-10Y)"
)</f>
        <v>Established Customers (6-8Y)</v>
      </c>
    </row>
    <row r="8624" spans="1:18" x14ac:dyDescent="0.35">
      <c r="A8624">
        <v>15747772</v>
      </c>
      <c r="B8624" t="s">
        <v>374</v>
      </c>
      <c r="C8624" t="s">
        <v>42</v>
      </c>
      <c r="D8624" t="s">
        <v>39</v>
      </c>
      <c r="E8624">
        <v>36</v>
      </c>
      <c r="F8624" t="s">
        <v>19</v>
      </c>
      <c r="G8624">
        <v>9</v>
      </c>
      <c r="H8624" s="4">
        <v>58571.18</v>
      </c>
      <c r="I8624" t="s">
        <v>29</v>
      </c>
      <c r="J8624">
        <v>2</v>
      </c>
      <c r="K8624">
        <v>706</v>
      </c>
      <c r="L8624" t="s">
        <v>35</v>
      </c>
      <c r="M8624" t="s">
        <v>21</v>
      </c>
      <c r="N8624" t="s">
        <v>32</v>
      </c>
      <c r="O8624" s="4">
        <v>40774.01</v>
      </c>
      <c r="P8624" t="s">
        <v>28</v>
      </c>
      <c r="Q8624" t="str" cm="1">
        <f t="array" ref="Q8624">_xlfn.IFS(
O8624&lt;50000,"Low Salary (&lt;$50K)",
O8624&lt;90000,"Lower Middle ($50K-$90K)",
O8624&lt;130000,"Middle ($90K-$130K)",
O8624&lt;170000,"Upper Middle ($130K-$170K)",
O8624&gt;=170000,"High Salary (&gt;$170K)"
)</f>
        <v>Low Salary (&lt;$50K)</v>
      </c>
      <c r="R8624" t="str" cm="1">
        <f t="array" ref="R8624">_xlfn.IFS(
G8624&lt;=2,"New Customers (0-2Y)",
G8624&lt;=5,"Growing Customers (3-5Y)",
G8624&lt;=8,"Established Customers (6-8Y)",
G8624&lt;=10,"Loyal Customers (9-10Y)"
)</f>
        <v>Loyal Customers (9-10Y)</v>
      </c>
    </row>
    <row r="8625" spans="1:18" x14ac:dyDescent="0.35">
      <c r="A8625">
        <v>15666197</v>
      </c>
      <c r="B8625" t="s">
        <v>34</v>
      </c>
      <c r="C8625" t="s">
        <v>42</v>
      </c>
      <c r="D8625" t="s">
        <v>18</v>
      </c>
      <c r="E8625">
        <v>38</v>
      </c>
      <c r="F8625" t="s">
        <v>19</v>
      </c>
      <c r="G8625">
        <v>8</v>
      </c>
      <c r="H8625" s="4">
        <v>153058.64000000001</v>
      </c>
      <c r="I8625" t="s">
        <v>33</v>
      </c>
      <c r="J8625">
        <v>1</v>
      </c>
      <c r="K8625">
        <v>430</v>
      </c>
      <c r="L8625" t="s">
        <v>44</v>
      </c>
      <c r="M8625" t="s">
        <v>21</v>
      </c>
      <c r="N8625" t="s">
        <v>32</v>
      </c>
      <c r="O8625" s="4">
        <v>99377.27</v>
      </c>
      <c r="P8625" t="s">
        <v>28</v>
      </c>
      <c r="Q8625" t="str" cm="1">
        <f t="array" ref="Q8625">_xlfn.IFS(
O8625&lt;50000,"Low Salary (&lt;$50K)",
O8625&lt;90000,"Lower Middle ($50K-$90K)",
O8625&lt;130000,"Middle ($90K-$130K)",
O8625&lt;170000,"Upper Middle ($130K-$170K)",
O8625&gt;=170000,"High Salary (&gt;$170K)"
)</f>
        <v>Middle ($90K-$130K)</v>
      </c>
      <c r="R8625" t="str" cm="1">
        <f t="array" ref="R8625">_xlfn.IFS(
G8625&lt;=2,"New Customers (0-2Y)",
G8625&lt;=5,"Growing Customers (3-5Y)",
G8625&lt;=8,"Established Customers (6-8Y)",
G8625&lt;=10,"Loyal Customers (9-10Y)"
)</f>
        <v>Established Customers (6-8Y)</v>
      </c>
    </row>
    <row r="8626" spans="1:18" x14ac:dyDescent="0.35">
      <c r="A8626">
        <v>15773639</v>
      </c>
      <c r="B8626" t="s">
        <v>2763</v>
      </c>
      <c r="C8626" t="s">
        <v>42</v>
      </c>
      <c r="D8626" t="s">
        <v>39</v>
      </c>
      <c r="E8626">
        <v>35</v>
      </c>
      <c r="F8626" t="s">
        <v>19</v>
      </c>
      <c r="G8626">
        <v>4</v>
      </c>
      <c r="H8626" s="4">
        <v>98270.34</v>
      </c>
      <c r="I8626" t="s">
        <v>29</v>
      </c>
      <c r="J8626">
        <v>1</v>
      </c>
      <c r="K8626">
        <v>745</v>
      </c>
      <c r="L8626" t="s">
        <v>35</v>
      </c>
      <c r="M8626" t="s">
        <v>21</v>
      </c>
      <c r="N8626" t="s">
        <v>32</v>
      </c>
      <c r="O8626" s="4">
        <v>133617.43</v>
      </c>
      <c r="P8626" t="s">
        <v>28</v>
      </c>
      <c r="Q8626" t="str" cm="1">
        <f t="array" ref="Q8626">_xlfn.IFS(
O8626&lt;50000,"Low Salary (&lt;$50K)",
O8626&lt;90000,"Lower Middle ($50K-$90K)",
O8626&lt;130000,"Middle ($90K-$130K)",
O8626&lt;170000,"Upper Middle ($130K-$170K)",
O8626&gt;=170000,"High Salary (&gt;$170K)"
)</f>
        <v>Upper Middle ($130K-$170K)</v>
      </c>
      <c r="R8626" t="str" cm="1">
        <f t="array" ref="R8626">_xlfn.IFS(
G8626&lt;=2,"New Customers (0-2Y)",
G8626&lt;=5,"Growing Customers (3-5Y)",
G8626&lt;=8,"Established Customers (6-8Y)",
G8626&lt;=10,"Loyal Customers (9-10Y)"
)</f>
        <v>Growing Customers (3-5Y)</v>
      </c>
    </row>
    <row r="8627" spans="1:18" x14ac:dyDescent="0.35">
      <c r="A8627">
        <v>15581893</v>
      </c>
      <c r="B8627" t="s">
        <v>225</v>
      </c>
      <c r="C8627" t="s">
        <v>17</v>
      </c>
      <c r="D8627" t="s">
        <v>39</v>
      </c>
      <c r="E8627">
        <v>43</v>
      </c>
      <c r="F8627" t="s">
        <v>19</v>
      </c>
      <c r="G8627">
        <v>1</v>
      </c>
      <c r="H8627" s="4">
        <v>130788.71</v>
      </c>
      <c r="I8627" t="s">
        <v>33</v>
      </c>
      <c r="J8627">
        <v>1</v>
      </c>
      <c r="K8627">
        <v>747</v>
      </c>
      <c r="L8627" t="s">
        <v>35</v>
      </c>
      <c r="M8627" t="s">
        <v>27</v>
      </c>
      <c r="N8627" t="s">
        <v>22</v>
      </c>
      <c r="O8627" s="4">
        <v>101495</v>
      </c>
      <c r="P8627" t="s">
        <v>23</v>
      </c>
      <c r="Q8627" t="str" cm="1">
        <f t="array" ref="Q8627">_xlfn.IFS(
O8627&lt;50000,"Low Salary (&lt;$50K)",
O8627&lt;90000,"Lower Middle ($50K-$90K)",
O8627&lt;130000,"Middle ($90K-$130K)",
O8627&lt;170000,"Upper Middle ($130K-$170K)",
O8627&gt;=170000,"High Salary (&gt;$170K)"
)</f>
        <v>Middle ($90K-$130K)</v>
      </c>
      <c r="R8627" t="str" cm="1">
        <f t="array" ref="R8627">_xlfn.IFS(
G8627&lt;=2,"New Customers (0-2Y)",
G8627&lt;=5,"Growing Customers (3-5Y)",
G8627&lt;=8,"Established Customers (6-8Y)",
G8627&lt;=10,"Loyal Customers (9-10Y)"
)</f>
        <v>New Customers (0-2Y)</v>
      </c>
    </row>
    <row r="8628" spans="1:18" x14ac:dyDescent="0.35">
      <c r="A8628">
        <v>15672447</v>
      </c>
      <c r="B8628" t="s">
        <v>1172</v>
      </c>
      <c r="C8628" t="s">
        <v>42</v>
      </c>
      <c r="D8628" t="s">
        <v>39</v>
      </c>
      <c r="E8628">
        <v>40</v>
      </c>
      <c r="F8628" t="s">
        <v>19</v>
      </c>
      <c r="G8628">
        <v>7</v>
      </c>
      <c r="H8628" s="4">
        <v>99165.84</v>
      </c>
      <c r="I8628" t="s">
        <v>29</v>
      </c>
      <c r="J8628">
        <v>1</v>
      </c>
      <c r="K8628">
        <v>657</v>
      </c>
      <c r="L8628" t="s">
        <v>20</v>
      </c>
      <c r="M8628" t="s">
        <v>27</v>
      </c>
      <c r="N8628" t="s">
        <v>22</v>
      </c>
      <c r="O8628" s="4">
        <v>119333.95</v>
      </c>
      <c r="P8628" t="s">
        <v>23</v>
      </c>
      <c r="Q8628" t="str" cm="1">
        <f t="array" ref="Q8628">_xlfn.IFS(
O8628&lt;50000,"Low Salary (&lt;$50K)",
O8628&lt;90000,"Lower Middle ($50K-$90K)",
O8628&lt;130000,"Middle ($90K-$130K)",
O8628&lt;170000,"Upper Middle ($130K-$170K)",
O8628&gt;=170000,"High Salary (&gt;$170K)"
)</f>
        <v>Middle ($90K-$130K)</v>
      </c>
      <c r="R8628" t="str" cm="1">
        <f t="array" ref="R8628">_xlfn.IFS(
G8628&lt;=2,"New Customers (0-2Y)",
G8628&lt;=5,"Growing Customers (3-5Y)",
G8628&lt;=8,"Established Customers (6-8Y)",
G8628&lt;=10,"Loyal Customers (9-10Y)"
)</f>
        <v>Established Customers (6-8Y)</v>
      </c>
    </row>
    <row r="8629" spans="1:18" x14ac:dyDescent="0.35">
      <c r="A8629">
        <v>15777830</v>
      </c>
      <c r="B8629" t="s">
        <v>1992</v>
      </c>
      <c r="C8629" t="s">
        <v>17</v>
      </c>
      <c r="D8629" t="s">
        <v>18</v>
      </c>
      <c r="E8629">
        <v>42</v>
      </c>
      <c r="F8629" t="s">
        <v>19</v>
      </c>
      <c r="G8629">
        <v>4</v>
      </c>
      <c r="H8629" s="4">
        <v>0</v>
      </c>
      <c r="I8629" t="s">
        <v>24</v>
      </c>
      <c r="J8629">
        <v>2</v>
      </c>
      <c r="K8629">
        <v>639</v>
      </c>
      <c r="L8629" t="s">
        <v>20</v>
      </c>
      <c r="M8629" t="s">
        <v>27</v>
      </c>
      <c r="N8629" t="s">
        <v>32</v>
      </c>
      <c r="O8629" s="4">
        <v>167682.37</v>
      </c>
      <c r="P8629" t="s">
        <v>28</v>
      </c>
      <c r="Q8629" t="str" cm="1">
        <f t="array" ref="Q8629">_xlfn.IFS(
O8629&lt;50000,"Low Salary (&lt;$50K)",
O8629&lt;90000,"Lower Middle ($50K-$90K)",
O8629&lt;130000,"Middle ($90K-$130K)",
O8629&lt;170000,"Upper Middle ($130K-$170K)",
O8629&gt;=170000,"High Salary (&gt;$170K)"
)</f>
        <v>Upper Middle ($130K-$170K)</v>
      </c>
      <c r="R8629" t="str" cm="1">
        <f t="array" ref="R8629">_xlfn.IFS(
G8629&lt;=2,"New Customers (0-2Y)",
G8629&lt;=5,"Growing Customers (3-5Y)",
G8629&lt;=8,"Established Customers (6-8Y)",
G8629&lt;=10,"Loyal Customers (9-10Y)"
)</f>
        <v>Growing Customers (3-5Y)</v>
      </c>
    </row>
    <row r="8630" spans="1:18" x14ac:dyDescent="0.35">
      <c r="A8630">
        <v>15713890</v>
      </c>
      <c r="B8630" t="s">
        <v>62</v>
      </c>
      <c r="C8630" t="s">
        <v>17</v>
      </c>
      <c r="D8630" t="s">
        <v>39</v>
      </c>
      <c r="E8630">
        <v>44</v>
      </c>
      <c r="F8630" t="s">
        <v>19</v>
      </c>
      <c r="G8630">
        <v>3</v>
      </c>
      <c r="H8630" s="4">
        <v>0</v>
      </c>
      <c r="I8630" t="s">
        <v>24</v>
      </c>
      <c r="J8630">
        <v>2</v>
      </c>
      <c r="K8630">
        <v>704</v>
      </c>
      <c r="L8630" t="s">
        <v>35</v>
      </c>
      <c r="M8630" t="s">
        <v>27</v>
      </c>
      <c r="N8630" t="s">
        <v>22</v>
      </c>
      <c r="O8630" s="4">
        <v>152884.85</v>
      </c>
      <c r="P8630" t="s">
        <v>28</v>
      </c>
      <c r="Q8630" t="str" cm="1">
        <f t="array" ref="Q8630">_xlfn.IFS(
O8630&lt;50000,"Low Salary (&lt;$50K)",
O8630&lt;90000,"Lower Middle ($50K-$90K)",
O8630&lt;130000,"Middle ($90K-$130K)",
O8630&lt;170000,"Upper Middle ($130K-$170K)",
O8630&gt;=170000,"High Salary (&gt;$170K)"
)</f>
        <v>Upper Middle ($130K-$170K)</v>
      </c>
      <c r="R8630" t="str" cm="1">
        <f t="array" ref="R8630">_xlfn.IFS(
G8630&lt;=2,"New Customers (0-2Y)",
G8630&lt;=5,"Growing Customers (3-5Y)",
G8630&lt;=8,"Established Customers (6-8Y)",
G8630&lt;=10,"Loyal Customers (9-10Y)"
)</f>
        <v>Growing Customers (3-5Y)</v>
      </c>
    </row>
    <row r="8631" spans="1:18" x14ac:dyDescent="0.35">
      <c r="A8631">
        <v>15577598</v>
      </c>
      <c r="B8631" t="s">
        <v>391</v>
      </c>
      <c r="C8631" t="s">
        <v>26</v>
      </c>
      <c r="D8631" t="s">
        <v>39</v>
      </c>
      <c r="E8631">
        <v>23</v>
      </c>
      <c r="F8631" t="s">
        <v>43</v>
      </c>
      <c r="G8631">
        <v>4</v>
      </c>
      <c r="H8631" s="4">
        <v>115636.05</v>
      </c>
      <c r="I8631" t="s">
        <v>33</v>
      </c>
      <c r="J8631">
        <v>2</v>
      </c>
      <c r="K8631">
        <v>651</v>
      </c>
      <c r="L8631" t="s">
        <v>20</v>
      </c>
      <c r="M8631" t="s">
        <v>21</v>
      </c>
      <c r="N8631" t="s">
        <v>32</v>
      </c>
      <c r="O8631" s="4">
        <v>70400.86</v>
      </c>
      <c r="P8631" t="s">
        <v>28</v>
      </c>
      <c r="Q8631" t="str" cm="1">
        <f t="array" ref="Q8631">_xlfn.IFS(
O8631&lt;50000,"Low Salary (&lt;$50K)",
O8631&lt;90000,"Lower Middle ($50K-$90K)",
O8631&lt;130000,"Middle ($90K-$130K)",
O8631&lt;170000,"Upper Middle ($130K-$170K)",
O8631&gt;=170000,"High Salary (&gt;$170K)"
)</f>
        <v>Lower Middle ($50K-$90K)</v>
      </c>
      <c r="R8631" t="str" cm="1">
        <f t="array" ref="R8631">_xlfn.IFS(
G8631&lt;=2,"New Customers (0-2Y)",
G8631&lt;=5,"Growing Customers (3-5Y)",
G8631&lt;=8,"Established Customers (6-8Y)",
G8631&lt;=10,"Loyal Customers (9-10Y)"
)</f>
        <v>Growing Customers (3-5Y)</v>
      </c>
    </row>
    <row r="8632" spans="1:18" x14ac:dyDescent="0.35">
      <c r="A8632">
        <v>15786042</v>
      </c>
      <c r="B8632" t="s">
        <v>2764</v>
      </c>
      <c r="C8632" t="s">
        <v>42</v>
      </c>
      <c r="D8632" t="s">
        <v>18</v>
      </c>
      <c r="E8632">
        <v>44</v>
      </c>
      <c r="F8632" t="s">
        <v>19</v>
      </c>
      <c r="G8632">
        <v>2</v>
      </c>
      <c r="H8632" s="4">
        <v>185932.18</v>
      </c>
      <c r="I8632" t="s">
        <v>33</v>
      </c>
      <c r="J8632">
        <v>2</v>
      </c>
      <c r="K8632">
        <v>706</v>
      </c>
      <c r="L8632" t="s">
        <v>35</v>
      </c>
      <c r="M8632" t="s">
        <v>21</v>
      </c>
      <c r="N8632" t="s">
        <v>32</v>
      </c>
      <c r="O8632" s="4">
        <v>65413.41</v>
      </c>
      <c r="P8632" t="s">
        <v>28</v>
      </c>
      <c r="Q8632" t="str" cm="1">
        <f t="array" ref="Q8632">_xlfn.IFS(
O8632&lt;50000,"Low Salary (&lt;$50K)",
O8632&lt;90000,"Lower Middle ($50K-$90K)",
O8632&lt;130000,"Middle ($90K-$130K)",
O8632&lt;170000,"Upper Middle ($130K-$170K)",
O8632&gt;=170000,"High Salary (&gt;$170K)"
)</f>
        <v>Lower Middle ($50K-$90K)</v>
      </c>
      <c r="R8632" t="str" cm="1">
        <f t="array" ref="R8632">_xlfn.IFS(
G8632&lt;=2,"New Customers (0-2Y)",
G8632&lt;=5,"Growing Customers (3-5Y)",
G8632&lt;=8,"Established Customers (6-8Y)",
G8632&lt;=10,"Loyal Customers (9-10Y)"
)</f>
        <v>New Customers (0-2Y)</v>
      </c>
    </row>
    <row r="8633" spans="1:18" x14ac:dyDescent="0.35">
      <c r="A8633">
        <v>15753462</v>
      </c>
      <c r="B8633" t="s">
        <v>2765</v>
      </c>
      <c r="C8633" t="s">
        <v>42</v>
      </c>
      <c r="D8633" t="s">
        <v>39</v>
      </c>
      <c r="E8633">
        <v>30</v>
      </c>
      <c r="F8633" t="s">
        <v>19</v>
      </c>
      <c r="G8633">
        <v>2</v>
      </c>
      <c r="H8633" s="4">
        <v>72549</v>
      </c>
      <c r="I8633" t="s">
        <v>29</v>
      </c>
      <c r="J8633">
        <v>2</v>
      </c>
      <c r="K8633">
        <v>632</v>
      </c>
      <c r="L8633" t="s">
        <v>20</v>
      </c>
      <c r="M8633" t="s">
        <v>27</v>
      </c>
      <c r="N8633" t="s">
        <v>22</v>
      </c>
      <c r="O8633" s="4">
        <v>182728.8</v>
      </c>
      <c r="P8633" t="s">
        <v>28</v>
      </c>
      <c r="Q8633" t="str" cm="1">
        <f t="array" ref="Q8633">_xlfn.IFS(
O8633&lt;50000,"Low Salary (&lt;$50K)",
O8633&lt;90000,"Lower Middle ($50K-$90K)",
O8633&lt;130000,"Middle ($90K-$130K)",
O8633&lt;170000,"Upper Middle ($130K-$170K)",
O8633&gt;=170000,"High Salary (&gt;$170K)"
)</f>
        <v>High Salary (&gt;$170K)</v>
      </c>
      <c r="R8633" t="str" cm="1">
        <f t="array" ref="R8633">_xlfn.IFS(
G8633&lt;=2,"New Customers (0-2Y)",
G8633&lt;=5,"Growing Customers (3-5Y)",
G8633&lt;=8,"Established Customers (6-8Y)",
G8633&lt;=10,"Loyal Customers (9-10Y)"
)</f>
        <v>New Customers (0-2Y)</v>
      </c>
    </row>
    <row r="8634" spans="1:18" x14ac:dyDescent="0.35">
      <c r="A8634">
        <v>15759690</v>
      </c>
      <c r="B8634" t="s">
        <v>252</v>
      </c>
      <c r="C8634" t="s">
        <v>17</v>
      </c>
      <c r="D8634" t="s">
        <v>39</v>
      </c>
      <c r="E8634">
        <v>42</v>
      </c>
      <c r="F8634" t="s">
        <v>19</v>
      </c>
      <c r="G8634">
        <v>4</v>
      </c>
      <c r="H8634" s="4">
        <v>0</v>
      </c>
      <c r="I8634" t="s">
        <v>24</v>
      </c>
      <c r="J8634">
        <v>2</v>
      </c>
      <c r="K8634">
        <v>751</v>
      </c>
      <c r="L8634" t="s">
        <v>35</v>
      </c>
      <c r="M8634" t="s">
        <v>21</v>
      </c>
      <c r="N8634" t="s">
        <v>22</v>
      </c>
      <c r="O8634" s="4">
        <v>81442.600000000006</v>
      </c>
      <c r="P8634" t="s">
        <v>28</v>
      </c>
      <c r="Q8634" t="str" cm="1">
        <f t="array" ref="Q8634">_xlfn.IFS(
O8634&lt;50000,"Low Salary (&lt;$50K)",
O8634&lt;90000,"Lower Middle ($50K-$90K)",
O8634&lt;130000,"Middle ($90K-$130K)",
O8634&lt;170000,"Upper Middle ($130K-$170K)",
O8634&gt;=170000,"High Salary (&gt;$170K)"
)</f>
        <v>Lower Middle ($50K-$90K)</v>
      </c>
      <c r="R8634" t="str" cm="1">
        <f t="array" ref="R8634">_xlfn.IFS(
G8634&lt;=2,"New Customers (0-2Y)",
G8634&lt;=5,"Growing Customers (3-5Y)",
G8634&lt;=8,"Established Customers (6-8Y)",
G8634&lt;=10,"Loyal Customers (9-10Y)"
)</f>
        <v>Growing Customers (3-5Y)</v>
      </c>
    </row>
    <row r="8635" spans="1:18" x14ac:dyDescent="0.35">
      <c r="A8635">
        <v>15801414</v>
      </c>
      <c r="B8635" t="s">
        <v>2766</v>
      </c>
      <c r="C8635" t="s">
        <v>17</v>
      </c>
      <c r="D8635" t="s">
        <v>18</v>
      </c>
      <c r="E8635">
        <v>35</v>
      </c>
      <c r="F8635" t="s">
        <v>19</v>
      </c>
      <c r="G8635">
        <v>2</v>
      </c>
      <c r="H8635" s="4">
        <v>0</v>
      </c>
      <c r="I8635" t="s">
        <v>24</v>
      </c>
      <c r="J8635">
        <v>2</v>
      </c>
      <c r="K8635">
        <v>767</v>
      </c>
      <c r="L8635" t="s">
        <v>35</v>
      </c>
      <c r="M8635" t="s">
        <v>27</v>
      </c>
      <c r="N8635" t="s">
        <v>32</v>
      </c>
      <c r="O8635" s="4">
        <v>144251.38</v>
      </c>
      <c r="P8635" t="s">
        <v>28</v>
      </c>
      <c r="Q8635" t="str" cm="1">
        <f t="array" ref="Q8635">_xlfn.IFS(
O8635&lt;50000,"Low Salary (&lt;$50K)",
O8635&lt;90000,"Lower Middle ($50K-$90K)",
O8635&lt;130000,"Middle ($90K-$130K)",
O8635&lt;170000,"Upper Middle ($130K-$170K)",
O8635&gt;=170000,"High Salary (&gt;$170K)"
)</f>
        <v>Upper Middle ($130K-$170K)</v>
      </c>
      <c r="R8635" t="str" cm="1">
        <f t="array" ref="R8635">_xlfn.IFS(
G8635&lt;=2,"New Customers (0-2Y)",
G8635&lt;=5,"Growing Customers (3-5Y)",
G8635&lt;=8,"Established Customers (6-8Y)",
G8635&lt;=10,"Loyal Customers (9-10Y)"
)</f>
        <v>New Customers (0-2Y)</v>
      </c>
    </row>
    <row r="8636" spans="1:18" x14ac:dyDescent="0.35">
      <c r="A8636">
        <v>15656141</v>
      </c>
      <c r="B8636" t="s">
        <v>499</v>
      </c>
      <c r="C8636" t="s">
        <v>17</v>
      </c>
      <c r="D8636" t="s">
        <v>39</v>
      </c>
      <c r="E8636">
        <v>39</v>
      </c>
      <c r="F8636" t="s">
        <v>19</v>
      </c>
      <c r="G8636">
        <v>5</v>
      </c>
      <c r="H8636" s="4">
        <v>0</v>
      </c>
      <c r="I8636" t="s">
        <v>24</v>
      </c>
      <c r="J8636">
        <v>1</v>
      </c>
      <c r="K8636">
        <v>741</v>
      </c>
      <c r="L8636" t="s">
        <v>35</v>
      </c>
      <c r="M8636" t="s">
        <v>27</v>
      </c>
      <c r="N8636" t="s">
        <v>22</v>
      </c>
      <c r="O8636" s="4">
        <v>40207.06</v>
      </c>
      <c r="P8636" t="s">
        <v>28</v>
      </c>
      <c r="Q8636" t="str" cm="1">
        <f t="array" ref="Q8636">_xlfn.IFS(
O8636&lt;50000,"Low Salary (&lt;$50K)",
O8636&lt;90000,"Lower Middle ($50K-$90K)",
O8636&lt;130000,"Middle ($90K-$130K)",
O8636&lt;170000,"Upper Middle ($130K-$170K)",
O8636&gt;=170000,"High Salary (&gt;$170K)"
)</f>
        <v>Low Salary (&lt;$50K)</v>
      </c>
      <c r="R8636" t="str" cm="1">
        <f t="array" ref="R8636">_xlfn.IFS(
G8636&lt;=2,"New Customers (0-2Y)",
G8636&lt;=5,"Growing Customers (3-5Y)",
G8636&lt;=8,"Established Customers (6-8Y)",
G8636&lt;=10,"Loyal Customers (9-10Y)"
)</f>
        <v>Growing Customers (3-5Y)</v>
      </c>
    </row>
    <row r="8637" spans="1:18" x14ac:dyDescent="0.35">
      <c r="A8637">
        <v>15608701</v>
      </c>
      <c r="B8637" t="s">
        <v>2155</v>
      </c>
      <c r="C8637" t="s">
        <v>42</v>
      </c>
      <c r="D8637" t="s">
        <v>39</v>
      </c>
      <c r="E8637">
        <v>29</v>
      </c>
      <c r="F8637" t="s">
        <v>43</v>
      </c>
      <c r="G8637">
        <v>3</v>
      </c>
      <c r="H8637" s="4">
        <v>121890.06</v>
      </c>
      <c r="I8637" t="s">
        <v>33</v>
      </c>
      <c r="J8637">
        <v>1</v>
      </c>
      <c r="K8637">
        <v>651</v>
      </c>
      <c r="L8637" t="s">
        <v>20</v>
      </c>
      <c r="M8637" t="s">
        <v>21</v>
      </c>
      <c r="N8637" t="s">
        <v>32</v>
      </c>
      <c r="O8637" s="4">
        <v>54530.51</v>
      </c>
      <c r="P8637" t="s">
        <v>23</v>
      </c>
      <c r="Q8637" t="str" cm="1">
        <f t="array" ref="Q8637">_xlfn.IFS(
O8637&lt;50000,"Low Salary (&lt;$50K)",
O8637&lt;90000,"Lower Middle ($50K-$90K)",
O8637&lt;130000,"Middle ($90K-$130K)",
O8637&lt;170000,"Upper Middle ($130K-$170K)",
O8637&gt;=170000,"High Salary (&gt;$170K)"
)</f>
        <v>Lower Middle ($50K-$90K)</v>
      </c>
      <c r="R8637" t="str" cm="1">
        <f t="array" ref="R8637">_xlfn.IFS(
G8637&lt;=2,"New Customers (0-2Y)",
G8637&lt;=5,"Growing Customers (3-5Y)",
G8637&lt;=8,"Established Customers (6-8Y)",
G8637&lt;=10,"Loyal Customers (9-10Y)"
)</f>
        <v>Growing Customers (3-5Y)</v>
      </c>
    </row>
    <row r="8638" spans="1:18" x14ac:dyDescent="0.35">
      <c r="A8638">
        <v>15582892</v>
      </c>
      <c r="B8638" t="s">
        <v>51</v>
      </c>
      <c r="C8638" t="s">
        <v>17</v>
      </c>
      <c r="D8638" t="s">
        <v>39</v>
      </c>
      <c r="E8638">
        <v>46</v>
      </c>
      <c r="F8638" t="s">
        <v>19</v>
      </c>
      <c r="G8638">
        <v>2</v>
      </c>
      <c r="H8638" s="4">
        <v>99786.07</v>
      </c>
      <c r="I8638" t="s">
        <v>29</v>
      </c>
      <c r="J8638">
        <v>1</v>
      </c>
      <c r="K8638">
        <v>601</v>
      </c>
      <c r="L8638" t="s">
        <v>20</v>
      </c>
      <c r="M8638" t="s">
        <v>21</v>
      </c>
      <c r="N8638" t="s">
        <v>22</v>
      </c>
      <c r="O8638" s="4">
        <v>32683.88</v>
      </c>
      <c r="P8638" t="s">
        <v>23</v>
      </c>
      <c r="Q8638" t="str" cm="1">
        <f t="array" ref="Q8638">_xlfn.IFS(
O8638&lt;50000,"Low Salary (&lt;$50K)",
O8638&lt;90000,"Lower Middle ($50K-$90K)",
O8638&lt;130000,"Middle ($90K-$130K)",
O8638&lt;170000,"Upper Middle ($130K-$170K)",
O8638&gt;=170000,"High Salary (&gt;$170K)"
)</f>
        <v>Low Salary (&lt;$50K)</v>
      </c>
      <c r="R8638" t="str" cm="1">
        <f t="array" ref="R8638">_xlfn.IFS(
G8638&lt;=2,"New Customers (0-2Y)",
G8638&lt;=5,"Growing Customers (3-5Y)",
G8638&lt;=8,"Established Customers (6-8Y)",
G8638&lt;=10,"Loyal Customers (9-10Y)"
)</f>
        <v>New Customers (0-2Y)</v>
      </c>
    </row>
    <row r="8639" spans="1:18" x14ac:dyDescent="0.35">
      <c r="A8639">
        <v>15632967</v>
      </c>
      <c r="B8639" t="s">
        <v>548</v>
      </c>
      <c r="C8639" t="s">
        <v>17</v>
      </c>
      <c r="D8639" t="s">
        <v>39</v>
      </c>
      <c r="E8639">
        <v>34</v>
      </c>
      <c r="F8639" t="s">
        <v>19</v>
      </c>
      <c r="G8639">
        <v>3</v>
      </c>
      <c r="H8639" s="4">
        <v>0</v>
      </c>
      <c r="I8639" t="s">
        <v>24</v>
      </c>
      <c r="J8639">
        <v>2</v>
      </c>
      <c r="K8639">
        <v>520</v>
      </c>
      <c r="L8639" t="s">
        <v>31</v>
      </c>
      <c r="M8639" t="s">
        <v>21</v>
      </c>
      <c r="N8639" t="s">
        <v>22</v>
      </c>
      <c r="O8639" s="4">
        <v>104703.96</v>
      </c>
      <c r="P8639" t="s">
        <v>28</v>
      </c>
      <c r="Q8639" t="str" cm="1">
        <f t="array" ref="Q8639">_xlfn.IFS(
O8639&lt;50000,"Low Salary (&lt;$50K)",
O8639&lt;90000,"Lower Middle ($50K-$90K)",
O8639&lt;130000,"Middle ($90K-$130K)",
O8639&lt;170000,"Upper Middle ($130K-$170K)",
O8639&gt;=170000,"High Salary (&gt;$170K)"
)</f>
        <v>Middle ($90K-$130K)</v>
      </c>
      <c r="R8639" t="str" cm="1">
        <f t="array" ref="R8639">_xlfn.IFS(
G8639&lt;=2,"New Customers (0-2Y)",
G8639&lt;=5,"Growing Customers (3-5Y)",
G8639&lt;=8,"Established Customers (6-8Y)",
G8639&lt;=10,"Loyal Customers (9-10Y)"
)</f>
        <v>Growing Customers (3-5Y)</v>
      </c>
    </row>
    <row r="8640" spans="1:18" x14ac:dyDescent="0.35">
      <c r="A8640">
        <v>15587573</v>
      </c>
      <c r="B8640" t="s">
        <v>1226</v>
      </c>
      <c r="C8640" t="s">
        <v>42</v>
      </c>
      <c r="D8640" t="s">
        <v>39</v>
      </c>
      <c r="E8640">
        <v>27</v>
      </c>
      <c r="F8640" t="s">
        <v>43</v>
      </c>
      <c r="G8640">
        <v>4</v>
      </c>
      <c r="H8640" s="4">
        <v>115084.53</v>
      </c>
      <c r="I8640" t="s">
        <v>33</v>
      </c>
      <c r="J8640">
        <v>2</v>
      </c>
      <c r="K8640">
        <v>626</v>
      </c>
      <c r="L8640" t="s">
        <v>20</v>
      </c>
      <c r="M8640" t="s">
        <v>27</v>
      </c>
      <c r="N8640" t="s">
        <v>22</v>
      </c>
      <c r="O8640" s="4">
        <v>26907.43</v>
      </c>
      <c r="P8640" t="s">
        <v>28</v>
      </c>
      <c r="Q8640" t="str" cm="1">
        <f t="array" ref="Q8640">_xlfn.IFS(
O8640&lt;50000,"Low Salary (&lt;$50K)",
O8640&lt;90000,"Lower Middle ($50K-$90K)",
O8640&lt;130000,"Middle ($90K-$130K)",
O8640&lt;170000,"Upper Middle ($130K-$170K)",
O8640&gt;=170000,"High Salary (&gt;$170K)"
)</f>
        <v>Low Salary (&lt;$50K)</v>
      </c>
      <c r="R8640" t="str" cm="1">
        <f t="array" ref="R8640">_xlfn.IFS(
G8640&lt;=2,"New Customers (0-2Y)",
G8640&lt;=5,"Growing Customers (3-5Y)",
G8640&lt;=8,"Established Customers (6-8Y)",
G8640&lt;=10,"Loyal Customers (9-10Y)"
)</f>
        <v>Growing Customers (3-5Y)</v>
      </c>
    </row>
    <row r="8641" spans="1:18" x14ac:dyDescent="0.35">
      <c r="A8641">
        <v>15654891</v>
      </c>
      <c r="B8641" t="s">
        <v>45</v>
      </c>
      <c r="C8641" t="s">
        <v>17</v>
      </c>
      <c r="D8641" t="s">
        <v>39</v>
      </c>
      <c r="E8641">
        <v>30</v>
      </c>
      <c r="F8641" t="s">
        <v>19</v>
      </c>
      <c r="G8641">
        <v>6</v>
      </c>
      <c r="H8641" s="4">
        <v>0</v>
      </c>
      <c r="I8641" t="s">
        <v>24</v>
      </c>
      <c r="J8641">
        <v>2</v>
      </c>
      <c r="K8641">
        <v>811</v>
      </c>
      <c r="L8641" t="s">
        <v>37</v>
      </c>
      <c r="M8641" t="s">
        <v>21</v>
      </c>
      <c r="N8641" t="s">
        <v>22</v>
      </c>
      <c r="O8641" s="4">
        <v>180591.32</v>
      </c>
      <c r="P8641" t="s">
        <v>28</v>
      </c>
      <c r="Q8641" t="str" cm="1">
        <f t="array" ref="Q8641">_xlfn.IFS(
O8641&lt;50000,"Low Salary (&lt;$50K)",
O8641&lt;90000,"Lower Middle ($50K-$90K)",
O8641&lt;130000,"Middle ($90K-$130K)",
O8641&lt;170000,"Upper Middle ($130K-$170K)",
O8641&gt;=170000,"High Salary (&gt;$170K)"
)</f>
        <v>High Salary (&gt;$170K)</v>
      </c>
      <c r="R8641" t="str" cm="1">
        <f t="array" ref="R8641">_xlfn.IFS(
G8641&lt;=2,"New Customers (0-2Y)",
G8641&lt;=5,"Growing Customers (3-5Y)",
G8641&lt;=8,"Established Customers (6-8Y)",
G8641&lt;=10,"Loyal Customers (9-10Y)"
)</f>
        <v>Established Customers (6-8Y)</v>
      </c>
    </row>
    <row r="8642" spans="1:18" x14ac:dyDescent="0.35">
      <c r="A8642">
        <v>15611365</v>
      </c>
      <c r="B8642" t="s">
        <v>133</v>
      </c>
      <c r="C8642" t="s">
        <v>17</v>
      </c>
      <c r="D8642" t="s">
        <v>18</v>
      </c>
      <c r="E8642">
        <v>32</v>
      </c>
      <c r="F8642" t="s">
        <v>19</v>
      </c>
      <c r="G8642">
        <v>9</v>
      </c>
      <c r="H8642" s="4">
        <v>127661.69</v>
      </c>
      <c r="I8642" t="s">
        <v>33</v>
      </c>
      <c r="J8642">
        <v>1</v>
      </c>
      <c r="K8642">
        <v>730</v>
      </c>
      <c r="L8642" t="s">
        <v>35</v>
      </c>
      <c r="M8642" t="s">
        <v>27</v>
      </c>
      <c r="N8642" t="s">
        <v>32</v>
      </c>
      <c r="O8642" s="4">
        <v>60905.51</v>
      </c>
      <c r="P8642" t="s">
        <v>28</v>
      </c>
      <c r="Q8642" t="str" cm="1">
        <f t="array" ref="Q8642">_xlfn.IFS(
O8642&lt;50000,"Low Salary (&lt;$50K)",
O8642&lt;90000,"Lower Middle ($50K-$90K)",
O8642&lt;130000,"Middle ($90K-$130K)",
O8642&lt;170000,"Upper Middle ($130K-$170K)",
O8642&gt;=170000,"High Salary (&gt;$170K)"
)</f>
        <v>Lower Middle ($50K-$90K)</v>
      </c>
      <c r="R8642" t="str" cm="1">
        <f t="array" ref="R8642">_xlfn.IFS(
G8642&lt;=2,"New Customers (0-2Y)",
G8642&lt;=5,"Growing Customers (3-5Y)",
G8642&lt;=8,"Established Customers (6-8Y)",
G8642&lt;=10,"Loyal Customers (9-10Y)"
)</f>
        <v>Loyal Customers (9-10Y)</v>
      </c>
    </row>
    <row r="8643" spans="1:18" x14ac:dyDescent="0.35">
      <c r="A8643">
        <v>15749103</v>
      </c>
      <c r="B8643" t="s">
        <v>225</v>
      </c>
      <c r="C8643" t="s">
        <v>42</v>
      </c>
      <c r="D8643" t="s">
        <v>18</v>
      </c>
      <c r="E8643">
        <v>47</v>
      </c>
      <c r="F8643" t="s">
        <v>19</v>
      </c>
      <c r="G8643">
        <v>4</v>
      </c>
      <c r="H8643" s="4">
        <v>118907.6</v>
      </c>
      <c r="I8643" t="s">
        <v>33</v>
      </c>
      <c r="J8643">
        <v>1</v>
      </c>
      <c r="K8643">
        <v>604</v>
      </c>
      <c r="L8643" t="s">
        <v>20</v>
      </c>
      <c r="M8643" t="s">
        <v>27</v>
      </c>
      <c r="N8643" t="s">
        <v>22</v>
      </c>
      <c r="O8643" s="4">
        <v>47777.15</v>
      </c>
      <c r="P8643" t="s">
        <v>23</v>
      </c>
      <c r="Q8643" t="str" cm="1">
        <f t="array" ref="Q8643">_xlfn.IFS(
O8643&lt;50000,"Low Salary (&lt;$50K)",
O8643&lt;90000,"Lower Middle ($50K-$90K)",
O8643&lt;130000,"Middle ($90K-$130K)",
O8643&lt;170000,"Upper Middle ($130K-$170K)",
O8643&gt;=170000,"High Salary (&gt;$170K)"
)</f>
        <v>Low Salary (&lt;$50K)</v>
      </c>
      <c r="R8643" t="str" cm="1">
        <f t="array" ref="R8643">_xlfn.IFS(
G8643&lt;=2,"New Customers (0-2Y)",
G8643&lt;=5,"Growing Customers (3-5Y)",
G8643&lt;=8,"Established Customers (6-8Y)",
G8643&lt;=10,"Loyal Customers (9-10Y)"
)</f>
        <v>Growing Customers (3-5Y)</v>
      </c>
    </row>
    <row r="8644" spans="1:18" x14ac:dyDescent="0.35">
      <c r="A8644">
        <v>15810203</v>
      </c>
      <c r="B8644" t="s">
        <v>1532</v>
      </c>
      <c r="C8644" t="s">
        <v>42</v>
      </c>
      <c r="D8644" t="s">
        <v>18</v>
      </c>
      <c r="E8644">
        <v>44</v>
      </c>
      <c r="F8644" t="s">
        <v>19</v>
      </c>
      <c r="G8644">
        <v>6</v>
      </c>
      <c r="H8644" s="4">
        <v>77627.33</v>
      </c>
      <c r="I8644" t="s">
        <v>29</v>
      </c>
      <c r="J8644">
        <v>2</v>
      </c>
      <c r="K8644">
        <v>499</v>
      </c>
      <c r="L8644" t="s">
        <v>44</v>
      </c>
      <c r="M8644" t="s">
        <v>21</v>
      </c>
      <c r="N8644" t="s">
        <v>32</v>
      </c>
      <c r="O8644" s="4">
        <v>108222.68</v>
      </c>
      <c r="P8644" t="s">
        <v>28</v>
      </c>
      <c r="Q8644" t="str" cm="1">
        <f t="array" ref="Q8644">_xlfn.IFS(
O8644&lt;50000,"Low Salary (&lt;$50K)",
O8644&lt;90000,"Lower Middle ($50K-$90K)",
O8644&lt;130000,"Middle ($90K-$130K)",
O8644&lt;170000,"Upper Middle ($130K-$170K)",
O8644&gt;=170000,"High Salary (&gt;$170K)"
)</f>
        <v>Middle ($90K-$130K)</v>
      </c>
      <c r="R8644" t="str" cm="1">
        <f t="array" ref="R8644">_xlfn.IFS(
G8644&lt;=2,"New Customers (0-2Y)",
G8644&lt;=5,"Growing Customers (3-5Y)",
G8644&lt;=8,"Established Customers (6-8Y)",
G8644&lt;=10,"Loyal Customers (9-10Y)"
)</f>
        <v>Established Customers (6-8Y)</v>
      </c>
    </row>
    <row r="8645" spans="1:18" x14ac:dyDescent="0.35">
      <c r="A8645">
        <v>15813660</v>
      </c>
      <c r="B8645" t="s">
        <v>2767</v>
      </c>
      <c r="C8645" t="s">
        <v>26</v>
      </c>
      <c r="D8645" t="s">
        <v>39</v>
      </c>
      <c r="E8645">
        <v>40</v>
      </c>
      <c r="F8645" t="s">
        <v>19</v>
      </c>
      <c r="G8645">
        <v>2</v>
      </c>
      <c r="H8645" s="4">
        <v>160625.17000000001</v>
      </c>
      <c r="I8645" t="s">
        <v>33</v>
      </c>
      <c r="J8645">
        <v>1</v>
      </c>
      <c r="K8645">
        <v>754</v>
      </c>
      <c r="L8645" t="s">
        <v>35</v>
      </c>
      <c r="M8645" t="s">
        <v>27</v>
      </c>
      <c r="N8645" t="s">
        <v>22</v>
      </c>
      <c r="O8645" s="4">
        <v>3554.63</v>
      </c>
      <c r="P8645" t="s">
        <v>28</v>
      </c>
      <c r="Q8645" t="str" cm="1">
        <f t="array" ref="Q8645">_xlfn.IFS(
O8645&lt;50000,"Low Salary (&lt;$50K)",
O8645&lt;90000,"Lower Middle ($50K-$90K)",
O8645&lt;130000,"Middle ($90K-$130K)",
O8645&lt;170000,"Upper Middle ($130K-$170K)",
O8645&gt;=170000,"High Salary (&gt;$170K)"
)</f>
        <v>Low Salary (&lt;$50K)</v>
      </c>
      <c r="R8645" t="str" cm="1">
        <f t="array" ref="R8645">_xlfn.IFS(
G8645&lt;=2,"New Customers (0-2Y)",
G8645&lt;=5,"Growing Customers (3-5Y)",
G8645&lt;=8,"Established Customers (6-8Y)",
G8645&lt;=10,"Loyal Customers (9-10Y)"
)</f>
        <v>New Customers (0-2Y)</v>
      </c>
    </row>
    <row r="8646" spans="1:18" x14ac:dyDescent="0.35">
      <c r="A8646">
        <v>15605673</v>
      </c>
      <c r="B8646" t="s">
        <v>556</v>
      </c>
      <c r="C8646" t="s">
        <v>26</v>
      </c>
      <c r="D8646" t="s">
        <v>18</v>
      </c>
      <c r="E8646">
        <v>29</v>
      </c>
      <c r="F8646" t="s">
        <v>43</v>
      </c>
      <c r="G8646">
        <v>8</v>
      </c>
      <c r="H8646" s="4">
        <v>0</v>
      </c>
      <c r="I8646" t="s">
        <v>24</v>
      </c>
      <c r="J8646">
        <v>2</v>
      </c>
      <c r="K8646">
        <v>716</v>
      </c>
      <c r="L8646" t="s">
        <v>35</v>
      </c>
      <c r="M8646" t="s">
        <v>27</v>
      </c>
      <c r="N8646" t="s">
        <v>32</v>
      </c>
      <c r="O8646" s="4">
        <v>78616.92</v>
      </c>
      <c r="P8646" t="s">
        <v>28</v>
      </c>
      <c r="Q8646" t="str" cm="1">
        <f t="array" ref="Q8646">_xlfn.IFS(
O8646&lt;50000,"Low Salary (&lt;$50K)",
O8646&lt;90000,"Lower Middle ($50K-$90K)",
O8646&lt;130000,"Middle ($90K-$130K)",
O8646&lt;170000,"Upper Middle ($130K-$170K)",
O8646&gt;=170000,"High Salary (&gt;$170K)"
)</f>
        <v>Lower Middle ($50K-$90K)</v>
      </c>
      <c r="R8646" t="str" cm="1">
        <f t="array" ref="R8646">_xlfn.IFS(
G8646&lt;=2,"New Customers (0-2Y)",
G8646&lt;=5,"Growing Customers (3-5Y)",
G8646&lt;=8,"Established Customers (6-8Y)",
G8646&lt;=10,"Loyal Customers (9-10Y)"
)</f>
        <v>Established Customers (6-8Y)</v>
      </c>
    </row>
    <row r="8647" spans="1:18" x14ac:dyDescent="0.35">
      <c r="A8647">
        <v>15669282</v>
      </c>
      <c r="B8647" t="s">
        <v>420</v>
      </c>
      <c r="C8647" t="s">
        <v>17</v>
      </c>
      <c r="D8647" t="s">
        <v>18</v>
      </c>
      <c r="E8647">
        <v>20</v>
      </c>
      <c r="F8647" t="s">
        <v>43</v>
      </c>
      <c r="G8647">
        <v>10</v>
      </c>
      <c r="H8647" s="4">
        <v>124266.86</v>
      </c>
      <c r="I8647" t="s">
        <v>33</v>
      </c>
      <c r="J8647">
        <v>1</v>
      </c>
      <c r="K8647">
        <v>636</v>
      </c>
      <c r="L8647" t="s">
        <v>20</v>
      </c>
      <c r="M8647" t="s">
        <v>27</v>
      </c>
      <c r="N8647" t="s">
        <v>32</v>
      </c>
      <c r="O8647" s="4">
        <v>100566.81</v>
      </c>
      <c r="P8647" t="s">
        <v>28</v>
      </c>
      <c r="Q8647" t="str" cm="1">
        <f t="array" ref="Q8647">_xlfn.IFS(
O8647&lt;50000,"Low Salary (&lt;$50K)",
O8647&lt;90000,"Lower Middle ($50K-$90K)",
O8647&lt;130000,"Middle ($90K-$130K)",
O8647&lt;170000,"Upper Middle ($130K-$170K)",
O8647&gt;=170000,"High Salary (&gt;$170K)"
)</f>
        <v>Middle ($90K-$130K)</v>
      </c>
      <c r="R8647" t="str" cm="1">
        <f t="array" ref="R8647">_xlfn.IFS(
G8647&lt;=2,"New Customers (0-2Y)",
G8647&lt;=5,"Growing Customers (3-5Y)",
G8647&lt;=8,"Established Customers (6-8Y)",
G8647&lt;=10,"Loyal Customers (9-10Y)"
)</f>
        <v>Loyal Customers (9-10Y)</v>
      </c>
    </row>
    <row r="8648" spans="1:18" x14ac:dyDescent="0.35">
      <c r="A8648">
        <v>15792726</v>
      </c>
      <c r="B8648" t="s">
        <v>717</v>
      </c>
      <c r="C8648" t="s">
        <v>17</v>
      </c>
      <c r="D8648" t="s">
        <v>18</v>
      </c>
      <c r="E8648">
        <v>25</v>
      </c>
      <c r="F8648" t="s">
        <v>43</v>
      </c>
      <c r="G8648">
        <v>8</v>
      </c>
      <c r="H8648" s="4">
        <v>127974.06</v>
      </c>
      <c r="I8648" t="s">
        <v>33</v>
      </c>
      <c r="J8648">
        <v>2</v>
      </c>
      <c r="K8648">
        <v>470</v>
      </c>
      <c r="L8648" t="s">
        <v>44</v>
      </c>
      <c r="M8648" t="s">
        <v>21</v>
      </c>
      <c r="N8648" t="s">
        <v>22</v>
      </c>
      <c r="O8648" s="4">
        <v>183259.35</v>
      </c>
      <c r="P8648" t="s">
        <v>28</v>
      </c>
      <c r="Q8648" t="str" cm="1">
        <f t="array" ref="Q8648">_xlfn.IFS(
O8648&lt;50000,"Low Salary (&lt;$50K)",
O8648&lt;90000,"Lower Middle ($50K-$90K)",
O8648&lt;130000,"Middle ($90K-$130K)",
O8648&lt;170000,"Upper Middle ($130K-$170K)",
O8648&gt;=170000,"High Salary (&gt;$170K)"
)</f>
        <v>High Salary (&gt;$170K)</v>
      </c>
      <c r="R8648" t="str" cm="1">
        <f t="array" ref="R8648">_xlfn.IFS(
G8648&lt;=2,"New Customers (0-2Y)",
G8648&lt;=5,"Growing Customers (3-5Y)",
G8648&lt;=8,"Established Customers (6-8Y)",
G8648&lt;=10,"Loyal Customers (9-10Y)"
)</f>
        <v>Established Customers (6-8Y)</v>
      </c>
    </row>
    <row r="8649" spans="1:18" x14ac:dyDescent="0.35">
      <c r="A8649">
        <v>15593241</v>
      </c>
      <c r="B8649" t="s">
        <v>1701</v>
      </c>
      <c r="C8649" t="s">
        <v>17</v>
      </c>
      <c r="D8649" t="s">
        <v>39</v>
      </c>
      <c r="E8649">
        <v>43</v>
      </c>
      <c r="F8649" t="s">
        <v>19</v>
      </c>
      <c r="G8649">
        <v>3</v>
      </c>
      <c r="H8649" s="4">
        <v>0</v>
      </c>
      <c r="I8649" t="s">
        <v>24</v>
      </c>
      <c r="J8649">
        <v>2</v>
      </c>
      <c r="K8649">
        <v>444</v>
      </c>
      <c r="L8649" t="s">
        <v>44</v>
      </c>
      <c r="M8649" t="s">
        <v>21</v>
      </c>
      <c r="N8649" t="s">
        <v>22</v>
      </c>
      <c r="O8649" s="4">
        <v>159131.21</v>
      </c>
      <c r="P8649" t="s">
        <v>28</v>
      </c>
      <c r="Q8649" t="str" cm="1">
        <f t="array" ref="Q8649">_xlfn.IFS(
O8649&lt;50000,"Low Salary (&lt;$50K)",
O8649&lt;90000,"Lower Middle ($50K-$90K)",
O8649&lt;130000,"Middle ($90K-$130K)",
O8649&lt;170000,"Upper Middle ($130K-$170K)",
O8649&gt;=170000,"High Salary (&gt;$170K)"
)</f>
        <v>Upper Middle ($130K-$170K)</v>
      </c>
      <c r="R8649" t="str" cm="1">
        <f t="array" ref="R8649">_xlfn.IFS(
G8649&lt;=2,"New Customers (0-2Y)",
G8649&lt;=5,"Growing Customers (3-5Y)",
G8649&lt;=8,"Established Customers (6-8Y)",
G8649&lt;=10,"Loyal Customers (9-10Y)"
)</f>
        <v>Growing Customers (3-5Y)</v>
      </c>
    </row>
    <row r="8650" spans="1:18" x14ac:dyDescent="0.35">
      <c r="A8650">
        <v>15683053</v>
      </c>
      <c r="B8650" t="s">
        <v>2768</v>
      </c>
      <c r="C8650" t="s">
        <v>26</v>
      </c>
      <c r="D8650" t="s">
        <v>18</v>
      </c>
      <c r="E8650">
        <v>48</v>
      </c>
      <c r="F8650" t="s">
        <v>19</v>
      </c>
      <c r="G8650">
        <v>2</v>
      </c>
      <c r="H8650" s="4">
        <v>0</v>
      </c>
      <c r="I8650" t="s">
        <v>24</v>
      </c>
      <c r="J8650">
        <v>1</v>
      </c>
      <c r="K8650">
        <v>809</v>
      </c>
      <c r="L8650" t="s">
        <v>37</v>
      </c>
      <c r="M8650" t="s">
        <v>21</v>
      </c>
      <c r="N8650" t="s">
        <v>32</v>
      </c>
      <c r="O8650" s="4">
        <v>160976.85</v>
      </c>
      <c r="P8650" t="s">
        <v>23</v>
      </c>
      <c r="Q8650" t="str" cm="1">
        <f t="array" ref="Q8650">_xlfn.IFS(
O8650&lt;50000,"Low Salary (&lt;$50K)",
O8650&lt;90000,"Lower Middle ($50K-$90K)",
O8650&lt;130000,"Middle ($90K-$130K)",
O8650&lt;170000,"Upper Middle ($130K-$170K)",
O8650&gt;=170000,"High Salary (&gt;$170K)"
)</f>
        <v>Upper Middle ($130K-$170K)</v>
      </c>
      <c r="R8650" t="str" cm="1">
        <f t="array" ref="R8650">_xlfn.IFS(
G8650&lt;=2,"New Customers (0-2Y)",
G8650&lt;=5,"Growing Customers (3-5Y)",
G8650&lt;=8,"Established Customers (6-8Y)",
G8650&lt;=10,"Loyal Customers (9-10Y)"
)</f>
        <v>New Customers (0-2Y)</v>
      </c>
    </row>
    <row r="8651" spans="1:18" x14ac:dyDescent="0.35">
      <c r="A8651">
        <v>15632736</v>
      </c>
      <c r="B8651" t="s">
        <v>556</v>
      </c>
      <c r="C8651" t="s">
        <v>42</v>
      </c>
      <c r="D8651" t="s">
        <v>18</v>
      </c>
      <c r="E8651">
        <v>30</v>
      </c>
      <c r="F8651" t="s">
        <v>19</v>
      </c>
      <c r="G8651">
        <v>3</v>
      </c>
      <c r="H8651" s="4">
        <v>104911.35</v>
      </c>
      <c r="I8651" t="s">
        <v>33</v>
      </c>
      <c r="J8651">
        <v>2</v>
      </c>
      <c r="K8651">
        <v>850</v>
      </c>
      <c r="L8651" t="s">
        <v>37</v>
      </c>
      <c r="M8651" t="s">
        <v>21</v>
      </c>
      <c r="N8651" t="s">
        <v>22</v>
      </c>
      <c r="O8651" s="4">
        <v>42933.26</v>
      </c>
      <c r="P8651" t="s">
        <v>28</v>
      </c>
      <c r="Q8651" t="str" cm="1">
        <f t="array" ref="Q8651">_xlfn.IFS(
O8651&lt;50000,"Low Salary (&lt;$50K)",
O8651&lt;90000,"Lower Middle ($50K-$90K)",
O8651&lt;130000,"Middle ($90K-$130K)",
O8651&lt;170000,"Upper Middle ($130K-$170K)",
O8651&gt;=170000,"High Salary (&gt;$170K)"
)</f>
        <v>Low Salary (&lt;$50K)</v>
      </c>
      <c r="R8651" t="str" cm="1">
        <f t="array" ref="R8651">_xlfn.IFS(
G8651&lt;=2,"New Customers (0-2Y)",
G8651&lt;=5,"Growing Customers (3-5Y)",
G8651&lt;=8,"Established Customers (6-8Y)",
G8651&lt;=10,"Loyal Customers (9-10Y)"
)</f>
        <v>Growing Customers (3-5Y)</v>
      </c>
    </row>
    <row r="8652" spans="1:18" x14ac:dyDescent="0.35">
      <c r="A8652">
        <v>15731865</v>
      </c>
      <c r="B8652" t="s">
        <v>1371</v>
      </c>
      <c r="C8652" t="s">
        <v>17</v>
      </c>
      <c r="D8652" t="s">
        <v>39</v>
      </c>
      <c r="E8652">
        <v>27</v>
      </c>
      <c r="F8652" t="s">
        <v>43</v>
      </c>
      <c r="G8652">
        <v>1</v>
      </c>
      <c r="H8652" s="4">
        <v>0</v>
      </c>
      <c r="I8652" t="s">
        <v>24</v>
      </c>
      <c r="J8652">
        <v>2</v>
      </c>
      <c r="K8652">
        <v>637</v>
      </c>
      <c r="L8652" t="s">
        <v>20</v>
      </c>
      <c r="M8652" t="s">
        <v>21</v>
      </c>
      <c r="N8652" t="s">
        <v>32</v>
      </c>
      <c r="O8652" s="4">
        <v>91291.199999999997</v>
      </c>
      <c r="P8652" t="s">
        <v>28</v>
      </c>
      <c r="Q8652" t="str" cm="1">
        <f t="array" ref="Q8652">_xlfn.IFS(
O8652&lt;50000,"Low Salary (&lt;$50K)",
O8652&lt;90000,"Lower Middle ($50K-$90K)",
O8652&lt;130000,"Middle ($90K-$130K)",
O8652&lt;170000,"Upper Middle ($130K-$170K)",
O8652&gt;=170000,"High Salary (&gt;$170K)"
)</f>
        <v>Middle ($90K-$130K)</v>
      </c>
      <c r="R8652" t="str" cm="1">
        <f t="array" ref="R8652">_xlfn.IFS(
G8652&lt;=2,"New Customers (0-2Y)",
G8652&lt;=5,"Growing Customers (3-5Y)",
G8652&lt;=8,"Established Customers (6-8Y)",
G8652&lt;=10,"Loyal Customers (9-10Y)"
)</f>
        <v>New Customers (0-2Y)</v>
      </c>
    </row>
    <row r="8653" spans="1:18" x14ac:dyDescent="0.35">
      <c r="A8653">
        <v>15760450</v>
      </c>
      <c r="B8653" t="s">
        <v>1337</v>
      </c>
      <c r="C8653" t="s">
        <v>17</v>
      </c>
      <c r="D8653" t="s">
        <v>39</v>
      </c>
      <c r="E8653">
        <v>43</v>
      </c>
      <c r="F8653" t="s">
        <v>19</v>
      </c>
      <c r="G8653">
        <v>1</v>
      </c>
      <c r="H8653" s="4">
        <v>0</v>
      </c>
      <c r="I8653" t="s">
        <v>24</v>
      </c>
      <c r="J8653">
        <v>2</v>
      </c>
      <c r="K8653">
        <v>512</v>
      </c>
      <c r="L8653" t="s">
        <v>31</v>
      </c>
      <c r="M8653" t="s">
        <v>21</v>
      </c>
      <c r="N8653" t="s">
        <v>22</v>
      </c>
      <c r="O8653" s="4">
        <v>52471.360000000001</v>
      </c>
      <c r="P8653" t="s">
        <v>28</v>
      </c>
      <c r="Q8653" t="str" cm="1">
        <f t="array" ref="Q8653">_xlfn.IFS(
O8653&lt;50000,"Low Salary (&lt;$50K)",
O8653&lt;90000,"Lower Middle ($50K-$90K)",
O8653&lt;130000,"Middle ($90K-$130K)",
O8653&lt;170000,"Upper Middle ($130K-$170K)",
O8653&gt;=170000,"High Salary (&gt;$170K)"
)</f>
        <v>Lower Middle ($50K-$90K)</v>
      </c>
      <c r="R8653" t="str" cm="1">
        <f t="array" ref="R8653">_xlfn.IFS(
G8653&lt;=2,"New Customers (0-2Y)",
G8653&lt;=5,"Growing Customers (3-5Y)",
G8653&lt;=8,"Established Customers (6-8Y)",
G8653&lt;=10,"Loyal Customers (9-10Y)"
)</f>
        <v>New Customers (0-2Y)</v>
      </c>
    </row>
    <row r="8654" spans="1:18" x14ac:dyDescent="0.35">
      <c r="A8654">
        <v>15787204</v>
      </c>
      <c r="B8654" t="s">
        <v>2171</v>
      </c>
      <c r="C8654" t="s">
        <v>26</v>
      </c>
      <c r="D8654" t="s">
        <v>18</v>
      </c>
      <c r="E8654">
        <v>43</v>
      </c>
      <c r="F8654" t="s">
        <v>19</v>
      </c>
      <c r="G8654">
        <v>1</v>
      </c>
      <c r="H8654" s="4">
        <v>110646.54</v>
      </c>
      <c r="I8654" t="s">
        <v>33</v>
      </c>
      <c r="J8654">
        <v>1</v>
      </c>
      <c r="K8654">
        <v>774</v>
      </c>
      <c r="L8654" t="s">
        <v>35</v>
      </c>
      <c r="M8654" t="s">
        <v>27</v>
      </c>
      <c r="N8654" t="s">
        <v>32</v>
      </c>
      <c r="O8654" s="4">
        <v>108804.28</v>
      </c>
      <c r="P8654" t="s">
        <v>28</v>
      </c>
      <c r="Q8654" t="str" cm="1">
        <f t="array" ref="Q8654">_xlfn.IFS(
O8654&lt;50000,"Low Salary (&lt;$50K)",
O8654&lt;90000,"Lower Middle ($50K-$90K)",
O8654&lt;130000,"Middle ($90K-$130K)",
O8654&lt;170000,"Upper Middle ($130K-$170K)",
O8654&gt;=170000,"High Salary (&gt;$170K)"
)</f>
        <v>Middle ($90K-$130K)</v>
      </c>
      <c r="R8654" t="str" cm="1">
        <f t="array" ref="R8654">_xlfn.IFS(
G8654&lt;=2,"New Customers (0-2Y)",
G8654&lt;=5,"Growing Customers (3-5Y)",
G8654&lt;=8,"Established Customers (6-8Y)",
G8654&lt;=10,"Loyal Customers (9-10Y)"
)</f>
        <v>New Customers (0-2Y)</v>
      </c>
    </row>
    <row r="8655" spans="1:18" x14ac:dyDescent="0.35">
      <c r="A8655">
        <v>15650454</v>
      </c>
      <c r="B8655" t="s">
        <v>2769</v>
      </c>
      <c r="C8655" t="s">
        <v>17</v>
      </c>
      <c r="D8655" t="s">
        <v>39</v>
      </c>
      <c r="E8655">
        <v>57</v>
      </c>
      <c r="F8655" t="s">
        <v>19</v>
      </c>
      <c r="G8655">
        <v>5</v>
      </c>
      <c r="H8655" s="4">
        <v>0</v>
      </c>
      <c r="I8655" t="s">
        <v>24</v>
      </c>
      <c r="J8655">
        <v>2</v>
      </c>
      <c r="K8655">
        <v>641</v>
      </c>
      <c r="L8655" t="s">
        <v>20</v>
      </c>
      <c r="M8655" t="s">
        <v>21</v>
      </c>
      <c r="N8655" t="s">
        <v>22</v>
      </c>
      <c r="O8655" s="4">
        <v>122449.18</v>
      </c>
      <c r="P8655" t="s">
        <v>28</v>
      </c>
      <c r="Q8655" t="str" cm="1">
        <f t="array" ref="Q8655">_xlfn.IFS(
O8655&lt;50000,"Low Salary (&lt;$50K)",
O8655&lt;90000,"Lower Middle ($50K-$90K)",
O8655&lt;130000,"Middle ($90K-$130K)",
O8655&lt;170000,"Upper Middle ($130K-$170K)",
O8655&gt;=170000,"High Salary (&gt;$170K)"
)</f>
        <v>Middle ($90K-$130K)</v>
      </c>
      <c r="R8655" t="str" cm="1">
        <f t="array" ref="R8655">_xlfn.IFS(
G8655&lt;=2,"New Customers (0-2Y)",
G8655&lt;=5,"Growing Customers (3-5Y)",
G8655&lt;=8,"Established Customers (6-8Y)",
G8655&lt;=10,"Loyal Customers (9-10Y)"
)</f>
        <v>Growing Customers (3-5Y)</v>
      </c>
    </row>
    <row r="8656" spans="1:18" x14ac:dyDescent="0.35">
      <c r="A8656">
        <v>15573730</v>
      </c>
      <c r="B8656" t="s">
        <v>824</v>
      </c>
      <c r="C8656" t="s">
        <v>42</v>
      </c>
      <c r="D8656" t="s">
        <v>39</v>
      </c>
      <c r="E8656">
        <v>42</v>
      </c>
      <c r="F8656" t="s">
        <v>19</v>
      </c>
      <c r="G8656">
        <v>6</v>
      </c>
      <c r="H8656" s="4">
        <v>126704.49</v>
      </c>
      <c r="I8656" t="s">
        <v>33</v>
      </c>
      <c r="J8656">
        <v>2</v>
      </c>
      <c r="K8656">
        <v>586</v>
      </c>
      <c r="L8656" t="s">
        <v>31</v>
      </c>
      <c r="M8656" t="s">
        <v>21</v>
      </c>
      <c r="N8656" t="s">
        <v>32</v>
      </c>
      <c r="O8656" s="4">
        <v>41682.300000000003</v>
      </c>
      <c r="P8656" t="s">
        <v>28</v>
      </c>
      <c r="Q8656" t="str" cm="1">
        <f t="array" ref="Q8656">_xlfn.IFS(
O8656&lt;50000,"Low Salary (&lt;$50K)",
O8656&lt;90000,"Lower Middle ($50K-$90K)",
O8656&lt;130000,"Middle ($90K-$130K)",
O8656&lt;170000,"Upper Middle ($130K-$170K)",
O8656&gt;=170000,"High Salary (&gt;$170K)"
)</f>
        <v>Low Salary (&lt;$50K)</v>
      </c>
      <c r="R8656" t="str" cm="1">
        <f t="array" ref="R8656">_xlfn.IFS(
G8656&lt;=2,"New Customers (0-2Y)",
G8656&lt;=5,"Growing Customers (3-5Y)",
G8656&lt;=8,"Established Customers (6-8Y)",
G8656&lt;=10,"Loyal Customers (9-10Y)"
)</f>
        <v>Established Customers (6-8Y)</v>
      </c>
    </row>
    <row r="8657" spans="1:18" x14ac:dyDescent="0.35">
      <c r="A8657">
        <v>15705050</v>
      </c>
      <c r="B8657" t="s">
        <v>2214</v>
      </c>
      <c r="C8657" t="s">
        <v>17</v>
      </c>
      <c r="D8657" t="s">
        <v>39</v>
      </c>
      <c r="E8657">
        <v>30</v>
      </c>
      <c r="F8657" t="s">
        <v>19</v>
      </c>
      <c r="G8657">
        <v>9</v>
      </c>
      <c r="H8657" s="4">
        <v>0</v>
      </c>
      <c r="I8657" t="s">
        <v>24</v>
      </c>
      <c r="J8657">
        <v>2</v>
      </c>
      <c r="K8657">
        <v>611</v>
      </c>
      <c r="L8657" t="s">
        <v>20</v>
      </c>
      <c r="M8657" t="s">
        <v>21</v>
      </c>
      <c r="N8657" t="s">
        <v>22</v>
      </c>
      <c r="O8657" s="4">
        <v>148887.69</v>
      </c>
      <c r="P8657" t="s">
        <v>28</v>
      </c>
      <c r="Q8657" t="str" cm="1">
        <f t="array" ref="Q8657">_xlfn.IFS(
O8657&lt;50000,"Low Salary (&lt;$50K)",
O8657&lt;90000,"Lower Middle ($50K-$90K)",
O8657&lt;130000,"Middle ($90K-$130K)",
O8657&lt;170000,"Upper Middle ($130K-$170K)",
O8657&gt;=170000,"High Salary (&gt;$170K)"
)</f>
        <v>Upper Middle ($130K-$170K)</v>
      </c>
      <c r="R8657" t="str" cm="1">
        <f t="array" ref="R8657">_xlfn.IFS(
G8657&lt;=2,"New Customers (0-2Y)",
G8657&lt;=5,"Growing Customers (3-5Y)",
G8657&lt;=8,"Established Customers (6-8Y)",
G8657&lt;=10,"Loyal Customers (9-10Y)"
)</f>
        <v>Loyal Customers (9-10Y)</v>
      </c>
    </row>
    <row r="8658" spans="1:18" x14ac:dyDescent="0.35">
      <c r="A8658">
        <v>15791342</v>
      </c>
      <c r="B8658" t="s">
        <v>256</v>
      </c>
      <c r="C8658" t="s">
        <v>26</v>
      </c>
      <c r="D8658" t="s">
        <v>39</v>
      </c>
      <c r="E8658">
        <v>31</v>
      </c>
      <c r="F8658" t="s">
        <v>19</v>
      </c>
      <c r="G8658">
        <v>1</v>
      </c>
      <c r="H8658" s="4">
        <v>84560.04</v>
      </c>
      <c r="I8658" t="s">
        <v>29</v>
      </c>
      <c r="J8658">
        <v>1</v>
      </c>
      <c r="K8658">
        <v>660</v>
      </c>
      <c r="L8658" t="s">
        <v>35</v>
      </c>
      <c r="M8658" t="s">
        <v>21</v>
      </c>
      <c r="N8658" t="s">
        <v>22</v>
      </c>
      <c r="O8658" s="4">
        <v>137784.25</v>
      </c>
      <c r="P8658" t="s">
        <v>28</v>
      </c>
      <c r="Q8658" t="str" cm="1">
        <f t="array" ref="Q8658">_xlfn.IFS(
O8658&lt;50000,"Low Salary (&lt;$50K)",
O8658&lt;90000,"Lower Middle ($50K-$90K)",
O8658&lt;130000,"Middle ($90K-$130K)",
O8658&lt;170000,"Upper Middle ($130K-$170K)",
O8658&gt;=170000,"High Salary (&gt;$170K)"
)</f>
        <v>Upper Middle ($130K-$170K)</v>
      </c>
      <c r="R8658" t="str" cm="1">
        <f t="array" ref="R8658">_xlfn.IFS(
G8658&lt;=2,"New Customers (0-2Y)",
G8658&lt;=5,"Growing Customers (3-5Y)",
G8658&lt;=8,"Established Customers (6-8Y)",
G8658&lt;=10,"Loyal Customers (9-10Y)"
)</f>
        <v>New Customers (0-2Y)</v>
      </c>
    </row>
    <row r="8659" spans="1:18" x14ac:dyDescent="0.35">
      <c r="A8659">
        <v>15684316</v>
      </c>
      <c r="B8659" t="s">
        <v>1463</v>
      </c>
      <c r="C8659" t="s">
        <v>17</v>
      </c>
      <c r="D8659" t="s">
        <v>39</v>
      </c>
      <c r="E8659">
        <v>43</v>
      </c>
      <c r="F8659" t="s">
        <v>19</v>
      </c>
      <c r="G8659">
        <v>9</v>
      </c>
      <c r="H8659" s="4">
        <v>0</v>
      </c>
      <c r="I8659" t="s">
        <v>24</v>
      </c>
      <c r="J8659">
        <v>2</v>
      </c>
      <c r="K8659">
        <v>532</v>
      </c>
      <c r="L8659" t="s">
        <v>31</v>
      </c>
      <c r="M8659" t="s">
        <v>27</v>
      </c>
      <c r="N8659" t="s">
        <v>32</v>
      </c>
      <c r="O8659" s="4">
        <v>190573.91</v>
      </c>
      <c r="P8659" t="s">
        <v>23</v>
      </c>
      <c r="Q8659" t="str" cm="1">
        <f t="array" ref="Q8659">_xlfn.IFS(
O8659&lt;50000,"Low Salary (&lt;$50K)",
O8659&lt;90000,"Lower Middle ($50K-$90K)",
O8659&lt;130000,"Middle ($90K-$130K)",
O8659&lt;170000,"Upper Middle ($130K-$170K)",
O8659&gt;=170000,"High Salary (&gt;$170K)"
)</f>
        <v>High Salary (&gt;$170K)</v>
      </c>
      <c r="R8659" t="str" cm="1">
        <f t="array" ref="R8659">_xlfn.IFS(
G8659&lt;=2,"New Customers (0-2Y)",
G8659&lt;=5,"Growing Customers (3-5Y)",
G8659&lt;=8,"Established Customers (6-8Y)",
G8659&lt;=10,"Loyal Customers (9-10Y)"
)</f>
        <v>Loyal Customers (9-10Y)</v>
      </c>
    </row>
    <row r="8660" spans="1:18" x14ac:dyDescent="0.35">
      <c r="A8660">
        <v>15700540</v>
      </c>
      <c r="B8660" t="s">
        <v>1322</v>
      </c>
      <c r="C8660" t="s">
        <v>42</v>
      </c>
      <c r="D8660" t="s">
        <v>18</v>
      </c>
      <c r="E8660">
        <v>38</v>
      </c>
      <c r="F8660" t="s">
        <v>19</v>
      </c>
      <c r="G8660">
        <v>2</v>
      </c>
      <c r="H8660" s="4">
        <v>129893.56</v>
      </c>
      <c r="I8660" t="s">
        <v>33</v>
      </c>
      <c r="J8660">
        <v>1</v>
      </c>
      <c r="K8660">
        <v>557</v>
      </c>
      <c r="L8660" t="s">
        <v>31</v>
      </c>
      <c r="M8660" t="s">
        <v>27</v>
      </c>
      <c r="N8660" t="s">
        <v>32</v>
      </c>
      <c r="O8660" s="4">
        <v>102076.03</v>
      </c>
      <c r="P8660" t="s">
        <v>28</v>
      </c>
      <c r="Q8660" t="str" cm="1">
        <f t="array" ref="Q8660">_xlfn.IFS(
O8660&lt;50000,"Low Salary (&lt;$50K)",
O8660&lt;90000,"Lower Middle ($50K-$90K)",
O8660&lt;130000,"Middle ($90K-$130K)",
O8660&lt;170000,"Upper Middle ($130K-$170K)",
O8660&gt;=170000,"High Salary (&gt;$170K)"
)</f>
        <v>Middle ($90K-$130K)</v>
      </c>
      <c r="R8660" t="str" cm="1">
        <f t="array" ref="R8660">_xlfn.IFS(
G8660&lt;=2,"New Customers (0-2Y)",
G8660&lt;=5,"Growing Customers (3-5Y)",
G8660&lt;=8,"Established Customers (6-8Y)",
G8660&lt;=10,"Loyal Customers (9-10Y)"
)</f>
        <v>New Customers (0-2Y)</v>
      </c>
    </row>
    <row r="8661" spans="1:18" x14ac:dyDescent="0.35">
      <c r="A8661">
        <v>15770631</v>
      </c>
      <c r="B8661" t="s">
        <v>358</v>
      </c>
      <c r="C8661" t="s">
        <v>26</v>
      </c>
      <c r="D8661" t="s">
        <v>39</v>
      </c>
      <c r="E8661">
        <v>25</v>
      </c>
      <c r="F8661" t="s">
        <v>43</v>
      </c>
      <c r="G8661">
        <v>5</v>
      </c>
      <c r="H8661" s="4">
        <v>167385.81</v>
      </c>
      <c r="I8661" t="s">
        <v>33</v>
      </c>
      <c r="J8661">
        <v>1</v>
      </c>
      <c r="K8661">
        <v>730</v>
      </c>
      <c r="L8661" t="s">
        <v>35</v>
      </c>
      <c r="M8661" t="s">
        <v>21</v>
      </c>
      <c r="N8661" t="s">
        <v>22</v>
      </c>
      <c r="O8661" s="4">
        <v>56307.51</v>
      </c>
      <c r="P8661" t="s">
        <v>28</v>
      </c>
      <c r="Q8661" t="str" cm="1">
        <f t="array" ref="Q8661">_xlfn.IFS(
O8661&lt;50000,"Low Salary (&lt;$50K)",
O8661&lt;90000,"Lower Middle ($50K-$90K)",
O8661&lt;130000,"Middle ($90K-$130K)",
O8661&lt;170000,"Upper Middle ($130K-$170K)",
O8661&gt;=170000,"High Salary (&gt;$170K)"
)</f>
        <v>Lower Middle ($50K-$90K)</v>
      </c>
      <c r="R8661" t="str" cm="1">
        <f t="array" ref="R8661">_xlfn.IFS(
G8661&lt;=2,"New Customers (0-2Y)",
G8661&lt;=5,"Growing Customers (3-5Y)",
G8661&lt;=8,"Established Customers (6-8Y)",
G8661&lt;=10,"Loyal Customers (9-10Y)"
)</f>
        <v>Growing Customers (3-5Y)</v>
      </c>
    </row>
    <row r="8662" spans="1:18" x14ac:dyDescent="0.35">
      <c r="A8662">
        <v>15790594</v>
      </c>
      <c r="B8662" t="s">
        <v>706</v>
      </c>
      <c r="C8662" t="s">
        <v>17</v>
      </c>
      <c r="D8662" t="s">
        <v>18</v>
      </c>
      <c r="E8662">
        <v>27</v>
      </c>
      <c r="F8662" t="s">
        <v>43</v>
      </c>
      <c r="G8662">
        <v>6</v>
      </c>
      <c r="H8662" s="4">
        <v>0</v>
      </c>
      <c r="I8662" t="s">
        <v>24</v>
      </c>
      <c r="J8662">
        <v>2</v>
      </c>
      <c r="K8662">
        <v>535</v>
      </c>
      <c r="L8662" t="s">
        <v>31</v>
      </c>
      <c r="M8662" t="s">
        <v>27</v>
      </c>
      <c r="N8662" t="s">
        <v>22</v>
      </c>
      <c r="O8662" s="4">
        <v>49775.58</v>
      </c>
      <c r="P8662" t="s">
        <v>28</v>
      </c>
      <c r="Q8662" t="str" cm="1">
        <f t="array" ref="Q8662">_xlfn.IFS(
O8662&lt;50000,"Low Salary (&lt;$50K)",
O8662&lt;90000,"Lower Middle ($50K-$90K)",
O8662&lt;130000,"Middle ($90K-$130K)",
O8662&lt;170000,"Upper Middle ($130K-$170K)",
O8662&gt;=170000,"High Salary (&gt;$170K)"
)</f>
        <v>Low Salary (&lt;$50K)</v>
      </c>
      <c r="R8662" t="str" cm="1">
        <f t="array" ref="R8662">_xlfn.IFS(
G8662&lt;=2,"New Customers (0-2Y)",
G8662&lt;=5,"Growing Customers (3-5Y)",
G8662&lt;=8,"Established Customers (6-8Y)",
G8662&lt;=10,"Loyal Customers (9-10Y)"
)</f>
        <v>Established Customers (6-8Y)</v>
      </c>
    </row>
    <row r="8663" spans="1:18" x14ac:dyDescent="0.35">
      <c r="A8663">
        <v>15604020</v>
      </c>
      <c r="B8663" t="s">
        <v>2770</v>
      </c>
      <c r="C8663" t="s">
        <v>42</v>
      </c>
      <c r="D8663" t="s">
        <v>18</v>
      </c>
      <c r="E8663">
        <v>36</v>
      </c>
      <c r="F8663" t="s">
        <v>19</v>
      </c>
      <c r="G8663">
        <v>4</v>
      </c>
      <c r="H8663" s="4">
        <v>105858.71</v>
      </c>
      <c r="I8663" t="s">
        <v>33</v>
      </c>
      <c r="J8663">
        <v>1</v>
      </c>
      <c r="K8663">
        <v>773</v>
      </c>
      <c r="L8663" t="s">
        <v>35</v>
      </c>
      <c r="M8663" t="s">
        <v>27</v>
      </c>
      <c r="N8663" t="s">
        <v>22</v>
      </c>
      <c r="O8663" s="4">
        <v>4395.45</v>
      </c>
      <c r="P8663" t="s">
        <v>28</v>
      </c>
      <c r="Q8663" t="str" cm="1">
        <f t="array" ref="Q8663">_xlfn.IFS(
O8663&lt;50000,"Low Salary (&lt;$50K)",
O8663&lt;90000,"Lower Middle ($50K-$90K)",
O8663&lt;130000,"Middle ($90K-$130K)",
O8663&lt;170000,"Upper Middle ($130K-$170K)",
O8663&gt;=170000,"High Salary (&gt;$170K)"
)</f>
        <v>Low Salary (&lt;$50K)</v>
      </c>
      <c r="R8663" t="str" cm="1">
        <f t="array" ref="R8663">_xlfn.IFS(
G8663&lt;=2,"New Customers (0-2Y)",
G8663&lt;=5,"Growing Customers (3-5Y)",
G8663&lt;=8,"Established Customers (6-8Y)",
G8663&lt;=10,"Loyal Customers (9-10Y)"
)</f>
        <v>Growing Customers (3-5Y)</v>
      </c>
    </row>
    <row r="8664" spans="1:18" x14ac:dyDescent="0.35">
      <c r="A8664">
        <v>15637599</v>
      </c>
      <c r="B8664" t="s">
        <v>884</v>
      </c>
      <c r="C8664" t="s">
        <v>42</v>
      </c>
      <c r="D8664" t="s">
        <v>18</v>
      </c>
      <c r="E8664">
        <v>44</v>
      </c>
      <c r="F8664" t="s">
        <v>19</v>
      </c>
      <c r="G8664">
        <v>4</v>
      </c>
      <c r="H8664" s="4">
        <v>123070.89</v>
      </c>
      <c r="I8664" t="s">
        <v>33</v>
      </c>
      <c r="J8664">
        <v>1</v>
      </c>
      <c r="K8664">
        <v>510</v>
      </c>
      <c r="L8664" t="s">
        <v>31</v>
      </c>
      <c r="M8664" t="s">
        <v>21</v>
      </c>
      <c r="N8664" t="s">
        <v>32</v>
      </c>
      <c r="O8664" s="4">
        <v>28461.29</v>
      </c>
      <c r="P8664" t="s">
        <v>23</v>
      </c>
      <c r="Q8664" t="str" cm="1">
        <f t="array" ref="Q8664">_xlfn.IFS(
O8664&lt;50000,"Low Salary (&lt;$50K)",
O8664&lt;90000,"Lower Middle ($50K-$90K)",
O8664&lt;130000,"Middle ($90K-$130K)",
O8664&lt;170000,"Upper Middle ($130K-$170K)",
O8664&gt;=170000,"High Salary (&gt;$170K)"
)</f>
        <v>Low Salary (&lt;$50K)</v>
      </c>
      <c r="R8664" t="str" cm="1">
        <f t="array" ref="R8664">_xlfn.IFS(
G8664&lt;=2,"New Customers (0-2Y)",
G8664&lt;=5,"Growing Customers (3-5Y)",
G8664&lt;=8,"Established Customers (6-8Y)",
G8664&lt;=10,"Loyal Customers (9-10Y)"
)</f>
        <v>Growing Customers (3-5Y)</v>
      </c>
    </row>
    <row r="8665" spans="1:18" x14ac:dyDescent="0.35">
      <c r="A8665">
        <v>15736578</v>
      </c>
      <c r="B8665" t="s">
        <v>797</v>
      </c>
      <c r="C8665" t="s">
        <v>17</v>
      </c>
      <c r="D8665" t="s">
        <v>39</v>
      </c>
      <c r="E8665">
        <v>39</v>
      </c>
      <c r="F8665" t="s">
        <v>19</v>
      </c>
      <c r="G8665">
        <v>1</v>
      </c>
      <c r="H8665" s="4">
        <v>0</v>
      </c>
      <c r="I8665" t="s">
        <v>24</v>
      </c>
      <c r="J8665">
        <v>1</v>
      </c>
      <c r="K8665">
        <v>539</v>
      </c>
      <c r="L8665" t="s">
        <v>31</v>
      </c>
      <c r="M8665" t="s">
        <v>21</v>
      </c>
      <c r="N8665" t="s">
        <v>22</v>
      </c>
      <c r="O8665" s="4">
        <v>28184.7</v>
      </c>
      <c r="P8665" t="s">
        <v>28</v>
      </c>
      <c r="Q8665" t="str" cm="1">
        <f t="array" ref="Q8665">_xlfn.IFS(
O8665&lt;50000,"Low Salary (&lt;$50K)",
O8665&lt;90000,"Lower Middle ($50K-$90K)",
O8665&lt;130000,"Middle ($90K-$130K)",
O8665&lt;170000,"Upper Middle ($130K-$170K)",
O8665&gt;=170000,"High Salary (&gt;$170K)"
)</f>
        <v>Low Salary (&lt;$50K)</v>
      </c>
      <c r="R8665" t="str" cm="1">
        <f t="array" ref="R8665">_xlfn.IFS(
G8665&lt;=2,"New Customers (0-2Y)",
G8665&lt;=5,"Growing Customers (3-5Y)",
G8665&lt;=8,"Established Customers (6-8Y)",
G8665&lt;=10,"Loyal Customers (9-10Y)"
)</f>
        <v>New Customers (0-2Y)</v>
      </c>
    </row>
    <row r="8666" spans="1:18" x14ac:dyDescent="0.35">
      <c r="A8666">
        <v>15666332</v>
      </c>
      <c r="B8666" t="s">
        <v>549</v>
      </c>
      <c r="C8666" t="s">
        <v>26</v>
      </c>
      <c r="D8666" t="s">
        <v>18</v>
      </c>
      <c r="E8666">
        <v>48</v>
      </c>
      <c r="F8666" t="s">
        <v>19</v>
      </c>
      <c r="G8666">
        <v>2</v>
      </c>
      <c r="H8666" s="4">
        <v>0</v>
      </c>
      <c r="I8666" t="s">
        <v>24</v>
      </c>
      <c r="J8666">
        <v>2</v>
      </c>
      <c r="K8666">
        <v>690</v>
      </c>
      <c r="L8666" t="s">
        <v>35</v>
      </c>
      <c r="M8666" t="s">
        <v>21</v>
      </c>
      <c r="N8666" t="s">
        <v>22</v>
      </c>
      <c r="O8666" s="4">
        <v>3149.1</v>
      </c>
      <c r="P8666" t="s">
        <v>28</v>
      </c>
      <c r="Q8666" t="str" cm="1">
        <f t="array" ref="Q8666">_xlfn.IFS(
O8666&lt;50000,"Low Salary (&lt;$50K)",
O8666&lt;90000,"Lower Middle ($50K-$90K)",
O8666&lt;130000,"Middle ($90K-$130K)",
O8666&lt;170000,"Upper Middle ($130K-$170K)",
O8666&gt;=170000,"High Salary (&gt;$170K)"
)</f>
        <v>Low Salary (&lt;$50K)</v>
      </c>
      <c r="R8666" t="str" cm="1">
        <f t="array" ref="R8666">_xlfn.IFS(
G8666&lt;=2,"New Customers (0-2Y)",
G8666&lt;=5,"Growing Customers (3-5Y)",
G8666&lt;=8,"Established Customers (6-8Y)",
G8666&lt;=10,"Loyal Customers (9-10Y)"
)</f>
        <v>New Customers (0-2Y)</v>
      </c>
    </row>
    <row r="8667" spans="1:18" x14ac:dyDescent="0.35">
      <c r="A8667">
        <v>15727291</v>
      </c>
      <c r="B8667" t="s">
        <v>506</v>
      </c>
      <c r="C8667" t="s">
        <v>17</v>
      </c>
      <c r="D8667" t="s">
        <v>18</v>
      </c>
      <c r="E8667">
        <v>40</v>
      </c>
      <c r="F8667" t="s">
        <v>19</v>
      </c>
      <c r="G8667">
        <v>1</v>
      </c>
      <c r="H8667" s="4">
        <v>0</v>
      </c>
      <c r="I8667" t="s">
        <v>24</v>
      </c>
      <c r="J8667">
        <v>2</v>
      </c>
      <c r="K8667">
        <v>821</v>
      </c>
      <c r="L8667" t="s">
        <v>37</v>
      </c>
      <c r="M8667" t="s">
        <v>21</v>
      </c>
      <c r="N8667" t="s">
        <v>32</v>
      </c>
      <c r="O8667" s="4">
        <v>194273.12</v>
      </c>
      <c r="P8667" t="s">
        <v>28</v>
      </c>
      <c r="Q8667" t="str" cm="1">
        <f t="array" ref="Q8667">_xlfn.IFS(
O8667&lt;50000,"Low Salary (&lt;$50K)",
O8667&lt;90000,"Lower Middle ($50K-$90K)",
O8667&lt;130000,"Middle ($90K-$130K)",
O8667&lt;170000,"Upper Middle ($130K-$170K)",
O8667&gt;=170000,"High Salary (&gt;$170K)"
)</f>
        <v>High Salary (&gt;$170K)</v>
      </c>
      <c r="R8667" t="str" cm="1">
        <f t="array" ref="R8667">_xlfn.IFS(
G8667&lt;=2,"New Customers (0-2Y)",
G8667&lt;=5,"Growing Customers (3-5Y)",
G8667&lt;=8,"Established Customers (6-8Y)",
G8667&lt;=10,"Loyal Customers (9-10Y)"
)</f>
        <v>New Customers (0-2Y)</v>
      </c>
    </row>
    <row r="8668" spans="1:18" x14ac:dyDescent="0.35">
      <c r="A8668">
        <v>15785920</v>
      </c>
      <c r="B8668" t="s">
        <v>368</v>
      </c>
      <c r="C8668" t="s">
        <v>42</v>
      </c>
      <c r="D8668" t="s">
        <v>39</v>
      </c>
      <c r="E8668">
        <v>35</v>
      </c>
      <c r="F8668" t="s">
        <v>19</v>
      </c>
      <c r="G8668">
        <v>1</v>
      </c>
      <c r="H8668" s="4">
        <v>125141.24</v>
      </c>
      <c r="I8668" t="s">
        <v>33</v>
      </c>
      <c r="J8668">
        <v>2</v>
      </c>
      <c r="K8668">
        <v>687</v>
      </c>
      <c r="L8668" t="s">
        <v>35</v>
      </c>
      <c r="M8668" t="s">
        <v>21</v>
      </c>
      <c r="N8668" t="s">
        <v>22</v>
      </c>
      <c r="O8668" s="4">
        <v>148537.07</v>
      </c>
      <c r="P8668" t="s">
        <v>28</v>
      </c>
      <c r="Q8668" t="str" cm="1">
        <f t="array" ref="Q8668">_xlfn.IFS(
O8668&lt;50000,"Low Salary (&lt;$50K)",
O8668&lt;90000,"Lower Middle ($50K-$90K)",
O8668&lt;130000,"Middle ($90K-$130K)",
O8668&lt;170000,"Upper Middle ($130K-$170K)",
O8668&gt;=170000,"High Salary (&gt;$170K)"
)</f>
        <v>Upper Middle ($130K-$170K)</v>
      </c>
      <c r="R8668" t="str" cm="1">
        <f t="array" ref="R8668">_xlfn.IFS(
G8668&lt;=2,"New Customers (0-2Y)",
G8668&lt;=5,"Growing Customers (3-5Y)",
G8668&lt;=8,"Established Customers (6-8Y)",
G8668&lt;=10,"Loyal Customers (9-10Y)"
)</f>
        <v>New Customers (0-2Y)</v>
      </c>
    </row>
    <row r="8669" spans="1:18" x14ac:dyDescent="0.35">
      <c r="A8669">
        <v>15658987</v>
      </c>
      <c r="B8669" t="s">
        <v>2771</v>
      </c>
      <c r="C8669" t="s">
        <v>17</v>
      </c>
      <c r="D8669" t="s">
        <v>18</v>
      </c>
      <c r="E8669">
        <v>46</v>
      </c>
      <c r="F8669" t="s">
        <v>19</v>
      </c>
      <c r="G8669">
        <v>4</v>
      </c>
      <c r="H8669" s="4">
        <v>96173.17</v>
      </c>
      <c r="I8669" t="s">
        <v>29</v>
      </c>
      <c r="J8669">
        <v>2</v>
      </c>
      <c r="K8669">
        <v>557</v>
      </c>
      <c r="L8669" t="s">
        <v>31</v>
      </c>
      <c r="M8669" t="s">
        <v>21</v>
      </c>
      <c r="N8669" t="s">
        <v>22</v>
      </c>
      <c r="O8669" s="4">
        <v>116378.31</v>
      </c>
      <c r="P8669" t="s">
        <v>28</v>
      </c>
      <c r="Q8669" t="str" cm="1">
        <f t="array" ref="Q8669">_xlfn.IFS(
O8669&lt;50000,"Low Salary (&lt;$50K)",
O8669&lt;90000,"Lower Middle ($50K-$90K)",
O8669&lt;130000,"Middle ($90K-$130K)",
O8669&lt;170000,"Upper Middle ($130K-$170K)",
O8669&gt;=170000,"High Salary (&gt;$170K)"
)</f>
        <v>Middle ($90K-$130K)</v>
      </c>
      <c r="R8669" t="str" cm="1">
        <f t="array" ref="R8669">_xlfn.IFS(
G8669&lt;=2,"New Customers (0-2Y)",
G8669&lt;=5,"Growing Customers (3-5Y)",
G8669&lt;=8,"Established Customers (6-8Y)",
G8669&lt;=10,"Loyal Customers (9-10Y)"
)</f>
        <v>Growing Customers (3-5Y)</v>
      </c>
    </row>
    <row r="8670" spans="1:18" x14ac:dyDescent="0.35">
      <c r="A8670">
        <v>15687719</v>
      </c>
      <c r="B8670" t="s">
        <v>707</v>
      </c>
      <c r="C8670" t="s">
        <v>26</v>
      </c>
      <c r="D8670" t="s">
        <v>18</v>
      </c>
      <c r="E8670">
        <v>37</v>
      </c>
      <c r="F8670" t="s">
        <v>19</v>
      </c>
      <c r="G8670">
        <v>5</v>
      </c>
      <c r="H8670" s="4">
        <v>0</v>
      </c>
      <c r="I8670" t="s">
        <v>24</v>
      </c>
      <c r="J8670">
        <v>2</v>
      </c>
      <c r="K8670">
        <v>532</v>
      </c>
      <c r="L8670" t="s">
        <v>31</v>
      </c>
      <c r="M8670" t="s">
        <v>27</v>
      </c>
      <c r="N8670" t="s">
        <v>22</v>
      </c>
      <c r="O8670" s="4">
        <v>6761.84</v>
      </c>
      <c r="P8670" t="s">
        <v>28</v>
      </c>
      <c r="Q8670" t="str" cm="1">
        <f t="array" ref="Q8670">_xlfn.IFS(
O8670&lt;50000,"Low Salary (&lt;$50K)",
O8670&lt;90000,"Lower Middle ($50K-$90K)",
O8670&lt;130000,"Middle ($90K-$130K)",
O8670&lt;170000,"Upper Middle ($130K-$170K)",
O8670&gt;=170000,"High Salary (&gt;$170K)"
)</f>
        <v>Low Salary (&lt;$50K)</v>
      </c>
      <c r="R8670" t="str" cm="1">
        <f t="array" ref="R8670">_xlfn.IFS(
G8670&lt;=2,"New Customers (0-2Y)",
G8670&lt;=5,"Growing Customers (3-5Y)",
G8670&lt;=8,"Established Customers (6-8Y)",
G8670&lt;=10,"Loyal Customers (9-10Y)"
)</f>
        <v>Growing Customers (3-5Y)</v>
      </c>
    </row>
    <row r="8671" spans="1:18" x14ac:dyDescent="0.35">
      <c r="A8671">
        <v>15799641</v>
      </c>
      <c r="B8671" t="s">
        <v>1003</v>
      </c>
      <c r="C8671" t="s">
        <v>26</v>
      </c>
      <c r="D8671" t="s">
        <v>39</v>
      </c>
      <c r="E8671">
        <v>39</v>
      </c>
      <c r="F8671" t="s">
        <v>19</v>
      </c>
      <c r="G8671">
        <v>2</v>
      </c>
      <c r="H8671" s="4">
        <v>0</v>
      </c>
      <c r="I8671" t="s">
        <v>24</v>
      </c>
      <c r="J8671">
        <v>2</v>
      </c>
      <c r="K8671">
        <v>540</v>
      </c>
      <c r="L8671" t="s">
        <v>31</v>
      </c>
      <c r="M8671" t="s">
        <v>21</v>
      </c>
      <c r="N8671" t="s">
        <v>32</v>
      </c>
      <c r="O8671" s="4">
        <v>81995.92</v>
      </c>
      <c r="P8671" t="s">
        <v>28</v>
      </c>
      <c r="Q8671" t="str" cm="1">
        <f t="array" ref="Q8671">_xlfn.IFS(
O8671&lt;50000,"Low Salary (&lt;$50K)",
O8671&lt;90000,"Lower Middle ($50K-$90K)",
O8671&lt;130000,"Middle ($90K-$130K)",
O8671&lt;170000,"Upper Middle ($130K-$170K)",
O8671&gt;=170000,"High Salary (&gt;$170K)"
)</f>
        <v>Lower Middle ($50K-$90K)</v>
      </c>
      <c r="R8671" t="str" cm="1">
        <f t="array" ref="R8671">_xlfn.IFS(
G8671&lt;=2,"New Customers (0-2Y)",
G8671&lt;=5,"Growing Customers (3-5Y)",
G8671&lt;=8,"Established Customers (6-8Y)",
G8671&lt;=10,"Loyal Customers (9-10Y)"
)</f>
        <v>New Customers (0-2Y)</v>
      </c>
    </row>
    <row r="8672" spans="1:18" x14ac:dyDescent="0.35">
      <c r="A8672">
        <v>15758702</v>
      </c>
      <c r="B8672" t="s">
        <v>72</v>
      </c>
      <c r="C8672" t="s">
        <v>17</v>
      </c>
      <c r="D8672" t="s">
        <v>18</v>
      </c>
      <c r="E8672">
        <v>55</v>
      </c>
      <c r="F8672" t="s">
        <v>19</v>
      </c>
      <c r="G8672">
        <v>8</v>
      </c>
      <c r="H8672" s="4">
        <v>0</v>
      </c>
      <c r="I8672" t="s">
        <v>24</v>
      </c>
      <c r="J8672">
        <v>2</v>
      </c>
      <c r="K8672">
        <v>705</v>
      </c>
      <c r="L8672" t="s">
        <v>35</v>
      </c>
      <c r="M8672" t="s">
        <v>21</v>
      </c>
      <c r="N8672" t="s">
        <v>22</v>
      </c>
      <c r="O8672" s="4">
        <v>14392.68</v>
      </c>
      <c r="P8672" t="s">
        <v>28</v>
      </c>
      <c r="Q8672" t="str" cm="1">
        <f t="array" ref="Q8672">_xlfn.IFS(
O8672&lt;50000,"Low Salary (&lt;$50K)",
O8672&lt;90000,"Lower Middle ($50K-$90K)",
O8672&lt;130000,"Middle ($90K-$130K)",
O8672&lt;170000,"Upper Middle ($130K-$170K)",
O8672&gt;=170000,"High Salary (&gt;$170K)"
)</f>
        <v>Low Salary (&lt;$50K)</v>
      </c>
      <c r="R8672" t="str" cm="1">
        <f t="array" ref="R8672">_xlfn.IFS(
G8672&lt;=2,"New Customers (0-2Y)",
G8672&lt;=5,"Growing Customers (3-5Y)",
G8672&lt;=8,"Established Customers (6-8Y)",
G8672&lt;=10,"Loyal Customers (9-10Y)"
)</f>
        <v>Established Customers (6-8Y)</v>
      </c>
    </row>
    <row r="8673" spans="1:18" x14ac:dyDescent="0.35">
      <c r="A8673">
        <v>15689526</v>
      </c>
      <c r="B8673" t="s">
        <v>237</v>
      </c>
      <c r="C8673" t="s">
        <v>42</v>
      </c>
      <c r="D8673" t="s">
        <v>18</v>
      </c>
      <c r="E8673">
        <v>35</v>
      </c>
      <c r="F8673" t="s">
        <v>19</v>
      </c>
      <c r="G8673">
        <v>9</v>
      </c>
      <c r="H8673" s="4">
        <v>127543.11</v>
      </c>
      <c r="I8673" t="s">
        <v>33</v>
      </c>
      <c r="J8673">
        <v>2</v>
      </c>
      <c r="K8673">
        <v>542</v>
      </c>
      <c r="L8673" t="s">
        <v>31</v>
      </c>
      <c r="M8673" t="s">
        <v>21</v>
      </c>
      <c r="N8673" t="s">
        <v>32</v>
      </c>
      <c r="O8673" s="4">
        <v>468.94</v>
      </c>
      <c r="P8673" t="s">
        <v>23</v>
      </c>
      <c r="Q8673" t="str" cm="1">
        <f t="array" ref="Q8673">_xlfn.IFS(
O8673&lt;50000,"Low Salary (&lt;$50K)",
O8673&lt;90000,"Lower Middle ($50K-$90K)",
O8673&lt;130000,"Middle ($90K-$130K)",
O8673&lt;170000,"Upper Middle ($130K-$170K)",
O8673&gt;=170000,"High Salary (&gt;$170K)"
)</f>
        <v>Low Salary (&lt;$50K)</v>
      </c>
      <c r="R8673" t="str" cm="1">
        <f t="array" ref="R8673">_xlfn.IFS(
G8673&lt;=2,"New Customers (0-2Y)",
G8673&lt;=5,"Growing Customers (3-5Y)",
G8673&lt;=8,"Established Customers (6-8Y)",
G8673&lt;=10,"Loyal Customers (9-10Y)"
)</f>
        <v>Loyal Customers (9-10Y)</v>
      </c>
    </row>
    <row r="8674" spans="1:18" x14ac:dyDescent="0.35">
      <c r="A8674">
        <v>15586848</v>
      </c>
      <c r="B8674" t="s">
        <v>273</v>
      </c>
      <c r="C8674" t="s">
        <v>17</v>
      </c>
      <c r="D8674" t="s">
        <v>39</v>
      </c>
      <c r="E8674">
        <v>38</v>
      </c>
      <c r="F8674" t="s">
        <v>19</v>
      </c>
      <c r="G8674">
        <v>1</v>
      </c>
      <c r="H8674" s="4">
        <v>0</v>
      </c>
      <c r="I8674" t="s">
        <v>24</v>
      </c>
      <c r="J8674">
        <v>2</v>
      </c>
      <c r="K8674">
        <v>706</v>
      </c>
      <c r="L8674" t="s">
        <v>35</v>
      </c>
      <c r="M8674" t="s">
        <v>21</v>
      </c>
      <c r="N8674" t="s">
        <v>32</v>
      </c>
      <c r="O8674" s="4">
        <v>122379.54</v>
      </c>
      <c r="P8674" t="s">
        <v>28</v>
      </c>
      <c r="Q8674" t="str" cm="1">
        <f t="array" ref="Q8674">_xlfn.IFS(
O8674&lt;50000,"Low Salary (&lt;$50K)",
O8674&lt;90000,"Lower Middle ($50K-$90K)",
O8674&lt;130000,"Middle ($90K-$130K)",
O8674&lt;170000,"Upper Middle ($130K-$170K)",
O8674&gt;=170000,"High Salary (&gt;$170K)"
)</f>
        <v>Middle ($90K-$130K)</v>
      </c>
      <c r="R8674" t="str" cm="1">
        <f t="array" ref="R8674">_xlfn.IFS(
G8674&lt;=2,"New Customers (0-2Y)",
G8674&lt;=5,"Growing Customers (3-5Y)",
G8674&lt;=8,"Established Customers (6-8Y)",
G8674&lt;=10,"Loyal Customers (9-10Y)"
)</f>
        <v>New Customers (0-2Y)</v>
      </c>
    </row>
    <row r="8675" spans="1:18" x14ac:dyDescent="0.35">
      <c r="A8675">
        <v>15707637</v>
      </c>
      <c r="B8675" t="s">
        <v>1790</v>
      </c>
      <c r="C8675" t="s">
        <v>17</v>
      </c>
      <c r="D8675" t="s">
        <v>18</v>
      </c>
      <c r="E8675">
        <v>56</v>
      </c>
      <c r="F8675" t="s">
        <v>19</v>
      </c>
      <c r="G8675">
        <v>1</v>
      </c>
      <c r="H8675" s="4">
        <v>0</v>
      </c>
      <c r="I8675" t="s">
        <v>24</v>
      </c>
      <c r="J8675">
        <v>1</v>
      </c>
      <c r="K8675">
        <v>765</v>
      </c>
      <c r="L8675" t="s">
        <v>35</v>
      </c>
      <c r="M8675" t="s">
        <v>21</v>
      </c>
      <c r="N8675" t="s">
        <v>32</v>
      </c>
      <c r="O8675" s="4">
        <v>13228.93</v>
      </c>
      <c r="P8675" t="s">
        <v>23</v>
      </c>
      <c r="Q8675" t="str" cm="1">
        <f t="array" ref="Q8675">_xlfn.IFS(
O8675&lt;50000,"Low Salary (&lt;$50K)",
O8675&lt;90000,"Lower Middle ($50K-$90K)",
O8675&lt;130000,"Middle ($90K-$130K)",
O8675&lt;170000,"Upper Middle ($130K-$170K)",
O8675&gt;=170000,"High Salary (&gt;$170K)"
)</f>
        <v>Low Salary (&lt;$50K)</v>
      </c>
      <c r="R8675" t="str" cm="1">
        <f t="array" ref="R8675">_xlfn.IFS(
G8675&lt;=2,"New Customers (0-2Y)",
G8675&lt;=5,"Growing Customers (3-5Y)",
G8675&lt;=8,"Established Customers (6-8Y)",
G8675&lt;=10,"Loyal Customers (9-10Y)"
)</f>
        <v>New Customers (0-2Y)</v>
      </c>
    </row>
    <row r="8676" spans="1:18" x14ac:dyDescent="0.35">
      <c r="A8676">
        <v>15719426</v>
      </c>
      <c r="B8676" t="s">
        <v>127</v>
      </c>
      <c r="C8676" t="s">
        <v>17</v>
      </c>
      <c r="D8676" t="s">
        <v>39</v>
      </c>
      <c r="E8676">
        <v>67</v>
      </c>
      <c r="F8676" t="s">
        <v>2967</v>
      </c>
      <c r="G8676">
        <v>8</v>
      </c>
      <c r="H8676" s="4">
        <v>103101.56</v>
      </c>
      <c r="I8676" t="s">
        <v>33</v>
      </c>
      <c r="J8676">
        <v>2</v>
      </c>
      <c r="K8676">
        <v>529</v>
      </c>
      <c r="L8676" t="s">
        <v>31</v>
      </c>
      <c r="M8676" t="s">
        <v>21</v>
      </c>
      <c r="N8676" t="s">
        <v>22</v>
      </c>
      <c r="O8676" s="4">
        <v>154002.01999999999</v>
      </c>
      <c r="P8676" t="s">
        <v>23</v>
      </c>
      <c r="Q8676" t="str" cm="1">
        <f t="array" ref="Q8676">_xlfn.IFS(
O8676&lt;50000,"Low Salary (&lt;$50K)",
O8676&lt;90000,"Lower Middle ($50K-$90K)",
O8676&lt;130000,"Middle ($90K-$130K)",
O8676&lt;170000,"Upper Middle ($130K-$170K)",
O8676&gt;=170000,"High Salary (&gt;$170K)"
)</f>
        <v>Upper Middle ($130K-$170K)</v>
      </c>
      <c r="R8676" t="str" cm="1">
        <f t="array" ref="R8676">_xlfn.IFS(
G8676&lt;=2,"New Customers (0-2Y)",
G8676&lt;=5,"Growing Customers (3-5Y)",
G8676&lt;=8,"Established Customers (6-8Y)",
G8676&lt;=10,"Loyal Customers (9-10Y)"
)</f>
        <v>Established Customers (6-8Y)</v>
      </c>
    </row>
    <row r="8677" spans="1:18" x14ac:dyDescent="0.35">
      <c r="A8677">
        <v>15639265</v>
      </c>
      <c r="B8677" t="s">
        <v>2772</v>
      </c>
      <c r="C8677" t="s">
        <v>17</v>
      </c>
      <c r="D8677" t="s">
        <v>39</v>
      </c>
      <c r="E8677">
        <v>54</v>
      </c>
      <c r="F8677" t="s">
        <v>19</v>
      </c>
      <c r="G8677">
        <v>7</v>
      </c>
      <c r="H8677" s="4">
        <v>126113.28</v>
      </c>
      <c r="I8677" t="s">
        <v>33</v>
      </c>
      <c r="J8677">
        <v>1</v>
      </c>
      <c r="K8677">
        <v>714</v>
      </c>
      <c r="L8677" t="s">
        <v>35</v>
      </c>
      <c r="M8677" t="s">
        <v>21</v>
      </c>
      <c r="N8677" t="s">
        <v>32</v>
      </c>
      <c r="O8677" s="4">
        <v>112777.38</v>
      </c>
      <c r="P8677" t="s">
        <v>28</v>
      </c>
      <c r="Q8677" t="str" cm="1">
        <f t="array" ref="Q8677">_xlfn.IFS(
O8677&lt;50000,"Low Salary (&lt;$50K)",
O8677&lt;90000,"Lower Middle ($50K-$90K)",
O8677&lt;130000,"Middle ($90K-$130K)",
O8677&lt;170000,"Upper Middle ($130K-$170K)",
O8677&gt;=170000,"High Salary (&gt;$170K)"
)</f>
        <v>Middle ($90K-$130K)</v>
      </c>
      <c r="R8677" t="str" cm="1">
        <f t="array" ref="R8677">_xlfn.IFS(
G8677&lt;=2,"New Customers (0-2Y)",
G8677&lt;=5,"Growing Customers (3-5Y)",
G8677&lt;=8,"Established Customers (6-8Y)",
G8677&lt;=10,"Loyal Customers (9-10Y)"
)</f>
        <v>Established Customers (6-8Y)</v>
      </c>
    </row>
    <row r="8678" spans="1:18" x14ac:dyDescent="0.35">
      <c r="A8678">
        <v>15576124</v>
      </c>
      <c r="B8678" t="s">
        <v>2042</v>
      </c>
      <c r="C8678" t="s">
        <v>17</v>
      </c>
      <c r="D8678" t="s">
        <v>39</v>
      </c>
      <c r="E8678">
        <v>41</v>
      </c>
      <c r="F8678" t="s">
        <v>19</v>
      </c>
      <c r="G8678">
        <v>1</v>
      </c>
      <c r="H8678" s="4">
        <v>40488.76</v>
      </c>
      <c r="I8678" t="s">
        <v>29</v>
      </c>
      <c r="J8678">
        <v>1</v>
      </c>
      <c r="K8678">
        <v>582</v>
      </c>
      <c r="L8678" t="s">
        <v>31</v>
      </c>
      <c r="M8678" t="s">
        <v>21</v>
      </c>
      <c r="N8678" t="s">
        <v>32</v>
      </c>
      <c r="O8678" s="4">
        <v>128528.83</v>
      </c>
      <c r="P8678" t="s">
        <v>28</v>
      </c>
      <c r="Q8678" t="str" cm="1">
        <f t="array" ref="Q8678">_xlfn.IFS(
O8678&lt;50000,"Low Salary (&lt;$50K)",
O8678&lt;90000,"Lower Middle ($50K-$90K)",
O8678&lt;130000,"Middle ($90K-$130K)",
O8678&lt;170000,"Upper Middle ($130K-$170K)",
O8678&gt;=170000,"High Salary (&gt;$170K)"
)</f>
        <v>Middle ($90K-$130K)</v>
      </c>
      <c r="R8678" t="str" cm="1">
        <f t="array" ref="R8678">_xlfn.IFS(
G8678&lt;=2,"New Customers (0-2Y)",
G8678&lt;=5,"Growing Customers (3-5Y)",
G8678&lt;=8,"Established Customers (6-8Y)",
G8678&lt;=10,"Loyal Customers (9-10Y)"
)</f>
        <v>New Customers (0-2Y)</v>
      </c>
    </row>
    <row r="8679" spans="1:18" x14ac:dyDescent="0.35">
      <c r="A8679">
        <v>15757829</v>
      </c>
      <c r="B8679" t="s">
        <v>2773</v>
      </c>
      <c r="C8679" t="s">
        <v>42</v>
      </c>
      <c r="D8679" t="s">
        <v>18</v>
      </c>
      <c r="E8679">
        <v>40</v>
      </c>
      <c r="F8679" t="s">
        <v>19</v>
      </c>
      <c r="G8679">
        <v>10</v>
      </c>
      <c r="H8679" s="4">
        <v>137389.76999999999</v>
      </c>
      <c r="I8679" t="s">
        <v>33</v>
      </c>
      <c r="J8679">
        <v>2</v>
      </c>
      <c r="K8679">
        <v>609</v>
      </c>
      <c r="L8679" t="s">
        <v>20</v>
      </c>
      <c r="M8679" t="s">
        <v>21</v>
      </c>
      <c r="N8679" t="s">
        <v>32</v>
      </c>
      <c r="O8679" s="4">
        <v>170122.22</v>
      </c>
      <c r="P8679" t="s">
        <v>28</v>
      </c>
      <c r="Q8679" t="str" cm="1">
        <f t="array" ref="Q8679">_xlfn.IFS(
O8679&lt;50000,"Low Salary (&lt;$50K)",
O8679&lt;90000,"Lower Middle ($50K-$90K)",
O8679&lt;130000,"Middle ($90K-$130K)",
O8679&lt;170000,"Upper Middle ($130K-$170K)",
O8679&gt;=170000,"High Salary (&gt;$170K)"
)</f>
        <v>High Salary (&gt;$170K)</v>
      </c>
      <c r="R8679" t="str" cm="1">
        <f t="array" ref="R8679">_xlfn.IFS(
G8679&lt;=2,"New Customers (0-2Y)",
G8679&lt;=5,"Growing Customers (3-5Y)",
G8679&lt;=8,"Established Customers (6-8Y)",
G8679&lt;=10,"Loyal Customers (9-10Y)"
)</f>
        <v>Loyal Customers (9-10Y)</v>
      </c>
    </row>
    <row r="8680" spans="1:18" x14ac:dyDescent="0.35">
      <c r="A8680">
        <v>15633227</v>
      </c>
      <c r="B8680" t="s">
        <v>2215</v>
      </c>
      <c r="C8680" t="s">
        <v>17</v>
      </c>
      <c r="D8680" t="s">
        <v>18</v>
      </c>
      <c r="E8680">
        <v>28</v>
      </c>
      <c r="F8680" t="s">
        <v>43</v>
      </c>
      <c r="G8680">
        <v>9</v>
      </c>
      <c r="H8680" s="4">
        <v>85146.36</v>
      </c>
      <c r="I8680" t="s">
        <v>29</v>
      </c>
      <c r="J8680">
        <v>1</v>
      </c>
      <c r="K8680">
        <v>518</v>
      </c>
      <c r="L8680" t="s">
        <v>31</v>
      </c>
      <c r="M8680" t="s">
        <v>27</v>
      </c>
      <c r="N8680" t="s">
        <v>32</v>
      </c>
      <c r="O8680" s="4">
        <v>2803.89</v>
      </c>
      <c r="P8680" t="s">
        <v>28</v>
      </c>
      <c r="Q8680" t="str" cm="1">
        <f t="array" ref="Q8680">_xlfn.IFS(
O8680&lt;50000,"Low Salary (&lt;$50K)",
O8680&lt;90000,"Lower Middle ($50K-$90K)",
O8680&lt;130000,"Middle ($90K-$130K)",
O8680&lt;170000,"Upper Middle ($130K-$170K)",
O8680&gt;=170000,"High Salary (&gt;$170K)"
)</f>
        <v>Low Salary (&lt;$50K)</v>
      </c>
      <c r="R8680" t="str" cm="1">
        <f t="array" ref="R8680">_xlfn.IFS(
G8680&lt;=2,"New Customers (0-2Y)",
G8680&lt;=5,"Growing Customers (3-5Y)",
G8680&lt;=8,"Established Customers (6-8Y)",
G8680&lt;=10,"Loyal Customers (9-10Y)"
)</f>
        <v>Loyal Customers (9-10Y)</v>
      </c>
    </row>
    <row r="8681" spans="1:18" x14ac:dyDescent="0.35">
      <c r="A8681">
        <v>15753092</v>
      </c>
      <c r="B8681" t="s">
        <v>45</v>
      </c>
      <c r="C8681" t="s">
        <v>42</v>
      </c>
      <c r="D8681" t="s">
        <v>39</v>
      </c>
      <c r="E8681">
        <v>35</v>
      </c>
      <c r="F8681" t="s">
        <v>19</v>
      </c>
      <c r="G8681">
        <v>5</v>
      </c>
      <c r="H8681" s="4">
        <v>129828.58</v>
      </c>
      <c r="I8681" t="s">
        <v>33</v>
      </c>
      <c r="J8681">
        <v>1</v>
      </c>
      <c r="K8681">
        <v>791</v>
      </c>
      <c r="L8681" t="s">
        <v>37</v>
      </c>
      <c r="M8681" t="s">
        <v>21</v>
      </c>
      <c r="N8681" t="s">
        <v>22</v>
      </c>
      <c r="O8681" s="4">
        <v>181918.26</v>
      </c>
      <c r="P8681" t="s">
        <v>23</v>
      </c>
      <c r="Q8681" t="str" cm="1">
        <f t="array" ref="Q8681">_xlfn.IFS(
O8681&lt;50000,"Low Salary (&lt;$50K)",
O8681&lt;90000,"Lower Middle ($50K-$90K)",
O8681&lt;130000,"Middle ($90K-$130K)",
O8681&lt;170000,"Upper Middle ($130K-$170K)",
O8681&gt;=170000,"High Salary (&gt;$170K)"
)</f>
        <v>High Salary (&gt;$170K)</v>
      </c>
      <c r="R8681" t="str" cm="1">
        <f t="array" ref="R8681">_xlfn.IFS(
G8681&lt;=2,"New Customers (0-2Y)",
G8681&lt;=5,"Growing Customers (3-5Y)",
G8681&lt;=8,"Established Customers (6-8Y)",
G8681&lt;=10,"Loyal Customers (9-10Y)"
)</f>
        <v>Growing Customers (3-5Y)</v>
      </c>
    </row>
    <row r="8682" spans="1:18" x14ac:dyDescent="0.35">
      <c r="A8682">
        <v>15782939</v>
      </c>
      <c r="B8682" t="s">
        <v>1719</v>
      </c>
      <c r="C8682" t="s">
        <v>17</v>
      </c>
      <c r="D8682" t="s">
        <v>39</v>
      </c>
      <c r="E8682">
        <v>42</v>
      </c>
      <c r="F8682" t="s">
        <v>19</v>
      </c>
      <c r="G8682">
        <v>4</v>
      </c>
      <c r="H8682" s="4">
        <v>80214.36</v>
      </c>
      <c r="I8682" t="s">
        <v>29</v>
      </c>
      <c r="J8682">
        <v>1</v>
      </c>
      <c r="K8682">
        <v>747</v>
      </c>
      <c r="L8682" t="s">
        <v>35</v>
      </c>
      <c r="M8682" t="s">
        <v>21</v>
      </c>
      <c r="N8682" t="s">
        <v>32</v>
      </c>
      <c r="O8682" s="4">
        <v>115241.96</v>
      </c>
      <c r="P8682" t="s">
        <v>23</v>
      </c>
      <c r="Q8682" t="str" cm="1">
        <f t="array" ref="Q8682">_xlfn.IFS(
O8682&lt;50000,"Low Salary (&lt;$50K)",
O8682&lt;90000,"Lower Middle ($50K-$90K)",
O8682&lt;130000,"Middle ($90K-$130K)",
O8682&lt;170000,"Upper Middle ($130K-$170K)",
O8682&gt;=170000,"High Salary (&gt;$170K)"
)</f>
        <v>Middle ($90K-$130K)</v>
      </c>
      <c r="R8682" t="str" cm="1">
        <f t="array" ref="R8682">_xlfn.IFS(
G8682&lt;=2,"New Customers (0-2Y)",
G8682&lt;=5,"Growing Customers (3-5Y)",
G8682&lt;=8,"Established Customers (6-8Y)",
G8682&lt;=10,"Loyal Customers (9-10Y)"
)</f>
        <v>Growing Customers (3-5Y)</v>
      </c>
    </row>
    <row r="8683" spans="1:18" x14ac:dyDescent="0.35">
      <c r="A8683">
        <v>15746338</v>
      </c>
      <c r="B8683" t="s">
        <v>1048</v>
      </c>
      <c r="C8683" t="s">
        <v>17</v>
      </c>
      <c r="D8683" t="s">
        <v>18</v>
      </c>
      <c r="E8683">
        <v>40</v>
      </c>
      <c r="F8683" t="s">
        <v>19</v>
      </c>
      <c r="G8683">
        <v>2</v>
      </c>
      <c r="H8683" s="4">
        <v>0</v>
      </c>
      <c r="I8683" t="s">
        <v>24</v>
      </c>
      <c r="J8683">
        <v>2</v>
      </c>
      <c r="K8683">
        <v>565</v>
      </c>
      <c r="L8683" t="s">
        <v>31</v>
      </c>
      <c r="M8683" t="s">
        <v>21</v>
      </c>
      <c r="N8683" t="s">
        <v>22</v>
      </c>
      <c r="O8683" s="4">
        <v>129956.13</v>
      </c>
      <c r="P8683" t="s">
        <v>28</v>
      </c>
      <c r="Q8683" t="str" cm="1">
        <f t="array" ref="Q8683">_xlfn.IFS(
O8683&lt;50000,"Low Salary (&lt;$50K)",
O8683&lt;90000,"Lower Middle ($50K-$90K)",
O8683&lt;130000,"Middle ($90K-$130K)",
O8683&lt;170000,"Upper Middle ($130K-$170K)",
O8683&gt;=170000,"High Salary (&gt;$170K)"
)</f>
        <v>Middle ($90K-$130K)</v>
      </c>
      <c r="R8683" t="str" cm="1">
        <f t="array" ref="R8683">_xlfn.IFS(
G8683&lt;=2,"New Customers (0-2Y)",
G8683&lt;=5,"Growing Customers (3-5Y)",
G8683&lt;=8,"Established Customers (6-8Y)",
G8683&lt;=10,"Loyal Customers (9-10Y)"
)</f>
        <v>New Customers (0-2Y)</v>
      </c>
    </row>
    <row r="8684" spans="1:18" x14ac:dyDescent="0.35">
      <c r="A8684">
        <v>15590676</v>
      </c>
      <c r="B8684" t="s">
        <v>2089</v>
      </c>
      <c r="C8684" t="s">
        <v>17</v>
      </c>
      <c r="D8684" t="s">
        <v>39</v>
      </c>
      <c r="E8684">
        <v>34</v>
      </c>
      <c r="F8684" t="s">
        <v>19</v>
      </c>
      <c r="G8684">
        <v>1</v>
      </c>
      <c r="H8684" s="4">
        <v>141796.43</v>
      </c>
      <c r="I8684" t="s">
        <v>33</v>
      </c>
      <c r="J8684">
        <v>1</v>
      </c>
      <c r="K8684">
        <v>735</v>
      </c>
      <c r="L8684" t="s">
        <v>35</v>
      </c>
      <c r="M8684" t="s">
        <v>21</v>
      </c>
      <c r="N8684" t="s">
        <v>32</v>
      </c>
      <c r="O8684" s="4">
        <v>45858.49</v>
      </c>
      <c r="P8684" t="s">
        <v>28</v>
      </c>
      <c r="Q8684" t="str" cm="1">
        <f t="array" ref="Q8684">_xlfn.IFS(
O8684&lt;50000,"Low Salary (&lt;$50K)",
O8684&lt;90000,"Lower Middle ($50K-$90K)",
O8684&lt;130000,"Middle ($90K-$130K)",
O8684&lt;170000,"Upper Middle ($130K-$170K)",
O8684&gt;=170000,"High Salary (&gt;$170K)"
)</f>
        <v>Low Salary (&lt;$50K)</v>
      </c>
      <c r="R8684" t="str" cm="1">
        <f t="array" ref="R8684">_xlfn.IFS(
G8684&lt;=2,"New Customers (0-2Y)",
G8684&lt;=5,"Growing Customers (3-5Y)",
G8684&lt;=8,"Established Customers (6-8Y)",
G8684&lt;=10,"Loyal Customers (9-10Y)"
)</f>
        <v>New Customers (0-2Y)</v>
      </c>
    </row>
    <row r="8685" spans="1:18" x14ac:dyDescent="0.35">
      <c r="A8685">
        <v>15599329</v>
      </c>
      <c r="B8685" t="s">
        <v>2774</v>
      </c>
      <c r="C8685" t="s">
        <v>17</v>
      </c>
      <c r="D8685" t="s">
        <v>18</v>
      </c>
      <c r="E8685">
        <v>49</v>
      </c>
      <c r="F8685" t="s">
        <v>19</v>
      </c>
      <c r="G8685">
        <v>7</v>
      </c>
      <c r="H8685" s="4">
        <v>195238.29</v>
      </c>
      <c r="I8685" t="s">
        <v>33</v>
      </c>
      <c r="J8685">
        <v>4</v>
      </c>
      <c r="K8685">
        <v>697</v>
      </c>
      <c r="L8685" t="s">
        <v>35</v>
      </c>
      <c r="M8685" t="s">
        <v>27</v>
      </c>
      <c r="N8685" t="s">
        <v>22</v>
      </c>
      <c r="O8685" s="4">
        <v>131083.56</v>
      </c>
      <c r="P8685" t="s">
        <v>23</v>
      </c>
      <c r="Q8685" t="str" cm="1">
        <f t="array" ref="Q8685">_xlfn.IFS(
O8685&lt;50000,"Low Salary (&lt;$50K)",
O8685&lt;90000,"Lower Middle ($50K-$90K)",
O8685&lt;130000,"Middle ($90K-$130K)",
O8685&lt;170000,"Upper Middle ($130K-$170K)",
O8685&gt;=170000,"High Salary (&gt;$170K)"
)</f>
        <v>Upper Middle ($130K-$170K)</v>
      </c>
      <c r="R8685" t="str" cm="1">
        <f t="array" ref="R8685">_xlfn.IFS(
G8685&lt;=2,"New Customers (0-2Y)",
G8685&lt;=5,"Growing Customers (3-5Y)",
G8685&lt;=8,"Established Customers (6-8Y)",
G8685&lt;=10,"Loyal Customers (9-10Y)"
)</f>
        <v>Established Customers (6-8Y)</v>
      </c>
    </row>
    <row r="8686" spans="1:18" x14ac:dyDescent="0.35">
      <c r="A8686">
        <v>15783097</v>
      </c>
      <c r="B8686" t="s">
        <v>71</v>
      </c>
      <c r="C8686" t="s">
        <v>42</v>
      </c>
      <c r="D8686" t="s">
        <v>39</v>
      </c>
      <c r="E8686">
        <v>27</v>
      </c>
      <c r="F8686" t="s">
        <v>43</v>
      </c>
      <c r="G8686">
        <v>6</v>
      </c>
      <c r="H8686" s="4">
        <v>111348.15</v>
      </c>
      <c r="I8686" t="s">
        <v>33</v>
      </c>
      <c r="J8686">
        <v>1</v>
      </c>
      <c r="K8686">
        <v>813</v>
      </c>
      <c r="L8686" t="s">
        <v>37</v>
      </c>
      <c r="M8686" t="s">
        <v>21</v>
      </c>
      <c r="N8686" t="s">
        <v>32</v>
      </c>
      <c r="O8686" s="4">
        <v>46422.46</v>
      </c>
      <c r="P8686" t="s">
        <v>28</v>
      </c>
      <c r="Q8686" t="str" cm="1">
        <f t="array" ref="Q8686">_xlfn.IFS(
O8686&lt;50000,"Low Salary (&lt;$50K)",
O8686&lt;90000,"Lower Middle ($50K-$90K)",
O8686&lt;130000,"Middle ($90K-$130K)",
O8686&lt;170000,"Upper Middle ($130K-$170K)",
O8686&gt;=170000,"High Salary (&gt;$170K)"
)</f>
        <v>Low Salary (&lt;$50K)</v>
      </c>
      <c r="R8686" t="str" cm="1">
        <f t="array" ref="R8686">_xlfn.IFS(
G8686&lt;=2,"New Customers (0-2Y)",
G8686&lt;=5,"Growing Customers (3-5Y)",
G8686&lt;=8,"Established Customers (6-8Y)",
G8686&lt;=10,"Loyal Customers (9-10Y)"
)</f>
        <v>Established Customers (6-8Y)</v>
      </c>
    </row>
    <row r="8687" spans="1:18" x14ac:dyDescent="0.35">
      <c r="A8687">
        <v>15597885</v>
      </c>
      <c r="B8687" t="s">
        <v>337</v>
      </c>
      <c r="C8687" t="s">
        <v>17</v>
      </c>
      <c r="D8687" t="s">
        <v>39</v>
      </c>
      <c r="E8687">
        <v>43</v>
      </c>
      <c r="F8687" t="s">
        <v>19</v>
      </c>
      <c r="G8687">
        <v>6</v>
      </c>
      <c r="H8687" s="4">
        <v>0</v>
      </c>
      <c r="I8687" t="s">
        <v>24</v>
      </c>
      <c r="J8687">
        <v>2</v>
      </c>
      <c r="K8687">
        <v>772</v>
      </c>
      <c r="L8687" t="s">
        <v>35</v>
      </c>
      <c r="M8687" t="s">
        <v>21</v>
      </c>
      <c r="N8687" t="s">
        <v>22</v>
      </c>
      <c r="O8687" s="4">
        <v>57675.88</v>
      </c>
      <c r="P8687" t="s">
        <v>28</v>
      </c>
      <c r="Q8687" t="str" cm="1">
        <f t="array" ref="Q8687">_xlfn.IFS(
O8687&lt;50000,"Low Salary (&lt;$50K)",
O8687&lt;90000,"Lower Middle ($50K-$90K)",
O8687&lt;130000,"Middle ($90K-$130K)",
O8687&lt;170000,"Upper Middle ($130K-$170K)",
O8687&gt;=170000,"High Salary (&gt;$170K)"
)</f>
        <v>Lower Middle ($50K-$90K)</v>
      </c>
      <c r="R8687" t="str" cm="1">
        <f t="array" ref="R8687">_xlfn.IFS(
G8687&lt;=2,"New Customers (0-2Y)",
G8687&lt;=5,"Growing Customers (3-5Y)",
G8687&lt;=8,"Established Customers (6-8Y)",
G8687&lt;=10,"Loyal Customers (9-10Y)"
)</f>
        <v>Established Customers (6-8Y)</v>
      </c>
    </row>
    <row r="8688" spans="1:18" x14ac:dyDescent="0.35">
      <c r="A8688">
        <v>15597467</v>
      </c>
      <c r="B8688" t="s">
        <v>149</v>
      </c>
      <c r="C8688" t="s">
        <v>17</v>
      </c>
      <c r="D8688" t="s">
        <v>18</v>
      </c>
      <c r="E8688">
        <v>71</v>
      </c>
      <c r="F8688" t="s">
        <v>2967</v>
      </c>
      <c r="G8688">
        <v>8</v>
      </c>
      <c r="H8688" s="4">
        <v>0</v>
      </c>
      <c r="I8688" t="s">
        <v>24</v>
      </c>
      <c r="J8688">
        <v>2</v>
      </c>
      <c r="K8688">
        <v>606</v>
      </c>
      <c r="L8688" t="s">
        <v>20</v>
      </c>
      <c r="M8688" t="s">
        <v>21</v>
      </c>
      <c r="N8688" t="s">
        <v>22</v>
      </c>
      <c r="O8688" s="4">
        <v>169741.96</v>
      </c>
      <c r="P8688" t="s">
        <v>28</v>
      </c>
      <c r="Q8688" t="str" cm="1">
        <f t="array" ref="Q8688">_xlfn.IFS(
O8688&lt;50000,"Low Salary (&lt;$50K)",
O8688&lt;90000,"Lower Middle ($50K-$90K)",
O8688&lt;130000,"Middle ($90K-$130K)",
O8688&lt;170000,"Upper Middle ($130K-$170K)",
O8688&gt;=170000,"High Salary (&gt;$170K)"
)</f>
        <v>Upper Middle ($130K-$170K)</v>
      </c>
      <c r="R8688" t="str" cm="1">
        <f t="array" ref="R8688">_xlfn.IFS(
G8688&lt;=2,"New Customers (0-2Y)",
G8688&lt;=5,"Growing Customers (3-5Y)",
G8688&lt;=8,"Established Customers (6-8Y)",
G8688&lt;=10,"Loyal Customers (9-10Y)"
)</f>
        <v>Established Customers (6-8Y)</v>
      </c>
    </row>
    <row r="8689" spans="1:18" x14ac:dyDescent="0.35">
      <c r="A8689">
        <v>15724764</v>
      </c>
      <c r="B8689" t="s">
        <v>2775</v>
      </c>
      <c r="C8689" t="s">
        <v>42</v>
      </c>
      <c r="D8689" t="s">
        <v>18</v>
      </c>
      <c r="E8689">
        <v>42</v>
      </c>
      <c r="F8689" t="s">
        <v>19</v>
      </c>
      <c r="G8689">
        <v>10</v>
      </c>
      <c r="H8689" s="4">
        <v>64404.26</v>
      </c>
      <c r="I8689" t="s">
        <v>29</v>
      </c>
      <c r="J8689">
        <v>2</v>
      </c>
      <c r="K8689">
        <v>667</v>
      </c>
      <c r="L8689" t="s">
        <v>35</v>
      </c>
      <c r="M8689" t="s">
        <v>27</v>
      </c>
      <c r="N8689" t="s">
        <v>32</v>
      </c>
      <c r="O8689" s="4">
        <v>26022.37</v>
      </c>
      <c r="P8689" t="s">
        <v>28</v>
      </c>
      <c r="Q8689" t="str" cm="1">
        <f t="array" ref="Q8689">_xlfn.IFS(
O8689&lt;50000,"Low Salary (&lt;$50K)",
O8689&lt;90000,"Lower Middle ($50K-$90K)",
O8689&lt;130000,"Middle ($90K-$130K)",
O8689&lt;170000,"Upper Middle ($130K-$170K)",
O8689&gt;=170000,"High Salary (&gt;$170K)"
)</f>
        <v>Low Salary (&lt;$50K)</v>
      </c>
      <c r="R8689" t="str" cm="1">
        <f t="array" ref="R8689">_xlfn.IFS(
G8689&lt;=2,"New Customers (0-2Y)",
G8689&lt;=5,"Growing Customers (3-5Y)",
G8689&lt;=8,"Established Customers (6-8Y)",
G8689&lt;=10,"Loyal Customers (9-10Y)"
)</f>
        <v>Loyal Customers (9-10Y)</v>
      </c>
    </row>
    <row r="8690" spans="1:18" x14ac:dyDescent="0.35">
      <c r="A8690">
        <v>15778418</v>
      </c>
      <c r="B8690" t="s">
        <v>439</v>
      </c>
      <c r="C8690" t="s">
        <v>42</v>
      </c>
      <c r="D8690" t="s">
        <v>39</v>
      </c>
      <c r="E8690">
        <v>40</v>
      </c>
      <c r="F8690" t="s">
        <v>19</v>
      </c>
      <c r="G8690">
        <v>9</v>
      </c>
      <c r="H8690" s="4">
        <v>154309.67000000001</v>
      </c>
      <c r="I8690" t="s">
        <v>33</v>
      </c>
      <c r="J8690">
        <v>1</v>
      </c>
      <c r="K8690">
        <v>637</v>
      </c>
      <c r="L8690" t="s">
        <v>20</v>
      </c>
      <c r="M8690" t="s">
        <v>21</v>
      </c>
      <c r="N8690" t="s">
        <v>22</v>
      </c>
      <c r="O8690" s="4">
        <v>125334.16</v>
      </c>
      <c r="P8690" t="s">
        <v>23</v>
      </c>
      <c r="Q8690" t="str" cm="1">
        <f t="array" ref="Q8690">_xlfn.IFS(
O8690&lt;50000,"Low Salary (&lt;$50K)",
O8690&lt;90000,"Lower Middle ($50K-$90K)",
O8690&lt;130000,"Middle ($90K-$130K)",
O8690&lt;170000,"Upper Middle ($130K-$170K)",
O8690&gt;=170000,"High Salary (&gt;$170K)"
)</f>
        <v>Middle ($90K-$130K)</v>
      </c>
      <c r="R8690" t="str" cm="1">
        <f t="array" ref="R8690">_xlfn.IFS(
G8690&lt;=2,"New Customers (0-2Y)",
G8690&lt;=5,"Growing Customers (3-5Y)",
G8690&lt;=8,"Established Customers (6-8Y)",
G8690&lt;=10,"Loyal Customers (9-10Y)"
)</f>
        <v>Loyal Customers (9-10Y)</v>
      </c>
    </row>
    <row r="8691" spans="1:18" x14ac:dyDescent="0.35">
      <c r="A8691">
        <v>15684769</v>
      </c>
      <c r="B8691" t="s">
        <v>2776</v>
      </c>
      <c r="C8691" t="s">
        <v>17</v>
      </c>
      <c r="D8691" t="s">
        <v>39</v>
      </c>
      <c r="E8691">
        <v>67</v>
      </c>
      <c r="F8691" t="s">
        <v>2967</v>
      </c>
      <c r="G8691">
        <v>10</v>
      </c>
      <c r="H8691" s="4">
        <v>129431.36</v>
      </c>
      <c r="I8691" t="s">
        <v>33</v>
      </c>
      <c r="J8691">
        <v>1</v>
      </c>
      <c r="K8691">
        <v>542</v>
      </c>
      <c r="L8691" t="s">
        <v>31</v>
      </c>
      <c r="M8691" t="s">
        <v>27</v>
      </c>
      <c r="N8691" t="s">
        <v>22</v>
      </c>
      <c r="O8691" s="4">
        <v>21343.74</v>
      </c>
      <c r="P8691" t="s">
        <v>28</v>
      </c>
      <c r="Q8691" t="str" cm="1">
        <f t="array" ref="Q8691">_xlfn.IFS(
O8691&lt;50000,"Low Salary (&lt;$50K)",
O8691&lt;90000,"Lower Middle ($50K-$90K)",
O8691&lt;130000,"Middle ($90K-$130K)",
O8691&lt;170000,"Upper Middle ($130K-$170K)",
O8691&gt;=170000,"High Salary (&gt;$170K)"
)</f>
        <v>Low Salary (&lt;$50K)</v>
      </c>
      <c r="R8691" t="str" cm="1">
        <f t="array" ref="R8691">_xlfn.IFS(
G8691&lt;=2,"New Customers (0-2Y)",
G8691&lt;=5,"Growing Customers (3-5Y)",
G8691&lt;=8,"Established Customers (6-8Y)",
G8691&lt;=10,"Loyal Customers (9-10Y)"
)</f>
        <v>Loyal Customers (9-10Y)</v>
      </c>
    </row>
    <row r="8692" spans="1:18" x14ac:dyDescent="0.35">
      <c r="A8692">
        <v>15756167</v>
      </c>
      <c r="B8692" t="s">
        <v>2261</v>
      </c>
      <c r="C8692" t="s">
        <v>26</v>
      </c>
      <c r="D8692" t="s">
        <v>18</v>
      </c>
      <c r="E8692">
        <v>43</v>
      </c>
      <c r="F8692" t="s">
        <v>19</v>
      </c>
      <c r="G8692">
        <v>5</v>
      </c>
      <c r="H8692" s="4">
        <v>134204.67000000001</v>
      </c>
      <c r="I8692" t="s">
        <v>33</v>
      </c>
      <c r="J8692">
        <v>1</v>
      </c>
      <c r="K8692">
        <v>762</v>
      </c>
      <c r="L8692" t="s">
        <v>35</v>
      </c>
      <c r="M8692" t="s">
        <v>21</v>
      </c>
      <c r="N8692" t="s">
        <v>22</v>
      </c>
      <c r="O8692" s="4">
        <v>139971.01</v>
      </c>
      <c r="P8692" t="s">
        <v>28</v>
      </c>
      <c r="Q8692" t="str" cm="1">
        <f t="array" ref="Q8692">_xlfn.IFS(
O8692&lt;50000,"Low Salary (&lt;$50K)",
O8692&lt;90000,"Lower Middle ($50K-$90K)",
O8692&lt;130000,"Middle ($90K-$130K)",
O8692&lt;170000,"Upper Middle ($130K-$170K)",
O8692&gt;=170000,"High Salary (&gt;$170K)"
)</f>
        <v>Upper Middle ($130K-$170K)</v>
      </c>
      <c r="R8692" t="str" cm="1">
        <f t="array" ref="R8692">_xlfn.IFS(
G8692&lt;=2,"New Customers (0-2Y)",
G8692&lt;=5,"Growing Customers (3-5Y)",
G8692&lt;=8,"Established Customers (6-8Y)",
G8692&lt;=10,"Loyal Customers (9-10Y)"
)</f>
        <v>Growing Customers (3-5Y)</v>
      </c>
    </row>
    <row r="8693" spans="1:18" x14ac:dyDescent="0.35">
      <c r="A8693">
        <v>15632439</v>
      </c>
      <c r="B8693" t="s">
        <v>194</v>
      </c>
      <c r="C8693" t="s">
        <v>17</v>
      </c>
      <c r="D8693" t="s">
        <v>18</v>
      </c>
      <c r="E8693">
        <v>39</v>
      </c>
      <c r="F8693" t="s">
        <v>19</v>
      </c>
      <c r="G8693">
        <v>4</v>
      </c>
      <c r="H8693" s="4">
        <v>0</v>
      </c>
      <c r="I8693" t="s">
        <v>24</v>
      </c>
      <c r="J8693">
        <v>2</v>
      </c>
      <c r="K8693">
        <v>698</v>
      </c>
      <c r="L8693" t="s">
        <v>35</v>
      </c>
      <c r="M8693" t="s">
        <v>27</v>
      </c>
      <c r="N8693" t="s">
        <v>22</v>
      </c>
      <c r="O8693" s="4">
        <v>47455.82</v>
      </c>
      <c r="P8693" t="s">
        <v>28</v>
      </c>
      <c r="Q8693" t="str" cm="1">
        <f t="array" ref="Q8693">_xlfn.IFS(
O8693&lt;50000,"Low Salary (&lt;$50K)",
O8693&lt;90000,"Lower Middle ($50K-$90K)",
O8693&lt;130000,"Middle ($90K-$130K)",
O8693&lt;170000,"Upper Middle ($130K-$170K)",
O8693&gt;=170000,"High Salary (&gt;$170K)"
)</f>
        <v>Low Salary (&lt;$50K)</v>
      </c>
      <c r="R8693" t="str" cm="1">
        <f t="array" ref="R8693">_xlfn.IFS(
G8693&lt;=2,"New Customers (0-2Y)",
G8693&lt;=5,"Growing Customers (3-5Y)",
G8693&lt;=8,"Established Customers (6-8Y)",
G8693&lt;=10,"Loyal Customers (9-10Y)"
)</f>
        <v>Growing Customers (3-5Y)</v>
      </c>
    </row>
    <row r="8694" spans="1:18" x14ac:dyDescent="0.35">
      <c r="A8694">
        <v>15755138</v>
      </c>
      <c r="B8694" t="s">
        <v>50</v>
      </c>
      <c r="C8694" t="s">
        <v>17</v>
      </c>
      <c r="D8694" t="s">
        <v>18</v>
      </c>
      <c r="E8694">
        <v>32</v>
      </c>
      <c r="F8694" t="s">
        <v>19</v>
      </c>
      <c r="G8694">
        <v>8</v>
      </c>
      <c r="H8694" s="4">
        <v>0</v>
      </c>
      <c r="I8694" t="s">
        <v>24</v>
      </c>
      <c r="J8694">
        <v>2</v>
      </c>
      <c r="K8694">
        <v>850</v>
      </c>
      <c r="L8694" t="s">
        <v>37</v>
      </c>
      <c r="M8694" t="s">
        <v>21</v>
      </c>
      <c r="N8694" t="s">
        <v>22</v>
      </c>
      <c r="O8694" s="4">
        <v>55593.8</v>
      </c>
      <c r="P8694" t="s">
        <v>28</v>
      </c>
      <c r="Q8694" t="str" cm="1">
        <f t="array" ref="Q8694">_xlfn.IFS(
O8694&lt;50000,"Low Salary (&lt;$50K)",
O8694&lt;90000,"Lower Middle ($50K-$90K)",
O8694&lt;130000,"Middle ($90K-$130K)",
O8694&lt;170000,"Upper Middle ($130K-$170K)",
O8694&gt;=170000,"High Salary (&gt;$170K)"
)</f>
        <v>Lower Middle ($50K-$90K)</v>
      </c>
      <c r="R8694" t="str" cm="1">
        <f t="array" ref="R8694">_xlfn.IFS(
G8694&lt;=2,"New Customers (0-2Y)",
G8694&lt;=5,"Growing Customers (3-5Y)",
G8694&lt;=8,"Established Customers (6-8Y)",
G8694&lt;=10,"Loyal Customers (9-10Y)"
)</f>
        <v>Established Customers (6-8Y)</v>
      </c>
    </row>
    <row r="8695" spans="1:18" x14ac:dyDescent="0.35">
      <c r="A8695">
        <v>15659092</v>
      </c>
      <c r="B8695" t="s">
        <v>481</v>
      </c>
      <c r="C8695" t="s">
        <v>17</v>
      </c>
      <c r="D8695" t="s">
        <v>18</v>
      </c>
      <c r="E8695">
        <v>50</v>
      </c>
      <c r="F8695" t="s">
        <v>19</v>
      </c>
      <c r="G8695">
        <v>5</v>
      </c>
      <c r="H8695" s="4">
        <v>0</v>
      </c>
      <c r="I8695" t="s">
        <v>24</v>
      </c>
      <c r="J8695">
        <v>2</v>
      </c>
      <c r="K8695">
        <v>621</v>
      </c>
      <c r="L8695" t="s">
        <v>20</v>
      </c>
      <c r="M8695" t="s">
        <v>21</v>
      </c>
      <c r="N8695" t="s">
        <v>32</v>
      </c>
      <c r="O8695" s="4">
        <v>191756.54</v>
      </c>
      <c r="P8695" t="s">
        <v>23</v>
      </c>
      <c r="Q8695" t="str" cm="1">
        <f t="array" ref="Q8695">_xlfn.IFS(
O8695&lt;50000,"Low Salary (&lt;$50K)",
O8695&lt;90000,"Lower Middle ($50K-$90K)",
O8695&lt;130000,"Middle ($90K-$130K)",
O8695&lt;170000,"Upper Middle ($130K-$170K)",
O8695&gt;=170000,"High Salary (&gt;$170K)"
)</f>
        <v>High Salary (&gt;$170K)</v>
      </c>
      <c r="R8695" t="str" cm="1">
        <f t="array" ref="R8695">_xlfn.IFS(
G8695&lt;=2,"New Customers (0-2Y)",
G8695&lt;=5,"Growing Customers (3-5Y)",
G8695&lt;=8,"Established Customers (6-8Y)",
G8695&lt;=10,"Loyal Customers (9-10Y)"
)</f>
        <v>Growing Customers (3-5Y)</v>
      </c>
    </row>
    <row r="8696" spans="1:18" x14ac:dyDescent="0.35">
      <c r="A8696">
        <v>15742116</v>
      </c>
      <c r="B8696" t="s">
        <v>1913</v>
      </c>
      <c r="C8696" t="s">
        <v>42</v>
      </c>
      <c r="D8696" t="s">
        <v>18</v>
      </c>
      <c r="E8696">
        <v>48</v>
      </c>
      <c r="F8696" t="s">
        <v>19</v>
      </c>
      <c r="G8696">
        <v>9</v>
      </c>
      <c r="H8696" s="4">
        <v>116711.06</v>
      </c>
      <c r="I8696" t="s">
        <v>33</v>
      </c>
      <c r="J8696">
        <v>2</v>
      </c>
      <c r="K8696">
        <v>671</v>
      </c>
      <c r="L8696" t="s">
        <v>35</v>
      </c>
      <c r="M8696" t="s">
        <v>27</v>
      </c>
      <c r="N8696" t="s">
        <v>32</v>
      </c>
      <c r="O8696" s="4">
        <v>76373.38</v>
      </c>
      <c r="P8696" t="s">
        <v>28</v>
      </c>
      <c r="Q8696" t="str" cm="1">
        <f t="array" ref="Q8696">_xlfn.IFS(
O8696&lt;50000,"Low Salary (&lt;$50K)",
O8696&lt;90000,"Lower Middle ($50K-$90K)",
O8696&lt;130000,"Middle ($90K-$130K)",
O8696&lt;170000,"Upper Middle ($130K-$170K)",
O8696&gt;=170000,"High Salary (&gt;$170K)"
)</f>
        <v>Lower Middle ($50K-$90K)</v>
      </c>
      <c r="R8696" t="str" cm="1">
        <f t="array" ref="R8696">_xlfn.IFS(
G8696&lt;=2,"New Customers (0-2Y)",
G8696&lt;=5,"Growing Customers (3-5Y)",
G8696&lt;=8,"Established Customers (6-8Y)",
G8696&lt;=10,"Loyal Customers (9-10Y)"
)</f>
        <v>Loyal Customers (9-10Y)</v>
      </c>
    </row>
    <row r="8697" spans="1:18" x14ac:dyDescent="0.35">
      <c r="A8697">
        <v>15801994</v>
      </c>
      <c r="B8697" t="s">
        <v>85</v>
      </c>
      <c r="C8697" t="s">
        <v>17</v>
      </c>
      <c r="D8697" t="s">
        <v>39</v>
      </c>
      <c r="E8697">
        <v>31</v>
      </c>
      <c r="F8697" t="s">
        <v>19</v>
      </c>
      <c r="G8697">
        <v>9</v>
      </c>
      <c r="H8697" s="4">
        <v>0</v>
      </c>
      <c r="I8697" t="s">
        <v>24</v>
      </c>
      <c r="J8697">
        <v>2</v>
      </c>
      <c r="K8697">
        <v>775</v>
      </c>
      <c r="L8697" t="s">
        <v>35</v>
      </c>
      <c r="M8697" t="s">
        <v>21</v>
      </c>
      <c r="N8697" t="s">
        <v>32</v>
      </c>
      <c r="O8697" s="4">
        <v>169278.51</v>
      </c>
      <c r="P8697" t="s">
        <v>28</v>
      </c>
      <c r="Q8697" t="str" cm="1">
        <f t="array" ref="Q8697">_xlfn.IFS(
O8697&lt;50000,"Low Salary (&lt;$50K)",
O8697&lt;90000,"Lower Middle ($50K-$90K)",
O8697&lt;130000,"Middle ($90K-$130K)",
O8697&lt;170000,"Upper Middle ($130K-$170K)",
O8697&gt;=170000,"High Salary (&gt;$170K)"
)</f>
        <v>Upper Middle ($130K-$170K)</v>
      </c>
      <c r="R8697" t="str" cm="1">
        <f t="array" ref="R8697">_xlfn.IFS(
G8697&lt;=2,"New Customers (0-2Y)",
G8697&lt;=5,"Growing Customers (3-5Y)",
G8697&lt;=8,"Established Customers (6-8Y)",
G8697&lt;=10,"Loyal Customers (9-10Y)"
)</f>
        <v>Loyal Customers (9-10Y)</v>
      </c>
    </row>
    <row r="8698" spans="1:18" x14ac:dyDescent="0.35">
      <c r="A8698">
        <v>15647572</v>
      </c>
      <c r="B8698" t="s">
        <v>939</v>
      </c>
      <c r="C8698" t="s">
        <v>26</v>
      </c>
      <c r="D8698" t="s">
        <v>39</v>
      </c>
      <c r="E8698">
        <v>34</v>
      </c>
      <c r="F8698" t="s">
        <v>19</v>
      </c>
      <c r="G8698">
        <v>0</v>
      </c>
      <c r="H8698" s="4">
        <v>54980.81</v>
      </c>
      <c r="I8698" t="s">
        <v>29</v>
      </c>
      <c r="J8698">
        <v>1</v>
      </c>
      <c r="K8698">
        <v>504</v>
      </c>
      <c r="L8698" t="s">
        <v>31</v>
      </c>
      <c r="M8698" t="s">
        <v>21</v>
      </c>
      <c r="N8698" t="s">
        <v>22</v>
      </c>
      <c r="O8698" s="4">
        <v>136909.88</v>
      </c>
      <c r="P8698" t="s">
        <v>28</v>
      </c>
      <c r="Q8698" t="str" cm="1">
        <f t="array" ref="Q8698">_xlfn.IFS(
O8698&lt;50000,"Low Salary (&lt;$50K)",
O8698&lt;90000,"Lower Middle ($50K-$90K)",
O8698&lt;130000,"Middle ($90K-$130K)",
O8698&lt;170000,"Upper Middle ($130K-$170K)",
O8698&gt;=170000,"High Salary (&gt;$170K)"
)</f>
        <v>Upper Middle ($130K-$170K)</v>
      </c>
      <c r="R8698" t="str" cm="1">
        <f t="array" ref="R8698">_xlfn.IFS(
G8698&lt;=2,"New Customers (0-2Y)",
G8698&lt;=5,"Growing Customers (3-5Y)",
G8698&lt;=8,"Established Customers (6-8Y)",
G8698&lt;=10,"Loyal Customers (9-10Y)"
)</f>
        <v>New Customers (0-2Y)</v>
      </c>
    </row>
    <row r="8699" spans="1:18" x14ac:dyDescent="0.35">
      <c r="A8699">
        <v>15644551</v>
      </c>
      <c r="B8699" t="s">
        <v>2777</v>
      </c>
      <c r="C8699" t="s">
        <v>26</v>
      </c>
      <c r="D8699" t="s">
        <v>18</v>
      </c>
      <c r="E8699">
        <v>37</v>
      </c>
      <c r="F8699" t="s">
        <v>19</v>
      </c>
      <c r="G8699">
        <v>3</v>
      </c>
      <c r="H8699" s="4">
        <v>99773.85</v>
      </c>
      <c r="I8699" t="s">
        <v>29</v>
      </c>
      <c r="J8699">
        <v>2</v>
      </c>
      <c r="K8699">
        <v>751</v>
      </c>
      <c r="L8699" t="s">
        <v>35</v>
      </c>
      <c r="M8699" t="s">
        <v>21</v>
      </c>
      <c r="N8699" t="s">
        <v>32</v>
      </c>
      <c r="O8699" s="4">
        <v>54865.919999999998</v>
      </c>
      <c r="P8699" t="s">
        <v>28</v>
      </c>
      <c r="Q8699" t="str" cm="1">
        <f t="array" ref="Q8699">_xlfn.IFS(
O8699&lt;50000,"Low Salary (&lt;$50K)",
O8699&lt;90000,"Lower Middle ($50K-$90K)",
O8699&lt;130000,"Middle ($90K-$130K)",
O8699&lt;170000,"Upper Middle ($130K-$170K)",
O8699&gt;=170000,"High Salary (&gt;$170K)"
)</f>
        <v>Lower Middle ($50K-$90K)</v>
      </c>
      <c r="R8699" t="str" cm="1">
        <f t="array" ref="R8699">_xlfn.IFS(
G8699&lt;=2,"New Customers (0-2Y)",
G8699&lt;=5,"Growing Customers (3-5Y)",
G8699&lt;=8,"Established Customers (6-8Y)",
G8699&lt;=10,"Loyal Customers (9-10Y)"
)</f>
        <v>Growing Customers (3-5Y)</v>
      </c>
    </row>
    <row r="8700" spans="1:18" x14ac:dyDescent="0.35">
      <c r="A8700">
        <v>15709135</v>
      </c>
      <c r="B8700" t="s">
        <v>99</v>
      </c>
      <c r="C8700" t="s">
        <v>42</v>
      </c>
      <c r="D8700" t="s">
        <v>39</v>
      </c>
      <c r="E8700">
        <v>30</v>
      </c>
      <c r="F8700" t="s">
        <v>19</v>
      </c>
      <c r="G8700">
        <v>7</v>
      </c>
      <c r="H8700" s="4">
        <v>101231.77</v>
      </c>
      <c r="I8700" t="s">
        <v>33</v>
      </c>
      <c r="J8700">
        <v>2</v>
      </c>
      <c r="K8700">
        <v>691</v>
      </c>
      <c r="L8700" t="s">
        <v>35</v>
      </c>
      <c r="M8700" t="s">
        <v>27</v>
      </c>
      <c r="N8700" t="s">
        <v>32</v>
      </c>
      <c r="O8700" s="4">
        <v>156529.44</v>
      </c>
      <c r="P8700" t="s">
        <v>28</v>
      </c>
      <c r="Q8700" t="str" cm="1">
        <f t="array" ref="Q8700">_xlfn.IFS(
O8700&lt;50000,"Low Salary (&lt;$50K)",
O8700&lt;90000,"Lower Middle ($50K-$90K)",
O8700&lt;130000,"Middle ($90K-$130K)",
O8700&lt;170000,"Upper Middle ($130K-$170K)",
O8700&gt;=170000,"High Salary (&gt;$170K)"
)</f>
        <v>Upper Middle ($130K-$170K)</v>
      </c>
      <c r="R8700" t="str" cm="1">
        <f t="array" ref="R8700">_xlfn.IFS(
G8700&lt;=2,"New Customers (0-2Y)",
G8700&lt;=5,"Growing Customers (3-5Y)",
G8700&lt;=8,"Established Customers (6-8Y)",
G8700&lt;=10,"Loyal Customers (9-10Y)"
)</f>
        <v>Established Customers (6-8Y)</v>
      </c>
    </row>
    <row r="8701" spans="1:18" x14ac:dyDescent="0.35">
      <c r="A8701">
        <v>15684469</v>
      </c>
      <c r="B8701" t="s">
        <v>393</v>
      </c>
      <c r="C8701" t="s">
        <v>42</v>
      </c>
      <c r="D8701" t="s">
        <v>39</v>
      </c>
      <c r="E8701">
        <v>32</v>
      </c>
      <c r="F8701" t="s">
        <v>19</v>
      </c>
      <c r="G8701">
        <v>2</v>
      </c>
      <c r="H8701" s="4">
        <v>117070.21</v>
      </c>
      <c r="I8701" t="s">
        <v>33</v>
      </c>
      <c r="J8701">
        <v>1</v>
      </c>
      <c r="K8701">
        <v>841</v>
      </c>
      <c r="L8701" t="s">
        <v>37</v>
      </c>
      <c r="M8701" t="s">
        <v>21</v>
      </c>
      <c r="N8701" t="s">
        <v>32</v>
      </c>
      <c r="O8701" s="4">
        <v>113482.2</v>
      </c>
      <c r="P8701" t="s">
        <v>28</v>
      </c>
      <c r="Q8701" t="str" cm="1">
        <f t="array" ref="Q8701">_xlfn.IFS(
O8701&lt;50000,"Low Salary (&lt;$50K)",
O8701&lt;90000,"Lower Middle ($50K-$90K)",
O8701&lt;130000,"Middle ($90K-$130K)",
O8701&lt;170000,"Upper Middle ($130K-$170K)",
O8701&gt;=170000,"High Salary (&gt;$170K)"
)</f>
        <v>Middle ($90K-$130K)</v>
      </c>
      <c r="R8701" t="str" cm="1">
        <f t="array" ref="R8701">_xlfn.IFS(
G8701&lt;=2,"New Customers (0-2Y)",
G8701&lt;=5,"Growing Customers (3-5Y)",
G8701&lt;=8,"Established Customers (6-8Y)",
G8701&lt;=10,"Loyal Customers (9-10Y)"
)</f>
        <v>New Customers (0-2Y)</v>
      </c>
    </row>
    <row r="8702" spans="1:18" x14ac:dyDescent="0.35">
      <c r="A8702">
        <v>15627637</v>
      </c>
      <c r="B8702" t="s">
        <v>2033</v>
      </c>
      <c r="C8702" t="s">
        <v>42</v>
      </c>
      <c r="D8702" t="s">
        <v>39</v>
      </c>
      <c r="E8702">
        <v>23</v>
      </c>
      <c r="F8702" t="s">
        <v>43</v>
      </c>
      <c r="G8702">
        <v>8</v>
      </c>
      <c r="H8702" s="4">
        <v>73314.039999999994</v>
      </c>
      <c r="I8702" t="s">
        <v>29</v>
      </c>
      <c r="J8702">
        <v>2</v>
      </c>
      <c r="K8702">
        <v>709</v>
      </c>
      <c r="L8702" t="s">
        <v>35</v>
      </c>
      <c r="M8702" t="s">
        <v>21</v>
      </c>
      <c r="N8702" t="s">
        <v>32</v>
      </c>
      <c r="O8702" s="4">
        <v>63446.47</v>
      </c>
      <c r="P8702" t="s">
        <v>28</v>
      </c>
      <c r="Q8702" t="str" cm="1">
        <f t="array" ref="Q8702">_xlfn.IFS(
O8702&lt;50000,"Low Salary (&lt;$50K)",
O8702&lt;90000,"Lower Middle ($50K-$90K)",
O8702&lt;130000,"Middle ($90K-$130K)",
O8702&lt;170000,"Upper Middle ($130K-$170K)",
O8702&gt;=170000,"High Salary (&gt;$170K)"
)</f>
        <v>Lower Middle ($50K-$90K)</v>
      </c>
      <c r="R8702" t="str" cm="1">
        <f t="array" ref="R8702">_xlfn.IFS(
G8702&lt;=2,"New Customers (0-2Y)",
G8702&lt;=5,"Growing Customers (3-5Y)",
G8702&lt;=8,"Established Customers (6-8Y)",
G8702&lt;=10,"Loyal Customers (9-10Y)"
)</f>
        <v>Established Customers (6-8Y)</v>
      </c>
    </row>
    <row r="8703" spans="1:18" x14ac:dyDescent="0.35">
      <c r="A8703">
        <v>15667093</v>
      </c>
      <c r="B8703" t="s">
        <v>30</v>
      </c>
      <c r="C8703" t="s">
        <v>17</v>
      </c>
      <c r="D8703" t="s">
        <v>39</v>
      </c>
      <c r="E8703">
        <v>37</v>
      </c>
      <c r="F8703" t="s">
        <v>19</v>
      </c>
      <c r="G8703">
        <v>2</v>
      </c>
      <c r="H8703" s="4">
        <v>0</v>
      </c>
      <c r="I8703" t="s">
        <v>24</v>
      </c>
      <c r="J8703">
        <v>1</v>
      </c>
      <c r="K8703">
        <v>673</v>
      </c>
      <c r="L8703" t="s">
        <v>35</v>
      </c>
      <c r="M8703" t="s">
        <v>21</v>
      </c>
      <c r="N8703" t="s">
        <v>22</v>
      </c>
      <c r="O8703" s="4">
        <v>13624.02</v>
      </c>
      <c r="P8703" t="s">
        <v>28</v>
      </c>
      <c r="Q8703" t="str" cm="1">
        <f t="array" ref="Q8703">_xlfn.IFS(
O8703&lt;50000,"Low Salary (&lt;$50K)",
O8703&lt;90000,"Lower Middle ($50K-$90K)",
O8703&lt;130000,"Middle ($90K-$130K)",
O8703&lt;170000,"Upper Middle ($130K-$170K)",
O8703&gt;=170000,"High Salary (&gt;$170K)"
)</f>
        <v>Low Salary (&lt;$50K)</v>
      </c>
      <c r="R8703" t="str" cm="1">
        <f t="array" ref="R8703">_xlfn.IFS(
G8703&lt;=2,"New Customers (0-2Y)",
G8703&lt;=5,"Growing Customers (3-5Y)",
G8703&lt;=8,"Established Customers (6-8Y)",
G8703&lt;=10,"Loyal Customers (9-10Y)"
)</f>
        <v>New Customers (0-2Y)</v>
      </c>
    </row>
    <row r="8704" spans="1:18" x14ac:dyDescent="0.35">
      <c r="A8704">
        <v>15690589</v>
      </c>
      <c r="B8704" t="s">
        <v>1092</v>
      </c>
      <c r="C8704" t="s">
        <v>17</v>
      </c>
      <c r="D8704" t="s">
        <v>39</v>
      </c>
      <c r="E8704">
        <v>37</v>
      </c>
      <c r="F8704" t="s">
        <v>19</v>
      </c>
      <c r="G8704">
        <v>9</v>
      </c>
      <c r="H8704" s="4">
        <v>212314.03</v>
      </c>
      <c r="I8704" t="s">
        <v>33</v>
      </c>
      <c r="J8704">
        <v>1</v>
      </c>
      <c r="K8704">
        <v>541</v>
      </c>
      <c r="L8704" t="s">
        <v>31</v>
      </c>
      <c r="M8704" t="s">
        <v>27</v>
      </c>
      <c r="N8704" t="s">
        <v>22</v>
      </c>
      <c r="O8704" s="4">
        <v>148814.54</v>
      </c>
      <c r="P8704" t="s">
        <v>28</v>
      </c>
      <c r="Q8704" t="str" cm="1">
        <f t="array" ref="Q8704">_xlfn.IFS(
O8704&lt;50000,"Low Salary (&lt;$50K)",
O8704&lt;90000,"Lower Middle ($50K-$90K)",
O8704&lt;130000,"Middle ($90K-$130K)",
O8704&lt;170000,"Upper Middle ($130K-$170K)",
O8704&gt;=170000,"High Salary (&gt;$170K)"
)</f>
        <v>Upper Middle ($130K-$170K)</v>
      </c>
      <c r="R8704" t="str" cm="1">
        <f t="array" ref="R8704">_xlfn.IFS(
G8704&lt;=2,"New Customers (0-2Y)",
G8704&lt;=5,"Growing Customers (3-5Y)",
G8704&lt;=8,"Established Customers (6-8Y)",
G8704&lt;=10,"Loyal Customers (9-10Y)"
)</f>
        <v>Loyal Customers (9-10Y)</v>
      </c>
    </row>
    <row r="8705" spans="1:18" x14ac:dyDescent="0.35">
      <c r="A8705">
        <v>15595350</v>
      </c>
      <c r="B8705" t="s">
        <v>2778</v>
      </c>
      <c r="C8705" t="s">
        <v>17</v>
      </c>
      <c r="D8705" t="s">
        <v>18</v>
      </c>
      <c r="E8705">
        <v>31</v>
      </c>
      <c r="F8705" t="s">
        <v>19</v>
      </c>
      <c r="G8705">
        <v>3</v>
      </c>
      <c r="H8705" s="4">
        <v>136067.82</v>
      </c>
      <c r="I8705" t="s">
        <v>33</v>
      </c>
      <c r="J8705">
        <v>2</v>
      </c>
      <c r="K8705">
        <v>661</v>
      </c>
      <c r="L8705" t="s">
        <v>35</v>
      </c>
      <c r="M8705" t="s">
        <v>21</v>
      </c>
      <c r="N8705" t="s">
        <v>32</v>
      </c>
      <c r="O8705" s="4">
        <v>65567.91</v>
      </c>
      <c r="P8705" t="s">
        <v>28</v>
      </c>
      <c r="Q8705" t="str" cm="1">
        <f t="array" ref="Q8705">_xlfn.IFS(
O8705&lt;50000,"Low Salary (&lt;$50K)",
O8705&lt;90000,"Lower Middle ($50K-$90K)",
O8705&lt;130000,"Middle ($90K-$130K)",
O8705&lt;170000,"Upper Middle ($130K-$170K)",
O8705&gt;=170000,"High Salary (&gt;$170K)"
)</f>
        <v>Lower Middle ($50K-$90K)</v>
      </c>
      <c r="R8705" t="str" cm="1">
        <f t="array" ref="R8705">_xlfn.IFS(
G8705&lt;=2,"New Customers (0-2Y)",
G8705&lt;=5,"Growing Customers (3-5Y)",
G8705&lt;=8,"Established Customers (6-8Y)",
G8705&lt;=10,"Loyal Customers (9-10Y)"
)</f>
        <v>Growing Customers (3-5Y)</v>
      </c>
    </row>
    <row r="8706" spans="1:18" x14ac:dyDescent="0.35">
      <c r="A8706">
        <v>15777586</v>
      </c>
      <c r="B8706" t="s">
        <v>528</v>
      </c>
      <c r="C8706" t="s">
        <v>26</v>
      </c>
      <c r="D8706" t="s">
        <v>18</v>
      </c>
      <c r="E8706">
        <v>42</v>
      </c>
      <c r="F8706" t="s">
        <v>19</v>
      </c>
      <c r="G8706">
        <v>2</v>
      </c>
      <c r="H8706" s="4">
        <v>109052.04</v>
      </c>
      <c r="I8706" t="s">
        <v>33</v>
      </c>
      <c r="J8706">
        <v>2</v>
      </c>
      <c r="K8706">
        <v>784</v>
      </c>
      <c r="L8706" t="s">
        <v>37</v>
      </c>
      <c r="M8706" t="s">
        <v>21</v>
      </c>
      <c r="N8706" t="s">
        <v>32</v>
      </c>
      <c r="O8706" s="4">
        <v>6409.55</v>
      </c>
      <c r="P8706" t="s">
        <v>28</v>
      </c>
      <c r="Q8706" t="str" cm="1">
        <f t="array" ref="Q8706">_xlfn.IFS(
O8706&lt;50000,"Low Salary (&lt;$50K)",
O8706&lt;90000,"Lower Middle ($50K-$90K)",
O8706&lt;130000,"Middle ($90K-$130K)",
O8706&lt;170000,"Upper Middle ($130K-$170K)",
O8706&gt;=170000,"High Salary (&gt;$170K)"
)</f>
        <v>Low Salary (&lt;$50K)</v>
      </c>
      <c r="R8706" t="str" cm="1">
        <f t="array" ref="R8706">_xlfn.IFS(
G8706&lt;=2,"New Customers (0-2Y)",
G8706&lt;=5,"Growing Customers (3-5Y)",
G8706&lt;=8,"Established Customers (6-8Y)",
G8706&lt;=10,"Loyal Customers (9-10Y)"
)</f>
        <v>New Customers (0-2Y)</v>
      </c>
    </row>
    <row r="8707" spans="1:18" x14ac:dyDescent="0.35">
      <c r="A8707">
        <v>15804064</v>
      </c>
      <c r="B8707" t="s">
        <v>885</v>
      </c>
      <c r="C8707" t="s">
        <v>17</v>
      </c>
      <c r="D8707" t="s">
        <v>18</v>
      </c>
      <c r="E8707">
        <v>35</v>
      </c>
      <c r="F8707" t="s">
        <v>19</v>
      </c>
      <c r="G8707">
        <v>2</v>
      </c>
      <c r="H8707" s="4">
        <v>79126.17</v>
      </c>
      <c r="I8707" t="s">
        <v>29</v>
      </c>
      <c r="J8707">
        <v>1</v>
      </c>
      <c r="K8707">
        <v>742</v>
      </c>
      <c r="L8707" t="s">
        <v>35</v>
      </c>
      <c r="M8707" t="s">
        <v>21</v>
      </c>
      <c r="N8707" t="s">
        <v>22</v>
      </c>
      <c r="O8707" s="4">
        <v>126997.53</v>
      </c>
      <c r="P8707" t="s">
        <v>28</v>
      </c>
      <c r="Q8707" t="str" cm="1">
        <f t="array" ref="Q8707">_xlfn.IFS(
O8707&lt;50000,"Low Salary (&lt;$50K)",
O8707&lt;90000,"Lower Middle ($50K-$90K)",
O8707&lt;130000,"Middle ($90K-$130K)",
O8707&lt;170000,"Upper Middle ($130K-$170K)",
O8707&gt;=170000,"High Salary (&gt;$170K)"
)</f>
        <v>Middle ($90K-$130K)</v>
      </c>
      <c r="R8707" t="str" cm="1">
        <f t="array" ref="R8707">_xlfn.IFS(
G8707&lt;=2,"New Customers (0-2Y)",
G8707&lt;=5,"Growing Customers (3-5Y)",
G8707&lt;=8,"Established Customers (6-8Y)",
G8707&lt;=10,"Loyal Customers (9-10Y)"
)</f>
        <v>New Customers (0-2Y)</v>
      </c>
    </row>
    <row r="8708" spans="1:18" x14ac:dyDescent="0.35">
      <c r="A8708">
        <v>15717770</v>
      </c>
      <c r="B8708" t="s">
        <v>551</v>
      </c>
      <c r="C8708" t="s">
        <v>26</v>
      </c>
      <c r="D8708" t="s">
        <v>18</v>
      </c>
      <c r="E8708">
        <v>55</v>
      </c>
      <c r="F8708" t="s">
        <v>19</v>
      </c>
      <c r="G8708">
        <v>7</v>
      </c>
      <c r="H8708" s="4">
        <v>0</v>
      </c>
      <c r="I8708" t="s">
        <v>24</v>
      </c>
      <c r="J8708">
        <v>1</v>
      </c>
      <c r="K8708">
        <v>850</v>
      </c>
      <c r="L8708" t="s">
        <v>37</v>
      </c>
      <c r="M8708" t="s">
        <v>27</v>
      </c>
      <c r="N8708" t="s">
        <v>32</v>
      </c>
      <c r="O8708" s="4">
        <v>171762.87</v>
      </c>
      <c r="P8708" t="s">
        <v>23</v>
      </c>
      <c r="Q8708" t="str" cm="1">
        <f t="array" ref="Q8708">_xlfn.IFS(
O8708&lt;50000,"Low Salary (&lt;$50K)",
O8708&lt;90000,"Lower Middle ($50K-$90K)",
O8708&lt;130000,"Middle ($90K-$130K)",
O8708&lt;170000,"Upper Middle ($130K-$170K)",
O8708&gt;=170000,"High Salary (&gt;$170K)"
)</f>
        <v>High Salary (&gt;$170K)</v>
      </c>
      <c r="R8708" t="str" cm="1">
        <f t="array" ref="R8708">_xlfn.IFS(
G8708&lt;=2,"New Customers (0-2Y)",
G8708&lt;=5,"Growing Customers (3-5Y)",
G8708&lt;=8,"Established Customers (6-8Y)",
G8708&lt;=10,"Loyal Customers (9-10Y)"
)</f>
        <v>Established Customers (6-8Y)</v>
      </c>
    </row>
    <row r="8709" spans="1:18" x14ac:dyDescent="0.35">
      <c r="A8709">
        <v>15754443</v>
      </c>
      <c r="B8709" t="s">
        <v>2779</v>
      </c>
      <c r="C8709" t="s">
        <v>17</v>
      </c>
      <c r="D8709" t="s">
        <v>18</v>
      </c>
      <c r="E8709">
        <v>35</v>
      </c>
      <c r="F8709" t="s">
        <v>19</v>
      </c>
      <c r="G8709">
        <v>9</v>
      </c>
      <c r="H8709" s="4">
        <v>108308</v>
      </c>
      <c r="I8709" t="s">
        <v>33</v>
      </c>
      <c r="J8709">
        <v>1</v>
      </c>
      <c r="K8709">
        <v>443</v>
      </c>
      <c r="L8709" t="s">
        <v>44</v>
      </c>
      <c r="M8709" t="s">
        <v>21</v>
      </c>
      <c r="N8709" t="s">
        <v>32</v>
      </c>
      <c r="O8709" s="4">
        <v>129031.19</v>
      </c>
      <c r="P8709" t="s">
        <v>23</v>
      </c>
      <c r="Q8709" t="str" cm="1">
        <f t="array" ref="Q8709">_xlfn.IFS(
O8709&lt;50000,"Low Salary (&lt;$50K)",
O8709&lt;90000,"Lower Middle ($50K-$90K)",
O8709&lt;130000,"Middle ($90K-$130K)",
O8709&lt;170000,"Upper Middle ($130K-$170K)",
O8709&gt;=170000,"High Salary (&gt;$170K)"
)</f>
        <v>Middle ($90K-$130K)</v>
      </c>
      <c r="R8709" t="str" cm="1">
        <f t="array" ref="R8709">_xlfn.IFS(
G8709&lt;=2,"New Customers (0-2Y)",
G8709&lt;=5,"Growing Customers (3-5Y)",
G8709&lt;=8,"Established Customers (6-8Y)",
G8709&lt;=10,"Loyal Customers (9-10Y)"
)</f>
        <v>Loyal Customers (9-10Y)</v>
      </c>
    </row>
    <row r="8710" spans="1:18" x14ac:dyDescent="0.35">
      <c r="A8710">
        <v>15776939</v>
      </c>
      <c r="B8710" t="s">
        <v>2780</v>
      </c>
      <c r="C8710" t="s">
        <v>42</v>
      </c>
      <c r="D8710" t="s">
        <v>18</v>
      </c>
      <c r="E8710">
        <v>48</v>
      </c>
      <c r="F8710" t="s">
        <v>19</v>
      </c>
      <c r="G8710">
        <v>3</v>
      </c>
      <c r="H8710" s="4">
        <v>102290.56</v>
      </c>
      <c r="I8710" t="s">
        <v>33</v>
      </c>
      <c r="J8710">
        <v>2</v>
      </c>
      <c r="K8710">
        <v>778</v>
      </c>
      <c r="L8710" t="s">
        <v>35</v>
      </c>
      <c r="M8710" t="s">
        <v>21</v>
      </c>
      <c r="N8710" t="s">
        <v>32</v>
      </c>
      <c r="O8710" s="4">
        <v>182691.31</v>
      </c>
      <c r="P8710" t="s">
        <v>28</v>
      </c>
      <c r="Q8710" t="str" cm="1">
        <f t="array" ref="Q8710">_xlfn.IFS(
O8710&lt;50000,"Low Salary (&lt;$50K)",
O8710&lt;90000,"Lower Middle ($50K-$90K)",
O8710&lt;130000,"Middle ($90K-$130K)",
O8710&lt;170000,"Upper Middle ($130K-$170K)",
O8710&gt;=170000,"High Salary (&gt;$170K)"
)</f>
        <v>High Salary (&gt;$170K)</v>
      </c>
      <c r="R8710" t="str" cm="1">
        <f t="array" ref="R8710">_xlfn.IFS(
G8710&lt;=2,"New Customers (0-2Y)",
G8710&lt;=5,"Growing Customers (3-5Y)",
G8710&lt;=8,"Established Customers (6-8Y)",
G8710&lt;=10,"Loyal Customers (9-10Y)"
)</f>
        <v>Growing Customers (3-5Y)</v>
      </c>
    </row>
    <row r="8711" spans="1:18" x14ac:dyDescent="0.35">
      <c r="A8711">
        <v>15713517</v>
      </c>
      <c r="B8711" t="s">
        <v>588</v>
      </c>
      <c r="C8711" t="s">
        <v>17</v>
      </c>
      <c r="D8711" t="s">
        <v>39</v>
      </c>
      <c r="E8711">
        <v>39</v>
      </c>
      <c r="F8711" t="s">
        <v>19</v>
      </c>
      <c r="G8711">
        <v>6</v>
      </c>
      <c r="H8711" s="4">
        <v>102025.08</v>
      </c>
      <c r="I8711" t="s">
        <v>33</v>
      </c>
      <c r="J8711">
        <v>2</v>
      </c>
      <c r="K8711">
        <v>529</v>
      </c>
      <c r="L8711" t="s">
        <v>31</v>
      </c>
      <c r="M8711" t="s">
        <v>21</v>
      </c>
      <c r="N8711" t="s">
        <v>32</v>
      </c>
      <c r="O8711" s="4">
        <v>12351.01</v>
      </c>
      <c r="P8711" t="s">
        <v>28</v>
      </c>
      <c r="Q8711" t="str" cm="1">
        <f t="array" ref="Q8711">_xlfn.IFS(
O8711&lt;50000,"Low Salary (&lt;$50K)",
O8711&lt;90000,"Lower Middle ($50K-$90K)",
O8711&lt;130000,"Middle ($90K-$130K)",
O8711&lt;170000,"Upper Middle ($130K-$170K)",
O8711&gt;=170000,"High Salary (&gt;$170K)"
)</f>
        <v>Low Salary (&lt;$50K)</v>
      </c>
      <c r="R8711" t="str" cm="1">
        <f t="array" ref="R8711">_xlfn.IFS(
G8711&lt;=2,"New Customers (0-2Y)",
G8711&lt;=5,"Growing Customers (3-5Y)",
G8711&lt;=8,"Established Customers (6-8Y)",
G8711&lt;=10,"Loyal Customers (9-10Y)"
)</f>
        <v>Established Customers (6-8Y)</v>
      </c>
    </row>
    <row r="8712" spans="1:18" x14ac:dyDescent="0.35">
      <c r="A8712">
        <v>15683522</v>
      </c>
      <c r="B8712" t="s">
        <v>153</v>
      </c>
      <c r="C8712" t="s">
        <v>42</v>
      </c>
      <c r="D8712" t="s">
        <v>18</v>
      </c>
      <c r="E8712">
        <v>37</v>
      </c>
      <c r="F8712" t="s">
        <v>19</v>
      </c>
      <c r="G8712">
        <v>2</v>
      </c>
      <c r="H8712" s="4">
        <v>113383.07</v>
      </c>
      <c r="I8712" t="s">
        <v>33</v>
      </c>
      <c r="J8712">
        <v>1</v>
      </c>
      <c r="K8712">
        <v>678</v>
      </c>
      <c r="L8712" t="s">
        <v>35</v>
      </c>
      <c r="M8712" t="s">
        <v>21</v>
      </c>
      <c r="N8712" t="s">
        <v>22</v>
      </c>
      <c r="O8712" s="4">
        <v>135123.96</v>
      </c>
      <c r="P8712" t="s">
        <v>28</v>
      </c>
      <c r="Q8712" t="str" cm="1">
        <f t="array" ref="Q8712">_xlfn.IFS(
O8712&lt;50000,"Low Salary (&lt;$50K)",
O8712&lt;90000,"Lower Middle ($50K-$90K)",
O8712&lt;130000,"Middle ($90K-$130K)",
O8712&lt;170000,"Upper Middle ($130K-$170K)",
O8712&gt;=170000,"High Salary (&gt;$170K)"
)</f>
        <v>Upper Middle ($130K-$170K)</v>
      </c>
      <c r="R8712" t="str" cm="1">
        <f t="array" ref="R8712">_xlfn.IFS(
G8712&lt;=2,"New Customers (0-2Y)",
G8712&lt;=5,"Growing Customers (3-5Y)",
G8712&lt;=8,"Established Customers (6-8Y)",
G8712&lt;=10,"Loyal Customers (9-10Y)"
)</f>
        <v>New Customers (0-2Y)</v>
      </c>
    </row>
    <row r="8713" spans="1:18" x14ac:dyDescent="0.35">
      <c r="A8713">
        <v>15673995</v>
      </c>
      <c r="B8713" t="s">
        <v>1062</v>
      </c>
      <c r="C8713" t="s">
        <v>26</v>
      </c>
      <c r="D8713" t="s">
        <v>18</v>
      </c>
      <c r="E8713">
        <v>65</v>
      </c>
      <c r="F8713" t="s">
        <v>2967</v>
      </c>
      <c r="G8713">
        <v>9</v>
      </c>
      <c r="H8713" s="4">
        <v>102541.1</v>
      </c>
      <c r="I8713" t="s">
        <v>33</v>
      </c>
      <c r="J8713">
        <v>1</v>
      </c>
      <c r="K8713">
        <v>516</v>
      </c>
      <c r="L8713" t="s">
        <v>31</v>
      </c>
      <c r="M8713" t="s">
        <v>21</v>
      </c>
      <c r="N8713" t="s">
        <v>32</v>
      </c>
      <c r="O8713" s="4">
        <v>181490.42</v>
      </c>
      <c r="P8713" t="s">
        <v>28</v>
      </c>
      <c r="Q8713" t="str" cm="1">
        <f t="array" ref="Q8713">_xlfn.IFS(
O8713&lt;50000,"Low Salary (&lt;$50K)",
O8713&lt;90000,"Lower Middle ($50K-$90K)",
O8713&lt;130000,"Middle ($90K-$130K)",
O8713&lt;170000,"Upper Middle ($130K-$170K)",
O8713&gt;=170000,"High Salary (&gt;$170K)"
)</f>
        <v>High Salary (&gt;$170K)</v>
      </c>
      <c r="R8713" t="str" cm="1">
        <f t="array" ref="R8713">_xlfn.IFS(
G8713&lt;=2,"New Customers (0-2Y)",
G8713&lt;=5,"Growing Customers (3-5Y)",
G8713&lt;=8,"Established Customers (6-8Y)",
G8713&lt;=10,"Loyal Customers (9-10Y)"
)</f>
        <v>Loyal Customers (9-10Y)</v>
      </c>
    </row>
    <row r="8714" spans="1:18" x14ac:dyDescent="0.35">
      <c r="A8714">
        <v>15771054</v>
      </c>
      <c r="B8714" t="s">
        <v>259</v>
      </c>
      <c r="C8714" t="s">
        <v>26</v>
      </c>
      <c r="D8714" t="s">
        <v>39</v>
      </c>
      <c r="E8714">
        <v>35</v>
      </c>
      <c r="F8714" t="s">
        <v>19</v>
      </c>
      <c r="G8714">
        <v>5</v>
      </c>
      <c r="H8714" s="4">
        <v>0</v>
      </c>
      <c r="I8714" t="s">
        <v>24</v>
      </c>
      <c r="J8714">
        <v>2</v>
      </c>
      <c r="K8714">
        <v>469</v>
      </c>
      <c r="L8714" t="s">
        <v>44</v>
      </c>
      <c r="M8714" t="s">
        <v>21</v>
      </c>
      <c r="N8714" t="s">
        <v>32</v>
      </c>
      <c r="O8714" s="4">
        <v>186490.37</v>
      </c>
      <c r="P8714" t="s">
        <v>28</v>
      </c>
      <c r="Q8714" t="str" cm="1">
        <f t="array" ref="Q8714">_xlfn.IFS(
O8714&lt;50000,"Low Salary (&lt;$50K)",
O8714&lt;90000,"Lower Middle ($50K-$90K)",
O8714&lt;130000,"Middle ($90K-$130K)",
O8714&lt;170000,"Upper Middle ($130K-$170K)",
O8714&gt;=170000,"High Salary (&gt;$170K)"
)</f>
        <v>High Salary (&gt;$170K)</v>
      </c>
      <c r="R8714" t="str" cm="1">
        <f t="array" ref="R8714">_xlfn.IFS(
G8714&lt;=2,"New Customers (0-2Y)",
G8714&lt;=5,"Growing Customers (3-5Y)",
G8714&lt;=8,"Established Customers (6-8Y)",
G8714&lt;=10,"Loyal Customers (9-10Y)"
)</f>
        <v>Growing Customers (3-5Y)</v>
      </c>
    </row>
    <row r="8715" spans="1:18" x14ac:dyDescent="0.35">
      <c r="A8715">
        <v>15578788</v>
      </c>
      <c r="B8715" t="s">
        <v>1362</v>
      </c>
      <c r="C8715" t="s">
        <v>26</v>
      </c>
      <c r="D8715" t="s">
        <v>39</v>
      </c>
      <c r="E8715">
        <v>40</v>
      </c>
      <c r="F8715" t="s">
        <v>19</v>
      </c>
      <c r="G8715">
        <v>6</v>
      </c>
      <c r="H8715" s="4">
        <v>0</v>
      </c>
      <c r="I8715" t="s">
        <v>24</v>
      </c>
      <c r="J8715">
        <v>2</v>
      </c>
      <c r="K8715">
        <v>786</v>
      </c>
      <c r="L8715" t="s">
        <v>37</v>
      </c>
      <c r="M8715" t="s">
        <v>27</v>
      </c>
      <c r="N8715" t="s">
        <v>32</v>
      </c>
      <c r="O8715" s="4">
        <v>41248.800000000003</v>
      </c>
      <c r="P8715" t="s">
        <v>28</v>
      </c>
      <c r="Q8715" t="str" cm="1">
        <f t="array" ref="Q8715">_xlfn.IFS(
O8715&lt;50000,"Low Salary (&lt;$50K)",
O8715&lt;90000,"Lower Middle ($50K-$90K)",
O8715&lt;130000,"Middle ($90K-$130K)",
O8715&lt;170000,"Upper Middle ($130K-$170K)",
O8715&gt;=170000,"High Salary (&gt;$170K)"
)</f>
        <v>Low Salary (&lt;$50K)</v>
      </c>
      <c r="R8715" t="str" cm="1">
        <f t="array" ref="R8715">_xlfn.IFS(
G8715&lt;=2,"New Customers (0-2Y)",
G8715&lt;=5,"Growing Customers (3-5Y)",
G8715&lt;=8,"Established Customers (6-8Y)",
G8715&lt;=10,"Loyal Customers (9-10Y)"
)</f>
        <v>Established Customers (6-8Y)</v>
      </c>
    </row>
    <row r="8716" spans="1:18" x14ac:dyDescent="0.35">
      <c r="A8716">
        <v>15737408</v>
      </c>
      <c r="B8716" t="s">
        <v>329</v>
      </c>
      <c r="C8716" t="s">
        <v>17</v>
      </c>
      <c r="D8716" t="s">
        <v>18</v>
      </c>
      <c r="E8716">
        <v>41</v>
      </c>
      <c r="F8716" t="s">
        <v>19</v>
      </c>
      <c r="G8716">
        <v>6</v>
      </c>
      <c r="H8716" s="4">
        <v>109941.51</v>
      </c>
      <c r="I8716" t="s">
        <v>33</v>
      </c>
      <c r="J8716">
        <v>1</v>
      </c>
      <c r="K8716">
        <v>703</v>
      </c>
      <c r="L8716" t="s">
        <v>35</v>
      </c>
      <c r="M8716" t="s">
        <v>21</v>
      </c>
      <c r="N8716" t="s">
        <v>32</v>
      </c>
      <c r="O8716" s="4">
        <v>116267.28</v>
      </c>
      <c r="P8716" t="s">
        <v>28</v>
      </c>
      <c r="Q8716" t="str" cm="1">
        <f t="array" ref="Q8716">_xlfn.IFS(
O8716&lt;50000,"Low Salary (&lt;$50K)",
O8716&lt;90000,"Lower Middle ($50K-$90K)",
O8716&lt;130000,"Middle ($90K-$130K)",
O8716&lt;170000,"Upper Middle ($130K-$170K)",
O8716&gt;=170000,"High Salary (&gt;$170K)"
)</f>
        <v>Middle ($90K-$130K)</v>
      </c>
      <c r="R8716" t="str" cm="1">
        <f t="array" ref="R8716">_xlfn.IFS(
G8716&lt;=2,"New Customers (0-2Y)",
G8716&lt;=5,"Growing Customers (3-5Y)",
G8716&lt;=8,"Established Customers (6-8Y)",
G8716&lt;=10,"Loyal Customers (9-10Y)"
)</f>
        <v>Established Customers (6-8Y)</v>
      </c>
    </row>
    <row r="8717" spans="1:18" x14ac:dyDescent="0.35">
      <c r="A8717">
        <v>15750837</v>
      </c>
      <c r="B8717" t="s">
        <v>2781</v>
      </c>
      <c r="C8717" t="s">
        <v>42</v>
      </c>
      <c r="D8717" t="s">
        <v>39</v>
      </c>
      <c r="E8717">
        <v>41</v>
      </c>
      <c r="F8717" t="s">
        <v>19</v>
      </c>
      <c r="G8717">
        <v>0</v>
      </c>
      <c r="H8717" s="4">
        <v>141749.68</v>
      </c>
      <c r="I8717" t="s">
        <v>33</v>
      </c>
      <c r="J8717">
        <v>1</v>
      </c>
      <c r="K8717">
        <v>579</v>
      </c>
      <c r="L8717" t="s">
        <v>31</v>
      </c>
      <c r="M8717" t="s">
        <v>27</v>
      </c>
      <c r="N8717" t="s">
        <v>22</v>
      </c>
      <c r="O8717" s="4">
        <v>9201.5300000000007</v>
      </c>
      <c r="P8717" t="s">
        <v>28</v>
      </c>
      <c r="Q8717" t="str" cm="1">
        <f t="array" ref="Q8717">_xlfn.IFS(
O8717&lt;50000,"Low Salary (&lt;$50K)",
O8717&lt;90000,"Lower Middle ($50K-$90K)",
O8717&lt;130000,"Middle ($90K-$130K)",
O8717&lt;170000,"Upper Middle ($130K-$170K)",
O8717&gt;=170000,"High Salary (&gt;$170K)"
)</f>
        <v>Low Salary (&lt;$50K)</v>
      </c>
      <c r="R8717" t="str" cm="1">
        <f t="array" ref="R8717">_xlfn.IFS(
G8717&lt;=2,"New Customers (0-2Y)",
G8717&lt;=5,"Growing Customers (3-5Y)",
G8717&lt;=8,"Established Customers (6-8Y)",
G8717&lt;=10,"Loyal Customers (9-10Y)"
)</f>
        <v>New Customers (0-2Y)</v>
      </c>
    </row>
    <row r="8718" spans="1:18" x14ac:dyDescent="0.35">
      <c r="A8718">
        <v>15576022</v>
      </c>
      <c r="B8718" t="s">
        <v>402</v>
      </c>
      <c r="C8718" t="s">
        <v>17</v>
      </c>
      <c r="D8718" t="s">
        <v>39</v>
      </c>
      <c r="E8718">
        <v>38</v>
      </c>
      <c r="F8718" t="s">
        <v>19</v>
      </c>
      <c r="G8718">
        <v>5</v>
      </c>
      <c r="H8718" s="4">
        <v>0</v>
      </c>
      <c r="I8718" t="s">
        <v>24</v>
      </c>
      <c r="J8718">
        <v>2</v>
      </c>
      <c r="K8718">
        <v>565</v>
      </c>
      <c r="L8718" t="s">
        <v>31</v>
      </c>
      <c r="M8718" t="s">
        <v>27</v>
      </c>
      <c r="N8718" t="s">
        <v>22</v>
      </c>
      <c r="O8718" s="4">
        <v>80630.320000000007</v>
      </c>
      <c r="P8718" t="s">
        <v>28</v>
      </c>
      <c r="Q8718" t="str" cm="1">
        <f t="array" ref="Q8718">_xlfn.IFS(
O8718&lt;50000,"Low Salary (&lt;$50K)",
O8718&lt;90000,"Lower Middle ($50K-$90K)",
O8718&lt;130000,"Middle ($90K-$130K)",
O8718&lt;170000,"Upper Middle ($130K-$170K)",
O8718&gt;=170000,"High Salary (&gt;$170K)"
)</f>
        <v>Lower Middle ($50K-$90K)</v>
      </c>
      <c r="R8718" t="str" cm="1">
        <f t="array" ref="R8718">_xlfn.IFS(
G8718&lt;=2,"New Customers (0-2Y)",
G8718&lt;=5,"Growing Customers (3-5Y)",
G8718&lt;=8,"Established Customers (6-8Y)",
G8718&lt;=10,"Loyal Customers (9-10Y)"
)</f>
        <v>Growing Customers (3-5Y)</v>
      </c>
    </row>
    <row r="8719" spans="1:18" x14ac:dyDescent="0.35">
      <c r="A8719">
        <v>15635502</v>
      </c>
      <c r="B8719" t="s">
        <v>280</v>
      </c>
      <c r="C8719" t="s">
        <v>17</v>
      </c>
      <c r="D8719" t="s">
        <v>39</v>
      </c>
      <c r="E8719">
        <v>44</v>
      </c>
      <c r="F8719" t="s">
        <v>19</v>
      </c>
      <c r="G8719">
        <v>2</v>
      </c>
      <c r="H8719" s="4">
        <v>0</v>
      </c>
      <c r="I8719" t="s">
        <v>24</v>
      </c>
      <c r="J8719">
        <v>1</v>
      </c>
      <c r="K8719">
        <v>443</v>
      </c>
      <c r="L8719" t="s">
        <v>44</v>
      </c>
      <c r="M8719" t="s">
        <v>21</v>
      </c>
      <c r="N8719" t="s">
        <v>32</v>
      </c>
      <c r="O8719" s="4">
        <v>159165.70000000001</v>
      </c>
      <c r="P8719" t="s">
        <v>28</v>
      </c>
      <c r="Q8719" t="str" cm="1">
        <f t="array" ref="Q8719">_xlfn.IFS(
O8719&lt;50000,"Low Salary (&lt;$50K)",
O8719&lt;90000,"Lower Middle ($50K-$90K)",
O8719&lt;130000,"Middle ($90K-$130K)",
O8719&lt;170000,"Upper Middle ($130K-$170K)",
O8719&gt;=170000,"High Salary (&gt;$170K)"
)</f>
        <v>Upper Middle ($130K-$170K)</v>
      </c>
      <c r="R8719" t="str" cm="1">
        <f t="array" ref="R8719">_xlfn.IFS(
G8719&lt;=2,"New Customers (0-2Y)",
G8719&lt;=5,"Growing Customers (3-5Y)",
G8719&lt;=8,"Established Customers (6-8Y)",
G8719&lt;=10,"Loyal Customers (9-10Y)"
)</f>
        <v>New Customers (0-2Y)</v>
      </c>
    </row>
    <row r="8720" spans="1:18" x14ac:dyDescent="0.35">
      <c r="A8720">
        <v>15627298</v>
      </c>
      <c r="B8720" t="s">
        <v>1125</v>
      </c>
      <c r="C8720" t="s">
        <v>17</v>
      </c>
      <c r="D8720" t="s">
        <v>39</v>
      </c>
      <c r="E8720">
        <v>37</v>
      </c>
      <c r="F8720" t="s">
        <v>19</v>
      </c>
      <c r="G8720">
        <v>7</v>
      </c>
      <c r="H8720" s="4">
        <v>85146.48</v>
      </c>
      <c r="I8720" t="s">
        <v>29</v>
      </c>
      <c r="J8720">
        <v>2</v>
      </c>
      <c r="K8720">
        <v>589</v>
      </c>
      <c r="L8720" t="s">
        <v>31</v>
      </c>
      <c r="M8720" t="s">
        <v>21</v>
      </c>
      <c r="N8720" t="s">
        <v>32</v>
      </c>
      <c r="O8720" s="4">
        <v>86490.09</v>
      </c>
      <c r="P8720" t="s">
        <v>23</v>
      </c>
      <c r="Q8720" t="str" cm="1">
        <f t="array" ref="Q8720">_xlfn.IFS(
O8720&lt;50000,"Low Salary (&lt;$50K)",
O8720&lt;90000,"Lower Middle ($50K-$90K)",
O8720&lt;130000,"Middle ($90K-$130K)",
O8720&lt;170000,"Upper Middle ($130K-$170K)",
O8720&gt;=170000,"High Salary (&gt;$170K)"
)</f>
        <v>Lower Middle ($50K-$90K)</v>
      </c>
      <c r="R8720" t="str" cm="1">
        <f t="array" ref="R8720">_xlfn.IFS(
G8720&lt;=2,"New Customers (0-2Y)",
G8720&lt;=5,"Growing Customers (3-5Y)",
G8720&lt;=8,"Established Customers (6-8Y)",
G8720&lt;=10,"Loyal Customers (9-10Y)"
)</f>
        <v>Established Customers (6-8Y)</v>
      </c>
    </row>
    <row r="8721" spans="1:18" x14ac:dyDescent="0.35">
      <c r="A8721">
        <v>15811415</v>
      </c>
      <c r="B8721" t="s">
        <v>2782</v>
      </c>
      <c r="C8721" t="s">
        <v>17</v>
      </c>
      <c r="D8721" t="s">
        <v>18</v>
      </c>
      <c r="E8721">
        <v>44</v>
      </c>
      <c r="F8721" t="s">
        <v>19</v>
      </c>
      <c r="G8721">
        <v>6</v>
      </c>
      <c r="H8721" s="4">
        <v>134066.1</v>
      </c>
      <c r="I8721" t="s">
        <v>33</v>
      </c>
      <c r="J8721">
        <v>2</v>
      </c>
      <c r="K8721">
        <v>691</v>
      </c>
      <c r="L8721" t="s">
        <v>35</v>
      </c>
      <c r="M8721" t="s">
        <v>21</v>
      </c>
      <c r="N8721" t="s">
        <v>22</v>
      </c>
      <c r="O8721" s="4">
        <v>197572.41</v>
      </c>
      <c r="P8721" t="s">
        <v>28</v>
      </c>
      <c r="Q8721" t="str" cm="1">
        <f t="array" ref="Q8721">_xlfn.IFS(
O8721&lt;50000,"Low Salary (&lt;$50K)",
O8721&lt;90000,"Lower Middle ($50K-$90K)",
O8721&lt;130000,"Middle ($90K-$130K)",
O8721&lt;170000,"Upper Middle ($130K-$170K)",
O8721&gt;=170000,"High Salary (&gt;$170K)"
)</f>
        <v>High Salary (&gt;$170K)</v>
      </c>
      <c r="R8721" t="str" cm="1">
        <f t="array" ref="R8721">_xlfn.IFS(
G8721&lt;=2,"New Customers (0-2Y)",
G8721&lt;=5,"Growing Customers (3-5Y)",
G8721&lt;=8,"Established Customers (6-8Y)",
G8721&lt;=10,"Loyal Customers (9-10Y)"
)</f>
        <v>Established Customers (6-8Y)</v>
      </c>
    </row>
    <row r="8722" spans="1:18" x14ac:dyDescent="0.35">
      <c r="A8722">
        <v>15645059</v>
      </c>
      <c r="B8722" t="s">
        <v>2783</v>
      </c>
      <c r="C8722" t="s">
        <v>17</v>
      </c>
      <c r="D8722" t="s">
        <v>18</v>
      </c>
      <c r="E8722">
        <v>28</v>
      </c>
      <c r="F8722" t="s">
        <v>43</v>
      </c>
      <c r="G8722">
        <v>8</v>
      </c>
      <c r="H8722" s="4">
        <v>0</v>
      </c>
      <c r="I8722" t="s">
        <v>24</v>
      </c>
      <c r="J8722">
        <v>2</v>
      </c>
      <c r="K8722">
        <v>711</v>
      </c>
      <c r="L8722" t="s">
        <v>35</v>
      </c>
      <c r="M8722" t="s">
        <v>27</v>
      </c>
      <c r="N8722" t="s">
        <v>32</v>
      </c>
      <c r="O8722" s="4">
        <v>105159.89</v>
      </c>
      <c r="P8722" t="s">
        <v>28</v>
      </c>
      <c r="Q8722" t="str" cm="1">
        <f t="array" ref="Q8722">_xlfn.IFS(
O8722&lt;50000,"Low Salary (&lt;$50K)",
O8722&lt;90000,"Lower Middle ($50K-$90K)",
O8722&lt;130000,"Middle ($90K-$130K)",
O8722&lt;170000,"Upper Middle ($130K-$170K)",
O8722&gt;=170000,"High Salary (&gt;$170K)"
)</f>
        <v>Middle ($90K-$130K)</v>
      </c>
      <c r="R8722" t="str" cm="1">
        <f t="array" ref="R8722">_xlfn.IFS(
G8722&lt;=2,"New Customers (0-2Y)",
G8722&lt;=5,"Growing Customers (3-5Y)",
G8722&lt;=8,"Established Customers (6-8Y)",
G8722&lt;=10,"Loyal Customers (9-10Y)"
)</f>
        <v>Established Customers (6-8Y)</v>
      </c>
    </row>
    <row r="8723" spans="1:18" x14ac:dyDescent="0.35">
      <c r="A8723">
        <v>15689671</v>
      </c>
      <c r="B8723" t="s">
        <v>2784</v>
      </c>
      <c r="C8723" t="s">
        <v>26</v>
      </c>
      <c r="D8723" t="s">
        <v>39</v>
      </c>
      <c r="E8723">
        <v>27</v>
      </c>
      <c r="F8723" t="s">
        <v>43</v>
      </c>
      <c r="G8723">
        <v>4</v>
      </c>
      <c r="H8723" s="4">
        <v>0</v>
      </c>
      <c r="I8723" t="s">
        <v>24</v>
      </c>
      <c r="J8723">
        <v>1</v>
      </c>
      <c r="K8723">
        <v>775</v>
      </c>
      <c r="L8723" t="s">
        <v>35</v>
      </c>
      <c r="M8723" t="s">
        <v>21</v>
      </c>
      <c r="N8723" t="s">
        <v>22</v>
      </c>
      <c r="O8723" s="4">
        <v>40807.26</v>
      </c>
      <c r="P8723" t="s">
        <v>28</v>
      </c>
      <c r="Q8723" t="str" cm="1">
        <f t="array" ref="Q8723">_xlfn.IFS(
O8723&lt;50000,"Low Salary (&lt;$50K)",
O8723&lt;90000,"Lower Middle ($50K-$90K)",
O8723&lt;130000,"Middle ($90K-$130K)",
O8723&lt;170000,"Upper Middle ($130K-$170K)",
O8723&gt;=170000,"High Salary (&gt;$170K)"
)</f>
        <v>Low Salary (&lt;$50K)</v>
      </c>
      <c r="R8723" t="str" cm="1">
        <f t="array" ref="R8723">_xlfn.IFS(
G8723&lt;=2,"New Customers (0-2Y)",
G8723&lt;=5,"Growing Customers (3-5Y)",
G8723&lt;=8,"Established Customers (6-8Y)",
G8723&lt;=10,"Loyal Customers (9-10Y)"
)</f>
        <v>Growing Customers (3-5Y)</v>
      </c>
    </row>
    <row r="8724" spans="1:18" x14ac:dyDescent="0.35">
      <c r="A8724">
        <v>15718667</v>
      </c>
      <c r="B8724" t="s">
        <v>94</v>
      </c>
      <c r="C8724" t="s">
        <v>17</v>
      </c>
      <c r="D8724" t="s">
        <v>39</v>
      </c>
      <c r="E8724">
        <v>35</v>
      </c>
      <c r="F8724" t="s">
        <v>19</v>
      </c>
      <c r="G8724">
        <v>7</v>
      </c>
      <c r="H8724" s="4">
        <v>87619.29</v>
      </c>
      <c r="I8724" t="s">
        <v>29</v>
      </c>
      <c r="J8724">
        <v>1</v>
      </c>
      <c r="K8724">
        <v>621</v>
      </c>
      <c r="L8724" t="s">
        <v>20</v>
      </c>
      <c r="M8724" t="s">
        <v>21</v>
      </c>
      <c r="N8724" t="s">
        <v>32</v>
      </c>
      <c r="O8724" s="4">
        <v>143.34</v>
      </c>
      <c r="P8724" t="s">
        <v>28</v>
      </c>
      <c r="Q8724" t="str" cm="1">
        <f t="array" ref="Q8724">_xlfn.IFS(
O8724&lt;50000,"Low Salary (&lt;$50K)",
O8724&lt;90000,"Lower Middle ($50K-$90K)",
O8724&lt;130000,"Middle ($90K-$130K)",
O8724&lt;170000,"Upper Middle ($130K-$170K)",
O8724&gt;=170000,"High Salary (&gt;$170K)"
)</f>
        <v>Low Salary (&lt;$50K)</v>
      </c>
      <c r="R8724" t="str" cm="1">
        <f t="array" ref="R8724">_xlfn.IFS(
G8724&lt;=2,"New Customers (0-2Y)",
G8724&lt;=5,"Growing Customers (3-5Y)",
G8724&lt;=8,"Established Customers (6-8Y)",
G8724&lt;=10,"Loyal Customers (9-10Y)"
)</f>
        <v>Established Customers (6-8Y)</v>
      </c>
    </row>
    <row r="8725" spans="1:18" x14ac:dyDescent="0.35">
      <c r="A8725">
        <v>15803202</v>
      </c>
      <c r="B8725" t="s">
        <v>1306</v>
      </c>
      <c r="C8725" t="s">
        <v>17</v>
      </c>
      <c r="D8725" t="s">
        <v>39</v>
      </c>
      <c r="E8725">
        <v>51</v>
      </c>
      <c r="F8725" t="s">
        <v>19</v>
      </c>
      <c r="G8725">
        <v>10</v>
      </c>
      <c r="H8725" s="4">
        <v>0</v>
      </c>
      <c r="I8725" t="s">
        <v>24</v>
      </c>
      <c r="J8725">
        <v>1</v>
      </c>
      <c r="K8725">
        <v>350</v>
      </c>
      <c r="L8725" t="s">
        <v>44</v>
      </c>
      <c r="M8725" t="s">
        <v>21</v>
      </c>
      <c r="N8725" t="s">
        <v>22</v>
      </c>
      <c r="O8725" s="4">
        <v>125823.79</v>
      </c>
      <c r="P8725" t="s">
        <v>23</v>
      </c>
      <c r="Q8725" t="str" cm="1">
        <f t="array" ref="Q8725">_xlfn.IFS(
O8725&lt;50000,"Low Salary (&lt;$50K)",
O8725&lt;90000,"Lower Middle ($50K-$90K)",
O8725&lt;130000,"Middle ($90K-$130K)",
O8725&lt;170000,"Upper Middle ($130K-$170K)",
O8725&gt;=170000,"High Salary (&gt;$170K)"
)</f>
        <v>Middle ($90K-$130K)</v>
      </c>
      <c r="R8725" t="str" cm="1">
        <f t="array" ref="R8725">_xlfn.IFS(
G8725&lt;=2,"New Customers (0-2Y)",
G8725&lt;=5,"Growing Customers (3-5Y)",
G8725&lt;=8,"Established Customers (6-8Y)",
G8725&lt;=10,"Loyal Customers (9-10Y)"
)</f>
        <v>Loyal Customers (9-10Y)</v>
      </c>
    </row>
    <row r="8726" spans="1:18" x14ac:dyDescent="0.35">
      <c r="A8726">
        <v>15593683</v>
      </c>
      <c r="B8726" t="s">
        <v>2193</v>
      </c>
      <c r="C8726" t="s">
        <v>26</v>
      </c>
      <c r="D8726" t="s">
        <v>18</v>
      </c>
      <c r="E8726">
        <v>30</v>
      </c>
      <c r="F8726" t="s">
        <v>19</v>
      </c>
      <c r="G8726">
        <v>8</v>
      </c>
      <c r="H8726" s="4">
        <v>0</v>
      </c>
      <c r="I8726" t="s">
        <v>24</v>
      </c>
      <c r="J8726">
        <v>2</v>
      </c>
      <c r="K8726">
        <v>668</v>
      </c>
      <c r="L8726" t="s">
        <v>35</v>
      </c>
      <c r="M8726" t="s">
        <v>21</v>
      </c>
      <c r="N8726" t="s">
        <v>32</v>
      </c>
      <c r="O8726" s="4">
        <v>138465.70000000001</v>
      </c>
      <c r="P8726" t="s">
        <v>28</v>
      </c>
      <c r="Q8726" t="str" cm="1">
        <f t="array" ref="Q8726">_xlfn.IFS(
O8726&lt;50000,"Low Salary (&lt;$50K)",
O8726&lt;90000,"Lower Middle ($50K-$90K)",
O8726&lt;130000,"Middle ($90K-$130K)",
O8726&lt;170000,"Upper Middle ($130K-$170K)",
O8726&gt;=170000,"High Salary (&gt;$170K)"
)</f>
        <v>Upper Middle ($130K-$170K)</v>
      </c>
      <c r="R8726" t="str" cm="1">
        <f t="array" ref="R8726">_xlfn.IFS(
G8726&lt;=2,"New Customers (0-2Y)",
G8726&lt;=5,"Growing Customers (3-5Y)",
G8726&lt;=8,"Established Customers (6-8Y)",
G8726&lt;=10,"Loyal Customers (9-10Y)"
)</f>
        <v>Established Customers (6-8Y)</v>
      </c>
    </row>
    <row r="8727" spans="1:18" x14ac:dyDescent="0.35">
      <c r="A8727">
        <v>15703394</v>
      </c>
      <c r="B8727" t="s">
        <v>2339</v>
      </c>
      <c r="C8727" t="s">
        <v>26</v>
      </c>
      <c r="D8727" t="s">
        <v>39</v>
      </c>
      <c r="E8727">
        <v>27</v>
      </c>
      <c r="F8727" t="s">
        <v>43</v>
      </c>
      <c r="G8727">
        <v>3</v>
      </c>
      <c r="H8727" s="4">
        <v>0</v>
      </c>
      <c r="I8727" t="s">
        <v>24</v>
      </c>
      <c r="J8727">
        <v>2</v>
      </c>
      <c r="K8727">
        <v>633</v>
      </c>
      <c r="L8727" t="s">
        <v>20</v>
      </c>
      <c r="M8727" t="s">
        <v>21</v>
      </c>
      <c r="N8727" t="s">
        <v>32</v>
      </c>
      <c r="O8727" s="4">
        <v>44008.91</v>
      </c>
      <c r="P8727" t="s">
        <v>28</v>
      </c>
      <c r="Q8727" t="str" cm="1">
        <f t="array" ref="Q8727">_xlfn.IFS(
O8727&lt;50000,"Low Salary (&lt;$50K)",
O8727&lt;90000,"Lower Middle ($50K-$90K)",
O8727&lt;130000,"Middle ($90K-$130K)",
O8727&lt;170000,"Upper Middle ($130K-$170K)",
O8727&gt;=170000,"High Salary (&gt;$170K)"
)</f>
        <v>Low Salary (&lt;$50K)</v>
      </c>
      <c r="R8727" t="str" cm="1">
        <f t="array" ref="R8727">_xlfn.IFS(
G8727&lt;=2,"New Customers (0-2Y)",
G8727&lt;=5,"Growing Customers (3-5Y)",
G8727&lt;=8,"Established Customers (6-8Y)",
G8727&lt;=10,"Loyal Customers (9-10Y)"
)</f>
        <v>Growing Customers (3-5Y)</v>
      </c>
    </row>
    <row r="8728" spans="1:18" x14ac:dyDescent="0.35">
      <c r="A8728">
        <v>15570289</v>
      </c>
      <c r="B8728" t="s">
        <v>757</v>
      </c>
      <c r="C8728" t="s">
        <v>42</v>
      </c>
      <c r="D8728" t="s">
        <v>39</v>
      </c>
      <c r="E8728">
        <v>43</v>
      </c>
      <c r="F8728" t="s">
        <v>19</v>
      </c>
      <c r="G8728">
        <v>8</v>
      </c>
      <c r="H8728" s="4">
        <v>103409.16</v>
      </c>
      <c r="I8728" t="s">
        <v>33</v>
      </c>
      <c r="J8728">
        <v>1</v>
      </c>
      <c r="K8728">
        <v>697</v>
      </c>
      <c r="L8728" t="s">
        <v>35</v>
      </c>
      <c r="M8728" t="s">
        <v>21</v>
      </c>
      <c r="N8728" t="s">
        <v>32</v>
      </c>
      <c r="O8728" s="4">
        <v>66893.279999999999</v>
      </c>
      <c r="P8728" t="s">
        <v>23</v>
      </c>
      <c r="Q8728" t="str" cm="1">
        <f t="array" ref="Q8728">_xlfn.IFS(
O8728&lt;50000,"Low Salary (&lt;$50K)",
O8728&lt;90000,"Lower Middle ($50K-$90K)",
O8728&lt;130000,"Middle ($90K-$130K)",
O8728&lt;170000,"Upper Middle ($130K-$170K)",
O8728&gt;=170000,"High Salary (&gt;$170K)"
)</f>
        <v>Lower Middle ($50K-$90K)</v>
      </c>
      <c r="R8728" t="str" cm="1">
        <f t="array" ref="R8728">_xlfn.IFS(
G8728&lt;=2,"New Customers (0-2Y)",
G8728&lt;=5,"Growing Customers (3-5Y)",
G8728&lt;=8,"Established Customers (6-8Y)",
G8728&lt;=10,"Loyal Customers (9-10Y)"
)</f>
        <v>Established Customers (6-8Y)</v>
      </c>
    </row>
    <row r="8729" spans="1:18" x14ac:dyDescent="0.35">
      <c r="A8729">
        <v>15567437</v>
      </c>
      <c r="B8729" t="s">
        <v>2785</v>
      </c>
      <c r="C8729" t="s">
        <v>42</v>
      </c>
      <c r="D8729" t="s">
        <v>18</v>
      </c>
      <c r="E8729">
        <v>30</v>
      </c>
      <c r="F8729" t="s">
        <v>19</v>
      </c>
      <c r="G8729">
        <v>7</v>
      </c>
      <c r="H8729" s="4">
        <v>123040.38</v>
      </c>
      <c r="I8729" t="s">
        <v>33</v>
      </c>
      <c r="J8729">
        <v>1</v>
      </c>
      <c r="K8729">
        <v>734</v>
      </c>
      <c r="L8729" t="s">
        <v>35</v>
      </c>
      <c r="M8729" t="s">
        <v>21</v>
      </c>
      <c r="N8729" t="s">
        <v>22</v>
      </c>
      <c r="O8729" s="4">
        <v>76503.06</v>
      </c>
      <c r="P8729" t="s">
        <v>28</v>
      </c>
      <c r="Q8729" t="str" cm="1">
        <f t="array" ref="Q8729">_xlfn.IFS(
O8729&lt;50000,"Low Salary (&lt;$50K)",
O8729&lt;90000,"Lower Middle ($50K-$90K)",
O8729&lt;130000,"Middle ($90K-$130K)",
O8729&lt;170000,"Upper Middle ($130K-$170K)",
O8729&gt;=170000,"High Salary (&gt;$170K)"
)</f>
        <v>Lower Middle ($50K-$90K)</v>
      </c>
      <c r="R8729" t="str" cm="1">
        <f t="array" ref="R8729">_xlfn.IFS(
G8729&lt;=2,"New Customers (0-2Y)",
G8729&lt;=5,"Growing Customers (3-5Y)",
G8729&lt;=8,"Established Customers (6-8Y)",
G8729&lt;=10,"Loyal Customers (9-10Y)"
)</f>
        <v>Established Customers (6-8Y)</v>
      </c>
    </row>
    <row r="8730" spans="1:18" x14ac:dyDescent="0.35">
      <c r="A8730">
        <v>15711687</v>
      </c>
      <c r="B8730" t="s">
        <v>2786</v>
      </c>
      <c r="C8730" t="s">
        <v>17</v>
      </c>
      <c r="D8730" t="s">
        <v>39</v>
      </c>
      <c r="E8730">
        <v>41</v>
      </c>
      <c r="F8730" t="s">
        <v>19</v>
      </c>
      <c r="G8730">
        <v>4</v>
      </c>
      <c r="H8730" s="4">
        <v>108128.52</v>
      </c>
      <c r="I8730" t="s">
        <v>33</v>
      </c>
      <c r="J8730">
        <v>1</v>
      </c>
      <c r="K8730">
        <v>434</v>
      </c>
      <c r="L8730" t="s">
        <v>44</v>
      </c>
      <c r="M8730" t="s">
        <v>27</v>
      </c>
      <c r="N8730" t="s">
        <v>22</v>
      </c>
      <c r="O8730" s="4">
        <v>56784.11</v>
      </c>
      <c r="P8730" t="s">
        <v>28</v>
      </c>
      <c r="Q8730" t="str" cm="1">
        <f t="array" ref="Q8730">_xlfn.IFS(
O8730&lt;50000,"Low Salary (&lt;$50K)",
O8730&lt;90000,"Lower Middle ($50K-$90K)",
O8730&lt;130000,"Middle ($90K-$130K)",
O8730&lt;170000,"Upper Middle ($130K-$170K)",
O8730&gt;=170000,"High Salary (&gt;$170K)"
)</f>
        <v>Lower Middle ($50K-$90K)</v>
      </c>
      <c r="R8730" t="str" cm="1">
        <f t="array" ref="R8730">_xlfn.IFS(
G8730&lt;=2,"New Customers (0-2Y)",
G8730&lt;=5,"Growing Customers (3-5Y)",
G8730&lt;=8,"Established Customers (6-8Y)",
G8730&lt;=10,"Loyal Customers (9-10Y)"
)</f>
        <v>Growing Customers (3-5Y)</v>
      </c>
    </row>
    <row r="8731" spans="1:18" x14ac:dyDescent="0.35">
      <c r="A8731">
        <v>15656592</v>
      </c>
      <c r="B8731" t="s">
        <v>598</v>
      </c>
      <c r="C8731" t="s">
        <v>42</v>
      </c>
      <c r="D8731" t="s">
        <v>39</v>
      </c>
      <c r="E8731">
        <v>48</v>
      </c>
      <c r="F8731" t="s">
        <v>19</v>
      </c>
      <c r="G8731">
        <v>8</v>
      </c>
      <c r="H8731" s="4">
        <v>169023.33</v>
      </c>
      <c r="I8731" t="s">
        <v>33</v>
      </c>
      <c r="J8731">
        <v>2</v>
      </c>
      <c r="K8731">
        <v>646</v>
      </c>
      <c r="L8731" t="s">
        <v>20</v>
      </c>
      <c r="M8731" t="s">
        <v>21</v>
      </c>
      <c r="N8731" t="s">
        <v>22</v>
      </c>
      <c r="O8731" s="4">
        <v>175657.55</v>
      </c>
      <c r="P8731" t="s">
        <v>28</v>
      </c>
      <c r="Q8731" t="str" cm="1">
        <f t="array" ref="Q8731">_xlfn.IFS(
O8731&lt;50000,"Low Salary (&lt;$50K)",
O8731&lt;90000,"Lower Middle ($50K-$90K)",
O8731&lt;130000,"Middle ($90K-$130K)",
O8731&lt;170000,"Upper Middle ($130K-$170K)",
O8731&gt;=170000,"High Salary (&gt;$170K)"
)</f>
        <v>High Salary (&gt;$170K)</v>
      </c>
      <c r="R8731" t="str" cm="1">
        <f t="array" ref="R8731">_xlfn.IFS(
G8731&lt;=2,"New Customers (0-2Y)",
G8731&lt;=5,"Growing Customers (3-5Y)",
G8731&lt;=8,"Established Customers (6-8Y)",
G8731&lt;=10,"Loyal Customers (9-10Y)"
)</f>
        <v>Established Customers (6-8Y)</v>
      </c>
    </row>
    <row r="8732" spans="1:18" x14ac:dyDescent="0.35">
      <c r="A8732">
        <v>15634373</v>
      </c>
      <c r="B8732" t="s">
        <v>239</v>
      </c>
      <c r="C8732" t="s">
        <v>17</v>
      </c>
      <c r="D8732" t="s">
        <v>39</v>
      </c>
      <c r="E8732">
        <v>30</v>
      </c>
      <c r="F8732" t="s">
        <v>19</v>
      </c>
      <c r="G8732">
        <v>5</v>
      </c>
      <c r="H8732" s="4">
        <v>0</v>
      </c>
      <c r="I8732" t="s">
        <v>24</v>
      </c>
      <c r="J8732">
        <v>2</v>
      </c>
      <c r="K8732">
        <v>764</v>
      </c>
      <c r="L8732" t="s">
        <v>35</v>
      </c>
      <c r="M8732" t="s">
        <v>27</v>
      </c>
      <c r="N8732" t="s">
        <v>22</v>
      </c>
      <c r="O8732" s="4">
        <v>105155.66</v>
      </c>
      <c r="P8732" t="s">
        <v>28</v>
      </c>
      <c r="Q8732" t="str" cm="1">
        <f t="array" ref="Q8732">_xlfn.IFS(
O8732&lt;50000,"Low Salary (&lt;$50K)",
O8732&lt;90000,"Lower Middle ($50K-$90K)",
O8732&lt;130000,"Middle ($90K-$130K)",
O8732&lt;170000,"Upper Middle ($130K-$170K)",
O8732&gt;=170000,"High Salary (&gt;$170K)"
)</f>
        <v>Middle ($90K-$130K)</v>
      </c>
      <c r="R8732" t="str" cm="1">
        <f t="array" ref="R8732">_xlfn.IFS(
G8732&lt;=2,"New Customers (0-2Y)",
G8732&lt;=5,"Growing Customers (3-5Y)",
G8732&lt;=8,"Established Customers (6-8Y)",
G8732&lt;=10,"Loyal Customers (9-10Y)"
)</f>
        <v>Growing Customers (3-5Y)</v>
      </c>
    </row>
    <row r="8733" spans="1:18" x14ac:dyDescent="0.35">
      <c r="A8733">
        <v>15769125</v>
      </c>
      <c r="B8733" t="s">
        <v>763</v>
      </c>
      <c r="C8733" t="s">
        <v>26</v>
      </c>
      <c r="D8733" t="s">
        <v>18</v>
      </c>
      <c r="E8733">
        <v>41</v>
      </c>
      <c r="F8733" t="s">
        <v>19</v>
      </c>
      <c r="G8733">
        <v>10</v>
      </c>
      <c r="H8733" s="4">
        <v>0</v>
      </c>
      <c r="I8733" t="s">
        <v>24</v>
      </c>
      <c r="J8733">
        <v>2</v>
      </c>
      <c r="K8733">
        <v>727</v>
      </c>
      <c r="L8733" t="s">
        <v>35</v>
      </c>
      <c r="M8733" t="s">
        <v>27</v>
      </c>
      <c r="N8733" t="s">
        <v>22</v>
      </c>
      <c r="O8733" s="4">
        <v>47468.56</v>
      </c>
      <c r="P8733" t="s">
        <v>28</v>
      </c>
      <c r="Q8733" t="str" cm="1">
        <f t="array" ref="Q8733">_xlfn.IFS(
O8733&lt;50000,"Low Salary (&lt;$50K)",
O8733&lt;90000,"Lower Middle ($50K-$90K)",
O8733&lt;130000,"Middle ($90K-$130K)",
O8733&lt;170000,"Upper Middle ($130K-$170K)",
O8733&gt;=170000,"High Salary (&gt;$170K)"
)</f>
        <v>Low Salary (&lt;$50K)</v>
      </c>
      <c r="R8733" t="str" cm="1">
        <f t="array" ref="R8733">_xlfn.IFS(
G8733&lt;=2,"New Customers (0-2Y)",
G8733&lt;=5,"Growing Customers (3-5Y)",
G8733&lt;=8,"Established Customers (6-8Y)",
G8733&lt;=10,"Loyal Customers (9-10Y)"
)</f>
        <v>Loyal Customers (9-10Y)</v>
      </c>
    </row>
    <row r="8734" spans="1:18" x14ac:dyDescent="0.35">
      <c r="A8734">
        <v>15711386</v>
      </c>
      <c r="B8734" t="s">
        <v>679</v>
      </c>
      <c r="C8734" t="s">
        <v>17</v>
      </c>
      <c r="D8734" t="s">
        <v>18</v>
      </c>
      <c r="E8734">
        <v>29</v>
      </c>
      <c r="F8734" t="s">
        <v>43</v>
      </c>
      <c r="G8734">
        <v>6</v>
      </c>
      <c r="H8734" s="4">
        <v>0</v>
      </c>
      <c r="I8734" t="s">
        <v>24</v>
      </c>
      <c r="J8734">
        <v>2</v>
      </c>
      <c r="K8734">
        <v>724</v>
      </c>
      <c r="L8734" t="s">
        <v>35</v>
      </c>
      <c r="M8734" t="s">
        <v>27</v>
      </c>
      <c r="N8734" t="s">
        <v>22</v>
      </c>
      <c r="O8734" s="4">
        <v>64729.51</v>
      </c>
      <c r="P8734" t="s">
        <v>28</v>
      </c>
      <c r="Q8734" t="str" cm="1">
        <f t="array" ref="Q8734">_xlfn.IFS(
O8734&lt;50000,"Low Salary (&lt;$50K)",
O8734&lt;90000,"Lower Middle ($50K-$90K)",
O8734&lt;130000,"Middle ($90K-$130K)",
O8734&lt;170000,"Upper Middle ($130K-$170K)",
O8734&gt;=170000,"High Salary (&gt;$170K)"
)</f>
        <v>Lower Middle ($50K-$90K)</v>
      </c>
      <c r="R8734" t="str" cm="1">
        <f t="array" ref="R8734">_xlfn.IFS(
G8734&lt;=2,"New Customers (0-2Y)",
G8734&lt;=5,"Growing Customers (3-5Y)",
G8734&lt;=8,"Established Customers (6-8Y)",
G8734&lt;=10,"Loyal Customers (9-10Y)"
)</f>
        <v>Established Customers (6-8Y)</v>
      </c>
    </row>
    <row r="8735" spans="1:18" x14ac:dyDescent="0.35">
      <c r="A8735">
        <v>15714241</v>
      </c>
      <c r="B8735" t="s">
        <v>2787</v>
      </c>
      <c r="C8735" t="s">
        <v>26</v>
      </c>
      <c r="D8735" t="s">
        <v>39</v>
      </c>
      <c r="E8735">
        <v>42</v>
      </c>
      <c r="F8735" t="s">
        <v>19</v>
      </c>
      <c r="G8735">
        <v>9</v>
      </c>
      <c r="H8735" s="4">
        <v>222267.63</v>
      </c>
      <c r="I8735" t="s">
        <v>33</v>
      </c>
      <c r="J8735">
        <v>1</v>
      </c>
      <c r="K8735">
        <v>749</v>
      </c>
      <c r="L8735" t="s">
        <v>35</v>
      </c>
      <c r="M8735" t="s">
        <v>27</v>
      </c>
      <c r="N8735" t="s">
        <v>32</v>
      </c>
      <c r="O8735" s="4">
        <v>101108.85</v>
      </c>
      <c r="P8735" t="s">
        <v>23</v>
      </c>
      <c r="Q8735" t="str" cm="1">
        <f t="array" ref="Q8735">_xlfn.IFS(
O8735&lt;50000,"Low Salary (&lt;$50K)",
O8735&lt;90000,"Lower Middle ($50K-$90K)",
O8735&lt;130000,"Middle ($90K-$130K)",
O8735&lt;170000,"Upper Middle ($130K-$170K)",
O8735&gt;=170000,"High Salary (&gt;$170K)"
)</f>
        <v>Middle ($90K-$130K)</v>
      </c>
      <c r="R8735" t="str" cm="1">
        <f t="array" ref="R8735">_xlfn.IFS(
G8735&lt;=2,"New Customers (0-2Y)",
G8735&lt;=5,"Growing Customers (3-5Y)",
G8735&lt;=8,"Established Customers (6-8Y)",
G8735&lt;=10,"Loyal Customers (9-10Y)"
)</f>
        <v>Loyal Customers (9-10Y)</v>
      </c>
    </row>
    <row r="8736" spans="1:18" x14ac:dyDescent="0.35">
      <c r="A8736">
        <v>15642530</v>
      </c>
      <c r="B8736" t="s">
        <v>1712</v>
      </c>
      <c r="C8736" t="s">
        <v>42</v>
      </c>
      <c r="D8736" t="s">
        <v>18</v>
      </c>
      <c r="E8736">
        <v>47</v>
      </c>
      <c r="F8736" t="s">
        <v>19</v>
      </c>
      <c r="G8736">
        <v>10</v>
      </c>
      <c r="H8736" s="4">
        <v>144090.42000000001</v>
      </c>
      <c r="I8736" t="s">
        <v>33</v>
      </c>
      <c r="J8736">
        <v>1</v>
      </c>
      <c r="K8736">
        <v>706</v>
      </c>
      <c r="L8736" t="s">
        <v>35</v>
      </c>
      <c r="M8736" t="s">
        <v>21</v>
      </c>
      <c r="N8736" t="s">
        <v>32</v>
      </c>
      <c r="O8736" s="4">
        <v>140938.95000000001</v>
      </c>
      <c r="P8736" t="s">
        <v>23</v>
      </c>
      <c r="Q8736" t="str" cm="1">
        <f t="array" ref="Q8736">_xlfn.IFS(
O8736&lt;50000,"Low Salary (&lt;$50K)",
O8736&lt;90000,"Lower Middle ($50K-$90K)",
O8736&lt;130000,"Middle ($90K-$130K)",
O8736&lt;170000,"Upper Middle ($130K-$170K)",
O8736&gt;=170000,"High Salary (&gt;$170K)"
)</f>
        <v>Upper Middle ($130K-$170K)</v>
      </c>
      <c r="R8736" t="str" cm="1">
        <f t="array" ref="R8736">_xlfn.IFS(
G8736&lt;=2,"New Customers (0-2Y)",
G8736&lt;=5,"Growing Customers (3-5Y)",
G8736&lt;=8,"Established Customers (6-8Y)",
G8736&lt;=10,"Loyal Customers (9-10Y)"
)</f>
        <v>Loyal Customers (9-10Y)</v>
      </c>
    </row>
    <row r="8737" spans="1:18" x14ac:dyDescent="0.35">
      <c r="A8737">
        <v>15713599</v>
      </c>
      <c r="B8737" t="s">
        <v>1226</v>
      </c>
      <c r="C8737" t="s">
        <v>17</v>
      </c>
      <c r="D8737" t="s">
        <v>39</v>
      </c>
      <c r="E8737">
        <v>30</v>
      </c>
      <c r="F8737" t="s">
        <v>19</v>
      </c>
      <c r="G8737">
        <v>10</v>
      </c>
      <c r="H8737" s="4">
        <v>114835.43</v>
      </c>
      <c r="I8737" t="s">
        <v>33</v>
      </c>
      <c r="J8737">
        <v>1</v>
      </c>
      <c r="K8737">
        <v>728</v>
      </c>
      <c r="L8737" t="s">
        <v>35</v>
      </c>
      <c r="M8737" t="s">
        <v>27</v>
      </c>
      <c r="N8737" t="s">
        <v>22</v>
      </c>
      <c r="O8737" s="4">
        <v>37662.49</v>
      </c>
      <c r="P8737" t="s">
        <v>28</v>
      </c>
      <c r="Q8737" t="str" cm="1">
        <f t="array" ref="Q8737">_xlfn.IFS(
O8737&lt;50000,"Low Salary (&lt;$50K)",
O8737&lt;90000,"Lower Middle ($50K-$90K)",
O8737&lt;130000,"Middle ($90K-$130K)",
O8737&lt;170000,"Upper Middle ($130K-$170K)",
O8737&gt;=170000,"High Salary (&gt;$170K)"
)</f>
        <v>Low Salary (&lt;$50K)</v>
      </c>
      <c r="R8737" t="str" cm="1">
        <f t="array" ref="R8737">_xlfn.IFS(
G8737&lt;=2,"New Customers (0-2Y)",
G8737&lt;=5,"Growing Customers (3-5Y)",
G8737&lt;=8,"Established Customers (6-8Y)",
G8737&lt;=10,"Loyal Customers (9-10Y)"
)</f>
        <v>Loyal Customers (9-10Y)</v>
      </c>
    </row>
    <row r="8738" spans="1:18" x14ac:dyDescent="0.35">
      <c r="A8738">
        <v>15744770</v>
      </c>
      <c r="B8738" t="s">
        <v>1145</v>
      </c>
      <c r="C8738" t="s">
        <v>17</v>
      </c>
      <c r="D8738" t="s">
        <v>39</v>
      </c>
      <c r="E8738">
        <v>44</v>
      </c>
      <c r="F8738" t="s">
        <v>19</v>
      </c>
      <c r="G8738">
        <v>2</v>
      </c>
      <c r="H8738" s="4">
        <v>0</v>
      </c>
      <c r="I8738" t="s">
        <v>24</v>
      </c>
      <c r="J8738">
        <v>2</v>
      </c>
      <c r="K8738">
        <v>636</v>
      </c>
      <c r="L8738" t="s">
        <v>20</v>
      </c>
      <c r="M8738" t="s">
        <v>27</v>
      </c>
      <c r="N8738" t="s">
        <v>32</v>
      </c>
      <c r="O8738" s="4">
        <v>86414.41</v>
      </c>
      <c r="P8738" t="s">
        <v>28</v>
      </c>
      <c r="Q8738" t="str" cm="1">
        <f t="array" ref="Q8738">_xlfn.IFS(
O8738&lt;50000,"Low Salary (&lt;$50K)",
O8738&lt;90000,"Lower Middle ($50K-$90K)",
O8738&lt;130000,"Middle ($90K-$130K)",
O8738&lt;170000,"Upper Middle ($130K-$170K)",
O8738&gt;=170000,"High Salary (&gt;$170K)"
)</f>
        <v>Lower Middle ($50K-$90K)</v>
      </c>
      <c r="R8738" t="str" cm="1">
        <f t="array" ref="R8738">_xlfn.IFS(
G8738&lt;=2,"New Customers (0-2Y)",
G8738&lt;=5,"Growing Customers (3-5Y)",
G8738&lt;=8,"Established Customers (6-8Y)",
G8738&lt;=10,"Loyal Customers (9-10Y)"
)</f>
        <v>New Customers (0-2Y)</v>
      </c>
    </row>
    <row r="8739" spans="1:18" x14ac:dyDescent="0.35">
      <c r="A8739">
        <v>15780498</v>
      </c>
      <c r="B8739" t="s">
        <v>1945</v>
      </c>
      <c r="C8739" t="s">
        <v>17</v>
      </c>
      <c r="D8739" t="s">
        <v>39</v>
      </c>
      <c r="E8739">
        <v>34</v>
      </c>
      <c r="F8739" t="s">
        <v>19</v>
      </c>
      <c r="G8739">
        <v>3</v>
      </c>
      <c r="H8739" s="4">
        <v>145030.92000000001</v>
      </c>
      <c r="I8739" t="s">
        <v>33</v>
      </c>
      <c r="J8739">
        <v>1</v>
      </c>
      <c r="K8739">
        <v>634</v>
      </c>
      <c r="L8739" t="s">
        <v>20</v>
      </c>
      <c r="M8739" t="s">
        <v>21</v>
      </c>
      <c r="N8739" t="s">
        <v>22</v>
      </c>
      <c r="O8739" s="4">
        <v>41820.65</v>
      </c>
      <c r="P8739" t="s">
        <v>28</v>
      </c>
      <c r="Q8739" t="str" cm="1">
        <f t="array" ref="Q8739">_xlfn.IFS(
O8739&lt;50000,"Low Salary (&lt;$50K)",
O8739&lt;90000,"Lower Middle ($50K-$90K)",
O8739&lt;130000,"Middle ($90K-$130K)",
O8739&lt;170000,"Upper Middle ($130K-$170K)",
O8739&gt;=170000,"High Salary (&gt;$170K)"
)</f>
        <v>Low Salary (&lt;$50K)</v>
      </c>
      <c r="R8739" t="str" cm="1">
        <f t="array" ref="R8739">_xlfn.IFS(
G8739&lt;=2,"New Customers (0-2Y)",
G8739&lt;=5,"Growing Customers (3-5Y)",
G8739&lt;=8,"Established Customers (6-8Y)",
G8739&lt;=10,"Loyal Customers (9-10Y)"
)</f>
        <v>Growing Customers (3-5Y)</v>
      </c>
    </row>
    <row r="8740" spans="1:18" x14ac:dyDescent="0.35">
      <c r="A8740">
        <v>15624397</v>
      </c>
      <c r="B8740" t="s">
        <v>716</v>
      </c>
      <c r="C8740" t="s">
        <v>17</v>
      </c>
      <c r="D8740" t="s">
        <v>39</v>
      </c>
      <c r="E8740">
        <v>43</v>
      </c>
      <c r="F8740" t="s">
        <v>19</v>
      </c>
      <c r="G8740">
        <v>8</v>
      </c>
      <c r="H8740" s="4">
        <v>71240.3</v>
      </c>
      <c r="I8740" t="s">
        <v>29</v>
      </c>
      <c r="J8740">
        <v>1</v>
      </c>
      <c r="K8740">
        <v>627</v>
      </c>
      <c r="L8740" t="s">
        <v>20</v>
      </c>
      <c r="M8740" t="s">
        <v>27</v>
      </c>
      <c r="N8740" t="s">
        <v>22</v>
      </c>
      <c r="O8740" s="4">
        <v>127734.16</v>
      </c>
      <c r="P8740" t="s">
        <v>28</v>
      </c>
      <c r="Q8740" t="str" cm="1">
        <f t="array" ref="Q8740">_xlfn.IFS(
O8740&lt;50000,"Low Salary (&lt;$50K)",
O8740&lt;90000,"Lower Middle ($50K-$90K)",
O8740&lt;130000,"Middle ($90K-$130K)",
O8740&lt;170000,"Upper Middle ($130K-$170K)",
O8740&gt;=170000,"High Salary (&gt;$170K)"
)</f>
        <v>Middle ($90K-$130K)</v>
      </c>
      <c r="R8740" t="str" cm="1">
        <f t="array" ref="R8740">_xlfn.IFS(
G8740&lt;=2,"New Customers (0-2Y)",
G8740&lt;=5,"Growing Customers (3-5Y)",
G8740&lt;=8,"Established Customers (6-8Y)",
G8740&lt;=10,"Loyal Customers (9-10Y)"
)</f>
        <v>Established Customers (6-8Y)</v>
      </c>
    </row>
    <row r="8741" spans="1:18" x14ac:dyDescent="0.35">
      <c r="A8741">
        <v>15615219</v>
      </c>
      <c r="B8741" t="s">
        <v>1308</v>
      </c>
      <c r="C8741" t="s">
        <v>17</v>
      </c>
      <c r="D8741" t="s">
        <v>39</v>
      </c>
      <c r="E8741">
        <v>59</v>
      </c>
      <c r="F8741" t="s">
        <v>19</v>
      </c>
      <c r="G8741">
        <v>5</v>
      </c>
      <c r="H8741" s="4">
        <v>138772.15</v>
      </c>
      <c r="I8741" t="s">
        <v>33</v>
      </c>
      <c r="J8741">
        <v>1</v>
      </c>
      <c r="K8741">
        <v>518</v>
      </c>
      <c r="L8741" t="s">
        <v>31</v>
      </c>
      <c r="M8741" t="s">
        <v>27</v>
      </c>
      <c r="N8741" t="s">
        <v>22</v>
      </c>
      <c r="O8741" s="4">
        <v>123872</v>
      </c>
      <c r="P8741" t="s">
        <v>28</v>
      </c>
      <c r="Q8741" t="str" cm="1">
        <f t="array" ref="Q8741">_xlfn.IFS(
O8741&lt;50000,"Low Salary (&lt;$50K)",
O8741&lt;90000,"Lower Middle ($50K-$90K)",
O8741&lt;130000,"Middle ($90K-$130K)",
O8741&lt;170000,"Upper Middle ($130K-$170K)",
O8741&gt;=170000,"High Salary (&gt;$170K)"
)</f>
        <v>Middle ($90K-$130K)</v>
      </c>
      <c r="R8741" t="str" cm="1">
        <f t="array" ref="R8741">_xlfn.IFS(
G8741&lt;=2,"New Customers (0-2Y)",
G8741&lt;=5,"Growing Customers (3-5Y)",
G8741&lt;=8,"Established Customers (6-8Y)",
G8741&lt;=10,"Loyal Customers (9-10Y)"
)</f>
        <v>Growing Customers (3-5Y)</v>
      </c>
    </row>
    <row r="8742" spans="1:18" x14ac:dyDescent="0.35">
      <c r="A8742">
        <v>15570908</v>
      </c>
      <c r="B8742" t="s">
        <v>2534</v>
      </c>
      <c r="C8742" t="s">
        <v>26</v>
      </c>
      <c r="D8742" t="s">
        <v>18</v>
      </c>
      <c r="E8742">
        <v>29</v>
      </c>
      <c r="F8742" t="s">
        <v>43</v>
      </c>
      <c r="G8742">
        <v>7</v>
      </c>
      <c r="H8742" s="4">
        <v>93617.07</v>
      </c>
      <c r="I8742" t="s">
        <v>29</v>
      </c>
      <c r="J8742">
        <v>1</v>
      </c>
      <c r="K8742">
        <v>687</v>
      </c>
      <c r="L8742" t="s">
        <v>35</v>
      </c>
      <c r="M8742" t="s">
        <v>27</v>
      </c>
      <c r="N8742" t="s">
        <v>22</v>
      </c>
      <c r="O8742" s="4">
        <v>113050.92</v>
      </c>
      <c r="P8742" t="s">
        <v>28</v>
      </c>
      <c r="Q8742" t="str" cm="1">
        <f t="array" ref="Q8742">_xlfn.IFS(
O8742&lt;50000,"Low Salary (&lt;$50K)",
O8742&lt;90000,"Lower Middle ($50K-$90K)",
O8742&lt;130000,"Middle ($90K-$130K)",
O8742&lt;170000,"Upper Middle ($130K-$170K)",
O8742&gt;=170000,"High Salary (&gt;$170K)"
)</f>
        <v>Middle ($90K-$130K)</v>
      </c>
      <c r="R8742" t="str" cm="1">
        <f t="array" ref="R8742">_xlfn.IFS(
G8742&lt;=2,"New Customers (0-2Y)",
G8742&lt;=5,"Growing Customers (3-5Y)",
G8742&lt;=8,"Established Customers (6-8Y)",
G8742&lt;=10,"Loyal Customers (9-10Y)"
)</f>
        <v>Established Customers (6-8Y)</v>
      </c>
    </row>
    <row r="8743" spans="1:18" x14ac:dyDescent="0.35">
      <c r="A8743">
        <v>15762855</v>
      </c>
      <c r="B8743" t="s">
        <v>25</v>
      </c>
      <c r="C8743" t="s">
        <v>26</v>
      </c>
      <c r="D8743" t="s">
        <v>18</v>
      </c>
      <c r="E8743">
        <v>23</v>
      </c>
      <c r="F8743" t="s">
        <v>43</v>
      </c>
      <c r="G8743">
        <v>8</v>
      </c>
      <c r="H8743" s="4">
        <v>0</v>
      </c>
      <c r="I8743" t="s">
        <v>24</v>
      </c>
      <c r="J8743">
        <v>2</v>
      </c>
      <c r="K8743">
        <v>622</v>
      </c>
      <c r="L8743" t="s">
        <v>20</v>
      </c>
      <c r="M8743" t="s">
        <v>21</v>
      </c>
      <c r="N8743" t="s">
        <v>22</v>
      </c>
      <c r="O8743" s="4">
        <v>131389.39000000001</v>
      </c>
      <c r="P8743" t="s">
        <v>28</v>
      </c>
      <c r="Q8743" t="str" cm="1">
        <f t="array" ref="Q8743">_xlfn.IFS(
O8743&lt;50000,"Low Salary (&lt;$50K)",
O8743&lt;90000,"Lower Middle ($50K-$90K)",
O8743&lt;130000,"Middle ($90K-$130K)",
O8743&lt;170000,"Upper Middle ($130K-$170K)",
O8743&gt;=170000,"High Salary (&gt;$170K)"
)</f>
        <v>Upper Middle ($130K-$170K)</v>
      </c>
      <c r="R8743" t="str" cm="1">
        <f t="array" ref="R8743">_xlfn.IFS(
G8743&lt;=2,"New Customers (0-2Y)",
G8743&lt;=5,"Growing Customers (3-5Y)",
G8743&lt;=8,"Established Customers (6-8Y)",
G8743&lt;=10,"Loyal Customers (9-10Y)"
)</f>
        <v>Established Customers (6-8Y)</v>
      </c>
    </row>
    <row r="8744" spans="1:18" x14ac:dyDescent="0.35">
      <c r="A8744">
        <v>15661827</v>
      </c>
      <c r="B8744" t="s">
        <v>340</v>
      </c>
      <c r="C8744" t="s">
        <v>26</v>
      </c>
      <c r="D8744" t="s">
        <v>18</v>
      </c>
      <c r="E8744">
        <v>45</v>
      </c>
      <c r="F8744" t="s">
        <v>19</v>
      </c>
      <c r="G8744">
        <v>4</v>
      </c>
      <c r="H8744" s="4">
        <v>0</v>
      </c>
      <c r="I8744" t="s">
        <v>24</v>
      </c>
      <c r="J8744">
        <v>2</v>
      </c>
      <c r="K8744">
        <v>693</v>
      </c>
      <c r="L8744" t="s">
        <v>35</v>
      </c>
      <c r="M8744" t="s">
        <v>21</v>
      </c>
      <c r="N8744" t="s">
        <v>22</v>
      </c>
      <c r="O8744" s="4">
        <v>26589.56</v>
      </c>
      <c r="P8744" t="s">
        <v>28</v>
      </c>
      <c r="Q8744" t="str" cm="1">
        <f t="array" ref="Q8744">_xlfn.IFS(
O8744&lt;50000,"Low Salary (&lt;$50K)",
O8744&lt;90000,"Lower Middle ($50K-$90K)",
O8744&lt;130000,"Middle ($90K-$130K)",
O8744&lt;170000,"Upper Middle ($130K-$170K)",
O8744&gt;=170000,"High Salary (&gt;$170K)"
)</f>
        <v>Low Salary (&lt;$50K)</v>
      </c>
      <c r="R8744" t="str" cm="1">
        <f t="array" ref="R8744">_xlfn.IFS(
G8744&lt;=2,"New Customers (0-2Y)",
G8744&lt;=5,"Growing Customers (3-5Y)",
G8744&lt;=8,"Established Customers (6-8Y)",
G8744&lt;=10,"Loyal Customers (9-10Y)"
)</f>
        <v>Growing Customers (3-5Y)</v>
      </c>
    </row>
    <row r="8745" spans="1:18" x14ac:dyDescent="0.35">
      <c r="A8745">
        <v>15746035</v>
      </c>
      <c r="B8745" t="s">
        <v>547</v>
      </c>
      <c r="C8745" t="s">
        <v>26</v>
      </c>
      <c r="D8745" t="s">
        <v>39</v>
      </c>
      <c r="E8745">
        <v>25</v>
      </c>
      <c r="F8745" t="s">
        <v>43</v>
      </c>
      <c r="G8745">
        <v>9</v>
      </c>
      <c r="H8745" s="4">
        <v>74237.2</v>
      </c>
      <c r="I8745" t="s">
        <v>29</v>
      </c>
      <c r="J8745">
        <v>2</v>
      </c>
      <c r="K8745">
        <v>450</v>
      </c>
      <c r="L8745" t="s">
        <v>44</v>
      </c>
      <c r="M8745" t="s">
        <v>27</v>
      </c>
      <c r="N8745" t="s">
        <v>22</v>
      </c>
      <c r="O8745" s="4">
        <v>195463.35</v>
      </c>
      <c r="P8745" t="s">
        <v>28</v>
      </c>
      <c r="Q8745" t="str" cm="1">
        <f t="array" ref="Q8745">_xlfn.IFS(
O8745&lt;50000,"Low Salary (&lt;$50K)",
O8745&lt;90000,"Lower Middle ($50K-$90K)",
O8745&lt;130000,"Middle ($90K-$130K)",
O8745&lt;170000,"Upper Middle ($130K-$170K)",
O8745&gt;=170000,"High Salary (&gt;$170K)"
)</f>
        <v>High Salary (&gt;$170K)</v>
      </c>
      <c r="R8745" t="str" cm="1">
        <f t="array" ref="R8745">_xlfn.IFS(
G8745&lt;=2,"New Customers (0-2Y)",
G8745&lt;=5,"Growing Customers (3-5Y)",
G8745&lt;=8,"Established Customers (6-8Y)",
G8745&lt;=10,"Loyal Customers (9-10Y)"
)</f>
        <v>Loyal Customers (9-10Y)</v>
      </c>
    </row>
    <row r="8746" spans="1:18" x14ac:dyDescent="0.35">
      <c r="A8746">
        <v>15691906</v>
      </c>
      <c r="B8746" t="s">
        <v>684</v>
      </c>
      <c r="C8746" t="s">
        <v>42</v>
      </c>
      <c r="D8746" t="s">
        <v>18</v>
      </c>
      <c r="E8746">
        <v>49</v>
      </c>
      <c r="F8746" t="s">
        <v>19</v>
      </c>
      <c r="G8746">
        <v>5</v>
      </c>
      <c r="H8746" s="4">
        <v>127421.78</v>
      </c>
      <c r="I8746" t="s">
        <v>33</v>
      </c>
      <c r="J8746">
        <v>2</v>
      </c>
      <c r="K8746">
        <v>664</v>
      </c>
      <c r="L8746" t="s">
        <v>35</v>
      </c>
      <c r="M8746" t="s">
        <v>21</v>
      </c>
      <c r="N8746" t="s">
        <v>32</v>
      </c>
      <c r="O8746" s="4">
        <v>108876.75</v>
      </c>
      <c r="P8746" t="s">
        <v>23</v>
      </c>
      <c r="Q8746" t="str" cm="1">
        <f t="array" ref="Q8746">_xlfn.IFS(
O8746&lt;50000,"Low Salary (&lt;$50K)",
O8746&lt;90000,"Lower Middle ($50K-$90K)",
O8746&lt;130000,"Middle ($90K-$130K)",
O8746&lt;170000,"Upper Middle ($130K-$170K)",
O8746&gt;=170000,"High Salary (&gt;$170K)"
)</f>
        <v>Middle ($90K-$130K)</v>
      </c>
      <c r="R8746" t="str" cm="1">
        <f t="array" ref="R8746">_xlfn.IFS(
G8746&lt;=2,"New Customers (0-2Y)",
G8746&lt;=5,"Growing Customers (3-5Y)",
G8746&lt;=8,"Established Customers (6-8Y)",
G8746&lt;=10,"Loyal Customers (9-10Y)"
)</f>
        <v>Growing Customers (3-5Y)</v>
      </c>
    </row>
    <row r="8747" spans="1:18" x14ac:dyDescent="0.35">
      <c r="A8747">
        <v>15793424</v>
      </c>
      <c r="B8747" t="s">
        <v>231</v>
      </c>
      <c r="C8747" t="s">
        <v>26</v>
      </c>
      <c r="D8747" t="s">
        <v>18</v>
      </c>
      <c r="E8747">
        <v>28</v>
      </c>
      <c r="F8747" t="s">
        <v>43</v>
      </c>
      <c r="G8747">
        <v>8</v>
      </c>
      <c r="H8747" s="4">
        <v>61274.7</v>
      </c>
      <c r="I8747" t="s">
        <v>29</v>
      </c>
      <c r="J8747">
        <v>2</v>
      </c>
      <c r="K8747">
        <v>663</v>
      </c>
      <c r="L8747" t="s">
        <v>35</v>
      </c>
      <c r="M8747" t="s">
        <v>21</v>
      </c>
      <c r="N8747" t="s">
        <v>32</v>
      </c>
      <c r="O8747" s="4">
        <v>136054.45000000001</v>
      </c>
      <c r="P8747" t="s">
        <v>28</v>
      </c>
      <c r="Q8747" t="str" cm="1">
        <f t="array" ref="Q8747">_xlfn.IFS(
O8747&lt;50000,"Low Salary (&lt;$50K)",
O8747&lt;90000,"Lower Middle ($50K-$90K)",
O8747&lt;130000,"Middle ($90K-$130K)",
O8747&lt;170000,"Upper Middle ($130K-$170K)",
O8747&gt;=170000,"High Salary (&gt;$170K)"
)</f>
        <v>Upper Middle ($130K-$170K)</v>
      </c>
      <c r="R8747" t="str" cm="1">
        <f t="array" ref="R8747">_xlfn.IFS(
G8747&lt;=2,"New Customers (0-2Y)",
G8747&lt;=5,"Growing Customers (3-5Y)",
G8747&lt;=8,"Established Customers (6-8Y)",
G8747&lt;=10,"Loyal Customers (9-10Y)"
)</f>
        <v>Established Customers (6-8Y)</v>
      </c>
    </row>
    <row r="8748" spans="1:18" x14ac:dyDescent="0.35">
      <c r="A8748">
        <v>15577905</v>
      </c>
      <c r="B8748" t="s">
        <v>101</v>
      </c>
      <c r="C8748" t="s">
        <v>17</v>
      </c>
      <c r="D8748" t="s">
        <v>39</v>
      </c>
      <c r="E8748">
        <v>34</v>
      </c>
      <c r="F8748" t="s">
        <v>19</v>
      </c>
      <c r="G8748">
        <v>8</v>
      </c>
      <c r="H8748" s="4">
        <v>106486.66</v>
      </c>
      <c r="I8748" t="s">
        <v>33</v>
      </c>
      <c r="J8748">
        <v>2</v>
      </c>
      <c r="K8748">
        <v>660</v>
      </c>
      <c r="L8748" t="s">
        <v>35</v>
      </c>
      <c r="M8748" t="s">
        <v>27</v>
      </c>
      <c r="N8748" t="s">
        <v>22</v>
      </c>
      <c r="O8748" s="4">
        <v>182262.66</v>
      </c>
      <c r="P8748" t="s">
        <v>28</v>
      </c>
      <c r="Q8748" t="str" cm="1">
        <f t="array" ref="Q8748">_xlfn.IFS(
O8748&lt;50000,"Low Salary (&lt;$50K)",
O8748&lt;90000,"Lower Middle ($50K-$90K)",
O8748&lt;130000,"Middle ($90K-$130K)",
O8748&lt;170000,"Upper Middle ($130K-$170K)",
O8748&gt;=170000,"High Salary (&gt;$170K)"
)</f>
        <v>High Salary (&gt;$170K)</v>
      </c>
      <c r="R8748" t="str" cm="1">
        <f t="array" ref="R8748">_xlfn.IFS(
G8748&lt;=2,"New Customers (0-2Y)",
G8748&lt;=5,"Growing Customers (3-5Y)",
G8748&lt;=8,"Established Customers (6-8Y)",
G8748&lt;=10,"Loyal Customers (9-10Y)"
)</f>
        <v>Established Customers (6-8Y)</v>
      </c>
    </row>
    <row r="8749" spans="1:18" x14ac:dyDescent="0.35">
      <c r="A8749">
        <v>15667216</v>
      </c>
      <c r="B8749" t="s">
        <v>400</v>
      </c>
      <c r="C8749" t="s">
        <v>17</v>
      </c>
      <c r="D8749" t="s">
        <v>18</v>
      </c>
      <c r="E8749">
        <v>29</v>
      </c>
      <c r="F8749" t="s">
        <v>43</v>
      </c>
      <c r="G8749">
        <v>10</v>
      </c>
      <c r="H8749" s="4">
        <v>73194.52</v>
      </c>
      <c r="I8749" t="s">
        <v>29</v>
      </c>
      <c r="J8749">
        <v>2</v>
      </c>
      <c r="K8749">
        <v>579</v>
      </c>
      <c r="L8749" t="s">
        <v>31</v>
      </c>
      <c r="M8749" t="s">
        <v>21</v>
      </c>
      <c r="N8749" t="s">
        <v>22</v>
      </c>
      <c r="O8749" s="4">
        <v>129209.09</v>
      </c>
      <c r="P8749" t="s">
        <v>28</v>
      </c>
      <c r="Q8749" t="str" cm="1">
        <f t="array" ref="Q8749">_xlfn.IFS(
O8749&lt;50000,"Low Salary (&lt;$50K)",
O8749&lt;90000,"Lower Middle ($50K-$90K)",
O8749&lt;130000,"Middle ($90K-$130K)",
O8749&lt;170000,"Upper Middle ($130K-$170K)",
O8749&gt;=170000,"High Salary (&gt;$170K)"
)</f>
        <v>Middle ($90K-$130K)</v>
      </c>
      <c r="R8749" t="str" cm="1">
        <f t="array" ref="R8749">_xlfn.IFS(
G8749&lt;=2,"New Customers (0-2Y)",
G8749&lt;=5,"Growing Customers (3-5Y)",
G8749&lt;=8,"Established Customers (6-8Y)",
G8749&lt;=10,"Loyal Customers (9-10Y)"
)</f>
        <v>Loyal Customers (9-10Y)</v>
      </c>
    </row>
    <row r="8750" spans="1:18" x14ac:dyDescent="0.35">
      <c r="A8750">
        <v>15673971</v>
      </c>
      <c r="B8750" t="s">
        <v>446</v>
      </c>
      <c r="C8750" t="s">
        <v>42</v>
      </c>
      <c r="D8750" t="s">
        <v>18</v>
      </c>
      <c r="E8750">
        <v>44</v>
      </c>
      <c r="F8750" t="s">
        <v>19</v>
      </c>
      <c r="G8750">
        <v>6</v>
      </c>
      <c r="H8750" s="4">
        <v>146498.76</v>
      </c>
      <c r="I8750" t="s">
        <v>33</v>
      </c>
      <c r="J8750">
        <v>1</v>
      </c>
      <c r="K8750">
        <v>655</v>
      </c>
      <c r="L8750" t="s">
        <v>20</v>
      </c>
      <c r="M8750" t="s">
        <v>21</v>
      </c>
      <c r="N8750" t="s">
        <v>32</v>
      </c>
      <c r="O8750" s="4">
        <v>64853.51</v>
      </c>
      <c r="P8750" t="s">
        <v>23</v>
      </c>
      <c r="Q8750" t="str" cm="1">
        <f t="array" ref="Q8750">_xlfn.IFS(
O8750&lt;50000,"Low Salary (&lt;$50K)",
O8750&lt;90000,"Lower Middle ($50K-$90K)",
O8750&lt;130000,"Middle ($90K-$130K)",
O8750&lt;170000,"Upper Middle ($130K-$170K)",
O8750&gt;=170000,"High Salary (&gt;$170K)"
)</f>
        <v>Lower Middle ($50K-$90K)</v>
      </c>
      <c r="R8750" t="str" cm="1">
        <f t="array" ref="R8750">_xlfn.IFS(
G8750&lt;=2,"New Customers (0-2Y)",
G8750&lt;=5,"Growing Customers (3-5Y)",
G8750&lt;=8,"Established Customers (6-8Y)",
G8750&lt;=10,"Loyal Customers (9-10Y)"
)</f>
        <v>Established Customers (6-8Y)</v>
      </c>
    </row>
    <row r="8751" spans="1:18" x14ac:dyDescent="0.35">
      <c r="A8751">
        <v>15701238</v>
      </c>
      <c r="B8751" t="s">
        <v>167</v>
      </c>
      <c r="C8751" t="s">
        <v>17</v>
      </c>
      <c r="D8751" t="s">
        <v>39</v>
      </c>
      <c r="E8751">
        <v>47</v>
      </c>
      <c r="F8751" t="s">
        <v>19</v>
      </c>
      <c r="G8751">
        <v>1</v>
      </c>
      <c r="H8751" s="4">
        <v>0</v>
      </c>
      <c r="I8751" t="s">
        <v>24</v>
      </c>
      <c r="J8751">
        <v>2</v>
      </c>
      <c r="K8751">
        <v>683</v>
      </c>
      <c r="L8751" t="s">
        <v>35</v>
      </c>
      <c r="M8751" t="s">
        <v>21</v>
      </c>
      <c r="N8751" t="s">
        <v>32</v>
      </c>
      <c r="O8751" s="4">
        <v>148989.15</v>
      </c>
      <c r="P8751" t="s">
        <v>28</v>
      </c>
      <c r="Q8751" t="str" cm="1">
        <f t="array" ref="Q8751">_xlfn.IFS(
O8751&lt;50000,"Low Salary (&lt;$50K)",
O8751&lt;90000,"Lower Middle ($50K-$90K)",
O8751&lt;130000,"Middle ($90K-$130K)",
O8751&lt;170000,"Upper Middle ($130K-$170K)",
O8751&gt;=170000,"High Salary (&gt;$170K)"
)</f>
        <v>Upper Middle ($130K-$170K)</v>
      </c>
      <c r="R8751" t="str" cm="1">
        <f t="array" ref="R8751">_xlfn.IFS(
G8751&lt;=2,"New Customers (0-2Y)",
G8751&lt;=5,"Growing Customers (3-5Y)",
G8751&lt;=8,"Established Customers (6-8Y)",
G8751&lt;=10,"Loyal Customers (9-10Y)"
)</f>
        <v>New Customers (0-2Y)</v>
      </c>
    </row>
    <row r="8752" spans="1:18" x14ac:dyDescent="0.35">
      <c r="A8752">
        <v>15644849</v>
      </c>
      <c r="B8752" t="s">
        <v>721</v>
      </c>
      <c r="C8752" t="s">
        <v>17</v>
      </c>
      <c r="D8752" t="s">
        <v>18</v>
      </c>
      <c r="E8752">
        <v>32</v>
      </c>
      <c r="F8752" t="s">
        <v>19</v>
      </c>
      <c r="G8752">
        <v>2</v>
      </c>
      <c r="H8752" s="4">
        <v>0</v>
      </c>
      <c r="I8752" t="s">
        <v>24</v>
      </c>
      <c r="J8752">
        <v>1</v>
      </c>
      <c r="K8752">
        <v>655</v>
      </c>
      <c r="L8752" t="s">
        <v>20</v>
      </c>
      <c r="M8752" t="s">
        <v>21</v>
      </c>
      <c r="N8752" t="s">
        <v>22</v>
      </c>
      <c r="O8752" s="4">
        <v>71047.509999999995</v>
      </c>
      <c r="P8752" t="s">
        <v>28</v>
      </c>
      <c r="Q8752" t="str" cm="1">
        <f t="array" ref="Q8752">_xlfn.IFS(
O8752&lt;50000,"Low Salary (&lt;$50K)",
O8752&lt;90000,"Lower Middle ($50K-$90K)",
O8752&lt;130000,"Middle ($90K-$130K)",
O8752&lt;170000,"Upper Middle ($130K-$170K)",
O8752&gt;=170000,"High Salary (&gt;$170K)"
)</f>
        <v>Lower Middle ($50K-$90K)</v>
      </c>
      <c r="R8752" t="str" cm="1">
        <f t="array" ref="R8752">_xlfn.IFS(
G8752&lt;=2,"New Customers (0-2Y)",
G8752&lt;=5,"Growing Customers (3-5Y)",
G8752&lt;=8,"Established Customers (6-8Y)",
G8752&lt;=10,"Loyal Customers (9-10Y)"
)</f>
        <v>New Customers (0-2Y)</v>
      </c>
    </row>
    <row r="8753" spans="1:18" x14ac:dyDescent="0.35">
      <c r="A8753">
        <v>15635531</v>
      </c>
      <c r="B8753" t="s">
        <v>1279</v>
      </c>
      <c r="C8753" t="s">
        <v>26</v>
      </c>
      <c r="D8753" t="s">
        <v>18</v>
      </c>
      <c r="E8753">
        <v>30</v>
      </c>
      <c r="F8753" t="s">
        <v>19</v>
      </c>
      <c r="G8753">
        <v>8</v>
      </c>
      <c r="H8753" s="4">
        <v>0</v>
      </c>
      <c r="I8753" t="s">
        <v>24</v>
      </c>
      <c r="J8753">
        <v>2</v>
      </c>
      <c r="K8753">
        <v>575</v>
      </c>
      <c r="L8753" t="s">
        <v>31</v>
      </c>
      <c r="M8753" t="s">
        <v>21</v>
      </c>
      <c r="N8753" t="s">
        <v>32</v>
      </c>
      <c r="O8753" s="4">
        <v>185341.63</v>
      </c>
      <c r="P8753" t="s">
        <v>28</v>
      </c>
      <c r="Q8753" t="str" cm="1">
        <f t="array" ref="Q8753">_xlfn.IFS(
O8753&lt;50000,"Low Salary (&lt;$50K)",
O8753&lt;90000,"Lower Middle ($50K-$90K)",
O8753&lt;130000,"Middle ($90K-$130K)",
O8753&lt;170000,"Upper Middle ($130K-$170K)",
O8753&gt;=170000,"High Salary (&gt;$170K)"
)</f>
        <v>High Salary (&gt;$170K)</v>
      </c>
      <c r="R8753" t="str" cm="1">
        <f t="array" ref="R8753">_xlfn.IFS(
G8753&lt;=2,"New Customers (0-2Y)",
G8753&lt;=5,"Growing Customers (3-5Y)",
G8753&lt;=8,"Established Customers (6-8Y)",
G8753&lt;=10,"Loyal Customers (9-10Y)"
)</f>
        <v>Established Customers (6-8Y)</v>
      </c>
    </row>
    <row r="8754" spans="1:18" x14ac:dyDescent="0.35">
      <c r="A8754">
        <v>15632263</v>
      </c>
      <c r="B8754" t="s">
        <v>547</v>
      </c>
      <c r="C8754" t="s">
        <v>26</v>
      </c>
      <c r="D8754" t="s">
        <v>39</v>
      </c>
      <c r="E8754">
        <v>30</v>
      </c>
      <c r="F8754" t="s">
        <v>19</v>
      </c>
      <c r="G8754">
        <v>5</v>
      </c>
      <c r="H8754" s="4">
        <v>120355</v>
      </c>
      <c r="I8754" t="s">
        <v>33</v>
      </c>
      <c r="J8754">
        <v>1</v>
      </c>
      <c r="K8754">
        <v>574</v>
      </c>
      <c r="L8754" t="s">
        <v>31</v>
      </c>
      <c r="M8754" t="s">
        <v>21</v>
      </c>
      <c r="N8754" t="s">
        <v>32</v>
      </c>
      <c r="O8754" s="4">
        <v>137793.35</v>
      </c>
      <c r="P8754" t="s">
        <v>28</v>
      </c>
      <c r="Q8754" t="str" cm="1">
        <f t="array" ref="Q8754">_xlfn.IFS(
O8754&lt;50000,"Low Salary (&lt;$50K)",
O8754&lt;90000,"Lower Middle ($50K-$90K)",
O8754&lt;130000,"Middle ($90K-$130K)",
O8754&lt;170000,"Upper Middle ($130K-$170K)",
O8754&gt;=170000,"High Salary (&gt;$170K)"
)</f>
        <v>Upper Middle ($130K-$170K)</v>
      </c>
      <c r="R8754" t="str" cm="1">
        <f t="array" ref="R8754">_xlfn.IFS(
G8754&lt;=2,"New Customers (0-2Y)",
G8754&lt;=5,"Growing Customers (3-5Y)",
G8754&lt;=8,"Established Customers (6-8Y)",
G8754&lt;=10,"Loyal Customers (9-10Y)"
)</f>
        <v>Growing Customers (3-5Y)</v>
      </c>
    </row>
    <row r="8755" spans="1:18" x14ac:dyDescent="0.35">
      <c r="A8755">
        <v>15720110</v>
      </c>
      <c r="B8755" t="s">
        <v>722</v>
      </c>
      <c r="C8755" t="s">
        <v>17</v>
      </c>
      <c r="D8755" t="s">
        <v>39</v>
      </c>
      <c r="E8755">
        <v>32</v>
      </c>
      <c r="F8755" t="s">
        <v>19</v>
      </c>
      <c r="G8755">
        <v>2</v>
      </c>
      <c r="H8755" s="4">
        <v>117265.21</v>
      </c>
      <c r="I8755" t="s">
        <v>33</v>
      </c>
      <c r="J8755">
        <v>1</v>
      </c>
      <c r="K8755">
        <v>795</v>
      </c>
      <c r="L8755" t="s">
        <v>37</v>
      </c>
      <c r="M8755" t="s">
        <v>21</v>
      </c>
      <c r="N8755" t="s">
        <v>22</v>
      </c>
      <c r="O8755" s="4">
        <v>198317.23</v>
      </c>
      <c r="P8755" t="s">
        <v>28</v>
      </c>
      <c r="Q8755" t="str" cm="1">
        <f t="array" ref="Q8755">_xlfn.IFS(
O8755&lt;50000,"Low Salary (&lt;$50K)",
O8755&lt;90000,"Lower Middle ($50K-$90K)",
O8755&lt;130000,"Middle ($90K-$130K)",
O8755&lt;170000,"Upper Middle ($130K-$170K)",
O8755&gt;=170000,"High Salary (&gt;$170K)"
)</f>
        <v>High Salary (&gt;$170K)</v>
      </c>
      <c r="R8755" t="str" cm="1">
        <f t="array" ref="R8755">_xlfn.IFS(
G8755&lt;=2,"New Customers (0-2Y)",
G8755&lt;=5,"Growing Customers (3-5Y)",
G8755&lt;=8,"Established Customers (6-8Y)",
G8755&lt;=10,"Loyal Customers (9-10Y)"
)</f>
        <v>New Customers (0-2Y)</v>
      </c>
    </row>
    <row r="8756" spans="1:18" x14ac:dyDescent="0.35">
      <c r="A8756">
        <v>15619045</v>
      </c>
      <c r="B8756" t="s">
        <v>958</v>
      </c>
      <c r="C8756" t="s">
        <v>17</v>
      </c>
      <c r="D8756" t="s">
        <v>18</v>
      </c>
      <c r="E8756">
        <v>43</v>
      </c>
      <c r="F8756" t="s">
        <v>19</v>
      </c>
      <c r="G8756">
        <v>4</v>
      </c>
      <c r="H8756" s="4">
        <v>0</v>
      </c>
      <c r="I8756" t="s">
        <v>24</v>
      </c>
      <c r="J8756">
        <v>2</v>
      </c>
      <c r="K8756">
        <v>776</v>
      </c>
      <c r="L8756" t="s">
        <v>35</v>
      </c>
      <c r="M8756" t="s">
        <v>27</v>
      </c>
      <c r="N8756" t="s">
        <v>22</v>
      </c>
      <c r="O8756" s="4">
        <v>162137.5</v>
      </c>
      <c r="P8756" t="s">
        <v>28</v>
      </c>
      <c r="Q8756" t="str" cm="1">
        <f t="array" ref="Q8756">_xlfn.IFS(
O8756&lt;50000,"Low Salary (&lt;$50K)",
O8756&lt;90000,"Lower Middle ($50K-$90K)",
O8756&lt;130000,"Middle ($90K-$130K)",
O8756&lt;170000,"Upper Middle ($130K-$170K)",
O8756&gt;=170000,"High Salary (&gt;$170K)"
)</f>
        <v>Upper Middle ($130K-$170K)</v>
      </c>
      <c r="R8756" t="str" cm="1">
        <f t="array" ref="R8756">_xlfn.IFS(
G8756&lt;=2,"New Customers (0-2Y)",
G8756&lt;=5,"Growing Customers (3-5Y)",
G8756&lt;=8,"Established Customers (6-8Y)",
G8756&lt;=10,"Loyal Customers (9-10Y)"
)</f>
        <v>Growing Customers (3-5Y)</v>
      </c>
    </row>
    <row r="8757" spans="1:18" x14ac:dyDescent="0.35">
      <c r="A8757">
        <v>15697510</v>
      </c>
      <c r="B8757" t="s">
        <v>170</v>
      </c>
      <c r="C8757" t="s">
        <v>26</v>
      </c>
      <c r="D8757" t="s">
        <v>18</v>
      </c>
      <c r="E8757">
        <v>52</v>
      </c>
      <c r="F8757" t="s">
        <v>19</v>
      </c>
      <c r="G8757">
        <v>7</v>
      </c>
      <c r="H8757" s="4">
        <v>0</v>
      </c>
      <c r="I8757" t="s">
        <v>24</v>
      </c>
      <c r="J8757">
        <v>1</v>
      </c>
      <c r="K8757">
        <v>707</v>
      </c>
      <c r="L8757" t="s">
        <v>35</v>
      </c>
      <c r="M8757" t="s">
        <v>21</v>
      </c>
      <c r="N8757" t="s">
        <v>32</v>
      </c>
      <c r="O8757" s="4">
        <v>109688.82</v>
      </c>
      <c r="P8757" t="s">
        <v>23</v>
      </c>
      <c r="Q8757" t="str" cm="1">
        <f t="array" ref="Q8757">_xlfn.IFS(
O8757&lt;50000,"Low Salary (&lt;$50K)",
O8757&lt;90000,"Lower Middle ($50K-$90K)",
O8757&lt;130000,"Middle ($90K-$130K)",
O8757&lt;170000,"Upper Middle ($130K-$170K)",
O8757&gt;=170000,"High Salary (&gt;$170K)"
)</f>
        <v>Middle ($90K-$130K)</v>
      </c>
      <c r="R8757" t="str" cm="1">
        <f t="array" ref="R8757">_xlfn.IFS(
G8757&lt;=2,"New Customers (0-2Y)",
G8757&lt;=5,"Growing Customers (3-5Y)",
G8757&lt;=8,"Established Customers (6-8Y)",
G8757&lt;=10,"Loyal Customers (9-10Y)"
)</f>
        <v>Established Customers (6-8Y)</v>
      </c>
    </row>
    <row r="8758" spans="1:18" x14ac:dyDescent="0.35">
      <c r="A8758">
        <v>15784923</v>
      </c>
      <c r="B8758" t="s">
        <v>1889</v>
      </c>
      <c r="C8758" t="s">
        <v>42</v>
      </c>
      <c r="D8758" t="s">
        <v>18</v>
      </c>
      <c r="E8758">
        <v>37</v>
      </c>
      <c r="F8758" t="s">
        <v>19</v>
      </c>
      <c r="G8758">
        <v>3</v>
      </c>
      <c r="H8758" s="4">
        <v>109974.22</v>
      </c>
      <c r="I8758" t="s">
        <v>33</v>
      </c>
      <c r="J8758">
        <v>1</v>
      </c>
      <c r="K8758">
        <v>705</v>
      </c>
      <c r="L8758" t="s">
        <v>35</v>
      </c>
      <c r="M8758" t="s">
        <v>21</v>
      </c>
      <c r="N8758" t="s">
        <v>22</v>
      </c>
      <c r="O8758" s="4">
        <v>36320.870000000003</v>
      </c>
      <c r="P8758" t="s">
        <v>23</v>
      </c>
      <c r="Q8758" t="str" cm="1">
        <f t="array" ref="Q8758">_xlfn.IFS(
O8758&lt;50000,"Low Salary (&lt;$50K)",
O8758&lt;90000,"Lower Middle ($50K-$90K)",
O8758&lt;130000,"Middle ($90K-$130K)",
O8758&lt;170000,"Upper Middle ($130K-$170K)",
O8758&gt;=170000,"High Salary (&gt;$170K)"
)</f>
        <v>Low Salary (&lt;$50K)</v>
      </c>
      <c r="R8758" t="str" cm="1">
        <f t="array" ref="R8758">_xlfn.IFS(
G8758&lt;=2,"New Customers (0-2Y)",
G8758&lt;=5,"Growing Customers (3-5Y)",
G8758&lt;=8,"Established Customers (6-8Y)",
G8758&lt;=10,"Loyal Customers (9-10Y)"
)</f>
        <v>Growing Customers (3-5Y)</v>
      </c>
    </row>
    <row r="8759" spans="1:18" x14ac:dyDescent="0.35">
      <c r="A8759">
        <v>15567383</v>
      </c>
      <c r="B8759" t="s">
        <v>2788</v>
      </c>
      <c r="C8759" t="s">
        <v>42</v>
      </c>
      <c r="D8759" t="s">
        <v>18</v>
      </c>
      <c r="E8759">
        <v>44</v>
      </c>
      <c r="F8759" t="s">
        <v>19</v>
      </c>
      <c r="G8759">
        <v>2</v>
      </c>
      <c r="H8759" s="4">
        <v>98009.13</v>
      </c>
      <c r="I8759" t="s">
        <v>29</v>
      </c>
      <c r="J8759">
        <v>2</v>
      </c>
      <c r="K8759">
        <v>678</v>
      </c>
      <c r="L8759" t="s">
        <v>35</v>
      </c>
      <c r="M8759" t="s">
        <v>27</v>
      </c>
      <c r="N8759" t="s">
        <v>22</v>
      </c>
      <c r="O8759" s="4">
        <v>31384.86</v>
      </c>
      <c r="P8759" t="s">
        <v>28</v>
      </c>
      <c r="Q8759" t="str" cm="1">
        <f t="array" ref="Q8759">_xlfn.IFS(
O8759&lt;50000,"Low Salary (&lt;$50K)",
O8759&lt;90000,"Lower Middle ($50K-$90K)",
O8759&lt;130000,"Middle ($90K-$130K)",
O8759&lt;170000,"Upper Middle ($130K-$170K)",
O8759&gt;=170000,"High Salary (&gt;$170K)"
)</f>
        <v>Low Salary (&lt;$50K)</v>
      </c>
      <c r="R8759" t="str" cm="1">
        <f t="array" ref="R8759">_xlfn.IFS(
G8759&lt;=2,"New Customers (0-2Y)",
G8759&lt;=5,"Growing Customers (3-5Y)",
G8759&lt;=8,"Established Customers (6-8Y)",
G8759&lt;=10,"Loyal Customers (9-10Y)"
)</f>
        <v>New Customers (0-2Y)</v>
      </c>
    </row>
    <row r="8760" spans="1:18" x14ac:dyDescent="0.35">
      <c r="A8760">
        <v>15732621</v>
      </c>
      <c r="B8760" t="s">
        <v>82</v>
      </c>
      <c r="C8760" t="s">
        <v>17</v>
      </c>
      <c r="D8760" t="s">
        <v>39</v>
      </c>
      <c r="E8760">
        <v>34</v>
      </c>
      <c r="F8760" t="s">
        <v>19</v>
      </c>
      <c r="G8760">
        <v>10</v>
      </c>
      <c r="H8760" s="4">
        <v>0</v>
      </c>
      <c r="I8760" t="s">
        <v>24</v>
      </c>
      <c r="J8760">
        <v>1</v>
      </c>
      <c r="K8760">
        <v>663</v>
      </c>
      <c r="L8760" t="s">
        <v>35</v>
      </c>
      <c r="M8760" t="s">
        <v>21</v>
      </c>
      <c r="N8760" t="s">
        <v>22</v>
      </c>
      <c r="O8760" s="4">
        <v>114083.73</v>
      </c>
      <c r="P8760" t="s">
        <v>28</v>
      </c>
      <c r="Q8760" t="str" cm="1">
        <f t="array" ref="Q8760">_xlfn.IFS(
O8760&lt;50000,"Low Salary (&lt;$50K)",
O8760&lt;90000,"Lower Middle ($50K-$90K)",
O8760&lt;130000,"Middle ($90K-$130K)",
O8760&lt;170000,"Upper Middle ($130K-$170K)",
O8760&gt;=170000,"High Salary (&gt;$170K)"
)</f>
        <v>Middle ($90K-$130K)</v>
      </c>
      <c r="R8760" t="str" cm="1">
        <f t="array" ref="R8760">_xlfn.IFS(
G8760&lt;=2,"New Customers (0-2Y)",
G8760&lt;=5,"Growing Customers (3-5Y)",
G8760&lt;=8,"Established Customers (6-8Y)",
G8760&lt;=10,"Loyal Customers (9-10Y)"
)</f>
        <v>Loyal Customers (9-10Y)</v>
      </c>
    </row>
    <row r="8761" spans="1:18" x14ac:dyDescent="0.35">
      <c r="A8761">
        <v>15757981</v>
      </c>
      <c r="B8761" t="s">
        <v>533</v>
      </c>
      <c r="C8761" t="s">
        <v>17</v>
      </c>
      <c r="D8761" t="s">
        <v>39</v>
      </c>
      <c r="E8761">
        <v>66</v>
      </c>
      <c r="F8761" t="s">
        <v>2967</v>
      </c>
      <c r="G8761">
        <v>8</v>
      </c>
      <c r="H8761" s="4">
        <v>0</v>
      </c>
      <c r="I8761" t="s">
        <v>24</v>
      </c>
      <c r="J8761">
        <v>1</v>
      </c>
      <c r="K8761">
        <v>748</v>
      </c>
      <c r="L8761" t="s">
        <v>35</v>
      </c>
      <c r="M8761" t="s">
        <v>21</v>
      </c>
      <c r="N8761" t="s">
        <v>22</v>
      </c>
      <c r="O8761" s="4">
        <v>163331.65</v>
      </c>
      <c r="P8761" t="s">
        <v>28</v>
      </c>
      <c r="Q8761" t="str" cm="1">
        <f t="array" ref="Q8761">_xlfn.IFS(
O8761&lt;50000,"Low Salary (&lt;$50K)",
O8761&lt;90000,"Lower Middle ($50K-$90K)",
O8761&lt;130000,"Middle ($90K-$130K)",
O8761&lt;170000,"Upper Middle ($130K-$170K)",
O8761&gt;=170000,"High Salary (&gt;$170K)"
)</f>
        <v>Upper Middle ($130K-$170K)</v>
      </c>
      <c r="R8761" t="str" cm="1">
        <f t="array" ref="R8761">_xlfn.IFS(
G8761&lt;=2,"New Customers (0-2Y)",
G8761&lt;=5,"Growing Customers (3-5Y)",
G8761&lt;=8,"Established Customers (6-8Y)",
G8761&lt;=10,"Loyal Customers (9-10Y)"
)</f>
        <v>Established Customers (6-8Y)</v>
      </c>
    </row>
    <row r="8762" spans="1:18" x14ac:dyDescent="0.35">
      <c r="A8762">
        <v>15727819</v>
      </c>
      <c r="B8762" t="s">
        <v>307</v>
      </c>
      <c r="C8762" t="s">
        <v>26</v>
      </c>
      <c r="D8762" t="s">
        <v>18</v>
      </c>
      <c r="E8762">
        <v>34</v>
      </c>
      <c r="F8762" t="s">
        <v>19</v>
      </c>
      <c r="G8762">
        <v>10</v>
      </c>
      <c r="H8762" s="4">
        <v>171671.9</v>
      </c>
      <c r="I8762" t="s">
        <v>33</v>
      </c>
      <c r="J8762">
        <v>1</v>
      </c>
      <c r="K8762">
        <v>677</v>
      </c>
      <c r="L8762" t="s">
        <v>35</v>
      </c>
      <c r="M8762" t="s">
        <v>21</v>
      </c>
      <c r="N8762" t="s">
        <v>22</v>
      </c>
      <c r="O8762" s="4">
        <v>50777.77</v>
      </c>
      <c r="P8762" t="s">
        <v>28</v>
      </c>
      <c r="Q8762" t="str" cm="1">
        <f t="array" ref="Q8762">_xlfn.IFS(
O8762&lt;50000,"Low Salary (&lt;$50K)",
O8762&lt;90000,"Lower Middle ($50K-$90K)",
O8762&lt;130000,"Middle ($90K-$130K)",
O8762&lt;170000,"Upper Middle ($130K-$170K)",
O8762&gt;=170000,"High Salary (&gt;$170K)"
)</f>
        <v>Lower Middle ($50K-$90K)</v>
      </c>
      <c r="R8762" t="str" cm="1">
        <f t="array" ref="R8762">_xlfn.IFS(
G8762&lt;=2,"New Customers (0-2Y)",
G8762&lt;=5,"Growing Customers (3-5Y)",
G8762&lt;=8,"Established Customers (6-8Y)",
G8762&lt;=10,"Loyal Customers (9-10Y)"
)</f>
        <v>Loyal Customers (9-10Y)</v>
      </c>
    </row>
    <row r="8763" spans="1:18" x14ac:dyDescent="0.35">
      <c r="A8763">
        <v>15738088</v>
      </c>
      <c r="B8763" t="s">
        <v>883</v>
      </c>
      <c r="C8763" t="s">
        <v>26</v>
      </c>
      <c r="D8763" t="s">
        <v>39</v>
      </c>
      <c r="E8763">
        <v>63</v>
      </c>
      <c r="F8763" t="s">
        <v>2967</v>
      </c>
      <c r="G8763">
        <v>10</v>
      </c>
      <c r="H8763" s="4">
        <v>0</v>
      </c>
      <c r="I8763" t="s">
        <v>24</v>
      </c>
      <c r="J8763">
        <v>2</v>
      </c>
      <c r="K8763">
        <v>634</v>
      </c>
      <c r="L8763" t="s">
        <v>20</v>
      </c>
      <c r="M8763" t="s">
        <v>21</v>
      </c>
      <c r="N8763" t="s">
        <v>32</v>
      </c>
      <c r="O8763" s="4">
        <v>30772.86</v>
      </c>
      <c r="P8763" t="s">
        <v>23</v>
      </c>
      <c r="Q8763" t="str" cm="1">
        <f t="array" ref="Q8763">_xlfn.IFS(
O8763&lt;50000,"Low Salary (&lt;$50K)",
O8763&lt;90000,"Lower Middle ($50K-$90K)",
O8763&lt;130000,"Middle ($90K-$130K)",
O8763&lt;170000,"Upper Middle ($130K-$170K)",
O8763&gt;=170000,"High Salary (&gt;$170K)"
)</f>
        <v>Low Salary (&lt;$50K)</v>
      </c>
      <c r="R8763" t="str" cm="1">
        <f t="array" ref="R8763">_xlfn.IFS(
G8763&lt;=2,"New Customers (0-2Y)",
G8763&lt;=5,"Growing Customers (3-5Y)",
G8763&lt;=8,"Established Customers (6-8Y)",
G8763&lt;=10,"Loyal Customers (9-10Y)"
)</f>
        <v>Loyal Customers (9-10Y)</v>
      </c>
    </row>
    <row r="8764" spans="1:18" x14ac:dyDescent="0.35">
      <c r="A8764">
        <v>15765173</v>
      </c>
      <c r="B8764" t="s">
        <v>503</v>
      </c>
      <c r="C8764" t="s">
        <v>17</v>
      </c>
      <c r="D8764" t="s">
        <v>18</v>
      </c>
      <c r="E8764">
        <v>60</v>
      </c>
      <c r="F8764" t="s">
        <v>2967</v>
      </c>
      <c r="G8764">
        <v>3</v>
      </c>
      <c r="H8764" s="4">
        <v>0</v>
      </c>
      <c r="I8764" t="s">
        <v>24</v>
      </c>
      <c r="J8764">
        <v>1</v>
      </c>
      <c r="K8764">
        <v>350</v>
      </c>
      <c r="L8764" t="s">
        <v>44</v>
      </c>
      <c r="M8764" t="s">
        <v>27</v>
      </c>
      <c r="N8764" t="s">
        <v>32</v>
      </c>
      <c r="O8764" s="4">
        <v>113796.15</v>
      </c>
      <c r="P8764" t="s">
        <v>23</v>
      </c>
      <c r="Q8764" t="str" cm="1">
        <f t="array" ref="Q8764">_xlfn.IFS(
O8764&lt;50000,"Low Salary (&lt;$50K)",
O8764&lt;90000,"Lower Middle ($50K-$90K)",
O8764&lt;130000,"Middle ($90K-$130K)",
O8764&lt;170000,"Upper Middle ($130K-$170K)",
O8764&gt;=170000,"High Salary (&gt;$170K)"
)</f>
        <v>Middle ($90K-$130K)</v>
      </c>
      <c r="R8764" t="str" cm="1">
        <f t="array" ref="R8764">_xlfn.IFS(
G8764&lt;=2,"New Customers (0-2Y)",
G8764&lt;=5,"Growing Customers (3-5Y)",
G8764&lt;=8,"Established Customers (6-8Y)",
G8764&lt;=10,"Loyal Customers (9-10Y)"
)</f>
        <v>Growing Customers (3-5Y)</v>
      </c>
    </row>
    <row r="8765" spans="1:18" x14ac:dyDescent="0.35">
      <c r="A8765">
        <v>15665159</v>
      </c>
      <c r="B8765" t="s">
        <v>855</v>
      </c>
      <c r="C8765" t="s">
        <v>17</v>
      </c>
      <c r="D8765" t="s">
        <v>39</v>
      </c>
      <c r="E8765">
        <v>61</v>
      </c>
      <c r="F8765" t="s">
        <v>2967</v>
      </c>
      <c r="G8765">
        <v>0</v>
      </c>
      <c r="H8765" s="4">
        <v>128213.96</v>
      </c>
      <c r="I8765" t="s">
        <v>33</v>
      </c>
      <c r="J8765">
        <v>2</v>
      </c>
      <c r="K8765">
        <v>727</v>
      </c>
      <c r="L8765" t="s">
        <v>35</v>
      </c>
      <c r="M8765" t="s">
        <v>21</v>
      </c>
      <c r="N8765" t="s">
        <v>22</v>
      </c>
      <c r="O8765" s="4">
        <v>188729.08</v>
      </c>
      <c r="P8765" t="s">
        <v>23</v>
      </c>
      <c r="Q8765" t="str" cm="1">
        <f t="array" ref="Q8765">_xlfn.IFS(
O8765&lt;50000,"Low Salary (&lt;$50K)",
O8765&lt;90000,"Lower Middle ($50K-$90K)",
O8765&lt;130000,"Middle ($90K-$130K)",
O8765&lt;170000,"Upper Middle ($130K-$170K)",
O8765&gt;=170000,"High Salary (&gt;$170K)"
)</f>
        <v>High Salary (&gt;$170K)</v>
      </c>
      <c r="R8765" t="str" cm="1">
        <f t="array" ref="R8765">_xlfn.IFS(
G8765&lt;=2,"New Customers (0-2Y)",
G8765&lt;=5,"Growing Customers (3-5Y)",
G8765&lt;=8,"Established Customers (6-8Y)",
G8765&lt;=10,"Loyal Customers (9-10Y)"
)</f>
        <v>New Customers (0-2Y)</v>
      </c>
    </row>
    <row r="8766" spans="1:18" x14ac:dyDescent="0.35">
      <c r="A8766">
        <v>15618203</v>
      </c>
      <c r="B8766" t="s">
        <v>170</v>
      </c>
      <c r="C8766" t="s">
        <v>42</v>
      </c>
      <c r="D8766" t="s">
        <v>39</v>
      </c>
      <c r="E8766">
        <v>51</v>
      </c>
      <c r="F8766" t="s">
        <v>19</v>
      </c>
      <c r="G8766">
        <v>8</v>
      </c>
      <c r="H8766" s="4">
        <v>116197.65</v>
      </c>
      <c r="I8766" t="s">
        <v>33</v>
      </c>
      <c r="J8766">
        <v>2</v>
      </c>
      <c r="K8766">
        <v>773</v>
      </c>
      <c r="L8766" t="s">
        <v>35</v>
      </c>
      <c r="M8766" t="s">
        <v>21</v>
      </c>
      <c r="N8766" t="s">
        <v>22</v>
      </c>
      <c r="O8766" s="4">
        <v>86701.4</v>
      </c>
      <c r="P8766" t="s">
        <v>28</v>
      </c>
      <c r="Q8766" t="str" cm="1">
        <f t="array" ref="Q8766">_xlfn.IFS(
O8766&lt;50000,"Low Salary (&lt;$50K)",
O8766&lt;90000,"Lower Middle ($50K-$90K)",
O8766&lt;130000,"Middle ($90K-$130K)",
O8766&lt;170000,"Upper Middle ($130K-$170K)",
O8766&gt;=170000,"High Salary (&gt;$170K)"
)</f>
        <v>Lower Middle ($50K-$90K)</v>
      </c>
      <c r="R8766" t="str" cm="1">
        <f t="array" ref="R8766">_xlfn.IFS(
G8766&lt;=2,"New Customers (0-2Y)",
G8766&lt;=5,"Growing Customers (3-5Y)",
G8766&lt;=8,"Established Customers (6-8Y)",
G8766&lt;=10,"Loyal Customers (9-10Y)"
)</f>
        <v>Established Customers (6-8Y)</v>
      </c>
    </row>
    <row r="8767" spans="1:18" x14ac:dyDescent="0.35">
      <c r="A8767">
        <v>15791452</v>
      </c>
      <c r="B8767" t="s">
        <v>2789</v>
      </c>
      <c r="C8767" t="s">
        <v>17</v>
      </c>
      <c r="D8767" t="s">
        <v>39</v>
      </c>
      <c r="E8767">
        <v>39</v>
      </c>
      <c r="F8767" t="s">
        <v>19</v>
      </c>
      <c r="G8767">
        <v>1</v>
      </c>
      <c r="H8767" s="4">
        <v>0</v>
      </c>
      <c r="I8767" t="s">
        <v>24</v>
      </c>
      <c r="J8767">
        <v>2</v>
      </c>
      <c r="K8767">
        <v>675</v>
      </c>
      <c r="L8767" t="s">
        <v>35</v>
      </c>
      <c r="M8767" t="s">
        <v>21</v>
      </c>
      <c r="N8767" t="s">
        <v>32</v>
      </c>
      <c r="O8767" s="4">
        <v>153129.22</v>
      </c>
      <c r="P8767" t="s">
        <v>28</v>
      </c>
      <c r="Q8767" t="str" cm="1">
        <f t="array" ref="Q8767">_xlfn.IFS(
O8767&lt;50000,"Low Salary (&lt;$50K)",
O8767&lt;90000,"Lower Middle ($50K-$90K)",
O8767&lt;130000,"Middle ($90K-$130K)",
O8767&lt;170000,"Upper Middle ($130K-$170K)",
O8767&gt;=170000,"High Salary (&gt;$170K)"
)</f>
        <v>Upper Middle ($130K-$170K)</v>
      </c>
      <c r="R8767" t="str" cm="1">
        <f t="array" ref="R8767">_xlfn.IFS(
G8767&lt;=2,"New Customers (0-2Y)",
G8767&lt;=5,"Growing Customers (3-5Y)",
G8767&lt;=8,"Established Customers (6-8Y)",
G8767&lt;=10,"Loyal Customers (9-10Y)"
)</f>
        <v>New Customers (0-2Y)</v>
      </c>
    </row>
    <row r="8768" spans="1:18" x14ac:dyDescent="0.35">
      <c r="A8768">
        <v>15638159</v>
      </c>
      <c r="B8768" t="s">
        <v>873</v>
      </c>
      <c r="C8768" t="s">
        <v>26</v>
      </c>
      <c r="D8768" t="s">
        <v>18</v>
      </c>
      <c r="E8768">
        <v>36</v>
      </c>
      <c r="F8768" t="s">
        <v>19</v>
      </c>
      <c r="G8768">
        <v>6</v>
      </c>
      <c r="H8768" s="4">
        <v>86607.39</v>
      </c>
      <c r="I8768" t="s">
        <v>29</v>
      </c>
      <c r="J8768">
        <v>1</v>
      </c>
      <c r="K8768">
        <v>649</v>
      </c>
      <c r="L8768" t="s">
        <v>20</v>
      </c>
      <c r="M8768" t="s">
        <v>27</v>
      </c>
      <c r="N8768" t="s">
        <v>32</v>
      </c>
      <c r="O8768" s="4">
        <v>19825.09</v>
      </c>
      <c r="P8768" t="s">
        <v>28</v>
      </c>
      <c r="Q8768" t="str" cm="1">
        <f t="array" ref="Q8768">_xlfn.IFS(
O8768&lt;50000,"Low Salary (&lt;$50K)",
O8768&lt;90000,"Lower Middle ($50K-$90K)",
O8768&lt;130000,"Middle ($90K-$130K)",
O8768&lt;170000,"Upper Middle ($130K-$170K)",
O8768&gt;=170000,"High Salary (&gt;$170K)"
)</f>
        <v>Low Salary (&lt;$50K)</v>
      </c>
      <c r="R8768" t="str" cm="1">
        <f t="array" ref="R8768">_xlfn.IFS(
G8768&lt;=2,"New Customers (0-2Y)",
G8768&lt;=5,"Growing Customers (3-5Y)",
G8768&lt;=8,"Established Customers (6-8Y)",
G8768&lt;=10,"Loyal Customers (9-10Y)"
)</f>
        <v>Established Customers (6-8Y)</v>
      </c>
    </row>
    <row r="8769" spans="1:18" x14ac:dyDescent="0.35">
      <c r="A8769">
        <v>15585466</v>
      </c>
      <c r="B8769" t="s">
        <v>316</v>
      </c>
      <c r="C8769" t="s">
        <v>17</v>
      </c>
      <c r="D8769" t="s">
        <v>39</v>
      </c>
      <c r="E8769">
        <v>29</v>
      </c>
      <c r="F8769" t="s">
        <v>43</v>
      </c>
      <c r="G8769">
        <v>10</v>
      </c>
      <c r="H8769" s="4">
        <v>0</v>
      </c>
      <c r="I8769" t="s">
        <v>24</v>
      </c>
      <c r="J8769">
        <v>2</v>
      </c>
      <c r="K8769">
        <v>552</v>
      </c>
      <c r="L8769" t="s">
        <v>31</v>
      </c>
      <c r="M8769" t="s">
        <v>21</v>
      </c>
      <c r="N8769" t="s">
        <v>32</v>
      </c>
      <c r="O8769" s="4">
        <v>12186.83</v>
      </c>
      <c r="P8769" t="s">
        <v>28</v>
      </c>
      <c r="Q8769" t="str" cm="1">
        <f t="array" ref="Q8769">_xlfn.IFS(
O8769&lt;50000,"Low Salary (&lt;$50K)",
O8769&lt;90000,"Lower Middle ($50K-$90K)",
O8769&lt;130000,"Middle ($90K-$130K)",
O8769&lt;170000,"Upper Middle ($130K-$170K)",
O8769&gt;=170000,"High Salary (&gt;$170K)"
)</f>
        <v>Low Salary (&lt;$50K)</v>
      </c>
      <c r="R8769" t="str" cm="1">
        <f t="array" ref="R8769">_xlfn.IFS(
G8769&lt;=2,"New Customers (0-2Y)",
G8769&lt;=5,"Growing Customers (3-5Y)",
G8769&lt;=8,"Established Customers (6-8Y)",
G8769&lt;=10,"Loyal Customers (9-10Y)"
)</f>
        <v>Loyal Customers (9-10Y)</v>
      </c>
    </row>
    <row r="8770" spans="1:18" x14ac:dyDescent="0.35">
      <c r="A8770">
        <v>15677310</v>
      </c>
      <c r="B8770" t="s">
        <v>1343</v>
      </c>
      <c r="C8770" t="s">
        <v>42</v>
      </c>
      <c r="D8770" t="s">
        <v>39</v>
      </c>
      <c r="E8770">
        <v>62</v>
      </c>
      <c r="F8770" t="s">
        <v>2967</v>
      </c>
      <c r="G8770">
        <v>5</v>
      </c>
      <c r="H8770" s="4">
        <v>98854.34</v>
      </c>
      <c r="I8770" t="s">
        <v>29</v>
      </c>
      <c r="J8770">
        <v>1</v>
      </c>
      <c r="K8770">
        <v>761</v>
      </c>
      <c r="L8770" t="s">
        <v>35</v>
      </c>
      <c r="M8770" t="s">
        <v>27</v>
      </c>
      <c r="N8770" t="s">
        <v>32</v>
      </c>
      <c r="O8770" s="4">
        <v>86920.97</v>
      </c>
      <c r="P8770" t="s">
        <v>23</v>
      </c>
      <c r="Q8770" t="str" cm="1">
        <f t="array" ref="Q8770">_xlfn.IFS(
O8770&lt;50000,"Low Salary (&lt;$50K)",
O8770&lt;90000,"Lower Middle ($50K-$90K)",
O8770&lt;130000,"Middle ($90K-$130K)",
O8770&lt;170000,"Upper Middle ($130K-$170K)",
O8770&gt;=170000,"High Salary (&gt;$170K)"
)</f>
        <v>Lower Middle ($50K-$90K)</v>
      </c>
      <c r="R8770" t="str" cm="1">
        <f t="array" ref="R8770">_xlfn.IFS(
G8770&lt;=2,"New Customers (0-2Y)",
G8770&lt;=5,"Growing Customers (3-5Y)",
G8770&lt;=8,"Established Customers (6-8Y)",
G8770&lt;=10,"Loyal Customers (9-10Y)"
)</f>
        <v>Growing Customers (3-5Y)</v>
      </c>
    </row>
    <row r="8771" spans="1:18" x14ac:dyDescent="0.35">
      <c r="A8771">
        <v>15646262</v>
      </c>
      <c r="B8771" t="s">
        <v>415</v>
      </c>
      <c r="C8771" t="s">
        <v>17</v>
      </c>
      <c r="D8771" t="s">
        <v>39</v>
      </c>
      <c r="E8771">
        <v>31</v>
      </c>
      <c r="F8771" t="s">
        <v>19</v>
      </c>
      <c r="G8771">
        <v>7</v>
      </c>
      <c r="H8771" s="4">
        <v>0</v>
      </c>
      <c r="I8771" t="s">
        <v>24</v>
      </c>
      <c r="J8771">
        <v>1</v>
      </c>
      <c r="K8771">
        <v>622</v>
      </c>
      <c r="L8771" t="s">
        <v>20</v>
      </c>
      <c r="M8771" t="s">
        <v>21</v>
      </c>
      <c r="N8771" t="s">
        <v>32</v>
      </c>
      <c r="O8771" s="4">
        <v>35408.769999999997</v>
      </c>
      <c r="P8771" t="s">
        <v>28</v>
      </c>
      <c r="Q8771" t="str" cm="1">
        <f t="array" ref="Q8771">_xlfn.IFS(
O8771&lt;50000,"Low Salary (&lt;$50K)",
O8771&lt;90000,"Lower Middle ($50K-$90K)",
O8771&lt;130000,"Middle ($90K-$130K)",
O8771&lt;170000,"Upper Middle ($130K-$170K)",
O8771&gt;=170000,"High Salary (&gt;$170K)"
)</f>
        <v>Low Salary (&lt;$50K)</v>
      </c>
      <c r="R8771" t="str" cm="1">
        <f t="array" ref="R8771">_xlfn.IFS(
G8771&lt;=2,"New Customers (0-2Y)",
G8771&lt;=5,"Growing Customers (3-5Y)",
G8771&lt;=8,"Established Customers (6-8Y)",
G8771&lt;=10,"Loyal Customers (9-10Y)"
)</f>
        <v>Established Customers (6-8Y)</v>
      </c>
    </row>
    <row r="8772" spans="1:18" x14ac:dyDescent="0.35">
      <c r="A8772">
        <v>15656901</v>
      </c>
      <c r="B8772" t="s">
        <v>631</v>
      </c>
      <c r="C8772" t="s">
        <v>17</v>
      </c>
      <c r="D8772" t="s">
        <v>39</v>
      </c>
      <c r="E8772">
        <v>59</v>
      </c>
      <c r="F8772" t="s">
        <v>19</v>
      </c>
      <c r="G8772">
        <v>8</v>
      </c>
      <c r="H8772" s="4">
        <v>0</v>
      </c>
      <c r="I8772" t="s">
        <v>24</v>
      </c>
      <c r="J8772">
        <v>2</v>
      </c>
      <c r="K8772">
        <v>615</v>
      </c>
      <c r="L8772" t="s">
        <v>20</v>
      </c>
      <c r="M8772" t="s">
        <v>21</v>
      </c>
      <c r="N8772" t="s">
        <v>22</v>
      </c>
      <c r="O8772" s="4">
        <v>165576.54999999999</v>
      </c>
      <c r="P8772" t="s">
        <v>28</v>
      </c>
      <c r="Q8772" t="str" cm="1">
        <f t="array" ref="Q8772">_xlfn.IFS(
O8772&lt;50000,"Low Salary (&lt;$50K)",
O8772&lt;90000,"Lower Middle ($50K-$90K)",
O8772&lt;130000,"Middle ($90K-$130K)",
O8772&lt;170000,"Upper Middle ($130K-$170K)",
O8772&gt;=170000,"High Salary (&gt;$170K)"
)</f>
        <v>Upper Middle ($130K-$170K)</v>
      </c>
      <c r="R8772" t="str" cm="1">
        <f t="array" ref="R8772">_xlfn.IFS(
G8772&lt;=2,"New Customers (0-2Y)",
G8772&lt;=5,"Growing Customers (3-5Y)",
G8772&lt;=8,"Established Customers (6-8Y)",
G8772&lt;=10,"Loyal Customers (9-10Y)"
)</f>
        <v>Established Customers (6-8Y)</v>
      </c>
    </row>
    <row r="8773" spans="1:18" x14ac:dyDescent="0.35">
      <c r="A8773">
        <v>15621093</v>
      </c>
      <c r="B8773" t="s">
        <v>496</v>
      </c>
      <c r="C8773" t="s">
        <v>42</v>
      </c>
      <c r="D8773" t="s">
        <v>39</v>
      </c>
      <c r="E8773">
        <v>31</v>
      </c>
      <c r="F8773" t="s">
        <v>19</v>
      </c>
      <c r="G8773">
        <v>4</v>
      </c>
      <c r="H8773" s="4">
        <v>97338.19</v>
      </c>
      <c r="I8773" t="s">
        <v>29</v>
      </c>
      <c r="J8773">
        <v>2</v>
      </c>
      <c r="K8773">
        <v>681</v>
      </c>
      <c r="L8773" t="s">
        <v>35</v>
      </c>
      <c r="M8773" t="s">
        <v>27</v>
      </c>
      <c r="N8773" t="s">
        <v>32</v>
      </c>
      <c r="O8773" s="4">
        <v>48226.76</v>
      </c>
      <c r="P8773" t="s">
        <v>28</v>
      </c>
      <c r="Q8773" t="str" cm="1">
        <f t="array" ref="Q8773">_xlfn.IFS(
O8773&lt;50000,"Low Salary (&lt;$50K)",
O8773&lt;90000,"Lower Middle ($50K-$90K)",
O8773&lt;130000,"Middle ($90K-$130K)",
O8773&lt;170000,"Upper Middle ($130K-$170K)",
O8773&gt;=170000,"High Salary (&gt;$170K)"
)</f>
        <v>Low Salary (&lt;$50K)</v>
      </c>
      <c r="R8773" t="str" cm="1">
        <f t="array" ref="R8773">_xlfn.IFS(
G8773&lt;=2,"New Customers (0-2Y)",
G8773&lt;=5,"Growing Customers (3-5Y)",
G8773&lt;=8,"Established Customers (6-8Y)",
G8773&lt;=10,"Loyal Customers (9-10Y)"
)</f>
        <v>Growing Customers (3-5Y)</v>
      </c>
    </row>
    <row r="8774" spans="1:18" x14ac:dyDescent="0.35">
      <c r="A8774">
        <v>15592123</v>
      </c>
      <c r="B8774" t="s">
        <v>85</v>
      </c>
      <c r="C8774" t="s">
        <v>17</v>
      </c>
      <c r="D8774" t="s">
        <v>39</v>
      </c>
      <c r="E8774">
        <v>30</v>
      </c>
      <c r="F8774" t="s">
        <v>19</v>
      </c>
      <c r="G8774">
        <v>6</v>
      </c>
      <c r="H8774" s="4">
        <v>0</v>
      </c>
      <c r="I8774" t="s">
        <v>24</v>
      </c>
      <c r="J8774">
        <v>2</v>
      </c>
      <c r="K8774">
        <v>768</v>
      </c>
      <c r="L8774" t="s">
        <v>35</v>
      </c>
      <c r="M8774" t="s">
        <v>21</v>
      </c>
      <c r="N8774" t="s">
        <v>22</v>
      </c>
      <c r="O8774" s="4">
        <v>199454.37</v>
      </c>
      <c r="P8774" t="s">
        <v>28</v>
      </c>
      <c r="Q8774" t="str" cm="1">
        <f t="array" ref="Q8774">_xlfn.IFS(
O8774&lt;50000,"Low Salary (&lt;$50K)",
O8774&lt;90000,"Lower Middle ($50K-$90K)",
O8774&lt;130000,"Middle ($90K-$130K)",
O8774&lt;170000,"Upper Middle ($130K-$170K)",
O8774&gt;=170000,"High Salary (&gt;$170K)"
)</f>
        <v>High Salary (&gt;$170K)</v>
      </c>
      <c r="R8774" t="str" cm="1">
        <f t="array" ref="R8774">_xlfn.IFS(
G8774&lt;=2,"New Customers (0-2Y)",
G8774&lt;=5,"Growing Customers (3-5Y)",
G8774&lt;=8,"Established Customers (6-8Y)",
G8774&lt;=10,"Loyal Customers (9-10Y)"
)</f>
        <v>Established Customers (6-8Y)</v>
      </c>
    </row>
    <row r="8775" spans="1:18" x14ac:dyDescent="0.35">
      <c r="A8775">
        <v>15589200</v>
      </c>
      <c r="B8775" t="s">
        <v>2743</v>
      </c>
      <c r="C8775" t="s">
        <v>26</v>
      </c>
      <c r="D8775" t="s">
        <v>39</v>
      </c>
      <c r="E8775">
        <v>34</v>
      </c>
      <c r="F8775" t="s">
        <v>19</v>
      </c>
      <c r="G8775">
        <v>9</v>
      </c>
      <c r="H8775" s="4">
        <v>0</v>
      </c>
      <c r="I8775" t="s">
        <v>24</v>
      </c>
      <c r="J8775">
        <v>2</v>
      </c>
      <c r="K8775">
        <v>617</v>
      </c>
      <c r="L8775" t="s">
        <v>20</v>
      </c>
      <c r="M8775" t="s">
        <v>21</v>
      </c>
      <c r="N8775" t="s">
        <v>32</v>
      </c>
      <c r="O8775" s="4">
        <v>118749.58</v>
      </c>
      <c r="P8775" t="s">
        <v>28</v>
      </c>
      <c r="Q8775" t="str" cm="1">
        <f t="array" ref="Q8775">_xlfn.IFS(
O8775&lt;50000,"Low Salary (&lt;$50K)",
O8775&lt;90000,"Lower Middle ($50K-$90K)",
O8775&lt;130000,"Middle ($90K-$130K)",
O8775&lt;170000,"Upper Middle ($130K-$170K)",
O8775&gt;=170000,"High Salary (&gt;$170K)"
)</f>
        <v>Middle ($90K-$130K)</v>
      </c>
      <c r="R8775" t="str" cm="1">
        <f t="array" ref="R8775">_xlfn.IFS(
G8775&lt;=2,"New Customers (0-2Y)",
G8775&lt;=5,"Growing Customers (3-5Y)",
G8775&lt;=8,"Established Customers (6-8Y)",
G8775&lt;=10,"Loyal Customers (9-10Y)"
)</f>
        <v>Loyal Customers (9-10Y)</v>
      </c>
    </row>
    <row r="8776" spans="1:18" x14ac:dyDescent="0.35">
      <c r="A8776">
        <v>15602934</v>
      </c>
      <c r="B8776" t="s">
        <v>1654</v>
      </c>
      <c r="C8776" t="s">
        <v>17</v>
      </c>
      <c r="D8776" t="s">
        <v>18</v>
      </c>
      <c r="E8776">
        <v>33</v>
      </c>
      <c r="F8776" t="s">
        <v>19</v>
      </c>
      <c r="G8776">
        <v>6</v>
      </c>
      <c r="H8776" s="4">
        <v>131698.57</v>
      </c>
      <c r="I8776" t="s">
        <v>33</v>
      </c>
      <c r="J8776">
        <v>2</v>
      </c>
      <c r="K8776">
        <v>452</v>
      </c>
      <c r="L8776" t="s">
        <v>44</v>
      </c>
      <c r="M8776" t="s">
        <v>21</v>
      </c>
      <c r="N8776" t="s">
        <v>32</v>
      </c>
      <c r="O8776" s="4">
        <v>151623.91</v>
      </c>
      <c r="P8776" t="s">
        <v>28</v>
      </c>
      <c r="Q8776" t="str" cm="1">
        <f t="array" ref="Q8776">_xlfn.IFS(
O8776&lt;50000,"Low Salary (&lt;$50K)",
O8776&lt;90000,"Lower Middle ($50K-$90K)",
O8776&lt;130000,"Middle ($90K-$130K)",
O8776&lt;170000,"Upper Middle ($130K-$170K)",
O8776&gt;=170000,"High Salary (&gt;$170K)"
)</f>
        <v>Upper Middle ($130K-$170K)</v>
      </c>
      <c r="R8776" t="str" cm="1">
        <f t="array" ref="R8776">_xlfn.IFS(
G8776&lt;=2,"New Customers (0-2Y)",
G8776&lt;=5,"Growing Customers (3-5Y)",
G8776&lt;=8,"Established Customers (6-8Y)",
G8776&lt;=10,"Loyal Customers (9-10Y)"
)</f>
        <v>Established Customers (6-8Y)</v>
      </c>
    </row>
    <row r="8777" spans="1:18" x14ac:dyDescent="0.35">
      <c r="A8777">
        <v>15812720</v>
      </c>
      <c r="B8777" t="s">
        <v>2790</v>
      </c>
      <c r="C8777" t="s">
        <v>42</v>
      </c>
      <c r="D8777" t="s">
        <v>39</v>
      </c>
      <c r="E8777">
        <v>37</v>
      </c>
      <c r="F8777" t="s">
        <v>19</v>
      </c>
      <c r="G8777">
        <v>10</v>
      </c>
      <c r="H8777" s="4">
        <v>130110.45</v>
      </c>
      <c r="I8777" t="s">
        <v>33</v>
      </c>
      <c r="J8777">
        <v>2</v>
      </c>
      <c r="K8777">
        <v>807</v>
      </c>
      <c r="L8777" t="s">
        <v>37</v>
      </c>
      <c r="M8777" t="s">
        <v>27</v>
      </c>
      <c r="N8777" t="s">
        <v>22</v>
      </c>
      <c r="O8777" s="4">
        <v>172097.95</v>
      </c>
      <c r="P8777" t="s">
        <v>28</v>
      </c>
      <c r="Q8777" t="str" cm="1">
        <f t="array" ref="Q8777">_xlfn.IFS(
O8777&lt;50000,"Low Salary (&lt;$50K)",
O8777&lt;90000,"Lower Middle ($50K-$90K)",
O8777&lt;130000,"Middle ($90K-$130K)",
O8777&lt;170000,"Upper Middle ($130K-$170K)",
O8777&gt;=170000,"High Salary (&gt;$170K)"
)</f>
        <v>High Salary (&gt;$170K)</v>
      </c>
      <c r="R8777" t="str" cm="1">
        <f t="array" ref="R8777">_xlfn.IFS(
G8777&lt;=2,"New Customers (0-2Y)",
G8777&lt;=5,"Growing Customers (3-5Y)",
G8777&lt;=8,"Established Customers (6-8Y)",
G8777&lt;=10,"Loyal Customers (9-10Y)"
)</f>
        <v>Loyal Customers (9-10Y)</v>
      </c>
    </row>
    <row r="8778" spans="1:18" x14ac:dyDescent="0.35">
      <c r="A8778">
        <v>15695383</v>
      </c>
      <c r="B8778" t="s">
        <v>920</v>
      </c>
      <c r="C8778" t="s">
        <v>26</v>
      </c>
      <c r="D8778" t="s">
        <v>39</v>
      </c>
      <c r="E8778">
        <v>44</v>
      </c>
      <c r="F8778" t="s">
        <v>19</v>
      </c>
      <c r="G8778">
        <v>9</v>
      </c>
      <c r="H8778" s="4">
        <v>0</v>
      </c>
      <c r="I8778" t="s">
        <v>24</v>
      </c>
      <c r="J8778">
        <v>2</v>
      </c>
      <c r="K8778">
        <v>567</v>
      </c>
      <c r="L8778" t="s">
        <v>31</v>
      </c>
      <c r="M8778" t="s">
        <v>21</v>
      </c>
      <c r="N8778" t="s">
        <v>32</v>
      </c>
      <c r="O8778" s="4">
        <v>87677.15</v>
      </c>
      <c r="P8778" t="s">
        <v>28</v>
      </c>
      <c r="Q8778" t="str" cm="1">
        <f t="array" ref="Q8778">_xlfn.IFS(
O8778&lt;50000,"Low Salary (&lt;$50K)",
O8778&lt;90000,"Lower Middle ($50K-$90K)",
O8778&lt;130000,"Middle ($90K-$130K)",
O8778&lt;170000,"Upper Middle ($130K-$170K)",
O8778&gt;=170000,"High Salary (&gt;$170K)"
)</f>
        <v>Lower Middle ($50K-$90K)</v>
      </c>
      <c r="R8778" t="str" cm="1">
        <f t="array" ref="R8778">_xlfn.IFS(
G8778&lt;=2,"New Customers (0-2Y)",
G8778&lt;=5,"Growing Customers (3-5Y)",
G8778&lt;=8,"Established Customers (6-8Y)",
G8778&lt;=10,"Loyal Customers (9-10Y)"
)</f>
        <v>Loyal Customers (9-10Y)</v>
      </c>
    </row>
    <row r="8779" spans="1:18" x14ac:dyDescent="0.35">
      <c r="A8779">
        <v>15723064</v>
      </c>
      <c r="B8779" t="s">
        <v>2791</v>
      </c>
      <c r="C8779" t="s">
        <v>26</v>
      </c>
      <c r="D8779" t="s">
        <v>39</v>
      </c>
      <c r="E8779">
        <v>24</v>
      </c>
      <c r="F8779" t="s">
        <v>43</v>
      </c>
      <c r="G8779">
        <v>1</v>
      </c>
      <c r="H8779" s="4">
        <v>165149.13</v>
      </c>
      <c r="I8779" t="s">
        <v>33</v>
      </c>
      <c r="J8779">
        <v>2</v>
      </c>
      <c r="K8779">
        <v>603</v>
      </c>
      <c r="L8779" t="s">
        <v>20</v>
      </c>
      <c r="M8779" t="s">
        <v>21</v>
      </c>
      <c r="N8779" t="s">
        <v>32</v>
      </c>
      <c r="O8779" s="4">
        <v>21858.28</v>
      </c>
      <c r="P8779" t="s">
        <v>28</v>
      </c>
      <c r="Q8779" t="str" cm="1">
        <f t="array" ref="Q8779">_xlfn.IFS(
O8779&lt;50000,"Low Salary (&lt;$50K)",
O8779&lt;90000,"Lower Middle ($50K-$90K)",
O8779&lt;130000,"Middle ($90K-$130K)",
O8779&lt;170000,"Upper Middle ($130K-$170K)",
O8779&gt;=170000,"High Salary (&gt;$170K)"
)</f>
        <v>Low Salary (&lt;$50K)</v>
      </c>
      <c r="R8779" t="str" cm="1">
        <f t="array" ref="R8779">_xlfn.IFS(
G8779&lt;=2,"New Customers (0-2Y)",
G8779&lt;=5,"Growing Customers (3-5Y)",
G8779&lt;=8,"Established Customers (6-8Y)",
G8779&lt;=10,"Loyal Customers (9-10Y)"
)</f>
        <v>New Customers (0-2Y)</v>
      </c>
    </row>
    <row r="8780" spans="1:18" x14ac:dyDescent="0.35">
      <c r="A8780">
        <v>15761606</v>
      </c>
      <c r="B8780" t="s">
        <v>1142</v>
      </c>
      <c r="C8780" t="s">
        <v>26</v>
      </c>
      <c r="D8780" t="s">
        <v>18</v>
      </c>
      <c r="E8780">
        <v>37</v>
      </c>
      <c r="F8780" t="s">
        <v>19</v>
      </c>
      <c r="G8780">
        <v>9</v>
      </c>
      <c r="H8780" s="4">
        <v>101707.8</v>
      </c>
      <c r="I8780" t="s">
        <v>33</v>
      </c>
      <c r="J8780">
        <v>1</v>
      </c>
      <c r="K8780">
        <v>617</v>
      </c>
      <c r="L8780" t="s">
        <v>20</v>
      </c>
      <c r="M8780" t="s">
        <v>21</v>
      </c>
      <c r="N8780" t="s">
        <v>32</v>
      </c>
      <c r="O8780" s="4">
        <v>123866.28</v>
      </c>
      <c r="P8780" t="s">
        <v>28</v>
      </c>
      <c r="Q8780" t="str" cm="1">
        <f t="array" ref="Q8780">_xlfn.IFS(
O8780&lt;50000,"Low Salary (&lt;$50K)",
O8780&lt;90000,"Lower Middle ($50K-$90K)",
O8780&lt;130000,"Middle ($90K-$130K)",
O8780&lt;170000,"Upper Middle ($130K-$170K)",
O8780&gt;=170000,"High Salary (&gt;$170K)"
)</f>
        <v>Middle ($90K-$130K)</v>
      </c>
      <c r="R8780" t="str" cm="1">
        <f t="array" ref="R8780">_xlfn.IFS(
G8780&lt;=2,"New Customers (0-2Y)",
G8780&lt;=5,"Growing Customers (3-5Y)",
G8780&lt;=8,"Established Customers (6-8Y)",
G8780&lt;=10,"Loyal Customers (9-10Y)"
)</f>
        <v>Loyal Customers (9-10Y)</v>
      </c>
    </row>
    <row r="8781" spans="1:18" x14ac:dyDescent="0.35">
      <c r="A8781">
        <v>15650322</v>
      </c>
      <c r="B8781" t="s">
        <v>2295</v>
      </c>
      <c r="C8781" t="s">
        <v>17</v>
      </c>
      <c r="D8781" t="s">
        <v>18</v>
      </c>
      <c r="E8781">
        <v>34</v>
      </c>
      <c r="F8781" t="s">
        <v>19</v>
      </c>
      <c r="G8781">
        <v>3</v>
      </c>
      <c r="H8781" s="4">
        <v>105588.66</v>
      </c>
      <c r="I8781" t="s">
        <v>33</v>
      </c>
      <c r="J8781">
        <v>1</v>
      </c>
      <c r="K8781">
        <v>701</v>
      </c>
      <c r="L8781" t="s">
        <v>35</v>
      </c>
      <c r="M8781" t="s">
        <v>27</v>
      </c>
      <c r="N8781" t="s">
        <v>22</v>
      </c>
      <c r="O8781" s="4">
        <v>74694.41</v>
      </c>
      <c r="P8781" t="s">
        <v>28</v>
      </c>
      <c r="Q8781" t="str" cm="1">
        <f t="array" ref="Q8781">_xlfn.IFS(
O8781&lt;50000,"Low Salary (&lt;$50K)",
O8781&lt;90000,"Lower Middle ($50K-$90K)",
O8781&lt;130000,"Middle ($90K-$130K)",
O8781&lt;170000,"Upper Middle ($130K-$170K)",
O8781&gt;=170000,"High Salary (&gt;$170K)"
)</f>
        <v>Lower Middle ($50K-$90K)</v>
      </c>
      <c r="R8781" t="str" cm="1">
        <f t="array" ref="R8781">_xlfn.IFS(
G8781&lt;=2,"New Customers (0-2Y)",
G8781&lt;=5,"Growing Customers (3-5Y)",
G8781&lt;=8,"Established Customers (6-8Y)",
G8781&lt;=10,"Loyal Customers (9-10Y)"
)</f>
        <v>Growing Customers (3-5Y)</v>
      </c>
    </row>
    <row r="8782" spans="1:18" x14ac:dyDescent="0.35">
      <c r="A8782">
        <v>15669782</v>
      </c>
      <c r="B8782" t="s">
        <v>38</v>
      </c>
      <c r="C8782" t="s">
        <v>42</v>
      </c>
      <c r="D8782" t="s">
        <v>39</v>
      </c>
      <c r="E8782">
        <v>39</v>
      </c>
      <c r="F8782" t="s">
        <v>19</v>
      </c>
      <c r="G8782">
        <v>9</v>
      </c>
      <c r="H8782" s="4">
        <v>111336.89</v>
      </c>
      <c r="I8782" t="s">
        <v>33</v>
      </c>
      <c r="J8782">
        <v>1</v>
      </c>
      <c r="K8782">
        <v>820</v>
      </c>
      <c r="L8782" t="s">
        <v>37</v>
      </c>
      <c r="M8782" t="s">
        <v>21</v>
      </c>
      <c r="N8782" t="s">
        <v>32</v>
      </c>
      <c r="O8782" s="4">
        <v>16770.310000000001</v>
      </c>
      <c r="P8782" t="s">
        <v>23</v>
      </c>
      <c r="Q8782" t="str" cm="1">
        <f t="array" ref="Q8782">_xlfn.IFS(
O8782&lt;50000,"Low Salary (&lt;$50K)",
O8782&lt;90000,"Lower Middle ($50K-$90K)",
O8782&lt;130000,"Middle ($90K-$130K)",
O8782&lt;170000,"Upper Middle ($130K-$170K)",
O8782&gt;=170000,"High Salary (&gt;$170K)"
)</f>
        <v>Low Salary (&lt;$50K)</v>
      </c>
      <c r="R8782" t="str" cm="1">
        <f t="array" ref="R8782">_xlfn.IFS(
G8782&lt;=2,"New Customers (0-2Y)",
G8782&lt;=5,"Growing Customers (3-5Y)",
G8782&lt;=8,"Established Customers (6-8Y)",
G8782&lt;=10,"Loyal Customers (9-10Y)"
)</f>
        <v>Loyal Customers (9-10Y)</v>
      </c>
    </row>
    <row r="8783" spans="1:18" x14ac:dyDescent="0.35">
      <c r="A8783">
        <v>15751628</v>
      </c>
      <c r="B8783" t="s">
        <v>1040</v>
      </c>
      <c r="C8783" t="s">
        <v>17</v>
      </c>
      <c r="D8783" t="s">
        <v>39</v>
      </c>
      <c r="E8783">
        <v>60</v>
      </c>
      <c r="F8783" t="s">
        <v>2967</v>
      </c>
      <c r="G8783">
        <v>7</v>
      </c>
      <c r="H8783" s="4">
        <v>78391.17</v>
      </c>
      <c r="I8783" t="s">
        <v>29</v>
      </c>
      <c r="J8783">
        <v>1</v>
      </c>
      <c r="K8783">
        <v>438</v>
      </c>
      <c r="L8783" t="s">
        <v>44</v>
      </c>
      <c r="M8783" t="s">
        <v>27</v>
      </c>
      <c r="N8783" t="s">
        <v>22</v>
      </c>
      <c r="O8783" s="4">
        <v>49424.6</v>
      </c>
      <c r="P8783" t="s">
        <v>28</v>
      </c>
      <c r="Q8783" t="str" cm="1">
        <f t="array" ref="Q8783">_xlfn.IFS(
O8783&lt;50000,"Low Salary (&lt;$50K)",
O8783&lt;90000,"Lower Middle ($50K-$90K)",
O8783&lt;130000,"Middle ($90K-$130K)",
O8783&lt;170000,"Upper Middle ($130K-$170K)",
O8783&gt;=170000,"High Salary (&gt;$170K)"
)</f>
        <v>Low Salary (&lt;$50K)</v>
      </c>
      <c r="R8783" t="str" cm="1">
        <f t="array" ref="R8783">_xlfn.IFS(
G8783&lt;=2,"New Customers (0-2Y)",
G8783&lt;=5,"Growing Customers (3-5Y)",
G8783&lt;=8,"Established Customers (6-8Y)",
G8783&lt;=10,"Loyal Customers (9-10Y)"
)</f>
        <v>Established Customers (6-8Y)</v>
      </c>
    </row>
    <row r="8784" spans="1:18" x14ac:dyDescent="0.35">
      <c r="A8784">
        <v>15809057</v>
      </c>
      <c r="B8784" t="s">
        <v>473</v>
      </c>
      <c r="C8784" t="s">
        <v>26</v>
      </c>
      <c r="D8784" t="s">
        <v>18</v>
      </c>
      <c r="E8784">
        <v>27</v>
      </c>
      <c r="F8784" t="s">
        <v>43</v>
      </c>
      <c r="G8784">
        <v>6</v>
      </c>
      <c r="H8784" s="4">
        <v>0</v>
      </c>
      <c r="I8784" t="s">
        <v>24</v>
      </c>
      <c r="J8784">
        <v>2</v>
      </c>
      <c r="K8784">
        <v>600</v>
      </c>
      <c r="L8784" t="s">
        <v>20</v>
      </c>
      <c r="M8784" t="s">
        <v>21</v>
      </c>
      <c r="N8784" t="s">
        <v>22</v>
      </c>
      <c r="O8784" s="4">
        <v>172031.22</v>
      </c>
      <c r="P8784" t="s">
        <v>28</v>
      </c>
      <c r="Q8784" t="str" cm="1">
        <f t="array" ref="Q8784">_xlfn.IFS(
O8784&lt;50000,"Low Salary (&lt;$50K)",
O8784&lt;90000,"Lower Middle ($50K-$90K)",
O8784&lt;130000,"Middle ($90K-$130K)",
O8784&lt;170000,"Upper Middle ($130K-$170K)",
O8784&gt;=170000,"High Salary (&gt;$170K)"
)</f>
        <v>High Salary (&gt;$170K)</v>
      </c>
      <c r="R8784" t="str" cm="1">
        <f t="array" ref="R8784">_xlfn.IFS(
G8784&lt;=2,"New Customers (0-2Y)",
G8784&lt;=5,"Growing Customers (3-5Y)",
G8784&lt;=8,"Established Customers (6-8Y)",
G8784&lt;=10,"Loyal Customers (9-10Y)"
)</f>
        <v>Established Customers (6-8Y)</v>
      </c>
    </row>
    <row r="8785" spans="1:18" x14ac:dyDescent="0.35">
      <c r="A8785">
        <v>15617052</v>
      </c>
      <c r="B8785" t="s">
        <v>72</v>
      </c>
      <c r="C8785" t="s">
        <v>17</v>
      </c>
      <c r="D8785" t="s">
        <v>39</v>
      </c>
      <c r="E8785">
        <v>34</v>
      </c>
      <c r="F8785" t="s">
        <v>19</v>
      </c>
      <c r="G8785">
        <v>9</v>
      </c>
      <c r="H8785" s="4">
        <v>0</v>
      </c>
      <c r="I8785" t="s">
        <v>24</v>
      </c>
      <c r="J8785">
        <v>1</v>
      </c>
      <c r="K8785">
        <v>782</v>
      </c>
      <c r="L8785" t="s">
        <v>37</v>
      </c>
      <c r="M8785" t="s">
        <v>21</v>
      </c>
      <c r="N8785" t="s">
        <v>32</v>
      </c>
      <c r="O8785" s="4">
        <v>183021.06</v>
      </c>
      <c r="P8785" t="s">
        <v>23</v>
      </c>
      <c r="Q8785" t="str" cm="1">
        <f t="array" ref="Q8785">_xlfn.IFS(
O8785&lt;50000,"Low Salary (&lt;$50K)",
O8785&lt;90000,"Lower Middle ($50K-$90K)",
O8785&lt;130000,"Middle ($90K-$130K)",
O8785&lt;170000,"Upper Middle ($130K-$170K)",
O8785&gt;=170000,"High Salary (&gt;$170K)"
)</f>
        <v>High Salary (&gt;$170K)</v>
      </c>
      <c r="R8785" t="str" cm="1">
        <f t="array" ref="R8785">_xlfn.IFS(
G8785&lt;=2,"New Customers (0-2Y)",
G8785&lt;=5,"Growing Customers (3-5Y)",
G8785&lt;=8,"Established Customers (6-8Y)",
G8785&lt;=10,"Loyal Customers (9-10Y)"
)</f>
        <v>Loyal Customers (9-10Y)</v>
      </c>
    </row>
    <row r="8786" spans="1:18" x14ac:dyDescent="0.35">
      <c r="A8786">
        <v>15590810</v>
      </c>
      <c r="B8786" t="s">
        <v>520</v>
      </c>
      <c r="C8786" t="s">
        <v>42</v>
      </c>
      <c r="D8786" t="s">
        <v>18</v>
      </c>
      <c r="E8786">
        <v>41</v>
      </c>
      <c r="F8786" t="s">
        <v>19</v>
      </c>
      <c r="G8786">
        <v>9</v>
      </c>
      <c r="H8786" s="4">
        <v>144326.09</v>
      </c>
      <c r="I8786" t="s">
        <v>33</v>
      </c>
      <c r="J8786">
        <v>1</v>
      </c>
      <c r="K8786">
        <v>638</v>
      </c>
      <c r="L8786" t="s">
        <v>20</v>
      </c>
      <c r="M8786" t="s">
        <v>21</v>
      </c>
      <c r="N8786" t="s">
        <v>32</v>
      </c>
      <c r="O8786" s="4">
        <v>73979.850000000006</v>
      </c>
      <c r="P8786" t="s">
        <v>23</v>
      </c>
      <c r="Q8786" t="str" cm="1">
        <f t="array" ref="Q8786">_xlfn.IFS(
O8786&lt;50000,"Low Salary (&lt;$50K)",
O8786&lt;90000,"Lower Middle ($50K-$90K)",
O8786&lt;130000,"Middle ($90K-$130K)",
O8786&lt;170000,"Upper Middle ($130K-$170K)",
O8786&gt;=170000,"High Salary (&gt;$170K)"
)</f>
        <v>Lower Middle ($50K-$90K)</v>
      </c>
      <c r="R8786" t="str" cm="1">
        <f t="array" ref="R8786">_xlfn.IFS(
G8786&lt;=2,"New Customers (0-2Y)",
G8786&lt;=5,"Growing Customers (3-5Y)",
G8786&lt;=8,"Established Customers (6-8Y)",
G8786&lt;=10,"Loyal Customers (9-10Y)"
)</f>
        <v>Loyal Customers (9-10Y)</v>
      </c>
    </row>
    <row r="8787" spans="1:18" x14ac:dyDescent="0.35">
      <c r="A8787">
        <v>15801293</v>
      </c>
      <c r="B8787" t="s">
        <v>669</v>
      </c>
      <c r="C8787" t="s">
        <v>42</v>
      </c>
      <c r="D8787" t="s">
        <v>39</v>
      </c>
      <c r="E8787">
        <v>27</v>
      </c>
      <c r="F8787" t="s">
        <v>43</v>
      </c>
      <c r="G8787">
        <v>1</v>
      </c>
      <c r="H8787" s="4">
        <v>101278.25</v>
      </c>
      <c r="I8787" t="s">
        <v>33</v>
      </c>
      <c r="J8787">
        <v>2</v>
      </c>
      <c r="K8787">
        <v>850</v>
      </c>
      <c r="L8787" t="s">
        <v>37</v>
      </c>
      <c r="M8787" t="s">
        <v>21</v>
      </c>
      <c r="N8787" t="s">
        <v>22</v>
      </c>
      <c r="O8787" s="4">
        <v>26265.18</v>
      </c>
      <c r="P8787" t="s">
        <v>28</v>
      </c>
      <c r="Q8787" t="str" cm="1">
        <f t="array" ref="Q8787">_xlfn.IFS(
O8787&lt;50000,"Low Salary (&lt;$50K)",
O8787&lt;90000,"Lower Middle ($50K-$90K)",
O8787&lt;130000,"Middle ($90K-$130K)",
O8787&lt;170000,"Upper Middle ($130K-$170K)",
O8787&gt;=170000,"High Salary (&gt;$170K)"
)</f>
        <v>Low Salary (&lt;$50K)</v>
      </c>
      <c r="R8787" t="str" cm="1">
        <f t="array" ref="R8787">_xlfn.IFS(
G8787&lt;=2,"New Customers (0-2Y)",
G8787&lt;=5,"Growing Customers (3-5Y)",
G8787&lt;=8,"Established Customers (6-8Y)",
G8787&lt;=10,"Loyal Customers (9-10Y)"
)</f>
        <v>New Customers (0-2Y)</v>
      </c>
    </row>
    <row r="8788" spans="1:18" x14ac:dyDescent="0.35">
      <c r="A8788">
        <v>15770968</v>
      </c>
      <c r="B8788" t="s">
        <v>2792</v>
      </c>
      <c r="C8788" t="s">
        <v>42</v>
      </c>
      <c r="D8788" t="s">
        <v>18</v>
      </c>
      <c r="E8788">
        <v>19</v>
      </c>
      <c r="F8788" t="s">
        <v>43</v>
      </c>
      <c r="G8788">
        <v>8</v>
      </c>
      <c r="H8788" s="4">
        <v>108711.57</v>
      </c>
      <c r="I8788" t="s">
        <v>33</v>
      </c>
      <c r="J8788">
        <v>2</v>
      </c>
      <c r="K8788">
        <v>741</v>
      </c>
      <c r="L8788" t="s">
        <v>35</v>
      </c>
      <c r="M8788" t="s">
        <v>21</v>
      </c>
      <c r="N8788" t="s">
        <v>32</v>
      </c>
      <c r="O8788" s="4">
        <v>24857.25</v>
      </c>
      <c r="P8788" t="s">
        <v>28</v>
      </c>
      <c r="Q8788" t="str" cm="1">
        <f t="array" ref="Q8788">_xlfn.IFS(
O8788&lt;50000,"Low Salary (&lt;$50K)",
O8788&lt;90000,"Lower Middle ($50K-$90K)",
O8788&lt;130000,"Middle ($90K-$130K)",
O8788&lt;170000,"Upper Middle ($130K-$170K)",
O8788&gt;=170000,"High Salary (&gt;$170K)"
)</f>
        <v>Low Salary (&lt;$50K)</v>
      </c>
      <c r="R8788" t="str" cm="1">
        <f t="array" ref="R8788">_xlfn.IFS(
G8788&lt;=2,"New Customers (0-2Y)",
G8788&lt;=5,"Growing Customers (3-5Y)",
G8788&lt;=8,"Established Customers (6-8Y)",
G8788&lt;=10,"Loyal Customers (9-10Y)"
)</f>
        <v>Established Customers (6-8Y)</v>
      </c>
    </row>
    <row r="8789" spans="1:18" x14ac:dyDescent="0.35">
      <c r="A8789">
        <v>15572356</v>
      </c>
      <c r="B8789" t="s">
        <v>212</v>
      </c>
      <c r="C8789" t="s">
        <v>26</v>
      </c>
      <c r="D8789" t="s">
        <v>39</v>
      </c>
      <c r="E8789">
        <v>73</v>
      </c>
      <c r="F8789" t="s">
        <v>2967</v>
      </c>
      <c r="G8789">
        <v>1</v>
      </c>
      <c r="H8789" s="4">
        <v>108555.07</v>
      </c>
      <c r="I8789" t="s">
        <v>33</v>
      </c>
      <c r="J8789">
        <v>1</v>
      </c>
      <c r="K8789">
        <v>689</v>
      </c>
      <c r="L8789" t="s">
        <v>35</v>
      </c>
      <c r="M8789" t="s">
        <v>27</v>
      </c>
      <c r="N8789" t="s">
        <v>22</v>
      </c>
      <c r="O8789" s="4">
        <v>167969.15</v>
      </c>
      <c r="P8789" t="s">
        <v>28</v>
      </c>
      <c r="Q8789" t="str" cm="1">
        <f t="array" ref="Q8789">_xlfn.IFS(
O8789&lt;50000,"Low Salary (&lt;$50K)",
O8789&lt;90000,"Lower Middle ($50K-$90K)",
O8789&lt;130000,"Middle ($90K-$130K)",
O8789&lt;170000,"Upper Middle ($130K-$170K)",
O8789&gt;=170000,"High Salary (&gt;$170K)"
)</f>
        <v>Upper Middle ($130K-$170K)</v>
      </c>
      <c r="R8789" t="str" cm="1">
        <f t="array" ref="R8789">_xlfn.IFS(
G8789&lt;=2,"New Customers (0-2Y)",
G8789&lt;=5,"Growing Customers (3-5Y)",
G8789&lt;=8,"Established Customers (6-8Y)",
G8789&lt;=10,"Loyal Customers (9-10Y)"
)</f>
        <v>New Customers (0-2Y)</v>
      </c>
    </row>
    <row r="8790" spans="1:18" x14ac:dyDescent="0.35">
      <c r="A8790">
        <v>15603247</v>
      </c>
      <c r="B8790" t="s">
        <v>2793</v>
      </c>
      <c r="C8790" t="s">
        <v>42</v>
      </c>
      <c r="D8790" t="s">
        <v>18</v>
      </c>
      <c r="E8790">
        <v>35</v>
      </c>
      <c r="F8790" t="s">
        <v>19</v>
      </c>
      <c r="G8790">
        <v>1</v>
      </c>
      <c r="H8790" s="4">
        <v>146781.24</v>
      </c>
      <c r="I8790" t="s">
        <v>33</v>
      </c>
      <c r="J8790">
        <v>1</v>
      </c>
      <c r="K8790">
        <v>743</v>
      </c>
      <c r="L8790" t="s">
        <v>35</v>
      </c>
      <c r="M8790" t="s">
        <v>21</v>
      </c>
      <c r="N8790" t="s">
        <v>32</v>
      </c>
      <c r="O8790" s="4">
        <v>189307.7</v>
      </c>
      <c r="P8790" t="s">
        <v>28</v>
      </c>
      <c r="Q8790" t="str" cm="1">
        <f t="array" ref="Q8790">_xlfn.IFS(
O8790&lt;50000,"Low Salary (&lt;$50K)",
O8790&lt;90000,"Lower Middle ($50K-$90K)",
O8790&lt;130000,"Middle ($90K-$130K)",
O8790&lt;170000,"Upper Middle ($130K-$170K)",
O8790&gt;=170000,"High Salary (&gt;$170K)"
)</f>
        <v>High Salary (&gt;$170K)</v>
      </c>
      <c r="R8790" t="str" cm="1">
        <f t="array" ref="R8790">_xlfn.IFS(
G8790&lt;=2,"New Customers (0-2Y)",
G8790&lt;=5,"Growing Customers (3-5Y)",
G8790&lt;=8,"Established Customers (6-8Y)",
G8790&lt;=10,"Loyal Customers (9-10Y)"
)</f>
        <v>New Customers (0-2Y)</v>
      </c>
    </row>
    <row r="8791" spans="1:18" x14ac:dyDescent="0.35">
      <c r="A8791">
        <v>15619116</v>
      </c>
      <c r="B8791" t="s">
        <v>110</v>
      </c>
      <c r="C8791" t="s">
        <v>17</v>
      </c>
      <c r="D8791" t="s">
        <v>18</v>
      </c>
      <c r="E8791">
        <v>36</v>
      </c>
      <c r="F8791" t="s">
        <v>19</v>
      </c>
      <c r="G8791">
        <v>2</v>
      </c>
      <c r="H8791" s="4">
        <v>0</v>
      </c>
      <c r="I8791" t="s">
        <v>24</v>
      </c>
      <c r="J8791">
        <v>2</v>
      </c>
      <c r="K8791">
        <v>493</v>
      </c>
      <c r="L8791" t="s">
        <v>44</v>
      </c>
      <c r="M8791" t="s">
        <v>27</v>
      </c>
      <c r="N8791" t="s">
        <v>22</v>
      </c>
      <c r="O8791" s="4">
        <v>99770.3</v>
      </c>
      <c r="P8791" t="s">
        <v>28</v>
      </c>
      <c r="Q8791" t="str" cm="1">
        <f t="array" ref="Q8791">_xlfn.IFS(
O8791&lt;50000,"Low Salary (&lt;$50K)",
O8791&lt;90000,"Lower Middle ($50K-$90K)",
O8791&lt;130000,"Middle ($90K-$130K)",
O8791&lt;170000,"Upper Middle ($130K-$170K)",
O8791&gt;=170000,"High Salary (&gt;$170K)"
)</f>
        <v>Middle ($90K-$130K)</v>
      </c>
      <c r="R8791" t="str" cm="1">
        <f t="array" ref="R8791">_xlfn.IFS(
G8791&lt;=2,"New Customers (0-2Y)",
G8791&lt;=5,"Growing Customers (3-5Y)",
G8791&lt;=8,"Established Customers (6-8Y)",
G8791&lt;=10,"Loyal Customers (9-10Y)"
)</f>
        <v>New Customers (0-2Y)</v>
      </c>
    </row>
    <row r="8792" spans="1:18" x14ac:dyDescent="0.35">
      <c r="A8792">
        <v>15691792</v>
      </c>
      <c r="B8792" t="s">
        <v>43</v>
      </c>
      <c r="C8792" t="s">
        <v>26</v>
      </c>
      <c r="D8792" t="s">
        <v>39</v>
      </c>
      <c r="E8792">
        <v>35</v>
      </c>
      <c r="F8792" t="s">
        <v>19</v>
      </c>
      <c r="G8792">
        <v>8</v>
      </c>
      <c r="H8792" s="4">
        <v>0</v>
      </c>
      <c r="I8792" t="s">
        <v>24</v>
      </c>
      <c r="J8792">
        <v>1</v>
      </c>
      <c r="K8792">
        <v>416</v>
      </c>
      <c r="L8792" t="s">
        <v>44</v>
      </c>
      <c r="M8792" t="s">
        <v>27</v>
      </c>
      <c r="N8792" t="s">
        <v>32</v>
      </c>
      <c r="O8792" s="4">
        <v>119712.78</v>
      </c>
      <c r="P8792" t="s">
        <v>28</v>
      </c>
      <c r="Q8792" t="str" cm="1">
        <f t="array" ref="Q8792">_xlfn.IFS(
O8792&lt;50000,"Low Salary (&lt;$50K)",
O8792&lt;90000,"Lower Middle ($50K-$90K)",
O8792&lt;130000,"Middle ($90K-$130K)",
O8792&lt;170000,"Upper Middle ($130K-$170K)",
O8792&gt;=170000,"High Salary (&gt;$170K)"
)</f>
        <v>Middle ($90K-$130K)</v>
      </c>
      <c r="R8792" t="str" cm="1">
        <f t="array" ref="R8792">_xlfn.IFS(
G8792&lt;=2,"New Customers (0-2Y)",
G8792&lt;=5,"Growing Customers (3-5Y)",
G8792&lt;=8,"Established Customers (6-8Y)",
G8792&lt;=10,"Loyal Customers (9-10Y)"
)</f>
        <v>Established Customers (6-8Y)</v>
      </c>
    </row>
    <row r="8793" spans="1:18" x14ac:dyDescent="0.35">
      <c r="A8793">
        <v>15783276</v>
      </c>
      <c r="B8793" t="s">
        <v>460</v>
      </c>
      <c r="C8793" t="s">
        <v>17</v>
      </c>
      <c r="D8793" t="s">
        <v>18</v>
      </c>
      <c r="E8793">
        <v>25</v>
      </c>
      <c r="F8793" t="s">
        <v>43</v>
      </c>
      <c r="G8793">
        <v>9</v>
      </c>
      <c r="H8793" s="4">
        <v>0</v>
      </c>
      <c r="I8793" t="s">
        <v>24</v>
      </c>
      <c r="J8793">
        <v>2</v>
      </c>
      <c r="K8793">
        <v>725</v>
      </c>
      <c r="L8793" t="s">
        <v>35</v>
      </c>
      <c r="M8793" t="s">
        <v>21</v>
      </c>
      <c r="N8793" t="s">
        <v>22</v>
      </c>
      <c r="O8793" s="4">
        <v>168607.74</v>
      </c>
      <c r="P8793" t="s">
        <v>28</v>
      </c>
      <c r="Q8793" t="str" cm="1">
        <f t="array" ref="Q8793">_xlfn.IFS(
O8793&lt;50000,"Low Salary (&lt;$50K)",
O8793&lt;90000,"Lower Middle ($50K-$90K)",
O8793&lt;130000,"Middle ($90K-$130K)",
O8793&lt;170000,"Upper Middle ($130K-$170K)",
O8793&gt;=170000,"High Salary (&gt;$170K)"
)</f>
        <v>Upper Middle ($130K-$170K)</v>
      </c>
      <c r="R8793" t="str" cm="1">
        <f t="array" ref="R8793">_xlfn.IFS(
G8793&lt;=2,"New Customers (0-2Y)",
G8793&lt;=5,"Growing Customers (3-5Y)",
G8793&lt;=8,"Established Customers (6-8Y)",
G8793&lt;=10,"Loyal Customers (9-10Y)"
)</f>
        <v>Loyal Customers (9-10Y)</v>
      </c>
    </row>
    <row r="8794" spans="1:18" x14ac:dyDescent="0.35">
      <c r="A8794">
        <v>15766137</v>
      </c>
      <c r="B8794" t="s">
        <v>434</v>
      </c>
      <c r="C8794" t="s">
        <v>17</v>
      </c>
      <c r="D8794" t="s">
        <v>39</v>
      </c>
      <c r="E8794">
        <v>34</v>
      </c>
      <c r="F8794" t="s">
        <v>19</v>
      </c>
      <c r="G8794">
        <v>2</v>
      </c>
      <c r="H8794" s="4">
        <v>0</v>
      </c>
      <c r="I8794" t="s">
        <v>24</v>
      </c>
      <c r="J8794">
        <v>2</v>
      </c>
      <c r="K8794">
        <v>497</v>
      </c>
      <c r="L8794" t="s">
        <v>44</v>
      </c>
      <c r="M8794" t="s">
        <v>21</v>
      </c>
      <c r="N8794" t="s">
        <v>22</v>
      </c>
      <c r="O8794" s="4">
        <v>83087.13</v>
      </c>
      <c r="P8794" t="s">
        <v>28</v>
      </c>
      <c r="Q8794" t="str" cm="1">
        <f t="array" ref="Q8794">_xlfn.IFS(
O8794&lt;50000,"Low Salary (&lt;$50K)",
O8794&lt;90000,"Lower Middle ($50K-$90K)",
O8794&lt;130000,"Middle ($90K-$130K)",
O8794&lt;170000,"Upper Middle ($130K-$170K)",
O8794&gt;=170000,"High Salary (&gt;$170K)"
)</f>
        <v>Lower Middle ($50K-$90K)</v>
      </c>
      <c r="R8794" t="str" cm="1">
        <f t="array" ref="R8794">_xlfn.IFS(
G8794&lt;=2,"New Customers (0-2Y)",
G8794&lt;=5,"Growing Customers (3-5Y)",
G8794&lt;=8,"Established Customers (6-8Y)",
G8794&lt;=10,"Loyal Customers (9-10Y)"
)</f>
        <v>New Customers (0-2Y)</v>
      </c>
    </row>
    <row r="8795" spans="1:18" x14ac:dyDescent="0.35">
      <c r="A8795">
        <v>15574554</v>
      </c>
      <c r="B8795" t="s">
        <v>2050</v>
      </c>
      <c r="C8795" t="s">
        <v>42</v>
      </c>
      <c r="D8795" t="s">
        <v>39</v>
      </c>
      <c r="E8795">
        <v>66</v>
      </c>
      <c r="F8795" t="s">
        <v>2967</v>
      </c>
      <c r="G8795">
        <v>8</v>
      </c>
      <c r="H8795" s="4">
        <v>103291.25</v>
      </c>
      <c r="I8795" t="s">
        <v>33</v>
      </c>
      <c r="J8795">
        <v>2</v>
      </c>
      <c r="K8795">
        <v>537</v>
      </c>
      <c r="L8795" t="s">
        <v>31</v>
      </c>
      <c r="M8795" t="s">
        <v>21</v>
      </c>
      <c r="N8795" t="s">
        <v>22</v>
      </c>
      <c r="O8795" s="4">
        <v>130664.79</v>
      </c>
      <c r="P8795" t="s">
        <v>28</v>
      </c>
      <c r="Q8795" t="str" cm="1">
        <f t="array" ref="Q8795">_xlfn.IFS(
O8795&lt;50000,"Low Salary (&lt;$50K)",
O8795&lt;90000,"Lower Middle ($50K-$90K)",
O8795&lt;130000,"Middle ($90K-$130K)",
O8795&lt;170000,"Upper Middle ($130K-$170K)",
O8795&gt;=170000,"High Salary (&gt;$170K)"
)</f>
        <v>Upper Middle ($130K-$170K)</v>
      </c>
      <c r="R8795" t="str" cm="1">
        <f t="array" ref="R8795">_xlfn.IFS(
G8795&lt;=2,"New Customers (0-2Y)",
G8795&lt;=5,"Growing Customers (3-5Y)",
G8795&lt;=8,"Established Customers (6-8Y)",
G8795&lt;=10,"Loyal Customers (9-10Y)"
)</f>
        <v>Established Customers (6-8Y)</v>
      </c>
    </row>
    <row r="8796" spans="1:18" x14ac:dyDescent="0.35">
      <c r="A8796">
        <v>15578671</v>
      </c>
      <c r="B8796" t="s">
        <v>1199</v>
      </c>
      <c r="C8796" t="s">
        <v>26</v>
      </c>
      <c r="D8796" t="s">
        <v>18</v>
      </c>
      <c r="E8796">
        <v>29</v>
      </c>
      <c r="F8796" t="s">
        <v>43</v>
      </c>
      <c r="G8796">
        <v>1</v>
      </c>
      <c r="H8796" s="4">
        <v>209490.21</v>
      </c>
      <c r="I8796" t="s">
        <v>33</v>
      </c>
      <c r="J8796">
        <v>1</v>
      </c>
      <c r="K8796">
        <v>706</v>
      </c>
      <c r="L8796" t="s">
        <v>35</v>
      </c>
      <c r="M8796" t="s">
        <v>21</v>
      </c>
      <c r="N8796" t="s">
        <v>22</v>
      </c>
      <c r="O8796" s="4">
        <v>133267.69</v>
      </c>
      <c r="P8796" t="s">
        <v>23</v>
      </c>
      <c r="Q8796" t="str" cm="1">
        <f t="array" ref="Q8796">_xlfn.IFS(
O8796&lt;50000,"Low Salary (&lt;$50K)",
O8796&lt;90000,"Lower Middle ($50K-$90K)",
O8796&lt;130000,"Middle ($90K-$130K)",
O8796&lt;170000,"Upper Middle ($130K-$170K)",
O8796&gt;=170000,"High Salary (&gt;$170K)"
)</f>
        <v>Upper Middle ($130K-$170K)</v>
      </c>
      <c r="R8796" t="str" cm="1">
        <f t="array" ref="R8796">_xlfn.IFS(
G8796&lt;=2,"New Customers (0-2Y)",
G8796&lt;=5,"Growing Customers (3-5Y)",
G8796&lt;=8,"Established Customers (6-8Y)",
G8796&lt;=10,"Loyal Customers (9-10Y)"
)</f>
        <v>New Customers (0-2Y)</v>
      </c>
    </row>
    <row r="8797" spans="1:18" x14ac:dyDescent="0.35">
      <c r="A8797">
        <v>15716608</v>
      </c>
      <c r="B8797" t="s">
        <v>595</v>
      </c>
      <c r="C8797" t="s">
        <v>26</v>
      </c>
      <c r="D8797" t="s">
        <v>39</v>
      </c>
      <c r="E8797">
        <v>38</v>
      </c>
      <c r="F8797" t="s">
        <v>19</v>
      </c>
      <c r="G8797">
        <v>2</v>
      </c>
      <c r="H8797" s="4">
        <v>0</v>
      </c>
      <c r="I8797" t="s">
        <v>24</v>
      </c>
      <c r="J8797">
        <v>3</v>
      </c>
      <c r="K8797">
        <v>651</v>
      </c>
      <c r="L8797" t="s">
        <v>20</v>
      </c>
      <c r="M8797" t="s">
        <v>21</v>
      </c>
      <c r="N8797" t="s">
        <v>32</v>
      </c>
      <c r="O8797" s="4">
        <v>67029.820000000007</v>
      </c>
      <c r="P8797" t="s">
        <v>23</v>
      </c>
      <c r="Q8797" t="str" cm="1">
        <f t="array" ref="Q8797">_xlfn.IFS(
O8797&lt;50000,"Low Salary (&lt;$50K)",
O8797&lt;90000,"Lower Middle ($50K-$90K)",
O8797&lt;130000,"Middle ($90K-$130K)",
O8797&lt;170000,"Upper Middle ($130K-$170K)",
O8797&gt;=170000,"High Salary (&gt;$170K)"
)</f>
        <v>Lower Middle ($50K-$90K)</v>
      </c>
      <c r="R8797" t="str" cm="1">
        <f t="array" ref="R8797">_xlfn.IFS(
G8797&lt;=2,"New Customers (0-2Y)",
G8797&lt;=5,"Growing Customers (3-5Y)",
G8797&lt;=8,"Established Customers (6-8Y)",
G8797&lt;=10,"Loyal Customers (9-10Y)"
)</f>
        <v>New Customers (0-2Y)</v>
      </c>
    </row>
    <row r="8798" spans="1:18" x14ac:dyDescent="0.35">
      <c r="A8798">
        <v>15690670</v>
      </c>
      <c r="B8798" t="s">
        <v>665</v>
      </c>
      <c r="C8798" t="s">
        <v>17</v>
      </c>
      <c r="D8798" t="s">
        <v>39</v>
      </c>
      <c r="E8798">
        <v>33</v>
      </c>
      <c r="F8798" t="s">
        <v>19</v>
      </c>
      <c r="G8798">
        <v>2</v>
      </c>
      <c r="H8798" s="4">
        <v>0</v>
      </c>
      <c r="I8798" t="s">
        <v>24</v>
      </c>
      <c r="J8798">
        <v>2</v>
      </c>
      <c r="K8798">
        <v>720</v>
      </c>
      <c r="L8798" t="s">
        <v>35</v>
      </c>
      <c r="M8798" t="s">
        <v>27</v>
      </c>
      <c r="N8798" t="s">
        <v>22</v>
      </c>
      <c r="O8798" s="4">
        <v>141031.07999999999</v>
      </c>
      <c r="P8798" t="s">
        <v>28</v>
      </c>
      <c r="Q8798" t="str" cm="1">
        <f t="array" ref="Q8798">_xlfn.IFS(
O8798&lt;50000,"Low Salary (&lt;$50K)",
O8798&lt;90000,"Lower Middle ($50K-$90K)",
O8798&lt;130000,"Middle ($90K-$130K)",
O8798&lt;170000,"Upper Middle ($130K-$170K)",
O8798&gt;=170000,"High Salary (&gt;$170K)"
)</f>
        <v>Upper Middle ($130K-$170K)</v>
      </c>
      <c r="R8798" t="str" cm="1">
        <f t="array" ref="R8798">_xlfn.IFS(
G8798&lt;=2,"New Customers (0-2Y)",
G8798&lt;=5,"Growing Customers (3-5Y)",
G8798&lt;=8,"Established Customers (6-8Y)",
G8798&lt;=10,"Loyal Customers (9-10Y)"
)</f>
        <v>New Customers (0-2Y)</v>
      </c>
    </row>
    <row r="8799" spans="1:18" x14ac:dyDescent="0.35">
      <c r="A8799">
        <v>15630466</v>
      </c>
      <c r="B8799" t="s">
        <v>62</v>
      </c>
      <c r="C8799" t="s">
        <v>17</v>
      </c>
      <c r="D8799" t="s">
        <v>39</v>
      </c>
      <c r="E8799">
        <v>45</v>
      </c>
      <c r="F8799" t="s">
        <v>19</v>
      </c>
      <c r="G8799">
        <v>8</v>
      </c>
      <c r="H8799" s="4">
        <v>0</v>
      </c>
      <c r="I8799" t="s">
        <v>24</v>
      </c>
      <c r="J8799">
        <v>1</v>
      </c>
      <c r="K8799">
        <v>797</v>
      </c>
      <c r="L8799" t="s">
        <v>37</v>
      </c>
      <c r="M8799" t="s">
        <v>27</v>
      </c>
      <c r="N8799" t="s">
        <v>32</v>
      </c>
      <c r="O8799" s="4">
        <v>125110.02</v>
      </c>
      <c r="P8799" t="s">
        <v>28</v>
      </c>
      <c r="Q8799" t="str" cm="1">
        <f t="array" ref="Q8799">_xlfn.IFS(
O8799&lt;50000,"Low Salary (&lt;$50K)",
O8799&lt;90000,"Lower Middle ($50K-$90K)",
O8799&lt;130000,"Middle ($90K-$130K)",
O8799&lt;170000,"Upper Middle ($130K-$170K)",
O8799&gt;=170000,"High Salary (&gt;$170K)"
)</f>
        <v>Middle ($90K-$130K)</v>
      </c>
      <c r="R8799" t="str" cm="1">
        <f t="array" ref="R8799">_xlfn.IFS(
G8799&lt;=2,"New Customers (0-2Y)",
G8799&lt;=5,"Growing Customers (3-5Y)",
G8799&lt;=8,"Established Customers (6-8Y)",
G8799&lt;=10,"Loyal Customers (9-10Y)"
)</f>
        <v>Established Customers (6-8Y)</v>
      </c>
    </row>
    <row r="8800" spans="1:18" x14ac:dyDescent="0.35">
      <c r="A8800">
        <v>15630349</v>
      </c>
      <c r="B8800" t="s">
        <v>2307</v>
      </c>
      <c r="C8800" t="s">
        <v>26</v>
      </c>
      <c r="D8800" t="s">
        <v>39</v>
      </c>
      <c r="E8800">
        <v>23</v>
      </c>
      <c r="F8800" t="s">
        <v>43</v>
      </c>
      <c r="G8800">
        <v>5</v>
      </c>
      <c r="H8800" s="4">
        <v>0</v>
      </c>
      <c r="I8800" t="s">
        <v>24</v>
      </c>
      <c r="J8800">
        <v>2</v>
      </c>
      <c r="K8800">
        <v>543</v>
      </c>
      <c r="L8800" t="s">
        <v>31</v>
      </c>
      <c r="M8800" t="s">
        <v>21</v>
      </c>
      <c r="N8800" t="s">
        <v>32</v>
      </c>
      <c r="O8800" s="4">
        <v>117832.39</v>
      </c>
      <c r="P8800" t="s">
        <v>28</v>
      </c>
      <c r="Q8800" t="str" cm="1">
        <f t="array" ref="Q8800">_xlfn.IFS(
O8800&lt;50000,"Low Salary (&lt;$50K)",
O8800&lt;90000,"Lower Middle ($50K-$90K)",
O8800&lt;130000,"Middle ($90K-$130K)",
O8800&lt;170000,"Upper Middle ($130K-$170K)",
O8800&gt;=170000,"High Salary (&gt;$170K)"
)</f>
        <v>Middle ($90K-$130K)</v>
      </c>
      <c r="R8800" t="str" cm="1">
        <f t="array" ref="R8800">_xlfn.IFS(
G8800&lt;=2,"New Customers (0-2Y)",
G8800&lt;=5,"Growing Customers (3-5Y)",
G8800&lt;=8,"Established Customers (6-8Y)",
G8800&lt;=10,"Loyal Customers (9-10Y)"
)</f>
        <v>Growing Customers (3-5Y)</v>
      </c>
    </row>
    <row r="8801" spans="1:18" x14ac:dyDescent="0.35">
      <c r="A8801">
        <v>15803801</v>
      </c>
      <c r="B8801" t="s">
        <v>810</v>
      </c>
      <c r="C8801" t="s">
        <v>17</v>
      </c>
      <c r="D8801" t="s">
        <v>39</v>
      </c>
      <c r="E8801">
        <v>34</v>
      </c>
      <c r="F8801" t="s">
        <v>19</v>
      </c>
      <c r="G8801">
        <v>4</v>
      </c>
      <c r="H8801" s="4">
        <v>0</v>
      </c>
      <c r="I8801" t="s">
        <v>24</v>
      </c>
      <c r="J8801">
        <v>2</v>
      </c>
      <c r="K8801">
        <v>454</v>
      </c>
      <c r="L8801" t="s">
        <v>44</v>
      </c>
      <c r="M8801" t="s">
        <v>21</v>
      </c>
      <c r="N8801" t="s">
        <v>32</v>
      </c>
      <c r="O8801" s="4">
        <v>198817.72</v>
      </c>
      <c r="P8801" t="s">
        <v>28</v>
      </c>
      <c r="Q8801" t="str" cm="1">
        <f t="array" ref="Q8801">_xlfn.IFS(
O8801&lt;50000,"Low Salary (&lt;$50K)",
O8801&lt;90000,"Lower Middle ($50K-$90K)",
O8801&lt;130000,"Middle ($90K-$130K)",
O8801&lt;170000,"Upper Middle ($130K-$170K)",
O8801&gt;=170000,"High Salary (&gt;$170K)"
)</f>
        <v>High Salary (&gt;$170K)</v>
      </c>
      <c r="R8801" t="str" cm="1">
        <f t="array" ref="R8801">_xlfn.IFS(
G8801&lt;=2,"New Customers (0-2Y)",
G8801&lt;=5,"Growing Customers (3-5Y)",
G8801&lt;=8,"Established Customers (6-8Y)",
G8801&lt;=10,"Loyal Customers (9-10Y)"
)</f>
        <v>Growing Customers (3-5Y)</v>
      </c>
    </row>
    <row r="8802" spans="1:18" x14ac:dyDescent="0.35">
      <c r="A8802">
        <v>15647890</v>
      </c>
      <c r="B8802" t="s">
        <v>798</v>
      </c>
      <c r="C8802" t="s">
        <v>17</v>
      </c>
      <c r="D8802" t="s">
        <v>39</v>
      </c>
      <c r="E8802">
        <v>37</v>
      </c>
      <c r="F8802" t="s">
        <v>19</v>
      </c>
      <c r="G8802">
        <v>9</v>
      </c>
      <c r="H8802" s="4">
        <v>149405.18</v>
      </c>
      <c r="I8802" t="s">
        <v>33</v>
      </c>
      <c r="J8802">
        <v>1</v>
      </c>
      <c r="K8802">
        <v>691</v>
      </c>
      <c r="L8802" t="s">
        <v>35</v>
      </c>
      <c r="M8802" t="s">
        <v>21</v>
      </c>
      <c r="N8802" t="s">
        <v>22</v>
      </c>
      <c r="O8802" s="4">
        <v>146411.6</v>
      </c>
      <c r="P8802" t="s">
        <v>28</v>
      </c>
      <c r="Q8802" t="str" cm="1">
        <f t="array" ref="Q8802">_xlfn.IFS(
O8802&lt;50000,"Low Salary (&lt;$50K)",
O8802&lt;90000,"Lower Middle ($50K-$90K)",
O8802&lt;130000,"Middle ($90K-$130K)",
O8802&lt;170000,"Upper Middle ($130K-$170K)",
O8802&gt;=170000,"High Salary (&gt;$170K)"
)</f>
        <v>Upper Middle ($130K-$170K)</v>
      </c>
      <c r="R8802" t="str" cm="1">
        <f t="array" ref="R8802">_xlfn.IFS(
G8802&lt;=2,"New Customers (0-2Y)",
G8802&lt;=5,"Growing Customers (3-5Y)",
G8802&lt;=8,"Established Customers (6-8Y)",
G8802&lt;=10,"Loyal Customers (9-10Y)"
)</f>
        <v>Loyal Customers (9-10Y)</v>
      </c>
    </row>
    <row r="8803" spans="1:18" x14ac:dyDescent="0.35">
      <c r="A8803">
        <v>15606115</v>
      </c>
      <c r="B8803" t="s">
        <v>649</v>
      </c>
      <c r="C8803" t="s">
        <v>17</v>
      </c>
      <c r="D8803" t="s">
        <v>18</v>
      </c>
      <c r="E8803">
        <v>52</v>
      </c>
      <c r="F8803" t="s">
        <v>19</v>
      </c>
      <c r="G8803">
        <v>6</v>
      </c>
      <c r="H8803" s="4">
        <v>191665.21</v>
      </c>
      <c r="I8803" t="s">
        <v>33</v>
      </c>
      <c r="J8803">
        <v>1</v>
      </c>
      <c r="K8803">
        <v>510</v>
      </c>
      <c r="L8803" t="s">
        <v>31</v>
      </c>
      <c r="M8803" t="s">
        <v>21</v>
      </c>
      <c r="N8803" t="s">
        <v>22</v>
      </c>
      <c r="O8803" s="4">
        <v>131312.56</v>
      </c>
      <c r="P8803" t="s">
        <v>23</v>
      </c>
      <c r="Q8803" t="str" cm="1">
        <f t="array" ref="Q8803">_xlfn.IFS(
O8803&lt;50000,"Low Salary (&lt;$50K)",
O8803&lt;90000,"Lower Middle ($50K-$90K)",
O8803&lt;130000,"Middle ($90K-$130K)",
O8803&lt;170000,"Upper Middle ($130K-$170K)",
O8803&gt;=170000,"High Salary (&gt;$170K)"
)</f>
        <v>Upper Middle ($130K-$170K)</v>
      </c>
      <c r="R8803" t="str" cm="1">
        <f t="array" ref="R8803">_xlfn.IFS(
G8803&lt;=2,"New Customers (0-2Y)",
G8803&lt;=5,"Growing Customers (3-5Y)",
G8803&lt;=8,"Established Customers (6-8Y)",
G8803&lt;=10,"Loyal Customers (9-10Y)"
)</f>
        <v>Established Customers (6-8Y)</v>
      </c>
    </row>
    <row r="8804" spans="1:18" x14ac:dyDescent="0.35">
      <c r="A8804">
        <v>15714642</v>
      </c>
      <c r="B8804" t="s">
        <v>196</v>
      </c>
      <c r="C8804" t="s">
        <v>26</v>
      </c>
      <c r="D8804" t="s">
        <v>18</v>
      </c>
      <c r="E8804">
        <v>40</v>
      </c>
      <c r="F8804" t="s">
        <v>19</v>
      </c>
      <c r="G8804">
        <v>7</v>
      </c>
      <c r="H8804" s="4">
        <v>0</v>
      </c>
      <c r="I8804" t="s">
        <v>24</v>
      </c>
      <c r="J8804">
        <v>1</v>
      </c>
      <c r="K8804">
        <v>792</v>
      </c>
      <c r="L8804" t="s">
        <v>37</v>
      </c>
      <c r="M8804" t="s">
        <v>21</v>
      </c>
      <c r="N8804" t="s">
        <v>32</v>
      </c>
      <c r="O8804" s="4">
        <v>141652.20000000001</v>
      </c>
      <c r="P8804" t="s">
        <v>28</v>
      </c>
      <c r="Q8804" t="str" cm="1">
        <f t="array" ref="Q8804">_xlfn.IFS(
O8804&lt;50000,"Low Salary (&lt;$50K)",
O8804&lt;90000,"Lower Middle ($50K-$90K)",
O8804&lt;130000,"Middle ($90K-$130K)",
O8804&lt;170000,"Upper Middle ($130K-$170K)",
O8804&gt;=170000,"High Salary (&gt;$170K)"
)</f>
        <v>Upper Middle ($130K-$170K)</v>
      </c>
      <c r="R8804" t="str" cm="1">
        <f t="array" ref="R8804">_xlfn.IFS(
G8804&lt;=2,"New Customers (0-2Y)",
G8804&lt;=5,"Growing Customers (3-5Y)",
G8804&lt;=8,"Established Customers (6-8Y)",
G8804&lt;=10,"Loyal Customers (9-10Y)"
)</f>
        <v>Established Customers (6-8Y)</v>
      </c>
    </row>
    <row r="8805" spans="1:18" x14ac:dyDescent="0.35">
      <c r="A8805">
        <v>15741181</v>
      </c>
      <c r="B8805" t="s">
        <v>2525</v>
      </c>
      <c r="C8805" t="s">
        <v>17</v>
      </c>
      <c r="D8805" t="s">
        <v>39</v>
      </c>
      <c r="E8805">
        <v>41</v>
      </c>
      <c r="F8805" t="s">
        <v>19</v>
      </c>
      <c r="G8805">
        <v>6</v>
      </c>
      <c r="H8805" s="4">
        <v>135071.12</v>
      </c>
      <c r="I8805" t="s">
        <v>33</v>
      </c>
      <c r="J8805">
        <v>1</v>
      </c>
      <c r="K8805">
        <v>721</v>
      </c>
      <c r="L8805" t="s">
        <v>35</v>
      </c>
      <c r="M8805" t="s">
        <v>21</v>
      </c>
      <c r="N8805" t="s">
        <v>22</v>
      </c>
      <c r="O8805" s="4">
        <v>64477.25</v>
      </c>
      <c r="P8805" t="s">
        <v>28</v>
      </c>
      <c r="Q8805" t="str" cm="1">
        <f t="array" ref="Q8805">_xlfn.IFS(
O8805&lt;50000,"Low Salary (&lt;$50K)",
O8805&lt;90000,"Lower Middle ($50K-$90K)",
O8805&lt;130000,"Middle ($90K-$130K)",
O8805&lt;170000,"Upper Middle ($130K-$170K)",
O8805&gt;=170000,"High Salary (&gt;$170K)"
)</f>
        <v>Lower Middle ($50K-$90K)</v>
      </c>
      <c r="R8805" t="str" cm="1">
        <f t="array" ref="R8805">_xlfn.IFS(
G8805&lt;=2,"New Customers (0-2Y)",
G8805&lt;=5,"Growing Customers (3-5Y)",
G8805&lt;=8,"Established Customers (6-8Y)",
G8805&lt;=10,"Loyal Customers (9-10Y)"
)</f>
        <v>Established Customers (6-8Y)</v>
      </c>
    </row>
    <row r="8806" spans="1:18" x14ac:dyDescent="0.35">
      <c r="A8806">
        <v>15773973</v>
      </c>
      <c r="B8806" t="s">
        <v>25</v>
      </c>
      <c r="C8806" t="s">
        <v>17</v>
      </c>
      <c r="D8806" t="s">
        <v>39</v>
      </c>
      <c r="E8806">
        <v>41</v>
      </c>
      <c r="F8806" t="s">
        <v>19</v>
      </c>
      <c r="G8806">
        <v>2</v>
      </c>
      <c r="H8806" s="4">
        <v>0</v>
      </c>
      <c r="I8806" t="s">
        <v>24</v>
      </c>
      <c r="J8806">
        <v>2</v>
      </c>
      <c r="K8806">
        <v>765</v>
      </c>
      <c r="L8806" t="s">
        <v>35</v>
      </c>
      <c r="M8806" t="s">
        <v>27</v>
      </c>
      <c r="N8806" t="s">
        <v>22</v>
      </c>
      <c r="O8806" s="4">
        <v>191215.61</v>
      </c>
      <c r="P8806" t="s">
        <v>28</v>
      </c>
      <c r="Q8806" t="str" cm="1">
        <f t="array" ref="Q8806">_xlfn.IFS(
O8806&lt;50000,"Low Salary (&lt;$50K)",
O8806&lt;90000,"Lower Middle ($50K-$90K)",
O8806&lt;130000,"Middle ($90K-$130K)",
O8806&lt;170000,"Upper Middle ($130K-$170K)",
O8806&gt;=170000,"High Salary (&gt;$170K)"
)</f>
        <v>High Salary (&gt;$170K)</v>
      </c>
      <c r="R8806" t="str" cm="1">
        <f t="array" ref="R8806">_xlfn.IFS(
G8806&lt;=2,"New Customers (0-2Y)",
G8806&lt;=5,"Growing Customers (3-5Y)",
G8806&lt;=8,"Established Customers (6-8Y)",
G8806&lt;=10,"Loyal Customers (9-10Y)"
)</f>
        <v>New Customers (0-2Y)</v>
      </c>
    </row>
    <row r="8807" spans="1:18" x14ac:dyDescent="0.35">
      <c r="A8807">
        <v>15758546</v>
      </c>
      <c r="B8807" t="s">
        <v>1274</v>
      </c>
      <c r="C8807" t="s">
        <v>26</v>
      </c>
      <c r="D8807" t="s">
        <v>39</v>
      </c>
      <c r="E8807">
        <v>39</v>
      </c>
      <c r="F8807" t="s">
        <v>19</v>
      </c>
      <c r="G8807">
        <v>8</v>
      </c>
      <c r="H8807" s="4">
        <v>0</v>
      </c>
      <c r="I8807" t="s">
        <v>24</v>
      </c>
      <c r="J8807">
        <v>2</v>
      </c>
      <c r="K8807">
        <v>850</v>
      </c>
      <c r="L8807" t="s">
        <v>37</v>
      </c>
      <c r="M8807" t="s">
        <v>21</v>
      </c>
      <c r="N8807" t="s">
        <v>22</v>
      </c>
      <c r="O8807" s="4">
        <v>37090.44</v>
      </c>
      <c r="P8807" t="s">
        <v>28</v>
      </c>
      <c r="Q8807" t="str" cm="1">
        <f t="array" ref="Q8807">_xlfn.IFS(
O8807&lt;50000,"Low Salary (&lt;$50K)",
O8807&lt;90000,"Lower Middle ($50K-$90K)",
O8807&lt;130000,"Middle ($90K-$130K)",
O8807&lt;170000,"Upper Middle ($130K-$170K)",
O8807&gt;=170000,"High Salary (&gt;$170K)"
)</f>
        <v>Low Salary (&lt;$50K)</v>
      </c>
      <c r="R8807" t="str" cm="1">
        <f t="array" ref="R8807">_xlfn.IFS(
G8807&lt;=2,"New Customers (0-2Y)",
G8807&lt;=5,"Growing Customers (3-5Y)",
G8807&lt;=8,"Established Customers (6-8Y)",
G8807&lt;=10,"Loyal Customers (9-10Y)"
)</f>
        <v>Established Customers (6-8Y)</v>
      </c>
    </row>
    <row r="8808" spans="1:18" x14ac:dyDescent="0.35">
      <c r="A8808">
        <v>15598940</v>
      </c>
      <c r="B8808" t="s">
        <v>582</v>
      </c>
      <c r="C8808" t="s">
        <v>42</v>
      </c>
      <c r="D8808" t="s">
        <v>39</v>
      </c>
      <c r="E8808">
        <v>38</v>
      </c>
      <c r="F8808" t="s">
        <v>19</v>
      </c>
      <c r="G8808">
        <v>6</v>
      </c>
      <c r="H8808" s="4">
        <v>181804.34</v>
      </c>
      <c r="I8808" t="s">
        <v>33</v>
      </c>
      <c r="J8808">
        <v>2</v>
      </c>
      <c r="K8808">
        <v>681</v>
      </c>
      <c r="L8808" t="s">
        <v>35</v>
      </c>
      <c r="M8808" t="s">
        <v>21</v>
      </c>
      <c r="N8808" t="s">
        <v>22</v>
      </c>
      <c r="O8808" s="4">
        <v>57517.71</v>
      </c>
      <c r="P8808" t="s">
        <v>28</v>
      </c>
      <c r="Q8808" t="str" cm="1">
        <f t="array" ref="Q8808">_xlfn.IFS(
O8808&lt;50000,"Low Salary (&lt;$50K)",
O8808&lt;90000,"Lower Middle ($50K-$90K)",
O8808&lt;130000,"Middle ($90K-$130K)",
O8808&lt;170000,"Upper Middle ($130K-$170K)",
O8808&gt;=170000,"High Salary (&gt;$170K)"
)</f>
        <v>Lower Middle ($50K-$90K)</v>
      </c>
      <c r="R8808" t="str" cm="1">
        <f t="array" ref="R8808">_xlfn.IFS(
G8808&lt;=2,"New Customers (0-2Y)",
G8808&lt;=5,"Growing Customers (3-5Y)",
G8808&lt;=8,"Established Customers (6-8Y)",
G8808&lt;=10,"Loyal Customers (9-10Y)"
)</f>
        <v>Established Customers (6-8Y)</v>
      </c>
    </row>
    <row r="8809" spans="1:18" x14ac:dyDescent="0.35">
      <c r="A8809">
        <v>15669783</v>
      </c>
      <c r="B8809" t="s">
        <v>963</v>
      </c>
      <c r="C8809" t="s">
        <v>17</v>
      </c>
      <c r="D8809" t="s">
        <v>18</v>
      </c>
      <c r="E8809">
        <v>60</v>
      </c>
      <c r="F8809" t="s">
        <v>2967</v>
      </c>
      <c r="G8809">
        <v>3</v>
      </c>
      <c r="H8809" s="4">
        <v>47020.65</v>
      </c>
      <c r="I8809" t="s">
        <v>29</v>
      </c>
      <c r="J8809">
        <v>2</v>
      </c>
      <c r="K8809">
        <v>586</v>
      </c>
      <c r="L8809" t="s">
        <v>31</v>
      </c>
      <c r="M8809" t="s">
        <v>27</v>
      </c>
      <c r="N8809" t="s">
        <v>22</v>
      </c>
      <c r="O8809" s="4">
        <v>63241.21</v>
      </c>
      <c r="P8809" t="s">
        <v>23</v>
      </c>
      <c r="Q8809" t="str" cm="1">
        <f t="array" ref="Q8809">_xlfn.IFS(
O8809&lt;50000,"Low Salary (&lt;$50K)",
O8809&lt;90000,"Lower Middle ($50K-$90K)",
O8809&lt;130000,"Middle ($90K-$130K)",
O8809&lt;170000,"Upper Middle ($130K-$170K)",
O8809&gt;=170000,"High Salary (&gt;$170K)"
)</f>
        <v>Lower Middle ($50K-$90K)</v>
      </c>
      <c r="R8809" t="str" cm="1">
        <f t="array" ref="R8809">_xlfn.IFS(
G8809&lt;=2,"New Customers (0-2Y)",
G8809&lt;=5,"Growing Customers (3-5Y)",
G8809&lt;=8,"Established Customers (6-8Y)",
G8809&lt;=10,"Loyal Customers (9-10Y)"
)</f>
        <v>Growing Customers (3-5Y)</v>
      </c>
    </row>
    <row r="8810" spans="1:18" x14ac:dyDescent="0.35">
      <c r="A8810">
        <v>15624993</v>
      </c>
      <c r="B8810" t="s">
        <v>391</v>
      </c>
      <c r="C8810" t="s">
        <v>17</v>
      </c>
      <c r="D8810" t="s">
        <v>18</v>
      </c>
      <c r="E8810">
        <v>36</v>
      </c>
      <c r="F8810" t="s">
        <v>19</v>
      </c>
      <c r="G8810">
        <v>7</v>
      </c>
      <c r="H8810" s="4">
        <v>128518.98</v>
      </c>
      <c r="I8810" t="s">
        <v>33</v>
      </c>
      <c r="J8810">
        <v>1</v>
      </c>
      <c r="K8810">
        <v>753</v>
      </c>
      <c r="L8810" t="s">
        <v>35</v>
      </c>
      <c r="M8810" t="s">
        <v>21</v>
      </c>
      <c r="N8810" t="s">
        <v>22</v>
      </c>
      <c r="O8810" s="4">
        <v>44567.83</v>
      </c>
      <c r="P8810" t="s">
        <v>23</v>
      </c>
      <c r="Q8810" t="str" cm="1">
        <f t="array" ref="Q8810">_xlfn.IFS(
O8810&lt;50000,"Low Salary (&lt;$50K)",
O8810&lt;90000,"Lower Middle ($50K-$90K)",
O8810&lt;130000,"Middle ($90K-$130K)",
O8810&lt;170000,"Upper Middle ($130K-$170K)",
O8810&gt;=170000,"High Salary (&gt;$170K)"
)</f>
        <v>Low Salary (&lt;$50K)</v>
      </c>
      <c r="R8810" t="str" cm="1">
        <f t="array" ref="R8810">_xlfn.IFS(
G8810&lt;=2,"New Customers (0-2Y)",
G8810&lt;=5,"Growing Customers (3-5Y)",
G8810&lt;=8,"Established Customers (6-8Y)",
G8810&lt;=10,"Loyal Customers (9-10Y)"
)</f>
        <v>Established Customers (6-8Y)</v>
      </c>
    </row>
    <row r="8811" spans="1:18" x14ac:dyDescent="0.35">
      <c r="A8811">
        <v>15760568</v>
      </c>
      <c r="B8811" t="s">
        <v>443</v>
      </c>
      <c r="C8811" t="s">
        <v>42</v>
      </c>
      <c r="D8811" t="s">
        <v>18</v>
      </c>
      <c r="E8811">
        <v>38</v>
      </c>
      <c r="F8811" t="s">
        <v>19</v>
      </c>
      <c r="G8811">
        <v>5</v>
      </c>
      <c r="H8811" s="4">
        <v>142658.04</v>
      </c>
      <c r="I8811" t="s">
        <v>33</v>
      </c>
      <c r="J8811">
        <v>2</v>
      </c>
      <c r="K8811">
        <v>593</v>
      </c>
      <c r="L8811" t="s">
        <v>31</v>
      </c>
      <c r="M8811" t="s">
        <v>27</v>
      </c>
      <c r="N8811" t="s">
        <v>22</v>
      </c>
      <c r="O8811" s="4">
        <v>135337.10999999999</v>
      </c>
      <c r="P8811" t="s">
        <v>28</v>
      </c>
      <c r="Q8811" t="str" cm="1">
        <f t="array" ref="Q8811">_xlfn.IFS(
O8811&lt;50000,"Low Salary (&lt;$50K)",
O8811&lt;90000,"Lower Middle ($50K-$90K)",
O8811&lt;130000,"Middle ($90K-$130K)",
O8811&lt;170000,"Upper Middle ($130K-$170K)",
O8811&gt;=170000,"High Salary (&gt;$170K)"
)</f>
        <v>Upper Middle ($130K-$170K)</v>
      </c>
      <c r="R8811" t="str" cm="1">
        <f t="array" ref="R8811">_xlfn.IFS(
G8811&lt;=2,"New Customers (0-2Y)",
G8811&lt;=5,"Growing Customers (3-5Y)",
G8811&lt;=8,"Established Customers (6-8Y)",
G8811&lt;=10,"Loyal Customers (9-10Y)"
)</f>
        <v>Growing Customers (3-5Y)</v>
      </c>
    </row>
    <row r="8812" spans="1:18" x14ac:dyDescent="0.35">
      <c r="A8812">
        <v>15699047</v>
      </c>
      <c r="B8812" t="s">
        <v>410</v>
      </c>
      <c r="C8812" t="s">
        <v>17</v>
      </c>
      <c r="D8812" t="s">
        <v>18</v>
      </c>
      <c r="E8812">
        <v>21</v>
      </c>
      <c r="F8812" t="s">
        <v>43</v>
      </c>
      <c r="G8812">
        <v>9</v>
      </c>
      <c r="H8812" s="4">
        <v>120150.39</v>
      </c>
      <c r="I8812" t="s">
        <v>33</v>
      </c>
      <c r="J8812">
        <v>2</v>
      </c>
      <c r="K8812">
        <v>674</v>
      </c>
      <c r="L8812" t="s">
        <v>35</v>
      </c>
      <c r="M8812" t="s">
        <v>21</v>
      </c>
      <c r="N8812" t="s">
        <v>22</v>
      </c>
      <c r="O8812" s="4">
        <v>33964.03</v>
      </c>
      <c r="P8812" t="s">
        <v>28</v>
      </c>
      <c r="Q8812" t="str" cm="1">
        <f t="array" ref="Q8812">_xlfn.IFS(
O8812&lt;50000,"Low Salary (&lt;$50K)",
O8812&lt;90000,"Lower Middle ($50K-$90K)",
O8812&lt;130000,"Middle ($90K-$130K)",
O8812&lt;170000,"Upper Middle ($130K-$170K)",
O8812&gt;=170000,"High Salary (&gt;$170K)"
)</f>
        <v>Low Salary (&lt;$50K)</v>
      </c>
      <c r="R8812" t="str" cm="1">
        <f t="array" ref="R8812">_xlfn.IFS(
G8812&lt;=2,"New Customers (0-2Y)",
G8812&lt;=5,"Growing Customers (3-5Y)",
G8812&lt;=8,"Established Customers (6-8Y)",
G8812&lt;=10,"Loyal Customers (9-10Y)"
)</f>
        <v>Loyal Customers (9-10Y)</v>
      </c>
    </row>
    <row r="8813" spans="1:18" x14ac:dyDescent="0.35">
      <c r="A8813">
        <v>15616168</v>
      </c>
      <c r="B8813" t="s">
        <v>990</v>
      </c>
      <c r="C8813" t="s">
        <v>17</v>
      </c>
      <c r="D8813" t="s">
        <v>18</v>
      </c>
      <c r="E8813">
        <v>35</v>
      </c>
      <c r="F8813" t="s">
        <v>19</v>
      </c>
      <c r="G8813">
        <v>7</v>
      </c>
      <c r="H8813" s="4">
        <v>81905.95</v>
      </c>
      <c r="I8813" t="s">
        <v>29</v>
      </c>
      <c r="J8813">
        <v>1</v>
      </c>
      <c r="K8813">
        <v>610</v>
      </c>
      <c r="L8813" t="s">
        <v>20</v>
      </c>
      <c r="M8813" t="s">
        <v>21</v>
      </c>
      <c r="N8813" t="s">
        <v>22</v>
      </c>
      <c r="O8813" s="4">
        <v>61623.19</v>
      </c>
      <c r="P8813" t="s">
        <v>28</v>
      </c>
      <c r="Q8813" t="str" cm="1">
        <f t="array" ref="Q8813">_xlfn.IFS(
O8813&lt;50000,"Low Salary (&lt;$50K)",
O8813&lt;90000,"Lower Middle ($50K-$90K)",
O8813&lt;130000,"Middle ($90K-$130K)",
O8813&lt;170000,"Upper Middle ($130K-$170K)",
O8813&gt;=170000,"High Salary (&gt;$170K)"
)</f>
        <v>Lower Middle ($50K-$90K)</v>
      </c>
      <c r="R8813" t="str" cm="1">
        <f t="array" ref="R8813">_xlfn.IFS(
G8813&lt;=2,"New Customers (0-2Y)",
G8813&lt;=5,"Growing Customers (3-5Y)",
G8813&lt;=8,"Established Customers (6-8Y)",
G8813&lt;=10,"Loyal Customers (9-10Y)"
)</f>
        <v>Established Customers (6-8Y)</v>
      </c>
    </row>
    <row r="8814" spans="1:18" x14ac:dyDescent="0.35">
      <c r="A8814">
        <v>15773146</v>
      </c>
      <c r="B8814" t="s">
        <v>2794</v>
      </c>
      <c r="C8814" t="s">
        <v>17</v>
      </c>
      <c r="D8814" t="s">
        <v>39</v>
      </c>
      <c r="E8814">
        <v>26</v>
      </c>
      <c r="F8814" t="s">
        <v>43</v>
      </c>
      <c r="G8814">
        <v>3</v>
      </c>
      <c r="H8814" s="4">
        <v>137998.20000000001</v>
      </c>
      <c r="I8814" t="s">
        <v>33</v>
      </c>
      <c r="J8814">
        <v>2</v>
      </c>
      <c r="K8814">
        <v>652</v>
      </c>
      <c r="L8814" t="s">
        <v>20</v>
      </c>
      <c r="M8814" t="s">
        <v>27</v>
      </c>
      <c r="N8814" t="s">
        <v>22</v>
      </c>
      <c r="O8814" s="4">
        <v>168989.77</v>
      </c>
      <c r="P8814" t="s">
        <v>28</v>
      </c>
      <c r="Q8814" t="str" cm="1">
        <f t="array" ref="Q8814">_xlfn.IFS(
O8814&lt;50000,"Low Salary (&lt;$50K)",
O8814&lt;90000,"Lower Middle ($50K-$90K)",
O8814&lt;130000,"Middle ($90K-$130K)",
O8814&lt;170000,"Upper Middle ($130K-$170K)",
O8814&gt;=170000,"High Salary (&gt;$170K)"
)</f>
        <v>Upper Middle ($130K-$170K)</v>
      </c>
      <c r="R8814" t="str" cm="1">
        <f t="array" ref="R8814">_xlfn.IFS(
G8814&lt;=2,"New Customers (0-2Y)",
G8814&lt;=5,"Growing Customers (3-5Y)",
G8814&lt;=8,"Established Customers (6-8Y)",
G8814&lt;=10,"Loyal Customers (9-10Y)"
)</f>
        <v>Growing Customers (3-5Y)</v>
      </c>
    </row>
    <row r="8815" spans="1:18" x14ac:dyDescent="0.35">
      <c r="A8815">
        <v>15770375</v>
      </c>
      <c r="B8815" t="s">
        <v>133</v>
      </c>
      <c r="C8815" t="s">
        <v>42</v>
      </c>
      <c r="D8815" t="s">
        <v>18</v>
      </c>
      <c r="E8815">
        <v>26</v>
      </c>
      <c r="F8815" t="s">
        <v>43</v>
      </c>
      <c r="G8815">
        <v>8</v>
      </c>
      <c r="H8815" s="4">
        <v>123126.29</v>
      </c>
      <c r="I8815" t="s">
        <v>33</v>
      </c>
      <c r="J8815">
        <v>1</v>
      </c>
      <c r="K8815">
        <v>850</v>
      </c>
      <c r="L8815" t="s">
        <v>37</v>
      </c>
      <c r="M8815" t="s">
        <v>21</v>
      </c>
      <c r="N8815" t="s">
        <v>32</v>
      </c>
      <c r="O8815" s="4">
        <v>74425.41</v>
      </c>
      <c r="P8815" t="s">
        <v>28</v>
      </c>
      <c r="Q8815" t="str" cm="1">
        <f t="array" ref="Q8815">_xlfn.IFS(
O8815&lt;50000,"Low Salary (&lt;$50K)",
O8815&lt;90000,"Lower Middle ($50K-$90K)",
O8815&lt;130000,"Middle ($90K-$130K)",
O8815&lt;170000,"Upper Middle ($130K-$170K)",
O8815&gt;=170000,"High Salary (&gt;$170K)"
)</f>
        <v>Lower Middle ($50K-$90K)</v>
      </c>
      <c r="R8815" t="str" cm="1">
        <f t="array" ref="R8815">_xlfn.IFS(
G8815&lt;=2,"New Customers (0-2Y)",
G8815&lt;=5,"Growing Customers (3-5Y)",
G8815&lt;=8,"Established Customers (6-8Y)",
G8815&lt;=10,"Loyal Customers (9-10Y)"
)</f>
        <v>Established Customers (6-8Y)</v>
      </c>
    </row>
    <row r="8816" spans="1:18" x14ac:dyDescent="0.35">
      <c r="A8816">
        <v>15589725</v>
      </c>
      <c r="B8816" t="s">
        <v>2221</v>
      </c>
      <c r="C8816" t="s">
        <v>17</v>
      </c>
      <c r="D8816" t="s">
        <v>18</v>
      </c>
      <c r="E8816">
        <v>51</v>
      </c>
      <c r="F8816" t="s">
        <v>19</v>
      </c>
      <c r="G8816">
        <v>4</v>
      </c>
      <c r="H8816" s="4">
        <v>0</v>
      </c>
      <c r="I8816" t="s">
        <v>24</v>
      </c>
      <c r="J8816">
        <v>2</v>
      </c>
      <c r="K8816">
        <v>740</v>
      </c>
      <c r="L8816" t="s">
        <v>35</v>
      </c>
      <c r="M8816" t="s">
        <v>21</v>
      </c>
      <c r="N8816" t="s">
        <v>22</v>
      </c>
      <c r="O8816" s="4">
        <v>178929.84</v>
      </c>
      <c r="P8816" t="s">
        <v>28</v>
      </c>
      <c r="Q8816" t="str" cm="1">
        <f t="array" ref="Q8816">_xlfn.IFS(
O8816&lt;50000,"Low Salary (&lt;$50K)",
O8816&lt;90000,"Lower Middle ($50K-$90K)",
O8816&lt;130000,"Middle ($90K-$130K)",
O8816&lt;170000,"Upper Middle ($130K-$170K)",
O8816&gt;=170000,"High Salary (&gt;$170K)"
)</f>
        <v>High Salary (&gt;$170K)</v>
      </c>
      <c r="R8816" t="str" cm="1">
        <f t="array" ref="R8816">_xlfn.IFS(
G8816&lt;=2,"New Customers (0-2Y)",
G8816&lt;=5,"Growing Customers (3-5Y)",
G8816&lt;=8,"Established Customers (6-8Y)",
G8816&lt;=10,"Loyal Customers (9-10Y)"
)</f>
        <v>Growing Customers (3-5Y)</v>
      </c>
    </row>
    <row r="8817" spans="1:18" x14ac:dyDescent="0.35">
      <c r="A8817">
        <v>15710034</v>
      </c>
      <c r="B8817" t="s">
        <v>209</v>
      </c>
      <c r="C8817" t="s">
        <v>42</v>
      </c>
      <c r="D8817" t="s">
        <v>39</v>
      </c>
      <c r="E8817">
        <v>43</v>
      </c>
      <c r="F8817" t="s">
        <v>19</v>
      </c>
      <c r="G8817">
        <v>1</v>
      </c>
      <c r="H8817" s="4">
        <v>135645.29</v>
      </c>
      <c r="I8817" t="s">
        <v>33</v>
      </c>
      <c r="J8817">
        <v>2</v>
      </c>
      <c r="K8817">
        <v>637</v>
      </c>
      <c r="L8817" t="s">
        <v>20</v>
      </c>
      <c r="M8817" t="s">
        <v>27</v>
      </c>
      <c r="N8817" t="s">
        <v>22</v>
      </c>
      <c r="O8817" s="4">
        <v>101382.86</v>
      </c>
      <c r="P8817" t="s">
        <v>23</v>
      </c>
      <c r="Q8817" t="str" cm="1">
        <f t="array" ref="Q8817">_xlfn.IFS(
O8817&lt;50000,"Low Salary (&lt;$50K)",
O8817&lt;90000,"Lower Middle ($50K-$90K)",
O8817&lt;130000,"Middle ($90K-$130K)",
O8817&lt;170000,"Upper Middle ($130K-$170K)",
O8817&gt;=170000,"High Salary (&gt;$170K)"
)</f>
        <v>Middle ($90K-$130K)</v>
      </c>
      <c r="R8817" t="str" cm="1">
        <f t="array" ref="R8817">_xlfn.IFS(
G8817&lt;=2,"New Customers (0-2Y)",
G8817&lt;=5,"Growing Customers (3-5Y)",
G8817&lt;=8,"Established Customers (6-8Y)",
G8817&lt;=10,"Loyal Customers (9-10Y)"
)</f>
        <v>New Customers (0-2Y)</v>
      </c>
    </row>
    <row r="8818" spans="1:18" x14ac:dyDescent="0.35">
      <c r="A8818">
        <v>15800806</v>
      </c>
      <c r="B8818" t="s">
        <v>382</v>
      </c>
      <c r="C8818" t="s">
        <v>26</v>
      </c>
      <c r="D8818" t="s">
        <v>39</v>
      </c>
      <c r="E8818">
        <v>31</v>
      </c>
      <c r="F8818" t="s">
        <v>19</v>
      </c>
      <c r="G8818">
        <v>7</v>
      </c>
      <c r="H8818" s="4">
        <v>122449.31</v>
      </c>
      <c r="I8818" t="s">
        <v>33</v>
      </c>
      <c r="J8818">
        <v>2</v>
      </c>
      <c r="K8818">
        <v>685</v>
      </c>
      <c r="L8818" t="s">
        <v>35</v>
      </c>
      <c r="M8818" t="s">
        <v>21</v>
      </c>
      <c r="N8818" t="s">
        <v>22</v>
      </c>
      <c r="O8818" s="4">
        <v>180769.55</v>
      </c>
      <c r="P8818" t="s">
        <v>28</v>
      </c>
      <c r="Q8818" t="str" cm="1">
        <f t="array" ref="Q8818">_xlfn.IFS(
O8818&lt;50000,"Low Salary (&lt;$50K)",
O8818&lt;90000,"Lower Middle ($50K-$90K)",
O8818&lt;130000,"Middle ($90K-$130K)",
O8818&lt;170000,"Upper Middle ($130K-$170K)",
O8818&gt;=170000,"High Salary (&gt;$170K)"
)</f>
        <v>High Salary (&gt;$170K)</v>
      </c>
      <c r="R8818" t="str" cm="1">
        <f t="array" ref="R8818">_xlfn.IFS(
G8818&lt;=2,"New Customers (0-2Y)",
G8818&lt;=5,"Growing Customers (3-5Y)",
G8818&lt;=8,"Established Customers (6-8Y)",
G8818&lt;=10,"Loyal Customers (9-10Y)"
)</f>
        <v>Established Customers (6-8Y)</v>
      </c>
    </row>
    <row r="8819" spans="1:18" x14ac:dyDescent="0.35">
      <c r="A8819">
        <v>15570485</v>
      </c>
      <c r="B8819" t="s">
        <v>2105</v>
      </c>
      <c r="C8819" t="s">
        <v>26</v>
      </c>
      <c r="D8819" t="s">
        <v>39</v>
      </c>
      <c r="E8819">
        <v>40</v>
      </c>
      <c r="F8819" t="s">
        <v>19</v>
      </c>
      <c r="G8819">
        <v>4</v>
      </c>
      <c r="H8819" s="4">
        <v>161766.87</v>
      </c>
      <c r="I8819" t="s">
        <v>33</v>
      </c>
      <c r="J8819">
        <v>1</v>
      </c>
      <c r="K8819">
        <v>558</v>
      </c>
      <c r="L8819" t="s">
        <v>31</v>
      </c>
      <c r="M8819" t="s">
        <v>27</v>
      </c>
      <c r="N8819" t="s">
        <v>32</v>
      </c>
      <c r="O8819" s="4">
        <v>92378.54</v>
      </c>
      <c r="P8819" t="s">
        <v>28</v>
      </c>
      <c r="Q8819" t="str" cm="1">
        <f t="array" ref="Q8819">_xlfn.IFS(
O8819&lt;50000,"Low Salary (&lt;$50K)",
O8819&lt;90000,"Lower Middle ($50K-$90K)",
O8819&lt;130000,"Middle ($90K-$130K)",
O8819&lt;170000,"Upper Middle ($130K-$170K)",
O8819&gt;=170000,"High Salary (&gt;$170K)"
)</f>
        <v>Middle ($90K-$130K)</v>
      </c>
      <c r="R8819" t="str" cm="1">
        <f t="array" ref="R8819">_xlfn.IFS(
G8819&lt;=2,"New Customers (0-2Y)",
G8819&lt;=5,"Growing Customers (3-5Y)",
G8819&lt;=8,"Established Customers (6-8Y)",
G8819&lt;=10,"Loyal Customers (9-10Y)"
)</f>
        <v>Growing Customers (3-5Y)</v>
      </c>
    </row>
    <row r="8820" spans="1:18" x14ac:dyDescent="0.35">
      <c r="A8820">
        <v>15575391</v>
      </c>
      <c r="B8820" t="s">
        <v>2795</v>
      </c>
      <c r="C8820" t="s">
        <v>17</v>
      </c>
      <c r="D8820" t="s">
        <v>18</v>
      </c>
      <c r="E8820">
        <v>37</v>
      </c>
      <c r="F8820" t="s">
        <v>19</v>
      </c>
      <c r="G8820">
        <v>3</v>
      </c>
      <c r="H8820" s="4">
        <v>0</v>
      </c>
      <c r="I8820" t="s">
        <v>24</v>
      </c>
      <c r="J8820">
        <v>2</v>
      </c>
      <c r="K8820">
        <v>677</v>
      </c>
      <c r="L8820" t="s">
        <v>35</v>
      </c>
      <c r="M8820" t="s">
        <v>21</v>
      </c>
      <c r="N8820" t="s">
        <v>22</v>
      </c>
      <c r="O8820" s="4">
        <v>38252.25</v>
      </c>
      <c r="P8820" t="s">
        <v>28</v>
      </c>
      <c r="Q8820" t="str" cm="1">
        <f t="array" ref="Q8820">_xlfn.IFS(
O8820&lt;50000,"Low Salary (&lt;$50K)",
O8820&lt;90000,"Lower Middle ($50K-$90K)",
O8820&lt;130000,"Middle ($90K-$130K)",
O8820&lt;170000,"Upper Middle ($130K-$170K)",
O8820&gt;=170000,"High Salary (&gt;$170K)"
)</f>
        <v>Low Salary (&lt;$50K)</v>
      </c>
      <c r="R8820" t="str" cm="1">
        <f t="array" ref="R8820">_xlfn.IFS(
G8820&lt;=2,"New Customers (0-2Y)",
G8820&lt;=5,"Growing Customers (3-5Y)",
G8820&lt;=8,"Established Customers (6-8Y)",
G8820&lt;=10,"Loyal Customers (9-10Y)"
)</f>
        <v>Growing Customers (3-5Y)</v>
      </c>
    </row>
    <row r="8821" spans="1:18" x14ac:dyDescent="0.35">
      <c r="A8821">
        <v>15790750</v>
      </c>
      <c r="B8821" t="s">
        <v>772</v>
      </c>
      <c r="C8821" t="s">
        <v>42</v>
      </c>
      <c r="D8821" t="s">
        <v>39</v>
      </c>
      <c r="E8821">
        <v>36</v>
      </c>
      <c r="F8821" t="s">
        <v>19</v>
      </c>
      <c r="G8821">
        <v>10</v>
      </c>
      <c r="H8821" s="4">
        <v>123187.51</v>
      </c>
      <c r="I8821" t="s">
        <v>33</v>
      </c>
      <c r="J8821">
        <v>1</v>
      </c>
      <c r="K8821">
        <v>592</v>
      </c>
      <c r="L8821" t="s">
        <v>31</v>
      </c>
      <c r="M8821" t="s">
        <v>27</v>
      </c>
      <c r="N8821" t="s">
        <v>22</v>
      </c>
      <c r="O8821" s="4">
        <v>146111.35</v>
      </c>
      <c r="P8821" t="s">
        <v>28</v>
      </c>
      <c r="Q8821" t="str" cm="1">
        <f t="array" ref="Q8821">_xlfn.IFS(
O8821&lt;50000,"Low Salary (&lt;$50K)",
O8821&lt;90000,"Lower Middle ($50K-$90K)",
O8821&lt;130000,"Middle ($90K-$130K)",
O8821&lt;170000,"Upper Middle ($130K-$170K)",
O8821&gt;=170000,"High Salary (&gt;$170K)"
)</f>
        <v>Upper Middle ($130K-$170K)</v>
      </c>
      <c r="R8821" t="str" cm="1">
        <f t="array" ref="R8821">_xlfn.IFS(
G8821&lt;=2,"New Customers (0-2Y)",
G8821&lt;=5,"Growing Customers (3-5Y)",
G8821&lt;=8,"Established Customers (6-8Y)",
G8821&lt;=10,"Loyal Customers (9-10Y)"
)</f>
        <v>Loyal Customers (9-10Y)</v>
      </c>
    </row>
    <row r="8822" spans="1:18" x14ac:dyDescent="0.35">
      <c r="A8822">
        <v>15714832</v>
      </c>
      <c r="B8822" t="s">
        <v>1797</v>
      </c>
      <c r="C8822" t="s">
        <v>42</v>
      </c>
      <c r="D8822" t="s">
        <v>39</v>
      </c>
      <c r="E8822">
        <v>36</v>
      </c>
      <c r="F8822" t="s">
        <v>19</v>
      </c>
      <c r="G8822">
        <v>9</v>
      </c>
      <c r="H8822" s="4">
        <v>150956.71</v>
      </c>
      <c r="I8822" t="s">
        <v>33</v>
      </c>
      <c r="J8822">
        <v>1</v>
      </c>
      <c r="K8822">
        <v>652</v>
      </c>
      <c r="L8822" t="s">
        <v>20</v>
      </c>
      <c r="M8822" t="s">
        <v>27</v>
      </c>
      <c r="N8822" t="s">
        <v>32</v>
      </c>
      <c r="O8822" s="4">
        <v>72350.17</v>
      </c>
      <c r="P8822" t="s">
        <v>28</v>
      </c>
      <c r="Q8822" t="str" cm="1">
        <f t="array" ref="Q8822">_xlfn.IFS(
O8822&lt;50000,"Low Salary (&lt;$50K)",
O8822&lt;90000,"Lower Middle ($50K-$90K)",
O8822&lt;130000,"Middle ($90K-$130K)",
O8822&lt;170000,"Upper Middle ($130K-$170K)",
O8822&gt;=170000,"High Salary (&gt;$170K)"
)</f>
        <v>Lower Middle ($50K-$90K)</v>
      </c>
      <c r="R8822" t="str" cm="1">
        <f t="array" ref="R8822">_xlfn.IFS(
G8822&lt;=2,"New Customers (0-2Y)",
G8822&lt;=5,"Growing Customers (3-5Y)",
G8822&lt;=8,"Established Customers (6-8Y)",
G8822&lt;=10,"Loyal Customers (9-10Y)"
)</f>
        <v>Loyal Customers (9-10Y)</v>
      </c>
    </row>
    <row r="8823" spans="1:18" x14ac:dyDescent="0.35">
      <c r="A8823">
        <v>15619953</v>
      </c>
      <c r="B8823" t="s">
        <v>306</v>
      </c>
      <c r="C8823" t="s">
        <v>26</v>
      </c>
      <c r="D8823" t="s">
        <v>18</v>
      </c>
      <c r="E8823">
        <v>42</v>
      </c>
      <c r="F8823" t="s">
        <v>19</v>
      </c>
      <c r="G8823">
        <v>6</v>
      </c>
      <c r="H8823" s="4">
        <v>105021.28</v>
      </c>
      <c r="I8823" t="s">
        <v>33</v>
      </c>
      <c r="J8823">
        <v>1</v>
      </c>
      <c r="K8823">
        <v>662</v>
      </c>
      <c r="L8823" t="s">
        <v>35</v>
      </c>
      <c r="M8823" t="s">
        <v>21</v>
      </c>
      <c r="N8823" t="s">
        <v>32</v>
      </c>
      <c r="O8823" s="4">
        <v>48242.38</v>
      </c>
      <c r="P8823" t="s">
        <v>28</v>
      </c>
      <c r="Q8823" t="str" cm="1">
        <f t="array" ref="Q8823">_xlfn.IFS(
O8823&lt;50000,"Low Salary (&lt;$50K)",
O8823&lt;90000,"Lower Middle ($50K-$90K)",
O8823&lt;130000,"Middle ($90K-$130K)",
O8823&lt;170000,"Upper Middle ($130K-$170K)",
O8823&gt;=170000,"High Salary (&gt;$170K)"
)</f>
        <v>Low Salary (&lt;$50K)</v>
      </c>
      <c r="R8823" t="str" cm="1">
        <f t="array" ref="R8823">_xlfn.IFS(
G8823&lt;=2,"New Customers (0-2Y)",
G8823&lt;=5,"Growing Customers (3-5Y)",
G8823&lt;=8,"Established Customers (6-8Y)",
G8823&lt;=10,"Loyal Customers (9-10Y)"
)</f>
        <v>Established Customers (6-8Y)</v>
      </c>
    </row>
    <row r="8824" spans="1:18" x14ac:dyDescent="0.35">
      <c r="A8824">
        <v>15673929</v>
      </c>
      <c r="B8824" t="s">
        <v>50</v>
      </c>
      <c r="C8824" t="s">
        <v>17</v>
      </c>
      <c r="D8824" t="s">
        <v>39</v>
      </c>
      <c r="E8824">
        <v>64</v>
      </c>
      <c r="F8824" t="s">
        <v>2967</v>
      </c>
      <c r="G8824">
        <v>4</v>
      </c>
      <c r="H8824" s="4">
        <v>0</v>
      </c>
      <c r="I8824" t="s">
        <v>24</v>
      </c>
      <c r="J8824">
        <v>2</v>
      </c>
      <c r="K8824">
        <v>543</v>
      </c>
      <c r="L8824" t="s">
        <v>31</v>
      </c>
      <c r="M8824" t="s">
        <v>21</v>
      </c>
      <c r="N8824" t="s">
        <v>22</v>
      </c>
      <c r="O8824" s="4">
        <v>148305.82</v>
      </c>
      <c r="P8824" t="s">
        <v>28</v>
      </c>
      <c r="Q8824" t="str" cm="1">
        <f t="array" ref="Q8824">_xlfn.IFS(
O8824&lt;50000,"Low Salary (&lt;$50K)",
O8824&lt;90000,"Lower Middle ($50K-$90K)",
O8824&lt;130000,"Middle ($90K-$130K)",
O8824&lt;170000,"Upper Middle ($130K-$170K)",
O8824&gt;=170000,"High Salary (&gt;$170K)"
)</f>
        <v>Upper Middle ($130K-$170K)</v>
      </c>
      <c r="R8824" t="str" cm="1">
        <f t="array" ref="R8824">_xlfn.IFS(
G8824&lt;=2,"New Customers (0-2Y)",
G8824&lt;=5,"Growing Customers (3-5Y)",
G8824&lt;=8,"Established Customers (6-8Y)",
G8824&lt;=10,"Loyal Customers (9-10Y)"
)</f>
        <v>Growing Customers (3-5Y)</v>
      </c>
    </row>
    <row r="8825" spans="1:18" x14ac:dyDescent="0.35">
      <c r="A8825">
        <v>15578835</v>
      </c>
      <c r="B8825" t="s">
        <v>431</v>
      </c>
      <c r="C8825" t="s">
        <v>26</v>
      </c>
      <c r="D8825" t="s">
        <v>18</v>
      </c>
      <c r="E8825">
        <v>50</v>
      </c>
      <c r="F8825" t="s">
        <v>19</v>
      </c>
      <c r="G8825">
        <v>1</v>
      </c>
      <c r="H8825" s="4">
        <v>133204.91</v>
      </c>
      <c r="I8825" t="s">
        <v>33</v>
      </c>
      <c r="J8825">
        <v>1</v>
      </c>
      <c r="K8825">
        <v>675</v>
      </c>
      <c r="L8825" t="s">
        <v>35</v>
      </c>
      <c r="M8825" t="s">
        <v>27</v>
      </c>
      <c r="N8825" t="s">
        <v>22</v>
      </c>
      <c r="O8825" s="4">
        <v>8270.06</v>
      </c>
      <c r="P8825" t="s">
        <v>28</v>
      </c>
      <c r="Q8825" t="str" cm="1">
        <f t="array" ref="Q8825">_xlfn.IFS(
O8825&lt;50000,"Low Salary (&lt;$50K)",
O8825&lt;90000,"Lower Middle ($50K-$90K)",
O8825&lt;130000,"Middle ($90K-$130K)",
O8825&lt;170000,"Upper Middle ($130K-$170K)",
O8825&gt;=170000,"High Salary (&gt;$170K)"
)</f>
        <v>Low Salary (&lt;$50K)</v>
      </c>
      <c r="R8825" t="str" cm="1">
        <f t="array" ref="R8825">_xlfn.IFS(
G8825&lt;=2,"New Customers (0-2Y)",
G8825&lt;=5,"Growing Customers (3-5Y)",
G8825&lt;=8,"Established Customers (6-8Y)",
G8825&lt;=10,"Loyal Customers (9-10Y)"
)</f>
        <v>New Customers (0-2Y)</v>
      </c>
    </row>
    <row r="8826" spans="1:18" x14ac:dyDescent="0.35">
      <c r="A8826">
        <v>15752388</v>
      </c>
      <c r="B8826" t="s">
        <v>314</v>
      </c>
      <c r="C8826" t="s">
        <v>26</v>
      </c>
      <c r="D8826" t="s">
        <v>18</v>
      </c>
      <c r="E8826">
        <v>35</v>
      </c>
      <c r="F8826" t="s">
        <v>19</v>
      </c>
      <c r="G8826">
        <v>6</v>
      </c>
      <c r="H8826" s="4">
        <v>0</v>
      </c>
      <c r="I8826" t="s">
        <v>24</v>
      </c>
      <c r="J8826">
        <v>2</v>
      </c>
      <c r="K8826">
        <v>643</v>
      </c>
      <c r="L8826" t="s">
        <v>20</v>
      </c>
      <c r="M8826" t="s">
        <v>21</v>
      </c>
      <c r="N8826" t="s">
        <v>22</v>
      </c>
      <c r="O8826" s="4">
        <v>41549.64</v>
      </c>
      <c r="P8826" t="s">
        <v>28</v>
      </c>
      <c r="Q8826" t="str" cm="1">
        <f t="array" ref="Q8826">_xlfn.IFS(
O8826&lt;50000,"Low Salary (&lt;$50K)",
O8826&lt;90000,"Lower Middle ($50K-$90K)",
O8826&lt;130000,"Middle ($90K-$130K)",
O8826&lt;170000,"Upper Middle ($130K-$170K)",
O8826&gt;=170000,"High Salary (&gt;$170K)"
)</f>
        <v>Low Salary (&lt;$50K)</v>
      </c>
      <c r="R8826" t="str" cm="1">
        <f t="array" ref="R8826">_xlfn.IFS(
G8826&lt;=2,"New Customers (0-2Y)",
G8826&lt;=5,"Growing Customers (3-5Y)",
G8826&lt;=8,"Established Customers (6-8Y)",
G8826&lt;=10,"Loyal Customers (9-10Y)"
)</f>
        <v>Established Customers (6-8Y)</v>
      </c>
    </row>
    <row r="8827" spans="1:18" x14ac:dyDescent="0.35">
      <c r="A8827">
        <v>15797081</v>
      </c>
      <c r="B8827" t="s">
        <v>2421</v>
      </c>
      <c r="C8827" t="s">
        <v>42</v>
      </c>
      <c r="D8827" t="s">
        <v>18</v>
      </c>
      <c r="E8827">
        <v>49</v>
      </c>
      <c r="F8827" t="s">
        <v>19</v>
      </c>
      <c r="G8827">
        <v>9</v>
      </c>
      <c r="H8827" s="4">
        <v>115488.52</v>
      </c>
      <c r="I8827" t="s">
        <v>33</v>
      </c>
      <c r="J8827">
        <v>2</v>
      </c>
      <c r="K8827">
        <v>611</v>
      </c>
      <c r="L8827" t="s">
        <v>20</v>
      </c>
      <c r="M8827" t="s">
        <v>21</v>
      </c>
      <c r="N8827" t="s">
        <v>22</v>
      </c>
      <c r="O8827" s="4">
        <v>138656.81</v>
      </c>
      <c r="P8827" t="s">
        <v>23</v>
      </c>
      <c r="Q8827" t="str" cm="1">
        <f t="array" ref="Q8827">_xlfn.IFS(
O8827&lt;50000,"Low Salary (&lt;$50K)",
O8827&lt;90000,"Lower Middle ($50K-$90K)",
O8827&lt;130000,"Middle ($90K-$130K)",
O8827&lt;170000,"Upper Middle ($130K-$170K)",
O8827&gt;=170000,"High Salary (&gt;$170K)"
)</f>
        <v>Upper Middle ($130K-$170K)</v>
      </c>
      <c r="R8827" t="str" cm="1">
        <f t="array" ref="R8827">_xlfn.IFS(
G8827&lt;=2,"New Customers (0-2Y)",
G8827&lt;=5,"Growing Customers (3-5Y)",
G8827&lt;=8,"Established Customers (6-8Y)",
G8827&lt;=10,"Loyal Customers (9-10Y)"
)</f>
        <v>Loyal Customers (9-10Y)</v>
      </c>
    </row>
    <row r="8828" spans="1:18" x14ac:dyDescent="0.35">
      <c r="A8828">
        <v>15570194</v>
      </c>
      <c r="B8828" t="s">
        <v>372</v>
      </c>
      <c r="C8828" t="s">
        <v>17</v>
      </c>
      <c r="D8828" t="s">
        <v>39</v>
      </c>
      <c r="E8828">
        <v>29</v>
      </c>
      <c r="F8828" t="s">
        <v>43</v>
      </c>
      <c r="G8828">
        <v>5</v>
      </c>
      <c r="H8828" s="4">
        <v>0</v>
      </c>
      <c r="I8828" t="s">
        <v>24</v>
      </c>
      <c r="J8828">
        <v>2</v>
      </c>
      <c r="K8828">
        <v>412</v>
      </c>
      <c r="L8828" t="s">
        <v>44</v>
      </c>
      <c r="M8828" t="s">
        <v>27</v>
      </c>
      <c r="N8828" t="s">
        <v>32</v>
      </c>
      <c r="O8828" s="4">
        <v>12510.53</v>
      </c>
      <c r="P8828" t="s">
        <v>28</v>
      </c>
      <c r="Q8828" t="str" cm="1">
        <f t="array" ref="Q8828">_xlfn.IFS(
O8828&lt;50000,"Low Salary (&lt;$50K)",
O8828&lt;90000,"Lower Middle ($50K-$90K)",
O8828&lt;130000,"Middle ($90K-$130K)",
O8828&lt;170000,"Upper Middle ($130K-$170K)",
O8828&gt;=170000,"High Salary (&gt;$170K)"
)</f>
        <v>Low Salary (&lt;$50K)</v>
      </c>
      <c r="R8828" t="str" cm="1">
        <f t="array" ref="R8828">_xlfn.IFS(
G8828&lt;=2,"New Customers (0-2Y)",
G8828&lt;=5,"Growing Customers (3-5Y)",
G8828&lt;=8,"Established Customers (6-8Y)",
G8828&lt;=10,"Loyal Customers (9-10Y)"
)</f>
        <v>Growing Customers (3-5Y)</v>
      </c>
    </row>
    <row r="8829" spans="1:18" x14ac:dyDescent="0.35">
      <c r="A8829">
        <v>15580149</v>
      </c>
      <c r="B8829" t="s">
        <v>1807</v>
      </c>
      <c r="C8829" t="s">
        <v>26</v>
      </c>
      <c r="D8829" t="s">
        <v>39</v>
      </c>
      <c r="E8829">
        <v>41</v>
      </c>
      <c r="F8829" t="s">
        <v>19</v>
      </c>
      <c r="G8829">
        <v>7</v>
      </c>
      <c r="H8829" s="4">
        <v>0</v>
      </c>
      <c r="I8829" t="s">
        <v>24</v>
      </c>
      <c r="J8829">
        <v>2</v>
      </c>
      <c r="K8829">
        <v>638</v>
      </c>
      <c r="L8829" t="s">
        <v>20</v>
      </c>
      <c r="M8829" t="s">
        <v>21</v>
      </c>
      <c r="N8829" t="s">
        <v>32</v>
      </c>
      <c r="O8829" s="4">
        <v>43889.41</v>
      </c>
      <c r="P8829" t="s">
        <v>28</v>
      </c>
      <c r="Q8829" t="str" cm="1">
        <f t="array" ref="Q8829">_xlfn.IFS(
O8829&lt;50000,"Low Salary (&lt;$50K)",
O8829&lt;90000,"Lower Middle ($50K-$90K)",
O8829&lt;130000,"Middle ($90K-$130K)",
O8829&lt;170000,"Upper Middle ($130K-$170K)",
O8829&gt;=170000,"High Salary (&gt;$170K)"
)</f>
        <v>Low Salary (&lt;$50K)</v>
      </c>
      <c r="R8829" t="str" cm="1">
        <f t="array" ref="R8829">_xlfn.IFS(
G8829&lt;=2,"New Customers (0-2Y)",
G8829&lt;=5,"Growing Customers (3-5Y)",
G8829&lt;=8,"Established Customers (6-8Y)",
G8829&lt;=10,"Loyal Customers (9-10Y)"
)</f>
        <v>Established Customers (6-8Y)</v>
      </c>
    </row>
    <row r="8830" spans="1:18" x14ac:dyDescent="0.35">
      <c r="A8830">
        <v>15777708</v>
      </c>
      <c r="B8830" t="s">
        <v>266</v>
      </c>
      <c r="C8830" t="s">
        <v>26</v>
      </c>
      <c r="D8830" t="s">
        <v>18</v>
      </c>
      <c r="E8830">
        <v>38</v>
      </c>
      <c r="F8830" t="s">
        <v>19</v>
      </c>
      <c r="G8830">
        <v>3</v>
      </c>
      <c r="H8830" s="4">
        <v>0</v>
      </c>
      <c r="I8830" t="s">
        <v>24</v>
      </c>
      <c r="J8830">
        <v>2</v>
      </c>
      <c r="K8830">
        <v>824</v>
      </c>
      <c r="L8830" t="s">
        <v>37</v>
      </c>
      <c r="M8830" t="s">
        <v>21</v>
      </c>
      <c r="N8830" t="s">
        <v>32</v>
      </c>
      <c r="O8830" s="4">
        <v>192800.25</v>
      </c>
      <c r="P8830" t="s">
        <v>28</v>
      </c>
      <c r="Q8830" t="str" cm="1">
        <f t="array" ref="Q8830">_xlfn.IFS(
O8830&lt;50000,"Low Salary (&lt;$50K)",
O8830&lt;90000,"Lower Middle ($50K-$90K)",
O8830&lt;130000,"Middle ($90K-$130K)",
O8830&lt;170000,"Upper Middle ($130K-$170K)",
O8830&gt;=170000,"High Salary (&gt;$170K)"
)</f>
        <v>High Salary (&gt;$170K)</v>
      </c>
      <c r="R8830" t="str" cm="1">
        <f t="array" ref="R8830">_xlfn.IFS(
G8830&lt;=2,"New Customers (0-2Y)",
G8830&lt;=5,"Growing Customers (3-5Y)",
G8830&lt;=8,"Established Customers (6-8Y)",
G8830&lt;=10,"Loyal Customers (9-10Y)"
)</f>
        <v>Growing Customers (3-5Y)</v>
      </c>
    </row>
    <row r="8831" spans="1:18" x14ac:dyDescent="0.35">
      <c r="A8831">
        <v>15769955</v>
      </c>
      <c r="B8831" t="s">
        <v>224</v>
      </c>
      <c r="C8831" t="s">
        <v>17</v>
      </c>
      <c r="D8831" t="s">
        <v>18</v>
      </c>
      <c r="E8831">
        <v>40</v>
      </c>
      <c r="F8831" t="s">
        <v>19</v>
      </c>
      <c r="G8831">
        <v>1</v>
      </c>
      <c r="H8831" s="4">
        <v>0</v>
      </c>
      <c r="I8831" t="s">
        <v>24</v>
      </c>
      <c r="J8831">
        <v>2</v>
      </c>
      <c r="K8831">
        <v>683</v>
      </c>
      <c r="L8831" t="s">
        <v>35</v>
      </c>
      <c r="M8831" t="s">
        <v>27</v>
      </c>
      <c r="N8831" t="s">
        <v>32</v>
      </c>
      <c r="O8831" s="4">
        <v>75762</v>
      </c>
      <c r="P8831" t="s">
        <v>28</v>
      </c>
      <c r="Q8831" t="str" cm="1">
        <f t="array" ref="Q8831">_xlfn.IFS(
O8831&lt;50000,"Low Salary (&lt;$50K)",
O8831&lt;90000,"Lower Middle ($50K-$90K)",
O8831&lt;130000,"Middle ($90K-$130K)",
O8831&lt;170000,"Upper Middle ($130K-$170K)",
O8831&gt;=170000,"High Salary (&gt;$170K)"
)</f>
        <v>Lower Middle ($50K-$90K)</v>
      </c>
      <c r="R8831" t="str" cm="1">
        <f t="array" ref="R8831">_xlfn.IFS(
G8831&lt;=2,"New Customers (0-2Y)",
G8831&lt;=5,"Growing Customers (3-5Y)",
G8831&lt;=8,"Established Customers (6-8Y)",
G8831&lt;=10,"Loyal Customers (9-10Y)"
)</f>
        <v>New Customers (0-2Y)</v>
      </c>
    </row>
    <row r="8832" spans="1:18" x14ac:dyDescent="0.35">
      <c r="A8832">
        <v>15810444</v>
      </c>
      <c r="B8832" t="s">
        <v>1391</v>
      </c>
      <c r="C8832" t="s">
        <v>42</v>
      </c>
      <c r="D8832" t="s">
        <v>18</v>
      </c>
      <c r="E8832">
        <v>39</v>
      </c>
      <c r="F8832" t="s">
        <v>19</v>
      </c>
      <c r="G8832">
        <v>6</v>
      </c>
      <c r="H8832" s="4">
        <v>130565.02</v>
      </c>
      <c r="I8832" t="s">
        <v>33</v>
      </c>
      <c r="J8832">
        <v>1</v>
      </c>
      <c r="K8832">
        <v>562</v>
      </c>
      <c r="L8832" t="s">
        <v>31</v>
      </c>
      <c r="M8832" t="s">
        <v>21</v>
      </c>
      <c r="N8832" t="s">
        <v>32</v>
      </c>
      <c r="O8832" s="4">
        <v>9854.7199999999993</v>
      </c>
      <c r="P8832" t="s">
        <v>23</v>
      </c>
      <c r="Q8832" t="str" cm="1">
        <f t="array" ref="Q8832">_xlfn.IFS(
O8832&lt;50000,"Low Salary (&lt;$50K)",
O8832&lt;90000,"Lower Middle ($50K-$90K)",
O8832&lt;130000,"Middle ($90K-$130K)",
O8832&lt;170000,"Upper Middle ($130K-$170K)",
O8832&gt;=170000,"High Salary (&gt;$170K)"
)</f>
        <v>Low Salary (&lt;$50K)</v>
      </c>
      <c r="R8832" t="str" cm="1">
        <f t="array" ref="R8832">_xlfn.IFS(
G8832&lt;=2,"New Customers (0-2Y)",
G8832&lt;=5,"Growing Customers (3-5Y)",
G8832&lt;=8,"Established Customers (6-8Y)",
G8832&lt;=10,"Loyal Customers (9-10Y)"
)</f>
        <v>Established Customers (6-8Y)</v>
      </c>
    </row>
    <row r="8833" spans="1:18" x14ac:dyDescent="0.35">
      <c r="A8833">
        <v>15645593</v>
      </c>
      <c r="B8833" t="s">
        <v>87</v>
      </c>
      <c r="C8833" t="s">
        <v>17</v>
      </c>
      <c r="D8833" t="s">
        <v>18</v>
      </c>
      <c r="E8833">
        <v>41</v>
      </c>
      <c r="F8833" t="s">
        <v>19</v>
      </c>
      <c r="G8833">
        <v>2</v>
      </c>
      <c r="H8833" s="4">
        <v>91328.71</v>
      </c>
      <c r="I8833" t="s">
        <v>29</v>
      </c>
      <c r="J8833">
        <v>1</v>
      </c>
      <c r="K8833">
        <v>599</v>
      </c>
      <c r="L8833" t="s">
        <v>31</v>
      </c>
      <c r="M8833" t="s">
        <v>21</v>
      </c>
      <c r="N8833" t="s">
        <v>32</v>
      </c>
      <c r="O8833" s="4">
        <v>115724.78</v>
      </c>
      <c r="P8833" t="s">
        <v>28</v>
      </c>
      <c r="Q8833" t="str" cm="1">
        <f t="array" ref="Q8833">_xlfn.IFS(
O8833&lt;50000,"Low Salary (&lt;$50K)",
O8833&lt;90000,"Lower Middle ($50K-$90K)",
O8833&lt;130000,"Middle ($90K-$130K)",
O8833&lt;170000,"Upper Middle ($130K-$170K)",
O8833&gt;=170000,"High Salary (&gt;$170K)"
)</f>
        <v>Middle ($90K-$130K)</v>
      </c>
      <c r="R8833" t="str" cm="1">
        <f t="array" ref="R8833">_xlfn.IFS(
G8833&lt;=2,"New Customers (0-2Y)",
G8833&lt;=5,"Growing Customers (3-5Y)",
G8833&lt;=8,"Established Customers (6-8Y)",
G8833&lt;=10,"Loyal Customers (9-10Y)"
)</f>
        <v>New Customers (0-2Y)</v>
      </c>
    </row>
    <row r="8834" spans="1:18" x14ac:dyDescent="0.35">
      <c r="A8834">
        <v>15765345</v>
      </c>
      <c r="B8834" t="s">
        <v>195</v>
      </c>
      <c r="C8834" t="s">
        <v>17</v>
      </c>
      <c r="D8834" t="s">
        <v>39</v>
      </c>
      <c r="E8834">
        <v>35</v>
      </c>
      <c r="F8834" t="s">
        <v>19</v>
      </c>
      <c r="G8834">
        <v>4</v>
      </c>
      <c r="H8834" s="4">
        <v>0</v>
      </c>
      <c r="I8834" t="s">
        <v>24</v>
      </c>
      <c r="J8834">
        <v>2</v>
      </c>
      <c r="K8834">
        <v>753</v>
      </c>
      <c r="L8834" t="s">
        <v>35</v>
      </c>
      <c r="M8834" t="s">
        <v>21</v>
      </c>
      <c r="N8834" t="s">
        <v>22</v>
      </c>
      <c r="O8834" s="4">
        <v>106303.4</v>
      </c>
      <c r="P8834" t="s">
        <v>28</v>
      </c>
      <c r="Q8834" t="str" cm="1">
        <f t="array" ref="Q8834">_xlfn.IFS(
O8834&lt;50000,"Low Salary (&lt;$50K)",
O8834&lt;90000,"Lower Middle ($50K-$90K)",
O8834&lt;130000,"Middle ($90K-$130K)",
O8834&lt;170000,"Upper Middle ($130K-$170K)",
O8834&gt;=170000,"High Salary (&gt;$170K)"
)</f>
        <v>Middle ($90K-$130K)</v>
      </c>
      <c r="R8834" t="str" cm="1">
        <f t="array" ref="R8834">_xlfn.IFS(
G8834&lt;=2,"New Customers (0-2Y)",
G8834&lt;=5,"Growing Customers (3-5Y)",
G8834&lt;=8,"Established Customers (6-8Y)",
G8834&lt;=10,"Loyal Customers (9-10Y)"
)</f>
        <v>Growing Customers (3-5Y)</v>
      </c>
    </row>
    <row r="8835" spans="1:18" x14ac:dyDescent="0.35">
      <c r="A8835">
        <v>15760873</v>
      </c>
      <c r="B8835" t="s">
        <v>71</v>
      </c>
      <c r="C8835" t="s">
        <v>17</v>
      </c>
      <c r="D8835" t="s">
        <v>39</v>
      </c>
      <c r="E8835">
        <v>50</v>
      </c>
      <c r="F8835" t="s">
        <v>19</v>
      </c>
      <c r="G8835">
        <v>7</v>
      </c>
      <c r="H8835" s="4">
        <v>81310.34</v>
      </c>
      <c r="I8835" t="s">
        <v>29</v>
      </c>
      <c r="J8835">
        <v>1</v>
      </c>
      <c r="K8835">
        <v>594</v>
      </c>
      <c r="L8835" t="s">
        <v>31</v>
      </c>
      <c r="M8835" t="s">
        <v>21</v>
      </c>
      <c r="N8835" t="s">
        <v>22</v>
      </c>
      <c r="O8835" s="4">
        <v>183868.01</v>
      </c>
      <c r="P8835" t="s">
        <v>28</v>
      </c>
      <c r="Q8835" t="str" cm="1">
        <f t="array" ref="Q8835">_xlfn.IFS(
O8835&lt;50000,"Low Salary (&lt;$50K)",
O8835&lt;90000,"Lower Middle ($50K-$90K)",
O8835&lt;130000,"Middle ($90K-$130K)",
O8835&lt;170000,"Upper Middle ($130K-$170K)",
O8835&gt;=170000,"High Salary (&gt;$170K)"
)</f>
        <v>High Salary (&gt;$170K)</v>
      </c>
      <c r="R8835" t="str" cm="1">
        <f t="array" ref="R8835">_xlfn.IFS(
G8835&lt;=2,"New Customers (0-2Y)",
G8835&lt;=5,"Growing Customers (3-5Y)",
G8835&lt;=8,"Established Customers (6-8Y)",
G8835&lt;=10,"Loyal Customers (9-10Y)"
)</f>
        <v>Established Customers (6-8Y)</v>
      </c>
    </row>
    <row r="8836" spans="1:18" x14ac:dyDescent="0.35">
      <c r="A8836">
        <v>15794178</v>
      </c>
      <c r="B8836" t="s">
        <v>2796</v>
      </c>
      <c r="C8836" t="s">
        <v>17</v>
      </c>
      <c r="D8836" t="s">
        <v>39</v>
      </c>
      <c r="E8836">
        <v>34</v>
      </c>
      <c r="F8836" t="s">
        <v>19</v>
      </c>
      <c r="G8836">
        <v>3</v>
      </c>
      <c r="H8836" s="4">
        <v>107136.6</v>
      </c>
      <c r="I8836" t="s">
        <v>33</v>
      </c>
      <c r="J8836">
        <v>1</v>
      </c>
      <c r="K8836">
        <v>657</v>
      </c>
      <c r="L8836" t="s">
        <v>20</v>
      </c>
      <c r="M8836" t="s">
        <v>21</v>
      </c>
      <c r="N8836" t="s">
        <v>32</v>
      </c>
      <c r="O8836" s="4">
        <v>153895.46</v>
      </c>
      <c r="P8836" t="s">
        <v>28</v>
      </c>
      <c r="Q8836" t="str" cm="1">
        <f t="array" ref="Q8836">_xlfn.IFS(
O8836&lt;50000,"Low Salary (&lt;$50K)",
O8836&lt;90000,"Lower Middle ($50K-$90K)",
O8836&lt;130000,"Middle ($90K-$130K)",
O8836&lt;170000,"Upper Middle ($130K-$170K)",
O8836&gt;=170000,"High Salary (&gt;$170K)"
)</f>
        <v>Upper Middle ($130K-$170K)</v>
      </c>
      <c r="R8836" t="str" cm="1">
        <f t="array" ref="R8836">_xlfn.IFS(
G8836&lt;=2,"New Customers (0-2Y)",
G8836&lt;=5,"Growing Customers (3-5Y)",
G8836&lt;=8,"Established Customers (6-8Y)",
G8836&lt;=10,"Loyal Customers (9-10Y)"
)</f>
        <v>Growing Customers (3-5Y)</v>
      </c>
    </row>
    <row r="8837" spans="1:18" x14ac:dyDescent="0.35">
      <c r="A8837">
        <v>15589361</v>
      </c>
      <c r="B8837" t="s">
        <v>2088</v>
      </c>
      <c r="C8837" t="s">
        <v>26</v>
      </c>
      <c r="D8837" t="s">
        <v>39</v>
      </c>
      <c r="E8837">
        <v>34</v>
      </c>
      <c r="F8837" t="s">
        <v>19</v>
      </c>
      <c r="G8837">
        <v>9</v>
      </c>
      <c r="H8837" s="4">
        <v>0</v>
      </c>
      <c r="I8837" t="s">
        <v>24</v>
      </c>
      <c r="J8837">
        <v>1</v>
      </c>
      <c r="K8837">
        <v>716</v>
      </c>
      <c r="L8837" t="s">
        <v>35</v>
      </c>
      <c r="M8837" t="s">
        <v>21</v>
      </c>
      <c r="N8837" t="s">
        <v>22</v>
      </c>
      <c r="O8837" s="4">
        <v>66695.710000000006</v>
      </c>
      <c r="P8837" t="s">
        <v>28</v>
      </c>
      <c r="Q8837" t="str" cm="1">
        <f t="array" ref="Q8837">_xlfn.IFS(
O8837&lt;50000,"Low Salary (&lt;$50K)",
O8837&lt;90000,"Lower Middle ($50K-$90K)",
O8837&lt;130000,"Middle ($90K-$130K)",
O8837&lt;170000,"Upper Middle ($130K-$170K)",
O8837&gt;=170000,"High Salary (&gt;$170K)"
)</f>
        <v>Lower Middle ($50K-$90K)</v>
      </c>
      <c r="R8837" t="str" cm="1">
        <f t="array" ref="R8837">_xlfn.IFS(
G8837&lt;=2,"New Customers (0-2Y)",
G8837&lt;=5,"Growing Customers (3-5Y)",
G8837&lt;=8,"Established Customers (6-8Y)",
G8837&lt;=10,"Loyal Customers (9-10Y)"
)</f>
        <v>Loyal Customers (9-10Y)</v>
      </c>
    </row>
    <row r="8838" spans="1:18" x14ac:dyDescent="0.35">
      <c r="A8838">
        <v>15662483</v>
      </c>
      <c r="B8838" t="s">
        <v>147</v>
      </c>
      <c r="C8838" t="s">
        <v>17</v>
      </c>
      <c r="D8838" t="s">
        <v>39</v>
      </c>
      <c r="E8838">
        <v>43</v>
      </c>
      <c r="F8838" t="s">
        <v>19</v>
      </c>
      <c r="G8838">
        <v>7</v>
      </c>
      <c r="H8838" s="4">
        <v>0</v>
      </c>
      <c r="I8838" t="s">
        <v>24</v>
      </c>
      <c r="J8838">
        <v>2</v>
      </c>
      <c r="K8838">
        <v>850</v>
      </c>
      <c r="L8838" t="s">
        <v>37</v>
      </c>
      <c r="M8838" t="s">
        <v>21</v>
      </c>
      <c r="N8838" t="s">
        <v>22</v>
      </c>
      <c r="O8838" s="4">
        <v>173851.11</v>
      </c>
      <c r="P8838" t="s">
        <v>28</v>
      </c>
      <c r="Q8838" t="str" cm="1">
        <f t="array" ref="Q8838">_xlfn.IFS(
O8838&lt;50000,"Low Salary (&lt;$50K)",
O8838&lt;90000,"Lower Middle ($50K-$90K)",
O8838&lt;130000,"Middle ($90K-$130K)",
O8838&lt;170000,"Upper Middle ($130K-$170K)",
O8838&gt;=170000,"High Salary (&gt;$170K)"
)</f>
        <v>High Salary (&gt;$170K)</v>
      </c>
      <c r="R8838" t="str" cm="1">
        <f t="array" ref="R8838">_xlfn.IFS(
G8838&lt;=2,"New Customers (0-2Y)",
G8838&lt;=5,"Growing Customers (3-5Y)",
G8838&lt;=8,"Established Customers (6-8Y)",
G8838&lt;=10,"Loyal Customers (9-10Y)"
)</f>
        <v>Established Customers (6-8Y)</v>
      </c>
    </row>
    <row r="8839" spans="1:18" x14ac:dyDescent="0.35">
      <c r="A8839">
        <v>15809736</v>
      </c>
      <c r="B8839" t="s">
        <v>2797</v>
      </c>
      <c r="C8839" t="s">
        <v>17</v>
      </c>
      <c r="D8839" t="s">
        <v>39</v>
      </c>
      <c r="E8839">
        <v>46</v>
      </c>
      <c r="F8839" t="s">
        <v>19</v>
      </c>
      <c r="G8839">
        <v>2</v>
      </c>
      <c r="H8839" s="4">
        <v>0</v>
      </c>
      <c r="I8839" t="s">
        <v>24</v>
      </c>
      <c r="J8839">
        <v>1</v>
      </c>
      <c r="K8839">
        <v>664</v>
      </c>
      <c r="L8839" t="s">
        <v>35</v>
      </c>
      <c r="M8839" t="s">
        <v>21</v>
      </c>
      <c r="N8839" t="s">
        <v>22</v>
      </c>
      <c r="O8839" s="4">
        <v>177423.02</v>
      </c>
      <c r="P8839" t="s">
        <v>23</v>
      </c>
      <c r="Q8839" t="str" cm="1">
        <f t="array" ref="Q8839">_xlfn.IFS(
O8839&lt;50000,"Low Salary (&lt;$50K)",
O8839&lt;90000,"Lower Middle ($50K-$90K)",
O8839&lt;130000,"Middle ($90K-$130K)",
O8839&lt;170000,"Upper Middle ($130K-$170K)",
O8839&gt;=170000,"High Salary (&gt;$170K)"
)</f>
        <v>High Salary (&gt;$170K)</v>
      </c>
      <c r="R8839" t="str" cm="1">
        <f t="array" ref="R8839">_xlfn.IFS(
G8839&lt;=2,"New Customers (0-2Y)",
G8839&lt;=5,"Growing Customers (3-5Y)",
G8839&lt;=8,"Established Customers (6-8Y)",
G8839&lt;=10,"Loyal Customers (9-10Y)"
)</f>
        <v>New Customers (0-2Y)</v>
      </c>
    </row>
    <row r="8840" spans="1:18" x14ac:dyDescent="0.35">
      <c r="A8840">
        <v>15731148</v>
      </c>
      <c r="B8840" t="s">
        <v>1928</v>
      </c>
      <c r="C8840" t="s">
        <v>17</v>
      </c>
      <c r="D8840" t="s">
        <v>39</v>
      </c>
      <c r="E8840">
        <v>33</v>
      </c>
      <c r="F8840" t="s">
        <v>19</v>
      </c>
      <c r="G8840">
        <v>0</v>
      </c>
      <c r="H8840" s="4">
        <v>108477.49</v>
      </c>
      <c r="I8840" t="s">
        <v>33</v>
      </c>
      <c r="J8840">
        <v>1</v>
      </c>
      <c r="K8840">
        <v>558</v>
      </c>
      <c r="L8840" t="s">
        <v>31</v>
      </c>
      <c r="M8840" t="s">
        <v>21</v>
      </c>
      <c r="N8840" t="s">
        <v>22</v>
      </c>
      <c r="O8840" s="4">
        <v>109096.71</v>
      </c>
      <c r="P8840" t="s">
        <v>23</v>
      </c>
      <c r="Q8840" t="str" cm="1">
        <f t="array" ref="Q8840">_xlfn.IFS(
O8840&lt;50000,"Low Salary (&lt;$50K)",
O8840&lt;90000,"Lower Middle ($50K-$90K)",
O8840&lt;130000,"Middle ($90K-$130K)",
O8840&lt;170000,"Upper Middle ($130K-$170K)",
O8840&gt;=170000,"High Salary (&gt;$170K)"
)</f>
        <v>Middle ($90K-$130K)</v>
      </c>
      <c r="R8840" t="str" cm="1">
        <f t="array" ref="R8840">_xlfn.IFS(
G8840&lt;=2,"New Customers (0-2Y)",
G8840&lt;=5,"Growing Customers (3-5Y)",
G8840&lt;=8,"Established Customers (6-8Y)",
G8840&lt;=10,"Loyal Customers (9-10Y)"
)</f>
        <v>New Customers (0-2Y)</v>
      </c>
    </row>
    <row r="8841" spans="1:18" x14ac:dyDescent="0.35">
      <c r="A8841">
        <v>15774328</v>
      </c>
      <c r="B8841" t="s">
        <v>34</v>
      </c>
      <c r="C8841" t="s">
        <v>42</v>
      </c>
      <c r="D8841" t="s">
        <v>39</v>
      </c>
      <c r="E8841">
        <v>40</v>
      </c>
      <c r="F8841" t="s">
        <v>19</v>
      </c>
      <c r="G8841">
        <v>1</v>
      </c>
      <c r="H8841" s="4">
        <v>144757.97</v>
      </c>
      <c r="I8841" t="s">
        <v>33</v>
      </c>
      <c r="J8841">
        <v>2</v>
      </c>
      <c r="K8841">
        <v>606</v>
      </c>
      <c r="L8841" t="s">
        <v>20</v>
      </c>
      <c r="M8841" t="s">
        <v>21</v>
      </c>
      <c r="N8841" t="s">
        <v>22</v>
      </c>
      <c r="O8841" s="4">
        <v>166656.18</v>
      </c>
      <c r="P8841" t="s">
        <v>28</v>
      </c>
      <c r="Q8841" t="str" cm="1">
        <f t="array" ref="Q8841">_xlfn.IFS(
O8841&lt;50000,"Low Salary (&lt;$50K)",
O8841&lt;90000,"Lower Middle ($50K-$90K)",
O8841&lt;130000,"Middle ($90K-$130K)",
O8841&lt;170000,"Upper Middle ($130K-$170K)",
O8841&gt;=170000,"High Salary (&gt;$170K)"
)</f>
        <v>Upper Middle ($130K-$170K)</v>
      </c>
      <c r="R8841" t="str" cm="1">
        <f t="array" ref="R8841">_xlfn.IFS(
G8841&lt;=2,"New Customers (0-2Y)",
G8841&lt;=5,"Growing Customers (3-5Y)",
G8841&lt;=8,"Established Customers (6-8Y)",
G8841&lt;=10,"Loyal Customers (9-10Y)"
)</f>
        <v>New Customers (0-2Y)</v>
      </c>
    </row>
    <row r="8842" spans="1:18" x14ac:dyDescent="0.35">
      <c r="A8842">
        <v>15646969</v>
      </c>
      <c r="B8842" t="s">
        <v>1316</v>
      </c>
      <c r="C8842" t="s">
        <v>26</v>
      </c>
      <c r="D8842" t="s">
        <v>39</v>
      </c>
      <c r="E8842">
        <v>33</v>
      </c>
      <c r="F8842" t="s">
        <v>19</v>
      </c>
      <c r="G8842">
        <v>2</v>
      </c>
      <c r="H8842" s="4">
        <v>0</v>
      </c>
      <c r="I8842" t="s">
        <v>24</v>
      </c>
      <c r="J8842">
        <v>2</v>
      </c>
      <c r="K8842">
        <v>776</v>
      </c>
      <c r="L8842" t="s">
        <v>35</v>
      </c>
      <c r="M8842" t="s">
        <v>21</v>
      </c>
      <c r="N8842" t="s">
        <v>22</v>
      </c>
      <c r="O8842" s="4">
        <v>176921</v>
      </c>
      <c r="P8842" t="s">
        <v>28</v>
      </c>
      <c r="Q8842" t="str" cm="1">
        <f t="array" ref="Q8842">_xlfn.IFS(
O8842&lt;50000,"Low Salary (&lt;$50K)",
O8842&lt;90000,"Lower Middle ($50K-$90K)",
O8842&lt;130000,"Middle ($90K-$130K)",
O8842&lt;170000,"Upper Middle ($130K-$170K)",
O8842&gt;=170000,"High Salary (&gt;$170K)"
)</f>
        <v>High Salary (&gt;$170K)</v>
      </c>
      <c r="R8842" t="str" cm="1">
        <f t="array" ref="R8842">_xlfn.IFS(
G8842&lt;=2,"New Customers (0-2Y)",
G8842&lt;=5,"Growing Customers (3-5Y)",
G8842&lt;=8,"Established Customers (6-8Y)",
G8842&lt;=10,"Loyal Customers (9-10Y)"
)</f>
        <v>New Customers (0-2Y)</v>
      </c>
    </row>
    <row r="8843" spans="1:18" x14ac:dyDescent="0.35">
      <c r="A8843">
        <v>15718769</v>
      </c>
      <c r="B8843" t="s">
        <v>520</v>
      </c>
      <c r="C8843" t="s">
        <v>26</v>
      </c>
      <c r="D8843" t="s">
        <v>39</v>
      </c>
      <c r="E8843">
        <v>36</v>
      </c>
      <c r="F8843" t="s">
        <v>19</v>
      </c>
      <c r="G8843">
        <v>1</v>
      </c>
      <c r="H8843" s="4">
        <v>113110.26</v>
      </c>
      <c r="I8843" t="s">
        <v>33</v>
      </c>
      <c r="J8843">
        <v>1</v>
      </c>
      <c r="K8843">
        <v>557</v>
      </c>
      <c r="L8843" t="s">
        <v>31</v>
      </c>
      <c r="M8843" t="s">
        <v>21</v>
      </c>
      <c r="N8843" t="s">
        <v>32</v>
      </c>
      <c r="O8843" s="4">
        <v>98413.1</v>
      </c>
      <c r="P8843" t="s">
        <v>28</v>
      </c>
      <c r="Q8843" t="str" cm="1">
        <f t="array" ref="Q8843">_xlfn.IFS(
O8843&lt;50000,"Low Salary (&lt;$50K)",
O8843&lt;90000,"Lower Middle ($50K-$90K)",
O8843&lt;130000,"Middle ($90K-$130K)",
O8843&lt;170000,"Upper Middle ($130K-$170K)",
O8843&gt;=170000,"High Salary (&gt;$170K)"
)</f>
        <v>Middle ($90K-$130K)</v>
      </c>
      <c r="R8843" t="str" cm="1">
        <f t="array" ref="R8843">_xlfn.IFS(
G8843&lt;=2,"New Customers (0-2Y)",
G8843&lt;=5,"Growing Customers (3-5Y)",
G8843&lt;=8,"Established Customers (6-8Y)",
G8843&lt;=10,"Loyal Customers (9-10Y)"
)</f>
        <v>New Customers (0-2Y)</v>
      </c>
    </row>
    <row r="8844" spans="1:18" x14ac:dyDescent="0.35">
      <c r="A8844">
        <v>15610226</v>
      </c>
      <c r="B8844" t="s">
        <v>1232</v>
      </c>
      <c r="C8844" t="s">
        <v>17</v>
      </c>
      <c r="D8844" t="s">
        <v>18</v>
      </c>
      <c r="E8844">
        <v>27</v>
      </c>
      <c r="F8844" t="s">
        <v>43</v>
      </c>
      <c r="G8844">
        <v>9</v>
      </c>
      <c r="H8844" s="4">
        <v>106414.57</v>
      </c>
      <c r="I8844" t="s">
        <v>33</v>
      </c>
      <c r="J8844">
        <v>2</v>
      </c>
      <c r="K8844">
        <v>614</v>
      </c>
      <c r="L8844" t="s">
        <v>20</v>
      </c>
      <c r="M8844" t="s">
        <v>27</v>
      </c>
      <c r="N8844" t="s">
        <v>32</v>
      </c>
      <c r="O8844" s="4">
        <v>77500.81</v>
      </c>
      <c r="P8844" t="s">
        <v>28</v>
      </c>
      <c r="Q8844" t="str" cm="1">
        <f t="array" ref="Q8844">_xlfn.IFS(
O8844&lt;50000,"Low Salary (&lt;$50K)",
O8844&lt;90000,"Lower Middle ($50K-$90K)",
O8844&lt;130000,"Middle ($90K-$130K)",
O8844&lt;170000,"Upper Middle ($130K-$170K)",
O8844&gt;=170000,"High Salary (&gt;$170K)"
)</f>
        <v>Lower Middle ($50K-$90K)</v>
      </c>
      <c r="R8844" t="str" cm="1">
        <f t="array" ref="R8844">_xlfn.IFS(
G8844&lt;=2,"New Customers (0-2Y)",
G8844&lt;=5,"Growing Customers (3-5Y)",
G8844&lt;=8,"Established Customers (6-8Y)",
G8844&lt;=10,"Loyal Customers (9-10Y)"
)</f>
        <v>Loyal Customers (9-10Y)</v>
      </c>
    </row>
    <row r="8845" spans="1:18" x14ac:dyDescent="0.35">
      <c r="A8845">
        <v>15616270</v>
      </c>
      <c r="B8845" t="s">
        <v>1507</v>
      </c>
      <c r="C8845" t="s">
        <v>26</v>
      </c>
      <c r="D8845" t="s">
        <v>39</v>
      </c>
      <c r="E8845">
        <v>42</v>
      </c>
      <c r="F8845" t="s">
        <v>19</v>
      </c>
      <c r="G8845">
        <v>4</v>
      </c>
      <c r="H8845" s="4">
        <v>106920.91</v>
      </c>
      <c r="I8845" t="s">
        <v>33</v>
      </c>
      <c r="J8845">
        <v>1</v>
      </c>
      <c r="K8845">
        <v>620</v>
      </c>
      <c r="L8845" t="s">
        <v>20</v>
      </c>
      <c r="M8845" t="s">
        <v>27</v>
      </c>
      <c r="N8845" t="s">
        <v>22</v>
      </c>
      <c r="O8845" s="4">
        <v>119747.08</v>
      </c>
      <c r="P8845" t="s">
        <v>28</v>
      </c>
      <c r="Q8845" t="str" cm="1">
        <f t="array" ref="Q8845">_xlfn.IFS(
O8845&lt;50000,"Low Salary (&lt;$50K)",
O8845&lt;90000,"Lower Middle ($50K-$90K)",
O8845&lt;130000,"Middle ($90K-$130K)",
O8845&lt;170000,"Upper Middle ($130K-$170K)",
O8845&gt;=170000,"High Salary (&gt;$170K)"
)</f>
        <v>Middle ($90K-$130K)</v>
      </c>
      <c r="R8845" t="str" cm="1">
        <f t="array" ref="R8845">_xlfn.IFS(
G8845&lt;=2,"New Customers (0-2Y)",
G8845&lt;=5,"Growing Customers (3-5Y)",
G8845&lt;=8,"Established Customers (6-8Y)",
G8845&lt;=10,"Loyal Customers (9-10Y)"
)</f>
        <v>Growing Customers (3-5Y)</v>
      </c>
    </row>
    <row r="8846" spans="1:18" x14ac:dyDescent="0.35">
      <c r="A8846">
        <v>15790717</v>
      </c>
      <c r="B8846" t="s">
        <v>890</v>
      </c>
      <c r="C8846" t="s">
        <v>26</v>
      </c>
      <c r="D8846" t="s">
        <v>39</v>
      </c>
      <c r="E8846">
        <v>35</v>
      </c>
      <c r="F8846" t="s">
        <v>19</v>
      </c>
      <c r="G8846">
        <v>7</v>
      </c>
      <c r="H8846" s="4">
        <v>0</v>
      </c>
      <c r="I8846" t="s">
        <v>24</v>
      </c>
      <c r="J8846">
        <v>2</v>
      </c>
      <c r="K8846">
        <v>695</v>
      </c>
      <c r="L8846" t="s">
        <v>35</v>
      </c>
      <c r="M8846" t="s">
        <v>21</v>
      </c>
      <c r="N8846" t="s">
        <v>32</v>
      </c>
      <c r="O8846" s="4">
        <v>160387.98000000001</v>
      </c>
      <c r="P8846" t="s">
        <v>28</v>
      </c>
      <c r="Q8846" t="str" cm="1">
        <f t="array" ref="Q8846">_xlfn.IFS(
O8846&lt;50000,"Low Salary (&lt;$50K)",
O8846&lt;90000,"Lower Middle ($50K-$90K)",
O8846&lt;130000,"Middle ($90K-$130K)",
O8846&lt;170000,"Upper Middle ($130K-$170K)",
O8846&gt;=170000,"High Salary (&gt;$170K)"
)</f>
        <v>Upper Middle ($130K-$170K)</v>
      </c>
      <c r="R8846" t="str" cm="1">
        <f t="array" ref="R8846">_xlfn.IFS(
G8846&lt;=2,"New Customers (0-2Y)",
G8846&lt;=5,"Growing Customers (3-5Y)",
G8846&lt;=8,"Established Customers (6-8Y)",
G8846&lt;=10,"Loyal Customers (9-10Y)"
)</f>
        <v>Established Customers (6-8Y)</v>
      </c>
    </row>
    <row r="8847" spans="1:18" x14ac:dyDescent="0.35">
      <c r="A8847">
        <v>15635703</v>
      </c>
      <c r="B8847" t="s">
        <v>38</v>
      </c>
      <c r="C8847" t="s">
        <v>42</v>
      </c>
      <c r="D8847" t="s">
        <v>18</v>
      </c>
      <c r="E8847">
        <v>39</v>
      </c>
      <c r="F8847" t="s">
        <v>19</v>
      </c>
      <c r="G8847">
        <v>1</v>
      </c>
      <c r="H8847" s="4">
        <v>131513.26</v>
      </c>
      <c r="I8847" t="s">
        <v>33</v>
      </c>
      <c r="J8847">
        <v>1</v>
      </c>
      <c r="K8847">
        <v>729</v>
      </c>
      <c r="L8847" t="s">
        <v>35</v>
      </c>
      <c r="M8847" t="s">
        <v>21</v>
      </c>
      <c r="N8847" t="s">
        <v>22</v>
      </c>
      <c r="O8847" s="4">
        <v>193715</v>
      </c>
      <c r="P8847" t="s">
        <v>28</v>
      </c>
      <c r="Q8847" t="str" cm="1">
        <f t="array" ref="Q8847">_xlfn.IFS(
O8847&lt;50000,"Low Salary (&lt;$50K)",
O8847&lt;90000,"Lower Middle ($50K-$90K)",
O8847&lt;130000,"Middle ($90K-$130K)",
O8847&lt;170000,"Upper Middle ($130K-$170K)",
O8847&gt;=170000,"High Salary (&gt;$170K)"
)</f>
        <v>High Salary (&gt;$170K)</v>
      </c>
      <c r="R8847" t="str" cm="1">
        <f t="array" ref="R8847">_xlfn.IFS(
G8847&lt;=2,"New Customers (0-2Y)",
G8847&lt;=5,"Growing Customers (3-5Y)",
G8847&lt;=8,"Established Customers (6-8Y)",
G8847&lt;=10,"Loyal Customers (9-10Y)"
)</f>
        <v>New Customers (0-2Y)</v>
      </c>
    </row>
    <row r="8848" spans="1:18" x14ac:dyDescent="0.35">
      <c r="A8848">
        <v>15616365</v>
      </c>
      <c r="B8848" t="s">
        <v>440</v>
      </c>
      <c r="C8848" t="s">
        <v>17</v>
      </c>
      <c r="D8848" t="s">
        <v>18</v>
      </c>
      <c r="E8848">
        <v>53</v>
      </c>
      <c r="F8848" t="s">
        <v>19</v>
      </c>
      <c r="G8848">
        <v>2</v>
      </c>
      <c r="H8848" s="4">
        <v>0</v>
      </c>
      <c r="I8848" t="s">
        <v>24</v>
      </c>
      <c r="J8848">
        <v>2</v>
      </c>
      <c r="K8848">
        <v>571</v>
      </c>
      <c r="L8848" t="s">
        <v>31</v>
      </c>
      <c r="M8848" t="s">
        <v>21</v>
      </c>
      <c r="N8848" t="s">
        <v>32</v>
      </c>
      <c r="O8848" s="4">
        <v>28045.77</v>
      </c>
      <c r="P8848" t="s">
        <v>28</v>
      </c>
      <c r="Q8848" t="str" cm="1">
        <f t="array" ref="Q8848">_xlfn.IFS(
O8848&lt;50000,"Low Salary (&lt;$50K)",
O8848&lt;90000,"Lower Middle ($50K-$90K)",
O8848&lt;130000,"Middle ($90K-$130K)",
O8848&lt;170000,"Upper Middle ($130K-$170K)",
O8848&gt;=170000,"High Salary (&gt;$170K)"
)</f>
        <v>Low Salary (&lt;$50K)</v>
      </c>
      <c r="R8848" t="str" cm="1">
        <f t="array" ref="R8848">_xlfn.IFS(
G8848&lt;=2,"New Customers (0-2Y)",
G8848&lt;=5,"Growing Customers (3-5Y)",
G8848&lt;=8,"Established Customers (6-8Y)",
G8848&lt;=10,"Loyal Customers (9-10Y)"
)</f>
        <v>New Customers (0-2Y)</v>
      </c>
    </row>
    <row r="8849" spans="1:18" x14ac:dyDescent="0.35">
      <c r="A8849">
        <v>15630244</v>
      </c>
      <c r="B8849" t="s">
        <v>38</v>
      </c>
      <c r="C8849" t="s">
        <v>17</v>
      </c>
      <c r="D8849" t="s">
        <v>39</v>
      </c>
      <c r="E8849">
        <v>40</v>
      </c>
      <c r="F8849" t="s">
        <v>19</v>
      </c>
      <c r="G8849">
        <v>10</v>
      </c>
      <c r="H8849" s="4">
        <v>134320.23000000001</v>
      </c>
      <c r="I8849" t="s">
        <v>33</v>
      </c>
      <c r="J8849">
        <v>2</v>
      </c>
      <c r="K8849">
        <v>457</v>
      </c>
      <c r="L8849" t="s">
        <v>44</v>
      </c>
      <c r="M8849" t="s">
        <v>21</v>
      </c>
      <c r="N8849" t="s">
        <v>32</v>
      </c>
      <c r="O8849" s="4">
        <v>150757.35</v>
      </c>
      <c r="P8849" t="s">
        <v>28</v>
      </c>
      <c r="Q8849" t="str" cm="1">
        <f t="array" ref="Q8849">_xlfn.IFS(
O8849&lt;50000,"Low Salary (&lt;$50K)",
O8849&lt;90000,"Lower Middle ($50K-$90K)",
O8849&lt;130000,"Middle ($90K-$130K)",
O8849&lt;170000,"Upper Middle ($130K-$170K)",
O8849&gt;=170000,"High Salary (&gt;$170K)"
)</f>
        <v>Upper Middle ($130K-$170K)</v>
      </c>
      <c r="R8849" t="str" cm="1">
        <f t="array" ref="R8849">_xlfn.IFS(
G8849&lt;=2,"New Customers (0-2Y)",
G8849&lt;=5,"Growing Customers (3-5Y)",
G8849&lt;=8,"Established Customers (6-8Y)",
G8849&lt;=10,"Loyal Customers (9-10Y)"
)</f>
        <v>Loyal Customers (9-10Y)</v>
      </c>
    </row>
    <row r="8850" spans="1:18" x14ac:dyDescent="0.35">
      <c r="A8850">
        <v>15734714</v>
      </c>
      <c r="B8850" t="s">
        <v>1155</v>
      </c>
      <c r="C8850" t="s">
        <v>17</v>
      </c>
      <c r="D8850" t="s">
        <v>18</v>
      </c>
      <c r="E8850">
        <v>29</v>
      </c>
      <c r="F8850" t="s">
        <v>43</v>
      </c>
      <c r="G8850">
        <v>3</v>
      </c>
      <c r="H8850" s="4">
        <v>79715.360000000001</v>
      </c>
      <c r="I8850" t="s">
        <v>29</v>
      </c>
      <c r="J8850">
        <v>1</v>
      </c>
      <c r="K8850">
        <v>559</v>
      </c>
      <c r="L8850" t="s">
        <v>31</v>
      </c>
      <c r="M8850" t="s">
        <v>21</v>
      </c>
      <c r="N8850" t="s">
        <v>32</v>
      </c>
      <c r="O8850" s="4">
        <v>82252.28</v>
      </c>
      <c r="P8850" t="s">
        <v>28</v>
      </c>
      <c r="Q8850" t="str" cm="1">
        <f t="array" ref="Q8850">_xlfn.IFS(
O8850&lt;50000,"Low Salary (&lt;$50K)",
O8850&lt;90000,"Lower Middle ($50K-$90K)",
O8850&lt;130000,"Middle ($90K-$130K)",
O8850&lt;170000,"Upper Middle ($130K-$170K)",
O8850&gt;=170000,"High Salary (&gt;$170K)"
)</f>
        <v>Lower Middle ($50K-$90K)</v>
      </c>
      <c r="R8850" t="str" cm="1">
        <f t="array" ref="R8850">_xlfn.IFS(
G8850&lt;=2,"New Customers (0-2Y)",
G8850&lt;=5,"Growing Customers (3-5Y)",
G8850&lt;=8,"Established Customers (6-8Y)",
G8850&lt;=10,"Loyal Customers (9-10Y)"
)</f>
        <v>Growing Customers (3-5Y)</v>
      </c>
    </row>
    <row r="8851" spans="1:18" x14ac:dyDescent="0.35">
      <c r="A8851">
        <v>15721433</v>
      </c>
      <c r="B8851" t="s">
        <v>2798</v>
      </c>
      <c r="C8851" t="s">
        <v>17</v>
      </c>
      <c r="D8851" t="s">
        <v>18</v>
      </c>
      <c r="E8851">
        <v>38</v>
      </c>
      <c r="F8851" t="s">
        <v>19</v>
      </c>
      <c r="G8851">
        <v>4</v>
      </c>
      <c r="H8851" s="4">
        <v>74306.19</v>
      </c>
      <c r="I8851" t="s">
        <v>29</v>
      </c>
      <c r="J8851">
        <v>2</v>
      </c>
      <c r="K8851">
        <v>664</v>
      </c>
      <c r="L8851" t="s">
        <v>35</v>
      </c>
      <c r="M8851" t="s">
        <v>21</v>
      </c>
      <c r="N8851" t="s">
        <v>32</v>
      </c>
      <c r="O8851" s="4">
        <v>154395.56</v>
      </c>
      <c r="P8851" t="s">
        <v>28</v>
      </c>
      <c r="Q8851" t="str" cm="1">
        <f t="array" ref="Q8851">_xlfn.IFS(
O8851&lt;50000,"Low Salary (&lt;$50K)",
O8851&lt;90000,"Lower Middle ($50K-$90K)",
O8851&lt;130000,"Middle ($90K-$130K)",
O8851&lt;170000,"Upper Middle ($130K-$170K)",
O8851&gt;=170000,"High Salary (&gt;$170K)"
)</f>
        <v>Upper Middle ($130K-$170K)</v>
      </c>
      <c r="R8851" t="str" cm="1">
        <f t="array" ref="R8851">_xlfn.IFS(
G8851&lt;=2,"New Customers (0-2Y)",
G8851&lt;=5,"Growing Customers (3-5Y)",
G8851&lt;=8,"Established Customers (6-8Y)",
G8851&lt;=10,"Loyal Customers (9-10Y)"
)</f>
        <v>Growing Customers (3-5Y)</v>
      </c>
    </row>
    <row r="8852" spans="1:18" x14ac:dyDescent="0.35">
      <c r="A8852">
        <v>15590201</v>
      </c>
      <c r="B8852" t="s">
        <v>129</v>
      </c>
      <c r="C8852" t="s">
        <v>26</v>
      </c>
      <c r="D8852" t="s">
        <v>18</v>
      </c>
      <c r="E8852">
        <v>50</v>
      </c>
      <c r="F8852" t="s">
        <v>19</v>
      </c>
      <c r="G8852">
        <v>5</v>
      </c>
      <c r="H8852" s="4">
        <v>0</v>
      </c>
      <c r="I8852" t="s">
        <v>24</v>
      </c>
      <c r="J8852">
        <v>4</v>
      </c>
      <c r="K8852">
        <v>500</v>
      </c>
      <c r="L8852" t="s">
        <v>31</v>
      </c>
      <c r="M8852" t="s">
        <v>21</v>
      </c>
      <c r="N8852" t="s">
        <v>22</v>
      </c>
      <c r="O8852" s="4">
        <v>83866.350000000006</v>
      </c>
      <c r="P8852" t="s">
        <v>23</v>
      </c>
      <c r="Q8852" t="str" cm="1">
        <f t="array" ref="Q8852">_xlfn.IFS(
O8852&lt;50000,"Low Salary (&lt;$50K)",
O8852&lt;90000,"Lower Middle ($50K-$90K)",
O8852&lt;130000,"Middle ($90K-$130K)",
O8852&lt;170000,"Upper Middle ($130K-$170K)",
O8852&gt;=170000,"High Salary (&gt;$170K)"
)</f>
        <v>Lower Middle ($50K-$90K)</v>
      </c>
      <c r="R8852" t="str" cm="1">
        <f t="array" ref="R8852">_xlfn.IFS(
G8852&lt;=2,"New Customers (0-2Y)",
G8852&lt;=5,"Growing Customers (3-5Y)",
G8852&lt;=8,"Established Customers (6-8Y)",
G8852&lt;=10,"Loyal Customers (9-10Y)"
)</f>
        <v>Growing Customers (3-5Y)</v>
      </c>
    </row>
    <row r="8853" spans="1:18" x14ac:dyDescent="0.35">
      <c r="A8853">
        <v>15590828</v>
      </c>
      <c r="B8853" t="s">
        <v>1966</v>
      </c>
      <c r="C8853" t="s">
        <v>42</v>
      </c>
      <c r="D8853" t="s">
        <v>39</v>
      </c>
      <c r="E8853">
        <v>42</v>
      </c>
      <c r="F8853" t="s">
        <v>19</v>
      </c>
      <c r="G8853">
        <v>7</v>
      </c>
      <c r="H8853" s="4">
        <v>126428.38</v>
      </c>
      <c r="I8853" t="s">
        <v>33</v>
      </c>
      <c r="J8853">
        <v>1</v>
      </c>
      <c r="K8853">
        <v>782</v>
      </c>
      <c r="L8853" t="s">
        <v>37</v>
      </c>
      <c r="M8853" t="s">
        <v>21</v>
      </c>
      <c r="N8853" t="s">
        <v>32</v>
      </c>
      <c r="O8853" s="4">
        <v>39830.1</v>
      </c>
      <c r="P8853" t="s">
        <v>28</v>
      </c>
      <c r="Q8853" t="str" cm="1">
        <f t="array" ref="Q8853">_xlfn.IFS(
O8853&lt;50000,"Low Salary (&lt;$50K)",
O8853&lt;90000,"Lower Middle ($50K-$90K)",
O8853&lt;130000,"Middle ($90K-$130K)",
O8853&lt;170000,"Upper Middle ($130K-$170K)",
O8853&gt;=170000,"High Salary (&gt;$170K)"
)</f>
        <v>Low Salary (&lt;$50K)</v>
      </c>
      <c r="R8853" t="str" cm="1">
        <f t="array" ref="R8853">_xlfn.IFS(
G8853&lt;=2,"New Customers (0-2Y)",
G8853&lt;=5,"Growing Customers (3-5Y)",
G8853&lt;=8,"Established Customers (6-8Y)",
G8853&lt;=10,"Loyal Customers (9-10Y)"
)</f>
        <v>Established Customers (6-8Y)</v>
      </c>
    </row>
    <row r="8854" spans="1:18" x14ac:dyDescent="0.35">
      <c r="A8854">
        <v>15752097</v>
      </c>
      <c r="B8854" t="s">
        <v>290</v>
      </c>
      <c r="C8854" t="s">
        <v>26</v>
      </c>
      <c r="D8854" t="s">
        <v>39</v>
      </c>
      <c r="E8854">
        <v>38</v>
      </c>
      <c r="F8854" t="s">
        <v>19</v>
      </c>
      <c r="G8854">
        <v>8</v>
      </c>
      <c r="H8854" s="4">
        <v>99640.89</v>
      </c>
      <c r="I8854" t="s">
        <v>29</v>
      </c>
      <c r="J8854">
        <v>1</v>
      </c>
      <c r="K8854">
        <v>708</v>
      </c>
      <c r="L8854" t="s">
        <v>35</v>
      </c>
      <c r="M8854" t="s">
        <v>21</v>
      </c>
      <c r="N8854" t="s">
        <v>32</v>
      </c>
      <c r="O8854" s="4">
        <v>12429.22</v>
      </c>
      <c r="P8854" t="s">
        <v>28</v>
      </c>
      <c r="Q8854" t="str" cm="1">
        <f t="array" ref="Q8854">_xlfn.IFS(
O8854&lt;50000,"Low Salary (&lt;$50K)",
O8854&lt;90000,"Lower Middle ($50K-$90K)",
O8854&lt;130000,"Middle ($90K-$130K)",
O8854&lt;170000,"Upper Middle ($130K-$170K)",
O8854&gt;=170000,"High Salary (&gt;$170K)"
)</f>
        <v>Low Salary (&lt;$50K)</v>
      </c>
      <c r="R8854" t="str" cm="1">
        <f t="array" ref="R8854">_xlfn.IFS(
G8854&lt;=2,"New Customers (0-2Y)",
G8854&lt;=5,"Growing Customers (3-5Y)",
G8854&lt;=8,"Established Customers (6-8Y)",
G8854&lt;=10,"Loyal Customers (9-10Y)"
)</f>
        <v>Established Customers (6-8Y)</v>
      </c>
    </row>
    <row r="8855" spans="1:18" x14ac:dyDescent="0.35">
      <c r="A8855">
        <v>15800031</v>
      </c>
      <c r="B8855" t="s">
        <v>2799</v>
      </c>
      <c r="C8855" t="s">
        <v>17</v>
      </c>
      <c r="D8855" t="s">
        <v>39</v>
      </c>
      <c r="E8855">
        <v>43</v>
      </c>
      <c r="F8855" t="s">
        <v>19</v>
      </c>
      <c r="G8855">
        <v>3</v>
      </c>
      <c r="H8855" s="4">
        <v>66338.679999999993</v>
      </c>
      <c r="I8855" t="s">
        <v>29</v>
      </c>
      <c r="J8855">
        <v>1</v>
      </c>
      <c r="K8855">
        <v>681</v>
      </c>
      <c r="L8855" t="s">
        <v>35</v>
      </c>
      <c r="M8855" t="s">
        <v>21</v>
      </c>
      <c r="N8855" t="s">
        <v>22</v>
      </c>
      <c r="O8855" s="4">
        <v>18772.5</v>
      </c>
      <c r="P8855" t="s">
        <v>23</v>
      </c>
      <c r="Q8855" t="str" cm="1">
        <f t="array" ref="Q8855">_xlfn.IFS(
O8855&lt;50000,"Low Salary (&lt;$50K)",
O8855&lt;90000,"Lower Middle ($50K-$90K)",
O8855&lt;130000,"Middle ($90K-$130K)",
O8855&lt;170000,"Upper Middle ($130K-$170K)",
O8855&gt;=170000,"High Salary (&gt;$170K)"
)</f>
        <v>Low Salary (&lt;$50K)</v>
      </c>
      <c r="R8855" t="str" cm="1">
        <f t="array" ref="R8855">_xlfn.IFS(
G8855&lt;=2,"New Customers (0-2Y)",
G8855&lt;=5,"Growing Customers (3-5Y)",
G8855&lt;=8,"Established Customers (6-8Y)",
G8855&lt;=10,"Loyal Customers (9-10Y)"
)</f>
        <v>Growing Customers (3-5Y)</v>
      </c>
    </row>
    <row r="8856" spans="1:18" x14ac:dyDescent="0.35">
      <c r="A8856">
        <v>15630857</v>
      </c>
      <c r="B8856" t="s">
        <v>151</v>
      </c>
      <c r="C8856" t="s">
        <v>26</v>
      </c>
      <c r="D8856" t="s">
        <v>18</v>
      </c>
      <c r="E8856">
        <v>39</v>
      </c>
      <c r="F8856" t="s">
        <v>19</v>
      </c>
      <c r="G8856">
        <v>6</v>
      </c>
      <c r="H8856" s="4">
        <v>0</v>
      </c>
      <c r="I8856" t="s">
        <v>24</v>
      </c>
      <c r="J8856">
        <v>2</v>
      </c>
      <c r="K8856">
        <v>674</v>
      </c>
      <c r="L8856" t="s">
        <v>35</v>
      </c>
      <c r="M8856" t="s">
        <v>21</v>
      </c>
      <c r="N8856" t="s">
        <v>22</v>
      </c>
      <c r="O8856" s="4">
        <v>9574.83</v>
      </c>
      <c r="P8856" t="s">
        <v>28</v>
      </c>
      <c r="Q8856" t="str" cm="1">
        <f t="array" ref="Q8856">_xlfn.IFS(
O8856&lt;50000,"Low Salary (&lt;$50K)",
O8856&lt;90000,"Lower Middle ($50K-$90K)",
O8856&lt;130000,"Middle ($90K-$130K)",
O8856&lt;170000,"Upper Middle ($130K-$170K)",
O8856&gt;=170000,"High Salary (&gt;$170K)"
)</f>
        <v>Low Salary (&lt;$50K)</v>
      </c>
      <c r="R8856" t="str" cm="1">
        <f t="array" ref="R8856">_xlfn.IFS(
G8856&lt;=2,"New Customers (0-2Y)",
G8856&lt;=5,"Growing Customers (3-5Y)",
G8856&lt;=8,"Established Customers (6-8Y)",
G8856&lt;=10,"Loyal Customers (9-10Y)"
)</f>
        <v>Established Customers (6-8Y)</v>
      </c>
    </row>
    <row r="8857" spans="1:18" x14ac:dyDescent="0.35">
      <c r="A8857">
        <v>15689953</v>
      </c>
      <c r="B8857" t="s">
        <v>289</v>
      </c>
      <c r="C8857" t="s">
        <v>26</v>
      </c>
      <c r="D8857" t="s">
        <v>39</v>
      </c>
      <c r="E8857">
        <v>43</v>
      </c>
      <c r="F8857" t="s">
        <v>19</v>
      </c>
      <c r="G8857">
        <v>10</v>
      </c>
      <c r="H8857" s="4">
        <v>128226.37</v>
      </c>
      <c r="I8857" t="s">
        <v>33</v>
      </c>
      <c r="J8857">
        <v>1</v>
      </c>
      <c r="K8857">
        <v>697</v>
      </c>
      <c r="L8857" t="s">
        <v>35</v>
      </c>
      <c r="M8857" t="s">
        <v>27</v>
      </c>
      <c r="N8857" t="s">
        <v>32</v>
      </c>
      <c r="O8857" s="4">
        <v>188486.94</v>
      </c>
      <c r="P8857" t="s">
        <v>28</v>
      </c>
      <c r="Q8857" t="str" cm="1">
        <f t="array" ref="Q8857">_xlfn.IFS(
O8857&lt;50000,"Low Salary (&lt;$50K)",
O8857&lt;90000,"Lower Middle ($50K-$90K)",
O8857&lt;130000,"Middle ($90K-$130K)",
O8857&lt;170000,"Upper Middle ($130K-$170K)",
O8857&gt;=170000,"High Salary (&gt;$170K)"
)</f>
        <v>High Salary (&gt;$170K)</v>
      </c>
      <c r="R8857" t="str" cm="1">
        <f t="array" ref="R8857">_xlfn.IFS(
G8857&lt;=2,"New Customers (0-2Y)",
G8857&lt;=5,"Growing Customers (3-5Y)",
G8857&lt;=8,"Established Customers (6-8Y)",
G8857&lt;=10,"Loyal Customers (9-10Y)"
)</f>
        <v>Loyal Customers (9-10Y)</v>
      </c>
    </row>
    <row r="8858" spans="1:18" x14ac:dyDescent="0.35">
      <c r="A8858">
        <v>15759733</v>
      </c>
      <c r="B8858" t="s">
        <v>540</v>
      </c>
      <c r="C8858" t="s">
        <v>17</v>
      </c>
      <c r="D8858" t="s">
        <v>18</v>
      </c>
      <c r="E8858">
        <v>26</v>
      </c>
      <c r="F8858" t="s">
        <v>43</v>
      </c>
      <c r="G8858">
        <v>5</v>
      </c>
      <c r="H8858" s="4">
        <v>0</v>
      </c>
      <c r="I8858" t="s">
        <v>24</v>
      </c>
      <c r="J8858">
        <v>2</v>
      </c>
      <c r="K8858">
        <v>774</v>
      </c>
      <c r="L8858" t="s">
        <v>35</v>
      </c>
      <c r="M8858" t="s">
        <v>21</v>
      </c>
      <c r="N8858" t="s">
        <v>22</v>
      </c>
      <c r="O8858" s="4">
        <v>64716.08</v>
      </c>
      <c r="P8858" t="s">
        <v>28</v>
      </c>
      <c r="Q8858" t="str" cm="1">
        <f t="array" ref="Q8858">_xlfn.IFS(
O8858&lt;50000,"Low Salary (&lt;$50K)",
O8858&lt;90000,"Lower Middle ($50K-$90K)",
O8858&lt;130000,"Middle ($90K-$130K)",
O8858&lt;170000,"Upper Middle ($130K-$170K)",
O8858&gt;=170000,"High Salary (&gt;$170K)"
)</f>
        <v>Lower Middle ($50K-$90K)</v>
      </c>
      <c r="R8858" t="str" cm="1">
        <f t="array" ref="R8858">_xlfn.IFS(
G8858&lt;=2,"New Customers (0-2Y)",
G8858&lt;=5,"Growing Customers (3-5Y)",
G8858&lt;=8,"Established Customers (6-8Y)",
G8858&lt;=10,"Loyal Customers (9-10Y)"
)</f>
        <v>Growing Customers (3-5Y)</v>
      </c>
    </row>
    <row r="8859" spans="1:18" x14ac:dyDescent="0.35">
      <c r="A8859">
        <v>15810826</v>
      </c>
      <c r="B8859" t="s">
        <v>1492</v>
      </c>
      <c r="C8859" t="s">
        <v>17</v>
      </c>
      <c r="D8859" t="s">
        <v>39</v>
      </c>
      <c r="E8859">
        <v>36</v>
      </c>
      <c r="F8859" t="s">
        <v>19</v>
      </c>
      <c r="G8859">
        <v>6</v>
      </c>
      <c r="H8859" s="4">
        <v>0</v>
      </c>
      <c r="I8859" t="s">
        <v>24</v>
      </c>
      <c r="J8859">
        <v>2</v>
      </c>
      <c r="K8859">
        <v>624</v>
      </c>
      <c r="L8859" t="s">
        <v>20</v>
      </c>
      <c r="M8859" t="s">
        <v>27</v>
      </c>
      <c r="N8859" t="s">
        <v>32</v>
      </c>
      <c r="O8859" s="4">
        <v>84749.96</v>
      </c>
      <c r="P8859" t="s">
        <v>28</v>
      </c>
      <c r="Q8859" t="str" cm="1">
        <f t="array" ref="Q8859">_xlfn.IFS(
O8859&lt;50000,"Low Salary (&lt;$50K)",
O8859&lt;90000,"Lower Middle ($50K-$90K)",
O8859&lt;130000,"Middle ($90K-$130K)",
O8859&lt;170000,"Upper Middle ($130K-$170K)",
O8859&gt;=170000,"High Salary (&gt;$170K)"
)</f>
        <v>Lower Middle ($50K-$90K)</v>
      </c>
      <c r="R8859" t="str" cm="1">
        <f t="array" ref="R8859">_xlfn.IFS(
G8859&lt;=2,"New Customers (0-2Y)",
G8859&lt;=5,"Growing Customers (3-5Y)",
G8859&lt;=8,"Established Customers (6-8Y)",
G8859&lt;=10,"Loyal Customers (9-10Y)"
)</f>
        <v>Established Customers (6-8Y)</v>
      </c>
    </row>
    <row r="8860" spans="1:18" x14ac:dyDescent="0.35">
      <c r="A8860">
        <v>15668009</v>
      </c>
      <c r="B8860" t="s">
        <v>2800</v>
      </c>
      <c r="C8860" t="s">
        <v>26</v>
      </c>
      <c r="D8860" t="s">
        <v>39</v>
      </c>
      <c r="E8860">
        <v>37</v>
      </c>
      <c r="F8860" t="s">
        <v>19</v>
      </c>
      <c r="G8860">
        <v>1</v>
      </c>
      <c r="H8860" s="4">
        <v>0</v>
      </c>
      <c r="I8860" t="s">
        <v>24</v>
      </c>
      <c r="J8860">
        <v>2</v>
      </c>
      <c r="K8860">
        <v>747</v>
      </c>
      <c r="L8860" t="s">
        <v>35</v>
      </c>
      <c r="M8860" t="s">
        <v>27</v>
      </c>
      <c r="N8860" t="s">
        <v>22</v>
      </c>
      <c r="O8860" s="4">
        <v>180551.76</v>
      </c>
      <c r="P8860" t="s">
        <v>28</v>
      </c>
      <c r="Q8860" t="str" cm="1">
        <f t="array" ref="Q8860">_xlfn.IFS(
O8860&lt;50000,"Low Salary (&lt;$50K)",
O8860&lt;90000,"Lower Middle ($50K-$90K)",
O8860&lt;130000,"Middle ($90K-$130K)",
O8860&lt;170000,"Upper Middle ($130K-$170K)",
O8860&gt;=170000,"High Salary (&gt;$170K)"
)</f>
        <v>High Salary (&gt;$170K)</v>
      </c>
      <c r="R8860" t="str" cm="1">
        <f t="array" ref="R8860">_xlfn.IFS(
G8860&lt;=2,"New Customers (0-2Y)",
G8860&lt;=5,"Growing Customers (3-5Y)",
G8860&lt;=8,"Established Customers (6-8Y)",
G8860&lt;=10,"Loyal Customers (9-10Y)"
)</f>
        <v>New Customers (0-2Y)</v>
      </c>
    </row>
    <row r="8861" spans="1:18" x14ac:dyDescent="0.35">
      <c r="A8861">
        <v>15743456</v>
      </c>
      <c r="B8861" t="s">
        <v>2801</v>
      </c>
      <c r="C8861" t="s">
        <v>17</v>
      </c>
      <c r="D8861" t="s">
        <v>18</v>
      </c>
      <c r="E8861">
        <v>32</v>
      </c>
      <c r="F8861" t="s">
        <v>19</v>
      </c>
      <c r="G8861">
        <v>10</v>
      </c>
      <c r="H8861" s="4">
        <v>0</v>
      </c>
      <c r="I8861" t="s">
        <v>24</v>
      </c>
      <c r="J8861">
        <v>2</v>
      </c>
      <c r="K8861">
        <v>715</v>
      </c>
      <c r="L8861" t="s">
        <v>35</v>
      </c>
      <c r="M8861" t="s">
        <v>21</v>
      </c>
      <c r="N8861" t="s">
        <v>32</v>
      </c>
      <c r="O8861" s="4">
        <v>60907.49</v>
      </c>
      <c r="P8861" t="s">
        <v>28</v>
      </c>
      <c r="Q8861" t="str" cm="1">
        <f t="array" ref="Q8861">_xlfn.IFS(
O8861&lt;50000,"Low Salary (&lt;$50K)",
O8861&lt;90000,"Lower Middle ($50K-$90K)",
O8861&lt;130000,"Middle ($90K-$130K)",
O8861&lt;170000,"Upper Middle ($130K-$170K)",
O8861&gt;=170000,"High Salary (&gt;$170K)"
)</f>
        <v>Lower Middle ($50K-$90K)</v>
      </c>
      <c r="R8861" t="str" cm="1">
        <f t="array" ref="R8861">_xlfn.IFS(
G8861&lt;=2,"New Customers (0-2Y)",
G8861&lt;=5,"Growing Customers (3-5Y)",
G8861&lt;=8,"Established Customers (6-8Y)",
G8861&lt;=10,"Loyal Customers (9-10Y)"
)</f>
        <v>Loyal Customers (9-10Y)</v>
      </c>
    </row>
    <row r="8862" spans="1:18" x14ac:dyDescent="0.35">
      <c r="A8862">
        <v>15725762</v>
      </c>
      <c r="B8862" t="s">
        <v>1351</v>
      </c>
      <c r="C8862" t="s">
        <v>17</v>
      </c>
      <c r="D8862" t="s">
        <v>39</v>
      </c>
      <c r="E8862">
        <v>24</v>
      </c>
      <c r="F8862" t="s">
        <v>43</v>
      </c>
      <c r="G8862">
        <v>4</v>
      </c>
      <c r="H8862" s="4">
        <v>122168.65</v>
      </c>
      <c r="I8862" t="s">
        <v>33</v>
      </c>
      <c r="J8862">
        <v>1</v>
      </c>
      <c r="K8862">
        <v>808</v>
      </c>
      <c r="L8862" t="s">
        <v>37</v>
      </c>
      <c r="M8862" t="s">
        <v>21</v>
      </c>
      <c r="N8862" t="s">
        <v>32</v>
      </c>
      <c r="O8862" s="4">
        <v>174107.04</v>
      </c>
      <c r="P8862" t="s">
        <v>28</v>
      </c>
      <c r="Q8862" t="str" cm="1">
        <f t="array" ref="Q8862">_xlfn.IFS(
O8862&lt;50000,"Low Salary (&lt;$50K)",
O8862&lt;90000,"Lower Middle ($50K-$90K)",
O8862&lt;130000,"Middle ($90K-$130K)",
O8862&lt;170000,"Upper Middle ($130K-$170K)",
O8862&gt;=170000,"High Salary (&gt;$170K)"
)</f>
        <v>High Salary (&gt;$170K)</v>
      </c>
      <c r="R8862" t="str" cm="1">
        <f t="array" ref="R8862">_xlfn.IFS(
G8862&lt;=2,"New Customers (0-2Y)",
G8862&lt;=5,"Growing Customers (3-5Y)",
G8862&lt;=8,"Established Customers (6-8Y)",
G8862&lt;=10,"Loyal Customers (9-10Y)"
)</f>
        <v>Growing Customers (3-5Y)</v>
      </c>
    </row>
    <row r="8863" spans="1:18" x14ac:dyDescent="0.35">
      <c r="A8863">
        <v>15761713</v>
      </c>
      <c r="B8863" t="s">
        <v>641</v>
      </c>
      <c r="C8863" t="s">
        <v>17</v>
      </c>
      <c r="D8863" t="s">
        <v>18</v>
      </c>
      <c r="E8863">
        <v>43</v>
      </c>
      <c r="F8863" t="s">
        <v>19</v>
      </c>
      <c r="G8863">
        <v>7</v>
      </c>
      <c r="H8863" s="4">
        <v>178074.33</v>
      </c>
      <c r="I8863" t="s">
        <v>33</v>
      </c>
      <c r="J8863">
        <v>1</v>
      </c>
      <c r="K8863">
        <v>678</v>
      </c>
      <c r="L8863" t="s">
        <v>35</v>
      </c>
      <c r="M8863" t="s">
        <v>27</v>
      </c>
      <c r="N8863" t="s">
        <v>32</v>
      </c>
      <c r="O8863" s="4">
        <v>110405.9</v>
      </c>
      <c r="P8863" t="s">
        <v>28</v>
      </c>
      <c r="Q8863" t="str" cm="1">
        <f t="array" ref="Q8863">_xlfn.IFS(
O8863&lt;50000,"Low Salary (&lt;$50K)",
O8863&lt;90000,"Lower Middle ($50K-$90K)",
O8863&lt;130000,"Middle ($90K-$130K)",
O8863&lt;170000,"Upper Middle ($130K-$170K)",
O8863&gt;=170000,"High Salary (&gt;$170K)"
)</f>
        <v>Middle ($90K-$130K)</v>
      </c>
      <c r="R8863" t="str" cm="1">
        <f t="array" ref="R8863">_xlfn.IFS(
G8863&lt;=2,"New Customers (0-2Y)",
G8863&lt;=5,"Growing Customers (3-5Y)",
G8863&lt;=8,"Established Customers (6-8Y)",
G8863&lt;=10,"Loyal Customers (9-10Y)"
)</f>
        <v>Established Customers (6-8Y)</v>
      </c>
    </row>
    <row r="8864" spans="1:18" x14ac:dyDescent="0.35">
      <c r="A8864">
        <v>15769246</v>
      </c>
      <c r="B8864" t="s">
        <v>1240</v>
      </c>
      <c r="C8864" t="s">
        <v>42</v>
      </c>
      <c r="D8864" t="s">
        <v>39</v>
      </c>
      <c r="E8864">
        <v>59</v>
      </c>
      <c r="F8864" t="s">
        <v>19</v>
      </c>
      <c r="G8864">
        <v>2</v>
      </c>
      <c r="H8864" s="4">
        <v>135078.41</v>
      </c>
      <c r="I8864" t="s">
        <v>33</v>
      </c>
      <c r="J8864">
        <v>1</v>
      </c>
      <c r="K8864">
        <v>813</v>
      </c>
      <c r="L8864" t="s">
        <v>37</v>
      </c>
      <c r="M8864" t="s">
        <v>21</v>
      </c>
      <c r="N8864" t="s">
        <v>32</v>
      </c>
      <c r="O8864" s="4">
        <v>187636.06</v>
      </c>
      <c r="P8864" t="s">
        <v>23</v>
      </c>
      <c r="Q8864" t="str" cm="1">
        <f t="array" ref="Q8864">_xlfn.IFS(
O8864&lt;50000,"Low Salary (&lt;$50K)",
O8864&lt;90000,"Lower Middle ($50K-$90K)",
O8864&lt;130000,"Middle ($90K-$130K)",
O8864&lt;170000,"Upper Middle ($130K-$170K)",
O8864&gt;=170000,"High Salary (&gt;$170K)"
)</f>
        <v>High Salary (&gt;$170K)</v>
      </c>
      <c r="R8864" t="str" cm="1">
        <f t="array" ref="R8864">_xlfn.IFS(
G8864&lt;=2,"New Customers (0-2Y)",
G8864&lt;=5,"Growing Customers (3-5Y)",
G8864&lt;=8,"Established Customers (6-8Y)",
G8864&lt;=10,"Loyal Customers (9-10Y)"
)</f>
        <v>New Customers (0-2Y)</v>
      </c>
    </row>
    <row r="8865" spans="1:18" x14ac:dyDescent="0.35">
      <c r="A8865">
        <v>15781129</v>
      </c>
      <c r="B8865" t="s">
        <v>2802</v>
      </c>
      <c r="C8865" t="s">
        <v>26</v>
      </c>
      <c r="D8865" t="s">
        <v>39</v>
      </c>
      <c r="E8865">
        <v>38</v>
      </c>
      <c r="F8865" t="s">
        <v>19</v>
      </c>
      <c r="G8865">
        <v>8</v>
      </c>
      <c r="H8865" s="4">
        <v>69434.399999999994</v>
      </c>
      <c r="I8865" t="s">
        <v>29</v>
      </c>
      <c r="J8865">
        <v>2</v>
      </c>
      <c r="K8865">
        <v>687</v>
      </c>
      <c r="L8865" t="s">
        <v>35</v>
      </c>
      <c r="M8865" t="s">
        <v>21</v>
      </c>
      <c r="N8865" t="s">
        <v>22</v>
      </c>
      <c r="O8865" s="4">
        <v>66580.13</v>
      </c>
      <c r="P8865" t="s">
        <v>23</v>
      </c>
      <c r="Q8865" t="str" cm="1">
        <f t="array" ref="Q8865">_xlfn.IFS(
O8865&lt;50000,"Low Salary (&lt;$50K)",
O8865&lt;90000,"Lower Middle ($50K-$90K)",
O8865&lt;130000,"Middle ($90K-$130K)",
O8865&lt;170000,"Upper Middle ($130K-$170K)",
O8865&gt;=170000,"High Salary (&gt;$170K)"
)</f>
        <v>Lower Middle ($50K-$90K)</v>
      </c>
      <c r="R8865" t="str" cm="1">
        <f t="array" ref="R8865">_xlfn.IFS(
G8865&lt;=2,"New Customers (0-2Y)",
G8865&lt;=5,"Growing Customers (3-5Y)",
G8865&lt;=8,"Established Customers (6-8Y)",
G8865&lt;=10,"Loyal Customers (9-10Y)"
)</f>
        <v>Established Customers (6-8Y)</v>
      </c>
    </row>
    <row r="8866" spans="1:18" x14ac:dyDescent="0.35">
      <c r="A8866">
        <v>15599124</v>
      </c>
      <c r="B8866" t="s">
        <v>233</v>
      </c>
      <c r="C8866" t="s">
        <v>17</v>
      </c>
      <c r="D8866" t="s">
        <v>18</v>
      </c>
      <c r="E8866">
        <v>29</v>
      </c>
      <c r="F8866" t="s">
        <v>43</v>
      </c>
      <c r="G8866">
        <v>5</v>
      </c>
      <c r="H8866" s="4">
        <v>0</v>
      </c>
      <c r="I8866" t="s">
        <v>24</v>
      </c>
      <c r="J8866">
        <v>2</v>
      </c>
      <c r="K8866">
        <v>832</v>
      </c>
      <c r="L8866" t="s">
        <v>37</v>
      </c>
      <c r="M8866" t="s">
        <v>21</v>
      </c>
      <c r="N8866" t="s">
        <v>32</v>
      </c>
      <c r="O8866" s="4">
        <v>178779.51999999999</v>
      </c>
      <c r="P8866" t="s">
        <v>28</v>
      </c>
      <c r="Q8866" t="str" cm="1">
        <f t="array" ref="Q8866">_xlfn.IFS(
O8866&lt;50000,"Low Salary (&lt;$50K)",
O8866&lt;90000,"Lower Middle ($50K-$90K)",
O8866&lt;130000,"Middle ($90K-$130K)",
O8866&lt;170000,"Upper Middle ($130K-$170K)",
O8866&gt;=170000,"High Salary (&gt;$170K)"
)</f>
        <v>High Salary (&gt;$170K)</v>
      </c>
      <c r="R8866" t="str" cm="1">
        <f t="array" ref="R8866">_xlfn.IFS(
G8866&lt;=2,"New Customers (0-2Y)",
G8866&lt;=5,"Growing Customers (3-5Y)",
G8866&lt;=8,"Established Customers (6-8Y)",
G8866&lt;=10,"Loyal Customers (9-10Y)"
)</f>
        <v>Growing Customers (3-5Y)</v>
      </c>
    </row>
    <row r="8867" spans="1:18" x14ac:dyDescent="0.35">
      <c r="A8867">
        <v>15639004</v>
      </c>
      <c r="B8867" t="s">
        <v>222</v>
      </c>
      <c r="C8867" t="s">
        <v>17</v>
      </c>
      <c r="D8867" t="s">
        <v>39</v>
      </c>
      <c r="E8867">
        <v>72</v>
      </c>
      <c r="F8867" t="s">
        <v>2967</v>
      </c>
      <c r="G8867">
        <v>2</v>
      </c>
      <c r="H8867" s="4">
        <v>0</v>
      </c>
      <c r="I8867" t="s">
        <v>24</v>
      </c>
      <c r="J8867">
        <v>2</v>
      </c>
      <c r="K8867">
        <v>668</v>
      </c>
      <c r="L8867" t="s">
        <v>35</v>
      </c>
      <c r="M8867" t="s">
        <v>21</v>
      </c>
      <c r="N8867" t="s">
        <v>22</v>
      </c>
      <c r="O8867" s="4">
        <v>70783.61</v>
      </c>
      <c r="P8867" t="s">
        <v>28</v>
      </c>
      <c r="Q8867" t="str" cm="1">
        <f t="array" ref="Q8867">_xlfn.IFS(
O8867&lt;50000,"Low Salary (&lt;$50K)",
O8867&lt;90000,"Lower Middle ($50K-$90K)",
O8867&lt;130000,"Middle ($90K-$130K)",
O8867&lt;170000,"Upper Middle ($130K-$170K)",
O8867&gt;=170000,"High Salary (&gt;$170K)"
)</f>
        <v>Lower Middle ($50K-$90K)</v>
      </c>
      <c r="R8867" t="str" cm="1">
        <f t="array" ref="R8867">_xlfn.IFS(
G8867&lt;=2,"New Customers (0-2Y)",
G8867&lt;=5,"Growing Customers (3-5Y)",
G8867&lt;=8,"Established Customers (6-8Y)",
G8867&lt;=10,"Loyal Customers (9-10Y)"
)</f>
        <v>New Customers (0-2Y)</v>
      </c>
    </row>
    <row r="8868" spans="1:18" x14ac:dyDescent="0.35">
      <c r="A8868">
        <v>15810995</v>
      </c>
      <c r="B8868" t="s">
        <v>715</v>
      </c>
      <c r="C8868" t="s">
        <v>42</v>
      </c>
      <c r="D8868" t="s">
        <v>39</v>
      </c>
      <c r="E8868">
        <v>34</v>
      </c>
      <c r="F8868" t="s">
        <v>19</v>
      </c>
      <c r="G8868">
        <v>3</v>
      </c>
      <c r="H8868" s="4">
        <v>122726.56</v>
      </c>
      <c r="I8868" t="s">
        <v>33</v>
      </c>
      <c r="J8868">
        <v>1</v>
      </c>
      <c r="K8868">
        <v>526</v>
      </c>
      <c r="L8868" t="s">
        <v>31</v>
      </c>
      <c r="M8868" t="s">
        <v>21</v>
      </c>
      <c r="N8868" t="s">
        <v>22</v>
      </c>
      <c r="O8868" s="4">
        <v>46772.36</v>
      </c>
      <c r="P8868" t="s">
        <v>28</v>
      </c>
      <c r="Q8868" t="str" cm="1">
        <f t="array" ref="Q8868">_xlfn.IFS(
O8868&lt;50000,"Low Salary (&lt;$50K)",
O8868&lt;90000,"Lower Middle ($50K-$90K)",
O8868&lt;130000,"Middle ($90K-$130K)",
O8868&lt;170000,"Upper Middle ($130K-$170K)",
O8868&gt;=170000,"High Salary (&gt;$170K)"
)</f>
        <v>Low Salary (&lt;$50K)</v>
      </c>
      <c r="R8868" t="str" cm="1">
        <f t="array" ref="R8868">_xlfn.IFS(
G8868&lt;=2,"New Customers (0-2Y)",
G8868&lt;=5,"Growing Customers (3-5Y)",
G8868&lt;=8,"Established Customers (6-8Y)",
G8868&lt;=10,"Loyal Customers (9-10Y)"
)</f>
        <v>Growing Customers (3-5Y)</v>
      </c>
    </row>
    <row r="8869" spans="1:18" x14ac:dyDescent="0.35">
      <c r="A8869">
        <v>15653773</v>
      </c>
      <c r="B8869" t="s">
        <v>626</v>
      </c>
      <c r="C8869" t="s">
        <v>17</v>
      </c>
      <c r="D8869" t="s">
        <v>18</v>
      </c>
      <c r="E8869">
        <v>38</v>
      </c>
      <c r="F8869" t="s">
        <v>19</v>
      </c>
      <c r="G8869">
        <v>7</v>
      </c>
      <c r="H8869" s="4">
        <v>164496.99</v>
      </c>
      <c r="I8869" t="s">
        <v>33</v>
      </c>
      <c r="J8869">
        <v>1</v>
      </c>
      <c r="K8869">
        <v>457</v>
      </c>
      <c r="L8869" t="s">
        <v>44</v>
      </c>
      <c r="M8869" t="s">
        <v>21</v>
      </c>
      <c r="N8869" t="s">
        <v>22</v>
      </c>
      <c r="O8869" s="4">
        <v>163327.26999999999</v>
      </c>
      <c r="P8869" t="s">
        <v>28</v>
      </c>
      <c r="Q8869" t="str" cm="1">
        <f t="array" ref="Q8869">_xlfn.IFS(
O8869&lt;50000,"Low Salary (&lt;$50K)",
O8869&lt;90000,"Lower Middle ($50K-$90K)",
O8869&lt;130000,"Middle ($90K-$130K)",
O8869&lt;170000,"Upper Middle ($130K-$170K)",
O8869&gt;=170000,"High Salary (&gt;$170K)"
)</f>
        <v>Upper Middle ($130K-$170K)</v>
      </c>
      <c r="R8869" t="str" cm="1">
        <f t="array" ref="R8869">_xlfn.IFS(
G8869&lt;=2,"New Customers (0-2Y)",
G8869&lt;=5,"Growing Customers (3-5Y)",
G8869&lt;=8,"Established Customers (6-8Y)",
G8869&lt;=10,"Loyal Customers (9-10Y)"
)</f>
        <v>Established Customers (6-8Y)</v>
      </c>
    </row>
    <row r="8870" spans="1:18" x14ac:dyDescent="0.35">
      <c r="A8870">
        <v>15708357</v>
      </c>
      <c r="B8870" t="s">
        <v>815</v>
      </c>
      <c r="C8870" t="s">
        <v>26</v>
      </c>
      <c r="D8870" t="s">
        <v>18</v>
      </c>
      <c r="E8870">
        <v>38</v>
      </c>
      <c r="F8870" t="s">
        <v>19</v>
      </c>
      <c r="G8870">
        <v>8</v>
      </c>
      <c r="H8870" s="4">
        <v>0</v>
      </c>
      <c r="I8870" t="s">
        <v>24</v>
      </c>
      <c r="J8870">
        <v>1</v>
      </c>
      <c r="K8870">
        <v>649</v>
      </c>
      <c r="L8870" t="s">
        <v>20</v>
      </c>
      <c r="M8870" t="s">
        <v>21</v>
      </c>
      <c r="N8870" t="s">
        <v>32</v>
      </c>
      <c r="O8870" s="4">
        <v>103760.53</v>
      </c>
      <c r="P8870" t="s">
        <v>28</v>
      </c>
      <c r="Q8870" t="str" cm="1">
        <f t="array" ref="Q8870">_xlfn.IFS(
O8870&lt;50000,"Low Salary (&lt;$50K)",
O8870&lt;90000,"Lower Middle ($50K-$90K)",
O8870&lt;130000,"Middle ($90K-$130K)",
O8870&lt;170000,"Upper Middle ($130K-$170K)",
O8870&gt;=170000,"High Salary (&gt;$170K)"
)</f>
        <v>Middle ($90K-$130K)</v>
      </c>
      <c r="R8870" t="str" cm="1">
        <f t="array" ref="R8870">_xlfn.IFS(
G8870&lt;=2,"New Customers (0-2Y)",
G8870&lt;=5,"Growing Customers (3-5Y)",
G8870&lt;=8,"Established Customers (6-8Y)",
G8870&lt;=10,"Loyal Customers (9-10Y)"
)</f>
        <v>Established Customers (6-8Y)</v>
      </c>
    </row>
    <row r="8871" spans="1:18" x14ac:dyDescent="0.35">
      <c r="A8871">
        <v>15733597</v>
      </c>
      <c r="B8871" t="s">
        <v>743</v>
      </c>
      <c r="C8871" t="s">
        <v>17</v>
      </c>
      <c r="D8871" t="s">
        <v>18</v>
      </c>
      <c r="E8871">
        <v>41</v>
      </c>
      <c r="F8871" t="s">
        <v>19</v>
      </c>
      <c r="G8871">
        <v>0</v>
      </c>
      <c r="H8871" s="4">
        <v>150219.41</v>
      </c>
      <c r="I8871" t="s">
        <v>33</v>
      </c>
      <c r="J8871">
        <v>2</v>
      </c>
      <c r="K8871">
        <v>669</v>
      </c>
      <c r="L8871" t="s">
        <v>35</v>
      </c>
      <c r="M8871" t="s">
        <v>27</v>
      </c>
      <c r="N8871" t="s">
        <v>32</v>
      </c>
      <c r="O8871" s="4">
        <v>107839.03</v>
      </c>
      <c r="P8871" t="s">
        <v>28</v>
      </c>
      <c r="Q8871" t="str" cm="1">
        <f t="array" ref="Q8871">_xlfn.IFS(
O8871&lt;50000,"Low Salary (&lt;$50K)",
O8871&lt;90000,"Lower Middle ($50K-$90K)",
O8871&lt;130000,"Middle ($90K-$130K)",
O8871&lt;170000,"Upper Middle ($130K-$170K)",
O8871&gt;=170000,"High Salary (&gt;$170K)"
)</f>
        <v>Middle ($90K-$130K)</v>
      </c>
      <c r="R8871" t="str" cm="1">
        <f t="array" ref="R8871">_xlfn.IFS(
G8871&lt;=2,"New Customers (0-2Y)",
G8871&lt;=5,"Growing Customers (3-5Y)",
G8871&lt;=8,"Established Customers (6-8Y)",
G8871&lt;=10,"Loyal Customers (9-10Y)"
)</f>
        <v>New Customers (0-2Y)</v>
      </c>
    </row>
    <row r="8872" spans="1:18" x14ac:dyDescent="0.35">
      <c r="A8872">
        <v>15789560</v>
      </c>
      <c r="B8872" t="s">
        <v>97</v>
      </c>
      <c r="C8872" t="s">
        <v>17</v>
      </c>
      <c r="D8872" t="s">
        <v>39</v>
      </c>
      <c r="E8872">
        <v>42</v>
      </c>
      <c r="F8872" t="s">
        <v>19</v>
      </c>
      <c r="G8872">
        <v>8</v>
      </c>
      <c r="H8872" s="4">
        <v>187534.79</v>
      </c>
      <c r="I8872" t="s">
        <v>33</v>
      </c>
      <c r="J8872">
        <v>1</v>
      </c>
      <c r="K8872">
        <v>668</v>
      </c>
      <c r="L8872" t="s">
        <v>35</v>
      </c>
      <c r="M8872" t="s">
        <v>21</v>
      </c>
      <c r="N8872" t="s">
        <v>22</v>
      </c>
      <c r="O8872" s="4">
        <v>32900.410000000003</v>
      </c>
      <c r="P8872" t="s">
        <v>23</v>
      </c>
      <c r="Q8872" t="str" cm="1">
        <f t="array" ref="Q8872">_xlfn.IFS(
O8872&lt;50000,"Low Salary (&lt;$50K)",
O8872&lt;90000,"Lower Middle ($50K-$90K)",
O8872&lt;130000,"Middle ($90K-$130K)",
O8872&lt;170000,"Upper Middle ($130K-$170K)",
O8872&gt;=170000,"High Salary (&gt;$170K)"
)</f>
        <v>Low Salary (&lt;$50K)</v>
      </c>
      <c r="R8872" t="str" cm="1">
        <f t="array" ref="R8872">_xlfn.IFS(
G8872&lt;=2,"New Customers (0-2Y)",
G8872&lt;=5,"Growing Customers (3-5Y)",
G8872&lt;=8,"Established Customers (6-8Y)",
G8872&lt;=10,"Loyal Customers (9-10Y)"
)</f>
        <v>Established Customers (6-8Y)</v>
      </c>
    </row>
    <row r="8873" spans="1:18" x14ac:dyDescent="0.35">
      <c r="A8873">
        <v>15699524</v>
      </c>
      <c r="B8873" t="s">
        <v>566</v>
      </c>
      <c r="C8873" t="s">
        <v>17</v>
      </c>
      <c r="D8873" t="s">
        <v>18</v>
      </c>
      <c r="E8873">
        <v>30</v>
      </c>
      <c r="F8873" t="s">
        <v>19</v>
      </c>
      <c r="G8873">
        <v>3</v>
      </c>
      <c r="H8873" s="4">
        <v>0</v>
      </c>
      <c r="I8873" t="s">
        <v>24</v>
      </c>
      <c r="J8873">
        <v>1</v>
      </c>
      <c r="K8873">
        <v>466</v>
      </c>
      <c r="L8873" t="s">
        <v>44</v>
      </c>
      <c r="M8873" t="s">
        <v>21</v>
      </c>
      <c r="N8873" t="s">
        <v>32</v>
      </c>
      <c r="O8873" s="4">
        <v>193984.6</v>
      </c>
      <c r="P8873" t="s">
        <v>28</v>
      </c>
      <c r="Q8873" t="str" cm="1">
        <f t="array" ref="Q8873">_xlfn.IFS(
O8873&lt;50000,"Low Salary (&lt;$50K)",
O8873&lt;90000,"Lower Middle ($50K-$90K)",
O8873&lt;130000,"Middle ($90K-$130K)",
O8873&lt;170000,"Upper Middle ($130K-$170K)",
O8873&gt;=170000,"High Salary (&gt;$170K)"
)</f>
        <v>High Salary (&gt;$170K)</v>
      </c>
      <c r="R8873" t="str" cm="1">
        <f t="array" ref="R8873">_xlfn.IFS(
G8873&lt;=2,"New Customers (0-2Y)",
G8873&lt;=5,"Growing Customers (3-5Y)",
G8873&lt;=8,"Established Customers (6-8Y)",
G8873&lt;=10,"Loyal Customers (9-10Y)"
)</f>
        <v>Growing Customers (3-5Y)</v>
      </c>
    </row>
    <row r="8874" spans="1:18" x14ac:dyDescent="0.35">
      <c r="A8874">
        <v>15626475</v>
      </c>
      <c r="B8874" t="s">
        <v>2803</v>
      </c>
      <c r="C8874" t="s">
        <v>17</v>
      </c>
      <c r="D8874" t="s">
        <v>39</v>
      </c>
      <c r="E8874">
        <v>30</v>
      </c>
      <c r="F8874" t="s">
        <v>19</v>
      </c>
      <c r="G8874">
        <v>2</v>
      </c>
      <c r="H8874" s="4">
        <v>0</v>
      </c>
      <c r="I8874" t="s">
        <v>24</v>
      </c>
      <c r="J8874">
        <v>2</v>
      </c>
      <c r="K8874">
        <v>685</v>
      </c>
      <c r="L8874" t="s">
        <v>35</v>
      </c>
      <c r="M8874" t="s">
        <v>21</v>
      </c>
      <c r="N8874" t="s">
        <v>22</v>
      </c>
      <c r="O8874" s="4">
        <v>140889.32</v>
      </c>
      <c r="P8874" t="s">
        <v>28</v>
      </c>
      <c r="Q8874" t="str" cm="1">
        <f t="array" ref="Q8874">_xlfn.IFS(
O8874&lt;50000,"Low Salary (&lt;$50K)",
O8874&lt;90000,"Lower Middle ($50K-$90K)",
O8874&lt;130000,"Middle ($90K-$130K)",
O8874&lt;170000,"Upper Middle ($130K-$170K)",
O8874&gt;=170000,"High Salary (&gt;$170K)"
)</f>
        <v>Upper Middle ($130K-$170K)</v>
      </c>
      <c r="R8874" t="str" cm="1">
        <f t="array" ref="R8874">_xlfn.IFS(
G8874&lt;=2,"New Customers (0-2Y)",
G8874&lt;=5,"Growing Customers (3-5Y)",
G8874&lt;=8,"Established Customers (6-8Y)",
G8874&lt;=10,"Loyal Customers (9-10Y)"
)</f>
        <v>New Customers (0-2Y)</v>
      </c>
    </row>
    <row r="8875" spans="1:18" x14ac:dyDescent="0.35">
      <c r="A8875">
        <v>15810839</v>
      </c>
      <c r="B8875" t="s">
        <v>959</v>
      </c>
      <c r="C8875" t="s">
        <v>17</v>
      </c>
      <c r="D8875" t="s">
        <v>39</v>
      </c>
      <c r="E8875">
        <v>34</v>
      </c>
      <c r="F8875" t="s">
        <v>19</v>
      </c>
      <c r="G8875">
        <v>0</v>
      </c>
      <c r="H8875" s="4">
        <v>103108.17</v>
      </c>
      <c r="I8875" t="s">
        <v>33</v>
      </c>
      <c r="J8875">
        <v>1</v>
      </c>
      <c r="K8875">
        <v>610</v>
      </c>
      <c r="L8875" t="s">
        <v>20</v>
      </c>
      <c r="M8875" t="s">
        <v>27</v>
      </c>
      <c r="N8875" t="s">
        <v>32</v>
      </c>
      <c r="O8875" s="4">
        <v>125646.82</v>
      </c>
      <c r="P8875" t="s">
        <v>28</v>
      </c>
      <c r="Q8875" t="str" cm="1">
        <f t="array" ref="Q8875">_xlfn.IFS(
O8875&lt;50000,"Low Salary (&lt;$50K)",
O8875&lt;90000,"Lower Middle ($50K-$90K)",
O8875&lt;130000,"Middle ($90K-$130K)",
O8875&lt;170000,"Upper Middle ($130K-$170K)",
O8875&gt;=170000,"High Salary (&gt;$170K)"
)</f>
        <v>Middle ($90K-$130K)</v>
      </c>
      <c r="R8875" t="str" cm="1">
        <f t="array" ref="R8875">_xlfn.IFS(
G8875&lt;=2,"New Customers (0-2Y)",
G8875&lt;=5,"Growing Customers (3-5Y)",
G8875&lt;=8,"Established Customers (6-8Y)",
G8875&lt;=10,"Loyal Customers (9-10Y)"
)</f>
        <v>New Customers (0-2Y)</v>
      </c>
    </row>
    <row r="8876" spans="1:18" x14ac:dyDescent="0.35">
      <c r="A8876">
        <v>15684318</v>
      </c>
      <c r="B8876" t="s">
        <v>540</v>
      </c>
      <c r="C8876" t="s">
        <v>42</v>
      </c>
      <c r="D8876" t="s">
        <v>18</v>
      </c>
      <c r="E8876">
        <v>50</v>
      </c>
      <c r="F8876" t="s">
        <v>19</v>
      </c>
      <c r="G8876">
        <v>6</v>
      </c>
      <c r="H8876" s="4">
        <v>96486.57</v>
      </c>
      <c r="I8876" t="s">
        <v>29</v>
      </c>
      <c r="J8876">
        <v>2</v>
      </c>
      <c r="K8876">
        <v>582</v>
      </c>
      <c r="L8876" t="s">
        <v>31</v>
      </c>
      <c r="M8876" t="s">
        <v>21</v>
      </c>
      <c r="N8876" t="s">
        <v>22</v>
      </c>
      <c r="O8876" s="4">
        <v>20344.02</v>
      </c>
      <c r="P8876" t="s">
        <v>28</v>
      </c>
      <c r="Q8876" t="str" cm="1">
        <f t="array" ref="Q8876">_xlfn.IFS(
O8876&lt;50000,"Low Salary (&lt;$50K)",
O8876&lt;90000,"Lower Middle ($50K-$90K)",
O8876&lt;130000,"Middle ($90K-$130K)",
O8876&lt;170000,"Upper Middle ($130K-$170K)",
O8876&gt;=170000,"High Salary (&gt;$170K)"
)</f>
        <v>Low Salary (&lt;$50K)</v>
      </c>
      <c r="R8876" t="str" cm="1">
        <f t="array" ref="R8876">_xlfn.IFS(
G8876&lt;=2,"New Customers (0-2Y)",
G8876&lt;=5,"Growing Customers (3-5Y)",
G8876&lt;=8,"Established Customers (6-8Y)",
G8876&lt;=10,"Loyal Customers (9-10Y)"
)</f>
        <v>Established Customers (6-8Y)</v>
      </c>
    </row>
    <row r="8877" spans="1:18" x14ac:dyDescent="0.35">
      <c r="A8877">
        <v>15768120</v>
      </c>
      <c r="B8877" t="s">
        <v>340</v>
      </c>
      <c r="C8877" t="s">
        <v>42</v>
      </c>
      <c r="D8877" t="s">
        <v>39</v>
      </c>
      <c r="E8877">
        <v>36</v>
      </c>
      <c r="F8877" t="s">
        <v>19</v>
      </c>
      <c r="G8877">
        <v>9</v>
      </c>
      <c r="H8877" s="4">
        <v>90560.48</v>
      </c>
      <c r="I8877" t="s">
        <v>29</v>
      </c>
      <c r="J8877">
        <v>2</v>
      </c>
      <c r="K8877">
        <v>702</v>
      </c>
      <c r="L8877" t="s">
        <v>35</v>
      </c>
      <c r="M8877" t="s">
        <v>21</v>
      </c>
      <c r="N8877" t="s">
        <v>32</v>
      </c>
      <c r="O8877" s="4">
        <v>174268.87</v>
      </c>
      <c r="P8877" t="s">
        <v>28</v>
      </c>
      <c r="Q8877" t="str" cm="1">
        <f t="array" ref="Q8877">_xlfn.IFS(
O8877&lt;50000,"Low Salary (&lt;$50K)",
O8877&lt;90000,"Lower Middle ($50K-$90K)",
O8877&lt;130000,"Middle ($90K-$130K)",
O8877&lt;170000,"Upper Middle ($130K-$170K)",
O8877&gt;=170000,"High Salary (&gt;$170K)"
)</f>
        <v>High Salary (&gt;$170K)</v>
      </c>
      <c r="R8877" t="str" cm="1">
        <f t="array" ref="R8877">_xlfn.IFS(
G8877&lt;=2,"New Customers (0-2Y)",
G8877&lt;=5,"Growing Customers (3-5Y)",
G8877&lt;=8,"Established Customers (6-8Y)",
G8877&lt;=10,"Loyal Customers (9-10Y)"
)</f>
        <v>Loyal Customers (9-10Y)</v>
      </c>
    </row>
    <row r="8878" spans="1:18" x14ac:dyDescent="0.35">
      <c r="A8878">
        <v>15712807</v>
      </c>
      <c r="B8878" t="s">
        <v>318</v>
      </c>
      <c r="C8878" t="s">
        <v>26</v>
      </c>
      <c r="D8878" t="s">
        <v>39</v>
      </c>
      <c r="E8878">
        <v>46</v>
      </c>
      <c r="F8878" t="s">
        <v>19</v>
      </c>
      <c r="G8878">
        <v>3</v>
      </c>
      <c r="H8878" s="4">
        <v>131764.96</v>
      </c>
      <c r="I8878" t="s">
        <v>33</v>
      </c>
      <c r="J8878">
        <v>1</v>
      </c>
      <c r="K8878">
        <v>556</v>
      </c>
      <c r="L8878" t="s">
        <v>31</v>
      </c>
      <c r="M8878" t="s">
        <v>21</v>
      </c>
      <c r="N8878" t="s">
        <v>22</v>
      </c>
      <c r="O8878" s="4">
        <v>108500.66</v>
      </c>
      <c r="P8878" t="s">
        <v>23</v>
      </c>
      <c r="Q8878" t="str" cm="1">
        <f t="array" ref="Q8878">_xlfn.IFS(
O8878&lt;50000,"Low Salary (&lt;$50K)",
O8878&lt;90000,"Lower Middle ($50K-$90K)",
O8878&lt;130000,"Middle ($90K-$130K)",
O8878&lt;170000,"Upper Middle ($130K-$170K)",
O8878&gt;=170000,"High Salary (&gt;$170K)"
)</f>
        <v>Middle ($90K-$130K)</v>
      </c>
      <c r="R8878" t="str" cm="1">
        <f t="array" ref="R8878">_xlfn.IFS(
G8878&lt;=2,"New Customers (0-2Y)",
G8878&lt;=5,"Growing Customers (3-5Y)",
G8878&lt;=8,"Established Customers (6-8Y)",
G8878&lt;=10,"Loyal Customers (9-10Y)"
)</f>
        <v>Growing Customers (3-5Y)</v>
      </c>
    </row>
    <row r="8879" spans="1:18" x14ac:dyDescent="0.35">
      <c r="A8879">
        <v>15696371</v>
      </c>
      <c r="B8879" t="s">
        <v>871</v>
      </c>
      <c r="C8879" t="s">
        <v>26</v>
      </c>
      <c r="D8879" t="s">
        <v>18</v>
      </c>
      <c r="E8879">
        <v>24</v>
      </c>
      <c r="F8879" t="s">
        <v>43</v>
      </c>
      <c r="G8879">
        <v>1</v>
      </c>
      <c r="H8879" s="4">
        <v>92476.88</v>
      </c>
      <c r="I8879" t="s">
        <v>29</v>
      </c>
      <c r="J8879">
        <v>1</v>
      </c>
      <c r="K8879">
        <v>812</v>
      </c>
      <c r="L8879" t="s">
        <v>37</v>
      </c>
      <c r="M8879" t="s">
        <v>27</v>
      </c>
      <c r="N8879" t="s">
        <v>32</v>
      </c>
      <c r="O8879" s="4">
        <v>83247.14</v>
      </c>
      <c r="P8879" t="s">
        <v>28</v>
      </c>
      <c r="Q8879" t="str" cm="1">
        <f t="array" ref="Q8879">_xlfn.IFS(
O8879&lt;50000,"Low Salary (&lt;$50K)",
O8879&lt;90000,"Lower Middle ($50K-$90K)",
O8879&lt;130000,"Middle ($90K-$130K)",
O8879&lt;170000,"Upper Middle ($130K-$170K)",
O8879&gt;=170000,"High Salary (&gt;$170K)"
)</f>
        <v>Lower Middle ($50K-$90K)</v>
      </c>
      <c r="R8879" t="str" cm="1">
        <f t="array" ref="R8879">_xlfn.IFS(
G8879&lt;=2,"New Customers (0-2Y)",
G8879&lt;=5,"Growing Customers (3-5Y)",
G8879&lt;=8,"Established Customers (6-8Y)",
G8879&lt;=10,"Loyal Customers (9-10Y)"
)</f>
        <v>New Customers (0-2Y)</v>
      </c>
    </row>
    <row r="8880" spans="1:18" x14ac:dyDescent="0.35">
      <c r="A8880">
        <v>15675794</v>
      </c>
      <c r="B8880" t="s">
        <v>769</v>
      </c>
      <c r="C8880" t="s">
        <v>42</v>
      </c>
      <c r="D8880" t="s">
        <v>39</v>
      </c>
      <c r="E8880">
        <v>47</v>
      </c>
      <c r="F8880" t="s">
        <v>19</v>
      </c>
      <c r="G8880">
        <v>9</v>
      </c>
      <c r="H8880" s="4">
        <v>152076.93</v>
      </c>
      <c r="I8880" t="s">
        <v>33</v>
      </c>
      <c r="J8880">
        <v>1</v>
      </c>
      <c r="K8880">
        <v>645</v>
      </c>
      <c r="L8880" t="s">
        <v>20</v>
      </c>
      <c r="M8880" t="s">
        <v>21</v>
      </c>
      <c r="N8880" t="s">
        <v>32</v>
      </c>
      <c r="O8880" s="4">
        <v>121840.2</v>
      </c>
      <c r="P8880" t="s">
        <v>23</v>
      </c>
      <c r="Q8880" t="str" cm="1">
        <f t="array" ref="Q8880">_xlfn.IFS(
O8880&lt;50000,"Low Salary (&lt;$50K)",
O8880&lt;90000,"Lower Middle ($50K-$90K)",
O8880&lt;130000,"Middle ($90K-$130K)",
O8880&lt;170000,"Upper Middle ($130K-$170K)",
O8880&gt;=170000,"High Salary (&gt;$170K)"
)</f>
        <v>Middle ($90K-$130K)</v>
      </c>
      <c r="R8880" t="str" cm="1">
        <f t="array" ref="R8880">_xlfn.IFS(
G8880&lt;=2,"New Customers (0-2Y)",
G8880&lt;=5,"Growing Customers (3-5Y)",
G8880&lt;=8,"Established Customers (6-8Y)",
G8880&lt;=10,"Loyal Customers (9-10Y)"
)</f>
        <v>Loyal Customers (9-10Y)</v>
      </c>
    </row>
    <row r="8881" spans="1:18" x14ac:dyDescent="0.35">
      <c r="A8881">
        <v>15774277</v>
      </c>
      <c r="B8881" t="s">
        <v>309</v>
      </c>
      <c r="C8881" t="s">
        <v>17</v>
      </c>
      <c r="D8881" t="s">
        <v>39</v>
      </c>
      <c r="E8881">
        <v>43</v>
      </c>
      <c r="F8881" t="s">
        <v>19</v>
      </c>
      <c r="G8881">
        <v>2</v>
      </c>
      <c r="H8881" s="4">
        <v>0</v>
      </c>
      <c r="I8881" t="s">
        <v>24</v>
      </c>
      <c r="J8881">
        <v>2</v>
      </c>
      <c r="K8881">
        <v>809</v>
      </c>
      <c r="L8881" t="s">
        <v>37</v>
      </c>
      <c r="M8881" t="s">
        <v>21</v>
      </c>
      <c r="N8881" t="s">
        <v>22</v>
      </c>
      <c r="O8881" s="4">
        <v>132908.07</v>
      </c>
      <c r="P8881" t="s">
        <v>28</v>
      </c>
      <c r="Q8881" t="str" cm="1">
        <f t="array" ref="Q8881">_xlfn.IFS(
O8881&lt;50000,"Low Salary (&lt;$50K)",
O8881&lt;90000,"Lower Middle ($50K-$90K)",
O8881&lt;130000,"Middle ($90K-$130K)",
O8881&lt;170000,"Upper Middle ($130K-$170K)",
O8881&gt;=170000,"High Salary (&gt;$170K)"
)</f>
        <v>Upper Middle ($130K-$170K)</v>
      </c>
      <c r="R8881" t="str" cm="1">
        <f t="array" ref="R8881">_xlfn.IFS(
G8881&lt;=2,"New Customers (0-2Y)",
G8881&lt;=5,"Growing Customers (3-5Y)",
G8881&lt;=8,"Established Customers (6-8Y)",
G8881&lt;=10,"Loyal Customers (9-10Y)"
)</f>
        <v>New Customers (0-2Y)</v>
      </c>
    </row>
    <row r="8882" spans="1:18" x14ac:dyDescent="0.35">
      <c r="A8882">
        <v>15603764</v>
      </c>
      <c r="B8882" t="s">
        <v>208</v>
      </c>
      <c r="C8882" t="s">
        <v>17</v>
      </c>
      <c r="D8882" t="s">
        <v>39</v>
      </c>
      <c r="E8882">
        <v>49</v>
      </c>
      <c r="F8882" t="s">
        <v>19</v>
      </c>
      <c r="G8882">
        <v>4</v>
      </c>
      <c r="H8882" s="4">
        <v>0</v>
      </c>
      <c r="I8882" t="s">
        <v>24</v>
      </c>
      <c r="J8882">
        <v>1</v>
      </c>
      <c r="K8882">
        <v>560</v>
      </c>
      <c r="L8882" t="s">
        <v>31</v>
      </c>
      <c r="M8882" t="s">
        <v>21</v>
      </c>
      <c r="N8882" t="s">
        <v>22</v>
      </c>
      <c r="O8882" s="4">
        <v>100075.1</v>
      </c>
      <c r="P8882" t="s">
        <v>23</v>
      </c>
      <c r="Q8882" t="str" cm="1">
        <f t="array" ref="Q8882">_xlfn.IFS(
O8882&lt;50000,"Low Salary (&lt;$50K)",
O8882&lt;90000,"Lower Middle ($50K-$90K)",
O8882&lt;130000,"Middle ($90K-$130K)",
O8882&lt;170000,"Upper Middle ($130K-$170K)",
O8882&gt;=170000,"High Salary (&gt;$170K)"
)</f>
        <v>Middle ($90K-$130K)</v>
      </c>
      <c r="R8882" t="str" cm="1">
        <f t="array" ref="R8882">_xlfn.IFS(
G8882&lt;=2,"New Customers (0-2Y)",
G8882&lt;=5,"Growing Customers (3-5Y)",
G8882&lt;=8,"Established Customers (6-8Y)",
G8882&lt;=10,"Loyal Customers (9-10Y)"
)</f>
        <v>Growing Customers (3-5Y)</v>
      </c>
    </row>
    <row r="8883" spans="1:18" x14ac:dyDescent="0.35">
      <c r="A8883">
        <v>15618647</v>
      </c>
      <c r="B8883" t="s">
        <v>234</v>
      </c>
      <c r="C8883" t="s">
        <v>17</v>
      </c>
      <c r="D8883" t="s">
        <v>39</v>
      </c>
      <c r="E8883">
        <v>29</v>
      </c>
      <c r="F8883" t="s">
        <v>43</v>
      </c>
      <c r="G8883">
        <v>1</v>
      </c>
      <c r="H8883" s="4">
        <v>43504.42</v>
      </c>
      <c r="I8883" t="s">
        <v>29</v>
      </c>
      <c r="J8883">
        <v>1</v>
      </c>
      <c r="K8883">
        <v>744</v>
      </c>
      <c r="L8883" t="s">
        <v>35</v>
      </c>
      <c r="M8883" t="s">
        <v>21</v>
      </c>
      <c r="N8883" t="s">
        <v>22</v>
      </c>
      <c r="O8883" s="4">
        <v>119327.75</v>
      </c>
      <c r="P8883" t="s">
        <v>28</v>
      </c>
      <c r="Q8883" t="str" cm="1">
        <f t="array" ref="Q8883">_xlfn.IFS(
O8883&lt;50000,"Low Salary (&lt;$50K)",
O8883&lt;90000,"Lower Middle ($50K-$90K)",
O8883&lt;130000,"Middle ($90K-$130K)",
O8883&lt;170000,"Upper Middle ($130K-$170K)",
O8883&gt;=170000,"High Salary (&gt;$170K)"
)</f>
        <v>Middle ($90K-$130K)</v>
      </c>
      <c r="R8883" t="str" cm="1">
        <f t="array" ref="R8883">_xlfn.IFS(
G8883&lt;=2,"New Customers (0-2Y)",
G8883&lt;=5,"Growing Customers (3-5Y)",
G8883&lt;=8,"Established Customers (6-8Y)",
G8883&lt;=10,"Loyal Customers (9-10Y)"
)</f>
        <v>New Customers (0-2Y)</v>
      </c>
    </row>
    <row r="8884" spans="1:18" x14ac:dyDescent="0.35">
      <c r="A8884">
        <v>15614643</v>
      </c>
      <c r="B8884" t="s">
        <v>2804</v>
      </c>
      <c r="C8884" t="s">
        <v>26</v>
      </c>
      <c r="D8884" t="s">
        <v>18</v>
      </c>
      <c r="E8884">
        <v>39</v>
      </c>
      <c r="F8884" t="s">
        <v>19</v>
      </c>
      <c r="G8884">
        <v>2</v>
      </c>
      <c r="H8884" s="4">
        <v>0</v>
      </c>
      <c r="I8884" t="s">
        <v>24</v>
      </c>
      <c r="J8884">
        <v>2</v>
      </c>
      <c r="K8884">
        <v>731</v>
      </c>
      <c r="L8884" t="s">
        <v>35</v>
      </c>
      <c r="M8884" t="s">
        <v>21</v>
      </c>
      <c r="N8884" t="s">
        <v>32</v>
      </c>
      <c r="O8884" s="4">
        <v>136737.13</v>
      </c>
      <c r="P8884" t="s">
        <v>28</v>
      </c>
      <c r="Q8884" t="str" cm="1">
        <f t="array" ref="Q8884">_xlfn.IFS(
O8884&lt;50000,"Low Salary (&lt;$50K)",
O8884&lt;90000,"Lower Middle ($50K-$90K)",
O8884&lt;130000,"Middle ($90K-$130K)",
O8884&lt;170000,"Upper Middle ($130K-$170K)",
O8884&gt;=170000,"High Salary (&gt;$170K)"
)</f>
        <v>Upper Middle ($130K-$170K)</v>
      </c>
      <c r="R8884" t="str" cm="1">
        <f t="array" ref="R8884">_xlfn.IFS(
G8884&lt;=2,"New Customers (0-2Y)",
G8884&lt;=5,"Growing Customers (3-5Y)",
G8884&lt;=8,"Established Customers (6-8Y)",
G8884&lt;=10,"Loyal Customers (9-10Y)"
)</f>
        <v>New Customers (0-2Y)</v>
      </c>
    </row>
    <row r="8885" spans="1:18" x14ac:dyDescent="0.35">
      <c r="A8885">
        <v>15707696</v>
      </c>
      <c r="B8885" t="s">
        <v>473</v>
      </c>
      <c r="C8885" t="s">
        <v>26</v>
      </c>
      <c r="D8885" t="s">
        <v>18</v>
      </c>
      <c r="E8885">
        <v>28</v>
      </c>
      <c r="F8885" t="s">
        <v>43</v>
      </c>
      <c r="G8885">
        <v>5</v>
      </c>
      <c r="H8885" s="4">
        <v>0</v>
      </c>
      <c r="I8885" t="s">
        <v>24</v>
      </c>
      <c r="J8885">
        <v>2</v>
      </c>
      <c r="K8885">
        <v>471</v>
      </c>
      <c r="L8885" t="s">
        <v>44</v>
      </c>
      <c r="M8885" t="s">
        <v>21</v>
      </c>
      <c r="N8885" t="s">
        <v>22</v>
      </c>
      <c r="O8885" s="4">
        <v>22356.97</v>
      </c>
      <c r="P8885" t="s">
        <v>28</v>
      </c>
      <c r="Q8885" t="str" cm="1">
        <f t="array" ref="Q8885">_xlfn.IFS(
O8885&lt;50000,"Low Salary (&lt;$50K)",
O8885&lt;90000,"Lower Middle ($50K-$90K)",
O8885&lt;130000,"Middle ($90K-$130K)",
O8885&lt;170000,"Upper Middle ($130K-$170K)",
O8885&gt;=170000,"High Salary (&gt;$170K)"
)</f>
        <v>Low Salary (&lt;$50K)</v>
      </c>
      <c r="R8885" t="str" cm="1">
        <f t="array" ref="R8885">_xlfn.IFS(
G8885&lt;=2,"New Customers (0-2Y)",
G8885&lt;=5,"Growing Customers (3-5Y)",
G8885&lt;=8,"Established Customers (6-8Y)",
G8885&lt;=10,"Loyal Customers (9-10Y)"
)</f>
        <v>Growing Customers (3-5Y)</v>
      </c>
    </row>
    <row r="8886" spans="1:18" x14ac:dyDescent="0.35">
      <c r="A8886">
        <v>15749583</v>
      </c>
      <c r="B8886" t="s">
        <v>526</v>
      </c>
      <c r="C8886" t="s">
        <v>42</v>
      </c>
      <c r="D8886" t="s">
        <v>18</v>
      </c>
      <c r="E8886">
        <v>38</v>
      </c>
      <c r="F8886" t="s">
        <v>19</v>
      </c>
      <c r="G8886">
        <v>2</v>
      </c>
      <c r="H8886" s="4">
        <v>93569.86</v>
      </c>
      <c r="I8886" t="s">
        <v>29</v>
      </c>
      <c r="J8886">
        <v>3</v>
      </c>
      <c r="K8886">
        <v>686</v>
      </c>
      <c r="L8886" t="s">
        <v>35</v>
      </c>
      <c r="M8886" t="s">
        <v>27</v>
      </c>
      <c r="N8886" t="s">
        <v>32</v>
      </c>
      <c r="O8886" s="4">
        <v>10137.34</v>
      </c>
      <c r="P8886" t="s">
        <v>23</v>
      </c>
      <c r="Q8886" t="str" cm="1">
        <f t="array" ref="Q8886">_xlfn.IFS(
O8886&lt;50000,"Low Salary (&lt;$50K)",
O8886&lt;90000,"Lower Middle ($50K-$90K)",
O8886&lt;130000,"Middle ($90K-$130K)",
O8886&lt;170000,"Upper Middle ($130K-$170K)",
O8886&gt;=170000,"High Salary (&gt;$170K)"
)</f>
        <v>Low Salary (&lt;$50K)</v>
      </c>
      <c r="R8886" t="str" cm="1">
        <f t="array" ref="R8886">_xlfn.IFS(
G8886&lt;=2,"New Customers (0-2Y)",
G8886&lt;=5,"Growing Customers (3-5Y)",
G8886&lt;=8,"Established Customers (6-8Y)",
G8886&lt;=10,"Loyal Customers (9-10Y)"
)</f>
        <v>New Customers (0-2Y)</v>
      </c>
    </row>
    <row r="8887" spans="1:18" x14ac:dyDescent="0.35">
      <c r="A8887">
        <v>15815125</v>
      </c>
      <c r="B8887" t="s">
        <v>2805</v>
      </c>
      <c r="C8887" t="s">
        <v>26</v>
      </c>
      <c r="D8887" t="s">
        <v>39</v>
      </c>
      <c r="E8887">
        <v>45</v>
      </c>
      <c r="F8887" t="s">
        <v>19</v>
      </c>
      <c r="G8887">
        <v>4</v>
      </c>
      <c r="H8887" s="4">
        <v>102486.21</v>
      </c>
      <c r="I8887" t="s">
        <v>33</v>
      </c>
      <c r="J8887">
        <v>2</v>
      </c>
      <c r="K8887">
        <v>668</v>
      </c>
      <c r="L8887" t="s">
        <v>35</v>
      </c>
      <c r="M8887" t="s">
        <v>21</v>
      </c>
      <c r="N8887" t="s">
        <v>22</v>
      </c>
      <c r="O8887" s="4">
        <v>158379.25</v>
      </c>
      <c r="P8887" t="s">
        <v>28</v>
      </c>
      <c r="Q8887" t="str" cm="1">
        <f t="array" ref="Q8887">_xlfn.IFS(
O8887&lt;50000,"Low Salary (&lt;$50K)",
O8887&lt;90000,"Lower Middle ($50K-$90K)",
O8887&lt;130000,"Middle ($90K-$130K)",
O8887&lt;170000,"Upper Middle ($130K-$170K)",
O8887&gt;=170000,"High Salary (&gt;$170K)"
)</f>
        <v>Upper Middle ($130K-$170K)</v>
      </c>
      <c r="R8887" t="str" cm="1">
        <f t="array" ref="R8887">_xlfn.IFS(
G8887&lt;=2,"New Customers (0-2Y)",
G8887&lt;=5,"Growing Customers (3-5Y)",
G8887&lt;=8,"Established Customers (6-8Y)",
G8887&lt;=10,"Loyal Customers (9-10Y)"
)</f>
        <v>Growing Customers (3-5Y)</v>
      </c>
    </row>
    <row r="8888" spans="1:18" x14ac:dyDescent="0.35">
      <c r="A8888">
        <v>15779620</v>
      </c>
      <c r="B8888" t="s">
        <v>760</v>
      </c>
      <c r="C8888" t="s">
        <v>17</v>
      </c>
      <c r="D8888" t="s">
        <v>39</v>
      </c>
      <c r="E8888">
        <v>36</v>
      </c>
      <c r="F8888" t="s">
        <v>19</v>
      </c>
      <c r="G8888">
        <v>1</v>
      </c>
      <c r="H8888" s="4">
        <v>0</v>
      </c>
      <c r="I8888" t="s">
        <v>24</v>
      </c>
      <c r="J8888">
        <v>1</v>
      </c>
      <c r="K8888">
        <v>575</v>
      </c>
      <c r="L8888" t="s">
        <v>31</v>
      </c>
      <c r="M8888" t="s">
        <v>27</v>
      </c>
      <c r="N8888" t="s">
        <v>22</v>
      </c>
      <c r="O8888" s="4">
        <v>94570.559999999998</v>
      </c>
      <c r="P8888" t="s">
        <v>28</v>
      </c>
      <c r="Q8888" t="str" cm="1">
        <f t="array" ref="Q8888">_xlfn.IFS(
O8888&lt;50000,"Low Salary (&lt;$50K)",
O8888&lt;90000,"Lower Middle ($50K-$90K)",
O8888&lt;130000,"Middle ($90K-$130K)",
O8888&lt;170000,"Upper Middle ($130K-$170K)",
O8888&gt;=170000,"High Salary (&gt;$170K)"
)</f>
        <v>Middle ($90K-$130K)</v>
      </c>
      <c r="R8888" t="str" cm="1">
        <f t="array" ref="R8888">_xlfn.IFS(
G8888&lt;=2,"New Customers (0-2Y)",
G8888&lt;=5,"Growing Customers (3-5Y)",
G8888&lt;=8,"Established Customers (6-8Y)",
G8888&lt;=10,"Loyal Customers (9-10Y)"
)</f>
        <v>New Customers (0-2Y)</v>
      </c>
    </row>
    <row r="8889" spans="1:18" x14ac:dyDescent="0.35">
      <c r="A8889">
        <v>15768233</v>
      </c>
      <c r="B8889" t="s">
        <v>800</v>
      </c>
      <c r="C8889" t="s">
        <v>42</v>
      </c>
      <c r="D8889" t="s">
        <v>39</v>
      </c>
      <c r="E8889">
        <v>37</v>
      </c>
      <c r="F8889" t="s">
        <v>19</v>
      </c>
      <c r="G8889">
        <v>8</v>
      </c>
      <c r="H8889" s="4">
        <v>114346.3</v>
      </c>
      <c r="I8889" t="s">
        <v>33</v>
      </c>
      <c r="J8889">
        <v>1</v>
      </c>
      <c r="K8889">
        <v>435</v>
      </c>
      <c r="L8889" t="s">
        <v>44</v>
      </c>
      <c r="M8889" t="s">
        <v>27</v>
      </c>
      <c r="N8889" t="s">
        <v>22</v>
      </c>
      <c r="O8889" s="4">
        <v>980.93</v>
      </c>
      <c r="P8889" t="s">
        <v>23</v>
      </c>
      <c r="Q8889" t="str" cm="1">
        <f t="array" ref="Q8889">_xlfn.IFS(
O8889&lt;50000,"Low Salary (&lt;$50K)",
O8889&lt;90000,"Lower Middle ($50K-$90K)",
O8889&lt;130000,"Middle ($90K-$130K)",
O8889&lt;170000,"Upper Middle ($130K-$170K)",
O8889&gt;=170000,"High Salary (&gt;$170K)"
)</f>
        <v>Low Salary (&lt;$50K)</v>
      </c>
      <c r="R8889" t="str" cm="1">
        <f t="array" ref="R8889">_xlfn.IFS(
G8889&lt;=2,"New Customers (0-2Y)",
G8889&lt;=5,"Growing Customers (3-5Y)",
G8889&lt;=8,"Established Customers (6-8Y)",
G8889&lt;=10,"Loyal Customers (9-10Y)"
)</f>
        <v>Established Customers (6-8Y)</v>
      </c>
    </row>
    <row r="8890" spans="1:18" x14ac:dyDescent="0.35">
      <c r="A8890">
        <v>15637788</v>
      </c>
      <c r="B8890" t="s">
        <v>1859</v>
      </c>
      <c r="C8890" t="s">
        <v>17</v>
      </c>
      <c r="D8890" t="s">
        <v>39</v>
      </c>
      <c r="E8890">
        <v>23</v>
      </c>
      <c r="F8890" t="s">
        <v>43</v>
      </c>
      <c r="G8890">
        <v>3</v>
      </c>
      <c r="H8890" s="4">
        <v>110203.77</v>
      </c>
      <c r="I8890" t="s">
        <v>33</v>
      </c>
      <c r="J8890">
        <v>1</v>
      </c>
      <c r="K8890">
        <v>743</v>
      </c>
      <c r="L8890" t="s">
        <v>35</v>
      </c>
      <c r="M8890" t="s">
        <v>21</v>
      </c>
      <c r="N8890" t="s">
        <v>32</v>
      </c>
      <c r="O8890" s="4">
        <v>95583.45</v>
      </c>
      <c r="P8890" t="s">
        <v>28</v>
      </c>
      <c r="Q8890" t="str" cm="1">
        <f t="array" ref="Q8890">_xlfn.IFS(
O8890&lt;50000,"Low Salary (&lt;$50K)",
O8890&lt;90000,"Lower Middle ($50K-$90K)",
O8890&lt;130000,"Middle ($90K-$130K)",
O8890&lt;170000,"Upper Middle ($130K-$170K)",
O8890&gt;=170000,"High Salary (&gt;$170K)"
)</f>
        <v>Middle ($90K-$130K)</v>
      </c>
      <c r="R8890" t="str" cm="1">
        <f t="array" ref="R8890">_xlfn.IFS(
G8890&lt;=2,"New Customers (0-2Y)",
G8890&lt;=5,"Growing Customers (3-5Y)",
G8890&lt;=8,"Established Customers (6-8Y)",
G8890&lt;=10,"Loyal Customers (9-10Y)"
)</f>
        <v>Growing Customers (3-5Y)</v>
      </c>
    </row>
    <row r="8891" spans="1:18" x14ac:dyDescent="0.35">
      <c r="A8891">
        <v>15777046</v>
      </c>
      <c r="B8891" t="s">
        <v>1549</v>
      </c>
      <c r="C8891" t="s">
        <v>17</v>
      </c>
      <c r="D8891" t="s">
        <v>18</v>
      </c>
      <c r="E8891">
        <v>39</v>
      </c>
      <c r="F8891" t="s">
        <v>19</v>
      </c>
      <c r="G8891">
        <v>9</v>
      </c>
      <c r="H8891" s="4">
        <v>128362.59</v>
      </c>
      <c r="I8891" t="s">
        <v>33</v>
      </c>
      <c r="J8891">
        <v>1</v>
      </c>
      <c r="K8891">
        <v>580</v>
      </c>
      <c r="L8891" t="s">
        <v>31</v>
      </c>
      <c r="M8891" t="s">
        <v>21</v>
      </c>
      <c r="N8891" t="s">
        <v>32</v>
      </c>
      <c r="O8891" s="4">
        <v>86044.98</v>
      </c>
      <c r="P8891" t="s">
        <v>28</v>
      </c>
      <c r="Q8891" t="str" cm="1">
        <f t="array" ref="Q8891">_xlfn.IFS(
O8891&lt;50000,"Low Salary (&lt;$50K)",
O8891&lt;90000,"Lower Middle ($50K-$90K)",
O8891&lt;130000,"Middle ($90K-$130K)",
O8891&lt;170000,"Upper Middle ($130K-$170K)",
O8891&gt;=170000,"High Salary (&gt;$170K)"
)</f>
        <v>Lower Middle ($50K-$90K)</v>
      </c>
      <c r="R8891" t="str" cm="1">
        <f t="array" ref="R8891">_xlfn.IFS(
G8891&lt;=2,"New Customers (0-2Y)",
G8891&lt;=5,"Growing Customers (3-5Y)",
G8891&lt;=8,"Established Customers (6-8Y)",
G8891&lt;=10,"Loyal Customers (9-10Y)"
)</f>
        <v>Loyal Customers (9-10Y)</v>
      </c>
    </row>
    <row r="8892" spans="1:18" x14ac:dyDescent="0.35">
      <c r="A8892">
        <v>15788723</v>
      </c>
      <c r="B8892" t="s">
        <v>240</v>
      </c>
      <c r="C8892" t="s">
        <v>42</v>
      </c>
      <c r="D8892" t="s">
        <v>18</v>
      </c>
      <c r="E8892">
        <v>49</v>
      </c>
      <c r="F8892" t="s">
        <v>19</v>
      </c>
      <c r="G8892">
        <v>10</v>
      </c>
      <c r="H8892" s="4">
        <v>143888.22</v>
      </c>
      <c r="I8892" t="s">
        <v>33</v>
      </c>
      <c r="J8892">
        <v>2</v>
      </c>
      <c r="K8892">
        <v>599</v>
      </c>
      <c r="L8892" t="s">
        <v>31</v>
      </c>
      <c r="M8892" t="s">
        <v>21</v>
      </c>
      <c r="N8892" t="s">
        <v>22</v>
      </c>
      <c r="O8892" s="4">
        <v>166236.38</v>
      </c>
      <c r="P8892" t="s">
        <v>23</v>
      </c>
      <c r="Q8892" t="str" cm="1">
        <f t="array" ref="Q8892">_xlfn.IFS(
O8892&lt;50000,"Low Salary (&lt;$50K)",
O8892&lt;90000,"Lower Middle ($50K-$90K)",
O8892&lt;130000,"Middle ($90K-$130K)",
O8892&lt;170000,"Upper Middle ($130K-$170K)",
O8892&gt;=170000,"High Salary (&gt;$170K)"
)</f>
        <v>Upper Middle ($130K-$170K)</v>
      </c>
      <c r="R8892" t="str" cm="1">
        <f t="array" ref="R8892">_xlfn.IFS(
G8892&lt;=2,"New Customers (0-2Y)",
G8892&lt;=5,"Growing Customers (3-5Y)",
G8892&lt;=8,"Established Customers (6-8Y)",
G8892&lt;=10,"Loyal Customers (9-10Y)"
)</f>
        <v>Loyal Customers (9-10Y)</v>
      </c>
    </row>
    <row r="8893" spans="1:18" x14ac:dyDescent="0.35">
      <c r="A8893">
        <v>15790489</v>
      </c>
      <c r="B8893" t="s">
        <v>1240</v>
      </c>
      <c r="C8893" t="s">
        <v>26</v>
      </c>
      <c r="D8893" t="s">
        <v>39</v>
      </c>
      <c r="E8893">
        <v>34</v>
      </c>
      <c r="F8893" t="s">
        <v>19</v>
      </c>
      <c r="G8893">
        <v>5</v>
      </c>
      <c r="H8893" s="4">
        <v>170600.78</v>
      </c>
      <c r="I8893" t="s">
        <v>33</v>
      </c>
      <c r="J8893">
        <v>1</v>
      </c>
      <c r="K8893">
        <v>534</v>
      </c>
      <c r="L8893" t="s">
        <v>31</v>
      </c>
      <c r="M8893" t="s">
        <v>27</v>
      </c>
      <c r="N8893" t="s">
        <v>22</v>
      </c>
      <c r="O8893" s="4">
        <v>5240.53</v>
      </c>
      <c r="P8893" t="s">
        <v>28</v>
      </c>
      <c r="Q8893" t="str" cm="1">
        <f t="array" ref="Q8893">_xlfn.IFS(
O8893&lt;50000,"Low Salary (&lt;$50K)",
O8893&lt;90000,"Lower Middle ($50K-$90K)",
O8893&lt;130000,"Middle ($90K-$130K)",
O8893&lt;170000,"Upper Middle ($130K-$170K)",
O8893&gt;=170000,"High Salary (&gt;$170K)"
)</f>
        <v>Low Salary (&lt;$50K)</v>
      </c>
      <c r="R8893" t="str" cm="1">
        <f t="array" ref="R8893">_xlfn.IFS(
G8893&lt;=2,"New Customers (0-2Y)",
G8893&lt;=5,"Growing Customers (3-5Y)",
G8893&lt;=8,"Established Customers (6-8Y)",
G8893&lt;=10,"Loyal Customers (9-10Y)"
)</f>
        <v>Growing Customers (3-5Y)</v>
      </c>
    </row>
    <row r="8894" spans="1:18" x14ac:dyDescent="0.35">
      <c r="A8894">
        <v>15739476</v>
      </c>
      <c r="B8894" t="s">
        <v>843</v>
      </c>
      <c r="C8894" t="s">
        <v>17</v>
      </c>
      <c r="D8894" t="s">
        <v>18</v>
      </c>
      <c r="E8894">
        <v>32</v>
      </c>
      <c r="F8894" t="s">
        <v>19</v>
      </c>
      <c r="G8894">
        <v>5</v>
      </c>
      <c r="H8894" s="4">
        <v>0</v>
      </c>
      <c r="I8894" t="s">
        <v>24</v>
      </c>
      <c r="J8894">
        <v>1</v>
      </c>
      <c r="K8894">
        <v>680</v>
      </c>
      <c r="L8894" t="s">
        <v>35</v>
      </c>
      <c r="M8894" t="s">
        <v>21</v>
      </c>
      <c r="N8894" t="s">
        <v>22</v>
      </c>
      <c r="O8894" s="4">
        <v>150684.23000000001</v>
      </c>
      <c r="P8894" t="s">
        <v>28</v>
      </c>
      <c r="Q8894" t="str" cm="1">
        <f t="array" ref="Q8894">_xlfn.IFS(
O8894&lt;50000,"Low Salary (&lt;$50K)",
O8894&lt;90000,"Lower Middle ($50K-$90K)",
O8894&lt;130000,"Middle ($90K-$130K)",
O8894&lt;170000,"Upper Middle ($130K-$170K)",
O8894&gt;=170000,"High Salary (&gt;$170K)"
)</f>
        <v>Upper Middle ($130K-$170K)</v>
      </c>
      <c r="R8894" t="str" cm="1">
        <f t="array" ref="R8894">_xlfn.IFS(
G8894&lt;=2,"New Customers (0-2Y)",
G8894&lt;=5,"Growing Customers (3-5Y)",
G8894&lt;=8,"Established Customers (6-8Y)",
G8894&lt;=10,"Loyal Customers (9-10Y)"
)</f>
        <v>Growing Customers (3-5Y)</v>
      </c>
    </row>
    <row r="8895" spans="1:18" x14ac:dyDescent="0.35">
      <c r="A8895">
        <v>15612670</v>
      </c>
      <c r="B8895" t="s">
        <v>1704</v>
      </c>
      <c r="C8895" t="s">
        <v>26</v>
      </c>
      <c r="D8895" t="s">
        <v>18</v>
      </c>
      <c r="E8895">
        <v>46</v>
      </c>
      <c r="F8895" t="s">
        <v>19</v>
      </c>
      <c r="G8895">
        <v>10</v>
      </c>
      <c r="H8895" s="4">
        <v>0</v>
      </c>
      <c r="I8895" t="s">
        <v>24</v>
      </c>
      <c r="J8895">
        <v>2</v>
      </c>
      <c r="K8895">
        <v>631</v>
      </c>
      <c r="L8895" t="s">
        <v>20</v>
      </c>
      <c r="M8895" t="s">
        <v>21</v>
      </c>
      <c r="N8895" t="s">
        <v>22</v>
      </c>
      <c r="O8895" s="4">
        <v>129508.96</v>
      </c>
      <c r="P8895" t="s">
        <v>28</v>
      </c>
      <c r="Q8895" t="str" cm="1">
        <f t="array" ref="Q8895">_xlfn.IFS(
O8895&lt;50000,"Low Salary (&lt;$50K)",
O8895&lt;90000,"Lower Middle ($50K-$90K)",
O8895&lt;130000,"Middle ($90K-$130K)",
O8895&lt;170000,"Upper Middle ($130K-$170K)",
O8895&gt;=170000,"High Salary (&gt;$170K)"
)</f>
        <v>Middle ($90K-$130K)</v>
      </c>
      <c r="R8895" t="str" cm="1">
        <f t="array" ref="R8895">_xlfn.IFS(
G8895&lt;=2,"New Customers (0-2Y)",
G8895&lt;=5,"Growing Customers (3-5Y)",
G8895&lt;=8,"Established Customers (6-8Y)",
G8895&lt;=10,"Loyal Customers (9-10Y)"
)</f>
        <v>Loyal Customers (9-10Y)</v>
      </c>
    </row>
    <row r="8896" spans="1:18" x14ac:dyDescent="0.35">
      <c r="A8896">
        <v>15631222</v>
      </c>
      <c r="B8896" t="s">
        <v>245</v>
      </c>
      <c r="C8896" t="s">
        <v>17</v>
      </c>
      <c r="D8896" t="s">
        <v>18</v>
      </c>
      <c r="E8896">
        <v>39</v>
      </c>
      <c r="F8896" t="s">
        <v>19</v>
      </c>
      <c r="G8896">
        <v>2</v>
      </c>
      <c r="H8896" s="4">
        <v>75339.64</v>
      </c>
      <c r="I8896" t="s">
        <v>29</v>
      </c>
      <c r="J8896">
        <v>1</v>
      </c>
      <c r="K8896">
        <v>485</v>
      </c>
      <c r="L8896" t="s">
        <v>44</v>
      </c>
      <c r="M8896" t="s">
        <v>21</v>
      </c>
      <c r="N8896" t="s">
        <v>22</v>
      </c>
      <c r="O8896" s="4">
        <v>70665.16</v>
      </c>
      <c r="P8896" t="s">
        <v>28</v>
      </c>
      <c r="Q8896" t="str" cm="1">
        <f t="array" ref="Q8896">_xlfn.IFS(
O8896&lt;50000,"Low Salary (&lt;$50K)",
O8896&lt;90000,"Lower Middle ($50K-$90K)",
O8896&lt;130000,"Middle ($90K-$130K)",
O8896&lt;170000,"Upper Middle ($130K-$170K)",
O8896&gt;=170000,"High Salary (&gt;$170K)"
)</f>
        <v>Lower Middle ($50K-$90K)</v>
      </c>
      <c r="R8896" t="str" cm="1">
        <f t="array" ref="R8896">_xlfn.IFS(
G8896&lt;=2,"New Customers (0-2Y)",
G8896&lt;=5,"Growing Customers (3-5Y)",
G8896&lt;=8,"Established Customers (6-8Y)",
G8896&lt;=10,"Loyal Customers (9-10Y)"
)</f>
        <v>New Customers (0-2Y)</v>
      </c>
    </row>
    <row r="8897" spans="1:18" x14ac:dyDescent="0.35">
      <c r="A8897">
        <v>15658972</v>
      </c>
      <c r="B8897" t="s">
        <v>2631</v>
      </c>
      <c r="C8897" t="s">
        <v>17</v>
      </c>
      <c r="D8897" t="s">
        <v>18</v>
      </c>
      <c r="E8897">
        <v>40</v>
      </c>
      <c r="F8897" t="s">
        <v>19</v>
      </c>
      <c r="G8897">
        <v>8</v>
      </c>
      <c r="H8897" s="4">
        <v>122038.34</v>
      </c>
      <c r="I8897" t="s">
        <v>33</v>
      </c>
      <c r="J8897">
        <v>1</v>
      </c>
      <c r="K8897">
        <v>699</v>
      </c>
      <c r="L8897" t="s">
        <v>35</v>
      </c>
      <c r="M8897" t="s">
        <v>21</v>
      </c>
      <c r="N8897" t="s">
        <v>32</v>
      </c>
      <c r="O8897" s="4">
        <v>102085.35</v>
      </c>
      <c r="P8897" t="s">
        <v>28</v>
      </c>
      <c r="Q8897" t="str" cm="1">
        <f t="array" ref="Q8897">_xlfn.IFS(
O8897&lt;50000,"Low Salary (&lt;$50K)",
O8897&lt;90000,"Lower Middle ($50K-$90K)",
O8897&lt;130000,"Middle ($90K-$130K)",
O8897&lt;170000,"Upper Middle ($130K-$170K)",
O8897&gt;=170000,"High Salary (&gt;$170K)"
)</f>
        <v>Middle ($90K-$130K)</v>
      </c>
      <c r="R8897" t="str" cm="1">
        <f t="array" ref="R8897">_xlfn.IFS(
G8897&lt;=2,"New Customers (0-2Y)",
G8897&lt;=5,"Growing Customers (3-5Y)",
G8897&lt;=8,"Established Customers (6-8Y)",
G8897&lt;=10,"Loyal Customers (9-10Y)"
)</f>
        <v>Established Customers (6-8Y)</v>
      </c>
    </row>
    <row r="8898" spans="1:18" x14ac:dyDescent="0.35">
      <c r="A8898">
        <v>15724691</v>
      </c>
      <c r="B8898" t="s">
        <v>322</v>
      </c>
      <c r="C8898" t="s">
        <v>17</v>
      </c>
      <c r="D8898" t="s">
        <v>39</v>
      </c>
      <c r="E8898">
        <v>34</v>
      </c>
      <c r="F8898" t="s">
        <v>19</v>
      </c>
      <c r="G8898">
        <v>1</v>
      </c>
      <c r="H8898" s="4">
        <v>0</v>
      </c>
      <c r="I8898" t="s">
        <v>24</v>
      </c>
      <c r="J8898">
        <v>2</v>
      </c>
      <c r="K8898">
        <v>712</v>
      </c>
      <c r="L8898" t="s">
        <v>35</v>
      </c>
      <c r="M8898" t="s">
        <v>21</v>
      </c>
      <c r="N8898" t="s">
        <v>22</v>
      </c>
      <c r="O8898" s="4">
        <v>195052.12</v>
      </c>
      <c r="P8898" t="s">
        <v>28</v>
      </c>
      <c r="Q8898" t="str" cm="1">
        <f t="array" ref="Q8898">_xlfn.IFS(
O8898&lt;50000,"Low Salary (&lt;$50K)",
O8898&lt;90000,"Lower Middle ($50K-$90K)",
O8898&lt;130000,"Middle ($90K-$130K)",
O8898&lt;170000,"Upper Middle ($130K-$170K)",
O8898&gt;=170000,"High Salary (&gt;$170K)"
)</f>
        <v>High Salary (&gt;$170K)</v>
      </c>
      <c r="R8898" t="str" cm="1">
        <f t="array" ref="R8898">_xlfn.IFS(
G8898&lt;=2,"New Customers (0-2Y)",
G8898&lt;=5,"Growing Customers (3-5Y)",
G8898&lt;=8,"Established Customers (6-8Y)",
G8898&lt;=10,"Loyal Customers (9-10Y)"
)</f>
        <v>New Customers (0-2Y)</v>
      </c>
    </row>
    <row r="8899" spans="1:18" x14ac:dyDescent="0.35">
      <c r="A8899">
        <v>15740442</v>
      </c>
      <c r="B8899" t="s">
        <v>708</v>
      </c>
      <c r="C8899" t="s">
        <v>17</v>
      </c>
      <c r="D8899" t="s">
        <v>39</v>
      </c>
      <c r="E8899">
        <v>51</v>
      </c>
      <c r="F8899" t="s">
        <v>19</v>
      </c>
      <c r="G8899">
        <v>8</v>
      </c>
      <c r="H8899" s="4">
        <v>186825.57</v>
      </c>
      <c r="I8899" t="s">
        <v>33</v>
      </c>
      <c r="J8899">
        <v>1</v>
      </c>
      <c r="K8899">
        <v>603</v>
      </c>
      <c r="L8899" t="s">
        <v>20</v>
      </c>
      <c r="M8899" t="s">
        <v>21</v>
      </c>
      <c r="N8899" t="s">
        <v>32</v>
      </c>
      <c r="O8899" s="4">
        <v>93739.71</v>
      </c>
      <c r="P8899" t="s">
        <v>23</v>
      </c>
      <c r="Q8899" t="str" cm="1">
        <f t="array" ref="Q8899">_xlfn.IFS(
O8899&lt;50000,"Low Salary (&lt;$50K)",
O8899&lt;90000,"Lower Middle ($50K-$90K)",
O8899&lt;130000,"Middle ($90K-$130K)",
O8899&lt;170000,"Upper Middle ($130K-$170K)",
O8899&gt;=170000,"High Salary (&gt;$170K)"
)</f>
        <v>Middle ($90K-$130K)</v>
      </c>
      <c r="R8899" t="str" cm="1">
        <f t="array" ref="R8899">_xlfn.IFS(
G8899&lt;=2,"New Customers (0-2Y)",
G8899&lt;=5,"Growing Customers (3-5Y)",
G8899&lt;=8,"Established Customers (6-8Y)",
G8899&lt;=10,"Loyal Customers (9-10Y)"
)</f>
        <v>Established Customers (6-8Y)</v>
      </c>
    </row>
    <row r="8900" spans="1:18" x14ac:dyDescent="0.35">
      <c r="A8900">
        <v>15760427</v>
      </c>
      <c r="B8900" t="s">
        <v>75</v>
      </c>
      <c r="C8900" t="s">
        <v>17</v>
      </c>
      <c r="D8900" t="s">
        <v>39</v>
      </c>
      <c r="E8900">
        <v>40</v>
      </c>
      <c r="F8900" t="s">
        <v>19</v>
      </c>
      <c r="G8900">
        <v>6</v>
      </c>
      <c r="H8900" s="4">
        <v>124788.18</v>
      </c>
      <c r="I8900" t="s">
        <v>33</v>
      </c>
      <c r="J8900">
        <v>1</v>
      </c>
      <c r="K8900">
        <v>850</v>
      </c>
      <c r="L8900" t="s">
        <v>37</v>
      </c>
      <c r="M8900" t="s">
        <v>21</v>
      </c>
      <c r="N8900" t="s">
        <v>32</v>
      </c>
      <c r="O8900" s="4">
        <v>65612.12</v>
      </c>
      <c r="P8900" t="s">
        <v>28</v>
      </c>
      <c r="Q8900" t="str" cm="1">
        <f t="array" ref="Q8900">_xlfn.IFS(
O8900&lt;50000,"Low Salary (&lt;$50K)",
O8900&lt;90000,"Lower Middle ($50K-$90K)",
O8900&lt;130000,"Middle ($90K-$130K)",
O8900&lt;170000,"Upper Middle ($130K-$170K)",
O8900&gt;=170000,"High Salary (&gt;$170K)"
)</f>
        <v>Lower Middle ($50K-$90K)</v>
      </c>
      <c r="R8900" t="str" cm="1">
        <f t="array" ref="R8900">_xlfn.IFS(
G8900&lt;=2,"New Customers (0-2Y)",
G8900&lt;=5,"Growing Customers (3-5Y)",
G8900&lt;=8,"Established Customers (6-8Y)",
G8900&lt;=10,"Loyal Customers (9-10Y)"
)</f>
        <v>Established Customers (6-8Y)</v>
      </c>
    </row>
    <row r="8901" spans="1:18" x14ac:dyDescent="0.35">
      <c r="A8901">
        <v>15677939</v>
      </c>
      <c r="B8901" t="s">
        <v>677</v>
      </c>
      <c r="C8901" t="s">
        <v>17</v>
      </c>
      <c r="D8901" t="s">
        <v>18</v>
      </c>
      <c r="E8901">
        <v>41</v>
      </c>
      <c r="F8901" t="s">
        <v>19</v>
      </c>
      <c r="G8901">
        <v>3</v>
      </c>
      <c r="H8901" s="4">
        <v>0</v>
      </c>
      <c r="I8901" t="s">
        <v>24</v>
      </c>
      <c r="J8901">
        <v>2</v>
      </c>
      <c r="K8901">
        <v>584</v>
      </c>
      <c r="L8901" t="s">
        <v>31</v>
      </c>
      <c r="M8901" t="s">
        <v>21</v>
      </c>
      <c r="N8901" t="s">
        <v>22</v>
      </c>
      <c r="O8901" s="4">
        <v>160095.48000000001</v>
      </c>
      <c r="P8901" t="s">
        <v>28</v>
      </c>
      <c r="Q8901" t="str" cm="1">
        <f t="array" ref="Q8901">_xlfn.IFS(
O8901&lt;50000,"Low Salary (&lt;$50K)",
O8901&lt;90000,"Lower Middle ($50K-$90K)",
O8901&lt;130000,"Middle ($90K-$130K)",
O8901&lt;170000,"Upper Middle ($130K-$170K)",
O8901&gt;=170000,"High Salary (&gt;$170K)"
)</f>
        <v>Upper Middle ($130K-$170K)</v>
      </c>
      <c r="R8901" t="str" cm="1">
        <f t="array" ref="R8901">_xlfn.IFS(
G8901&lt;=2,"New Customers (0-2Y)",
G8901&lt;=5,"Growing Customers (3-5Y)",
G8901&lt;=8,"Established Customers (6-8Y)",
G8901&lt;=10,"Loyal Customers (9-10Y)"
)</f>
        <v>Growing Customers (3-5Y)</v>
      </c>
    </row>
    <row r="8902" spans="1:18" x14ac:dyDescent="0.35">
      <c r="A8902">
        <v>15611599</v>
      </c>
      <c r="B8902" t="s">
        <v>1093</v>
      </c>
      <c r="C8902" t="s">
        <v>17</v>
      </c>
      <c r="D8902" t="s">
        <v>18</v>
      </c>
      <c r="E8902">
        <v>71</v>
      </c>
      <c r="F8902" t="s">
        <v>2967</v>
      </c>
      <c r="G8902">
        <v>2</v>
      </c>
      <c r="H8902" s="4">
        <v>0</v>
      </c>
      <c r="I8902" t="s">
        <v>24</v>
      </c>
      <c r="J8902">
        <v>2</v>
      </c>
      <c r="K8902">
        <v>604</v>
      </c>
      <c r="L8902" t="s">
        <v>20</v>
      </c>
      <c r="M8902" t="s">
        <v>21</v>
      </c>
      <c r="N8902" t="s">
        <v>22</v>
      </c>
      <c r="O8902" s="4">
        <v>49506.82</v>
      </c>
      <c r="P8902" t="s">
        <v>28</v>
      </c>
      <c r="Q8902" t="str" cm="1">
        <f t="array" ref="Q8902">_xlfn.IFS(
O8902&lt;50000,"Low Salary (&lt;$50K)",
O8902&lt;90000,"Lower Middle ($50K-$90K)",
O8902&lt;130000,"Middle ($90K-$130K)",
O8902&lt;170000,"Upper Middle ($130K-$170K)",
O8902&gt;=170000,"High Salary (&gt;$170K)"
)</f>
        <v>Low Salary (&lt;$50K)</v>
      </c>
      <c r="R8902" t="str" cm="1">
        <f t="array" ref="R8902">_xlfn.IFS(
G8902&lt;=2,"New Customers (0-2Y)",
G8902&lt;=5,"Growing Customers (3-5Y)",
G8902&lt;=8,"Established Customers (6-8Y)",
G8902&lt;=10,"Loyal Customers (9-10Y)"
)</f>
        <v>New Customers (0-2Y)</v>
      </c>
    </row>
    <row r="8903" spans="1:18" x14ac:dyDescent="0.35">
      <c r="A8903">
        <v>15633474</v>
      </c>
      <c r="B8903" t="s">
        <v>371</v>
      </c>
      <c r="C8903" t="s">
        <v>17</v>
      </c>
      <c r="D8903" t="s">
        <v>39</v>
      </c>
      <c r="E8903">
        <v>51</v>
      </c>
      <c r="F8903" t="s">
        <v>19</v>
      </c>
      <c r="G8903">
        <v>2</v>
      </c>
      <c r="H8903" s="4">
        <v>138553.57</v>
      </c>
      <c r="I8903" t="s">
        <v>33</v>
      </c>
      <c r="J8903">
        <v>1</v>
      </c>
      <c r="K8903">
        <v>586</v>
      </c>
      <c r="L8903" t="s">
        <v>31</v>
      </c>
      <c r="M8903" t="s">
        <v>21</v>
      </c>
      <c r="N8903" t="s">
        <v>22</v>
      </c>
      <c r="O8903" s="4">
        <v>92406.22</v>
      </c>
      <c r="P8903" t="s">
        <v>28</v>
      </c>
      <c r="Q8903" t="str" cm="1">
        <f t="array" ref="Q8903">_xlfn.IFS(
O8903&lt;50000,"Low Salary (&lt;$50K)",
O8903&lt;90000,"Lower Middle ($50K-$90K)",
O8903&lt;130000,"Middle ($90K-$130K)",
O8903&lt;170000,"Upper Middle ($130K-$170K)",
O8903&gt;=170000,"High Salary (&gt;$170K)"
)</f>
        <v>Middle ($90K-$130K)</v>
      </c>
      <c r="R8903" t="str" cm="1">
        <f t="array" ref="R8903">_xlfn.IFS(
G8903&lt;=2,"New Customers (0-2Y)",
G8903&lt;=5,"Growing Customers (3-5Y)",
G8903&lt;=8,"Established Customers (6-8Y)",
G8903&lt;=10,"Loyal Customers (9-10Y)"
)</f>
        <v>New Customers (0-2Y)</v>
      </c>
    </row>
    <row r="8904" spans="1:18" x14ac:dyDescent="0.35">
      <c r="A8904">
        <v>15671973</v>
      </c>
      <c r="B8904" t="s">
        <v>410</v>
      </c>
      <c r="C8904" t="s">
        <v>26</v>
      </c>
      <c r="D8904" t="s">
        <v>39</v>
      </c>
      <c r="E8904">
        <v>39</v>
      </c>
      <c r="F8904" t="s">
        <v>19</v>
      </c>
      <c r="G8904">
        <v>5</v>
      </c>
      <c r="H8904" s="4">
        <v>0</v>
      </c>
      <c r="I8904" t="s">
        <v>24</v>
      </c>
      <c r="J8904">
        <v>2</v>
      </c>
      <c r="K8904">
        <v>467</v>
      </c>
      <c r="L8904" t="s">
        <v>44</v>
      </c>
      <c r="M8904" t="s">
        <v>21</v>
      </c>
      <c r="N8904" t="s">
        <v>22</v>
      </c>
      <c r="O8904" s="4">
        <v>7415.96</v>
      </c>
      <c r="P8904" t="s">
        <v>28</v>
      </c>
      <c r="Q8904" t="str" cm="1">
        <f t="array" ref="Q8904">_xlfn.IFS(
O8904&lt;50000,"Low Salary (&lt;$50K)",
O8904&lt;90000,"Lower Middle ($50K-$90K)",
O8904&lt;130000,"Middle ($90K-$130K)",
O8904&lt;170000,"Upper Middle ($130K-$170K)",
O8904&gt;=170000,"High Salary (&gt;$170K)"
)</f>
        <v>Low Salary (&lt;$50K)</v>
      </c>
      <c r="R8904" t="str" cm="1">
        <f t="array" ref="R8904">_xlfn.IFS(
G8904&lt;=2,"New Customers (0-2Y)",
G8904&lt;=5,"Growing Customers (3-5Y)",
G8904&lt;=8,"Established Customers (6-8Y)",
G8904&lt;=10,"Loyal Customers (9-10Y)"
)</f>
        <v>Growing Customers (3-5Y)</v>
      </c>
    </row>
    <row r="8905" spans="1:18" x14ac:dyDescent="0.35">
      <c r="A8905">
        <v>15790019</v>
      </c>
      <c r="B8905" t="s">
        <v>2573</v>
      </c>
      <c r="C8905" t="s">
        <v>17</v>
      </c>
      <c r="D8905" t="s">
        <v>39</v>
      </c>
      <c r="E8905">
        <v>35</v>
      </c>
      <c r="F8905" t="s">
        <v>19</v>
      </c>
      <c r="G8905">
        <v>9</v>
      </c>
      <c r="H8905" s="4">
        <v>105387.89</v>
      </c>
      <c r="I8905" t="s">
        <v>33</v>
      </c>
      <c r="J8905">
        <v>1</v>
      </c>
      <c r="K8905">
        <v>520</v>
      </c>
      <c r="L8905" t="s">
        <v>31</v>
      </c>
      <c r="M8905" t="s">
        <v>21</v>
      </c>
      <c r="N8905" t="s">
        <v>22</v>
      </c>
      <c r="O8905" s="4">
        <v>25059.06</v>
      </c>
      <c r="P8905" t="s">
        <v>28</v>
      </c>
      <c r="Q8905" t="str" cm="1">
        <f t="array" ref="Q8905">_xlfn.IFS(
O8905&lt;50000,"Low Salary (&lt;$50K)",
O8905&lt;90000,"Lower Middle ($50K-$90K)",
O8905&lt;130000,"Middle ($90K-$130K)",
O8905&lt;170000,"Upper Middle ($130K-$170K)",
O8905&gt;=170000,"High Salary (&gt;$170K)"
)</f>
        <v>Low Salary (&lt;$50K)</v>
      </c>
      <c r="R8905" t="str" cm="1">
        <f t="array" ref="R8905">_xlfn.IFS(
G8905&lt;=2,"New Customers (0-2Y)",
G8905&lt;=5,"Growing Customers (3-5Y)",
G8905&lt;=8,"Established Customers (6-8Y)",
G8905&lt;=10,"Loyal Customers (9-10Y)"
)</f>
        <v>Loyal Customers (9-10Y)</v>
      </c>
    </row>
    <row r="8906" spans="1:18" x14ac:dyDescent="0.35">
      <c r="A8906">
        <v>15737735</v>
      </c>
      <c r="B8906" t="s">
        <v>258</v>
      </c>
      <c r="C8906" t="s">
        <v>26</v>
      </c>
      <c r="D8906" t="s">
        <v>39</v>
      </c>
      <c r="E8906">
        <v>40</v>
      </c>
      <c r="F8906" t="s">
        <v>19</v>
      </c>
      <c r="G8906">
        <v>4</v>
      </c>
      <c r="H8906" s="4">
        <v>95053.1</v>
      </c>
      <c r="I8906" t="s">
        <v>29</v>
      </c>
      <c r="J8906">
        <v>1</v>
      </c>
      <c r="K8906">
        <v>683</v>
      </c>
      <c r="L8906" t="s">
        <v>35</v>
      </c>
      <c r="M8906" t="s">
        <v>21</v>
      </c>
      <c r="N8906" t="s">
        <v>22</v>
      </c>
      <c r="O8906" s="4">
        <v>116816.54</v>
      </c>
      <c r="P8906" t="s">
        <v>23</v>
      </c>
      <c r="Q8906" t="str" cm="1">
        <f t="array" ref="Q8906">_xlfn.IFS(
O8906&lt;50000,"Low Salary (&lt;$50K)",
O8906&lt;90000,"Lower Middle ($50K-$90K)",
O8906&lt;130000,"Middle ($90K-$130K)",
O8906&lt;170000,"Upper Middle ($130K-$170K)",
O8906&gt;=170000,"High Salary (&gt;$170K)"
)</f>
        <v>Middle ($90K-$130K)</v>
      </c>
      <c r="R8906" t="str" cm="1">
        <f t="array" ref="R8906">_xlfn.IFS(
G8906&lt;=2,"New Customers (0-2Y)",
G8906&lt;=5,"Growing Customers (3-5Y)",
G8906&lt;=8,"Established Customers (6-8Y)",
G8906&lt;=10,"Loyal Customers (9-10Y)"
)</f>
        <v>Growing Customers (3-5Y)</v>
      </c>
    </row>
    <row r="8907" spans="1:18" x14ac:dyDescent="0.35">
      <c r="A8907">
        <v>15661745</v>
      </c>
      <c r="B8907" t="s">
        <v>1247</v>
      </c>
      <c r="C8907" t="s">
        <v>17</v>
      </c>
      <c r="D8907" t="s">
        <v>39</v>
      </c>
      <c r="E8907">
        <v>36</v>
      </c>
      <c r="F8907" t="s">
        <v>19</v>
      </c>
      <c r="G8907">
        <v>3</v>
      </c>
      <c r="H8907" s="4">
        <v>0</v>
      </c>
      <c r="I8907" t="s">
        <v>24</v>
      </c>
      <c r="J8907">
        <v>1</v>
      </c>
      <c r="K8907">
        <v>557</v>
      </c>
      <c r="L8907" t="s">
        <v>31</v>
      </c>
      <c r="M8907" t="s">
        <v>27</v>
      </c>
      <c r="N8907" t="s">
        <v>22</v>
      </c>
      <c r="O8907" s="4">
        <v>144078.01999999999</v>
      </c>
      <c r="P8907" t="s">
        <v>28</v>
      </c>
      <c r="Q8907" t="str" cm="1">
        <f t="array" ref="Q8907">_xlfn.IFS(
O8907&lt;50000,"Low Salary (&lt;$50K)",
O8907&lt;90000,"Lower Middle ($50K-$90K)",
O8907&lt;130000,"Middle ($90K-$130K)",
O8907&lt;170000,"Upper Middle ($130K-$170K)",
O8907&gt;=170000,"High Salary (&gt;$170K)"
)</f>
        <v>Upper Middle ($130K-$170K)</v>
      </c>
      <c r="R8907" t="str" cm="1">
        <f t="array" ref="R8907">_xlfn.IFS(
G8907&lt;=2,"New Customers (0-2Y)",
G8907&lt;=5,"Growing Customers (3-5Y)",
G8907&lt;=8,"Established Customers (6-8Y)",
G8907&lt;=10,"Loyal Customers (9-10Y)"
)</f>
        <v>Growing Customers (3-5Y)</v>
      </c>
    </row>
    <row r="8908" spans="1:18" x14ac:dyDescent="0.35">
      <c r="A8908">
        <v>15797065</v>
      </c>
      <c r="B8908" t="s">
        <v>2243</v>
      </c>
      <c r="C8908" t="s">
        <v>26</v>
      </c>
      <c r="D8908" t="s">
        <v>18</v>
      </c>
      <c r="E8908">
        <v>32</v>
      </c>
      <c r="F8908" t="s">
        <v>19</v>
      </c>
      <c r="G8908">
        <v>0</v>
      </c>
      <c r="H8908" s="4">
        <v>0</v>
      </c>
      <c r="I8908" t="s">
        <v>24</v>
      </c>
      <c r="J8908">
        <v>2</v>
      </c>
      <c r="K8908">
        <v>613</v>
      </c>
      <c r="L8908" t="s">
        <v>20</v>
      </c>
      <c r="M8908" t="s">
        <v>27</v>
      </c>
      <c r="N8908" t="s">
        <v>22</v>
      </c>
      <c r="O8908" s="4">
        <v>126675.62</v>
      </c>
      <c r="P8908" t="s">
        <v>28</v>
      </c>
      <c r="Q8908" t="str" cm="1">
        <f t="array" ref="Q8908">_xlfn.IFS(
O8908&lt;50000,"Low Salary (&lt;$50K)",
O8908&lt;90000,"Lower Middle ($50K-$90K)",
O8908&lt;130000,"Middle ($90K-$130K)",
O8908&lt;170000,"Upper Middle ($130K-$170K)",
O8908&gt;=170000,"High Salary (&gt;$170K)"
)</f>
        <v>Middle ($90K-$130K)</v>
      </c>
      <c r="R8908" t="str" cm="1">
        <f t="array" ref="R8908">_xlfn.IFS(
G8908&lt;=2,"New Customers (0-2Y)",
G8908&lt;=5,"Growing Customers (3-5Y)",
G8908&lt;=8,"Established Customers (6-8Y)",
G8908&lt;=10,"Loyal Customers (9-10Y)"
)</f>
        <v>New Customers (0-2Y)</v>
      </c>
    </row>
    <row r="8909" spans="1:18" x14ac:dyDescent="0.35">
      <c r="A8909">
        <v>15710671</v>
      </c>
      <c r="B8909" t="s">
        <v>322</v>
      </c>
      <c r="C8909" t="s">
        <v>17</v>
      </c>
      <c r="D8909" t="s">
        <v>39</v>
      </c>
      <c r="E8909">
        <v>34</v>
      </c>
      <c r="F8909" t="s">
        <v>19</v>
      </c>
      <c r="G8909">
        <v>3</v>
      </c>
      <c r="H8909" s="4">
        <v>137361.96</v>
      </c>
      <c r="I8909" t="s">
        <v>33</v>
      </c>
      <c r="J8909">
        <v>1</v>
      </c>
      <c r="K8909">
        <v>786</v>
      </c>
      <c r="L8909" t="s">
        <v>37</v>
      </c>
      <c r="M8909" t="s">
        <v>27</v>
      </c>
      <c r="N8909" t="s">
        <v>32</v>
      </c>
      <c r="O8909" s="4">
        <v>183682.09</v>
      </c>
      <c r="P8909" t="s">
        <v>28</v>
      </c>
      <c r="Q8909" t="str" cm="1">
        <f t="array" ref="Q8909">_xlfn.IFS(
O8909&lt;50000,"Low Salary (&lt;$50K)",
O8909&lt;90000,"Lower Middle ($50K-$90K)",
O8909&lt;130000,"Middle ($90K-$130K)",
O8909&lt;170000,"Upper Middle ($130K-$170K)",
O8909&gt;=170000,"High Salary (&gt;$170K)"
)</f>
        <v>High Salary (&gt;$170K)</v>
      </c>
      <c r="R8909" t="str" cm="1">
        <f t="array" ref="R8909">_xlfn.IFS(
G8909&lt;=2,"New Customers (0-2Y)",
G8909&lt;=5,"Growing Customers (3-5Y)",
G8909&lt;=8,"Established Customers (6-8Y)",
G8909&lt;=10,"Loyal Customers (9-10Y)"
)</f>
        <v>Growing Customers (3-5Y)</v>
      </c>
    </row>
    <row r="8910" spans="1:18" x14ac:dyDescent="0.35">
      <c r="A8910">
        <v>15656522</v>
      </c>
      <c r="B8910" t="s">
        <v>358</v>
      </c>
      <c r="C8910" t="s">
        <v>26</v>
      </c>
      <c r="D8910" t="s">
        <v>39</v>
      </c>
      <c r="E8910">
        <v>32</v>
      </c>
      <c r="F8910" t="s">
        <v>19</v>
      </c>
      <c r="G8910">
        <v>10</v>
      </c>
      <c r="H8910" s="4">
        <v>158537.42000000001</v>
      </c>
      <c r="I8910" t="s">
        <v>33</v>
      </c>
      <c r="J8910">
        <v>1</v>
      </c>
      <c r="K8910">
        <v>593</v>
      </c>
      <c r="L8910" t="s">
        <v>31</v>
      </c>
      <c r="M8910" t="s">
        <v>21</v>
      </c>
      <c r="N8910" t="s">
        <v>32</v>
      </c>
      <c r="O8910" s="4">
        <v>166850.57</v>
      </c>
      <c r="P8910" t="s">
        <v>28</v>
      </c>
      <c r="Q8910" t="str" cm="1">
        <f t="array" ref="Q8910">_xlfn.IFS(
O8910&lt;50000,"Low Salary (&lt;$50K)",
O8910&lt;90000,"Lower Middle ($50K-$90K)",
O8910&lt;130000,"Middle ($90K-$130K)",
O8910&lt;170000,"Upper Middle ($130K-$170K)",
O8910&gt;=170000,"High Salary (&gt;$170K)"
)</f>
        <v>Upper Middle ($130K-$170K)</v>
      </c>
      <c r="R8910" t="str" cm="1">
        <f t="array" ref="R8910">_xlfn.IFS(
G8910&lt;=2,"New Customers (0-2Y)",
G8910&lt;=5,"Growing Customers (3-5Y)",
G8910&lt;=8,"Established Customers (6-8Y)",
G8910&lt;=10,"Loyal Customers (9-10Y)"
)</f>
        <v>Loyal Customers (9-10Y)</v>
      </c>
    </row>
    <row r="8911" spans="1:18" x14ac:dyDescent="0.35">
      <c r="A8911">
        <v>15705085</v>
      </c>
      <c r="B8911" t="s">
        <v>2806</v>
      </c>
      <c r="C8911" t="s">
        <v>26</v>
      </c>
      <c r="D8911" t="s">
        <v>18</v>
      </c>
      <c r="E8911">
        <v>29</v>
      </c>
      <c r="F8911" t="s">
        <v>43</v>
      </c>
      <c r="G8911">
        <v>9</v>
      </c>
      <c r="H8911" s="4">
        <v>0</v>
      </c>
      <c r="I8911" t="s">
        <v>24</v>
      </c>
      <c r="J8911">
        <v>2</v>
      </c>
      <c r="K8911">
        <v>670</v>
      </c>
      <c r="L8911" t="s">
        <v>35</v>
      </c>
      <c r="M8911" t="s">
        <v>21</v>
      </c>
      <c r="N8911" t="s">
        <v>32</v>
      </c>
      <c r="O8911" s="4">
        <v>27359.19</v>
      </c>
      <c r="P8911" t="s">
        <v>28</v>
      </c>
      <c r="Q8911" t="str" cm="1">
        <f t="array" ref="Q8911">_xlfn.IFS(
O8911&lt;50000,"Low Salary (&lt;$50K)",
O8911&lt;90000,"Lower Middle ($50K-$90K)",
O8911&lt;130000,"Middle ($90K-$130K)",
O8911&lt;170000,"Upper Middle ($130K-$170K)",
O8911&gt;=170000,"High Salary (&gt;$170K)"
)</f>
        <v>Low Salary (&lt;$50K)</v>
      </c>
      <c r="R8911" t="str" cm="1">
        <f t="array" ref="R8911">_xlfn.IFS(
G8911&lt;=2,"New Customers (0-2Y)",
G8911&lt;=5,"Growing Customers (3-5Y)",
G8911&lt;=8,"Established Customers (6-8Y)",
G8911&lt;=10,"Loyal Customers (9-10Y)"
)</f>
        <v>Loyal Customers (9-10Y)</v>
      </c>
    </row>
    <row r="8912" spans="1:18" x14ac:dyDescent="0.35">
      <c r="A8912">
        <v>15744873</v>
      </c>
      <c r="B8912" t="s">
        <v>715</v>
      </c>
      <c r="C8912" t="s">
        <v>42</v>
      </c>
      <c r="D8912" t="s">
        <v>18</v>
      </c>
      <c r="E8912">
        <v>48</v>
      </c>
      <c r="F8912" t="s">
        <v>19</v>
      </c>
      <c r="G8912">
        <v>5</v>
      </c>
      <c r="H8912" s="4">
        <v>143595.87</v>
      </c>
      <c r="I8912" t="s">
        <v>33</v>
      </c>
      <c r="J8912">
        <v>1</v>
      </c>
      <c r="K8912">
        <v>657</v>
      </c>
      <c r="L8912" t="s">
        <v>20</v>
      </c>
      <c r="M8912" t="s">
        <v>27</v>
      </c>
      <c r="N8912" t="s">
        <v>32</v>
      </c>
      <c r="O8912" s="4">
        <v>101314.65</v>
      </c>
      <c r="P8912" t="s">
        <v>23</v>
      </c>
      <c r="Q8912" t="str" cm="1">
        <f t="array" ref="Q8912">_xlfn.IFS(
O8912&lt;50000,"Low Salary (&lt;$50K)",
O8912&lt;90000,"Lower Middle ($50K-$90K)",
O8912&lt;130000,"Middle ($90K-$130K)",
O8912&lt;170000,"Upper Middle ($130K-$170K)",
O8912&gt;=170000,"High Salary (&gt;$170K)"
)</f>
        <v>Middle ($90K-$130K)</v>
      </c>
      <c r="R8912" t="str" cm="1">
        <f t="array" ref="R8912">_xlfn.IFS(
G8912&lt;=2,"New Customers (0-2Y)",
G8912&lt;=5,"Growing Customers (3-5Y)",
G8912&lt;=8,"Established Customers (6-8Y)",
G8912&lt;=10,"Loyal Customers (9-10Y)"
)</f>
        <v>Growing Customers (3-5Y)</v>
      </c>
    </row>
    <row r="8913" spans="1:18" x14ac:dyDescent="0.35">
      <c r="A8913">
        <v>15781914</v>
      </c>
      <c r="B8913" t="s">
        <v>349</v>
      </c>
      <c r="C8913" t="s">
        <v>42</v>
      </c>
      <c r="D8913" t="s">
        <v>39</v>
      </c>
      <c r="E8913">
        <v>32</v>
      </c>
      <c r="F8913" t="s">
        <v>19</v>
      </c>
      <c r="G8913">
        <v>9</v>
      </c>
      <c r="H8913" s="4">
        <v>169947.41</v>
      </c>
      <c r="I8913" t="s">
        <v>33</v>
      </c>
      <c r="J8913">
        <v>2</v>
      </c>
      <c r="K8913">
        <v>718</v>
      </c>
      <c r="L8913" t="s">
        <v>35</v>
      </c>
      <c r="M8913" t="s">
        <v>21</v>
      </c>
      <c r="N8913" t="s">
        <v>22</v>
      </c>
      <c r="O8913" s="4">
        <v>27979.16</v>
      </c>
      <c r="P8913" t="s">
        <v>28</v>
      </c>
      <c r="Q8913" t="str" cm="1">
        <f t="array" ref="Q8913">_xlfn.IFS(
O8913&lt;50000,"Low Salary (&lt;$50K)",
O8913&lt;90000,"Lower Middle ($50K-$90K)",
O8913&lt;130000,"Middle ($90K-$130K)",
O8913&lt;170000,"Upper Middle ($130K-$170K)",
O8913&gt;=170000,"High Salary (&gt;$170K)"
)</f>
        <v>Low Salary (&lt;$50K)</v>
      </c>
      <c r="R8913" t="str" cm="1">
        <f t="array" ref="R8913">_xlfn.IFS(
G8913&lt;=2,"New Customers (0-2Y)",
G8913&lt;=5,"Growing Customers (3-5Y)",
G8913&lt;=8,"Established Customers (6-8Y)",
G8913&lt;=10,"Loyal Customers (9-10Y)"
)</f>
        <v>Loyal Customers (9-10Y)</v>
      </c>
    </row>
    <row r="8914" spans="1:18" x14ac:dyDescent="0.35">
      <c r="A8914">
        <v>15637354</v>
      </c>
      <c r="B8914" t="s">
        <v>1314</v>
      </c>
      <c r="C8914" t="s">
        <v>17</v>
      </c>
      <c r="D8914" t="s">
        <v>18</v>
      </c>
      <c r="E8914">
        <v>24</v>
      </c>
      <c r="F8914" t="s">
        <v>43</v>
      </c>
      <c r="G8914">
        <v>7</v>
      </c>
      <c r="H8914" s="4">
        <v>148167.82999999999</v>
      </c>
      <c r="I8914" t="s">
        <v>33</v>
      </c>
      <c r="J8914">
        <v>2</v>
      </c>
      <c r="K8914">
        <v>623</v>
      </c>
      <c r="L8914" t="s">
        <v>20</v>
      </c>
      <c r="M8914" t="s">
        <v>21</v>
      </c>
      <c r="N8914" t="s">
        <v>22</v>
      </c>
      <c r="O8914" s="4">
        <v>109470.34</v>
      </c>
      <c r="P8914" t="s">
        <v>28</v>
      </c>
      <c r="Q8914" t="str" cm="1">
        <f t="array" ref="Q8914">_xlfn.IFS(
O8914&lt;50000,"Low Salary (&lt;$50K)",
O8914&lt;90000,"Lower Middle ($50K-$90K)",
O8914&lt;130000,"Middle ($90K-$130K)",
O8914&lt;170000,"Upper Middle ($130K-$170K)",
O8914&gt;=170000,"High Salary (&gt;$170K)"
)</f>
        <v>Middle ($90K-$130K)</v>
      </c>
      <c r="R8914" t="str" cm="1">
        <f t="array" ref="R8914">_xlfn.IFS(
G8914&lt;=2,"New Customers (0-2Y)",
G8914&lt;=5,"Growing Customers (3-5Y)",
G8914&lt;=8,"Established Customers (6-8Y)",
G8914&lt;=10,"Loyal Customers (9-10Y)"
)</f>
        <v>Established Customers (6-8Y)</v>
      </c>
    </row>
    <row r="8915" spans="1:18" x14ac:dyDescent="0.35">
      <c r="A8915">
        <v>15717307</v>
      </c>
      <c r="B8915" t="s">
        <v>113</v>
      </c>
      <c r="C8915" t="s">
        <v>17</v>
      </c>
      <c r="D8915" t="s">
        <v>39</v>
      </c>
      <c r="E8915">
        <v>31</v>
      </c>
      <c r="F8915" t="s">
        <v>19</v>
      </c>
      <c r="G8915">
        <v>5</v>
      </c>
      <c r="H8915" s="4">
        <v>0</v>
      </c>
      <c r="I8915" t="s">
        <v>24</v>
      </c>
      <c r="J8915">
        <v>2</v>
      </c>
      <c r="K8915">
        <v>496</v>
      </c>
      <c r="L8915" t="s">
        <v>44</v>
      </c>
      <c r="M8915" t="s">
        <v>21</v>
      </c>
      <c r="N8915" t="s">
        <v>32</v>
      </c>
      <c r="O8915" s="4">
        <v>93713.13</v>
      </c>
      <c r="P8915" t="s">
        <v>28</v>
      </c>
      <c r="Q8915" t="str" cm="1">
        <f t="array" ref="Q8915">_xlfn.IFS(
O8915&lt;50000,"Low Salary (&lt;$50K)",
O8915&lt;90000,"Lower Middle ($50K-$90K)",
O8915&lt;130000,"Middle ($90K-$130K)",
O8915&lt;170000,"Upper Middle ($130K-$170K)",
O8915&gt;=170000,"High Salary (&gt;$170K)"
)</f>
        <v>Middle ($90K-$130K)</v>
      </c>
      <c r="R8915" t="str" cm="1">
        <f t="array" ref="R8915">_xlfn.IFS(
G8915&lt;=2,"New Customers (0-2Y)",
G8915&lt;=5,"Growing Customers (3-5Y)",
G8915&lt;=8,"Established Customers (6-8Y)",
G8915&lt;=10,"Loyal Customers (9-10Y)"
)</f>
        <v>Growing Customers (3-5Y)</v>
      </c>
    </row>
    <row r="8916" spans="1:18" x14ac:dyDescent="0.35">
      <c r="A8916">
        <v>15746695</v>
      </c>
      <c r="B8916" t="s">
        <v>2807</v>
      </c>
      <c r="C8916" t="s">
        <v>17</v>
      </c>
      <c r="D8916" t="s">
        <v>18</v>
      </c>
      <c r="E8916">
        <v>39</v>
      </c>
      <c r="F8916" t="s">
        <v>19</v>
      </c>
      <c r="G8916">
        <v>6</v>
      </c>
      <c r="H8916" s="4">
        <v>48023.83</v>
      </c>
      <c r="I8916" t="s">
        <v>29</v>
      </c>
      <c r="J8916">
        <v>1</v>
      </c>
      <c r="K8916">
        <v>429</v>
      </c>
      <c r="L8916" t="s">
        <v>44</v>
      </c>
      <c r="M8916" t="s">
        <v>21</v>
      </c>
      <c r="N8916" t="s">
        <v>32</v>
      </c>
      <c r="O8916" s="4">
        <v>74870.990000000005</v>
      </c>
      <c r="P8916" t="s">
        <v>28</v>
      </c>
      <c r="Q8916" t="str" cm="1">
        <f t="array" ref="Q8916">_xlfn.IFS(
O8916&lt;50000,"Low Salary (&lt;$50K)",
O8916&lt;90000,"Lower Middle ($50K-$90K)",
O8916&lt;130000,"Middle ($90K-$130K)",
O8916&lt;170000,"Upper Middle ($130K-$170K)",
O8916&gt;=170000,"High Salary (&gt;$170K)"
)</f>
        <v>Lower Middle ($50K-$90K)</v>
      </c>
      <c r="R8916" t="str" cm="1">
        <f t="array" ref="R8916">_xlfn.IFS(
G8916&lt;=2,"New Customers (0-2Y)",
G8916&lt;=5,"Growing Customers (3-5Y)",
G8916&lt;=8,"Established Customers (6-8Y)",
G8916&lt;=10,"Loyal Customers (9-10Y)"
)</f>
        <v>Established Customers (6-8Y)</v>
      </c>
    </row>
    <row r="8917" spans="1:18" x14ac:dyDescent="0.35">
      <c r="A8917">
        <v>15804962</v>
      </c>
      <c r="B8917" t="s">
        <v>1257</v>
      </c>
      <c r="C8917" t="s">
        <v>17</v>
      </c>
      <c r="D8917" t="s">
        <v>39</v>
      </c>
      <c r="E8917">
        <v>36</v>
      </c>
      <c r="F8917" t="s">
        <v>19</v>
      </c>
      <c r="G8917">
        <v>1</v>
      </c>
      <c r="H8917" s="4">
        <v>155655.46</v>
      </c>
      <c r="I8917" t="s">
        <v>33</v>
      </c>
      <c r="J8917">
        <v>1</v>
      </c>
      <c r="K8917">
        <v>606</v>
      </c>
      <c r="L8917" t="s">
        <v>20</v>
      </c>
      <c r="M8917" t="s">
        <v>21</v>
      </c>
      <c r="N8917" t="s">
        <v>22</v>
      </c>
      <c r="O8917" s="4">
        <v>192387.51</v>
      </c>
      <c r="P8917" t="s">
        <v>23</v>
      </c>
      <c r="Q8917" t="str" cm="1">
        <f t="array" ref="Q8917">_xlfn.IFS(
O8917&lt;50000,"Low Salary (&lt;$50K)",
O8917&lt;90000,"Lower Middle ($50K-$90K)",
O8917&lt;130000,"Middle ($90K-$130K)",
O8917&lt;170000,"Upper Middle ($130K-$170K)",
O8917&gt;=170000,"High Salary (&gt;$170K)"
)</f>
        <v>High Salary (&gt;$170K)</v>
      </c>
      <c r="R8917" t="str" cm="1">
        <f t="array" ref="R8917">_xlfn.IFS(
G8917&lt;=2,"New Customers (0-2Y)",
G8917&lt;=5,"Growing Customers (3-5Y)",
G8917&lt;=8,"Established Customers (6-8Y)",
G8917&lt;=10,"Loyal Customers (9-10Y)"
)</f>
        <v>New Customers (0-2Y)</v>
      </c>
    </row>
    <row r="8918" spans="1:18" x14ac:dyDescent="0.35">
      <c r="A8918">
        <v>15665378</v>
      </c>
      <c r="B8918" t="s">
        <v>644</v>
      </c>
      <c r="C8918" t="s">
        <v>17</v>
      </c>
      <c r="D8918" t="s">
        <v>18</v>
      </c>
      <c r="E8918">
        <v>46</v>
      </c>
      <c r="F8918" t="s">
        <v>19</v>
      </c>
      <c r="G8918">
        <v>6</v>
      </c>
      <c r="H8918" s="4">
        <v>0</v>
      </c>
      <c r="I8918" t="s">
        <v>24</v>
      </c>
      <c r="J8918">
        <v>2</v>
      </c>
      <c r="K8918">
        <v>499</v>
      </c>
      <c r="L8918" t="s">
        <v>44</v>
      </c>
      <c r="M8918" t="s">
        <v>21</v>
      </c>
      <c r="N8918" t="s">
        <v>32</v>
      </c>
      <c r="O8918" s="4">
        <v>73457.55</v>
      </c>
      <c r="P8918" t="s">
        <v>28</v>
      </c>
      <c r="Q8918" t="str" cm="1">
        <f t="array" ref="Q8918">_xlfn.IFS(
O8918&lt;50000,"Low Salary (&lt;$50K)",
O8918&lt;90000,"Lower Middle ($50K-$90K)",
O8918&lt;130000,"Middle ($90K-$130K)",
O8918&lt;170000,"Upper Middle ($130K-$170K)",
O8918&gt;=170000,"High Salary (&gt;$170K)"
)</f>
        <v>Lower Middle ($50K-$90K)</v>
      </c>
      <c r="R8918" t="str" cm="1">
        <f t="array" ref="R8918">_xlfn.IFS(
G8918&lt;=2,"New Customers (0-2Y)",
G8918&lt;=5,"Growing Customers (3-5Y)",
G8918&lt;=8,"Established Customers (6-8Y)",
G8918&lt;=10,"Loyal Customers (9-10Y)"
)</f>
        <v>Established Customers (6-8Y)</v>
      </c>
    </row>
    <row r="8919" spans="1:18" x14ac:dyDescent="0.35">
      <c r="A8919">
        <v>15757865</v>
      </c>
      <c r="B8919" t="s">
        <v>1456</v>
      </c>
      <c r="C8919" t="s">
        <v>17</v>
      </c>
      <c r="D8919" t="s">
        <v>39</v>
      </c>
      <c r="E8919">
        <v>62</v>
      </c>
      <c r="F8919" t="s">
        <v>2967</v>
      </c>
      <c r="G8919">
        <v>7</v>
      </c>
      <c r="H8919" s="4">
        <v>0</v>
      </c>
      <c r="I8919" t="s">
        <v>24</v>
      </c>
      <c r="J8919">
        <v>2</v>
      </c>
      <c r="K8919">
        <v>642</v>
      </c>
      <c r="L8919" t="s">
        <v>20</v>
      </c>
      <c r="M8919" t="s">
        <v>21</v>
      </c>
      <c r="N8919" t="s">
        <v>22</v>
      </c>
      <c r="O8919" s="4">
        <v>61120.75</v>
      </c>
      <c r="P8919" t="s">
        <v>28</v>
      </c>
      <c r="Q8919" t="str" cm="1">
        <f t="array" ref="Q8919">_xlfn.IFS(
O8919&lt;50000,"Low Salary (&lt;$50K)",
O8919&lt;90000,"Lower Middle ($50K-$90K)",
O8919&lt;130000,"Middle ($90K-$130K)",
O8919&lt;170000,"Upper Middle ($130K-$170K)",
O8919&gt;=170000,"High Salary (&gt;$170K)"
)</f>
        <v>Lower Middle ($50K-$90K)</v>
      </c>
      <c r="R8919" t="str" cm="1">
        <f t="array" ref="R8919">_xlfn.IFS(
G8919&lt;=2,"New Customers (0-2Y)",
G8919&lt;=5,"Growing Customers (3-5Y)",
G8919&lt;=8,"Established Customers (6-8Y)",
G8919&lt;=10,"Loyal Customers (9-10Y)"
)</f>
        <v>Established Customers (6-8Y)</v>
      </c>
    </row>
    <row r="8920" spans="1:18" x14ac:dyDescent="0.35">
      <c r="A8920">
        <v>15578787</v>
      </c>
      <c r="B8920" t="s">
        <v>1535</v>
      </c>
      <c r="C8920" t="s">
        <v>17</v>
      </c>
      <c r="D8920" t="s">
        <v>18</v>
      </c>
      <c r="E8920">
        <v>52</v>
      </c>
      <c r="F8920" t="s">
        <v>19</v>
      </c>
      <c r="G8920">
        <v>4</v>
      </c>
      <c r="H8920" s="4">
        <v>0</v>
      </c>
      <c r="I8920" t="s">
        <v>24</v>
      </c>
      <c r="J8920">
        <v>1</v>
      </c>
      <c r="K8920">
        <v>641</v>
      </c>
      <c r="L8920" t="s">
        <v>20</v>
      </c>
      <c r="M8920" t="s">
        <v>21</v>
      </c>
      <c r="N8920" t="s">
        <v>32</v>
      </c>
      <c r="O8920" s="4">
        <v>90964.54</v>
      </c>
      <c r="P8920" t="s">
        <v>23</v>
      </c>
      <c r="Q8920" t="str" cm="1">
        <f t="array" ref="Q8920">_xlfn.IFS(
O8920&lt;50000,"Low Salary (&lt;$50K)",
O8920&lt;90000,"Lower Middle ($50K-$90K)",
O8920&lt;130000,"Middle ($90K-$130K)",
O8920&lt;170000,"Upper Middle ($130K-$170K)",
O8920&gt;=170000,"High Salary (&gt;$170K)"
)</f>
        <v>Middle ($90K-$130K)</v>
      </c>
      <c r="R8920" t="str" cm="1">
        <f t="array" ref="R8920">_xlfn.IFS(
G8920&lt;=2,"New Customers (0-2Y)",
G8920&lt;=5,"Growing Customers (3-5Y)",
G8920&lt;=8,"Established Customers (6-8Y)",
G8920&lt;=10,"Loyal Customers (9-10Y)"
)</f>
        <v>Growing Customers (3-5Y)</v>
      </c>
    </row>
    <row r="8921" spans="1:18" x14ac:dyDescent="0.35">
      <c r="A8921">
        <v>15794323</v>
      </c>
      <c r="B8921" t="s">
        <v>1592</v>
      </c>
      <c r="C8921" t="s">
        <v>17</v>
      </c>
      <c r="D8921" t="s">
        <v>39</v>
      </c>
      <c r="E8921">
        <v>32</v>
      </c>
      <c r="F8921" t="s">
        <v>19</v>
      </c>
      <c r="G8921">
        <v>8</v>
      </c>
      <c r="H8921" s="4">
        <v>121240.76</v>
      </c>
      <c r="I8921" t="s">
        <v>33</v>
      </c>
      <c r="J8921">
        <v>1</v>
      </c>
      <c r="K8921">
        <v>673</v>
      </c>
      <c r="L8921" t="s">
        <v>35</v>
      </c>
      <c r="M8921" t="s">
        <v>21</v>
      </c>
      <c r="N8921" t="s">
        <v>32</v>
      </c>
      <c r="O8921" s="4">
        <v>116969.73</v>
      </c>
      <c r="P8921" t="s">
        <v>28</v>
      </c>
      <c r="Q8921" t="str" cm="1">
        <f t="array" ref="Q8921">_xlfn.IFS(
O8921&lt;50000,"Low Salary (&lt;$50K)",
O8921&lt;90000,"Lower Middle ($50K-$90K)",
O8921&lt;130000,"Middle ($90K-$130K)",
O8921&lt;170000,"Upper Middle ($130K-$170K)",
O8921&gt;=170000,"High Salary (&gt;$170K)"
)</f>
        <v>Middle ($90K-$130K)</v>
      </c>
      <c r="R8921" t="str" cm="1">
        <f t="array" ref="R8921">_xlfn.IFS(
G8921&lt;=2,"New Customers (0-2Y)",
G8921&lt;=5,"Growing Customers (3-5Y)",
G8921&lt;=8,"Established Customers (6-8Y)",
G8921&lt;=10,"Loyal Customers (9-10Y)"
)</f>
        <v>Established Customers (6-8Y)</v>
      </c>
    </row>
    <row r="8922" spans="1:18" x14ac:dyDescent="0.35">
      <c r="A8922">
        <v>15697546</v>
      </c>
      <c r="B8922" t="s">
        <v>240</v>
      </c>
      <c r="C8922" t="s">
        <v>17</v>
      </c>
      <c r="D8922" t="s">
        <v>18</v>
      </c>
      <c r="E8922">
        <v>36</v>
      </c>
      <c r="F8922" t="s">
        <v>19</v>
      </c>
      <c r="G8922">
        <v>3</v>
      </c>
      <c r="H8922" s="4">
        <v>0</v>
      </c>
      <c r="I8922" t="s">
        <v>24</v>
      </c>
      <c r="J8922">
        <v>2</v>
      </c>
      <c r="K8922">
        <v>570</v>
      </c>
      <c r="L8922" t="s">
        <v>31</v>
      </c>
      <c r="M8922" t="s">
        <v>21</v>
      </c>
      <c r="N8922" t="s">
        <v>32</v>
      </c>
      <c r="O8922" s="4">
        <v>92118.75</v>
      </c>
      <c r="P8922" t="s">
        <v>28</v>
      </c>
      <c r="Q8922" t="str" cm="1">
        <f t="array" ref="Q8922">_xlfn.IFS(
O8922&lt;50000,"Low Salary (&lt;$50K)",
O8922&lt;90000,"Lower Middle ($50K-$90K)",
O8922&lt;130000,"Middle ($90K-$130K)",
O8922&lt;170000,"Upper Middle ($130K-$170K)",
O8922&gt;=170000,"High Salary (&gt;$170K)"
)</f>
        <v>Middle ($90K-$130K)</v>
      </c>
      <c r="R8922" t="str" cm="1">
        <f t="array" ref="R8922">_xlfn.IFS(
G8922&lt;=2,"New Customers (0-2Y)",
G8922&lt;=5,"Growing Customers (3-5Y)",
G8922&lt;=8,"Established Customers (6-8Y)",
G8922&lt;=10,"Loyal Customers (9-10Y)"
)</f>
        <v>Growing Customers (3-5Y)</v>
      </c>
    </row>
    <row r="8923" spans="1:18" x14ac:dyDescent="0.35">
      <c r="A8923">
        <v>15629519</v>
      </c>
      <c r="B8923" t="s">
        <v>61</v>
      </c>
      <c r="C8923" t="s">
        <v>17</v>
      </c>
      <c r="D8923" t="s">
        <v>18</v>
      </c>
      <c r="E8923">
        <v>37</v>
      </c>
      <c r="F8923" t="s">
        <v>19</v>
      </c>
      <c r="G8923">
        <v>1</v>
      </c>
      <c r="H8923" s="4">
        <v>0</v>
      </c>
      <c r="I8923" t="s">
        <v>24</v>
      </c>
      <c r="J8923">
        <v>2</v>
      </c>
      <c r="K8923">
        <v>472</v>
      </c>
      <c r="L8923" t="s">
        <v>44</v>
      </c>
      <c r="M8923" t="s">
        <v>21</v>
      </c>
      <c r="N8923" t="s">
        <v>22</v>
      </c>
      <c r="O8923" s="4">
        <v>48357.9</v>
      </c>
      <c r="P8923" t="s">
        <v>28</v>
      </c>
      <c r="Q8923" t="str" cm="1">
        <f t="array" ref="Q8923">_xlfn.IFS(
O8923&lt;50000,"Low Salary (&lt;$50K)",
O8923&lt;90000,"Lower Middle ($50K-$90K)",
O8923&lt;130000,"Middle ($90K-$130K)",
O8923&lt;170000,"Upper Middle ($130K-$170K)",
O8923&gt;=170000,"High Salary (&gt;$170K)"
)</f>
        <v>Low Salary (&lt;$50K)</v>
      </c>
      <c r="R8923" t="str" cm="1">
        <f t="array" ref="R8923">_xlfn.IFS(
G8923&lt;=2,"New Customers (0-2Y)",
G8923&lt;=5,"Growing Customers (3-5Y)",
G8923&lt;=8,"Established Customers (6-8Y)",
G8923&lt;=10,"Loyal Customers (9-10Y)"
)</f>
        <v>New Customers (0-2Y)</v>
      </c>
    </row>
    <row r="8924" spans="1:18" x14ac:dyDescent="0.35">
      <c r="A8924">
        <v>15624703</v>
      </c>
      <c r="B8924" t="s">
        <v>1078</v>
      </c>
      <c r="C8924" t="s">
        <v>42</v>
      </c>
      <c r="D8924" t="s">
        <v>39</v>
      </c>
      <c r="E8924">
        <v>35</v>
      </c>
      <c r="F8924" t="s">
        <v>19</v>
      </c>
      <c r="G8924">
        <v>9</v>
      </c>
      <c r="H8924" s="4">
        <v>129847.75</v>
      </c>
      <c r="I8924" t="s">
        <v>33</v>
      </c>
      <c r="J8924">
        <v>2</v>
      </c>
      <c r="K8924">
        <v>550</v>
      </c>
      <c r="L8924" t="s">
        <v>31</v>
      </c>
      <c r="M8924" t="s">
        <v>21</v>
      </c>
      <c r="N8924" t="s">
        <v>32</v>
      </c>
      <c r="O8924" s="4">
        <v>197325.4</v>
      </c>
      <c r="P8924" t="s">
        <v>28</v>
      </c>
      <c r="Q8924" t="str" cm="1">
        <f t="array" ref="Q8924">_xlfn.IFS(
O8924&lt;50000,"Low Salary (&lt;$50K)",
O8924&lt;90000,"Lower Middle ($50K-$90K)",
O8924&lt;130000,"Middle ($90K-$130K)",
O8924&lt;170000,"Upper Middle ($130K-$170K)",
O8924&gt;=170000,"High Salary (&gt;$170K)"
)</f>
        <v>High Salary (&gt;$170K)</v>
      </c>
      <c r="R8924" t="str" cm="1">
        <f t="array" ref="R8924">_xlfn.IFS(
G8924&lt;=2,"New Customers (0-2Y)",
G8924&lt;=5,"Growing Customers (3-5Y)",
G8924&lt;=8,"Established Customers (6-8Y)",
G8924&lt;=10,"Loyal Customers (9-10Y)"
)</f>
        <v>Loyal Customers (9-10Y)</v>
      </c>
    </row>
    <row r="8925" spans="1:18" x14ac:dyDescent="0.35">
      <c r="A8925">
        <v>15570002</v>
      </c>
      <c r="B8925" t="s">
        <v>2808</v>
      </c>
      <c r="C8925" t="s">
        <v>42</v>
      </c>
      <c r="D8925" t="s">
        <v>18</v>
      </c>
      <c r="E8925">
        <v>55</v>
      </c>
      <c r="F8925" t="s">
        <v>19</v>
      </c>
      <c r="G8925">
        <v>8</v>
      </c>
      <c r="H8925" s="4">
        <v>118772.71</v>
      </c>
      <c r="I8925" t="s">
        <v>33</v>
      </c>
      <c r="J8925">
        <v>4</v>
      </c>
      <c r="K8925">
        <v>625</v>
      </c>
      <c r="L8925" t="s">
        <v>20</v>
      </c>
      <c r="M8925" t="s">
        <v>27</v>
      </c>
      <c r="N8925" t="s">
        <v>32</v>
      </c>
      <c r="O8925" s="4">
        <v>135853.62</v>
      </c>
      <c r="P8925" t="s">
        <v>23</v>
      </c>
      <c r="Q8925" t="str" cm="1">
        <f t="array" ref="Q8925">_xlfn.IFS(
O8925&lt;50000,"Low Salary (&lt;$50K)",
O8925&lt;90000,"Lower Middle ($50K-$90K)",
O8925&lt;130000,"Middle ($90K-$130K)",
O8925&lt;170000,"Upper Middle ($130K-$170K)",
O8925&gt;=170000,"High Salary (&gt;$170K)"
)</f>
        <v>Upper Middle ($130K-$170K)</v>
      </c>
      <c r="R8925" t="str" cm="1">
        <f t="array" ref="R8925">_xlfn.IFS(
G8925&lt;=2,"New Customers (0-2Y)",
G8925&lt;=5,"Growing Customers (3-5Y)",
G8925&lt;=8,"Established Customers (6-8Y)",
G8925&lt;=10,"Loyal Customers (9-10Y)"
)</f>
        <v>Established Customers (6-8Y)</v>
      </c>
    </row>
    <row r="8926" spans="1:18" x14ac:dyDescent="0.35">
      <c r="A8926">
        <v>15808566</v>
      </c>
      <c r="B8926" t="s">
        <v>408</v>
      </c>
      <c r="C8926" t="s">
        <v>17</v>
      </c>
      <c r="D8926" t="s">
        <v>39</v>
      </c>
      <c r="E8926">
        <v>46</v>
      </c>
      <c r="F8926" t="s">
        <v>19</v>
      </c>
      <c r="G8926">
        <v>2</v>
      </c>
      <c r="H8926" s="4">
        <v>0</v>
      </c>
      <c r="I8926" t="s">
        <v>24</v>
      </c>
      <c r="J8926">
        <v>2</v>
      </c>
      <c r="K8926">
        <v>516</v>
      </c>
      <c r="L8926" t="s">
        <v>31</v>
      </c>
      <c r="M8926" t="s">
        <v>21</v>
      </c>
      <c r="N8926" t="s">
        <v>22</v>
      </c>
      <c r="O8926" s="4">
        <v>169122.54</v>
      </c>
      <c r="P8926" t="s">
        <v>28</v>
      </c>
      <c r="Q8926" t="str" cm="1">
        <f t="array" ref="Q8926">_xlfn.IFS(
O8926&lt;50000,"Low Salary (&lt;$50K)",
O8926&lt;90000,"Lower Middle ($50K-$90K)",
O8926&lt;130000,"Middle ($90K-$130K)",
O8926&lt;170000,"Upper Middle ($130K-$170K)",
O8926&gt;=170000,"High Salary (&gt;$170K)"
)</f>
        <v>Upper Middle ($130K-$170K)</v>
      </c>
      <c r="R8926" t="str" cm="1">
        <f t="array" ref="R8926">_xlfn.IFS(
G8926&lt;=2,"New Customers (0-2Y)",
G8926&lt;=5,"Growing Customers (3-5Y)",
G8926&lt;=8,"Established Customers (6-8Y)",
G8926&lt;=10,"Loyal Customers (9-10Y)"
)</f>
        <v>New Customers (0-2Y)</v>
      </c>
    </row>
    <row r="8927" spans="1:18" x14ac:dyDescent="0.35">
      <c r="A8927">
        <v>15805463</v>
      </c>
      <c r="B8927" t="s">
        <v>2422</v>
      </c>
      <c r="C8927" t="s">
        <v>42</v>
      </c>
      <c r="D8927" t="s">
        <v>39</v>
      </c>
      <c r="E8927">
        <v>32</v>
      </c>
      <c r="F8927" t="s">
        <v>19</v>
      </c>
      <c r="G8927">
        <v>2</v>
      </c>
      <c r="H8927" s="4">
        <v>105163.88</v>
      </c>
      <c r="I8927" t="s">
        <v>33</v>
      </c>
      <c r="J8927">
        <v>2</v>
      </c>
      <c r="K8927">
        <v>682</v>
      </c>
      <c r="L8927" t="s">
        <v>35</v>
      </c>
      <c r="M8927" t="s">
        <v>21</v>
      </c>
      <c r="N8927" t="s">
        <v>22</v>
      </c>
      <c r="O8927" s="4">
        <v>164170.46</v>
      </c>
      <c r="P8927" t="s">
        <v>28</v>
      </c>
      <c r="Q8927" t="str" cm="1">
        <f t="array" ref="Q8927">_xlfn.IFS(
O8927&lt;50000,"Low Salary (&lt;$50K)",
O8927&lt;90000,"Lower Middle ($50K-$90K)",
O8927&lt;130000,"Middle ($90K-$130K)",
O8927&lt;170000,"Upper Middle ($130K-$170K)",
O8927&gt;=170000,"High Salary (&gt;$170K)"
)</f>
        <v>Upper Middle ($130K-$170K)</v>
      </c>
      <c r="R8927" t="str" cm="1">
        <f t="array" ref="R8927">_xlfn.IFS(
G8927&lt;=2,"New Customers (0-2Y)",
G8927&lt;=5,"Growing Customers (3-5Y)",
G8927&lt;=8,"Established Customers (6-8Y)",
G8927&lt;=10,"Loyal Customers (9-10Y)"
)</f>
        <v>New Customers (0-2Y)</v>
      </c>
    </row>
    <row r="8928" spans="1:18" x14ac:dyDescent="0.35">
      <c r="A8928">
        <v>15709136</v>
      </c>
      <c r="B8928" t="s">
        <v>1690</v>
      </c>
      <c r="C8928" t="s">
        <v>17</v>
      </c>
      <c r="D8928" t="s">
        <v>39</v>
      </c>
      <c r="E8928">
        <v>28</v>
      </c>
      <c r="F8928" t="s">
        <v>43</v>
      </c>
      <c r="G8928">
        <v>8</v>
      </c>
      <c r="H8928" s="4">
        <v>0</v>
      </c>
      <c r="I8928" t="s">
        <v>24</v>
      </c>
      <c r="J8928">
        <v>2</v>
      </c>
      <c r="K8928">
        <v>620</v>
      </c>
      <c r="L8928" t="s">
        <v>20</v>
      </c>
      <c r="M8928" t="s">
        <v>21</v>
      </c>
      <c r="N8928" t="s">
        <v>22</v>
      </c>
      <c r="O8928" s="4">
        <v>199909.32</v>
      </c>
      <c r="P8928" t="s">
        <v>28</v>
      </c>
      <c r="Q8928" t="str" cm="1">
        <f t="array" ref="Q8928">_xlfn.IFS(
O8928&lt;50000,"Low Salary (&lt;$50K)",
O8928&lt;90000,"Lower Middle ($50K-$90K)",
O8928&lt;130000,"Middle ($90K-$130K)",
O8928&lt;170000,"Upper Middle ($130K-$170K)",
O8928&gt;=170000,"High Salary (&gt;$170K)"
)</f>
        <v>High Salary (&gt;$170K)</v>
      </c>
      <c r="R8928" t="str" cm="1">
        <f t="array" ref="R8928">_xlfn.IFS(
G8928&lt;=2,"New Customers (0-2Y)",
G8928&lt;=5,"Growing Customers (3-5Y)",
G8928&lt;=8,"Established Customers (6-8Y)",
G8928&lt;=10,"Loyal Customers (9-10Y)"
)</f>
        <v>Established Customers (6-8Y)</v>
      </c>
    </row>
    <row r="8929" spans="1:18" x14ac:dyDescent="0.35">
      <c r="A8929">
        <v>15801605</v>
      </c>
      <c r="B8929" t="s">
        <v>1182</v>
      </c>
      <c r="C8929" t="s">
        <v>17</v>
      </c>
      <c r="D8929" t="s">
        <v>18</v>
      </c>
      <c r="E8929">
        <v>39</v>
      </c>
      <c r="F8929" t="s">
        <v>19</v>
      </c>
      <c r="G8929">
        <v>0</v>
      </c>
      <c r="H8929" s="4">
        <v>0</v>
      </c>
      <c r="I8929" t="s">
        <v>24</v>
      </c>
      <c r="J8929">
        <v>2</v>
      </c>
      <c r="K8929">
        <v>626</v>
      </c>
      <c r="L8929" t="s">
        <v>20</v>
      </c>
      <c r="M8929" t="s">
        <v>21</v>
      </c>
      <c r="N8929" t="s">
        <v>22</v>
      </c>
      <c r="O8929" s="4">
        <v>83295.09</v>
      </c>
      <c r="P8929" t="s">
        <v>28</v>
      </c>
      <c r="Q8929" t="str" cm="1">
        <f t="array" ref="Q8929">_xlfn.IFS(
O8929&lt;50000,"Low Salary (&lt;$50K)",
O8929&lt;90000,"Lower Middle ($50K-$90K)",
O8929&lt;130000,"Middle ($90K-$130K)",
O8929&lt;170000,"Upper Middle ($130K-$170K)",
O8929&gt;=170000,"High Salary (&gt;$170K)"
)</f>
        <v>Lower Middle ($50K-$90K)</v>
      </c>
      <c r="R8929" t="str" cm="1">
        <f t="array" ref="R8929">_xlfn.IFS(
G8929&lt;=2,"New Customers (0-2Y)",
G8929&lt;=5,"Growing Customers (3-5Y)",
G8929&lt;=8,"Established Customers (6-8Y)",
G8929&lt;=10,"Loyal Customers (9-10Y)"
)</f>
        <v>New Customers (0-2Y)</v>
      </c>
    </row>
    <row r="8930" spans="1:18" x14ac:dyDescent="0.35">
      <c r="A8930">
        <v>15567855</v>
      </c>
      <c r="B8930" t="s">
        <v>177</v>
      </c>
      <c r="C8930" t="s">
        <v>17</v>
      </c>
      <c r="D8930" t="s">
        <v>18</v>
      </c>
      <c r="E8930">
        <v>29</v>
      </c>
      <c r="F8930" t="s">
        <v>43</v>
      </c>
      <c r="G8930">
        <v>1</v>
      </c>
      <c r="H8930" s="4">
        <v>0</v>
      </c>
      <c r="I8930" t="s">
        <v>24</v>
      </c>
      <c r="J8930">
        <v>2</v>
      </c>
      <c r="K8930">
        <v>623</v>
      </c>
      <c r="L8930" t="s">
        <v>20</v>
      </c>
      <c r="M8930" t="s">
        <v>27</v>
      </c>
      <c r="N8930" t="s">
        <v>32</v>
      </c>
      <c r="O8930" s="4">
        <v>39382.06</v>
      </c>
      <c r="P8930" t="s">
        <v>28</v>
      </c>
      <c r="Q8930" t="str" cm="1">
        <f t="array" ref="Q8930">_xlfn.IFS(
O8930&lt;50000,"Low Salary (&lt;$50K)",
O8930&lt;90000,"Lower Middle ($50K-$90K)",
O8930&lt;130000,"Middle ($90K-$130K)",
O8930&lt;170000,"Upper Middle ($130K-$170K)",
O8930&gt;=170000,"High Salary (&gt;$170K)"
)</f>
        <v>Low Salary (&lt;$50K)</v>
      </c>
      <c r="R8930" t="str" cm="1">
        <f t="array" ref="R8930">_xlfn.IFS(
G8930&lt;=2,"New Customers (0-2Y)",
G8930&lt;=5,"Growing Customers (3-5Y)",
G8930&lt;=8,"Established Customers (6-8Y)",
G8930&lt;=10,"Loyal Customers (9-10Y)"
)</f>
        <v>New Customers (0-2Y)</v>
      </c>
    </row>
    <row r="8931" spans="1:18" x14ac:dyDescent="0.35">
      <c r="A8931">
        <v>15675141</v>
      </c>
      <c r="B8931" t="s">
        <v>661</v>
      </c>
      <c r="C8931" t="s">
        <v>17</v>
      </c>
      <c r="D8931" t="s">
        <v>18</v>
      </c>
      <c r="E8931">
        <v>35</v>
      </c>
      <c r="F8931" t="s">
        <v>19</v>
      </c>
      <c r="G8931">
        <v>4</v>
      </c>
      <c r="H8931" s="4">
        <v>93934.63</v>
      </c>
      <c r="I8931" t="s">
        <v>29</v>
      </c>
      <c r="J8931">
        <v>1</v>
      </c>
      <c r="K8931">
        <v>569</v>
      </c>
      <c r="L8931" t="s">
        <v>31</v>
      </c>
      <c r="M8931" t="s">
        <v>21</v>
      </c>
      <c r="N8931" t="s">
        <v>32</v>
      </c>
      <c r="O8931" s="4">
        <v>184748.23</v>
      </c>
      <c r="P8931" t="s">
        <v>28</v>
      </c>
      <c r="Q8931" t="str" cm="1">
        <f t="array" ref="Q8931">_xlfn.IFS(
O8931&lt;50000,"Low Salary (&lt;$50K)",
O8931&lt;90000,"Lower Middle ($50K-$90K)",
O8931&lt;130000,"Middle ($90K-$130K)",
O8931&lt;170000,"Upper Middle ($130K-$170K)",
O8931&gt;=170000,"High Salary (&gt;$170K)"
)</f>
        <v>High Salary (&gt;$170K)</v>
      </c>
      <c r="R8931" t="str" cm="1">
        <f t="array" ref="R8931">_xlfn.IFS(
G8931&lt;=2,"New Customers (0-2Y)",
G8931&lt;=5,"Growing Customers (3-5Y)",
G8931&lt;=8,"Established Customers (6-8Y)",
G8931&lt;=10,"Loyal Customers (9-10Y)"
)</f>
        <v>Growing Customers (3-5Y)</v>
      </c>
    </row>
    <row r="8932" spans="1:18" x14ac:dyDescent="0.35">
      <c r="A8932">
        <v>15665759</v>
      </c>
      <c r="B8932" t="s">
        <v>341</v>
      </c>
      <c r="C8932" t="s">
        <v>17</v>
      </c>
      <c r="D8932" t="s">
        <v>18</v>
      </c>
      <c r="E8932">
        <v>69</v>
      </c>
      <c r="F8932" t="s">
        <v>2967</v>
      </c>
      <c r="G8932">
        <v>5</v>
      </c>
      <c r="H8932" s="4">
        <v>117866.92</v>
      </c>
      <c r="I8932" t="s">
        <v>33</v>
      </c>
      <c r="J8932">
        <v>1</v>
      </c>
      <c r="K8932">
        <v>724</v>
      </c>
      <c r="L8932" t="s">
        <v>35</v>
      </c>
      <c r="M8932" t="s">
        <v>21</v>
      </c>
      <c r="N8932" t="s">
        <v>22</v>
      </c>
      <c r="O8932" s="4">
        <v>62280.91</v>
      </c>
      <c r="P8932" t="s">
        <v>28</v>
      </c>
      <c r="Q8932" t="str" cm="1">
        <f t="array" ref="Q8932">_xlfn.IFS(
O8932&lt;50000,"Low Salary (&lt;$50K)",
O8932&lt;90000,"Lower Middle ($50K-$90K)",
O8932&lt;130000,"Middle ($90K-$130K)",
O8932&lt;170000,"Upper Middle ($130K-$170K)",
O8932&gt;=170000,"High Salary (&gt;$170K)"
)</f>
        <v>Lower Middle ($50K-$90K)</v>
      </c>
      <c r="R8932" t="str" cm="1">
        <f t="array" ref="R8932">_xlfn.IFS(
G8932&lt;=2,"New Customers (0-2Y)",
G8932&lt;=5,"Growing Customers (3-5Y)",
G8932&lt;=8,"Established Customers (6-8Y)",
G8932&lt;=10,"Loyal Customers (9-10Y)"
)</f>
        <v>Growing Customers (3-5Y)</v>
      </c>
    </row>
    <row r="8933" spans="1:18" x14ac:dyDescent="0.35">
      <c r="A8933">
        <v>15761487</v>
      </c>
      <c r="B8933" t="s">
        <v>851</v>
      </c>
      <c r="C8933" t="s">
        <v>17</v>
      </c>
      <c r="D8933" t="s">
        <v>18</v>
      </c>
      <c r="E8933">
        <v>55</v>
      </c>
      <c r="F8933" t="s">
        <v>19</v>
      </c>
      <c r="G8933">
        <v>5</v>
      </c>
      <c r="H8933" s="4">
        <v>0</v>
      </c>
      <c r="I8933" t="s">
        <v>24</v>
      </c>
      <c r="J8933">
        <v>1</v>
      </c>
      <c r="K8933">
        <v>678</v>
      </c>
      <c r="L8933" t="s">
        <v>35</v>
      </c>
      <c r="M8933" t="s">
        <v>27</v>
      </c>
      <c r="N8933" t="s">
        <v>22</v>
      </c>
      <c r="O8933" s="4">
        <v>196794.11</v>
      </c>
      <c r="P8933" t="s">
        <v>23</v>
      </c>
      <c r="Q8933" t="str" cm="1">
        <f t="array" ref="Q8933">_xlfn.IFS(
O8933&lt;50000,"Low Salary (&lt;$50K)",
O8933&lt;90000,"Lower Middle ($50K-$90K)",
O8933&lt;130000,"Middle ($90K-$130K)",
O8933&lt;170000,"Upper Middle ($130K-$170K)",
O8933&gt;=170000,"High Salary (&gt;$170K)"
)</f>
        <v>High Salary (&gt;$170K)</v>
      </c>
      <c r="R8933" t="str" cm="1">
        <f t="array" ref="R8933">_xlfn.IFS(
G8933&lt;=2,"New Customers (0-2Y)",
G8933&lt;=5,"Growing Customers (3-5Y)",
G8933&lt;=8,"Established Customers (6-8Y)",
G8933&lt;=10,"Loyal Customers (9-10Y)"
)</f>
        <v>Growing Customers (3-5Y)</v>
      </c>
    </row>
    <row r="8934" spans="1:18" x14ac:dyDescent="0.35">
      <c r="A8934">
        <v>15700394</v>
      </c>
      <c r="B8934" t="s">
        <v>108</v>
      </c>
      <c r="C8934" t="s">
        <v>26</v>
      </c>
      <c r="D8934" t="s">
        <v>18</v>
      </c>
      <c r="E8934">
        <v>26</v>
      </c>
      <c r="F8934" t="s">
        <v>43</v>
      </c>
      <c r="G8934">
        <v>4</v>
      </c>
      <c r="H8934" s="4">
        <v>122857.46</v>
      </c>
      <c r="I8934" t="s">
        <v>33</v>
      </c>
      <c r="J8934">
        <v>2</v>
      </c>
      <c r="K8934">
        <v>713</v>
      </c>
      <c r="L8934" t="s">
        <v>35</v>
      </c>
      <c r="M8934" t="s">
        <v>21</v>
      </c>
      <c r="N8934" t="s">
        <v>32</v>
      </c>
      <c r="O8934" s="4">
        <v>144682.17000000001</v>
      </c>
      <c r="P8934" t="s">
        <v>23</v>
      </c>
      <c r="Q8934" t="str" cm="1">
        <f t="array" ref="Q8934">_xlfn.IFS(
O8934&lt;50000,"Low Salary (&lt;$50K)",
O8934&lt;90000,"Lower Middle ($50K-$90K)",
O8934&lt;130000,"Middle ($90K-$130K)",
O8934&lt;170000,"Upper Middle ($130K-$170K)",
O8934&gt;=170000,"High Salary (&gt;$170K)"
)</f>
        <v>Upper Middle ($130K-$170K)</v>
      </c>
      <c r="R8934" t="str" cm="1">
        <f t="array" ref="R8934">_xlfn.IFS(
G8934&lt;=2,"New Customers (0-2Y)",
G8934&lt;=5,"Growing Customers (3-5Y)",
G8934&lt;=8,"Established Customers (6-8Y)",
G8934&lt;=10,"Loyal Customers (9-10Y)"
)</f>
        <v>Growing Customers (3-5Y)</v>
      </c>
    </row>
    <row r="8935" spans="1:18" x14ac:dyDescent="0.35">
      <c r="A8935">
        <v>15631162</v>
      </c>
      <c r="B8935" t="s">
        <v>651</v>
      </c>
      <c r="C8935" t="s">
        <v>17</v>
      </c>
      <c r="D8935" t="s">
        <v>39</v>
      </c>
      <c r="E8935">
        <v>32</v>
      </c>
      <c r="F8935" t="s">
        <v>19</v>
      </c>
      <c r="G8935">
        <v>10</v>
      </c>
      <c r="H8935" s="4">
        <v>0</v>
      </c>
      <c r="I8935" t="s">
        <v>24</v>
      </c>
      <c r="J8935">
        <v>2</v>
      </c>
      <c r="K8935">
        <v>631</v>
      </c>
      <c r="L8935" t="s">
        <v>20</v>
      </c>
      <c r="M8935" t="s">
        <v>27</v>
      </c>
      <c r="N8935" t="s">
        <v>22</v>
      </c>
      <c r="O8935" s="4">
        <v>196342.66</v>
      </c>
      <c r="P8935" t="s">
        <v>28</v>
      </c>
      <c r="Q8935" t="str" cm="1">
        <f t="array" ref="Q8935">_xlfn.IFS(
O8935&lt;50000,"Low Salary (&lt;$50K)",
O8935&lt;90000,"Lower Middle ($50K-$90K)",
O8935&lt;130000,"Middle ($90K-$130K)",
O8935&lt;170000,"Upper Middle ($130K-$170K)",
O8935&gt;=170000,"High Salary (&gt;$170K)"
)</f>
        <v>High Salary (&gt;$170K)</v>
      </c>
      <c r="R8935" t="str" cm="1">
        <f t="array" ref="R8935">_xlfn.IFS(
G8935&lt;=2,"New Customers (0-2Y)",
G8935&lt;=5,"Growing Customers (3-5Y)",
G8935&lt;=8,"Established Customers (6-8Y)",
G8935&lt;=10,"Loyal Customers (9-10Y)"
)</f>
        <v>Loyal Customers (9-10Y)</v>
      </c>
    </row>
    <row r="8936" spans="1:18" x14ac:dyDescent="0.35">
      <c r="A8936">
        <v>15630641</v>
      </c>
      <c r="B8936" t="s">
        <v>303</v>
      </c>
      <c r="C8936" t="s">
        <v>17</v>
      </c>
      <c r="D8936" t="s">
        <v>18</v>
      </c>
      <c r="E8936">
        <v>37</v>
      </c>
      <c r="F8936" t="s">
        <v>19</v>
      </c>
      <c r="G8936">
        <v>6</v>
      </c>
      <c r="H8936" s="4">
        <v>127103.97</v>
      </c>
      <c r="I8936" t="s">
        <v>33</v>
      </c>
      <c r="J8936">
        <v>1</v>
      </c>
      <c r="K8936">
        <v>846</v>
      </c>
      <c r="L8936" t="s">
        <v>37</v>
      </c>
      <c r="M8936" t="s">
        <v>21</v>
      </c>
      <c r="N8936" t="s">
        <v>22</v>
      </c>
      <c r="O8936" s="4">
        <v>41516.44</v>
      </c>
      <c r="P8936" t="s">
        <v>28</v>
      </c>
      <c r="Q8936" t="str" cm="1">
        <f t="array" ref="Q8936">_xlfn.IFS(
O8936&lt;50000,"Low Salary (&lt;$50K)",
O8936&lt;90000,"Lower Middle ($50K-$90K)",
O8936&lt;130000,"Middle ($90K-$130K)",
O8936&lt;170000,"Upper Middle ($130K-$170K)",
O8936&gt;=170000,"High Salary (&gt;$170K)"
)</f>
        <v>Low Salary (&lt;$50K)</v>
      </c>
      <c r="R8936" t="str" cm="1">
        <f t="array" ref="R8936">_xlfn.IFS(
G8936&lt;=2,"New Customers (0-2Y)",
G8936&lt;=5,"Growing Customers (3-5Y)",
G8936&lt;=8,"Established Customers (6-8Y)",
G8936&lt;=10,"Loyal Customers (9-10Y)"
)</f>
        <v>Established Customers (6-8Y)</v>
      </c>
    </row>
    <row r="8937" spans="1:18" x14ac:dyDescent="0.35">
      <c r="A8937">
        <v>15585066</v>
      </c>
      <c r="B8937" t="s">
        <v>2477</v>
      </c>
      <c r="C8937" t="s">
        <v>17</v>
      </c>
      <c r="D8937" t="s">
        <v>18</v>
      </c>
      <c r="E8937">
        <v>43</v>
      </c>
      <c r="F8937" t="s">
        <v>19</v>
      </c>
      <c r="G8937">
        <v>1</v>
      </c>
      <c r="H8937" s="4">
        <v>0</v>
      </c>
      <c r="I8937" t="s">
        <v>24</v>
      </c>
      <c r="J8937">
        <v>1</v>
      </c>
      <c r="K8937">
        <v>660</v>
      </c>
      <c r="L8937" t="s">
        <v>35</v>
      </c>
      <c r="M8937" t="s">
        <v>27</v>
      </c>
      <c r="N8937" t="s">
        <v>22</v>
      </c>
      <c r="O8937" s="4">
        <v>112026.1</v>
      </c>
      <c r="P8937" t="s">
        <v>23</v>
      </c>
      <c r="Q8937" t="str" cm="1">
        <f t="array" ref="Q8937">_xlfn.IFS(
O8937&lt;50000,"Low Salary (&lt;$50K)",
O8937&lt;90000,"Lower Middle ($50K-$90K)",
O8937&lt;130000,"Middle ($90K-$130K)",
O8937&lt;170000,"Upper Middle ($130K-$170K)",
O8937&gt;=170000,"High Salary (&gt;$170K)"
)</f>
        <v>Middle ($90K-$130K)</v>
      </c>
      <c r="R8937" t="str" cm="1">
        <f t="array" ref="R8937">_xlfn.IFS(
G8937&lt;=2,"New Customers (0-2Y)",
G8937&lt;=5,"Growing Customers (3-5Y)",
G8937&lt;=8,"Established Customers (6-8Y)",
G8937&lt;=10,"Loyal Customers (9-10Y)"
)</f>
        <v>New Customers (0-2Y)</v>
      </c>
    </row>
    <row r="8938" spans="1:18" x14ac:dyDescent="0.35">
      <c r="A8938">
        <v>15722991</v>
      </c>
      <c r="B8938" t="s">
        <v>696</v>
      </c>
      <c r="C8938" t="s">
        <v>17</v>
      </c>
      <c r="D8938" t="s">
        <v>39</v>
      </c>
      <c r="E8938">
        <v>54</v>
      </c>
      <c r="F8938" t="s">
        <v>19</v>
      </c>
      <c r="G8938">
        <v>9</v>
      </c>
      <c r="H8938" s="4">
        <v>96402.96</v>
      </c>
      <c r="I8938" t="s">
        <v>29</v>
      </c>
      <c r="J8938">
        <v>1</v>
      </c>
      <c r="K8938">
        <v>567</v>
      </c>
      <c r="L8938" t="s">
        <v>31</v>
      </c>
      <c r="M8938" t="s">
        <v>27</v>
      </c>
      <c r="N8938" t="s">
        <v>32</v>
      </c>
      <c r="O8938" s="4">
        <v>52035.29</v>
      </c>
      <c r="P8938" t="s">
        <v>23</v>
      </c>
      <c r="Q8938" t="str" cm="1">
        <f t="array" ref="Q8938">_xlfn.IFS(
O8938&lt;50000,"Low Salary (&lt;$50K)",
O8938&lt;90000,"Lower Middle ($50K-$90K)",
O8938&lt;130000,"Middle ($90K-$130K)",
O8938&lt;170000,"Upper Middle ($130K-$170K)",
O8938&gt;=170000,"High Salary (&gt;$170K)"
)</f>
        <v>Lower Middle ($50K-$90K)</v>
      </c>
      <c r="R8938" t="str" cm="1">
        <f t="array" ref="R8938">_xlfn.IFS(
G8938&lt;=2,"New Customers (0-2Y)",
G8938&lt;=5,"Growing Customers (3-5Y)",
G8938&lt;=8,"Established Customers (6-8Y)",
G8938&lt;=10,"Loyal Customers (9-10Y)"
)</f>
        <v>Loyal Customers (9-10Y)</v>
      </c>
    </row>
    <row r="8939" spans="1:18" x14ac:dyDescent="0.35">
      <c r="A8939">
        <v>15737404</v>
      </c>
      <c r="B8939" t="s">
        <v>2809</v>
      </c>
      <c r="C8939" t="s">
        <v>17</v>
      </c>
      <c r="D8939" t="s">
        <v>39</v>
      </c>
      <c r="E8939">
        <v>31</v>
      </c>
      <c r="F8939" t="s">
        <v>19</v>
      </c>
      <c r="G8939">
        <v>1</v>
      </c>
      <c r="H8939" s="4">
        <v>132512.26</v>
      </c>
      <c r="I8939" t="s">
        <v>33</v>
      </c>
      <c r="J8939">
        <v>1</v>
      </c>
      <c r="K8939">
        <v>731</v>
      </c>
      <c r="L8939" t="s">
        <v>35</v>
      </c>
      <c r="M8939" t="s">
        <v>21</v>
      </c>
      <c r="N8939" t="s">
        <v>22</v>
      </c>
      <c r="O8939" s="4">
        <v>185466.85</v>
      </c>
      <c r="P8939" t="s">
        <v>28</v>
      </c>
      <c r="Q8939" t="str" cm="1">
        <f t="array" ref="Q8939">_xlfn.IFS(
O8939&lt;50000,"Low Salary (&lt;$50K)",
O8939&lt;90000,"Lower Middle ($50K-$90K)",
O8939&lt;130000,"Middle ($90K-$130K)",
O8939&lt;170000,"Upper Middle ($130K-$170K)",
O8939&gt;=170000,"High Salary (&gt;$170K)"
)</f>
        <v>High Salary (&gt;$170K)</v>
      </c>
      <c r="R8939" t="str" cm="1">
        <f t="array" ref="R8939">_xlfn.IFS(
G8939&lt;=2,"New Customers (0-2Y)",
G8939&lt;=5,"Growing Customers (3-5Y)",
G8939&lt;=8,"Established Customers (6-8Y)",
G8939&lt;=10,"Loyal Customers (9-10Y)"
)</f>
        <v>New Customers (0-2Y)</v>
      </c>
    </row>
    <row r="8940" spans="1:18" x14ac:dyDescent="0.35">
      <c r="A8940">
        <v>15722409</v>
      </c>
      <c r="B8940" t="s">
        <v>126</v>
      </c>
      <c r="C8940" t="s">
        <v>26</v>
      </c>
      <c r="D8940" t="s">
        <v>39</v>
      </c>
      <c r="E8940">
        <v>47</v>
      </c>
      <c r="F8940" t="s">
        <v>19</v>
      </c>
      <c r="G8940">
        <v>8</v>
      </c>
      <c r="H8940" s="4">
        <v>107604.66</v>
      </c>
      <c r="I8940" t="s">
        <v>33</v>
      </c>
      <c r="J8940">
        <v>1</v>
      </c>
      <c r="K8940">
        <v>693</v>
      </c>
      <c r="L8940" t="s">
        <v>35</v>
      </c>
      <c r="M8940" t="s">
        <v>21</v>
      </c>
      <c r="N8940" t="s">
        <v>22</v>
      </c>
      <c r="O8940" s="4">
        <v>80149.27</v>
      </c>
      <c r="P8940" t="s">
        <v>28</v>
      </c>
      <c r="Q8940" t="str" cm="1">
        <f t="array" ref="Q8940">_xlfn.IFS(
O8940&lt;50000,"Low Salary (&lt;$50K)",
O8940&lt;90000,"Lower Middle ($50K-$90K)",
O8940&lt;130000,"Middle ($90K-$130K)",
O8940&lt;170000,"Upper Middle ($130K-$170K)",
O8940&gt;=170000,"High Salary (&gt;$170K)"
)</f>
        <v>Lower Middle ($50K-$90K)</v>
      </c>
      <c r="R8940" t="str" cm="1">
        <f t="array" ref="R8940">_xlfn.IFS(
G8940&lt;=2,"New Customers (0-2Y)",
G8940&lt;=5,"Growing Customers (3-5Y)",
G8940&lt;=8,"Established Customers (6-8Y)",
G8940&lt;=10,"Loyal Customers (9-10Y)"
)</f>
        <v>Established Customers (6-8Y)</v>
      </c>
    </row>
    <row r="8941" spans="1:18" x14ac:dyDescent="0.35">
      <c r="A8941">
        <v>15806420</v>
      </c>
      <c r="B8941" t="s">
        <v>2782</v>
      </c>
      <c r="C8941" t="s">
        <v>17</v>
      </c>
      <c r="D8941" t="s">
        <v>39</v>
      </c>
      <c r="E8941">
        <v>34</v>
      </c>
      <c r="F8941" t="s">
        <v>19</v>
      </c>
      <c r="G8941">
        <v>9</v>
      </c>
      <c r="H8941" s="4">
        <v>0</v>
      </c>
      <c r="I8941" t="s">
        <v>24</v>
      </c>
      <c r="J8941">
        <v>2</v>
      </c>
      <c r="K8941">
        <v>772</v>
      </c>
      <c r="L8941" t="s">
        <v>35</v>
      </c>
      <c r="M8941" t="s">
        <v>21</v>
      </c>
      <c r="N8941" t="s">
        <v>32</v>
      </c>
      <c r="O8941" s="4">
        <v>170980.86</v>
      </c>
      <c r="P8941" t="s">
        <v>28</v>
      </c>
      <c r="Q8941" t="str" cm="1">
        <f t="array" ref="Q8941">_xlfn.IFS(
O8941&lt;50000,"Low Salary (&lt;$50K)",
O8941&lt;90000,"Lower Middle ($50K-$90K)",
O8941&lt;130000,"Middle ($90K-$130K)",
O8941&lt;170000,"Upper Middle ($130K-$170K)",
O8941&gt;=170000,"High Salary (&gt;$170K)"
)</f>
        <v>High Salary (&gt;$170K)</v>
      </c>
      <c r="R8941" t="str" cm="1">
        <f t="array" ref="R8941">_xlfn.IFS(
G8941&lt;=2,"New Customers (0-2Y)",
G8941&lt;=5,"Growing Customers (3-5Y)",
G8941&lt;=8,"Established Customers (6-8Y)",
G8941&lt;=10,"Loyal Customers (9-10Y)"
)</f>
        <v>Loyal Customers (9-10Y)</v>
      </c>
    </row>
    <row r="8942" spans="1:18" x14ac:dyDescent="0.35">
      <c r="A8942">
        <v>15658148</v>
      </c>
      <c r="B8942" t="s">
        <v>1463</v>
      </c>
      <c r="C8942" t="s">
        <v>17</v>
      </c>
      <c r="D8942" t="s">
        <v>39</v>
      </c>
      <c r="E8942">
        <v>38</v>
      </c>
      <c r="F8942" t="s">
        <v>19</v>
      </c>
      <c r="G8942">
        <v>7</v>
      </c>
      <c r="H8942" s="4">
        <v>0</v>
      </c>
      <c r="I8942" t="s">
        <v>24</v>
      </c>
      <c r="J8942">
        <v>2</v>
      </c>
      <c r="K8942">
        <v>657</v>
      </c>
      <c r="L8942" t="s">
        <v>20</v>
      </c>
      <c r="M8942" t="s">
        <v>21</v>
      </c>
      <c r="N8942" t="s">
        <v>32</v>
      </c>
      <c r="O8942" s="4">
        <v>185827.74</v>
      </c>
      <c r="P8942" t="s">
        <v>28</v>
      </c>
      <c r="Q8942" t="str" cm="1">
        <f t="array" ref="Q8942">_xlfn.IFS(
O8942&lt;50000,"Low Salary (&lt;$50K)",
O8942&lt;90000,"Lower Middle ($50K-$90K)",
O8942&lt;130000,"Middle ($90K-$130K)",
O8942&lt;170000,"Upper Middle ($130K-$170K)",
O8942&gt;=170000,"High Salary (&gt;$170K)"
)</f>
        <v>High Salary (&gt;$170K)</v>
      </c>
      <c r="R8942" t="str" cm="1">
        <f t="array" ref="R8942">_xlfn.IFS(
G8942&lt;=2,"New Customers (0-2Y)",
G8942&lt;=5,"Growing Customers (3-5Y)",
G8942&lt;=8,"Established Customers (6-8Y)",
G8942&lt;=10,"Loyal Customers (9-10Y)"
)</f>
        <v>Established Customers (6-8Y)</v>
      </c>
    </row>
    <row r="8943" spans="1:18" x14ac:dyDescent="0.35">
      <c r="A8943">
        <v>15810660</v>
      </c>
      <c r="B8943" t="s">
        <v>285</v>
      </c>
      <c r="C8943" t="s">
        <v>42</v>
      </c>
      <c r="D8943" t="s">
        <v>39</v>
      </c>
      <c r="E8943">
        <v>34</v>
      </c>
      <c r="F8943" t="s">
        <v>19</v>
      </c>
      <c r="G8943">
        <v>4</v>
      </c>
      <c r="H8943" s="4">
        <v>120875.23</v>
      </c>
      <c r="I8943" t="s">
        <v>33</v>
      </c>
      <c r="J8943">
        <v>2</v>
      </c>
      <c r="K8943">
        <v>774</v>
      </c>
      <c r="L8943" t="s">
        <v>35</v>
      </c>
      <c r="M8943" t="s">
        <v>27</v>
      </c>
      <c r="N8943" t="s">
        <v>22</v>
      </c>
      <c r="O8943" s="4">
        <v>113407.26</v>
      </c>
      <c r="P8943" t="s">
        <v>28</v>
      </c>
      <c r="Q8943" t="str" cm="1">
        <f t="array" ref="Q8943">_xlfn.IFS(
O8943&lt;50000,"Low Salary (&lt;$50K)",
O8943&lt;90000,"Lower Middle ($50K-$90K)",
O8943&lt;130000,"Middle ($90K-$130K)",
O8943&lt;170000,"Upper Middle ($130K-$170K)",
O8943&gt;=170000,"High Salary (&gt;$170K)"
)</f>
        <v>Middle ($90K-$130K)</v>
      </c>
      <c r="R8943" t="str" cm="1">
        <f t="array" ref="R8943">_xlfn.IFS(
G8943&lt;=2,"New Customers (0-2Y)",
G8943&lt;=5,"Growing Customers (3-5Y)",
G8943&lt;=8,"Established Customers (6-8Y)",
G8943&lt;=10,"Loyal Customers (9-10Y)"
)</f>
        <v>Growing Customers (3-5Y)</v>
      </c>
    </row>
    <row r="8944" spans="1:18" x14ac:dyDescent="0.35">
      <c r="A8944">
        <v>15709780</v>
      </c>
      <c r="B8944" t="s">
        <v>1451</v>
      </c>
      <c r="C8944" t="s">
        <v>17</v>
      </c>
      <c r="D8944" t="s">
        <v>18</v>
      </c>
      <c r="E8944">
        <v>37</v>
      </c>
      <c r="F8944" t="s">
        <v>19</v>
      </c>
      <c r="G8944">
        <v>9</v>
      </c>
      <c r="H8944" s="4">
        <v>71786.899999999994</v>
      </c>
      <c r="I8944" t="s">
        <v>29</v>
      </c>
      <c r="J8944">
        <v>2</v>
      </c>
      <c r="K8944">
        <v>667</v>
      </c>
      <c r="L8944" t="s">
        <v>35</v>
      </c>
      <c r="M8944" t="s">
        <v>21</v>
      </c>
      <c r="N8944" t="s">
        <v>22</v>
      </c>
      <c r="O8944" s="4">
        <v>67734.789999999994</v>
      </c>
      <c r="P8944" t="s">
        <v>28</v>
      </c>
      <c r="Q8944" t="str" cm="1">
        <f t="array" ref="Q8944">_xlfn.IFS(
O8944&lt;50000,"Low Salary (&lt;$50K)",
O8944&lt;90000,"Lower Middle ($50K-$90K)",
O8944&lt;130000,"Middle ($90K-$130K)",
O8944&lt;170000,"Upper Middle ($130K-$170K)",
O8944&gt;=170000,"High Salary (&gt;$170K)"
)</f>
        <v>Lower Middle ($50K-$90K)</v>
      </c>
      <c r="R8944" t="str" cm="1">
        <f t="array" ref="R8944">_xlfn.IFS(
G8944&lt;=2,"New Customers (0-2Y)",
G8944&lt;=5,"Growing Customers (3-5Y)",
G8944&lt;=8,"Established Customers (6-8Y)",
G8944&lt;=10,"Loyal Customers (9-10Y)"
)</f>
        <v>Loyal Customers (9-10Y)</v>
      </c>
    </row>
    <row r="8945" spans="1:18" x14ac:dyDescent="0.35">
      <c r="A8945">
        <v>15727350</v>
      </c>
      <c r="B8945" t="s">
        <v>382</v>
      </c>
      <c r="C8945" t="s">
        <v>17</v>
      </c>
      <c r="D8945" t="s">
        <v>18</v>
      </c>
      <c r="E8945">
        <v>37</v>
      </c>
      <c r="F8945" t="s">
        <v>19</v>
      </c>
      <c r="G8945">
        <v>8</v>
      </c>
      <c r="H8945" s="4">
        <v>113143.12</v>
      </c>
      <c r="I8945" t="s">
        <v>33</v>
      </c>
      <c r="J8945">
        <v>1</v>
      </c>
      <c r="K8945">
        <v>516</v>
      </c>
      <c r="L8945" t="s">
        <v>31</v>
      </c>
      <c r="M8945" t="s">
        <v>27</v>
      </c>
      <c r="N8945" t="s">
        <v>32</v>
      </c>
      <c r="O8945" s="4">
        <v>3363.36</v>
      </c>
      <c r="P8945" t="s">
        <v>28</v>
      </c>
      <c r="Q8945" t="str" cm="1">
        <f t="array" ref="Q8945">_xlfn.IFS(
O8945&lt;50000,"Low Salary (&lt;$50K)",
O8945&lt;90000,"Lower Middle ($50K-$90K)",
O8945&lt;130000,"Middle ($90K-$130K)",
O8945&lt;170000,"Upper Middle ($130K-$170K)",
O8945&gt;=170000,"High Salary (&gt;$170K)"
)</f>
        <v>Low Salary (&lt;$50K)</v>
      </c>
      <c r="R8945" t="str" cm="1">
        <f t="array" ref="R8945">_xlfn.IFS(
G8945&lt;=2,"New Customers (0-2Y)",
G8945&lt;=5,"Growing Customers (3-5Y)",
G8945&lt;=8,"Established Customers (6-8Y)",
G8945&lt;=10,"Loyal Customers (9-10Y)"
)</f>
        <v>Established Customers (6-8Y)</v>
      </c>
    </row>
    <row r="8946" spans="1:18" x14ac:dyDescent="0.35">
      <c r="A8946">
        <v>15752312</v>
      </c>
      <c r="B8946" t="s">
        <v>566</v>
      </c>
      <c r="C8946" t="s">
        <v>26</v>
      </c>
      <c r="D8946" t="s">
        <v>39</v>
      </c>
      <c r="E8946">
        <v>49</v>
      </c>
      <c r="F8946" t="s">
        <v>19</v>
      </c>
      <c r="G8946">
        <v>1</v>
      </c>
      <c r="H8946" s="4">
        <v>150777.72</v>
      </c>
      <c r="I8946" t="s">
        <v>33</v>
      </c>
      <c r="J8946">
        <v>2</v>
      </c>
      <c r="K8946">
        <v>551</v>
      </c>
      <c r="L8946" t="s">
        <v>31</v>
      </c>
      <c r="M8946" t="s">
        <v>21</v>
      </c>
      <c r="N8946" t="s">
        <v>22</v>
      </c>
      <c r="O8946" s="4">
        <v>135757.26999999999</v>
      </c>
      <c r="P8946" t="s">
        <v>28</v>
      </c>
      <c r="Q8946" t="str" cm="1">
        <f t="array" ref="Q8946">_xlfn.IFS(
O8946&lt;50000,"Low Salary (&lt;$50K)",
O8946&lt;90000,"Lower Middle ($50K-$90K)",
O8946&lt;130000,"Middle ($90K-$130K)",
O8946&lt;170000,"Upper Middle ($130K-$170K)",
O8946&gt;=170000,"High Salary (&gt;$170K)"
)</f>
        <v>Upper Middle ($130K-$170K)</v>
      </c>
      <c r="R8946" t="str" cm="1">
        <f t="array" ref="R8946">_xlfn.IFS(
G8946&lt;=2,"New Customers (0-2Y)",
G8946&lt;=5,"Growing Customers (3-5Y)",
G8946&lt;=8,"Established Customers (6-8Y)",
G8946&lt;=10,"Loyal Customers (9-10Y)"
)</f>
        <v>New Customers (0-2Y)</v>
      </c>
    </row>
    <row r="8947" spans="1:18" x14ac:dyDescent="0.35">
      <c r="A8947">
        <v>15616745</v>
      </c>
      <c r="B8947" t="s">
        <v>408</v>
      </c>
      <c r="C8947" t="s">
        <v>26</v>
      </c>
      <c r="D8947" t="s">
        <v>39</v>
      </c>
      <c r="E8947">
        <v>35</v>
      </c>
      <c r="F8947" t="s">
        <v>19</v>
      </c>
      <c r="G8947">
        <v>2</v>
      </c>
      <c r="H8947" s="4">
        <v>174894.53</v>
      </c>
      <c r="I8947" t="s">
        <v>33</v>
      </c>
      <c r="J8947">
        <v>1</v>
      </c>
      <c r="K8947">
        <v>542</v>
      </c>
      <c r="L8947" t="s">
        <v>31</v>
      </c>
      <c r="M8947" t="s">
        <v>21</v>
      </c>
      <c r="N8947" t="s">
        <v>22</v>
      </c>
      <c r="O8947" s="4">
        <v>22314.55</v>
      </c>
      <c r="P8947" t="s">
        <v>28</v>
      </c>
      <c r="Q8947" t="str" cm="1">
        <f t="array" ref="Q8947">_xlfn.IFS(
O8947&lt;50000,"Low Salary (&lt;$50K)",
O8947&lt;90000,"Lower Middle ($50K-$90K)",
O8947&lt;130000,"Middle ($90K-$130K)",
O8947&lt;170000,"Upper Middle ($130K-$170K)",
O8947&gt;=170000,"High Salary (&gt;$170K)"
)</f>
        <v>Low Salary (&lt;$50K)</v>
      </c>
      <c r="R8947" t="str" cm="1">
        <f t="array" ref="R8947">_xlfn.IFS(
G8947&lt;=2,"New Customers (0-2Y)",
G8947&lt;=5,"Growing Customers (3-5Y)",
G8947&lt;=8,"Established Customers (6-8Y)",
G8947&lt;=10,"Loyal Customers (9-10Y)"
)</f>
        <v>New Customers (0-2Y)</v>
      </c>
    </row>
    <row r="8948" spans="1:18" x14ac:dyDescent="0.35">
      <c r="A8948">
        <v>15572294</v>
      </c>
      <c r="B8948" t="s">
        <v>988</v>
      </c>
      <c r="C8948" t="s">
        <v>17</v>
      </c>
      <c r="D8948" t="s">
        <v>39</v>
      </c>
      <c r="E8948">
        <v>28</v>
      </c>
      <c r="F8948" t="s">
        <v>43</v>
      </c>
      <c r="G8948">
        <v>7</v>
      </c>
      <c r="H8948" s="4">
        <v>0</v>
      </c>
      <c r="I8948" t="s">
        <v>24</v>
      </c>
      <c r="J8948">
        <v>1</v>
      </c>
      <c r="K8948">
        <v>623</v>
      </c>
      <c r="L8948" t="s">
        <v>20</v>
      </c>
      <c r="M8948" t="s">
        <v>27</v>
      </c>
      <c r="N8948" t="s">
        <v>32</v>
      </c>
      <c r="O8948" s="4">
        <v>129526.57</v>
      </c>
      <c r="P8948" t="s">
        <v>28</v>
      </c>
      <c r="Q8948" t="str" cm="1">
        <f t="array" ref="Q8948">_xlfn.IFS(
O8948&lt;50000,"Low Salary (&lt;$50K)",
O8948&lt;90000,"Lower Middle ($50K-$90K)",
O8948&lt;130000,"Middle ($90K-$130K)",
O8948&lt;170000,"Upper Middle ($130K-$170K)",
O8948&gt;=170000,"High Salary (&gt;$170K)"
)</f>
        <v>Middle ($90K-$130K)</v>
      </c>
      <c r="R8948" t="str" cm="1">
        <f t="array" ref="R8948">_xlfn.IFS(
G8948&lt;=2,"New Customers (0-2Y)",
G8948&lt;=5,"Growing Customers (3-5Y)",
G8948&lt;=8,"Established Customers (6-8Y)",
G8948&lt;=10,"Loyal Customers (9-10Y)"
)</f>
        <v>Established Customers (6-8Y)</v>
      </c>
    </row>
    <row r="8949" spans="1:18" x14ac:dyDescent="0.35">
      <c r="A8949">
        <v>15674110</v>
      </c>
      <c r="B8949" t="s">
        <v>475</v>
      </c>
      <c r="C8949" t="s">
        <v>17</v>
      </c>
      <c r="D8949" t="s">
        <v>18</v>
      </c>
      <c r="E8949">
        <v>43</v>
      </c>
      <c r="F8949" t="s">
        <v>19</v>
      </c>
      <c r="G8949">
        <v>2</v>
      </c>
      <c r="H8949" s="4">
        <v>160416.56</v>
      </c>
      <c r="I8949" t="s">
        <v>33</v>
      </c>
      <c r="J8949">
        <v>1</v>
      </c>
      <c r="K8949">
        <v>701</v>
      </c>
      <c r="L8949" t="s">
        <v>35</v>
      </c>
      <c r="M8949" t="s">
        <v>27</v>
      </c>
      <c r="N8949" t="s">
        <v>22</v>
      </c>
      <c r="O8949" s="4">
        <v>37266.43</v>
      </c>
      <c r="P8949" t="s">
        <v>28</v>
      </c>
      <c r="Q8949" t="str" cm="1">
        <f t="array" ref="Q8949">_xlfn.IFS(
O8949&lt;50000,"Low Salary (&lt;$50K)",
O8949&lt;90000,"Lower Middle ($50K-$90K)",
O8949&lt;130000,"Middle ($90K-$130K)",
O8949&lt;170000,"Upper Middle ($130K-$170K)",
O8949&gt;=170000,"High Salary (&gt;$170K)"
)</f>
        <v>Low Salary (&lt;$50K)</v>
      </c>
      <c r="R8949" t="str" cm="1">
        <f t="array" ref="R8949">_xlfn.IFS(
G8949&lt;=2,"New Customers (0-2Y)",
G8949&lt;=5,"Growing Customers (3-5Y)",
G8949&lt;=8,"Established Customers (6-8Y)",
G8949&lt;=10,"Loyal Customers (9-10Y)"
)</f>
        <v>New Customers (0-2Y)</v>
      </c>
    </row>
    <row r="8950" spans="1:18" x14ac:dyDescent="0.35">
      <c r="A8950">
        <v>15662501</v>
      </c>
      <c r="B8950" t="s">
        <v>1504</v>
      </c>
      <c r="C8950" t="s">
        <v>17</v>
      </c>
      <c r="D8950" t="s">
        <v>39</v>
      </c>
      <c r="E8950">
        <v>48</v>
      </c>
      <c r="F8950" t="s">
        <v>19</v>
      </c>
      <c r="G8950">
        <v>3</v>
      </c>
      <c r="H8950" s="4">
        <v>91246.53</v>
      </c>
      <c r="I8950" t="s">
        <v>29</v>
      </c>
      <c r="J8950">
        <v>1</v>
      </c>
      <c r="K8950">
        <v>583</v>
      </c>
      <c r="L8950" t="s">
        <v>31</v>
      </c>
      <c r="M8950" t="s">
        <v>21</v>
      </c>
      <c r="N8950" t="s">
        <v>32</v>
      </c>
      <c r="O8950" s="4">
        <v>60017.46</v>
      </c>
      <c r="P8950" t="s">
        <v>23</v>
      </c>
      <c r="Q8950" t="str" cm="1">
        <f t="array" ref="Q8950">_xlfn.IFS(
O8950&lt;50000,"Low Salary (&lt;$50K)",
O8950&lt;90000,"Lower Middle ($50K-$90K)",
O8950&lt;130000,"Middle ($90K-$130K)",
O8950&lt;170000,"Upper Middle ($130K-$170K)",
O8950&gt;=170000,"High Salary (&gt;$170K)"
)</f>
        <v>Lower Middle ($50K-$90K)</v>
      </c>
      <c r="R8950" t="str" cm="1">
        <f t="array" ref="R8950">_xlfn.IFS(
G8950&lt;=2,"New Customers (0-2Y)",
G8950&lt;=5,"Growing Customers (3-5Y)",
G8950&lt;=8,"Established Customers (6-8Y)",
G8950&lt;=10,"Loyal Customers (9-10Y)"
)</f>
        <v>Growing Customers (3-5Y)</v>
      </c>
    </row>
    <row r="8951" spans="1:18" x14ac:dyDescent="0.35">
      <c r="A8951">
        <v>15649239</v>
      </c>
      <c r="B8951" t="s">
        <v>928</v>
      </c>
      <c r="C8951" t="s">
        <v>26</v>
      </c>
      <c r="D8951" t="s">
        <v>39</v>
      </c>
      <c r="E8951">
        <v>46</v>
      </c>
      <c r="F8951" t="s">
        <v>19</v>
      </c>
      <c r="G8951">
        <v>10</v>
      </c>
      <c r="H8951" s="4">
        <v>0</v>
      </c>
      <c r="I8951" t="s">
        <v>24</v>
      </c>
      <c r="J8951">
        <v>2</v>
      </c>
      <c r="K8951">
        <v>731</v>
      </c>
      <c r="L8951" t="s">
        <v>35</v>
      </c>
      <c r="M8951" t="s">
        <v>21</v>
      </c>
      <c r="N8951" t="s">
        <v>32</v>
      </c>
      <c r="O8951" s="4">
        <v>153015.42000000001</v>
      </c>
      <c r="P8951" t="s">
        <v>28</v>
      </c>
      <c r="Q8951" t="str" cm="1">
        <f t="array" ref="Q8951">_xlfn.IFS(
O8951&lt;50000,"Low Salary (&lt;$50K)",
O8951&lt;90000,"Lower Middle ($50K-$90K)",
O8951&lt;130000,"Middle ($90K-$130K)",
O8951&lt;170000,"Upper Middle ($130K-$170K)",
O8951&gt;=170000,"High Salary (&gt;$170K)"
)</f>
        <v>Upper Middle ($130K-$170K)</v>
      </c>
      <c r="R8951" t="str" cm="1">
        <f t="array" ref="R8951">_xlfn.IFS(
G8951&lt;=2,"New Customers (0-2Y)",
G8951&lt;=5,"Growing Customers (3-5Y)",
G8951&lt;=8,"Established Customers (6-8Y)",
G8951&lt;=10,"Loyal Customers (9-10Y)"
)</f>
        <v>Loyal Customers (9-10Y)</v>
      </c>
    </row>
    <row r="8952" spans="1:18" x14ac:dyDescent="0.35">
      <c r="A8952">
        <v>15700424</v>
      </c>
      <c r="B8952" t="s">
        <v>76</v>
      </c>
      <c r="C8952" t="s">
        <v>17</v>
      </c>
      <c r="D8952" t="s">
        <v>18</v>
      </c>
      <c r="E8952">
        <v>35</v>
      </c>
      <c r="F8952" t="s">
        <v>19</v>
      </c>
      <c r="G8952">
        <v>5</v>
      </c>
      <c r="H8952" s="4">
        <v>0</v>
      </c>
      <c r="I8952" t="s">
        <v>24</v>
      </c>
      <c r="J8952">
        <v>1</v>
      </c>
      <c r="K8952">
        <v>461</v>
      </c>
      <c r="L8952" t="s">
        <v>44</v>
      </c>
      <c r="M8952" t="s">
        <v>21</v>
      </c>
      <c r="N8952" t="s">
        <v>22</v>
      </c>
      <c r="O8952" s="4">
        <v>54209.02</v>
      </c>
      <c r="P8952" t="s">
        <v>28</v>
      </c>
      <c r="Q8952" t="str" cm="1">
        <f t="array" ref="Q8952">_xlfn.IFS(
O8952&lt;50000,"Low Salary (&lt;$50K)",
O8952&lt;90000,"Lower Middle ($50K-$90K)",
O8952&lt;130000,"Middle ($90K-$130K)",
O8952&lt;170000,"Upper Middle ($130K-$170K)",
O8952&gt;=170000,"High Salary (&gt;$170K)"
)</f>
        <v>Lower Middle ($50K-$90K)</v>
      </c>
      <c r="R8952" t="str" cm="1">
        <f t="array" ref="R8952">_xlfn.IFS(
G8952&lt;=2,"New Customers (0-2Y)",
G8952&lt;=5,"Growing Customers (3-5Y)",
G8952&lt;=8,"Established Customers (6-8Y)",
G8952&lt;=10,"Loyal Customers (9-10Y)"
)</f>
        <v>Growing Customers (3-5Y)</v>
      </c>
    </row>
    <row r="8953" spans="1:18" x14ac:dyDescent="0.35">
      <c r="A8953">
        <v>15636388</v>
      </c>
      <c r="B8953" t="s">
        <v>2810</v>
      </c>
      <c r="C8953" t="s">
        <v>42</v>
      </c>
      <c r="D8953" t="s">
        <v>18</v>
      </c>
      <c r="E8953">
        <v>23</v>
      </c>
      <c r="F8953" t="s">
        <v>43</v>
      </c>
      <c r="G8953">
        <v>7</v>
      </c>
      <c r="H8953" s="4">
        <v>98775.23</v>
      </c>
      <c r="I8953" t="s">
        <v>29</v>
      </c>
      <c r="J8953">
        <v>1</v>
      </c>
      <c r="K8953">
        <v>702</v>
      </c>
      <c r="L8953" t="s">
        <v>35</v>
      </c>
      <c r="M8953" t="s">
        <v>21</v>
      </c>
      <c r="N8953" t="s">
        <v>32</v>
      </c>
      <c r="O8953" s="4">
        <v>114603.96</v>
      </c>
      <c r="P8953" t="s">
        <v>28</v>
      </c>
      <c r="Q8953" t="str" cm="1">
        <f t="array" ref="Q8953">_xlfn.IFS(
O8953&lt;50000,"Low Salary (&lt;$50K)",
O8953&lt;90000,"Lower Middle ($50K-$90K)",
O8953&lt;130000,"Middle ($90K-$130K)",
O8953&lt;170000,"Upper Middle ($130K-$170K)",
O8953&gt;=170000,"High Salary (&gt;$170K)"
)</f>
        <v>Middle ($90K-$130K)</v>
      </c>
      <c r="R8953" t="str" cm="1">
        <f t="array" ref="R8953">_xlfn.IFS(
G8953&lt;=2,"New Customers (0-2Y)",
G8953&lt;=5,"Growing Customers (3-5Y)",
G8953&lt;=8,"Established Customers (6-8Y)",
G8953&lt;=10,"Loyal Customers (9-10Y)"
)</f>
        <v>Established Customers (6-8Y)</v>
      </c>
    </row>
    <row r="8954" spans="1:18" x14ac:dyDescent="0.35">
      <c r="A8954">
        <v>15713975</v>
      </c>
      <c r="B8954" t="s">
        <v>807</v>
      </c>
      <c r="C8954" t="s">
        <v>42</v>
      </c>
      <c r="D8954" t="s">
        <v>18</v>
      </c>
      <c r="E8954">
        <v>47</v>
      </c>
      <c r="F8954" t="s">
        <v>19</v>
      </c>
      <c r="G8954">
        <v>10</v>
      </c>
      <c r="H8954" s="4">
        <v>139756.12</v>
      </c>
      <c r="I8954" t="s">
        <v>33</v>
      </c>
      <c r="J8954">
        <v>1</v>
      </c>
      <c r="K8954">
        <v>565</v>
      </c>
      <c r="L8954" t="s">
        <v>31</v>
      </c>
      <c r="M8954" t="s">
        <v>21</v>
      </c>
      <c r="N8954" t="s">
        <v>32</v>
      </c>
      <c r="O8954" s="4">
        <v>165849.49</v>
      </c>
      <c r="P8954" t="s">
        <v>23</v>
      </c>
      <c r="Q8954" t="str" cm="1">
        <f t="array" ref="Q8954">_xlfn.IFS(
O8954&lt;50000,"Low Salary (&lt;$50K)",
O8954&lt;90000,"Lower Middle ($50K-$90K)",
O8954&lt;130000,"Middle ($90K-$130K)",
O8954&lt;170000,"Upper Middle ($130K-$170K)",
O8954&gt;=170000,"High Salary (&gt;$170K)"
)</f>
        <v>Upper Middle ($130K-$170K)</v>
      </c>
      <c r="R8954" t="str" cm="1">
        <f t="array" ref="R8954">_xlfn.IFS(
G8954&lt;=2,"New Customers (0-2Y)",
G8954&lt;=5,"Growing Customers (3-5Y)",
G8954&lt;=8,"Established Customers (6-8Y)",
G8954&lt;=10,"Loyal Customers (9-10Y)"
)</f>
        <v>Loyal Customers (9-10Y)</v>
      </c>
    </row>
    <row r="8955" spans="1:18" x14ac:dyDescent="0.35">
      <c r="A8955">
        <v>15592925</v>
      </c>
      <c r="B8955" t="s">
        <v>1056</v>
      </c>
      <c r="C8955" t="s">
        <v>26</v>
      </c>
      <c r="D8955" t="s">
        <v>39</v>
      </c>
      <c r="E8955">
        <v>42</v>
      </c>
      <c r="F8955" t="s">
        <v>19</v>
      </c>
      <c r="G8955">
        <v>3</v>
      </c>
      <c r="H8955" s="4">
        <v>177626.77</v>
      </c>
      <c r="I8955" t="s">
        <v>33</v>
      </c>
      <c r="J8955">
        <v>3</v>
      </c>
      <c r="K8955">
        <v>711</v>
      </c>
      <c r="L8955" t="s">
        <v>35</v>
      </c>
      <c r="M8955" t="s">
        <v>27</v>
      </c>
      <c r="N8955" t="s">
        <v>22</v>
      </c>
      <c r="O8955" s="4">
        <v>16392.72</v>
      </c>
      <c r="P8955" t="s">
        <v>23</v>
      </c>
      <c r="Q8955" t="str" cm="1">
        <f t="array" ref="Q8955">_xlfn.IFS(
O8955&lt;50000,"Low Salary (&lt;$50K)",
O8955&lt;90000,"Lower Middle ($50K-$90K)",
O8955&lt;130000,"Middle ($90K-$130K)",
O8955&lt;170000,"Upper Middle ($130K-$170K)",
O8955&gt;=170000,"High Salary (&gt;$170K)"
)</f>
        <v>Low Salary (&lt;$50K)</v>
      </c>
      <c r="R8955" t="str" cm="1">
        <f t="array" ref="R8955">_xlfn.IFS(
G8955&lt;=2,"New Customers (0-2Y)",
G8955&lt;=5,"Growing Customers (3-5Y)",
G8955&lt;=8,"Established Customers (6-8Y)",
G8955&lt;=10,"Loyal Customers (9-10Y)"
)</f>
        <v>Growing Customers (3-5Y)</v>
      </c>
    </row>
    <row r="8956" spans="1:18" x14ac:dyDescent="0.35">
      <c r="A8956">
        <v>15581626</v>
      </c>
      <c r="B8956" t="s">
        <v>865</v>
      </c>
      <c r="C8956" t="s">
        <v>17</v>
      </c>
      <c r="D8956" t="s">
        <v>39</v>
      </c>
      <c r="E8956">
        <v>54</v>
      </c>
      <c r="F8956" t="s">
        <v>19</v>
      </c>
      <c r="G8956">
        <v>8</v>
      </c>
      <c r="H8956" s="4">
        <v>0</v>
      </c>
      <c r="I8956" t="s">
        <v>24</v>
      </c>
      <c r="J8956">
        <v>1</v>
      </c>
      <c r="K8956">
        <v>664</v>
      </c>
      <c r="L8956" t="s">
        <v>35</v>
      </c>
      <c r="M8956" t="s">
        <v>21</v>
      </c>
      <c r="N8956" t="s">
        <v>22</v>
      </c>
      <c r="O8956" s="4">
        <v>162719.69</v>
      </c>
      <c r="P8956" t="s">
        <v>23</v>
      </c>
      <c r="Q8956" t="str" cm="1">
        <f t="array" ref="Q8956">_xlfn.IFS(
O8956&lt;50000,"Low Salary (&lt;$50K)",
O8956&lt;90000,"Lower Middle ($50K-$90K)",
O8956&lt;130000,"Middle ($90K-$130K)",
O8956&lt;170000,"Upper Middle ($130K-$170K)",
O8956&gt;=170000,"High Salary (&gt;$170K)"
)</f>
        <v>Upper Middle ($130K-$170K)</v>
      </c>
      <c r="R8956" t="str" cm="1">
        <f t="array" ref="R8956">_xlfn.IFS(
G8956&lt;=2,"New Customers (0-2Y)",
G8956&lt;=5,"Growing Customers (3-5Y)",
G8956&lt;=8,"Established Customers (6-8Y)",
G8956&lt;=10,"Loyal Customers (9-10Y)"
)</f>
        <v>Established Customers (6-8Y)</v>
      </c>
    </row>
    <row r="8957" spans="1:18" x14ac:dyDescent="0.35">
      <c r="A8957">
        <v>15641319</v>
      </c>
      <c r="B8957" t="s">
        <v>2240</v>
      </c>
      <c r="C8957" t="s">
        <v>26</v>
      </c>
      <c r="D8957" t="s">
        <v>39</v>
      </c>
      <c r="E8957">
        <v>50</v>
      </c>
      <c r="F8957" t="s">
        <v>19</v>
      </c>
      <c r="G8957">
        <v>4</v>
      </c>
      <c r="H8957" s="4">
        <v>0</v>
      </c>
      <c r="I8957" t="s">
        <v>24</v>
      </c>
      <c r="J8957">
        <v>1</v>
      </c>
      <c r="K8957">
        <v>518</v>
      </c>
      <c r="L8957" t="s">
        <v>31</v>
      </c>
      <c r="M8957" t="s">
        <v>27</v>
      </c>
      <c r="N8957" t="s">
        <v>32</v>
      </c>
      <c r="O8957" s="4">
        <v>107112.25</v>
      </c>
      <c r="P8957" t="s">
        <v>23</v>
      </c>
      <c r="Q8957" t="str" cm="1">
        <f t="array" ref="Q8957">_xlfn.IFS(
O8957&lt;50000,"Low Salary (&lt;$50K)",
O8957&lt;90000,"Lower Middle ($50K-$90K)",
O8957&lt;130000,"Middle ($90K-$130K)",
O8957&lt;170000,"Upper Middle ($130K-$170K)",
O8957&gt;=170000,"High Salary (&gt;$170K)"
)</f>
        <v>Middle ($90K-$130K)</v>
      </c>
      <c r="R8957" t="str" cm="1">
        <f t="array" ref="R8957">_xlfn.IFS(
G8957&lt;=2,"New Customers (0-2Y)",
G8957&lt;=5,"Growing Customers (3-5Y)",
G8957&lt;=8,"Established Customers (6-8Y)",
G8957&lt;=10,"Loyal Customers (9-10Y)"
)</f>
        <v>Growing Customers (3-5Y)</v>
      </c>
    </row>
    <row r="8958" spans="1:18" x14ac:dyDescent="0.35">
      <c r="A8958">
        <v>15723481</v>
      </c>
      <c r="B8958" t="s">
        <v>715</v>
      </c>
      <c r="C8958" t="s">
        <v>26</v>
      </c>
      <c r="D8958" t="s">
        <v>39</v>
      </c>
      <c r="E8958">
        <v>42</v>
      </c>
      <c r="F8958" t="s">
        <v>19</v>
      </c>
      <c r="G8958">
        <v>8</v>
      </c>
      <c r="H8958" s="4">
        <v>0</v>
      </c>
      <c r="I8958" t="s">
        <v>24</v>
      </c>
      <c r="J8958">
        <v>2</v>
      </c>
      <c r="K8958">
        <v>728</v>
      </c>
      <c r="L8958" t="s">
        <v>35</v>
      </c>
      <c r="M8958" t="s">
        <v>27</v>
      </c>
      <c r="N8958" t="s">
        <v>22</v>
      </c>
      <c r="O8958" s="4">
        <v>41823.22</v>
      </c>
      <c r="P8958" t="s">
        <v>28</v>
      </c>
      <c r="Q8958" t="str" cm="1">
        <f t="array" ref="Q8958">_xlfn.IFS(
O8958&lt;50000,"Low Salary (&lt;$50K)",
O8958&lt;90000,"Lower Middle ($50K-$90K)",
O8958&lt;130000,"Middle ($90K-$130K)",
O8958&lt;170000,"Upper Middle ($130K-$170K)",
O8958&gt;=170000,"High Salary (&gt;$170K)"
)</f>
        <v>Low Salary (&lt;$50K)</v>
      </c>
      <c r="R8958" t="str" cm="1">
        <f t="array" ref="R8958">_xlfn.IFS(
G8958&lt;=2,"New Customers (0-2Y)",
G8958&lt;=5,"Growing Customers (3-5Y)",
G8958&lt;=8,"Established Customers (6-8Y)",
G8958&lt;=10,"Loyal Customers (9-10Y)"
)</f>
        <v>Established Customers (6-8Y)</v>
      </c>
    </row>
    <row r="8959" spans="1:18" x14ac:dyDescent="0.35">
      <c r="A8959">
        <v>15787825</v>
      </c>
      <c r="B8959" t="s">
        <v>1258</v>
      </c>
      <c r="C8959" t="s">
        <v>42</v>
      </c>
      <c r="D8959" t="s">
        <v>39</v>
      </c>
      <c r="E8959">
        <v>37</v>
      </c>
      <c r="F8959" t="s">
        <v>19</v>
      </c>
      <c r="G8959">
        <v>6</v>
      </c>
      <c r="H8959" s="4">
        <v>152496.82</v>
      </c>
      <c r="I8959" t="s">
        <v>33</v>
      </c>
      <c r="J8959">
        <v>1</v>
      </c>
      <c r="K8959">
        <v>585</v>
      </c>
      <c r="L8959" t="s">
        <v>31</v>
      </c>
      <c r="M8959" t="s">
        <v>21</v>
      </c>
      <c r="N8959" t="s">
        <v>22</v>
      </c>
      <c r="O8959" s="4">
        <v>99907.29</v>
      </c>
      <c r="P8959" t="s">
        <v>28</v>
      </c>
      <c r="Q8959" t="str" cm="1">
        <f t="array" ref="Q8959">_xlfn.IFS(
O8959&lt;50000,"Low Salary (&lt;$50K)",
O8959&lt;90000,"Lower Middle ($50K-$90K)",
O8959&lt;130000,"Middle ($90K-$130K)",
O8959&lt;170000,"Upper Middle ($130K-$170K)",
O8959&gt;=170000,"High Salary (&gt;$170K)"
)</f>
        <v>Middle ($90K-$130K)</v>
      </c>
      <c r="R8959" t="str" cm="1">
        <f t="array" ref="R8959">_xlfn.IFS(
G8959&lt;=2,"New Customers (0-2Y)",
G8959&lt;=5,"Growing Customers (3-5Y)",
G8959&lt;=8,"Established Customers (6-8Y)",
G8959&lt;=10,"Loyal Customers (9-10Y)"
)</f>
        <v>Established Customers (6-8Y)</v>
      </c>
    </row>
    <row r="8960" spans="1:18" x14ac:dyDescent="0.35">
      <c r="A8960">
        <v>15710726</v>
      </c>
      <c r="B8960" t="s">
        <v>267</v>
      </c>
      <c r="C8960" t="s">
        <v>17</v>
      </c>
      <c r="D8960" t="s">
        <v>39</v>
      </c>
      <c r="E8960">
        <v>52</v>
      </c>
      <c r="F8960" t="s">
        <v>19</v>
      </c>
      <c r="G8960">
        <v>8</v>
      </c>
      <c r="H8960" s="4">
        <v>0</v>
      </c>
      <c r="I8960" t="s">
        <v>24</v>
      </c>
      <c r="J8960">
        <v>2</v>
      </c>
      <c r="K8960">
        <v>573</v>
      </c>
      <c r="L8960" t="s">
        <v>31</v>
      </c>
      <c r="M8960" t="s">
        <v>27</v>
      </c>
      <c r="N8960" t="s">
        <v>22</v>
      </c>
      <c r="O8960" s="4">
        <v>178229.04</v>
      </c>
      <c r="P8960" t="s">
        <v>28</v>
      </c>
      <c r="Q8960" t="str" cm="1">
        <f t="array" ref="Q8960">_xlfn.IFS(
O8960&lt;50000,"Low Salary (&lt;$50K)",
O8960&lt;90000,"Lower Middle ($50K-$90K)",
O8960&lt;130000,"Middle ($90K-$130K)",
O8960&lt;170000,"Upper Middle ($130K-$170K)",
O8960&gt;=170000,"High Salary (&gt;$170K)"
)</f>
        <v>High Salary (&gt;$170K)</v>
      </c>
      <c r="R8960" t="str" cm="1">
        <f t="array" ref="R8960">_xlfn.IFS(
G8960&lt;=2,"New Customers (0-2Y)",
G8960&lt;=5,"Growing Customers (3-5Y)",
G8960&lt;=8,"Established Customers (6-8Y)",
G8960&lt;=10,"Loyal Customers (9-10Y)"
)</f>
        <v>Established Customers (6-8Y)</v>
      </c>
    </row>
    <row r="8961" spans="1:18" x14ac:dyDescent="0.35">
      <c r="A8961">
        <v>15627195</v>
      </c>
      <c r="B8961" t="s">
        <v>2811</v>
      </c>
      <c r="C8961" t="s">
        <v>42</v>
      </c>
      <c r="D8961" t="s">
        <v>39</v>
      </c>
      <c r="E8961">
        <v>26</v>
      </c>
      <c r="F8961" t="s">
        <v>43</v>
      </c>
      <c r="G8961">
        <v>1</v>
      </c>
      <c r="H8961" s="4">
        <v>112930.28</v>
      </c>
      <c r="I8961" t="s">
        <v>33</v>
      </c>
      <c r="J8961">
        <v>2</v>
      </c>
      <c r="K8961">
        <v>568</v>
      </c>
      <c r="L8961" t="s">
        <v>31</v>
      </c>
      <c r="M8961" t="s">
        <v>21</v>
      </c>
      <c r="N8961" t="s">
        <v>32</v>
      </c>
      <c r="O8961" s="4">
        <v>22095.73</v>
      </c>
      <c r="P8961" t="s">
        <v>28</v>
      </c>
      <c r="Q8961" t="str" cm="1">
        <f t="array" ref="Q8961">_xlfn.IFS(
O8961&lt;50000,"Low Salary (&lt;$50K)",
O8961&lt;90000,"Lower Middle ($50K-$90K)",
O8961&lt;130000,"Middle ($90K-$130K)",
O8961&lt;170000,"Upper Middle ($130K-$170K)",
O8961&gt;=170000,"High Salary (&gt;$170K)"
)</f>
        <v>Low Salary (&lt;$50K)</v>
      </c>
      <c r="R8961" t="str" cm="1">
        <f t="array" ref="R8961">_xlfn.IFS(
G8961&lt;=2,"New Customers (0-2Y)",
G8961&lt;=5,"Growing Customers (3-5Y)",
G8961&lt;=8,"Established Customers (6-8Y)",
G8961&lt;=10,"Loyal Customers (9-10Y)"
)</f>
        <v>New Customers (0-2Y)</v>
      </c>
    </row>
    <row r="8962" spans="1:18" x14ac:dyDescent="0.35">
      <c r="A8962">
        <v>15657957</v>
      </c>
      <c r="B8962" t="s">
        <v>267</v>
      </c>
      <c r="C8962" t="s">
        <v>42</v>
      </c>
      <c r="D8962" t="s">
        <v>18</v>
      </c>
      <c r="E8962">
        <v>26</v>
      </c>
      <c r="F8962" t="s">
        <v>43</v>
      </c>
      <c r="G8962">
        <v>8</v>
      </c>
      <c r="H8962" s="4">
        <v>113674.2</v>
      </c>
      <c r="I8962" t="s">
        <v>33</v>
      </c>
      <c r="J8962">
        <v>1</v>
      </c>
      <c r="K8962">
        <v>602</v>
      </c>
      <c r="L8962" t="s">
        <v>20</v>
      </c>
      <c r="M8962" t="s">
        <v>21</v>
      </c>
      <c r="N8962" t="s">
        <v>32</v>
      </c>
      <c r="O8962" s="4">
        <v>197861.16</v>
      </c>
      <c r="P8962" t="s">
        <v>23</v>
      </c>
      <c r="Q8962" t="str" cm="1">
        <f t="array" ref="Q8962">_xlfn.IFS(
O8962&lt;50000,"Low Salary (&lt;$50K)",
O8962&lt;90000,"Lower Middle ($50K-$90K)",
O8962&lt;130000,"Middle ($90K-$130K)",
O8962&lt;170000,"Upper Middle ($130K-$170K)",
O8962&gt;=170000,"High Salary (&gt;$170K)"
)</f>
        <v>High Salary (&gt;$170K)</v>
      </c>
      <c r="R8962" t="str" cm="1">
        <f t="array" ref="R8962">_xlfn.IFS(
G8962&lt;=2,"New Customers (0-2Y)",
G8962&lt;=5,"Growing Customers (3-5Y)",
G8962&lt;=8,"Established Customers (6-8Y)",
G8962&lt;=10,"Loyal Customers (9-10Y)"
)</f>
        <v>Established Customers (6-8Y)</v>
      </c>
    </row>
    <row r="8963" spans="1:18" x14ac:dyDescent="0.35">
      <c r="A8963">
        <v>15676117</v>
      </c>
      <c r="B8963" t="s">
        <v>2812</v>
      </c>
      <c r="C8963" t="s">
        <v>17</v>
      </c>
      <c r="D8963" t="s">
        <v>39</v>
      </c>
      <c r="E8963">
        <v>44</v>
      </c>
      <c r="F8963" t="s">
        <v>19</v>
      </c>
      <c r="G8963">
        <v>9</v>
      </c>
      <c r="H8963" s="4">
        <v>0</v>
      </c>
      <c r="I8963" t="s">
        <v>24</v>
      </c>
      <c r="J8963">
        <v>1</v>
      </c>
      <c r="K8963">
        <v>603</v>
      </c>
      <c r="L8963" t="s">
        <v>20</v>
      </c>
      <c r="M8963" t="s">
        <v>21</v>
      </c>
      <c r="N8963" t="s">
        <v>32</v>
      </c>
      <c r="O8963" s="4">
        <v>138328.24</v>
      </c>
      <c r="P8963" t="s">
        <v>28</v>
      </c>
      <c r="Q8963" t="str" cm="1">
        <f t="array" ref="Q8963">_xlfn.IFS(
O8963&lt;50000,"Low Salary (&lt;$50K)",
O8963&lt;90000,"Lower Middle ($50K-$90K)",
O8963&lt;130000,"Middle ($90K-$130K)",
O8963&lt;170000,"Upper Middle ($130K-$170K)",
O8963&gt;=170000,"High Salary (&gt;$170K)"
)</f>
        <v>Upper Middle ($130K-$170K)</v>
      </c>
      <c r="R8963" t="str" cm="1">
        <f t="array" ref="R8963">_xlfn.IFS(
G8963&lt;=2,"New Customers (0-2Y)",
G8963&lt;=5,"Growing Customers (3-5Y)",
G8963&lt;=8,"Established Customers (6-8Y)",
G8963&lt;=10,"Loyal Customers (9-10Y)"
)</f>
        <v>Loyal Customers (9-10Y)</v>
      </c>
    </row>
    <row r="8964" spans="1:18" x14ac:dyDescent="0.35">
      <c r="A8964">
        <v>15607874</v>
      </c>
      <c r="B8964" t="s">
        <v>2813</v>
      </c>
      <c r="C8964" t="s">
        <v>17</v>
      </c>
      <c r="D8964" t="s">
        <v>39</v>
      </c>
      <c r="E8964">
        <v>38</v>
      </c>
      <c r="F8964" t="s">
        <v>19</v>
      </c>
      <c r="G8964">
        <v>0</v>
      </c>
      <c r="H8964" s="4">
        <v>144450.57999999999</v>
      </c>
      <c r="I8964" t="s">
        <v>33</v>
      </c>
      <c r="J8964">
        <v>1</v>
      </c>
      <c r="K8964">
        <v>687</v>
      </c>
      <c r="L8964" t="s">
        <v>35</v>
      </c>
      <c r="M8964" t="s">
        <v>27</v>
      </c>
      <c r="N8964" t="s">
        <v>22</v>
      </c>
      <c r="O8964" s="4">
        <v>137276.82999999999</v>
      </c>
      <c r="P8964" t="s">
        <v>28</v>
      </c>
      <c r="Q8964" t="str" cm="1">
        <f t="array" ref="Q8964">_xlfn.IFS(
O8964&lt;50000,"Low Salary (&lt;$50K)",
O8964&lt;90000,"Lower Middle ($50K-$90K)",
O8964&lt;130000,"Middle ($90K-$130K)",
O8964&lt;170000,"Upper Middle ($130K-$170K)",
O8964&gt;=170000,"High Salary (&gt;$170K)"
)</f>
        <v>Upper Middle ($130K-$170K)</v>
      </c>
      <c r="R8964" t="str" cm="1">
        <f t="array" ref="R8964">_xlfn.IFS(
G8964&lt;=2,"New Customers (0-2Y)",
G8964&lt;=5,"Growing Customers (3-5Y)",
G8964&lt;=8,"Established Customers (6-8Y)",
G8964&lt;=10,"Loyal Customers (9-10Y)"
)</f>
        <v>New Customers (0-2Y)</v>
      </c>
    </row>
    <row r="8965" spans="1:18" x14ac:dyDescent="0.35">
      <c r="A8965">
        <v>15796993</v>
      </c>
      <c r="B8965" t="s">
        <v>2814</v>
      </c>
      <c r="C8965" t="s">
        <v>17</v>
      </c>
      <c r="D8965" t="s">
        <v>39</v>
      </c>
      <c r="E8965">
        <v>52</v>
      </c>
      <c r="F8965" t="s">
        <v>19</v>
      </c>
      <c r="G8965">
        <v>1</v>
      </c>
      <c r="H8965" s="4">
        <v>171236.3</v>
      </c>
      <c r="I8965" t="s">
        <v>33</v>
      </c>
      <c r="J8965">
        <v>2</v>
      </c>
      <c r="K8965">
        <v>741</v>
      </c>
      <c r="L8965" t="s">
        <v>35</v>
      </c>
      <c r="M8965" t="s">
        <v>27</v>
      </c>
      <c r="N8965" t="s">
        <v>32</v>
      </c>
      <c r="O8965" s="4">
        <v>21834.400000000001</v>
      </c>
      <c r="P8965" t="s">
        <v>23</v>
      </c>
      <c r="Q8965" t="str" cm="1">
        <f t="array" ref="Q8965">_xlfn.IFS(
O8965&lt;50000,"Low Salary (&lt;$50K)",
O8965&lt;90000,"Lower Middle ($50K-$90K)",
O8965&lt;130000,"Middle ($90K-$130K)",
O8965&lt;170000,"Upper Middle ($130K-$170K)",
O8965&gt;=170000,"High Salary (&gt;$170K)"
)</f>
        <v>Low Salary (&lt;$50K)</v>
      </c>
      <c r="R8965" t="str" cm="1">
        <f t="array" ref="R8965">_xlfn.IFS(
G8965&lt;=2,"New Customers (0-2Y)",
G8965&lt;=5,"Growing Customers (3-5Y)",
G8965&lt;=8,"Established Customers (6-8Y)",
G8965&lt;=10,"Loyal Customers (9-10Y)"
)</f>
        <v>New Customers (0-2Y)</v>
      </c>
    </row>
    <row r="8966" spans="1:18" x14ac:dyDescent="0.35">
      <c r="A8966">
        <v>15649858</v>
      </c>
      <c r="B8966" t="s">
        <v>963</v>
      </c>
      <c r="C8966" t="s">
        <v>26</v>
      </c>
      <c r="D8966" t="s">
        <v>39</v>
      </c>
      <c r="E8966">
        <v>37</v>
      </c>
      <c r="F8966" t="s">
        <v>19</v>
      </c>
      <c r="G8966">
        <v>9</v>
      </c>
      <c r="H8966" s="4">
        <v>96776.49</v>
      </c>
      <c r="I8966" t="s">
        <v>29</v>
      </c>
      <c r="J8966">
        <v>1</v>
      </c>
      <c r="K8966">
        <v>469</v>
      </c>
      <c r="L8966" t="s">
        <v>44</v>
      </c>
      <c r="M8966" t="s">
        <v>21</v>
      </c>
      <c r="N8966" t="s">
        <v>22</v>
      </c>
      <c r="O8966" s="4">
        <v>119890.86</v>
      </c>
      <c r="P8966" t="s">
        <v>28</v>
      </c>
      <c r="Q8966" t="str" cm="1">
        <f t="array" ref="Q8966">_xlfn.IFS(
O8966&lt;50000,"Low Salary (&lt;$50K)",
O8966&lt;90000,"Lower Middle ($50K-$90K)",
O8966&lt;130000,"Middle ($90K-$130K)",
O8966&lt;170000,"Upper Middle ($130K-$170K)",
O8966&gt;=170000,"High Salary (&gt;$170K)"
)</f>
        <v>Middle ($90K-$130K)</v>
      </c>
      <c r="R8966" t="str" cm="1">
        <f t="array" ref="R8966">_xlfn.IFS(
G8966&lt;=2,"New Customers (0-2Y)",
G8966&lt;=5,"Growing Customers (3-5Y)",
G8966&lt;=8,"Established Customers (6-8Y)",
G8966&lt;=10,"Loyal Customers (9-10Y)"
)</f>
        <v>Loyal Customers (9-10Y)</v>
      </c>
    </row>
    <row r="8967" spans="1:18" x14ac:dyDescent="0.35">
      <c r="A8967">
        <v>15811032</v>
      </c>
      <c r="B8967" t="s">
        <v>2815</v>
      </c>
      <c r="C8967" t="s">
        <v>42</v>
      </c>
      <c r="D8967" t="s">
        <v>18</v>
      </c>
      <c r="E8967">
        <v>58</v>
      </c>
      <c r="F8967" t="s">
        <v>19</v>
      </c>
      <c r="G8967">
        <v>8</v>
      </c>
      <c r="H8967" s="4">
        <v>145984.92000000001</v>
      </c>
      <c r="I8967" t="s">
        <v>33</v>
      </c>
      <c r="J8967">
        <v>1</v>
      </c>
      <c r="K8967">
        <v>477</v>
      </c>
      <c r="L8967" t="s">
        <v>44</v>
      </c>
      <c r="M8967" t="s">
        <v>21</v>
      </c>
      <c r="N8967" t="s">
        <v>22</v>
      </c>
      <c r="O8967" s="4">
        <v>24564.7</v>
      </c>
      <c r="P8967" t="s">
        <v>28</v>
      </c>
      <c r="Q8967" t="str" cm="1">
        <f t="array" ref="Q8967">_xlfn.IFS(
O8967&lt;50000,"Low Salary (&lt;$50K)",
O8967&lt;90000,"Lower Middle ($50K-$90K)",
O8967&lt;130000,"Middle ($90K-$130K)",
O8967&lt;170000,"Upper Middle ($130K-$170K)",
O8967&gt;=170000,"High Salary (&gt;$170K)"
)</f>
        <v>Low Salary (&lt;$50K)</v>
      </c>
      <c r="R8967" t="str" cm="1">
        <f t="array" ref="R8967">_xlfn.IFS(
G8967&lt;=2,"New Customers (0-2Y)",
G8967&lt;=5,"Growing Customers (3-5Y)",
G8967&lt;=8,"Established Customers (6-8Y)",
G8967&lt;=10,"Loyal Customers (9-10Y)"
)</f>
        <v>Established Customers (6-8Y)</v>
      </c>
    </row>
    <row r="8968" spans="1:18" x14ac:dyDescent="0.35">
      <c r="A8968">
        <v>15679963</v>
      </c>
      <c r="B8968" t="s">
        <v>497</v>
      </c>
      <c r="C8968" t="s">
        <v>42</v>
      </c>
      <c r="D8968" t="s">
        <v>39</v>
      </c>
      <c r="E8968">
        <v>43</v>
      </c>
      <c r="F8968" t="s">
        <v>19</v>
      </c>
      <c r="G8968">
        <v>8</v>
      </c>
      <c r="H8968" s="4">
        <v>96353.8</v>
      </c>
      <c r="I8968" t="s">
        <v>29</v>
      </c>
      <c r="J8968">
        <v>1</v>
      </c>
      <c r="K8968">
        <v>737</v>
      </c>
      <c r="L8968" t="s">
        <v>35</v>
      </c>
      <c r="M8968" t="s">
        <v>27</v>
      </c>
      <c r="N8968" t="s">
        <v>32</v>
      </c>
      <c r="O8968" s="4">
        <v>10209.799999999999</v>
      </c>
      <c r="P8968" t="s">
        <v>28</v>
      </c>
      <c r="Q8968" t="str" cm="1">
        <f t="array" ref="Q8968">_xlfn.IFS(
O8968&lt;50000,"Low Salary (&lt;$50K)",
O8968&lt;90000,"Lower Middle ($50K-$90K)",
O8968&lt;130000,"Middle ($90K-$130K)",
O8968&lt;170000,"Upper Middle ($130K-$170K)",
O8968&gt;=170000,"High Salary (&gt;$170K)"
)</f>
        <v>Low Salary (&lt;$50K)</v>
      </c>
      <c r="R8968" t="str" cm="1">
        <f t="array" ref="R8968">_xlfn.IFS(
G8968&lt;=2,"New Customers (0-2Y)",
G8968&lt;=5,"Growing Customers (3-5Y)",
G8968&lt;=8,"Established Customers (6-8Y)",
G8968&lt;=10,"Loyal Customers (9-10Y)"
)</f>
        <v>Established Customers (6-8Y)</v>
      </c>
    </row>
    <row r="8969" spans="1:18" x14ac:dyDescent="0.35">
      <c r="A8969">
        <v>15579131</v>
      </c>
      <c r="B8969" t="s">
        <v>350</v>
      </c>
      <c r="C8969" t="s">
        <v>17</v>
      </c>
      <c r="D8969" t="s">
        <v>39</v>
      </c>
      <c r="E8969">
        <v>25</v>
      </c>
      <c r="F8969" t="s">
        <v>43</v>
      </c>
      <c r="G8969">
        <v>7</v>
      </c>
      <c r="H8969" s="4">
        <v>0</v>
      </c>
      <c r="I8969" t="s">
        <v>24</v>
      </c>
      <c r="J8969">
        <v>2</v>
      </c>
      <c r="K8969">
        <v>835</v>
      </c>
      <c r="L8969" t="s">
        <v>37</v>
      </c>
      <c r="M8969" t="s">
        <v>21</v>
      </c>
      <c r="N8969" t="s">
        <v>22</v>
      </c>
      <c r="O8969" s="4">
        <v>83449.649999999994</v>
      </c>
      <c r="P8969" t="s">
        <v>28</v>
      </c>
      <c r="Q8969" t="str" cm="1">
        <f t="array" ref="Q8969">_xlfn.IFS(
O8969&lt;50000,"Low Salary (&lt;$50K)",
O8969&lt;90000,"Lower Middle ($50K-$90K)",
O8969&lt;130000,"Middle ($90K-$130K)",
O8969&lt;170000,"Upper Middle ($130K-$170K)",
O8969&gt;=170000,"High Salary (&gt;$170K)"
)</f>
        <v>Lower Middle ($50K-$90K)</v>
      </c>
      <c r="R8969" t="str" cm="1">
        <f t="array" ref="R8969">_xlfn.IFS(
G8969&lt;=2,"New Customers (0-2Y)",
G8969&lt;=5,"Growing Customers (3-5Y)",
G8969&lt;=8,"Established Customers (6-8Y)",
G8969&lt;=10,"Loyal Customers (9-10Y)"
)</f>
        <v>Established Customers (6-8Y)</v>
      </c>
    </row>
    <row r="8970" spans="1:18" x14ac:dyDescent="0.35">
      <c r="A8970">
        <v>15572428</v>
      </c>
      <c r="B8970" t="s">
        <v>2816</v>
      </c>
      <c r="C8970" t="s">
        <v>42</v>
      </c>
      <c r="D8970" t="s">
        <v>18</v>
      </c>
      <c r="E8970">
        <v>33</v>
      </c>
      <c r="F8970" t="s">
        <v>19</v>
      </c>
      <c r="G8970">
        <v>0</v>
      </c>
      <c r="H8970" s="4">
        <v>115777.23</v>
      </c>
      <c r="I8970" t="s">
        <v>33</v>
      </c>
      <c r="J8970">
        <v>1</v>
      </c>
      <c r="K8970">
        <v>717</v>
      </c>
      <c r="L8970" t="s">
        <v>35</v>
      </c>
      <c r="M8970" t="s">
        <v>21</v>
      </c>
      <c r="N8970" t="s">
        <v>22</v>
      </c>
      <c r="O8970" s="4">
        <v>81508.100000000006</v>
      </c>
      <c r="P8970" t="s">
        <v>28</v>
      </c>
      <c r="Q8970" t="str" cm="1">
        <f t="array" ref="Q8970">_xlfn.IFS(
O8970&lt;50000,"Low Salary (&lt;$50K)",
O8970&lt;90000,"Lower Middle ($50K-$90K)",
O8970&lt;130000,"Middle ($90K-$130K)",
O8970&lt;170000,"Upper Middle ($130K-$170K)",
O8970&gt;=170000,"High Salary (&gt;$170K)"
)</f>
        <v>Lower Middle ($50K-$90K)</v>
      </c>
      <c r="R8970" t="str" cm="1">
        <f t="array" ref="R8970">_xlfn.IFS(
G8970&lt;=2,"New Customers (0-2Y)",
G8970&lt;=5,"Growing Customers (3-5Y)",
G8970&lt;=8,"Established Customers (6-8Y)",
G8970&lt;=10,"Loyal Customers (9-10Y)"
)</f>
        <v>New Customers (0-2Y)</v>
      </c>
    </row>
    <row r="8971" spans="1:18" x14ac:dyDescent="0.35">
      <c r="A8971">
        <v>15622461</v>
      </c>
      <c r="B8971" t="s">
        <v>2525</v>
      </c>
      <c r="C8971" t="s">
        <v>17</v>
      </c>
      <c r="D8971" t="s">
        <v>18</v>
      </c>
      <c r="E8971">
        <v>51</v>
      </c>
      <c r="F8971" t="s">
        <v>19</v>
      </c>
      <c r="G8971">
        <v>7</v>
      </c>
      <c r="H8971" s="4">
        <v>122822</v>
      </c>
      <c r="I8971" t="s">
        <v>33</v>
      </c>
      <c r="J8971">
        <v>2</v>
      </c>
      <c r="K8971">
        <v>562</v>
      </c>
      <c r="L8971" t="s">
        <v>31</v>
      </c>
      <c r="M8971" t="s">
        <v>27</v>
      </c>
      <c r="N8971" t="s">
        <v>32</v>
      </c>
      <c r="O8971" s="4">
        <v>32626.21</v>
      </c>
      <c r="P8971" t="s">
        <v>28</v>
      </c>
      <c r="Q8971" t="str" cm="1">
        <f t="array" ref="Q8971">_xlfn.IFS(
O8971&lt;50000,"Low Salary (&lt;$50K)",
O8971&lt;90000,"Lower Middle ($50K-$90K)",
O8971&lt;130000,"Middle ($90K-$130K)",
O8971&lt;170000,"Upper Middle ($130K-$170K)",
O8971&gt;=170000,"High Salary (&gt;$170K)"
)</f>
        <v>Low Salary (&lt;$50K)</v>
      </c>
      <c r="R8971" t="str" cm="1">
        <f t="array" ref="R8971">_xlfn.IFS(
G8971&lt;=2,"New Customers (0-2Y)",
G8971&lt;=5,"Growing Customers (3-5Y)",
G8971&lt;=8,"Established Customers (6-8Y)",
G8971&lt;=10,"Loyal Customers (9-10Y)"
)</f>
        <v>Established Customers (6-8Y)</v>
      </c>
    </row>
    <row r="8972" spans="1:18" x14ac:dyDescent="0.35">
      <c r="A8972">
        <v>15636105</v>
      </c>
      <c r="B8972" t="s">
        <v>400</v>
      </c>
      <c r="C8972" t="s">
        <v>26</v>
      </c>
      <c r="D8972" t="s">
        <v>39</v>
      </c>
      <c r="E8972">
        <v>61</v>
      </c>
      <c r="F8972" t="s">
        <v>2967</v>
      </c>
      <c r="G8972">
        <v>2</v>
      </c>
      <c r="H8972" s="4">
        <v>0</v>
      </c>
      <c r="I8972" t="s">
        <v>24</v>
      </c>
      <c r="J8972">
        <v>2</v>
      </c>
      <c r="K8972">
        <v>758</v>
      </c>
      <c r="L8972" t="s">
        <v>35</v>
      </c>
      <c r="M8972" t="s">
        <v>21</v>
      </c>
      <c r="N8972" t="s">
        <v>22</v>
      </c>
      <c r="O8972" s="4">
        <v>43982.41</v>
      </c>
      <c r="P8972" t="s">
        <v>28</v>
      </c>
      <c r="Q8972" t="str" cm="1">
        <f t="array" ref="Q8972">_xlfn.IFS(
O8972&lt;50000,"Low Salary (&lt;$50K)",
O8972&lt;90000,"Lower Middle ($50K-$90K)",
O8972&lt;130000,"Middle ($90K-$130K)",
O8972&lt;170000,"Upper Middle ($130K-$170K)",
O8972&gt;=170000,"High Salary (&gt;$170K)"
)</f>
        <v>Low Salary (&lt;$50K)</v>
      </c>
      <c r="R8972" t="str" cm="1">
        <f t="array" ref="R8972">_xlfn.IFS(
G8972&lt;=2,"New Customers (0-2Y)",
G8972&lt;=5,"Growing Customers (3-5Y)",
G8972&lt;=8,"Established Customers (6-8Y)",
G8972&lt;=10,"Loyal Customers (9-10Y)"
)</f>
        <v>New Customers (0-2Y)</v>
      </c>
    </row>
    <row r="8973" spans="1:18" x14ac:dyDescent="0.35">
      <c r="A8973">
        <v>15583849</v>
      </c>
      <c r="B8973" t="s">
        <v>323</v>
      </c>
      <c r="C8973" t="s">
        <v>17</v>
      </c>
      <c r="D8973" t="s">
        <v>39</v>
      </c>
      <c r="E8973">
        <v>40</v>
      </c>
      <c r="F8973" t="s">
        <v>19</v>
      </c>
      <c r="G8973">
        <v>3</v>
      </c>
      <c r="H8973" s="4">
        <v>0</v>
      </c>
      <c r="I8973" t="s">
        <v>24</v>
      </c>
      <c r="J8973">
        <v>2</v>
      </c>
      <c r="K8973">
        <v>408</v>
      </c>
      <c r="L8973" t="s">
        <v>44</v>
      </c>
      <c r="M8973" t="s">
        <v>27</v>
      </c>
      <c r="N8973" t="s">
        <v>32</v>
      </c>
      <c r="O8973" s="4">
        <v>124874.23</v>
      </c>
      <c r="P8973" t="s">
        <v>28</v>
      </c>
      <c r="Q8973" t="str" cm="1">
        <f t="array" ref="Q8973">_xlfn.IFS(
O8973&lt;50000,"Low Salary (&lt;$50K)",
O8973&lt;90000,"Lower Middle ($50K-$90K)",
O8973&lt;130000,"Middle ($90K-$130K)",
O8973&lt;170000,"Upper Middle ($130K-$170K)",
O8973&gt;=170000,"High Salary (&gt;$170K)"
)</f>
        <v>Middle ($90K-$130K)</v>
      </c>
      <c r="R8973" t="str" cm="1">
        <f t="array" ref="R8973">_xlfn.IFS(
G8973&lt;=2,"New Customers (0-2Y)",
G8973&lt;=5,"Growing Customers (3-5Y)",
G8973&lt;=8,"Established Customers (6-8Y)",
G8973&lt;=10,"Loyal Customers (9-10Y)"
)</f>
        <v>Growing Customers (3-5Y)</v>
      </c>
    </row>
    <row r="8974" spans="1:18" x14ac:dyDescent="0.35">
      <c r="A8974">
        <v>15718780</v>
      </c>
      <c r="B8974" t="s">
        <v>665</v>
      </c>
      <c r="C8974" t="s">
        <v>26</v>
      </c>
      <c r="D8974" t="s">
        <v>18</v>
      </c>
      <c r="E8974">
        <v>32</v>
      </c>
      <c r="F8974" t="s">
        <v>19</v>
      </c>
      <c r="G8974">
        <v>4</v>
      </c>
      <c r="H8974" s="4">
        <v>79450.09</v>
      </c>
      <c r="I8974" t="s">
        <v>29</v>
      </c>
      <c r="J8974">
        <v>1</v>
      </c>
      <c r="K8974">
        <v>650</v>
      </c>
      <c r="L8974" t="s">
        <v>20</v>
      </c>
      <c r="M8974" t="s">
        <v>21</v>
      </c>
      <c r="N8974" t="s">
        <v>22</v>
      </c>
      <c r="O8974" s="4">
        <v>118324.75</v>
      </c>
      <c r="P8974" t="s">
        <v>28</v>
      </c>
      <c r="Q8974" t="str" cm="1">
        <f t="array" ref="Q8974">_xlfn.IFS(
O8974&lt;50000,"Low Salary (&lt;$50K)",
O8974&lt;90000,"Lower Middle ($50K-$90K)",
O8974&lt;130000,"Middle ($90K-$130K)",
O8974&lt;170000,"Upper Middle ($130K-$170K)",
O8974&gt;=170000,"High Salary (&gt;$170K)"
)</f>
        <v>Middle ($90K-$130K)</v>
      </c>
      <c r="R8974" t="str" cm="1">
        <f t="array" ref="R8974">_xlfn.IFS(
G8974&lt;=2,"New Customers (0-2Y)",
G8974&lt;=5,"Growing Customers (3-5Y)",
G8974&lt;=8,"Established Customers (6-8Y)",
G8974&lt;=10,"Loyal Customers (9-10Y)"
)</f>
        <v>Growing Customers (3-5Y)</v>
      </c>
    </row>
    <row r="8975" spans="1:18" x14ac:dyDescent="0.35">
      <c r="A8975">
        <v>15739271</v>
      </c>
      <c r="B8975" t="s">
        <v>1368</v>
      </c>
      <c r="C8975" t="s">
        <v>42</v>
      </c>
      <c r="D8975" t="s">
        <v>39</v>
      </c>
      <c r="E8975">
        <v>33</v>
      </c>
      <c r="F8975" t="s">
        <v>19</v>
      </c>
      <c r="G8975">
        <v>2</v>
      </c>
      <c r="H8975" s="4">
        <v>122394</v>
      </c>
      <c r="I8975" t="s">
        <v>33</v>
      </c>
      <c r="J8975">
        <v>1</v>
      </c>
      <c r="K8975">
        <v>582</v>
      </c>
      <c r="L8975" t="s">
        <v>31</v>
      </c>
      <c r="M8975" t="s">
        <v>21</v>
      </c>
      <c r="N8975" t="s">
        <v>22</v>
      </c>
      <c r="O8975" s="4">
        <v>22113.93</v>
      </c>
      <c r="P8975" t="s">
        <v>28</v>
      </c>
      <c r="Q8975" t="str" cm="1">
        <f t="array" ref="Q8975">_xlfn.IFS(
O8975&lt;50000,"Low Salary (&lt;$50K)",
O8975&lt;90000,"Lower Middle ($50K-$90K)",
O8975&lt;130000,"Middle ($90K-$130K)",
O8975&lt;170000,"Upper Middle ($130K-$170K)",
O8975&gt;=170000,"High Salary (&gt;$170K)"
)</f>
        <v>Low Salary (&lt;$50K)</v>
      </c>
      <c r="R8975" t="str" cm="1">
        <f t="array" ref="R8975">_xlfn.IFS(
G8975&lt;=2,"New Customers (0-2Y)",
G8975&lt;=5,"Growing Customers (3-5Y)",
G8975&lt;=8,"Established Customers (6-8Y)",
G8975&lt;=10,"Loyal Customers (9-10Y)"
)</f>
        <v>New Customers (0-2Y)</v>
      </c>
    </row>
    <row r="8976" spans="1:18" x14ac:dyDescent="0.35">
      <c r="A8976">
        <v>15697129</v>
      </c>
      <c r="B8976" t="s">
        <v>997</v>
      </c>
      <c r="C8976" t="s">
        <v>26</v>
      </c>
      <c r="D8976" t="s">
        <v>18</v>
      </c>
      <c r="E8976">
        <v>43</v>
      </c>
      <c r="F8976" t="s">
        <v>19</v>
      </c>
      <c r="G8976">
        <v>1</v>
      </c>
      <c r="H8976" s="4">
        <v>0</v>
      </c>
      <c r="I8976" t="s">
        <v>24</v>
      </c>
      <c r="J8976">
        <v>2</v>
      </c>
      <c r="K8976">
        <v>706</v>
      </c>
      <c r="L8976" t="s">
        <v>35</v>
      </c>
      <c r="M8976" t="s">
        <v>21</v>
      </c>
      <c r="N8976" t="s">
        <v>32</v>
      </c>
      <c r="O8976" s="4">
        <v>31962.77</v>
      </c>
      <c r="P8976" t="s">
        <v>28</v>
      </c>
      <c r="Q8976" t="str" cm="1">
        <f t="array" ref="Q8976">_xlfn.IFS(
O8976&lt;50000,"Low Salary (&lt;$50K)",
O8976&lt;90000,"Lower Middle ($50K-$90K)",
O8976&lt;130000,"Middle ($90K-$130K)",
O8976&lt;170000,"Upper Middle ($130K-$170K)",
O8976&gt;=170000,"High Salary (&gt;$170K)"
)</f>
        <v>Low Salary (&lt;$50K)</v>
      </c>
      <c r="R8976" t="str" cm="1">
        <f t="array" ref="R8976">_xlfn.IFS(
G8976&lt;=2,"New Customers (0-2Y)",
G8976&lt;=5,"Growing Customers (3-5Y)",
G8976&lt;=8,"Established Customers (6-8Y)",
G8976&lt;=10,"Loyal Customers (9-10Y)"
)</f>
        <v>New Customers (0-2Y)</v>
      </c>
    </row>
    <row r="8977" spans="1:18" x14ac:dyDescent="0.35">
      <c r="A8977">
        <v>15763415</v>
      </c>
      <c r="B8977" t="s">
        <v>502</v>
      </c>
      <c r="C8977" t="s">
        <v>42</v>
      </c>
      <c r="D8977" t="s">
        <v>39</v>
      </c>
      <c r="E8977">
        <v>41</v>
      </c>
      <c r="F8977" t="s">
        <v>19</v>
      </c>
      <c r="G8977">
        <v>0</v>
      </c>
      <c r="H8977" s="4">
        <v>134378.89000000001</v>
      </c>
      <c r="I8977" t="s">
        <v>33</v>
      </c>
      <c r="J8977">
        <v>1</v>
      </c>
      <c r="K8977">
        <v>567</v>
      </c>
      <c r="L8977" t="s">
        <v>31</v>
      </c>
      <c r="M8977" t="s">
        <v>21</v>
      </c>
      <c r="N8977" t="s">
        <v>22</v>
      </c>
      <c r="O8977" s="4">
        <v>105746.94</v>
      </c>
      <c r="P8977" t="s">
        <v>28</v>
      </c>
      <c r="Q8977" t="str" cm="1">
        <f t="array" ref="Q8977">_xlfn.IFS(
O8977&lt;50000,"Low Salary (&lt;$50K)",
O8977&lt;90000,"Lower Middle ($50K-$90K)",
O8977&lt;130000,"Middle ($90K-$130K)",
O8977&lt;170000,"Upper Middle ($130K-$170K)",
O8977&gt;=170000,"High Salary (&gt;$170K)"
)</f>
        <v>Middle ($90K-$130K)</v>
      </c>
      <c r="R8977" t="str" cm="1">
        <f t="array" ref="R8977">_xlfn.IFS(
G8977&lt;=2,"New Customers (0-2Y)",
G8977&lt;=5,"Growing Customers (3-5Y)",
G8977&lt;=8,"Established Customers (6-8Y)",
G8977&lt;=10,"Loyal Customers (9-10Y)"
)</f>
        <v>New Customers (0-2Y)</v>
      </c>
    </row>
    <row r="8978" spans="1:18" x14ac:dyDescent="0.35">
      <c r="A8978">
        <v>15796617</v>
      </c>
      <c r="B8978" t="s">
        <v>696</v>
      </c>
      <c r="C8978" t="s">
        <v>17</v>
      </c>
      <c r="D8978" t="s">
        <v>39</v>
      </c>
      <c r="E8978">
        <v>29</v>
      </c>
      <c r="F8978" t="s">
        <v>43</v>
      </c>
      <c r="G8978">
        <v>2</v>
      </c>
      <c r="H8978" s="4">
        <v>0</v>
      </c>
      <c r="I8978" t="s">
        <v>24</v>
      </c>
      <c r="J8978">
        <v>2</v>
      </c>
      <c r="K8978">
        <v>720</v>
      </c>
      <c r="L8978" t="s">
        <v>35</v>
      </c>
      <c r="M8978" t="s">
        <v>21</v>
      </c>
      <c r="N8978" t="s">
        <v>32</v>
      </c>
      <c r="O8978" s="4">
        <v>39925.519999999997</v>
      </c>
      <c r="P8978" t="s">
        <v>28</v>
      </c>
      <c r="Q8978" t="str" cm="1">
        <f t="array" ref="Q8978">_xlfn.IFS(
O8978&lt;50000,"Low Salary (&lt;$50K)",
O8978&lt;90000,"Lower Middle ($50K-$90K)",
O8978&lt;130000,"Middle ($90K-$130K)",
O8978&lt;170000,"Upper Middle ($130K-$170K)",
O8978&gt;=170000,"High Salary (&gt;$170K)"
)</f>
        <v>Low Salary (&lt;$50K)</v>
      </c>
      <c r="R8978" t="str" cm="1">
        <f t="array" ref="R8978">_xlfn.IFS(
G8978&lt;=2,"New Customers (0-2Y)",
G8978&lt;=5,"Growing Customers (3-5Y)",
G8978&lt;=8,"Established Customers (6-8Y)",
G8978&lt;=10,"Loyal Customers (9-10Y)"
)</f>
        <v>New Customers (0-2Y)</v>
      </c>
    </row>
    <row r="8979" spans="1:18" x14ac:dyDescent="0.35">
      <c r="A8979">
        <v>15626628</v>
      </c>
      <c r="B8979" t="s">
        <v>1207</v>
      </c>
      <c r="C8979" t="s">
        <v>26</v>
      </c>
      <c r="D8979" t="s">
        <v>18</v>
      </c>
      <c r="E8979">
        <v>31</v>
      </c>
      <c r="F8979" t="s">
        <v>19</v>
      </c>
      <c r="G8979">
        <v>2</v>
      </c>
      <c r="H8979" s="4">
        <v>88161.85</v>
      </c>
      <c r="I8979" t="s">
        <v>29</v>
      </c>
      <c r="J8979">
        <v>2</v>
      </c>
      <c r="K8979">
        <v>631</v>
      </c>
      <c r="L8979" t="s">
        <v>20</v>
      </c>
      <c r="M8979" t="s">
        <v>21</v>
      </c>
      <c r="N8979" t="s">
        <v>32</v>
      </c>
      <c r="O8979" s="4">
        <v>127630.88</v>
      </c>
      <c r="P8979" t="s">
        <v>28</v>
      </c>
      <c r="Q8979" t="str" cm="1">
        <f t="array" ref="Q8979">_xlfn.IFS(
O8979&lt;50000,"Low Salary (&lt;$50K)",
O8979&lt;90000,"Lower Middle ($50K-$90K)",
O8979&lt;130000,"Middle ($90K-$130K)",
O8979&lt;170000,"Upper Middle ($130K-$170K)",
O8979&gt;=170000,"High Salary (&gt;$170K)"
)</f>
        <v>Middle ($90K-$130K)</v>
      </c>
      <c r="R8979" t="str" cm="1">
        <f t="array" ref="R8979">_xlfn.IFS(
G8979&lt;=2,"New Customers (0-2Y)",
G8979&lt;=5,"Growing Customers (3-5Y)",
G8979&lt;=8,"Established Customers (6-8Y)",
G8979&lt;=10,"Loyal Customers (9-10Y)"
)</f>
        <v>New Customers (0-2Y)</v>
      </c>
    </row>
    <row r="8980" spans="1:18" x14ac:dyDescent="0.35">
      <c r="A8980">
        <v>15765857</v>
      </c>
      <c r="B8980" t="s">
        <v>1175</v>
      </c>
      <c r="C8980" t="s">
        <v>26</v>
      </c>
      <c r="D8980" t="s">
        <v>39</v>
      </c>
      <c r="E8980">
        <v>41</v>
      </c>
      <c r="F8980" t="s">
        <v>19</v>
      </c>
      <c r="G8980">
        <v>2</v>
      </c>
      <c r="H8980" s="4">
        <v>142412.13</v>
      </c>
      <c r="I8980" t="s">
        <v>33</v>
      </c>
      <c r="J8980">
        <v>1</v>
      </c>
      <c r="K8980">
        <v>623</v>
      </c>
      <c r="L8980" t="s">
        <v>20</v>
      </c>
      <c r="M8980" t="s">
        <v>21</v>
      </c>
      <c r="N8980" t="s">
        <v>32</v>
      </c>
      <c r="O8980" s="4">
        <v>28778.98</v>
      </c>
      <c r="P8980" t="s">
        <v>28</v>
      </c>
      <c r="Q8980" t="str" cm="1">
        <f t="array" ref="Q8980">_xlfn.IFS(
O8980&lt;50000,"Low Salary (&lt;$50K)",
O8980&lt;90000,"Lower Middle ($50K-$90K)",
O8980&lt;130000,"Middle ($90K-$130K)",
O8980&lt;170000,"Upper Middle ($130K-$170K)",
O8980&gt;=170000,"High Salary (&gt;$170K)"
)</f>
        <v>Low Salary (&lt;$50K)</v>
      </c>
      <c r="R8980" t="str" cm="1">
        <f t="array" ref="R8980">_xlfn.IFS(
G8980&lt;=2,"New Customers (0-2Y)",
G8980&lt;=5,"Growing Customers (3-5Y)",
G8980&lt;=8,"Established Customers (6-8Y)",
G8980&lt;=10,"Loyal Customers (9-10Y)"
)</f>
        <v>New Customers (0-2Y)</v>
      </c>
    </row>
    <row r="8981" spans="1:18" x14ac:dyDescent="0.35">
      <c r="A8981">
        <v>15742511</v>
      </c>
      <c r="B8981" t="s">
        <v>322</v>
      </c>
      <c r="C8981" t="s">
        <v>17</v>
      </c>
      <c r="D8981" t="s">
        <v>39</v>
      </c>
      <c r="E8981">
        <v>35</v>
      </c>
      <c r="F8981" t="s">
        <v>19</v>
      </c>
      <c r="G8981">
        <v>3</v>
      </c>
      <c r="H8981" s="4">
        <v>121030.9</v>
      </c>
      <c r="I8981" t="s">
        <v>33</v>
      </c>
      <c r="J8981">
        <v>1</v>
      </c>
      <c r="K8981">
        <v>514</v>
      </c>
      <c r="L8981" t="s">
        <v>31</v>
      </c>
      <c r="M8981" t="s">
        <v>21</v>
      </c>
      <c r="N8981" t="s">
        <v>32</v>
      </c>
      <c r="O8981" s="4">
        <v>10008.68</v>
      </c>
      <c r="P8981" t="s">
        <v>28</v>
      </c>
      <c r="Q8981" t="str" cm="1">
        <f t="array" ref="Q8981">_xlfn.IFS(
O8981&lt;50000,"Low Salary (&lt;$50K)",
O8981&lt;90000,"Lower Middle ($50K-$90K)",
O8981&lt;130000,"Middle ($90K-$130K)",
O8981&lt;170000,"Upper Middle ($130K-$170K)",
O8981&gt;=170000,"High Salary (&gt;$170K)"
)</f>
        <v>Low Salary (&lt;$50K)</v>
      </c>
      <c r="R8981" t="str" cm="1">
        <f t="array" ref="R8981">_xlfn.IFS(
G8981&lt;=2,"New Customers (0-2Y)",
G8981&lt;=5,"Growing Customers (3-5Y)",
G8981&lt;=8,"Established Customers (6-8Y)",
G8981&lt;=10,"Loyal Customers (9-10Y)"
)</f>
        <v>Growing Customers (3-5Y)</v>
      </c>
    </row>
    <row r="8982" spans="1:18" x14ac:dyDescent="0.35">
      <c r="A8982">
        <v>15786433</v>
      </c>
      <c r="B8982" t="s">
        <v>961</v>
      </c>
      <c r="C8982" t="s">
        <v>42</v>
      </c>
      <c r="D8982" t="s">
        <v>18</v>
      </c>
      <c r="E8982">
        <v>35</v>
      </c>
      <c r="F8982" t="s">
        <v>19</v>
      </c>
      <c r="G8982">
        <v>3</v>
      </c>
      <c r="H8982" s="4">
        <v>165982.43</v>
      </c>
      <c r="I8982" t="s">
        <v>33</v>
      </c>
      <c r="J8982">
        <v>2</v>
      </c>
      <c r="K8982">
        <v>650</v>
      </c>
      <c r="L8982" t="s">
        <v>20</v>
      </c>
      <c r="M8982" t="s">
        <v>21</v>
      </c>
      <c r="N8982" t="s">
        <v>22</v>
      </c>
      <c r="O8982" s="4">
        <v>24482.16</v>
      </c>
      <c r="P8982" t="s">
        <v>28</v>
      </c>
      <c r="Q8982" t="str" cm="1">
        <f t="array" ref="Q8982">_xlfn.IFS(
O8982&lt;50000,"Low Salary (&lt;$50K)",
O8982&lt;90000,"Lower Middle ($50K-$90K)",
O8982&lt;130000,"Middle ($90K-$130K)",
O8982&lt;170000,"Upper Middle ($130K-$170K)",
O8982&gt;=170000,"High Salary (&gt;$170K)"
)</f>
        <v>Low Salary (&lt;$50K)</v>
      </c>
      <c r="R8982" t="str" cm="1">
        <f t="array" ref="R8982">_xlfn.IFS(
G8982&lt;=2,"New Customers (0-2Y)",
G8982&lt;=5,"Growing Customers (3-5Y)",
G8982&lt;=8,"Established Customers (6-8Y)",
G8982&lt;=10,"Loyal Customers (9-10Y)"
)</f>
        <v>Growing Customers (3-5Y)</v>
      </c>
    </row>
    <row r="8983" spans="1:18" x14ac:dyDescent="0.35">
      <c r="A8983">
        <v>15685805</v>
      </c>
      <c r="B8983" t="s">
        <v>225</v>
      </c>
      <c r="C8983" t="s">
        <v>26</v>
      </c>
      <c r="D8983" t="s">
        <v>18</v>
      </c>
      <c r="E8983">
        <v>35</v>
      </c>
      <c r="F8983" t="s">
        <v>19</v>
      </c>
      <c r="G8983">
        <v>6</v>
      </c>
      <c r="H8983" s="4">
        <v>0</v>
      </c>
      <c r="I8983" t="s">
        <v>24</v>
      </c>
      <c r="J8983">
        <v>2</v>
      </c>
      <c r="K8983">
        <v>673</v>
      </c>
      <c r="L8983" t="s">
        <v>35</v>
      </c>
      <c r="M8983" t="s">
        <v>21</v>
      </c>
      <c r="N8983" t="s">
        <v>32</v>
      </c>
      <c r="O8983" s="4">
        <v>98618.79</v>
      </c>
      <c r="P8983" t="s">
        <v>28</v>
      </c>
      <c r="Q8983" t="str" cm="1">
        <f t="array" ref="Q8983">_xlfn.IFS(
O8983&lt;50000,"Low Salary (&lt;$50K)",
O8983&lt;90000,"Lower Middle ($50K-$90K)",
O8983&lt;130000,"Middle ($90K-$130K)",
O8983&lt;170000,"Upper Middle ($130K-$170K)",
O8983&gt;=170000,"High Salary (&gt;$170K)"
)</f>
        <v>Middle ($90K-$130K)</v>
      </c>
      <c r="R8983" t="str" cm="1">
        <f t="array" ref="R8983">_xlfn.IFS(
G8983&lt;=2,"New Customers (0-2Y)",
G8983&lt;=5,"Growing Customers (3-5Y)",
G8983&lt;=8,"Established Customers (6-8Y)",
G8983&lt;=10,"Loyal Customers (9-10Y)"
)</f>
        <v>Established Customers (6-8Y)</v>
      </c>
    </row>
    <row r="8984" spans="1:18" x14ac:dyDescent="0.35">
      <c r="A8984">
        <v>15627971</v>
      </c>
      <c r="B8984" t="s">
        <v>1712</v>
      </c>
      <c r="C8984" t="s">
        <v>17</v>
      </c>
      <c r="D8984" t="s">
        <v>18</v>
      </c>
      <c r="E8984">
        <v>32</v>
      </c>
      <c r="F8984" t="s">
        <v>19</v>
      </c>
      <c r="G8984">
        <v>8</v>
      </c>
      <c r="H8984" s="4">
        <v>206663.75</v>
      </c>
      <c r="I8984" t="s">
        <v>33</v>
      </c>
      <c r="J8984">
        <v>1</v>
      </c>
      <c r="K8984">
        <v>504</v>
      </c>
      <c r="L8984" t="s">
        <v>31</v>
      </c>
      <c r="M8984" t="s">
        <v>27</v>
      </c>
      <c r="N8984" t="s">
        <v>32</v>
      </c>
      <c r="O8984" s="4">
        <v>16281.94</v>
      </c>
      <c r="P8984" t="s">
        <v>28</v>
      </c>
      <c r="Q8984" t="str" cm="1">
        <f t="array" ref="Q8984">_xlfn.IFS(
O8984&lt;50000,"Low Salary (&lt;$50K)",
O8984&lt;90000,"Lower Middle ($50K-$90K)",
O8984&lt;130000,"Middle ($90K-$130K)",
O8984&lt;170000,"Upper Middle ($130K-$170K)",
O8984&gt;=170000,"High Salary (&gt;$170K)"
)</f>
        <v>Low Salary (&lt;$50K)</v>
      </c>
      <c r="R8984" t="str" cm="1">
        <f t="array" ref="R8984">_xlfn.IFS(
G8984&lt;=2,"New Customers (0-2Y)",
G8984&lt;=5,"Growing Customers (3-5Y)",
G8984&lt;=8,"Established Customers (6-8Y)",
G8984&lt;=10,"Loyal Customers (9-10Y)"
)</f>
        <v>Established Customers (6-8Y)</v>
      </c>
    </row>
    <row r="8985" spans="1:18" x14ac:dyDescent="0.35">
      <c r="A8985">
        <v>15783025</v>
      </c>
      <c r="B8985" t="s">
        <v>668</v>
      </c>
      <c r="C8985" t="s">
        <v>42</v>
      </c>
      <c r="D8985" t="s">
        <v>39</v>
      </c>
      <c r="E8985">
        <v>37</v>
      </c>
      <c r="F8985" t="s">
        <v>19</v>
      </c>
      <c r="G8985">
        <v>3</v>
      </c>
      <c r="H8985" s="4">
        <v>94661.53</v>
      </c>
      <c r="I8985" t="s">
        <v>29</v>
      </c>
      <c r="J8985">
        <v>2</v>
      </c>
      <c r="K8985">
        <v>723</v>
      </c>
      <c r="L8985" t="s">
        <v>35</v>
      </c>
      <c r="M8985" t="s">
        <v>21</v>
      </c>
      <c r="N8985" t="s">
        <v>32</v>
      </c>
      <c r="O8985" s="4">
        <v>121239.65</v>
      </c>
      <c r="P8985" t="s">
        <v>28</v>
      </c>
      <c r="Q8985" t="str" cm="1">
        <f t="array" ref="Q8985">_xlfn.IFS(
O8985&lt;50000,"Low Salary (&lt;$50K)",
O8985&lt;90000,"Lower Middle ($50K-$90K)",
O8985&lt;130000,"Middle ($90K-$130K)",
O8985&lt;170000,"Upper Middle ($130K-$170K)",
O8985&gt;=170000,"High Salary (&gt;$170K)"
)</f>
        <v>Middle ($90K-$130K)</v>
      </c>
      <c r="R8985" t="str" cm="1">
        <f t="array" ref="R8985">_xlfn.IFS(
G8985&lt;=2,"New Customers (0-2Y)",
G8985&lt;=5,"Growing Customers (3-5Y)",
G8985&lt;=8,"Established Customers (6-8Y)",
G8985&lt;=10,"Loyal Customers (9-10Y)"
)</f>
        <v>Growing Customers (3-5Y)</v>
      </c>
    </row>
    <row r="8986" spans="1:18" x14ac:dyDescent="0.35">
      <c r="A8986">
        <v>15726289</v>
      </c>
      <c r="B8986" t="s">
        <v>2817</v>
      </c>
      <c r="C8986" t="s">
        <v>17</v>
      </c>
      <c r="D8986" t="s">
        <v>39</v>
      </c>
      <c r="E8986">
        <v>25</v>
      </c>
      <c r="F8986" t="s">
        <v>43</v>
      </c>
      <c r="G8986">
        <v>0</v>
      </c>
      <c r="H8986" s="4">
        <v>174400.36</v>
      </c>
      <c r="I8986" t="s">
        <v>33</v>
      </c>
      <c r="J8986">
        <v>1</v>
      </c>
      <c r="K8986">
        <v>645</v>
      </c>
      <c r="L8986" t="s">
        <v>20</v>
      </c>
      <c r="M8986" t="s">
        <v>21</v>
      </c>
      <c r="N8986" t="s">
        <v>32</v>
      </c>
      <c r="O8986" s="4">
        <v>42669.37</v>
      </c>
      <c r="P8986" t="s">
        <v>28</v>
      </c>
      <c r="Q8986" t="str" cm="1">
        <f t="array" ref="Q8986">_xlfn.IFS(
O8986&lt;50000,"Low Salary (&lt;$50K)",
O8986&lt;90000,"Lower Middle ($50K-$90K)",
O8986&lt;130000,"Middle ($90K-$130K)",
O8986&lt;170000,"Upper Middle ($130K-$170K)",
O8986&gt;=170000,"High Salary (&gt;$170K)"
)</f>
        <v>Low Salary (&lt;$50K)</v>
      </c>
      <c r="R8986" t="str" cm="1">
        <f t="array" ref="R8986">_xlfn.IFS(
G8986&lt;=2,"New Customers (0-2Y)",
G8986&lt;=5,"Growing Customers (3-5Y)",
G8986&lt;=8,"Established Customers (6-8Y)",
G8986&lt;=10,"Loyal Customers (9-10Y)"
)</f>
        <v>New Customers (0-2Y)</v>
      </c>
    </row>
    <row r="8987" spans="1:18" x14ac:dyDescent="0.35">
      <c r="A8987">
        <v>15802118</v>
      </c>
      <c r="B8987" t="s">
        <v>1077</v>
      </c>
      <c r="C8987" t="s">
        <v>26</v>
      </c>
      <c r="D8987" t="s">
        <v>39</v>
      </c>
      <c r="E8987">
        <v>41</v>
      </c>
      <c r="F8987" t="s">
        <v>19</v>
      </c>
      <c r="G8987">
        <v>7</v>
      </c>
      <c r="H8987" s="4">
        <v>123428.69</v>
      </c>
      <c r="I8987" t="s">
        <v>33</v>
      </c>
      <c r="J8987">
        <v>1</v>
      </c>
      <c r="K8987">
        <v>664</v>
      </c>
      <c r="L8987" t="s">
        <v>35</v>
      </c>
      <c r="M8987" t="s">
        <v>21</v>
      </c>
      <c r="N8987" t="s">
        <v>22</v>
      </c>
      <c r="O8987" s="4">
        <v>164924.10999999999</v>
      </c>
      <c r="P8987" t="s">
        <v>28</v>
      </c>
      <c r="Q8987" t="str" cm="1">
        <f t="array" ref="Q8987">_xlfn.IFS(
O8987&lt;50000,"Low Salary (&lt;$50K)",
O8987&lt;90000,"Lower Middle ($50K-$90K)",
O8987&lt;130000,"Middle ($90K-$130K)",
O8987&lt;170000,"Upper Middle ($130K-$170K)",
O8987&gt;=170000,"High Salary (&gt;$170K)"
)</f>
        <v>Upper Middle ($130K-$170K)</v>
      </c>
      <c r="R8987" t="str" cm="1">
        <f t="array" ref="R8987">_xlfn.IFS(
G8987&lt;=2,"New Customers (0-2Y)",
G8987&lt;=5,"Growing Customers (3-5Y)",
G8987&lt;=8,"Established Customers (6-8Y)",
G8987&lt;=10,"Loyal Customers (9-10Y)"
)</f>
        <v>Established Customers (6-8Y)</v>
      </c>
    </row>
    <row r="8988" spans="1:18" x14ac:dyDescent="0.35">
      <c r="A8988">
        <v>15607990</v>
      </c>
      <c r="B8988" t="s">
        <v>1039</v>
      </c>
      <c r="C8988" t="s">
        <v>26</v>
      </c>
      <c r="D8988" t="s">
        <v>39</v>
      </c>
      <c r="E8988">
        <v>43</v>
      </c>
      <c r="F8988" t="s">
        <v>19</v>
      </c>
      <c r="G8988">
        <v>6</v>
      </c>
      <c r="H8988" s="4">
        <v>175735.5</v>
      </c>
      <c r="I8988" t="s">
        <v>33</v>
      </c>
      <c r="J8988">
        <v>1</v>
      </c>
      <c r="K8988">
        <v>760</v>
      </c>
      <c r="L8988" t="s">
        <v>35</v>
      </c>
      <c r="M8988" t="s">
        <v>21</v>
      </c>
      <c r="N8988" t="s">
        <v>22</v>
      </c>
      <c r="O8988" s="4">
        <v>157337.29</v>
      </c>
      <c r="P8988" t="s">
        <v>28</v>
      </c>
      <c r="Q8988" t="str" cm="1">
        <f t="array" ref="Q8988">_xlfn.IFS(
O8988&lt;50000,"Low Salary (&lt;$50K)",
O8988&lt;90000,"Lower Middle ($50K-$90K)",
O8988&lt;130000,"Middle ($90K-$130K)",
O8988&lt;170000,"Upper Middle ($130K-$170K)",
O8988&gt;=170000,"High Salary (&gt;$170K)"
)</f>
        <v>Upper Middle ($130K-$170K)</v>
      </c>
      <c r="R8988" t="str" cm="1">
        <f t="array" ref="R8988">_xlfn.IFS(
G8988&lt;=2,"New Customers (0-2Y)",
G8988&lt;=5,"Growing Customers (3-5Y)",
G8988&lt;=8,"Established Customers (6-8Y)",
G8988&lt;=10,"Loyal Customers (9-10Y)"
)</f>
        <v>Established Customers (6-8Y)</v>
      </c>
    </row>
    <row r="8989" spans="1:18" x14ac:dyDescent="0.35">
      <c r="A8989">
        <v>15695932</v>
      </c>
      <c r="B8989" t="s">
        <v>2818</v>
      </c>
      <c r="C8989" t="s">
        <v>26</v>
      </c>
      <c r="D8989" t="s">
        <v>39</v>
      </c>
      <c r="E8989">
        <v>36</v>
      </c>
      <c r="F8989" t="s">
        <v>19</v>
      </c>
      <c r="G8989">
        <v>5</v>
      </c>
      <c r="H8989" s="4">
        <v>78381.13</v>
      </c>
      <c r="I8989" t="s">
        <v>29</v>
      </c>
      <c r="J8989">
        <v>1</v>
      </c>
      <c r="K8989">
        <v>766</v>
      </c>
      <c r="L8989" t="s">
        <v>35</v>
      </c>
      <c r="M8989" t="s">
        <v>27</v>
      </c>
      <c r="N8989" t="s">
        <v>22</v>
      </c>
      <c r="O8989" s="4">
        <v>153831.6</v>
      </c>
      <c r="P8989" t="s">
        <v>28</v>
      </c>
      <c r="Q8989" t="str" cm="1">
        <f t="array" ref="Q8989">_xlfn.IFS(
O8989&lt;50000,"Low Salary (&lt;$50K)",
O8989&lt;90000,"Lower Middle ($50K-$90K)",
O8989&lt;130000,"Middle ($90K-$130K)",
O8989&lt;170000,"Upper Middle ($130K-$170K)",
O8989&gt;=170000,"High Salary (&gt;$170K)"
)</f>
        <v>Upper Middle ($130K-$170K)</v>
      </c>
      <c r="R8989" t="str" cm="1">
        <f t="array" ref="R8989">_xlfn.IFS(
G8989&lt;=2,"New Customers (0-2Y)",
G8989&lt;=5,"Growing Customers (3-5Y)",
G8989&lt;=8,"Established Customers (6-8Y)",
G8989&lt;=10,"Loyal Customers (9-10Y)"
)</f>
        <v>Growing Customers (3-5Y)</v>
      </c>
    </row>
    <row r="8990" spans="1:18" x14ac:dyDescent="0.35">
      <c r="A8990">
        <v>15812279</v>
      </c>
      <c r="B8990" t="s">
        <v>1405</v>
      </c>
      <c r="C8990" t="s">
        <v>17</v>
      </c>
      <c r="D8990" t="s">
        <v>39</v>
      </c>
      <c r="E8990">
        <v>37</v>
      </c>
      <c r="F8990" t="s">
        <v>19</v>
      </c>
      <c r="G8990">
        <v>5</v>
      </c>
      <c r="H8990" s="4">
        <v>115345.86</v>
      </c>
      <c r="I8990" t="s">
        <v>33</v>
      </c>
      <c r="J8990">
        <v>2</v>
      </c>
      <c r="K8990">
        <v>634</v>
      </c>
      <c r="L8990" t="s">
        <v>20</v>
      </c>
      <c r="M8990" t="s">
        <v>27</v>
      </c>
      <c r="N8990" t="s">
        <v>32</v>
      </c>
      <c r="O8990" s="4">
        <v>168781.8</v>
      </c>
      <c r="P8990" t="s">
        <v>28</v>
      </c>
      <c r="Q8990" t="str" cm="1">
        <f t="array" ref="Q8990">_xlfn.IFS(
O8990&lt;50000,"Low Salary (&lt;$50K)",
O8990&lt;90000,"Lower Middle ($50K-$90K)",
O8990&lt;130000,"Middle ($90K-$130K)",
O8990&lt;170000,"Upper Middle ($130K-$170K)",
O8990&gt;=170000,"High Salary (&gt;$170K)"
)</f>
        <v>Upper Middle ($130K-$170K)</v>
      </c>
      <c r="R8990" t="str" cm="1">
        <f t="array" ref="R8990">_xlfn.IFS(
G8990&lt;=2,"New Customers (0-2Y)",
G8990&lt;=5,"Growing Customers (3-5Y)",
G8990&lt;=8,"Established Customers (6-8Y)",
G8990&lt;=10,"Loyal Customers (9-10Y)"
)</f>
        <v>Growing Customers (3-5Y)</v>
      </c>
    </row>
    <row r="8991" spans="1:18" x14ac:dyDescent="0.35">
      <c r="A8991">
        <v>15687558</v>
      </c>
      <c r="B8991" t="s">
        <v>2819</v>
      </c>
      <c r="C8991" t="s">
        <v>42</v>
      </c>
      <c r="D8991" t="s">
        <v>18</v>
      </c>
      <c r="E8991">
        <v>31</v>
      </c>
      <c r="F8991" t="s">
        <v>19</v>
      </c>
      <c r="G8991">
        <v>10</v>
      </c>
      <c r="H8991" s="4">
        <v>118613.34</v>
      </c>
      <c r="I8991" t="s">
        <v>33</v>
      </c>
      <c r="J8991">
        <v>1</v>
      </c>
      <c r="K8991">
        <v>640</v>
      </c>
      <c r="L8991" t="s">
        <v>20</v>
      </c>
      <c r="M8991" t="s">
        <v>21</v>
      </c>
      <c r="N8991" t="s">
        <v>32</v>
      </c>
      <c r="O8991" s="4">
        <v>168469.65</v>
      </c>
      <c r="P8991" t="s">
        <v>28</v>
      </c>
      <c r="Q8991" t="str" cm="1">
        <f t="array" ref="Q8991">_xlfn.IFS(
O8991&lt;50000,"Low Salary (&lt;$50K)",
O8991&lt;90000,"Lower Middle ($50K-$90K)",
O8991&lt;130000,"Middle ($90K-$130K)",
O8991&lt;170000,"Upper Middle ($130K-$170K)",
O8991&gt;=170000,"High Salary (&gt;$170K)"
)</f>
        <v>Upper Middle ($130K-$170K)</v>
      </c>
      <c r="R8991" t="str" cm="1">
        <f t="array" ref="R8991">_xlfn.IFS(
G8991&lt;=2,"New Customers (0-2Y)",
G8991&lt;=5,"Growing Customers (3-5Y)",
G8991&lt;=8,"Established Customers (6-8Y)",
G8991&lt;=10,"Loyal Customers (9-10Y)"
)</f>
        <v>Loyal Customers (9-10Y)</v>
      </c>
    </row>
    <row r="8992" spans="1:18" x14ac:dyDescent="0.35">
      <c r="A8992">
        <v>15729065</v>
      </c>
      <c r="B8992" t="s">
        <v>821</v>
      </c>
      <c r="C8992" t="s">
        <v>42</v>
      </c>
      <c r="D8992" t="s">
        <v>39</v>
      </c>
      <c r="E8992">
        <v>28</v>
      </c>
      <c r="F8992" t="s">
        <v>43</v>
      </c>
      <c r="G8992">
        <v>2</v>
      </c>
      <c r="H8992" s="4">
        <v>109960.06</v>
      </c>
      <c r="I8992" t="s">
        <v>33</v>
      </c>
      <c r="J8992">
        <v>2</v>
      </c>
      <c r="K8992">
        <v>784</v>
      </c>
      <c r="L8992" t="s">
        <v>37</v>
      </c>
      <c r="M8992" t="s">
        <v>21</v>
      </c>
      <c r="N8992" t="s">
        <v>22</v>
      </c>
      <c r="O8992" s="4">
        <v>170829.87</v>
      </c>
      <c r="P8992" t="s">
        <v>28</v>
      </c>
      <c r="Q8992" t="str" cm="1">
        <f t="array" ref="Q8992">_xlfn.IFS(
O8992&lt;50000,"Low Salary (&lt;$50K)",
O8992&lt;90000,"Lower Middle ($50K-$90K)",
O8992&lt;130000,"Middle ($90K-$130K)",
O8992&lt;170000,"Upper Middle ($130K-$170K)",
O8992&gt;=170000,"High Salary (&gt;$170K)"
)</f>
        <v>High Salary (&gt;$170K)</v>
      </c>
      <c r="R8992" t="str" cm="1">
        <f t="array" ref="R8992">_xlfn.IFS(
G8992&lt;=2,"New Customers (0-2Y)",
G8992&lt;=5,"Growing Customers (3-5Y)",
G8992&lt;=8,"Established Customers (6-8Y)",
G8992&lt;=10,"Loyal Customers (9-10Y)"
)</f>
        <v>New Customers (0-2Y)</v>
      </c>
    </row>
    <row r="8993" spans="1:18" x14ac:dyDescent="0.35">
      <c r="A8993">
        <v>15698902</v>
      </c>
      <c r="B8993" t="s">
        <v>240</v>
      </c>
      <c r="C8993" t="s">
        <v>42</v>
      </c>
      <c r="D8993" t="s">
        <v>18</v>
      </c>
      <c r="E8993">
        <v>42</v>
      </c>
      <c r="F8993" t="s">
        <v>19</v>
      </c>
      <c r="G8993">
        <v>1</v>
      </c>
      <c r="H8993" s="4">
        <v>142703.4</v>
      </c>
      <c r="I8993" t="s">
        <v>33</v>
      </c>
      <c r="J8993">
        <v>1</v>
      </c>
      <c r="K8993">
        <v>547</v>
      </c>
      <c r="L8993" t="s">
        <v>31</v>
      </c>
      <c r="M8993" t="s">
        <v>21</v>
      </c>
      <c r="N8993" t="s">
        <v>32</v>
      </c>
      <c r="O8993" s="4">
        <v>86207.49</v>
      </c>
      <c r="P8993" t="s">
        <v>23</v>
      </c>
      <c r="Q8993" t="str" cm="1">
        <f t="array" ref="Q8993">_xlfn.IFS(
O8993&lt;50000,"Low Salary (&lt;$50K)",
O8993&lt;90000,"Lower Middle ($50K-$90K)",
O8993&lt;130000,"Middle ($90K-$130K)",
O8993&lt;170000,"Upper Middle ($130K-$170K)",
O8993&gt;=170000,"High Salary (&gt;$170K)"
)</f>
        <v>Lower Middle ($50K-$90K)</v>
      </c>
      <c r="R8993" t="str" cm="1">
        <f t="array" ref="R8993">_xlfn.IFS(
G8993&lt;=2,"New Customers (0-2Y)",
G8993&lt;=5,"Growing Customers (3-5Y)",
G8993&lt;=8,"Established Customers (6-8Y)",
G8993&lt;=10,"Loyal Customers (9-10Y)"
)</f>
        <v>New Customers (0-2Y)</v>
      </c>
    </row>
    <row r="8994" spans="1:18" x14ac:dyDescent="0.35">
      <c r="A8994">
        <v>15570192</v>
      </c>
      <c r="B8994" t="s">
        <v>1165</v>
      </c>
      <c r="C8994" t="s">
        <v>42</v>
      </c>
      <c r="D8994" t="s">
        <v>18</v>
      </c>
      <c r="E8994">
        <v>40</v>
      </c>
      <c r="F8994" t="s">
        <v>19</v>
      </c>
      <c r="G8994">
        <v>8</v>
      </c>
      <c r="H8994" s="4">
        <v>121729.42</v>
      </c>
      <c r="I8994" t="s">
        <v>33</v>
      </c>
      <c r="J8994">
        <v>1</v>
      </c>
      <c r="K8994">
        <v>608</v>
      </c>
      <c r="L8994" t="s">
        <v>20</v>
      </c>
      <c r="M8994" t="s">
        <v>27</v>
      </c>
      <c r="N8994" t="s">
        <v>32</v>
      </c>
      <c r="O8994" s="4">
        <v>61164.45</v>
      </c>
      <c r="P8994" t="s">
        <v>28</v>
      </c>
      <c r="Q8994" t="str" cm="1">
        <f t="array" ref="Q8994">_xlfn.IFS(
O8994&lt;50000,"Low Salary (&lt;$50K)",
O8994&lt;90000,"Lower Middle ($50K-$90K)",
O8994&lt;130000,"Middle ($90K-$130K)",
O8994&lt;170000,"Upper Middle ($130K-$170K)",
O8994&gt;=170000,"High Salary (&gt;$170K)"
)</f>
        <v>Lower Middle ($50K-$90K)</v>
      </c>
      <c r="R8994" t="str" cm="1">
        <f t="array" ref="R8994">_xlfn.IFS(
G8994&lt;=2,"New Customers (0-2Y)",
G8994&lt;=5,"Growing Customers (3-5Y)",
G8994&lt;=8,"Established Customers (6-8Y)",
G8994&lt;=10,"Loyal Customers (9-10Y)"
)</f>
        <v>Established Customers (6-8Y)</v>
      </c>
    </row>
    <row r="8995" spans="1:18" x14ac:dyDescent="0.35">
      <c r="A8995">
        <v>15809265</v>
      </c>
      <c r="B8995" t="s">
        <v>572</v>
      </c>
      <c r="C8995" t="s">
        <v>17</v>
      </c>
      <c r="D8995" t="s">
        <v>18</v>
      </c>
      <c r="E8995">
        <v>35</v>
      </c>
      <c r="F8995" t="s">
        <v>19</v>
      </c>
      <c r="G8995">
        <v>4</v>
      </c>
      <c r="H8995" s="4">
        <v>0</v>
      </c>
      <c r="I8995" t="s">
        <v>24</v>
      </c>
      <c r="J8995">
        <v>1</v>
      </c>
      <c r="K8995">
        <v>547</v>
      </c>
      <c r="L8995" t="s">
        <v>31</v>
      </c>
      <c r="M8995" t="s">
        <v>21</v>
      </c>
      <c r="N8995" t="s">
        <v>22</v>
      </c>
      <c r="O8995" s="4">
        <v>133287.73000000001</v>
      </c>
      <c r="P8995" t="s">
        <v>28</v>
      </c>
      <c r="Q8995" t="str" cm="1">
        <f t="array" ref="Q8995">_xlfn.IFS(
O8995&lt;50000,"Low Salary (&lt;$50K)",
O8995&lt;90000,"Lower Middle ($50K-$90K)",
O8995&lt;130000,"Middle ($90K-$130K)",
O8995&lt;170000,"Upper Middle ($130K-$170K)",
O8995&gt;=170000,"High Salary (&gt;$170K)"
)</f>
        <v>Upper Middle ($130K-$170K)</v>
      </c>
      <c r="R8995" t="str" cm="1">
        <f t="array" ref="R8995">_xlfn.IFS(
G8995&lt;=2,"New Customers (0-2Y)",
G8995&lt;=5,"Growing Customers (3-5Y)",
G8995&lt;=8,"Established Customers (6-8Y)",
G8995&lt;=10,"Loyal Customers (9-10Y)"
)</f>
        <v>Growing Customers (3-5Y)</v>
      </c>
    </row>
    <row r="8996" spans="1:18" x14ac:dyDescent="0.35">
      <c r="A8996">
        <v>15745201</v>
      </c>
      <c r="B8996" t="s">
        <v>2820</v>
      </c>
      <c r="C8996" t="s">
        <v>17</v>
      </c>
      <c r="D8996" t="s">
        <v>18</v>
      </c>
      <c r="E8996">
        <v>43</v>
      </c>
      <c r="F8996" t="s">
        <v>19</v>
      </c>
      <c r="G8996">
        <v>4</v>
      </c>
      <c r="H8996" s="4">
        <v>139496.35</v>
      </c>
      <c r="I8996" t="s">
        <v>33</v>
      </c>
      <c r="J8996">
        <v>2</v>
      </c>
      <c r="K8996">
        <v>612</v>
      </c>
      <c r="L8996" t="s">
        <v>20</v>
      </c>
      <c r="M8996" t="s">
        <v>21</v>
      </c>
      <c r="N8996" t="s">
        <v>22</v>
      </c>
      <c r="O8996" s="4">
        <v>77128.23</v>
      </c>
      <c r="P8996" t="s">
        <v>28</v>
      </c>
      <c r="Q8996" t="str" cm="1">
        <f t="array" ref="Q8996">_xlfn.IFS(
O8996&lt;50000,"Low Salary (&lt;$50K)",
O8996&lt;90000,"Lower Middle ($50K-$90K)",
O8996&lt;130000,"Middle ($90K-$130K)",
O8996&lt;170000,"Upper Middle ($130K-$170K)",
O8996&gt;=170000,"High Salary (&gt;$170K)"
)</f>
        <v>Lower Middle ($50K-$90K)</v>
      </c>
      <c r="R8996" t="str" cm="1">
        <f t="array" ref="R8996">_xlfn.IFS(
G8996&lt;=2,"New Customers (0-2Y)",
G8996&lt;=5,"Growing Customers (3-5Y)",
G8996&lt;=8,"Established Customers (6-8Y)",
G8996&lt;=10,"Loyal Customers (9-10Y)"
)</f>
        <v>Growing Customers (3-5Y)</v>
      </c>
    </row>
    <row r="8997" spans="1:18" x14ac:dyDescent="0.35">
      <c r="A8997">
        <v>15580623</v>
      </c>
      <c r="B8997" t="s">
        <v>1563</v>
      </c>
      <c r="C8997" t="s">
        <v>26</v>
      </c>
      <c r="D8997" t="s">
        <v>39</v>
      </c>
      <c r="E8997">
        <v>28</v>
      </c>
      <c r="F8997" t="s">
        <v>43</v>
      </c>
      <c r="G8997">
        <v>8</v>
      </c>
      <c r="H8997" s="4">
        <v>0</v>
      </c>
      <c r="I8997" t="s">
        <v>24</v>
      </c>
      <c r="J8997">
        <v>2</v>
      </c>
      <c r="K8997">
        <v>573</v>
      </c>
      <c r="L8997" t="s">
        <v>31</v>
      </c>
      <c r="M8997" t="s">
        <v>27</v>
      </c>
      <c r="N8997" t="s">
        <v>32</v>
      </c>
      <c r="O8997" s="4">
        <v>77660.03</v>
      </c>
      <c r="P8997" t="s">
        <v>28</v>
      </c>
      <c r="Q8997" t="str" cm="1">
        <f t="array" ref="Q8997">_xlfn.IFS(
O8997&lt;50000,"Low Salary (&lt;$50K)",
O8997&lt;90000,"Lower Middle ($50K-$90K)",
O8997&lt;130000,"Middle ($90K-$130K)",
O8997&lt;170000,"Upper Middle ($130K-$170K)",
O8997&gt;=170000,"High Salary (&gt;$170K)"
)</f>
        <v>Lower Middle ($50K-$90K)</v>
      </c>
      <c r="R8997" t="str" cm="1">
        <f t="array" ref="R8997">_xlfn.IFS(
G8997&lt;=2,"New Customers (0-2Y)",
G8997&lt;=5,"Growing Customers (3-5Y)",
G8997&lt;=8,"Established Customers (6-8Y)",
G8997&lt;=10,"Loyal Customers (9-10Y)"
)</f>
        <v>Established Customers (6-8Y)</v>
      </c>
    </row>
    <row r="8998" spans="1:18" x14ac:dyDescent="0.35">
      <c r="A8998">
        <v>15578156</v>
      </c>
      <c r="B8998" t="s">
        <v>1271</v>
      </c>
      <c r="C8998" t="s">
        <v>26</v>
      </c>
      <c r="D8998" t="s">
        <v>39</v>
      </c>
      <c r="E8998">
        <v>32</v>
      </c>
      <c r="F8998" t="s">
        <v>19</v>
      </c>
      <c r="G8998">
        <v>5</v>
      </c>
      <c r="H8998" s="4">
        <v>138521.82999999999</v>
      </c>
      <c r="I8998" t="s">
        <v>33</v>
      </c>
      <c r="J8998">
        <v>1</v>
      </c>
      <c r="K8998">
        <v>615</v>
      </c>
      <c r="L8998" t="s">
        <v>20</v>
      </c>
      <c r="M8998" t="s">
        <v>21</v>
      </c>
      <c r="N8998" t="s">
        <v>22</v>
      </c>
      <c r="O8998" s="4">
        <v>56897.1</v>
      </c>
      <c r="P8998" t="s">
        <v>28</v>
      </c>
      <c r="Q8998" t="str" cm="1">
        <f t="array" ref="Q8998">_xlfn.IFS(
O8998&lt;50000,"Low Salary (&lt;$50K)",
O8998&lt;90000,"Lower Middle ($50K-$90K)",
O8998&lt;130000,"Middle ($90K-$130K)",
O8998&lt;170000,"Upper Middle ($130K-$170K)",
O8998&gt;=170000,"High Salary (&gt;$170K)"
)</f>
        <v>Lower Middle ($50K-$90K)</v>
      </c>
      <c r="R8998" t="str" cm="1">
        <f t="array" ref="R8998">_xlfn.IFS(
G8998&lt;=2,"New Customers (0-2Y)",
G8998&lt;=5,"Growing Customers (3-5Y)",
G8998&lt;=8,"Established Customers (6-8Y)",
G8998&lt;=10,"Loyal Customers (9-10Y)"
)</f>
        <v>Growing Customers (3-5Y)</v>
      </c>
    </row>
    <row r="8999" spans="1:18" x14ac:dyDescent="0.35">
      <c r="A8999">
        <v>15631063</v>
      </c>
      <c r="B8999" t="s">
        <v>873</v>
      </c>
      <c r="C8999" t="s">
        <v>17</v>
      </c>
      <c r="D8999" t="s">
        <v>18</v>
      </c>
      <c r="E8999">
        <v>33</v>
      </c>
      <c r="F8999" t="s">
        <v>19</v>
      </c>
      <c r="G8999">
        <v>2</v>
      </c>
      <c r="H8999" s="4">
        <v>0</v>
      </c>
      <c r="I8999" t="s">
        <v>24</v>
      </c>
      <c r="J8999">
        <v>2</v>
      </c>
      <c r="K8999">
        <v>710</v>
      </c>
      <c r="L8999" t="s">
        <v>35</v>
      </c>
      <c r="M8999" t="s">
        <v>21</v>
      </c>
      <c r="N8999" t="s">
        <v>32</v>
      </c>
      <c r="O8999" s="4">
        <v>72945.320000000007</v>
      </c>
      <c r="P8999" t="s">
        <v>28</v>
      </c>
      <c r="Q8999" t="str" cm="1">
        <f t="array" ref="Q8999">_xlfn.IFS(
O8999&lt;50000,"Low Salary (&lt;$50K)",
O8999&lt;90000,"Lower Middle ($50K-$90K)",
O8999&lt;130000,"Middle ($90K-$130K)",
O8999&lt;170000,"Upper Middle ($130K-$170K)",
O8999&gt;=170000,"High Salary (&gt;$170K)"
)</f>
        <v>Lower Middle ($50K-$90K)</v>
      </c>
      <c r="R8999" t="str" cm="1">
        <f t="array" ref="R8999">_xlfn.IFS(
G8999&lt;=2,"New Customers (0-2Y)",
G8999&lt;=5,"Growing Customers (3-5Y)",
G8999&lt;=8,"Established Customers (6-8Y)",
G8999&lt;=10,"Loyal Customers (9-10Y)"
)</f>
        <v>New Customers (0-2Y)</v>
      </c>
    </row>
    <row r="9000" spans="1:18" x14ac:dyDescent="0.35">
      <c r="A9000">
        <v>15692577</v>
      </c>
      <c r="B9000" t="s">
        <v>1711</v>
      </c>
      <c r="C9000" t="s">
        <v>42</v>
      </c>
      <c r="D9000" t="s">
        <v>18</v>
      </c>
      <c r="E9000">
        <v>38</v>
      </c>
      <c r="F9000" t="s">
        <v>19</v>
      </c>
      <c r="G9000">
        <v>10</v>
      </c>
      <c r="H9000" s="4">
        <v>83727.679999999993</v>
      </c>
      <c r="I9000" t="s">
        <v>29</v>
      </c>
      <c r="J9000">
        <v>1</v>
      </c>
      <c r="K9000">
        <v>674</v>
      </c>
      <c r="L9000" t="s">
        <v>35</v>
      </c>
      <c r="M9000" t="s">
        <v>21</v>
      </c>
      <c r="N9000" t="s">
        <v>32</v>
      </c>
      <c r="O9000" s="4">
        <v>45418.12</v>
      </c>
      <c r="P9000" t="s">
        <v>28</v>
      </c>
      <c r="Q9000" t="str" cm="1">
        <f t="array" ref="Q9000">_xlfn.IFS(
O9000&lt;50000,"Low Salary (&lt;$50K)",
O9000&lt;90000,"Lower Middle ($50K-$90K)",
O9000&lt;130000,"Middle ($90K-$130K)",
O9000&lt;170000,"Upper Middle ($130K-$170K)",
O9000&gt;=170000,"High Salary (&gt;$170K)"
)</f>
        <v>Low Salary (&lt;$50K)</v>
      </c>
      <c r="R9000" t="str" cm="1">
        <f t="array" ref="R9000">_xlfn.IFS(
G9000&lt;=2,"New Customers (0-2Y)",
G9000&lt;=5,"Growing Customers (3-5Y)",
G9000&lt;=8,"Established Customers (6-8Y)",
G9000&lt;=10,"Loyal Customers (9-10Y)"
)</f>
        <v>Loyal Customers (9-10Y)</v>
      </c>
    </row>
    <row r="9001" spans="1:18" x14ac:dyDescent="0.35">
      <c r="A9001">
        <v>15810910</v>
      </c>
      <c r="B9001" t="s">
        <v>2821</v>
      </c>
      <c r="C9001" t="s">
        <v>26</v>
      </c>
      <c r="D9001" t="s">
        <v>18</v>
      </c>
      <c r="E9001">
        <v>38</v>
      </c>
      <c r="F9001" t="s">
        <v>19</v>
      </c>
      <c r="G9001">
        <v>9</v>
      </c>
      <c r="H9001" s="4">
        <v>0</v>
      </c>
      <c r="I9001" t="s">
        <v>24</v>
      </c>
      <c r="J9001">
        <v>2</v>
      </c>
      <c r="K9001">
        <v>702</v>
      </c>
      <c r="L9001" t="s">
        <v>35</v>
      </c>
      <c r="M9001" t="s">
        <v>21</v>
      </c>
      <c r="N9001" t="s">
        <v>22</v>
      </c>
      <c r="O9001" s="4">
        <v>158527.45000000001</v>
      </c>
      <c r="P9001" t="s">
        <v>28</v>
      </c>
      <c r="Q9001" t="str" cm="1">
        <f t="array" ref="Q9001">_xlfn.IFS(
O9001&lt;50000,"Low Salary (&lt;$50K)",
O9001&lt;90000,"Lower Middle ($50K-$90K)",
O9001&lt;130000,"Middle ($90K-$130K)",
O9001&lt;170000,"Upper Middle ($130K-$170K)",
O9001&gt;=170000,"High Salary (&gt;$170K)"
)</f>
        <v>Upper Middle ($130K-$170K)</v>
      </c>
      <c r="R9001" t="str" cm="1">
        <f t="array" ref="R9001">_xlfn.IFS(
G9001&lt;=2,"New Customers (0-2Y)",
G9001&lt;=5,"Growing Customers (3-5Y)",
G9001&lt;=8,"Established Customers (6-8Y)",
G9001&lt;=10,"Loyal Customers (9-10Y)"
)</f>
        <v>Loyal Customers (9-10Y)</v>
      </c>
    </row>
    <row r="9002" spans="1:18" x14ac:dyDescent="0.35">
      <c r="A9002">
        <v>15723217</v>
      </c>
      <c r="B9002" t="s">
        <v>884</v>
      </c>
      <c r="C9002" t="s">
        <v>17</v>
      </c>
      <c r="D9002" t="s">
        <v>39</v>
      </c>
      <c r="E9002">
        <v>37</v>
      </c>
      <c r="F9002" t="s">
        <v>19</v>
      </c>
      <c r="G9002">
        <v>9</v>
      </c>
      <c r="H9002" s="4">
        <v>0</v>
      </c>
      <c r="I9002" t="s">
        <v>24</v>
      </c>
      <c r="J9002">
        <v>1</v>
      </c>
      <c r="K9002">
        <v>616</v>
      </c>
      <c r="L9002" t="s">
        <v>20</v>
      </c>
      <c r="M9002" t="s">
        <v>21</v>
      </c>
      <c r="N9002" t="s">
        <v>32</v>
      </c>
      <c r="O9002" s="4">
        <v>111312.96000000001</v>
      </c>
      <c r="P9002" t="s">
        <v>28</v>
      </c>
      <c r="Q9002" t="str" cm="1">
        <f t="array" ref="Q9002">_xlfn.IFS(
O9002&lt;50000,"Low Salary (&lt;$50K)",
O9002&lt;90000,"Lower Middle ($50K-$90K)",
O9002&lt;130000,"Middle ($90K-$130K)",
O9002&lt;170000,"Upper Middle ($130K-$170K)",
O9002&gt;=170000,"High Salary (&gt;$170K)"
)</f>
        <v>Middle ($90K-$130K)</v>
      </c>
      <c r="R9002" t="str" cm="1">
        <f t="array" ref="R9002">_xlfn.IFS(
G9002&lt;=2,"New Customers (0-2Y)",
G9002&lt;=5,"Growing Customers (3-5Y)",
G9002&lt;=8,"Established Customers (6-8Y)",
G9002&lt;=10,"Loyal Customers (9-10Y)"
)</f>
        <v>Loyal Customers (9-10Y)</v>
      </c>
    </row>
    <row r="9003" spans="1:18" x14ac:dyDescent="0.35">
      <c r="A9003">
        <v>15733111</v>
      </c>
      <c r="B9003" t="s">
        <v>741</v>
      </c>
      <c r="C9003" t="s">
        <v>26</v>
      </c>
      <c r="D9003" t="s">
        <v>39</v>
      </c>
      <c r="E9003">
        <v>32</v>
      </c>
      <c r="F9003" t="s">
        <v>19</v>
      </c>
      <c r="G9003">
        <v>6</v>
      </c>
      <c r="H9003" s="4">
        <v>124179.3</v>
      </c>
      <c r="I9003" t="s">
        <v>33</v>
      </c>
      <c r="J9003">
        <v>1</v>
      </c>
      <c r="K9003">
        <v>688</v>
      </c>
      <c r="L9003" t="s">
        <v>35</v>
      </c>
      <c r="M9003" t="s">
        <v>21</v>
      </c>
      <c r="N9003" t="s">
        <v>22</v>
      </c>
      <c r="O9003" s="4">
        <v>138759.15</v>
      </c>
      <c r="P9003" t="s">
        <v>28</v>
      </c>
      <c r="Q9003" t="str" cm="1">
        <f t="array" ref="Q9003">_xlfn.IFS(
O9003&lt;50000,"Low Salary (&lt;$50K)",
O9003&lt;90000,"Lower Middle ($50K-$90K)",
O9003&lt;130000,"Middle ($90K-$130K)",
O9003&lt;170000,"Upper Middle ($130K-$170K)",
O9003&gt;=170000,"High Salary (&gt;$170K)"
)</f>
        <v>Upper Middle ($130K-$170K)</v>
      </c>
      <c r="R9003" t="str" cm="1">
        <f t="array" ref="R9003">_xlfn.IFS(
G9003&lt;=2,"New Customers (0-2Y)",
G9003&lt;=5,"Growing Customers (3-5Y)",
G9003&lt;=8,"Established Customers (6-8Y)",
G9003&lt;=10,"Loyal Customers (9-10Y)"
)</f>
        <v>Established Customers (6-8Y)</v>
      </c>
    </row>
    <row r="9004" spans="1:18" x14ac:dyDescent="0.35">
      <c r="A9004">
        <v>15610727</v>
      </c>
      <c r="B9004" t="s">
        <v>750</v>
      </c>
      <c r="C9004" t="s">
        <v>17</v>
      </c>
      <c r="D9004" t="s">
        <v>39</v>
      </c>
      <c r="E9004">
        <v>36</v>
      </c>
      <c r="F9004" t="s">
        <v>19</v>
      </c>
      <c r="G9004">
        <v>7</v>
      </c>
      <c r="H9004" s="4">
        <v>128829.25</v>
      </c>
      <c r="I9004" t="s">
        <v>33</v>
      </c>
      <c r="J9004">
        <v>1</v>
      </c>
      <c r="K9004">
        <v>605</v>
      </c>
      <c r="L9004" t="s">
        <v>20</v>
      </c>
      <c r="M9004" t="s">
        <v>21</v>
      </c>
      <c r="N9004" t="s">
        <v>32</v>
      </c>
      <c r="O9004" s="4">
        <v>190588.59</v>
      </c>
      <c r="P9004" t="s">
        <v>28</v>
      </c>
      <c r="Q9004" t="str" cm="1">
        <f t="array" ref="Q9004">_xlfn.IFS(
O9004&lt;50000,"Low Salary (&lt;$50K)",
O9004&lt;90000,"Lower Middle ($50K-$90K)",
O9004&lt;130000,"Middle ($90K-$130K)",
O9004&lt;170000,"Upper Middle ($130K-$170K)",
O9004&gt;=170000,"High Salary (&gt;$170K)"
)</f>
        <v>High Salary (&gt;$170K)</v>
      </c>
      <c r="R9004" t="str" cm="1">
        <f t="array" ref="R9004">_xlfn.IFS(
G9004&lt;=2,"New Customers (0-2Y)",
G9004&lt;=5,"Growing Customers (3-5Y)",
G9004&lt;=8,"Established Customers (6-8Y)",
G9004&lt;=10,"Loyal Customers (9-10Y)"
)</f>
        <v>Established Customers (6-8Y)</v>
      </c>
    </row>
    <row r="9005" spans="1:18" x14ac:dyDescent="0.35">
      <c r="A9005">
        <v>15792720</v>
      </c>
      <c r="B9005" t="s">
        <v>1697</v>
      </c>
      <c r="C9005" t="s">
        <v>17</v>
      </c>
      <c r="D9005" t="s">
        <v>39</v>
      </c>
      <c r="E9005">
        <v>33</v>
      </c>
      <c r="F9005" t="s">
        <v>19</v>
      </c>
      <c r="G9005">
        <v>6</v>
      </c>
      <c r="H9005" s="4">
        <v>171490.78</v>
      </c>
      <c r="I9005" t="s">
        <v>33</v>
      </c>
      <c r="J9005">
        <v>1</v>
      </c>
      <c r="K9005">
        <v>676</v>
      </c>
      <c r="L9005" t="s">
        <v>35</v>
      </c>
      <c r="M9005" t="s">
        <v>27</v>
      </c>
      <c r="N9005" t="s">
        <v>32</v>
      </c>
      <c r="O9005" s="4">
        <v>79099.64</v>
      </c>
      <c r="P9005" t="s">
        <v>28</v>
      </c>
      <c r="Q9005" t="str" cm="1">
        <f t="array" ref="Q9005">_xlfn.IFS(
O9005&lt;50000,"Low Salary (&lt;$50K)",
O9005&lt;90000,"Lower Middle ($50K-$90K)",
O9005&lt;130000,"Middle ($90K-$130K)",
O9005&lt;170000,"Upper Middle ($130K-$170K)",
O9005&gt;=170000,"High Salary (&gt;$170K)"
)</f>
        <v>Lower Middle ($50K-$90K)</v>
      </c>
      <c r="R9005" t="str" cm="1">
        <f t="array" ref="R9005">_xlfn.IFS(
G9005&lt;=2,"New Customers (0-2Y)",
G9005&lt;=5,"Growing Customers (3-5Y)",
G9005&lt;=8,"Established Customers (6-8Y)",
G9005&lt;=10,"Loyal Customers (9-10Y)"
)</f>
        <v>Established Customers (6-8Y)</v>
      </c>
    </row>
    <row r="9006" spans="1:18" x14ac:dyDescent="0.35">
      <c r="A9006">
        <v>15723153</v>
      </c>
      <c r="B9006" t="s">
        <v>2822</v>
      </c>
      <c r="C9006" t="s">
        <v>26</v>
      </c>
      <c r="D9006" t="s">
        <v>39</v>
      </c>
      <c r="E9006">
        <v>33</v>
      </c>
      <c r="F9006" t="s">
        <v>19</v>
      </c>
      <c r="G9006">
        <v>3</v>
      </c>
      <c r="H9006" s="4">
        <v>0</v>
      </c>
      <c r="I9006" t="s">
        <v>24</v>
      </c>
      <c r="J9006">
        <v>2</v>
      </c>
      <c r="K9006">
        <v>708</v>
      </c>
      <c r="L9006" t="s">
        <v>35</v>
      </c>
      <c r="M9006" t="s">
        <v>21</v>
      </c>
      <c r="N9006" t="s">
        <v>32</v>
      </c>
      <c r="O9006" s="4">
        <v>138613.21</v>
      </c>
      <c r="P9006" t="s">
        <v>28</v>
      </c>
      <c r="Q9006" t="str" cm="1">
        <f t="array" ref="Q9006">_xlfn.IFS(
O9006&lt;50000,"Low Salary (&lt;$50K)",
O9006&lt;90000,"Lower Middle ($50K-$90K)",
O9006&lt;130000,"Middle ($90K-$130K)",
O9006&lt;170000,"Upper Middle ($130K-$170K)",
O9006&gt;=170000,"High Salary (&gt;$170K)"
)</f>
        <v>Upper Middle ($130K-$170K)</v>
      </c>
      <c r="R9006" t="str" cm="1">
        <f t="array" ref="R9006">_xlfn.IFS(
G9006&lt;=2,"New Customers (0-2Y)",
G9006&lt;=5,"Growing Customers (3-5Y)",
G9006&lt;=8,"Established Customers (6-8Y)",
G9006&lt;=10,"Loyal Customers (9-10Y)"
)</f>
        <v>Growing Customers (3-5Y)</v>
      </c>
    </row>
    <row r="9007" spans="1:18" x14ac:dyDescent="0.35">
      <c r="A9007">
        <v>15802823</v>
      </c>
      <c r="B9007" t="s">
        <v>62</v>
      </c>
      <c r="C9007" t="s">
        <v>26</v>
      </c>
      <c r="D9007" t="s">
        <v>18</v>
      </c>
      <c r="E9007">
        <v>38</v>
      </c>
      <c r="F9007" t="s">
        <v>19</v>
      </c>
      <c r="G9007">
        <v>7</v>
      </c>
      <c r="H9007" s="4">
        <v>0</v>
      </c>
      <c r="I9007" t="s">
        <v>24</v>
      </c>
      <c r="J9007">
        <v>2</v>
      </c>
      <c r="K9007">
        <v>745</v>
      </c>
      <c r="L9007" t="s">
        <v>35</v>
      </c>
      <c r="M9007" t="s">
        <v>21</v>
      </c>
      <c r="N9007" t="s">
        <v>22</v>
      </c>
      <c r="O9007" s="4">
        <v>194230.82</v>
      </c>
      <c r="P9007" t="s">
        <v>28</v>
      </c>
      <c r="Q9007" t="str" cm="1">
        <f t="array" ref="Q9007">_xlfn.IFS(
O9007&lt;50000,"Low Salary (&lt;$50K)",
O9007&lt;90000,"Lower Middle ($50K-$90K)",
O9007&lt;130000,"Middle ($90K-$130K)",
O9007&lt;170000,"Upper Middle ($130K-$170K)",
O9007&gt;=170000,"High Salary (&gt;$170K)"
)</f>
        <v>High Salary (&gt;$170K)</v>
      </c>
      <c r="R9007" t="str" cm="1">
        <f t="array" ref="R9007">_xlfn.IFS(
G9007&lt;=2,"New Customers (0-2Y)",
G9007&lt;=5,"Growing Customers (3-5Y)",
G9007&lt;=8,"Established Customers (6-8Y)",
G9007&lt;=10,"Loyal Customers (9-10Y)"
)</f>
        <v>Established Customers (6-8Y)</v>
      </c>
    </row>
    <row r="9008" spans="1:18" x14ac:dyDescent="0.35">
      <c r="A9008">
        <v>15756118</v>
      </c>
      <c r="B9008" t="s">
        <v>209</v>
      </c>
      <c r="C9008" t="s">
        <v>26</v>
      </c>
      <c r="D9008" t="s">
        <v>39</v>
      </c>
      <c r="E9008">
        <v>20</v>
      </c>
      <c r="F9008" t="s">
        <v>43</v>
      </c>
      <c r="G9008">
        <v>8</v>
      </c>
      <c r="H9008" s="4">
        <v>0</v>
      </c>
      <c r="I9008" t="s">
        <v>24</v>
      </c>
      <c r="J9008">
        <v>1</v>
      </c>
      <c r="K9008">
        <v>661</v>
      </c>
      <c r="L9008" t="s">
        <v>35</v>
      </c>
      <c r="M9008" t="s">
        <v>21</v>
      </c>
      <c r="N9008" t="s">
        <v>32</v>
      </c>
      <c r="O9008" s="4">
        <v>110252.53</v>
      </c>
      <c r="P9008" t="s">
        <v>28</v>
      </c>
      <c r="Q9008" t="str" cm="1">
        <f t="array" ref="Q9008">_xlfn.IFS(
O9008&lt;50000,"Low Salary (&lt;$50K)",
O9008&lt;90000,"Lower Middle ($50K-$90K)",
O9008&lt;130000,"Middle ($90K-$130K)",
O9008&lt;170000,"Upper Middle ($130K-$170K)",
O9008&gt;=170000,"High Salary (&gt;$170K)"
)</f>
        <v>Middle ($90K-$130K)</v>
      </c>
      <c r="R9008" t="str" cm="1">
        <f t="array" ref="R9008">_xlfn.IFS(
G9008&lt;=2,"New Customers (0-2Y)",
G9008&lt;=5,"Growing Customers (3-5Y)",
G9008&lt;=8,"Established Customers (6-8Y)",
G9008&lt;=10,"Loyal Customers (9-10Y)"
)</f>
        <v>Established Customers (6-8Y)</v>
      </c>
    </row>
    <row r="9009" spans="1:18" x14ac:dyDescent="0.35">
      <c r="A9009">
        <v>15684934</v>
      </c>
      <c r="B9009" t="s">
        <v>273</v>
      </c>
      <c r="C9009" t="s">
        <v>17</v>
      </c>
      <c r="D9009" t="s">
        <v>39</v>
      </c>
      <c r="E9009">
        <v>31</v>
      </c>
      <c r="F9009" t="s">
        <v>19</v>
      </c>
      <c r="G9009">
        <v>9</v>
      </c>
      <c r="H9009" s="4">
        <v>0</v>
      </c>
      <c r="I9009" t="s">
        <v>24</v>
      </c>
      <c r="J9009">
        <v>2</v>
      </c>
      <c r="K9009">
        <v>726</v>
      </c>
      <c r="L9009" t="s">
        <v>35</v>
      </c>
      <c r="M9009" t="s">
        <v>21</v>
      </c>
      <c r="N9009" t="s">
        <v>22</v>
      </c>
      <c r="O9009" s="4">
        <v>106117.3</v>
      </c>
      <c r="P9009" t="s">
        <v>28</v>
      </c>
      <c r="Q9009" t="str" cm="1">
        <f t="array" ref="Q9009">_xlfn.IFS(
O9009&lt;50000,"Low Salary (&lt;$50K)",
O9009&lt;90000,"Lower Middle ($50K-$90K)",
O9009&lt;130000,"Middle ($90K-$130K)",
O9009&lt;170000,"Upper Middle ($130K-$170K)",
O9009&gt;=170000,"High Salary (&gt;$170K)"
)</f>
        <v>Middle ($90K-$130K)</v>
      </c>
      <c r="R9009" t="str" cm="1">
        <f t="array" ref="R9009">_xlfn.IFS(
G9009&lt;=2,"New Customers (0-2Y)",
G9009&lt;=5,"Growing Customers (3-5Y)",
G9009&lt;=8,"Established Customers (6-8Y)",
G9009&lt;=10,"Loyal Customers (9-10Y)"
)</f>
        <v>Loyal Customers (9-10Y)</v>
      </c>
    </row>
    <row r="9010" spans="1:18" x14ac:dyDescent="0.35">
      <c r="A9010">
        <v>15776936</v>
      </c>
      <c r="B9010" t="s">
        <v>872</v>
      </c>
      <c r="C9010" t="s">
        <v>17</v>
      </c>
      <c r="D9010" t="s">
        <v>39</v>
      </c>
      <c r="E9010">
        <v>40</v>
      </c>
      <c r="F9010" t="s">
        <v>19</v>
      </c>
      <c r="G9010">
        <v>7</v>
      </c>
      <c r="H9010" s="4">
        <v>160818.07999999999</v>
      </c>
      <c r="I9010" t="s">
        <v>33</v>
      </c>
      <c r="J9010">
        <v>1</v>
      </c>
      <c r="K9010">
        <v>475</v>
      </c>
      <c r="L9010" t="s">
        <v>44</v>
      </c>
      <c r="M9010" t="s">
        <v>27</v>
      </c>
      <c r="N9010" t="s">
        <v>22</v>
      </c>
      <c r="O9010" s="4">
        <v>169642.13</v>
      </c>
      <c r="P9010" t="s">
        <v>23</v>
      </c>
      <c r="Q9010" t="str" cm="1">
        <f t="array" ref="Q9010">_xlfn.IFS(
O9010&lt;50000,"Low Salary (&lt;$50K)",
O9010&lt;90000,"Lower Middle ($50K-$90K)",
O9010&lt;130000,"Middle ($90K-$130K)",
O9010&lt;170000,"Upper Middle ($130K-$170K)",
O9010&gt;=170000,"High Salary (&gt;$170K)"
)</f>
        <v>Upper Middle ($130K-$170K)</v>
      </c>
      <c r="R9010" t="str" cm="1">
        <f t="array" ref="R9010">_xlfn.IFS(
G9010&lt;=2,"New Customers (0-2Y)",
G9010&lt;=5,"Growing Customers (3-5Y)",
G9010&lt;=8,"Established Customers (6-8Y)",
G9010&lt;=10,"Loyal Customers (9-10Y)"
)</f>
        <v>Established Customers (6-8Y)</v>
      </c>
    </row>
    <row r="9011" spans="1:18" x14ac:dyDescent="0.35">
      <c r="A9011">
        <v>15729087</v>
      </c>
      <c r="B9011" t="s">
        <v>2823</v>
      </c>
      <c r="C9011" t="s">
        <v>42</v>
      </c>
      <c r="D9011" t="s">
        <v>39</v>
      </c>
      <c r="E9011">
        <v>54</v>
      </c>
      <c r="F9011" t="s">
        <v>19</v>
      </c>
      <c r="G9011">
        <v>9</v>
      </c>
      <c r="H9011" s="4">
        <v>156367.6</v>
      </c>
      <c r="I9011" t="s">
        <v>33</v>
      </c>
      <c r="J9011">
        <v>2</v>
      </c>
      <c r="K9011">
        <v>751</v>
      </c>
      <c r="L9011" t="s">
        <v>35</v>
      </c>
      <c r="M9011" t="s">
        <v>27</v>
      </c>
      <c r="N9011" t="s">
        <v>22</v>
      </c>
      <c r="O9011" s="4">
        <v>116179.92</v>
      </c>
      <c r="P9011" t="s">
        <v>28</v>
      </c>
      <c r="Q9011" t="str" cm="1">
        <f t="array" ref="Q9011">_xlfn.IFS(
O9011&lt;50000,"Low Salary (&lt;$50K)",
O9011&lt;90000,"Lower Middle ($50K-$90K)",
O9011&lt;130000,"Middle ($90K-$130K)",
O9011&lt;170000,"Upper Middle ($130K-$170K)",
O9011&gt;=170000,"High Salary (&gt;$170K)"
)</f>
        <v>Middle ($90K-$130K)</v>
      </c>
      <c r="R9011" t="str" cm="1">
        <f t="array" ref="R9011">_xlfn.IFS(
G9011&lt;=2,"New Customers (0-2Y)",
G9011&lt;=5,"Growing Customers (3-5Y)",
G9011&lt;=8,"Established Customers (6-8Y)",
G9011&lt;=10,"Loyal Customers (9-10Y)"
)</f>
        <v>Loyal Customers (9-10Y)</v>
      </c>
    </row>
    <row r="9012" spans="1:18" x14ac:dyDescent="0.35">
      <c r="A9012">
        <v>15786463</v>
      </c>
      <c r="B9012" t="s">
        <v>769</v>
      </c>
      <c r="C9012" t="s">
        <v>42</v>
      </c>
      <c r="D9012" t="s">
        <v>18</v>
      </c>
      <c r="E9012">
        <v>59</v>
      </c>
      <c r="F9012" t="s">
        <v>19</v>
      </c>
      <c r="G9012">
        <v>8</v>
      </c>
      <c r="H9012" s="4">
        <v>121669.93</v>
      </c>
      <c r="I9012" t="s">
        <v>33</v>
      </c>
      <c r="J9012">
        <v>2</v>
      </c>
      <c r="K9012">
        <v>645</v>
      </c>
      <c r="L9012" t="s">
        <v>20</v>
      </c>
      <c r="M9012" t="s">
        <v>27</v>
      </c>
      <c r="N9012" t="s">
        <v>32</v>
      </c>
      <c r="O9012" s="4">
        <v>91.75</v>
      </c>
      <c r="P9012" t="s">
        <v>23</v>
      </c>
      <c r="Q9012" t="str" cm="1">
        <f t="array" ref="Q9012">_xlfn.IFS(
O9012&lt;50000,"Low Salary (&lt;$50K)",
O9012&lt;90000,"Lower Middle ($50K-$90K)",
O9012&lt;130000,"Middle ($90K-$130K)",
O9012&lt;170000,"Upper Middle ($130K-$170K)",
O9012&gt;=170000,"High Salary (&gt;$170K)"
)</f>
        <v>Low Salary (&lt;$50K)</v>
      </c>
      <c r="R9012" t="str" cm="1">
        <f t="array" ref="R9012">_xlfn.IFS(
G9012&lt;=2,"New Customers (0-2Y)",
G9012&lt;=5,"Growing Customers (3-5Y)",
G9012&lt;=8,"Established Customers (6-8Y)",
G9012&lt;=10,"Loyal Customers (9-10Y)"
)</f>
        <v>Established Customers (6-8Y)</v>
      </c>
    </row>
    <row r="9013" spans="1:18" x14ac:dyDescent="0.35">
      <c r="A9013">
        <v>15717498</v>
      </c>
      <c r="B9013" t="s">
        <v>34</v>
      </c>
      <c r="C9013" t="s">
        <v>17</v>
      </c>
      <c r="D9013" t="s">
        <v>39</v>
      </c>
      <c r="E9013">
        <v>42</v>
      </c>
      <c r="F9013" t="s">
        <v>19</v>
      </c>
      <c r="G9013">
        <v>6</v>
      </c>
      <c r="H9013" s="4">
        <v>133970.22</v>
      </c>
      <c r="I9013" t="s">
        <v>33</v>
      </c>
      <c r="J9013">
        <v>2</v>
      </c>
      <c r="K9013">
        <v>775</v>
      </c>
      <c r="L9013" t="s">
        <v>35</v>
      </c>
      <c r="M9013" t="s">
        <v>27</v>
      </c>
      <c r="N9013" t="s">
        <v>22</v>
      </c>
      <c r="O9013" s="4">
        <v>187839.9</v>
      </c>
      <c r="P9013" t="s">
        <v>28</v>
      </c>
      <c r="Q9013" t="str" cm="1">
        <f t="array" ref="Q9013">_xlfn.IFS(
O9013&lt;50000,"Low Salary (&lt;$50K)",
O9013&lt;90000,"Lower Middle ($50K-$90K)",
O9013&lt;130000,"Middle ($90K-$130K)",
O9013&lt;170000,"Upper Middle ($130K-$170K)",
O9013&gt;=170000,"High Salary (&gt;$170K)"
)</f>
        <v>High Salary (&gt;$170K)</v>
      </c>
      <c r="R9013" t="str" cm="1">
        <f t="array" ref="R9013">_xlfn.IFS(
G9013&lt;=2,"New Customers (0-2Y)",
G9013&lt;=5,"Growing Customers (3-5Y)",
G9013&lt;=8,"Established Customers (6-8Y)",
G9013&lt;=10,"Loyal Customers (9-10Y)"
)</f>
        <v>Established Customers (6-8Y)</v>
      </c>
    </row>
    <row r="9014" spans="1:18" x14ac:dyDescent="0.35">
      <c r="A9014">
        <v>15718406</v>
      </c>
      <c r="B9014" t="s">
        <v>211</v>
      </c>
      <c r="C9014" t="s">
        <v>17</v>
      </c>
      <c r="D9014" t="s">
        <v>39</v>
      </c>
      <c r="E9014">
        <v>41</v>
      </c>
      <c r="F9014" t="s">
        <v>19</v>
      </c>
      <c r="G9014">
        <v>3</v>
      </c>
      <c r="H9014" s="4">
        <v>0</v>
      </c>
      <c r="I9014" t="s">
        <v>24</v>
      </c>
      <c r="J9014">
        <v>2</v>
      </c>
      <c r="K9014">
        <v>540</v>
      </c>
      <c r="L9014" t="s">
        <v>31</v>
      </c>
      <c r="M9014" t="s">
        <v>21</v>
      </c>
      <c r="N9014" t="s">
        <v>32</v>
      </c>
      <c r="O9014" s="4">
        <v>121098.65</v>
      </c>
      <c r="P9014" t="s">
        <v>28</v>
      </c>
      <c r="Q9014" t="str" cm="1">
        <f t="array" ref="Q9014">_xlfn.IFS(
O9014&lt;50000,"Low Salary (&lt;$50K)",
O9014&lt;90000,"Lower Middle ($50K-$90K)",
O9014&lt;130000,"Middle ($90K-$130K)",
O9014&lt;170000,"Upper Middle ($130K-$170K)",
O9014&gt;=170000,"High Salary (&gt;$170K)"
)</f>
        <v>Middle ($90K-$130K)</v>
      </c>
      <c r="R9014" t="str" cm="1">
        <f t="array" ref="R9014">_xlfn.IFS(
G9014&lt;=2,"New Customers (0-2Y)",
G9014&lt;=5,"Growing Customers (3-5Y)",
G9014&lt;=8,"Established Customers (6-8Y)",
G9014&lt;=10,"Loyal Customers (9-10Y)"
)</f>
        <v>Growing Customers (3-5Y)</v>
      </c>
    </row>
    <row r="9015" spans="1:18" x14ac:dyDescent="0.35">
      <c r="A9015">
        <v>15799468</v>
      </c>
      <c r="B9015" t="s">
        <v>2824</v>
      </c>
      <c r="C9015" t="s">
        <v>17</v>
      </c>
      <c r="D9015" t="s">
        <v>18</v>
      </c>
      <c r="E9015">
        <v>34</v>
      </c>
      <c r="F9015" t="s">
        <v>19</v>
      </c>
      <c r="G9015">
        <v>3</v>
      </c>
      <c r="H9015" s="4">
        <v>96127.27</v>
      </c>
      <c r="I9015" t="s">
        <v>29</v>
      </c>
      <c r="J9015">
        <v>1</v>
      </c>
      <c r="K9015">
        <v>591</v>
      </c>
      <c r="L9015" t="s">
        <v>31</v>
      </c>
      <c r="M9015" t="s">
        <v>27</v>
      </c>
      <c r="N9015" t="s">
        <v>32</v>
      </c>
      <c r="O9015" s="4">
        <v>30972.06</v>
      </c>
      <c r="P9015" t="s">
        <v>28</v>
      </c>
      <c r="Q9015" t="str" cm="1">
        <f t="array" ref="Q9015">_xlfn.IFS(
O9015&lt;50000,"Low Salary (&lt;$50K)",
O9015&lt;90000,"Lower Middle ($50K-$90K)",
O9015&lt;130000,"Middle ($90K-$130K)",
O9015&lt;170000,"Upper Middle ($130K-$170K)",
O9015&gt;=170000,"High Salary (&gt;$170K)"
)</f>
        <v>Low Salary (&lt;$50K)</v>
      </c>
      <c r="R9015" t="str" cm="1">
        <f t="array" ref="R9015">_xlfn.IFS(
G9015&lt;=2,"New Customers (0-2Y)",
G9015&lt;=5,"Growing Customers (3-5Y)",
G9015&lt;=8,"Established Customers (6-8Y)",
G9015&lt;=10,"Loyal Customers (9-10Y)"
)</f>
        <v>Growing Customers (3-5Y)</v>
      </c>
    </row>
    <row r="9016" spans="1:18" x14ac:dyDescent="0.35">
      <c r="A9016">
        <v>15626383</v>
      </c>
      <c r="B9016" t="s">
        <v>619</v>
      </c>
      <c r="C9016" t="s">
        <v>26</v>
      </c>
      <c r="D9016" t="s">
        <v>39</v>
      </c>
      <c r="E9016">
        <v>60</v>
      </c>
      <c r="F9016" t="s">
        <v>2967</v>
      </c>
      <c r="G9016">
        <v>7</v>
      </c>
      <c r="H9016" s="4">
        <v>121907.97</v>
      </c>
      <c r="I9016" t="s">
        <v>33</v>
      </c>
      <c r="J9016">
        <v>1</v>
      </c>
      <c r="K9016">
        <v>596</v>
      </c>
      <c r="L9016" t="s">
        <v>31</v>
      </c>
      <c r="M9016" t="s">
        <v>27</v>
      </c>
      <c r="N9016" t="s">
        <v>22</v>
      </c>
      <c r="O9016" s="4">
        <v>30314.04</v>
      </c>
      <c r="P9016" t="s">
        <v>28</v>
      </c>
      <c r="Q9016" t="str" cm="1">
        <f t="array" ref="Q9016">_xlfn.IFS(
O9016&lt;50000,"Low Salary (&lt;$50K)",
O9016&lt;90000,"Lower Middle ($50K-$90K)",
O9016&lt;130000,"Middle ($90K-$130K)",
O9016&lt;170000,"Upper Middle ($130K-$170K)",
O9016&gt;=170000,"High Salary (&gt;$170K)"
)</f>
        <v>Low Salary (&lt;$50K)</v>
      </c>
      <c r="R9016" t="str" cm="1">
        <f t="array" ref="R9016">_xlfn.IFS(
G9016&lt;=2,"New Customers (0-2Y)",
G9016&lt;=5,"Growing Customers (3-5Y)",
G9016&lt;=8,"Established Customers (6-8Y)",
G9016&lt;=10,"Loyal Customers (9-10Y)"
)</f>
        <v>Established Customers (6-8Y)</v>
      </c>
    </row>
    <row r="9017" spans="1:18" x14ac:dyDescent="0.35">
      <c r="A9017">
        <v>15597385</v>
      </c>
      <c r="B9017" t="s">
        <v>2825</v>
      </c>
      <c r="C9017" t="s">
        <v>26</v>
      </c>
      <c r="D9017" t="s">
        <v>39</v>
      </c>
      <c r="E9017">
        <v>41</v>
      </c>
      <c r="F9017" t="s">
        <v>19</v>
      </c>
      <c r="G9017">
        <v>5</v>
      </c>
      <c r="H9017" s="4">
        <v>0</v>
      </c>
      <c r="I9017" t="s">
        <v>24</v>
      </c>
      <c r="J9017">
        <v>2</v>
      </c>
      <c r="K9017">
        <v>573</v>
      </c>
      <c r="L9017" t="s">
        <v>31</v>
      </c>
      <c r="M9017" t="s">
        <v>27</v>
      </c>
      <c r="N9017" t="s">
        <v>22</v>
      </c>
      <c r="O9017" s="4">
        <v>14479.29</v>
      </c>
      <c r="P9017" t="s">
        <v>28</v>
      </c>
      <c r="Q9017" t="str" cm="1">
        <f t="array" ref="Q9017">_xlfn.IFS(
O9017&lt;50000,"Low Salary (&lt;$50K)",
O9017&lt;90000,"Lower Middle ($50K-$90K)",
O9017&lt;130000,"Middle ($90K-$130K)",
O9017&lt;170000,"Upper Middle ($130K-$170K)",
O9017&gt;=170000,"High Salary (&gt;$170K)"
)</f>
        <v>Low Salary (&lt;$50K)</v>
      </c>
      <c r="R9017" t="str" cm="1">
        <f t="array" ref="R9017">_xlfn.IFS(
G9017&lt;=2,"New Customers (0-2Y)",
G9017&lt;=5,"Growing Customers (3-5Y)",
G9017&lt;=8,"Established Customers (6-8Y)",
G9017&lt;=10,"Loyal Customers (9-10Y)"
)</f>
        <v>Growing Customers (3-5Y)</v>
      </c>
    </row>
    <row r="9018" spans="1:18" x14ac:dyDescent="0.35">
      <c r="A9018">
        <v>15570271</v>
      </c>
      <c r="B9018" t="s">
        <v>690</v>
      </c>
      <c r="C9018" t="s">
        <v>26</v>
      </c>
      <c r="D9018" t="s">
        <v>39</v>
      </c>
      <c r="E9018">
        <v>31</v>
      </c>
      <c r="F9018" t="s">
        <v>19</v>
      </c>
      <c r="G9018">
        <v>6</v>
      </c>
      <c r="H9018" s="4">
        <v>0</v>
      </c>
      <c r="I9018" t="s">
        <v>24</v>
      </c>
      <c r="J9018">
        <v>1</v>
      </c>
      <c r="K9018">
        <v>577</v>
      </c>
      <c r="L9018" t="s">
        <v>31</v>
      </c>
      <c r="M9018" t="s">
        <v>21</v>
      </c>
      <c r="N9018" t="s">
        <v>22</v>
      </c>
      <c r="O9018" s="4">
        <v>196395.25</v>
      </c>
      <c r="P9018" t="s">
        <v>28</v>
      </c>
      <c r="Q9018" t="str" cm="1">
        <f t="array" ref="Q9018">_xlfn.IFS(
O9018&lt;50000,"Low Salary (&lt;$50K)",
O9018&lt;90000,"Lower Middle ($50K-$90K)",
O9018&lt;130000,"Middle ($90K-$130K)",
O9018&lt;170000,"Upper Middle ($130K-$170K)",
O9018&gt;=170000,"High Salary (&gt;$170K)"
)</f>
        <v>High Salary (&gt;$170K)</v>
      </c>
      <c r="R9018" t="str" cm="1">
        <f t="array" ref="R9018">_xlfn.IFS(
G9018&lt;=2,"New Customers (0-2Y)",
G9018&lt;=5,"Growing Customers (3-5Y)",
G9018&lt;=8,"Established Customers (6-8Y)",
G9018&lt;=10,"Loyal Customers (9-10Y)"
)</f>
        <v>Established Customers (6-8Y)</v>
      </c>
    </row>
    <row r="9019" spans="1:18" x14ac:dyDescent="0.35">
      <c r="A9019">
        <v>15690330</v>
      </c>
      <c r="B9019" t="s">
        <v>1944</v>
      </c>
      <c r="C9019" t="s">
        <v>42</v>
      </c>
      <c r="D9019" t="s">
        <v>18</v>
      </c>
      <c r="E9019">
        <v>40</v>
      </c>
      <c r="F9019" t="s">
        <v>19</v>
      </c>
      <c r="G9019">
        <v>8</v>
      </c>
      <c r="H9019" s="4">
        <v>77701.64</v>
      </c>
      <c r="I9019" t="s">
        <v>29</v>
      </c>
      <c r="J9019">
        <v>1</v>
      </c>
      <c r="K9019">
        <v>830</v>
      </c>
      <c r="L9019" t="s">
        <v>37</v>
      </c>
      <c r="M9019" t="s">
        <v>27</v>
      </c>
      <c r="N9019" t="s">
        <v>22</v>
      </c>
      <c r="O9019" s="4">
        <v>19512.38</v>
      </c>
      <c r="P9019" t="s">
        <v>28</v>
      </c>
      <c r="Q9019" t="str" cm="1">
        <f t="array" ref="Q9019">_xlfn.IFS(
O9019&lt;50000,"Low Salary (&lt;$50K)",
O9019&lt;90000,"Lower Middle ($50K-$90K)",
O9019&lt;130000,"Middle ($90K-$130K)",
O9019&lt;170000,"Upper Middle ($130K-$170K)",
O9019&gt;=170000,"High Salary (&gt;$170K)"
)</f>
        <v>Low Salary (&lt;$50K)</v>
      </c>
      <c r="R9019" t="str" cm="1">
        <f t="array" ref="R9019">_xlfn.IFS(
G9019&lt;=2,"New Customers (0-2Y)",
G9019&lt;=5,"Growing Customers (3-5Y)",
G9019&lt;=8,"Established Customers (6-8Y)",
G9019&lt;=10,"Loyal Customers (9-10Y)"
)</f>
        <v>Established Customers (6-8Y)</v>
      </c>
    </row>
    <row r="9020" spans="1:18" x14ac:dyDescent="0.35">
      <c r="A9020">
        <v>15680611</v>
      </c>
      <c r="B9020" t="s">
        <v>273</v>
      </c>
      <c r="C9020" t="s">
        <v>17</v>
      </c>
      <c r="D9020" t="s">
        <v>39</v>
      </c>
      <c r="E9020">
        <v>67</v>
      </c>
      <c r="F9020" t="s">
        <v>2967</v>
      </c>
      <c r="G9020">
        <v>9</v>
      </c>
      <c r="H9020" s="4">
        <v>0</v>
      </c>
      <c r="I9020" t="s">
        <v>24</v>
      </c>
      <c r="J9020">
        <v>3</v>
      </c>
      <c r="K9020">
        <v>663</v>
      </c>
      <c r="L9020" t="s">
        <v>35</v>
      </c>
      <c r="M9020" t="s">
        <v>21</v>
      </c>
      <c r="N9020" t="s">
        <v>22</v>
      </c>
      <c r="O9020" s="4">
        <v>72318.77</v>
      </c>
      <c r="P9020" t="s">
        <v>28</v>
      </c>
      <c r="Q9020" t="str" cm="1">
        <f t="array" ref="Q9020">_xlfn.IFS(
O9020&lt;50000,"Low Salary (&lt;$50K)",
O9020&lt;90000,"Lower Middle ($50K-$90K)",
O9020&lt;130000,"Middle ($90K-$130K)",
O9020&lt;170000,"Upper Middle ($130K-$170K)",
O9020&gt;=170000,"High Salary (&gt;$170K)"
)</f>
        <v>Lower Middle ($50K-$90K)</v>
      </c>
      <c r="R9020" t="str" cm="1">
        <f t="array" ref="R9020">_xlfn.IFS(
G9020&lt;=2,"New Customers (0-2Y)",
G9020&lt;=5,"Growing Customers (3-5Y)",
G9020&lt;=8,"Established Customers (6-8Y)",
G9020&lt;=10,"Loyal Customers (9-10Y)"
)</f>
        <v>Loyal Customers (9-10Y)</v>
      </c>
    </row>
    <row r="9021" spans="1:18" x14ac:dyDescent="0.35">
      <c r="A9021">
        <v>15810227</v>
      </c>
      <c r="B9021" t="s">
        <v>133</v>
      </c>
      <c r="C9021" t="s">
        <v>17</v>
      </c>
      <c r="D9021" t="s">
        <v>39</v>
      </c>
      <c r="E9021">
        <v>34</v>
      </c>
      <c r="F9021" t="s">
        <v>19</v>
      </c>
      <c r="G9021">
        <v>2</v>
      </c>
      <c r="H9021" s="4">
        <v>0</v>
      </c>
      <c r="I9021" t="s">
        <v>24</v>
      </c>
      <c r="J9021">
        <v>2</v>
      </c>
      <c r="K9021">
        <v>421</v>
      </c>
      <c r="L9021" t="s">
        <v>44</v>
      </c>
      <c r="M9021" t="s">
        <v>21</v>
      </c>
      <c r="N9021" t="s">
        <v>22</v>
      </c>
      <c r="O9021" s="4">
        <v>96615.23</v>
      </c>
      <c r="P9021" t="s">
        <v>28</v>
      </c>
      <c r="Q9021" t="str" cm="1">
        <f t="array" ref="Q9021">_xlfn.IFS(
O9021&lt;50000,"Low Salary (&lt;$50K)",
O9021&lt;90000,"Lower Middle ($50K-$90K)",
O9021&lt;130000,"Middle ($90K-$130K)",
O9021&lt;170000,"Upper Middle ($130K-$170K)",
O9021&gt;=170000,"High Salary (&gt;$170K)"
)</f>
        <v>Middle ($90K-$130K)</v>
      </c>
      <c r="R9021" t="str" cm="1">
        <f t="array" ref="R9021">_xlfn.IFS(
G9021&lt;=2,"New Customers (0-2Y)",
G9021&lt;=5,"Growing Customers (3-5Y)",
G9021&lt;=8,"Established Customers (6-8Y)",
G9021&lt;=10,"Loyal Customers (9-10Y)"
)</f>
        <v>New Customers (0-2Y)</v>
      </c>
    </row>
    <row r="9022" spans="1:18" x14ac:dyDescent="0.35">
      <c r="A9022">
        <v>15807194</v>
      </c>
      <c r="B9022" t="s">
        <v>2129</v>
      </c>
      <c r="C9022" t="s">
        <v>26</v>
      </c>
      <c r="D9022" t="s">
        <v>39</v>
      </c>
      <c r="E9022">
        <v>34</v>
      </c>
      <c r="F9022" t="s">
        <v>19</v>
      </c>
      <c r="G9022">
        <v>5</v>
      </c>
      <c r="H9022" s="4">
        <v>113922.44</v>
      </c>
      <c r="I9022" t="s">
        <v>33</v>
      </c>
      <c r="J9022">
        <v>2</v>
      </c>
      <c r="K9022">
        <v>718</v>
      </c>
      <c r="L9022" t="s">
        <v>35</v>
      </c>
      <c r="M9022" t="s">
        <v>21</v>
      </c>
      <c r="N9022" t="s">
        <v>32</v>
      </c>
      <c r="O9022" s="4">
        <v>30772.22</v>
      </c>
      <c r="P9022" t="s">
        <v>28</v>
      </c>
      <c r="Q9022" t="str" cm="1">
        <f t="array" ref="Q9022">_xlfn.IFS(
O9022&lt;50000,"Low Salary (&lt;$50K)",
O9022&lt;90000,"Lower Middle ($50K-$90K)",
O9022&lt;130000,"Middle ($90K-$130K)",
O9022&lt;170000,"Upper Middle ($130K-$170K)",
O9022&gt;=170000,"High Salary (&gt;$170K)"
)</f>
        <v>Low Salary (&lt;$50K)</v>
      </c>
      <c r="R9022" t="str" cm="1">
        <f t="array" ref="R9022">_xlfn.IFS(
G9022&lt;=2,"New Customers (0-2Y)",
G9022&lt;=5,"Growing Customers (3-5Y)",
G9022&lt;=8,"Established Customers (6-8Y)",
G9022&lt;=10,"Loyal Customers (9-10Y)"
)</f>
        <v>Growing Customers (3-5Y)</v>
      </c>
    </row>
    <row r="9023" spans="1:18" x14ac:dyDescent="0.35">
      <c r="A9023">
        <v>15712199</v>
      </c>
      <c r="B9023" t="s">
        <v>486</v>
      </c>
      <c r="C9023" t="s">
        <v>42</v>
      </c>
      <c r="D9023" t="s">
        <v>18</v>
      </c>
      <c r="E9023">
        <v>61</v>
      </c>
      <c r="F9023" t="s">
        <v>2967</v>
      </c>
      <c r="G9023">
        <v>2</v>
      </c>
      <c r="H9023" s="4">
        <v>183997.7</v>
      </c>
      <c r="I9023" t="s">
        <v>33</v>
      </c>
      <c r="J9023">
        <v>2</v>
      </c>
      <c r="K9023">
        <v>655</v>
      </c>
      <c r="L9023" t="s">
        <v>20</v>
      </c>
      <c r="M9023" t="s">
        <v>21</v>
      </c>
      <c r="N9023" t="s">
        <v>22</v>
      </c>
      <c r="O9023" s="4">
        <v>161217.18</v>
      </c>
      <c r="P9023" t="s">
        <v>28</v>
      </c>
      <c r="Q9023" t="str" cm="1">
        <f t="array" ref="Q9023">_xlfn.IFS(
O9023&lt;50000,"Low Salary (&lt;$50K)",
O9023&lt;90000,"Lower Middle ($50K-$90K)",
O9023&lt;130000,"Middle ($90K-$130K)",
O9023&lt;170000,"Upper Middle ($130K-$170K)",
O9023&gt;=170000,"High Salary (&gt;$170K)"
)</f>
        <v>Upper Middle ($130K-$170K)</v>
      </c>
      <c r="R9023" t="str" cm="1">
        <f t="array" ref="R9023">_xlfn.IFS(
G9023&lt;=2,"New Customers (0-2Y)",
G9023&lt;=5,"Growing Customers (3-5Y)",
G9023&lt;=8,"Established Customers (6-8Y)",
G9023&lt;=10,"Loyal Customers (9-10Y)"
)</f>
        <v>New Customers (0-2Y)</v>
      </c>
    </row>
    <row r="9024" spans="1:18" x14ac:dyDescent="0.35">
      <c r="A9024">
        <v>15694995</v>
      </c>
      <c r="B9024" t="s">
        <v>246</v>
      </c>
      <c r="C9024" t="s">
        <v>17</v>
      </c>
      <c r="D9024" t="s">
        <v>39</v>
      </c>
      <c r="E9024">
        <v>23</v>
      </c>
      <c r="F9024" t="s">
        <v>43</v>
      </c>
      <c r="G9024">
        <v>2</v>
      </c>
      <c r="H9024" s="4">
        <v>0</v>
      </c>
      <c r="I9024" t="s">
        <v>24</v>
      </c>
      <c r="J9024">
        <v>2</v>
      </c>
      <c r="K9024">
        <v>712</v>
      </c>
      <c r="L9024" t="s">
        <v>35</v>
      </c>
      <c r="M9024" t="s">
        <v>27</v>
      </c>
      <c r="N9024" t="s">
        <v>22</v>
      </c>
      <c r="O9024" s="4">
        <v>66795.78</v>
      </c>
      <c r="P9024" t="s">
        <v>28</v>
      </c>
      <c r="Q9024" t="str" cm="1">
        <f t="array" ref="Q9024">_xlfn.IFS(
O9024&lt;50000,"Low Salary (&lt;$50K)",
O9024&lt;90000,"Lower Middle ($50K-$90K)",
O9024&lt;130000,"Middle ($90K-$130K)",
O9024&lt;170000,"Upper Middle ($130K-$170K)",
O9024&gt;=170000,"High Salary (&gt;$170K)"
)</f>
        <v>Lower Middle ($50K-$90K)</v>
      </c>
      <c r="R9024" t="str" cm="1">
        <f t="array" ref="R9024">_xlfn.IFS(
G9024&lt;=2,"New Customers (0-2Y)",
G9024&lt;=5,"Growing Customers (3-5Y)",
G9024&lt;=8,"Established Customers (6-8Y)",
G9024&lt;=10,"Loyal Customers (9-10Y)"
)</f>
        <v>New Customers (0-2Y)</v>
      </c>
    </row>
    <row r="9025" spans="1:18" x14ac:dyDescent="0.35">
      <c r="A9025">
        <v>15723400</v>
      </c>
      <c r="B9025" t="s">
        <v>1992</v>
      </c>
      <c r="C9025" t="s">
        <v>17</v>
      </c>
      <c r="D9025" t="s">
        <v>39</v>
      </c>
      <c r="E9025">
        <v>28</v>
      </c>
      <c r="F9025" t="s">
        <v>43</v>
      </c>
      <c r="G9025">
        <v>4</v>
      </c>
      <c r="H9025" s="4">
        <v>0</v>
      </c>
      <c r="I9025" t="s">
        <v>24</v>
      </c>
      <c r="J9025">
        <v>2</v>
      </c>
      <c r="K9025">
        <v>663</v>
      </c>
      <c r="L9025" t="s">
        <v>35</v>
      </c>
      <c r="M9025" t="s">
        <v>21</v>
      </c>
      <c r="N9025" t="s">
        <v>22</v>
      </c>
      <c r="O9025" s="4">
        <v>123969.64</v>
      </c>
      <c r="P9025" t="s">
        <v>28</v>
      </c>
      <c r="Q9025" t="str" cm="1">
        <f t="array" ref="Q9025">_xlfn.IFS(
O9025&lt;50000,"Low Salary (&lt;$50K)",
O9025&lt;90000,"Lower Middle ($50K-$90K)",
O9025&lt;130000,"Middle ($90K-$130K)",
O9025&lt;170000,"Upper Middle ($130K-$170K)",
O9025&gt;=170000,"High Salary (&gt;$170K)"
)</f>
        <v>Middle ($90K-$130K)</v>
      </c>
      <c r="R9025" t="str" cm="1">
        <f t="array" ref="R9025">_xlfn.IFS(
G9025&lt;=2,"New Customers (0-2Y)",
G9025&lt;=5,"Growing Customers (3-5Y)",
G9025&lt;=8,"Established Customers (6-8Y)",
G9025&lt;=10,"Loyal Customers (9-10Y)"
)</f>
        <v>Growing Customers (3-5Y)</v>
      </c>
    </row>
    <row r="9026" spans="1:18" x14ac:dyDescent="0.35">
      <c r="A9026">
        <v>15654772</v>
      </c>
      <c r="B9026" t="s">
        <v>929</v>
      </c>
      <c r="C9026" t="s">
        <v>17</v>
      </c>
      <c r="D9026" t="s">
        <v>18</v>
      </c>
      <c r="E9026">
        <v>47</v>
      </c>
      <c r="F9026" t="s">
        <v>19</v>
      </c>
      <c r="G9026">
        <v>6</v>
      </c>
      <c r="H9026" s="4">
        <v>89799.46</v>
      </c>
      <c r="I9026" t="s">
        <v>29</v>
      </c>
      <c r="J9026">
        <v>2</v>
      </c>
      <c r="K9026">
        <v>640</v>
      </c>
      <c r="L9026" t="s">
        <v>20</v>
      </c>
      <c r="M9026" t="s">
        <v>27</v>
      </c>
      <c r="N9026" t="s">
        <v>22</v>
      </c>
      <c r="O9026" s="4">
        <v>13783.77</v>
      </c>
      <c r="P9026" t="s">
        <v>23</v>
      </c>
      <c r="Q9026" t="str" cm="1">
        <f t="array" ref="Q9026">_xlfn.IFS(
O9026&lt;50000,"Low Salary (&lt;$50K)",
O9026&lt;90000,"Lower Middle ($50K-$90K)",
O9026&lt;130000,"Middle ($90K-$130K)",
O9026&lt;170000,"Upper Middle ($130K-$170K)",
O9026&gt;=170000,"High Salary (&gt;$170K)"
)</f>
        <v>Low Salary (&lt;$50K)</v>
      </c>
      <c r="R9026" t="str" cm="1">
        <f t="array" ref="R9026">_xlfn.IFS(
G9026&lt;=2,"New Customers (0-2Y)",
G9026&lt;=5,"Growing Customers (3-5Y)",
G9026&lt;=8,"Established Customers (6-8Y)",
G9026&lt;=10,"Loyal Customers (9-10Y)"
)</f>
        <v>Established Customers (6-8Y)</v>
      </c>
    </row>
    <row r="9027" spans="1:18" x14ac:dyDescent="0.35">
      <c r="A9027">
        <v>15574743</v>
      </c>
      <c r="B9027" t="s">
        <v>309</v>
      </c>
      <c r="C9027" t="s">
        <v>26</v>
      </c>
      <c r="D9027" t="s">
        <v>39</v>
      </c>
      <c r="E9027">
        <v>29</v>
      </c>
      <c r="F9027" t="s">
        <v>43</v>
      </c>
      <c r="G9027">
        <v>2</v>
      </c>
      <c r="H9027" s="4">
        <v>0</v>
      </c>
      <c r="I9027" t="s">
        <v>24</v>
      </c>
      <c r="J9027">
        <v>1</v>
      </c>
      <c r="K9027">
        <v>577</v>
      </c>
      <c r="L9027" t="s">
        <v>31</v>
      </c>
      <c r="M9027" t="s">
        <v>21</v>
      </c>
      <c r="N9027" t="s">
        <v>22</v>
      </c>
      <c r="O9027" s="4">
        <v>168924.41</v>
      </c>
      <c r="P9027" t="s">
        <v>28</v>
      </c>
      <c r="Q9027" t="str" cm="1">
        <f t="array" ref="Q9027">_xlfn.IFS(
O9027&lt;50000,"Low Salary (&lt;$50K)",
O9027&lt;90000,"Lower Middle ($50K-$90K)",
O9027&lt;130000,"Middle ($90K-$130K)",
O9027&lt;170000,"Upper Middle ($130K-$170K)",
O9027&gt;=170000,"High Salary (&gt;$170K)"
)</f>
        <v>Upper Middle ($130K-$170K)</v>
      </c>
      <c r="R9027" t="str" cm="1">
        <f t="array" ref="R9027">_xlfn.IFS(
G9027&lt;=2,"New Customers (0-2Y)",
G9027&lt;=5,"Growing Customers (3-5Y)",
G9027&lt;=8,"Established Customers (6-8Y)",
G9027&lt;=10,"Loyal Customers (9-10Y)"
)</f>
        <v>New Customers (0-2Y)</v>
      </c>
    </row>
    <row r="9028" spans="1:18" x14ac:dyDescent="0.35">
      <c r="A9028">
        <v>15807593</v>
      </c>
      <c r="B9028" t="s">
        <v>1704</v>
      </c>
      <c r="C9028" t="s">
        <v>26</v>
      </c>
      <c r="D9028" t="s">
        <v>18</v>
      </c>
      <c r="E9028">
        <v>36</v>
      </c>
      <c r="F9028" t="s">
        <v>19</v>
      </c>
      <c r="G9028">
        <v>7</v>
      </c>
      <c r="H9028" s="4">
        <v>85660.96</v>
      </c>
      <c r="I9028" t="s">
        <v>29</v>
      </c>
      <c r="J9028">
        <v>1</v>
      </c>
      <c r="K9028">
        <v>546</v>
      </c>
      <c r="L9028" t="s">
        <v>31</v>
      </c>
      <c r="M9028" t="s">
        <v>27</v>
      </c>
      <c r="N9028" t="s">
        <v>32</v>
      </c>
      <c r="O9028" s="4">
        <v>134778.01</v>
      </c>
      <c r="P9028" t="s">
        <v>28</v>
      </c>
      <c r="Q9028" t="str" cm="1">
        <f t="array" ref="Q9028">_xlfn.IFS(
O9028&lt;50000,"Low Salary (&lt;$50K)",
O9028&lt;90000,"Lower Middle ($50K-$90K)",
O9028&lt;130000,"Middle ($90K-$130K)",
O9028&lt;170000,"Upper Middle ($130K-$170K)",
O9028&gt;=170000,"High Salary (&gt;$170K)"
)</f>
        <v>Upper Middle ($130K-$170K)</v>
      </c>
      <c r="R9028" t="str" cm="1">
        <f t="array" ref="R9028">_xlfn.IFS(
G9028&lt;=2,"New Customers (0-2Y)",
G9028&lt;=5,"Growing Customers (3-5Y)",
G9028&lt;=8,"Established Customers (6-8Y)",
G9028&lt;=10,"Loyal Customers (9-10Y)"
)</f>
        <v>Established Customers (6-8Y)</v>
      </c>
    </row>
    <row r="9029" spans="1:18" x14ac:dyDescent="0.35">
      <c r="A9029">
        <v>15686718</v>
      </c>
      <c r="B9029" t="s">
        <v>135</v>
      </c>
      <c r="C9029" t="s">
        <v>42</v>
      </c>
      <c r="D9029" t="s">
        <v>39</v>
      </c>
      <c r="E9029">
        <v>37</v>
      </c>
      <c r="F9029" t="s">
        <v>19</v>
      </c>
      <c r="G9029">
        <v>9</v>
      </c>
      <c r="H9029" s="4">
        <v>115569.21</v>
      </c>
      <c r="I9029" t="s">
        <v>33</v>
      </c>
      <c r="J9029">
        <v>1</v>
      </c>
      <c r="K9029">
        <v>802</v>
      </c>
      <c r="L9029" t="s">
        <v>37</v>
      </c>
      <c r="M9029" t="s">
        <v>27</v>
      </c>
      <c r="N9029" t="s">
        <v>22</v>
      </c>
      <c r="O9029" s="4">
        <v>119782.89</v>
      </c>
      <c r="P9029" t="s">
        <v>28</v>
      </c>
      <c r="Q9029" t="str" cm="1">
        <f t="array" ref="Q9029">_xlfn.IFS(
O9029&lt;50000,"Low Salary (&lt;$50K)",
O9029&lt;90000,"Lower Middle ($50K-$90K)",
O9029&lt;130000,"Middle ($90K-$130K)",
O9029&lt;170000,"Upper Middle ($130K-$170K)",
O9029&gt;=170000,"High Salary (&gt;$170K)"
)</f>
        <v>Middle ($90K-$130K)</v>
      </c>
      <c r="R9029" t="str" cm="1">
        <f t="array" ref="R9029">_xlfn.IFS(
G9029&lt;=2,"New Customers (0-2Y)",
G9029&lt;=5,"Growing Customers (3-5Y)",
G9029&lt;=8,"Established Customers (6-8Y)",
G9029&lt;=10,"Loyal Customers (9-10Y)"
)</f>
        <v>Loyal Customers (9-10Y)</v>
      </c>
    </row>
    <row r="9030" spans="1:18" x14ac:dyDescent="0.35">
      <c r="A9030">
        <v>15695299</v>
      </c>
      <c r="B9030" t="s">
        <v>600</v>
      </c>
      <c r="C9030" t="s">
        <v>17</v>
      </c>
      <c r="D9030" t="s">
        <v>18</v>
      </c>
      <c r="E9030">
        <v>45</v>
      </c>
      <c r="F9030" t="s">
        <v>19</v>
      </c>
      <c r="G9030">
        <v>2</v>
      </c>
      <c r="H9030" s="4">
        <v>81828.22</v>
      </c>
      <c r="I9030" t="s">
        <v>29</v>
      </c>
      <c r="J9030">
        <v>1</v>
      </c>
      <c r="K9030">
        <v>590</v>
      </c>
      <c r="L9030" t="s">
        <v>31</v>
      </c>
      <c r="M9030" t="s">
        <v>21</v>
      </c>
      <c r="N9030" t="s">
        <v>32</v>
      </c>
      <c r="O9030" s="4">
        <v>52167.97</v>
      </c>
      <c r="P9030" t="s">
        <v>28</v>
      </c>
      <c r="Q9030" t="str" cm="1">
        <f t="array" ref="Q9030">_xlfn.IFS(
O9030&lt;50000,"Low Salary (&lt;$50K)",
O9030&lt;90000,"Lower Middle ($50K-$90K)",
O9030&lt;130000,"Middle ($90K-$130K)",
O9030&lt;170000,"Upper Middle ($130K-$170K)",
O9030&gt;=170000,"High Salary (&gt;$170K)"
)</f>
        <v>Lower Middle ($50K-$90K)</v>
      </c>
      <c r="R9030" t="str" cm="1">
        <f t="array" ref="R9030">_xlfn.IFS(
G9030&lt;=2,"New Customers (0-2Y)",
G9030&lt;=5,"Growing Customers (3-5Y)",
G9030&lt;=8,"Established Customers (6-8Y)",
G9030&lt;=10,"Loyal Customers (9-10Y)"
)</f>
        <v>New Customers (0-2Y)</v>
      </c>
    </row>
    <row r="9031" spans="1:18" x14ac:dyDescent="0.35">
      <c r="A9031">
        <v>15722701</v>
      </c>
      <c r="B9031" t="s">
        <v>1003</v>
      </c>
      <c r="C9031" t="s">
        <v>42</v>
      </c>
      <c r="D9031" t="s">
        <v>39</v>
      </c>
      <c r="E9031">
        <v>18</v>
      </c>
      <c r="F9031" t="s">
        <v>43</v>
      </c>
      <c r="G9031">
        <v>1</v>
      </c>
      <c r="H9031" s="4">
        <v>132694.73000000001</v>
      </c>
      <c r="I9031" t="s">
        <v>33</v>
      </c>
      <c r="J9031">
        <v>1</v>
      </c>
      <c r="K9031">
        <v>594</v>
      </c>
      <c r="L9031" t="s">
        <v>31</v>
      </c>
      <c r="M9031" t="s">
        <v>21</v>
      </c>
      <c r="N9031" t="s">
        <v>32</v>
      </c>
      <c r="O9031" s="4">
        <v>167689.56</v>
      </c>
      <c r="P9031" t="s">
        <v>28</v>
      </c>
      <c r="Q9031" t="str" cm="1">
        <f t="array" ref="Q9031">_xlfn.IFS(
O9031&lt;50000,"Low Salary (&lt;$50K)",
O9031&lt;90000,"Lower Middle ($50K-$90K)",
O9031&lt;130000,"Middle ($90K-$130K)",
O9031&lt;170000,"Upper Middle ($130K-$170K)",
O9031&gt;=170000,"High Salary (&gt;$170K)"
)</f>
        <v>Upper Middle ($130K-$170K)</v>
      </c>
      <c r="R9031" t="str" cm="1">
        <f t="array" ref="R9031">_xlfn.IFS(
G9031&lt;=2,"New Customers (0-2Y)",
G9031&lt;=5,"Growing Customers (3-5Y)",
G9031&lt;=8,"Established Customers (6-8Y)",
G9031&lt;=10,"Loyal Customers (9-10Y)"
)</f>
        <v>New Customers (0-2Y)</v>
      </c>
    </row>
    <row r="9032" spans="1:18" x14ac:dyDescent="0.35">
      <c r="A9032">
        <v>15799635</v>
      </c>
      <c r="B9032" t="s">
        <v>2826</v>
      </c>
      <c r="C9032" t="s">
        <v>26</v>
      </c>
      <c r="D9032" t="s">
        <v>39</v>
      </c>
      <c r="E9032">
        <v>51</v>
      </c>
      <c r="F9032" t="s">
        <v>19</v>
      </c>
      <c r="G9032">
        <v>2</v>
      </c>
      <c r="H9032" s="4">
        <v>108867</v>
      </c>
      <c r="I9032" t="s">
        <v>33</v>
      </c>
      <c r="J9032">
        <v>1</v>
      </c>
      <c r="K9032">
        <v>577</v>
      </c>
      <c r="L9032" t="s">
        <v>31</v>
      </c>
      <c r="M9032" t="s">
        <v>27</v>
      </c>
      <c r="N9032" t="s">
        <v>32</v>
      </c>
      <c r="O9032" s="4">
        <v>140800.66</v>
      </c>
      <c r="P9032" t="s">
        <v>23</v>
      </c>
      <c r="Q9032" t="str" cm="1">
        <f t="array" ref="Q9032">_xlfn.IFS(
O9032&lt;50000,"Low Salary (&lt;$50K)",
O9032&lt;90000,"Lower Middle ($50K-$90K)",
O9032&lt;130000,"Middle ($90K-$130K)",
O9032&lt;170000,"Upper Middle ($130K-$170K)",
O9032&gt;=170000,"High Salary (&gt;$170K)"
)</f>
        <v>Upper Middle ($130K-$170K)</v>
      </c>
      <c r="R9032" t="str" cm="1">
        <f t="array" ref="R9032">_xlfn.IFS(
G9032&lt;=2,"New Customers (0-2Y)",
G9032&lt;=5,"Growing Customers (3-5Y)",
G9032&lt;=8,"Established Customers (6-8Y)",
G9032&lt;=10,"Loyal Customers (9-10Y)"
)</f>
        <v>New Customers (0-2Y)</v>
      </c>
    </row>
    <row r="9033" spans="1:18" x14ac:dyDescent="0.35">
      <c r="A9033">
        <v>15742323</v>
      </c>
      <c r="B9033" t="s">
        <v>1942</v>
      </c>
      <c r="C9033" t="s">
        <v>17</v>
      </c>
      <c r="D9033" t="s">
        <v>39</v>
      </c>
      <c r="E9033">
        <v>39</v>
      </c>
      <c r="F9033" t="s">
        <v>19</v>
      </c>
      <c r="G9033">
        <v>7</v>
      </c>
      <c r="H9033" s="4">
        <v>0</v>
      </c>
      <c r="I9033" t="s">
        <v>24</v>
      </c>
      <c r="J9033">
        <v>2</v>
      </c>
      <c r="K9033">
        <v>541</v>
      </c>
      <c r="L9033" t="s">
        <v>31</v>
      </c>
      <c r="M9033" t="s">
        <v>21</v>
      </c>
      <c r="N9033" t="s">
        <v>32</v>
      </c>
      <c r="O9033" s="4">
        <v>19823.02</v>
      </c>
      <c r="P9033" t="s">
        <v>28</v>
      </c>
      <c r="Q9033" t="str" cm="1">
        <f t="array" ref="Q9033">_xlfn.IFS(
O9033&lt;50000,"Low Salary (&lt;$50K)",
O9033&lt;90000,"Lower Middle ($50K-$90K)",
O9033&lt;130000,"Middle ($90K-$130K)",
O9033&lt;170000,"Upper Middle ($130K-$170K)",
O9033&gt;=170000,"High Salary (&gt;$170K)"
)</f>
        <v>Low Salary (&lt;$50K)</v>
      </c>
      <c r="R9033" t="str" cm="1">
        <f t="array" ref="R9033">_xlfn.IFS(
G9033&lt;=2,"New Customers (0-2Y)",
G9033&lt;=5,"Growing Customers (3-5Y)",
G9033&lt;=8,"Established Customers (6-8Y)",
G9033&lt;=10,"Loyal Customers (9-10Y)"
)</f>
        <v>Established Customers (6-8Y)</v>
      </c>
    </row>
    <row r="9034" spans="1:18" x14ac:dyDescent="0.35">
      <c r="A9034">
        <v>15658435</v>
      </c>
      <c r="B9034" t="s">
        <v>2827</v>
      </c>
      <c r="C9034" t="s">
        <v>17</v>
      </c>
      <c r="D9034" t="s">
        <v>18</v>
      </c>
      <c r="E9034">
        <v>27</v>
      </c>
      <c r="F9034" t="s">
        <v>43</v>
      </c>
      <c r="G9034">
        <v>5</v>
      </c>
      <c r="H9034" s="4">
        <v>0</v>
      </c>
      <c r="I9034" t="s">
        <v>24</v>
      </c>
      <c r="J9034">
        <v>2</v>
      </c>
      <c r="K9034">
        <v>781</v>
      </c>
      <c r="L9034" t="s">
        <v>37</v>
      </c>
      <c r="M9034" t="s">
        <v>27</v>
      </c>
      <c r="N9034" t="s">
        <v>32</v>
      </c>
      <c r="O9034" s="4">
        <v>72969.899999999994</v>
      </c>
      <c r="P9034" t="s">
        <v>28</v>
      </c>
      <c r="Q9034" t="str" cm="1">
        <f t="array" ref="Q9034">_xlfn.IFS(
O9034&lt;50000,"Low Salary (&lt;$50K)",
O9034&lt;90000,"Lower Middle ($50K-$90K)",
O9034&lt;130000,"Middle ($90K-$130K)",
O9034&lt;170000,"Upper Middle ($130K-$170K)",
O9034&gt;=170000,"High Salary (&gt;$170K)"
)</f>
        <v>Lower Middle ($50K-$90K)</v>
      </c>
      <c r="R9034" t="str" cm="1">
        <f t="array" ref="R9034">_xlfn.IFS(
G9034&lt;=2,"New Customers (0-2Y)",
G9034&lt;=5,"Growing Customers (3-5Y)",
G9034&lt;=8,"Established Customers (6-8Y)",
G9034&lt;=10,"Loyal Customers (9-10Y)"
)</f>
        <v>Growing Customers (3-5Y)</v>
      </c>
    </row>
    <row r="9035" spans="1:18" x14ac:dyDescent="0.35">
      <c r="A9035">
        <v>15586029</v>
      </c>
      <c r="B9035" t="s">
        <v>621</v>
      </c>
      <c r="C9035" t="s">
        <v>42</v>
      </c>
      <c r="D9035" t="s">
        <v>39</v>
      </c>
      <c r="E9035">
        <v>34</v>
      </c>
      <c r="F9035" t="s">
        <v>19</v>
      </c>
      <c r="G9035">
        <v>2</v>
      </c>
      <c r="H9035" s="4">
        <v>96152.68</v>
      </c>
      <c r="I9035" t="s">
        <v>29</v>
      </c>
      <c r="J9035">
        <v>2</v>
      </c>
      <c r="K9035">
        <v>806</v>
      </c>
      <c r="L9035" t="s">
        <v>37</v>
      </c>
      <c r="M9035" t="s">
        <v>21</v>
      </c>
      <c r="N9035" t="s">
        <v>32</v>
      </c>
      <c r="O9035" s="4">
        <v>143711.01999999999</v>
      </c>
      <c r="P9035" t="s">
        <v>28</v>
      </c>
      <c r="Q9035" t="str" cm="1">
        <f t="array" ref="Q9035">_xlfn.IFS(
O9035&lt;50000,"Low Salary (&lt;$50K)",
O9035&lt;90000,"Lower Middle ($50K-$90K)",
O9035&lt;130000,"Middle ($90K-$130K)",
O9035&lt;170000,"Upper Middle ($130K-$170K)",
O9035&gt;=170000,"High Salary (&gt;$170K)"
)</f>
        <v>Upper Middle ($130K-$170K)</v>
      </c>
      <c r="R9035" t="str" cm="1">
        <f t="array" ref="R9035">_xlfn.IFS(
G9035&lt;=2,"New Customers (0-2Y)",
G9035&lt;=5,"Growing Customers (3-5Y)",
G9035&lt;=8,"Established Customers (6-8Y)",
G9035&lt;=10,"Loyal Customers (9-10Y)"
)</f>
        <v>New Customers (0-2Y)</v>
      </c>
    </row>
    <row r="9036" spans="1:18" x14ac:dyDescent="0.35">
      <c r="A9036">
        <v>15772337</v>
      </c>
      <c r="B9036" t="s">
        <v>525</v>
      </c>
      <c r="C9036" t="s">
        <v>42</v>
      </c>
      <c r="D9036" t="s">
        <v>18</v>
      </c>
      <c r="E9036">
        <v>49</v>
      </c>
      <c r="F9036" t="s">
        <v>19</v>
      </c>
      <c r="G9036">
        <v>0</v>
      </c>
      <c r="H9036" s="4">
        <v>153855.51999999999</v>
      </c>
      <c r="I9036" t="s">
        <v>33</v>
      </c>
      <c r="J9036">
        <v>1</v>
      </c>
      <c r="K9036">
        <v>723</v>
      </c>
      <c r="L9036" t="s">
        <v>35</v>
      </c>
      <c r="M9036" t="s">
        <v>21</v>
      </c>
      <c r="N9036" t="s">
        <v>22</v>
      </c>
      <c r="O9036" s="4">
        <v>180862.26</v>
      </c>
      <c r="P9036" t="s">
        <v>23</v>
      </c>
      <c r="Q9036" t="str" cm="1">
        <f t="array" ref="Q9036">_xlfn.IFS(
O9036&lt;50000,"Low Salary (&lt;$50K)",
O9036&lt;90000,"Lower Middle ($50K-$90K)",
O9036&lt;130000,"Middle ($90K-$130K)",
O9036&lt;170000,"Upper Middle ($130K-$170K)",
O9036&gt;=170000,"High Salary (&gt;$170K)"
)</f>
        <v>High Salary (&gt;$170K)</v>
      </c>
      <c r="R9036" t="str" cm="1">
        <f t="array" ref="R9036">_xlfn.IFS(
G9036&lt;=2,"New Customers (0-2Y)",
G9036&lt;=5,"Growing Customers (3-5Y)",
G9036&lt;=8,"Established Customers (6-8Y)",
G9036&lt;=10,"Loyal Customers (9-10Y)"
)</f>
        <v>New Customers (0-2Y)</v>
      </c>
    </row>
    <row r="9037" spans="1:18" x14ac:dyDescent="0.35">
      <c r="A9037">
        <v>15807555</v>
      </c>
      <c r="B9037" t="s">
        <v>400</v>
      </c>
      <c r="C9037" t="s">
        <v>17</v>
      </c>
      <c r="D9037" t="s">
        <v>39</v>
      </c>
      <c r="E9037">
        <v>45</v>
      </c>
      <c r="F9037" t="s">
        <v>19</v>
      </c>
      <c r="G9037">
        <v>2</v>
      </c>
      <c r="H9037" s="4">
        <v>0</v>
      </c>
      <c r="I9037" t="s">
        <v>24</v>
      </c>
      <c r="J9037">
        <v>2</v>
      </c>
      <c r="K9037">
        <v>535</v>
      </c>
      <c r="L9037" t="s">
        <v>31</v>
      </c>
      <c r="M9037" t="s">
        <v>21</v>
      </c>
      <c r="N9037" t="s">
        <v>32</v>
      </c>
      <c r="O9037" s="4">
        <v>125658.28</v>
      </c>
      <c r="P9037" t="s">
        <v>28</v>
      </c>
      <c r="Q9037" t="str" cm="1">
        <f t="array" ref="Q9037">_xlfn.IFS(
O9037&lt;50000,"Low Salary (&lt;$50K)",
O9037&lt;90000,"Lower Middle ($50K-$90K)",
O9037&lt;130000,"Middle ($90K-$130K)",
O9037&lt;170000,"Upper Middle ($130K-$170K)",
O9037&gt;=170000,"High Salary (&gt;$170K)"
)</f>
        <v>Middle ($90K-$130K)</v>
      </c>
      <c r="R9037" t="str" cm="1">
        <f t="array" ref="R9037">_xlfn.IFS(
G9037&lt;=2,"New Customers (0-2Y)",
G9037&lt;=5,"Growing Customers (3-5Y)",
G9037&lt;=8,"Established Customers (6-8Y)",
G9037&lt;=10,"Loyal Customers (9-10Y)"
)</f>
        <v>New Customers (0-2Y)</v>
      </c>
    </row>
    <row r="9038" spans="1:18" x14ac:dyDescent="0.35">
      <c r="A9038">
        <v>15603378</v>
      </c>
      <c r="B9038" t="s">
        <v>432</v>
      </c>
      <c r="C9038" t="s">
        <v>17</v>
      </c>
      <c r="D9038" t="s">
        <v>18</v>
      </c>
      <c r="E9038">
        <v>36</v>
      </c>
      <c r="F9038" t="s">
        <v>19</v>
      </c>
      <c r="G9038">
        <v>3</v>
      </c>
      <c r="H9038" s="4">
        <v>141334.95000000001</v>
      </c>
      <c r="I9038" t="s">
        <v>33</v>
      </c>
      <c r="J9038">
        <v>1</v>
      </c>
      <c r="K9038">
        <v>768</v>
      </c>
      <c r="L9038" t="s">
        <v>35</v>
      </c>
      <c r="M9038" t="s">
        <v>27</v>
      </c>
      <c r="N9038" t="s">
        <v>22</v>
      </c>
      <c r="O9038" s="4">
        <v>125870.5</v>
      </c>
      <c r="P9038" t="s">
        <v>28</v>
      </c>
      <c r="Q9038" t="str" cm="1">
        <f t="array" ref="Q9038">_xlfn.IFS(
O9038&lt;50000,"Low Salary (&lt;$50K)",
O9038&lt;90000,"Lower Middle ($50K-$90K)",
O9038&lt;130000,"Middle ($90K-$130K)",
O9038&lt;170000,"Upper Middle ($130K-$170K)",
O9038&gt;=170000,"High Salary (&gt;$170K)"
)</f>
        <v>Middle ($90K-$130K)</v>
      </c>
      <c r="R9038" t="str" cm="1">
        <f t="array" ref="R9038">_xlfn.IFS(
G9038&lt;=2,"New Customers (0-2Y)",
G9038&lt;=5,"Growing Customers (3-5Y)",
G9038&lt;=8,"Established Customers (6-8Y)",
G9038&lt;=10,"Loyal Customers (9-10Y)"
)</f>
        <v>Growing Customers (3-5Y)</v>
      </c>
    </row>
    <row r="9039" spans="1:18" x14ac:dyDescent="0.35">
      <c r="A9039">
        <v>15792862</v>
      </c>
      <c r="B9039" t="s">
        <v>1410</v>
      </c>
      <c r="C9039" t="s">
        <v>42</v>
      </c>
      <c r="D9039" t="s">
        <v>39</v>
      </c>
      <c r="E9039">
        <v>41</v>
      </c>
      <c r="F9039" t="s">
        <v>19</v>
      </c>
      <c r="G9039">
        <v>1</v>
      </c>
      <c r="H9039" s="4">
        <v>104584.11</v>
      </c>
      <c r="I9039" t="s">
        <v>33</v>
      </c>
      <c r="J9039">
        <v>1</v>
      </c>
      <c r="K9039">
        <v>653</v>
      </c>
      <c r="L9039" t="s">
        <v>20</v>
      </c>
      <c r="M9039" t="s">
        <v>21</v>
      </c>
      <c r="N9039" t="s">
        <v>32</v>
      </c>
      <c r="O9039" s="4">
        <v>15126.32</v>
      </c>
      <c r="P9039" t="s">
        <v>23</v>
      </c>
      <c r="Q9039" t="str" cm="1">
        <f t="array" ref="Q9039">_xlfn.IFS(
O9039&lt;50000,"Low Salary (&lt;$50K)",
O9039&lt;90000,"Lower Middle ($50K-$90K)",
O9039&lt;130000,"Middle ($90K-$130K)",
O9039&lt;170000,"Upper Middle ($130K-$170K)",
O9039&gt;=170000,"High Salary (&gt;$170K)"
)</f>
        <v>Low Salary (&lt;$50K)</v>
      </c>
      <c r="R9039" t="str" cm="1">
        <f t="array" ref="R9039">_xlfn.IFS(
G9039&lt;=2,"New Customers (0-2Y)",
G9039&lt;=5,"Growing Customers (3-5Y)",
G9039&lt;=8,"Established Customers (6-8Y)",
G9039&lt;=10,"Loyal Customers (9-10Y)"
)</f>
        <v>New Customers (0-2Y)</v>
      </c>
    </row>
    <row r="9040" spans="1:18" x14ac:dyDescent="0.35">
      <c r="A9040">
        <v>15657349</v>
      </c>
      <c r="B9040" t="s">
        <v>904</v>
      </c>
      <c r="C9040" t="s">
        <v>42</v>
      </c>
      <c r="D9040" t="s">
        <v>18</v>
      </c>
      <c r="E9040">
        <v>50</v>
      </c>
      <c r="F9040" t="s">
        <v>19</v>
      </c>
      <c r="G9040">
        <v>8</v>
      </c>
      <c r="H9040" s="4">
        <v>98173.02</v>
      </c>
      <c r="I9040" t="s">
        <v>29</v>
      </c>
      <c r="J9040">
        <v>1</v>
      </c>
      <c r="K9040">
        <v>803</v>
      </c>
      <c r="L9040" t="s">
        <v>37</v>
      </c>
      <c r="M9040" t="s">
        <v>27</v>
      </c>
      <c r="N9040" t="s">
        <v>32</v>
      </c>
      <c r="O9040" s="4">
        <v>22457.25</v>
      </c>
      <c r="P9040" t="s">
        <v>23</v>
      </c>
      <c r="Q9040" t="str" cm="1">
        <f t="array" ref="Q9040">_xlfn.IFS(
O9040&lt;50000,"Low Salary (&lt;$50K)",
O9040&lt;90000,"Lower Middle ($50K-$90K)",
O9040&lt;130000,"Middle ($90K-$130K)",
O9040&lt;170000,"Upper Middle ($130K-$170K)",
O9040&gt;=170000,"High Salary (&gt;$170K)"
)</f>
        <v>Low Salary (&lt;$50K)</v>
      </c>
      <c r="R9040" t="str" cm="1">
        <f t="array" ref="R9040">_xlfn.IFS(
G9040&lt;=2,"New Customers (0-2Y)",
G9040&lt;=5,"Growing Customers (3-5Y)",
G9040&lt;=8,"Established Customers (6-8Y)",
G9040&lt;=10,"Loyal Customers (9-10Y)"
)</f>
        <v>Established Customers (6-8Y)</v>
      </c>
    </row>
    <row r="9041" spans="1:18" x14ac:dyDescent="0.35">
      <c r="A9041">
        <v>15777614</v>
      </c>
      <c r="B9041" t="s">
        <v>1199</v>
      </c>
      <c r="C9041" t="s">
        <v>26</v>
      </c>
      <c r="D9041" t="s">
        <v>18</v>
      </c>
      <c r="E9041">
        <v>44</v>
      </c>
      <c r="F9041" t="s">
        <v>19</v>
      </c>
      <c r="G9041">
        <v>1</v>
      </c>
      <c r="H9041" s="4">
        <v>0</v>
      </c>
      <c r="I9041" t="s">
        <v>24</v>
      </c>
      <c r="J9041">
        <v>2</v>
      </c>
      <c r="K9041">
        <v>545</v>
      </c>
      <c r="L9041" t="s">
        <v>31</v>
      </c>
      <c r="M9041" t="s">
        <v>21</v>
      </c>
      <c r="N9041" t="s">
        <v>22</v>
      </c>
      <c r="O9041" s="4">
        <v>82614.89</v>
      </c>
      <c r="P9041" t="s">
        <v>28</v>
      </c>
      <c r="Q9041" t="str" cm="1">
        <f t="array" ref="Q9041">_xlfn.IFS(
O9041&lt;50000,"Low Salary (&lt;$50K)",
O9041&lt;90000,"Lower Middle ($50K-$90K)",
O9041&lt;130000,"Middle ($90K-$130K)",
O9041&lt;170000,"Upper Middle ($130K-$170K)",
O9041&gt;=170000,"High Salary (&gt;$170K)"
)</f>
        <v>Lower Middle ($50K-$90K)</v>
      </c>
      <c r="R9041" t="str" cm="1">
        <f t="array" ref="R9041">_xlfn.IFS(
G9041&lt;=2,"New Customers (0-2Y)",
G9041&lt;=5,"Growing Customers (3-5Y)",
G9041&lt;=8,"Established Customers (6-8Y)",
G9041&lt;=10,"Loyal Customers (9-10Y)"
)</f>
        <v>New Customers (0-2Y)</v>
      </c>
    </row>
    <row r="9042" spans="1:18" x14ac:dyDescent="0.35">
      <c r="A9042">
        <v>15653952</v>
      </c>
      <c r="B9042" t="s">
        <v>933</v>
      </c>
      <c r="C9042" t="s">
        <v>42</v>
      </c>
      <c r="D9042" t="s">
        <v>18</v>
      </c>
      <c r="E9042">
        <v>38</v>
      </c>
      <c r="F9042" t="s">
        <v>19</v>
      </c>
      <c r="G9042">
        <v>3</v>
      </c>
      <c r="H9042" s="4">
        <v>135157.04999999999</v>
      </c>
      <c r="I9042" t="s">
        <v>33</v>
      </c>
      <c r="J9042">
        <v>1</v>
      </c>
      <c r="K9042">
        <v>581</v>
      </c>
      <c r="L9042" t="s">
        <v>31</v>
      </c>
      <c r="M9042" t="s">
        <v>21</v>
      </c>
      <c r="N9042" t="s">
        <v>22</v>
      </c>
      <c r="O9042" s="4">
        <v>32919.42</v>
      </c>
      <c r="P9042" t="s">
        <v>28</v>
      </c>
      <c r="Q9042" t="str" cm="1">
        <f t="array" ref="Q9042">_xlfn.IFS(
O9042&lt;50000,"Low Salary (&lt;$50K)",
O9042&lt;90000,"Lower Middle ($50K-$90K)",
O9042&lt;130000,"Middle ($90K-$130K)",
O9042&lt;170000,"Upper Middle ($130K-$170K)",
O9042&gt;=170000,"High Salary (&gt;$170K)"
)</f>
        <v>Low Salary (&lt;$50K)</v>
      </c>
      <c r="R9042" t="str" cm="1">
        <f t="array" ref="R9042">_xlfn.IFS(
G9042&lt;=2,"New Customers (0-2Y)",
G9042&lt;=5,"Growing Customers (3-5Y)",
G9042&lt;=8,"Established Customers (6-8Y)",
G9042&lt;=10,"Loyal Customers (9-10Y)"
)</f>
        <v>Growing Customers (3-5Y)</v>
      </c>
    </row>
    <row r="9043" spans="1:18" x14ac:dyDescent="0.35">
      <c r="A9043">
        <v>15724336</v>
      </c>
      <c r="B9043" t="s">
        <v>1528</v>
      </c>
      <c r="C9043" t="s">
        <v>42</v>
      </c>
      <c r="D9043" t="s">
        <v>18</v>
      </c>
      <c r="E9043">
        <v>49</v>
      </c>
      <c r="F9043" t="s">
        <v>19</v>
      </c>
      <c r="G9043">
        <v>5</v>
      </c>
      <c r="H9043" s="4">
        <v>171601.27</v>
      </c>
      <c r="I9043" t="s">
        <v>33</v>
      </c>
      <c r="J9043">
        <v>1</v>
      </c>
      <c r="K9043">
        <v>513</v>
      </c>
      <c r="L9043" t="s">
        <v>31</v>
      </c>
      <c r="M9043" t="s">
        <v>21</v>
      </c>
      <c r="N9043" t="s">
        <v>32</v>
      </c>
      <c r="O9043" s="4">
        <v>126223.84</v>
      </c>
      <c r="P9043" t="s">
        <v>28</v>
      </c>
      <c r="Q9043" t="str" cm="1">
        <f t="array" ref="Q9043">_xlfn.IFS(
O9043&lt;50000,"Low Salary (&lt;$50K)",
O9043&lt;90000,"Lower Middle ($50K-$90K)",
O9043&lt;130000,"Middle ($90K-$130K)",
O9043&lt;170000,"Upper Middle ($130K-$170K)",
O9043&gt;=170000,"High Salary (&gt;$170K)"
)</f>
        <v>Middle ($90K-$130K)</v>
      </c>
      <c r="R9043" t="str" cm="1">
        <f t="array" ref="R9043">_xlfn.IFS(
G9043&lt;=2,"New Customers (0-2Y)",
G9043&lt;=5,"Growing Customers (3-5Y)",
G9043&lt;=8,"Established Customers (6-8Y)",
G9043&lt;=10,"Loyal Customers (9-10Y)"
)</f>
        <v>Growing Customers (3-5Y)</v>
      </c>
    </row>
    <row r="9044" spans="1:18" x14ac:dyDescent="0.35">
      <c r="A9044">
        <v>15689594</v>
      </c>
      <c r="B9044" t="s">
        <v>798</v>
      </c>
      <c r="C9044" t="s">
        <v>17</v>
      </c>
      <c r="D9044" t="s">
        <v>39</v>
      </c>
      <c r="E9044">
        <v>29</v>
      </c>
      <c r="F9044" t="s">
        <v>43</v>
      </c>
      <c r="G9044">
        <v>5</v>
      </c>
      <c r="H9044" s="4">
        <v>179539.20000000001</v>
      </c>
      <c r="I9044" t="s">
        <v>33</v>
      </c>
      <c r="J9044">
        <v>1</v>
      </c>
      <c r="K9044">
        <v>731</v>
      </c>
      <c r="L9044" t="s">
        <v>35</v>
      </c>
      <c r="M9044" t="s">
        <v>27</v>
      </c>
      <c r="N9044" t="s">
        <v>32</v>
      </c>
      <c r="O9044" s="4">
        <v>112010.02</v>
      </c>
      <c r="P9044" t="s">
        <v>28</v>
      </c>
      <c r="Q9044" t="str" cm="1">
        <f t="array" ref="Q9044">_xlfn.IFS(
O9044&lt;50000,"Low Salary (&lt;$50K)",
O9044&lt;90000,"Lower Middle ($50K-$90K)",
O9044&lt;130000,"Middle ($90K-$130K)",
O9044&lt;170000,"Upper Middle ($130K-$170K)",
O9044&gt;=170000,"High Salary (&gt;$170K)"
)</f>
        <v>Middle ($90K-$130K)</v>
      </c>
      <c r="R9044" t="str" cm="1">
        <f t="array" ref="R9044">_xlfn.IFS(
G9044&lt;=2,"New Customers (0-2Y)",
G9044&lt;=5,"Growing Customers (3-5Y)",
G9044&lt;=8,"Established Customers (6-8Y)",
G9044&lt;=10,"Loyal Customers (9-10Y)"
)</f>
        <v>Growing Customers (3-5Y)</v>
      </c>
    </row>
    <row r="9045" spans="1:18" x14ac:dyDescent="0.35">
      <c r="A9045">
        <v>15801920</v>
      </c>
      <c r="B9045" t="s">
        <v>558</v>
      </c>
      <c r="C9045" t="s">
        <v>42</v>
      </c>
      <c r="D9045" t="s">
        <v>39</v>
      </c>
      <c r="E9045">
        <v>39</v>
      </c>
      <c r="F9045" t="s">
        <v>19</v>
      </c>
      <c r="G9045">
        <v>5</v>
      </c>
      <c r="H9045" s="4">
        <v>80615.460000000006</v>
      </c>
      <c r="I9045" t="s">
        <v>29</v>
      </c>
      <c r="J9045">
        <v>2</v>
      </c>
      <c r="K9045">
        <v>727</v>
      </c>
      <c r="L9045" t="s">
        <v>35</v>
      </c>
      <c r="M9045" t="s">
        <v>27</v>
      </c>
      <c r="N9045" t="s">
        <v>32</v>
      </c>
      <c r="O9045" s="4">
        <v>180962.32</v>
      </c>
      <c r="P9045" t="s">
        <v>28</v>
      </c>
      <c r="Q9045" t="str" cm="1">
        <f t="array" ref="Q9045">_xlfn.IFS(
O9045&lt;50000,"Low Salary (&lt;$50K)",
O9045&lt;90000,"Lower Middle ($50K-$90K)",
O9045&lt;130000,"Middle ($90K-$130K)",
O9045&lt;170000,"Upper Middle ($130K-$170K)",
O9045&gt;=170000,"High Salary (&gt;$170K)"
)</f>
        <v>High Salary (&gt;$170K)</v>
      </c>
      <c r="R9045" t="str" cm="1">
        <f t="array" ref="R9045">_xlfn.IFS(
G9045&lt;=2,"New Customers (0-2Y)",
G9045&lt;=5,"Growing Customers (3-5Y)",
G9045&lt;=8,"Established Customers (6-8Y)",
G9045&lt;=10,"Loyal Customers (9-10Y)"
)</f>
        <v>Growing Customers (3-5Y)</v>
      </c>
    </row>
    <row r="9046" spans="1:18" x14ac:dyDescent="0.35">
      <c r="A9046">
        <v>15653347</v>
      </c>
      <c r="B9046" t="s">
        <v>309</v>
      </c>
      <c r="C9046" t="s">
        <v>26</v>
      </c>
      <c r="D9046" t="s">
        <v>39</v>
      </c>
      <c r="E9046">
        <v>47</v>
      </c>
      <c r="F9046" t="s">
        <v>19</v>
      </c>
      <c r="G9046">
        <v>1</v>
      </c>
      <c r="H9046" s="4">
        <v>0</v>
      </c>
      <c r="I9046" t="s">
        <v>24</v>
      </c>
      <c r="J9046">
        <v>1</v>
      </c>
      <c r="K9046">
        <v>560</v>
      </c>
      <c r="L9046" t="s">
        <v>31</v>
      </c>
      <c r="M9046" t="s">
        <v>27</v>
      </c>
      <c r="N9046" t="s">
        <v>32</v>
      </c>
      <c r="O9046" s="4">
        <v>128882.66</v>
      </c>
      <c r="P9046" t="s">
        <v>23</v>
      </c>
      <c r="Q9046" t="str" cm="1">
        <f t="array" ref="Q9046">_xlfn.IFS(
O9046&lt;50000,"Low Salary (&lt;$50K)",
O9046&lt;90000,"Lower Middle ($50K-$90K)",
O9046&lt;130000,"Middle ($90K-$130K)",
O9046&lt;170000,"Upper Middle ($130K-$170K)",
O9046&gt;=170000,"High Salary (&gt;$170K)"
)</f>
        <v>Middle ($90K-$130K)</v>
      </c>
      <c r="R9046" t="str" cm="1">
        <f t="array" ref="R9046">_xlfn.IFS(
G9046&lt;=2,"New Customers (0-2Y)",
G9046&lt;=5,"Growing Customers (3-5Y)",
G9046&lt;=8,"Established Customers (6-8Y)",
G9046&lt;=10,"Loyal Customers (9-10Y)"
)</f>
        <v>New Customers (0-2Y)</v>
      </c>
    </row>
    <row r="9047" spans="1:18" x14ac:dyDescent="0.35">
      <c r="A9047">
        <v>15749951</v>
      </c>
      <c r="B9047" t="s">
        <v>2828</v>
      </c>
      <c r="C9047" t="s">
        <v>42</v>
      </c>
      <c r="D9047" t="s">
        <v>39</v>
      </c>
      <c r="E9047">
        <v>27</v>
      </c>
      <c r="F9047" t="s">
        <v>43</v>
      </c>
      <c r="G9047">
        <v>5</v>
      </c>
      <c r="H9047" s="4">
        <v>126285.73</v>
      </c>
      <c r="I9047" t="s">
        <v>33</v>
      </c>
      <c r="J9047">
        <v>1</v>
      </c>
      <c r="K9047">
        <v>766</v>
      </c>
      <c r="L9047" t="s">
        <v>35</v>
      </c>
      <c r="M9047" t="s">
        <v>21</v>
      </c>
      <c r="N9047" t="s">
        <v>32</v>
      </c>
      <c r="O9047" s="4">
        <v>177614.17</v>
      </c>
      <c r="P9047" t="s">
        <v>23</v>
      </c>
      <c r="Q9047" t="str" cm="1">
        <f t="array" ref="Q9047">_xlfn.IFS(
O9047&lt;50000,"Low Salary (&lt;$50K)",
O9047&lt;90000,"Lower Middle ($50K-$90K)",
O9047&lt;130000,"Middle ($90K-$130K)",
O9047&lt;170000,"Upper Middle ($130K-$170K)",
O9047&gt;=170000,"High Salary (&gt;$170K)"
)</f>
        <v>High Salary (&gt;$170K)</v>
      </c>
      <c r="R9047" t="str" cm="1">
        <f t="array" ref="R9047">_xlfn.IFS(
G9047&lt;=2,"New Customers (0-2Y)",
G9047&lt;=5,"Growing Customers (3-5Y)",
G9047&lt;=8,"Established Customers (6-8Y)",
G9047&lt;=10,"Loyal Customers (9-10Y)"
)</f>
        <v>Growing Customers (3-5Y)</v>
      </c>
    </row>
    <row r="9048" spans="1:18" x14ac:dyDescent="0.35">
      <c r="A9048">
        <v>15648178</v>
      </c>
      <c r="B9048" t="s">
        <v>426</v>
      </c>
      <c r="C9048" t="s">
        <v>42</v>
      </c>
      <c r="D9048" t="s">
        <v>18</v>
      </c>
      <c r="E9048">
        <v>23</v>
      </c>
      <c r="F9048" t="s">
        <v>43</v>
      </c>
      <c r="G9048">
        <v>4</v>
      </c>
      <c r="H9048" s="4">
        <v>137964.51</v>
      </c>
      <c r="I9048" t="s">
        <v>33</v>
      </c>
      <c r="J9048">
        <v>1</v>
      </c>
      <c r="K9048">
        <v>630</v>
      </c>
      <c r="L9048" t="s">
        <v>20</v>
      </c>
      <c r="M9048" t="s">
        <v>27</v>
      </c>
      <c r="N9048" t="s">
        <v>22</v>
      </c>
      <c r="O9048" s="4">
        <v>174570.55</v>
      </c>
      <c r="P9048" t="s">
        <v>28</v>
      </c>
      <c r="Q9048" t="str" cm="1">
        <f t="array" ref="Q9048">_xlfn.IFS(
O9048&lt;50000,"Low Salary (&lt;$50K)",
O9048&lt;90000,"Lower Middle ($50K-$90K)",
O9048&lt;130000,"Middle ($90K-$130K)",
O9048&lt;170000,"Upper Middle ($130K-$170K)",
O9048&gt;=170000,"High Salary (&gt;$170K)"
)</f>
        <v>High Salary (&gt;$170K)</v>
      </c>
      <c r="R9048" t="str" cm="1">
        <f t="array" ref="R9048">_xlfn.IFS(
G9048&lt;=2,"New Customers (0-2Y)",
G9048&lt;=5,"Growing Customers (3-5Y)",
G9048&lt;=8,"Established Customers (6-8Y)",
G9048&lt;=10,"Loyal Customers (9-10Y)"
)</f>
        <v>Growing Customers (3-5Y)</v>
      </c>
    </row>
    <row r="9049" spans="1:18" x14ac:dyDescent="0.35">
      <c r="A9049">
        <v>15738662</v>
      </c>
      <c r="B9049" t="s">
        <v>1890</v>
      </c>
      <c r="C9049" t="s">
        <v>42</v>
      </c>
      <c r="D9049" t="s">
        <v>39</v>
      </c>
      <c r="E9049">
        <v>41</v>
      </c>
      <c r="F9049" t="s">
        <v>19</v>
      </c>
      <c r="G9049">
        <v>9</v>
      </c>
      <c r="H9049" s="4">
        <v>159434.03</v>
      </c>
      <c r="I9049" t="s">
        <v>33</v>
      </c>
      <c r="J9049">
        <v>1</v>
      </c>
      <c r="K9049">
        <v>652</v>
      </c>
      <c r="L9049" t="s">
        <v>20</v>
      </c>
      <c r="M9049" t="s">
        <v>21</v>
      </c>
      <c r="N9049" t="s">
        <v>32</v>
      </c>
      <c r="O9049" s="4">
        <v>178373.93</v>
      </c>
      <c r="P9049" t="s">
        <v>28</v>
      </c>
      <c r="Q9049" t="str" cm="1">
        <f t="array" ref="Q9049">_xlfn.IFS(
O9049&lt;50000,"Low Salary (&lt;$50K)",
O9049&lt;90000,"Lower Middle ($50K-$90K)",
O9049&lt;130000,"Middle ($90K-$130K)",
O9049&lt;170000,"Upper Middle ($130K-$170K)",
O9049&gt;=170000,"High Salary (&gt;$170K)"
)</f>
        <v>High Salary (&gt;$170K)</v>
      </c>
      <c r="R9049" t="str" cm="1">
        <f t="array" ref="R9049">_xlfn.IFS(
G9049&lt;=2,"New Customers (0-2Y)",
G9049&lt;=5,"Growing Customers (3-5Y)",
G9049&lt;=8,"Established Customers (6-8Y)",
G9049&lt;=10,"Loyal Customers (9-10Y)"
)</f>
        <v>Loyal Customers (9-10Y)</v>
      </c>
    </row>
    <row r="9050" spans="1:18" x14ac:dyDescent="0.35">
      <c r="A9050">
        <v>15640855</v>
      </c>
      <c r="B9050" t="s">
        <v>94</v>
      </c>
      <c r="C9050" t="s">
        <v>42</v>
      </c>
      <c r="D9050" t="s">
        <v>39</v>
      </c>
      <c r="E9050">
        <v>40</v>
      </c>
      <c r="F9050" t="s">
        <v>19</v>
      </c>
      <c r="G9050">
        <v>5</v>
      </c>
      <c r="H9050" s="4">
        <v>113574.61</v>
      </c>
      <c r="I9050" t="s">
        <v>33</v>
      </c>
      <c r="J9050">
        <v>2</v>
      </c>
      <c r="K9050">
        <v>729</v>
      </c>
      <c r="L9050" t="s">
        <v>35</v>
      </c>
      <c r="M9050" t="s">
        <v>21</v>
      </c>
      <c r="N9050" t="s">
        <v>32</v>
      </c>
      <c r="O9050" s="4">
        <v>103396.08</v>
      </c>
      <c r="P9050" t="s">
        <v>28</v>
      </c>
      <c r="Q9050" t="str" cm="1">
        <f t="array" ref="Q9050">_xlfn.IFS(
O9050&lt;50000,"Low Salary (&lt;$50K)",
O9050&lt;90000,"Lower Middle ($50K-$90K)",
O9050&lt;130000,"Middle ($90K-$130K)",
O9050&lt;170000,"Upper Middle ($130K-$170K)",
O9050&gt;=170000,"High Salary (&gt;$170K)"
)</f>
        <v>Middle ($90K-$130K)</v>
      </c>
      <c r="R9050" t="str" cm="1">
        <f t="array" ref="R9050">_xlfn.IFS(
G9050&lt;=2,"New Customers (0-2Y)",
G9050&lt;=5,"Growing Customers (3-5Y)",
G9050&lt;=8,"Established Customers (6-8Y)",
G9050&lt;=10,"Loyal Customers (9-10Y)"
)</f>
        <v>Growing Customers (3-5Y)</v>
      </c>
    </row>
    <row r="9051" spans="1:18" x14ac:dyDescent="0.35">
      <c r="A9051">
        <v>15584288</v>
      </c>
      <c r="B9051" t="s">
        <v>135</v>
      </c>
      <c r="C9051" t="s">
        <v>17</v>
      </c>
      <c r="D9051" t="s">
        <v>18</v>
      </c>
      <c r="E9051">
        <v>33</v>
      </c>
      <c r="F9051" t="s">
        <v>19</v>
      </c>
      <c r="G9051">
        <v>6</v>
      </c>
      <c r="H9051" s="4">
        <v>0</v>
      </c>
      <c r="I9051" t="s">
        <v>24</v>
      </c>
      <c r="J9051">
        <v>2</v>
      </c>
      <c r="K9051">
        <v>629</v>
      </c>
      <c r="L9051" t="s">
        <v>20</v>
      </c>
      <c r="M9051" t="s">
        <v>21</v>
      </c>
      <c r="N9051" t="s">
        <v>22</v>
      </c>
      <c r="O9051" s="4">
        <v>59129.72</v>
      </c>
      <c r="P9051" t="s">
        <v>28</v>
      </c>
      <c r="Q9051" t="str" cm="1">
        <f t="array" ref="Q9051">_xlfn.IFS(
O9051&lt;50000,"Low Salary (&lt;$50K)",
O9051&lt;90000,"Lower Middle ($50K-$90K)",
O9051&lt;130000,"Middle ($90K-$130K)",
O9051&lt;170000,"Upper Middle ($130K-$170K)",
O9051&gt;=170000,"High Salary (&gt;$170K)"
)</f>
        <v>Lower Middle ($50K-$90K)</v>
      </c>
      <c r="R9051" t="str" cm="1">
        <f t="array" ref="R9051">_xlfn.IFS(
G9051&lt;=2,"New Customers (0-2Y)",
G9051&lt;=5,"Growing Customers (3-5Y)",
G9051&lt;=8,"Established Customers (6-8Y)",
G9051&lt;=10,"Loyal Customers (9-10Y)"
)</f>
        <v>Established Customers (6-8Y)</v>
      </c>
    </row>
    <row r="9052" spans="1:18" x14ac:dyDescent="0.35">
      <c r="A9052">
        <v>15760988</v>
      </c>
      <c r="B9052" t="s">
        <v>938</v>
      </c>
      <c r="C9052" t="s">
        <v>42</v>
      </c>
      <c r="D9052" t="s">
        <v>39</v>
      </c>
      <c r="E9052">
        <v>33</v>
      </c>
      <c r="F9052" t="s">
        <v>19</v>
      </c>
      <c r="G9052">
        <v>9</v>
      </c>
      <c r="H9052" s="4">
        <v>124573.33</v>
      </c>
      <c r="I9052" t="s">
        <v>33</v>
      </c>
      <c r="J9052">
        <v>2</v>
      </c>
      <c r="K9052">
        <v>667</v>
      </c>
      <c r="L9052" t="s">
        <v>35</v>
      </c>
      <c r="M9052" t="s">
        <v>27</v>
      </c>
      <c r="N9052" t="s">
        <v>32</v>
      </c>
      <c r="O9052" s="4">
        <v>683.37</v>
      </c>
      <c r="P9052" t="s">
        <v>28</v>
      </c>
      <c r="Q9052" t="str" cm="1">
        <f t="array" ref="Q9052">_xlfn.IFS(
O9052&lt;50000,"Low Salary (&lt;$50K)",
O9052&lt;90000,"Lower Middle ($50K-$90K)",
O9052&lt;130000,"Middle ($90K-$130K)",
O9052&lt;170000,"Upper Middle ($130K-$170K)",
O9052&gt;=170000,"High Salary (&gt;$170K)"
)</f>
        <v>Low Salary (&lt;$50K)</v>
      </c>
      <c r="R9052" t="str" cm="1">
        <f t="array" ref="R9052">_xlfn.IFS(
G9052&lt;=2,"New Customers (0-2Y)",
G9052&lt;=5,"Growing Customers (3-5Y)",
G9052&lt;=8,"Established Customers (6-8Y)",
G9052&lt;=10,"Loyal Customers (9-10Y)"
)</f>
        <v>Loyal Customers (9-10Y)</v>
      </c>
    </row>
    <row r="9053" spans="1:18" x14ac:dyDescent="0.35">
      <c r="A9053">
        <v>15569624</v>
      </c>
      <c r="B9053" t="s">
        <v>548</v>
      </c>
      <c r="C9053" t="s">
        <v>42</v>
      </c>
      <c r="D9053" t="s">
        <v>18</v>
      </c>
      <c r="E9053">
        <v>31</v>
      </c>
      <c r="F9053" t="s">
        <v>19</v>
      </c>
      <c r="G9053">
        <v>6</v>
      </c>
      <c r="H9053" s="4">
        <v>105864.6</v>
      </c>
      <c r="I9053" t="s">
        <v>33</v>
      </c>
      <c r="J9053">
        <v>2</v>
      </c>
      <c r="K9053">
        <v>671</v>
      </c>
      <c r="L9053" t="s">
        <v>35</v>
      </c>
      <c r="M9053" t="s">
        <v>21</v>
      </c>
      <c r="N9053" t="s">
        <v>32</v>
      </c>
      <c r="O9053" s="4">
        <v>145567.34</v>
      </c>
      <c r="P9053" t="s">
        <v>28</v>
      </c>
      <c r="Q9053" t="str" cm="1">
        <f t="array" ref="Q9053">_xlfn.IFS(
O9053&lt;50000,"Low Salary (&lt;$50K)",
O9053&lt;90000,"Lower Middle ($50K-$90K)",
O9053&lt;130000,"Middle ($90K-$130K)",
O9053&lt;170000,"Upper Middle ($130K-$170K)",
O9053&gt;=170000,"High Salary (&gt;$170K)"
)</f>
        <v>Upper Middle ($130K-$170K)</v>
      </c>
      <c r="R9053" t="str" cm="1">
        <f t="array" ref="R9053">_xlfn.IFS(
G9053&lt;=2,"New Customers (0-2Y)",
G9053&lt;=5,"Growing Customers (3-5Y)",
G9053&lt;=8,"Established Customers (6-8Y)",
G9053&lt;=10,"Loyal Customers (9-10Y)"
)</f>
        <v>Established Customers (6-8Y)</v>
      </c>
    </row>
    <row r="9054" spans="1:18" x14ac:dyDescent="0.35">
      <c r="A9054">
        <v>15597949</v>
      </c>
      <c r="B9054" t="s">
        <v>758</v>
      </c>
      <c r="C9054" t="s">
        <v>42</v>
      </c>
      <c r="D9054" t="s">
        <v>18</v>
      </c>
      <c r="E9054">
        <v>47</v>
      </c>
      <c r="F9054" t="s">
        <v>19</v>
      </c>
      <c r="G9054">
        <v>5</v>
      </c>
      <c r="H9054" s="4">
        <v>104552.61</v>
      </c>
      <c r="I9054" t="s">
        <v>33</v>
      </c>
      <c r="J9054">
        <v>1</v>
      </c>
      <c r="K9054">
        <v>768</v>
      </c>
      <c r="L9054" t="s">
        <v>35</v>
      </c>
      <c r="M9054" t="s">
        <v>21</v>
      </c>
      <c r="N9054" t="s">
        <v>32</v>
      </c>
      <c r="O9054" s="4">
        <v>48137.08</v>
      </c>
      <c r="P9054" t="s">
        <v>23</v>
      </c>
      <c r="Q9054" t="str" cm="1">
        <f t="array" ref="Q9054">_xlfn.IFS(
O9054&lt;50000,"Low Salary (&lt;$50K)",
O9054&lt;90000,"Lower Middle ($50K-$90K)",
O9054&lt;130000,"Middle ($90K-$130K)",
O9054&lt;170000,"Upper Middle ($130K-$170K)",
O9054&gt;=170000,"High Salary (&gt;$170K)"
)</f>
        <v>Low Salary (&lt;$50K)</v>
      </c>
      <c r="R9054" t="str" cm="1">
        <f t="array" ref="R9054">_xlfn.IFS(
G9054&lt;=2,"New Customers (0-2Y)",
G9054&lt;=5,"Growing Customers (3-5Y)",
G9054&lt;=8,"Established Customers (6-8Y)",
G9054&lt;=10,"Loyal Customers (9-10Y)"
)</f>
        <v>Growing Customers (3-5Y)</v>
      </c>
    </row>
    <row r="9055" spans="1:18" x14ac:dyDescent="0.35">
      <c r="A9055">
        <v>15604551</v>
      </c>
      <c r="B9055" t="s">
        <v>2829</v>
      </c>
      <c r="C9055" t="s">
        <v>17</v>
      </c>
      <c r="D9055" t="s">
        <v>18</v>
      </c>
      <c r="E9055">
        <v>35</v>
      </c>
      <c r="F9055" t="s">
        <v>19</v>
      </c>
      <c r="G9055">
        <v>3</v>
      </c>
      <c r="H9055" s="4">
        <v>0</v>
      </c>
      <c r="I9055" t="s">
        <v>24</v>
      </c>
      <c r="J9055">
        <v>2</v>
      </c>
      <c r="K9055">
        <v>732</v>
      </c>
      <c r="L9055" t="s">
        <v>35</v>
      </c>
      <c r="M9055" t="s">
        <v>21</v>
      </c>
      <c r="N9055" t="s">
        <v>32</v>
      </c>
      <c r="O9055" s="4">
        <v>90876.95</v>
      </c>
      <c r="P9055" t="s">
        <v>28</v>
      </c>
      <c r="Q9055" t="str" cm="1">
        <f t="array" ref="Q9055">_xlfn.IFS(
O9055&lt;50000,"Low Salary (&lt;$50K)",
O9055&lt;90000,"Lower Middle ($50K-$90K)",
O9055&lt;130000,"Middle ($90K-$130K)",
O9055&lt;170000,"Upper Middle ($130K-$170K)",
O9055&gt;=170000,"High Salary (&gt;$170K)"
)</f>
        <v>Middle ($90K-$130K)</v>
      </c>
      <c r="R9055" t="str" cm="1">
        <f t="array" ref="R9055">_xlfn.IFS(
G9055&lt;=2,"New Customers (0-2Y)",
G9055&lt;=5,"Growing Customers (3-5Y)",
G9055&lt;=8,"Established Customers (6-8Y)",
G9055&lt;=10,"Loyal Customers (9-10Y)"
)</f>
        <v>Growing Customers (3-5Y)</v>
      </c>
    </row>
    <row r="9056" spans="1:18" x14ac:dyDescent="0.35">
      <c r="A9056">
        <v>15617476</v>
      </c>
      <c r="B9056" t="s">
        <v>772</v>
      </c>
      <c r="C9056" t="s">
        <v>17</v>
      </c>
      <c r="D9056" t="s">
        <v>18</v>
      </c>
      <c r="E9056">
        <v>30</v>
      </c>
      <c r="F9056" t="s">
        <v>19</v>
      </c>
      <c r="G9056">
        <v>5</v>
      </c>
      <c r="H9056" s="4">
        <v>0</v>
      </c>
      <c r="I9056" t="s">
        <v>24</v>
      </c>
      <c r="J9056">
        <v>2</v>
      </c>
      <c r="K9056">
        <v>546</v>
      </c>
      <c r="L9056" t="s">
        <v>31</v>
      </c>
      <c r="M9056" t="s">
        <v>27</v>
      </c>
      <c r="N9056" t="s">
        <v>22</v>
      </c>
      <c r="O9056" s="4">
        <v>198543.09</v>
      </c>
      <c r="P9056" t="s">
        <v>28</v>
      </c>
      <c r="Q9056" t="str" cm="1">
        <f t="array" ref="Q9056">_xlfn.IFS(
O9056&lt;50000,"Low Salary (&lt;$50K)",
O9056&lt;90000,"Lower Middle ($50K-$90K)",
O9056&lt;130000,"Middle ($90K-$130K)",
O9056&lt;170000,"Upper Middle ($130K-$170K)",
O9056&gt;=170000,"High Salary (&gt;$170K)"
)</f>
        <v>High Salary (&gt;$170K)</v>
      </c>
      <c r="R9056" t="str" cm="1">
        <f t="array" ref="R9056">_xlfn.IFS(
G9056&lt;=2,"New Customers (0-2Y)",
G9056&lt;=5,"Growing Customers (3-5Y)",
G9056&lt;=8,"Established Customers (6-8Y)",
G9056&lt;=10,"Loyal Customers (9-10Y)"
)</f>
        <v>Growing Customers (3-5Y)</v>
      </c>
    </row>
    <row r="9057" spans="1:18" x14ac:dyDescent="0.35">
      <c r="A9057">
        <v>15645323</v>
      </c>
      <c r="B9057" t="s">
        <v>1661</v>
      </c>
      <c r="C9057" t="s">
        <v>17</v>
      </c>
      <c r="D9057" t="s">
        <v>39</v>
      </c>
      <c r="E9057">
        <v>55</v>
      </c>
      <c r="F9057" t="s">
        <v>19</v>
      </c>
      <c r="G9057">
        <v>2</v>
      </c>
      <c r="H9057" s="4">
        <v>0</v>
      </c>
      <c r="I9057" t="s">
        <v>24</v>
      </c>
      <c r="J9057">
        <v>1</v>
      </c>
      <c r="K9057">
        <v>630</v>
      </c>
      <c r="L9057" t="s">
        <v>20</v>
      </c>
      <c r="M9057" t="s">
        <v>21</v>
      </c>
      <c r="N9057" t="s">
        <v>22</v>
      </c>
      <c r="O9057" s="4">
        <v>106202.07</v>
      </c>
      <c r="P9057" t="s">
        <v>23</v>
      </c>
      <c r="Q9057" t="str" cm="1">
        <f t="array" ref="Q9057">_xlfn.IFS(
O9057&lt;50000,"Low Salary (&lt;$50K)",
O9057&lt;90000,"Lower Middle ($50K-$90K)",
O9057&lt;130000,"Middle ($90K-$130K)",
O9057&lt;170000,"Upper Middle ($130K-$170K)",
O9057&gt;=170000,"High Salary (&gt;$170K)"
)</f>
        <v>Middle ($90K-$130K)</v>
      </c>
      <c r="R9057" t="str" cm="1">
        <f t="array" ref="R9057">_xlfn.IFS(
G9057&lt;=2,"New Customers (0-2Y)",
G9057&lt;=5,"Growing Customers (3-5Y)",
G9057&lt;=8,"Established Customers (6-8Y)",
G9057&lt;=10,"Loyal Customers (9-10Y)"
)</f>
        <v>New Customers (0-2Y)</v>
      </c>
    </row>
    <row r="9058" spans="1:18" x14ac:dyDescent="0.35">
      <c r="A9058">
        <v>15793311</v>
      </c>
      <c r="B9058" t="s">
        <v>252</v>
      </c>
      <c r="C9058" t="s">
        <v>42</v>
      </c>
      <c r="D9058" t="s">
        <v>18</v>
      </c>
      <c r="E9058">
        <v>46</v>
      </c>
      <c r="F9058" t="s">
        <v>19</v>
      </c>
      <c r="G9058">
        <v>8</v>
      </c>
      <c r="H9058" s="4">
        <v>119492.88</v>
      </c>
      <c r="I9058" t="s">
        <v>33</v>
      </c>
      <c r="J9058">
        <v>2</v>
      </c>
      <c r="K9058">
        <v>765</v>
      </c>
      <c r="L9058" t="s">
        <v>35</v>
      </c>
      <c r="M9058" t="s">
        <v>27</v>
      </c>
      <c r="N9058" t="s">
        <v>22</v>
      </c>
      <c r="O9058" s="4">
        <v>166896.01</v>
      </c>
      <c r="P9058" t="s">
        <v>23</v>
      </c>
      <c r="Q9058" t="str" cm="1">
        <f t="array" ref="Q9058">_xlfn.IFS(
O9058&lt;50000,"Low Salary (&lt;$50K)",
O9058&lt;90000,"Lower Middle ($50K-$90K)",
O9058&lt;130000,"Middle ($90K-$130K)",
O9058&lt;170000,"Upper Middle ($130K-$170K)",
O9058&gt;=170000,"High Salary (&gt;$170K)"
)</f>
        <v>Upper Middle ($130K-$170K)</v>
      </c>
      <c r="R9058" t="str" cm="1">
        <f t="array" ref="R9058">_xlfn.IFS(
G9058&lt;=2,"New Customers (0-2Y)",
G9058&lt;=5,"Growing Customers (3-5Y)",
G9058&lt;=8,"Established Customers (6-8Y)",
G9058&lt;=10,"Loyal Customers (9-10Y)"
)</f>
        <v>Established Customers (6-8Y)</v>
      </c>
    </row>
    <row r="9059" spans="1:18" x14ac:dyDescent="0.35">
      <c r="A9059">
        <v>15764153</v>
      </c>
      <c r="B9059" t="s">
        <v>200</v>
      </c>
      <c r="C9059" t="s">
        <v>17</v>
      </c>
      <c r="D9059" t="s">
        <v>18</v>
      </c>
      <c r="E9059">
        <v>33</v>
      </c>
      <c r="F9059" t="s">
        <v>19</v>
      </c>
      <c r="G9059">
        <v>0</v>
      </c>
      <c r="H9059" s="4">
        <v>130499.09</v>
      </c>
      <c r="I9059" t="s">
        <v>33</v>
      </c>
      <c r="J9059">
        <v>2</v>
      </c>
      <c r="K9059">
        <v>704</v>
      </c>
      <c r="L9059" t="s">
        <v>35</v>
      </c>
      <c r="M9059" t="s">
        <v>21</v>
      </c>
      <c r="N9059" t="s">
        <v>22</v>
      </c>
      <c r="O9059" s="4">
        <v>74804.36</v>
      </c>
      <c r="P9059" t="s">
        <v>28</v>
      </c>
      <c r="Q9059" t="str" cm="1">
        <f t="array" ref="Q9059">_xlfn.IFS(
O9059&lt;50000,"Low Salary (&lt;$50K)",
O9059&lt;90000,"Lower Middle ($50K-$90K)",
O9059&lt;130000,"Middle ($90K-$130K)",
O9059&lt;170000,"Upper Middle ($130K-$170K)",
O9059&gt;=170000,"High Salary (&gt;$170K)"
)</f>
        <v>Lower Middle ($50K-$90K)</v>
      </c>
      <c r="R9059" t="str" cm="1">
        <f t="array" ref="R9059">_xlfn.IFS(
G9059&lt;=2,"New Customers (0-2Y)",
G9059&lt;=5,"Growing Customers (3-5Y)",
G9059&lt;=8,"Established Customers (6-8Y)",
G9059&lt;=10,"Loyal Customers (9-10Y)"
)</f>
        <v>New Customers (0-2Y)</v>
      </c>
    </row>
    <row r="9060" spans="1:18" x14ac:dyDescent="0.35">
      <c r="A9060">
        <v>15802560</v>
      </c>
      <c r="B9060" t="s">
        <v>218</v>
      </c>
      <c r="C9060" t="s">
        <v>26</v>
      </c>
      <c r="D9060" t="s">
        <v>18</v>
      </c>
      <c r="E9060">
        <v>48</v>
      </c>
      <c r="F9060" t="s">
        <v>19</v>
      </c>
      <c r="G9060">
        <v>6</v>
      </c>
      <c r="H9060" s="4">
        <v>140576.10999999999</v>
      </c>
      <c r="I9060" t="s">
        <v>33</v>
      </c>
      <c r="J9060">
        <v>1</v>
      </c>
      <c r="K9060">
        <v>470</v>
      </c>
      <c r="L9060" t="s">
        <v>44</v>
      </c>
      <c r="M9060" t="s">
        <v>21</v>
      </c>
      <c r="N9060" t="s">
        <v>22</v>
      </c>
      <c r="O9060" s="4">
        <v>116971.05</v>
      </c>
      <c r="P9060" t="s">
        <v>28</v>
      </c>
      <c r="Q9060" t="str" cm="1">
        <f t="array" ref="Q9060">_xlfn.IFS(
O9060&lt;50000,"Low Salary (&lt;$50K)",
O9060&lt;90000,"Lower Middle ($50K-$90K)",
O9060&lt;130000,"Middle ($90K-$130K)",
O9060&lt;170000,"Upper Middle ($130K-$170K)",
O9060&gt;=170000,"High Salary (&gt;$170K)"
)</f>
        <v>Middle ($90K-$130K)</v>
      </c>
      <c r="R9060" t="str" cm="1">
        <f t="array" ref="R9060">_xlfn.IFS(
G9060&lt;=2,"New Customers (0-2Y)",
G9060&lt;=5,"Growing Customers (3-5Y)",
G9060&lt;=8,"Established Customers (6-8Y)",
G9060&lt;=10,"Loyal Customers (9-10Y)"
)</f>
        <v>Established Customers (6-8Y)</v>
      </c>
    </row>
    <row r="9061" spans="1:18" x14ac:dyDescent="0.35">
      <c r="A9061">
        <v>15728608</v>
      </c>
      <c r="B9061" t="s">
        <v>595</v>
      </c>
      <c r="C9061" t="s">
        <v>42</v>
      </c>
      <c r="D9061" t="s">
        <v>18</v>
      </c>
      <c r="E9061">
        <v>34</v>
      </c>
      <c r="F9061" t="s">
        <v>19</v>
      </c>
      <c r="G9061">
        <v>9</v>
      </c>
      <c r="H9061" s="4">
        <v>91025.58</v>
      </c>
      <c r="I9061" t="s">
        <v>29</v>
      </c>
      <c r="J9061">
        <v>2</v>
      </c>
      <c r="K9061">
        <v>688</v>
      </c>
      <c r="L9061" t="s">
        <v>35</v>
      </c>
      <c r="M9061" t="s">
        <v>27</v>
      </c>
      <c r="N9061" t="s">
        <v>22</v>
      </c>
      <c r="O9061" s="4">
        <v>163783</v>
      </c>
      <c r="P9061" t="s">
        <v>28</v>
      </c>
      <c r="Q9061" t="str" cm="1">
        <f t="array" ref="Q9061">_xlfn.IFS(
O9061&lt;50000,"Low Salary (&lt;$50K)",
O9061&lt;90000,"Lower Middle ($50K-$90K)",
O9061&lt;130000,"Middle ($90K-$130K)",
O9061&lt;170000,"Upper Middle ($130K-$170K)",
O9061&gt;=170000,"High Salary (&gt;$170K)"
)</f>
        <v>Upper Middle ($130K-$170K)</v>
      </c>
      <c r="R9061" t="str" cm="1">
        <f t="array" ref="R9061">_xlfn.IFS(
G9061&lt;=2,"New Customers (0-2Y)",
G9061&lt;=5,"Growing Customers (3-5Y)",
G9061&lt;=8,"Established Customers (6-8Y)",
G9061&lt;=10,"Loyal Customers (9-10Y)"
)</f>
        <v>Loyal Customers (9-10Y)</v>
      </c>
    </row>
    <row r="9062" spans="1:18" x14ac:dyDescent="0.35">
      <c r="A9062">
        <v>15770474</v>
      </c>
      <c r="B9062" t="s">
        <v>1422</v>
      </c>
      <c r="C9062" t="s">
        <v>17</v>
      </c>
      <c r="D9062" t="s">
        <v>18</v>
      </c>
      <c r="E9062">
        <v>33</v>
      </c>
      <c r="F9062" t="s">
        <v>19</v>
      </c>
      <c r="G9062">
        <v>1</v>
      </c>
      <c r="H9062" s="4">
        <v>0</v>
      </c>
      <c r="I9062" t="s">
        <v>24</v>
      </c>
      <c r="J9062">
        <v>3</v>
      </c>
      <c r="K9062">
        <v>685</v>
      </c>
      <c r="L9062" t="s">
        <v>35</v>
      </c>
      <c r="M9062" t="s">
        <v>27</v>
      </c>
      <c r="N9062" t="s">
        <v>22</v>
      </c>
      <c r="O9062" s="4">
        <v>70221.13</v>
      </c>
      <c r="P9062" t="s">
        <v>23</v>
      </c>
      <c r="Q9062" t="str" cm="1">
        <f t="array" ref="Q9062">_xlfn.IFS(
O9062&lt;50000,"Low Salary (&lt;$50K)",
O9062&lt;90000,"Lower Middle ($50K-$90K)",
O9062&lt;130000,"Middle ($90K-$130K)",
O9062&lt;170000,"Upper Middle ($130K-$170K)",
O9062&gt;=170000,"High Salary (&gt;$170K)"
)</f>
        <v>Lower Middle ($50K-$90K)</v>
      </c>
      <c r="R9062" t="str" cm="1">
        <f t="array" ref="R9062">_xlfn.IFS(
G9062&lt;=2,"New Customers (0-2Y)",
G9062&lt;=5,"Growing Customers (3-5Y)",
G9062&lt;=8,"Established Customers (6-8Y)",
G9062&lt;=10,"Loyal Customers (9-10Y)"
)</f>
        <v>New Customers (0-2Y)</v>
      </c>
    </row>
    <row r="9063" spans="1:18" x14ac:dyDescent="0.35">
      <c r="A9063">
        <v>15724444</v>
      </c>
      <c r="B9063" t="s">
        <v>745</v>
      </c>
      <c r="C9063" t="s">
        <v>17</v>
      </c>
      <c r="D9063" t="s">
        <v>18</v>
      </c>
      <c r="E9063">
        <v>38</v>
      </c>
      <c r="F9063" t="s">
        <v>19</v>
      </c>
      <c r="G9063">
        <v>1</v>
      </c>
      <c r="H9063" s="4">
        <v>125877.65</v>
      </c>
      <c r="I9063" t="s">
        <v>33</v>
      </c>
      <c r="J9063">
        <v>2</v>
      </c>
      <c r="K9063">
        <v>567</v>
      </c>
      <c r="L9063" t="s">
        <v>31</v>
      </c>
      <c r="M9063" t="s">
        <v>21</v>
      </c>
      <c r="N9063" t="s">
        <v>22</v>
      </c>
      <c r="O9063" s="4">
        <v>107841.77</v>
      </c>
      <c r="P9063" t="s">
        <v>28</v>
      </c>
      <c r="Q9063" t="str" cm="1">
        <f t="array" ref="Q9063">_xlfn.IFS(
O9063&lt;50000,"Low Salary (&lt;$50K)",
O9063&lt;90000,"Lower Middle ($50K-$90K)",
O9063&lt;130000,"Middle ($90K-$130K)",
O9063&lt;170000,"Upper Middle ($130K-$170K)",
O9063&gt;=170000,"High Salary (&gt;$170K)"
)</f>
        <v>Middle ($90K-$130K)</v>
      </c>
      <c r="R9063" t="str" cm="1">
        <f t="array" ref="R9063">_xlfn.IFS(
G9063&lt;=2,"New Customers (0-2Y)",
G9063&lt;=5,"Growing Customers (3-5Y)",
G9063&lt;=8,"Established Customers (6-8Y)",
G9063&lt;=10,"Loyal Customers (9-10Y)"
)</f>
        <v>New Customers (0-2Y)</v>
      </c>
    </row>
    <row r="9064" spans="1:18" x14ac:dyDescent="0.35">
      <c r="A9064">
        <v>15753110</v>
      </c>
      <c r="B9064" t="s">
        <v>506</v>
      </c>
      <c r="C9064" t="s">
        <v>26</v>
      </c>
      <c r="D9064" t="s">
        <v>39</v>
      </c>
      <c r="E9064">
        <v>64</v>
      </c>
      <c r="F9064" t="s">
        <v>2967</v>
      </c>
      <c r="G9064">
        <v>3</v>
      </c>
      <c r="H9064" s="4">
        <v>45752.78</v>
      </c>
      <c r="I9064" t="s">
        <v>29</v>
      </c>
      <c r="J9064">
        <v>2</v>
      </c>
      <c r="K9064">
        <v>720</v>
      </c>
      <c r="L9064" t="s">
        <v>35</v>
      </c>
      <c r="M9064" t="s">
        <v>21</v>
      </c>
      <c r="N9064" t="s">
        <v>32</v>
      </c>
      <c r="O9064" s="4">
        <v>79623.28</v>
      </c>
      <c r="P9064" t="s">
        <v>23</v>
      </c>
      <c r="Q9064" t="str" cm="1">
        <f t="array" ref="Q9064">_xlfn.IFS(
O9064&lt;50000,"Low Salary (&lt;$50K)",
O9064&lt;90000,"Lower Middle ($50K-$90K)",
O9064&lt;130000,"Middle ($90K-$130K)",
O9064&lt;170000,"Upper Middle ($130K-$170K)",
O9064&gt;=170000,"High Salary (&gt;$170K)"
)</f>
        <v>Lower Middle ($50K-$90K)</v>
      </c>
      <c r="R9064" t="str" cm="1">
        <f t="array" ref="R9064">_xlfn.IFS(
G9064&lt;=2,"New Customers (0-2Y)",
G9064&lt;=5,"Growing Customers (3-5Y)",
G9064&lt;=8,"Established Customers (6-8Y)",
G9064&lt;=10,"Loyal Customers (9-10Y)"
)</f>
        <v>Growing Customers (3-5Y)</v>
      </c>
    </row>
    <row r="9065" spans="1:18" x14ac:dyDescent="0.35">
      <c r="A9065">
        <v>15711521</v>
      </c>
      <c r="B9065" t="s">
        <v>2143</v>
      </c>
      <c r="C9065" t="s">
        <v>17</v>
      </c>
      <c r="D9065" t="s">
        <v>39</v>
      </c>
      <c r="E9065">
        <v>39</v>
      </c>
      <c r="F9065" t="s">
        <v>19</v>
      </c>
      <c r="G9065">
        <v>3</v>
      </c>
      <c r="H9065" s="4">
        <v>121778.71</v>
      </c>
      <c r="I9065" t="s">
        <v>33</v>
      </c>
      <c r="J9065">
        <v>1</v>
      </c>
      <c r="K9065">
        <v>609</v>
      </c>
      <c r="L9065" t="s">
        <v>20</v>
      </c>
      <c r="M9065" t="s">
        <v>21</v>
      </c>
      <c r="N9065" t="s">
        <v>22</v>
      </c>
      <c r="O9065" s="4">
        <v>138399.67000000001</v>
      </c>
      <c r="P9065" t="s">
        <v>28</v>
      </c>
      <c r="Q9065" t="str" cm="1">
        <f t="array" ref="Q9065">_xlfn.IFS(
O9065&lt;50000,"Low Salary (&lt;$50K)",
O9065&lt;90000,"Lower Middle ($50K-$90K)",
O9065&lt;130000,"Middle ($90K-$130K)",
O9065&lt;170000,"Upper Middle ($130K-$170K)",
O9065&gt;=170000,"High Salary (&gt;$170K)"
)</f>
        <v>Upper Middle ($130K-$170K)</v>
      </c>
      <c r="R9065" t="str" cm="1">
        <f t="array" ref="R9065">_xlfn.IFS(
G9065&lt;=2,"New Customers (0-2Y)",
G9065&lt;=5,"Growing Customers (3-5Y)",
G9065&lt;=8,"Established Customers (6-8Y)",
G9065&lt;=10,"Loyal Customers (9-10Y)"
)</f>
        <v>Growing Customers (3-5Y)</v>
      </c>
    </row>
    <row r="9066" spans="1:18" x14ac:dyDescent="0.35">
      <c r="A9066">
        <v>15632816</v>
      </c>
      <c r="B9066" t="s">
        <v>861</v>
      </c>
      <c r="C9066" t="s">
        <v>42</v>
      </c>
      <c r="D9066" t="s">
        <v>18</v>
      </c>
      <c r="E9066">
        <v>49</v>
      </c>
      <c r="F9066" t="s">
        <v>19</v>
      </c>
      <c r="G9066">
        <v>2</v>
      </c>
      <c r="H9066" s="4">
        <v>127948.57</v>
      </c>
      <c r="I9066" t="s">
        <v>33</v>
      </c>
      <c r="J9066">
        <v>1</v>
      </c>
      <c r="K9066">
        <v>521</v>
      </c>
      <c r="L9066" t="s">
        <v>31</v>
      </c>
      <c r="M9066" t="s">
        <v>21</v>
      </c>
      <c r="N9066" t="s">
        <v>22</v>
      </c>
      <c r="O9066" s="4">
        <v>182765.14</v>
      </c>
      <c r="P9066" t="s">
        <v>28</v>
      </c>
      <c r="Q9066" t="str" cm="1">
        <f t="array" ref="Q9066">_xlfn.IFS(
O9066&lt;50000,"Low Salary (&lt;$50K)",
O9066&lt;90000,"Lower Middle ($50K-$90K)",
O9066&lt;130000,"Middle ($90K-$130K)",
O9066&lt;170000,"Upper Middle ($130K-$170K)",
O9066&gt;=170000,"High Salary (&gt;$170K)"
)</f>
        <v>High Salary (&gt;$170K)</v>
      </c>
      <c r="R9066" t="str" cm="1">
        <f t="array" ref="R9066">_xlfn.IFS(
G9066&lt;=2,"New Customers (0-2Y)",
G9066&lt;=5,"Growing Customers (3-5Y)",
G9066&lt;=8,"Established Customers (6-8Y)",
G9066&lt;=10,"Loyal Customers (9-10Y)"
)</f>
        <v>New Customers (0-2Y)</v>
      </c>
    </row>
    <row r="9067" spans="1:18" x14ac:dyDescent="0.35">
      <c r="A9067">
        <v>15693637</v>
      </c>
      <c r="B9067" t="s">
        <v>2830</v>
      </c>
      <c r="C9067" t="s">
        <v>17</v>
      </c>
      <c r="D9067" t="s">
        <v>18</v>
      </c>
      <c r="E9067">
        <v>30</v>
      </c>
      <c r="F9067" t="s">
        <v>19</v>
      </c>
      <c r="G9067">
        <v>7</v>
      </c>
      <c r="H9067" s="4">
        <v>0</v>
      </c>
      <c r="I9067" t="s">
        <v>24</v>
      </c>
      <c r="J9067">
        <v>2</v>
      </c>
      <c r="K9067">
        <v>556</v>
      </c>
      <c r="L9067" t="s">
        <v>31</v>
      </c>
      <c r="M9067" t="s">
        <v>21</v>
      </c>
      <c r="N9067" t="s">
        <v>22</v>
      </c>
      <c r="O9067" s="4">
        <v>186648.19</v>
      </c>
      <c r="P9067" t="s">
        <v>28</v>
      </c>
      <c r="Q9067" t="str" cm="1">
        <f t="array" ref="Q9067">_xlfn.IFS(
O9067&lt;50000,"Low Salary (&lt;$50K)",
O9067&lt;90000,"Lower Middle ($50K-$90K)",
O9067&lt;130000,"Middle ($90K-$130K)",
O9067&lt;170000,"Upper Middle ($130K-$170K)",
O9067&gt;=170000,"High Salary (&gt;$170K)"
)</f>
        <v>High Salary (&gt;$170K)</v>
      </c>
      <c r="R9067" t="str" cm="1">
        <f t="array" ref="R9067">_xlfn.IFS(
G9067&lt;=2,"New Customers (0-2Y)",
G9067&lt;=5,"Growing Customers (3-5Y)",
G9067&lt;=8,"Established Customers (6-8Y)",
G9067&lt;=10,"Loyal Customers (9-10Y)"
)</f>
        <v>Established Customers (6-8Y)</v>
      </c>
    </row>
    <row r="9068" spans="1:18" x14ac:dyDescent="0.35">
      <c r="A9068">
        <v>15725509</v>
      </c>
      <c r="B9068" t="s">
        <v>646</v>
      </c>
      <c r="C9068" t="s">
        <v>42</v>
      </c>
      <c r="D9068" t="s">
        <v>39</v>
      </c>
      <c r="E9068">
        <v>30</v>
      </c>
      <c r="F9068" t="s">
        <v>19</v>
      </c>
      <c r="G9068">
        <v>5</v>
      </c>
      <c r="H9068" s="4">
        <v>115286.68</v>
      </c>
      <c r="I9068" t="s">
        <v>33</v>
      </c>
      <c r="J9068">
        <v>2</v>
      </c>
      <c r="K9068">
        <v>662</v>
      </c>
      <c r="L9068" t="s">
        <v>35</v>
      </c>
      <c r="M9068" t="s">
        <v>21</v>
      </c>
      <c r="N9068" t="s">
        <v>22</v>
      </c>
      <c r="O9068" s="4">
        <v>149587.92000000001</v>
      </c>
      <c r="P9068" t="s">
        <v>28</v>
      </c>
      <c r="Q9068" t="str" cm="1">
        <f t="array" ref="Q9068">_xlfn.IFS(
O9068&lt;50000,"Low Salary (&lt;$50K)",
O9068&lt;90000,"Lower Middle ($50K-$90K)",
O9068&lt;130000,"Middle ($90K-$130K)",
O9068&lt;170000,"Upper Middle ($130K-$170K)",
O9068&gt;=170000,"High Salary (&gt;$170K)"
)</f>
        <v>Upper Middle ($130K-$170K)</v>
      </c>
      <c r="R9068" t="str" cm="1">
        <f t="array" ref="R9068">_xlfn.IFS(
G9068&lt;=2,"New Customers (0-2Y)",
G9068&lt;=5,"Growing Customers (3-5Y)",
G9068&lt;=8,"Established Customers (6-8Y)",
G9068&lt;=10,"Loyal Customers (9-10Y)"
)</f>
        <v>Growing Customers (3-5Y)</v>
      </c>
    </row>
    <row r="9069" spans="1:18" x14ac:dyDescent="0.35">
      <c r="A9069">
        <v>15684645</v>
      </c>
      <c r="B9069" t="s">
        <v>2421</v>
      </c>
      <c r="C9069" t="s">
        <v>42</v>
      </c>
      <c r="D9069" t="s">
        <v>39</v>
      </c>
      <c r="E9069">
        <v>41</v>
      </c>
      <c r="F9069" t="s">
        <v>19</v>
      </c>
      <c r="G9069">
        <v>9</v>
      </c>
      <c r="H9069" s="4">
        <v>62078.21</v>
      </c>
      <c r="I9069" t="s">
        <v>29</v>
      </c>
      <c r="J9069">
        <v>2</v>
      </c>
      <c r="K9069">
        <v>704</v>
      </c>
      <c r="L9069" t="s">
        <v>35</v>
      </c>
      <c r="M9069" t="s">
        <v>21</v>
      </c>
      <c r="N9069" t="s">
        <v>32</v>
      </c>
      <c r="O9069" s="4">
        <v>129050.67</v>
      </c>
      <c r="P9069" t="s">
        <v>28</v>
      </c>
      <c r="Q9069" t="str" cm="1">
        <f t="array" ref="Q9069">_xlfn.IFS(
O9069&lt;50000,"Low Salary (&lt;$50K)",
O9069&lt;90000,"Lower Middle ($50K-$90K)",
O9069&lt;130000,"Middle ($90K-$130K)",
O9069&lt;170000,"Upper Middle ($130K-$170K)",
O9069&gt;=170000,"High Salary (&gt;$170K)"
)</f>
        <v>Middle ($90K-$130K)</v>
      </c>
      <c r="R9069" t="str" cm="1">
        <f t="array" ref="R9069">_xlfn.IFS(
G9069&lt;=2,"New Customers (0-2Y)",
G9069&lt;=5,"Growing Customers (3-5Y)",
G9069&lt;=8,"Established Customers (6-8Y)",
G9069&lt;=10,"Loyal Customers (9-10Y)"
)</f>
        <v>Loyal Customers (9-10Y)</v>
      </c>
    </row>
    <row r="9070" spans="1:18" x14ac:dyDescent="0.35">
      <c r="A9070">
        <v>15692235</v>
      </c>
      <c r="B9070" t="s">
        <v>526</v>
      </c>
      <c r="C9070" t="s">
        <v>17</v>
      </c>
      <c r="D9070" t="s">
        <v>18</v>
      </c>
      <c r="E9070">
        <v>38</v>
      </c>
      <c r="F9070" t="s">
        <v>19</v>
      </c>
      <c r="G9070">
        <v>1</v>
      </c>
      <c r="H9070" s="4">
        <v>0</v>
      </c>
      <c r="I9070" t="s">
        <v>24</v>
      </c>
      <c r="J9070">
        <v>2</v>
      </c>
      <c r="K9070">
        <v>750</v>
      </c>
      <c r="L9070" t="s">
        <v>35</v>
      </c>
      <c r="M9070" t="s">
        <v>21</v>
      </c>
      <c r="N9070" t="s">
        <v>32</v>
      </c>
      <c r="O9070" s="4">
        <v>47764.99</v>
      </c>
      <c r="P9070" t="s">
        <v>28</v>
      </c>
      <c r="Q9070" t="str" cm="1">
        <f t="array" ref="Q9070">_xlfn.IFS(
O9070&lt;50000,"Low Salary (&lt;$50K)",
O9070&lt;90000,"Lower Middle ($50K-$90K)",
O9070&lt;130000,"Middle ($90K-$130K)",
O9070&lt;170000,"Upper Middle ($130K-$170K)",
O9070&gt;=170000,"High Salary (&gt;$170K)"
)</f>
        <v>Low Salary (&lt;$50K)</v>
      </c>
      <c r="R9070" t="str" cm="1">
        <f t="array" ref="R9070">_xlfn.IFS(
G9070&lt;=2,"New Customers (0-2Y)",
G9070&lt;=5,"Growing Customers (3-5Y)",
G9070&lt;=8,"Established Customers (6-8Y)",
G9070&lt;=10,"Loyal Customers (9-10Y)"
)</f>
        <v>New Customers (0-2Y)</v>
      </c>
    </row>
    <row r="9071" spans="1:18" x14ac:dyDescent="0.35">
      <c r="A9071">
        <v>15777459</v>
      </c>
      <c r="B9071" t="s">
        <v>322</v>
      </c>
      <c r="C9071" t="s">
        <v>26</v>
      </c>
      <c r="D9071" t="s">
        <v>18</v>
      </c>
      <c r="E9071">
        <v>32</v>
      </c>
      <c r="F9071" t="s">
        <v>19</v>
      </c>
      <c r="G9071">
        <v>4</v>
      </c>
      <c r="H9071" s="4">
        <v>175406.13</v>
      </c>
      <c r="I9071" t="s">
        <v>33</v>
      </c>
      <c r="J9071">
        <v>2</v>
      </c>
      <c r="K9071">
        <v>619</v>
      </c>
      <c r="L9071" t="s">
        <v>20</v>
      </c>
      <c r="M9071" t="s">
        <v>21</v>
      </c>
      <c r="N9071" t="s">
        <v>22</v>
      </c>
      <c r="O9071" s="4">
        <v>172792.43</v>
      </c>
      <c r="P9071" t="s">
        <v>23</v>
      </c>
      <c r="Q9071" t="str" cm="1">
        <f t="array" ref="Q9071">_xlfn.IFS(
O9071&lt;50000,"Low Salary (&lt;$50K)",
O9071&lt;90000,"Lower Middle ($50K-$90K)",
O9071&lt;130000,"Middle ($90K-$130K)",
O9071&lt;170000,"Upper Middle ($130K-$170K)",
O9071&gt;=170000,"High Salary (&gt;$170K)"
)</f>
        <v>High Salary (&gt;$170K)</v>
      </c>
      <c r="R9071" t="str" cm="1">
        <f t="array" ref="R9071">_xlfn.IFS(
G9071&lt;=2,"New Customers (0-2Y)",
G9071&lt;=5,"Growing Customers (3-5Y)",
G9071&lt;=8,"Established Customers (6-8Y)",
G9071&lt;=10,"Loyal Customers (9-10Y)"
)</f>
        <v>Growing Customers (3-5Y)</v>
      </c>
    </row>
    <row r="9072" spans="1:18" x14ac:dyDescent="0.35">
      <c r="A9072">
        <v>15656937</v>
      </c>
      <c r="B9072" t="s">
        <v>256</v>
      </c>
      <c r="C9072" t="s">
        <v>26</v>
      </c>
      <c r="D9072" t="s">
        <v>39</v>
      </c>
      <c r="E9072">
        <v>26</v>
      </c>
      <c r="F9072" t="s">
        <v>43</v>
      </c>
      <c r="G9072">
        <v>1</v>
      </c>
      <c r="H9072" s="4">
        <v>131643.25</v>
      </c>
      <c r="I9072" t="s">
        <v>33</v>
      </c>
      <c r="J9072">
        <v>1</v>
      </c>
      <c r="K9072">
        <v>468</v>
      </c>
      <c r="L9072" t="s">
        <v>44</v>
      </c>
      <c r="M9072" t="s">
        <v>21</v>
      </c>
      <c r="N9072" t="s">
        <v>32</v>
      </c>
      <c r="O9072" s="4">
        <v>64436.160000000003</v>
      </c>
      <c r="P9072" t="s">
        <v>28</v>
      </c>
      <c r="Q9072" t="str" cm="1">
        <f t="array" ref="Q9072">_xlfn.IFS(
O9072&lt;50000,"Low Salary (&lt;$50K)",
O9072&lt;90000,"Lower Middle ($50K-$90K)",
O9072&lt;130000,"Middle ($90K-$130K)",
O9072&lt;170000,"Upper Middle ($130K-$170K)",
O9072&gt;=170000,"High Salary (&gt;$170K)"
)</f>
        <v>Lower Middle ($50K-$90K)</v>
      </c>
      <c r="R9072" t="str" cm="1">
        <f t="array" ref="R9072">_xlfn.IFS(
G9072&lt;=2,"New Customers (0-2Y)",
G9072&lt;=5,"Growing Customers (3-5Y)",
G9072&lt;=8,"Established Customers (6-8Y)",
G9072&lt;=10,"Loyal Customers (9-10Y)"
)</f>
        <v>New Customers (0-2Y)</v>
      </c>
    </row>
    <row r="9073" spans="1:18" x14ac:dyDescent="0.35">
      <c r="A9073">
        <v>15610643</v>
      </c>
      <c r="B9073" t="s">
        <v>480</v>
      </c>
      <c r="C9073" t="s">
        <v>42</v>
      </c>
      <c r="D9073" t="s">
        <v>39</v>
      </c>
      <c r="E9073">
        <v>44</v>
      </c>
      <c r="F9073" t="s">
        <v>19</v>
      </c>
      <c r="G9073">
        <v>3</v>
      </c>
      <c r="H9073" s="4">
        <v>151739.65</v>
      </c>
      <c r="I9073" t="s">
        <v>33</v>
      </c>
      <c r="J9073">
        <v>1</v>
      </c>
      <c r="K9073">
        <v>435</v>
      </c>
      <c r="L9073" t="s">
        <v>44</v>
      </c>
      <c r="M9073" t="s">
        <v>21</v>
      </c>
      <c r="N9073" t="s">
        <v>32</v>
      </c>
      <c r="O9073" s="4">
        <v>167461.5</v>
      </c>
      <c r="P9073" t="s">
        <v>28</v>
      </c>
      <c r="Q9073" t="str" cm="1">
        <f t="array" ref="Q9073">_xlfn.IFS(
O9073&lt;50000,"Low Salary (&lt;$50K)",
O9073&lt;90000,"Lower Middle ($50K-$90K)",
O9073&lt;130000,"Middle ($90K-$130K)",
O9073&lt;170000,"Upper Middle ($130K-$170K)",
O9073&gt;=170000,"High Salary (&gt;$170K)"
)</f>
        <v>Upper Middle ($130K-$170K)</v>
      </c>
      <c r="R9073" t="str" cm="1">
        <f t="array" ref="R9073">_xlfn.IFS(
G9073&lt;=2,"New Customers (0-2Y)",
G9073&lt;=5,"Growing Customers (3-5Y)",
G9073&lt;=8,"Established Customers (6-8Y)",
G9073&lt;=10,"Loyal Customers (9-10Y)"
)</f>
        <v>Growing Customers (3-5Y)</v>
      </c>
    </row>
    <row r="9074" spans="1:18" x14ac:dyDescent="0.35">
      <c r="A9074">
        <v>15777315</v>
      </c>
      <c r="B9074" t="s">
        <v>25</v>
      </c>
      <c r="C9074" t="s">
        <v>17</v>
      </c>
      <c r="D9074" t="s">
        <v>39</v>
      </c>
      <c r="E9074">
        <v>43</v>
      </c>
      <c r="F9074" t="s">
        <v>19</v>
      </c>
      <c r="G9074">
        <v>6</v>
      </c>
      <c r="H9074" s="4">
        <v>93616.35</v>
      </c>
      <c r="I9074" t="s">
        <v>29</v>
      </c>
      <c r="J9074">
        <v>2</v>
      </c>
      <c r="K9074">
        <v>529</v>
      </c>
      <c r="L9074" t="s">
        <v>31</v>
      </c>
      <c r="M9074" t="s">
        <v>27</v>
      </c>
      <c r="N9074" t="s">
        <v>32</v>
      </c>
      <c r="O9074" s="4">
        <v>98348.66</v>
      </c>
      <c r="P9074" t="s">
        <v>28</v>
      </c>
      <c r="Q9074" t="str" cm="1">
        <f t="array" ref="Q9074">_xlfn.IFS(
O9074&lt;50000,"Low Salary (&lt;$50K)",
O9074&lt;90000,"Lower Middle ($50K-$90K)",
O9074&lt;130000,"Middle ($90K-$130K)",
O9074&lt;170000,"Upper Middle ($130K-$170K)",
O9074&gt;=170000,"High Salary (&gt;$170K)"
)</f>
        <v>Middle ($90K-$130K)</v>
      </c>
      <c r="R9074" t="str" cm="1">
        <f t="array" ref="R9074">_xlfn.IFS(
G9074&lt;=2,"New Customers (0-2Y)",
G9074&lt;=5,"Growing Customers (3-5Y)",
G9074&lt;=8,"Established Customers (6-8Y)",
G9074&lt;=10,"Loyal Customers (9-10Y)"
)</f>
        <v>Established Customers (6-8Y)</v>
      </c>
    </row>
    <row r="9075" spans="1:18" x14ac:dyDescent="0.35">
      <c r="A9075">
        <v>15611058</v>
      </c>
      <c r="B9075" t="s">
        <v>424</v>
      </c>
      <c r="C9075" t="s">
        <v>42</v>
      </c>
      <c r="D9075" t="s">
        <v>18</v>
      </c>
      <c r="E9075">
        <v>60</v>
      </c>
      <c r="F9075" t="s">
        <v>2967</v>
      </c>
      <c r="G9075">
        <v>5</v>
      </c>
      <c r="H9075" s="4">
        <v>138597.54</v>
      </c>
      <c r="I9075" t="s">
        <v>33</v>
      </c>
      <c r="J9075">
        <v>2</v>
      </c>
      <c r="K9075">
        <v>702</v>
      </c>
      <c r="L9075" t="s">
        <v>35</v>
      </c>
      <c r="M9075" t="s">
        <v>21</v>
      </c>
      <c r="N9075" t="s">
        <v>22</v>
      </c>
      <c r="O9075" s="4">
        <v>41536.589999999997</v>
      </c>
      <c r="P9075" t="s">
        <v>23</v>
      </c>
      <c r="Q9075" t="str" cm="1">
        <f t="array" ref="Q9075">_xlfn.IFS(
O9075&lt;50000,"Low Salary (&lt;$50K)",
O9075&lt;90000,"Lower Middle ($50K-$90K)",
O9075&lt;130000,"Middle ($90K-$130K)",
O9075&lt;170000,"Upper Middle ($130K-$170K)",
O9075&gt;=170000,"High Salary (&gt;$170K)"
)</f>
        <v>Low Salary (&lt;$50K)</v>
      </c>
      <c r="R9075" t="str" cm="1">
        <f t="array" ref="R9075">_xlfn.IFS(
G9075&lt;=2,"New Customers (0-2Y)",
G9075&lt;=5,"Growing Customers (3-5Y)",
G9075&lt;=8,"Established Customers (6-8Y)",
G9075&lt;=10,"Loyal Customers (9-10Y)"
)</f>
        <v>Growing Customers (3-5Y)</v>
      </c>
    </row>
    <row r="9076" spans="1:18" x14ac:dyDescent="0.35">
      <c r="A9076">
        <v>15630413</v>
      </c>
      <c r="B9076" t="s">
        <v>2473</v>
      </c>
      <c r="C9076" t="s">
        <v>17</v>
      </c>
      <c r="D9076" t="s">
        <v>18</v>
      </c>
      <c r="E9076">
        <v>41</v>
      </c>
      <c r="F9076" t="s">
        <v>19</v>
      </c>
      <c r="G9076">
        <v>5</v>
      </c>
      <c r="H9076" s="4">
        <v>0</v>
      </c>
      <c r="I9076" t="s">
        <v>24</v>
      </c>
      <c r="J9076">
        <v>2</v>
      </c>
      <c r="K9076">
        <v>608</v>
      </c>
      <c r="L9076" t="s">
        <v>20</v>
      </c>
      <c r="M9076" t="s">
        <v>21</v>
      </c>
      <c r="N9076" t="s">
        <v>22</v>
      </c>
      <c r="O9076" s="4">
        <v>72462.25</v>
      </c>
      <c r="P9076" t="s">
        <v>28</v>
      </c>
      <c r="Q9076" t="str" cm="1">
        <f t="array" ref="Q9076">_xlfn.IFS(
O9076&lt;50000,"Low Salary (&lt;$50K)",
O9076&lt;90000,"Lower Middle ($50K-$90K)",
O9076&lt;130000,"Middle ($90K-$130K)",
O9076&lt;170000,"Upper Middle ($130K-$170K)",
O9076&gt;=170000,"High Salary (&gt;$170K)"
)</f>
        <v>Lower Middle ($50K-$90K)</v>
      </c>
      <c r="R9076" t="str" cm="1">
        <f t="array" ref="R9076">_xlfn.IFS(
G9076&lt;=2,"New Customers (0-2Y)",
G9076&lt;=5,"Growing Customers (3-5Y)",
G9076&lt;=8,"Established Customers (6-8Y)",
G9076&lt;=10,"Loyal Customers (9-10Y)"
)</f>
        <v>Growing Customers (3-5Y)</v>
      </c>
    </row>
    <row r="9077" spans="1:18" x14ac:dyDescent="0.35">
      <c r="A9077">
        <v>15635942</v>
      </c>
      <c r="B9077" t="s">
        <v>1115</v>
      </c>
      <c r="C9077" t="s">
        <v>17</v>
      </c>
      <c r="D9077" t="s">
        <v>39</v>
      </c>
      <c r="E9077">
        <v>40</v>
      </c>
      <c r="F9077" t="s">
        <v>19</v>
      </c>
      <c r="G9077">
        <v>9</v>
      </c>
      <c r="H9077" s="4">
        <v>0</v>
      </c>
      <c r="I9077" t="s">
        <v>24</v>
      </c>
      <c r="J9077">
        <v>2</v>
      </c>
      <c r="K9077">
        <v>576</v>
      </c>
      <c r="L9077" t="s">
        <v>31</v>
      </c>
      <c r="M9077" t="s">
        <v>21</v>
      </c>
      <c r="N9077" t="s">
        <v>32</v>
      </c>
      <c r="O9077" s="4">
        <v>112465.19</v>
      </c>
      <c r="P9077" t="s">
        <v>23</v>
      </c>
      <c r="Q9077" t="str" cm="1">
        <f t="array" ref="Q9077">_xlfn.IFS(
O9077&lt;50000,"Low Salary (&lt;$50K)",
O9077&lt;90000,"Lower Middle ($50K-$90K)",
O9077&lt;130000,"Middle ($90K-$130K)",
O9077&lt;170000,"Upper Middle ($130K-$170K)",
O9077&gt;=170000,"High Salary (&gt;$170K)"
)</f>
        <v>Middle ($90K-$130K)</v>
      </c>
      <c r="R9077" t="str" cm="1">
        <f t="array" ref="R9077">_xlfn.IFS(
G9077&lt;=2,"New Customers (0-2Y)",
G9077&lt;=5,"Growing Customers (3-5Y)",
G9077&lt;=8,"Established Customers (6-8Y)",
G9077&lt;=10,"Loyal Customers (9-10Y)"
)</f>
        <v>Loyal Customers (9-10Y)</v>
      </c>
    </row>
    <row r="9078" spans="1:18" x14ac:dyDescent="0.35">
      <c r="A9078">
        <v>15648858</v>
      </c>
      <c r="B9078" t="s">
        <v>459</v>
      </c>
      <c r="C9078" t="s">
        <v>17</v>
      </c>
      <c r="D9078" t="s">
        <v>18</v>
      </c>
      <c r="E9078">
        <v>27</v>
      </c>
      <c r="F9078" t="s">
        <v>43</v>
      </c>
      <c r="G9078">
        <v>1</v>
      </c>
      <c r="H9078" s="4">
        <v>85225.21</v>
      </c>
      <c r="I9078" t="s">
        <v>29</v>
      </c>
      <c r="J9078">
        <v>1</v>
      </c>
      <c r="K9078">
        <v>666</v>
      </c>
      <c r="L9078" t="s">
        <v>35</v>
      </c>
      <c r="M9078" t="s">
        <v>27</v>
      </c>
      <c r="N9078" t="s">
        <v>22</v>
      </c>
      <c r="O9078" s="4">
        <v>64511.44</v>
      </c>
      <c r="P9078" t="s">
        <v>28</v>
      </c>
      <c r="Q9078" t="str" cm="1">
        <f t="array" ref="Q9078">_xlfn.IFS(
O9078&lt;50000,"Low Salary (&lt;$50K)",
O9078&lt;90000,"Lower Middle ($50K-$90K)",
O9078&lt;130000,"Middle ($90K-$130K)",
O9078&lt;170000,"Upper Middle ($130K-$170K)",
O9078&gt;=170000,"High Salary (&gt;$170K)"
)</f>
        <v>Lower Middle ($50K-$90K)</v>
      </c>
      <c r="R9078" t="str" cm="1">
        <f t="array" ref="R9078">_xlfn.IFS(
G9078&lt;=2,"New Customers (0-2Y)",
G9078&lt;=5,"Growing Customers (3-5Y)",
G9078&lt;=8,"Established Customers (6-8Y)",
G9078&lt;=10,"Loyal Customers (9-10Y)"
)</f>
        <v>New Customers (0-2Y)</v>
      </c>
    </row>
    <row r="9079" spans="1:18" x14ac:dyDescent="0.35">
      <c r="A9079">
        <v>15810732</v>
      </c>
      <c r="B9079" t="s">
        <v>258</v>
      </c>
      <c r="C9079" t="s">
        <v>17</v>
      </c>
      <c r="D9079" t="s">
        <v>18</v>
      </c>
      <c r="E9079">
        <v>36</v>
      </c>
      <c r="F9079" t="s">
        <v>19</v>
      </c>
      <c r="G9079">
        <v>8</v>
      </c>
      <c r="H9079" s="4">
        <v>148749.29</v>
      </c>
      <c r="I9079" t="s">
        <v>33</v>
      </c>
      <c r="J9079">
        <v>2</v>
      </c>
      <c r="K9079">
        <v>730</v>
      </c>
      <c r="L9079" t="s">
        <v>35</v>
      </c>
      <c r="M9079" t="s">
        <v>21</v>
      </c>
      <c r="N9079" t="s">
        <v>32</v>
      </c>
      <c r="O9079" s="4">
        <v>91830.75</v>
      </c>
      <c r="P9079" t="s">
        <v>28</v>
      </c>
      <c r="Q9079" t="str" cm="1">
        <f t="array" ref="Q9079">_xlfn.IFS(
O9079&lt;50000,"Low Salary (&lt;$50K)",
O9079&lt;90000,"Lower Middle ($50K-$90K)",
O9079&lt;130000,"Middle ($90K-$130K)",
O9079&lt;170000,"Upper Middle ($130K-$170K)",
O9079&gt;=170000,"High Salary (&gt;$170K)"
)</f>
        <v>Middle ($90K-$130K)</v>
      </c>
      <c r="R9079" t="str" cm="1">
        <f t="array" ref="R9079">_xlfn.IFS(
G9079&lt;=2,"New Customers (0-2Y)",
G9079&lt;=5,"Growing Customers (3-5Y)",
G9079&lt;=8,"Established Customers (6-8Y)",
G9079&lt;=10,"Loyal Customers (9-10Y)"
)</f>
        <v>Established Customers (6-8Y)</v>
      </c>
    </row>
    <row r="9080" spans="1:18" x14ac:dyDescent="0.35">
      <c r="A9080">
        <v>15705448</v>
      </c>
      <c r="B9080" t="s">
        <v>758</v>
      </c>
      <c r="C9080" t="s">
        <v>42</v>
      </c>
      <c r="D9080" t="s">
        <v>39</v>
      </c>
      <c r="E9080">
        <v>52</v>
      </c>
      <c r="F9080" t="s">
        <v>19</v>
      </c>
      <c r="G9080">
        <v>7</v>
      </c>
      <c r="H9080" s="4">
        <v>130013.12</v>
      </c>
      <c r="I9080" t="s">
        <v>33</v>
      </c>
      <c r="J9080">
        <v>1</v>
      </c>
      <c r="K9080">
        <v>647</v>
      </c>
      <c r="L9080" t="s">
        <v>20</v>
      </c>
      <c r="M9080" t="s">
        <v>21</v>
      </c>
      <c r="N9080" t="s">
        <v>22</v>
      </c>
      <c r="O9080" s="4">
        <v>190806.36</v>
      </c>
      <c r="P9080" t="s">
        <v>23</v>
      </c>
      <c r="Q9080" t="str" cm="1">
        <f t="array" ref="Q9080">_xlfn.IFS(
O9080&lt;50000,"Low Salary (&lt;$50K)",
O9080&lt;90000,"Lower Middle ($50K-$90K)",
O9080&lt;130000,"Middle ($90K-$130K)",
O9080&lt;170000,"Upper Middle ($130K-$170K)",
O9080&gt;=170000,"High Salary (&gt;$170K)"
)</f>
        <v>High Salary (&gt;$170K)</v>
      </c>
      <c r="R9080" t="str" cm="1">
        <f t="array" ref="R9080">_xlfn.IFS(
G9080&lt;=2,"New Customers (0-2Y)",
G9080&lt;=5,"Growing Customers (3-5Y)",
G9080&lt;=8,"Established Customers (6-8Y)",
G9080&lt;=10,"Loyal Customers (9-10Y)"
)</f>
        <v>Established Customers (6-8Y)</v>
      </c>
    </row>
    <row r="9081" spans="1:18" x14ac:dyDescent="0.35">
      <c r="A9081">
        <v>15730488</v>
      </c>
      <c r="B9081" t="s">
        <v>2831</v>
      </c>
      <c r="C9081" t="s">
        <v>26</v>
      </c>
      <c r="D9081" t="s">
        <v>18</v>
      </c>
      <c r="E9081">
        <v>27</v>
      </c>
      <c r="F9081" t="s">
        <v>43</v>
      </c>
      <c r="G9081">
        <v>1</v>
      </c>
      <c r="H9081" s="4">
        <v>0</v>
      </c>
      <c r="I9081" t="s">
        <v>24</v>
      </c>
      <c r="J9081">
        <v>1</v>
      </c>
      <c r="K9081">
        <v>516</v>
      </c>
      <c r="L9081" t="s">
        <v>31</v>
      </c>
      <c r="M9081" t="s">
        <v>27</v>
      </c>
      <c r="N9081" t="s">
        <v>22</v>
      </c>
      <c r="O9081" s="4">
        <v>112311.15</v>
      </c>
      <c r="P9081" t="s">
        <v>28</v>
      </c>
      <c r="Q9081" t="str" cm="1">
        <f t="array" ref="Q9081">_xlfn.IFS(
O9081&lt;50000,"Low Salary (&lt;$50K)",
O9081&lt;90000,"Lower Middle ($50K-$90K)",
O9081&lt;130000,"Middle ($90K-$130K)",
O9081&lt;170000,"Upper Middle ($130K-$170K)",
O9081&gt;=170000,"High Salary (&gt;$170K)"
)</f>
        <v>Middle ($90K-$130K)</v>
      </c>
      <c r="R9081" t="str" cm="1">
        <f t="array" ref="R9081">_xlfn.IFS(
G9081&lt;=2,"New Customers (0-2Y)",
G9081&lt;=5,"Growing Customers (3-5Y)",
G9081&lt;=8,"Established Customers (6-8Y)",
G9081&lt;=10,"Loyal Customers (9-10Y)"
)</f>
        <v>New Customers (0-2Y)</v>
      </c>
    </row>
    <row r="9082" spans="1:18" x14ac:dyDescent="0.35">
      <c r="A9082">
        <v>15620443</v>
      </c>
      <c r="B9082" t="s">
        <v>1121</v>
      </c>
      <c r="C9082" t="s">
        <v>17</v>
      </c>
      <c r="D9082" t="s">
        <v>18</v>
      </c>
      <c r="E9082">
        <v>81</v>
      </c>
      <c r="F9082" t="s">
        <v>2967</v>
      </c>
      <c r="G9082">
        <v>6</v>
      </c>
      <c r="H9082" s="4">
        <v>0</v>
      </c>
      <c r="I9082" t="s">
        <v>24</v>
      </c>
      <c r="J9082">
        <v>2</v>
      </c>
      <c r="K9082">
        <v>711</v>
      </c>
      <c r="L9082" t="s">
        <v>35</v>
      </c>
      <c r="M9082" t="s">
        <v>21</v>
      </c>
      <c r="N9082" t="s">
        <v>22</v>
      </c>
      <c r="O9082" s="4">
        <v>72276.240000000005</v>
      </c>
      <c r="P9082" t="s">
        <v>28</v>
      </c>
      <c r="Q9082" t="str" cm="1">
        <f t="array" ref="Q9082">_xlfn.IFS(
O9082&lt;50000,"Low Salary (&lt;$50K)",
O9082&lt;90000,"Lower Middle ($50K-$90K)",
O9082&lt;130000,"Middle ($90K-$130K)",
O9082&lt;170000,"Upper Middle ($130K-$170K)",
O9082&gt;=170000,"High Salary (&gt;$170K)"
)</f>
        <v>Lower Middle ($50K-$90K)</v>
      </c>
      <c r="R9082" t="str" cm="1">
        <f t="array" ref="R9082">_xlfn.IFS(
G9082&lt;=2,"New Customers (0-2Y)",
G9082&lt;=5,"Growing Customers (3-5Y)",
G9082&lt;=8,"Established Customers (6-8Y)",
G9082&lt;=10,"Loyal Customers (9-10Y)"
)</f>
        <v>Established Customers (6-8Y)</v>
      </c>
    </row>
    <row r="9083" spans="1:18" x14ac:dyDescent="0.35">
      <c r="A9083">
        <v>15741078</v>
      </c>
      <c r="B9083" t="s">
        <v>939</v>
      </c>
      <c r="C9083" t="s">
        <v>17</v>
      </c>
      <c r="D9083" t="s">
        <v>39</v>
      </c>
      <c r="E9083">
        <v>54</v>
      </c>
      <c r="F9083" t="s">
        <v>19</v>
      </c>
      <c r="G9083">
        <v>7</v>
      </c>
      <c r="H9083" s="4">
        <v>111729.47</v>
      </c>
      <c r="I9083" t="s">
        <v>33</v>
      </c>
      <c r="J9083">
        <v>2</v>
      </c>
      <c r="K9083">
        <v>736</v>
      </c>
      <c r="L9083" t="s">
        <v>35</v>
      </c>
      <c r="M9083" t="s">
        <v>27</v>
      </c>
      <c r="N9083" t="s">
        <v>22</v>
      </c>
      <c r="O9083" s="4">
        <v>84920.49</v>
      </c>
      <c r="P9083" t="s">
        <v>28</v>
      </c>
      <c r="Q9083" t="str" cm="1">
        <f t="array" ref="Q9083">_xlfn.IFS(
O9083&lt;50000,"Low Salary (&lt;$50K)",
O9083&lt;90000,"Lower Middle ($50K-$90K)",
O9083&lt;130000,"Middle ($90K-$130K)",
O9083&lt;170000,"Upper Middle ($130K-$170K)",
O9083&gt;=170000,"High Salary (&gt;$170K)"
)</f>
        <v>Lower Middle ($50K-$90K)</v>
      </c>
      <c r="R9083" t="str" cm="1">
        <f t="array" ref="R9083">_xlfn.IFS(
G9083&lt;=2,"New Customers (0-2Y)",
G9083&lt;=5,"Growing Customers (3-5Y)",
G9083&lt;=8,"Established Customers (6-8Y)",
G9083&lt;=10,"Loyal Customers (9-10Y)"
)</f>
        <v>Established Customers (6-8Y)</v>
      </c>
    </row>
    <row r="9084" spans="1:18" x14ac:dyDescent="0.35">
      <c r="A9084">
        <v>15753161</v>
      </c>
      <c r="B9084" t="s">
        <v>846</v>
      </c>
      <c r="C9084" t="s">
        <v>17</v>
      </c>
      <c r="D9084" t="s">
        <v>18</v>
      </c>
      <c r="E9084">
        <v>36</v>
      </c>
      <c r="F9084" t="s">
        <v>19</v>
      </c>
      <c r="G9084">
        <v>5</v>
      </c>
      <c r="H9084" s="4">
        <v>180169.44</v>
      </c>
      <c r="I9084" t="s">
        <v>33</v>
      </c>
      <c r="J9084">
        <v>2</v>
      </c>
      <c r="K9084">
        <v>768</v>
      </c>
      <c r="L9084" t="s">
        <v>35</v>
      </c>
      <c r="M9084" t="s">
        <v>21</v>
      </c>
      <c r="N9084" t="s">
        <v>32</v>
      </c>
      <c r="O9084" s="4">
        <v>17348.560000000001</v>
      </c>
      <c r="P9084" t="s">
        <v>28</v>
      </c>
      <c r="Q9084" t="str" cm="1">
        <f t="array" ref="Q9084">_xlfn.IFS(
O9084&lt;50000,"Low Salary (&lt;$50K)",
O9084&lt;90000,"Lower Middle ($50K-$90K)",
O9084&lt;130000,"Middle ($90K-$130K)",
O9084&lt;170000,"Upper Middle ($130K-$170K)",
O9084&gt;=170000,"High Salary (&gt;$170K)"
)</f>
        <v>Low Salary (&lt;$50K)</v>
      </c>
      <c r="R9084" t="str" cm="1">
        <f t="array" ref="R9084">_xlfn.IFS(
G9084&lt;=2,"New Customers (0-2Y)",
G9084&lt;=5,"Growing Customers (3-5Y)",
G9084&lt;=8,"Established Customers (6-8Y)",
G9084&lt;=10,"Loyal Customers (9-10Y)"
)</f>
        <v>Growing Customers (3-5Y)</v>
      </c>
    </row>
    <row r="9085" spans="1:18" x14ac:dyDescent="0.35">
      <c r="A9085">
        <v>15711396</v>
      </c>
      <c r="B9085" t="s">
        <v>54</v>
      </c>
      <c r="C9085" t="s">
        <v>26</v>
      </c>
      <c r="D9085" t="s">
        <v>39</v>
      </c>
      <c r="E9085">
        <v>40</v>
      </c>
      <c r="F9085" t="s">
        <v>19</v>
      </c>
      <c r="G9085">
        <v>8</v>
      </c>
      <c r="H9085" s="4">
        <v>0</v>
      </c>
      <c r="I9085" t="s">
        <v>24</v>
      </c>
      <c r="J9085">
        <v>2</v>
      </c>
      <c r="K9085">
        <v>427</v>
      </c>
      <c r="L9085" t="s">
        <v>44</v>
      </c>
      <c r="M9085" t="s">
        <v>21</v>
      </c>
      <c r="N9085" t="s">
        <v>22</v>
      </c>
      <c r="O9085" s="4">
        <v>82870.75</v>
      </c>
      <c r="P9085" t="s">
        <v>28</v>
      </c>
      <c r="Q9085" t="str" cm="1">
        <f t="array" ref="Q9085">_xlfn.IFS(
O9085&lt;50000,"Low Salary (&lt;$50K)",
O9085&lt;90000,"Lower Middle ($50K-$90K)",
O9085&lt;130000,"Middle ($90K-$130K)",
O9085&lt;170000,"Upper Middle ($130K-$170K)",
O9085&gt;=170000,"High Salary (&gt;$170K)"
)</f>
        <v>Lower Middle ($50K-$90K)</v>
      </c>
      <c r="R9085" t="str" cm="1">
        <f t="array" ref="R9085">_xlfn.IFS(
G9085&lt;=2,"New Customers (0-2Y)",
G9085&lt;=5,"Growing Customers (3-5Y)",
G9085&lt;=8,"Established Customers (6-8Y)",
G9085&lt;=10,"Loyal Customers (9-10Y)"
)</f>
        <v>Established Customers (6-8Y)</v>
      </c>
    </row>
    <row r="9086" spans="1:18" x14ac:dyDescent="0.35">
      <c r="A9086">
        <v>15593499</v>
      </c>
      <c r="B9086" t="s">
        <v>257</v>
      </c>
      <c r="C9086" t="s">
        <v>26</v>
      </c>
      <c r="D9086" t="s">
        <v>18</v>
      </c>
      <c r="E9086">
        <v>47</v>
      </c>
      <c r="F9086" t="s">
        <v>19</v>
      </c>
      <c r="G9086">
        <v>6</v>
      </c>
      <c r="H9086" s="4">
        <v>0</v>
      </c>
      <c r="I9086" t="s">
        <v>24</v>
      </c>
      <c r="J9086">
        <v>1</v>
      </c>
      <c r="K9086">
        <v>686</v>
      </c>
      <c r="L9086" t="s">
        <v>35</v>
      </c>
      <c r="M9086" t="s">
        <v>21</v>
      </c>
      <c r="N9086" t="s">
        <v>32</v>
      </c>
      <c r="O9086" s="4">
        <v>32080.69</v>
      </c>
      <c r="P9086" t="s">
        <v>23</v>
      </c>
      <c r="Q9086" t="str" cm="1">
        <f t="array" ref="Q9086">_xlfn.IFS(
O9086&lt;50000,"Low Salary (&lt;$50K)",
O9086&lt;90000,"Lower Middle ($50K-$90K)",
O9086&lt;130000,"Middle ($90K-$130K)",
O9086&lt;170000,"Upper Middle ($130K-$170K)",
O9086&gt;=170000,"High Salary (&gt;$170K)"
)</f>
        <v>Low Salary (&lt;$50K)</v>
      </c>
      <c r="R9086" t="str" cm="1">
        <f t="array" ref="R9086">_xlfn.IFS(
G9086&lt;=2,"New Customers (0-2Y)",
G9086&lt;=5,"Growing Customers (3-5Y)",
G9086&lt;=8,"Established Customers (6-8Y)",
G9086&lt;=10,"Loyal Customers (9-10Y)"
)</f>
        <v>Established Customers (6-8Y)</v>
      </c>
    </row>
    <row r="9087" spans="1:18" x14ac:dyDescent="0.35">
      <c r="A9087">
        <v>15579189</v>
      </c>
      <c r="B9087" t="s">
        <v>36</v>
      </c>
      <c r="C9087" t="s">
        <v>17</v>
      </c>
      <c r="D9087" t="s">
        <v>18</v>
      </c>
      <c r="E9087">
        <v>42</v>
      </c>
      <c r="F9087" t="s">
        <v>19</v>
      </c>
      <c r="G9087">
        <v>5</v>
      </c>
      <c r="H9087" s="4">
        <v>0</v>
      </c>
      <c r="I9087" t="s">
        <v>24</v>
      </c>
      <c r="J9087">
        <v>2</v>
      </c>
      <c r="K9087">
        <v>690</v>
      </c>
      <c r="L9087" t="s">
        <v>35</v>
      </c>
      <c r="M9087" t="s">
        <v>27</v>
      </c>
      <c r="N9087" t="s">
        <v>22</v>
      </c>
      <c r="O9087" s="4">
        <v>120512.08</v>
      </c>
      <c r="P9087" t="s">
        <v>28</v>
      </c>
      <c r="Q9087" t="str" cm="1">
        <f t="array" ref="Q9087">_xlfn.IFS(
O9087&lt;50000,"Low Salary (&lt;$50K)",
O9087&lt;90000,"Lower Middle ($50K-$90K)",
O9087&lt;130000,"Middle ($90K-$130K)",
O9087&lt;170000,"Upper Middle ($130K-$170K)",
O9087&gt;=170000,"High Salary (&gt;$170K)"
)</f>
        <v>Middle ($90K-$130K)</v>
      </c>
      <c r="R9087" t="str" cm="1">
        <f t="array" ref="R9087">_xlfn.IFS(
G9087&lt;=2,"New Customers (0-2Y)",
G9087&lt;=5,"Growing Customers (3-5Y)",
G9087&lt;=8,"Established Customers (6-8Y)",
G9087&lt;=10,"Loyal Customers (9-10Y)"
)</f>
        <v>Growing Customers (3-5Y)</v>
      </c>
    </row>
    <row r="9088" spans="1:18" x14ac:dyDescent="0.35">
      <c r="A9088">
        <v>15743545</v>
      </c>
      <c r="B9088" t="s">
        <v>2832</v>
      </c>
      <c r="C9088" t="s">
        <v>26</v>
      </c>
      <c r="D9088" t="s">
        <v>18</v>
      </c>
      <c r="E9088">
        <v>29</v>
      </c>
      <c r="F9088" t="s">
        <v>43</v>
      </c>
      <c r="G9088">
        <v>2</v>
      </c>
      <c r="H9088" s="4">
        <v>0</v>
      </c>
      <c r="I9088" t="s">
        <v>24</v>
      </c>
      <c r="J9088">
        <v>2</v>
      </c>
      <c r="K9088">
        <v>647</v>
      </c>
      <c r="L9088" t="s">
        <v>20</v>
      </c>
      <c r="M9088" t="s">
        <v>21</v>
      </c>
      <c r="N9088" t="s">
        <v>32</v>
      </c>
      <c r="O9088" s="4">
        <v>179032.68</v>
      </c>
      <c r="P9088" t="s">
        <v>28</v>
      </c>
      <c r="Q9088" t="str" cm="1">
        <f t="array" ref="Q9088">_xlfn.IFS(
O9088&lt;50000,"Low Salary (&lt;$50K)",
O9088&lt;90000,"Lower Middle ($50K-$90K)",
O9088&lt;130000,"Middle ($90K-$130K)",
O9088&lt;170000,"Upper Middle ($130K-$170K)",
O9088&gt;=170000,"High Salary (&gt;$170K)"
)</f>
        <v>High Salary (&gt;$170K)</v>
      </c>
      <c r="R9088" t="str" cm="1">
        <f t="array" ref="R9088">_xlfn.IFS(
G9088&lt;=2,"New Customers (0-2Y)",
G9088&lt;=5,"Growing Customers (3-5Y)",
G9088&lt;=8,"Established Customers (6-8Y)",
G9088&lt;=10,"Loyal Customers (9-10Y)"
)</f>
        <v>New Customers (0-2Y)</v>
      </c>
    </row>
    <row r="9089" spans="1:18" x14ac:dyDescent="0.35">
      <c r="A9089">
        <v>15791316</v>
      </c>
      <c r="B9089" t="s">
        <v>34</v>
      </c>
      <c r="C9089" t="s">
        <v>17</v>
      </c>
      <c r="D9089" t="s">
        <v>39</v>
      </c>
      <c r="E9089">
        <v>35</v>
      </c>
      <c r="F9089" t="s">
        <v>19</v>
      </c>
      <c r="G9089">
        <v>3</v>
      </c>
      <c r="H9089" s="4">
        <v>0</v>
      </c>
      <c r="I9089" t="s">
        <v>24</v>
      </c>
      <c r="J9089">
        <v>2</v>
      </c>
      <c r="K9089">
        <v>714</v>
      </c>
      <c r="L9089" t="s">
        <v>35</v>
      </c>
      <c r="M9089" t="s">
        <v>21</v>
      </c>
      <c r="N9089" t="s">
        <v>22</v>
      </c>
      <c r="O9089" s="4">
        <v>95623.28</v>
      </c>
      <c r="P9089" t="s">
        <v>28</v>
      </c>
      <c r="Q9089" t="str" cm="1">
        <f t="array" ref="Q9089">_xlfn.IFS(
O9089&lt;50000,"Low Salary (&lt;$50K)",
O9089&lt;90000,"Lower Middle ($50K-$90K)",
O9089&lt;130000,"Middle ($90K-$130K)",
O9089&lt;170000,"Upper Middle ($130K-$170K)",
O9089&gt;=170000,"High Salary (&gt;$170K)"
)</f>
        <v>Middle ($90K-$130K)</v>
      </c>
      <c r="R9089" t="str" cm="1">
        <f t="array" ref="R9089">_xlfn.IFS(
G9089&lt;=2,"New Customers (0-2Y)",
G9089&lt;=5,"Growing Customers (3-5Y)",
G9089&lt;=8,"Established Customers (6-8Y)",
G9089&lt;=10,"Loyal Customers (9-10Y)"
)</f>
        <v>Growing Customers (3-5Y)</v>
      </c>
    </row>
    <row r="9090" spans="1:18" x14ac:dyDescent="0.35">
      <c r="A9090">
        <v>15608246</v>
      </c>
      <c r="B9090" t="s">
        <v>2833</v>
      </c>
      <c r="C9090" t="s">
        <v>42</v>
      </c>
      <c r="D9090" t="s">
        <v>18</v>
      </c>
      <c r="E9090">
        <v>36</v>
      </c>
      <c r="F9090" t="s">
        <v>19</v>
      </c>
      <c r="G9090">
        <v>8</v>
      </c>
      <c r="H9090" s="4">
        <v>103914.17</v>
      </c>
      <c r="I9090" t="s">
        <v>33</v>
      </c>
      <c r="J9090">
        <v>1</v>
      </c>
      <c r="K9090">
        <v>736</v>
      </c>
      <c r="L9090" t="s">
        <v>35</v>
      </c>
      <c r="M9090" t="s">
        <v>21</v>
      </c>
      <c r="N9090" t="s">
        <v>22</v>
      </c>
      <c r="O9090" s="4">
        <v>110035.88</v>
      </c>
      <c r="P9090" t="s">
        <v>23</v>
      </c>
      <c r="Q9090" t="str" cm="1">
        <f t="array" ref="Q9090">_xlfn.IFS(
O9090&lt;50000,"Low Salary (&lt;$50K)",
O9090&lt;90000,"Lower Middle ($50K-$90K)",
O9090&lt;130000,"Middle ($90K-$130K)",
O9090&lt;170000,"Upper Middle ($130K-$170K)",
O9090&gt;=170000,"High Salary (&gt;$170K)"
)</f>
        <v>Middle ($90K-$130K)</v>
      </c>
      <c r="R9090" t="str" cm="1">
        <f t="array" ref="R9090">_xlfn.IFS(
G9090&lt;=2,"New Customers (0-2Y)",
G9090&lt;=5,"Growing Customers (3-5Y)",
G9090&lt;=8,"Established Customers (6-8Y)",
G9090&lt;=10,"Loyal Customers (9-10Y)"
)</f>
        <v>Established Customers (6-8Y)</v>
      </c>
    </row>
    <row r="9091" spans="1:18" x14ac:dyDescent="0.35">
      <c r="A9091">
        <v>15676526</v>
      </c>
      <c r="B9091" t="s">
        <v>1163</v>
      </c>
      <c r="C9091" t="s">
        <v>17</v>
      </c>
      <c r="D9091" t="s">
        <v>18</v>
      </c>
      <c r="E9091">
        <v>34</v>
      </c>
      <c r="F9091" t="s">
        <v>19</v>
      </c>
      <c r="G9091">
        <v>4</v>
      </c>
      <c r="H9091" s="4">
        <v>88772.87</v>
      </c>
      <c r="I9091" t="s">
        <v>29</v>
      </c>
      <c r="J9091">
        <v>1</v>
      </c>
      <c r="K9091">
        <v>608</v>
      </c>
      <c r="L9091" t="s">
        <v>20</v>
      </c>
      <c r="M9091" t="s">
        <v>21</v>
      </c>
      <c r="N9091" t="s">
        <v>22</v>
      </c>
      <c r="O9091" s="4">
        <v>168822.01</v>
      </c>
      <c r="P9091" t="s">
        <v>28</v>
      </c>
      <c r="Q9091" t="str" cm="1">
        <f t="array" ref="Q9091">_xlfn.IFS(
O9091&lt;50000,"Low Salary (&lt;$50K)",
O9091&lt;90000,"Lower Middle ($50K-$90K)",
O9091&lt;130000,"Middle ($90K-$130K)",
O9091&lt;170000,"Upper Middle ($130K-$170K)",
O9091&gt;=170000,"High Salary (&gt;$170K)"
)</f>
        <v>Upper Middle ($130K-$170K)</v>
      </c>
      <c r="R9091" t="str" cm="1">
        <f t="array" ref="R9091">_xlfn.IFS(
G9091&lt;=2,"New Customers (0-2Y)",
G9091&lt;=5,"Growing Customers (3-5Y)",
G9091&lt;=8,"Established Customers (6-8Y)",
G9091&lt;=10,"Loyal Customers (9-10Y)"
)</f>
        <v>Growing Customers (3-5Y)</v>
      </c>
    </row>
    <row r="9092" spans="1:18" x14ac:dyDescent="0.35">
      <c r="A9092">
        <v>15813911</v>
      </c>
      <c r="B9092" t="s">
        <v>2834</v>
      </c>
      <c r="C9092" t="s">
        <v>17</v>
      </c>
      <c r="D9092" t="s">
        <v>18</v>
      </c>
      <c r="E9092">
        <v>39</v>
      </c>
      <c r="F9092" t="s">
        <v>19</v>
      </c>
      <c r="G9092">
        <v>5</v>
      </c>
      <c r="H9092" s="4">
        <v>0</v>
      </c>
      <c r="I9092" t="s">
        <v>24</v>
      </c>
      <c r="J9092">
        <v>1</v>
      </c>
      <c r="K9092">
        <v>809</v>
      </c>
      <c r="L9092" t="s">
        <v>37</v>
      </c>
      <c r="M9092" t="s">
        <v>21</v>
      </c>
      <c r="N9092" t="s">
        <v>32</v>
      </c>
      <c r="O9092" s="4">
        <v>77705.75</v>
      </c>
      <c r="P9092" t="s">
        <v>28</v>
      </c>
      <c r="Q9092" t="str" cm="1">
        <f t="array" ref="Q9092">_xlfn.IFS(
O9092&lt;50000,"Low Salary (&lt;$50K)",
O9092&lt;90000,"Lower Middle ($50K-$90K)",
O9092&lt;130000,"Middle ($90K-$130K)",
O9092&lt;170000,"Upper Middle ($130K-$170K)",
O9092&gt;=170000,"High Salary (&gt;$170K)"
)</f>
        <v>Lower Middle ($50K-$90K)</v>
      </c>
      <c r="R9092" t="str" cm="1">
        <f t="array" ref="R9092">_xlfn.IFS(
G9092&lt;=2,"New Customers (0-2Y)",
G9092&lt;=5,"Growing Customers (3-5Y)",
G9092&lt;=8,"Established Customers (6-8Y)",
G9092&lt;=10,"Loyal Customers (9-10Y)"
)</f>
        <v>Growing Customers (3-5Y)</v>
      </c>
    </row>
    <row r="9093" spans="1:18" x14ac:dyDescent="0.35">
      <c r="A9093">
        <v>15630195</v>
      </c>
      <c r="B9093" t="s">
        <v>641</v>
      </c>
      <c r="C9093" t="s">
        <v>17</v>
      </c>
      <c r="D9093" t="s">
        <v>18</v>
      </c>
      <c r="E9093">
        <v>40</v>
      </c>
      <c r="F9093" t="s">
        <v>19</v>
      </c>
      <c r="G9093">
        <v>6</v>
      </c>
      <c r="H9093" s="4">
        <v>131184.67000000001</v>
      </c>
      <c r="I9093" t="s">
        <v>33</v>
      </c>
      <c r="J9093">
        <v>1</v>
      </c>
      <c r="K9093">
        <v>745</v>
      </c>
      <c r="L9093" t="s">
        <v>35</v>
      </c>
      <c r="M9093" t="s">
        <v>21</v>
      </c>
      <c r="N9093" t="s">
        <v>22</v>
      </c>
      <c r="O9093" s="4">
        <v>49815.62</v>
      </c>
      <c r="P9093" t="s">
        <v>28</v>
      </c>
      <c r="Q9093" t="str" cm="1">
        <f t="array" ref="Q9093">_xlfn.IFS(
O9093&lt;50000,"Low Salary (&lt;$50K)",
O9093&lt;90000,"Lower Middle ($50K-$90K)",
O9093&lt;130000,"Middle ($90K-$130K)",
O9093&lt;170000,"Upper Middle ($130K-$170K)",
O9093&gt;=170000,"High Salary (&gt;$170K)"
)</f>
        <v>Low Salary (&lt;$50K)</v>
      </c>
      <c r="R9093" t="str" cm="1">
        <f t="array" ref="R9093">_xlfn.IFS(
G9093&lt;=2,"New Customers (0-2Y)",
G9093&lt;=5,"Growing Customers (3-5Y)",
G9093&lt;=8,"Established Customers (6-8Y)",
G9093&lt;=10,"Loyal Customers (9-10Y)"
)</f>
        <v>Established Customers (6-8Y)</v>
      </c>
    </row>
    <row r="9094" spans="1:18" x14ac:dyDescent="0.35">
      <c r="A9094">
        <v>15736250</v>
      </c>
      <c r="B9094" t="s">
        <v>641</v>
      </c>
      <c r="C9094" t="s">
        <v>17</v>
      </c>
      <c r="D9094" t="s">
        <v>39</v>
      </c>
      <c r="E9094">
        <v>38</v>
      </c>
      <c r="F9094" t="s">
        <v>19</v>
      </c>
      <c r="G9094">
        <v>2</v>
      </c>
      <c r="H9094" s="4">
        <v>117810.79</v>
      </c>
      <c r="I9094" t="s">
        <v>33</v>
      </c>
      <c r="J9094">
        <v>1</v>
      </c>
      <c r="K9094">
        <v>781</v>
      </c>
      <c r="L9094" t="s">
        <v>37</v>
      </c>
      <c r="M9094" t="s">
        <v>27</v>
      </c>
      <c r="N9094" t="s">
        <v>22</v>
      </c>
      <c r="O9094" s="4">
        <v>65632.33</v>
      </c>
      <c r="P9094" t="s">
        <v>23</v>
      </c>
      <c r="Q9094" t="str" cm="1">
        <f t="array" ref="Q9094">_xlfn.IFS(
O9094&lt;50000,"Low Salary (&lt;$50K)",
O9094&lt;90000,"Lower Middle ($50K-$90K)",
O9094&lt;130000,"Middle ($90K-$130K)",
O9094&lt;170000,"Upper Middle ($130K-$170K)",
O9094&gt;=170000,"High Salary (&gt;$170K)"
)</f>
        <v>Lower Middle ($50K-$90K)</v>
      </c>
      <c r="R9094" t="str" cm="1">
        <f t="array" ref="R9094">_xlfn.IFS(
G9094&lt;=2,"New Customers (0-2Y)",
G9094&lt;=5,"Growing Customers (3-5Y)",
G9094&lt;=8,"Established Customers (6-8Y)",
G9094&lt;=10,"Loyal Customers (9-10Y)"
)</f>
        <v>New Customers (0-2Y)</v>
      </c>
    </row>
    <row r="9095" spans="1:18" x14ac:dyDescent="0.35">
      <c r="A9095">
        <v>15671334</v>
      </c>
      <c r="B9095" t="s">
        <v>1517</v>
      </c>
      <c r="C9095" t="s">
        <v>17</v>
      </c>
      <c r="D9095" t="s">
        <v>39</v>
      </c>
      <c r="E9095">
        <v>31</v>
      </c>
      <c r="F9095" t="s">
        <v>19</v>
      </c>
      <c r="G9095">
        <v>4</v>
      </c>
      <c r="H9095" s="4">
        <v>0</v>
      </c>
      <c r="I9095" t="s">
        <v>24</v>
      </c>
      <c r="J9095">
        <v>1</v>
      </c>
      <c r="K9095">
        <v>527</v>
      </c>
      <c r="L9095" t="s">
        <v>31</v>
      </c>
      <c r="M9095" t="s">
        <v>21</v>
      </c>
      <c r="N9095" t="s">
        <v>32</v>
      </c>
      <c r="O9095" s="4">
        <v>169361.89</v>
      </c>
      <c r="P9095" t="s">
        <v>28</v>
      </c>
      <c r="Q9095" t="str" cm="1">
        <f t="array" ref="Q9095">_xlfn.IFS(
O9095&lt;50000,"Low Salary (&lt;$50K)",
O9095&lt;90000,"Lower Middle ($50K-$90K)",
O9095&lt;130000,"Middle ($90K-$130K)",
O9095&lt;170000,"Upper Middle ($130K-$170K)",
O9095&gt;=170000,"High Salary (&gt;$170K)"
)</f>
        <v>Upper Middle ($130K-$170K)</v>
      </c>
      <c r="R9095" t="str" cm="1">
        <f t="array" ref="R9095">_xlfn.IFS(
G9095&lt;=2,"New Customers (0-2Y)",
G9095&lt;=5,"Growing Customers (3-5Y)",
G9095&lt;=8,"Established Customers (6-8Y)",
G9095&lt;=10,"Loyal Customers (9-10Y)"
)</f>
        <v>Growing Customers (3-5Y)</v>
      </c>
    </row>
    <row r="9096" spans="1:18" x14ac:dyDescent="0.35">
      <c r="A9096">
        <v>15574169</v>
      </c>
      <c r="B9096" t="s">
        <v>230</v>
      </c>
      <c r="C9096" t="s">
        <v>42</v>
      </c>
      <c r="D9096" t="s">
        <v>18</v>
      </c>
      <c r="E9096">
        <v>32</v>
      </c>
      <c r="F9096" t="s">
        <v>19</v>
      </c>
      <c r="G9096">
        <v>0</v>
      </c>
      <c r="H9096" s="4">
        <v>92466.21</v>
      </c>
      <c r="I9096" t="s">
        <v>29</v>
      </c>
      <c r="J9096">
        <v>1</v>
      </c>
      <c r="K9096">
        <v>595</v>
      </c>
      <c r="L9096" t="s">
        <v>31</v>
      </c>
      <c r="M9096" t="s">
        <v>21</v>
      </c>
      <c r="N9096" t="s">
        <v>32</v>
      </c>
      <c r="O9096" s="4">
        <v>4721.3</v>
      </c>
      <c r="P9096" t="s">
        <v>28</v>
      </c>
      <c r="Q9096" t="str" cm="1">
        <f t="array" ref="Q9096">_xlfn.IFS(
O9096&lt;50000,"Low Salary (&lt;$50K)",
O9096&lt;90000,"Lower Middle ($50K-$90K)",
O9096&lt;130000,"Middle ($90K-$130K)",
O9096&lt;170000,"Upper Middle ($130K-$170K)",
O9096&gt;=170000,"High Salary (&gt;$170K)"
)</f>
        <v>Low Salary (&lt;$50K)</v>
      </c>
      <c r="R9096" t="str" cm="1">
        <f t="array" ref="R9096">_xlfn.IFS(
G9096&lt;=2,"New Customers (0-2Y)",
G9096&lt;=5,"Growing Customers (3-5Y)",
G9096&lt;=8,"Established Customers (6-8Y)",
G9096&lt;=10,"Loyal Customers (9-10Y)"
)</f>
        <v>New Customers (0-2Y)</v>
      </c>
    </row>
    <row r="9097" spans="1:18" x14ac:dyDescent="0.35">
      <c r="A9097">
        <v>15718839</v>
      </c>
      <c r="B9097" t="s">
        <v>1849</v>
      </c>
      <c r="C9097" t="s">
        <v>42</v>
      </c>
      <c r="D9097" t="s">
        <v>18</v>
      </c>
      <c r="E9097">
        <v>38</v>
      </c>
      <c r="F9097" t="s">
        <v>19</v>
      </c>
      <c r="G9097">
        <v>2</v>
      </c>
      <c r="H9097" s="4">
        <v>102741.15</v>
      </c>
      <c r="I9097" t="s">
        <v>33</v>
      </c>
      <c r="J9097">
        <v>2</v>
      </c>
      <c r="K9097">
        <v>850</v>
      </c>
      <c r="L9097" t="s">
        <v>37</v>
      </c>
      <c r="M9097" t="s">
        <v>27</v>
      </c>
      <c r="N9097" t="s">
        <v>22</v>
      </c>
      <c r="O9097" s="4">
        <v>23974.85</v>
      </c>
      <c r="P9097" t="s">
        <v>28</v>
      </c>
      <c r="Q9097" t="str" cm="1">
        <f t="array" ref="Q9097">_xlfn.IFS(
O9097&lt;50000,"Low Salary (&lt;$50K)",
O9097&lt;90000,"Lower Middle ($50K-$90K)",
O9097&lt;130000,"Middle ($90K-$130K)",
O9097&lt;170000,"Upper Middle ($130K-$170K)",
O9097&gt;=170000,"High Salary (&gt;$170K)"
)</f>
        <v>Low Salary (&lt;$50K)</v>
      </c>
      <c r="R9097" t="str" cm="1">
        <f t="array" ref="R9097">_xlfn.IFS(
G9097&lt;=2,"New Customers (0-2Y)",
G9097&lt;=5,"Growing Customers (3-5Y)",
G9097&lt;=8,"Established Customers (6-8Y)",
G9097&lt;=10,"Loyal Customers (9-10Y)"
)</f>
        <v>New Customers (0-2Y)</v>
      </c>
    </row>
    <row r="9098" spans="1:18" x14ac:dyDescent="0.35">
      <c r="A9098">
        <v>15762331</v>
      </c>
      <c r="B9098" t="s">
        <v>528</v>
      </c>
      <c r="C9098" t="s">
        <v>17</v>
      </c>
      <c r="D9098" t="s">
        <v>39</v>
      </c>
      <c r="E9098">
        <v>37</v>
      </c>
      <c r="F9098" t="s">
        <v>19</v>
      </c>
      <c r="G9098">
        <v>9</v>
      </c>
      <c r="H9098" s="4">
        <v>178755.84</v>
      </c>
      <c r="I9098" t="s">
        <v>33</v>
      </c>
      <c r="J9098">
        <v>1</v>
      </c>
      <c r="K9098">
        <v>569</v>
      </c>
      <c r="L9098" t="s">
        <v>31</v>
      </c>
      <c r="M9098" t="s">
        <v>21</v>
      </c>
      <c r="N9098" t="s">
        <v>32</v>
      </c>
      <c r="O9098" s="4">
        <v>199929.17</v>
      </c>
      <c r="P9098" t="s">
        <v>28</v>
      </c>
      <c r="Q9098" t="str" cm="1">
        <f t="array" ref="Q9098">_xlfn.IFS(
O9098&lt;50000,"Low Salary (&lt;$50K)",
O9098&lt;90000,"Lower Middle ($50K-$90K)",
O9098&lt;130000,"Middle ($90K-$130K)",
O9098&lt;170000,"Upper Middle ($130K-$170K)",
O9098&gt;=170000,"High Salary (&gt;$170K)"
)</f>
        <v>High Salary (&gt;$170K)</v>
      </c>
      <c r="R9098" t="str" cm="1">
        <f t="array" ref="R9098">_xlfn.IFS(
G9098&lt;=2,"New Customers (0-2Y)",
G9098&lt;=5,"Growing Customers (3-5Y)",
G9098&lt;=8,"Established Customers (6-8Y)",
G9098&lt;=10,"Loyal Customers (9-10Y)"
)</f>
        <v>Loyal Customers (9-10Y)</v>
      </c>
    </row>
    <row r="9099" spans="1:18" x14ac:dyDescent="0.35">
      <c r="A9099">
        <v>15606901</v>
      </c>
      <c r="B9099" t="s">
        <v>130</v>
      </c>
      <c r="C9099" t="s">
        <v>17</v>
      </c>
      <c r="D9099" t="s">
        <v>39</v>
      </c>
      <c r="E9099">
        <v>43</v>
      </c>
      <c r="F9099" t="s">
        <v>19</v>
      </c>
      <c r="G9099">
        <v>7</v>
      </c>
      <c r="H9099" s="4">
        <v>0</v>
      </c>
      <c r="I9099" t="s">
        <v>24</v>
      </c>
      <c r="J9099">
        <v>2</v>
      </c>
      <c r="K9099">
        <v>728</v>
      </c>
      <c r="L9099" t="s">
        <v>35</v>
      </c>
      <c r="M9099" t="s">
        <v>21</v>
      </c>
      <c r="N9099" t="s">
        <v>32</v>
      </c>
      <c r="O9099" s="4">
        <v>40023.699999999997</v>
      </c>
      <c r="P9099" t="s">
        <v>28</v>
      </c>
      <c r="Q9099" t="str" cm="1">
        <f t="array" ref="Q9099">_xlfn.IFS(
O9099&lt;50000,"Low Salary (&lt;$50K)",
O9099&lt;90000,"Lower Middle ($50K-$90K)",
O9099&lt;130000,"Middle ($90K-$130K)",
O9099&lt;170000,"Upper Middle ($130K-$170K)",
O9099&gt;=170000,"High Salary (&gt;$170K)"
)</f>
        <v>Low Salary (&lt;$50K)</v>
      </c>
      <c r="R9099" t="str" cm="1">
        <f t="array" ref="R9099">_xlfn.IFS(
G9099&lt;=2,"New Customers (0-2Y)",
G9099&lt;=5,"Growing Customers (3-5Y)",
G9099&lt;=8,"Established Customers (6-8Y)",
G9099&lt;=10,"Loyal Customers (9-10Y)"
)</f>
        <v>Established Customers (6-8Y)</v>
      </c>
    </row>
    <row r="9100" spans="1:18" x14ac:dyDescent="0.35">
      <c r="A9100">
        <v>15713559</v>
      </c>
      <c r="B9100" t="s">
        <v>622</v>
      </c>
      <c r="C9100" t="s">
        <v>42</v>
      </c>
      <c r="D9100" t="s">
        <v>18</v>
      </c>
      <c r="E9100">
        <v>32</v>
      </c>
      <c r="F9100" t="s">
        <v>19</v>
      </c>
      <c r="G9100">
        <v>5</v>
      </c>
      <c r="H9100" s="4">
        <v>146602.25</v>
      </c>
      <c r="I9100" t="s">
        <v>33</v>
      </c>
      <c r="J9100">
        <v>2</v>
      </c>
      <c r="K9100">
        <v>473</v>
      </c>
      <c r="L9100" t="s">
        <v>44</v>
      </c>
      <c r="M9100" t="s">
        <v>21</v>
      </c>
      <c r="N9100" t="s">
        <v>22</v>
      </c>
      <c r="O9100" s="4">
        <v>72946.95</v>
      </c>
      <c r="P9100" t="s">
        <v>28</v>
      </c>
      <c r="Q9100" t="str" cm="1">
        <f t="array" ref="Q9100">_xlfn.IFS(
O9100&lt;50000,"Low Salary (&lt;$50K)",
O9100&lt;90000,"Lower Middle ($50K-$90K)",
O9100&lt;130000,"Middle ($90K-$130K)",
O9100&lt;170000,"Upper Middle ($130K-$170K)",
O9100&gt;=170000,"High Salary (&gt;$170K)"
)</f>
        <v>Lower Middle ($50K-$90K)</v>
      </c>
      <c r="R9100" t="str" cm="1">
        <f t="array" ref="R9100">_xlfn.IFS(
G9100&lt;=2,"New Customers (0-2Y)",
G9100&lt;=5,"Growing Customers (3-5Y)",
G9100&lt;=8,"Established Customers (6-8Y)",
G9100&lt;=10,"Loyal Customers (9-10Y)"
)</f>
        <v>Growing Customers (3-5Y)</v>
      </c>
    </row>
    <row r="9101" spans="1:18" x14ac:dyDescent="0.35">
      <c r="A9101">
        <v>15768881</v>
      </c>
      <c r="B9101" t="s">
        <v>1191</v>
      </c>
      <c r="C9101" t="s">
        <v>17</v>
      </c>
      <c r="D9101" t="s">
        <v>39</v>
      </c>
      <c r="E9101">
        <v>29</v>
      </c>
      <c r="F9101" t="s">
        <v>43</v>
      </c>
      <c r="G9101">
        <v>2</v>
      </c>
      <c r="H9101" s="4">
        <v>0</v>
      </c>
      <c r="I9101" t="s">
        <v>24</v>
      </c>
      <c r="J9101">
        <v>2</v>
      </c>
      <c r="K9101">
        <v>738</v>
      </c>
      <c r="L9101" t="s">
        <v>35</v>
      </c>
      <c r="M9101" t="s">
        <v>21</v>
      </c>
      <c r="N9101" t="s">
        <v>22</v>
      </c>
      <c r="O9101" s="4">
        <v>170421.13</v>
      </c>
      <c r="P9101" t="s">
        <v>28</v>
      </c>
      <c r="Q9101" t="str" cm="1">
        <f t="array" ref="Q9101">_xlfn.IFS(
O9101&lt;50000,"Low Salary (&lt;$50K)",
O9101&lt;90000,"Lower Middle ($50K-$90K)",
O9101&lt;130000,"Middle ($90K-$130K)",
O9101&lt;170000,"Upper Middle ($130K-$170K)",
O9101&gt;=170000,"High Salary (&gt;$170K)"
)</f>
        <v>High Salary (&gt;$170K)</v>
      </c>
      <c r="R9101" t="str" cm="1">
        <f t="array" ref="R9101">_xlfn.IFS(
G9101&lt;=2,"New Customers (0-2Y)",
G9101&lt;=5,"Growing Customers (3-5Y)",
G9101&lt;=8,"Established Customers (6-8Y)",
G9101&lt;=10,"Loyal Customers (9-10Y)"
)</f>
        <v>New Customers (0-2Y)</v>
      </c>
    </row>
    <row r="9102" spans="1:18" x14ac:dyDescent="0.35">
      <c r="A9102">
        <v>15743075</v>
      </c>
      <c r="B9102" t="s">
        <v>147</v>
      </c>
      <c r="C9102" t="s">
        <v>17</v>
      </c>
      <c r="D9102" t="s">
        <v>39</v>
      </c>
      <c r="E9102">
        <v>35</v>
      </c>
      <c r="F9102" t="s">
        <v>19</v>
      </c>
      <c r="G9102">
        <v>6</v>
      </c>
      <c r="H9102" s="4">
        <v>0</v>
      </c>
      <c r="I9102" t="s">
        <v>24</v>
      </c>
      <c r="J9102">
        <v>2</v>
      </c>
      <c r="K9102">
        <v>659</v>
      </c>
      <c r="L9102" t="s">
        <v>20</v>
      </c>
      <c r="M9102" t="s">
        <v>21</v>
      </c>
      <c r="N9102" t="s">
        <v>22</v>
      </c>
      <c r="O9102" s="4">
        <v>58879.11</v>
      </c>
      <c r="P9102" t="s">
        <v>28</v>
      </c>
      <c r="Q9102" t="str" cm="1">
        <f t="array" ref="Q9102">_xlfn.IFS(
O9102&lt;50000,"Low Salary (&lt;$50K)",
O9102&lt;90000,"Lower Middle ($50K-$90K)",
O9102&lt;130000,"Middle ($90K-$130K)",
O9102&lt;170000,"Upper Middle ($130K-$170K)",
O9102&gt;=170000,"High Salary (&gt;$170K)"
)</f>
        <v>Lower Middle ($50K-$90K)</v>
      </c>
      <c r="R9102" t="str" cm="1">
        <f t="array" ref="R9102">_xlfn.IFS(
G9102&lt;=2,"New Customers (0-2Y)",
G9102&lt;=5,"Growing Customers (3-5Y)",
G9102&lt;=8,"Established Customers (6-8Y)",
G9102&lt;=10,"Loyal Customers (9-10Y)"
)</f>
        <v>Established Customers (6-8Y)</v>
      </c>
    </row>
    <row r="9103" spans="1:18" x14ac:dyDescent="0.35">
      <c r="A9103">
        <v>15660980</v>
      </c>
      <c r="B9103" t="s">
        <v>2835</v>
      </c>
      <c r="C9103" t="s">
        <v>26</v>
      </c>
      <c r="D9103" t="s">
        <v>39</v>
      </c>
      <c r="E9103">
        <v>38</v>
      </c>
      <c r="F9103" t="s">
        <v>19</v>
      </c>
      <c r="G9103">
        <v>6</v>
      </c>
      <c r="H9103" s="4">
        <v>115702.67</v>
      </c>
      <c r="I9103" t="s">
        <v>33</v>
      </c>
      <c r="J9103">
        <v>2</v>
      </c>
      <c r="K9103">
        <v>597</v>
      </c>
      <c r="L9103" t="s">
        <v>31</v>
      </c>
      <c r="M9103" t="s">
        <v>21</v>
      </c>
      <c r="N9103" t="s">
        <v>22</v>
      </c>
      <c r="O9103" s="4">
        <v>25059.05</v>
      </c>
      <c r="P9103" t="s">
        <v>28</v>
      </c>
      <c r="Q9103" t="str" cm="1">
        <f t="array" ref="Q9103">_xlfn.IFS(
O9103&lt;50000,"Low Salary (&lt;$50K)",
O9103&lt;90000,"Lower Middle ($50K-$90K)",
O9103&lt;130000,"Middle ($90K-$130K)",
O9103&lt;170000,"Upper Middle ($130K-$170K)",
O9103&gt;=170000,"High Salary (&gt;$170K)"
)</f>
        <v>Low Salary (&lt;$50K)</v>
      </c>
      <c r="R9103" t="str" cm="1">
        <f t="array" ref="R9103">_xlfn.IFS(
G9103&lt;=2,"New Customers (0-2Y)",
G9103&lt;=5,"Growing Customers (3-5Y)",
G9103&lt;=8,"Established Customers (6-8Y)",
G9103&lt;=10,"Loyal Customers (9-10Y)"
)</f>
        <v>Established Customers (6-8Y)</v>
      </c>
    </row>
    <row r="9104" spans="1:18" x14ac:dyDescent="0.35">
      <c r="A9104">
        <v>15810942</v>
      </c>
      <c r="B9104" t="s">
        <v>146</v>
      </c>
      <c r="C9104" t="s">
        <v>42</v>
      </c>
      <c r="D9104" t="s">
        <v>18</v>
      </c>
      <c r="E9104">
        <v>61</v>
      </c>
      <c r="F9104" t="s">
        <v>2967</v>
      </c>
      <c r="G9104">
        <v>2</v>
      </c>
      <c r="H9104" s="4">
        <v>137655.31</v>
      </c>
      <c r="I9104" t="s">
        <v>33</v>
      </c>
      <c r="J9104">
        <v>1</v>
      </c>
      <c r="K9104">
        <v>445</v>
      </c>
      <c r="L9104" t="s">
        <v>44</v>
      </c>
      <c r="M9104" t="s">
        <v>27</v>
      </c>
      <c r="N9104" t="s">
        <v>22</v>
      </c>
      <c r="O9104" s="4">
        <v>29909.84</v>
      </c>
      <c r="P9104" t="s">
        <v>28</v>
      </c>
      <c r="Q9104" t="str" cm="1">
        <f t="array" ref="Q9104">_xlfn.IFS(
O9104&lt;50000,"Low Salary (&lt;$50K)",
O9104&lt;90000,"Lower Middle ($50K-$90K)",
O9104&lt;130000,"Middle ($90K-$130K)",
O9104&lt;170000,"Upper Middle ($130K-$170K)",
O9104&gt;=170000,"High Salary (&gt;$170K)"
)</f>
        <v>Low Salary (&lt;$50K)</v>
      </c>
      <c r="R9104" t="str" cm="1">
        <f t="array" ref="R9104">_xlfn.IFS(
G9104&lt;=2,"New Customers (0-2Y)",
G9104&lt;=5,"Growing Customers (3-5Y)",
G9104&lt;=8,"Established Customers (6-8Y)",
G9104&lt;=10,"Loyal Customers (9-10Y)"
)</f>
        <v>New Customers (0-2Y)</v>
      </c>
    </row>
    <row r="9105" spans="1:18" x14ac:dyDescent="0.35">
      <c r="A9105">
        <v>15728362</v>
      </c>
      <c r="B9105" t="s">
        <v>318</v>
      </c>
      <c r="C9105" t="s">
        <v>17</v>
      </c>
      <c r="D9105" t="s">
        <v>18</v>
      </c>
      <c r="E9105">
        <v>29</v>
      </c>
      <c r="F9105" t="s">
        <v>43</v>
      </c>
      <c r="G9105">
        <v>3</v>
      </c>
      <c r="H9105" s="4">
        <v>0</v>
      </c>
      <c r="I9105" t="s">
        <v>24</v>
      </c>
      <c r="J9105">
        <v>2</v>
      </c>
      <c r="K9105">
        <v>671</v>
      </c>
      <c r="L9105" t="s">
        <v>35</v>
      </c>
      <c r="M9105" t="s">
        <v>21</v>
      </c>
      <c r="N9105" t="s">
        <v>32</v>
      </c>
      <c r="O9105" s="4">
        <v>158043.10999999999</v>
      </c>
      <c r="P9105" t="s">
        <v>28</v>
      </c>
      <c r="Q9105" t="str" cm="1">
        <f t="array" ref="Q9105">_xlfn.IFS(
O9105&lt;50000,"Low Salary (&lt;$50K)",
O9105&lt;90000,"Lower Middle ($50K-$90K)",
O9105&lt;130000,"Middle ($90K-$130K)",
O9105&lt;170000,"Upper Middle ($130K-$170K)",
O9105&gt;=170000,"High Salary (&gt;$170K)"
)</f>
        <v>Upper Middle ($130K-$170K)</v>
      </c>
      <c r="R9105" t="str" cm="1">
        <f t="array" ref="R9105">_xlfn.IFS(
G9105&lt;=2,"New Customers (0-2Y)",
G9105&lt;=5,"Growing Customers (3-5Y)",
G9105&lt;=8,"Established Customers (6-8Y)",
G9105&lt;=10,"Loyal Customers (9-10Y)"
)</f>
        <v>Growing Customers (3-5Y)</v>
      </c>
    </row>
    <row r="9106" spans="1:18" x14ac:dyDescent="0.35">
      <c r="A9106">
        <v>15683339</v>
      </c>
      <c r="B9106" t="s">
        <v>649</v>
      </c>
      <c r="C9106" t="s">
        <v>26</v>
      </c>
      <c r="D9106" t="s">
        <v>18</v>
      </c>
      <c r="E9106">
        <v>34</v>
      </c>
      <c r="F9106" t="s">
        <v>19</v>
      </c>
      <c r="G9106">
        <v>6</v>
      </c>
      <c r="H9106" s="4">
        <v>59877.33</v>
      </c>
      <c r="I9106" t="s">
        <v>29</v>
      </c>
      <c r="J9106">
        <v>1</v>
      </c>
      <c r="K9106">
        <v>656</v>
      </c>
      <c r="L9106" t="s">
        <v>20</v>
      </c>
      <c r="M9106" t="s">
        <v>21</v>
      </c>
      <c r="N9106" t="s">
        <v>32</v>
      </c>
      <c r="O9106" s="4">
        <v>14032.62</v>
      </c>
      <c r="P9106" t="s">
        <v>23</v>
      </c>
      <c r="Q9106" t="str" cm="1">
        <f t="array" ref="Q9106">_xlfn.IFS(
O9106&lt;50000,"Low Salary (&lt;$50K)",
O9106&lt;90000,"Lower Middle ($50K-$90K)",
O9106&lt;130000,"Middle ($90K-$130K)",
O9106&lt;170000,"Upper Middle ($130K-$170K)",
O9106&gt;=170000,"High Salary (&gt;$170K)"
)</f>
        <v>Low Salary (&lt;$50K)</v>
      </c>
      <c r="R9106" t="str" cm="1">
        <f t="array" ref="R9106">_xlfn.IFS(
G9106&lt;=2,"New Customers (0-2Y)",
G9106&lt;=5,"Growing Customers (3-5Y)",
G9106&lt;=8,"Established Customers (6-8Y)",
G9106&lt;=10,"Loyal Customers (9-10Y)"
)</f>
        <v>Established Customers (6-8Y)</v>
      </c>
    </row>
    <row r="9107" spans="1:18" x14ac:dyDescent="0.35">
      <c r="A9107">
        <v>15685476</v>
      </c>
      <c r="B9107" t="s">
        <v>1353</v>
      </c>
      <c r="C9107" t="s">
        <v>17</v>
      </c>
      <c r="D9107" t="s">
        <v>39</v>
      </c>
      <c r="E9107">
        <v>31</v>
      </c>
      <c r="F9107" t="s">
        <v>19</v>
      </c>
      <c r="G9107">
        <v>5</v>
      </c>
      <c r="H9107" s="4">
        <v>100082.14</v>
      </c>
      <c r="I9107" t="s">
        <v>33</v>
      </c>
      <c r="J9107">
        <v>1</v>
      </c>
      <c r="K9107">
        <v>658</v>
      </c>
      <c r="L9107" t="s">
        <v>20</v>
      </c>
      <c r="M9107" t="s">
        <v>27</v>
      </c>
      <c r="N9107" t="s">
        <v>22</v>
      </c>
      <c r="O9107" s="4">
        <v>49809.88</v>
      </c>
      <c r="P9107" t="s">
        <v>28</v>
      </c>
      <c r="Q9107" t="str" cm="1">
        <f t="array" ref="Q9107">_xlfn.IFS(
O9107&lt;50000,"Low Salary (&lt;$50K)",
O9107&lt;90000,"Lower Middle ($50K-$90K)",
O9107&lt;130000,"Middle ($90K-$130K)",
O9107&lt;170000,"Upper Middle ($130K-$170K)",
O9107&gt;=170000,"High Salary (&gt;$170K)"
)</f>
        <v>Low Salary (&lt;$50K)</v>
      </c>
      <c r="R9107" t="str" cm="1">
        <f t="array" ref="R9107">_xlfn.IFS(
G9107&lt;=2,"New Customers (0-2Y)",
G9107&lt;=5,"Growing Customers (3-5Y)",
G9107&lt;=8,"Established Customers (6-8Y)",
G9107&lt;=10,"Loyal Customers (9-10Y)"
)</f>
        <v>Growing Customers (3-5Y)</v>
      </c>
    </row>
    <row r="9108" spans="1:18" x14ac:dyDescent="0.35">
      <c r="A9108">
        <v>15663650</v>
      </c>
      <c r="B9108" t="s">
        <v>341</v>
      </c>
      <c r="C9108" t="s">
        <v>42</v>
      </c>
      <c r="D9108" t="s">
        <v>39</v>
      </c>
      <c r="E9108">
        <v>52</v>
      </c>
      <c r="F9108" t="s">
        <v>19</v>
      </c>
      <c r="G9108">
        <v>10</v>
      </c>
      <c r="H9108" s="4">
        <v>107304.39</v>
      </c>
      <c r="I9108" t="s">
        <v>33</v>
      </c>
      <c r="J9108">
        <v>3</v>
      </c>
      <c r="K9108">
        <v>698</v>
      </c>
      <c r="L9108" t="s">
        <v>35</v>
      </c>
      <c r="M9108" t="s">
        <v>21</v>
      </c>
      <c r="N9108" t="s">
        <v>32</v>
      </c>
      <c r="O9108" s="4">
        <v>28806.32</v>
      </c>
      <c r="P9108" t="s">
        <v>23</v>
      </c>
      <c r="Q9108" t="str" cm="1">
        <f t="array" ref="Q9108">_xlfn.IFS(
O9108&lt;50000,"Low Salary (&lt;$50K)",
O9108&lt;90000,"Lower Middle ($50K-$90K)",
O9108&lt;130000,"Middle ($90K-$130K)",
O9108&lt;170000,"Upper Middle ($130K-$170K)",
O9108&gt;=170000,"High Salary (&gt;$170K)"
)</f>
        <v>Low Salary (&lt;$50K)</v>
      </c>
      <c r="R9108" t="str" cm="1">
        <f t="array" ref="R9108">_xlfn.IFS(
G9108&lt;=2,"New Customers (0-2Y)",
G9108&lt;=5,"Growing Customers (3-5Y)",
G9108&lt;=8,"Established Customers (6-8Y)",
G9108&lt;=10,"Loyal Customers (9-10Y)"
)</f>
        <v>Loyal Customers (9-10Y)</v>
      </c>
    </row>
    <row r="9109" spans="1:18" x14ac:dyDescent="0.35">
      <c r="A9109">
        <v>15617434</v>
      </c>
      <c r="B9109" t="s">
        <v>61</v>
      </c>
      <c r="C9109" t="s">
        <v>26</v>
      </c>
      <c r="D9109" t="s">
        <v>39</v>
      </c>
      <c r="E9109">
        <v>38</v>
      </c>
      <c r="F9109" t="s">
        <v>19</v>
      </c>
      <c r="G9109">
        <v>9</v>
      </c>
      <c r="H9109" s="4">
        <v>0</v>
      </c>
      <c r="I9109" t="s">
        <v>24</v>
      </c>
      <c r="J9109">
        <v>1</v>
      </c>
      <c r="K9109">
        <v>655</v>
      </c>
      <c r="L9109" t="s">
        <v>20</v>
      </c>
      <c r="M9109" t="s">
        <v>27</v>
      </c>
      <c r="N9109" t="s">
        <v>22</v>
      </c>
      <c r="O9109" s="4">
        <v>90490.33</v>
      </c>
      <c r="P9109" t="s">
        <v>28</v>
      </c>
      <c r="Q9109" t="str" cm="1">
        <f t="array" ref="Q9109">_xlfn.IFS(
O9109&lt;50000,"Low Salary (&lt;$50K)",
O9109&lt;90000,"Lower Middle ($50K-$90K)",
O9109&lt;130000,"Middle ($90K-$130K)",
O9109&lt;170000,"Upper Middle ($130K-$170K)",
O9109&gt;=170000,"High Salary (&gt;$170K)"
)</f>
        <v>Middle ($90K-$130K)</v>
      </c>
      <c r="R9109" t="str" cm="1">
        <f t="array" ref="R9109">_xlfn.IFS(
G9109&lt;=2,"New Customers (0-2Y)",
G9109&lt;=5,"Growing Customers (3-5Y)",
G9109&lt;=8,"Established Customers (6-8Y)",
G9109&lt;=10,"Loyal Customers (9-10Y)"
)</f>
        <v>Loyal Customers (9-10Y)</v>
      </c>
    </row>
    <row r="9110" spans="1:18" x14ac:dyDescent="0.35">
      <c r="A9110">
        <v>15622470</v>
      </c>
      <c r="B9110" t="s">
        <v>741</v>
      </c>
      <c r="C9110" t="s">
        <v>26</v>
      </c>
      <c r="D9110" t="s">
        <v>39</v>
      </c>
      <c r="E9110">
        <v>41</v>
      </c>
      <c r="F9110" t="s">
        <v>19</v>
      </c>
      <c r="G9110">
        <v>10</v>
      </c>
      <c r="H9110" s="4">
        <v>96032.22</v>
      </c>
      <c r="I9110" t="s">
        <v>29</v>
      </c>
      <c r="J9110">
        <v>1</v>
      </c>
      <c r="K9110">
        <v>772</v>
      </c>
      <c r="L9110" t="s">
        <v>35</v>
      </c>
      <c r="M9110" t="s">
        <v>21</v>
      </c>
      <c r="N9110" t="s">
        <v>22</v>
      </c>
      <c r="O9110" s="4">
        <v>75825.570000000007</v>
      </c>
      <c r="P9110" t="s">
        <v>28</v>
      </c>
      <c r="Q9110" t="str" cm="1">
        <f t="array" ref="Q9110">_xlfn.IFS(
O9110&lt;50000,"Low Salary (&lt;$50K)",
O9110&lt;90000,"Lower Middle ($50K-$90K)",
O9110&lt;130000,"Middle ($90K-$130K)",
O9110&lt;170000,"Upper Middle ($130K-$170K)",
O9110&gt;=170000,"High Salary (&gt;$170K)"
)</f>
        <v>Lower Middle ($50K-$90K)</v>
      </c>
      <c r="R9110" t="str" cm="1">
        <f t="array" ref="R9110">_xlfn.IFS(
G9110&lt;=2,"New Customers (0-2Y)",
G9110&lt;=5,"Growing Customers (3-5Y)",
G9110&lt;=8,"Established Customers (6-8Y)",
G9110&lt;=10,"Loyal Customers (9-10Y)"
)</f>
        <v>Loyal Customers (9-10Y)</v>
      </c>
    </row>
    <row r="9111" spans="1:18" x14ac:dyDescent="0.35">
      <c r="A9111">
        <v>15703682</v>
      </c>
      <c r="B9111" t="s">
        <v>2017</v>
      </c>
      <c r="C9111" t="s">
        <v>26</v>
      </c>
      <c r="D9111" t="s">
        <v>39</v>
      </c>
      <c r="E9111">
        <v>33</v>
      </c>
      <c r="F9111" t="s">
        <v>19</v>
      </c>
      <c r="G9111">
        <v>10</v>
      </c>
      <c r="H9111" s="4">
        <v>0</v>
      </c>
      <c r="I9111" t="s">
        <v>24</v>
      </c>
      <c r="J9111">
        <v>1</v>
      </c>
      <c r="K9111">
        <v>681</v>
      </c>
      <c r="L9111" t="s">
        <v>35</v>
      </c>
      <c r="M9111" t="s">
        <v>27</v>
      </c>
      <c r="N9111" t="s">
        <v>32</v>
      </c>
      <c r="O9111" s="4">
        <v>158336.35999999999</v>
      </c>
      <c r="P9111" t="s">
        <v>28</v>
      </c>
      <c r="Q9111" t="str" cm="1">
        <f t="array" ref="Q9111">_xlfn.IFS(
O9111&lt;50000,"Low Salary (&lt;$50K)",
O9111&lt;90000,"Lower Middle ($50K-$90K)",
O9111&lt;130000,"Middle ($90K-$130K)",
O9111&lt;170000,"Upper Middle ($130K-$170K)",
O9111&gt;=170000,"High Salary (&gt;$170K)"
)</f>
        <v>Upper Middle ($130K-$170K)</v>
      </c>
      <c r="R9111" t="str" cm="1">
        <f t="array" ref="R9111">_xlfn.IFS(
G9111&lt;=2,"New Customers (0-2Y)",
G9111&lt;=5,"Growing Customers (3-5Y)",
G9111&lt;=8,"Established Customers (6-8Y)",
G9111&lt;=10,"Loyal Customers (9-10Y)"
)</f>
        <v>Loyal Customers (9-10Y)</v>
      </c>
    </row>
    <row r="9112" spans="1:18" x14ac:dyDescent="0.35">
      <c r="A9112">
        <v>15727391</v>
      </c>
      <c r="B9112" t="s">
        <v>406</v>
      </c>
      <c r="C9112" t="s">
        <v>42</v>
      </c>
      <c r="D9112" t="s">
        <v>39</v>
      </c>
      <c r="E9112">
        <v>29</v>
      </c>
      <c r="F9112" t="s">
        <v>43</v>
      </c>
      <c r="G9112">
        <v>9</v>
      </c>
      <c r="H9112" s="4">
        <v>144553.5</v>
      </c>
      <c r="I9112" t="s">
        <v>33</v>
      </c>
      <c r="J9112">
        <v>2</v>
      </c>
      <c r="K9112">
        <v>688</v>
      </c>
      <c r="L9112" t="s">
        <v>35</v>
      </c>
      <c r="M9112" t="s">
        <v>21</v>
      </c>
      <c r="N9112" t="s">
        <v>32</v>
      </c>
      <c r="O9112" s="4">
        <v>143454.95000000001</v>
      </c>
      <c r="P9112" t="s">
        <v>28</v>
      </c>
      <c r="Q9112" t="str" cm="1">
        <f t="array" ref="Q9112">_xlfn.IFS(
O9112&lt;50000,"Low Salary (&lt;$50K)",
O9112&lt;90000,"Lower Middle ($50K-$90K)",
O9112&lt;130000,"Middle ($90K-$130K)",
O9112&lt;170000,"Upper Middle ($130K-$170K)",
O9112&gt;=170000,"High Salary (&gt;$170K)"
)</f>
        <v>Upper Middle ($130K-$170K)</v>
      </c>
      <c r="R9112" t="str" cm="1">
        <f t="array" ref="R9112">_xlfn.IFS(
G9112&lt;=2,"New Customers (0-2Y)",
G9112&lt;=5,"Growing Customers (3-5Y)",
G9112&lt;=8,"Established Customers (6-8Y)",
G9112&lt;=10,"Loyal Customers (9-10Y)"
)</f>
        <v>Loyal Customers (9-10Y)</v>
      </c>
    </row>
    <row r="9113" spans="1:18" x14ac:dyDescent="0.35">
      <c r="A9113">
        <v>15711062</v>
      </c>
      <c r="B9113" t="s">
        <v>871</v>
      </c>
      <c r="C9113" t="s">
        <v>42</v>
      </c>
      <c r="D9113" t="s">
        <v>39</v>
      </c>
      <c r="E9113">
        <v>40</v>
      </c>
      <c r="F9113" t="s">
        <v>19</v>
      </c>
      <c r="G9113">
        <v>5</v>
      </c>
      <c r="H9113" s="4">
        <v>86172.81</v>
      </c>
      <c r="I9113" t="s">
        <v>29</v>
      </c>
      <c r="J9113">
        <v>2</v>
      </c>
      <c r="K9113">
        <v>633</v>
      </c>
      <c r="L9113" t="s">
        <v>20</v>
      </c>
      <c r="M9113" t="s">
        <v>21</v>
      </c>
      <c r="N9113" t="s">
        <v>22</v>
      </c>
      <c r="O9113" s="4">
        <v>117279.49</v>
      </c>
      <c r="P9113" t="s">
        <v>28</v>
      </c>
      <c r="Q9113" t="str" cm="1">
        <f t="array" ref="Q9113">_xlfn.IFS(
O9113&lt;50000,"Low Salary (&lt;$50K)",
O9113&lt;90000,"Lower Middle ($50K-$90K)",
O9113&lt;130000,"Middle ($90K-$130K)",
O9113&lt;170000,"Upper Middle ($130K-$170K)",
O9113&gt;=170000,"High Salary (&gt;$170K)"
)</f>
        <v>Middle ($90K-$130K)</v>
      </c>
      <c r="R9113" t="str" cm="1">
        <f t="array" ref="R9113">_xlfn.IFS(
G9113&lt;=2,"New Customers (0-2Y)",
G9113&lt;=5,"Growing Customers (3-5Y)",
G9113&lt;=8,"Established Customers (6-8Y)",
G9113&lt;=10,"Loyal Customers (9-10Y)"
)</f>
        <v>Growing Customers (3-5Y)</v>
      </c>
    </row>
    <row r="9114" spans="1:18" x14ac:dyDescent="0.35">
      <c r="A9114">
        <v>15567339</v>
      </c>
      <c r="B9114" t="s">
        <v>626</v>
      </c>
      <c r="C9114" t="s">
        <v>17</v>
      </c>
      <c r="D9114" t="s">
        <v>39</v>
      </c>
      <c r="E9114">
        <v>73</v>
      </c>
      <c r="F9114" t="s">
        <v>2967</v>
      </c>
      <c r="G9114">
        <v>9</v>
      </c>
      <c r="H9114" s="4">
        <v>0</v>
      </c>
      <c r="I9114" t="s">
        <v>24</v>
      </c>
      <c r="J9114">
        <v>1</v>
      </c>
      <c r="K9114">
        <v>735</v>
      </c>
      <c r="L9114" t="s">
        <v>35</v>
      </c>
      <c r="M9114" t="s">
        <v>21</v>
      </c>
      <c r="N9114" t="s">
        <v>22</v>
      </c>
      <c r="O9114" s="4">
        <v>114283.33</v>
      </c>
      <c r="P9114" t="s">
        <v>28</v>
      </c>
      <c r="Q9114" t="str" cm="1">
        <f t="array" ref="Q9114">_xlfn.IFS(
O9114&lt;50000,"Low Salary (&lt;$50K)",
O9114&lt;90000,"Lower Middle ($50K-$90K)",
O9114&lt;130000,"Middle ($90K-$130K)",
O9114&lt;170000,"Upper Middle ($130K-$170K)",
O9114&gt;=170000,"High Salary (&gt;$170K)"
)</f>
        <v>Middle ($90K-$130K)</v>
      </c>
      <c r="R9114" t="str" cm="1">
        <f t="array" ref="R9114">_xlfn.IFS(
G9114&lt;=2,"New Customers (0-2Y)",
G9114&lt;=5,"Growing Customers (3-5Y)",
G9114&lt;=8,"Established Customers (6-8Y)",
G9114&lt;=10,"Loyal Customers (9-10Y)"
)</f>
        <v>Loyal Customers (9-10Y)</v>
      </c>
    </row>
    <row r="9115" spans="1:18" x14ac:dyDescent="0.35">
      <c r="A9115">
        <v>15760662</v>
      </c>
      <c r="B9115" t="s">
        <v>1107</v>
      </c>
      <c r="C9115" t="s">
        <v>42</v>
      </c>
      <c r="D9115" t="s">
        <v>18</v>
      </c>
      <c r="E9115">
        <v>29</v>
      </c>
      <c r="F9115" t="s">
        <v>43</v>
      </c>
      <c r="G9115">
        <v>2</v>
      </c>
      <c r="H9115" s="4">
        <v>87212.800000000003</v>
      </c>
      <c r="I9115" t="s">
        <v>29</v>
      </c>
      <c r="J9115">
        <v>1</v>
      </c>
      <c r="K9115">
        <v>521</v>
      </c>
      <c r="L9115" t="s">
        <v>31</v>
      </c>
      <c r="M9115" t="s">
        <v>21</v>
      </c>
      <c r="N9115" t="s">
        <v>22</v>
      </c>
      <c r="O9115" s="4">
        <v>994.86</v>
      </c>
      <c r="P9115" t="s">
        <v>28</v>
      </c>
      <c r="Q9115" t="str" cm="1">
        <f t="array" ref="Q9115">_xlfn.IFS(
O9115&lt;50000,"Low Salary (&lt;$50K)",
O9115&lt;90000,"Lower Middle ($50K-$90K)",
O9115&lt;130000,"Middle ($90K-$130K)",
O9115&lt;170000,"Upper Middle ($130K-$170K)",
O9115&gt;=170000,"High Salary (&gt;$170K)"
)</f>
        <v>Low Salary (&lt;$50K)</v>
      </c>
      <c r="R9115" t="str" cm="1">
        <f t="array" ref="R9115">_xlfn.IFS(
G9115&lt;=2,"New Customers (0-2Y)",
G9115&lt;=5,"Growing Customers (3-5Y)",
G9115&lt;=8,"Established Customers (6-8Y)",
G9115&lt;=10,"Loyal Customers (9-10Y)"
)</f>
        <v>New Customers (0-2Y)</v>
      </c>
    </row>
    <row r="9116" spans="1:18" x14ac:dyDescent="0.35">
      <c r="A9116">
        <v>15605737</v>
      </c>
      <c r="B9116" t="s">
        <v>441</v>
      </c>
      <c r="C9116" t="s">
        <v>17</v>
      </c>
      <c r="D9116" t="s">
        <v>39</v>
      </c>
      <c r="E9116">
        <v>36</v>
      </c>
      <c r="F9116" t="s">
        <v>19</v>
      </c>
      <c r="G9116">
        <v>5</v>
      </c>
      <c r="H9116" s="4">
        <v>0</v>
      </c>
      <c r="I9116" t="s">
        <v>24</v>
      </c>
      <c r="J9116">
        <v>2</v>
      </c>
      <c r="K9116">
        <v>541</v>
      </c>
      <c r="L9116" t="s">
        <v>31</v>
      </c>
      <c r="M9116" t="s">
        <v>21</v>
      </c>
      <c r="N9116" t="s">
        <v>32</v>
      </c>
      <c r="O9116" s="4">
        <v>124795.84</v>
      </c>
      <c r="P9116" t="s">
        <v>28</v>
      </c>
      <c r="Q9116" t="str" cm="1">
        <f t="array" ref="Q9116">_xlfn.IFS(
O9116&lt;50000,"Low Salary (&lt;$50K)",
O9116&lt;90000,"Lower Middle ($50K-$90K)",
O9116&lt;130000,"Middle ($90K-$130K)",
O9116&lt;170000,"Upper Middle ($130K-$170K)",
O9116&gt;=170000,"High Salary (&gt;$170K)"
)</f>
        <v>Middle ($90K-$130K)</v>
      </c>
      <c r="R9116" t="str" cm="1">
        <f t="array" ref="R9116">_xlfn.IFS(
G9116&lt;=2,"New Customers (0-2Y)",
G9116&lt;=5,"Growing Customers (3-5Y)",
G9116&lt;=8,"Established Customers (6-8Y)",
G9116&lt;=10,"Loyal Customers (9-10Y)"
)</f>
        <v>Growing Customers (3-5Y)</v>
      </c>
    </row>
    <row r="9117" spans="1:18" x14ac:dyDescent="0.35">
      <c r="A9117">
        <v>15692977</v>
      </c>
      <c r="B9117" t="s">
        <v>666</v>
      </c>
      <c r="C9117" t="s">
        <v>42</v>
      </c>
      <c r="D9117" t="s">
        <v>18</v>
      </c>
      <c r="E9117">
        <v>36</v>
      </c>
      <c r="F9117" t="s">
        <v>19</v>
      </c>
      <c r="G9117">
        <v>2</v>
      </c>
      <c r="H9117" s="4">
        <v>130700.92</v>
      </c>
      <c r="I9117" t="s">
        <v>33</v>
      </c>
      <c r="J9117">
        <v>2</v>
      </c>
      <c r="K9117">
        <v>612</v>
      </c>
      <c r="L9117" t="s">
        <v>20</v>
      </c>
      <c r="M9117" t="s">
        <v>27</v>
      </c>
      <c r="N9117" t="s">
        <v>32</v>
      </c>
      <c r="O9117" s="4">
        <v>77592.800000000003</v>
      </c>
      <c r="P9117" t="s">
        <v>28</v>
      </c>
      <c r="Q9117" t="str" cm="1">
        <f t="array" ref="Q9117">_xlfn.IFS(
O9117&lt;50000,"Low Salary (&lt;$50K)",
O9117&lt;90000,"Lower Middle ($50K-$90K)",
O9117&lt;130000,"Middle ($90K-$130K)",
O9117&lt;170000,"Upper Middle ($130K-$170K)",
O9117&gt;=170000,"High Salary (&gt;$170K)"
)</f>
        <v>Lower Middle ($50K-$90K)</v>
      </c>
      <c r="R9117" t="str" cm="1">
        <f t="array" ref="R9117">_xlfn.IFS(
G9117&lt;=2,"New Customers (0-2Y)",
G9117&lt;=5,"Growing Customers (3-5Y)",
G9117&lt;=8,"Established Customers (6-8Y)",
G9117&lt;=10,"Loyal Customers (9-10Y)"
)</f>
        <v>New Customers (0-2Y)</v>
      </c>
    </row>
    <row r="9118" spans="1:18" x14ac:dyDescent="0.35">
      <c r="A9118">
        <v>15672082</v>
      </c>
      <c r="B9118" t="s">
        <v>2836</v>
      </c>
      <c r="C9118" t="s">
        <v>17</v>
      </c>
      <c r="D9118" t="s">
        <v>39</v>
      </c>
      <c r="E9118">
        <v>62</v>
      </c>
      <c r="F9118" t="s">
        <v>2967</v>
      </c>
      <c r="G9118">
        <v>3</v>
      </c>
      <c r="H9118" s="4">
        <v>0</v>
      </c>
      <c r="I9118" t="s">
        <v>24</v>
      </c>
      <c r="J9118">
        <v>2</v>
      </c>
      <c r="K9118">
        <v>562</v>
      </c>
      <c r="L9118" t="s">
        <v>31</v>
      </c>
      <c r="M9118" t="s">
        <v>21</v>
      </c>
      <c r="N9118" t="s">
        <v>32</v>
      </c>
      <c r="O9118" s="4">
        <v>105986.01</v>
      </c>
      <c r="P9118" t="s">
        <v>28</v>
      </c>
      <c r="Q9118" t="str" cm="1">
        <f t="array" ref="Q9118">_xlfn.IFS(
O9118&lt;50000,"Low Salary (&lt;$50K)",
O9118&lt;90000,"Lower Middle ($50K-$90K)",
O9118&lt;130000,"Middle ($90K-$130K)",
O9118&lt;170000,"Upper Middle ($130K-$170K)",
O9118&gt;=170000,"High Salary (&gt;$170K)"
)</f>
        <v>Middle ($90K-$130K)</v>
      </c>
      <c r="R9118" t="str" cm="1">
        <f t="array" ref="R9118">_xlfn.IFS(
G9118&lt;=2,"New Customers (0-2Y)",
G9118&lt;=5,"Growing Customers (3-5Y)",
G9118&lt;=8,"Established Customers (6-8Y)",
G9118&lt;=10,"Loyal Customers (9-10Y)"
)</f>
        <v>Growing Customers (3-5Y)</v>
      </c>
    </row>
    <row r="9119" spans="1:18" x14ac:dyDescent="0.35">
      <c r="A9119">
        <v>15600280</v>
      </c>
      <c r="B9119" t="s">
        <v>659</v>
      </c>
      <c r="C9119" t="s">
        <v>17</v>
      </c>
      <c r="D9119" t="s">
        <v>18</v>
      </c>
      <c r="E9119">
        <v>32</v>
      </c>
      <c r="F9119" t="s">
        <v>19</v>
      </c>
      <c r="G9119">
        <v>6</v>
      </c>
      <c r="H9119" s="4">
        <v>0</v>
      </c>
      <c r="I9119" t="s">
        <v>24</v>
      </c>
      <c r="J9119">
        <v>2</v>
      </c>
      <c r="K9119">
        <v>703</v>
      </c>
      <c r="L9119" t="s">
        <v>35</v>
      </c>
      <c r="M9119" t="s">
        <v>27</v>
      </c>
      <c r="N9119" t="s">
        <v>32</v>
      </c>
      <c r="O9119" s="4">
        <v>33606.519999999997</v>
      </c>
      <c r="P9119" t="s">
        <v>28</v>
      </c>
      <c r="Q9119" t="str" cm="1">
        <f t="array" ref="Q9119">_xlfn.IFS(
O9119&lt;50000,"Low Salary (&lt;$50K)",
O9119&lt;90000,"Lower Middle ($50K-$90K)",
O9119&lt;130000,"Middle ($90K-$130K)",
O9119&lt;170000,"Upper Middle ($130K-$170K)",
O9119&gt;=170000,"High Salary (&gt;$170K)"
)</f>
        <v>Low Salary (&lt;$50K)</v>
      </c>
      <c r="R9119" t="str" cm="1">
        <f t="array" ref="R9119">_xlfn.IFS(
G9119&lt;=2,"New Customers (0-2Y)",
G9119&lt;=5,"Growing Customers (3-5Y)",
G9119&lt;=8,"Established Customers (6-8Y)",
G9119&lt;=10,"Loyal Customers (9-10Y)"
)</f>
        <v>Established Customers (6-8Y)</v>
      </c>
    </row>
    <row r="9120" spans="1:18" x14ac:dyDescent="0.35">
      <c r="A9120">
        <v>15804052</v>
      </c>
      <c r="B9120" t="s">
        <v>51</v>
      </c>
      <c r="C9120" t="s">
        <v>26</v>
      </c>
      <c r="D9120" t="s">
        <v>39</v>
      </c>
      <c r="E9120">
        <v>23</v>
      </c>
      <c r="F9120" t="s">
        <v>43</v>
      </c>
      <c r="G9120">
        <v>6</v>
      </c>
      <c r="H9120" s="4">
        <v>0</v>
      </c>
      <c r="I9120" t="s">
        <v>24</v>
      </c>
      <c r="J9120">
        <v>2</v>
      </c>
      <c r="K9120">
        <v>710</v>
      </c>
      <c r="L9120" t="s">
        <v>35</v>
      </c>
      <c r="M9120" t="s">
        <v>21</v>
      </c>
      <c r="N9120" t="s">
        <v>22</v>
      </c>
      <c r="O9120" s="4">
        <v>134188.10999999999</v>
      </c>
      <c r="P9120" t="s">
        <v>28</v>
      </c>
      <c r="Q9120" t="str" cm="1">
        <f t="array" ref="Q9120">_xlfn.IFS(
O9120&lt;50000,"Low Salary (&lt;$50K)",
O9120&lt;90000,"Lower Middle ($50K-$90K)",
O9120&lt;130000,"Middle ($90K-$130K)",
O9120&lt;170000,"Upper Middle ($130K-$170K)",
O9120&gt;=170000,"High Salary (&gt;$170K)"
)</f>
        <v>Upper Middle ($130K-$170K)</v>
      </c>
      <c r="R9120" t="str" cm="1">
        <f t="array" ref="R9120">_xlfn.IFS(
G9120&lt;=2,"New Customers (0-2Y)",
G9120&lt;=5,"Growing Customers (3-5Y)",
G9120&lt;=8,"Established Customers (6-8Y)",
G9120&lt;=10,"Loyal Customers (9-10Y)"
)</f>
        <v>Established Customers (6-8Y)</v>
      </c>
    </row>
    <row r="9121" spans="1:18" x14ac:dyDescent="0.35">
      <c r="A9121">
        <v>15576065</v>
      </c>
      <c r="B9121" t="s">
        <v>903</v>
      </c>
      <c r="C9121" t="s">
        <v>26</v>
      </c>
      <c r="D9121" t="s">
        <v>18</v>
      </c>
      <c r="E9121">
        <v>40</v>
      </c>
      <c r="F9121" t="s">
        <v>19</v>
      </c>
      <c r="G9121">
        <v>5</v>
      </c>
      <c r="H9121" s="4">
        <v>171325.98</v>
      </c>
      <c r="I9121" t="s">
        <v>33</v>
      </c>
      <c r="J9121">
        <v>1</v>
      </c>
      <c r="K9121">
        <v>731</v>
      </c>
      <c r="L9121" t="s">
        <v>35</v>
      </c>
      <c r="M9121" t="s">
        <v>21</v>
      </c>
      <c r="N9121" t="s">
        <v>22</v>
      </c>
      <c r="O9121" s="4">
        <v>159718.26999999999</v>
      </c>
      <c r="P9121" t="s">
        <v>23</v>
      </c>
      <c r="Q9121" t="str" cm="1">
        <f t="array" ref="Q9121">_xlfn.IFS(
O9121&lt;50000,"Low Salary (&lt;$50K)",
O9121&lt;90000,"Lower Middle ($50K-$90K)",
O9121&lt;130000,"Middle ($90K-$130K)",
O9121&lt;170000,"Upper Middle ($130K-$170K)",
O9121&gt;=170000,"High Salary (&gt;$170K)"
)</f>
        <v>Upper Middle ($130K-$170K)</v>
      </c>
      <c r="R9121" t="str" cm="1">
        <f t="array" ref="R9121">_xlfn.IFS(
G9121&lt;=2,"New Customers (0-2Y)",
G9121&lt;=5,"Growing Customers (3-5Y)",
G9121&lt;=8,"Established Customers (6-8Y)",
G9121&lt;=10,"Loyal Customers (9-10Y)"
)</f>
        <v>Growing Customers (3-5Y)</v>
      </c>
    </row>
    <row r="9122" spans="1:18" x14ac:dyDescent="0.35">
      <c r="A9122">
        <v>15796838</v>
      </c>
      <c r="B9122" t="s">
        <v>103</v>
      </c>
      <c r="C9122" t="s">
        <v>26</v>
      </c>
      <c r="D9122" t="s">
        <v>39</v>
      </c>
      <c r="E9122">
        <v>58</v>
      </c>
      <c r="F9122" t="s">
        <v>19</v>
      </c>
      <c r="G9122">
        <v>4</v>
      </c>
      <c r="H9122" s="4">
        <v>92930.92</v>
      </c>
      <c r="I9122" t="s">
        <v>29</v>
      </c>
      <c r="J9122">
        <v>1</v>
      </c>
      <c r="K9122">
        <v>703</v>
      </c>
      <c r="L9122" t="s">
        <v>35</v>
      </c>
      <c r="M9122" t="s">
        <v>27</v>
      </c>
      <c r="N9122" t="s">
        <v>22</v>
      </c>
      <c r="O9122" s="4">
        <v>85148.78</v>
      </c>
      <c r="P9122" t="s">
        <v>28</v>
      </c>
      <c r="Q9122" t="str" cm="1">
        <f t="array" ref="Q9122">_xlfn.IFS(
O9122&lt;50000,"Low Salary (&lt;$50K)",
O9122&lt;90000,"Lower Middle ($50K-$90K)",
O9122&lt;130000,"Middle ($90K-$130K)",
O9122&lt;170000,"Upper Middle ($130K-$170K)",
O9122&gt;=170000,"High Salary (&gt;$170K)"
)</f>
        <v>Lower Middle ($50K-$90K)</v>
      </c>
      <c r="R9122" t="str" cm="1">
        <f t="array" ref="R9122">_xlfn.IFS(
G9122&lt;=2,"New Customers (0-2Y)",
G9122&lt;=5,"Growing Customers (3-5Y)",
G9122&lt;=8,"Established Customers (6-8Y)",
G9122&lt;=10,"Loyal Customers (9-10Y)"
)</f>
        <v>Growing Customers (3-5Y)</v>
      </c>
    </row>
    <row r="9123" spans="1:18" x14ac:dyDescent="0.35">
      <c r="A9123">
        <v>15693526</v>
      </c>
      <c r="B9123" t="s">
        <v>226</v>
      </c>
      <c r="C9123" t="s">
        <v>17</v>
      </c>
      <c r="D9123" t="s">
        <v>18</v>
      </c>
      <c r="E9123">
        <v>40</v>
      </c>
      <c r="F9123" t="s">
        <v>19</v>
      </c>
      <c r="G9123">
        <v>0</v>
      </c>
      <c r="H9123" s="4">
        <v>0</v>
      </c>
      <c r="I9123" t="s">
        <v>24</v>
      </c>
      <c r="J9123">
        <v>1</v>
      </c>
      <c r="K9123">
        <v>618</v>
      </c>
      <c r="L9123" t="s">
        <v>20</v>
      </c>
      <c r="M9123" t="s">
        <v>21</v>
      </c>
      <c r="N9123" t="s">
        <v>32</v>
      </c>
      <c r="O9123" s="4">
        <v>119059.13</v>
      </c>
      <c r="P9123" t="s">
        <v>28</v>
      </c>
      <c r="Q9123" t="str" cm="1">
        <f t="array" ref="Q9123">_xlfn.IFS(
O9123&lt;50000,"Low Salary (&lt;$50K)",
O9123&lt;90000,"Lower Middle ($50K-$90K)",
O9123&lt;130000,"Middle ($90K-$130K)",
O9123&lt;170000,"Upper Middle ($130K-$170K)",
O9123&gt;=170000,"High Salary (&gt;$170K)"
)</f>
        <v>Middle ($90K-$130K)</v>
      </c>
      <c r="R9123" t="str" cm="1">
        <f t="array" ref="R9123">_xlfn.IFS(
G9123&lt;=2,"New Customers (0-2Y)",
G9123&lt;=5,"Growing Customers (3-5Y)",
G9123&lt;=8,"Established Customers (6-8Y)",
G9123&lt;=10,"Loyal Customers (9-10Y)"
)</f>
        <v>New Customers (0-2Y)</v>
      </c>
    </row>
    <row r="9124" spans="1:18" x14ac:dyDescent="0.35">
      <c r="A9124">
        <v>15748595</v>
      </c>
      <c r="B9124" t="s">
        <v>2837</v>
      </c>
      <c r="C9124" t="s">
        <v>17</v>
      </c>
      <c r="D9124" t="s">
        <v>18</v>
      </c>
      <c r="E9124">
        <v>29</v>
      </c>
      <c r="F9124" t="s">
        <v>43</v>
      </c>
      <c r="G9124">
        <v>1</v>
      </c>
      <c r="H9124" s="4">
        <v>77556.789999999994</v>
      </c>
      <c r="I9124" t="s">
        <v>29</v>
      </c>
      <c r="J9124">
        <v>2</v>
      </c>
      <c r="K9124">
        <v>689</v>
      </c>
      <c r="L9124" t="s">
        <v>35</v>
      </c>
      <c r="M9124" t="s">
        <v>21</v>
      </c>
      <c r="N9124" t="s">
        <v>22</v>
      </c>
      <c r="O9124" s="4">
        <v>122998.26</v>
      </c>
      <c r="P9124" t="s">
        <v>28</v>
      </c>
      <c r="Q9124" t="str" cm="1">
        <f t="array" ref="Q9124">_xlfn.IFS(
O9124&lt;50000,"Low Salary (&lt;$50K)",
O9124&lt;90000,"Lower Middle ($50K-$90K)",
O9124&lt;130000,"Middle ($90K-$130K)",
O9124&lt;170000,"Upper Middle ($130K-$170K)",
O9124&gt;=170000,"High Salary (&gt;$170K)"
)</f>
        <v>Middle ($90K-$130K)</v>
      </c>
      <c r="R9124" t="str" cm="1">
        <f t="array" ref="R9124">_xlfn.IFS(
G9124&lt;=2,"New Customers (0-2Y)",
G9124&lt;=5,"Growing Customers (3-5Y)",
G9124&lt;=8,"Established Customers (6-8Y)",
G9124&lt;=10,"Loyal Customers (9-10Y)"
)</f>
        <v>New Customers (0-2Y)</v>
      </c>
    </row>
    <row r="9125" spans="1:18" x14ac:dyDescent="0.35">
      <c r="A9125">
        <v>15679029</v>
      </c>
      <c r="B9125" t="s">
        <v>472</v>
      </c>
      <c r="C9125" t="s">
        <v>17</v>
      </c>
      <c r="D9125" t="s">
        <v>39</v>
      </c>
      <c r="E9125">
        <v>33</v>
      </c>
      <c r="F9125" t="s">
        <v>19</v>
      </c>
      <c r="G9125">
        <v>7</v>
      </c>
      <c r="H9125" s="4">
        <v>102874.28</v>
      </c>
      <c r="I9125" t="s">
        <v>33</v>
      </c>
      <c r="J9125">
        <v>1</v>
      </c>
      <c r="K9125">
        <v>718</v>
      </c>
      <c r="L9125" t="s">
        <v>35</v>
      </c>
      <c r="M9125" t="s">
        <v>27</v>
      </c>
      <c r="N9125" t="s">
        <v>32</v>
      </c>
      <c r="O9125" s="4">
        <v>117841.06</v>
      </c>
      <c r="P9125" t="s">
        <v>28</v>
      </c>
      <c r="Q9125" t="str" cm="1">
        <f t="array" ref="Q9125">_xlfn.IFS(
O9125&lt;50000,"Low Salary (&lt;$50K)",
O9125&lt;90000,"Lower Middle ($50K-$90K)",
O9125&lt;130000,"Middle ($90K-$130K)",
O9125&lt;170000,"Upper Middle ($130K-$170K)",
O9125&gt;=170000,"High Salary (&gt;$170K)"
)</f>
        <v>Middle ($90K-$130K)</v>
      </c>
      <c r="R9125" t="str" cm="1">
        <f t="array" ref="R9125">_xlfn.IFS(
G9125&lt;=2,"New Customers (0-2Y)",
G9125&lt;=5,"Growing Customers (3-5Y)",
G9125&lt;=8,"Established Customers (6-8Y)",
G9125&lt;=10,"Loyal Customers (9-10Y)"
)</f>
        <v>Established Customers (6-8Y)</v>
      </c>
    </row>
    <row r="9126" spans="1:18" x14ac:dyDescent="0.35">
      <c r="A9126">
        <v>15753639</v>
      </c>
      <c r="B9126" t="s">
        <v>807</v>
      </c>
      <c r="C9126" t="s">
        <v>17</v>
      </c>
      <c r="D9126" t="s">
        <v>39</v>
      </c>
      <c r="E9126">
        <v>37</v>
      </c>
      <c r="F9126" t="s">
        <v>19</v>
      </c>
      <c r="G9126">
        <v>5</v>
      </c>
      <c r="H9126" s="4">
        <v>146093.39000000001</v>
      </c>
      <c r="I9126" t="s">
        <v>33</v>
      </c>
      <c r="J9126">
        <v>2</v>
      </c>
      <c r="K9126">
        <v>608</v>
      </c>
      <c r="L9126" t="s">
        <v>20</v>
      </c>
      <c r="M9126" t="s">
        <v>27</v>
      </c>
      <c r="N9126" t="s">
        <v>32</v>
      </c>
      <c r="O9126" s="4">
        <v>160593.41</v>
      </c>
      <c r="P9126" t="s">
        <v>28</v>
      </c>
      <c r="Q9126" t="str" cm="1">
        <f t="array" ref="Q9126">_xlfn.IFS(
O9126&lt;50000,"Low Salary (&lt;$50K)",
O9126&lt;90000,"Lower Middle ($50K-$90K)",
O9126&lt;130000,"Middle ($90K-$130K)",
O9126&lt;170000,"Upper Middle ($130K-$170K)",
O9126&gt;=170000,"High Salary (&gt;$170K)"
)</f>
        <v>Upper Middle ($130K-$170K)</v>
      </c>
      <c r="R9126" t="str" cm="1">
        <f t="array" ref="R9126">_xlfn.IFS(
G9126&lt;=2,"New Customers (0-2Y)",
G9126&lt;=5,"Growing Customers (3-5Y)",
G9126&lt;=8,"Established Customers (6-8Y)",
G9126&lt;=10,"Loyal Customers (9-10Y)"
)</f>
        <v>Growing Customers (3-5Y)</v>
      </c>
    </row>
    <row r="9127" spans="1:18" x14ac:dyDescent="0.35">
      <c r="A9127">
        <v>15604138</v>
      </c>
      <c r="B9127" t="s">
        <v>694</v>
      </c>
      <c r="C9127" t="s">
        <v>26</v>
      </c>
      <c r="D9127" t="s">
        <v>39</v>
      </c>
      <c r="E9127">
        <v>34</v>
      </c>
      <c r="F9127" t="s">
        <v>19</v>
      </c>
      <c r="G9127">
        <v>2</v>
      </c>
      <c r="H9127" s="4">
        <v>0</v>
      </c>
      <c r="I9127" t="s">
        <v>24</v>
      </c>
      <c r="J9127">
        <v>1</v>
      </c>
      <c r="K9127">
        <v>749</v>
      </c>
      <c r="L9127" t="s">
        <v>35</v>
      </c>
      <c r="M9127" t="s">
        <v>27</v>
      </c>
      <c r="N9127" t="s">
        <v>32</v>
      </c>
      <c r="O9127" s="4">
        <v>174189.04</v>
      </c>
      <c r="P9127" t="s">
        <v>23</v>
      </c>
      <c r="Q9127" t="str" cm="1">
        <f t="array" ref="Q9127">_xlfn.IFS(
O9127&lt;50000,"Low Salary (&lt;$50K)",
O9127&lt;90000,"Lower Middle ($50K-$90K)",
O9127&lt;130000,"Middle ($90K-$130K)",
O9127&lt;170000,"Upper Middle ($130K-$170K)",
O9127&gt;=170000,"High Salary (&gt;$170K)"
)</f>
        <v>High Salary (&gt;$170K)</v>
      </c>
      <c r="R9127" t="str" cm="1">
        <f t="array" ref="R9127">_xlfn.IFS(
G9127&lt;=2,"New Customers (0-2Y)",
G9127&lt;=5,"Growing Customers (3-5Y)",
G9127&lt;=8,"Established Customers (6-8Y)",
G9127&lt;=10,"Loyal Customers (9-10Y)"
)</f>
        <v>New Customers (0-2Y)</v>
      </c>
    </row>
    <row r="9128" spans="1:18" x14ac:dyDescent="0.35">
      <c r="A9128">
        <v>15666095</v>
      </c>
      <c r="B9128" t="s">
        <v>1264</v>
      </c>
      <c r="C9128" t="s">
        <v>26</v>
      </c>
      <c r="D9128" t="s">
        <v>39</v>
      </c>
      <c r="E9128">
        <v>51</v>
      </c>
      <c r="F9128" t="s">
        <v>19</v>
      </c>
      <c r="G9128">
        <v>4</v>
      </c>
      <c r="H9128" s="4">
        <v>79811.72</v>
      </c>
      <c r="I9128" t="s">
        <v>29</v>
      </c>
      <c r="J9128">
        <v>2</v>
      </c>
      <c r="K9128">
        <v>753</v>
      </c>
      <c r="L9128" t="s">
        <v>35</v>
      </c>
      <c r="M9128" t="s">
        <v>27</v>
      </c>
      <c r="N9128" t="s">
        <v>22</v>
      </c>
      <c r="O9128" s="4">
        <v>68260.27</v>
      </c>
      <c r="P9128" t="s">
        <v>23</v>
      </c>
      <c r="Q9128" t="str" cm="1">
        <f t="array" ref="Q9128">_xlfn.IFS(
O9128&lt;50000,"Low Salary (&lt;$50K)",
O9128&lt;90000,"Lower Middle ($50K-$90K)",
O9128&lt;130000,"Middle ($90K-$130K)",
O9128&lt;170000,"Upper Middle ($130K-$170K)",
O9128&gt;=170000,"High Salary (&gt;$170K)"
)</f>
        <v>Lower Middle ($50K-$90K)</v>
      </c>
      <c r="R9128" t="str" cm="1">
        <f t="array" ref="R9128">_xlfn.IFS(
G9128&lt;=2,"New Customers (0-2Y)",
G9128&lt;=5,"Growing Customers (3-5Y)",
G9128&lt;=8,"Established Customers (6-8Y)",
G9128&lt;=10,"Loyal Customers (9-10Y)"
)</f>
        <v>Growing Customers (3-5Y)</v>
      </c>
    </row>
    <row r="9129" spans="1:18" x14ac:dyDescent="0.35">
      <c r="A9129">
        <v>15643487</v>
      </c>
      <c r="B9129" t="s">
        <v>423</v>
      </c>
      <c r="C9129" t="s">
        <v>26</v>
      </c>
      <c r="D9129" t="s">
        <v>39</v>
      </c>
      <c r="E9129">
        <v>39</v>
      </c>
      <c r="F9129" t="s">
        <v>19</v>
      </c>
      <c r="G9129">
        <v>10</v>
      </c>
      <c r="H9129" s="4">
        <v>105473.74</v>
      </c>
      <c r="I9129" t="s">
        <v>33</v>
      </c>
      <c r="J9129">
        <v>1</v>
      </c>
      <c r="K9129">
        <v>630</v>
      </c>
      <c r="L9129" t="s">
        <v>20</v>
      </c>
      <c r="M9129" t="s">
        <v>27</v>
      </c>
      <c r="N9129" t="s">
        <v>32</v>
      </c>
      <c r="O9129" s="4">
        <v>58854.879999999997</v>
      </c>
      <c r="P9129" t="s">
        <v>23</v>
      </c>
      <c r="Q9129" t="str" cm="1">
        <f t="array" ref="Q9129">_xlfn.IFS(
O9129&lt;50000,"Low Salary (&lt;$50K)",
O9129&lt;90000,"Lower Middle ($50K-$90K)",
O9129&lt;130000,"Middle ($90K-$130K)",
O9129&lt;170000,"Upper Middle ($130K-$170K)",
O9129&gt;=170000,"High Salary (&gt;$170K)"
)</f>
        <v>Lower Middle ($50K-$90K)</v>
      </c>
      <c r="R9129" t="str" cm="1">
        <f t="array" ref="R9129">_xlfn.IFS(
G9129&lt;=2,"New Customers (0-2Y)",
G9129&lt;=5,"Growing Customers (3-5Y)",
G9129&lt;=8,"Established Customers (6-8Y)",
G9129&lt;=10,"Loyal Customers (9-10Y)"
)</f>
        <v>Loyal Customers (9-10Y)</v>
      </c>
    </row>
    <row r="9130" spans="1:18" x14ac:dyDescent="0.35">
      <c r="A9130">
        <v>15764033</v>
      </c>
      <c r="B9130" t="s">
        <v>503</v>
      </c>
      <c r="C9130" t="s">
        <v>42</v>
      </c>
      <c r="D9130" t="s">
        <v>18</v>
      </c>
      <c r="E9130">
        <v>43</v>
      </c>
      <c r="F9130" t="s">
        <v>19</v>
      </c>
      <c r="G9130">
        <v>1</v>
      </c>
      <c r="H9130" s="4">
        <v>121927.92</v>
      </c>
      <c r="I9130" t="s">
        <v>33</v>
      </c>
      <c r="J9130">
        <v>1</v>
      </c>
      <c r="K9130">
        <v>693</v>
      </c>
      <c r="L9130" t="s">
        <v>35</v>
      </c>
      <c r="M9130" t="s">
        <v>21</v>
      </c>
      <c r="N9130" t="s">
        <v>32</v>
      </c>
      <c r="O9130" s="4">
        <v>87994.95</v>
      </c>
      <c r="P9130" t="s">
        <v>23</v>
      </c>
      <c r="Q9130" t="str" cm="1">
        <f t="array" ref="Q9130">_xlfn.IFS(
O9130&lt;50000,"Low Salary (&lt;$50K)",
O9130&lt;90000,"Lower Middle ($50K-$90K)",
O9130&lt;130000,"Middle ($90K-$130K)",
O9130&lt;170000,"Upper Middle ($130K-$170K)",
O9130&gt;=170000,"High Salary (&gt;$170K)"
)</f>
        <v>Lower Middle ($50K-$90K)</v>
      </c>
      <c r="R9130" t="str" cm="1">
        <f t="array" ref="R9130">_xlfn.IFS(
G9130&lt;=2,"New Customers (0-2Y)",
G9130&lt;=5,"Growing Customers (3-5Y)",
G9130&lt;=8,"Established Customers (6-8Y)",
G9130&lt;=10,"Loyal Customers (9-10Y)"
)</f>
        <v>New Customers (0-2Y)</v>
      </c>
    </row>
    <row r="9131" spans="1:18" x14ac:dyDescent="0.35">
      <c r="A9131">
        <v>15747288</v>
      </c>
      <c r="B9131" t="s">
        <v>917</v>
      </c>
      <c r="C9131" t="s">
        <v>26</v>
      </c>
      <c r="D9131" t="s">
        <v>18</v>
      </c>
      <c r="E9131">
        <v>40</v>
      </c>
      <c r="F9131" t="s">
        <v>19</v>
      </c>
      <c r="G9131">
        <v>6</v>
      </c>
      <c r="H9131" s="4">
        <v>61671.19</v>
      </c>
      <c r="I9131" t="s">
        <v>29</v>
      </c>
      <c r="J9131">
        <v>1</v>
      </c>
      <c r="K9131">
        <v>838</v>
      </c>
      <c r="L9131" t="s">
        <v>37</v>
      </c>
      <c r="M9131" t="s">
        <v>27</v>
      </c>
      <c r="N9131" t="s">
        <v>22</v>
      </c>
      <c r="O9131" s="4">
        <v>150659.35</v>
      </c>
      <c r="P9131" t="s">
        <v>23</v>
      </c>
      <c r="Q9131" t="str" cm="1">
        <f t="array" ref="Q9131">_xlfn.IFS(
O9131&lt;50000,"Low Salary (&lt;$50K)",
O9131&lt;90000,"Lower Middle ($50K-$90K)",
O9131&lt;130000,"Middle ($90K-$130K)",
O9131&lt;170000,"Upper Middle ($130K-$170K)",
O9131&gt;=170000,"High Salary (&gt;$170K)"
)</f>
        <v>Upper Middle ($130K-$170K)</v>
      </c>
      <c r="R9131" t="str" cm="1">
        <f t="array" ref="R9131">_xlfn.IFS(
G9131&lt;=2,"New Customers (0-2Y)",
G9131&lt;=5,"Growing Customers (3-5Y)",
G9131&lt;=8,"Established Customers (6-8Y)",
G9131&lt;=10,"Loyal Customers (9-10Y)"
)</f>
        <v>Established Customers (6-8Y)</v>
      </c>
    </row>
    <row r="9132" spans="1:18" x14ac:dyDescent="0.35">
      <c r="A9132">
        <v>15790599</v>
      </c>
      <c r="B9132" t="s">
        <v>84</v>
      </c>
      <c r="C9132" t="s">
        <v>42</v>
      </c>
      <c r="D9132" t="s">
        <v>18</v>
      </c>
      <c r="E9132">
        <v>39</v>
      </c>
      <c r="F9132" t="s">
        <v>19</v>
      </c>
      <c r="G9132">
        <v>5</v>
      </c>
      <c r="H9132" s="4">
        <v>149363.12</v>
      </c>
      <c r="I9132" t="s">
        <v>33</v>
      </c>
      <c r="J9132">
        <v>2</v>
      </c>
      <c r="K9132">
        <v>756</v>
      </c>
      <c r="L9132" t="s">
        <v>35</v>
      </c>
      <c r="M9132" t="s">
        <v>21</v>
      </c>
      <c r="N9132" t="s">
        <v>22</v>
      </c>
      <c r="O9132" s="4">
        <v>109098.39</v>
      </c>
      <c r="P9132" t="s">
        <v>28</v>
      </c>
      <c r="Q9132" t="str" cm="1">
        <f t="array" ref="Q9132">_xlfn.IFS(
O9132&lt;50000,"Low Salary (&lt;$50K)",
O9132&lt;90000,"Lower Middle ($50K-$90K)",
O9132&lt;130000,"Middle ($90K-$130K)",
O9132&lt;170000,"Upper Middle ($130K-$170K)",
O9132&gt;=170000,"High Salary (&gt;$170K)"
)</f>
        <v>Middle ($90K-$130K)</v>
      </c>
      <c r="R9132" t="str" cm="1">
        <f t="array" ref="R9132">_xlfn.IFS(
G9132&lt;=2,"New Customers (0-2Y)",
G9132&lt;=5,"Growing Customers (3-5Y)",
G9132&lt;=8,"Established Customers (6-8Y)",
G9132&lt;=10,"Loyal Customers (9-10Y)"
)</f>
        <v>Growing Customers (3-5Y)</v>
      </c>
    </row>
    <row r="9133" spans="1:18" x14ac:dyDescent="0.35">
      <c r="A9133">
        <v>15737705</v>
      </c>
      <c r="B9133" t="s">
        <v>529</v>
      </c>
      <c r="C9133" t="s">
        <v>17</v>
      </c>
      <c r="D9133" t="s">
        <v>18</v>
      </c>
      <c r="E9133">
        <v>27</v>
      </c>
      <c r="F9133" t="s">
        <v>43</v>
      </c>
      <c r="G9133">
        <v>4</v>
      </c>
      <c r="H9133" s="4">
        <v>152309.37</v>
      </c>
      <c r="I9133" t="s">
        <v>33</v>
      </c>
      <c r="J9133">
        <v>1</v>
      </c>
      <c r="K9133">
        <v>775</v>
      </c>
      <c r="L9133" t="s">
        <v>35</v>
      </c>
      <c r="M9133" t="s">
        <v>21</v>
      </c>
      <c r="N9133" t="s">
        <v>32</v>
      </c>
      <c r="O9133" s="4">
        <v>104112</v>
      </c>
      <c r="P9133" t="s">
        <v>28</v>
      </c>
      <c r="Q9133" t="str" cm="1">
        <f t="array" ref="Q9133">_xlfn.IFS(
O9133&lt;50000,"Low Salary (&lt;$50K)",
O9133&lt;90000,"Lower Middle ($50K-$90K)",
O9133&lt;130000,"Middle ($90K-$130K)",
O9133&lt;170000,"Upper Middle ($130K-$170K)",
O9133&gt;=170000,"High Salary (&gt;$170K)"
)</f>
        <v>Middle ($90K-$130K)</v>
      </c>
      <c r="R9133" t="str" cm="1">
        <f t="array" ref="R9133">_xlfn.IFS(
G9133&lt;=2,"New Customers (0-2Y)",
G9133&lt;=5,"Growing Customers (3-5Y)",
G9133&lt;=8,"Established Customers (6-8Y)",
G9133&lt;=10,"Loyal Customers (9-10Y)"
)</f>
        <v>Growing Customers (3-5Y)</v>
      </c>
    </row>
    <row r="9134" spans="1:18" x14ac:dyDescent="0.35">
      <c r="A9134">
        <v>15737194</v>
      </c>
      <c r="B9134" t="s">
        <v>1062</v>
      </c>
      <c r="C9134" t="s">
        <v>17</v>
      </c>
      <c r="D9134" t="s">
        <v>18</v>
      </c>
      <c r="E9134">
        <v>33</v>
      </c>
      <c r="F9134" t="s">
        <v>19</v>
      </c>
      <c r="G9134">
        <v>5</v>
      </c>
      <c r="H9134" s="4">
        <v>0</v>
      </c>
      <c r="I9134" t="s">
        <v>24</v>
      </c>
      <c r="J9134">
        <v>2</v>
      </c>
      <c r="K9134">
        <v>635</v>
      </c>
      <c r="L9134" t="s">
        <v>20</v>
      </c>
      <c r="M9134" t="s">
        <v>21</v>
      </c>
      <c r="N9134" t="s">
        <v>32</v>
      </c>
      <c r="O9134" s="4">
        <v>122949.71</v>
      </c>
      <c r="P9134" t="s">
        <v>28</v>
      </c>
      <c r="Q9134" t="str" cm="1">
        <f t="array" ref="Q9134">_xlfn.IFS(
O9134&lt;50000,"Low Salary (&lt;$50K)",
O9134&lt;90000,"Lower Middle ($50K-$90K)",
O9134&lt;130000,"Middle ($90K-$130K)",
O9134&lt;170000,"Upper Middle ($130K-$170K)",
O9134&gt;=170000,"High Salary (&gt;$170K)"
)</f>
        <v>Middle ($90K-$130K)</v>
      </c>
      <c r="R9134" t="str" cm="1">
        <f t="array" ref="R9134">_xlfn.IFS(
G9134&lt;=2,"New Customers (0-2Y)",
G9134&lt;=5,"Growing Customers (3-5Y)",
G9134&lt;=8,"Established Customers (6-8Y)",
G9134&lt;=10,"Loyal Customers (9-10Y)"
)</f>
        <v>Growing Customers (3-5Y)</v>
      </c>
    </row>
    <row r="9135" spans="1:18" x14ac:dyDescent="0.35">
      <c r="A9135">
        <v>15726776</v>
      </c>
      <c r="B9135" t="s">
        <v>1958</v>
      </c>
      <c r="C9135" t="s">
        <v>26</v>
      </c>
      <c r="D9135" t="s">
        <v>39</v>
      </c>
      <c r="E9135">
        <v>36</v>
      </c>
      <c r="F9135" t="s">
        <v>19</v>
      </c>
      <c r="G9135">
        <v>1</v>
      </c>
      <c r="H9135" s="4">
        <v>111629.29</v>
      </c>
      <c r="I9135" t="s">
        <v>33</v>
      </c>
      <c r="J9135">
        <v>1</v>
      </c>
      <c r="K9135">
        <v>705</v>
      </c>
      <c r="L9135" t="s">
        <v>35</v>
      </c>
      <c r="M9135" t="s">
        <v>21</v>
      </c>
      <c r="N9135" t="s">
        <v>22</v>
      </c>
      <c r="O9135" s="4">
        <v>21807.16</v>
      </c>
      <c r="P9135" t="s">
        <v>28</v>
      </c>
      <c r="Q9135" t="str" cm="1">
        <f t="array" ref="Q9135">_xlfn.IFS(
O9135&lt;50000,"Low Salary (&lt;$50K)",
O9135&lt;90000,"Lower Middle ($50K-$90K)",
O9135&lt;130000,"Middle ($90K-$130K)",
O9135&lt;170000,"Upper Middle ($130K-$170K)",
O9135&gt;=170000,"High Salary (&gt;$170K)"
)</f>
        <v>Low Salary (&lt;$50K)</v>
      </c>
      <c r="R9135" t="str" cm="1">
        <f t="array" ref="R9135">_xlfn.IFS(
G9135&lt;=2,"New Customers (0-2Y)",
G9135&lt;=5,"Growing Customers (3-5Y)",
G9135&lt;=8,"Established Customers (6-8Y)",
G9135&lt;=10,"Loyal Customers (9-10Y)"
)</f>
        <v>New Customers (0-2Y)</v>
      </c>
    </row>
    <row r="9136" spans="1:18" x14ac:dyDescent="0.35">
      <c r="A9136">
        <v>15804357</v>
      </c>
      <c r="B9136" t="s">
        <v>533</v>
      </c>
      <c r="C9136" t="s">
        <v>17</v>
      </c>
      <c r="D9136" t="s">
        <v>39</v>
      </c>
      <c r="E9136">
        <v>40</v>
      </c>
      <c r="F9136" t="s">
        <v>19</v>
      </c>
      <c r="G9136">
        <v>3</v>
      </c>
      <c r="H9136" s="4">
        <v>0</v>
      </c>
      <c r="I9136" t="s">
        <v>24</v>
      </c>
      <c r="J9136">
        <v>1</v>
      </c>
      <c r="K9136">
        <v>481</v>
      </c>
      <c r="L9136" t="s">
        <v>44</v>
      </c>
      <c r="M9136" t="s">
        <v>21</v>
      </c>
      <c r="N9136" t="s">
        <v>22</v>
      </c>
      <c r="O9136" s="4">
        <v>32319.93</v>
      </c>
      <c r="P9136" t="s">
        <v>28</v>
      </c>
      <c r="Q9136" t="str" cm="1">
        <f t="array" ref="Q9136">_xlfn.IFS(
O9136&lt;50000,"Low Salary (&lt;$50K)",
O9136&lt;90000,"Lower Middle ($50K-$90K)",
O9136&lt;130000,"Middle ($90K-$130K)",
O9136&lt;170000,"Upper Middle ($130K-$170K)",
O9136&gt;=170000,"High Salary (&gt;$170K)"
)</f>
        <v>Low Salary (&lt;$50K)</v>
      </c>
      <c r="R9136" t="str" cm="1">
        <f t="array" ref="R9136">_xlfn.IFS(
G9136&lt;=2,"New Customers (0-2Y)",
G9136&lt;=5,"Growing Customers (3-5Y)",
G9136&lt;=8,"Established Customers (6-8Y)",
G9136&lt;=10,"Loyal Customers (9-10Y)"
)</f>
        <v>Growing Customers (3-5Y)</v>
      </c>
    </row>
    <row r="9137" spans="1:18" x14ac:dyDescent="0.35">
      <c r="A9137">
        <v>15664432</v>
      </c>
      <c r="B9137" t="s">
        <v>1507</v>
      </c>
      <c r="C9137" t="s">
        <v>26</v>
      </c>
      <c r="D9137" t="s">
        <v>18</v>
      </c>
      <c r="E9137">
        <v>49</v>
      </c>
      <c r="F9137" t="s">
        <v>19</v>
      </c>
      <c r="G9137">
        <v>7</v>
      </c>
      <c r="H9137" s="4">
        <v>96296.78</v>
      </c>
      <c r="I9137" t="s">
        <v>29</v>
      </c>
      <c r="J9137">
        <v>1</v>
      </c>
      <c r="K9137">
        <v>727</v>
      </c>
      <c r="L9137" t="s">
        <v>35</v>
      </c>
      <c r="M9137" t="s">
        <v>21</v>
      </c>
      <c r="N9137" t="s">
        <v>32</v>
      </c>
      <c r="O9137" s="4">
        <v>190457.87</v>
      </c>
      <c r="P9137" t="s">
        <v>23</v>
      </c>
      <c r="Q9137" t="str" cm="1">
        <f t="array" ref="Q9137">_xlfn.IFS(
O9137&lt;50000,"Low Salary (&lt;$50K)",
O9137&lt;90000,"Lower Middle ($50K-$90K)",
O9137&lt;130000,"Middle ($90K-$130K)",
O9137&lt;170000,"Upper Middle ($130K-$170K)",
O9137&gt;=170000,"High Salary (&gt;$170K)"
)</f>
        <v>High Salary (&gt;$170K)</v>
      </c>
      <c r="R9137" t="str" cm="1">
        <f t="array" ref="R9137">_xlfn.IFS(
G9137&lt;=2,"New Customers (0-2Y)",
G9137&lt;=5,"Growing Customers (3-5Y)",
G9137&lt;=8,"Established Customers (6-8Y)",
G9137&lt;=10,"Loyal Customers (9-10Y)"
)</f>
        <v>Established Customers (6-8Y)</v>
      </c>
    </row>
    <row r="9138" spans="1:18" x14ac:dyDescent="0.35">
      <c r="A9138">
        <v>15688984</v>
      </c>
      <c r="B9138" t="s">
        <v>1796</v>
      </c>
      <c r="C9138" t="s">
        <v>17</v>
      </c>
      <c r="D9138" t="s">
        <v>39</v>
      </c>
      <c r="E9138">
        <v>20</v>
      </c>
      <c r="F9138" t="s">
        <v>43</v>
      </c>
      <c r="G9138">
        <v>4</v>
      </c>
      <c r="H9138" s="4">
        <v>95830.43</v>
      </c>
      <c r="I9138" t="s">
        <v>29</v>
      </c>
      <c r="J9138">
        <v>1</v>
      </c>
      <c r="K9138">
        <v>595</v>
      </c>
      <c r="L9138" t="s">
        <v>31</v>
      </c>
      <c r="M9138" t="s">
        <v>21</v>
      </c>
      <c r="N9138" t="s">
        <v>32</v>
      </c>
      <c r="O9138" s="4">
        <v>177738.98</v>
      </c>
      <c r="P9138" t="s">
        <v>28</v>
      </c>
      <c r="Q9138" t="str" cm="1">
        <f t="array" ref="Q9138">_xlfn.IFS(
O9138&lt;50000,"Low Salary (&lt;$50K)",
O9138&lt;90000,"Lower Middle ($50K-$90K)",
O9138&lt;130000,"Middle ($90K-$130K)",
O9138&lt;170000,"Upper Middle ($130K-$170K)",
O9138&gt;=170000,"High Salary (&gt;$170K)"
)</f>
        <v>High Salary (&gt;$170K)</v>
      </c>
      <c r="R9138" t="str" cm="1">
        <f t="array" ref="R9138">_xlfn.IFS(
G9138&lt;=2,"New Customers (0-2Y)",
G9138&lt;=5,"Growing Customers (3-5Y)",
G9138&lt;=8,"Established Customers (6-8Y)",
G9138&lt;=10,"Loyal Customers (9-10Y)"
)</f>
        <v>Growing Customers (3-5Y)</v>
      </c>
    </row>
    <row r="9139" spans="1:18" x14ac:dyDescent="0.35">
      <c r="A9139">
        <v>15583026</v>
      </c>
      <c r="B9139" t="s">
        <v>148</v>
      </c>
      <c r="C9139" t="s">
        <v>17</v>
      </c>
      <c r="D9139" t="s">
        <v>18</v>
      </c>
      <c r="E9139">
        <v>38</v>
      </c>
      <c r="F9139" t="s">
        <v>19</v>
      </c>
      <c r="G9139">
        <v>0</v>
      </c>
      <c r="H9139" s="4">
        <v>135919.32999999999</v>
      </c>
      <c r="I9139" t="s">
        <v>33</v>
      </c>
      <c r="J9139">
        <v>1</v>
      </c>
      <c r="K9139">
        <v>535</v>
      </c>
      <c r="L9139" t="s">
        <v>31</v>
      </c>
      <c r="M9139" t="s">
        <v>21</v>
      </c>
      <c r="N9139" t="s">
        <v>32</v>
      </c>
      <c r="O9139" s="4">
        <v>80425.649999999994</v>
      </c>
      <c r="P9139" t="s">
        <v>28</v>
      </c>
      <c r="Q9139" t="str" cm="1">
        <f t="array" ref="Q9139">_xlfn.IFS(
O9139&lt;50000,"Low Salary (&lt;$50K)",
O9139&lt;90000,"Lower Middle ($50K-$90K)",
O9139&lt;130000,"Middle ($90K-$130K)",
O9139&lt;170000,"Upper Middle ($130K-$170K)",
O9139&gt;=170000,"High Salary (&gt;$170K)"
)</f>
        <v>Lower Middle ($50K-$90K)</v>
      </c>
      <c r="R9139" t="str" cm="1">
        <f t="array" ref="R9139">_xlfn.IFS(
G9139&lt;=2,"New Customers (0-2Y)",
G9139&lt;=5,"Growing Customers (3-5Y)",
G9139&lt;=8,"Established Customers (6-8Y)",
G9139&lt;=10,"Loyal Customers (9-10Y)"
)</f>
        <v>New Customers (0-2Y)</v>
      </c>
    </row>
    <row r="9140" spans="1:18" x14ac:dyDescent="0.35">
      <c r="A9140">
        <v>15771668</v>
      </c>
      <c r="B9140" t="s">
        <v>54</v>
      </c>
      <c r="C9140" t="s">
        <v>17</v>
      </c>
      <c r="D9140" t="s">
        <v>39</v>
      </c>
      <c r="E9140">
        <v>59</v>
      </c>
      <c r="F9140" t="s">
        <v>19</v>
      </c>
      <c r="G9140">
        <v>10</v>
      </c>
      <c r="H9140" s="4">
        <v>185966.64</v>
      </c>
      <c r="I9140" t="s">
        <v>33</v>
      </c>
      <c r="J9140">
        <v>1</v>
      </c>
      <c r="K9140">
        <v>578</v>
      </c>
      <c r="L9140" t="s">
        <v>31</v>
      </c>
      <c r="M9140" t="s">
        <v>27</v>
      </c>
      <c r="N9140" t="s">
        <v>32</v>
      </c>
      <c r="O9140" s="4">
        <v>9445.42</v>
      </c>
      <c r="P9140" t="s">
        <v>23</v>
      </c>
      <c r="Q9140" t="str" cm="1">
        <f t="array" ref="Q9140">_xlfn.IFS(
O9140&lt;50000,"Low Salary (&lt;$50K)",
O9140&lt;90000,"Lower Middle ($50K-$90K)",
O9140&lt;130000,"Middle ($90K-$130K)",
O9140&lt;170000,"Upper Middle ($130K-$170K)",
O9140&gt;=170000,"High Salary (&gt;$170K)"
)</f>
        <v>Low Salary (&lt;$50K)</v>
      </c>
      <c r="R9140" t="str" cm="1">
        <f t="array" ref="R9140">_xlfn.IFS(
G9140&lt;=2,"New Customers (0-2Y)",
G9140&lt;=5,"Growing Customers (3-5Y)",
G9140&lt;=8,"Established Customers (6-8Y)",
G9140&lt;=10,"Loyal Customers (9-10Y)"
)</f>
        <v>Loyal Customers (9-10Y)</v>
      </c>
    </row>
    <row r="9141" spans="1:18" x14ac:dyDescent="0.35">
      <c r="A9141">
        <v>15779904</v>
      </c>
      <c r="B9141" t="s">
        <v>1202</v>
      </c>
      <c r="C9141" t="s">
        <v>17</v>
      </c>
      <c r="D9141" t="s">
        <v>18</v>
      </c>
      <c r="E9141">
        <v>29</v>
      </c>
      <c r="F9141" t="s">
        <v>43</v>
      </c>
      <c r="G9141">
        <v>5</v>
      </c>
      <c r="H9141" s="4">
        <v>0</v>
      </c>
      <c r="I9141" t="s">
        <v>24</v>
      </c>
      <c r="J9141">
        <v>2</v>
      </c>
      <c r="K9141">
        <v>597</v>
      </c>
      <c r="L9141" t="s">
        <v>31</v>
      </c>
      <c r="M9141" t="s">
        <v>21</v>
      </c>
      <c r="N9141" t="s">
        <v>22</v>
      </c>
      <c r="O9141" s="4">
        <v>174825.57</v>
      </c>
      <c r="P9141" t="s">
        <v>28</v>
      </c>
      <c r="Q9141" t="str" cm="1">
        <f t="array" ref="Q9141">_xlfn.IFS(
O9141&lt;50000,"Low Salary (&lt;$50K)",
O9141&lt;90000,"Lower Middle ($50K-$90K)",
O9141&lt;130000,"Middle ($90K-$130K)",
O9141&lt;170000,"Upper Middle ($130K-$170K)",
O9141&gt;=170000,"High Salary (&gt;$170K)"
)</f>
        <v>High Salary (&gt;$170K)</v>
      </c>
      <c r="R9141" t="str" cm="1">
        <f t="array" ref="R9141">_xlfn.IFS(
G9141&lt;=2,"New Customers (0-2Y)",
G9141&lt;=5,"Growing Customers (3-5Y)",
G9141&lt;=8,"Established Customers (6-8Y)",
G9141&lt;=10,"Loyal Customers (9-10Y)"
)</f>
        <v>Growing Customers (3-5Y)</v>
      </c>
    </row>
    <row r="9142" spans="1:18" x14ac:dyDescent="0.35">
      <c r="A9142">
        <v>15784323</v>
      </c>
      <c r="B9142" t="s">
        <v>1039</v>
      </c>
      <c r="C9142" t="s">
        <v>17</v>
      </c>
      <c r="D9142" t="s">
        <v>18</v>
      </c>
      <c r="E9142">
        <v>21</v>
      </c>
      <c r="F9142" t="s">
        <v>43</v>
      </c>
      <c r="G9142">
        <v>7</v>
      </c>
      <c r="H9142" s="4">
        <v>0</v>
      </c>
      <c r="I9142" t="s">
        <v>24</v>
      </c>
      <c r="J9142">
        <v>2</v>
      </c>
      <c r="K9142">
        <v>449</v>
      </c>
      <c r="L9142" t="s">
        <v>44</v>
      </c>
      <c r="M9142" t="s">
        <v>27</v>
      </c>
      <c r="N9142" t="s">
        <v>32</v>
      </c>
      <c r="O9142" s="4">
        <v>175743.92</v>
      </c>
      <c r="P9142" t="s">
        <v>28</v>
      </c>
      <c r="Q9142" t="str" cm="1">
        <f t="array" ref="Q9142">_xlfn.IFS(
O9142&lt;50000,"Low Salary (&lt;$50K)",
O9142&lt;90000,"Lower Middle ($50K-$90K)",
O9142&lt;130000,"Middle ($90K-$130K)",
O9142&lt;170000,"Upper Middle ($130K-$170K)",
O9142&gt;=170000,"High Salary (&gt;$170K)"
)</f>
        <v>High Salary (&gt;$170K)</v>
      </c>
      <c r="R9142" t="str" cm="1">
        <f t="array" ref="R9142">_xlfn.IFS(
G9142&lt;=2,"New Customers (0-2Y)",
G9142&lt;=5,"Growing Customers (3-5Y)",
G9142&lt;=8,"Established Customers (6-8Y)",
G9142&lt;=10,"Loyal Customers (9-10Y)"
)</f>
        <v>Established Customers (6-8Y)</v>
      </c>
    </row>
    <row r="9143" spans="1:18" x14ac:dyDescent="0.35">
      <c r="A9143">
        <v>15756277</v>
      </c>
      <c r="B9143" t="s">
        <v>1085</v>
      </c>
      <c r="C9143" t="s">
        <v>42</v>
      </c>
      <c r="D9143" t="s">
        <v>18</v>
      </c>
      <c r="E9143">
        <v>43</v>
      </c>
      <c r="F9143" t="s">
        <v>19</v>
      </c>
      <c r="G9143">
        <v>8</v>
      </c>
      <c r="H9143" s="4">
        <v>92244.83</v>
      </c>
      <c r="I9143" t="s">
        <v>29</v>
      </c>
      <c r="J9143">
        <v>2</v>
      </c>
      <c r="K9143">
        <v>850</v>
      </c>
      <c r="L9143" t="s">
        <v>37</v>
      </c>
      <c r="M9143" t="s">
        <v>21</v>
      </c>
      <c r="N9143" t="s">
        <v>32</v>
      </c>
      <c r="O9143" s="4">
        <v>54949.73</v>
      </c>
      <c r="P9143" t="s">
        <v>28</v>
      </c>
      <c r="Q9143" t="str" cm="1">
        <f t="array" ref="Q9143">_xlfn.IFS(
O9143&lt;50000,"Low Salary (&lt;$50K)",
O9143&lt;90000,"Lower Middle ($50K-$90K)",
O9143&lt;130000,"Middle ($90K-$130K)",
O9143&lt;170000,"Upper Middle ($130K-$170K)",
O9143&gt;=170000,"High Salary (&gt;$170K)"
)</f>
        <v>Lower Middle ($50K-$90K)</v>
      </c>
      <c r="R9143" t="str" cm="1">
        <f t="array" ref="R9143">_xlfn.IFS(
G9143&lt;=2,"New Customers (0-2Y)",
G9143&lt;=5,"Growing Customers (3-5Y)",
G9143&lt;=8,"Established Customers (6-8Y)",
G9143&lt;=10,"Loyal Customers (9-10Y)"
)</f>
        <v>Established Customers (6-8Y)</v>
      </c>
    </row>
    <row r="9144" spans="1:18" x14ac:dyDescent="0.35">
      <c r="A9144">
        <v>15663312</v>
      </c>
      <c r="B9144" t="s">
        <v>1050</v>
      </c>
      <c r="C9144" t="s">
        <v>17</v>
      </c>
      <c r="D9144" t="s">
        <v>18</v>
      </c>
      <c r="E9144">
        <v>35</v>
      </c>
      <c r="F9144" t="s">
        <v>19</v>
      </c>
      <c r="G9144">
        <v>9</v>
      </c>
      <c r="H9144" s="4">
        <v>112727.06</v>
      </c>
      <c r="I9144" t="s">
        <v>33</v>
      </c>
      <c r="J9144">
        <v>2</v>
      </c>
      <c r="K9144">
        <v>494</v>
      </c>
      <c r="L9144" t="s">
        <v>44</v>
      </c>
      <c r="M9144" t="s">
        <v>21</v>
      </c>
      <c r="N9144" t="s">
        <v>32</v>
      </c>
      <c r="O9144" s="4">
        <v>183752.91</v>
      </c>
      <c r="P9144" t="s">
        <v>28</v>
      </c>
      <c r="Q9144" t="str" cm="1">
        <f t="array" ref="Q9144">_xlfn.IFS(
O9144&lt;50000,"Low Salary (&lt;$50K)",
O9144&lt;90000,"Lower Middle ($50K-$90K)",
O9144&lt;130000,"Middle ($90K-$130K)",
O9144&lt;170000,"Upper Middle ($130K-$170K)",
O9144&gt;=170000,"High Salary (&gt;$170K)"
)</f>
        <v>High Salary (&gt;$170K)</v>
      </c>
      <c r="R9144" t="str" cm="1">
        <f t="array" ref="R9144">_xlfn.IFS(
G9144&lt;=2,"New Customers (0-2Y)",
G9144&lt;=5,"Growing Customers (3-5Y)",
G9144&lt;=8,"Established Customers (6-8Y)",
G9144&lt;=10,"Loyal Customers (9-10Y)"
)</f>
        <v>Loyal Customers (9-10Y)</v>
      </c>
    </row>
    <row r="9145" spans="1:18" x14ac:dyDescent="0.35">
      <c r="A9145">
        <v>15793197</v>
      </c>
      <c r="B9145" t="s">
        <v>1172</v>
      </c>
      <c r="C9145" t="s">
        <v>17</v>
      </c>
      <c r="D9145" t="s">
        <v>18</v>
      </c>
      <c r="E9145">
        <v>34</v>
      </c>
      <c r="F9145" t="s">
        <v>19</v>
      </c>
      <c r="G9145">
        <v>8</v>
      </c>
      <c r="H9145" s="4">
        <v>100359.54</v>
      </c>
      <c r="I9145" t="s">
        <v>33</v>
      </c>
      <c r="J9145">
        <v>1</v>
      </c>
      <c r="K9145">
        <v>676</v>
      </c>
      <c r="L9145" t="s">
        <v>35</v>
      </c>
      <c r="M9145" t="s">
        <v>27</v>
      </c>
      <c r="N9145" t="s">
        <v>32</v>
      </c>
      <c r="O9145" s="4">
        <v>46038.28</v>
      </c>
      <c r="P9145" t="s">
        <v>28</v>
      </c>
      <c r="Q9145" t="str" cm="1">
        <f t="array" ref="Q9145">_xlfn.IFS(
O9145&lt;50000,"Low Salary (&lt;$50K)",
O9145&lt;90000,"Lower Middle ($50K-$90K)",
O9145&lt;130000,"Middle ($90K-$130K)",
O9145&lt;170000,"Upper Middle ($130K-$170K)",
O9145&gt;=170000,"High Salary (&gt;$170K)"
)</f>
        <v>Low Salary (&lt;$50K)</v>
      </c>
      <c r="R9145" t="str" cm="1">
        <f t="array" ref="R9145">_xlfn.IFS(
G9145&lt;=2,"New Customers (0-2Y)",
G9145&lt;=5,"Growing Customers (3-5Y)",
G9145&lt;=8,"Established Customers (6-8Y)",
G9145&lt;=10,"Loyal Customers (9-10Y)"
)</f>
        <v>Established Customers (6-8Y)</v>
      </c>
    </row>
    <row r="9146" spans="1:18" x14ac:dyDescent="0.35">
      <c r="A9146">
        <v>15731463</v>
      </c>
      <c r="B9146" t="s">
        <v>1821</v>
      </c>
      <c r="C9146" t="s">
        <v>42</v>
      </c>
      <c r="D9146" t="s">
        <v>39</v>
      </c>
      <c r="E9146">
        <v>43</v>
      </c>
      <c r="F9146" t="s">
        <v>19</v>
      </c>
      <c r="G9146">
        <v>10</v>
      </c>
      <c r="H9146" s="4">
        <v>105301.5</v>
      </c>
      <c r="I9146" t="s">
        <v>33</v>
      </c>
      <c r="J9146">
        <v>1</v>
      </c>
      <c r="K9146">
        <v>818</v>
      </c>
      <c r="L9146" t="s">
        <v>37</v>
      </c>
      <c r="M9146" t="s">
        <v>21</v>
      </c>
      <c r="N9146" t="s">
        <v>22</v>
      </c>
      <c r="O9146" s="4">
        <v>78941.59</v>
      </c>
      <c r="P9146" t="s">
        <v>28</v>
      </c>
      <c r="Q9146" t="str" cm="1">
        <f t="array" ref="Q9146">_xlfn.IFS(
O9146&lt;50000,"Low Salary (&lt;$50K)",
O9146&lt;90000,"Lower Middle ($50K-$90K)",
O9146&lt;130000,"Middle ($90K-$130K)",
O9146&lt;170000,"Upper Middle ($130K-$170K)",
O9146&gt;=170000,"High Salary (&gt;$170K)"
)</f>
        <v>Lower Middle ($50K-$90K)</v>
      </c>
      <c r="R9146" t="str" cm="1">
        <f t="array" ref="R9146">_xlfn.IFS(
G9146&lt;=2,"New Customers (0-2Y)",
G9146&lt;=5,"Growing Customers (3-5Y)",
G9146&lt;=8,"Established Customers (6-8Y)",
G9146&lt;=10,"Loyal Customers (9-10Y)"
)</f>
        <v>Loyal Customers (9-10Y)</v>
      </c>
    </row>
    <row r="9147" spans="1:18" x14ac:dyDescent="0.35">
      <c r="A9147">
        <v>15621768</v>
      </c>
      <c r="B9147" t="s">
        <v>2380</v>
      </c>
      <c r="C9147" t="s">
        <v>26</v>
      </c>
      <c r="D9147" t="s">
        <v>39</v>
      </c>
      <c r="E9147">
        <v>45</v>
      </c>
      <c r="F9147" t="s">
        <v>19</v>
      </c>
      <c r="G9147">
        <v>6</v>
      </c>
      <c r="H9147" s="4">
        <v>112994.65</v>
      </c>
      <c r="I9147" t="s">
        <v>33</v>
      </c>
      <c r="J9147">
        <v>1</v>
      </c>
      <c r="K9147">
        <v>712</v>
      </c>
      <c r="L9147" t="s">
        <v>35</v>
      </c>
      <c r="M9147" t="s">
        <v>27</v>
      </c>
      <c r="N9147" t="s">
        <v>32</v>
      </c>
      <c r="O9147" s="4">
        <v>198398.68</v>
      </c>
      <c r="P9147" t="s">
        <v>28</v>
      </c>
      <c r="Q9147" t="str" cm="1">
        <f t="array" ref="Q9147">_xlfn.IFS(
O9147&lt;50000,"Low Salary (&lt;$50K)",
O9147&lt;90000,"Lower Middle ($50K-$90K)",
O9147&lt;130000,"Middle ($90K-$130K)",
O9147&lt;170000,"Upper Middle ($130K-$170K)",
O9147&gt;=170000,"High Salary (&gt;$170K)"
)</f>
        <v>High Salary (&gt;$170K)</v>
      </c>
      <c r="R9147" t="str" cm="1">
        <f t="array" ref="R9147">_xlfn.IFS(
G9147&lt;=2,"New Customers (0-2Y)",
G9147&lt;=5,"Growing Customers (3-5Y)",
G9147&lt;=8,"Established Customers (6-8Y)",
G9147&lt;=10,"Loyal Customers (9-10Y)"
)</f>
        <v>Established Customers (6-8Y)</v>
      </c>
    </row>
    <row r="9148" spans="1:18" x14ac:dyDescent="0.35">
      <c r="A9148">
        <v>15691323</v>
      </c>
      <c r="B9148" t="s">
        <v>80</v>
      </c>
      <c r="C9148" t="s">
        <v>42</v>
      </c>
      <c r="D9148" t="s">
        <v>39</v>
      </c>
      <c r="E9148">
        <v>40</v>
      </c>
      <c r="F9148" t="s">
        <v>19</v>
      </c>
      <c r="G9148">
        <v>4</v>
      </c>
      <c r="H9148" s="4">
        <v>89025.88</v>
      </c>
      <c r="I9148" t="s">
        <v>29</v>
      </c>
      <c r="J9148">
        <v>2</v>
      </c>
      <c r="K9148">
        <v>672</v>
      </c>
      <c r="L9148" t="s">
        <v>35</v>
      </c>
      <c r="M9148" t="s">
        <v>21</v>
      </c>
      <c r="N9148" t="s">
        <v>32</v>
      </c>
      <c r="O9148" s="4">
        <v>188892.19</v>
      </c>
      <c r="P9148" t="s">
        <v>28</v>
      </c>
      <c r="Q9148" t="str" cm="1">
        <f t="array" ref="Q9148">_xlfn.IFS(
O9148&lt;50000,"Low Salary (&lt;$50K)",
O9148&lt;90000,"Lower Middle ($50K-$90K)",
O9148&lt;130000,"Middle ($90K-$130K)",
O9148&lt;170000,"Upper Middle ($130K-$170K)",
O9148&gt;=170000,"High Salary (&gt;$170K)"
)</f>
        <v>High Salary (&gt;$170K)</v>
      </c>
      <c r="R9148" t="str" cm="1">
        <f t="array" ref="R9148">_xlfn.IFS(
G9148&lt;=2,"New Customers (0-2Y)",
G9148&lt;=5,"Growing Customers (3-5Y)",
G9148&lt;=8,"Established Customers (6-8Y)",
G9148&lt;=10,"Loyal Customers (9-10Y)"
)</f>
        <v>Growing Customers (3-5Y)</v>
      </c>
    </row>
    <row r="9149" spans="1:18" x14ac:dyDescent="0.35">
      <c r="A9149">
        <v>15781326</v>
      </c>
      <c r="B9149" t="s">
        <v>210</v>
      </c>
      <c r="C9149" t="s">
        <v>17</v>
      </c>
      <c r="D9149" t="s">
        <v>39</v>
      </c>
      <c r="E9149">
        <v>35</v>
      </c>
      <c r="F9149" t="s">
        <v>19</v>
      </c>
      <c r="G9149">
        <v>9</v>
      </c>
      <c r="H9149" s="4">
        <v>95478.17</v>
      </c>
      <c r="I9149" t="s">
        <v>29</v>
      </c>
      <c r="J9149">
        <v>1</v>
      </c>
      <c r="K9149">
        <v>636</v>
      </c>
      <c r="L9149" t="s">
        <v>20</v>
      </c>
      <c r="M9149" t="s">
        <v>27</v>
      </c>
      <c r="N9149" t="s">
        <v>32</v>
      </c>
      <c r="O9149" s="4">
        <v>169286.74</v>
      </c>
      <c r="P9149" t="s">
        <v>28</v>
      </c>
      <c r="Q9149" t="str" cm="1">
        <f t="array" ref="Q9149">_xlfn.IFS(
O9149&lt;50000,"Low Salary (&lt;$50K)",
O9149&lt;90000,"Lower Middle ($50K-$90K)",
O9149&lt;130000,"Middle ($90K-$130K)",
O9149&lt;170000,"Upper Middle ($130K-$170K)",
O9149&gt;=170000,"High Salary (&gt;$170K)"
)</f>
        <v>Upper Middle ($130K-$170K)</v>
      </c>
      <c r="R9149" t="str" cm="1">
        <f t="array" ref="R9149">_xlfn.IFS(
G9149&lt;=2,"New Customers (0-2Y)",
G9149&lt;=5,"Growing Customers (3-5Y)",
G9149&lt;=8,"Established Customers (6-8Y)",
G9149&lt;=10,"Loyal Customers (9-10Y)"
)</f>
        <v>Loyal Customers (9-10Y)</v>
      </c>
    </row>
    <row r="9150" spans="1:18" x14ac:dyDescent="0.35">
      <c r="A9150">
        <v>15595640</v>
      </c>
      <c r="B9150" t="s">
        <v>1182</v>
      </c>
      <c r="C9150" t="s">
        <v>17</v>
      </c>
      <c r="D9150" t="s">
        <v>39</v>
      </c>
      <c r="E9150">
        <v>37</v>
      </c>
      <c r="F9150" t="s">
        <v>19</v>
      </c>
      <c r="G9150">
        <v>8</v>
      </c>
      <c r="H9150" s="4">
        <v>0</v>
      </c>
      <c r="I9150" t="s">
        <v>24</v>
      </c>
      <c r="J9150">
        <v>2</v>
      </c>
      <c r="K9150">
        <v>698</v>
      </c>
      <c r="L9150" t="s">
        <v>35</v>
      </c>
      <c r="M9150" t="s">
        <v>27</v>
      </c>
      <c r="N9150" t="s">
        <v>32</v>
      </c>
      <c r="O9150" s="4">
        <v>145004.39000000001</v>
      </c>
      <c r="P9150" t="s">
        <v>28</v>
      </c>
      <c r="Q9150" t="str" cm="1">
        <f t="array" ref="Q9150">_xlfn.IFS(
O9150&lt;50000,"Low Salary (&lt;$50K)",
O9150&lt;90000,"Lower Middle ($50K-$90K)",
O9150&lt;130000,"Middle ($90K-$130K)",
O9150&lt;170000,"Upper Middle ($130K-$170K)",
O9150&gt;=170000,"High Salary (&gt;$170K)"
)</f>
        <v>Upper Middle ($130K-$170K)</v>
      </c>
      <c r="R9150" t="str" cm="1">
        <f t="array" ref="R9150">_xlfn.IFS(
G9150&lt;=2,"New Customers (0-2Y)",
G9150&lt;=5,"Growing Customers (3-5Y)",
G9150&lt;=8,"Established Customers (6-8Y)",
G9150&lt;=10,"Loyal Customers (9-10Y)"
)</f>
        <v>Established Customers (6-8Y)</v>
      </c>
    </row>
    <row r="9151" spans="1:18" x14ac:dyDescent="0.35">
      <c r="A9151">
        <v>15814331</v>
      </c>
      <c r="B9151" t="s">
        <v>324</v>
      </c>
      <c r="C9151" t="s">
        <v>42</v>
      </c>
      <c r="D9151" t="s">
        <v>18</v>
      </c>
      <c r="E9151">
        <v>43</v>
      </c>
      <c r="F9151" t="s">
        <v>19</v>
      </c>
      <c r="G9151">
        <v>7</v>
      </c>
      <c r="H9151" s="4">
        <v>119127.46</v>
      </c>
      <c r="I9151" t="s">
        <v>33</v>
      </c>
      <c r="J9151">
        <v>2</v>
      </c>
      <c r="K9151">
        <v>597</v>
      </c>
      <c r="L9151" t="s">
        <v>31</v>
      </c>
      <c r="M9151" t="s">
        <v>21</v>
      </c>
      <c r="N9151" t="s">
        <v>32</v>
      </c>
      <c r="O9151" s="4">
        <v>55809.919999999998</v>
      </c>
      <c r="P9151" t="s">
        <v>28</v>
      </c>
      <c r="Q9151" t="str" cm="1">
        <f t="array" ref="Q9151">_xlfn.IFS(
O9151&lt;50000,"Low Salary (&lt;$50K)",
O9151&lt;90000,"Lower Middle ($50K-$90K)",
O9151&lt;130000,"Middle ($90K-$130K)",
O9151&lt;170000,"Upper Middle ($130K-$170K)",
O9151&gt;=170000,"High Salary (&gt;$170K)"
)</f>
        <v>Lower Middle ($50K-$90K)</v>
      </c>
      <c r="R9151" t="str" cm="1">
        <f t="array" ref="R9151">_xlfn.IFS(
G9151&lt;=2,"New Customers (0-2Y)",
G9151&lt;=5,"Growing Customers (3-5Y)",
G9151&lt;=8,"Established Customers (6-8Y)",
G9151&lt;=10,"Loyal Customers (9-10Y)"
)</f>
        <v>Established Customers (6-8Y)</v>
      </c>
    </row>
    <row r="9152" spans="1:18" x14ac:dyDescent="0.35">
      <c r="A9152">
        <v>15602030</v>
      </c>
      <c r="B9152" t="s">
        <v>2838</v>
      </c>
      <c r="C9152" t="s">
        <v>17</v>
      </c>
      <c r="D9152" t="s">
        <v>39</v>
      </c>
      <c r="E9152">
        <v>28</v>
      </c>
      <c r="F9152" t="s">
        <v>43</v>
      </c>
      <c r="G9152">
        <v>4</v>
      </c>
      <c r="H9152" s="4">
        <v>128206.79</v>
      </c>
      <c r="I9152" t="s">
        <v>33</v>
      </c>
      <c r="J9152">
        <v>1</v>
      </c>
      <c r="K9152">
        <v>717</v>
      </c>
      <c r="L9152" t="s">
        <v>35</v>
      </c>
      <c r="M9152" t="s">
        <v>21</v>
      </c>
      <c r="N9152" t="s">
        <v>22</v>
      </c>
      <c r="O9152" s="4">
        <v>54272.12</v>
      </c>
      <c r="P9152" t="s">
        <v>28</v>
      </c>
      <c r="Q9152" t="str" cm="1">
        <f t="array" ref="Q9152">_xlfn.IFS(
O9152&lt;50000,"Low Salary (&lt;$50K)",
O9152&lt;90000,"Lower Middle ($50K-$90K)",
O9152&lt;130000,"Middle ($90K-$130K)",
O9152&lt;170000,"Upper Middle ($130K-$170K)",
O9152&gt;=170000,"High Salary (&gt;$170K)"
)</f>
        <v>Lower Middle ($50K-$90K)</v>
      </c>
      <c r="R9152" t="str" cm="1">
        <f t="array" ref="R9152">_xlfn.IFS(
G9152&lt;=2,"New Customers (0-2Y)",
G9152&lt;=5,"Growing Customers (3-5Y)",
G9152&lt;=8,"Established Customers (6-8Y)",
G9152&lt;=10,"Loyal Customers (9-10Y)"
)</f>
        <v>Growing Customers (3-5Y)</v>
      </c>
    </row>
    <row r="9153" spans="1:18" x14ac:dyDescent="0.35">
      <c r="A9153">
        <v>15747974</v>
      </c>
      <c r="B9153" t="s">
        <v>1813</v>
      </c>
      <c r="C9153" t="s">
        <v>17</v>
      </c>
      <c r="D9153" t="s">
        <v>39</v>
      </c>
      <c r="E9153">
        <v>49</v>
      </c>
      <c r="F9153" t="s">
        <v>19</v>
      </c>
      <c r="G9153">
        <v>1</v>
      </c>
      <c r="H9153" s="4">
        <v>0</v>
      </c>
      <c r="I9153" t="s">
        <v>24</v>
      </c>
      <c r="J9153">
        <v>2</v>
      </c>
      <c r="K9153">
        <v>614</v>
      </c>
      <c r="L9153" t="s">
        <v>20</v>
      </c>
      <c r="M9153" t="s">
        <v>21</v>
      </c>
      <c r="N9153" t="s">
        <v>32</v>
      </c>
      <c r="O9153" s="4">
        <v>192440.54</v>
      </c>
      <c r="P9153" t="s">
        <v>28</v>
      </c>
      <c r="Q9153" t="str" cm="1">
        <f t="array" ref="Q9153">_xlfn.IFS(
O9153&lt;50000,"Low Salary (&lt;$50K)",
O9153&lt;90000,"Lower Middle ($50K-$90K)",
O9153&lt;130000,"Middle ($90K-$130K)",
O9153&lt;170000,"Upper Middle ($130K-$170K)",
O9153&gt;=170000,"High Salary (&gt;$170K)"
)</f>
        <v>High Salary (&gt;$170K)</v>
      </c>
      <c r="R9153" t="str" cm="1">
        <f t="array" ref="R9153">_xlfn.IFS(
G9153&lt;=2,"New Customers (0-2Y)",
G9153&lt;=5,"Growing Customers (3-5Y)",
G9153&lt;=8,"Established Customers (6-8Y)",
G9153&lt;=10,"Loyal Customers (9-10Y)"
)</f>
        <v>New Customers (0-2Y)</v>
      </c>
    </row>
    <row r="9154" spans="1:18" x14ac:dyDescent="0.35">
      <c r="A9154">
        <v>15611315</v>
      </c>
      <c r="B9154" t="s">
        <v>499</v>
      </c>
      <c r="C9154" t="s">
        <v>42</v>
      </c>
      <c r="D9154" t="s">
        <v>18</v>
      </c>
      <c r="E9154">
        <v>23</v>
      </c>
      <c r="F9154" t="s">
        <v>43</v>
      </c>
      <c r="G9154">
        <v>4</v>
      </c>
      <c r="H9154" s="4">
        <v>71433.08</v>
      </c>
      <c r="I9154" t="s">
        <v>29</v>
      </c>
      <c r="J9154">
        <v>1</v>
      </c>
      <c r="K9154">
        <v>708</v>
      </c>
      <c r="L9154" t="s">
        <v>35</v>
      </c>
      <c r="M9154" t="s">
        <v>21</v>
      </c>
      <c r="N9154" t="s">
        <v>32</v>
      </c>
      <c r="O9154" s="4">
        <v>103697.57</v>
      </c>
      <c r="P9154" t="s">
        <v>28</v>
      </c>
      <c r="Q9154" t="str" cm="1">
        <f t="array" ref="Q9154">_xlfn.IFS(
O9154&lt;50000,"Low Salary (&lt;$50K)",
O9154&lt;90000,"Lower Middle ($50K-$90K)",
O9154&lt;130000,"Middle ($90K-$130K)",
O9154&lt;170000,"Upper Middle ($130K-$170K)",
O9154&gt;=170000,"High Salary (&gt;$170K)"
)</f>
        <v>Middle ($90K-$130K)</v>
      </c>
      <c r="R9154" t="str" cm="1">
        <f t="array" ref="R9154">_xlfn.IFS(
G9154&lt;=2,"New Customers (0-2Y)",
G9154&lt;=5,"Growing Customers (3-5Y)",
G9154&lt;=8,"Established Customers (6-8Y)",
G9154&lt;=10,"Loyal Customers (9-10Y)"
)</f>
        <v>Growing Customers (3-5Y)</v>
      </c>
    </row>
    <row r="9155" spans="1:18" x14ac:dyDescent="0.35">
      <c r="A9155">
        <v>15636977</v>
      </c>
      <c r="B9155" t="s">
        <v>1203</v>
      </c>
      <c r="C9155" t="s">
        <v>42</v>
      </c>
      <c r="D9155" t="s">
        <v>39</v>
      </c>
      <c r="E9155">
        <v>36</v>
      </c>
      <c r="F9155" t="s">
        <v>19</v>
      </c>
      <c r="G9155">
        <v>9</v>
      </c>
      <c r="H9155" s="4">
        <v>118214.32</v>
      </c>
      <c r="I9155" t="s">
        <v>33</v>
      </c>
      <c r="J9155">
        <v>3</v>
      </c>
      <c r="K9155">
        <v>507</v>
      </c>
      <c r="L9155" t="s">
        <v>31</v>
      </c>
      <c r="M9155" t="s">
        <v>21</v>
      </c>
      <c r="N9155" t="s">
        <v>32</v>
      </c>
      <c r="O9155" s="4">
        <v>119110.03</v>
      </c>
      <c r="P9155" t="s">
        <v>23</v>
      </c>
      <c r="Q9155" t="str" cm="1">
        <f t="array" ref="Q9155">_xlfn.IFS(
O9155&lt;50000,"Low Salary (&lt;$50K)",
O9155&lt;90000,"Lower Middle ($50K-$90K)",
O9155&lt;130000,"Middle ($90K-$130K)",
O9155&lt;170000,"Upper Middle ($130K-$170K)",
O9155&gt;=170000,"High Salary (&gt;$170K)"
)</f>
        <v>Middle ($90K-$130K)</v>
      </c>
      <c r="R9155" t="str" cm="1">
        <f t="array" ref="R9155">_xlfn.IFS(
G9155&lt;=2,"New Customers (0-2Y)",
G9155&lt;=5,"Growing Customers (3-5Y)",
G9155&lt;=8,"Established Customers (6-8Y)",
G9155&lt;=10,"Loyal Customers (9-10Y)"
)</f>
        <v>Loyal Customers (9-10Y)</v>
      </c>
    </row>
    <row r="9156" spans="1:18" x14ac:dyDescent="0.35">
      <c r="A9156">
        <v>15690337</v>
      </c>
      <c r="B9156" t="s">
        <v>1661</v>
      </c>
      <c r="C9156" t="s">
        <v>17</v>
      </c>
      <c r="D9156" t="s">
        <v>18</v>
      </c>
      <c r="E9156">
        <v>27</v>
      </c>
      <c r="F9156" t="s">
        <v>43</v>
      </c>
      <c r="G9156">
        <v>5</v>
      </c>
      <c r="H9156" s="4">
        <v>102258.11</v>
      </c>
      <c r="I9156" t="s">
        <v>33</v>
      </c>
      <c r="J9156">
        <v>2</v>
      </c>
      <c r="K9156">
        <v>581</v>
      </c>
      <c r="L9156" t="s">
        <v>31</v>
      </c>
      <c r="M9156" t="s">
        <v>21</v>
      </c>
      <c r="N9156" t="s">
        <v>32</v>
      </c>
      <c r="O9156" s="4">
        <v>194681.60000000001</v>
      </c>
      <c r="P9156" t="s">
        <v>28</v>
      </c>
      <c r="Q9156" t="str" cm="1">
        <f t="array" ref="Q9156">_xlfn.IFS(
O9156&lt;50000,"Low Salary (&lt;$50K)",
O9156&lt;90000,"Lower Middle ($50K-$90K)",
O9156&lt;130000,"Middle ($90K-$130K)",
O9156&lt;170000,"Upper Middle ($130K-$170K)",
O9156&gt;=170000,"High Salary (&gt;$170K)"
)</f>
        <v>High Salary (&gt;$170K)</v>
      </c>
      <c r="R9156" t="str" cm="1">
        <f t="array" ref="R9156">_xlfn.IFS(
G9156&lt;=2,"New Customers (0-2Y)",
G9156&lt;=5,"Growing Customers (3-5Y)",
G9156&lt;=8,"Established Customers (6-8Y)",
G9156&lt;=10,"Loyal Customers (9-10Y)"
)</f>
        <v>Growing Customers (3-5Y)</v>
      </c>
    </row>
    <row r="9157" spans="1:18" x14ac:dyDescent="0.35">
      <c r="A9157">
        <v>15680666</v>
      </c>
      <c r="B9157" t="s">
        <v>1704</v>
      </c>
      <c r="C9157" t="s">
        <v>26</v>
      </c>
      <c r="D9157" t="s">
        <v>18</v>
      </c>
      <c r="E9157">
        <v>39</v>
      </c>
      <c r="F9157" t="s">
        <v>19</v>
      </c>
      <c r="G9157">
        <v>2</v>
      </c>
      <c r="H9157" s="4">
        <v>151963.26</v>
      </c>
      <c r="I9157" t="s">
        <v>33</v>
      </c>
      <c r="J9157">
        <v>2</v>
      </c>
      <c r="K9157">
        <v>579</v>
      </c>
      <c r="L9157" t="s">
        <v>31</v>
      </c>
      <c r="M9157" t="s">
        <v>21</v>
      </c>
      <c r="N9157" t="s">
        <v>32</v>
      </c>
      <c r="O9157" s="4">
        <v>158948.63</v>
      </c>
      <c r="P9157" t="s">
        <v>28</v>
      </c>
      <c r="Q9157" t="str" cm="1">
        <f t="array" ref="Q9157">_xlfn.IFS(
O9157&lt;50000,"Low Salary (&lt;$50K)",
O9157&lt;90000,"Lower Middle ($50K-$90K)",
O9157&lt;130000,"Middle ($90K-$130K)",
O9157&lt;170000,"Upper Middle ($130K-$170K)",
O9157&gt;=170000,"High Salary (&gt;$170K)"
)</f>
        <v>Upper Middle ($130K-$170K)</v>
      </c>
      <c r="R9157" t="str" cm="1">
        <f t="array" ref="R9157">_xlfn.IFS(
G9157&lt;=2,"New Customers (0-2Y)",
G9157&lt;=5,"Growing Customers (3-5Y)",
G9157&lt;=8,"Established Customers (6-8Y)",
G9157&lt;=10,"Loyal Customers (9-10Y)"
)</f>
        <v>New Customers (0-2Y)</v>
      </c>
    </row>
    <row r="9158" spans="1:18" x14ac:dyDescent="0.35">
      <c r="A9158">
        <v>15679551</v>
      </c>
      <c r="B9158" t="s">
        <v>1105</v>
      </c>
      <c r="C9158" t="s">
        <v>26</v>
      </c>
      <c r="D9158" t="s">
        <v>18</v>
      </c>
      <c r="E9158">
        <v>46</v>
      </c>
      <c r="F9158" t="s">
        <v>19</v>
      </c>
      <c r="G9158">
        <v>2</v>
      </c>
      <c r="H9158" s="4">
        <v>163764.84</v>
      </c>
      <c r="I9158" t="s">
        <v>33</v>
      </c>
      <c r="J9158">
        <v>1</v>
      </c>
      <c r="K9158">
        <v>504</v>
      </c>
      <c r="L9158" t="s">
        <v>31</v>
      </c>
      <c r="M9158" t="s">
        <v>21</v>
      </c>
      <c r="N9158" t="s">
        <v>22</v>
      </c>
      <c r="O9158" s="4">
        <v>165122.54999999999</v>
      </c>
      <c r="P9158" t="s">
        <v>23</v>
      </c>
      <c r="Q9158" t="str" cm="1">
        <f t="array" ref="Q9158">_xlfn.IFS(
O9158&lt;50000,"Low Salary (&lt;$50K)",
O9158&lt;90000,"Lower Middle ($50K-$90K)",
O9158&lt;130000,"Middle ($90K-$130K)",
O9158&lt;170000,"Upper Middle ($130K-$170K)",
O9158&gt;=170000,"High Salary (&gt;$170K)"
)</f>
        <v>Upper Middle ($130K-$170K)</v>
      </c>
      <c r="R9158" t="str" cm="1">
        <f t="array" ref="R9158">_xlfn.IFS(
G9158&lt;=2,"New Customers (0-2Y)",
G9158&lt;=5,"Growing Customers (3-5Y)",
G9158&lt;=8,"Established Customers (6-8Y)",
G9158&lt;=10,"Loyal Customers (9-10Y)"
)</f>
        <v>New Customers (0-2Y)</v>
      </c>
    </row>
    <row r="9159" spans="1:18" x14ac:dyDescent="0.35">
      <c r="A9159">
        <v>15778915</v>
      </c>
      <c r="B9159" t="s">
        <v>178</v>
      </c>
      <c r="C9159" t="s">
        <v>17</v>
      </c>
      <c r="D9159" t="s">
        <v>18</v>
      </c>
      <c r="E9159">
        <v>32</v>
      </c>
      <c r="F9159" t="s">
        <v>19</v>
      </c>
      <c r="G9159">
        <v>7</v>
      </c>
      <c r="H9159" s="4">
        <v>128551.36</v>
      </c>
      <c r="I9159" t="s">
        <v>33</v>
      </c>
      <c r="J9159">
        <v>2</v>
      </c>
      <c r="K9159">
        <v>737</v>
      </c>
      <c r="L9159" t="s">
        <v>35</v>
      </c>
      <c r="M9159" t="s">
        <v>27</v>
      </c>
      <c r="N9159" t="s">
        <v>22</v>
      </c>
      <c r="O9159" s="4">
        <v>189402.71</v>
      </c>
      <c r="P9159" t="s">
        <v>28</v>
      </c>
      <c r="Q9159" t="str" cm="1">
        <f t="array" ref="Q9159">_xlfn.IFS(
O9159&lt;50000,"Low Salary (&lt;$50K)",
O9159&lt;90000,"Lower Middle ($50K-$90K)",
O9159&lt;130000,"Middle ($90K-$130K)",
O9159&lt;170000,"Upper Middle ($130K-$170K)",
O9159&gt;=170000,"High Salary (&gt;$170K)"
)</f>
        <v>High Salary (&gt;$170K)</v>
      </c>
      <c r="R9159" t="str" cm="1">
        <f t="array" ref="R9159">_xlfn.IFS(
G9159&lt;=2,"New Customers (0-2Y)",
G9159&lt;=5,"Growing Customers (3-5Y)",
G9159&lt;=8,"Established Customers (6-8Y)",
G9159&lt;=10,"Loyal Customers (9-10Y)"
)</f>
        <v>Established Customers (6-8Y)</v>
      </c>
    </row>
    <row r="9160" spans="1:18" x14ac:dyDescent="0.35">
      <c r="A9160">
        <v>15568849</v>
      </c>
      <c r="B9160" t="s">
        <v>2839</v>
      </c>
      <c r="C9160" t="s">
        <v>26</v>
      </c>
      <c r="D9160" t="s">
        <v>18</v>
      </c>
      <c r="E9160">
        <v>31</v>
      </c>
      <c r="F9160" t="s">
        <v>19</v>
      </c>
      <c r="G9160">
        <v>10</v>
      </c>
      <c r="H9160" s="4">
        <v>118158.74</v>
      </c>
      <c r="I9160" t="s">
        <v>33</v>
      </c>
      <c r="J9160">
        <v>1</v>
      </c>
      <c r="K9160">
        <v>540</v>
      </c>
      <c r="L9160" t="s">
        <v>31</v>
      </c>
      <c r="M9160" t="s">
        <v>21</v>
      </c>
      <c r="N9160" t="s">
        <v>22</v>
      </c>
      <c r="O9160" s="4">
        <v>158027.57</v>
      </c>
      <c r="P9160" t="s">
        <v>28</v>
      </c>
      <c r="Q9160" t="str" cm="1">
        <f t="array" ref="Q9160">_xlfn.IFS(
O9160&lt;50000,"Low Salary (&lt;$50K)",
O9160&lt;90000,"Lower Middle ($50K-$90K)",
O9160&lt;130000,"Middle ($90K-$130K)",
O9160&lt;170000,"Upper Middle ($130K-$170K)",
O9160&gt;=170000,"High Salary (&gt;$170K)"
)</f>
        <v>Upper Middle ($130K-$170K)</v>
      </c>
      <c r="R9160" t="str" cm="1">
        <f t="array" ref="R9160">_xlfn.IFS(
G9160&lt;=2,"New Customers (0-2Y)",
G9160&lt;=5,"Growing Customers (3-5Y)",
G9160&lt;=8,"Established Customers (6-8Y)",
G9160&lt;=10,"Loyal Customers (9-10Y)"
)</f>
        <v>Loyal Customers (9-10Y)</v>
      </c>
    </row>
    <row r="9161" spans="1:18" x14ac:dyDescent="0.35">
      <c r="A9161">
        <v>15747762</v>
      </c>
      <c r="B9161" t="s">
        <v>2518</v>
      </c>
      <c r="C9161" t="s">
        <v>17</v>
      </c>
      <c r="D9161" t="s">
        <v>39</v>
      </c>
      <c r="E9161">
        <v>32</v>
      </c>
      <c r="F9161" t="s">
        <v>19</v>
      </c>
      <c r="G9161">
        <v>7</v>
      </c>
      <c r="H9161" s="4">
        <v>118520.41</v>
      </c>
      <c r="I9161" t="s">
        <v>33</v>
      </c>
      <c r="J9161">
        <v>1</v>
      </c>
      <c r="K9161">
        <v>609</v>
      </c>
      <c r="L9161" t="s">
        <v>20</v>
      </c>
      <c r="M9161" t="s">
        <v>27</v>
      </c>
      <c r="N9161" t="s">
        <v>32</v>
      </c>
      <c r="O9161" s="4">
        <v>3815.48</v>
      </c>
      <c r="P9161" t="s">
        <v>28</v>
      </c>
      <c r="Q9161" t="str" cm="1">
        <f t="array" ref="Q9161">_xlfn.IFS(
O9161&lt;50000,"Low Salary (&lt;$50K)",
O9161&lt;90000,"Lower Middle ($50K-$90K)",
O9161&lt;130000,"Middle ($90K-$130K)",
O9161&lt;170000,"Upper Middle ($130K-$170K)",
O9161&gt;=170000,"High Salary (&gt;$170K)"
)</f>
        <v>Low Salary (&lt;$50K)</v>
      </c>
      <c r="R9161" t="str" cm="1">
        <f t="array" ref="R9161">_xlfn.IFS(
G9161&lt;=2,"New Customers (0-2Y)",
G9161&lt;=5,"Growing Customers (3-5Y)",
G9161&lt;=8,"Established Customers (6-8Y)",
G9161&lt;=10,"Loyal Customers (9-10Y)"
)</f>
        <v>Established Customers (6-8Y)</v>
      </c>
    </row>
    <row r="9162" spans="1:18" x14ac:dyDescent="0.35">
      <c r="A9162">
        <v>15753679</v>
      </c>
      <c r="B9162" t="s">
        <v>2840</v>
      </c>
      <c r="C9162" t="s">
        <v>17</v>
      </c>
      <c r="D9162" t="s">
        <v>39</v>
      </c>
      <c r="E9162">
        <v>24</v>
      </c>
      <c r="F9162" t="s">
        <v>43</v>
      </c>
      <c r="G9162">
        <v>4</v>
      </c>
      <c r="H9162" s="4">
        <v>0</v>
      </c>
      <c r="I9162" t="s">
        <v>24</v>
      </c>
      <c r="J9162">
        <v>2</v>
      </c>
      <c r="K9162">
        <v>778</v>
      </c>
      <c r="L9162" t="s">
        <v>35</v>
      </c>
      <c r="M9162" t="s">
        <v>21</v>
      </c>
      <c r="N9162" t="s">
        <v>22</v>
      </c>
      <c r="O9162" s="4">
        <v>162809.20000000001</v>
      </c>
      <c r="P9162" t="s">
        <v>28</v>
      </c>
      <c r="Q9162" t="str" cm="1">
        <f t="array" ref="Q9162">_xlfn.IFS(
O9162&lt;50000,"Low Salary (&lt;$50K)",
O9162&lt;90000,"Lower Middle ($50K-$90K)",
O9162&lt;130000,"Middle ($90K-$130K)",
O9162&lt;170000,"Upper Middle ($130K-$170K)",
O9162&gt;=170000,"High Salary (&gt;$170K)"
)</f>
        <v>Upper Middle ($130K-$170K)</v>
      </c>
      <c r="R9162" t="str" cm="1">
        <f t="array" ref="R9162">_xlfn.IFS(
G9162&lt;=2,"New Customers (0-2Y)",
G9162&lt;=5,"Growing Customers (3-5Y)",
G9162&lt;=8,"Established Customers (6-8Y)",
G9162&lt;=10,"Loyal Customers (9-10Y)"
)</f>
        <v>Growing Customers (3-5Y)</v>
      </c>
    </row>
    <row r="9163" spans="1:18" x14ac:dyDescent="0.35">
      <c r="A9163">
        <v>15750049</v>
      </c>
      <c r="B9163" t="s">
        <v>596</v>
      </c>
      <c r="C9163" t="s">
        <v>17</v>
      </c>
      <c r="D9163" t="s">
        <v>39</v>
      </c>
      <c r="E9163">
        <v>40</v>
      </c>
      <c r="F9163" t="s">
        <v>19</v>
      </c>
      <c r="G9163">
        <v>10</v>
      </c>
      <c r="H9163" s="4">
        <v>163823.37</v>
      </c>
      <c r="I9163" t="s">
        <v>33</v>
      </c>
      <c r="J9163">
        <v>1</v>
      </c>
      <c r="K9163">
        <v>621</v>
      </c>
      <c r="L9163" t="s">
        <v>20</v>
      </c>
      <c r="M9163" t="s">
        <v>27</v>
      </c>
      <c r="N9163" t="s">
        <v>32</v>
      </c>
      <c r="O9163" s="4">
        <v>89519.47</v>
      </c>
      <c r="P9163" t="s">
        <v>28</v>
      </c>
      <c r="Q9163" t="str" cm="1">
        <f t="array" ref="Q9163">_xlfn.IFS(
O9163&lt;50000,"Low Salary (&lt;$50K)",
O9163&lt;90000,"Lower Middle ($50K-$90K)",
O9163&lt;130000,"Middle ($90K-$130K)",
O9163&lt;170000,"Upper Middle ($130K-$170K)",
O9163&gt;=170000,"High Salary (&gt;$170K)"
)</f>
        <v>Lower Middle ($50K-$90K)</v>
      </c>
      <c r="R9163" t="str" cm="1">
        <f t="array" ref="R9163">_xlfn.IFS(
G9163&lt;=2,"New Customers (0-2Y)",
G9163&lt;=5,"Growing Customers (3-5Y)",
G9163&lt;=8,"Established Customers (6-8Y)",
G9163&lt;=10,"Loyal Customers (9-10Y)"
)</f>
        <v>Loyal Customers (9-10Y)</v>
      </c>
    </row>
    <row r="9164" spans="1:18" x14ac:dyDescent="0.35">
      <c r="A9164">
        <v>15606097</v>
      </c>
      <c r="B9164" t="s">
        <v>1243</v>
      </c>
      <c r="C9164" t="s">
        <v>42</v>
      </c>
      <c r="D9164" t="s">
        <v>39</v>
      </c>
      <c r="E9164">
        <v>63</v>
      </c>
      <c r="F9164" t="s">
        <v>2967</v>
      </c>
      <c r="G9164">
        <v>7</v>
      </c>
      <c r="H9164" s="4">
        <v>104469.58</v>
      </c>
      <c r="I9164" t="s">
        <v>33</v>
      </c>
      <c r="J9164">
        <v>1</v>
      </c>
      <c r="K9164">
        <v>665</v>
      </c>
      <c r="L9164" t="s">
        <v>35</v>
      </c>
      <c r="M9164" t="s">
        <v>21</v>
      </c>
      <c r="N9164" t="s">
        <v>22</v>
      </c>
      <c r="O9164" s="4">
        <v>25165.360000000001</v>
      </c>
      <c r="P9164" t="s">
        <v>23</v>
      </c>
      <c r="Q9164" t="str" cm="1">
        <f t="array" ref="Q9164">_xlfn.IFS(
O9164&lt;50000,"Low Salary (&lt;$50K)",
O9164&lt;90000,"Lower Middle ($50K-$90K)",
O9164&lt;130000,"Middle ($90K-$130K)",
O9164&lt;170000,"Upper Middle ($130K-$170K)",
O9164&gt;=170000,"High Salary (&gt;$170K)"
)</f>
        <v>Low Salary (&lt;$50K)</v>
      </c>
      <c r="R9164" t="str" cm="1">
        <f t="array" ref="R9164">_xlfn.IFS(
G9164&lt;=2,"New Customers (0-2Y)",
G9164&lt;=5,"Growing Customers (3-5Y)",
G9164&lt;=8,"Established Customers (6-8Y)",
G9164&lt;=10,"Loyal Customers (9-10Y)"
)</f>
        <v>Established Customers (6-8Y)</v>
      </c>
    </row>
    <row r="9165" spans="1:18" x14ac:dyDescent="0.35">
      <c r="A9165">
        <v>15802368</v>
      </c>
      <c r="B9165" t="s">
        <v>677</v>
      </c>
      <c r="C9165" t="s">
        <v>17</v>
      </c>
      <c r="D9165" t="s">
        <v>18</v>
      </c>
      <c r="E9165">
        <v>47</v>
      </c>
      <c r="F9165" t="s">
        <v>19</v>
      </c>
      <c r="G9165">
        <v>6</v>
      </c>
      <c r="H9165" s="4">
        <v>0</v>
      </c>
      <c r="I9165" t="s">
        <v>24</v>
      </c>
      <c r="J9165">
        <v>1</v>
      </c>
      <c r="K9165">
        <v>608</v>
      </c>
      <c r="L9165" t="s">
        <v>20</v>
      </c>
      <c r="M9165" t="s">
        <v>21</v>
      </c>
      <c r="N9165" t="s">
        <v>22</v>
      </c>
      <c r="O9165" s="4">
        <v>126012.57</v>
      </c>
      <c r="P9165" t="s">
        <v>28</v>
      </c>
      <c r="Q9165" t="str" cm="1">
        <f t="array" ref="Q9165">_xlfn.IFS(
O9165&lt;50000,"Low Salary (&lt;$50K)",
O9165&lt;90000,"Lower Middle ($50K-$90K)",
O9165&lt;130000,"Middle ($90K-$130K)",
O9165&lt;170000,"Upper Middle ($130K-$170K)",
O9165&gt;=170000,"High Salary (&gt;$170K)"
)</f>
        <v>Middle ($90K-$130K)</v>
      </c>
      <c r="R9165" t="str" cm="1">
        <f t="array" ref="R9165">_xlfn.IFS(
G9165&lt;=2,"New Customers (0-2Y)",
G9165&lt;=5,"Growing Customers (3-5Y)",
G9165&lt;=8,"Established Customers (6-8Y)",
G9165&lt;=10,"Loyal Customers (9-10Y)"
)</f>
        <v>Established Customers (6-8Y)</v>
      </c>
    </row>
    <row r="9166" spans="1:18" x14ac:dyDescent="0.35">
      <c r="A9166">
        <v>15767488</v>
      </c>
      <c r="B9166" t="s">
        <v>1704</v>
      </c>
      <c r="C9166" t="s">
        <v>26</v>
      </c>
      <c r="D9166" t="s">
        <v>39</v>
      </c>
      <c r="E9166">
        <v>36</v>
      </c>
      <c r="F9166" t="s">
        <v>19</v>
      </c>
      <c r="G9166">
        <v>7</v>
      </c>
      <c r="H9166" s="4">
        <v>0</v>
      </c>
      <c r="I9166" t="s">
        <v>24</v>
      </c>
      <c r="J9166">
        <v>2</v>
      </c>
      <c r="K9166">
        <v>680</v>
      </c>
      <c r="L9166" t="s">
        <v>35</v>
      </c>
      <c r="M9166" t="s">
        <v>21</v>
      </c>
      <c r="N9166" t="s">
        <v>32</v>
      </c>
      <c r="O9166" s="4">
        <v>20109.21</v>
      </c>
      <c r="P9166" t="s">
        <v>28</v>
      </c>
      <c r="Q9166" t="str" cm="1">
        <f t="array" ref="Q9166">_xlfn.IFS(
O9166&lt;50000,"Low Salary (&lt;$50K)",
O9166&lt;90000,"Lower Middle ($50K-$90K)",
O9166&lt;130000,"Middle ($90K-$130K)",
O9166&lt;170000,"Upper Middle ($130K-$170K)",
O9166&gt;=170000,"High Salary (&gt;$170K)"
)</f>
        <v>Low Salary (&lt;$50K)</v>
      </c>
      <c r="R9166" t="str" cm="1">
        <f t="array" ref="R9166">_xlfn.IFS(
G9166&lt;=2,"New Customers (0-2Y)",
G9166&lt;=5,"Growing Customers (3-5Y)",
G9166&lt;=8,"Established Customers (6-8Y)",
G9166&lt;=10,"Loyal Customers (9-10Y)"
)</f>
        <v>Established Customers (6-8Y)</v>
      </c>
    </row>
    <row r="9167" spans="1:18" x14ac:dyDescent="0.35">
      <c r="A9167">
        <v>15669946</v>
      </c>
      <c r="B9167" t="s">
        <v>613</v>
      </c>
      <c r="C9167" t="s">
        <v>42</v>
      </c>
      <c r="D9167" t="s">
        <v>18</v>
      </c>
      <c r="E9167">
        <v>46</v>
      </c>
      <c r="F9167" t="s">
        <v>19</v>
      </c>
      <c r="G9167">
        <v>2</v>
      </c>
      <c r="H9167" s="4">
        <v>141726.88</v>
      </c>
      <c r="I9167" t="s">
        <v>33</v>
      </c>
      <c r="J9167">
        <v>1</v>
      </c>
      <c r="K9167">
        <v>663</v>
      </c>
      <c r="L9167" t="s">
        <v>35</v>
      </c>
      <c r="M9167" t="s">
        <v>21</v>
      </c>
      <c r="N9167" t="s">
        <v>22</v>
      </c>
      <c r="O9167" s="4">
        <v>58257.23</v>
      </c>
      <c r="P9167" t="s">
        <v>28</v>
      </c>
      <c r="Q9167" t="str" cm="1">
        <f t="array" ref="Q9167">_xlfn.IFS(
O9167&lt;50000,"Low Salary (&lt;$50K)",
O9167&lt;90000,"Lower Middle ($50K-$90K)",
O9167&lt;130000,"Middle ($90K-$130K)",
O9167&lt;170000,"Upper Middle ($130K-$170K)",
O9167&gt;=170000,"High Salary (&gt;$170K)"
)</f>
        <v>Lower Middle ($50K-$90K)</v>
      </c>
      <c r="R9167" t="str" cm="1">
        <f t="array" ref="R9167">_xlfn.IFS(
G9167&lt;=2,"New Customers (0-2Y)",
G9167&lt;=5,"Growing Customers (3-5Y)",
G9167&lt;=8,"Established Customers (6-8Y)",
G9167&lt;=10,"Loyal Customers (9-10Y)"
)</f>
        <v>New Customers (0-2Y)</v>
      </c>
    </row>
    <row r="9168" spans="1:18" x14ac:dyDescent="0.35">
      <c r="A9168">
        <v>15612103</v>
      </c>
      <c r="B9168" t="s">
        <v>1123</v>
      </c>
      <c r="C9168" t="s">
        <v>42</v>
      </c>
      <c r="D9168" t="s">
        <v>18</v>
      </c>
      <c r="E9168">
        <v>35</v>
      </c>
      <c r="F9168" t="s">
        <v>19</v>
      </c>
      <c r="G9168">
        <v>2</v>
      </c>
      <c r="H9168" s="4">
        <v>137852.96</v>
      </c>
      <c r="I9168" t="s">
        <v>33</v>
      </c>
      <c r="J9168">
        <v>1</v>
      </c>
      <c r="K9168">
        <v>627</v>
      </c>
      <c r="L9168" t="s">
        <v>20</v>
      </c>
      <c r="M9168" t="s">
        <v>21</v>
      </c>
      <c r="N9168" t="s">
        <v>22</v>
      </c>
      <c r="O9168" s="4">
        <v>172269.21</v>
      </c>
      <c r="P9168" t="s">
        <v>23</v>
      </c>
      <c r="Q9168" t="str" cm="1">
        <f t="array" ref="Q9168">_xlfn.IFS(
O9168&lt;50000,"Low Salary (&lt;$50K)",
O9168&lt;90000,"Lower Middle ($50K-$90K)",
O9168&lt;130000,"Middle ($90K-$130K)",
O9168&lt;170000,"Upper Middle ($130K-$170K)",
O9168&gt;=170000,"High Salary (&gt;$170K)"
)</f>
        <v>High Salary (&gt;$170K)</v>
      </c>
      <c r="R9168" t="str" cm="1">
        <f t="array" ref="R9168">_xlfn.IFS(
G9168&lt;=2,"New Customers (0-2Y)",
G9168&lt;=5,"Growing Customers (3-5Y)",
G9168&lt;=8,"Established Customers (6-8Y)",
G9168&lt;=10,"Loyal Customers (9-10Y)"
)</f>
        <v>New Customers (0-2Y)</v>
      </c>
    </row>
    <row r="9169" spans="1:18" x14ac:dyDescent="0.35">
      <c r="A9169">
        <v>15645353</v>
      </c>
      <c r="B9169" t="s">
        <v>2841</v>
      </c>
      <c r="C9169" t="s">
        <v>17</v>
      </c>
      <c r="D9169" t="s">
        <v>39</v>
      </c>
      <c r="E9169">
        <v>26</v>
      </c>
      <c r="F9169" t="s">
        <v>43</v>
      </c>
      <c r="G9169">
        <v>1</v>
      </c>
      <c r="H9169" s="4">
        <v>0</v>
      </c>
      <c r="I9169" t="s">
        <v>24</v>
      </c>
      <c r="J9169">
        <v>1</v>
      </c>
      <c r="K9169">
        <v>607</v>
      </c>
      <c r="L9169" t="s">
        <v>20</v>
      </c>
      <c r="M9169" t="s">
        <v>21</v>
      </c>
      <c r="N9169" t="s">
        <v>32</v>
      </c>
      <c r="O9169" s="4">
        <v>29818.2</v>
      </c>
      <c r="P9169" t="s">
        <v>28</v>
      </c>
      <c r="Q9169" t="str" cm="1">
        <f t="array" ref="Q9169">_xlfn.IFS(
O9169&lt;50000,"Low Salary (&lt;$50K)",
O9169&lt;90000,"Lower Middle ($50K-$90K)",
O9169&lt;130000,"Middle ($90K-$130K)",
O9169&lt;170000,"Upper Middle ($130K-$170K)",
O9169&gt;=170000,"High Salary (&gt;$170K)"
)</f>
        <v>Low Salary (&lt;$50K)</v>
      </c>
      <c r="R9169" t="str" cm="1">
        <f t="array" ref="R9169">_xlfn.IFS(
G9169&lt;=2,"New Customers (0-2Y)",
G9169&lt;=5,"Growing Customers (3-5Y)",
G9169&lt;=8,"Established Customers (6-8Y)",
G9169&lt;=10,"Loyal Customers (9-10Y)"
)</f>
        <v>New Customers (0-2Y)</v>
      </c>
    </row>
    <row r="9170" spans="1:18" x14ac:dyDescent="0.35">
      <c r="A9170">
        <v>15650018</v>
      </c>
      <c r="B9170" t="s">
        <v>352</v>
      </c>
      <c r="C9170" t="s">
        <v>17</v>
      </c>
      <c r="D9170" t="s">
        <v>18</v>
      </c>
      <c r="E9170">
        <v>43</v>
      </c>
      <c r="F9170" t="s">
        <v>19</v>
      </c>
      <c r="G9170">
        <v>8</v>
      </c>
      <c r="H9170" s="4">
        <v>154100.29999999999</v>
      </c>
      <c r="I9170" t="s">
        <v>33</v>
      </c>
      <c r="J9170">
        <v>1</v>
      </c>
      <c r="K9170">
        <v>681</v>
      </c>
      <c r="L9170" t="s">
        <v>35</v>
      </c>
      <c r="M9170" t="s">
        <v>27</v>
      </c>
      <c r="N9170" t="s">
        <v>32</v>
      </c>
      <c r="O9170" s="4">
        <v>114659.81</v>
      </c>
      <c r="P9170" t="s">
        <v>28</v>
      </c>
      <c r="Q9170" t="str" cm="1">
        <f t="array" ref="Q9170">_xlfn.IFS(
O9170&lt;50000,"Low Salary (&lt;$50K)",
O9170&lt;90000,"Lower Middle ($50K-$90K)",
O9170&lt;130000,"Middle ($90K-$130K)",
O9170&lt;170000,"Upper Middle ($130K-$170K)",
O9170&gt;=170000,"High Salary (&gt;$170K)"
)</f>
        <v>Middle ($90K-$130K)</v>
      </c>
      <c r="R9170" t="str" cm="1">
        <f t="array" ref="R9170">_xlfn.IFS(
G9170&lt;=2,"New Customers (0-2Y)",
G9170&lt;=5,"Growing Customers (3-5Y)",
G9170&lt;=8,"Established Customers (6-8Y)",
G9170&lt;=10,"Loyal Customers (9-10Y)"
)</f>
        <v>Established Customers (6-8Y)</v>
      </c>
    </row>
    <row r="9171" spans="1:18" x14ac:dyDescent="0.35">
      <c r="A9171">
        <v>15659002</v>
      </c>
      <c r="B9171" t="s">
        <v>328</v>
      </c>
      <c r="C9171" t="s">
        <v>17</v>
      </c>
      <c r="D9171" t="s">
        <v>18</v>
      </c>
      <c r="E9171">
        <v>45</v>
      </c>
      <c r="F9171" t="s">
        <v>19</v>
      </c>
      <c r="G9171">
        <v>6</v>
      </c>
      <c r="H9171" s="4">
        <v>0</v>
      </c>
      <c r="I9171" t="s">
        <v>24</v>
      </c>
      <c r="J9171">
        <v>2</v>
      </c>
      <c r="K9171">
        <v>766</v>
      </c>
      <c r="L9171" t="s">
        <v>35</v>
      </c>
      <c r="M9171" t="s">
        <v>27</v>
      </c>
      <c r="N9171" t="s">
        <v>32</v>
      </c>
      <c r="O9171" s="4">
        <v>147184.74</v>
      </c>
      <c r="P9171" t="s">
        <v>28</v>
      </c>
      <c r="Q9171" t="str" cm="1">
        <f t="array" ref="Q9171">_xlfn.IFS(
O9171&lt;50000,"Low Salary (&lt;$50K)",
O9171&lt;90000,"Lower Middle ($50K-$90K)",
O9171&lt;130000,"Middle ($90K-$130K)",
O9171&lt;170000,"Upper Middle ($130K-$170K)",
O9171&gt;=170000,"High Salary (&gt;$170K)"
)</f>
        <v>Upper Middle ($130K-$170K)</v>
      </c>
      <c r="R9171" t="str" cm="1">
        <f t="array" ref="R9171">_xlfn.IFS(
G9171&lt;=2,"New Customers (0-2Y)",
G9171&lt;=5,"Growing Customers (3-5Y)",
G9171&lt;=8,"Established Customers (6-8Y)",
G9171&lt;=10,"Loyal Customers (9-10Y)"
)</f>
        <v>Established Customers (6-8Y)</v>
      </c>
    </row>
    <row r="9172" spans="1:18" x14ac:dyDescent="0.35">
      <c r="A9172">
        <v>15616028</v>
      </c>
      <c r="B9172" t="s">
        <v>209</v>
      </c>
      <c r="C9172" t="s">
        <v>17</v>
      </c>
      <c r="D9172" t="s">
        <v>39</v>
      </c>
      <c r="E9172">
        <v>30</v>
      </c>
      <c r="F9172" t="s">
        <v>19</v>
      </c>
      <c r="G9172">
        <v>2</v>
      </c>
      <c r="H9172" s="4">
        <v>0</v>
      </c>
      <c r="I9172" t="s">
        <v>24</v>
      </c>
      <c r="J9172">
        <v>3</v>
      </c>
      <c r="K9172">
        <v>694</v>
      </c>
      <c r="L9172" t="s">
        <v>35</v>
      </c>
      <c r="M9172" t="s">
        <v>27</v>
      </c>
      <c r="N9172" t="s">
        <v>22</v>
      </c>
      <c r="O9172" s="4">
        <v>15039.41</v>
      </c>
      <c r="P9172" t="s">
        <v>28</v>
      </c>
      <c r="Q9172" t="str" cm="1">
        <f t="array" ref="Q9172">_xlfn.IFS(
O9172&lt;50000,"Low Salary (&lt;$50K)",
O9172&lt;90000,"Lower Middle ($50K-$90K)",
O9172&lt;130000,"Middle ($90K-$130K)",
O9172&lt;170000,"Upper Middle ($130K-$170K)",
O9172&gt;=170000,"High Salary (&gt;$170K)"
)</f>
        <v>Low Salary (&lt;$50K)</v>
      </c>
      <c r="R9172" t="str" cm="1">
        <f t="array" ref="R9172">_xlfn.IFS(
G9172&lt;=2,"New Customers (0-2Y)",
G9172&lt;=5,"Growing Customers (3-5Y)",
G9172&lt;=8,"Established Customers (6-8Y)",
G9172&lt;=10,"Loyal Customers (9-10Y)"
)</f>
        <v>New Customers (0-2Y)</v>
      </c>
    </row>
    <row r="9173" spans="1:18" x14ac:dyDescent="0.35">
      <c r="A9173">
        <v>15660475</v>
      </c>
      <c r="B9173" t="s">
        <v>828</v>
      </c>
      <c r="C9173" t="s">
        <v>17</v>
      </c>
      <c r="D9173" t="s">
        <v>18</v>
      </c>
      <c r="E9173">
        <v>54</v>
      </c>
      <c r="F9173" t="s">
        <v>19</v>
      </c>
      <c r="G9173">
        <v>9</v>
      </c>
      <c r="H9173" s="4">
        <v>0</v>
      </c>
      <c r="I9173" t="s">
        <v>24</v>
      </c>
      <c r="J9173">
        <v>1</v>
      </c>
      <c r="K9173">
        <v>411</v>
      </c>
      <c r="L9173" t="s">
        <v>44</v>
      </c>
      <c r="M9173" t="s">
        <v>27</v>
      </c>
      <c r="N9173" t="s">
        <v>22</v>
      </c>
      <c r="O9173" s="4">
        <v>76621.490000000005</v>
      </c>
      <c r="P9173" t="s">
        <v>28</v>
      </c>
      <c r="Q9173" t="str" cm="1">
        <f t="array" ref="Q9173">_xlfn.IFS(
O9173&lt;50000,"Low Salary (&lt;$50K)",
O9173&lt;90000,"Lower Middle ($50K-$90K)",
O9173&lt;130000,"Middle ($90K-$130K)",
O9173&lt;170000,"Upper Middle ($130K-$170K)",
O9173&gt;=170000,"High Salary (&gt;$170K)"
)</f>
        <v>Lower Middle ($50K-$90K)</v>
      </c>
      <c r="R9173" t="str" cm="1">
        <f t="array" ref="R9173">_xlfn.IFS(
G9173&lt;=2,"New Customers (0-2Y)",
G9173&lt;=5,"Growing Customers (3-5Y)",
G9173&lt;=8,"Established Customers (6-8Y)",
G9173&lt;=10,"Loyal Customers (9-10Y)"
)</f>
        <v>Loyal Customers (9-10Y)</v>
      </c>
    </row>
    <row r="9174" spans="1:18" x14ac:dyDescent="0.35">
      <c r="A9174">
        <v>15652615</v>
      </c>
      <c r="B9174" t="s">
        <v>917</v>
      </c>
      <c r="C9174" t="s">
        <v>17</v>
      </c>
      <c r="D9174" t="s">
        <v>39</v>
      </c>
      <c r="E9174">
        <v>39</v>
      </c>
      <c r="F9174" t="s">
        <v>19</v>
      </c>
      <c r="G9174">
        <v>8</v>
      </c>
      <c r="H9174" s="4">
        <v>140004.96</v>
      </c>
      <c r="I9174" t="s">
        <v>33</v>
      </c>
      <c r="J9174">
        <v>1</v>
      </c>
      <c r="K9174">
        <v>742</v>
      </c>
      <c r="L9174" t="s">
        <v>35</v>
      </c>
      <c r="M9174" t="s">
        <v>21</v>
      </c>
      <c r="N9174" t="s">
        <v>22</v>
      </c>
      <c r="O9174" s="4">
        <v>92985.78</v>
      </c>
      <c r="P9174" t="s">
        <v>28</v>
      </c>
      <c r="Q9174" t="str" cm="1">
        <f t="array" ref="Q9174">_xlfn.IFS(
O9174&lt;50000,"Low Salary (&lt;$50K)",
O9174&lt;90000,"Lower Middle ($50K-$90K)",
O9174&lt;130000,"Middle ($90K-$130K)",
O9174&lt;170000,"Upper Middle ($130K-$170K)",
O9174&gt;=170000,"High Salary (&gt;$170K)"
)</f>
        <v>Middle ($90K-$130K)</v>
      </c>
      <c r="R9174" t="str" cm="1">
        <f t="array" ref="R9174">_xlfn.IFS(
G9174&lt;=2,"New Customers (0-2Y)",
G9174&lt;=5,"Growing Customers (3-5Y)",
G9174&lt;=8,"Established Customers (6-8Y)",
G9174&lt;=10,"Loyal Customers (9-10Y)"
)</f>
        <v>Established Customers (6-8Y)</v>
      </c>
    </row>
    <row r="9175" spans="1:18" x14ac:dyDescent="0.35">
      <c r="A9175">
        <v>15653572</v>
      </c>
      <c r="B9175" t="s">
        <v>1402</v>
      </c>
      <c r="C9175" t="s">
        <v>26</v>
      </c>
      <c r="D9175" t="s">
        <v>39</v>
      </c>
      <c r="E9175">
        <v>43</v>
      </c>
      <c r="F9175" t="s">
        <v>19</v>
      </c>
      <c r="G9175">
        <v>8</v>
      </c>
      <c r="H9175" s="4">
        <v>127132.96</v>
      </c>
      <c r="I9175" t="s">
        <v>33</v>
      </c>
      <c r="J9175">
        <v>1</v>
      </c>
      <c r="K9175">
        <v>673</v>
      </c>
      <c r="L9175" t="s">
        <v>35</v>
      </c>
      <c r="M9175" t="s">
        <v>27</v>
      </c>
      <c r="N9175" t="s">
        <v>22</v>
      </c>
      <c r="O9175" s="4">
        <v>6009.27</v>
      </c>
      <c r="P9175" t="s">
        <v>23</v>
      </c>
      <c r="Q9175" t="str" cm="1">
        <f t="array" ref="Q9175">_xlfn.IFS(
O9175&lt;50000,"Low Salary (&lt;$50K)",
O9175&lt;90000,"Lower Middle ($50K-$90K)",
O9175&lt;130000,"Middle ($90K-$130K)",
O9175&lt;170000,"Upper Middle ($130K-$170K)",
O9175&gt;=170000,"High Salary (&gt;$170K)"
)</f>
        <v>Low Salary (&lt;$50K)</v>
      </c>
      <c r="R9175" t="str" cm="1">
        <f t="array" ref="R9175">_xlfn.IFS(
G9175&lt;=2,"New Customers (0-2Y)",
G9175&lt;=5,"Growing Customers (3-5Y)",
G9175&lt;=8,"Established Customers (6-8Y)",
G9175&lt;=10,"Loyal Customers (9-10Y)"
)</f>
        <v>Established Customers (6-8Y)</v>
      </c>
    </row>
    <row r="9176" spans="1:18" x14ac:dyDescent="0.35">
      <c r="A9176">
        <v>15628059</v>
      </c>
      <c r="B9176" t="s">
        <v>1245</v>
      </c>
      <c r="C9176" t="s">
        <v>17</v>
      </c>
      <c r="D9176" t="s">
        <v>39</v>
      </c>
      <c r="E9176">
        <v>61</v>
      </c>
      <c r="F9176" t="s">
        <v>2967</v>
      </c>
      <c r="G9176">
        <v>1</v>
      </c>
      <c r="H9176" s="4">
        <v>0</v>
      </c>
      <c r="I9176" t="s">
        <v>24</v>
      </c>
      <c r="J9176">
        <v>2</v>
      </c>
      <c r="K9176">
        <v>529</v>
      </c>
      <c r="L9176" t="s">
        <v>31</v>
      </c>
      <c r="M9176" t="s">
        <v>21</v>
      </c>
      <c r="N9176" t="s">
        <v>22</v>
      </c>
      <c r="O9176" s="4">
        <v>191370.97</v>
      </c>
      <c r="P9176" t="s">
        <v>28</v>
      </c>
      <c r="Q9176" t="str" cm="1">
        <f t="array" ref="Q9176">_xlfn.IFS(
O9176&lt;50000,"Low Salary (&lt;$50K)",
O9176&lt;90000,"Lower Middle ($50K-$90K)",
O9176&lt;130000,"Middle ($90K-$130K)",
O9176&lt;170000,"Upper Middle ($130K-$170K)",
O9176&gt;=170000,"High Salary (&gt;$170K)"
)</f>
        <v>High Salary (&gt;$170K)</v>
      </c>
      <c r="R9176" t="str" cm="1">
        <f t="array" ref="R9176">_xlfn.IFS(
G9176&lt;=2,"New Customers (0-2Y)",
G9176&lt;=5,"Growing Customers (3-5Y)",
G9176&lt;=8,"Established Customers (6-8Y)",
G9176&lt;=10,"Loyal Customers (9-10Y)"
)</f>
        <v>New Customers (0-2Y)</v>
      </c>
    </row>
    <row r="9177" spans="1:18" x14ac:dyDescent="0.35">
      <c r="A9177">
        <v>15703413</v>
      </c>
      <c r="B9177" t="s">
        <v>1170</v>
      </c>
      <c r="C9177" t="s">
        <v>17</v>
      </c>
      <c r="D9177" t="s">
        <v>18</v>
      </c>
      <c r="E9177">
        <v>38</v>
      </c>
      <c r="F9177" t="s">
        <v>19</v>
      </c>
      <c r="G9177">
        <v>7</v>
      </c>
      <c r="H9177" s="4">
        <v>125328.56</v>
      </c>
      <c r="I9177" t="s">
        <v>33</v>
      </c>
      <c r="J9177">
        <v>1</v>
      </c>
      <c r="K9177">
        <v>519</v>
      </c>
      <c r="L9177" t="s">
        <v>31</v>
      </c>
      <c r="M9177" t="s">
        <v>21</v>
      </c>
      <c r="N9177" t="s">
        <v>32</v>
      </c>
      <c r="O9177" s="4">
        <v>188225.67</v>
      </c>
      <c r="P9177" t="s">
        <v>28</v>
      </c>
      <c r="Q9177" t="str" cm="1">
        <f t="array" ref="Q9177">_xlfn.IFS(
O9177&lt;50000,"Low Salary (&lt;$50K)",
O9177&lt;90000,"Lower Middle ($50K-$90K)",
O9177&lt;130000,"Middle ($90K-$130K)",
O9177&lt;170000,"Upper Middle ($130K-$170K)",
O9177&gt;=170000,"High Salary (&gt;$170K)"
)</f>
        <v>High Salary (&gt;$170K)</v>
      </c>
      <c r="R9177" t="str" cm="1">
        <f t="array" ref="R9177">_xlfn.IFS(
G9177&lt;=2,"New Customers (0-2Y)",
G9177&lt;=5,"Growing Customers (3-5Y)",
G9177&lt;=8,"Established Customers (6-8Y)",
G9177&lt;=10,"Loyal Customers (9-10Y)"
)</f>
        <v>Established Customers (6-8Y)</v>
      </c>
    </row>
    <row r="9178" spans="1:18" x14ac:dyDescent="0.35">
      <c r="A9178">
        <v>15610433</v>
      </c>
      <c r="B9178" t="s">
        <v>929</v>
      </c>
      <c r="C9178" t="s">
        <v>17</v>
      </c>
      <c r="D9178" t="s">
        <v>39</v>
      </c>
      <c r="E9178">
        <v>35</v>
      </c>
      <c r="F9178" t="s">
        <v>19</v>
      </c>
      <c r="G9178">
        <v>9</v>
      </c>
      <c r="H9178" s="4">
        <v>0</v>
      </c>
      <c r="I9178" t="s">
        <v>24</v>
      </c>
      <c r="J9178">
        <v>2</v>
      </c>
      <c r="K9178">
        <v>573</v>
      </c>
      <c r="L9178" t="s">
        <v>31</v>
      </c>
      <c r="M9178" t="s">
        <v>21</v>
      </c>
      <c r="N9178" t="s">
        <v>32</v>
      </c>
      <c r="O9178" s="4">
        <v>11743.89</v>
      </c>
      <c r="P9178" t="s">
        <v>28</v>
      </c>
      <c r="Q9178" t="str" cm="1">
        <f t="array" ref="Q9178">_xlfn.IFS(
O9178&lt;50000,"Low Salary (&lt;$50K)",
O9178&lt;90000,"Lower Middle ($50K-$90K)",
O9178&lt;130000,"Middle ($90K-$130K)",
O9178&lt;170000,"Upper Middle ($130K-$170K)",
O9178&gt;=170000,"High Salary (&gt;$170K)"
)</f>
        <v>Low Salary (&lt;$50K)</v>
      </c>
      <c r="R9178" t="str" cm="1">
        <f t="array" ref="R9178">_xlfn.IFS(
G9178&lt;=2,"New Customers (0-2Y)",
G9178&lt;=5,"Growing Customers (3-5Y)",
G9178&lt;=8,"Established Customers (6-8Y)",
G9178&lt;=10,"Loyal Customers (9-10Y)"
)</f>
        <v>Loyal Customers (9-10Y)</v>
      </c>
    </row>
    <row r="9179" spans="1:18" x14ac:dyDescent="0.35">
      <c r="A9179">
        <v>15770548</v>
      </c>
      <c r="B9179" t="s">
        <v>972</v>
      </c>
      <c r="C9179" t="s">
        <v>42</v>
      </c>
      <c r="D9179" t="s">
        <v>18</v>
      </c>
      <c r="E9179">
        <v>28</v>
      </c>
      <c r="F9179" t="s">
        <v>43</v>
      </c>
      <c r="G9179">
        <v>3</v>
      </c>
      <c r="H9179" s="4">
        <v>139986.65</v>
      </c>
      <c r="I9179" t="s">
        <v>33</v>
      </c>
      <c r="J9179">
        <v>1</v>
      </c>
      <c r="K9179">
        <v>453</v>
      </c>
      <c r="L9179" t="s">
        <v>44</v>
      </c>
      <c r="M9179" t="s">
        <v>21</v>
      </c>
      <c r="N9179" t="s">
        <v>32</v>
      </c>
      <c r="O9179" s="4">
        <v>136846.75</v>
      </c>
      <c r="P9179" t="s">
        <v>28</v>
      </c>
      <c r="Q9179" t="str" cm="1">
        <f t="array" ref="Q9179">_xlfn.IFS(
O9179&lt;50000,"Low Salary (&lt;$50K)",
O9179&lt;90000,"Lower Middle ($50K-$90K)",
O9179&lt;130000,"Middle ($90K-$130K)",
O9179&lt;170000,"Upper Middle ($130K-$170K)",
O9179&gt;=170000,"High Salary (&gt;$170K)"
)</f>
        <v>Upper Middle ($130K-$170K)</v>
      </c>
      <c r="R9179" t="str" cm="1">
        <f t="array" ref="R9179">_xlfn.IFS(
G9179&lt;=2,"New Customers (0-2Y)",
G9179&lt;=5,"Growing Customers (3-5Y)",
G9179&lt;=8,"Established Customers (6-8Y)",
G9179&lt;=10,"Loyal Customers (9-10Y)"
)</f>
        <v>Growing Customers (3-5Y)</v>
      </c>
    </row>
    <row r="9180" spans="1:18" x14ac:dyDescent="0.35">
      <c r="A9180">
        <v>15645637</v>
      </c>
      <c r="B9180" t="s">
        <v>2842</v>
      </c>
      <c r="C9180" t="s">
        <v>42</v>
      </c>
      <c r="D9180" t="s">
        <v>18</v>
      </c>
      <c r="E9180">
        <v>39</v>
      </c>
      <c r="F9180" t="s">
        <v>19</v>
      </c>
      <c r="G9180">
        <v>6</v>
      </c>
      <c r="H9180" s="4">
        <v>119787.76</v>
      </c>
      <c r="I9180" t="s">
        <v>33</v>
      </c>
      <c r="J9180">
        <v>1</v>
      </c>
      <c r="K9180">
        <v>798</v>
      </c>
      <c r="L9180" t="s">
        <v>37</v>
      </c>
      <c r="M9180" t="s">
        <v>21</v>
      </c>
      <c r="N9180" t="s">
        <v>22</v>
      </c>
      <c r="O9180" s="4">
        <v>164248.32999999999</v>
      </c>
      <c r="P9180" t="s">
        <v>28</v>
      </c>
      <c r="Q9180" t="str" cm="1">
        <f t="array" ref="Q9180">_xlfn.IFS(
O9180&lt;50000,"Low Salary (&lt;$50K)",
O9180&lt;90000,"Lower Middle ($50K-$90K)",
O9180&lt;130000,"Middle ($90K-$130K)",
O9180&lt;170000,"Upper Middle ($130K-$170K)",
O9180&gt;=170000,"High Salary (&gt;$170K)"
)</f>
        <v>Upper Middle ($130K-$170K)</v>
      </c>
      <c r="R9180" t="str" cm="1">
        <f t="array" ref="R9180">_xlfn.IFS(
G9180&lt;=2,"New Customers (0-2Y)",
G9180&lt;=5,"Growing Customers (3-5Y)",
G9180&lt;=8,"Established Customers (6-8Y)",
G9180&lt;=10,"Loyal Customers (9-10Y)"
)</f>
        <v>Established Customers (6-8Y)</v>
      </c>
    </row>
    <row r="9181" spans="1:18" x14ac:dyDescent="0.35">
      <c r="A9181">
        <v>15590888</v>
      </c>
      <c r="B9181" t="s">
        <v>897</v>
      </c>
      <c r="C9181" t="s">
        <v>26</v>
      </c>
      <c r="D9181" t="s">
        <v>18</v>
      </c>
      <c r="E9181">
        <v>34</v>
      </c>
      <c r="F9181" t="s">
        <v>19</v>
      </c>
      <c r="G9181">
        <v>10</v>
      </c>
      <c r="H9181" s="4">
        <v>107556.06</v>
      </c>
      <c r="I9181" t="s">
        <v>33</v>
      </c>
      <c r="J9181">
        <v>2</v>
      </c>
      <c r="K9181">
        <v>693</v>
      </c>
      <c r="L9181" t="s">
        <v>35</v>
      </c>
      <c r="M9181" t="s">
        <v>27</v>
      </c>
      <c r="N9181" t="s">
        <v>32</v>
      </c>
      <c r="O9181" s="4">
        <v>154631.35</v>
      </c>
      <c r="P9181" t="s">
        <v>28</v>
      </c>
      <c r="Q9181" t="str" cm="1">
        <f t="array" ref="Q9181">_xlfn.IFS(
O9181&lt;50000,"Low Salary (&lt;$50K)",
O9181&lt;90000,"Lower Middle ($50K-$90K)",
O9181&lt;130000,"Middle ($90K-$130K)",
O9181&lt;170000,"Upper Middle ($130K-$170K)",
O9181&gt;=170000,"High Salary (&gt;$170K)"
)</f>
        <v>Upper Middle ($130K-$170K)</v>
      </c>
      <c r="R9181" t="str" cm="1">
        <f t="array" ref="R9181">_xlfn.IFS(
G9181&lt;=2,"New Customers (0-2Y)",
G9181&lt;=5,"Growing Customers (3-5Y)",
G9181&lt;=8,"Established Customers (6-8Y)",
G9181&lt;=10,"Loyal Customers (9-10Y)"
)</f>
        <v>Loyal Customers (9-10Y)</v>
      </c>
    </row>
    <row r="9182" spans="1:18" x14ac:dyDescent="0.35">
      <c r="A9182">
        <v>15568326</v>
      </c>
      <c r="B9182" t="s">
        <v>634</v>
      </c>
      <c r="C9182" t="s">
        <v>17</v>
      </c>
      <c r="D9182" t="s">
        <v>18</v>
      </c>
      <c r="E9182">
        <v>44</v>
      </c>
      <c r="F9182" t="s">
        <v>19</v>
      </c>
      <c r="G9182">
        <v>2</v>
      </c>
      <c r="H9182" s="4">
        <v>0</v>
      </c>
      <c r="I9182" t="s">
        <v>24</v>
      </c>
      <c r="J9182">
        <v>2</v>
      </c>
      <c r="K9182">
        <v>637</v>
      </c>
      <c r="L9182" t="s">
        <v>20</v>
      </c>
      <c r="M9182" t="s">
        <v>21</v>
      </c>
      <c r="N9182" t="s">
        <v>32</v>
      </c>
      <c r="O9182" s="4">
        <v>149665.65</v>
      </c>
      <c r="P9182" t="s">
        <v>28</v>
      </c>
      <c r="Q9182" t="str" cm="1">
        <f t="array" ref="Q9182">_xlfn.IFS(
O9182&lt;50000,"Low Salary (&lt;$50K)",
O9182&lt;90000,"Lower Middle ($50K-$90K)",
O9182&lt;130000,"Middle ($90K-$130K)",
O9182&lt;170000,"Upper Middle ($130K-$170K)",
O9182&gt;=170000,"High Salary (&gt;$170K)"
)</f>
        <v>Upper Middle ($130K-$170K)</v>
      </c>
      <c r="R9182" t="str" cm="1">
        <f t="array" ref="R9182">_xlfn.IFS(
G9182&lt;=2,"New Customers (0-2Y)",
G9182&lt;=5,"Growing Customers (3-5Y)",
G9182&lt;=8,"Established Customers (6-8Y)",
G9182&lt;=10,"Loyal Customers (9-10Y)"
)</f>
        <v>New Customers (0-2Y)</v>
      </c>
    </row>
    <row r="9183" spans="1:18" x14ac:dyDescent="0.35">
      <c r="A9183">
        <v>15655368</v>
      </c>
      <c r="B9183" t="s">
        <v>1342</v>
      </c>
      <c r="C9183" t="s">
        <v>17</v>
      </c>
      <c r="D9183" t="s">
        <v>39</v>
      </c>
      <c r="E9183">
        <v>47</v>
      </c>
      <c r="F9183" t="s">
        <v>19</v>
      </c>
      <c r="G9183">
        <v>1</v>
      </c>
      <c r="H9183" s="4">
        <v>0</v>
      </c>
      <c r="I9183" t="s">
        <v>24</v>
      </c>
      <c r="J9183">
        <v>1</v>
      </c>
      <c r="K9183">
        <v>672</v>
      </c>
      <c r="L9183" t="s">
        <v>35</v>
      </c>
      <c r="M9183" t="s">
        <v>27</v>
      </c>
      <c r="N9183" t="s">
        <v>32</v>
      </c>
      <c r="O9183" s="4">
        <v>91574.92</v>
      </c>
      <c r="P9183" t="s">
        <v>28</v>
      </c>
      <c r="Q9183" t="str" cm="1">
        <f t="array" ref="Q9183">_xlfn.IFS(
O9183&lt;50000,"Low Salary (&lt;$50K)",
O9183&lt;90000,"Lower Middle ($50K-$90K)",
O9183&lt;130000,"Middle ($90K-$130K)",
O9183&lt;170000,"Upper Middle ($130K-$170K)",
O9183&gt;=170000,"High Salary (&gt;$170K)"
)</f>
        <v>Middle ($90K-$130K)</v>
      </c>
      <c r="R9183" t="str" cm="1">
        <f t="array" ref="R9183">_xlfn.IFS(
G9183&lt;=2,"New Customers (0-2Y)",
G9183&lt;=5,"Growing Customers (3-5Y)",
G9183&lt;=8,"Established Customers (6-8Y)",
G9183&lt;=10,"Loyal Customers (9-10Y)"
)</f>
        <v>New Customers (0-2Y)</v>
      </c>
    </row>
    <row r="9184" spans="1:18" x14ac:dyDescent="0.35">
      <c r="A9184">
        <v>15665579</v>
      </c>
      <c r="B9184" t="s">
        <v>640</v>
      </c>
      <c r="C9184" t="s">
        <v>17</v>
      </c>
      <c r="D9184" t="s">
        <v>18</v>
      </c>
      <c r="E9184">
        <v>28</v>
      </c>
      <c r="F9184" t="s">
        <v>43</v>
      </c>
      <c r="G9184">
        <v>0</v>
      </c>
      <c r="H9184" s="4">
        <v>142705.95000000001</v>
      </c>
      <c r="I9184" t="s">
        <v>33</v>
      </c>
      <c r="J9184">
        <v>1</v>
      </c>
      <c r="K9184">
        <v>597</v>
      </c>
      <c r="L9184" t="s">
        <v>31</v>
      </c>
      <c r="M9184" t="s">
        <v>21</v>
      </c>
      <c r="N9184" t="s">
        <v>32</v>
      </c>
      <c r="O9184" s="4">
        <v>127233.39</v>
      </c>
      <c r="P9184" t="s">
        <v>28</v>
      </c>
      <c r="Q9184" t="str" cm="1">
        <f t="array" ref="Q9184">_xlfn.IFS(
O9184&lt;50000,"Low Salary (&lt;$50K)",
O9184&lt;90000,"Lower Middle ($50K-$90K)",
O9184&lt;130000,"Middle ($90K-$130K)",
O9184&lt;170000,"Upper Middle ($130K-$170K)",
O9184&gt;=170000,"High Salary (&gt;$170K)"
)</f>
        <v>Middle ($90K-$130K)</v>
      </c>
      <c r="R9184" t="str" cm="1">
        <f t="array" ref="R9184">_xlfn.IFS(
G9184&lt;=2,"New Customers (0-2Y)",
G9184&lt;=5,"Growing Customers (3-5Y)",
G9184&lt;=8,"Established Customers (6-8Y)",
G9184&lt;=10,"Loyal Customers (9-10Y)"
)</f>
        <v>New Customers (0-2Y)</v>
      </c>
    </row>
    <row r="9185" spans="1:18" x14ac:dyDescent="0.35">
      <c r="A9185">
        <v>15676091</v>
      </c>
      <c r="B9185" t="s">
        <v>2135</v>
      </c>
      <c r="C9185" t="s">
        <v>17</v>
      </c>
      <c r="D9185" t="s">
        <v>39</v>
      </c>
      <c r="E9185">
        <v>42</v>
      </c>
      <c r="F9185" t="s">
        <v>19</v>
      </c>
      <c r="G9185">
        <v>7</v>
      </c>
      <c r="H9185" s="4">
        <v>0</v>
      </c>
      <c r="I9185" t="s">
        <v>24</v>
      </c>
      <c r="J9185">
        <v>1</v>
      </c>
      <c r="K9185">
        <v>543</v>
      </c>
      <c r="L9185" t="s">
        <v>31</v>
      </c>
      <c r="M9185" t="s">
        <v>21</v>
      </c>
      <c r="N9185" t="s">
        <v>22</v>
      </c>
      <c r="O9185" s="4">
        <v>56650.47</v>
      </c>
      <c r="P9185" t="s">
        <v>28</v>
      </c>
      <c r="Q9185" t="str" cm="1">
        <f t="array" ref="Q9185">_xlfn.IFS(
O9185&lt;50000,"Low Salary (&lt;$50K)",
O9185&lt;90000,"Lower Middle ($50K-$90K)",
O9185&lt;130000,"Middle ($90K-$130K)",
O9185&lt;170000,"Upper Middle ($130K-$170K)",
O9185&gt;=170000,"High Salary (&gt;$170K)"
)</f>
        <v>Lower Middle ($50K-$90K)</v>
      </c>
      <c r="R9185" t="str" cm="1">
        <f t="array" ref="R9185">_xlfn.IFS(
G9185&lt;=2,"New Customers (0-2Y)",
G9185&lt;=5,"Growing Customers (3-5Y)",
G9185&lt;=8,"Established Customers (6-8Y)",
G9185&lt;=10,"Loyal Customers (9-10Y)"
)</f>
        <v>Established Customers (6-8Y)</v>
      </c>
    </row>
    <row r="9186" spans="1:18" x14ac:dyDescent="0.35">
      <c r="A9186">
        <v>15716984</v>
      </c>
      <c r="B9186" t="s">
        <v>108</v>
      </c>
      <c r="C9186" t="s">
        <v>26</v>
      </c>
      <c r="D9186" t="s">
        <v>18</v>
      </c>
      <c r="E9186">
        <v>56</v>
      </c>
      <c r="F9186" t="s">
        <v>19</v>
      </c>
      <c r="G9186">
        <v>4</v>
      </c>
      <c r="H9186" s="4">
        <v>0</v>
      </c>
      <c r="I9186" t="s">
        <v>24</v>
      </c>
      <c r="J9186">
        <v>2</v>
      </c>
      <c r="K9186">
        <v>695</v>
      </c>
      <c r="L9186" t="s">
        <v>35</v>
      </c>
      <c r="M9186" t="s">
        <v>21</v>
      </c>
      <c r="N9186" t="s">
        <v>32</v>
      </c>
      <c r="O9186" s="4">
        <v>84644.76</v>
      </c>
      <c r="P9186" t="s">
        <v>28</v>
      </c>
      <c r="Q9186" t="str" cm="1">
        <f t="array" ref="Q9186">_xlfn.IFS(
O9186&lt;50000,"Low Salary (&lt;$50K)",
O9186&lt;90000,"Lower Middle ($50K-$90K)",
O9186&lt;130000,"Middle ($90K-$130K)",
O9186&lt;170000,"Upper Middle ($130K-$170K)",
O9186&gt;=170000,"High Salary (&gt;$170K)"
)</f>
        <v>Lower Middle ($50K-$90K)</v>
      </c>
      <c r="R9186" t="str" cm="1">
        <f t="array" ref="R9186">_xlfn.IFS(
G9186&lt;=2,"New Customers (0-2Y)",
G9186&lt;=5,"Growing Customers (3-5Y)",
G9186&lt;=8,"Established Customers (6-8Y)",
G9186&lt;=10,"Loyal Customers (9-10Y)"
)</f>
        <v>Growing Customers (3-5Y)</v>
      </c>
    </row>
    <row r="9187" spans="1:18" x14ac:dyDescent="0.35">
      <c r="A9187">
        <v>15715078</v>
      </c>
      <c r="B9187" t="s">
        <v>474</v>
      </c>
      <c r="C9187" t="s">
        <v>17</v>
      </c>
      <c r="D9187" t="s">
        <v>39</v>
      </c>
      <c r="E9187">
        <v>35</v>
      </c>
      <c r="F9187" t="s">
        <v>19</v>
      </c>
      <c r="G9187">
        <v>6</v>
      </c>
      <c r="H9187" s="4">
        <v>161613.94</v>
      </c>
      <c r="I9187" t="s">
        <v>33</v>
      </c>
      <c r="J9187">
        <v>2</v>
      </c>
      <c r="K9187">
        <v>584</v>
      </c>
      <c r="L9187" t="s">
        <v>31</v>
      </c>
      <c r="M9187" t="s">
        <v>21</v>
      </c>
      <c r="N9187" t="s">
        <v>22</v>
      </c>
      <c r="O9187" s="4">
        <v>148238.16</v>
      </c>
      <c r="P9187" t="s">
        <v>28</v>
      </c>
      <c r="Q9187" t="str" cm="1">
        <f t="array" ref="Q9187">_xlfn.IFS(
O9187&lt;50000,"Low Salary (&lt;$50K)",
O9187&lt;90000,"Lower Middle ($50K-$90K)",
O9187&lt;130000,"Middle ($90K-$130K)",
O9187&lt;170000,"Upper Middle ($130K-$170K)",
O9187&gt;=170000,"High Salary (&gt;$170K)"
)</f>
        <v>Upper Middle ($130K-$170K)</v>
      </c>
      <c r="R9187" t="str" cm="1">
        <f t="array" ref="R9187">_xlfn.IFS(
G9187&lt;=2,"New Customers (0-2Y)",
G9187&lt;=5,"Growing Customers (3-5Y)",
G9187&lt;=8,"Established Customers (6-8Y)",
G9187&lt;=10,"Loyal Customers (9-10Y)"
)</f>
        <v>Established Customers (6-8Y)</v>
      </c>
    </row>
    <row r="9188" spans="1:18" x14ac:dyDescent="0.35">
      <c r="A9188">
        <v>15569452</v>
      </c>
      <c r="B9188" t="s">
        <v>2520</v>
      </c>
      <c r="C9188" t="s">
        <v>42</v>
      </c>
      <c r="D9188" t="s">
        <v>18</v>
      </c>
      <c r="E9188">
        <v>58</v>
      </c>
      <c r="F9188" t="s">
        <v>19</v>
      </c>
      <c r="G9188">
        <v>3</v>
      </c>
      <c r="H9188" s="4">
        <v>116353.2</v>
      </c>
      <c r="I9188" t="s">
        <v>33</v>
      </c>
      <c r="J9188">
        <v>2</v>
      </c>
      <c r="K9188">
        <v>652</v>
      </c>
      <c r="L9188" t="s">
        <v>20</v>
      </c>
      <c r="M9188" t="s">
        <v>27</v>
      </c>
      <c r="N9188" t="s">
        <v>22</v>
      </c>
      <c r="O9188" s="4">
        <v>193502.9</v>
      </c>
      <c r="P9188" t="s">
        <v>28</v>
      </c>
      <c r="Q9188" t="str" cm="1">
        <f t="array" ref="Q9188">_xlfn.IFS(
O9188&lt;50000,"Low Salary (&lt;$50K)",
O9188&lt;90000,"Lower Middle ($50K-$90K)",
O9188&lt;130000,"Middle ($90K-$130K)",
O9188&lt;170000,"Upper Middle ($130K-$170K)",
O9188&gt;=170000,"High Salary (&gt;$170K)"
)</f>
        <v>High Salary (&gt;$170K)</v>
      </c>
      <c r="R9188" t="str" cm="1">
        <f t="array" ref="R9188">_xlfn.IFS(
G9188&lt;=2,"New Customers (0-2Y)",
G9188&lt;=5,"Growing Customers (3-5Y)",
G9188&lt;=8,"Established Customers (6-8Y)",
G9188&lt;=10,"Loyal Customers (9-10Y)"
)</f>
        <v>Growing Customers (3-5Y)</v>
      </c>
    </row>
    <row r="9189" spans="1:18" x14ac:dyDescent="0.35">
      <c r="A9189">
        <v>15628863</v>
      </c>
      <c r="B9189" t="s">
        <v>154</v>
      </c>
      <c r="C9189" t="s">
        <v>17</v>
      </c>
      <c r="D9189" t="s">
        <v>39</v>
      </c>
      <c r="E9189">
        <v>38</v>
      </c>
      <c r="F9189" t="s">
        <v>19</v>
      </c>
      <c r="G9189">
        <v>4</v>
      </c>
      <c r="H9189" s="4">
        <v>60013.81</v>
      </c>
      <c r="I9189" t="s">
        <v>29</v>
      </c>
      <c r="J9189">
        <v>1</v>
      </c>
      <c r="K9189">
        <v>601</v>
      </c>
      <c r="L9189" t="s">
        <v>20</v>
      </c>
      <c r="M9189" t="s">
        <v>21</v>
      </c>
      <c r="N9189" t="s">
        <v>22</v>
      </c>
      <c r="O9189" s="4">
        <v>38020.050000000003</v>
      </c>
      <c r="P9189" t="s">
        <v>28</v>
      </c>
      <c r="Q9189" t="str" cm="1">
        <f t="array" ref="Q9189">_xlfn.IFS(
O9189&lt;50000,"Low Salary (&lt;$50K)",
O9189&lt;90000,"Lower Middle ($50K-$90K)",
O9189&lt;130000,"Middle ($90K-$130K)",
O9189&lt;170000,"Upper Middle ($130K-$170K)",
O9189&gt;=170000,"High Salary (&gt;$170K)"
)</f>
        <v>Low Salary (&lt;$50K)</v>
      </c>
      <c r="R9189" t="str" cm="1">
        <f t="array" ref="R9189">_xlfn.IFS(
G9189&lt;=2,"New Customers (0-2Y)",
G9189&lt;=5,"Growing Customers (3-5Y)",
G9189&lt;=8,"Established Customers (6-8Y)",
G9189&lt;=10,"Loyal Customers (9-10Y)"
)</f>
        <v>Growing Customers (3-5Y)</v>
      </c>
    </row>
    <row r="9190" spans="1:18" x14ac:dyDescent="0.35">
      <c r="A9190">
        <v>15778192</v>
      </c>
      <c r="B9190" t="s">
        <v>1565</v>
      </c>
      <c r="C9190" t="s">
        <v>26</v>
      </c>
      <c r="D9190" t="s">
        <v>39</v>
      </c>
      <c r="E9190">
        <v>28</v>
      </c>
      <c r="F9190" t="s">
        <v>43</v>
      </c>
      <c r="G9190">
        <v>4</v>
      </c>
      <c r="H9190" s="4">
        <v>0</v>
      </c>
      <c r="I9190" t="s">
        <v>24</v>
      </c>
      <c r="J9190">
        <v>2</v>
      </c>
      <c r="K9190">
        <v>628</v>
      </c>
      <c r="L9190" t="s">
        <v>20</v>
      </c>
      <c r="M9190" t="s">
        <v>21</v>
      </c>
      <c r="N9190" t="s">
        <v>22</v>
      </c>
      <c r="O9190" s="4">
        <v>176750.81</v>
      </c>
      <c r="P9190" t="s">
        <v>28</v>
      </c>
      <c r="Q9190" t="str" cm="1">
        <f t="array" ref="Q9190">_xlfn.IFS(
O9190&lt;50000,"Low Salary (&lt;$50K)",
O9190&lt;90000,"Lower Middle ($50K-$90K)",
O9190&lt;130000,"Middle ($90K-$130K)",
O9190&lt;170000,"Upper Middle ($130K-$170K)",
O9190&gt;=170000,"High Salary (&gt;$170K)"
)</f>
        <v>High Salary (&gt;$170K)</v>
      </c>
      <c r="R9190" t="str" cm="1">
        <f t="array" ref="R9190">_xlfn.IFS(
G9190&lt;=2,"New Customers (0-2Y)",
G9190&lt;=5,"Growing Customers (3-5Y)",
G9190&lt;=8,"Established Customers (6-8Y)",
G9190&lt;=10,"Loyal Customers (9-10Y)"
)</f>
        <v>Growing Customers (3-5Y)</v>
      </c>
    </row>
    <row r="9191" spans="1:18" x14ac:dyDescent="0.35">
      <c r="A9191">
        <v>15793723</v>
      </c>
      <c r="B9191" t="s">
        <v>280</v>
      </c>
      <c r="C9191" t="s">
        <v>42</v>
      </c>
      <c r="D9191" t="s">
        <v>39</v>
      </c>
      <c r="E9191">
        <v>32</v>
      </c>
      <c r="F9191" t="s">
        <v>19</v>
      </c>
      <c r="G9191">
        <v>9</v>
      </c>
      <c r="H9191" s="4">
        <v>144272.07</v>
      </c>
      <c r="I9191" t="s">
        <v>33</v>
      </c>
      <c r="J9191">
        <v>2</v>
      </c>
      <c r="K9191">
        <v>607</v>
      </c>
      <c r="L9191" t="s">
        <v>20</v>
      </c>
      <c r="M9191" t="s">
        <v>21</v>
      </c>
      <c r="N9191" t="s">
        <v>32</v>
      </c>
      <c r="O9191" s="4">
        <v>176580.63</v>
      </c>
      <c r="P9191" t="s">
        <v>28</v>
      </c>
      <c r="Q9191" t="str" cm="1">
        <f t="array" ref="Q9191">_xlfn.IFS(
O9191&lt;50000,"Low Salary (&lt;$50K)",
O9191&lt;90000,"Lower Middle ($50K-$90K)",
O9191&lt;130000,"Middle ($90K-$130K)",
O9191&lt;170000,"Upper Middle ($130K-$170K)",
O9191&gt;=170000,"High Salary (&gt;$170K)"
)</f>
        <v>High Salary (&gt;$170K)</v>
      </c>
      <c r="R9191" t="str" cm="1">
        <f t="array" ref="R9191">_xlfn.IFS(
G9191&lt;=2,"New Customers (0-2Y)",
G9191&lt;=5,"Growing Customers (3-5Y)",
G9191&lt;=8,"Established Customers (6-8Y)",
G9191&lt;=10,"Loyal Customers (9-10Y)"
)</f>
        <v>Loyal Customers (9-10Y)</v>
      </c>
    </row>
    <row r="9192" spans="1:18" x14ac:dyDescent="0.35">
      <c r="A9192">
        <v>15798943</v>
      </c>
      <c r="B9192" t="s">
        <v>667</v>
      </c>
      <c r="C9192" t="s">
        <v>17</v>
      </c>
      <c r="D9192" t="s">
        <v>18</v>
      </c>
      <c r="E9192">
        <v>46</v>
      </c>
      <c r="F9192" t="s">
        <v>19</v>
      </c>
      <c r="G9192">
        <v>8</v>
      </c>
      <c r="H9192" s="4">
        <v>0</v>
      </c>
      <c r="I9192" t="s">
        <v>24</v>
      </c>
      <c r="J9192">
        <v>2</v>
      </c>
      <c r="K9192">
        <v>646</v>
      </c>
      <c r="L9192" t="s">
        <v>20</v>
      </c>
      <c r="M9192" t="s">
        <v>21</v>
      </c>
      <c r="N9192" t="s">
        <v>32</v>
      </c>
      <c r="O9192" s="4">
        <v>133059.15</v>
      </c>
      <c r="P9192" t="s">
        <v>28</v>
      </c>
      <c r="Q9192" t="str" cm="1">
        <f t="array" ref="Q9192">_xlfn.IFS(
O9192&lt;50000,"Low Salary (&lt;$50K)",
O9192&lt;90000,"Lower Middle ($50K-$90K)",
O9192&lt;130000,"Middle ($90K-$130K)",
O9192&lt;170000,"Upper Middle ($130K-$170K)",
O9192&gt;=170000,"High Salary (&gt;$170K)"
)</f>
        <v>Upper Middle ($130K-$170K)</v>
      </c>
      <c r="R9192" t="str" cm="1">
        <f t="array" ref="R9192">_xlfn.IFS(
G9192&lt;=2,"New Customers (0-2Y)",
G9192&lt;=5,"Growing Customers (3-5Y)",
G9192&lt;=8,"Established Customers (6-8Y)",
G9192&lt;=10,"Loyal Customers (9-10Y)"
)</f>
        <v>Established Customers (6-8Y)</v>
      </c>
    </row>
    <row r="9193" spans="1:18" x14ac:dyDescent="0.35">
      <c r="A9193">
        <v>15764708</v>
      </c>
      <c r="B9193" t="s">
        <v>671</v>
      </c>
      <c r="C9193" t="s">
        <v>17</v>
      </c>
      <c r="D9193" t="s">
        <v>39</v>
      </c>
      <c r="E9193">
        <v>30</v>
      </c>
      <c r="F9193" t="s">
        <v>19</v>
      </c>
      <c r="G9193">
        <v>6</v>
      </c>
      <c r="H9193" s="4">
        <v>117696.67</v>
      </c>
      <c r="I9193" t="s">
        <v>33</v>
      </c>
      <c r="J9193">
        <v>1</v>
      </c>
      <c r="K9193">
        <v>572</v>
      </c>
      <c r="L9193" t="s">
        <v>31</v>
      </c>
      <c r="M9193" t="s">
        <v>21</v>
      </c>
      <c r="N9193" t="s">
        <v>32</v>
      </c>
      <c r="O9193" s="4">
        <v>100843.82</v>
      </c>
      <c r="P9193" t="s">
        <v>28</v>
      </c>
      <c r="Q9193" t="str" cm="1">
        <f t="array" ref="Q9193">_xlfn.IFS(
O9193&lt;50000,"Low Salary (&lt;$50K)",
O9193&lt;90000,"Lower Middle ($50K-$90K)",
O9193&lt;130000,"Middle ($90K-$130K)",
O9193&lt;170000,"Upper Middle ($130K-$170K)",
O9193&gt;=170000,"High Salary (&gt;$170K)"
)</f>
        <v>Middle ($90K-$130K)</v>
      </c>
      <c r="R9193" t="str" cm="1">
        <f t="array" ref="R9193">_xlfn.IFS(
G9193&lt;=2,"New Customers (0-2Y)",
G9193&lt;=5,"Growing Customers (3-5Y)",
G9193&lt;=8,"Established Customers (6-8Y)",
G9193&lt;=10,"Loyal Customers (9-10Y)"
)</f>
        <v>Established Customers (6-8Y)</v>
      </c>
    </row>
    <row r="9194" spans="1:18" x14ac:dyDescent="0.35">
      <c r="A9194">
        <v>15791040</v>
      </c>
      <c r="B9194" t="s">
        <v>1655</v>
      </c>
      <c r="C9194" t="s">
        <v>26</v>
      </c>
      <c r="D9194" t="s">
        <v>39</v>
      </c>
      <c r="E9194">
        <v>58</v>
      </c>
      <c r="F9194" t="s">
        <v>19</v>
      </c>
      <c r="G9194">
        <v>1</v>
      </c>
      <c r="H9194" s="4">
        <v>79954.61</v>
      </c>
      <c r="I9194" t="s">
        <v>29</v>
      </c>
      <c r="J9194">
        <v>2</v>
      </c>
      <c r="K9194">
        <v>801</v>
      </c>
      <c r="L9194" t="s">
        <v>37</v>
      </c>
      <c r="M9194" t="s">
        <v>21</v>
      </c>
      <c r="N9194" t="s">
        <v>22</v>
      </c>
      <c r="O9194" s="4">
        <v>30484.19</v>
      </c>
      <c r="P9194" t="s">
        <v>28</v>
      </c>
      <c r="Q9194" t="str" cm="1">
        <f t="array" ref="Q9194">_xlfn.IFS(
O9194&lt;50000,"Low Salary (&lt;$50K)",
O9194&lt;90000,"Lower Middle ($50K-$90K)",
O9194&lt;130000,"Middle ($90K-$130K)",
O9194&lt;170000,"Upper Middle ($130K-$170K)",
O9194&gt;=170000,"High Salary (&gt;$170K)"
)</f>
        <v>Low Salary (&lt;$50K)</v>
      </c>
      <c r="R9194" t="str" cm="1">
        <f t="array" ref="R9194">_xlfn.IFS(
G9194&lt;=2,"New Customers (0-2Y)",
G9194&lt;=5,"Growing Customers (3-5Y)",
G9194&lt;=8,"Established Customers (6-8Y)",
G9194&lt;=10,"Loyal Customers (9-10Y)"
)</f>
        <v>New Customers (0-2Y)</v>
      </c>
    </row>
    <row r="9195" spans="1:18" x14ac:dyDescent="0.35">
      <c r="A9195">
        <v>15631512</v>
      </c>
      <c r="B9195" t="s">
        <v>466</v>
      </c>
      <c r="C9195" t="s">
        <v>17</v>
      </c>
      <c r="D9195" t="s">
        <v>18</v>
      </c>
      <c r="E9195">
        <v>26</v>
      </c>
      <c r="F9195" t="s">
        <v>43</v>
      </c>
      <c r="G9195">
        <v>8</v>
      </c>
      <c r="H9195" s="4">
        <v>149989.39000000001</v>
      </c>
      <c r="I9195" t="s">
        <v>33</v>
      </c>
      <c r="J9195">
        <v>1</v>
      </c>
      <c r="K9195">
        <v>597</v>
      </c>
      <c r="L9195" t="s">
        <v>31</v>
      </c>
      <c r="M9195" t="s">
        <v>21</v>
      </c>
      <c r="N9195" t="s">
        <v>32</v>
      </c>
      <c r="O9195" s="4">
        <v>42330.58</v>
      </c>
      <c r="P9195" t="s">
        <v>28</v>
      </c>
      <c r="Q9195" t="str" cm="1">
        <f t="array" ref="Q9195">_xlfn.IFS(
O9195&lt;50000,"Low Salary (&lt;$50K)",
O9195&lt;90000,"Lower Middle ($50K-$90K)",
O9195&lt;130000,"Middle ($90K-$130K)",
O9195&lt;170000,"Upper Middle ($130K-$170K)",
O9195&gt;=170000,"High Salary (&gt;$170K)"
)</f>
        <v>Low Salary (&lt;$50K)</v>
      </c>
      <c r="R9195" t="str" cm="1">
        <f t="array" ref="R9195">_xlfn.IFS(
G9195&lt;=2,"New Customers (0-2Y)",
G9195&lt;=5,"Growing Customers (3-5Y)",
G9195&lt;=8,"Established Customers (6-8Y)",
G9195&lt;=10,"Loyal Customers (9-10Y)"
)</f>
        <v>Established Customers (6-8Y)</v>
      </c>
    </row>
    <row r="9196" spans="1:18" x14ac:dyDescent="0.35">
      <c r="A9196">
        <v>15640106</v>
      </c>
      <c r="B9196" t="s">
        <v>1185</v>
      </c>
      <c r="C9196" t="s">
        <v>17</v>
      </c>
      <c r="D9196" t="s">
        <v>39</v>
      </c>
      <c r="E9196">
        <v>40</v>
      </c>
      <c r="F9196" t="s">
        <v>19</v>
      </c>
      <c r="G9196">
        <v>7</v>
      </c>
      <c r="H9196" s="4">
        <v>124339.9</v>
      </c>
      <c r="I9196" t="s">
        <v>33</v>
      </c>
      <c r="J9196">
        <v>1</v>
      </c>
      <c r="K9196">
        <v>613</v>
      </c>
      <c r="L9196" t="s">
        <v>20</v>
      </c>
      <c r="M9196" t="s">
        <v>27</v>
      </c>
      <c r="N9196" t="s">
        <v>32</v>
      </c>
      <c r="O9196" s="4">
        <v>193309.58</v>
      </c>
      <c r="P9196" t="s">
        <v>28</v>
      </c>
      <c r="Q9196" t="str" cm="1">
        <f t="array" ref="Q9196">_xlfn.IFS(
O9196&lt;50000,"Low Salary (&lt;$50K)",
O9196&lt;90000,"Lower Middle ($50K-$90K)",
O9196&lt;130000,"Middle ($90K-$130K)",
O9196&lt;170000,"Upper Middle ($130K-$170K)",
O9196&gt;=170000,"High Salary (&gt;$170K)"
)</f>
        <v>High Salary (&gt;$170K)</v>
      </c>
      <c r="R9196" t="str" cm="1">
        <f t="array" ref="R9196">_xlfn.IFS(
G9196&lt;=2,"New Customers (0-2Y)",
G9196&lt;=5,"Growing Customers (3-5Y)",
G9196&lt;=8,"Established Customers (6-8Y)",
G9196&lt;=10,"Loyal Customers (9-10Y)"
)</f>
        <v>Established Customers (6-8Y)</v>
      </c>
    </row>
    <row r="9197" spans="1:18" x14ac:dyDescent="0.35">
      <c r="A9197">
        <v>15710315</v>
      </c>
      <c r="B9197" t="s">
        <v>720</v>
      </c>
      <c r="C9197" t="s">
        <v>42</v>
      </c>
      <c r="D9197" t="s">
        <v>39</v>
      </c>
      <c r="E9197">
        <v>29</v>
      </c>
      <c r="F9197" t="s">
        <v>43</v>
      </c>
      <c r="G9197">
        <v>4</v>
      </c>
      <c r="H9197" s="4">
        <v>135759.4</v>
      </c>
      <c r="I9197" t="s">
        <v>33</v>
      </c>
      <c r="J9197">
        <v>1</v>
      </c>
      <c r="K9197">
        <v>529</v>
      </c>
      <c r="L9197" t="s">
        <v>31</v>
      </c>
      <c r="M9197" t="s">
        <v>27</v>
      </c>
      <c r="N9197" t="s">
        <v>32</v>
      </c>
      <c r="O9197" s="4">
        <v>112813.79</v>
      </c>
      <c r="P9197" t="s">
        <v>23</v>
      </c>
      <c r="Q9197" t="str" cm="1">
        <f t="array" ref="Q9197">_xlfn.IFS(
O9197&lt;50000,"Low Salary (&lt;$50K)",
O9197&lt;90000,"Lower Middle ($50K-$90K)",
O9197&lt;130000,"Middle ($90K-$130K)",
O9197&lt;170000,"Upper Middle ($130K-$170K)",
O9197&gt;=170000,"High Salary (&gt;$170K)"
)</f>
        <v>Middle ($90K-$130K)</v>
      </c>
      <c r="R9197" t="str" cm="1">
        <f t="array" ref="R9197">_xlfn.IFS(
G9197&lt;=2,"New Customers (0-2Y)",
G9197&lt;=5,"Growing Customers (3-5Y)",
G9197&lt;=8,"Established Customers (6-8Y)",
G9197&lt;=10,"Loyal Customers (9-10Y)"
)</f>
        <v>Growing Customers (3-5Y)</v>
      </c>
    </row>
    <row r="9198" spans="1:18" x14ac:dyDescent="0.35">
      <c r="A9198">
        <v>15771535</v>
      </c>
      <c r="B9198" t="s">
        <v>1849</v>
      </c>
      <c r="C9198" t="s">
        <v>26</v>
      </c>
      <c r="D9198" t="s">
        <v>18</v>
      </c>
      <c r="E9198">
        <v>37</v>
      </c>
      <c r="F9198" t="s">
        <v>19</v>
      </c>
      <c r="G9198">
        <v>9</v>
      </c>
      <c r="H9198" s="4">
        <v>0</v>
      </c>
      <c r="I9198" t="s">
        <v>24</v>
      </c>
      <c r="J9198">
        <v>2</v>
      </c>
      <c r="K9198">
        <v>794</v>
      </c>
      <c r="L9198" t="s">
        <v>37</v>
      </c>
      <c r="M9198" t="s">
        <v>21</v>
      </c>
      <c r="N9198" t="s">
        <v>32</v>
      </c>
      <c r="O9198" s="4">
        <v>68008.850000000006</v>
      </c>
      <c r="P9198" t="s">
        <v>28</v>
      </c>
      <c r="Q9198" t="str" cm="1">
        <f t="array" ref="Q9198">_xlfn.IFS(
O9198&lt;50000,"Low Salary (&lt;$50K)",
O9198&lt;90000,"Lower Middle ($50K-$90K)",
O9198&lt;130000,"Middle ($90K-$130K)",
O9198&lt;170000,"Upper Middle ($130K-$170K)",
O9198&gt;=170000,"High Salary (&gt;$170K)"
)</f>
        <v>Lower Middle ($50K-$90K)</v>
      </c>
      <c r="R9198" t="str" cm="1">
        <f t="array" ref="R9198">_xlfn.IFS(
G9198&lt;=2,"New Customers (0-2Y)",
G9198&lt;=5,"Growing Customers (3-5Y)",
G9198&lt;=8,"Established Customers (6-8Y)",
G9198&lt;=10,"Loyal Customers (9-10Y)"
)</f>
        <v>Loyal Customers (9-10Y)</v>
      </c>
    </row>
    <row r="9199" spans="1:18" x14ac:dyDescent="0.35">
      <c r="A9199">
        <v>15611947</v>
      </c>
      <c r="B9199" t="s">
        <v>1236</v>
      </c>
      <c r="C9199" t="s">
        <v>17</v>
      </c>
      <c r="D9199" t="s">
        <v>39</v>
      </c>
      <c r="E9199">
        <v>34</v>
      </c>
      <c r="F9199" t="s">
        <v>19</v>
      </c>
      <c r="G9199">
        <v>3</v>
      </c>
      <c r="H9199" s="4">
        <v>83074</v>
      </c>
      <c r="I9199" t="s">
        <v>29</v>
      </c>
      <c r="J9199">
        <v>1</v>
      </c>
      <c r="K9199">
        <v>557</v>
      </c>
      <c r="L9199" t="s">
        <v>31</v>
      </c>
      <c r="M9199" t="s">
        <v>21</v>
      </c>
      <c r="N9199" t="s">
        <v>32</v>
      </c>
      <c r="O9199" s="4">
        <v>132673.22</v>
      </c>
      <c r="P9199" t="s">
        <v>28</v>
      </c>
      <c r="Q9199" t="str" cm="1">
        <f t="array" ref="Q9199">_xlfn.IFS(
O9199&lt;50000,"Low Salary (&lt;$50K)",
O9199&lt;90000,"Lower Middle ($50K-$90K)",
O9199&lt;130000,"Middle ($90K-$130K)",
O9199&lt;170000,"Upper Middle ($130K-$170K)",
O9199&gt;=170000,"High Salary (&gt;$170K)"
)</f>
        <v>Upper Middle ($130K-$170K)</v>
      </c>
      <c r="R9199" t="str" cm="1">
        <f t="array" ref="R9199">_xlfn.IFS(
G9199&lt;=2,"New Customers (0-2Y)",
G9199&lt;=5,"Growing Customers (3-5Y)",
G9199&lt;=8,"Established Customers (6-8Y)",
G9199&lt;=10,"Loyal Customers (9-10Y)"
)</f>
        <v>Growing Customers (3-5Y)</v>
      </c>
    </row>
    <row r="9200" spans="1:18" x14ac:dyDescent="0.35">
      <c r="A9200">
        <v>15670266</v>
      </c>
      <c r="B9200" t="s">
        <v>237</v>
      </c>
      <c r="C9200" t="s">
        <v>17</v>
      </c>
      <c r="D9200" t="s">
        <v>18</v>
      </c>
      <c r="E9200">
        <v>28</v>
      </c>
      <c r="F9200" t="s">
        <v>43</v>
      </c>
      <c r="G9200">
        <v>4</v>
      </c>
      <c r="H9200" s="4">
        <v>141792.60999999999</v>
      </c>
      <c r="I9200" t="s">
        <v>33</v>
      </c>
      <c r="J9200">
        <v>1</v>
      </c>
      <c r="K9200">
        <v>499</v>
      </c>
      <c r="L9200" t="s">
        <v>44</v>
      </c>
      <c r="M9200" t="s">
        <v>21</v>
      </c>
      <c r="N9200" t="s">
        <v>22</v>
      </c>
      <c r="O9200" s="4">
        <v>22001.91</v>
      </c>
      <c r="P9200" t="s">
        <v>28</v>
      </c>
      <c r="Q9200" t="str" cm="1">
        <f t="array" ref="Q9200">_xlfn.IFS(
O9200&lt;50000,"Low Salary (&lt;$50K)",
O9200&lt;90000,"Lower Middle ($50K-$90K)",
O9200&lt;130000,"Middle ($90K-$130K)",
O9200&lt;170000,"Upper Middle ($130K-$170K)",
O9200&gt;=170000,"High Salary (&gt;$170K)"
)</f>
        <v>Low Salary (&lt;$50K)</v>
      </c>
      <c r="R9200" t="str" cm="1">
        <f t="array" ref="R9200">_xlfn.IFS(
G9200&lt;=2,"New Customers (0-2Y)",
G9200&lt;=5,"Growing Customers (3-5Y)",
G9200&lt;=8,"Established Customers (6-8Y)",
G9200&lt;=10,"Loyal Customers (9-10Y)"
)</f>
        <v>Growing Customers (3-5Y)</v>
      </c>
    </row>
    <row r="9201" spans="1:18" x14ac:dyDescent="0.35">
      <c r="A9201">
        <v>15609083</v>
      </c>
      <c r="B9201" t="s">
        <v>1207</v>
      </c>
      <c r="C9201" t="s">
        <v>17</v>
      </c>
      <c r="D9201" t="s">
        <v>18</v>
      </c>
      <c r="E9201">
        <v>26</v>
      </c>
      <c r="F9201" t="s">
        <v>43</v>
      </c>
      <c r="G9201">
        <v>6</v>
      </c>
      <c r="H9201" s="4">
        <v>0</v>
      </c>
      <c r="I9201" t="s">
        <v>24</v>
      </c>
      <c r="J9201">
        <v>1</v>
      </c>
      <c r="K9201">
        <v>544</v>
      </c>
      <c r="L9201" t="s">
        <v>31</v>
      </c>
      <c r="M9201" t="s">
        <v>21</v>
      </c>
      <c r="N9201" t="s">
        <v>32</v>
      </c>
      <c r="O9201" s="4">
        <v>100200.4</v>
      </c>
      <c r="P9201" t="s">
        <v>23</v>
      </c>
      <c r="Q9201" t="str" cm="1">
        <f t="array" ref="Q9201">_xlfn.IFS(
O9201&lt;50000,"Low Salary (&lt;$50K)",
O9201&lt;90000,"Lower Middle ($50K-$90K)",
O9201&lt;130000,"Middle ($90K-$130K)",
O9201&lt;170000,"Upper Middle ($130K-$170K)",
O9201&gt;=170000,"High Salary (&gt;$170K)"
)</f>
        <v>Middle ($90K-$130K)</v>
      </c>
      <c r="R9201" t="str" cm="1">
        <f t="array" ref="R9201">_xlfn.IFS(
G9201&lt;=2,"New Customers (0-2Y)",
G9201&lt;=5,"Growing Customers (3-5Y)",
G9201&lt;=8,"Established Customers (6-8Y)",
G9201&lt;=10,"Loyal Customers (9-10Y)"
)</f>
        <v>Established Customers (6-8Y)</v>
      </c>
    </row>
    <row r="9202" spans="1:18" x14ac:dyDescent="0.35">
      <c r="A9202">
        <v>15567923</v>
      </c>
      <c r="B9202" t="s">
        <v>1942</v>
      </c>
      <c r="C9202" t="s">
        <v>17</v>
      </c>
      <c r="D9202" t="s">
        <v>18</v>
      </c>
      <c r="E9202">
        <v>30</v>
      </c>
      <c r="F9202" t="s">
        <v>19</v>
      </c>
      <c r="G9202">
        <v>6</v>
      </c>
      <c r="H9202" s="4">
        <v>0</v>
      </c>
      <c r="I9202" t="s">
        <v>24</v>
      </c>
      <c r="J9202">
        <v>1</v>
      </c>
      <c r="K9202">
        <v>739</v>
      </c>
      <c r="L9202" t="s">
        <v>35</v>
      </c>
      <c r="M9202" t="s">
        <v>27</v>
      </c>
      <c r="N9202" t="s">
        <v>32</v>
      </c>
      <c r="O9202" s="4">
        <v>122604.44</v>
      </c>
      <c r="P9202" t="s">
        <v>28</v>
      </c>
      <c r="Q9202" t="str" cm="1">
        <f t="array" ref="Q9202">_xlfn.IFS(
O9202&lt;50000,"Low Salary (&lt;$50K)",
O9202&lt;90000,"Lower Middle ($50K-$90K)",
O9202&lt;130000,"Middle ($90K-$130K)",
O9202&lt;170000,"Upper Middle ($130K-$170K)",
O9202&gt;=170000,"High Salary (&gt;$170K)"
)</f>
        <v>Middle ($90K-$130K)</v>
      </c>
      <c r="R9202" t="str" cm="1">
        <f t="array" ref="R9202">_xlfn.IFS(
G9202&lt;=2,"New Customers (0-2Y)",
G9202&lt;=5,"Growing Customers (3-5Y)",
G9202&lt;=8,"Established Customers (6-8Y)",
G9202&lt;=10,"Loyal Customers (9-10Y)"
)</f>
        <v>Established Customers (6-8Y)</v>
      </c>
    </row>
    <row r="9203" spans="1:18" x14ac:dyDescent="0.35">
      <c r="A9203">
        <v>15788183</v>
      </c>
      <c r="B9203" t="s">
        <v>864</v>
      </c>
      <c r="C9203" t="s">
        <v>42</v>
      </c>
      <c r="D9203" t="s">
        <v>18</v>
      </c>
      <c r="E9203">
        <v>43</v>
      </c>
      <c r="F9203" t="s">
        <v>19</v>
      </c>
      <c r="G9203">
        <v>1</v>
      </c>
      <c r="H9203" s="4">
        <v>106870.12</v>
      </c>
      <c r="I9203" t="s">
        <v>33</v>
      </c>
      <c r="J9203">
        <v>2</v>
      </c>
      <c r="K9203">
        <v>458</v>
      </c>
      <c r="L9203" t="s">
        <v>44</v>
      </c>
      <c r="M9203" t="s">
        <v>21</v>
      </c>
      <c r="N9203" t="s">
        <v>32</v>
      </c>
      <c r="O9203" s="4">
        <v>100564.37</v>
      </c>
      <c r="P9203" t="s">
        <v>28</v>
      </c>
      <c r="Q9203" t="str" cm="1">
        <f t="array" ref="Q9203">_xlfn.IFS(
O9203&lt;50000,"Low Salary (&lt;$50K)",
O9203&lt;90000,"Lower Middle ($50K-$90K)",
O9203&lt;130000,"Middle ($90K-$130K)",
O9203&lt;170000,"Upper Middle ($130K-$170K)",
O9203&gt;=170000,"High Salary (&gt;$170K)"
)</f>
        <v>Middle ($90K-$130K)</v>
      </c>
      <c r="R9203" t="str" cm="1">
        <f t="array" ref="R9203">_xlfn.IFS(
G9203&lt;=2,"New Customers (0-2Y)",
G9203&lt;=5,"Growing Customers (3-5Y)",
G9203&lt;=8,"Established Customers (6-8Y)",
G9203&lt;=10,"Loyal Customers (9-10Y)"
)</f>
        <v>New Customers (0-2Y)</v>
      </c>
    </row>
    <row r="9204" spans="1:18" x14ac:dyDescent="0.35">
      <c r="A9204">
        <v>15735782</v>
      </c>
      <c r="B9204" t="s">
        <v>157</v>
      </c>
      <c r="C9204" t="s">
        <v>17</v>
      </c>
      <c r="D9204" t="s">
        <v>39</v>
      </c>
      <c r="E9204">
        <v>31</v>
      </c>
      <c r="F9204" t="s">
        <v>19</v>
      </c>
      <c r="G9204">
        <v>9</v>
      </c>
      <c r="H9204" s="4">
        <v>120962.59</v>
      </c>
      <c r="I9204" t="s">
        <v>33</v>
      </c>
      <c r="J9204">
        <v>1</v>
      </c>
      <c r="K9204">
        <v>528</v>
      </c>
      <c r="L9204" t="s">
        <v>31</v>
      </c>
      <c r="M9204" t="s">
        <v>21</v>
      </c>
      <c r="N9204" t="s">
        <v>32</v>
      </c>
      <c r="O9204" s="4">
        <v>5419.31</v>
      </c>
      <c r="P9204" t="s">
        <v>28</v>
      </c>
      <c r="Q9204" t="str" cm="1">
        <f t="array" ref="Q9204">_xlfn.IFS(
O9204&lt;50000,"Low Salary (&lt;$50K)",
O9204&lt;90000,"Lower Middle ($50K-$90K)",
O9204&lt;130000,"Middle ($90K-$130K)",
O9204&lt;170000,"Upper Middle ($130K-$170K)",
O9204&gt;=170000,"High Salary (&gt;$170K)"
)</f>
        <v>Low Salary (&lt;$50K)</v>
      </c>
      <c r="R9204" t="str" cm="1">
        <f t="array" ref="R9204">_xlfn.IFS(
G9204&lt;=2,"New Customers (0-2Y)",
G9204&lt;=5,"Growing Customers (3-5Y)",
G9204&lt;=8,"Established Customers (6-8Y)",
G9204&lt;=10,"Loyal Customers (9-10Y)"
)</f>
        <v>Loyal Customers (9-10Y)</v>
      </c>
    </row>
    <row r="9205" spans="1:18" x14ac:dyDescent="0.35">
      <c r="A9205">
        <v>15774401</v>
      </c>
      <c r="B9205" t="s">
        <v>550</v>
      </c>
      <c r="C9205" t="s">
        <v>26</v>
      </c>
      <c r="D9205" t="s">
        <v>39</v>
      </c>
      <c r="E9205">
        <v>51</v>
      </c>
      <c r="F9205" t="s">
        <v>19</v>
      </c>
      <c r="G9205">
        <v>4</v>
      </c>
      <c r="H9205" s="4">
        <v>0</v>
      </c>
      <c r="I9205" t="s">
        <v>24</v>
      </c>
      <c r="J9205">
        <v>2</v>
      </c>
      <c r="K9205">
        <v>773</v>
      </c>
      <c r="L9205" t="s">
        <v>35</v>
      </c>
      <c r="M9205" t="s">
        <v>27</v>
      </c>
      <c r="N9205" t="s">
        <v>32</v>
      </c>
      <c r="O9205" s="4">
        <v>123587.83</v>
      </c>
      <c r="P9205" t="s">
        <v>23</v>
      </c>
      <c r="Q9205" t="str" cm="1">
        <f t="array" ref="Q9205">_xlfn.IFS(
O9205&lt;50000,"Low Salary (&lt;$50K)",
O9205&lt;90000,"Lower Middle ($50K-$90K)",
O9205&lt;130000,"Middle ($90K-$130K)",
O9205&lt;170000,"Upper Middle ($130K-$170K)",
O9205&gt;=170000,"High Salary (&gt;$170K)"
)</f>
        <v>Middle ($90K-$130K)</v>
      </c>
      <c r="R9205" t="str" cm="1">
        <f t="array" ref="R9205">_xlfn.IFS(
G9205&lt;=2,"New Customers (0-2Y)",
G9205&lt;=5,"Growing Customers (3-5Y)",
G9205&lt;=8,"Established Customers (6-8Y)",
G9205&lt;=10,"Loyal Customers (9-10Y)"
)</f>
        <v>Growing Customers (3-5Y)</v>
      </c>
    </row>
    <row r="9206" spans="1:18" x14ac:dyDescent="0.35">
      <c r="A9206">
        <v>15737971</v>
      </c>
      <c r="B9206" t="s">
        <v>2843</v>
      </c>
      <c r="C9206" t="s">
        <v>17</v>
      </c>
      <c r="D9206" t="s">
        <v>18</v>
      </c>
      <c r="E9206">
        <v>30</v>
      </c>
      <c r="F9206" t="s">
        <v>19</v>
      </c>
      <c r="G9206">
        <v>5</v>
      </c>
      <c r="H9206" s="4">
        <v>0</v>
      </c>
      <c r="I9206" t="s">
        <v>24</v>
      </c>
      <c r="J9206">
        <v>2</v>
      </c>
      <c r="K9206">
        <v>646</v>
      </c>
      <c r="L9206" t="s">
        <v>20</v>
      </c>
      <c r="M9206" t="s">
        <v>21</v>
      </c>
      <c r="N9206" t="s">
        <v>32</v>
      </c>
      <c r="O9206" s="4">
        <v>13935.32</v>
      </c>
      <c r="P9206" t="s">
        <v>28</v>
      </c>
      <c r="Q9206" t="str" cm="1">
        <f t="array" ref="Q9206">_xlfn.IFS(
O9206&lt;50000,"Low Salary (&lt;$50K)",
O9206&lt;90000,"Lower Middle ($50K-$90K)",
O9206&lt;130000,"Middle ($90K-$130K)",
O9206&lt;170000,"Upper Middle ($130K-$170K)",
O9206&gt;=170000,"High Salary (&gt;$170K)"
)</f>
        <v>Low Salary (&lt;$50K)</v>
      </c>
      <c r="R9206" t="str" cm="1">
        <f t="array" ref="R9206">_xlfn.IFS(
G9206&lt;=2,"New Customers (0-2Y)",
G9206&lt;=5,"Growing Customers (3-5Y)",
G9206&lt;=8,"Established Customers (6-8Y)",
G9206&lt;=10,"Loyal Customers (9-10Y)"
)</f>
        <v>Growing Customers (3-5Y)</v>
      </c>
    </row>
    <row r="9207" spans="1:18" x14ac:dyDescent="0.35">
      <c r="A9207">
        <v>15758750</v>
      </c>
      <c r="B9207" t="s">
        <v>1961</v>
      </c>
      <c r="C9207" t="s">
        <v>17</v>
      </c>
      <c r="D9207" t="s">
        <v>39</v>
      </c>
      <c r="E9207">
        <v>31</v>
      </c>
      <c r="F9207" t="s">
        <v>19</v>
      </c>
      <c r="G9207">
        <v>0</v>
      </c>
      <c r="H9207" s="4">
        <v>110527.17</v>
      </c>
      <c r="I9207" t="s">
        <v>33</v>
      </c>
      <c r="J9207">
        <v>1</v>
      </c>
      <c r="K9207">
        <v>564</v>
      </c>
      <c r="L9207" t="s">
        <v>31</v>
      </c>
      <c r="M9207" t="s">
        <v>21</v>
      </c>
      <c r="N9207" t="s">
        <v>22</v>
      </c>
      <c r="O9207" s="4">
        <v>87060.77</v>
      </c>
      <c r="P9207" t="s">
        <v>28</v>
      </c>
      <c r="Q9207" t="str" cm="1">
        <f t="array" ref="Q9207">_xlfn.IFS(
O9207&lt;50000,"Low Salary (&lt;$50K)",
O9207&lt;90000,"Lower Middle ($50K-$90K)",
O9207&lt;130000,"Middle ($90K-$130K)",
O9207&lt;170000,"Upper Middle ($130K-$170K)",
O9207&gt;=170000,"High Salary (&gt;$170K)"
)</f>
        <v>Lower Middle ($50K-$90K)</v>
      </c>
      <c r="R9207" t="str" cm="1">
        <f t="array" ref="R9207">_xlfn.IFS(
G9207&lt;=2,"New Customers (0-2Y)",
G9207&lt;=5,"Growing Customers (3-5Y)",
G9207&lt;=8,"Established Customers (6-8Y)",
G9207&lt;=10,"Loyal Customers (9-10Y)"
)</f>
        <v>New Customers (0-2Y)</v>
      </c>
    </row>
    <row r="9208" spans="1:18" x14ac:dyDescent="0.35">
      <c r="A9208">
        <v>15611767</v>
      </c>
      <c r="B9208" t="s">
        <v>477</v>
      </c>
      <c r="C9208" t="s">
        <v>42</v>
      </c>
      <c r="D9208" t="s">
        <v>18</v>
      </c>
      <c r="E9208">
        <v>52</v>
      </c>
      <c r="F9208" t="s">
        <v>19</v>
      </c>
      <c r="G9208">
        <v>0</v>
      </c>
      <c r="H9208" s="4">
        <v>133723.43</v>
      </c>
      <c r="I9208" t="s">
        <v>33</v>
      </c>
      <c r="J9208">
        <v>1</v>
      </c>
      <c r="K9208">
        <v>624</v>
      </c>
      <c r="L9208" t="s">
        <v>20</v>
      </c>
      <c r="M9208" t="s">
        <v>27</v>
      </c>
      <c r="N9208" t="s">
        <v>32</v>
      </c>
      <c r="O9208" s="4">
        <v>4859.59</v>
      </c>
      <c r="P9208" t="s">
        <v>23</v>
      </c>
      <c r="Q9208" t="str" cm="1">
        <f t="array" ref="Q9208">_xlfn.IFS(
O9208&lt;50000,"Low Salary (&lt;$50K)",
O9208&lt;90000,"Lower Middle ($50K-$90K)",
O9208&lt;130000,"Middle ($90K-$130K)",
O9208&lt;170000,"Upper Middle ($130K-$170K)",
O9208&gt;=170000,"High Salary (&gt;$170K)"
)</f>
        <v>Low Salary (&lt;$50K)</v>
      </c>
      <c r="R9208" t="str" cm="1">
        <f t="array" ref="R9208">_xlfn.IFS(
G9208&lt;=2,"New Customers (0-2Y)",
G9208&lt;=5,"Growing Customers (3-5Y)",
G9208&lt;=8,"Established Customers (6-8Y)",
G9208&lt;=10,"Loyal Customers (9-10Y)"
)</f>
        <v>New Customers (0-2Y)</v>
      </c>
    </row>
    <row r="9209" spans="1:18" x14ac:dyDescent="0.35">
      <c r="A9209">
        <v>15643770</v>
      </c>
      <c r="B9209" t="s">
        <v>1599</v>
      </c>
      <c r="C9209" t="s">
        <v>17</v>
      </c>
      <c r="D9209" t="s">
        <v>18</v>
      </c>
      <c r="E9209">
        <v>52</v>
      </c>
      <c r="F9209" t="s">
        <v>19</v>
      </c>
      <c r="G9209">
        <v>5</v>
      </c>
      <c r="H9209" s="4">
        <v>112670.48</v>
      </c>
      <c r="I9209" t="s">
        <v>33</v>
      </c>
      <c r="J9209">
        <v>1</v>
      </c>
      <c r="K9209">
        <v>682</v>
      </c>
      <c r="L9209" t="s">
        <v>35</v>
      </c>
      <c r="M9209" t="s">
        <v>21</v>
      </c>
      <c r="N9209" t="s">
        <v>32</v>
      </c>
      <c r="O9209" s="4">
        <v>21085.17</v>
      </c>
      <c r="P9209" t="s">
        <v>23</v>
      </c>
      <c r="Q9209" t="str" cm="1">
        <f t="array" ref="Q9209">_xlfn.IFS(
O9209&lt;50000,"Low Salary (&lt;$50K)",
O9209&lt;90000,"Lower Middle ($50K-$90K)",
O9209&lt;130000,"Middle ($90K-$130K)",
O9209&lt;170000,"Upper Middle ($130K-$170K)",
O9209&gt;=170000,"High Salary (&gt;$170K)"
)</f>
        <v>Low Salary (&lt;$50K)</v>
      </c>
      <c r="R9209" t="str" cm="1">
        <f t="array" ref="R9209">_xlfn.IFS(
G9209&lt;=2,"New Customers (0-2Y)",
G9209&lt;=5,"Growing Customers (3-5Y)",
G9209&lt;=8,"Established Customers (6-8Y)",
G9209&lt;=10,"Loyal Customers (9-10Y)"
)</f>
        <v>Growing Customers (3-5Y)</v>
      </c>
    </row>
    <row r="9210" spans="1:18" x14ac:dyDescent="0.35">
      <c r="A9210">
        <v>15744717</v>
      </c>
      <c r="B9210" t="s">
        <v>2008</v>
      </c>
      <c r="C9210" t="s">
        <v>17</v>
      </c>
      <c r="D9210" t="s">
        <v>18</v>
      </c>
      <c r="E9210">
        <v>44</v>
      </c>
      <c r="F9210" t="s">
        <v>19</v>
      </c>
      <c r="G9210">
        <v>2</v>
      </c>
      <c r="H9210" s="4">
        <v>0</v>
      </c>
      <c r="I9210" t="s">
        <v>24</v>
      </c>
      <c r="J9210">
        <v>2</v>
      </c>
      <c r="K9210">
        <v>726</v>
      </c>
      <c r="L9210" t="s">
        <v>35</v>
      </c>
      <c r="M9210" t="s">
        <v>21</v>
      </c>
      <c r="N9210" t="s">
        <v>22</v>
      </c>
      <c r="O9210" s="4">
        <v>26733.86</v>
      </c>
      <c r="P9210" t="s">
        <v>28</v>
      </c>
      <c r="Q9210" t="str" cm="1">
        <f t="array" ref="Q9210">_xlfn.IFS(
O9210&lt;50000,"Low Salary (&lt;$50K)",
O9210&lt;90000,"Lower Middle ($50K-$90K)",
O9210&lt;130000,"Middle ($90K-$130K)",
O9210&lt;170000,"Upper Middle ($130K-$170K)",
O9210&gt;=170000,"High Salary (&gt;$170K)"
)</f>
        <v>Low Salary (&lt;$50K)</v>
      </c>
      <c r="R9210" t="str" cm="1">
        <f t="array" ref="R9210">_xlfn.IFS(
G9210&lt;=2,"New Customers (0-2Y)",
G9210&lt;=5,"Growing Customers (3-5Y)",
G9210&lt;=8,"Established Customers (6-8Y)",
G9210&lt;=10,"Loyal Customers (9-10Y)"
)</f>
        <v>New Customers (0-2Y)</v>
      </c>
    </row>
    <row r="9211" spans="1:18" x14ac:dyDescent="0.35">
      <c r="A9211">
        <v>15570681</v>
      </c>
      <c r="B9211" t="s">
        <v>391</v>
      </c>
      <c r="C9211" t="s">
        <v>17</v>
      </c>
      <c r="D9211" t="s">
        <v>39</v>
      </c>
      <c r="E9211">
        <v>24</v>
      </c>
      <c r="F9211" t="s">
        <v>43</v>
      </c>
      <c r="G9211">
        <v>1</v>
      </c>
      <c r="H9211" s="4">
        <v>116084.32</v>
      </c>
      <c r="I9211" t="s">
        <v>33</v>
      </c>
      <c r="J9211">
        <v>1</v>
      </c>
      <c r="K9211">
        <v>560</v>
      </c>
      <c r="L9211" t="s">
        <v>31</v>
      </c>
      <c r="M9211" t="s">
        <v>21</v>
      </c>
      <c r="N9211" t="s">
        <v>32</v>
      </c>
      <c r="O9211" s="4">
        <v>89734.7</v>
      </c>
      <c r="P9211" t="s">
        <v>28</v>
      </c>
      <c r="Q9211" t="str" cm="1">
        <f t="array" ref="Q9211">_xlfn.IFS(
O9211&lt;50000,"Low Salary (&lt;$50K)",
O9211&lt;90000,"Lower Middle ($50K-$90K)",
O9211&lt;130000,"Middle ($90K-$130K)",
O9211&lt;170000,"Upper Middle ($130K-$170K)",
O9211&gt;=170000,"High Salary (&gt;$170K)"
)</f>
        <v>Lower Middle ($50K-$90K)</v>
      </c>
      <c r="R9211" t="str" cm="1">
        <f t="array" ref="R9211">_xlfn.IFS(
G9211&lt;=2,"New Customers (0-2Y)",
G9211&lt;=5,"Growing Customers (3-5Y)",
G9211&lt;=8,"Established Customers (6-8Y)",
G9211&lt;=10,"Loyal Customers (9-10Y)"
)</f>
        <v>New Customers (0-2Y)</v>
      </c>
    </row>
    <row r="9212" spans="1:18" x14ac:dyDescent="0.35">
      <c r="A9212">
        <v>15792650</v>
      </c>
      <c r="B9212" t="s">
        <v>469</v>
      </c>
      <c r="C9212" t="s">
        <v>26</v>
      </c>
      <c r="D9212" t="s">
        <v>39</v>
      </c>
      <c r="E9212">
        <v>36</v>
      </c>
      <c r="F9212" t="s">
        <v>19</v>
      </c>
      <c r="G9212">
        <v>0</v>
      </c>
      <c r="H9212" s="4">
        <v>0</v>
      </c>
      <c r="I9212" t="s">
        <v>24</v>
      </c>
      <c r="J9212">
        <v>1</v>
      </c>
      <c r="K9212">
        <v>382</v>
      </c>
      <c r="L9212" t="s">
        <v>44</v>
      </c>
      <c r="M9212" t="s">
        <v>21</v>
      </c>
      <c r="N9212" t="s">
        <v>22</v>
      </c>
      <c r="O9212" s="4">
        <v>179540.73</v>
      </c>
      <c r="P9212" t="s">
        <v>23</v>
      </c>
      <c r="Q9212" t="str" cm="1">
        <f t="array" ref="Q9212">_xlfn.IFS(
O9212&lt;50000,"Low Salary (&lt;$50K)",
O9212&lt;90000,"Lower Middle ($50K-$90K)",
O9212&lt;130000,"Middle ($90K-$130K)",
O9212&lt;170000,"Upper Middle ($130K-$170K)",
O9212&gt;=170000,"High Salary (&gt;$170K)"
)</f>
        <v>High Salary (&gt;$170K)</v>
      </c>
      <c r="R9212" t="str" cm="1">
        <f t="array" ref="R9212">_xlfn.IFS(
G9212&lt;=2,"New Customers (0-2Y)",
G9212&lt;=5,"Growing Customers (3-5Y)",
G9212&lt;=8,"Established Customers (6-8Y)",
G9212&lt;=10,"Loyal Customers (9-10Y)"
)</f>
        <v>New Customers (0-2Y)</v>
      </c>
    </row>
    <row r="9213" spans="1:18" x14ac:dyDescent="0.35">
      <c r="A9213">
        <v>15605531</v>
      </c>
      <c r="B9213" t="s">
        <v>2189</v>
      </c>
      <c r="C9213" t="s">
        <v>26</v>
      </c>
      <c r="D9213" t="s">
        <v>18</v>
      </c>
      <c r="E9213">
        <v>38</v>
      </c>
      <c r="F9213" t="s">
        <v>19</v>
      </c>
      <c r="G9213">
        <v>6</v>
      </c>
      <c r="H9213" s="4">
        <v>0</v>
      </c>
      <c r="I9213" t="s">
        <v>24</v>
      </c>
      <c r="J9213">
        <v>2</v>
      </c>
      <c r="K9213">
        <v>457</v>
      </c>
      <c r="L9213" t="s">
        <v>44</v>
      </c>
      <c r="M9213" t="s">
        <v>21</v>
      </c>
      <c r="N9213" t="s">
        <v>32</v>
      </c>
      <c r="O9213" s="4">
        <v>173219.09</v>
      </c>
      <c r="P9213" t="s">
        <v>28</v>
      </c>
      <c r="Q9213" t="str" cm="1">
        <f t="array" ref="Q9213">_xlfn.IFS(
O9213&lt;50000,"Low Salary (&lt;$50K)",
O9213&lt;90000,"Lower Middle ($50K-$90K)",
O9213&lt;130000,"Middle ($90K-$130K)",
O9213&lt;170000,"Upper Middle ($130K-$170K)",
O9213&gt;=170000,"High Salary (&gt;$170K)"
)</f>
        <v>High Salary (&gt;$170K)</v>
      </c>
      <c r="R9213" t="str" cm="1">
        <f t="array" ref="R9213">_xlfn.IFS(
G9213&lt;=2,"New Customers (0-2Y)",
G9213&lt;=5,"Growing Customers (3-5Y)",
G9213&lt;=8,"Established Customers (6-8Y)",
G9213&lt;=10,"Loyal Customers (9-10Y)"
)</f>
        <v>Established Customers (6-8Y)</v>
      </c>
    </row>
    <row r="9214" spans="1:18" x14ac:dyDescent="0.35">
      <c r="A9214">
        <v>15605339</v>
      </c>
      <c r="B9214" t="s">
        <v>1797</v>
      </c>
      <c r="C9214" t="s">
        <v>17</v>
      </c>
      <c r="D9214" t="s">
        <v>18</v>
      </c>
      <c r="E9214">
        <v>37</v>
      </c>
      <c r="F9214" t="s">
        <v>19</v>
      </c>
      <c r="G9214">
        <v>10</v>
      </c>
      <c r="H9214" s="4">
        <v>0</v>
      </c>
      <c r="I9214" t="s">
        <v>24</v>
      </c>
      <c r="J9214">
        <v>2</v>
      </c>
      <c r="K9214">
        <v>673</v>
      </c>
      <c r="L9214" t="s">
        <v>35</v>
      </c>
      <c r="M9214" t="s">
        <v>21</v>
      </c>
      <c r="N9214" t="s">
        <v>22</v>
      </c>
      <c r="O9214" s="4">
        <v>37411.35</v>
      </c>
      <c r="P9214" t="s">
        <v>28</v>
      </c>
      <c r="Q9214" t="str" cm="1">
        <f t="array" ref="Q9214">_xlfn.IFS(
O9214&lt;50000,"Low Salary (&lt;$50K)",
O9214&lt;90000,"Lower Middle ($50K-$90K)",
O9214&lt;130000,"Middle ($90K-$130K)",
O9214&lt;170000,"Upper Middle ($130K-$170K)",
O9214&gt;=170000,"High Salary (&gt;$170K)"
)</f>
        <v>Low Salary (&lt;$50K)</v>
      </c>
      <c r="R9214" t="str" cm="1">
        <f t="array" ref="R9214">_xlfn.IFS(
G9214&lt;=2,"New Customers (0-2Y)",
G9214&lt;=5,"Growing Customers (3-5Y)",
G9214&lt;=8,"Established Customers (6-8Y)",
G9214&lt;=10,"Loyal Customers (9-10Y)"
)</f>
        <v>Loyal Customers (9-10Y)</v>
      </c>
    </row>
    <row r="9215" spans="1:18" x14ac:dyDescent="0.35">
      <c r="A9215">
        <v>15672216</v>
      </c>
      <c r="B9215" t="s">
        <v>2293</v>
      </c>
      <c r="C9215" t="s">
        <v>17</v>
      </c>
      <c r="D9215" t="s">
        <v>18</v>
      </c>
      <c r="E9215">
        <v>40</v>
      </c>
      <c r="F9215" t="s">
        <v>19</v>
      </c>
      <c r="G9215">
        <v>4</v>
      </c>
      <c r="H9215" s="4">
        <v>82441.75</v>
      </c>
      <c r="I9215" t="s">
        <v>29</v>
      </c>
      <c r="J9215">
        <v>1</v>
      </c>
      <c r="K9215">
        <v>584</v>
      </c>
      <c r="L9215" t="s">
        <v>31</v>
      </c>
      <c r="M9215" t="s">
        <v>27</v>
      </c>
      <c r="N9215" t="s">
        <v>32</v>
      </c>
      <c r="O9215" s="4">
        <v>80852.11</v>
      </c>
      <c r="P9215" t="s">
        <v>28</v>
      </c>
      <c r="Q9215" t="str" cm="1">
        <f t="array" ref="Q9215">_xlfn.IFS(
O9215&lt;50000,"Low Salary (&lt;$50K)",
O9215&lt;90000,"Lower Middle ($50K-$90K)",
O9215&lt;130000,"Middle ($90K-$130K)",
O9215&lt;170000,"Upper Middle ($130K-$170K)",
O9215&gt;=170000,"High Salary (&gt;$170K)"
)</f>
        <v>Lower Middle ($50K-$90K)</v>
      </c>
      <c r="R9215" t="str" cm="1">
        <f t="array" ref="R9215">_xlfn.IFS(
G9215&lt;=2,"New Customers (0-2Y)",
G9215&lt;=5,"Growing Customers (3-5Y)",
G9215&lt;=8,"Established Customers (6-8Y)",
G9215&lt;=10,"Loyal Customers (9-10Y)"
)</f>
        <v>Growing Customers (3-5Y)</v>
      </c>
    </row>
    <row r="9216" spans="1:18" x14ac:dyDescent="0.35">
      <c r="A9216">
        <v>15812893</v>
      </c>
      <c r="B9216" t="s">
        <v>1264</v>
      </c>
      <c r="C9216" t="s">
        <v>17</v>
      </c>
      <c r="D9216" t="s">
        <v>18</v>
      </c>
      <c r="E9216">
        <v>39</v>
      </c>
      <c r="F9216" t="s">
        <v>19</v>
      </c>
      <c r="G9216">
        <v>10</v>
      </c>
      <c r="H9216" s="4">
        <v>0</v>
      </c>
      <c r="I9216" t="s">
        <v>24</v>
      </c>
      <c r="J9216">
        <v>2</v>
      </c>
      <c r="K9216">
        <v>629</v>
      </c>
      <c r="L9216" t="s">
        <v>20</v>
      </c>
      <c r="M9216" t="s">
        <v>21</v>
      </c>
      <c r="N9216" t="s">
        <v>22</v>
      </c>
      <c r="O9216" s="4">
        <v>43174.49</v>
      </c>
      <c r="P9216" t="s">
        <v>23</v>
      </c>
      <c r="Q9216" t="str" cm="1">
        <f t="array" ref="Q9216">_xlfn.IFS(
O9216&lt;50000,"Low Salary (&lt;$50K)",
O9216&lt;90000,"Lower Middle ($50K-$90K)",
O9216&lt;130000,"Middle ($90K-$130K)",
O9216&lt;170000,"Upper Middle ($130K-$170K)",
O9216&gt;=170000,"High Salary (&gt;$170K)"
)</f>
        <v>Low Salary (&lt;$50K)</v>
      </c>
      <c r="R9216" t="str" cm="1">
        <f t="array" ref="R9216">_xlfn.IFS(
G9216&lt;=2,"New Customers (0-2Y)",
G9216&lt;=5,"Growing Customers (3-5Y)",
G9216&lt;=8,"Established Customers (6-8Y)",
G9216&lt;=10,"Loyal Customers (9-10Y)"
)</f>
        <v>Loyal Customers (9-10Y)</v>
      </c>
    </row>
    <row r="9217" spans="1:18" x14ac:dyDescent="0.35">
      <c r="A9217">
        <v>15624180</v>
      </c>
      <c r="B9217" t="s">
        <v>1175</v>
      </c>
      <c r="C9217" t="s">
        <v>42</v>
      </c>
      <c r="D9217" t="s">
        <v>18</v>
      </c>
      <c r="E9217">
        <v>37</v>
      </c>
      <c r="F9217" t="s">
        <v>19</v>
      </c>
      <c r="G9217">
        <v>10</v>
      </c>
      <c r="H9217" s="4">
        <v>134171.79999999999</v>
      </c>
      <c r="I9217" t="s">
        <v>33</v>
      </c>
      <c r="J9217">
        <v>4</v>
      </c>
      <c r="K9217">
        <v>584</v>
      </c>
      <c r="L9217" t="s">
        <v>31</v>
      </c>
      <c r="M9217" t="s">
        <v>21</v>
      </c>
      <c r="N9217" t="s">
        <v>22</v>
      </c>
      <c r="O9217" s="4">
        <v>70927.11</v>
      </c>
      <c r="P9217" t="s">
        <v>23</v>
      </c>
      <c r="Q9217" t="str" cm="1">
        <f t="array" ref="Q9217">_xlfn.IFS(
O9217&lt;50000,"Low Salary (&lt;$50K)",
O9217&lt;90000,"Lower Middle ($50K-$90K)",
O9217&lt;130000,"Middle ($90K-$130K)",
O9217&lt;170000,"Upper Middle ($130K-$170K)",
O9217&gt;=170000,"High Salary (&gt;$170K)"
)</f>
        <v>Lower Middle ($50K-$90K)</v>
      </c>
      <c r="R9217" t="str" cm="1">
        <f t="array" ref="R9217">_xlfn.IFS(
G9217&lt;=2,"New Customers (0-2Y)",
G9217&lt;=5,"Growing Customers (3-5Y)",
G9217&lt;=8,"Established Customers (6-8Y)",
G9217&lt;=10,"Loyal Customers (9-10Y)"
)</f>
        <v>Loyal Customers (9-10Y)</v>
      </c>
    </row>
    <row r="9218" spans="1:18" x14ac:dyDescent="0.35">
      <c r="A9218">
        <v>15701364</v>
      </c>
      <c r="B9218" t="s">
        <v>847</v>
      </c>
      <c r="C9218" t="s">
        <v>17</v>
      </c>
      <c r="D9218" t="s">
        <v>39</v>
      </c>
      <c r="E9218">
        <v>30</v>
      </c>
      <c r="F9218" t="s">
        <v>19</v>
      </c>
      <c r="G9218">
        <v>10</v>
      </c>
      <c r="H9218" s="4">
        <v>0</v>
      </c>
      <c r="I9218" t="s">
        <v>24</v>
      </c>
      <c r="J9218">
        <v>2</v>
      </c>
      <c r="K9218">
        <v>724</v>
      </c>
      <c r="L9218" t="s">
        <v>35</v>
      </c>
      <c r="M9218" t="s">
        <v>21</v>
      </c>
      <c r="N9218" t="s">
        <v>22</v>
      </c>
      <c r="O9218" s="4">
        <v>54265.55</v>
      </c>
      <c r="P9218" t="s">
        <v>28</v>
      </c>
      <c r="Q9218" t="str" cm="1">
        <f t="array" ref="Q9218">_xlfn.IFS(
O9218&lt;50000,"Low Salary (&lt;$50K)",
O9218&lt;90000,"Lower Middle ($50K-$90K)",
O9218&lt;130000,"Middle ($90K-$130K)",
O9218&lt;170000,"Upper Middle ($130K-$170K)",
O9218&gt;=170000,"High Salary (&gt;$170K)"
)</f>
        <v>Lower Middle ($50K-$90K)</v>
      </c>
      <c r="R9218" t="str" cm="1">
        <f t="array" ref="R9218">_xlfn.IFS(
G9218&lt;=2,"New Customers (0-2Y)",
G9218&lt;=5,"Growing Customers (3-5Y)",
G9218&lt;=8,"Established Customers (6-8Y)",
G9218&lt;=10,"Loyal Customers (9-10Y)"
)</f>
        <v>Loyal Customers (9-10Y)</v>
      </c>
    </row>
    <row r="9219" spans="1:18" x14ac:dyDescent="0.35">
      <c r="A9219">
        <v>15762588</v>
      </c>
      <c r="B9219" t="s">
        <v>2844</v>
      </c>
      <c r="C9219" t="s">
        <v>17</v>
      </c>
      <c r="D9219" t="s">
        <v>39</v>
      </c>
      <c r="E9219">
        <v>31</v>
      </c>
      <c r="F9219" t="s">
        <v>19</v>
      </c>
      <c r="G9219">
        <v>5</v>
      </c>
      <c r="H9219" s="4">
        <v>0</v>
      </c>
      <c r="I9219" t="s">
        <v>24</v>
      </c>
      <c r="J9219">
        <v>2</v>
      </c>
      <c r="K9219">
        <v>644</v>
      </c>
      <c r="L9219" t="s">
        <v>20</v>
      </c>
      <c r="M9219" t="s">
        <v>21</v>
      </c>
      <c r="N9219" t="s">
        <v>22</v>
      </c>
      <c r="O9219" s="4">
        <v>41872.17</v>
      </c>
      <c r="P9219" t="s">
        <v>28</v>
      </c>
      <c r="Q9219" t="str" cm="1">
        <f t="array" ref="Q9219">_xlfn.IFS(
O9219&lt;50000,"Low Salary (&lt;$50K)",
O9219&lt;90000,"Lower Middle ($50K-$90K)",
O9219&lt;130000,"Middle ($90K-$130K)",
O9219&lt;170000,"Upper Middle ($130K-$170K)",
O9219&gt;=170000,"High Salary (&gt;$170K)"
)</f>
        <v>Low Salary (&lt;$50K)</v>
      </c>
      <c r="R9219" t="str" cm="1">
        <f t="array" ref="R9219">_xlfn.IFS(
G9219&lt;=2,"New Customers (0-2Y)",
G9219&lt;=5,"Growing Customers (3-5Y)",
G9219&lt;=8,"Established Customers (6-8Y)",
G9219&lt;=10,"Loyal Customers (9-10Y)"
)</f>
        <v>Growing Customers (3-5Y)</v>
      </c>
    </row>
    <row r="9220" spans="1:18" x14ac:dyDescent="0.35">
      <c r="A9220">
        <v>15806318</v>
      </c>
      <c r="B9220" t="s">
        <v>715</v>
      </c>
      <c r="C9220" t="s">
        <v>42</v>
      </c>
      <c r="D9220" t="s">
        <v>18</v>
      </c>
      <c r="E9220">
        <v>48</v>
      </c>
      <c r="F9220" t="s">
        <v>19</v>
      </c>
      <c r="G9220">
        <v>2</v>
      </c>
      <c r="H9220" s="4">
        <v>124442.38</v>
      </c>
      <c r="I9220" t="s">
        <v>33</v>
      </c>
      <c r="J9220">
        <v>1</v>
      </c>
      <c r="K9220">
        <v>676</v>
      </c>
      <c r="L9220" t="s">
        <v>35</v>
      </c>
      <c r="M9220" t="s">
        <v>21</v>
      </c>
      <c r="N9220" t="s">
        <v>32</v>
      </c>
      <c r="O9220" s="4">
        <v>15068.53</v>
      </c>
      <c r="P9220" t="s">
        <v>23</v>
      </c>
      <c r="Q9220" t="str" cm="1">
        <f t="array" ref="Q9220">_xlfn.IFS(
O9220&lt;50000,"Low Salary (&lt;$50K)",
O9220&lt;90000,"Lower Middle ($50K-$90K)",
O9220&lt;130000,"Middle ($90K-$130K)",
O9220&lt;170000,"Upper Middle ($130K-$170K)",
O9220&gt;=170000,"High Salary (&gt;$170K)"
)</f>
        <v>Low Salary (&lt;$50K)</v>
      </c>
      <c r="R9220" t="str" cm="1">
        <f t="array" ref="R9220">_xlfn.IFS(
G9220&lt;=2,"New Customers (0-2Y)",
G9220&lt;=5,"Growing Customers (3-5Y)",
G9220&lt;=8,"Established Customers (6-8Y)",
G9220&lt;=10,"Loyal Customers (9-10Y)"
)</f>
        <v>New Customers (0-2Y)</v>
      </c>
    </row>
    <row r="9221" spans="1:18" x14ac:dyDescent="0.35">
      <c r="A9221">
        <v>15712596</v>
      </c>
      <c r="B9221" t="s">
        <v>295</v>
      </c>
      <c r="C9221" t="s">
        <v>17</v>
      </c>
      <c r="D9221" t="s">
        <v>39</v>
      </c>
      <c r="E9221">
        <v>31</v>
      </c>
      <c r="F9221" t="s">
        <v>19</v>
      </c>
      <c r="G9221">
        <v>4</v>
      </c>
      <c r="H9221" s="4">
        <v>0</v>
      </c>
      <c r="I9221" t="s">
        <v>24</v>
      </c>
      <c r="J9221">
        <v>1</v>
      </c>
      <c r="K9221">
        <v>499</v>
      </c>
      <c r="L9221" t="s">
        <v>44</v>
      </c>
      <c r="M9221" t="s">
        <v>21</v>
      </c>
      <c r="N9221" t="s">
        <v>32</v>
      </c>
      <c r="O9221" s="4">
        <v>25950.49</v>
      </c>
      <c r="P9221" t="s">
        <v>28</v>
      </c>
      <c r="Q9221" t="str" cm="1">
        <f t="array" ref="Q9221">_xlfn.IFS(
O9221&lt;50000,"Low Salary (&lt;$50K)",
O9221&lt;90000,"Lower Middle ($50K-$90K)",
O9221&lt;130000,"Middle ($90K-$130K)",
O9221&lt;170000,"Upper Middle ($130K-$170K)",
O9221&gt;=170000,"High Salary (&gt;$170K)"
)</f>
        <v>Low Salary (&lt;$50K)</v>
      </c>
      <c r="R9221" t="str" cm="1">
        <f t="array" ref="R9221">_xlfn.IFS(
G9221&lt;=2,"New Customers (0-2Y)",
G9221&lt;=5,"Growing Customers (3-5Y)",
G9221&lt;=8,"Established Customers (6-8Y)",
G9221&lt;=10,"Loyal Customers (9-10Y)"
)</f>
        <v>Growing Customers (3-5Y)</v>
      </c>
    </row>
    <row r="9222" spans="1:18" x14ac:dyDescent="0.35">
      <c r="A9222">
        <v>15600399</v>
      </c>
      <c r="B9222" t="s">
        <v>873</v>
      </c>
      <c r="C9222" t="s">
        <v>17</v>
      </c>
      <c r="D9222" t="s">
        <v>39</v>
      </c>
      <c r="E9222">
        <v>60</v>
      </c>
      <c r="F9222" t="s">
        <v>2967</v>
      </c>
      <c r="G9222">
        <v>4</v>
      </c>
      <c r="H9222" s="4">
        <v>0</v>
      </c>
      <c r="I9222" t="s">
        <v>24</v>
      </c>
      <c r="J9222">
        <v>1</v>
      </c>
      <c r="K9222">
        <v>598</v>
      </c>
      <c r="L9222" t="s">
        <v>31</v>
      </c>
      <c r="M9222" t="s">
        <v>21</v>
      </c>
      <c r="N9222" t="s">
        <v>32</v>
      </c>
      <c r="O9222" s="4">
        <v>197727.14</v>
      </c>
      <c r="P9222" t="s">
        <v>23</v>
      </c>
      <c r="Q9222" t="str" cm="1">
        <f t="array" ref="Q9222">_xlfn.IFS(
O9222&lt;50000,"Low Salary (&lt;$50K)",
O9222&lt;90000,"Lower Middle ($50K-$90K)",
O9222&lt;130000,"Middle ($90K-$130K)",
O9222&lt;170000,"Upper Middle ($130K-$170K)",
O9222&gt;=170000,"High Salary (&gt;$170K)"
)</f>
        <v>High Salary (&gt;$170K)</v>
      </c>
      <c r="R9222" t="str" cm="1">
        <f t="array" ref="R9222">_xlfn.IFS(
G9222&lt;=2,"New Customers (0-2Y)",
G9222&lt;=5,"Growing Customers (3-5Y)",
G9222&lt;=8,"Established Customers (6-8Y)",
G9222&lt;=10,"Loyal Customers (9-10Y)"
)</f>
        <v>Growing Customers (3-5Y)</v>
      </c>
    </row>
    <row r="9223" spans="1:18" x14ac:dyDescent="0.35">
      <c r="A9223">
        <v>15576216</v>
      </c>
      <c r="B9223" t="s">
        <v>1014</v>
      </c>
      <c r="C9223" t="s">
        <v>42</v>
      </c>
      <c r="D9223" t="s">
        <v>18</v>
      </c>
      <c r="E9223">
        <v>37</v>
      </c>
      <c r="F9223" t="s">
        <v>19</v>
      </c>
      <c r="G9223">
        <v>4</v>
      </c>
      <c r="H9223" s="4">
        <v>108862.76</v>
      </c>
      <c r="I9223" t="s">
        <v>33</v>
      </c>
      <c r="J9223">
        <v>1</v>
      </c>
      <c r="K9223">
        <v>655</v>
      </c>
      <c r="L9223" t="s">
        <v>20</v>
      </c>
      <c r="M9223" t="s">
        <v>21</v>
      </c>
      <c r="N9223" t="s">
        <v>32</v>
      </c>
      <c r="O9223" s="4">
        <v>79555.08</v>
      </c>
      <c r="P9223" t="s">
        <v>23</v>
      </c>
      <c r="Q9223" t="str" cm="1">
        <f t="array" ref="Q9223">_xlfn.IFS(
O9223&lt;50000,"Low Salary (&lt;$50K)",
O9223&lt;90000,"Lower Middle ($50K-$90K)",
O9223&lt;130000,"Middle ($90K-$130K)",
O9223&lt;170000,"Upper Middle ($130K-$170K)",
O9223&gt;=170000,"High Salary (&gt;$170K)"
)</f>
        <v>Lower Middle ($50K-$90K)</v>
      </c>
      <c r="R9223" t="str" cm="1">
        <f t="array" ref="R9223">_xlfn.IFS(
G9223&lt;=2,"New Customers (0-2Y)",
G9223&lt;=5,"Growing Customers (3-5Y)",
G9223&lt;=8,"Established Customers (6-8Y)",
G9223&lt;=10,"Loyal Customers (9-10Y)"
)</f>
        <v>Growing Customers (3-5Y)</v>
      </c>
    </row>
    <row r="9224" spans="1:18" x14ac:dyDescent="0.35">
      <c r="A9224">
        <v>15620750</v>
      </c>
      <c r="B9224" t="s">
        <v>2845</v>
      </c>
      <c r="C9224" t="s">
        <v>17</v>
      </c>
      <c r="D9224" t="s">
        <v>39</v>
      </c>
      <c r="E9224">
        <v>28</v>
      </c>
      <c r="F9224" t="s">
        <v>43</v>
      </c>
      <c r="G9224">
        <v>3</v>
      </c>
      <c r="H9224" s="4">
        <v>141099.43</v>
      </c>
      <c r="I9224" t="s">
        <v>33</v>
      </c>
      <c r="J9224">
        <v>1</v>
      </c>
      <c r="K9224">
        <v>559</v>
      </c>
      <c r="L9224" t="s">
        <v>31</v>
      </c>
      <c r="M9224" t="s">
        <v>21</v>
      </c>
      <c r="N9224" t="s">
        <v>22</v>
      </c>
      <c r="O9224" s="4">
        <v>15607.27</v>
      </c>
      <c r="P9224" t="s">
        <v>28</v>
      </c>
      <c r="Q9224" t="str" cm="1">
        <f t="array" ref="Q9224">_xlfn.IFS(
O9224&lt;50000,"Low Salary (&lt;$50K)",
O9224&lt;90000,"Lower Middle ($50K-$90K)",
O9224&lt;130000,"Middle ($90K-$130K)",
O9224&lt;170000,"Upper Middle ($130K-$170K)",
O9224&gt;=170000,"High Salary (&gt;$170K)"
)</f>
        <v>Low Salary (&lt;$50K)</v>
      </c>
      <c r="R9224" t="str" cm="1">
        <f t="array" ref="R9224">_xlfn.IFS(
G9224&lt;=2,"New Customers (0-2Y)",
G9224&lt;=5,"Growing Customers (3-5Y)",
G9224&lt;=8,"Established Customers (6-8Y)",
G9224&lt;=10,"Loyal Customers (9-10Y)"
)</f>
        <v>Growing Customers (3-5Y)</v>
      </c>
    </row>
    <row r="9225" spans="1:18" x14ac:dyDescent="0.35">
      <c r="A9225">
        <v>15623489</v>
      </c>
      <c r="B9225" t="s">
        <v>1062</v>
      </c>
      <c r="C9225" t="s">
        <v>17</v>
      </c>
      <c r="D9225" t="s">
        <v>18</v>
      </c>
      <c r="E9225">
        <v>67</v>
      </c>
      <c r="F9225" t="s">
        <v>2967</v>
      </c>
      <c r="G9225">
        <v>0</v>
      </c>
      <c r="H9225" s="4">
        <v>128843.67</v>
      </c>
      <c r="I9225" t="s">
        <v>33</v>
      </c>
      <c r="J9225">
        <v>1</v>
      </c>
      <c r="K9225">
        <v>543</v>
      </c>
      <c r="L9225" t="s">
        <v>31</v>
      </c>
      <c r="M9225" t="s">
        <v>21</v>
      </c>
      <c r="N9225" t="s">
        <v>22</v>
      </c>
      <c r="O9225" s="4">
        <v>134612.48000000001</v>
      </c>
      <c r="P9225" t="s">
        <v>28</v>
      </c>
      <c r="Q9225" t="str" cm="1">
        <f t="array" ref="Q9225">_xlfn.IFS(
O9225&lt;50000,"Low Salary (&lt;$50K)",
O9225&lt;90000,"Lower Middle ($50K-$90K)",
O9225&lt;130000,"Middle ($90K-$130K)",
O9225&lt;170000,"Upper Middle ($130K-$170K)",
O9225&gt;=170000,"High Salary (&gt;$170K)"
)</f>
        <v>Upper Middle ($130K-$170K)</v>
      </c>
      <c r="R9225" t="str" cm="1">
        <f t="array" ref="R9225">_xlfn.IFS(
G9225&lt;=2,"New Customers (0-2Y)",
G9225&lt;=5,"Growing Customers (3-5Y)",
G9225&lt;=8,"Established Customers (6-8Y)",
G9225&lt;=10,"Loyal Customers (9-10Y)"
)</f>
        <v>New Customers (0-2Y)</v>
      </c>
    </row>
    <row r="9226" spans="1:18" x14ac:dyDescent="0.35">
      <c r="A9226">
        <v>15667944</v>
      </c>
      <c r="B9226" t="s">
        <v>1177</v>
      </c>
      <c r="C9226" t="s">
        <v>17</v>
      </c>
      <c r="D9226" t="s">
        <v>39</v>
      </c>
      <c r="E9226">
        <v>39</v>
      </c>
      <c r="F9226" t="s">
        <v>19</v>
      </c>
      <c r="G9226">
        <v>0</v>
      </c>
      <c r="H9226" s="4">
        <v>86843.61</v>
      </c>
      <c r="I9226" t="s">
        <v>29</v>
      </c>
      <c r="J9226">
        <v>1</v>
      </c>
      <c r="K9226">
        <v>679</v>
      </c>
      <c r="L9226" t="s">
        <v>35</v>
      </c>
      <c r="M9226" t="s">
        <v>27</v>
      </c>
      <c r="N9226" t="s">
        <v>22</v>
      </c>
      <c r="O9226" s="4">
        <v>159830.57999999999</v>
      </c>
      <c r="P9226" t="s">
        <v>28</v>
      </c>
      <c r="Q9226" t="str" cm="1">
        <f t="array" ref="Q9226">_xlfn.IFS(
O9226&lt;50000,"Low Salary (&lt;$50K)",
O9226&lt;90000,"Lower Middle ($50K-$90K)",
O9226&lt;130000,"Middle ($90K-$130K)",
O9226&lt;170000,"Upper Middle ($130K-$170K)",
O9226&gt;=170000,"High Salary (&gt;$170K)"
)</f>
        <v>Upper Middle ($130K-$170K)</v>
      </c>
      <c r="R9226" t="str" cm="1">
        <f t="array" ref="R9226">_xlfn.IFS(
G9226&lt;=2,"New Customers (0-2Y)",
G9226&lt;=5,"Growing Customers (3-5Y)",
G9226&lt;=8,"Established Customers (6-8Y)",
G9226&lt;=10,"Loyal Customers (9-10Y)"
)</f>
        <v>New Customers (0-2Y)</v>
      </c>
    </row>
    <row r="9227" spans="1:18" x14ac:dyDescent="0.35">
      <c r="A9227">
        <v>15584928</v>
      </c>
      <c r="B9227" t="s">
        <v>1302</v>
      </c>
      <c r="C9227" t="s">
        <v>42</v>
      </c>
      <c r="D9227" t="s">
        <v>18</v>
      </c>
      <c r="E9227">
        <v>32</v>
      </c>
      <c r="F9227" t="s">
        <v>19</v>
      </c>
      <c r="G9227">
        <v>4</v>
      </c>
      <c r="H9227" s="4">
        <v>120074.97</v>
      </c>
      <c r="I9227" t="s">
        <v>33</v>
      </c>
      <c r="J9227">
        <v>2</v>
      </c>
      <c r="K9227">
        <v>594</v>
      </c>
      <c r="L9227" t="s">
        <v>31</v>
      </c>
      <c r="M9227" t="s">
        <v>21</v>
      </c>
      <c r="N9227" t="s">
        <v>22</v>
      </c>
      <c r="O9227" s="4">
        <v>162961.79</v>
      </c>
      <c r="P9227" t="s">
        <v>28</v>
      </c>
      <c r="Q9227" t="str" cm="1">
        <f t="array" ref="Q9227">_xlfn.IFS(
O9227&lt;50000,"Low Salary (&lt;$50K)",
O9227&lt;90000,"Lower Middle ($50K-$90K)",
O9227&lt;130000,"Middle ($90K-$130K)",
O9227&lt;170000,"Upper Middle ($130K-$170K)",
O9227&gt;=170000,"High Salary (&gt;$170K)"
)</f>
        <v>Upper Middle ($130K-$170K)</v>
      </c>
      <c r="R9227" t="str" cm="1">
        <f t="array" ref="R9227">_xlfn.IFS(
G9227&lt;=2,"New Customers (0-2Y)",
G9227&lt;=5,"Growing Customers (3-5Y)",
G9227&lt;=8,"Established Customers (6-8Y)",
G9227&lt;=10,"Loyal Customers (9-10Y)"
)</f>
        <v>Growing Customers (3-5Y)</v>
      </c>
    </row>
    <row r="9228" spans="1:18" x14ac:dyDescent="0.35">
      <c r="A9228">
        <v>15779913</v>
      </c>
      <c r="B9228" t="s">
        <v>297</v>
      </c>
      <c r="C9228" t="s">
        <v>17</v>
      </c>
      <c r="D9228" t="s">
        <v>39</v>
      </c>
      <c r="E9228">
        <v>27</v>
      </c>
      <c r="F9228" t="s">
        <v>43</v>
      </c>
      <c r="G9228">
        <v>5</v>
      </c>
      <c r="H9228" s="4">
        <v>130231.8</v>
      </c>
      <c r="I9228" t="s">
        <v>33</v>
      </c>
      <c r="J9228">
        <v>2</v>
      </c>
      <c r="K9228">
        <v>586</v>
      </c>
      <c r="L9228" t="s">
        <v>31</v>
      </c>
      <c r="M9228" t="s">
        <v>21</v>
      </c>
      <c r="N9228" t="s">
        <v>22</v>
      </c>
      <c r="O9228" s="4">
        <v>192427.16</v>
      </c>
      <c r="P9228" t="s">
        <v>28</v>
      </c>
      <c r="Q9228" t="str" cm="1">
        <f t="array" ref="Q9228">_xlfn.IFS(
O9228&lt;50000,"Low Salary (&lt;$50K)",
O9228&lt;90000,"Lower Middle ($50K-$90K)",
O9228&lt;130000,"Middle ($90K-$130K)",
O9228&lt;170000,"Upper Middle ($130K-$170K)",
O9228&gt;=170000,"High Salary (&gt;$170K)"
)</f>
        <v>High Salary (&gt;$170K)</v>
      </c>
      <c r="R9228" t="str" cm="1">
        <f t="array" ref="R9228">_xlfn.IFS(
G9228&lt;=2,"New Customers (0-2Y)",
G9228&lt;=5,"Growing Customers (3-5Y)",
G9228&lt;=8,"Established Customers (6-8Y)",
G9228&lt;=10,"Loyal Customers (9-10Y)"
)</f>
        <v>Growing Customers (3-5Y)</v>
      </c>
    </row>
    <row r="9229" spans="1:18" x14ac:dyDescent="0.35">
      <c r="A9229">
        <v>15644977</v>
      </c>
      <c r="B9229" t="s">
        <v>1535</v>
      </c>
      <c r="C9229" t="s">
        <v>17</v>
      </c>
      <c r="D9229" t="s">
        <v>18</v>
      </c>
      <c r="E9229">
        <v>31</v>
      </c>
      <c r="F9229" t="s">
        <v>19</v>
      </c>
      <c r="G9229">
        <v>5</v>
      </c>
      <c r="H9229" s="4">
        <v>0</v>
      </c>
      <c r="I9229" t="s">
        <v>24</v>
      </c>
      <c r="J9229">
        <v>2</v>
      </c>
      <c r="K9229">
        <v>776</v>
      </c>
      <c r="L9229" t="s">
        <v>35</v>
      </c>
      <c r="M9229" t="s">
        <v>21</v>
      </c>
      <c r="N9229" t="s">
        <v>32</v>
      </c>
      <c r="O9229" s="4">
        <v>92647.94</v>
      </c>
      <c r="P9229" t="s">
        <v>28</v>
      </c>
      <c r="Q9229" t="str" cm="1">
        <f t="array" ref="Q9229">_xlfn.IFS(
O9229&lt;50000,"Low Salary (&lt;$50K)",
O9229&lt;90000,"Lower Middle ($50K-$90K)",
O9229&lt;130000,"Middle ($90K-$130K)",
O9229&lt;170000,"Upper Middle ($130K-$170K)",
O9229&gt;=170000,"High Salary (&gt;$170K)"
)</f>
        <v>Middle ($90K-$130K)</v>
      </c>
      <c r="R9229" t="str" cm="1">
        <f t="array" ref="R9229">_xlfn.IFS(
G9229&lt;=2,"New Customers (0-2Y)",
G9229&lt;=5,"Growing Customers (3-5Y)",
G9229&lt;=8,"Established Customers (6-8Y)",
G9229&lt;=10,"Loyal Customers (9-10Y)"
)</f>
        <v>Growing Customers (3-5Y)</v>
      </c>
    </row>
    <row r="9230" spans="1:18" x14ac:dyDescent="0.35">
      <c r="A9230">
        <v>15749679</v>
      </c>
      <c r="B9230" t="s">
        <v>2846</v>
      </c>
      <c r="C9230" t="s">
        <v>17</v>
      </c>
      <c r="D9230" t="s">
        <v>39</v>
      </c>
      <c r="E9230">
        <v>39</v>
      </c>
      <c r="F9230" t="s">
        <v>19</v>
      </c>
      <c r="G9230">
        <v>2</v>
      </c>
      <c r="H9230" s="4">
        <v>109724.38</v>
      </c>
      <c r="I9230" t="s">
        <v>33</v>
      </c>
      <c r="J9230">
        <v>1</v>
      </c>
      <c r="K9230">
        <v>699</v>
      </c>
      <c r="L9230" t="s">
        <v>35</v>
      </c>
      <c r="M9230" t="s">
        <v>21</v>
      </c>
      <c r="N9230" t="s">
        <v>22</v>
      </c>
      <c r="O9230" s="4">
        <v>180022.39</v>
      </c>
      <c r="P9230" t="s">
        <v>28</v>
      </c>
      <c r="Q9230" t="str" cm="1">
        <f t="array" ref="Q9230">_xlfn.IFS(
O9230&lt;50000,"Low Salary (&lt;$50K)",
O9230&lt;90000,"Lower Middle ($50K-$90K)",
O9230&lt;130000,"Middle ($90K-$130K)",
O9230&lt;170000,"Upper Middle ($130K-$170K)",
O9230&gt;=170000,"High Salary (&gt;$170K)"
)</f>
        <v>High Salary (&gt;$170K)</v>
      </c>
      <c r="R9230" t="str" cm="1">
        <f t="array" ref="R9230">_xlfn.IFS(
G9230&lt;=2,"New Customers (0-2Y)",
G9230&lt;=5,"Growing Customers (3-5Y)",
G9230&lt;=8,"Established Customers (6-8Y)",
G9230&lt;=10,"Loyal Customers (9-10Y)"
)</f>
        <v>New Customers (0-2Y)</v>
      </c>
    </row>
    <row r="9231" spans="1:18" x14ac:dyDescent="0.35">
      <c r="A9231">
        <v>15629010</v>
      </c>
      <c r="B9231" t="s">
        <v>2847</v>
      </c>
      <c r="C9231" t="s">
        <v>42</v>
      </c>
      <c r="D9231" t="s">
        <v>18</v>
      </c>
      <c r="E9231">
        <v>35</v>
      </c>
      <c r="F9231" t="s">
        <v>19</v>
      </c>
      <c r="G9231">
        <v>5</v>
      </c>
      <c r="H9231" s="4">
        <v>111743.43</v>
      </c>
      <c r="I9231" t="s">
        <v>33</v>
      </c>
      <c r="J9231">
        <v>1</v>
      </c>
      <c r="K9231">
        <v>847</v>
      </c>
      <c r="L9231" t="s">
        <v>37</v>
      </c>
      <c r="M9231" t="s">
        <v>21</v>
      </c>
      <c r="N9231" t="s">
        <v>22</v>
      </c>
      <c r="O9231" s="4">
        <v>183584.14</v>
      </c>
      <c r="P9231" t="s">
        <v>28</v>
      </c>
      <c r="Q9231" t="str" cm="1">
        <f t="array" ref="Q9231">_xlfn.IFS(
O9231&lt;50000,"Low Salary (&lt;$50K)",
O9231&lt;90000,"Lower Middle ($50K-$90K)",
O9231&lt;130000,"Middle ($90K-$130K)",
O9231&lt;170000,"Upper Middle ($130K-$170K)",
O9231&gt;=170000,"High Salary (&gt;$170K)"
)</f>
        <v>High Salary (&gt;$170K)</v>
      </c>
      <c r="R9231" t="str" cm="1">
        <f t="array" ref="R9231">_xlfn.IFS(
G9231&lt;=2,"New Customers (0-2Y)",
G9231&lt;=5,"Growing Customers (3-5Y)",
G9231&lt;=8,"Established Customers (6-8Y)",
G9231&lt;=10,"Loyal Customers (9-10Y)"
)</f>
        <v>Growing Customers (3-5Y)</v>
      </c>
    </row>
    <row r="9232" spans="1:18" x14ac:dyDescent="0.35">
      <c r="A9232">
        <v>15768465</v>
      </c>
      <c r="B9232" t="s">
        <v>1666</v>
      </c>
      <c r="C9232" t="s">
        <v>42</v>
      </c>
      <c r="D9232" t="s">
        <v>39</v>
      </c>
      <c r="E9232">
        <v>35</v>
      </c>
      <c r="F9232" t="s">
        <v>19</v>
      </c>
      <c r="G9232">
        <v>8</v>
      </c>
      <c r="H9232" s="4">
        <v>121309.17</v>
      </c>
      <c r="I9232" t="s">
        <v>33</v>
      </c>
      <c r="J9232">
        <v>2</v>
      </c>
      <c r="K9232">
        <v>582</v>
      </c>
      <c r="L9232" t="s">
        <v>31</v>
      </c>
      <c r="M9232" t="s">
        <v>21</v>
      </c>
      <c r="N9232" t="s">
        <v>22</v>
      </c>
      <c r="O9232" s="4">
        <v>28750.67</v>
      </c>
      <c r="P9232" t="s">
        <v>28</v>
      </c>
      <c r="Q9232" t="str" cm="1">
        <f t="array" ref="Q9232">_xlfn.IFS(
O9232&lt;50000,"Low Salary (&lt;$50K)",
O9232&lt;90000,"Lower Middle ($50K-$90K)",
O9232&lt;130000,"Middle ($90K-$130K)",
O9232&lt;170000,"Upper Middle ($130K-$170K)",
O9232&gt;=170000,"High Salary (&gt;$170K)"
)</f>
        <v>Low Salary (&lt;$50K)</v>
      </c>
      <c r="R9232" t="str" cm="1">
        <f t="array" ref="R9232">_xlfn.IFS(
G9232&lt;=2,"New Customers (0-2Y)",
G9232&lt;=5,"Growing Customers (3-5Y)",
G9232&lt;=8,"Established Customers (6-8Y)",
G9232&lt;=10,"Loyal Customers (9-10Y)"
)</f>
        <v>Established Customers (6-8Y)</v>
      </c>
    </row>
    <row r="9233" spans="1:18" x14ac:dyDescent="0.35">
      <c r="A9233">
        <v>15767781</v>
      </c>
      <c r="B9233" t="s">
        <v>1102</v>
      </c>
      <c r="C9233" t="s">
        <v>17</v>
      </c>
      <c r="D9233" t="s">
        <v>39</v>
      </c>
      <c r="E9233">
        <v>38</v>
      </c>
      <c r="F9233" t="s">
        <v>19</v>
      </c>
      <c r="G9233">
        <v>10</v>
      </c>
      <c r="H9233" s="4">
        <v>82697.279999999999</v>
      </c>
      <c r="I9233" t="s">
        <v>29</v>
      </c>
      <c r="J9233">
        <v>1</v>
      </c>
      <c r="K9233">
        <v>648</v>
      </c>
      <c r="L9233" t="s">
        <v>20</v>
      </c>
      <c r="M9233" t="s">
        <v>21</v>
      </c>
      <c r="N9233" t="s">
        <v>32</v>
      </c>
      <c r="O9233" s="4">
        <v>74846.67</v>
      </c>
      <c r="P9233" t="s">
        <v>28</v>
      </c>
      <c r="Q9233" t="str" cm="1">
        <f t="array" ref="Q9233">_xlfn.IFS(
O9233&lt;50000,"Low Salary (&lt;$50K)",
O9233&lt;90000,"Lower Middle ($50K-$90K)",
O9233&lt;130000,"Middle ($90K-$130K)",
O9233&lt;170000,"Upper Middle ($130K-$170K)",
O9233&gt;=170000,"High Salary (&gt;$170K)"
)</f>
        <v>Lower Middle ($50K-$90K)</v>
      </c>
      <c r="R9233" t="str" cm="1">
        <f t="array" ref="R9233">_xlfn.IFS(
G9233&lt;=2,"New Customers (0-2Y)",
G9233&lt;=5,"Growing Customers (3-5Y)",
G9233&lt;=8,"Established Customers (6-8Y)",
G9233&lt;=10,"Loyal Customers (9-10Y)"
)</f>
        <v>Loyal Customers (9-10Y)</v>
      </c>
    </row>
    <row r="9234" spans="1:18" x14ac:dyDescent="0.35">
      <c r="A9234">
        <v>15635364</v>
      </c>
      <c r="B9234" t="s">
        <v>502</v>
      </c>
      <c r="C9234" t="s">
        <v>17</v>
      </c>
      <c r="D9234" t="s">
        <v>18</v>
      </c>
      <c r="E9234">
        <v>49</v>
      </c>
      <c r="F9234" t="s">
        <v>19</v>
      </c>
      <c r="G9234">
        <v>9</v>
      </c>
      <c r="H9234" s="4">
        <v>44301.43</v>
      </c>
      <c r="I9234" t="s">
        <v>29</v>
      </c>
      <c r="J9234">
        <v>3</v>
      </c>
      <c r="K9234">
        <v>618</v>
      </c>
      <c r="L9234" t="s">
        <v>20</v>
      </c>
      <c r="M9234" t="s">
        <v>21</v>
      </c>
      <c r="N9234" t="s">
        <v>22</v>
      </c>
      <c r="O9234" s="4">
        <v>89729.3</v>
      </c>
      <c r="P9234" t="s">
        <v>23</v>
      </c>
      <c r="Q9234" t="str" cm="1">
        <f t="array" ref="Q9234">_xlfn.IFS(
O9234&lt;50000,"Low Salary (&lt;$50K)",
O9234&lt;90000,"Lower Middle ($50K-$90K)",
O9234&lt;130000,"Middle ($90K-$130K)",
O9234&lt;170000,"Upper Middle ($130K-$170K)",
O9234&gt;=170000,"High Salary (&gt;$170K)"
)</f>
        <v>Lower Middle ($50K-$90K)</v>
      </c>
      <c r="R9234" t="str" cm="1">
        <f t="array" ref="R9234">_xlfn.IFS(
G9234&lt;=2,"New Customers (0-2Y)",
G9234&lt;=5,"Growing Customers (3-5Y)",
G9234&lt;=8,"Established Customers (6-8Y)",
G9234&lt;=10,"Loyal Customers (9-10Y)"
)</f>
        <v>Loyal Customers (9-10Y)</v>
      </c>
    </row>
    <row r="9235" spans="1:18" x14ac:dyDescent="0.35">
      <c r="A9235">
        <v>15722004</v>
      </c>
      <c r="B9235" t="s">
        <v>393</v>
      </c>
      <c r="C9235" t="s">
        <v>17</v>
      </c>
      <c r="D9235" t="s">
        <v>18</v>
      </c>
      <c r="E9235">
        <v>31</v>
      </c>
      <c r="F9235" t="s">
        <v>19</v>
      </c>
      <c r="G9235">
        <v>4</v>
      </c>
      <c r="H9235" s="4">
        <v>138317.94</v>
      </c>
      <c r="I9235" t="s">
        <v>33</v>
      </c>
      <c r="J9235">
        <v>1</v>
      </c>
      <c r="K9235">
        <v>543</v>
      </c>
      <c r="L9235" t="s">
        <v>31</v>
      </c>
      <c r="M9235" t="s">
        <v>27</v>
      </c>
      <c r="N9235" t="s">
        <v>32</v>
      </c>
      <c r="O9235" s="4">
        <v>61843.73</v>
      </c>
      <c r="P9235" t="s">
        <v>28</v>
      </c>
      <c r="Q9235" t="str" cm="1">
        <f t="array" ref="Q9235">_xlfn.IFS(
O9235&lt;50000,"Low Salary (&lt;$50K)",
O9235&lt;90000,"Lower Middle ($50K-$90K)",
O9235&lt;130000,"Middle ($90K-$130K)",
O9235&lt;170000,"Upper Middle ($130K-$170K)",
O9235&gt;=170000,"High Salary (&gt;$170K)"
)</f>
        <v>Lower Middle ($50K-$90K)</v>
      </c>
      <c r="R9235" t="str" cm="1">
        <f t="array" ref="R9235">_xlfn.IFS(
G9235&lt;=2,"New Customers (0-2Y)",
G9235&lt;=5,"Growing Customers (3-5Y)",
G9235&lt;=8,"Established Customers (6-8Y)",
G9235&lt;=10,"Loyal Customers (9-10Y)"
)</f>
        <v>Growing Customers (3-5Y)</v>
      </c>
    </row>
    <row r="9236" spans="1:18" x14ac:dyDescent="0.35">
      <c r="A9236">
        <v>15766044</v>
      </c>
      <c r="B9236" t="s">
        <v>75</v>
      </c>
      <c r="C9236" t="s">
        <v>42</v>
      </c>
      <c r="D9236" t="s">
        <v>39</v>
      </c>
      <c r="E9236">
        <v>49</v>
      </c>
      <c r="F9236" t="s">
        <v>19</v>
      </c>
      <c r="G9236">
        <v>4</v>
      </c>
      <c r="H9236" s="4">
        <v>120688.61</v>
      </c>
      <c r="I9236" t="s">
        <v>33</v>
      </c>
      <c r="J9236">
        <v>1</v>
      </c>
      <c r="K9236">
        <v>642</v>
      </c>
      <c r="L9236" t="s">
        <v>20</v>
      </c>
      <c r="M9236" t="s">
        <v>21</v>
      </c>
      <c r="N9236" t="s">
        <v>32</v>
      </c>
      <c r="O9236" s="4">
        <v>24770.22</v>
      </c>
      <c r="P9236" t="s">
        <v>23</v>
      </c>
      <c r="Q9236" t="str" cm="1">
        <f t="array" ref="Q9236">_xlfn.IFS(
O9236&lt;50000,"Low Salary (&lt;$50K)",
O9236&lt;90000,"Lower Middle ($50K-$90K)",
O9236&lt;130000,"Middle ($90K-$130K)",
O9236&lt;170000,"Upper Middle ($130K-$170K)",
O9236&gt;=170000,"High Salary (&gt;$170K)"
)</f>
        <v>Low Salary (&lt;$50K)</v>
      </c>
      <c r="R9236" t="str" cm="1">
        <f t="array" ref="R9236">_xlfn.IFS(
G9236&lt;=2,"New Customers (0-2Y)",
G9236&lt;=5,"Growing Customers (3-5Y)",
G9236&lt;=8,"Established Customers (6-8Y)",
G9236&lt;=10,"Loyal Customers (9-10Y)"
)</f>
        <v>Growing Customers (3-5Y)</v>
      </c>
    </row>
    <row r="9237" spans="1:18" x14ac:dyDescent="0.35">
      <c r="A9237">
        <v>15586680</v>
      </c>
      <c r="B9237" t="s">
        <v>561</v>
      </c>
      <c r="C9237" t="s">
        <v>17</v>
      </c>
      <c r="D9237" t="s">
        <v>39</v>
      </c>
      <c r="E9237">
        <v>27</v>
      </c>
      <c r="F9237" t="s">
        <v>43</v>
      </c>
      <c r="G9237">
        <v>4</v>
      </c>
      <c r="H9237" s="4">
        <v>176913.52</v>
      </c>
      <c r="I9237" t="s">
        <v>33</v>
      </c>
      <c r="J9237">
        <v>1</v>
      </c>
      <c r="K9237">
        <v>462</v>
      </c>
      <c r="L9237" t="s">
        <v>44</v>
      </c>
      <c r="M9237" t="s">
        <v>21</v>
      </c>
      <c r="N9237" t="s">
        <v>32</v>
      </c>
      <c r="O9237" s="4">
        <v>80587.27</v>
      </c>
      <c r="P9237" t="s">
        <v>28</v>
      </c>
      <c r="Q9237" t="str" cm="1">
        <f t="array" ref="Q9237">_xlfn.IFS(
O9237&lt;50000,"Low Salary (&lt;$50K)",
O9237&lt;90000,"Lower Middle ($50K-$90K)",
O9237&lt;130000,"Middle ($90K-$130K)",
O9237&lt;170000,"Upper Middle ($130K-$170K)",
O9237&gt;=170000,"High Salary (&gt;$170K)"
)</f>
        <v>Lower Middle ($50K-$90K)</v>
      </c>
      <c r="R9237" t="str" cm="1">
        <f t="array" ref="R9237">_xlfn.IFS(
G9237&lt;=2,"New Customers (0-2Y)",
G9237&lt;=5,"Growing Customers (3-5Y)",
G9237&lt;=8,"Established Customers (6-8Y)",
G9237&lt;=10,"Loyal Customers (9-10Y)"
)</f>
        <v>Growing Customers (3-5Y)</v>
      </c>
    </row>
    <row r="9238" spans="1:18" x14ac:dyDescent="0.35">
      <c r="A9238">
        <v>15635388</v>
      </c>
      <c r="B9238" t="s">
        <v>2238</v>
      </c>
      <c r="C9238" t="s">
        <v>26</v>
      </c>
      <c r="D9238" t="s">
        <v>39</v>
      </c>
      <c r="E9238">
        <v>47</v>
      </c>
      <c r="F9238" t="s">
        <v>19</v>
      </c>
      <c r="G9238">
        <v>6</v>
      </c>
      <c r="H9238" s="4">
        <v>89047.14</v>
      </c>
      <c r="I9238" t="s">
        <v>29</v>
      </c>
      <c r="J9238">
        <v>1</v>
      </c>
      <c r="K9238">
        <v>640</v>
      </c>
      <c r="L9238" t="s">
        <v>20</v>
      </c>
      <c r="M9238" t="s">
        <v>21</v>
      </c>
      <c r="N9238" t="s">
        <v>32</v>
      </c>
      <c r="O9238" s="4">
        <v>116286.25</v>
      </c>
      <c r="P9238" t="s">
        <v>28</v>
      </c>
      <c r="Q9238" t="str" cm="1">
        <f t="array" ref="Q9238">_xlfn.IFS(
O9238&lt;50000,"Low Salary (&lt;$50K)",
O9238&lt;90000,"Lower Middle ($50K-$90K)",
O9238&lt;130000,"Middle ($90K-$130K)",
O9238&lt;170000,"Upper Middle ($130K-$170K)",
O9238&gt;=170000,"High Salary (&gt;$170K)"
)</f>
        <v>Middle ($90K-$130K)</v>
      </c>
      <c r="R9238" t="str" cm="1">
        <f t="array" ref="R9238">_xlfn.IFS(
G9238&lt;=2,"New Customers (0-2Y)",
G9238&lt;=5,"Growing Customers (3-5Y)",
G9238&lt;=8,"Established Customers (6-8Y)",
G9238&lt;=10,"Loyal Customers (9-10Y)"
)</f>
        <v>Established Customers (6-8Y)</v>
      </c>
    </row>
    <row r="9239" spans="1:18" x14ac:dyDescent="0.35">
      <c r="A9239">
        <v>15655175</v>
      </c>
      <c r="B9239" t="s">
        <v>110</v>
      </c>
      <c r="C9239" t="s">
        <v>42</v>
      </c>
      <c r="D9239" t="s">
        <v>39</v>
      </c>
      <c r="E9239">
        <v>40</v>
      </c>
      <c r="F9239" t="s">
        <v>19</v>
      </c>
      <c r="G9239">
        <v>4</v>
      </c>
      <c r="H9239" s="4">
        <v>114318.78</v>
      </c>
      <c r="I9239" t="s">
        <v>33</v>
      </c>
      <c r="J9239">
        <v>2</v>
      </c>
      <c r="K9239">
        <v>740</v>
      </c>
      <c r="L9239" t="s">
        <v>35</v>
      </c>
      <c r="M9239" t="s">
        <v>21</v>
      </c>
      <c r="N9239" t="s">
        <v>32</v>
      </c>
      <c r="O9239" s="4">
        <v>129333.69</v>
      </c>
      <c r="P9239" t="s">
        <v>23</v>
      </c>
      <c r="Q9239" t="str" cm="1">
        <f t="array" ref="Q9239">_xlfn.IFS(
O9239&lt;50000,"Low Salary (&lt;$50K)",
O9239&lt;90000,"Lower Middle ($50K-$90K)",
O9239&lt;130000,"Middle ($90K-$130K)",
O9239&lt;170000,"Upper Middle ($130K-$170K)",
O9239&gt;=170000,"High Salary (&gt;$170K)"
)</f>
        <v>Middle ($90K-$130K)</v>
      </c>
      <c r="R9239" t="str" cm="1">
        <f t="array" ref="R9239">_xlfn.IFS(
G9239&lt;=2,"New Customers (0-2Y)",
G9239&lt;=5,"Growing Customers (3-5Y)",
G9239&lt;=8,"Established Customers (6-8Y)",
G9239&lt;=10,"Loyal Customers (9-10Y)"
)</f>
        <v>Growing Customers (3-5Y)</v>
      </c>
    </row>
    <row r="9240" spans="1:18" x14ac:dyDescent="0.35">
      <c r="A9240">
        <v>15639133</v>
      </c>
      <c r="B9240" t="s">
        <v>226</v>
      </c>
      <c r="C9240" t="s">
        <v>17</v>
      </c>
      <c r="D9240" t="s">
        <v>18</v>
      </c>
      <c r="E9240">
        <v>50</v>
      </c>
      <c r="F9240" t="s">
        <v>19</v>
      </c>
      <c r="G9240">
        <v>4</v>
      </c>
      <c r="H9240" s="4">
        <v>0</v>
      </c>
      <c r="I9240" t="s">
        <v>24</v>
      </c>
      <c r="J9240">
        <v>2</v>
      </c>
      <c r="K9240">
        <v>773</v>
      </c>
      <c r="L9240" t="s">
        <v>35</v>
      </c>
      <c r="M9240" t="s">
        <v>21</v>
      </c>
      <c r="N9240" t="s">
        <v>32</v>
      </c>
      <c r="O9240" s="4">
        <v>129372.94</v>
      </c>
      <c r="P9240" t="s">
        <v>28</v>
      </c>
      <c r="Q9240" t="str" cm="1">
        <f t="array" ref="Q9240">_xlfn.IFS(
O9240&lt;50000,"Low Salary (&lt;$50K)",
O9240&lt;90000,"Lower Middle ($50K-$90K)",
O9240&lt;130000,"Middle ($90K-$130K)",
O9240&lt;170000,"Upper Middle ($130K-$170K)",
O9240&gt;=170000,"High Salary (&gt;$170K)"
)</f>
        <v>Middle ($90K-$130K)</v>
      </c>
      <c r="R9240" t="str" cm="1">
        <f t="array" ref="R9240">_xlfn.IFS(
G9240&lt;=2,"New Customers (0-2Y)",
G9240&lt;=5,"Growing Customers (3-5Y)",
G9240&lt;=8,"Established Customers (6-8Y)",
G9240&lt;=10,"Loyal Customers (9-10Y)"
)</f>
        <v>Growing Customers (3-5Y)</v>
      </c>
    </row>
    <row r="9241" spans="1:18" x14ac:dyDescent="0.35">
      <c r="A9241">
        <v>15799653</v>
      </c>
      <c r="B9241" t="s">
        <v>1121</v>
      </c>
      <c r="C9241" t="s">
        <v>42</v>
      </c>
      <c r="D9241" t="s">
        <v>18</v>
      </c>
      <c r="E9241">
        <v>32</v>
      </c>
      <c r="F9241" t="s">
        <v>19</v>
      </c>
      <c r="G9241">
        <v>7</v>
      </c>
      <c r="H9241" s="4">
        <v>94753.55</v>
      </c>
      <c r="I9241" t="s">
        <v>29</v>
      </c>
      <c r="J9241">
        <v>2</v>
      </c>
      <c r="K9241">
        <v>583</v>
      </c>
      <c r="L9241" t="s">
        <v>31</v>
      </c>
      <c r="M9241" t="s">
        <v>21</v>
      </c>
      <c r="N9241" t="s">
        <v>22</v>
      </c>
      <c r="O9241" s="4">
        <v>18149.03</v>
      </c>
      <c r="P9241" t="s">
        <v>28</v>
      </c>
      <c r="Q9241" t="str" cm="1">
        <f t="array" ref="Q9241">_xlfn.IFS(
O9241&lt;50000,"Low Salary (&lt;$50K)",
O9241&lt;90000,"Lower Middle ($50K-$90K)",
O9241&lt;130000,"Middle ($90K-$130K)",
O9241&lt;170000,"Upper Middle ($130K-$170K)",
O9241&gt;=170000,"High Salary (&gt;$170K)"
)</f>
        <v>Low Salary (&lt;$50K)</v>
      </c>
      <c r="R9241" t="str" cm="1">
        <f t="array" ref="R9241">_xlfn.IFS(
G9241&lt;=2,"New Customers (0-2Y)",
G9241&lt;=5,"Growing Customers (3-5Y)",
G9241&lt;=8,"Established Customers (6-8Y)",
G9241&lt;=10,"Loyal Customers (9-10Y)"
)</f>
        <v>Established Customers (6-8Y)</v>
      </c>
    </row>
    <row r="9242" spans="1:18" x14ac:dyDescent="0.35">
      <c r="A9242">
        <v>15723872</v>
      </c>
      <c r="B9242" t="s">
        <v>85</v>
      </c>
      <c r="C9242" t="s">
        <v>26</v>
      </c>
      <c r="D9242" t="s">
        <v>18</v>
      </c>
      <c r="E9242">
        <v>46</v>
      </c>
      <c r="F9242" t="s">
        <v>19</v>
      </c>
      <c r="G9242">
        <v>10</v>
      </c>
      <c r="H9242" s="4">
        <v>0</v>
      </c>
      <c r="I9242" t="s">
        <v>24</v>
      </c>
      <c r="J9242">
        <v>2</v>
      </c>
      <c r="K9242">
        <v>589</v>
      </c>
      <c r="L9242" t="s">
        <v>31</v>
      </c>
      <c r="M9242" t="s">
        <v>27</v>
      </c>
      <c r="N9242" t="s">
        <v>22</v>
      </c>
      <c r="O9242" s="4">
        <v>168369.37</v>
      </c>
      <c r="P9242" t="s">
        <v>28</v>
      </c>
      <c r="Q9242" t="str" cm="1">
        <f t="array" ref="Q9242">_xlfn.IFS(
O9242&lt;50000,"Low Salary (&lt;$50K)",
O9242&lt;90000,"Lower Middle ($50K-$90K)",
O9242&lt;130000,"Middle ($90K-$130K)",
O9242&lt;170000,"Upper Middle ($130K-$170K)",
O9242&gt;=170000,"High Salary (&gt;$170K)"
)</f>
        <v>Upper Middle ($130K-$170K)</v>
      </c>
      <c r="R9242" t="str" cm="1">
        <f t="array" ref="R9242">_xlfn.IFS(
G9242&lt;=2,"New Customers (0-2Y)",
G9242&lt;=5,"Growing Customers (3-5Y)",
G9242&lt;=8,"Established Customers (6-8Y)",
G9242&lt;=10,"Loyal Customers (9-10Y)"
)</f>
        <v>Loyal Customers (9-10Y)</v>
      </c>
    </row>
    <row r="9243" spans="1:18" x14ac:dyDescent="0.35">
      <c r="A9243">
        <v>15775627</v>
      </c>
      <c r="B9243" t="s">
        <v>322</v>
      </c>
      <c r="C9243" t="s">
        <v>17</v>
      </c>
      <c r="D9243" t="s">
        <v>39</v>
      </c>
      <c r="E9243">
        <v>35</v>
      </c>
      <c r="F9243" t="s">
        <v>19</v>
      </c>
      <c r="G9243">
        <v>8</v>
      </c>
      <c r="H9243" s="4">
        <v>0</v>
      </c>
      <c r="I9243" t="s">
        <v>24</v>
      </c>
      <c r="J9243">
        <v>2</v>
      </c>
      <c r="K9243">
        <v>509</v>
      </c>
      <c r="L9243" t="s">
        <v>31</v>
      </c>
      <c r="M9243" t="s">
        <v>27</v>
      </c>
      <c r="N9243" t="s">
        <v>22</v>
      </c>
      <c r="O9243" s="4">
        <v>67431.28</v>
      </c>
      <c r="P9243" t="s">
        <v>28</v>
      </c>
      <c r="Q9243" t="str" cm="1">
        <f t="array" ref="Q9243">_xlfn.IFS(
O9243&lt;50000,"Low Salary (&lt;$50K)",
O9243&lt;90000,"Lower Middle ($50K-$90K)",
O9243&lt;130000,"Middle ($90K-$130K)",
O9243&lt;170000,"Upper Middle ($130K-$170K)",
O9243&gt;=170000,"High Salary (&gt;$170K)"
)</f>
        <v>Lower Middle ($50K-$90K)</v>
      </c>
      <c r="R9243" t="str" cm="1">
        <f t="array" ref="R9243">_xlfn.IFS(
G9243&lt;=2,"New Customers (0-2Y)",
G9243&lt;=5,"Growing Customers (3-5Y)",
G9243&lt;=8,"Established Customers (6-8Y)",
G9243&lt;=10,"Loyal Customers (9-10Y)"
)</f>
        <v>Established Customers (6-8Y)</v>
      </c>
    </row>
    <row r="9244" spans="1:18" x14ac:dyDescent="0.35">
      <c r="A9244">
        <v>15630704</v>
      </c>
      <c r="B9244" t="s">
        <v>2848</v>
      </c>
      <c r="C9244" t="s">
        <v>42</v>
      </c>
      <c r="D9244" t="s">
        <v>39</v>
      </c>
      <c r="E9244">
        <v>32</v>
      </c>
      <c r="F9244" t="s">
        <v>19</v>
      </c>
      <c r="G9244">
        <v>9</v>
      </c>
      <c r="H9244" s="4">
        <v>106520.73</v>
      </c>
      <c r="I9244" t="s">
        <v>33</v>
      </c>
      <c r="J9244">
        <v>2</v>
      </c>
      <c r="K9244">
        <v>612</v>
      </c>
      <c r="L9244" t="s">
        <v>20</v>
      </c>
      <c r="M9244" t="s">
        <v>21</v>
      </c>
      <c r="N9244" t="s">
        <v>32</v>
      </c>
      <c r="O9244" s="4">
        <v>177092.16</v>
      </c>
      <c r="P9244" t="s">
        <v>28</v>
      </c>
      <c r="Q9244" t="str" cm="1">
        <f t="array" ref="Q9244">_xlfn.IFS(
O9244&lt;50000,"Low Salary (&lt;$50K)",
O9244&lt;90000,"Lower Middle ($50K-$90K)",
O9244&lt;130000,"Middle ($90K-$130K)",
O9244&lt;170000,"Upper Middle ($130K-$170K)",
O9244&gt;=170000,"High Salary (&gt;$170K)"
)</f>
        <v>High Salary (&gt;$170K)</v>
      </c>
      <c r="R9244" t="str" cm="1">
        <f t="array" ref="R9244">_xlfn.IFS(
G9244&lt;=2,"New Customers (0-2Y)",
G9244&lt;=5,"Growing Customers (3-5Y)",
G9244&lt;=8,"Established Customers (6-8Y)",
G9244&lt;=10,"Loyal Customers (9-10Y)"
)</f>
        <v>Loyal Customers (9-10Y)</v>
      </c>
    </row>
    <row r="9245" spans="1:18" x14ac:dyDescent="0.35">
      <c r="A9245">
        <v>15815534</v>
      </c>
      <c r="B9245" t="s">
        <v>2849</v>
      </c>
      <c r="C9245" t="s">
        <v>26</v>
      </c>
      <c r="D9245" t="s">
        <v>39</v>
      </c>
      <c r="E9245">
        <v>37</v>
      </c>
      <c r="F9245" t="s">
        <v>19</v>
      </c>
      <c r="G9245">
        <v>0</v>
      </c>
      <c r="H9245" s="4">
        <v>134006.39000000001</v>
      </c>
      <c r="I9245" t="s">
        <v>33</v>
      </c>
      <c r="J9245">
        <v>1</v>
      </c>
      <c r="K9245">
        <v>505</v>
      </c>
      <c r="L9245" t="s">
        <v>31</v>
      </c>
      <c r="M9245" t="s">
        <v>21</v>
      </c>
      <c r="N9245" t="s">
        <v>22</v>
      </c>
      <c r="O9245" s="4">
        <v>93736.69</v>
      </c>
      <c r="P9245" t="s">
        <v>28</v>
      </c>
      <c r="Q9245" t="str" cm="1">
        <f t="array" ref="Q9245">_xlfn.IFS(
O9245&lt;50000,"Low Salary (&lt;$50K)",
O9245&lt;90000,"Lower Middle ($50K-$90K)",
O9245&lt;130000,"Middle ($90K-$130K)",
O9245&lt;170000,"Upper Middle ($130K-$170K)",
O9245&gt;=170000,"High Salary (&gt;$170K)"
)</f>
        <v>Middle ($90K-$130K)</v>
      </c>
      <c r="R9245" t="str" cm="1">
        <f t="array" ref="R9245">_xlfn.IFS(
G9245&lt;=2,"New Customers (0-2Y)",
G9245&lt;=5,"Growing Customers (3-5Y)",
G9245&lt;=8,"Established Customers (6-8Y)",
G9245&lt;=10,"Loyal Customers (9-10Y)"
)</f>
        <v>New Customers (0-2Y)</v>
      </c>
    </row>
    <row r="9246" spans="1:18" x14ac:dyDescent="0.35">
      <c r="A9246">
        <v>15697249</v>
      </c>
      <c r="B9246" t="s">
        <v>426</v>
      </c>
      <c r="C9246" t="s">
        <v>42</v>
      </c>
      <c r="D9246" t="s">
        <v>18</v>
      </c>
      <c r="E9246">
        <v>25</v>
      </c>
      <c r="F9246" t="s">
        <v>43</v>
      </c>
      <c r="G9246">
        <v>3</v>
      </c>
      <c r="H9246" s="4">
        <v>132837.70000000001</v>
      </c>
      <c r="I9246" t="s">
        <v>33</v>
      </c>
      <c r="J9246">
        <v>1</v>
      </c>
      <c r="K9246">
        <v>546</v>
      </c>
      <c r="L9246" t="s">
        <v>31</v>
      </c>
      <c r="M9246" t="s">
        <v>21</v>
      </c>
      <c r="N9246" t="s">
        <v>32</v>
      </c>
      <c r="O9246" s="4">
        <v>131647.31</v>
      </c>
      <c r="P9246" t="s">
        <v>28</v>
      </c>
      <c r="Q9246" t="str" cm="1">
        <f t="array" ref="Q9246">_xlfn.IFS(
O9246&lt;50000,"Low Salary (&lt;$50K)",
O9246&lt;90000,"Lower Middle ($50K-$90K)",
O9246&lt;130000,"Middle ($90K-$130K)",
O9246&lt;170000,"Upper Middle ($130K-$170K)",
O9246&gt;=170000,"High Salary (&gt;$170K)"
)</f>
        <v>Upper Middle ($130K-$170K)</v>
      </c>
      <c r="R9246" t="str" cm="1">
        <f t="array" ref="R9246">_xlfn.IFS(
G9246&lt;=2,"New Customers (0-2Y)",
G9246&lt;=5,"Growing Customers (3-5Y)",
G9246&lt;=8,"Established Customers (6-8Y)",
G9246&lt;=10,"Loyal Customers (9-10Y)"
)</f>
        <v>Growing Customers (3-5Y)</v>
      </c>
    </row>
    <row r="9247" spans="1:18" x14ac:dyDescent="0.35">
      <c r="A9247">
        <v>15681316</v>
      </c>
      <c r="B9247" t="s">
        <v>327</v>
      </c>
      <c r="C9247" t="s">
        <v>17</v>
      </c>
      <c r="D9247" t="s">
        <v>18</v>
      </c>
      <c r="E9247">
        <v>41</v>
      </c>
      <c r="F9247" t="s">
        <v>19</v>
      </c>
      <c r="G9247">
        <v>0</v>
      </c>
      <c r="H9247" s="4">
        <v>120549.29</v>
      </c>
      <c r="I9247" t="s">
        <v>33</v>
      </c>
      <c r="J9247">
        <v>2</v>
      </c>
      <c r="K9247">
        <v>681</v>
      </c>
      <c r="L9247" t="s">
        <v>35</v>
      </c>
      <c r="M9247" t="s">
        <v>21</v>
      </c>
      <c r="N9247" t="s">
        <v>32</v>
      </c>
      <c r="O9247" s="4">
        <v>175722.31</v>
      </c>
      <c r="P9247" t="s">
        <v>28</v>
      </c>
      <c r="Q9247" t="str" cm="1">
        <f t="array" ref="Q9247">_xlfn.IFS(
O9247&lt;50000,"Low Salary (&lt;$50K)",
O9247&lt;90000,"Lower Middle ($50K-$90K)",
O9247&lt;130000,"Middle ($90K-$130K)",
O9247&lt;170000,"Upper Middle ($130K-$170K)",
O9247&gt;=170000,"High Salary (&gt;$170K)"
)</f>
        <v>High Salary (&gt;$170K)</v>
      </c>
      <c r="R9247" t="str" cm="1">
        <f t="array" ref="R9247">_xlfn.IFS(
G9247&lt;=2,"New Customers (0-2Y)",
G9247&lt;=5,"Growing Customers (3-5Y)",
G9247&lt;=8,"Established Customers (6-8Y)",
G9247&lt;=10,"Loyal Customers (9-10Y)"
)</f>
        <v>New Customers (0-2Y)</v>
      </c>
    </row>
    <row r="9248" spans="1:18" x14ac:dyDescent="0.35">
      <c r="A9248">
        <v>15682523</v>
      </c>
      <c r="B9248" t="s">
        <v>2518</v>
      </c>
      <c r="C9248" t="s">
        <v>17</v>
      </c>
      <c r="D9248" t="s">
        <v>39</v>
      </c>
      <c r="E9248">
        <v>20</v>
      </c>
      <c r="F9248" t="s">
        <v>43</v>
      </c>
      <c r="G9248">
        <v>1</v>
      </c>
      <c r="H9248" s="4">
        <v>139432.54999999999</v>
      </c>
      <c r="I9248" t="s">
        <v>33</v>
      </c>
      <c r="J9248">
        <v>1</v>
      </c>
      <c r="K9248">
        <v>762</v>
      </c>
      <c r="L9248" t="s">
        <v>35</v>
      </c>
      <c r="M9248" t="s">
        <v>21</v>
      </c>
      <c r="N9248" t="s">
        <v>22</v>
      </c>
      <c r="O9248" s="4">
        <v>85606.83</v>
      </c>
      <c r="P9248" t="s">
        <v>28</v>
      </c>
      <c r="Q9248" t="str" cm="1">
        <f t="array" ref="Q9248">_xlfn.IFS(
O9248&lt;50000,"Low Salary (&lt;$50K)",
O9248&lt;90000,"Lower Middle ($50K-$90K)",
O9248&lt;130000,"Middle ($90K-$130K)",
O9248&lt;170000,"Upper Middle ($130K-$170K)",
O9248&gt;=170000,"High Salary (&gt;$170K)"
)</f>
        <v>Lower Middle ($50K-$90K)</v>
      </c>
      <c r="R9248" t="str" cm="1">
        <f t="array" ref="R9248">_xlfn.IFS(
G9248&lt;=2,"New Customers (0-2Y)",
G9248&lt;=5,"Growing Customers (3-5Y)",
G9248&lt;=8,"Established Customers (6-8Y)",
G9248&lt;=10,"Loyal Customers (9-10Y)"
)</f>
        <v>New Customers (0-2Y)</v>
      </c>
    </row>
    <row r="9249" spans="1:18" x14ac:dyDescent="0.35">
      <c r="A9249">
        <v>15650244</v>
      </c>
      <c r="B9249" t="s">
        <v>2678</v>
      </c>
      <c r="C9249" t="s">
        <v>26</v>
      </c>
      <c r="D9249" t="s">
        <v>39</v>
      </c>
      <c r="E9249">
        <v>29</v>
      </c>
      <c r="F9249" t="s">
        <v>43</v>
      </c>
      <c r="G9249">
        <v>7</v>
      </c>
      <c r="H9249" s="4">
        <v>80895.44</v>
      </c>
      <c r="I9249" t="s">
        <v>29</v>
      </c>
      <c r="J9249">
        <v>2</v>
      </c>
      <c r="K9249">
        <v>786</v>
      </c>
      <c r="L9249" t="s">
        <v>37</v>
      </c>
      <c r="M9249" t="s">
        <v>21</v>
      </c>
      <c r="N9249" t="s">
        <v>32</v>
      </c>
      <c r="O9249" s="4">
        <v>64945.57</v>
      </c>
      <c r="P9249" t="s">
        <v>28</v>
      </c>
      <c r="Q9249" t="str" cm="1">
        <f t="array" ref="Q9249">_xlfn.IFS(
O9249&lt;50000,"Low Salary (&lt;$50K)",
O9249&lt;90000,"Lower Middle ($50K-$90K)",
O9249&lt;130000,"Middle ($90K-$130K)",
O9249&lt;170000,"Upper Middle ($130K-$170K)",
O9249&gt;=170000,"High Salary (&gt;$170K)"
)</f>
        <v>Lower Middle ($50K-$90K)</v>
      </c>
      <c r="R9249" t="str" cm="1">
        <f t="array" ref="R9249">_xlfn.IFS(
G9249&lt;=2,"New Customers (0-2Y)",
G9249&lt;=5,"Growing Customers (3-5Y)",
G9249&lt;=8,"Established Customers (6-8Y)",
G9249&lt;=10,"Loyal Customers (9-10Y)"
)</f>
        <v>Established Customers (6-8Y)</v>
      </c>
    </row>
    <row r="9250" spans="1:18" x14ac:dyDescent="0.35">
      <c r="A9250">
        <v>15648638</v>
      </c>
      <c r="B9250" t="s">
        <v>167</v>
      </c>
      <c r="C9250" t="s">
        <v>26</v>
      </c>
      <c r="D9250" t="s">
        <v>39</v>
      </c>
      <c r="E9250">
        <v>34</v>
      </c>
      <c r="F9250" t="s">
        <v>19</v>
      </c>
      <c r="G9250">
        <v>6</v>
      </c>
      <c r="H9250" s="4">
        <v>0</v>
      </c>
      <c r="I9250" t="s">
        <v>24</v>
      </c>
      <c r="J9250">
        <v>2</v>
      </c>
      <c r="K9250">
        <v>629</v>
      </c>
      <c r="L9250" t="s">
        <v>20</v>
      </c>
      <c r="M9250" t="s">
        <v>21</v>
      </c>
      <c r="N9250" t="s">
        <v>32</v>
      </c>
      <c r="O9250" s="4">
        <v>190347.72</v>
      </c>
      <c r="P9250" t="s">
        <v>28</v>
      </c>
      <c r="Q9250" t="str" cm="1">
        <f t="array" ref="Q9250">_xlfn.IFS(
O9250&lt;50000,"Low Salary (&lt;$50K)",
O9250&lt;90000,"Lower Middle ($50K-$90K)",
O9250&lt;130000,"Middle ($90K-$130K)",
O9250&lt;170000,"Upper Middle ($130K-$170K)",
O9250&gt;=170000,"High Salary (&gt;$170K)"
)</f>
        <v>High Salary (&gt;$170K)</v>
      </c>
      <c r="R9250" t="str" cm="1">
        <f t="array" ref="R9250">_xlfn.IFS(
G9250&lt;=2,"New Customers (0-2Y)",
G9250&lt;=5,"Growing Customers (3-5Y)",
G9250&lt;=8,"Established Customers (6-8Y)",
G9250&lt;=10,"Loyal Customers (9-10Y)"
)</f>
        <v>Established Customers (6-8Y)</v>
      </c>
    </row>
    <row r="9251" spans="1:18" x14ac:dyDescent="0.35">
      <c r="A9251">
        <v>15795747</v>
      </c>
      <c r="B9251" t="s">
        <v>1666</v>
      </c>
      <c r="C9251" t="s">
        <v>26</v>
      </c>
      <c r="D9251" t="s">
        <v>18</v>
      </c>
      <c r="E9251">
        <v>39</v>
      </c>
      <c r="F9251" t="s">
        <v>19</v>
      </c>
      <c r="G9251">
        <v>7</v>
      </c>
      <c r="H9251" s="4">
        <v>171646.76</v>
      </c>
      <c r="I9251" t="s">
        <v>33</v>
      </c>
      <c r="J9251">
        <v>1</v>
      </c>
      <c r="K9251">
        <v>787</v>
      </c>
      <c r="L9251" t="s">
        <v>37</v>
      </c>
      <c r="M9251" t="s">
        <v>27</v>
      </c>
      <c r="N9251" t="s">
        <v>22</v>
      </c>
      <c r="O9251" s="4">
        <v>100791.36</v>
      </c>
      <c r="P9251" t="s">
        <v>28</v>
      </c>
      <c r="Q9251" t="str" cm="1">
        <f t="array" ref="Q9251">_xlfn.IFS(
O9251&lt;50000,"Low Salary (&lt;$50K)",
O9251&lt;90000,"Lower Middle ($50K-$90K)",
O9251&lt;130000,"Middle ($90K-$130K)",
O9251&lt;170000,"Upper Middle ($130K-$170K)",
O9251&gt;=170000,"High Salary (&gt;$170K)"
)</f>
        <v>Middle ($90K-$130K)</v>
      </c>
      <c r="R9251" t="str" cm="1">
        <f t="array" ref="R9251">_xlfn.IFS(
G9251&lt;=2,"New Customers (0-2Y)",
G9251&lt;=5,"Growing Customers (3-5Y)",
G9251&lt;=8,"Established Customers (6-8Y)",
G9251&lt;=10,"Loyal Customers (9-10Y)"
)</f>
        <v>Established Customers (6-8Y)</v>
      </c>
    </row>
    <row r="9252" spans="1:18" x14ac:dyDescent="0.35">
      <c r="A9252">
        <v>15607330</v>
      </c>
      <c r="B9252" t="s">
        <v>1698</v>
      </c>
      <c r="C9252" t="s">
        <v>26</v>
      </c>
      <c r="D9252" t="s">
        <v>39</v>
      </c>
      <c r="E9252">
        <v>42</v>
      </c>
      <c r="F9252" t="s">
        <v>19</v>
      </c>
      <c r="G9252">
        <v>0</v>
      </c>
      <c r="H9252" s="4">
        <v>109121.71</v>
      </c>
      <c r="I9252" t="s">
        <v>33</v>
      </c>
      <c r="J9252">
        <v>1</v>
      </c>
      <c r="K9252">
        <v>713</v>
      </c>
      <c r="L9252" t="s">
        <v>35</v>
      </c>
      <c r="M9252" t="s">
        <v>27</v>
      </c>
      <c r="N9252" t="s">
        <v>22</v>
      </c>
      <c r="O9252" s="4">
        <v>167873.49</v>
      </c>
      <c r="P9252" t="s">
        <v>28</v>
      </c>
      <c r="Q9252" t="str" cm="1">
        <f t="array" ref="Q9252">_xlfn.IFS(
O9252&lt;50000,"Low Salary (&lt;$50K)",
O9252&lt;90000,"Lower Middle ($50K-$90K)",
O9252&lt;130000,"Middle ($90K-$130K)",
O9252&lt;170000,"Upper Middle ($130K-$170K)",
O9252&gt;=170000,"High Salary (&gt;$170K)"
)</f>
        <v>Upper Middle ($130K-$170K)</v>
      </c>
      <c r="R9252" t="str" cm="1">
        <f t="array" ref="R9252">_xlfn.IFS(
G9252&lt;=2,"New Customers (0-2Y)",
G9252&lt;=5,"Growing Customers (3-5Y)",
G9252&lt;=8,"Established Customers (6-8Y)",
G9252&lt;=10,"Loyal Customers (9-10Y)"
)</f>
        <v>New Customers (0-2Y)</v>
      </c>
    </row>
    <row r="9253" spans="1:18" x14ac:dyDescent="0.35">
      <c r="A9253">
        <v>15624013</v>
      </c>
      <c r="B9253" t="s">
        <v>2319</v>
      </c>
      <c r="C9253" t="s">
        <v>17</v>
      </c>
      <c r="D9253" t="s">
        <v>18</v>
      </c>
      <c r="E9253">
        <v>39</v>
      </c>
      <c r="F9253" t="s">
        <v>19</v>
      </c>
      <c r="G9253">
        <v>6</v>
      </c>
      <c r="H9253" s="4">
        <v>109844.81</v>
      </c>
      <c r="I9253" t="s">
        <v>33</v>
      </c>
      <c r="J9253">
        <v>1</v>
      </c>
      <c r="K9253">
        <v>541</v>
      </c>
      <c r="L9253" t="s">
        <v>31</v>
      </c>
      <c r="M9253" t="s">
        <v>21</v>
      </c>
      <c r="N9253" t="s">
        <v>32</v>
      </c>
      <c r="O9253" s="4">
        <v>25289.23</v>
      </c>
      <c r="P9253" t="s">
        <v>28</v>
      </c>
      <c r="Q9253" t="str" cm="1">
        <f t="array" ref="Q9253">_xlfn.IFS(
O9253&lt;50000,"Low Salary (&lt;$50K)",
O9253&lt;90000,"Lower Middle ($50K-$90K)",
O9253&lt;130000,"Middle ($90K-$130K)",
O9253&lt;170000,"Upper Middle ($130K-$170K)",
O9253&gt;=170000,"High Salary (&gt;$170K)"
)</f>
        <v>Low Salary (&lt;$50K)</v>
      </c>
      <c r="R9253" t="str" cm="1">
        <f t="array" ref="R9253">_xlfn.IFS(
G9253&lt;=2,"New Customers (0-2Y)",
G9253&lt;=5,"Growing Customers (3-5Y)",
G9253&lt;=8,"Established Customers (6-8Y)",
G9253&lt;=10,"Loyal Customers (9-10Y)"
)</f>
        <v>Established Customers (6-8Y)</v>
      </c>
    </row>
    <row r="9254" spans="1:18" x14ac:dyDescent="0.35">
      <c r="A9254">
        <v>15800805</v>
      </c>
      <c r="B9254" t="s">
        <v>2850</v>
      </c>
      <c r="C9254" t="s">
        <v>17</v>
      </c>
      <c r="D9254" t="s">
        <v>18</v>
      </c>
      <c r="E9254">
        <v>31</v>
      </c>
      <c r="F9254" t="s">
        <v>19</v>
      </c>
      <c r="G9254">
        <v>7</v>
      </c>
      <c r="H9254" s="4">
        <v>140931.82</v>
      </c>
      <c r="I9254" t="s">
        <v>33</v>
      </c>
      <c r="J9254">
        <v>1</v>
      </c>
      <c r="K9254">
        <v>451</v>
      </c>
      <c r="L9254" t="s">
        <v>44</v>
      </c>
      <c r="M9254" t="s">
        <v>27</v>
      </c>
      <c r="N9254" t="s">
        <v>22</v>
      </c>
      <c r="O9254" s="4">
        <v>20388.77</v>
      </c>
      <c r="P9254" t="s">
        <v>28</v>
      </c>
      <c r="Q9254" t="str" cm="1">
        <f t="array" ref="Q9254">_xlfn.IFS(
O9254&lt;50000,"Low Salary (&lt;$50K)",
O9254&lt;90000,"Lower Middle ($50K-$90K)",
O9254&lt;130000,"Middle ($90K-$130K)",
O9254&lt;170000,"Upper Middle ($130K-$170K)",
O9254&gt;=170000,"High Salary (&gt;$170K)"
)</f>
        <v>Low Salary (&lt;$50K)</v>
      </c>
      <c r="R9254" t="str" cm="1">
        <f t="array" ref="R9254">_xlfn.IFS(
G9254&lt;=2,"New Customers (0-2Y)",
G9254&lt;=5,"Growing Customers (3-5Y)",
G9254&lt;=8,"Established Customers (6-8Y)",
G9254&lt;=10,"Loyal Customers (9-10Y)"
)</f>
        <v>Established Customers (6-8Y)</v>
      </c>
    </row>
    <row r="9255" spans="1:18" x14ac:dyDescent="0.35">
      <c r="A9255">
        <v>15667321</v>
      </c>
      <c r="B9255" t="s">
        <v>161</v>
      </c>
      <c r="C9255" t="s">
        <v>26</v>
      </c>
      <c r="D9255" t="s">
        <v>39</v>
      </c>
      <c r="E9255">
        <v>49</v>
      </c>
      <c r="F9255" t="s">
        <v>19</v>
      </c>
      <c r="G9255">
        <v>10</v>
      </c>
      <c r="H9255" s="4">
        <v>0</v>
      </c>
      <c r="I9255" t="s">
        <v>24</v>
      </c>
      <c r="J9255">
        <v>2</v>
      </c>
      <c r="K9255">
        <v>644</v>
      </c>
      <c r="L9255" t="s">
        <v>20</v>
      </c>
      <c r="M9255" t="s">
        <v>21</v>
      </c>
      <c r="N9255" t="s">
        <v>22</v>
      </c>
      <c r="O9255" s="4">
        <v>145089.64000000001</v>
      </c>
      <c r="P9255" t="s">
        <v>28</v>
      </c>
      <c r="Q9255" t="str" cm="1">
        <f t="array" ref="Q9255">_xlfn.IFS(
O9255&lt;50000,"Low Salary (&lt;$50K)",
O9255&lt;90000,"Lower Middle ($50K-$90K)",
O9255&lt;130000,"Middle ($90K-$130K)",
O9255&lt;170000,"Upper Middle ($130K-$170K)",
O9255&gt;=170000,"High Salary (&gt;$170K)"
)</f>
        <v>Upper Middle ($130K-$170K)</v>
      </c>
      <c r="R9255" t="str" cm="1">
        <f t="array" ref="R9255">_xlfn.IFS(
G9255&lt;=2,"New Customers (0-2Y)",
G9255&lt;=5,"Growing Customers (3-5Y)",
G9255&lt;=8,"Established Customers (6-8Y)",
G9255&lt;=10,"Loyal Customers (9-10Y)"
)</f>
        <v>Loyal Customers (9-10Y)</v>
      </c>
    </row>
    <row r="9256" spans="1:18" x14ac:dyDescent="0.35">
      <c r="A9256">
        <v>15601116</v>
      </c>
      <c r="B9256" t="s">
        <v>576</v>
      </c>
      <c r="C9256" t="s">
        <v>17</v>
      </c>
      <c r="D9256" t="s">
        <v>39</v>
      </c>
      <c r="E9256">
        <v>32</v>
      </c>
      <c r="F9256" t="s">
        <v>19</v>
      </c>
      <c r="G9256">
        <v>6</v>
      </c>
      <c r="H9256" s="4">
        <v>0</v>
      </c>
      <c r="I9256" t="s">
        <v>24</v>
      </c>
      <c r="J9256">
        <v>2</v>
      </c>
      <c r="K9256">
        <v>686</v>
      </c>
      <c r="L9256" t="s">
        <v>35</v>
      </c>
      <c r="M9256" t="s">
        <v>21</v>
      </c>
      <c r="N9256" t="s">
        <v>22</v>
      </c>
      <c r="O9256" s="4">
        <v>179093.26</v>
      </c>
      <c r="P9256" t="s">
        <v>28</v>
      </c>
      <c r="Q9256" t="str" cm="1">
        <f t="array" ref="Q9256">_xlfn.IFS(
O9256&lt;50000,"Low Salary (&lt;$50K)",
O9256&lt;90000,"Lower Middle ($50K-$90K)",
O9256&lt;130000,"Middle ($90K-$130K)",
O9256&lt;170000,"Upper Middle ($130K-$170K)",
O9256&gt;=170000,"High Salary (&gt;$170K)"
)</f>
        <v>High Salary (&gt;$170K)</v>
      </c>
      <c r="R9256" t="str" cm="1">
        <f t="array" ref="R9256">_xlfn.IFS(
G9256&lt;=2,"New Customers (0-2Y)",
G9256&lt;=5,"Growing Customers (3-5Y)",
G9256&lt;=8,"Established Customers (6-8Y)",
G9256&lt;=10,"Loyal Customers (9-10Y)"
)</f>
        <v>Established Customers (6-8Y)</v>
      </c>
    </row>
    <row r="9257" spans="1:18" x14ac:dyDescent="0.35">
      <c r="A9257">
        <v>15622033</v>
      </c>
      <c r="B9257" t="s">
        <v>2851</v>
      </c>
      <c r="C9257" t="s">
        <v>42</v>
      </c>
      <c r="D9257" t="s">
        <v>18</v>
      </c>
      <c r="E9257">
        <v>41</v>
      </c>
      <c r="F9257" t="s">
        <v>19</v>
      </c>
      <c r="G9257">
        <v>3</v>
      </c>
      <c r="H9257" s="4">
        <v>101543.51</v>
      </c>
      <c r="I9257" t="s">
        <v>33</v>
      </c>
      <c r="J9257">
        <v>4</v>
      </c>
      <c r="K9257">
        <v>847</v>
      </c>
      <c r="L9257" t="s">
        <v>37</v>
      </c>
      <c r="M9257" t="s">
        <v>21</v>
      </c>
      <c r="N9257" t="s">
        <v>32</v>
      </c>
      <c r="O9257" s="4">
        <v>16025.17</v>
      </c>
      <c r="P9257" t="s">
        <v>23</v>
      </c>
      <c r="Q9257" t="str" cm="1">
        <f t="array" ref="Q9257">_xlfn.IFS(
O9257&lt;50000,"Low Salary (&lt;$50K)",
O9257&lt;90000,"Lower Middle ($50K-$90K)",
O9257&lt;130000,"Middle ($90K-$130K)",
O9257&lt;170000,"Upper Middle ($130K-$170K)",
O9257&gt;=170000,"High Salary (&gt;$170K)"
)</f>
        <v>Low Salary (&lt;$50K)</v>
      </c>
      <c r="R9257" t="str" cm="1">
        <f t="array" ref="R9257">_xlfn.IFS(
G9257&lt;=2,"New Customers (0-2Y)",
G9257&lt;=5,"Growing Customers (3-5Y)",
G9257&lt;=8,"Established Customers (6-8Y)",
G9257&lt;=10,"Loyal Customers (9-10Y)"
)</f>
        <v>Growing Customers (3-5Y)</v>
      </c>
    </row>
    <row r="9258" spans="1:18" x14ac:dyDescent="0.35">
      <c r="A9258">
        <v>15758451</v>
      </c>
      <c r="B9258" t="s">
        <v>1451</v>
      </c>
      <c r="C9258" t="s">
        <v>42</v>
      </c>
      <c r="D9258" t="s">
        <v>39</v>
      </c>
      <c r="E9258">
        <v>37</v>
      </c>
      <c r="F9258" t="s">
        <v>19</v>
      </c>
      <c r="G9258">
        <v>7</v>
      </c>
      <c r="H9258" s="4">
        <v>102708.77</v>
      </c>
      <c r="I9258" t="s">
        <v>33</v>
      </c>
      <c r="J9258">
        <v>1</v>
      </c>
      <c r="K9258">
        <v>765</v>
      </c>
      <c r="L9258" t="s">
        <v>35</v>
      </c>
      <c r="M9258" t="s">
        <v>21</v>
      </c>
      <c r="N9258" t="s">
        <v>32</v>
      </c>
      <c r="O9258" s="4">
        <v>9087.81</v>
      </c>
      <c r="P9258" t="s">
        <v>28</v>
      </c>
      <c r="Q9258" t="str" cm="1">
        <f t="array" ref="Q9258">_xlfn.IFS(
O9258&lt;50000,"Low Salary (&lt;$50K)",
O9258&lt;90000,"Lower Middle ($50K-$90K)",
O9258&lt;130000,"Middle ($90K-$130K)",
O9258&lt;170000,"Upper Middle ($130K-$170K)",
O9258&gt;=170000,"High Salary (&gt;$170K)"
)</f>
        <v>Low Salary (&lt;$50K)</v>
      </c>
      <c r="R9258" t="str" cm="1">
        <f t="array" ref="R9258">_xlfn.IFS(
G9258&lt;=2,"New Customers (0-2Y)",
G9258&lt;=5,"Growing Customers (3-5Y)",
G9258&lt;=8,"Established Customers (6-8Y)",
G9258&lt;=10,"Loyal Customers (9-10Y)"
)</f>
        <v>Established Customers (6-8Y)</v>
      </c>
    </row>
    <row r="9259" spans="1:18" x14ac:dyDescent="0.35">
      <c r="A9259">
        <v>15688689</v>
      </c>
      <c r="B9259" t="s">
        <v>684</v>
      </c>
      <c r="C9259" t="s">
        <v>42</v>
      </c>
      <c r="D9259" t="s">
        <v>18</v>
      </c>
      <c r="E9259">
        <v>37</v>
      </c>
      <c r="F9259" t="s">
        <v>19</v>
      </c>
      <c r="G9259">
        <v>8</v>
      </c>
      <c r="H9259" s="4">
        <v>149000.91</v>
      </c>
      <c r="I9259" t="s">
        <v>33</v>
      </c>
      <c r="J9259">
        <v>2</v>
      </c>
      <c r="K9259">
        <v>678</v>
      </c>
      <c r="L9259" t="s">
        <v>35</v>
      </c>
      <c r="M9259" t="s">
        <v>21</v>
      </c>
      <c r="N9259" t="s">
        <v>22</v>
      </c>
      <c r="O9259" s="4">
        <v>21472.42</v>
      </c>
      <c r="P9259" t="s">
        <v>28</v>
      </c>
      <c r="Q9259" t="str" cm="1">
        <f t="array" ref="Q9259">_xlfn.IFS(
O9259&lt;50000,"Low Salary (&lt;$50K)",
O9259&lt;90000,"Lower Middle ($50K-$90K)",
O9259&lt;130000,"Middle ($90K-$130K)",
O9259&lt;170000,"Upper Middle ($130K-$170K)",
O9259&gt;=170000,"High Salary (&gt;$170K)"
)</f>
        <v>Low Salary (&lt;$50K)</v>
      </c>
      <c r="R9259" t="str" cm="1">
        <f t="array" ref="R9259">_xlfn.IFS(
G9259&lt;=2,"New Customers (0-2Y)",
G9259&lt;=5,"Growing Customers (3-5Y)",
G9259&lt;=8,"Established Customers (6-8Y)",
G9259&lt;=10,"Loyal Customers (9-10Y)"
)</f>
        <v>Established Customers (6-8Y)</v>
      </c>
    </row>
    <row r="9260" spans="1:18" x14ac:dyDescent="0.35">
      <c r="A9260">
        <v>15652674</v>
      </c>
      <c r="B9260" t="s">
        <v>653</v>
      </c>
      <c r="C9260" t="s">
        <v>17</v>
      </c>
      <c r="D9260" t="s">
        <v>39</v>
      </c>
      <c r="E9260">
        <v>20</v>
      </c>
      <c r="F9260" t="s">
        <v>43</v>
      </c>
      <c r="G9260">
        <v>0</v>
      </c>
      <c r="H9260" s="4">
        <v>83459.86</v>
      </c>
      <c r="I9260" t="s">
        <v>29</v>
      </c>
      <c r="J9260">
        <v>1</v>
      </c>
      <c r="K9260">
        <v>539</v>
      </c>
      <c r="L9260" t="s">
        <v>31</v>
      </c>
      <c r="M9260" t="s">
        <v>21</v>
      </c>
      <c r="N9260" t="s">
        <v>22</v>
      </c>
      <c r="O9260" s="4">
        <v>146752.67000000001</v>
      </c>
      <c r="P9260" t="s">
        <v>28</v>
      </c>
      <c r="Q9260" t="str" cm="1">
        <f t="array" ref="Q9260">_xlfn.IFS(
O9260&lt;50000,"Low Salary (&lt;$50K)",
O9260&lt;90000,"Lower Middle ($50K-$90K)",
O9260&lt;130000,"Middle ($90K-$130K)",
O9260&lt;170000,"Upper Middle ($130K-$170K)",
O9260&gt;=170000,"High Salary (&gt;$170K)"
)</f>
        <v>Upper Middle ($130K-$170K)</v>
      </c>
      <c r="R9260" t="str" cm="1">
        <f t="array" ref="R9260">_xlfn.IFS(
G9260&lt;=2,"New Customers (0-2Y)",
G9260&lt;=5,"Growing Customers (3-5Y)",
G9260&lt;=8,"Established Customers (6-8Y)",
G9260&lt;=10,"Loyal Customers (9-10Y)"
)</f>
        <v>New Customers (0-2Y)</v>
      </c>
    </row>
    <row r="9261" spans="1:18" x14ac:dyDescent="0.35">
      <c r="A9261">
        <v>15806327</v>
      </c>
      <c r="B9261" t="s">
        <v>2852</v>
      </c>
      <c r="C9261" t="s">
        <v>17</v>
      </c>
      <c r="D9261" t="s">
        <v>18</v>
      </c>
      <c r="E9261">
        <v>40</v>
      </c>
      <c r="F9261" t="s">
        <v>19</v>
      </c>
      <c r="G9261">
        <v>3</v>
      </c>
      <c r="H9261" s="4">
        <v>75893.11</v>
      </c>
      <c r="I9261" t="s">
        <v>29</v>
      </c>
      <c r="J9261">
        <v>2</v>
      </c>
      <c r="K9261">
        <v>800</v>
      </c>
      <c r="L9261" t="s">
        <v>37</v>
      </c>
      <c r="M9261" t="s">
        <v>21</v>
      </c>
      <c r="N9261" t="s">
        <v>32</v>
      </c>
      <c r="O9261" s="4">
        <v>132562.23000000001</v>
      </c>
      <c r="P9261" t="s">
        <v>28</v>
      </c>
      <c r="Q9261" t="str" cm="1">
        <f t="array" ref="Q9261">_xlfn.IFS(
O9261&lt;50000,"Low Salary (&lt;$50K)",
O9261&lt;90000,"Lower Middle ($50K-$90K)",
O9261&lt;130000,"Middle ($90K-$130K)",
O9261&lt;170000,"Upper Middle ($130K-$170K)",
O9261&gt;=170000,"High Salary (&gt;$170K)"
)</f>
        <v>Upper Middle ($130K-$170K)</v>
      </c>
      <c r="R9261" t="str" cm="1">
        <f t="array" ref="R9261">_xlfn.IFS(
G9261&lt;=2,"New Customers (0-2Y)",
G9261&lt;=5,"Growing Customers (3-5Y)",
G9261&lt;=8,"Established Customers (6-8Y)",
G9261&lt;=10,"Loyal Customers (9-10Y)"
)</f>
        <v>Growing Customers (3-5Y)</v>
      </c>
    </row>
    <row r="9262" spans="1:18" x14ac:dyDescent="0.35">
      <c r="A9262">
        <v>15649618</v>
      </c>
      <c r="B9262" t="s">
        <v>1711</v>
      </c>
      <c r="C9262" t="s">
        <v>42</v>
      </c>
      <c r="D9262" t="s">
        <v>18</v>
      </c>
      <c r="E9262">
        <v>39</v>
      </c>
      <c r="F9262" t="s">
        <v>19</v>
      </c>
      <c r="G9262">
        <v>7</v>
      </c>
      <c r="H9262" s="4">
        <v>167395.6</v>
      </c>
      <c r="I9262" t="s">
        <v>33</v>
      </c>
      <c r="J9262">
        <v>2</v>
      </c>
      <c r="K9262">
        <v>799</v>
      </c>
      <c r="L9262" t="s">
        <v>37</v>
      </c>
      <c r="M9262" t="s">
        <v>27</v>
      </c>
      <c r="N9262" t="s">
        <v>22</v>
      </c>
      <c r="O9262" s="4">
        <v>139537.43</v>
      </c>
      <c r="P9262" t="s">
        <v>28</v>
      </c>
      <c r="Q9262" t="str" cm="1">
        <f t="array" ref="Q9262">_xlfn.IFS(
O9262&lt;50000,"Low Salary (&lt;$50K)",
O9262&lt;90000,"Lower Middle ($50K-$90K)",
O9262&lt;130000,"Middle ($90K-$130K)",
O9262&lt;170000,"Upper Middle ($130K-$170K)",
O9262&gt;=170000,"High Salary (&gt;$170K)"
)</f>
        <v>Upper Middle ($130K-$170K)</v>
      </c>
      <c r="R9262" t="str" cm="1">
        <f t="array" ref="R9262">_xlfn.IFS(
G9262&lt;=2,"New Customers (0-2Y)",
G9262&lt;=5,"Growing Customers (3-5Y)",
G9262&lt;=8,"Established Customers (6-8Y)",
G9262&lt;=10,"Loyal Customers (9-10Y)"
)</f>
        <v>Established Customers (6-8Y)</v>
      </c>
    </row>
    <row r="9263" spans="1:18" x14ac:dyDescent="0.35">
      <c r="A9263">
        <v>15677117</v>
      </c>
      <c r="B9263" t="s">
        <v>216</v>
      </c>
      <c r="C9263" t="s">
        <v>17</v>
      </c>
      <c r="D9263" t="s">
        <v>18</v>
      </c>
      <c r="E9263">
        <v>61</v>
      </c>
      <c r="F9263" t="s">
        <v>2967</v>
      </c>
      <c r="G9263">
        <v>6</v>
      </c>
      <c r="H9263" s="4">
        <v>0</v>
      </c>
      <c r="I9263" t="s">
        <v>24</v>
      </c>
      <c r="J9263">
        <v>2</v>
      </c>
      <c r="K9263">
        <v>629</v>
      </c>
      <c r="L9263" t="s">
        <v>20</v>
      </c>
      <c r="M9263" t="s">
        <v>21</v>
      </c>
      <c r="N9263" t="s">
        <v>22</v>
      </c>
      <c r="O9263" s="4">
        <v>133672.60999999999</v>
      </c>
      <c r="P9263" t="s">
        <v>28</v>
      </c>
      <c r="Q9263" t="str" cm="1">
        <f t="array" ref="Q9263">_xlfn.IFS(
O9263&lt;50000,"Low Salary (&lt;$50K)",
O9263&lt;90000,"Lower Middle ($50K-$90K)",
O9263&lt;130000,"Middle ($90K-$130K)",
O9263&lt;170000,"Upper Middle ($130K-$170K)",
O9263&gt;=170000,"High Salary (&gt;$170K)"
)</f>
        <v>Upper Middle ($130K-$170K)</v>
      </c>
      <c r="R9263" t="str" cm="1">
        <f t="array" ref="R9263">_xlfn.IFS(
G9263&lt;=2,"New Customers (0-2Y)",
G9263&lt;=5,"Growing Customers (3-5Y)",
G9263&lt;=8,"Established Customers (6-8Y)",
G9263&lt;=10,"Loyal Customers (9-10Y)"
)</f>
        <v>Established Customers (6-8Y)</v>
      </c>
    </row>
    <row r="9264" spans="1:18" x14ac:dyDescent="0.35">
      <c r="A9264">
        <v>15751445</v>
      </c>
      <c r="B9264" t="s">
        <v>1527</v>
      </c>
      <c r="C9264" t="s">
        <v>42</v>
      </c>
      <c r="D9264" t="s">
        <v>18</v>
      </c>
      <c r="E9264">
        <v>52</v>
      </c>
      <c r="F9264" t="s">
        <v>19</v>
      </c>
      <c r="G9264">
        <v>6</v>
      </c>
      <c r="H9264" s="4">
        <v>71283.09</v>
      </c>
      <c r="I9264" t="s">
        <v>29</v>
      </c>
      <c r="J9264">
        <v>2</v>
      </c>
      <c r="K9264">
        <v>734</v>
      </c>
      <c r="L9264" t="s">
        <v>35</v>
      </c>
      <c r="M9264" t="s">
        <v>27</v>
      </c>
      <c r="N9264" t="s">
        <v>22</v>
      </c>
      <c r="O9264" s="4">
        <v>38984.370000000003</v>
      </c>
      <c r="P9264" t="s">
        <v>28</v>
      </c>
      <c r="Q9264" t="str" cm="1">
        <f t="array" ref="Q9264">_xlfn.IFS(
O9264&lt;50000,"Low Salary (&lt;$50K)",
O9264&lt;90000,"Lower Middle ($50K-$90K)",
O9264&lt;130000,"Middle ($90K-$130K)",
O9264&lt;170000,"Upper Middle ($130K-$170K)",
O9264&gt;=170000,"High Salary (&gt;$170K)"
)</f>
        <v>Low Salary (&lt;$50K)</v>
      </c>
      <c r="R9264" t="str" cm="1">
        <f t="array" ref="R9264">_xlfn.IFS(
G9264&lt;=2,"New Customers (0-2Y)",
G9264&lt;=5,"Growing Customers (3-5Y)",
G9264&lt;=8,"Established Customers (6-8Y)",
G9264&lt;=10,"Loyal Customers (9-10Y)"
)</f>
        <v>Established Customers (6-8Y)</v>
      </c>
    </row>
    <row r="9265" spans="1:18" x14ac:dyDescent="0.35">
      <c r="A9265">
        <v>15749669</v>
      </c>
      <c r="B9265" t="s">
        <v>294</v>
      </c>
      <c r="C9265" t="s">
        <v>17</v>
      </c>
      <c r="D9265" t="s">
        <v>18</v>
      </c>
      <c r="E9265">
        <v>31</v>
      </c>
      <c r="F9265" t="s">
        <v>19</v>
      </c>
      <c r="G9265">
        <v>3</v>
      </c>
      <c r="H9265" s="4">
        <v>0</v>
      </c>
      <c r="I9265" t="s">
        <v>24</v>
      </c>
      <c r="J9265">
        <v>2</v>
      </c>
      <c r="K9265">
        <v>542</v>
      </c>
      <c r="L9265" t="s">
        <v>31</v>
      </c>
      <c r="M9265" t="s">
        <v>21</v>
      </c>
      <c r="N9265" t="s">
        <v>22</v>
      </c>
      <c r="O9265" s="4">
        <v>115217.59</v>
      </c>
      <c r="P9265" t="s">
        <v>28</v>
      </c>
      <c r="Q9265" t="str" cm="1">
        <f t="array" ref="Q9265">_xlfn.IFS(
O9265&lt;50000,"Low Salary (&lt;$50K)",
O9265&lt;90000,"Lower Middle ($50K-$90K)",
O9265&lt;130000,"Middle ($90K-$130K)",
O9265&lt;170000,"Upper Middle ($130K-$170K)",
O9265&gt;=170000,"High Salary (&gt;$170K)"
)</f>
        <v>Middle ($90K-$130K)</v>
      </c>
      <c r="R9265" t="str" cm="1">
        <f t="array" ref="R9265">_xlfn.IFS(
G9265&lt;=2,"New Customers (0-2Y)",
G9265&lt;=5,"Growing Customers (3-5Y)",
G9265&lt;=8,"Established Customers (6-8Y)",
G9265&lt;=10,"Loyal Customers (9-10Y)"
)</f>
        <v>Growing Customers (3-5Y)</v>
      </c>
    </row>
    <row r="9266" spans="1:18" x14ac:dyDescent="0.35">
      <c r="A9266">
        <v>15656351</v>
      </c>
      <c r="B9266" t="s">
        <v>2853</v>
      </c>
      <c r="C9266" t="s">
        <v>26</v>
      </c>
      <c r="D9266" t="s">
        <v>39</v>
      </c>
      <c r="E9266">
        <v>60</v>
      </c>
      <c r="F9266" t="s">
        <v>2967</v>
      </c>
      <c r="G9266">
        <v>3</v>
      </c>
      <c r="H9266" s="4">
        <v>0</v>
      </c>
      <c r="I9266" t="s">
        <v>24</v>
      </c>
      <c r="J9266">
        <v>2</v>
      </c>
      <c r="K9266">
        <v>414</v>
      </c>
      <c r="L9266" t="s">
        <v>44</v>
      </c>
      <c r="M9266" t="s">
        <v>21</v>
      </c>
      <c r="N9266" t="s">
        <v>22</v>
      </c>
      <c r="O9266" s="4">
        <v>93844.82</v>
      </c>
      <c r="P9266" t="s">
        <v>28</v>
      </c>
      <c r="Q9266" t="str" cm="1">
        <f t="array" ref="Q9266">_xlfn.IFS(
O9266&lt;50000,"Low Salary (&lt;$50K)",
O9266&lt;90000,"Lower Middle ($50K-$90K)",
O9266&lt;130000,"Middle ($90K-$130K)",
O9266&lt;170000,"Upper Middle ($130K-$170K)",
O9266&gt;=170000,"High Salary (&gt;$170K)"
)</f>
        <v>Middle ($90K-$130K)</v>
      </c>
      <c r="R9266" t="str" cm="1">
        <f t="array" ref="R9266">_xlfn.IFS(
G9266&lt;=2,"New Customers (0-2Y)",
G9266&lt;=5,"Growing Customers (3-5Y)",
G9266&lt;=8,"Established Customers (6-8Y)",
G9266&lt;=10,"Loyal Customers (9-10Y)"
)</f>
        <v>Growing Customers (3-5Y)</v>
      </c>
    </row>
    <row r="9267" spans="1:18" x14ac:dyDescent="0.35">
      <c r="A9267">
        <v>15667438</v>
      </c>
      <c r="B9267" t="s">
        <v>1099</v>
      </c>
      <c r="C9267" t="s">
        <v>17</v>
      </c>
      <c r="D9267" t="s">
        <v>18</v>
      </c>
      <c r="E9267">
        <v>38</v>
      </c>
      <c r="F9267" t="s">
        <v>19</v>
      </c>
      <c r="G9267">
        <v>1</v>
      </c>
      <c r="H9267" s="4">
        <v>104016.88</v>
      </c>
      <c r="I9267" t="s">
        <v>33</v>
      </c>
      <c r="J9267">
        <v>1</v>
      </c>
      <c r="K9267">
        <v>675</v>
      </c>
      <c r="L9267" t="s">
        <v>35</v>
      </c>
      <c r="M9267" t="s">
        <v>27</v>
      </c>
      <c r="N9267" t="s">
        <v>32</v>
      </c>
      <c r="O9267" s="4">
        <v>22068.83</v>
      </c>
      <c r="P9267" t="s">
        <v>23</v>
      </c>
      <c r="Q9267" t="str" cm="1">
        <f t="array" ref="Q9267">_xlfn.IFS(
O9267&lt;50000,"Low Salary (&lt;$50K)",
O9267&lt;90000,"Lower Middle ($50K-$90K)",
O9267&lt;130000,"Middle ($90K-$130K)",
O9267&lt;170000,"Upper Middle ($130K-$170K)",
O9267&gt;=170000,"High Salary (&gt;$170K)"
)</f>
        <v>Low Salary (&lt;$50K)</v>
      </c>
      <c r="R9267" t="str" cm="1">
        <f t="array" ref="R9267">_xlfn.IFS(
G9267&lt;=2,"New Customers (0-2Y)",
G9267&lt;=5,"Growing Customers (3-5Y)",
G9267&lt;=8,"Established Customers (6-8Y)",
G9267&lt;=10,"Loyal Customers (9-10Y)"
)</f>
        <v>New Customers (0-2Y)</v>
      </c>
    </row>
    <row r="9268" spans="1:18" x14ac:dyDescent="0.35">
      <c r="A9268">
        <v>15682273</v>
      </c>
      <c r="B9268" t="s">
        <v>439</v>
      </c>
      <c r="C9268" t="s">
        <v>17</v>
      </c>
      <c r="D9268" t="s">
        <v>18</v>
      </c>
      <c r="E9268">
        <v>38</v>
      </c>
      <c r="F9268" t="s">
        <v>19</v>
      </c>
      <c r="G9268">
        <v>5</v>
      </c>
      <c r="H9268" s="4">
        <v>127616.56</v>
      </c>
      <c r="I9268" t="s">
        <v>33</v>
      </c>
      <c r="J9268">
        <v>1</v>
      </c>
      <c r="K9268">
        <v>683</v>
      </c>
      <c r="L9268" t="s">
        <v>35</v>
      </c>
      <c r="M9268" t="s">
        <v>21</v>
      </c>
      <c r="N9268" t="s">
        <v>32</v>
      </c>
      <c r="O9268" s="4">
        <v>123846.07</v>
      </c>
      <c r="P9268" t="s">
        <v>28</v>
      </c>
      <c r="Q9268" t="str" cm="1">
        <f t="array" ref="Q9268">_xlfn.IFS(
O9268&lt;50000,"Low Salary (&lt;$50K)",
O9268&lt;90000,"Lower Middle ($50K-$90K)",
O9268&lt;130000,"Middle ($90K-$130K)",
O9268&lt;170000,"Upper Middle ($130K-$170K)",
O9268&gt;=170000,"High Salary (&gt;$170K)"
)</f>
        <v>Middle ($90K-$130K)</v>
      </c>
      <c r="R9268" t="str" cm="1">
        <f t="array" ref="R9268">_xlfn.IFS(
G9268&lt;=2,"New Customers (0-2Y)",
G9268&lt;=5,"Growing Customers (3-5Y)",
G9268&lt;=8,"Established Customers (6-8Y)",
G9268&lt;=10,"Loyal Customers (9-10Y)"
)</f>
        <v>Growing Customers (3-5Y)</v>
      </c>
    </row>
    <row r="9269" spans="1:18" x14ac:dyDescent="0.35">
      <c r="A9269">
        <v>15580912</v>
      </c>
      <c r="B9269" t="s">
        <v>2854</v>
      </c>
      <c r="C9269" t="s">
        <v>17</v>
      </c>
      <c r="D9269" t="s">
        <v>39</v>
      </c>
      <c r="E9269">
        <v>32</v>
      </c>
      <c r="F9269" t="s">
        <v>19</v>
      </c>
      <c r="G9269">
        <v>5</v>
      </c>
      <c r="H9269" s="4">
        <v>154737.88</v>
      </c>
      <c r="I9269" t="s">
        <v>33</v>
      </c>
      <c r="J9269">
        <v>2</v>
      </c>
      <c r="K9269">
        <v>748</v>
      </c>
      <c r="L9269" t="s">
        <v>35</v>
      </c>
      <c r="M9269" t="s">
        <v>21</v>
      </c>
      <c r="N9269" t="s">
        <v>22</v>
      </c>
      <c r="O9269" s="4">
        <v>172638.13</v>
      </c>
      <c r="P9269" t="s">
        <v>28</v>
      </c>
      <c r="Q9269" t="str" cm="1">
        <f t="array" ref="Q9269">_xlfn.IFS(
O9269&lt;50000,"Low Salary (&lt;$50K)",
O9269&lt;90000,"Lower Middle ($50K-$90K)",
O9269&lt;130000,"Middle ($90K-$130K)",
O9269&lt;170000,"Upper Middle ($130K-$170K)",
O9269&gt;=170000,"High Salary (&gt;$170K)"
)</f>
        <v>High Salary (&gt;$170K)</v>
      </c>
      <c r="R9269" t="str" cm="1">
        <f t="array" ref="R9269">_xlfn.IFS(
G9269&lt;=2,"New Customers (0-2Y)",
G9269&lt;=5,"Growing Customers (3-5Y)",
G9269&lt;=8,"Established Customers (6-8Y)",
G9269&lt;=10,"Loyal Customers (9-10Y)"
)</f>
        <v>Growing Customers (3-5Y)</v>
      </c>
    </row>
    <row r="9270" spans="1:18" x14ac:dyDescent="0.35">
      <c r="A9270">
        <v>15785183</v>
      </c>
      <c r="B9270" t="s">
        <v>800</v>
      </c>
      <c r="C9270" t="s">
        <v>26</v>
      </c>
      <c r="D9270" t="s">
        <v>39</v>
      </c>
      <c r="E9270">
        <v>29</v>
      </c>
      <c r="F9270" t="s">
        <v>43</v>
      </c>
      <c r="G9270">
        <v>2</v>
      </c>
      <c r="H9270" s="4">
        <v>0</v>
      </c>
      <c r="I9270" t="s">
        <v>24</v>
      </c>
      <c r="J9270">
        <v>2</v>
      </c>
      <c r="K9270">
        <v>596</v>
      </c>
      <c r="L9270" t="s">
        <v>31</v>
      </c>
      <c r="M9270" t="s">
        <v>21</v>
      </c>
      <c r="N9270" t="s">
        <v>22</v>
      </c>
      <c r="O9270" s="4">
        <v>1591.19</v>
      </c>
      <c r="P9270" t="s">
        <v>28</v>
      </c>
      <c r="Q9270" t="str" cm="1">
        <f t="array" ref="Q9270">_xlfn.IFS(
O9270&lt;50000,"Low Salary (&lt;$50K)",
O9270&lt;90000,"Lower Middle ($50K-$90K)",
O9270&lt;130000,"Middle ($90K-$130K)",
O9270&lt;170000,"Upper Middle ($130K-$170K)",
O9270&gt;=170000,"High Salary (&gt;$170K)"
)</f>
        <v>Low Salary (&lt;$50K)</v>
      </c>
      <c r="R9270" t="str" cm="1">
        <f t="array" ref="R9270">_xlfn.IFS(
G9270&lt;=2,"New Customers (0-2Y)",
G9270&lt;=5,"Growing Customers (3-5Y)",
G9270&lt;=8,"Established Customers (6-8Y)",
G9270&lt;=10,"Loyal Customers (9-10Y)"
)</f>
        <v>New Customers (0-2Y)</v>
      </c>
    </row>
    <row r="9271" spans="1:18" x14ac:dyDescent="0.35">
      <c r="A9271">
        <v>15705383</v>
      </c>
      <c r="B9271" t="s">
        <v>644</v>
      </c>
      <c r="C9271" t="s">
        <v>17</v>
      </c>
      <c r="D9271" t="s">
        <v>39</v>
      </c>
      <c r="E9271">
        <v>35</v>
      </c>
      <c r="F9271" t="s">
        <v>19</v>
      </c>
      <c r="G9271">
        <v>4</v>
      </c>
      <c r="H9271" s="4">
        <v>125476.31</v>
      </c>
      <c r="I9271" t="s">
        <v>33</v>
      </c>
      <c r="J9271">
        <v>1</v>
      </c>
      <c r="K9271">
        <v>642</v>
      </c>
      <c r="L9271" t="s">
        <v>20</v>
      </c>
      <c r="M9271" t="s">
        <v>21</v>
      </c>
      <c r="N9271" t="s">
        <v>22</v>
      </c>
      <c r="O9271" s="4">
        <v>91775.51</v>
      </c>
      <c r="P9271" t="s">
        <v>28</v>
      </c>
      <c r="Q9271" t="str" cm="1">
        <f t="array" ref="Q9271">_xlfn.IFS(
O9271&lt;50000,"Low Salary (&lt;$50K)",
O9271&lt;90000,"Lower Middle ($50K-$90K)",
O9271&lt;130000,"Middle ($90K-$130K)",
O9271&lt;170000,"Upper Middle ($130K-$170K)",
O9271&gt;=170000,"High Salary (&gt;$170K)"
)</f>
        <v>Middle ($90K-$130K)</v>
      </c>
      <c r="R9271" t="str" cm="1">
        <f t="array" ref="R9271">_xlfn.IFS(
G9271&lt;=2,"New Customers (0-2Y)",
G9271&lt;=5,"Growing Customers (3-5Y)",
G9271&lt;=8,"Established Customers (6-8Y)",
G9271&lt;=10,"Loyal Customers (9-10Y)"
)</f>
        <v>Growing Customers (3-5Y)</v>
      </c>
    </row>
    <row r="9272" spans="1:18" x14ac:dyDescent="0.35">
      <c r="A9272">
        <v>15712903</v>
      </c>
      <c r="B9272" t="s">
        <v>2090</v>
      </c>
      <c r="C9272" t="s">
        <v>17</v>
      </c>
      <c r="D9272" t="s">
        <v>18</v>
      </c>
      <c r="E9272">
        <v>21</v>
      </c>
      <c r="F9272" t="s">
        <v>43</v>
      </c>
      <c r="G9272">
        <v>3</v>
      </c>
      <c r="H9272" s="4">
        <v>176511.08</v>
      </c>
      <c r="I9272" t="s">
        <v>33</v>
      </c>
      <c r="J9272">
        <v>1</v>
      </c>
      <c r="K9272">
        <v>499</v>
      </c>
      <c r="L9272" t="s">
        <v>44</v>
      </c>
      <c r="M9272" t="s">
        <v>21</v>
      </c>
      <c r="N9272" t="s">
        <v>22</v>
      </c>
      <c r="O9272" s="4">
        <v>153920.22</v>
      </c>
      <c r="P9272" t="s">
        <v>28</v>
      </c>
      <c r="Q9272" t="str" cm="1">
        <f t="array" ref="Q9272">_xlfn.IFS(
O9272&lt;50000,"Low Salary (&lt;$50K)",
O9272&lt;90000,"Lower Middle ($50K-$90K)",
O9272&lt;130000,"Middle ($90K-$130K)",
O9272&lt;170000,"Upper Middle ($130K-$170K)",
O9272&gt;=170000,"High Salary (&gt;$170K)"
)</f>
        <v>Upper Middle ($130K-$170K)</v>
      </c>
      <c r="R9272" t="str" cm="1">
        <f t="array" ref="R9272">_xlfn.IFS(
G9272&lt;=2,"New Customers (0-2Y)",
G9272&lt;=5,"Growing Customers (3-5Y)",
G9272&lt;=8,"Established Customers (6-8Y)",
G9272&lt;=10,"Loyal Customers (9-10Y)"
)</f>
        <v>Growing Customers (3-5Y)</v>
      </c>
    </row>
    <row r="9273" spans="1:18" x14ac:dyDescent="0.35">
      <c r="A9273">
        <v>15774285</v>
      </c>
      <c r="B9273" t="s">
        <v>2855</v>
      </c>
      <c r="C9273" t="s">
        <v>26</v>
      </c>
      <c r="D9273" t="s">
        <v>18</v>
      </c>
      <c r="E9273">
        <v>47</v>
      </c>
      <c r="F9273" t="s">
        <v>19</v>
      </c>
      <c r="G9273">
        <v>8</v>
      </c>
      <c r="H9273" s="4">
        <v>110783.28</v>
      </c>
      <c r="I9273" t="s">
        <v>33</v>
      </c>
      <c r="J9273">
        <v>1</v>
      </c>
      <c r="K9273">
        <v>649</v>
      </c>
      <c r="L9273" t="s">
        <v>20</v>
      </c>
      <c r="M9273" t="s">
        <v>21</v>
      </c>
      <c r="N9273" t="s">
        <v>22</v>
      </c>
      <c r="O9273" s="4">
        <v>71420.160000000003</v>
      </c>
      <c r="P9273" t="s">
        <v>28</v>
      </c>
      <c r="Q9273" t="str" cm="1">
        <f t="array" ref="Q9273">_xlfn.IFS(
O9273&lt;50000,"Low Salary (&lt;$50K)",
O9273&lt;90000,"Lower Middle ($50K-$90K)",
O9273&lt;130000,"Middle ($90K-$130K)",
O9273&lt;170000,"Upper Middle ($130K-$170K)",
O9273&gt;=170000,"High Salary (&gt;$170K)"
)</f>
        <v>Lower Middle ($50K-$90K)</v>
      </c>
      <c r="R9273" t="str" cm="1">
        <f t="array" ref="R9273">_xlfn.IFS(
G9273&lt;=2,"New Customers (0-2Y)",
G9273&lt;=5,"Growing Customers (3-5Y)",
G9273&lt;=8,"Established Customers (6-8Y)",
G9273&lt;=10,"Loyal Customers (9-10Y)"
)</f>
        <v>Established Customers (6-8Y)</v>
      </c>
    </row>
    <row r="9274" spans="1:18" x14ac:dyDescent="0.35">
      <c r="A9274">
        <v>15583138</v>
      </c>
      <c r="B9274" t="s">
        <v>2856</v>
      </c>
      <c r="C9274" t="s">
        <v>17</v>
      </c>
      <c r="D9274" t="s">
        <v>39</v>
      </c>
      <c r="E9274">
        <v>42</v>
      </c>
      <c r="F9274" t="s">
        <v>19</v>
      </c>
      <c r="G9274">
        <v>2</v>
      </c>
      <c r="H9274" s="4">
        <v>141642.92000000001</v>
      </c>
      <c r="I9274" t="s">
        <v>33</v>
      </c>
      <c r="J9274">
        <v>2</v>
      </c>
      <c r="K9274">
        <v>739</v>
      </c>
      <c r="L9274" t="s">
        <v>35</v>
      </c>
      <c r="M9274" t="s">
        <v>21</v>
      </c>
      <c r="N9274" t="s">
        <v>32</v>
      </c>
      <c r="O9274" s="4">
        <v>172149.76000000001</v>
      </c>
      <c r="P9274" t="s">
        <v>28</v>
      </c>
      <c r="Q9274" t="str" cm="1">
        <f t="array" ref="Q9274">_xlfn.IFS(
O9274&lt;50000,"Low Salary (&lt;$50K)",
O9274&lt;90000,"Lower Middle ($50K-$90K)",
O9274&lt;130000,"Middle ($90K-$130K)",
O9274&lt;170000,"Upper Middle ($130K-$170K)",
O9274&gt;=170000,"High Salary (&gt;$170K)"
)</f>
        <v>High Salary (&gt;$170K)</v>
      </c>
      <c r="R9274" t="str" cm="1">
        <f t="array" ref="R9274">_xlfn.IFS(
G9274&lt;=2,"New Customers (0-2Y)",
G9274&lt;=5,"Growing Customers (3-5Y)",
G9274&lt;=8,"Established Customers (6-8Y)",
G9274&lt;=10,"Loyal Customers (9-10Y)"
)</f>
        <v>New Customers (0-2Y)</v>
      </c>
    </row>
    <row r="9275" spans="1:18" x14ac:dyDescent="0.35">
      <c r="A9275">
        <v>15740160</v>
      </c>
      <c r="B9275" t="s">
        <v>1670</v>
      </c>
      <c r="C9275" t="s">
        <v>17</v>
      </c>
      <c r="D9275" t="s">
        <v>39</v>
      </c>
      <c r="E9275">
        <v>31</v>
      </c>
      <c r="F9275" t="s">
        <v>19</v>
      </c>
      <c r="G9275">
        <v>1</v>
      </c>
      <c r="H9275" s="4">
        <v>0</v>
      </c>
      <c r="I9275" t="s">
        <v>24</v>
      </c>
      <c r="J9275">
        <v>2</v>
      </c>
      <c r="K9275">
        <v>616</v>
      </c>
      <c r="L9275" t="s">
        <v>20</v>
      </c>
      <c r="M9275" t="s">
        <v>21</v>
      </c>
      <c r="N9275" t="s">
        <v>22</v>
      </c>
      <c r="O9275" s="4">
        <v>54706.75</v>
      </c>
      <c r="P9275" t="s">
        <v>28</v>
      </c>
      <c r="Q9275" t="str" cm="1">
        <f t="array" ref="Q9275">_xlfn.IFS(
O9275&lt;50000,"Low Salary (&lt;$50K)",
O9275&lt;90000,"Lower Middle ($50K-$90K)",
O9275&lt;130000,"Middle ($90K-$130K)",
O9275&lt;170000,"Upper Middle ($130K-$170K)",
O9275&gt;=170000,"High Salary (&gt;$170K)"
)</f>
        <v>Lower Middle ($50K-$90K)</v>
      </c>
      <c r="R9275" t="str" cm="1">
        <f t="array" ref="R9275">_xlfn.IFS(
G9275&lt;=2,"New Customers (0-2Y)",
G9275&lt;=5,"Growing Customers (3-5Y)",
G9275&lt;=8,"Established Customers (6-8Y)",
G9275&lt;=10,"Loyal Customers (9-10Y)"
)</f>
        <v>New Customers (0-2Y)</v>
      </c>
    </row>
    <row r="9276" spans="1:18" x14ac:dyDescent="0.35">
      <c r="A9276">
        <v>15793425</v>
      </c>
      <c r="B9276" t="s">
        <v>1529</v>
      </c>
      <c r="C9276" t="s">
        <v>26</v>
      </c>
      <c r="D9276" t="s">
        <v>18</v>
      </c>
      <c r="E9276">
        <v>33</v>
      </c>
      <c r="F9276" t="s">
        <v>19</v>
      </c>
      <c r="G9276">
        <v>9</v>
      </c>
      <c r="H9276" s="4">
        <v>0</v>
      </c>
      <c r="I9276" t="s">
        <v>24</v>
      </c>
      <c r="J9276">
        <v>1</v>
      </c>
      <c r="K9276">
        <v>560</v>
      </c>
      <c r="L9276" t="s">
        <v>31</v>
      </c>
      <c r="M9276" t="s">
        <v>27</v>
      </c>
      <c r="N9276" t="s">
        <v>22</v>
      </c>
      <c r="O9276" s="4">
        <v>183358.21</v>
      </c>
      <c r="P9276" t="s">
        <v>28</v>
      </c>
      <c r="Q9276" t="str" cm="1">
        <f t="array" ref="Q9276">_xlfn.IFS(
O9276&lt;50000,"Low Salary (&lt;$50K)",
O9276&lt;90000,"Lower Middle ($50K-$90K)",
O9276&lt;130000,"Middle ($90K-$130K)",
O9276&lt;170000,"Upper Middle ($130K-$170K)",
O9276&gt;=170000,"High Salary (&gt;$170K)"
)</f>
        <v>High Salary (&gt;$170K)</v>
      </c>
      <c r="R9276" t="str" cm="1">
        <f t="array" ref="R9276">_xlfn.IFS(
G9276&lt;=2,"New Customers (0-2Y)",
G9276&lt;=5,"Growing Customers (3-5Y)",
G9276&lt;=8,"Established Customers (6-8Y)",
G9276&lt;=10,"Loyal Customers (9-10Y)"
)</f>
        <v>Loyal Customers (9-10Y)</v>
      </c>
    </row>
    <row r="9277" spans="1:18" x14ac:dyDescent="0.35">
      <c r="A9277">
        <v>15749265</v>
      </c>
      <c r="B9277" t="s">
        <v>444</v>
      </c>
      <c r="C9277" t="s">
        <v>42</v>
      </c>
      <c r="D9277" t="s">
        <v>39</v>
      </c>
      <c r="E9277">
        <v>42</v>
      </c>
      <c r="F9277" t="s">
        <v>19</v>
      </c>
      <c r="G9277">
        <v>1</v>
      </c>
      <c r="H9277" s="4">
        <v>75681.52</v>
      </c>
      <c r="I9277" t="s">
        <v>29</v>
      </c>
      <c r="J9277">
        <v>1</v>
      </c>
      <c r="K9277">
        <v>427</v>
      </c>
      <c r="L9277" t="s">
        <v>44</v>
      </c>
      <c r="M9277" t="s">
        <v>21</v>
      </c>
      <c r="N9277" t="s">
        <v>22</v>
      </c>
      <c r="O9277" s="4">
        <v>57098</v>
      </c>
      <c r="P9277" t="s">
        <v>28</v>
      </c>
      <c r="Q9277" t="str" cm="1">
        <f t="array" ref="Q9277">_xlfn.IFS(
O9277&lt;50000,"Low Salary (&lt;$50K)",
O9277&lt;90000,"Lower Middle ($50K-$90K)",
O9277&lt;130000,"Middle ($90K-$130K)",
O9277&lt;170000,"Upper Middle ($130K-$170K)",
O9277&gt;=170000,"High Salary (&gt;$170K)"
)</f>
        <v>Lower Middle ($50K-$90K)</v>
      </c>
      <c r="R9277" t="str" cm="1">
        <f t="array" ref="R9277">_xlfn.IFS(
G9277&lt;=2,"New Customers (0-2Y)",
G9277&lt;=5,"Growing Customers (3-5Y)",
G9277&lt;=8,"Established Customers (6-8Y)",
G9277&lt;=10,"Loyal Customers (9-10Y)"
)</f>
        <v>New Customers (0-2Y)</v>
      </c>
    </row>
    <row r="9278" spans="1:18" x14ac:dyDescent="0.35">
      <c r="A9278">
        <v>15623989</v>
      </c>
      <c r="B9278" t="s">
        <v>920</v>
      </c>
      <c r="C9278" t="s">
        <v>17</v>
      </c>
      <c r="D9278" t="s">
        <v>39</v>
      </c>
      <c r="E9278">
        <v>54</v>
      </c>
      <c r="F9278" t="s">
        <v>19</v>
      </c>
      <c r="G9278">
        <v>3</v>
      </c>
      <c r="H9278" s="4">
        <v>0</v>
      </c>
      <c r="I9278" t="s">
        <v>24</v>
      </c>
      <c r="J9278">
        <v>1</v>
      </c>
      <c r="K9278">
        <v>435</v>
      </c>
      <c r="L9278" t="s">
        <v>44</v>
      </c>
      <c r="M9278" t="s">
        <v>21</v>
      </c>
      <c r="N9278" t="s">
        <v>32</v>
      </c>
      <c r="O9278" s="4">
        <v>156910.46</v>
      </c>
      <c r="P9278" t="s">
        <v>23</v>
      </c>
      <c r="Q9278" t="str" cm="1">
        <f t="array" ref="Q9278">_xlfn.IFS(
O9278&lt;50000,"Low Salary (&lt;$50K)",
O9278&lt;90000,"Lower Middle ($50K-$90K)",
O9278&lt;130000,"Middle ($90K-$130K)",
O9278&lt;170000,"Upper Middle ($130K-$170K)",
O9278&gt;=170000,"High Salary (&gt;$170K)"
)</f>
        <v>Upper Middle ($130K-$170K)</v>
      </c>
      <c r="R9278" t="str" cm="1">
        <f t="array" ref="R9278">_xlfn.IFS(
G9278&lt;=2,"New Customers (0-2Y)",
G9278&lt;=5,"Growing Customers (3-5Y)",
G9278&lt;=8,"Established Customers (6-8Y)",
G9278&lt;=10,"Loyal Customers (9-10Y)"
)</f>
        <v>Growing Customers (3-5Y)</v>
      </c>
    </row>
    <row r="9279" spans="1:18" x14ac:dyDescent="0.35">
      <c r="A9279">
        <v>15604832</v>
      </c>
      <c r="B9279" t="s">
        <v>206</v>
      </c>
      <c r="C9279" t="s">
        <v>17</v>
      </c>
      <c r="D9279" t="s">
        <v>39</v>
      </c>
      <c r="E9279">
        <v>29</v>
      </c>
      <c r="F9279" t="s">
        <v>43</v>
      </c>
      <c r="G9279">
        <v>7</v>
      </c>
      <c r="H9279" s="4">
        <v>0</v>
      </c>
      <c r="I9279" t="s">
        <v>24</v>
      </c>
      <c r="J9279">
        <v>1</v>
      </c>
      <c r="K9279">
        <v>633</v>
      </c>
      <c r="L9279" t="s">
        <v>20</v>
      </c>
      <c r="M9279" t="s">
        <v>21</v>
      </c>
      <c r="N9279" t="s">
        <v>22</v>
      </c>
      <c r="O9279" s="4">
        <v>130224.73</v>
      </c>
      <c r="P9279" t="s">
        <v>28</v>
      </c>
      <c r="Q9279" t="str" cm="1">
        <f t="array" ref="Q9279">_xlfn.IFS(
O9279&lt;50000,"Low Salary (&lt;$50K)",
O9279&lt;90000,"Lower Middle ($50K-$90K)",
O9279&lt;130000,"Middle ($90K-$130K)",
O9279&lt;170000,"Upper Middle ($130K-$170K)",
O9279&gt;=170000,"High Salary (&gt;$170K)"
)</f>
        <v>Upper Middle ($130K-$170K)</v>
      </c>
      <c r="R9279" t="str" cm="1">
        <f t="array" ref="R9279">_xlfn.IFS(
G9279&lt;=2,"New Customers (0-2Y)",
G9279&lt;=5,"Growing Customers (3-5Y)",
G9279&lt;=8,"Established Customers (6-8Y)",
G9279&lt;=10,"Loyal Customers (9-10Y)"
)</f>
        <v>Established Customers (6-8Y)</v>
      </c>
    </row>
    <row r="9280" spans="1:18" x14ac:dyDescent="0.35">
      <c r="A9280">
        <v>15584580</v>
      </c>
      <c r="B9280" t="s">
        <v>1539</v>
      </c>
      <c r="C9280" t="s">
        <v>17</v>
      </c>
      <c r="D9280" t="s">
        <v>39</v>
      </c>
      <c r="E9280">
        <v>35</v>
      </c>
      <c r="F9280" t="s">
        <v>19</v>
      </c>
      <c r="G9280">
        <v>6</v>
      </c>
      <c r="H9280" s="4">
        <v>161111.45000000001</v>
      </c>
      <c r="I9280" t="s">
        <v>33</v>
      </c>
      <c r="J9280">
        <v>1</v>
      </c>
      <c r="K9280">
        <v>443</v>
      </c>
      <c r="L9280" t="s">
        <v>44</v>
      </c>
      <c r="M9280" t="s">
        <v>27</v>
      </c>
      <c r="N9280" t="s">
        <v>32</v>
      </c>
      <c r="O9280" s="4">
        <v>13946.66</v>
      </c>
      <c r="P9280" t="s">
        <v>28</v>
      </c>
      <c r="Q9280" t="str" cm="1">
        <f t="array" ref="Q9280">_xlfn.IFS(
O9280&lt;50000,"Low Salary (&lt;$50K)",
O9280&lt;90000,"Lower Middle ($50K-$90K)",
O9280&lt;130000,"Middle ($90K-$130K)",
O9280&lt;170000,"Upper Middle ($130K-$170K)",
O9280&gt;=170000,"High Salary (&gt;$170K)"
)</f>
        <v>Low Salary (&lt;$50K)</v>
      </c>
      <c r="R9280" t="str" cm="1">
        <f t="array" ref="R9280">_xlfn.IFS(
G9280&lt;=2,"New Customers (0-2Y)",
G9280&lt;=5,"Growing Customers (3-5Y)",
G9280&lt;=8,"Established Customers (6-8Y)",
G9280&lt;=10,"Loyal Customers (9-10Y)"
)</f>
        <v>Established Customers (6-8Y)</v>
      </c>
    </row>
    <row r="9281" spans="1:18" x14ac:dyDescent="0.35">
      <c r="A9281">
        <v>15573854</v>
      </c>
      <c r="B9281" t="s">
        <v>2857</v>
      </c>
      <c r="C9281" t="s">
        <v>17</v>
      </c>
      <c r="D9281" t="s">
        <v>39</v>
      </c>
      <c r="E9281">
        <v>62</v>
      </c>
      <c r="F9281" t="s">
        <v>2967</v>
      </c>
      <c r="G9281">
        <v>5</v>
      </c>
      <c r="H9281" s="4">
        <v>0</v>
      </c>
      <c r="I9281" t="s">
        <v>24</v>
      </c>
      <c r="J9281">
        <v>2</v>
      </c>
      <c r="K9281">
        <v>727</v>
      </c>
      <c r="L9281" t="s">
        <v>35</v>
      </c>
      <c r="M9281" t="s">
        <v>27</v>
      </c>
      <c r="N9281" t="s">
        <v>22</v>
      </c>
      <c r="O9281" s="4">
        <v>38652.959999999999</v>
      </c>
      <c r="P9281" t="s">
        <v>28</v>
      </c>
      <c r="Q9281" t="str" cm="1">
        <f t="array" ref="Q9281">_xlfn.IFS(
O9281&lt;50000,"Low Salary (&lt;$50K)",
O9281&lt;90000,"Lower Middle ($50K-$90K)",
O9281&lt;130000,"Middle ($90K-$130K)",
O9281&lt;170000,"Upper Middle ($130K-$170K)",
O9281&gt;=170000,"High Salary (&gt;$170K)"
)</f>
        <v>Low Salary (&lt;$50K)</v>
      </c>
      <c r="R9281" t="str" cm="1">
        <f t="array" ref="R9281">_xlfn.IFS(
G9281&lt;=2,"New Customers (0-2Y)",
G9281&lt;=5,"Growing Customers (3-5Y)",
G9281&lt;=8,"Established Customers (6-8Y)",
G9281&lt;=10,"Loyal Customers (9-10Y)"
)</f>
        <v>Growing Customers (3-5Y)</v>
      </c>
    </row>
    <row r="9282" spans="1:18" x14ac:dyDescent="0.35">
      <c r="A9282">
        <v>15614847</v>
      </c>
      <c r="B9282" t="s">
        <v>1112</v>
      </c>
      <c r="C9282" t="s">
        <v>17</v>
      </c>
      <c r="D9282" t="s">
        <v>18</v>
      </c>
      <c r="E9282">
        <v>45</v>
      </c>
      <c r="F9282" t="s">
        <v>19</v>
      </c>
      <c r="G9282">
        <v>6</v>
      </c>
      <c r="H9282" s="4">
        <v>72494.69</v>
      </c>
      <c r="I9282" t="s">
        <v>29</v>
      </c>
      <c r="J9282">
        <v>1</v>
      </c>
      <c r="K9282">
        <v>674</v>
      </c>
      <c r="L9282" t="s">
        <v>35</v>
      </c>
      <c r="M9282" t="s">
        <v>27</v>
      </c>
      <c r="N9282" t="s">
        <v>22</v>
      </c>
      <c r="O9282" s="4">
        <v>140041.78</v>
      </c>
      <c r="P9282" t="s">
        <v>28</v>
      </c>
      <c r="Q9282" t="str" cm="1">
        <f t="array" ref="Q9282">_xlfn.IFS(
O9282&lt;50000,"Low Salary (&lt;$50K)",
O9282&lt;90000,"Lower Middle ($50K-$90K)",
O9282&lt;130000,"Middle ($90K-$130K)",
O9282&lt;170000,"Upper Middle ($130K-$170K)",
O9282&gt;=170000,"High Salary (&gt;$170K)"
)</f>
        <v>Upper Middle ($130K-$170K)</v>
      </c>
      <c r="R9282" t="str" cm="1">
        <f t="array" ref="R9282">_xlfn.IFS(
G9282&lt;=2,"New Customers (0-2Y)",
G9282&lt;=5,"Growing Customers (3-5Y)",
G9282&lt;=8,"Established Customers (6-8Y)",
G9282&lt;=10,"Loyal Customers (9-10Y)"
)</f>
        <v>Established Customers (6-8Y)</v>
      </c>
    </row>
    <row r="9283" spans="1:18" x14ac:dyDescent="0.35">
      <c r="A9283">
        <v>15679966</v>
      </c>
      <c r="B9283" t="s">
        <v>1590</v>
      </c>
      <c r="C9283" t="s">
        <v>17</v>
      </c>
      <c r="D9283" t="s">
        <v>18</v>
      </c>
      <c r="E9283">
        <v>31</v>
      </c>
      <c r="F9283" t="s">
        <v>19</v>
      </c>
      <c r="G9283">
        <v>3</v>
      </c>
      <c r="H9283" s="4">
        <v>133964.29999999999</v>
      </c>
      <c r="I9283" t="s">
        <v>33</v>
      </c>
      <c r="J9283">
        <v>1</v>
      </c>
      <c r="K9283">
        <v>661</v>
      </c>
      <c r="L9283" t="s">
        <v>35</v>
      </c>
      <c r="M9283" t="s">
        <v>21</v>
      </c>
      <c r="N9283" t="s">
        <v>22</v>
      </c>
      <c r="O9283" s="4">
        <v>166187.1</v>
      </c>
      <c r="P9283" t="s">
        <v>28</v>
      </c>
      <c r="Q9283" t="str" cm="1">
        <f t="array" ref="Q9283">_xlfn.IFS(
O9283&lt;50000,"Low Salary (&lt;$50K)",
O9283&lt;90000,"Lower Middle ($50K-$90K)",
O9283&lt;130000,"Middle ($90K-$130K)",
O9283&lt;170000,"Upper Middle ($130K-$170K)",
O9283&gt;=170000,"High Salary (&gt;$170K)"
)</f>
        <v>Upper Middle ($130K-$170K)</v>
      </c>
      <c r="R9283" t="str" cm="1">
        <f t="array" ref="R9283">_xlfn.IFS(
G9283&lt;=2,"New Customers (0-2Y)",
G9283&lt;=5,"Growing Customers (3-5Y)",
G9283&lt;=8,"Established Customers (6-8Y)",
G9283&lt;=10,"Loyal Customers (9-10Y)"
)</f>
        <v>Growing Customers (3-5Y)</v>
      </c>
    </row>
    <row r="9284" spans="1:18" x14ac:dyDescent="0.35">
      <c r="A9284">
        <v>15799435</v>
      </c>
      <c r="B9284" t="s">
        <v>1181</v>
      </c>
      <c r="C9284" t="s">
        <v>26</v>
      </c>
      <c r="D9284" t="s">
        <v>39</v>
      </c>
      <c r="E9284">
        <v>34</v>
      </c>
      <c r="F9284" t="s">
        <v>19</v>
      </c>
      <c r="G9284">
        <v>1</v>
      </c>
      <c r="H9284" s="4">
        <v>0</v>
      </c>
      <c r="I9284" t="s">
        <v>24</v>
      </c>
      <c r="J9284">
        <v>1</v>
      </c>
      <c r="K9284">
        <v>619</v>
      </c>
      <c r="L9284" t="s">
        <v>20</v>
      </c>
      <c r="M9284" t="s">
        <v>21</v>
      </c>
      <c r="N9284" t="s">
        <v>32</v>
      </c>
      <c r="O9284" s="4">
        <v>139919.38</v>
      </c>
      <c r="P9284" t="s">
        <v>28</v>
      </c>
      <c r="Q9284" t="str" cm="1">
        <f t="array" ref="Q9284">_xlfn.IFS(
O9284&lt;50000,"Low Salary (&lt;$50K)",
O9284&lt;90000,"Lower Middle ($50K-$90K)",
O9284&lt;130000,"Middle ($90K-$130K)",
O9284&lt;170000,"Upper Middle ($130K-$170K)",
O9284&gt;=170000,"High Salary (&gt;$170K)"
)</f>
        <v>Upper Middle ($130K-$170K)</v>
      </c>
      <c r="R9284" t="str" cm="1">
        <f t="array" ref="R9284">_xlfn.IFS(
G9284&lt;=2,"New Customers (0-2Y)",
G9284&lt;=5,"Growing Customers (3-5Y)",
G9284&lt;=8,"Established Customers (6-8Y)",
G9284&lt;=10,"Loyal Customers (9-10Y)"
)</f>
        <v>New Customers (0-2Y)</v>
      </c>
    </row>
    <row r="9285" spans="1:18" x14ac:dyDescent="0.35">
      <c r="A9285">
        <v>15752186</v>
      </c>
      <c r="B9285" t="s">
        <v>432</v>
      </c>
      <c r="C9285" t="s">
        <v>17</v>
      </c>
      <c r="D9285" t="s">
        <v>18</v>
      </c>
      <c r="E9285">
        <v>27</v>
      </c>
      <c r="F9285" t="s">
        <v>43</v>
      </c>
      <c r="G9285">
        <v>3</v>
      </c>
      <c r="H9285" s="4">
        <v>0</v>
      </c>
      <c r="I9285" t="s">
        <v>24</v>
      </c>
      <c r="J9285">
        <v>2</v>
      </c>
      <c r="K9285">
        <v>562</v>
      </c>
      <c r="L9285" t="s">
        <v>31</v>
      </c>
      <c r="M9285" t="s">
        <v>21</v>
      </c>
      <c r="N9285" t="s">
        <v>32</v>
      </c>
      <c r="O9285" s="4">
        <v>28137.03</v>
      </c>
      <c r="P9285" t="s">
        <v>28</v>
      </c>
      <c r="Q9285" t="str" cm="1">
        <f t="array" ref="Q9285">_xlfn.IFS(
O9285&lt;50000,"Low Salary (&lt;$50K)",
O9285&lt;90000,"Lower Middle ($50K-$90K)",
O9285&lt;130000,"Middle ($90K-$130K)",
O9285&lt;170000,"Upper Middle ($130K-$170K)",
O9285&gt;=170000,"High Salary (&gt;$170K)"
)</f>
        <v>Low Salary (&lt;$50K)</v>
      </c>
      <c r="R9285" t="str" cm="1">
        <f t="array" ref="R9285">_xlfn.IFS(
G9285&lt;=2,"New Customers (0-2Y)",
G9285&lt;=5,"Growing Customers (3-5Y)",
G9285&lt;=8,"Established Customers (6-8Y)",
G9285&lt;=10,"Loyal Customers (9-10Y)"
)</f>
        <v>Growing Customers (3-5Y)</v>
      </c>
    </row>
    <row r="9286" spans="1:18" x14ac:dyDescent="0.35">
      <c r="A9286">
        <v>15705544</v>
      </c>
      <c r="B9286" t="s">
        <v>166</v>
      </c>
      <c r="C9286" t="s">
        <v>17</v>
      </c>
      <c r="D9286" t="s">
        <v>39</v>
      </c>
      <c r="E9286">
        <v>61</v>
      </c>
      <c r="F9286" t="s">
        <v>2967</v>
      </c>
      <c r="G9286">
        <v>3</v>
      </c>
      <c r="H9286" s="4">
        <v>157201.48000000001</v>
      </c>
      <c r="I9286" t="s">
        <v>33</v>
      </c>
      <c r="J9286">
        <v>1</v>
      </c>
      <c r="K9286">
        <v>633</v>
      </c>
      <c r="L9286" t="s">
        <v>20</v>
      </c>
      <c r="M9286" t="s">
        <v>27</v>
      </c>
      <c r="N9286" t="s">
        <v>22</v>
      </c>
      <c r="O9286" s="4">
        <v>50368.63</v>
      </c>
      <c r="P9286" t="s">
        <v>28</v>
      </c>
      <c r="Q9286" t="str" cm="1">
        <f t="array" ref="Q9286">_xlfn.IFS(
O9286&lt;50000,"Low Salary (&lt;$50K)",
O9286&lt;90000,"Lower Middle ($50K-$90K)",
O9286&lt;130000,"Middle ($90K-$130K)",
O9286&lt;170000,"Upper Middle ($130K-$170K)",
O9286&gt;=170000,"High Salary (&gt;$170K)"
)</f>
        <v>Lower Middle ($50K-$90K)</v>
      </c>
      <c r="R9286" t="str" cm="1">
        <f t="array" ref="R9286">_xlfn.IFS(
G9286&lt;=2,"New Customers (0-2Y)",
G9286&lt;=5,"Growing Customers (3-5Y)",
G9286&lt;=8,"Established Customers (6-8Y)",
G9286&lt;=10,"Loyal Customers (9-10Y)"
)</f>
        <v>Growing Customers (3-5Y)</v>
      </c>
    </row>
    <row r="9287" spans="1:18" x14ac:dyDescent="0.35">
      <c r="A9287">
        <v>15713632</v>
      </c>
      <c r="B9287" t="s">
        <v>2858</v>
      </c>
      <c r="C9287" t="s">
        <v>26</v>
      </c>
      <c r="D9287" t="s">
        <v>18</v>
      </c>
      <c r="E9287">
        <v>48</v>
      </c>
      <c r="F9287" t="s">
        <v>19</v>
      </c>
      <c r="G9287">
        <v>5</v>
      </c>
      <c r="H9287" s="4">
        <v>95679.29</v>
      </c>
      <c r="I9287" t="s">
        <v>29</v>
      </c>
      <c r="J9287">
        <v>1</v>
      </c>
      <c r="K9287">
        <v>551</v>
      </c>
      <c r="L9287" t="s">
        <v>31</v>
      </c>
      <c r="M9287" t="s">
        <v>27</v>
      </c>
      <c r="N9287" t="s">
        <v>32</v>
      </c>
      <c r="O9287" s="4">
        <v>94978.1</v>
      </c>
      <c r="P9287" t="s">
        <v>28</v>
      </c>
      <c r="Q9287" t="str" cm="1">
        <f t="array" ref="Q9287">_xlfn.IFS(
O9287&lt;50000,"Low Salary (&lt;$50K)",
O9287&lt;90000,"Lower Middle ($50K-$90K)",
O9287&lt;130000,"Middle ($90K-$130K)",
O9287&lt;170000,"Upper Middle ($130K-$170K)",
O9287&gt;=170000,"High Salary (&gt;$170K)"
)</f>
        <v>Middle ($90K-$130K)</v>
      </c>
      <c r="R9287" t="str" cm="1">
        <f t="array" ref="R9287">_xlfn.IFS(
G9287&lt;=2,"New Customers (0-2Y)",
G9287&lt;=5,"Growing Customers (3-5Y)",
G9287&lt;=8,"Established Customers (6-8Y)",
G9287&lt;=10,"Loyal Customers (9-10Y)"
)</f>
        <v>Growing Customers (3-5Y)</v>
      </c>
    </row>
    <row r="9288" spans="1:18" x14ac:dyDescent="0.35">
      <c r="A9288">
        <v>15586523</v>
      </c>
      <c r="B9288" t="s">
        <v>2859</v>
      </c>
      <c r="C9288" t="s">
        <v>42</v>
      </c>
      <c r="D9288" t="s">
        <v>18</v>
      </c>
      <c r="E9288">
        <v>29</v>
      </c>
      <c r="F9288" t="s">
        <v>43</v>
      </c>
      <c r="G9288">
        <v>7</v>
      </c>
      <c r="H9288" s="4">
        <v>106230.92</v>
      </c>
      <c r="I9288" t="s">
        <v>33</v>
      </c>
      <c r="J9288">
        <v>1</v>
      </c>
      <c r="K9288">
        <v>720</v>
      </c>
      <c r="L9288" t="s">
        <v>35</v>
      </c>
      <c r="M9288" t="s">
        <v>21</v>
      </c>
      <c r="N9288" t="s">
        <v>22</v>
      </c>
      <c r="O9288" s="4">
        <v>69903.929999999993</v>
      </c>
      <c r="P9288" t="s">
        <v>23</v>
      </c>
      <c r="Q9288" t="str" cm="1">
        <f t="array" ref="Q9288">_xlfn.IFS(
O9288&lt;50000,"Low Salary (&lt;$50K)",
O9288&lt;90000,"Lower Middle ($50K-$90K)",
O9288&lt;130000,"Middle ($90K-$130K)",
O9288&lt;170000,"Upper Middle ($130K-$170K)",
O9288&gt;=170000,"High Salary (&gt;$170K)"
)</f>
        <v>Lower Middle ($50K-$90K)</v>
      </c>
      <c r="R9288" t="str" cm="1">
        <f t="array" ref="R9288">_xlfn.IFS(
G9288&lt;=2,"New Customers (0-2Y)",
G9288&lt;=5,"Growing Customers (3-5Y)",
G9288&lt;=8,"Established Customers (6-8Y)",
G9288&lt;=10,"Loyal Customers (9-10Y)"
)</f>
        <v>Established Customers (6-8Y)</v>
      </c>
    </row>
    <row r="9289" spans="1:18" x14ac:dyDescent="0.35">
      <c r="A9289">
        <v>15609176</v>
      </c>
      <c r="B9289" t="s">
        <v>1576</v>
      </c>
      <c r="C9289" t="s">
        <v>17</v>
      </c>
      <c r="D9289" t="s">
        <v>18</v>
      </c>
      <c r="E9289">
        <v>32</v>
      </c>
      <c r="F9289" t="s">
        <v>19</v>
      </c>
      <c r="G9289">
        <v>5</v>
      </c>
      <c r="H9289" s="4">
        <v>0</v>
      </c>
      <c r="I9289" t="s">
        <v>24</v>
      </c>
      <c r="J9289">
        <v>2</v>
      </c>
      <c r="K9289">
        <v>688</v>
      </c>
      <c r="L9289" t="s">
        <v>35</v>
      </c>
      <c r="M9289" t="s">
        <v>27</v>
      </c>
      <c r="N9289" t="s">
        <v>22</v>
      </c>
      <c r="O9289" s="4">
        <v>177607.77</v>
      </c>
      <c r="P9289" t="s">
        <v>28</v>
      </c>
      <c r="Q9289" t="str" cm="1">
        <f t="array" ref="Q9289">_xlfn.IFS(
O9289&lt;50000,"Low Salary (&lt;$50K)",
O9289&lt;90000,"Lower Middle ($50K-$90K)",
O9289&lt;130000,"Middle ($90K-$130K)",
O9289&lt;170000,"Upper Middle ($130K-$170K)",
O9289&gt;=170000,"High Salary (&gt;$170K)"
)</f>
        <v>High Salary (&gt;$170K)</v>
      </c>
      <c r="R9289" t="str" cm="1">
        <f t="array" ref="R9289">_xlfn.IFS(
G9289&lt;=2,"New Customers (0-2Y)",
G9289&lt;=5,"Growing Customers (3-5Y)",
G9289&lt;=8,"Established Customers (6-8Y)",
G9289&lt;=10,"Loyal Customers (9-10Y)"
)</f>
        <v>Growing Customers (3-5Y)</v>
      </c>
    </row>
    <row r="9290" spans="1:18" x14ac:dyDescent="0.35">
      <c r="A9290">
        <v>15769308</v>
      </c>
      <c r="B9290" t="s">
        <v>1804</v>
      </c>
      <c r="C9290" t="s">
        <v>42</v>
      </c>
      <c r="D9290" t="s">
        <v>18</v>
      </c>
      <c r="E9290">
        <v>36</v>
      </c>
      <c r="F9290" t="s">
        <v>19</v>
      </c>
      <c r="G9290">
        <v>9</v>
      </c>
      <c r="H9290" s="4">
        <v>81231.850000000006</v>
      </c>
      <c r="I9290" t="s">
        <v>29</v>
      </c>
      <c r="J9290">
        <v>2</v>
      </c>
      <c r="K9290">
        <v>635</v>
      </c>
      <c r="L9290" t="s">
        <v>20</v>
      </c>
      <c r="M9290" t="s">
        <v>21</v>
      </c>
      <c r="N9290" t="s">
        <v>32</v>
      </c>
      <c r="O9290" s="4">
        <v>196731.08</v>
      </c>
      <c r="P9290" t="s">
        <v>28</v>
      </c>
      <c r="Q9290" t="str" cm="1">
        <f t="array" ref="Q9290">_xlfn.IFS(
O9290&lt;50000,"Low Salary (&lt;$50K)",
O9290&lt;90000,"Lower Middle ($50K-$90K)",
O9290&lt;130000,"Middle ($90K-$130K)",
O9290&lt;170000,"Upper Middle ($130K-$170K)",
O9290&gt;=170000,"High Salary (&gt;$170K)"
)</f>
        <v>High Salary (&gt;$170K)</v>
      </c>
      <c r="R9290" t="str" cm="1">
        <f t="array" ref="R9290">_xlfn.IFS(
G9290&lt;=2,"New Customers (0-2Y)",
G9290&lt;=5,"Growing Customers (3-5Y)",
G9290&lt;=8,"Established Customers (6-8Y)",
G9290&lt;=10,"Loyal Customers (9-10Y)"
)</f>
        <v>Loyal Customers (9-10Y)</v>
      </c>
    </row>
    <row r="9291" spans="1:18" x14ac:dyDescent="0.35">
      <c r="A9291">
        <v>15676810</v>
      </c>
      <c r="B9291" t="s">
        <v>613</v>
      </c>
      <c r="C9291" t="s">
        <v>17</v>
      </c>
      <c r="D9291" t="s">
        <v>18</v>
      </c>
      <c r="E9291">
        <v>31</v>
      </c>
      <c r="F9291" t="s">
        <v>19</v>
      </c>
      <c r="G9291">
        <v>1</v>
      </c>
      <c r="H9291" s="4">
        <v>81480.27</v>
      </c>
      <c r="I9291" t="s">
        <v>29</v>
      </c>
      <c r="J9291">
        <v>2</v>
      </c>
      <c r="K9291">
        <v>561</v>
      </c>
      <c r="L9291" t="s">
        <v>31</v>
      </c>
      <c r="M9291" t="s">
        <v>21</v>
      </c>
      <c r="N9291" t="s">
        <v>22</v>
      </c>
      <c r="O9291" s="4">
        <v>65234.6</v>
      </c>
      <c r="P9291" t="s">
        <v>28</v>
      </c>
      <c r="Q9291" t="str" cm="1">
        <f t="array" ref="Q9291">_xlfn.IFS(
O9291&lt;50000,"Low Salary (&lt;$50K)",
O9291&lt;90000,"Lower Middle ($50K-$90K)",
O9291&lt;130000,"Middle ($90K-$130K)",
O9291&lt;170000,"Upper Middle ($130K-$170K)",
O9291&gt;=170000,"High Salary (&gt;$170K)"
)</f>
        <v>Lower Middle ($50K-$90K)</v>
      </c>
      <c r="R9291" t="str" cm="1">
        <f t="array" ref="R9291">_xlfn.IFS(
G9291&lt;=2,"New Customers (0-2Y)",
G9291&lt;=5,"Growing Customers (3-5Y)",
G9291&lt;=8,"Established Customers (6-8Y)",
G9291&lt;=10,"Loyal Customers (9-10Y)"
)</f>
        <v>New Customers (0-2Y)</v>
      </c>
    </row>
    <row r="9292" spans="1:18" x14ac:dyDescent="0.35">
      <c r="A9292">
        <v>15634591</v>
      </c>
      <c r="B9292" t="s">
        <v>1191</v>
      </c>
      <c r="C9292" t="s">
        <v>17</v>
      </c>
      <c r="D9292" t="s">
        <v>39</v>
      </c>
      <c r="E9292">
        <v>33</v>
      </c>
      <c r="F9292" t="s">
        <v>19</v>
      </c>
      <c r="G9292">
        <v>8</v>
      </c>
      <c r="H9292" s="4">
        <v>73059.38</v>
      </c>
      <c r="I9292" t="s">
        <v>29</v>
      </c>
      <c r="J9292">
        <v>1</v>
      </c>
      <c r="K9292">
        <v>850</v>
      </c>
      <c r="L9292" t="s">
        <v>37</v>
      </c>
      <c r="M9292" t="s">
        <v>21</v>
      </c>
      <c r="N9292" t="s">
        <v>22</v>
      </c>
      <c r="O9292" s="4">
        <v>186281</v>
      </c>
      <c r="P9292" t="s">
        <v>28</v>
      </c>
      <c r="Q9292" t="str" cm="1">
        <f t="array" ref="Q9292">_xlfn.IFS(
O9292&lt;50000,"Low Salary (&lt;$50K)",
O9292&lt;90000,"Lower Middle ($50K-$90K)",
O9292&lt;130000,"Middle ($90K-$130K)",
O9292&lt;170000,"Upper Middle ($130K-$170K)",
O9292&gt;=170000,"High Salary (&gt;$170K)"
)</f>
        <v>High Salary (&gt;$170K)</v>
      </c>
      <c r="R9292" t="str" cm="1">
        <f t="array" ref="R9292">_xlfn.IFS(
G9292&lt;=2,"New Customers (0-2Y)",
G9292&lt;=5,"Growing Customers (3-5Y)",
G9292&lt;=8,"Established Customers (6-8Y)",
G9292&lt;=10,"Loyal Customers (9-10Y)"
)</f>
        <v>Established Customers (6-8Y)</v>
      </c>
    </row>
    <row r="9293" spans="1:18" x14ac:dyDescent="0.35">
      <c r="A9293">
        <v>15679804</v>
      </c>
      <c r="B9293" t="s">
        <v>2860</v>
      </c>
      <c r="C9293" t="s">
        <v>17</v>
      </c>
      <c r="D9293" t="s">
        <v>39</v>
      </c>
      <c r="E9293">
        <v>36</v>
      </c>
      <c r="F9293" t="s">
        <v>19</v>
      </c>
      <c r="G9293">
        <v>5</v>
      </c>
      <c r="H9293" s="4">
        <v>117559.05</v>
      </c>
      <c r="I9293" t="s">
        <v>33</v>
      </c>
      <c r="J9293">
        <v>2</v>
      </c>
      <c r="K9293">
        <v>636</v>
      </c>
      <c r="L9293" t="s">
        <v>20</v>
      </c>
      <c r="M9293" t="s">
        <v>21</v>
      </c>
      <c r="N9293" t="s">
        <v>22</v>
      </c>
      <c r="O9293" s="4">
        <v>111573.3</v>
      </c>
      <c r="P9293" t="s">
        <v>28</v>
      </c>
      <c r="Q9293" t="str" cm="1">
        <f t="array" ref="Q9293">_xlfn.IFS(
O9293&lt;50000,"Low Salary (&lt;$50K)",
O9293&lt;90000,"Lower Middle ($50K-$90K)",
O9293&lt;130000,"Middle ($90K-$130K)",
O9293&lt;170000,"Upper Middle ($130K-$170K)",
O9293&gt;=170000,"High Salary (&gt;$170K)"
)</f>
        <v>Middle ($90K-$130K)</v>
      </c>
      <c r="R9293" t="str" cm="1">
        <f t="array" ref="R9293">_xlfn.IFS(
G9293&lt;=2,"New Customers (0-2Y)",
G9293&lt;=5,"Growing Customers (3-5Y)",
G9293&lt;=8,"Established Customers (6-8Y)",
G9293&lt;=10,"Loyal Customers (9-10Y)"
)</f>
        <v>Growing Customers (3-5Y)</v>
      </c>
    </row>
    <row r="9294" spans="1:18" x14ac:dyDescent="0.35">
      <c r="A9294">
        <v>15677764</v>
      </c>
      <c r="B9294" t="s">
        <v>1507</v>
      </c>
      <c r="C9294" t="s">
        <v>42</v>
      </c>
      <c r="D9294" t="s">
        <v>18</v>
      </c>
      <c r="E9294">
        <v>74</v>
      </c>
      <c r="F9294" t="s">
        <v>2967</v>
      </c>
      <c r="G9294">
        <v>1</v>
      </c>
      <c r="H9294" s="4">
        <v>186445.31</v>
      </c>
      <c r="I9294" t="s">
        <v>33</v>
      </c>
      <c r="J9294">
        <v>2</v>
      </c>
      <c r="K9294">
        <v>461</v>
      </c>
      <c r="L9294" t="s">
        <v>44</v>
      </c>
      <c r="M9294" t="s">
        <v>21</v>
      </c>
      <c r="N9294" t="s">
        <v>22</v>
      </c>
      <c r="O9294" s="4">
        <v>196767.83</v>
      </c>
      <c r="P9294" t="s">
        <v>28</v>
      </c>
      <c r="Q9294" t="str" cm="1">
        <f t="array" ref="Q9294">_xlfn.IFS(
O9294&lt;50000,"Low Salary (&lt;$50K)",
O9294&lt;90000,"Lower Middle ($50K-$90K)",
O9294&lt;130000,"Middle ($90K-$130K)",
O9294&lt;170000,"Upper Middle ($130K-$170K)",
O9294&gt;=170000,"High Salary (&gt;$170K)"
)</f>
        <v>High Salary (&gt;$170K)</v>
      </c>
      <c r="R9294" t="str" cm="1">
        <f t="array" ref="R9294">_xlfn.IFS(
G9294&lt;=2,"New Customers (0-2Y)",
G9294&lt;=5,"Growing Customers (3-5Y)",
G9294&lt;=8,"Established Customers (6-8Y)",
G9294&lt;=10,"Loyal Customers (9-10Y)"
)</f>
        <v>New Customers (0-2Y)</v>
      </c>
    </row>
    <row r="9295" spans="1:18" x14ac:dyDescent="0.35">
      <c r="A9295">
        <v>15571917</v>
      </c>
      <c r="B9295" t="s">
        <v>424</v>
      </c>
      <c r="C9295" t="s">
        <v>42</v>
      </c>
      <c r="D9295" t="s">
        <v>18</v>
      </c>
      <c r="E9295">
        <v>38</v>
      </c>
      <c r="F9295" t="s">
        <v>19</v>
      </c>
      <c r="G9295">
        <v>5</v>
      </c>
      <c r="H9295" s="4">
        <v>137657.71</v>
      </c>
      <c r="I9295" t="s">
        <v>33</v>
      </c>
      <c r="J9295">
        <v>2</v>
      </c>
      <c r="K9295">
        <v>771</v>
      </c>
      <c r="L9295" t="s">
        <v>35</v>
      </c>
      <c r="M9295" t="s">
        <v>21</v>
      </c>
      <c r="N9295" t="s">
        <v>32</v>
      </c>
      <c r="O9295" s="4">
        <v>72985.61</v>
      </c>
      <c r="P9295" t="s">
        <v>28</v>
      </c>
      <c r="Q9295" t="str" cm="1">
        <f t="array" ref="Q9295">_xlfn.IFS(
O9295&lt;50000,"Low Salary (&lt;$50K)",
O9295&lt;90000,"Lower Middle ($50K-$90K)",
O9295&lt;130000,"Middle ($90K-$130K)",
O9295&lt;170000,"Upper Middle ($130K-$170K)",
O9295&gt;=170000,"High Salary (&gt;$170K)"
)</f>
        <v>Lower Middle ($50K-$90K)</v>
      </c>
      <c r="R9295" t="str" cm="1">
        <f t="array" ref="R9295">_xlfn.IFS(
G9295&lt;=2,"New Customers (0-2Y)",
G9295&lt;=5,"Growing Customers (3-5Y)",
G9295&lt;=8,"Established Customers (6-8Y)",
G9295&lt;=10,"Loyal Customers (9-10Y)"
)</f>
        <v>Growing Customers (3-5Y)</v>
      </c>
    </row>
    <row r="9296" spans="1:18" x14ac:dyDescent="0.35">
      <c r="A9296">
        <v>15574608</v>
      </c>
      <c r="B9296" t="s">
        <v>2861</v>
      </c>
      <c r="C9296" t="s">
        <v>17</v>
      </c>
      <c r="D9296" t="s">
        <v>39</v>
      </c>
      <c r="E9296">
        <v>36</v>
      </c>
      <c r="F9296" t="s">
        <v>19</v>
      </c>
      <c r="G9296">
        <v>8</v>
      </c>
      <c r="H9296" s="4">
        <v>133889.35</v>
      </c>
      <c r="I9296" t="s">
        <v>33</v>
      </c>
      <c r="J9296">
        <v>1</v>
      </c>
      <c r="K9296">
        <v>713</v>
      </c>
      <c r="L9296" t="s">
        <v>35</v>
      </c>
      <c r="M9296" t="s">
        <v>21</v>
      </c>
      <c r="N9296" t="s">
        <v>22</v>
      </c>
      <c r="O9296" s="4">
        <v>143265.65</v>
      </c>
      <c r="P9296" t="s">
        <v>28</v>
      </c>
      <c r="Q9296" t="str" cm="1">
        <f t="array" ref="Q9296">_xlfn.IFS(
O9296&lt;50000,"Low Salary (&lt;$50K)",
O9296&lt;90000,"Lower Middle ($50K-$90K)",
O9296&lt;130000,"Middle ($90K-$130K)",
O9296&lt;170000,"Upper Middle ($130K-$170K)",
O9296&gt;=170000,"High Salary (&gt;$170K)"
)</f>
        <v>Upper Middle ($130K-$170K)</v>
      </c>
      <c r="R9296" t="str" cm="1">
        <f t="array" ref="R9296">_xlfn.IFS(
G9296&lt;=2,"New Customers (0-2Y)",
G9296&lt;=5,"Growing Customers (3-5Y)",
G9296&lt;=8,"Established Customers (6-8Y)",
G9296&lt;=10,"Loyal Customers (9-10Y)"
)</f>
        <v>Established Customers (6-8Y)</v>
      </c>
    </row>
    <row r="9297" spans="1:18" x14ac:dyDescent="0.35">
      <c r="A9297">
        <v>15740868</v>
      </c>
      <c r="B9297" t="s">
        <v>968</v>
      </c>
      <c r="C9297" t="s">
        <v>42</v>
      </c>
      <c r="D9297" t="s">
        <v>18</v>
      </c>
      <c r="E9297">
        <v>45</v>
      </c>
      <c r="F9297" t="s">
        <v>19</v>
      </c>
      <c r="G9297">
        <v>9</v>
      </c>
      <c r="H9297" s="4">
        <v>134562.79999999999</v>
      </c>
      <c r="I9297" t="s">
        <v>33</v>
      </c>
      <c r="J9297">
        <v>1</v>
      </c>
      <c r="K9297">
        <v>658</v>
      </c>
      <c r="L9297" t="s">
        <v>20</v>
      </c>
      <c r="M9297" t="s">
        <v>21</v>
      </c>
      <c r="N9297" t="s">
        <v>22</v>
      </c>
      <c r="O9297" s="4">
        <v>159268.67000000001</v>
      </c>
      <c r="P9297" t="s">
        <v>28</v>
      </c>
      <c r="Q9297" t="str" cm="1">
        <f t="array" ref="Q9297">_xlfn.IFS(
O9297&lt;50000,"Low Salary (&lt;$50K)",
O9297&lt;90000,"Lower Middle ($50K-$90K)",
O9297&lt;130000,"Middle ($90K-$130K)",
O9297&lt;170000,"Upper Middle ($130K-$170K)",
O9297&gt;=170000,"High Salary (&gt;$170K)"
)</f>
        <v>Upper Middle ($130K-$170K)</v>
      </c>
      <c r="R9297" t="str" cm="1">
        <f t="array" ref="R9297">_xlfn.IFS(
G9297&lt;=2,"New Customers (0-2Y)",
G9297&lt;=5,"Growing Customers (3-5Y)",
G9297&lt;=8,"Established Customers (6-8Y)",
G9297&lt;=10,"Loyal Customers (9-10Y)"
)</f>
        <v>Loyal Customers (9-10Y)</v>
      </c>
    </row>
    <row r="9298" spans="1:18" x14ac:dyDescent="0.35">
      <c r="A9298">
        <v>15702442</v>
      </c>
      <c r="B9298" t="s">
        <v>757</v>
      </c>
      <c r="C9298" t="s">
        <v>42</v>
      </c>
      <c r="D9298" t="s">
        <v>18</v>
      </c>
      <c r="E9298">
        <v>56</v>
      </c>
      <c r="F9298" t="s">
        <v>19</v>
      </c>
      <c r="G9298">
        <v>9</v>
      </c>
      <c r="H9298" s="4">
        <v>100781.75</v>
      </c>
      <c r="I9298" t="s">
        <v>33</v>
      </c>
      <c r="J9298">
        <v>2</v>
      </c>
      <c r="K9298">
        <v>586</v>
      </c>
      <c r="L9298" t="s">
        <v>31</v>
      </c>
      <c r="M9298" t="s">
        <v>21</v>
      </c>
      <c r="N9298" t="s">
        <v>22</v>
      </c>
      <c r="O9298" s="4">
        <v>54448.41</v>
      </c>
      <c r="P9298" t="s">
        <v>28</v>
      </c>
      <c r="Q9298" t="str" cm="1">
        <f t="array" ref="Q9298">_xlfn.IFS(
O9298&lt;50000,"Low Salary (&lt;$50K)",
O9298&lt;90000,"Lower Middle ($50K-$90K)",
O9298&lt;130000,"Middle ($90K-$130K)",
O9298&lt;170000,"Upper Middle ($130K-$170K)",
O9298&gt;=170000,"High Salary (&gt;$170K)"
)</f>
        <v>Lower Middle ($50K-$90K)</v>
      </c>
      <c r="R9298" t="str" cm="1">
        <f t="array" ref="R9298">_xlfn.IFS(
G9298&lt;=2,"New Customers (0-2Y)",
G9298&lt;=5,"Growing Customers (3-5Y)",
G9298&lt;=8,"Established Customers (6-8Y)",
G9298&lt;=10,"Loyal Customers (9-10Y)"
)</f>
        <v>Loyal Customers (9-10Y)</v>
      </c>
    </row>
    <row r="9299" spans="1:18" x14ac:dyDescent="0.35">
      <c r="A9299">
        <v>15699797</v>
      </c>
      <c r="B9299" t="s">
        <v>2862</v>
      </c>
      <c r="C9299" t="s">
        <v>17</v>
      </c>
      <c r="D9299" t="s">
        <v>39</v>
      </c>
      <c r="E9299">
        <v>30</v>
      </c>
      <c r="F9299" t="s">
        <v>19</v>
      </c>
      <c r="G9299">
        <v>8</v>
      </c>
      <c r="H9299" s="4">
        <v>174356.13</v>
      </c>
      <c r="I9299" t="s">
        <v>33</v>
      </c>
      <c r="J9299">
        <v>1</v>
      </c>
      <c r="K9299">
        <v>737</v>
      </c>
      <c r="L9299" t="s">
        <v>35</v>
      </c>
      <c r="M9299" t="s">
        <v>27</v>
      </c>
      <c r="N9299" t="s">
        <v>32</v>
      </c>
      <c r="O9299" s="4">
        <v>31928.5</v>
      </c>
      <c r="P9299" t="s">
        <v>28</v>
      </c>
      <c r="Q9299" t="str" cm="1">
        <f t="array" ref="Q9299">_xlfn.IFS(
O9299&lt;50000,"Low Salary (&lt;$50K)",
O9299&lt;90000,"Lower Middle ($50K-$90K)",
O9299&lt;130000,"Middle ($90K-$130K)",
O9299&lt;170000,"Upper Middle ($130K-$170K)",
O9299&gt;=170000,"High Salary (&gt;$170K)"
)</f>
        <v>Low Salary (&lt;$50K)</v>
      </c>
      <c r="R9299" t="str" cm="1">
        <f t="array" ref="R9299">_xlfn.IFS(
G9299&lt;=2,"New Customers (0-2Y)",
G9299&lt;=5,"Growing Customers (3-5Y)",
G9299&lt;=8,"Established Customers (6-8Y)",
G9299&lt;=10,"Loyal Customers (9-10Y)"
)</f>
        <v>Established Customers (6-8Y)</v>
      </c>
    </row>
    <row r="9300" spans="1:18" x14ac:dyDescent="0.35">
      <c r="A9300">
        <v>15648047</v>
      </c>
      <c r="B9300" t="s">
        <v>636</v>
      </c>
      <c r="C9300" t="s">
        <v>42</v>
      </c>
      <c r="D9300" t="s">
        <v>39</v>
      </c>
      <c r="E9300">
        <v>27</v>
      </c>
      <c r="F9300" t="s">
        <v>43</v>
      </c>
      <c r="G9300">
        <v>5</v>
      </c>
      <c r="H9300" s="4">
        <v>190125.43</v>
      </c>
      <c r="I9300" t="s">
        <v>33</v>
      </c>
      <c r="J9300">
        <v>2</v>
      </c>
      <c r="K9300">
        <v>742</v>
      </c>
      <c r="L9300" t="s">
        <v>35</v>
      </c>
      <c r="M9300" t="s">
        <v>27</v>
      </c>
      <c r="N9300" t="s">
        <v>32</v>
      </c>
      <c r="O9300" s="4">
        <v>21793.59</v>
      </c>
      <c r="P9300" t="s">
        <v>28</v>
      </c>
      <c r="Q9300" t="str" cm="1">
        <f t="array" ref="Q9300">_xlfn.IFS(
O9300&lt;50000,"Low Salary (&lt;$50K)",
O9300&lt;90000,"Lower Middle ($50K-$90K)",
O9300&lt;130000,"Middle ($90K-$130K)",
O9300&lt;170000,"Upper Middle ($130K-$170K)",
O9300&gt;=170000,"High Salary (&gt;$170K)"
)</f>
        <v>Low Salary (&lt;$50K)</v>
      </c>
      <c r="R9300" t="str" cm="1">
        <f t="array" ref="R9300">_xlfn.IFS(
G9300&lt;=2,"New Customers (0-2Y)",
G9300&lt;=5,"Growing Customers (3-5Y)",
G9300&lt;=8,"Established Customers (6-8Y)",
G9300&lt;=10,"Loyal Customers (9-10Y)"
)</f>
        <v>Growing Customers (3-5Y)</v>
      </c>
    </row>
    <row r="9301" spans="1:18" x14ac:dyDescent="0.35">
      <c r="A9301">
        <v>15766826</v>
      </c>
      <c r="B9301" t="s">
        <v>2251</v>
      </c>
      <c r="C9301" t="s">
        <v>17</v>
      </c>
      <c r="D9301" t="s">
        <v>39</v>
      </c>
      <c r="E9301">
        <v>26</v>
      </c>
      <c r="F9301" t="s">
        <v>43</v>
      </c>
      <c r="G9301">
        <v>7</v>
      </c>
      <c r="H9301" s="4">
        <v>146266</v>
      </c>
      <c r="I9301" t="s">
        <v>33</v>
      </c>
      <c r="J9301">
        <v>1</v>
      </c>
      <c r="K9301">
        <v>824</v>
      </c>
      <c r="L9301" t="s">
        <v>37</v>
      </c>
      <c r="M9301" t="s">
        <v>21</v>
      </c>
      <c r="N9301" t="s">
        <v>32</v>
      </c>
      <c r="O9301" s="4">
        <v>21903.62</v>
      </c>
      <c r="P9301" t="s">
        <v>23</v>
      </c>
      <c r="Q9301" t="str" cm="1">
        <f t="array" ref="Q9301">_xlfn.IFS(
O9301&lt;50000,"Low Salary (&lt;$50K)",
O9301&lt;90000,"Lower Middle ($50K-$90K)",
O9301&lt;130000,"Middle ($90K-$130K)",
O9301&lt;170000,"Upper Middle ($130K-$170K)",
O9301&gt;=170000,"High Salary (&gt;$170K)"
)</f>
        <v>Low Salary (&lt;$50K)</v>
      </c>
      <c r="R9301" t="str" cm="1">
        <f t="array" ref="R9301">_xlfn.IFS(
G9301&lt;=2,"New Customers (0-2Y)",
G9301&lt;=5,"Growing Customers (3-5Y)",
G9301&lt;=8,"Established Customers (6-8Y)",
G9301&lt;=10,"Loyal Customers (9-10Y)"
)</f>
        <v>Established Customers (6-8Y)</v>
      </c>
    </row>
    <row r="9302" spans="1:18" x14ac:dyDescent="0.35">
      <c r="A9302">
        <v>15591628</v>
      </c>
      <c r="B9302" t="s">
        <v>1726</v>
      </c>
      <c r="C9302" t="s">
        <v>42</v>
      </c>
      <c r="D9302" t="s">
        <v>39</v>
      </c>
      <c r="E9302">
        <v>41</v>
      </c>
      <c r="F9302" t="s">
        <v>19</v>
      </c>
      <c r="G9302">
        <v>9</v>
      </c>
      <c r="H9302" s="4">
        <v>164046.1</v>
      </c>
      <c r="I9302" t="s">
        <v>33</v>
      </c>
      <c r="J9302">
        <v>1</v>
      </c>
      <c r="K9302">
        <v>701</v>
      </c>
      <c r="L9302" t="s">
        <v>35</v>
      </c>
      <c r="M9302" t="s">
        <v>21</v>
      </c>
      <c r="N9302" t="s">
        <v>32</v>
      </c>
      <c r="O9302" s="4">
        <v>49405.93</v>
      </c>
      <c r="P9302" t="s">
        <v>28</v>
      </c>
      <c r="Q9302" t="str" cm="1">
        <f t="array" ref="Q9302">_xlfn.IFS(
O9302&lt;50000,"Low Salary (&lt;$50K)",
O9302&lt;90000,"Lower Middle ($50K-$90K)",
O9302&lt;130000,"Middle ($90K-$130K)",
O9302&lt;170000,"Upper Middle ($130K-$170K)",
O9302&gt;=170000,"High Salary (&gt;$170K)"
)</f>
        <v>Low Salary (&lt;$50K)</v>
      </c>
      <c r="R9302" t="str" cm="1">
        <f t="array" ref="R9302">_xlfn.IFS(
G9302&lt;=2,"New Customers (0-2Y)",
G9302&lt;=5,"Growing Customers (3-5Y)",
G9302&lt;=8,"Established Customers (6-8Y)",
G9302&lt;=10,"Loyal Customers (9-10Y)"
)</f>
        <v>Loyal Customers (9-10Y)</v>
      </c>
    </row>
    <row r="9303" spans="1:18" x14ac:dyDescent="0.35">
      <c r="A9303">
        <v>15583857</v>
      </c>
      <c r="B9303" t="s">
        <v>1618</v>
      </c>
      <c r="C9303" t="s">
        <v>26</v>
      </c>
      <c r="D9303" t="s">
        <v>18</v>
      </c>
      <c r="E9303">
        <v>43</v>
      </c>
      <c r="F9303" t="s">
        <v>19</v>
      </c>
      <c r="G9303">
        <v>4</v>
      </c>
      <c r="H9303" s="4">
        <v>123536.52</v>
      </c>
      <c r="I9303" t="s">
        <v>33</v>
      </c>
      <c r="J9303">
        <v>2</v>
      </c>
      <c r="K9303">
        <v>623</v>
      </c>
      <c r="L9303" t="s">
        <v>20</v>
      </c>
      <c r="M9303" t="s">
        <v>27</v>
      </c>
      <c r="N9303" t="s">
        <v>32</v>
      </c>
      <c r="O9303" s="4">
        <v>154908.51999999999</v>
      </c>
      <c r="P9303" t="s">
        <v>28</v>
      </c>
      <c r="Q9303" t="str" cm="1">
        <f t="array" ref="Q9303">_xlfn.IFS(
O9303&lt;50000,"Low Salary (&lt;$50K)",
O9303&lt;90000,"Lower Middle ($50K-$90K)",
O9303&lt;130000,"Middle ($90K-$130K)",
O9303&lt;170000,"Upper Middle ($130K-$170K)",
O9303&gt;=170000,"High Salary (&gt;$170K)"
)</f>
        <v>Upper Middle ($130K-$170K)</v>
      </c>
      <c r="R9303" t="str" cm="1">
        <f t="array" ref="R9303">_xlfn.IFS(
G9303&lt;=2,"New Customers (0-2Y)",
G9303&lt;=5,"Growing Customers (3-5Y)",
G9303&lt;=8,"Established Customers (6-8Y)",
G9303&lt;=10,"Loyal Customers (9-10Y)"
)</f>
        <v>Growing Customers (3-5Y)</v>
      </c>
    </row>
    <row r="9304" spans="1:18" x14ac:dyDescent="0.35">
      <c r="A9304">
        <v>15752534</v>
      </c>
      <c r="B9304" t="s">
        <v>2863</v>
      </c>
      <c r="C9304" t="s">
        <v>17</v>
      </c>
      <c r="D9304" t="s">
        <v>39</v>
      </c>
      <c r="E9304">
        <v>36</v>
      </c>
      <c r="F9304" t="s">
        <v>19</v>
      </c>
      <c r="G9304">
        <v>10</v>
      </c>
      <c r="H9304" s="4">
        <v>0</v>
      </c>
      <c r="I9304" t="s">
        <v>24</v>
      </c>
      <c r="J9304">
        <v>2</v>
      </c>
      <c r="K9304">
        <v>744</v>
      </c>
      <c r="L9304" t="s">
        <v>35</v>
      </c>
      <c r="M9304" t="s">
        <v>21</v>
      </c>
      <c r="N9304" t="s">
        <v>22</v>
      </c>
      <c r="O9304" s="4">
        <v>182867.84</v>
      </c>
      <c r="P9304" t="s">
        <v>28</v>
      </c>
      <c r="Q9304" t="str" cm="1">
        <f t="array" ref="Q9304">_xlfn.IFS(
O9304&lt;50000,"Low Salary (&lt;$50K)",
O9304&lt;90000,"Lower Middle ($50K-$90K)",
O9304&lt;130000,"Middle ($90K-$130K)",
O9304&lt;170000,"Upper Middle ($130K-$170K)",
O9304&gt;=170000,"High Salary (&gt;$170K)"
)</f>
        <v>High Salary (&gt;$170K)</v>
      </c>
      <c r="R9304" t="str" cm="1">
        <f t="array" ref="R9304">_xlfn.IFS(
G9304&lt;=2,"New Customers (0-2Y)",
G9304&lt;=5,"Growing Customers (3-5Y)",
G9304&lt;=8,"Established Customers (6-8Y)",
G9304&lt;=10,"Loyal Customers (9-10Y)"
)</f>
        <v>Loyal Customers (9-10Y)</v>
      </c>
    </row>
    <row r="9305" spans="1:18" x14ac:dyDescent="0.35">
      <c r="A9305">
        <v>15741403</v>
      </c>
      <c r="B9305" t="s">
        <v>918</v>
      </c>
      <c r="C9305" t="s">
        <v>26</v>
      </c>
      <c r="D9305" t="s">
        <v>18</v>
      </c>
      <c r="E9305">
        <v>38</v>
      </c>
      <c r="F9305" t="s">
        <v>19</v>
      </c>
      <c r="G9305">
        <v>1</v>
      </c>
      <c r="H9305" s="4">
        <v>171848.38</v>
      </c>
      <c r="I9305" t="s">
        <v>33</v>
      </c>
      <c r="J9305">
        <v>1</v>
      </c>
      <c r="K9305">
        <v>698</v>
      </c>
      <c r="L9305" t="s">
        <v>35</v>
      </c>
      <c r="M9305" t="s">
        <v>27</v>
      </c>
      <c r="N9305" t="s">
        <v>32</v>
      </c>
      <c r="O9305" s="4">
        <v>16957.45</v>
      </c>
      <c r="P9305" t="s">
        <v>28</v>
      </c>
      <c r="Q9305" t="str" cm="1">
        <f t="array" ref="Q9305">_xlfn.IFS(
O9305&lt;50000,"Low Salary (&lt;$50K)",
O9305&lt;90000,"Lower Middle ($50K-$90K)",
O9305&lt;130000,"Middle ($90K-$130K)",
O9305&lt;170000,"Upper Middle ($130K-$170K)",
O9305&gt;=170000,"High Salary (&gt;$170K)"
)</f>
        <v>Low Salary (&lt;$50K)</v>
      </c>
      <c r="R9305" t="str" cm="1">
        <f t="array" ref="R9305">_xlfn.IFS(
G9305&lt;=2,"New Customers (0-2Y)",
G9305&lt;=5,"Growing Customers (3-5Y)",
G9305&lt;=8,"Established Customers (6-8Y)",
G9305&lt;=10,"Loyal Customers (9-10Y)"
)</f>
        <v>New Customers (0-2Y)</v>
      </c>
    </row>
    <row r="9306" spans="1:18" x14ac:dyDescent="0.35">
      <c r="A9306">
        <v>15783589</v>
      </c>
      <c r="B9306" t="s">
        <v>598</v>
      </c>
      <c r="C9306" t="s">
        <v>17</v>
      </c>
      <c r="D9306" t="s">
        <v>39</v>
      </c>
      <c r="E9306">
        <v>40</v>
      </c>
      <c r="F9306" t="s">
        <v>19</v>
      </c>
      <c r="G9306">
        <v>9</v>
      </c>
      <c r="H9306" s="4">
        <v>0</v>
      </c>
      <c r="I9306" t="s">
        <v>24</v>
      </c>
      <c r="J9306">
        <v>2</v>
      </c>
      <c r="K9306">
        <v>616</v>
      </c>
      <c r="L9306" t="s">
        <v>20</v>
      </c>
      <c r="M9306" t="s">
        <v>27</v>
      </c>
      <c r="N9306" t="s">
        <v>32</v>
      </c>
      <c r="O9306" s="4">
        <v>93717.55</v>
      </c>
      <c r="P9306" t="s">
        <v>28</v>
      </c>
      <c r="Q9306" t="str" cm="1">
        <f t="array" ref="Q9306">_xlfn.IFS(
O9306&lt;50000,"Low Salary (&lt;$50K)",
O9306&lt;90000,"Lower Middle ($50K-$90K)",
O9306&lt;130000,"Middle ($90K-$130K)",
O9306&lt;170000,"Upper Middle ($130K-$170K)",
O9306&gt;=170000,"High Salary (&gt;$170K)"
)</f>
        <v>Middle ($90K-$130K)</v>
      </c>
      <c r="R9306" t="str" cm="1">
        <f t="array" ref="R9306">_xlfn.IFS(
G9306&lt;=2,"New Customers (0-2Y)",
G9306&lt;=5,"Growing Customers (3-5Y)",
G9306&lt;=8,"Established Customers (6-8Y)",
G9306&lt;=10,"Loyal Customers (9-10Y)"
)</f>
        <v>Loyal Customers (9-10Y)</v>
      </c>
    </row>
    <row r="9307" spans="1:18" x14ac:dyDescent="0.35">
      <c r="A9307">
        <v>15598046</v>
      </c>
      <c r="B9307" t="s">
        <v>798</v>
      </c>
      <c r="C9307" t="s">
        <v>17</v>
      </c>
      <c r="D9307" t="s">
        <v>18</v>
      </c>
      <c r="E9307">
        <v>39</v>
      </c>
      <c r="F9307" t="s">
        <v>19</v>
      </c>
      <c r="G9307">
        <v>5</v>
      </c>
      <c r="H9307" s="4">
        <v>139562.04999999999</v>
      </c>
      <c r="I9307" t="s">
        <v>33</v>
      </c>
      <c r="J9307">
        <v>2</v>
      </c>
      <c r="K9307">
        <v>662</v>
      </c>
      <c r="L9307" t="s">
        <v>35</v>
      </c>
      <c r="M9307" t="s">
        <v>21</v>
      </c>
      <c r="N9307" t="s">
        <v>32</v>
      </c>
      <c r="O9307" s="4">
        <v>61636.22</v>
      </c>
      <c r="P9307" t="s">
        <v>28</v>
      </c>
      <c r="Q9307" t="str" cm="1">
        <f t="array" ref="Q9307">_xlfn.IFS(
O9307&lt;50000,"Low Salary (&lt;$50K)",
O9307&lt;90000,"Lower Middle ($50K-$90K)",
O9307&lt;130000,"Middle ($90K-$130K)",
O9307&lt;170000,"Upper Middle ($130K-$170K)",
O9307&gt;=170000,"High Salary (&gt;$170K)"
)</f>
        <v>Lower Middle ($50K-$90K)</v>
      </c>
      <c r="R9307" t="str" cm="1">
        <f t="array" ref="R9307">_xlfn.IFS(
G9307&lt;=2,"New Customers (0-2Y)",
G9307&lt;=5,"Growing Customers (3-5Y)",
G9307&lt;=8,"Established Customers (6-8Y)",
G9307&lt;=10,"Loyal Customers (9-10Y)"
)</f>
        <v>Growing Customers (3-5Y)</v>
      </c>
    </row>
    <row r="9308" spans="1:18" x14ac:dyDescent="0.35">
      <c r="A9308">
        <v>15643330</v>
      </c>
      <c r="B9308" t="s">
        <v>410</v>
      </c>
      <c r="C9308" t="s">
        <v>17</v>
      </c>
      <c r="D9308" t="s">
        <v>39</v>
      </c>
      <c r="E9308">
        <v>37</v>
      </c>
      <c r="F9308" t="s">
        <v>19</v>
      </c>
      <c r="G9308">
        <v>2</v>
      </c>
      <c r="H9308" s="4">
        <v>0</v>
      </c>
      <c r="I9308" t="s">
        <v>24</v>
      </c>
      <c r="J9308">
        <v>2</v>
      </c>
      <c r="K9308">
        <v>594</v>
      </c>
      <c r="L9308" t="s">
        <v>31</v>
      </c>
      <c r="M9308" t="s">
        <v>27</v>
      </c>
      <c r="N9308" t="s">
        <v>22</v>
      </c>
      <c r="O9308" s="4">
        <v>95864.5</v>
      </c>
      <c r="P9308" t="s">
        <v>28</v>
      </c>
      <c r="Q9308" t="str" cm="1">
        <f t="array" ref="Q9308">_xlfn.IFS(
O9308&lt;50000,"Low Salary (&lt;$50K)",
O9308&lt;90000,"Lower Middle ($50K-$90K)",
O9308&lt;130000,"Middle ($90K-$130K)",
O9308&lt;170000,"Upper Middle ($130K-$170K)",
O9308&gt;=170000,"High Salary (&gt;$170K)"
)</f>
        <v>Middle ($90K-$130K)</v>
      </c>
      <c r="R9308" t="str" cm="1">
        <f t="array" ref="R9308">_xlfn.IFS(
G9308&lt;=2,"New Customers (0-2Y)",
G9308&lt;=5,"Growing Customers (3-5Y)",
G9308&lt;=8,"Established Customers (6-8Y)",
G9308&lt;=10,"Loyal Customers (9-10Y)"
)</f>
        <v>New Customers (0-2Y)</v>
      </c>
    </row>
    <row r="9309" spans="1:18" x14ac:dyDescent="0.35">
      <c r="A9309">
        <v>15680405</v>
      </c>
      <c r="B9309" t="s">
        <v>649</v>
      </c>
      <c r="C9309" t="s">
        <v>17</v>
      </c>
      <c r="D9309" t="s">
        <v>39</v>
      </c>
      <c r="E9309">
        <v>40</v>
      </c>
      <c r="F9309" t="s">
        <v>19</v>
      </c>
      <c r="G9309">
        <v>2</v>
      </c>
      <c r="H9309" s="4">
        <v>168001.34</v>
      </c>
      <c r="I9309" t="s">
        <v>33</v>
      </c>
      <c r="J9309">
        <v>2</v>
      </c>
      <c r="K9309">
        <v>685</v>
      </c>
      <c r="L9309" t="s">
        <v>35</v>
      </c>
      <c r="M9309" t="s">
        <v>21</v>
      </c>
      <c r="N9309" t="s">
        <v>22</v>
      </c>
      <c r="O9309" s="4">
        <v>167400.29</v>
      </c>
      <c r="P9309" t="s">
        <v>28</v>
      </c>
      <c r="Q9309" t="str" cm="1">
        <f t="array" ref="Q9309">_xlfn.IFS(
O9309&lt;50000,"Low Salary (&lt;$50K)",
O9309&lt;90000,"Lower Middle ($50K-$90K)",
O9309&lt;130000,"Middle ($90K-$130K)",
O9309&lt;170000,"Upper Middle ($130K-$170K)",
O9309&gt;=170000,"High Salary (&gt;$170K)"
)</f>
        <v>Upper Middle ($130K-$170K)</v>
      </c>
      <c r="R9309" t="str" cm="1">
        <f t="array" ref="R9309">_xlfn.IFS(
G9309&lt;=2,"New Customers (0-2Y)",
G9309&lt;=5,"Growing Customers (3-5Y)",
G9309&lt;=8,"Established Customers (6-8Y)",
G9309&lt;=10,"Loyal Customers (9-10Y)"
)</f>
        <v>New Customers (0-2Y)</v>
      </c>
    </row>
    <row r="9310" spans="1:18" x14ac:dyDescent="0.35">
      <c r="A9310">
        <v>15728683</v>
      </c>
      <c r="B9310" t="s">
        <v>71</v>
      </c>
      <c r="C9310" t="s">
        <v>17</v>
      </c>
      <c r="D9310" t="s">
        <v>39</v>
      </c>
      <c r="E9310">
        <v>27</v>
      </c>
      <c r="F9310" t="s">
        <v>43</v>
      </c>
      <c r="G9310">
        <v>0</v>
      </c>
      <c r="H9310" s="4">
        <v>0</v>
      </c>
      <c r="I9310" t="s">
        <v>24</v>
      </c>
      <c r="J9310">
        <v>2</v>
      </c>
      <c r="K9310">
        <v>742</v>
      </c>
      <c r="L9310" t="s">
        <v>35</v>
      </c>
      <c r="M9310" t="s">
        <v>27</v>
      </c>
      <c r="N9310" t="s">
        <v>22</v>
      </c>
      <c r="O9310" s="4">
        <v>131534.96</v>
      </c>
      <c r="P9310" t="s">
        <v>28</v>
      </c>
      <c r="Q9310" t="str" cm="1">
        <f t="array" ref="Q9310">_xlfn.IFS(
O9310&lt;50000,"Low Salary (&lt;$50K)",
O9310&lt;90000,"Lower Middle ($50K-$90K)",
O9310&lt;130000,"Middle ($90K-$130K)",
O9310&lt;170000,"Upper Middle ($130K-$170K)",
O9310&gt;=170000,"High Salary (&gt;$170K)"
)</f>
        <v>Upper Middle ($130K-$170K)</v>
      </c>
      <c r="R9310" t="str" cm="1">
        <f t="array" ref="R9310">_xlfn.IFS(
G9310&lt;=2,"New Customers (0-2Y)",
G9310&lt;=5,"Growing Customers (3-5Y)",
G9310&lt;=8,"Established Customers (6-8Y)",
G9310&lt;=10,"Loyal Customers (9-10Y)"
)</f>
        <v>New Customers (0-2Y)</v>
      </c>
    </row>
    <row r="9311" spans="1:18" x14ac:dyDescent="0.35">
      <c r="A9311">
        <v>15621644</v>
      </c>
      <c r="B9311" t="s">
        <v>516</v>
      </c>
      <c r="C9311" t="s">
        <v>42</v>
      </c>
      <c r="D9311" t="s">
        <v>39</v>
      </c>
      <c r="E9311">
        <v>83</v>
      </c>
      <c r="F9311" t="s">
        <v>2967</v>
      </c>
      <c r="G9311">
        <v>6</v>
      </c>
      <c r="H9311" s="4">
        <v>123356.63</v>
      </c>
      <c r="I9311" t="s">
        <v>33</v>
      </c>
      <c r="J9311">
        <v>1</v>
      </c>
      <c r="K9311">
        <v>678</v>
      </c>
      <c r="L9311" t="s">
        <v>35</v>
      </c>
      <c r="M9311" t="s">
        <v>27</v>
      </c>
      <c r="N9311" t="s">
        <v>22</v>
      </c>
      <c r="O9311" s="4">
        <v>92934.41</v>
      </c>
      <c r="P9311" t="s">
        <v>28</v>
      </c>
      <c r="Q9311" t="str" cm="1">
        <f t="array" ref="Q9311">_xlfn.IFS(
O9311&lt;50000,"Low Salary (&lt;$50K)",
O9311&lt;90000,"Lower Middle ($50K-$90K)",
O9311&lt;130000,"Middle ($90K-$130K)",
O9311&lt;170000,"Upper Middle ($130K-$170K)",
O9311&gt;=170000,"High Salary (&gt;$170K)"
)</f>
        <v>Middle ($90K-$130K)</v>
      </c>
      <c r="R9311" t="str" cm="1">
        <f t="array" ref="R9311">_xlfn.IFS(
G9311&lt;=2,"New Customers (0-2Y)",
G9311&lt;=5,"Growing Customers (3-5Y)",
G9311&lt;=8,"Established Customers (6-8Y)",
G9311&lt;=10,"Loyal Customers (9-10Y)"
)</f>
        <v>Established Customers (6-8Y)</v>
      </c>
    </row>
    <row r="9312" spans="1:18" x14ac:dyDescent="0.35">
      <c r="A9312">
        <v>15733032</v>
      </c>
      <c r="B9312" t="s">
        <v>2520</v>
      </c>
      <c r="C9312" t="s">
        <v>26</v>
      </c>
      <c r="D9312" t="s">
        <v>39</v>
      </c>
      <c r="E9312">
        <v>47</v>
      </c>
      <c r="F9312" t="s">
        <v>19</v>
      </c>
      <c r="G9312">
        <v>2</v>
      </c>
      <c r="H9312" s="4">
        <v>0</v>
      </c>
      <c r="I9312" t="s">
        <v>24</v>
      </c>
      <c r="J9312">
        <v>2</v>
      </c>
      <c r="K9312">
        <v>651</v>
      </c>
      <c r="L9312" t="s">
        <v>20</v>
      </c>
      <c r="M9312" t="s">
        <v>21</v>
      </c>
      <c r="N9312" t="s">
        <v>22</v>
      </c>
      <c r="O9312" s="4">
        <v>119808.64</v>
      </c>
      <c r="P9312" t="s">
        <v>28</v>
      </c>
      <c r="Q9312" t="str" cm="1">
        <f t="array" ref="Q9312">_xlfn.IFS(
O9312&lt;50000,"Low Salary (&lt;$50K)",
O9312&lt;90000,"Lower Middle ($50K-$90K)",
O9312&lt;130000,"Middle ($90K-$130K)",
O9312&lt;170000,"Upper Middle ($130K-$170K)",
O9312&gt;=170000,"High Salary (&gt;$170K)"
)</f>
        <v>Middle ($90K-$130K)</v>
      </c>
      <c r="R9312" t="str" cm="1">
        <f t="array" ref="R9312">_xlfn.IFS(
G9312&lt;=2,"New Customers (0-2Y)",
G9312&lt;=5,"Growing Customers (3-5Y)",
G9312&lt;=8,"Established Customers (6-8Y)",
G9312&lt;=10,"Loyal Customers (9-10Y)"
)</f>
        <v>New Customers (0-2Y)</v>
      </c>
    </row>
    <row r="9313" spans="1:18" x14ac:dyDescent="0.35">
      <c r="A9313">
        <v>15608381</v>
      </c>
      <c r="B9313" t="s">
        <v>1228</v>
      </c>
      <c r="C9313" t="s">
        <v>42</v>
      </c>
      <c r="D9313" t="s">
        <v>39</v>
      </c>
      <c r="E9313">
        <v>50</v>
      </c>
      <c r="F9313" t="s">
        <v>19</v>
      </c>
      <c r="G9313">
        <v>2</v>
      </c>
      <c r="H9313" s="4">
        <v>125845.66</v>
      </c>
      <c r="I9313" t="s">
        <v>33</v>
      </c>
      <c r="J9313">
        <v>1</v>
      </c>
      <c r="K9313">
        <v>585</v>
      </c>
      <c r="L9313" t="s">
        <v>31</v>
      </c>
      <c r="M9313" t="s">
        <v>21</v>
      </c>
      <c r="N9313" t="s">
        <v>32</v>
      </c>
      <c r="O9313" s="4">
        <v>9439.31</v>
      </c>
      <c r="P9313" t="s">
        <v>23</v>
      </c>
      <c r="Q9313" t="str" cm="1">
        <f t="array" ref="Q9313">_xlfn.IFS(
O9313&lt;50000,"Low Salary (&lt;$50K)",
O9313&lt;90000,"Lower Middle ($50K-$90K)",
O9313&lt;130000,"Middle ($90K-$130K)",
O9313&lt;170000,"Upper Middle ($130K-$170K)",
O9313&gt;=170000,"High Salary (&gt;$170K)"
)</f>
        <v>Low Salary (&lt;$50K)</v>
      </c>
      <c r="R9313" t="str" cm="1">
        <f t="array" ref="R9313">_xlfn.IFS(
G9313&lt;=2,"New Customers (0-2Y)",
G9313&lt;=5,"Growing Customers (3-5Y)",
G9313&lt;=8,"Established Customers (6-8Y)",
G9313&lt;=10,"Loyal Customers (9-10Y)"
)</f>
        <v>New Customers (0-2Y)</v>
      </c>
    </row>
    <row r="9314" spans="1:18" x14ac:dyDescent="0.35">
      <c r="A9314">
        <v>15658946</v>
      </c>
      <c r="B9314" t="s">
        <v>158</v>
      </c>
      <c r="C9314" t="s">
        <v>42</v>
      </c>
      <c r="D9314" t="s">
        <v>39</v>
      </c>
      <c r="E9314">
        <v>40</v>
      </c>
      <c r="F9314" t="s">
        <v>19</v>
      </c>
      <c r="G9314">
        <v>10</v>
      </c>
      <c r="H9314" s="4">
        <v>45408.85</v>
      </c>
      <c r="I9314" t="s">
        <v>29</v>
      </c>
      <c r="J9314">
        <v>2</v>
      </c>
      <c r="K9314">
        <v>579</v>
      </c>
      <c r="L9314" t="s">
        <v>31</v>
      </c>
      <c r="M9314" t="s">
        <v>21</v>
      </c>
      <c r="N9314" t="s">
        <v>32</v>
      </c>
      <c r="O9314" s="4">
        <v>18732.91</v>
      </c>
      <c r="P9314" t="s">
        <v>28</v>
      </c>
      <c r="Q9314" t="str" cm="1">
        <f t="array" ref="Q9314">_xlfn.IFS(
O9314&lt;50000,"Low Salary (&lt;$50K)",
O9314&lt;90000,"Lower Middle ($50K-$90K)",
O9314&lt;130000,"Middle ($90K-$130K)",
O9314&lt;170000,"Upper Middle ($130K-$170K)",
O9314&gt;=170000,"High Salary (&gt;$170K)"
)</f>
        <v>Low Salary (&lt;$50K)</v>
      </c>
      <c r="R9314" t="str" cm="1">
        <f t="array" ref="R9314">_xlfn.IFS(
G9314&lt;=2,"New Customers (0-2Y)",
G9314&lt;=5,"Growing Customers (3-5Y)",
G9314&lt;=8,"Established Customers (6-8Y)",
G9314&lt;=10,"Loyal Customers (9-10Y)"
)</f>
        <v>Loyal Customers (9-10Y)</v>
      </c>
    </row>
    <row r="9315" spans="1:18" x14ac:dyDescent="0.35">
      <c r="A9315">
        <v>15757912</v>
      </c>
      <c r="B9315" t="s">
        <v>136</v>
      </c>
      <c r="C9315" t="s">
        <v>42</v>
      </c>
      <c r="D9315" t="s">
        <v>18</v>
      </c>
      <c r="E9315">
        <v>37</v>
      </c>
      <c r="F9315" t="s">
        <v>19</v>
      </c>
      <c r="G9315">
        <v>0</v>
      </c>
      <c r="H9315" s="4">
        <v>125977.81</v>
      </c>
      <c r="I9315" t="s">
        <v>33</v>
      </c>
      <c r="J9315">
        <v>1</v>
      </c>
      <c r="K9315">
        <v>722</v>
      </c>
      <c r="L9315" t="s">
        <v>35</v>
      </c>
      <c r="M9315" t="s">
        <v>27</v>
      </c>
      <c r="N9315" t="s">
        <v>32</v>
      </c>
      <c r="O9315" s="4">
        <v>160162.42000000001</v>
      </c>
      <c r="P9315" t="s">
        <v>28</v>
      </c>
      <c r="Q9315" t="str" cm="1">
        <f t="array" ref="Q9315">_xlfn.IFS(
O9315&lt;50000,"Low Salary (&lt;$50K)",
O9315&lt;90000,"Lower Middle ($50K-$90K)",
O9315&lt;130000,"Middle ($90K-$130K)",
O9315&lt;170000,"Upper Middle ($130K-$170K)",
O9315&gt;=170000,"High Salary (&gt;$170K)"
)</f>
        <v>Upper Middle ($130K-$170K)</v>
      </c>
      <c r="R9315" t="str" cm="1">
        <f t="array" ref="R9315">_xlfn.IFS(
G9315&lt;=2,"New Customers (0-2Y)",
G9315&lt;=5,"Growing Customers (3-5Y)",
G9315&lt;=8,"Established Customers (6-8Y)",
G9315&lt;=10,"Loyal Customers (9-10Y)"
)</f>
        <v>New Customers (0-2Y)</v>
      </c>
    </row>
    <row r="9316" spans="1:18" x14ac:dyDescent="0.35">
      <c r="A9316">
        <v>15645371</v>
      </c>
      <c r="B9316" t="s">
        <v>75</v>
      </c>
      <c r="C9316" t="s">
        <v>42</v>
      </c>
      <c r="D9316" t="s">
        <v>18</v>
      </c>
      <c r="E9316">
        <v>51</v>
      </c>
      <c r="F9316" t="s">
        <v>19</v>
      </c>
      <c r="G9316">
        <v>7</v>
      </c>
      <c r="H9316" s="4">
        <v>147262.10999999999</v>
      </c>
      <c r="I9316" t="s">
        <v>33</v>
      </c>
      <c r="J9316">
        <v>1</v>
      </c>
      <c r="K9316">
        <v>613</v>
      </c>
      <c r="L9316" t="s">
        <v>20</v>
      </c>
      <c r="M9316" t="s">
        <v>21</v>
      </c>
      <c r="N9316" t="s">
        <v>22</v>
      </c>
      <c r="O9316" s="4">
        <v>53630.9</v>
      </c>
      <c r="P9316" t="s">
        <v>23</v>
      </c>
      <c r="Q9316" t="str" cm="1">
        <f t="array" ref="Q9316">_xlfn.IFS(
O9316&lt;50000,"Low Salary (&lt;$50K)",
O9316&lt;90000,"Lower Middle ($50K-$90K)",
O9316&lt;130000,"Middle ($90K-$130K)",
O9316&lt;170000,"Upper Middle ($130K-$170K)",
O9316&gt;=170000,"High Salary (&gt;$170K)"
)</f>
        <v>Lower Middle ($50K-$90K)</v>
      </c>
      <c r="R9316" t="str" cm="1">
        <f t="array" ref="R9316">_xlfn.IFS(
G9316&lt;=2,"New Customers (0-2Y)",
G9316&lt;=5,"Growing Customers (3-5Y)",
G9316&lt;=8,"Established Customers (6-8Y)",
G9316&lt;=10,"Loyal Customers (9-10Y)"
)</f>
        <v>Established Customers (6-8Y)</v>
      </c>
    </row>
    <row r="9317" spans="1:18" x14ac:dyDescent="0.35">
      <c r="A9317">
        <v>15653110</v>
      </c>
      <c r="B9317" t="s">
        <v>514</v>
      </c>
      <c r="C9317" t="s">
        <v>17</v>
      </c>
      <c r="D9317" t="s">
        <v>39</v>
      </c>
      <c r="E9317">
        <v>42</v>
      </c>
      <c r="F9317" t="s">
        <v>19</v>
      </c>
      <c r="G9317">
        <v>8</v>
      </c>
      <c r="H9317" s="4">
        <v>133767.19</v>
      </c>
      <c r="I9317" t="s">
        <v>33</v>
      </c>
      <c r="J9317">
        <v>1</v>
      </c>
      <c r="K9317">
        <v>694</v>
      </c>
      <c r="L9317" t="s">
        <v>35</v>
      </c>
      <c r="M9317" t="s">
        <v>21</v>
      </c>
      <c r="N9317" t="s">
        <v>32</v>
      </c>
      <c r="O9317" s="4">
        <v>36405.21</v>
      </c>
      <c r="P9317" t="s">
        <v>28</v>
      </c>
      <c r="Q9317" t="str" cm="1">
        <f t="array" ref="Q9317">_xlfn.IFS(
O9317&lt;50000,"Low Salary (&lt;$50K)",
O9317&lt;90000,"Lower Middle ($50K-$90K)",
O9317&lt;130000,"Middle ($90K-$130K)",
O9317&lt;170000,"Upper Middle ($130K-$170K)",
O9317&gt;=170000,"High Salary (&gt;$170K)"
)</f>
        <v>Low Salary (&lt;$50K)</v>
      </c>
      <c r="R9317" t="str" cm="1">
        <f t="array" ref="R9317">_xlfn.IFS(
G9317&lt;=2,"New Customers (0-2Y)",
G9317&lt;=5,"Growing Customers (3-5Y)",
G9317&lt;=8,"Established Customers (6-8Y)",
G9317&lt;=10,"Loyal Customers (9-10Y)"
)</f>
        <v>Established Customers (6-8Y)</v>
      </c>
    </row>
    <row r="9318" spans="1:18" x14ac:dyDescent="0.35">
      <c r="A9318">
        <v>15766355</v>
      </c>
      <c r="B9318" t="s">
        <v>426</v>
      </c>
      <c r="C9318" t="s">
        <v>42</v>
      </c>
      <c r="D9318" t="s">
        <v>39</v>
      </c>
      <c r="E9318">
        <v>49</v>
      </c>
      <c r="F9318" t="s">
        <v>19</v>
      </c>
      <c r="G9318">
        <v>0</v>
      </c>
      <c r="H9318" s="4">
        <v>108806.96</v>
      </c>
      <c r="I9318" t="s">
        <v>33</v>
      </c>
      <c r="J9318">
        <v>3</v>
      </c>
      <c r="K9318">
        <v>550</v>
      </c>
      <c r="L9318" t="s">
        <v>31</v>
      </c>
      <c r="M9318" t="s">
        <v>21</v>
      </c>
      <c r="N9318" t="s">
        <v>32</v>
      </c>
      <c r="O9318" s="4">
        <v>61446.92</v>
      </c>
      <c r="P9318" t="s">
        <v>23</v>
      </c>
      <c r="Q9318" t="str" cm="1">
        <f t="array" ref="Q9318">_xlfn.IFS(
O9318&lt;50000,"Low Salary (&lt;$50K)",
O9318&lt;90000,"Lower Middle ($50K-$90K)",
O9318&lt;130000,"Middle ($90K-$130K)",
O9318&lt;170000,"Upper Middle ($130K-$170K)",
O9318&gt;=170000,"High Salary (&gt;$170K)"
)</f>
        <v>Lower Middle ($50K-$90K)</v>
      </c>
      <c r="R9318" t="str" cm="1">
        <f t="array" ref="R9318">_xlfn.IFS(
G9318&lt;=2,"New Customers (0-2Y)",
G9318&lt;=5,"Growing Customers (3-5Y)",
G9318&lt;=8,"Established Customers (6-8Y)",
G9318&lt;=10,"Loyal Customers (9-10Y)"
)</f>
        <v>New Customers (0-2Y)</v>
      </c>
    </row>
    <row r="9319" spans="1:18" x14ac:dyDescent="0.35">
      <c r="A9319">
        <v>15585249</v>
      </c>
      <c r="B9319" t="s">
        <v>827</v>
      </c>
      <c r="C9319" t="s">
        <v>17</v>
      </c>
      <c r="D9319" t="s">
        <v>39</v>
      </c>
      <c r="E9319">
        <v>42</v>
      </c>
      <c r="F9319" t="s">
        <v>19</v>
      </c>
      <c r="G9319">
        <v>6</v>
      </c>
      <c r="H9319" s="4">
        <v>106036.52</v>
      </c>
      <c r="I9319" t="s">
        <v>33</v>
      </c>
      <c r="J9319">
        <v>1</v>
      </c>
      <c r="K9319">
        <v>741</v>
      </c>
      <c r="L9319" t="s">
        <v>35</v>
      </c>
      <c r="M9319" t="s">
        <v>21</v>
      </c>
      <c r="N9319" t="s">
        <v>32</v>
      </c>
      <c r="O9319" s="4">
        <v>194686.78</v>
      </c>
      <c r="P9319" t="s">
        <v>23</v>
      </c>
      <c r="Q9319" t="str" cm="1">
        <f t="array" ref="Q9319">_xlfn.IFS(
O9319&lt;50000,"Low Salary (&lt;$50K)",
O9319&lt;90000,"Lower Middle ($50K-$90K)",
O9319&lt;130000,"Middle ($90K-$130K)",
O9319&lt;170000,"Upper Middle ($130K-$170K)",
O9319&gt;=170000,"High Salary (&gt;$170K)"
)</f>
        <v>High Salary (&gt;$170K)</v>
      </c>
      <c r="R9319" t="str" cm="1">
        <f t="array" ref="R9319">_xlfn.IFS(
G9319&lt;=2,"New Customers (0-2Y)",
G9319&lt;=5,"Growing Customers (3-5Y)",
G9319&lt;=8,"Established Customers (6-8Y)",
G9319&lt;=10,"Loyal Customers (9-10Y)"
)</f>
        <v>Established Customers (6-8Y)</v>
      </c>
    </row>
    <row r="9320" spans="1:18" x14ac:dyDescent="0.35">
      <c r="A9320">
        <v>15611786</v>
      </c>
      <c r="B9320" t="s">
        <v>1849</v>
      </c>
      <c r="C9320" t="s">
        <v>26</v>
      </c>
      <c r="D9320" t="s">
        <v>18</v>
      </c>
      <c r="E9320">
        <v>69</v>
      </c>
      <c r="F9320" t="s">
        <v>2967</v>
      </c>
      <c r="G9320">
        <v>9</v>
      </c>
      <c r="H9320" s="4">
        <v>0</v>
      </c>
      <c r="I9320" t="s">
        <v>24</v>
      </c>
      <c r="J9320">
        <v>1</v>
      </c>
      <c r="K9320">
        <v>668</v>
      </c>
      <c r="L9320" t="s">
        <v>35</v>
      </c>
      <c r="M9320" t="s">
        <v>27</v>
      </c>
      <c r="N9320" t="s">
        <v>22</v>
      </c>
      <c r="O9320" s="4">
        <v>134483.07</v>
      </c>
      <c r="P9320" t="s">
        <v>28</v>
      </c>
      <c r="Q9320" t="str" cm="1">
        <f t="array" ref="Q9320">_xlfn.IFS(
O9320&lt;50000,"Low Salary (&lt;$50K)",
O9320&lt;90000,"Lower Middle ($50K-$90K)",
O9320&lt;130000,"Middle ($90K-$130K)",
O9320&lt;170000,"Upper Middle ($130K-$170K)",
O9320&gt;=170000,"High Salary (&gt;$170K)"
)</f>
        <v>Upper Middle ($130K-$170K)</v>
      </c>
      <c r="R9320" t="str" cm="1">
        <f t="array" ref="R9320">_xlfn.IFS(
G9320&lt;=2,"New Customers (0-2Y)",
G9320&lt;=5,"Growing Customers (3-5Y)",
G9320&lt;=8,"Established Customers (6-8Y)",
G9320&lt;=10,"Loyal Customers (9-10Y)"
)</f>
        <v>Loyal Customers (9-10Y)</v>
      </c>
    </row>
    <row r="9321" spans="1:18" x14ac:dyDescent="0.35">
      <c r="A9321">
        <v>15575486</v>
      </c>
      <c r="B9321" t="s">
        <v>681</v>
      </c>
      <c r="C9321" t="s">
        <v>17</v>
      </c>
      <c r="D9321" t="s">
        <v>18</v>
      </c>
      <c r="E9321">
        <v>27</v>
      </c>
      <c r="F9321" t="s">
        <v>43</v>
      </c>
      <c r="G9321">
        <v>1</v>
      </c>
      <c r="H9321" s="4">
        <v>0</v>
      </c>
      <c r="I9321" t="s">
        <v>24</v>
      </c>
      <c r="J9321">
        <v>2</v>
      </c>
      <c r="K9321">
        <v>529</v>
      </c>
      <c r="L9321" t="s">
        <v>31</v>
      </c>
      <c r="M9321" t="s">
        <v>21</v>
      </c>
      <c r="N9321" t="s">
        <v>22</v>
      </c>
      <c r="O9321" s="4">
        <v>37769.980000000003</v>
      </c>
      <c r="P9321" t="s">
        <v>28</v>
      </c>
      <c r="Q9321" t="str" cm="1">
        <f t="array" ref="Q9321">_xlfn.IFS(
O9321&lt;50000,"Low Salary (&lt;$50K)",
O9321&lt;90000,"Lower Middle ($50K-$90K)",
O9321&lt;130000,"Middle ($90K-$130K)",
O9321&lt;170000,"Upper Middle ($130K-$170K)",
O9321&gt;=170000,"High Salary (&gt;$170K)"
)</f>
        <v>Low Salary (&lt;$50K)</v>
      </c>
      <c r="R9321" t="str" cm="1">
        <f t="array" ref="R9321">_xlfn.IFS(
G9321&lt;=2,"New Customers (0-2Y)",
G9321&lt;=5,"Growing Customers (3-5Y)",
G9321&lt;=8,"Established Customers (6-8Y)",
G9321&lt;=10,"Loyal Customers (9-10Y)"
)</f>
        <v>New Customers (0-2Y)</v>
      </c>
    </row>
    <row r="9322" spans="1:18" x14ac:dyDescent="0.35">
      <c r="A9322">
        <v>15780215</v>
      </c>
      <c r="B9322" t="s">
        <v>1704</v>
      </c>
      <c r="C9322" t="s">
        <v>17</v>
      </c>
      <c r="D9322" t="s">
        <v>39</v>
      </c>
      <c r="E9322">
        <v>31</v>
      </c>
      <c r="F9322" t="s">
        <v>19</v>
      </c>
      <c r="G9322">
        <v>6</v>
      </c>
      <c r="H9322" s="4">
        <v>0</v>
      </c>
      <c r="I9322" t="s">
        <v>24</v>
      </c>
      <c r="J9322">
        <v>2</v>
      </c>
      <c r="K9322">
        <v>636</v>
      </c>
      <c r="L9322" t="s">
        <v>20</v>
      </c>
      <c r="M9322" t="s">
        <v>21</v>
      </c>
      <c r="N9322" t="s">
        <v>22</v>
      </c>
      <c r="O9322" s="4">
        <v>2382.61</v>
      </c>
      <c r="P9322" t="s">
        <v>28</v>
      </c>
      <c r="Q9322" t="str" cm="1">
        <f t="array" ref="Q9322">_xlfn.IFS(
O9322&lt;50000,"Low Salary (&lt;$50K)",
O9322&lt;90000,"Lower Middle ($50K-$90K)",
O9322&lt;130000,"Middle ($90K-$130K)",
O9322&lt;170000,"Upper Middle ($130K-$170K)",
O9322&gt;=170000,"High Salary (&gt;$170K)"
)</f>
        <v>Low Salary (&lt;$50K)</v>
      </c>
      <c r="R9322" t="str" cm="1">
        <f t="array" ref="R9322">_xlfn.IFS(
G9322&lt;=2,"New Customers (0-2Y)",
G9322&lt;=5,"Growing Customers (3-5Y)",
G9322&lt;=8,"Established Customers (6-8Y)",
G9322&lt;=10,"Loyal Customers (9-10Y)"
)</f>
        <v>Established Customers (6-8Y)</v>
      </c>
    </row>
    <row r="9323" spans="1:18" x14ac:dyDescent="0.35">
      <c r="A9323">
        <v>15686099</v>
      </c>
      <c r="B9323" t="s">
        <v>2864</v>
      </c>
      <c r="C9323" t="s">
        <v>26</v>
      </c>
      <c r="D9323" t="s">
        <v>39</v>
      </c>
      <c r="E9323">
        <v>61</v>
      </c>
      <c r="F9323" t="s">
        <v>2967</v>
      </c>
      <c r="G9323">
        <v>1</v>
      </c>
      <c r="H9323" s="4">
        <v>82182.100000000006</v>
      </c>
      <c r="I9323" t="s">
        <v>29</v>
      </c>
      <c r="J9323">
        <v>1</v>
      </c>
      <c r="K9323">
        <v>563</v>
      </c>
      <c r="L9323" t="s">
        <v>31</v>
      </c>
      <c r="M9323" t="s">
        <v>21</v>
      </c>
      <c r="N9323" t="s">
        <v>32</v>
      </c>
      <c r="O9323" s="4">
        <v>106826.92</v>
      </c>
      <c r="P9323" t="s">
        <v>23</v>
      </c>
      <c r="Q9323" t="str" cm="1">
        <f t="array" ref="Q9323">_xlfn.IFS(
O9323&lt;50000,"Low Salary (&lt;$50K)",
O9323&lt;90000,"Lower Middle ($50K-$90K)",
O9323&lt;130000,"Middle ($90K-$130K)",
O9323&lt;170000,"Upper Middle ($130K-$170K)",
O9323&gt;=170000,"High Salary (&gt;$170K)"
)</f>
        <v>Middle ($90K-$130K)</v>
      </c>
      <c r="R9323" t="str" cm="1">
        <f t="array" ref="R9323">_xlfn.IFS(
G9323&lt;=2,"New Customers (0-2Y)",
G9323&lt;=5,"Growing Customers (3-5Y)",
G9323&lt;=8,"Established Customers (6-8Y)",
G9323&lt;=10,"Loyal Customers (9-10Y)"
)</f>
        <v>New Customers (0-2Y)</v>
      </c>
    </row>
    <row r="9324" spans="1:18" x14ac:dyDescent="0.35">
      <c r="A9324">
        <v>15739042</v>
      </c>
      <c r="B9324" t="s">
        <v>1275</v>
      </c>
      <c r="C9324" t="s">
        <v>17</v>
      </c>
      <c r="D9324" t="s">
        <v>18</v>
      </c>
      <c r="E9324">
        <v>35</v>
      </c>
      <c r="F9324" t="s">
        <v>19</v>
      </c>
      <c r="G9324">
        <v>9</v>
      </c>
      <c r="H9324" s="4">
        <v>0</v>
      </c>
      <c r="I9324" t="s">
        <v>24</v>
      </c>
      <c r="J9324">
        <v>2</v>
      </c>
      <c r="K9324">
        <v>767</v>
      </c>
      <c r="L9324" t="s">
        <v>35</v>
      </c>
      <c r="M9324" t="s">
        <v>21</v>
      </c>
      <c r="N9324" t="s">
        <v>32</v>
      </c>
      <c r="O9324" s="4">
        <v>39511.61</v>
      </c>
      <c r="P9324" t="s">
        <v>28</v>
      </c>
      <c r="Q9324" t="str" cm="1">
        <f t="array" ref="Q9324">_xlfn.IFS(
O9324&lt;50000,"Low Salary (&lt;$50K)",
O9324&lt;90000,"Lower Middle ($50K-$90K)",
O9324&lt;130000,"Middle ($90K-$130K)",
O9324&lt;170000,"Upper Middle ($130K-$170K)",
O9324&gt;=170000,"High Salary (&gt;$170K)"
)</f>
        <v>Low Salary (&lt;$50K)</v>
      </c>
      <c r="R9324" t="str" cm="1">
        <f t="array" ref="R9324">_xlfn.IFS(
G9324&lt;=2,"New Customers (0-2Y)",
G9324&lt;=5,"Growing Customers (3-5Y)",
G9324&lt;=8,"Established Customers (6-8Y)",
G9324&lt;=10,"Loyal Customers (9-10Y)"
)</f>
        <v>Loyal Customers (9-10Y)</v>
      </c>
    </row>
    <row r="9325" spans="1:18" x14ac:dyDescent="0.35">
      <c r="A9325">
        <v>15815316</v>
      </c>
      <c r="B9325" t="s">
        <v>153</v>
      </c>
      <c r="C9325" t="s">
        <v>17</v>
      </c>
      <c r="D9325" t="s">
        <v>39</v>
      </c>
      <c r="E9325">
        <v>50</v>
      </c>
      <c r="F9325" t="s">
        <v>19</v>
      </c>
      <c r="G9325">
        <v>9</v>
      </c>
      <c r="H9325" s="4">
        <v>76817</v>
      </c>
      <c r="I9325" t="s">
        <v>29</v>
      </c>
      <c r="J9325">
        <v>4</v>
      </c>
      <c r="K9325">
        <v>644</v>
      </c>
      <c r="L9325" t="s">
        <v>20</v>
      </c>
      <c r="M9325" t="s">
        <v>21</v>
      </c>
      <c r="N9325" t="s">
        <v>32</v>
      </c>
      <c r="O9325" s="4">
        <v>196371.13</v>
      </c>
      <c r="P9325" t="s">
        <v>23</v>
      </c>
      <c r="Q9325" t="str" cm="1">
        <f t="array" ref="Q9325">_xlfn.IFS(
O9325&lt;50000,"Low Salary (&lt;$50K)",
O9325&lt;90000,"Lower Middle ($50K-$90K)",
O9325&lt;130000,"Middle ($90K-$130K)",
O9325&lt;170000,"Upper Middle ($130K-$170K)",
O9325&gt;=170000,"High Salary (&gt;$170K)"
)</f>
        <v>High Salary (&gt;$170K)</v>
      </c>
      <c r="R9325" t="str" cm="1">
        <f t="array" ref="R9325">_xlfn.IFS(
G9325&lt;=2,"New Customers (0-2Y)",
G9325&lt;=5,"Growing Customers (3-5Y)",
G9325&lt;=8,"Established Customers (6-8Y)",
G9325&lt;=10,"Loyal Customers (9-10Y)"
)</f>
        <v>Loyal Customers (9-10Y)</v>
      </c>
    </row>
    <row r="9326" spans="1:18" x14ac:dyDescent="0.35">
      <c r="A9326">
        <v>15778489</v>
      </c>
      <c r="B9326" t="s">
        <v>2324</v>
      </c>
      <c r="C9326" t="s">
        <v>42</v>
      </c>
      <c r="D9326" t="s">
        <v>39</v>
      </c>
      <c r="E9326">
        <v>71</v>
      </c>
      <c r="F9326" t="s">
        <v>2967</v>
      </c>
      <c r="G9326">
        <v>9</v>
      </c>
      <c r="H9326" s="4">
        <v>142550.25</v>
      </c>
      <c r="I9326" t="s">
        <v>33</v>
      </c>
      <c r="J9326">
        <v>2</v>
      </c>
      <c r="K9326">
        <v>780</v>
      </c>
      <c r="L9326" t="s">
        <v>37</v>
      </c>
      <c r="M9326" t="s">
        <v>21</v>
      </c>
      <c r="N9326" t="s">
        <v>22</v>
      </c>
      <c r="O9326" s="4">
        <v>122506.78</v>
      </c>
      <c r="P9326" t="s">
        <v>28</v>
      </c>
      <c r="Q9326" t="str" cm="1">
        <f t="array" ref="Q9326">_xlfn.IFS(
O9326&lt;50000,"Low Salary (&lt;$50K)",
O9326&lt;90000,"Lower Middle ($50K-$90K)",
O9326&lt;130000,"Middle ($90K-$130K)",
O9326&lt;170000,"Upper Middle ($130K-$170K)",
O9326&gt;=170000,"High Salary (&gt;$170K)"
)</f>
        <v>Middle ($90K-$130K)</v>
      </c>
      <c r="R9326" t="str" cm="1">
        <f t="array" ref="R9326">_xlfn.IFS(
G9326&lt;=2,"New Customers (0-2Y)",
G9326&lt;=5,"Growing Customers (3-5Y)",
G9326&lt;=8,"Established Customers (6-8Y)",
G9326&lt;=10,"Loyal Customers (9-10Y)"
)</f>
        <v>Loyal Customers (9-10Y)</v>
      </c>
    </row>
    <row r="9327" spans="1:18" x14ac:dyDescent="0.35">
      <c r="A9327">
        <v>15786389</v>
      </c>
      <c r="B9327" t="s">
        <v>302</v>
      </c>
      <c r="C9327" t="s">
        <v>26</v>
      </c>
      <c r="D9327" t="s">
        <v>18</v>
      </c>
      <c r="E9327">
        <v>41</v>
      </c>
      <c r="F9327" t="s">
        <v>19</v>
      </c>
      <c r="G9327">
        <v>10</v>
      </c>
      <c r="H9327" s="4">
        <v>0</v>
      </c>
      <c r="I9327" t="s">
        <v>24</v>
      </c>
      <c r="J9327">
        <v>2</v>
      </c>
      <c r="K9327">
        <v>635</v>
      </c>
      <c r="L9327" t="s">
        <v>20</v>
      </c>
      <c r="M9327" t="s">
        <v>21</v>
      </c>
      <c r="N9327" t="s">
        <v>22</v>
      </c>
      <c r="O9327" s="4">
        <v>61994.2</v>
      </c>
      <c r="P9327" t="s">
        <v>28</v>
      </c>
      <c r="Q9327" t="str" cm="1">
        <f t="array" ref="Q9327">_xlfn.IFS(
O9327&lt;50000,"Low Salary (&lt;$50K)",
O9327&lt;90000,"Lower Middle ($50K-$90K)",
O9327&lt;130000,"Middle ($90K-$130K)",
O9327&lt;170000,"Upper Middle ($130K-$170K)",
O9327&gt;=170000,"High Salary (&gt;$170K)"
)</f>
        <v>Lower Middle ($50K-$90K)</v>
      </c>
      <c r="R9327" t="str" cm="1">
        <f t="array" ref="R9327">_xlfn.IFS(
G9327&lt;=2,"New Customers (0-2Y)",
G9327&lt;=5,"Growing Customers (3-5Y)",
G9327&lt;=8,"Established Customers (6-8Y)",
G9327&lt;=10,"Loyal Customers (9-10Y)"
)</f>
        <v>Loyal Customers (9-10Y)</v>
      </c>
    </row>
    <row r="9328" spans="1:18" x14ac:dyDescent="0.35">
      <c r="A9328">
        <v>15601787</v>
      </c>
      <c r="B9328" t="s">
        <v>370</v>
      </c>
      <c r="C9328" t="s">
        <v>42</v>
      </c>
      <c r="D9328" t="s">
        <v>39</v>
      </c>
      <c r="E9328">
        <v>35</v>
      </c>
      <c r="F9328" t="s">
        <v>19</v>
      </c>
      <c r="G9328">
        <v>2</v>
      </c>
      <c r="H9328" s="4">
        <v>103711.56</v>
      </c>
      <c r="I9328" t="s">
        <v>33</v>
      </c>
      <c r="J9328">
        <v>1</v>
      </c>
      <c r="K9328">
        <v>641</v>
      </c>
      <c r="L9328" t="s">
        <v>20</v>
      </c>
      <c r="M9328" t="s">
        <v>27</v>
      </c>
      <c r="N9328" t="s">
        <v>22</v>
      </c>
      <c r="O9328" s="4">
        <v>192464.21</v>
      </c>
      <c r="P9328" t="s">
        <v>23</v>
      </c>
      <c r="Q9328" t="str" cm="1">
        <f t="array" ref="Q9328">_xlfn.IFS(
O9328&lt;50000,"Low Salary (&lt;$50K)",
O9328&lt;90000,"Lower Middle ($50K-$90K)",
O9328&lt;130000,"Middle ($90K-$130K)",
O9328&lt;170000,"Upper Middle ($130K-$170K)",
O9328&gt;=170000,"High Salary (&gt;$170K)"
)</f>
        <v>High Salary (&gt;$170K)</v>
      </c>
      <c r="R9328" t="str" cm="1">
        <f t="array" ref="R9328">_xlfn.IFS(
G9328&lt;=2,"New Customers (0-2Y)",
G9328&lt;=5,"Growing Customers (3-5Y)",
G9328&lt;=8,"Established Customers (6-8Y)",
G9328&lt;=10,"Loyal Customers (9-10Y)"
)</f>
        <v>New Customers (0-2Y)</v>
      </c>
    </row>
    <row r="9329" spans="1:18" x14ac:dyDescent="0.35">
      <c r="A9329">
        <v>15624715</v>
      </c>
      <c r="B9329" t="s">
        <v>166</v>
      </c>
      <c r="C9329" t="s">
        <v>26</v>
      </c>
      <c r="D9329" t="s">
        <v>18</v>
      </c>
      <c r="E9329">
        <v>40</v>
      </c>
      <c r="F9329" t="s">
        <v>19</v>
      </c>
      <c r="G9329">
        <v>2</v>
      </c>
      <c r="H9329" s="4">
        <v>0</v>
      </c>
      <c r="I9329" t="s">
        <v>24</v>
      </c>
      <c r="J9329">
        <v>1</v>
      </c>
      <c r="K9329">
        <v>593</v>
      </c>
      <c r="L9329" t="s">
        <v>31</v>
      </c>
      <c r="M9329" t="s">
        <v>21</v>
      </c>
      <c r="N9329" t="s">
        <v>22</v>
      </c>
      <c r="O9329" s="4">
        <v>5194.95</v>
      </c>
      <c r="P9329" t="s">
        <v>28</v>
      </c>
      <c r="Q9329" t="str" cm="1">
        <f t="array" ref="Q9329">_xlfn.IFS(
O9329&lt;50000,"Low Salary (&lt;$50K)",
O9329&lt;90000,"Lower Middle ($50K-$90K)",
O9329&lt;130000,"Middle ($90K-$130K)",
O9329&lt;170000,"Upper Middle ($130K-$170K)",
O9329&gt;=170000,"High Salary (&gt;$170K)"
)</f>
        <v>Low Salary (&lt;$50K)</v>
      </c>
      <c r="R9329" t="str" cm="1">
        <f t="array" ref="R9329">_xlfn.IFS(
G9329&lt;=2,"New Customers (0-2Y)",
G9329&lt;=5,"Growing Customers (3-5Y)",
G9329&lt;=8,"Established Customers (6-8Y)",
G9329&lt;=10,"Loyal Customers (9-10Y)"
)</f>
        <v>New Customers (0-2Y)</v>
      </c>
    </row>
    <row r="9330" spans="1:18" x14ac:dyDescent="0.35">
      <c r="A9330">
        <v>15763093</v>
      </c>
      <c r="B9330" t="s">
        <v>580</v>
      </c>
      <c r="C9330" t="s">
        <v>42</v>
      </c>
      <c r="D9330" t="s">
        <v>18</v>
      </c>
      <c r="E9330">
        <v>35</v>
      </c>
      <c r="F9330" t="s">
        <v>19</v>
      </c>
      <c r="G9330">
        <v>7</v>
      </c>
      <c r="H9330" s="4">
        <v>128369.75</v>
      </c>
      <c r="I9330" t="s">
        <v>33</v>
      </c>
      <c r="J9330">
        <v>2</v>
      </c>
      <c r="K9330">
        <v>540</v>
      </c>
      <c r="L9330" t="s">
        <v>31</v>
      </c>
      <c r="M9330" t="s">
        <v>21</v>
      </c>
      <c r="N9330" t="s">
        <v>32</v>
      </c>
      <c r="O9330" s="4">
        <v>198256.15</v>
      </c>
      <c r="P9330" t="s">
        <v>28</v>
      </c>
      <c r="Q9330" t="str" cm="1">
        <f t="array" ref="Q9330">_xlfn.IFS(
O9330&lt;50000,"Low Salary (&lt;$50K)",
O9330&lt;90000,"Lower Middle ($50K-$90K)",
O9330&lt;130000,"Middle ($90K-$130K)",
O9330&lt;170000,"Upper Middle ($130K-$170K)",
O9330&gt;=170000,"High Salary (&gt;$170K)"
)</f>
        <v>High Salary (&gt;$170K)</v>
      </c>
      <c r="R9330" t="str" cm="1">
        <f t="array" ref="R9330">_xlfn.IFS(
G9330&lt;=2,"New Customers (0-2Y)",
G9330&lt;=5,"Growing Customers (3-5Y)",
G9330&lt;=8,"Established Customers (6-8Y)",
G9330&lt;=10,"Loyal Customers (9-10Y)"
)</f>
        <v>Established Customers (6-8Y)</v>
      </c>
    </row>
    <row r="9331" spans="1:18" x14ac:dyDescent="0.35">
      <c r="A9331">
        <v>15572073</v>
      </c>
      <c r="B9331" t="s">
        <v>271</v>
      </c>
      <c r="C9331" t="s">
        <v>26</v>
      </c>
      <c r="D9331" t="s">
        <v>39</v>
      </c>
      <c r="E9331">
        <v>35</v>
      </c>
      <c r="F9331" t="s">
        <v>19</v>
      </c>
      <c r="G9331">
        <v>5</v>
      </c>
      <c r="H9331" s="4">
        <v>0</v>
      </c>
      <c r="I9331" t="s">
        <v>24</v>
      </c>
      <c r="J9331">
        <v>2</v>
      </c>
      <c r="K9331">
        <v>663</v>
      </c>
      <c r="L9331" t="s">
        <v>35</v>
      </c>
      <c r="M9331" t="s">
        <v>21</v>
      </c>
      <c r="N9331" t="s">
        <v>22</v>
      </c>
      <c r="O9331" s="4">
        <v>62634.94</v>
      </c>
      <c r="P9331" t="s">
        <v>28</v>
      </c>
      <c r="Q9331" t="str" cm="1">
        <f t="array" ref="Q9331">_xlfn.IFS(
O9331&lt;50000,"Low Salary (&lt;$50K)",
O9331&lt;90000,"Lower Middle ($50K-$90K)",
O9331&lt;130000,"Middle ($90K-$130K)",
O9331&lt;170000,"Upper Middle ($130K-$170K)",
O9331&gt;=170000,"High Salary (&gt;$170K)"
)</f>
        <v>Lower Middle ($50K-$90K)</v>
      </c>
      <c r="R9331" t="str" cm="1">
        <f t="array" ref="R9331">_xlfn.IFS(
G9331&lt;=2,"New Customers (0-2Y)",
G9331&lt;=5,"Growing Customers (3-5Y)",
G9331&lt;=8,"Established Customers (6-8Y)",
G9331&lt;=10,"Loyal Customers (9-10Y)"
)</f>
        <v>Growing Customers (3-5Y)</v>
      </c>
    </row>
    <row r="9332" spans="1:18" x14ac:dyDescent="0.35">
      <c r="A9332">
        <v>15780256</v>
      </c>
      <c r="B9332" t="s">
        <v>2865</v>
      </c>
      <c r="C9332" t="s">
        <v>17</v>
      </c>
      <c r="D9332" t="s">
        <v>39</v>
      </c>
      <c r="E9332">
        <v>34</v>
      </c>
      <c r="F9332" t="s">
        <v>19</v>
      </c>
      <c r="G9332">
        <v>9</v>
      </c>
      <c r="H9332" s="4">
        <v>0</v>
      </c>
      <c r="I9332" t="s">
        <v>24</v>
      </c>
      <c r="J9332">
        <v>2</v>
      </c>
      <c r="K9332">
        <v>630</v>
      </c>
      <c r="L9332" t="s">
        <v>20</v>
      </c>
      <c r="M9332" t="s">
        <v>21</v>
      </c>
      <c r="N9332" t="s">
        <v>22</v>
      </c>
      <c r="O9332" s="4">
        <v>114006.35</v>
      </c>
      <c r="P9332" t="s">
        <v>28</v>
      </c>
      <c r="Q9332" t="str" cm="1">
        <f t="array" ref="Q9332">_xlfn.IFS(
O9332&lt;50000,"Low Salary (&lt;$50K)",
O9332&lt;90000,"Lower Middle ($50K-$90K)",
O9332&lt;130000,"Middle ($90K-$130K)",
O9332&lt;170000,"Upper Middle ($130K-$170K)",
O9332&gt;=170000,"High Salary (&gt;$170K)"
)</f>
        <v>Middle ($90K-$130K)</v>
      </c>
      <c r="R9332" t="str" cm="1">
        <f t="array" ref="R9332">_xlfn.IFS(
G9332&lt;=2,"New Customers (0-2Y)",
G9332&lt;=5,"Growing Customers (3-5Y)",
G9332&lt;=8,"Established Customers (6-8Y)",
G9332&lt;=10,"Loyal Customers (9-10Y)"
)</f>
        <v>Loyal Customers (9-10Y)</v>
      </c>
    </row>
    <row r="9333" spans="1:18" x14ac:dyDescent="0.35">
      <c r="A9333">
        <v>15659305</v>
      </c>
      <c r="B9333" t="s">
        <v>2866</v>
      </c>
      <c r="C9333" t="s">
        <v>42</v>
      </c>
      <c r="D9333" t="s">
        <v>39</v>
      </c>
      <c r="E9333">
        <v>19</v>
      </c>
      <c r="F9333" t="s">
        <v>43</v>
      </c>
      <c r="G9333">
        <v>8</v>
      </c>
      <c r="H9333" s="4">
        <v>166133.28</v>
      </c>
      <c r="I9333" t="s">
        <v>33</v>
      </c>
      <c r="J9333">
        <v>1</v>
      </c>
      <c r="K9333">
        <v>605</v>
      </c>
      <c r="L9333" t="s">
        <v>20</v>
      </c>
      <c r="M9333" t="s">
        <v>21</v>
      </c>
      <c r="N9333" t="s">
        <v>22</v>
      </c>
      <c r="O9333" s="4">
        <v>107994.99</v>
      </c>
      <c r="P9333" t="s">
        <v>28</v>
      </c>
      <c r="Q9333" t="str" cm="1">
        <f t="array" ref="Q9333">_xlfn.IFS(
O9333&lt;50000,"Low Salary (&lt;$50K)",
O9333&lt;90000,"Lower Middle ($50K-$90K)",
O9333&lt;130000,"Middle ($90K-$130K)",
O9333&lt;170000,"Upper Middle ($130K-$170K)",
O9333&gt;=170000,"High Salary (&gt;$170K)"
)</f>
        <v>Middle ($90K-$130K)</v>
      </c>
      <c r="R9333" t="str" cm="1">
        <f t="array" ref="R9333">_xlfn.IFS(
G9333&lt;=2,"New Customers (0-2Y)",
G9333&lt;=5,"Growing Customers (3-5Y)",
G9333&lt;=8,"Established Customers (6-8Y)",
G9333&lt;=10,"Loyal Customers (9-10Y)"
)</f>
        <v>Established Customers (6-8Y)</v>
      </c>
    </row>
    <row r="9334" spans="1:18" x14ac:dyDescent="0.35">
      <c r="A9334">
        <v>15638882</v>
      </c>
      <c r="B9334" t="s">
        <v>2867</v>
      </c>
      <c r="C9334" t="s">
        <v>42</v>
      </c>
      <c r="D9334" t="s">
        <v>18</v>
      </c>
      <c r="E9334">
        <v>62</v>
      </c>
      <c r="F9334" t="s">
        <v>2967</v>
      </c>
      <c r="G9334">
        <v>9</v>
      </c>
      <c r="H9334" s="4">
        <v>148214.35999999999</v>
      </c>
      <c r="I9334" t="s">
        <v>33</v>
      </c>
      <c r="J9334">
        <v>1</v>
      </c>
      <c r="K9334">
        <v>710</v>
      </c>
      <c r="L9334" t="s">
        <v>35</v>
      </c>
      <c r="M9334" t="s">
        <v>21</v>
      </c>
      <c r="N9334" t="s">
        <v>32</v>
      </c>
      <c r="O9334" s="4">
        <v>48571.14</v>
      </c>
      <c r="P9334" t="s">
        <v>23</v>
      </c>
      <c r="Q9334" t="str" cm="1">
        <f t="array" ref="Q9334">_xlfn.IFS(
O9334&lt;50000,"Low Salary (&lt;$50K)",
O9334&lt;90000,"Lower Middle ($50K-$90K)",
O9334&lt;130000,"Middle ($90K-$130K)",
O9334&lt;170000,"Upper Middle ($130K-$170K)",
O9334&gt;=170000,"High Salary (&gt;$170K)"
)</f>
        <v>Low Salary (&lt;$50K)</v>
      </c>
      <c r="R9334" t="str" cm="1">
        <f t="array" ref="R9334">_xlfn.IFS(
G9334&lt;=2,"New Customers (0-2Y)",
G9334&lt;=5,"Growing Customers (3-5Y)",
G9334&lt;=8,"Established Customers (6-8Y)",
G9334&lt;=10,"Loyal Customers (9-10Y)"
)</f>
        <v>Loyal Customers (9-10Y)</v>
      </c>
    </row>
    <row r="9335" spans="1:18" x14ac:dyDescent="0.35">
      <c r="A9335">
        <v>15714680</v>
      </c>
      <c r="B9335" t="s">
        <v>80</v>
      </c>
      <c r="C9335" t="s">
        <v>17</v>
      </c>
      <c r="D9335" t="s">
        <v>18</v>
      </c>
      <c r="E9335">
        <v>78</v>
      </c>
      <c r="F9335" t="s">
        <v>2967</v>
      </c>
      <c r="G9335">
        <v>5</v>
      </c>
      <c r="H9335" s="4">
        <v>121206.96</v>
      </c>
      <c r="I9335" t="s">
        <v>33</v>
      </c>
      <c r="J9335">
        <v>1</v>
      </c>
      <c r="K9335">
        <v>755</v>
      </c>
      <c r="L9335" t="s">
        <v>35</v>
      </c>
      <c r="M9335" t="s">
        <v>21</v>
      </c>
      <c r="N9335" t="s">
        <v>22</v>
      </c>
      <c r="O9335" s="4">
        <v>76016.490000000005</v>
      </c>
      <c r="P9335" t="s">
        <v>28</v>
      </c>
      <c r="Q9335" t="str" cm="1">
        <f t="array" ref="Q9335">_xlfn.IFS(
O9335&lt;50000,"Low Salary (&lt;$50K)",
O9335&lt;90000,"Lower Middle ($50K-$90K)",
O9335&lt;130000,"Middle ($90K-$130K)",
O9335&lt;170000,"Upper Middle ($130K-$170K)",
O9335&gt;=170000,"High Salary (&gt;$170K)"
)</f>
        <v>Lower Middle ($50K-$90K)</v>
      </c>
      <c r="R9335" t="str" cm="1">
        <f t="array" ref="R9335">_xlfn.IFS(
G9335&lt;=2,"New Customers (0-2Y)",
G9335&lt;=5,"Growing Customers (3-5Y)",
G9335&lt;=8,"Established Customers (6-8Y)",
G9335&lt;=10,"Loyal Customers (9-10Y)"
)</f>
        <v>Growing Customers (3-5Y)</v>
      </c>
    </row>
    <row r="9336" spans="1:18" x14ac:dyDescent="0.35">
      <c r="A9336">
        <v>15777217</v>
      </c>
      <c r="B9336" t="s">
        <v>1379</v>
      </c>
      <c r="C9336" t="s">
        <v>26</v>
      </c>
      <c r="D9336" t="s">
        <v>39</v>
      </c>
      <c r="E9336">
        <v>25</v>
      </c>
      <c r="F9336" t="s">
        <v>43</v>
      </c>
      <c r="G9336">
        <v>10</v>
      </c>
      <c r="H9336" s="4">
        <v>0</v>
      </c>
      <c r="I9336" t="s">
        <v>24</v>
      </c>
      <c r="J9336">
        <v>2</v>
      </c>
      <c r="K9336">
        <v>641</v>
      </c>
      <c r="L9336" t="s">
        <v>20</v>
      </c>
      <c r="M9336" t="s">
        <v>21</v>
      </c>
      <c r="N9336" t="s">
        <v>22</v>
      </c>
      <c r="O9336" s="4">
        <v>180808.39</v>
      </c>
      <c r="P9336" t="s">
        <v>28</v>
      </c>
      <c r="Q9336" t="str" cm="1">
        <f t="array" ref="Q9336">_xlfn.IFS(
O9336&lt;50000,"Low Salary (&lt;$50K)",
O9336&lt;90000,"Lower Middle ($50K-$90K)",
O9336&lt;130000,"Middle ($90K-$130K)",
O9336&lt;170000,"Upper Middle ($130K-$170K)",
O9336&gt;=170000,"High Salary (&gt;$170K)"
)</f>
        <v>High Salary (&gt;$170K)</v>
      </c>
      <c r="R9336" t="str" cm="1">
        <f t="array" ref="R9336">_xlfn.IFS(
G9336&lt;=2,"New Customers (0-2Y)",
G9336&lt;=5,"Growing Customers (3-5Y)",
G9336&lt;=8,"Established Customers (6-8Y)",
G9336&lt;=10,"Loyal Customers (9-10Y)"
)</f>
        <v>Loyal Customers (9-10Y)</v>
      </c>
    </row>
    <row r="9337" spans="1:18" x14ac:dyDescent="0.35">
      <c r="A9337">
        <v>15739123</v>
      </c>
      <c r="B9337" t="s">
        <v>1606</v>
      </c>
      <c r="C9337" t="s">
        <v>42</v>
      </c>
      <c r="D9337" t="s">
        <v>39</v>
      </c>
      <c r="E9337">
        <v>50</v>
      </c>
      <c r="F9337" t="s">
        <v>19</v>
      </c>
      <c r="G9337">
        <v>4</v>
      </c>
      <c r="H9337" s="4">
        <v>127552.85</v>
      </c>
      <c r="I9337" t="s">
        <v>33</v>
      </c>
      <c r="J9337">
        <v>2</v>
      </c>
      <c r="K9337">
        <v>737</v>
      </c>
      <c r="L9337" t="s">
        <v>35</v>
      </c>
      <c r="M9337" t="s">
        <v>21</v>
      </c>
      <c r="N9337" t="s">
        <v>32</v>
      </c>
      <c r="O9337" s="4">
        <v>4225.1099999999997</v>
      </c>
      <c r="P9337" t="s">
        <v>28</v>
      </c>
      <c r="Q9337" t="str" cm="1">
        <f t="array" ref="Q9337">_xlfn.IFS(
O9337&lt;50000,"Low Salary (&lt;$50K)",
O9337&lt;90000,"Lower Middle ($50K-$90K)",
O9337&lt;130000,"Middle ($90K-$130K)",
O9337&lt;170000,"Upper Middle ($130K-$170K)",
O9337&gt;=170000,"High Salary (&gt;$170K)"
)</f>
        <v>Low Salary (&lt;$50K)</v>
      </c>
      <c r="R9337" t="str" cm="1">
        <f t="array" ref="R9337">_xlfn.IFS(
G9337&lt;=2,"New Customers (0-2Y)",
G9337&lt;=5,"Growing Customers (3-5Y)",
G9337&lt;=8,"Established Customers (6-8Y)",
G9337&lt;=10,"Loyal Customers (9-10Y)"
)</f>
        <v>Growing Customers (3-5Y)</v>
      </c>
    </row>
    <row r="9338" spans="1:18" x14ac:dyDescent="0.35">
      <c r="A9338">
        <v>15594450</v>
      </c>
      <c r="B9338" t="s">
        <v>1711</v>
      </c>
      <c r="C9338" t="s">
        <v>17</v>
      </c>
      <c r="D9338" t="s">
        <v>39</v>
      </c>
      <c r="E9338">
        <v>49</v>
      </c>
      <c r="F9338" t="s">
        <v>19</v>
      </c>
      <c r="G9338">
        <v>9</v>
      </c>
      <c r="H9338" s="4">
        <v>159458.53</v>
      </c>
      <c r="I9338" t="s">
        <v>33</v>
      </c>
      <c r="J9338">
        <v>1</v>
      </c>
      <c r="K9338">
        <v>695</v>
      </c>
      <c r="L9338" t="s">
        <v>35</v>
      </c>
      <c r="M9338" t="s">
        <v>21</v>
      </c>
      <c r="N9338" t="s">
        <v>32</v>
      </c>
      <c r="O9338" s="4">
        <v>135841.35</v>
      </c>
      <c r="P9338" t="s">
        <v>28</v>
      </c>
      <c r="Q9338" t="str" cm="1">
        <f t="array" ref="Q9338">_xlfn.IFS(
O9338&lt;50000,"Low Salary (&lt;$50K)",
O9338&lt;90000,"Lower Middle ($50K-$90K)",
O9338&lt;130000,"Middle ($90K-$130K)",
O9338&lt;170000,"Upper Middle ($130K-$170K)",
O9338&gt;=170000,"High Salary (&gt;$170K)"
)</f>
        <v>Upper Middle ($130K-$170K)</v>
      </c>
      <c r="R9338" t="str" cm="1">
        <f t="array" ref="R9338">_xlfn.IFS(
G9338&lt;=2,"New Customers (0-2Y)",
G9338&lt;=5,"Growing Customers (3-5Y)",
G9338&lt;=8,"Established Customers (6-8Y)",
G9338&lt;=10,"Loyal Customers (9-10Y)"
)</f>
        <v>Loyal Customers (9-10Y)</v>
      </c>
    </row>
    <row r="9339" spans="1:18" x14ac:dyDescent="0.35">
      <c r="A9339">
        <v>15797751</v>
      </c>
      <c r="B9339" t="s">
        <v>382</v>
      </c>
      <c r="C9339" t="s">
        <v>42</v>
      </c>
      <c r="D9339" t="s">
        <v>18</v>
      </c>
      <c r="E9339">
        <v>47</v>
      </c>
      <c r="F9339" t="s">
        <v>19</v>
      </c>
      <c r="G9339">
        <v>5</v>
      </c>
      <c r="H9339" s="4">
        <v>102085.72</v>
      </c>
      <c r="I9339" t="s">
        <v>33</v>
      </c>
      <c r="J9339">
        <v>1</v>
      </c>
      <c r="K9339">
        <v>466</v>
      </c>
      <c r="L9339" t="s">
        <v>44</v>
      </c>
      <c r="M9339" t="s">
        <v>21</v>
      </c>
      <c r="N9339" t="s">
        <v>22</v>
      </c>
      <c r="O9339" s="4">
        <v>183536.24</v>
      </c>
      <c r="P9339" t="s">
        <v>23</v>
      </c>
      <c r="Q9339" t="str" cm="1">
        <f t="array" ref="Q9339">_xlfn.IFS(
O9339&lt;50000,"Low Salary (&lt;$50K)",
O9339&lt;90000,"Lower Middle ($50K-$90K)",
O9339&lt;130000,"Middle ($90K-$130K)",
O9339&lt;170000,"Upper Middle ($130K-$170K)",
O9339&gt;=170000,"High Salary (&gt;$170K)"
)</f>
        <v>High Salary (&gt;$170K)</v>
      </c>
      <c r="R9339" t="str" cm="1">
        <f t="array" ref="R9339">_xlfn.IFS(
G9339&lt;=2,"New Customers (0-2Y)",
G9339&lt;=5,"Growing Customers (3-5Y)",
G9339&lt;=8,"Established Customers (6-8Y)",
G9339&lt;=10,"Loyal Customers (9-10Y)"
)</f>
        <v>Growing Customers (3-5Y)</v>
      </c>
    </row>
    <row r="9340" spans="1:18" x14ac:dyDescent="0.35">
      <c r="A9340">
        <v>15691543</v>
      </c>
      <c r="B9340" t="s">
        <v>2868</v>
      </c>
      <c r="C9340" t="s">
        <v>42</v>
      </c>
      <c r="D9340" t="s">
        <v>39</v>
      </c>
      <c r="E9340">
        <v>58</v>
      </c>
      <c r="F9340" t="s">
        <v>19</v>
      </c>
      <c r="G9340">
        <v>2</v>
      </c>
      <c r="H9340" s="4">
        <v>142537.18</v>
      </c>
      <c r="I9340" t="s">
        <v>33</v>
      </c>
      <c r="J9340">
        <v>1</v>
      </c>
      <c r="K9340">
        <v>558</v>
      </c>
      <c r="L9340" t="s">
        <v>31</v>
      </c>
      <c r="M9340" t="s">
        <v>21</v>
      </c>
      <c r="N9340" t="s">
        <v>22</v>
      </c>
      <c r="O9340" s="4">
        <v>88791.83</v>
      </c>
      <c r="P9340" t="s">
        <v>28</v>
      </c>
      <c r="Q9340" t="str" cm="1">
        <f t="array" ref="Q9340">_xlfn.IFS(
O9340&lt;50000,"Low Salary (&lt;$50K)",
O9340&lt;90000,"Lower Middle ($50K-$90K)",
O9340&lt;130000,"Middle ($90K-$130K)",
O9340&lt;170000,"Upper Middle ($130K-$170K)",
O9340&gt;=170000,"High Salary (&gt;$170K)"
)</f>
        <v>Lower Middle ($50K-$90K)</v>
      </c>
      <c r="R9340" t="str" cm="1">
        <f t="array" ref="R9340">_xlfn.IFS(
G9340&lt;=2,"New Customers (0-2Y)",
G9340&lt;=5,"Growing Customers (3-5Y)",
G9340&lt;=8,"Established Customers (6-8Y)",
G9340&lt;=10,"Loyal Customers (9-10Y)"
)</f>
        <v>New Customers (0-2Y)</v>
      </c>
    </row>
    <row r="9341" spans="1:18" x14ac:dyDescent="0.35">
      <c r="A9341">
        <v>15722845</v>
      </c>
      <c r="B9341" t="s">
        <v>2869</v>
      </c>
      <c r="C9341" t="s">
        <v>26</v>
      </c>
      <c r="D9341" t="s">
        <v>39</v>
      </c>
      <c r="E9341">
        <v>29</v>
      </c>
      <c r="F9341" t="s">
        <v>43</v>
      </c>
      <c r="G9341">
        <v>1</v>
      </c>
      <c r="H9341" s="4">
        <v>182781.74</v>
      </c>
      <c r="I9341" t="s">
        <v>33</v>
      </c>
      <c r="J9341">
        <v>2</v>
      </c>
      <c r="K9341">
        <v>665</v>
      </c>
      <c r="L9341" t="s">
        <v>35</v>
      </c>
      <c r="M9341" t="s">
        <v>21</v>
      </c>
      <c r="N9341" t="s">
        <v>22</v>
      </c>
      <c r="O9341" s="4">
        <v>63732.9</v>
      </c>
      <c r="P9341" t="s">
        <v>28</v>
      </c>
      <c r="Q9341" t="str" cm="1">
        <f t="array" ref="Q9341">_xlfn.IFS(
O9341&lt;50000,"Low Salary (&lt;$50K)",
O9341&lt;90000,"Lower Middle ($50K-$90K)",
O9341&lt;130000,"Middle ($90K-$130K)",
O9341&lt;170000,"Upper Middle ($130K-$170K)",
O9341&gt;=170000,"High Salary (&gt;$170K)"
)</f>
        <v>Lower Middle ($50K-$90K)</v>
      </c>
      <c r="R9341" t="str" cm="1">
        <f t="array" ref="R9341">_xlfn.IFS(
G9341&lt;=2,"New Customers (0-2Y)",
G9341&lt;=5,"Growing Customers (3-5Y)",
G9341&lt;=8,"Established Customers (6-8Y)",
G9341&lt;=10,"Loyal Customers (9-10Y)"
)</f>
        <v>New Customers (0-2Y)</v>
      </c>
    </row>
    <row r="9342" spans="1:18" x14ac:dyDescent="0.35">
      <c r="A9342">
        <v>15605804</v>
      </c>
      <c r="B9342" t="s">
        <v>72</v>
      </c>
      <c r="C9342" t="s">
        <v>17</v>
      </c>
      <c r="D9342" t="s">
        <v>39</v>
      </c>
      <c r="E9342">
        <v>45</v>
      </c>
      <c r="F9342" t="s">
        <v>19</v>
      </c>
      <c r="G9342">
        <v>10</v>
      </c>
      <c r="H9342" s="4">
        <v>0</v>
      </c>
      <c r="I9342" t="s">
        <v>24</v>
      </c>
      <c r="J9342">
        <v>2</v>
      </c>
      <c r="K9342">
        <v>737</v>
      </c>
      <c r="L9342" t="s">
        <v>35</v>
      </c>
      <c r="M9342" t="s">
        <v>21</v>
      </c>
      <c r="N9342" t="s">
        <v>32</v>
      </c>
      <c r="O9342" s="4">
        <v>1364.54</v>
      </c>
      <c r="P9342" t="s">
        <v>28</v>
      </c>
      <c r="Q9342" t="str" cm="1">
        <f t="array" ref="Q9342">_xlfn.IFS(
O9342&lt;50000,"Low Salary (&lt;$50K)",
O9342&lt;90000,"Lower Middle ($50K-$90K)",
O9342&lt;130000,"Middle ($90K-$130K)",
O9342&lt;170000,"Upper Middle ($130K-$170K)",
O9342&gt;=170000,"High Salary (&gt;$170K)"
)</f>
        <v>Low Salary (&lt;$50K)</v>
      </c>
      <c r="R9342" t="str" cm="1">
        <f t="array" ref="R9342">_xlfn.IFS(
G9342&lt;=2,"New Customers (0-2Y)",
G9342&lt;=5,"Growing Customers (3-5Y)",
G9342&lt;=8,"Established Customers (6-8Y)",
G9342&lt;=10,"Loyal Customers (9-10Y)"
)</f>
        <v>Loyal Customers (9-10Y)</v>
      </c>
    </row>
    <row r="9343" spans="1:18" x14ac:dyDescent="0.35">
      <c r="A9343">
        <v>15702061</v>
      </c>
      <c r="B9343" t="s">
        <v>409</v>
      </c>
      <c r="C9343" t="s">
        <v>17</v>
      </c>
      <c r="D9343" t="s">
        <v>39</v>
      </c>
      <c r="E9343">
        <v>29</v>
      </c>
      <c r="F9343" t="s">
        <v>43</v>
      </c>
      <c r="G9343">
        <v>7</v>
      </c>
      <c r="H9343" s="4">
        <v>0</v>
      </c>
      <c r="I9343" t="s">
        <v>24</v>
      </c>
      <c r="J9343">
        <v>2</v>
      </c>
      <c r="K9343">
        <v>654</v>
      </c>
      <c r="L9343" t="s">
        <v>20</v>
      </c>
      <c r="M9343" t="s">
        <v>21</v>
      </c>
      <c r="N9343" t="s">
        <v>22</v>
      </c>
      <c r="O9343" s="4">
        <v>149184.15</v>
      </c>
      <c r="P9343" t="s">
        <v>28</v>
      </c>
      <c r="Q9343" t="str" cm="1">
        <f t="array" ref="Q9343">_xlfn.IFS(
O9343&lt;50000,"Low Salary (&lt;$50K)",
O9343&lt;90000,"Lower Middle ($50K-$90K)",
O9343&lt;130000,"Middle ($90K-$130K)",
O9343&lt;170000,"Upper Middle ($130K-$170K)",
O9343&gt;=170000,"High Salary (&gt;$170K)"
)</f>
        <v>Upper Middle ($130K-$170K)</v>
      </c>
      <c r="R9343" t="str" cm="1">
        <f t="array" ref="R9343">_xlfn.IFS(
G9343&lt;=2,"New Customers (0-2Y)",
G9343&lt;=5,"Growing Customers (3-5Y)",
G9343&lt;=8,"Established Customers (6-8Y)",
G9343&lt;=10,"Loyal Customers (9-10Y)"
)</f>
        <v>Established Customers (6-8Y)</v>
      </c>
    </row>
    <row r="9344" spans="1:18" x14ac:dyDescent="0.35">
      <c r="A9344">
        <v>15694321</v>
      </c>
      <c r="B9344" t="s">
        <v>798</v>
      </c>
      <c r="C9344" t="s">
        <v>17</v>
      </c>
      <c r="D9344" t="s">
        <v>18</v>
      </c>
      <c r="E9344">
        <v>28</v>
      </c>
      <c r="F9344" t="s">
        <v>43</v>
      </c>
      <c r="G9344">
        <v>3</v>
      </c>
      <c r="H9344" s="4">
        <v>0</v>
      </c>
      <c r="I9344" t="s">
        <v>24</v>
      </c>
      <c r="J9344">
        <v>2</v>
      </c>
      <c r="K9344">
        <v>619</v>
      </c>
      <c r="L9344" t="s">
        <v>20</v>
      </c>
      <c r="M9344" t="s">
        <v>21</v>
      </c>
      <c r="N9344" t="s">
        <v>32</v>
      </c>
      <c r="O9344" s="4">
        <v>53394.12</v>
      </c>
      <c r="P9344" t="s">
        <v>28</v>
      </c>
      <c r="Q9344" t="str" cm="1">
        <f t="array" ref="Q9344">_xlfn.IFS(
O9344&lt;50000,"Low Salary (&lt;$50K)",
O9344&lt;90000,"Lower Middle ($50K-$90K)",
O9344&lt;130000,"Middle ($90K-$130K)",
O9344&lt;170000,"Upper Middle ($130K-$170K)",
O9344&gt;=170000,"High Salary (&gt;$170K)"
)</f>
        <v>Lower Middle ($50K-$90K)</v>
      </c>
      <c r="R9344" t="str" cm="1">
        <f t="array" ref="R9344">_xlfn.IFS(
G9344&lt;=2,"New Customers (0-2Y)",
G9344&lt;=5,"Growing Customers (3-5Y)",
G9344&lt;=8,"Established Customers (6-8Y)",
G9344&lt;=10,"Loyal Customers (9-10Y)"
)</f>
        <v>Growing Customers (3-5Y)</v>
      </c>
    </row>
    <row r="9345" spans="1:18" x14ac:dyDescent="0.35">
      <c r="A9345">
        <v>15798749</v>
      </c>
      <c r="B9345" t="s">
        <v>297</v>
      </c>
      <c r="C9345" t="s">
        <v>42</v>
      </c>
      <c r="D9345" t="s">
        <v>18</v>
      </c>
      <c r="E9345">
        <v>43</v>
      </c>
      <c r="F9345" t="s">
        <v>19</v>
      </c>
      <c r="G9345">
        <v>3</v>
      </c>
      <c r="H9345" s="4">
        <v>152063.59</v>
      </c>
      <c r="I9345" t="s">
        <v>33</v>
      </c>
      <c r="J9345">
        <v>2</v>
      </c>
      <c r="K9345">
        <v>845</v>
      </c>
      <c r="L9345" t="s">
        <v>37</v>
      </c>
      <c r="M9345" t="s">
        <v>21</v>
      </c>
      <c r="N9345" t="s">
        <v>32</v>
      </c>
      <c r="O9345" s="4">
        <v>97910.06</v>
      </c>
      <c r="P9345" t="s">
        <v>28</v>
      </c>
      <c r="Q9345" t="str" cm="1">
        <f t="array" ref="Q9345">_xlfn.IFS(
O9345&lt;50000,"Low Salary (&lt;$50K)",
O9345&lt;90000,"Lower Middle ($50K-$90K)",
O9345&lt;130000,"Middle ($90K-$130K)",
O9345&lt;170000,"Upper Middle ($130K-$170K)",
O9345&gt;=170000,"High Salary (&gt;$170K)"
)</f>
        <v>Middle ($90K-$130K)</v>
      </c>
      <c r="R9345" t="str" cm="1">
        <f t="array" ref="R9345">_xlfn.IFS(
G9345&lt;=2,"New Customers (0-2Y)",
G9345&lt;=5,"Growing Customers (3-5Y)",
G9345&lt;=8,"Established Customers (6-8Y)",
G9345&lt;=10,"Loyal Customers (9-10Y)"
)</f>
        <v>Growing Customers (3-5Y)</v>
      </c>
    </row>
    <row r="9346" spans="1:18" x14ac:dyDescent="0.35">
      <c r="A9346">
        <v>15720050</v>
      </c>
      <c r="B9346" t="s">
        <v>2115</v>
      </c>
      <c r="C9346" t="s">
        <v>17</v>
      </c>
      <c r="D9346" t="s">
        <v>18</v>
      </c>
      <c r="E9346">
        <v>28</v>
      </c>
      <c r="F9346" t="s">
        <v>43</v>
      </c>
      <c r="G9346">
        <v>2</v>
      </c>
      <c r="H9346" s="4">
        <v>110997.75999999999</v>
      </c>
      <c r="I9346" t="s">
        <v>33</v>
      </c>
      <c r="J9346">
        <v>1</v>
      </c>
      <c r="K9346">
        <v>727</v>
      </c>
      <c r="L9346" t="s">
        <v>35</v>
      </c>
      <c r="M9346" t="s">
        <v>21</v>
      </c>
      <c r="N9346" t="s">
        <v>32</v>
      </c>
      <c r="O9346" s="4">
        <v>101433.76</v>
      </c>
      <c r="P9346" t="s">
        <v>28</v>
      </c>
      <c r="Q9346" t="str" cm="1">
        <f t="array" ref="Q9346">_xlfn.IFS(
O9346&lt;50000,"Low Salary (&lt;$50K)",
O9346&lt;90000,"Lower Middle ($50K-$90K)",
O9346&lt;130000,"Middle ($90K-$130K)",
O9346&lt;170000,"Upper Middle ($130K-$170K)",
O9346&gt;=170000,"High Salary (&gt;$170K)"
)</f>
        <v>Middle ($90K-$130K)</v>
      </c>
      <c r="R9346" t="str" cm="1">
        <f t="array" ref="R9346">_xlfn.IFS(
G9346&lt;=2,"New Customers (0-2Y)",
G9346&lt;=5,"Growing Customers (3-5Y)",
G9346&lt;=8,"Established Customers (6-8Y)",
G9346&lt;=10,"Loyal Customers (9-10Y)"
)</f>
        <v>New Customers (0-2Y)</v>
      </c>
    </row>
    <row r="9347" spans="1:18" x14ac:dyDescent="0.35">
      <c r="A9347">
        <v>15758048</v>
      </c>
      <c r="B9347" t="s">
        <v>1071</v>
      </c>
      <c r="C9347" t="s">
        <v>17</v>
      </c>
      <c r="D9347" t="s">
        <v>39</v>
      </c>
      <c r="E9347">
        <v>50</v>
      </c>
      <c r="F9347" t="s">
        <v>19</v>
      </c>
      <c r="G9347">
        <v>2</v>
      </c>
      <c r="H9347" s="4">
        <v>148942</v>
      </c>
      <c r="I9347" t="s">
        <v>33</v>
      </c>
      <c r="J9347">
        <v>1</v>
      </c>
      <c r="K9347">
        <v>582</v>
      </c>
      <c r="L9347" t="s">
        <v>31</v>
      </c>
      <c r="M9347" t="s">
        <v>21</v>
      </c>
      <c r="N9347" t="s">
        <v>22</v>
      </c>
      <c r="O9347" s="4">
        <v>116944.3</v>
      </c>
      <c r="P9347" t="s">
        <v>28</v>
      </c>
      <c r="Q9347" t="str" cm="1">
        <f t="array" ref="Q9347">_xlfn.IFS(
O9347&lt;50000,"Low Salary (&lt;$50K)",
O9347&lt;90000,"Lower Middle ($50K-$90K)",
O9347&lt;130000,"Middle ($90K-$130K)",
O9347&lt;170000,"Upper Middle ($130K-$170K)",
O9347&gt;=170000,"High Salary (&gt;$170K)"
)</f>
        <v>Middle ($90K-$130K)</v>
      </c>
      <c r="R9347" t="str" cm="1">
        <f t="array" ref="R9347">_xlfn.IFS(
G9347&lt;=2,"New Customers (0-2Y)",
G9347&lt;=5,"Growing Customers (3-5Y)",
G9347&lt;=8,"Established Customers (6-8Y)",
G9347&lt;=10,"Loyal Customers (9-10Y)"
)</f>
        <v>New Customers (0-2Y)</v>
      </c>
    </row>
    <row r="9348" spans="1:18" x14ac:dyDescent="0.35">
      <c r="A9348">
        <v>15805681</v>
      </c>
      <c r="B9348" t="s">
        <v>1434</v>
      </c>
      <c r="C9348" t="s">
        <v>17</v>
      </c>
      <c r="D9348" t="s">
        <v>39</v>
      </c>
      <c r="E9348">
        <v>41</v>
      </c>
      <c r="F9348" t="s">
        <v>19</v>
      </c>
      <c r="G9348">
        <v>9</v>
      </c>
      <c r="H9348" s="4">
        <v>0</v>
      </c>
      <c r="I9348" t="s">
        <v>24</v>
      </c>
      <c r="J9348">
        <v>1</v>
      </c>
      <c r="K9348">
        <v>716</v>
      </c>
      <c r="L9348" t="s">
        <v>35</v>
      </c>
      <c r="M9348" t="s">
        <v>21</v>
      </c>
      <c r="N9348" t="s">
        <v>22</v>
      </c>
      <c r="O9348" s="4">
        <v>113267.48</v>
      </c>
      <c r="P9348" t="s">
        <v>28</v>
      </c>
      <c r="Q9348" t="str" cm="1">
        <f t="array" ref="Q9348">_xlfn.IFS(
O9348&lt;50000,"Low Salary (&lt;$50K)",
O9348&lt;90000,"Lower Middle ($50K-$90K)",
O9348&lt;130000,"Middle ($90K-$130K)",
O9348&lt;170000,"Upper Middle ($130K-$170K)",
O9348&gt;=170000,"High Salary (&gt;$170K)"
)</f>
        <v>Middle ($90K-$130K)</v>
      </c>
      <c r="R9348" t="str" cm="1">
        <f t="array" ref="R9348">_xlfn.IFS(
G9348&lt;=2,"New Customers (0-2Y)",
G9348&lt;=5,"Growing Customers (3-5Y)",
G9348&lt;=8,"Established Customers (6-8Y)",
G9348&lt;=10,"Loyal Customers (9-10Y)"
)</f>
        <v>Loyal Customers (9-10Y)</v>
      </c>
    </row>
    <row r="9349" spans="1:18" x14ac:dyDescent="0.35">
      <c r="A9349">
        <v>15802809</v>
      </c>
      <c r="B9349" t="s">
        <v>2870</v>
      </c>
      <c r="C9349" t="s">
        <v>26</v>
      </c>
      <c r="D9349" t="s">
        <v>18</v>
      </c>
      <c r="E9349">
        <v>36</v>
      </c>
      <c r="F9349" t="s">
        <v>19</v>
      </c>
      <c r="G9349">
        <v>0</v>
      </c>
      <c r="H9349" s="4">
        <v>84438.57</v>
      </c>
      <c r="I9349" t="s">
        <v>29</v>
      </c>
      <c r="J9349">
        <v>1</v>
      </c>
      <c r="K9349">
        <v>660</v>
      </c>
      <c r="L9349" t="s">
        <v>35</v>
      </c>
      <c r="M9349" t="s">
        <v>21</v>
      </c>
      <c r="N9349" t="s">
        <v>22</v>
      </c>
      <c r="O9349" s="4">
        <v>181449.51</v>
      </c>
      <c r="P9349" t="s">
        <v>28</v>
      </c>
      <c r="Q9349" t="str" cm="1">
        <f t="array" ref="Q9349">_xlfn.IFS(
O9349&lt;50000,"Low Salary (&lt;$50K)",
O9349&lt;90000,"Lower Middle ($50K-$90K)",
O9349&lt;130000,"Middle ($90K-$130K)",
O9349&lt;170000,"Upper Middle ($130K-$170K)",
O9349&gt;=170000,"High Salary (&gt;$170K)"
)</f>
        <v>High Salary (&gt;$170K)</v>
      </c>
      <c r="R9349" t="str" cm="1">
        <f t="array" ref="R9349">_xlfn.IFS(
G9349&lt;=2,"New Customers (0-2Y)",
G9349&lt;=5,"Growing Customers (3-5Y)",
G9349&lt;=8,"Established Customers (6-8Y)",
G9349&lt;=10,"Loyal Customers (9-10Y)"
)</f>
        <v>New Customers (0-2Y)</v>
      </c>
    </row>
    <row r="9350" spans="1:18" x14ac:dyDescent="0.35">
      <c r="A9350">
        <v>15807239</v>
      </c>
      <c r="B9350" t="s">
        <v>324</v>
      </c>
      <c r="C9350" t="s">
        <v>17</v>
      </c>
      <c r="D9350" t="s">
        <v>18</v>
      </c>
      <c r="E9350">
        <v>34</v>
      </c>
      <c r="F9350" t="s">
        <v>19</v>
      </c>
      <c r="G9350">
        <v>7</v>
      </c>
      <c r="H9350" s="4">
        <v>93920.47</v>
      </c>
      <c r="I9350" t="s">
        <v>29</v>
      </c>
      <c r="J9350">
        <v>1</v>
      </c>
      <c r="K9350">
        <v>664</v>
      </c>
      <c r="L9350" t="s">
        <v>35</v>
      </c>
      <c r="M9350" t="s">
        <v>27</v>
      </c>
      <c r="N9350" t="s">
        <v>32</v>
      </c>
      <c r="O9350" s="4">
        <v>179913.98</v>
      </c>
      <c r="P9350" t="s">
        <v>28</v>
      </c>
      <c r="Q9350" t="str" cm="1">
        <f t="array" ref="Q9350">_xlfn.IFS(
O9350&lt;50000,"Low Salary (&lt;$50K)",
O9350&lt;90000,"Lower Middle ($50K-$90K)",
O9350&lt;130000,"Middle ($90K-$130K)",
O9350&lt;170000,"Upper Middle ($130K-$170K)",
O9350&gt;=170000,"High Salary (&gt;$170K)"
)</f>
        <v>High Salary (&gt;$170K)</v>
      </c>
      <c r="R9350" t="str" cm="1">
        <f t="array" ref="R9350">_xlfn.IFS(
G9350&lt;=2,"New Customers (0-2Y)",
G9350&lt;=5,"Growing Customers (3-5Y)",
G9350&lt;=8,"Established Customers (6-8Y)",
G9350&lt;=10,"Loyal Customers (9-10Y)"
)</f>
        <v>Established Customers (6-8Y)</v>
      </c>
    </row>
    <row r="9351" spans="1:18" x14ac:dyDescent="0.35">
      <c r="A9351">
        <v>15749093</v>
      </c>
      <c r="B9351" t="s">
        <v>1263</v>
      </c>
      <c r="C9351" t="s">
        <v>17</v>
      </c>
      <c r="D9351" t="s">
        <v>39</v>
      </c>
      <c r="E9351">
        <v>43</v>
      </c>
      <c r="F9351" t="s">
        <v>19</v>
      </c>
      <c r="G9351">
        <v>4</v>
      </c>
      <c r="H9351" s="4">
        <v>158713.07999999999</v>
      </c>
      <c r="I9351" t="s">
        <v>33</v>
      </c>
      <c r="J9351">
        <v>2</v>
      </c>
      <c r="K9351">
        <v>801</v>
      </c>
      <c r="L9351" t="s">
        <v>37</v>
      </c>
      <c r="M9351" t="s">
        <v>27</v>
      </c>
      <c r="N9351" t="s">
        <v>32</v>
      </c>
      <c r="O9351" s="4">
        <v>98586.14</v>
      </c>
      <c r="P9351" t="s">
        <v>28</v>
      </c>
      <c r="Q9351" t="str" cm="1">
        <f t="array" ref="Q9351">_xlfn.IFS(
O9351&lt;50000,"Low Salary (&lt;$50K)",
O9351&lt;90000,"Lower Middle ($50K-$90K)",
O9351&lt;130000,"Middle ($90K-$130K)",
O9351&lt;170000,"Upper Middle ($130K-$170K)",
O9351&gt;=170000,"High Salary (&gt;$170K)"
)</f>
        <v>Middle ($90K-$130K)</v>
      </c>
      <c r="R9351" t="str" cm="1">
        <f t="array" ref="R9351">_xlfn.IFS(
G9351&lt;=2,"New Customers (0-2Y)",
G9351&lt;=5,"Growing Customers (3-5Y)",
G9351&lt;=8,"Established Customers (6-8Y)",
G9351&lt;=10,"Loyal Customers (9-10Y)"
)</f>
        <v>Growing Customers (3-5Y)</v>
      </c>
    </row>
    <row r="9352" spans="1:18" x14ac:dyDescent="0.35">
      <c r="A9352">
        <v>15689344</v>
      </c>
      <c r="B9352" t="s">
        <v>2802</v>
      </c>
      <c r="C9352" t="s">
        <v>26</v>
      </c>
      <c r="D9352" t="s">
        <v>39</v>
      </c>
      <c r="E9352">
        <v>42</v>
      </c>
      <c r="F9352" t="s">
        <v>19</v>
      </c>
      <c r="G9352">
        <v>4</v>
      </c>
      <c r="H9352" s="4">
        <v>0</v>
      </c>
      <c r="I9352" t="s">
        <v>24</v>
      </c>
      <c r="J9352">
        <v>3</v>
      </c>
      <c r="K9352">
        <v>615</v>
      </c>
      <c r="L9352" t="s">
        <v>20</v>
      </c>
      <c r="M9352" t="s">
        <v>27</v>
      </c>
      <c r="N9352" t="s">
        <v>22</v>
      </c>
      <c r="O9352" s="4">
        <v>120321.09</v>
      </c>
      <c r="P9352" t="s">
        <v>28</v>
      </c>
      <c r="Q9352" t="str" cm="1">
        <f t="array" ref="Q9352">_xlfn.IFS(
O9352&lt;50000,"Low Salary (&lt;$50K)",
O9352&lt;90000,"Lower Middle ($50K-$90K)",
O9352&lt;130000,"Middle ($90K-$130K)",
O9352&lt;170000,"Upper Middle ($130K-$170K)",
O9352&gt;=170000,"High Salary (&gt;$170K)"
)</f>
        <v>Middle ($90K-$130K)</v>
      </c>
      <c r="R9352" t="str" cm="1">
        <f t="array" ref="R9352">_xlfn.IFS(
G9352&lt;=2,"New Customers (0-2Y)",
G9352&lt;=5,"Growing Customers (3-5Y)",
G9352&lt;=8,"Established Customers (6-8Y)",
G9352&lt;=10,"Loyal Customers (9-10Y)"
)</f>
        <v>Growing Customers (3-5Y)</v>
      </c>
    </row>
    <row r="9353" spans="1:18" x14ac:dyDescent="0.35">
      <c r="A9353">
        <v>15606076</v>
      </c>
      <c r="B9353" t="s">
        <v>830</v>
      </c>
      <c r="C9353" t="s">
        <v>42</v>
      </c>
      <c r="D9353" t="s">
        <v>39</v>
      </c>
      <c r="E9353">
        <v>63</v>
      </c>
      <c r="F9353" t="s">
        <v>2967</v>
      </c>
      <c r="G9353">
        <v>7</v>
      </c>
      <c r="H9353" s="4">
        <v>123204.88</v>
      </c>
      <c r="I9353" t="s">
        <v>33</v>
      </c>
      <c r="J9353">
        <v>1</v>
      </c>
      <c r="K9353">
        <v>718</v>
      </c>
      <c r="L9353" t="s">
        <v>35</v>
      </c>
      <c r="M9353" t="s">
        <v>21</v>
      </c>
      <c r="N9353" t="s">
        <v>22</v>
      </c>
      <c r="O9353" s="4">
        <v>100538.8</v>
      </c>
      <c r="P9353" t="s">
        <v>28</v>
      </c>
      <c r="Q9353" t="str" cm="1">
        <f t="array" ref="Q9353">_xlfn.IFS(
O9353&lt;50000,"Low Salary (&lt;$50K)",
O9353&lt;90000,"Lower Middle ($50K-$90K)",
O9353&lt;130000,"Middle ($90K-$130K)",
O9353&lt;170000,"Upper Middle ($130K-$170K)",
O9353&gt;=170000,"High Salary (&gt;$170K)"
)</f>
        <v>Middle ($90K-$130K)</v>
      </c>
      <c r="R9353" t="str" cm="1">
        <f t="array" ref="R9353">_xlfn.IFS(
G9353&lt;=2,"New Customers (0-2Y)",
G9353&lt;=5,"Growing Customers (3-5Y)",
G9353&lt;=8,"Established Customers (6-8Y)",
G9353&lt;=10,"Loyal Customers (9-10Y)"
)</f>
        <v>Established Customers (6-8Y)</v>
      </c>
    </row>
    <row r="9354" spans="1:18" x14ac:dyDescent="0.35">
      <c r="A9354">
        <v>15610090</v>
      </c>
      <c r="B9354" t="s">
        <v>485</v>
      </c>
      <c r="C9354" t="s">
        <v>17</v>
      </c>
      <c r="D9354" t="s">
        <v>39</v>
      </c>
      <c r="E9354">
        <v>40</v>
      </c>
      <c r="F9354" t="s">
        <v>19</v>
      </c>
      <c r="G9354">
        <v>8</v>
      </c>
      <c r="H9354" s="4">
        <v>72945.289999999994</v>
      </c>
      <c r="I9354" t="s">
        <v>29</v>
      </c>
      <c r="J9354">
        <v>2</v>
      </c>
      <c r="K9354">
        <v>667</v>
      </c>
      <c r="L9354" t="s">
        <v>35</v>
      </c>
      <c r="M9354" t="s">
        <v>21</v>
      </c>
      <c r="N9354" t="s">
        <v>32</v>
      </c>
      <c r="O9354" s="4">
        <v>98931.5</v>
      </c>
      <c r="P9354" t="s">
        <v>28</v>
      </c>
      <c r="Q9354" t="str" cm="1">
        <f t="array" ref="Q9354">_xlfn.IFS(
O9354&lt;50000,"Low Salary (&lt;$50K)",
O9354&lt;90000,"Lower Middle ($50K-$90K)",
O9354&lt;130000,"Middle ($90K-$130K)",
O9354&lt;170000,"Upper Middle ($130K-$170K)",
O9354&gt;=170000,"High Salary (&gt;$170K)"
)</f>
        <v>Middle ($90K-$130K)</v>
      </c>
      <c r="R9354" t="str" cm="1">
        <f t="array" ref="R9354">_xlfn.IFS(
G9354&lt;=2,"New Customers (0-2Y)",
G9354&lt;=5,"Growing Customers (3-5Y)",
G9354&lt;=8,"Established Customers (6-8Y)",
G9354&lt;=10,"Loyal Customers (9-10Y)"
)</f>
        <v>Established Customers (6-8Y)</v>
      </c>
    </row>
    <row r="9355" spans="1:18" x14ac:dyDescent="0.35">
      <c r="A9355">
        <v>15693926</v>
      </c>
      <c r="B9355" t="s">
        <v>764</v>
      </c>
      <c r="C9355" t="s">
        <v>26</v>
      </c>
      <c r="D9355" t="s">
        <v>39</v>
      </c>
      <c r="E9355">
        <v>37</v>
      </c>
      <c r="F9355" t="s">
        <v>19</v>
      </c>
      <c r="G9355">
        <v>0</v>
      </c>
      <c r="H9355" s="4">
        <v>178742.71</v>
      </c>
      <c r="I9355" t="s">
        <v>33</v>
      </c>
      <c r="J9355">
        <v>1</v>
      </c>
      <c r="K9355">
        <v>670</v>
      </c>
      <c r="L9355" t="s">
        <v>35</v>
      </c>
      <c r="M9355" t="s">
        <v>21</v>
      </c>
      <c r="N9355" t="s">
        <v>22</v>
      </c>
      <c r="O9355" s="4">
        <v>194493.57</v>
      </c>
      <c r="P9355" t="s">
        <v>28</v>
      </c>
      <c r="Q9355" t="str" cm="1">
        <f t="array" ref="Q9355">_xlfn.IFS(
O9355&lt;50000,"Low Salary (&lt;$50K)",
O9355&lt;90000,"Lower Middle ($50K-$90K)",
O9355&lt;130000,"Middle ($90K-$130K)",
O9355&lt;170000,"Upper Middle ($130K-$170K)",
O9355&gt;=170000,"High Salary (&gt;$170K)"
)</f>
        <v>High Salary (&gt;$170K)</v>
      </c>
      <c r="R9355" t="str" cm="1">
        <f t="array" ref="R9355">_xlfn.IFS(
G9355&lt;=2,"New Customers (0-2Y)",
G9355&lt;=5,"Growing Customers (3-5Y)",
G9355&lt;=8,"Established Customers (6-8Y)",
G9355&lt;=10,"Loyal Customers (9-10Y)"
)</f>
        <v>New Customers (0-2Y)</v>
      </c>
    </row>
    <row r="9356" spans="1:18" x14ac:dyDescent="0.35">
      <c r="A9356">
        <v>15791501</v>
      </c>
      <c r="B9356" t="s">
        <v>2493</v>
      </c>
      <c r="C9356" t="s">
        <v>17</v>
      </c>
      <c r="D9356" t="s">
        <v>39</v>
      </c>
      <c r="E9356">
        <v>43</v>
      </c>
      <c r="F9356" t="s">
        <v>19</v>
      </c>
      <c r="G9356">
        <v>8</v>
      </c>
      <c r="H9356" s="4">
        <v>0</v>
      </c>
      <c r="I9356" t="s">
        <v>24</v>
      </c>
      <c r="J9356">
        <v>2</v>
      </c>
      <c r="K9356">
        <v>590</v>
      </c>
      <c r="L9356" t="s">
        <v>31</v>
      </c>
      <c r="M9356" t="s">
        <v>21</v>
      </c>
      <c r="N9356" t="s">
        <v>22</v>
      </c>
      <c r="O9356" s="4">
        <v>143628.31</v>
      </c>
      <c r="P9356" t="s">
        <v>28</v>
      </c>
      <c r="Q9356" t="str" cm="1">
        <f t="array" ref="Q9356">_xlfn.IFS(
O9356&lt;50000,"Low Salary (&lt;$50K)",
O9356&lt;90000,"Lower Middle ($50K-$90K)",
O9356&lt;130000,"Middle ($90K-$130K)",
O9356&lt;170000,"Upper Middle ($130K-$170K)",
O9356&gt;=170000,"High Salary (&gt;$170K)"
)</f>
        <v>Upper Middle ($130K-$170K)</v>
      </c>
      <c r="R9356" t="str" cm="1">
        <f t="array" ref="R9356">_xlfn.IFS(
G9356&lt;=2,"New Customers (0-2Y)",
G9356&lt;=5,"Growing Customers (3-5Y)",
G9356&lt;=8,"Established Customers (6-8Y)",
G9356&lt;=10,"Loyal Customers (9-10Y)"
)</f>
        <v>Established Customers (6-8Y)</v>
      </c>
    </row>
    <row r="9357" spans="1:18" x14ac:dyDescent="0.35">
      <c r="A9357">
        <v>15621870</v>
      </c>
      <c r="B9357" t="s">
        <v>196</v>
      </c>
      <c r="C9357" t="s">
        <v>26</v>
      </c>
      <c r="D9357" t="s">
        <v>18</v>
      </c>
      <c r="E9357">
        <v>40</v>
      </c>
      <c r="F9357" t="s">
        <v>19</v>
      </c>
      <c r="G9357">
        <v>8</v>
      </c>
      <c r="H9357" s="4">
        <v>0</v>
      </c>
      <c r="I9357" t="s">
        <v>24</v>
      </c>
      <c r="J9357">
        <v>1</v>
      </c>
      <c r="K9357">
        <v>739</v>
      </c>
      <c r="L9357" t="s">
        <v>35</v>
      </c>
      <c r="M9357" t="s">
        <v>21</v>
      </c>
      <c r="N9357" t="s">
        <v>32</v>
      </c>
      <c r="O9357" s="4">
        <v>167030.51</v>
      </c>
      <c r="P9357" t="s">
        <v>28</v>
      </c>
      <c r="Q9357" t="str" cm="1">
        <f t="array" ref="Q9357">_xlfn.IFS(
O9357&lt;50000,"Low Salary (&lt;$50K)",
O9357&lt;90000,"Lower Middle ($50K-$90K)",
O9357&lt;130000,"Middle ($90K-$130K)",
O9357&lt;170000,"Upper Middle ($130K-$170K)",
O9357&gt;=170000,"High Salary (&gt;$170K)"
)</f>
        <v>Upper Middle ($130K-$170K)</v>
      </c>
      <c r="R9357" t="str" cm="1">
        <f t="array" ref="R9357">_xlfn.IFS(
G9357&lt;=2,"New Customers (0-2Y)",
G9357&lt;=5,"Growing Customers (3-5Y)",
G9357&lt;=8,"Established Customers (6-8Y)",
G9357&lt;=10,"Loyal Customers (9-10Y)"
)</f>
        <v>Established Customers (6-8Y)</v>
      </c>
    </row>
    <row r="9358" spans="1:18" x14ac:dyDescent="0.35">
      <c r="A9358">
        <v>15734711</v>
      </c>
      <c r="B9358" t="s">
        <v>533</v>
      </c>
      <c r="C9358" t="s">
        <v>17</v>
      </c>
      <c r="D9358" t="s">
        <v>39</v>
      </c>
      <c r="E9358">
        <v>42</v>
      </c>
      <c r="F9358" t="s">
        <v>19</v>
      </c>
      <c r="G9358">
        <v>7</v>
      </c>
      <c r="H9358" s="4">
        <v>0</v>
      </c>
      <c r="I9358" t="s">
        <v>24</v>
      </c>
      <c r="J9358">
        <v>1</v>
      </c>
      <c r="K9358">
        <v>373</v>
      </c>
      <c r="L9358" t="s">
        <v>44</v>
      </c>
      <c r="M9358" t="s">
        <v>21</v>
      </c>
      <c r="N9358" t="s">
        <v>32</v>
      </c>
      <c r="O9358" s="4">
        <v>77786.37</v>
      </c>
      <c r="P9358" t="s">
        <v>23</v>
      </c>
      <c r="Q9358" t="str" cm="1">
        <f t="array" ref="Q9358">_xlfn.IFS(
O9358&lt;50000,"Low Salary (&lt;$50K)",
O9358&lt;90000,"Lower Middle ($50K-$90K)",
O9358&lt;130000,"Middle ($90K-$130K)",
O9358&lt;170000,"Upper Middle ($130K-$170K)",
O9358&gt;=170000,"High Salary (&gt;$170K)"
)</f>
        <v>Lower Middle ($50K-$90K)</v>
      </c>
      <c r="R9358" t="str" cm="1">
        <f t="array" ref="R9358">_xlfn.IFS(
G9358&lt;=2,"New Customers (0-2Y)",
G9358&lt;=5,"Growing Customers (3-5Y)",
G9358&lt;=8,"Established Customers (6-8Y)",
G9358&lt;=10,"Loyal Customers (9-10Y)"
)</f>
        <v>Established Customers (6-8Y)</v>
      </c>
    </row>
    <row r="9359" spans="1:18" x14ac:dyDescent="0.35">
      <c r="A9359">
        <v>15814405</v>
      </c>
      <c r="B9359" t="s">
        <v>471</v>
      </c>
      <c r="C9359" t="s">
        <v>17</v>
      </c>
      <c r="D9359" t="s">
        <v>18</v>
      </c>
      <c r="E9359">
        <v>46</v>
      </c>
      <c r="F9359" t="s">
        <v>19</v>
      </c>
      <c r="G9359">
        <v>9</v>
      </c>
      <c r="H9359" s="4">
        <v>0</v>
      </c>
      <c r="I9359" t="s">
        <v>24</v>
      </c>
      <c r="J9359">
        <v>1</v>
      </c>
      <c r="K9359">
        <v>418</v>
      </c>
      <c r="L9359" t="s">
        <v>44</v>
      </c>
      <c r="M9359" t="s">
        <v>21</v>
      </c>
      <c r="N9359" t="s">
        <v>22</v>
      </c>
      <c r="O9359" s="4">
        <v>81014.5</v>
      </c>
      <c r="P9359" t="s">
        <v>23</v>
      </c>
      <c r="Q9359" t="str" cm="1">
        <f t="array" ref="Q9359">_xlfn.IFS(
O9359&lt;50000,"Low Salary (&lt;$50K)",
O9359&lt;90000,"Lower Middle ($50K-$90K)",
O9359&lt;130000,"Middle ($90K-$130K)",
O9359&lt;170000,"Upper Middle ($130K-$170K)",
O9359&gt;=170000,"High Salary (&gt;$170K)"
)</f>
        <v>Lower Middle ($50K-$90K)</v>
      </c>
      <c r="R9359" t="str" cm="1">
        <f t="array" ref="R9359">_xlfn.IFS(
G9359&lt;=2,"New Customers (0-2Y)",
G9359&lt;=5,"Growing Customers (3-5Y)",
G9359&lt;=8,"Established Customers (6-8Y)",
G9359&lt;=10,"Loyal Customers (9-10Y)"
)</f>
        <v>Loyal Customers (9-10Y)</v>
      </c>
    </row>
    <row r="9360" spans="1:18" x14ac:dyDescent="0.35">
      <c r="A9360">
        <v>15729359</v>
      </c>
      <c r="B9360" t="s">
        <v>550</v>
      </c>
      <c r="C9360" t="s">
        <v>17</v>
      </c>
      <c r="D9360" t="s">
        <v>18</v>
      </c>
      <c r="E9360">
        <v>29</v>
      </c>
      <c r="F9360" t="s">
        <v>43</v>
      </c>
      <c r="G9360">
        <v>9</v>
      </c>
      <c r="H9360" s="4">
        <v>0</v>
      </c>
      <c r="I9360" t="s">
        <v>24</v>
      </c>
      <c r="J9360">
        <v>2</v>
      </c>
      <c r="K9360">
        <v>837</v>
      </c>
      <c r="L9360" t="s">
        <v>37</v>
      </c>
      <c r="M9360" t="s">
        <v>21</v>
      </c>
      <c r="N9360" t="s">
        <v>22</v>
      </c>
      <c r="O9360" s="4">
        <v>41866.26</v>
      </c>
      <c r="P9360" t="s">
        <v>28</v>
      </c>
      <c r="Q9360" t="str" cm="1">
        <f t="array" ref="Q9360">_xlfn.IFS(
O9360&lt;50000,"Low Salary (&lt;$50K)",
O9360&lt;90000,"Lower Middle ($50K-$90K)",
O9360&lt;130000,"Middle ($90K-$130K)",
O9360&lt;170000,"Upper Middle ($130K-$170K)",
O9360&gt;=170000,"High Salary (&gt;$170K)"
)</f>
        <v>Low Salary (&lt;$50K)</v>
      </c>
      <c r="R9360" t="str" cm="1">
        <f t="array" ref="R9360">_xlfn.IFS(
G9360&lt;=2,"New Customers (0-2Y)",
G9360&lt;=5,"Growing Customers (3-5Y)",
G9360&lt;=8,"Established Customers (6-8Y)",
G9360&lt;=10,"Loyal Customers (9-10Y)"
)</f>
        <v>Loyal Customers (9-10Y)</v>
      </c>
    </row>
    <row r="9361" spans="1:18" x14ac:dyDescent="0.35">
      <c r="A9361">
        <v>15606944</v>
      </c>
      <c r="B9361" t="s">
        <v>561</v>
      </c>
      <c r="C9361" t="s">
        <v>42</v>
      </c>
      <c r="D9361" t="s">
        <v>39</v>
      </c>
      <c r="E9361">
        <v>43</v>
      </c>
      <c r="F9361" t="s">
        <v>19</v>
      </c>
      <c r="G9361">
        <v>9</v>
      </c>
      <c r="H9361" s="4">
        <v>140121.17000000001</v>
      </c>
      <c r="I9361" t="s">
        <v>33</v>
      </c>
      <c r="J9361">
        <v>1</v>
      </c>
      <c r="K9361">
        <v>645</v>
      </c>
      <c r="L9361" t="s">
        <v>20</v>
      </c>
      <c r="M9361" t="s">
        <v>21</v>
      </c>
      <c r="N9361" t="s">
        <v>32</v>
      </c>
      <c r="O9361" s="4">
        <v>11302.7</v>
      </c>
      <c r="P9361" t="s">
        <v>23</v>
      </c>
      <c r="Q9361" t="str" cm="1">
        <f t="array" ref="Q9361">_xlfn.IFS(
O9361&lt;50000,"Low Salary (&lt;$50K)",
O9361&lt;90000,"Lower Middle ($50K-$90K)",
O9361&lt;130000,"Middle ($90K-$130K)",
O9361&lt;170000,"Upper Middle ($130K-$170K)",
O9361&gt;=170000,"High Salary (&gt;$170K)"
)</f>
        <v>Low Salary (&lt;$50K)</v>
      </c>
      <c r="R9361" t="str" cm="1">
        <f t="array" ref="R9361">_xlfn.IFS(
G9361&lt;=2,"New Customers (0-2Y)",
G9361&lt;=5,"Growing Customers (3-5Y)",
G9361&lt;=8,"Established Customers (6-8Y)",
G9361&lt;=10,"Loyal Customers (9-10Y)"
)</f>
        <v>Loyal Customers (9-10Y)</v>
      </c>
    </row>
    <row r="9362" spans="1:18" x14ac:dyDescent="0.35">
      <c r="A9362">
        <v>15671934</v>
      </c>
      <c r="B9362" t="s">
        <v>2871</v>
      </c>
      <c r="C9362" t="s">
        <v>42</v>
      </c>
      <c r="D9362" t="s">
        <v>39</v>
      </c>
      <c r="E9362">
        <v>39</v>
      </c>
      <c r="F9362" t="s">
        <v>19</v>
      </c>
      <c r="G9362">
        <v>2</v>
      </c>
      <c r="H9362" s="4">
        <v>132906.88</v>
      </c>
      <c r="I9362" t="s">
        <v>33</v>
      </c>
      <c r="J9362">
        <v>1</v>
      </c>
      <c r="K9362">
        <v>552</v>
      </c>
      <c r="L9362" t="s">
        <v>31</v>
      </c>
      <c r="M9362" t="s">
        <v>27</v>
      </c>
      <c r="N9362" t="s">
        <v>22</v>
      </c>
      <c r="O9362" s="4">
        <v>149384.43</v>
      </c>
      <c r="P9362" t="s">
        <v>28</v>
      </c>
      <c r="Q9362" t="str" cm="1">
        <f t="array" ref="Q9362">_xlfn.IFS(
O9362&lt;50000,"Low Salary (&lt;$50K)",
O9362&lt;90000,"Lower Middle ($50K-$90K)",
O9362&lt;130000,"Middle ($90K-$130K)",
O9362&lt;170000,"Upper Middle ($130K-$170K)",
O9362&gt;=170000,"High Salary (&gt;$170K)"
)</f>
        <v>Upper Middle ($130K-$170K)</v>
      </c>
      <c r="R9362" t="str" cm="1">
        <f t="array" ref="R9362">_xlfn.IFS(
G9362&lt;=2,"New Customers (0-2Y)",
G9362&lt;=5,"Growing Customers (3-5Y)",
G9362&lt;=8,"Established Customers (6-8Y)",
G9362&lt;=10,"Loyal Customers (9-10Y)"
)</f>
        <v>New Customers (0-2Y)</v>
      </c>
    </row>
    <row r="9363" spans="1:18" x14ac:dyDescent="0.35">
      <c r="A9363">
        <v>15641773</v>
      </c>
      <c r="B9363" t="s">
        <v>1247</v>
      </c>
      <c r="C9363" t="s">
        <v>42</v>
      </c>
      <c r="D9363" t="s">
        <v>39</v>
      </c>
      <c r="E9363">
        <v>45</v>
      </c>
      <c r="F9363" t="s">
        <v>19</v>
      </c>
      <c r="G9363">
        <v>2</v>
      </c>
      <c r="H9363" s="4">
        <v>179334.83</v>
      </c>
      <c r="I9363" t="s">
        <v>33</v>
      </c>
      <c r="J9363">
        <v>2</v>
      </c>
      <c r="K9363">
        <v>580</v>
      </c>
      <c r="L9363" t="s">
        <v>31</v>
      </c>
      <c r="M9363" t="s">
        <v>21</v>
      </c>
      <c r="N9363" t="s">
        <v>22</v>
      </c>
      <c r="O9363" s="4">
        <v>169303.65</v>
      </c>
      <c r="P9363" t="s">
        <v>28</v>
      </c>
      <c r="Q9363" t="str" cm="1">
        <f t="array" ref="Q9363">_xlfn.IFS(
O9363&lt;50000,"Low Salary (&lt;$50K)",
O9363&lt;90000,"Lower Middle ($50K-$90K)",
O9363&lt;130000,"Middle ($90K-$130K)",
O9363&lt;170000,"Upper Middle ($130K-$170K)",
O9363&gt;=170000,"High Salary (&gt;$170K)"
)</f>
        <v>Upper Middle ($130K-$170K)</v>
      </c>
      <c r="R9363" t="str" cm="1">
        <f t="array" ref="R9363">_xlfn.IFS(
G9363&lt;=2,"New Customers (0-2Y)",
G9363&lt;=5,"Growing Customers (3-5Y)",
G9363&lt;=8,"Established Customers (6-8Y)",
G9363&lt;=10,"Loyal Customers (9-10Y)"
)</f>
        <v>New Customers (0-2Y)</v>
      </c>
    </row>
    <row r="9364" spans="1:18" x14ac:dyDescent="0.35">
      <c r="A9364">
        <v>15701972</v>
      </c>
      <c r="B9364" t="s">
        <v>140</v>
      </c>
      <c r="C9364" t="s">
        <v>17</v>
      </c>
      <c r="D9364" t="s">
        <v>39</v>
      </c>
      <c r="E9364">
        <v>35</v>
      </c>
      <c r="F9364" t="s">
        <v>19</v>
      </c>
      <c r="G9364">
        <v>3</v>
      </c>
      <c r="H9364" s="4">
        <v>137179.39000000001</v>
      </c>
      <c r="I9364" t="s">
        <v>33</v>
      </c>
      <c r="J9364">
        <v>1</v>
      </c>
      <c r="K9364">
        <v>684</v>
      </c>
      <c r="L9364" t="s">
        <v>35</v>
      </c>
      <c r="M9364" t="s">
        <v>21</v>
      </c>
      <c r="N9364" t="s">
        <v>22</v>
      </c>
      <c r="O9364" s="4">
        <v>37264.11</v>
      </c>
      <c r="P9364" t="s">
        <v>28</v>
      </c>
      <c r="Q9364" t="str" cm="1">
        <f t="array" ref="Q9364">_xlfn.IFS(
O9364&lt;50000,"Low Salary (&lt;$50K)",
O9364&lt;90000,"Lower Middle ($50K-$90K)",
O9364&lt;130000,"Middle ($90K-$130K)",
O9364&lt;170000,"Upper Middle ($130K-$170K)",
O9364&gt;=170000,"High Salary (&gt;$170K)"
)</f>
        <v>Low Salary (&lt;$50K)</v>
      </c>
      <c r="R9364" t="str" cm="1">
        <f t="array" ref="R9364">_xlfn.IFS(
G9364&lt;=2,"New Customers (0-2Y)",
G9364&lt;=5,"Growing Customers (3-5Y)",
G9364&lt;=8,"Established Customers (6-8Y)",
G9364&lt;=10,"Loyal Customers (9-10Y)"
)</f>
        <v>Growing Customers (3-5Y)</v>
      </c>
    </row>
    <row r="9365" spans="1:18" x14ac:dyDescent="0.35">
      <c r="A9365">
        <v>15749114</v>
      </c>
      <c r="B9365" t="s">
        <v>1172</v>
      </c>
      <c r="C9365" t="s">
        <v>26</v>
      </c>
      <c r="D9365" t="s">
        <v>39</v>
      </c>
      <c r="E9365">
        <v>35</v>
      </c>
      <c r="F9365" t="s">
        <v>19</v>
      </c>
      <c r="G9365">
        <v>3</v>
      </c>
      <c r="H9365" s="4">
        <v>0</v>
      </c>
      <c r="I9365" t="s">
        <v>24</v>
      </c>
      <c r="J9365">
        <v>2</v>
      </c>
      <c r="K9365">
        <v>634</v>
      </c>
      <c r="L9365" t="s">
        <v>20</v>
      </c>
      <c r="M9365" t="s">
        <v>21</v>
      </c>
      <c r="N9365" t="s">
        <v>22</v>
      </c>
      <c r="O9365" s="4">
        <v>19515.48</v>
      </c>
      <c r="P9365" t="s">
        <v>28</v>
      </c>
      <c r="Q9365" t="str" cm="1">
        <f t="array" ref="Q9365">_xlfn.IFS(
O9365&lt;50000,"Low Salary (&lt;$50K)",
O9365&lt;90000,"Lower Middle ($50K-$90K)",
O9365&lt;130000,"Middle ($90K-$130K)",
O9365&lt;170000,"Upper Middle ($130K-$170K)",
O9365&gt;=170000,"High Salary (&gt;$170K)"
)</f>
        <v>Low Salary (&lt;$50K)</v>
      </c>
      <c r="R9365" t="str" cm="1">
        <f t="array" ref="R9365">_xlfn.IFS(
G9365&lt;=2,"New Customers (0-2Y)",
G9365&lt;=5,"Growing Customers (3-5Y)",
G9365&lt;=8,"Established Customers (6-8Y)",
G9365&lt;=10,"Loyal Customers (9-10Y)"
)</f>
        <v>Growing Customers (3-5Y)</v>
      </c>
    </row>
    <row r="9366" spans="1:18" x14ac:dyDescent="0.35">
      <c r="A9366">
        <v>15780362</v>
      </c>
      <c r="B9366" t="s">
        <v>843</v>
      </c>
      <c r="C9366" t="s">
        <v>17</v>
      </c>
      <c r="D9366" t="s">
        <v>18</v>
      </c>
      <c r="E9366">
        <v>49</v>
      </c>
      <c r="F9366" t="s">
        <v>19</v>
      </c>
      <c r="G9366">
        <v>9</v>
      </c>
      <c r="H9366" s="4">
        <v>119960.29</v>
      </c>
      <c r="I9366" t="s">
        <v>33</v>
      </c>
      <c r="J9366">
        <v>2</v>
      </c>
      <c r="K9366">
        <v>607</v>
      </c>
      <c r="L9366" t="s">
        <v>20</v>
      </c>
      <c r="M9366" t="s">
        <v>21</v>
      </c>
      <c r="N9366" t="s">
        <v>32</v>
      </c>
      <c r="O9366" s="4">
        <v>103068.22</v>
      </c>
      <c r="P9366" t="s">
        <v>28</v>
      </c>
      <c r="Q9366" t="str" cm="1">
        <f t="array" ref="Q9366">_xlfn.IFS(
O9366&lt;50000,"Low Salary (&lt;$50K)",
O9366&lt;90000,"Lower Middle ($50K-$90K)",
O9366&lt;130000,"Middle ($90K-$130K)",
O9366&lt;170000,"Upper Middle ($130K-$170K)",
O9366&gt;=170000,"High Salary (&gt;$170K)"
)</f>
        <v>Middle ($90K-$130K)</v>
      </c>
      <c r="R9366" t="str" cm="1">
        <f t="array" ref="R9366">_xlfn.IFS(
G9366&lt;=2,"New Customers (0-2Y)",
G9366&lt;=5,"Growing Customers (3-5Y)",
G9366&lt;=8,"Established Customers (6-8Y)",
G9366&lt;=10,"Loyal Customers (9-10Y)"
)</f>
        <v>Loyal Customers (9-10Y)</v>
      </c>
    </row>
    <row r="9367" spans="1:18" x14ac:dyDescent="0.35">
      <c r="A9367">
        <v>15753229</v>
      </c>
      <c r="B9367" t="s">
        <v>411</v>
      </c>
      <c r="C9367" t="s">
        <v>17</v>
      </c>
      <c r="D9367" t="s">
        <v>39</v>
      </c>
      <c r="E9367">
        <v>29</v>
      </c>
      <c r="F9367" t="s">
        <v>43</v>
      </c>
      <c r="G9367">
        <v>9</v>
      </c>
      <c r="H9367" s="4">
        <v>127414.55</v>
      </c>
      <c r="I9367" t="s">
        <v>33</v>
      </c>
      <c r="J9367">
        <v>1</v>
      </c>
      <c r="K9367">
        <v>802</v>
      </c>
      <c r="L9367" t="s">
        <v>37</v>
      </c>
      <c r="M9367" t="s">
        <v>21</v>
      </c>
      <c r="N9367" t="s">
        <v>22</v>
      </c>
      <c r="O9367" s="4">
        <v>134459.12</v>
      </c>
      <c r="P9367" t="s">
        <v>28</v>
      </c>
      <c r="Q9367" t="str" cm="1">
        <f t="array" ref="Q9367">_xlfn.IFS(
O9367&lt;50000,"Low Salary (&lt;$50K)",
O9367&lt;90000,"Lower Middle ($50K-$90K)",
O9367&lt;130000,"Middle ($90K-$130K)",
O9367&lt;170000,"Upper Middle ($130K-$170K)",
O9367&gt;=170000,"High Salary (&gt;$170K)"
)</f>
        <v>Upper Middle ($130K-$170K)</v>
      </c>
      <c r="R9367" t="str" cm="1">
        <f t="array" ref="R9367">_xlfn.IFS(
G9367&lt;=2,"New Customers (0-2Y)",
G9367&lt;=5,"Growing Customers (3-5Y)",
G9367&lt;=8,"Established Customers (6-8Y)",
G9367&lt;=10,"Loyal Customers (9-10Y)"
)</f>
        <v>Loyal Customers (9-10Y)</v>
      </c>
    </row>
    <row r="9368" spans="1:18" x14ac:dyDescent="0.35">
      <c r="A9368">
        <v>15656009</v>
      </c>
      <c r="B9368" t="s">
        <v>240</v>
      </c>
      <c r="C9368" t="s">
        <v>17</v>
      </c>
      <c r="D9368" t="s">
        <v>18</v>
      </c>
      <c r="E9368">
        <v>36</v>
      </c>
      <c r="F9368" t="s">
        <v>19</v>
      </c>
      <c r="G9368">
        <v>6</v>
      </c>
      <c r="H9368" s="4">
        <v>0</v>
      </c>
      <c r="I9368" t="s">
        <v>24</v>
      </c>
      <c r="J9368">
        <v>1</v>
      </c>
      <c r="K9368">
        <v>736</v>
      </c>
      <c r="L9368" t="s">
        <v>35</v>
      </c>
      <c r="M9368" t="s">
        <v>21</v>
      </c>
      <c r="N9368" t="s">
        <v>32</v>
      </c>
      <c r="O9368" s="4">
        <v>70496.66</v>
      </c>
      <c r="P9368" t="s">
        <v>28</v>
      </c>
      <c r="Q9368" t="str" cm="1">
        <f t="array" ref="Q9368">_xlfn.IFS(
O9368&lt;50000,"Low Salary (&lt;$50K)",
O9368&lt;90000,"Lower Middle ($50K-$90K)",
O9368&lt;130000,"Middle ($90K-$130K)",
O9368&lt;170000,"Upper Middle ($130K-$170K)",
O9368&gt;=170000,"High Salary (&gt;$170K)"
)</f>
        <v>Lower Middle ($50K-$90K)</v>
      </c>
      <c r="R9368" t="str" cm="1">
        <f t="array" ref="R9368">_xlfn.IFS(
G9368&lt;=2,"New Customers (0-2Y)",
G9368&lt;=5,"Growing Customers (3-5Y)",
G9368&lt;=8,"Established Customers (6-8Y)",
G9368&lt;=10,"Loyal Customers (9-10Y)"
)</f>
        <v>Established Customers (6-8Y)</v>
      </c>
    </row>
    <row r="9369" spans="1:18" x14ac:dyDescent="0.35">
      <c r="A9369">
        <v>15785024</v>
      </c>
      <c r="B9369" t="s">
        <v>1044</v>
      </c>
      <c r="C9369" t="s">
        <v>17</v>
      </c>
      <c r="D9369" t="s">
        <v>18</v>
      </c>
      <c r="E9369">
        <v>40</v>
      </c>
      <c r="F9369" t="s">
        <v>19</v>
      </c>
      <c r="G9369">
        <v>9</v>
      </c>
      <c r="H9369" s="4">
        <v>137409.19</v>
      </c>
      <c r="I9369" t="s">
        <v>33</v>
      </c>
      <c r="J9369">
        <v>1</v>
      </c>
      <c r="K9369">
        <v>629</v>
      </c>
      <c r="L9369" t="s">
        <v>20</v>
      </c>
      <c r="M9369" t="s">
        <v>21</v>
      </c>
      <c r="N9369" t="s">
        <v>32</v>
      </c>
      <c r="O9369" s="4">
        <v>175877.7</v>
      </c>
      <c r="P9369" t="s">
        <v>23</v>
      </c>
      <c r="Q9369" t="str" cm="1">
        <f t="array" ref="Q9369">_xlfn.IFS(
O9369&lt;50000,"Low Salary (&lt;$50K)",
O9369&lt;90000,"Lower Middle ($50K-$90K)",
O9369&lt;130000,"Middle ($90K-$130K)",
O9369&lt;170000,"Upper Middle ($130K-$170K)",
O9369&gt;=170000,"High Salary (&gt;$170K)"
)</f>
        <v>High Salary (&gt;$170K)</v>
      </c>
      <c r="R9369" t="str" cm="1">
        <f t="array" ref="R9369">_xlfn.IFS(
G9369&lt;=2,"New Customers (0-2Y)",
G9369&lt;=5,"Growing Customers (3-5Y)",
G9369&lt;=8,"Established Customers (6-8Y)",
G9369&lt;=10,"Loyal Customers (9-10Y)"
)</f>
        <v>Loyal Customers (9-10Y)</v>
      </c>
    </row>
    <row r="9370" spans="1:18" x14ac:dyDescent="0.35">
      <c r="A9370">
        <v>15670492</v>
      </c>
      <c r="B9370" t="s">
        <v>322</v>
      </c>
      <c r="C9370" t="s">
        <v>17</v>
      </c>
      <c r="D9370" t="s">
        <v>39</v>
      </c>
      <c r="E9370">
        <v>28</v>
      </c>
      <c r="F9370" t="s">
        <v>43</v>
      </c>
      <c r="G9370">
        <v>8</v>
      </c>
      <c r="H9370" s="4">
        <v>0</v>
      </c>
      <c r="I9370" t="s">
        <v>24</v>
      </c>
      <c r="J9370">
        <v>2</v>
      </c>
      <c r="K9370">
        <v>737</v>
      </c>
      <c r="L9370" t="s">
        <v>35</v>
      </c>
      <c r="M9370" t="s">
        <v>21</v>
      </c>
      <c r="N9370" t="s">
        <v>32</v>
      </c>
      <c r="O9370" s="4">
        <v>106390.01</v>
      </c>
      <c r="P9370" t="s">
        <v>28</v>
      </c>
      <c r="Q9370" t="str" cm="1">
        <f t="array" ref="Q9370">_xlfn.IFS(
O9370&lt;50000,"Low Salary (&lt;$50K)",
O9370&lt;90000,"Lower Middle ($50K-$90K)",
O9370&lt;130000,"Middle ($90K-$130K)",
O9370&lt;170000,"Upper Middle ($130K-$170K)",
O9370&gt;=170000,"High Salary (&gt;$170K)"
)</f>
        <v>Middle ($90K-$130K)</v>
      </c>
      <c r="R9370" t="str" cm="1">
        <f t="array" ref="R9370">_xlfn.IFS(
G9370&lt;=2,"New Customers (0-2Y)",
G9370&lt;=5,"Growing Customers (3-5Y)",
G9370&lt;=8,"Established Customers (6-8Y)",
G9370&lt;=10,"Loyal Customers (9-10Y)"
)</f>
        <v>Established Customers (6-8Y)</v>
      </c>
    </row>
    <row r="9371" spans="1:18" x14ac:dyDescent="0.35">
      <c r="A9371">
        <v>15795458</v>
      </c>
      <c r="B9371" t="s">
        <v>540</v>
      </c>
      <c r="C9371" t="s">
        <v>26</v>
      </c>
      <c r="D9371" t="s">
        <v>18</v>
      </c>
      <c r="E9371">
        <v>39</v>
      </c>
      <c r="F9371" t="s">
        <v>19</v>
      </c>
      <c r="G9371">
        <v>2</v>
      </c>
      <c r="H9371" s="4">
        <v>0</v>
      </c>
      <c r="I9371" t="s">
        <v>24</v>
      </c>
      <c r="J9371">
        <v>1</v>
      </c>
      <c r="K9371">
        <v>718</v>
      </c>
      <c r="L9371" t="s">
        <v>35</v>
      </c>
      <c r="M9371" t="s">
        <v>21</v>
      </c>
      <c r="N9371" t="s">
        <v>22</v>
      </c>
      <c r="O9371" s="4">
        <v>52138.49</v>
      </c>
      <c r="P9371" t="s">
        <v>28</v>
      </c>
      <c r="Q9371" t="str" cm="1">
        <f t="array" ref="Q9371">_xlfn.IFS(
O9371&lt;50000,"Low Salary (&lt;$50K)",
O9371&lt;90000,"Lower Middle ($50K-$90K)",
O9371&lt;130000,"Middle ($90K-$130K)",
O9371&lt;170000,"Upper Middle ($130K-$170K)",
O9371&gt;=170000,"High Salary (&gt;$170K)"
)</f>
        <v>Lower Middle ($50K-$90K)</v>
      </c>
      <c r="R9371" t="str" cm="1">
        <f t="array" ref="R9371">_xlfn.IFS(
G9371&lt;=2,"New Customers (0-2Y)",
G9371&lt;=5,"Growing Customers (3-5Y)",
G9371&lt;=8,"Established Customers (6-8Y)",
G9371&lt;=10,"Loyal Customers (9-10Y)"
)</f>
        <v>New Customers (0-2Y)</v>
      </c>
    </row>
    <row r="9372" spans="1:18" x14ac:dyDescent="0.35">
      <c r="A9372">
        <v>15732438</v>
      </c>
      <c r="B9372" t="s">
        <v>377</v>
      </c>
      <c r="C9372" t="s">
        <v>17</v>
      </c>
      <c r="D9372" t="s">
        <v>39</v>
      </c>
      <c r="E9372">
        <v>43</v>
      </c>
      <c r="F9372" t="s">
        <v>19</v>
      </c>
      <c r="G9372">
        <v>4</v>
      </c>
      <c r="H9372" s="4">
        <v>0</v>
      </c>
      <c r="I9372" t="s">
        <v>24</v>
      </c>
      <c r="J9372">
        <v>4</v>
      </c>
      <c r="K9372">
        <v>561</v>
      </c>
      <c r="L9372" t="s">
        <v>31</v>
      </c>
      <c r="M9372" t="s">
        <v>27</v>
      </c>
      <c r="N9372" t="s">
        <v>32</v>
      </c>
      <c r="O9372" s="4">
        <v>18522.91</v>
      </c>
      <c r="P9372" t="s">
        <v>23</v>
      </c>
      <c r="Q9372" t="str" cm="1">
        <f t="array" ref="Q9372">_xlfn.IFS(
O9372&lt;50000,"Low Salary (&lt;$50K)",
O9372&lt;90000,"Lower Middle ($50K-$90K)",
O9372&lt;130000,"Middle ($90K-$130K)",
O9372&lt;170000,"Upper Middle ($130K-$170K)",
O9372&gt;=170000,"High Salary (&gt;$170K)"
)</f>
        <v>Low Salary (&lt;$50K)</v>
      </c>
      <c r="R9372" t="str" cm="1">
        <f t="array" ref="R9372">_xlfn.IFS(
G9372&lt;=2,"New Customers (0-2Y)",
G9372&lt;=5,"Growing Customers (3-5Y)",
G9372&lt;=8,"Established Customers (6-8Y)",
G9372&lt;=10,"Loyal Customers (9-10Y)"
)</f>
        <v>Growing Customers (3-5Y)</v>
      </c>
    </row>
    <row r="9373" spans="1:18" x14ac:dyDescent="0.35">
      <c r="A9373">
        <v>15781987</v>
      </c>
      <c r="B9373" t="s">
        <v>1646</v>
      </c>
      <c r="C9373" t="s">
        <v>17</v>
      </c>
      <c r="D9373" t="s">
        <v>39</v>
      </c>
      <c r="E9373">
        <v>31</v>
      </c>
      <c r="F9373" t="s">
        <v>19</v>
      </c>
      <c r="G9373">
        <v>9</v>
      </c>
      <c r="H9373" s="4">
        <v>112494.99</v>
      </c>
      <c r="I9373" t="s">
        <v>33</v>
      </c>
      <c r="J9373">
        <v>1</v>
      </c>
      <c r="K9373">
        <v>641</v>
      </c>
      <c r="L9373" t="s">
        <v>20</v>
      </c>
      <c r="M9373" t="s">
        <v>21</v>
      </c>
      <c r="N9373" t="s">
        <v>22</v>
      </c>
      <c r="O9373" s="4">
        <v>32231.599999999999</v>
      </c>
      <c r="P9373" t="s">
        <v>28</v>
      </c>
      <c r="Q9373" t="str" cm="1">
        <f t="array" ref="Q9373">_xlfn.IFS(
O9373&lt;50000,"Low Salary (&lt;$50K)",
O9373&lt;90000,"Lower Middle ($50K-$90K)",
O9373&lt;130000,"Middle ($90K-$130K)",
O9373&lt;170000,"Upper Middle ($130K-$170K)",
O9373&gt;=170000,"High Salary (&gt;$170K)"
)</f>
        <v>Low Salary (&lt;$50K)</v>
      </c>
      <c r="R9373" t="str" cm="1">
        <f t="array" ref="R9373">_xlfn.IFS(
G9373&lt;=2,"New Customers (0-2Y)",
G9373&lt;=5,"Growing Customers (3-5Y)",
G9373&lt;=8,"Established Customers (6-8Y)",
G9373&lt;=10,"Loyal Customers (9-10Y)"
)</f>
        <v>Loyal Customers (9-10Y)</v>
      </c>
    </row>
    <row r="9374" spans="1:18" x14ac:dyDescent="0.35">
      <c r="A9374">
        <v>15775826</v>
      </c>
      <c r="B9374" t="s">
        <v>808</v>
      </c>
      <c r="C9374" t="s">
        <v>17</v>
      </c>
      <c r="D9374" t="s">
        <v>39</v>
      </c>
      <c r="E9374">
        <v>30</v>
      </c>
      <c r="F9374" t="s">
        <v>19</v>
      </c>
      <c r="G9374">
        <v>1</v>
      </c>
      <c r="H9374" s="4">
        <v>78133.149999999994</v>
      </c>
      <c r="I9374" t="s">
        <v>29</v>
      </c>
      <c r="J9374">
        <v>1</v>
      </c>
      <c r="K9374">
        <v>677</v>
      </c>
      <c r="L9374" t="s">
        <v>35</v>
      </c>
      <c r="M9374" t="s">
        <v>27</v>
      </c>
      <c r="N9374" t="s">
        <v>22</v>
      </c>
      <c r="O9374" s="4">
        <v>174225.88</v>
      </c>
      <c r="P9374" t="s">
        <v>28</v>
      </c>
      <c r="Q9374" t="str" cm="1">
        <f t="array" ref="Q9374">_xlfn.IFS(
O9374&lt;50000,"Low Salary (&lt;$50K)",
O9374&lt;90000,"Lower Middle ($50K-$90K)",
O9374&lt;130000,"Middle ($90K-$130K)",
O9374&lt;170000,"Upper Middle ($130K-$170K)",
O9374&gt;=170000,"High Salary (&gt;$170K)"
)</f>
        <v>High Salary (&gt;$170K)</v>
      </c>
      <c r="R9374" t="str" cm="1">
        <f t="array" ref="R9374">_xlfn.IFS(
G9374&lt;=2,"New Customers (0-2Y)",
G9374&lt;=5,"Growing Customers (3-5Y)",
G9374&lt;=8,"Established Customers (6-8Y)",
G9374&lt;=10,"Loyal Customers (9-10Y)"
)</f>
        <v>New Customers (0-2Y)</v>
      </c>
    </row>
    <row r="9375" spans="1:18" x14ac:dyDescent="0.35">
      <c r="A9375">
        <v>15807457</v>
      </c>
      <c r="B9375" t="s">
        <v>2724</v>
      </c>
      <c r="C9375" t="s">
        <v>26</v>
      </c>
      <c r="D9375" t="s">
        <v>18</v>
      </c>
      <c r="E9375">
        <v>36</v>
      </c>
      <c r="F9375" t="s">
        <v>19</v>
      </c>
      <c r="G9375">
        <v>1</v>
      </c>
      <c r="H9375" s="4">
        <v>0</v>
      </c>
      <c r="I9375" t="s">
        <v>24</v>
      </c>
      <c r="J9375">
        <v>2</v>
      </c>
      <c r="K9375">
        <v>641</v>
      </c>
      <c r="L9375" t="s">
        <v>20</v>
      </c>
      <c r="M9375" t="s">
        <v>21</v>
      </c>
      <c r="N9375" t="s">
        <v>32</v>
      </c>
      <c r="O9375" s="4">
        <v>102021.39</v>
      </c>
      <c r="P9375" t="s">
        <v>28</v>
      </c>
      <c r="Q9375" t="str" cm="1">
        <f t="array" ref="Q9375">_xlfn.IFS(
O9375&lt;50000,"Low Salary (&lt;$50K)",
O9375&lt;90000,"Lower Middle ($50K-$90K)",
O9375&lt;130000,"Middle ($90K-$130K)",
O9375&lt;170000,"Upper Middle ($130K-$170K)",
O9375&gt;=170000,"High Salary (&gt;$170K)"
)</f>
        <v>Middle ($90K-$130K)</v>
      </c>
      <c r="R9375" t="str" cm="1">
        <f t="array" ref="R9375">_xlfn.IFS(
G9375&lt;=2,"New Customers (0-2Y)",
G9375&lt;=5,"Growing Customers (3-5Y)",
G9375&lt;=8,"Established Customers (6-8Y)",
G9375&lt;=10,"Loyal Customers (9-10Y)"
)</f>
        <v>New Customers (0-2Y)</v>
      </c>
    </row>
    <row r="9376" spans="1:18" x14ac:dyDescent="0.35">
      <c r="A9376">
        <v>15632538</v>
      </c>
      <c r="B9376" t="s">
        <v>72</v>
      </c>
      <c r="C9376" t="s">
        <v>26</v>
      </c>
      <c r="D9376" t="s">
        <v>18</v>
      </c>
      <c r="E9376">
        <v>32</v>
      </c>
      <c r="F9376" t="s">
        <v>19</v>
      </c>
      <c r="G9376">
        <v>5</v>
      </c>
      <c r="H9376" s="4">
        <v>145553.07</v>
      </c>
      <c r="I9376" t="s">
        <v>33</v>
      </c>
      <c r="J9376">
        <v>1</v>
      </c>
      <c r="K9376">
        <v>658</v>
      </c>
      <c r="L9376" t="s">
        <v>20</v>
      </c>
      <c r="M9376" t="s">
        <v>21</v>
      </c>
      <c r="N9376" t="s">
        <v>22</v>
      </c>
      <c r="O9376" s="4">
        <v>31484.76</v>
      </c>
      <c r="P9376" t="s">
        <v>28</v>
      </c>
      <c r="Q9376" t="str" cm="1">
        <f t="array" ref="Q9376">_xlfn.IFS(
O9376&lt;50000,"Low Salary (&lt;$50K)",
O9376&lt;90000,"Lower Middle ($50K-$90K)",
O9376&lt;130000,"Middle ($90K-$130K)",
O9376&lt;170000,"Upper Middle ($130K-$170K)",
O9376&gt;=170000,"High Salary (&gt;$170K)"
)</f>
        <v>Low Salary (&lt;$50K)</v>
      </c>
      <c r="R9376" t="str" cm="1">
        <f t="array" ref="R9376">_xlfn.IFS(
G9376&lt;=2,"New Customers (0-2Y)",
G9376&lt;=5,"Growing Customers (3-5Y)",
G9376&lt;=8,"Established Customers (6-8Y)",
G9376&lt;=10,"Loyal Customers (9-10Y)"
)</f>
        <v>Growing Customers (3-5Y)</v>
      </c>
    </row>
    <row r="9377" spans="1:18" x14ac:dyDescent="0.35">
      <c r="A9377">
        <v>15641389</v>
      </c>
      <c r="B9377" t="s">
        <v>644</v>
      </c>
      <c r="C9377" t="s">
        <v>42</v>
      </c>
      <c r="D9377" t="s">
        <v>39</v>
      </c>
      <c r="E9377">
        <v>48</v>
      </c>
      <c r="F9377" t="s">
        <v>19</v>
      </c>
      <c r="G9377">
        <v>4</v>
      </c>
      <c r="H9377" s="4">
        <v>123593.22</v>
      </c>
      <c r="I9377" t="s">
        <v>33</v>
      </c>
      <c r="J9377">
        <v>2</v>
      </c>
      <c r="K9377">
        <v>659</v>
      </c>
      <c r="L9377" t="s">
        <v>20</v>
      </c>
      <c r="M9377" t="s">
        <v>21</v>
      </c>
      <c r="N9377" t="s">
        <v>32</v>
      </c>
      <c r="O9377" s="4">
        <v>82469.06</v>
      </c>
      <c r="P9377" t="s">
        <v>23</v>
      </c>
      <c r="Q9377" t="str" cm="1">
        <f t="array" ref="Q9377">_xlfn.IFS(
O9377&lt;50000,"Low Salary (&lt;$50K)",
O9377&lt;90000,"Lower Middle ($50K-$90K)",
O9377&lt;130000,"Middle ($90K-$130K)",
O9377&lt;170000,"Upper Middle ($130K-$170K)",
O9377&gt;=170000,"High Salary (&gt;$170K)"
)</f>
        <v>Lower Middle ($50K-$90K)</v>
      </c>
      <c r="R9377" t="str" cm="1">
        <f t="array" ref="R9377">_xlfn.IFS(
G9377&lt;=2,"New Customers (0-2Y)",
G9377&lt;=5,"Growing Customers (3-5Y)",
G9377&lt;=8,"Established Customers (6-8Y)",
G9377&lt;=10,"Loyal Customers (9-10Y)"
)</f>
        <v>Growing Customers (3-5Y)</v>
      </c>
    </row>
    <row r="9378" spans="1:18" x14ac:dyDescent="0.35">
      <c r="A9378">
        <v>15657306</v>
      </c>
      <c r="B9378" t="s">
        <v>2872</v>
      </c>
      <c r="C9378" t="s">
        <v>17</v>
      </c>
      <c r="D9378" t="s">
        <v>18</v>
      </c>
      <c r="E9378">
        <v>47</v>
      </c>
      <c r="F9378" t="s">
        <v>19</v>
      </c>
      <c r="G9378">
        <v>2</v>
      </c>
      <c r="H9378" s="4">
        <v>0</v>
      </c>
      <c r="I9378" t="s">
        <v>24</v>
      </c>
      <c r="J9378">
        <v>1</v>
      </c>
      <c r="K9378">
        <v>567</v>
      </c>
      <c r="L9378" t="s">
        <v>31</v>
      </c>
      <c r="M9378" t="s">
        <v>27</v>
      </c>
      <c r="N9378" t="s">
        <v>32</v>
      </c>
      <c r="O9378" s="4">
        <v>110900.43</v>
      </c>
      <c r="P9378" t="s">
        <v>23</v>
      </c>
      <c r="Q9378" t="str" cm="1">
        <f t="array" ref="Q9378">_xlfn.IFS(
O9378&lt;50000,"Low Salary (&lt;$50K)",
O9378&lt;90000,"Lower Middle ($50K-$90K)",
O9378&lt;130000,"Middle ($90K-$130K)",
O9378&lt;170000,"Upper Middle ($130K-$170K)",
O9378&gt;=170000,"High Salary (&gt;$170K)"
)</f>
        <v>Middle ($90K-$130K)</v>
      </c>
      <c r="R9378" t="str" cm="1">
        <f t="array" ref="R9378">_xlfn.IFS(
G9378&lt;=2,"New Customers (0-2Y)",
G9378&lt;=5,"Growing Customers (3-5Y)",
G9378&lt;=8,"Established Customers (6-8Y)",
G9378&lt;=10,"Loyal Customers (9-10Y)"
)</f>
        <v>New Customers (0-2Y)</v>
      </c>
    </row>
    <row r="9379" spans="1:18" x14ac:dyDescent="0.35">
      <c r="A9379">
        <v>15709447</v>
      </c>
      <c r="B9379" t="s">
        <v>348</v>
      </c>
      <c r="C9379" t="s">
        <v>17</v>
      </c>
      <c r="D9379" t="s">
        <v>18</v>
      </c>
      <c r="E9379">
        <v>26</v>
      </c>
      <c r="F9379" t="s">
        <v>43</v>
      </c>
      <c r="G9379">
        <v>0</v>
      </c>
      <c r="H9379" s="4">
        <v>146286.22</v>
      </c>
      <c r="I9379" t="s">
        <v>33</v>
      </c>
      <c r="J9379">
        <v>1</v>
      </c>
      <c r="K9379">
        <v>584</v>
      </c>
      <c r="L9379" t="s">
        <v>31</v>
      </c>
      <c r="M9379" t="s">
        <v>21</v>
      </c>
      <c r="N9379" t="s">
        <v>32</v>
      </c>
      <c r="O9379" s="4">
        <v>105105.35</v>
      </c>
      <c r="P9379" t="s">
        <v>28</v>
      </c>
      <c r="Q9379" t="str" cm="1">
        <f t="array" ref="Q9379">_xlfn.IFS(
O9379&lt;50000,"Low Salary (&lt;$50K)",
O9379&lt;90000,"Lower Middle ($50K-$90K)",
O9379&lt;130000,"Middle ($90K-$130K)",
O9379&lt;170000,"Upper Middle ($130K-$170K)",
O9379&gt;=170000,"High Salary (&gt;$170K)"
)</f>
        <v>Middle ($90K-$130K)</v>
      </c>
      <c r="R9379" t="str" cm="1">
        <f t="array" ref="R9379">_xlfn.IFS(
G9379&lt;=2,"New Customers (0-2Y)",
G9379&lt;=5,"Growing Customers (3-5Y)",
G9379&lt;=8,"Established Customers (6-8Y)",
G9379&lt;=10,"Loyal Customers (9-10Y)"
)</f>
        <v>New Customers (0-2Y)</v>
      </c>
    </row>
    <row r="9380" spans="1:18" x14ac:dyDescent="0.35">
      <c r="A9380">
        <v>15762682</v>
      </c>
      <c r="B9380" t="s">
        <v>36</v>
      </c>
      <c r="C9380" t="s">
        <v>26</v>
      </c>
      <c r="D9380" t="s">
        <v>18</v>
      </c>
      <c r="E9380">
        <v>35</v>
      </c>
      <c r="F9380" t="s">
        <v>19</v>
      </c>
      <c r="G9380">
        <v>1</v>
      </c>
      <c r="H9380" s="4">
        <v>111827.27</v>
      </c>
      <c r="I9380" t="s">
        <v>33</v>
      </c>
      <c r="J9380">
        <v>2</v>
      </c>
      <c r="K9380">
        <v>709</v>
      </c>
      <c r="L9380" t="s">
        <v>35</v>
      </c>
      <c r="M9380" t="s">
        <v>21</v>
      </c>
      <c r="N9380" t="s">
        <v>32</v>
      </c>
      <c r="O9380" s="4">
        <v>12674.68</v>
      </c>
      <c r="P9380" t="s">
        <v>28</v>
      </c>
      <c r="Q9380" t="str" cm="1">
        <f t="array" ref="Q9380">_xlfn.IFS(
O9380&lt;50000,"Low Salary (&lt;$50K)",
O9380&lt;90000,"Lower Middle ($50K-$90K)",
O9380&lt;130000,"Middle ($90K-$130K)",
O9380&lt;170000,"Upper Middle ($130K-$170K)",
O9380&gt;=170000,"High Salary (&gt;$170K)"
)</f>
        <v>Low Salary (&lt;$50K)</v>
      </c>
      <c r="R9380" t="str" cm="1">
        <f t="array" ref="R9380">_xlfn.IFS(
G9380&lt;=2,"New Customers (0-2Y)",
G9380&lt;=5,"Growing Customers (3-5Y)",
G9380&lt;=8,"Established Customers (6-8Y)",
G9380&lt;=10,"Loyal Customers (9-10Y)"
)</f>
        <v>New Customers (0-2Y)</v>
      </c>
    </row>
    <row r="9381" spans="1:18" x14ac:dyDescent="0.35">
      <c r="A9381">
        <v>15626042</v>
      </c>
      <c r="B9381" t="s">
        <v>1199</v>
      </c>
      <c r="C9381" t="s">
        <v>26</v>
      </c>
      <c r="D9381" t="s">
        <v>18</v>
      </c>
      <c r="E9381">
        <v>26</v>
      </c>
      <c r="F9381" t="s">
        <v>43</v>
      </c>
      <c r="G9381">
        <v>2</v>
      </c>
      <c r="H9381" s="4">
        <v>0</v>
      </c>
      <c r="I9381" t="s">
        <v>24</v>
      </c>
      <c r="J9381">
        <v>2</v>
      </c>
      <c r="K9381">
        <v>690</v>
      </c>
      <c r="L9381" t="s">
        <v>35</v>
      </c>
      <c r="M9381" t="s">
        <v>21</v>
      </c>
      <c r="N9381" t="s">
        <v>22</v>
      </c>
      <c r="O9381" s="4">
        <v>93255.85</v>
      </c>
      <c r="P9381" t="s">
        <v>28</v>
      </c>
      <c r="Q9381" t="str" cm="1">
        <f t="array" ref="Q9381">_xlfn.IFS(
O9381&lt;50000,"Low Salary (&lt;$50K)",
O9381&lt;90000,"Lower Middle ($50K-$90K)",
O9381&lt;130000,"Middle ($90K-$130K)",
O9381&lt;170000,"Upper Middle ($130K-$170K)",
O9381&gt;=170000,"High Salary (&gt;$170K)"
)</f>
        <v>Middle ($90K-$130K)</v>
      </c>
      <c r="R9381" t="str" cm="1">
        <f t="array" ref="R9381">_xlfn.IFS(
G9381&lt;=2,"New Customers (0-2Y)",
G9381&lt;=5,"Growing Customers (3-5Y)",
G9381&lt;=8,"Established Customers (6-8Y)",
G9381&lt;=10,"Loyal Customers (9-10Y)"
)</f>
        <v>New Customers (0-2Y)</v>
      </c>
    </row>
    <row r="9382" spans="1:18" x14ac:dyDescent="0.35">
      <c r="A9382">
        <v>15597109</v>
      </c>
      <c r="B9382" t="s">
        <v>2873</v>
      </c>
      <c r="C9382" t="s">
        <v>17</v>
      </c>
      <c r="D9382" t="s">
        <v>39</v>
      </c>
      <c r="E9382">
        <v>70</v>
      </c>
      <c r="F9382" t="s">
        <v>2967</v>
      </c>
      <c r="G9382">
        <v>1</v>
      </c>
      <c r="H9382" s="4">
        <v>94416.78</v>
      </c>
      <c r="I9382" t="s">
        <v>29</v>
      </c>
      <c r="J9382">
        <v>1</v>
      </c>
      <c r="K9382">
        <v>627</v>
      </c>
      <c r="L9382" t="s">
        <v>20</v>
      </c>
      <c r="M9382" t="s">
        <v>27</v>
      </c>
      <c r="N9382" t="s">
        <v>22</v>
      </c>
      <c r="O9382" s="4">
        <v>145299.5</v>
      </c>
      <c r="P9382" t="s">
        <v>28</v>
      </c>
      <c r="Q9382" t="str" cm="1">
        <f t="array" ref="Q9382">_xlfn.IFS(
O9382&lt;50000,"Low Salary (&lt;$50K)",
O9382&lt;90000,"Lower Middle ($50K-$90K)",
O9382&lt;130000,"Middle ($90K-$130K)",
O9382&lt;170000,"Upper Middle ($130K-$170K)",
O9382&gt;=170000,"High Salary (&gt;$170K)"
)</f>
        <v>Upper Middle ($130K-$170K)</v>
      </c>
      <c r="R9382" t="str" cm="1">
        <f t="array" ref="R9382">_xlfn.IFS(
G9382&lt;=2,"New Customers (0-2Y)",
G9382&lt;=5,"Growing Customers (3-5Y)",
G9382&lt;=8,"Established Customers (6-8Y)",
G9382&lt;=10,"Loyal Customers (9-10Y)"
)</f>
        <v>New Customers (0-2Y)</v>
      </c>
    </row>
    <row r="9383" spans="1:18" x14ac:dyDescent="0.35">
      <c r="A9383">
        <v>15756148</v>
      </c>
      <c r="B9383" t="s">
        <v>1667</v>
      </c>
      <c r="C9383" t="s">
        <v>26</v>
      </c>
      <c r="D9383" t="s">
        <v>39</v>
      </c>
      <c r="E9383">
        <v>45</v>
      </c>
      <c r="F9383" t="s">
        <v>19</v>
      </c>
      <c r="G9383">
        <v>2</v>
      </c>
      <c r="H9383" s="4">
        <v>91549.78</v>
      </c>
      <c r="I9383" t="s">
        <v>29</v>
      </c>
      <c r="J9383">
        <v>1</v>
      </c>
      <c r="K9383">
        <v>765</v>
      </c>
      <c r="L9383" t="s">
        <v>35</v>
      </c>
      <c r="M9383" t="s">
        <v>21</v>
      </c>
      <c r="N9383" t="s">
        <v>22</v>
      </c>
      <c r="O9383" s="4">
        <v>47139.44</v>
      </c>
      <c r="P9383" t="s">
        <v>28</v>
      </c>
      <c r="Q9383" t="str" cm="1">
        <f t="array" ref="Q9383">_xlfn.IFS(
O9383&lt;50000,"Low Salary (&lt;$50K)",
O9383&lt;90000,"Lower Middle ($50K-$90K)",
O9383&lt;130000,"Middle ($90K-$130K)",
O9383&lt;170000,"Upper Middle ($130K-$170K)",
O9383&gt;=170000,"High Salary (&gt;$170K)"
)</f>
        <v>Low Salary (&lt;$50K)</v>
      </c>
      <c r="R9383" t="str" cm="1">
        <f t="array" ref="R9383">_xlfn.IFS(
G9383&lt;=2,"New Customers (0-2Y)",
G9383&lt;=5,"Growing Customers (3-5Y)",
G9383&lt;=8,"Established Customers (6-8Y)",
G9383&lt;=10,"Loyal Customers (9-10Y)"
)</f>
        <v>New Customers (0-2Y)</v>
      </c>
    </row>
    <row r="9384" spans="1:18" x14ac:dyDescent="0.35">
      <c r="A9384">
        <v>15665634</v>
      </c>
      <c r="B9384" t="s">
        <v>203</v>
      </c>
      <c r="C9384" t="s">
        <v>17</v>
      </c>
      <c r="D9384" t="s">
        <v>18</v>
      </c>
      <c r="E9384">
        <v>38</v>
      </c>
      <c r="F9384" t="s">
        <v>19</v>
      </c>
      <c r="G9384">
        <v>7</v>
      </c>
      <c r="H9384" s="4">
        <v>59568.57</v>
      </c>
      <c r="I9384" t="s">
        <v>29</v>
      </c>
      <c r="J9384">
        <v>1</v>
      </c>
      <c r="K9384">
        <v>645</v>
      </c>
      <c r="L9384" t="s">
        <v>20</v>
      </c>
      <c r="M9384" t="s">
        <v>21</v>
      </c>
      <c r="N9384" t="s">
        <v>22</v>
      </c>
      <c r="O9384" s="4">
        <v>167723.25</v>
      </c>
      <c r="P9384" t="s">
        <v>28</v>
      </c>
      <c r="Q9384" t="str" cm="1">
        <f t="array" ref="Q9384">_xlfn.IFS(
O9384&lt;50000,"Low Salary (&lt;$50K)",
O9384&lt;90000,"Lower Middle ($50K-$90K)",
O9384&lt;130000,"Middle ($90K-$130K)",
O9384&lt;170000,"Upper Middle ($130K-$170K)",
O9384&gt;=170000,"High Salary (&gt;$170K)"
)</f>
        <v>Upper Middle ($130K-$170K)</v>
      </c>
      <c r="R9384" t="str" cm="1">
        <f t="array" ref="R9384">_xlfn.IFS(
G9384&lt;=2,"New Customers (0-2Y)",
G9384&lt;=5,"Growing Customers (3-5Y)",
G9384&lt;=8,"Established Customers (6-8Y)",
G9384&lt;=10,"Loyal Customers (9-10Y)"
)</f>
        <v>Established Customers (6-8Y)</v>
      </c>
    </row>
    <row r="9385" spans="1:18" x14ac:dyDescent="0.35">
      <c r="A9385">
        <v>15739997</v>
      </c>
      <c r="B9385" t="s">
        <v>128</v>
      </c>
      <c r="C9385" t="s">
        <v>17</v>
      </c>
      <c r="D9385" t="s">
        <v>18</v>
      </c>
      <c r="E9385">
        <v>23</v>
      </c>
      <c r="F9385" t="s">
        <v>43</v>
      </c>
      <c r="G9385">
        <v>2</v>
      </c>
      <c r="H9385" s="4">
        <v>94464.81</v>
      </c>
      <c r="I9385" t="s">
        <v>29</v>
      </c>
      <c r="J9385">
        <v>2</v>
      </c>
      <c r="K9385">
        <v>716</v>
      </c>
      <c r="L9385" t="s">
        <v>35</v>
      </c>
      <c r="M9385" t="s">
        <v>27</v>
      </c>
      <c r="N9385" t="s">
        <v>22</v>
      </c>
      <c r="O9385" s="4">
        <v>185900.88</v>
      </c>
      <c r="P9385" t="s">
        <v>28</v>
      </c>
      <c r="Q9385" t="str" cm="1">
        <f t="array" ref="Q9385">_xlfn.IFS(
O9385&lt;50000,"Low Salary (&lt;$50K)",
O9385&lt;90000,"Lower Middle ($50K-$90K)",
O9385&lt;130000,"Middle ($90K-$130K)",
O9385&lt;170000,"Upper Middle ($130K-$170K)",
O9385&gt;=170000,"High Salary (&gt;$170K)"
)</f>
        <v>High Salary (&gt;$170K)</v>
      </c>
      <c r="R9385" t="str" cm="1">
        <f t="array" ref="R9385">_xlfn.IFS(
G9385&lt;=2,"New Customers (0-2Y)",
G9385&lt;=5,"Growing Customers (3-5Y)",
G9385&lt;=8,"Established Customers (6-8Y)",
G9385&lt;=10,"Loyal Customers (9-10Y)"
)</f>
        <v>New Customers (0-2Y)</v>
      </c>
    </row>
    <row r="9386" spans="1:18" x14ac:dyDescent="0.35">
      <c r="A9386">
        <v>15686242</v>
      </c>
      <c r="B9386" t="s">
        <v>870</v>
      </c>
      <c r="C9386" t="s">
        <v>17</v>
      </c>
      <c r="D9386" t="s">
        <v>18</v>
      </c>
      <c r="E9386">
        <v>57</v>
      </c>
      <c r="F9386" t="s">
        <v>19</v>
      </c>
      <c r="G9386">
        <v>4</v>
      </c>
      <c r="H9386" s="4">
        <v>0</v>
      </c>
      <c r="I9386" t="s">
        <v>24</v>
      </c>
      <c r="J9386">
        <v>1</v>
      </c>
      <c r="K9386">
        <v>771</v>
      </c>
      <c r="L9386" t="s">
        <v>35</v>
      </c>
      <c r="M9386" t="s">
        <v>27</v>
      </c>
      <c r="N9386" t="s">
        <v>32</v>
      </c>
      <c r="O9386" s="4">
        <v>85876.67</v>
      </c>
      <c r="P9386" t="s">
        <v>23</v>
      </c>
      <c r="Q9386" t="str" cm="1">
        <f t="array" ref="Q9386">_xlfn.IFS(
O9386&lt;50000,"Low Salary (&lt;$50K)",
O9386&lt;90000,"Lower Middle ($50K-$90K)",
O9386&lt;130000,"Middle ($90K-$130K)",
O9386&lt;170000,"Upper Middle ($130K-$170K)",
O9386&gt;=170000,"High Salary (&gt;$170K)"
)</f>
        <v>Lower Middle ($50K-$90K)</v>
      </c>
      <c r="R9386" t="str" cm="1">
        <f t="array" ref="R9386">_xlfn.IFS(
G9386&lt;=2,"New Customers (0-2Y)",
G9386&lt;=5,"Growing Customers (3-5Y)",
G9386&lt;=8,"Established Customers (6-8Y)",
G9386&lt;=10,"Loyal Customers (9-10Y)"
)</f>
        <v>Growing Customers (3-5Y)</v>
      </c>
    </row>
    <row r="9387" spans="1:18" x14ac:dyDescent="0.35">
      <c r="A9387">
        <v>15759244</v>
      </c>
      <c r="B9387" t="s">
        <v>2874</v>
      </c>
      <c r="C9387" t="s">
        <v>42</v>
      </c>
      <c r="D9387" t="s">
        <v>39</v>
      </c>
      <c r="E9387">
        <v>44</v>
      </c>
      <c r="F9387" t="s">
        <v>19</v>
      </c>
      <c r="G9387">
        <v>8</v>
      </c>
      <c r="H9387" s="4">
        <v>95368.14</v>
      </c>
      <c r="I9387" t="s">
        <v>29</v>
      </c>
      <c r="J9387">
        <v>2</v>
      </c>
      <c r="K9387">
        <v>687</v>
      </c>
      <c r="L9387" t="s">
        <v>35</v>
      </c>
      <c r="M9387" t="s">
        <v>21</v>
      </c>
      <c r="N9387" t="s">
        <v>22</v>
      </c>
      <c r="O9387" s="4">
        <v>1787.85</v>
      </c>
      <c r="P9387" t="s">
        <v>28</v>
      </c>
      <c r="Q9387" t="str" cm="1">
        <f t="array" ref="Q9387">_xlfn.IFS(
O9387&lt;50000,"Low Salary (&lt;$50K)",
O9387&lt;90000,"Lower Middle ($50K-$90K)",
O9387&lt;130000,"Middle ($90K-$130K)",
O9387&lt;170000,"Upper Middle ($130K-$170K)",
O9387&gt;=170000,"High Salary (&gt;$170K)"
)</f>
        <v>Low Salary (&lt;$50K)</v>
      </c>
      <c r="R9387" t="str" cm="1">
        <f t="array" ref="R9387">_xlfn.IFS(
G9387&lt;=2,"New Customers (0-2Y)",
G9387&lt;=5,"Growing Customers (3-5Y)",
G9387&lt;=8,"Established Customers (6-8Y)",
G9387&lt;=10,"Loyal Customers (9-10Y)"
)</f>
        <v>Established Customers (6-8Y)</v>
      </c>
    </row>
    <row r="9388" spans="1:18" x14ac:dyDescent="0.35">
      <c r="A9388">
        <v>15672027</v>
      </c>
      <c r="B9388" t="s">
        <v>240</v>
      </c>
      <c r="C9388" t="s">
        <v>42</v>
      </c>
      <c r="D9388" t="s">
        <v>18</v>
      </c>
      <c r="E9388">
        <v>33</v>
      </c>
      <c r="F9388" t="s">
        <v>19</v>
      </c>
      <c r="G9388">
        <v>10</v>
      </c>
      <c r="H9388" s="4">
        <v>102185.42</v>
      </c>
      <c r="I9388" t="s">
        <v>33</v>
      </c>
      <c r="J9388">
        <v>2</v>
      </c>
      <c r="K9388">
        <v>717</v>
      </c>
      <c r="L9388" t="s">
        <v>35</v>
      </c>
      <c r="M9388" t="s">
        <v>21</v>
      </c>
      <c r="N9388" t="s">
        <v>32</v>
      </c>
      <c r="O9388" s="4">
        <v>23231.93</v>
      </c>
      <c r="P9388" t="s">
        <v>28</v>
      </c>
      <c r="Q9388" t="str" cm="1">
        <f t="array" ref="Q9388">_xlfn.IFS(
O9388&lt;50000,"Low Salary (&lt;$50K)",
O9388&lt;90000,"Lower Middle ($50K-$90K)",
O9388&lt;130000,"Middle ($90K-$130K)",
O9388&lt;170000,"Upper Middle ($130K-$170K)",
O9388&gt;=170000,"High Salary (&gt;$170K)"
)</f>
        <v>Low Salary (&lt;$50K)</v>
      </c>
      <c r="R9388" t="str" cm="1">
        <f t="array" ref="R9388">_xlfn.IFS(
G9388&lt;=2,"New Customers (0-2Y)",
G9388&lt;=5,"Growing Customers (3-5Y)",
G9388&lt;=8,"Established Customers (6-8Y)",
G9388&lt;=10,"Loyal Customers (9-10Y)"
)</f>
        <v>Loyal Customers (9-10Y)</v>
      </c>
    </row>
    <row r="9389" spans="1:18" x14ac:dyDescent="0.35">
      <c r="A9389">
        <v>15594576</v>
      </c>
      <c r="B9389" t="s">
        <v>2311</v>
      </c>
      <c r="C9389" t="s">
        <v>17</v>
      </c>
      <c r="D9389" t="s">
        <v>39</v>
      </c>
      <c r="E9389">
        <v>32</v>
      </c>
      <c r="F9389" t="s">
        <v>19</v>
      </c>
      <c r="G9389">
        <v>1</v>
      </c>
      <c r="H9389" s="4">
        <v>144875.71</v>
      </c>
      <c r="I9389" t="s">
        <v>33</v>
      </c>
      <c r="J9389">
        <v>1</v>
      </c>
      <c r="K9389">
        <v>524</v>
      </c>
      <c r="L9389" t="s">
        <v>31</v>
      </c>
      <c r="M9389" t="s">
        <v>27</v>
      </c>
      <c r="N9389" t="s">
        <v>32</v>
      </c>
      <c r="O9389" s="4">
        <v>187740.04</v>
      </c>
      <c r="P9389" t="s">
        <v>28</v>
      </c>
      <c r="Q9389" t="str" cm="1">
        <f t="array" ref="Q9389">_xlfn.IFS(
O9389&lt;50000,"Low Salary (&lt;$50K)",
O9389&lt;90000,"Lower Middle ($50K-$90K)",
O9389&lt;130000,"Middle ($90K-$130K)",
O9389&lt;170000,"Upper Middle ($130K-$170K)",
O9389&gt;=170000,"High Salary (&gt;$170K)"
)</f>
        <v>High Salary (&gt;$170K)</v>
      </c>
      <c r="R9389" t="str" cm="1">
        <f t="array" ref="R9389">_xlfn.IFS(
G9389&lt;=2,"New Customers (0-2Y)",
G9389&lt;=5,"Growing Customers (3-5Y)",
G9389&lt;=8,"Established Customers (6-8Y)",
G9389&lt;=10,"Loyal Customers (9-10Y)"
)</f>
        <v>New Customers (0-2Y)</v>
      </c>
    </row>
    <row r="9390" spans="1:18" x14ac:dyDescent="0.35">
      <c r="A9390">
        <v>15707138</v>
      </c>
      <c r="B9390" t="s">
        <v>2875</v>
      </c>
      <c r="C9390" t="s">
        <v>26</v>
      </c>
      <c r="D9390" t="s">
        <v>39</v>
      </c>
      <c r="E9390">
        <v>39</v>
      </c>
      <c r="F9390" t="s">
        <v>19</v>
      </c>
      <c r="G9390">
        <v>5</v>
      </c>
      <c r="H9390" s="4">
        <v>0</v>
      </c>
      <c r="I9390" t="s">
        <v>24</v>
      </c>
      <c r="J9390">
        <v>2</v>
      </c>
      <c r="K9390">
        <v>679</v>
      </c>
      <c r="L9390" t="s">
        <v>35</v>
      </c>
      <c r="M9390" t="s">
        <v>21</v>
      </c>
      <c r="N9390" t="s">
        <v>22</v>
      </c>
      <c r="O9390" s="4">
        <v>100060.54</v>
      </c>
      <c r="P9390" t="s">
        <v>28</v>
      </c>
      <c r="Q9390" t="str" cm="1">
        <f t="array" ref="Q9390">_xlfn.IFS(
O9390&lt;50000,"Low Salary (&lt;$50K)",
O9390&lt;90000,"Lower Middle ($50K-$90K)",
O9390&lt;130000,"Middle ($90K-$130K)",
O9390&lt;170000,"Upper Middle ($130K-$170K)",
O9390&gt;=170000,"High Salary (&gt;$170K)"
)</f>
        <v>Middle ($90K-$130K)</v>
      </c>
      <c r="R9390" t="str" cm="1">
        <f t="array" ref="R9390">_xlfn.IFS(
G9390&lt;=2,"New Customers (0-2Y)",
G9390&lt;=5,"Growing Customers (3-5Y)",
G9390&lt;=8,"Established Customers (6-8Y)",
G9390&lt;=10,"Loyal Customers (9-10Y)"
)</f>
        <v>Growing Customers (3-5Y)</v>
      </c>
    </row>
    <row r="9391" spans="1:18" x14ac:dyDescent="0.35">
      <c r="A9391">
        <v>15756954</v>
      </c>
      <c r="B9391" t="s">
        <v>71</v>
      </c>
      <c r="C9391" t="s">
        <v>17</v>
      </c>
      <c r="D9391" t="s">
        <v>18</v>
      </c>
      <c r="E9391">
        <v>32</v>
      </c>
      <c r="F9391" t="s">
        <v>19</v>
      </c>
      <c r="G9391">
        <v>2</v>
      </c>
      <c r="H9391" s="4">
        <v>0</v>
      </c>
      <c r="I9391" t="s">
        <v>24</v>
      </c>
      <c r="J9391">
        <v>1</v>
      </c>
      <c r="K9391">
        <v>538</v>
      </c>
      <c r="L9391" t="s">
        <v>31</v>
      </c>
      <c r="M9391" t="s">
        <v>21</v>
      </c>
      <c r="N9391" t="s">
        <v>22</v>
      </c>
      <c r="O9391" s="4">
        <v>80130.539999999994</v>
      </c>
      <c r="P9391" t="s">
        <v>28</v>
      </c>
      <c r="Q9391" t="str" cm="1">
        <f t="array" ref="Q9391">_xlfn.IFS(
O9391&lt;50000,"Low Salary (&lt;$50K)",
O9391&lt;90000,"Lower Middle ($50K-$90K)",
O9391&lt;130000,"Middle ($90K-$130K)",
O9391&lt;170000,"Upper Middle ($130K-$170K)",
O9391&gt;=170000,"High Salary (&gt;$170K)"
)</f>
        <v>Lower Middle ($50K-$90K)</v>
      </c>
      <c r="R9391" t="str" cm="1">
        <f t="array" ref="R9391">_xlfn.IFS(
G9391&lt;=2,"New Customers (0-2Y)",
G9391&lt;=5,"Growing Customers (3-5Y)",
G9391&lt;=8,"Established Customers (6-8Y)",
G9391&lt;=10,"Loyal Customers (9-10Y)"
)</f>
        <v>New Customers (0-2Y)</v>
      </c>
    </row>
    <row r="9392" spans="1:18" x14ac:dyDescent="0.35">
      <c r="A9392">
        <v>15619130</v>
      </c>
      <c r="B9392" t="s">
        <v>963</v>
      </c>
      <c r="C9392" t="s">
        <v>42</v>
      </c>
      <c r="D9392" t="s">
        <v>18</v>
      </c>
      <c r="E9392">
        <v>37</v>
      </c>
      <c r="F9392" t="s">
        <v>19</v>
      </c>
      <c r="G9392">
        <v>5</v>
      </c>
      <c r="H9392" s="4">
        <v>113291.05</v>
      </c>
      <c r="I9392" t="s">
        <v>33</v>
      </c>
      <c r="J9392">
        <v>2</v>
      </c>
      <c r="K9392">
        <v>752</v>
      </c>
      <c r="L9392" t="s">
        <v>35</v>
      </c>
      <c r="M9392" t="s">
        <v>21</v>
      </c>
      <c r="N9392" t="s">
        <v>22</v>
      </c>
      <c r="O9392" s="4">
        <v>132467.54</v>
      </c>
      <c r="P9392" t="s">
        <v>28</v>
      </c>
      <c r="Q9392" t="str" cm="1">
        <f t="array" ref="Q9392">_xlfn.IFS(
O9392&lt;50000,"Low Salary (&lt;$50K)",
O9392&lt;90000,"Lower Middle ($50K-$90K)",
O9392&lt;130000,"Middle ($90K-$130K)",
O9392&lt;170000,"Upper Middle ($130K-$170K)",
O9392&gt;=170000,"High Salary (&gt;$170K)"
)</f>
        <v>Upper Middle ($130K-$170K)</v>
      </c>
      <c r="R9392" t="str" cm="1">
        <f t="array" ref="R9392">_xlfn.IFS(
G9392&lt;=2,"New Customers (0-2Y)",
G9392&lt;=5,"Growing Customers (3-5Y)",
G9392&lt;=8,"Established Customers (6-8Y)",
G9392&lt;=10,"Loyal Customers (9-10Y)"
)</f>
        <v>Growing Customers (3-5Y)</v>
      </c>
    </row>
    <row r="9393" spans="1:18" x14ac:dyDescent="0.35">
      <c r="A9393">
        <v>15639665</v>
      </c>
      <c r="B9393" t="s">
        <v>1804</v>
      </c>
      <c r="C9393" t="s">
        <v>26</v>
      </c>
      <c r="D9393" t="s">
        <v>39</v>
      </c>
      <c r="E9393">
        <v>61</v>
      </c>
      <c r="F9393" t="s">
        <v>2967</v>
      </c>
      <c r="G9393">
        <v>0</v>
      </c>
      <c r="H9393" s="4">
        <v>0</v>
      </c>
      <c r="I9393" t="s">
        <v>24</v>
      </c>
      <c r="J9393">
        <v>2</v>
      </c>
      <c r="K9393">
        <v>846</v>
      </c>
      <c r="L9393" t="s">
        <v>37</v>
      </c>
      <c r="M9393" t="s">
        <v>21</v>
      </c>
      <c r="N9393" t="s">
        <v>22</v>
      </c>
      <c r="O9393" s="4">
        <v>96202.44</v>
      </c>
      <c r="P9393" t="s">
        <v>28</v>
      </c>
      <c r="Q9393" t="str" cm="1">
        <f t="array" ref="Q9393">_xlfn.IFS(
O9393&lt;50000,"Low Salary (&lt;$50K)",
O9393&lt;90000,"Lower Middle ($50K-$90K)",
O9393&lt;130000,"Middle ($90K-$130K)",
O9393&lt;170000,"Upper Middle ($130K-$170K)",
O9393&gt;=170000,"High Salary (&gt;$170K)"
)</f>
        <v>Middle ($90K-$130K)</v>
      </c>
      <c r="R9393" t="str" cm="1">
        <f t="array" ref="R9393">_xlfn.IFS(
G9393&lt;=2,"New Customers (0-2Y)",
G9393&lt;=5,"Growing Customers (3-5Y)",
G9393&lt;=8,"Established Customers (6-8Y)",
G9393&lt;=10,"Loyal Customers (9-10Y)"
)</f>
        <v>New Customers (0-2Y)</v>
      </c>
    </row>
    <row r="9394" spans="1:18" x14ac:dyDescent="0.35">
      <c r="A9394">
        <v>15571065</v>
      </c>
      <c r="B9394" t="s">
        <v>2876</v>
      </c>
      <c r="C9394" t="s">
        <v>26</v>
      </c>
      <c r="D9394" t="s">
        <v>18</v>
      </c>
      <c r="E9394">
        <v>39</v>
      </c>
      <c r="F9394" t="s">
        <v>19</v>
      </c>
      <c r="G9394">
        <v>0</v>
      </c>
      <c r="H9394" s="4">
        <v>0</v>
      </c>
      <c r="I9394" t="s">
        <v>24</v>
      </c>
      <c r="J9394">
        <v>2</v>
      </c>
      <c r="K9394">
        <v>532</v>
      </c>
      <c r="L9394" t="s">
        <v>31</v>
      </c>
      <c r="M9394" t="s">
        <v>21</v>
      </c>
      <c r="N9394" t="s">
        <v>32</v>
      </c>
      <c r="O9394" s="4">
        <v>94977.3</v>
      </c>
      <c r="P9394" t="s">
        <v>28</v>
      </c>
      <c r="Q9394" t="str" cm="1">
        <f t="array" ref="Q9394">_xlfn.IFS(
O9394&lt;50000,"Low Salary (&lt;$50K)",
O9394&lt;90000,"Lower Middle ($50K-$90K)",
O9394&lt;130000,"Middle ($90K-$130K)",
O9394&lt;170000,"Upper Middle ($130K-$170K)",
O9394&gt;=170000,"High Salary (&gt;$170K)"
)</f>
        <v>Middle ($90K-$130K)</v>
      </c>
      <c r="R9394" t="str" cm="1">
        <f t="array" ref="R9394">_xlfn.IFS(
G9394&lt;=2,"New Customers (0-2Y)",
G9394&lt;=5,"Growing Customers (3-5Y)",
G9394&lt;=8,"Established Customers (6-8Y)",
G9394&lt;=10,"Loyal Customers (9-10Y)"
)</f>
        <v>New Customers (0-2Y)</v>
      </c>
    </row>
    <row r="9395" spans="1:18" x14ac:dyDescent="0.35">
      <c r="A9395">
        <v>15686060</v>
      </c>
      <c r="B9395" t="s">
        <v>184</v>
      </c>
      <c r="C9395" t="s">
        <v>42</v>
      </c>
      <c r="D9395" t="s">
        <v>39</v>
      </c>
      <c r="E9395">
        <v>43</v>
      </c>
      <c r="F9395" t="s">
        <v>19</v>
      </c>
      <c r="G9395">
        <v>9</v>
      </c>
      <c r="H9395" s="4">
        <v>111677.88</v>
      </c>
      <c r="I9395" t="s">
        <v>33</v>
      </c>
      <c r="J9395">
        <v>1</v>
      </c>
      <c r="K9395">
        <v>670</v>
      </c>
      <c r="L9395" t="s">
        <v>35</v>
      </c>
      <c r="M9395" t="s">
        <v>21</v>
      </c>
      <c r="N9395" t="s">
        <v>32</v>
      </c>
      <c r="O9395" s="4">
        <v>178827.3</v>
      </c>
      <c r="P9395" t="s">
        <v>23</v>
      </c>
      <c r="Q9395" t="str" cm="1">
        <f t="array" ref="Q9395">_xlfn.IFS(
O9395&lt;50000,"Low Salary (&lt;$50K)",
O9395&lt;90000,"Lower Middle ($50K-$90K)",
O9395&lt;130000,"Middle ($90K-$130K)",
O9395&lt;170000,"Upper Middle ($130K-$170K)",
O9395&gt;=170000,"High Salary (&gt;$170K)"
)</f>
        <v>High Salary (&gt;$170K)</v>
      </c>
      <c r="R9395" t="str" cm="1">
        <f t="array" ref="R9395">_xlfn.IFS(
G9395&lt;=2,"New Customers (0-2Y)",
G9395&lt;=5,"Growing Customers (3-5Y)",
G9395&lt;=8,"Established Customers (6-8Y)",
G9395&lt;=10,"Loyal Customers (9-10Y)"
)</f>
        <v>Loyal Customers (9-10Y)</v>
      </c>
    </row>
    <row r="9396" spans="1:18" x14ac:dyDescent="0.35">
      <c r="A9396">
        <v>15615753</v>
      </c>
      <c r="B9396" t="s">
        <v>2877</v>
      </c>
      <c r="C9396" t="s">
        <v>42</v>
      </c>
      <c r="D9396" t="s">
        <v>18</v>
      </c>
      <c r="E9396">
        <v>35</v>
      </c>
      <c r="F9396" t="s">
        <v>19</v>
      </c>
      <c r="G9396">
        <v>8</v>
      </c>
      <c r="H9396" s="4">
        <v>131101.04</v>
      </c>
      <c r="I9396" t="s">
        <v>33</v>
      </c>
      <c r="J9396">
        <v>1</v>
      </c>
      <c r="K9396">
        <v>597</v>
      </c>
      <c r="L9396" t="s">
        <v>31</v>
      </c>
      <c r="M9396" t="s">
        <v>21</v>
      </c>
      <c r="N9396" t="s">
        <v>22</v>
      </c>
      <c r="O9396" s="4">
        <v>192852.67</v>
      </c>
      <c r="P9396" t="s">
        <v>28</v>
      </c>
      <c r="Q9396" t="str" cm="1">
        <f t="array" ref="Q9396">_xlfn.IFS(
O9396&lt;50000,"Low Salary (&lt;$50K)",
O9396&lt;90000,"Lower Middle ($50K-$90K)",
O9396&lt;130000,"Middle ($90K-$130K)",
O9396&lt;170000,"Upper Middle ($130K-$170K)",
O9396&gt;=170000,"High Salary (&gt;$170K)"
)</f>
        <v>High Salary (&gt;$170K)</v>
      </c>
      <c r="R9396" t="str" cm="1">
        <f t="array" ref="R9396">_xlfn.IFS(
G9396&lt;=2,"New Customers (0-2Y)",
G9396&lt;=5,"Growing Customers (3-5Y)",
G9396&lt;=8,"Established Customers (6-8Y)",
G9396&lt;=10,"Loyal Customers (9-10Y)"
)</f>
        <v>Established Customers (6-8Y)</v>
      </c>
    </row>
    <row r="9397" spans="1:18" x14ac:dyDescent="0.35">
      <c r="A9397">
        <v>15800961</v>
      </c>
      <c r="B9397" t="s">
        <v>2376</v>
      </c>
      <c r="C9397" t="s">
        <v>42</v>
      </c>
      <c r="D9397" t="s">
        <v>39</v>
      </c>
      <c r="E9397">
        <v>52</v>
      </c>
      <c r="F9397" t="s">
        <v>19</v>
      </c>
      <c r="G9397">
        <v>1</v>
      </c>
      <c r="H9397" s="4">
        <v>76101.81</v>
      </c>
      <c r="I9397" t="s">
        <v>29</v>
      </c>
      <c r="J9397">
        <v>2</v>
      </c>
      <c r="K9397">
        <v>627</v>
      </c>
      <c r="L9397" t="s">
        <v>20</v>
      </c>
      <c r="M9397" t="s">
        <v>27</v>
      </c>
      <c r="N9397" t="s">
        <v>22</v>
      </c>
      <c r="O9397" s="4">
        <v>177238.35</v>
      </c>
      <c r="P9397" t="s">
        <v>28</v>
      </c>
      <c r="Q9397" t="str" cm="1">
        <f t="array" ref="Q9397">_xlfn.IFS(
O9397&lt;50000,"Low Salary (&lt;$50K)",
O9397&lt;90000,"Lower Middle ($50K-$90K)",
O9397&lt;130000,"Middle ($90K-$130K)",
O9397&lt;170000,"Upper Middle ($130K-$170K)",
O9397&gt;=170000,"High Salary (&gt;$170K)"
)</f>
        <v>High Salary (&gt;$170K)</v>
      </c>
      <c r="R9397" t="str" cm="1">
        <f t="array" ref="R9397">_xlfn.IFS(
G9397&lt;=2,"New Customers (0-2Y)",
G9397&lt;=5,"Growing Customers (3-5Y)",
G9397&lt;=8,"Established Customers (6-8Y)",
G9397&lt;=10,"Loyal Customers (9-10Y)"
)</f>
        <v>New Customers (0-2Y)</v>
      </c>
    </row>
    <row r="9398" spans="1:18" x14ac:dyDescent="0.35">
      <c r="A9398">
        <v>15763065</v>
      </c>
      <c r="B9398" t="s">
        <v>763</v>
      </c>
      <c r="C9398" t="s">
        <v>26</v>
      </c>
      <c r="D9398" t="s">
        <v>18</v>
      </c>
      <c r="E9398">
        <v>40</v>
      </c>
      <c r="F9398" t="s">
        <v>19</v>
      </c>
      <c r="G9398">
        <v>2</v>
      </c>
      <c r="H9398" s="4">
        <v>0</v>
      </c>
      <c r="I9398" t="s">
        <v>24</v>
      </c>
      <c r="J9398">
        <v>2</v>
      </c>
      <c r="K9398">
        <v>700</v>
      </c>
      <c r="L9398" t="s">
        <v>35</v>
      </c>
      <c r="M9398" t="s">
        <v>21</v>
      </c>
      <c r="N9398" t="s">
        <v>32</v>
      </c>
      <c r="O9398" s="4">
        <v>199753.97</v>
      </c>
      <c r="P9398" t="s">
        <v>28</v>
      </c>
      <c r="Q9398" t="str" cm="1">
        <f t="array" ref="Q9398">_xlfn.IFS(
O9398&lt;50000,"Low Salary (&lt;$50K)",
O9398&lt;90000,"Lower Middle ($50K-$90K)",
O9398&lt;130000,"Middle ($90K-$130K)",
O9398&lt;170000,"Upper Middle ($130K-$170K)",
O9398&gt;=170000,"High Salary (&gt;$170K)"
)</f>
        <v>High Salary (&gt;$170K)</v>
      </c>
      <c r="R9398" t="str" cm="1">
        <f t="array" ref="R9398">_xlfn.IFS(
G9398&lt;=2,"New Customers (0-2Y)",
G9398&lt;=5,"Growing Customers (3-5Y)",
G9398&lt;=8,"Established Customers (6-8Y)",
G9398&lt;=10,"Loyal Customers (9-10Y)"
)</f>
        <v>New Customers (0-2Y)</v>
      </c>
    </row>
    <row r="9399" spans="1:18" x14ac:dyDescent="0.35">
      <c r="A9399">
        <v>15672467</v>
      </c>
      <c r="B9399" t="s">
        <v>756</v>
      </c>
      <c r="C9399" t="s">
        <v>17</v>
      </c>
      <c r="D9399" t="s">
        <v>18</v>
      </c>
      <c r="E9399">
        <v>52</v>
      </c>
      <c r="F9399" t="s">
        <v>19</v>
      </c>
      <c r="G9399">
        <v>7</v>
      </c>
      <c r="H9399" s="4">
        <v>92510.9</v>
      </c>
      <c r="I9399" t="s">
        <v>29</v>
      </c>
      <c r="J9399">
        <v>2</v>
      </c>
      <c r="K9399">
        <v>766</v>
      </c>
      <c r="L9399" t="s">
        <v>35</v>
      </c>
      <c r="M9399" t="s">
        <v>27</v>
      </c>
      <c r="N9399" t="s">
        <v>22</v>
      </c>
      <c r="O9399" s="4">
        <v>66193.61</v>
      </c>
      <c r="P9399" t="s">
        <v>28</v>
      </c>
      <c r="Q9399" t="str" cm="1">
        <f t="array" ref="Q9399">_xlfn.IFS(
O9399&lt;50000,"Low Salary (&lt;$50K)",
O9399&lt;90000,"Lower Middle ($50K-$90K)",
O9399&lt;130000,"Middle ($90K-$130K)",
O9399&lt;170000,"Upper Middle ($130K-$170K)",
O9399&gt;=170000,"High Salary (&gt;$170K)"
)</f>
        <v>Lower Middle ($50K-$90K)</v>
      </c>
      <c r="R9399" t="str" cm="1">
        <f t="array" ref="R9399">_xlfn.IFS(
G9399&lt;=2,"New Customers (0-2Y)",
G9399&lt;=5,"Growing Customers (3-5Y)",
G9399&lt;=8,"Established Customers (6-8Y)",
G9399&lt;=10,"Loyal Customers (9-10Y)"
)</f>
        <v>Established Customers (6-8Y)</v>
      </c>
    </row>
    <row r="9400" spans="1:18" x14ac:dyDescent="0.35">
      <c r="A9400">
        <v>15752915</v>
      </c>
      <c r="B9400" t="s">
        <v>335</v>
      </c>
      <c r="C9400" t="s">
        <v>17</v>
      </c>
      <c r="D9400" t="s">
        <v>18</v>
      </c>
      <c r="E9400">
        <v>34</v>
      </c>
      <c r="F9400" t="s">
        <v>19</v>
      </c>
      <c r="G9400">
        <v>2</v>
      </c>
      <c r="H9400" s="4">
        <v>0</v>
      </c>
      <c r="I9400" t="s">
        <v>24</v>
      </c>
      <c r="J9400">
        <v>2</v>
      </c>
      <c r="K9400">
        <v>488</v>
      </c>
      <c r="L9400" t="s">
        <v>44</v>
      </c>
      <c r="M9400" t="s">
        <v>21</v>
      </c>
      <c r="N9400" t="s">
        <v>22</v>
      </c>
      <c r="O9400" s="4">
        <v>181270.84</v>
      </c>
      <c r="P9400" t="s">
        <v>28</v>
      </c>
      <c r="Q9400" t="str" cm="1">
        <f t="array" ref="Q9400">_xlfn.IFS(
O9400&lt;50000,"Low Salary (&lt;$50K)",
O9400&lt;90000,"Lower Middle ($50K-$90K)",
O9400&lt;130000,"Middle ($90K-$130K)",
O9400&lt;170000,"Upper Middle ($130K-$170K)",
O9400&gt;=170000,"High Salary (&gt;$170K)"
)</f>
        <v>High Salary (&gt;$170K)</v>
      </c>
      <c r="R9400" t="str" cm="1">
        <f t="array" ref="R9400">_xlfn.IFS(
G9400&lt;=2,"New Customers (0-2Y)",
G9400&lt;=5,"Growing Customers (3-5Y)",
G9400&lt;=8,"Established Customers (6-8Y)",
G9400&lt;=10,"Loyal Customers (9-10Y)"
)</f>
        <v>New Customers (0-2Y)</v>
      </c>
    </row>
    <row r="9401" spans="1:18" x14ac:dyDescent="0.35">
      <c r="A9401">
        <v>15744695</v>
      </c>
      <c r="B9401" t="s">
        <v>1062</v>
      </c>
      <c r="C9401" t="s">
        <v>17</v>
      </c>
      <c r="D9401" t="s">
        <v>39</v>
      </c>
      <c r="E9401">
        <v>39</v>
      </c>
      <c r="F9401" t="s">
        <v>19</v>
      </c>
      <c r="G9401">
        <v>5</v>
      </c>
      <c r="H9401" s="4">
        <v>77652.399999999994</v>
      </c>
      <c r="I9401" t="s">
        <v>29</v>
      </c>
      <c r="J9401">
        <v>1</v>
      </c>
      <c r="K9401">
        <v>694</v>
      </c>
      <c r="L9401" t="s">
        <v>35</v>
      </c>
      <c r="M9401" t="s">
        <v>21</v>
      </c>
      <c r="N9401" t="s">
        <v>22</v>
      </c>
      <c r="O9401" s="4">
        <v>25407.59</v>
      </c>
      <c r="P9401" t="s">
        <v>28</v>
      </c>
      <c r="Q9401" t="str" cm="1">
        <f t="array" ref="Q9401">_xlfn.IFS(
O9401&lt;50000,"Low Salary (&lt;$50K)",
O9401&lt;90000,"Lower Middle ($50K-$90K)",
O9401&lt;130000,"Middle ($90K-$130K)",
O9401&lt;170000,"Upper Middle ($130K-$170K)",
O9401&gt;=170000,"High Salary (&gt;$170K)"
)</f>
        <v>Low Salary (&lt;$50K)</v>
      </c>
      <c r="R9401" t="str" cm="1">
        <f t="array" ref="R9401">_xlfn.IFS(
G9401&lt;=2,"New Customers (0-2Y)",
G9401&lt;=5,"Growing Customers (3-5Y)",
G9401&lt;=8,"Established Customers (6-8Y)",
G9401&lt;=10,"Loyal Customers (9-10Y)"
)</f>
        <v>Growing Customers (3-5Y)</v>
      </c>
    </row>
    <row r="9402" spans="1:18" x14ac:dyDescent="0.35">
      <c r="A9402">
        <v>15584897</v>
      </c>
      <c r="B9402" t="s">
        <v>672</v>
      </c>
      <c r="C9402" t="s">
        <v>17</v>
      </c>
      <c r="D9402" t="s">
        <v>18</v>
      </c>
      <c r="E9402">
        <v>31</v>
      </c>
      <c r="F9402" t="s">
        <v>19</v>
      </c>
      <c r="G9402">
        <v>3</v>
      </c>
      <c r="H9402" s="4">
        <v>98360.03</v>
      </c>
      <c r="I9402" t="s">
        <v>29</v>
      </c>
      <c r="J9402">
        <v>1</v>
      </c>
      <c r="K9402">
        <v>639</v>
      </c>
      <c r="L9402" t="s">
        <v>20</v>
      </c>
      <c r="M9402" t="s">
        <v>27</v>
      </c>
      <c r="N9402" t="s">
        <v>32</v>
      </c>
      <c r="O9402" s="4">
        <v>20973.8</v>
      </c>
      <c r="P9402" t="s">
        <v>28</v>
      </c>
      <c r="Q9402" t="str" cm="1">
        <f t="array" ref="Q9402">_xlfn.IFS(
O9402&lt;50000,"Low Salary (&lt;$50K)",
O9402&lt;90000,"Lower Middle ($50K-$90K)",
O9402&lt;130000,"Middle ($90K-$130K)",
O9402&lt;170000,"Upper Middle ($130K-$170K)",
O9402&gt;=170000,"High Salary (&gt;$170K)"
)</f>
        <v>Low Salary (&lt;$50K)</v>
      </c>
      <c r="R9402" t="str" cm="1">
        <f t="array" ref="R9402">_xlfn.IFS(
G9402&lt;=2,"New Customers (0-2Y)",
G9402&lt;=5,"Growing Customers (3-5Y)",
G9402&lt;=8,"Established Customers (6-8Y)",
G9402&lt;=10,"Loyal Customers (9-10Y)"
)</f>
        <v>Growing Customers (3-5Y)</v>
      </c>
    </row>
    <row r="9403" spans="1:18" x14ac:dyDescent="0.35">
      <c r="A9403">
        <v>15601857</v>
      </c>
      <c r="B9403" t="s">
        <v>2878</v>
      </c>
      <c r="C9403" t="s">
        <v>42</v>
      </c>
      <c r="D9403" t="s">
        <v>18</v>
      </c>
      <c r="E9403">
        <v>46</v>
      </c>
      <c r="F9403" t="s">
        <v>19</v>
      </c>
      <c r="G9403">
        <v>4</v>
      </c>
      <c r="H9403" s="4">
        <v>115518.07</v>
      </c>
      <c r="I9403" t="s">
        <v>33</v>
      </c>
      <c r="J9403">
        <v>1</v>
      </c>
      <c r="K9403">
        <v>705</v>
      </c>
      <c r="L9403" t="s">
        <v>35</v>
      </c>
      <c r="M9403" t="s">
        <v>27</v>
      </c>
      <c r="N9403" t="s">
        <v>32</v>
      </c>
      <c r="O9403" s="4">
        <v>76544.899999999994</v>
      </c>
      <c r="P9403" t="s">
        <v>23</v>
      </c>
      <c r="Q9403" t="str" cm="1">
        <f t="array" ref="Q9403">_xlfn.IFS(
O9403&lt;50000,"Low Salary (&lt;$50K)",
O9403&lt;90000,"Lower Middle ($50K-$90K)",
O9403&lt;130000,"Middle ($90K-$130K)",
O9403&lt;170000,"Upper Middle ($130K-$170K)",
O9403&gt;=170000,"High Salary (&gt;$170K)"
)</f>
        <v>Lower Middle ($50K-$90K)</v>
      </c>
      <c r="R9403" t="str" cm="1">
        <f t="array" ref="R9403">_xlfn.IFS(
G9403&lt;=2,"New Customers (0-2Y)",
G9403&lt;=5,"Growing Customers (3-5Y)",
G9403&lt;=8,"Established Customers (6-8Y)",
G9403&lt;=10,"Loyal Customers (9-10Y)"
)</f>
        <v>Growing Customers (3-5Y)</v>
      </c>
    </row>
    <row r="9404" spans="1:18" x14ac:dyDescent="0.35">
      <c r="A9404">
        <v>15674156</v>
      </c>
      <c r="B9404" t="s">
        <v>1207</v>
      </c>
      <c r="C9404" t="s">
        <v>42</v>
      </c>
      <c r="D9404" t="s">
        <v>39</v>
      </c>
      <c r="E9404">
        <v>69</v>
      </c>
      <c r="F9404" t="s">
        <v>2967</v>
      </c>
      <c r="G9404">
        <v>3</v>
      </c>
      <c r="H9404" s="4">
        <v>27288.43</v>
      </c>
      <c r="I9404" t="s">
        <v>29</v>
      </c>
      <c r="J9404">
        <v>1</v>
      </c>
      <c r="K9404">
        <v>810</v>
      </c>
      <c r="L9404" t="s">
        <v>37</v>
      </c>
      <c r="M9404" t="s">
        <v>21</v>
      </c>
      <c r="N9404" t="s">
        <v>22</v>
      </c>
      <c r="O9404" s="4">
        <v>110509.9</v>
      </c>
      <c r="P9404" t="s">
        <v>28</v>
      </c>
      <c r="Q9404" t="str" cm="1">
        <f t="array" ref="Q9404">_xlfn.IFS(
O9404&lt;50000,"Low Salary (&lt;$50K)",
O9404&lt;90000,"Lower Middle ($50K-$90K)",
O9404&lt;130000,"Middle ($90K-$130K)",
O9404&lt;170000,"Upper Middle ($130K-$170K)",
O9404&gt;=170000,"High Salary (&gt;$170K)"
)</f>
        <v>Middle ($90K-$130K)</v>
      </c>
      <c r="R9404" t="str" cm="1">
        <f t="array" ref="R9404">_xlfn.IFS(
G9404&lt;=2,"New Customers (0-2Y)",
G9404&lt;=5,"Growing Customers (3-5Y)",
G9404&lt;=8,"Established Customers (6-8Y)",
G9404&lt;=10,"Loyal Customers (9-10Y)"
)</f>
        <v>Growing Customers (3-5Y)</v>
      </c>
    </row>
    <row r="9405" spans="1:18" x14ac:dyDescent="0.35">
      <c r="A9405">
        <v>15695465</v>
      </c>
      <c r="B9405" t="s">
        <v>807</v>
      </c>
      <c r="C9405" t="s">
        <v>17</v>
      </c>
      <c r="D9405" t="s">
        <v>18</v>
      </c>
      <c r="E9405">
        <v>36</v>
      </c>
      <c r="F9405" t="s">
        <v>19</v>
      </c>
      <c r="G9405">
        <v>6</v>
      </c>
      <c r="H9405" s="4">
        <v>0</v>
      </c>
      <c r="I9405" t="s">
        <v>24</v>
      </c>
      <c r="J9405">
        <v>1</v>
      </c>
      <c r="K9405">
        <v>638</v>
      </c>
      <c r="L9405" t="s">
        <v>20</v>
      </c>
      <c r="M9405" t="s">
        <v>21</v>
      </c>
      <c r="N9405" t="s">
        <v>32</v>
      </c>
      <c r="O9405" s="4">
        <v>164247.51</v>
      </c>
      <c r="P9405" t="s">
        <v>28</v>
      </c>
      <c r="Q9405" t="str" cm="1">
        <f t="array" ref="Q9405">_xlfn.IFS(
O9405&lt;50000,"Low Salary (&lt;$50K)",
O9405&lt;90000,"Lower Middle ($50K-$90K)",
O9405&lt;130000,"Middle ($90K-$130K)",
O9405&lt;170000,"Upper Middle ($130K-$170K)",
O9405&gt;=170000,"High Salary (&gt;$170K)"
)</f>
        <v>Upper Middle ($130K-$170K)</v>
      </c>
      <c r="R9405" t="str" cm="1">
        <f t="array" ref="R9405">_xlfn.IFS(
G9405&lt;=2,"New Customers (0-2Y)",
G9405&lt;=5,"Growing Customers (3-5Y)",
G9405&lt;=8,"Established Customers (6-8Y)",
G9405&lt;=10,"Loyal Customers (9-10Y)"
)</f>
        <v>Established Customers (6-8Y)</v>
      </c>
    </row>
    <row r="9406" spans="1:18" x14ac:dyDescent="0.35">
      <c r="A9406">
        <v>15792232</v>
      </c>
      <c r="B9406" t="s">
        <v>528</v>
      </c>
      <c r="C9406" t="s">
        <v>26</v>
      </c>
      <c r="D9406" t="s">
        <v>18</v>
      </c>
      <c r="E9406">
        <v>43</v>
      </c>
      <c r="F9406" t="s">
        <v>19</v>
      </c>
      <c r="G9406">
        <v>5</v>
      </c>
      <c r="H9406" s="4">
        <v>0</v>
      </c>
      <c r="I9406" t="s">
        <v>24</v>
      </c>
      <c r="J9406">
        <v>2</v>
      </c>
      <c r="K9406">
        <v>595</v>
      </c>
      <c r="L9406" t="s">
        <v>31</v>
      </c>
      <c r="M9406" t="s">
        <v>27</v>
      </c>
      <c r="N9406" t="s">
        <v>32</v>
      </c>
      <c r="O9406" s="4">
        <v>105149.8</v>
      </c>
      <c r="P9406" t="s">
        <v>28</v>
      </c>
      <c r="Q9406" t="str" cm="1">
        <f t="array" ref="Q9406">_xlfn.IFS(
O9406&lt;50000,"Low Salary (&lt;$50K)",
O9406&lt;90000,"Lower Middle ($50K-$90K)",
O9406&lt;130000,"Middle ($90K-$130K)",
O9406&lt;170000,"Upper Middle ($130K-$170K)",
O9406&gt;=170000,"High Salary (&gt;$170K)"
)</f>
        <v>Middle ($90K-$130K)</v>
      </c>
      <c r="R9406" t="str" cm="1">
        <f t="array" ref="R9406">_xlfn.IFS(
G9406&lt;=2,"New Customers (0-2Y)",
G9406&lt;=5,"Growing Customers (3-5Y)",
G9406&lt;=8,"Established Customers (6-8Y)",
G9406&lt;=10,"Loyal Customers (9-10Y)"
)</f>
        <v>Growing Customers (3-5Y)</v>
      </c>
    </row>
    <row r="9407" spans="1:18" x14ac:dyDescent="0.35">
      <c r="A9407">
        <v>15807900</v>
      </c>
      <c r="B9407" t="s">
        <v>1015</v>
      </c>
      <c r="C9407" t="s">
        <v>17</v>
      </c>
      <c r="D9407" t="s">
        <v>39</v>
      </c>
      <c r="E9407">
        <v>36</v>
      </c>
      <c r="F9407" t="s">
        <v>19</v>
      </c>
      <c r="G9407">
        <v>7</v>
      </c>
      <c r="H9407" s="4">
        <v>0</v>
      </c>
      <c r="I9407" t="s">
        <v>24</v>
      </c>
      <c r="J9407">
        <v>1</v>
      </c>
      <c r="K9407">
        <v>575</v>
      </c>
      <c r="L9407" t="s">
        <v>31</v>
      </c>
      <c r="M9407" t="s">
        <v>21</v>
      </c>
      <c r="N9407" t="s">
        <v>22</v>
      </c>
      <c r="O9407" s="4">
        <v>55868.97</v>
      </c>
      <c r="P9407" t="s">
        <v>23</v>
      </c>
      <c r="Q9407" t="str" cm="1">
        <f t="array" ref="Q9407">_xlfn.IFS(
O9407&lt;50000,"Low Salary (&lt;$50K)",
O9407&lt;90000,"Lower Middle ($50K-$90K)",
O9407&lt;130000,"Middle ($90K-$130K)",
O9407&lt;170000,"Upper Middle ($130K-$170K)",
O9407&gt;=170000,"High Salary (&gt;$170K)"
)</f>
        <v>Lower Middle ($50K-$90K)</v>
      </c>
      <c r="R9407" t="str" cm="1">
        <f t="array" ref="R9407">_xlfn.IFS(
G9407&lt;=2,"New Customers (0-2Y)",
G9407&lt;=5,"Growing Customers (3-5Y)",
G9407&lt;=8,"Established Customers (6-8Y)",
G9407&lt;=10,"Loyal Customers (9-10Y)"
)</f>
        <v>Established Customers (6-8Y)</v>
      </c>
    </row>
    <row r="9408" spans="1:18" x14ac:dyDescent="0.35">
      <c r="A9408">
        <v>15743760</v>
      </c>
      <c r="B9408" t="s">
        <v>297</v>
      </c>
      <c r="C9408" t="s">
        <v>17</v>
      </c>
      <c r="D9408" t="s">
        <v>39</v>
      </c>
      <c r="E9408">
        <v>31</v>
      </c>
      <c r="F9408" t="s">
        <v>19</v>
      </c>
      <c r="G9408">
        <v>6</v>
      </c>
      <c r="H9408" s="4">
        <v>131996.66</v>
      </c>
      <c r="I9408" t="s">
        <v>33</v>
      </c>
      <c r="J9408">
        <v>2</v>
      </c>
      <c r="K9408">
        <v>850</v>
      </c>
      <c r="L9408" t="s">
        <v>37</v>
      </c>
      <c r="M9408" t="s">
        <v>21</v>
      </c>
      <c r="N9408" t="s">
        <v>22</v>
      </c>
      <c r="O9408" s="4">
        <v>178747.43</v>
      </c>
      <c r="P9408" t="s">
        <v>28</v>
      </c>
      <c r="Q9408" t="str" cm="1">
        <f t="array" ref="Q9408">_xlfn.IFS(
O9408&lt;50000,"Low Salary (&lt;$50K)",
O9408&lt;90000,"Lower Middle ($50K-$90K)",
O9408&lt;130000,"Middle ($90K-$130K)",
O9408&lt;170000,"Upper Middle ($130K-$170K)",
O9408&gt;=170000,"High Salary (&gt;$170K)"
)</f>
        <v>High Salary (&gt;$170K)</v>
      </c>
      <c r="R9408" t="str" cm="1">
        <f t="array" ref="R9408">_xlfn.IFS(
G9408&lt;=2,"New Customers (0-2Y)",
G9408&lt;=5,"Growing Customers (3-5Y)",
G9408&lt;=8,"Established Customers (6-8Y)",
G9408&lt;=10,"Loyal Customers (9-10Y)"
)</f>
        <v>Established Customers (6-8Y)</v>
      </c>
    </row>
    <row r="9409" spans="1:18" x14ac:dyDescent="0.35">
      <c r="A9409">
        <v>15652835</v>
      </c>
      <c r="B9409" t="s">
        <v>556</v>
      </c>
      <c r="C9409" t="s">
        <v>26</v>
      </c>
      <c r="D9409" t="s">
        <v>18</v>
      </c>
      <c r="E9409">
        <v>27</v>
      </c>
      <c r="F9409" t="s">
        <v>43</v>
      </c>
      <c r="G9409">
        <v>2</v>
      </c>
      <c r="H9409" s="4">
        <v>121580.42</v>
      </c>
      <c r="I9409" t="s">
        <v>33</v>
      </c>
      <c r="J9409">
        <v>1</v>
      </c>
      <c r="K9409">
        <v>419</v>
      </c>
      <c r="L9409" t="s">
        <v>44</v>
      </c>
      <c r="M9409" t="s">
        <v>27</v>
      </c>
      <c r="N9409" t="s">
        <v>22</v>
      </c>
      <c r="O9409" s="4">
        <v>134720.51</v>
      </c>
      <c r="P9409" t="s">
        <v>28</v>
      </c>
      <c r="Q9409" t="str" cm="1">
        <f t="array" ref="Q9409">_xlfn.IFS(
O9409&lt;50000,"Low Salary (&lt;$50K)",
O9409&lt;90000,"Lower Middle ($50K-$90K)",
O9409&lt;130000,"Middle ($90K-$130K)",
O9409&lt;170000,"Upper Middle ($130K-$170K)",
O9409&gt;=170000,"High Salary (&gt;$170K)"
)</f>
        <v>Upper Middle ($130K-$170K)</v>
      </c>
      <c r="R9409" t="str" cm="1">
        <f t="array" ref="R9409">_xlfn.IFS(
G9409&lt;=2,"New Customers (0-2Y)",
G9409&lt;=5,"Growing Customers (3-5Y)",
G9409&lt;=8,"Established Customers (6-8Y)",
G9409&lt;=10,"Loyal Customers (9-10Y)"
)</f>
        <v>New Customers (0-2Y)</v>
      </c>
    </row>
    <row r="9410" spans="1:18" x14ac:dyDescent="0.35">
      <c r="A9410">
        <v>15767818</v>
      </c>
      <c r="B9410" t="s">
        <v>130</v>
      </c>
      <c r="C9410" t="s">
        <v>17</v>
      </c>
      <c r="D9410" t="s">
        <v>39</v>
      </c>
      <c r="E9410">
        <v>55</v>
      </c>
      <c r="F9410" t="s">
        <v>19</v>
      </c>
      <c r="G9410">
        <v>10</v>
      </c>
      <c r="H9410" s="4">
        <v>132436.34</v>
      </c>
      <c r="I9410" t="s">
        <v>33</v>
      </c>
      <c r="J9410">
        <v>1</v>
      </c>
      <c r="K9410">
        <v>640</v>
      </c>
      <c r="L9410" t="s">
        <v>20</v>
      </c>
      <c r="M9410" t="s">
        <v>21</v>
      </c>
      <c r="N9410" t="s">
        <v>32</v>
      </c>
      <c r="O9410" s="4">
        <v>978.66</v>
      </c>
      <c r="P9410" t="s">
        <v>28</v>
      </c>
      <c r="Q9410" t="str" cm="1">
        <f t="array" ref="Q9410">_xlfn.IFS(
O9410&lt;50000,"Low Salary (&lt;$50K)",
O9410&lt;90000,"Lower Middle ($50K-$90K)",
O9410&lt;130000,"Middle ($90K-$130K)",
O9410&lt;170000,"Upper Middle ($130K-$170K)",
O9410&gt;=170000,"High Salary (&gt;$170K)"
)</f>
        <v>Low Salary (&lt;$50K)</v>
      </c>
      <c r="R9410" t="str" cm="1">
        <f t="array" ref="R9410">_xlfn.IFS(
G9410&lt;=2,"New Customers (0-2Y)",
G9410&lt;=5,"Growing Customers (3-5Y)",
G9410&lt;=8,"Established Customers (6-8Y)",
G9410&lt;=10,"Loyal Customers (9-10Y)"
)</f>
        <v>Loyal Customers (9-10Y)</v>
      </c>
    </row>
    <row r="9411" spans="1:18" x14ac:dyDescent="0.35">
      <c r="A9411">
        <v>15591150</v>
      </c>
      <c r="B9411" t="s">
        <v>1418</v>
      </c>
      <c r="C9411" t="s">
        <v>26</v>
      </c>
      <c r="D9411" t="s">
        <v>39</v>
      </c>
      <c r="E9411">
        <v>34</v>
      </c>
      <c r="F9411" t="s">
        <v>19</v>
      </c>
      <c r="G9411">
        <v>10</v>
      </c>
      <c r="H9411" s="4">
        <v>0</v>
      </c>
      <c r="I9411" t="s">
        <v>24</v>
      </c>
      <c r="J9411">
        <v>2</v>
      </c>
      <c r="K9411">
        <v>570</v>
      </c>
      <c r="L9411" t="s">
        <v>31</v>
      </c>
      <c r="M9411" t="s">
        <v>27</v>
      </c>
      <c r="N9411" t="s">
        <v>22</v>
      </c>
      <c r="O9411" s="4">
        <v>183387.12</v>
      </c>
      <c r="P9411" t="s">
        <v>28</v>
      </c>
      <c r="Q9411" t="str" cm="1">
        <f t="array" ref="Q9411">_xlfn.IFS(
O9411&lt;50000,"Low Salary (&lt;$50K)",
O9411&lt;90000,"Lower Middle ($50K-$90K)",
O9411&lt;130000,"Middle ($90K-$130K)",
O9411&lt;170000,"Upper Middle ($130K-$170K)",
O9411&gt;=170000,"High Salary (&gt;$170K)"
)</f>
        <v>High Salary (&gt;$170K)</v>
      </c>
      <c r="R9411" t="str" cm="1">
        <f t="array" ref="R9411">_xlfn.IFS(
G9411&lt;=2,"New Customers (0-2Y)",
G9411&lt;=5,"Growing Customers (3-5Y)",
G9411&lt;=8,"Established Customers (6-8Y)",
G9411&lt;=10,"Loyal Customers (9-10Y)"
)</f>
        <v>Loyal Customers (9-10Y)</v>
      </c>
    </row>
    <row r="9412" spans="1:18" x14ac:dyDescent="0.35">
      <c r="A9412">
        <v>15734659</v>
      </c>
      <c r="B9412" t="s">
        <v>771</v>
      </c>
      <c r="C9412" t="s">
        <v>42</v>
      </c>
      <c r="D9412" t="s">
        <v>18</v>
      </c>
      <c r="E9412">
        <v>46</v>
      </c>
      <c r="F9412" t="s">
        <v>19</v>
      </c>
      <c r="G9412">
        <v>5</v>
      </c>
      <c r="H9412" s="4">
        <v>107978.4</v>
      </c>
      <c r="I9412" t="s">
        <v>33</v>
      </c>
      <c r="J9412">
        <v>2</v>
      </c>
      <c r="K9412">
        <v>640</v>
      </c>
      <c r="L9412" t="s">
        <v>20</v>
      </c>
      <c r="M9412" t="s">
        <v>21</v>
      </c>
      <c r="N9412" t="s">
        <v>32</v>
      </c>
      <c r="O9412" s="4">
        <v>155876.06</v>
      </c>
      <c r="P9412" t="s">
        <v>28</v>
      </c>
      <c r="Q9412" t="str" cm="1">
        <f t="array" ref="Q9412">_xlfn.IFS(
O9412&lt;50000,"Low Salary (&lt;$50K)",
O9412&lt;90000,"Lower Middle ($50K-$90K)",
O9412&lt;130000,"Middle ($90K-$130K)",
O9412&lt;170000,"Upper Middle ($130K-$170K)",
O9412&gt;=170000,"High Salary (&gt;$170K)"
)</f>
        <v>Upper Middle ($130K-$170K)</v>
      </c>
      <c r="R9412" t="str" cm="1">
        <f t="array" ref="R9412">_xlfn.IFS(
G9412&lt;=2,"New Customers (0-2Y)",
G9412&lt;=5,"Growing Customers (3-5Y)",
G9412&lt;=8,"Established Customers (6-8Y)",
G9412&lt;=10,"Loyal Customers (9-10Y)"
)</f>
        <v>Growing Customers (3-5Y)</v>
      </c>
    </row>
    <row r="9413" spans="1:18" x14ac:dyDescent="0.35">
      <c r="A9413">
        <v>15796115</v>
      </c>
      <c r="B9413" t="s">
        <v>460</v>
      </c>
      <c r="C9413" t="s">
        <v>42</v>
      </c>
      <c r="D9413" t="s">
        <v>18</v>
      </c>
      <c r="E9413">
        <v>40</v>
      </c>
      <c r="F9413" t="s">
        <v>19</v>
      </c>
      <c r="G9413">
        <v>4</v>
      </c>
      <c r="H9413" s="4">
        <v>78119.59</v>
      </c>
      <c r="I9413" t="s">
        <v>29</v>
      </c>
      <c r="J9413">
        <v>4</v>
      </c>
      <c r="K9413">
        <v>689</v>
      </c>
      <c r="L9413" t="s">
        <v>35</v>
      </c>
      <c r="M9413" t="s">
        <v>21</v>
      </c>
      <c r="N9413" t="s">
        <v>32</v>
      </c>
      <c r="O9413" s="4">
        <v>119259.34</v>
      </c>
      <c r="P9413" t="s">
        <v>23</v>
      </c>
      <c r="Q9413" t="str" cm="1">
        <f t="array" ref="Q9413">_xlfn.IFS(
O9413&lt;50000,"Low Salary (&lt;$50K)",
O9413&lt;90000,"Lower Middle ($50K-$90K)",
O9413&lt;130000,"Middle ($90K-$130K)",
O9413&lt;170000,"Upper Middle ($130K-$170K)",
O9413&gt;=170000,"High Salary (&gt;$170K)"
)</f>
        <v>Middle ($90K-$130K)</v>
      </c>
      <c r="R9413" t="str" cm="1">
        <f t="array" ref="R9413">_xlfn.IFS(
G9413&lt;=2,"New Customers (0-2Y)",
G9413&lt;=5,"Growing Customers (3-5Y)",
G9413&lt;=8,"Established Customers (6-8Y)",
G9413&lt;=10,"Loyal Customers (9-10Y)"
)</f>
        <v>Growing Customers (3-5Y)</v>
      </c>
    </row>
    <row r="9414" spans="1:18" x14ac:dyDescent="0.35">
      <c r="A9414">
        <v>15724648</v>
      </c>
      <c r="B9414" t="s">
        <v>1326</v>
      </c>
      <c r="C9414" t="s">
        <v>17</v>
      </c>
      <c r="D9414" t="s">
        <v>39</v>
      </c>
      <c r="E9414">
        <v>26</v>
      </c>
      <c r="F9414" t="s">
        <v>43</v>
      </c>
      <c r="G9414">
        <v>6</v>
      </c>
      <c r="H9414" s="4">
        <v>98684.15</v>
      </c>
      <c r="I9414" t="s">
        <v>29</v>
      </c>
      <c r="J9414">
        <v>1</v>
      </c>
      <c r="K9414">
        <v>725</v>
      </c>
      <c r="L9414" t="s">
        <v>35</v>
      </c>
      <c r="M9414" t="s">
        <v>27</v>
      </c>
      <c r="N9414" t="s">
        <v>32</v>
      </c>
      <c r="O9414" s="4">
        <v>133720.57</v>
      </c>
      <c r="P9414" t="s">
        <v>28</v>
      </c>
      <c r="Q9414" t="str" cm="1">
        <f t="array" ref="Q9414">_xlfn.IFS(
O9414&lt;50000,"Low Salary (&lt;$50K)",
O9414&lt;90000,"Lower Middle ($50K-$90K)",
O9414&lt;130000,"Middle ($90K-$130K)",
O9414&lt;170000,"Upper Middle ($130K-$170K)",
O9414&gt;=170000,"High Salary (&gt;$170K)"
)</f>
        <v>Upper Middle ($130K-$170K)</v>
      </c>
      <c r="R9414" t="str" cm="1">
        <f t="array" ref="R9414">_xlfn.IFS(
G9414&lt;=2,"New Customers (0-2Y)",
G9414&lt;=5,"Growing Customers (3-5Y)",
G9414&lt;=8,"Established Customers (6-8Y)",
G9414&lt;=10,"Loyal Customers (9-10Y)"
)</f>
        <v>Established Customers (6-8Y)</v>
      </c>
    </row>
    <row r="9415" spans="1:18" x14ac:dyDescent="0.35">
      <c r="A9415">
        <v>15737732</v>
      </c>
      <c r="B9415" t="s">
        <v>2427</v>
      </c>
      <c r="C9415" t="s">
        <v>17</v>
      </c>
      <c r="D9415" t="s">
        <v>18</v>
      </c>
      <c r="E9415">
        <v>44</v>
      </c>
      <c r="F9415" t="s">
        <v>19</v>
      </c>
      <c r="G9415">
        <v>10</v>
      </c>
      <c r="H9415" s="4">
        <v>0</v>
      </c>
      <c r="I9415" t="s">
        <v>24</v>
      </c>
      <c r="J9415">
        <v>2</v>
      </c>
      <c r="K9415">
        <v>751</v>
      </c>
      <c r="L9415" t="s">
        <v>35</v>
      </c>
      <c r="M9415" t="s">
        <v>21</v>
      </c>
      <c r="N9415" t="s">
        <v>32</v>
      </c>
      <c r="O9415" s="4">
        <v>170634.49</v>
      </c>
      <c r="P9415" t="s">
        <v>28</v>
      </c>
      <c r="Q9415" t="str" cm="1">
        <f t="array" ref="Q9415">_xlfn.IFS(
O9415&lt;50000,"Low Salary (&lt;$50K)",
O9415&lt;90000,"Lower Middle ($50K-$90K)",
O9415&lt;130000,"Middle ($90K-$130K)",
O9415&lt;170000,"Upper Middle ($130K-$170K)",
O9415&gt;=170000,"High Salary (&gt;$170K)"
)</f>
        <v>High Salary (&gt;$170K)</v>
      </c>
      <c r="R9415" t="str" cm="1">
        <f t="array" ref="R9415">_xlfn.IFS(
G9415&lt;=2,"New Customers (0-2Y)",
G9415&lt;=5,"Growing Customers (3-5Y)",
G9415&lt;=8,"Established Customers (6-8Y)",
G9415&lt;=10,"Loyal Customers (9-10Y)"
)</f>
        <v>Loyal Customers (9-10Y)</v>
      </c>
    </row>
    <row r="9416" spans="1:18" x14ac:dyDescent="0.35">
      <c r="A9416">
        <v>15632280</v>
      </c>
      <c r="B9416" t="s">
        <v>2879</v>
      </c>
      <c r="C9416" t="s">
        <v>26</v>
      </c>
      <c r="D9416" t="s">
        <v>18</v>
      </c>
      <c r="E9416">
        <v>53</v>
      </c>
      <c r="F9416" t="s">
        <v>19</v>
      </c>
      <c r="G9416">
        <v>9</v>
      </c>
      <c r="H9416" s="4">
        <v>0</v>
      </c>
      <c r="I9416" t="s">
        <v>24</v>
      </c>
      <c r="J9416">
        <v>1</v>
      </c>
      <c r="K9416">
        <v>544</v>
      </c>
      <c r="L9416" t="s">
        <v>31</v>
      </c>
      <c r="M9416" t="s">
        <v>21</v>
      </c>
      <c r="N9416" t="s">
        <v>32</v>
      </c>
      <c r="O9416" s="4">
        <v>125692.07</v>
      </c>
      <c r="P9416" t="s">
        <v>23</v>
      </c>
      <c r="Q9416" t="str" cm="1">
        <f t="array" ref="Q9416">_xlfn.IFS(
O9416&lt;50000,"Low Salary (&lt;$50K)",
O9416&lt;90000,"Lower Middle ($50K-$90K)",
O9416&lt;130000,"Middle ($90K-$130K)",
O9416&lt;170000,"Upper Middle ($130K-$170K)",
O9416&gt;=170000,"High Salary (&gt;$170K)"
)</f>
        <v>Middle ($90K-$130K)</v>
      </c>
      <c r="R9416" t="str" cm="1">
        <f t="array" ref="R9416">_xlfn.IFS(
G9416&lt;=2,"New Customers (0-2Y)",
G9416&lt;=5,"Growing Customers (3-5Y)",
G9416&lt;=8,"Established Customers (6-8Y)",
G9416&lt;=10,"Loyal Customers (9-10Y)"
)</f>
        <v>Loyal Customers (9-10Y)</v>
      </c>
    </row>
    <row r="9417" spans="1:18" x14ac:dyDescent="0.35">
      <c r="A9417">
        <v>15750407</v>
      </c>
      <c r="B9417" t="s">
        <v>1329</v>
      </c>
      <c r="C9417" t="s">
        <v>42</v>
      </c>
      <c r="D9417" t="s">
        <v>18</v>
      </c>
      <c r="E9417">
        <v>43</v>
      </c>
      <c r="F9417" t="s">
        <v>19</v>
      </c>
      <c r="G9417">
        <v>2</v>
      </c>
      <c r="H9417" s="4">
        <v>129264.05</v>
      </c>
      <c r="I9417" t="s">
        <v>33</v>
      </c>
      <c r="J9417">
        <v>2</v>
      </c>
      <c r="K9417">
        <v>768</v>
      </c>
      <c r="L9417" t="s">
        <v>35</v>
      </c>
      <c r="M9417" t="s">
        <v>27</v>
      </c>
      <c r="N9417" t="s">
        <v>32</v>
      </c>
      <c r="O9417" s="4">
        <v>19150.14</v>
      </c>
      <c r="P9417" t="s">
        <v>28</v>
      </c>
      <c r="Q9417" t="str" cm="1">
        <f t="array" ref="Q9417">_xlfn.IFS(
O9417&lt;50000,"Low Salary (&lt;$50K)",
O9417&lt;90000,"Lower Middle ($50K-$90K)",
O9417&lt;130000,"Middle ($90K-$130K)",
O9417&lt;170000,"Upper Middle ($130K-$170K)",
O9417&gt;=170000,"High Salary (&gt;$170K)"
)</f>
        <v>Low Salary (&lt;$50K)</v>
      </c>
      <c r="R9417" t="str" cm="1">
        <f t="array" ref="R9417">_xlfn.IFS(
G9417&lt;=2,"New Customers (0-2Y)",
G9417&lt;=5,"Growing Customers (3-5Y)",
G9417&lt;=8,"Established Customers (6-8Y)",
G9417&lt;=10,"Loyal Customers (9-10Y)"
)</f>
        <v>New Customers (0-2Y)</v>
      </c>
    </row>
    <row r="9418" spans="1:18" x14ac:dyDescent="0.35">
      <c r="A9418">
        <v>15795370</v>
      </c>
      <c r="B9418" t="s">
        <v>1708</v>
      </c>
      <c r="C9418" t="s">
        <v>42</v>
      </c>
      <c r="D9418" t="s">
        <v>39</v>
      </c>
      <c r="E9418">
        <v>37</v>
      </c>
      <c r="F9418" t="s">
        <v>19</v>
      </c>
      <c r="G9418">
        <v>6</v>
      </c>
      <c r="H9418" s="4">
        <v>131753.41</v>
      </c>
      <c r="I9418" t="s">
        <v>33</v>
      </c>
      <c r="J9418">
        <v>1</v>
      </c>
      <c r="K9418">
        <v>648</v>
      </c>
      <c r="L9418" t="s">
        <v>20</v>
      </c>
      <c r="M9418" t="s">
        <v>21</v>
      </c>
      <c r="N9418" t="s">
        <v>32</v>
      </c>
      <c r="O9418" s="4">
        <v>86894.67</v>
      </c>
      <c r="P9418" t="s">
        <v>28</v>
      </c>
      <c r="Q9418" t="str" cm="1">
        <f t="array" ref="Q9418">_xlfn.IFS(
O9418&lt;50000,"Low Salary (&lt;$50K)",
O9418&lt;90000,"Lower Middle ($50K-$90K)",
O9418&lt;130000,"Middle ($90K-$130K)",
O9418&lt;170000,"Upper Middle ($130K-$170K)",
O9418&gt;=170000,"High Salary (&gt;$170K)"
)</f>
        <v>Lower Middle ($50K-$90K)</v>
      </c>
      <c r="R9418" t="str" cm="1">
        <f t="array" ref="R9418">_xlfn.IFS(
G9418&lt;=2,"New Customers (0-2Y)",
G9418&lt;=5,"Growing Customers (3-5Y)",
G9418&lt;=8,"Established Customers (6-8Y)",
G9418&lt;=10,"Loyal Customers (9-10Y)"
)</f>
        <v>Established Customers (6-8Y)</v>
      </c>
    </row>
    <row r="9419" spans="1:18" x14ac:dyDescent="0.35">
      <c r="A9419">
        <v>15656829</v>
      </c>
      <c r="B9419" t="s">
        <v>267</v>
      </c>
      <c r="C9419" t="s">
        <v>26</v>
      </c>
      <c r="D9419" t="s">
        <v>18</v>
      </c>
      <c r="E9419">
        <v>33</v>
      </c>
      <c r="F9419" t="s">
        <v>19</v>
      </c>
      <c r="G9419">
        <v>6</v>
      </c>
      <c r="H9419" s="4">
        <v>0</v>
      </c>
      <c r="I9419" t="s">
        <v>24</v>
      </c>
      <c r="J9419">
        <v>2</v>
      </c>
      <c r="K9419">
        <v>577</v>
      </c>
      <c r="L9419" t="s">
        <v>31</v>
      </c>
      <c r="M9419" t="s">
        <v>21</v>
      </c>
      <c r="N9419" t="s">
        <v>32</v>
      </c>
      <c r="O9419" s="4">
        <v>57975.8</v>
      </c>
      <c r="P9419" t="s">
        <v>28</v>
      </c>
      <c r="Q9419" t="str" cm="1">
        <f t="array" ref="Q9419">_xlfn.IFS(
O9419&lt;50000,"Low Salary (&lt;$50K)",
O9419&lt;90000,"Lower Middle ($50K-$90K)",
O9419&lt;130000,"Middle ($90K-$130K)",
O9419&lt;170000,"Upper Middle ($130K-$170K)",
O9419&gt;=170000,"High Salary (&gt;$170K)"
)</f>
        <v>Lower Middle ($50K-$90K)</v>
      </c>
      <c r="R9419" t="str" cm="1">
        <f t="array" ref="R9419">_xlfn.IFS(
G9419&lt;=2,"New Customers (0-2Y)",
G9419&lt;=5,"Growing Customers (3-5Y)",
G9419&lt;=8,"Established Customers (6-8Y)",
G9419&lt;=10,"Loyal Customers (9-10Y)"
)</f>
        <v>Established Customers (6-8Y)</v>
      </c>
    </row>
    <row r="9420" spans="1:18" x14ac:dyDescent="0.35">
      <c r="A9420">
        <v>15643794</v>
      </c>
      <c r="B9420" t="s">
        <v>725</v>
      </c>
      <c r="C9420" t="s">
        <v>26</v>
      </c>
      <c r="D9420" t="s">
        <v>18</v>
      </c>
      <c r="E9420">
        <v>27</v>
      </c>
      <c r="F9420" t="s">
        <v>43</v>
      </c>
      <c r="G9420">
        <v>2</v>
      </c>
      <c r="H9420" s="4">
        <v>0</v>
      </c>
      <c r="I9420" t="s">
        <v>24</v>
      </c>
      <c r="J9420">
        <v>1</v>
      </c>
      <c r="K9420">
        <v>639</v>
      </c>
      <c r="L9420" t="s">
        <v>20</v>
      </c>
      <c r="M9420" t="s">
        <v>21</v>
      </c>
      <c r="N9420" t="s">
        <v>22</v>
      </c>
      <c r="O9420" s="4">
        <v>82938.990000000005</v>
      </c>
      <c r="P9420" t="s">
        <v>28</v>
      </c>
      <c r="Q9420" t="str" cm="1">
        <f t="array" ref="Q9420">_xlfn.IFS(
O9420&lt;50000,"Low Salary (&lt;$50K)",
O9420&lt;90000,"Lower Middle ($50K-$90K)",
O9420&lt;130000,"Middle ($90K-$130K)",
O9420&lt;170000,"Upper Middle ($130K-$170K)",
O9420&gt;=170000,"High Salary (&gt;$170K)"
)</f>
        <v>Lower Middle ($50K-$90K)</v>
      </c>
      <c r="R9420" t="str" cm="1">
        <f t="array" ref="R9420">_xlfn.IFS(
G9420&lt;=2,"New Customers (0-2Y)",
G9420&lt;=5,"Growing Customers (3-5Y)",
G9420&lt;=8,"Established Customers (6-8Y)",
G9420&lt;=10,"Loyal Customers (9-10Y)"
)</f>
        <v>New Customers (0-2Y)</v>
      </c>
    </row>
    <row r="9421" spans="1:18" x14ac:dyDescent="0.35">
      <c r="A9421">
        <v>15798605</v>
      </c>
      <c r="B9421" t="s">
        <v>170</v>
      </c>
      <c r="C9421" t="s">
        <v>42</v>
      </c>
      <c r="D9421" t="s">
        <v>39</v>
      </c>
      <c r="E9421">
        <v>26</v>
      </c>
      <c r="F9421" t="s">
        <v>43</v>
      </c>
      <c r="G9421">
        <v>1</v>
      </c>
      <c r="H9421" s="4">
        <v>57422.62</v>
      </c>
      <c r="I9421" t="s">
        <v>29</v>
      </c>
      <c r="J9421">
        <v>1</v>
      </c>
      <c r="K9421">
        <v>686</v>
      </c>
      <c r="L9421" t="s">
        <v>35</v>
      </c>
      <c r="M9421" t="s">
        <v>21</v>
      </c>
      <c r="N9421" t="s">
        <v>22</v>
      </c>
      <c r="O9421" s="4">
        <v>79189.399999999994</v>
      </c>
      <c r="P9421" t="s">
        <v>28</v>
      </c>
      <c r="Q9421" t="str" cm="1">
        <f t="array" ref="Q9421">_xlfn.IFS(
O9421&lt;50000,"Low Salary (&lt;$50K)",
O9421&lt;90000,"Lower Middle ($50K-$90K)",
O9421&lt;130000,"Middle ($90K-$130K)",
O9421&lt;170000,"Upper Middle ($130K-$170K)",
O9421&gt;=170000,"High Salary (&gt;$170K)"
)</f>
        <v>Lower Middle ($50K-$90K)</v>
      </c>
      <c r="R9421" t="str" cm="1">
        <f t="array" ref="R9421">_xlfn.IFS(
G9421&lt;=2,"New Customers (0-2Y)",
G9421&lt;=5,"Growing Customers (3-5Y)",
G9421&lt;=8,"Established Customers (6-8Y)",
G9421&lt;=10,"Loyal Customers (9-10Y)"
)</f>
        <v>New Customers (0-2Y)</v>
      </c>
    </row>
    <row r="9422" spans="1:18" x14ac:dyDescent="0.35">
      <c r="A9422">
        <v>15637324</v>
      </c>
      <c r="B9422" t="s">
        <v>49</v>
      </c>
      <c r="C9422" t="s">
        <v>17</v>
      </c>
      <c r="D9422" t="s">
        <v>18</v>
      </c>
      <c r="E9422">
        <v>28</v>
      </c>
      <c r="F9422" t="s">
        <v>43</v>
      </c>
      <c r="G9422">
        <v>7</v>
      </c>
      <c r="H9422" s="4">
        <v>0</v>
      </c>
      <c r="I9422" t="s">
        <v>24</v>
      </c>
      <c r="J9422">
        <v>2</v>
      </c>
      <c r="K9422">
        <v>657</v>
      </c>
      <c r="L9422" t="s">
        <v>20</v>
      </c>
      <c r="M9422" t="s">
        <v>27</v>
      </c>
      <c r="N9422" t="s">
        <v>22</v>
      </c>
      <c r="O9422" s="4">
        <v>5177.62</v>
      </c>
      <c r="P9422" t="s">
        <v>28</v>
      </c>
      <c r="Q9422" t="str" cm="1">
        <f t="array" ref="Q9422">_xlfn.IFS(
O9422&lt;50000,"Low Salary (&lt;$50K)",
O9422&lt;90000,"Lower Middle ($50K-$90K)",
O9422&lt;130000,"Middle ($90K-$130K)",
O9422&lt;170000,"Upper Middle ($130K-$170K)",
O9422&gt;=170000,"High Salary (&gt;$170K)"
)</f>
        <v>Low Salary (&lt;$50K)</v>
      </c>
      <c r="R9422" t="str" cm="1">
        <f t="array" ref="R9422">_xlfn.IFS(
G9422&lt;=2,"New Customers (0-2Y)",
G9422&lt;=5,"Growing Customers (3-5Y)",
G9422&lt;=8,"Established Customers (6-8Y)",
G9422&lt;=10,"Loyal Customers (9-10Y)"
)</f>
        <v>Established Customers (6-8Y)</v>
      </c>
    </row>
    <row r="9423" spans="1:18" x14ac:dyDescent="0.35">
      <c r="A9423">
        <v>15589589</v>
      </c>
      <c r="B9423" t="s">
        <v>2839</v>
      </c>
      <c r="C9423" t="s">
        <v>17</v>
      </c>
      <c r="D9423" t="s">
        <v>39</v>
      </c>
      <c r="E9423">
        <v>34</v>
      </c>
      <c r="F9423" t="s">
        <v>19</v>
      </c>
      <c r="G9423">
        <v>5</v>
      </c>
      <c r="H9423" s="4">
        <v>144094.20000000001</v>
      </c>
      <c r="I9423" t="s">
        <v>33</v>
      </c>
      <c r="J9423">
        <v>1</v>
      </c>
      <c r="K9423">
        <v>613</v>
      </c>
      <c r="L9423" t="s">
        <v>20</v>
      </c>
      <c r="M9423" t="s">
        <v>21</v>
      </c>
      <c r="N9423" t="s">
        <v>32</v>
      </c>
      <c r="O9423" s="4">
        <v>44510.26</v>
      </c>
      <c r="P9423" t="s">
        <v>28</v>
      </c>
      <c r="Q9423" t="str" cm="1">
        <f t="array" ref="Q9423">_xlfn.IFS(
O9423&lt;50000,"Low Salary (&lt;$50K)",
O9423&lt;90000,"Lower Middle ($50K-$90K)",
O9423&lt;130000,"Middle ($90K-$130K)",
O9423&lt;170000,"Upper Middle ($130K-$170K)",
O9423&gt;=170000,"High Salary (&gt;$170K)"
)</f>
        <v>Low Salary (&lt;$50K)</v>
      </c>
      <c r="R9423" t="str" cm="1">
        <f t="array" ref="R9423">_xlfn.IFS(
G9423&lt;=2,"New Customers (0-2Y)",
G9423&lt;=5,"Growing Customers (3-5Y)",
G9423&lt;=8,"Established Customers (6-8Y)",
G9423&lt;=10,"Loyal Customers (9-10Y)"
)</f>
        <v>Growing Customers (3-5Y)</v>
      </c>
    </row>
    <row r="9424" spans="1:18" x14ac:dyDescent="0.35">
      <c r="A9424">
        <v>15778936</v>
      </c>
      <c r="B9424" t="s">
        <v>2880</v>
      </c>
      <c r="C9424" t="s">
        <v>17</v>
      </c>
      <c r="D9424" t="s">
        <v>39</v>
      </c>
      <c r="E9424">
        <v>33</v>
      </c>
      <c r="F9424" t="s">
        <v>19</v>
      </c>
      <c r="G9424">
        <v>9</v>
      </c>
      <c r="H9424" s="4">
        <v>147510.34</v>
      </c>
      <c r="I9424" t="s">
        <v>33</v>
      </c>
      <c r="J9424">
        <v>1</v>
      </c>
      <c r="K9424">
        <v>701</v>
      </c>
      <c r="L9424" t="s">
        <v>35</v>
      </c>
      <c r="M9424" t="s">
        <v>21</v>
      </c>
      <c r="N9424" t="s">
        <v>32</v>
      </c>
      <c r="O9424" s="4">
        <v>190611.92</v>
      </c>
      <c r="P9424" t="s">
        <v>28</v>
      </c>
      <c r="Q9424" t="str" cm="1">
        <f t="array" ref="Q9424">_xlfn.IFS(
O9424&lt;50000,"Low Salary (&lt;$50K)",
O9424&lt;90000,"Lower Middle ($50K-$90K)",
O9424&lt;130000,"Middle ($90K-$130K)",
O9424&lt;170000,"Upper Middle ($130K-$170K)",
O9424&gt;=170000,"High Salary (&gt;$170K)"
)</f>
        <v>High Salary (&gt;$170K)</v>
      </c>
      <c r="R9424" t="str" cm="1">
        <f t="array" ref="R9424">_xlfn.IFS(
G9424&lt;=2,"New Customers (0-2Y)",
G9424&lt;=5,"Growing Customers (3-5Y)",
G9424&lt;=8,"Established Customers (6-8Y)",
G9424&lt;=10,"Loyal Customers (9-10Y)"
)</f>
        <v>Loyal Customers (9-10Y)</v>
      </c>
    </row>
    <row r="9425" spans="1:18" x14ac:dyDescent="0.35">
      <c r="A9425">
        <v>15757385</v>
      </c>
      <c r="B9425" t="s">
        <v>183</v>
      </c>
      <c r="C9425" t="s">
        <v>26</v>
      </c>
      <c r="D9425" t="s">
        <v>18</v>
      </c>
      <c r="E9425">
        <v>28</v>
      </c>
      <c r="F9425" t="s">
        <v>43</v>
      </c>
      <c r="G9425">
        <v>8</v>
      </c>
      <c r="H9425" s="4">
        <v>161592.76</v>
      </c>
      <c r="I9425" t="s">
        <v>33</v>
      </c>
      <c r="J9425">
        <v>1</v>
      </c>
      <c r="K9425">
        <v>578</v>
      </c>
      <c r="L9425" t="s">
        <v>31</v>
      </c>
      <c r="M9425" t="s">
        <v>21</v>
      </c>
      <c r="N9425" t="s">
        <v>32</v>
      </c>
      <c r="O9425" s="4">
        <v>177834.79</v>
      </c>
      <c r="P9425" t="s">
        <v>28</v>
      </c>
      <c r="Q9425" t="str" cm="1">
        <f t="array" ref="Q9425">_xlfn.IFS(
O9425&lt;50000,"Low Salary (&lt;$50K)",
O9425&lt;90000,"Lower Middle ($50K-$90K)",
O9425&lt;130000,"Middle ($90K-$130K)",
O9425&lt;170000,"Upper Middle ($130K-$170K)",
O9425&gt;=170000,"High Salary (&gt;$170K)"
)</f>
        <v>High Salary (&gt;$170K)</v>
      </c>
      <c r="R9425" t="str" cm="1">
        <f t="array" ref="R9425">_xlfn.IFS(
G9425&lt;=2,"New Customers (0-2Y)",
G9425&lt;=5,"Growing Customers (3-5Y)",
G9425&lt;=8,"Established Customers (6-8Y)",
G9425&lt;=10,"Loyal Customers (9-10Y)"
)</f>
        <v>Established Customers (6-8Y)</v>
      </c>
    </row>
    <row r="9426" spans="1:18" x14ac:dyDescent="0.35">
      <c r="A9426">
        <v>15666200</v>
      </c>
      <c r="B9426" t="s">
        <v>71</v>
      </c>
      <c r="C9426" t="s">
        <v>17</v>
      </c>
      <c r="D9426" t="s">
        <v>18</v>
      </c>
      <c r="E9426">
        <v>40</v>
      </c>
      <c r="F9426" t="s">
        <v>19</v>
      </c>
      <c r="G9426">
        <v>1</v>
      </c>
      <c r="H9426" s="4">
        <v>0</v>
      </c>
      <c r="I9426" t="s">
        <v>24</v>
      </c>
      <c r="J9426">
        <v>2</v>
      </c>
      <c r="K9426">
        <v>689</v>
      </c>
      <c r="L9426" t="s">
        <v>35</v>
      </c>
      <c r="M9426" t="s">
        <v>21</v>
      </c>
      <c r="N9426" t="s">
        <v>22</v>
      </c>
      <c r="O9426" s="4">
        <v>119446.64</v>
      </c>
      <c r="P9426" t="s">
        <v>28</v>
      </c>
      <c r="Q9426" t="str" cm="1">
        <f t="array" ref="Q9426">_xlfn.IFS(
O9426&lt;50000,"Low Salary (&lt;$50K)",
O9426&lt;90000,"Lower Middle ($50K-$90K)",
O9426&lt;130000,"Middle ($90K-$130K)",
O9426&lt;170000,"Upper Middle ($130K-$170K)",
O9426&gt;=170000,"High Salary (&gt;$170K)"
)</f>
        <v>Middle ($90K-$130K)</v>
      </c>
      <c r="R9426" t="str" cm="1">
        <f t="array" ref="R9426">_xlfn.IFS(
G9426&lt;=2,"New Customers (0-2Y)",
G9426&lt;=5,"Growing Customers (3-5Y)",
G9426&lt;=8,"Established Customers (6-8Y)",
G9426&lt;=10,"Loyal Customers (9-10Y)"
)</f>
        <v>New Customers (0-2Y)</v>
      </c>
    </row>
    <row r="9427" spans="1:18" x14ac:dyDescent="0.35">
      <c r="A9427">
        <v>15683977</v>
      </c>
      <c r="B9427" t="s">
        <v>648</v>
      </c>
      <c r="C9427" t="s">
        <v>26</v>
      </c>
      <c r="D9427" t="s">
        <v>18</v>
      </c>
      <c r="E9427">
        <v>72</v>
      </c>
      <c r="F9427" t="s">
        <v>2967</v>
      </c>
      <c r="G9427">
        <v>4</v>
      </c>
      <c r="H9427" s="4">
        <v>0</v>
      </c>
      <c r="I9427" t="s">
        <v>24</v>
      </c>
      <c r="J9427">
        <v>2</v>
      </c>
      <c r="K9427">
        <v>687</v>
      </c>
      <c r="L9427" t="s">
        <v>35</v>
      </c>
      <c r="M9427" t="s">
        <v>21</v>
      </c>
      <c r="N9427" t="s">
        <v>22</v>
      </c>
      <c r="O9427" s="4">
        <v>50267.69</v>
      </c>
      <c r="P9427" t="s">
        <v>28</v>
      </c>
      <c r="Q9427" t="str" cm="1">
        <f t="array" ref="Q9427">_xlfn.IFS(
O9427&lt;50000,"Low Salary (&lt;$50K)",
O9427&lt;90000,"Lower Middle ($50K-$90K)",
O9427&lt;130000,"Middle ($90K-$130K)",
O9427&lt;170000,"Upper Middle ($130K-$170K)",
O9427&gt;=170000,"High Salary (&gt;$170K)"
)</f>
        <v>Lower Middle ($50K-$90K)</v>
      </c>
      <c r="R9427" t="str" cm="1">
        <f t="array" ref="R9427">_xlfn.IFS(
G9427&lt;=2,"New Customers (0-2Y)",
G9427&lt;=5,"Growing Customers (3-5Y)",
G9427&lt;=8,"Established Customers (6-8Y)",
G9427&lt;=10,"Loyal Customers (9-10Y)"
)</f>
        <v>Growing Customers (3-5Y)</v>
      </c>
    </row>
    <row r="9428" spans="1:18" x14ac:dyDescent="0.35">
      <c r="A9428">
        <v>15675518</v>
      </c>
      <c r="B9428" t="s">
        <v>1589</v>
      </c>
      <c r="C9428" t="s">
        <v>26</v>
      </c>
      <c r="D9428" t="s">
        <v>18</v>
      </c>
      <c r="E9428">
        <v>53</v>
      </c>
      <c r="F9428" t="s">
        <v>19</v>
      </c>
      <c r="G9428">
        <v>1</v>
      </c>
      <c r="H9428" s="4">
        <v>75225.53</v>
      </c>
      <c r="I9428" t="s">
        <v>29</v>
      </c>
      <c r="J9428">
        <v>2</v>
      </c>
      <c r="K9428">
        <v>499</v>
      </c>
      <c r="L9428" t="s">
        <v>44</v>
      </c>
      <c r="M9428" t="s">
        <v>27</v>
      </c>
      <c r="N9428" t="s">
        <v>32</v>
      </c>
      <c r="O9428" s="4">
        <v>144849.1</v>
      </c>
      <c r="P9428" t="s">
        <v>23</v>
      </c>
      <c r="Q9428" t="str" cm="1">
        <f t="array" ref="Q9428">_xlfn.IFS(
O9428&lt;50000,"Low Salary (&lt;$50K)",
O9428&lt;90000,"Lower Middle ($50K-$90K)",
O9428&lt;130000,"Middle ($90K-$130K)",
O9428&lt;170000,"Upper Middle ($130K-$170K)",
O9428&gt;=170000,"High Salary (&gt;$170K)"
)</f>
        <v>Upper Middle ($130K-$170K)</v>
      </c>
      <c r="R9428" t="str" cm="1">
        <f t="array" ref="R9428">_xlfn.IFS(
G9428&lt;=2,"New Customers (0-2Y)",
G9428&lt;=5,"Growing Customers (3-5Y)",
G9428&lt;=8,"Established Customers (6-8Y)",
G9428&lt;=10,"Loyal Customers (9-10Y)"
)</f>
        <v>New Customers (0-2Y)</v>
      </c>
    </row>
    <row r="9429" spans="1:18" x14ac:dyDescent="0.35">
      <c r="A9429">
        <v>15584812</v>
      </c>
      <c r="B9429" t="s">
        <v>2881</v>
      </c>
      <c r="C9429" t="s">
        <v>26</v>
      </c>
      <c r="D9429" t="s">
        <v>18</v>
      </c>
      <c r="E9429">
        <v>39</v>
      </c>
      <c r="F9429" t="s">
        <v>19</v>
      </c>
      <c r="G9429">
        <v>0</v>
      </c>
      <c r="H9429" s="4">
        <v>0</v>
      </c>
      <c r="I9429" t="s">
        <v>24</v>
      </c>
      <c r="J9429">
        <v>2</v>
      </c>
      <c r="K9429">
        <v>693</v>
      </c>
      <c r="L9429" t="s">
        <v>35</v>
      </c>
      <c r="M9429" t="s">
        <v>27</v>
      </c>
      <c r="N9429" t="s">
        <v>32</v>
      </c>
      <c r="O9429" s="4">
        <v>81901.600000000006</v>
      </c>
      <c r="P9429" t="s">
        <v>28</v>
      </c>
      <c r="Q9429" t="str" cm="1">
        <f t="array" ref="Q9429">_xlfn.IFS(
O9429&lt;50000,"Low Salary (&lt;$50K)",
O9429&lt;90000,"Lower Middle ($50K-$90K)",
O9429&lt;130000,"Middle ($90K-$130K)",
O9429&lt;170000,"Upper Middle ($130K-$170K)",
O9429&gt;=170000,"High Salary (&gt;$170K)"
)</f>
        <v>Lower Middle ($50K-$90K)</v>
      </c>
      <c r="R9429" t="str" cm="1">
        <f t="array" ref="R9429">_xlfn.IFS(
G9429&lt;=2,"New Customers (0-2Y)",
G9429&lt;=5,"Growing Customers (3-5Y)",
G9429&lt;=8,"Established Customers (6-8Y)",
G9429&lt;=10,"Loyal Customers (9-10Y)"
)</f>
        <v>New Customers (0-2Y)</v>
      </c>
    </row>
    <row r="9430" spans="1:18" x14ac:dyDescent="0.35">
      <c r="A9430">
        <v>15752984</v>
      </c>
      <c r="B9430" t="s">
        <v>2882</v>
      </c>
      <c r="C9430" t="s">
        <v>17</v>
      </c>
      <c r="D9430" t="s">
        <v>18</v>
      </c>
      <c r="E9430">
        <v>70</v>
      </c>
      <c r="F9430" t="s">
        <v>2967</v>
      </c>
      <c r="G9430">
        <v>9</v>
      </c>
      <c r="H9430" s="4">
        <v>87542.89</v>
      </c>
      <c r="I9430" t="s">
        <v>29</v>
      </c>
      <c r="J9430">
        <v>2</v>
      </c>
      <c r="K9430">
        <v>737</v>
      </c>
      <c r="L9430" t="s">
        <v>35</v>
      </c>
      <c r="M9430" t="s">
        <v>21</v>
      </c>
      <c r="N9430" t="s">
        <v>22</v>
      </c>
      <c r="O9430" s="4">
        <v>42576.86</v>
      </c>
      <c r="P9430" t="s">
        <v>28</v>
      </c>
      <c r="Q9430" t="str" cm="1">
        <f t="array" ref="Q9430">_xlfn.IFS(
O9430&lt;50000,"Low Salary (&lt;$50K)",
O9430&lt;90000,"Lower Middle ($50K-$90K)",
O9430&lt;130000,"Middle ($90K-$130K)",
O9430&lt;170000,"Upper Middle ($130K-$170K)",
O9430&gt;=170000,"High Salary (&gt;$170K)"
)</f>
        <v>Low Salary (&lt;$50K)</v>
      </c>
      <c r="R9430" t="str" cm="1">
        <f t="array" ref="R9430">_xlfn.IFS(
G9430&lt;=2,"New Customers (0-2Y)",
G9430&lt;=5,"Growing Customers (3-5Y)",
G9430&lt;=8,"Established Customers (6-8Y)",
G9430&lt;=10,"Loyal Customers (9-10Y)"
)</f>
        <v>Loyal Customers (9-10Y)</v>
      </c>
    </row>
    <row r="9431" spans="1:18" x14ac:dyDescent="0.35">
      <c r="A9431">
        <v>15577913</v>
      </c>
      <c r="B9431" t="s">
        <v>369</v>
      </c>
      <c r="C9431" t="s">
        <v>17</v>
      </c>
      <c r="D9431" t="s">
        <v>18</v>
      </c>
      <c r="E9431">
        <v>32</v>
      </c>
      <c r="F9431" t="s">
        <v>19</v>
      </c>
      <c r="G9431">
        <v>8</v>
      </c>
      <c r="H9431" s="4">
        <v>144581.96</v>
      </c>
      <c r="I9431" t="s">
        <v>33</v>
      </c>
      <c r="J9431">
        <v>1</v>
      </c>
      <c r="K9431">
        <v>651</v>
      </c>
      <c r="L9431" t="s">
        <v>20</v>
      </c>
      <c r="M9431" t="s">
        <v>21</v>
      </c>
      <c r="N9431" t="s">
        <v>22</v>
      </c>
      <c r="O9431" s="4">
        <v>87609.5</v>
      </c>
      <c r="P9431" t="s">
        <v>28</v>
      </c>
      <c r="Q9431" t="str" cm="1">
        <f t="array" ref="Q9431">_xlfn.IFS(
O9431&lt;50000,"Low Salary (&lt;$50K)",
O9431&lt;90000,"Lower Middle ($50K-$90K)",
O9431&lt;130000,"Middle ($90K-$130K)",
O9431&lt;170000,"Upper Middle ($130K-$170K)",
O9431&gt;=170000,"High Salary (&gt;$170K)"
)</f>
        <v>Lower Middle ($50K-$90K)</v>
      </c>
      <c r="R9431" t="str" cm="1">
        <f t="array" ref="R9431">_xlfn.IFS(
G9431&lt;=2,"New Customers (0-2Y)",
G9431&lt;=5,"Growing Customers (3-5Y)",
G9431&lt;=8,"Established Customers (6-8Y)",
G9431&lt;=10,"Loyal Customers (9-10Y)"
)</f>
        <v>Established Customers (6-8Y)</v>
      </c>
    </row>
    <row r="9432" spans="1:18" x14ac:dyDescent="0.35">
      <c r="A9432">
        <v>15591980</v>
      </c>
      <c r="B9432" t="s">
        <v>25</v>
      </c>
      <c r="C9432" t="s">
        <v>17</v>
      </c>
      <c r="D9432" t="s">
        <v>39</v>
      </c>
      <c r="E9432">
        <v>33</v>
      </c>
      <c r="F9432" t="s">
        <v>19</v>
      </c>
      <c r="G9432">
        <v>5</v>
      </c>
      <c r="H9432" s="4">
        <v>122568.05</v>
      </c>
      <c r="I9432" t="s">
        <v>33</v>
      </c>
      <c r="J9432">
        <v>2</v>
      </c>
      <c r="K9432">
        <v>753</v>
      </c>
      <c r="L9432" t="s">
        <v>35</v>
      </c>
      <c r="M9432" t="s">
        <v>21</v>
      </c>
      <c r="N9432" t="s">
        <v>22</v>
      </c>
      <c r="O9432" s="4">
        <v>82820.850000000006</v>
      </c>
      <c r="P9432" t="s">
        <v>28</v>
      </c>
      <c r="Q9432" t="str" cm="1">
        <f t="array" ref="Q9432">_xlfn.IFS(
O9432&lt;50000,"Low Salary (&lt;$50K)",
O9432&lt;90000,"Lower Middle ($50K-$90K)",
O9432&lt;130000,"Middle ($90K-$130K)",
O9432&lt;170000,"Upper Middle ($130K-$170K)",
O9432&gt;=170000,"High Salary (&gt;$170K)"
)</f>
        <v>Lower Middle ($50K-$90K)</v>
      </c>
      <c r="R9432" t="str" cm="1">
        <f t="array" ref="R9432">_xlfn.IFS(
G9432&lt;=2,"New Customers (0-2Y)",
G9432&lt;=5,"Growing Customers (3-5Y)",
G9432&lt;=8,"Established Customers (6-8Y)",
G9432&lt;=10,"Loyal Customers (9-10Y)"
)</f>
        <v>Growing Customers (3-5Y)</v>
      </c>
    </row>
    <row r="9433" spans="1:18" x14ac:dyDescent="0.35">
      <c r="A9433">
        <v>15598948</v>
      </c>
      <c r="B9433" t="s">
        <v>1245</v>
      </c>
      <c r="C9433" t="s">
        <v>26</v>
      </c>
      <c r="D9433" t="s">
        <v>18</v>
      </c>
      <c r="E9433">
        <v>24</v>
      </c>
      <c r="F9433" t="s">
        <v>43</v>
      </c>
      <c r="G9433">
        <v>5</v>
      </c>
      <c r="H9433" s="4">
        <v>172231.93</v>
      </c>
      <c r="I9433" t="s">
        <v>33</v>
      </c>
      <c r="J9433">
        <v>1</v>
      </c>
      <c r="K9433">
        <v>523</v>
      </c>
      <c r="L9433" t="s">
        <v>31</v>
      </c>
      <c r="M9433" t="s">
        <v>27</v>
      </c>
      <c r="N9433" t="s">
        <v>22</v>
      </c>
      <c r="O9433" s="4">
        <v>155144.12</v>
      </c>
      <c r="P9433" t="s">
        <v>28</v>
      </c>
      <c r="Q9433" t="str" cm="1">
        <f t="array" ref="Q9433">_xlfn.IFS(
O9433&lt;50000,"Low Salary (&lt;$50K)",
O9433&lt;90000,"Lower Middle ($50K-$90K)",
O9433&lt;130000,"Middle ($90K-$130K)",
O9433&lt;170000,"Upper Middle ($130K-$170K)",
O9433&gt;=170000,"High Salary (&gt;$170K)"
)</f>
        <v>Upper Middle ($130K-$170K)</v>
      </c>
      <c r="R9433" t="str" cm="1">
        <f t="array" ref="R9433">_xlfn.IFS(
G9433&lt;=2,"New Customers (0-2Y)",
G9433&lt;=5,"Growing Customers (3-5Y)",
G9433&lt;=8,"Established Customers (6-8Y)",
G9433&lt;=10,"Loyal Customers (9-10Y)"
)</f>
        <v>Growing Customers (3-5Y)</v>
      </c>
    </row>
    <row r="9434" spans="1:18" x14ac:dyDescent="0.35">
      <c r="A9434">
        <v>15574142</v>
      </c>
      <c r="B9434" t="s">
        <v>302</v>
      </c>
      <c r="C9434" t="s">
        <v>42</v>
      </c>
      <c r="D9434" t="s">
        <v>18</v>
      </c>
      <c r="E9434">
        <v>28</v>
      </c>
      <c r="F9434" t="s">
        <v>43</v>
      </c>
      <c r="G9434">
        <v>2</v>
      </c>
      <c r="H9434" s="4">
        <v>171932.26</v>
      </c>
      <c r="I9434" t="s">
        <v>33</v>
      </c>
      <c r="J9434">
        <v>2</v>
      </c>
      <c r="K9434">
        <v>458</v>
      </c>
      <c r="L9434" t="s">
        <v>44</v>
      </c>
      <c r="M9434" t="s">
        <v>21</v>
      </c>
      <c r="N9434" t="s">
        <v>22</v>
      </c>
      <c r="O9434" s="4">
        <v>9578.24</v>
      </c>
      <c r="P9434" t="s">
        <v>28</v>
      </c>
      <c r="Q9434" t="str" cm="1">
        <f t="array" ref="Q9434">_xlfn.IFS(
O9434&lt;50000,"Low Salary (&lt;$50K)",
O9434&lt;90000,"Lower Middle ($50K-$90K)",
O9434&lt;130000,"Middle ($90K-$130K)",
O9434&lt;170000,"Upper Middle ($130K-$170K)",
O9434&gt;=170000,"High Salary (&gt;$170K)"
)</f>
        <v>Low Salary (&lt;$50K)</v>
      </c>
      <c r="R9434" t="str" cm="1">
        <f t="array" ref="R9434">_xlfn.IFS(
G9434&lt;=2,"New Customers (0-2Y)",
G9434&lt;=5,"Growing Customers (3-5Y)",
G9434&lt;=8,"Established Customers (6-8Y)",
G9434&lt;=10,"Loyal Customers (9-10Y)"
)</f>
        <v>New Customers (0-2Y)</v>
      </c>
    </row>
    <row r="9435" spans="1:18" x14ac:dyDescent="0.35">
      <c r="A9435">
        <v>15582903</v>
      </c>
      <c r="B9435" t="s">
        <v>2269</v>
      </c>
      <c r="C9435" t="s">
        <v>17</v>
      </c>
      <c r="D9435" t="s">
        <v>39</v>
      </c>
      <c r="E9435">
        <v>39</v>
      </c>
      <c r="F9435" t="s">
        <v>19</v>
      </c>
      <c r="G9435">
        <v>7</v>
      </c>
      <c r="H9435" s="4">
        <v>0</v>
      </c>
      <c r="I9435" t="s">
        <v>24</v>
      </c>
      <c r="J9435">
        <v>2</v>
      </c>
      <c r="K9435">
        <v>643</v>
      </c>
      <c r="L9435" t="s">
        <v>20</v>
      </c>
      <c r="M9435" t="s">
        <v>21</v>
      </c>
      <c r="N9435" t="s">
        <v>22</v>
      </c>
      <c r="O9435" s="4">
        <v>170392.59</v>
      </c>
      <c r="P9435" t="s">
        <v>28</v>
      </c>
      <c r="Q9435" t="str" cm="1">
        <f t="array" ref="Q9435">_xlfn.IFS(
O9435&lt;50000,"Low Salary (&lt;$50K)",
O9435&lt;90000,"Lower Middle ($50K-$90K)",
O9435&lt;130000,"Middle ($90K-$130K)",
O9435&lt;170000,"Upper Middle ($130K-$170K)",
O9435&gt;=170000,"High Salary (&gt;$170K)"
)</f>
        <v>High Salary (&gt;$170K)</v>
      </c>
      <c r="R9435" t="str" cm="1">
        <f t="array" ref="R9435">_xlfn.IFS(
G9435&lt;=2,"New Customers (0-2Y)",
G9435&lt;=5,"Growing Customers (3-5Y)",
G9435&lt;=8,"Established Customers (6-8Y)",
G9435&lt;=10,"Loyal Customers (9-10Y)"
)</f>
        <v>Established Customers (6-8Y)</v>
      </c>
    </row>
    <row r="9436" spans="1:18" x14ac:dyDescent="0.35">
      <c r="A9436">
        <v>15733229</v>
      </c>
      <c r="B9436" t="s">
        <v>2883</v>
      </c>
      <c r="C9436" t="s">
        <v>26</v>
      </c>
      <c r="D9436" t="s">
        <v>18</v>
      </c>
      <c r="E9436">
        <v>34</v>
      </c>
      <c r="F9436" t="s">
        <v>19</v>
      </c>
      <c r="G9436">
        <v>7</v>
      </c>
      <c r="H9436" s="4">
        <v>0</v>
      </c>
      <c r="I9436" t="s">
        <v>24</v>
      </c>
      <c r="J9436">
        <v>2</v>
      </c>
      <c r="K9436">
        <v>638</v>
      </c>
      <c r="L9436" t="s">
        <v>20</v>
      </c>
      <c r="M9436" t="s">
        <v>27</v>
      </c>
      <c r="N9436" t="s">
        <v>32</v>
      </c>
      <c r="O9436" s="4">
        <v>3946.29</v>
      </c>
      <c r="P9436" t="s">
        <v>28</v>
      </c>
      <c r="Q9436" t="str" cm="1">
        <f t="array" ref="Q9436">_xlfn.IFS(
O9436&lt;50000,"Low Salary (&lt;$50K)",
O9436&lt;90000,"Lower Middle ($50K-$90K)",
O9436&lt;130000,"Middle ($90K-$130K)",
O9436&lt;170000,"Upper Middle ($130K-$170K)",
O9436&gt;=170000,"High Salary (&gt;$170K)"
)</f>
        <v>Low Salary (&lt;$50K)</v>
      </c>
      <c r="R9436" t="str" cm="1">
        <f t="array" ref="R9436">_xlfn.IFS(
G9436&lt;=2,"New Customers (0-2Y)",
G9436&lt;=5,"Growing Customers (3-5Y)",
G9436&lt;=8,"Established Customers (6-8Y)",
G9436&lt;=10,"Loyal Customers (9-10Y)"
)</f>
        <v>Established Customers (6-8Y)</v>
      </c>
    </row>
    <row r="9437" spans="1:18" x14ac:dyDescent="0.35">
      <c r="A9437">
        <v>15635752</v>
      </c>
      <c r="B9437" t="s">
        <v>458</v>
      </c>
      <c r="C9437" t="s">
        <v>42</v>
      </c>
      <c r="D9437" t="s">
        <v>39</v>
      </c>
      <c r="E9437">
        <v>38</v>
      </c>
      <c r="F9437" t="s">
        <v>19</v>
      </c>
      <c r="G9437">
        <v>4</v>
      </c>
      <c r="H9437" s="4">
        <v>111798.06</v>
      </c>
      <c r="I9437" t="s">
        <v>33</v>
      </c>
      <c r="J9437">
        <v>2</v>
      </c>
      <c r="K9437">
        <v>685</v>
      </c>
      <c r="L9437" t="s">
        <v>35</v>
      </c>
      <c r="M9437" t="s">
        <v>21</v>
      </c>
      <c r="N9437" t="s">
        <v>22</v>
      </c>
      <c r="O9437" s="4">
        <v>102184.66</v>
      </c>
      <c r="P9437" t="s">
        <v>28</v>
      </c>
      <c r="Q9437" t="str" cm="1">
        <f t="array" ref="Q9437">_xlfn.IFS(
O9437&lt;50000,"Low Salary (&lt;$50K)",
O9437&lt;90000,"Lower Middle ($50K-$90K)",
O9437&lt;130000,"Middle ($90K-$130K)",
O9437&lt;170000,"Upper Middle ($130K-$170K)",
O9437&gt;=170000,"High Salary (&gt;$170K)"
)</f>
        <v>Middle ($90K-$130K)</v>
      </c>
      <c r="R9437" t="str" cm="1">
        <f t="array" ref="R9437">_xlfn.IFS(
G9437&lt;=2,"New Customers (0-2Y)",
G9437&lt;=5,"Growing Customers (3-5Y)",
G9437&lt;=8,"Established Customers (6-8Y)",
G9437&lt;=10,"Loyal Customers (9-10Y)"
)</f>
        <v>Growing Customers (3-5Y)</v>
      </c>
    </row>
    <row r="9438" spans="1:18" x14ac:dyDescent="0.35">
      <c r="A9438">
        <v>15771000</v>
      </c>
      <c r="B9438" t="s">
        <v>1456</v>
      </c>
      <c r="C9438" t="s">
        <v>17</v>
      </c>
      <c r="D9438" t="s">
        <v>39</v>
      </c>
      <c r="E9438">
        <v>38</v>
      </c>
      <c r="F9438" t="s">
        <v>19</v>
      </c>
      <c r="G9438">
        <v>4</v>
      </c>
      <c r="H9438" s="4">
        <v>0</v>
      </c>
      <c r="I9438" t="s">
        <v>24</v>
      </c>
      <c r="J9438">
        <v>3</v>
      </c>
      <c r="K9438">
        <v>684</v>
      </c>
      <c r="L9438" t="s">
        <v>35</v>
      </c>
      <c r="M9438" t="s">
        <v>21</v>
      </c>
      <c r="N9438" t="s">
        <v>32</v>
      </c>
      <c r="O9438" s="4">
        <v>75609.84</v>
      </c>
      <c r="P9438" t="s">
        <v>28</v>
      </c>
      <c r="Q9438" t="str" cm="1">
        <f t="array" ref="Q9438">_xlfn.IFS(
O9438&lt;50000,"Low Salary (&lt;$50K)",
O9438&lt;90000,"Lower Middle ($50K-$90K)",
O9438&lt;130000,"Middle ($90K-$130K)",
O9438&lt;170000,"Upper Middle ($130K-$170K)",
O9438&gt;=170000,"High Salary (&gt;$170K)"
)</f>
        <v>Lower Middle ($50K-$90K)</v>
      </c>
      <c r="R9438" t="str" cm="1">
        <f t="array" ref="R9438">_xlfn.IFS(
G9438&lt;=2,"New Customers (0-2Y)",
G9438&lt;=5,"Growing Customers (3-5Y)",
G9438&lt;=8,"Established Customers (6-8Y)",
G9438&lt;=10,"Loyal Customers (9-10Y)"
)</f>
        <v>Growing Customers (3-5Y)</v>
      </c>
    </row>
    <row r="9439" spans="1:18" x14ac:dyDescent="0.35">
      <c r="A9439">
        <v>15804864</v>
      </c>
      <c r="B9439" t="s">
        <v>38</v>
      </c>
      <c r="C9439" t="s">
        <v>17</v>
      </c>
      <c r="D9439" t="s">
        <v>18</v>
      </c>
      <c r="E9439">
        <v>27</v>
      </c>
      <c r="F9439" t="s">
        <v>43</v>
      </c>
      <c r="G9439">
        <v>5</v>
      </c>
      <c r="H9439" s="4">
        <v>79336.61</v>
      </c>
      <c r="I9439" t="s">
        <v>29</v>
      </c>
      <c r="J9439">
        <v>1</v>
      </c>
      <c r="K9439">
        <v>670</v>
      </c>
      <c r="L9439" t="s">
        <v>35</v>
      </c>
      <c r="M9439" t="s">
        <v>21</v>
      </c>
      <c r="N9439" t="s">
        <v>22</v>
      </c>
      <c r="O9439" s="4">
        <v>26170.080000000002</v>
      </c>
      <c r="P9439" t="s">
        <v>28</v>
      </c>
      <c r="Q9439" t="str" cm="1">
        <f t="array" ref="Q9439">_xlfn.IFS(
O9439&lt;50000,"Low Salary (&lt;$50K)",
O9439&lt;90000,"Lower Middle ($50K-$90K)",
O9439&lt;130000,"Middle ($90K-$130K)",
O9439&lt;170000,"Upper Middle ($130K-$170K)",
O9439&gt;=170000,"High Salary (&gt;$170K)"
)</f>
        <v>Low Salary (&lt;$50K)</v>
      </c>
      <c r="R9439" t="str" cm="1">
        <f t="array" ref="R9439">_xlfn.IFS(
G9439&lt;=2,"New Customers (0-2Y)",
G9439&lt;=5,"Growing Customers (3-5Y)",
G9439&lt;=8,"Established Customers (6-8Y)",
G9439&lt;=10,"Loyal Customers (9-10Y)"
)</f>
        <v>Growing Customers (3-5Y)</v>
      </c>
    </row>
    <row r="9440" spans="1:18" x14ac:dyDescent="0.35">
      <c r="A9440">
        <v>15641175</v>
      </c>
      <c r="B9440" t="s">
        <v>656</v>
      </c>
      <c r="C9440" t="s">
        <v>42</v>
      </c>
      <c r="D9440" t="s">
        <v>39</v>
      </c>
      <c r="E9440">
        <v>63</v>
      </c>
      <c r="F9440" t="s">
        <v>2967</v>
      </c>
      <c r="G9440">
        <v>3</v>
      </c>
      <c r="H9440" s="4">
        <v>120916.52</v>
      </c>
      <c r="I9440" t="s">
        <v>33</v>
      </c>
      <c r="J9440">
        <v>3</v>
      </c>
      <c r="K9440">
        <v>701</v>
      </c>
      <c r="L9440" t="s">
        <v>35</v>
      </c>
      <c r="M9440" t="s">
        <v>27</v>
      </c>
      <c r="N9440" t="s">
        <v>32</v>
      </c>
      <c r="O9440" s="4">
        <v>144727.45000000001</v>
      </c>
      <c r="P9440" t="s">
        <v>23</v>
      </c>
      <c r="Q9440" t="str" cm="1">
        <f t="array" ref="Q9440">_xlfn.IFS(
O9440&lt;50000,"Low Salary (&lt;$50K)",
O9440&lt;90000,"Lower Middle ($50K-$90K)",
O9440&lt;130000,"Middle ($90K-$130K)",
O9440&lt;170000,"Upper Middle ($130K-$170K)",
O9440&gt;=170000,"High Salary (&gt;$170K)"
)</f>
        <v>Upper Middle ($130K-$170K)</v>
      </c>
      <c r="R9440" t="str" cm="1">
        <f t="array" ref="R9440">_xlfn.IFS(
G9440&lt;=2,"New Customers (0-2Y)",
G9440&lt;=5,"Growing Customers (3-5Y)",
G9440&lt;=8,"Established Customers (6-8Y)",
G9440&lt;=10,"Loyal Customers (9-10Y)"
)</f>
        <v>Growing Customers (3-5Y)</v>
      </c>
    </row>
    <row r="9441" spans="1:18" x14ac:dyDescent="0.35">
      <c r="A9441">
        <v>15692226</v>
      </c>
      <c r="B9441" t="s">
        <v>213</v>
      </c>
      <c r="C9441" t="s">
        <v>17</v>
      </c>
      <c r="D9441" t="s">
        <v>18</v>
      </c>
      <c r="E9441">
        <v>31</v>
      </c>
      <c r="F9441" t="s">
        <v>19</v>
      </c>
      <c r="G9441">
        <v>3</v>
      </c>
      <c r="H9441" s="4">
        <v>142905.51</v>
      </c>
      <c r="I9441" t="s">
        <v>33</v>
      </c>
      <c r="J9441">
        <v>1</v>
      </c>
      <c r="K9441">
        <v>705</v>
      </c>
      <c r="L9441" t="s">
        <v>35</v>
      </c>
      <c r="M9441" t="s">
        <v>21</v>
      </c>
      <c r="N9441" t="s">
        <v>22</v>
      </c>
      <c r="O9441" s="4">
        <v>58134.97</v>
      </c>
      <c r="P9441" t="s">
        <v>28</v>
      </c>
      <c r="Q9441" t="str" cm="1">
        <f t="array" ref="Q9441">_xlfn.IFS(
O9441&lt;50000,"Low Salary (&lt;$50K)",
O9441&lt;90000,"Lower Middle ($50K-$90K)",
O9441&lt;130000,"Middle ($90K-$130K)",
O9441&lt;170000,"Upper Middle ($130K-$170K)",
O9441&gt;=170000,"High Salary (&gt;$170K)"
)</f>
        <v>Lower Middle ($50K-$90K)</v>
      </c>
      <c r="R9441" t="str" cm="1">
        <f t="array" ref="R9441">_xlfn.IFS(
G9441&lt;=2,"New Customers (0-2Y)",
G9441&lt;=5,"Growing Customers (3-5Y)",
G9441&lt;=8,"Established Customers (6-8Y)",
G9441&lt;=10,"Loyal Customers (9-10Y)"
)</f>
        <v>Growing Customers (3-5Y)</v>
      </c>
    </row>
    <row r="9442" spans="1:18" x14ac:dyDescent="0.35">
      <c r="A9442">
        <v>15584156</v>
      </c>
      <c r="B9442" t="s">
        <v>971</v>
      </c>
      <c r="C9442" t="s">
        <v>26</v>
      </c>
      <c r="D9442" t="s">
        <v>39</v>
      </c>
      <c r="E9442">
        <v>27</v>
      </c>
      <c r="F9442" t="s">
        <v>43</v>
      </c>
      <c r="G9442">
        <v>10</v>
      </c>
      <c r="H9442" s="4">
        <v>0</v>
      </c>
      <c r="I9442" t="s">
        <v>24</v>
      </c>
      <c r="J9442">
        <v>3</v>
      </c>
      <c r="K9442">
        <v>593</v>
      </c>
      <c r="L9442" t="s">
        <v>31</v>
      </c>
      <c r="M9442" t="s">
        <v>27</v>
      </c>
      <c r="N9442" t="s">
        <v>32</v>
      </c>
      <c r="O9442" s="4">
        <v>94620</v>
      </c>
      <c r="P9442" t="s">
        <v>23</v>
      </c>
      <c r="Q9442" t="str" cm="1">
        <f t="array" ref="Q9442">_xlfn.IFS(
O9442&lt;50000,"Low Salary (&lt;$50K)",
O9442&lt;90000,"Lower Middle ($50K-$90K)",
O9442&lt;130000,"Middle ($90K-$130K)",
O9442&lt;170000,"Upper Middle ($130K-$170K)",
O9442&gt;=170000,"High Salary (&gt;$170K)"
)</f>
        <v>Middle ($90K-$130K)</v>
      </c>
      <c r="R9442" t="str" cm="1">
        <f t="array" ref="R9442">_xlfn.IFS(
G9442&lt;=2,"New Customers (0-2Y)",
G9442&lt;=5,"Growing Customers (3-5Y)",
G9442&lt;=8,"Established Customers (6-8Y)",
G9442&lt;=10,"Loyal Customers (9-10Y)"
)</f>
        <v>Loyal Customers (9-10Y)</v>
      </c>
    </row>
    <row r="9443" spans="1:18" x14ac:dyDescent="0.35">
      <c r="A9443">
        <v>15702656</v>
      </c>
      <c r="B9443" t="s">
        <v>877</v>
      </c>
      <c r="C9443" t="s">
        <v>17</v>
      </c>
      <c r="D9443" t="s">
        <v>18</v>
      </c>
      <c r="E9443">
        <v>33</v>
      </c>
      <c r="F9443" t="s">
        <v>19</v>
      </c>
      <c r="G9443">
        <v>1</v>
      </c>
      <c r="H9443" s="4">
        <v>96834.78</v>
      </c>
      <c r="I9443" t="s">
        <v>29</v>
      </c>
      <c r="J9443">
        <v>1</v>
      </c>
      <c r="K9443">
        <v>651</v>
      </c>
      <c r="L9443" t="s">
        <v>20</v>
      </c>
      <c r="M9443" t="s">
        <v>21</v>
      </c>
      <c r="N9443" t="s">
        <v>32</v>
      </c>
      <c r="O9443" s="4">
        <v>108764.69</v>
      </c>
      <c r="P9443" t="s">
        <v>28</v>
      </c>
      <c r="Q9443" t="str" cm="1">
        <f t="array" ref="Q9443">_xlfn.IFS(
O9443&lt;50000,"Low Salary (&lt;$50K)",
O9443&lt;90000,"Lower Middle ($50K-$90K)",
O9443&lt;130000,"Middle ($90K-$130K)",
O9443&lt;170000,"Upper Middle ($130K-$170K)",
O9443&gt;=170000,"High Salary (&gt;$170K)"
)</f>
        <v>Middle ($90K-$130K)</v>
      </c>
      <c r="R9443" t="str" cm="1">
        <f t="array" ref="R9443">_xlfn.IFS(
G9443&lt;=2,"New Customers (0-2Y)",
G9443&lt;=5,"Growing Customers (3-5Y)",
G9443&lt;=8,"Established Customers (6-8Y)",
G9443&lt;=10,"Loyal Customers (9-10Y)"
)</f>
        <v>New Customers (0-2Y)</v>
      </c>
    </row>
    <row r="9444" spans="1:18" x14ac:dyDescent="0.35">
      <c r="A9444">
        <v>15606552</v>
      </c>
      <c r="B9444" t="s">
        <v>999</v>
      </c>
      <c r="C9444" t="s">
        <v>17</v>
      </c>
      <c r="D9444" t="s">
        <v>39</v>
      </c>
      <c r="E9444">
        <v>37</v>
      </c>
      <c r="F9444" t="s">
        <v>19</v>
      </c>
      <c r="G9444">
        <v>9</v>
      </c>
      <c r="H9444" s="4">
        <v>105261.75999999999</v>
      </c>
      <c r="I9444" t="s">
        <v>33</v>
      </c>
      <c r="J9444">
        <v>2</v>
      </c>
      <c r="K9444">
        <v>741</v>
      </c>
      <c r="L9444" t="s">
        <v>35</v>
      </c>
      <c r="M9444" t="s">
        <v>21</v>
      </c>
      <c r="N9444" t="s">
        <v>22</v>
      </c>
      <c r="O9444" s="4">
        <v>149503.54</v>
      </c>
      <c r="P9444" t="s">
        <v>28</v>
      </c>
      <c r="Q9444" t="str" cm="1">
        <f t="array" ref="Q9444">_xlfn.IFS(
O9444&lt;50000,"Low Salary (&lt;$50K)",
O9444&lt;90000,"Lower Middle ($50K-$90K)",
O9444&lt;130000,"Middle ($90K-$130K)",
O9444&lt;170000,"Upper Middle ($130K-$170K)",
O9444&gt;=170000,"High Salary (&gt;$170K)"
)</f>
        <v>Upper Middle ($130K-$170K)</v>
      </c>
      <c r="R9444" t="str" cm="1">
        <f t="array" ref="R9444">_xlfn.IFS(
G9444&lt;=2,"New Customers (0-2Y)",
G9444&lt;=5,"Growing Customers (3-5Y)",
G9444&lt;=8,"Established Customers (6-8Y)",
G9444&lt;=10,"Loyal Customers (9-10Y)"
)</f>
        <v>Loyal Customers (9-10Y)</v>
      </c>
    </row>
    <row r="9445" spans="1:18" x14ac:dyDescent="0.35">
      <c r="A9445">
        <v>15687001</v>
      </c>
      <c r="B9445" t="s">
        <v>1545</v>
      </c>
      <c r="C9445" t="s">
        <v>42</v>
      </c>
      <c r="D9445" t="s">
        <v>39</v>
      </c>
      <c r="E9445">
        <v>54</v>
      </c>
      <c r="F9445" t="s">
        <v>19</v>
      </c>
      <c r="G9445">
        <v>1</v>
      </c>
      <c r="H9445" s="4">
        <v>123544</v>
      </c>
      <c r="I9445" t="s">
        <v>33</v>
      </c>
      <c r="J9445">
        <v>1</v>
      </c>
      <c r="K9445">
        <v>596</v>
      </c>
      <c r="L9445" t="s">
        <v>31</v>
      </c>
      <c r="M9445" t="s">
        <v>21</v>
      </c>
      <c r="N9445" t="s">
        <v>22</v>
      </c>
      <c r="O9445" s="4">
        <v>120314.75</v>
      </c>
      <c r="P9445" t="s">
        <v>23</v>
      </c>
      <c r="Q9445" t="str" cm="1">
        <f t="array" ref="Q9445">_xlfn.IFS(
O9445&lt;50000,"Low Salary (&lt;$50K)",
O9445&lt;90000,"Lower Middle ($50K-$90K)",
O9445&lt;130000,"Middle ($90K-$130K)",
O9445&lt;170000,"Upper Middle ($130K-$170K)",
O9445&gt;=170000,"High Salary (&gt;$170K)"
)</f>
        <v>Middle ($90K-$130K)</v>
      </c>
      <c r="R9445" t="str" cm="1">
        <f t="array" ref="R9445">_xlfn.IFS(
G9445&lt;=2,"New Customers (0-2Y)",
G9445&lt;=5,"Growing Customers (3-5Y)",
G9445&lt;=8,"Established Customers (6-8Y)",
G9445&lt;=10,"Loyal Customers (9-10Y)"
)</f>
        <v>New Customers (0-2Y)</v>
      </c>
    </row>
    <row r="9446" spans="1:18" x14ac:dyDescent="0.35">
      <c r="A9446">
        <v>15781903</v>
      </c>
      <c r="B9446" t="s">
        <v>67</v>
      </c>
      <c r="C9446" t="s">
        <v>42</v>
      </c>
      <c r="D9446" t="s">
        <v>39</v>
      </c>
      <c r="E9446">
        <v>41</v>
      </c>
      <c r="F9446" t="s">
        <v>19</v>
      </c>
      <c r="G9446">
        <v>2</v>
      </c>
      <c r="H9446" s="4">
        <v>127913.71</v>
      </c>
      <c r="I9446" t="s">
        <v>33</v>
      </c>
      <c r="J9446">
        <v>2</v>
      </c>
      <c r="K9446">
        <v>581</v>
      </c>
      <c r="L9446" t="s">
        <v>31</v>
      </c>
      <c r="M9446" t="s">
        <v>21</v>
      </c>
      <c r="N9446" t="s">
        <v>22</v>
      </c>
      <c r="O9446" s="4">
        <v>44205.95</v>
      </c>
      <c r="P9446" t="s">
        <v>28</v>
      </c>
      <c r="Q9446" t="str" cm="1">
        <f t="array" ref="Q9446">_xlfn.IFS(
O9446&lt;50000,"Low Salary (&lt;$50K)",
O9446&lt;90000,"Lower Middle ($50K-$90K)",
O9446&lt;130000,"Middle ($90K-$130K)",
O9446&lt;170000,"Upper Middle ($130K-$170K)",
O9446&gt;=170000,"High Salary (&gt;$170K)"
)</f>
        <v>Low Salary (&lt;$50K)</v>
      </c>
      <c r="R9446" t="str" cm="1">
        <f t="array" ref="R9446">_xlfn.IFS(
G9446&lt;=2,"New Customers (0-2Y)",
G9446&lt;=5,"Growing Customers (3-5Y)",
G9446&lt;=8,"Established Customers (6-8Y)",
G9446&lt;=10,"Loyal Customers (9-10Y)"
)</f>
        <v>New Customers (0-2Y)</v>
      </c>
    </row>
    <row r="9447" spans="1:18" x14ac:dyDescent="0.35">
      <c r="A9447">
        <v>15731951</v>
      </c>
      <c r="B9447" t="s">
        <v>989</v>
      </c>
      <c r="C9447" t="s">
        <v>26</v>
      </c>
      <c r="D9447" t="s">
        <v>18</v>
      </c>
      <c r="E9447">
        <v>28</v>
      </c>
      <c r="F9447" t="s">
        <v>43</v>
      </c>
      <c r="G9447">
        <v>5</v>
      </c>
      <c r="H9447" s="4">
        <v>95328.6</v>
      </c>
      <c r="I9447" t="s">
        <v>29</v>
      </c>
      <c r="J9447">
        <v>1</v>
      </c>
      <c r="K9447">
        <v>689</v>
      </c>
      <c r="L9447" t="s">
        <v>35</v>
      </c>
      <c r="M9447" t="s">
        <v>21</v>
      </c>
      <c r="N9447" t="s">
        <v>32</v>
      </c>
      <c r="O9447" s="4">
        <v>6129.61</v>
      </c>
      <c r="P9447" t="s">
        <v>23</v>
      </c>
      <c r="Q9447" t="str" cm="1">
        <f t="array" ref="Q9447">_xlfn.IFS(
O9447&lt;50000,"Low Salary (&lt;$50K)",
O9447&lt;90000,"Lower Middle ($50K-$90K)",
O9447&lt;130000,"Middle ($90K-$130K)",
O9447&lt;170000,"Upper Middle ($130K-$170K)",
O9447&gt;=170000,"High Salary (&gt;$170K)"
)</f>
        <v>Low Salary (&lt;$50K)</v>
      </c>
      <c r="R9447" t="str" cm="1">
        <f t="array" ref="R9447">_xlfn.IFS(
G9447&lt;=2,"New Customers (0-2Y)",
G9447&lt;=5,"Growing Customers (3-5Y)",
G9447&lt;=8,"Established Customers (6-8Y)",
G9447&lt;=10,"Loyal Customers (9-10Y)"
)</f>
        <v>Growing Customers (3-5Y)</v>
      </c>
    </row>
    <row r="9448" spans="1:18" x14ac:dyDescent="0.35">
      <c r="A9448">
        <v>15580953</v>
      </c>
      <c r="B9448" t="s">
        <v>460</v>
      </c>
      <c r="C9448" t="s">
        <v>17</v>
      </c>
      <c r="D9448" t="s">
        <v>39</v>
      </c>
      <c r="E9448">
        <v>30</v>
      </c>
      <c r="F9448" t="s">
        <v>19</v>
      </c>
      <c r="G9448">
        <v>4</v>
      </c>
      <c r="H9448" s="4">
        <v>73218.89</v>
      </c>
      <c r="I9448" t="s">
        <v>29</v>
      </c>
      <c r="J9448">
        <v>1</v>
      </c>
      <c r="K9448">
        <v>544</v>
      </c>
      <c r="L9448" t="s">
        <v>31</v>
      </c>
      <c r="M9448" t="s">
        <v>27</v>
      </c>
      <c r="N9448" t="s">
        <v>22</v>
      </c>
      <c r="O9448" s="4">
        <v>126796.69</v>
      </c>
      <c r="P9448" t="s">
        <v>28</v>
      </c>
      <c r="Q9448" t="str" cm="1">
        <f t="array" ref="Q9448">_xlfn.IFS(
O9448&lt;50000,"Low Salary (&lt;$50K)",
O9448&lt;90000,"Lower Middle ($50K-$90K)",
O9448&lt;130000,"Middle ($90K-$130K)",
O9448&lt;170000,"Upper Middle ($130K-$170K)",
O9448&gt;=170000,"High Salary (&gt;$170K)"
)</f>
        <v>Middle ($90K-$130K)</v>
      </c>
      <c r="R9448" t="str" cm="1">
        <f t="array" ref="R9448">_xlfn.IFS(
G9448&lt;=2,"New Customers (0-2Y)",
G9448&lt;=5,"Growing Customers (3-5Y)",
G9448&lt;=8,"Established Customers (6-8Y)",
G9448&lt;=10,"Loyal Customers (9-10Y)"
)</f>
        <v>Growing Customers (3-5Y)</v>
      </c>
    </row>
    <row r="9449" spans="1:18" x14ac:dyDescent="0.35">
      <c r="A9449">
        <v>15810390</v>
      </c>
      <c r="B9449" t="s">
        <v>1994</v>
      </c>
      <c r="C9449" t="s">
        <v>17</v>
      </c>
      <c r="D9449" t="s">
        <v>18</v>
      </c>
      <c r="E9449">
        <v>41</v>
      </c>
      <c r="F9449" t="s">
        <v>19</v>
      </c>
      <c r="G9449">
        <v>1</v>
      </c>
      <c r="H9449" s="4">
        <v>0</v>
      </c>
      <c r="I9449" t="s">
        <v>24</v>
      </c>
      <c r="J9449">
        <v>2</v>
      </c>
      <c r="K9449">
        <v>718</v>
      </c>
      <c r="L9449" t="s">
        <v>35</v>
      </c>
      <c r="M9449" t="s">
        <v>27</v>
      </c>
      <c r="N9449" t="s">
        <v>22</v>
      </c>
      <c r="O9449" s="4">
        <v>27509.52</v>
      </c>
      <c r="P9449" t="s">
        <v>23</v>
      </c>
      <c r="Q9449" t="str" cm="1">
        <f t="array" ref="Q9449">_xlfn.IFS(
O9449&lt;50000,"Low Salary (&lt;$50K)",
O9449&lt;90000,"Lower Middle ($50K-$90K)",
O9449&lt;130000,"Middle ($90K-$130K)",
O9449&lt;170000,"Upper Middle ($130K-$170K)",
O9449&gt;=170000,"High Salary (&gt;$170K)"
)</f>
        <v>Low Salary (&lt;$50K)</v>
      </c>
      <c r="R9449" t="str" cm="1">
        <f t="array" ref="R9449">_xlfn.IFS(
G9449&lt;=2,"New Customers (0-2Y)",
G9449&lt;=5,"Growing Customers (3-5Y)",
G9449&lt;=8,"Established Customers (6-8Y)",
G9449&lt;=10,"Loyal Customers (9-10Y)"
)</f>
        <v>New Customers (0-2Y)</v>
      </c>
    </row>
    <row r="9450" spans="1:18" x14ac:dyDescent="0.35">
      <c r="A9450">
        <v>15628274</v>
      </c>
      <c r="B9450" t="s">
        <v>917</v>
      </c>
      <c r="C9450" t="s">
        <v>42</v>
      </c>
      <c r="D9450" t="s">
        <v>39</v>
      </c>
      <c r="E9450">
        <v>35</v>
      </c>
      <c r="F9450" t="s">
        <v>19</v>
      </c>
      <c r="G9450">
        <v>8</v>
      </c>
      <c r="H9450" s="4">
        <v>149995.72</v>
      </c>
      <c r="I9450" t="s">
        <v>33</v>
      </c>
      <c r="J9450">
        <v>2</v>
      </c>
      <c r="K9450">
        <v>583</v>
      </c>
      <c r="L9450" t="s">
        <v>31</v>
      </c>
      <c r="M9450" t="s">
        <v>21</v>
      </c>
      <c r="N9450" t="s">
        <v>32</v>
      </c>
      <c r="O9450" s="4">
        <v>42143.55</v>
      </c>
      <c r="P9450" t="s">
        <v>28</v>
      </c>
      <c r="Q9450" t="str" cm="1">
        <f t="array" ref="Q9450">_xlfn.IFS(
O9450&lt;50000,"Low Salary (&lt;$50K)",
O9450&lt;90000,"Lower Middle ($50K-$90K)",
O9450&lt;130000,"Middle ($90K-$130K)",
O9450&lt;170000,"Upper Middle ($130K-$170K)",
O9450&gt;=170000,"High Salary (&gt;$170K)"
)</f>
        <v>Low Salary (&lt;$50K)</v>
      </c>
      <c r="R9450" t="str" cm="1">
        <f t="array" ref="R9450">_xlfn.IFS(
G9450&lt;=2,"New Customers (0-2Y)",
G9450&lt;=5,"Growing Customers (3-5Y)",
G9450&lt;=8,"Established Customers (6-8Y)",
G9450&lt;=10,"Loyal Customers (9-10Y)"
)</f>
        <v>Established Customers (6-8Y)</v>
      </c>
    </row>
    <row r="9451" spans="1:18" x14ac:dyDescent="0.35">
      <c r="A9451">
        <v>15615444</v>
      </c>
      <c r="B9451" t="s">
        <v>743</v>
      </c>
      <c r="C9451" t="s">
        <v>42</v>
      </c>
      <c r="D9451" t="s">
        <v>39</v>
      </c>
      <c r="E9451">
        <v>28</v>
      </c>
      <c r="F9451" t="s">
        <v>43</v>
      </c>
      <c r="G9451">
        <v>8</v>
      </c>
      <c r="H9451" s="4">
        <v>123674.28</v>
      </c>
      <c r="I9451" t="s">
        <v>33</v>
      </c>
      <c r="J9451">
        <v>2</v>
      </c>
      <c r="K9451">
        <v>663</v>
      </c>
      <c r="L9451" t="s">
        <v>35</v>
      </c>
      <c r="M9451" t="s">
        <v>21</v>
      </c>
      <c r="N9451" t="s">
        <v>22</v>
      </c>
      <c r="O9451" s="4">
        <v>87985.2</v>
      </c>
      <c r="P9451" t="s">
        <v>28</v>
      </c>
      <c r="Q9451" t="str" cm="1">
        <f t="array" ref="Q9451">_xlfn.IFS(
O9451&lt;50000,"Low Salary (&lt;$50K)",
O9451&lt;90000,"Lower Middle ($50K-$90K)",
O9451&lt;130000,"Middle ($90K-$130K)",
O9451&lt;170000,"Upper Middle ($130K-$170K)",
O9451&gt;=170000,"High Salary (&gt;$170K)"
)</f>
        <v>Lower Middle ($50K-$90K)</v>
      </c>
      <c r="R9451" t="str" cm="1">
        <f t="array" ref="R9451">_xlfn.IFS(
G9451&lt;=2,"New Customers (0-2Y)",
G9451&lt;=5,"Growing Customers (3-5Y)",
G9451&lt;=8,"Established Customers (6-8Y)",
G9451&lt;=10,"Loyal Customers (9-10Y)"
)</f>
        <v>Established Customers (6-8Y)</v>
      </c>
    </row>
    <row r="9452" spans="1:18" x14ac:dyDescent="0.35">
      <c r="A9452">
        <v>15784010</v>
      </c>
      <c r="B9452" t="s">
        <v>636</v>
      </c>
      <c r="C9452" t="s">
        <v>42</v>
      </c>
      <c r="D9452" t="s">
        <v>39</v>
      </c>
      <c r="E9452">
        <v>33</v>
      </c>
      <c r="F9452" t="s">
        <v>19</v>
      </c>
      <c r="G9452">
        <v>2</v>
      </c>
      <c r="H9452" s="4">
        <v>124125.26</v>
      </c>
      <c r="I9452" t="s">
        <v>33</v>
      </c>
      <c r="J9452">
        <v>1</v>
      </c>
      <c r="K9452">
        <v>666</v>
      </c>
      <c r="L9452" t="s">
        <v>35</v>
      </c>
      <c r="M9452" t="s">
        <v>21</v>
      </c>
      <c r="N9452" t="s">
        <v>32</v>
      </c>
      <c r="O9452" s="4">
        <v>81884.800000000003</v>
      </c>
      <c r="P9452" t="s">
        <v>28</v>
      </c>
      <c r="Q9452" t="str" cm="1">
        <f t="array" ref="Q9452">_xlfn.IFS(
O9452&lt;50000,"Low Salary (&lt;$50K)",
O9452&lt;90000,"Lower Middle ($50K-$90K)",
O9452&lt;130000,"Middle ($90K-$130K)",
O9452&lt;170000,"Upper Middle ($130K-$170K)",
O9452&gt;=170000,"High Salary (&gt;$170K)"
)</f>
        <v>Lower Middle ($50K-$90K)</v>
      </c>
      <c r="R9452" t="str" cm="1">
        <f t="array" ref="R9452">_xlfn.IFS(
G9452&lt;=2,"New Customers (0-2Y)",
G9452&lt;=5,"Growing Customers (3-5Y)",
G9452&lt;=8,"Established Customers (6-8Y)",
G9452&lt;=10,"Loyal Customers (9-10Y)"
)</f>
        <v>New Customers (0-2Y)</v>
      </c>
    </row>
    <row r="9453" spans="1:18" x14ac:dyDescent="0.35">
      <c r="A9453">
        <v>15571586</v>
      </c>
      <c r="B9453" t="s">
        <v>359</v>
      </c>
      <c r="C9453" t="s">
        <v>26</v>
      </c>
      <c r="D9453" t="s">
        <v>39</v>
      </c>
      <c r="E9453">
        <v>29</v>
      </c>
      <c r="F9453" t="s">
        <v>43</v>
      </c>
      <c r="G9453">
        <v>3</v>
      </c>
      <c r="H9453" s="4">
        <v>159035.45000000001</v>
      </c>
      <c r="I9453" t="s">
        <v>33</v>
      </c>
      <c r="J9453">
        <v>1</v>
      </c>
      <c r="K9453">
        <v>524</v>
      </c>
      <c r="L9453" t="s">
        <v>31</v>
      </c>
      <c r="M9453" t="s">
        <v>21</v>
      </c>
      <c r="N9453" t="s">
        <v>32</v>
      </c>
      <c r="O9453" s="4">
        <v>2705.31</v>
      </c>
      <c r="P9453" t="s">
        <v>23</v>
      </c>
      <c r="Q9453" t="str" cm="1">
        <f t="array" ref="Q9453">_xlfn.IFS(
O9453&lt;50000,"Low Salary (&lt;$50K)",
O9453&lt;90000,"Lower Middle ($50K-$90K)",
O9453&lt;130000,"Middle ($90K-$130K)",
O9453&lt;170000,"Upper Middle ($130K-$170K)",
O9453&gt;=170000,"High Salary (&gt;$170K)"
)</f>
        <v>Low Salary (&lt;$50K)</v>
      </c>
      <c r="R9453" t="str" cm="1">
        <f t="array" ref="R9453">_xlfn.IFS(
G9453&lt;=2,"New Customers (0-2Y)",
G9453&lt;=5,"Growing Customers (3-5Y)",
G9453&lt;=8,"Established Customers (6-8Y)",
G9453&lt;=10,"Loyal Customers (9-10Y)"
)</f>
        <v>Growing Customers (3-5Y)</v>
      </c>
    </row>
    <row r="9454" spans="1:18" x14ac:dyDescent="0.35">
      <c r="A9454">
        <v>15748616</v>
      </c>
      <c r="B9454" t="s">
        <v>563</v>
      </c>
      <c r="C9454" t="s">
        <v>17</v>
      </c>
      <c r="D9454" t="s">
        <v>39</v>
      </c>
      <c r="E9454">
        <v>27</v>
      </c>
      <c r="F9454" t="s">
        <v>43</v>
      </c>
      <c r="G9454">
        <v>5</v>
      </c>
      <c r="H9454" s="4">
        <v>0</v>
      </c>
      <c r="I9454" t="s">
        <v>24</v>
      </c>
      <c r="J9454">
        <v>2</v>
      </c>
      <c r="K9454">
        <v>599</v>
      </c>
      <c r="L9454" t="s">
        <v>31</v>
      </c>
      <c r="M9454" t="s">
        <v>21</v>
      </c>
      <c r="N9454" t="s">
        <v>32</v>
      </c>
      <c r="O9454" s="4">
        <v>30546.400000000001</v>
      </c>
      <c r="P9454" t="s">
        <v>28</v>
      </c>
      <c r="Q9454" t="str" cm="1">
        <f t="array" ref="Q9454">_xlfn.IFS(
O9454&lt;50000,"Low Salary (&lt;$50K)",
O9454&lt;90000,"Lower Middle ($50K-$90K)",
O9454&lt;130000,"Middle ($90K-$130K)",
O9454&lt;170000,"Upper Middle ($130K-$170K)",
O9454&gt;=170000,"High Salary (&gt;$170K)"
)</f>
        <v>Low Salary (&lt;$50K)</v>
      </c>
      <c r="R9454" t="str" cm="1">
        <f t="array" ref="R9454">_xlfn.IFS(
G9454&lt;=2,"New Customers (0-2Y)",
G9454&lt;=5,"Growing Customers (3-5Y)",
G9454&lt;=8,"Established Customers (6-8Y)",
G9454&lt;=10,"Loyal Customers (9-10Y)"
)</f>
        <v>Growing Customers (3-5Y)</v>
      </c>
    </row>
    <row r="9455" spans="1:18" x14ac:dyDescent="0.35">
      <c r="A9455">
        <v>15769402</v>
      </c>
      <c r="B9455" t="s">
        <v>383</v>
      </c>
      <c r="C9455" t="s">
        <v>17</v>
      </c>
      <c r="D9455" t="s">
        <v>39</v>
      </c>
      <c r="E9455">
        <v>27</v>
      </c>
      <c r="F9455" t="s">
        <v>43</v>
      </c>
      <c r="G9455">
        <v>7</v>
      </c>
      <c r="H9455" s="4">
        <v>156811.74</v>
      </c>
      <c r="I9455" t="s">
        <v>33</v>
      </c>
      <c r="J9455">
        <v>1</v>
      </c>
      <c r="K9455">
        <v>667</v>
      </c>
      <c r="L9455" t="s">
        <v>35</v>
      </c>
      <c r="M9455" t="s">
        <v>21</v>
      </c>
      <c r="N9455" t="s">
        <v>22</v>
      </c>
      <c r="O9455" s="4">
        <v>149402.59</v>
      </c>
      <c r="P9455" t="s">
        <v>28</v>
      </c>
      <c r="Q9455" t="str" cm="1">
        <f t="array" ref="Q9455">_xlfn.IFS(
O9455&lt;50000,"Low Salary (&lt;$50K)",
O9455&lt;90000,"Lower Middle ($50K-$90K)",
O9455&lt;130000,"Middle ($90K-$130K)",
O9455&lt;170000,"Upper Middle ($130K-$170K)",
O9455&gt;=170000,"High Salary (&gt;$170K)"
)</f>
        <v>Upper Middle ($130K-$170K)</v>
      </c>
      <c r="R9455" t="str" cm="1">
        <f t="array" ref="R9455">_xlfn.IFS(
G9455&lt;=2,"New Customers (0-2Y)",
G9455&lt;=5,"Growing Customers (3-5Y)",
G9455&lt;=8,"Established Customers (6-8Y)",
G9455&lt;=10,"Loyal Customers (9-10Y)"
)</f>
        <v>Established Customers (6-8Y)</v>
      </c>
    </row>
    <row r="9456" spans="1:18" x14ac:dyDescent="0.35">
      <c r="A9456">
        <v>15739248</v>
      </c>
      <c r="B9456" t="s">
        <v>503</v>
      </c>
      <c r="C9456" t="s">
        <v>17</v>
      </c>
      <c r="D9456" t="s">
        <v>39</v>
      </c>
      <c r="E9456">
        <v>52</v>
      </c>
      <c r="F9456" t="s">
        <v>19</v>
      </c>
      <c r="G9456">
        <v>4</v>
      </c>
      <c r="H9456" s="4">
        <v>0</v>
      </c>
      <c r="I9456" t="s">
        <v>24</v>
      </c>
      <c r="J9456">
        <v>2</v>
      </c>
      <c r="K9456">
        <v>727</v>
      </c>
      <c r="L9456" t="s">
        <v>35</v>
      </c>
      <c r="M9456" t="s">
        <v>21</v>
      </c>
      <c r="N9456" t="s">
        <v>22</v>
      </c>
      <c r="O9456" s="4">
        <v>118429.02</v>
      </c>
      <c r="P9456" t="s">
        <v>28</v>
      </c>
      <c r="Q9456" t="str" cm="1">
        <f t="array" ref="Q9456">_xlfn.IFS(
O9456&lt;50000,"Low Salary (&lt;$50K)",
O9456&lt;90000,"Lower Middle ($50K-$90K)",
O9456&lt;130000,"Middle ($90K-$130K)",
O9456&lt;170000,"Upper Middle ($130K-$170K)",
O9456&gt;=170000,"High Salary (&gt;$170K)"
)</f>
        <v>Middle ($90K-$130K)</v>
      </c>
      <c r="R9456" t="str" cm="1">
        <f t="array" ref="R9456">_xlfn.IFS(
G9456&lt;=2,"New Customers (0-2Y)",
G9456&lt;=5,"Growing Customers (3-5Y)",
G9456&lt;=8,"Established Customers (6-8Y)",
G9456&lt;=10,"Loyal Customers (9-10Y)"
)</f>
        <v>Growing Customers (3-5Y)</v>
      </c>
    </row>
    <row r="9457" spans="1:18" x14ac:dyDescent="0.35">
      <c r="A9457">
        <v>15603481</v>
      </c>
      <c r="B9457" t="s">
        <v>193</v>
      </c>
      <c r="C9457" t="s">
        <v>26</v>
      </c>
      <c r="D9457" t="s">
        <v>18</v>
      </c>
      <c r="E9457">
        <v>55</v>
      </c>
      <c r="F9457" t="s">
        <v>19</v>
      </c>
      <c r="G9457">
        <v>4</v>
      </c>
      <c r="H9457" s="4">
        <v>0</v>
      </c>
      <c r="I9457" t="s">
        <v>24</v>
      </c>
      <c r="J9457">
        <v>2</v>
      </c>
      <c r="K9457">
        <v>689</v>
      </c>
      <c r="L9457" t="s">
        <v>35</v>
      </c>
      <c r="M9457" t="s">
        <v>21</v>
      </c>
      <c r="N9457" t="s">
        <v>22</v>
      </c>
      <c r="O9457" s="4">
        <v>58442.25</v>
      </c>
      <c r="P9457" t="s">
        <v>28</v>
      </c>
      <c r="Q9457" t="str" cm="1">
        <f t="array" ref="Q9457">_xlfn.IFS(
O9457&lt;50000,"Low Salary (&lt;$50K)",
O9457&lt;90000,"Lower Middle ($50K-$90K)",
O9457&lt;130000,"Middle ($90K-$130K)",
O9457&lt;170000,"Upper Middle ($130K-$170K)",
O9457&gt;=170000,"High Salary (&gt;$170K)"
)</f>
        <v>Lower Middle ($50K-$90K)</v>
      </c>
      <c r="R9457" t="str" cm="1">
        <f t="array" ref="R9457">_xlfn.IFS(
G9457&lt;=2,"New Customers (0-2Y)",
G9457&lt;=5,"Growing Customers (3-5Y)",
G9457&lt;=8,"Established Customers (6-8Y)",
G9457&lt;=10,"Loyal Customers (9-10Y)"
)</f>
        <v>Growing Customers (3-5Y)</v>
      </c>
    </row>
    <row r="9458" spans="1:18" x14ac:dyDescent="0.35">
      <c r="A9458">
        <v>15723604</v>
      </c>
      <c r="B9458" t="s">
        <v>227</v>
      </c>
      <c r="C9458" t="s">
        <v>17</v>
      </c>
      <c r="D9458" t="s">
        <v>39</v>
      </c>
      <c r="E9458">
        <v>39</v>
      </c>
      <c r="F9458" t="s">
        <v>19</v>
      </c>
      <c r="G9458">
        <v>6</v>
      </c>
      <c r="H9458" s="4">
        <v>150555.82999999999</v>
      </c>
      <c r="I9458" t="s">
        <v>33</v>
      </c>
      <c r="J9458">
        <v>1</v>
      </c>
      <c r="K9458">
        <v>639</v>
      </c>
      <c r="L9458" t="s">
        <v>20</v>
      </c>
      <c r="M9458" t="s">
        <v>21</v>
      </c>
      <c r="N9458" t="s">
        <v>32</v>
      </c>
      <c r="O9458" s="4">
        <v>30414.17</v>
      </c>
      <c r="P9458" t="s">
        <v>28</v>
      </c>
      <c r="Q9458" t="str" cm="1">
        <f t="array" ref="Q9458">_xlfn.IFS(
O9458&lt;50000,"Low Salary (&lt;$50K)",
O9458&lt;90000,"Lower Middle ($50K-$90K)",
O9458&lt;130000,"Middle ($90K-$130K)",
O9458&lt;170000,"Upper Middle ($130K-$170K)",
O9458&gt;=170000,"High Salary (&gt;$170K)"
)</f>
        <v>Low Salary (&lt;$50K)</v>
      </c>
      <c r="R9458" t="str" cm="1">
        <f t="array" ref="R9458">_xlfn.IFS(
G9458&lt;=2,"New Customers (0-2Y)",
G9458&lt;=5,"Growing Customers (3-5Y)",
G9458&lt;=8,"Established Customers (6-8Y)",
G9458&lt;=10,"Loyal Customers (9-10Y)"
)</f>
        <v>Established Customers (6-8Y)</v>
      </c>
    </row>
    <row r="9459" spans="1:18" x14ac:dyDescent="0.35">
      <c r="A9459">
        <v>15797822</v>
      </c>
      <c r="B9459" t="s">
        <v>2884</v>
      </c>
      <c r="C9459" t="s">
        <v>17</v>
      </c>
      <c r="D9459" t="s">
        <v>39</v>
      </c>
      <c r="E9459">
        <v>28</v>
      </c>
      <c r="F9459" t="s">
        <v>43</v>
      </c>
      <c r="G9459">
        <v>2</v>
      </c>
      <c r="H9459" s="4">
        <v>109137.12</v>
      </c>
      <c r="I9459" t="s">
        <v>33</v>
      </c>
      <c r="J9459">
        <v>1</v>
      </c>
      <c r="K9459">
        <v>678</v>
      </c>
      <c r="L9459" t="s">
        <v>35</v>
      </c>
      <c r="M9459" t="s">
        <v>21</v>
      </c>
      <c r="N9459" t="s">
        <v>22</v>
      </c>
      <c r="O9459" s="4">
        <v>58814.41</v>
      </c>
      <c r="P9459" t="s">
        <v>28</v>
      </c>
      <c r="Q9459" t="str" cm="1">
        <f t="array" ref="Q9459">_xlfn.IFS(
O9459&lt;50000,"Low Salary (&lt;$50K)",
O9459&lt;90000,"Lower Middle ($50K-$90K)",
O9459&lt;130000,"Middle ($90K-$130K)",
O9459&lt;170000,"Upper Middle ($130K-$170K)",
O9459&gt;=170000,"High Salary (&gt;$170K)"
)</f>
        <v>Lower Middle ($50K-$90K)</v>
      </c>
      <c r="R9459" t="str" cm="1">
        <f t="array" ref="R9459">_xlfn.IFS(
G9459&lt;=2,"New Customers (0-2Y)",
G9459&lt;=5,"Growing Customers (3-5Y)",
G9459&lt;=8,"Established Customers (6-8Y)",
G9459&lt;=10,"Loyal Customers (9-10Y)"
)</f>
        <v>New Customers (0-2Y)</v>
      </c>
    </row>
    <row r="9460" spans="1:18" x14ac:dyDescent="0.35">
      <c r="A9460">
        <v>15665064</v>
      </c>
      <c r="B9460" t="s">
        <v>2102</v>
      </c>
      <c r="C9460" t="s">
        <v>17</v>
      </c>
      <c r="D9460" t="s">
        <v>39</v>
      </c>
      <c r="E9460">
        <v>36</v>
      </c>
      <c r="F9460" t="s">
        <v>19</v>
      </c>
      <c r="G9460">
        <v>8</v>
      </c>
      <c r="H9460" s="4">
        <v>158351.01999999999</v>
      </c>
      <c r="I9460" t="s">
        <v>33</v>
      </c>
      <c r="J9460">
        <v>2</v>
      </c>
      <c r="K9460">
        <v>523</v>
      </c>
      <c r="L9460" t="s">
        <v>31</v>
      </c>
      <c r="M9460" t="s">
        <v>21</v>
      </c>
      <c r="N9460" t="s">
        <v>32</v>
      </c>
      <c r="O9460" s="4">
        <v>155304.53</v>
      </c>
      <c r="P9460" t="s">
        <v>28</v>
      </c>
      <c r="Q9460" t="str" cm="1">
        <f t="array" ref="Q9460">_xlfn.IFS(
O9460&lt;50000,"Low Salary (&lt;$50K)",
O9460&lt;90000,"Lower Middle ($50K-$90K)",
O9460&lt;130000,"Middle ($90K-$130K)",
O9460&lt;170000,"Upper Middle ($130K-$170K)",
O9460&gt;=170000,"High Salary (&gt;$170K)"
)</f>
        <v>Upper Middle ($130K-$170K)</v>
      </c>
      <c r="R9460" t="str" cm="1">
        <f t="array" ref="R9460">_xlfn.IFS(
G9460&lt;=2,"New Customers (0-2Y)",
G9460&lt;=5,"Growing Customers (3-5Y)",
G9460&lt;=8,"Established Customers (6-8Y)",
G9460&lt;=10,"Loyal Customers (9-10Y)"
)</f>
        <v>Established Customers (6-8Y)</v>
      </c>
    </row>
    <row r="9461" spans="1:18" x14ac:dyDescent="0.35">
      <c r="A9461">
        <v>15640580</v>
      </c>
      <c r="B9461" t="s">
        <v>2287</v>
      </c>
      <c r="C9461" t="s">
        <v>17</v>
      </c>
      <c r="D9461" t="s">
        <v>18</v>
      </c>
      <c r="E9461">
        <v>47</v>
      </c>
      <c r="F9461" t="s">
        <v>19</v>
      </c>
      <c r="G9461">
        <v>9</v>
      </c>
      <c r="H9461" s="4">
        <v>0</v>
      </c>
      <c r="I9461" t="s">
        <v>24</v>
      </c>
      <c r="J9461">
        <v>1</v>
      </c>
      <c r="K9461">
        <v>650</v>
      </c>
      <c r="L9461" t="s">
        <v>20</v>
      </c>
      <c r="M9461" t="s">
        <v>21</v>
      </c>
      <c r="N9461" t="s">
        <v>32</v>
      </c>
      <c r="O9461" s="4">
        <v>187943.6</v>
      </c>
      <c r="P9461" t="s">
        <v>28</v>
      </c>
      <c r="Q9461" t="str" cm="1">
        <f t="array" ref="Q9461">_xlfn.IFS(
O9461&lt;50000,"Low Salary (&lt;$50K)",
O9461&lt;90000,"Lower Middle ($50K-$90K)",
O9461&lt;130000,"Middle ($90K-$130K)",
O9461&lt;170000,"Upper Middle ($130K-$170K)",
O9461&gt;=170000,"High Salary (&gt;$170K)"
)</f>
        <v>High Salary (&gt;$170K)</v>
      </c>
      <c r="R9461" t="str" cm="1">
        <f t="array" ref="R9461">_xlfn.IFS(
G9461&lt;=2,"New Customers (0-2Y)",
G9461&lt;=5,"Growing Customers (3-5Y)",
G9461&lt;=8,"Established Customers (6-8Y)",
G9461&lt;=10,"Loyal Customers (9-10Y)"
)</f>
        <v>Loyal Customers (9-10Y)</v>
      </c>
    </row>
    <row r="9462" spans="1:18" x14ac:dyDescent="0.35">
      <c r="A9462">
        <v>15581089</v>
      </c>
      <c r="B9462" t="s">
        <v>378</v>
      </c>
      <c r="C9462" t="s">
        <v>26</v>
      </c>
      <c r="D9462" t="s">
        <v>39</v>
      </c>
      <c r="E9462">
        <v>35</v>
      </c>
      <c r="F9462" t="s">
        <v>19</v>
      </c>
      <c r="G9462">
        <v>7</v>
      </c>
      <c r="H9462" s="4">
        <v>0</v>
      </c>
      <c r="I9462" t="s">
        <v>24</v>
      </c>
      <c r="J9462">
        <v>2</v>
      </c>
      <c r="K9462">
        <v>744</v>
      </c>
      <c r="L9462" t="s">
        <v>35</v>
      </c>
      <c r="M9462" t="s">
        <v>21</v>
      </c>
      <c r="N9462" t="s">
        <v>22</v>
      </c>
      <c r="O9462" s="4">
        <v>43036.6</v>
      </c>
      <c r="P9462" t="s">
        <v>28</v>
      </c>
      <c r="Q9462" t="str" cm="1">
        <f t="array" ref="Q9462">_xlfn.IFS(
O9462&lt;50000,"Low Salary (&lt;$50K)",
O9462&lt;90000,"Lower Middle ($50K-$90K)",
O9462&lt;130000,"Middle ($90K-$130K)",
O9462&lt;170000,"Upper Middle ($130K-$170K)",
O9462&gt;=170000,"High Salary (&gt;$170K)"
)</f>
        <v>Low Salary (&lt;$50K)</v>
      </c>
      <c r="R9462" t="str" cm="1">
        <f t="array" ref="R9462">_xlfn.IFS(
G9462&lt;=2,"New Customers (0-2Y)",
G9462&lt;=5,"Growing Customers (3-5Y)",
G9462&lt;=8,"Established Customers (6-8Y)",
G9462&lt;=10,"Loyal Customers (9-10Y)"
)</f>
        <v>Established Customers (6-8Y)</v>
      </c>
    </row>
    <row r="9463" spans="1:18" x14ac:dyDescent="0.35">
      <c r="A9463">
        <v>15728605</v>
      </c>
      <c r="B9463" t="s">
        <v>135</v>
      </c>
      <c r="C9463" t="s">
        <v>17</v>
      </c>
      <c r="D9463" t="s">
        <v>39</v>
      </c>
      <c r="E9463">
        <v>40</v>
      </c>
      <c r="F9463" t="s">
        <v>19</v>
      </c>
      <c r="G9463">
        <v>4</v>
      </c>
      <c r="H9463" s="4">
        <v>0</v>
      </c>
      <c r="I9463" t="s">
        <v>24</v>
      </c>
      <c r="J9463">
        <v>2</v>
      </c>
      <c r="K9463">
        <v>697</v>
      </c>
      <c r="L9463" t="s">
        <v>35</v>
      </c>
      <c r="M9463" t="s">
        <v>27</v>
      </c>
      <c r="N9463" t="s">
        <v>22</v>
      </c>
      <c r="O9463" s="4">
        <v>26543.279999999999</v>
      </c>
      <c r="P9463" t="s">
        <v>28</v>
      </c>
      <c r="Q9463" t="str" cm="1">
        <f t="array" ref="Q9463">_xlfn.IFS(
O9463&lt;50000,"Low Salary (&lt;$50K)",
O9463&lt;90000,"Lower Middle ($50K-$90K)",
O9463&lt;130000,"Middle ($90K-$130K)",
O9463&lt;170000,"Upper Middle ($130K-$170K)",
O9463&gt;=170000,"High Salary (&gt;$170K)"
)</f>
        <v>Low Salary (&lt;$50K)</v>
      </c>
      <c r="R9463" t="str" cm="1">
        <f t="array" ref="R9463">_xlfn.IFS(
G9463&lt;=2,"New Customers (0-2Y)",
G9463&lt;=5,"Growing Customers (3-5Y)",
G9463&lt;=8,"Established Customers (6-8Y)",
G9463&lt;=10,"Loyal Customers (9-10Y)"
)</f>
        <v>Growing Customers (3-5Y)</v>
      </c>
    </row>
    <row r="9464" spans="1:18" x14ac:dyDescent="0.35">
      <c r="A9464">
        <v>15737385</v>
      </c>
      <c r="B9464" t="s">
        <v>1093</v>
      </c>
      <c r="C9464" t="s">
        <v>26</v>
      </c>
      <c r="D9464" t="s">
        <v>18</v>
      </c>
      <c r="E9464">
        <v>46</v>
      </c>
      <c r="F9464" t="s">
        <v>19</v>
      </c>
      <c r="G9464">
        <v>6</v>
      </c>
      <c r="H9464" s="4">
        <v>0</v>
      </c>
      <c r="I9464" t="s">
        <v>24</v>
      </c>
      <c r="J9464">
        <v>2</v>
      </c>
      <c r="K9464">
        <v>800</v>
      </c>
      <c r="L9464" t="s">
        <v>37</v>
      </c>
      <c r="M9464" t="s">
        <v>21</v>
      </c>
      <c r="N9464" t="s">
        <v>32</v>
      </c>
      <c r="O9464" s="4">
        <v>171928.04</v>
      </c>
      <c r="P9464" t="s">
        <v>28</v>
      </c>
      <c r="Q9464" t="str" cm="1">
        <f t="array" ref="Q9464">_xlfn.IFS(
O9464&lt;50000,"Low Salary (&lt;$50K)",
O9464&lt;90000,"Lower Middle ($50K-$90K)",
O9464&lt;130000,"Middle ($90K-$130K)",
O9464&lt;170000,"Upper Middle ($130K-$170K)",
O9464&gt;=170000,"High Salary (&gt;$170K)"
)</f>
        <v>High Salary (&gt;$170K)</v>
      </c>
      <c r="R9464" t="str" cm="1">
        <f t="array" ref="R9464">_xlfn.IFS(
G9464&lt;=2,"New Customers (0-2Y)",
G9464&lt;=5,"Growing Customers (3-5Y)",
G9464&lt;=8,"Established Customers (6-8Y)",
G9464&lt;=10,"Loyal Customers (9-10Y)"
)</f>
        <v>Established Customers (6-8Y)</v>
      </c>
    </row>
    <row r="9465" spans="1:18" x14ac:dyDescent="0.35">
      <c r="A9465">
        <v>15714789</v>
      </c>
      <c r="B9465" t="s">
        <v>660</v>
      </c>
      <c r="C9465" t="s">
        <v>17</v>
      </c>
      <c r="D9465" t="s">
        <v>39</v>
      </c>
      <c r="E9465">
        <v>24</v>
      </c>
      <c r="F9465" t="s">
        <v>43</v>
      </c>
      <c r="G9465">
        <v>7</v>
      </c>
      <c r="H9465" s="4">
        <v>0</v>
      </c>
      <c r="I9465" t="s">
        <v>24</v>
      </c>
      <c r="J9465">
        <v>1</v>
      </c>
      <c r="K9465">
        <v>664</v>
      </c>
      <c r="L9465" t="s">
        <v>35</v>
      </c>
      <c r="M9465" t="s">
        <v>27</v>
      </c>
      <c r="N9465" t="s">
        <v>22</v>
      </c>
      <c r="O9465" s="4">
        <v>35611.35</v>
      </c>
      <c r="P9465" t="s">
        <v>28</v>
      </c>
      <c r="Q9465" t="str" cm="1">
        <f t="array" ref="Q9465">_xlfn.IFS(
O9465&lt;50000,"Low Salary (&lt;$50K)",
O9465&lt;90000,"Lower Middle ($50K-$90K)",
O9465&lt;130000,"Middle ($90K-$130K)",
O9465&lt;170000,"Upper Middle ($130K-$170K)",
O9465&gt;=170000,"High Salary (&gt;$170K)"
)</f>
        <v>Low Salary (&lt;$50K)</v>
      </c>
      <c r="R9465" t="str" cm="1">
        <f t="array" ref="R9465">_xlfn.IFS(
G9465&lt;=2,"New Customers (0-2Y)",
G9465&lt;=5,"Growing Customers (3-5Y)",
G9465&lt;=8,"Established Customers (6-8Y)",
G9465&lt;=10,"Loyal Customers (9-10Y)"
)</f>
        <v>Established Customers (6-8Y)</v>
      </c>
    </row>
    <row r="9466" spans="1:18" x14ac:dyDescent="0.35">
      <c r="A9466">
        <v>15786035</v>
      </c>
      <c r="B9466" t="s">
        <v>2885</v>
      </c>
      <c r="C9466" t="s">
        <v>17</v>
      </c>
      <c r="D9466" t="s">
        <v>39</v>
      </c>
      <c r="E9466">
        <v>39</v>
      </c>
      <c r="F9466" t="s">
        <v>19</v>
      </c>
      <c r="G9466">
        <v>9</v>
      </c>
      <c r="H9466" s="4">
        <v>0</v>
      </c>
      <c r="I9466" t="s">
        <v>24</v>
      </c>
      <c r="J9466">
        <v>2</v>
      </c>
      <c r="K9466">
        <v>740</v>
      </c>
      <c r="L9466" t="s">
        <v>35</v>
      </c>
      <c r="M9466" t="s">
        <v>21</v>
      </c>
      <c r="N9466" t="s">
        <v>32</v>
      </c>
      <c r="O9466" s="4">
        <v>19047.23</v>
      </c>
      <c r="P9466" t="s">
        <v>28</v>
      </c>
      <c r="Q9466" t="str" cm="1">
        <f t="array" ref="Q9466">_xlfn.IFS(
O9466&lt;50000,"Low Salary (&lt;$50K)",
O9466&lt;90000,"Lower Middle ($50K-$90K)",
O9466&lt;130000,"Middle ($90K-$130K)",
O9466&lt;170000,"Upper Middle ($130K-$170K)",
O9466&gt;=170000,"High Salary (&gt;$170K)"
)</f>
        <v>Low Salary (&lt;$50K)</v>
      </c>
      <c r="R9466" t="str" cm="1">
        <f t="array" ref="R9466">_xlfn.IFS(
G9466&lt;=2,"New Customers (0-2Y)",
G9466&lt;=5,"Growing Customers (3-5Y)",
G9466&lt;=8,"Established Customers (6-8Y)",
G9466&lt;=10,"Loyal Customers (9-10Y)"
)</f>
        <v>Loyal Customers (9-10Y)</v>
      </c>
    </row>
    <row r="9467" spans="1:18" x14ac:dyDescent="0.35">
      <c r="A9467">
        <v>15815259</v>
      </c>
      <c r="B9467" t="s">
        <v>1118</v>
      </c>
      <c r="C9467" t="s">
        <v>17</v>
      </c>
      <c r="D9467" t="s">
        <v>18</v>
      </c>
      <c r="E9467">
        <v>56</v>
      </c>
      <c r="F9467" t="s">
        <v>19</v>
      </c>
      <c r="G9467">
        <v>2</v>
      </c>
      <c r="H9467" s="4">
        <v>0</v>
      </c>
      <c r="I9467" t="s">
        <v>24</v>
      </c>
      <c r="J9467">
        <v>2</v>
      </c>
      <c r="K9467">
        <v>835</v>
      </c>
      <c r="L9467" t="s">
        <v>37</v>
      </c>
      <c r="M9467" t="s">
        <v>21</v>
      </c>
      <c r="N9467" t="s">
        <v>22</v>
      </c>
      <c r="O9467" s="4">
        <v>39820.129999999997</v>
      </c>
      <c r="P9467" t="s">
        <v>28</v>
      </c>
      <c r="Q9467" t="str" cm="1">
        <f t="array" ref="Q9467">_xlfn.IFS(
O9467&lt;50000,"Low Salary (&lt;$50K)",
O9467&lt;90000,"Lower Middle ($50K-$90K)",
O9467&lt;130000,"Middle ($90K-$130K)",
O9467&lt;170000,"Upper Middle ($130K-$170K)",
O9467&gt;=170000,"High Salary (&gt;$170K)"
)</f>
        <v>Low Salary (&lt;$50K)</v>
      </c>
      <c r="R9467" t="str" cm="1">
        <f t="array" ref="R9467">_xlfn.IFS(
G9467&lt;=2,"New Customers (0-2Y)",
G9467&lt;=5,"Growing Customers (3-5Y)",
G9467&lt;=8,"Established Customers (6-8Y)",
G9467&lt;=10,"Loyal Customers (9-10Y)"
)</f>
        <v>New Customers (0-2Y)</v>
      </c>
    </row>
    <row r="9468" spans="1:18" x14ac:dyDescent="0.35">
      <c r="A9468">
        <v>15592716</v>
      </c>
      <c r="B9468" t="s">
        <v>77</v>
      </c>
      <c r="C9468" t="s">
        <v>17</v>
      </c>
      <c r="D9468" t="s">
        <v>39</v>
      </c>
      <c r="E9468">
        <v>52</v>
      </c>
      <c r="F9468" t="s">
        <v>19</v>
      </c>
      <c r="G9468">
        <v>2</v>
      </c>
      <c r="H9468" s="4">
        <v>0</v>
      </c>
      <c r="I9468" t="s">
        <v>24</v>
      </c>
      <c r="J9468">
        <v>1</v>
      </c>
      <c r="K9468">
        <v>559</v>
      </c>
      <c r="L9468" t="s">
        <v>31</v>
      </c>
      <c r="M9468" t="s">
        <v>21</v>
      </c>
      <c r="N9468" t="s">
        <v>32</v>
      </c>
      <c r="O9468" s="4">
        <v>129013.59</v>
      </c>
      <c r="P9468" t="s">
        <v>23</v>
      </c>
      <c r="Q9468" t="str" cm="1">
        <f t="array" ref="Q9468">_xlfn.IFS(
O9468&lt;50000,"Low Salary (&lt;$50K)",
O9468&lt;90000,"Lower Middle ($50K-$90K)",
O9468&lt;130000,"Middle ($90K-$130K)",
O9468&lt;170000,"Upper Middle ($130K-$170K)",
O9468&gt;=170000,"High Salary (&gt;$170K)"
)</f>
        <v>Middle ($90K-$130K)</v>
      </c>
      <c r="R9468" t="str" cm="1">
        <f t="array" ref="R9468">_xlfn.IFS(
G9468&lt;=2,"New Customers (0-2Y)",
G9468&lt;=5,"Growing Customers (3-5Y)",
G9468&lt;=8,"Established Customers (6-8Y)",
G9468&lt;=10,"Loyal Customers (9-10Y)"
)</f>
        <v>New Customers (0-2Y)</v>
      </c>
    </row>
    <row r="9469" spans="1:18" x14ac:dyDescent="0.35">
      <c r="A9469">
        <v>15734850</v>
      </c>
      <c r="B9469" t="s">
        <v>882</v>
      </c>
      <c r="C9469" t="s">
        <v>26</v>
      </c>
      <c r="D9469" t="s">
        <v>39</v>
      </c>
      <c r="E9469">
        <v>36</v>
      </c>
      <c r="F9469" t="s">
        <v>19</v>
      </c>
      <c r="G9469">
        <v>1</v>
      </c>
      <c r="H9469" s="4">
        <v>82729.490000000005</v>
      </c>
      <c r="I9469" t="s">
        <v>29</v>
      </c>
      <c r="J9469">
        <v>1</v>
      </c>
      <c r="K9469">
        <v>676</v>
      </c>
      <c r="L9469" t="s">
        <v>35</v>
      </c>
      <c r="M9469" t="s">
        <v>21</v>
      </c>
      <c r="N9469" t="s">
        <v>32</v>
      </c>
      <c r="O9469" s="4">
        <v>113810.12</v>
      </c>
      <c r="P9469" t="s">
        <v>28</v>
      </c>
      <c r="Q9469" t="str" cm="1">
        <f t="array" ref="Q9469">_xlfn.IFS(
O9469&lt;50000,"Low Salary (&lt;$50K)",
O9469&lt;90000,"Lower Middle ($50K-$90K)",
O9469&lt;130000,"Middle ($90K-$130K)",
O9469&lt;170000,"Upper Middle ($130K-$170K)",
O9469&gt;=170000,"High Salary (&gt;$170K)"
)</f>
        <v>Middle ($90K-$130K)</v>
      </c>
      <c r="R9469" t="str" cm="1">
        <f t="array" ref="R9469">_xlfn.IFS(
G9469&lt;=2,"New Customers (0-2Y)",
G9469&lt;=5,"Growing Customers (3-5Y)",
G9469&lt;=8,"Established Customers (6-8Y)",
G9469&lt;=10,"Loyal Customers (9-10Y)"
)</f>
        <v>New Customers (0-2Y)</v>
      </c>
    </row>
    <row r="9470" spans="1:18" x14ac:dyDescent="0.35">
      <c r="A9470">
        <v>15638047</v>
      </c>
      <c r="B9470" t="s">
        <v>167</v>
      </c>
      <c r="C9470" t="s">
        <v>42</v>
      </c>
      <c r="D9470" t="s">
        <v>18</v>
      </c>
      <c r="E9470">
        <v>45</v>
      </c>
      <c r="F9470" t="s">
        <v>19</v>
      </c>
      <c r="G9470">
        <v>9</v>
      </c>
      <c r="H9470" s="4">
        <v>142765.24</v>
      </c>
      <c r="I9470" t="s">
        <v>33</v>
      </c>
      <c r="J9470">
        <v>2</v>
      </c>
      <c r="K9470">
        <v>613</v>
      </c>
      <c r="L9470" t="s">
        <v>20</v>
      </c>
      <c r="M9470" t="s">
        <v>21</v>
      </c>
      <c r="N9470" t="s">
        <v>32</v>
      </c>
      <c r="O9470" s="4">
        <v>34749.65</v>
      </c>
      <c r="P9470" t="s">
        <v>28</v>
      </c>
      <c r="Q9470" t="str" cm="1">
        <f t="array" ref="Q9470">_xlfn.IFS(
O9470&lt;50000,"Low Salary (&lt;$50K)",
O9470&lt;90000,"Lower Middle ($50K-$90K)",
O9470&lt;130000,"Middle ($90K-$130K)",
O9470&lt;170000,"Upper Middle ($130K-$170K)",
O9470&gt;=170000,"High Salary (&gt;$170K)"
)</f>
        <v>Low Salary (&lt;$50K)</v>
      </c>
      <c r="R9470" t="str" cm="1">
        <f t="array" ref="R9470">_xlfn.IFS(
G9470&lt;=2,"New Customers (0-2Y)",
G9470&lt;=5,"Growing Customers (3-5Y)",
G9470&lt;=8,"Established Customers (6-8Y)",
G9470&lt;=10,"Loyal Customers (9-10Y)"
)</f>
        <v>Loyal Customers (9-10Y)</v>
      </c>
    </row>
    <row r="9471" spans="1:18" x14ac:dyDescent="0.35">
      <c r="A9471">
        <v>15674573</v>
      </c>
      <c r="B9471" t="s">
        <v>2886</v>
      </c>
      <c r="C9471" t="s">
        <v>17</v>
      </c>
      <c r="D9471" t="s">
        <v>18</v>
      </c>
      <c r="E9471">
        <v>25</v>
      </c>
      <c r="F9471" t="s">
        <v>43</v>
      </c>
      <c r="G9471">
        <v>4</v>
      </c>
      <c r="H9471" s="4">
        <v>121172.97</v>
      </c>
      <c r="I9471" t="s">
        <v>33</v>
      </c>
      <c r="J9471">
        <v>1</v>
      </c>
      <c r="K9471">
        <v>713</v>
      </c>
      <c r="L9471" t="s">
        <v>35</v>
      </c>
      <c r="M9471" t="s">
        <v>21</v>
      </c>
      <c r="N9471" t="s">
        <v>22</v>
      </c>
      <c r="O9471" s="4">
        <v>56268.98</v>
      </c>
      <c r="P9471" t="s">
        <v>28</v>
      </c>
      <c r="Q9471" t="str" cm="1">
        <f t="array" ref="Q9471">_xlfn.IFS(
O9471&lt;50000,"Low Salary (&lt;$50K)",
O9471&lt;90000,"Lower Middle ($50K-$90K)",
O9471&lt;130000,"Middle ($90K-$130K)",
O9471&lt;170000,"Upper Middle ($130K-$170K)",
O9471&gt;=170000,"High Salary (&gt;$170K)"
)</f>
        <v>Lower Middle ($50K-$90K)</v>
      </c>
      <c r="R9471" t="str" cm="1">
        <f t="array" ref="R9471">_xlfn.IFS(
G9471&lt;=2,"New Customers (0-2Y)",
G9471&lt;=5,"Growing Customers (3-5Y)",
G9471&lt;=8,"Established Customers (6-8Y)",
G9471&lt;=10,"Loyal Customers (9-10Y)"
)</f>
        <v>Growing Customers (3-5Y)</v>
      </c>
    </row>
    <row r="9472" spans="1:18" x14ac:dyDescent="0.35">
      <c r="A9472">
        <v>15694859</v>
      </c>
      <c r="B9472" t="s">
        <v>823</v>
      </c>
      <c r="C9472" t="s">
        <v>42</v>
      </c>
      <c r="D9472" t="s">
        <v>18</v>
      </c>
      <c r="E9472">
        <v>28</v>
      </c>
      <c r="F9472" t="s">
        <v>43</v>
      </c>
      <c r="G9472">
        <v>10</v>
      </c>
      <c r="H9472" s="4">
        <v>132932.14000000001</v>
      </c>
      <c r="I9472" t="s">
        <v>33</v>
      </c>
      <c r="J9472">
        <v>2</v>
      </c>
      <c r="K9472">
        <v>751</v>
      </c>
      <c r="L9472" t="s">
        <v>35</v>
      </c>
      <c r="M9472" t="s">
        <v>21</v>
      </c>
      <c r="N9472" t="s">
        <v>22</v>
      </c>
      <c r="O9472" s="4">
        <v>46630.47</v>
      </c>
      <c r="P9472" t="s">
        <v>28</v>
      </c>
      <c r="Q9472" t="str" cm="1">
        <f t="array" ref="Q9472">_xlfn.IFS(
O9472&lt;50000,"Low Salary (&lt;$50K)",
O9472&lt;90000,"Lower Middle ($50K-$90K)",
O9472&lt;130000,"Middle ($90K-$130K)",
O9472&lt;170000,"Upper Middle ($130K-$170K)",
O9472&gt;=170000,"High Salary (&gt;$170K)"
)</f>
        <v>Low Salary (&lt;$50K)</v>
      </c>
      <c r="R9472" t="str" cm="1">
        <f t="array" ref="R9472">_xlfn.IFS(
G9472&lt;=2,"New Customers (0-2Y)",
G9472&lt;=5,"Growing Customers (3-5Y)",
G9472&lt;=8,"Established Customers (6-8Y)",
G9472&lt;=10,"Loyal Customers (9-10Y)"
)</f>
        <v>Loyal Customers (9-10Y)</v>
      </c>
    </row>
    <row r="9473" spans="1:18" x14ac:dyDescent="0.35">
      <c r="A9473">
        <v>15776404</v>
      </c>
      <c r="B9473" t="s">
        <v>636</v>
      </c>
      <c r="C9473" t="s">
        <v>17</v>
      </c>
      <c r="D9473" t="s">
        <v>39</v>
      </c>
      <c r="E9473">
        <v>22</v>
      </c>
      <c r="F9473" t="s">
        <v>43</v>
      </c>
      <c r="G9473">
        <v>8</v>
      </c>
      <c r="H9473" s="4">
        <v>123374.46</v>
      </c>
      <c r="I9473" t="s">
        <v>33</v>
      </c>
      <c r="J9473">
        <v>1</v>
      </c>
      <c r="K9473">
        <v>523</v>
      </c>
      <c r="L9473" t="s">
        <v>31</v>
      </c>
      <c r="M9473" t="s">
        <v>21</v>
      </c>
      <c r="N9473" t="s">
        <v>22</v>
      </c>
      <c r="O9473" s="4">
        <v>124906.59</v>
      </c>
      <c r="P9473" t="s">
        <v>28</v>
      </c>
      <c r="Q9473" t="str" cm="1">
        <f t="array" ref="Q9473">_xlfn.IFS(
O9473&lt;50000,"Low Salary (&lt;$50K)",
O9473&lt;90000,"Lower Middle ($50K-$90K)",
O9473&lt;130000,"Middle ($90K-$130K)",
O9473&lt;170000,"Upper Middle ($130K-$170K)",
O9473&gt;=170000,"High Salary (&gt;$170K)"
)</f>
        <v>Middle ($90K-$130K)</v>
      </c>
      <c r="R9473" t="str" cm="1">
        <f t="array" ref="R9473">_xlfn.IFS(
G9473&lt;=2,"New Customers (0-2Y)",
G9473&lt;=5,"Growing Customers (3-5Y)",
G9473&lt;=8,"Established Customers (6-8Y)",
G9473&lt;=10,"Loyal Customers (9-10Y)"
)</f>
        <v>Established Customers (6-8Y)</v>
      </c>
    </row>
    <row r="9474" spans="1:18" x14ac:dyDescent="0.35">
      <c r="A9474">
        <v>15579345</v>
      </c>
      <c r="B9474" t="s">
        <v>777</v>
      </c>
      <c r="C9474" t="s">
        <v>42</v>
      </c>
      <c r="D9474" t="s">
        <v>18</v>
      </c>
      <c r="E9474">
        <v>74</v>
      </c>
      <c r="F9474" t="s">
        <v>2967</v>
      </c>
      <c r="G9474">
        <v>0</v>
      </c>
      <c r="H9474" s="4">
        <v>161371.5</v>
      </c>
      <c r="I9474" t="s">
        <v>33</v>
      </c>
      <c r="J9474">
        <v>1</v>
      </c>
      <c r="K9474">
        <v>775</v>
      </c>
      <c r="L9474" t="s">
        <v>35</v>
      </c>
      <c r="M9474" t="s">
        <v>21</v>
      </c>
      <c r="N9474" t="s">
        <v>22</v>
      </c>
      <c r="O9474" s="4">
        <v>134869.93</v>
      </c>
      <c r="P9474" t="s">
        <v>28</v>
      </c>
      <c r="Q9474" t="str" cm="1">
        <f t="array" ref="Q9474">_xlfn.IFS(
O9474&lt;50000,"Low Salary (&lt;$50K)",
O9474&lt;90000,"Lower Middle ($50K-$90K)",
O9474&lt;130000,"Middle ($90K-$130K)",
O9474&lt;170000,"Upper Middle ($130K-$170K)",
O9474&gt;=170000,"High Salary (&gt;$170K)"
)</f>
        <v>Upper Middle ($130K-$170K)</v>
      </c>
      <c r="R9474" t="str" cm="1">
        <f t="array" ref="R9474">_xlfn.IFS(
G9474&lt;=2,"New Customers (0-2Y)",
G9474&lt;=5,"Growing Customers (3-5Y)",
G9474&lt;=8,"Established Customers (6-8Y)",
G9474&lt;=10,"Loyal Customers (9-10Y)"
)</f>
        <v>New Customers (0-2Y)</v>
      </c>
    </row>
    <row r="9475" spans="1:18" x14ac:dyDescent="0.35">
      <c r="A9475">
        <v>15690733</v>
      </c>
      <c r="B9475" t="s">
        <v>361</v>
      </c>
      <c r="C9475" t="s">
        <v>26</v>
      </c>
      <c r="D9475" t="s">
        <v>39</v>
      </c>
      <c r="E9475">
        <v>45</v>
      </c>
      <c r="F9475" t="s">
        <v>19</v>
      </c>
      <c r="G9475">
        <v>4</v>
      </c>
      <c r="H9475" s="4">
        <v>0</v>
      </c>
      <c r="I9475" t="s">
        <v>24</v>
      </c>
      <c r="J9475">
        <v>2</v>
      </c>
      <c r="K9475">
        <v>608</v>
      </c>
      <c r="L9475" t="s">
        <v>20</v>
      </c>
      <c r="M9475" t="s">
        <v>27</v>
      </c>
      <c r="N9475" t="s">
        <v>32</v>
      </c>
      <c r="O9475" s="4">
        <v>36697.480000000003</v>
      </c>
      <c r="P9475" t="s">
        <v>23</v>
      </c>
      <c r="Q9475" t="str" cm="1">
        <f t="array" ref="Q9475">_xlfn.IFS(
O9475&lt;50000,"Low Salary (&lt;$50K)",
O9475&lt;90000,"Lower Middle ($50K-$90K)",
O9475&lt;130000,"Middle ($90K-$130K)",
O9475&lt;170000,"Upper Middle ($130K-$170K)",
O9475&gt;=170000,"High Salary (&gt;$170K)"
)</f>
        <v>Low Salary (&lt;$50K)</v>
      </c>
      <c r="R9475" t="str" cm="1">
        <f t="array" ref="R9475">_xlfn.IFS(
G9475&lt;=2,"New Customers (0-2Y)",
G9475&lt;=5,"Growing Customers (3-5Y)",
G9475&lt;=8,"Established Customers (6-8Y)",
G9475&lt;=10,"Loyal Customers (9-10Y)"
)</f>
        <v>Growing Customers (3-5Y)</v>
      </c>
    </row>
    <row r="9476" spans="1:18" x14ac:dyDescent="0.35">
      <c r="A9476">
        <v>15631481</v>
      </c>
      <c r="B9476" t="s">
        <v>1115</v>
      </c>
      <c r="C9476" t="s">
        <v>17</v>
      </c>
      <c r="D9476" t="s">
        <v>39</v>
      </c>
      <c r="E9476">
        <v>51</v>
      </c>
      <c r="F9476" t="s">
        <v>19</v>
      </c>
      <c r="G9476">
        <v>8</v>
      </c>
      <c r="H9476" s="4">
        <v>79563.360000000001</v>
      </c>
      <c r="I9476" t="s">
        <v>29</v>
      </c>
      <c r="J9476">
        <v>2</v>
      </c>
      <c r="K9476">
        <v>673</v>
      </c>
      <c r="L9476" t="s">
        <v>35</v>
      </c>
      <c r="M9476" t="s">
        <v>21</v>
      </c>
      <c r="N9476" t="s">
        <v>22</v>
      </c>
      <c r="O9476" s="4">
        <v>172200.91</v>
      </c>
      <c r="P9476" t="s">
        <v>28</v>
      </c>
      <c r="Q9476" t="str" cm="1">
        <f t="array" ref="Q9476">_xlfn.IFS(
O9476&lt;50000,"Low Salary (&lt;$50K)",
O9476&lt;90000,"Lower Middle ($50K-$90K)",
O9476&lt;130000,"Middle ($90K-$130K)",
O9476&lt;170000,"Upper Middle ($130K-$170K)",
O9476&gt;=170000,"High Salary (&gt;$170K)"
)</f>
        <v>High Salary (&gt;$170K)</v>
      </c>
      <c r="R9476" t="str" cm="1">
        <f t="array" ref="R9476">_xlfn.IFS(
G9476&lt;=2,"New Customers (0-2Y)",
G9476&lt;=5,"Growing Customers (3-5Y)",
G9476&lt;=8,"Established Customers (6-8Y)",
G9476&lt;=10,"Loyal Customers (9-10Y)"
)</f>
        <v>Established Customers (6-8Y)</v>
      </c>
    </row>
    <row r="9477" spans="1:18" x14ac:dyDescent="0.35">
      <c r="A9477">
        <v>15620988</v>
      </c>
      <c r="B9477" t="s">
        <v>868</v>
      </c>
      <c r="C9477" t="s">
        <v>17</v>
      </c>
      <c r="D9477" t="s">
        <v>39</v>
      </c>
      <c r="E9477">
        <v>46</v>
      </c>
      <c r="F9477" t="s">
        <v>19</v>
      </c>
      <c r="G9477">
        <v>2</v>
      </c>
      <c r="H9477" s="4">
        <v>0</v>
      </c>
      <c r="I9477" t="s">
        <v>24</v>
      </c>
      <c r="J9477">
        <v>2</v>
      </c>
      <c r="K9477">
        <v>616</v>
      </c>
      <c r="L9477" t="s">
        <v>20</v>
      </c>
      <c r="M9477" t="s">
        <v>21</v>
      </c>
      <c r="N9477" t="s">
        <v>32</v>
      </c>
      <c r="O9477" s="4">
        <v>137136.46</v>
      </c>
      <c r="P9477" t="s">
        <v>28</v>
      </c>
      <c r="Q9477" t="str" cm="1">
        <f t="array" ref="Q9477">_xlfn.IFS(
O9477&lt;50000,"Low Salary (&lt;$50K)",
O9477&lt;90000,"Lower Middle ($50K-$90K)",
O9477&lt;130000,"Middle ($90K-$130K)",
O9477&lt;170000,"Upper Middle ($130K-$170K)",
O9477&gt;=170000,"High Salary (&gt;$170K)"
)</f>
        <v>Upper Middle ($130K-$170K)</v>
      </c>
      <c r="R9477" t="str" cm="1">
        <f t="array" ref="R9477">_xlfn.IFS(
G9477&lt;=2,"New Customers (0-2Y)",
G9477&lt;=5,"Growing Customers (3-5Y)",
G9477&lt;=8,"Established Customers (6-8Y)",
G9477&lt;=10,"Loyal Customers (9-10Y)"
)</f>
        <v>New Customers (0-2Y)</v>
      </c>
    </row>
    <row r="9478" spans="1:18" x14ac:dyDescent="0.35">
      <c r="A9478">
        <v>15571529</v>
      </c>
      <c r="B9478" t="s">
        <v>445</v>
      </c>
      <c r="C9478" t="s">
        <v>42</v>
      </c>
      <c r="D9478" t="s">
        <v>18</v>
      </c>
      <c r="E9478">
        <v>48</v>
      </c>
      <c r="F9478" t="s">
        <v>19</v>
      </c>
      <c r="G9478">
        <v>7</v>
      </c>
      <c r="H9478" s="4">
        <v>138232.24</v>
      </c>
      <c r="I9478" t="s">
        <v>33</v>
      </c>
      <c r="J9478">
        <v>1</v>
      </c>
      <c r="K9478">
        <v>650</v>
      </c>
      <c r="L9478" t="s">
        <v>20</v>
      </c>
      <c r="M9478" t="s">
        <v>21</v>
      </c>
      <c r="N9478" t="s">
        <v>32</v>
      </c>
      <c r="O9478" s="4">
        <v>57594.78</v>
      </c>
      <c r="P9478" t="s">
        <v>28</v>
      </c>
      <c r="Q9478" t="str" cm="1">
        <f t="array" ref="Q9478">_xlfn.IFS(
O9478&lt;50000,"Low Salary (&lt;$50K)",
O9478&lt;90000,"Lower Middle ($50K-$90K)",
O9478&lt;130000,"Middle ($90K-$130K)",
O9478&lt;170000,"Upper Middle ($130K-$170K)",
O9478&gt;=170000,"High Salary (&gt;$170K)"
)</f>
        <v>Lower Middle ($50K-$90K)</v>
      </c>
      <c r="R9478" t="str" cm="1">
        <f t="array" ref="R9478">_xlfn.IFS(
G9478&lt;=2,"New Customers (0-2Y)",
G9478&lt;=5,"Growing Customers (3-5Y)",
G9478&lt;=8,"Established Customers (6-8Y)",
G9478&lt;=10,"Loyal Customers (9-10Y)"
)</f>
        <v>Established Customers (6-8Y)</v>
      </c>
    </row>
    <row r="9479" spans="1:18" x14ac:dyDescent="0.35">
      <c r="A9479">
        <v>15592104</v>
      </c>
      <c r="B9479" t="s">
        <v>1320</v>
      </c>
      <c r="C9479" t="s">
        <v>17</v>
      </c>
      <c r="D9479" t="s">
        <v>18</v>
      </c>
      <c r="E9479">
        <v>41</v>
      </c>
      <c r="F9479" t="s">
        <v>19</v>
      </c>
      <c r="G9479">
        <v>5</v>
      </c>
      <c r="H9479" s="4">
        <v>0</v>
      </c>
      <c r="I9479" t="s">
        <v>24</v>
      </c>
      <c r="J9479">
        <v>1</v>
      </c>
      <c r="K9479">
        <v>655</v>
      </c>
      <c r="L9479" t="s">
        <v>20</v>
      </c>
      <c r="M9479" t="s">
        <v>27</v>
      </c>
      <c r="N9479" t="s">
        <v>32</v>
      </c>
      <c r="O9479" s="4">
        <v>36548</v>
      </c>
      <c r="P9479" t="s">
        <v>23</v>
      </c>
      <c r="Q9479" t="str" cm="1">
        <f t="array" ref="Q9479">_xlfn.IFS(
O9479&lt;50000,"Low Salary (&lt;$50K)",
O9479&lt;90000,"Lower Middle ($50K-$90K)",
O9479&lt;130000,"Middle ($90K-$130K)",
O9479&lt;170000,"Upper Middle ($130K-$170K)",
O9479&gt;=170000,"High Salary (&gt;$170K)"
)</f>
        <v>Low Salary (&lt;$50K)</v>
      </c>
      <c r="R9479" t="str" cm="1">
        <f t="array" ref="R9479">_xlfn.IFS(
G9479&lt;=2,"New Customers (0-2Y)",
G9479&lt;=5,"Growing Customers (3-5Y)",
G9479&lt;=8,"Established Customers (6-8Y)",
G9479&lt;=10,"Loyal Customers (9-10Y)"
)</f>
        <v>Growing Customers (3-5Y)</v>
      </c>
    </row>
    <row r="9480" spans="1:18" x14ac:dyDescent="0.35">
      <c r="A9480">
        <v>15651900</v>
      </c>
      <c r="B9480" t="s">
        <v>651</v>
      </c>
      <c r="C9480" t="s">
        <v>42</v>
      </c>
      <c r="D9480" t="s">
        <v>18</v>
      </c>
      <c r="E9480">
        <v>53</v>
      </c>
      <c r="F9480" t="s">
        <v>19</v>
      </c>
      <c r="G9480">
        <v>1</v>
      </c>
      <c r="H9480" s="4">
        <v>81571.05</v>
      </c>
      <c r="I9480" t="s">
        <v>29</v>
      </c>
      <c r="J9480">
        <v>1</v>
      </c>
      <c r="K9480">
        <v>782</v>
      </c>
      <c r="L9480" t="s">
        <v>37</v>
      </c>
      <c r="M9480" t="s">
        <v>21</v>
      </c>
      <c r="N9480" t="s">
        <v>32</v>
      </c>
      <c r="O9480" s="4">
        <v>182960.46</v>
      </c>
      <c r="P9480" t="s">
        <v>23</v>
      </c>
      <c r="Q9480" t="str" cm="1">
        <f t="array" ref="Q9480">_xlfn.IFS(
O9480&lt;50000,"Low Salary (&lt;$50K)",
O9480&lt;90000,"Lower Middle ($50K-$90K)",
O9480&lt;130000,"Middle ($90K-$130K)",
O9480&lt;170000,"Upper Middle ($130K-$170K)",
O9480&gt;=170000,"High Salary (&gt;$170K)"
)</f>
        <v>High Salary (&gt;$170K)</v>
      </c>
      <c r="R9480" t="str" cm="1">
        <f t="array" ref="R9480">_xlfn.IFS(
G9480&lt;=2,"New Customers (0-2Y)",
G9480&lt;=5,"Growing Customers (3-5Y)",
G9480&lt;=8,"Established Customers (6-8Y)",
G9480&lt;=10,"Loyal Customers (9-10Y)"
)</f>
        <v>New Customers (0-2Y)</v>
      </c>
    </row>
    <row r="9481" spans="1:18" x14ac:dyDescent="0.35">
      <c r="A9481">
        <v>15596212</v>
      </c>
      <c r="B9481" t="s">
        <v>239</v>
      </c>
      <c r="C9481" t="s">
        <v>26</v>
      </c>
      <c r="D9481" t="s">
        <v>39</v>
      </c>
      <c r="E9481">
        <v>35</v>
      </c>
      <c r="F9481" t="s">
        <v>19</v>
      </c>
      <c r="G9481">
        <v>1</v>
      </c>
      <c r="H9481" s="4">
        <v>0</v>
      </c>
      <c r="I9481" t="s">
        <v>24</v>
      </c>
      <c r="J9481">
        <v>2</v>
      </c>
      <c r="K9481">
        <v>781</v>
      </c>
      <c r="L9481" t="s">
        <v>37</v>
      </c>
      <c r="M9481" t="s">
        <v>27</v>
      </c>
      <c r="N9481" t="s">
        <v>32</v>
      </c>
      <c r="O9481" s="4">
        <v>42117.9</v>
      </c>
      <c r="P9481" t="s">
        <v>28</v>
      </c>
      <c r="Q9481" t="str" cm="1">
        <f t="array" ref="Q9481">_xlfn.IFS(
O9481&lt;50000,"Low Salary (&lt;$50K)",
O9481&lt;90000,"Lower Middle ($50K-$90K)",
O9481&lt;130000,"Middle ($90K-$130K)",
O9481&lt;170000,"Upper Middle ($130K-$170K)",
O9481&gt;=170000,"High Salary (&gt;$170K)"
)</f>
        <v>Low Salary (&lt;$50K)</v>
      </c>
      <c r="R9481" t="str" cm="1">
        <f t="array" ref="R9481">_xlfn.IFS(
G9481&lt;=2,"New Customers (0-2Y)",
G9481&lt;=5,"Growing Customers (3-5Y)",
G9481&lt;=8,"Established Customers (6-8Y)",
G9481&lt;=10,"Loyal Customers (9-10Y)"
)</f>
        <v>New Customers (0-2Y)</v>
      </c>
    </row>
    <row r="9482" spans="1:18" x14ac:dyDescent="0.35">
      <c r="A9482">
        <v>15710687</v>
      </c>
      <c r="B9482" t="s">
        <v>118</v>
      </c>
      <c r="C9482" t="s">
        <v>17</v>
      </c>
      <c r="D9482" t="s">
        <v>18</v>
      </c>
      <c r="E9482">
        <v>33</v>
      </c>
      <c r="F9482" t="s">
        <v>19</v>
      </c>
      <c r="G9482">
        <v>0</v>
      </c>
      <c r="H9482" s="4">
        <v>95927.039999999994</v>
      </c>
      <c r="I9482" t="s">
        <v>29</v>
      </c>
      <c r="J9482">
        <v>1</v>
      </c>
      <c r="K9482">
        <v>593</v>
      </c>
      <c r="L9482" t="s">
        <v>31</v>
      </c>
      <c r="M9482" t="s">
        <v>21</v>
      </c>
      <c r="N9482" t="s">
        <v>32</v>
      </c>
      <c r="O9482" s="4">
        <v>199478.05</v>
      </c>
      <c r="P9482" t="s">
        <v>28</v>
      </c>
      <c r="Q9482" t="str" cm="1">
        <f t="array" ref="Q9482">_xlfn.IFS(
O9482&lt;50000,"Low Salary (&lt;$50K)",
O9482&lt;90000,"Lower Middle ($50K-$90K)",
O9482&lt;130000,"Middle ($90K-$130K)",
O9482&lt;170000,"Upper Middle ($130K-$170K)",
O9482&gt;=170000,"High Salary (&gt;$170K)"
)</f>
        <v>High Salary (&gt;$170K)</v>
      </c>
      <c r="R9482" t="str" cm="1">
        <f t="array" ref="R9482">_xlfn.IFS(
G9482&lt;=2,"New Customers (0-2Y)",
G9482&lt;=5,"Growing Customers (3-5Y)",
G9482&lt;=8,"Established Customers (6-8Y)",
G9482&lt;=10,"Loyal Customers (9-10Y)"
)</f>
        <v>New Customers (0-2Y)</v>
      </c>
    </row>
    <row r="9483" spans="1:18" x14ac:dyDescent="0.35">
      <c r="A9483">
        <v>15613787</v>
      </c>
      <c r="B9483" t="s">
        <v>1413</v>
      </c>
      <c r="C9483" t="s">
        <v>26</v>
      </c>
      <c r="D9483" t="s">
        <v>39</v>
      </c>
      <c r="E9483">
        <v>35</v>
      </c>
      <c r="F9483" t="s">
        <v>19</v>
      </c>
      <c r="G9483">
        <v>8</v>
      </c>
      <c r="H9483" s="4">
        <v>116932.59</v>
      </c>
      <c r="I9483" t="s">
        <v>33</v>
      </c>
      <c r="J9483">
        <v>1</v>
      </c>
      <c r="K9483">
        <v>505</v>
      </c>
      <c r="L9483" t="s">
        <v>31</v>
      </c>
      <c r="M9483" t="s">
        <v>21</v>
      </c>
      <c r="N9483" t="s">
        <v>32</v>
      </c>
      <c r="O9483" s="4">
        <v>91092.84</v>
      </c>
      <c r="P9483" t="s">
        <v>28</v>
      </c>
      <c r="Q9483" t="str" cm="1">
        <f t="array" ref="Q9483">_xlfn.IFS(
O9483&lt;50000,"Low Salary (&lt;$50K)",
O9483&lt;90000,"Lower Middle ($50K-$90K)",
O9483&lt;130000,"Middle ($90K-$130K)",
O9483&lt;170000,"Upper Middle ($130K-$170K)",
O9483&gt;=170000,"High Salary (&gt;$170K)"
)</f>
        <v>Middle ($90K-$130K)</v>
      </c>
      <c r="R9483" t="str" cm="1">
        <f t="array" ref="R9483">_xlfn.IFS(
G9483&lt;=2,"New Customers (0-2Y)",
G9483&lt;=5,"Growing Customers (3-5Y)",
G9483&lt;=8,"Established Customers (6-8Y)",
G9483&lt;=10,"Loyal Customers (9-10Y)"
)</f>
        <v>Established Customers (6-8Y)</v>
      </c>
    </row>
    <row r="9484" spans="1:18" x14ac:dyDescent="0.35">
      <c r="A9484">
        <v>15599211</v>
      </c>
      <c r="B9484" t="s">
        <v>409</v>
      </c>
      <c r="C9484" t="s">
        <v>17</v>
      </c>
      <c r="D9484" t="s">
        <v>39</v>
      </c>
      <c r="E9484">
        <v>40</v>
      </c>
      <c r="F9484" t="s">
        <v>19</v>
      </c>
      <c r="G9484">
        <v>1</v>
      </c>
      <c r="H9484" s="4">
        <v>0</v>
      </c>
      <c r="I9484" t="s">
        <v>24</v>
      </c>
      <c r="J9484">
        <v>2</v>
      </c>
      <c r="K9484">
        <v>707</v>
      </c>
      <c r="L9484" t="s">
        <v>35</v>
      </c>
      <c r="M9484" t="s">
        <v>21</v>
      </c>
      <c r="N9484" t="s">
        <v>32</v>
      </c>
      <c r="O9484" s="4">
        <v>14090.4</v>
      </c>
      <c r="P9484" t="s">
        <v>23</v>
      </c>
      <c r="Q9484" t="str" cm="1">
        <f t="array" ref="Q9484">_xlfn.IFS(
O9484&lt;50000,"Low Salary (&lt;$50K)",
O9484&lt;90000,"Lower Middle ($50K-$90K)",
O9484&lt;130000,"Middle ($90K-$130K)",
O9484&lt;170000,"Upper Middle ($130K-$170K)",
O9484&gt;=170000,"High Salary (&gt;$170K)"
)</f>
        <v>Low Salary (&lt;$50K)</v>
      </c>
      <c r="R9484" t="str" cm="1">
        <f t="array" ref="R9484">_xlfn.IFS(
G9484&lt;=2,"New Customers (0-2Y)",
G9484&lt;=5,"Growing Customers (3-5Y)",
G9484&lt;=8,"Established Customers (6-8Y)",
G9484&lt;=10,"Loyal Customers (9-10Y)"
)</f>
        <v>New Customers (0-2Y)</v>
      </c>
    </row>
    <row r="9485" spans="1:18" x14ac:dyDescent="0.35">
      <c r="A9485">
        <v>15675983</v>
      </c>
      <c r="B9485" t="s">
        <v>195</v>
      </c>
      <c r="C9485" t="s">
        <v>17</v>
      </c>
      <c r="D9485" t="s">
        <v>18</v>
      </c>
      <c r="E9485">
        <v>36</v>
      </c>
      <c r="F9485" t="s">
        <v>19</v>
      </c>
      <c r="G9485">
        <v>3</v>
      </c>
      <c r="H9485" s="4">
        <v>79551.12</v>
      </c>
      <c r="I9485" t="s">
        <v>29</v>
      </c>
      <c r="J9485">
        <v>1</v>
      </c>
      <c r="K9485">
        <v>692</v>
      </c>
      <c r="L9485" t="s">
        <v>35</v>
      </c>
      <c r="M9485" t="s">
        <v>27</v>
      </c>
      <c r="N9485" t="s">
        <v>22</v>
      </c>
      <c r="O9485" s="4">
        <v>178267.07</v>
      </c>
      <c r="P9485" t="s">
        <v>28</v>
      </c>
      <c r="Q9485" t="str" cm="1">
        <f t="array" ref="Q9485">_xlfn.IFS(
O9485&lt;50000,"Low Salary (&lt;$50K)",
O9485&lt;90000,"Lower Middle ($50K-$90K)",
O9485&lt;130000,"Middle ($90K-$130K)",
O9485&lt;170000,"Upper Middle ($130K-$170K)",
O9485&gt;=170000,"High Salary (&gt;$170K)"
)</f>
        <v>High Salary (&gt;$170K)</v>
      </c>
      <c r="R9485" t="str" cm="1">
        <f t="array" ref="R9485">_xlfn.IFS(
G9485&lt;=2,"New Customers (0-2Y)",
G9485&lt;=5,"Growing Customers (3-5Y)",
G9485&lt;=8,"Established Customers (6-8Y)",
G9485&lt;=10,"Loyal Customers (9-10Y)"
)</f>
        <v>Growing Customers (3-5Y)</v>
      </c>
    </row>
    <row r="9486" spans="1:18" x14ac:dyDescent="0.35">
      <c r="A9486">
        <v>15622370</v>
      </c>
      <c r="B9486" t="s">
        <v>285</v>
      </c>
      <c r="C9486" t="s">
        <v>42</v>
      </c>
      <c r="D9486" t="s">
        <v>39</v>
      </c>
      <c r="E9486">
        <v>30</v>
      </c>
      <c r="F9486" t="s">
        <v>19</v>
      </c>
      <c r="G9486">
        <v>1</v>
      </c>
      <c r="H9486" s="4">
        <v>116416.94</v>
      </c>
      <c r="I9486" t="s">
        <v>33</v>
      </c>
      <c r="J9486">
        <v>1</v>
      </c>
      <c r="K9486">
        <v>813</v>
      </c>
      <c r="L9486" t="s">
        <v>37</v>
      </c>
      <c r="M9486" t="s">
        <v>27</v>
      </c>
      <c r="N9486" t="s">
        <v>22</v>
      </c>
      <c r="O9486" s="4">
        <v>85808.22</v>
      </c>
      <c r="P9486" t="s">
        <v>28</v>
      </c>
      <c r="Q9486" t="str" cm="1">
        <f t="array" ref="Q9486">_xlfn.IFS(
O9486&lt;50000,"Low Salary (&lt;$50K)",
O9486&lt;90000,"Lower Middle ($50K-$90K)",
O9486&lt;130000,"Middle ($90K-$130K)",
O9486&lt;170000,"Upper Middle ($130K-$170K)",
O9486&gt;=170000,"High Salary (&gt;$170K)"
)</f>
        <v>Lower Middle ($50K-$90K)</v>
      </c>
      <c r="R9486" t="str" cm="1">
        <f t="array" ref="R9486">_xlfn.IFS(
G9486&lt;=2,"New Customers (0-2Y)",
G9486&lt;=5,"Growing Customers (3-5Y)",
G9486&lt;=8,"Established Customers (6-8Y)",
G9486&lt;=10,"Loyal Customers (9-10Y)"
)</f>
        <v>New Customers (0-2Y)</v>
      </c>
    </row>
    <row r="9487" spans="1:18" x14ac:dyDescent="0.35">
      <c r="A9487">
        <v>15656319</v>
      </c>
      <c r="B9487" t="s">
        <v>598</v>
      </c>
      <c r="C9487" t="s">
        <v>26</v>
      </c>
      <c r="D9487" t="s">
        <v>39</v>
      </c>
      <c r="E9487">
        <v>37</v>
      </c>
      <c r="F9487" t="s">
        <v>19</v>
      </c>
      <c r="G9487">
        <v>4</v>
      </c>
      <c r="H9487" s="4">
        <v>88141.1</v>
      </c>
      <c r="I9487" t="s">
        <v>29</v>
      </c>
      <c r="J9487">
        <v>1</v>
      </c>
      <c r="K9487">
        <v>850</v>
      </c>
      <c r="L9487" t="s">
        <v>37</v>
      </c>
      <c r="M9487" t="s">
        <v>21</v>
      </c>
      <c r="N9487" t="s">
        <v>32</v>
      </c>
      <c r="O9487" s="4">
        <v>109659.12</v>
      </c>
      <c r="P9487" t="s">
        <v>28</v>
      </c>
      <c r="Q9487" t="str" cm="1">
        <f t="array" ref="Q9487">_xlfn.IFS(
O9487&lt;50000,"Low Salary (&lt;$50K)",
O9487&lt;90000,"Lower Middle ($50K-$90K)",
O9487&lt;130000,"Middle ($90K-$130K)",
O9487&lt;170000,"Upper Middle ($130K-$170K)",
O9487&gt;=170000,"High Salary (&gt;$170K)"
)</f>
        <v>Middle ($90K-$130K)</v>
      </c>
      <c r="R9487" t="str" cm="1">
        <f t="array" ref="R9487">_xlfn.IFS(
G9487&lt;=2,"New Customers (0-2Y)",
G9487&lt;=5,"Growing Customers (3-5Y)",
G9487&lt;=8,"Established Customers (6-8Y)",
G9487&lt;=10,"Loyal Customers (9-10Y)"
)</f>
        <v>Growing Customers (3-5Y)</v>
      </c>
    </row>
    <row r="9488" spans="1:18" x14ac:dyDescent="0.35">
      <c r="A9488">
        <v>15605130</v>
      </c>
      <c r="B9488" t="s">
        <v>2887</v>
      </c>
      <c r="C9488" t="s">
        <v>17</v>
      </c>
      <c r="D9488" t="s">
        <v>39</v>
      </c>
      <c r="E9488">
        <v>32</v>
      </c>
      <c r="F9488" t="s">
        <v>19</v>
      </c>
      <c r="G9488">
        <v>6</v>
      </c>
      <c r="H9488" s="4">
        <v>177729.13</v>
      </c>
      <c r="I9488" t="s">
        <v>33</v>
      </c>
      <c r="J9488">
        <v>1</v>
      </c>
      <c r="K9488">
        <v>753</v>
      </c>
      <c r="L9488" t="s">
        <v>35</v>
      </c>
      <c r="M9488" t="s">
        <v>21</v>
      </c>
      <c r="N9488" t="s">
        <v>22</v>
      </c>
      <c r="O9488" s="4">
        <v>161642.07999999999</v>
      </c>
      <c r="P9488" t="s">
        <v>28</v>
      </c>
      <c r="Q9488" t="str" cm="1">
        <f t="array" ref="Q9488">_xlfn.IFS(
O9488&lt;50000,"Low Salary (&lt;$50K)",
O9488&lt;90000,"Lower Middle ($50K-$90K)",
O9488&lt;130000,"Middle ($90K-$130K)",
O9488&lt;170000,"Upper Middle ($130K-$170K)",
O9488&gt;=170000,"High Salary (&gt;$170K)"
)</f>
        <v>Upper Middle ($130K-$170K)</v>
      </c>
      <c r="R9488" t="str" cm="1">
        <f t="array" ref="R9488">_xlfn.IFS(
G9488&lt;=2,"New Customers (0-2Y)",
G9488&lt;=5,"Growing Customers (3-5Y)",
G9488&lt;=8,"Established Customers (6-8Y)",
G9488&lt;=10,"Loyal Customers (9-10Y)"
)</f>
        <v>Established Customers (6-8Y)</v>
      </c>
    </row>
    <row r="9489" spans="1:18" x14ac:dyDescent="0.35">
      <c r="A9489">
        <v>15672574</v>
      </c>
      <c r="B9489" t="s">
        <v>1455</v>
      </c>
      <c r="C9489" t="s">
        <v>26</v>
      </c>
      <c r="D9489" t="s">
        <v>18</v>
      </c>
      <c r="E9489">
        <v>32</v>
      </c>
      <c r="F9489" t="s">
        <v>19</v>
      </c>
      <c r="G9489">
        <v>5</v>
      </c>
      <c r="H9489" s="4">
        <v>0</v>
      </c>
      <c r="I9489" t="s">
        <v>24</v>
      </c>
      <c r="J9489">
        <v>1</v>
      </c>
      <c r="K9489">
        <v>850</v>
      </c>
      <c r="L9489" t="s">
        <v>37</v>
      </c>
      <c r="M9489" t="s">
        <v>21</v>
      </c>
      <c r="N9489" t="s">
        <v>22</v>
      </c>
      <c r="O9489" s="4">
        <v>3830.59</v>
      </c>
      <c r="P9489" t="s">
        <v>28</v>
      </c>
      <c r="Q9489" t="str" cm="1">
        <f t="array" ref="Q9489">_xlfn.IFS(
O9489&lt;50000,"Low Salary (&lt;$50K)",
O9489&lt;90000,"Lower Middle ($50K-$90K)",
O9489&lt;130000,"Middle ($90K-$130K)",
O9489&lt;170000,"Upper Middle ($130K-$170K)",
O9489&gt;=170000,"High Salary (&gt;$170K)"
)</f>
        <v>Low Salary (&lt;$50K)</v>
      </c>
      <c r="R9489" t="str" cm="1">
        <f t="array" ref="R9489">_xlfn.IFS(
G9489&lt;=2,"New Customers (0-2Y)",
G9489&lt;=5,"Growing Customers (3-5Y)",
G9489&lt;=8,"Established Customers (6-8Y)",
G9489&lt;=10,"Loyal Customers (9-10Y)"
)</f>
        <v>Growing Customers (3-5Y)</v>
      </c>
    </row>
    <row r="9490" spans="1:18" x14ac:dyDescent="0.35">
      <c r="A9490">
        <v>15659355</v>
      </c>
      <c r="B9490" t="s">
        <v>388</v>
      </c>
      <c r="C9490" t="s">
        <v>26</v>
      </c>
      <c r="D9490" t="s">
        <v>39</v>
      </c>
      <c r="E9490">
        <v>32</v>
      </c>
      <c r="F9490" t="s">
        <v>19</v>
      </c>
      <c r="G9490">
        <v>6</v>
      </c>
      <c r="H9490" s="4">
        <v>123912.78</v>
      </c>
      <c r="I9490" t="s">
        <v>33</v>
      </c>
      <c r="J9490">
        <v>2</v>
      </c>
      <c r="K9490">
        <v>671</v>
      </c>
      <c r="L9490" t="s">
        <v>35</v>
      </c>
      <c r="M9490" t="s">
        <v>21</v>
      </c>
      <c r="N9490" t="s">
        <v>22</v>
      </c>
      <c r="O9490" s="4">
        <v>146636.44</v>
      </c>
      <c r="P9490" t="s">
        <v>28</v>
      </c>
      <c r="Q9490" t="str" cm="1">
        <f t="array" ref="Q9490">_xlfn.IFS(
O9490&lt;50000,"Low Salary (&lt;$50K)",
O9490&lt;90000,"Lower Middle ($50K-$90K)",
O9490&lt;130000,"Middle ($90K-$130K)",
O9490&lt;170000,"Upper Middle ($130K-$170K)",
O9490&gt;=170000,"High Salary (&gt;$170K)"
)</f>
        <v>Upper Middle ($130K-$170K)</v>
      </c>
      <c r="R9490" t="str" cm="1">
        <f t="array" ref="R9490">_xlfn.IFS(
G9490&lt;=2,"New Customers (0-2Y)",
G9490&lt;=5,"Growing Customers (3-5Y)",
G9490&lt;=8,"Established Customers (6-8Y)",
G9490&lt;=10,"Loyal Customers (9-10Y)"
)</f>
        <v>Established Customers (6-8Y)</v>
      </c>
    </row>
    <row r="9491" spans="1:18" x14ac:dyDescent="0.35">
      <c r="A9491">
        <v>15777907</v>
      </c>
      <c r="B9491" t="s">
        <v>556</v>
      </c>
      <c r="C9491" t="s">
        <v>17</v>
      </c>
      <c r="D9491" t="s">
        <v>18</v>
      </c>
      <c r="E9491">
        <v>33</v>
      </c>
      <c r="F9491" t="s">
        <v>19</v>
      </c>
      <c r="G9491">
        <v>3</v>
      </c>
      <c r="H9491" s="4">
        <v>0</v>
      </c>
      <c r="I9491" t="s">
        <v>24</v>
      </c>
      <c r="J9491">
        <v>1</v>
      </c>
      <c r="K9491">
        <v>791</v>
      </c>
      <c r="L9491" t="s">
        <v>37</v>
      </c>
      <c r="M9491" t="s">
        <v>21</v>
      </c>
      <c r="N9491" t="s">
        <v>22</v>
      </c>
      <c r="O9491" s="4">
        <v>144413.92000000001</v>
      </c>
      <c r="P9491" t="s">
        <v>23</v>
      </c>
      <c r="Q9491" t="str" cm="1">
        <f t="array" ref="Q9491">_xlfn.IFS(
O9491&lt;50000,"Low Salary (&lt;$50K)",
O9491&lt;90000,"Lower Middle ($50K-$90K)",
O9491&lt;130000,"Middle ($90K-$130K)",
O9491&lt;170000,"Upper Middle ($130K-$170K)",
O9491&gt;=170000,"High Salary (&gt;$170K)"
)</f>
        <v>Upper Middle ($130K-$170K)</v>
      </c>
      <c r="R9491" t="str" cm="1">
        <f t="array" ref="R9491">_xlfn.IFS(
G9491&lt;=2,"New Customers (0-2Y)",
G9491&lt;=5,"Growing Customers (3-5Y)",
G9491&lt;=8,"Established Customers (6-8Y)",
G9491&lt;=10,"Loyal Customers (9-10Y)"
)</f>
        <v>Growing Customers (3-5Y)</v>
      </c>
    </row>
    <row r="9492" spans="1:18" x14ac:dyDescent="0.35">
      <c r="A9492">
        <v>15655171</v>
      </c>
      <c r="B9492" t="s">
        <v>1977</v>
      </c>
      <c r="C9492" t="s">
        <v>17</v>
      </c>
      <c r="D9492" t="s">
        <v>39</v>
      </c>
      <c r="E9492">
        <v>80</v>
      </c>
      <c r="F9492" t="s">
        <v>2967</v>
      </c>
      <c r="G9492">
        <v>3</v>
      </c>
      <c r="H9492" s="4">
        <v>0</v>
      </c>
      <c r="I9492" t="s">
        <v>24</v>
      </c>
      <c r="J9492">
        <v>1</v>
      </c>
      <c r="K9492">
        <v>624</v>
      </c>
      <c r="L9492" t="s">
        <v>20</v>
      </c>
      <c r="M9492" t="s">
        <v>21</v>
      </c>
      <c r="N9492" t="s">
        <v>22</v>
      </c>
      <c r="O9492" s="4">
        <v>65801.440000000002</v>
      </c>
      <c r="P9492" t="s">
        <v>28</v>
      </c>
      <c r="Q9492" t="str" cm="1">
        <f t="array" ref="Q9492">_xlfn.IFS(
O9492&lt;50000,"Low Salary (&lt;$50K)",
O9492&lt;90000,"Lower Middle ($50K-$90K)",
O9492&lt;130000,"Middle ($90K-$130K)",
O9492&lt;170000,"Upper Middle ($130K-$170K)",
O9492&gt;=170000,"High Salary (&gt;$170K)"
)</f>
        <v>Lower Middle ($50K-$90K)</v>
      </c>
      <c r="R9492" t="str" cm="1">
        <f t="array" ref="R9492">_xlfn.IFS(
G9492&lt;=2,"New Customers (0-2Y)",
G9492&lt;=5,"Growing Customers (3-5Y)",
G9492&lt;=8,"Established Customers (6-8Y)",
G9492&lt;=10,"Loyal Customers (9-10Y)"
)</f>
        <v>Growing Customers (3-5Y)</v>
      </c>
    </row>
    <row r="9493" spans="1:18" x14ac:dyDescent="0.35">
      <c r="A9493">
        <v>15619674</v>
      </c>
      <c r="B9493" t="s">
        <v>339</v>
      </c>
      <c r="C9493" t="s">
        <v>17</v>
      </c>
      <c r="D9493" t="s">
        <v>18</v>
      </c>
      <c r="E9493">
        <v>35</v>
      </c>
      <c r="F9493" t="s">
        <v>19</v>
      </c>
      <c r="G9493">
        <v>4</v>
      </c>
      <c r="H9493" s="4">
        <v>108306.44</v>
      </c>
      <c r="I9493" t="s">
        <v>33</v>
      </c>
      <c r="J9493">
        <v>1</v>
      </c>
      <c r="K9493">
        <v>649</v>
      </c>
      <c r="L9493" t="s">
        <v>20</v>
      </c>
      <c r="M9493" t="s">
        <v>21</v>
      </c>
      <c r="N9493" t="s">
        <v>22</v>
      </c>
      <c r="O9493" s="4">
        <v>192486.24</v>
      </c>
      <c r="P9493" t="s">
        <v>28</v>
      </c>
      <c r="Q9493" t="str" cm="1">
        <f t="array" ref="Q9493">_xlfn.IFS(
O9493&lt;50000,"Low Salary (&lt;$50K)",
O9493&lt;90000,"Lower Middle ($50K-$90K)",
O9493&lt;130000,"Middle ($90K-$130K)",
O9493&lt;170000,"Upper Middle ($130K-$170K)",
O9493&gt;=170000,"High Salary (&gt;$170K)"
)</f>
        <v>High Salary (&gt;$170K)</v>
      </c>
      <c r="R9493" t="str" cm="1">
        <f t="array" ref="R9493">_xlfn.IFS(
G9493&lt;=2,"New Customers (0-2Y)",
G9493&lt;=5,"Growing Customers (3-5Y)",
G9493&lt;=8,"Established Customers (6-8Y)",
G9493&lt;=10,"Loyal Customers (9-10Y)"
)</f>
        <v>Growing Customers (3-5Y)</v>
      </c>
    </row>
    <row r="9494" spans="1:18" x14ac:dyDescent="0.35">
      <c r="A9494">
        <v>15775192</v>
      </c>
      <c r="B9494" t="s">
        <v>2888</v>
      </c>
      <c r="C9494" t="s">
        <v>42</v>
      </c>
      <c r="D9494" t="s">
        <v>18</v>
      </c>
      <c r="E9494">
        <v>48</v>
      </c>
      <c r="F9494" t="s">
        <v>19</v>
      </c>
      <c r="G9494">
        <v>4</v>
      </c>
      <c r="H9494" s="4">
        <v>102962.62</v>
      </c>
      <c r="I9494" t="s">
        <v>33</v>
      </c>
      <c r="J9494">
        <v>1</v>
      </c>
      <c r="K9494">
        <v>732</v>
      </c>
      <c r="L9494" t="s">
        <v>35</v>
      </c>
      <c r="M9494" t="s">
        <v>21</v>
      </c>
      <c r="N9494" t="s">
        <v>32</v>
      </c>
      <c r="O9494" s="4">
        <v>120852.85</v>
      </c>
      <c r="P9494" t="s">
        <v>23</v>
      </c>
      <c r="Q9494" t="str" cm="1">
        <f t="array" ref="Q9494">_xlfn.IFS(
O9494&lt;50000,"Low Salary (&lt;$50K)",
O9494&lt;90000,"Lower Middle ($50K-$90K)",
O9494&lt;130000,"Middle ($90K-$130K)",
O9494&lt;170000,"Upper Middle ($130K-$170K)",
O9494&gt;=170000,"High Salary (&gt;$170K)"
)</f>
        <v>Middle ($90K-$130K)</v>
      </c>
      <c r="R9494" t="str" cm="1">
        <f t="array" ref="R9494">_xlfn.IFS(
G9494&lt;=2,"New Customers (0-2Y)",
G9494&lt;=5,"Growing Customers (3-5Y)",
G9494&lt;=8,"Established Customers (6-8Y)",
G9494&lt;=10,"Loyal Customers (9-10Y)"
)</f>
        <v>Growing Customers (3-5Y)</v>
      </c>
    </row>
    <row r="9495" spans="1:18" x14ac:dyDescent="0.35">
      <c r="A9495">
        <v>15617657</v>
      </c>
      <c r="B9495" t="s">
        <v>323</v>
      </c>
      <c r="C9495" t="s">
        <v>17</v>
      </c>
      <c r="D9495" t="s">
        <v>18</v>
      </c>
      <c r="E9495">
        <v>36</v>
      </c>
      <c r="F9495" t="s">
        <v>19</v>
      </c>
      <c r="G9495">
        <v>0</v>
      </c>
      <c r="H9495" s="4">
        <v>103502.22</v>
      </c>
      <c r="I9495" t="s">
        <v>33</v>
      </c>
      <c r="J9495">
        <v>1</v>
      </c>
      <c r="K9495">
        <v>664</v>
      </c>
      <c r="L9495" t="s">
        <v>35</v>
      </c>
      <c r="M9495" t="s">
        <v>21</v>
      </c>
      <c r="N9495" t="s">
        <v>22</v>
      </c>
      <c r="O9495" s="4">
        <v>146191.82</v>
      </c>
      <c r="P9495" t="s">
        <v>28</v>
      </c>
      <c r="Q9495" t="str" cm="1">
        <f t="array" ref="Q9495">_xlfn.IFS(
O9495&lt;50000,"Low Salary (&lt;$50K)",
O9495&lt;90000,"Lower Middle ($50K-$90K)",
O9495&lt;130000,"Middle ($90K-$130K)",
O9495&lt;170000,"Upper Middle ($130K-$170K)",
O9495&gt;=170000,"High Salary (&gt;$170K)"
)</f>
        <v>Upper Middle ($130K-$170K)</v>
      </c>
      <c r="R9495" t="str" cm="1">
        <f t="array" ref="R9495">_xlfn.IFS(
G9495&lt;=2,"New Customers (0-2Y)",
G9495&lt;=5,"Growing Customers (3-5Y)",
G9495&lt;=8,"Established Customers (6-8Y)",
G9495&lt;=10,"Loyal Customers (9-10Y)"
)</f>
        <v>New Customers (0-2Y)</v>
      </c>
    </row>
    <row r="9496" spans="1:18" x14ac:dyDescent="0.35">
      <c r="A9496">
        <v>15688951</v>
      </c>
      <c r="B9496" t="s">
        <v>2889</v>
      </c>
      <c r="C9496" t="s">
        <v>42</v>
      </c>
      <c r="D9496" t="s">
        <v>39</v>
      </c>
      <c r="E9496">
        <v>43</v>
      </c>
      <c r="F9496" t="s">
        <v>19</v>
      </c>
      <c r="G9496">
        <v>8</v>
      </c>
      <c r="H9496" s="4">
        <v>119654.44</v>
      </c>
      <c r="I9496" t="s">
        <v>33</v>
      </c>
      <c r="J9496">
        <v>2</v>
      </c>
      <c r="K9496">
        <v>789</v>
      </c>
      <c r="L9496" t="s">
        <v>37</v>
      </c>
      <c r="M9496" t="s">
        <v>27</v>
      </c>
      <c r="N9496" t="s">
        <v>22</v>
      </c>
      <c r="O9496" s="4">
        <v>148412.24</v>
      </c>
      <c r="P9496" t="s">
        <v>23</v>
      </c>
      <c r="Q9496" t="str" cm="1">
        <f t="array" ref="Q9496">_xlfn.IFS(
O9496&lt;50000,"Low Salary (&lt;$50K)",
O9496&lt;90000,"Lower Middle ($50K-$90K)",
O9496&lt;130000,"Middle ($90K-$130K)",
O9496&lt;170000,"Upper Middle ($130K-$170K)",
O9496&gt;=170000,"High Salary (&gt;$170K)"
)</f>
        <v>Upper Middle ($130K-$170K)</v>
      </c>
      <c r="R9496" t="str" cm="1">
        <f t="array" ref="R9496">_xlfn.IFS(
G9496&lt;=2,"New Customers (0-2Y)",
G9496&lt;=5,"Growing Customers (3-5Y)",
G9496&lt;=8,"Established Customers (6-8Y)",
G9496&lt;=10,"Loyal Customers (9-10Y)"
)</f>
        <v>Established Customers (6-8Y)</v>
      </c>
    </row>
    <row r="9497" spans="1:18" x14ac:dyDescent="0.35">
      <c r="A9497">
        <v>15763460</v>
      </c>
      <c r="B9497" t="s">
        <v>271</v>
      </c>
      <c r="C9497" t="s">
        <v>17</v>
      </c>
      <c r="D9497" t="s">
        <v>39</v>
      </c>
      <c r="E9497">
        <v>33</v>
      </c>
      <c r="F9497" t="s">
        <v>19</v>
      </c>
      <c r="G9497">
        <v>10</v>
      </c>
      <c r="H9497" s="4">
        <v>183768.47</v>
      </c>
      <c r="I9497" t="s">
        <v>33</v>
      </c>
      <c r="J9497">
        <v>1</v>
      </c>
      <c r="K9497">
        <v>680</v>
      </c>
      <c r="L9497" t="s">
        <v>35</v>
      </c>
      <c r="M9497" t="s">
        <v>21</v>
      </c>
      <c r="N9497" t="s">
        <v>32</v>
      </c>
      <c r="O9497" s="4">
        <v>164119.35</v>
      </c>
      <c r="P9497" t="s">
        <v>28</v>
      </c>
      <c r="Q9497" t="str" cm="1">
        <f t="array" ref="Q9497">_xlfn.IFS(
O9497&lt;50000,"Low Salary (&lt;$50K)",
O9497&lt;90000,"Lower Middle ($50K-$90K)",
O9497&lt;130000,"Middle ($90K-$130K)",
O9497&lt;170000,"Upper Middle ($130K-$170K)",
O9497&gt;=170000,"High Salary (&gt;$170K)"
)</f>
        <v>Upper Middle ($130K-$170K)</v>
      </c>
      <c r="R9497" t="str" cm="1">
        <f t="array" ref="R9497">_xlfn.IFS(
G9497&lt;=2,"New Customers (0-2Y)",
G9497&lt;=5,"Growing Customers (3-5Y)",
G9497&lt;=8,"Established Customers (6-8Y)",
G9497&lt;=10,"Loyal Customers (9-10Y)"
)</f>
        <v>Loyal Customers (9-10Y)</v>
      </c>
    </row>
    <row r="9498" spans="1:18" x14ac:dyDescent="0.35">
      <c r="A9498">
        <v>15756992</v>
      </c>
      <c r="B9498" t="s">
        <v>1148</v>
      </c>
      <c r="C9498" t="s">
        <v>17</v>
      </c>
      <c r="D9498" t="s">
        <v>39</v>
      </c>
      <c r="E9498">
        <v>37</v>
      </c>
      <c r="F9498" t="s">
        <v>19</v>
      </c>
      <c r="G9498">
        <v>1</v>
      </c>
      <c r="H9498" s="4">
        <v>0</v>
      </c>
      <c r="I9498" t="s">
        <v>24</v>
      </c>
      <c r="J9498">
        <v>2</v>
      </c>
      <c r="K9498">
        <v>701</v>
      </c>
      <c r="L9498" t="s">
        <v>35</v>
      </c>
      <c r="M9498" t="s">
        <v>21</v>
      </c>
      <c r="N9498" t="s">
        <v>32</v>
      </c>
      <c r="O9498" s="4">
        <v>163457.54999999999</v>
      </c>
      <c r="P9498" t="s">
        <v>28</v>
      </c>
      <c r="Q9498" t="str" cm="1">
        <f t="array" ref="Q9498">_xlfn.IFS(
O9498&lt;50000,"Low Salary (&lt;$50K)",
O9498&lt;90000,"Lower Middle ($50K-$90K)",
O9498&lt;130000,"Middle ($90K-$130K)",
O9498&lt;170000,"Upper Middle ($130K-$170K)",
O9498&gt;=170000,"High Salary (&gt;$170K)"
)</f>
        <v>Upper Middle ($130K-$170K)</v>
      </c>
      <c r="R9498" t="str" cm="1">
        <f t="array" ref="R9498">_xlfn.IFS(
G9498&lt;=2,"New Customers (0-2Y)",
G9498&lt;=5,"Growing Customers (3-5Y)",
G9498&lt;=8,"Established Customers (6-8Y)",
G9498&lt;=10,"Loyal Customers (9-10Y)"
)</f>
        <v>New Customers (0-2Y)</v>
      </c>
    </row>
    <row r="9499" spans="1:18" x14ac:dyDescent="0.35">
      <c r="A9499">
        <v>15617454</v>
      </c>
      <c r="B9499" t="s">
        <v>1045</v>
      </c>
      <c r="C9499" t="s">
        <v>17</v>
      </c>
      <c r="D9499" t="s">
        <v>18</v>
      </c>
      <c r="E9499">
        <v>25</v>
      </c>
      <c r="F9499" t="s">
        <v>43</v>
      </c>
      <c r="G9499">
        <v>1</v>
      </c>
      <c r="H9499" s="4">
        <v>0</v>
      </c>
      <c r="I9499" t="s">
        <v>24</v>
      </c>
      <c r="J9499">
        <v>2</v>
      </c>
      <c r="K9499">
        <v>684</v>
      </c>
      <c r="L9499" t="s">
        <v>35</v>
      </c>
      <c r="M9499" t="s">
        <v>27</v>
      </c>
      <c r="N9499" t="s">
        <v>22</v>
      </c>
      <c r="O9499" s="4">
        <v>144978.47</v>
      </c>
      <c r="P9499" t="s">
        <v>28</v>
      </c>
      <c r="Q9499" t="str" cm="1">
        <f t="array" ref="Q9499">_xlfn.IFS(
O9499&lt;50000,"Low Salary (&lt;$50K)",
O9499&lt;90000,"Lower Middle ($50K-$90K)",
O9499&lt;130000,"Middle ($90K-$130K)",
O9499&lt;170000,"Upper Middle ($130K-$170K)",
O9499&gt;=170000,"High Salary (&gt;$170K)"
)</f>
        <v>Upper Middle ($130K-$170K)</v>
      </c>
      <c r="R9499" t="str" cm="1">
        <f t="array" ref="R9499">_xlfn.IFS(
G9499&lt;=2,"New Customers (0-2Y)",
G9499&lt;=5,"Growing Customers (3-5Y)",
G9499&lt;=8,"Established Customers (6-8Y)",
G9499&lt;=10,"Loyal Customers (9-10Y)"
)</f>
        <v>New Customers (0-2Y)</v>
      </c>
    </row>
    <row r="9500" spans="1:18" x14ac:dyDescent="0.35">
      <c r="A9500">
        <v>15701932</v>
      </c>
      <c r="B9500" t="s">
        <v>236</v>
      </c>
      <c r="C9500" t="s">
        <v>17</v>
      </c>
      <c r="D9500" t="s">
        <v>18</v>
      </c>
      <c r="E9500">
        <v>52</v>
      </c>
      <c r="F9500" t="s">
        <v>19</v>
      </c>
      <c r="G9500">
        <v>6</v>
      </c>
      <c r="H9500" s="4">
        <v>140900.97</v>
      </c>
      <c r="I9500" t="s">
        <v>33</v>
      </c>
      <c r="J9500">
        <v>1</v>
      </c>
      <c r="K9500">
        <v>586</v>
      </c>
      <c r="L9500" t="s">
        <v>31</v>
      </c>
      <c r="M9500" t="s">
        <v>21</v>
      </c>
      <c r="N9500" t="s">
        <v>22</v>
      </c>
      <c r="O9500" s="4">
        <v>67288.89</v>
      </c>
      <c r="P9500" t="s">
        <v>28</v>
      </c>
      <c r="Q9500" t="str" cm="1">
        <f t="array" ref="Q9500">_xlfn.IFS(
O9500&lt;50000,"Low Salary (&lt;$50K)",
O9500&lt;90000,"Lower Middle ($50K-$90K)",
O9500&lt;130000,"Middle ($90K-$130K)",
O9500&lt;170000,"Upper Middle ($130K-$170K)",
O9500&gt;=170000,"High Salary (&gt;$170K)"
)</f>
        <v>Lower Middle ($50K-$90K)</v>
      </c>
      <c r="R9500" t="str" cm="1">
        <f t="array" ref="R9500">_xlfn.IFS(
G9500&lt;=2,"New Customers (0-2Y)",
G9500&lt;=5,"Growing Customers (3-5Y)",
G9500&lt;=8,"Established Customers (6-8Y)",
G9500&lt;=10,"Loyal Customers (9-10Y)"
)</f>
        <v>Established Customers (6-8Y)</v>
      </c>
    </row>
    <row r="9501" spans="1:18" x14ac:dyDescent="0.35">
      <c r="A9501">
        <v>15700813</v>
      </c>
      <c r="B9501" t="s">
        <v>892</v>
      </c>
      <c r="C9501" t="s">
        <v>42</v>
      </c>
      <c r="D9501" t="s">
        <v>18</v>
      </c>
      <c r="E9501">
        <v>25</v>
      </c>
      <c r="F9501" t="s">
        <v>43</v>
      </c>
      <c r="G9501">
        <v>5</v>
      </c>
      <c r="H9501" s="4">
        <v>94049.919999999998</v>
      </c>
      <c r="I9501" t="s">
        <v>29</v>
      </c>
      <c r="J9501">
        <v>2</v>
      </c>
      <c r="K9501">
        <v>522</v>
      </c>
      <c r="L9501" t="s">
        <v>31</v>
      </c>
      <c r="M9501" t="s">
        <v>21</v>
      </c>
      <c r="N9501" t="s">
        <v>32</v>
      </c>
      <c r="O9501" s="4">
        <v>103269</v>
      </c>
      <c r="P9501" t="s">
        <v>28</v>
      </c>
      <c r="Q9501" t="str" cm="1">
        <f t="array" ref="Q9501">_xlfn.IFS(
O9501&lt;50000,"Low Salary (&lt;$50K)",
O9501&lt;90000,"Lower Middle ($50K-$90K)",
O9501&lt;130000,"Middle ($90K-$130K)",
O9501&lt;170000,"Upper Middle ($130K-$170K)",
O9501&gt;=170000,"High Salary (&gt;$170K)"
)</f>
        <v>Middle ($90K-$130K)</v>
      </c>
      <c r="R9501" t="str" cm="1">
        <f t="array" ref="R9501">_xlfn.IFS(
G9501&lt;=2,"New Customers (0-2Y)",
G9501&lt;=5,"Growing Customers (3-5Y)",
G9501&lt;=8,"Established Customers (6-8Y)",
G9501&lt;=10,"Loyal Customers (9-10Y)"
)</f>
        <v>Growing Customers (3-5Y)</v>
      </c>
    </row>
    <row r="9502" spans="1:18" x14ac:dyDescent="0.35">
      <c r="A9502">
        <v>15645600</v>
      </c>
      <c r="B9502" t="s">
        <v>1157</v>
      </c>
      <c r="C9502" t="s">
        <v>26</v>
      </c>
      <c r="D9502" t="s">
        <v>18</v>
      </c>
      <c r="E9502">
        <v>27</v>
      </c>
      <c r="F9502" t="s">
        <v>43</v>
      </c>
      <c r="G9502">
        <v>8</v>
      </c>
      <c r="H9502" s="4">
        <v>98926.399999999994</v>
      </c>
      <c r="I9502" t="s">
        <v>29</v>
      </c>
      <c r="J9502">
        <v>1</v>
      </c>
      <c r="K9502">
        <v>739</v>
      </c>
      <c r="L9502" t="s">
        <v>35</v>
      </c>
      <c r="M9502" t="s">
        <v>21</v>
      </c>
      <c r="N9502" t="s">
        <v>22</v>
      </c>
      <c r="O9502" s="4">
        <v>106969.98</v>
      </c>
      <c r="P9502" t="s">
        <v>28</v>
      </c>
      <c r="Q9502" t="str" cm="1">
        <f t="array" ref="Q9502">_xlfn.IFS(
O9502&lt;50000,"Low Salary (&lt;$50K)",
O9502&lt;90000,"Lower Middle ($50K-$90K)",
O9502&lt;130000,"Middle ($90K-$130K)",
O9502&lt;170000,"Upper Middle ($130K-$170K)",
O9502&gt;=170000,"High Salary (&gt;$170K)"
)</f>
        <v>Middle ($90K-$130K)</v>
      </c>
      <c r="R9502" t="str" cm="1">
        <f t="array" ref="R9502">_xlfn.IFS(
G9502&lt;=2,"New Customers (0-2Y)",
G9502&lt;=5,"Growing Customers (3-5Y)",
G9502&lt;=8,"Established Customers (6-8Y)",
G9502&lt;=10,"Loyal Customers (9-10Y)"
)</f>
        <v>Established Customers (6-8Y)</v>
      </c>
    </row>
    <row r="9503" spans="1:18" x14ac:dyDescent="0.35">
      <c r="A9503">
        <v>15634146</v>
      </c>
      <c r="B9503" t="s">
        <v>653</v>
      </c>
      <c r="C9503" t="s">
        <v>42</v>
      </c>
      <c r="D9503" t="s">
        <v>39</v>
      </c>
      <c r="E9503">
        <v>18</v>
      </c>
      <c r="F9503" t="s">
        <v>43</v>
      </c>
      <c r="G9503">
        <v>2</v>
      </c>
      <c r="H9503" s="4">
        <v>142872.35999999999</v>
      </c>
      <c r="I9503" t="s">
        <v>33</v>
      </c>
      <c r="J9503">
        <v>1</v>
      </c>
      <c r="K9503">
        <v>835</v>
      </c>
      <c r="L9503" t="s">
        <v>37</v>
      </c>
      <c r="M9503" t="s">
        <v>21</v>
      </c>
      <c r="N9503" t="s">
        <v>22</v>
      </c>
      <c r="O9503" s="4">
        <v>117632.63</v>
      </c>
      <c r="P9503" t="s">
        <v>28</v>
      </c>
      <c r="Q9503" t="str" cm="1">
        <f t="array" ref="Q9503">_xlfn.IFS(
O9503&lt;50000,"Low Salary (&lt;$50K)",
O9503&lt;90000,"Lower Middle ($50K-$90K)",
O9503&lt;130000,"Middle ($90K-$130K)",
O9503&lt;170000,"Upper Middle ($130K-$170K)",
O9503&gt;=170000,"High Salary (&gt;$170K)"
)</f>
        <v>Middle ($90K-$130K)</v>
      </c>
      <c r="R9503" t="str" cm="1">
        <f t="array" ref="R9503">_xlfn.IFS(
G9503&lt;=2,"New Customers (0-2Y)",
G9503&lt;=5,"Growing Customers (3-5Y)",
G9503&lt;=8,"Established Customers (6-8Y)",
G9503&lt;=10,"Loyal Customers (9-10Y)"
)</f>
        <v>New Customers (0-2Y)</v>
      </c>
    </row>
    <row r="9504" spans="1:18" x14ac:dyDescent="0.35">
      <c r="A9504">
        <v>15686743</v>
      </c>
      <c r="B9504" t="s">
        <v>2890</v>
      </c>
      <c r="C9504" t="s">
        <v>26</v>
      </c>
      <c r="D9504" t="s">
        <v>39</v>
      </c>
      <c r="E9504">
        <v>29</v>
      </c>
      <c r="F9504" t="s">
        <v>43</v>
      </c>
      <c r="G9504">
        <v>3</v>
      </c>
      <c r="H9504" s="4">
        <v>46057.96</v>
      </c>
      <c r="I9504" t="s">
        <v>29</v>
      </c>
      <c r="J9504">
        <v>2</v>
      </c>
      <c r="K9504">
        <v>790</v>
      </c>
      <c r="L9504" t="s">
        <v>37</v>
      </c>
      <c r="M9504" t="s">
        <v>21</v>
      </c>
      <c r="N9504" t="s">
        <v>22</v>
      </c>
      <c r="O9504" s="4">
        <v>189777.66</v>
      </c>
      <c r="P9504" t="s">
        <v>28</v>
      </c>
      <c r="Q9504" t="str" cm="1">
        <f t="array" ref="Q9504">_xlfn.IFS(
O9504&lt;50000,"Low Salary (&lt;$50K)",
O9504&lt;90000,"Lower Middle ($50K-$90K)",
O9504&lt;130000,"Middle ($90K-$130K)",
O9504&lt;170000,"Upper Middle ($130K-$170K)",
O9504&gt;=170000,"High Salary (&gt;$170K)"
)</f>
        <v>High Salary (&gt;$170K)</v>
      </c>
      <c r="R9504" t="str" cm="1">
        <f t="array" ref="R9504">_xlfn.IFS(
G9504&lt;=2,"New Customers (0-2Y)",
G9504&lt;=5,"Growing Customers (3-5Y)",
G9504&lt;=8,"Established Customers (6-8Y)",
G9504&lt;=10,"Loyal Customers (9-10Y)"
)</f>
        <v>Growing Customers (3-5Y)</v>
      </c>
    </row>
    <row r="9505" spans="1:18" x14ac:dyDescent="0.35">
      <c r="A9505">
        <v>15698792</v>
      </c>
      <c r="B9505" t="s">
        <v>2891</v>
      </c>
      <c r="C9505" t="s">
        <v>17</v>
      </c>
      <c r="D9505" t="s">
        <v>18</v>
      </c>
      <c r="E9505">
        <v>48</v>
      </c>
      <c r="F9505" t="s">
        <v>19</v>
      </c>
      <c r="G9505">
        <v>6</v>
      </c>
      <c r="H9505" s="4">
        <v>119769.77</v>
      </c>
      <c r="I9505" t="s">
        <v>33</v>
      </c>
      <c r="J9505">
        <v>1</v>
      </c>
      <c r="K9505">
        <v>671</v>
      </c>
      <c r="L9505" t="s">
        <v>35</v>
      </c>
      <c r="M9505" t="s">
        <v>27</v>
      </c>
      <c r="N9505" t="s">
        <v>22</v>
      </c>
      <c r="O9505" s="4">
        <v>66032.649999999994</v>
      </c>
      <c r="P9505" t="s">
        <v>28</v>
      </c>
      <c r="Q9505" t="str" cm="1">
        <f t="array" ref="Q9505">_xlfn.IFS(
O9505&lt;50000,"Low Salary (&lt;$50K)",
O9505&lt;90000,"Lower Middle ($50K-$90K)",
O9505&lt;130000,"Middle ($90K-$130K)",
O9505&lt;170000,"Upper Middle ($130K-$170K)",
O9505&gt;=170000,"High Salary (&gt;$170K)"
)</f>
        <v>Lower Middle ($50K-$90K)</v>
      </c>
      <c r="R9505" t="str" cm="1">
        <f t="array" ref="R9505">_xlfn.IFS(
G9505&lt;=2,"New Customers (0-2Y)",
G9505&lt;=5,"Growing Customers (3-5Y)",
G9505&lt;=8,"Established Customers (6-8Y)",
G9505&lt;=10,"Loyal Customers (9-10Y)"
)</f>
        <v>Established Customers (6-8Y)</v>
      </c>
    </row>
    <row r="9506" spans="1:18" x14ac:dyDescent="0.35">
      <c r="A9506">
        <v>15591724</v>
      </c>
      <c r="B9506" t="s">
        <v>938</v>
      </c>
      <c r="C9506" t="s">
        <v>17</v>
      </c>
      <c r="D9506" t="s">
        <v>18</v>
      </c>
      <c r="E9506">
        <v>44</v>
      </c>
      <c r="F9506" t="s">
        <v>19</v>
      </c>
      <c r="G9506">
        <v>5</v>
      </c>
      <c r="H9506" s="4">
        <v>143244.97</v>
      </c>
      <c r="I9506" t="s">
        <v>33</v>
      </c>
      <c r="J9506">
        <v>1</v>
      </c>
      <c r="K9506">
        <v>560</v>
      </c>
      <c r="L9506" t="s">
        <v>31</v>
      </c>
      <c r="M9506" t="s">
        <v>21</v>
      </c>
      <c r="N9506" t="s">
        <v>32</v>
      </c>
      <c r="O9506" s="4">
        <v>98661.27</v>
      </c>
      <c r="P9506" t="s">
        <v>28</v>
      </c>
      <c r="Q9506" t="str" cm="1">
        <f t="array" ref="Q9506">_xlfn.IFS(
O9506&lt;50000,"Low Salary (&lt;$50K)",
O9506&lt;90000,"Lower Middle ($50K-$90K)",
O9506&lt;130000,"Middle ($90K-$130K)",
O9506&lt;170000,"Upper Middle ($130K-$170K)",
O9506&gt;=170000,"High Salary (&gt;$170K)"
)</f>
        <v>Middle ($90K-$130K)</v>
      </c>
      <c r="R9506" t="str" cm="1">
        <f t="array" ref="R9506">_xlfn.IFS(
G9506&lt;=2,"New Customers (0-2Y)",
G9506&lt;=5,"Growing Customers (3-5Y)",
G9506&lt;=8,"Established Customers (6-8Y)",
G9506&lt;=10,"Loyal Customers (9-10Y)"
)</f>
        <v>Growing Customers (3-5Y)</v>
      </c>
    </row>
    <row r="9507" spans="1:18" x14ac:dyDescent="0.35">
      <c r="A9507">
        <v>15571281</v>
      </c>
      <c r="B9507" t="s">
        <v>499</v>
      </c>
      <c r="C9507" t="s">
        <v>17</v>
      </c>
      <c r="D9507" t="s">
        <v>39</v>
      </c>
      <c r="E9507">
        <v>28</v>
      </c>
      <c r="F9507" t="s">
        <v>43</v>
      </c>
      <c r="G9507">
        <v>10</v>
      </c>
      <c r="H9507" s="4">
        <v>79562.98</v>
      </c>
      <c r="I9507" t="s">
        <v>29</v>
      </c>
      <c r="J9507">
        <v>1</v>
      </c>
      <c r="K9507">
        <v>651</v>
      </c>
      <c r="L9507" t="s">
        <v>20</v>
      </c>
      <c r="M9507" t="s">
        <v>21</v>
      </c>
      <c r="N9507" t="s">
        <v>22</v>
      </c>
      <c r="O9507" s="4">
        <v>74687.37</v>
      </c>
      <c r="P9507" t="s">
        <v>28</v>
      </c>
      <c r="Q9507" t="str" cm="1">
        <f t="array" ref="Q9507">_xlfn.IFS(
O9507&lt;50000,"Low Salary (&lt;$50K)",
O9507&lt;90000,"Lower Middle ($50K-$90K)",
O9507&lt;130000,"Middle ($90K-$130K)",
O9507&lt;170000,"Upper Middle ($130K-$170K)",
O9507&gt;=170000,"High Salary (&gt;$170K)"
)</f>
        <v>Lower Middle ($50K-$90K)</v>
      </c>
      <c r="R9507" t="str" cm="1">
        <f t="array" ref="R9507">_xlfn.IFS(
G9507&lt;=2,"New Customers (0-2Y)",
G9507&lt;=5,"Growing Customers (3-5Y)",
G9507&lt;=8,"Established Customers (6-8Y)",
G9507&lt;=10,"Loyal Customers (9-10Y)"
)</f>
        <v>Loyal Customers (9-10Y)</v>
      </c>
    </row>
    <row r="9508" spans="1:18" x14ac:dyDescent="0.35">
      <c r="A9508">
        <v>15661380</v>
      </c>
      <c r="B9508" t="s">
        <v>595</v>
      </c>
      <c r="C9508" t="s">
        <v>17</v>
      </c>
      <c r="D9508" t="s">
        <v>39</v>
      </c>
      <c r="E9508">
        <v>69</v>
      </c>
      <c r="F9508" t="s">
        <v>2967</v>
      </c>
      <c r="G9508">
        <v>6</v>
      </c>
      <c r="H9508" s="4">
        <v>0</v>
      </c>
      <c r="I9508" t="s">
        <v>24</v>
      </c>
      <c r="J9508">
        <v>2</v>
      </c>
      <c r="K9508">
        <v>682</v>
      </c>
      <c r="L9508" t="s">
        <v>35</v>
      </c>
      <c r="M9508" t="s">
        <v>27</v>
      </c>
      <c r="N9508" t="s">
        <v>22</v>
      </c>
      <c r="O9508" s="4">
        <v>149604.18</v>
      </c>
      <c r="P9508" t="s">
        <v>28</v>
      </c>
      <c r="Q9508" t="str" cm="1">
        <f t="array" ref="Q9508">_xlfn.IFS(
O9508&lt;50000,"Low Salary (&lt;$50K)",
O9508&lt;90000,"Lower Middle ($50K-$90K)",
O9508&lt;130000,"Middle ($90K-$130K)",
O9508&lt;170000,"Upper Middle ($130K-$170K)",
O9508&gt;=170000,"High Salary (&gt;$170K)"
)</f>
        <v>Upper Middle ($130K-$170K)</v>
      </c>
      <c r="R9508" t="str" cm="1">
        <f t="array" ref="R9508">_xlfn.IFS(
G9508&lt;=2,"New Customers (0-2Y)",
G9508&lt;=5,"Growing Customers (3-5Y)",
G9508&lt;=8,"Established Customers (6-8Y)",
G9508&lt;=10,"Loyal Customers (9-10Y)"
)</f>
        <v>Established Customers (6-8Y)</v>
      </c>
    </row>
    <row r="9509" spans="1:18" x14ac:dyDescent="0.35">
      <c r="A9509">
        <v>15728885</v>
      </c>
      <c r="B9509" t="s">
        <v>2892</v>
      </c>
      <c r="C9509" t="s">
        <v>17</v>
      </c>
      <c r="D9509" t="s">
        <v>39</v>
      </c>
      <c r="E9509">
        <v>41</v>
      </c>
      <c r="F9509" t="s">
        <v>19</v>
      </c>
      <c r="G9509">
        <v>0</v>
      </c>
      <c r="H9509" s="4">
        <v>0</v>
      </c>
      <c r="I9509" t="s">
        <v>24</v>
      </c>
      <c r="J9509">
        <v>1</v>
      </c>
      <c r="K9509">
        <v>808</v>
      </c>
      <c r="L9509" t="s">
        <v>37</v>
      </c>
      <c r="M9509" t="s">
        <v>21</v>
      </c>
      <c r="N9509" t="s">
        <v>22</v>
      </c>
      <c r="O9509" s="4">
        <v>79888.78</v>
      </c>
      <c r="P9509" t="s">
        <v>28</v>
      </c>
      <c r="Q9509" t="str" cm="1">
        <f t="array" ref="Q9509">_xlfn.IFS(
O9509&lt;50000,"Low Salary (&lt;$50K)",
O9509&lt;90000,"Lower Middle ($50K-$90K)",
O9509&lt;130000,"Middle ($90K-$130K)",
O9509&lt;170000,"Upper Middle ($130K-$170K)",
O9509&gt;=170000,"High Salary (&gt;$170K)"
)</f>
        <v>Lower Middle ($50K-$90K)</v>
      </c>
      <c r="R9509" t="str" cm="1">
        <f t="array" ref="R9509">_xlfn.IFS(
G9509&lt;=2,"New Customers (0-2Y)",
G9509&lt;=5,"Growing Customers (3-5Y)",
G9509&lt;=8,"Established Customers (6-8Y)",
G9509&lt;=10,"Loyal Customers (9-10Y)"
)</f>
        <v>New Customers (0-2Y)</v>
      </c>
    </row>
    <row r="9510" spans="1:18" x14ac:dyDescent="0.35">
      <c r="A9510">
        <v>15618950</v>
      </c>
      <c r="B9510" t="s">
        <v>1240</v>
      </c>
      <c r="C9510" t="s">
        <v>26</v>
      </c>
      <c r="D9510" t="s">
        <v>39</v>
      </c>
      <c r="E9510">
        <v>26</v>
      </c>
      <c r="F9510" t="s">
        <v>43</v>
      </c>
      <c r="G9510">
        <v>8</v>
      </c>
      <c r="H9510" s="4">
        <v>96659.64</v>
      </c>
      <c r="I9510" t="s">
        <v>29</v>
      </c>
      <c r="J9510">
        <v>2</v>
      </c>
      <c r="K9510">
        <v>644</v>
      </c>
      <c r="L9510" t="s">
        <v>20</v>
      </c>
      <c r="M9510" t="s">
        <v>21</v>
      </c>
      <c r="N9510" t="s">
        <v>22</v>
      </c>
      <c r="O9510" s="4">
        <v>138775.69</v>
      </c>
      <c r="P9510" t="s">
        <v>28</v>
      </c>
      <c r="Q9510" t="str" cm="1">
        <f t="array" ref="Q9510">_xlfn.IFS(
O9510&lt;50000,"Low Salary (&lt;$50K)",
O9510&lt;90000,"Lower Middle ($50K-$90K)",
O9510&lt;130000,"Middle ($90K-$130K)",
O9510&lt;170000,"Upper Middle ($130K-$170K)",
O9510&gt;=170000,"High Salary (&gt;$170K)"
)</f>
        <v>Upper Middle ($130K-$170K)</v>
      </c>
      <c r="R9510" t="str" cm="1">
        <f t="array" ref="R9510">_xlfn.IFS(
G9510&lt;=2,"New Customers (0-2Y)",
G9510&lt;=5,"Growing Customers (3-5Y)",
G9510&lt;=8,"Established Customers (6-8Y)",
G9510&lt;=10,"Loyal Customers (9-10Y)"
)</f>
        <v>Established Customers (6-8Y)</v>
      </c>
    </row>
    <row r="9511" spans="1:18" x14ac:dyDescent="0.35">
      <c r="A9511">
        <v>15609804</v>
      </c>
      <c r="B9511" t="s">
        <v>1601</v>
      </c>
      <c r="C9511" t="s">
        <v>17</v>
      </c>
      <c r="D9511" t="s">
        <v>39</v>
      </c>
      <c r="E9511">
        <v>29</v>
      </c>
      <c r="F9511" t="s">
        <v>43</v>
      </c>
      <c r="G9511">
        <v>1</v>
      </c>
      <c r="H9511" s="4">
        <v>0</v>
      </c>
      <c r="I9511" t="s">
        <v>24</v>
      </c>
      <c r="J9511">
        <v>2</v>
      </c>
      <c r="K9511">
        <v>688</v>
      </c>
      <c r="L9511" t="s">
        <v>35</v>
      </c>
      <c r="M9511" t="s">
        <v>21</v>
      </c>
      <c r="N9511" t="s">
        <v>32</v>
      </c>
      <c r="O9511" s="4">
        <v>154695.57</v>
      </c>
      <c r="P9511" t="s">
        <v>28</v>
      </c>
      <c r="Q9511" t="str" cm="1">
        <f t="array" ref="Q9511">_xlfn.IFS(
O9511&lt;50000,"Low Salary (&lt;$50K)",
O9511&lt;90000,"Lower Middle ($50K-$90K)",
O9511&lt;130000,"Middle ($90K-$130K)",
O9511&lt;170000,"Upper Middle ($130K-$170K)",
O9511&gt;=170000,"High Salary (&gt;$170K)"
)</f>
        <v>Upper Middle ($130K-$170K)</v>
      </c>
      <c r="R9511" t="str" cm="1">
        <f t="array" ref="R9511">_xlfn.IFS(
G9511&lt;=2,"New Customers (0-2Y)",
G9511&lt;=5,"Growing Customers (3-5Y)",
G9511&lt;=8,"Established Customers (6-8Y)",
G9511&lt;=10,"Loyal Customers (9-10Y)"
)</f>
        <v>New Customers (0-2Y)</v>
      </c>
    </row>
    <row r="9512" spans="1:18" x14ac:dyDescent="0.35">
      <c r="A9512">
        <v>15735849</v>
      </c>
      <c r="B9512" t="s">
        <v>2047</v>
      </c>
      <c r="C9512" t="s">
        <v>17</v>
      </c>
      <c r="D9512" t="s">
        <v>18</v>
      </c>
      <c r="E9512">
        <v>26</v>
      </c>
      <c r="F9512" t="s">
        <v>43</v>
      </c>
      <c r="G9512">
        <v>2</v>
      </c>
      <c r="H9512" s="4">
        <v>165947.99</v>
      </c>
      <c r="I9512" t="s">
        <v>33</v>
      </c>
      <c r="J9512">
        <v>2</v>
      </c>
      <c r="K9512">
        <v>617</v>
      </c>
      <c r="L9512" t="s">
        <v>20</v>
      </c>
      <c r="M9512" t="s">
        <v>27</v>
      </c>
      <c r="N9512" t="s">
        <v>22</v>
      </c>
      <c r="O9512" s="4">
        <v>168834.38</v>
      </c>
      <c r="P9512" t="s">
        <v>28</v>
      </c>
      <c r="Q9512" t="str" cm="1">
        <f t="array" ref="Q9512">_xlfn.IFS(
O9512&lt;50000,"Low Salary (&lt;$50K)",
O9512&lt;90000,"Lower Middle ($50K-$90K)",
O9512&lt;130000,"Middle ($90K-$130K)",
O9512&lt;170000,"Upper Middle ($130K-$170K)",
O9512&gt;=170000,"High Salary (&gt;$170K)"
)</f>
        <v>Upper Middle ($130K-$170K)</v>
      </c>
      <c r="R9512" t="str" cm="1">
        <f t="array" ref="R9512">_xlfn.IFS(
G9512&lt;=2,"New Customers (0-2Y)",
G9512&lt;=5,"Growing Customers (3-5Y)",
G9512&lt;=8,"Established Customers (6-8Y)",
G9512&lt;=10,"Loyal Customers (9-10Y)"
)</f>
        <v>New Customers (0-2Y)</v>
      </c>
    </row>
    <row r="9513" spans="1:18" x14ac:dyDescent="0.35">
      <c r="A9513">
        <v>15652948</v>
      </c>
      <c r="B9513" t="s">
        <v>61</v>
      </c>
      <c r="C9513" t="s">
        <v>17</v>
      </c>
      <c r="D9513" t="s">
        <v>39</v>
      </c>
      <c r="E9513">
        <v>33</v>
      </c>
      <c r="F9513" t="s">
        <v>19</v>
      </c>
      <c r="G9513">
        <v>4</v>
      </c>
      <c r="H9513" s="4">
        <v>92676.3</v>
      </c>
      <c r="I9513" t="s">
        <v>29</v>
      </c>
      <c r="J9513">
        <v>1</v>
      </c>
      <c r="K9513">
        <v>738</v>
      </c>
      <c r="L9513" t="s">
        <v>35</v>
      </c>
      <c r="M9513" t="s">
        <v>21</v>
      </c>
      <c r="N9513" t="s">
        <v>32</v>
      </c>
      <c r="O9513" s="4">
        <v>105817.63</v>
      </c>
      <c r="P9513" t="s">
        <v>28</v>
      </c>
      <c r="Q9513" t="str" cm="1">
        <f t="array" ref="Q9513">_xlfn.IFS(
O9513&lt;50000,"Low Salary (&lt;$50K)",
O9513&lt;90000,"Lower Middle ($50K-$90K)",
O9513&lt;130000,"Middle ($90K-$130K)",
O9513&lt;170000,"Upper Middle ($130K-$170K)",
O9513&gt;=170000,"High Salary (&gt;$170K)"
)</f>
        <v>Middle ($90K-$130K)</v>
      </c>
      <c r="R9513" t="str" cm="1">
        <f t="array" ref="R9513">_xlfn.IFS(
G9513&lt;=2,"New Customers (0-2Y)",
G9513&lt;=5,"Growing Customers (3-5Y)",
G9513&lt;=8,"Established Customers (6-8Y)",
G9513&lt;=10,"Loyal Customers (9-10Y)"
)</f>
        <v>Growing Customers (3-5Y)</v>
      </c>
    </row>
    <row r="9514" spans="1:18" x14ac:dyDescent="0.35">
      <c r="A9514">
        <v>15618155</v>
      </c>
      <c r="B9514" t="s">
        <v>633</v>
      </c>
      <c r="C9514" t="s">
        <v>17</v>
      </c>
      <c r="D9514" t="s">
        <v>39</v>
      </c>
      <c r="E9514">
        <v>45</v>
      </c>
      <c r="F9514" t="s">
        <v>19</v>
      </c>
      <c r="G9514">
        <v>5</v>
      </c>
      <c r="H9514" s="4">
        <v>83195.12</v>
      </c>
      <c r="I9514" t="s">
        <v>29</v>
      </c>
      <c r="J9514">
        <v>1</v>
      </c>
      <c r="K9514">
        <v>663</v>
      </c>
      <c r="L9514" t="s">
        <v>35</v>
      </c>
      <c r="M9514" t="s">
        <v>21</v>
      </c>
      <c r="N9514" t="s">
        <v>22</v>
      </c>
      <c r="O9514" s="4">
        <v>48682.1</v>
      </c>
      <c r="P9514" t="s">
        <v>28</v>
      </c>
      <c r="Q9514" t="str" cm="1">
        <f t="array" ref="Q9514">_xlfn.IFS(
O9514&lt;50000,"Low Salary (&lt;$50K)",
O9514&lt;90000,"Lower Middle ($50K-$90K)",
O9514&lt;130000,"Middle ($90K-$130K)",
O9514&lt;170000,"Upper Middle ($130K-$170K)",
O9514&gt;=170000,"High Salary (&gt;$170K)"
)</f>
        <v>Low Salary (&lt;$50K)</v>
      </c>
      <c r="R9514" t="str" cm="1">
        <f t="array" ref="R9514">_xlfn.IFS(
G9514&lt;=2,"New Customers (0-2Y)",
G9514&lt;=5,"Growing Customers (3-5Y)",
G9514&lt;=8,"Established Customers (6-8Y)",
G9514&lt;=10,"Loyal Customers (9-10Y)"
)</f>
        <v>Growing Customers (3-5Y)</v>
      </c>
    </row>
    <row r="9515" spans="1:18" x14ac:dyDescent="0.35">
      <c r="A9515">
        <v>15566378</v>
      </c>
      <c r="B9515" t="s">
        <v>2893</v>
      </c>
      <c r="C9515" t="s">
        <v>17</v>
      </c>
      <c r="D9515" t="s">
        <v>39</v>
      </c>
      <c r="E9515">
        <v>48</v>
      </c>
      <c r="F9515" t="s">
        <v>19</v>
      </c>
      <c r="G9515">
        <v>5</v>
      </c>
      <c r="H9515" s="4">
        <v>129387.94</v>
      </c>
      <c r="I9515" t="s">
        <v>33</v>
      </c>
      <c r="J9515">
        <v>1</v>
      </c>
      <c r="K9515">
        <v>515</v>
      </c>
      <c r="L9515" t="s">
        <v>31</v>
      </c>
      <c r="M9515" t="s">
        <v>27</v>
      </c>
      <c r="N9515" t="s">
        <v>22</v>
      </c>
      <c r="O9515" s="4">
        <v>147955.91</v>
      </c>
      <c r="P9515" t="s">
        <v>23</v>
      </c>
      <c r="Q9515" t="str" cm="1">
        <f t="array" ref="Q9515">_xlfn.IFS(
O9515&lt;50000,"Low Salary (&lt;$50K)",
O9515&lt;90000,"Lower Middle ($50K-$90K)",
O9515&lt;130000,"Middle ($90K-$130K)",
O9515&lt;170000,"Upper Middle ($130K-$170K)",
O9515&gt;=170000,"High Salary (&gt;$170K)"
)</f>
        <v>Upper Middle ($130K-$170K)</v>
      </c>
      <c r="R9515" t="str" cm="1">
        <f t="array" ref="R9515">_xlfn.IFS(
G9515&lt;=2,"New Customers (0-2Y)",
G9515&lt;=5,"Growing Customers (3-5Y)",
G9515&lt;=8,"Established Customers (6-8Y)",
G9515&lt;=10,"Loyal Customers (9-10Y)"
)</f>
        <v>Growing Customers (3-5Y)</v>
      </c>
    </row>
    <row r="9516" spans="1:18" x14ac:dyDescent="0.35">
      <c r="A9516">
        <v>15565879</v>
      </c>
      <c r="B9516" t="s">
        <v>1021</v>
      </c>
      <c r="C9516" t="s">
        <v>17</v>
      </c>
      <c r="D9516" t="s">
        <v>18</v>
      </c>
      <c r="E9516">
        <v>28</v>
      </c>
      <c r="F9516" t="s">
        <v>43</v>
      </c>
      <c r="G9516">
        <v>9</v>
      </c>
      <c r="H9516" s="4">
        <v>0</v>
      </c>
      <c r="I9516" t="s">
        <v>24</v>
      </c>
      <c r="J9516">
        <v>2</v>
      </c>
      <c r="K9516">
        <v>845</v>
      </c>
      <c r="L9516" t="s">
        <v>37</v>
      </c>
      <c r="M9516" t="s">
        <v>21</v>
      </c>
      <c r="N9516" t="s">
        <v>22</v>
      </c>
      <c r="O9516" s="4">
        <v>56185.98</v>
      </c>
      <c r="P9516" t="s">
        <v>28</v>
      </c>
      <c r="Q9516" t="str" cm="1">
        <f t="array" ref="Q9516">_xlfn.IFS(
O9516&lt;50000,"Low Salary (&lt;$50K)",
O9516&lt;90000,"Lower Middle ($50K-$90K)",
O9516&lt;130000,"Middle ($90K-$130K)",
O9516&lt;170000,"Upper Middle ($130K-$170K)",
O9516&gt;=170000,"High Salary (&gt;$170K)"
)</f>
        <v>Lower Middle ($50K-$90K)</v>
      </c>
      <c r="R9516" t="str" cm="1">
        <f t="array" ref="R9516">_xlfn.IFS(
G9516&lt;=2,"New Customers (0-2Y)",
G9516&lt;=5,"Growing Customers (3-5Y)",
G9516&lt;=8,"Established Customers (6-8Y)",
G9516&lt;=10,"Loyal Customers (9-10Y)"
)</f>
        <v>Loyal Customers (9-10Y)</v>
      </c>
    </row>
    <row r="9517" spans="1:18" x14ac:dyDescent="0.35">
      <c r="A9517">
        <v>15792922</v>
      </c>
      <c r="B9517" t="s">
        <v>1062</v>
      </c>
      <c r="C9517" t="s">
        <v>26</v>
      </c>
      <c r="D9517" t="s">
        <v>39</v>
      </c>
      <c r="E9517">
        <v>38</v>
      </c>
      <c r="F9517" t="s">
        <v>19</v>
      </c>
      <c r="G9517">
        <v>9</v>
      </c>
      <c r="H9517" s="4">
        <v>130233.14</v>
      </c>
      <c r="I9517" t="s">
        <v>33</v>
      </c>
      <c r="J9517">
        <v>1</v>
      </c>
      <c r="K9517">
        <v>639</v>
      </c>
      <c r="L9517" t="s">
        <v>20</v>
      </c>
      <c r="M9517" t="s">
        <v>21</v>
      </c>
      <c r="N9517" t="s">
        <v>22</v>
      </c>
      <c r="O9517" s="4">
        <v>81861.100000000006</v>
      </c>
      <c r="P9517" t="s">
        <v>28</v>
      </c>
      <c r="Q9517" t="str" cm="1">
        <f t="array" ref="Q9517">_xlfn.IFS(
O9517&lt;50000,"Low Salary (&lt;$50K)",
O9517&lt;90000,"Lower Middle ($50K-$90K)",
O9517&lt;130000,"Middle ($90K-$130K)",
O9517&lt;170000,"Upper Middle ($130K-$170K)",
O9517&gt;=170000,"High Salary (&gt;$170K)"
)</f>
        <v>Lower Middle ($50K-$90K)</v>
      </c>
      <c r="R9517" t="str" cm="1">
        <f t="array" ref="R9517">_xlfn.IFS(
G9517&lt;=2,"New Customers (0-2Y)",
G9517&lt;=5,"Growing Customers (3-5Y)",
G9517&lt;=8,"Established Customers (6-8Y)",
G9517&lt;=10,"Loyal Customers (9-10Y)"
)</f>
        <v>Loyal Customers (9-10Y)</v>
      </c>
    </row>
    <row r="9518" spans="1:18" x14ac:dyDescent="0.35">
      <c r="A9518">
        <v>15770567</v>
      </c>
      <c r="B9518" t="s">
        <v>2498</v>
      </c>
      <c r="C9518" t="s">
        <v>17</v>
      </c>
      <c r="D9518" t="s">
        <v>18</v>
      </c>
      <c r="E9518">
        <v>32</v>
      </c>
      <c r="F9518" t="s">
        <v>19</v>
      </c>
      <c r="G9518">
        <v>3</v>
      </c>
      <c r="H9518" s="4">
        <v>123502.53</v>
      </c>
      <c r="I9518" t="s">
        <v>33</v>
      </c>
      <c r="J9518">
        <v>1</v>
      </c>
      <c r="K9518">
        <v>557</v>
      </c>
      <c r="L9518" t="s">
        <v>31</v>
      </c>
      <c r="M9518" t="s">
        <v>21</v>
      </c>
      <c r="N9518" t="s">
        <v>22</v>
      </c>
      <c r="O9518" s="4">
        <v>69826.8</v>
      </c>
      <c r="P9518" t="s">
        <v>28</v>
      </c>
      <c r="Q9518" t="str" cm="1">
        <f t="array" ref="Q9518">_xlfn.IFS(
O9518&lt;50000,"Low Salary (&lt;$50K)",
O9518&lt;90000,"Lower Middle ($50K-$90K)",
O9518&lt;130000,"Middle ($90K-$130K)",
O9518&lt;170000,"Upper Middle ($130K-$170K)",
O9518&gt;=170000,"High Salary (&gt;$170K)"
)</f>
        <v>Lower Middle ($50K-$90K)</v>
      </c>
      <c r="R9518" t="str" cm="1">
        <f t="array" ref="R9518">_xlfn.IFS(
G9518&lt;=2,"New Customers (0-2Y)",
G9518&lt;=5,"Growing Customers (3-5Y)",
G9518&lt;=8,"Established Customers (6-8Y)",
G9518&lt;=10,"Loyal Customers (9-10Y)"
)</f>
        <v>Growing Customers (3-5Y)</v>
      </c>
    </row>
    <row r="9519" spans="1:18" x14ac:dyDescent="0.35">
      <c r="A9519">
        <v>15738042</v>
      </c>
      <c r="B9519" t="s">
        <v>1064</v>
      </c>
      <c r="C9519" t="s">
        <v>42</v>
      </c>
      <c r="D9519" t="s">
        <v>39</v>
      </c>
      <c r="E9519">
        <v>37</v>
      </c>
      <c r="F9519" t="s">
        <v>19</v>
      </c>
      <c r="G9519">
        <v>8</v>
      </c>
      <c r="H9519" s="4">
        <v>140894.06</v>
      </c>
      <c r="I9519" t="s">
        <v>33</v>
      </c>
      <c r="J9519">
        <v>2</v>
      </c>
      <c r="K9519">
        <v>543</v>
      </c>
      <c r="L9519" t="s">
        <v>31</v>
      </c>
      <c r="M9519" t="s">
        <v>21</v>
      </c>
      <c r="N9519" t="s">
        <v>22</v>
      </c>
      <c r="O9519" s="4">
        <v>118059.19</v>
      </c>
      <c r="P9519" t="s">
        <v>28</v>
      </c>
      <c r="Q9519" t="str" cm="1">
        <f t="array" ref="Q9519">_xlfn.IFS(
O9519&lt;50000,"Low Salary (&lt;$50K)",
O9519&lt;90000,"Lower Middle ($50K-$90K)",
O9519&lt;130000,"Middle ($90K-$130K)",
O9519&lt;170000,"Upper Middle ($130K-$170K)",
O9519&gt;=170000,"High Salary (&gt;$170K)"
)</f>
        <v>Middle ($90K-$130K)</v>
      </c>
      <c r="R9519" t="str" cm="1">
        <f t="array" ref="R9519">_xlfn.IFS(
G9519&lt;=2,"New Customers (0-2Y)",
G9519&lt;=5,"Growing Customers (3-5Y)",
G9519&lt;=8,"Established Customers (6-8Y)",
G9519&lt;=10,"Loyal Customers (9-10Y)"
)</f>
        <v>Established Customers (6-8Y)</v>
      </c>
    </row>
    <row r="9520" spans="1:18" x14ac:dyDescent="0.35">
      <c r="A9520">
        <v>15714920</v>
      </c>
      <c r="B9520" t="s">
        <v>313</v>
      </c>
      <c r="C9520" t="s">
        <v>42</v>
      </c>
      <c r="D9520" t="s">
        <v>39</v>
      </c>
      <c r="E9520">
        <v>44</v>
      </c>
      <c r="F9520" t="s">
        <v>19</v>
      </c>
      <c r="G9520">
        <v>7</v>
      </c>
      <c r="H9520" s="4">
        <v>163867.85999999999</v>
      </c>
      <c r="I9520" t="s">
        <v>33</v>
      </c>
      <c r="J9520">
        <v>1</v>
      </c>
      <c r="K9520">
        <v>585</v>
      </c>
      <c r="L9520" t="s">
        <v>31</v>
      </c>
      <c r="M9520" t="s">
        <v>21</v>
      </c>
      <c r="N9520" t="s">
        <v>22</v>
      </c>
      <c r="O9520" s="4">
        <v>112333.22</v>
      </c>
      <c r="P9520" t="s">
        <v>28</v>
      </c>
      <c r="Q9520" t="str" cm="1">
        <f t="array" ref="Q9520">_xlfn.IFS(
O9520&lt;50000,"Low Salary (&lt;$50K)",
O9520&lt;90000,"Lower Middle ($50K-$90K)",
O9520&lt;130000,"Middle ($90K-$130K)",
O9520&lt;170000,"Upper Middle ($130K-$170K)",
O9520&gt;=170000,"High Salary (&gt;$170K)"
)</f>
        <v>Middle ($90K-$130K)</v>
      </c>
      <c r="R9520" t="str" cm="1">
        <f t="array" ref="R9520">_xlfn.IFS(
G9520&lt;=2,"New Customers (0-2Y)",
G9520&lt;=5,"Growing Customers (3-5Y)",
G9520&lt;=8,"Established Customers (6-8Y)",
G9520&lt;=10,"Loyal Customers (9-10Y)"
)</f>
        <v>Established Customers (6-8Y)</v>
      </c>
    </row>
    <row r="9521" spans="1:18" x14ac:dyDescent="0.35">
      <c r="A9521">
        <v>15782121</v>
      </c>
      <c r="B9521" t="s">
        <v>117</v>
      </c>
      <c r="C9521" t="s">
        <v>17</v>
      </c>
      <c r="D9521" t="s">
        <v>18</v>
      </c>
      <c r="E9521">
        <v>27</v>
      </c>
      <c r="F9521" t="s">
        <v>43</v>
      </c>
      <c r="G9521">
        <v>2</v>
      </c>
      <c r="H9521" s="4">
        <v>0</v>
      </c>
      <c r="I9521" t="s">
        <v>24</v>
      </c>
      <c r="J9521">
        <v>2</v>
      </c>
      <c r="K9521">
        <v>610</v>
      </c>
      <c r="L9521" t="s">
        <v>20</v>
      </c>
      <c r="M9521" t="s">
        <v>21</v>
      </c>
      <c r="N9521" t="s">
        <v>32</v>
      </c>
      <c r="O9521" s="4">
        <v>14546.76</v>
      </c>
      <c r="P9521" t="s">
        <v>28</v>
      </c>
      <c r="Q9521" t="str" cm="1">
        <f t="array" ref="Q9521">_xlfn.IFS(
O9521&lt;50000,"Low Salary (&lt;$50K)",
O9521&lt;90000,"Lower Middle ($50K-$90K)",
O9521&lt;130000,"Middle ($90K-$130K)",
O9521&lt;170000,"Upper Middle ($130K-$170K)",
O9521&gt;=170000,"High Salary (&gt;$170K)"
)</f>
        <v>Low Salary (&lt;$50K)</v>
      </c>
      <c r="R9521" t="str" cm="1">
        <f t="array" ref="R9521">_xlfn.IFS(
G9521&lt;=2,"New Customers (0-2Y)",
G9521&lt;=5,"Growing Customers (3-5Y)",
G9521&lt;=8,"Established Customers (6-8Y)",
G9521&lt;=10,"Loyal Customers (9-10Y)"
)</f>
        <v>New Customers (0-2Y)</v>
      </c>
    </row>
    <row r="9522" spans="1:18" x14ac:dyDescent="0.35">
      <c r="A9522">
        <v>15673180</v>
      </c>
      <c r="B9522" t="s">
        <v>1173</v>
      </c>
      <c r="C9522" t="s">
        <v>42</v>
      </c>
      <c r="D9522" t="s">
        <v>18</v>
      </c>
      <c r="E9522">
        <v>18</v>
      </c>
      <c r="F9522" t="s">
        <v>43</v>
      </c>
      <c r="G9522">
        <v>2</v>
      </c>
      <c r="H9522" s="4">
        <v>93816.7</v>
      </c>
      <c r="I9522" t="s">
        <v>29</v>
      </c>
      <c r="J9522">
        <v>2</v>
      </c>
      <c r="K9522">
        <v>727</v>
      </c>
      <c r="L9522" t="s">
        <v>35</v>
      </c>
      <c r="M9522" t="s">
        <v>21</v>
      </c>
      <c r="N9522" t="s">
        <v>32</v>
      </c>
      <c r="O9522" s="4">
        <v>126172.11</v>
      </c>
      <c r="P9522" t="s">
        <v>28</v>
      </c>
      <c r="Q9522" t="str" cm="1">
        <f t="array" ref="Q9522">_xlfn.IFS(
O9522&lt;50000,"Low Salary (&lt;$50K)",
O9522&lt;90000,"Lower Middle ($50K-$90K)",
O9522&lt;130000,"Middle ($90K-$130K)",
O9522&lt;170000,"Upper Middle ($130K-$170K)",
O9522&gt;=170000,"High Salary (&gt;$170K)"
)</f>
        <v>Middle ($90K-$130K)</v>
      </c>
      <c r="R9522" t="str" cm="1">
        <f t="array" ref="R9522">_xlfn.IFS(
G9522&lt;=2,"New Customers (0-2Y)",
G9522&lt;=5,"Growing Customers (3-5Y)",
G9522&lt;=8,"Established Customers (6-8Y)",
G9522&lt;=10,"Loyal Customers (9-10Y)"
)</f>
        <v>New Customers (0-2Y)</v>
      </c>
    </row>
    <row r="9523" spans="1:18" x14ac:dyDescent="0.35">
      <c r="A9523">
        <v>15660636</v>
      </c>
      <c r="B9523" t="s">
        <v>383</v>
      </c>
      <c r="C9523" t="s">
        <v>26</v>
      </c>
      <c r="D9523" t="s">
        <v>18</v>
      </c>
      <c r="E9523">
        <v>40</v>
      </c>
      <c r="F9523" t="s">
        <v>19</v>
      </c>
      <c r="G9523">
        <v>8</v>
      </c>
      <c r="H9523" s="4">
        <v>0</v>
      </c>
      <c r="I9523" t="s">
        <v>24</v>
      </c>
      <c r="J9523">
        <v>2</v>
      </c>
      <c r="K9523">
        <v>540</v>
      </c>
      <c r="L9523" t="s">
        <v>31</v>
      </c>
      <c r="M9523" t="s">
        <v>21</v>
      </c>
      <c r="N9523" t="s">
        <v>32</v>
      </c>
      <c r="O9523" s="4">
        <v>3560</v>
      </c>
      <c r="P9523" t="s">
        <v>28</v>
      </c>
      <c r="Q9523" t="str" cm="1">
        <f t="array" ref="Q9523">_xlfn.IFS(
O9523&lt;50000,"Low Salary (&lt;$50K)",
O9523&lt;90000,"Lower Middle ($50K-$90K)",
O9523&lt;130000,"Middle ($90K-$130K)",
O9523&lt;170000,"Upper Middle ($130K-$170K)",
O9523&gt;=170000,"High Salary (&gt;$170K)"
)</f>
        <v>Low Salary (&lt;$50K)</v>
      </c>
      <c r="R9523" t="str" cm="1">
        <f t="array" ref="R9523">_xlfn.IFS(
G9523&lt;=2,"New Customers (0-2Y)",
G9523&lt;=5,"Growing Customers (3-5Y)",
G9523&lt;=8,"Established Customers (6-8Y)",
G9523&lt;=10,"Loyal Customers (9-10Y)"
)</f>
        <v>Established Customers (6-8Y)</v>
      </c>
    </row>
    <row r="9524" spans="1:18" x14ac:dyDescent="0.35">
      <c r="A9524">
        <v>15664504</v>
      </c>
      <c r="B9524" t="s">
        <v>2894</v>
      </c>
      <c r="C9524" t="s">
        <v>17</v>
      </c>
      <c r="D9524" t="s">
        <v>39</v>
      </c>
      <c r="E9524">
        <v>35</v>
      </c>
      <c r="F9524" t="s">
        <v>19</v>
      </c>
      <c r="G9524">
        <v>7</v>
      </c>
      <c r="H9524" s="4">
        <v>0</v>
      </c>
      <c r="I9524" t="s">
        <v>24</v>
      </c>
      <c r="J9524">
        <v>2</v>
      </c>
      <c r="K9524">
        <v>418</v>
      </c>
      <c r="L9524" t="s">
        <v>44</v>
      </c>
      <c r="M9524" t="s">
        <v>21</v>
      </c>
      <c r="N9524" t="s">
        <v>22</v>
      </c>
      <c r="O9524" s="4">
        <v>88878.15</v>
      </c>
      <c r="P9524" t="s">
        <v>28</v>
      </c>
      <c r="Q9524" t="str" cm="1">
        <f t="array" ref="Q9524">_xlfn.IFS(
O9524&lt;50000,"Low Salary (&lt;$50K)",
O9524&lt;90000,"Lower Middle ($50K-$90K)",
O9524&lt;130000,"Middle ($90K-$130K)",
O9524&lt;170000,"Upper Middle ($130K-$170K)",
O9524&gt;=170000,"High Salary (&gt;$170K)"
)</f>
        <v>Lower Middle ($50K-$90K)</v>
      </c>
      <c r="R9524" t="str" cm="1">
        <f t="array" ref="R9524">_xlfn.IFS(
G9524&lt;=2,"New Customers (0-2Y)",
G9524&lt;=5,"Growing Customers (3-5Y)",
G9524&lt;=8,"Established Customers (6-8Y)",
G9524&lt;=10,"Loyal Customers (9-10Y)"
)</f>
        <v>Established Customers (6-8Y)</v>
      </c>
    </row>
    <row r="9525" spans="1:18" x14ac:dyDescent="0.35">
      <c r="A9525">
        <v>15790322</v>
      </c>
      <c r="B9525" t="s">
        <v>590</v>
      </c>
      <c r="C9525" t="s">
        <v>17</v>
      </c>
      <c r="D9525" t="s">
        <v>18</v>
      </c>
      <c r="E9525">
        <v>32</v>
      </c>
      <c r="F9525" t="s">
        <v>19</v>
      </c>
      <c r="G9525">
        <v>0</v>
      </c>
      <c r="H9525" s="4">
        <v>114668.89</v>
      </c>
      <c r="I9525" t="s">
        <v>33</v>
      </c>
      <c r="J9525">
        <v>1</v>
      </c>
      <c r="K9525">
        <v>660</v>
      </c>
      <c r="L9525" t="s">
        <v>35</v>
      </c>
      <c r="M9525" t="s">
        <v>21</v>
      </c>
      <c r="N9525" t="s">
        <v>32</v>
      </c>
      <c r="O9525" s="4">
        <v>84605</v>
      </c>
      <c r="P9525" t="s">
        <v>28</v>
      </c>
      <c r="Q9525" t="str" cm="1">
        <f t="array" ref="Q9525">_xlfn.IFS(
O9525&lt;50000,"Low Salary (&lt;$50K)",
O9525&lt;90000,"Lower Middle ($50K-$90K)",
O9525&lt;130000,"Middle ($90K-$130K)",
O9525&lt;170000,"Upper Middle ($130K-$170K)",
O9525&gt;=170000,"High Salary (&gt;$170K)"
)</f>
        <v>Lower Middle ($50K-$90K)</v>
      </c>
      <c r="R9525" t="str" cm="1">
        <f t="array" ref="R9525">_xlfn.IFS(
G9525&lt;=2,"New Customers (0-2Y)",
G9525&lt;=5,"Growing Customers (3-5Y)",
G9525&lt;=8,"Established Customers (6-8Y)",
G9525&lt;=10,"Loyal Customers (9-10Y)"
)</f>
        <v>New Customers (0-2Y)</v>
      </c>
    </row>
    <row r="9526" spans="1:18" x14ac:dyDescent="0.35">
      <c r="A9526">
        <v>15739847</v>
      </c>
      <c r="B9526" t="s">
        <v>2895</v>
      </c>
      <c r="C9526" t="s">
        <v>42</v>
      </c>
      <c r="D9526" t="s">
        <v>39</v>
      </c>
      <c r="E9526">
        <v>38</v>
      </c>
      <c r="F9526" t="s">
        <v>19</v>
      </c>
      <c r="G9526">
        <v>5</v>
      </c>
      <c r="H9526" s="4">
        <v>146756.68</v>
      </c>
      <c r="I9526" t="s">
        <v>33</v>
      </c>
      <c r="J9526">
        <v>1</v>
      </c>
      <c r="K9526">
        <v>850</v>
      </c>
      <c r="L9526" t="s">
        <v>37</v>
      </c>
      <c r="M9526" t="s">
        <v>21</v>
      </c>
      <c r="N9526" t="s">
        <v>32</v>
      </c>
      <c r="O9526" s="4">
        <v>78268.61</v>
      </c>
      <c r="P9526" t="s">
        <v>28</v>
      </c>
      <c r="Q9526" t="str" cm="1">
        <f t="array" ref="Q9526">_xlfn.IFS(
O9526&lt;50000,"Low Salary (&lt;$50K)",
O9526&lt;90000,"Lower Middle ($50K-$90K)",
O9526&lt;130000,"Middle ($90K-$130K)",
O9526&lt;170000,"Upper Middle ($130K-$170K)",
O9526&gt;=170000,"High Salary (&gt;$170K)"
)</f>
        <v>Lower Middle ($50K-$90K)</v>
      </c>
      <c r="R9526" t="str" cm="1">
        <f t="array" ref="R9526">_xlfn.IFS(
G9526&lt;=2,"New Customers (0-2Y)",
G9526&lt;=5,"Growing Customers (3-5Y)",
G9526&lt;=8,"Established Customers (6-8Y)",
G9526&lt;=10,"Loyal Customers (9-10Y)"
)</f>
        <v>Growing Customers (3-5Y)</v>
      </c>
    </row>
    <row r="9527" spans="1:18" x14ac:dyDescent="0.35">
      <c r="A9527">
        <v>15699415</v>
      </c>
      <c r="B9527" t="s">
        <v>442</v>
      </c>
      <c r="C9527" t="s">
        <v>17</v>
      </c>
      <c r="D9527" t="s">
        <v>18</v>
      </c>
      <c r="E9527">
        <v>46</v>
      </c>
      <c r="F9527" t="s">
        <v>19</v>
      </c>
      <c r="G9527">
        <v>6</v>
      </c>
      <c r="H9527" s="4">
        <v>150213.71</v>
      </c>
      <c r="I9527" t="s">
        <v>33</v>
      </c>
      <c r="J9527">
        <v>1</v>
      </c>
      <c r="K9527">
        <v>618</v>
      </c>
      <c r="L9527" t="s">
        <v>20</v>
      </c>
      <c r="M9527" t="s">
        <v>21</v>
      </c>
      <c r="N9527" t="s">
        <v>32</v>
      </c>
      <c r="O9527" s="4">
        <v>120668.46</v>
      </c>
      <c r="P9527" t="s">
        <v>23</v>
      </c>
      <c r="Q9527" t="str" cm="1">
        <f t="array" ref="Q9527">_xlfn.IFS(
O9527&lt;50000,"Low Salary (&lt;$50K)",
O9527&lt;90000,"Lower Middle ($50K-$90K)",
O9527&lt;130000,"Middle ($90K-$130K)",
O9527&lt;170000,"Upper Middle ($130K-$170K)",
O9527&gt;=170000,"High Salary (&gt;$170K)"
)</f>
        <v>Middle ($90K-$130K)</v>
      </c>
      <c r="R9527" t="str" cm="1">
        <f t="array" ref="R9527">_xlfn.IFS(
G9527&lt;=2,"New Customers (0-2Y)",
G9527&lt;=5,"Growing Customers (3-5Y)",
G9527&lt;=8,"Established Customers (6-8Y)",
G9527&lt;=10,"Loyal Customers (9-10Y)"
)</f>
        <v>Established Customers (6-8Y)</v>
      </c>
    </row>
    <row r="9528" spans="1:18" x14ac:dyDescent="0.35">
      <c r="A9528">
        <v>15665521</v>
      </c>
      <c r="B9528" t="s">
        <v>1116</v>
      </c>
      <c r="C9528" t="s">
        <v>42</v>
      </c>
      <c r="D9528" t="s">
        <v>39</v>
      </c>
      <c r="E9528">
        <v>18</v>
      </c>
      <c r="F9528" t="s">
        <v>43</v>
      </c>
      <c r="G9528">
        <v>5</v>
      </c>
      <c r="H9528" s="4">
        <v>111183.53</v>
      </c>
      <c r="I9528" t="s">
        <v>33</v>
      </c>
      <c r="J9528">
        <v>2</v>
      </c>
      <c r="K9528">
        <v>642</v>
      </c>
      <c r="L9528" t="s">
        <v>20</v>
      </c>
      <c r="M9528" t="s">
        <v>27</v>
      </c>
      <c r="N9528" t="s">
        <v>22</v>
      </c>
      <c r="O9528" s="4">
        <v>10063.75</v>
      </c>
      <c r="P9528" t="s">
        <v>28</v>
      </c>
      <c r="Q9528" t="str" cm="1">
        <f t="array" ref="Q9528">_xlfn.IFS(
O9528&lt;50000,"Low Salary (&lt;$50K)",
O9528&lt;90000,"Lower Middle ($50K-$90K)",
O9528&lt;130000,"Middle ($90K-$130K)",
O9528&lt;170000,"Upper Middle ($130K-$170K)",
O9528&gt;=170000,"High Salary (&gt;$170K)"
)</f>
        <v>Low Salary (&lt;$50K)</v>
      </c>
      <c r="R9528" t="str" cm="1">
        <f t="array" ref="R9528">_xlfn.IFS(
G9528&lt;=2,"New Customers (0-2Y)",
G9528&lt;=5,"Growing Customers (3-5Y)",
G9528&lt;=8,"Established Customers (6-8Y)",
G9528&lt;=10,"Loyal Customers (9-10Y)"
)</f>
        <v>Growing Customers (3-5Y)</v>
      </c>
    </row>
    <row r="9529" spans="1:18" x14ac:dyDescent="0.35">
      <c r="A9529">
        <v>15682868</v>
      </c>
      <c r="B9529" t="s">
        <v>1671</v>
      </c>
      <c r="C9529" t="s">
        <v>17</v>
      </c>
      <c r="D9529" t="s">
        <v>18</v>
      </c>
      <c r="E9529">
        <v>40</v>
      </c>
      <c r="F9529" t="s">
        <v>19</v>
      </c>
      <c r="G9529">
        <v>9</v>
      </c>
      <c r="H9529" s="4">
        <v>99816.46</v>
      </c>
      <c r="I9529" t="s">
        <v>29</v>
      </c>
      <c r="J9529">
        <v>1</v>
      </c>
      <c r="K9529">
        <v>850</v>
      </c>
      <c r="L9529" t="s">
        <v>37</v>
      </c>
      <c r="M9529" t="s">
        <v>21</v>
      </c>
      <c r="N9529" t="s">
        <v>22</v>
      </c>
      <c r="O9529" s="4">
        <v>163989.66</v>
      </c>
      <c r="P9529" t="s">
        <v>23</v>
      </c>
      <c r="Q9529" t="str" cm="1">
        <f t="array" ref="Q9529">_xlfn.IFS(
O9529&lt;50000,"Low Salary (&lt;$50K)",
O9529&lt;90000,"Lower Middle ($50K-$90K)",
O9529&lt;130000,"Middle ($90K-$130K)",
O9529&lt;170000,"Upper Middle ($130K-$170K)",
O9529&gt;=170000,"High Salary (&gt;$170K)"
)</f>
        <v>Upper Middle ($130K-$170K)</v>
      </c>
      <c r="R9529" t="str" cm="1">
        <f t="array" ref="R9529">_xlfn.IFS(
G9529&lt;=2,"New Customers (0-2Y)",
G9529&lt;=5,"Growing Customers (3-5Y)",
G9529&lt;=8,"Established Customers (6-8Y)",
G9529&lt;=10,"Loyal Customers (9-10Y)"
)</f>
        <v>Loyal Customers (9-10Y)</v>
      </c>
    </row>
    <row r="9530" spans="1:18" x14ac:dyDescent="0.35">
      <c r="A9530">
        <v>15584462</v>
      </c>
      <c r="B9530" t="s">
        <v>556</v>
      </c>
      <c r="C9530" t="s">
        <v>17</v>
      </c>
      <c r="D9530" t="s">
        <v>39</v>
      </c>
      <c r="E9530">
        <v>34</v>
      </c>
      <c r="F9530" t="s">
        <v>19</v>
      </c>
      <c r="G9530">
        <v>9</v>
      </c>
      <c r="H9530" s="4">
        <v>0</v>
      </c>
      <c r="I9530" t="s">
        <v>24</v>
      </c>
      <c r="J9530">
        <v>1</v>
      </c>
      <c r="K9530">
        <v>739</v>
      </c>
      <c r="L9530" t="s">
        <v>35</v>
      </c>
      <c r="M9530" t="s">
        <v>21</v>
      </c>
      <c r="N9530" t="s">
        <v>32</v>
      </c>
      <c r="O9530" s="4">
        <v>60584.33</v>
      </c>
      <c r="P9530" t="s">
        <v>28</v>
      </c>
      <c r="Q9530" t="str" cm="1">
        <f t="array" ref="Q9530">_xlfn.IFS(
O9530&lt;50000,"Low Salary (&lt;$50K)",
O9530&lt;90000,"Lower Middle ($50K-$90K)",
O9530&lt;130000,"Middle ($90K-$130K)",
O9530&lt;170000,"Upper Middle ($130K-$170K)",
O9530&gt;=170000,"High Salary (&gt;$170K)"
)</f>
        <v>Lower Middle ($50K-$90K)</v>
      </c>
      <c r="R9530" t="str" cm="1">
        <f t="array" ref="R9530">_xlfn.IFS(
G9530&lt;=2,"New Customers (0-2Y)",
G9530&lt;=5,"Growing Customers (3-5Y)",
G9530&lt;=8,"Established Customers (6-8Y)",
G9530&lt;=10,"Loyal Customers (9-10Y)"
)</f>
        <v>Loyal Customers (9-10Y)</v>
      </c>
    </row>
    <row r="9531" spans="1:18" x14ac:dyDescent="0.35">
      <c r="A9531">
        <v>15661708</v>
      </c>
      <c r="B9531" t="s">
        <v>707</v>
      </c>
      <c r="C9531" t="s">
        <v>17</v>
      </c>
      <c r="D9531" t="s">
        <v>18</v>
      </c>
      <c r="E9531">
        <v>41</v>
      </c>
      <c r="F9531" t="s">
        <v>19</v>
      </c>
      <c r="G9531">
        <v>5</v>
      </c>
      <c r="H9531" s="4">
        <v>0</v>
      </c>
      <c r="I9531" t="s">
        <v>24</v>
      </c>
      <c r="J9531">
        <v>2</v>
      </c>
      <c r="K9531">
        <v>508</v>
      </c>
      <c r="L9531" t="s">
        <v>31</v>
      </c>
      <c r="M9531" t="s">
        <v>21</v>
      </c>
      <c r="N9531" t="s">
        <v>22</v>
      </c>
      <c r="O9531" s="4">
        <v>94170.84</v>
      </c>
      <c r="P9531" t="s">
        <v>28</v>
      </c>
      <c r="Q9531" t="str" cm="1">
        <f t="array" ref="Q9531">_xlfn.IFS(
O9531&lt;50000,"Low Salary (&lt;$50K)",
O9531&lt;90000,"Lower Middle ($50K-$90K)",
O9531&lt;130000,"Middle ($90K-$130K)",
O9531&lt;170000,"Upper Middle ($130K-$170K)",
O9531&gt;=170000,"High Salary (&gt;$170K)"
)</f>
        <v>Middle ($90K-$130K)</v>
      </c>
      <c r="R9531" t="str" cm="1">
        <f t="array" ref="R9531">_xlfn.IFS(
G9531&lt;=2,"New Customers (0-2Y)",
G9531&lt;=5,"Growing Customers (3-5Y)",
G9531&lt;=8,"Established Customers (6-8Y)",
G9531&lt;=10,"Loyal Customers (9-10Y)"
)</f>
        <v>Growing Customers (3-5Y)</v>
      </c>
    </row>
    <row r="9532" spans="1:18" x14ac:dyDescent="0.35">
      <c r="A9532">
        <v>15584452</v>
      </c>
      <c r="B9532" t="s">
        <v>2896</v>
      </c>
      <c r="C9532" t="s">
        <v>17</v>
      </c>
      <c r="D9532" t="s">
        <v>39</v>
      </c>
      <c r="E9532">
        <v>41</v>
      </c>
      <c r="F9532" t="s">
        <v>19</v>
      </c>
      <c r="G9532">
        <v>6</v>
      </c>
      <c r="H9532" s="4">
        <v>0</v>
      </c>
      <c r="I9532" t="s">
        <v>24</v>
      </c>
      <c r="J9532">
        <v>2</v>
      </c>
      <c r="K9532">
        <v>667</v>
      </c>
      <c r="L9532" t="s">
        <v>35</v>
      </c>
      <c r="M9532" t="s">
        <v>27</v>
      </c>
      <c r="N9532" t="s">
        <v>32</v>
      </c>
      <c r="O9532" s="4">
        <v>167181.76999999999</v>
      </c>
      <c r="P9532" t="s">
        <v>28</v>
      </c>
      <c r="Q9532" t="str" cm="1">
        <f t="array" ref="Q9532">_xlfn.IFS(
O9532&lt;50000,"Low Salary (&lt;$50K)",
O9532&lt;90000,"Lower Middle ($50K-$90K)",
O9532&lt;130000,"Middle ($90K-$130K)",
O9532&lt;170000,"Upper Middle ($130K-$170K)",
O9532&gt;=170000,"High Salary (&gt;$170K)"
)</f>
        <v>Upper Middle ($130K-$170K)</v>
      </c>
      <c r="R9532" t="str" cm="1">
        <f t="array" ref="R9532">_xlfn.IFS(
G9532&lt;=2,"New Customers (0-2Y)",
G9532&lt;=5,"Growing Customers (3-5Y)",
G9532&lt;=8,"Established Customers (6-8Y)",
G9532&lt;=10,"Loyal Customers (9-10Y)"
)</f>
        <v>Established Customers (6-8Y)</v>
      </c>
    </row>
    <row r="9533" spans="1:18" x14ac:dyDescent="0.35">
      <c r="A9533">
        <v>15717010</v>
      </c>
      <c r="B9533" t="s">
        <v>1599</v>
      </c>
      <c r="C9533" t="s">
        <v>17</v>
      </c>
      <c r="D9533" t="s">
        <v>18</v>
      </c>
      <c r="E9533">
        <v>60</v>
      </c>
      <c r="F9533" t="s">
        <v>2967</v>
      </c>
      <c r="G9533">
        <v>5</v>
      </c>
      <c r="H9533" s="4">
        <v>0</v>
      </c>
      <c r="I9533" t="s">
        <v>24</v>
      </c>
      <c r="J9533">
        <v>1</v>
      </c>
      <c r="K9533">
        <v>741</v>
      </c>
      <c r="L9533" t="s">
        <v>35</v>
      </c>
      <c r="M9533" t="s">
        <v>21</v>
      </c>
      <c r="N9533" t="s">
        <v>22</v>
      </c>
      <c r="O9533" s="4">
        <v>38914.51</v>
      </c>
      <c r="P9533" t="s">
        <v>28</v>
      </c>
      <c r="Q9533" t="str" cm="1">
        <f t="array" ref="Q9533">_xlfn.IFS(
O9533&lt;50000,"Low Salary (&lt;$50K)",
O9533&lt;90000,"Lower Middle ($50K-$90K)",
O9533&lt;130000,"Middle ($90K-$130K)",
O9533&lt;170000,"Upper Middle ($130K-$170K)",
O9533&gt;=170000,"High Salary (&gt;$170K)"
)</f>
        <v>Low Salary (&lt;$50K)</v>
      </c>
      <c r="R9533" t="str" cm="1">
        <f t="array" ref="R9533">_xlfn.IFS(
G9533&lt;=2,"New Customers (0-2Y)",
G9533&lt;=5,"Growing Customers (3-5Y)",
G9533&lt;=8,"Established Customers (6-8Y)",
G9533&lt;=10,"Loyal Customers (9-10Y)"
)</f>
        <v>Growing Customers (3-5Y)</v>
      </c>
    </row>
    <row r="9534" spans="1:18" x14ac:dyDescent="0.35">
      <c r="A9534">
        <v>15643828</v>
      </c>
      <c r="B9534" t="s">
        <v>496</v>
      </c>
      <c r="C9534" t="s">
        <v>17</v>
      </c>
      <c r="D9534" t="s">
        <v>39</v>
      </c>
      <c r="E9534">
        <v>29</v>
      </c>
      <c r="F9534" t="s">
        <v>43</v>
      </c>
      <c r="G9534">
        <v>7</v>
      </c>
      <c r="H9534" s="4">
        <v>0</v>
      </c>
      <c r="I9534" t="s">
        <v>24</v>
      </c>
      <c r="J9534">
        <v>2</v>
      </c>
      <c r="K9534">
        <v>592</v>
      </c>
      <c r="L9534" t="s">
        <v>31</v>
      </c>
      <c r="M9534" t="s">
        <v>21</v>
      </c>
      <c r="N9534" t="s">
        <v>22</v>
      </c>
      <c r="O9534" s="4">
        <v>91196.67</v>
      </c>
      <c r="P9534" t="s">
        <v>28</v>
      </c>
      <c r="Q9534" t="str" cm="1">
        <f t="array" ref="Q9534">_xlfn.IFS(
O9534&lt;50000,"Low Salary (&lt;$50K)",
O9534&lt;90000,"Lower Middle ($50K-$90K)",
O9534&lt;130000,"Middle ($90K-$130K)",
O9534&lt;170000,"Upper Middle ($130K-$170K)",
O9534&gt;=170000,"High Salary (&gt;$170K)"
)</f>
        <v>Middle ($90K-$130K)</v>
      </c>
      <c r="R9534" t="str" cm="1">
        <f t="array" ref="R9534">_xlfn.IFS(
G9534&lt;=2,"New Customers (0-2Y)",
G9534&lt;=5,"Growing Customers (3-5Y)",
G9534&lt;=8,"Established Customers (6-8Y)",
G9534&lt;=10,"Loyal Customers (9-10Y)"
)</f>
        <v>Established Customers (6-8Y)</v>
      </c>
    </row>
    <row r="9535" spans="1:18" x14ac:dyDescent="0.35">
      <c r="A9535">
        <v>15733361</v>
      </c>
      <c r="B9535" t="s">
        <v>481</v>
      </c>
      <c r="C9535" t="s">
        <v>42</v>
      </c>
      <c r="D9535" t="s">
        <v>18</v>
      </c>
      <c r="E9535">
        <v>45</v>
      </c>
      <c r="F9535" t="s">
        <v>19</v>
      </c>
      <c r="G9535">
        <v>6</v>
      </c>
      <c r="H9535" s="4">
        <v>86714.06</v>
      </c>
      <c r="I9535" t="s">
        <v>29</v>
      </c>
      <c r="J9535">
        <v>1</v>
      </c>
      <c r="K9535">
        <v>651</v>
      </c>
      <c r="L9535" t="s">
        <v>20</v>
      </c>
      <c r="M9535" t="s">
        <v>21</v>
      </c>
      <c r="N9535" t="s">
        <v>32</v>
      </c>
      <c r="O9535" s="4">
        <v>85869.89</v>
      </c>
      <c r="P9535" t="s">
        <v>23</v>
      </c>
      <c r="Q9535" t="str" cm="1">
        <f t="array" ref="Q9535">_xlfn.IFS(
O9535&lt;50000,"Low Salary (&lt;$50K)",
O9535&lt;90000,"Lower Middle ($50K-$90K)",
O9535&lt;130000,"Middle ($90K-$130K)",
O9535&lt;170000,"Upper Middle ($130K-$170K)",
O9535&gt;=170000,"High Salary (&gt;$170K)"
)</f>
        <v>Lower Middle ($50K-$90K)</v>
      </c>
      <c r="R9535" t="str" cm="1">
        <f t="array" ref="R9535">_xlfn.IFS(
G9535&lt;=2,"New Customers (0-2Y)",
G9535&lt;=5,"Growing Customers (3-5Y)",
G9535&lt;=8,"Established Customers (6-8Y)",
G9535&lt;=10,"Loyal Customers (9-10Y)"
)</f>
        <v>Established Customers (6-8Y)</v>
      </c>
    </row>
    <row r="9536" spans="1:18" x14ac:dyDescent="0.35">
      <c r="A9536">
        <v>15795488</v>
      </c>
      <c r="B9536" t="s">
        <v>590</v>
      </c>
      <c r="C9536" t="s">
        <v>26</v>
      </c>
      <c r="D9536" t="s">
        <v>39</v>
      </c>
      <c r="E9536">
        <v>52</v>
      </c>
      <c r="F9536" t="s">
        <v>19</v>
      </c>
      <c r="G9536">
        <v>2</v>
      </c>
      <c r="H9536" s="4">
        <v>0</v>
      </c>
      <c r="I9536" t="s">
        <v>24</v>
      </c>
      <c r="J9536">
        <v>2</v>
      </c>
      <c r="K9536">
        <v>773</v>
      </c>
      <c r="L9536" t="s">
        <v>35</v>
      </c>
      <c r="M9536" t="s">
        <v>21</v>
      </c>
      <c r="N9536" t="s">
        <v>32</v>
      </c>
      <c r="O9536" s="4">
        <v>57337.79</v>
      </c>
      <c r="P9536" t="s">
        <v>28</v>
      </c>
      <c r="Q9536" t="str" cm="1">
        <f t="array" ref="Q9536">_xlfn.IFS(
O9536&lt;50000,"Low Salary (&lt;$50K)",
O9536&lt;90000,"Lower Middle ($50K-$90K)",
O9536&lt;130000,"Middle ($90K-$130K)",
O9536&lt;170000,"Upper Middle ($130K-$170K)",
O9536&gt;=170000,"High Salary (&gt;$170K)"
)</f>
        <v>Lower Middle ($50K-$90K)</v>
      </c>
      <c r="R9536" t="str" cm="1">
        <f t="array" ref="R9536">_xlfn.IFS(
G9536&lt;=2,"New Customers (0-2Y)",
G9536&lt;=5,"Growing Customers (3-5Y)",
G9536&lt;=8,"Established Customers (6-8Y)",
G9536&lt;=10,"Loyal Customers (9-10Y)"
)</f>
        <v>New Customers (0-2Y)</v>
      </c>
    </row>
    <row r="9537" spans="1:18" x14ac:dyDescent="0.35">
      <c r="A9537">
        <v>15581551</v>
      </c>
      <c r="B9537" t="s">
        <v>1314</v>
      </c>
      <c r="C9537" t="s">
        <v>26</v>
      </c>
      <c r="D9537" t="s">
        <v>39</v>
      </c>
      <c r="E9537">
        <v>41</v>
      </c>
      <c r="F9537" t="s">
        <v>19</v>
      </c>
      <c r="G9537">
        <v>8</v>
      </c>
      <c r="H9537" s="4">
        <v>132838.07</v>
      </c>
      <c r="I9537" t="s">
        <v>33</v>
      </c>
      <c r="J9537">
        <v>1</v>
      </c>
      <c r="K9537">
        <v>850</v>
      </c>
      <c r="L9537" t="s">
        <v>37</v>
      </c>
      <c r="M9537" t="s">
        <v>21</v>
      </c>
      <c r="N9537" t="s">
        <v>22</v>
      </c>
      <c r="O9537" s="4">
        <v>175347.28</v>
      </c>
      <c r="P9537" t="s">
        <v>28</v>
      </c>
      <c r="Q9537" t="str" cm="1">
        <f t="array" ref="Q9537">_xlfn.IFS(
O9537&lt;50000,"Low Salary (&lt;$50K)",
O9537&lt;90000,"Lower Middle ($50K-$90K)",
O9537&lt;130000,"Middle ($90K-$130K)",
O9537&lt;170000,"Upper Middle ($130K-$170K)",
O9537&gt;=170000,"High Salary (&gt;$170K)"
)</f>
        <v>High Salary (&gt;$170K)</v>
      </c>
      <c r="R9537" t="str" cm="1">
        <f t="array" ref="R9537">_xlfn.IFS(
G9537&lt;=2,"New Customers (0-2Y)",
G9537&lt;=5,"Growing Customers (3-5Y)",
G9537&lt;=8,"Established Customers (6-8Y)",
G9537&lt;=10,"Loyal Customers (9-10Y)"
)</f>
        <v>Established Customers (6-8Y)</v>
      </c>
    </row>
    <row r="9538" spans="1:18" x14ac:dyDescent="0.35">
      <c r="A9538">
        <v>15632051</v>
      </c>
      <c r="B9538" t="s">
        <v>543</v>
      </c>
      <c r="C9538" t="s">
        <v>42</v>
      </c>
      <c r="D9538" t="s">
        <v>18</v>
      </c>
      <c r="E9538">
        <v>42</v>
      </c>
      <c r="F9538" t="s">
        <v>19</v>
      </c>
      <c r="G9538">
        <v>10</v>
      </c>
      <c r="H9538" s="4">
        <v>128707.31</v>
      </c>
      <c r="I9538" t="s">
        <v>33</v>
      </c>
      <c r="J9538">
        <v>1</v>
      </c>
      <c r="K9538">
        <v>550</v>
      </c>
      <c r="L9538" t="s">
        <v>31</v>
      </c>
      <c r="M9538" t="s">
        <v>21</v>
      </c>
      <c r="N9538" t="s">
        <v>32</v>
      </c>
      <c r="O9538" s="4">
        <v>63092.65</v>
      </c>
      <c r="P9538" t="s">
        <v>23</v>
      </c>
      <c r="Q9538" t="str" cm="1">
        <f t="array" ref="Q9538">_xlfn.IFS(
O9538&lt;50000,"Low Salary (&lt;$50K)",
O9538&lt;90000,"Lower Middle ($50K-$90K)",
O9538&lt;130000,"Middle ($90K-$130K)",
O9538&lt;170000,"Upper Middle ($130K-$170K)",
O9538&gt;=170000,"High Salary (&gt;$170K)"
)</f>
        <v>Lower Middle ($50K-$90K)</v>
      </c>
      <c r="R9538" t="str" cm="1">
        <f t="array" ref="R9538">_xlfn.IFS(
G9538&lt;=2,"New Customers (0-2Y)",
G9538&lt;=5,"Growing Customers (3-5Y)",
G9538&lt;=8,"Established Customers (6-8Y)",
G9538&lt;=10,"Loyal Customers (9-10Y)"
)</f>
        <v>Loyal Customers (9-10Y)</v>
      </c>
    </row>
    <row r="9539" spans="1:18" x14ac:dyDescent="0.35">
      <c r="A9539">
        <v>15780409</v>
      </c>
      <c r="B9539" t="s">
        <v>2143</v>
      </c>
      <c r="C9539" t="s">
        <v>17</v>
      </c>
      <c r="D9539" t="s">
        <v>39</v>
      </c>
      <c r="E9539">
        <v>40</v>
      </c>
      <c r="F9539" t="s">
        <v>19</v>
      </c>
      <c r="G9539">
        <v>6</v>
      </c>
      <c r="H9539" s="4">
        <v>0</v>
      </c>
      <c r="I9539" t="s">
        <v>24</v>
      </c>
      <c r="J9539">
        <v>2</v>
      </c>
      <c r="K9539">
        <v>783</v>
      </c>
      <c r="L9539" t="s">
        <v>37</v>
      </c>
      <c r="M9539" t="s">
        <v>21</v>
      </c>
      <c r="N9539" t="s">
        <v>32</v>
      </c>
      <c r="O9539" s="4">
        <v>109742.55</v>
      </c>
      <c r="P9539" t="s">
        <v>28</v>
      </c>
      <c r="Q9539" t="str" cm="1">
        <f t="array" ref="Q9539">_xlfn.IFS(
O9539&lt;50000,"Low Salary (&lt;$50K)",
O9539&lt;90000,"Lower Middle ($50K-$90K)",
O9539&lt;130000,"Middle ($90K-$130K)",
O9539&lt;170000,"Upper Middle ($130K-$170K)",
O9539&gt;=170000,"High Salary (&gt;$170K)"
)</f>
        <v>Middle ($90K-$130K)</v>
      </c>
      <c r="R9539" t="str" cm="1">
        <f t="array" ref="R9539">_xlfn.IFS(
G9539&lt;=2,"New Customers (0-2Y)",
G9539&lt;=5,"Growing Customers (3-5Y)",
G9539&lt;=8,"Established Customers (6-8Y)",
G9539&lt;=10,"Loyal Customers (9-10Y)"
)</f>
        <v>Established Customers (6-8Y)</v>
      </c>
    </row>
    <row r="9540" spans="1:18" x14ac:dyDescent="0.35">
      <c r="A9540">
        <v>15572767</v>
      </c>
      <c r="B9540" t="s">
        <v>2897</v>
      </c>
      <c r="C9540" t="s">
        <v>17</v>
      </c>
      <c r="D9540" t="s">
        <v>39</v>
      </c>
      <c r="E9540">
        <v>29</v>
      </c>
      <c r="F9540" t="s">
        <v>43</v>
      </c>
      <c r="G9540">
        <v>2</v>
      </c>
      <c r="H9540" s="4">
        <v>0</v>
      </c>
      <c r="I9540" t="s">
        <v>24</v>
      </c>
      <c r="J9540">
        <v>2</v>
      </c>
      <c r="K9540">
        <v>777</v>
      </c>
      <c r="L9540" t="s">
        <v>35</v>
      </c>
      <c r="M9540" t="s">
        <v>21</v>
      </c>
      <c r="N9540" t="s">
        <v>32</v>
      </c>
      <c r="O9540" s="4">
        <v>124489.88</v>
      </c>
      <c r="P9540" t="s">
        <v>28</v>
      </c>
      <c r="Q9540" t="str" cm="1">
        <f t="array" ref="Q9540">_xlfn.IFS(
O9540&lt;50000,"Low Salary (&lt;$50K)",
O9540&lt;90000,"Lower Middle ($50K-$90K)",
O9540&lt;130000,"Middle ($90K-$130K)",
O9540&lt;170000,"Upper Middle ($130K-$170K)",
O9540&gt;=170000,"High Salary (&gt;$170K)"
)</f>
        <v>Middle ($90K-$130K)</v>
      </c>
      <c r="R9540" t="str" cm="1">
        <f t="array" ref="R9540">_xlfn.IFS(
G9540&lt;=2,"New Customers (0-2Y)",
G9540&lt;=5,"Growing Customers (3-5Y)",
G9540&lt;=8,"Established Customers (6-8Y)",
G9540&lt;=10,"Loyal Customers (9-10Y)"
)</f>
        <v>New Customers (0-2Y)</v>
      </c>
    </row>
    <row r="9541" spans="1:18" x14ac:dyDescent="0.35">
      <c r="A9541">
        <v>15590337</v>
      </c>
      <c r="B9541" t="s">
        <v>608</v>
      </c>
      <c r="C9541" t="s">
        <v>17</v>
      </c>
      <c r="D9541" t="s">
        <v>39</v>
      </c>
      <c r="E9541">
        <v>29</v>
      </c>
      <c r="F9541" t="s">
        <v>43</v>
      </c>
      <c r="G9541">
        <v>6</v>
      </c>
      <c r="H9541" s="4">
        <v>123192.12</v>
      </c>
      <c r="I9541" t="s">
        <v>33</v>
      </c>
      <c r="J9541">
        <v>1</v>
      </c>
      <c r="K9541">
        <v>659</v>
      </c>
      <c r="L9541" t="s">
        <v>20</v>
      </c>
      <c r="M9541" t="s">
        <v>21</v>
      </c>
      <c r="N9541" t="s">
        <v>22</v>
      </c>
      <c r="O9541" s="4">
        <v>56971.41</v>
      </c>
      <c r="P9541" t="s">
        <v>23</v>
      </c>
      <c r="Q9541" t="str" cm="1">
        <f t="array" ref="Q9541">_xlfn.IFS(
O9541&lt;50000,"Low Salary (&lt;$50K)",
O9541&lt;90000,"Lower Middle ($50K-$90K)",
O9541&lt;130000,"Middle ($90K-$130K)",
O9541&lt;170000,"Upper Middle ($130K-$170K)",
O9541&gt;=170000,"High Salary (&gt;$170K)"
)</f>
        <v>Lower Middle ($50K-$90K)</v>
      </c>
      <c r="R9541" t="str" cm="1">
        <f t="array" ref="R9541">_xlfn.IFS(
G9541&lt;=2,"New Customers (0-2Y)",
G9541&lt;=5,"Growing Customers (3-5Y)",
G9541&lt;=8,"Established Customers (6-8Y)",
G9541&lt;=10,"Loyal Customers (9-10Y)"
)</f>
        <v>Established Customers (6-8Y)</v>
      </c>
    </row>
    <row r="9542" spans="1:18" x14ac:dyDescent="0.35">
      <c r="A9542">
        <v>15634551</v>
      </c>
      <c r="B9542" t="s">
        <v>636</v>
      </c>
      <c r="C9542" t="s">
        <v>42</v>
      </c>
      <c r="D9542" t="s">
        <v>39</v>
      </c>
      <c r="E9542">
        <v>46</v>
      </c>
      <c r="F9542" t="s">
        <v>19</v>
      </c>
      <c r="G9542">
        <v>3</v>
      </c>
      <c r="H9542" s="4">
        <v>115248.11</v>
      </c>
      <c r="I9542" t="s">
        <v>33</v>
      </c>
      <c r="J9542">
        <v>4</v>
      </c>
      <c r="K9542">
        <v>727</v>
      </c>
      <c r="L9542" t="s">
        <v>35</v>
      </c>
      <c r="M9542" t="s">
        <v>21</v>
      </c>
      <c r="N9542" t="s">
        <v>32</v>
      </c>
      <c r="O9542" s="4">
        <v>130752.01</v>
      </c>
      <c r="P9542" t="s">
        <v>23</v>
      </c>
      <c r="Q9542" t="str" cm="1">
        <f t="array" ref="Q9542">_xlfn.IFS(
O9542&lt;50000,"Low Salary (&lt;$50K)",
O9542&lt;90000,"Lower Middle ($50K-$90K)",
O9542&lt;130000,"Middle ($90K-$130K)",
O9542&lt;170000,"Upper Middle ($130K-$170K)",
O9542&gt;=170000,"High Salary (&gt;$170K)"
)</f>
        <v>Upper Middle ($130K-$170K)</v>
      </c>
      <c r="R9542" t="str" cm="1">
        <f t="array" ref="R9542">_xlfn.IFS(
G9542&lt;=2,"New Customers (0-2Y)",
G9542&lt;=5,"Growing Customers (3-5Y)",
G9542&lt;=8,"Established Customers (6-8Y)",
G9542&lt;=10,"Loyal Customers (9-10Y)"
)</f>
        <v>Growing Customers (3-5Y)</v>
      </c>
    </row>
    <row r="9543" spans="1:18" x14ac:dyDescent="0.35">
      <c r="A9543">
        <v>15669290</v>
      </c>
      <c r="B9543" t="s">
        <v>1046</v>
      </c>
      <c r="C9543" t="s">
        <v>17</v>
      </c>
      <c r="D9543" t="s">
        <v>39</v>
      </c>
      <c r="E9543">
        <v>38</v>
      </c>
      <c r="F9543" t="s">
        <v>19</v>
      </c>
      <c r="G9543">
        <v>8</v>
      </c>
      <c r="H9543" s="4">
        <v>59360.77</v>
      </c>
      <c r="I9543" t="s">
        <v>29</v>
      </c>
      <c r="J9543">
        <v>1</v>
      </c>
      <c r="K9543">
        <v>603</v>
      </c>
      <c r="L9543" t="s">
        <v>20</v>
      </c>
      <c r="M9543" t="s">
        <v>21</v>
      </c>
      <c r="N9543" t="s">
        <v>22</v>
      </c>
      <c r="O9543" s="4">
        <v>191457.06</v>
      </c>
      <c r="P9543" t="s">
        <v>28</v>
      </c>
      <c r="Q9543" t="str" cm="1">
        <f t="array" ref="Q9543">_xlfn.IFS(
O9543&lt;50000,"Low Salary (&lt;$50K)",
O9543&lt;90000,"Lower Middle ($50K-$90K)",
O9543&lt;130000,"Middle ($90K-$130K)",
O9543&lt;170000,"Upper Middle ($130K-$170K)",
O9543&gt;=170000,"High Salary (&gt;$170K)"
)</f>
        <v>High Salary (&gt;$170K)</v>
      </c>
      <c r="R9543" t="str" cm="1">
        <f t="array" ref="R9543">_xlfn.IFS(
G9543&lt;=2,"New Customers (0-2Y)",
G9543&lt;=5,"Growing Customers (3-5Y)",
G9543&lt;=8,"Established Customers (6-8Y)",
G9543&lt;=10,"Loyal Customers (9-10Y)"
)</f>
        <v>Established Customers (6-8Y)</v>
      </c>
    </row>
    <row r="9544" spans="1:18" x14ac:dyDescent="0.35">
      <c r="A9544">
        <v>15621140</v>
      </c>
      <c r="B9544" t="s">
        <v>1418</v>
      </c>
      <c r="C9544" t="s">
        <v>26</v>
      </c>
      <c r="D9544" t="s">
        <v>39</v>
      </c>
      <c r="E9544">
        <v>37</v>
      </c>
      <c r="F9544" t="s">
        <v>19</v>
      </c>
      <c r="G9544">
        <v>9</v>
      </c>
      <c r="H9544" s="4">
        <v>0</v>
      </c>
      <c r="I9544" t="s">
        <v>24</v>
      </c>
      <c r="J9544">
        <v>2</v>
      </c>
      <c r="K9544">
        <v>644</v>
      </c>
      <c r="L9544" t="s">
        <v>20</v>
      </c>
      <c r="M9544" t="s">
        <v>21</v>
      </c>
      <c r="N9544" t="s">
        <v>22</v>
      </c>
      <c r="O9544" s="4">
        <v>96442.86</v>
      </c>
      <c r="P9544" t="s">
        <v>28</v>
      </c>
      <c r="Q9544" t="str" cm="1">
        <f t="array" ref="Q9544">_xlfn.IFS(
O9544&lt;50000,"Low Salary (&lt;$50K)",
O9544&lt;90000,"Lower Middle ($50K-$90K)",
O9544&lt;130000,"Middle ($90K-$130K)",
O9544&lt;170000,"Upper Middle ($130K-$170K)",
O9544&gt;=170000,"High Salary (&gt;$170K)"
)</f>
        <v>Middle ($90K-$130K)</v>
      </c>
      <c r="R9544" t="str" cm="1">
        <f t="array" ref="R9544">_xlfn.IFS(
G9544&lt;=2,"New Customers (0-2Y)",
G9544&lt;=5,"Growing Customers (3-5Y)",
G9544&lt;=8,"Established Customers (6-8Y)",
G9544&lt;=10,"Loyal Customers (9-10Y)"
)</f>
        <v>Loyal Customers (9-10Y)</v>
      </c>
    </row>
    <row r="9545" spans="1:18" x14ac:dyDescent="0.35">
      <c r="A9545">
        <v>15613518</v>
      </c>
      <c r="B9545" t="s">
        <v>526</v>
      </c>
      <c r="C9545" t="s">
        <v>17</v>
      </c>
      <c r="D9545" t="s">
        <v>18</v>
      </c>
      <c r="E9545">
        <v>35</v>
      </c>
      <c r="F9545" t="s">
        <v>19</v>
      </c>
      <c r="G9545">
        <v>6</v>
      </c>
      <c r="H9545" s="4">
        <v>112668.7</v>
      </c>
      <c r="I9545" t="s">
        <v>33</v>
      </c>
      <c r="J9545">
        <v>1</v>
      </c>
      <c r="K9545">
        <v>647</v>
      </c>
      <c r="L9545" t="s">
        <v>20</v>
      </c>
      <c r="M9545" t="s">
        <v>27</v>
      </c>
      <c r="N9545" t="s">
        <v>22</v>
      </c>
      <c r="O9545" s="4">
        <v>122584.29</v>
      </c>
      <c r="P9545" t="s">
        <v>28</v>
      </c>
      <c r="Q9545" t="str" cm="1">
        <f t="array" ref="Q9545">_xlfn.IFS(
O9545&lt;50000,"Low Salary (&lt;$50K)",
O9545&lt;90000,"Lower Middle ($50K-$90K)",
O9545&lt;130000,"Middle ($90K-$130K)",
O9545&lt;170000,"Upper Middle ($130K-$170K)",
O9545&gt;=170000,"High Salary (&gt;$170K)"
)</f>
        <v>Middle ($90K-$130K)</v>
      </c>
      <c r="R9545" t="str" cm="1">
        <f t="array" ref="R9545">_xlfn.IFS(
G9545&lt;=2,"New Customers (0-2Y)",
G9545&lt;=5,"Growing Customers (3-5Y)",
G9545&lt;=8,"Established Customers (6-8Y)",
G9545&lt;=10,"Loyal Customers (9-10Y)"
)</f>
        <v>Established Customers (6-8Y)</v>
      </c>
    </row>
    <row r="9546" spans="1:18" x14ac:dyDescent="0.35">
      <c r="A9546">
        <v>15728043</v>
      </c>
      <c r="B9546" t="s">
        <v>455</v>
      </c>
      <c r="C9546" t="s">
        <v>42</v>
      </c>
      <c r="D9546" t="s">
        <v>18</v>
      </c>
      <c r="E9546">
        <v>37</v>
      </c>
      <c r="F9546" t="s">
        <v>19</v>
      </c>
      <c r="G9546">
        <v>7</v>
      </c>
      <c r="H9546" s="4">
        <v>138503.51</v>
      </c>
      <c r="I9546" t="s">
        <v>33</v>
      </c>
      <c r="J9546">
        <v>2</v>
      </c>
      <c r="K9546">
        <v>648</v>
      </c>
      <c r="L9546" t="s">
        <v>20</v>
      </c>
      <c r="M9546" t="s">
        <v>21</v>
      </c>
      <c r="N9546" t="s">
        <v>32</v>
      </c>
      <c r="O9546" s="4">
        <v>57215.85</v>
      </c>
      <c r="P9546" t="s">
        <v>28</v>
      </c>
      <c r="Q9546" t="str" cm="1">
        <f t="array" ref="Q9546">_xlfn.IFS(
O9546&lt;50000,"Low Salary (&lt;$50K)",
O9546&lt;90000,"Lower Middle ($50K-$90K)",
O9546&lt;130000,"Middle ($90K-$130K)",
O9546&lt;170000,"Upper Middle ($130K-$170K)",
O9546&gt;=170000,"High Salary (&gt;$170K)"
)</f>
        <v>Lower Middle ($50K-$90K)</v>
      </c>
      <c r="R9546" t="str" cm="1">
        <f t="array" ref="R9546">_xlfn.IFS(
G9546&lt;=2,"New Customers (0-2Y)",
G9546&lt;=5,"Growing Customers (3-5Y)",
G9546&lt;=8,"Established Customers (6-8Y)",
G9546&lt;=10,"Loyal Customers (9-10Y)"
)</f>
        <v>Established Customers (6-8Y)</v>
      </c>
    </row>
    <row r="9547" spans="1:18" x14ac:dyDescent="0.35">
      <c r="A9547">
        <v>15570073</v>
      </c>
      <c r="B9547" t="s">
        <v>2898</v>
      </c>
      <c r="C9547" t="s">
        <v>26</v>
      </c>
      <c r="D9547" t="s">
        <v>39</v>
      </c>
      <c r="E9547">
        <v>57</v>
      </c>
      <c r="F9547" t="s">
        <v>19</v>
      </c>
      <c r="G9547">
        <v>1</v>
      </c>
      <c r="H9547" s="4">
        <v>0</v>
      </c>
      <c r="I9547" t="s">
        <v>24</v>
      </c>
      <c r="J9547">
        <v>1</v>
      </c>
      <c r="K9547">
        <v>721</v>
      </c>
      <c r="L9547" t="s">
        <v>35</v>
      </c>
      <c r="M9547" t="s">
        <v>21</v>
      </c>
      <c r="N9547" t="s">
        <v>22</v>
      </c>
      <c r="O9547" s="4">
        <v>195940.96</v>
      </c>
      <c r="P9547" t="s">
        <v>28</v>
      </c>
      <c r="Q9547" t="str" cm="1">
        <f t="array" ref="Q9547">_xlfn.IFS(
O9547&lt;50000,"Low Salary (&lt;$50K)",
O9547&lt;90000,"Lower Middle ($50K-$90K)",
O9547&lt;130000,"Middle ($90K-$130K)",
O9547&lt;170000,"Upper Middle ($130K-$170K)",
O9547&gt;=170000,"High Salary (&gt;$170K)"
)</f>
        <v>High Salary (&gt;$170K)</v>
      </c>
      <c r="R9547" t="str" cm="1">
        <f t="array" ref="R9547">_xlfn.IFS(
G9547&lt;=2,"New Customers (0-2Y)",
G9547&lt;=5,"Growing Customers (3-5Y)",
G9547&lt;=8,"Established Customers (6-8Y)",
G9547&lt;=10,"Loyal Customers (9-10Y)"
)</f>
        <v>New Customers (0-2Y)</v>
      </c>
    </row>
    <row r="9548" spans="1:18" x14ac:dyDescent="0.35">
      <c r="A9548">
        <v>15777033</v>
      </c>
      <c r="B9548" t="s">
        <v>1786</v>
      </c>
      <c r="C9548" t="s">
        <v>17</v>
      </c>
      <c r="D9548" t="s">
        <v>39</v>
      </c>
      <c r="E9548">
        <v>29</v>
      </c>
      <c r="F9548" t="s">
        <v>43</v>
      </c>
      <c r="G9548">
        <v>7</v>
      </c>
      <c r="H9548" s="4">
        <v>0</v>
      </c>
      <c r="I9548" t="s">
        <v>24</v>
      </c>
      <c r="J9548">
        <v>2</v>
      </c>
      <c r="K9548">
        <v>524</v>
      </c>
      <c r="L9548" t="s">
        <v>31</v>
      </c>
      <c r="M9548" t="s">
        <v>21</v>
      </c>
      <c r="N9548" t="s">
        <v>22</v>
      </c>
      <c r="O9548" s="4">
        <v>105448.74</v>
      </c>
      <c r="P9548" t="s">
        <v>28</v>
      </c>
      <c r="Q9548" t="str" cm="1">
        <f t="array" ref="Q9548">_xlfn.IFS(
O9548&lt;50000,"Low Salary (&lt;$50K)",
O9548&lt;90000,"Lower Middle ($50K-$90K)",
O9548&lt;130000,"Middle ($90K-$130K)",
O9548&lt;170000,"Upper Middle ($130K-$170K)",
O9548&gt;=170000,"High Salary (&gt;$170K)"
)</f>
        <v>Middle ($90K-$130K)</v>
      </c>
      <c r="R9548" t="str" cm="1">
        <f t="array" ref="R9548">_xlfn.IFS(
G9548&lt;=2,"New Customers (0-2Y)",
G9548&lt;=5,"Growing Customers (3-5Y)",
G9548&lt;=8,"Established Customers (6-8Y)",
G9548&lt;=10,"Loyal Customers (9-10Y)"
)</f>
        <v>Established Customers (6-8Y)</v>
      </c>
    </row>
    <row r="9549" spans="1:18" x14ac:dyDescent="0.35">
      <c r="A9549">
        <v>15682454</v>
      </c>
      <c r="B9549" t="s">
        <v>1086</v>
      </c>
      <c r="C9549" t="s">
        <v>17</v>
      </c>
      <c r="D9549" t="s">
        <v>18</v>
      </c>
      <c r="E9549">
        <v>34</v>
      </c>
      <c r="F9549" t="s">
        <v>19</v>
      </c>
      <c r="G9549">
        <v>3</v>
      </c>
      <c r="H9549" s="4">
        <v>0</v>
      </c>
      <c r="I9549" t="s">
        <v>24</v>
      </c>
      <c r="J9549">
        <v>2</v>
      </c>
      <c r="K9549">
        <v>626</v>
      </c>
      <c r="L9549" t="s">
        <v>20</v>
      </c>
      <c r="M9549" t="s">
        <v>21</v>
      </c>
      <c r="N9549" t="s">
        <v>22</v>
      </c>
      <c r="O9549" s="4">
        <v>37870.29</v>
      </c>
      <c r="P9549" t="s">
        <v>28</v>
      </c>
      <c r="Q9549" t="str" cm="1">
        <f t="array" ref="Q9549">_xlfn.IFS(
O9549&lt;50000,"Low Salary (&lt;$50K)",
O9549&lt;90000,"Lower Middle ($50K-$90K)",
O9549&lt;130000,"Middle ($90K-$130K)",
O9549&lt;170000,"Upper Middle ($130K-$170K)",
O9549&gt;=170000,"High Salary (&gt;$170K)"
)</f>
        <v>Low Salary (&lt;$50K)</v>
      </c>
      <c r="R9549" t="str" cm="1">
        <f t="array" ref="R9549">_xlfn.IFS(
G9549&lt;=2,"New Customers (0-2Y)",
G9549&lt;=5,"Growing Customers (3-5Y)",
G9549&lt;=8,"Established Customers (6-8Y)",
G9549&lt;=10,"Loyal Customers (9-10Y)"
)</f>
        <v>Growing Customers (3-5Y)</v>
      </c>
    </row>
    <row r="9550" spans="1:18" x14ac:dyDescent="0.35">
      <c r="A9550">
        <v>15758513</v>
      </c>
      <c r="B9550" t="s">
        <v>57</v>
      </c>
      <c r="C9550" t="s">
        <v>17</v>
      </c>
      <c r="D9550" t="s">
        <v>39</v>
      </c>
      <c r="E9550">
        <v>43</v>
      </c>
      <c r="F9550" t="s">
        <v>19</v>
      </c>
      <c r="G9550">
        <v>7</v>
      </c>
      <c r="H9550" s="4">
        <v>0</v>
      </c>
      <c r="I9550" t="s">
        <v>24</v>
      </c>
      <c r="J9550">
        <v>2</v>
      </c>
      <c r="K9550">
        <v>569</v>
      </c>
      <c r="L9550" t="s">
        <v>31</v>
      </c>
      <c r="M9550" t="s">
        <v>21</v>
      </c>
      <c r="N9550" t="s">
        <v>32</v>
      </c>
      <c r="O9550" s="4">
        <v>52534.81</v>
      </c>
      <c r="P9550" t="s">
        <v>28</v>
      </c>
      <c r="Q9550" t="str" cm="1">
        <f t="array" ref="Q9550">_xlfn.IFS(
O9550&lt;50000,"Low Salary (&lt;$50K)",
O9550&lt;90000,"Lower Middle ($50K-$90K)",
O9550&lt;130000,"Middle ($90K-$130K)",
O9550&lt;170000,"Upper Middle ($130K-$170K)",
O9550&gt;=170000,"High Salary (&gt;$170K)"
)</f>
        <v>Lower Middle ($50K-$90K)</v>
      </c>
      <c r="R9550" t="str" cm="1">
        <f t="array" ref="R9550">_xlfn.IFS(
G9550&lt;=2,"New Customers (0-2Y)",
G9550&lt;=5,"Growing Customers (3-5Y)",
G9550&lt;=8,"Established Customers (6-8Y)",
G9550&lt;=10,"Loyal Customers (9-10Y)"
)</f>
        <v>Established Customers (6-8Y)</v>
      </c>
    </row>
    <row r="9551" spans="1:18" x14ac:dyDescent="0.35">
      <c r="A9551">
        <v>15772604</v>
      </c>
      <c r="B9551" t="s">
        <v>222</v>
      </c>
      <c r="C9551" t="s">
        <v>26</v>
      </c>
      <c r="D9551" t="s">
        <v>39</v>
      </c>
      <c r="E9551">
        <v>36</v>
      </c>
      <c r="F9551" t="s">
        <v>19</v>
      </c>
      <c r="G9551">
        <v>1</v>
      </c>
      <c r="H9551" s="4">
        <v>157267.95000000001</v>
      </c>
      <c r="I9551" t="s">
        <v>33</v>
      </c>
      <c r="J9551">
        <v>2</v>
      </c>
      <c r="K9551">
        <v>578</v>
      </c>
      <c r="L9551" t="s">
        <v>31</v>
      </c>
      <c r="M9551" t="s">
        <v>21</v>
      </c>
      <c r="N9551" t="s">
        <v>32</v>
      </c>
      <c r="O9551" s="4">
        <v>141533.19</v>
      </c>
      <c r="P9551" t="s">
        <v>28</v>
      </c>
      <c r="Q9551" t="str" cm="1">
        <f t="array" ref="Q9551">_xlfn.IFS(
O9551&lt;50000,"Low Salary (&lt;$50K)",
O9551&lt;90000,"Lower Middle ($50K-$90K)",
O9551&lt;130000,"Middle ($90K-$130K)",
O9551&lt;170000,"Upper Middle ($130K-$170K)",
O9551&gt;=170000,"High Salary (&gt;$170K)"
)</f>
        <v>Upper Middle ($130K-$170K)</v>
      </c>
      <c r="R9551" t="str" cm="1">
        <f t="array" ref="R9551">_xlfn.IFS(
G9551&lt;=2,"New Customers (0-2Y)",
G9551&lt;=5,"Growing Customers (3-5Y)",
G9551&lt;=8,"Established Customers (6-8Y)",
G9551&lt;=10,"Loyal Customers (9-10Y)"
)</f>
        <v>New Customers (0-2Y)</v>
      </c>
    </row>
    <row r="9552" spans="1:18" x14ac:dyDescent="0.35">
      <c r="A9552">
        <v>15721715</v>
      </c>
      <c r="B9552" t="s">
        <v>2899</v>
      </c>
      <c r="C9552" t="s">
        <v>17</v>
      </c>
      <c r="D9552" t="s">
        <v>18</v>
      </c>
      <c r="E9552">
        <v>40</v>
      </c>
      <c r="F9552" t="s">
        <v>19</v>
      </c>
      <c r="G9552">
        <v>9</v>
      </c>
      <c r="H9552" s="4">
        <v>133871.04999999999</v>
      </c>
      <c r="I9552" t="s">
        <v>33</v>
      </c>
      <c r="J9552">
        <v>1</v>
      </c>
      <c r="K9552">
        <v>769</v>
      </c>
      <c r="L9552" t="s">
        <v>35</v>
      </c>
      <c r="M9552" t="s">
        <v>21</v>
      </c>
      <c r="N9552" t="s">
        <v>22</v>
      </c>
      <c r="O9552" s="4">
        <v>50568.02</v>
      </c>
      <c r="P9552" t="s">
        <v>28</v>
      </c>
      <c r="Q9552" t="str" cm="1">
        <f t="array" ref="Q9552">_xlfn.IFS(
O9552&lt;50000,"Low Salary (&lt;$50K)",
O9552&lt;90000,"Lower Middle ($50K-$90K)",
O9552&lt;130000,"Middle ($90K-$130K)",
O9552&lt;170000,"Upper Middle ($130K-$170K)",
O9552&gt;=170000,"High Salary (&gt;$170K)"
)</f>
        <v>Lower Middle ($50K-$90K)</v>
      </c>
      <c r="R9552" t="str" cm="1">
        <f t="array" ref="R9552">_xlfn.IFS(
G9552&lt;=2,"New Customers (0-2Y)",
G9552&lt;=5,"Growing Customers (3-5Y)",
G9552&lt;=8,"Established Customers (6-8Y)",
G9552&lt;=10,"Loyal Customers (9-10Y)"
)</f>
        <v>Loyal Customers (9-10Y)</v>
      </c>
    </row>
    <row r="9553" spans="1:18" x14ac:dyDescent="0.35">
      <c r="A9553">
        <v>15688563</v>
      </c>
      <c r="B9553" t="s">
        <v>235</v>
      </c>
      <c r="C9553" t="s">
        <v>42</v>
      </c>
      <c r="D9553" t="s">
        <v>39</v>
      </c>
      <c r="E9553">
        <v>31</v>
      </c>
      <c r="F9553" t="s">
        <v>19</v>
      </c>
      <c r="G9553">
        <v>4</v>
      </c>
      <c r="H9553" s="4">
        <v>141989.26999999999</v>
      </c>
      <c r="I9553" t="s">
        <v>33</v>
      </c>
      <c r="J9553">
        <v>2</v>
      </c>
      <c r="K9553">
        <v>694</v>
      </c>
      <c r="L9553" t="s">
        <v>35</v>
      </c>
      <c r="M9553" t="s">
        <v>21</v>
      </c>
      <c r="N9553" t="s">
        <v>32</v>
      </c>
      <c r="O9553" s="4">
        <v>26116.82</v>
      </c>
      <c r="P9553" t="s">
        <v>28</v>
      </c>
      <c r="Q9553" t="str" cm="1">
        <f t="array" ref="Q9553">_xlfn.IFS(
O9553&lt;50000,"Low Salary (&lt;$50K)",
O9553&lt;90000,"Lower Middle ($50K-$90K)",
O9553&lt;130000,"Middle ($90K-$130K)",
O9553&lt;170000,"Upper Middle ($130K-$170K)",
O9553&gt;=170000,"High Salary (&gt;$170K)"
)</f>
        <v>Low Salary (&lt;$50K)</v>
      </c>
      <c r="R9553" t="str" cm="1">
        <f t="array" ref="R9553">_xlfn.IFS(
G9553&lt;=2,"New Customers (0-2Y)",
G9553&lt;=5,"Growing Customers (3-5Y)",
G9553&lt;=8,"Established Customers (6-8Y)",
G9553&lt;=10,"Loyal Customers (9-10Y)"
)</f>
        <v>Growing Customers (3-5Y)</v>
      </c>
    </row>
    <row r="9554" spans="1:18" x14ac:dyDescent="0.35">
      <c r="A9554">
        <v>15772009</v>
      </c>
      <c r="B9554" t="s">
        <v>51</v>
      </c>
      <c r="C9554" t="s">
        <v>17</v>
      </c>
      <c r="D9554" t="s">
        <v>18</v>
      </c>
      <c r="E9554">
        <v>41</v>
      </c>
      <c r="F9554" t="s">
        <v>19</v>
      </c>
      <c r="G9554">
        <v>5</v>
      </c>
      <c r="H9554" s="4">
        <v>0</v>
      </c>
      <c r="I9554" t="s">
        <v>24</v>
      </c>
      <c r="J9554">
        <v>1</v>
      </c>
      <c r="K9554">
        <v>664</v>
      </c>
      <c r="L9554" t="s">
        <v>35</v>
      </c>
      <c r="M9554" t="s">
        <v>21</v>
      </c>
      <c r="N9554" t="s">
        <v>22</v>
      </c>
      <c r="O9554" s="4">
        <v>152054.32999999999</v>
      </c>
      <c r="P9554" t="s">
        <v>28</v>
      </c>
      <c r="Q9554" t="str" cm="1">
        <f t="array" ref="Q9554">_xlfn.IFS(
O9554&lt;50000,"Low Salary (&lt;$50K)",
O9554&lt;90000,"Lower Middle ($50K-$90K)",
O9554&lt;130000,"Middle ($90K-$130K)",
O9554&lt;170000,"Upper Middle ($130K-$170K)",
O9554&gt;=170000,"High Salary (&gt;$170K)"
)</f>
        <v>Upper Middle ($130K-$170K)</v>
      </c>
      <c r="R9554" t="str" cm="1">
        <f t="array" ref="R9554">_xlfn.IFS(
G9554&lt;=2,"New Customers (0-2Y)",
G9554&lt;=5,"Growing Customers (3-5Y)",
G9554&lt;=8,"Established Customers (6-8Y)",
G9554&lt;=10,"Loyal Customers (9-10Y)"
)</f>
        <v>Growing Customers (3-5Y)</v>
      </c>
    </row>
    <row r="9555" spans="1:18" x14ac:dyDescent="0.35">
      <c r="A9555">
        <v>15809585</v>
      </c>
      <c r="B9555" t="s">
        <v>46</v>
      </c>
      <c r="C9555" t="s">
        <v>17</v>
      </c>
      <c r="D9555" t="s">
        <v>39</v>
      </c>
      <c r="E9555">
        <v>38</v>
      </c>
      <c r="F9555" t="s">
        <v>19</v>
      </c>
      <c r="G9555">
        <v>7</v>
      </c>
      <c r="H9555" s="4">
        <v>0</v>
      </c>
      <c r="I9555" t="s">
        <v>24</v>
      </c>
      <c r="J9555">
        <v>2</v>
      </c>
      <c r="K9555">
        <v>646</v>
      </c>
      <c r="L9555" t="s">
        <v>20</v>
      </c>
      <c r="M9555" t="s">
        <v>21</v>
      </c>
      <c r="N9555" t="s">
        <v>32</v>
      </c>
      <c r="O9555" s="4">
        <v>1528.4</v>
      </c>
      <c r="P9555" t="s">
        <v>28</v>
      </c>
      <c r="Q9555" t="str" cm="1">
        <f t="array" ref="Q9555">_xlfn.IFS(
O9555&lt;50000,"Low Salary (&lt;$50K)",
O9555&lt;90000,"Lower Middle ($50K-$90K)",
O9555&lt;130000,"Middle ($90K-$130K)",
O9555&lt;170000,"Upper Middle ($130K-$170K)",
O9555&gt;=170000,"High Salary (&gt;$170K)"
)</f>
        <v>Low Salary (&lt;$50K)</v>
      </c>
      <c r="R9555" t="str" cm="1">
        <f t="array" ref="R9555">_xlfn.IFS(
G9555&lt;=2,"New Customers (0-2Y)",
G9555&lt;=5,"Growing Customers (3-5Y)",
G9555&lt;=8,"Established Customers (6-8Y)",
G9555&lt;=10,"Loyal Customers (9-10Y)"
)</f>
        <v>Established Customers (6-8Y)</v>
      </c>
    </row>
    <row r="9556" spans="1:18" x14ac:dyDescent="0.35">
      <c r="A9556">
        <v>15593778</v>
      </c>
      <c r="B9556" t="s">
        <v>536</v>
      </c>
      <c r="C9556" t="s">
        <v>17</v>
      </c>
      <c r="D9556" t="s">
        <v>18</v>
      </c>
      <c r="E9556">
        <v>29</v>
      </c>
      <c r="F9556" t="s">
        <v>43</v>
      </c>
      <c r="G9556">
        <v>3</v>
      </c>
      <c r="H9556" s="4">
        <v>46388.160000000003</v>
      </c>
      <c r="I9556" t="s">
        <v>29</v>
      </c>
      <c r="J9556">
        <v>3</v>
      </c>
      <c r="K9556">
        <v>779</v>
      </c>
      <c r="L9556" t="s">
        <v>35</v>
      </c>
      <c r="M9556" t="s">
        <v>21</v>
      </c>
      <c r="N9556" t="s">
        <v>32</v>
      </c>
      <c r="O9556" s="4">
        <v>127939.26</v>
      </c>
      <c r="P9556" t="s">
        <v>23</v>
      </c>
      <c r="Q9556" t="str" cm="1">
        <f t="array" ref="Q9556">_xlfn.IFS(
O9556&lt;50000,"Low Salary (&lt;$50K)",
O9556&lt;90000,"Lower Middle ($50K-$90K)",
O9556&lt;130000,"Middle ($90K-$130K)",
O9556&lt;170000,"Upper Middle ($130K-$170K)",
O9556&gt;=170000,"High Salary (&gt;$170K)"
)</f>
        <v>Middle ($90K-$130K)</v>
      </c>
      <c r="R9556" t="str" cm="1">
        <f t="array" ref="R9556">_xlfn.IFS(
G9556&lt;=2,"New Customers (0-2Y)",
G9556&lt;=5,"Growing Customers (3-5Y)",
G9556&lt;=8,"Established Customers (6-8Y)",
G9556&lt;=10,"Loyal Customers (9-10Y)"
)</f>
        <v>Growing Customers (3-5Y)</v>
      </c>
    </row>
    <row r="9557" spans="1:18" x14ac:dyDescent="0.35">
      <c r="A9557">
        <v>15655360</v>
      </c>
      <c r="B9557" t="s">
        <v>1561</v>
      </c>
      <c r="C9557" t="s">
        <v>42</v>
      </c>
      <c r="D9557" t="s">
        <v>18</v>
      </c>
      <c r="E9557">
        <v>72</v>
      </c>
      <c r="F9557" t="s">
        <v>2967</v>
      </c>
      <c r="G9557">
        <v>5</v>
      </c>
      <c r="H9557" s="4">
        <v>148666.99</v>
      </c>
      <c r="I9557" t="s">
        <v>33</v>
      </c>
      <c r="J9557">
        <v>1</v>
      </c>
      <c r="K9557">
        <v>782</v>
      </c>
      <c r="L9557" t="s">
        <v>37</v>
      </c>
      <c r="M9557" t="s">
        <v>21</v>
      </c>
      <c r="N9557" t="s">
        <v>32</v>
      </c>
      <c r="O9557" s="4">
        <v>2605.65</v>
      </c>
      <c r="P9557" t="s">
        <v>23</v>
      </c>
      <c r="Q9557" t="str" cm="1">
        <f t="array" ref="Q9557">_xlfn.IFS(
O9557&lt;50000,"Low Salary (&lt;$50K)",
O9557&lt;90000,"Lower Middle ($50K-$90K)",
O9557&lt;130000,"Middle ($90K-$130K)",
O9557&lt;170000,"Upper Middle ($130K-$170K)",
O9557&gt;=170000,"High Salary (&gt;$170K)"
)</f>
        <v>Low Salary (&lt;$50K)</v>
      </c>
      <c r="R9557" t="str" cm="1">
        <f t="array" ref="R9557">_xlfn.IFS(
G9557&lt;=2,"New Customers (0-2Y)",
G9557&lt;=5,"Growing Customers (3-5Y)",
G9557&lt;=8,"Established Customers (6-8Y)",
G9557&lt;=10,"Loyal Customers (9-10Y)"
)</f>
        <v>Growing Customers (3-5Y)</v>
      </c>
    </row>
    <row r="9558" spans="1:18" x14ac:dyDescent="0.35">
      <c r="A9558">
        <v>15780909</v>
      </c>
      <c r="B9558" t="s">
        <v>2900</v>
      </c>
      <c r="C9558" t="s">
        <v>42</v>
      </c>
      <c r="D9558" t="s">
        <v>39</v>
      </c>
      <c r="E9558">
        <v>34</v>
      </c>
      <c r="F9558" t="s">
        <v>19</v>
      </c>
      <c r="G9558">
        <v>7</v>
      </c>
      <c r="H9558" s="4">
        <v>115101.5</v>
      </c>
      <c r="I9558" t="s">
        <v>33</v>
      </c>
      <c r="J9558">
        <v>1</v>
      </c>
      <c r="K9558">
        <v>769</v>
      </c>
      <c r="L9558" t="s">
        <v>35</v>
      </c>
      <c r="M9558" t="s">
        <v>27</v>
      </c>
      <c r="N9558" t="s">
        <v>32</v>
      </c>
      <c r="O9558" s="4">
        <v>57841.89</v>
      </c>
      <c r="P9558" t="s">
        <v>23</v>
      </c>
      <c r="Q9558" t="str" cm="1">
        <f t="array" ref="Q9558">_xlfn.IFS(
O9558&lt;50000,"Low Salary (&lt;$50K)",
O9558&lt;90000,"Lower Middle ($50K-$90K)",
O9558&lt;130000,"Middle ($90K-$130K)",
O9558&lt;170000,"Upper Middle ($130K-$170K)",
O9558&gt;=170000,"High Salary (&gt;$170K)"
)</f>
        <v>Lower Middle ($50K-$90K)</v>
      </c>
      <c r="R9558" t="str" cm="1">
        <f t="array" ref="R9558">_xlfn.IFS(
G9558&lt;=2,"New Customers (0-2Y)",
G9558&lt;=5,"Growing Customers (3-5Y)",
G9558&lt;=8,"Established Customers (6-8Y)",
G9558&lt;=10,"Loyal Customers (9-10Y)"
)</f>
        <v>Established Customers (6-8Y)</v>
      </c>
    </row>
    <row r="9559" spans="1:18" x14ac:dyDescent="0.35">
      <c r="A9559">
        <v>15757310</v>
      </c>
      <c r="B9559" t="s">
        <v>1194</v>
      </c>
      <c r="C9559" t="s">
        <v>42</v>
      </c>
      <c r="D9559" t="s">
        <v>39</v>
      </c>
      <c r="E9559">
        <v>67</v>
      </c>
      <c r="F9559" t="s">
        <v>2967</v>
      </c>
      <c r="G9559">
        <v>6</v>
      </c>
      <c r="H9559" s="4">
        <v>148363.38</v>
      </c>
      <c r="I9559" t="s">
        <v>33</v>
      </c>
      <c r="J9559">
        <v>1</v>
      </c>
      <c r="K9559">
        <v>655</v>
      </c>
      <c r="L9559" t="s">
        <v>20</v>
      </c>
      <c r="M9559" t="s">
        <v>21</v>
      </c>
      <c r="N9559" t="s">
        <v>22</v>
      </c>
      <c r="O9559" s="4">
        <v>186995.17</v>
      </c>
      <c r="P9559" t="s">
        <v>28</v>
      </c>
      <c r="Q9559" t="str" cm="1">
        <f t="array" ref="Q9559">_xlfn.IFS(
O9559&lt;50000,"Low Salary (&lt;$50K)",
O9559&lt;90000,"Lower Middle ($50K-$90K)",
O9559&lt;130000,"Middle ($90K-$130K)",
O9559&lt;170000,"Upper Middle ($130K-$170K)",
O9559&gt;=170000,"High Salary (&gt;$170K)"
)</f>
        <v>High Salary (&gt;$170K)</v>
      </c>
      <c r="R9559" t="str" cm="1">
        <f t="array" ref="R9559">_xlfn.IFS(
G9559&lt;=2,"New Customers (0-2Y)",
G9559&lt;=5,"Growing Customers (3-5Y)",
G9559&lt;=8,"Established Customers (6-8Y)",
G9559&lt;=10,"Loyal Customers (9-10Y)"
)</f>
        <v>Established Customers (6-8Y)</v>
      </c>
    </row>
    <row r="9560" spans="1:18" x14ac:dyDescent="0.35">
      <c r="A9560">
        <v>15801411</v>
      </c>
      <c r="B9560" t="s">
        <v>1095</v>
      </c>
      <c r="C9560" t="s">
        <v>26</v>
      </c>
      <c r="D9560" t="s">
        <v>39</v>
      </c>
      <c r="E9560">
        <v>46</v>
      </c>
      <c r="F9560" t="s">
        <v>19</v>
      </c>
      <c r="G9560">
        <v>4</v>
      </c>
      <c r="H9560" s="4">
        <v>0</v>
      </c>
      <c r="I9560" t="s">
        <v>24</v>
      </c>
      <c r="J9560">
        <v>1</v>
      </c>
      <c r="K9560">
        <v>623</v>
      </c>
      <c r="L9560" t="s">
        <v>20</v>
      </c>
      <c r="M9560" t="s">
        <v>21</v>
      </c>
      <c r="N9560" t="s">
        <v>32</v>
      </c>
      <c r="O9560" s="4">
        <v>5549.11</v>
      </c>
      <c r="P9560" t="s">
        <v>23</v>
      </c>
      <c r="Q9560" t="str" cm="1">
        <f t="array" ref="Q9560">_xlfn.IFS(
O9560&lt;50000,"Low Salary (&lt;$50K)",
O9560&lt;90000,"Lower Middle ($50K-$90K)",
O9560&lt;130000,"Middle ($90K-$130K)",
O9560&lt;170000,"Upper Middle ($130K-$170K)",
O9560&gt;=170000,"High Salary (&gt;$170K)"
)</f>
        <v>Low Salary (&lt;$50K)</v>
      </c>
      <c r="R9560" t="str" cm="1">
        <f t="array" ref="R9560">_xlfn.IFS(
G9560&lt;=2,"New Customers (0-2Y)",
G9560&lt;=5,"Growing Customers (3-5Y)",
G9560&lt;=8,"Established Customers (6-8Y)",
G9560&lt;=10,"Loyal Customers (9-10Y)"
)</f>
        <v>Growing Customers (3-5Y)</v>
      </c>
    </row>
    <row r="9561" spans="1:18" x14ac:dyDescent="0.35">
      <c r="A9561">
        <v>15761706</v>
      </c>
      <c r="B9561" t="s">
        <v>743</v>
      </c>
      <c r="C9561" t="s">
        <v>26</v>
      </c>
      <c r="D9561" t="s">
        <v>18</v>
      </c>
      <c r="E9561">
        <v>39</v>
      </c>
      <c r="F9561" t="s">
        <v>19</v>
      </c>
      <c r="G9561">
        <v>8</v>
      </c>
      <c r="H9561" s="4">
        <v>144102.32</v>
      </c>
      <c r="I9561" t="s">
        <v>33</v>
      </c>
      <c r="J9561">
        <v>1</v>
      </c>
      <c r="K9561">
        <v>705</v>
      </c>
      <c r="L9561" t="s">
        <v>35</v>
      </c>
      <c r="M9561" t="s">
        <v>21</v>
      </c>
      <c r="N9561" t="s">
        <v>22</v>
      </c>
      <c r="O9561" s="4">
        <v>11682.36</v>
      </c>
      <c r="P9561" t="s">
        <v>28</v>
      </c>
      <c r="Q9561" t="str" cm="1">
        <f t="array" ref="Q9561">_xlfn.IFS(
O9561&lt;50000,"Low Salary (&lt;$50K)",
O9561&lt;90000,"Lower Middle ($50K-$90K)",
O9561&lt;130000,"Middle ($90K-$130K)",
O9561&lt;170000,"Upper Middle ($130K-$170K)",
O9561&gt;=170000,"High Salary (&gt;$170K)"
)</f>
        <v>Low Salary (&lt;$50K)</v>
      </c>
      <c r="R9561" t="str" cm="1">
        <f t="array" ref="R9561">_xlfn.IFS(
G9561&lt;=2,"New Customers (0-2Y)",
G9561&lt;=5,"Growing Customers (3-5Y)",
G9561&lt;=8,"Established Customers (6-8Y)",
G9561&lt;=10,"Loyal Customers (9-10Y)"
)</f>
        <v>Established Customers (6-8Y)</v>
      </c>
    </row>
    <row r="9562" spans="1:18" x14ac:dyDescent="0.35">
      <c r="A9562">
        <v>15658409</v>
      </c>
      <c r="B9562" t="s">
        <v>559</v>
      </c>
      <c r="C9562" t="s">
        <v>17</v>
      </c>
      <c r="D9562" t="s">
        <v>39</v>
      </c>
      <c r="E9562">
        <v>41</v>
      </c>
      <c r="F9562" t="s">
        <v>19</v>
      </c>
      <c r="G9562">
        <v>5</v>
      </c>
      <c r="H9562" s="4">
        <v>128876.71</v>
      </c>
      <c r="I9562" t="s">
        <v>33</v>
      </c>
      <c r="J9562">
        <v>3</v>
      </c>
      <c r="K9562">
        <v>686</v>
      </c>
      <c r="L9562" t="s">
        <v>35</v>
      </c>
      <c r="M9562" t="s">
        <v>21</v>
      </c>
      <c r="N9562" t="s">
        <v>22</v>
      </c>
      <c r="O9562" s="4">
        <v>106939.34</v>
      </c>
      <c r="P9562" t="s">
        <v>23</v>
      </c>
      <c r="Q9562" t="str" cm="1">
        <f t="array" ref="Q9562">_xlfn.IFS(
O9562&lt;50000,"Low Salary (&lt;$50K)",
O9562&lt;90000,"Lower Middle ($50K-$90K)",
O9562&lt;130000,"Middle ($90K-$130K)",
O9562&lt;170000,"Upper Middle ($130K-$170K)",
O9562&gt;=170000,"High Salary (&gt;$170K)"
)</f>
        <v>Middle ($90K-$130K)</v>
      </c>
      <c r="R9562" t="str" cm="1">
        <f t="array" ref="R9562">_xlfn.IFS(
G9562&lt;=2,"New Customers (0-2Y)",
G9562&lt;=5,"Growing Customers (3-5Y)",
G9562&lt;=8,"Established Customers (6-8Y)",
G9562&lt;=10,"Loyal Customers (9-10Y)"
)</f>
        <v>Growing Customers (3-5Y)</v>
      </c>
    </row>
    <row r="9563" spans="1:18" x14ac:dyDescent="0.35">
      <c r="A9563">
        <v>15810010</v>
      </c>
      <c r="B9563" t="s">
        <v>2901</v>
      </c>
      <c r="C9563" t="s">
        <v>42</v>
      </c>
      <c r="D9563" t="s">
        <v>39</v>
      </c>
      <c r="E9563">
        <v>36</v>
      </c>
      <c r="F9563" t="s">
        <v>19</v>
      </c>
      <c r="G9563">
        <v>6</v>
      </c>
      <c r="H9563" s="4">
        <v>118448.15</v>
      </c>
      <c r="I9563" t="s">
        <v>33</v>
      </c>
      <c r="J9563">
        <v>2</v>
      </c>
      <c r="K9563">
        <v>678</v>
      </c>
      <c r="L9563" t="s">
        <v>35</v>
      </c>
      <c r="M9563" t="s">
        <v>21</v>
      </c>
      <c r="N9563" t="s">
        <v>32</v>
      </c>
      <c r="O9563" s="4">
        <v>53172.02</v>
      </c>
      <c r="P9563" t="s">
        <v>28</v>
      </c>
      <c r="Q9563" t="str" cm="1">
        <f t="array" ref="Q9563">_xlfn.IFS(
O9563&lt;50000,"Low Salary (&lt;$50K)",
O9563&lt;90000,"Lower Middle ($50K-$90K)",
O9563&lt;130000,"Middle ($90K-$130K)",
O9563&lt;170000,"Upper Middle ($130K-$170K)",
O9563&gt;=170000,"High Salary (&gt;$170K)"
)</f>
        <v>Lower Middle ($50K-$90K)</v>
      </c>
      <c r="R9563" t="str" cm="1">
        <f t="array" ref="R9563">_xlfn.IFS(
G9563&lt;=2,"New Customers (0-2Y)",
G9563&lt;=5,"Growing Customers (3-5Y)",
G9563&lt;=8,"Established Customers (6-8Y)",
G9563&lt;=10,"Loyal Customers (9-10Y)"
)</f>
        <v>Established Customers (6-8Y)</v>
      </c>
    </row>
    <row r="9564" spans="1:18" x14ac:dyDescent="0.35">
      <c r="A9564">
        <v>15627027</v>
      </c>
      <c r="B9564" t="s">
        <v>237</v>
      </c>
      <c r="C9564" t="s">
        <v>17</v>
      </c>
      <c r="D9564" t="s">
        <v>39</v>
      </c>
      <c r="E9564">
        <v>39</v>
      </c>
      <c r="F9564" t="s">
        <v>19</v>
      </c>
      <c r="G9564">
        <v>5</v>
      </c>
      <c r="H9564" s="4">
        <v>0</v>
      </c>
      <c r="I9564" t="s">
        <v>24</v>
      </c>
      <c r="J9564">
        <v>2</v>
      </c>
      <c r="K9564">
        <v>738</v>
      </c>
      <c r="L9564" t="s">
        <v>35</v>
      </c>
      <c r="M9564" t="s">
        <v>21</v>
      </c>
      <c r="N9564" t="s">
        <v>22</v>
      </c>
      <c r="O9564" s="4">
        <v>114388.98</v>
      </c>
      <c r="P9564" t="s">
        <v>28</v>
      </c>
      <c r="Q9564" t="str" cm="1">
        <f t="array" ref="Q9564">_xlfn.IFS(
O9564&lt;50000,"Low Salary (&lt;$50K)",
O9564&lt;90000,"Lower Middle ($50K-$90K)",
O9564&lt;130000,"Middle ($90K-$130K)",
O9564&lt;170000,"Upper Middle ($130K-$170K)",
O9564&gt;=170000,"High Salary (&gt;$170K)"
)</f>
        <v>Middle ($90K-$130K)</v>
      </c>
      <c r="R9564" t="str" cm="1">
        <f t="array" ref="R9564">_xlfn.IFS(
G9564&lt;=2,"New Customers (0-2Y)",
G9564&lt;=5,"Growing Customers (3-5Y)",
G9564&lt;=8,"Established Customers (6-8Y)",
G9564&lt;=10,"Loyal Customers (9-10Y)"
)</f>
        <v>Growing Customers (3-5Y)</v>
      </c>
    </row>
    <row r="9565" spans="1:18" x14ac:dyDescent="0.35">
      <c r="A9565">
        <v>15624374</v>
      </c>
      <c r="B9565" t="s">
        <v>62</v>
      </c>
      <c r="C9565" t="s">
        <v>17</v>
      </c>
      <c r="D9565" t="s">
        <v>39</v>
      </c>
      <c r="E9565">
        <v>28</v>
      </c>
      <c r="F9565" t="s">
        <v>43</v>
      </c>
      <c r="G9565">
        <v>9</v>
      </c>
      <c r="H9565" s="4">
        <v>0</v>
      </c>
      <c r="I9565" t="s">
        <v>24</v>
      </c>
      <c r="J9565">
        <v>2</v>
      </c>
      <c r="K9565">
        <v>703</v>
      </c>
      <c r="L9565" t="s">
        <v>35</v>
      </c>
      <c r="M9565" t="s">
        <v>27</v>
      </c>
      <c r="N9565" t="s">
        <v>22</v>
      </c>
      <c r="O9565" s="4">
        <v>2151.17</v>
      </c>
      <c r="P9565" t="s">
        <v>28</v>
      </c>
      <c r="Q9565" t="str" cm="1">
        <f t="array" ref="Q9565">_xlfn.IFS(
O9565&lt;50000,"Low Salary (&lt;$50K)",
O9565&lt;90000,"Lower Middle ($50K-$90K)",
O9565&lt;130000,"Middle ($90K-$130K)",
O9565&lt;170000,"Upper Middle ($130K-$170K)",
O9565&gt;=170000,"High Salary (&gt;$170K)"
)</f>
        <v>Low Salary (&lt;$50K)</v>
      </c>
      <c r="R9565" t="str" cm="1">
        <f t="array" ref="R9565">_xlfn.IFS(
G9565&lt;=2,"New Customers (0-2Y)",
G9565&lt;=5,"Growing Customers (3-5Y)",
G9565&lt;=8,"Established Customers (6-8Y)",
G9565&lt;=10,"Loyal Customers (9-10Y)"
)</f>
        <v>Loyal Customers (9-10Y)</v>
      </c>
    </row>
    <row r="9566" spans="1:18" x14ac:dyDescent="0.35">
      <c r="A9566">
        <v>15720083</v>
      </c>
      <c r="B9566" t="s">
        <v>1121</v>
      </c>
      <c r="C9566" t="s">
        <v>26</v>
      </c>
      <c r="D9566" t="s">
        <v>39</v>
      </c>
      <c r="E9566">
        <v>42</v>
      </c>
      <c r="F9566" t="s">
        <v>19</v>
      </c>
      <c r="G9566">
        <v>1</v>
      </c>
      <c r="H9566" s="4">
        <v>0</v>
      </c>
      <c r="I9566" t="s">
        <v>24</v>
      </c>
      <c r="J9566">
        <v>2</v>
      </c>
      <c r="K9566">
        <v>554</v>
      </c>
      <c r="L9566" t="s">
        <v>31</v>
      </c>
      <c r="M9566" t="s">
        <v>27</v>
      </c>
      <c r="N9566" t="s">
        <v>22</v>
      </c>
      <c r="O9566" s="4">
        <v>183492.9</v>
      </c>
      <c r="P9566" t="s">
        <v>28</v>
      </c>
      <c r="Q9566" t="str" cm="1">
        <f t="array" ref="Q9566">_xlfn.IFS(
O9566&lt;50000,"Low Salary (&lt;$50K)",
O9566&lt;90000,"Lower Middle ($50K-$90K)",
O9566&lt;130000,"Middle ($90K-$130K)",
O9566&lt;170000,"Upper Middle ($130K-$170K)",
O9566&gt;=170000,"High Salary (&gt;$170K)"
)</f>
        <v>High Salary (&gt;$170K)</v>
      </c>
      <c r="R9566" t="str" cm="1">
        <f t="array" ref="R9566">_xlfn.IFS(
G9566&lt;=2,"New Customers (0-2Y)",
G9566&lt;=5,"Growing Customers (3-5Y)",
G9566&lt;=8,"Established Customers (6-8Y)",
G9566&lt;=10,"Loyal Customers (9-10Y)"
)</f>
        <v>New Customers (0-2Y)</v>
      </c>
    </row>
    <row r="9567" spans="1:18" x14ac:dyDescent="0.35">
      <c r="A9567">
        <v>15752294</v>
      </c>
      <c r="B9567" t="s">
        <v>1400</v>
      </c>
      <c r="C9567" t="s">
        <v>17</v>
      </c>
      <c r="D9567" t="s">
        <v>18</v>
      </c>
      <c r="E9567">
        <v>38</v>
      </c>
      <c r="F9567" t="s">
        <v>19</v>
      </c>
      <c r="G9567">
        <v>9</v>
      </c>
      <c r="H9567" s="4">
        <v>135979.01</v>
      </c>
      <c r="I9567" t="s">
        <v>33</v>
      </c>
      <c r="J9567">
        <v>4</v>
      </c>
      <c r="K9567">
        <v>582</v>
      </c>
      <c r="L9567" t="s">
        <v>31</v>
      </c>
      <c r="M9567" t="s">
        <v>21</v>
      </c>
      <c r="N9567" t="s">
        <v>22</v>
      </c>
      <c r="O9567" s="4">
        <v>76582.95</v>
      </c>
      <c r="P9567" t="s">
        <v>23</v>
      </c>
      <c r="Q9567" t="str" cm="1">
        <f t="array" ref="Q9567">_xlfn.IFS(
O9567&lt;50000,"Low Salary (&lt;$50K)",
O9567&lt;90000,"Lower Middle ($50K-$90K)",
O9567&lt;130000,"Middle ($90K-$130K)",
O9567&lt;170000,"Upper Middle ($130K-$170K)",
O9567&gt;=170000,"High Salary (&gt;$170K)"
)</f>
        <v>Lower Middle ($50K-$90K)</v>
      </c>
      <c r="R9567" t="str" cm="1">
        <f t="array" ref="R9567">_xlfn.IFS(
G9567&lt;=2,"New Customers (0-2Y)",
G9567&lt;=5,"Growing Customers (3-5Y)",
G9567&lt;=8,"Established Customers (6-8Y)",
G9567&lt;=10,"Loyal Customers (9-10Y)"
)</f>
        <v>Loyal Customers (9-10Y)</v>
      </c>
    </row>
    <row r="9568" spans="1:18" x14ac:dyDescent="0.35">
      <c r="A9568">
        <v>15743193</v>
      </c>
      <c r="B9568" t="s">
        <v>2902</v>
      </c>
      <c r="C9568" t="s">
        <v>17</v>
      </c>
      <c r="D9568" t="s">
        <v>39</v>
      </c>
      <c r="E9568">
        <v>37</v>
      </c>
      <c r="F9568" t="s">
        <v>19</v>
      </c>
      <c r="G9568">
        <v>6</v>
      </c>
      <c r="H9568" s="4">
        <v>117271.8</v>
      </c>
      <c r="I9568" t="s">
        <v>33</v>
      </c>
      <c r="J9568">
        <v>2</v>
      </c>
      <c r="K9568">
        <v>644</v>
      </c>
      <c r="L9568" t="s">
        <v>20</v>
      </c>
      <c r="M9568" t="s">
        <v>21</v>
      </c>
      <c r="N9568" t="s">
        <v>32</v>
      </c>
      <c r="O9568" s="4">
        <v>104217.96</v>
      </c>
      <c r="P9568" t="s">
        <v>23</v>
      </c>
      <c r="Q9568" t="str" cm="1">
        <f t="array" ref="Q9568">_xlfn.IFS(
O9568&lt;50000,"Low Salary (&lt;$50K)",
O9568&lt;90000,"Lower Middle ($50K-$90K)",
O9568&lt;130000,"Middle ($90K-$130K)",
O9568&lt;170000,"Upper Middle ($130K-$170K)",
O9568&gt;=170000,"High Salary (&gt;$170K)"
)</f>
        <v>Middle ($90K-$130K)</v>
      </c>
      <c r="R9568" t="str" cm="1">
        <f t="array" ref="R9568">_xlfn.IFS(
G9568&lt;=2,"New Customers (0-2Y)",
G9568&lt;=5,"Growing Customers (3-5Y)",
G9568&lt;=8,"Established Customers (6-8Y)",
G9568&lt;=10,"Loyal Customers (9-10Y)"
)</f>
        <v>Established Customers (6-8Y)</v>
      </c>
    </row>
    <row r="9569" spans="1:18" x14ac:dyDescent="0.35">
      <c r="A9569">
        <v>15696733</v>
      </c>
      <c r="B9569" t="s">
        <v>388</v>
      </c>
      <c r="C9569" t="s">
        <v>17</v>
      </c>
      <c r="D9569" t="s">
        <v>39</v>
      </c>
      <c r="E9569">
        <v>29</v>
      </c>
      <c r="F9569" t="s">
        <v>43</v>
      </c>
      <c r="G9569">
        <v>4</v>
      </c>
      <c r="H9569" s="4">
        <v>0</v>
      </c>
      <c r="I9569" t="s">
        <v>24</v>
      </c>
      <c r="J9569">
        <v>1</v>
      </c>
      <c r="K9569">
        <v>724</v>
      </c>
      <c r="L9569" t="s">
        <v>35</v>
      </c>
      <c r="M9569" t="s">
        <v>21</v>
      </c>
      <c r="N9569" t="s">
        <v>32</v>
      </c>
      <c r="O9569" s="4">
        <v>8982.75</v>
      </c>
      <c r="P9569" t="s">
        <v>28</v>
      </c>
      <c r="Q9569" t="str" cm="1">
        <f t="array" ref="Q9569">_xlfn.IFS(
O9569&lt;50000,"Low Salary (&lt;$50K)",
O9569&lt;90000,"Lower Middle ($50K-$90K)",
O9569&lt;130000,"Middle ($90K-$130K)",
O9569&lt;170000,"Upper Middle ($130K-$170K)",
O9569&gt;=170000,"High Salary (&gt;$170K)"
)</f>
        <v>Low Salary (&lt;$50K)</v>
      </c>
      <c r="R9569" t="str" cm="1">
        <f t="array" ref="R9569">_xlfn.IFS(
G9569&lt;=2,"New Customers (0-2Y)",
G9569&lt;=5,"Growing Customers (3-5Y)",
G9569&lt;=8,"Established Customers (6-8Y)",
G9569&lt;=10,"Loyal Customers (9-10Y)"
)</f>
        <v>Growing Customers (3-5Y)</v>
      </c>
    </row>
    <row r="9570" spans="1:18" x14ac:dyDescent="0.35">
      <c r="A9570">
        <v>15677522</v>
      </c>
      <c r="B9570" t="s">
        <v>277</v>
      </c>
      <c r="C9570" t="s">
        <v>17</v>
      </c>
      <c r="D9570" t="s">
        <v>39</v>
      </c>
      <c r="E9570">
        <v>33</v>
      </c>
      <c r="F9570" t="s">
        <v>19</v>
      </c>
      <c r="G9570">
        <v>1</v>
      </c>
      <c r="H9570" s="4">
        <v>0</v>
      </c>
      <c r="I9570" t="s">
        <v>24</v>
      </c>
      <c r="J9570">
        <v>2</v>
      </c>
      <c r="K9570">
        <v>593</v>
      </c>
      <c r="L9570" t="s">
        <v>31</v>
      </c>
      <c r="M9570" t="s">
        <v>27</v>
      </c>
      <c r="N9570" t="s">
        <v>32</v>
      </c>
      <c r="O9570" s="4">
        <v>9984.4</v>
      </c>
      <c r="P9570" t="s">
        <v>28</v>
      </c>
      <c r="Q9570" t="str" cm="1">
        <f t="array" ref="Q9570">_xlfn.IFS(
O9570&lt;50000,"Low Salary (&lt;$50K)",
O9570&lt;90000,"Lower Middle ($50K-$90K)",
O9570&lt;130000,"Middle ($90K-$130K)",
O9570&lt;170000,"Upper Middle ($130K-$170K)",
O9570&gt;=170000,"High Salary (&gt;$170K)"
)</f>
        <v>Low Salary (&lt;$50K)</v>
      </c>
      <c r="R9570" t="str" cm="1">
        <f t="array" ref="R9570">_xlfn.IFS(
G9570&lt;=2,"New Customers (0-2Y)",
G9570&lt;=5,"Growing Customers (3-5Y)",
G9570&lt;=8,"Established Customers (6-8Y)",
G9570&lt;=10,"Loyal Customers (9-10Y)"
)</f>
        <v>New Customers (0-2Y)</v>
      </c>
    </row>
    <row r="9571" spans="1:18" x14ac:dyDescent="0.35">
      <c r="A9571">
        <v>15643523</v>
      </c>
      <c r="B9571" t="s">
        <v>346</v>
      </c>
      <c r="C9571" t="s">
        <v>26</v>
      </c>
      <c r="D9571" t="s">
        <v>18</v>
      </c>
      <c r="E9571">
        <v>30</v>
      </c>
      <c r="F9571" t="s">
        <v>19</v>
      </c>
      <c r="G9571">
        <v>10</v>
      </c>
      <c r="H9571" s="4">
        <v>0</v>
      </c>
      <c r="I9571" t="s">
        <v>24</v>
      </c>
      <c r="J9571">
        <v>2</v>
      </c>
      <c r="K9571">
        <v>710</v>
      </c>
      <c r="L9571" t="s">
        <v>35</v>
      </c>
      <c r="M9571" t="s">
        <v>21</v>
      </c>
      <c r="N9571" t="s">
        <v>32</v>
      </c>
      <c r="O9571" s="4">
        <v>19500.099999999999</v>
      </c>
      <c r="P9571" t="s">
        <v>28</v>
      </c>
      <c r="Q9571" t="str" cm="1">
        <f t="array" ref="Q9571">_xlfn.IFS(
O9571&lt;50000,"Low Salary (&lt;$50K)",
O9571&lt;90000,"Lower Middle ($50K-$90K)",
O9571&lt;130000,"Middle ($90K-$130K)",
O9571&lt;170000,"Upper Middle ($130K-$170K)",
O9571&gt;=170000,"High Salary (&gt;$170K)"
)</f>
        <v>Low Salary (&lt;$50K)</v>
      </c>
      <c r="R9571" t="str" cm="1">
        <f t="array" ref="R9571">_xlfn.IFS(
G9571&lt;=2,"New Customers (0-2Y)",
G9571&lt;=5,"Growing Customers (3-5Y)",
G9571&lt;=8,"Established Customers (6-8Y)",
G9571&lt;=10,"Loyal Customers (9-10Y)"
)</f>
        <v>Loyal Customers (9-10Y)</v>
      </c>
    </row>
    <row r="9572" spans="1:18" x14ac:dyDescent="0.35">
      <c r="A9572">
        <v>15624936</v>
      </c>
      <c r="B9572" t="s">
        <v>61</v>
      </c>
      <c r="C9572" t="s">
        <v>17</v>
      </c>
      <c r="D9572" t="s">
        <v>39</v>
      </c>
      <c r="E9572">
        <v>35</v>
      </c>
      <c r="F9572" t="s">
        <v>19</v>
      </c>
      <c r="G9572">
        <v>8</v>
      </c>
      <c r="H9572" s="4">
        <v>129205.49</v>
      </c>
      <c r="I9572" t="s">
        <v>33</v>
      </c>
      <c r="J9572">
        <v>1</v>
      </c>
      <c r="K9572">
        <v>631</v>
      </c>
      <c r="L9572" t="s">
        <v>20</v>
      </c>
      <c r="M9572" t="s">
        <v>21</v>
      </c>
      <c r="N9572" t="s">
        <v>22</v>
      </c>
      <c r="O9572" s="4">
        <v>79146.36</v>
      </c>
      <c r="P9572" t="s">
        <v>28</v>
      </c>
      <c r="Q9572" t="str" cm="1">
        <f t="array" ref="Q9572">_xlfn.IFS(
O9572&lt;50000,"Low Salary (&lt;$50K)",
O9572&lt;90000,"Lower Middle ($50K-$90K)",
O9572&lt;130000,"Middle ($90K-$130K)",
O9572&lt;170000,"Upper Middle ($130K-$170K)",
O9572&gt;=170000,"High Salary (&gt;$170K)"
)</f>
        <v>Lower Middle ($50K-$90K)</v>
      </c>
      <c r="R9572" t="str" cm="1">
        <f t="array" ref="R9572">_xlfn.IFS(
G9572&lt;=2,"New Customers (0-2Y)",
G9572&lt;=5,"Growing Customers (3-5Y)",
G9572&lt;=8,"Established Customers (6-8Y)",
G9572&lt;=10,"Loyal Customers (9-10Y)"
)</f>
        <v>Established Customers (6-8Y)</v>
      </c>
    </row>
    <row r="9573" spans="1:18" x14ac:dyDescent="0.35">
      <c r="A9573">
        <v>15716085</v>
      </c>
      <c r="B9573" t="s">
        <v>1668</v>
      </c>
      <c r="C9573" t="s">
        <v>26</v>
      </c>
      <c r="D9573" t="s">
        <v>18</v>
      </c>
      <c r="E9573">
        <v>41</v>
      </c>
      <c r="F9573" t="s">
        <v>19</v>
      </c>
      <c r="G9573">
        <v>8</v>
      </c>
      <c r="H9573" s="4">
        <v>0</v>
      </c>
      <c r="I9573" t="s">
        <v>24</v>
      </c>
      <c r="J9573">
        <v>1</v>
      </c>
      <c r="K9573">
        <v>739</v>
      </c>
      <c r="L9573" t="s">
        <v>35</v>
      </c>
      <c r="M9573" t="s">
        <v>21</v>
      </c>
      <c r="N9573" t="s">
        <v>32</v>
      </c>
      <c r="O9573" s="4">
        <v>191694.77</v>
      </c>
      <c r="P9573" t="s">
        <v>23</v>
      </c>
      <c r="Q9573" t="str" cm="1">
        <f t="array" ref="Q9573">_xlfn.IFS(
O9573&lt;50000,"Low Salary (&lt;$50K)",
O9573&lt;90000,"Lower Middle ($50K-$90K)",
O9573&lt;130000,"Middle ($90K-$130K)",
O9573&lt;170000,"Upper Middle ($130K-$170K)",
O9573&gt;=170000,"High Salary (&gt;$170K)"
)</f>
        <v>High Salary (&gt;$170K)</v>
      </c>
      <c r="R9573" t="str" cm="1">
        <f t="array" ref="R9573">_xlfn.IFS(
G9573&lt;=2,"New Customers (0-2Y)",
G9573&lt;=5,"Growing Customers (3-5Y)",
G9573&lt;=8,"Established Customers (6-8Y)",
G9573&lt;=10,"Loyal Customers (9-10Y)"
)</f>
        <v>Established Customers (6-8Y)</v>
      </c>
    </row>
    <row r="9574" spans="1:18" x14ac:dyDescent="0.35">
      <c r="A9574">
        <v>15641688</v>
      </c>
      <c r="B9574" t="s">
        <v>406</v>
      </c>
      <c r="C9574" t="s">
        <v>26</v>
      </c>
      <c r="D9574" t="s">
        <v>39</v>
      </c>
      <c r="E9574">
        <v>18</v>
      </c>
      <c r="F9574" t="s">
        <v>43</v>
      </c>
      <c r="G9574">
        <v>7</v>
      </c>
      <c r="H9574" s="4">
        <v>0</v>
      </c>
      <c r="I9574" t="s">
        <v>24</v>
      </c>
      <c r="J9574">
        <v>1</v>
      </c>
      <c r="K9574">
        <v>644</v>
      </c>
      <c r="L9574" t="s">
        <v>20</v>
      </c>
      <c r="M9574" t="s">
        <v>27</v>
      </c>
      <c r="N9574" t="s">
        <v>22</v>
      </c>
      <c r="O9574" s="4">
        <v>59645.24</v>
      </c>
      <c r="P9574" t="s">
        <v>23</v>
      </c>
      <c r="Q9574" t="str" cm="1">
        <f t="array" ref="Q9574">_xlfn.IFS(
O9574&lt;50000,"Low Salary (&lt;$50K)",
O9574&lt;90000,"Lower Middle ($50K-$90K)",
O9574&lt;130000,"Middle ($90K-$130K)",
O9574&lt;170000,"Upper Middle ($130K-$170K)",
O9574&gt;=170000,"High Salary (&gt;$170K)"
)</f>
        <v>Lower Middle ($50K-$90K)</v>
      </c>
      <c r="R9574" t="str" cm="1">
        <f t="array" ref="R9574">_xlfn.IFS(
G9574&lt;=2,"New Customers (0-2Y)",
G9574&lt;=5,"Growing Customers (3-5Y)",
G9574&lt;=8,"Established Customers (6-8Y)",
G9574&lt;=10,"Loyal Customers (9-10Y)"
)</f>
        <v>Established Customers (6-8Y)</v>
      </c>
    </row>
    <row r="9575" spans="1:18" x14ac:dyDescent="0.35">
      <c r="A9575">
        <v>15796834</v>
      </c>
      <c r="B9575" t="s">
        <v>1518</v>
      </c>
      <c r="C9575" t="s">
        <v>42</v>
      </c>
      <c r="D9575" t="s">
        <v>39</v>
      </c>
      <c r="E9575">
        <v>35</v>
      </c>
      <c r="F9575" t="s">
        <v>19</v>
      </c>
      <c r="G9575">
        <v>7</v>
      </c>
      <c r="H9575" s="4">
        <v>104015.54</v>
      </c>
      <c r="I9575" t="s">
        <v>33</v>
      </c>
      <c r="J9575">
        <v>2</v>
      </c>
      <c r="K9575">
        <v>652</v>
      </c>
      <c r="L9575" t="s">
        <v>20</v>
      </c>
      <c r="M9575" t="s">
        <v>21</v>
      </c>
      <c r="N9575" t="s">
        <v>22</v>
      </c>
      <c r="O9575" s="4">
        <v>55207.88</v>
      </c>
      <c r="P9575" t="s">
        <v>28</v>
      </c>
      <c r="Q9575" t="str" cm="1">
        <f t="array" ref="Q9575">_xlfn.IFS(
O9575&lt;50000,"Low Salary (&lt;$50K)",
O9575&lt;90000,"Lower Middle ($50K-$90K)",
O9575&lt;130000,"Middle ($90K-$130K)",
O9575&lt;170000,"Upper Middle ($130K-$170K)",
O9575&gt;=170000,"High Salary (&gt;$170K)"
)</f>
        <v>Lower Middle ($50K-$90K)</v>
      </c>
      <c r="R9575" t="str" cm="1">
        <f t="array" ref="R9575">_xlfn.IFS(
G9575&lt;=2,"New Customers (0-2Y)",
G9575&lt;=5,"Growing Customers (3-5Y)",
G9575&lt;=8,"Established Customers (6-8Y)",
G9575&lt;=10,"Loyal Customers (9-10Y)"
)</f>
        <v>Established Customers (6-8Y)</v>
      </c>
    </row>
    <row r="9576" spans="1:18" x14ac:dyDescent="0.35">
      <c r="A9576">
        <v>15720123</v>
      </c>
      <c r="B9576" t="s">
        <v>521</v>
      </c>
      <c r="C9576" t="s">
        <v>26</v>
      </c>
      <c r="D9576" t="s">
        <v>39</v>
      </c>
      <c r="E9576">
        <v>37</v>
      </c>
      <c r="F9576" t="s">
        <v>19</v>
      </c>
      <c r="G9576">
        <v>3</v>
      </c>
      <c r="H9576" s="4">
        <v>0</v>
      </c>
      <c r="I9576" t="s">
        <v>24</v>
      </c>
      <c r="J9576">
        <v>2</v>
      </c>
      <c r="K9576">
        <v>554</v>
      </c>
      <c r="L9576" t="s">
        <v>31</v>
      </c>
      <c r="M9576" t="s">
        <v>21</v>
      </c>
      <c r="N9576" t="s">
        <v>32</v>
      </c>
      <c r="O9576" s="4">
        <v>166177.29999999999</v>
      </c>
      <c r="P9576" t="s">
        <v>28</v>
      </c>
      <c r="Q9576" t="str" cm="1">
        <f t="array" ref="Q9576">_xlfn.IFS(
O9576&lt;50000,"Low Salary (&lt;$50K)",
O9576&lt;90000,"Lower Middle ($50K-$90K)",
O9576&lt;130000,"Middle ($90K-$130K)",
O9576&lt;170000,"Upper Middle ($130K-$170K)",
O9576&gt;=170000,"High Salary (&gt;$170K)"
)</f>
        <v>Upper Middle ($130K-$170K)</v>
      </c>
      <c r="R9576" t="str" cm="1">
        <f t="array" ref="R9576">_xlfn.IFS(
G9576&lt;=2,"New Customers (0-2Y)",
G9576&lt;=5,"Growing Customers (3-5Y)",
G9576&lt;=8,"Established Customers (6-8Y)",
G9576&lt;=10,"Loyal Customers (9-10Y)"
)</f>
        <v>Growing Customers (3-5Y)</v>
      </c>
    </row>
    <row r="9577" spans="1:18" x14ac:dyDescent="0.35">
      <c r="A9577">
        <v>15604732</v>
      </c>
      <c r="B9577" t="s">
        <v>618</v>
      </c>
      <c r="C9577" t="s">
        <v>17</v>
      </c>
      <c r="D9577" t="s">
        <v>18</v>
      </c>
      <c r="E9577">
        <v>30</v>
      </c>
      <c r="F9577" t="s">
        <v>19</v>
      </c>
      <c r="G9577">
        <v>9</v>
      </c>
      <c r="H9577" s="4">
        <v>0</v>
      </c>
      <c r="I9577" t="s">
        <v>24</v>
      </c>
      <c r="J9577">
        <v>2</v>
      </c>
      <c r="K9577">
        <v>483</v>
      </c>
      <c r="L9577" t="s">
        <v>44</v>
      </c>
      <c r="M9577" t="s">
        <v>27</v>
      </c>
      <c r="N9577" t="s">
        <v>32</v>
      </c>
      <c r="O9577" s="4">
        <v>136356.97</v>
      </c>
      <c r="P9577" t="s">
        <v>28</v>
      </c>
      <c r="Q9577" t="str" cm="1">
        <f t="array" ref="Q9577">_xlfn.IFS(
O9577&lt;50000,"Low Salary (&lt;$50K)",
O9577&lt;90000,"Lower Middle ($50K-$90K)",
O9577&lt;130000,"Middle ($90K-$130K)",
O9577&lt;170000,"Upper Middle ($130K-$170K)",
O9577&gt;=170000,"High Salary (&gt;$170K)"
)</f>
        <v>Upper Middle ($130K-$170K)</v>
      </c>
      <c r="R9577" t="str" cm="1">
        <f t="array" ref="R9577">_xlfn.IFS(
G9577&lt;=2,"New Customers (0-2Y)",
G9577&lt;=5,"Growing Customers (3-5Y)",
G9577&lt;=8,"Established Customers (6-8Y)",
G9577&lt;=10,"Loyal Customers (9-10Y)"
)</f>
        <v>Loyal Customers (9-10Y)</v>
      </c>
    </row>
    <row r="9578" spans="1:18" x14ac:dyDescent="0.35">
      <c r="A9578">
        <v>15723484</v>
      </c>
      <c r="B9578" t="s">
        <v>1329</v>
      </c>
      <c r="C9578" t="s">
        <v>42</v>
      </c>
      <c r="D9578" t="s">
        <v>18</v>
      </c>
      <c r="E9578">
        <v>42</v>
      </c>
      <c r="F9578" t="s">
        <v>19</v>
      </c>
      <c r="G9578">
        <v>1</v>
      </c>
      <c r="H9578" s="4">
        <v>103873.39</v>
      </c>
      <c r="I9578" t="s">
        <v>33</v>
      </c>
      <c r="J9578">
        <v>1</v>
      </c>
      <c r="K9578">
        <v>669</v>
      </c>
      <c r="L9578" t="s">
        <v>35</v>
      </c>
      <c r="M9578" t="s">
        <v>21</v>
      </c>
      <c r="N9578" t="s">
        <v>32</v>
      </c>
      <c r="O9578" s="4">
        <v>148611.51999999999</v>
      </c>
      <c r="P9578" t="s">
        <v>28</v>
      </c>
      <c r="Q9578" t="str" cm="1">
        <f t="array" ref="Q9578">_xlfn.IFS(
O9578&lt;50000,"Low Salary (&lt;$50K)",
O9578&lt;90000,"Lower Middle ($50K-$90K)",
O9578&lt;130000,"Middle ($90K-$130K)",
O9578&lt;170000,"Upper Middle ($130K-$170K)",
O9578&gt;=170000,"High Salary (&gt;$170K)"
)</f>
        <v>Upper Middle ($130K-$170K)</v>
      </c>
      <c r="R9578" t="str" cm="1">
        <f t="array" ref="R9578">_xlfn.IFS(
G9578&lt;=2,"New Customers (0-2Y)",
G9578&lt;=5,"Growing Customers (3-5Y)",
G9578&lt;=8,"Established Customers (6-8Y)",
G9578&lt;=10,"Loyal Customers (9-10Y)"
)</f>
        <v>New Customers (0-2Y)</v>
      </c>
    </row>
    <row r="9579" spans="1:18" x14ac:dyDescent="0.35">
      <c r="A9579">
        <v>15807120</v>
      </c>
      <c r="B9579" t="s">
        <v>722</v>
      </c>
      <c r="C9579" t="s">
        <v>42</v>
      </c>
      <c r="D9579" t="s">
        <v>18</v>
      </c>
      <c r="E9579">
        <v>52</v>
      </c>
      <c r="F9579" t="s">
        <v>19</v>
      </c>
      <c r="G9579">
        <v>3</v>
      </c>
      <c r="H9579" s="4">
        <v>112383.03</v>
      </c>
      <c r="I9579" t="s">
        <v>33</v>
      </c>
      <c r="J9579">
        <v>1</v>
      </c>
      <c r="K9579">
        <v>841</v>
      </c>
      <c r="L9579" t="s">
        <v>37</v>
      </c>
      <c r="M9579" t="s">
        <v>21</v>
      </c>
      <c r="N9579" t="s">
        <v>32</v>
      </c>
      <c r="O9579" s="4">
        <v>85516.37</v>
      </c>
      <c r="P9579" t="s">
        <v>23</v>
      </c>
      <c r="Q9579" t="str" cm="1">
        <f t="array" ref="Q9579">_xlfn.IFS(
O9579&lt;50000,"Low Salary (&lt;$50K)",
O9579&lt;90000,"Lower Middle ($50K-$90K)",
O9579&lt;130000,"Middle ($90K-$130K)",
O9579&lt;170000,"Upper Middle ($130K-$170K)",
O9579&gt;=170000,"High Salary (&gt;$170K)"
)</f>
        <v>Lower Middle ($50K-$90K)</v>
      </c>
      <c r="R9579" t="str" cm="1">
        <f t="array" ref="R9579">_xlfn.IFS(
G9579&lt;=2,"New Customers (0-2Y)",
G9579&lt;=5,"Growing Customers (3-5Y)",
G9579&lt;=8,"Established Customers (6-8Y)",
G9579&lt;=10,"Loyal Customers (9-10Y)"
)</f>
        <v>Growing Customers (3-5Y)</v>
      </c>
    </row>
    <row r="9580" spans="1:18" x14ac:dyDescent="0.35">
      <c r="A9580">
        <v>15810891</v>
      </c>
      <c r="B9580" t="s">
        <v>73</v>
      </c>
      <c r="C9580" t="s">
        <v>17</v>
      </c>
      <c r="D9580" t="s">
        <v>39</v>
      </c>
      <c r="E9580">
        <v>34</v>
      </c>
      <c r="F9580" t="s">
        <v>19</v>
      </c>
      <c r="G9580">
        <v>2</v>
      </c>
      <c r="H9580" s="4">
        <v>117731.79</v>
      </c>
      <c r="I9580" t="s">
        <v>33</v>
      </c>
      <c r="J9580">
        <v>2</v>
      </c>
      <c r="K9580">
        <v>662</v>
      </c>
      <c r="L9580" t="s">
        <v>35</v>
      </c>
      <c r="M9580" t="s">
        <v>27</v>
      </c>
      <c r="N9580" t="s">
        <v>22</v>
      </c>
      <c r="O9580" s="4">
        <v>55120.79</v>
      </c>
      <c r="P9580" t="s">
        <v>28</v>
      </c>
      <c r="Q9580" t="str" cm="1">
        <f t="array" ref="Q9580">_xlfn.IFS(
O9580&lt;50000,"Low Salary (&lt;$50K)",
O9580&lt;90000,"Lower Middle ($50K-$90K)",
O9580&lt;130000,"Middle ($90K-$130K)",
O9580&lt;170000,"Upper Middle ($130K-$170K)",
O9580&gt;=170000,"High Salary (&gt;$170K)"
)</f>
        <v>Lower Middle ($50K-$90K)</v>
      </c>
      <c r="R9580" t="str" cm="1">
        <f t="array" ref="R9580">_xlfn.IFS(
G9580&lt;=2,"New Customers (0-2Y)",
G9580&lt;=5,"Growing Customers (3-5Y)",
G9580&lt;=8,"Established Customers (6-8Y)",
G9580&lt;=10,"Loyal Customers (9-10Y)"
)</f>
        <v>New Customers (0-2Y)</v>
      </c>
    </row>
    <row r="9581" spans="1:18" x14ac:dyDescent="0.35">
      <c r="A9581">
        <v>15640407</v>
      </c>
      <c r="B9581" t="s">
        <v>894</v>
      </c>
      <c r="C9581" t="s">
        <v>42</v>
      </c>
      <c r="D9581" t="s">
        <v>39</v>
      </c>
      <c r="E9581">
        <v>45</v>
      </c>
      <c r="F9581" t="s">
        <v>19</v>
      </c>
      <c r="G9581">
        <v>0</v>
      </c>
      <c r="H9581" s="4">
        <v>135827.32999999999</v>
      </c>
      <c r="I9581" t="s">
        <v>33</v>
      </c>
      <c r="J9581">
        <v>2</v>
      </c>
      <c r="K9581">
        <v>821</v>
      </c>
      <c r="L9581" t="s">
        <v>37</v>
      </c>
      <c r="M9581" t="s">
        <v>21</v>
      </c>
      <c r="N9581" t="s">
        <v>22</v>
      </c>
      <c r="O9581" s="4">
        <v>131778.57999999999</v>
      </c>
      <c r="P9581" t="s">
        <v>28</v>
      </c>
      <c r="Q9581" t="str" cm="1">
        <f t="array" ref="Q9581">_xlfn.IFS(
O9581&lt;50000,"Low Salary (&lt;$50K)",
O9581&lt;90000,"Lower Middle ($50K-$90K)",
O9581&lt;130000,"Middle ($90K-$130K)",
O9581&lt;170000,"Upper Middle ($130K-$170K)",
O9581&gt;=170000,"High Salary (&gt;$170K)"
)</f>
        <v>Upper Middle ($130K-$170K)</v>
      </c>
      <c r="R9581" t="str" cm="1">
        <f t="array" ref="R9581">_xlfn.IFS(
G9581&lt;=2,"New Customers (0-2Y)",
G9581&lt;=5,"Growing Customers (3-5Y)",
G9581&lt;=8,"Established Customers (6-8Y)",
G9581&lt;=10,"Loyal Customers (9-10Y)"
)</f>
        <v>New Customers (0-2Y)</v>
      </c>
    </row>
    <row r="9582" spans="1:18" x14ac:dyDescent="0.35">
      <c r="A9582">
        <v>15778838</v>
      </c>
      <c r="B9582" t="s">
        <v>1706</v>
      </c>
      <c r="C9582" t="s">
        <v>17</v>
      </c>
      <c r="D9582" t="s">
        <v>39</v>
      </c>
      <c r="E9582">
        <v>38</v>
      </c>
      <c r="F9582" t="s">
        <v>19</v>
      </c>
      <c r="G9582">
        <v>9</v>
      </c>
      <c r="H9582" s="4">
        <v>114135.17</v>
      </c>
      <c r="I9582" t="s">
        <v>33</v>
      </c>
      <c r="J9582">
        <v>1</v>
      </c>
      <c r="K9582">
        <v>783</v>
      </c>
      <c r="L9582" t="s">
        <v>37</v>
      </c>
      <c r="M9582" t="s">
        <v>21</v>
      </c>
      <c r="N9582" t="s">
        <v>32</v>
      </c>
      <c r="O9582" s="4">
        <v>153269.98000000001</v>
      </c>
      <c r="P9582" t="s">
        <v>28</v>
      </c>
      <c r="Q9582" t="str" cm="1">
        <f t="array" ref="Q9582">_xlfn.IFS(
O9582&lt;50000,"Low Salary (&lt;$50K)",
O9582&lt;90000,"Lower Middle ($50K-$90K)",
O9582&lt;130000,"Middle ($90K-$130K)",
O9582&lt;170000,"Upper Middle ($130K-$170K)",
O9582&gt;=170000,"High Salary (&gt;$170K)"
)</f>
        <v>Upper Middle ($130K-$170K)</v>
      </c>
      <c r="R9582" t="str" cm="1">
        <f t="array" ref="R9582">_xlfn.IFS(
G9582&lt;=2,"New Customers (0-2Y)",
G9582&lt;=5,"Growing Customers (3-5Y)",
G9582&lt;=8,"Established Customers (6-8Y)",
G9582&lt;=10,"Loyal Customers (9-10Y)"
)</f>
        <v>Loyal Customers (9-10Y)</v>
      </c>
    </row>
    <row r="9583" spans="1:18" x14ac:dyDescent="0.35">
      <c r="A9583">
        <v>15709256</v>
      </c>
      <c r="B9583" t="s">
        <v>832</v>
      </c>
      <c r="C9583" t="s">
        <v>17</v>
      </c>
      <c r="D9583" t="s">
        <v>18</v>
      </c>
      <c r="E9583">
        <v>28</v>
      </c>
      <c r="F9583" t="s">
        <v>43</v>
      </c>
      <c r="G9583">
        <v>9</v>
      </c>
      <c r="H9583" s="4">
        <v>0</v>
      </c>
      <c r="I9583" t="s">
        <v>24</v>
      </c>
      <c r="J9583">
        <v>2</v>
      </c>
      <c r="K9583">
        <v>850</v>
      </c>
      <c r="L9583" t="s">
        <v>37</v>
      </c>
      <c r="M9583" t="s">
        <v>21</v>
      </c>
      <c r="N9583" t="s">
        <v>22</v>
      </c>
      <c r="O9583" s="4">
        <v>164864.67000000001</v>
      </c>
      <c r="P9583" t="s">
        <v>28</v>
      </c>
      <c r="Q9583" t="str" cm="1">
        <f t="array" ref="Q9583">_xlfn.IFS(
O9583&lt;50000,"Low Salary (&lt;$50K)",
O9583&lt;90000,"Lower Middle ($50K-$90K)",
O9583&lt;130000,"Middle ($90K-$130K)",
O9583&lt;170000,"Upper Middle ($130K-$170K)",
O9583&gt;=170000,"High Salary (&gt;$170K)"
)</f>
        <v>Upper Middle ($130K-$170K)</v>
      </c>
      <c r="R9583" t="str" cm="1">
        <f t="array" ref="R9583">_xlfn.IFS(
G9583&lt;=2,"New Customers (0-2Y)",
G9583&lt;=5,"Growing Customers (3-5Y)",
G9583&lt;=8,"Established Customers (6-8Y)",
G9583&lt;=10,"Loyal Customers (9-10Y)"
)</f>
        <v>Loyal Customers (9-10Y)</v>
      </c>
    </row>
    <row r="9584" spans="1:18" x14ac:dyDescent="0.35">
      <c r="A9584">
        <v>15742285</v>
      </c>
      <c r="B9584" t="s">
        <v>2903</v>
      </c>
      <c r="C9584" t="s">
        <v>17</v>
      </c>
      <c r="D9584" t="s">
        <v>39</v>
      </c>
      <c r="E9584">
        <v>62</v>
      </c>
      <c r="F9584" t="s">
        <v>2967</v>
      </c>
      <c r="G9584">
        <v>6</v>
      </c>
      <c r="H9584" s="4">
        <v>118756.62</v>
      </c>
      <c r="I9584" t="s">
        <v>33</v>
      </c>
      <c r="J9584">
        <v>1</v>
      </c>
      <c r="K9584">
        <v>559</v>
      </c>
      <c r="L9584" t="s">
        <v>31</v>
      </c>
      <c r="M9584" t="s">
        <v>21</v>
      </c>
      <c r="N9584" t="s">
        <v>22</v>
      </c>
      <c r="O9584" s="4">
        <v>20367.68</v>
      </c>
      <c r="P9584" t="s">
        <v>28</v>
      </c>
      <c r="Q9584" t="str" cm="1">
        <f t="array" ref="Q9584">_xlfn.IFS(
O9584&lt;50000,"Low Salary (&lt;$50K)",
O9584&lt;90000,"Lower Middle ($50K-$90K)",
O9584&lt;130000,"Middle ($90K-$130K)",
O9584&lt;170000,"Upper Middle ($130K-$170K)",
O9584&gt;=170000,"High Salary (&gt;$170K)"
)</f>
        <v>Low Salary (&lt;$50K)</v>
      </c>
      <c r="R9584" t="str" cm="1">
        <f t="array" ref="R9584">_xlfn.IFS(
G9584&lt;=2,"New Customers (0-2Y)",
G9584&lt;=5,"Growing Customers (3-5Y)",
G9584&lt;=8,"Established Customers (6-8Y)",
G9584&lt;=10,"Loyal Customers (9-10Y)"
)</f>
        <v>Established Customers (6-8Y)</v>
      </c>
    </row>
    <row r="9585" spans="1:18" x14ac:dyDescent="0.35">
      <c r="A9585">
        <v>15729019</v>
      </c>
      <c r="B9585" t="s">
        <v>1363</v>
      </c>
      <c r="C9585" t="s">
        <v>26</v>
      </c>
      <c r="D9585" t="s">
        <v>39</v>
      </c>
      <c r="E9585">
        <v>34</v>
      </c>
      <c r="F9585" t="s">
        <v>19</v>
      </c>
      <c r="G9585">
        <v>8</v>
      </c>
      <c r="H9585" s="4">
        <v>98382.720000000001</v>
      </c>
      <c r="I9585" t="s">
        <v>29</v>
      </c>
      <c r="J9585">
        <v>1</v>
      </c>
      <c r="K9585">
        <v>602</v>
      </c>
      <c r="L9585" t="s">
        <v>20</v>
      </c>
      <c r="M9585" t="s">
        <v>21</v>
      </c>
      <c r="N9585" t="s">
        <v>32</v>
      </c>
      <c r="O9585" s="4">
        <v>39542</v>
      </c>
      <c r="P9585" t="s">
        <v>28</v>
      </c>
      <c r="Q9585" t="str" cm="1">
        <f t="array" ref="Q9585">_xlfn.IFS(
O9585&lt;50000,"Low Salary (&lt;$50K)",
O9585&lt;90000,"Lower Middle ($50K-$90K)",
O9585&lt;130000,"Middle ($90K-$130K)",
O9585&lt;170000,"Upper Middle ($130K-$170K)",
O9585&gt;=170000,"High Salary (&gt;$170K)"
)</f>
        <v>Low Salary (&lt;$50K)</v>
      </c>
      <c r="R9585" t="str" cm="1">
        <f t="array" ref="R9585">_xlfn.IFS(
G9585&lt;=2,"New Customers (0-2Y)",
G9585&lt;=5,"Growing Customers (3-5Y)",
G9585&lt;=8,"Established Customers (6-8Y)",
G9585&lt;=10,"Loyal Customers (9-10Y)"
)</f>
        <v>Established Customers (6-8Y)</v>
      </c>
    </row>
    <row r="9586" spans="1:18" x14ac:dyDescent="0.35">
      <c r="A9586">
        <v>15608588</v>
      </c>
      <c r="B9586" t="s">
        <v>2904</v>
      </c>
      <c r="C9586" t="s">
        <v>42</v>
      </c>
      <c r="D9586" t="s">
        <v>39</v>
      </c>
      <c r="E9586">
        <v>41</v>
      </c>
      <c r="F9586" t="s">
        <v>19</v>
      </c>
      <c r="G9586">
        <v>2</v>
      </c>
      <c r="H9586" s="4">
        <v>100520.92</v>
      </c>
      <c r="I9586" t="s">
        <v>33</v>
      </c>
      <c r="J9586">
        <v>1</v>
      </c>
      <c r="K9586">
        <v>563</v>
      </c>
      <c r="L9586" t="s">
        <v>31</v>
      </c>
      <c r="M9586" t="s">
        <v>21</v>
      </c>
      <c r="N9586" t="s">
        <v>22</v>
      </c>
      <c r="O9586" s="4">
        <v>19412.8</v>
      </c>
      <c r="P9586" t="s">
        <v>23</v>
      </c>
      <c r="Q9586" t="str" cm="1">
        <f t="array" ref="Q9586">_xlfn.IFS(
O9586&lt;50000,"Low Salary (&lt;$50K)",
O9586&lt;90000,"Lower Middle ($50K-$90K)",
O9586&lt;130000,"Middle ($90K-$130K)",
O9586&lt;170000,"Upper Middle ($130K-$170K)",
O9586&gt;=170000,"High Salary (&gt;$170K)"
)</f>
        <v>Low Salary (&lt;$50K)</v>
      </c>
      <c r="R9586" t="str" cm="1">
        <f t="array" ref="R9586">_xlfn.IFS(
G9586&lt;=2,"New Customers (0-2Y)",
G9586&lt;=5,"Growing Customers (3-5Y)",
G9586&lt;=8,"Established Customers (6-8Y)",
G9586&lt;=10,"Loyal Customers (9-10Y)"
)</f>
        <v>New Customers (0-2Y)</v>
      </c>
    </row>
    <row r="9587" spans="1:18" x14ac:dyDescent="0.35">
      <c r="A9587">
        <v>15610557</v>
      </c>
      <c r="B9587" t="s">
        <v>2072</v>
      </c>
      <c r="C9587" t="s">
        <v>26</v>
      </c>
      <c r="D9587" t="s">
        <v>18</v>
      </c>
      <c r="E9587">
        <v>35</v>
      </c>
      <c r="F9587" t="s">
        <v>19</v>
      </c>
      <c r="G9587">
        <v>7</v>
      </c>
      <c r="H9587" s="4">
        <v>79858.13</v>
      </c>
      <c r="I9587" t="s">
        <v>29</v>
      </c>
      <c r="J9587">
        <v>2</v>
      </c>
      <c r="K9587">
        <v>695</v>
      </c>
      <c r="L9587" t="s">
        <v>35</v>
      </c>
      <c r="M9587" t="s">
        <v>21</v>
      </c>
      <c r="N9587" t="s">
        <v>22</v>
      </c>
      <c r="O9587" s="4">
        <v>127977.66</v>
      </c>
      <c r="P9587" t="s">
        <v>28</v>
      </c>
      <c r="Q9587" t="str" cm="1">
        <f t="array" ref="Q9587">_xlfn.IFS(
O9587&lt;50000,"Low Salary (&lt;$50K)",
O9587&lt;90000,"Lower Middle ($50K-$90K)",
O9587&lt;130000,"Middle ($90K-$130K)",
O9587&lt;170000,"Upper Middle ($130K-$170K)",
O9587&gt;=170000,"High Salary (&gt;$170K)"
)</f>
        <v>Middle ($90K-$130K)</v>
      </c>
      <c r="R9587" t="str" cm="1">
        <f t="array" ref="R9587">_xlfn.IFS(
G9587&lt;=2,"New Customers (0-2Y)",
G9587&lt;=5,"Growing Customers (3-5Y)",
G9587&lt;=8,"Established Customers (6-8Y)",
G9587&lt;=10,"Loyal Customers (9-10Y)"
)</f>
        <v>Established Customers (6-8Y)</v>
      </c>
    </row>
    <row r="9588" spans="1:18" x14ac:dyDescent="0.35">
      <c r="A9588">
        <v>15786418</v>
      </c>
      <c r="B9588" t="s">
        <v>309</v>
      </c>
      <c r="C9588" t="s">
        <v>17</v>
      </c>
      <c r="D9588" t="s">
        <v>18</v>
      </c>
      <c r="E9588">
        <v>20</v>
      </c>
      <c r="F9588" t="s">
        <v>43</v>
      </c>
      <c r="G9588">
        <v>6</v>
      </c>
      <c r="H9588" s="4">
        <v>0</v>
      </c>
      <c r="I9588" t="s">
        <v>24</v>
      </c>
      <c r="J9588">
        <v>1</v>
      </c>
      <c r="K9588">
        <v>546</v>
      </c>
      <c r="L9588" t="s">
        <v>31</v>
      </c>
      <c r="M9588" t="s">
        <v>27</v>
      </c>
      <c r="N9588" t="s">
        <v>22</v>
      </c>
      <c r="O9588" s="4">
        <v>20508.849999999999</v>
      </c>
      <c r="P9588" t="s">
        <v>28</v>
      </c>
      <c r="Q9588" t="str" cm="1">
        <f t="array" ref="Q9588">_xlfn.IFS(
O9588&lt;50000,"Low Salary (&lt;$50K)",
O9588&lt;90000,"Lower Middle ($50K-$90K)",
O9588&lt;130000,"Middle ($90K-$130K)",
O9588&lt;170000,"Upper Middle ($130K-$170K)",
O9588&gt;=170000,"High Salary (&gt;$170K)"
)</f>
        <v>Low Salary (&lt;$50K)</v>
      </c>
      <c r="R9588" t="str" cm="1">
        <f t="array" ref="R9588">_xlfn.IFS(
G9588&lt;=2,"New Customers (0-2Y)",
G9588&lt;=5,"Growing Customers (3-5Y)",
G9588&lt;=8,"Established Customers (6-8Y)",
G9588&lt;=10,"Loyal Customers (9-10Y)"
)</f>
        <v>Established Customers (6-8Y)</v>
      </c>
    </row>
    <row r="9589" spans="1:18" x14ac:dyDescent="0.35">
      <c r="A9589">
        <v>15653050</v>
      </c>
      <c r="B9589" t="s">
        <v>2905</v>
      </c>
      <c r="C9589" t="s">
        <v>42</v>
      </c>
      <c r="D9589" t="s">
        <v>18</v>
      </c>
      <c r="E9589">
        <v>76</v>
      </c>
      <c r="F9589" t="s">
        <v>2967</v>
      </c>
      <c r="G9589">
        <v>10</v>
      </c>
      <c r="H9589" s="4">
        <v>95052.29</v>
      </c>
      <c r="I9589" t="s">
        <v>29</v>
      </c>
      <c r="J9589">
        <v>1</v>
      </c>
      <c r="K9589">
        <v>719</v>
      </c>
      <c r="L9589" t="s">
        <v>35</v>
      </c>
      <c r="M9589" t="s">
        <v>21</v>
      </c>
      <c r="N9589" t="s">
        <v>32</v>
      </c>
      <c r="O9589" s="4">
        <v>176244.87</v>
      </c>
      <c r="P9589" t="s">
        <v>28</v>
      </c>
      <c r="Q9589" t="str" cm="1">
        <f t="array" ref="Q9589">_xlfn.IFS(
O9589&lt;50000,"Low Salary (&lt;$50K)",
O9589&lt;90000,"Lower Middle ($50K-$90K)",
O9589&lt;130000,"Middle ($90K-$130K)",
O9589&lt;170000,"Upper Middle ($130K-$170K)",
O9589&gt;=170000,"High Salary (&gt;$170K)"
)</f>
        <v>High Salary (&gt;$170K)</v>
      </c>
      <c r="R9589" t="str" cm="1">
        <f t="array" ref="R9589">_xlfn.IFS(
G9589&lt;=2,"New Customers (0-2Y)",
G9589&lt;=5,"Growing Customers (3-5Y)",
G9589&lt;=8,"Established Customers (6-8Y)",
G9589&lt;=10,"Loyal Customers (9-10Y)"
)</f>
        <v>Loyal Customers (9-10Y)</v>
      </c>
    </row>
    <row r="9590" spans="1:18" x14ac:dyDescent="0.35">
      <c r="A9590">
        <v>15744914</v>
      </c>
      <c r="B9590" t="s">
        <v>716</v>
      </c>
      <c r="C9590" t="s">
        <v>42</v>
      </c>
      <c r="D9590" t="s">
        <v>39</v>
      </c>
      <c r="E9590">
        <v>42</v>
      </c>
      <c r="F9590" t="s">
        <v>19</v>
      </c>
      <c r="G9590">
        <v>1</v>
      </c>
      <c r="H9590" s="4">
        <v>177728.55</v>
      </c>
      <c r="I9590" t="s">
        <v>33</v>
      </c>
      <c r="J9590">
        <v>1</v>
      </c>
      <c r="K9590">
        <v>539</v>
      </c>
      <c r="L9590" t="s">
        <v>31</v>
      </c>
      <c r="M9590" t="s">
        <v>21</v>
      </c>
      <c r="N9590" t="s">
        <v>32</v>
      </c>
      <c r="O9590" s="4">
        <v>105013.63</v>
      </c>
      <c r="P9590" t="s">
        <v>28</v>
      </c>
      <c r="Q9590" t="str" cm="1">
        <f t="array" ref="Q9590">_xlfn.IFS(
O9590&lt;50000,"Low Salary (&lt;$50K)",
O9590&lt;90000,"Lower Middle ($50K-$90K)",
O9590&lt;130000,"Middle ($90K-$130K)",
O9590&lt;170000,"Upper Middle ($130K-$170K)",
O9590&gt;=170000,"High Salary (&gt;$170K)"
)</f>
        <v>Middle ($90K-$130K)</v>
      </c>
      <c r="R9590" t="str" cm="1">
        <f t="array" ref="R9590">_xlfn.IFS(
G9590&lt;=2,"New Customers (0-2Y)",
G9590&lt;=5,"Growing Customers (3-5Y)",
G9590&lt;=8,"Established Customers (6-8Y)",
G9590&lt;=10,"Loyal Customers (9-10Y)"
)</f>
        <v>New Customers (0-2Y)</v>
      </c>
    </row>
    <row r="9591" spans="1:18" x14ac:dyDescent="0.35">
      <c r="A9591">
        <v>15669611</v>
      </c>
      <c r="B9591" t="s">
        <v>2906</v>
      </c>
      <c r="C9591" t="s">
        <v>17</v>
      </c>
      <c r="D9591" t="s">
        <v>39</v>
      </c>
      <c r="E9591">
        <v>71</v>
      </c>
      <c r="F9591" t="s">
        <v>2967</v>
      </c>
      <c r="G9591">
        <v>3</v>
      </c>
      <c r="H9591" s="4">
        <v>83116.679999999993</v>
      </c>
      <c r="I9591" t="s">
        <v>29</v>
      </c>
      <c r="J9591">
        <v>1</v>
      </c>
      <c r="K9591">
        <v>632</v>
      </c>
      <c r="L9591" t="s">
        <v>20</v>
      </c>
      <c r="M9591" t="s">
        <v>21</v>
      </c>
      <c r="N9591" t="s">
        <v>22</v>
      </c>
      <c r="O9591" s="4">
        <v>27597.759999999998</v>
      </c>
      <c r="P9591" t="s">
        <v>28</v>
      </c>
      <c r="Q9591" t="str" cm="1">
        <f t="array" ref="Q9591">_xlfn.IFS(
O9591&lt;50000,"Low Salary (&lt;$50K)",
O9591&lt;90000,"Lower Middle ($50K-$90K)",
O9591&lt;130000,"Middle ($90K-$130K)",
O9591&lt;170000,"Upper Middle ($130K-$170K)",
O9591&gt;=170000,"High Salary (&gt;$170K)"
)</f>
        <v>Low Salary (&lt;$50K)</v>
      </c>
      <c r="R9591" t="str" cm="1">
        <f t="array" ref="R9591">_xlfn.IFS(
G9591&lt;=2,"New Customers (0-2Y)",
G9591&lt;=5,"Growing Customers (3-5Y)",
G9591&lt;=8,"Established Customers (6-8Y)",
G9591&lt;=10,"Loyal Customers (9-10Y)"
)</f>
        <v>Growing Customers (3-5Y)</v>
      </c>
    </row>
    <row r="9592" spans="1:18" x14ac:dyDescent="0.35">
      <c r="A9592">
        <v>15594786</v>
      </c>
      <c r="B9592" t="s">
        <v>323</v>
      </c>
      <c r="C9592" t="s">
        <v>42</v>
      </c>
      <c r="D9592" t="s">
        <v>39</v>
      </c>
      <c r="E9592">
        <v>34</v>
      </c>
      <c r="F9592" t="s">
        <v>19</v>
      </c>
      <c r="G9592">
        <v>7</v>
      </c>
      <c r="H9592" s="4">
        <v>111565.91</v>
      </c>
      <c r="I9592" t="s">
        <v>33</v>
      </c>
      <c r="J9592">
        <v>1</v>
      </c>
      <c r="K9592">
        <v>772</v>
      </c>
      <c r="L9592" t="s">
        <v>35</v>
      </c>
      <c r="M9592" t="s">
        <v>21</v>
      </c>
      <c r="N9592" t="s">
        <v>22</v>
      </c>
      <c r="O9592" s="4">
        <v>121073.23</v>
      </c>
      <c r="P9592" t="s">
        <v>28</v>
      </c>
      <c r="Q9592" t="str" cm="1">
        <f t="array" ref="Q9592">_xlfn.IFS(
O9592&lt;50000,"Low Salary (&lt;$50K)",
O9592&lt;90000,"Lower Middle ($50K-$90K)",
O9592&lt;130000,"Middle ($90K-$130K)",
O9592&lt;170000,"Upper Middle ($130K-$170K)",
O9592&gt;=170000,"High Salary (&gt;$170K)"
)</f>
        <v>Middle ($90K-$130K)</v>
      </c>
      <c r="R9592" t="str" cm="1">
        <f t="array" ref="R9592">_xlfn.IFS(
G9592&lt;=2,"New Customers (0-2Y)",
G9592&lt;=5,"Growing Customers (3-5Y)",
G9592&lt;=8,"Established Customers (6-8Y)",
G9592&lt;=10,"Loyal Customers (9-10Y)"
)</f>
        <v>Established Customers (6-8Y)</v>
      </c>
    </row>
    <row r="9593" spans="1:18" x14ac:dyDescent="0.35">
      <c r="A9593">
        <v>15649211</v>
      </c>
      <c r="B9593" t="s">
        <v>2907</v>
      </c>
      <c r="C9593" t="s">
        <v>26</v>
      </c>
      <c r="D9593" t="s">
        <v>39</v>
      </c>
      <c r="E9593">
        <v>40</v>
      </c>
      <c r="F9593" t="s">
        <v>19</v>
      </c>
      <c r="G9593">
        <v>8</v>
      </c>
      <c r="H9593" s="4">
        <v>83015.710000000006</v>
      </c>
      <c r="I9593" t="s">
        <v>29</v>
      </c>
      <c r="J9593">
        <v>1</v>
      </c>
      <c r="K9593">
        <v>708</v>
      </c>
      <c r="L9593" t="s">
        <v>35</v>
      </c>
      <c r="M9593" t="s">
        <v>21</v>
      </c>
      <c r="N9593" t="s">
        <v>32</v>
      </c>
      <c r="O9593" s="4">
        <v>101089.76</v>
      </c>
      <c r="P9593" t="s">
        <v>28</v>
      </c>
      <c r="Q9593" t="str" cm="1">
        <f t="array" ref="Q9593">_xlfn.IFS(
O9593&lt;50000,"Low Salary (&lt;$50K)",
O9593&lt;90000,"Lower Middle ($50K-$90K)",
O9593&lt;130000,"Middle ($90K-$130K)",
O9593&lt;170000,"Upper Middle ($130K-$170K)",
O9593&gt;=170000,"High Salary (&gt;$170K)"
)</f>
        <v>Middle ($90K-$130K)</v>
      </c>
      <c r="R9593" t="str" cm="1">
        <f t="array" ref="R9593">_xlfn.IFS(
G9593&lt;=2,"New Customers (0-2Y)",
G9593&lt;=5,"Growing Customers (3-5Y)",
G9593&lt;=8,"Established Customers (6-8Y)",
G9593&lt;=10,"Loyal Customers (9-10Y)"
)</f>
        <v>Established Customers (6-8Y)</v>
      </c>
    </row>
    <row r="9594" spans="1:18" x14ac:dyDescent="0.35">
      <c r="A9594">
        <v>15766066</v>
      </c>
      <c r="B9594" t="s">
        <v>642</v>
      </c>
      <c r="C9594" t="s">
        <v>42</v>
      </c>
      <c r="D9594" t="s">
        <v>18</v>
      </c>
      <c r="E9594">
        <v>28</v>
      </c>
      <c r="F9594" t="s">
        <v>43</v>
      </c>
      <c r="G9594">
        <v>1</v>
      </c>
      <c r="H9594" s="4">
        <v>124511.01</v>
      </c>
      <c r="I9594" t="s">
        <v>33</v>
      </c>
      <c r="J9594">
        <v>1</v>
      </c>
      <c r="K9594">
        <v>668</v>
      </c>
      <c r="L9594" t="s">
        <v>35</v>
      </c>
      <c r="M9594" t="s">
        <v>27</v>
      </c>
      <c r="N9594" t="s">
        <v>32</v>
      </c>
      <c r="O9594" s="4">
        <v>114258.18</v>
      </c>
      <c r="P9594" t="s">
        <v>28</v>
      </c>
      <c r="Q9594" t="str" cm="1">
        <f t="array" ref="Q9594">_xlfn.IFS(
O9594&lt;50000,"Low Salary (&lt;$50K)",
O9594&lt;90000,"Lower Middle ($50K-$90K)",
O9594&lt;130000,"Middle ($90K-$130K)",
O9594&lt;170000,"Upper Middle ($130K-$170K)",
O9594&gt;=170000,"High Salary (&gt;$170K)"
)</f>
        <v>Middle ($90K-$130K)</v>
      </c>
      <c r="R9594" t="str" cm="1">
        <f t="array" ref="R9594">_xlfn.IFS(
G9594&lt;=2,"New Customers (0-2Y)",
G9594&lt;=5,"Growing Customers (3-5Y)",
G9594&lt;=8,"Established Customers (6-8Y)",
G9594&lt;=10,"Loyal Customers (9-10Y)"
)</f>
        <v>New Customers (0-2Y)</v>
      </c>
    </row>
    <row r="9595" spans="1:18" x14ac:dyDescent="0.35">
      <c r="A9595">
        <v>15772216</v>
      </c>
      <c r="B9595" t="s">
        <v>1165</v>
      </c>
      <c r="C9595" t="s">
        <v>17</v>
      </c>
      <c r="D9595" t="s">
        <v>18</v>
      </c>
      <c r="E9595">
        <v>67</v>
      </c>
      <c r="F9595" t="s">
        <v>2967</v>
      </c>
      <c r="G9595">
        <v>1</v>
      </c>
      <c r="H9595" s="4">
        <v>130652.52</v>
      </c>
      <c r="I9595" t="s">
        <v>33</v>
      </c>
      <c r="J9595">
        <v>1</v>
      </c>
      <c r="K9595">
        <v>738</v>
      </c>
      <c r="L9595" t="s">
        <v>35</v>
      </c>
      <c r="M9595" t="s">
        <v>27</v>
      </c>
      <c r="N9595" t="s">
        <v>22</v>
      </c>
      <c r="O9595" s="4">
        <v>22762.23</v>
      </c>
      <c r="P9595" t="s">
        <v>28</v>
      </c>
      <c r="Q9595" t="str" cm="1">
        <f t="array" ref="Q9595">_xlfn.IFS(
O9595&lt;50000,"Low Salary (&lt;$50K)",
O9595&lt;90000,"Lower Middle ($50K-$90K)",
O9595&lt;130000,"Middle ($90K-$130K)",
O9595&lt;170000,"Upper Middle ($130K-$170K)",
O9595&gt;=170000,"High Salary (&gt;$170K)"
)</f>
        <v>Low Salary (&lt;$50K)</v>
      </c>
      <c r="R9595" t="str" cm="1">
        <f t="array" ref="R9595">_xlfn.IFS(
G9595&lt;=2,"New Customers (0-2Y)",
G9595&lt;=5,"Growing Customers (3-5Y)",
G9595&lt;=8,"Established Customers (6-8Y)",
G9595&lt;=10,"Loyal Customers (9-10Y)"
)</f>
        <v>New Customers (0-2Y)</v>
      </c>
    </row>
    <row r="9596" spans="1:18" x14ac:dyDescent="0.35">
      <c r="A9596">
        <v>15619898</v>
      </c>
      <c r="B9596" t="s">
        <v>2009</v>
      </c>
      <c r="C9596" t="s">
        <v>17</v>
      </c>
      <c r="D9596" t="s">
        <v>39</v>
      </c>
      <c r="E9596">
        <v>55</v>
      </c>
      <c r="F9596" t="s">
        <v>19</v>
      </c>
      <c r="G9596">
        <v>5</v>
      </c>
      <c r="H9596" s="4">
        <v>0</v>
      </c>
      <c r="I9596" t="s">
        <v>24</v>
      </c>
      <c r="J9596">
        <v>2</v>
      </c>
      <c r="K9596">
        <v>785</v>
      </c>
      <c r="L9596" t="s">
        <v>37</v>
      </c>
      <c r="M9596" t="s">
        <v>21</v>
      </c>
      <c r="N9596" t="s">
        <v>22</v>
      </c>
      <c r="O9596" s="4">
        <v>7008.65</v>
      </c>
      <c r="P9596" t="s">
        <v>28</v>
      </c>
      <c r="Q9596" t="str" cm="1">
        <f t="array" ref="Q9596">_xlfn.IFS(
O9596&lt;50000,"Low Salary (&lt;$50K)",
O9596&lt;90000,"Lower Middle ($50K-$90K)",
O9596&lt;130000,"Middle ($90K-$130K)",
O9596&lt;170000,"Upper Middle ($130K-$170K)",
O9596&gt;=170000,"High Salary (&gt;$170K)"
)</f>
        <v>Low Salary (&lt;$50K)</v>
      </c>
      <c r="R9596" t="str" cm="1">
        <f t="array" ref="R9596">_xlfn.IFS(
G9596&lt;=2,"New Customers (0-2Y)",
G9596&lt;=5,"Growing Customers (3-5Y)",
G9596&lt;=8,"Established Customers (6-8Y)",
G9596&lt;=10,"Loyal Customers (9-10Y)"
)</f>
        <v>Growing Customers (3-5Y)</v>
      </c>
    </row>
    <row r="9597" spans="1:18" x14ac:dyDescent="0.35">
      <c r="A9597">
        <v>15724543</v>
      </c>
      <c r="B9597" t="s">
        <v>559</v>
      </c>
      <c r="C9597" t="s">
        <v>17</v>
      </c>
      <c r="D9597" t="s">
        <v>39</v>
      </c>
      <c r="E9597">
        <v>61</v>
      </c>
      <c r="F9597" t="s">
        <v>2967</v>
      </c>
      <c r="G9597">
        <v>5</v>
      </c>
      <c r="H9597" s="4">
        <v>0</v>
      </c>
      <c r="I9597" t="s">
        <v>24</v>
      </c>
      <c r="J9597">
        <v>2</v>
      </c>
      <c r="K9597">
        <v>597</v>
      </c>
      <c r="L9597" t="s">
        <v>31</v>
      </c>
      <c r="M9597" t="s">
        <v>21</v>
      </c>
      <c r="N9597" t="s">
        <v>22</v>
      </c>
      <c r="O9597" s="4">
        <v>81299.17</v>
      </c>
      <c r="P9597" t="s">
        <v>28</v>
      </c>
      <c r="Q9597" t="str" cm="1">
        <f t="array" ref="Q9597">_xlfn.IFS(
O9597&lt;50000,"Low Salary (&lt;$50K)",
O9597&lt;90000,"Lower Middle ($50K-$90K)",
O9597&lt;130000,"Middle ($90K-$130K)",
O9597&lt;170000,"Upper Middle ($130K-$170K)",
O9597&gt;=170000,"High Salary (&gt;$170K)"
)</f>
        <v>Lower Middle ($50K-$90K)</v>
      </c>
      <c r="R9597" t="str" cm="1">
        <f t="array" ref="R9597">_xlfn.IFS(
G9597&lt;=2,"New Customers (0-2Y)",
G9597&lt;=5,"Growing Customers (3-5Y)",
G9597&lt;=8,"Established Customers (6-8Y)",
G9597&lt;=10,"Loyal Customers (9-10Y)"
)</f>
        <v>Growing Customers (3-5Y)</v>
      </c>
    </row>
    <row r="9598" spans="1:18" x14ac:dyDescent="0.35">
      <c r="A9598">
        <v>15755084</v>
      </c>
      <c r="B9598" t="s">
        <v>1856</v>
      </c>
      <c r="C9598" t="s">
        <v>17</v>
      </c>
      <c r="D9598" t="s">
        <v>39</v>
      </c>
      <c r="E9598">
        <v>37</v>
      </c>
      <c r="F9598" t="s">
        <v>19</v>
      </c>
      <c r="G9598">
        <v>7</v>
      </c>
      <c r="H9598" s="4">
        <v>121854.45</v>
      </c>
      <c r="I9598" t="s">
        <v>33</v>
      </c>
      <c r="J9598">
        <v>1</v>
      </c>
      <c r="K9598">
        <v>531</v>
      </c>
      <c r="L9598" t="s">
        <v>31</v>
      </c>
      <c r="M9598" t="s">
        <v>21</v>
      </c>
      <c r="N9598" t="s">
        <v>32</v>
      </c>
      <c r="O9598" s="4">
        <v>147521.35</v>
      </c>
      <c r="P9598" t="s">
        <v>28</v>
      </c>
      <c r="Q9598" t="str" cm="1">
        <f t="array" ref="Q9598">_xlfn.IFS(
O9598&lt;50000,"Low Salary (&lt;$50K)",
O9598&lt;90000,"Lower Middle ($50K-$90K)",
O9598&lt;130000,"Middle ($90K-$130K)",
O9598&lt;170000,"Upper Middle ($130K-$170K)",
O9598&gt;=170000,"High Salary (&gt;$170K)"
)</f>
        <v>Upper Middle ($130K-$170K)</v>
      </c>
      <c r="R9598" t="str" cm="1">
        <f t="array" ref="R9598">_xlfn.IFS(
G9598&lt;=2,"New Customers (0-2Y)",
G9598&lt;=5,"Growing Customers (3-5Y)",
G9598&lt;=8,"Established Customers (6-8Y)",
G9598&lt;=10,"Loyal Customers (9-10Y)"
)</f>
        <v>Established Customers (6-8Y)</v>
      </c>
    </row>
    <row r="9599" spans="1:18" x14ac:dyDescent="0.35">
      <c r="A9599">
        <v>15730441</v>
      </c>
      <c r="B9599" t="s">
        <v>1460</v>
      </c>
      <c r="C9599" t="s">
        <v>17</v>
      </c>
      <c r="D9599" t="s">
        <v>39</v>
      </c>
      <c r="E9599">
        <v>26</v>
      </c>
      <c r="F9599" t="s">
        <v>43</v>
      </c>
      <c r="G9599">
        <v>10</v>
      </c>
      <c r="H9599" s="4">
        <v>0</v>
      </c>
      <c r="I9599" t="s">
        <v>24</v>
      </c>
      <c r="J9599">
        <v>2</v>
      </c>
      <c r="K9599">
        <v>509</v>
      </c>
      <c r="L9599" t="s">
        <v>31</v>
      </c>
      <c r="M9599" t="s">
        <v>21</v>
      </c>
      <c r="N9599" t="s">
        <v>22</v>
      </c>
      <c r="O9599" s="4">
        <v>6177.83</v>
      </c>
      <c r="P9599" t="s">
        <v>28</v>
      </c>
      <c r="Q9599" t="str" cm="1">
        <f t="array" ref="Q9599">_xlfn.IFS(
O9599&lt;50000,"Low Salary (&lt;$50K)",
O9599&lt;90000,"Lower Middle ($50K-$90K)",
O9599&lt;130000,"Middle ($90K-$130K)",
O9599&lt;170000,"Upper Middle ($130K-$170K)",
O9599&gt;=170000,"High Salary (&gt;$170K)"
)</f>
        <v>Low Salary (&lt;$50K)</v>
      </c>
      <c r="R9599" t="str" cm="1">
        <f t="array" ref="R9599">_xlfn.IFS(
G9599&lt;=2,"New Customers (0-2Y)",
G9599&lt;=5,"Growing Customers (3-5Y)",
G9599&lt;=8,"Established Customers (6-8Y)",
G9599&lt;=10,"Loyal Customers (9-10Y)"
)</f>
        <v>Loyal Customers (9-10Y)</v>
      </c>
    </row>
    <row r="9600" spans="1:18" x14ac:dyDescent="0.35">
      <c r="A9600">
        <v>15666767</v>
      </c>
      <c r="B9600" t="s">
        <v>1524</v>
      </c>
      <c r="C9600" t="s">
        <v>17</v>
      </c>
      <c r="D9600" t="s">
        <v>39</v>
      </c>
      <c r="E9600">
        <v>35</v>
      </c>
      <c r="F9600" t="s">
        <v>19</v>
      </c>
      <c r="G9600">
        <v>1</v>
      </c>
      <c r="H9600" s="4">
        <v>86893.28</v>
      </c>
      <c r="I9600" t="s">
        <v>29</v>
      </c>
      <c r="J9600">
        <v>1</v>
      </c>
      <c r="K9600">
        <v>508</v>
      </c>
      <c r="L9600" t="s">
        <v>31</v>
      </c>
      <c r="M9600" t="s">
        <v>27</v>
      </c>
      <c r="N9600" t="s">
        <v>32</v>
      </c>
      <c r="O9600" s="4">
        <v>59374.82</v>
      </c>
      <c r="P9600" t="s">
        <v>28</v>
      </c>
      <c r="Q9600" t="str" cm="1">
        <f t="array" ref="Q9600">_xlfn.IFS(
O9600&lt;50000,"Low Salary (&lt;$50K)",
O9600&lt;90000,"Lower Middle ($50K-$90K)",
O9600&lt;130000,"Middle ($90K-$130K)",
O9600&lt;170000,"Upper Middle ($130K-$170K)",
O9600&gt;=170000,"High Salary (&gt;$170K)"
)</f>
        <v>Lower Middle ($50K-$90K)</v>
      </c>
      <c r="R9600" t="str" cm="1">
        <f t="array" ref="R9600">_xlfn.IFS(
G9600&lt;=2,"New Customers (0-2Y)",
G9600&lt;=5,"Growing Customers (3-5Y)",
G9600&lt;=8,"Established Customers (6-8Y)",
G9600&lt;=10,"Loyal Customers (9-10Y)"
)</f>
        <v>New Customers (0-2Y)</v>
      </c>
    </row>
    <row r="9601" spans="1:18" x14ac:dyDescent="0.35">
      <c r="A9601">
        <v>15690456</v>
      </c>
      <c r="B9601" t="s">
        <v>1010</v>
      </c>
      <c r="C9601" t="s">
        <v>42</v>
      </c>
      <c r="D9601" t="s">
        <v>18</v>
      </c>
      <c r="E9601">
        <v>32</v>
      </c>
      <c r="F9601" t="s">
        <v>19</v>
      </c>
      <c r="G9601">
        <v>7</v>
      </c>
      <c r="H9601" s="4">
        <v>79523.13</v>
      </c>
      <c r="I9601" t="s">
        <v>29</v>
      </c>
      <c r="J9601">
        <v>1</v>
      </c>
      <c r="K9601">
        <v>749</v>
      </c>
      <c r="L9601" t="s">
        <v>35</v>
      </c>
      <c r="M9601" t="s">
        <v>27</v>
      </c>
      <c r="N9601" t="s">
        <v>22</v>
      </c>
      <c r="O9601" s="4">
        <v>157648.12</v>
      </c>
      <c r="P9601" t="s">
        <v>28</v>
      </c>
      <c r="Q9601" t="str" cm="1">
        <f t="array" ref="Q9601">_xlfn.IFS(
O9601&lt;50000,"Low Salary (&lt;$50K)",
O9601&lt;90000,"Lower Middle ($50K-$90K)",
O9601&lt;130000,"Middle ($90K-$130K)",
O9601&lt;170000,"Upper Middle ($130K-$170K)",
O9601&gt;=170000,"High Salary (&gt;$170K)"
)</f>
        <v>Upper Middle ($130K-$170K)</v>
      </c>
      <c r="R9601" t="str" cm="1">
        <f t="array" ref="R9601">_xlfn.IFS(
G9601&lt;=2,"New Customers (0-2Y)",
G9601&lt;=5,"Growing Customers (3-5Y)",
G9601&lt;=8,"Established Customers (6-8Y)",
G9601&lt;=10,"Loyal Customers (9-10Y)"
)</f>
        <v>Established Customers (6-8Y)</v>
      </c>
    </row>
    <row r="9602" spans="1:18" x14ac:dyDescent="0.35">
      <c r="A9602">
        <v>15570533</v>
      </c>
      <c r="B9602" t="s">
        <v>902</v>
      </c>
      <c r="C9602" t="s">
        <v>42</v>
      </c>
      <c r="D9602" t="s">
        <v>18</v>
      </c>
      <c r="E9602">
        <v>55</v>
      </c>
      <c r="F9602" t="s">
        <v>19</v>
      </c>
      <c r="G9602">
        <v>7</v>
      </c>
      <c r="H9602" s="4">
        <v>131033.76</v>
      </c>
      <c r="I9602" t="s">
        <v>33</v>
      </c>
      <c r="J9602">
        <v>1</v>
      </c>
      <c r="K9602">
        <v>621</v>
      </c>
      <c r="L9602" t="s">
        <v>20</v>
      </c>
      <c r="M9602" t="s">
        <v>27</v>
      </c>
      <c r="N9602" t="s">
        <v>22</v>
      </c>
      <c r="O9602" s="4">
        <v>75685.59</v>
      </c>
      <c r="P9602" t="s">
        <v>23</v>
      </c>
      <c r="Q9602" t="str" cm="1">
        <f t="array" ref="Q9602">_xlfn.IFS(
O9602&lt;50000,"Low Salary (&lt;$50K)",
O9602&lt;90000,"Lower Middle ($50K-$90K)",
O9602&lt;130000,"Middle ($90K-$130K)",
O9602&lt;170000,"Upper Middle ($130K-$170K)",
O9602&gt;=170000,"High Salary (&gt;$170K)"
)</f>
        <v>Lower Middle ($50K-$90K)</v>
      </c>
      <c r="R9602" t="str" cm="1">
        <f t="array" ref="R9602">_xlfn.IFS(
G9602&lt;=2,"New Customers (0-2Y)",
G9602&lt;=5,"Growing Customers (3-5Y)",
G9602&lt;=8,"Established Customers (6-8Y)",
G9602&lt;=10,"Loyal Customers (9-10Y)"
)</f>
        <v>Established Customers (6-8Y)</v>
      </c>
    </row>
    <row r="9603" spans="1:18" x14ac:dyDescent="0.35">
      <c r="A9603">
        <v>15797692</v>
      </c>
      <c r="B9603" t="s">
        <v>792</v>
      </c>
      <c r="C9603" t="s">
        <v>17</v>
      </c>
      <c r="D9603" t="s">
        <v>18</v>
      </c>
      <c r="E9603">
        <v>33</v>
      </c>
      <c r="F9603" t="s">
        <v>19</v>
      </c>
      <c r="G9603">
        <v>7</v>
      </c>
      <c r="H9603" s="4">
        <v>89939.62</v>
      </c>
      <c r="I9603" t="s">
        <v>29</v>
      </c>
      <c r="J9603">
        <v>1</v>
      </c>
      <c r="K9603">
        <v>659</v>
      </c>
      <c r="L9603" t="s">
        <v>20</v>
      </c>
      <c r="M9603" t="s">
        <v>21</v>
      </c>
      <c r="N9603" t="s">
        <v>32</v>
      </c>
      <c r="O9603" s="4">
        <v>136540.09</v>
      </c>
      <c r="P9603" t="s">
        <v>28</v>
      </c>
      <c r="Q9603" t="str" cm="1">
        <f t="array" ref="Q9603">_xlfn.IFS(
O9603&lt;50000,"Low Salary (&lt;$50K)",
O9603&lt;90000,"Lower Middle ($50K-$90K)",
O9603&lt;130000,"Middle ($90K-$130K)",
O9603&lt;170000,"Upper Middle ($130K-$170K)",
O9603&gt;=170000,"High Salary (&gt;$170K)"
)</f>
        <v>Upper Middle ($130K-$170K)</v>
      </c>
      <c r="R9603" t="str" cm="1">
        <f t="array" ref="R9603">_xlfn.IFS(
G9603&lt;=2,"New Customers (0-2Y)",
G9603&lt;=5,"Growing Customers (3-5Y)",
G9603&lt;=8,"Established Customers (6-8Y)",
G9603&lt;=10,"Loyal Customers (9-10Y)"
)</f>
        <v>Established Customers (6-8Y)</v>
      </c>
    </row>
    <row r="9604" spans="1:18" x14ac:dyDescent="0.35">
      <c r="A9604">
        <v>15603135</v>
      </c>
      <c r="B9604" t="s">
        <v>34</v>
      </c>
      <c r="C9604" t="s">
        <v>42</v>
      </c>
      <c r="D9604" t="s">
        <v>18</v>
      </c>
      <c r="E9604">
        <v>59</v>
      </c>
      <c r="F9604" t="s">
        <v>19</v>
      </c>
      <c r="G9604">
        <v>3</v>
      </c>
      <c r="H9604" s="4">
        <v>95727.05</v>
      </c>
      <c r="I9604" t="s">
        <v>29</v>
      </c>
      <c r="J9604">
        <v>1</v>
      </c>
      <c r="K9604">
        <v>634</v>
      </c>
      <c r="L9604" t="s">
        <v>20</v>
      </c>
      <c r="M9604" t="s">
        <v>27</v>
      </c>
      <c r="N9604" t="s">
        <v>32</v>
      </c>
      <c r="O9604" s="4">
        <v>97939.4</v>
      </c>
      <c r="P9604" t="s">
        <v>23</v>
      </c>
      <c r="Q9604" t="str" cm="1">
        <f t="array" ref="Q9604">_xlfn.IFS(
O9604&lt;50000,"Low Salary (&lt;$50K)",
O9604&lt;90000,"Lower Middle ($50K-$90K)",
O9604&lt;130000,"Middle ($90K-$130K)",
O9604&lt;170000,"Upper Middle ($130K-$170K)",
O9604&gt;=170000,"High Salary (&gt;$170K)"
)</f>
        <v>Middle ($90K-$130K)</v>
      </c>
      <c r="R9604" t="str" cm="1">
        <f t="array" ref="R9604">_xlfn.IFS(
G9604&lt;=2,"New Customers (0-2Y)",
G9604&lt;=5,"Growing Customers (3-5Y)",
G9604&lt;=8,"Established Customers (6-8Y)",
G9604&lt;=10,"Loyal Customers (9-10Y)"
)</f>
        <v>Growing Customers (3-5Y)</v>
      </c>
    </row>
    <row r="9605" spans="1:18" x14ac:dyDescent="0.35">
      <c r="A9605">
        <v>15698927</v>
      </c>
      <c r="B9605" t="s">
        <v>126</v>
      </c>
      <c r="C9605" t="s">
        <v>17</v>
      </c>
      <c r="D9605" t="s">
        <v>39</v>
      </c>
      <c r="E9605">
        <v>39</v>
      </c>
      <c r="F9605" t="s">
        <v>19</v>
      </c>
      <c r="G9605">
        <v>7</v>
      </c>
      <c r="H9605" s="4">
        <v>0</v>
      </c>
      <c r="I9605" t="s">
        <v>24</v>
      </c>
      <c r="J9605">
        <v>2</v>
      </c>
      <c r="K9605">
        <v>675</v>
      </c>
      <c r="L9605" t="s">
        <v>35</v>
      </c>
      <c r="M9605" t="s">
        <v>27</v>
      </c>
      <c r="N9605" t="s">
        <v>22</v>
      </c>
      <c r="O9605" s="4">
        <v>36267.21</v>
      </c>
      <c r="P9605" t="s">
        <v>28</v>
      </c>
      <c r="Q9605" t="str" cm="1">
        <f t="array" ref="Q9605">_xlfn.IFS(
O9605&lt;50000,"Low Salary (&lt;$50K)",
O9605&lt;90000,"Lower Middle ($50K-$90K)",
O9605&lt;130000,"Middle ($90K-$130K)",
O9605&lt;170000,"Upper Middle ($130K-$170K)",
O9605&gt;=170000,"High Salary (&gt;$170K)"
)</f>
        <v>Low Salary (&lt;$50K)</v>
      </c>
      <c r="R9605" t="str" cm="1">
        <f t="array" ref="R9605">_xlfn.IFS(
G9605&lt;=2,"New Customers (0-2Y)",
G9605&lt;=5,"Growing Customers (3-5Y)",
G9605&lt;=8,"Established Customers (6-8Y)",
G9605&lt;=10,"Loyal Customers (9-10Y)"
)</f>
        <v>Established Customers (6-8Y)</v>
      </c>
    </row>
    <row r="9606" spans="1:18" x14ac:dyDescent="0.35">
      <c r="A9606">
        <v>15687363</v>
      </c>
      <c r="B9606" t="s">
        <v>540</v>
      </c>
      <c r="C9606" t="s">
        <v>17</v>
      </c>
      <c r="D9606" t="s">
        <v>39</v>
      </c>
      <c r="E9606">
        <v>31</v>
      </c>
      <c r="F9606" t="s">
        <v>19</v>
      </c>
      <c r="G9606">
        <v>3</v>
      </c>
      <c r="H9606" s="4">
        <v>155047.56</v>
      </c>
      <c r="I9606" t="s">
        <v>33</v>
      </c>
      <c r="J9606">
        <v>2</v>
      </c>
      <c r="K9606">
        <v>770</v>
      </c>
      <c r="L9606" t="s">
        <v>35</v>
      </c>
      <c r="M9606" t="s">
        <v>21</v>
      </c>
      <c r="N9606" t="s">
        <v>22</v>
      </c>
      <c r="O9606" s="4">
        <v>186064.34</v>
      </c>
      <c r="P9606" t="s">
        <v>28</v>
      </c>
      <c r="Q9606" t="str" cm="1">
        <f t="array" ref="Q9606">_xlfn.IFS(
O9606&lt;50000,"Low Salary (&lt;$50K)",
O9606&lt;90000,"Lower Middle ($50K-$90K)",
O9606&lt;130000,"Middle ($90K-$130K)",
O9606&lt;170000,"Upper Middle ($130K-$170K)",
O9606&gt;=170000,"High Salary (&gt;$170K)"
)</f>
        <v>High Salary (&gt;$170K)</v>
      </c>
      <c r="R9606" t="str" cm="1">
        <f t="array" ref="R9606">_xlfn.IFS(
G9606&lt;=2,"New Customers (0-2Y)",
G9606&lt;=5,"Growing Customers (3-5Y)",
G9606&lt;=8,"Established Customers (6-8Y)",
G9606&lt;=10,"Loyal Customers (9-10Y)"
)</f>
        <v>Growing Customers (3-5Y)</v>
      </c>
    </row>
    <row r="9607" spans="1:18" x14ac:dyDescent="0.35">
      <c r="A9607">
        <v>15733444</v>
      </c>
      <c r="B9607" t="s">
        <v>1213</v>
      </c>
      <c r="C9607" t="s">
        <v>17</v>
      </c>
      <c r="D9607" t="s">
        <v>18</v>
      </c>
      <c r="E9607">
        <v>29</v>
      </c>
      <c r="F9607" t="s">
        <v>43</v>
      </c>
      <c r="G9607">
        <v>9</v>
      </c>
      <c r="H9607" s="4">
        <v>0</v>
      </c>
      <c r="I9607" t="s">
        <v>24</v>
      </c>
      <c r="J9607">
        <v>2</v>
      </c>
      <c r="K9607">
        <v>736</v>
      </c>
      <c r="L9607" t="s">
        <v>35</v>
      </c>
      <c r="M9607" t="s">
        <v>27</v>
      </c>
      <c r="N9607" t="s">
        <v>32</v>
      </c>
      <c r="O9607" s="4">
        <v>176152.7</v>
      </c>
      <c r="P9607" t="s">
        <v>28</v>
      </c>
      <c r="Q9607" t="str" cm="1">
        <f t="array" ref="Q9607">_xlfn.IFS(
O9607&lt;50000,"Low Salary (&lt;$50K)",
O9607&lt;90000,"Lower Middle ($50K-$90K)",
O9607&lt;130000,"Middle ($90K-$130K)",
O9607&lt;170000,"Upper Middle ($130K-$170K)",
O9607&gt;=170000,"High Salary (&gt;$170K)"
)</f>
        <v>High Salary (&gt;$170K)</v>
      </c>
      <c r="R9607" t="str" cm="1">
        <f t="array" ref="R9607">_xlfn.IFS(
G9607&lt;=2,"New Customers (0-2Y)",
G9607&lt;=5,"Growing Customers (3-5Y)",
G9607&lt;=8,"Established Customers (6-8Y)",
G9607&lt;=10,"Loyal Customers (9-10Y)"
)</f>
        <v>Loyal Customers (9-10Y)</v>
      </c>
    </row>
    <row r="9608" spans="1:18" x14ac:dyDescent="0.35">
      <c r="A9608">
        <v>15678057</v>
      </c>
      <c r="B9608" t="s">
        <v>516</v>
      </c>
      <c r="C9608" t="s">
        <v>17</v>
      </c>
      <c r="D9608" t="s">
        <v>39</v>
      </c>
      <c r="E9608">
        <v>44</v>
      </c>
      <c r="F9608" t="s">
        <v>19</v>
      </c>
      <c r="G9608">
        <v>10</v>
      </c>
      <c r="H9608" s="4">
        <v>118569.03</v>
      </c>
      <c r="I9608" t="s">
        <v>33</v>
      </c>
      <c r="J9608">
        <v>2</v>
      </c>
      <c r="K9608">
        <v>524</v>
      </c>
      <c r="L9608" t="s">
        <v>31</v>
      </c>
      <c r="M9608" t="s">
        <v>27</v>
      </c>
      <c r="N9608" t="s">
        <v>32</v>
      </c>
      <c r="O9608" s="4">
        <v>82117.2</v>
      </c>
      <c r="P9608" t="s">
        <v>28</v>
      </c>
      <c r="Q9608" t="str" cm="1">
        <f t="array" ref="Q9608">_xlfn.IFS(
O9608&lt;50000,"Low Salary (&lt;$50K)",
O9608&lt;90000,"Lower Middle ($50K-$90K)",
O9608&lt;130000,"Middle ($90K-$130K)",
O9608&lt;170000,"Upper Middle ($130K-$170K)",
O9608&gt;=170000,"High Salary (&gt;$170K)"
)</f>
        <v>Lower Middle ($50K-$90K)</v>
      </c>
      <c r="R9608" t="str" cm="1">
        <f t="array" ref="R9608">_xlfn.IFS(
G9608&lt;=2,"New Customers (0-2Y)",
G9608&lt;=5,"Growing Customers (3-5Y)",
G9608&lt;=8,"Established Customers (6-8Y)",
G9608&lt;=10,"Loyal Customers (9-10Y)"
)</f>
        <v>Loyal Customers (9-10Y)</v>
      </c>
    </row>
    <row r="9609" spans="1:18" x14ac:dyDescent="0.35">
      <c r="A9609">
        <v>15806918</v>
      </c>
      <c r="B9609" t="s">
        <v>2585</v>
      </c>
      <c r="C9609" t="s">
        <v>17</v>
      </c>
      <c r="D9609" t="s">
        <v>39</v>
      </c>
      <c r="E9609">
        <v>28</v>
      </c>
      <c r="F9609" t="s">
        <v>43</v>
      </c>
      <c r="G9609">
        <v>5</v>
      </c>
      <c r="H9609" s="4">
        <v>0</v>
      </c>
      <c r="I9609" t="s">
        <v>24</v>
      </c>
      <c r="J9609">
        <v>1</v>
      </c>
      <c r="K9609">
        <v>674</v>
      </c>
      <c r="L9609" t="s">
        <v>35</v>
      </c>
      <c r="M9609" t="s">
        <v>21</v>
      </c>
      <c r="N9609" t="s">
        <v>22</v>
      </c>
      <c r="O9609" s="4">
        <v>151925.25</v>
      </c>
      <c r="P9609" t="s">
        <v>28</v>
      </c>
      <c r="Q9609" t="str" cm="1">
        <f t="array" ref="Q9609">_xlfn.IFS(
O9609&lt;50000,"Low Salary (&lt;$50K)",
O9609&lt;90000,"Lower Middle ($50K-$90K)",
O9609&lt;130000,"Middle ($90K-$130K)",
O9609&lt;170000,"Upper Middle ($130K-$170K)",
O9609&gt;=170000,"High Salary (&gt;$170K)"
)</f>
        <v>Upper Middle ($130K-$170K)</v>
      </c>
      <c r="R9609" t="str" cm="1">
        <f t="array" ref="R9609">_xlfn.IFS(
G9609&lt;=2,"New Customers (0-2Y)",
G9609&lt;=5,"Growing Customers (3-5Y)",
G9609&lt;=8,"Established Customers (6-8Y)",
G9609&lt;=10,"Loyal Customers (9-10Y)"
)</f>
        <v>Growing Customers (3-5Y)</v>
      </c>
    </row>
    <row r="9610" spans="1:18" x14ac:dyDescent="0.35">
      <c r="A9610">
        <v>15638247</v>
      </c>
      <c r="B9610" t="s">
        <v>2908</v>
      </c>
      <c r="C9610" t="s">
        <v>26</v>
      </c>
      <c r="D9610" t="s">
        <v>39</v>
      </c>
      <c r="E9610">
        <v>44</v>
      </c>
      <c r="F9610" t="s">
        <v>19</v>
      </c>
      <c r="G9610">
        <v>9</v>
      </c>
      <c r="H9610" s="4">
        <v>0</v>
      </c>
      <c r="I9610" t="s">
        <v>24</v>
      </c>
      <c r="J9610">
        <v>2</v>
      </c>
      <c r="K9610">
        <v>700</v>
      </c>
      <c r="L9610" t="s">
        <v>35</v>
      </c>
      <c r="M9610" t="s">
        <v>21</v>
      </c>
      <c r="N9610" t="s">
        <v>32</v>
      </c>
      <c r="O9610" s="4">
        <v>142287.65</v>
      </c>
      <c r="P9610" t="s">
        <v>28</v>
      </c>
      <c r="Q9610" t="str" cm="1">
        <f t="array" ref="Q9610">_xlfn.IFS(
O9610&lt;50000,"Low Salary (&lt;$50K)",
O9610&lt;90000,"Lower Middle ($50K-$90K)",
O9610&lt;130000,"Middle ($90K-$130K)",
O9610&lt;170000,"Upper Middle ($130K-$170K)",
O9610&gt;=170000,"High Salary (&gt;$170K)"
)</f>
        <v>Upper Middle ($130K-$170K)</v>
      </c>
      <c r="R9610" t="str" cm="1">
        <f t="array" ref="R9610">_xlfn.IFS(
G9610&lt;=2,"New Customers (0-2Y)",
G9610&lt;=5,"Growing Customers (3-5Y)",
G9610&lt;=8,"Established Customers (6-8Y)",
G9610&lt;=10,"Loyal Customers (9-10Y)"
)</f>
        <v>Loyal Customers (9-10Y)</v>
      </c>
    </row>
    <row r="9611" spans="1:18" x14ac:dyDescent="0.35">
      <c r="A9611">
        <v>15674833</v>
      </c>
      <c r="B9611" t="s">
        <v>303</v>
      </c>
      <c r="C9611" t="s">
        <v>17</v>
      </c>
      <c r="D9611" t="s">
        <v>18</v>
      </c>
      <c r="E9611">
        <v>35</v>
      </c>
      <c r="F9611" t="s">
        <v>19</v>
      </c>
      <c r="G9611">
        <v>1</v>
      </c>
      <c r="H9611" s="4">
        <v>0</v>
      </c>
      <c r="I9611" t="s">
        <v>24</v>
      </c>
      <c r="J9611">
        <v>2</v>
      </c>
      <c r="K9611">
        <v>741</v>
      </c>
      <c r="L9611" t="s">
        <v>35</v>
      </c>
      <c r="M9611" t="s">
        <v>21</v>
      </c>
      <c r="N9611" t="s">
        <v>32</v>
      </c>
      <c r="O9611" s="4">
        <v>36557.550000000003</v>
      </c>
      <c r="P9611" t="s">
        <v>28</v>
      </c>
      <c r="Q9611" t="str" cm="1">
        <f t="array" ref="Q9611">_xlfn.IFS(
O9611&lt;50000,"Low Salary (&lt;$50K)",
O9611&lt;90000,"Lower Middle ($50K-$90K)",
O9611&lt;130000,"Middle ($90K-$130K)",
O9611&lt;170000,"Upper Middle ($130K-$170K)",
O9611&gt;=170000,"High Salary (&gt;$170K)"
)</f>
        <v>Low Salary (&lt;$50K)</v>
      </c>
      <c r="R9611" t="str" cm="1">
        <f t="array" ref="R9611">_xlfn.IFS(
G9611&lt;=2,"New Customers (0-2Y)",
G9611&lt;=5,"Growing Customers (3-5Y)",
G9611&lt;=8,"Established Customers (6-8Y)",
G9611&lt;=10,"Loyal Customers (9-10Y)"
)</f>
        <v>New Customers (0-2Y)</v>
      </c>
    </row>
    <row r="9612" spans="1:18" x14ac:dyDescent="0.35">
      <c r="A9612">
        <v>15812534</v>
      </c>
      <c r="B9612" t="s">
        <v>1545</v>
      </c>
      <c r="C9612" t="s">
        <v>17</v>
      </c>
      <c r="D9612" t="s">
        <v>39</v>
      </c>
      <c r="E9612">
        <v>40</v>
      </c>
      <c r="F9612" t="s">
        <v>19</v>
      </c>
      <c r="G9612">
        <v>1</v>
      </c>
      <c r="H9612" s="4">
        <v>0</v>
      </c>
      <c r="I9612" t="s">
        <v>24</v>
      </c>
      <c r="J9612">
        <v>3</v>
      </c>
      <c r="K9612">
        <v>455</v>
      </c>
      <c r="L9612" t="s">
        <v>44</v>
      </c>
      <c r="M9612" t="s">
        <v>27</v>
      </c>
      <c r="N9612" t="s">
        <v>22</v>
      </c>
      <c r="O9612" s="4">
        <v>129975.34</v>
      </c>
      <c r="P9612" t="s">
        <v>28</v>
      </c>
      <c r="Q9612" t="str" cm="1">
        <f t="array" ref="Q9612">_xlfn.IFS(
O9612&lt;50000,"Low Salary (&lt;$50K)",
O9612&lt;90000,"Lower Middle ($50K-$90K)",
O9612&lt;130000,"Middle ($90K-$130K)",
O9612&lt;170000,"Upper Middle ($130K-$170K)",
O9612&gt;=170000,"High Salary (&gt;$170K)"
)</f>
        <v>Middle ($90K-$130K)</v>
      </c>
      <c r="R9612" t="str" cm="1">
        <f t="array" ref="R9612">_xlfn.IFS(
G9612&lt;=2,"New Customers (0-2Y)",
G9612&lt;=5,"Growing Customers (3-5Y)",
G9612&lt;=8,"Established Customers (6-8Y)",
G9612&lt;=10,"Loyal Customers (9-10Y)"
)</f>
        <v>New Customers (0-2Y)</v>
      </c>
    </row>
    <row r="9613" spans="1:18" x14ac:dyDescent="0.35">
      <c r="A9613">
        <v>15586522</v>
      </c>
      <c r="B9613" t="s">
        <v>96</v>
      </c>
      <c r="C9613" t="s">
        <v>26</v>
      </c>
      <c r="D9613" t="s">
        <v>39</v>
      </c>
      <c r="E9613">
        <v>37</v>
      </c>
      <c r="F9613" t="s">
        <v>19</v>
      </c>
      <c r="G9613">
        <v>2</v>
      </c>
      <c r="H9613" s="4">
        <v>130461.02</v>
      </c>
      <c r="I9613" t="s">
        <v>33</v>
      </c>
      <c r="J9613">
        <v>1</v>
      </c>
      <c r="K9613">
        <v>608</v>
      </c>
      <c r="L9613" t="s">
        <v>20</v>
      </c>
      <c r="M9613" t="s">
        <v>21</v>
      </c>
      <c r="N9613" t="s">
        <v>32</v>
      </c>
      <c r="O9613" s="4">
        <v>21967.15</v>
      </c>
      <c r="P9613" t="s">
        <v>28</v>
      </c>
      <c r="Q9613" t="str" cm="1">
        <f t="array" ref="Q9613">_xlfn.IFS(
O9613&lt;50000,"Low Salary (&lt;$50K)",
O9613&lt;90000,"Lower Middle ($50K-$90K)",
O9613&lt;130000,"Middle ($90K-$130K)",
O9613&lt;170000,"Upper Middle ($130K-$170K)",
O9613&gt;=170000,"High Salary (&gt;$170K)"
)</f>
        <v>Low Salary (&lt;$50K)</v>
      </c>
      <c r="R9613" t="str" cm="1">
        <f t="array" ref="R9613">_xlfn.IFS(
G9613&lt;=2,"New Customers (0-2Y)",
G9613&lt;=5,"Growing Customers (3-5Y)",
G9613&lt;=8,"Established Customers (6-8Y)",
G9613&lt;=10,"Loyal Customers (9-10Y)"
)</f>
        <v>New Customers (0-2Y)</v>
      </c>
    </row>
    <row r="9614" spans="1:18" x14ac:dyDescent="0.35">
      <c r="A9614">
        <v>15794297</v>
      </c>
      <c r="B9614" t="s">
        <v>506</v>
      </c>
      <c r="C9614" t="s">
        <v>17</v>
      </c>
      <c r="D9614" t="s">
        <v>39</v>
      </c>
      <c r="E9614">
        <v>36</v>
      </c>
      <c r="F9614" t="s">
        <v>19</v>
      </c>
      <c r="G9614">
        <v>1</v>
      </c>
      <c r="H9614" s="4">
        <v>0</v>
      </c>
      <c r="I9614" t="s">
        <v>24</v>
      </c>
      <c r="J9614">
        <v>2</v>
      </c>
      <c r="K9614">
        <v>776</v>
      </c>
      <c r="L9614" t="s">
        <v>35</v>
      </c>
      <c r="M9614" t="s">
        <v>21</v>
      </c>
      <c r="N9614" t="s">
        <v>32</v>
      </c>
      <c r="O9614" s="4">
        <v>53477.760000000002</v>
      </c>
      <c r="P9614" t="s">
        <v>28</v>
      </c>
      <c r="Q9614" t="str" cm="1">
        <f t="array" ref="Q9614">_xlfn.IFS(
O9614&lt;50000,"Low Salary (&lt;$50K)",
O9614&lt;90000,"Lower Middle ($50K-$90K)",
O9614&lt;130000,"Middle ($90K-$130K)",
O9614&lt;170000,"Upper Middle ($130K-$170K)",
O9614&gt;=170000,"High Salary (&gt;$170K)"
)</f>
        <v>Lower Middle ($50K-$90K)</v>
      </c>
      <c r="R9614" t="str" cm="1">
        <f t="array" ref="R9614">_xlfn.IFS(
G9614&lt;=2,"New Customers (0-2Y)",
G9614&lt;=5,"Growing Customers (3-5Y)",
G9614&lt;=8,"Established Customers (6-8Y)",
G9614&lt;=10,"Loyal Customers (9-10Y)"
)</f>
        <v>New Customers (0-2Y)</v>
      </c>
    </row>
    <row r="9615" spans="1:18" x14ac:dyDescent="0.35">
      <c r="A9615">
        <v>15737025</v>
      </c>
      <c r="B9615" t="s">
        <v>1239</v>
      </c>
      <c r="C9615" t="s">
        <v>17</v>
      </c>
      <c r="D9615" t="s">
        <v>39</v>
      </c>
      <c r="E9615">
        <v>33</v>
      </c>
      <c r="F9615" t="s">
        <v>19</v>
      </c>
      <c r="G9615">
        <v>1</v>
      </c>
      <c r="H9615" s="4">
        <v>0</v>
      </c>
      <c r="I9615" t="s">
        <v>24</v>
      </c>
      <c r="J9615">
        <v>3</v>
      </c>
      <c r="K9615">
        <v>635</v>
      </c>
      <c r="L9615" t="s">
        <v>20</v>
      </c>
      <c r="M9615" t="s">
        <v>27</v>
      </c>
      <c r="N9615" t="s">
        <v>32</v>
      </c>
      <c r="O9615" s="4">
        <v>178067.33</v>
      </c>
      <c r="P9615" t="s">
        <v>23</v>
      </c>
      <c r="Q9615" t="str" cm="1">
        <f t="array" ref="Q9615">_xlfn.IFS(
O9615&lt;50000,"Low Salary (&lt;$50K)",
O9615&lt;90000,"Lower Middle ($50K-$90K)",
O9615&lt;130000,"Middle ($90K-$130K)",
O9615&lt;170000,"Upper Middle ($130K-$170K)",
O9615&gt;=170000,"High Salary (&gt;$170K)"
)</f>
        <v>High Salary (&gt;$170K)</v>
      </c>
      <c r="R9615" t="str" cm="1">
        <f t="array" ref="R9615">_xlfn.IFS(
G9615&lt;=2,"New Customers (0-2Y)",
G9615&lt;=5,"Growing Customers (3-5Y)",
G9615&lt;=8,"Established Customers (6-8Y)",
G9615&lt;=10,"Loyal Customers (9-10Y)"
)</f>
        <v>New Customers (0-2Y)</v>
      </c>
    </row>
    <row r="9616" spans="1:18" x14ac:dyDescent="0.35">
      <c r="A9616">
        <v>15615931</v>
      </c>
      <c r="B9616" t="s">
        <v>961</v>
      </c>
      <c r="C9616" t="s">
        <v>17</v>
      </c>
      <c r="D9616" t="s">
        <v>18</v>
      </c>
      <c r="E9616">
        <v>37</v>
      </c>
      <c r="F9616" t="s">
        <v>19</v>
      </c>
      <c r="G9616">
        <v>4</v>
      </c>
      <c r="H9616" s="4">
        <v>0</v>
      </c>
      <c r="I9616" t="s">
        <v>24</v>
      </c>
      <c r="J9616">
        <v>2</v>
      </c>
      <c r="K9616">
        <v>746</v>
      </c>
      <c r="L9616" t="s">
        <v>35</v>
      </c>
      <c r="M9616" t="s">
        <v>27</v>
      </c>
      <c r="N9616" t="s">
        <v>22</v>
      </c>
      <c r="O9616" s="4">
        <v>171039.56</v>
      </c>
      <c r="P9616" t="s">
        <v>28</v>
      </c>
      <c r="Q9616" t="str" cm="1">
        <f t="array" ref="Q9616">_xlfn.IFS(
O9616&lt;50000,"Low Salary (&lt;$50K)",
O9616&lt;90000,"Lower Middle ($50K-$90K)",
O9616&lt;130000,"Middle ($90K-$130K)",
O9616&lt;170000,"Upper Middle ($130K-$170K)",
O9616&gt;=170000,"High Salary (&gt;$170K)"
)</f>
        <v>High Salary (&gt;$170K)</v>
      </c>
      <c r="R9616" t="str" cm="1">
        <f t="array" ref="R9616">_xlfn.IFS(
G9616&lt;=2,"New Customers (0-2Y)",
G9616&lt;=5,"Growing Customers (3-5Y)",
G9616&lt;=8,"Established Customers (6-8Y)",
G9616&lt;=10,"Loyal Customers (9-10Y)"
)</f>
        <v>Growing Customers (3-5Y)</v>
      </c>
    </row>
    <row r="9617" spans="1:18" x14ac:dyDescent="0.35">
      <c r="A9617">
        <v>15664860</v>
      </c>
      <c r="B9617" t="s">
        <v>1507</v>
      </c>
      <c r="C9617" t="s">
        <v>26</v>
      </c>
      <c r="D9617" t="s">
        <v>18</v>
      </c>
      <c r="E9617">
        <v>47</v>
      </c>
      <c r="F9617" t="s">
        <v>19</v>
      </c>
      <c r="G9617">
        <v>3</v>
      </c>
      <c r="H9617" s="4">
        <v>0</v>
      </c>
      <c r="I9617" t="s">
        <v>24</v>
      </c>
      <c r="J9617">
        <v>2</v>
      </c>
      <c r="K9617">
        <v>692</v>
      </c>
      <c r="L9617" t="s">
        <v>35</v>
      </c>
      <c r="M9617" t="s">
        <v>21</v>
      </c>
      <c r="N9617" t="s">
        <v>32</v>
      </c>
      <c r="O9617" s="4">
        <v>150802.41</v>
      </c>
      <c r="P9617" t="s">
        <v>23</v>
      </c>
      <c r="Q9617" t="str" cm="1">
        <f t="array" ref="Q9617">_xlfn.IFS(
O9617&lt;50000,"Low Salary (&lt;$50K)",
O9617&lt;90000,"Lower Middle ($50K-$90K)",
O9617&lt;130000,"Middle ($90K-$130K)",
O9617&lt;170000,"Upper Middle ($130K-$170K)",
O9617&gt;=170000,"High Salary (&gt;$170K)"
)</f>
        <v>Upper Middle ($130K-$170K)</v>
      </c>
      <c r="R9617" t="str" cm="1">
        <f t="array" ref="R9617">_xlfn.IFS(
G9617&lt;=2,"New Customers (0-2Y)",
G9617&lt;=5,"Growing Customers (3-5Y)",
G9617&lt;=8,"Established Customers (6-8Y)",
G9617&lt;=10,"Loyal Customers (9-10Y)"
)</f>
        <v>Growing Customers (3-5Y)</v>
      </c>
    </row>
    <row r="9618" spans="1:18" x14ac:dyDescent="0.35">
      <c r="A9618">
        <v>15664539</v>
      </c>
      <c r="B9618" t="s">
        <v>489</v>
      </c>
      <c r="C9618" t="s">
        <v>26</v>
      </c>
      <c r="D9618" t="s">
        <v>39</v>
      </c>
      <c r="E9618">
        <v>35</v>
      </c>
      <c r="F9618" t="s">
        <v>19</v>
      </c>
      <c r="G9618">
        <v>9</v>
      </c>
      <c r="H9618" s="4">
        <v>61172.04</v>
      </c>
      <c r="I9618" t="s">
        <v>29</v>
      </c>
      <c r="J9618">
        <v>1</v>
      </c>
      <c r="K9618">
        <v>683</v>
      </c>
      <c r="L9618" t="s">
        <v>35</v>
      </c>
      <c r="M9618" t="s">
        <v>27</v>
      </c>
      <c r="N9618" t="s">
        <v>32</v>
      </c>
      <c r="O9618" s="4">
        <v>82951.12</v>
      </c>
      <c r="P9618" t="s">
        <v>28</v>
      </c>
      <c r="Q9618" t="str" cm="1">
        <f t="array" ref="Q9618">_xlfn.IFS(
O9618&lt;50000,"Low Salary (&lt;$50K)",
O9618&lt;90000,"Lower Middle ($50K-$90K)",
O9618&lt;130000,"Middle ($90K-$130K)",
O9618&lt;170000,"Upper Middle ($130K-$170K)",
O9618&gt;=170000,"High Salary (&gt;$170K)"
)</f>
        <v>Lower Middle ($50K-$90K)</v>
      </c>
      <c r="R9618" t="str" cm="1">
        <f t="array" ref="R9618">_xlfn.IFS(
G9618&lt;=2,"New Customers (0-2Y)",
G9618&lt;=5,"Growing Customers (3-5Y)",
G9618&lt;=8,"Established Customers (6-8Y)",
G9618&lt;=10,"Loyal Customers (9-10Y)"
)</f>
        <v>Loyal Customers (9-10Y)</v>
      </c>
    </row>
    <row r="9619" spans="1:18" x14ac:dyDescent="0.35">
      <c r="A9619">
        <v>15583692</v>
      </c>
      <c r="B9619" t="s">
        <v>514</v>
      </c>
      <c r="C9619" t="s">
        <v>42</v>
      </c>
      <c r="D9619" t="s">
        <v>18</v>
      </c>
      <c r="E9619">
        <v>35</v>
      </c>
      <c r="F9619" t="s">
        <v>19</v>
      </c>
      <c r="G9619">
        <v>2</v>
      </c>
      <c r="H9619" s="4">
        <v>90194.34</v>
      </c>
      <c r="I9619" t="s">
        <v>29</v>
      </c>
      <c r="J9619">
        <v>2</v>
      </c>
      <c r="K9619">
        <v>591</v>
      </c>
      <c r="L9619" t="s">
        <v>31</v>
      </c>
      <c r="M9619" t="s">
        <v>21</v>
      </c>
      <c r="N9619" t="s">
        <v>32</v>
      </c>
      <c r="O9619" s="4">
        <v>57064.57</v>
      </c>
      <c r="P9619" t="s">
        <v>28</v>
      </c>
      <c r="Q9619" t="str" cm="1">
        <f t="array" ref="Q9619">_xlfn.IFS(
O9619&lt;50000,"Low Salary (&lt;$50K)",
O9619&lt;90000,"Lower Middle ($50K-$90K)",
O9619&lt;130000,"Middle ($90K-$130K)",
O9619&lt;170000,"Upper Middle ($130K-$170K)",
O9619&gt;=170000,"High Salary (&gt;$170K)"
)</f>
        <v>Lower Middle ($50K-$90K)</v>
      </c>
      <c r="R9619" t="str" cm="1">
        <f t="array" ref="R9619">_xlfn.IFS(
G9619&lt;=2,"New Customers (0-2Y)",
G9619&lt;=5,"Growing Customers (3-5Y)",
G9619&lt;=8,"Established Customers (6-8Y)",
G9619&lt;=10,"Loyal Customers (9-10Y)"
)</f>
        <v>New Customers (0-2Y)</v>
      </c>
    </row>
    <row r="9620" spans="1:18" x14ac:dyDescent="0.35">
      <c r="A9620">
        <v>15693131</v>
      </c>
      <c r="B9620" t="s">
        <v>469</v>
      </c>
      <c r="C9620" t="s">
        <v>17</v>
      </c>
      <c r="D9620" t="s">
        <v>18</v>
      </c>
      <c r="E9620">
        <v>24</v>
      </c>
      <c r="F9620" t="s">
        <v>43</v>
      </c>
      <c r="G9620">
        <v>3</v>
      </c>
      <c r="H9620" s="4">
        <v>95508.2</v>
      </c>
      <c r="I9620" t="s">
        <v>29</v>
      </c>
      <c r="J9620">
        <v>1</v>
      </c>
      <c r="K9620">
        <v>581</v>
      </c>
      <c r="L9620" t="s">
        <v>31</v>
      </c>
      <c r="M9620" t="s">
        <v>21</v>
      </c>
      <c r="N9620" t="s">
        <v>22</v>
      </c>
      <c r="O9620" s="4">
        <v>45755</v>
      </c>
      <c r="P9620" t="s">
        <v>28</v>
      </c>
      <c r="Q9620" t="str" cm="1">
        <f t="array" ref="Q9620">_xlfn.IFS(
O9620&lt;50000,"Low Salary (&lt;$50K)",
O9620&lt;90000,"Lower Middle ($50K-$90K)",
O9620&lt;130000,"Middle ($90K-$130K)",
O9620&lt;170000,"Upper Middle ($130K-$170K)",
O9620&gt;=170000,"High Salary (&gt;$170K)"
)</f>
        <v>Low Salary (&lt;$50K)</v>
      </c>
      <c r="R9620" t="str" cm="1">
        <f t="array" ref="R9620">_xlfn.IFS(
G9620&lt;=2,"New Customers (0-2Y)",
G9620&lt;=5,"Growing Customers (3-5Y)",
G9620&lt;=8,"Established Customers (6-8Y)",
G9620&lt;=10,"Loyal Customers (9-10Y)"
)</f>
        <v>Growing Customers (3-5Y)</v>
      </c>
    </row>
    <row r="9621" spans="1:18" x14ac:dyDescent="0.35">
      <c r="A9621">
        <v>15779973</v>
      </c>
      <c r="B9621" t="s">
        <v>1276</v>
      </c>
      <c r="C9621" t="s">
        <v>42</v>
      </c>
      <c r="D9621" t="s">
        <v>39</v>
      </c>
      <c r="E9621">
        <v>35</v>
      </c>
      <c r="F9621" t="s">
        <v>19</v>
      </c>
      <c r="G9621">
        <v>3</v>
      </c>
      <c r="H9621" s="4">
        <v>99967.76</v>
      </c>
      <c r="I9621" t="s">
        <v>29</v>
      </c>
      <c r="J9621">
        <v>1</v>
      </c>
      <c r="K9621">
        <v>684</v>
      </c>
      <c r="L9621" t="s">
        <v>35</v>
      </c>
      <c r="M9621" t="s">
        <v>21</v>
      </c>
      <c r="N9621" t="s">
        <v>22</v>
      </c>
      <c r="O9621" s="4">
        <v>176882.08</v>
      </c>
      <c r="P9621" t="s">
        <v>28</v>
      </c>
      <c r="Q9621" t="str" cm="1">
        <f t="array" ref="Q9621">_xlfn.IFS(
O9621&lt;50000,"Low Salary (&lt;$50K)",
O9621&lt;90000,"Lower Middle ($50K-$90K)",
O9621&lt;130000,"Middle ($90K-$130K)",
O9621&lt;170000,"Upper Middle ($130K-$170K)",
O9621&gt;=170000,"High Salary (&gt;$170K)"
)</f>
        <v>High Salary (&gt;$170K)</v>
      </c>
      <c r="R9621" t="str" cm="1">
        <f t="array" ref="R9621">_xlfn.IFS(
G9621&lt;=2,"New Customers (0-2Y)",
G9621&lt;=5,"Growing Customers (3-5Y)",
G9621&lt;=8,"Established Customers (6-8Y)",
G9621&lt;=10,"Loyal Customers (9-10Y)"
)</f>
        <v>Growing Customers (3-5Y)</v>
      </c>
    </row>
    <row r="9622" spans="1:18" x14ac:dyDescent="0.35">
      <c r="A9622">
        <v>15620557</v>
      </c>
      <c r="B9622" t="s">
        <v>669</v>
      </c>
      <c r="C9622" t="s">
        <v>26</v>
      </c>
      <c r="D9622" t="s">
        <v>39</v>
      </c>
      <c r="E9622">
        <v>37</v>
      </c>
      <c r="F9622" t="s">
        <v>19</v>
      </c>
      <c r="G9622">
        <v>4</v>
      </c>
      <c r="H9622" s="4">
        <v>101470.29</v>
      </c>
      <c r="I9622" t="s">
        <v>33</v>
      </c>
      <c r="J9622">
        <v>1</v>
      </c>
      <c r="K9622">
        <v>561</v>
      </c>
      <c r="L9622" t="s">
        <v>31</v>
      </c>
      <c r="M9622" t="s">
        <v>27</v>
      </c>
      <c r="N9622" t="s">
        <v>22</v>
      </c>
      <c r="O9622" s="4">
        <v>88838.14</v>
      </c>
      <c r="P9622" t="s">
        <v>28</v>
      </c>
      <c r="Q9622" t="str" cm="1">
        <f t="array" ref="Q9622">_xlfn.IFS(
O9622&lt;50000,"Low Salary (&lt;$50K)",
O9622&lt;90000,"Lower Middle ($50K-$90K)",
O9622&lt;130000,"Middle ($90K-$130K)",
O9622&lt;170000,"Upper Middle ($130K-$170K)",
O9622&gt;=170000,"High Salary (&gt;$170K)"
)</f>
        <v>Lower Middle ($50K-$90K)</v>
      </c>
      <c r="R9622" t="str" cm="1">
        <f t="array" ref="R9622">_xlfn.IFS(
G9622&lt;=2,"New Customers (0-2Y)",
G9622&lt;=5,"Growing Customers (3-5Y)",
G9622&lt;=8,"Established Customers (6-8Y)",
G9622&lt;=10,"Loyal Customers (9-10Y)"
)</f>
        <v>Growing Customers (3-5Y)</v>
      </c>
    </row>
    <row r="9623" spans="1:18" x14ac:dyDescent="0.35">
      <c r="A9623">
        <v>15639549</v>
      </c>
      <c r="B9623" t="s">
        <v>613</v>
      </c>
      <c r="C9623" t="s">
        <v>42</v>
      </c>
      <c r="D9623" t="s">
        <v>18</v>
      </c>
      <c r="E9623">
        <v>33</v>
      </c>
      <c r="F9623" t="s">
        <v>19</v>
      </c>
      <c r="G9623">
        <v>4</v>
      </c>
      <c r="H9623" s="4">
        <v>70541.06</v>
      </c>
      <c r="I9623" t="s">
        <v>29</v>
      </c>
      <c r="J9623">
        <v>1</v>
      </c>
      <c r="K9623">
        <v>718</v>
      </c>
      <c r="L9623" t="s">
        <v>35</v>
      </c>
      <c r="M9623" t="s">
        <v>27</v>
      </c>
      <c r="N9623" t="s">
        <v>32</v>
      </c>
      <c r="O9623" s="4">
        <v>88592.8</v>
      </c>
      <c r="P9623" t="s">
        <v>28</v>
      </c>
      <c r="Q9623" t="str" cm="1">
        <f t="array" ref="Q9623">_xlfn.IFS(
O9623&lt;50000,"Low Salary (&lt;$50K)",
O9623&lt;90000,"Lower Middle ($50K-$90K)",
O9623&lt;130000,"Middle ($90K-$130K)",
O9623&lt;170000,"Upper Middle ($130K-$170K)",
O9623&gt;=170000,"High Salary (&gt;$170K)"
)</f>
        <v>Lower Middle ($50K-$90K)</v>
      </c>
      <c r="R9623" t="str" cm="1">
        <f t="array" ref="R9623">_xlfn.IFS(
G9623&lt;=2,"New Customers (0-2Y)",
G9623&lt;=5,"Growing Customers (3-5Y)",
G9623&lt;=8,"Established Customers (6-8Y)",
G9623&lt;=10,"Loyal Customers (9-10Y)"
)</f>
        <v>Growing Customers (3-5Y)</v>
      </c>
    </row>
    <row r="9624" spans="1:18" x14ac:dyDescent="0.35">
      <c r="A9624">
        <v>15618750</v>
      </c>
      <c r="B9624" t="s">
        <v>1213</v>
      </c>
      <c r="C9624" t="s">
        <v>17</v>
      </c>
      <c r="D9624" t="s">
        <v>39</v>
      </c>
      <c r="E9624">
        <v>31</v>
      </c>
      <c r="F9624" t="s">
        <v>19</v>
      </c>
      <c r="G9624">
        <v>8</v>
      </c>
      <c r="H9624" s="4">
        <v>112211.61</v>
      </c>
      <c r="I9624" t="s">
        <v>33</v>
      </c>
      <c r="J9624">
        <v>1</v>
      </c>
      <c r="K9624">
        <v>590</v>
      </c>
      <c r="L9624" t="s">
        <v>31</v>
      </c>
      <c r="M9624" t="s">
        <v>21</v>
      </c>
      <c r="N9624" t="s">
        <v>32</v>
      </c>
      <c r="O9624" s="4">
        <v>26261.42</v>
      </c>
      <c r="P9624" t="s">
        <v>28</v>
      </c>
      <c r="Q9624" t="str" cm="1">
        <f t="array" ref="Q9624">_xlfn.IFS(
O9624&lt;50000,"Low Salary (&lt;$50K)",
O9624&lt;90000,"Lower Middle ($50K-$90K)",
O9624&lt;130000,"Middle ($90K-$130K)",
O9624&lt;170000,"Upper Middle ($130K-$170K)",
O9624&gt;=170000,"High Salary (&gt;$170K)"
)</f>
        <v>Low Salary (&lt;$50K)</v>
      </c>
      <c r="R9624" t="str" cm="1">
        <f t="array" ref="R9624">_xlfn.IFS(
G9624&lt;=2,"New Customers (0-2Y)",
G9624&lt;=5,"Growing Customers (3-5Y)",
G9624&lt;=8,"Established Customers (6-8Y)",
G9624&lt;=10,"Loyal Customers (9-10Y)"
)</f>
        <v>Established Customers (6-8Y)</v>
      </c>
    </row>
    <row r="9625" spans="1:18" x14ac:dyDescent="0.35">
      <c r="A9625">
        <v>15796790</v>
      </c>
      <c r="B9625" t="s">
        <v>1161</v>
      </c>
      <c r="C9625" t="s">
        <v>17</v>
      </c>
      <c r="D9625" t="s">
        <v>18</v>
      </c>
      <c r="E9625">
        <v>47</v>
      </c>
      <c r="F9625" t="s">
        <v>19</v>
      </c>
      <c r="G9625">
        <v>8</v>
      </c>
      <c r="H9625" s="4">
        <v>154543.98000000001</v>
      </c>
      <c r="I9625" t="s">
        <v>33</v>
      </c>
      <c r="J9625">
        <v>1</v>
      </c>
      <c r="K9625">
        <v>573</v>
      </c>
      <c r="L9625" t="s">
        <v>31</v>
      </c>
      <c r="M9625" t="s">
        <v>21</v>
      </c>
      <c r="N9625" t="s">
        <v>32</v>
      </c>
      <c r="O9625" s="4">
        <v>29586.73</v>
      </c>
      <c r="P9625" t="s">
        <v>28</v>
      </c>
      <c r="Q9625" t="str" cm="1">
        <f t="array" ref="Q9625">_xlfn.IFS(
O9625&lt;50000,"Low Salary (&lt;$50K)",
O9625&lt;90000,"Lower Middle ($50K-$90K)",
O9625&lt;130000,"Middle ($90K-$130K)",
O9625&lt;170000,"Upper Middle ($130K-$170K)",
O9625&gt;=170000,"High Salary (&gt;$170K)"
)</f>
        <v>Low Salary (&lt;$50K)</v>
      </c>
      <c r="R9625" t="str" cm="1">
        <f t="array" ref="R9625">_xlfn.IFS(
G9625&lt;=2,"New Customers (0-2Y)",
G9625&lt;=5,"Growing Customers (3-5Y)",
G9625&lt;=8,"Established Customers (6-8Y)",
G9625&lt;=10,"Loyal Customers (9-10Y)"
)</f>
        <v>Established Customers (6-8Y)</v>
      </c>
    </row>
    <row r="9626" spans="1:18" x14ac:dyDescent="0.35">
      <c r="A9626">
        <v>15668309</v>
      </c>
      <c r="B9626" t="s">
        <v>1037</v>
      </c>
      <c r="C9626" t="s">
        <v>17</v>
      </c>
      <c r="D9626" t="s">
        <v>18</v>
      </c>
      <c r="E9626">
        <v>40</v>
      </c>
      <c r="F9626" t="s">
        <v>19</v>
      </c>
      <c r="G9626">
        <v>0</v>
      </c>
      <c r="H9626" s="4">
        <v>111098.85</v>
      </c>
      <c r="I9626" t="s">
        <v>33</v>
      </c>
      <c r="J9626">
        <v>1</v>
      </c>
      <c r="K9626">
        <v>350</v>
      </c>
      <c r="L9626" t="s">
        <v>44</v>
      </c>
      <c r="M9626" t="s">
        <v>21</v>
      </c>
      <c r="N9626" t="s">
        <v>22</v>
      </c>
      <c r="O9626" s="4">
        <v>172321.21</v>
      </c>
      <c r="P9626" t="s">
        <v>23</v>
      </c>
      <c r="Q9626" t="str" cm="1">
        <f t="array" ref="Q9626">_xlfn.IFS(
O9626&lt;50000,"Low Salary (&lt;$50K)",
O9626&lt;90000,"Lower Middle ($50K-$90K)",
O9626&lt;130000,"Middle ($90K-$130K)",
O9626&lt;170000,"Upper Middle ($130K-$170K)",
O9626&gt;=170000,"High Salary (&gt;$170K)"
)</f>
        <v>High Salary (&gt;$170K)</v>
      </c>
      <c r="R9626" t="str" cm="1">
        <f t="array" ref="R9626">_xlfn.IFS(
G9626&lt;=2,"New Customers (0-2Y)",
G9626&lt;=5,"Growing Customers (3-5Y)",
G9626&lt;=8,"Established Customers (6-8Y)",
G9626&lt;=10,"Loyal Customers (9-10Y)"
)</f>
        <v>New Customers (0-2Y)</v>
      </c>
    </row>
    <row r="9627" spans="1:18" x14ac:dyDescent="0.35">
      <c r="A9627">
        <v>15732437</v>
      </c>
      <c r="B9627" t="s">
        <v>123</v>
      </c>
      <c r="C9627" t="s">
        <v>42</v>
      </c>
      <c r="D9627" t="s">
        <v>18</v>
      </c>
      <c r="E9627">
        <v>44</v>
      </c>
      <c r="F9627" t="s">
        <v>19</v>
      </c>
      <c r="G9627">
        <v>0</v>
      </c>
      <c r="H9627" s="4">
        <v>131873.07</v>
      </c>
      <c r="I9627" t="s">
        <v>33</v>
      </c>
      <c r="J9627">
        <v>2</v>
      </c>
      <c r="K9627">
        <v>504</v>
      </c>
      <c r="L9627" t="s">
        <v>31</v>
      </c>
      <c r="M9627" t="s">
        <v>21</v>
      </c>
      <c r="N9627" t="s">
        <v>22</v>
      </c>
      <c r="O9627" s="4">
        <v>158036.72</v>
      </c>
      <c r="P9627" t="s">
        <v>23</v>
      </c>
      <c r="Q9627" t="str" cm="1">
        <f t="array" ref="Q9627">_xlfn.IFS(
O9627&lt;50000,"Low Salary (&lt;$50K)",
O9627&lt;90000,"Lower Middle ($50K-$90K)",
O9627&lt;130000,"Middle ($90K-$130K)",
O9627&lt;170000,"Upper Middle ($130K-$170K)",
O9627&gt;=170000,"High Salary (&gt;$170K)"
)</f>
        <v>Upper Middle ($130K-$170K)</v>
      </c>
      <c r="R9627" t="str" cm="1">
        <f t="array" ref="R9627">_xlfn.IFS(
G9627&lt;=2,"New Customers (0-2Y)",
G9627&lt;=5,"Growing Customers (3-5Y)",
G9627&lt;=8,"Established Customers (6-8Y)",
G9627&lt;=10,"Loyal Customers (9-10Y)"
)</f>
        <v>New Customers (0-2Y)</v>
      </c>
    </row>
    <row r="9628" spans="1:18" x14ac:dyDescent="0.35">
      <c r="A9628">
        <v>15665158</v>
      </c>
      <c r="B9628" t="s">
        <v>410</v>
      </c>
      <c r="C9628" t="s">
        <v>26</v>
      </c>
      <c r="D9628" t="s">
        <v>39</v>
      </c>
      <c r="E9628">
        <v>27</v>
      </c>
      <c r="F9628" t="s">
        <v>43</v>
      </c>
      <c r="G9628">
        <v>1</v>
      </c>
      <c r="H9628" s="4">
        <v>137275.35999999999</v>
      </c>
      <c r="I9628" t="s">
        <v>33</v>
      </c>
      <c r="J9628">
        <v>1</v>
      </c>
      <c r="K9628">
        <v>813</v>
      </c>
      <c r="L9628" t="s">
        <v>37</v>
      </c>
      <c r="M9628" t="s">
        <v>27</v>
      </c>
      <c r="N9628" t="s">
        <v>22</v>
      </c>
      <c r="O9628" s="4">
        <v>115733.16</v>
      </c>
      <c r="P9628" t="s">
        <v>28</v>
      </c>
      <c r="Q9628" t="str" cm="1">
        <f t="array" ref="Q9628">_xlfn.IFS(
O9628&lt;50000,"Low Salary (&lt;$50K)",
O9628&lt;90000,"Lower Middle ($50K-$90K)",
O9628&lt;130000,"Middle ($90K-$130K)",
O9628&lt;170000,"Upper Middle ($130K-$170K)",
O9628&gt;=170000,"High Salary (&gt;$170K)"
)</f>
        <v>Middle ($90K-$130K)</v>
      </c>
      <c r="R9628" t="str" cm="1">
        <f t="array" ref="R9628">_xlfn.IFS(
G9628&lt;=2,"New Customers (0-2Y)",
G9628&lt;=5,"Growing Customers (3-5Y)",
G9628&lt;=8,"Established Customers (6-8Y)",
G9628&lt;=10,"Loyal Customers (9-10Y)"
)</f>
        <v>New Customers (0-2Y)</v>
      </c>
    </row>
    <row r="9629" spans="1:18" x14ac:dyDescent="0.35">
      <c r="A9629">
        <v>15689322</v>
      </c>
      <c r="B9629" t="s">
        <v>887</v>
      </c>
      <c r="C9629" t="s">
        <v>26</v>
      </c>
      <c r="D9629" t="s">
        <v>39</v>
      </c>
      <c r="E9629">
        <v>31</v>
      </c>
      <c r="F9629" t="s">
        <v>19</v>
      </c>
      <c r="G9629">
        <v>3</v>
      </c>
      <c r="H9629" s="4">
        <v>153316.14000000001</v>
      </c>
      <c r="I9629" t="s">
        <v>33</v>
      </c>
      <c r="J9629">
        <v>1</v>
      </c>
      <c r="K9629">
        <v>641</v>
      </c>
      <c r="L9629" t="s">
        <v>20</v>
      </c>
      <c r="M9629" t="s">
        <v>21</v>
      </c>
      <c r="N9629" t="s">
        <v>32</v>
      </c>
      <c r="O9629" s="4">
        <v>59927.99</v>
      </c>
      <c r="P9629" t="s">
        <v>28</v>
      </c>
      <c r="Q9629" t="str" cm="1">
        <f t="array" ref="Q9629">_xlfn.IFS(
O9629&lt;50000,"Low Salary (&lt;$50K)",
O9629&lt;90000,"Lower Middle ($50K-$90K)",
O9629&lt;130000,"Middle ($90K-$130K)",
O9629&lt;170000,"Upper Middle ($130K-$170K)",
O9629&gt;=170000,"High Salary (&gt;$170K)"
)</f>
        <v>Lower Middle ($50K-$90K)</v>
      </c>
      <c r="R9629" t="str" cm="1">
        <f t="array" ref="R9629">_xlfn.IFS(
G9629&lt;=2,"New Customers (0-2Y)",
G9629&lt;=5,"Growing Customers (3-5Y)",
G9629&lt;=8,"Established Customers (6-8Y)",
G9629&lt;=10,"Loyal Customers (9-10Y)"
)</f>
        <v>Growing Customers (3-5Y)</v>
      </c>
    </row>
    <row r="9630" spans="1:18" x14ac:dyDescent="0.35">
      <c r="A9630">
        <v>15596624</v>
      </c>
      <c r="B9630" t="s">
        <v>2909</v>
      </c>
      <c r="C9630" t="s">
        <v>17</v>
      </c>
      <c r="D9630" t="s">
        <v>18</v>
      </c>
      <c r="E9630">
        <v>22</v>
      </c>
      <c r="F9630" t="s">
        <v>43</v>
      </c>
      <c r="G9630">
        <v>9</v>
      </c>
      <c r="H9630" s="4">
        <v>0</v>
      </c>
      <c r="I9630" t="s">
        <v>24</v>
      </c>
      <c r="J9630">
        <v>2</v>
      </c>
      <c r="K9630">
        <v>662</v>
      </c>
      <c r="L9630" t="s">
        <v>35</v>
      </c>
      <c r="M9630" t="s">
        <v>21</v>
      </c>
      <c r="N9630" t="s">
        <v>22</v>
      </c>
      <c r="O9630" s="4">
        <v>44377.65</v>
      </c>
      <c r="P9630" t="s">
        <v>28</v>
      </c>
      <c r="Q9630" t="str" cm="1">
        <f t="array" ref="Q9630">_xlfn.IFS(
O9630&lt;50000,"Low Salary (&lt;$50K)",
O9630&lt;90000,"Lower Middle ($50K-$90K)",
O9630&lt;130000,"Middle ($90K-$130K)",
O9630&lt;170000,"Upper Middle ($130K-$170K)",
O9630&gt;=170000,"High Salary (&gt;$170K)"
)</f>
        <v>Low Salary (&lt;$50K)</v>
      </c>
      <c r="R9630" t="str" cm="1">
        <f t="array" ref="R9630">_xlfn.IFS(
G9630&lt;=2,"New Customers (0-2Y)",
G9630&lt;=5,"Growing Customers (3-5Y)",
G9630&lt;=8,"Established Customers (6-8Y)",
G9630&lt;=10,"Loyal Customers (9-10Y)"
)</f>
        <v>Loyal Customers (9-10Y)</v>
      </c>
    </row>
    <row r="9631" spans="1:18" x14ac:dyDescent="0.35">
      <c r="A9631">
        <v>15601977</v>
      </c>
      <c r="B9631" t="s">
        <v>2910</v>
      </c>
      <c r="C9631" t="s">
        <v>26</v>
      </c>
      <c r="D9631" t="s">
        <v>39</v>
      </c>
      <c r="E9631">
        <v>44</v>
      </c>
      <c r="F9631" t="s">
        <v>19</v>
      </c>
      <c r="G9631">
        <v>2</v>
      </c>
      <c r="H9631" s="4">
        <v>121250.04</v>
      </c>
      <c r="I9631" t="s">
        <v>33</v>
      </c>
      <c r="J9631">
        <v>1</v>
      </c>
      <c r="K9631">
        <v>497</v>
      </c>
      <c r="L9631" t="s">
        <v>44</v>
      </c>
      <c r="M9631" t="s">
        <v>27</v>
      </c>
      <c r="N9631" t="s">
        <v>22</v>
      </c>
      <c r="O9631" s="4">
        <v>79691.399999999994</v>
      </c>
      <c r="P9631" t="s">
        <v>28</v>
      </c>
      <c r="Q9631" t="str" cm="1">
        <f t="array" ref="Q9631">_xlfn.IFS(
O9631&lt;50000,"Low Salary (&lt;$50K)",
O9631&lt;90000,"Lower Middle ($50K-$90K)",
O9631&lt;130000,"Middle ($90K-$130K)",
O9631&lt;170000,"Upper Middle ($130K-$170K)",
O9631&gt;=170000,"High Salary (&gt;$170K)"
)</f>
        <v>Lower Middle ($50K-$90K)</v>
      </c>
      <c r="R9631" t="str" cm="1">
        <f t="array" ref="R9631">_xlfn.IFS(
G9631&lt;=2,"New Customers (0-2Y)",
G9631&lt;=5,"Growing Customers (3-5Y)",
G9631&lt;=8,"Established Customers (6-8Y)",
G9631&lt;=10,"Loyal Customers (9-10Y)"
)</f>
        <v>New Customers (0-2Y)</v>
      </c>
    </row>
    <row r="9632" spans="1:18" x14ac:dyDescent="0.35">
      <c r="A9632">
        <v>15801462</v>
      </c>
      <c r="B9632" t="s">
        <v>1354</v>
      </c>
      <c r="C9632" t="s">
        <v>17</v>
      </c>
      <c r="D9632" t="s">
        <v>39</v>
      </c>
      <c r="E9632">
        <v>31</v>
      </c>
      <c r="F9632" t="s">
        <v>19</v>
      </c>
      <c r="G9632">
        <v>8</v>
      </c>
      <c r="H9632" s="4">
        <v>109578.04</v>
      </c>
      <c r="I9632" t="s">
        <v>33</v>
      </c>
      <c r="J9632">
        <v>2</v>
      </c>
      <c r="K9632">
        <v>716</v>
      </c>
      <c r="L9632" t="s">
        <v>35</v>
      </c>
      <c r="M9632" t="s">
        <v>21</v>
      </c>
      <c r="N9632" t="s">
        <v>22</v>
      </c>
      <c r="O9632" s="4">
        <v>51503.51</v>
      </c>
      <c r="P9632" t="s">
        <v>28</v>
      </c>
      <c r="Q9632" t="str" cm="1">
        <f t="array" ref="Q9632">_xlfn.IFS(
O9632&lt;50000,"Low Salary (&lt;$50K)",
O9632&lt;90000,"Lower Middle ($50K-$90K)",
O9632&lt;130000,"Middle ($90K-$130K)",
O9632&lt;170000,"Upper Middle ($130K-$170K)",
O9632&gt;=170000,"High Salary (&gt;$170K)"
)</f>
        <v>Lower Middle ($50K-$90K)</v>
      </c>
      <c r="R9632" t="str" cm="1">
        <f t="array" ref="R9632">_xlfn.IFS(
G9632&lt;=2,"New Customers (0-2Y)",
G9632&lt;=5,"Growing Customers (3-5Y)",
G9632&lt;=8,"Established Customers (6-8Y)",
G9632&lt;=10,"Loyal Customers (9-10Y)"
)</f>
        <v>Established Customers (6-8Y)</v>
      </c>
    </row>
    <row r="9633" spans="1:18" x14ac:dyDescent="0.35">
      <c r="A9633">
        <v>15566139</v>
      </c>
      <c r="B9633" t="s">
        <v>633</v>
      </c>
      <c r="C9633" t="s">
        <v>17</v>
      </c>
      <c r="D9633" t="s">
        <v>18</v>
      </c>
      <c r="E9633">
        <v>37</v>
      </c>
      <c r="F9633" t="s">
        <v>19</v>
      </c>
      <c r="G9633">
        <v>5</v>
      </c>
      <c r="H9633" s="4">
        <v>53573.18</v>
      </c>
      <c r="I9633" t="s">
        <v>29</v>
      </c>
      <c r="J9633">
        <v>1</v>
      </c>
      <c r="K9633">
        <v>526</v>
      </c>
      <c r="L9633" t="s">
        <v>31</v>
      </c>
      <c r="M9633" t="s">
        <v>21</v>
      </c>
      <c r="N9633" t="s">
        <v>32</v>
      </c>
      <c r="O9633" s="4">
        <v>62830.97</v>
      </c>
      <c r="P9633" t="s">
        <v>28</v>
      </c>
      <c r="Q9633" t="str" cm="1">
        <f t="array" ref="Q9633">_xlfn.IFS(
O9633&lt;50000,"Low Salary (&lt;$50K)",
O9633&lt;90000,"Lower Middle ($50K-$90K)",
O9633&lt;130000,"Middle ($90K-$130K)",
O9633&lt;170000,"Upper Middle ($130K-$170K)",
O9633&gt;=170000,"High Salary (&gt;$170K)"
)</f>
        <v>Lower Middle ($50K-$90K)</v>
      </c>
      <c r="R9633" t="str" cm="1">
        <f t="array" ref="R9633">_xlfn.IFS(
G9633&lt;=2,"New Customers (0-2Y)",
G9633&lt;=5,"Growing Customers (3-5Y)",
G9633&lt;=8,"Established Customers (6-8Y)",
G9633&lt;=10,"Loyal Customers (9-10Y)"
)</f>
        <v>Growing Customers (3-5Y)</v>
      </c>
    </row>
    <row r="9634" spans="1:18" x14ac:dyDescent="0.35">
      <c r="A9634">
        <v>15791006</v>
      </c>
      <c r="B9634" t="s">
        <v>482</v>
      </c>
      <c r="C9634" t="s">
        <v>42</v>
      </c>
      <c r="D9634" t="s">
        <v>18</v>
      </c>
      <c r="E9634">
        <v>34</v>
      </c>
      <c r="F9634" t="s">
        <v>19</v>
      </c>
      <c r="G9634">
        <v>6</v>
      </c>
      <c r="H9634" s="4">
        <v>58003.41</v>
      </c>
      <c r="I9634" t="s">
        <v>29</v>
      </c>
      <c r="J9634">
        <v>1</v>
      </c>
      <c r="K9634">
        <v>760</v>
      </c>
      <c r="L9634" t="s">
        <v>35</v>
      </c>
      <c r="M9634" t="s">
        <v>21</v>
      </c>
      <c r="N9634" t="s">
        <v>32</v>
      </c>
      <c r="O9634" s="4">
        <v>90346.1</v>
      </c>
      <c r="P9634" t="s">
        <v>28</v>
      </c>
      <c r="Q9634" t="str" cm="1">
        <f t="array" ref="Q9634">_xlfn.IFS(
O9634&lt;50000,"Low Salary (&lt;$50K)",
O9634&lt;90000,"Lower Middle ($50K-$90K)",
O9634&lt;130000,"Middle ($90K-$130K)",
O9634&lt;170000,"Upper Middle ($130K-$170K)",
O9634&gt;=170000,"High Salary (&gt;$170K)"
)</f>
        <v>Middle ($90K-$130K)</v>
      </c>
      <c r="R9634" t="str" cm="1">
        <f t="array" ref="R9634">_xlfn.IFS(
G9634&lt;=2,"New Customers (0-2Y)",
G9634&lt;=5,"Growing Customers (3-5Y)",
G9634&lt;=8,"Established Customers (6-8Y)",
G9634&lt;=10,"Loyal Customers (9-10Y)"
)</f>
        <v>Established Customers (6-8Y)</v>
      </c>
    </row>
    <row r="9635" spans="1:18" x14ac:dyDescent="0.35">
      <c r="A9635">
        <v>15668057</v>
      </c>
      <c r="B9635" t="s">
        <v>978</v>
      </c>
      <c r="C9635" t="s">
        <v>17</v>
      </c>
      <c r="D9635" t="s">
        <v>18</v>
      </c>
      <c r="E9635">
        <v>31</v>
      </c>
      <c r="F9635" t="s">
        <v>19</v>
      </c>
      <c r="G9635">
        <v>6</v>
      </c>
      <c r="H9635" s="4">
        <v>113000.66</v>
      </c>
      <c r="I9635" t="s">
        <v>33</v>
      </c>
      <c r="J9635">
        <v>1</v>
      </c>
      <c r="K9635">
        <v>669</v>
      </c>
      <c r="L9635" t="s">
        <v>35</v>
      </c>
      <c r="M9635" t="s">
        <v>21</v>
      </c>
      <c r="N9635" t="s">
        <v>32</v>
      </c>
      <c r="O9635" s="4">
        <v>40467.82</v>
      </c>
      <c r="P9635" t="s">
        <v>28</v>
      </c>
      <c r="Q9635" t="str" cm="1">
        <f t="array" ref="Q9635">_xlfn.IFS(
O9635&lt;50000,"Low Salary (&lt;$50K)",
O9635&lt;90000,"Lower Middle ($50K-$90K)",
O9635&lt;130000,"Middle ($90K-$130K)",
O9635&lt;170000,"Upper Middle ($130K-$170K)",
O9635&gt;=170000,"High Salary (&gt;$170K)"
)</f>
        <v>Low Salary (&lt;$50K)</v>
      </c>
      <c r="R9635" t="str" cm="1">
        <f t="array" ref="R9635">_xlfn.IFS(
G9635&lt;=2,"New Customers (0-2Y)",
G9635&lt;=5,"Growing Customers (3-5Y)",
G9635&lt;=8,"Established Customers (6-8Y)",
G9635&lt;=10,"Loyal Customers (9-10Y)"
)</f>
        <v>Established Customers (6-8Y)</v>
      </c>
    </row>
    <row r="9636" spans="1:18" x14ac:dyDescent="0.35">
      <c r="A9636">
        <v>15580805</v>
      </c>
      <c r="B9636" t="s">
        <v>1050</v>
      </c>
      <c r="C9636" t="s">
        <v>17</v>
      </c>
      <c r="D9636" t="s">
        <v>39</v>
      </c>
      <c r="E9636">
        <v>27</v>
      </c>
      <c r="F9636" t="s">
        <v>43</v>
      </c>
      <c r="G9636">
        <v>10</v>
      </c>
      <c r="H9636" s="4">
        <v>0</v>
      </c>
      <c r="I9636" t="s">
        <v>24</v>
      </c>
      <c r="J9636">
        <v>2</v>
      </c>
      <c r="K9636">
        <v>655</v>
      </c>
      <c r="L9636" t="s">
        <v>20</v>
      </c>
      <c r="M9636" t="s">
        <v>21</v>
      </c>
      <c r="N9636" t="s">
        <v>32</v>
      </c>
      <c r="O9636" s="4">
        <v>51620.94</v>
      </c>
      <c r="P9636" t="s">
        <v>28</v>
      </c>
      <c r="Q9636" t="str" cm="1">
        <f t="array" ref="Q9636">_xlfn.IFS(
O9636&lt;50000,"Low Salary (&lt;$50K)",
O9636&lt;90000,"Lower Middle ($50K-$90K)",
O9636&lt;130000,"Middle ($90K-$130K)",
O9636&lt;170000,"Upper Middle ($130K-$170K)",
O9636&gt;=170000,"High Salary (&gt;$170K)"
)</f>
        <v>Lower Middle ($50K-$90K)</v>
      </c>
      <c r="R9636" t="str" cm="1">
        <f t="array" ref="R9636">_xlfn.IFS(
G9636&lt;=2,"New Customers (0-2Y)",
G9636&lt;=5,"Growing Customers (3-5Y)",
G9636&lt;=8,"Established Customers (6-8Y)",
G9636&lt;=10,"Loyal Customers (9-10Y)"
)</f>
        <v>Loyal Customers (9-10Y)</v>
      </c>
    </row>
    <row r="9637" spans="1:18" x14ac:dyDescent="0.35">
      <c r="A9637">
        <v>15658768</v>
      </c>
      <c r="B9637" t="s">
        <v>247</v>
      </c>
      <c r="C9637" t="s">
        <v>17</v>
      </c>
      <c r="D9637" t="s">
        <v>18</v>
      </c>
      <c r="E9637">
        <v>49</v>
      </c>
      <c r="F9637" t="s">
        <v>19</v>
      </c>
      <c r="G9637">
        <v>2</v>
      </c>
      <c r="H9637" s="4">
        <v>0</v>
      </c>
      <c r="I9637" t="s">
        <v>24</v>
      </c>
      <c r="J9637">
        <v>1</v>
      </c>
      <c r="K9637">
        <v>547</v>
      </c>
      <c r="L9637" t="s">
        <v>31</v>
      </c>
      <c r="M9637" t="s">
        <v>27</v>
      </c>
      <c r="N9637" t="s">
        <v>32</v>
      </c>
      <c r="O9637" s="4">
        <v>65466.93</v>
      </c>
      <c r="P9637" t="s">
        <v>23</v>
      </c>
      <c r="Q9637" t="str" cm="1">
        <f t="array" ref="Q9637">_xlfn.IFS(
O9637&lt;50000,"Low Salary (&lt;$50K)",
O9637&lt;90000,"Lower Middle ($50K-$90K)",
O9637&lt;130000,"Middle ($90K-$130K)",
O9637&lt;170000,"Upper Middle ($130K-$170K)",
O9637&gt;=170000,"High Salary (&gt;$170K)"
)</f>
        <v>Lower Middle ($50K-$90K)</v>
      </c>
      <c r="R9637" t="str" cm="1">
        <f t="array" ref="R9637">_xlfn.IFS(
G9637&lt;=2,"New Customers (0-2Y)",
G9637&lt;=5,"Growing Customers (3-5Y)",
G9637&lt;=8,"Established Customers (6-8Y)",
G9637&lt;=10,"Loyal Customers (9-10Y)"
)</f>
        <v>New Customers (0-2Y)</v>
      </c>
    </row>
    <row r="9638" spans="1:18" x14ac:dyDescent="0.35">
      <c r="A9638">
        <v>15613048</v>
      </c>
      <c r="B9638" t="s">
        <v>557</v>
      </c>
      <c r="C9638" t="s">
        <v>42</v>
      </c>
      <c r="D9638" t="s">
        <v>18</v>
      </c>
      <c r="E9638">
        <v>40</v>
      </c>
      <c r="F9638" t="s">
        <v>19</v>
      </c>
      <c r="G9638">
        <v>5</v>
      </c>
      <c r="H9638" s="4">
        <v>139973.65</v>
      </c>
      <c r="I9638" t="s">
        <v>33</v>
      </c>
      <c r="J9638">
        <v>1</v>
      </c>
      <c r="K9638">
        <v>648</v>
      </c>
      <c r="L9638" t="s">
        <v>20</v>
      </c>
      <c r="M9638" t="s">
        <v>21</v>
      </c>
      <c r="N9638" t="s">
        <v>22</v>
      </c>
      <c r="O9638" s="4">
        <v>667.66</v>
      </c>
      <c r="P9638" t="s">
        <v>23</v>
      </c>
      <c r="Q9638" t="str" cm="1">
        <f t="array" ref="Q9638">_xlfn.IFS(
O9638&lt;50000,"Low Salary (&lt;$50K)",
O9638&lt;90000,"Lower Middle ($50K-$90K)",
O9638&lt;130000,"Middle ($90K-$130K)",
O9638&lt;170000,"Upper Middle ($130K-$170K)",
O9638&gt;=170000,"High Salary (&gt;$170K)"
)</f>
        <v>Low Salary (&lt;$50K)</v>
      </c>
      <c r="R9638" t="str" cm="1">
        <f t="array" ref="R9638">_xlfn.IFS(
G9638&lt;=2,"New Customers (0-2Y)",
G9638&lt;=5,"Growing Customers (3-5Y)",
G9638&lt;=8,"Established Customers (6-8Y)",
G9638&lt;=10,"Loyal Customers (9-10Y)"
)</f>
        <v>Growing Customers (3-5Y)</v>
      </c>
    </row>
    <row r="9639" spans="1:18" x14ac:dyDescent="0.35">
      <c r="A9639">
        <v>15803654</v>
      </c>
      <c r="B9639" t="s">
        <v>188</v>
      </c>
      <c r="C9639" t="s">
        <v>17</v>
      </c>
      <c r="D9639" t="s">
        <v>18</v>
      </c>
      <c r="E9639">
        <v>31</v>
      </c>
      <c r="F9639" t="s">
        <v>19</v>
      </c>
      <c r="G9639">
        <v>2</v>
      </c>
      <c r="H9639" s="4">
        <v>151290.16</v>
      </c>
      <c r="I9639" t="s">
        <v>33</v>
      </c>
      <c r="J9639">
        <v>1</v>
      </c>
      <c r="K9639">
        <v>790</v>
      </c>
      <c r="L9639" t="s">
        <v>37</v>
      </c>
      <c r="M9639" t="s">
        <v>21</v>
      </c>
      <c r="N9639" t="s">
        <v>22</v>
      </c>
      <c r="O9639" s="4">
        <v>172437.12</v>
      </c>
      <c r="P9639" t="s">
        <v>28</v>
      </c>
      <c r="Q9639" t="str" cm="1">
        <f t="array" ref="Q9639">_xlfn.IFS(
O9639&lt;50000,"Low Salary (&lt;$50K)",
O9639&lt;90000,"Lower Middle ($50K-$90K)",
O9639&lt;130000,"Middle ($90K-$130K)",
O9639&lt;170000,"Upper Middle ($130K-$170K)",
O9639&gt;=170000,"High Salary (&gt;$170K)"
)</f>
        <v>High Salary (&gt;$170K)</v>
      </c>
      <c r="R9639" t="str" cm="1">
        <f t="array" ref="R9639">_xlfn.IFS(
G9639&lt;=2,"New Customers (0-2Y)",
G9639&lt;=5,"Growing Customers (3-5Y)",
G9639&lt;=8,"Established Customers (6-8Y)",
G9639&lt;=10,"Loyal Customers (9-10Y)"
)</f>
        <v>New Customers (0-2Y)</v>
      </c>
    </row>
    <row r="9640" spans="1:18" x14ac:dyDescent="0.35">
      <c r="A9640">
        <v>15662337</v>
      </c>
      <c r="B9640" t="s">
        <v>476</v>
      </c>
      <c r="C9640" t="s">
        <v>42</v>
      </c>
      <c r="D9640" t="s">
        <v>18</v>
      </c>
      <c r="E9640">
        <v>50</v>
      </c>
      <c r="F9640" t="s">
        <v>19</v>
      </c>
      <c r="G9640">
        <v>1</v>
      </c>
      <c r="H9640" s="4">
        <v>121498.11</v>
      </c>
      <c r="I9640" t="s">
        <v>33</v>
      </c>
      <c r="J9640">
        <v>2</v>
      </c>
      <c r="K9640">
        <v>744</v>
      </c>
      <c r="L9640" t="s">
        <v>35</v>
      </c>
      <c r="M9640" t="s">
        <v>27</v>
      </c>
      <c r="N9640" t="s">
        <v>22</v>
      </c>
      <c r="O9640" s="4">
        <v>106061.47</v>
      </c>
      <c r="P9640" t="s">
        <v>23</v>
      </c>
      <c r="Q9640" t="str" cm="1">
        <f t="array" ref="Q9640">_xlfn.IFS(
O9640&lt;50000,"Low Salary (&lt;$50K)",
O9640&lt;90000,"Lower Middle ($50K-$90K)",
O9640&lt;130000,"Middle ($90K-$130K)",
O9640&lt;170000,"Upper Middle ($130K-$170K)",
O9640&gt;=170000,"High Salary (&gt;$170K)"
)</f>
        <v>Middle ($90K-$130K)</v>
      </c>
      <c r="R9640" t="str" cm="1">
        <f t="array" ref="R9640">_xlfn.IFS(
G9640&lt;=2,"New Customers (0-2Y)",
G9640&lt;=5,"Growing Customers (3-5Y)",
G9640&lt;=8,"Established Customers (6-8Y)",
G9640&lt;=10,"Loyal Customers (9-10Y)"
)</f>
        <v>New Customers (0-2Y)</v>
      </c>
    </row>
    <row r="9641" spans="1:18" x14ac:dyDescent="0.35">
      <c r="A9641">
        <v>15650924</v>
      </c>
      <c r="B9641" t="s">
        <v>2631</v>
      </c>
      <c r="C9641" t="s">
        <v>26</v>
      </c>
      <c r="D9641" t="s">
        <v>18</v>
      </c>
      <c r="E9641">
        <v>32</v>
      </c>
      <c r="F9641" t="s">
        <v>19</v>
      </c>
      <c r="G9641">
        <v>4</v>
      </c>
      <c r="H9641" s="4">
        <v>103515.39</v>
      </c>
      <c r="I9641" t="s">
        <v>33</v>
      </c>
      <c r="J9641">
        <v>2</v>
      </c>
      <c r="K9641">
        <v>761</v>
      </c>
      <c r="L9641" t="s">
        <v>35</v>
      </c>
      <c r="M9641" t="s">
        <v>21</v>
      </c>
      <c r="N9641" t="s">
        <v>22</v>
      </c>
      <c r="O9641" s="4">
        <v>177622.38</v>
      </c>
      <c r="P9641" t="s">
        <v>28</v>
      </c>
      <c r="Q9641" t="str" cm="1">
        <f t="array" ref="Q9641">_xlfn.IFS(
O9641&lt;50000,"Low Salary (&lt;$50K)",
O9641&lt;90000,"Lower Middle ($50K-$90K)",
O9641&lt;130000,"Middle ($90K-$130K)",
O9641&lt;170000,"Upper Middle ($130K-$170K)",
O9641&gt;=170000,"High Salary (&gt;$170K)"
)</f>
        <v>High Salary (&gt;$170K)</v>
      </c>
      <c r="R9641" t="str" cm="1">
        <f t="array" ref="R9641">_xlfn.IFS(
G9641&lt;=2,"New Customers (0-2Y)",
G9641&lt;=5,"Growing Customers (3-5Y)",
G9641&lt;=8,"Established Customers (6-8Y)",
G9641&lt;=10,"Loyal Customers (9-10Y)"
)</f>
        <v>Growing Customers (3-5Y)</v>
      </c>
    </row>
    <row r="9642" spans="1:18" x14ac:dyDescent="0.35">
      <c r="A9642">
        <v>15647203</v>
      </c>
      <c r="B9642" t="s">
        <v>2911</v>
      </c>
      <c r="C9642" t="s">
        <v>17</v>
      </c>
      <c r="D9642" t="s">
        <v>18</v>
      </c>
      <c r="E9642">
        <v>35</v>
      </c>
      <c r="F9642" t="s">
        <v>19</v>
      </c>
      <c r="G9642">
        <v>3</v>
      </c>
      <c r="H9642" s="4">
        <v>0</v>
      </c>
      <c r="I9642" t="s">
        <v>24</v>
      </c>
      <c r="J9642">
        <v>1</v>
      </c>
      <c r="K9642">
        <v>750</v>
      </c>
      <c r="L9642" t="s">
        <v>35</v>
      </c>
      <c r="M9642" t="s">
        <v>21</v>
      </c>
      <c r="N9642" t="s">
        <v>32</v>
      </c>
      <c r="O9642" s="4">
        <v>191520.5</v>
      </c>
      <c r="P9642" t="s">
        <v>28</v>
      </c>
      <c r="Q9642" t="str" cm="1">
        <f t="array" ref="Q9642">_xlfn.IFS(
O9642&lt;50000,"Low Salary (&lt;$50K)",
O9642&lt;90000,"Lower Middle ($50K-$90K)",
O9642&lt;130000,"Middle ($90K-$130K)",
O9642&lt;170000,"Upper Middle ($130K-$170K)",
O9642&gt;=170000,"High Salary (&gt;$170K)"
)</f>
        <v>High Salary (&gt;$170K)</v>
      </c>
      <c r="R9642" t="str" cm="1">
        <f t="array" ref="R9642">_xlfn.IFS(
G9642&lt;=2,"New Customers (0-2Y)",
G9642&lt;=5,"Growing Customers (3-5Y)",
G9642&lt;=8,"Established Customers (6-8Y)",
G9642&lt;=10,"Loyal Customers (9-10Y)"
)</f>
        <v>Growing Customers (3-5Y)</v>
      </c>
    </row>
    <row r="9643" spans="1:18" x14ac:dyDescent="0.35">
      <c r="A9643">
        <v>15682778</v>
      </c>
      <c r="B9643" t="s">
        <v>942</v>
      </c>
      <c r="C9643" t="s">
        <v>17</v>
      </c>
      <c r="D9643" t="s">
        <v>39</v>
      </c>
      <c r="E9643">
        <v>34</v>
      </c>
      <c r="F9643" t="s">
        <v>19</v>
      </c>
      <c r="G9643">
        <v>9</v>
      </c>
      <c r="H9643" s="4">
        <v>0</v>
      </c>
      <c r="I9643" t="s">
        <v>24</v>
      </c>
      <c r="J9643">
        <v>2</v>
      </c>
      <c r="K9643">
        <v>680</v>
      </c>
      <c r="L9643" t="s">
        <v>35</v>
      </c>
      <c r="M9643" t="s">
        <v>21</v>
      </c>
      <c r="N9643" t="s">
        <v>22</v>
      </c>
      <c r="O9643" s="4">
        <v>95686.6</v>
      </c>
      <c r="P9643" t="s">
        <v>28</v>
      </c>
      <c r="Q9643" t="str" cm="1">
        <f t="array" ref="Q9643">_xlfn.IFS(
O9643&lt;50000,"Low Salary (&lt;$50K)",
O9643&lt;90000,"Lower Middle ($50K-$90K)",
O9643&lt;130000,"Middle ($90K-$130K)",
O9643&lt;170000,"Upper Middle ($130K-$170K)",
O9643&gt;=170000,"High Salary (&gt;$170K)"
)</f>
        <v>Middle ($90K-$130K)</v>
      </c>
      <c r="R9643" t="str" cm="1">
        <f t="array" ref="R9643">_xlfn.IFS(
G9643&lt;=2,"New Customers (0-2Y)",
G9643&lt;=5,"Growing Customers (3-5Y)",
G9643&lt;=8,"Established Customers (6-8Y)",
G9643&lt;=10,"Loyal Customers (9-10Y)"
)</f>
        <v>Loyal Customers (9-10Y)</v>
      </c>
    </row>
    <row r="9644" spans="1:18" x14ac:dyDescent="0.35">
      <c r="A9644">
        <v>15579820</v>
      </c>
      <c r="B9644" t="s">
        <v>318</v>
      </c>
      <c r="C9644" t="s">
        <v>26</v>
      </c>
      <c r="D9644" t="s">
        <v>39</v>
      </c>
      <c r="E9644">
        <v>38</v>
      </c>
      <c r="F9644" t="s">
        <v>19</v>
      </c>
      <c r="G9644">
        <v>6</v>
      </c>
      <c r="H9644" s="4">
        <v>106687.76</v>
      </c>
      <c r="I9644" t="s">
        <v>33</v>
      </c>
      <c r="J9644">
        <v>1</v>
      </c>
      <c r="K9644">
        <v>704</v>
      </c>
      <c r="L9644" t="s">
        <v>35</v>
      </c>
      <c r="M9644" t="s">
        <v>21</v>
      </c>
      <c r="N9644" t="s">
        <v>32</v>
      </c>
      <c r="O9644" s="4">
        <v>173776.5</v>
      </c>
      <c r="P9644" t="s">
        <v>28</v>
      </c>
      <c r="Q9644" t="str" cm="1">
        <f t="array" ref="Q9644">_xlfn.IFS(
O9644&lt;50000,"Low Salary (&lt;$50K)",
O9644&lt;90000,"Lower Middle ($50K-$90K)",
O9644&lt;130000,"Middle ($90K-$130K)",
O9644&lt;170000,"Upper Middle ($130K-$170K)",
O9644&gt;=170000,"High Salary (&gt;$170K)"
)</f>
        <v>High Salary (&gt;$170K)</v>
      </c>
      <c r="R9644" t="str" cm="1">
        <f t="array" ref="R9644">_xlfn.IFS(
G9644&lt;=2,"New Customers (0-2Y)",
G9644&lt;=5,"Growing Customers (3-5Y)",
G9644&lt;=8,"Established Customers (6-8Y)",
G9644&lt;=10,"Loyal Customers (9-10Y)"
)</f>
        <v>Established Customers (6-8Y)</v>
      </c>
    </row>
    <row r="9645" spans="1:18" x14ac:dyDescent="0.35">
      <c r="A9645">
        <v>15709354</v>
      </c>
      <c r="B9645" t="s">
        <v>2912</v>
      </c>
      <c r="C9645" t="s">
        <v>17</v>
      </c>
      <c r="D9645" t="s">
        <v>18</v>
      </c>
      <c r="E9645">
        <v>41</v>
      </c>
      <c r="F9645" t="s">
        <v>19</v>
      </c>
      <c r="G9645">
        <v>2</v>
      </c>
      <c r="H9645" s="4">
        <v>0</v>
      </c>
      <c r="I9645" t="s">
        <v>24</v>
      </c>
      <c r="J9645">
        <v>2</v>
      </c>
      <c r="K9645">
        <v>521</v>
      </c>
      <c r="L9645" t="s">
        <v>31</v>
      </c>
      <c r="M9645" t="s">
        <v>21</v>
      </c>
      <c r="N9645" t="s">
        <v>22</v>
      </c>
      <c r="O9645" s="4">
        <v>113089.43</v>
      </c>
      <c r="P9645" t="s">
        <v>28</v>
      </c>
      <c r="Q9645" t="str" cm="1">
        <f t="array" ref="Q9645">_xlfn.IFS(
O9645&lt;50000,"Low Salary (&lt;$50K)",
O9645&lt;90000,"Lower Middle ($50K-$90K)",
O9645&lt;130000,"Middle ($90K-$130K)",
O9645&lt;170000,"Upper Middle ($130K-$170K)",
O9645&gt;=170000,"High Salary (&gt;$170K)"
)</f>
        <v>Middle ($90K-$130K)</v>
      </c>
      <c r="R9645" t="str" cm="1">
        <f t="array" ref="R9645">_xlfn.IFS(
G9645&lt;=2,"New Customers (0-2Y)",
G9645&lt;=5,"Growing Customers (3-5Y)",
G9645&lt;=8,"Established Customers (6-8Y)",
G9645&lt;=10,"Loyal Customers (9-10Y)"
)</f>
        <v>New Customers (0-2Y)</v>
      </c>
    </row>
    <row r="9646" spans="1:18" x14ac:dyDescent="0.35">
      <c r="A9646">
        <v>15728480</v>
      </c>
      <c r="B9646" t="s">
        <v>2135</v>
      </c>
      <c r="C9646" t="s">
        <v>17</v>
      </c>
      <c r="D9646" t="s">
        <v>18</v>
      </c>
      <c r="E9646">
        <v>35</v>
      </c>
      <c r="F9646" t="s">
        <v>19</v>
      </c>
      <c r="G9646">
        <v>8</v>
      </c>
      <c r="H9646" s="4">
        <v>0</v>
      </c>
      <c r="I9646" t="s">
        <v>24</v>
      </c>
      <c r="J9646">
        <v>2</v>
      </c>
      <c r="K9646">
        <v>452</v>
      </c>
      <c r="L9646" t="s">
        <v>44</v>
      </c>
      <c r="M9646" t="s">
        <v>21</v>
      </c>
      <c r="N9646" t="s">
        <v>22</v>
      </c>
      <c r="O9646" s="4">
        <v>149614.81</v>
      </c>
      <c r="P9646" t="s">
        <v>28</v>
      </c>
      <c r="Q9646" t="str" cm="1">
        <f t="array" ref="Q9646">_xlfn.IFS(
O9646&lt;50000,"Low Salary (&lt;$50K)",
O9646&lt;90000,"Lower Middle ($50K-$90K)",
O9646&lt;130000,"Middle ($90K-$130K)",
O9646&lt;170000,"Upper Middle ($130K-$170K)",
O9646&gt;=170000,"High Salary (&gt;$170K)"
)</f>
        <v>Upper Middle ($130K-$170K)</v>
      </c>
      <c r="R9646" t="str" cm="1">
        <f t="array" ref="R9646">_xlfn.IFS(
G9646&lt;=2,"New Customers (0-2Y)",
G9646&lt;=5,"Growing Customers (3-5Y)",
G9646&lt;=8,"Established Customers (6-8Y)",
G9646&lt;=10,"Loyal Customers (9-10Y)"
)</f>
        <v>Established Customers (6-8Y)</v>
      </c>
    </row>
    <row r="9647" spans="1:18" x14ac:dyDescent="0.35">
      <c r="A9647">
        <v>15641091</v>
      </c>
      <c r="B9647" t="s">
        <v>622</v>
      </c>
      <c r="C9647" t="s">
        <v>17</v>
      </c>
      <c r="D9647" t="s">
        <v>18</v>
      </c>
      <c r="E9647">
        <v>31</v>
      </c>
      <c r="F9647" t="s">
        <v>19</v>
      </c>
      <c r="G9647">
        <v>5</v>
      </c>
      <c r="H9647" s="4">
        <v>106089.2</v>
      </c>
      <c r="I9647" t="s">
        <v>33</v>
      </c>
      <c r="J9647">
        <v>1</v>
      </c>
      <c r="K9647">
        <v>695</v>
      </c>
      <c r="L9647" t="s">
        <v>35</v>
      </c>
      <c r="M9647" t="s">
        <v>27</v>
      </c>
      <c r="N9647" t="s">
        <v>32</v>
      </c>
      <c r="O9647" s="4">
        <v>99537.68</v>
      </c>
      <c r="P9647" t="s">
        <v>28</v>
      </c>
      <c r="Q9647" t="str" cm="1">
        <f t="array" ref="Q9647">_xlfn.IFS(
O9647&lt;50000,"Low Salary (&lt;$50K)",
O9647&lt;90000,"Lower Middle ($50K-$90K)",
O9647&lt;130000,"Middle ($90K-$130K)",
O9647&lt;170000,"Upper Middle ($130K-$170K)",
O9647&gt;=170000,"High Salary (&gt;$170K)"
)</f>
        <v>Middle ($90K-$130K)</v>
      </c>
      <c r="R9647" t="str" cm="1">
        <f t="array" ref="R9647">_xlfn.IFS(
G9647&lt;=2,"New Customers (0-2Y)",
G9647&lt;=5,"Growing Customers (3-5Y)",
G9647&lt;=8,"Established Customers (6-8Y)",
G9647&lt;=10,"Loyal Customers (9-10Y)"
)</f>
        <v>Growing Customers (3-5Y)</v>
      </c>
    </row>
    <row r="9648" spans="1:18" x14ac:dyDescent="0.35">
      <c r="A9648">
        <v>15603111</v>
      </c>
      <c r="B9648" t="s">
        <v>434</v>
      </c>
      <c r="C9648" t="s">
        <v>26</v>
      </c>
      <c r="D9648" t="s">
        <v>39</v>
      </c>
      <c r="E9648">
        <v>71</v>
      </c>
      <c r="F9648" t="s">
        <v>2967</v>
      </c>
      <c r="G9648">
        <v>10</v>
      </c>
      <c r="H9648" s="4">
        <v>69608.14</v>
      </c>
      <c r="I9648" t="s">
        <v>29</v>
      </c>
      <c r="J9648">
        <v>1</v>
      </c>
      <c r="K9648">
        <v>850</v>
      </c>
      <c r="L9648" t="s">
        <v>37</v>
      </c>
      <c r="M9648" t="s">
        <v>21</v>
      </c>
      <c r="N9648" t="s">
        <v>32</v>
      </c>
      <c r="O9648" s="4">
        <v>97893.4</v>
      </c>
      <c r="P9648" t="s">
        <v>23</v>
      </c>
      <c r="Q9648" t="str" cm="1">
        <f t="array" ref="Q9648">_xlfn.IFS(
O9648&lt;50000,"Low Salary (&lt;$50K)",
O9648&lt;90000,"Lower Middle ($50K-$90K)",
O9648&lt;130000,"Middle ($90K-$130K)",
O9648&lt;170000,"Upper Middle ($130K-$170K)",
O9648&gt;=170000,"High Salary (&gt;$170K)"
)</f>
        <v>Middle ($90K-$130K)</v>
      </c>
      <c r="R9648" t="str" cm="1">
        <f t="array" ref="R9648">_xlfn.IFS(
G9648&lt;=2,"New Customers (0-2Y)",
G9648&lt;=5,"Growing Customers (3-5Y)",
G9648&lt;=8,"Established Customers (6-8Y)",
G9648&lt;=10,"Loyal Customers (9-10Y)"
)</f>
        <v>Loyal Customers (9-10Y)</v>
      </c>
    </row>
    <row r="9649" spans="1:18" x14ac:dyDescent="0.35">
      <c r="A9649">
        <v>15679693</v>
      </c>
      <c r="B9649" t="s">
        <v>595</v>
      </c>
      <c r="C9649" t="s">
        <v>17</v>
      </c>
      <c r="D9649" t="s">
        <v>39</v>
      </c>
      <c r="E9649">
        <v>31</v>
      </c>
      <c r="F9649" t="s">
        <v>19</v>
      </c>
      <c r="G9649">
        <v>5</v>
      </c>
      <c r="H9649" s="4">
        <v>0</v>
      </c>
      <c r="I9649" t="s">
        <v>24</v>
      </c>
      <c r="J9649">
        <v>2</v>
      </c>
      <c r="K9649">
        <v>625</v>
      </c>
      <c r="L9649" t="s">
        <v>20</v>
      </c>
      <c r="M9649" t="s">
        <v>27</v>
      </c>
      <c r="N9649" t="s">
        <v>22</v>
      </c>
      <c r="O9649" s="4">
        <v>90.07</v>
      </c>
      <c r="P9649" t="s">
        <v>28</v>
      </c>
      <c r="Q9649" t="str" cm="1">
        <f t="array" ref="Q9649">_xlfn.IFS(
O9649&lt;50000,"Low Salary (&lt;$50K)",
O9649&lt;90000,"Lower Middle ($50K-$90K)",
O9649&lt;130000,"Middle ($90K-$130K)",
O9649&lt;170000,"Upper Middle ($130K-$170K)",
O9649&gt;=170000,"High Salary (&gt;$170K)"
)</f>
        <v>Low Salary (&lt;$50K)</v>
      </c>
      <c r="R9649" t="str" cm="1">
        <f t="array" ref="R9649">_xlfn.IFS(
G9649&lt;=2,"New Customers (0-2Y)",
G9649&lt;=5,"Growing Customers (3-5Y)",
G9649&lt;=8,"Established Customers (6-8Y)",
G9649&lt;=10,"Loyal Customers (9-10Y)"
)</f>
        <v>Growing Customers (3-5Y)</v>
      </c>
    </row>
    <row r="9650" spans="1:18" x14ac:dyDescent="0.35">
      <c r="A9650">
        <v>15797190</v>
      </c>
      <c r="B9650" t="s">
        <v>1589</v>
      </c>
      <c r="C9650" t="s">
        <v>42</v>
      </c>
      <c r="D9650" t="s">
        <v>18</v>
      </c>
      <c r="E9650">
        <v>40</v>
      </c>
      <c r="F9650" t="s">
        <v>19</v>
      </c>
      <c r="G9650">
        <v>7</v>
      </c>
      <c r="H9650" s="4">
        <v>96202.32</v>
      </c>
      <c r="I9650" t="s">
        <v>29</v>
      </c>
      <c r="J9650">
        <v>1</v>
      </c>
      <c r="K9650">
        <v>608</v>
      </c>
      <c r="L9650" t="s">
        <v>20</v>
      </c>
      <c r="M9650" t="s">
        <v>27</v>
      </c>
      <c r="N9650" t="s">
        <v>32</v>
      </c>
      <c r="O9650" s="4">
        <v>161154.85</v>
      </c>
      <c r="P9650" t="s">
        <v>28</v>
      </c>
      <c r="Q9650" t="str" cm="1">
        <f t="array" ref="Q9650">_xlfn.IFS(
O9650&lt;50000,"Low Salary (&lt;$50K)",
O9650&lt;90000,"Lower Middle ($50K-$90K)",
O9650&lt;130000,"Middle ($90K-$130K)",
O9650&lt;170000,"Upper Middle ($130K-$170K)",
O9650&gt;=170000,"High Salary (&gt;$170K)"
)</f>
        <v>Upper Middle ($130K-$170K)</v>
      </c>
      <c r="R9650" t="str" cm="1">
        <f t="array" ref="R9650">_xlfn.IFS(
G9650&lt;=2,"New Customers (0-2Y)",
G9650&lt;=5,"Growing Customers (3-5Y)",
G9650&lt;=8,"Established Customers (6-8Y)",
G9650&lt;=10,"Loyal Customers (9-10Y)"
)</f>
        <v>Established Customers (6-8Y)</v>
      </c>
    </row>
    <row r="9651" spans="1:18" x14ac:dyDescent="0.35">
      <c r="A9651">
        <v>15788025</v>
      </c>
      <c r="B9651" t="s">
        <v>1353</v>
      </c>
      <c r="C9651" t="s">
        <v>17</v>
      </c>
      <c r="D9651" t="s">
        <v>18</v>
      </c>
      <c r="E9651">
        <v>38</v>
      </c>
      <c r="F9651" t="s">
        <v>19</v>
      </c>
      <c r="G9651">
        <v>0</v>
      </c>
      <c r="H9651" s="4">
        <v>0</v>
      </c>
      <c r="I9651" t="s">
        <v>24</v>
      </c>
      <c r="J9651">
        <v>2</v>
      </c>
      <c r="K9651">
        <v>715</v>
      </c>
      <c r="L9651" t="s">
        <v>35</v>
      </c>
      <c r="M9651" t="s">
        <v>21</v>
      </c>
      <c r="N9651" t="s">
        <v>22</v>
      </c>
      <c r="O9651" s="4">
        <v>332.81</v>
      </c>
      <c r="P9651" t="s">
        <v>28</v>
      </c>
      <c r="Q9651" t="str" cm="1">
        <f t="array" ref="Q9651">_xlfn.IFS(
O9651&lt;50000,"Low Salary (&lt;$50K)",
O9651&lt;90000,"Lower Middle ($50K-$90K)",
O9651&lt;130000,"Middle ($90K-$130K)",
O9651&lt;170000,"Upper Middle ($130K-$170K)",
O9651&gt;=170000,"High Salary (&gt;$170K)"
)</f>
        <v>Low Salary (&lt;$50K)</v>
      </c>
      <c r="R9651" t="str" cm="1">
        <f t="array" ref="R9651">_xlfn.IFS(
G9651&lt;=2,"New Customers (0-2Y)",
G9651&lt;=5,"Growing Customers (3-5Y)",
G9651&lt;=8,"Established Customers (6-8Y)",
G9651&lt;=10,"Loyal Customers (9-10Y)"
)</f>
        <v>New Customers (0-2Y)</v>
      </c>
    </row>
    <row r="9652" spans="1:18" x14ac:dyDescent="0.35">
      <c r="A9652">
        <v>15646168</v>
      </c>
      <c r="B9652" t="s">
        <v>1045</v>
      </c>
      <c r="C9652" t="s">
        <v>26</v>
      </c>
      <c r="D9652" t="s">
        <v>39</v>
      </c>
      <c r="E9652">
        <v>33</v>
      </c>
      <c r="F9652" t="s">
        <v>19</v>
      </c>
      <c r="G9652">
        <v>5</v>
      </c>
      <c r="H9652" s="4">
        <v>0</v>
      </c>
      <c r="I9652" t="s">
        <v>24</v>
      </c>
      <c r="J9652">
        <v>2</v>
      </c>
      <c r="K9652">
        <v>834</v>
      </c>
      <c r="L9652" t="s">
        <v>37</v>
      </c>
      <c r="M9652" t="s">
        <v>21</v>
      </c>
      <c r="N9652" t="s">
        <v>32</v>
      </c>
      <c r="O9652" s="4">
        <v>66285.179999999993</v>
      </c>
      <c r="P9652" t="s">
        <v>28</v>
      </c>
      <c r="Q9652" t="str" cm="1">
        <f t="array" ref="Q9652">_xlfn.IFS(
O9652&lt;50000,"Low Salary (&lt;$50K)",
O9652&lt;90000,"Lower Middle ($50K-$90K)",
O9652&lt;130000,"Middle ($90K-$130K)",
O9652&lt;170000,"Upper Middle ($130K-$170K)",
O9652&gt;=170000,"High Salary (&gt;$170K)"
)</f>
        <v>Lower Middle ($50K-$90K)</v>
      </c>
      <c r="R9652" t="str" cm="1">
        <f t="array" ref="R9652">_xlfn.IFS(
G9652&lt;=2,"New Customers (0-2Y)",
G9652&lt;=5,"Growing Customers (3-5Y)",
G9652&lt;=8,"Established Customers (6-8Y)",
G9652&lt;=10,"Loyal Customers (9-10Y)"
)</f>
        <v>Growing Customers (3-5Y)</v>
      </c>
    </row>
    <row r="9653" spans="1:18" x14ac:dyDescent="0.35">
      <c r="A9653">
        <v>15580493</v>
      </c>
      <c r="B9653" t="s">
        <v>50</v>
      </c>
      <c r="C9653" t="s">
        <v>17</v>
      </c>
      <c r="D9653" t="s">
        <v>39</v>
      </c>
      <c r="E9653">
        <v>33</v>
      </c>
      <c r="F9653" t="s">
        <v>19</v>
      </c>
      <c r="G9653">
        <v>1</v>
      </c>
      <c r="H9653" s="4">
        <v>127818.52</v>
      </c>
      <c r="I9653" t="s">
        <v>33</v>
      </c>
      <c r="J9653">
        <v>1</v>
      </c>
      <c r="K9653">
        <v>469</v>
      </c>
      <c r="L9653" t="s">
        <v>44</v>
      </c>
      <c r="M9653" t="s">
        <v>21</v>
      </c>
      <c r="N9653" t="s">
        <v>32</v>
      </c>
      <c r="O9653" s="4">
        <v>163477.22</v>
      </c>
      <c r="P9653" t="s">
        <v>28</v>
      </c>
      <c r="Q9653" t="str" cm="1">
        <f t="array" ref="Q9653">_xlfn.IFS(
O9653&lt;50000,"Low Salary (&lt;$50K)",
O9653&lt;90000,"Lower Middle ($50K-$90K)",
O9653&lt;130000,"Middle ($90K-$130K)",
O9653&lt;170000,"Upper Middle ($130K-$170K)",
O9653&gt;=170000,"High Salary (&gt;$170K)"
)</f>
        <v>Upper Middle ($130K-$170K)</v>
      </c>
      <c r="R9653" t="str" cm="1">
        <f t="array" ref="R9653">_xlfn.IFS(
G9653&lt;=2,"New Customers (0-2Y)",
G9653&lt;=5,"Growing Customers (3-5Y)",
G9653&lt;=8,"Established Customers (6-8Y)",
G9653&lt;=10,"Loyal Customers (9-10Y)"
)</f>
        <v>New Customers (0-2Y)</v>
      </c>
    </row>
    <row r="9654" spans="1:18" x14ac:dyDescent="0.35">
      <c r="A9654">
        <v>15726720</v>
      </c>
      <c r="B9654" t="s">
        <v>1410</v>
      </c>
      <c r="C9654" t="s">
        <v>17</v>
      </c>
      <c r="D9654" t="s">
        <v>18</v>
      </c>
      <c r="E9654">
        <v>40</v>
      </c>
      <c r="F9654" t="s">
        <v>19</v>
      </c>
      <c r="G9654">
        <v>7</v>
      </c>
      <c r="H9654" s="4">
        <v>0</v>
      </c>
      <c r="I9654" t="s">
        <v>24</v>
      </c>
      <c r="J9654">
        <v>1</v>
      </c>
      <c r="K9654">
        <v>480</v>
      </c>
      <c r="L9654" t="s">
        <v>44</v>
      </c>
      <c r="M9654" t="s">
        <v>21</v>
      </c>
      <c r="N9654" t="s">
        <v>32</v>
      </c>
      <c r="O9654" s="4">
        <v>170332.67</v>
      </c>
      <c r="P9654" t="s">
        <v>23</v>
      </c>
      <c r="Q9654" t="str" cm="1">
        <f t="array" ref="Q9654">_xlfn.IFS(
O9654&lt;50000,"Low Salary (&lt;$50K)",
O9654&lt;90000,"Lower Middle ($50K-$90K)",
O9654&lt;130000,"Middle ($90K-$130K)",
O9654&lt;170000,"Upper Middle ($130K-$170K)",
O9654&gt;=170000,"High Salary (&gt;$170K)"
)</f>
        <v>High Salary (&gt;$170K)</v>
      </c>
      <c r="R9654" t="str" cm="1">
        <f t="array" ref="R9654">_xlfn.IFS(
G9654&lt;=2,"New Customers (0-2Y)",
G9654&lt;=5,"Growing Customers (3-5Y)",
G9654&lt;=8,"Established Customers (6-8Y)",
G9654&lt;=10,"Loyal Customers (9-10Y)"
)</f>
        <v>Established Customers (6-8Y)</v>
      </c>
    </row>
    <row r="9655" spans="1:18" x14ac:dyDescent="0.35">
      <c r="A9655">
        <v>15735799</v>
      </c>
      <c r="B9655" t="s">
        <v>2913</v>
      </c>
      <c r="C9655" t="s">
        <v>42</v>
      </c>
      <c r="D9655" t="s">
        <v>39</v>
      </c>
      <c r="E9655">
        <v>58</v>
      </c>
      <c r="F9655" t="s">
        <v>19</v>
      </c>
      <c r="G9655">
        <v>3</v>
      </c>
      <c r="H9655" s="4">
        <v>137318.42000000001</v>
      </c>
      <c r="I9655" t="s">
        <v>33</v>
      </c>
      <c r="J9655">
        <v>1</v>
      </c>
      <c r="K9655">
        <v>527</v>
      </c>
      <c r="L9655" t="s">
        <v>31</v>
      </c>
      <c r="M9655" t="s">
        <v>21</v>
      </c>
      <c r="N9655" t="s">
        <v>22</v>
      </c>
      <c r="O9655" s="4">
        <v>126144.96000000001</v>
      </c>
      <c r="P9655" t="s">
        <v>28</v>
      </c>
      <c r="Q9655" t="str" cm="1">
        <f t="array" ref="Q9655">_xlfn.IFS(
O9655&lt;50000,"Low Salary (&lt;$50K)",
O9655&lt;90000,"Lower Middle ($50K-$90K)",
O9655&lt;130000,"Middle ($90K-$130K)",
O9655&lt;170000,"Upper Middle ($130K-$170K)",
O9655&gt;=170000,"High Salary (&gt;$170K)"
)</f>
        <v>Middle ($90K-$130K)</v>
      </c>
      <c r="R9655" t="str" cm="1">
        <f t="array" ref="R9655">_xlfn.IFS(
G9655&lt;=2,"New Customers (0-2Y)",
G9655&lt;=5,"Growing Customers (3-5Y)",
G9655&lt;=8,"Established Customers (6-8Y)",
G9655&lt;=10,"Loyal Customers (9-10Y)"
)</f>
        <v>Growing Customers (3-5Y)</v>
      </c>
    </row>
    <row r="9656" spans="1:18" x14ac:dyDescent="0.35">
      <c r="A9656">
        <v>15773098</v>
      </c>
      <c r="B9656" t="s">
        <v>750</v>
      </c>
      <c r="C9656" t="s">
        <v>26</v>
      </c>
      <c r="D9656" t="s">
        <v>39</v>
      </c>
      <c r="E9656">
        <v>34</v>
      </c>
      <c r="F9656" t="s">
        <v>19</v>
      </c>
      <c r="G9656">
        <v>5</v>
      </c>
      <c r="H9656" s="4">
        <v>0</v>
      </c>
      <c r="I9656" t="s">
        <v>24</v>
      </c>
      <c r="J9656">
        <v>2</v>
      </c>
      <c r="K9656">
        <v>834</v>
      </c>
      <c r="L9656" t="s">
        <v>37</v>
      </c>
      <c r="M9656" t="s">
        <v>27</v>
      </c>
      <c r="N9656" t="s">
        <v>32</v>
      </c>
      <c r="O9656" s="4">
        <v>53437.1</v>
      </c>
      <c r="P9656" t="s">
        <v>28</v>
      </c>
      <c r="Q9656" t="str" cm="1">
        <f t="array" ref="Q9656">_xlfn.IFS(
O9656&lt;50000,"Low Salary (&lt;$50K)",
O9656&lt;90000,"Lower Middle ($50K-$90K)",
O9656&lt;130000,"Middle ($90K-$130K)",
O9656&lt;170000,"Upper Middle ($130K-$170K)",
O9656&gt;=170000,"High Salary (&gt;$170K)"
)</f>
        <v>Lower Middle ($50K-$90K)</v>
      </c>
      <c r="R9656" t="str" cm="1">
        <f t="array" ref="R9656">_xlfn.IFS(
G9656&lt;=2,"New Customers (0-2Y)",
G9656&lt;=5,"Growing Customers (3-5Y)",
G9656&lt;=8,"Established Customers (6-8Y)",
G9656&lt;=10,"Loyal Customers (9-10Y)"
)</f>
        <v>Growing Customers (3-5Y)</v>
      </c>
    </row>
    <row r="9657" spans="1:18" x14ac:dyDescent="0.35">
      <c r="A9657">
        <v>15668971</v>
      </c>
      <c r="B9657" t="s">
        <v>1986</v>
      </c>
      <c r="C9657" t="s">
        <v>17</v>
      </c>
      <c r="D9657" t="s">
        <v>18</v>
      </c>
      <c r="E9657">
        <v>40</v>
      </c>
      <c r="F9657" t="s">
        <v>19</v>
      </c>
      <c r="G9657">
        <v>4</v>
      </c>
      <c r="H9657" s="4">
        <v>55776.39</v>
      </c>
      <c r="I9657" t="s">
        <v>29</v>
      </c>
      <c r="J9657">
        <v>2</v>
      </c>
      <c r="K9657">
        <v>583</v>
      </c>
      <c r="L9657" t="s">
        <v>31</v>
      </c>
      <c r="M9657" t="s">
        <v>21</v>
      </c>
      <c r="N9657" t="s">
        <v>32</v>
      </c>
      <c r="O9657" s="4">
        <v>26920.43</v>
      </c>
      <c r="P9657" t="s">
        <v>28</v>
      </c>
      <c r="Q9657" t="str" cm="1">
        <f t="array" ref="Q9657">_xlfn.IFS(
O9657&lt;50000,"Low Salary (&lt;$50K)",
O9657&lt;90000,"Lower Middle ($50K-$90K)",
O9657&lt;130000,"Middle ($90K-$130K)",
O9657&lt;170000,"Upper Middle ($130K-$170K)",
O9657&gt;=170000,"High Salary (&gt;$170K)"
)</f>
        <v>Low Salary (&lt;$50K)</v>
      </c>
      <c r="R9657" t="str" cm="1">
        <f t="array" ref="R9657">_xlfn.IFS(
G9657&lt;=2,"New Customers (0-2Y)",
G9657&lt;=5,"Growing Customers (3-5Y)",
G9657&lt;=8,"Established Customers (6-8Y)",
G9657&lt;=10,"Loyal Customers (9-10Y)"
)</f>
        <v>Growing Customers (3-5Y)</v>
      </c>
    </row>
    <row r="9658" spans="1:18" x14ac:dyDescent="0.35">
      <c r="A9658">
        <v>15603221</v>
      </c>
      <c r="B9658" t="s">
        <v>812</v>
      </c>
      <c r="C9658" t="s">
        <v>42</v>
      </c>
      <c r="D9658" t="s">
        <v>39</v>
      </c>
      <c r="E9658">
        <v>32</v>
      </c>
      <c r="F9658" t="s">
        <v>19</v>
      </c>
      <c r="G9658">
        <v>4</v>
      </c>
      <c r="H9658" s="4">
        <v>84421.62</v>
      </c>
      <c r="I9658" t="s">
        <v>29</v>
      </c>
      <c r="J9658">
        <v>1</v>
      </c>
      <c r="K9658">
        <v>696</v>
      </c>
      <c r="L9658" t="s">
        <v>35</v>
      </c>
      <c r="M9658" t="s">
        <v>27</v>
      </c>
      <c r="N9658" t="s">
        <v>22</v>
      </c>
      <c r="O9658" s="4">
        <v>52314.71</v>
      </c>
      <c r="P9658" t="s">
        <v>28</v>
      </c>
      <c r="Q9658" t="str" cm="1">
        <f t="array" ref="Q9658">_xlfn.IFS(
O9658&lt;50000,"Low Salary (&lt;$50K)",
O9658&lt;90000,"Lower Middle ($50K-$90K)",
O9658&lt;130000,"Middle ($90K-$130K)",
O9658&lt;170000,"Upper Middle ($130K-$170K)",
O9658&gt;=170000,"High Salary (&gt;$170K)"
)</f>
        <v>Lower Middle ($50K-$90K)</v>
      </c>
      <c r="R9658" t="str" cm="1">
        <f t="array" ref="R9658">_xlfn.IFS(
G9658&lt;=2,"New Customers (0-2Y)",
G9658&lt;=5,"Growing Customers (3-5Y)",
G9658&lt;=8,"Established Customers (6-8Y)",
G9658&lt;=10,"Loyal Customers (9-10Y)"
)</f>
        <v>Growing Customers (3-5Y)</v>
      </c>
    </row>
    <row r="9659" spans="1:18" x14ac:dyDescent="0.35">
      <c r="A9659">
        <v>15740043</v>
      </c>
      <c r="B9659" t="s">
        <v>43</v>
      </c>
      <c r="C9659" t="s">
        <v>17</v>
      </c>
      <c r="D9659" t="s">
        <v>39</v>
      </c>
      <c r="E9659">
        <v>32</v>
      </c>
      <c r="F9659" t="s">
        <v>19</v>
      </c>
      <c r="G9659">
        <v>5</v>
      </c>
      <c r="H9659" s="4">
        <v>83161.649999999994</v>
      </c>
      <c r="I9659" t="s">
        <v>29</v>
      </c>
      <c r="J9659">
        <v>1</v>
      </c>
      <c r="K9659">
        <v>606</v>
      </c>
      <c r="L9659" t="s">
        <v>20</v>
      </c>
      <c r="M9659" t="s">
        <v>21</v>
      </c>
      <c r="N9659" t="s">
        <v>22</v>
      </c>
      <c r="O9659" s="4">
        <v>116885.59</v>
      </c>
      <c r="P9659" t="s">
        <v>28</v>
      </c>
      <c r="Q9659" t="str" cm="1">
        <f t="array" ref="Q9659">_xlfn.IFS(
O9659&lt;50000,"Low Salary (&lt;$50K)",
O9659&lt;90000,"Lower Middle ($50K-$90K)",
O9659&lt;130000,"Middle ($90K-$130K)",
O9659&lt;170000,"Upper Middle ($130K-$170K)",
O9659&gt;=170000,"High Salary (&gt;$170K)"
)</f>
        <v>Middle ($90K-$130K)</v>
      </c>
      <c r="R9659" t="str" cm="1">
        <f t="array" ref="R9659">_xlfn.IFS(
G9659&lt;=2,"New Customers (0-2Y)",
G9659&lt;=5,"Growing Customers (3-5Y)",
G9659&lt;=8,"Established Customers (6-8Y)",
G9659&lt;=10,"Loyal Customers (9-10Y)"
)</f>
        <v>Growing Customers (3-5Y)</v>
      </c>
    </row>
    <row r="9660" spans="1:18" x14ac:dyDescent="0.35">
      <c r="A9660">
        <v>15712264</v>
      </c>
      <c r="B9660" t="s">
        <v>2914</v>
      </c>
      <c r="C9660" t="s">
        <v>17</v>
      </c>
      <c r="D9660" t="s">
        <v>18</v>
      </c>
      <c r="E9660">
        <v>39</v>
      </c>
      <c r="F9660" t="s">
        <v>19</v>
      </c>
      <c r="G9660">
        <v>10</v>
      </c>
      <c r="H9660" s="4">
        <v>0</v>
      </c>
      <c r="I9660" t="s">
        <v>24</v>
      </c>
      <c r="J9660">
        <v>2</v>
      </c>
      <c r="K9660">
        <v>713</v>
      </c>
      <c r="L9660" t="s">
        <v>35</v>
      </c>
      <c r="M9660" t="s">
        <v>21</v>
      </c>
      <c r="N9660" t="s">
        <v>22</v>
      </c>
      <c r="O9660" s="4">
        <v>126263.97</v>
      </c>
      <c r="P9660" t="s">
        <v>28</v>
      </c>
      <c r="Q9660" t="str" cm="1">
        <f t="array" ref="Q9660">_xlfn.IFS(
O9660&lt;50000,"Low Salary (&lt;$50K)",
O9660&lt;90000,"Lower Middle ($50K-$90K)",
O9660&lt;130000,"Middle ($90K-$130K)",
O9660&lt;170000,"Upper Middle ($130K-$170K)",
O9660&gt;=170000,"High Salary (&gt;$170K)"
)</f>
        <v>Middle ($90K-$130K)</v>
      </c>
      <c r="R9660" t="str" cm="1">
        <f t="array" ref="R9660">_xlfn.IFS(
G9660&lt;=2,"New Customers (0-2Y)",
G9660&lt;=5,"Growing Customers (3-5Y)",
G9660&lt;=8,"Established Customers (6-8Y)",
G9660&lt;=10,"Loyal Customers (9-10Y)"
)</f>
        <v>Loyal Customers (9-10Y)</v>
      </c>
    </row>
    <row r="9661" spans="1:18" x14ac:dyDescent="0.35">
      <c r="A9661">
        <v>15751926</v>
      </c>
      <c r="B9661" t="s">
        <v>873</v>
      </c>
      <c r="C9661" t="s">
        <v>42</v>
      </c>
      <c r="D9661" t="s">
        <v>39</v>
      </c>
      <c r="E9661">
        <v>42</v>
      </c>
      <c r="F9661" t="s">
        <v>19</v>
      </c>
      <c r="G9661">
        <v>3</v>
      </c>
      <c r="H9661" s="4">
        <v>87807.29</v>
      </c>
      <c r="I9661" t="s">
        <v>29</v>
      </c>
      <c r="J9661">
        <v>2</v>
      </c>
      <c r="K9661">
        <v>821</v>
      </c>
      <c r="L9661" t="s">
        <v>37</v>
      </c>
      <c r="M9661" t="s">
        <v>21</v>
      </c>
      <c r="N9661" t="s">
        <v>22</v>
      </c>
      <c r="O9661" s="4">
        <v>64613.81</v>
      </c>
      <c r="P9661" t="s">
        <v>28</v>
      </c>
      <c r="Q9661" t="str" cm="1">
        <f t="array" ref="Q9661">_xlfn.IFS(
O9661&lt;50000,"Low Salary (&lt;$50K)",
O9661&lt;90000,"Lower Middle ($50K-$90K)",
O9661&lt;130000,"Middle ($90K-$130K)",
O9661&lt;170000,"Upper Middle ($130K-$170K)",
O9661&gt;=170000,"High Salary (&gt;$170K)"
)</f>
        <v>Lower Middle ($50K-$90K)</v>
      </c>
      <c r="R9661" t="str" cm="1">
        <f t="array" ref="R9661">_xlfn.IFS(
G9661&lt;=2,"New Customers (0-2Y)",
G9661&lt;=5,"Growing Customers (3-5Y)",
G9661&lt;=8,"Established Customers (6-8Y)",
G9661&lt;=10,"Loyal Customers (9-10Y)"
)</f>
        <v>Growing Customers (3-5Y)</v>
      </c>
    </row>
    <row r="9662" spans="1:18" x14ac:dyDescent="0.35">
      <c r="A9662">
        <v>15589401</v>
      </c>
      <c r="B9662" t="s">
        <v>291</v>
      </c>
      <c r="C9662" t="s">
        <v>17</v>
      </c>
      <c r="D9662" t="s">
        <v>18</v>
      </c>
      <c r="E9662">
        <v>30</v>
      </c>
      <c r="F9662" t="s">
        <v>19</v>
      </c>
      <c r="G9662">
        <v>4</v>
      </c>
      <c r="H9662" s="4">
        <v>0</v>
      </c>
      <c r="I9662" t="s">
        <v>24</v>
      </c>
      <c r="J9662">
        <v>2</v>
      </c>
      <c r="K9662">
        <v>550</v>
      </c>
      <c r="L9662" t="s">
        <v>31</v>
      </c>
      <c r="M9662" t="s">
        <v>21</v>
      </c>
      <c r="N9662" t="s">
        <v>32</v>
      </c>
      <c r="O9662" s="4">
        <v>89216.29</v>
      </c>
      <c r="P9662" t="s">
        <v>28</v>
      </c>
      <c r="Q9662" t="str" cm="1">
        <f t="array" ref="Q9662">_xlfn.IFS(
O9662&lt;50000,"Low Salary (&lt;$50K)",
O9662&lt;90000,"Lower Middle ($50K-$90K)",
O9662&lt;130000,"Middle ($90K-$130K)",
O9662&lt;170000,"Upper Middle ($130K-$170K)",
O9662&gt;=170000,"High Salary (&gt;$170K)"
)</f>
        <v>Lower Middle ($50K-$90K)</v>
      </c>
      <c r="R9662" t="str" cm="1">
        <f t="array" ref="R9662">_xlfn.IFS(
G9662&lt;=2,"New Customers (0-2Y)",
G9662&lt;=5,"Growing Customers (3-5Y)",
G9662&lt;=8,"Established Customers (6-8Y)",
G9662&lt;=10,"Loyal Customers (9-10Y)"
)</f>
        <v>Growing Customers (3-5Y)</v>
      </c>
    </row>
    <row r="9663" spans="1:18" x14ac:dyDescent="0.35">
      <c r="A9663">
        <v>15742019</v>
      </c>
      <c r="B9663" t="s">
        <v>2915</v>
      </c>
      <c r="C9663" t="s">
        <v>17</v>
      </c>
      <c r="D9663" t="s">
        <v>18</v>
      </c>
      <c r="E9663">
        <v>39</v>
      </c>
      <c r="F9663" t="s">
        <v>19</v>
      </c>
      <c r="G9663">
        <v>6</v>
      </c>
      <c r="H9663" s="4">
        <v>0</v>
      </c>
      <c r="I9663" t="s">
        <v>24</v>
      </c>
      <c r="J9663">
        <v>2</v>
      </c>
      <c r="K9663">
        <v>675</v>
      </c>
      <c r="L9663" t="s">
        <v>35</v>
      </c>
      <c r="M9663" t="s">
        <v>27</v>
      </c>
      <c r="N9663" t="s">
        <v>32</v>
      </c>
      <c r="O9663" s="4">
        <v>83419.149999999994</v>
      </c>
      <c r="P9663" t="s">
        <v>28</v>
      </c>
      <c r="Q9663" t="str" cm="1">
        <f t="array" ref="Q9663">_xlfn.IFS(
O9663&lt;50000,"Low Salary (&lt;$50K)",
O9663&lt;90000,"Lower Middle ($50K-$90K)",
O9663&lt;130000,"Middle ($90K-$130K)",
O9663&lt;170000,"Upper Middle ($130K-$170K)",
O9663&gt;=170000,"High Salary (&gt;$170K)"
)</f>
        <v>Lower Middle ($50K-$90K)</v>
      </c>
      <c r="R9663" t="str" cm="1">
        <f t="array" ref="R9663">_xlfn.IFS(
G9663&lt;=2,"New Customers (0-2Y)",
G9663&lt;=5,"Growing Customers (3-5Y)",
G9663&lt;=8,"Established Customers (6-8Y)",
G9663&lt;=10,"Loyal Customers (9-10Y)"
)</f>
        <v>Established Customers (6-8Y)</v>
      </c>
    </row>
    <row r="9664" spans="1:18" x14ac:dyDescent="0.35">
      <c r="A9664">
        <v>15660611</v>
      </c>
      <c r="B9664" t="s">
        <v>1039</v>
      </c>
      <c r="C9664" t="s">
        <v>26</v>
      </c>
      <c r="D9664" t="s">
        <v>39</v>
      </c>
      <c r="E9664">
        <v>39</v>
      </c>
      <c r="F9664" t="s">
        <v>19</v>
      </c>
      <c r="G9664">
        <v>3</v>
      </c>
      <c r="H9664" s="4">
        <v>0</v>
      </c>
      <c r="I9664" t="s">
        <v>24</v>
      </c>
      <c r="J9664">
        <v>2</v>
      </c>
      <c r="K9664">
        <v>748</v>
      </c>
      <c r="L9664" t="s">
        <v>35</v>
      </c>
      <c r="M9664" t="s">
        <v>21</v>
      </c>
      <c r="N9664" t="s">
        <v>22</v>
      </c>
      <c r="O9664" s="4">
        <v>123998.52</v>
      </c>
      <c r="P9664" t="s">
        <v>28</v>
      </c>
      <c r="Q9664" t="str" cm="1">
        <f t="array" ref="Q9664">_xlfn.IFS(
O9664&lt;50000,"Low Salary (&lt;$50K)",
O9664&lt;90000,"Lower Middle ($50K-$90K)",
O9664&lt;130000,"Middle ($90K-$130K)",
O9664&lt;170000,"Upper Middle ($130K-$170K)",
O9664&gt;=170000,"High Salary (&gt;$170K)"
)</f>
        <v>Middle ($90K-$130K)</v>
      </c>
      <c r="R9664" t="str" cm="1">
        <f t="array" ref="R9664">_xlfn.IFS(
G9664&lt;=2,"New Customers (0-2Y)",
G9664&lt;=5,"Growing Customers (3-5Y)",
G9664&lt;=8,"Established Customers (6-8Y)",
G9664&lt;=10,"Loyal Customers (9-10Y)"
)</f>
        <v>Growing Customers (3-5Y)</v>
      </c>
    </row>
    <row r="9665" spans="1:18" x14ac:dyDescent="0.35">
      <c r="A9665">
        <v>15607634</v>
      </c>
      <c r="B9665" t="s">
        <v>2916</v>
      </c>
      <c r="C9665" t="s">
        <v>42</v>
      </c>
      <c r="D9665" t="s">
        <v>39</v>
      </c>
      <c r="E9665">
        <v>40</v>
      </c>
      <c r="F9665" t="s">
        <v>19</v>
      </c>
      <c r="G9665">
        <v>9</v>
      </c>
      <c r="H9665" s="4">
        <v>95293.86</v>
      </c>
      <c r="I9665" t="s">
        <v>29</v>
      </c>
      <c r="J9665">
        <v>2</v>
      </c>
      <c r="K9665">
        <v>606</v>
      </c>
      <c r="L9665" t="s">
        <v>20</v>
      </c>
      <c r="M9665" t="s">
        <v>27</v>
      </c>
      <c r="N9665" t="s">
        <v>22</v>
      </c>
      <c r="O9665" s="4">
        <v>96985.58</v>
      </c>
      <c r="P9665" t="s">
        <v>28</v>
      </c>
      <c r="Q9665" t="str" cm="1">
        <f t="array" ref="Q9665">_xlfn.IFS(
O9665&lt;50000,"Low Salary (&lt;$50K)",
O9665&lt;90000,"Lower Middle ($50K-$90K)",
O9665&lt;130000,"Middle ($90K-$130K)",
O9665&lt;170000,"Upper Middle ($130K-$170K)",
O9665&gt;=170000,"High Salary (&gt;$170K)"
)</f>
        <v>Middle ($90K-$130K)</v>
      </c>
      <c r="R9665" t="str" cm="1">
        <f t="array" ref="R9665">_xlfn.IFS(
G9665&lt;=2,"New Customers (0-2Y)",
G9665&lt;=5,"Growing Customers (3-5Y)",
G9665&lt;=8,"Established Customers (6-8Y)",
G9665&lt;=10,"Loyal Customers (9-10Y)"
)</f>
        <v>Loyal Customers (9-10Y)</v>
      </c>
    </row>
    <row r="9666" spans="1:18" x14ac:dyDescent="0.35">
      <c r="A9666">
        <v>15595036</v>
      </c>
      <c r="B9666" t="s">
        <v>847</v>
      </c>
      <c r="C9666" t="s">
        <v>42</v>
      </c>
      <c r="D9666" t="s">
        <v>39</v>
      </c>
      <c r="E9666">
        <v>30</v>
      </c>
      <c r="F9666" t="s">
        <v>19</v>
      </c>
      <c r="G9666">
        <v>7</v>
      </c>
      <c r="H9666" s="4">
        <v>92847.59</v>
      </c>
      <c r="I9666" t="s">
        <v>29</v>
      </c>
      <c r="J9666">
        <v>1</v>
      </c>
      <c r="K9666">
        <v>726</v>
      </c>
      <c r="L9666" t="s">
        <v>35</v>
      </c>
      <c r="M9666" t="s">
        <v>21</v>
      </c>
      <c r="N9666" t="s">
        <v>32</v>
      </c>
      <c r="O9666" s="4">
        <v>146154.06</v>
      </c>
      <c r="P9666" t="s">
        <v>28</v>
      </c>
      <c r="Q9666" t="str" cm="1">
        <f t="array" ref="Q9666">_xlfn.IFS(
O9666&lt;50000,"Low Salary (&lt;$50K)",
O9666&lt;90000,"Lower Middle ($50K-$90K)",
O9666&lt;130000,"Middle ($90K-$130K)",
O9666&lt;170000,"Upper Middle ($130K-$170K)",
O9666&gt;=170000,"High Salary (&gt;$170K)"
)</f>
        <v>Upper Middle ($130K-$170K)</v>
      </c>
      <c r="R9666" t="str" cm="1">
        <f t="array" ref="R9666">_xlfn.IFS(
G9666&lt;=2,"New Customers (0-2Y)",
G9666&lt;=5,"Growing Customers (3-5Y)",
G9666&lt;=8,"Established Customers (6-8Y)",
G9666&lt;=10,"Loyal Customers (9-10Y)"
)</f>
        <v>Established Customers (6-8Y)</v>
      </c>
    </row>
    <row r="9667" spans="1:18" x14ac:dyDescent="0.35">
      <c r="A9667">
        <v>15745794</v>
      </c>
      <c r="B9667" t="s">
        <v>161</v>
      </c>
      <c r="C9667" t="s">
        <v>17</v>
      </c>
      <c r="D9667" t="s">
        <v>39</v>
      </c>
      <c r="E9667">
        <v>30</v>
      </c>
      <c r="F9667" t="s">
        <v>19</v>
      </c>
      <c r="G9667">
        <v>6</v>
      </c>
      <c r="H9667" s="4">
        <v>0</v>
      </c>
      <c r="I9667" t="s">
        <v>24</v>
      </c>
      <c r="J9667">
        <v>2</v>
      </c>
      <c r="K9667">
        <v>547</v>
      </c>
      <c r="L9667" t="s">
        <v>31</v>
      </c>
      <c r="M9667" t="s">
        <v>21</v>
      </c>
      <c r="N9667" t="s">
        <v>22</v>
      </c>
      <c r="O9667" s="4">
        <v>18471.86</v>
      </c>
      <c r="P9667" t="s">
        <v>28</v>
      </c>
      <c r="Q9667" t="str" cm="1">
        <f t="array" ref="Q9667">_xlfn.IFS(
O9667&lt;50000,"Low Salary (&lt;$50K)",
O9667&lt;90000,"Lower Middle ($50K-$90K)",
O9667&lt;130000,"Middle ($90K-$130K)",
O9667&lt;170000,"Upper Middle ($130K-$170K)",
O9667&gt;=170000,"High Salary (&gt;$170K)"
)</f>
        <v>Low Salary (&lt;$50K)</v>
      </c>
      <c r="R9667" t="str" cm="1">
        <f t="array" ref="R9667">_xlfn.IFS(
G9667&lt;=2,"New Customers (0-2Y)",
G9667&lt;=5,"Growing Customers (3-5Y)",
G9667&lt;=8,"Established Customers (6-8Y)",
G9667&lt;=10,"Loyal Customers (9-10Y)"
)</f>
        <v>Established Customers (6-8Y)</v>
      </c>
    </row>
    <row r="9668" spans="1:18" x14ac:dyDescent="0.35">
      <c r="A9668">
        <v>15781689</v>
      </c>
      <c r="B9668" t="s">
        <v>2917</v>
      </c>
      <c r="C9668" t="s">
        <v>26</v>
      </c>
      <c r="D9668" t="s">
        <v>39</v>
      </c>
      <c r="E9668">
        <v>35</v>
      </c>
      <c r="F9668" t="s">
        <v>19</v>
      </c>
      <c r="G9668">
        <v>5</v>
      </c>
      <c r="H9668" s="4">
        <v>0</v>
      </c>
      <c r="I9668" t="s">
        <v>24</v>
      </c>
      <c r="J9668">
        <v>2</v>
      </c>
      <c r="K9668">
        <v>758</v>
      </c>
      <c r="L9668" t="s">
        <v>35</v>
      </c>
      <c r="M9668" t="s">
        <v>21</v>
      </c>
      <c r="N9668" t="s">
        <v>32</v>
      </c>
      <c r="O9668" s="4">
        <v>95009.600000000006</v>
      </c>
      <c r="P9668" t="s">
        <v>28</v>
      </c>
      <c r="Q9668" t="str" cm="1">
        <f t="array" ref="Q9668">_xlfn.IFS(
O9668&lt;50000,"Low Salary (&lt;$50K)",
O9668&lt;90000,"Lower Middle ($50K-$90K)",
O9668&lt;130000,"Middle ($90K-$130K)",
O9668&lt;170000,"Upper Middle ($130K-$170K)",
O9668&gt;=170000,"High Salary (&gt;$170K)"
)</f>
        <v>Middle ($90K-$130K)</v>
      </c>
      <c r="R9668" t="str" cm="1">
        <f t="array" ref="R9668">_xlfn.IFS(
G9668&lt;=2,"New Customers (0-2Y)",
G9668&lt;=5,"Growing Customers (3-5Y)",
G9668&lt;=8,"Established Customers (6-8Y)",
G9668&lt;=10,"Loyal Customers (9-10Y)"
)</f>
        <v>Growing Customers (3-5Y)</v>
      </c>
    </row>
    <row r="9669" spans="1:18" x14ac:dyDescent="0.35">
      <c r="A9669">
        <v>15696054</v>
      </c>
      <c r="B9669" t="s">
        <v>2918</v>
      </c>
      <c r="C9669" t="s">
        <v>17</v>
      </c>
      <c r="D9669" t="s">
        <v>39</v>
      </c>
      <c r="E9669">
        <v>37</v>
      </c>
      <c r="F9669" t="s">
        <v>19</v>
      </c>
      <c r="G9669">
        <v>2</v>
      </c>
      <c r="H9669" s="4">
        <v>0</v>
      </c>
      <c r="I9669" t="s">
        <v>24</v>
      </c>
      <c r="J9669">
        <v>1</v>
      </c>
      <c r="K9669">
        <v>596</v>
      </c>
      <c r="L9669" t="s">
        <v>31</v>
      </c>
      <c r="M9669" t="s">
        <v>27</v>
      </c>
      <c r="N9669" t="s">
        <v>22</v>
      </c>
      <c r="O9669" s="4">
        <v>121175.86</v>
      </c>
      <c r="P9669" t="s">
        <v>28</v>
      </c>
      <c r="Q9669" t="str" cm="1">
        <f t="array" ref="Q9669">_xlfn.IFS(
O9669&lt;50000,"Low Salary (&lt;$50K)",
O9669&lt;90000,"Lower Middle ($50K-$90K)",
O9669&lt;130000,"Middle ($90K-$130K)",
O9669&lt;170000,"Upper Middle ($130K-$170K)",
O9669&gt;=170000,"High Salary (&gt;$170K)"
)</f>
        <v>Middle ($90K-$130K)</v>
      </c>
      <c r="R9669" t="str" cm="1">
        <f t="array" ref="R9669">_xlfn.IFS(
G9669&lt;=2,"New Customers (0-2Y)",
G9669&lt;=5,"Growing Customers (3-5Y)",
G9669&lt;=8,"Established Customers (6-8Y)",
G9669&lt;=10,"Loyal Customers (9-10Y)"
)</f>
        <v>New Customers (0-2Y)</v>
      </c>
    </row>
    <row r="9670" spans="1:18" x14ac:dyDescent="0.35">
      <c r="A9670">
        <v>15752467</v>
      </c>
      <c r="B9670" t="s">
        <v>304</v>
      </c>
      <c r="C9670" t="s">
        <v>26</v>
      </c>
      <c r="D9670" t="s">
        <v>39</v>
      </c>
      <c r="E9670">
        <v>34</v>
      </c>
      <c r="F9670" t="s">
        <v>19</v>
      </c>
      <c r="G9670">
        <v>3</v>
      </c>
      <c r="H9670" s="4">
        <v>0</v>
      </c>
      <c r="I9670" t="s">
        <v>24</v>
      </c>
      <c r="J9670">
        <v>2</v>
      </c>
      <c r="K9670">
        <v>720</v>
      </c>
      <c r="L9670" t="s">
        <v>35</v>
      </c>
      <c r="M9670" t="s">
        <v>21</v>
      </c>
      <c r="N9670" t="s">
        <v>22</v>
      </c>
      <c r="O9670" s="4">
        <v>77047.78</v>
      </c>
      <c r="P9670" t="s">
        <v>28</v>
      </c>
      <c r="Q9670" t="str" cm="1">
        <f t="array" ref="Q9670">_xlfn.IFS(
O9670&lt;50000,"Low Salary (&lt;$50K)",
O9670&lt;90000,"Lower Middle ($50K-$90K)",
O9670&lt;130000,"Middle ($90K-$130K)",
O9670&lt;170000,"Upper Middle ($130K-$170K)",
O9670&gt;=170000,"High Salary (&gt;$170K)"
)</f>
        <v>Lower Middle ($50K-$90K)</v>
      </c>
      <c r="R9670" t="str" cm="1">
        <f t="array" ref="R9670">_xlfn.IFS(
G9670&lt;=2,"New Customers (0-2Y)",
G9670&lt;=5,"Growing Customers (3-5Y)",
G9670&lt;=8,"Established Customers (6-8Y)",
G9670&lt;=10,"Loyal Customers (9-10Y)"
)</f>
        <v>Growing Customers (3-5Y)</v>
      </c>
    </row>
    <row r="9671" spans="1:18" x14ac:dyDescent="0.35">
      <c r="A9671">
        <v>15597739</v>
      </c>
      <c r="B9671" t="s">
        <v>1062</v>
      </c>
      <c r="C9671" t="s">
        <v>17</v>
      </c>
      <c r="D9671" t="s">
        <v>39</v>
      </c>
      <c r="E9671">
        <v>37</v>
      </c>
      <c r="F9671" t="s">
        <v>19</v>
      </c>
      <c r="G9671">
        <v>3</v>
      </c>
      <c r="H9671" s="4">
        <v>0</v>
      </c>
      <c r="I9671" t="s">
        <v>24</v>
      </c>
      <c r="J9671">
        <v>1</v>
      </c>
      <c r="K9671">
        <v>674</v>
      </c>
      <c r="L9671" t="s">
        <v>35</v>
      </c>
      <c r="M9671" t="s">
        <v>21</v>
      </c>
      <c r="N9671" t="s">
        <v>32</v>
      </c>
      <c r="O9671" s="4">
        <v>158049.9</v>
      </c>
      <c r="P9671" t="s">
        <v>28</v>
      </c>
      <c r="Q9671" t="str" cm="1">
        <f t="array" ref="Q9671">_xlfn.IFS(
O9671&lt;50000,"Low Salary (&lt;$50K)",
O9671&lt;90000,"Lower Middle ($50K-$90K)",
O9671&lt;130000,"Middle ($90K-$130K)",
O9671&lt;170000,"Upper Middle ($130K-$170K)",
O9671&gt;=170000,"High Salary (&gt;$170K)"
)</f>
        <v>Upper Middle ($130K-$170K)</v>
      </c>
      <c r="R9671" t="str" cm="1">
        <f t="array" ref="R9671">_xlfn.IFS(
G9671&lt;=2,"New Customers (0-2Y)",
G9671&lt;=5,"Growing Customers (3-5Y)",
G9671&lt;=8,"Established Customers (6-8Y)",
G9671&lt;=10,"Loyal Customers (9-10Y)"
)</f>
        <v>Growing Customers (3-5Y)</v>
      </c>
    </row>
    <row r="9672" spans="1:18" x14ac:dyDescent="0.35">
      <c r="A9672">
        <v>15651336</v>
      </c>
      <c r="B9672" t="s">
        <v>1669</v>
      </c>
      <c r="C9672" t="s">
        <v>17</v>
      </c>
      <c r="D9672" t="s">
        <v>18</v>
      </c>
      <c r="E9672">
        <v>32</v>
      </c>
      <c r="F9672" t="s">
        <v>19</v>
      </c>
      <c r="G9672">
        <v>4</v>
      </c>
      <c r="H9672" s="4">
        <v>0</v>
      </c>
      <c r="I9672" t="s">
        <v>24</v>
      </c>
      <c r="J9672">
        <v>2</v>
      </c>
      <c r="K9672">
        <v>756</v>
      </c>
      <c r="L9672" t="s">
        <v>35</v>
      </c>
      <c r="M9672" t="s">
        <v>21</v>
      </c>
      <c r="N9672" t="s">
        <v>32</v>
      </c>
      <c r="O9672" s="4">
        <v>147040.25</v>
      </c>
      <c r="P9672" t="s">
        <v>28</v>
      </c>
      <c r="Q9672" t="str" cm="1">
        <f t="array" ref="Q9672">_xlfn.IFS(
O9672&lt;50000,"Low Salary (&lt;$50K)",
O9672&lt;90000,"Lower Middle ($50K-$90K)",
O9672&lt;130000,"Middle ($90K-$130K)",
O9672&lt;170000,"Upper Middle ($130K-$170K)",
O9672&gt;=170000,"High Salary (&gt;$170K)"
)</f>
        <v>Upper Middle ($130K-$170K)</v>
      </c>
      <c r="R9672" t="str" cm="1">
        <f t="array" ref="R9672">_xlfn.IFS(
G9672&lt;=2,"New Customers (0-2Y)",
G9672&lt;=5,"Growing Customers (3-5Y)",
G9672&lt;=8,"Established Customers (6-8Y)",
G9672&lt;=10,"Loyal Customers (9-10Y)"
)</f>
        <v>Growing Customers (3-5Y)</v>
      </c>
    </row>
    <row r="9673" spans="1:18" x14ac:dyDescent="0.35">
      <c r="A9673">
        <v>15636061</v>
      </c>
      <c r="B9673" t="s">
        <v>1113</v>
      </c>
      <c r="C9673" t="s">
        <v>42</v>
      </c>
      <c r="D9673" t="s">
        <v>39</v>
      </c>
      <c r="E9673">
        <v>78</v>
      </c>
      <c r="F9673" t="s">
        <v>2967</v>
      </c>
      <c r="G9673">
        <v>4</v>
      </c>
      <c r="H9673" s="4">
        <v>68345.86</v>
      </c>
      <c r="I9673" t="s">
        <v>29</v>
      </c>
      <c r="J9673">
        <v>2</v>
      </c>
      <c r="K9673">
        <v>649</v>
      </c>
      <c r="L9673" t="s">
        <v>20</v>
      </c>
      <c r="M9673" t="s">
        <v>21</v>
      </c>
      <c r="N9673" t="s">
        <v>22</v>
      </c>
      <c r="O9673" s="4">
        <v>142566.75</v>
      </c>
      <c r="P9673" t="s">
        <v>28</v>
      </c>
      <c r="Q9673" t="str" cm="1">
        <f t="array" ref="Q9673">_xlfn.IFS(
O9673&lt;50000,"Low Salary (&lt;$50K)",
O9673&lt;90000,"Lower Middle ($50K-$90K)",
O9673&lt;130000,"Middle ($90K-$130K)",
O9673&lt;170000,"Upper Middle ($130K-$170K)",
O9673&gt;=170000,"High Salary (&gt;$170K)"
)</f>
        <v>Upper Middle ($130K-$170K)</v>
      </c>
      <c r="R9673" t="str" cm="1">
        <f t="array" ref="R9673">_xlfn.IFS(
G9673&lt;=2,"New Customers (0-2Y)",
G9673&lt;=5,"Growing Customers (3-5Y)",
G9673&lt;=8,"Established Customers (6-8Y)",
G9673&lt;=10,"Loyal Customers (9-10Y)"
)</f>
        <v>Growing Customers (3-5Y)</v>
      </c>
    </row>
    <row r="9674" spans="1:18" x14ac:dyDescent="0.35">
      <c r="A9674">
        <v>15723013</v>
      </c>
      <c r="B9674" t="s">
        <v>358</v>
      </c>
      <c r="C9674" t="s">
        <v>42</v>
      </c>
      <c r="D9674" t="s">
        <v>39</v>
      </c>
      <c r="E9674">
        <v>28</v>
      </c>
      <c r="F9674" t="s">
        <v>43</v>
      </c>
      <c r="G9674">
        <v>7</v>
      </c>
      <c r="H9674" s="4">
        <v>76656.399999999994</v>
      </c>
      <c r="I9674" t="s">
        <v>29</v>
      </c>
      <c r="J9674">
        <v>2</v>
      </c>
      <c r="K9674">
        <v>613</v>
      </c>
      <c r="L9674" t="s">
        <v>20</v>
      </c>
      <c r="M9674" t="s">
        <v>21</v>
      </c>
      <c r="N9674" t="s">
        <v>22</v>
      </c>
      <c r="O9674" s="4">
        <v>185483.24</v>
      </c>
      <c r="P9674" t="s">
        <v>28</v>
      </c>
      <c r="Q9674" t="str" cm="1">
        <f t="array" ref="Q9674">_xlfn.IFS(
O9674&lt;50000,"Low Salary (&lt;$50K)",
O9674&lt;90000,"Lower Middle ($50K-$90K)",
O9674&lt;130000,"Middle ($90K-$130K)",
O9674&lt;170000,"Upper Middle ($130K-$170K)",
O9674&gt;=170000,"High Salary (&gt;$170K)"
)</f>
        <v>High Salary (&gt;$170K)</v>
      </c>
      <c r="R9674" t="str" cm="1">
        <f t="array" ref="R9674">_xlfn.IFS(
G9674&lt;=2,"New Customers (0-2Y)",
G9674&lt;=5,"Growing Customers (3-5Y)",
G9674&lt;=8,"Established Customers (6-8Y)",
G9674&lt;=10,"Loyal Customers (9-10Y)"
)</f>
        <v>Established Customers (6-8Y)</v>
      </c>
    </row>
    <row r="9675" spans="1:18" x14ac:dyDescent="0.35">
      <c r="A9675">
        <v>15784148</v>
      </c>
      <c r="B9675" t="s">
        <v>590</v>
      </c>
      <c r="C9675" t="s">
        <v>17</v>
      </c>
      <c r="D9675" t="s">
        <v>39</v>
      </c>
      <c r="E9675">
        <v>62</v>
      </c>
      <c r="F9675" t="s">
        <v>2967</v>
      </c>
      <c r="G9675">
        <v>9</v>
      </c>
      <c r="H9675" s="4">
        <v>0</v>
      </c>
      <c r="I9675" t="s">
        <v>24</v>
      </c>
      <c r="J9675">
        <v>2</v>
      </c>
      <c r="K9675">
        <v>643</v>
      </c>
      <c r="L9675" t="s">
        <v>20</v>
      </c>
      <c r="M9675" t="s">
        <v>27</v>
      </c>
      <c r="N9675" t="s">
        <v>32</v>
      </c>
      <c r="O9675" s="4">
        <v>155870.82</v>
      </c>
      <c r="P9675" t="s">
        <v>28</v>
      </c>
      <c r="Q9675" t="str" cm="1">
        <f t="array" ref="Q9675">_xlfn.IFS(
O9675&lt;50000,"Low Salary (&lt;$50K)",
O9675&lt;90000,"Lower Middle ($50K-$90K)",
O9675&lt;130000,"Middle ($90K-$130K)",
O9675&lt;170000,"Upper Middle ($130K-$170K)",
O9675&gt;=170000,"High Salary (&gt;$170K)"
)</f>
        <v>Upper Middle ($130K-$170K)</v>
      </c>
      <c r="R9675" t="str" cm="1">
        <f t="array" ref="R9675">_xlfn.IFS(
G9675&lt;=2,"New Customers (0-2Y)",
G9675&lt;=5,"Growing Customers (3-5Y)",
G9675&lt;=8,"Established Customers (6-8Y)",
G9675&lt;=10,"Loyal Customers (9-10Y)"
)</f>
        <v>Loyal Customers (9-10Y)</v>
      </c>
    </row>
    <row r="9676" spans="1:18" x14ac:dyDescent="0.35">
      <c r="A9676">
        <v>15578098</v>
      </c>
      <c r="B9676" t="s">
        <v>810</v>
      </c>
      <c r="C9676" t="s">
        <v>17</v>
      </c>
      <c r="D9676" t="s">
        <v>39</v>
      </c>
      <c r="E9676">
        <v>31</v>
      </c>
      <c r="F9676" t="s">
        <v>19</v>
      </c>
      <c r="G9676">
        <v>8</v>
      </c>
      <c r="H9676" s="4">
        <v>0</v>
      </c>
      <c r="I9676" t="s">
        <v>24</v>
      </c>
      <c r="J9676">
        <v>2</v>
      </c>
      <c r="K9676">
        <v>600</v>
      </c>
      <c r="L9676" t="s">
        <v>20</v>
      </c>
      <c r="M9676" t="s">
        <v>21</v>
      </c>
      <c r="N9676" t="s">
        <v>22</v>
      </c>
      <c r="O9676" s="4">
        <v>121555.51</v>
      </c>
      <c r="P9676" t="s">
        <v>28</v>
      </c>
      <c r="Q9676" t="str" cm="1">
        <f t="array" ref="Q9676">_xlfn.IFS(
O9676&lt;50000,"Low Salary (&lt;$50K)",
O9676&lt;90000,"Lower Middle ($50K-$90K)",
O9676&lt;130000,"Middle ($90K-$130K)",
O9676&lt;170000,"Upper Middle ($130K-$170K)",
O9676&gt;=170000,"High Salary (&gt;$170K)"
)</f>
        <v>Middle ($90K-$130K)</v>
      </c>
      <c r="R9676" t="str" cm="1">
        <f t="array" ref="R9676">_xlfn.IFS(
G9676&lt;=2,"New Customers (0-2Y)",
G9676&lt;=5,"Growing Customers (3-5Y)",
G9676&lt;=8,"Established Customers (6-8Y)",
G9676&lt;=10,"Loyal Customers (9-10Y)"
)</f>
        <v>Established Customers (6-8Y)</v>
      </c>
    </row>
    <row r="9677" spans="1:18" x14ac:dyDescent="0.35">
      <c r="A9677">
        <v>15638621</v>
      </c>
      <c r="B9677" t="s">
        <v>349</v>
      </c>
      <c r="C9677" t="s">
        <v>26</v>
      </c>
      <c r="D9677" t="s">
        <v>39</v>
      </c>
      <c r="E9677">
        <v>39</v>
      </c>
      <c r="F9677" t="s">
        <v>19</v>
      </c>
      <c r="G9677">
        <v>1</v>
      </c>
      <c r="H9677" s="4">
        <v>60374.98</v>
      </c>
      <c r="I9677" t="s">
        <v>29</v>
      </c>
      <c r="J9677">
        <v>1</v>
      </c>
      <c r="K9677">
        <v>735</v>
      </c>
      <c r="L9677" t="s">
        <v>35</v>
      </c>
      <c r="M9677" t="s">
        <v>21</v>
      </c>
      <c r="N9677" t="s">
        <v>32</v>
      </c>
      <c r="O9677" s="4">
        <v>40223.74</v>
      </c>
      <c r="P9677" t="s">
        <v>28</v>
      </c>
      <c r="Q9677" t="str" cm="1">
        <f t="array" ref="Q9677">_xlfn.IFS(
O9677&lt;50000,"Low Salary (&lt;$50K)",
O9677&lt;90000,"Lower Middle ($50K-$90K)",
O9677&lt;130000,"Middle ($90K-$130K)",
O9677&lt;170000,"Upper Middle ($130K-$170K)",
O9677&gt;=170000,"High Salary (&gt;$170K)"
)</f>
        <v>Low Salary (&lt;$50K)</v>
      </c>
      <c r="R9677" t="str" cm="1">
        <f t="array" ref="R9677">_xlfn.IFS(
G9677&lt;=2,"New Customers (0-2Y)",
G9677&lt;=5,"Growing Customers (3-5Y)",
G9677&lt;=8,"Established Customers (6-8Y)",
G9677&lt;=10,"Loyal Customers (9-10Y)"
)</f>
        <v>New Customers (0-2Y)</v>
      </c>
    </row>
    <row r="9678" spans="1:18" x14ac:dyDescent="0.35">
      <c r="A9678">
        <v>15720924</v>
      </c>
      <c r="B9678" t="s">
        <v>2703</v>
      </c>
      <c r="C9678" t="s">
        <v>17</v>
      </c>
      <c r="D9678" t="s">
        <v>18</v>
      </c>
      <c r="E9678">
        <v>34</v>
      </c>
      <c r="F9678" t="s">
        <v>19</v>
      </c>
      <c r="G9678">
        <v>1</v>
      </c>
      <c r="H9678" s="4">
        <v>0</v>
      </c>
      <c r="I9678" t="s">
        <v>24</v>
      </c>
      <c r="J9678">
        <v>1</v>
      </c>
      <c r="K9678">
        <v>585</v>
      </c>
      <c r="L9678" t="s">
        <v>31</v>
      </c>
      <c r="M9678" t="s">
        <v>21</v>
      </c>
      <c r="N9678" t="s">
        <v>22</v>
      </c>
      <c r="O9678" s="4">
        <v>75503.600000000006</v>
      </c>
      <c r="P9678" t="s">
        <v>28</v>
      </c>
      <c r="Q9678" t="str" cm="1">
        <f t="array" ref="Q9678">_xlfn.IFS(
O9678&lt;50000,"Low Salary (&lt;$50K)",
O9678&lt;90000,"Lower Middle ($50K-$90K)",
O9678&lt;130000,"Middle ($90K-$130K)",
O9678&lt;170000,"Upper Middle ($130K-$170K)",
O9678&gt;=170000,"High Salary (&gt;$170K)"
)</f>
        <v>Lower Middle ($50K-$90K)</v>
      </c>
      <c r="R9678" t="str" cm="1">
        <f t="array" ref="R9678">_xlfn.IFS(
G9678&lt;=2,"New Customers (0-2Y)",
G9678&lt;=5,"Growing Customers (3-5Y)",
G9678&lt;=8,"Established Customers (6-8Y)",
G9678&lt;=10,"Loyal Customers (9-10Y)"
)</f>
        <v>New Customers (0-2Y)</v>
      </c>
    </row>
    <row r="9679" spans="1:18" x14ac:dyDescent="0.35">
      <c r="A9679">
        <v>15566531</v>
      </c>
      <c r="B9679" t="s">
        <v>2135</v>
      </c>
      <c r="C9679" t="s">
        <v>42</v>
      </c>
      <c r="D9679" t="s">
        <v>39</v>
      </c>
      <c r="E9679">
        <v>33</v>
      </c>
      <c r="F9679" t="s">
        <v>19</v>
      </c>
      <c r="G9679">
        <v>4</v>
      </c>
      <c r="H9679" s="4">
        <v>88046.88</v>
      </c>
      <c r="I9679" t="s">
        <v>29</v>
      </c>
      <c r="J9679">
        <v>1</v>
      </c>
      <c r="K9679">
        <v>724</v>
      </c>
      <c r="L9679" t="s">
        <v>35</v>
      </c>
      <c r="M9679" t="s">
        <v>27</v>
      </c>
      <c r="N9679" t="s">
        <v>22</v>
      </c>
      <c r="O9679" s="4">
        <v>186942.49</v>
      </c>
      <c r="P9679" t="s">
        <v>23</v>
      </c>
      <c r="Q9679" t="str" cm="1">
        <f t="array" ref="Q9679">_xlfn.IFS(
O9679&lt;50000,"Low Salary (&lt;$50K)",
O9679&lt;90000,"Lower Middle ($50K-$90K)",
O9679&lt;130000,"Middle ($90K-$130K)",
O9679&lt;170000,"Upper Middle ($130K-$170K)",
O9679&gt;=170000,"High Salary (&gt;$170K)"
)</f>
        <v>High Salary (&gt;$170K)</v>
      </c>
      <c r="R9679" t="str" cm="1">
        <f t="array" ref="R9679">_xlfn.IFS(
G9679&lt;=2,"New Customers (0-2Y)",
G9679&lt;=5,"Growing Customers (3-5Y)",
G9679&lt;=8,"Established Customers (6-8Y)",
G9679&lt;=10,"Loyal Customers (9-10Y)"
)</f>
        <v>Growing Customers (3-5Y)</v>
      </c>
    </row>
    <row r="9680" spans="1:18" x14ac:dyDescent="0.35">
      <c r="A9680">
        <v>15718064</v>
      </c>
      <c r="B9680" t="s">
        <v>167</v>
      </c>
      <c r="C9680" t="s">
        <v>26</v>
      </c>
      <c r="D9680" t="s">
        <v>39</v>
      </c>
      <c r="E9680">
        <v>29</v>
      </c>
      <c r="F9680" t="s">
        <v>43</v>
      </c>
      <c r="G9680">
        <v>2</v>
      </c>
      <c r="H9680" s="4">
        <v>0</v>
      </c>
      <c r="I9680" t="s">
        <v>24</v>
      </c>
      <c r="J9680">
        <v>2</v>
      </c>
      <c r="K9680">
        <v>635</v>
      </c>
      <c r="L9680" t="s">
        <v>20</v>
      </c>
      <c r="M9680" t="s">
        <v>27</v>
      </c>
      <c r="N9680" t="s">
        <v>32</v>
      </c>
      <c r="O9680" s="4">
        <v>117173.8</v>
      </c>
      <c r="P9680" t="s">
        <v>28</v>
      </c>
      <c r="Q9680" t="str" cm="1">
        <f t="array" ref="Q9680">_xlfn.IFS(
O9680&lt;50000,"Low Salary (&lt;$50K)",
O9680&lt;90000,"Lower Middle ($50K-$90K)",
O9680&lt;130000,"Middle ($90K-$130K)",
O9680&lt;170000,"Upper Middle ($130K-$170K)",
O9680&gt;=170000,"High Salary (&gt;$170K)"
)</f>
        <v>Middle ($90K-$130K)</v>
      </c>
      <c r="R9680" t="str" cm="1">
        <f t="array" ref="R9680">_xlfn.IFS(
G9680&lt;=2,"New Customers (0-2Y)",
G9680&lt;=5,"Growing Customers (3-5Y)",
G9680&lt;=8,"Established Customers (6-8Y)",
G9680&lt;=10,"Loyal Customers (9-10Y)"
)</f>
        <v>New Customers (0-2Y)</v>
      </c>
    </row>
    <row r="9681" spans="1:18" x14ac:dyDescent="0.35">
      <c r="A9681">
        <v>15605067</v>
      </c>
      <c r="B9681" t="s">
        <v>402</v>
      </c>
      <c r="C9681" t="s">
        <v>17</v>
      </c>
      <c r="D9681" t="s">
        <v>39</v>
      </c>
      <c r="E9681">
        <v>19</v>
      </c>
      <c r="F9681" t="s">
        <v>43</v>
      </c>
      <c r="G9681">
        <v>9</v>
      </c>
      <c r="H9681" s="4">
        <v>0</v>
      </c>
      <c r="I9681" t="s">
        <v>24</v>
      </c>
      <c r="J9681">
        <v>2</v>
      </c>
      <c r="K9681">
        <v>472</v>
      </c>
      <c r="L9681" t="s">
        <v>44</v>
      </c>
      <c r="M9681" t="s">
        <v>21</v>
      </c>
      <c r="N9681" t="s">
        <v>32</v>
      </c>
      <c r="O9681" s="4">
        <v>3453.4</v>
      </c>
      <c r="P9681" t="s">
        <v>28</v>
      </c>
      <c r="Q9681" t="str" cm="1">
        <f t="array" ref="Q9681">_xlfn.IFS(
O9681&lt;50000,"Low Salary (&lt;$50K)",
O9681&lt;90000,"Lower Middle ($50K-$90K)",
O9681&lt;130000,"Middle ($90K-$130K)",
O9681&lt;170000,"Upper Middle ($130K-$170K)",
O9681&gt;=170000,"High Salary (&gt;$170K)"
)</f>
        <v>Low Salary (&lt;$50K)</v>
      </c>
      <c r="R9681" t="str" cm="1">
        <f t="array" ref="R9681">_xlfn.IFS(
G9681&lt;=2,"New Customers (0-2Y)",
G9681&lt;=5,"Growing Customers (3-5Y)",
G9681&lt;=8,"Established Customers (6-8Y)",
G9681&lt;=10,"Loyal Customers (9-10Y)"
)</f>
        <v>Loyal Customers (9-10Y)</v>
      </c>
    </row>
    <row r="9682" spans="1:18" x14ac:dyDescent="0.35">
      <c r="A9682">
        <v>15655335</v>
      </c>
      <c r="B9682" t="s">
        <v>2625</v>
      </c>
      <c r="C9682" t="s">
        <v>17</v>
      </c>
      <c r="D9682" t="s">
        <v>39</v>
      </c>
      <c r="E9682">
        <v>36</v>
      </c>
      <c r="F9682" t="s">
        <v>19</v>
      </c>
      <c r="G9682">
        <v>1</v>
      </c>
      <c r="H9682" s="4">
        <v>0</v>
      </c>
      <c r="I9682" t="s">
        <v>24</v>
      </c>
      <c r="J9682">
        <v>2</v>
      </c>
      <c r="K9682">
        <v>590</v>
      </c>
      <c r="L9682" t="s">
        <v>31</v>
      </c>
      <c r="M9682" t="s">
        <v>21</v>
      </c>
      <c r="N9682" t="s">
        <v>32</v>
      </c>
      <c r="O9682" s="4">
        <v>48876.84</v>
      </c>
      <c r="P9682" t="s">
        <v>28</v>
      </c>
      <c r="Q9682" t="str" cm="1">
        <f t="array" ref="Q9682">_xlfn.IFS(
O9682&lt;50000,"Low Salary (&lt;$50K)",
O9682&lt;90000,"Lower Middle ($50K-$90K)",
O9682&lt;130000,"Middle ($90K-$130K)",
O9682&lt;170000,"Upper Middle ($130K-$170K)",
O9682&gt;=170000,"High Salary (&gt;$170K)"
)</f>
        <v>Low Salary (&lt;$50K)</v>
      </c>
      <c r="R9682" t="str" cm="1">
        <f t="array" ref="R9682">_xlfn.IFS(
G9682&lt;=2,"New Customers (0-2Y)",
G9682&lt;=5,"Growing Customers (3-5Y)",
G9682&lt;=8,"Established Customers (6-8Y)",
G9682&lt;=10,"Loyal Customers (9-10Y)"
)</f>
        <v>New Customers (0-2Y)</v>
      </c>
    </row>
    <row r="9683" spans="1:18" x14ac:dyDescent="0.35">
      <c r="A9683">
        <v>15607301</v>
      </c>
      <c r="B9683" t="s">
        <v>1063</v>
      </c>
      <c r="C9683" t="s">
        <v>26</v>
      </c>
      <c r="D9683" t="s">
        <v>18</v>
      </c>
      <c r="E9683">
        <v>63</v>
      </c>
      <c r="F9683" t="s">
        <v>2967</v>
      </c>
      <c r="G9683">
        <v>8</v>
      </c>
      <c r="H9683" s="4">
        <v>129968.67</v>
      </c>
      <c r="I9683" t="s">
        <v>33</v>
      </c>
      <c r="J9683">
        <v>1</v>
      </c>
      <c r="K9683">
        <v>651</v>
      </c>
      <c r="L9683" t="s">
        <v>20</v>
      </c>
      <c r="M9683" t="s">
        <v>21</v>
      </c>
      <c r="N9683" t="s">
        <v>22</v>
      </c>
      <c r="O9683" s="4">
        <v>11830.53</v>
      </c>
      <c r="P9683" t="s">
        <v>28</v>
      </c>
      <c r="Q9683" t="str" cm="1">
        <f t="array" ref="Q9683">_xlfn.IFS(
O9683&lt;50000,"Low Salary (&lt;$50K)",
O9683&lt;90000,"Lower Middle ($50K-$90K)",
O9683&lt;130000,"Middle ($90K-$130K)",
O9683&lt;170000,"Upper Middle ($130K-$170K)",
O9683&gt;=170000,"High Salary (&gt;$170K)"
)</f>
        <v>Low Salary (&lt;$50K)</v>
      </c>
      <c r="R9683" t="str" cm="1">
        <f t="array" ref="R9683">_xlfn.IFS(
G9683&lt;=2,"New Customers (0-2Y)",
G9683&lt;=5,"Growing Customers (3-5Y)",
G9683&lt;=8,"Established Customers (6-8Y)",
G9683&lt;=10,"Loyal Customers (9-10Y)"
)</f>
        <v>Established Customers (6-8Y)</v>
      </c>
    </row>
    <row r="9684" spans="1:18" x14ac:dyDescent="0.35">
      <c r="A9684">
        <v>15694628</v>
      </c>
      <c r="B9684" t="s">
        <v>595</v>
      </c>
      <c r="C9684" t="s">
        <v>42</v>
      </c>
      <c r="D9684" t="s">
        <v>18</v>
      </c>
      <c r="E9684">
        <v>39</v>
      </c>
      <c r="F9684" t="s">
        <v>19</v>
      </c>
      <c r="G9684">
        <v>4</v>
      </c>
      <c r="H9684" s="4">
        <v>157731.6</v>
      </c>
      <c r="I9684" t="s">
        <v>33</v>
      </c>
      <c r="J9684">
        <v>2</v>
      </c>
      <c r="K9684">
        <v>686</v>
      </c>
      <c r="L9684" t="s">
        <v>35</v>
      </c>
      <c r="M9684" t="s">
        <v>21</v>
      </c>
      <c r="N9684" t="s">
        <v>32</v>
      </c>
      <c r="O9684" s="4">
        <v>162820.6</v>
      </c>
      <c r="P9684" t="s">
        <v>28</v>
      </c>
      <c r="Q9684" t="str" cm="1">
        <f t="array" ref="Q9684">_xlfn.IFS(
O9684&lt;50000,"Low Salary (&lt;$50K)",
O9684&lt;90000,"Lower Middle ($50K-$90K)",
O9684&lt;130000,"Middle ($90K-$130K)",
O9684&lt;170000,"Upper Middle ($130K-$170K)",
O9684&gt;=170000,"High Salary (&gt;$170K)"
)</f>
        <v>Upper Middle ($130K-$170K)</v>
      </c>
      <c r="R9684" t="str" cm="1">
        <f t="array" ref="R9684">_xlfn.IFS(
G9684&lt;=2,"New Customers (0-2Y)",
G9684&lt;=5,"Growing Customers (3-5Y)",
G9684&lt;=8,"Established Customers (6-8Y)",
G9684&lt;=10,"Loyal Customers (9-10Y)"
)</f>
        <v>Growing Customers (3-5Y)</v>
      </c>
    </row>
    <row r="9685" spans="1:18" x14ac:dyDescent="0.35">
      <c r="A9685">
        <v>15607112</v>
      </c>
      <c r="B9685" t="s">
        <v>732</v>
      </c>
      <c r="C9685" t="s">
        <v>17</v>
      </c>
      <c r="D9685" t="s">
        <v>39</v>
      </c>
      <c r="E9685">
        <v>32</v>
      </c>
      <c r="F9685" t="s">
        <v>19</v>
      </c>
      <c r="G9685">
        <v>6</v>
      </c>
      <c r="H9685" s="4">
        <v>0</v>
      </c>
      <c r="I9685" t="s">
        <v>24</v>
      </c>
      <c r="J9685">
        <v>2</v>
      </c>
      <c r="K9685">
        <v>606</v>
      </c>
      <c r="L9685" t="s">
        <v>20</v>
      </c>
      <c r="M9685" t="s">
        <v>27</v>
      </c>
      <c r="N9685" t="s">
        <v>22</v>
      </c>
      <c r="O9685" s="4">
        <v>36540.629999999997</v>
      </c>
      <c r="P9685" t="s">
        <v>28</v>
      </c>
      <c r="Q9685" t="str" cm="1">
        <f t="array" ref="Q9685">_xlfn.IFS(
O9685&lt;50000,"Low Salary (&lt;$50K)",
O9685&lt;90000,"Lower Middle ($50K-$90K)",
O9685&lt;130000,"Middle ($90K-$130K)",
O9685&lt;170000,"Upper Middle ($130K-$170K)",
O9685&gt;=170000,"High Salary (&gt;$170K)"
)</f>
        <v>Low Salary (&lt;$50K)</v>
      </c>
      <c r="R9685" t="str" cm="1">
        <f t="array" ref="R9685">_xlfn.IFS(
G9685&lt;=2,"New Customers (0-2Y)",
G9685&lt;=5,"Growing Customers (3-5Y)",
G9685&lt;=8,"Established Customers (6-8Y)",
G9685&lt;=10,"Loyal Customers (9-10Y)"
)</f>
        <v>Established Customers (6-8Y)</v>
      </c>
    </row>
    <row r="9686" spans="1:18" x14ac:dyDescent="0.35">
      <c r="A9686">
        <v>15635775</v>
      </c>
      <c r="B9686" t="s">
        <v>1529</v>
      </c>
      <c r="C9686" t="s">
        <v>17</v>
      </c>
      <c r="D9686" t="s">
        <v>39</v>
      </c>
      <c r="E9686">
        <v>33</v>
      </c>
      <c r="F9686" t="s">
        <v>19</v>
      </c>
      <c r="G9686">
        <v>3</v>
      </c>
      <c r="H9686" s="4">
        <v>89276.479999999996</v>
      </c>
      <c r="I9686" t="s">
        <v>29</v>
      </c>
      <c r="J9686">
        <v>1</v>
      </c>
      <c r="K9686">
        <v>781</v>
      </c>
      <c r="L9686" t="s">
        <v>37</v>
      </c>
      <c r="M9686" t="s">
        <v>21</v>
      </c>
      <c r="N9686" t="s">
        <v>32</v>
      </c>
      <c r="O9686" s="4">
        <v>6959</v>
      </c>
      <c r="P9686" t="s">
        <v>28</v>
      </c>
      <c r="Q9686" t="str" cm="1">
        <f t="array" ref="Q9686">_xlfn.IFS(
O9686&lt;50000,"Low Salary (&lt;$50K)",
O9686&lt;90000,"Lower Middle ($50K-$90K)",
O9686&lt;130000,"Middle ($90K-$130K)",
O9686&lt;170000,"Upper Middle ($130K-$170K)",
O9686&gt;=170000,"High Salary (&gt;$170K)"
)</f>
        <v>Low Salary (&lt;$50K)</v>
      </c>
      <c r="R9686" t="str" cm="1">
        <f t="array" ref="R9686">_xlfn.IFS(
G9686&lt;=2,"New Customers (0-2Y)",
G9686&lt;=5,"Growing Customers (3-5Y)",
G9686&lt;=8,"Established Customers (6-8Y)",
G9686&lt;=10,"Loyal Customers (9-10Y)"
)</f>
        <v>Growing Customers (3-5Y)</v>
      </c>
    </row>
    <row r="9687" spans="1:18" x14ac:dyDescent="0.35">
      <c r="A9687">
        <v>15644280</v>
      </c>
      <c r="B9687" t="s">
        <v>2105</v>
      </c>
      <c r="C9687" t="s">
        <v>17</v>
      </c>
      <c r="D9687" t="s">
        <v>39</v>
      </c>
      <c r="E9687">
        <v>45</v>
      </c>
      <c r="F9687" t="s">
        <v>19</v>
      </c>
      <c r="G9687">
        <v>4</v>
      </c>
      <c r="H9687" s="4">
        <v>138825.19</v>
      </c>
      <c r="I9687" t="s">
        <v>33</v>
      </c>
      <c r="J9687">
        <v>1</v>
      </c>
      <c r="K9687">
        <v>593</v>
      </c>
      <c r="L9687" t="s">
        <v>31</v>
      </c>
      <c r="M9687" t="s">
        <v>27</v>
      </c>
      <c r="N9687" t="s">
        <v>32</v>
      </c>
      <c r="O9687" s="4">
        <v>10828.78</v>
      </c>
      <c r="P9687" t="s">
        <v>28</v>
      </c>
      <c r="Q9687" t="str" cm="1">
        <f t="array" ref="Q9687">_xlfn.IFS(
O9687&lt;50000,"Low Salary (&lt;$50K)",
O9687&lt;90000,"Lower Middle ($50K-$90K)",
O9687&lt;130000,"Middle ($90K-$130K)",
O9687&lt;170000,"Upper Middle ($130K-$170K)",
O9687&gt;=170000,"High Salary (&gt;$170K)"
)</f>
        <v>Low Salary (&lt;$50K)</v>
      </c>
      <c r="R9687" t="str" cm="1">
        <f t="array" ref="R9687">_xlfn.IFS(
G9687&lt;=2,"New Customers (0-2Y)",
G9687&lt;=5,"Growing Customers (3-5Y)",
G9687&lt;=8,"Established Customers (6-8Y)",
G9687&lt;=10,"Loyal Customers (9-10Y)"
)</f>
        <v>Growing Customers (3-5Y)</v>
      </c>
    </row>
    <row r="9688" spans="1:18" x14ac:dyDescent="0.35">
      <c r="A9688">
        <v>15708362</v>
      </c>
      <c r="B9688" t="s">
        <v>72</v>
      </c>
      <c r="C9688" t="s">
        <v>17</v>
      </c>
      <c r="D9688" t="s">
        <v>39</v>
      </c>
      <c r="E9688">
        <v>63</v>
      </c>
      <c r="F9688" t="s">
        <v>2967</v>
      </c>
      <c r="G9688">
        <v>4</v>
      </c>
      <c r="H9688" s="4">
        <v>103729.79</v>
      </c>
      <c r="I9688" t="s">
        <v>33</v>
      </c>
      <c r="J9688">
        <v>2</v>
      </c>
      <c r="K9688">
        <v>793</v>
      </c>
      <c r="L9688" t="s">
        <v>37</v>
      </c>
      <c r="M9688" t="s">
        <v>21</v>
      </c>
      <c r="N9688" t="s">
        <v>22</v>
      </c>
      <c r="O9688" s="4">
        <v>80272.06</v>
      </c>
      <c r="P9688" t="s">
        <v>28</v>
      </c>
      <c r="Q9688" t="str" cm="1">
        <f t="array" ref="Q9688">_xlfn.IFS(
O9688&lt;50000,"Low Salary (&lt;$50K)",
O9688&lt;90000,"Lower Middle ($50K-$90K)",
O9688&lt;130000,"Middle ($90K-$130K)",
O9688&lt;170000,"Upper Middle ($130K-$170K)",
O9688&gt;=170000,"High Salary (&gt;$170K)"
)</f>
        <v>Lower Middle ($50K-$90K)</v>
      </c>
      <c r="R9688" t="str" cm="1">
        <f t="array" ref="R9688">_xlfn.IFS(
G9688&lt;=2,"New Customers (0-2Y)",
G9688&lt;=5,"Growing Customers (3-5Y)",
G9688&lt;=8,"Established Customers (6-8Y)",
G9688&lt;=10,"Loyal Customers (9-10Y)"
)</f>
        <v>Growing Customers (3-5Y)</v>
      </c>
    </row>
    <row r="9689" spans="1:18" x14ac:dyDescent="0.35">
      <c r="A9689">
        <v>15771997</v>
      </c>
      <c r="B9689" t="s">
        <v>936</v>
      </c>
      <c r="C9689" t="s">
        <v>17</v>
      </c>
      <c r="D9689" t="s">
        <v>18</v>
      </c>
      <c r="E9689">
        <v>31</v>
      </c>
      <c r="F9689" t="s">
        <v>19</v>
      </c>
      <c r="G9689">
        <v>10</v>
      </c>
      <c r="H9689" s="4">
        <v>75499.240000000005</v>
      </c>
      <c r="I9689" t="s">
        <v>29</v>
      </c>
      <c r="J9689">
        <v>1</v>
      </c>
      <c r="K9689">
        <v>791</v>
      </c>
      <c r="L9689" t="s">
        <v>37</v>
      </c>
      <c r="M9689" t="s">
        <v>21</v>
      </c>
      <c r="N9689" t="s">
        <v>32</v>
      </c>
      <c r="O9689" s="4">
        <v>22184.14</v>
      </c>
      <c r="P9689" t="s">
        <v>28</v>
      </c>
      <c r="Q9689" t="str" cm="1">
        <f t="array" ref="Q9689">_xlfn.IFS(
O9689&lt;50000,"Low Salary (&lt;$50K)",
O9689&lt;90000,"Lower Middle ($50K-$90K)",
O9689&lt;130000,"Middle ($90K-$130K)",
O9689&lt;170000,"Upper Middle ($130K-$170K)",
O9689&gt;=170000,"High Salary (&gt;$170K)"
)</f>
        <v>Low Salary (&lt;$50K)</v>
      </c>
      <c r="R9689" t="str" cm="1">
        <f t="array" ref="R9689">_xlfn.IFS(
G9689&lt;=2,"New Customers (0-2Y)",
G9689&lt;=5,"Growing Customers (3-5Y)",
G9689&lt;=8,"Established Customers (6-8Y)",
G9689&lt;=10,"Loyal Customers (9-10Y)"
)</f>
        <v>Loyal Customers (9-10Y)</v>
      </c>
    </row>
    <row r="9690" spans="1:18" x14ac:dyDescent="0.35">
      <c r="A9690">
        <v>15730579</v>
      </c>
      <c r="B9690" t="s">
        <v>1251</v>
      </c>
      <c r="C9690" t="s">
        <v>17</v>
      </c>
      <c r="D9690" t="s">
        <v>39</v>
      </c>
      <c r="E9690">
        <v>68</v>
      </c>
      <c r="F9690" t="s">
        <v>2967</v>
      </c>
      <c r="G9690">
        <v>5</v>
      </c>
      <c r="H9690" s="4">
        <v>169445.4</v>
      </c>
      <c r="I9690" t="s">
        <v>33</v>
      </c>
      <c r="J9690">
        <v>1</v>
      </c>
      <c r="K9690">
        <v>850</v>
      </c>
      <c r="L9690" t="s">
        <v>37</v>
      </c>
      <c r="M9690" t="s">
        <v>21</v>
      </c>
      <c r="N9690" t="s">
        <v>22</v>
      </c>
      <c r="O9690" s="4">
        <v>186335.07</v>
      </c>
      <c r="P9690" t="s">
        <v>28</v>
      </c>
      <c r="Q9690" t="str" cm="1">
        <f t="array" ref="Q9690">_xlfn.IFS(
O9690&lt;50000,"Low Salary (&lt;$50K)",
O9690&lt;90000,"Lower Middle ($50K-$90K)",
O9690&lt;130000,"Middle ($90K-$130K)",
O9690&lt;170000,"Upper Middle ($130K-$170K)",
O9690&gt;=170000,"High Salary (&gt;$170K)"
)</f>
        <v>High Salary (&gt;$170K)</v>
      </c>
      <c r="R9690" t="str" cm="1">
        <f t="array" ref="R9690">_xlfn.IFS(
G9690&lt;=2,"New Customers (0-2Y)",
G9690&lt;=5,"Growing Customers (3-5Y)",
G9690&lt;=8,"Established Customers (6-8Y)",
G9690&lt;=10,"Loyal Customers (9-10Y)"
)</f>
        <v>Growing Customers (3-5Y)</v>
      </c>
    </row>
    <row r="9691" spans="1:18" x14ac:dyDescent="0.35">
      <c r="A9691">
        <v>15728005</v>
      </c>
      <c r="B9691" t="s">
        <v>2919</v>
      </c>
      <c r="C9691" t="s">
        <v>17</v>
      </c>
      <c r="D9691" t="s">
        <v>18</v>
      </c>
      <c r="E9691">
        <v>57</v>
      </c>
      <c r="F9691" t="s">
        <v>19</v>
      </c>
      <c r="G9691">
        <v>9</v>
      </c>
      <c r="H9691" s="4">
        <v>111359.55</v>
      </c>
      <c r="I9691" t="s">
        <v>33</v>
      </c>
      <c r="J9691">
        <v>2</v>
      </c>
      <c r="K9691">
        <v>698</v>
      </c>
      <c r="L9691" t="s">
        <v>35</v>
      </c>
      <c r="M9691" t="s">
        <v>21</v>
      </c>
      <c r="N9691" t="s">
        <v>32</v>
      </c>
      <c r="O9691" s="4">
        <v>105715.01</v>
      </c>
      <c r="P9691" t="s">
        <v>28</v>
      </c>
      <c r="Q9691" t="str" cm="1">
        <f t="array" ref="Q9691">_xlfn.IFS(
O9691&lt;50000,"Low Salary (&lt;$50K)",
O9691&lt;90000,"Lower Middle ($50K-$90K)",
O9691&lt;130000,"Middle ($90K-$130K)",
O9691&lt;170000,"Upper Middle ($130K-$170K)",
O9691&gt;=170000,"High Salary (&gt;$170K)"
)</f>
        <v>Middle ($90K-$130K)</v>
      </c>
      <c r="R9691" t="str" cm="1">
        <f t="array" ref="R9691">_xlfn.IFS(
G9691&lt;=2,"New Customers (0-2Y)",
G9691&lt;=5,"Growing Customers (3-5Y)",
G9691&lt;=8,"Established Customers (6-8Y)",
G9691&lt;=10,"Loyal Customers (9-10Y)"
)</f>
        <v>Loyal Customers (9-10Y)</v>
      </c>
    </row>
    <row r="9692" spans="1:18" x14ac:dyDescent="0.35">
      <c r="A9692">
        <v>15791674</v>
      </c>
      <c r="B9692" t="s">
        <v>358</v>
      </c>
      <c r="C9692" t="s">
        <v>17</v>
      </c>
      <c r="D9692" t="s">
        <v>18</v>
      </c>
      <c r="E9692">
        <v>34</v>
      </c>
      <c r="F9692" t="s">
        <v>19</v>
      </c>
      <c r="G9692">
        <v>10</v>
      </c>
      <c r="H9692" s="4">
        <v>142388.60999999999</v>
      </c>
      <c r="I9692" t="s">
        <v>33</v>
      </c>
      <c r="J9692">
        <v>2</v>
      </c>
      <c r="K9692">
        <v>846</v>
      </c>
      <c r="L9692" t="s">
        <v>37</v>
      </c>
      <c r="M9692" t="s">
        <v>27</v>
      </c>
      <c r="N9692" t="s">
        <v>22</v>
      </c>
      <c r="O9692" s="4">
        <v>68393.64</v>
      </c>
      <c r="P9692" t="s">
        <v>23</v>
      </c>
      <c r="Q9692" t="str" cm="1">
        <f t="array" ref="Q9692">_xlfn.IFS(
O9692&lt;50000,"Low Salary (&lt;$50K)",
O9692&lt;90000,"Lower Middle ($50K-$90K)",
O9692&lt;130000,"Middle ($90K-$130K)",
O9692&lt;170000,"Upper Middle ($130K-$170K)",
O9692&gt;=170000,"High Salary (&gt;$170K)"
)</f>
        <v>Lower Middle ($50K-$90K)</v>
      </c>
      <c r="R9692" t="str" cm="1">
        <f t="array" ref="R9692">_xlfn.IFS(
G9692&lt;=2,"New Customers (0-2Y)",
G9692&lt;=5,"Growing Customers (3-5Y)",
G9692&lt;=8,"Established Customers (6-8Y)",
G9692&lt;=10,"Loyal Customers (9-10Y)"
)</f>
        <v>Loyal Customers (9-10Y)</v>
      </c>
    </row>
    <row r="9693" spans="1:18" x14ac:dyDescent="0.35">
      <c r="A9693">
        <v>15754599</v>
      </c>
      <c r="B9693" t="s">
        <v>292</v>
      </c>
      <c r="C9693" t="s">
        <v>17</v>
      </c>
      <c r="D9693" t="s">
        <v>39</v>
      </c>
      <c r="E9693">
        <v>42</v>
      </c>
      <c r="F9693" t="s">
        <v>19</v>
      </c>
      <c r="G9693">
        <v>4</v>
      </c>
      <c r="H9693" s="4">
        <v>123311.39</v>
      </c>
      <c r="I9693" t="s">
        <v>33</v>
      </c>
      <c r="J9693">
        <v>2</v>
      </c>
      <c r="K9693">
        <v>765</v>
      </c>
      <c r="L9693" t="s">
        <v>35</v>
      </c>
      <c r="M9693" t="s">
        <v>21</v>
      </c>
      <c r="N9693" t="s">
        <v>22</v>
      </c>
      <c r="O9693" s="4">
        <v>82868.34</v>
      </c>
      <c r="P9693" t="s">
        <v>28</v>
      </c>
      <c r="Q9693" t="str" cm="1">
        <f t="array" ref="Q9693">_xlfn.IFS(
O9693&lt;50000,"Low Salary (&lt;$50K)",
O9693&lt;90000,"Lower Middle ($50K-$90K)",
O9693&lt;130000,"Middle ($90K-$130K)",
O9693&lt;170000,"Upper Middle ($130K-$170K)",
O9693&gt;=170000,"High Salary (&gt;$170K)"
)</f>
        <v>Lower Middle ($50K-$90K)</v>
      </c>
      <c r="R9693" t="str" cm="1">
        <f t="array" ref="R9693">_xlfn.IFS(
G9693&lt;=2,"New Customers (0-2Y)",
G9693&lt;=5,"Growing Customers (3-5Y)",
G9693&lt;=8,"Established Customers (6-8Y)",
G9693&lt;=10,"Loyal Customers (9-10Y)"
)</f>
        <v>Growing Customers (3-5Y)</v>
      </c>
    </row>
    <row r="9694" spans="1:18" x14ac:dyDescent="0.35">
      <c r="A9694">
        <v>15693690</v>
      </c>
      <c r="B9694" t="s">
        <v>1961</v>
      </c>
      <c r="C9694" t="s">
        <v>26</v>
      </c>
      <c r="D9694" t="s">
        <v>39</v>
      </c>
      <c r="E9694">
        <v>52</v>
      </c>
      <c r="F9694" t="s">
        <v>19</v>
      </c>
      <c r="G9694">
        <v>7</v>
      </c>
      <c r="H9694" s="4">
        <v>115532.52</v>
      </c>
      <c r="I9694" t="s">
        <v>33</v>
      </c>
      <c r="J9694">
        <v>1</v>
      </c>
      <c r="K9694">
        <v>574</v>
      </c>
      <c r="L9694" t="s">
        <v>31</v>
      </c>
      <c r="M9694" t="s">
        <v>21</v>
      </c>
      <c r="N9694" t="s">
        <v>32</v>
      </c>
      <c r="O9694" s="4">
        <v>196257.67</v>
      </c>
      <c r="P9694" t="s">
        <v>28</v>
      </c>
      <c r="Q9694" t="str" cm="1">
        <f t="array" ref="Q9694">_xlfn.IFS(
O9694&lt;50000,"Low Salary (&lt;$50K)",
O9694&lt;90000,"Lower Middle ($50K-$90K)",
O9694&lt;130000,"Middle ($90K-$130K)",
O9694&lt;170000,"Upper Middle ($130K-$170K)",
O9694&gt;=170000,"High Salary (&gt;$170K)"
)</f>
        <v>High Salary (&gt;$170K)</v>
      </c>
      <c r="R9694" t="str" cm="1">
        <f t="array" ref="R9694">_xlfn.IFS(
G9694&lt;=2,"New Customers (0-2Y)",
G9694&lt;=5,"Growing Customers (3-5Y)",
G9694&lt;=8,"Established Customers (6-8Y)",
G9694&lt;=10,"Loyal Customers (9-10Y)"
)</f>
        <v>Established Customers (6-8Y)</v>
      </c>
    </row>
    <row r="9695" spans="1:18" x14ac:dyDescent="0.35">
      <c r="A9695">
        <v>15728963</v>
      </c>
      <c r="B9695" t="s">
        <v>188</v>
      </c>
      <c r="C9695" t="s">
        <v>42</v>
      </c>
      <c r="D9695" t="s">
        <v>18</v>
      </c>
      <c r="E9695">
        <v>51</v>
      </c>
      <c r="F9695" t="s">
        <v>19</v>
      </c>
      <c r="G9695">
        <v>10</v>
      </c>
      <c r="H9695" s="4">
        <v>167273.71</v>
      </c>
      <c r="I9695" t="s">
        <v>33</v>
      </c>
      <c r="J9695">
        <v>1</v>
      </c>
      <c r="K9695">
        <v>617</v>
      </c>
      <c r="L9695" t="s">
        <v>20</v>
      </c>
      <c r="M9695" t="s">
        <v>27</v>
      </c>
      <c r="N9695" t="s">
        <v>32</v>
      </c>
      <c r="O9695" s="4">
        <v>93439.75</v>
      </c>
      <c r="P9695" t="s">
        <v>23</v>
      </c>
      <c r="Q9695" t="str" cm="1">
        <f t="array" ref="Q9695">_xlfn.IFS(
O9695&lt;50000,"Low Salary (&lt;$50K)",
O9695&lt;90000,"Lower Middle ($50K-$90K)",
O9695&lt;130000,"Middle ($90K-$130K)",
O9695&lt;170000,"Upper Middle ($130K-$170K)",
O9695&gt;=170000,"High Salary (&gt;$170K)"
)</f>
        <v>Middle ($90K-$130K)</v>
      </c>
      <c r="R9695" t="str" cm="1">
        <f t="array" ref="R9695">_xlfn.IFS(
G9695&lt;=2,"New Customers (0-2Y)",
G9695&lt;=5,"Growing Customers (3-5Y)",
G9695&lt;=8,"Established Customers (6-8Y)",
G9695&lt;=10,"Loyal Customers (9-10Y)"
)</f>
        <v>Loyal Customers (9-10Y)</v>
      </c>
    </row>
    <row r="9696" spans="1:18" x14ac:dyDescent="0.35">
      <c r="A9696">
        <v>15659710</v>
      </c>
      <c r="B9696" t="s">
        <v>2920</v>
      </c>
      <c r="C9696" t="s">
        <v>17</v>
      </c>
      <c r="D9696" t="s">
        <v>39</v>
      </c>
      <c r="E9696">
        <v>25</v>
      </c>
      <c r="F9696" t="s">
        <v>43</v>
      </c>
      <c r="G9696">
        <v>5</v>
      </c>
      <c r="H9696" s="4">
        <v>77886.53</v>
      </c>
      <c r="I9696" t="s">
        <v>29</v>
      </c>
      <c r="J9696">
        <v>2</v>
      </c>
      <c r="K9696">
        <v>581</v>
      </c>
      <c r="L9696" t="s">
        <v>31</v>
      </c>
      <c r="M9696" t="s">
        <v>21</v>
      </c>
      <c r="N9696" t="s">
        <v>32</v>
      </c>
      <c r="O9696" s="4">
        <v>150319.49</v>
      </c>
      <c r="P9696" t="s">
        <v>28</v>
      </c>
      <c r="Q9696" t="str" cm="1">
        <f t="array" ref="Q9696">_xlfn.IFS(
O9696&lt;50000,"Low Salary (&lt;$50K)",
O9696&lt;90000,"Lower Middle ($50K-$90K)",
O9696&lt;130000,"Middle ($90K-$130K)",
O9696&lt;170000,"Upper Middle ($130K-$170K)",
O9696&gt;=170000,"High Salary (&gt;$170K)"
)</f>
        <v>Upper Middle ($130K-$170K)</v>
      </c>
      <c r="R9696" t="str" cm="1">
        <f t="array" ref="R9696">_xlfn.IFS(
G9696&lt;=2,"New Customers (0-2Y)",
G9696&lt;=5,"Growing Customers (3-5Y)",
G9696&lt;=8,"Established Customers (6-8Y)",
G9696&lt;=10,"Loyal Customers (9-10Y)"
)</f>
        <v>Growing Customers (3-5Y)</v>
      </c>
    </row>
    <row r="9697" spans="1:18" x14ac:dyDescent="0.35">
      <c r="A9697">
        <v>15658675</v>
      </c>
      <c r="B9697" t="s">
        <v>499</v>
      </c>
      <c r="C9697" t="s">
        <v>42</v>
      </c>
      <c r="D9697" t="s">
        <v>39</v>
      </c>
      <c r="E9697">
        <v>37</v>
      </c>
      <c r="F9697" t="s">
        <v>19</v>
      </c>
      <c r="G9697">
        <v>6</v>
      </c>
      <c r="H9697" s="4">
        <v>135795.63</v>
      </c>
      <c r="I9697" t="s">
        <v>33</v>
      </c>
      <c r="J9697">
        <v>1</v>
      </c>
      <c r="K9697">
        <v>710</v>
      </c>
      <c r="L9697" t="s">
        <v>35</v>
      </c>
      <c r="M9697" t="s">
        <v>27</v>
      </c>
      <c r="N9697" t="s">
        <v>22</v>
      </c>
      <c r="O9697" s="4">
        <v>46523.6</v>
      </c>
      <c r="P9697" t="s">
        <v>28</v>
      </c>
      <c r="Q9697" t="str" cm="1">
        <f t="array" ref="Q9697">_xlfn.IFS(
O9697&lt;50000,"Low Salary (&lt;$50K)",
O9697&lt;90000,"Lower Middle ($50K-$90K)",
O9697&lt;130000,"Middle ($90K-$130K)",
O9697&lt;170000,"Upper Middle ($130K-$170K)",
O9697&gt;=170000,"High Salary (&gt;$170K)"
)</f>
        <v>Low Salary (&lt;$50K)</v>
      </c>
      <c r="R9697" t="str" cm="1">
        <f t="array" ref="R9697">_xlfn.IFS(
G9697&lt;=2,"New Customers (0-2Y)",
G9697&lt;=5,"Growing Customers (3-5Y)",
G9697&lt;=8,"Established Customers (6-8Y)",
G9697&lt;=10,"Loyal Customers (9-10Y)"
)</f>
        <v>Established Customers (6-8Y)</v>
      </c>
    </row>
    <row r="9698" spans="1:18" x14ac:dyDescent="0.35">
      <c r="A9698">
        <v>15638788</v>
      </c>
      <c r="B9698" t="s">
        <v>2921</v>
      </c>
      <c r="C9698" t="s">
        <v>17</v>
      </c>
      <c r="D9698" t="s">
        <v>39</v>
      </c>
      <c r="E9698">
        <v>32</v>
      </c>
      <c r="F9698" t="s">
        <v>19</v>
      </c>
      <c r="G9698">
        <v>8</v>
      </c>
      <c r="H9698" s="4">
        <v>97514.07</v>
      </c>
      <c r="I9698" t="s">
        <v>29</v>
      </c>
      <c r="J9698">
        <v>1</v>
      </c>
      <c r="K9698">
        <v>550</v>
      </c>
      <c r="L9698" t="s">
        <v>31</v>
      </c>
      <c r="M9698" t="s">
        <v>21</v>
      </c>
      <c r="N9698" t="s">
        <v>22</v>
      </c>
      <c r="O9698" s="4">
        <v>199138.84</v>
      </c>
      <c r="P9698" t="s">
        <v>28</v>
      </c>
      <c r="Q9698" t="str" cm="1">
        <f t="array" ref="Q9698">_xlfn.IFS(
O9698&lt;50000,"Low Salary (&lt;$50K)",
O9698&lt;90000,"Lower Middle ($50K-$90K)",
O9698&lt;130000,"Middle ($90K-$130K)",
O9698&lt;170000,"Upper Middle ($130K-$170K)",
O9698&gt;=170000,"High Salary (&gt;$170K)"
)</f>
        <v>High Salary (&gt;$170K)</v>
      </c>
      <c r="R9698" t="str" cm="1">
        <f t="array" ref="R9698">_xlfn.IFS(
G9698&lt;=2,"New Customers (0-2Y)",
G9698&lt;=5,"Growing Customers (3-5Y)",
G9698&lt;=8,"Established Customers (6-8Y)",
G9698&lt;=10,"Loyal Customers (9-10Y)"
)</f>
        <v>Established Customers (6-8Y)</v>
      </c>
    </row>
    <row r="9699" spans="1:18" x14ac:dyDescent="0.35">
      <c r="A9699">
        <v>15609735</v>
      </c>
      <c r="B9699" t="s">
        <v>203</v>
      </c>
      <c r="C9699" t="s">
        <v>42</v>
      </c>
      <c r="D9699" t="s">
        <v>39</v>
      </c>
      <c r="E9699">
        <v>51</v>
      </c>
      <c r="F9699" t="s">
        <v>19</v>
      </c>
      <c r="G9699">
        <v>6</v>
      </c>
      <c r="H9699" s="4">
        <v>127545.56</v>
      </c>
      <c r="I9699" t="s">
        <v>33</v>
      </c>
      <c r="J9699">
        <v>2</v>
      </c>
      <c r="K9699">
        <v>533</v>
      </c>
      <c r="L9699" t="s">
        <v>31</v>
      </c>
      <c r="M9699" t="s">
        <v>27</v>
      </c>
      <c r="N9699" t="s">
        <v>32</v>
      </c>
      <c r="O9699" s="4">
        <v>79559.02</v>
      </c>
      <c r="P9699" t="s">
        <v>23</v>
      </c>
      <c r="Q9699" t="str" cm="1">
        <f t="array" ref="Q9699">_xlfn.IFS(
O9699&lt;50000,"Low Salary (&lt;$50K)",
O9699&lt;90000,"Lower Middle ($50K-$90K)",
O9699&lt;130000,"Middle ($90K-$130K)",
O9699&lt;170000,"Upper Middle ($130K-$170K)",
O9699&gt;=170000,"High Salary (&gt;$170K)"
)</f>
        <v>Lower Middle ($50K-$90K)</v>
      </c>
      <c r="R9699" t="str" cm="1">
        <f t="array" ref="R9699">_xlfn.IFS(
G9699&lt;=2,"New Customers (0-2Y)",
G9699&lt;=5,"Growing Customers (3-5Y)",
G9699&lt;=8,"Established Customers (6-8Y)",
G9699&lt;=10,"Loyal Customers (9-10Y)"
)</f>
        <v>Established Customers (6-8Y)</v>
      </c>
    </row>
    <row r="9700" spans="1:18" x14ac:dyDescent="0.35">
      <c r="A9700">
        <v>15771477</v>
      </c>
      <c r="B9700" t="s">
        <v>129</v>
      </c>
      <c r="C9700" t="s">
        <v>17</v>
      </c>
      <c r="D9700" t="s">
        <v>39</v>
      </c>
      <c r="E9700">
        <v>49</v>
      </c>
      <c r="F9700" t="s">
        <v>19</v>
      </c>
      <c r="G9700">
        <v>9</v>
      </c>
      <c r="H9700" s="4">
        <v>106160.37</v>
      </c>
      <c r="I9700" t="s">
        <v>33</v>
      </c>
      <c r="J9700">
        <v>1</v>
      </c>
      <c r="K9700">
        <v>779</v>
      </c>
      <c r="L9700" t="s">
        <v>35</v>
      </c>
      <c r="M9700" t="s">
        <v>27</v>
      </c>
      <c r="N9700" t="s">
        <v>32</v>
      </c>
      <c r="O9700" s="4">
        <v>116893.87</v>
      </c>
      <c r="P9700" t="s">
        <v>28</v>
      </c>
      <c r="Q9700" t="str" cm="1">
        <f t="array" ref="Q9700">_xlfn.IFS(
O9700&lt;50000,"Low Salary (&lt;$50K)",
O9700&lt;90000,"Lower Middle ($50K-$90K)",
O9700&lt;130000,"Middle ($90K-$130K)",
O9700&lt;170000,"Upper Middle ($130K-$170K)",
O9700&gt;=170000,"High Salary (&gt;$170K)"
)</f>
        <v>Middle ($90K-$130K)</v>
      </c>
      <c r="R9700" t="str" cm="1">
        <f t="array" ref="R9700">_xlfn.IFS(
G9700&lt;=2,"New Customers (0-2Y)",
G9700&lt;=5,"Growing Customers (3-5Y)",
G9700&lt;=8,"Established Customers (6-8Y)",
G9700&lt;=10,"Loyal Customers (9-10Y)"
)</f>
        <v>Loyal Customers (9-10Y)</v>
      </c>
    </row>
    <row r="9701" spans="1:18" x14ac:dyDescent="0.35">
      <c r="A9701">
        <v>15570145</v>
      </c>
      <c r="B9701" t="s">
        <v>1400</v>
      </c>
      <c r="C9701" t="s">
        <v>17</v>
      </c>
      <c r="D9701" t="s">
        <v>18</v>
      </c>
      <c r="E9701">
        <v>23</v>
      </c>
      <c r="F9701" t="s">
        <v>43</v>
      </c>
      <c r="G9701">
        <v>2</v>
      </c>
      <c r="H9701" s="4">
        <v>0</v>
      </c>
      <c r="I9701" t="s">
        <v>24</v>
      </c>
      <c r="J9701">
        <v>2</v>
      </c>
      <c r="K9701">
        <v>763</v>
      </c>
      <c r="L9701" t="s">
        <v>35</v>
      </c>
      <c r="M9701" t="s">
        <v>21</v>
      </c>
      <c r="N9701" t="s">
        <v>32</v>
      </c>
      <c r="O9701" s="4">
        <v>153983.99</v>
      </c>
      <c r="P9701" t="s">
        <v>28</v>
      </c>
      <c r="Q9701" t="str" cm="1">
        <f t="array" ref="Q9701">_xlfn.IFS(
O9701&lt;50000,"Low Salary (&lt;$50K)",
O9701&lt;90000,"Lower Middle ($50K-$90K)",
O9701&lt;130000,"Middle ($90K-$130K)",
O9701&lt;170000,"Upper Middle ($130K-$170K)",
O9701&gt;=170000,"High Salary (&gt;$170K)"
)</f>
        <v>Upper Middle ($130K-$170K)</v>
      </c>
      <c r="R9701" t="str" cm="1">
        <f t="array" ref="R9701">_xlfn.IFS(
G9701&lt;=2,"New Customers (0-2Y)",
G9701&lt;=5,"Growing Customers (3-5Y)",
G9701&lt;=8,"Established Customers (6-8Y)",
G9701&lt;=10,"Loyal Customers (9-10Y)"
)</f>
        <v>New Customers (0-2Y)</v>
      </c>
    </row>
    <row r="9702" spans="1:18" x14ac:dyDescent="0.35">
      <c r="A9702">
        <v>15797149</v>
      </c>
      <c r="B9702" t="s">
        <v>675</v>
      </c>
      <c r="C9702" t="s">
        <v>26</v>
      </c>
      <c r="D9702" t="s">
        <v>18</v>
      </c>
      <c r="E9702">
        <v>36</v>
      </c>
      <c r="F9702" t="s">
        <v>19</v>
      </c>
      <c r="G9702">
        <v>4</v>
      </c>
      <c r="H9702" s="4">
        <v>143680.47</v>
      </c>
      <c r="I9702" t="s">
        <v>33</v>
      </c>
      <c r="J9702">
        <v>2</v>
      </c>
      <c r="K9702">
        <v>563</v>
      </c>
      <c r="L9702" t="s">
        <v>31</v>
      </c>
      <c r="M9702" t="s">
        <v>21</v>
      </c>
      <c r="N9702" t="s">
        <v>22</v>
      </c>
      <c r="O9702" s="4">
        <v>63531.19</v>
      </c>
      <c r="P9702" t="s">
        <v>28</v>
      </c>
      <c r="Q9702" t="str" cm="1">
        <f t="array" ref="Q9702">_xlfn.IFS(
O9702&lt;50000,"Low Salary (&lt;$50K)",
O9702&lt;90000,"Lower Middle ($50K-$90K)",
O9702&lt;130000,"Middle ($90K-$130K)",
O9702&lt;170000,"Upper Middle ($130K-$170K)",
O9702&gt;=170000,"High Salary (&gt;$170K)"
)</f>
        <v>Lower Middle ($50K-$90K)</v>
      </c>
      <c r="R9702" t="str" cm="1">
        <f t="array" ref="R9702">_xlfn.IFS(
G9702&lt;=2,"New Customers (0-2Y)",
G9702&lt;=5,"Growing Customers (3-5Y)",
G9702&lt;=8,"Established Customers (6-8Y)",
G9702&lt;=10,"Loyal Customers (9-10Y)"
)</f>
        <v>Growing Customers (3-5Y)</v>
      </c>
    </row>
    <row r="9703" spans="1:18" x14ac:dyDescent="0.35">
      <c r="A9703">
        <v>15636912</v>
      </c>
      <c r="B9703" t="s">
        <v>2922</v>
      </c>
      <c r="C9703" t="s">
        <v>26</v>
      </c>
      <c r="D9703" t="s">
        <v>39</v>
      </c>
      <c r="E9703">
        <v>38</v>
      </c>
      <c r="F9703" t="s">
        <v>19</v>
      </c>
      <c r="G9703">
        <v>3</v>
      </c>
      <c r="H9703" s="4">
        <v>124483.53</v>
      </c>
      <c r="I9703" t="s">
        <v>33</v>
      </c>
      <c r="J9703">
        <v>1</v>
      </c>
      <c r="K9703">
        <v>678</v>
      </c>
      <c r="L9703" t="s">
        <v>35</v>
      </c>
      <c r="M9703" t="s">
        <v>21</v>
      </c>
      <c r="N9703" t="s">
        <v>32</v>
      </c>
      <c r="O9703" s="4">
        <v>126253.31</v>
      </c>
      <c r="P9703" t="s">
        <v>28</v>
      </c>
      <c r="Q9703" t="str" cm="1">
        <f t="array" ref="Q9703">_xlfn.IFS(
O9703&lt;50000,"Low Salary (&lt;$50K)",
O9703&lt;90000,"Lower Middle ($50K-$90K)",
O9703&lt;130000,"Middle ($90K-$130K)",
O9703&lt;170000,"Upper Middle ($130K-$170K)",
O9703&gt;=170000,"High Salary (&gt;$170K)"
)</f>
        <v>Middle ($90K-$130K)</v>
      </c>
      <c r="R9703" t="str" cm="1">
        <f t="array" ref="R9703">_xlfn.IFS(
G9703&lt;=2,"New Customers (0-2Y)",
G9703&lt;=5,"Growing Customers (3-5Y)",
G9703&lt;=8,"Established Customers (6-8Y)",
G9703&lt;=10,"Loyal Customers (9-10Y)"
)</f>
        <v>Growing Customers (3-5Y)</v>
      </c>
    </row>
    <row r="9704" spans="1:18" x14ac:dyDescent="0.35">
      <c r="A9704">
        <v>15687828</v>
      </c>
      <c r="B9704" t="s">
        <v>2190</v>
      </c>
      <c r="C9704" t="s">
        <v>26</v>
      </c>
      <c r="D9704" t="s">
        <v>18</v>
      </c>
      <c r="E9704">
        <v>31</v>
      </c>
      <c r="F9704" t="s">
        <v>19</v>
      </c>
      <c r="G9704">
        <v>5</v>
      </c>
      <c r="H9704" s="4">
        <v>86006.3</v>
      </c>
      <c r="I9704" t="s">
        <v>29</v>
      </c>
      <c r="J9704">
        <v>1</v>
      </c>
      <c r="K9704">
        <v>644</v>
      </c>
      <c r="L9704" t="s">
        <v>20</v>
      </c>
      <c r="M9704" t="s">
        <v>21</v>
      </c>
      <c r="N9704" t="s">
        <v>22</v>
      </c>
      <c r="O9704" s="4">
        <v>73922.95</v>
      </c>
      <c r="P9704" t="s">
        <v>28</v>
      </c>
      <c r="Q9704" t="str" cm="1">
        <f t="array" ref="Q9704">_xlfn.IFS(
O9704&lt;50000,"Low Salary (&lt;$50K)",
O9704&lt;90000,"Lower Middle ($50K-$90K)",
O9704&lt;130000,"Middle ($90K-$130K)",
O9704&lt;170000,"Upper Middle ($130K-$170K)",
O9704&gt;=170000,"High Salary (&gt;$170K)"
)</f>
        <v>Lower Middle ($50K-$90K)</v>
      </c>
      <c r="R9704" t="str" cm="1">
        <f t="array" ref="R9704">_xlfn.IFS(
G9704&lt;=2,"New Customers (0-2Y)",
G9704&lt;=5,"Growing Customers (3-5Y)",
G9704&lt;=8,"Established Customers (6-8Y)",
G9704&lt;=10,"Loyal Customers (9-10Y)"
)</f>
        <v>Growing Customers (3-5Y)</v>
      </c>
    </row>
    <row r="9705" spans="1:18" x14ac:dyDescent="0.35">
      <c r="A9705">
        <v>15667424</v>
      </c>
      <c r="B9705" t="s">
        <v>460</v>
      </c>
      <c r="C9705" t="s">
        <v>42</v>
      </c>
      <c r="D9705" t="s">
        <v>18</v>
      </c>
      <c r="E9705">
        <v>43</v>
      </c>
      <c r="F9705" t="s">
        <v>19</v>
      </c>
      <c r="G9705">
        <v>7</v>
      </c>
      <c r="H9705" s="4">
        <v>111094.05</v>
      </c>
      <c r="I9705" t="s">
        <v>33</v>
      </c>
      <c r="J9705">
        <v>2</v>
      </c>
      <c r="K9705">
        <v>682</v>
      </c>
      <c r="L9705" t="s">
        <v>35</v>
      </c>
      <c r="M9705" t="s">
        <v>21</v>
      </c>
      <c r="N9705" t="s">
        <v>22</v>
      </c>
      <c r="O9705" s="4">
        <v>64679.3</v>
      </c>
      <c r="P9705" t="s">
        <v>28</v>
      </c>
      <c r="Q9705" t="str" cm="1">
        <f t="array" ref="Q9705">_xlfn.IFS(
O9705&lt;50000,"Low Salary (&lt;$50K)",
O9705&lt;90000,"Lower Middle ($50K-$90K)",
O9705&lt;130000,"Middle ($90K-$130K)",
O9705&lt;170000,"Upper Middle ($130K-$170K)",
O9705&gt;=170000,"High Salary (&gt;$170K)"
)</f>
        <v>Lower Middle ($50K-$90K)</v>
      </c>
      <c r="R9705" t="str" cm="1">
        <f t="array" ref="R9705">_xlfn.IFS(
G9705&lt;=2,"New Customers (0-2Y)",
G9705&lt;=5,"Growing Customers (3-5Y)",
G9705&lt;=8,"Established Customers (6-8Y)",
G9705&lt;=10,"Loyal Customers (9-10Y)"
)</f>
        <v>Established Customers (6-8Y)</v>
      </c>
    </row>
    <row r="9706" spans="1:18" x14ac:dyDescent="0.35">
      <c r="A9706">
        <v>15759872</v>
      </c>
      <c r="B9706" t="s">
        <v>329</v>
      </c>
      <c r="C9706" t="s">
        <v>17</v>
      </c>
      <c r="D9706" t="s">
        <v>39</v>
      </c>
      <c r="E9706">
        <v>22</v>
      </c>
      <c r="F9706" t="s">
        <v>43</v>
      </c>
      <c r="G9706">
        <v>9</v>
      </c>
      <c r="H9706" s="4">
        <v>0</v>
      </c>
      <c r="I9706" t="s">
        <v>24</v>
      </c>
      <c r="J9706">
        <v>2</v>
      </c>
      <c r="K9706">
        <v>625</v>
      </c>
      <c r="L9706" t="s">
        <v>20</v>
      </c>
      <c r="M9706" t="s">
        <v>21</v>
      </c>
      <c r="N9706" t="s">
        <v>32</v>
      </c>
      <c r="O9706" s="4">
        <v>157072.91</v>
      </c>
      <c r="P9706" t="s">
        <v>28</v>
      </c>
      <c r="Q9706" t="str" cm="1">
        <f t="array" ref="Q9706">_xlfn.IFS(
O9706&lt;50000,"Low Salary (&lt;$50K)",
O9706&lt;90000,"Lower Middle ($50K-$90K)",
O9706&lt;130000,"Middle ($90K-$130K)",
O9706&lt;170000,"Upper Middle ($130K-$170K)",
O9706&gt;=170000,"High Salary (&gt;$170K)"
)</f>
        <v>Upper Middle ($130K-$170K)</v>
      </c>
      <c r="R9706" t="str" cm="1">
        <f t="array" ref="R9706">_xlfn.IFS(
G9706&lt;=2,"New Customers (0-2Y)",
G9706&lt;=5,"Growing Customers (3-5Y)",
G9706&lt;=8,"Established Customers (6-8Y)",
G9706&lt;=10,"Loyal Customers (9-10Y)"
)</f>
        <v>Loyal Customers (9-10Y)</v>
      </c>
    </row>
    <row r="9707" spans="1:18" x14ac:dyDescent="0.35">
      <c r="A9707">
        <v>15572374</v>
      </c>
      <c r="B9707" t="s">
        <v>2923</v>
      </c>
      <c r="C9707" t="s">
        <v>26</v>
      </c>
      <c r="D9707" t="s">
        <v>39</v>
      </c>
      <c r="E9707">
        <v>36</v>
      </c>
      <c r="F9707" t="s">
        <v>19</v>
      </c>
      <c r="G9707">
        <v>1</v>
      </c>
      <c r="H9707" s="4">
        <v>0</v>
      </c>
      <c r="I9707" t="s">
        <v>24</v>
      </c>
      <c r="J9707">
        <v>2</v>
      </c>
      <c r="K9707">
        <v>733</v>
      </c>
      <c r="L9707" t="s">
        <v>35</v>
      </c>
      <c r="M9707" t="s">
        <v>27</v>
      </c>
      <c r="N9707" t="s">
        <v>22</v>
      </c>
      <c r="O9707" s="4">
        <v>108377.82</v>
      </c>
      <c r="P9707" t="s">
        <v>28</v>
      </c>
      <c r="Q9707" t="str" cm="1">
        <f t="array" ref="Q9707">_xlfn.IFS(
O9707&lt;50000,"Low Salary (&lt;$50K)",
O9707&lt;90000,"Lower Middle ($50K-$90K)",
O9707&lt;130000,"Middle ($90K-$130K)",
O9707&lt;170000,"Upper Middle ($130K-$170K)",
O9707&gt;=170000,"High Salary (&gt;$170K)"
)</f>
        <v>Middle ($90K-$130K)</v>
      </c>
      <c r="R9707" t="str" cm="1">
        <f t="array" ref="R9707">_xlfn.IFS(
G9707&lt;=2,"New Customers (0-2Y)",
G9707&lt;=5,"Growing Customers (3-5Y)",
G9707&lt;=8,"Established Customers (6-8Y)",
G9707&lt;=10,"Loyal Customers (9-10Y)"
)</f>
        <v>New Customers (0-2Y)</v>
      </c>
    </row>
    <row r="9708" spans="1:18" x14ac:dyDescent="0.35">
      <c r="A9708">
        <v>15754926</v>
      </c>
      <c r="B9708" t="s">
        <v>895</v>
      </c>
      <c r="C9708" t="s">
        <v>17</v>
      </c>
      <c r="D9708" t="s">
        <v>18</v>
      </c>
      <c r="E9708">
        <v>30</v>
      </c>
      <c r="F9708" t="s">
        <v>19</v>
      </c>
      <c r="G9708">
        <v>6</v>
      </c>
      <c r="H9708" s="4">
        <v>0</v>
      </c>
      <c r="I9708" t="s">
        <v>24</v>
      </c>
      <c r="J9708">
        <v>2</v>
      </c>
      <c r="K9708">
        <v>512</v>
      </c>
      <c r="L9708" t="s">
        <v>31</v>
      </c>
      <c r="M9708" t="s">
        <v>21</v>
      </c>
      <c r="N9708" t="s">
        <v>32</v>
      </c>
      <c r="O9708" s="4">
        <v>88827.31</v>
      </c>
      <c r="P9708" t="s">
        <v>28</v>
      </c>
      <c r="Q9708" t="str" cm="1">
        <f t="array" ref="Q9708">_xlfn.IFS(
O9708&lt;50000,"Low Salary (&lt;$50K)",
O9708&lt;90000,"Lower Middle ($50K-$90K)",
O9708&lt;130000,"Middle ($90K-$130K)",
O9708&lt;170000,"Upper Middle ($130K-$170K)",
O9708&gt;=170000,"High Salary (&gt;$170K)"
)</f>
        <v>Lower Middle ($50K-$90K)</v>
      </c>
      <c r="R9708" t="str" cm="1">
        <f t="array" ref="R9708">_xlfn.IFS(
G9708&lt;=2,"New Customers (0-2Y)",
G9708&lt;=5,"Growing Customers (3-5Y)",
G9708&lt;=8,"Established Customers (6-8Y)",
G9708&lt;=10,"Loyal Customers (9-10Y)"
)</f>
        <v>Established Customers (6-8Y)</v>
      </c>
    </row>
    <row r="9709" spans="1:18" x14ac:dyDescent="0.35">
      <c r="A9709">
        <v>15687431</v>
      </c>
      <c r="B9709" t="s">
        <v>2924</v>
      </c>
      <c r="C9709" t="s">
        <v>17</v>
      </c>
      <c r="D9709" t="s">
        <v>18</v>
      </c>
      <c r="E9709">
        <v>41</v>
      </c>
      <c r="F9709" t="s">
        <v>19</v>
      </c>
      <c r="G9709">
        <v>7</v>
      </c>
      <c r="H9709" s="4">
        <v>115171.71</v>
      </c>
      <c r="I9709" t="s">
        <v>33</v>
      </c>
      <c r="J9709">
        <v>1</v>
      </c>
      <c r="K9709">
        <v>642</v>
      </c>
      <c r="L9709" t="s">
        <v>20</v>
      </c>
      <c r="M9709" t="s">
        <v>21</v>
      </c>
      <c r="N9709" t="s">
        <v>22</v>
      </c>
      <c r="O9709" s="4">
        <v>37674.47</v>
      </c>
      <c r="P9709" t="s">
        <v>28</v>
      </c>
      <c r="Q9709" t="str" cm="1">
        <f t="array" ref="Q9709">_xlfn.IFS(
O9709&lt;50000,"Low Salary (&lt;$50K)",
O9709&lt;90000,"Lower Middle ($50K-$90K)",
O9709&lt;130000,"Middle ($90K-$130K)",
O9709&lt;170000,"Upper Middle ($130K-$170K)",
O9709&gt;=170000,"High Salary (&gt;$170K)"
)</f>
        <v>Low Salary (&lt;$50K)</v>
      </c>
      <c r="R9709" t="str" cm="1">
        <f t="array" ref="R9709">_xlfn.IFS(
G9709&lt;=2,"New Customers (0-2Y)",
G9709&lt;=5,"Growing Customers (3-5Y)",
G9709&lt;=8,"Established Customers (6-8Y)",
G9709&lt;=10,"Loyal Customers (9-10Y)"
)</f>
        <v>Established Customers (6-8Y)</v>
      </c>
    </row>
    <row r="9710" spans="1:18" x14ac:dyDescent="0.35">
      <c r="A9710">
        <v>15604515</v>
      </c>
      <c r="B9710" t="s">
        <v>2668</v>
      </c>
      <c r="C9710" t="s">
        <v>42</v>
      </c>
      <c r="D9710" t="s">
        <v>18</v>
      </c>
      <c r="E9710">
        <v>22</v>
      </c>
      <c r="F9710" t="s">
        <v>43</v>
      </c>
      <c r="G9710">
        <v>10</v>
      </c>
      <c r="H9710" s="4">
        <v>111543.26</v>
      </c>
      <c r="I9710" t="s">
        <v>33</v>
      </c>
      <c r="J9710">
        <v>2</v>
      </c>
      <c r="K9710">
        <v>737</v>
      </c>
      <c r="L9710" t="s">
        <v>35</v>
      </c>
      <c r="M9710" t="s">
        <v>27</v>
      </c>
      <c r="N9710" t="s">
        <v>32</v>
      </c>
      <c r="O9710" s="4">
        <v>106327.85</v>
      </c>
      <c r="P9710" t="s">
        <v>28</v>
      </c>
      <c r="Q9710" t="str" cm="1">
        <f t="array" ref="Q9710">_xlfn.IFS(
O9710&lt;50000,"Low Salary (&lt;$50K)",
O9710&lt;90000,"Lower Middle ($50K-$90K)",
O9710&lt;130000,"Middle ($90K-$130K)",
O9710&lt;170000,"Upper Middle ($130K-$170K)",
O9710&gt;=170000,"High Salary (&gt;$170K)"
)</f>
        <v>Middle ($90K-$130K)</v>
      </c>
      <c r="R9710" t="str" cm="1">
        <f t="array" ref="R9710">_xlfn.IFS(
G9710&lt;=2,"New Customers (0-2Y)",
G9710&lt;=5,"Growing Customers (3-5Y)",
G9710&lt;=8,"Established Customers (6-8Y)",
G9710&lt;=10,"Loyal Customers (9-10Y)"
)</f>
        <v>Loyal Customers (9-10Y)</v>
      </c>
    </row>
    <row r="9711" spans="1:18" x14ac:dyDescent="0.35">
      <c r="A9711">
        <v>15682839</v>
      </c>
      <c r="B9711" t="s">
        <v>1175</v>
      </c>
      <c r="C9711" t="s">
        <v>17</v>
      </c>
      <c r="D9711" t="s">
        <v>18</v>
      </c>
      <c r="E9711">
        <v>57</v>
      </c>
      <c r="F9711" t="s">
        <v>19</v>
      </c>
      <c r="G9711">
        <v>8</v>
      </c>
      <c r="H9711" s="4">
        <v>137936.94</v>
      </c>
      <c r="I9711" t="s">
        <v>33</v>
      </c>
      <c r="J9711">
        <v>1</v>
      </c>
      <c r="K9711">
        <v>575</v>
      </c>
      <c r="L9711" t="s">
        <v>31</v>
      </c>
      <c r="M9711" t="s">
        <v>21</v>
      </c>
      <c r="N9711" t="s">
        <v>22</v>
      </c>
      <c r="O9711" s="4">
        <v>84475.13</v>
      </c>
      <c r="P9711" t="s">
        <v>28</v>
      </c>
      <c r="Q9711" t="str" cm="1">
        <f t="array" ref="Q9711">_xlfn.IFS(
O9711&lt;50000,"Low Salary (&lt;$50K)",
O9711&lt;90000,"Lower Middle ($50K-$90K)",
O9711&lt;130000,"Middle ($90K-$130K)",
O9711&lt;170000,"Upper Middle ($130K-$170K)",
O9711&gt;=170000,"High Salary (&gt;$170K)"
)</f>
        <v>Lower Middle ($50K-$90K)</v>
      </c>
      <c r="R9711" t="str" cm="1">
        <f t="array" ref="R9711">_xlfn.IFS(
G9711&lt;=2,"New Customers (0-2Y)",
G9711&lt;=5,"Growing Customers (3-5Y)",
G9711&lt;=8,"Established Customers (6-8Y)",
G9711&lt;=10,"Loyal Customers (9-10Y)"
)</f>
        <v>Established Customers (6-8Y)</v>
      </c>
    </row>
    <row r="9712" spans="1:18" x14ac:dyDescent="0.35">
      <c r="A9712">
        <v>15624677</v>
      </c>
      <c r="B9712" t="s">
        <v>2925</v>
      </c>
      <c r="C9712" t="s">
        <v>42</v>
      </c>
      <c r="D9712" t="s">
        <v>18</v>
      </c>
      <c r="E9712">
        <v>37</v>
      </c>
      <c r="F9712" t="s">
        <v>19</v>
      </c>
      <c r="G9712">
        <v>3</v>
      </c>
      <c r="H9712" s="4">
        <v>122304.65</v>
      </c>
      <c r="I9712" t="s">
        <v>33</v>
      </c>
      <c r="J9712">
        <v>2</v>
      </c>
      <c r="K9712">
        <v>543</v>
      </c>
      <c r="L9712" t="s">
        <v>31</v>
      </c>
      <c r="M9712" t="s">
        <v>27</v>
      </c>
      <c r="N9712" t="s">
        <v>32</v>
      </c>
      <c r="O9712" s="4">
        <v>33998.699999999997</v>
      </c>
      <c r="P9712" t="s">
        <v>28</v>
      </c>
      <c r="Q9712" t="str" cm="1">
        <f t="array" ref="Q9712">_xlfn.IFS(
O9712&lt;50000,"Low Salary (&lt;$50K)",
O9712&lt;90000,"Lower Middle ($50K-$90K)",
O9712&lt;130000,"Middle ($90K-$130K)",
O9712&lt;170000,"Upper Middle ($130K-$170K)",
O9712&gt;=170000,"High Salary (&gt;$170K)"
)</f>
        <v>Low Salary (&lt;$50K)</v>
      </c>
      <c r="R9712" t="str" cm="1">
        <f t="array" ref="R9712">_xlfn.IFS(
G9712&lt;=2,"New Customers (0-2Y)",
G9712&lt;=5,"Growing Customers (3-5Y)",
G9712&lt;=8,"Established Customers (6-8Y)",
G9712&lt;=10,"Loyal Customers (9-10Y)"
)</f>
        <v>Growing Customers (3-5Y)</v>
      </c>
    </row>
    <row r="9713" spans="1:18" x14ac:dyDescent="0.35">
      <c r="A9713">
        <v>15646366</v>
      </c>
      <c r="B9713" t="s">
        <v>87</v>
      </c>
      <c r="C9713" t="s">
        <v>42</v>
      </c>
      <c r="D9713" t="s">
        <v>39</v>
      </c>
      <c r="E9713">
        <v>41</v>
      </c>
      <c r="F9713" t="s">
        <v>19</v>
      </c>
      <c r="G9713">
        <v>8</v>
      </c>
      <c r="H9713" s="4">
        <v>120586.54</v>
      </c>
      <c r="I9713" t="s">
        <v>33</v>
      </c>
      <c r="J9713">
        <v>1</v>
      </c>
      <c r="K9713">
        <v>521</v>
      </c>
      <c r="L9713" t="s">
        <v>31</v>
      </c>
      <c r="M9713" t="s">
        <v>27</v>
      </c>
      <c r="N9713" t="s">
        <v>22</v>
      </c>
      <c r="O9713" s="4">
        <v>20491.150000000001</v>
      </c>
      <c r="P9713" t="s">
        <v>28</v>
      </c>
      <c r="Q9713" t="str" cm="1">
        <f t="array" ref="Q9713">_xlfn.IFS(
O9713&lt;50000,"Low Salary (&lt;$50K)",
O9713&lt;90000,"Lower Middle ($50K-$90K)",
O9713&lt;130000,"Middle ($90K-$130K)",
O9713&lt;170000,"Upper Middle ($130K-$170K)",
O9713&gt;=170000,"High Salary (&gt;$170K)"
)</f>
        <v>Low Salary (&lt;$50K)</v>
      </c>
      <c r="R9713" t="str" cm="1">
        <f t="array" ref="R9713">_xlfn.IFS(
G9713&lt;=2,"New Customers (0-2Y)",
G9713&lt;=5,"Growing Customers (3-5Y)",
G9713&lt;=8,"Established Customers (6-8Y)",
G9713&lt;=10,"Loyal Customers (9-10Y)"
)</f>
        <v>Established Customers (6-8Y)</v>
      </c>
    </row>
    <row r="9714" spans="1:18" x14ac:dyDescent="0.35">
      <c r="A9714">
        <v>15701768</v>
      </c>
      <c r="B9714" t="s">
        <v>381</v>
      </c>
      <c r="C9714" t="s">
        <v>17</v>
      </c>
      <c r="D9714" t="s">
        <v>39</v>
      </c>
      <c r="E9714">
        <v>32</v>
      </c>
      <c r="F9714" t="s">
        <v>19</v>
      </c>
      <c r="G9714">
        <v>3</v>
      </c>
      <c r="H9714" s="4">
        <v>0</v>
      </c>
      <c r="I9714" t="s">
        <v>24</v>
      </c>
      <c r="J9714">
        <v>2</v>
      </c>
      <c r="K9714">
        <v>637</v>
      </c>
      <c r="L9714" t="s">
        <v>20</v>
      </c>
      <c r="M9714" t="s">
        <v>21</v>
      </c>
      <c r="N9714" t="s">
        <v>22</v>
      </c>
      <c r="O9714" s="4">
        <v>197827.06</v>
      </c>
      <c r="P9714" t="s">
        <v>28</v>
      </c>
      <c r="Q9714" t="str" cm="1">
        <f t="array" ref="Q9714">_xlfn.IFS(
O9714&lt;50000,"Low Salary (&lt;$50K)",
O9714&lt;90000,"Lower Middle ($50K-$90K)",
O9714&lt;130000,"Middle ($90K-$130K)",
O9714&lt;170000,"Upper Middle ($130K-$170K)",
O9714&gt;=170000,"High Salary (&gt;$170K)"
)</f>
        <v>High Salary (&gt;$170K)</v>
      </c>
      <c r="R9714" t="str" cm="1">
        <f t="array" ref="R9714">_xlfn.IFS(
G9714&lt;=2,"New Customers (0-2Y)",
G9714&lt;=5,"Growing Customers (3-5Y)",
G9714&lt;=8,"Established Customers (6-8Y)",
G9714&lt;=10,"Loyal Customers (9-10Y)"
)</f>
        <v>Growing Customers (3-5Y)</v>
      </c>
    </row>
    <row r="9715" spans="1:18" x14ac:dyDescent="0.35">
      <c r="A9715">
        <v>15623566</v>
      </c>
      <c r="B9715" t="s">
        <v>2926</v>
      </c>
      <c r="C9715" t="s">
        <v>17</v>
      </c>
      <c r="D9715" t="s">
        <v>39</v>
      </c>
      <c r="E9715">
        <v>40</v>
      </c>
      <c r="F9715" t="s">
        <v>19</v>
      </c>
      <c r="G9715">
        <v>9</v>
      </c>
      <c r="H9715" s="4">
        <v>46520.69</v>
      </c>
      <c r="I9715" t="s">
        <v>29</v>
      </c>
      <c r="J9715">
        <v>1</v>
      </c>
      <c r="K9715">
        <v>714</v>
      </c>
      <c r="L9715" t="s">
        <v>35</v>
      </c>
      <c r="M9715" t="s">
        <v>21</v>
      </c>
      <c r="N9715" t="s">
        <v>22</v>
      </c>
      <c r="O9715" s="4">
        <v>96687.25</v>
      </c>
      <c r="P9715" t="s">
        <v>28</v>
      </c>
      <c r="Q9715" t="str" cm="1">
        <f t="array" ref="Q9715">_xlfn.IFS(
O9715&lt;50000,"Low Salary (&lt;$50K)",
O9715&lt;90000,"Lower Middle ($50K-$90K)",
O9715&lt;130000,"Middle ($90K-$130K)",
O9715&lt;170000,"Upper Middle ($130K-$170K)",
O9715&gt;=170000,"High Salary (&gt;$170K)"
)</f>
        <v>Middle ($90K-$130K)</v>
      </c>
      <c r="R9715" t="str" cm="1">
        <f t="array" ref="R9715">_xlfn.IFS(
G9715&lt;=2,"New Customers (0-2Y)",
G9715&lt;=5,"Growing Customers (3-5Y)",
G9715&lt;=8,"Established Customers (6-8Y)",
G9715&lt;=10,"Loyal Customers (9-10Y)"
)</f>
        <v>Loyal Customers (9-10Y)</v>
      </c>
    </row>
    <row r="9716" spans="1:18" x14ac:dyDescent="0.35">
      <c r="A9716">
        <v>15681274</v>
      </c>
      <c r="B9716" t="s">
        <v>211</v>
      </c>
      <c r="C9716" t="s">
        <v>26</v>
      </c>
      <c r="D9716" t="s">
        <v>18</v>
      </c>
      <c r="E9716">
        <v>56</v>
      </c>
      <c r="F9716" t="s">
        <v>19</v>
      </c>
      <c r="G9716">
        <v>2</v>
      </c>
      <c r="H9716" s="4">
        <v>105473.74</v>
      </c>
      <c r="I9716" t="s">
        <v>33</v>
      </c>
      <c r="J9716">
        <v>1</v>
      </c>
      <c r="K9716">
        <v>726</v>
      </c>
      <c r="L9716" t="s">
        <v>35</v>
      </c>
      <c r="M9716" t="s">
        <v>21</v>
      </c>
      <c r="N9716" t="s">
        <v>22</v>
      </c>
      <c r="O9716" s="4">
        <v>46044.7</v>
      </c>
      <c r="P9716" t="s">
        <v>28</v>
      </c>
      <c r="Q9716" t="str" cm="1">
        <f t="array" ref="Q9716">_xlfn.IFS(
O9716&lt;50000,"Low Salary (&lt;$50K)",
O9716&lt;90000,"Lower Middle ($50K-$90K)",
O9716&lt;130000,"Middle ($90K-$130K)",
O9716&lt;170000,"Upper Middle ($130K-$170K)",
O9716&gt;=170000,"High Salary (&gt;$170K)"
)</f>
        <v>Low Salary (&lt;$50K)</v>
      </c>
      <c r="R9716" t="str" cm="1">
        <f t="array" ref="R9716">_xlfn.IFS(
G9716&lt;=2,"New Customers (0-2Y)",
G9716&lt;=5,"Growing Customers (3-5Y)",
G9716&lt;=8,"Established Customers (6-8Y)",
G9716&lt;=10,"Loyal Customers (9-10Y)"
)</f>
        <v>New Customers (0-2Y)</v>
      </c>
    </row>
    <row r="9717" spans="1:18" x14ac:dyDescent="0.35">
      <c r="A9717">
        <v>15762573</v>
      </c>
      <c r="B9717" t="s">
        <v>706</v>
      </c>
      <c r="C9717" t="s">
        <v>26</v>
      </c>
      <c r="D9717" t="s">
        <v>18</v>
      </c>
      <c r="E9717">
        <v>34</v>
      </c>
      <c r="F9717" t="s">
        <v>19</v>
      </c>
      <c r="G9717">
        <v>7</v>
      </c>
      <c r="H9717" s="4">
        <v>0</v>
      </c>
      <c r="I9717" t="s">
        <v>24</v>
      </c>
      <c r="J9717">
        <v>2</v>
      </c>
      <c r="K9717">
        <v>680</v>
      </c>
      <c r="L9717" t="s">
        <v>35</v>
      </c>
      <c r="M9717" t="s">
        <v>21</v>
      </c>
      <c r="N9717" t="s">
        <v>32</v>
      </c>
      <c r="O9717" s="4">
        <v>98949.85</v>
      </c>
      <c r="P9717" t="s">
        <v>28</v>
      </c>
      <c r="Q9717" t="str" cm="1">
        <f t="array" ref="Q9717">_xlfn.IFS(
O9717&lt;50000,"Low Salary (&lt;$50K)",
O9717&lt;90000,"Lower Middle ($50K-$90K)",
O9717&lt;130000,"Middle ($90K-$130K)",
O9717&lt;170000,"Upper Middle ($130K-$170K)",
O9717&gt;=170000,"High Salary (&gt;$170K)"
)</f>
        <v>Middle ($90K-$130K)</v>
      </c>
      <c r="R9717" t="str" cm="1">
        <f t="array" ref="R9717">_xlfn.IFS(
G9717&lt;=2,"New Customers (0-2Y)",
G9717&lt;=5,"Growing Customers (3-5Y)",
G9717&lt;=8,"Established Customers (6-8Y)",
G9717&lt;=10,"Loyal Customers (9-10Y)"
)</f>
        <v>Established Customers (6-8Y)</v>
      </c>
    </row>
    <row r="9718" spans="1:18" x14ac:dyDescent="0.35">
      <c r="A9718">
        <v>15706458</v>
      </c>
      <c r="B9718" t="s">
        <v>764</v>
      </c>
      <c r="C9718" t="s">
        <v>42</v>
      </c>
      <c r="D9718" t="s">
        <v>39</v>
      </c>
      <c r="E9718">
        <v>39</v>
      </c>
      <c r="F9718" t="s">
        <v>19</v>
      </c>
      <c r="G9718">
        <v>5</v>
      </c>
      <c r="H9718" s="4">
        <v>115730.71</v>
      </c>
      <c r="I9718" t="s">
        <v>33</v>
      </c>
      <c r="J9718">
        <v>3</v>
      </c>
      <c r="K9718">
        <v>812</v>
      </c>
      <c r="L9718" t="s">
        <v>37</v>
      </c>
      <c r="M9718" t="s">
        <v>21</v>
      </c>
      <c r="N9718" t="s">
        <v>22</v>
      </c>
      <c r="O9718" s="4">
        <v>185599.34</v>
      </c>
      <c r="P9718" t="s">
        <v>23</v>
      </c>
      <c r="Q9718" t="str" cm="1">
        <f t="array" ref="Q9718">_xlfn.IFS(
O9718&lt;50000,"Low Salary (&lt;$50K)",
O9718&lt;90000,"Lower Middle ($50K-$90K)",
O9718&lt;130000,"Middle ($90K-$130K)",
O9718&lt;170000,"Upper Middle ($130K-$170K)",
O9718&gt;=170000,"High Salary (&gt;$170K)"
)</f>
        <v>High Salary (&gt;$170K)</v>
      </c>
      <c r="R9718" t="str" cm="1">
        <f t="array" ref="R9718">_xlfn.IFS(
G9718&lt;=2,"New Customers (0-2Y)",
G9718&lt;=5,"Growing Customers (3-5Y)",
G9718&lt;=8,"Established Customers (6-8Y)",
G9718&lt;=10,"Loyal Customers (9-10Y)"
)</f>
        <v>Growing Customers (3-5Y)</v>
      </c>
    </row>
    <row r="9719" spans="1:18" x14ac:dyDescent="0.35">
      <c r="A9719">
        <v>15654222</v>
      </c>
      <c r="B9719" t="s">
        <v>2927</v>
      </c>
      <c r="C9719" t="s">
        <v>26</v>
      </c>
      <c r="D9719" t="s">
        <v>39</v>
      </c>
      <c r="E9719">
        <v>30</v>
      </c>
      <c r="F9719" t="s">
        <v>19</v>
      </c>
      <c r="G9719">
        <v>3</v>
      </c>
      <c r="H9719" s="4">
        <v>145396.49</v>
      </c>
      <c r="I9719" t="s">
        <v>33</v>
      </c>
      <c r="J9719">
        <v>1</v>
      </c>
      <c r="K9719">
        <v>757</v>
      </c>
      <c r="L9719" t="s">
        <v>35</v>
      </c>
      <c r="M9719" t="s">
        <v>27</v>
      </c>
      <c r="N9719" t="s">
        <v>22</v>
      </c>
      <c r="O9719" s="4">
        <v>198341.15</v>
      </c>
      <c r="P9719" t="s">
        <v>28</v>
      </c>
      <c r="Q9719" t="str" cm="1">
        <f t="array" ref="Q9719">_xlfn.IFS(
O9719&lt;50000,"Low Salary (&lt;$50K)",
O9719&lt;90000,"Lower Middle ($50K-$90K)",
O9719&lt;130000,"Middle ($90K-$130K)",
O9719&lt;170000,"Upper Middle ($130K-$170K)",
O9719&gt;=170000,"High Salary (&gt;$170K)"
)</f>
        <v>High Salary (&gt;$170K)</v>
      </c>
      <c r="R9719" t="str" cm="1">
        <f t="array" ref="R9719">_xlfn.IFS(
G9719&lt;=2,"New Customers (0-2Y)",
G9719&lt;=5,"Growing Customers (3-5Y)",
G9719&lt;=8,"Established Customers (6-8Y)",
G9719&lt;=10,"Loyal Customers (9-10Y)"
)</f>
        <v>Growing Customers (3-5Y)</v>
      </c>
    </row>
    <row r="9720" spans="1:18" x14ac:dyDescent="0.35">
      <c r="A9720">
        <v>15704053</v>
      </c>
      <c r="B9720" t="s">
        <v>142</v>
      </c>
      <c r="C9720" t="s">
        <v>26</v>
      </c>
      <c r="D9720" t="s">
        <v>39</v>
      </c>
      <c r="E9720">
        <v>62</v>
      </c>
      <c r="F9720" t="s">
        <v>2967</v>
      </c>
      <c r="G9720">
        <v>3</v>
      </c>
      <c r="H9720" s="4">
        <v>131078.42000000001</v>
      </c>
      <c r="I9720" t="s">
        <v>33</v>
      </c>
      <c r="J9720">
        <v>2</v>
      </c>
      <c r="K9720">
        <v>710</v>
      </c>
      <c r="L9720" t="s">
        <v>35</v>
      </c>
      <c r="M9720" t="s">
        <v>21</v>
      </c>
      <c r="N9720" t="s">
        <v>32</v>
      </c>
      <c r="O9720" s="4">
        <v>119348.76</v>
      </c>
      <c r="P9720" t="s">
        <v>23</v>
      </c>
      <c r="Q9720" t="str" cm="1">
        <f t="array" ref="Q9720">_xlfn.IFS(
O9720&lt;50000,"Low Salary (&lt;$50K)",
O9720&lt;90000,"Lower Middle ($50K-$90K)",
O9720&lt;130000,"Middle ($90K-$130K)",
O9720&lt;170000,"Upper Middle ($130K-$170K)",
O9720&gt;=170000,"High Salary (&gt;$170K)"
)</f>
        <v>Middle ($90K-$130K)</v>
      </c>
      <c r="R9720" t="str" cm="1">
        <f t="array" ref="R9720">_xlfn.IFS(
G9720&lt;=2,"New Customers (0-2Y)",
G9720&lt;=5,"Growing Customers (3-5Y)",
G9720&lt;=8,"Established Customers (6-8Y)",
G9720&lt;=10,"Loyal Customers (9-10Y)"
)</f>
        <v>Growing Customers (3-5Y)</v>
      </c>
    </row>
    <row r="9721" spans="1:18" x14ac:dyDescent="0.35">
      <c r="A9721">
        <v>15724321</v>
      </c>
      <c r="B9721" t="s">
        <v>692</v>
      </c>
      <c r="C9721" t="s">
        <v>42</v>
      </c>
      <c r="D9721" t="s">
        <v>18</v>
      </c>
      <c r="E9721">
        <v>47</v>
      </c>
      <c r="F9721" t="s">
        <v>19</v>
      </c>
      <c r="G9721">
        <v>9</v>
      </c>
      <c r="H9721" s="4">
        <v>128298.74</v>
      </c>
      <c r="I9721" t="s">
        <v>33</v>
      </c>
      <c r="J9721">
        <v>1</v>
      </c>
      <c r="K9721">
        <v>516</v>
      </c>
      <c r="L9721" t="s">
        <v>31</v>
      </c>
      <c r="M9721" t="s">
        <v>27</v>
      </c>
      <c r="N9721" t="s">
        <v>32</v>
      </c>
      <c r="O9721" s="4">
        <v>149614.17000000001</v>
      </c>
      <c r="P9721" t="s">
        <v>23</v>
      </c>
      <c r="Q9721" t="str" cm="1">
        <f t="array" ref="Q9721">_xlfn.IFS(
O9721&lt;50000,"Low Salary (&lt;$50K)",
O9721&lt;90000,"Lower Middle ($50K-$90K)",
O9721&lt;130000,"Middle ($90K-$130K)",
O9721&lt;170000,"Upper Middle ($130K-$170K)",
O9721&gt;=170000,"High Salary (&gt;$170K)"
)</f>
        <v>Upper Middle ($130K-$170K)</v>
      </c>
      <c r="R9721" t="str" cm="1">
        <f t="array" ref="R9721">_xlfn.IFS(
G9721&lt;=2,"New Customers (0-2Y)",
G9721&lt;=5,"Growing Customers (3-5Y)",
G9721&lt;=8,"Established Customers (6-8Y)",
G9721&lt;=10,"Loyal Customers (9-10Y)"
)</f>
        <v>Loyal Customers (9-10Y)</v>
      </c>
    </row>
    <row r="9722" spans="1:18" x14ac:dyDescent="0.35">
      <c r="A9722">
        <v>15621815</v>
      </c>
      <c r="B9722" t="s">
        <v>1075</v>
      </c>
      <c r="C9722" t="s">
        <v>17</v>
      </c>
      <c r="D9722" t="s">
        <v>18</v>
      </c>
      <c r="E9722">
        <v>40</v>
      </c>
      <c r="F9722" t="s">
        <v>19</v>
      </c>
      <c r="G9722">
        <v>6</v>
      </c>
      <c r="H9722" s="4">
        <v>165526.71</v>
      </c>
      <c r="I9722" t="s">
        <v>33</v>
      </c>
      <c r="J9722">
        <v>1</v>
      </c>
      <c r="K9722">
        <v>803</v>
      </c>
      <c r="L9722" t="s">
        <v>37</v>
      </c>
      <c r="M9722" t="s">
        <v>21</v>
      </c>
      <c r="N9722" t="s">
        <v>32</v>
      </c>
      <c r="O9722" s="4">
        <v>12328.08</v>
      </c>
      <c r="P9722" t="s">
        <v>28</v>
      </c>
      <c r="Q9722" t="str" cm="1">
        <f t="array" ref="Q9722">_xlfn.IFS(
O9722&lt;50000,"Low Salary (&lt;$50K)",
O9722&lt;90000,"Lower Middle ($50K-$90K)",
O9722&lt;130000,"Middle ($90K-$130K)",
O9722&lt;170000,"Upper Middle ($130K-$170K)",
O9722&gt;=170000,"High Salary (&gt;$170K)"
)</f>
        <v>Low Salary (&lt;$50K)</v>
      </c>
      <c r="R9722" t="str" cm="1">
        <f t="array" ref="R9722">_xlfn.IFS(
G9722&lt;=2,"New Customers (0-2Y)",
G9722&lt;=5,"Growing Customers (3-5Y)",
G9722&lt;=8,"Established Customers (6-8Y)",
G9722&lt;=10,"Loyal Customers (9-10Y)"
)</f>
        <v>Established Customers (6-8Y)</v>
      </c>
    </row>
    <row r="9723" spans="1:18" x14ac:dyDescent="0.35">
      <c r="A9723">
        <v>15724876</v>
      </c>
      <c r="B9723" t="s">
        <v>696</v>
      </c>
      <c r="C9723" t="s">
        <v>17</v>
      </c>
      <c r="D9723" t="s">
        <v>18</v>
      </c>
      <c r="E9723">
        <v>38</v>
      </c>
      <c r="F9723" t="s">
        <v>19</v>
      </c>
      <c r="G9723">
        <v>5</v>
      </c>
      <c r="H9723" s="4">
        <v>83714.41</v>
      </c>
      <c r="I9723" t="s">
        <v>29</v>
      </c>
      <c r="J9723">
        <v>1</v>
      </c>
      <c r="K9723">
        <v>560</v>
      </c>
      <c r="L9723" t="s">
        <v>31</v>
      </c>
      <c r="M9723" t="s">
        <v>21</v>
      </c>
      <c r="N9723" t="s">
        <v>22</v>
      </c>
      <c r="O9723" s="4">
        <v>33245.97</v>
      </c>
      <c r="P9723" t="s">
        <v>28</v>
      </c>
      <c r="Q9723" t="str" cm="1">
        <f t="array" ref="Q9723">_xlfn.IFS(
O9723&lt;50000,"Low Salary (&lt;$50K)",
O9723&lt;90000,"Lower Middle ($50K-$90K)",
O9723&lt;130000,"Middle ($90K-$130K)",
O9723&lt;170000,"Upper Middle ($130K-$170K)",
O9723&gt;=170000,"High Salary (&gt;$170K)"
)</f>
        <v>Low Salary (&lt;$50K)</v>
      </c>
      <c r="R9723" t="str" cm="1">
        <f t="array" ref="R9723">_xlfn.IFS(
G9723&lt;=2,"New Customers (0-2Y)",
G9723&lt;=5,"Growing Customers (3-5Y)",
G9723&lt;=8,"Established Customers (6-8Y)",
G9723&lt;=10,"Loyal Customers (9-10Y)"
)</f>
        <v>Growing Customers (3-5Y)</v>
      </c>
    </row>
    <row r="9724" spans="1:18" x14ac:dyDescent="0.35">
      <c r="A9724">
        <v>15696588</v>
      </c>
      <c r="B9724" t="s">
        <v>324</v>
      </c>
      <c r="C9724" t="s">
        <v>17</v>
      </c>
      <c r="D9724" t="s">
        <v>18</v>
      </c>
      <c r="E9724">
        <v>36</v>
      </c>
      <c r="F9724" t="s">
        <v>19</v>
      </c>
      <c r="G9724">
        <v>3</v>
      </c>
      <c r="H9724" s="4">
        <v>0</v>
      </c>
      <c r="I9724" t="s">
        <v>24</v>
      </c>
      <c r="J9724">
        <v>2</v>
      </c>
      <c r="K9724">
        <v>679</v>
      </c>
      <c r="L9724" t="s">
        <v>35</v>
      </c>
      <c r="M9724" t="s">
        <v>21</v>
      </c>
      <c r="N9724" t="s">
        <v>22</v>
      </c>
      <c r="O9724" s="4">
        <v>2243.41</v>
      </c>
      <c r="P9724" t="s">
        <v>28</v>
      </c>
      <c r="Q9724" t="str" cm="1">
        <f t="array" ref="Q9724">_xlfn.IFS(
O9724&lt;50000,"Low Salary (&lt;$50K)",
O9724&lt;90000,"Lower Middle ($50K-$90K)",
O9724&lt;130000,"Middle ($90K-$130K)",
O9724&lt;170000,"Upper Middle ($130K-$170K)",
O9724&gt;=170000,"High Salary (&gt;$170K)"
)</f>
        <v>Low Salary (&lt;$50K)</v>
      </c>
      <c r="R9724" t="str" cm="1">
        <f t="array" ref="R9724">_xlfn.IFS(
G9724&lt;=2,"New Customers (0-2Y)",
G9724&lt;=5,"Growing Customers (3-5Y)",
G9724&lt;=8,"Established Customers (6-8Y)",
G9724&lt;=10,"Loyal Customers (9-10Y)"
)</f>
        <v>Growing Customers (3-5Y)</v>
      </c>
    </row>
    <row r="9725" spans="1:18" x14ac:dyDescent="0.35">
      <c r="A9725">
        <v>15612832</v>
      </c>
      <c r="B9725" t="s">
        <v>810</v>
      </c>
      <c r="C9725" t="s">
        <v>17</v>
      </c>
      <c r="D9725" t="s">
        <v>39</v>
      </c>
      <c r="E9725">
        <v>32</v>
      </c>
      <c r="F9725" t="s">
        <v>19</v>
      </c>
      <c r="G9725">
        <v>7</v>
      </c>
      <c r="H9725" s="4">
        <v>125540.05</v>
      </c>
      <c r="I9725" t="s">
        <v>33</v>
      </c>
      <c r="J9725">
        <v>1</v>
      </c>
      <c r="K9725">
        <v>526</v>
      </c>
      <c r="L9725" t="s">
        <v>31</v>
      </c>
      <c r="M9725" t="s">
        <v>27</v>
      </c>
      <c r="N9725" t="s">
        <v>32</v>
      </c>
      <c r="O9725" s="4">
        <v>86786.41</v>
      </c>
      <c r="P9725" t="s">
        <v>28</v>
      </c>
      <c r="Q9725" t="str" cm="1">
        <f t="array" ref="Q9725">_xlfn.IFS(
O9725&lt;50000,"Low Salary (&lt;$50K)",
O9725&lt;90000,"Lower Middle ($50K-$90K)",
O9725&lt;130000,"Middle ($90K-$130K)",
O9725&lt;170000,"Upper Middle ($130K-$170K)",
O9725&gt;=170000,"High Salary (&gt;$170K)"
)</f>
        <v>Lower Middle ($50K-$90K)</v>
      </c>
      <c r="R9725" t="str" cm="1">
        <f t="array" ref="R9725">_xlfn.IFS(
G9725&lt;=2,"New Customers (0-2Y)",
G9725&lt;=5,"Growing Customers (3-5Y)",
G9725&lt;=8,"Established Customers (6-8Y)",
G9725&lt;=10,"Loyal Customers (9-10Y)"
)</f>
        <v>Established Customers (6-8Y)</v>
      </c>
    </row>
    <row r="9726" spans="1:18" x14ac:dyDescent="0.35">
      <c r="A9726">
        <v>15804295</v>
      </c>
      <c r="B9726" t="s">
        <v>194</v>
      </c>
      <c r="C9726" t="s">
        <v>17</v>
      </c>
      <c r="D9726" t="s">
        <v>39</v>
      </c>
      <c r="E9726">
        <v>41</v>
      </c>
      <c r="F9726" t="s">
        <v>19</v>
      </c>
      <c r="G9726">
        <v>2</v>
      </c>
      <c r="H9726" s="4">
        <v>100254.76</v>
      </c>
      <c r="I9726" t="s">
        <v>33</v>
      </c>
      <c r="J9726">
        <v>2</v>
      </c>
      <c r="K9726">
        <v>485</v>
      </c>
      <c r="L9726" t="s">
        <v>44</v>
      </c>
      <c r="M9726" t="s">
        <v>21</v>
      </c>
      <c r="N9726" t="s">
        <v>22</v>
      </c>
      <c r="O9726" s="4">
        <v>12706.67</v>
      </c>
      <c r="P9726" t="s">
        <v>28</v>
      </c>
      <c r="Q9726" t="str" cm="1">
        <f t="array" ref="Q9726">_xlfn.IFS(
O9726&lt;50000,"Low Salary (&lt;$50K)",
O9726&lt;90000,"Lower Middle ($50K-$90K)",
O9726&lt;130000,"Middle ($90K-$130K)",
O9726&lt;170000,"Upper Middle ($130K-$170K)",
O9726&gt;=170000,"High Salary (&gt;$170K)"
)</f>
        <v>Low Salary (&lt;$50K)</v>
      </c>
      <c r="R9726" t="str" cm="1">
        <f t="array" ref="R9726">_xlfn.IFS(
G9726&lt;=2,"New Customers (0-2Y)",
G9726&lt;=5,"Growing Customers (3-5Y)",
G9726&lt;=8,"Established Customers (6-8Y)",
G9726&lt;=10,"Loyal Customers (9-10Y)"
)</f>
        <v>New Customers (0-2Y)</v>
      </c>
    </row>
    <row r="9727" spans="1:18" x14ac:dyDescent="0.35">
      <c r="A9727">
        <v>15712536</v>
      </c>
      <c r="B9727" t="s">
        <v>520</v>
      </c>
      <c r="C9727" t="s">
        <v>17</v>
      </c>
      <c r="D9727" t="s">
        <v>18</v>
      </c>
      <c r="E9727">
        <v>36</v>
      </c>
      <c r="F9727" t="s">
        <v>19</v>
      </c>
      <c r="G9727">
        <v>3</v>
      </c>
      <c r="H9727" s="4">
        <v>0</v>
      </c>
      <c r="I9727" t="s">
        <v>24</v>
      </c>
      <c r="J9727">
        <v>2</v>
      </c>
      <c r="K9727">
        <v>625</v>
      </c>
      <c r="L9727" t="s">
        <v>20</v>
      </c>
      <c r="M9727" t="s">
        <v>21</v>
      </c>
      <c r="N9727" t="s">
        <v>32</v>
      </c>
      <c r="O9727" s="4">
        <v>41295.1</v>
      </c>
      <c r="P9727" t="s">
        <v>23</v>
      </c>
      <c r="Q9727" t="str" cm="1">
        <f t="array" ref="Q9727">_xlfn.IFS(
O9727&lt;50000,"Low Salary (&lt;$50K)",
O9727&lt;90000,"Lower Middle ($50K-$90K)",
O9727&lt;130000,"Middle ($90K-$130K)",
O9727&lt;170000,"Upper Middle ($130K-$170K)",
O9727&gt;=170000,"High Salary (&gt;$170K)"
)</f>
        <v>Low Salary (&lt;$50K)</v>
      </c>
      <c r="R9727" t="str" cm="1">
        <f t="array" ref="R9727">_xlfn.IFS(
G9727&lt;=2,"New Customers (0-2Y)",
G9727&lt;=5,"Growing Customers (3-5Y)",
G9727&lt;=8,"Established Customers (6-8Y)",
G9727&lt;=10,"Loyal Customers (9-10Y)"
)</f>
        <v>Growing Customers (3-5Y)</v>
      </c>
    </row>
    <row r="9728" spans="1:18" x14ac:dyDescent="0.35">
      <c r="A9728">
        <v>15662494</v>
      </c>
      <c r="B9728" t="s">
        <v>1064</v>
      </c>
      <c r="C9728" t="s">
        <v>26</v>
      </c>
      <c r="D9728" t="s">
        <v>39</v>
      </c>
      <c r="E9728">
        <v>43</v>
      </c>
      <c r="F9728" t="s">
        <v>19</v>
      </c>
      <c r="G9728">
        <v>7</v>
      </c>
      <c r="H9728" s="4">
        <v>138150.57</v>
      </c>
      <c r="I9728" t="s">
        <v>33</v>
      </c>
      <c r="J9728">
        <v>1</v>
      </c>
      <c r="K9728">
        <v>773</v>
      </c>
      <c r="L9728" t="s">
        <v>35</v>
      </c>
      <c r="M9728" t="s">
        <v>21</v>
      </c>
      <c r="N9728" t="s">
        <v>22</v>
      </c>
      <c r="O9728" s="4">
        <v>177357.16</v>
      </c>
      <c r="P9728" t="s">
        <v>28</v>
      </c>
      <c r="Q9728" t="str" cm="1">
        <f t="array" ref="Q9728">_xlfn.IFS(
O9728&lt;50000,"Low Salary (&lt;$50K)",
O9728&lt;90000,"Lower Middle ($50K-$90K)",
O9728&lt;130000,"Middle ($90K-$130K)",
O9728&lt;170000,"Upper Middle ($130K-$170K)",
O9728&gt;=170000,"High Salary (&gt;$170K)"
)</f>
        <v>High Salary (&gt;$170K)</v>
      </c>
      <c r="R9728" t="str" cm="1">
        <f t="array" ref="R9728">_xlfn.IFS(
G9728&lt;=2,"New Customers (0-2Y)",
G9728&lt;=5,"Growing Customers (3-5Y)",
G9728&lt;=8,"Established Customers (6-8Y)",
G9728&lt;=10,"Loyal Customers (9-10Y)"
)</f>
        <v>Established Customers (6-8Y)</v>
      </c>
    </row>
    <row r="9729" spans="1:18" x14ac:dyDescent="0.35">
      <c r="A9729">
        <v>15807728</v>
      </c>
      <c r="B9729" t="s">
        <v>917</v>
      </c>
      <c r="C9729" t="s">
        <v>17</v>
      </c>
      <c r="D9729" t="s">
        <v>18</v>
      </c>
      <c r="E9729">
        <v>45</v>
      </c>
      <c r="F9729" t="s">
        <v>19</v>
      </c>
      <c r="G9729">
        <v>1</v>
      </c>
      <c r="H9729" s="4">
        <v>0</v>
      </c>
      <c r="I9729" t="s">
        <v>24</v>
      </c>
      <c r="J9729">
        <v>1</v>
      </c>
      <c r="K9729">
        <v>530</v>
      </c>
      <c r="L9729" t="s">
        <v>31</v>
      </c>
      <c r="M9729" t="s">
        <v>27</v>
      </c>
      <c r="N9729" t="s">
        <v>22</v>
      </c>
      <c r="O9729" s="4">
        <v>190663.89</v>
      </c>
      <c r="P9729" t="s">
        <v>23</v>
      </c>
      <c r="Q9729" t="str" cm="1">
        <f t="array" ref="Q9729">_xlfn.IFS(
O9729&lt;50000,"Low Salary (&lt;$50K)",
O9729&lt;90000,"Lower Middle ($50K-$90K)",
O9729&lt;130000,"Middle ($90K-$130K)",
O9729&lt;170000,"Upper Middle ($130K-$170K)",
O9729&gt;=170000,"High Salary (&gt;$170K)"
)</f>
        <v>High Salary (&gt;$170K)</v>
      </c>
      <c r="R9729" t="str" cm="1">
        <f t="array" ref="R9729">_xlfn.IFS(
G9729&lt;=2,"New Customers (0-2Y)",
G9729&lt;=5,"Growing Customers (3-5Y)",
G9729&lt;=8,"Established Customers (6-8Y)",
G9729&lt;=10,"Loyal Customers (9-10Y)"
)</f>
        <v>New Customers (0-2Y)</v>
      </c>
    </row>
    <row r="9730" spans="1:18" x14ac:dyDescent="0.35">
      <c r="A9730">
        <v>15764916</v>
      </c>
      <c r="B9730" t="s">
        <v>123</v>
      </c>
      <c r="C9730" t="s">
        <v>42</v>
      </c>
      <c r="D9730" t="s">
        <v>18</v>
      </c>
      <c r="E9730">
        <v>43</v>
      </c>
      <c r="F9730" t="s">
        <v>19</v>
      </c>
      <c r="G9730">
        <v>7</v>
      </c>
      <c r="H9730" s="4">
        <v>95984.21</v>
      </c>
      <c r="I9730" t="s">
        <v>29</v>
      </c>
      <c r="J9730">
        <v>1</v>
      </c>
      <c r="K9730">
        <v>616</v>
      </c>
      <c r="L9730" t="s">
        <v>20</v>
      </c>
      <c r="M9730" t="s">
        <v>27</v>
      </c>
      <c r="N9730" t="s">
        <v>22</v>
      </c>
      <c r="O9730" s="4">
        <v>115262.54</v>
      </c>
      <c r="P9730" t="s">
        <v>23</v>
      </c>
      <c r="Q9730" t="str" cm="1">
        <f t="array" ref="Q9730">_xlfn.IFS(
O9730&lt;50000,"Low Salary (&lt;$50K)",
O9730&lt;90000,"Lower Middle ($50K-$90K)",
O9730&lt;130000,"Middle ($90K-$130K)",
O9730&lt;170000,"Upper Middle ($130K-$170K)",
O9730&gt;=170000,"High Salary (&gt;$170K)"
)</f>
        <v>Middle ($90K-$130K)</v>
      </c>
      <c r="R9730" t="str" cm="1">
        <f t="array" ref="R9730">_xlfn.IFS(
G9730&lt;=2,"New Customers (0-2Y)",
G9730&lt;=5,"Growing Customers (3-5Y)",
G9730&lt;=8,"Established Customers (6-8Y)",
G9730&lt;=10,"Loyal Customers (9-10Y)"
)</f>
        <v>Established Customers (6-8Y)</v>
      </c>
    </row>
    <row r="9731" spans="1:18" x14ac:dyDescent="0.35">
      <c r="A9731">
        <v>15615330</v>
      </c>
      <c r="B9731" t="s">
        <v>1207</v>
      </c>
      <c r="C9731" t="s">
        <v>17</v>
      </c>
      <c r="D9731" t="s">
        <v>39</v>
      </c>
      <c r="E9731">
        <v>23</v>
      </c>
      <c r="F9731" t="s">
        <v>43</v>
      </c>
      <c r="G9731">
        <v>10</v>
      </c>
      <c r="H9731" s="4">
        <v>0</v>
      </c>
      <c r="I9731" t="s">
        <v>24</v>
      </c>
      <c r="J9731">
        <v>2</v>
      </c>
      <c r="K9731">
        <v>651</v>
      </c>
      <c r="L9731" t="s">
        <v>20</v>
      </c>
      <c r="M9731" t="s">
        <v>21</v>
      </c>
      <c r="N9731" t="s">
        <v>22</v>
      </c>
      <c r="O9731" s="4">
        <v>170099.23</v>
      </c>
      <c r="P9731" t="s">
        <v>28</v>
      </c>
      <c r="Q9731" t="str" cm="1">
        <f t="array" ref="Q9731">_xlfn.IFS(
O9731&lt;50000,"Low Salary (&lt;$50K)",
O9731&lt;90000,"Lower Middle ($50K-$90K)",
O9731&lt;130000,"Middle ($90K-$130K)",
O9731&lt;170000,"Upper Middle ($130K-$170K)",
O9731&gt;=170000,"High Salary (&gt;$170K)"
)</f>
        <v>High Salary (&gt;$170K)</v>
      </c>
      <c r="R9731" t="str" cm="1">
        <f t="array" ref="R9731">_xlfn.IFS(
G9731&lt;=2,"New Customers (0-2Y)",
G9731&lt;=5,"Growing Customers (3-5Y)",
G9731&lt;=8,"Established Customers (6-8Y)",
G9731&lt;=10,"Loyal Customers (9-10Y)"
)</f>
        <v>Loyal Customers (9-10Y)</v>
      </c>
    </row>
    <row r="9732" spans="1:18" x14ac:dyDescent="0.35">
      <c r="A9732">
        <v>15638487</v>
      </c>
      <c r="B9732" t="s">
        <v>707</v>
      </c>
      <c r="C9732" t="s">
        <v>42</v>
      </c>
      <c r="D9732" t="s">
        <v>39</v>
      </c>
      <c r="E9732">
        <v>38</v>
      </c>
      <c r="F9732" t="s">
        <v>19</v>
      </c>
      <c r="G9732">
        <v>2</v>
      </c>
      <c r="H9732" s="4">
        <v>136858.42000000001</v>
      </c>
      <c r="I9732" t="s">
        <v>33</v>
      </c>
      <c r="J9732">
        <v>1</v>
      </c>
      <c r="K9732">
        <v>586</v>
      </c>
      <c r="L9732" t="s">
        <v>31</v>
      </c>
      <c r="M9732" t="s">
        <v>27</v>
      </c>
      <c r="N9732" t="s">
        <v>22</v>
      </c>
      <c r="O9732" s="4">
        <v>189143.94</v>
      </c>
      <c r="P9732" t="s">
        <v>28</v>
      </c>
      <c r="Q9732" t="str" cm="1">
        <f t="array" ref="Q9732">_xlfn.IFS(
O9732&lt;50000,"Low Salary (&lt;$50K)",
O9732&lt;90000,"Lower Middle ($50K-$90K)",
O9732&lt;130000,"Middle ($90K-$130K)",
O9732&lt;170000,"Upper Middle ($130K-$170K)",
O9732&gt;=170000,"High Salary (&gt;$170K)"
)</f>
        <v>High Salary (&gt;$170K)</v>
      </c>
      <c r="R9732" t="str" cm="1">
        <f t="array" ref="R9732">_xlfn.IFS(
G9732&lt;=2,"New Customers (0-2Y)",
G9732&lt;=5,"Growing Customers (3-5Y)",
G9732&lt;=8,"Established Customers (6-8Y)",
G9732&lt;=10,"Loyal Customers (9-10Y)"
)</f>
        <v>New Customers (0-2Y)</v>
      </c>
    </row>
    <row r="9733" spans="1:18" x14ac:dyDescent="0.35">
      <c r="A9733">
        <v>15627859</v>
      </c>
      <c r="B9733" t="s">
        <v>1526</v>
      </c>
      <c r="C9733" t="s">
        <v>42</v>
      </c>
      <c r="D9733" t="s">
        <v>39</v>
      </c>
      <c r="E9733">
        <v>29</v>
      </c>
      <c r="F9733" t="s">
        <v>43</v>
      </c>
      <c r="G9733">
        <v>7</v>
      </c>
      <c r="H9733" s="4">
        <v>102609</v>
      </c>
      <c r="I9733" t="s">
        <v>33</v>
      </c>
      <c r="J9733">
        <v>1</v>
      </c>
      <c r="K9733">
        <v>607</v>
      </c>
      <c r="L9733" t="s">
        <v>20</v>
      </c>
      <c r="M9733" t="s">
        <v>21</v>
      </c>
      <c r="N9733" t="s">
        <v>32</v>
      </c>
      <c r="O9733" s="4">
        <v>163257.44</v>
      </c>
      <c r="P9733" t="s">
        <v>28</v>
      </c>
      <c r="Q9733" t="str" cm="1">
        <f t="array" ref="Q9733">_xlfn.IFS(
O9733&lt;50000,"Low Salary (&lt;$50K)",
O9733&lt;90000,"Lower Middle ($50K-$90K)",
O9733&lt;130000,"Middle ($90K-$130K)",
O9733&lt;170000,"Upper Middle ($130K-$170K)",
O9733&gt;=170000,"High Salary (&gt;$170K)"
)</f>
        <v>Upper Middle ($130K-$170K)</v>
      </c>
      <c r="R9733" t="str" cm="1">
        <f t="array" ref="R9733">_xlfn.IFS(
G9733&lt;=2,"New Customers (0-2Y)",
G9733&lt;=5,"Growing Customers (3-5Y)",
G9733&lt;=8,"Established Customers (6-8Y)",
G9733&lt;=10,"Loyal Customers (9-10Y)"
)</f>
        <v>Established Customers (6-8Y)</v>
      </c>
    </row>
    <row r="9734" spans="1:18" x14ac:dyDescent="0.35">
      <c r="A9734">
        <v>15622192</v>
      </c>
      <c r="B9734" t="s">
        <v>43</v>
      </c>
      <c r="C9734" t="s">
        <v>26</v>
      </c>
      <c r="D9734" t="s">
        <v>39</v>
      </c>
      <c r="E9734">
        <v>39</v>
      </c>
      <c r="F9734" t="s">
        <v>19</v>
      </c>
      <c r="G9734">
        <v>3</v>
      </c>
      <c r="H9734" s="4">
        <v>0</v>
      </c>
      <c r="I9734" t="s">
        <v>24</v>
      </c>
      <c r="J9734">
        <v>2</v>
      </c>
      <c r="K9734">
        <v>724</v>
      </c>
      <c r="L9734" t="s">
        <v>35</v>
      </c>
      <c r="M9734" t="s">
        <v>27</v>
      </c>
      <c r="N9734" t="s">
        <v>22</v>
      </c>
      <c r="O9734" s="4">
        <v>95562.81</v>
      </c>
      <c r="P9734" t="s">
        <v>28</v>
      </c>
      <c r="Q9734" t="str" cm="1">
        <f t="array" ref="Q9734">_xlfn.IFS(
O9734&lt;50000,"Low Salary (&lt;$50K)",
O9734&lt;90000,"Lower Middle ($50K-$90K)",
O9734&lt;130000,"Middle ($90K-$130K)",
O9734&lt;170000,"Upper Middle ($130K-$170K)",
O9734&gt;=170000,"High Salary (&gt;$170K)"
)</f>
        <v>Middle ($90K-$130K)</v>
      </c>
      <c r="R9734" t="str" cm="1">
        <f t="array" ref="R9734">_xlfn.IFS(
G9734&lt;=2,"New Customers (0-2Y)",
G9734&lt;=5,"Growing Customers (3-5Y)",
G9734&lt;=8,"Established Customers (6-8Y)",
G9734&lt;=10,"Loyal Customers (9-10Y)"
)</f>
        <v>Growing Customers (3-5Y)</v>
      </c>
    </row>
    <row r="9735" spans="1:18" x14ac:dyDescent="0.35">
      <c r="A9735">
        <v>15789413</v>
      </c>
      <c r="B9735" t="s">
        <v>2217</v>
      </c>
      <c r="C9735" t="s">
        <v>17</v>
      </c>
      <c r="D9735" t="s">
        <v>39</v>
      </c>
      <c r="E9735">
        <v>64</v>
      </c>
      <c r="F9735" t="s">
        <v>2967</v>
      </c>
      <c r="G9735">
        <v>3</v>
      </c>
      <c r="H9735" s="4">
        <v>0</v>
      </c>
      <c r="I9735" t="s">
        <v>24</v>
      </c>
      <c r="J9735">
        <v>2</v>
      </c>
      <c r="K9735">
        <v>733</v>
      </c>
      <c r="L9735" t="s">
        <v>35</v>
      </c>
      <c r="M9735" t="s">
        <v>21</v>
      </c>
      <c r="N9735" t="s">
        <v>22</v>
      </c>
      <c r="O9735" s="4">
        <v>75272.63</v>
      </c>
      <c r="P9735" t="s">
        <v>28</v>
      </c>
      <c r="Q9735" t="str" cm="1">
        <f t="array" ref="Q9735">_xlfn.IFS(
O9735&lt;50000,"Low Salary (&lt;$50K)",
O9735&lt;90000,"Lower Middle ($50K-$90K)",
O9735&lt;130000,"Middle ($90K-$130K)",
O9735&lt;170000,"Upper Middle ($130K-$170K)",
O9735&gt;=170000,"High Salary (&gt;$170K)"
)</f>
        <v>Lower Middle ($50K-$90K)</v>
      </c>
      <c r="R9735" t="str" cm="1">
        <f t="array" ref="R9735">_xlfn.IFS(
G9735&lt;=2,"New Customers (0-2Y)",
G9735&lt;=5,"Growing Customers (3-5Y)",
G9735&lt;=8,"Established Customers (6-8Y)",
G9735&lt;=10,"Loyal Customers (9-10Y)"
)</f>
        <v>Growing Customers (3-5Y)</v>
      </c>
    </row>
    <row r="9736" spans="1:18" x14ac:dyDescent="0.35">
      <c r="A9736">
        <v>15583221</v>
      </c>
      <c r="B9736" t="s">
        <v>2972</v>
      </c>
      <c r="C9736" t="s">
        <v>42</v>
      </c>
      <c r="D9736" t="s">
        <v>39</v>
      </c>
      <c r="E9736">
        <v>70</v>
      </c>
      <c r="F9736" t="s">
        <v>2967</v>
      </c>
      <c r="G9736">
        <v>3</v>
      </c>
      <c r="H9736" s="4">
        <v>77356.92</v>
      </c>
      <c r="I9736" t="s">
        <v>29</v>
      </c>
      <c r="J9736">
        <v>2</v>
      </c>
      <c r="K9736">
        <v>667</v>
      </c>
      <c r="L9736" t="s">
        <v>35</v>
      </c>
      <c r="M9736" t="s">
        <v>21</v>
      </c>
      <c r="N9736" t="s">
        <v>22</v>
      </c>
      <c r="O9736" s="4">
        <v>20881.96</v>
      </c>
      <c r="P9736" t="s">
        <v>28</v>
      </c>
      <c r="Q9736" t="str" cm="1">
        <f t="array" ref="Q9736">_xlfn.IFS(
O9736&lt;50000,"Low Salary (&lt;$50K)",
O9736&lt;90000,"Lower Middle ($50K-$90K)",
O9736&lt;130000,"Middle ($90K-$130K)",
O9736&lt;170000,"Upper Middle ($130K-$170K)",
O9736&gt;=170000,"High Salary (&gt;$170K)"
)</f>
        <v>Low Salary (&lt;$50K)</v>
      </c>
      <c r="R9736" t="str" cm="1">
        <f t="array" ref="R9736">_xlfn.IFS(
G9736&lt;=2,"New Customers (0-2Y)",
G9736&lt;=5,"Growing Customers (3-5Y)",
G9736&lt;=8,"Established Customers (6-8Y)",
G9736&lt;=10,"Loyal Customers (9-10Y)"
)</f>
        <v>Growing Customers (3-5Y)</v>
      </c>
    </row>
    <row r="9737" spans="1:18" x14ac:dyDescent="0.35">
      <c r="A9737">
        <v>15768495</v>
      </c>
      <c r="B9737" t="s">
        <v>1966</v>
      </c>
      <c r="C9737" t="s">
        <v>17</v>
      </c>
      <c r="D9737" t="s">
        <v>18</v>
      </c>
      <c r="E9737">
        <v>32</v>
      </c>
      <c r="F9737" t="s">
        <v>19</v>
      </c>
      <c r="G9737">
        <v>8</v>
      </c>
      <c r="H9737" s="4">
        <v>110923.15</v>
      </c>
      <c r="I9737" t="s">
        <v>33</v>
      </c>
      <c r="J9737">
        <v>2</v>
      </c>
      <c r="K9737">
        <v>700</v>
      </c>
      <c r="L9737" t="s">
        <v>35</v>
      </c>
      <c r="M9737" t="s">
        <v>21</v>
      </c>
      <c r="N9737" t="s">
        <v>22</v>
      </c>
      <c r="O9737" s="4">
        <v>161845.81</v>
      </c>
      <c r="P9737" t="s">
        <v>23</v>
      </c>
      <c r="Q9737" t="str" cm="1">
        <f t="array" ref="Q9737">_xlfn.IFS(
O9737&lt;50000,"Low Salary (&lt;$50K)",
O9737&lt;90000,"Lower Middle ($50K-$90K)",
O9737&lt;130000,"Middle ($90K-$130K)",
O9737&lt;170000,"Upper Middle ($130K-$170K)",
O9737&gt;=170000,"High Salary (&gt;$170K)"
)</f>
        <v>Upper Middle ($130K-$170K)</v>
      </c>
      <c r="R9737" t="str" cm="1">
        <f t="array" ref="R9737">_xlfn.IFS(
G9737&lt;=2,"New Customers (0-2Y)",
G9737&lt;=5,"Growing Customers (3-5Y)",
G9737&lt;=8,"Established Customers (6-8Y)",
G9737&lt;=10,"Loyal Customers (9-10Y)"
)</f>
        <v>Established Customers (6-8Y)</v>
      </c>
    </row>
    <row r="9738" spans="1:18" x14ac:dyDescent="0.35">
      <c r="A9738">
        <v>15644103</v>
      </c>
      <c r="B9738" t="s">
        <v>2928</v>
      </c>
      <c r="C9738" t="s">
        <v>26</v>
      </c>
      <c r="D9738" t="s">
        <v>39</v>
      </c>
      <c r="E9738">
        <v>78</v>
      </c>
      <c r="F9738" t="s">
        <v>2967</v>
      </c>
      <c r="G9738">
        <v>2</v>
      </c>
      <c r="H9738" s="4">
        <v>151675.65</v>
      </c>
      <c r="I9738" t="s">
        <v>33</v>
      </c>
      <c r="J9738">
        <v>1</v>
      </c>
      <c r="K9738">
        <v>659</v>
      </c>
      <c r="L9738" t="s">
        <v>20</v>
      </c>
      <c r="M9738" t="s">
        <v>27</v>
      </c>
      <c r="N9738" t="s">
        <v>22</v>
      </c>
      <c r="O9738" s="4">
        <v>49978.67</v>
      </c>
      <c r="P9738" t="s">
        <v>28</v>
      </c>
      <c r="Q9738" t="str" cm="1">
        <f t="array" ref="Q9738">_xlfn.IFS(
O9738&lt;50000,"Low Salary (&lt;$50K)",
O9738&lt;90000,"Lower Middle ($50K-$90K)",
O9738&lt;130000,"Middle ($90K-$130K)",
O9738&lt;170000,"Upper Middle ($130K-$170K)",
O9738&gt;=170000,"High Salary (&gt;$170K)"
)</f>
        <v>Low Salary (&lt;$50K)</v>
      </c>
      <c r="R9738" t="str" cm="1">
        <f t="array" ref="R9738">_xlfn.IFS(
G9738&lt;=2,"New Customers (0-2Y)",
G9738&lt;=5,"Growing Customers (3-5Y)",
G9738&lt;=8,"Established Customers (6-8Y)",
G9738&lt;=10,"Loyal Customers (9-10Y)"
)</f>
        <v>New Customers (0-2Y)</v>
      </c>
    </row>
    <row r="9739" spans="1:18" x14ac:dyDescent="0.35">
      <c r="A9739">
        <v>15741197</v>
      </c>
      <c r="B9739" t="s">
        <v>2929</v>
      </c>
      <c r="C9739" t="s">
        <v>26</v>
      </c>
      <c r="D9739" t="s">
        <v>39</v>
      </c>
      <c r="E9739">
        <v>22</v>
      </c>
      <c r="F9739" t="s">
        <v>43</v>
      </c>
      <c r="G9739">
        <v>8</v>
      </c>
      <c r="H9739" s="4">
        <v>0</v>
      </c>
      <c r="I9739" t="s">
        <v>24</v>
      </c>
      <c r="J9739">
        <v>3</v>
      </c>
      <c r="K9739">
        <v>710</v>
      </c>
      <c r="L9739" t="s">
        <v>35</v>
      </c>
      <c r="M9739" t="s">
        <v>21</v>
      </c>
      <c r="N9739" t="s">
        <v>32</v>
      </c>
      <c r="O9739" s="4">
        <v>107292.91</v>
      </c>
      <c r="P9739" t="s">
        <v>28</v>
      </c>
      <c r="Q9739" t="str" cm="1">
        <f t="array" ref="Q9739">_xlfn.IFS(
O9739&lt;50000,"Low Salary (&lt;$50K)",
O9739&lt;90000,"Lower Middle ($50K-$90K)",
O9739&lt;130000,"Middle ($90K-$130K)",
O9739&lt;170000,"Upper Middle ($130K-$170K)",
O9739&gt;=170000,"High Salary (&gt;$170K)"
)</f>
        <v>Middle ($90K-$130K)</v>
      </c>
      <c r="R9739" t="str" cm="1">
        <f t="array" ref="R9739">_xlfn.IFS(
G9739&lt;=2,"New Customers (0-2Y)",
G9739&lt;=5,"Growing Customers (3-5Y)",
G9739&lt;=8,"Established Customers (6-8Y)",
G9739&lt;=10,"Loyal Customers (9-10Y)"
)</f>
        <v>Established Customers (6-8Y)</v>
      </c>
    </row>
    <row r="9740" spans="1:18" x14ac:dyDescent="0.35">
      <c r="A9740">
        <v>15664547</v>
      </c>
      <c r="B9740" t="s">
        <v>368</v>
      </c>
      <c r="C9740" t="s">
        <v>17</v>
      </c>
      <c r="D9740" t="s">
        <v>39</v>
      </c>
      <c r="E9740">
        <v>37</v>
      </c>
      <c r="F9740" t="s">
        <v>19</v>
      </c>
      <c r="G9740">
        <v>7</v>
      </c>
      <c r="H9740" s="4">
        <v>0</v>
      </c>
      <c r="I9740" t="s">
        <v>24</v>
      </c>
      <c r="J9740">
        <v>1</v>
      </c>
      <c r="K9740">
        <v>760</v>
      </c>
      <c r="L9740" t="s">
        <v>35</v>
      </c>
      <c r="M9740" t="s">
        <v>27</v>
      </c>
      <c r="N9740" t="s">
        <v>32</v>
      </c>
      <c r="O9740" s="4">
        <v>32863.24</v>
      </c>
      <c r="P9740" t="s">
        <v>23</v>
      </c>
      <c r="Q9740" t="str" cm="1">
        <f t="array" ref="Q9740">_xlfn.IFS(
O9740&lt;50000,"Low Salary (&lt;$50K)",
O9740&lt;90000,"Lower Middle ($50K-$90K)",
O9740&lt;130000,"Middle ($90K-$130K)",
O9740&lt;170000,"Upper Middle ($130K-$170K)",
O9740&gt;=170000,"High Salary (&gt;$170K)"
)</f>
        <v>Low Salary (&lt;$50K)</v>
      </c>
      <c r="R9740" t="str" cm="1">
        <f t="array" ref="R9740">_xlfn.IFS(
G9740&lt;=2,"New Customers (0-2Y)",
G9740&lt;=5,"Growing Customers (3-5Y)",
G9740&lt;=8,"Established Customers (6-8Y)",
G9740&lt;=10,"Loyal Customers (9-10Y)"
)</f>
        <v>Established Customers (6-8Y)</v>
      </c>
    </row>
    <row r="9741" spans="1:18" x14ac:dyDescent="0.35">
      <c r="A9741">
        <v>15797293</v>
      </c>
      <c r="B9741" t="s">
        <v>450</v>
      </c>
      <c r="C9741" t="s">
        <v>17</v>
      </c>
      <c r="D9741" t="s">
        <v>18</v>
      </c>
      <c r="E9741">
        <v>25</v>
      </c>
      <c r="F9741" t="s">
        <v>43</v>
      </c>
      <c r="G9741">
        <v>3</v>
      </c>
      <c r="H9741" s="4">
        <v>0</v>
      </c>
      <c r="I9741" t="s">
        <v>24</v>
      </c>
      <c r="J9741">
        <v>2</v>
      </c>
      <c r="K9741">
        <v>677</v>
      </c>
      <c r="L9741" t="s">
        <v>35</v>
      </c>
      <c r="M9741" t="s">
        <v>21</v>
      </c>
      <c r="N9741" t="s">
        <v>32</v>
      </c>
      <c r="O9741" s="4">
        <v>179608.95999999999</v>
      </c>
      <c r="P9741" t="s">
        <v>28</v>
      </c>
      <c r="Q9741" t="str" cm="1">
        <f t="array" ref="Q9741">_xlfn.IFS(
O9741&lt;50000,"Low Salary (&lt;$50K)",
O9741&lt;90000,"Lower Middle ($50K-$90K)",
O9741&lt;130000,"Middle ($90K-$130K)",
O9741&lt;170000,"Upper Middle ($130K-$170K)",
O9741&gt;=170000,"High Salary (&gt;$170K)"
)</f>
        <v>High Salary (&gt;$170K)</v>
      </c>
      <c r="R9741" t="str" cm="1">
        <f t="array" ref="R9741">_xlfn.IFS(
G9741&lt;=2,"New Customers (0-2Y)",
G9741&lt;=5,"Growing Customers (3-5Y)",
G9741&lt;=8,"Established Customers (6-8Y)",
G9741&lt;=10,"Loyal Customers (9-10Y)"
)</f>
        <v>Growing Customers (3-5Y)</v>
      </c>
    </row>
    <row r="9742" spans="1:18" x14ac:dyDescent="0.35">
      <c r="A9742">
        <v>15572021</v>
      </c>
      <c r="B9742" t="s">
        <v>499</v>
      </c>
      <c r="C9742" t="s">
        <v>42</v>
      </c>
      <c r="D9742" t="s">
        <v>18</v>
      </c>
      <c r="E9742">
        <v>29</v>
      </c>
      <c r="F9742" t="s">
        <v>43</v>
      </c>
      <c r="G9742">
        <v>8</v>
      </c>
      <c r="H9742" s="4">
        <v>80204.11</v>
      </c>
      <c r="I9742" t="s">
        <v>29</v>
      </c>
      <c r="J9742">
        <v>2</v>
      </c>
      <c r="K9742">
        <v>798</v>
      </c>
      <c r="L9742" t="s">
        <v>37</v>
      </c>
      <c r="M9742" t="s">
        <v>21</v>
      </c>
      <c r="N9742" t="s">
        <v>32</v>
      </c>
      <c r="O9742" s="4">
        <v>70223.22</v>
      </c>
      <c r="P9742" t="s">
        <v>28</v>
      </c>
      <c r="Q9742" t="str" cm="1">
        <f t="array" ref="Q9742">_xlfn.IFS(
O9742&lt;50000,"Low Salary (&lt;$50K)",
O9742&lt;90000,"Lower Middle ($50K-$90K)",
O9742&lt;130000,"Middle ($90K-$130K)",
O9742&lt;170000,"Upper Middle ($130K-$170K)",
O9742&gt;=170000,"High Salary (&gt;$170K)"
)</f>
        <v>Lower Middle ($50K-$90K)</v>
      </c>
      <c r="R9742" t="str" cm="1">
        <f t="array" ref="R9742">_xlfn.IFS(
G9742&lt;=2,"New Customers (0-2Y)",
G9742&lt;=5,"Growing Customers (3-5Y)",
G9742&lt;=8,"Established Customers (6-8Y)",
G9742&lt;=10,"Loyal Customers (9-10Y)"
)</f>
        <v>Established Customers (6-8Y)</v>
      </c>
    </row>
    <row r="9743" spans="1:18" x14ac:dyDescent="0.35">
      <c r="A9743">
        <v>15637461</v>
      </c>
      <c r="B9743" t="s">
        <v>479</v>
      </c>
      <c r="C9743" t="s">
        <v>17</v>
      </c>
      <c r="D9743" t="s">
        <v>39</v>
      </c>
      <c r="E9743">
        <v>35</v>
      </c>
      <c r="F9743" t="s">
        <v>19</v>
      </c>
      <c r="G9743">
        <v>7</v>
      </c>
      <c r="H9743" s="4">
        <v>0</v>
      </c>
      <c r="I9743" t="s">
        <v>24</v>
      </c>
      <c r="J9743">
        <v>2</v>
      </c>
      <c r="K9743">
        <v>758</v>
      </c>
      <c r="L9743" t="s">
        <v>35</v>
      </c>
      <c r="M9743" t="s">
        <v>21</v>
      </c>
      <c r="N9743" t="s">
        <v>32</v>
      </c>
      <c r="O9743" s="4">
        <v>77951.839999999997</v>
      </c>
      <c r="P9743" t="s">
        <v>28</v>
      </c>
      <c r="Q9743" t="str" cm="1">
        <f t="array" ref="Q9743">_xlfn.IFS(
O9743&lt;50000,"Low Salary (&lt;$50K)",
O9743&lt;90000,"Lower Middle ($50K-$90K)",
O9743&lt;130000,"Middle ($90K-$130K)",
O9743&lt;170000,"Upper Middle ($130K-$170K)",
O9743&gt;=170000,"High Salary (&gt;$170K)"
)</f>
        <v>Lower Middle ($50K-$90K)</v>
      </c>
      <c r="R9743" t="str" cm="1">
        <f t="array" ref="R9743">_xlfn.IFS(
G9743&lt;=2,"New Customers (0-2Y)",
G9743&lt;=5,"Growing Customers (3-5Y)",
G9743&lt;=8,"Established Customers (6-8Y)",
G9743&lt;=10,"Loyal Customers (9-10Y)"
)</f>
        <v>Established Customers (6-8Y)</v>
      </c>
    </row>
    <row r="9744" spans="1:18" x14ac:dyDescent="0.35">
      <c r="A9744">
        <v>15620577</v>
      </c>
      <c r="B9744" t="s">
        <v>195</v>
      </c>
      <c r="C9744" t="s">
        <v>17</v>
      </c>
      <c r="D9744" t="s">
        <v>39</v>
      </c>
      <c r="E9744">
        <v>45</v>
      </c>
      <c r="F9744" t="s">
        <v>19</v>
      </c>
      <c r="G9744">
        <v>4</v>
      </c>
      <c r="H9744" s="4">
        <v>0</v>
      </c>
      <c r="I9744" t="s">
        <v>24</v>
      </c>
      <c r="J9744">
        <v>2</v>
      </c>
      <c r="K9744">
        <v>715</v>
      </c>
      <c r="L9744" t="s">
        <v>35</v>
      </c>
      <c r="M9744" t="s">
        <v>21</v>
      </c>
      <c r="N9744" t="s">
        <v>22</v>
      </c>
      <c r="O9744" s="4">
        <v>55043.93</v>
      </c>
      <c r="P9744" t="s">
        <v>28</v>
      </c>
      <c r="Q9744" t="str" cm="1">
        <f t="array" ref="Q9744">_xlfn.IFS(
O9744&lt;50000,"Low Salary (&lt;$50K)",
O9744&lt;90000,"Lower Middle ($50K-$90K)",
O9744&lt;130000,"Middle ($90K-$130K)",
O9744&lt;170000,"Upper Middle ($130K-$170K)",
O9744&gt;=170000,"High Salary (&gt;$170K)"
)</f>
        <v>Lower Middle ($50K-$90K)</v>
      </c>
      <c r="R9744" t="str" cm="1">
        <f t="array" ref="R9744">_xlfn.IFS(
G9744&lt;=2,"New Customers (0-2Y)",
G9744&lt;=5,"Growing Customers (3-5Y)",
G9744&lt;=8,"Established Customers (6-8Y)",
G9744&lt;=10,"Loyal Customers (9-10Y)"
)</f>
        <v>Growing Customers (3-5Y)</v>
      </c>
    </row>
    <row r="9745" spans="1:18" x14ac:dyDescent="0.35">
      <c r="A9745">
        <v>15609643</v>
      </c>
      <c r="B9745" t="s">
        <v>2753</v>
      </c>
      <c r="C9745" t="s">
        <v>42</v>
      </c>
      <c r="D9745" t="s">
        <v>39</v>
      </c>
      <c r="E9745">
        <v>32</v>
      </c>
      <c r="F9745" t="s">
        <v>19</v>
      </c>
      <c r="G9745">
        <v>9</v>
      </c>
      <c r="H9745" s="4">
        <v>115587.49</v>
      </c>
      <c r="I9745" t="s">
        <v>33</v>
      </c>
      <c r="J9745">
        <v>2</v>
      </c>
      <c r="K9745">
        <v>752</v>
      </c>
      <c r="L9745" t="s">
        <v>35</v>
      </c>
      <c r="M9745" t="s">
        <v>27</v>
      </c>
      <c r="N9745" t="s">
        <v>22</v>
      </c>
      <c r="O9745" s="4">
        <v>101677.46</v>
      </c>
      <c r="P9745" t="s">
        <v>28</v>
      </c>
      <c r="Q9745" t="str" cm="1">
        <f t="array" ref="Q9745">_xlfn.IFS(
O9745&lt;50000,"Low Salary (&lt;$50K)",
O9745&lt;90000,"Lower Middle ($50K-$90K)",
O9745&lt;130000,"Middle ($90K-$130K)",
O9745&lt;170000,"Upper Middle ($130K-$170K)",
O9745&gt;=170000,"High Salary (&gt;$170K)"
)</f>
        <v>Middle ($90K-$130K)</v>
      </c>
      <c r="R9745" t="str" cm="1">
        <f t="array" ref="R9745">_xlfn.IFS(
G9745&lt;=2,"New Customers (0-2Y)",
G9745&lt;=5,"Growing Customers (3-5Y)",
G9745&lt;=8,"Established Customers (6-8Y)",
G9745&lt;=10,"Loyal Customers (9-10Y)"
)</f>
        <v>Loyal Customers (9-10Y)</v>
      </c>
    </row>
    <row r="9746" spans="1:18" x14ac:dyDescent="0.35">
      <c r="A9746">
        <v>15785358</v>
      </c>
      <c r="B9746" t="s">
        <v>2930</v>
      </c>
      <c r="C9746" t="s">
        <v>42</v>
      </c>
      <c r="D9746" t="s">
        <v>39</v>
      </c>
      <c r="E9746">
        <v>46</v>
      </c>
      <c r="F9746" t="s">
        <v>19</v>
      </c>
      <c r="G9746">
        <v>8</v>
      </c>
      <c r="H9746" s="4">
        <v>106968.96000000001</v>
      </c>
      <c r="I9746" t="s">
        <v>33</v>
      </c>
      <c r="J9746">
        <v>1</v>
      </c>
      <c r="K9746">
        <v>586</v>
      </c>
      <c r="L9746" t="s">
        <v>31</v>
      </c>
      <c r="M9746" t="s">
        <v>21</v>
      </c>
      <c r="N9746" t="s">
        <v>22</v>
      </c>
      <c r="O9746" s="4">
        <v>79366.98</v>
      </c>
      <c r="P9746" t="s">
        <v>23</v>
      </c>
      <c r="Q9746" t="str" cm="1">
        <f t="array" ref="Q9746">_xlfn.IFS(
O9746&lt;50000,"Low Salary (&lt;$50K)",
O9746&lt;90000,"Lower Middle ($50K-$90K)",
O9746&lt;130000,"Middle ($90K-$130K)",
O9746&lt;170000,"Upper Middle ($130K-$170K)",
O9746&gt;=170000,"High Salary (&gt;$170K)"
)</f>
        <v>Lower Middle ($50K-$90K)</v>
      </c>
      <c r="R9746" t="str" cm="1">
        <f t="array" ref="R9746">_xlfn.IFS(
G9746&lt;=2,"New Customers (0-2Y)",
G9746&lt;=5,"Growing Customers (3-5Y)",
G9746&lt;=8,"Established Customers (6-8Y)",
G9746&lt;=10,"Loyal Customers (9-10Y)"
)</f>
        <v>Established Customers (6-8Y)</v>
      </c>
    </row>
    <row r="9747" spans="1:18" x14ac:dyDescent="0.35">
      <c r="A9747">
        <v>15603883</v>
      </c>
      <c r="B9747" t="s">
        <v>750</v>
      </c>
      <c r="C9747" t="s">
        <v>17</v>
      </c>
      <c r="D9747" t="s">
        <v>39</v>
      </c>
      <c r="E9747">
        <v>36</v>
      </c>
      <c r="F9747" t="s">
        <v>19</v>
      </c>
      <c r="G9747">
        <v>4</v>
      </c>
      <c r="H9747" s="4">
        <v>0</v>
      </c>
      <c r="I9747" t="s">
        <v>24</v>
      </c>
      <c r="J9747">
        <v>2</v>
      </c>
      <c r="K9747">
        <v>818</v>
      </c>
      <c r="L9747" t="s">
        <v>37</v>
      </c>
      <c r="M9747" t="s">
        <v>21</v>
      </c>
      <c r="N9747" t="s">
        <v>22</v>
      </c>
      <c r="O9747" s="4">
        <v>8037.03</v>
      </c>
      <c r="P9747" t="s">
        <v>28</v>
      </c>
      <c r="Q9747" t="str" cm="1">
        <f t="array" ref="Q9747">_xlfn.IFS(
O9747&lt;50000,"Low Salary (&lt;$50K)",
O9747&lt;90000,"Lower Middle ($50K-$90K)",
O9747&lt;130000,"Middle ($90K-$130K)",
O9747&lt;170000,"Upper Middle ($130K-$170K)",
O9747&gt;=170000,"High Salary (&gt;$170K)"
)</f>
        <v>Low Salary (&lt;$50K)</v>
      </c>
      <c r="R9747" t="str" cm="1">
        <f t="array" ref="R9747">_xlfn.IFS(
G9747&lt;=2,"New Customers (0-2Y)",
G9747&lt;=5,"Growing Customers (3-5Y)",
G9747&lt;=8,"Established Customers (6-8Y)",
G9747&lt;=10,"Loyal Customers (9-10Y)"
)</f>
        <v>Growing Customers (3-5Y)</v>
      </c>
    </row>
    <row r="9748" spans="1:18" x14ac:dyDescent="0.35">
      <c r="A9748">
        <v>15782550</v>
      </c>
      <c r="B9748" t="s">
        <v>166</v>
      </c>
      <c r="C9748" t="s">
        <v>42</v>
      </c>
      <c r="D9748" t="s">
        <v>18</v>
      </c>
      <c r="E9748">
        <v>41</v>
      </c>
      <c r="F9748" t="s">
        <v>19</v>
      </c>
      <c r="G9748">
        <v>0</v>
      </c>
      <c r="H9748" s="4">
        <v>139659.04</v>
      </c>
      <c r="I9748" t="s">
        <v>33</v>
      </c>
      <c r="J9748">
        <v>1</v>
      </c>
      <c r="K9748">
        <v>490</v>
      </c>
      <c r="L9748" t="s">
        <v>44</v>
      </c>
      <c r="M9748" t="s">
        <v>21</v>
      </c>
      <c r="N9748" t="s">
        <v>22</v>
      </c>
      <c r="O9748" s="4">
        <v>176254.12</v>
      </c>
      <c r="P9748" t="s">
        <v>28</v>
      </c>
      <c r="Q9748" t="str" cm="1">
        <f t="array" ref="Q9748">_xlfn.IFS(
O9748&lt;50000,"Low Salary (&lt;$50K)",
O9748&lt;90000,"Lower Middle ($50K-$90K)",
O9748&lt;130000,"Middle ($90K-$130K)",
O9748&lt;170000,"Upper Middle ($130K-$170K)",
O9748&gt;=170000,"High Salary (&gt;$170K)"
)</f>
        <v>High Salary (&gt;$170K)</v>
      </c>
      <c r="R9748" t="str" cm="1">
        <f t="array" ref="R9748">_xlfn.IFS(
G9748&lt;=2,"New Customers (0-2Y)",
G9748&lt;=5,"Growing Customers (3-5Y)",
G9748&lt;=8,"Established Customers (6-8Y)",
G9748&lt;=10,"Loyal Customers (9-10Y)"
)</f>
        <v>New Customers (0-2Y)</v>
      </c>
    </row>
    <row r="9749" spans="1:18" x14ac:dyDescent="0.35">
      <c r="A9749">
        <v>15775761</v>
      </c>
      <c r="B9749" t="s">
        <v>1961</v>
      </c>
      <c r="C9749" t="s">
        <v>42</v>
      </c>
      <c r="D9749" t="s">
        <v>18</v>
      </c>
      <c r="E9749">
        <v>69</v>
      </c>
      <c r="F9749" t="s">
        <v>2967</v>
      </c>
      <c r="G9749">
        <v>5</v>
      </c>
      <c r="H9749" s="4">
        <v>86038.21</v>
      </c>
      <c r="I9749" t="s">
        <v>29</v>
      </c>
      <c r="J9749">
        <v>3</v>
      </c>
      <c r="K9749">
        <v>610</v>
      </c>
      <c r="L9749" t="s">
        <v>20</v>
      </c>
      <c r="M9749" t="s">
        <v>27</v>
      </c>
      <c r="N9749" t="s">
        <v>32</v>
      </c>
      <c r="O9749" s="4">
        <v>192743.06</v>
      </c>
      <c r="P9749" t="s">
        <v>23</v>
      </c>
      <c r="Q9749" t="str" cm="1">
        <f t="array" ref="Q9749">_xlfn.IFS(
O9749&lt;50000,"Low Salary (&lt;$50K)",
O9749&lt;90000,"Lower Middle ($50K-$90K)",
O9749&lt;130000,"Middle ($90K-$130K)",
O9749&lt;170000,"Upper Middle ($130K-$170K)",
O9749&gt;=170000,"High Salary (&gt;$170K)"
)</f>
        <v>High Salary (&gt;$170K)</v>
      </c>
      <c r="R9749" t="str" cm="1">
        <f t="array" ref="R9749">_xlfn.IFS(
G9749&lt;=2,"New Customers (0-2Y)",
G9749&lt;=5,"Growing Customers (3-5Y)",
G9749&lt;=8,"Established Customers (6-8Y)",
G9749&lt;=10,"Loyal Customers (9-10Y)"
)</f>
        <v>Growing Customers (3-5Y)</v>
      </c>
    </row>
    <row r="9750" spans="1:18" x14ac:dyDescent="0.35">
      <c r="A9750">
        <v>15680201</v>
      </c>
      <c r="B9750" t="s">
        <v>551</v>
      </c>
      <c r="C9750" t="s">
        <v>42</v>
      </c>
      <c r="D9750" t="s">
        <v>39</v>
      </c>
      <c r="E9750">
        <v>24</v>
      </c>
      <c r="F9750" t="s">
        <v>43</v>
      </c>
      <c r="G9750">
        <v>5</v>
      </c>
      <c r="H9750" s="4">
        <v>102773.2</v>
      </c>
      <c r="I9750" t="s">
        <v>33</v>
      </c>
      <c r="J9750">
        <v>2</v>
      </c>
      <c r="K9750">
        <v>627</v>
      </c>
      <c r="L9750" t="s">
        <v>20</v>
      </c>
      <c r="M9750" t="s">
        <v>21</v>
      </c>
      <c r="N9750" t="s">
        <v>32</v>
      </c>
      <c r="O9750" s="4">
        <v>56793.02</v>
      </c>
      <c r="P9750" t="s">
        <v>23</v>
      </c>
      <c r="Q9750" t="str" cm="1">
        <f t="array" ref="Q9750">_xlfn.IFS(
O9750&lt;50000,"Low Salary (&lt;$50K)",
O9750&lt;90000,"Lower Middle ($50K-$90K)",
O9750&lt;130000,"Middle ($90K-$130K)",
O9750&lt;170000,"Upper Middle ($130K-$170K)",
O9750&gt;=170000,"High Salary (&gt;$170K)"
)</f>
        <v>Lower Middle ($50K-$90K)</v>
      </c>
      <c r="R9750" t="str" cm="1">
        <f t="array" ref="R9750">_xlfn.IFS(
G9750&lt;=2,"New Customers (0-2Y)",
G9750&lt;=5,"Growing Customers (3-5Y)",
G9750&lt;=8,"Established Customers (6-8Y)",
G9750&lt;=10,"Loyal Customers (9-10Y)"
)</f>
        <v>Growing Customers (3-5Y)</v>
      </c>
    </row>
    <row r="9751" spans="1:18" x14ac:dyDescent="0.35">
      <c r="A9751">
        <v>15767594</v>
      </c>
      <c r="B9751" t="s">
        <v>630</v>
      </c>
      <c r="C9751" t="s">
        <v>17</v>
      </c>
      <c r="D9751" t="s">
        <v>18</v>
      </c>
      <c r="E9751">
        <v>35</v>
      </c>
      <c r="F9751" t="s">
        <v>19</v>
      </c>
      <c r="G9751">
        <v>8</v>
      </c>
      <c r="H9751" s="4">
        <v>0</v>
      </c>
      <c r="I9751" t="s">
        <v>24</v>
      </c>
      <c r="J9751">
        <v>2</v>
      </c>
      <c r="K9751">
        <v>533</v>
      </c>
      <c r="L9751" t="s">
        <v>31</v>
      </c>
      <c r="M9751" t="s">
        <v>21</v>
      </c>
      <c r="N9751" t="s">
        <v>22</v>
      </c>
      <c r="O9751" s="4">
        <v>187900.12</v>
      </c>
      <c r="P9751" t="s">
        <v>28</v>
      </c>
      <c r="Q9751" t="str" cm="1">
        <f t="array" ref="Q9751">_xlfn.IFS(
O9751&lt;50000,"Low Salary (&lt;$50K)",
O9751&lt;90000,"Lower Middle ($50K-$90K)",
O9751&lt;130000,"Middle ($90K-$130K)",
O9751&lt;170000,"Upper Middle ($130K-$170K)",
O9751&gt;=170000,"High Salary (&gt;$170K)"
)</f>
        <v>High Salary (&gt;$170K)</v>
      </c>
      <c r="R9751" t="str" cm="1">
        <f t="array" ref="R9751">_xlfn.IFS(
G9751&lt;=2,"New Customers (0-2Y)",
G9751&lt;=5,"Growing Customers (3-5Y)",
G9751&lt;=8,"Established Customers (6-8Y)",
G9751&lt;=10,"Loyal Customers (9-10Y)"
)</f>
        <v>Established Customers (6-8Y)</v>
      </c>
    </row>
    <row r="9752" spans="1:18" x14ac:dyDescent="0.35">
      <c r="A9752">
        <v>15591985</v>
      </c>
      <c r="B9752" t="s">
        <v>867</v>
      </c>
      <c r="C9752" t="s">
        <v>17</v>
      </c>
      <c r="D9752" t="s">
        <v>18</v>
      </c>
      <c r="E9752">
        <v>51</v>
      </c>
      <c r="F9752" t="s">
        <v>19</v>
      </c>
      <c r="G9752">
        <v>8</v>
      </c>
      <c r="H9752" s="4">
        <v>70754.179999999993</v>
      </c>
      <c r="I9752" t="s">
        <v>29</v>
      </c>
      <c r="J9752">
        <v>1</v>
      </c>
      <c r="K9752">
        <v>708</v>
      </c>
      <c r="L9752" t="s">
        <v>35</v>
      </c>
      <c r="M9752" t="s">
        <v>21</v>
      </c>
      <c r="N9752" t="s">
        <v>22</v>
      </c>
      <c r="O9752" s="4">
        <v>92920.04</v>
      </c>
      <c r="P9752" t="s">
        <v>23</v>
      </c>
      <c r="Q9752" t="str" cm="1">
        <f t="array" ref="Q9752">_xlfn.IFS(
O9752&lt;50000,"Low Salary (&lt;$50K)",
O9752&lt;90000,"Lower Middle ($50K-$90K)",
O9752&lt;130000,"Middle ($90K-$130K)",
O9752&lt;170000,"Upper Middle ($130K-$170K)",
O9752&gt;=170000,"High Salary (&gt;$170K)"
)</f>
        <v>Middle ($90K-$130K)</v>
      </c>
      <c r="R9752" t="str" cm="1">
        <f t="array" ref="R9752">_xlfn.IFS(
G9752&lt;=2,"New Customers (0-2Y)",
G9752&lt;=5,"Growing Customers (3-5Y)",
G9752&lt;=8,"Established Customers (6-8Y)",
G9752&lt;=10,"Loyal Customers (9-10Y)"
)</f>
        <v>Established Customers (6-8Y)</v>
      </c>
    </row>
    <row r="9753" spans="1:18" x14ac:dyDescent="0.35">
      <c r="A9753">
        <v>15789339</v>
      </c>
      <c r="B9753" t="s">
        <v>61</v>
      </c>
      <c r="C9753" t="s">
        <v>17</v>
      </c>
      <c r="D9753" t="s">
        <v>39</v>
      </c>
      <c r="E9753">
        <v>59</v>
      </c>
      <c r="F9753" t="s">
        <v>19</v>
      </c>
      <c r="G9753">
        <v>4</v>
      </c>
      <c r="H9753" s="4">
        <v>122781.51</v>
      </c>
      <c r="I9753" t="s">
        <v>33</v>
      </c>
      <c r="J9753">
        <v>1</v>
      </c>
      <c r="K9753">
        <v>681</v>
      </c>
      <c r="L9753" t="s">
        <v>35</v>
      </c>
      <c r="M9753" t="s">
        <v>27</v>
      </c>
      <c r="N9753" t="s">
        <v>22</v>
      </c>
      <c r="O9753" s="4">
        <v>140166.95000000001</v>
      </c>
      <c r="P9753" t="s">
        <v>28</v>
      </c>
      <c r="Q9753" t="str" cm="1">
        <f t="array" ref="Q9753">_xlfn.IFS(
O9753&lt;50000,"Low Salary (&lt;$50K)",
O9753&lt;90000,"Lower Middle ($50K-$90K)",
O9753&lt;130000,"Middle ($90K-$130K)",
O9753&lt;170000,"Upper Middle ($130K-$170K)",
O9753&gt;=170000,"High Salary (&gt;$170K)"
)</f>
        <v>Upper Middle ($130K-$170K)</v>
      </c>
      <c r="R9753" t="str" cm="1">
        <f t="array" ref="R9753">_xlfn.IFS(
G9753&lt;=2,"New Customers (0-2Y)",
G9753&lt;=5,"Growing Customers (3-5Y)",
G9753&lt;=8,"Established Customers (6-8Y)",
G9753&lt;=10,"Loyal Customers (9-10Y)"
)</f>
        <v>Growing Customers (3-5Y)</v>
      </c>
    </row>
    <row r="9754" spans="1:18" x14ac:dyDescent="0.35">
      <c r="A9754">
        <v>15781530</v>
      </c>
      <c r="B9754" t="s">
        <v>331</v>
      </c>
      <c r="C9754" t="s">
        <v>17</v>
      </c>
      <c r="D9754" t="s">
        <v>39</v>
      </c>
      <c r="E9754">
        <v>21</v>
      </c>
      <c r="F9754" t="s">
        <v>43</v>
      </c>
      <c r="G9754">
        <v>8</v>
      </c>
      <c r="H9754" s="4">
        <v>0</v>
      </c>
      <c r="I9754" t="s">
        <v>24</v>
      </c>
      <c r="J9754">
        <v>2</v>
      </c>
      <c r="K9754">
        <v>690</v>
      </c>
      <c r="L9754" t="s">
        <v>35</v>
      </c>
      <c r="M9754" t="s">
        <v>21</v>
      </c>
      <c r="N9754" t="s">
        <v>22</v>
      </c>
      <c r="O9754" s="4">
        <v>155782.89000000001</v>
      </c>
      <c r="P9754" t="s">
        <v>28</v>
      </c>
      <c r="Q9754" t="str" cm="1">
        <f t="array" ref="Q9754">_xlfn.IFS(
O9754&lt;50000,"Low Salary (&lt;$50K)",
O9754&lt;90000,"Lower Middle ($50K-$90K)",
O9754&lt;130000,"Middle ($90K-$130K)",
O9754&lt;170000,"Upper Middle ($130K-$170K)",
O9754&gt;=170000,"High Salary (&gt;$170K)"
)</f>
        <v>Upper Middle ($130K-$170K)</v>
      </c>
      <c r="R9754" t="str" cm="1">
        <f t="array" ref="R9754">_xlfn.IFS(
G9754&lt;=2,"New Customers (0-2Y)",
G9754&lt;=5,"Growing Customers (3-5Y)",
G9754&lt;=8,"Established Customers (6-8Y)",
G9754&lt;=10,"Loyal Customers (9-10Y)"
)</f>
        <v>Established Customers (6-8Y)</v>
      </c>
    </row>
    <row r="9755" spans="1:18" x14ac:dyDescent="0.35">
      <c r="A9755">
        <v>15705174</v>
      </c>
      <c r="B9755" t="s">
        <v>1728</v>
      </c>
      <c r="C9755" t="s">
        <v>42</v>
      </c>
      <c r="D9755" t="s">
        <v>39</v>
      </c>
      <c r="E9755">
        <v>68</v>
      </c>
      <c r="F9755" t="s">
        <v>2967</v>
      </c>
      <c r="G9755">
        <v>7</v>
      </c>
      <c r="H9755" s="4">
        <v>153545.10999999999</v>
      </c>
      <c r="I9755" t="s">
        <v>33</v>
      </c>
      <c r="J9755">
        <v>1</v>
      </c>
      <c r="K9755">
        <v>656</v>
      </c>
      <c r="L9755" t="s">
        <v>20</v>
      </c>
      <c r="M9755" t="s">
        <v>21</v>
      </c>
      <c r="N9755" t="s">
        <v>22</v>
      </c>
      <c r="O9755" s="4">
        <v>186574.68</v>
      </c>
      <c r="P9755" t="s">
        <v>28</v>
      </c>
      <c r="Q9755" t="str" cm="1">
        <f t="array" ref="Q9755">_xlfn.IFS(
O9755&lt;50000,"Low Salary (&lt;$50K)",
O9755&lt;90000,"Lower Middle ($50K-$90K)",
O9755&lt;130000,"Middle ($90K-$130K)",
O9755&lt;170000,"Upper Middle ($130K-$170K)",
O9755&gt;=170000,"High Salary (&gt;$170K)"
)</f>
        <v>High Salary (&gt;$170K)</v>
      </c>
      <c r="R9755" t="str" cm="1">
        <f t="array" ref="R9755">_xlfn.IFS(
G9755&lt;=2,"New Customers (0-2Y)",
G9755&lt;=5,"Growing Customers (3-5Y)",
G9755&lt;=8,"Established Customers (6-8Y)",
G9755&lt;=10,"Loyal Customers (9-10Y)"
)</f>
        <v>Established Customers (6-8Y)</v>
      </c>
    </row>
    <row r="9756" spans="1:18" x14ac:dyDescent="0.35">
      <c r="A9756">
        <v>15572114</v>
      </c>
      <c r="B9756" t="s">
        <v>237</v>
      </c>
      <c r="C9756" t="s">
        <v>26</v>
      </c>
      <c r="D9756" t="s">
        <v>39</v>
      </c>
      <c r="E9756">
        <v>40</v>
      </c>
      <c r="F9756" t="s">
        <v>19</v>
      </c>
      <c r="G9756">
        <v>1</v>
      </c>
      <c r="H9756" s="4">
        <v>121629.22</v>
      </c>
      <c r="I9756" t="s">
        <v>33</v>
      </c>
      <c r="J9756">
        <v>1</v>
      </c>
      <c r="K9756">
        <v>673</v>
      </c>
      <c r="L9756" t="s">
        <v>35</v>
      </c>
      <c r="M9756" t="s">
        <v>21</v>
      </c>
      <c r="N9756" t="s">
        <v>22</v>
      </c>
      <c r="O9756" s="4">
        <v>3258.6</v>
      </c>
      <c r="P9756" t="s">
        <v>28</v>
      </c>
      <c r="Q9756" t="str" cm="1">
        <f t="array" ref="Q9756">_xlfn.IFS(
O9756&lt;50000,"Low Salary (&lt;$50K)",
O9756&lt;90000,"Lower Middle ($50K-$90K)",
O9756&lt;130000,"Middle ($90K-$130K)",
O9756&lt;170000,"Upper Middle ($130K-$170K)",
O9756&gt;=170000,"High Salary (&gt;$170K)"
)</f>
        <v>Low Salary (&lt;$50K)</v>
      </c>
      <c r="R9756" t="str" cm="1">
        <f t="array" ref="R9756">_xlfn.IFS(
G9756&lt;=2,"New Customers (0-2Y)",
G9756&lt;=5,"Growing Customers (3-5Y)",
G9756&lt;=8,"Established Customers (6-8Y)",
G9756&lt;=10,"Loyal Customers (9-10Y)"
)</f>
        <v>New Customers (0-2Y)</v>
      </c>
    </row>
    <row r="9757" spans="1:18" x14ac:dyDescent="0.35">
      <c r="A9757">
        <v>15804009</v>
      </c>
      <c r="B9757" t="s">
        <v>918</v>
      </c>
      <c r="C9757" t="s">
        <v>42</v>
      </c>
      <c r="D9757" t="s">
        <v>39</v>
      </c>
      <c r="E9757">
        <v>36</v>
      </c>
      <c r="F9757" t="s">
        <v>19</v>
      </c>
      <c r="G9757">
        <v>8</v>
      </c>
      <c r="H9757" s="4">
        <v>167983.17</v>
      </c>
      <c r="I9757" t="s">
        <v>33</v>
      </c>
      <c r="J9757">
        <v>2</v>
      </c>
      <c r="K9757">
        <v>806</v>
      </c>
      <c r="L9757" t="s">
        <v>37</v>
      </c>
      <c r="M9757" t="s">
        <v>21</v>
      </c>
      <c r="N9757" t="s">
        <v>22</v>
      </c>
      <c r="O9757" s="4">
        <v>106714.28</v>
      </c>
      <c r="P9757" t="s">
        <v>28</v>
      </c>
      <c r="Q9757" t="str" cm="1">
        <f t="array" ref="Q9757">_xlfn.IFS(
O9757&lt;50000,"Low Salary (&lt;$50K)",
O9757&lt;90000,"Lower Middle ($50K-$90K)",
O9757&lt;130000,"Middle ($90K-$130K)",
O9757&lt;170000,"Upper Middle ($130K-$170K)",
O9757&gt;=170000,"High Salary (&gt;$170K)"
)</f>
        <v>Middle ($90K-$130K)</v>
      </c>
      <c r="R9757" t="str" cm="1">
        <f t="array" ref="R9757">_xlfn.IFS(
G9757&lt;=2,"New Customers (0-2Y)",
G9757&lt;=5,"Growing Customers (3-5Y)",
G9757&lt;=8,"Established Customers (6-8Y)",
G9757&lt;=10,"Loyal Customers (9-10Y)"
)</f>
        <v>Established Customers (6-8Y)</v>
      </c>
    </row>
    <row r="9758" spans="1:18" x14ac:dyDescent="0.35">
      <c r="A9758">
        <v>15662698</v>
      </c>
      <c r="B9758" t="s">
        <v>147</v>
      </c>
      <c r="C9758" t="s">
        <v>26</v>
      </c>
      <c r="D9758" t="s">
        <v>18</v>
      </c>
      <c r="E9758">
        <v>43</v>
      </c>
      <c r="F9758" t="s">
        <v>19</v>
      </c>
      <c r="G9758">
        <v>7</v>
      </c>
      <c r="H9758" s="4">
        <v>81153.820000000007</v>
      </c>
      <c r="I9758" t="s">
        <v>29</v>
      </c>
      <c r="J9758">
        <v>1</v>
      </c>
      <c r="K9758">
        <v>648</v>
      </c>
      <c r="L9758" t="s">
        <v>20</v>
      </c>
      <c r="M9758" t="s">
        <v>21</v>
      </c>
      <c r="N9758" t="s">
        <v>22</v>
      </c>
      <c r="O9758" s="4">
        <v>144532.85</v>
      </c>
      <c r="P9758" t="s">
        <v>23</v>
      </c>
      <c r="Q9758" t="str" cm="1">
        <f t="array" ref="Q9758">_xlfn.IFS(
O9758&lt;50000,"Low Salary (&lt;$50K)",
O9758&lt;90000,"Lower Middle ($50K-$90K)",
O9758&lt;130000,"Middle ($90K-$130K)",
O9758&lt;170000,"Upper Middle ($130K-$170K)",
O9758&gt;=170000,"High Salary (&gt;$170K)"
)</f>
        <v>Upper Middle ($130K-$170K)</v>
      </c>
      <c r="R9758" t="str" cm="1">
        <f t="array" ref="R9758">_xlfn.IFS(
G9758&lt;=2,"New Customers (0-2Y)",
G9758&lt;=5,"Growing Customers (3-5Y)",
G9758&lt;=8,"Established Customers (6-8Y)",
G9758&lt;=10,"Loyal Customers (9-10Y)"
)</f>
        <v>Established Customers (6-8Y)</v>
      </c>
    </row>
    <row r="9759" spans="1:18" x14ac:dyDescent="0.35">
      <c r="A9759">
        <v>15696047</v>
      </c>
      <c r="B9759" t="s">
        <v>1889</v>
      </c>
      <c r="C9759" t="s">
        <v>17</v>
      </c>
      <c r="D9759" t="s">
        <v>39</v>
      </c>
      <c r="E9759">
        <v>35</v>
      </c>
      <c r="F9759" t="s">
        <v>19</v>
      </c>
      <c r="G9759">
        <v>6</v>
      </c>
      <c r="H9759" s="4">
        <v>99760.84</v>
      </c>
      <c r="I9759" t="s">
        <v>29</v>
      </c>
      <c r="J9759">
        <v>1</v>
      </c>
      <c r="K9759">
        <v>501</v>
      </c>
      <c r="L9759" t="s">
        <v>31</v>
      </c>
      <c r="M9759" t="s">
        <v>21</v>
      </c>
      <c r="N9759" t="s">
        <v>22</v>
      </c>
      <c r="O9759" s="4">
        <v>13591.52</v>
      </c>
      <c r="P9759" t="s">
        <v>28</v>
      </c>
      <c r="Q9759" t="str" cm="1">
        <f t="array" ref="Q9759">_xlfn.IFS(
O9759&lt;50000,"Low Salary (&lt;$50K)",
O9759&lt;90000,"Lower Middle ($50K-$90K)",
O9759&lt;130000,"Middle ($90K-$130K)",
O9759&lt;170000,"Upper Middle ($130K-$170K)",
O9759&gt;=170000,"High Salary (&gt;$170K)"
)</f>
        <v>Low Salary (&lt;$50K)</v>
      </c>
      <c r="R9759" t="str" cm="1">
        <f t="array" ref="R9759">_xlfn.IFS(
G9759&lt;=2,"New Customers (0-2Y)",
G9759&lt;=5,"Growing Customers (3-5Y)",
G9759&lt;=8,"Established Customers (6-8Y)",
G9759&lt;=10,"Loyal Customers (9-10Y)"
)</f>
        <v>Established Customers (6-8Y)</v>
      </c>
    </row>
    <row r="9760" spans="1:18" x14ac:dyDescent="0.35">
      <c r="A9760">
        <v>15701160</v>
      </c>
      <c r="B9760" t="s">
        <v>630</v>
      </c>
      <c r="C9760" t="s">
        <v>42</v>
      </c>
      <c r="D9760" t="s">
        <v>18</v>
      </c>
      <c r="E9760">
        <v>43</v>
      </c>
      <c r="F9760" t="s">
        <v>19</v>
      </c>
      <c r="G9760">
        <v>4</v>
      </c>
      <c r="H9760" s="4">
        <v>125890.72</v>
      </c>
      <c r="I9760" t="s">
        <v>33</v>
      </c>
      <c r="J9760">
        <v>1</v>
      </c>
      <c r="K9760">
        <v>556</v>
      </c>
      <c r="L9760" t="s">
        <v>31</v>
      </c>
      <c r="M9760" t="s">
        <v>21</v>
      </c>
      <c r="N9760" t="s">
        <v>22</v>
      </c>
      <c r="O9760" s="4">
        <v>74854.97</v>
      </c>
      <c r="P9760" t="s">
        <v>28</v>
      </c>
      <c r="Q9760" t="str" cm="1">
        <f t="array" ref="Q9760">_xlfn.IFS(
O9760&lt;50000,"Low Salary (&lt;$50K)",
O9760&lt;90000,"Lower Middle ($50K-$90K)",
O9760&lt;130000,"Middle ($90K-$130K)",
O9760&lt;170000,"Upper Middle ($130K-$170K)",
O9760&gt;=170000,"High Salary (&gt;$170K)"
)</f>
        <v>Lower Middle ($50K-$90K)</v>
      </c>
      <c r="R9760" t="str" cm="1">
        <f t="array" ref="R9760">_xlfn.IFS(
G9760&lt;=2,"New Customers (0-2Y)",
G9760&lt;=5,"Growing Customers (3-5Y)",
G9760&lt;=8,"Established Customers (6-8Y)",
G9760&lt;=10,"Loyal Customers (9-10Y)"
)</f>
        <v>Growing Customers (3-5Y)</v>
      </c>
    </row>
    <row r="9761" spans="1:18" x14ac:dyDescent="0.35">
      <c r="A9761">
        <v>15790093</v>
      </c>
      <c r="B9761" t="s">
        <v>2931</v>
      </c>
      <c r="C9761" t="s">
        <v>17</v>
      </c>
      <c r="D9761" t="s">
        <v>18</v>
      </c>
      <c r="E9761">
        <v>27</v>
      </c>
      <c r="F9761" t="s">
        <v>43</v>
      </c>
      <c r="G9761">
        <v>2</v>
      </c>
      <c r="H9761" s="4">
        <v>0</v>
      </c>
      <c r="I9761" t="s">
        <v>24</v>
      </c>
      <c r="J9761">
        <v>2</v>
      </c>
      <c r="K9761">
        <v>627</v>
      </c>
      <c r="L9761" t="s">
        <v>20</v>
      </c>
      <c r="M9761" t="s">
        <v>21</v>
      </c>
      <c r="N9761" t="s">
        <v>32</v>
      </c>
      <c r="O9761" s="4">
        <v>125451.01</v>
      </c>
      <c r="P9761" t="s">
        <v>28</v>
      </c>
      <c r="Q9761" t="str" cm="1">
        <f t="array" ref="Q9761">_xlfn.IFS(
O9761&lt;50000,"Low Salary (&lt;$50K)",
O9761&lt;90000,"Lower Middle ($50K-$90K)",
O9761&lt;130000,"Middle ($90K-$130K)",
O9761&lt;170000,"Upper Middle ($130K-$170K)",
O9761&gt;=170000,"High Salary (&gt;$170K)"
)</f>
        <v>Middle ($90K-$130K)</v>
      </c>
      <c r="R9761" t="str" cm="1">
        <f t="array" ref="R9761">_xlfn.IFS(
G9761&lt;=2,"New Customers (0-2Y)",
G9761&lt;=5,"Growing Customers (3-5Y)",
G9761&lt;=8,"Established Customers (6-8Y)",
G9761&lt;=10,"Loyal Customers (9-10Y)"
)</f>
        <v>New Customers (0-2Y)</v>
      </c>
    </row>
    <row r="9762" spans="1:18" x14ac:dyDescent="0.35">
      <c r="A9762">
        <v>15632143</v>
      </c>
      <c r="B9762" t="s">
        <v>324</v>
      </c>
      <c r="C9762" t="s">
        <v>17</v>
      </c>
      <c r="D9762" t="s">
        <v>39</v>
      </c>
      <c r="E9762">
        <v>31</v>
      </c>
      <c r="F9762" t="s">
        <v>19</v>
      </c>
      <c r="G9762">
        <v>2</v>
      </c>
      <c r="H9762" s="4">
        <v>119148.55</v>
      </c>
      <c r="I9762" t="s">
        <v>33</v>
      </c>
      <c r="J9762">
        <v>1</v>
      </c>
      <c r="K9762">
        <v>652</v>
      </c>
      <c r="L9762" t="s">
        <v>20</v>
      </c>
      <c r="M9762" t="s">
        <v>27</v>
      </c>
      <c r="N9762" t="s">
        <v>32</v>
      </c>
      <c r="O9762" s="4">
        <v>149740.22</v>
      </c>
      <c r="P9762" t="s">
        <v>28</v>
      </c>
      <c r="Q9762" t="str" cm="1">
        <f t="array" ref="Q9762">_xlfn.IFS(
O9762&lt;50000,"Low Salary (&lt;$50K)",
O9762&lt;90000,"Lower Middle ($50K-$90K)",
O9762&lt;130000,"Middle ($90K-$130K)",
O9762&lt;170000,"Upper Middle ($130K-$170K)",
O9762&gt;=170000,"High Salary (&gt;$170K)"
)</f>
        <v>Upper Middle ($130K-$170K)</v>
      </c>
      <c r="R9762" t="str" cm="1">
        <f t="array" ref="R9762">_xlfn.IFS(
G9762&lt;=2,"New Customers (0-2Y)",
G9762&lt;=5,"Growing Customers (3-5Y)",
G9762&lt;=8,"Established Customers (6-8Y)",
G9762&lt;=10,"Loyal Customers (9-10Y)"
)</f>
        <v>New Customers (0-2Y)</v>
      </c>
    </row>
    <row r="9763" spans="1:18" x14ac:dyDescent="0.35">
      <c r="A9763">
        <v>15736778</v>
      </c>
      <c r="B9763" t="s">
        <v>1690</v>
      </c>
      <c r="C9763" t="s">
        <v>42</v>
      </c>
      <c r="D9763" t="s">
        <v>18</v>
      </c>
      <c r="E9763">
        <v>60</v>
      </c>
      <c r="F9763" t="s">
        <v>2967</v>
      </c>
      <c r="G9763">
        <v>1</v>
      </c>
      <c r="H9763" s="4">
        <v>72948.58</v>
      </c>
      <c r="I9763" t="s">
        <v>29</v>
      </c>
      <c r="J9763">
        <v>2</v>
      </c>
      <c r="K9763">
        <v>807</v>
      </c>
      <c r="L9763" t="s">
        <v>37</v>
      </c>
      <c r="M9763" t="s">
        <v>21</v>
      </c>
      <c r="N9763" t="s">
        <v>22</v>
      </c>
      <c r="O9763" s="4">
        <v>17355.36</v>
      </c>
      <c r="P9763" t="s">
        <v>28</v>
      </c>
      <c r="Q9763" t="str" cm="1">
        <f t="array" ref="Q9763">_xlfn.IFS(
O9763&lt;50000,"Low Salary (&lt;$50K)",
O9763&lt;90000,"Lower Middle ($50K-$90K)",
O9763&lt;130000,"Middle ($90K-$130K)",
O9763&lt;170000,"Upper Middle ($130K-$170K)",
O9763&gt;=170000,"High Salary (&gt;$170K)"
)</f>
        <v>Low Salary (&lt;$50K)</v>
      </c>
      <c r="R9763" t="str" cm="1">
        <f t="array" ref="R9763">_xlfn.IFS(
G9763&lt;=2,"New Customers (0-2Y)",
G9763&lt;=5,"Growing Customers (3-5Y)",
G9763&lt;=8,"Established Customers (6-8Y)",
G9763&lt;=10,"Loyal Customers (9-10Y)"
)</f>
        <v>New Customers (0-2Y)</v>
      </c>
    </row>
    <row r="9764" spans="1:18" x14ac:dyDescent="0.35">
      <c r="A9764">
        <v>15734917</v>
      </c>
      <c r="B9764" t="s">
        <v>1226</v>
      </c>
      <c r="C9764" t="s">
        <v>42</v>
      </c>
      <c r="D9764" t="s">
        <v>39</v>
      </c>
      <c r="E9764">
        <v>21</v>
      </c>
      <c r="F9764" t="s">
        <v>43</v>
      </c>
      <c r="G9764">
        <v>8</v>
      </c>
      <c r="H9764" s="4">
        <v>133974.35999999999</v>
      </c>
      <c r="I9764" t="s">
        <v>33</v>
      </c>
      <c r="J9764">
        <v>2</v>
      </c>
      <c r="K9764">
        <v>708</v>
      </c>
      <c r="L9764" t="s">
        <v>35</v>
      </c>
      <c r="M9764" t="s">
        <v>21</v>
      </c>
      <c r="N9764" t="s">
        <v>32</v>
      </c>
      <c r="O9764" s="4">
        <v>50294.09</v>
      </c>
      <c r="P9764" t="s">
        <v>28</v>
      </c>
      <c r="Q9764" t="str" cm="1">
        <f t="array" ref="Q9764">_xlfn.IFS(
O9764&lt;50000,"Low Salary (&lt;$50K)",
O9764&lt;90000,"Lower Middle ($50K-$90K)",
O9764&lt;130000,"Middle ($90K-$130K)",
O9764&lt;170000,"Upper Middle ($130K-$170K)",
O9764&gt;=170000,"High Salary (&gt;$170K)"
)</f>
        <v>Lower Middle ($50K-$90K)</v>
      </c>
      <c r="R9764" t="str" cm="1">
        <f t="array" ref="R9764">_xlfn.IFS(
G9764&lt;=2,"New Customers (0-2Y)",
G9764&lt;=5,"Growing Customers (3-5Y)",
G9764&lt;=8,"Established Customers (6-8Y)",
G9764&lt;=10,"Loyal Customers (9-10Y)"
)</f>
        <v>Established Customers (6-8Y)</v>
      </c>
    </row>
    <row r="9765" spans="1:18" x14ac:dyDescent="0.35">
      <c r="A9765">
        <v>15643903</v>
      </c>
      <c r="B9765" t="s">
        <v>271</v>
      </c>
      <c r="C9765" t="s">
        <v>17</v>
      </c>
      <c r="D9765" t="s">
        <v>39</v>
      </c>
      <c r="E9765">
        <v>27</v>
      </c>
      <c r="F9765" t="s">
        <v>43</v>
      </c>
      <c r="G9765">
        <v>1</v>
      </c>
      <c r="H9765" s="4">
        <v>154483.98000000001</v>
      </c>
      <c r="I9765" t="s">
        <v>33</v>
      </c>
      <c r="J9765">
        <v>1</v>
      </c>
      <c r="K9765">
        <v>619</v>
      </c>
      <c r="L9765" t="s">
        <v>20</v>
      </c>
      <c r="M9765" t="s">
        <v>21</v>
      </c>
      <c r="N9765" t="s">
        <v>32</v>
      </c>
      <c r="O9765" s="4">
        <v>156394.74</v>
      </c>
      <c r="P9765" t="s">
        <v>28</v>
      </c>
      <c r="Q9765" t="str" cm="1">
        <f t="array" ref="Q9765">_xlfn.IFS(
O9765&lt;50000,"Low Salary (&lt;$50K)",
O9765&lt;90000,"Lower Middle ($50K-$90K)",
O9765&lt;130000,"Middle ($90K-$130K)",
O9765&lt;170000,"Upper Middle ($130K-$170K)",
O9765&gt;=170000,"High Salary (&gt;$170K)"
)</f>
        <v>Upper Middle ($130K-$170K)</v>
      </c>
      <c r="R9765" t="str" cm="1">
        <f t="array" ref="R9765">_xlfn.IFS(
G9765&lt;=2,"New Customers (0-2Y)",
G9765&lt;=5,"Growing Customers (3-5Y)",
G9765&lt;=8,"Established Customers (6-8Y)",
G9765&lt;=10,"Loyal Customers (9-10Y)"
)</f>
        <v>New Customers (0-2Y)</v>
      </c>
    </row>
    <row r="9766" spans="1:18" x14ac:dyDescent="0.35">
      <c r="A9766">
        <v>15569526</v>
      </c>
      <c r="B9766" t="s">
        <v>2932</v>
      </c>
      <c r="C9766" t="s">
        <v>17</v>
      </c>
      <c r="D9766" t="s">
        <v>39</v>
      </c>
      <c r="E9766">
        <v>40</v>
      </c>
      <c r="F9766" t="s">
        <v>19</v>
      </c>
      <c r="G9766">
        <v>10</v>
      </c>
      <c r="H9766" s="4">
        <v>98627.13</v>
      </c>
      <c r="I9766" t="s">
        <v>29</v>
      </c>
      <c r="J9766">
        <v>2</v>
      </c>
      <c r="K9766">
        <v>601</v>
      </c>
      <c r="L9766" t="s">
        <v>20</v>
      </c>
      <c r="M9766" t="s">
        <v>27</v>
      </c>
      <c r="N9766" t="s">
        <v>32</v>
      </c>
      <c r="O9766" s="4">
        <v>77977.69</v>
      </c>
      <c r="P9766" t="s">
        <v>28</v>
      </c>
      <c r="Q9766" t="str" cm="1">
        <f t="array" ref="Q9766">_xlfn.IFS(
O9766&lt;50000,"Low Salary (&lt;$50K)",
O9766&lt;90000,"Lower Middle ($50K-$90K)",
O9766&lt;130000,"Middle ($90K-$130K)",
O9766&lt;170000,"Upper Middle ($130K-$170K)",
O9766&gt;=170000,"High Salary (&gt;$170K)"
)</f>
        <v>Lower Middle ($50K-$90K)</v>
      </c>
      <c r="R9766" t="str" cm="1">
        <f t="array" ref="R9766">_xlfn.IFS(
G9766&lt;=2,"New Customers (0-2Y)",
G9766&lt;=5,"Growing Customers (3-5Y)",
G9766&lt;=8,"Established Customers (6-8Y)",
G9766&lt;=10,"Loyal Customers (9-10Y)"
)</f>
        <v>Loyal Customers (9-10Y)</v>
      </c>
    </row>
    <row r="9767" spans="1:18" x14ac:dyDescent="0.35">
      <c r="A9767">
        <v>15777067</v>
      </c>
      <c r="B9767" t="s">
        <v>871</v>
      </c>
      <c r="C9767" t="s">
        <v>17</v>
      </c>
      <c r="D9767" t="s">
        <v>39</v>
      </c>
      <c r="E9767">
        <v>64</v>
      </c>
      <c r="F9767" t="s">
        <v>2967</v>
      </c>
      <c r="G9767">
        <v>2</v>
      </c>
      <c r="H9767" s="4">
        <v>136770.67000000001</v>
      </c>
      <c r="I9767" t="s">
        <v>33</v>
      </c>
      <c r="J9767">
        <v>1</v>
      </c>
      <c r="K9767">
        <v>445</v>
      </c>
      <c r="L9767" t="s">
        <v>44</v>
      </c>
      <c r="M9767" t="s">
        <v>27</v>
      </c>
      <c r="N9767" t="s">
        <v>22</v>
      </c>
      <c r="O9767" s="4">
        <v>43678.06</v>
      </c>
      <c r="P9767" t="s">
        <v>28</v>
      </c>
      <c r="Q9767" t="str" cm="1">
        <f t="array" ref="Q9767">_xlfn.IFS(
O9767&lt;50000,"Low Salary (&lt;$50K)",
O9767&lt;90000,"Lower Middle ($50K-$90K)",
O9767&lt;130000,"Middle ($90K-$130K)",
O9767&lt;170000,"Upper Middle ($130K-$170K)",
O9767&gt;=170000,"High Salary (&gt;$170K)"
)</f>
        <v>Low Salary (&lt;$50K)</v>
      </c>
      <c r="R9767" t="str" cm="1">
        <f t="array" ref="R9767">_xlfn.IFS(
G9767&lt;=2,"New Customers (0-2Y)",
G9767&lt;=5,"Growing Customers (3-5Y)",
G9767&lt;=8,"Established Customers (6-8Y)",
G9767&lt;=10,"Loyal Customers (9-10Y)"
)</f>
        <v>New Customers (0-2Y)</v>
      </c>
    </row>
    <row r="9768" spans="1:18" x14ac:dyDescent="0.35">
      <c r="A9768">
        <v>15795511</v>
      </c>
      <c r="B9768" t="s">
        <v>1229</v>
      </c>
      <c r="C9768" t="s">
        <v>42</v>
      </c>
      <c r="D9768" t="s">
        <v>39</v>
      </c>
      <c r="E9768">
        <v>39</v>
      </c>
      <c r="F9768" t="s">
        <v>19</v>
      </c>
      <c r="G9768">
        <v>4</v>
      </c>
      <c r="H9768" s="4">
        <v>95252.72</v>
      </c>
      <c r="I9768" t="s">
        <v>29</v>
      </c>
      <c r="J9768">
        <v>1</v>
      </c>
      <c r="K9768">
        <v>800</v>
      </c>
      <c r="L9768" t="s">
        <v>37</v>
      </c>
      <c r="M9768" t="s">
        <v>21</v>
      </c>
      <c r="N9768" t="s">
        <v>32</v>
      </c>
      <c r="O9768" s="4">
        <v>13906.34</v>
      </c>
      <c r="P9768" t="s">
        <v>28</v>
      </c>
      <c r="Q9768" t="str" cm="1">
        <f t="array" ref="Q9768">_xlfn.IFS(
O9768&lt;50000,"Low Salary (&lt;$50K)",
O9768&lt;90000,"Lower Middle ($50K-$90K)",
O9768&lt;130000,"Middle ($90K-$130K)",
O9768&lt;170000,"Upper Middle ($130K-$170K)",
O9768&gt;=170000,"High Salary (&gt;$170K)"
)</f>
        <v>Low Salary (&lt;$50K)</v>
      </c>
      <c r="R9768" t="str" cm="1">
        <f t="array" ref="R9768">_xlfn.IFS(
G9768&lt;=2,"New Customers (0-2Y)",
G9768&lt;=5,"Growing Customers (3-5Y)",
G9768&lt;=8,"Established Customers (6-8Y)",
G9768&lt;=10,"Loyal Customers (9-10Y)"
)</f>
        <v>Growing Customers (3-5Y)</v>
      </c>
    </row>
    <row r="9769" spans="1:18" x14ac:dyDescent="0.35">
      <c r="A9769">
        <v>15610419</v>
      </c>
      <c r="B9769" t="s">
        <v>1685</v>
      </c>
      <c r="C9769" t="s">
        <v>17</v>
      </c>
      <c r="D9769" t="s">
        <v>39</v>
      </c>
      <c r="E9769">
        <v>33</v>
      </c>
      <c r="F9769" t="s">
        <v>19</v>
      </c>
      <c r="G9769">
        <v>3</v>
      </c>
      <c r="H9769" s="4">
        <v>117413.95</v>
      </c>
      <c r="I9769" t="s">
        <v>33</v>
      </c>
      <c r="J9769">
        <v>1</v>
      </c>
      <c r="K9769">
        <v>554</v>
      </c>
      <c r="L9769" t="s">
        <v>31</v>
      </c>
      <c r="M9769" t="s">
        <v>21</v>
      </c>
      <c r="N9769" t="s">
        <v>22</v>
      </c>
      <c r="O9769" s="4">
        <v>12766.74</v>
      </c>
      <c r="P9769" t="s">
        <v>28</v>
      </c>
      <c r="Q9769" t="str" cm="1">
        <f t="array" ref="Q9769">_xlfn.IFS(
O9769&lt;50000,"Low Salary (&lt;$50K)",
O9769&lt;90000,"Lower Middle ($50K-$90K)",
O9769&lt;130000,"Middle ($90K-$130K)",
O9769&lt;170000,"Upper Middle ($130K-$170K)",
O9769&gt;=170000,"High Salary (&gt;$170K)"
)</f>
        <v>Low Salary (&lt;$50K)</v>
      </c>
      <c r="R9769" t="str" cm="1">
        <f t="array" ref="R9769">_xlfn.IFS(
G9769&lt;=2,"New Customers (0-2Y)",
G9769&lt;=5,"Growing Customers (3-5Y)",
G9769&lt;=8,"Established Customers (6-8Y)",
G9769&lt;=10,"Loyal Customers (9-10Y)"
)</f>
        <v>Growing Customers (3-5Y)</v>
      </c>
    </row>
    <row r="9770" spans="1:18" x14ac:dyDescent="0.35">
      <c r="A9770">
        <v>15644994</v>
      </c>
      <c r="B9770" t="s">
        <v>147</v>
      </c>
      <c r="C9770" t="s">
        <v>42</v>
      </c>
      <c r="D9770" t="s">
        <v>39</v>
      </c>
      <c r="E9770">
        <v>54</v>
      </c>
      <c r="F9770" t="s">
        <v>19</v>
      </c>
      <c r="G9770">
        <v>4</v>
      </c>
      <c r="H9770" s="4">
        <v>137986.57999999999</v>
      </c>
      <c r="I9770" t="s">
        <v>33</v>
      </c>
      <c r="J9770">
        <v>2</v>
      </c>
      <c r="K9770">
        <v>714</v>
      </c>
      <c r="L9770" t="s">
        <v>35</v>
      </c>
      <c r="M9770" t="s">
        <v>27</v>
      </c>
      <c r="N9770" t="s">
        <v>22</v>
      </c>
      <c r="O9770" s="4">
        <v>51308.54</v>
      </c>
      <c r="P9770" t="s">
        <v>23</v>
      </c>
      <c r="Q9770" t="str" cm="1">
        <f t="array" ref="Q9770">_xlfn.IFS(
O9770&lt;50000,"Low Salary (&lt;$50K)",
O9770&lt;90000,"Lower Middle ($50K-$90K)",
O9770&lt;130000,"Middle ($90K-$130K)",
O9770&lt;170000,"Upper Middle ($130K-$170K)",
O9770&gt;=170000,"High Salary (&gt;$170K)"
)</f>
        <v>Lower Middle ($50K-$90K)</v>
      </c>
      <c r="R9770" t="str" cm="1">
        <f t="array" ref="R9770">_xlfn.IFS(
G9770&lt;=2,"New Customers (0-2Y)",
G9770&lt;=5,"Growing Customers (3-5Y)",
G9770&lt;=8,"Established Customers (6-8Y)",
G9770&lt;=10,"Loyal Customers (9-10Y)"
)</f>
        <v>Growing Customers (3-5Y)</v>
      </c>
    </row>
    <row r="9771" spans="1:18" x14ac:dyDescent="0.35">
      <c r="A9771">
        <v>15703707</v>
      </c>
      <c r="B9771" t="s">
        <v>438</v>
      </c>
      <c r="C9771" t="s">
        <v>17</v>
      </c>
      <c r="D9771" t="s">
        <v>39</v>
      </c>
      <c r="E9771">
        <v>44</v>
      </c>
      <c r="F9771" t="s">
        <v>19</v>
      </c>
      <c r="G9771">
        <v>10</v>
      </c>
      <c r="H9771" s="4">
        <v>143571.51999999999</v>
      </c>
      <c r="I9771" t="s">
        <v>33</v>
      </c>
      <c r="J9771">
        <v>1</v>
      </c>
      <c r="K9771">
        <v>656</v>
      </c>
      <c r="L9771" t="s">
        <v>20</v>
      </c>
      <c r="M9771" t="s">
        <v>27</v>
      </c>
      <c r="N9771" t="s">
        <v>32</v>
      </c>
      <c r="O9771" s="4">
        <v>127444.14</v>
      </c>
      <c r="P9771" t="s">
        <v>28</v>
      </c>
      <c r="Q9771" t="str" cm="1">
        <f t="array" ref="Q9771">_xlfn.IFS(
O9771&lt;50000,"Low Salary (&lt;$50K)",
O9771&lt;90000,"Lower Middle ($50K-$90K)",
O9771&lt;130000,"Middle ($90K-$130K)",
O9771&lt;170000,"Upper Middle ($130K-$170K)",
O9771&gt;=170000,"High Salary (&gt;$170K)"
)</f>
        <v>Middle ($90K-$130K)</v>
      </c>
      <c r="R9771" t="str" cm="1">
        <f t="array" ref="R9771">_xlfn.IFS(
G9771&lt;=2,"New Customers (0-2Y)",
G9771&lt;=5,"Growing Customers (3-5Y)",
G9771&lt;=8,"Established Customers (6-8Y)",
G9771&lt;=10,"Loyal Customers (9-10Y)"
)</f>
        <v>Loyal Customers (9-10Y)</v>
      </c>
    </row>
    <row r="9772" spans="1:18" x14ac:dyDescent="0.35">
      <c r="A9772">
        <v>15659327</v>
      </c>
      <c r="B9772" t="s">
        <v>2933</v>
      </c>
      <c r="C9772" t="s">
        <v>17</v>
      </c>
      <c r="D9772" t="s">
        <v>39</v>
      </c>
      <c r="E9772">
        <v>49</v>
      </c>
      <c r="F9772" t="s">
        <v>19</v>
      </c>
      <c r="G9772">
        <v>5</v>
      </c>
      <c r="H9772" s="4">
        <v>121197.64</v>
      </c>
      <c r="I9772" t="s">
        <v>33</v>
      </c>
      <c r="J9772">
        <v>1</v>
      </c>
      <c r="K9772">
        <v>520</v>
      </c>
      <c r="L9772" t="s">
        <v>31</v>
      </c>
      <c r="M9772" t="s">
        <v>21</v>
      </c>
      <c r="N9772" t="s">
        <v>32</v>
      </c>
      <c r="O9772" s="4">
        <v>72577.33</v>
      </c>
      <c r="P9772" t="s">
        <v>23</v>
      </c>
      <c r="Q9772" t="str" cm="1">
        <f t="array" ref="Q9772">_xlfn.IFS(
O9772&lt;50000,"Low Salary (&lt;$50K)",
O9772&lt;90000,"Lower Middle ($50K-$90K)",
O9772&lt;130000,"Middle ($90K-$130K)",
O9772&lt;170000,"Upper Middle ($130K-$170K)",
O9772&gt;=170000,"High Salary (&gt;$170K)"
)</f>
        <v>Lower Middle ($50K-$90K)</v>
      </c>
      <c r="R9772" t="str" cm="1">
        <f t="array" ref="R9772">_xlfn.IFS(
G9772&lt;=2,"New Customers (0-2Y)",
G9772&lt;=5,"Growing Customers (3-5Y)",
G9772&lt;=8,"Established Customers (6-8Y)",
G9772&lt;=10,"Loyal Customers (9-10Y)"
)</f>
        <v>Growing Customers (3-5Y)</v>
      </c>
    </row>
    <row r="9773" spans="1:18" x14ac:dyDescent="0.35">
      <c r="A9773">
        <v>15771323</v>
      </c>
      <c r="B9773" t="s">
        <v>970</v>
      </c>
      <c r="C9773" t="s">
        <v>26</v>
      </c>
      <c r="D9773" t="s">
        <v>39</v>
      </c>
      <c r="E9773">
        <v>39</v>
      </c>
      <c r="F9773" t="s">
        <v>19</v>
      </c>
      <c r="G9773">
        <v>5</v>
      </c>
      <c r="H9773" s="4">
        <v>121626.9</v>
      </c>
      <c r="I9773" t="s">
        <v>33</v>
      </c>
      <c r="J9773">
        <v>1</v>
      </c>
      <c r="K9773">
        <v>480</v>
      </c>
      <c r="L9773" t="s">
        <v>44</v>
      </c>
      <c r="M9773" t="s">
        <v>21</v>
      </c>
      <c r="N9773" t="s">
        <v>22</v>
      </c>
      <c r="O9773" s="4">
        <v>82438.13</v>
      </c>
      <c r="P9773" t="s">
        <v>28</v>
      </c>
      <c r="Q9773" t="str" cm="1">
        <f t="array" ref="Q9773">_xlfn.IFS(
O9773&lt;50000,"Low Salary (&lt;$50K)",
O9773&lt;90000,"Lower Middle ($50K-$90K)",
O9773&lt;130000,"Middle ($90K-$130K)",
O9773&lt;170000,"Upper Middle ($130K-$170K)",
O9773&gt;=170000,"High Salary (&gt;$170K)"
)</f>
        <v>Lower Middle ($50K-$90K)</v>
      </c>
      <c r="R9773" t="str" cm="1">
        <f t="array" ref="R9773">_xlfn.IFS(
G9773&lt;=2,"New Customers (0-2Y)",
G9773&lt;=5,"Growing Customers (3-5Y)",
G9773&lt;=8,"Established Customers (6-8Y)",
G9773&lt;=10,"Loyal Customers (9-10Y)"
)</f>
        <v>Growing Customers (3-5Y)</v>
      </c>
    </row>
    <row r="9774" spans="1:18" x14ac:dyDescent="0.35">
      <c r="A9774">
        <v>15750549</v>
      </c>
      <c r="B9774" t="s">
        <v>799</v>
      </c>
      <c r="C9774" t="s">
        <v>42</v>
      </c>
      <c r="D9774" t="s">
        <v>39</v>
      </c>
      <c r="E9774">
        <v>30</v>
      </c>
      <c r="F9774" t="s">
        <v>19</v>
      </c>
      <c r="G9774">
        <v>1</v>
      </c>
      <c r="H9774" s="4">
        <v>84440.1</v>
      </c>
      <c r="I9774" t="s">
        <v>29</v>
      </c>
      <c r="J9774">
        <v>2</v>
      </c>
      <c r="K9774">
        <v>660</v>
      </c>
      <c r="L9774" t="s">
        <v>35</v>
      </c>
      <c r="M9774" t="s">
        <v>21</v>
      </c>
      <c r="N9774" t="s">
        <v>22</v>
      </c>
      <c r="O9774" s="4">
        <v>60485.98</v>
      </c>
      <c r="P9774" t="s">
        <v>28</v>
      </c>
      <c r="Q9774" t="str" cm="1">
        <f t="array" ref="Q9774">_xlfn.IFS(
O9774&lt;50000,"Low Salary (&lt;$50K)",
O9774&lt;90000,"Lower Middle ($50K-$90K)",
O9774&lt;130000,"Middle ($90K-$130K)",
O9774&lt;170000,"Upper Middle ($130K-$170K)",
O9774&gt;=170000,"High Salary (&gt;$170K)"
)</f>
        <v>Lower Middle ($50K-$90K)</v>
      </c>
      <c r="R9774" t="str" cm="1">
        <f t="array" ref="R9774">_xlfn.IFS(
G9774&lt;=2,"New Customers (0-2Y)",
G9774&lt;=5,"Growing Customers (3-5Y)",
G9774&lt;=8,"Established Customers (6-8Y)",
G9774&lt;=10,"Loyal Customers (9-10Y)"
)</f>
        <v>New Customers (0-2Y)</v>
      </c>
    </row>
    <row r="9775" spans="1:18" x14ac:dyDescent="0.35">
      <c r="A9775">
        <v>15698462</v>
      </c>
      <c r="B9775" t="s">
        <v>309</v>
      </c>
      <c r="C9775" t="s">
        <v>17</v>
      </c>
      <c r="D9775" t="s">
        <v>39</v>
      </c>
      <c r="E9775">
        <v>36</v>
      </c>
      <c r="F9775" t="s">
        <v>19</v>
      </c>
      <c r="G9775">
        <v>4</v>
      </c>
      <c r="H9775" s="4">
        <v>0</v>
      </c>
      <c r="I9775" t="s">
        <v>24</v>
      </c>
      <c r="J9775">
        <v>2</v>
      </c>
      <c r="K9775">
        <v>532</v>
      </c>
      <c r="L9775" t="s">
        <v>31</v>
      </c>
      <c r="M9775" t="s">
        <v>21</v>
      </c>
      <c r="N9775" t="s">
        <v>22</v>
      </c>
      <c r="O9775" s="4">
        <v>132798.78</v>
      </c>
      <c r="P9775" t="s">
        <v>28</v>
      </c>
      <c r="Q9775" t="str" cm="1">
        <f t="array" ref="Q9775">_xlfn.IFS(
O9775&lt;50000,"Low Salary (&lt;$50K)",
O9775&lt;90000,"Lower Middle ($50K-$90K)",
O9775&lt;130000,"Middle ($90K-$130K)",
O9775&lt;170000,"Upper Middle ($130K-$170K)",
O9775&gt;=170000,"High Salary (&gt;$170K)"
)</f>
        <v>Upper Middle ($130K-$170K)</v>
      </c>
      <c r="R9775" t="str" cm="1">
        <f t="array" ref="R9775">_xlfn.IFS(
G9775&lt;=2,"New Customers (0-2Y)",
G9775&lt;=5,"Growing Customers (3-5Y)",
G9775&lt;=8,"Established Customers (6-8Y)",
G9775&lt;=10,"Loyal Customers (9-10Y)"
)</f>
        <v>Growing Customers (3-5Y)</v>
      </c>
    </row>
    <row r="9776" spans="1:18" x14ac:dyDescent="0.35">
      <c r="A9776">
        <v>15739692</v>
      </c>
      <c r="B9776" t="s">
        <v>1849</v>
      </c>
      <c r="C9776" t="s">
        <v>17</v>
      </c>
      <c r="D9776" t="s">
        <v>39</v>
      </c>
      <c r="E9776">
        <v>42</v>
      </c>
      <c r="F9776" t="s">
        <v>19</v>
      </c>
      <c r="G9776">
        <v>1</v>
      </c>
      <c r="H9776" s="4">
        <v>0</v>
      </c>
      <c r="I9776" t="s">
        <v>24</v>
      </c>
      <c r="J9776">
        <v>2</v>
      </c>
      <c r="K9776">
        <v>679</v>
      </c>
      <c r="L9776" t="s">
        <v>35</v>
      </c>
      <c r="M9776" t="s">
        <v>27</v>
      </c>
      <c r="N9776" t="s">
        <v>32</v>
      </c>
      <c r="O9776" s="4">
        <v>71823.149999999994</v>
      </c>
      <c r="P9776" t="s">
        <v>28</v>
      </c>
      <c r="Q9776" t="str" cm="1">
        <f t="array" ref="Q9776">_xlfn.IFS(
O9776&lt;50000,"Low Salary (&lt;$50K)",
O9776&lt;90000,"Lower Middle ($50K-$90K)",
O9776&lt;130000,"Middle ($90K-$130K)",
O9776&lt;170000,"Upper Middle ($130K-$170K)",
O9776&gt;=170000,"High Salary (&gt;$170K)"
)</f>
        <v>Lower Middle ($50K-$90K)</v>
      </c>
      <c r="R9776" t="str" cm="1">
        <f t="array" ref="R9776">_xlfn.IFS(
G9776&lt;=2,"New Customers (0-2Y)",
G9776&lt;=5,"Growing Customers (3-5Y)",
G9776&lt;=8,"Established Customers (6-8Y)",
G9776&lt;=10,"Loyal Customers (9-10Y)"
)</f>
        <v>New Customers (0-2Y)</v>
      </c>
    </row>
    <row r="9777" spans="1:18" x14ac:dyDescent="0.35">
      <c r="A9777">
        <v>15744041</v>
      </c>
      <c r="B9777" t="s">
        <v>1202</v>
      </c>
      <c r="C9777" t="s">
        <v>17</v>
      </c>
      <c r="D9777" t="s">
        <v>18</v>
      </c>
      <c r="E9777">
        <v>26</v>
      </c>
      <c r="F9777" t="s">
        <v>43</v>
      </c>
      <c r="G9777">
        <v>3</v>
      </c>
      <c r="H9777" s="4">
        <v>140356.70000000001</v>
      </c>
      <c r="I9777" t="s">
        <v>33</v>
      </c>
      <c r="J9777">
        <v>1</v>
      </c>
      <c r="K9777">
        <v>780</v>
      </c>
      <c r="L9777" t="s">
        <v>37</v>
      </c>
      <c r="M9777" t="s">
        <v>21</v>
      </c>
      <c r="N9777" t="s">
        <v>32</v>
      </c>
      <c r="O9777" s="4">
        <v>117144.15</v>
      </c>
      <c r="P9777" t="s">
        <v>28</v>
      </c>
      <c r="Q9777" t="str" cm="1">
        <f t="array" ref="Q9777">_xlfn.IFS(
O9777&lt;50000,"Low Salary (&lt;$50K)",
O9777&lt;90000,"Lower Middle ($50K-$90K)",
O9777&lt;130000,"Middle ($90K-$130K)",
O9777&lt;170000,"Upper Middle ($130K-$170K)",
O9777&gt;=170000,"High Salary (&gt;$170K)"
)</f>
        <v>Middle ($90K-$130K)</v>
      </c>
      <c r="R9777" t="str" cm="1">
        <f t="array" ref="R9777">_xlfn.IFS(
G9777&lt;=2,"New Customers (0-2Y)",
G9777&lt;=5,"Growing Customers (3-5Y)",
G9777&lt;=8,"Established Customers (6-8Y)",
G9777&lt;=10,"Loyal Customers (9-10Y)"
)</f>
        <v>Growing Customers (3-5Y)</v>
      </c>
    </row>
    <row r="9778" spans="1:18" x14ac:dyDescent="0.35">
      <c r="A9778">
        <v>15700714</v>
      </c>
      <c r="B9778" t="s">
        <v>2307</v>
      </c>
      <c r="C9778" t="s">
        <v>17</v>
      </c>
      <c r="D9778" t="s">
        <v>39</v>
      </c>
      <c r="E9778">
        <v>29</v>
      </c>
      <c r="F9778" t="s">
        <v>43</v>
      </c>
      <c r="G9778">
        <v>7</v>
      </c>
      <c r="H9778" s="4">
        <v>0</v>
      </c>
      <c r="I9778" t="s">
        <v>24</v>
      </c>
      <c r="J9778">
        <v>2</v>
      </c>
      <c r="K9778">
        <v>747</v>
      </c>
      <c r="L9778" t="s">
        <v>35</v>
      </c>
      <c r="M9778" t="s">
        <v>21</v>
      </c>
      <c r="N9778" t="s">
        <v>22</v>
      </c>
      <c r="O9778" s="4">
        <v>141706.43</v>
      </c>
      <c r="P9778" t="s">
        <v>28</v>
      </c>
      <c r="Q9778" t="str" cm="1">
        <f t="array" ref="Q9778">_xlfn.IFS(
O9778&lt;50000,"Low Salary (&lt;$50K)",
O9778&lt;90000,"Lower Middle ($50K-$90K)",
O9778&lt;130000,"Middle ($90K-$130K)",
O9778&lt;170000,"Upper Middle ($130K-$170K)",
O9778&gt;=170000,"High Salary (&gt;$170K)"
)</f>
        <v>Upper Middle ($130K-$170K)</v>
      </c>
      <c r="R9778" t="str" cm="1">
        <f t="array" ref="R9778">_xlfn.IFS(
G9778&lt;=2,"New Customers (0-2Y)",
G9778&lt;=5,"Growing Customers (3-5Y)",
G9778&lt;=8,"Established Customers (6-8Y)",
G9778&lt;=10,"Loyal Customers (9-10Y)"
)</f>
        <v>Established Customers (6-8Y)</v>
      </c>
    </row>
    <row r="9779" spans="1:18" x14ac:dyDescent="0.35">
      <c r="A9779">
        <v>15777743</v>
      </c>
      <c r="B9779" t="s">
        <v>245</v>
      </c>
      <c r="C9779" t="s">
        <v>17</v>
      </c>
      <c r="D9779" t="s">
        <v>18</v>
      </c>
      <c r="E9779">
        <v>39</v>
      </c>
      <c r="F9779" t="s">
        <v>19</v>
      </c>
      <c r="G9779">
        <v>3</v>
      </c>
      <c r="H9779" s="4">
        <v>92224.56</v>
      </c>
      <c r="I9779" t="s">
        <v>29</v>
      </c>
      <c r="J9779">
        <v>1</v>
      </c>
      <c r="K9779">
        <v>705</v>
      </c>
      <c r="L9779" t="s">
        <v>35</v>
      </c>
      <c r="M9779" t="s">
        <v>21</v>
      </c>
      <c r="N9779" t="s">
        <v>22</v>
      </c>
      <c r="O9779" s="4">
        <v>54517.25</v>
      </c>
      <c r="P9779" t="s">
        <v>28</v>
      </c>
      <c r="Q9779" t="str" cm="1">
        <f t="array" ref="Q9779">_xlfn.IFS(
O9779&lt;50000,"Low Salary (&lt;$50K)",
O9779&lt;90000,"Lower Middle ($50K-$90K)",
O9779&lt;130000,"Middle ($90K-$130K)",
O9779&lt;170000,"Upper Middle ($130K-$170K)",
O9779&gt;=170000,"High Salary (&gt;$170K)"
)</f>
        <v>Lower Middle ($50K-$90K)</v>
      </c>
      <c r="R9779" t="str" cm="1">
        <f t="array" ref="R9779">_xlfn.IFS(
G9779&lt;=2,"New Customers (0-2Y)",
G9779&lt;=5,"Growing Customers (3-5Y)",
G9779&lt;=8,"Established Customers (6-8Y)",
G9779&lt;=10,"Loyal Customers (9-10Y)"
)</f>
        <v>Growing Customers (3-5Y)</v>
      </c>
    </row>
    <row r="9780" spans="1:18" x14ac:dyDescent="0.35">
      <c r="A9780">
        <v>15623143</v>
      </c>
      <c r="B9780" t="s">
        <v>324</v>
      </c>
      <c r="C9780" t="s">
        <v>17</v>
      </c>
      <c r="D9780" t="s">
        <v>18</v>
      </c>
      <c r="E9780">
        <v>43</v>
      </c>
      <c r="F9780" t="s">
        <v>19</v>
      </c>
      <c r="G9780">
        <v>9</v>
      </c>
      <c r="H9780" s="4">
        <v>0</v>
      </c>
      <c r="I9780" t="s">
        <v>24</v>
      </c>
      <c r="J9780">
        <v>2</v>
      </c>
      <c r="K9780">
        <v>732</v>
      </c>
      <c r="L9780" t="s">
        <v>35</v>
      </c>
      <c r="M9780" t="s">
        <v>21</v>
      </c>
      <c r="N9780" t="s">
        <v>32</v>
      </c>
      <c r="O9780" s="4">
        <v>183147.17</v>
      </c>
      <c r="P9780" t="s">
        <v>28</v>
      </c>
      <c r="Q9780" t="str" cm="1">
        <f t="array" ref="Q9780">_xlfn.IFS(
O9780&lt;50000,"Low Salary (&lt;$50K)",
O9780&lt;90000,"Lower Middle ($50K-$90K)",
O9780&lt;130000,"Middle ($90K-$130K)",
O9780&lt;170000,"Upper Middle ($130K-$170K)",
O9780&gt;=170000,"High Salary (&gt;$170K)"
)</f>
        <v>High Salary (&gt;$170K)</v>
      </c>
      <c r="R9780" t="str" cm="1">
        <f t="array" ref="R9780">_xlfn.IFS(
G9780&lt;=2,"New Customers (0-2Y)",
G9780&lt;=5,"Growing Customers (3-5Y)",
G9780&lt;=8,"Established Customers (6-8Y)",
G9780&lt;=10,"Loyal Customers (9-10Y)"
)</f>
        <v>Loyal Customers (9-10Y)</v>
      </c>
    </row>
    <row r="9781" spans="1:18" x14ac:dyDescent="0.35">
      <c r="A9781">
        <v>15712568</v>
      </c>
      <c r="B9781" t="s">
        <v>361</v>
      </c>
      <c r="C9781" t="s">
        <v>26</v>
      </c>
      <c r="D9781" t="s">
        <v>39</v>
      </c>
      <c r="E9781">
        <v>40</v>
      </c>
      <c r="F9781" t="s">
        <v>19</v>
      </c>
      <c r="G9781">
        <v>10</v>
      </c>
      <c r="H9781" s="4">
        <v>121355.99</v>
      </c>
      <c r="I9781" t="s">
        <v>33</v>
      </c>
      <c r="J9781">
        <v>1</v>
      </c>
      <c r="K9781">
        <v>515</v>
      </c>
      <c r="L9781" t="s">
        <v>31</v>
      </c>
      <c r="M9781" t="s">
        <v>21</v>
      </c>
      <c r="N9781" t="s">
        <v>32</v>
      </c>
      <c r="O9781" s="4">
        <v>138360.29</v>
      </c>
      <c r="P9781" t="s">
        <v>28</v>
      </c>
      <c r="Q9781" t="str" cm="1">
        <f t="array" ref="Q9781">_xlfn.IFS(
O9781&lt;50000,"Low Salary (&lt;$50K)",
O9781&lt;90000,"Lower Middle ($50K-$90K)",
O9781&lt;130000,"Middle ($90K-$130K)",
O9781&lt;170000,"Upper Middle ($130K-$170K)",
O9781&gt;=170000,"High Salary (&gt;$170K)"
)</f>
        <v>Upper Middle ($130K-$170K)</v>
      </c>
      <c r="R9781" t="str" cm="1">
        <f t="array" ref="R9781">_xlfn.IFS(
G9781&lt;=2,"New Customers (0-2Y)",
G9781&lt;=5,"Growing Customers (3-5Y)",
G9781&lt;=8,"Established Customers (6-8Y)",
G9781&lt;=10,"Loyal Customers (9-10Y)"
)</f>
        <v>Loyal Customers (9-10Y)</v>
      </c>
    </row>
    <row r="9782" spans="1:18" x14ac:dyDescent="0.35">
      <c r="A9782">
        <v>15617432</v>
      </c>
      <c r="B9782" t="s">
        <v>1593</v>
      </c>
      <c r="C9782" t="s">
        <v>42</v>
      </c>
      <c r="D9782" t="s">
        <v>18</v>
      </c>
      <c r="E9782">
        <v>40</v>
      </c>
      <c r="F9782" t="s">
        <v>19</v>
      </c>
      <c r="G9782">
        <v>9</v>
      </c>
      <c r="H9782" s="4">
        <v>109003.26</v>
      </c>
      <c r="I9782" t="s">
        <v>33</v>
      </c>
      <c r="J9782">
        <v>1</v>
      </c>
      <c r="K9782">
        <v>816</v>
      </c>
      <c r="L9782" t="s">
        <v>37</v>
      </c>
      <c r="M9782" t="s">
        <v>21</v>
      </c>
      <c r="N9782" t="s">
        <v>22</v>
      </c>
      <c r="O9782" s="4">
        <v>79580.56</v>
      </c>
      <c r="P9782" t="s">
        <v>28</v>
      </c>
      <c r="Q9782" t="str" cm="1">
        <f t="array" ref="Q9782">_xlfn.IFS(
O9782&lt;50000,"Low Salary (&lt;$50K)",
O9782&lt;90000,"Lower Middle ($50K-$90K)",
O9782&lt;130000,"Middle ($90K-$130K)",
O9782&lt;170000,"Upper Middle ($130K-$170K)",
O9782&gt;=170000,"High Salary (&gt;$170K)"
)</f>
        <v>Lower Middle ($50K-$90K)</v>
      </c>
      <c r="R9782" t="str" cm="1">
        <f t="array" ref="R9782">_xlfn.IFS(
G9782&lt;=2,"New Customers (0-2Y)",
G9782&lt;=5,"Growing Customers (3-5Y)",
G9782&lt;=8,"Established Customers (6-8Y)",
G9782&lt;=10,"Loyal Customers (9-10Y)"
)</f>
        <v>Loyal Customers (9-10Y)</v>
      </c>
    </row>
    <row r="9783" spans="1:18" x14ac:dyDescent="0.35">
      <c r="A9783">
        <v>15650424</v>
      </c>
      <c r="B9783" t="s">
        <v>936</v>
      </c>
      <c r="C9783" t="s">
        <v>17</v>
      </c>
      <c r="D9783" t="s">
        <v>18</v>
      </c>
      <c r="E9783">
        <v>48</v>
      </c>
      <c r="F9783" t="s">
        <v>19</v>
      </c>
      <c r="G9783">
        <v>3</v>
      </c>
      <c r="H9783" s="4">
        <v>147341.43</v>
      </c>
      <c r="I9783" t="s">
        <v>33</v>
      </c>
      <c r="J9783">
        <v>1</v>
      </c>
      <c r="K9783">
        <v>641</v>
      </c>
      <c r="L9783" t="s">
        <v>20</v>
      </c>
      <c r="M9783" t="s">
        <v>21</v>
      </c>
      <c r="N9783" t="s">
        <v>22</v>
      </c>
      <c r="O9783" s="4">
        <v>157458.60999999999</v>
      </c>
      <c r="P9783" t="s">
        <v>23</v>
      </c>
      <c r="Q9783" t="str" cm="1">
        <f t="array" ref="Q9783">_xlfn.IFS(
O9783&lt;50000,"Low Salary (&lt;$50K)",
O9783&lt;90000,"Lower Middle ($50K-$90K)",
O9783&lt;130000,"Middle ($90K-$130K)",
O9783&lt;170000,"Upper Middle ($130K-$170K)",
O9783&gt;=170000,"High Salary (&gt;$170K)"
)</f>
        <v>Upper Middle ($130K-$170K)</v>
      </c>
      <c r="R9783" t="str" cm="1">
        <f t="array" ref="R9783">_xlfn.IFS(
G9783&lt;=2,"New Customers (0-2Y)",
G9783&lt;=5,"Growing Customers (3-5Y)",
G9783&lt;=8,"Established Customers (6-8Y)",
G9783&lt;=10,"Loyal Customers (9-10Y)"
)</f>
        <v>Growing Customers (3-5Y)</v>
      </c>
    </row>
    <row r="9784" spans="1:18" x14ac:dyDescent="0.35">
      <c r="A9784">
        <v>15728829</v>
      </c>
      <c r="B9784" t="s">
        <v>2934</v>
      </c>
      <c r="C9784" t="s">
        <v>17</v>
      </c>
      <c r="D9784" t="s">
        <v>39</v>
      </c>
      <c r="E9784">
        <v>18</v>
      </c>
      <c r="F9784" t="s">
        <v>43</v>
      </c>
      <c r="G9784">
        <v>7</v>
      </c>
      <c r="H9784" s="4">
        <v>102983.91</v>
      </c>
      <c r="I9784" t="s">
        <v>33</v>
      </c>
      <c r="J9784">
        <v>1</v>
      </c>
      <c r="K9784">
        <v>509</v>
      </c>
      <c r="L9784" t="s">
        <v>31</v>
      </c>
      <c r="M9784" t="s">
        <v>21</v>
      </c>
      <c r="N9784" t="s">
        <v>32</v>
      </c>
      <c r="O9784" s="4">
        <v>171770.58</v>
      </c>
      <c r="P9784" t="s">
        <v>28</v>
      </c>
      <c r="Q9784" t="str" cm="1">
        <f t="array" ref="Q9784">_xlfn.IFS(
O9784&lt;50000,"Low Salary (&lt;$50K)",
O9784&lt;90000,"Lower Middle ($50K-$90K)",
O9784&lt;130000,"Middle ($90K-$130K)",
O9784&lt;170000,"Upper Middle ($130K-$170K)",
O9784&gt;=170000,"High Salary (&gt;$170K)"
)</f>
        <v>High Salary (&gt;$170K)</v>
      </c>
      <c r="R9784" t="str" cm="1">
        <f t="array" ref="R9784">_xlfn.IFS(
G9784&lt;=2,"New Customers (0-2Y)",
G9784&lt;=5,"Growing Customers (3-5Y)",
G9784&lt;=8,"Established Customers (6-8Y)",
G9784&lt;=10,"Loyal Customers (9-10Y)"
)</f>
        <v>Established Customers (6-8Y)</v>
      </c>
    </row>
    <row r="9785" spans="1:18" x14ac:dyDescent="0.35">
      <c r="A9785">
        <v>15680430</v>
      </c>
      <c r="B9785" t="s">
        <v>2421</v>
      </c>
      <c r="C9785" t="s">
        <v>42</v>
      </c>
      <c r="D9785" t="s">
        <v>18</v>
      </c>
      <c r="E9785">
        <v>49</v>
      </c>
      <c r="F9785" t="s">
        <v>19</v>
      </c>
      <c r="G9785">
        <v>4</v>
      </c>
      <c r="H9785" s="4">
        <v>96252.98</v>
      </c>
      <c r="I9785" t="s">
        <v>29</v>
      </c>
      <c r="J9785">
        <v>2</v>
      </c>
      <c r="K9785">
        <v>601</v>
      </c>
      <c r="L9785" t="s">
        <v>20</v>
      </c>
      <c r="M9785" t="s">
        <v>21</v>
      </c>
      <c r="N9785" t="s">
        <v>32</v>
      </c>
      <c r="O9785" s="4">
        <v>104263.82</v>
      </c>
      <c r="P9785" t="s">
        <v>28</v>
      </c>
      <c r="Q9785" t="str" cm="1">
        <f t="array" ref="Q9785">_xlfn.IFS(
O9785&lt;50000,"Low Salary (&lt;$50K)",
O9785&lt;90000,"Lower Middle ($50K-$90K)",
O9785&lt;130000,"Middle ($90K-$130K)",
O9785&lt;170000,"Upper Middle ($130K-$170K)",
O9785&gt;=170000,"High Salary (&gt;$170K)"
)</f>
        <v>Middle ($90K-$130K)</v>
      </c>
      <c r="R9785" t="str" cm="1">
        <f t="array" ref="R9785">_xlfn.IFS(
G9785&lt;=2,"New Customers (0-2Y)",
G9785&lt;=5,"Growing Customers (3-5Y)",
G9785&lt;=8,"Established Customers (6-8Y)",
G9785&lt;=10,"Loyal Customers (9-10Y)"
)</f>
        <v>Growing Customers (3-5Y)</v>
      </c>
    </row>
    <row r="9786" spans="1:18" x14ac:dyDescent="0.35">
      <c r="A9786">
        <v>15687626</v>
      </c>
      <c r="B9786" t="s">
        <v>674</v>
      </c>
      <c r="C9786" t="s">
        <v>17</v>
      </c>
      <c r="D9786" t="s">
        <v>39</v>
      </c>
      <c r="E9786">
        <v>39</v>
      </c>
      <c r="F9786" t="s">
        <v>19</v>
      </c>
      <c r="G9786">
        <v>4</v>
      </c>
      <c r="H9786" s="4">
        <v>0</v>
      </c>
      <c r="I9786" t="s">
        <v>24</v>
      </c>
      <c r="J9786">
        <v>2</v>
      </c>
      <c r="K9786">
        <v>527</v>
      </c>
      <c r="L9786" t="s">
        <v>31</v>
      </c>
      <c r="M9786" t="s">
        <v>21</v>
      </c>
      <c r="N9786" t="s">
        <v>32</v>
      </c>
      <c r="O9786" s="4">
        <v>167183.07</v>
      </c>
      <c r="P9786" t="s">
        <v>23</v>
      </c>
      <c r="Q9786" t="str" cm="1">
        <f t="array" ref="Q9786">_xlfn.IFS(
O9786&lt;50000,"Low Salary (&lt;$50K)",
O9786&lt;90000,"Lower Middle ($50K-$90K)",
O9786&lt;130000,"Middle ($90K-$130K)",
O9786&lt;170000,"Upper Middle ($130K-$170K)",
O9786&gt;=170000,"High Salary (&gt;$170K)"
)</f>
        <v>Upper Middle ($130K-$170K)</v>
      </c>
      <c r="R9786" t="str" cm="1">
        <f t="array" ref="R9786">_xlfn.IFS(
G9786&lt;=2,"New Customers (0-2Y)",
G9786&lt;=5,"Growing Customers (3-5Y)",
G9786&lt;=8,"Established Customers (6-8Y)",
G9786&lt;=10,"Loyal Customers (9-10Y)"
)</f>
        <v>Growing Customers (3-5Y)</v>
      </c>
    </row>
    <row r="9787" spans="1:18" x14ac:dyDescent="0.35">
      <c r="A9787">
        <v>15609187</v>
      </c>
      <c r="B9787" t="s">
        <v>665</v>
      </c>
      <c r="C9787" t="s">
        <v>17</v>
      </c>
      <c r="D9787" t="s">
        <v>18</v>
      </c>
      <c r="E9787">
        <v>27</v>
      </c>
      <c r="F9787" t="s">
        <v>43</v>
      </c>
      <c r="G9787">
        <v>5</v>
      </c>
      <c r="H9787" s="4">
        <v>155879.09</v>
      </c>
      <c r="I9787" t="s">
        <v>33</v>
      </c>
      <c r="J9787">
        <v>2</v>
      </c>
      <c r="K9787">
        <v>455</v>
      </c>
      <c r="L9787" t="s">
        <v>44</v>
      </c>
      <c r="M9787" t="s">
        <v>27</v>
      </c>
      <c r="N9787" t="s">
        <v>32</v>
      </c>
      <c r="O9787" s="4">
        <v>70774.97</v>
      </c>
      <c r="P9787" t="s">
        <v>28</v>
      </c>
      <c r="Q9787" t="str" cm="1">
        <f t="array" ref="Q9787">_xlfn.IFS(
O9787&lt;50000,"Low Salary (&lt;$50K)",
O9787&lt;90000,"Lower Middle ($50K-$90K)",
O9787&lt;130000,"Middle ($90K-$130K)",
O9787&lt;170000,"Upper Middle ($130K-$170K)",
O9787&gt;=170000,"High Salary (&gt;$170K)"
)</f>
        <v>Lower Middle ($50K-$90K)</v>
      </c>
      <c r="R9787" t="str" cm="1">
        <f t="array" ref="R9787">_xlfn.IFS(
G9787&lt;=2,"New Customers (0-2Y)",
G9787&lt;=5,"Growing Customers (3-5Y)",
G9787&lt;=8,"Established Customers (6-8Y)",
G9787&lt;=10,"Loyal Customers (9-10Y)"
)</f>
        <v>Growing Customers (3-5Y)</v>
      </c>
    </row>
    <row r="9788" spans="1:18" x14ac:dyDescent="0.35">
      <c r="A9788">
        <v>15609521</v>
      </c>
      <c r="B9788" t="s">
        <v>2477</v>
      </c>
      <c r="C9788" t="s">
        <v>42</v>
      </c>
      <c r="D9788" t="s">
        <v>39</v>
      </c>
      <c r="E9788">
        <v>34</v>
      </c>
      <c r="F9788" t="s">
        <v>19</v>
      </c>
      <c r="G9788">
        <v>4</v>
      </c>
      <c r="H9788" s="4">
        <v>142929.16</v>
      </c>
      <c r="I9788" t="s">
        <v>33</v>
      </c>
      <c r="J9788">
        <v>2</v>
      </c>
      <c r="K9788">
        <v>803</v>
      </c>
      <c r="L9788" t="s">
        <v>37</v>
      </c>
      <c r="M9788" t="s">
        <v>21</v>
      </c>
      <c r="N9788" t="s">
        <v>22</v>
      </c>
      <c r="O9788" s="4">
        <v>114869.56</v>
      </c>
      <c r="P9788" t="s">
        <v>28</v>
      </c>
      <c r="Q9788" t="str" cm="1">
        <f t="array" ref="Q9788">_xlfn.IFS(
O9788&lt;50000,"Low Salary (&lt;$50K)",
O9788&lt;90000,"Lower Middle ($50K-$90K)",
O9788&lt;130000,"Middle ($90K-$130K)",
O9788&lt;170000,"Upper Middle ($130K-$170K)",
O9788&gt;=170000,"High Salary (&gt;$170K)"
)</f>
        <v>Middle ($90K-$130K)</v>
      </c>
      <c r="R9788" t="str" cm="1">
        <f t="array" ref="R9788">_xlfn.IFS(
G9788&lt;=2,"New Customers (0-2Y)",
G9788&lt;=5,"Growing Customers (3-5Y)",
G9788&lt;=8,"Established Customers (6-8Y)",
G9788&lt;=10,"Loyal Customers (9-10Y)"
)</f>
        <v>Growing Customers (3-5Y)</v>
      </c>
    </row>
    <row r="9789" spans="1:18" x14ac:dyDescent="0.35">
      <c r="A9789">
        <v>15752626</v>
      </c>
      <c r="B9789" t="s">
        <v>411</v>
      </c>
      <c r="C9789" t="s">
        <v>17</v>
      </c>
      <c r="D9789" t="s">
        <v>39</v>
      </c>
      <c r="E9789">
        <v>32</v>
      </c>
      <c r="F9789" t="s">
        <v>19</v>
      </c>
      <c r="G9789">
        <v>7</v>
      </c>
      <c r="H9789" s="4">
        <v>64082.09</v>
      </c>
      <c r="I9789" t="s">
        <v>29</v>
      </c>
      <c r="J9789">
        <v>1</v>
      </c>
      <c r="K9789">
        <v>553</v>
      </c>
      <c r="L9789" t="s">
        <v>31</v>
      </c>
      <c r="M9789" t="s">
        <v>27</v>
      </c>
      <c r="N9789" t="s">
        <v>22</v>
      </c>
      <c r="O9789" s="4">
        <v>109159.58</v>
      </c>
      <c r="P9789" t="s">
        <v>28</v>
      </c>
      <c r="Q9789" t="str" cm="1">
        <f t="array" ref="Q9789">_xlfn.IFS(
O9789&lt;50000,"Low Salary (&lt;$50K)",
O9789&lt;90000,"Lower Middle ($50K-$90K)",
O9789&lt;130000,"Middle ($90K-$130K)",
O9789&lt;170000,"Upper Middle ($130K-$170K)",
O9789&gt;=170000,"High Salary (&gt;$170K)"
)</f>
        <v>Middle ($90K-$130K)</v>
      </c>
      <c r="R9789" t="str" cm="1">
        <f t="array" ref="R9789">_xlfn.IFS(
G9789&lt;=2,"New Customers (0-2Y)",
G9789&lt;=5,"Growing Customers (3-5Y)",
G9789&lt;=8,"Established Customers (6-8Y)",
G9789&lt;=10,"Loyal Customers (9-10Y)"
)</f>
        <v>Established Customers (6-8Y)</v>
      </c>
    </row>
    <row r="9790" spans="1:18" x14ac:dyDescent="0.35">
      <c r="A9790">
        <v>15571756</v>
      </c>
      <c r="B9790" t="s">
        <v>2935</v>
      </c>
      <c r="C9790" t="s">
        <v>17</v>
      </c>
      <c r="D9790" t="s">
        <v>18</v>
      </c>
      <c r="E9790">
        <v>28</v>
      </c>
      <c r="F9790" t="s">
        <v>43</v>
      </c>
      <c r="G9790">
        <v>5</v>
      </c>
      <c r="H9790" s="4">
        <v>0</v>
      </c>
      <c r="I9790" t="s">
        <v>24</v>
      </c>
      <c r="J9790">
        <v>1</v>
      </c>
      <c r="K9790">
        <v>724</v>
      </c>
      <c r="L9790" t="s">
        <v>35</v>
      </c>
      <c r="M9790" t="s">
        <v>21</v>
      </c>
      <c r="N9790" t="s">
        <v>32</v>
      </c>
      <c r="O9790" s="4">
        <v>59351.68</v>
      </c>
      <c r="P9790" t="s">
        <v>28</v>
      </c>
      <c r="Q9790" t="str" cm="1">
        <f t="array" ref="Q9790">_xlfn.IFS(
O9790&lt;50000,"Low Salary (&lt;$50K)",
O9790&lt;90000,"Lower Middle ($50K-$90K)",
O9790&lt;130000,"Middle ($90K-$130K)",
O9790&lt;170000,"Upper Middle ($130K-$170K)",
O9790&gt;=170000,"High Salary (&gt;$170K)"
)</f>
        <v>Lower Middle ($50K-$90K)</v>
      </c>
      <c r="R9790" t="str" cm="1">
        <f t="array" ref="R9790">_xlfn.IFS(
G9790&lt;=2,"New Customers (0-2Y)",
G9790&lt;=5,"Growing Customers (3-5Y)",
G9790&lt;=8,"Established Customers (6-8Y)",
G9790&lt;=10,"Loyal Customers (9-10Y)"
)</f>
        <v>Growing Customers (3-5Y)</v>
      </c>
    </row>
    <row r="9791" spans="1:18" x14ac:dyDescent="0.35">
      <c r="A9791">
        <v>15814040</v>
      </c>
      <c r="B9791" t="s">
        <v>2936</v>
      </c>
      <c r="C9791" t="s">
        <v>17</v>
      </c>
      <c r="D9791" t="s">
        <v>18</v>
      </c>
      <c r="E9791">
        <v>45</v>
      </c>
      <c r="F9791" t="s">
        <v>19</v>
      </c>
      <c r="G9791">
        <v>1</v>
      </c>
      <c r="H9791" s="4">
        <v>0</v>
      </c>
      <c r="I9791" t="s">
        <v>24</v>
      </c>
      <c r="J9791">
        <v>2</v>
      </c>
      <c r="K9791">
        <v>610</v>
      </c>
      <c r="L9791" t="s">
        <v>20</v>
      </c>
      <c r="M9791" t="s">
        <v>21</v>
      </c>
      <c r="N9791" t="s">
        <v>22</v>
      </c>
      <c r="O9791" s="4">
        <v>199657.46</v>
      </c>
      <c r="P9791" t="s">
        <v>28</v>
      </c>
      <c r="Q9791" t="str" cm="1">
        <f t="array" ref="Q9791">_xlfn.IFS(
O9791&lt;50000,"Low Salary (&lt;$50K)",
O9791&lt;90000,"Lower Middle ($50K-$90K)",
O9791&lt;130000,"Middle ($90K-$130K)",
O9791&lt;170000,"Upper Middle ($130K-$170K)",
O9791&gt;=170000,"High Salary (&gt;$170K)"
)</f>
        <v>High Salary (&gt;$170K)</v>
      </c>
      <c r="R9791" t="str" cm="1">
        <f t="array" ref="R9791">_xlfn.IFS(
G9791&lt;=2,"New Customers (0-2Y)",
G9791&lt;=5,"Growing Customers (3-5Y)",
G9791&lt;=8,"Established Customers (6-8Y)",
G9791&lt;=10,"Loyal Customers (9-10Y)"
)</f>
        <v>New Customers (0-2Y)</v>
      </c>
    </row>
    <row r="9792" spans="1:18" x14ac:dyDescent="0.35">
      <c r="A9792">
        <v>15658211</v>
      </c>
      <c r="B9792" t="s">
        <v>268</v>
      </c>
      <c r="C9792" t="s">
        <v>26</v>
      </c>
      <c r="D9792" t="s">
        <v>18</v>
      </c>
      <c r="E9792">
        <v>39</v>
      </c>
      <c r="F9792" t="s">
        <v>19</v>
      </c>
      <c r="G9792">
        <v>2</v>
      </c>
      <c r="H9792" s="4">
        <v>0</v>
      </c>
      <c r="I9792" t="s">
        <v>24</v>
      </c>
      <c r="J9792">
        <v>2</v>
      </c>
      <c r="K9792">
        <v>559</v>
      </c>
      <c r="L9792" t="s">
        <v>31</v>
      </c>
      <c r="M9792" t="s">
        <v>21</v>
      </c>
      <c r="N9792" t="s">
        <v>22</v>
      </c>
      <c r="O9792" s="4">
        <v>121151.1</v>
      </c>
      <c r="P9792" t="s">
        <v>28</v>
      </c>
      <c r="Q9792" t="str" cm="1">
        <f t="array" ref="Q9792">_xlfn.IFS(
O9792&lt;50000,"Low Salary (&lt;$50K)",
O9792&lt;90000,"Lower Middle ($50K-$90K)",
O9792&lt;130000,"Middle ($90K-$130K)",
O9792&lt;170000,"Upper Middle ($130K-$170K)",
O9792&gt;=170000,"High Salary (&gt;$170K)"
)</f>
        <v>Middle ($90K-$130K)</v>
      </c>
      <c r="R9792" t="str" cm="1">
        <f t="array" ref="R9792">_xlfn.IFS(
G9792&lt;=2,"New Customers (0-2Y)",
G9792&lt;=5,"Growing Customers (3-5Y)",
G9792&lt;=8,"Established Customers (6-8Y)",
G9792&lt;=10,"Loyal Customers (9-10Y)"
)</f>
        <v>New Customers (0-2Y)</v>
      </c>
    </row>
    <row r="9793" spans="1:18" x14ac:dyDescent="0.35">
      <c r="A9793">
        <v>15742091</v>
      </c>
      <c r="B9793" t="s">
        <v>89</v>
      </c>
      <c r="C9793" t="s">
        <v>42</v>
      </c>
      <c r="D9793" t="s">
        <v>18</v>
      </c>
      <c r="E9793">
        <v>35</v>
      </c>
      <c r="F9793" t="s">
        <v>19</v>
      </c>
      <c r="G9793">
        <v>6</v>
      </c>
      <c r="H9793" s="4">
        <v>118336.95</v>
      </c>
      <c r="I9793" t="s">
        <v>33</v>
      </c>
      <c r="J9793">
        <v>1</v>
      </c>
      <c r="K9793">
        <v>825</v>
      </c>
      <c r="L9793" t="s">
        <v>37</v>
      </c>
      <c r="M9793" t="s">
        <v>21</v>
      </c>
      <c r="N9793" t="s">
        <v>32</v>
      </c>
      <c r="O9793" s="4">
        <v>26342.33</v>
      </c>
      <c r="P9793" t="s">
        <v>23</v>
      </c>
      <c r="Q9793" t="str" cm="1">
        <f t="array" ref="Q9793">_xlfn.IFS(
O9793&lt;50000,"Low Salary (&lt;$50K)",
O9793&lt;90000,"Lower Middle ($50K-$90K)",
O9793&lt;130000,"Middle ($90K-$130K)",
O9793&lt;170000,"Upper Middle ($130K-$170K)",
O9793&gt;=170000,"High Salary (&gt;$170K)"
)</f>
        <v>Low Salary (&lt;$50K)</v>
      </c>
      <c r="R9793" t="str" cm="1">
        <f t="array" ref="R9793">_xlfn.IFS(
G9793&lt;=2,"New Customers (0-2Y)",
G9793&lt;=5,"Growing Customers (3-5Y)",
G9793&lt;=8,"Established Customers (6-8Y)",
G9793&lt;=10,"Loyal Customers (9-10Y)"
)</f>
        <v>Established Customers (6-8Y)</v>
      </c>
    </row>
    <row r="9794" spans="1:18" x14ac:dyDescent="0.35">
      <c r="A9794">
        <v>15787168</v>
      </c>
      <c r="B9794" t="s">
        <v>1109</v>
      </c>
      <c r="C9794" t="s">
        <v>26</v>
      </c>
      <c r="D9794" t="s">
        <v>18</v>
      </c>
      <c r="E9794">
        <v>28</v>
      </c>
      <c r="F9794" t="s">
        <v>43</v>
      </c>
      <c r="G9794">
        <v>8</v>
      </c>
      <c r="H9794" s="4">
        <v>168253.21</v>
      </c>
      <c r="I9794" t="s">
        <v>33</v>
      </c>
      <c r="J9794">
        <v>1</v>
      </c>
      <c r="K9794">
        <v>819</v>
      </c>
      <c r="L9794" t="s">
        <v>37</v>
      </c>
      <c r="M9794" t="s">
        <v>21</v>
      </c>
      <c r="N9794" t="s">
        <v>22</v>
      </c>
      <c r="O9794" s="4">
        <v>102799.14</v>
      </c>
      <c r="P9794" t="s">
        <v>28</v>
      </c>
      <c r="Q9794" t="str" cm="1">
        <f t="array" ref="Q9794">_xlfn.IFS(
O9794&lt;50000,"Low Salary (&lt;$50K)",
O9794&lt;90000,"Lower Middle ($50K-$90K)",
O9794&lt;130000,"Middle ($90K-$130K)",
O9794&lt;170000,"Upper Middle ($130K-$170K)",
O9794&gt;=170000,"High Salary (&gt;$170K)"
)</f>
        <v>Middle ($90K-$130K)</v>
      </c>
      <c r="R9794" t="str" cm="1">
        <f t="array" ref="R9794">_xlfn.IFS(
G9794&lt;=2,"New Customers (0-2Y)",
G9794&lt;=5,"Growing Customers (3-5Y)",
G9794&lt;=8,"Established Customers (6-8Y)",
G9794&lt;=10,"Loyal Customers (9-10Y)"
)</f>
        <v>Established Customers (6-8Y)</v>
      </c>
    </row>
    <row r="9795" spans="1:18" x14ac:dyDescent="0.35">
      <c r="A9795">
        <v>15772363</v>
      </c>
      <c r="B9795" t="s">
        <v>422</v>
      </c>
      <c r="C9795" t="s">
        <v>42</v>
      </c>
      <c r="D9795" t="s">
        <v>18</v>
      </c>
      <c r="E9795">
        <v>42</v>
      </c>
      <c r="F9795" t="s">
        <v>19</v>
      </c>
      <c r="G9795">
        <v>0</v>
      </c>
      <c r="H9795" s="4">
        <v>101979.16</v>
      </c>
      <c r="I9795" t="s">
        <v>33</v>
      </c>
      <c r="J9795">
        <v>1</v>
      </c>
      <c r="K9795">
        <v>772</v>
      </c>
      <c r="L9795" t="s">
        <v>35</v>
      </c>
      <c r="M9795" t="s">
        <v>21</v>
      </c>
      <c r="N9795" t="s">
        <v>32</v>
      </c>
      <c r="O9795" s="4">
        <v>90928.48</v>
      </c>
      <c r="P9795" t="s">
        <v>28</v>
      </c>
      <c r="Q9795" t="str" cm="1">
        <f t="array" ref="Q9795">_xlfn.IFS(
O9795&lt;50000,"Low Salary (&lt;$50K)",
O9795&lt;90000,"Lower Middle ($50K-$90K)",
O9795&lt;130000,"Middle ($90K-$130K)",
O9795&lt;170000,"Upper Middle ($130K-$170K)",
O9795&gt;=170000,"High Salary (&gt;$170K)"
)</f>
        <v>Middle ($90K-$130K)</v>
      </c>
      <c r="R9795" t="str" cm="1">
        <f t="array" ref="R9795">_xlfn.IFS(
G9795&lt;=2,"New Customers (0-2Y)",
G9795&lt;=5,"Growing Customers (3-5Y)",
G9795&lt;=8,"Established Customers (6-8Y)",
G9795&lt;=10,"Loyal Customers (9-10Y)"
)</f>
        <v>New Customers (0-2Y)</v>
      </c>
    </row>
    <row r="9796" spans="1:18" x14ac:dyDescent="0.35">
      <c r="A9796">
        <v>15659364</v>
      </c>
      <c r="B9796" t="s">
        <v>824</v>
      </c>
      <c r="C9796" t="s">
        <v>26</v>
      </c>
      <c r="D9796" t="s">
        <v>39</v>
      </c>
      <c r="E9796">
        <v>23</v>
      </c>
      <c r="F9796" t="s">
        <v>43</v>
      </c>
      <c r="G9796">
        <v>5</v>
      </c>
      <c r="H9796" s="4">
        <v>164902.43</v>
      </c>
      <c r="I9796" t="s">
        <v>33</v>
      </c>
      <c r="J9796">
        <v>1</v>
      </c>
      <c r="K9796">
        <v>685</v>
      </c>
      <c r="L9796" t="s">
        <v>35</v>
      </c>
      <c r="M9796" t="s">
        <v>27</v>
      </c>
      <c r="N9796" t="s">
        <v>32</v>
      </c>
      <c r="O9796" s="4">
        <v>141152.28</v>
      </c>
      <c r="P9796" t="s">
        <v>28</v>
      </c>
      <c r="Q9796" t="str" cm="1">
        <f t="array" ref="Q9796">_xlfn.IFS(
O9796&lt;50000,"Low Salary (&lt;$50K)",
O9796&lt;90000,"Lower Middle ($50K-$90K)",
O9796&lt;130000,"Middle ($90K-$130K)",
O9796&lt;170000,"Upper Middle ($130K-$170K)",
O9796&gt;=170000,"High Salary (&gt;$170K)"
)</f>
        <v>Upper Middle ($130K-$170K)</v>
      </c>
      <c r="R9796" t="str" cm="1">
        <f t="array" ref="R9796">_xlfn.IFS(
G9796&lt;=2,"New Customers (0-2Y)",
G9796&lt;=5,"Growing Customers (3-5Y)",
G9796&lt;=8,"Established Customers (6-8Y)",
G9796&lt;=10,"Loyal Customers (9-10Y)"
)</f>
        <v>Growing Customers (3-5Y)</v>
      </c>
    </row>
    <row r="9797" spans="1:18" x14ac:dyDescent="0.35">
      <c r="A9797">
        <v>15738980</v>
      </c>
      <c r="B9797" t="s">
        <v>1202</v>
      </c>
      <c r="C9797" t="s">
        <v>17</v>
      </c>
      <c r="D9797" t="s">
        <v>39</v>
      </c>
      <c r="E9797">
        <v>43</v>
      </c>
      <c r="F9797" t="s">
        <v>19</v>
      </c>
      <c r="G9797">
        <v>2</v>
      </c>
      <c r="H9797" s="4">
        <v>0</v>
      </c>
      <c r="I9797" t="s">
        <v>24</v>
      </c>
      <c r="J9797">
        <v>2</v>
      </c>
      <c r="K9797">
        <v>506</v>
      </c>
      <c r="L9797" t="s">
        <v>31</v>
      </c>
      <c r="M9797" t="s">
        <v>21</v>
      </c>
      <c r="N9797" t="s">
        <v>32</v>
      </c>
      <c r="O9797" s="4">
        <v>105568.6</v>
      </c>
      <c r="P9797" t="s">
        <v>28</v>
      </c>
      <c r="Q9797" t="str" cm="1">
        <f t="array" ref="Q9797">_xlfn.IFS(
O9797&lt;50000,"Low Salary (&lt;$50K)",
O9797&lt;90000,"Lower Middle ($50K-$90K)",
O9797&lt;130000,"Middle ($90K-$130K)",
O9797&lt;170000,"Upper Middle ($130K-$170K)",
O9797&gt;=170000,"High Salary (&gt;$170K)"
)</f>
        <v>Middle ($90K-$130K)</v>
      </c>
      <c r="R9797" t="str" cm="1">
        <f t="array" ref="R9797">_xlfn.IFS(
G9797&lt;=2,"New Customers (0-2Y)",
G9797&lt;=5,"Growing Customers (3-5Y)",
G9797&lt;=8,"Established Customers (6-8Y)",
G9797&lt;=10,"Loyal Customers (9-10Y)"
)</f>
        <v>New Customers (0-2Y)</v>
      </c>
    </row>
    <row r="9798" spans="1:18" x14ac:dyDescent="0.35">
      <c r="A9798">
        <v>15794236</v>
      </c>
      <c r="B9798" t="s">
        <v>145</v>
      </c>
      <c r="C9798" t="s">
        <v>42</v>
      </c>
      <c r="D9798" t="s">
        <v>39</v>
      </c>
      <c r="E9798">
        <v>22</v>
      </c>
      <c r="F9798" t="s">
        <v>43</v>
      </c>
      <c r="G9798">
        <v>10</v>
      </c>
      <c r="H9798" s="4">
        <v>111812.52</v>
      </c>
      <c r="I9798" t="s">
        <v>33</v>
      </c>
      <c r="J9798">
        <v>2</v>
      </c>
      <c r="K9798">
        <v>642</v>
      </c>
      <c r="L9798" t="s">
        <v>20</v>
      </c>
      <c r="M9798" t="s">
        <v>21</v>
      </c>
      <c r="N9798" t="s">
        <v>22</v>
      </c>
      <c r="O9798" s="4">
        <v>183045.46</v>
      </c>
      <c r="P9798" t="s">
        <v>28</v>
      </c>
      <c r="Q9798" t="str" cm="1">
        <f t="array" ref="Q9798">_xlfn.IFS(
O9798&lt;50000,"Low Salary (&lt;$50K)",
O9798&lt;90000,"Lower Middle ($50K-$90K)",
O9798&lt;130000,"Middle ($90K-$130K)",
O9798&lt;170000,"Upper Middle ($130K-$170K)",
O9798&gt;=170000,"High Salary (&gt;$170K)"
)</f>
        <v>High Salary (&gt;$170K)</v>
      </c>
      <c r="R9798" t="str" cm="1">
        <f t="array" ref="R9798">_xlfn.IFS(
G9798&lt;=2,"New Customers (0-2Y)",
G9798&lt;=5,"Growing Customers (3-5Y)",
G9798&lt;=8,"Established Customers (6-8Y)",
G9798&lt;=10,"Loyal Customers (9-10Y)"
)</f>
        <v>Loyal Customers (9-10Y)</v>
      </c>
    </row>
    <row r="9799" spans="1:18" x14ac:dyDescent="0.35">
      <c r="A9799">
        <v>15721383</v>
      </c>
      <c r="B9799" t="s">
        <v>2102</v>
      </c>
      <c r="C9799" t="s">
        <v>26</v>
      </c>
      <c r="D9799" t="s">
        <v>39</v>
      </c>
      <c r="E9799">
        <v>40</v>
      </c>
      <c r="F9799" t="s">
        <v>19</v>
      </c>
      <c r="G9799">
        <v>10</v>
      </c>
      <c r="H9799" s="4">
        <v>0</v>
      </c>
      <c r="I9799" t="s">
        <v>24</v>
      </c>
      <c r="J9799">
        <v>2</v>
      </c>
      <c r="K9799">
        <v>627</v>
      </c>
      <c r="L9799" t="s">
        <v>20</v>
      </c>
      <c r="M9799" t="s">
        <v>21</v>
      </c>
      <c r="N9799" t="s">
        <v>22</v>
      </c>
      <c r="O9799" s="4">
        <v>194792.42</v>
      </c>
      <c r="P9799" t="s">
        <v>28</v>
      </c>
      <c r="Q9799" t="str" cm="1">
        <f t="array" ref="Q9799">_xlfn.IFS(
O9799&lt;50000,"Low Salary (&lt;$50K)",
O9799&lt;90000,"Lower Middle ($50K-$90K)",
O9799&lt;130000,"Middle ($90K-$130K)",
O9799&lt;170000,"Upper Middle ($130K-$170K)",
O9799&gt;=170000,"High Salary (&gt;$170K)"
)</f>
        <v>High Salary (&gt;$170K)</v>
      </c>
      <c r="R9799" t="str" cm="1">
        <f t="array" ref="R9799">_xlfn.IFS(
G9799&lt;=2,"New Customers (0-2Y)",
G9799&lt;=5,"Growing Customers (3-5Y)",
G9799&lt;=8,"Established Customers (6-8Y)",
G9799&lt;=10,"Loyal Customers (9-10Y)"
)</f>
        <v>Loyal Customers (9-10Y)</v>
      </c>
    </row>
    <row r="9800" spans="1:18" x14ac:dyDescent="0.35">
      <c r="A9800">
        <v>15652981</v>
      </c>
      <c r="B9800" t="s">
        <v>193</v>
      </c>
      <c r="C9800" t="s">
        <v>42</v>
      </c>
      <c r="D9800" t="s">
        <v>39</v>
      </c>
      <c r="E9800">
        <v>30</v>
      </c>
      <c r="F9800" t="s">
        <v>19</v>
      </c>
      <c r="G9800">
        <v>2</v>
      </c>
      <c r="H9800" s="4">
        <v>119755</v>
      </c>
      <c r="I9800" t="s">
        <v>33</v>
      </c>
      <c r="J9800">
        <v>1</v>
      </c>
      <c r="K9800">
        <v>600</v>
      </c>
      <c r="L9800" t="s">
        <v>20</v>
      </c>
      <c r="M9800" t="s">
        <v>21</v>
      </c>
      <c r="N9800" t="s">
        <v>22</v>
      </c>
      <c r="O9800" s="4">
        <v>21852.91</v>
      </c>
      <c r="P9800" t="s">
        <v>28</v>
      </c>
      <c r="Q9800" t="str" cm="1">
        <f t="array" ref="Q9800">_xlfn.IFS(
O9800&lt;50000,"Low Salary (&lt;$50K)",
O9800&lt;90000,"Lower Middle ($50K-$90K)",
O9800&lt;130000,"Middle ($90K-$130K)",
O9800&lt;170000,"Upper Middle ($130K-$170K)",
O9800&gt;=170000,"High Salary (&gt;$170K)"
)</f>
        <v>Low Salary (&lt;$50K)</v>
      </c>
      <c r="R9800" t="str" cm="1">
        <f t="array" ref="R9800">_xlfn.IFS(
G9800&lt;=2,"New Customers (0-2Y)",
G9800&lt;=5,"Growing Customers (3-5Y)",
G9800&lt;=8,"Established Customers (6-8Y)",
G9800&lt;=10,"Loyal Customers (9-10Y)"
)</f>
        <v>New Customers (0-2Y)</v>
      </c>
    </row>
    <row r="9801" spans="1:18" x14ac:dyDescent="0.35">
      <c r="A9801">
        <v>15722731</v>
      </c>
      <c r="B9801" t="s">
        <v>405</v>
      </c>
      <c r="C9801" t="s">
        <v>17</v>
      </c>
      <c r="D9801" t="s">
        <v>39</v>
      </c>
      <c r="E9801">
        <v>46</v>
      </c>
      <c r="F9801" t="s">
        <v>19</v>
      </c>
      <c r="G9801">
        <v>0</v>
      </c>
      <c r="H9801" s="4">
        <v>119556.1</v>
      </c>
      <c r="I9801" t="s">
        <v>33</v>
      </c>
      <c r="J9801">
        <v>1</v>
      </c>
      <c r="K9801">
        <v>653</v>
      </c>
      <c r="L9801" t="s">
        <v>20</v>
      </c>
      <c r="M9801" t="s">
        <v>21</v>
      </c>
      <c r="N9801" t="s">
        <v>32</v>
      </c>
      <c r="O9801" s="4">
        <v>78250.13</v>
      </c>
      <c r="P9801" t="s">
        <v>23</v>
      </c>
      <c r="Q9801" t="str" cm="1">
        <f t="array" ref="Q9801">_xlfn.IFS(
O9801&lt;50000,"Low Salary (&lt;$50K)",
O9801&lt;90000,"Lower Middle ($50K-$90K)",
O9801&lt;130000,"Middle ($90K-$130K)",
O9801&lt;170000,"Upper Middle ($130K-$170K)",
O9801&gt;=170000,"High Salary (&gt;$170K)"
)</f>
        <v>Lower Middle ($50K-$90K)</v>
      </c>
      <c r="R9801" t="str" cm="1">
        <f t="array" ref="R9801">_xlfn.IFS(
G9801&lt;=2,"New Customers (0-2Y)",
G9801&lt;=5,"Growing Customers (3-5Y)",
G9801&lt;=8,"Established Customers (6-8Y)",
G9801&lt;=10,"Loyal Customers (9-10Y)"
)</f>
        <v>New Customers (0-2Y)</v>
      </c>
    </row>
    <row r="9802" spans="1:18" x14ac:dyDescent="0.35">
      <c r="A9802">
        <v>15640507</v>
      </c>
      <c r="B9802" t="s">
        <v>165</v>
      </c>
      <c r="C9802" t="s">
        <v>26</v>
      </c>
      <c r="D9802" t="s">
        <v>18</v>
      </c>
      <c r="E9802">
        <v>35</v>
      </c>
      <c r="F9802" t="s">
        <v>19</v>
      </c>
      <c r="G9802">
        <v>3</v>
      </c>
      <c r="H9802" s="4">
        <v>119349.69</v>
      </c>
      <c r="I9802" t="s">
        <v>33</v>
      </c>
      <c r="J9802">
        <v>3</v>
      </c>
      <c r="K9802">
        <v>762</v>
      </c>
      <c r="L9802" t="s">
        <v>35</v>
      </c>
      <c r="M9802" t="s">
        <v>21</v>
      </c>
      <c r="N9802" t="s">
        <v>22</v>
      </c>
      <c r="O9802" s="4">
        <v>47114.18</v>
      </c>
      <c r="P9802" t="s">
        <v>23</v>
      </c>
      <c r="Q9802" t="str" cm="1">
        <f t="array" ref="Q9802">_xlfn.IFS(
O9802&lt;50000,"Low Salary (&lt;$50K)",
O9802&lt;90000,"Lower Middle ($50K-$90K)",
O9802&lt;130000,"Middle ($90K-$130K)",
O9802&lt;170000,"Upper Middle ($130K-$170K)",
O9802&gt;=170000,"High Salary (&gt;$170K)"
)</f>
        <v>Low Salary (&lt;$50K)</v>
      </c>
      <c r="R9802" t="str" cm="1">
        <f t="array" ref="R9802">_xlfn.IFS(
G9802&lt;=2,"New Customers (0-2Y)",
G9802&lt;=5,"Growing Customers (3-5Y)",
G9802&lt;=8,"Established Customers (6-8Y)",
G9802&lt;=10,"Loyal Customers (9-10Y)"
)</f>
        <v>Growing Customers (3-5Y)</v>
      </c>
    </row>
    <row r="9803" spans="1:18" x14ac:dyDescent="0.35">
      <c r="A9803">
        <v>15578878</v>
      </c>
      <c r="B9803" t="s">
        <v>862</v>
      </c>
      <c r="C9803" t="s">
        <v>26</v>
      </c>
      <c r="D9803" t="s">
        <v>18</v>
      </c>
      <c r="E9803">
        <v>30</v>
      </c>
      <c r="F9803" t="s">
        <v>19</v>
      </c>
      <c r="G9803">
        <v>3</v>
      </c>
      <c r="H9803" s="4">
        <v>139528.23000000001</v>
      </c>
      <c r="I9803" t="s">
        <v>33</v>
      </c>
      <c r="J9803">
        <v>1</v>
      </c>
      <c r="K9803">
        <v>569</v>
      </c>
      <c r="L9803" t="s">
        <v>31</v>
      </c>
      <c r="M9803" t="s">
        <v>21</v>
      </c>
      <c r="N9803" t="s">
        <v>22</v>
      </c>
      <c r="O9803" s="4">
        <v>33230.370000000003</v>
      </c>
      <c r="P9803" t="s">
        <v>28</v>
      </c>
      <c r="Q9803" t="str" cm="1">
        <f t="array" ref="Q9803">_xlfn.IFS(
O9803&lt;50000,"Low Salary (&lt;$50K)",
O9803&lt;90000,"Lower Middle ($50K-$90K)",
O9803&lt;130000,"Middle ($90K-$130K)",
O9803&lt;170000,"Upper Middle ($130K-$170K)",
O9803&gt;=170000,"High Salary (&gt;$170K)"
)</f>
        <v>Low Salary (&lt;$50K)</v>
      </c>
      <c r="R9803" t="str" cm="1">
        <f t="array" ref="R9803">_xlfn.IFS(
G9803&lt;=2,"New Customers (0-2Y)",
G9803&lt;=5,"Growing Customers (3-5Y)",
G9803&lt;=8,"Established Customers (6-8Y)",
G9803&lt;=10,"Loyal Customers (9-10Y)"
)</f>
        <v>Growing Customers (3-5Y)</v>
      </c>
    </row>
    <row r="9804" spans="1:18" x14ac:dyDescent="0.35">
      <c r="A9804">
        <v>15744295</v>
      </c>
      <c r="B9804" t="s">
        <v>56</v>
      </c>
      <c r="C9804" t="s">
        <v>17</v>
      </c>
      <c r="D9804" t="s">
        <v>39</v>
      </c>
      <c r="E9804">
        <v>40</v>
      </c>
      <c r="F9804" t="s">
        <v>19</v>
      </c>
      <c r="G9804">
        <v>1</v>
      </c>
      <c r="H9804" s="4">
        <v>94773.11</v>
      </c>
      <c r="I9804" t="s">
        <v>29</v>
      </c>
      <c r="J9804">
        <v>1</v>
      </c>
      <c r="K9804">
        <v>756</v>
      </c>
      <c r="L9804" t="s">
        <v>35</v>
      </c>
      <c r="M9804" t="s">
        <v>21</v>
      </c>
      <c r="N9804" t="s">
        <v>32</v>
      </c>
      <c r="O9804" s="4">
        <v>114279.63</v>
      </c>
      <c r="P9804" t="s">
        <v>28</v>
      </c>
      <c r="Q9804" t="str" cm="1">
        <f t="array" ref="Q9804">_xlfn.IFS(
O9804&lt;50000,"Low Salary (&lt;$50K)",
O9804&lt;90000,"Lower Middle ($50K-$90K)",
O9804&lt;130000,"Middle ($90K-$130K)",
O9804&lt;170000,"Upper Middle ($130K-$170K)",
O9804&gt;=170000,"High Salary (&gt;$170K)"
)</f>
        <v>Middle ($90K-$130K)</v>
      </c>
      <c r="R9804" t="str" cm="1">
        <f t="array" ref="R9804">_xlfn.IFS(
G9804&lt;=2,"New Customers (0-2Y)",
G9804&lt;=5,"Growing Customers (3-5Y)",
G9804&lt;=8,"Established Customers (6-8Y)",
G9804&lt;=10,"Loyal Customers (9-10Y)"
)</f>
        <v>New Customers (0-2Y)</v>
      </c>
    </row>
    <row r="9805" spans="1:18" x14ac:dyDescent="0.35">
      <c r="A9805">
        <v>15776558</v>
      </c>
      <c r="B9805" t="s">
        <v>607</v>
      </c>
      <c r="C9805" t="s">
        <v>17</v>
      </c>
      <c r="D9805" t="s">
        <v>39</v>
      </c>
      <c r="E9805">
        <v>31</v>
      </c>
      <c r="F9805" t="s">
        <v>19</v>
      </c>
      <c r="G9805">
        <v>1</v>
      </c>
      <c r="H9805" s="4">
        <v>108345.22</v>
      </c>
      <c r="I9805" t="s">
        <v>33</v>
      </c>
      <c r="J9805">
        <v>1</v>
      </c>
      <c r="K9805">
        <v>673</v>
      </c>
      <c r="L9805" t="s">
        <v>35</v>
      </c>
      <c r="M9805" t="s">
        <v>27</v>
      </c>
      <c r="N9805" t="s">
        <v>22</v>
      </c>
      <c r="O9805" s="4">
        <v>38802.03</v>
      </c>
      <c r="P9805" t="s">
        <v>28</v>
      </c>
      <c r="Q9805" t="str" cm="1">
        <f t="array" ref="Q9805">_xlfn.IFS(
O9805&lt;50000,"Low Salary (&lt;$50K)",
O9805&lt;90000,"Lower Middle ($50K-$90K)",
O9805&lt;130000,"Middle ($90K-$130K)",
O9805&lt;170000,"Upper Middle ($130K-$170K)",
O9805&gt;=170000,"High Salary (&gt;$170K)"
)</f>
        <v>Low Salary (&lt;$50K)</v>
      </c>
      <c r="R9805" t="str" cm="1">
        <f t="array" ref="R9805">_xlfn.IFS(
G9805&lt;=2,"New Customers (0-2Y)",
G9805&lt;=5,"Growing Customers (3-5Y)",
G9805&lt;=8,"Established Customers (6-8Y)",
G9805&lt;=10,"Loyal Customers (9-10Y)"
)</f>
        <v>New Customers (0-2Y)</v>
      </c>
    </row>
    <row r="9806" spans="1:18" x14ac:dyDescent="0.35">
      <c r="A9806">
        <v>15596136</v>
      </c>
      <c r="B9806" t="s">
        <v>1593</v>
      </c>
      <c r="C9806" t="s">
        <v>17</v>
      </c>
      <c r="D9806" t="s">
        <v>18</v>
      </c>
      <c r="E9806">
        <v>36</v>
      </c>
      <c r="F9806" t="s">
        <v>19</v>
      </c>
      <c r="G9806">
        <v>9</v>
      </c>
      <c r="H9806" s="4">
        <v>166939.88</v>
      </c>
      <c r="I9806" t="s">
        <v>33</v>
      </c>
      <c r="J9806">
        <v>1</v>
      </c>
      <c r="K9806">
        <v>637</v>
      </c>
      <c r="L9806" t="s">
        <v>20</v>
      </c>
      <c r="M9806" t="s">
        <v>21</v>
      </c>
      <c r="N9806" t="s">
        <v>22</v>
      </c>
      <c r="O9806" s="4">
        <v>72504.759999999995</v>
      </c>
      <c r="P9806" t="s">
        <v>28</v>
      </c>
      <c r="Q9806" t="str" cm="1">
        <f t="array" ref="Q9806">_xlfn.IFS(
O9806&lt;50000,"Low Salary (&lt;$50K)",
O9806&lt;90000,"Lower Middle ($50K-$90K)",
O9806&lt;130000,"Middle ($90K-$130K)",
O9806&lt;170000,"Upper Middle ($130K-$170K)",
O9806&gt;=170000,"High Salary (&gt;$170K)"
)</f>
        <v>Lower Middle ($50K-$90K)</v>
      </c>
      <c r="R9806" t="str" cm="1">
        <f t="array" ref="R9806">_xlfn.IFS(
G9806&lt;=2,"New Customers (0-2Y)",
G9806&lt;=5,"Growing Customers (3-5Y)",
G9806&lt;=8,"Established Customers (6-8Y)",
G9806&lt;=10,"Loyal Customers (9-10Y)"
)</f>
        <v>Loyal Customers (9-10Y)</v>
      </c>
    </row>
    <row r="9807" spans="1:18" x14ac:dyDescent="0.35">
      <c r="A9807">
        <v>15704597</v>
      </c>
      <c r="B9807" t="s">
        <v>2937</v>
      </c>
      <c r="C9807" t="s">
        <v>17</v>
      </c>
      <c r="D9807" t="s">
        <v>39</v>
      </c>
      <c r="E9807">
        <v>33</v>
      </c>
      <c r="F9807" t="s">
        <v>19</v>
      </c>
      <c r="G9807">
        <v>7</v>
      </c>
      <c r="H9807" s="4">
        <v>174571.36</v>
      </c>
      <c r="I9807" t="s">
        <v>33</v>
      </c>
      <c r="J9807">
        <v>1</v>
      </c>
      <c r="K9807">
        <v>644</v>
      </c>
      <c r="L9807" t="s">
        <v>20</v>
      </c>
      <c r="M9807" t="s">
        <v>27</v>
      </c>
      <c r="N9807" t="s">
        <v>22</v>
      </c>
      <c r="O9807" s="4">
        <v>43943.09</v>
      </c>
      <c r="P9807" t="s">
        <v>28</v>
      </c>
      <c r="Q9807" t="str" cm="1">
        <f t="array" ref="Q9807">_xlfn.IFS(
O9807&lt;50000,"Low Salary (&lt;$50K)",
O9807&lt;90000,"Lower Middle ($50K-$90K)",
O9807&lt;130000,"Middle ($90K-$130K)",
O9807&lt;170000,"Upper Middle ($130K-$170K)",
O9807&gt;=170000,"High Salary (&gt;$170K)"
)</f>
        <v>Low Salary (&lt;$50K)</v>
      </c>
      <c r="R9807" t="str" cm="1">
        <f t="array" ref="R9807">_xlfn.IFS(
G9807&lt;=2,"New Customers (0-2Y)",
G9807&lt;=5,"Growing Customers (3-5Y)",
G9807&lt;=8,"Established Customers (6-8Y)",
G9807&lt;=10,"Loyal Customers (9-10Y)"
)</f>
        <v>Established Customers (6-8Y)</v>
      </c>
    </row>
    <row r="9808" spans="1:18" x14ac:dyDescent="0.35">
      <c r="A9808">
        <v>15648272</v>
      </c>
      <c r="B9808" t="s">
        <v>841</v>
      </c>
      <c r="C9808" t="s">
        <v>26</v>
      </c>
      <c r="D9808" t="s">
        <v>39</v>
      </c>
      <c r="E9808">
        <v>35</v>
      </c>
      <c r="F9808" t="s">
        <v>19</v>
      </c>
      <c r="G9808">
        <v>9</v>
      </c>
      <c r="H9808" s="4">
        <v>71829.34</v>
      </c>
      <c r="I9808" t="s">
        <v>29</v>
      </c>
      <c r="J9808">
        <v>1</v>
      </c>
      <c r="K9808">
        <v>658</v>
      </c>
      <c r="L9808" t="s">
        <v>20</v>
      </c>
      <c r="M9808" t="s">
        <v>21</v>
      </c>
      <c r="N9808" t="s">
        <v>22</v>
      </c>
      <c r="O9808" s="4">
        <v>68141.919999999998</v>
      </c>
      <c r="P9808" t="s">
        <v>28</v>
      </c>
      <c r="Q9808" t="str" cm="1">
        <f t="array" ref="Q9808">_xlfn.IFS(
O9808&lt;50000,"Low Salary (&lt;$50K)",
O9808&lt;90000,"Lower Middle ($50K-$90K)",
O9808&lt;130000,"Middle ($90K-$130K)",
O9808&lt;170000,"Upper Middle ($130K-$170K)",
O9808&gt;=170000,"High Salary (&gt;$170K)"
)</f>
        <v>Lower Middle ($50K-$90K)</v>
      </c>
      <c r="R9808" t="str" cm="1">
        <f t="array" ref="R9808">_xlfn.IFS(
G9808&lt;=2,"New Customers (0-2Y)",
G9808&lt;=5,"Growing Customers (3-5Y)",
G9808&lt;=8,"Established Customers (6-8Y)",
G9808&lt;=10,"Loyal Customers (9-10Y)"
)</f>
        <v>Loyal Customers (9-10Y)</v>
      </c>
    </row>
    <row r="9809" spans="1:18" x14ac:dyDescent="0.35">
      <c r="A9809">
        <v>15594915</v>
      </c>
      <c r="B9809" t="s">
        <v>2938</v>
      </c>
      <c r="C9809" t="s">
        <v>17</v>
      </c>
      <c r="D9809" t="s">
        <v>18</v>
      </c>
      <c r="E9809">
        <v>36</v>
      </c>
      <c r="F9809" t="s">
        <v>19</v>
      </c>
      <c r="G9809">
        <v>8</v>
      </c>
      <c r="H9809" s="4">
        <v>0</v>
      </c>
      <c r="I9809" t="s">
        <v>24</v>
      </c>
      <c r="J9809">
        <v>2</v>
      </c>
      <c r="K9809">
        <v>649</v>
      </c>
      <c r="L9809" t="s">
        <v>20</v>
      </c>
      <c r="M9809" t="s">
        <v>27</v>
      </c>
      <c r="N9809" t="s">
        <v>22</v>
      </c>
      <c r="O9809" s="4">
        <v>109179.89</v>
      </c>
      <c r="P9809" t="s">
        <v>28</v>
      </c>
      <c r="Q9809" t="str" cm="1">
        <f t="array" ref="Q9809">_xlfn.IFS(
O9809&lt;50000,"Low Salary (&lt;$50K)",
O9809&lt;90000,"Lower Middle ($50K-$90K)",
O9809&lt;130000,"Middle ($90K-$130K)",
O9809&lt;170000,"Upper Middle ($130K-$170K)",
O9809&gt;=170000,"High Salary (&gt;$170K)"
)</f>
        <v>Middle ($90K-$130K)</v>
      </c>
      <c r="R9809" t="str" cm="1">
        <f t="array" ref="R9809">_xlfn.IFS(
G9809&lt;=2,"New Customers (0-2Y)",
G9809&lt;=5,"Growing Customers (3-5Y)",
G9809&lt;=8,"Established Customers (6-8Y)",
G9809&lt;=10,"Loyal Customers (9-10Y)"
)</f>
        <v>Established Customers (6-8Y)</v>
      </c>
    </row>
    <row r="9810" spans="1:18" x14ac:dyDescent="0.35">
      <c r="A9810">
        <v>15581115</v>
      </c>
      <c r="B9810" t="s">
        <v>1934</v>
      </c>
      <c r="C9810" t="s">
        <v>17</v>
      </c>
      <c r="D9810" t="s">
        <v>18</v>
      </c>
      <c r="E9810">
        <v>39</v>
      </c>
      <c r="F9810" t="s">
        <v>19</v>
      </c>
      <c r="G9810">
        <v>9</v>
      </c>
      <c r="H9810" s="4">
        <v>76769.679999999993</v>
      </c>
      <c r="I9810" t="s">
        <v>29</v>
      </c>
      <c r="J9810">
        <v>1</v>
      </c>
      <c r="K9810">
        <v>603</v>
      </c>
      <c r="L9810" t="s">
        <v>20</v>
      </c>
      <c r="M9810" t="s">
        <v>27</v>
      </c>
      <c r="N9810" t="s">
        <v>32</v>
      </c>
      <c r="O9810" s="4">
        <v>48224.72</v>
      </c>
      <c r="P9810" t="s">
        <v>28</v>
      </c>
      <c r="Q9810" t="str" cm="1">
        <f t="array" ref="Q9810">_xlfn.IFS(
O9810&lt;50000,"Low Salary (&lt;$50K)",
O9810&lt;90000,"Lower Middle ($50K-$90K)",
O9810&lt;130000,"Middle ($90K-$130K)",
O9810&lt;170000,"Upper Middle ($130K-$170K)",
O9810&gt;=170000,"High Salary (&gt;$170K)"
)</f>
        <v>Low Salary (&lt;$50K)</v>
      </c>
      <c r="R9810" t="str" cm="1">
        <f t="array" ref="R9810">_xlfn.IFS(
G9810&lt;=2,"New Customers (0-2Y)",
G9810&lt;=5,"Growing Customers (3-5Y)",
G9810&lt;=8,"Established Customers (6-8Y)",
G9810&lt;=10,"Loyal Customers (9-10Y)"
)</f>
        <v>Loyal Customers (9-10Y)</v>
      </c>
    </row>
    <row r="9811" spans="1:18" x14ac:dyDescent="0.35">
      <c r="A9811">
        <v>15763907</v>
      </c>
      <c r="B9811" t="s">
        <v>469</v>
      </c>
      <c r="C9811" t="s">
        <v>17</v>
      </c>
      <c r="D9811" t="s">
        <v>18</v>
      </c>
      <c r="E9811">
        <v>39</v>
      </c>
      <c r="F9811" t="s">
        <v>19</v>
      </c>
      <c r="G9811">
        <v>1</v>
      </c>
      <c r="H9811" s="4">
        <v>104614.29</v>
      </c>
      <c r="I9811" t="s">
        <v>33</v>
      </c>
      <c r="J9811">
        <v>1</v>
      </c>
      <c r="K9811">
        <v>820</v>
      </c>
      <c r="L9811" t="s">
        <v>37</v>
      </c>
      <c r="M9811" t="s">
        <v>21</v>
      </c>
      <c r="N9811" t="s">
        <v>32</v>
      </c>
      <c r="O9811" s="4">
        <v>61538.43</v>
      </c>
      <c r="P9811" t="s">
        <v>23</v>
      </c>
      <c r="Q9811" t="str" cm="1">
        <f t="array" ref="Q9811">_xlfn.IFS(
O9811&lt;50000,"Low Salary (&lt;$50K)",
O9811&lt;90000,"Lower Middle ($50K-$90K)",
O9811&lt;130000,"Middle ($90K-$130K)",
O9811&lt;170000,"Upper Middle ($130K-$170K)",
O9811&gt;=170000,"High Salary (&gt;$170K)"
)</f>
        <v>Lower Middle ($50K-$90K)</v>
      </c>
      <c r="R9811" t="str" cm="1">
        <f t="array" ref="R9811">_xlfn.IFS(
G9811&lt;=2,"New Customers (0-2Y)",
G9811&lt;=5,"Growing Customers (3-5Y)",
G9811&lt;=8,"Established Customers (6-8Y)",
G9811&lt;=10,"Loyal Customers (9-10Y)"
)</f>
        <v>New Customers (0-2Y)</v>
      </c>
    </row>
    <row r="9812" spans="1:18" x14ac:dyDescent="0.35">
      <c r="A9812">
        <v>15705994</v>
      </c>
      <c r="B9812" t="s">
        <v>455</v>
      </c>
      <c r="C9812" t="s">
        <v>26</v>
      </c>
      <c r="D9812" t="s">
        <v>39</v>
      </c>
      <c r="E9812">
        <v>27</v>
      </c>
      <c r="F9812" t="s">
        <v>43</v>
      </c>
      <c r="G9812">
        <v>10</v>
      </c>
      <c r="H9812" s="4">
        <v>0</v>
      </c>
      <c r="I9812" t="s">
        <v>24</v>
      </c>
      <c r="J9812">
        <v>1</v>
      </c>
      <c r="K9812">
        <v>712</v>
      </c>
      <c r="L9812" t="s">
        <v>35</v>
      </c>
      <c r="M9812" t="s">
        <v>21</v>
      </c>
      <c r="N9812" t="s">
        <v>32</v>
      </c>
      <c r="O9812" s="4">
        <v>94544.88</v>
      </c>
      <c r="P9812" t="s">
        <v>28</v>
      </c>
      <c r="Q9812" t="str" cm="1">
        <f t="array" ref="Q9812">_xlfn.IFS(
O9812&lt;50000,"Low Salary (&lt;$50K)",
O9812&lt;90000,"Lower Middle ($50K-$90K)",
O9812&lt;130000,"Middle ($90K-$130K)",
O9812&lt;170000,"Upper Middle ($130K-$170K)",
O9812&gt;=170000,"High Salary (&gt;$170K)"
)</f>
        <v>Middle ($90K-$130K)</v>
      </c>
      <c r="R9812" t="str" cm="1">
        <f t="array" ref="R9812">_xlfn.IFS(
G9812&lt;=2,"New Customers (0-2Y)",
G9812&lt;=5,"Growing Customers (3-5Y)",
G9812&lt;=8,"Established Customers (6-8Y)",
G9812&lt;=10,"Loyal Customers (9-10Y)"
)</f>
        <v>Loyal Customers (9-10Y)</v>
      </c>
    </row>
    <row r="9813" spans="1:18" x14ac:dyDescent="0.35">
      <c r="A9813">
        <v>15772421</v>
      </c>
      <c r="B9813" t="s">
        <v>908</v>
      </c>
      <c r="C9813" t="s">
        <v>42</v>
      </c>
      <c r="D9813" t="s">
        <v>18</v>
      </c>
      <c r="E9813">
        <v>31</v>
      </c>
      <c r="F9813" t="s">
        <v>19</v>
      </c>
      <c r="G9813">
        <v>1</v>
      </c>
      <c r="H9813" s="4">
        <v>128927.93</v>
      </c>
      <c r="I9813" t="s">
        <v>33</v>
      </c>
      <c r="J9813">
        <v>1</v>
      </c>
      <c r="K9813">
        <v>645</v>
      </c>
      <c r="L9813" t="s">
        <v>20</v>
      </c>
      <c r="M9813" t="s">
        <v>21</v>
      </c>
      <c r="N9813" t="s">
        <v>22</v>
      </c>
      <c r="O9813" s="4">
        <v>2850.01</v>
      </c>
      <c r="P9813" t="s">
        <v>28</v>
      </c>
      <c r="Q9813" t="str" cm="1">
        <f t="array" ref="Q9813">_xlfn.IFS(
O9813&lt;50000,"Low Salary (&lt;$50K)",
O9813&lt;90000,"Lower Middle ($50K-$90K)",
O9813&lt;130000,"Middle ($90K-$130K)",
O9813&lt;170000,"Upper Middle ($130K-$170K)",
O9813&gt;=170000,"High Salary (&gt;$170K)"
)</f>
        <v>Low Salary (&lt;$50K)</v>
      </c>
      <c r="R9813" t="str" cm="1">
        <f t="array" ref="R9813">_xlfn.IFS(
G9813&lt;=2,"New Customers (0-2Y)",
G9813&lt;=5,"Growing Customers (3-5Y)",
G9813&lt;=8,"Established Customers (6-8Y)",
G9813&lt;=10,"Loyal Customers (9-10Y)"
)</f>
        <v>New Customers (0-2Y)</v>
      </c>
    </row>
    <row r="9814" spans="1:18" x14ac:dyDescent="0.35">
      <c r="A9814">
        <v>15711572</v>
      </c>
      <c r="B9814" t="s">
        <v>2939</v>
      </c>
      <c r="C9814" t="s">
        <v>42</v>
      </c>
      <c r="D9814" t="s">
        <v>18</v>
      </c>
      <c r="E9814">
        <v>31</v>
      </c>
      <c r="F9814" t="s">
        <v>19</v>
      </c>
      <c r="G9814">
        <v>9</v>
      </c>
      <c r="H9814" s="4">
        <v>110941.93</v>
      </c>
      <c r="I9814" t="s">
        <v>33</v>
      </c>
      <c r="J9814">
        <v>2</v>
      </c>
      <c r="K9814">
        <v>705</v>
      </c>
      <c r="L9814" t="s">
        <v>35</v>
      </c>
      <c r="M9814" t="s">
        <v>21</v>
      </c>
      <c r="N9814" t="s">
        <v>32</v>
      </c>
      <c r="O9814" s="4">
        <v>163484.79999999999</v>
      </c>
      <c r="P9814" t="s">
        <v>28</v>
      </c>
      <c r="Q9814" t="str" cm="1">
        <f t="array" ref="Q9814">_xlfn.IFS(
O9814&lt;50000,"Low Salary (&lt;$50K)",
O9814&lt;90000,"Lower Middle ($50K-$90K)",
O9814&lt;130000,"Middle ($90K-$130K)",
O9814&lt;170000,"Upper Middle ($130K-$170K)",
O9814&gt;=170000,"High Salary (&gt;$170K)"
)</f>
        <v>Upper Middle ($130K-$170K)</v>
      </c>
      <c r="R9814" t="str" cm="1">
        <f t="array" ref="R9814">_xlfn.IFS(
G9814&lt;=2,"New Customers (0-2Y)",
G9814&lt;=5,"Growing Customers (3-5Y)",
G9814&lt;=8,"Established Customers (6-8Y)",
G9814&lt;=10,"Loyal Customers (9-10Y)"
)</f>
        <v>Loyal Customers (9-10Y)</v>
      </c>
    </row>
    <row r="9815" spans="1:18" x14ac:dyDescent="0.35">
      <c r="A9815">
        <v>15691170</v>
      </c>
      <c r="B9815" t="s">
        <v>1655</v>
      </c>
      <c r="C9815" t="s">
        <v>26</v>
      </c>
      <c r="D9815" t="s">
        <v>18</v>
      </c>
      <c r="E9815">
        <v>29</v>
      </c>
      <c r="F9815" t="s">
        <v>43</v>
      </c>
      <c r="G9815">
        <v>10</v>
      </c>
      <c r="H9815" s="4">
        <v>99250.08</v>
      </c>
      <c r="I9815" t="s">
        <v>29</v>
      </c>
      <c r="J9815">
        <v>1</v>
      </c>
      <c r="K9815">
        <v>590</v>
      </c>
      <c r="L9815" t="s">
        <v>31</v>
      </c>
      <c r="M9815" t="s">
        <v>21</v>
      </c>
      <c r="N9815" t="s">
        <v>22</v>
      </c>
      <c r="O9815" s="4">
        <v>129629.41</v>
      </c>
      <c r="P9815" t="s">
        <v>28</v>
      </c>
      <c r="Q9815" t="str" cm="1">
        <f t="array" ref="Q9815">_xlfn.IFS(
O9815&lt;50000,"Low Salary (&lt;$50K)",
O9815&lt;90000,"Lower Middle ($50K-$90K)",
O9815&lt;130000,"Middle ($90K-$130K)",
O9815&lt;170000,"Upper Middle ($130K-$170K)",
O9815&gt;=170000,"High Salary (&gt;$170K)"
)</f>
        <v>Middle ($90K-$130K)</v>
      </c>
      <c r="R9815" t="str" cm="1">
        <f t="array" ref="R9815">_xlfn.IFS(
G9815&lt;=2,"New Customers (0-2Y)",
G9815&lt;=5,"Growing Customers (3-5Y)",
G9815&lt;=8,"Established Customers (6-8Y)",
G9815&lt;=10,"Loyal Customers (9-10Y)"
)</f>
        <v>Loyal Customers (9-10Y)</v>
      </c>
    </row>
    <row r="9816" spans="1:18" x14ac:dyDescent="0.35">
      <c r="A9816">
        <v>15600106</v>
      </c>
      <c r="B9816" t="s">
        <v>188</v>
      </c>
      <c r="C9816" t="s">
        <v>17</v>
      </c>
      <c r="D9816" t="s">
        <v>39</v>
      </c>
      <c r="E9816">
        <v>36</v>
      </c>
      <c r="F9816" t="s">
        <v>19</v>
      </c>
      <c r="G9816">
        <v>1</v>
      </c>
      <c r="H9816" s="4">
        <v>0</v>
      </c>
      <c r="I9816" t="s">
        <v>24</v>
      </c>
      <c r="J9816">
        <v>2</v>
      </c>
      <c r="K9816">
        <v>631</v>
      </c>
      <c r="L9816" t="s">
        <v>20</v>
      </c>
      <c r="M9816" t="s">
        <v>27</v>
      </c>
      <c r="N9816" t="s">
        <v>32</v>
      </c>
      <c r="O9816" s="4">
        <v>133141.34</v>
      </c>
      <c r="P9816" t="s">
        <v>28</v>
      </c>
      <c r="Q9816" t="str" cm="1">
        <f t="array" ref="Q9816">_xlfn.IFS(
O9816&lt;50000,"Low Salary (&lt;$50K)",
O9816&lt;90000,"Lower Middle ($50K-$90K)",
O9816&lt;130000,"Middle ($90K-$130K)",
O9816&lt;170000,"Upper Middle ($130K-$170K)",
O9816&gt;=170000,"High Salary (&gt;$170K)"
)</f>
        <v>Upper Middle ($130K-$170K)</v>
      </c>
      <c r="R9816" t="str" cm="1">
        <f t="array" ref="R9816">_xlfn.IFS(
G9816&lt;=2,"New Customers (0-2Y)",
G9816&lt;=5,"Growing Customers (3-5Y)",
G9816&lt;=8,"Established Customers (6-8Y)",
G9816&lt;=10,"Loyal Customers (9-10Y)"
)</f>
        <v>New Customers (0-2Y)</v>
      </c>
    </row>
    <row r="9817" spans="1:18" x14ac:dyDescent="0.35">
      <c r="A9817">
        <v>15745431</v>
      </c>
      <c r="B9817" t="s">
        <v>2124</v>
      </c>
      <c r="C9817" t="s">
        <v>17</v>
      </c>
      <c r="D9817" t="s">
        <v>39</v>
      </c>
      <c r="E9817">
        <v>34</v>
      </c>
      <c r="F9817" t="s">
        <v>19</v>
      </c>
      <c r="G9817">
        <v>7</v>
      </c>
      <c r="H9817" s="4">
        <v>0</v>
      </c>
      <c r="I9817" t="s">
        <v>24</v>
      </c>
      <c r="J9817">
        <v>2</v>
      </c>
      <c r="K9817">
        <v>604</v>
      </c>
      <c r="L9817" t="s">
        <v>20</v>
      </c>
      <c r="M9817" t="s">
        <v>21</v>
      </c>
      <c r="N9817" t="s">
        <v>22</v>
      </c>
      <c r="O9817" s="4">
        <v>188078.55</v>
      </c>
      <c r="P9817" t="s">
        <v>28</v>
      </c>
      <c r="Q9817" t="str" cm="1">
        <f t="array" ref="Q9817">_xlfn.IFS(
O9817&lt;50000,"Low Salary (&lt;$50K)",
O9817&lt;90000,"Lower Middle ($50K-$90K)",
O9817&lt;130000,"Middle ($90K-$130K)",
O9817&lt;170000,"Upper Middle ($130K-$170K)",
O9817&gt;=170000,"High Salary (&gt;$170K)"
)</f>
        <v>High Salary (&gt;$170K)</v>
      </c>
      <c r="R9817" t="str" cm="1">
        <f t="array" ref="R9817">_xlfn.IFS(
G9817&lt;=2,"New Customers (0-2Y)",
G9817&lt;=5,"Growing Customers (3-5Y)",
G9817&lt;=8,"Established Customers (6-8Y)",
G9817&lt;=10,"Loyal Customers (9-10Y)"
)</f>
        <v>Established Customers (6-8Y)</v>
      </c>
    </row>
    <row r="9818" spans="1:18" x14ac:dyDescent="0.35">
      <c r="A9818">
        <v>15649508</v>
      </c>
      <c r="B9818" t="s">
        <v>50</v>
      </c>
      <c r="C9818" t="s">
        <v>26</v>
      </c>
      <c r="D9818" t="s">
        <v>39</v>
      </c>
      <c r="E9818">
        <v>48</v>
      </c>
      <c r="F9818" t="s">
        <v>19</v>
      </c>
      <c r="G9818">
        <v>8</v>
      </c>
      <c r="H9818" s="4">
        <v>0</v>
      </c>
      <c r="I9818" t="s">
        <v>24</v>
      </c>
      <c r="J9818">
        <v>2</v>
      </c>
      <c r="K9818">
        <v>643</v>
      </c>
      <c r="L9818" t="s">
        <v>20</v>
      </c>
      <c r="M9818" t="s">
        <v>21</v>
      </c>
      <c r="N9818" t="s">
        <v>32</v>
      </c>
      <c r="O9818" s="4">
        <v>174729.3</v>
      </c>
      <c r="P9818" t="s">
        <v>28</v>
      </c>
      <c r="Q9818" t="str" cm="1">
        <f t="array" ref="Q9818">_xlfn.IFS(
O9818&lt;50000,"Low Salary (&lt;$50K)",
O9818&lt;90000,"Lower Middle ($50K-$90K)",
O9818&lt;130000,"Middle ($90K-$130K)",
O9818&lt;170000,"Upper Middle ($130K-$170K)",
O9818&gt;=170000,"High Salary (&gt;$170K)"
)</f>
        <v>High Salary (&gt;$170K)</v>
      </c>
      <c r="R9818" t="str" cm="1">
        <f t="array" ref="R9818">_xlfn.IFS(
G9818&lt;=2,"New Customers (0-2Y)",
G9818&lt;=5,"Growing Customers (3-5Y)",
G9818&lt;=8,"Established Customers (6-8Y)",
G9818&lt;=10,"Loyal Customers (9-10Y)"
)</f>
        <v>Established Customers (6-8Y)</v>
      </c>
    </row>
    <row r="9819" spans="1:18" x14ac:dyDescent="0.35">
      <c r="A9819">
        <v>15812611</v>
      </c>
      <c r="B9819" t="s">
        <v>2940</v>
      </c>
      <c r="C9819" t="s">
        <v>26</v>
      </c>
      <c r="D9819" t="s">
        <v>18</v>
      </c>
      <c r="E9819">
        <v>30</v>
      </c>
      <c r="F9819" t="s">
        <v>19</v>
      </c>
      <c r="G9819">
        <v>5</v>
      </c>
      <c r="H9819" s="4">
        <v>0</v>
      </c>
      <c r="I9819" t="s">
        <v>24</v>
      </c>
      <c r="J9819">
        <v>2</v>
      </c>
      <c r="K9819">
        <v>690</v>
      </c>
      <c r="L9819" t="s">
        <v>35</v>
      </c>
      <c r="M9819" t="s">
        <v>27</v>
      </c>
      <c r="N9819" t="s">
        <v>22</v>
      </c>
      <c r="O9819" s="4">
        <v>78700.03</v>
      </c>
      <c r="P9819" t="s">
        <v>28</v>
      </c>
      <c r="Q9819" t="str" cm="1">
        <f t="array" ref="Q9819">_xlfn.IFS(
O9819&lt;50000,"Low Salary (&lt;$50K)",
O9819&lt;90000,"Lower Middle ($50K-$90K)",
O9819&lt;130000,"Middle ($90K-$130K)",
O9819&lt;170000,"Upper Middle ($130K-$170K)",
O9819&gt;=170000,"High Salary (&gt;$170K)"
)</f>
        <v>Lower Middle ($50K-$90K)</v>
      </c>
      <c r="R9819" t="str" cm="1">
        <f t="array" ref="R9819">_xlfn.IFS(
G9819&lt;=2,"New Customers (0-2Y)",
G9819&lt;=5,"Growing Customers (3-5Y)",
G9819&lt;=8,"Established Customers (6-8Y)",
G9819&lt;=10,"Loyal Customers (9-10Y)"
)</f>
        <v>Growing Customers (3-5Y)</v>
      </c>
    </row>
    <row r="9820" spans="1:18" x14ac:dyDescent="0.35">
      <c r="A9820">
        <v>15619699</v>
      </c>
      <c r="B9820" t="s">
        <v>741</v>
      </c>
      <c r="C9820" t="s">
        <v>17</v>
      </c>
      <c r="D9820" t="s">
        <v>39</v>
      </c>
      <c r="E9820">
        <v>31</v>
      </c>
      <c r="F9820" t="s">
        <v>19</v>
      </c>
      <c r="G9820">
        <v>7</v>
      </c>
      <c r="H9820" s="4">
        <v>0</v>
      </c>
      <c r="I9820" t="s">
        <v>24</v>
      </c>
      <c r="J9820">
        <v>1</v>
      </c>
      <c r="K9820">
        <v>558</v>
      </c>
      <c r="L9820" t="s">
        <v>31</v>
      </c>
      <c r="M9820" t="s">
        <v>21</v>
      </c>
      <c r="N9820" t="s">
        <v>32</v>
      </c>
      <c r="O9820" s="4">
        <v>198269.08</v>
      </c>
      <c r="P9820" t="s">
        <v>28</v>
      </c>
      <c r="Q9820" t="str" cm="1">
        <f t="array" ref="Q9820">_xlfn.IFS(
O9820&lt;50000,"Low Salary (&lt;$50K)",
O9820&lt;90000,"Lower Middle ($50K-$90K)",
O9820&lt;130000,"Middle ($90K-$130K)",
O9820&lt;170000,"Upper Middle ($130K-$170K)",
O9820&gt;=170000,"High Salary (&gt;$170K)"
)</f>
        <v>High Salary (&gt;$170K)</v>
      </c>
      <c r="R9820" t="str" cm="1">
        <f t="array" ref="R9820">_xlfn.IFS(
G9820&lt;=2,"New Customers (0-2Y)",
G9820&lt;=5,"Growing Customers (3-5Y)",
G9820&lt;=8,"Established Customers (6-8Y)",
G9820&lt;=10,"Loyal Customers (9-10Y)"
)</f>
        <v>Established Customers (6-8Y)</v>
      </c>
    </row>
    <row r="9821" spans="1:18" x14ac:dyDescent="0.35">
      <c r="A9821">
        <v>15813946</v>
      </c>
      <c r="B9821" t="s">
        <v>2008</v>
      </c>
      <c r="C9821" t="s">
        <v>42</v>
      </c>
      <c r="D9821" t="s">
        <v>39</v>
      </c>
      <c r="E9821">
        <v>51</v>
      </c>
      <c r="F9821" t="s">
        <v>19</v>
      </c>
      <c r="G9821">
        <v>1</v>
      </c>
      <c r="H9821" s="4">
        <v>104682.83</v>
      </c>
      <c r="I9821" t="s">
        <v>33</v>
      </c>
      <c r="J9821">
        <v>1</v>
      </c>
      <c r="K9821">
        <v>637</v>
      </c>
      <c r="L9821" t="s">
        <v>20</v>
      </c>
      <c r="M9821" t="s">
        <v>21</v>
      </c>
      <c r="N9821" t="s">
        <v>32</v>
      </c>
      <c r="O9821" s="4">
        <v>55266.96</v>
      </c>
      <c r="P9821" t="s">
        <v>23</v>
      </c>
      <c r="Q9821" t="str" cm="1">
        <f t="array" ref="Q9821">_xlfn.IFS(
O9821&lt;50000,"Low Salary (&lt;$50K)",
O9821&lt;90000,"Lower Middle ($50K-$90K)",
O9821&lt;130000,"Middle ($90K-$130K)",
O9821&lt;170000,"Upper Middle ($130K-$170K)",
O9821&gt;=170000,"High Salary (&gt;$170K)"
)</f>
        <v>Lower Middle ($50K-$90K)</v>
      </c>
      <c r="R9821" t="str" cm="1">
        <f t="array" ref="R9821">_xlfn.IFS(
G9821&lt;=2,"New Customers (0-2Y)",
G9821&lt;=5,"Growing Customers (3-5Y)",
G9821&lt;=8,"Established Customers (6-8Y)",
G9821&lt;=10,"Loyal Customers (9-10Y)"
)</f>
        <v>New Customers (0-2Y)</v>
      </c>
    </row>
    <row r="9822" spans="1:18" x14ac:dyDescent="0.35">
      <c r="A9822">
        <v>15762762</v>
      </c>
      <c r="B9822" t="s">
        <v>1048</v>
      </c>
      <c r="C9822" t="s">
        <v>42</v>
      </c>
      <c r="D9822" t="s">
        <v>18</v>
      </c>
      <c r="E9822">
        <v>45</v>
      </c>
      <c r="F9822" t="s">
        <v>19</v>
      </c>
      <c r="G9822">
        <v>5</v>
      </c>
      <c r="H9822" s="4">
        <v>118886.55</v>
      </c>
      <c r="I9822" t="s">
        <v>33</v>
      </c>
      <c r="J9822">
        <v>1</v>
      </c>
      <c r="K9822">
        <v>648</v>
      </c>
      <c r="L9822" t="s">
        <v>20</v>
      </c>
      <c r="M9822" t="s">
        <v>27</v>
      </c>
      <c r="N9822" t="s">
        <v>32</v>
      </c>
      <c r="O9822" s="4">
        <v>51636.7</v>
      </c>
      <c r="P9822" t="s">
        <v>28</v>
      </c>
      <c r="Q9822" t="str" cm="1">
        <f t="array" ref="Q9822">_xlfn.IFS(
O9822&lt;50000,"Low Salary (&lt;$50K)",
O9822&lt;90000,"Lower Middle ($50K-$90K)",
O9822&lt;130000,"Middle ($90K-$130K)",
O9822&lt;170000,"Upper Middle ($130K-$170K)",
O9822&gt;=170000,"High Salary (&gt;$170K)"
)</f>
        <v>Lower Middle ($50K-$90K)</v>
      </c>
      <c r="R9822" t="str" cm="1">
        <f t="array" ref="R9822">_xlfn.IFS(
G9822&lt;=2,"New Customers (0-2Y)",
G9822&lt;=5,"Growing Customers (3-5Y)",
G9822&lt;=8,"Established Customers (6-8Y)",
G9822&lt;=10,"Loyal Customers (9-10Y)"
)</f>
        <v>Growing Customers (3-5Y)</v>
      </c>
    </row>
    <row r="9823" spans="1:18" x14ac:dyDescent="0.35">
      <c r="A9823">
        <v>15629793</v>
      </c>
      <c r="B9823" t="s">
        <v>1236</v>
      </c>
      <c r="C9823" t="s">
        <v>26</v>
      </c>
      <c r="D9823" t="s">
        <v>39</v>
      </c>
      <c r="E9823">
        <v>28</v>
      </c>
      <c r="F9823" t="s">
        <v>43</v>
      </c>
      <c r="G9823">
        <v>8</v>
      </c>
      <c r="H9823" s="4">
        <v>156823.70000000001</v>
      </c>
      <c r="I9823" t="s">
        <v>33</v>
      </c>
      <c r="J9823">
        <v>2</v>
      </c>
      <c r="K9823">
        <v>652</v>
      </c>
      <c r="L9823" t="s">
        <v>20</v>
      </c>
      <c r="M9823" t="s">
        <v>21</v>
      </c>
      <c r="N9823" t="s">
        <v>32</v>
      </c>
      <c r="O9823" s="4">
        <v>198251.51999999999</v>
      </c>
      <c r="P9823" t="s">
        <v>28</v>
      </c>
      <c r="Q9823" t="str" cm="1">
        <f t="array" ref="Q9823">_xlfn.IFS(
O9823&lt;50000,"Low Salary (&lt;$50K)",
O9823&lt;90000,"Lower Middle ($50K-$90K)",
O9823&lt;130000,"Middle ($90K-$130K)",
O9823&lt;170000,"Upper Middle ($130K-$170K)",
O9823&gt;=170000,"High Salary (&gt;$170K)"
)</f>
        <v>High Salary (&gt;$170K)</v>
      </c>
      <c r="R9823" t="str" cm="1">
        <f t="array" ref="R9823">_xlfn.IFS(
G9823&lt;=2,"New Customers (0-2Y)",
G9823&lt;=5,"Growing Customers (3-5Y)",
G9823&lt;=8,"Established Customers (6-8Y)",
G9823&lt;=10,"Loyal Customers (9-10Y)"
)</f>
        <v>Established Customers (6-8Y)</v>
      </c>
    </row>
    <row r="9824" spans="1:18" x14ac:dyDescent="0.35">
      <c r="A9824">
        <v>15781298</v>
      </c>
      <c r="B9824" t="s">
        <v>267</v>
      </c>
      <c r="C9824" t="s">
        <v>42</v>
      </c>
      <c r="D9824" t="s">
        <v>39</v>
      </c>
      <c r="E9824">
        <v>39</v>
      </c>
      <c r="F9824" t="s">
        <v>19</v>
      </c>
      <c r="G9824">
        <v>3</v>
      </c>
      <c r="H9824" s="4">
        <v>124216.93</v>
      </c>
      <c r="I9824" t="s">
        <v>33</v>
      </c>
      <c r="J9824">
        <v>1</v>
      </c>
      <c r="K9824">
        <v>808</v>
      </c>
      <c r="L9824" t="s">
        <v>37</v>
      </c>
      <c r="M9824" t="s">
        <v>27</v>
      </c>
      <c r="N9824" t="s">
        <v>22</v>
      </c>
      <c r="O9824" s="4">
        <v>171442.36</v>
      </c>
      <c r="P9824" t="s">
        <v>28</v>
      </c>
      <c r="Q9824" t="str" cm="1">
        <f t="array" ref="Q9824">_xlfn.IFS(
O9824&lt;50000,"Low Salary (&lt;$50K)",
O9824&lt;90000,"Lower Middle ($50K-$90K)",
O9824&lt;130000,"Middle ($90K-$130K)",
O9824&lt;170000,"Upper Middle ($130K-$170K)",
O9824&gt;=170000,"High Salary (&gt;$170K)"
)</f>
        <v>High Salary (&gt;$170K)</v>
      </c>
      <c r="R9824" t="str" cm="1">
        <f t="array" ref="R9824">_xlfn.IFS(
G9824&lt;=2,"New Customers (0-2Y)",
G9824&lt;=5,"Growing Customers (3-5Y)",
G9824&lt;=8,"Established Customers (6-8Y)",
G9824&lt;=10,"Loyal Customers (9-10Y)"
)</f>
        <v>Growing Customers (3-5Y)</v>
      </c>
    </row>
    <row r="9825" spans="1:18" x14ac:dyDescent="0.35">
      <c r="A9825">
        <v>15622658</v>
      </c>
      <c r="B9825" t="s">
        <v>909</v>
      </c>
      <c r="C9825" t="s">
        <v>17</v>
      </c>
      <c r="D9825" t="s">
        <v>18</v>
      </c>
      <c r="E9825">
        <v>26</v>
      </c>
      <c r="F9825" t="s">
        <v>43</v>
      </c>
      <c r="G9825">
        <v>2</v>
      </c>
      <c r="H9825" s="4">
        <v>144258.51999999999</v>
      </c>
      <c r="I9825" t="s">
        <v>33</v>
      </c>
      <c r="J9825">
        <v>1</v>
      </c>
      <c r="K9825">
        <v>551</v>
      </c>
      <c r="L9825" t="s">
        <v>31</v>
      </c>
      <c r="M9825" t="s">
        <v>21</v>
      </c>
      <c r="N9825" t="s">
        <v>32</v>
      </c>
      <c r="O9825" s="4">
        <v>49778.79</v>
      </c>
      <c r="P9825" t="s">
        <v>28</v>
      </c>
      <c r="Q9825" t="str" cm="1">
        <f t="array" ref="Q9825">_xlfn.IFS(
O9825&lt;50000,"Low Salary (&lt;$50K)",
O9825&lt;90000,"Lower Middle ($50K-$90K)",
O9825&lt;130000,"Middle ($90K-$130K)",
O9825&lt;170000,"Upper Middle ($130K-$170K)",
O9825&gt;=170000,"High Salary (&gt;$170K)"
)</f>
        <v>Low Salary (&lt;$50K)</v>
      </c>
      <c r="R9825" t="str" cm="1">
        <f t="array" ref="R9825">_xlfn.IFS(
G9825&lt;=2,"New Customers (0-2Y)",
G9825&lt;=5,"Growing Customers (3-5Y)",
G9825&lt;=8,"Established Customers (6-8Y)",
G9825&lt;=10,"Loyal Customers (9-10Y)"
)</f>
        <v>New Customers (0-2Y)</v>
      </c>
    </row>
    <row r="9826" spans="1:18" x14ac:dyDescent="0.35">
      <c r="A9826">
        <v>15658980</v>
      </c>
      <c r="B9826" t="s">
        <v>1008</v>
      </c>
      <c r="C9826" t="s">
        <v>42</v>
      </c>
      <c r="D9826" t="s">
        <v>39</v>
      </c>
      <c r="E9826">
        <v>26</v>
      </c>
      <c r="F9826" t="s">
        <v>43</v>
      </c>
      <c r="G9826">
        <v>9</v>
      </c>
      <c r="H9826" s="4">
        <v>128793.63</v>
      </c>
      <c r="I9826" t="s">
        <v>33</v>
      </c>
      <c r="J9826">
        <v>1</v>
      </c>
      <c r="K9826">
        <v>711</v>
      </c>
      <c r="L9826" t="s">
        <v>35</v>
      </c>
      <c r="M9826" t="s">
        <v>21</v>
      </c>
      <c r="N9826" t="s">
        <v>32</v>
      </c>
      <c r="O9826" s="4">
        <v>19262.05</v>
      </c>
      <c r="P9826" t="s">
        <v>28</v>
      </c>
      <c r="Q9826" t="str" cm="1">
        <f t="array" ref="Q9826">_xlfn.IFS(
O9826&lt;50000,"Low Salary (&lt;$50K)",
O9826&lt;90000,"Lower Middle ($50K-$90K)",
O9826&lt;130000,"Middle ($90K-$130K)",
O9826&lt;170000,"Upper Middle ($130K-$170K)",
O9826&gt;=170000,"High Salary (&gt;$170K)"
)</f>
        <v>Low Salary (&lt;$50K)</v>
      </c>
      <c r="R9826" t="str" cm="1">
        <f t="array" ref="R9826">_xlfn.IFS(
G9826&lt;=2,"New Customers (0-2Y)",
G9826&lt;=5,"Growing Customers (3-5Y)",
G9826&lt;=8,"Established Customers (6-8Y)",
G9826&lt;=10,"Loyal Customers (9-10Y)"
)</f>
        <v>Loyal Customers (9-10Y)</v>
      </c>
    </row>
    <row r="9827" spans="1:18" x14ac:dyDescent="0.35">
      <c r="A9827">
        <v>15701936</v>
      </c>
      <c r="B9827" t="s">
        <v>545</v>
      </c>
      <c r="C9827" t="s">
        <v>42</v>
      </c>
      <c r="D9827" t="s">
        <v>39</v>
      </c>
      <c r="E9827">
        <v>28</v>
      </c>
      <c r="F9827" t="s">
        <v>43</v>
      </c>
      <c r="G9827">
        <v>10</v>
      </c>
      <c r="H9827" s="4">
        <v>126315.26</v>
      </c>
      <c r="I9827" t="s">
        <v>33</v>
      </c>
      <c r="J9827">
        <v>1</v>
      </c>
      <c r="K9827">
        <v>467</v>
      </c>
      <c r="L9827" t="s">
        <v>44</v>
      </c>
      <c r="M9827" t="s">
        <v>21</v>
      </c>
      <c r="N9827" t="s">
        <v>32</v>
      </c>
      <c r="O9827" s="4">
        <v>32349.29</v>
      </c>
      <c r="P9827" t="s">
        <v>23</v>
      </c>
      <c r="Q9827" t="str" cm="1">
        <f t="array" ref="Q9827">_xlfn.IFS(
O9827&lt;50000,"Low Salary (&lt;$50K)",
O9827&lt;90000,"Lower Middle ($50K-$90K)",
O9827&lt;130000,"Middle ($90K-$130K)",
O9827&lt;170000,"Upper Middle ($130K-$170K)",
O9827&gt;=170000,"High Salary (&gt;$170K)"
)</f>
        <v>Low Salary (&lt;$50K)</v>
      </c>
      <c r="R9827" t="str" cm="1">
        <f t="array" ref="R9827">_xlfn.IFS(
G9827&lt;=2,"New Customers (0-2Y)",
G9827&lt;=5,"Growing Customers (3-5Y)",
G9827&lt;=8,"Established Customers (6-8Y)",
G9827&lt;=10,"Loyal Customers (9-10Y)"
)</f>
        <v>Loyal Customers (9-10Y)</v>
      </c>
    </row>
    <row r="9828" spans="1:18" x14ac:dyDescent="0.35">
      <c r="A9828">
        <v>15686917</v>
      </c>
      <c r="B9828" t="s">
        <v>1062</v>
      </c>
      <c r="C9828" t="s">
        <v>26</v>
      </c>
      <c r="D9828" t="s">
        <v>18</v>
      </c>
      <c r="E9828">
        <v>40</v>
      </c>
      <c r="F9828" t="s">
        <v>19</v>
      </c>
      <c r="G9828">
        <v>4</v>
      </c>
      <c r="H9828" s="4">
        <v>0</v>
      </c>
      <c r="I9828" t="s">
        <v>24</v>
      </c>
      <c r="J9828">
        <v>2</v>
      </c>
      <c r="K9828">
        <v>789</v>
      </c>
      <c r="L9828" t="s">
        <v>37</v>
      </c>
      <c r="M9828" t="s">
        <v>21</v>
      </c>
      <c r="N9828" t="s">
        <v>32</v>
      </c>
      <c r="O9828" s="4">
        <v>137402.26999999999</v>
      </c>
      <c r="P9828" t="s">
        <v>28</v>
      </c>
      <c r="Q9828" t="str" cm="1">
        <f t="array" ref="Q9828">_xlfn.IFS(
O9828&lt;50000,"Low Salary (&lt;$50K)",
O9828&lt;90000,"Lower Middle ($50K-$90K)",
O9828&lt;130000,"Middle ($90K-$130K)",
O9828&lt;170000,"Upper Middle ($130K-$170K)",
O9828&gt;=170000,"High Salary (&gt;$170K)"
)</f>
        <v>Upper Middle ($130K-$170K)</v>
      </c>
      <c r="R9828" t="str" cm="1">
        <f t="array" ref="R9828">_xlfn.IFS(
G9828&lt;=2,"New Customers (0-2Y)",
G9828&lt;=5,"Growing Customers (3-5Y)",
G9828&lt;=8,"Established Customers (6-8Y)",
G9828&lt;=10,"Loyal Customers (9-10Y)"
)</f>
        <v>Growing Customers (3-5Y)</v>
      </c>
    </row>
    <row r="9829" spans="1:18" x14ac:dyDescent="0.35">
      <c r="A9829">
        <v>15807312</v>
      </c>
      <c r="B9829" t="s">
        <v>206</v>
      </c>
      <c r="C9829" t="s">
        <v>26</v>
      </c>
      <c r="D9829" t="s">
        <v>39</v>
      </c>
      <c r="E9829">
        <v>33</v>
      </c>
      <c r="F9829" t="s">
        <v>19</v>
      </c>
      <c r="G9829">
        <v>5</v>
      </c>
      <c r="H9829" s="4">
        <v>0</v>
      </c>
      <c r="I9829" t="s">
        <v>24</v>
      </c>
      <c r="J9829">
        <v>2</v>
      </c>
      <c r="K9829">
        <v>602</v>
      </c>
      <c r="L9829" t="s">
        <v>20</v>
      </c>
      <c r="M9829" t="s">
        <v>27</v>
      </c>
      <c r="N9829" t="s">
        <v>22</v>
      </c>
      <c r="O9829" s="4">
        <v>64038.34</v>
      </c>
      <c r="P9829" t="s">
        <v>28</v>
      </c>
      <c r="Q9829" t="str" cm="1">
        <f t="array" ref="Q9829">_xlfn.IFS(
O9829&lt;50000,"Low Salary (&lt;$50K)",
O9829&lt;90000,"Lower Middle ($50K-$90K)",
O9829&lt;130000,"Middle ($90K-$130K)",
O9829&lt;170000,"Upper Middle ($130K-$170K)",
O9829&gt;=170000,"High Salary (&gt;$170K)"
)</f>
        <v>Lower Middle ($50K-$90K)</v>
      </c>
      <c r="R9829" t="str" cm="1">
        <f t="array" ref="R9829">_xlfn.IFS(
G9829&lt;=2,"New Customers (0-2Y)",
G9829&lt;=5,"Growing Customers (3-5Y)",
G9829&lt;=8,"Established Customers (6-8Y)",
G9829&lt;=10,"Loyal Customers (9-10Y)"
)</f>
        <v>Growing Customers (3-5Y)</v>
      </c>
    </row>
    <row r="9830" spans="1:18" x14ac:dyDescent="0.35">
      <c r="A9830">
        <v>15574523</v>
      </c>
      <c r="B9830" t="s">
        <v>377</v>
      </c>
      <c r="C9830" t="s">
        <v>17</v>
      </c>
      <c r="D9830" t="s">
        <v>39</v>
      </c>
      <c r="E9830">
        <v>39</v>
      </c>
      <c r="F9830" t="s">
        <v>19</v>
      </c>
      <c r="G9830">
        <v>1</v>
      </c>
      <c r="H9830" s="4">
        <v>0</v>
      </c>
      <c r="I9830" t="s">
        <v>24</v>
      </c>
      <c r="J9830">
        <v>2</v>
      </c>
      <c r="K9830">
        <v>576</v>
      </c>
      <c r="L9830" t="s">
        <v>31</v>
      </c>
      <c r="M9830" t="s">
        <v>21</v>
      </c>
      <c r="N9830" t="s">
        <v>22</v>
      </c>
      <c r="O9830" s="4">
        <v>68814.23</v>
      </c>
      <c r="P9830" t="s">
        <v>28</v>
      </c>
      <c r="Q9830" t="str" cm="1">
        <f t="array" ref="Q9830">_xlfn.IFS(
O9830&lt;50000,"Low Salary (&lt;$50K)",
O9830&lt;90000,"Lower Middle ($50K-$90K)",
O9830&lt;130000,"Middle ($90K-$130K)",
O9830&lt;170000,"Upper Middle ($130K-$170K)",
O9830&gt;=170000,"High Salary (&gt;$170K)"
)</f>
        <v>Lower Middle ($50K-$90K)</v>
      </c>
      <c r="R9830" t="str" cm="1">
        <f t="array" ref="R9830">_xlfn.IFS(
G9830&lt;=2,"New Customers (0-2Y)",
G9830&lt;=5,"Growing Customers (3-5Y)",
G9830&lt;=8,"Established Customers (6-8Y)",
G9830&lt;=10,"Loyal Customers (9-10Y)"
)</f>
        <v>New Customers (0-2Y)</v>
      </c>
    </row>
    <row r="9831" spans="1:18" x14ac:dyDescent="0.35">
      <c r="A9831">
        <v>15724200</v>
      </c>
      <c r="B9831" t="s">
        <v>377</v>
      </c>
      <c r="C9831" t="s">
        <v>17</v>
      </c>
      <c r="D9831" t="s">
        <v>39</v>
      </c>
      <c r="E9831">
        <v>38</v>
      </c>
      <c r="F9831" t="s">
        <v>19</v>
      </c>
      <c r="G9831">
        <v>1</v>
      </c>
      <c r="H9831" s="4">
        <v>115341.55</v>
      </c>
      <c r="I9831" t="s">
        <v>33</v>
      </c>
      <c r="J9831">
        <v>1</v>
      </c>
      <c r="K9831">
        <v>584</v>
      </c>
      <c r="L9831" t="s">
        <v>31</v>
      </c>
      <c r="M9831" t="s">
        <v>27</v>
      </c>
      <c r="N9831" t="s">
        <v>22</v>
      </c>
      <c r="O9831" s="4">
        <v>173632.92</v>
      </c>
      <c r="P9831" t="s">
        <v>28</v>
      </c>
      <c r="Q9831" t="str" cm="1">
        <f t="array" ref="Q9831">_xlfn.IFS(
O9831&lt;50000,"Low Salary (&lt;$50K)",
O9831&lt;90000,"Lower Middle ($50K-$90K)",
O9831&lt;130000,"Middle ($90K-$130K)",
O9831&lt;170000,"Upper Middle ($130K-$170K)",
O9831&gt;=170000,"High Salary (&gt;$170K)"
)</f>
        <v>High Salary (&gt;$170K)</v>
      </c>
      <c r="R9831" t="str" cm="1">
        <f t="array" ref="R9831">_xlfn.IFS(
G9831&lt;=2,"New Customers (0-2Y)",
G9831&lt;=5,"Growing Customers (3-5Y)",
G9831&lt;=8,"Established Customers (6-8Y)",
G9831&lt;=10,"Loyal Customers (9-10Y)"
)</f>
        <v>New Customers (0-2Y)</v>
      </c>
    </row>
    <row r="9832" spans="1:18" x14ac:dyDescent="0.35">
      <c r="A9832">
        <v>15738224</v>
      </c>
      <c r="B9832" t="s">
        <v>503</v>
      </c>
      <c r="C9832" t="s">
        <v>17</v>
      </c>
      <c r="D9832" t="s">
        <v>39</v>
      </c>
      <c r="E9832">
        <v>32</v>
      </c>
      <c r="F9832" t="s">
        <v>19</v>
      </c>
      <c r="G9832">
        <v>6</v>
      </c>
      <c r="H9832" s="4">
        <v>99162.29</v>
      </c>
      <c r="I9832" t="s">
        <v>29</v>
      </c>
      <c r="J9832">
        <v>1</v>
      </c>
      <c r="K9832">
        <v>593</v>
      </c>
      <c r="L9832" t="s">
        <v>31</v>
      </c>
      <c r="M9832" t="s">
        <v>21</v>
      </c>
      <c r="N9832" t="s">
        <v>32</v>
      </c>
      <c r="O9832" s="4">
        <v>128384.11</v>
      </c>
      <c r="P9832" t="s">
        <v>28</v>
      </c>
      <c r="Q9832" t="str" cm="1">
        <f t="array" ref="Q9832">_xlfn.IFS(
O9832&lt;50000,"Low Salary (&lt;$50K)",
O9832&lt;90000,"Lower Middle ($50K-$90K)",
O9832&lt;130000,"Middle ($90K-$130K)",
O9832&lt;170000,"Upper Middle ($130K-$170K)",
O9832&gt;=170000,"High Salary (&gt;$170K)"
)</f>
        <v>Middle ($90K-$130K)</v>
      </c>
      <c r="R9832" t="str" cm="1">
        <f t="array" ref="R9832">_xlfn.IFS(
G9832&lt;=2,"New Customers (0-2Y)",
G9832&lt;=5,"Growing Customers (3-5Y)",
G9832&lt;=8,"Established Customers (6-8Y)",
G9832&lt;=10,"Loyal Customers (9-10Y)"
)</f>
        <v>Established Customers (6-8Y)</v>
      </c>
    </row>
    <row r="9833" spans="1:18" x14ac:dyDescent="0.35">
      <c r="A9833">
        <v>15593283</v>
      </c>
      <c r="B9833" t="s">
        <v>2184</v>
      </c>
      <c r="C9833" t="s">
        <v>42</v>
      </c>
      <c r="D9833" t="s">
        <v>18</v>
      </c>
      <c r="E9833">
        <v>48</v>
      </c>
      <c r="F9833" t="s">
        <v>19</v>
      </c>
      <c r="G9833">
        <v>1</v>
      </c>
      <c r="H9833" s="4">
        <v>156848.13</v>
      </c>
      <c r="I9833" t="s">
        <v>33</v>
      </c>
      <c r="J9833">
        <v>2</v>
      </c>
      <c r="K9833">
        <v>705</v>
      </c>
      <c r="L9833" t="s">
        <v>35</v>
      </c>
      <c r="M9833" t="s">
        <v>21</v>
      </c>
      <c r="N9833" t="s">
        <v>22</v>
      </c>
      <c r="O9833" s="4">
        <v>99475.95</v>
      </c>
      <c r="P9833" t="s">
        <v>23</v>
      </c>
      <c r="Q9833" t="str" cm="1">
        <f t="array" ref="Q9833">_xlfn.IFS(
O9833&lt;50000,"Low Salary (&lt;$50K)",
O9833&lt;90000,"Lower Middle ($50K-$90K)",
O9833&lt;130000,"Middle ($90K-$130K)",
O9833&lt;170000,"Upper Middle ($130K-$170K)",
O9833&gt;=170000,"High Salary (&gt;$170K)"
)</f>
        <v>Middle ($90K-$130K)</v>
      </c>
      <c r="R9833" t="str" cm="1">
        <f t="array" ref="R9833">_xlfn.IFS(
G9833&lt;=2,"New Customers (0-2Y)",
G9833&lt;=5,"Growing Customers (3-5Y)",
G9833&lt;=8,"Established Customers (6-8Y)",
G9833&lt;=10,"Loyal Customers (9-10Y)"
)</f>
        <v>New Customers (0-2Y)</v>
      </c>
    </row>
    <row r="9834" spans="1:18" x14ac:dyDescent="0.35">
      <c r="A9834">
        <v>15814690</v>
      </c>
      <c r="B9834" t="s">
        <v>2857</v>
      </c>
      <c r="C9834" t="s">
        <v>42</v>
      </c>
      <c r="D9834" t="s">
        <v>18</v>
      </c>
      <c r="E9834">
        <v>64</v>
      </c>
      <c r="F9834" t="s">
        <v>2967</v>
      </c>
      <c r="G9834">
        <v>2</v>
      </c>
      <c r="H9834" s="4">
        <v>105736.32000000001</v>
      </c>
      <c r="I9834" t="s">
        <v>33</v>
      </c>
      <c r="J9834">
        <v>1</v>
      </c>
      <c r="K9834">
        <v>595</v>
      </c>
      <c r="L9834" t="s">
        <v>31</v>
      </c>
      <c r="M9834" t="s">
        <v>21</v>
      </c>
      <c r="N9834" t="s">
        <v>22</v>
      </c>
      <c r="O9834" s="4">
        <v>89935.73</v>
      </c>
      <c r="P9834" t="s">
        <v>23</v>
      </c>
      <c r="Q9834" t="str" cm="1">
        <f t="array" ref="Q9834">_xlfn.IFS(
O9834&lt;50000,"Low Salary (&lt;$50K)",
O9834&lt;90000,"Lower Middle ($50K-$90K)",
O9834&lt;130000,"Middle ($90K-$130K)",
O9834&lt;170000,"Upper Middle ($130K-$170K)",
O9834&gt;=170000,"High Salary (&gt;$170K)"
)</f>
        <v>Lower Middle ($50K-$90K)</v>
      </c>
      <c r="R9834" t="str" cm="1">
        <f t="array" ref="R9834">_xlfn.IFS(
G9834&lt;=2,"New Customers (0-2Y)",
G9834&lt;=5,"Growing Customers (3-5Y)",
G9834&lt;=8,"Established Customers (6-8Y)",
G9834&lt;=10,"Loyal Customers (9-10Y)"
)</f>
        <v>New Customers (0-2Y)</v>
      </c>
    </row>
    <row r="9835" spans="1:18" x14ac:dyDescent="0.35">
      <c r="A9835">
        <v>15807245</v>
      </c>
      <c r="B9835" t="s">
        <v>506</v>
      </c>
      <c r="C9835" t="s">
        <v>42</v>
      </c>
      <c r="D9835" t="s">
        <v>18</v>
      </c>
      <c r="E9835">
        <v>41</v>
      </c>
      <c r="F9835" t="s">
        <v>19</v>
      </c>
      <c r="G9835">
        <v>1</v>
      </c>
      <c r="H9835" s="4">
        <v>200117.76000000001</v>
      </c>
      <c r="I9835" t="s">
        <v>33</v>
      </c>
      <c r="J9835">
        <v>2</v>
      </c>
      <c r="K9835">
        <v>699</v>
      </c>
      <c r="L9835" t="s">
        <v>35</v>
      </c>
      <c r="M9835" t="s">
        <v>21</v>
      </c>
      <c r="N9835" t="s">
        <v>32</v>
      </c>
      <c r="O9835" s="4">
        <v>94142.35</v>
      </c>
      <c r="P9835" t="s">
        <v>28</v>
      </c>
      <c r="Q9835" t="str" cm="1">
        <f t="array" ref="Q9835">_xlfn.IFS(
O9835&lt;50000,"Low Salary (&lt;$50K)",
O9835&lt;90000,"Lower Middle ($50K-$90K)",
O9835&lt;130000,"Middle ($90K-$130K)",
O9835&lt;170000,"Upper Middle ($130K-$170K)",
O9835&gt;=170000,"High Salary (&gt;$170K)"
)</f>
        <v>Middle ($90K-$130K)</v>
      </c>
      <c r="R9835" t="str" cm="1">
        <f t="array" ref="R9835">_xlfn.IFS(
G9835&lt;=2,"New Customers (0-2Y)",
G9835&lt;=5,"Growing Customers (3-5Y)",
G9835&lt;=8,"Established Customers (6-8Y)",
G9835&lt;=10,"Loyal Customers (9-10Y)"
)</f>
        <v>New Customers (0-2Y)</v>
      </c>
    </row>
    <row r="9836" spans="1:18" x14ac:dyDescent="0.35">
      <c r="A9836">
        <v>15799358</v>
      </c>
      <c r="B9836" t="s">
        <v>1019</v>
      </c>
      <c r="C9836" t="s">
        <v>17</v>
      </c>
      <c r="D9836" t="s">
        <v>18</v>
      </c>
      <c r="E9836">
        <v>46</v>
      </c>
      <c r="F9836" t="s">
        <v>19</v>
      </c>
      <c r="G9836">
        <v>6</v>
      </c>
      <c r="H9836" s="4">
        <v>62212.29</v>
      </c>
      <c r="I9836" t="s">
        <v>29</v>
      </c>
      <c r="J9836">
        <v>1</v>
      </c>
      <c r="K9836">
        <v>516</v>
      </c>
      <c r="L9836" t="s">
        <v>31</v>
      </c>
      <c r="M9836" t="s">
        <v>27</v>
      </c>
      <c r="N9836" t="s">
        <v>22</v>
      </c>
      <c r="O9836" s="4">
        <v>171681.86</v>
      </c>
      <c r="P9836" t="s">
        <v>23</v>
      </c>
      <c r="Q9836" t="str" cm="1">
        <f t="array" ref="Q9836">_xlfn.IFS(
O9836&lt;50000,"Low Salary (&lt;$50K)",
O9836&lt;90000,"Lower Middle ($50K-$90K)",
O9836&lt;130000,"Middle ($90K-$130K)",
O9836&lt;170000,"Upper Middle ($130K-$170K)",
O9836&gt;=170000,"High Salary (&gt;$170K)"
)</f>
        <v>High Salary (&gt;$170K)</v>
      </c>
      <c r="R9836" t="str" cm="1">
        <f t="array" ref="R9836">_xlfn.IFS(
G9836&lt;=2,"New Customers (0-2Y)",
G9836&lt;=5,"Growing Customers (3-5Y)",
G9836&lt;=8,"Established Customers (6-8Y)",
G9836&lt;=10,"Loyal Customers (9-10Y)"
)</f>
        <v>Established Customers (6-8Y)</v>
      </c>
    </row>
    <row r="9837" spans="1:18" x14ac:dyDescent="0.35">
      <c r="A9837">
        <v>15616172</v>
      </c>
      <c r="B9837" t="s">
        <v>914</v>
      </c>
      <c r="C9837" t="s">
        <v>17</v>
      </c>
      <c r="D9837" t="s">
        <v>39</v>
      </c>
      <c r="E9837">
        <v>31</v>
      </c>
      <c r="F9837" t="s">
        <v>19</v>
      </c>
      <c r="G9837">
        <v>2</v>
      </c>
      <c r="H9837" s="4">
        <v>0</v>
      </c>
      <c r="I9837" t="s">
        <v>24</v>
      </c>
      <c r="J9837">
        <v>2</v>
      </c>
      <c r="K9837">
        <v>838</v>
      </c>
      <c r="L9837" t="s">
        <v>37</v>
      </c>
      <c r="M9837" t="s">
        <v>21</v>
      </c>
      <c r="N9837" t="s">
        <v>32</v>
      </c>
      <c r="O9837" s="4">
        <v>8222.9599999999991</v>
      </c>
      <c r="P9837" t="s">
        <v>28</v>
      </c>
      <c r="Q9837" t="str" cm="1">
        <f t="array" ref="Q9837">_xlfn.IFS(
O9837&lt;50000,"Low Salary (&lt;$50K)",
O9837&lt;90000,"Lower Middle ($50K-$90K)",
O9837&lt;130000,"Middle ($90K-$130K)",
O9837&lt;170000,"Upper Middle ($130K-$170K)",
O9837&gt;=170000,"High Salary (&gt;$170K)"
)</f>
        <v>Low Salary (&lt;$50K)</v>
      </c>
      <c r="R9837" t="str" cm="1">
        <f t="array" ref="R9837">_xlfn.IFS(
G9837&lt;=2,"New Customers (0-2Y)",
G9837&lt;=5,"Growing Customers (3-5Y)",
G9837&lt;=8,"Established Customers (6-8Y)",
G9837&lt;=10,"Loyal Customers (9-10Y)"
)</f>
        <v>New Customers (0-2Y)</v>
      </c>
    </row>
    <row r="9838" spans="1:18" x14ac:dyDescent="0.35">
      <c r="A9838">
        <v>15777958</v>
      </c>
      <c r="B9838" t="s">
        <v>244</v>
      </c>
      <c r="C9838" t="s">
        <v>17</v>
      </c>
      <c r="D9838" t="s">
        <v>39</v>
      </c>
      <c r="E9838">
        <v>39</v>
      </c>
      <c r="F9838" t="s">
        <v>19</v>
      </c>
      <c r="G9838">
        <v>10</v>
      </c>
      <c r="H9838" s="4">
        <v>0</v>
      </c>
      <c r="I9838" t="s">
        <v>24</v>
      </c>
      <c r="J9838">
        <v>2</v>
      </c>
      <c r="K9838">
        <v>587</v>
      </c>
      <c r="L9838" t="s">
        <v>31</v>
      </c>
      <c r="M9838" t="s">
        <v>21</v>
      </c>
      <c r="N9838" t="s">
        <v>22</v>
      </c>
      <c r="O9838" s="4">
        <v>170409.45</v>
      </c>
      <c r="P9838" t="s">
        <v>28</v>
      </c>
      <c r="Q9838" t="str" cm="1">
        <f t="array" ref="Q9838">_xlfn.IFS(
O9838&lt;50000,"Low Salary (&lt;$50K)",
O9838&lt;90000,"Lower Middle ($50K-$90K)",
O9838&lt;130000,"Middle ($90K-$130K)",
O9838&lt;170000,"Upper Middle ($130K-$170K)",
O9838&gt;=170000,"High Salary (&gt;$170K)"
)</f>
        <v>High Salary (&gt;$170K)</v>
      </c>
      <c r="R9838" t="str" cm="1">
        <f t="array" ref="R9838">_xlfn.IFS(
G9838&lt;=2,"New Customers (0-2Y)",
G9838&lt;=5,"Growing Customers (3-5Y)",
G9838&lt;=8,"Established Customers (6-8Y)",
G9838&lt;=10,"Loyal Customers (9-10Y)"
)</f>
        <v>Loyal Customers (9-10Y)</v>
      </c>
    </row>
    <row r="9839" spans="1:18" x14ac:dyDescent="0.35">
      <c r="A9839">
        <v>15809124</v>
      </c>
      <c r="B9839" t="s">
        <v>94</v>
      </c>
      <c r="C9839" t="s">
        <v>17</v>
      </c>
      <c r="D9839" t="s">
        <v>39</v>
      </c>
      <c r="E9839">
        <v>38</v>
      </c>
      <c r="F9839" t="s">
        <v>19</v>
      </c>
      <c r="G9839">
        <v>5</v>
      </c>
      <c r="H9839" s="4">
        <v>151532.4</v>
      </c>
      <c r="I9839" t="s">
        <v>33</v>
      </c>
      <c r="J9839">
        <v>1</v>
      </c>
      <c r="K9839">
        <v>750</v>
      </c>
      <c r="L9839" t="s">
        <v>35</v>
      </c>
      <c r="M9839" t="s">
        <v>21</v>
      </c>
      <c r="N9839" t="s">
        <v>22</v>
      </c>
      <c r="O9839" s="4">
        <v>46555.15</v>
      </c>
      <c r="P9839" t="s">
        <v>28</v>
      </c>
      <c r="Q9839" t="str" cm="1">
        <f t="array" ref="Q9839">_xlfn.IFS(
O9839&lt;50000,"Low Salary (&lt;$50K)",
O9839&lt;90000,"Lower Middle ($50K-$90K)",
O9839&lt;130000,"Middle ($90K-$130K)",
O9839&lt;170000,"Upper Middle ($130K-$170K)",
O9839&gt;=170000,"High Salary (&gt;$170K)"
)</f>
        <v>Low Salary (&lt;$50K)</v>
      </c>
      <c r="R9839" t="str" cm="1">
        <f t="array" ref="R9839">_xlfn.IFS(
G9839&lt;=2,"New Customers (0-2Y)",
G9839&lt;=5,"Growing Customers (3-5Y)",
G9839&lt;=8,"Established Customers (6-8Y)",
G9839&lt;=10,"Loyal Customers (9-10Y)"
)</f>
        <v>Growing Customers (3-5Y)</v>
      </c>
    </row>
    <row r="9840" spans="1:18" x14ac:dyDescent="0.35">
      <c r="A9840">
        <v>15616367</v>
      </c>
      <c r="B9840" t="s">
        <v>350</v>
      </c>
      <c r="C9840" t="s">
        <v>42</v>
      </c>
      <c r="D9840" t="s">
        <v>39</v>
      </c>
      <c r="E9840">
        <v>39</v>
      </c>
      <c r="F9840" t="s">
        <v>19</v>
      </c>
      <c r="G9840">
        <v>1</v>
      </c>
      <c r="H9840" s="4">
        <v>121523.51</v>
      </c>
      <c r="I9840" t="s">
        <v>33</v>
      </c>
      <c r="J9840">
        <v>1</v>
      </c>
      <c r="K9840">
        <v>581</v>
      </c>
      <c r="L9840" t="s">
        <v>31</v>
      </c>
      <c r="M9840" t="s">
        <v>27</v>
      </c>
      <c r="N9840" t="s">
        <v>32</v>
      </c>
      <c r="O9840" s="4">
        <v>161655.54999999999</v>
      </c>
      <c r="P9840" t="s">
        <v>23</v>
      </c>
      <c r="Q9840" t="str" cm="1">
        <f t="array" ref="Q9840">_xlfn.IFS(
O9840&lt;50000,"Low Salary (&lt;$50K)",
O9840&lt;90000,"Lower Middle ($50K-$90K)",
O9840&lt;130000,"Middle ($90K-$130K)",
O9840&lt;170000,"Upper Middle ($130K-$170K)",
O9840&gt;=170000,"High Salary (&gt;$170K)"
)</f>
        <v>Upper Middle ($130K-$170K)</v>
      </c>
      <c r="R9840" t="str" cm="1">
        <f t="array" ref="R9840">_xlfn.IFS(
G9840&lt;=2,"New Customers (0-2Y)",
G9840&lt;=5,"Growing Customers (3-5Y)",
G9840&lt;=8,"Established Customers (6-8Y)",
G9840&lt;=10,"Loyal Customers (9-10Y)"
)</f>
        <v>New Customers (0-2Y)</v>
      </c>
    </row>
    <row r="9841" spans="1:18" x14ac:dyDescent="0.35">
      <c r="A9841">
        <v>15687385</v>
      </c>
      <c r="B9841" t="s">
        <v>2941</v>
      </c>
      <c r="C9841" t="s">
        <v>17</v>
      </c>
      <c r="D9841" t="s">
        <v>39</v>
      </c>
      <c r="E9841">
        <v>41</v>
      </c>
      <c r="F9841" t="s">
        <v>19</v>
      </c>
      <c r="G9841">
        <v>5</v>
      </c>
      <c r="H9841" s="4">
        <v>0</v>
      </c>
      <c r="I9841" t="s">
        <v>24</v>
      </c>
      <c r="J9841">
        <v>1</v>
      </c>
      <c r="K9841">
        <v>484</v>
      </c>
      <c r="L9841" t="s">
        <v>44</v>
      </c>
      <c r="M9841" t="s">
        <v>21</v>
      </c>
      <c r="N9841" t="s">
        <v>22</v>
      </c>
      <c r="O9841" s="4">
        <v>74267.350000000006</v>
      </c>
      <c r="P9841" t="s">
        <v>28</v>
      </c>
      <c r="Q9841" t="str" cm="1">
        <f t="array" ref="Q9841">_xlfn.IFS(
O9841&lt;50000,"Low Salary (&lt;$50K)",
O9841&lt;90000,"Lower Middle ($50K-$90K)",
O9841&lt;130000,"Middle ($90K-$130K)",
O9841&lt;170000,"Upper Middle ($130K-$170K)",
O9841&gt;=170000,"High Salary (&gt;$170K)"
)</f>
        <v>Lower Middle ($50K-$90K)</v>
      </c>
      <c r="R9841" t="str" cm="1">
        <f t="array" ref="R9841">_xlfn.IFS(
G9841&lt;=2,"New Customers (0-2Y)",
G9841&lt;=5,"Growing Customers (3-5Y)",
G9841&lt;=8,"Established Customers (6-8Y)",
G9841&lt;=10,"Loyal Customers (9-10Y)"
)</f>
        <v>Growing Customers (3-5Y)</v>
      </c>
    </row>
    <row r="9842" spans="1:18" x14ac:dyDescent="0.35">
      <c r="A9842">
        <v>15607877</v>
      </c>
      <c r="B9842" t="s">
        <v>62</v>
      </c>
      <c r="C9842" t="s">
        <v>26</v>
      </c>
      <c r="D9842" t="s">
        <v>39</v>
      </c>
      <c r="E9842">
        <v>26</v>
      </c>
      <c r="F9842" t="s">
        <v>43</v>
      </c>
      <c r="G9842">
        <v>8</v>
      </c>
      <c r="H9842" s="4">
        <v>0</v>
      </c>
      <c r="I9842" t="s">
        <v>24</v>
      </c>
      <c r="J9842">
        <v>2</v>
      </c>
      <c r="K9842">
        <v>576</v>
      </c>
      <c r="L9842" t="s">
        <v>31</v>
      </c>
      <c r="M9842" t="s">
        <v>27</v>
      </c>
      <c r="N9842" t="s">
        <v>22</v>
      </c>
      <c r="O9842" s="4">
        <v>34101.06</v>
      </c>
      <c r="P9842" t="s">
        <v>28</v>
      </c>
      <c r="Q9842" t="str" cm="1">
        <f t="array" ref="Q9842">_xlfn.IFS(
O9842&lt;50000,"Low Salary (&lt;$50K)",
O9842&lt;90000,"Lower Middle ($50K-$90K)",
O9842&lt;130000,"Middle ($90K-$130K)",
O9842&lt;170000,"Upper Middle ($130K-$170K)",
O9842&gt;=170000,"High Salary (&gt;$170K)"
)</f>
        <v>Low Salary (&lt;$50K)</v>
      </c>
      <c r="R9842" t="str" cm="1">
        <f t="array" ref="R9842">_xlfn.IFS(
G9842&lt;=2,"New Customers (0-2Y)",
G9842&lt;=5,"Growing Customers (3-5Y)",
G9842&lt;=8,"Established Customers (6-8Y)",
G9842&lt;=10,"Loyal Customers (9-10Y)"
)</f>
        <v>Established Customers (6-8Y)</v>
      </c>
    </row>
    <row r="9843" spans="1:18" x14ac:dyDescent="0.35">
      <c r="A9843">
        <v>15736327</v>
      </c>
      <c r="B9843" t="s">
        <v>405</v>
      </c>
      <c r="C9843" t="s">
        <v>42</v>
      </c>
      <c r="D9843" t="s">
        <v>18</v>
      </c>
      <c r="E9843">
        <v>46</v>
      </c>
      <c r="F9843" t="s">
        <v>19</v>
      </c>
      <c r="G9843">
        <v>1</v>
      </c>
      <c r="H9843" s="4">
        <v>68238.509999999995</v>
      </c>
      <c r="I9843" t="s">
        <v>29</v>
      </c>
      <c r="J9843">
        <v>2</v>
      </c>
      <c r="K9843">
        <v>567</v>
      </c>
      <c r="L9843" t="s">
        <v>31</v>
      </c>
      <c r="M9843" t="s">
        <v>21</v>
      </c>
      <c r="N9843" t="s">
        <v>22</v>
      </c>
      <c r="O9843" s="4">
        <v>109572.58</v>
      </c>
      <c r="P9843" t="s">
        <v>28</v>
      </c>
      <c r="Q9843" t="str" cm="1">
        <f t="array" ref="Q9843">_xlfn.IFS(
O9843&lt;50000,"Low Salary (&lt;$50K)",
O9843&lt;90000,"Lower Middle ($50K-$90K)",
O9843&lt;130000,"Middle ($90K-$130K)",
O9843&lt;170000,"Upper Middle ($130K-$170K)",
O9843&gt;=170000,"High Salary (&gt;$170K)"
)</f>
        <v>Middle ($90K-$130K)</v>
      </c>
      <c r="R9843" t="str" cm="1">
        <f t="array" ref="R9843">_xlfn.IFS(
G9843&lt;=2,"New Customers (0-2Y)",
G9843&lt;=5,"Growing Customers (3-5Y)",
G9843&lt;=8,"Established Customers (6-8Y)",
G9843&lt;=10,"Loyal Customers (9-10Y)"
)</f>
        <v>New Customers (0-2Y)</v>
      </c>
    </row>
    <row r="9844" spans="1:18" x14ac:dyDescent="0.35">
      <c r="A9844">
        <v>15746704</v>
      </c>
      <c r="B9844" t="s">
        <v>752</v>
      </c>
      <c r="C9844" t="s">
        <v>26</v>
      </c>
      <c r="D9844" t="s">
        <v>39</v>
      </c>
      <c r="E9844">
        <v>30</v>
      </c>
      <c r="F9844" t="s">
        <v>19</v>
      </c>
      <c r="G9844">
        <v>9</v>
      </c>
      <c r="H9844" s="4">
        <v>136808.53</v>
      </c>
      <c r="I9844" t="s">
        <v>33</v>
      </c>
      <c r="J9844">
        <v>2</v>
      </c>
      <c r="K9844">
        <v>638</v>
      </c>
      <c r="L9844" t="s">
        <v>20</v>
      </c>
      <c r="M9844" t="s">
        <v>21</v>
      </c>
      <c r="N9844" t="s">
        <v>22</v>
      </c>
      <c r="O9844" s="4">
        <v>106642.97</v>
      </c>
      <c r="P9844" t="s">
        <v>28</v>
      </c>
      <c r="Q9844" t="str" cm="1">
        <f t="array" ref="Q9844">_xlfn.IFS(
O9844&lt;50000,"Low Salary (&lt;$50K)",
O9844&lt;90000,"Lower Middle ($50K-$90K)",
O9844&lt;130000,"Middle ($90K-$130K)",
O9844&lt;170000,"Upper Middle ($130K-$170K)",
O9844&gt;=170000,"High Salary (&gt;$170K)"
)</f>
        <v>Middle ($90K-$130K)</v>
      </c>
      <c r="R9844" t="str" cm="1">
        <f t="array" ref="R9844">_xlfn.IFS(
G9844&lt;=2,"New Customers (0-2Y)",
G9844&lt;=5,"Growing Customers (3-5Y)",
G9844&lt;=8,"Established Customers (6-8Y)",
G9844&lt;=10,"Loyal Customers (9-10Y)"
)</f>
        <v>Loyal Customers (9-10Y)</v>
      </c>
    </row>
    <row r="9845" spans="1:18" x14ac:dyDescent="0.35">
      <c r="A9845">
        <v>15778304</v>
      </c>
      <c r="B9845" t="s">
        <v>1046</v>
      </c>
      <c r="C9845" t="s">
        <v>42</v>
      </c>
      <c r="D9845" t="s">
        <v>39</v>
      </c>
      <c r="E9845">
        <v>24</v>
      </c>
      <c r="F9845" t="s">
        <v>43</v>
      </c>
      <c r="G9845">
        <v>0</v>
      </c>
      <c r="H9845" s="4">
        <v>92398.080000000002</v>
      </c>
      <c r="I9845" t="s">
        <v>29</v>
      </c>
      <c r="J9845">
        <v>1</v>
      </c>
      <c r="K9845">
        <v>646</v>
      </c>
      <c r="L9845" t="s">
        <v>20</v>
      </c>
      <c r="M9845" t="s">
        <v>21</v>
      </c>
      <c r="N9845" t="s">
        <v>22</v>
      </c>
      <c r="O9845" s="4">
        <v>18897.29</v>
      </c>
      <c r="P9845" t="s">
        <v>28</v>
      </c>
      <c r="Q9845" t="str" cm="1">
        <f t="array" ref="Q9845">_xlfn.IFS(
O9845&lt;50000,"Low Salary (&lt;$50K)",
O9845&lt;90000,"Lower Middle ($50K-$90K)",
O9845&lt;130000,"Middle ($90K-$130K)",
O9845&lt;170000,"Upper Middle ($130K-$170K)",
O9845&gt;=170000,"High Salary (&gt;$170K)"
)</f>
        <v>Low Salary (&lt;$50K)</v>
      </c>
      <c r="R9845" t="str" cm="1">
        <f t="array" ref="R9845">_xlfn.IFS(
G9845&lt;=2,"New Customers (0-2Y)",
G9845&lt;=5,"Growing Customers (3-5Y)",
G9845&lt;=8,"Established Customers (6-8Y)",
G9845&lt;=10,"Loyal Customers (9-10Y)"
)</f>
        <v>New Customers (0-2Y)</v>
      </c>
    </row>
    <row r="9846" spans="1:18" x14ac:dyDescent="0.35">
      <c r="A9846">
        <v>15588456</v>
      </c>
      <c r="B9846" t="s">
        <v>331</v>
      </c>
      <c r="C9846" t="s">
        <v>17</v>
      </c>
      <c r="D9846" t="s">
        <v>18</v>
      </c>
      <c r="E9846">
        <v>40</v>
      </c>
      <c r="F9846" t="s">
        <v>19</v>
      </c>
      <c r="G9846">
        <v>5</v>
      </c>
      <c r="H9846" s="4">
        <v>143566.12</v>
      </c>
      <c r="I9846" t="s">
        <v>33</v>
      </c>
      <c r="J9846">
        <v>1</v>
      </c>
      <c r="K9846">
        <v>658</v>
      </c>
      <c r="L9846" t="s">
        <v>20</v>
      </c>
      <c r="M9846" t="s">
        <v>21</v>
      </c>
      <c r="N9846" t="s">
        <v>22</v>
      </c>
      <c r="O9846" s="4">
        <v>189607.71</v>
      </c>
      <c r="P9846" t="s">
        <v>28</v>
      </c>
      <c r="Q9846" t="str" cm="1">
        <f t="array" ref="Q9846">_xlfn.IFS(
O9846&lt;50000,"Low Salary (&lt;$50K)",
O9846&lt;90000,"Lower Middle ($50K-$90K)",
O9846&lt;130000,"Middle ($90K-$130K)",
O9846&lt;170000,"Upper Middle ($130K-$170K)",
O9846&gt;=170000,"High Salary (&gt;$170K)"
)</f>
        <v>High Salary (&gt;$170K)</v>
      </c>
      <c r="R9846" t="str" cm="1">
        <f t="array" ref="R9846">_xlfn.IFS(
G9846&lt;=2,"New Customers (0-2Y)",
G9846&lt;=5,"Growing Customers (3-5Y)",
G9846&lt;=8,"Established Customers (6-8Y)",
G9846&lt;=10,"Loyal Customers (9-10Y)"
)</f>
        <v>Growing Customers (3-5Y)</v>
      </c>
    </row>
    <row r="9847" spans="1:18" x14ac:dyDescent="0.35">
      <c r="A9847">
        <v>15664035</v>
      </c>
      <c r="B9847" t="s">
        <v>140</v>
      </c>
      <c r="C9847" t="s">
        <v>26</v>
      </c>
      <c r="D9847" t="s">
        <v>18</v>
      </c>
      <c r="E9847">
        <v>38</v>
      </c>
      <c r="F9847" t="s">
        <v>19</v>
      </c>
      <c r="G9847">
        <v>9</v>
      </c>
      <c r="H9847" s="4">
        <v>0</v>
      </c>
      <c r="I9847" t="s">
        <v>24</v>
      </c>
      <c r="J9847">
        <v>2</v>
      </c>
      <c r="K9847">
        <v>590</v>
      </c>
      <c r="L9847" t="s">
        <v>31</v>
      </c>
      <c r="M9847" t="s">
        <v>21</v>
      </c>
      <c r="N9847" t="s">
        <v>22</v>
      </c>
      <c r="O9847" s="4">
        <v>148750.16</v>
      </c>
      <c r="P9847" t="s">
        <v>28</v>
      </c>
      <c r="Q9847" t="str" cm="1">
        <f t="array" ref="Q9847">_xlfn.IFS(
O9847&lt;50000,"Low Salary (&lt;$50K)",
O9847&lt;90000,"Lower Middle ($50K-$90K)",
O9847&lt;130000,"Middle ($90K-$130K)",
O9847&lt;170000,"Upper Middle ($130K-$170K)",
O9847&gt;=170000,"High Salary (&gt;$170K)"
)</f>
        <v>Upper Middle ($130K-$170K)</v>
      </c>
      <c r="R9847" t="str" cm="1">
        <f t="array" ref="R9847">_xlfn.IFS(
G9847&lt;=2,"New Customers (0-2Y)",
G9847&lt;=5,"Growing Customers (3-5Y)",
G9847&lt;=8,"Established Customers (6-8Y)",
G9847&lt;=10,"Loyal Customers (9-10Y)"
)</f>
        <v>Loyal Customers (9-10Y)</v>
      </c>
    </row>
    <row r="9848" spans="1:18" x14ac:dyDescent="0.35">
      <c r="A9848">
        <v>15596405</v>
      </c>
      <c r="B9848" t="s">
        <v>455</v>
      </c>
      <c r="C9848" t="s">
        <v>26</v>
      </c>
      <c r="D9848" t="s">
        <v>39</v>
      </c>
      <c r="E9848">
        <v>25</v>
      </c>
      <c r="F9848" t="s">
        <v>43</v>
      </c>
      <c r="G9848">
        <v>7</v>
      </c>
      <c r="H9848" s="4">
        <v>127728.24</v>
      </c>
      <c r="I9848" t="s">
        <v>33</v>
      </c>
      <c r="J9848">
        <v>2</v>
      </c>
      <c r="K9848">
        <v>546</v>
      </c>
      <c r="L9848" t="s">
        <v>31</v>
      </c>
      <c r="M9848" t="s">
        <v>21</v>
      </c>
      <c r="N9848" t="s">
        <v>22</v>
      </c>
      <c r="O9848" s="4">
        <v>105279.74</v>
      </c>
      <c r="P9848" t="s">
        <v>28</v>
      </c>
      <c r="Q9848" t="str" cm="1">
        <f t="array" ref="Q9848">_xlfn.IFS(
O9848&lt;50000,"Low Salary (&lt;$50K)",
O9848&lt;90000,"Lower Middle ($50K-$90K)",
O9848&lt;130000,"Middle ($90K-$130K)",
O9848&lt;170000,"Upper Middle ($130K-$170K)",
O9848&gt;=170000,"High Salary (&gt;$170K)"
)</f>
        <v>Middle ($90K-$130K)</v>
      </c>
      <c r="R9848" t="str" cm="1">
        <f t="array" ref="R9848">_xlfn.IFS(
G9848&lt;=2,"New Customers (0-2Y)",
G9848&lt;=5,"Growing Customers (3-5Y)",
G9848&lt;=8,"Established Customers (6-8Y)",
G9848&lt;=10,"Loyal Customers (9-10Y)"
)</f>
        <v>Established Customers (6-8Y)</v>
      </c>
    </row>
    <row r="9849" spans="1:18" x14ac:dyDescent="0.35">
      <c r="A9849">
        <v>15815097</v>
      </c>
      <c r="B9849" t="s">
        <v>2942</v>
      </c>
      <c r="C9849" t="s">
        <v>17</v>
      </c>
      <c r="D9849" t="s">
        <v>18</v>
      </c>
      <c r="E9849">
        <v>34</v>
      </c>
      <c r="F9849" t="s">
        <v>19</v>
      </c>
      <c r="G9849">
        <v>9</v>
      </c>
      <c r="H9849" s="4">
        <v>0</v>
      </c>
      <c r="I9849" t="s">
        <v>24</v>
      </c>
      <c r="J9849">
        <v>2</v>
      </c>
      <c r="K9849">
        <v>603</v>
      </c>
      <c r="L9849" t="s">
        <v>20</v>
      </c>
      <c r="M9849" t="s">
        <v>21</v>
      </c>
      <c r="N9849" t="s">
        <v>32</v>
      </c>
      <c r="O9849" s="4">
        <v>167916.35</v>
      </c>
      <c r="P9849" t="s">
        <v>28</v>
      </c>
      <c r="Q9849" t="str" cm="1">
        <f t="array" ref="Q9849">_xlfn.IFS(
O9849&lt;50000,"Low Salary (&lt;$50K)",
O9849&lt;90000,"Lower Middle ($50K-$90K)",
O9849&lt;130000,"Middle ($90K-$130K)",
O9849&lt;170000,"Upper Middle ($130K-$170K)",
O9849&gt;=170000,"High Salary (&gt;$170K)"
)</f>
        <v>Upper Middle ($130K-$170K)</v>
      </c>
      <c r="R9849" t="str" cm="1">
        <f t="array" ref="R9849">_xlfn.IFS(
G9849&lt;=2,"New Customers (0-2Y)",
G9849&lt;=5,"Growing Customers (3-5Y)",
G9849&lt;=8,"Established Customers (6-8Y)",
G9849&lt;=10,"Loyal Customers (9-10Y)"
)</f>
        <v>Loyal Customers (9-10Y)</v>
      </c>
    </row>
    <row r="9850" spans="1:18" x14ac:dyDescent="0.35">
      <c r="A9850">
        <v>15762708</v>
      </c>
      <c r="B9850" t="s">
        <v>222</v>
      </c>
      <c r="C9850" t="s">
        <v>26</v>
      </c>
      <c r="D9850" t="s">
        <v>18</v>
      </c>
      <c r="E9850">
        <v>38</v>
      </c>
      <c r="F9850" t="s">
        <v>19</v>
      </c>
      <c r="G9850">
        <v>10</v>
      </c>
      <c r="H9850" s="4">
        <v>119658.49</v>
      </c>
      <c r="I9850" t="s">
        <v>33</v>
      </c>
      <c r="J9850">
        <v>1</v>
      </c>
      <c r="K9850">
        <v>619</v>
      </c>
      <c r="L9850" t="s">
        <v>20</v>
      </c>
      <c r="M9850" t="s">
        <v>21</v>
      </c>
      <c r="N9850" t="s">
        <v>22</v>
      </c>
      <c r="O9850" s="4">
        <v>8646.58</v>
      </c>
      <c r="P9850" t="s">
        <v>28</v>
      </c>
      <c r="Q9850" t="str" cm="1">
        <f t="array" ref="Q9850">_xlfn.IFS(
O9850&lt;50000,"Low Salary (&lt;$50K)",
O9850&lt;90000,"Lower Middle ($50K-$90K)",
O9850&lt;130000,"Middle ($90K-$130K)",
O9850&lt;170000,"Upper Middle ($130K-$170K)",
O9850&gt;=170000,"High Salary (&gt;$170K)"
)</f>
        <v>Low Salary (&lt;$50K)</v>
      </c>
      <c r="R9850" t="str" cm="1">
        <f t="array" ref="R9850">_xlfn.IFS(
G9850&lt;=2,"New Customers (0-2Y)",
G9850&lt;=5,"Growing Customers (3-5Y)",
G9850&lt;=8,"Established Customers (6-8Y)",
G9850&lt;=10,"Loyal Customers (9-10Y)"
)</f>
        <v>Loyal Customers (9-10Y)</v>
      </c>
    </row>
    <row r="9851" spans="1:18" x14ac:dyDescent="0.35">
      <c r="A9851">
        <v>15776211</v>
      </c>
      <c r="B9851" t="s">
        <v>289</v>
      </c>
      <c r="C9851" t="s">
        <v>17</v>
      </c>
      <c r="D9851" t="s">
        <v>18</v>
      </c>
      <c r="E9851">
        <v>34</v>
      </c>
      <c r="F9851" t="s">
        <v>19</v>
      </c>
      <c r="G9851">
        <v>6</v>
      </c>
      <c r="H9851" s="4">
        <v>0</v>
      </c>
      <c r="I9851" t="s">
        <v>24</v>
      </c>
      <c r="J9851">
        <v>2</v>
      </c>
      <c r="K9851">
        <v>678</v>
      </c>
      <c r="L9851" t="s">
        <v>35</v>
      </c>
      <c r="M9851" t="s">
        <v>21</v>
      </c>
      <c r="N9851" t="s">
        <v>22</v>
      </c>
      <c r="O9851" s="4">
        <v>124592.84</v>
      </c>
      <c r="P9851" t="s">
        <v>28</v>
      </c>
      <c r="Q9851" t="str" cm="1">
        <f t="array" ref="Q9851">_xlfn.IFS(
O9851&lt;50000,"Low Salary (&lt;$50K)",
O9851&lt;90000,"Lower Middle ($50K-$90K)",
O9851&lt;130000,"Middle ($90K-$130K)",
O9851&lt;170000,"Upper Middle ($130K-$170K)",
O9851&gt;=170000,"High Salary (&gt;$170K)"
)</f>
        <v>Middle ($90K-$130K)</v>
      </c>
      <c r="R9851" t="str" cm="1">
        <f t="array" ref="R9851">_xlfn.IFS(
G9851&lt;=2,"New Customers (0-2Y)",
G9851&lt;=5,"Growing Customers (3-5Y)",
G9851&lt;=8,"Established Customers (6-8Y)",
G9851&lt;=10,"Loyal Customers (9-10Y)"
)</f>
        <v>Established Customers (6-8Y)</v>
      </c>
    </row>
    <row r="9852" spans="1:18" x14ac:dyDescent="0.35">
      <c r="A9852">
        <v>15626012</v>
      </c>
      <c r="B9852" t="s">
        <v>1157</v>
      </c>
      <c r="C9852" t="s">
        <v>17</v>
      </c>
      <c r="D9852" t="s">
        <v>39</v>
      </c>
      <c r="E9852">
        <v>26</v>
      </c>
      <c r="F9852" t="s">
        <v>43</v>
      </c>
      <c r="G9852">
        <v>4</v>
      </c>
      <c r="H9852" s="4">
        <v>149879.66</v>
      </c>
      <c r="I9852" t="s">
        <v>33</v>
      </c>
      <c r="J9852">
        <v>1</v>
      </c>
      <c r="K9852">
        <v>459</v>
      </c>
      <c r="L9852" t="s">
        <v>44</v>
      </c>
      <c r="M9852" t="s">
        <v>27</v>
      </c>
      <c r="N9852" t="s">
        <v>32</v>
      </c>
      <c r="O9852" s="4">
        <v>50016.17</v>
      </c>
      <c r="P9852" t="s">
        <v>28</v>
      </c>
      <c r="Q9852" t="str" cm="1">
        <f t="array" ref="Q9852">_xlfn.IFS(
O9852&lt;50000,"Low Salary (&lt;$50K)",
O9852&lt;90000,"Lower Middle ($50K-$90K)",
O9852&lt;130000,"Middle ($90K-$130K)",
O9852&lt;170000,"Upper Middle ($130K-$170K)",
O9852&gt;=170000,"High Salary (&gt;$170K)"
)</f>
        <v>Lower Middle ($50K-$90K)</v>
      </c>
      <c r="R9852" t="str" cm="1">
        <f t="array" ref="R9852">_xlfn.IFS(
G9852&lt;=2,"New Customers (0-2Y)",
G9852&lt;=5,"Growing Customers (3-5Y)",
G9852&lt;=8,"Established Customers (6-8Y)",
G9852&lt;=10,"Loyal Customers (9-10Y)"
)</f>
        <v>Growing Customers (3-5Y)</v>
      </c>
    </row>
    <row r="9853" spans="1:18" x14ac:dyDescent="0.35">
      <c r="A9853">
        <v>15792077</v>
      </c>
      <c r="B9853" t="s">
        <v>1575</v>
      </c>
      <c r="C9853" t="s">
        <v>42</v>
      </c>
      <c r="D9853" t="s">
        <v>39</v>
      </c>
      <c r="E9853">
        <v>28</v>
      </c>
      <c r="F9853" t="s">
        <v>43</v>
      </c>
      <c r="G9853">
        <v>8</v>
      </c>
      <c r="H9853" s="4">
        <v>119859.52</v>
      </c>
      <c r="I9853" t="s">
        <v>33</v>
      </c>
      <c r="J9853">
        <v>2</v>
      </c>
      <c r="K9853">
        <v>671</v>
      </c>
      <c r="L9853" t="s">
        <v>35</v>
      </c>
      <c r="M9853" t="s">
        <v>21</v>
      </c>
      <c r="N9853" t="s">
        <v>32</v>
      </c>
      <c r="O9853" s="4">
        <v>125422.66</v>
      </c>
      <c r="P9853" t="s">
        <v>28</v>
      </c>
      <c r="Q9853" t="str" cm="1">
        <f t="array" ref="Q9853">_xlfn.IFS(
O9853&lt;50000,"Low Salary (&lt;$50K)",
O9853&lt;90000,"Lower Middle ($50K-$90K)",
O9853&lt;130000,"Middle ($90K-$130K)",
O9853&lt;170000,"Upper Middle ($130K-$170K)",
O9853&gt;=170000,"High Salary (&gt;$170K)"
)</f>
        <v>Middle ($90K-$130K)</v>
      </c>
      <c r="R9853" t="str" cm="1">
        <f t="array" ref="R9853">_xlfn.IFS(
G9853&lt;=2,"New Customers (0-2Y)",
G9853&lt;=5,"Growing Customers (3-5Y)",
G9853&lt;=8,"Established Customers (6-8Y)",
G9853&lt;=10,"Loyal Customers (9-10Y)"
)</f>
        <v>Established Customers (6-8Y)</v>
      </c>
    </row>
    <row r="9854" spans="1:18" x14ac:dyDescent="0.35">
      <c r="A9854">
        <v>15718765</v>
      </c>
      <c r="B9854" t="s">
        <v>62</v>
      </c>
      <c r="C9854" t="s">
        <v>26</v>
      </c>
      <c r="D9854" t="s">
        <v>39</v>
      </c>
      <c r="E9854">
        <v>43</v>
      </c>
      <c r="F9854" t="s">
        <v>19</v>
      </c>
      <c r="G9854">
        <v>6</v>
      </c>
      <c r="H9854" s="4">
        <v>104533.24</v>
      </c>
      <c r="I9854" t="s">
        <v>33</v>
      </c>
      <c r="J9854">
        <v>1</v>
      </c>
      <c r="K9854">
        <v>501</v>
      </c>
      <c r="L9854" t="s">
        <v>31</v>
      </c>
      <c r="M9854" t="s">
        <v>27</v>
      </c>
      <c r="N9854" t="s">
        <v>32</v>
      </c>
      <c r="O9854" s="4">
        <v>81123.59</v>
      </c>
      <c r="P9854" t="s">
        <v>23</v>
      </c>
      <c r="Q9854" t="str" cm="1">
        <f t="array" ref="Q9854">_xlfn.IFS(
O9854&lt;50000,"Low Salary (&lt;$50K)",
O9854&lt;90000,"Lower Middle ($50K-$90K)",
O9854&lt;130000,"Middle ($90K-$130K)",
O9854&lt;170000,"Upper Middle ($130K-$170K)",
O9854&gt;=170000,"High Salary (&gt;$170K)"
)</f>
        <v>Lower Middle ($50K-$90K)</v>
      </c>
      <c r="R9854" t="str" cm="1">
        <f t="array" ref="R9854">_xlfn.IFS(
G9854&lt;=2,"New Customers (0-2Y)",
G9854&lt;=5,"Growing Customers (3-5Y)",
G9854&lt;=8,"Established Customers (6-8Y)",
G9854&lt;=10,"Loyal Customers (9-10Y)"
)</f>
        <v>Established Customers (6-8Y)</v>
      </c>
    </row>
    <row r="9855" spans="1:18" x14ac:dyDescent="0.35">
      <c r="A9855">
        <v>15576615</v>
      </c>
      <c r="B9855" t="s">
        <v>1056</v>
      </c>
      <c r="C9855" t="s">
        <v>26</v>
      </c>
      <c r="D9855" t="s">
        <v>39</v>
      </c>
      <c r="E9855">
        <v>37</v>
      </c>
      <c r="F9855" t="s">
        <v>19</v>
      </c>
      <c r="G9855">
        <v>10</v>
      </c>
      <c r="H9855" s="4">
        <v>145382.60999999999</v>
      </c>
      <c r="I9855" t="s">
        <v>33</v>
      </c>
      <c r="J9855">
        <v>1</v>
      </c>
      <c r="K9855">
        <v>719</v>
      </c>
      <c r="L9855" t="s">
        <v>35</v>
      </c>
      <c r="M9855" t="s">
        <v>21</v>
      </c>
      <c r="N9855" t="s">
        <v>32</v>
      </c>
      <c r="O9855" s="4">
        <v>80408.59</v>
      </c>
      <c r="P9855" t="s">
        <v>28</v>
      </c>
      <c r="Q9855" t="str" cm="1">
        <f t="array" ref="Q9855">_xlfn.IFS(
O9855&lt;50000,"Low Salary (&lt;$50K)",
O9855&lt;90000,"Lower Middle ($50K-$90K)",
O9855&lt;130000,"Middle ($90K-$130K)",
O9855&lt;170000,"Upper Middle ($130K-$170K)",
O9855&gt;=170000,"High Salary (&gt;$170K)"
)</f>
        <v>Lower Middle ($50K-$90K)</v>
      </c>
      <c r="R9855" t="str" cm="1">
        <f t="array" ref="R9855">_xlfn.IFS(
G9855&lt;=2,"New Customers (0-2Y)",
G9855&lt;=5,"Growing Customers (3-5Y)",
G9855&lt;=8,"Established Customers (6-8Y)",
G9855&lt;=10,"Loyal Customers (9-10Y)"
)</f>
        <v>Loyal Customers (9-10Y)</v>
      </c>
    </row>
    <row r="9856" spans="1:18" x14ac:dyDescent="0.35">
      <c r="A9856">
        <v>15752650</v>
      </c>
      <c r="B9856" t="s">
        <v>2943</v>
      </c>
      <c r="C9856" t="s">
        <v>26</v>
      </c>
      <c r="D9856" t="s">
        <v>18</v>
      </c>
      <c r="E9856">
        <v>37</v>
      </c>
      <c r="F9856" t="s">
        <v>19</v>
      </c>
      <c r="G9856">
        <v>6</v>
      </c>
      <c r="H9856" s="4">
        <v>121231.39</v>
      </c>
      <c r="I9856" t="s">
        <v>33</v>
      </c>
      <c r="J9856">
        <v>1</v>
      </c>
      <c r="K9856">
        <v>681</v>
      </c>
      <c r="L9856" t="s">
        <v>35</v>
      </c>
      <c r="M9856" t="s">
        <v>21</v>
      </c>
      <c r="N9856" t="s">
        <v>22</v>
      </c>
      <c r="O9856" s="4">
        <v>146366.07999999999</v>
      </c>
      <c r="P9856" t="s">
        <v>28</v>
      </c>
      <c r="Q9856" t="str" cm="1">
        <f t="array" ref="Q9856">_xlfn.IFS(
O9856&lt;50000,"Low Salary (&lt;$50K)",
O9856&lt;90000,"Lower Middle ($50K-$90K)",
O9856&lt;130000,"Middle ($90K-$130K)",
O9856&lt;170000,"Upper Middle ($130K-$170K)",
O9856&gt;=170000,"High Salary (&gt;$170K)"
)</f>
        <v>Upper Middle ($130K-$170K)</v>
      </c>
      <c r="R9856" t="str" cm="1">
        <f t="array" ref="R9856">_xlfn.IFS(
G9856&lt;=2,"New Customers (0-2Y)",
G9856&lt;=5,"Growing Customers (3-5Y)",
G9856&lt;=8,"Established Customers (6-8Y)",
G9856&lt;=10,"Loyal Customers (9-10Y)"
)</f>
        <v>Established Customers (6-8Y)</v>
      </c>
    </row>
    <row r="9857" spans="1:18" x14ac:dyDescent="0.35">
      <c r="A9857">
        <v>15797502</v>
      </c>
      <c r="B9857" t="s">
        <v>1454</v>
      </c>
      <c r="C9857" t="s">
        <v>26</v>
      </c>
      <c r="D9857" t="s">
        <v>39</v>
      </c>
      <c r="E9857">
        <v>24</v>
      </c>
      <c r="F9857" t="s">
        <v>43</v>
      </c>
      <c r="G9857">
        <v>2</v>
      </c>
      <c r="H9857" s="4">
        <v>141078.57</v>
      </c>
      <c r="I9857" t="s">
        <v>33</v>
      </c>
      <c r="J9857">
        <v>1</v>
      </c>
      <c r="K9857">
        <v>706</v>
      </c>
      <c r="L9857" t="s">
        <v>35</v>
      </c>
      <c r="M9857" t="s">
        <v>21</v>
      </c>
      <c r="N9857" t="s">
        <v>22</v>
      </c>
      <c r="O9857" s="4">
        <v>24402.87</v>
      </c>
      <c r="P9857" t="s">
        <v>28</v>
      </c>
      <c r="Q9857" t="str" cm="1">
        <f t="array" ref="Q9857">_xlfn.IFS(
O9857&lt;50000,"Low Salary (&lt;$50K)",
O9857&lt;90000,"Lower Middle ($50K-$90K)",
O9857&lt;130000,"Middle ($90K-$130K)",
O9857&lt;170000,"Upper Middle ($130K-$170K)",
O9857&gt;=170000,"High Salary (&gt;$170K)"
)</f>
        <v>Low Salary (&lt;$50K)</v>
      </c>
      <c r="R9857" t="str" cm="1">
        <f t="array" ref="R9857">_xlfn.IFS(
G9857&lt;=2,"New Customers (0-2Y)",
G9857&lt;=5,"Growing Customers (3-5Y)",
G9857&lt;=8,"Established Customers (6-8Y)",
G9857&lt;=10,"Loyal Customers (9-10Y)"
)</f>
        <v>New Customers (0-2Y)</v>
      </c>
    </row>
    <row r="9858" spans="1:18" x14ac:dyDescent="0.35">
      <c r="A9858">
        <v>15687329</v>
      </c>
      <c r="B9858" t="s">
        <v>1752</v>
      </c>
      <c r="C9858" t="s">
        <v>42</v>
      </c>
      <c r="D9858" t="s">
        <v>18</v>
      </c>
      <c r="E9858">
        <v>32</v>
      </c>
      <c r="F9858" t="s">
        <v>19</v>
      </c>
      <c r="G9858">
        <v>1</v>
      </c>
      <c r="H9858" s="4">
        <v>108465.65</v>
      </c>
      <c r="I9858" t="s">
        <v>33</v>
      </c>
      <c r="J9858">
        <v>2</v>
      </c>
      <c r="K9858">
        <v>763</v>
      </c>
      <c r="L9858" t="s">
        <v>35</v>
      </c>
      <c r="M9858" t="s">
        <v>21</v>
      </c>
      <c r="N9858" t="s">
        <v>32</v>
      </c>
      <c r="O9858" s="4">
        <v>60552.44</v>
      </c>
      <c r="P9858" t="s">
        <v>23</v>
      </c>
      <c r="Q9858" t="str" cm="1">
        <f t="array" ref="Q9858">_xlfn.IFS(
O9858&lt;50000,"Low Salary (&lt;$50K)",
O9858&lt;90000,"Lower Middle ($50K-$90K)",
O9858&lt;130000,"Middle ($90K-$130K)",
O9858&lt;170000,"Upper Middle ($130K-$170K)",
O9858&gt;=170000,"High Salary (&gt;$170K)"
)</f>
        <v>Lower Middle ($50K-$90K)</v>
      </c>
      <c r="R9858" t="str" cm="1">
        <f t="array" ref="R9858">_xlfn.IFS(
G9858&lt;=2,"New Customers (0-2Y)",
G9858&lt;=5,"Growing Customers (3-5Y)",
G9858&lt;=8,"Established Customers (6-8Y)",
G9858&lt;=10,"Loyal Customers (9-10Y)"
)</f>
        <v>New Customers (0-2Y)</v>
      </c>
    </row>
    <row r="9859" spans="1:18" x14ac:dyDescent="0.35">
      <c r="A9859">
        <v>15779423</v>
      </c>
      <c r="B9859" t="s">
        <v>978</v>
      </c>
      <c r="C9859" t="s">
        <v>17</v>
      </c>
      <c r="D9859" t="s">
        <v>39</v>
      </c>
      <c r="E9859">
        <v>39</v>
      </c>
      <c r="F9859" t="s">
        <v>19</v>
      </c>
      <c r="G9859">
        <v>1</v>
      </c>
      <c r="H9859" s="4">
        <v>70657.61</v>
      </c>
      <c r="I9859" t="s">
        <v>29</v>
      </c>
      <c r="J9859">
        <v>2</v>
      </c>
      <c r="K9859">
        <v>716</v>
      </c>
      <c r="L9859" t="s">
        <v>35</v>
      </c>
      <c r="M9859" t="s">
        <v>21</v>
      </c>
      <c r="N9859" t="s">
        <v>22</v>
      </c>
      <c r="O9859" s="4">
        <v>76476.05</v>
      </c>
      <c r="P9859" t="s">
        <v>28</v>
      </c>
      <c r="Q9859" t="str" cm="1">
        <f t="array" ref="Q9859">_xlfn.IFS(
O9859&lt;50000,"Low Salary (&lt;$50K)",
O9859&lt;90000,"Lower Middle ($50K-$90K)",
O9859&lt;130000,"Middle ($90K-$130K)",
O9859&lt;170000,"Upper Middle ($130K-$170K)",
O9859&gt;=170000,"High Salary (&gt;$170K)"
)</f>
        <v>Lower Middle ($50K-$90K)</v>
      </c>
      <c r="R9859" t="str" cm="1">
        <f t="array" ref="R9859">_xlfn.IFS(
G9859&lt;=2,"New Customers (0-2Y)",
G9859&lt;=5,"Growing Customers (3-5Y)",
G9859&lt;=8,"Established Customers (6-8Y)",
G9859&lt;=10,"Loyal Customers (9-10Y)"
)</f>
        <v>New Customers (0-2Y)</v>
      </c>
    </row>
    <row r="9860" spans="1:18" x14ac:dyDescent="0.35">
      <c r="A9860">
        <v>15619514</v>
      </c>
      <c r="B9860" t="s">
        <v>1731</v>
      </c>
      <c r="C9860" t="s">
        <v>42</v>
      </c>
      <c r="D9860" t="s">
        <v>39</v>
      </c>
      <c r="E9860">
        <v>40</v>
      </c>
      <c r="F9860" t="s">
        <v>19</v>
      </c>
      <c r="G9860">
        <v>3</v>
      </c>
      <c r="H9860" s="4">
        <v>120105.43</v>
      </c>
      <c r="I9860" t="s">
        <v>33</v>
      </c>
      <c r="J9860">
        <v>1</v>
      </c>
      <c r="K9860">
        <v>507</v>
      </c>
      <c r="L9860" t="s">
        <v>31</v>
      </c>
      <c r="M9860" t="s">
        <v>21</v>
      </c>
      <c r="N9860" t="s">
        <v>32</v>
      </c>
      <c r="O9860" s="4">
        <v>92075.01</v>
      </c>
      <c r="P9860" t="s">
        <v>23</v>
      </c>
      <c r="Q9860" t="str" cm="1">
        <f t="array" ref="Q9860">_xlfn.IFS(
O9860&lt;50000,"Low Salary (&lt;$50K)",
O9860&lt;90000,"Lower Middle ($50K-$90K)",
O9860&lt;130000,"Middle ($90K-$130K)",
O9860&lt;170000,"Upper Middle ($130K-$170K)",
O9860&gt;=170000,"High Salary (&gt;$170K)"
)</f>
        <v>Middle ($90K-$130K)</v>
      </c>
      <c r="R9860" t="str" cm="1">
        <f t="array" ref="R9860">_xlfn.IFS(
G9860&lt;=2,"New Customers (0-2Y)",
G9860&lt;=5,"Growing Customers (3-5Y)",
G9860&lt;=8,"Established Customers (6-8Y)",
G9860&lt;=10,"Loyal Customers (9-10Y)"
)</f>
        <v>Growing Customers (3-5Y)</v>
      </c>
    </row>
    <row r="9861" spans="1:18" x14ac:dyDescent="0.35">
      <c r="A9861">
        <v>15615430</v>
      </c>
      <c r="B9861" t="s">
        <v>1690</v>
      </c>
      <c r="C9861" t="s">
        <v>42</v>
      </c>
      <c r="D9861" t="s">
        <v>39</v>
      </c>
      <c r="E9861">
        <v>55</v>
      </c>
      <c r="F9861" t="s">
        <v>19</v>
      </c>
      <c r="G9861">
        <v>4</v>
      </c>
      <c r="H9861" s="4">
        <v>129646.91</v>
      </c>
      <c r="I9861" t="s">
        <v>33</v>
      </c>
      <c r="J9861">
        <v>1</v>
      </c>
      <c r="K9861">
        <v>678</v>
      </c>
      <c r="L9861" t="s">
        <v>35</v>
      </c>
      <c r="M9861" t="s">
        <v>21</v>
      </c>
      <c r="N9861" t="s">
        <v>22</v>
      </c>
      <c r="O9861" s="4">
        <v>184125.1</v>
      </c>
      <c r="P9861" t="s">
        <v>23</v>
      </c>
      <c r="Q9861" t="str" cm="1">
        <f t="array" ref="Q9861">_xlfn.IFS(
O9861&lt;50000,"Low Salary (&lt;$50K)",
O9861&lt;90000,"Lower Middle ($50K-$90K)",
O9861&lt;130000,"Middle ($90K-$130K)",
O9861&lt;170000,"Upper Middle ($130K-$170K)",
O9861&gt;=170000,"High Salary (&gt;$170K)"
)</f>
        <v>High Salary (&gt;$170K)</v>
      </c>
      <c r="R9861" t="str" cm="1">
        <f t="array" ref="R9861">_xlfn.IFS(
G9861&lt;=2,"New Customers (0-2Y)",
G9861&lt;=5,"Growing Customers (3-5Y)",
G9861&lt;=8,"Established Customers (6-8Y)",
G9861&lt;=10,"Loyal Customers (9-10Y)"
)</f>
        <v>Growing Customers (3-5Y)</v>
      </c>
    </row>
    <row r="9862" spans="1:18" x14ac:dyDescent="0.35">
      <c r="A9862">
        <v>15716431</v>
      </c>
      <c r="B9862" t="s">
        <v>431</v>
      </c>
      <c r="C9862" t="s">
        <v>17</v>
      </c>
      <c r="D9862" t="s">
        <v>18</v>
      </c>
      <c r="E9862">
        <v>30</v>
      </c>
      <c r="F9862" t="s">
        <v>19</v>
      </c>
      <c r="G9862">
        <v>10</v>
      </c>
      <c r="H9862" s="4">
        <v>191091.74</v>
      </c>
      <c r="I9862" t="s">
        <v>33</v>
      </c>
      <c r="J9862">
        <v>2</v>
      </c>
      <c r="K9862">
        <v>775</v>
      </c>
      <c r="L9862" t="s">
        <v>35</v>
      </c>
      <c r="M9862" t="s">
        <v>21</v>
      </c>
      <c r="N9862" t="s">
        <v>22</v>
      </c>
      <c r="O9862" s="4">
        <v>96170.38</v>
      </c>
      <c r="P9862" t="s">
        <v>28</v>
      </c>
      <c r="Q9862" t="str" cm="1">
        <f t="array" ref="Q9862">_xlfn.IFS(
O9862&lt;50000,"Low Salary (&lt;$50K)",
O9862&lt;90000,"Lower Middle ($50K-$90K)",
O9862&lt;130000,"Middle ($90K-$130K)",
O9862&lt;170000,"Upper Middle ($130K-$170K)",
O9862&gt;=170000,"High Salary (&gt;$170K)"
)</f>
        <v>Middle ($90K-$130K)</v>
      </c>
      <c r="R9862" t="str" cm="1">
        <f t="array" ref="R9862">_xlfn.IFS(
G9862&lt;=2,"New Customers (0-2Y)",
G9862&lt;=5,"Growing Customers (3-5Y)",
G9862&lt;=8,"Established Customers (6-8Y)",
G9862&lt;=10,"Loyal Customers (9-10Y)"
)</f>
        <v>Loyal Customers (9-10Y)</v>
      </c>
    </row>
    <row r="9863" spans="1:18" x14ac:dyDescent="0.35">
      <c r="A9863">
        <v>15798341</v>
      </c>
      <c r="B9863" t="s">
        <v>1949</v>
      </c>
      <c r="C9863" t="s">
        <v>17</v>
      </c>
      <c r="D9863" t="s">
        <v>39</v>
      </c>
      <c r="E9863">
        <v>38</v>
      </c>
      <c r="F9863" t="s">
        <v>19</v>
      </c>
      <c r="G9863">
        <v>8</v>
      </c>
      <c r="H9863" s="4">
        <v>0</v>
      </c>
      <c r="I9863" t="s">
        <v>24</v>
      </c>
      <c r="J9863">
        <v>1</v>
      </c>
      <c r="K9863">
        <v>544</v>
      </c>
      <c r="L9863" t="s">
        <v>31</v>
      </c>
      <c r="M9863" t="s">
        <v>21</v>
      </c>
      <c r="N9863" t="s">
        <v>22</v>
      </c>
      <c r="O9863" s="4">
        <v>98208.62</v>
      </c>
      <c r="P9863" t="s">
        <v>28</v>
      </c>
      <c r="Q9863" t="str" cm="1">
        <f t="array" ref="Q9863">_xlfn.IFS(
O9863&lt;50000,"Low Salary (&lt;$50K)",
O9863&lt;90000,"Lower Middle ($50K-$90K)",
O9863&lt;130000,"Middle ($90K-$130K)",
O9863&lt;170000,"Upper Middle ($130K-$170K)",
O9863&gt;=170000,"High Salary (&gt;$170K)"
)</f>
        <v>Middle ($90K-$130K)</v>
      </c>
      <c r="R9863" t="str" cm="1">
        <f t="array" ref="R9863">_xlfn.IFS(
G9863&lt;=2,"New Customers (0-2Y)",
G9863&lt;=5,"Growing Customers (3-5Y)",
G9863&lt;=8,"Established Customers (6-8Y)",
G9863&lt;=10,"Loyal Customers (9-10Y)"
)</f>
        <v>Established Customers (6-8Y)</v>
      </c>
    </row>
    <row r="9864" spans="1:18" x14ac:dyDescent="0.35">
      <c r="A9864">
        <v>15651958</v>
      </c>
      <c r="B9864" t="s">
        <v>1135</v>
      </c>
      <c r="C9864" t="s">
        <v>17</v>
      </c>
      <c r="D9864" t="s">
        <v>39</v>
      </c>
      <c r="E9864">
        <v>27</v>
      </c>
      <c r="F9864" t="s">
        <v>43</v>
      </c>
      <c r="G9864">
        <v>8</v>
      </c>
      <c r="H9864" s="4">
        <v>0</v>
      </c>
      <c r="I9864" t="s">
        <v>24</v>
      </c>
      <c r="J9864">
        <v>2</v>
      </c>
      <c r="K9864">
        <v>756</v>
      </c>
      <c r="L9864" t="s">
        <v>35</v>
      </c>
      <c r="M9864" t="s">
        <v>21</v>
      </c>
      <c r="N9864" t="s">
        <v>22</v>
      </c>
      <c r="O9864" s="4">
        <v>157932.75</v>
      </c>
      <c r="P9864" t="s">
        <v>28</v>
      </c>
      <c r="Q9864" t="str" cm="1">
        <f t="array" ref="Q9864">_xlfn.IFS(
O9864&lt;50000,"Low Salary (&lt;$50K)",
O9864&lt;90000,"Lower Middle ($50K-$90K)",
O9864&lt;130000,"Middle ($90K-$130K)",
O9864&lt;170000,"Upper Middle ($130K-$170K)",
O9864&gt;=170000,"High Salary (&gt;$170K)"
)</f>
        <v>Upper Middle ($130K-$170K)</v>
      </c>
      <c r="R9864" t="str" cm="1">
        <f t="array" ref="R9864">_xlfn.IFS(
G9864&lt;=2,"New Customers (0-2Y)",
G9864&lt;=5,"Growing Customers (3-5Y)",
G9864&lt;=8,"Established Customers (6-8Y)",
G9864&lt;=10,"Loyal Customers (9-10Y)"
)</f>
        <v>Established Customers (6-8Y)</v>
      </c>
    </row>
    <row r="9865" spans="1:18" x14ac:dyDescent="0.35">
      <c r="A9865">
        <v>15726179</v>
      </c>
      <c r="B9865" t="s">
        <v>843</v>
      </c>
      <c r="C9865" t="s">
        <v>42</v>
      </c>
      <c r="D9865" t="s">
        <v>18</v>
      </c>
      <c r="E9865">
        <v>43</v>
      </c>
      <c r="F9865" t="s">
        <v>19</v>
      </c>
      <c r="G9865">
        <v>5</v>
      </c>
      <c r="H9865" s="4">
        <v>131433.32999999999</v>
      </c>
      <c r="I9865" t="s">
        <v>33</v>
      </c>
      <c r="J9865">
        <v>2</v>
      </c>
      <c r="K9865">
        <v>757</v>
      </c>
      <c r="L9865" t="s">
        <v>35</v>
      </c>
      <c r="M9865" t="s">
        <v>21</v>
      </c>
      <c r="N9865" t="s">
        <v>22</v>
      </c>
      <c r="O9865" s="4">
        <v>3497.43</v>
      </c>
      <c r="P9865" t="s">
        <v>23</v>
      </c>
      <c r="Q9865" t="str" cm="1">
        <f t="array" ref="Q9865">_xlfn.IFS(
O9865&lt;50000,"Low Salary (&lt;$50K)",
O9865&lt;90000,"Lower Middle ($50K-$90K)",
O9865&lt;130000,"Middle ($90K-$130K)",
O9865&lt;170000,"Upper Middle ($130K-$170K)",
O9865&gt;=170000,"High Salary (&gt;$170K)"
)</f>
        <v>Low Salary (&lt;$50K)</v>
      </c>
      <c r="R9865" t="str" cm="1">
        <f t="array" ref="R9865">_xlfn.IFS(
G9865&lt;=2,"New Customers (0-2Y)",
G9865&lt;=5,"Growing Customers (3-5Y)",
G9865&lt;=8,"Established Customers (6-8Y)",
G9865&lt;=10,"Loyal Customers (9-10Y)"
)</f>
        <v>Growing Customers (3-5Y)</v>
      </c>
    </row>
    <row r="9866" spans="1:18" x14ac:dyDescent="0.35">
      <c r="A9866">
        <v>15652999</v>
      </c>
      <c r="B9866" t="s">
        <v>183</v>
      </c>
      <c r="C9866" t="s">
        <v>42</v>
      </c>
      <c r="D9866" t="s">
        <v>39</v>
      </c>
      <c r="E9866">
        <v>33</v>
      </c>
      <c r="F9866" t="s">
        <v>19</v>
      </c>
      <c r="G9866">
        <v>1</v>
      </c>
      <c r="H9866" s="4">
        <v>137937.95000000001</v>
      </c>
      <c r="I9866" t="s">
        <v>33</v>
      </c>
      <c r="J9866">
        <v>1</v>
      </c>
      <c r="K9866">
        <v>742</v>
      </c>
      <c r="L9866" t="s">
        <v>35</v>
      </c>
      <c r="M9866" t="s">
        <v>21</v>
      </c>
      <c r="N9866" t="s">
        <v>22</v>
      </c>
      <c r="O9866" s="4">
        <v>51387.1</v>
      </c>
      <c r="P9866" t="s">
        <v>28</v>
      </c>
      <c r="Q9866" t="str" cm="1">
        <f t="array" ref="Q9866">_xlfn.IFS(
O9866&lt;50000,"Low Salary (&lt;$50K)",
O9866&lt;90000,"Lower Middle ($50K-$90K)",
O9866&lt;130000,"Middle ($90K-$130K)",
O9866&lt;170000,"Upper Middle ($130K-$170K)",
O9866&gt;=170000,"High Salary (&gt;$170K)"
)</f>
        <v>Lower Middle ($50K-$90K)</v>
      </c>
      <c r="R9866" t="str" cm="1">
        <f t="array" ref="R9866">_xlfn.IFS(
G9866&lt;=2,"New Customers (0-2Y)",
G9866&lt;=5,"Growing Customers (3-5Y)",
G9866&lt;=8,"Established Customers (6-8Y)",
G9866&lt;=10,"Loyal Customers (9-10Y)"
)</f>
        <v>New Customers (0-2Y)</v>
      </c>
    </row>
    <row r="9867" spans="1:18" x14ac:dyDescent="0.35">
      <c r="A9867">
        <v>15691950</v>
      </c>
      <c r="B9867" t="s">
        <v>1549</v>
      </c>
      <c r="C9867" t="s">
        <v>17</v>
      </c>
      <c r="D9867" t="s">
        <v>39</v>
      </c>
      <c r="E9867">
        <v>49</v>
      </c>
      <c r="F9867" t="s">
        <v>19</v>
      </c>
      <c r="G9867">
        <v>3</v>
      </c>
      <c r="H9867" s="4">
        <v>0</v>
      </c>
      <c r="I9867" t="s">
        <v>24</v>
      </c>
      <c r="J9867">
        <v>2</v>
      </c>
      <c r="K9867">
        <v>591</v>
      </c>
      <c r="L9867" t="s">
        <v>31</v>
      </c>
      <c r="M9867" t="s">
        <v>21</v>
      </c>
      <c r="N9867" t="s">
        <v>32</v>
      </c>
      <c r="O9867" s="4">
        <v>50123.44</v>
      </c>
      <c r="P9867" t="s">
        <v>28</v>
      </c>
      <c r="Q9867" t="str" cm="1">
        <f t="array" ref="Q9867">_xlfn.IFS(
O9867&lt;50000,"Low Salary (&lt;$50K)",
O9867&lt;90000,"Lower Middle ($50K-$90K)",
O9867&lt;130000,"Middle ($90K-$130K)",
O9867&lt;170000,"Upper Middle ($130K-$170K)",
O9867&gt;=170000,"High Salary (&gt;$170K)"
)</f>
        <v>Lower Middle ($50K-$90K)</v>
      </c>
      <c r="R9867" t="str" cm="1">
        <f t="array" ref="R9867">_xlfn.IFS(
G9867&lt;=2,"New Customers (0-2Y)",
G9867&lt;=5,"Growing Customers (3-5Y)",
G9867&lt;=8,"Established Customers (6-8Y)",
G9867&lt;=10,"Loyal Customers (9-10Y)"
)</f>
        <v>Growing Customers (3-5Y)</v>
      </c>
    </row>
    <row r="9868" spans="1:18" x14ac:dyDescent="0.35">
      <c r="A9868">
        <v>15632446</v>
      </c>
      <c r="B9868" t="s">
        <v>1562</v>
      </c>
      <c r="C9868" t="s">
        <v>17</v>
      </c>
      <c r="D9868" t="s">
        <v>39</v>
      </c>
      <c r="E9868">
        <v>24</v>
      </c>
      <c r="F9868" t="s">
        <v>43</v>
      </c>
      <c r="G9868">
        <v>4</v>
      </c>
      <c r="H9868" s="4">
        <v>0</v>
      </c>
      <c r="I9868" t="s">
        <v>24</v>
      </c>
      <c r="J9868">
        <v>2</v>
      </c>
      <c r="K9868">
        <v>667</v>
      </c>
      <c r="L9868" t="s">
        <v>35</v>
      </c>
      <c r="M9868" t="s">
        <v>27</v>
      </c>
      <c r="N9868" t="s">
        <v>32</v>
      </c>
      <c r="O9868" s="4">
        <v>180329.83</v>
      </c>
      <c r="P9868" t="s">
        <v>28</v>
      </c>
      <c r="Q9868" t="str" cm="1">
        <f t="array" ref="Q9868">_xlfn.IFS(
O9868&lt;50000,"Low Salary (&lt;$50K)",
O9868&lt;90000,"Lower Middle ($50K-$90K)",
O9868&lt;130000,"Middle ($90K-$130K)",
O9868&lt;170000,"Upper Middle ($130K-$170K)",
O9868&gt;=170000,"High Salary (&gt;$170K)"
)</f>
        <v>High Salary (&gt;$170K)</v>
      </c>
      <c r="R9868" t="str" cm="1">
        <f t="array" ref="R9868">_xlfn.IFS(
G9868&lt;=2,"New Customers (0-2Y)",
G9868&lt;=5,"Growing Customers (3-5Y)",
G9868&lt;=8,"Established Customers (6-8Y)",
G9868&lt;=10,"Loyal Customers (9-10Y)"
)</f>
        <v>Growing Customers (3-5Y)</v>
      </c>
    </row>
    <row r="9869" spans="1:18" x14ac:dyDescent="0.35">
      <c r="A9869">
        <v>15620936</v>
      </c>
      <c r="B9869" t="s">
        <v>1706</v>
      </c>
      <c r="C9869" t="s">
        <v>17</v>
      </c>
      <c r="D9869" t="s">
        <v>39</v>
      </c>
      <c r="E9869">
        <v>32</v>
      </c>
      <c r="F9869" t="s">
        <v>19</v>
      </c>
      <c r="G9869">
        <v>4</v>
      </c>
      <c r="H9869" s="4">
        <v>0</v>
      </c>
      <c r="I9869" t="s">
        <v>24</v>
      </c>
      <c r="J9869">
        <v>2</v>
      </c>
      <c r="K9869">
        <v>787</v>
      </c>
      <c r="L9869" t="s">
        <v>37</v>
      </c>
      <c r="M9869" t="s">
        <v>21</v>
      </c>
      <c r="N9869" t="s">
        <v>22</v>
      </c>
      <c r="O9869" s="4">
        <v>13238.93</v>
      </c>
      <c r="P9869" t="s">
        <v>28</v>
      </c>
      <c r="Q9869" t="str" cm="1">
        <f t="array" ref="Q9869">_xlfn.IFS(
O9869&lt;50000,"Low Salary (&lt;$50K)",
O9869&lt;90000,"Lower Middle ($50K-$90K)",
O9869&lt;130000,"Middle ($90K-$130K)",
O9869&lt;170000,"Upper Middle ($130K-$170K)",
O9869&gt;=170000,"High Salary (&gt;$170K)"
)</f>
        <v>Low Salary (&lt;$50K)</v>
      </c>
      <c r="R9869" t="str" cm="1">
        <f t="array" ref="R9869">_xlfn.IFS(
G9869&lt;=2,"New Customers (0-2Y)",
G9869&lt;=5,"Growing Customers (3-5Y)",
G9869&lt;=8,"Established Customers (6-8Y)",
G9869&lt;=10,"Loyal Customers (9-10Y)"
)</f>
        <v>Growing Customers (3-5Y)</v>
      </c>
    </row>
    <row r="9870" spans="1:18" x14ac:dyDescent="0.35">
      <c r="A9870">
        <v>15587640</v>
      </c>
      <c r="B9870" t="s">
        <v>144</v>
      </c>
      <c r="C9870" t="s">
        <v>17</v>
      </c>
      <c r="D9870" t="s">
        <v>18</v>
      </c>
      <c r="E9870">
        <v>43</v>
      </c>
      <c r="F9870" t="s">
        <v>19</v>
      </c>
      <c r="G9870">
        <v>0</v>
      </c>
      <c r="H9870" s="4">
        <v>93143.39</v>
      </c>
      <c r="I9870" t="s">
        <v>29</v>
      </c>
      <c r="J9870">
        <v>1</v>
      </c>
      <c r="K9870">
        <v>718</v>
      </c>
      <c r="L9870" t="s">
        <v>35</v>
      </c>
      <c r="M9870" t="s">
        <v>21</v>
      </c>
      <c r="N9870" t="s">
        <v>32</v>
      </c>
      <c r="O9870" s="4">
        <v>167554.85999999999</v>
      </c>
      <c r="P9870" t="s">
        <v>28</v>
      </c>
      <c r="Q9870" t="str" cm="1">
        <f t="array" ref="Q9870">_xlfn.IFS(
O9870&lt;50000,"Low Salary (&lt;$50K)",
O9870&lt;90000,"Lower Middle ($50K-$90K)",
O9870&lt;130000,"Middle ($90K-$130K)",
O9870&lt;170000,"Upper Middle ($130K-$170K)",
O9870&gt;=170000,"High Salary (&gt;$170K)"
)</f>
        <v>Upper Middle ($130K-$170K)</v>
      </c>
      <c r="R9870" t="str" cm="1">
        <f t="array" ref="R9870">_xlfn.IFS(
G9870&lt;=2,"New Customers (0-2Y)",
G9870&lt;=5,"Growing Customers (3-5Y)",
G9870&lt;=8,"Established Customers (6-8Y)",
G9870&lt;=10,"Loyal Customers (9-10Y)"
)</f>
        <v>New Customers (0-2Y)</v>
      </c>
    </row>
    <row r="9871" spans="1:18" x14ac:dyDescent="0.35">
      <c r="A9871">
        <v>15782231</v>
      </c>
      <c r="B9871" t="s">
        <v>816</v>
      </c>
      <c r="C9871" t="s">
        <v>17</v>
      </c>
      <c r="D9871" t="s">
        <v>39</v>
      </c>
      <c r="E9871">
        <v>38</v>
      </c>
      <c r="F9871" t="s">
        <v>19</v>
      </c>
      <c r="G9871">
        <v>6</v>
      </c>
      <c r="H9871" s="4">
        <v>0</v>
      </c>
      <c r="I9871" t="s">
        <v>24</v>
      </c>
      <c r="J9871">
        <v>2</v>
      </c>
      <c r="K9871">
        <v>521</v>
      </c>
      <c r="L9871" t="s">
        <v>31</v>
      </c>
      <c r="M9871" t="s">
        <v>21</v>
      </c>
      <c r="N9871" t="s">
        <v>32</v>
      </c>
      <c r="O9871" s="4">
        <v>51454.06</v>
      </c>
      <c r="P9871" t="s">
        <v>28</v>
      </c>
      <c r="Q9871" t="str" cm="1">
        <f t="array" ref="Q9871">_xlfn.IFS(
O9871&lt;50000,"Low Salary (&lt;$50K)",
O9871&lt;90000,"Lower Middle ($50K-$90K)",
O9871&lt;130000,"Middle ($90K-$130K)",
O9871&lt;170000,"Upper Middle ($130K-$170K)",
O9871&gt;=170000,"High Salary (&gt;$170K)"
)</f>
        <v>Lower Middle ($50K-$90K)</v>
      </c>
      <c r="R9871" t="str" cm="1">
        <f t="array" ref="R9871">_xlfn.IFS(
G9871&lt;=2,"New Customers (0-2Y)",
G9871&lt;=5,"Growing Customers (3-5Y)",
G9871&lt;=8,"Established Customers (6-8Y)",
G9871&lt;=10,"Loyal Customers (9-10Y)"
)</f>
        <v>Established Customers (6-8Y)</v>
      </c>
    </row>
    <row r="9872" spans="1:18" x14ac:dyDescent="0.35">
      <c r="A9872">
        <v>15580462</v>
      </c>
      <c r="B9872" t="s">
        <v>2944</v>
      </c>
      <c r="C9872" t="s">
        <v>26</v>
      </c>
      <c r="D9872" t="s">
        <v>39</v>
      </c>
      <c r="E9872">
        <v>40</v>
      </c>
      <c r="F9872" t="s">
        <v>19</v>
      </c>
      <c r="G9872">
        <v>1</v>
      </c>
      <c r="H9872" s="4">
        <v>112544.45</v>
      </c>
      <c r="I9872" t="s">
        <v>33</v>
      </c>
      <c r="J9872">
        <v>1</v>
      </c>
      <c r="K9872">
        <v>607</v>
      </c>
      <c r="L9872" t="s">
        <v>20</v>
      </c>
      <c r="M9872" t="s">
        <v>21</v>
      </c>
      <c r="N9872" t="s">
        <v>22</v>
      </c>
      <c r="O9872" s="4">
        <v>19842.22</v>
      </c>
      <c r="P9872" t="s">
        <v>28</v>
      </c>
      <c r="Q9872" t="str" cm="1">
        <f t="array" ref="Q9872">_xlfn.IFS(
O9872&lt;50000,"Low Salary (&lt;$50K)",
O9872&lt;90000,"Lower Middle ($50K-$90K)",
O9872&lt;130000,"Middle ($90K-$130K)",
O9872&lt;170000,"Upper Middle ($130K-$170K)",
O9872&gt;=170000,"High Salary (&gt;$170K)"
)</f>
        <v>Low Salary (&lt;$50K)</v>
      </c>
      <c r="R9872" t="str" cm="1">
        <f t="array" ref="R9872">_xlfn.IFS(
G9872&lt;=2,"New Customers (0-2Y)",
G9872&lt;=5,"Growing Customers (3-5Y)",
G9872&lt;=8,"Established Customers (6-8Y)",
G9872&lt;=10,"Loyal Customers (9-10Y)"
)</f>
        <v>New Customers (0-2Y)</v>
      </c>
    </row>
    <row r="9873" spans="1:18" x14ac:dyDescent="0.35">
      <c r="A9873">
        <v>15736371</v>
      </c>
      <c r="B9873" t="s">
        <v>153</v>
      </c>
      <c r="C9873" t="s">
        <v>17</v>
      </c>
      <c r="D9873" t="s">
        <v>18</v>
      </c>
      <c r="E9873">
        <v>34</v>
      </c>
      <c r="F9873" t="s">
        <v>19</v>
      </c>
      <c r="G9873">
        <v>3</v>
      </c>
      <c r="H9873" s="4">
        <v>123034.43</v>
      </c>
      <c r="I9873" t="s">
        <v>33</v>
      </c>
      <c r="J9873">
        <v>2</v>
      </c>
      <c r="K9873">
        <v>633</v>
      </c>
      <c r="L9873" t="s">
        <v>20</v>
      </c>
      <c r="M9873" t="s">
        <v>21</v>
      </c>
      <c r="N9873" t="s">
        <v>22</v>
      </c>
      <c r="O9873" s="4">
        <v>38315.040000000001</v>
      </c>
      <c r="P9873" t="s">
        <v>28</v>
      </c>
      <c r="Q9873" t="str" cm="1">
        <f t="array" ref="Q9873">_xlfn.IFS(
O9873&lt;50000,"Low Salary (&lt;$50K)",
O9873&lt;90000,"Lower Middle ($50K-$90K)",
O9873&lt;130000,"Middle ($90K-$130K)",
O9873&lt;170000,"Upper Middle ($130K-$170K)",
O9873&gt;=170000,"High Salary (&gt;$170K)"
)</f>
        <v>Low Salary (&lt;$50K)</v>
      </c>
      <c r="R9873" t="str" cm="1">
        <f t="array" ref="R9873">_xlfn.IFS(
G9873&lt;=2,"New Customers (0-2Y)",
G9873&lt;=5,"Growing Customers (3-5Y)",
G9873&lt;=8,"Established Customers (6-8Y)",
G9873&lt;=10,"Loyal Customers (9-10Y)"
)</f>
        <v>Growing Customers (3-5Y)</v>
      </c>
    </row>
    <row r="9874" spans="1:18" x14ac:dyDescent="0.35">
      <c r="A9874">
        <v>15648032</v>
      </c>
      <c r="B9874" t="s">
        <v>43</v>
      </c>
      <c r="C9874" t="s">
        <v>26</v>
      </c>
      <c r="D9874" t="s">
        <v>39</v>
      </c>
      <c r="E9874">
        <v>37</v>
      </c>
      <c r="F9874" t="s">
        <v>19</v>
      </c>
      <c r="G9874">
        <v>2</v>
      </c>
      <c r="H9874" s="4">
        <v>0</v>
      </c>
      <c r="I9874" t="s">
        <v>24</v>
      </c>
      <c r="J9874">
        <v>2</v>
      </c>
      <c r="K9874">
        <v>588</v>
      </c>
      <c r="L9874" t="s">
        <v>31</v>
      </c>
      <c r="M9874" t="s">
        <v>27</v>
      </c>
      <c r="N9874" t="s">
        <v>22</v>
      </c>
      <c r="O9874" s="4">
        <v>187816.59</v>
      </c>
      <c r="P9874" t="s">
        <v>28</v>
      </c>
      <c r="Q9874" t="str" cm="1">
        <f t="array" ref="Q9874">_xlfn.IFS(
O9874&lt;50000,"Low Salary (&lt;$50K)",
O9874&lt;90000,"Lower Middle ($50K-$90K)",
O9874&lt;130000,"Middle ($90K-$130K)",
O9874&lt;170000,"Upper Middle ($130K-$170K)",
O9874&gt;=170000,"High Salary (&gt;$170K)"
)</f>
        <v>High Salary (&gt;$170K)</v>
      </c>
      <c r="R9874" t="str" cm="1">
        <f t="array" ref="R9874">_xlfn.IFS(
G9874&lt;=2,"New Customers (0-2Y)",
G9874&lt;=5,"Growing Customers (3-5Y)",
G9874&lt;=8,"Established Customers (6-8Y)",
G9874&lt;=10,"Loyal Customers (9-10Y)"
)</f>
        <v>New Customers (0-2Y)</v>
      </c>
    </row>
    <row r="9875" spans="1:18" x14ac:dyDescent="0.35">
      <c r="A9875">
        <v>15610454</v>
      </c>
      <c r="B9875" t="s">
        <v>242</v>
      </c>
      <c r="C9875" t="s">
        <v>42</v>
      </c>
      <c r="D9875" t="s">
        <v>18</v>
      </c>
      <c r="E9875">
        <v>33</v>
      </c>
      <c r="F9875" t="s">
        <v>19</v>
      </c>
      <c r="G9875">
        <v>9</v>
      </c>
      <c r="H9875" s="4">
        <v>119278.44</v>
      </c>
      <c r="I9875" t="s">
        <v>33</v>
      </c>
      <c r="J9875">
        <v>1</v>
      </c>
      <c r="K9875">
        <v>724</v>
      </c>
      <c r="L9875" t="s">
        <v>35</v>
      </c>
      <c r="M9875" t="s">
        <v>21</v>
      </c>
      <c r="N9875" t="s">
        <v>22</v>
      </c>
      <c r="O9875" s="4">
        <v>197148.24</v>
      </c>
      <c r="P9875" t="s">
        <v>28</v>
      </c>
      <c r="Q9875" t="str" cm="1">
        <f t="array" ref="Q9875">_xlfn.IFS(
O9875&lt;50000,"Low Salary (&lt;$50K)",
O9875&lt;90000,"Lower Middle ($50K-$90K)",
O9875&lt;130000,"Middle ($90K-$130K)",
O9875&lt;170000,"Upper Middle ($130K-$170K)",
O9875&gt;=170000,"High Salary (&gt;$170K)"
)</f>
        <v>High Salary (&gt;$170K)</v>
      </c>
      <c r="R9875" t="str" cm="1">
        <f t="array" ref="R9875">_xlfn.IFS(
G9875&lt;=2,"New Customers (0-2Y)",
G9875&lt;=5,"Growing Customers (3-5Y)",
G9875&lt;=8,"Established Customers (6-8Y)",
G9875&lt;=10,"Loyal Customers (9-10Y)"
)</f>
        <v>Loyal Customers (9-10Y)</v>
      </c>
    </row>
    <row r="9876" spans="1:18" x14ac:dyDescent="0.35">
      <c r="A9876">
        <v>15671358</v>
      </c>
      <c r="B9876" t="s">
        <v>2023</v>
      </c>
      <c r="C9876" t="s">
        <v>17</v>
      </c>
      <c r="D9876" t="s">
        <v>39</v>
      </c>
      <c r="E9876">
        <v>44</v>
      </c>
      <c r="F9876" t="s">
        <v>19</v>
      </c>
      <c r="G9876">
        <v>4</v>
      </c>
      <c r="H9876" s="4">
        <v>0</v>
      </c>
      <c r="I9876" t="s">
        <v>24</v>
      </c>
      <c r="J9876">
        <v>2</v>
      </c>
      <c r="K9876">
        <v>720</v>
      </c>
      <c r="L9876" t="s">
        <v>35</v>
      </c>
      <c r="M9876" t="s">
        <v>21</v>
      </c>
      <c r="N9876" t="s">
        <v>32</v>
      </c>
      <c r="O9876" s="4">
        <v>163471.01</v>
      </c>
      <c r="P9876" t="s">
        <v>28</v>
      </c>
      <c r="Q9876" t="str" cm="1">
        <f t="array" ref="Q9876">_xlfn.IFS(
O9876&lt;50000,"Low Salary (&lt;$50K)",
O9876&lt;90000,"Lower Middle ($50K-$90K)",
O9876&lt;130000,"Middle ($90K-$130K)",
O9876&lt;170000,"Upper Middle ($130K-$170K)",
O9876&gt;=170000,"High Salary (&gt;$170K)"
)</f>
        <v>Upper Middle ($130K-$170K)</v>
      </c>
      <c r="R9876" t="str" cm="1">
        <f t="array" ref="R9876">_xlfn.IFS(
G9876&lt;=2,"New Customers (0-2Y)",
G9876&lt;=5,"Growing Customers (3-5Y)",
G9876&lt;=8,"Established Customers (6-8Y)",
G9876&lt;=10,"Loyal Customers (9-10Y)"
)</f>
        <v>Growing Customers (3-5Y)</v>
      </c>
    </row>
    <row r="9877" spans="1:18" x14ac:dyDescent="0.35">
      <c r="A9877">
        <v>15747130</v>
      </c>
      <c r="B9877" t="s">
        <v>92</v>
      </c>
      <c r="C9877" t="s">
        <v>17</v>
      </c>
      <c r="D9877" t="s">
        <v>39</v>
      </c>
      <c r="E9877">
        <v>39</v>
      </c>
      <c r="F9877" t="s">
        <v>19</v>
      </c>
      <c r="G9877">
        <v>7</v>
      </c>
      <c r="H9877" s="4">
        <v>0</v>
      </c>
      <c r="I9877" t="s">
        <v>24</v>
      </c>
      <c r="J9877">
        <v>2</v>
      </c>
      <c r="K9877">
        <v>521</v>
      </c>
      <c r="L9877" t="s">
        <v>31</v>
      </c>
      <c r="M9877" t="s">
        <v>27</v>
      </c>
      <c r="N9877" t="s">
        <v>22</v>
      </c>
      <c r="O9877" s="4">
        <v>653.58000000000004</v>
      </c>
      <c r="P9877" t="s">
        <v>28</v>
      </c>
      <c r="Q9877" t="str" cm="1">
        <f t="array" ref="Q9877">_xlfn.IFS(
O9877&lt;50000,"Low Salary (&lt;$50K)",
O9877&lt;90000,"Lower Middle ($50K-$90K)",
O9877&lt;130000,"Middle ($90K-$130K)",
O9877&lt;170000,"Upper Middle ($130K-$170K)",
O9877&gt;=170000,"High Salary (&gt;$170K)"
)</f>
        <v>Low Salary (&lt;$50K)</v>
      </c>
      <c r="R9877" t="str" cm="1">
        <f t="array" ref="R9877">_xlfn.IFS(
G9877&lt;=2,"New Customers (0-2Y)",
G9877&lt;=5,"Growing Customers (3-5Y)",
G9877&lt;=8,"Established Customers (6-8Y)",
G9877&lt;=10,"Loyal Customers (9-10Y)"
)</f>
        <v>Established Customers (6-8Y)</v>
      </c>
    </row>
    <row r="9878" spans="1:18" x14ac:dyDescent="0.35">
      <c r="A9878">
        <v>15578374</v>
      </c>
      <c r="B9878" t="s">
        <v>2000</v>
      </c>
      <c r="C9878" t="s">
        <v>26</v>
      </c>
      <c r="D9878" t="s">
        <v>39</v>
      </c>
      <c r="E9878">
        <v>36</v>
      </c>
      <c r="F9878" t="s">
        <v>19</v>
      </c>
      <c r="G9878">
        <v>7</v>
      </c>
      <c r="H9878" s="4">
        <v>169312.72</v>
      </c>
      <c r="I9878" t="s">
        <v>33</v>
      </c>
      <c r="J9878">
        <v>1</v>
      </c>
      <c r="K9878">
        <v>620</v>
      </c>
      <c r="L9878" t="s">
        <v>20</v>
      </c>
      <c r="M9878" t="s">
        <v>21</v>
      </c>
      <c r="N9878" t="s">
        <v>32</v>
      </c>
      <c r="O9878" s="4">
        <v>45414.09</v>
      </c>
      <c r="P9878" t="s">
        <v>28</v>
      </c>
      <c r="Q9878" t="str" cm="1">
        <f t="array" ref="Q9878">_xlfn.IFS(
O9878&lt;50000,"Low Salary (&lt;$50K)",
O9878&lt;90000,"Lower Middle ($50K-$90K)",
O9878&lt;130000,"Middle ($90K-$130K)",
O9878&lt;170000,"Upper Middle ($130K-$170K)",
O9878&gt;=170000,"High Salary (&gt;$170K)"
)</f>
        <v>Low Salary (&lt;$50K)</v>
      </c>
      <c r="R9878" t="str" cm="1">
        <f t="array" ref="R9878">_xlfn.IFS(
G9878&lt;=2,"New Customers (0-2Y)",
G9878&lt;=5,"Growing Customers (3-5Y)",
G9878&lt;=8,"Established Customers (6-8Y)",
G9878&lt;=10,"Loyal Customers (9-10Y)"
)</f>
        <v>Established Customers (6-8Y)</v>
      </c>
    </row>
    <row r="9879" spans="1:18" x14ac:dyDescent="0.35">
      <c r="A9879">
        <v>15572182</v>
      </c>
      <c r="B9879" t="s">
        <v>1032</v>
      </c>
      <c r="C9879" t="s">
        <v>42</v>
      </c>
      <c r="D9879" t="s">
        <v>18</v>
      </c>
      <c r="E9879">
        <v>33</v>
      </c>
      <c r="F9879" t="s">
        <v>19</v>
      </c>
      <c r="G9879">
        <v>3</v>
      </c>
      <c r="H9879" s="4">
        <v>106506.77</v>
      </c>
      <c r="I9879" t="s">
        <v>33</v>
      </c>
      <c r="J9879">
        <v>3</v>
      </c>
      <c r="K9879">
        <v>505</v>
      </c>
      <c r="L9879" t="s">
        <v>31</v>
      </c>
      <c r="M9879" t="s">
        <v>21</v>
      </c>
      <c r="N9879" t="s">
        <v>32</v>
      </c>
      <c r="O9879" s="4">
        <v>45445.78</v>
      </c>
      <c r="P9879" t="s">
        <v>23</v>
      </c>
      <c r="Q9879" t="str" cm="1">
        <f t="array" ref="Q9879">_xlfn.IFS(
O9879&lt;50000,"Low Salary (&lt;$50K)",
O9879&lt;90000,"Lower Middle ($50K-$90K)",
O9879&lt;130000,"Middle ($90K-$130K)",
O9879&lt;170000,"Upper Middle ($130K-$170K)",
O9879&gt;=170000,"High Salary (&gt;$170K)"
)</f>
        <v>Low Salary (&lt;$50K)</v>
      </c>
      <c r="R9879" t="str" cm="1">
        <f t="array" ref="R9879">_xlfn.IFS(
G9879&lt;=2,"New Customers (0-2Y)",
G9879&lt;=5,"Growing Customers (3-5Y)",
G9879&lt;=8,"Established Customers (6-8Y)",
G9879&lt;=10,"Loyal Customers (9-10Y)"
)</f>
        <v>Growing Customers (3-5Y)</v>
      </c>
    </row>
    <row r="9880" spans="1:18" x14ac:dyDescent="0.35">
      <c r="A9880">
        <v>15770041</v>
      </c>
      <c r="B9880" t="s">
        <v>405</v>
      </c>
      <c r="C9880" t="s">
        <v>26</v>
      </c>
      <c r="D9880" t="s">
        <v>18</v>
      </c>
      <c r="E9880">
        <v>43</v>
      </c>
      <c r="F9880" t="s">
        <v>19</v>
      </c>
      <c r="G9880">
        <v>8</v>
      </c>
      <c r="H9880" s="4">
        <v>128412.61</v>
      </c>
      <c r="I9880" t="s">
        <v>33</v>
      </c>
      <c r="J9880">
        <v>1</v>
      </c>
      <c r="K9880">
        <v>728</v>
      </c>
      <c r="L9880" t="s">
        <v>35</v>
      </c>
      <c r="M9880" t="s">
        <v>27</v>
      </c>
      <c r="N9880" t="s">
        <v>22</v>
      </c>
      <c r="O9880" s="4">
        <v>139024.31</v>
      </c>
      <c r="P9880" t="s">
        <v>28</v>
      </c>
      <c r="Q9880" t="str" cm="1">
        <f t="array" ref="Q9880">_xlfn.IFS(
O9880&lt;50000,"Low Salary (&lt;$50K)",
O9880&lt;90000,"Lower Middle ($50K-$90K)",
O9880&lt;130000,"Middle ($90K-$130K)",
O9880&lt;170000,"Upper Middle ($130K-$170K)",
O9880&gt;=170000,"High Salary (&gt;$170K)"
)</f>
        <v>Upper Middle ($130K-$170K)</v>
      </c>
      <c r="R9880" t="str" cm="1">
        <f t="array" ref="R9880">_xlfn.IFS(
G9880&lt;=2,"New Customers (0-2Y)",
G9880&lt;=5,"Growing Customers (3-5Y)",
G9880&lt;=8,"Established Customers (6-8Y)",
G9880&lt;=10,"Loyal Customers (9-10Y)"
)</f>
        <v>Established Customers (6-8Y)</v>
      </c>
    </row>
    <row r="9881" spans="1:18" x14ac:dyDescent="0.35">
      <c r="A9881">
        <v>15669414</v>
      </c>
      <c r="B9881" t="s">
        <v>105</v>
      </c>
      <c r="C9881" t="s">
        <v>42</v>
      </c>
      <c r="D9881" t="s">
        <v>39</v>
      </c>
      <c r="E9881">
        <v>62</v>
      </c>
      <c r="F9881" t="s">
        <v>2967</v>
      </c>
      <c r="G9881">
        <v>9</v>
      </c>
      <c r="H9881" s="4">
        <v>118356.89</v>
      </c>
      <c r="I9881" t="s">
        <v>33</v>
      </c>
      <c r="J9881">
        <v>2</v>
      </c>
      <c r="K9881">
        <v>486</v>
      </c>
      <c r="L9881" t="s">
        <v>44</v>
      </c>
      <c r="M9881" t="s">
        <v>21</v>
      </c>
      <c r="N9881" t="s">
        <v>32</v>
      </c>
      <c r="O9881" s="4">
        <v>168034.83</v>
      </c>
      <c r="P9881" t="s">
        <v>23</v>
      </c>
      <c r="Q9881" t="str" cm="1">
        <f t="array" ref="Q9881">_xlfn.IFS(
O9881&lt;50000,"Low Salary (&lt;$50K)",
O9881&lt;90000,"Lower Middle ($50K-$90K)",
O9881&lt;130000,"Middle ($90K-$130K)",
O9881&lt;170000,"Upper Middle ($130K-$170K)",
O9881&gt;=170000,"High Salary (&gt;$170K)"
)</f>
        <v>Upper Middle ($130K-$170K)</v>
      </c>
      <c r="R9881" t="str" cm="1">
        <f t="array" ref="R9881">_xlfn.IFS(
G9881&lt;=2,"New Customers (0-2Y)",
G9881&lt;=5,"Growing Customers (3-5Y)",
G9881&lt;=8,"Established Customers (6-8Y)",
G9881&lt;=10,"Loyal Customers (9-10Y)"
)</f>
        <v>Loyal Customers (9-10Y)</v>
      </c>
    </row>
    <row r="9882" spans="1:18" x14ac:dyDescent="0.35">
      <c r="A9882">
        <v>15777054</v>
      </c>
      <c r="B9882" t="s">
        <v>145</v>
      </c>
      <c r="C9882" t="s">
        <v>42</v>
      </c>
      <c r="D9882" t="s">
        <v>39</v>
      </c>
      <c r="E9882">
        <v>42</v>
      </c>
      <c r="F9882" t="s">
        <v>19</v>
      </c>
      <c r="G9882">
        <v>3</v>
      </c>
      <c r="H9882" s="4">
        <v>137479.13</v>
      </c>
      <c r="I9882" t="s">
        <v>33</v>
      </c>
      <c r="J9882">
        <v>1</v>
      </c>
      <c r="K9882">
        <v>584</v>
      </c>
      <c r="L9882" t="s">
        <v>31</v>
      </c>
      <c r="M9882" t="s">
        <v>21</v>
      </c>
      <c r="N9882" t="s">
        <v>32</v>
      </c>
      <c r="O9882" s="4">
        <v>25669.1</v>
      </c>
      <c r="P9882" t="s">
        <v>28</v>
      </c>
      <c r="Q9882" t="str" cm="1">
        <f t="array" ref="Q9882">_xlfn.IFS(
O9882&lt;50000,"Low Salary (&lt;$50K)",
O9882&lt;90000,"Lower Middle ($50K-$90K)",
O9882&lt;130000,"Middle ($90K-$130K)",
O9882&lt;170000,"Upper Middle ($130K-$170K)",
O9882&gt;=170000,"High Salary (&gt;$170K)"
)</f>
        <v>Low Salary (&lt;$50K)</v>
      </c>
      <c r="R9882" t="str" cm="1">
        <f t="array" ref="R9882">_xlfn.IFS(
G9882&lt;=2,"New Customers (0-2Y)",
G9882&lt;=5,"Growing Customers (3-5Y)",
G9882&lt;=8,"Established Customers (6-8Y)",
G9882&lt;=10,"Loyal Customers (9-10Y)"
)</f>
        <v>Growing Customers (3-5Y)</v>
      </c>
    </row>
    <row r="9883" spans="1:18" x14ac:dyDescent="0.35">
      <c r="A9883">
        <v>15621021</v>
      </c>
      <c r="B9883" t="s">
        <v>2945</v>
      </c>
      <c r="C9883" t="s">
        <v>26</v>
      </c>
      <c r="D9883" t="s">
        <v>18</v>
      </c>
      <c r="E9883">
        <v>40</v>
      </c>
      <c r="F9883" t="s">
        <v>19</v>
      </c>
      <c r="G9883">
        <v>1</v>
      </c>
      <c r="H9883" s="4">
        <v>0</v>
      </c>
      <c r="I9883" t="s">
        <v>24</v>
      </c>
      <c r="J9883">
        <v>2</v>
      </c>
      <c r="K9883">
        <v>687</v>
      </c>
      <c r="L9883" t="s">
        <v>35</v>
      </c>
      <c r="M9883" t="s">
        <v>21</v>
      </c>
      <c r="N9883" t="s">
        <v>32</v>
      </c>
      <c r="O9883" s="4">
        <v>8207.36</v>
      </c>
      <c r="P9883" t="s">
        <v>28</v>
      </c>
      <c r="Q9883" t="str" cm="1">
        <f t="array" ref="Q9883">_xlfn.IFS(
O9883&lt;50000,"Low Salary (&lt;$50K)",
O9883&lt;90000,"Lower Middle ($50K-$90K)",
O9883&lt;130000,"Middle ($90K-$130K)",
O9883&lt;170000,"Upper Middle ($130K-$170K)",
O9883&gt;=170000,"High Salary (&gt;$170K)"
)</f>
        <v>Low Salary (&lt;$50K)</v>
      </c>
      <c r="R9883" t="str" cm="1">
        <f t="array" ref="R9883">_xlfn.IFS(
G9883&lt;=2,"New Customers (0-2Y)",
G9883&lt;=5,"Growing Customers (3-5Y)",
G9883&lt;=8,"Established Customers (6-8Y)",
G9883&lt;=10,"Loyal Customers (9-10Y)"
)</f>
        <v>New Customers (0-2Y)</v>
      </c>
    </row>
    <row r="9884" spans="1:18" x14ac:dyDescent="0.35">
      <c r="A9884">
        <v>15785490</v>
      </c>
      <c r="B9884" t="s">
        <v>982</v>
      </c>
      <c r="C9884" t="s">
        <v>17</v>
      </c>
      <c r="D9884" t="s">
        <v>39</v>
      </c>
      <c r="E9884">
        <v>50</v>
      </c>
      <c r="F9884" t="s">
        <v>19</v>
      </c>
      <c r="G9884">
        <v>3</v>
      </c>
      <c r="H9884" s="4">
        <v>105229.72</v>
      </c>
      <c r="I9884" t="s">
        <v>33</v>
      </c>
      <c r="J9884">
        <v>1</v>
      </c>
      <c r="K9884">
        <v>771</v>
      </c>
      <c r="L9884" t="s">
        <v>35</v>
      </c>
      <c r="M9884" t="s">
        <v>21</v>
      </c>
      <c r="N9884" t="s">
        <v>22</v>
      </c>
      <c r="O9884" s="4">
        <v>16281.68</v>
      </c>
      <c r="P9884" t="s">
        <v>23</v>
      </c>
      <c r="Q9884" t="str" cm="1">
        <f t="array" ref="Q9884">_xlfn.IFS(
O9884&lt;50000,"Low Salary (&lt;$50K)",
O9884&lt;90000,"Lower Middle ($50K-$90K)",
O9884&lt;130000,"Middle ($90K-$130K)",
O9884&lt;170000,"Upper Middle ($130K-$170K)",
O9884&gt;=170000,"High Salary (&gt;$170K)"
)</f>
        <v>Low Salary (&lt;$50K)</v>
      </c>
      <c r="R9884" t="str" cm="1">
        <f t="array" ref="R9884">_xlfn.IFS(
G9884&lt;=2,"New Customers (0-2Y)",
G9884&lt;=5,"Growing Customers (3-5Y)",
G9884&lt;=8,"Established Customers (6-8Y)",
G9884&lt;=10,"Loyal Customers (9-10Y)"
)</f>
        <v>Growing Customers (3-5Y)</v>
      </c>
    </row>
    <row r="9885" spans="1:18" x14ac:dyDescent="0.35">
      <c r="A9885">
        <v>15577695</v>
      </c>
      <c r="B9885" t="s">
        <v>1962</v>
      </c>
      <c r="C9885" t="s">
        <v>17</v>
      </c>
      <c r="D9885" t="s">
        <v>39</v>
      </c>
      <c r="E9885">
        <v>41</v>
      </c>
      <c r="F9885" t="s">
        <v>19</v>
      </c>
      <c r="G9885">
        <v>2</v>
      </c>
      <c r="H9885" s="4">
        <v>148088.10999999999</v>
      </c>
      <c r="I9885" t="s">
        <v>33</v>
      </c>
      <c r="J9885">
        <v>1</v>
      </c>
      <c r="K9885">
        <v>678</v>
      </c>
      <c r="L9885" t="s">
        <v>35</v>
      </c>
      <c r="M9885" t="s">
        <v>21</v>
      </c>
      <c r="N9885" t="s">
        <v>32</v>
      </c>
      <c r="O9885" s="4">
        <v>14083.12</v>
      </c>
      <c r="P9885" t="s">
        <v>28</v>
      </c>
      <c r="Q9885" t="str" cm="1">
        <f t="array" ref="Q9885">_xlfn.IFS(
O9885&lt;50000,"Low Salary (&lt;$50K)",
O9885&lt;90000,"Lower Middle ($50K-$90K)",
O9885&lt;130000,"Middle ($90K-$130K)",
O9885&lt;170000,"Upper Middle ($130K-$170K)",
O9885&gt;=170000,"High Salary (&gt;$170K)"
)</f>
        <v>Low Salary (&lt;$50K)</v>
      </c>
      <c r="R9885" t="str" cm="1">
        <f t="array" ref="R9885">_xlfn.IFS(
G9885&lt;=2,"New Customers (0-2Y)",
G9885&lt;=5,"Growing Customers (3-5Y)",
G9885&lt;=8,"Established Customers (6-8Y)",
G9885&lt;=10,"Loyal Customers (9-10Y)"
)</f>
        <v>New Customers (0-2Y)</v>
      </c>
    </row>
    <row r="9886" spans="1:18" x14ac:dyDescent="0.35">
      <c r="A9886">
        <v>15686974</v>
      </c>
      <c r="B9886" t="s">
        <v>2391</v>
      </c>
      <c r="C9886" t="s">
        <v>17</v>
      </c>
      <c r="D9886" t="s">
        <v>18</v>
      </c>
      <c r="E9886">
        <v>48</v>
      </c>
      <c r="F9886" t="s">
        <v>19</v>
      </c>
      <c r="G9886">
        <v>4</v>
      </c>
      <c r="H9886" s="4">
        <v>0</v>
      </c>
      <c r="I9886" t="s">
        <v>24</v>
      </c>
      <c r="J9886">
        <v>1</v>
      </c>
      <c r="K9886">
        <v>751</v>
      </c>
      <c r="L9886" t="s">
        <v>35</v>
      </c>
      <c r="M9886" t="s">
        <v>27</v>
      </c>
      <c r="N9886" t="s">
        <v>22</v>
      </c>
      <c r="O9886" s="4">
        <v>30165.06</v>
      </c>
      <c r="P9886" t="s">
        <v>23</v>
      </c>
      <c r="Q9886" t="str" cm="1">
        <f t="array" ref="Q9886">_xlfn.IFS(
O9886&lt;50000,"Low Salary (&lt;$50K)",
O9886&lt;90000,"Lower Middle ($50K-$90K)",
O9886&lt;130000,"Middle ($90K-$130K)",
O9886&lt;170000,"Upper Middle ($130K-$170K)",
O9886&gt;=170000,"High Salary (&gt;$170K)"
)</f>
        <v>Low Salary (&lt;$50K)</v>
      </c>
      <c r="R9886" t="str" cm="1">
        <f t="array" ref="R9886">_xlfn.IFS(
G9886&lt;=2,"New Customers (0-2Y)",
G9886&lt;=5,"Growing Customers (3-5Y)",
G9886&lt;=8,"Established Customers (6-8Y)",
G9886&lt;=10,"Loyal Customers (9-10Y)"
)</f>
        <v>Growing Customers (3-5Y)</v>
      </c>
    </row>
    <row r="9887" spans="1:18" x14ac:dyDescent="0.35">
      <c r="A9887">
        <v>15574584</v>
      </c>
      <c r="B9887" t="s">
        <v>1118</v>
      </c>
      <c r="C9887" t="s">
        <v>17</v>
      </c>
      <c r="D9887" t="s">
        <v>39</v>
      </c>
      <c r="E9887">
        <v>33</v>
      </c>
      <c r="F9887" t="s">
        <v>19</v>
      </c>
      <c r="G9887">
        <v>8</v>
      </c>
      <c r="H9887" s="4">
        <v>126679.69</v>
      </c>
      <c r="I9887" t="s">
        <v>33</v>
      </c>
      <c r="J9887">
        <v>1</v>
      </c>
      <c r="K9887">
        <v>670</v>
      </c>
      <c r="L9887" t="s">
        <v>35</v>
      </c>
      <c r="M9887" t="s">
        <v>21</v>
      </c>
      <c r="N9887" t="s">
        <v>22</v>
      </c>
      <c r="O9887" s="4">
        <v>39451.089999999997</v>
      </c>
      <c r="P9887" t="s">
        <v>28</v>
      </c>
      <c r="Q9887" t="str" cm="1">
        <f t="array" ref="Q9887">_xlfn.IFS(
O9887&lt;50000,"Low Salary (&lt;$50K)",
O9887&lt;90000,"Lower Middle ($50K-$90K)",
O9887&lt;130000,"Middle ($90K-$130K)",
O9887&lt;170000,"Upper Middle ($130K-$170K)",
O9887&gt;=170000,"High Salary (&gt;$170K)"
)</f>
        <v>Low Salary (&lt;$50K)</v>
      </c>
      <c r="R9887" t="str" cm="1">
        <f t="array" ref="R9887">_xlfn.IFS(
G9887&lt;=2,"New Customers (0-2Y)",
G9887&lt;=5,"Growing Customers (3-5Y)",
G9887&lt;=8,"Established Customers (6-8Y)",
G9887&lt;=10,"Loyal Customers (9-10Y)"
)</f>
        <v>Established Customers (6-8Y)</v>
      </c>
    </row>
    <row r="9888" spans="1:18" x14ac:dyDescent="0.35">
      <c r="A9888">
        <v>15719541</v>
      </c>
      <c r="B9888" t="s">
        <v>2946</v>
      </c>
      <c r="C9888" t="s">
        <v>26</v>
      </c>
      <c r="D9888" t="s">
        <v>39</v>
      </c>
      <c r="E9888">
        <v>31</v>
      </c>
      <c r="F9888" t="s">
        <v>19</v>
      </c>
      <c r="G9888">
        <v>2</v>
      </c>
      <c r="H9888" s="4">
        <v>90826.27</v>
      </c>
      <c r="I9888" t="s">
        <v>29</v>
      </c>
      <c r="J9888">
        <v>2</v>
      </c>
      <c r="K9888">
        <v>675</v>
      </c>
      <c r="L9888" t="s">
        <v>35</v>
      </c>
      <c r="M9888" t="s">
        <v>21</v>
      </c>
      <c r="N9888" t="s">
        <v>32</v>
      </c>
      <c r="O9888" s="4">
        <v>60270.87</v>
      </c>
      <c r="P9888" t="s">
        <v>28</v>
      </c>
      <c r="Q9888" t="str" cm="1">
        <f t="array" ref="Q9888">_xlfn.IFS(
O9888&lt;50000,"Low Salary (&lt;$50K)",
O9888&lt;90000,"Lower Middle ($50K-$90K)",
O9888&lt;130000,"Middle ($90K-$130K)",
O9888&lt;170000,"Upper Middle ($130K-$170K)",
O9888&gt;=170000,"High Salary (&gt;$170K)"
)</f>
        <v>Lower Middle ($50K-$90K)</v>
      </c>
      <c r="R9888" t="str" cm="1">
        <f t="array" ref="R9888">_xlfn.IFS(
G9888&lt;=2,"New Customers (0-2Y)",
G9888&lt;=5,"Growing Customers (3-5Y)",
G9888&lt;=8,"Established Customers (6-8Y)",
G9888&lt;=10,"Loyal Customers (9-10Y)"
)</f>
        <v>New Customers (0-2Y)</v>
      </c>
    </row>
    <row r="9889" spans="1:18" x14ac:dyDescent="0.35">
      <c r="A9889">
        <v>15646310</v>
      </c>
      <c r="B9889" t="s">
        <v>559</v>
      </c>
      <c r="C9889" t="s">
        <v>26</v>
      </c>
      <c r="D9889" t="s">
        <v>39</v>
      </c>
      <c r="E9889">
        <v>24</v>
      </c>
      <c r="F9889" t="s">
        <v>43</v>
      </c>
      <c r="G9889">
        <v>8</v>
      </c>
      <c r="H9889" s="4">
        <v>143582.89000000001</v>
      </c>
      <c r="I9889" t="s">
        <v>33</v>
      </c>
      <c r="J9889">
        <v>1</v>
      </c>
      <c r="K9889">
        <v>684</v>
      </c>
      <c r="L9889" t="s">
        <v>35</v>
      </c>
      <c r="M9889" t="s">
        <v>21</v>
      </c>
      <c r="N9889" t="s">
        <v>22</v>
      </c>
      <c r="O9889" s="4">
        <v>22527.27</v>
      </c>
      <c r="P9889" t="s">
        <v>28</v>
      </c>
      <c r="Q9889" t="str" cm="1">
        <f t="array" ref="Q9889">_xlfn.IFS(
O9889&lt;50000,"Low Salary (&lt;$50K)",
O9889&lt;90000,"Lower Middle ($50K-$90K)",
O9889&lt;130000,"Middle ($90K-$130K)",
O9889&lt;170000,"Upper Middle ($130K-$170K)",
O9889&gt;=170000,"High Salary (&gt;$170K)"
)</f>
        <v>Low Salary (&lt;$50K)</v>
      </c>
      <c r="R9889" t="str" cm="1">
        <f t="array" ref="R9889">_xlfn.IFS(
G9889&lt;=2,"New Customers (0-2Y)",
G9889&lt;=5,"Growing Customers (3-5Y)",
G9889&lt;=8,"Established Customers (6-8Y)",
G9889&lt;=10,"Loyal Customers (9-10Y)"
)</f>
        <v>Established Customers (6-8Y)</v>
      </c>
    </row>
    <row r="9890" spans="1:18" x14ac:dyDescent="0.35">
      <c r="A9890">
        <v>15697606</v>
      </c>
      <c r="B9890" t="s">
        <v>2947</v>
      </c>
      <c r="C9890" t="s">
        <v>17</v>
      </c>
      <c r="D9890" t="s">
        <v>18</v>
      </c>
      <c r="E9890">
        <v>21</v>
      </c>
      <c r="F9890" t="s">
        <v>43</v>
      </c>
      <c r="G9890">
        <v>10</v>
      </c>
      <c r="H9890" s="4">
        <v>125712.2</v>
      </c>
      <c r="I9890" t="s">
        <v>33</v>
      </c>
      <c r="J9890">
        <v>1</v>
      </c>
      <c r="K9890">
        <v>637</v>
      </c>
      <c r="L9890" t="s">
        <v>20</v>
      </c>
      <c r="M9890" t="s">
        <v>27</v>
      </c>
      <c r="N9890" t="s">
        <v>32</v>
      </c>
      <c r="O9890" s="4">
        <v>175072.47</v>
      </c>
      <c r="P9890" t="s">
        <v>28</v>
      </c>
      <c r="Q9890" t="str" cm="1">
        <f t="array" ref="Q9890">_xlfn.IFS(
O9890&lt;50000,"Low Salary (&lt;$50K)",
O9890&lt;90000,"Lower Middle ($50K-$90K)",
O9890&lt;130000,"Middle ($90K-$130K)",
O9890&lt;170000,"Upper Middle ($130K-$170K)",
O9890&gt;=170000,"High Salary (&gt;$170K)"
)</f>
        <v>High Salary (&gt;$170K)</v>
      </c>
      <c r="R9890" t="str" cm="1">
        <f t="array" ref="R9890">_xlfn.IFS(
G9890&lt;=2,"New Customers (0-2Y)",
G9890&lt;=5,"Growing Customers (3-5Y)",
G9890&lt;=8,"Established Customers (6-8Y)",
G9890&lt;=10,"Loyal Customers (9-10Y)"
)</f>
        <v>Loyal Customers (9-10Y)</v>
      </c>
    </row>
    <row r="9891" spans="1:18" x14ac:dyDescent="0.35">
      <c r="A9891">
        <v>15711489</v>
      </c>
      <c r="B9891" t="s">
        <v>66</v>
      </c>
      <c r="C9891" t="s">
        <v>26</v>
      </c>
      <c r="D9891" t="s">
        <v>18</v>
      </c>
      <c r="E9891">
        <v>32</v>
      </c>
      <c r="F9891" t="s">
        <v>19</v>
      </c>
      <c r="G9891">
        <v>2</v>
      </c>
      <c r="H9891" s="4">
        <v>0</v>
      </c>
      <c r="I9891" t="s">
        <v>24</v>
      </c>
      <c r="J9891">
        <v>1</v>
      </c>
      <c r="K9891">
        <v>760</v>
      </c>
      <c r="L9891" t="s">
        <v>35</v>
      </c>
      <c r="M9891" t="s">
        <v>21</v>
      </c>
      <c r="N9891" t="s">
        <v>22</v>
      </c>
      <c r="O9891" s="4">
        <v>114565.35</v>
      </c>
      <c r="P9891" t="s">
        <v>28</v>
      </c>
      <c r="Q9891" t="str" cm="1">
        <f t="array" ref="Q9891">_xlfn.IFS(
O9891&lt;50000,"Low Salary (&lt;$50K)",
O9891&lt;90000,"Lower Middle ($50K-$90K)",
O9891&lt;130000,"Middle ($90K-$130K)",
O9891&lt;170000,"Upper Middle ($130K-$170K)",
O9891&gt;=170000,"High Salary (&gt;$170K)"
)</f>
        <v>Middle ($90K-$130K)</v>
      </c>
      <c r="R9891" t="str" cm="1">
        <f t="array" ref="R9891">_xlfn.IFS(
G9891&lt;=2,"New Customers (0-2Y)",
G9891&lt;=5,"Growing Customers (3-5Y)",
G9891&lt;=8,"Established Customers (6-8Y)",
G9891&lt;=10,"Loyal Customers (9-10Y)"
)</f>
        <v>New Customers (0-2Y)</v>
      </c>
    </row>
    <row r="9892" spans="1:18" x14ac:dyDescent="0.35">
      <c r="A9892">
        <v>15670427</v>
      </c>
      <c r="B9892" t="s">
        <v>2318</v>
      </c>
      <c r="C9892" t="s">
        <v>26</v>
      </c>
      <c r="D9892" t="s">
        <v>39</v>
      </c>
      <c r="E9892">
        <v>37</v>
      </c>
      <c r="F9892" t="s">
        <v>19</v>
      </c>
      <c r="G9892">
        <v>4</v>
      </c>
      <c r="H9892" s="4">
        <v>155187.29999999999</v>
      </c>
      <c r="I9892" t="s">
        <v>33</v>
      </c>
      <c r="J9892">
        <v>1</v>
      </c>
      <c r="K9892">
        <v>662</v>
      </c>
      <c r="L9892" t="s">
        <v>35</v>
      </c>
      <c r="M9892" t="s">
        <v>21</v>
      </c>
      <c r="N9892" t="s">
        <v>32</v>
      </c>
      <c r="O9892" s="4">
        <v>48930.8</v>
      </c>
      <c r="P9892" t="s">
        <v>28</v>
      </c>
      <c r="Q9892" t="str" cm="1">
        <f t="array" ref="Q9892">_xlfn.IFS(
O9892&lt;50000,"Low Salary (&lt;$50K)",
O9892&lt;90000,"Lower Middle ($50K-$90K)",
O9892&lt;130000,"Middle ($90K-$130K)",
O9892&lt;170000,"Upper Middle ($130K-$170K)",
O9892&gt;=170000,"High Salary (&gt;$170K)"
)</f>
        <v>Low Salary (&lt;$50K)</v>
      </c>
      <c r="R9892" t="str" cm="1">
        <f t="array" ref="R9892">_xlfn.IFS(
G9892&lt;=2,"New Customers (0-2Y)",
G9892&lt;=5,"Growing Customers (3-5Y)",
G9892&lt;=8,"Established Customers (6-8Y)",
G9892&lt;=10,"Loyal Customers (9-10Y)"
)</f>
        <v>Growing Customers (3-5Y)</v>
      </c>
    </row>
    <row r="9893" spans="1:18" x14ac:dyDescent="0.35">
      <c r="A9893">
        <v>15731755</v>
      </c>
      <c r="B9893" t="s">
        <v>2948</v>
      </c>
      <c r="C9893" t="s">
        <v>17</v>
      </c>
      <c r="D9893" t="s">
        <v>39</v>
      </c>
      <c r="E9893">
        <v>49</v>
      </c>
      <c r="F9893" t="s">
        <v>19</v>
      </c>
      <c r="G9893">
        <v>10</v>
      </c>
      <c r="H9893" s="4">
        <v>0</v>
      </c>
      <c r="I9893" t="s">
        <v>24</v>
      </c>
      <c r="J9893">
        <v>2</v>
      </c>
      <c r="K9893">
        <v>680</v>
      </c>
      <c r="L9893" t="s">
        <v>35</v>
      </c>
      <c r="M9893" t="s">
        <v>21</v>
      </c>
      <c r="N9893" t="s">
        <v>32</v>
      </c>
      <c r="O9893" s="4">
        <v>187008.45</v>
      </c>
      <c r="P9893" t="s">
        <v>28</v>
      </c>
      <c r="Q9893" t="str" cm="1">
        <f t="array" ref="Q9893">_xlfn.IFS(
O9893&lt;50000,"Low Salary (&lt;$50K)",
O9893&lt;90000,"Lower Middle ($50K-$90K)",
O9893&lt;130000,"Middle ($90K-$130K)",
O9893&lt;170000,"Upper Middle ($130K-$170K)",
O9893&gt;=170000,"High Salary (&gt;$170K)"
)</f>
        <v>High Salary (&gt;$170K)</v>
      </c>
      <c r="R9893" t="str" cm="1">
        <f t="array" ref="R9893">_xlfn.IFS(
G9893&lt;=2,"New Customers (0-2Y)",
G9893&lt;=5,"Growing Customers (3-5Y)",
G9893&lt;=8,"Established Customers (6-8Y)",
G9893&lt;=10,"Loyal Customers (9-10Y)"
)</f>
        <v>Loyal Customers (9-10Y)</v>
      </c>
    </row>
    <row r="9894" spans="1:18" x14ac:dyDescent="0.35">
      <c r="A9894">
        <v>15796370</v>
      </c>
      <c r="B9894" t="s">
        <v>2665</v>
      </c>
      <c r="C9894" t="s">
        <v>26</v>
      </c>
      <c r="D9894" t="s">
        <v>39</v>
      </c>
      <c r="E9894">
        <v>40</v>
      </c>
      <c r="F9894" t="s">
        <v>19</v>
      </c>
      <c r="G9894">
        <v>5</v>
      </c>
      <c r="H9894" s="4">
        <v>155455.43</v>
      </c>
      <c r="I9894" t="s">
        <v>33</v>
      </c>
      <c r="J9894">
        <v>1</v>
      </c>
      <c r="K9894">
        <v>604</v>
      </c>
      <c r="L9894" t="s">
        <v>20</v>
      </c>
      <c r="M9894" t="s">
        <v>27</v>
      </c>
      <c r="N9894" t="s">
        <v>22</v>
      </c>
      <c r="O9894" s="4">
        <v>113581.85</v>
      </c>
      <c r="P9894" t="s">
        <v>28</v>
      </c>
      <c r="Q9894" t="str" cm="1">
        <f t="array" ref="Q9894">_xlfn.IFS(
O9894&lt;50000,"Low Salary (&lt;$50K)",
O9894&lt;90000,"Lower Middle ($50K-$90K)",
O9894&lt;130000,"Middle ($90K-$130K)",
O9894&lt;170000,"Upper Middle ($130K-$170K)",
O9894&gt;=170000,"High Salary (&gt;$170K)"
)</f>
        <v>Middle ($90K-$130K)</v>
      </c>
      <c r="R9894" t="str" cm="1">
        <f t="array" ref="R9894">_xlfn.IFS(
G9894&lt;=2,"New Customers (0-2Y)",
G9894&lt;=5,"Growing Customers (3-5Y)",
G9894&lt;=8,"Established Customers (6-8Y)",
G9894&lt;=10,"Loyal Customers (9-10Y)"
)</f>
        <v>Growing Customers (3-5Y)</v>
      </c>
    </row>
    <row r="9895" spans="1:18" x14ac:dyDescent="0.35">
      <c r="A9895">
        <v>15598331</v>
      </c>
      <c r="B9895" t="s">
        <v>179</v>
      </c>
      <c r="C9895" t="s">
        <v>17</v>
      </c>
      <c r="D9895" t="s">
        <v>18</v>
      </c>
      <c r="E9895">
        <v>40</v>
      </c>
      <c r="F9895" t="s">
        <v>19</v>
      </c>
      <c r="G9895">
        <v>9</v>
      </c>
      <c r="H9895" s="4">
        <v>100480.53</v>
      </c>
      <c r="I9895" t="s">
        <v>33</v>
      </c>
      <c r="J9895">
        <v>1</v>
      </c>
      <c r="K9895">
        <v>764</v>
      </c>
      <c r="L9895" t="s">
        <v>35</v>
      </c>
      <c r="M9895" t="s">
        <v>21</v>
      </c>
      <c r="N9895" t="s">
        <v>32</v>
      </c>
      <c r="O9895" s="4">
        <v>124095.69</v>
      </c>
      <c r="P9895" t="s">
        <v>28</v>
      </c>
      <c r="Q9895" t="str" cm="1">
        <f t="array" ref="Q9895">_xlfn.IFS(
O9895&lt;50000,"Low Salary (&lt;$50K)",
O9895&lt;90000,"Lower Middle ($50K-$90K)",
O9895&lt;130000,"Middle ($90K-$130K)",
O9895&lt;170000,"Upper Middle ($130K-$170K)",
O9895&gt;=170000,"High Salary (&gt;$170K)"
)</f>
        <v>Middle ($90K-$130K)</v>
      </c>
      <c r="R9895" t="str" cm="1">
        <f t="array" ref="R9895">_xlfn.IFS(
G9895&lt;=2,"New Customers (0-2Y)",
G9895&lt;=5,"Growing Customers (3-5Y)",
G9895&lt;=8,"Established Customers (6-8Y)",
G9895&lt;=10,"Loyal Customers (9-10Y)"
)</f>
        <v>Loyal Customers (9-10Y)</v>
      </c>
    </row>
    <row r="9896" spans="1:18" x14ac:dyDescent="0.35">
      <c r="A9896">
        <v>15704795</v>
      </c>
      <c r="B9896" t="s">
        <v>2949</v>
      </c>
      <c r="C9896" t="s">
        <v>17</v>
      </c>
      <c r="D9896" t="s">
        <v>18</v>
      </c>
      <c r="E9896">
        <v>77</v>
      </c>
      <c r="F9896" t="s">
        <v>2967</v>
      </c>
      <c r="G9896">
        <v>6</v>
      </c>
      <c r="H9896" s="4">
        <v>0</v>
      </c>
      <c r="I9896" t="s">
        <v>24</v>
      </c>
      <c r="J9896">
        <v>2</v>
      </c>
      <c r="K9896">
        <v>521</v>
      </c>
      <c r="L9896" t="s">
        <v>31</v>
      </c>
      <c r="M9896" t="s">
        <v>21</v>
      </c>
      <c r="N9896" t="s">
        <v>22</v>
      </c>
      <c r="O9896" s="4">
        <v>49054.1</v>
      </c>
      <c r="P9896" t="s">
        <v>28</v>
      </c>
      <c r="Q9896" t="str" cm="1">
        <f t="array" ref="Q9896">_xlfn.IFS(
O9896&lt;50000,"Low Salary (&lt;$50K)",
O9896&lt;90000,"Lower Middle ($50K-$90K)",
O9896&lt;130000,"Middle ($90K-$130K)",
O9896&lt;170000,"Upper Middle ($130K-$170K)",
O9896&gt;=170000,"High Salary (&gt;$170K)"
)</f>
        <v>Low Salary (&lt;$50K)</v>
      </c>
      <c r="R9896" t="str" cm="1">
        <f t="array" ref="R9896">_xlfn.IFS(
G9896&lt;=2,"New Customers (0-2Y)",
G9896&lt;=5,"Growing Customers (3-5Y)",
G9896&lt;=8,"Established Customers (6-8Y)",
G9896&lt;=10,"Loyal Customers (9-10Y)"
)</f>
        <v>Established Customers (6-8Y)</v>
      </c>
    </row>
    <row r="9897" spans="1:18" x14ac:dyDescent="0.35">
      <c r="A9897">
        <v>15796764</v>
      </c>
      <c r="B9897" t="s">
        <v>1003</v>
      </c>
      <c r="C9897" t="s">
        <v>42</v>
      </c>
      <c r="D9897" t="s">
        <v>18</v>
      </c>
      <c r="E9897">
        <v>56</v>
      </c>
      <c r="F9897" t="s">
        <v>19</v>
      </c>
      <c r="G9897">
        <v>3</v>
      </c>
      <c r="H9897" s="4">
        <v>127585.98</v>
      </c>
      <c r="I9897" t="s">
        <v>33</v>
      </c>
      <c r="J9897">
        <v>3</v>
      </c>
      <c r="K9897">
        <v>684</v>
      </c>
      <c r="L9897" t="s">
        <v>35</v>
      </c>
      <c r="M9897" t="s">
        <v>21</v>
      </c>
      <c r="N9897" t="s">
        <v>22</v>
      </c>
      <c r="O9897" s="4">
        <v>80593.490000000005</v>
      </c>
      <c r="P9897" t="s">
        <v>23</v>
      </c>
      <c r="Q9897" t="str" cm="1">
        <f t="array" ref="Q9897">_xlfn.IFS(
O9897&lt;50000,"Low Salary (&lt;$50K)",
O9897&lt;90000,"Lower Middle ($50K-$90K)",
O9897&lt;130000,"Middle ($90K-$130K)",
O9897&lt;170000,"Upper Middle ($130K-$170K)",
O9897&gt;=170000,"High Salary (&gt;$170K)"
)</f>
        <v>Lower Middle ($50K-$90K)</v>
      </c>
      <c r="R9897" t="str" cm="1">
        <f t="array" ref="R9897">_xlfn.IFS(
G9897&lt;=2,"New Customers (0-2Y)",
G9897&lt;=5,"Growing Customers (3-5Y)",
G9897&lt;=8,"Established Customers (6-8Y)",
G9897&lt;=10,"Loyal Customers (9-10Y)"
)</f>
        <v>Growing Customers (3-5Y)</v>
      </c>
    </row>
    <row r="9898" spans="1:18" x14ac:dyDescent="0.35">
      <c r="A9898">
        <v>15589420</v>
      </c>
      <c r="B9898" t="s">
        <v>890</v>
      </c>
      <c r="C9898" t="s">
        <v>17</v>
      </c>
      <c r="D9898" t="s">
        <v>18</v>
      </c>
      <c r="E9898">
        <v>40</v>
      </c>
      <c r="F9898" t="s">
        <v>19</v>
      </c>
      <c r="G9898">
        <v>2</v>
      </c>
      <c r="H9898" s="4">
        <v>101891.1</v>
      </c>
      <c r="I9898" t="s">
        <v>33</v>
      </c>
      <c r="J9898">
        <v>1</v>
      </c>
      <c r="K9898">
        <v>795</v>
      </c>
      <c r="L9898" t="s">
        <v>37</v>
      </c>
      <c r="M9898" t="s">
        <v>21</v>
      </c>
      <c r="N9898" t="s">
        <v>22</v>
      </c>
      <c r="O9898" s="4">
        <v>183044.86</v>
      </c>
      <c r="P9898" t="s">
        <v>28</v>
      </c>
      <c r="Q9898" t="str" cm="1">
        <f t="array" ref="Q9898">_xlfn.IFS(
O9898&lt;50000,"Low Salary (&lt;$50K)",
O9898&lt;90000,"Lower Middle ($50K-$90K)",
O9898&lt;130000,"Middle ($90K-$130K)",
O9898&lt;170000,"Upper Middle ($130K-$170K)",
O9898&gt;=170000,"High Salary (&gt;$170K)"
)</f>
        <v>High Salary (&gt;$170K)</v>
      </c>
      <c r="R9898" t="str" cm="1">
        <f t="array" ref="R9898">_xlfn.IFS(
G9898&lt;=2,"New Customers (0-2Y)",
G9898&lt;=5,"Growing Customers (3-5Y)",
G9898&lt;=8,"Established Customers (6-8Y)",
G9898&lt;=10,"Loyal Customers (9-10Y)"
)</f>
        <v>New Customers (0-2Y)</v>
      </c>
    </row>
    <row r="9899" spans="1:18" x14ac:dyDescent="0.35">
      <c r="A9899">
        <v>15810563</v>
      </c>
      <c r="B9899" t="s">
        <v>201</v>
      </c>
      <c r="C9899" t="s">
        <v>26</v>
      </c>
      <c r="D9899" t="s">
        <v>18</v>
      </c>
      <c r="E9899">
        <v>61</v>
      </c>
      <c r="F9899" t="s">
        <v>2967</v>
      </c>
      <c r="G9899">
        <v>8</v>
      </c>
      <c r="H9899" s="4">
        <v>0</v>
      </c>
      <c r="I9899" t="s">
        <v>24</v>
      </c>
      <c r="J9899">
        <v>2</v>
      </c>
      <c r="K9899">
        <v>678</v>
      </c>
      <c r="L9899" t="s">
        <v>35</v>
      </c>
      <c r="M9899" t="s">
        <v>21</v>
      </c>
      <c r="N9899" t="s">
        <v>22</v>
      </c>
      <c r="O9899" s="4">
        <v>159938.82</v>
      </c>
      <c r="P9899" t="s">
        <v>28</v>
      </c>
      <c r="Q9899" t="str" cm="1">
        <f t="array" ref="Q9899">_xlfn.IFS(
O9899&lt;50000,"Low Salary (&lt;$50K)",
O9899&lt;90000,"Lower Middle ($50K-$90K)",
O9899&lt;130000,"Middle ($90K-$130K)",
O9899&lt;170000,"Upper Middle ($130K-$170K)",
O9899&gt;=170000,"High Salary (&gt;$170K)"
)</f>
        <v>Upper Middle ($130K-$170K)</v>
      </c>
      <c r="R9899" t="str" cm="1">
        <f t="array" ref="R9899">_xlfn.IFS(
G9899&lt;=2,"New Customers (0-2Y)",
G9899&lt;=5,"Growing Customers (3-5Y)",
G9899&lt;=8,"Established Customers (6-8Y)",
G9899&lt;=10,"Loyal Customers (9-10Y)"
)</f>
        <v>Established Customers (6-8Y)</v>
      </c>
    </row>
    <row r="9900" spans="1:18" x14ac:dyDescent="0.35">
      <c r="A9900">
        <v>15746569</v>
      </c>
      <c r="B9900" t="s">
        <v>1849</v>
      </c>
      <c r="C9900" t="s">
        <v>17</v>
      </c>
      <c r="D9900" t="s">
        <v>39</v>
      </c>
      <c r="E9900">
        <v>38</v>
      </c>
      <c r="F9900" t="s">
        <v>19</v>
      </c>
      <c r="G9900">
        <v>4</v>
      </c>
      <c r="H9900" s="4">
        <v>0</v>
      </c>
      <c r="I9900" t="s">
        <v>24</v>
      </c>
      <c r="J9900">
        <v>1</v>
      </c>
      <c r="K9900">
        <v>589</v>
      </c>
      <c r="L9900" t="s">
        <v>31</v>
      </c>
      <c r="M9900" t="s">
        <v>21</v>
      </c>
      <c r="N9900" t="s">
        <v>32</v>
      </c>
      <c r="O9900" s="4">
        <v>95483.48</v>
      </c>
      <c r="P9900" t="s">
        <v>23</v>
      </c>
      <c r="Q9900" t="str" cm="1">
        <f t="array" ref="Q9900">_xlfn.IFS(
O9900&lt;50000,"Low Salary (&lt;$50K)",
O9900&lt;90000,"Lower Middle ($50K-$90K)",
O9900&lt;130000,"Middle ($90K-$130K)",
O9900&lt;170000,"Upper Middle ($130K-$170K)",
O9900&gt;=170000,"High Salary (&gt;$170K)"
)</f>
        <v>Middle ($90K-$130K)</v>
      </c>
      <c r="R9900" t="str" cm="1">
        <f t="array" ref="R9900">_xlfn.IFS(
G9900&lt;=2,"New Customers (0-2Y)",
G9900&lt;=5,"Growing Customers (3-5Y)",
G9900&lt;=8,"Established Customers (6-8Y)",
G9900&lt;=10,"Loyal Customers (9-10Y)"
)</f>
        <v>Growing Customers (3-5Y)</v>
      </c>
    </row>
    <row r="9901" spans="1:18" x14ac:dyDescent="0.35">
      <c r="A9901">
        <v>15811594</v>
      </c>
      <c r="B9901" t="s">
        <v>322</v>
      </c>
      <c r="C9901" t="s">
        <v>26</v>
      </c>
      <c r="D9901" t="s">
        <v>18</v>
      </c>
      <c r="E9901">
        <v>28</v>
      </c>
      <c r="F9901" t="s">
        <v>43</v>
      </c>
      <c r="G9901">
        <v>3</v>
      </c>
      <c r="H9901" s="4">
        <v>128929.88</v>
      </c>
      <c r="I9901" t="s">
        <v>33</v>
      </c>
      <c r="J9901">
        <v>1</v>
      </c>
      <c r="K9901">
        <v>660</v>
      </c>
      <c r="L9901" t="s">
        <v>35</v>
      </c>
      <c r="M9901" t="s">
        <v>21</v>
      </c>
      <c r="N9901" t="s">
        <v>22</v>
      </c>
      <c r="O9901" s="4">
        <v>198069.71</v>
      </c>
      <c r="P9901" t="s">
        <v>28</v>
      </c>
      <c r="Q9901" t="str" cm="1">
        <f t="array" ref="Q9901">_xlfn.IFS(
O9901&lt;50000,"Low Salary (&lt;$50K)",
O9901&lt;90000,"Lower Middle ($50K-$90K)",
O9901&lt;130000,"Middle ($90K-$130K)",
O9901&lt;170000,"Upper Middle ($130K-$170K)",
O9901&gt;=170000,"High Salary (&gt;$170K)"
)</f>
        <v>High Salary (&gt;$170K)</v>
      </c>
      <c r="R9901" t="str" cm="1">
        <f t="array" ref="R9901">_xlfn.IFS(
G9901&lt;=2,"New Customers (0-2Y)",
G9901&lt;=5,"Growing Customers (3-5Y)",
G9901&lt;=8,"Established Customers (6-8Y)",
G9901&lt;=10,"Loyal Customers (9-10Y)"
)</f>
        <v>Growing Customers (3-5Y)</v>
      </c>
    </row>
    <row r="9902" spans="1:18" x14ac:dyDescent="0.35">
      <c r="A9902">
        <v>15645896</v>
      </c>
      <c r="B9902" t="s">
        <v>149</v>
      </c>
      <c r="C9902" t="s">
        <v>42</v>
      </c>
      <c r="D9902" t="s">
        <v>39</v>
      </c>
      <c r="E9902">
        <v>39</v>
      </c>
      <c r="F9902" t="s">
        <v>19</v>
      </c>
      <c r="G9902">
        <v>6</v>
      </c>
      <c r="H9902" s="4">
        <v>121681.91</v>
      </c>
      <c r="I9902" t="s">
        <v>33</v>
      </c>
      <c r="J9902">
        <v>2</v>
      </c>
      <c r="K9902">
        <v>646</v>
      </c>
      <c r="L9902" t="s">
        <v>20</v>
      </c>
      <c r="M9902" t="s">
        <v>27</v>
      </c>
      <c r="N9902" t="s">
        <v>22</v>
      </c>
      <c r="O9902" s="4">
        <v>61793.47</v>
      </c>
      <c r="P9902" t="s">
        <v>28</v>
      </c>
      <c r="Q9902" t="str" cm="1">
        <f t="array" ref="Q9902">_xlfn.IFS(
O9902&lt;50000,"Low Salary (&lt;$50K)",
O9902&lt;90000,"Lower Middle ($50K-$90K)",
O9902&lt;130000,"Middle ($90K-$130K)",
O9902&lt;170000,"Upper Middle ($130K-$170K)",
O9902&gt;=170000,"High Salary (&gt;$170K)"
)</f>
        <v>Lower Middle ($50K-$90K)</v>
      </c>
      <c r="R9902" t="str" cm="1">
        <f t="array" ref="R9902">_xlfn.IFS(
G9902&lt;=2,"New Customers (0-2Y)",
G9902&lt;=5,"Growing Customers (3-5Y)",
G9902&lt;=8,"Established Customers (6-8Y)",
G9902&lt;=10,"Loyal Customers (9-10Y)"
)</f>
        <v>Established Customers (6-8Y)</v>
      </c>
    </row>
    <row r="9903" spans="1:18" x14ac:dyDescent="0.35">
      <c r="A9903">
        <v>15802909</v>
      </c>
      <c r="B9903" t="s">
        <v>112</v>
      </c>
      <c r="C9903" t="s">
        <v>42</v>
      </c>
      <c r="D9903" t="s">
        <v>18</v>
      </c>
      <c r="E9903">
        <v>56</v>
      </c>
      <c r="F9903" t="s">
        <v>19</v>
      </c>
      <c r="G9903">
        <v>3</v>
      </c>
      <c r="H9903" s="4">
        <v>139603.22</v>
      </c>
      <c r="I9903" t="s">
        <v>33</v>
      </c>
      <c r="J9903">
        <v>1</v>
      </c>
      <c r="K9903">
        <v>706</v>
      </c>
      <c r="L9903" t="s">
        <v>35</v>
      </c>
      <c r="M9903" t="s">
        <v>21</v>
      </c>
      <c r="N9903" t="s">
        <v>22</v>
      </c>
      <c r="O9903" s="4">
        <v>86383.61</v>
      </c>
      <c r="P9903" t="s">
        <v>28</v>
      </c>
      <c r="Q9903" t="str" cm="1">
        <f t="array" ref="Q9903">_xlfn.IFS(
O9903&lt;50000,"Low Salary (&lt;$50K)",
O9903&lt;90000,"Lower Middle ($50K-$90K)",
O9903&lt;130000,"Middle ($90K-$130K)",
O9903&lt;170000,"Upper Middle ($130K-$170K)",
O9903&gt;=170000,"High Salary (&gt;$170K)"
)</f>
        <v>Lower Middle ($50K-$90K)</v>
      </c>
      <c r="R9903" t="str" cm="1">
        <f t="array" ref="R9903">_xlfn.IFS(
G9903&lt;=2,"New Customers (0-2Y)",
G9903&lt;=5,"Growing Customers (3-5Y)",
G9903&lt;=8,"Established Customers (6-8Y)",
G9903&lt;=10,"Loyal Customers (9-10Y)"
)</f>
        <v>Growing Customers (3-5Y)</v>
      </c>
    </row>
    <row r="9904" spans="1:18" x14ac:dyDescent="0.35">
      <c r="A9904">
        <v>15797665</v>
      </c>
      <c r="B9904" t="s">
        <v>885</v>
      </c>
      <c r="C9904" t="s">
        <v>17</v>
      </c>
      <c r="D9904" t="s">
        <v>18</v>
      </c>
      <c r="E9904">
        <v>27</v>
      </c>
      <c r="F9904" t="s">
        <v>43</v>
      </c>
      <c r="G9904">
        <v>7</v>
      </c>
      <c r="H9904" s="4">
        <v>0</v>
      </c>
      <c r="I9904" t="s">
        <v>24</v>
      </c>
      <c r="J9904">
        <v>2</v>
      </c>
      <c r="K9904">
        <v>730</v>
      </c>
      <c r="L9904" t="s">
        <v>35</v>
      </c>
      <c r="M9904" t="s">
        <v>21</v>
      </c>
      <c r="N9904" t="s">
        <v>32</v>
      </c>
      <c r="O9904" s="4">
        <v>144099.48000000001</v>
      </c>
      <c r="P9904" t="s">
        <v>28</v>
      </c>
      <c r="Q9904" t="str" cm="1">
        <f t="array" ref="Q9904">_xlfn.IFS(
O9904&lt;50000,"Low Salary (&lt;$50K)",
O9904&lt;90000,"Lower Middle ($50K-$90K)",
O9904&lt;130000,"Middle ($90K-$130K)",
O9904&lt;170000,"Upper Middle ($130K-$170K)",
O9904&gt;=170000,"High Salary (&gt;$170K)"
)</f>
        <v>Upper Middle ($130K-$170K)</v>
      </c>
      <c r="R9904" t="str" cm="1">
        <f t="array" ref="R9904">_xlfn.IFS(
G9904&lt;=2,"New Customers (0-2Y)",
G9904&lt;=5,"Growing Customers (3-5Y)",
G9904&lt;=8,"Established Customers (6-8Y)",
G9904&lt;=10,"Loyal Customers (9-10Y)"
)</f>
        <v>Established Customers (6-8Y)</v>
      </c>
    </row>
    <row r="9905" spans="1:18" x14ac:dyDescent="0.35">
      <c r="A9905">
        <v>15778959</v>
      </c>
      <c r="B9905" t="s">
        <v>431</v>
      </c>
      <c r="C9905" t="s">
        <v>17</v>
      </c>
      <c r="D9905" t="s">
        <v>18</v>
      </c>
      <c r="E9905">
        <v>36</v>
      </c>
      <c r="F9905" t="s">
        <v>19</v>
      </c>
      <c r="G9905">
        <v>10</v>
      </c>
      <c r="H9905" s="4">
        <v>0</v>
      </c>
      <c r="I9905" t="s">
        <v>24</v>
      </c>
      <c r="J9905">
        <v>2</v>
      </c>
      <c r="K9905">
        <v>606</v>
      </c>
      <c r="L9905" t="s">
        <v>20</v>
      </c>
      <c r="M9905" t="s">
        <v>27</v>
      </c>
      <c r="N9905" t="s">
        <v>22</v>
      </c>
      <c r="O9905" s="4">
        <v>155641.46</v>
      </c>
      <c r="P9905" t="s">
        <v>28</v>
      </c>
      <c r="Q9905" t="str" cm="1">
        <f t="array" ref="Q9905">_xlfn.IFS(
O9905&lt;50000,"Low Salary (&lt;$50K)",
O9905&lt;90000,"Lower Middle ($50K-$90K)",
O9905&lt;130000,"Middle ($90K-$130K)",
O9905&lt;170000,"Upper Middle ($130K-$170K)",
O9905&gt;=170000,"High Salary (&gt;$170K)"
)</f>
        <v>Upper Middle ($130K-$170K)</v>
      </c>
      <c r="R9905" t="str" cm="1">
        <f t="array" ref="R9905">_xlfn.IFS(
G9905&lt;=2,"New Customers (0-2Y)",
G9905&lt;=5,"Growing Customers (3-5Y)",
G9905&lt;=8,"Established Customers (6-8Y)",
G9905&lt;=10,"Loyal Customers (9-10Y)"
)</f>
        <v>Loyal Customers (9-10Y)</v>
      </c>
    </row>
    <row r="9906" spans="1:18" x14ac:dyDescent="0.35">
      <c r="A9906">
        <v>15722532</v>
      </c>
      <c r="B9906" t="s">
        <v>361</v>
      </c>
      <c r="C9906" t="s">
        <v>26</v>
      </c>
      <c r="D9906" t="s">
        <v>18</v>
      </c>
      <c r="E9906">
        <v>36</v>
      </c>
      <c r="F9906" t="s">
        <v>19</v>
      </c>
      <c r="G9906">
        <v>10</v>
      </c>
      <c r="H9906" s="4">
        <v>91760.11</v>
      </c>
      <c r="I9906" t="s">
        <v>29</v>
      </c>
      <c r="J9906">
        <v>1</v>
      </c>
      <c r="K9906">
        <v>690</v>
      </c>
      <c r="L9906" t="s">
        <v>35</v>
      </c>
      <c r="M9906" t="s">
        <v>21</v>
      </c>
      <c r="N9906" t="s">
        <v>22</v>
      </c>
      <c r="O9906" s="4">
        <v>135784.94</v>
      </c>
      <c r="P9906" t="s">
        <v>28</v>
      </c>
      <c r="Q9906" t="str" cm="1">
        <f t="array" ref="Q9906">_xlfn.IFS(
O9906&lt;50000,"Low Salary (&lt;$50K)",
O9906&lt;90000,"Lower Middle ($50K-$90K)",
O9906&lt;130000,"Middle ($90K-$130K)",
O9906&lt;170000,"Upper Middle ($130K-$170K)",
O9906&gt;=170000,"High Salary (&gt;$170K)"
)</f>
        <v>Upper Middle ($130K-$170K)</v>
      </c>
      <c r="R9906" t="str" cm="1">
        <f t="array" ref="R9906">_xlfn.IFS(
G9906&lt;=2,"New Customers (0-2Y)",
G9906&lt;=5,"Growing Customers (3-5Y)",
G9906&lt;=8,"Established Customers (6-8Y)",
G9906&lt;=10,"Loyal Customers (9-10Y)"
)</f>
        <v>Loyal Customers (9-10Y)</v>
      </c>
    </row>
    <row r="9907" spans="1:18" x14ac:dyDescent="0.35">
      <c r="A9907">
        <v>15784124</v>
      </c>
      <c r="B9907" t="s">
        <v>2785</v>
      </c>
      <c r="C9907" t="s">
        <v>42</v>
      </c>
      <c r="D9907" t="s">
        <v>39</v>
      </c>
      <c r="E9907">
        <v>41</v>
      </c>
      <c r="F9907" t="s">
        <v>19</v>
      </c>
      <c r="G9907">
        <v>2</v>
      </c>
      <c r="H9907" s="4">
        <v>93925.3</v>
      </c>
      <c r="I9907" t="s">
        <v>29</v>
      </c>
      <c r="J9907">
        <v>1</v>
      </c>
      <c r="K9907">
        <v>645</v>
      </c>
      <c r="L9907" t="s">
        <v>20</v>
      </c>
      <c r="M9907" t="s">
        <v>21</v>
      </c>
      <c r="N9907" t="s">
        <v>32</v>
      </c>
      <c r="O9907" s="4">
        <v>123982.14</v>
      </c>
      <c r="P9907" t="s">
        <v>23</v>
      </c>
      <c r="Q9907" t="str" cm="1">
        <f t="array" ref="Q9907">_xlfn.IFS(
O9907&lt;50000,"Low Salary (&lt;$50K)",
O9907&lt;90000,"Lower Middle ($50K-$90K)",
O9907&lt;130000,"Middle ($90K-$130K)",
O9907&lt;170000,"Upper Middle ($130K-$170K)",
O9907&gt;=170000,"High Salary (&gt;$170K)"
)</f>
        <v>Middle ($90K-$130K)</v>
      </c>
      <c r="R9907" t="str" cm="1">
        <f t="array" ref="R9907">_xlfn.IFS(
G9907&lt;=2,"New Customers (0-2Y)",
G9907&lt;=5,"Growing Customers (3-5Y)",
G9907&lt;=8,"Established Customers (6-8Y)",
G9907&lt;=10,"Loyal Customers (9-10Y)"
)</f>
        <v>New Customers (0-2Y)</v>
      </c>
    </row>
    <row r="9908" spans="1:18" x14ac:dyDescent="0.35">
      <c r="A9908">
        <v>15776518</v>
      </c>
      <c r="B9908" t="s">
        <v>2050</v>
      </c>
      <c r="C9908" t="s">
        <v>17</v>
      </c>
      <c r="D9908" t="s">
        <v>18</v>
      </c>
      <c r="E9908">
        <v>38</v>
      </c>
      <c r="F9908" t="s">
        <v>19</v>
      </c>
      <c r="G9908">
        <v>4</v>
      </c>
      <c r="H9908" s="4">
        <v>175739.36</v>
      </c>
      <c r="I9908" t="s">
        <v>33</v>
      </c>
      <c r="J9908">
        <v>1</v>
      </c>
      <c r="K9908">
        <v>579</v>
      </c>
      <c r="L9908" t="s">
        <v>31</v>
      </c>
      <c r="M9908" t="s">
        <v>21</v>
      </c>
      <c r="N9908" t="s">
        <v>22</v>
      </c>
      <c r="O9908" s="4">
        <v>193130.55</v>
      </c>
      <c r="P9908" t="s">
        <v>28</v>
      </c>
      <c r="Q9908" t="str" cm="1">
        <f t="array" ref="Q9908">_xlfn.IFS(
O9908&lt;50000,"Low Salary (&lt;$50K)",
O9908&lt;90000,"Lower Middle ($50K-$90K)",
O9908&lt;130000,"Middle ($90K-$130K)",
O9908&lt;170000,"Upper Middle ($130K-$170K)",
O9908&gt;=170000,"High Salary (&gt;$170K)"
)</f>
        <v>High Salary (&gt;$170K)</v>
      </c>
      <c r="R9908" t="str" cm="1">
        <f t="array" ref="R9908">_xlfn.IFS(
G9908&lt;=2,"New Customers (0-2Y)",
G9908&lt;=5,"Growing Customers (3-5Y)",
G9908&lt;=8,"Established Customers (6-8Y)",
G9908&lt;=10,"Loyal Customers (9-10Y)"
)</f>
        <v>Growing Customers (3-5Y)</v>
      </c>
    </row>
    <row r="9909" spans="1:18" x14ac:dyDescent="0.35">
      <c r="A9909">
        <v>15611247</v>
      </c>
      <c r="B9909" t="s">
        <v>388</v>
      </c>
      <c r="C9909" t="s">
        <v>17</v>
      </c>
      <c r="D9909" t="s">
        <v>18</v>
      </c>
      <c r="E9909">
        <v>28</v>
      </c>
      <c r="F9909" t="s">
        <v>43</v>
      </c>
      <c r="G9909">
        <v>10</v>
      </c>
      <c r="H9909" s="4">
        <v>0</v>
      </c>
      <c r="I9909" t="s">
        <v>24</v>
      </c>
      <c r="J9909">
        <v>2</v>
      </c>
      <c r="K9909">
        <v>481</v>
      </c>
      <c r="L9909" t="s">
        <v>44</v>
      </c>
      <c r="M9909" t="s">
        <v>21</v>
      </c>
      <c r="N9909" t="s">
        <v>32</v>
      </c>
      <c r="O9909" s="4">
        <v>145215.96</v>
      </c>
      <c r="P9909" t="s">
        <v>28</v>
      </c>
      <c r="Q9909" t="str" cm="1">
        <f t="array" ref="Q9909">_xlfn.IFS(
O9909&lt;50000,"Low Salary (&lt;$50K)",
O9909&lt;90000,"Lower Middle ($50K-$90K)",
O9909&lt;130000,"Middle ($90K-$130K)",
O9909&lt;170000,"Upper Middle ($130K-$170K)",
O9909&gt;=170000,"High Salary (&gt;$170K)"
)</f>
        <v>Upper Middle ($130K-$170K)</v>
      </c>
      <c r="R9909" t="str" cm="1">
        <f t="array" ref="R9909">_xlfn.IFS(
G9909&lt;=2,"New Customers (0-2Y)",
G9909&lt;=5,"Growing Customers (3-5Y)",
G9909&lt;=8,"Established Customers (6-8Y)",
G9909&lt;=10,"Loyal Customers (9-10Y)"
)</f>
        <v>Loyal Customers (9-10Y)</v>
      </c>
    </row>
    <row r="9910" spans="1:18" x14ac:dyDescent="0.35">
      <c r="A9910">
        <v>15721469</v>
      </c>
      <c r="B9910" t="s">
        <v>2950</v>
      </c>
      <c r="C9910" t="s">
        <v>42</v>
      </c>
      <c r="D9910" t="s">
        <v>39</v>
      </c>
      <c r="E9910">
        <v>45</v>
      </c>
      <c r="F9910" t="s">
        <v>19</v>
      </c>
      <c r="G9910">
        <v>9</v>
      </c>
      <c r="H9910" s="4">
        <v>170295.04000000001</v>
      </c>
      <c r="I9910" t="s">
        <v>33</v>
      </c>
      <c r="J9910">
        <v>2</v>
      </c>
      <c r="K9910">
        <v>492</v>
      </c>
      <c r="L9910" t="s">
        <v>44</v>
      </c>
      <c r="M9910" t="s">
        <v>27</v>
      </c>
      <c r="N9910" t="s">
        <v>32</v>
      </c>
      <c r="O9910" s="4">
        <v>164741.81</v>
      </c>
      <c r="P9910" t="s">
        <v>28</v>
      </c>
      <c r="Q9910" t="str" cm="1">
        <f t="array" ref="Q9910">_xlfn.IFS(
O9910&lt;50000,"Low Salary (&lt;$50K)",
O9910&lt;90000,"Lower Middle ($50K-$90K)",
O9910&lt;130000,"Middle ($90K-$130K)",
O9910&lt;170000,"Upper Middle ($130K-$170K)",
O9910&gt;=170000,"High Salary (&gt;$170K)"
)</f>
        <v>Upper Middle ($130K-$170K)</v>
      </c>
      <c r="R9910" t="str" cm="1">
        <f t="array" ref="R9910">_xlfn.IFS(
G9910&lt;=2,"New Customers (0-2Y)",
G9910&lt;=5,"Growing Customers (3-5Y)",
G9910&lt;=8,"Established Customers (6-8Y)",
G9910&lt;=10,"Loyal Customers (9-10Y)"
)</f>
        <v>Loyal Customers (9-10Y)</v>
      </c>
    </row>
    <row r="9911" spans="1:18" x14ac:dyDescent="0.35">
      <c r="A9911">
        <v>15773338</v>
      </c>
      <c r="B9911" t="s">
        <v>93</v>
      </c>
      <c r="C9911" t="s">
        <v>17</v>
      </c>
      <c r="D9911" t="s">
        <v>39</v>
      </c>
      <c r="E9911">
        <v>58</v>
      </c>
      <c r="F9911" t="s">
        <v>19</v>
      </c>
      <c r="G9911">
        <v>2</v>
      </c>
      <c r="H9911" s="4">
        <v>101579.28</v>
      </c>
      <c r="I9911" t="s">
        <v>33</v>
      </c>
      <c r="J9911">
        <v>1</v>
      </c>
      <c r="K9911">
        <v>739</v>
      </c>
      <c r="L9911" t="s">
        <v>35</v>
      </c>
      <c r="M9911" t="s">
        <v>21</v>
      </c>
      <c r="N9911" t="s">
        <v>22</v>
      </c>
      <c r="O9911" s="4">
        <v>72168.53</v>
      </c>
      <c r="P9911" t="s">
        <v>28</v>
      </c>
      <c r="Q9911" t="str" cm="1">
        <f t="array" ref="Q9911">_xlfn.IFS(
O9911&lt;50000,"Low Salary (&lt;$50K)",
O9911&lt;90000,"Lower Middle ($50K-$90K)",
O9911&lt;130000,"Middle ($90K-$130K)",
O9911&lt;170000,"Upper Middle ($130K-$170K)",
O9911&gt;=170000,"High Salary (&gt;$170K)"
)</f>
        <v>Lower Middle ($50K-$90K)</v>
      </c>
      <c r="R9911" t="str" cm="1">
        <f t="array" ref="R9911">_xlfn.IFS(
G9911&lt;=2,"New Customers (0-2Y)",
G9911&lt;=5,"Growing Customers (3-5Y)",
G9911&lt;=8,"Established Customers (6-8Y)",
G9911&lt;=10,"Loyal Customers (9-10Y)"
)</f>
        <v>New Customers (0-2Y)</v>
      </c>
    </row>
    <row r="9912" spans="1:18" x14ac:dyDescent="0.35">
      <c r="A9912">
        <v>15784042</v>
      </c>
      <c r="B9912" t="s">
        <v>329</v>
      </c>
      <c r="C9912" t="s">
        <v>17</v>
      </c>
      <c r="D9912" t="s">
        <v>39</v>
      </c>
      <c r="E9912">
        <v>55</v>
      </c>
      <c r="F9912" t="s">
        <v>19</v>
      </c>
      <c r="G9912">
        <v>7</v>
      </c>
      <c r="H9912" s="4">
        <v>118793.60000000001</v>
      </c>
      <c r="I9912" t="s">
        <v>33</v>
      </c>
      <c r="J9912">
        <v>1</v>
      </c>
      <c r="K9912">
        <v>624</v>
      </c>
      <c r="L9912" t="s">
        <v>20</v>
      </c>
      <c r="M9912" t="s">
        <v>21</v>
      </c>
      <c r="N9912" t="s">
        <v>22</v>
      </c>
      <c r="O9912" s="4">
        <v>95022.02</v>
      </c>
      <c r="P9912" t="s">
        <v>23</v>
      </c>
      <c r="Q9912" t="str" cm="1">
        <f t="array" ref="Q9912">_xlfn.IFS(
O9912&lt;50000,"Low Salary (&lt;$50K)",
O9912&lt;90000,"Lower Middle ($50K-$90K)",
O9912&lt;130000,"Middle ($90K-$130K)",
O9912&lt;170000,"Upper Middle ($130K-$170K)",
O9912&gt;=170000,"High Salary (&gt;$170K)"
)</f>
        <v>Middle ($90K-$130K)</v>
      </c>
      <c r="R9912" t="str" cm="1">
        <f t="array" ref="R9912">_xlfn.IFS(
G9912&lt;=2,"New Customers (0-2Y)",
G9912&lt;=5,"Growing Customers (3-5Y)",
G9912&lt;=8,"Established Customers (6-8Y)",
G9912&lt;=10,"Loyal Customers (9-10Y)"
)</f>
        <v>Established Customers (6-8Y)</v>
      </c>
    </row>
    <row r="9913" spans="1:18" x14ac:dyDescent="0.35">
      <c r="A9913">
        <v>15776229</v>
      </c>
      <c r="B9913" t="s">
        <v>2951</v>
      </c>
      <c r="C9913" t="s">
        <v>17</v>
      </c>
      <c r="D9913" t="s">
        <v>39</v>
      </c>
      <c r="E9913">
        <v>44</v>
      </c>
      <c r="F9913" t="s">
        <v>19</v>
      </c>
      <c r="G9913">
        <v>3</v>
      </c>
      <c r="H9913" s="4">
        <v>115282.3</v>
      </c>
      <c r="I9913" t="s">
        <v>33</v>
      </c>
      <c r="J9913">
        <v>1</v>
      </c>
      <c r="K9913">
        <v>682</v>
      </c>
      <c r="L9913" t="s">
        <v>35</v>
      </c>
      <c r="M9913" t="s">
        <v>27</v>
      </c>
      <c r="N9913" t="s">
        <v>32</v>
      </c>
      <c r="O9913" s="4">
        <v>23766.400000000001</v>
      </c>
      <c r="P9913" t="s">
        <v>28</v>
      </c>
      <c r="Q9913" t="str" cm="1">
        <f t="array" ref="Q9913">_xlfn.IFS(
O9913&lt;50000,"Low Salary (&lt;$50K)",
O9913&lt;90000,"Lower Middle ($50K-$90K)",
O9913&lt;130000,"Middle ($90K-$130K)",
O9913&lt;170000,"Upper Middle ($130K-$170K)",
O9913&gt;=170000,"High Salary (&gt;$170K)"
)</f>
        <v>Low Salary (&lt;$50K)</v>
      </c>
      <c r="R9913" t="str" cm="1">
        <f t="array" ref="R9913">_xlfn.IFS(
G9913&lt;=2,"New Customers (0-2Y)",
G9913&lt;=5,"Growing Customers (3-5Y)",
G9913&lt;=8,"Established Customers (6-8Y)",
G9913&lt;=10,"Loyal Customers (9-10Y)"
)</f>
        <v>Growing Customers (3-5Y)</v>
      </c>
    </row>
    <row r="9914" spans="1:18" x14ac:dyDescent="0.35">
      <c r="A9914">
        <v>15655903</v>
      </c>
      <c r="B9914" t="s">
        <v>2805</v>
      </c>
      <c r="C9914" t="s">
        <v>26</v>
      </c>
      <c r="D9914" t="s">
        <v>18</v>
      </c>
      <c r="E9914">
        <v>34</v>
      </c>
      <c r="F9914" t="s">
        <v>19</v>
      </c>
      <c r="G9914">
        <v>6</v>
      </c>
      <c r="H9914" s="4">
        <v>107980.37</v>
      </c>
      <c r="I9914" t="s">
        <v>33</v>
      </c>
      <c r="J9914">
        <v>1</v>
      </c>
      <c r="K9914">
        <v>701</v>
      </c>
      <c r="L9914" t="s">
        <v>35</v>
      </c>
      <c r="M9914" t="s">
        <v>21</v>
      </c>
      <c r="N9914" t="s">
        <v>22</v>
      </c>
      <c r="O9914" s="4">
        <v>119374.74</v>
      </c>
      <c r="P9914" t="s">
        <v>28</v>
      </c>
      <c r="Q9914" t="str" cm="1">
        <f t="array" ref="Q9914">_xlfn.IFS(
O9914&lt;50000,"Low Salary (&lt;$50K)",
O9914&lt;90000,"Lower Middle ($50K-$90K)",
O9914&lt;130000,"Middle ($90K-$130K)",
O9914&lt;170000,"Upper Middle ($130K-$170K)",
O9914&gt;=170000,"High Salary (&gt;$170K)"
)</f>
        <v>Middle ($90K-$130K)</v>
      </c>
      <c r="R9914" t="str" cm="1">
        <f t="array" ref="R9914">_xlfn.IFS(
G9914&lt;=2,"New Customers (0-2Y)",
G9914&lt;=5,"Growing Customers (3-5Y)",
G9914&lt;=8,"Established Customers (6-8Y)",
G9914&lt;=10,"Loyal Customers (9-10Y)"
)</f>
        <v>Established Customers (6-8Y)</v>
      </c>
    </row>
    <row r="9915" spans="1:18" x14ac:dyDescent="0.35">
      <c r="A9915">
        <v>15590177</v>
      </c>
      <c r="B9915" t="s">
        <v>1728</v>
      </c>
      <c r="C9915" t="s">
        <v>17</v>
      </c>
      <c r="D9915" t="s">
        <v>18</v>
      </c>
      <c r="E9915">
        <v>44</v>
      </c>
      <c r="F9915" t="s">
        <v>19</v>
      </c>
      <c r="G9915">
        <v>1</v>
      </c>
      <c r="H9915" s="4">
        <v>133866.22</v>
      </c>
      <c r="I9915" t="s">
        <v>33</v>
      </c>
      <c r="J9915">
        <v>1</v>
      </c>
      <c r="K9915">
        <v>718</v>
      </c>
      <c r="L9915" t="s">
        <v>35</v>
      </c>
      <c r="M9915" t="s">
        <v>27</v>
      </c>
      <c r="N9915" t="s">
        <v>22</v>
      </c>
      <c r="O9915" s="4">
        <v>139049.24</v>
      </c>
      <c r="P9915" t="s">
        <v>28</v>
      </c>
      <c r="Q9915" t="str" cm="1">
        <f t="array" ref="Q9915">_xlfn.IFS(
O9915&lt;50000,"Low Salary (&lt;$50K)",
O9915&lt;90000,"Lower Middle ($50K-$90K)",
O9915&lt;130000,"Middle ($90K-$130K)",
O9915&lt;170000,"Upper Middle ($130K-$170K)",
O9915&gt;=170000,"High Salary (&gt;$170K)"
)</f>
        <v>Upper Middle ($130K-$170K)</v>
      </c>
      <c r="R9915" t="str" cm="1">
        <f t="array" ref="R9915">_xlfn.IFS(
G9915&lt;=2,"New Customers (0-2Y)",
G9915&lt;=5,"Growing Customers (3-5Y)",
G9915&lt;=8,"Established Customers (6-8Y)",
G9915&lt;=10,"Loyal Customers (9-10Y)"
)</f>
        <v>New Customers (0-2Y)</v>
      </c>
    </row>
    <row r="9916" spans="1:18" x14ac:dyDescent="0.35">
      <c r="A9916">
        <v>15568876</v>
      </c>
      <c r="B9916" t="s">
        <v>267</v>
      </c>
      <c r="C9916" t="s">
        <v>17</v>
      </c>
      <c r="D9916" t="s">
        <v>18</v>
      </c>
      <c r="E9916">
        <v>34</v>
      </c>
      <c r="F9916" t="s">
        <v>19</v>
      </c>
      <c r="G9916">
        <v>1</v>
      </c>
      <c r="H9916" s="4">
        <v>102723.35</v>
      </c>
      <c r="I9916" t="s">
        <v>33</v>
      </c>
      <c r="J9916">
        <v>2</v>
      </c>
      <c r="K9916">
        <v>496</v>
      </c>
      <c r="L9916" t="s">
        <v>44</v>
      </c>
      <c r="M9916" t="s">
        <v>21</v>
      </c>
      <c r="N9916" t="s">
        <v>32</v>
      </c>
      <c r="O9916" s="4">
        <v>180844.81</v>
      </c>
      <c r="P9916" t="s">
        <v>28</v>
      </c>
      <c r="Q9916" t="str" cm="1">
        <f t="array" ref="Q9916">_xlfn.IFS(
O9916&lt;50000,"Low Salary (&lt;$50K)",
O9916&lt;90000,"Lower Middle ($50K-$90K)",
O9916&lt;130000,"Middle ($90K-$130K)",
O9916&lt;170000,"Upper Middle ($130K-$170K)",
O9916&gt;=170000,"High Salary (&gt;$170K)"
)</f>
        <v>High Salary (&gt;$170K)</v>
      </c>
      <c r="R9916" t="str" cm="1">
        <f t="array" ref="R9916">_xlfn.IFS(
G9916&lt;=2,"New Customers (0-2Y)",
G9916&lt;=5,"Growing Customers (3-5Y)",
G9916&lt;=8,"Established Customers (6-8Y)",
G9916&lt;=10,"Loyal Customers (9-10Y)"
)</f>
        <v>New Customers (0-2Y)</v>
      </c>
    </row>
    <row r="9917" spans="1:18" x14ac:dyDescent="0.35">
      <c r="A9917">
        <v>15813140</v>
      </c>
      <c r="B9917" t="s">
        <v>173</v>
      </c>
      <c r="C9917" t="s">
        <v>26</v>
      </c>
      <c r="D9917" t="s">
        <v>39</v>
      </c>
      <c r="E9917">
        <v>41</v>
      </c>
      <c r="F9917" t="s">
        <v>19</v>
      </c>
      <c r="G9917">
        <v>5</v>
      </c>
      <c r="H9917" s="4">
        <v>0</v>
      </c>
      <c r="I9917" t="s">
        <v>24</v>
      </c>
      <c r="J9917">
        <v>2</v>
      </c>
      <c r="K9917">
        <v>543</v>
      </c>
      <c r="L9917" t="s">
        <v>31</v>
      </c>
      <c r="M9917" t="s">
        <v>27</v>
      </c>
      <c r="N9917" t="s">
        <v>22</v>
      </c>
      <c r="O9917" s="4">
        <v>143980.29</v>
      </c>
      <c r="P9917" t="s">
        <v>28</v>
      </c>
      <c r="Q9917" t="str" cm="1">
        <f t="array" ref="Q9917">_xlfn.IFS(
O9917&lt;50000,"Low Salary (&lt;$50K)",
O9917&lt;90000,"Lower Middle ($50K-$90K)",
O9917&lt;130000,"Middle ($90K-$130K)",
O9917&lt;170000,"Upper Middle ($130K-$170K)",
O9917&gt;=170000,"High Salary (&gt;$170K)"
)</f>
        <v>Upper Middle ($130K-$170K)</v>
      </c>
      <c r="R9917" t="str" cm="1">
        <f t="array" ref="R9917">_xlfn.IFS(
G9917&lt;=2,"New Customers (0-2Y)",
G9917&lt;=5,"Growing Customers (3-5Y)",
G9917&lt;=8,"Established Customers (6-8Y)",
G9917&lt;=10,"Loyal Customers (9-10Y)"
)</f>
        <v>Growing Customers (3-5Y)</v>
      </c>
    </row>
    <row r="9918" spans="1:18" x14ac:dyDescent="0.35">
      <c r="A9918">
        <v>15770516</v>
      </c>
      <c r="B9918" t="s">
        <v>1825</v>
      </c>
      <c r="C9918" t="s">
        <v>26</v>
      </c>
      <c r="D9918" t="s">
        <v>18</v>
      </c>
      <c r="E9918">
        <v>44</v>
      </c>
      <c r="F9918" t="s">
        <v>19</v>
      </c>
      <c r="G9918">
        <v>7</v>
      </c>
      <c r="H9918" s="4">
        <v>193213.02</v>
      </c>
      <c r="I9918" t="s">
        <v>33</v>
      </c>
      <c r="J9918">
        <v>2</v>
      </c>
      <c r="K9918">
        <v>616</v>
      </c>
      <c r="L9918" t="s">
        <v>20</v>
      </c>
      <c r="M9918" t="s">
        <v>21</v>
      </c>
      <c r="N9918" t="s">
        <v>22</v>
      </c>
      <c r="O9918" s="4">
        <v>137392.76999999999</v>
      </c>
      <c r="P9918" t="s">
        <v>28</v>
      </c>
      <c r="Q9918" t="str" cm="1">
        <f t="array" ref="Q9918">_xlfn.IFS(
O9918&lt;50000,"Low Salary (&lt;$50K)",
O9918&lt;90000,"Lower Middle ($50K-$90K)",
O9918&lt;130000,"Middle ($90K-$130K)",
O9918&lt;170000,"Upper Middle ($130K-$170K)",
O9918&gt;=170000,"High Salary (&gt;$170K)"
)</f>
        <v>Upper Middle ($130K-$170K)</v>
      </c>
      <c r="R9918" t="str" cm="1">
        <f t="array" ref="R9918">_xlfn.IFS(
G9918&lt;=2,"New Customers (0-2Y)",
G9918&lt;=5,"Growing Customers (3-5Y)",
G9918&lt;=8,"Established Customers (6-8Y)",
G9918&lt;=10,"Loyal Customers (9-10Y)"
)</f>
        <v>Established Customers (6-8Y)</v>
      </c>
    </row>
    <row r="9919" spans="1:18" x14ac:dyDescent="0.35">
      <c r="A9919">
        <v>15755731</v>
      </c>
      <c r="B9919" t="s">
        <v>621</v>
      </c>
      <c r="C9919" t="s">
        <v>42</v>
      </c>
      <c r="D9919" t="s">
        <v>39</v>
      </c>
      <c r="E9919">
        <v>53</v>
      </c>
      <c r="F9919" t="s">
        <v>19</v>
      </c>
      <c r="G9919">
        <v>8</v>
      </c>
      <c r="H9919" s="4">
        <v>117005.55</v>
      </c>
      <c r="I9919" t="s">
        <v>33</v>
      </c>
      <c r="J9919">
        <v>1</v>
      </c>
      <c r="K9919">
        <v>635</v>
      </c>
      <c r="L9919" t="s">
        <v>20</v>
      </c>
      <c r="M9919" t="s">
        <v>27</v>
      </c>
      <c r="N9919" t="s">
        <v>22</v>
      </c>
      <c r="O9919" s="4">
        <v>123646.57</v>
      </c>
      <c r="P9919" t="s">
        <v>23</v>
      </c>
      <c r="Q9919" t="str" cm="1">
        <f t="array" ref="Q9919">_xlfn.IFS(
O9919&lt;50000,"Low Salary (&lt;$50K)",
O9919&lt;90000,"Lower Middle ($50K-$90K)",
O9919&lt;130000,"Middle ($90K-$130K)",
O9919&lt;170000,"Upper Middle ($130K-$170K)",
O9919&gt;=170000,"High Salary (&gt;$170K)"
)</f>
        <v>Middle ($90K-$130K)</v>
      </c>
      <c r="R9919" t="str" cm="1">
        <f t="array" ref="R9919">_xlfn.IFS(
G9919&lt;=2,"New Customers (0-2Y)",
G9919&lt;=5,"Growing Customers (3-5Y)",
G9919&lt;=8,"Established Customers (6-8Y)",
G9919&lt;=10,"Loyal Customers (9-10Y)"
)</f>
        <v>Established Customers (6-8Y)</v>
      </c>
    </row>
    <row r="9920" spans="1:18" x14ac:dyDescent="0.35">
      <c r="A9920">
        <v>15574480</v>
      </c>
      <c r="B9920" t="s">
        <v>914</v>
      </c>
      <c r="C9920" t="s">
        <v>26</v>
      </c>
      <c r="D9920" t="s">
        <v>39</v>
      </c>
      <c r="E9920">
        <v>31</v>
      </c>
      <c r="F9920" t="s">
        <v>19</v>
      </c>
      <c r="G9920">
        <v>1</v>
      </c>
      <c r="H9920" s="4">
        <v>132862.59</v>
      </c>
      <c r="I9920" t="s">
        <v>33</v>
      </c>
      <c r="J9920">
        <v>1</v>
      </c>
      <c r="K9920">
        <v>652</v>
      </c>
      <c r="L9920" t="s">
        <v>20</v>
      </c>
      <c r="M9920" t="s">
        <v>27</v>
      </c>
      <c r="N9920" t="s">
        <v>32</v>
      </c>
      <c r="O9920" s="4">
        <v>158054.49</v>
      </c>
      <c r="P9920" t="s">
        <v>28</v>
      </c>
      <c r="Q9920" t="str" cm="1">
        <f t="array" ref="Q9920">_xlfn.IFS(
O9920&lt;50000,"Low Salary (&lt;$50K)",
O9920&lt;90000,"Lower Middle ($50K-$90K)",
O9920&lt;130000,"Middle ($90K-$130K)",
O9920&lt;170000,"Upper Middle ($130K-$170K)",
O9920&gt;=170000,"High Salary (&gt;$170K)"
)</f>
        <v>Upper Middle ($130K-$170K)</v>
      </c>
      <c r="R9920" t="str" cm="1">
        <f t="array" ref="R9920">_xlfn.IFS(
G9920&lt;=2,"New Customers (0-2Y)",
G9920&lt;=5,"Growing Customers (3-5Y)",
G9920&lt;=8,"Established Customers (6-8Y)",
G9920&lt;=10,"Loyal Customers (9-10Y)"
)</f>
        <v>New Customers (0-2Y)</v>
      </c>
    </row>
    <row r="9921" spans="1:18" x14ac:dyDescent="0.35">
      <c r="A9921">
        <v>15798084</v>
      </c>
      <c r="B9921" t="s">
        <v>868</v>
      </c>
      <c r="C9921" t="s">
        <v>17</v>
      </c>
      <c r="D9921" t="s">
        <v>39</v>
      </c>
      <c r="E9921">
        <v>26</v>
      </c>
      <c r="F9921" t="s">
        <v>43</v>
      </c>
      <c r="G9921">
        <v>0</v>
      </c>
      <c r="H9921" s="4">
        <v>0</v>
      </c>
      <c r="I9921" t="s">
        <v>24</v>
      </c>
      <c r="J9921">
        <v>2</v>
      </c>
      <c r="K9921">
        <v>688</v>
      </c>
      <c r="L9921" t="s">
        <v>35</v>
      </c>
      <c r="M9921" t="s">
        <v>21</v>
      </c>
      <c r="N9921" t="s">
        <v>32</v>
      </c>
      <c r="O9921" s="4">
        <v>105784.85</v>
      </c>
      <c r="P9921" t="s">
        <v>28</v>
      </c>
      <c r="Q9921" t="str" cm="1">
        <f t="array" ref="Q9921">_xlfn.IFS(
O9921&lt;50000,"Low Salary (&lt;$50K)",
O9921&lt;90000,"Lower Middle ($50K-$90K)",
O9921&lt;130000,"Middle ($90K-$130K)",
O9921&lt;170000,"Upper Middle ($130K-$170K)",
O9921&gt;=170000,"High Salary (&gt;$170K)"
)</f>
        <v>Middle ($90K-$130K)</v>
      </c>
      <c r="R9921" t="str" cm="1">
        <f t="array" ref="R9921">_xlfn.IFS(
G9921&lt;=2,"New Customers (0-2Y)",
G9921&lt;=5,"Growing Customers (3-5Y)",
G9921&lt;=8,"Established Customers (6-8Y)",
G9921&lt;=10,"Loyal Customers (9-10Y)"
)</f>
        <v>New Customers (0-2Y)</v>
      </c>
    </row>
    <row r="9922" spans="1:18" x14ac:dyDescent="0.35">
      <c r="A9922">
        <v>15673020</v>
      </c>
      <c r="B9922" t="s">
        <v>252</v>
      </c>
      <c r="C9922" t="s">
        <v>17</v>
      </c>
      <c r="D9922" t="s">
        <v>18</v>
      </c>
      <c r="E9922">
        <v>49</v>
      </c>
      <c r="F9922" t="s">
        <v>19</v>
      </c>
      <c r="G9922">
        <v>3</v>
      </c>
      <c r="H9922" s="4">
        <v>204510.94</v>
      </c>
      <c r="I9922" t="s">
        <v>33</v>
      </c>
      <c r="J9922">
        <v>1</v>
      </c>
      <c r="K9922">
        <v>678</v>
      </c>
      <c r="L9922" t="s">
        <v>35</v>
      </c>
      <c r="M9922" t="s">
        <v>27</v>
      </c>
      <c r="N9922" t="s">
        <v>22</v>
      </c>
      <c r="O9922" s="4">
        <v>738.88</v>
      </c>
      <c r="P9922" t="s">
        <v>23</v>
      </c>
      <c r="Q9922" t="str" cm="1">
        <f t="array" ref="Q9922">_xlfn.IFS(
O9922&lt;50000,"Low Salary (&lt;$50K)",
O9922&lt;90000,"Lower Middle ($50K-$90K)",
O9922&lt;130000,"Middle ($90K-$130K)",
O9922&lt;170000,"Upper Middle ($130K-$170K)",
O9922&gt;=170000,"High Salary (&gt;$170K)"
)</f>
        <v>Low Salary (&lt;$50K)</v>
      </c>
      <c r="R9922" t="str" cm="1">
        <f t="array" ref="R9922">_xlfn.IFS(
G9922&lt;=2,"New Customers (0-2Y)",
G9922&lt;=5,"Growing Customers (3-5Y)",
G9922&lt;=8,"Established Customers (6-8Y)",
G9922&lt;=10,"Loyal Customers (9-10Y)"
)</f>
        <v>Growing Customers (3-5Y)</v>
      </c>
    </row>
    <row r="9923" spans="1:18" x14ac:dyDescent="0.35">
      <c r="A9923">
        <v>15643575</v>
      </c>
      <c r="B9923" t="s">
        <v>1833</v>
      </c>
      <c r="C9923" t="s">
        <v>42</v>
      </c>
      <c r="D9923" t="s">
        <v>39</v>
      </c>
      <c r="E9923">
        <v>36</v>
      </c>
      <c r="F9923" t="s">
        <v>19</v>
      </c>
      <c r="G9923">
        <v>1</v>
      </c>
      <c r="H9923" s="4">
        <v>65349.71</v>
      </c>
      <c r="I9923" t="s">
        <v>29</v>
      </c>
      <c r="J9923">
        <v>1</v>
      </c>
      <c r="K9923">
        <v>757</v>
      </c>
      <c r="L9923" t="s">
        <v>35</v>
      </c>
      <c r="M9923" t="s">
        <v>27</v>
      </c>
      <c r="N9923" t="s">
        <v>32</v>
      </c>
      <c r="O9923" s="4">
        <v>64539.64</v>
      </c>
      <c r="P9923" t="s">
        <v>28</v>
      </c>
      <c r="Q9923" t="str" cm="1">
        <f t="array" ref="Q9923">_xlfn.IFS(
O9923&lt;50000,"Low Salary (&lt;$50K)",
O9923&lt;90000,"Lower Middle ($50K-$90K)",
O9923&lt;130000,"Middle ($90K-$130K)",
O9923&lt;170000,"Upper Middle ($130K-$170K)",
O9923&gt;=170000,"High Salary (&gt;$170K)"
)</f>
        <v>Lower Middle ($50K-$90K)</v>
      </c>
      <c r="R9923" t="str" cm="1">
        <f t="array" ref="R9923">_xlfn.IFS(
G9923&lt;=2,"New Customers (0-2Y)",
G9923&lt;=5,"Growing Customers (3-5Y)",
G9923&lt;=8,"Established Customers (6-8Y)",
G9923&lt;=10,"Loyal Customers (9-10Y)"
)</f>
        <v>New Customers (0-2Y)</v>
      </c>
    </row>
    <row r="9924" spans="1:18" x14ac:dyDescent="0.35">
      <c r="A9924">
        <v>15596811</v>
      </c>
      <c r="B9924" t="s">
        <v>36</v>
      </c>
      <c r="C9924" t="s">
        <v>17</v>
      </c>
      <c r="D9924" t="s">
        <v>39</v>
      </c>
      <c r="E9924">
        <v>36</v>
      </c>
      <c r="F9924" t="s">
        <v>19</v>
      </c>
      <c r="G9924">
        <v>8</v>
      </c>
      <c r="H9924" s="4">
        <v>139753.35</v>
      </c>
      <c r="I9924" t="s">
        <v>33</v>
      </c>
      <c r="J9924">
        <v>1</v>
      </c>
      <c r="K9924">
        <v>667</v>
      </c>
      <c r="L9924" t="s">
        <v>35</v>
      </c>
      <c r="M9924" t="s">
        <v>21</v>
      </c>
      <c r="N9924" t="s">
        <v>32</v>
      </c>
      <c r="O9924" s="4">
        <v>79871.16</v>
      </c>
      <c r="P9924" t="s">
        <v>28</v>
      </c>
      <c r="Q9924" t="str" cm="1">
        <f t="array" ref="Q9924">_xlfn.IFS(
O9924&lt;50000,"Low Salary (&lt;$50K)",
O9924&lt;90000,"Lower Middle ($50K-$90K)",
O9924&lt;130000,"Middle ($90K-$130K)",
O9924&lt;170000,"Upper Middle ($130K-$170K)",
O9924&gt;=170000,"High Salary (&gt;$170K)"
)</f>
        <v>Lower Middle ($50K-$90K)</v>
      </c>
      <c r="R9924" t="str" cm="1">
        <f t="array" ref="R9924">_xlfn.IFS(
G9924&lt;=2,"New Customers (0-2Y)",
G9924&lt;=5,"Growing Customers (3-5Y)",
G9924&lt;=8,"Established Customers (6-8Y)",
G9924&lt;=10,"Loyal Customers (9-10Y)"
)</f>
        <v>Established Customers (6-8Y)</v>
      </c>
    </row>
    <row r="9925" spans="1:18" x14ac:dyDescent="0.35">
      <c r="A9925">
        <v>15786789</v>
      </c>
      <c r="B9925" t="s">
        <v>669</v>
      </c>
      <c r="C9925" t="s">
        <v>17</v>
      </c>
      <c r="D9925" t="s">
        <v>18</v>
      </c>
      <c r="E9925">
        <v>29</v>
      </c>
      <c r="F9925" t="s">
        <v>43</v>
      </c>
      <c r="G9925">
        <v>6</v>
      </c>
      <c r="H9925" s="4">
        <v>0</v>
      </c>
      <c r="I9925" t="s">
        <v>24</v>
      </c>
      <c r="J9925">
        <v>2</v>
      </c>
      <c r="K9925">
        <v>725</v>
      </c>
      <c r="L9925" t="s">
        <v>35</v>
      </c>
      <c r="M9925" t="s">
        <v>21</v>
      </c>
      <c r="N9925" t="s">
        <v>22</v>
      </c>
      <c r="O9925" s="4">
        <v>190776.83</v>
      </c>
      <c r="P9925" t="s">
        <v>28</v>
      </c>
      <c r="Q9925" t="str" cm="1">
        <f t="array" ref="Q9925">_xlfn.IFS(
O9925&lt;50000,"Low Salary (&lt;$50K)",
O9925&lt;90000,"Lower Middle ($50K-$90K)",
O9925&lt;130000,"Middle ($90K-$130K)",
O9925&lt;170000,"Upper Middle ($130K-$170K)",
O9925&gt;=170000,"High Salary (&gt;$170K)"
)</f>
        <v>High Salary (&gt;$170K)</v>
      </c>
      <c r="R9925" t="str" cm="1">
        <f t="array" ref="R9925">_xlfn.IFS(
G9925&lt;=2,"New Customers (0-2Y)",
G9925&lt;=5,"Growing Customers (3-5Y)",
G9925&lt;=8,"Established Customers (6-8Y)",
G9925&lt;=10,"Loyal Customers (9-10Y)"
)</f>
        <v>Established Customers (6-8Y)</v>
      </c>
    </row>
    <row r="9926" spans="1:18" x14ac:dyDescent="0.35">
      <c r="A9926">
        <v>15578865</v>
      </c>
      <c r="B9926" t="s">
        <v>763</v>
      </c>
      <c r="C9926" t="s">
        <v>42</v>
      </c>
      <c r="D9926" t="s">
        <v>18</v>
      </c>
      <c r="E9926">
        <v>50</v>
      </c>
      <c r="F9926" t="s">
        <v>19</v>
      </c>
      <c r="G9926">
        <v>5</v>
      </c>
      <c r="H9926" s="4">
        <v>107959.39</v>
      </c>
      <c r="I9926" t="s">
        <v>33</v>
      </c>
      <c r="J9926">
        <v>1</v>
      </c>
      <c r="K9926">
        <v>632</v>
      </c>
      <c r="L9926" t="s">
        <v>20</v>
      </c>
      <c r="M9926" t="s">
        <v>21</v>
      </c>
      <c r="N9926" t="s">
        <v>22</v>
      </c>
      <c r="O9926" s="4">
        <v>6985.34</v>
      </c>
      <c r="P9926" t="s">
        <v>23</v>
      </c>
      <c r="Q9926" t="str" cm="1">
        <f t="array" ref="Q9926">_xlfn.IFS(
O9926&lt;50000,"Low Salary (&lt;$50K)",
O9926&lt;90000,"Lower Middle ($50K-$90K)",
O9926&lt;130000,"Middle ($90K-$130K)",
O9926&lt;170000,"Upper Middle ($130K-$170K)",
O9926&gt;=170000,"High Salary (&gt;$170K)"
)</f>
        <v>Low Salary (&lt;$50K)</v>
      </c>
      <c r="R9926" t="str" cm="1">
        <f t="array" ref="R9926">_xlfn.IFS(
G9926&lt;=2,"New Customers (0-2Y)",
G9926&lt;=5,"Growing Customers (3-5Y)",
G9926&lt;=8,"Established Customers (6-8Y)",
G9926&lt;=10,"Loyal Customers (9-10Y)"
)</f>
        <v>Growing Customers (3-5Y)</v>
      </c>
    </row>
    <row r="9927" spans="1:18" x14ac:dyDescent="0.35">
      <c r="A9927">
        <v>15605672</v>
      </c>
      <c r="B9927" t="s">
        <v>325</v>
      </c>
      <c r="C9927" t="s">
        <v>17</v>
      </c>
      <c r="D9927" t="s">
        <v>18</v>
      </c>
      <c r="E9927">
        <v>38</v>
      </c>
      <c r="F9927" t="s">
        <v>19</v>
      </c>
      <c r="G9927">
        <v>5</v>
      </c>
      <c r="H9927" s="4">
        <v>195926.39</v>
      </c>
      <c r="I9927" t="s">
        <v>33</v>
      </c>
      <c r="J9927">
        <v>1</v>
      </c>
      <c r="K9927">
        <v>694</v>
      </c>
      <c r="L9927" t="s">
        <v>35</v>
      </c>
      <c r="M9927" t="s">
        <v>21</v>
      </c>
      <c r="N9927" t="s">
        <v>22</v>
      </c>
      <c r="O9927" s="4">
        <v>85522.84</v>
      </c>
      <c r="P9927" t="s">
        <v>28</v>
      </c>
      <c r="Q9927" t="str" cm="1">
        <f t="array" ref="Q9927">_xlfn.IFS(
O9927&lt;50000,"Low Salary (&lt;$50K)",
O9927&lt;90000,"Lower Middle ($50K-$90K)",
O9927&lt;130000,"Middle ($90K-$130K)",
O9927&lt;170000,"Upper Middle ($130K-$170K)",
O9927&gt;=170000,"High Salary (&gt;$170K)"
)</f>
        <v>Lower Middle ($50K-$90K)</v>
      </c>
      <c r="R9927" t="str" cm="1">
        <f t="array" ref="R9927">_xlfn.IFS(
G9927&lt;=2,"New Customers (0-2Y)",
G9927&lt;=5,"Growing Customers (3-5Y)",
G9927&lt;=8,"Established Customers (6-8Y)",
G9927&lt;=10,"Loyal Customers (9-10Y)"
)</f>
        <v>Growing Customers (3-5Y)</v>
      </c>
    </row>
    <row r="9928" spans="1:18" x14ac:dyDescent="0.35">
      <c r="A9928">
        <v>15603674</v>
      </c>
      <c r="B9928" t="s">
        <v>378</v>
      </c>
      <c r="C9928" t="s">
        <v>17</v>
      </c>
      <c r="D9928" t="s">
        <v>39</v>
      </c>
      <c r="E9928">
        <v>36</v>
      </c>
      <c r="F9928" t="s">
        <v>19</v>
      </c>
      <c r="G9928">
        <v>1</v>
      </c>
      <c r="H9928" s="4">
        <v>0</v>
      </c>
      <c r="I9928" t="s">
        <v>24</v>
      </c>
      <c r="J9928">
        <v>2</v>
      </c>
      <c r="K9928">
        <v>803</v>
      </c>
      <c r="L9928" t="s">
        <v>37</v>
      </c>
      <c r="M9928" t="s">
        <v>21</v>
      </c>
      <c r="N9928" t="s">
        <v>22</v>
      </c>
      <c r="O9928" s="4">
        <v>149370.93</v>
      </c>
      <c r="P9928" t="s">
        <v>28</v>
      </c>
      <c r="Q9928" t="str" cm="1">
        <f t="array" ref="Q9928">_xlfn.IFS(
O9928&lt;50000,"Low Salary (&lt;$50K)",
O9928&lt;90000,"Lower Middle ($50K-$90K)",
O9928&lt;130000,"Middle ($90K-$130K)",
O9928&lt;170000,"Upper Middle ($130K-$170K)",
O9928&gt;=170000,"High Salary (&gt;$170K)"
)</f>
        <v>Upper Middle ($130K-$170K)</v>
      </c>
      <c r="R9928" t="str" cm="1">
        <f t="array" ref="R9928">_xlfn.IFS(
G9928&lt;=2,"New Customers (0-2Y)",
G9928&lt;=5,"Growing Customers (3-5Y)",
G9928&lt;=8,"Established Customers (6-8Y)",
G9928&lt;=10,"Loyal Customers (9-10Y)"
)</f>
        <v>New Customers (0-2Y)</v>
      </c>
    </row>
    <row r="9929" spans="1:18" x14ac:dyDescent="0.35">
      <c r="A9929">
        <v>15759915</v>
      </c>
      <c r="B9929" t="s">
        <v>1755</v>
      </c>
      <c r="C9929" t="s">
        <v>17</v>
      </c>
      <c r="D9929" t="s">
        <v>18</v>
      </c>
      <c r="E9929">
        <v>31</v>
      </c>
      <c r="F9929" t="s">
        <v>19</v>
      </c>
      <c r="G9929">
        <v>6</v>
      </c>
      <c r="H9929" s="4">
        <v>87772.52</v>
      </c>
      <c r="I9929" t="s">
        <v>29</v>
      </c>
      <c r="J9929">
        <v>1</v>
      </c>
      <c r="K9929">
        <v>814</v>
      </c>
      <c r="L9929" t="s">
        <v>37</v>
      </c>
      <c r="M9929" t="s">
        <v>21</v>
      </c>
      <c r="N9929" t="s">
        <v>32</v>
      </c>
      <c r="O9929" s="4">
        <v>188516.45</v>
      </c>
      <c r="P9929" t="s">
        <v>28</v>
      </c>
      <c r="Q9929" t="str" cm="1">
        <f t="array" ref="Q9929">_xlfn.IFS(
O9929&lt;50000,"Low Salary (&lt;$50K)",
O9929&lt;90000,"Lower Middle ($50K-$90K)",
O9929&lt;130000,"Middle ($90K-$130K)",
O9929&lt;170000,"Upper Middle ($130K-$170K)",
O9929&gt;=170000,"High Salary (&gt;$170K)"
)</f>
        <v>High Salary (&gt;$170K)</v>
      </c>
      <c r="R9929" t="str" cm="1">
        <f t="array" ref="R9929">_xlfn.IFS(
G9929&lt;=2,"New Customers (0-2Y)",
G9929&lt;=5,"Growing Customers (3-5Y)",
G9929&lt;=8,"Established Customers (6-8Y)",
G9929&lt;=10,"Loyal Customers (9-10Y)"
)</f>
        <v>Established Customers (6-8Y)</v>
      </c>
    </row>
    <row r="9930" spans="1:18" x14ac:dyDescent="0.35">
      <c r="A9930">
        <v>15686219</v>
      </c>
      <c r="B9930" t="s">
        <v>690</v>
      </c>
      <c r="C9930" t="s">
        <v>17</v>
      </c>
      <c r="D9930" t="s">
        <v>39</v>
      </c>
      <c r="E9930">
        <v>38</v>
      </c>
      <c r="F9930" t="s">
        <v>19</v>
      </c>
      <c r="G9930">
        <v>4</v>
      </c>
      <c r="H9930" s="4">
        <v>71018.600000000006</v>
      </c>
      <c r="I9930" t="s">
        <v>29</v>
      </c>
      <c r="J9930">
        <v>2</v>
      </c>
      <c r="K9930">
        <v>611</v>
      </c>
      <c r="L9930" t="s">
        <v>20</v>
      </c>
      <c r="M9930" t="s">
        <v>21</v>
      </c>
      <c r="N9930" t="s">
        <v>32</v>
      </c>
      <c r="O9930" s="4">
        <v>2444.29</v>
      </c>
      <c r="P9930" t="s">
        <v>28</v>
      </c>
      <c r="Q9930" t="str" cm="1">
        <f t="array" ref="Q9930">_xlfn.IFS(
O9930&lt;50000,"Low Salary (&lt;$50K)",
O9930&lt;90000,"Lower Middle ($50K-$90K)",
O9930&lt;130000,"Middle ($90K-$130K)",
O9930&lt;170000,"Upper Middle ($130K-$170K)",
O9930&gt;=170000,"High Salary (&gt;$170K)"
)</f>
        <v>Low Salary (&lt;$50K)</v>
      </c>
      <c r="R9930" t="str" cm="1">
        <f t="array" ref="R9930">_xlfn.IFS(
G9930&lt;=2,"New Customers (0-2Y)",
G9930&lt;=5,"Growing Customers (3-5Y)",
G9930&lt;=8,"Established Customers (6-8Y)",
G9930&lt;=10,"Loyal Customers (9-10Y)"
)</f>
        <v>Growing Customers (3-5Y)</v>
      </c>
    </row>
    <row r="9931" spans="1:18" x14ac:dyDescent="0.35">
      <c r="A9931">
        <v>15696388</v>
      </c>
      <c r="B9931" t="s">
        <v>773</v>
      </c>
      <c r="C9931" t="s">
        <v>42</v>
      </c>
      <c r="D9931" t="s">
        <v>39</v>
      </c>
      <c r="E9931">
        <v>38</v>
      </c>
      <c r="F9931" t="s">
        <v>19</v>
      </c>
      <c r="G9931">
        <v>4</v>
      </c>
      <c r="H9931" s="4">
        <v>111096.91</v>
      </c>
      <c r="I9931" t="s">
        <v>33</v>
      </c>
      <c r="J9931">
        <v>1</v>
      </c>
      <c r="K9931">
        <v>755</v>
      </c>
      <c r="L9931" t="s">
        <v>35</v>
      </c>
      <c r="M9931" t="s">
        <v>21</v>
      </c>
      <c r="N9931" t="s">
        <v>22</v>
      </c>
      <c r="O9931" s="4">
        <v>19762.88</v>
      </c>
      <c r="P9931" t="s">
        <v>28</v>
      </c>
      <c r="Q9931" t="str" cm="1">
        <f t="array" ref="Q9931">_xlfn.IFS(
O9931&lt;50000,"Low Salary (&lt;$50K)",
O9931&lt;90000,"Lower Middle ($50K-$90K)",
O9931&lt;130000,"Middle ($90K-$130K)",
O9931&lt;170000,"Upper Middle ($130K-$170K)",
O9931&gt;=170000,"High Salary (&gt;$170K)"
)</f>
        <v>Low Salary (&lt;$50K)</v>
      </c>
      <c r="R9931" t="str" cm="1">
        <f t="array" ref="R9931">_xlfn.IFS(
G9931&lt;=2,"New Customers (0-2Y)",
G9931&lt;=5,"Growing Customers (3-5Y)",
G9931&lt;=8,"Established Customers (6-8Y)",
G9931&lt;=10,"Loyal Customers (9-10Y)"
)</f>
        <v>Growing Customers (3-5Y)</v>
      </c>
    </row>
    <row r="9932" spans="1:18" x14ac:dyDescent="0.35">
      <c r="A9932">
        <v>15713604</v>
      </c>
      <c r="B9932" t="s">
        <v>277</v>
      </c>
      <c r="C9932" t="s">
        <v>42</v>
      </c>
      <c r="D9932" t="s">
        <v>39</v>
      </c>
      <c r="E9932">
        <v>40</v>
      </c>
      <c r="F9932" t="s">
        <v>19</v>
      </c>
      <c r="G9932">
        <v>9</v>
      </c>
      <c r="H9932" s="4">
        <v>166776.6</v>
      </c>
      <c r="I9932" t="s">
        <v>33</v>
      </c>
      <c r="J9932">
        <v>2</v>
      </c>
      <c r="K9932">
        <v>425</v>
      </c>
      <c r="L9932" t="s">
        <v>44</v>
      </c>
      <c r="M9932" t="s">
        <v>27</v>
      </c>
      <c r="N9932" t="s">
        <v>22</v>
      </c>
      <c r="O9932" s="4">
        <v>172646.88</v>
      </c>
      <c r="P9932" t="s">
        <v>28</v>
      </c>
      <c r="Q9932" t="str" cm="1">
        <f t="array" ref="Q9932">_xlfn.IFS(
O9932&lt;50000,"Low Salary (&lt;$50K)",
O9932&lt;90000,"Lower Middle ($50K-$90K)",
O9932&lt;130000,"Middle ($90K-$130K)",
O9932&lt;170000,"Upper Middle ($130K-$170K)",
O9932&gt;=170000,"High Salary (&gt;$170K)"
)</f>
        <v>High Salary (&gt;$170K)</v>
      </c>
      <c r="R9932" t="str" cm="1">
        <f t="array" ref="R9932">_xlfn.IFS(
G9932&lt;=2,"New Customers (0-2Y)",
G9932&lt;=5,"Growing Customers (3-5Y)",
G9932&lt;=8,"Established Customers (6-8Y)",
G9932&lt;=10,"Loyal Customers (9-10Y)"
)</f>
        <v>Loyal Customers (9-10Y)</v>
      </c>
    </row>
    <row r="9933" spans="1:18" x14ac:dyDescent="0.35">
      <c r="A9933">
        <v>15647800</v>
      </c>
      <c r="B9933" t="s">
        <v>370</v>
      </c>
      <c r="C9933" t="s">
        <v>17</v>
      </c>
      <c r="D9933" t="s">
        <v>18</v>
      </c>
      <c r="E9933">
        <v>34</v>
      </c>
      <c r="F9933" t="s">
        <v>19</v>
      </c>
      <c r="G9933">
        <v>6</v>
      </c>
      <c r="H9933" s="4">
        <v>101266.51</v>
      </c>
      <c r="I9933" t="s">
        <v>33</v>
      </c>
      <c r="J9933">
        <v>1</v>
      </c>
      <c r="K9933">
        <v>850</v>
      </c>
      <c r="L9933" t="s">
        <v>37</v>
      </c>
      <c r="M9933" t="s">
        <v>21</v>
      </c>
      <c r="N9933" t="s">
        <v>32</v>
      </c>
      <c r="O9933" s="4">
        <v>33501.980000000003</v>
      </c>
      <c r="P9933" t="s">
        <v>28</v>
      </c>
      <c r="Q9933" t="str" cm="1">
        <f t="array" ref="Q9933">_xlfn.IFS(
O9933&lt;50000,"Low Salary (&lt;$50K)",
O9933&lt;90000,"Lower Middle ($50K-$90K)",
O9933&lt;130000,"Middle ($90K-$130K)",
O9933&lt;170000,"Upper Middle ($130K-$170K)",
O9933&gt;=170000,"High Salary (&gt;$170K)"
)</f>
        <v>Low Salary (&lt;$50K)</v>
      </c>
      <c r="R9933" t="str" cm="1">
        <f t="array" ref="R9933">_xlfn.IFS(
G9933&lt;=2,"New Customers (0-2Y)",
G9933&lt;=5,"Growing Customers (3-5Y)",
G9933&lt;=8,"Established Customers (6-8Y)",
G9933&lt;=10,"Loyal Customers (9-10Y)"
)</f>
        <v>Established Customers (6-8Y)</v>
      </c>
    </row>
    <row r="9934" spans="1:18" x14ac:dyDescent="0.35">
      <c r="A9934">
        <v>15813451</v>
      </c>
      <c r="B9934" t="s">
        <v>2123</v>
      </c>
      <c r="C9934" t="s">
        <v>26</v>
      </c>
      <c r="D9934" t="s">
        <v>39</v>
      </c>
      <c r="E9934">
        <v>18</v>
      </c>
      <c r="F9934" t="s">
        <v>43</v>
      </c>
      <c r="G9934">
        <v>8</v>
      </c>
      <c r="H9934" s="4">
        <v>134796.87</v>
      </c>
      <c r="I9934" t="s">
        <v>33</v>
      </c>
      <c r="J9934">
        <v>2</v>
      </c>
      <c r="K9934">
        <v>677</v>
      </c>
      <c r="L9934" t="s">
        <v>35</v>
      </c>
      <c r="M9934" t="s">
        <v>21</v>
      </c>
      <c r="N9934" t="s">
        <v>22</v>
      </c>
      <c r="O9934" s="4">
        <v>114858.9</v>
      </c>
      <c r="P9934" t="s">
        <v>28</v>
      </c>
      <c r="Q9934" t="str" cm="1">
        <f t="array" ref="Q9934">_xlfn.IFS(
O9934&lt;50000,"Low Salary (&lt;$50K)",
O9934&lt;90000,"Lower Middle ($50K-$90K)",
O9934&lt;130000,"Middle ($90K-$130K)",
O9934&lt;170000,"Upper Middle ($130K-$170K)",
O9934&gt;=170000,"High Salary (&gt;$170K)"
)</f>
        <v>Middle ($90K-$130K)</v>
      </c>
      <c r="R9934" t="str" cm="1">
        <f t="array" ref="R9934">_xlfn.IFS(
G9934&lt;=2,"New Customers (0-2Y)",
G9934&lt;=5,"Growing Customers (3-5Y)",
G9934&lt;=8,"Established Customers (6-8Y)",
G9934&lt;=10,"Loyal Customers (9-10Y)"
)</f>
        <v>Established Customers (6-8Y)</v>
      </c>
    </row>
    <row r="9935" spans="1:18" x14ac:dyDescent="0.35">
      <c r="A9935">
        <v>15765375</v>
      </c>
      <c r="B9935" t="s">
        <v>1122</v>
      </c>
      <c r="C9935" t="s">
        <v>17</v>
      </c>
      <c r="D9935" t="s">
        <v>18</v>
      </c>
      <c r="E9935">
        <v>46</v>
      </c>
      <c r="F9935" t="s">
        <v>19</v>
      </c>
      <c r="G9935">
        <v>8</v>
      </c>
      <c r="H9935" s="4">
        <v>0</v>
      </c>
      <c r="I9935" t="s">
        <v>24</v>
      </c>
      <c r="J9935">
        <v>1</v>
      </c>
      <c r="K9935">
        <v>797</v>
      </c>
      <c r="L9935" t="s">
        <v>37</v>
      </c>
      <c r="M9935" t="s">
        <v>27</v>
      </c>
      <c r="N9935" t="s">
        <v>32</v>
      </c>
      <c r="O9935" s="4">
        <v>162668.32999999999</v>
      </c>
      <c r="P9935" t="s">
        <v>28</v>
      </c>
      <c r="Q9935" t="str" cm="1">
        <f t="array" ref="Q9935">_xlfn.IFS(
O9935&lt;50000,"Low Salary (&lt;$50K)",
O9935&lt;90000,"Lower Middle ($50K-$90K)",
O9935&lt;130000,"Middle ($90K-$130K)",
O9935&lt;170000,"Upper Middle ($130K-$170K)",
O9935&gt;=170000,"High Salary (&gt;$170K)"
)</f>
        <v>Upper Middle ($130K-$170K)</v>
      </c>
      <c r="R9935" t="str" cm="1">
        <f t="array" ref="R9935">_xlfn.IFS(
G9935&lt;=2,"New Customers (0-2Y)",
G9935&lt;=5,"Growing Customers (3-5Y)",
G9935&lt;=8,"Established Customers (6-8Y)",
G9935&lt;=10,"Loyal Customers (9-10Y)"
)</f>
        <v>Established Customers (6-8Y)</v>
      </c>
    </row>
    <row r="9936" spans="1:18" x14ac:dyDescent="0.35">
      <c r="A9936">
        <v>15774586</v>
      </c>
      <c r="B9936" t="s">
        <v>351</v>
      </c>
      <c r="C9936" t="s">
        <v>42</v>
      </c>
      <c r="D9936" t="s">
        <v>18</v>
      </c>
      <c r="E9936">
        <v>43</v>
      </c>
      <c r="F9936" t="s">
        <v>19</v>
      </c>
      <c r="G9936">
        <v>10</v>
      </c>
      <c r="H9936" s="4">
        <v>118588.83</v>
      </c>
      <c r="I9936" t="s">
        <v>33</v>
      </c>
      <c r="J9936">
        <v>1</v>
      </c>
      <c r="K9936">
        <v>692</v>
      </c>
      <c r="L9936" t="s">
        <v>35</v>
      </c>
      <c r="M9936" t="s">
        <v>21</v>
      </c>
      <c r="N9936" t="s">
        <v>22</v>
      </c>
      <c r="O9936" s="4">
        <v>161241.65</v>
      </c>
      <c r="P9936" t="s">
        <v>23</v>
      </c>
      <c r="Q9936" t="str" cm="1">
        <f t="array" ref="Q9936">_xlfn.IFS(
O9936&lt;50000,"Low Salary (&lt;$50K)",
O9936&lt;90000,"Lower Middle ($50K-$90K)",
O9936&lt;130000,"Middle ($90K-$130K)",
O9936&lt;170000,"Upper Middle ($130K-$170K)",
O9936&gt;=170000,"High Salary (&gt;$170K)"
)</f>
        <v>Upper Middle ($130K-$170K)</v>
      </c>
      <c r="R9936" t="str" cm="1">
        <f t="array" ref="R9936">_xlfn.IFS(
G9936&lt;=2,"New Customers (0-2Y)",
G9936&lt;=5,"Growing Customers (3-5Y)",
G9936&lt;=8,"Established Customers (6-8Y)",
G9936&lt;=10,"Loyal Customers (9-10Y)"
)</f>
        <v>Loyal Customers (9-10Y)</v>
      </c>
    </row>
    <row r="9937" spans="1:18" x14ac:dyDescent="0.35">
      <c r="A9937">
        <v>15603454</v>
      </c>
      <c r="B9937" t="s">
        <v>780</v>
      </c>
      <c r="C9937" t="s">
        <v>42</v>
      </c>
      <c r="D9937" t="s">
        <v>39</v>
      </c>
      <c r="E9937">
        <v>28</v>
      </c>
      <c r="F9937" t="s">
        <v>43</v>
      </c>
      <c r="G9937">
        <v>5</v>
      </c>
      <c r="H9937" s="4">
        <v>160454.15</v>
      </c>
      <c r="I9937" t="s">
        <v>33</v>
      </c>
      <c r="J9937">
        <v>2</v>
      </c>
      <c r="K9937">
        <v>735</v>
      </c>
      <c r="L9937" t="s">
        <v>35</v>
      </c>
      <c r="M9937" t="s">
        <v>27</v>
      </c>
      <c r="N9937" t="s">
        <v>22</v>
      </c>
      <c r="O9937" s="4">
        <v>114957.22</v>
      </c>
      <c r="P9937" t="s">
        <v>28</v>
      </c>
      <c r="Q9937" t="str" cm="1">
        <f t="array" ref="Q9937">_xlfn.IFS(
O9937&lt;50000,"Low Salary (&lt;$50K)",
O9937&lt;90000,"Lower Middle ($50K-$90K)",
O9937&lt;130000,"Middle ($90K-$130K)",
O9937&lt;170000,"Upper Middle ($130K-$170K)",
O9937&gt;=170000,"High Salary (&gt;$170K)"
)</f>
        <v>Middle ($90K-$130K)</v>
      </c>
      <c r="R9937" t="str" cm="1">
        <f t="array" ref="R9937">_xlfn.IFS(
G9937&lt;=2,"New Customers (0-2Y)",
G9937&lt;=5,"Growing Customers (3-5Y)",
G9937&lt;=8,"Established Customers (6-8Y)",
G9937&lt;=10,"Loyal Customers (9-10Y)"
)</f>
        <v>Growing Customers (3-5Y)</v>
      </c>
    </row>
    <row r="9938" spans="1:18" x14ac:dyDescent="0.35">
      <c r="A9938">
        <v>15653037</v>
      </c>
      <c r="B9938" t="s">
        <v>2952</v>
      </c>
      <c r="C9938" t="s">
        <v>17</v>
      </c>
      <c r="D9938" t="s">
        <v>39</v>
      </c>
      <c r="E9938">
        <v>77</v>
      </c>
      <c r="F9938" t="s">
        <v>2967</v>
      </c>
      <c r="G9938">
        <v>1</v>
      </c>
      <c r="H9938" s="4">
        <v>0</v>
      </c>
      <c r="I9938" t="s">
        <v>24</v>
      </c>
      <c r="J9938">
        <v>1</v>
      </c>
      <c r="K9938">
        <v>609</v>
      </c>
      <c r="L9938" t="s">
        <v>20</v>
      </c>
      <c r="M9938" t="s">
        <v>27</v>
      </c>
      <c r="N9938" t="s">
        <v>22</v>
      </c>
      <c r="O9938" s="4">
        <v>18708.759999999998</v>
      </c>
      <c r="P9938" t="s">
        <v>28</v>
      </c>
      <c r="Q9938" t="str" cm="1">
        <f t="array" ref="Q9938">_xlfn.IFS(
O9938&lt;50000,"Low Salary (&lt;$50K)",
O9938&lt;90000,"Lower Middle ($50K-$90K)",
O9938&lt;130000,"Middle ($90K-$130K)",
O9938&lt;170000,"Upper Middle ($130K-$170K)",
O9938&gt;=170000,"High Salary (&gt;$170K)"
)</f>
        <v>Low Salary (&lt;$50K)</v>
      </c>
      <c r="R9938" t="str" cm="1">
        <f t="array" ref="R9938">_xlfn.IFS(
G9938&lt;=2,"New Customers (0-2Y)",
G9938&lt;=5,"Growing Customers (3-5Y)",
G9938&lt;=8,"Established Customers (6-8Y)",
G9938&lt;=10,"Loyal Customers (9-10Y)"
)</f>
        <v>New Customers (0-2Y)</v>
      </c>
    </row>
    <row r="9939" spans="1:18" x14ac:dyDescent="0.35">
      <c r="A9939">
        <v>15782475</v>
      </c>
      <c r="B9939" t="s">
        <v>2953</v>
      </c>
      <c r="C9939" t="s">
        <v>17</v>
      </c>
      <c r="D9939" t="s">
        <v>18</v>
      </c>
      <c r="E9939">
        <v>42</v>
      </c>
      <c r="F9939" t="s">
        <v>19</v>
      </c>
      <c r="G9939">
        <v>8</v>
      </c>
      <c r="H9939" s="4">
        <v>0</v>
      </c>
      <c r="I9939" t="s">
        <v>24</v>
      </c>
      <c r="J9939">
        <v>2</v>
      </c>
      <c r="K9939">
        <v>700</v>
      </c>
      <c r="L9939" t="s">
        <v>35</v>
      </c>
      <c r="M9939" t="s">
        <v>21</v>
      </c>
      <c r="N9939" t="s">
        <v>22</v>
      </c>
      <c r="O9939" s="4">
        <v>105305.72</v>
      </c>
      <c r="P9939" t="s">
        <v>28</v>
      </c>
      <c r="Q9939" t="str" cm="1">
        <f t="array" ref="Q9939">_xlfn.IFS(
O9939&lt;50000,"Low Salary (&lt;$50K)",
O9939&lt;90000,"Lower Middle ($50K-$90K)",
O9939&lt;130000,"Middle ($90K-$130K)",
O9939&lt;170000,"Upper Middle ($130K-$170K)",
O9939&gt;=170000,"High Salary (&gt;$170K)"
)</f>
        <v>Middle ($90K-$130K)</v>
      </c>
      <c r="R9939" t="str" cm="1">
        <f t="array" ref="R9939">_xlfn.IFS(
G9939&lt;=2,"New Customers (0-2Y)",
G9939&lt;=5,"Growing Customers (3-5Y)",
G9939&lt;=8,"Established Customers (6-8Y)",
G9939&lt;=10,"Loyal Customers (9-10Y)"
)</f>
        <v>Established Customers (6-8Y)</v>
      </c>
    </row>
    <row r="9940" spans="1:18" x14ac:dyDescent="0.35">
      <c r="A9940">
        <v>15593496</v>
      </c>
      <c r="B9940" t="s">
        <v>1249</v>
      </c>
      <c r="C9940" t="s">
        <v>26</v>
      </c>
      <c r="D9940" t="s">
        <v>18</v>
      </c>
      <c r="E9940">
        <v>36</v>
      </c>
      <c r="F9940" t="s">
        <v>19</v>
      </c>
      <c r="G9940">
        <v>5</v>
      </c>
      <c r="H9940" s="4">
        <v>91132.18</v>
      </c>
      <c r="I9940" t="s">
        <v>29</v>
      </c>
      <c r="J9940">
        <v>1</v>
      </c>
      <c r="K9940">
        <v>526</v>
      </c>
      <c r="L9940" t="s">
        <v>31</v>
      </c>
      <c r="M9940" t="s">
        <v>27</v>
      </c>
      <c r="N9940" t="s">
        <v>32</v>
      </c>
      <c r="O9940" s="4">
        <v>58111.71</v>
      </c>
      <c r="P9940" t="s">
        <v>28</v>
      </c>
      <c r="Q9940" t="str" cm="1">
        <f t="array" ref="Q9940">_xlfn.IFS(
O9940&lt;50000,"Low Salary (&lt;$50K)",
O9940&lt;90000,"Lower Middle ($50K-$90K)",
O9940&lt;130000,"Middle ($90K-$130K)",
O9940&lt;170000,"Upper Middle ($130K-$170K)",
O9940&gt;=170000,"High Salary (&gt;$170K)"
)</f>
        <v>Lower Middle ($50K-$90K)</v>
      </c>
      <c r="R9940" t="str" cm="1">
        <f t="array" ref="R9940">_xlfn.IFS(
G9940&lt;=2,"New Customers (0-2Y)",
G9940&lt;=5,"Growing Customers (3-5Y)",
G9940&lt;=8,"Established Customers (6-8Y)",
G9940&lt;=10,"Loyal Customers (9-10Y)"
)</f>
        <v>Growing Customers (3-5Y)</v>
      </c>
    </row>
    <row r="9941" spans="1:18" x14ac:dyDescent="0.35">
      <c r="A9941">
        <v>15808971</v>
      </c>
      <c r="B9941" t="s">
        <v>2954</v>
      </c>
      <c r="C9941" t="s">
        <v>26</v>
      </c>
      <c r="D9941" t="s">
        <v>18</v>
      </c>
      <c r="E9941">
        <v>57</v>
      </c>
      <c r="F9941" t="s">
        <v>19</v>
      </c>
      <c r="G9941">
        <v>9</v>
      </c>
      <c r="H9941" s="4">
        <v>0</v>
      </c>
      <c r="I9941" t="s">
        <v>24</v>
      </c>
      <c r="J9941">
        <v>2</v>
      </c>
      <c r="K9941">
        <v>693</v>
      </c>
      <c r="L9941" t="s">
        <v>35</v>
      </c>
      <c r="M9941" t="s">
        <v>21</v>
      </c>
      <c r="N9941" t="s">
        <v>22</v>
      </c>
      <c r="O9941" s="4">
        <v>135502.76999999999</v>
      </c>
      <c r="P9941" t="s">
        <v>28</v>
      </c>
      <c r="Q9941" t="str" cm="1">
        <f t="array" ref="Q9941">_xlfn.IFS(
O9941&lt;50000,"Low Salary (&lt;$50K)",
O9941&lt;90000,"Lower Middle ($50K-$90K)",
O9941&lt;130000,"Middle ($90K-$130K)",
O9941&lt;170000,"Upper Middle ($130K-$170K)",
O9941&gt;=170000,"High Salary (&gt;$170K)"
)</f>
        <v>Upper Middle ($130K-$170K)</v>
      </c>
      <c r="R9941" t="str" cm="1">
        <f t="array" ref="R9941">_xlfn.IFS(
G9941&lt;=2,"New Customers (0-2Y)",
G9941&lt;=5,"Growing Customers (3-5Y)",
G9941&lt;=8,"Established Customers (6-8Y)",
G9941&lt;=10,"Loyal Customers (9-10Y)"
)</f>
        <v>Loyal Customers (9-10Y)</v>
      </c>
    </row>
    <row r="9942" spans="1:18" x14ac:dyDescent="0.35">
      <c r="A9942">
        <v>15791972</v>
      </c>
      <c r="B9942" t="s">
        <v>651</v>
      </c>
      <c r="C9942" t="s">
        <v>17</v>
      </c>
      <c r="D9942" t="s">
        <v>18</v>
      </c>
      <c r="E9942">
        <v>20</v>
      </c>
      <c r="F9942" t="s">
        <v>43</v>
      </c>
      <c r="G9942">
        <v>7</v>
      </c>
      <c r="H9942" s="4">
        <v>0</v>
      </c>
      <c r="I9942" t="s">
        <v>24</v>
      </c>
      <c r="J9942">
        <v>2</v>
      </c>
      <c r="K9942">
        <v>748</v>
      </c>
      <c r="L9942" t="s">
        <v>35</v>
      </c>
      <c r="M9942" t="s">
        <v>27</v>
      </c>
      <c r="N9942" t="s">
        <v>32</v>
      </c>
      <c r="O9942" s="4">
        <v>10792.42</v>
      </c>
      <c r="P9942" t="s">
        <v>28</v>
      </c>
      <c r="Q9942" t="str" cm="1">
        <f t="array" ref="Q9942">_xlfn.IFS(
O9942&lt;50000,"Low Salary (&lt;$50K)",
O9942&lt;90000,"Lower Middle ($50K-$90K)",
O9942&lt;130000,"Middle ($90K-$130K)",
O9942&lt;170000,"Upper Middle ($130K-$170K)",
O9942&gt;=170000,"High Salary (&gt;$170K)"
)</f>
        <v>Low Salary (&lt;$50K)</v>
      </c>
      <c r="R9942" t="str" cm="1">
        <f t="array" ref="R9942">_xlfn.IFS(
G9942&lt;=2,"New Customers (0-2Y)",
G9942&lt;=5,"Growing Customers (3-5Y)",
G9942&lt;=8,"Established Customers (6-8Y)",
G9942&lt;=10,"Loyal Customers (9-10Y)"
)</f>
        <v>Established Customers (6-8Y)</v>
      </c>
    </row>
    <row r="9943" spans="1:18" x14ac:dyDescent="0.35">
      <c r="A9943">
        <v>15676869</v>
      </c>
      <c r="B9943" t="s">
        <v>94</v>
      </c>
      <c r="C9943" t="s">
        <v>26</v>
      </c>
      <c r="D9943" t="s">
        <v>39</v>
      </c>
      <c r="E9943">
        <v>36</v>
      </c>
      <c r="F9943" t="s">
        <v>19</v>
      </c>
      <c r="G9943">
        <v>8</v>
      </c>
      <c r="H9943" s="4">
        <v>0</v>
      </c>
      <c r="I9943" t="s">
        <v>24</v>
      </c>
      <c r="J9943">
        <v>2</v>
      </c>
      <c r="K9943">
        <v>657</v>
      </c>
      <c r="L9943" t="s">
        <v>20</v>
      </c>
      <c r="M9943" t="s">
        <v>27</v>
      </c>
      <c r="N9943" t="s">
        <v>22</v>
      </c>
      <c r="O9943" s="4">
        <v>123866.43</v>
      </c>
      <c r="P9943" t="s">
        <v>28</v>
      </c>
      <c r="Q9943" t="str" cm="1">
        <f t="array" ref="Q9943">_xlfn.IFS(
O9943&lt;50000,"Low Salary (&lt;$50K)",
O9943&lt;90000,"Lower Middle ($50K-$90K)",
O9943&lt;130000,"Middle ($90K-$130K)",
O9943&lt;170000,"Upper Middle ($130K-$170K)",
O9943&gt;=170000,"High Salary (&gt;$170K)"
)</f>
        <v>Middle ($90K-$130K)</v>
      </c>
      <c r="R9943" t="str" cm="1">
        <f t="array" ref="R9943">_xlfn.IFS(
G9943&lt;=2,"New Customers (0-2Y)",
G9943&lt;=5,"Growing Customers (3-5Y)",
G9943&lt;=8,"Established Customers (6-8Y)",
G9943&lt;=10,"Loyal Customers (9-10Y)"
)</f>
        <v>Established Customers (6-8Y)</v>
      </c>
    </row>
    <row r="9944" spans="1:18" x14ac:dyDescent="0.35">
      <c r="A9944">
        <v>15683007</v>
      </c>
      <c r="B9944" t="s">
        <v>2955</v>
      </c>
      <c r="C9944" t="s">
        <v>42</v>
      </c>
      <c r="D9944" t="s">
        <v>18</v>
      </c>
      <c r="E9944">
        <v>25</v>
      </c>
      <c r="F9944" t="s">
        <v>43</v>
      </c>
      <c r="G9944">
        <v>5</v>
      </c>
      <c r="H9944" s="4">
        <v>113113.12</v>
      </c>
      <c r="I9944" t="s">
        <v>33</v>
      </c>
      <c r="J9944">
        <v>1</v>
      </c>
      <c r="K9944">
        <v>739</v>
      </c>
      <c r="L9944" t="s">
        <v>35</v>
      </c>
      <c r="M9944" t="s">
        <v>21</v>
      </c>
      <c r="N9944" t="s">
        <v>32</v>
      </c>
      <c r="O9944" s="4">
        <v>129181.27</v>
      </c>
      <c r="P9944" t="s">
        <v>28</v>
      </c>
      <c r="Q9944" t="str" cm="1">
        <f t="array" ref="Q9944">_xlfn.IFS(
O9944&lt;50000,"Low Salary (&lt;$50K)",
O9944&lt;90000,"Lower Middle ($50K-$90K)",
O9944&lt;130000,"Middle ($90K-$130K)",
O9944&lt;170000,"Upper Middle ($130K-$170K)",
O9944&gt;=170000,"High Salary (&gt;$170K)"
)</f>
        <v>Middle ($90K-$130K)</v>
      </c>
      <c r="R9944" t="str" cm="1">
        <f t="array" ref="R9944">_xlfn.IFS(
G9944&lt;=2,"New Customers (0-2Y)",
G9944&lt;=5,"Growing Customers (3-5Y)",
G9944&lt;=8,"Established Customers (6-8Y)",
G9944&lt;=10,"Loyal Customers (9-10Y)"
)</f>
        <v>Growing Customers (3-5Y)</v>
      </c>
    </row>
    <row r="9945" spans="1:18" x14ac:dyDescent="0.35">
      <c r="A9945">
        <v>15659495</v>
      </c>
      <c r="B9945" t="s">
        <v>134</v>
      </c>
      <c r="C9945" t="s">
        <v>26</v>
      </c>
      <c r="D9945" t="s">
        <v>39</v>
      </c>
      <c r="E9945">
        <v>23</v>
      </c>
      <c r="F9945" t="s">
        <v>43</v>
      </c>
      <c r="G9945">
        <v>2</v>
      </c>
      <c r="H9945" s="4">
        <v>0</v>
      </c>
      <c r="I9945" t="s">
        <v>24</v>
      </c>
      <c r="J9945">
        <v>1</v>
      </c>
      <c r="K9945">
        <v>784</v>
      </c>
      <c r="L9945" t="s">
        <v>37</v>
      </c>
      <c r="M9945" t="s">
        <v>21</v>
      </c>
      <c r="N9945" t="s">
        <v>22</v>
      </c>
      <c r="O9945" s="4">
        <v>6847.73</v>
      </c>
      <c r="P9945" t="s">
        <v>28</v>
      </c>
      <c r="Q9945" t="str" cm="1">
        <f t="array" ref="Q9945">_xlfn.IFS(
O9945&lt;50000,"Low Salary (&lt;$50K)",
O9945&lt;90000,"Lower Middle ($50K-$90K)",
O9945&lt;130000,"Middle ($90K-$130K)",
O9945&lt;170000,"Upper Middle ($130K-$170K)",
O9945&gt;=170000,"High Salary (&gt;$170K)"
)</f>
        <v>Low Salary (&lt;$50K)</v>
      </c>
      <c r="R9945" t="str" cm="1">
        <f t="array" ref="R9945">_xlfn.IFS(
G9945&lt;=2,"New Customers (0-2Y)",
G9945&lt;=5,"Growing Customers (3-5Y)",
G9945&lt;=8,"Established Customers (6-8Y)",
G9945&lt;=10,"Loyal Customers (9-10Y)"
)</f>
        <v>New Customers (0-2Y)</v>
      </c>
    </row>
    <row r="9946" spans="1:18" x14ac:dyDescent="0.35">
      <c r="A9946">
        <v>15703923</v>
      </c>
      <c r="B9946" t="s">
        <v>75</v>
      </c>
      <c r="C9946" t="s">
        <v>42</v>
      </c>
      <c r="D9946" t="s">
        <v>39</v>
      </c>
      <c r="E9946">
        <v>41</v>
      </c>
      <c r="F9946" t="s">
        <v>19</v>
      </c>
      <c r="G9946">
        <v>7</v>
      </c>
      <c r="H9946" s="4">
        <v>190409.34</v>
      </c>
      <c r="I9946" t="s">
        <v>33</v>
      </c>
      <c r="J9946">
        <v>2</v>
      </c>
      <c r="K9946">
        <v>744</v>
      </c>
      <c r="L9946" t="s">
        <v>35</v>
      </c>
      <c r="M9946" t="s">
        <v>21</v>
      </c>
      <c r="N9946" t="s">
        <v>22</v>
      </c>
      <c r="O9946" s="4">
        <v>138361.48000000001</v>
      </c>
      <c r="P9946" t="s">
        <v>28</v>
      </c>
      <c r="Q9946" t="str" cm="1">
        <f t="array" ref="Q9946">_xlfn.IFS(
O9946&lt;50000,"Low Salary (&lt;$50K)",
O9946&lt;90000,"Lower Middle ($50K-$90K)",
O9946&lt;130000,"Middle ($90K-$130K)",
O9946&lt;170000,"Upper Middle ($130K-$170K)",
O9946&gt;=170000,"High Salary (&gt;$170K)"
)</f>
        <v>Upper Middle ($130K-$170K)</v>
      </c>
      <c r="R9946" t="str" cm="1">
        <f t="array" ref="R9946">_xlfn.IFS(
G9946&lt;=2,"New Customers (0-2Y)",
G9946&lt;=5,"Growing Customers (3-5Y)",
G9946&lt;=8,"Established Customers (6-8Y)",
G9946&lt;=10,"Loyal Customers (9-10Y)"
)</f>
        <v>Established Customers (6-8Y)</v>
      </c>
    </row>
    <row r="9947" spans="1:18" x14ac:dyDescent="0.35">
      <c r="A9947">
        <v>15674000</v>
      </c>
      <c r="B9947" t="s">
        <v>245</v>
      </c>
      <c r="C9947" t="s">
        <v>17</v>
      </c>
      <c r="D9947" t="s">
        <v>39</v>
      </c>
      <c r="E9947">
        <v>44</v>
      </c>
      <c r="F9947" t="s">
        <v>19</v>
      </c>
      <c r="G9947">
        <v>10</v>
      </c>
      <c r="H9947" s="4">
        <v>0</v>
      </c>
      <c r="I9947" t="s">
        <v>24</v>
      </c>
      <c r="J9947">
        <v>2</v>
      </c>
      <c r="K9947">
        <v>645</v>
      </c>
      <c r="L9947" t="s">
        <v>20</v>
      </c>
      <c r="M9947" t="s">
        <v>27</v>
      </c>
      <c r="N9947" t="s">
        <v>22</v>
      </c>
      <c r="O9947" s="4">
        <v>166707.22</v>
      </c>
      <c r="P9947" t="s">
        <v>28</v>
      </c>
      <c r="Q9947" t="str" cm="1">
        <f t="array" ref="Q9947">_xlfn.IFS(
O9947&lt;50000,"Low Salary (&lt;$50K)",
O9947&lt;90000,"Lower Middle ($50K-$90K)",
O9947&lt;130000,"Middle ($90K-$130K)",
O9947&lt;170000,"Upper Middle ($130K-$170K)",
O9947&gt;=170000,"High Salary (&gt;$170K)"
)</f>
        <v>Upper Middle ($130K-$170K)</v>
      </c>
      <c r="R9947" t="str" cm="1">
        <f t="array" ref="R9947">_xlfn.IFS(
G9947&lt;=2,"New Customers (0-2Y)",
G9947&lt;=5,"Growing Customers (3-5Y)",
G9947&lt;=8,"Established Customers (6-8Y)",
G9947&lt;=10,"Loyal Customers (9-10Y)"
)</f>
        <v>Loyal Customers (9-10Y)</v>
      </c>
    </row>
    <row r="9948" spans="1:18" x14ac:dyDescent="0.35">
      <c r="A9948">
        <v>15618171</v>
      </c>
      <c r="B9948" t="s">
        <v>729</v>
      </c>
      <c r="C9948" t="s">
        <v>17</v>
      </c>
      <c r="D9948" t="s">
        <v>18</v>
      </c>
      <c r="E9948">
        <v>33</v>
      </c>
      <c r="F9948" t="s">
        <v>19</v>
      </c>
      <c r="G9948">
        <v>9</v>
      </c>
      <c r="H9948" s="4">
        <v>0</v>
      </c>
      <c r="I9948" t="s">
        <v>24</v>
      </c>
      <c r="J9948">
        <v>2</v>
      </c>
      <c r="K9948">
        <v>669</v>
      </c>
      <c r="L9948" t="s">
        <v>35</v>
      </c>
      <c r="M9948" t="s">
        <v>27</v>
      </c>
      <c r="N9948" t="s">
        <v>22</v>
      </c>
      <c r="O9948" s="4">
        <v>107221.03</v>
      </c>
      <c r="P9948" t="s">
        <v>28</v>
      </c>
      <c r="Q9948" t="str" cm="1">
        <f t="array" ref="Q9948">_xlfn.IFS(
O9948&lt;50000,"Low Salary (&lt;$50K)",
O9948&lt;90000,"Lower Middle ($50K-$90K)",
O9948&lt;130000,"Middle ($90K-$130K)",
O9948&lt;170000,"Upper Middle ($130K-$170K)",
O9948&gt;=170000,"High Salary (&gt;$170K)"
)</f>
        <v>Middle ($90K-$130K)</v>
      </c>
      <c r="R9948" t="str" cm="1">
        <f t="array" ref="R9948">_xlfn.IFS(
G9948&lt;=2,"New Customers (0-2Y)",
G9948&lt;=5,"Growing Customers (3-5Y)",
G9948&lt;=8,"Established Customers (6-8Y)",
G9948&lt;=10,"Loyal Customers (9-10Y)"
)</f>
        <v>Loyal Customers (9-10Y)</v>
      </c>
    </row>
    <row r="9949" spans="1:18" x14ac:dyDescent="0.35">
      <c r="A9949">
        <v>15732202</v>
      </c>
      <c r="B9949" t="s">
        <v>793</v>
      </c>
      <c r="C9949" t="s">
        <v>17</v>
      </c>
      <c r="D9949" t="s">
        <v>39</v>
      </c>
      <c r="E9949">
        <v>34</v>
      </c>
      <c r="F9949" t="s">
        <v>19</v>
      </c>
      <c r="G9949">
        <v>1</v>
      </c>
      <c r="H9949" s="4">
        <v>83503.11</v>
      </c>
      <c r="I9949" t="s">
        <v>29</v>
      </c>
      <c r="J9949">
        <v>2</v>
      </c>
      <c r="K9949">
        <v>615</v>
      </c>
      <c r="L9949" t="s">
        <v>20</v>
      </c>
      <c r="M9949" t="s">
        <v>21</v>
      </c>
      <c r="N9949" t="s">
        <v>22</v>
      </c>
      <c r="O9949" s="4">
        <v>73124.53</v>
      </c>
      <c r="P9949" t="s">
        <v>23</v>
      </c>
      <c r="Q9949" t="str" cm="1">
        <f t="array" ref="Q9949">_xlfn.IFS(
O9949&lt;50000,"Low Salary (&lt;$50K)",
O9949&lt;90000,"Lower Middle ($50K-$90K)",
O9949&lt;130000,"Middle ($90K-$130K)",
O9949&lt;170000,"Upper Middle ($130K-$170K)",
O9949&gt;=170000,"High Salary (&gt;$170K)"
)</f>
        <v>Lower Middle ($50K-$90K)</v>
      </c>
      <c r="R9949" t="str" cm="1">
        <f t="array" ref="R9949">_xlfn.IFS(
G9949&lt;=2,"New Customers (0-2Y)",
G9949&lt;=5,"Growing Customers (3-5Y)",
G9949&lt;=8,"Established Customers (6-8Y)",
G9949&lt;=10,"Loyal Customers (9-10Y)"
)</f>
        <v>New Customers (0-2Y)</v>
      </c>
    </row>
    <row r="9950" spans="1:18" x14ac:dyDescent="0.35">
      <c r="A9950">
        <v>15735078</v>
      </c>
      <c r="B9950" t="s">
        <v>2573</v>
      </c>
      <c r="C9950" t="s">
        <v>42</v>
      </c>
      <c r="D9950" t="s">
        <v>18</v>
      </c>
      <c r="E9950">
        <v>53</v>
      </c>
      <c r="F9950" t="s">
        <v>19</v>
      </c>
      <c r="G9950">
        <v>1</v>
      </c>
      <c r="H9950" s="4">
        <v>139687.66</v>
      </c>
      <c r="I9950" t="s">
        <v>33</v>
      </c>
      <c r="J9950">
        <v>2</v>
      </c>
      <c r="K9950">
        <v>724</v>
      </c>
      <c r="L9950" t="s">
        <v>35</v>
      </c>
      <c r="M9950" t="s">
        <v>21</v>
      </c>
      <c r="N9950" t="s">
        <v>22</v>
      </c>
      <c r="O9950" s="4">
        <v>12913.92</v>
      </c>
      <c r="P9950" t="s">
        <v>28</v>
      </c>
      <c r="Q9950" t="str" cm="1">
        <f t="array" ref="Q9950">_xlfn.IFS(
O9950&lt;50000,"Low Salary (&lt;$50K)",
O9950&lt;90000,"Lower Middle ($50K-$90K)",
O9950&lt;130000,"Middle ($90K-$130K)",
O9950&lt;170000,"Upper Middle ($130K-$170K)",
O9950&gt;=170000,"High Salary (&gt;$170K)"
)</f>
        <v>Low Salary (&lt;$50K)</v>
      </c>
      <c r="R9950" t="str" cm="1">
        <f t="array" ref="R9950">_xlfn.IFS(
G9950&lt;=2,"New Customers (0-2Y)",
G9950&lt;=5,"Growing Customers (3-5Y)",
G9950&lt;=8,"Established Customers (6-8Y)",
G9950&lt;=10,"Loyal Customers (9-10Y)"
)</f>
        <v>New Customers (0-2Y)</v>
      </c>
    </row>
    <row r="9951" spans="1:18" x14ac:dyDescent="0.35">
      <c r="A9951">
        <v>15798615</v>
      </c>
      <c r="B9951" t="s">
        <v>690</v>
      </c>
      <c r="C9951" t="s">
        <v>17</v>
      </c>
      <c r="D9951" t="s">
        <v>18</v>
      </c>
      <c r="E9951">
        <v>47</v>
      </c>
      <c r="F9951" t="s">
        <v>19</v>
      </c>
      <c r="G9951">
        <v>9</v>
      </c>
      <c r="H9951" s="4">
        <v>137301.87</v>
      </c>
      <c r="I9951" t="s">
        <v>33</v>
      </c>
      <c r="J9951">
        <v>1</v>
      </c>
      <c r="K9951">
        <v>850</v>
      </c>
      <c r="L9951" t="s">
        <v>37</v>
      </c>
      <c r="M9951" t="s">
        <v>21</v>
      </c>
      <c r="N9951" t="s">
        <v>32</v>
      </c>
      <c r="O9951" s="4">
        <v>44351.77</v>
      </c>
      <c r="P9951" t="s">
        <v>28</v>
      </c>
      <c r="Q9951" t="str" cm="1">
        <f t="array" ref="Q9951">_xlfn.IFS(
O9951&lt;50000,"Low Salary (&lt;$50K)",
O9951&lt;90000,"Lower Middle ($50K-$90K)",
O9951&lt;130000,"Middle ($90K-$130K)",
O9951&lt;170000,"Upper Middle ($130K-$170K)",
O9951&gt;=170000,"High Salary (&gt;$170K)"
)</f>
        <v>Low Salary (&lt;$50K)</v>
      </c>
      <c r="R9951" t="str" cm="1">
        <f t="array" ref="R9951">_xlfn.IFS(
G9951&lt;=2,"New Customers (0-2Y)",
G9951&lt;=5,"Growing Customers (3-5Y)",
G9951&lt;=8,"Established Customers (6-8Y)",
G9951&lt;=10,"Loyal Customers (9-10Y)"
)</f>
        <v>Loyal Customers (9-10Y)</v>
      </c>
    </row>
    <row r="9952" spans="1:18" x14ac:dyDescent="0.35">
      <c r="A9952">
        <v>15638494</v>
      </c>
      <c r="B9952" t="s">
        <v>2956</v>
      </c>
      <c r="C9952" t="s">
        <v>42</v>
      </c>
      <c r="D9952" t="s">
        <v>18</v>
      </c>
      <c r="E9952">
        <v>39</v>
      </c>
      <c r="F9952" t="s">
        <v>19</v>
      </c>
      <c r="G9952">
        <v>10</v>
      </c>
      <c r="H9952" s="4">
        <v>129845.26</v>
      </c>
      <c r="I9952" t="s">
        <v>33</v>
      </c>
      <c r="J9952">
        <v>1</v>
      </c>
      <c r="K9952">
        <v>625</v>
      </c>
      <c r="L9952" t="s">
        <v>20</v>
      </c>
      <c r="M9952" t="s">
        <v>21</v>
      </c>
      <c r="N9952" t="s">
        <v>22</v>
      </c>
      <c r="O9952" s="4">
        <v>96444.88</v>
      </c>
      <c r="P9952" t="s">
        <v>28</v>
      </c>
      <c r="Q9952" t="str" cm="1">
        <f t="array" ref="Q9952">_xlfn.IFS(
O9952&lt;50000,"Low Salary (&lt;$50K)",
O9952&lt;90000,"Lower Middle ($50K-$90K)",
O9952&lt;130000,"Middle ($90K-$130K)",
O9952&lt;170000,"Upper Middle ($130K-$170K)",
O9952&gt;=170000,"High Salary (&gt;$170K)"
)</f>
        <v>Middle ($90K-$130K)</v>
      </c>
      <c r="R9952" t="str" cm="1">
        <f t="array" ref="R9952">_xlfn.IFS(
G9952&lt;=2,"New Customers (0-2Y)",
G9952&lt;=5,"Growing Customers (3-5Y)",
G9952&lt;=8,"Established Customers (6-8Y)",
G9952&lt;=10,"Loyal Customers (9-10Y)"
)</f>
        <v>Loyal Customers (9-10Y)</v>
      </c>
    </row>
    <row r="9953" spans="1:18" x14ac:dyDescent="0.35">
      <c r="A9953">
        <v>15763874</v>
      </c>
      <c r="B9953" t="s">
        <v>201</v>
      </c>
      <c r="C9953" t="s">
        <v>26</v>
      </c>
      <c r="D9953" t="s">
        <v>39</v>
      </c>
      <c r="E9953">
        <v>46</v>
      </c>
      <c r="F9953" t="s">
        <v>19</v>
      </c>
      <c r="G9953">
        <v>8</v>
      </c>
      <c r="H9953" s="4">
        <v>0</v>
      </c>
      <c r="I9953" t="s">
        <v>24</v>
      </c>
      <c r="J9953">
        <v>2</v>
      </c>
      <c r="K9953">
        <v>635</v>
      </c>
      <c r="L9953" t="s">
        <v>20</v>
      </c>
      <c r="M9953" t="s">
        <v>21</v>
      </c>
      <c r="N9953" t="s">
        <v>22</v>
      </c>
      <c r="O9953" s="4">
        <v>60739.16</v>
      </c>
      <c r="P9953" t="s">
        <v>28</v>
      </c>
      <c r="Q9953" t="str" cm="1">
        <f t="array" ref="Q9953">_xlfn.IFS(
O9953&lt;50000,"Low Salary (&lt;$50K)",
O9953&lt;90000,"Lower Middle ($50K-$90K)",
O9953&lt;130000,"Middle ($90K-$130K)",
O9953&lt;170000,"Upper Middle ($130K-$170K)",
O9953&gt;=170000,"High Salary (&gt;$170K)"
)</f>
        <v>Lower Middle ($50K-$90K)</v>
      </c>
      <c r="R9953" t="str" cm="1">
        <f t="array" ref="R9953">_xlfn.IFS(
G9953&lt;=2,"New Customers (0-2Y)",
G9953&lt;=5,"Growing Customers (3-5Y)",
G9953&lt;=8,"Established Customers (6-8Y)",
G9953&lt;=10,"Loyal Customers (9-10Y)"
)</f>
        <v>Established Customers (6-8Y)</v>
      </c>
    </row>
    <row r="9954" spans="1:18" x14ac:dyDescent="0.35">
      <c r="A9954">
        <v>15696355</v>
      </c>
      <c r="B9954" t="s">
        <v>2957</v>
      </c>
      <c r="C9954" t="s">
        <v>42</v>
      </c>
      <c r="D9954" t="s">
        <v>39</v>
      </c>
      <c r="E9954">
        <v>37</v>
      </c>
      <c r="F9954" t="s">
        <v>19</v>
      </c>
      <c r="G9954">
        <v>6</v>
      </c>
      <c r="H9954" s="4">
        <v>125489.4</v>
      </c>
      <c r="I9954" t="s">
        <v>33</v>
      </c>
      <c r="J9954">
        <v>1</v>
      </c>
      <c r="K9954">
        <v>724</v>
      </c>
      <c r="L9954" t="s">
        <v>35</v>
      </c>
      <c r="M9954" t="s">
        <v>21</v>
      </c>
      <c r="N9954" t="s">
        <v>32</v>
      </c>
      <c r="O9954" s="4">
        <v>118570.53</v>
      </c>
      <c r="P9954" t="s">
        <v>28</v>
      </c>
      <c r="Q9954" t="str" cm="1">
        <f t="array" ref="Q9954">_xlfn.IFS(
O9954&lt;50000,"Low Salary (&lt;$50K)",
O9954&lt;90000,"Lower Middle ($50K-$90K)",
O9954&lt;130000,"Middle ($90K-$130K)",
O9954&lt;170000,"Upper Middle ($130K-$170K)",
O9954&gt;=170000,"High Salary (&gt;$170K)"
)</f>
        <v>Middle ($90K-$130K)</v>
      </c>
      <c r="R9954" t="str" cm="1">
        <f t="array" ref="R9954">_xlfn.IFS(
G9954&lt;=2,"New Customers (0-2Y)",
G9954&lt;=5,"Growing Customers (3-5Y)",
G9954&lt;=8,"Established Customers (6-8Y)",
G9954&lt;=10,"Loyal Customers (9-10Y)"
)</f>
        <v>Established Customers (6-8Y)</v>
      </c>
    </row>
    <row r="9955" spans="1:18" x14ac:dyDescent="0.35">
      <c r="A9955">
        <v>15655952</v>
      </c>
      <c r="B9955" t="s">
        <v>523</v>
      </c>
      <c r="C9955" t="s">
        <v>17</v>
      </c>
      <c r="D9955" t="s">
        <v>39</v>
      </c>
      <c r="E9955">
        <v>47</v>
      </c>
      <c r="F9955" t="s">
        <v>19</v>
      </c>
      <c r="G9955">
        <v>2</v>
      </c>
      <c r="H9955" s="4">
        <v>0</v>
      </c>
      <c r="I9955" t="s">
        <v>24</v>
      </c>
      <c r="J9955">
        <v>2</v>
      </c>
      <c r="K9955">
        <v>550</v>
      </c>
      <c r="L9955" t="s">
        <v>31</v>
      </c>
      <c r="M9955" t="s">
        <v>21</v>
      </c>
      <c r="N9955" t="s">
        <v>22</v>
      </c>
      <c r="O9955" s="4">
        <v>97057.279999999999</v>
      </c>
      <c r="P9955" t="s">
        <v>28</v>
      </c>
      <c r="Q9955" t="str" cm="1">
        <f t="array" ref="Q9955">_xlfn.IFS(
O9955&lt;50000,"Low Salary (&lt;$50K)",
O9955&lt;90000,"Lower Middle ($50K-$90K)",
O9955&lt;130000,"Middle ($90K-$130K)",
O9955&lt;170000,"Upper Middle ($130K-$170K)",
O9955&gt;=170000,"High Salary (&gt;$170K)"
)</f>
        <v>Middle ($90K-$130K)</v>
      </c>
      <c r="R9955" t="str" cm="1">
        <f t="array" ref="R9955">_xlfn.IFS(
G9955&lt;=2,"New Customers (0-2Y)",
G9955&lt;=5,"Growing Customers (3-5Y)",
G9955&lt;=8,"Established Customers (6-8Y)",
G9955&lt;=10,"Loyal Customers (9-10Y)"
)</f>
        <v>New Customers (0-2Y)</v>
      </c>
    </row>
    <row r="9956" spans="1:18" x14ac:dyDescent="0.35">
      <c r="A9956">
        <v>15739850</v>
      </c>
      <c r="B9956" t="s">
        <v>873</v>
      </c>
      <c r="C9956" t="s">
        <v>17</v>
      </c>
      <c r="D9956" t="s">
        <v>39</v>
      </c>
      <c r="E9956">
        <v>45</v>
      </c>
      <c r="F9956" t="s">
        <v>19</v>
      </c>
      <c r="G9956">
        <v>6</v>
      </c>
      <c r="H9956" s="4">
        <v>155417.60999999999</v>
      </c>
      <c r="I9956" t="s">
        <v>33</v>
      </c>
      <c r="J9956">
        <v>1</v>
      </c>
      <c r="K9956">
        <v>645</v>
      </c>
      <c r="L9956" t="s">
        <v>20</v>
      </c>
      <c r="M9956" t="s">
        <v>27</v>
      </c>
      <c r="N9956" t="s">
        <v>22</v>
      </c>
      <c r="O9956" s="4">
        <v>3449.22</v>
      </c>
      <c r="P9956" t="s">
        <v>28</v>
      </c>
      <c r="Q9956" t="str" cm="1">
        <f t="array" ref="Q9956">_xlfn.IFS(
O9956&lt;50000,"Low Salary (&lt;$50K)",
O9956&lt;90000,"Lower Middle ($50K-$90K)",
O9956&lt;130000,"Middle ($90K-$130K)",
O9956&lt;170000,"Upper Middle ($130K-$170K)",
O9956&gt;=170000,"High Salary (&gt;$170K)"
)</f>
        <v>Low Salary (&lt;$50K)</v>
      </c>
      <c r="R9956" t="str" cm="1">
        <f t="array" ref="R9956">_xlfn.IFS(
G9956&lt;=2,"New Customers (0-2Y)",
G9956&lt;=5,"Growing Customers (3-5Y)",
G9956&lt;=8,"Established Customers (6-8Y)",
G9956&lt;=10,"Loyal Customers (9-10Y)"
)</f>
        <v>Established Customers (6-8Y)</v>
      </c>
    </row>
    <row r="9957" spans="1:18" x14ac:dyDescent="0.35">
      <c r="A9957">
        <v>15611338</v>
      </c>
      <c r="B9957" t="s">
        <v>2958</v>
      </c>
      <c r="C9957" t="s">
        <v>26</v>
      </c>
      <c r="D9957" t="s">
        <v>39</v>
      </c>
      <c r="E9957">
        <v>29</v>
      </c>
      <c r="F9957" t="s">
        <v>43</v>
      </c>
      <c r="G9957">
        <v>4</v>
      </c>
      <c r="H9957" s="4">
        <v>0</v>
      </c>
      <c r="I9957" t="s">
        <v>24</v>
      </c>
      <c r="J9957">
        <v>2</v>
      </c>
      <c r="K9957">
        <v>714</v>
      </c>
      <c r="L9957" t="s">
        <v>35</v>
      </c>
      <c r="M9957" t="s">
        <v>21</v>
      </c>
      <c r="N9957" t="s">
        <v>22</v>
      </c>
      <c r="O9957" s="4">
        <v>37605.9</v>
      </c>
      <c r="P9957" t="s">
        <v>28</v>
      </c>
      <c r="Q9957" t="str" cm="1">
        <f t="array" ref="Q9957">_xlfn.IFS(
O9957&lt;50000,"Low Salary (&lt;$50K)",
O9957&lt;90000,"Lower Middle ($50K-$90K)",
O9957&lt;130000,"Middle ($90K-$130K)",
O9957&lt;170000,"Upper Middle ($130K-$170K)",
O9957&gt;=170000,"High Salary (&gt;$170K)"
)</f>
        <v>Low Salary (&lt;$50K)</v>
      </c>
      <c r="R9957" t="str" cm="1">
        <f t="array" ref="R9957">_xlfn.IFS(
G9957&lt;=2,"New Customers (0-2Y)",
G9957&lt;=5,"Growing Customers (3-5Y)",
G9957&lt;=8,"Established Customers (6-8Y)",
G9957&lt;=10,"Loyal Customers (9-10Y)"
)</f>
        <v>Growing Customers (3-5Y)</v>
      </c>
    </row>
    <row r="9958" spans="1:18" x14ac:dyDescent="0.35">
      <c r="A9958">
        <v>15707861</v>
      </c>
      <c r="B9958" t="s">
        <v>580</v>
      </c>
      <c r="C9958" t="s">
        <v>17</v>
      </c>
      <c r="D9958" t="s">
        <v>18</v>
      </c>
      <c r="E9958">
        <v>46</v>
      </c>
      <c r="F9958" t="s">
        <v>19</v>
      </c>
      <c r="G9958">
        <v>10</v>
      </c>
      <c r="H9958" s="4">
        <v>85216.61</v>
      </c>
      <c r="I9958" t="s">
        <v>29</v>
      </c>
      <c r="J9958">
        <v>1</v>
      </c>
      <c r="K9958">
        <v>520</v>
      </c>
      <c r="L9958" t="s">
        <v>31</v>
      </c>
      <c r="M9958" t="s">
        <v>21</v>
      </c>
      <c r="N9958" t="s">
        <v>32</v>
      </c>
      <c r="O9958" s="4">
        <v>117369.52</v>
      </c>
      <c r="P9958" t="s">
        <v>23</v>
      </c>
      <c r="Q9958" t="str" cm="1">
        <f t="array" ref="Q9958">_xlfn.IFS(
O9958&lt;50000,"Low Salary (&lt;$50K)",
O9958&lt;90000,"Lower Middle ($50K-$90K)",
O9958&lt;130000,"Middle ($90K-$130K)",
O9958&lt;170000,"Upper Middle ($130K-$170K)",
O9958&gt;=170000,"High Salary (&gt;$170K)"
)</f>
        <v>Middle ($90K-$130K)</v>
      </c>
      <c r="R9958" t="str" cm="1">
        <f t="array" ref="R9958">_xlfn.IFS(
G9958&lt;=2,"New Customers (0-2Y)",
G9958&lt;=5,"Growing Customers (3-5Y)",
G9958&lt;=8,"Established Customers (6-8Y)",
G9958&lt;=10,"Loyal Customers (9-10Y)"
)</f>
        <v>Loyal Customers (9-10Y)</v>
      </c>
    </row>
    <row r="9959" spans="1:18" x14ac:dyDescent="0.35">
      <c r="A9959">
        <v>15672237</v>
      </c>
      <c r="B9959" t="s">
        <v>1254</v>
      </c>
      <c r="C9959" t="s">
        <v>17</v>
      </c>
      <c r="D9959" t="s">
        <v>39</v>
      </c>
      <c r="E9959">
        <v>25</v>
      </c>
      <c r="F9959" t="s">
        <v>43</v>
      </c>
      <c r="G9959">
        <v>1</v>
      </c>
      <c r="H9959" s="4">
        <v>0</v>
      </c>
      <c r="I9959" t="s">
        <v>24</v>
      </c>
      <c r="J9959">
        <v>1</v>
      </c>
      <c r="K9959">
        <v>633</v>
      </c>
      <c r="L9959" t="s">
        <v>20</v>
      </c>
      <c r="M9959" t="s">
        <v>21</v>
      </c>
      <c r="N9959" t="s">
        <v>32</v>
      </c>
      <c r="O9959" s="4">
        <v>100598.98</v>
      </c>
      <c r="P9959" t="s">
        <v>28</v>
      </c>
      <c r="Q9959" t="str" cm="1">
        <f t="array" ref="Q9959">_xlfn.IFS(
O9959&lt;50000,"Low Salary (&lt;$50K)",
O9959&lt;90000,"Lower Middle ($50K-$90K)",
O9959&lt;130000,"Middle ($90K-$130K)",
O9959&lt;170000,"Upper Middle ($130K-$170K)",
O9959&gt;=170000,"High Salary (&gt;$170K)"
)</f>
        <v>Middle ($90K-$130K)</v>
      </c>
      <c r="R9959" t="str" cm="1">
        <f t="array" ref="R9959">_xlfn.IFS(
G9959&lt;=2,"New Customers (0-2Y)",
G9959&lt;=5,"Growing Customers (3-5Y)",
G9959&lt;=8,"Established Customers (6-8Y)",
G9959&lt;=10,"Loyal Customers (9-10Y)"
)</f>
        <v>New Customers (0-2Y)</v>
      </c>
    </row>
    <row r="9960" spans="1:18" x14ac:dyDescent="0.35">
      <c r="A9960">
        <v>15657771</v>
      </c>
      <c r="B9960" t="s">
        <v>633</v>
      </c>
      <c r="C9960" t="s">
        <v>17</v>
      </c>
      <c r="D9960" t="s">
        <v>39</v>
      </c>
      <c r="E9960">
        <v>37</v>
      </c>
      <c r="F9960" t="s">
        <v>19</v>
      </c>
      <c r="G9960">
        <v>6</v>
      </c>
      <c r="H9960" s="4">
        <v>0</v>
      </c>
      <c r="I9960" t="s">
        <v>24</v>
      </c>
      <c r="J9960">
        <v>1</v>
      </c>
      <c r="K9960">
        <v>537</v>
      </c>
      <c r="L9960" t="s">
        <v>31</v>
      </c>
      <c r="M9960" t="s">
        <v>21</v>
      </c>
      <c r="N9960" t="s">
        <v>22</v>
      </c>
      <c r="O9960" s="4">
        <v>17802.419999999998</v>
      </c>
      <c r="P9960" t="s">
        <v>28</v>
      </c>
      <c r="Q9960" t="str" cm="1">
        <f t="array" ref="Q9960">_xlfn.IFS(
O9960&lt;50000,"Low Salary (&lt;$50K)",
O9960&lt;90000,"Lower Middle ($50K-$90K)",
O9960&lt;130000,"Middle ($90K-$130K)",
O9960&lt;170000,"Upper Middle ($130K-$170K)",
O9960&gt;=170000,"High Salary (&gt;$170K)"
)</f>
        <v>Low Salary (&lt;$50K)</v>
      </c>
      <c r="R9960" t="str" cm="1">
        <f t="array" ref="R9960">_xlfn.IFS(
G9960&lt;=2,"New Customers (0-2Y)",
G9960&lt;=5,"Growing Customers (3-5Y)",
G9960&lt;=8,"Established Customers (6-8Y)",
G9960&lt;=10,"Loyal Customers (9-10Y)"
)</f>
        <v>Established Customers (6-8Y)</v>
      </c>
    </row>
    <row r="9961" spans="1:18" x14ac:dyDescent="0.35">
      <c r="A9961">
        <v>15677783</v>
      </c>
      <c r="B9961" t="s">
        <v>130</v>
      </c>
      <c r="C9961" t="s">
        <v>26</v>
      </c>
      <c r="D9961" t="s">
        <v>39</v>
      </c>
      <c r="E9961">
        <v>38</v>
      </c>
      <c r="F9961" t="s">
        <v>19</v>
      </c>
      <c r="G9961">
        <v>4</v>
      </c>
      <c r="H9961" s="4">
        <v>113607.47</v>
      </c>
      <c r="I9961" t="s">
        <v>33</v>
      </c>
      <c r="J9961">
        <v>1</v>
      </c>
      <c r="K9961">
        <v>764</v>
      </c>
      <c r="L9961" t="s">
        <v>35</v>
      </c>
      <c r="M9961" t="s">
        <v>21</v>
      </c>
      <c r="N9961" t="s">
        <v>32</v>
      </c>
      <c r="O9961" s="4">
        <v>91094.46</v>
      </c>
      <c r="P9961" t="s">
        <v>28</v>
      </c>
      <c r="Q9961" t="str" cm="1">
        <f t="array" ref="Q9961">_xlfn.IFS(
O9961&lt;50000,"Low Salary (&lt;$50K)",
O9961&lt;90000,"Lower Middle ($50K-$90K)",
O9961&lt;130000,"Middle ($90K-$130K)",
O9961&lt;170000,"Upper Middle ($130K-$170K)",
O9961&gt;=170000,"High Salary (&gt;$170K)"
)</f>
        <v>Middle ($90K-$130K)</v>
      </c>
      <c r="R9961" t="str" cm="1">
        <f t="array" ref="R9961">_xlfn.IFS(
G9961&lt;=2,"New Customers (0-2Y)",
G9961&lt;=5,"Growing Customers (3-5Y)",
G9961&lt;=8,"Established Customers (6-8Y)",
G9961&lt;=10,"Loyal Customers (9-10Y)"
)</f>
        <v>Growing Customers (3-5Y)</v>
      </c>
    </row>
    <row r="9962" spans="1:18" x14ac:dyDescent="0.35">
      <c r="A9962">
        <v>15681026</v>
      </c>
      <c r="B9962" t="s">
        <v>65</v>
      </c>
      <c r="C9962" t="s">
        <v>42</v>
      </c>
      <c r="D9962" t="s">
        <v>18</v>
      </c>
      <c r="E9962">
        <v>33</v>
      </c>
      <c r="F9962" t="s">
        <v>19</v>
      </c>
      <c r="G9962">
        <v>9</v>
      </c>
      <c r="H9962" s="4">
        <v>104552.72</v>
      </c>
      <c r="I9962" t="s">
        <v>33</v>
      </c>
      <c r="J9962">
        <v>1</v>
      </c>
      <c r="K9962">
        <v>795</v>
      </c>
      <c r="L9962" t="s">
        <v>37</v>
      </c>
      <c r="M9962" t="s">
        <v>21</v>
      </c>
      <c r="N9962" t="s">
        <v>22</v>
      </c>
      <c r="O9962" s="4">
        <v>120853.83</v>
      </c>
      <c r="P9962" t="s">
        <v>23</v>
      </c>
      <c r="Q9962" t="str" cm="1">
        <f t="array" ref="Q9962">_xlfn.IFS(
O9962&lt;50000,"Low Salary (&lt;$50K)",
O9962&lt;90000,"Lower Middle ($50K-$90K)",
O9962&lt;130000,"Middle ($90K-$130K)",
O9962&lt;170000,"Upper Middle ($130K-$170K)",
O9962&gt;=170000,"High Salary (&gt;$170K)"
)</f>
        <v>Middle ($90K-$130K)</v>
      </c>
      <c r="R9962" t="str" cm="1">
        <f t="array" ref="R9962">_xlfn.IFS(
G9962&lt;=2,"New Customers (0-2Y)",
G9962&lt;=5,"Growing Customers (3-5Y)",
G9962&lt;=8,"Established Customers (6-8Y)",
G9962&lt;=10,"Loyal Customers (9-10Y)"
)</f>
        <v>Loyal Customers (9-10Y)</v>
      </c>
    </row>
    <row r="9963" spans="1:18" x14ac:dyDescent="0.35">
      <c r="A9963">
        <v>15566543</v>
      </c>
      <c r="B9963" t="s">
        <v>2959</v>
      </c>
      <c r="C9963" t="s">
        <v>26</v>
      </c>
      <c r="D9963" t="s">
        <v>39</v>
      </c>
      <c r="E9963">
        <v>44</v>
      </c>
      <c r="F9963" t="s">
        <v>19</v>
      </c>
      <c r="G9963">
        <v>9</v>
      </c>
      <c r="H9963" s="4">
        <v>0</v>
      </c>
      <c r="I9963" t="s">
        <v>24</v>
      </c>
      <c r="J9963">
        <v>2</v>
      </c>
      <c r="K9963">
        <v>573</v>
      </c>
      <c r="L9963" t="s">
        <v>31</v>
      </c>
      <c r="M9963" t="s">
        <v>21</v>
      </c>
      <c r="N9963" t="s">
        <v>32</v>
      </c>
      <c r="O9963" s="4">
        <v>107124.17</v>
      </c>
      <c r="P9963" t="s">
        <v>28</v>
      </c>
      <c r="Q9963" t="str" cm="1">
        <f t="array" ref="Q9963">_xlfn.IFS(
O9963&lt;50000,"Low Salary (&lt;$50K)",
O9963&lt;90000,"Lower Middle ($50K-$90K)",
O9963&lt;130000,"Middle ($90K-$130K)",
O9963&lt;170000,"Upper Middle ($130K-$170K)",
O9963&gt;=170000,"High Salary (&gt;$170K)"
)</f>
        <v>Middle ($90K-$130K)</v>
      </c>
      <c r="R9963" t="str" cm="1">
        <f t="array" ref="R9963">_xlfn.IFS(
G9963&lt;=2,"New Customers (0-2Y)",
G9963&lt;=5,"Growing Customers (3-5Y)",
G9963&lt;=8,"Established Customers (6-8Y)",
G9963&lt;=10,"Loyal Customers (9-10Y)"
)</f>
        <v>Loyal Customers (9-10Y)</v>
      </c>
    </row>
    <row r="9964" spans="1:18" x14ac:dyDescent="0.35">
      <c r="A9964">
        <v>15594612</v>
      </c>
      <c r="B9964" t="s">
        <v>2360</v>
      </c>
      <c r="C9964" t="s">
        <v>26</v>
      </c>
      <c r="D9964" t="s">
        <v>39</v>
      </c>
      <c r="E9964">
        <v>44</v>
      </c>
      <c r="F9964" t="s">
        <v>19</v>
      </c>
      <c r="G9964">
        <v>9</v>
      </c>
      <c r="H9964" s="4">
        <v>0</v>
      </c>
      <c r="I9964" t="s">
        <v>24</v>
      </c>
      <c r="J9964">
        <v>1</v>
      </c>
      <c r="K9964">
        <v>702</v>
      </c>
      <c r="L9964" t="s">
        <v>35</v>
      </c>
      <c r="M9964" t="s">
        <v>27</v>
      </c>
      <c r="N9964" t="s">
        <v>32</v>
      </c>
      <c r="O9964" s="4">
        <v>59207.41</v>
      </c>
      <c r="P9964" t="s">
        <v>23</v>
      </c>
      <c r="Q9964" t="str" cm="1">
        <f t="array" ref="Q9964">_xlfn.IFS(
O9964&lt;50000,"Low Salary (&lt;$50K)",
O9964&lt;90000,"Lower Middle ($50K-$90K)",
O9964&lt;130000,"Middle ($90K-$130K)",
O9964&lt;170000,"Upper Middle ($130K-$170K)",
O9964&gt;=170000,"High Salary (&gt;$170K)"
)</f>
        <v>Lower Middle ($50K-$90K)</v>
      </c>
      <c r="R9964" t="str" cm="1">
        <f t="array" ref="R9964">_xlfn.IFS(
G9964&lt;=2,"New Customers (0-2Y)",
G9964&lt;=5,"Growing Customers (3-5Y)",
G9964&lt;=8,"Established Customers (6-8Y)",
G9964&lt;=10,"Loyal Customers (9-10Y)"
)</f>
        <v>Loyal Customers (9-10Y)</v>
      </c>
    </row>
    <row r="9965" spans="1:18" x14ac:dyDescent="0.35">
      <c r="A9965">
        <v>15814664</v>
      </c>
      <c r="B9965" t="s">
        <v>51</v>
      </c>
      <c r="C9965" t="s">
        <v>42</v>
      </c>
      <c r="D9965" t="s">
        <v>39</v>
      </c>
      <c r="E9965">
        <v>33</v>
      </c>
      <c r="F9965" t="s">
        <v>19</v>
      </c>
      <c r="G9965">
        <v>2</v>
      </c>
      <c r="H9965" s="4">
        <v>126524.11</v>
      </c>
      <c r="I9965" t="s">
        <v>33</v>
      </c>
      <c r="J9965">
        <v>1</v>
      </c>
      <c r="K9965">
        <v>740</v>
      </c>
      <c r="L9965" t="s">
        <v>35</v>
      </c>
      <c r="M9965" t="s">
        <v>21</v>
      </c>
      <c r="N9965" t="s">
        <v>32</v>
      </c>
      <c r="O9965" s="4">
        <v>136869.31</v>
      </c>
      <c r="P9965" t="s">
        <v>28</v>
      </c>
      <c r="Q9965" t="str" cm="1">
        <f t="array" ref="Q9965">_xlfn.IFS(
O9965&lt;50000,"Low Salary (&lt;$50K)",
O9965&lt;90000,"Lower Middle ($50K-$90K)",
O9965&lt;130000,"Middle ($90K-$130K)",
O9965&lt;170000,"Upper Middle ($130K-$170K)",
O9965&gt;=170000,"High Salary (&gt;$170K)"
)</f>
        <v>Upper Middle ($130K-$170K)</v>
      </c>
      <c r="R9965" t="str" cm="1">
        <f t="array" ref="R9965">_xlfn.IFS(
G9965&lt;=2,"New Customers (0-2Y)",
G9965&lt;=5,"Growing Customers (3-5Y)",
G9965&lt;=8,"Established Customers (6-8Y)",
G9965&lt;=10,"Loyal Customers (9-10Y)"
)</f>
        <v>New Customers (0-2Y)</v>
      </c>
    </row>
    <row r="9966" spans="1:18" x14ac:dyDescent="0.35">
      <c r="A9966">
        <v>15642785</v>
      </c>
      <c r="B9966" t="s">
        <v>543</v>
      </c>
      <c r="C9966" t="s">
        <v>17</v>
      </c>
      <c r="D9966" t="s">
        <v>39</v>
      </c>
      <c r="E9966">
        <v>34</v>
      </c>
      <c r="F9966" t="s">
        <v>19</v>
      </c>
      <c r="G9966">
        <v>5</v>
      </c>
      <c r="H9966" s="4">
        <v>117593.48</v>
      </c>
      <c r="I9966" t="s">
        <v>33</v>
      </c>
      <c r="J9966">
        <v>2</v>
      </c>
      <c r="K9966">
        <v>479</v>
      </c>
      <c r="L9966" t="s">
        <v>44</v>
      </c>
      <c r="M9966" t="s">
        <v>27</v>
      </c>
      <c r="N9966" t="s">
        <v>32</v>
      </c>
      <c r="O9966" s="4">
        <v>113308.29</v>
      </c>
      <c r="P9966" t="s">
        <v>28</v>
      </c>
      <c r="Q9966" t="str" cm="1">
        <f t="array" ref="Q9966">_xlfn.IFS(
O9966&lt;50000,"Low Salary (&lt;$50K)",
O9966&lt;90000,"Lower Middle ($50K-$90K)",
O9966&lt;130000,"Middle ($90K-$130K)",
O9966&lt;170000,"Upper Middle ($130K-$170K)",
O9966&gt;=170000,"High Salary (&gt;$170K)"
)</f>
        <v>Middle ($90K-$130K)</v>
      </c>
      <c r="R9966" t="str" cm="1">
        <f t="array" ref="R9966">_xlfn.IFS(
G9966&lt;=2,"New Customers (0-2Y)",
G9966&lt;=5,"Growing Customers (3-5Y)",
G9966&lt;=8,"Established Customers (6-8Y)",
G9966&lt;=10,"Loyal Customers (9-10Y)"
)</f>
        <v>Growing Customers (3-5Y)</v>
      </c>
    </row>
    <row r="9967" spans="1:18" x14ac:dyDescent="0.35">
      <c r="A9967">
        <v>15690164</v>
      </c>
      <c r="B9967" t="s">
        <v>303</v>
      </c>
      <c r="C9967" t="s">
        <v>42</v>
      </c>
      <c r="D9967" t="s">
        <v>18</v>
      </c>
      <c r="E9967">
        <v>33</v>
      </c>
      <c r="F9967" t="s">
        <v>19</v>
      </c>
      <c r="G9967">
        <v>4</v>
      </c>
      <c r="H9967" s="4">
        <v>83199.05</v>
      </c>
      <c r="I9967" t="s">
        <v>29</v>
      </c>
      <c r="J9967">
        <v>1</v>
      </c>
      <c r="K9967">
        <v>627</v>
      </c>
      <c r="L9967" t="s">
        <v>20</v>
      </c>
      <c r="M9967" t="s">
        <v>27</v>
      </c>
      <c r="N9967" t="s">
        <v>32</v>
      </c>
      <c r="O9967" s="4">
        <v>159334.93</v>
      </c>
      <c r="P9967" t="s">
        <v>28</v>
      </c>
      <c r="Q9967" t="str" cm="1">
        <f t="array" ref="Q9967">_xlfn.IFS(
O9967&lt;50000,"Low Salary (&lt;$50K)",
O9967&lt;90000,"Lower Middle ($50K-$90K)",
O9967&lt;130000,"Middle ($90K-$130K)",
O9967&lt;170000,"Upper Middle ($130K-$170K)",
O9967&gt;=170000,"High Salary (&gt;$170K)"
)</f>
        <v>Upper Middle ($130K-$170K)</v>
      </c>
      <c r="R9967" t="str" cm="1">
        <f t="array" ref="R9967">_xlfn.IFS(
G9967&lt;=2,"New Customers (0-2Y)",
G9967&lt;=5,"Growing Customers (3-5Y)",
G9967&lt;=8,"Established Customers (6-8Y)",
G9967&lt;=10,"Loyal Customers (9-10Y)"
)</f>
        <v>Growing Customers (3-5Y)</v>
      </c>
    </row>
    <row r="9968" spans="1:18" x14ac:dyDescent="0.35">
      <c r="A9968">
        <v>15590213</v>
      </c>
      <c r="B9968" t="s">
        <v>421</v>
      </c>
      <c r="C9968" t="s">
        <v>26</v>
      </c>
      <c r="D9968" t="s">
        <v>39</v>
      </c>
      <c r="E9968">
        <v>35</v>
      </c>
      <c r="F9968" t="s">
        <v>19</v>
      </c>
      <c r="G9968">
        <v>4</v>
      </c>
      <c r="H9968" s="4">
        <v>125920.98</v>
      </c>
      <c r="I9968" t="s">
        <v>33</v>
      </c>
      <c r="J9968">
        <v>1</v>
      </c>
      <c r="K9968">
        <v>479</v>
      </c>
      <c r="L9968" t="s">
        <v>44</v>
      </c>
      <c r="M9968" t="s">
        <v>21</v>
      </c>
      <c r="N9968" t="s">
        <v>22</v>
      </c>
      <c r="O9968" s="4">
        <v>20393.439999999999</v>
      </c>
      <c r="P9968" t="s">
        <v>28</v>
      </c>
      <c r="Q9968" t="str" cm="1">
        <f t="array" ref="Q9968">_xlfn.IFS(
O9968&lt;50000,"Low Salary (&lt;$50K)",
O9968&lt;90000,"Lower Middle ($50K-$90K)",
O9968&lt;130000,"Middle ($90K-$130K)",
O9968&lt;170000,"Upper Middle ($130K-$170K)",
O9968&gt;=170000,"High Salary (&gt;$170K)"
)</f>
        <v>Low Salary (&lt;$50K)</v>
      </c>
      <c r="R9968" t="str" cm="1">
        <f t="array" ref="R9968">_xlfn.IFS(
G9968&lt;=2,"New Customers (0-2Y)",
G9968&lt;=5,"Growing Customers (3-5Y)",
G9968&lt;=8,"Established Customers (6-8Y)",
G9968&lt;=10,"Loyal Customers (9-10Y)"
)</f>
        <v>Growing Customers (3-5Y)</v>
      </c>
    </row>
    <row r="9969" spans="1:18" x14ac:dyDescent="0.35">
      <c r="A9969">
        <v>15603794</v>
      </c>
      <c r="B9969" t="s">
        <v>578</v>
      </c>
      <c r="C9969" t="s">
        <v>17</v>
      </c>
      <c r="D9969" t="s">
        <v>39</v>
      </c>
      <c r="E9969">
        <v>48</v>
      </c>
      <c r="F9969" t="s">
        <v>19</v>
      </c>
      <c r="G9969">
        <v>5</v>
      </c>
      <c r="H9969" s="4">
        <v>118469.38</v>
      </c>
      <c r="I9969" t="s">
        <v>33</v>
      </c>
      <c r="J9969">
        <v>1</v>
      </c>
      <c r="K9969">
        <v>623</v>
      </c>
      <c r="L9969" t="s">
        <v>20</v>
      </c>
      <c r="M9969" t="s">
        <v>21</v>
      </c>
      <c r="N9969" t="s">
        <v>22</v>
      </c>
      <c r="O9969" s="4">
        <v>158590.25</v>
      </c>
      <c r="P9969" t="s">
        <v>28</v>
      </c>
      <c r="Q9969" t="str" cm="1">
        <f t="array" ref="Q9969">_xlfn.IFS(
O9969&lt;50000,"Low Salary (&lt;$50K)",
O9969&lt;90000,"Lower Middle ($50K-$90K)",
O9969&lt;130000,"Middle ($90K-$130K)",
O9969&lt;170000,"Upper Middle ($130K-$170K)",
O9969&gt;=170000,"High Salary (&gt;$170K)"
)</f>
        <v>Upper Middle ($130K-$170K)</v>
      </c>
      <c r="R9969" t="str" cm="1">
        <f t="array" ref="R9969">_xlfn.IFS(
G9969&lt;=2,"New Customers (0-2Y)",
G9969&lt;=5,"Growing Customers (3-5Y)",
G9969&lt;=8,"Established Customers (6-8Y)",
G9969&lt;=10,"Loyal Customers (9-10Y)"
)</f>
        <v>Growing Customers (3-5Y)</v>
      </c>
    </row>
    <row r="9970" spans="1:18" x14ac:dyDescent="0.35">
      <c r="A9970">
        <v>15733491</v>
      </c>
      <c r="B9970" t="s">
        <v>696</v>
      </c>
      <c r="C9970" t="s">
        <v>42</v>
      </c>
      <c r="D9970" t="s">
        <v>18</v>
      </c>
      <c r="E9970">
        <v>40</v>
      </c>
      <c r="F9970" t="s">
        <v>19</v>
      </c>
      <c r="G9970">
        <v>8</v>
      </c>
      <c r="H9970" s="4">
        <v>153537.57</v>
      </c>
      <c r="I9970" t="s">
        <v>33</v>
      </c>
      <c r="J9970">
        <v>2</v>
      </c>
      <c r="K9970">
        <v>512</v>
      </c>
      <c r="L9970" t="s">
        <v>31</v>
      </c>
      <c r="M9970" t="s">
        <v>27</v>
      </c>
      <c r="N9970" t="s">
        <v>32</v>
      </c>
      <c r="O9970" s="4">
        <v>23101.13</v>
      </c>
      <c r="P9970" t="s">
        <v>28</v>
      </c>
      <c r="Q9970" t="str" cm="1">
        <f t="array" ref="Q9970">_xlfn.IFS(
O9970&lt;50000,"Low Salary (&lt;$50K)",
O9970&lt;90000,"Lower Middle ($50K-$90K)",
O9970&lt;130000,"Middle ($90K-$130K)",
O9970&lt;170000,"Upper Middle ($130K-$170K)",
O9970&gt;=170000,"High Salary (&gt;$170K)"
)</f>
        <v>Low Salary (&lt;$50K)</v>
      </c>
      <c r="R9970" t="str" cm="1">
        <f t="array" ref="R9970">_xlfn.IFS(
G9970&lt;=2,"New Customers (0-2Y)",
G9970&lt;=5,"Growing Customers (3-5Y)",
G9970&lt;=8,"Established Customers (6-8Y)",
G9970&lt;=10,"Loyal Customers (9-10Y)"
)</f>
        <v>Established Customers (6-8Y)</v>
      </c>
    </row>
    <row r="9971" spans="1:18" x14ac:dyDescent="0.35">
      <c r="A9971">
        <v>15806360</v>
      </c>
      <c r="B9971" t="s">
        <v>653</v>
      </c>
      <c r="C9971" t="s">
        <v>17</v>
      </c>
      <c r="D9971" t="s">
        <v>39</v>
      </c>
      <c r="E9971">
        <v>41</v>
      </c>
      <c r="F9971" t="s">
        <v>19</v>
      </c>
      <c r="G9971">
        <v>6</v>
      </c>
      <c r="H9971" s="4">
        <v>0</v>
      </c>
      <c r="I9971" t="s">
        <v>24</v>
      </c>
      <c r="J9971">
        <v>1</v>
      </c>
      <c r="K9971">
        <v>609</v>
      </c>
      <c r="L9971" t="s">
        <v>20</v>
      </c>
      <c r="M9971" t="s">
        <v>27</v>
      </c>
      <c r="N9971" t="s">
        <v>22</v>
      </c>
      <c r="O9971" s="4">
        <v>112585.19</v>
      </c>
      <c r="P9971" t="s">
        <v>28</v>
      </c>
      <c r="Q9971" t="str" cm="1">
        <f t="array" ref="Q9971">_xlfn.IFS(
O9971&lt;50000,"Low Salary (&lt;$50K)",
O9971&lt;90000,"Lower Middle ($50K-$90K)",
O9971&lt;130000,"Middle ($90K-$130K)",
O9971&lt;170000,"Upper Middle ($130K-$170K)",
O9971&gt;=170000,"High Salary (&gt;$170K)"
)</f>
        <v>Middle ($90K-$130K)</v>
      </c>
      <c r="R9971" t="str" cm="1">
        <f t="array" ref="R9971">_xlfn.IFS(
G9971&lt;=2,"New Customers (0-2Y)",
G9971&lt;=5,"Growing Customers (3-5Y)",
G9971&lt;=8,"Established Customers (6-8Y)",
G9971&lt;=10,"Loyal Customers (9-10Y)"
)</f>
        <v>Established Customers (6-8Y)</v>
      </c>
    </row>
    <row r="9972" spans="1:18" x14ac:dyDescent="0.35">
      <c r="A9972">
        <v>15587133</v>
      </c>
      <c r="B9972" t="s">
        <v>824</v>
      </c>
      <c r="C9972" t="s">
        <v>17</v>
      </c>
      <c r="D9972" t="s">
        <v>39</v>
      </c>
      <c r="E9972">
        <v>42</v>
      </c>
      <c r="F9972" t="s">
        <v>19</v>
      </c>
      <c r="G9972">
        <v>7</v>
      </c>
      <c r="H9972" s="4">
        <v>151027.04999999999</v>
      </c>
      <c r="I9972" t="s">
        <v>33</v>
      </c>
      <c r="J9972">
        <v>2</v>
      </c>
      <c r="K9972">
        <v>518</v>
      </c>
      <c r="L9972" t="s">
        <v>31</v>
      </c>
      <c r="M9972" t="s">
        <v>21</v>
      </c>
      <c r="N9972" t="s">
        <v>32</v>
      </c>
      <c r="O9972" s="4">
        <v>119377.36</v>
      </c>
      <c r="P9972" t="s">
        <v>28</v>
      </c>
      <c r="Q9972" t="str" cm="1">
        <f t="array" ref="Q9972">_xlfn.IFS(
O9972&lt;50000,"Low Salary (&lt;$50K)",
O9972&lt;90000,"Lower Middle ($50K-$90K)",
O9972&lt;130000,"Middle ($90K-$130K)",
O9972&lt;170000,"Upper Middle ($130K-$170K)",
O9972&gt;=170000,"High Salary (&gt;$170K)"
)</f>
        <v>Middle ($90K-$130K)</v>
      </c>
      <c r="R9972" t="str" cm="1">
        <f t="array" ref="R9972">_xlfn.IFS(
G9972&lt;=2,"New Customers (0-2Y)",
G9972&lt;=5,"Growing Customers (3-5Y)",
G9972&lt;=8,"Established Customers (6-8Y)",
G9972&lt;=10,"Loyal Customers (9-10Y)"
)</f>
        <v>Established Customers (6-8Y)</v>
      </c>
    </row>
    <row r="9973" spans="1:18" x14ac:dyDescent="0.35">
      <c r="A9973">
        <v>15721377</v>
      </c>
      <c r="B9973" t="s">
        <v>184</v>
      </c>
      <c r="C9973" t="s">
        <v>17</v>
      </c>
      <c r="D9973" t="s">
        <v>18</v>
      </c>
      <c r="E9973">
        <v>34</v>
      </c>
      <c r="F9973" t="s">
        <v>19</v>
      </c>
      <c r="G9973">
        <v>3</v>
      </c>
      <c r="H9973" s="4">
        <v>144751.81</v>
      </c>
      <c r="I9973" t="s">
        <v>33</v>
      </c>
      <c r="J9973">
        <v>1</v>
      </c>
      <c r="K9973">
        <v>833</v>
      </c>
      <c r="L9973" t="s">
        <v>37</v>
      </c>
      <c r="M9973" t="s">
        <v>27</v>
      </c>
      <c r="N9973" t="s">
        <v>32</v>
      </c>
      <c r="O9973" s="4">
        <v>166472.81</v>
      </c>
      <c r="P9973" t="s">
        <v>28</v>
      </c>
      <c r="Q9973" t="str" cm="1">
        <f t="array" ref="Q9973">_xlfn.IFS(
O9973&lt;50000,"Low Salary (&lt;$50K)",
O9973&lt;90000,"Lower Middle ($50K-$90K)",
O9973&lt;130000,"Middle ($90K-$130K)",
O9973&lt;170000,"Upper Middle ($130K-$170K)",
O9973&gt;=170000,"High Salary (&gt;$170K)"
)</f>
        <v>Upper Middle ($130K-$170K)</v>
      </c>
      <c r="R9973" t="str" cm="1">
        <f t="array" ref="R9973">_xlfn.IFS(
G9973&lt;=2,"New Customers (0-2Y)",
G9973&lt;=5,"Growing Customers (3-5Y)",
G9973&lt;=8,"Established Customers (6-8Y)",
G9973&lt;=10,"Loyal Customers (9-10Y)"
)</f>
        <v>Growing Customers (3-5Y)</v>
      </c>
    </row>
    <row r="9974" spans="1:18" x14ac:dyDescent="0.35">
      <c r="A9974">
        <v>15747927</v>
      </c>
      <c r="B9974" t="s">
        <v>750</v>
      </c>
      <c r="C9974" t="s">
        <v>17</v>
      </c>
      <c r="D9974" t="s">
        <v>39</v>
      </c>
      <c r="E9974">
        <v>26</v>
      </c>
      <c r="F9974" t="s">
        <v>43</v>
      </c>
      <c r="G9974">
        <v>4</v>
      </c>
      <c r="H9974" s="4">
        <v>155739.76</v>
      </c>
      <c r="I9974" t="s">
        <v>33</v>
      </c>
      <c r="J9974">
        <v>1</v>
      </c>
      <c r="K9974">
        <v>758</v>
      </c>
      <c r="L9974" t="s">
        <v>35</v>
      </c>
      <c r="M9974" t="s">
        <v>21</v>
      </c>
      <c r="N9974" t="s">
        <v>32</v>
      </c>
      <c r="O9974" s="4">
        <v>171552.02</v>
      </c>
      <c r="P9974" t="s">
        <v>28</v>
      </c>
      <c r="Q9974" t="str" cm="1">
        <f t="array" ref="Q9974">_xlfn.IFS(
O9974&lt;50000,"Low Salary (&lt;$50K)",
O9974&lt;90000,"Lower Middle ($50K-$90K)",
O9974&lt;130000,"Middle ($90K-$130K)",
O9974&lt;170000,"Upper Middle ($130K-$170K)",
O9974&gt;=170000,"High Salary (&gt;$170K)"
)</f>
        <v>High Salary (&gt;$170K)</v>
      </c>
      <c r="R9974" t="str" cm="1">
        <f t="array" ref="R9974">_xlfn.IFS(
G9974&lt;=2,"New Customers (0-2Y)",
G9974&lt;=5,"Growing Customers (3-5Y)",
G9974&lt;=8,"Established Customers (6-8Y)",
G9974&lt;=10,"Loyal Customers (9-10Y)"
)</f>
        <v>Growing Customers (3-5Y)</v>
      </c>
    </row>
    <row r="9975" spans="1:18" x14ac:dyDescent="0.35">
      <c r="A9975">
        <v>15806455</v>
      </c>
      <c r="B9975" t="s">
        <v>233</v>
      </c>
      <c r="C9975" t="s">
        <v>17</v>
      </c>
      <c r="D9975" t="s">
        <v>39</v>
      </c>
      <c r="E9975">
        <v>27</v>
      </c>
      <c r="F9975" t="s">
        <v>43</v>
      </c>
      <c r="G9975">
        <v>7</v>
      </c>
      <c r="H9975" s="4">
        <v>0</v>
      </c>
      <c r="I9975" t="s">
        <v>24</v>
      </c>
      <c r="J9975">
        <v>2</v>
      </c>
      <c r="K9975">
        <v>611</v>
      </c>
      <c r="L9975" t="s">
        <v>20</v>
      </c>
      <c r="M9975" t="s">
        <v>21</v>
      </c>
      <c r="N9975" t="s">
        <v>22</v>
      </c>
      <c r="O9975" s="4">
        <v>157474.1</v>
      </c>
      <c r="P9975" t="s">
        <v>28</v>
      </c>
      <c r="Q9975" t="str" cm="1">
        <f t="array" ref="Q9975">_xlfn.IFS(
O9975&lt;50000,"Low Salary (&lt;$50K)",
O9975&lt;90000,"Lower Middle ($50K-$90K)",
O9975&lt;130000,"Middle ($90K-$130K)",
O9975&lt;170000,"Upper Middle ($130K-$170K)",
O9975&gt;=170000,"High Salary (&gt;$170K)"
)</f>
        <v>Upper Middle ($130K-$170K)</v>
      </c>
      <c r="R9975" t="str" cm="1">
        <f t="array" ref="R9975">_xlfn.IFS(
G9975&lt;=2,"New Customers (0-2Y)",
G9975&lt;=5,"Growing Customers (3-5Y)",
G9975&lt;=8,"Established Customers (6-8Y)",
G9975&lt;=10,"Loyal Customers (9-10Y)"
)</f>
        <v>Established Customers (6-8Y)</v>
      </c>
    </row>
    <row r="9976" spans="1:18" x14ac:dyDescent="0.35">
      <c r="A9976">
        <v>15695474</v>
      </c>
      <c r="B9976" t="s">
        <v>2162</v>
      </c>
      <c r="C9976" t="s">
        <v>17</v>
      </c>
      <c r="D9976" t="s">
        <v>39</v>
      </c>
      <c r="E9976">
        <v>33</v>
      </c>
      <c r="F9976" t="s">
        <v>19</v>
      </c>
      <c r="G9976">
        <v>7</v>
      </c>
      <c r="H9976" s="4">
        <v>122531.86</v>
      </c>
      <c r="I9976" t="s">
        <v>33</v>
      </c>
      <c r="J9976">
        <v>1</v>
      </c>
      <c r="K9976">
        <v>583</v>
      </c>
      <c r="L9976" t="s">
        <v>31</v>
      </c>
      <c r="M9976" t="s">
        <v>21</v>
      </c>
      <c r="N9976" t="s">
        <v>32</v>
      </c>
      <c r="O9976" s="4">
        <v>13549.24</v>
      </c>
      <c r="P9976" t="s">
        <v>28</v>
      </c>
      <c r="Q9976" t="str" cm="1">
        <f t="array" ref="Q9976">_xlfn.IFS(
O9976&lt;50000,"Low Salary (&lt;$50K)",
O9976&lt;90000,"Lower Middle ($50K-$90K)",
O9976&lt;130000,"Middle ($90K-$130K)",
O9976&lt;170000,"Upper Middle ($130K-$170K)",
O9976&gt;=170000,"High Salary (&gt;$170K)"
)</f>
        <v>Low Salary (&lt;$50K)</v>
      </c>
      <c r="R9976" t="str" cm="1">
        <f t="array" ref="R9976">_xlfn.IFS(
G9976&lt;=2,"New Customers (0-2Y)",
G9976&lt;=5,"Growing Customers (3-5Y)",
G9976&lt;=8,"Established Customers (6-8Y)",
G9976&lt;=10,"Loyal Customers (9-10Y)"
)</f>
        <v>Established Customers (6-8Y)</v>
      </c>
    </row>
    <row r="9977" spans="1:18" x14ac:dyDescent="0.35">
      <c r="A9977">
        <v>15666295</v>
      </c>
      <c r="B9977" t="s">
        <v>252</v>
      </c>
      <c r="C9977" t="s">
        <v>42</v>
      </c>
      <c r="D9977" t="s">
        <v>39</v>
      </c>
      <c r="E9977">
        <v>50</v>
      </c>
      <c r="F9977" t="s">
        <v>19</v>
      </c>
      <c r="G9977">
        <v>1</v>
      </c>
      <c r="H9977" s="4">
        <v>113957.01</v>
      </c>
      <c r="I9977" t="s">
        <v>33</v>
      </c>
      <c r="J9977">
        <v>2</v>
      </c>
      <c r="K9977">
        <v>610</v>
      </c>
      <c r="L9977" t="s">
        <v>20</v>
      </c>
      <c r="M9977" t="s">
        <v>21</v>
      </c>
      <c r="N9977" t="s">
        <v>32</v>
      </c>
      <c r="O9977" s="4">
        <v>196526.55</v>
      </c>
      <c r="P9977" t="s">
        <v>23</v>
      </c>
      <c r="Q9977" t="str" cm="1">
        <f t="array" ref="Q9977">_xlfn.IFS(
O9977&lt;50000,"Low Salary (&lt;$50K)",
O9977&lt;90000,"Lower Middle ($50K-$90K)",
O9977&lt;130000,"Middle ($90K-$130K)",
O9977&lt;170000,"Upper Middle ($130K-$170K)",
O9977&gt;=170000,"High Salary (&gt;$170K)"
)</f>
        <v>High Salary (&gt;$170K)</v>
      </c>
      <c r="R9977" t="str" cm="1">
        <f t="array" ref="R9977">_xlfn.IFS(
G9977&lt;=2,"New Customers (0-2Y)",
G9977&lt;=5,"Growing Customers (3-5Y)",
G9977&lt;=8,"Established Customers (6-8Y)",
G9977&lt;=10,"Loyal Customers (9-10Y)"
)</f>
        <v>New Customers (0-2Y)</v>
      </c>
    </row>
    <row r="9978" spans="1:18" x14ac:dyDescent="0.35">
      <c r="A9978">
        <v>15656062</v>
      </c>
      <c r="B9978" t="s">
        <v>66</v>
      </c>
      <c r="C9978" t="s">
        <v>17</v>
      </c>
      <c r="D9978" t="s">
        <v>18</v>
      </c>
      <c r="E9978">
        <v>33</v>
      </c>
      <c r="F9978" t="s">
        <v>19</v>
      </c>
      <c r="G9978">
        <v>7</v>
      </c>
      <c r="H9978" s="4">
        <v>103377.81</v>
      </c>
      <c r="I9978" t="s">
        <v>33</v>
      </c>
      <c r="J9978">
        <v>1</v>
      </c>
      <c r="K9978">
        <v>637</v>
      </c>
      <c r="L9978" t="s">
        <v>20</v>
      </c>
      <c r="M9978" t="s">
        <v>21</v>
      </c>
      <c r="N9978" t="s">
        <v>32</v>
      </c>
      <c r="O9978" s="4">
        <v>84419.78</v>
      </c>
      <c r="P9978" t="s">
        <v>28</v>
      </c>
      <c r="Q9978" t="str" cm="1">
        <f t="array" ref="Q9978">_xlfn.IFS(
O9978&lt;50000,"Low Salary (&lt;$50K)",
O9978&lt;90000,"Lower Middle ($50K-$90K)",
O9978&lt;130000,"Middle ($90K-$130K)",
O9978&lt;170000,"Upper Middle ($130K-$170K)",
O9978&gt;=170000,"High Salary (&gt;$170K)"
)</f>
        <v>Lower Middle ($50K-$90K)</v>
      </c>
      <c r="R9978" t="str" cm="1">
        <f t="array" ref="R9978">_xlfn.IFS(
G9978&lt;=2,"New Customers (0-2Y)",
G9978&lt;=5,"Growing Customers (3-5Y)",
G9978&lt;=8,"Established Customers (6-8Y)",
G9978&lt;=10,"Loyal Customers (9-10Y)"
)</f>
        <v>Established Customers (6-8Y)</v>
      </c>
    </row>
    <row r="9979" spans="1:18" x14ac:dyDescent="0.35">
      <c r="A9979">
        <v>15579969</v>
      </c>
      <c r="B9979" t="s">
        <v>865</v>
      </c>
      <c r="C9979" t="s">
        <v>17</v>
      </c>
      <c r="D9979" t="s">
        <v>18</v>
      </c>
      <c r="E9979">
        <v>32</v>
      </c>
      <c r="F9979" t="s">
        <v>19</v>
      </c>
      <c r="G9979">
        <v>9</v>
      </c>
      <c r="H9979" s="4">
        <v>0</v>
      </c>
      <c r="I9979" t="s">
        <v>24</v>
      </c>
      <c r="J9979">
        <v>2</v>
      </c>
      <c r="K9979">
        <v>683</v>
      </c>
      <c r="L9979" t="s">
        <v>35</v>
      </c>
      <c r="M9979" t="s">
        <v>21</v>
      </c>
      <c r="N9979" t="s">
        <v>22</v>
      </c>
      <c r="O9979" s="4">
        <v>24991.919999999998</v>
      </c>
      <c r="P9979" t="s">
        <v>28</v>
      </c>
      <c r="Q9979" t="str" cm="1">
        <f t="array" ref="Q9979">_xlfn.IFS(
O9979&lt;50000,"Low Salary (&lt;$50K)",
O9979&lt;90000,"Lower Middle ($50K-$90K)",
O9979&lt;130000,"Middle ($90K-$130K)",
O9979&lt;170000,"Upper Middle ($130K-$170K)",
O9979&gt;=170000,"High Salary (&gt;$170K)"
)</f>
        <v>Low Salary (&lt;$50K)</v>
      </c>
      <c r="R9979" t="str" cm="1">
        <f t="array" ref="R9979">_xlfn.IFS(
G9979&lt;=2,"New Customers (0-2Y)",
G9979&lt;=5,"Growing Customers (3-5Y)",
G9979&lt;=8,"Established Customers (6-8Y)",
G9979&lt;=10,"Loyal Customers (9-10Y)"
)</f>
        <v>Loyal Customers (9-10Y)</v>
      </c>
    </row>
    <row r="9980" spans="1:18" x14ac:dyDescent="0.35">
      <c r="A9980">
        <v>15703563</v>
      </c>
      <c r="B9980" t="s">
        <v>649</v>
      </c>
      <c r="C9980" t="s">
        <v>17</v>
      </c>
      <c r="D9980" t="s">
        <v>39</v>
      </c>
      <c r="E9980">
        <v>40</v>
      </c>
      <c r="F9980" t="s">
        <v>19</v>
      </c>
      <c r="G9980">
        <v>9</v>
      </c>
      <c r="H9980" s="4">
        <v>93017.47</v>
      </c>
      <c r="I9980" t="s">
        <v>29</v>
      </c>
      <c r="J9980">
        <v>2</v>
      </c>
      <c r="K9980">
        <v>774</v>
      </c>
      <c r="L9980" t="s">
        <v>35</v>
      </c>
      <c r="M9980" t="s">
        <v>21</v>
      </c>
      <c r="N9980" t="s">
        <v>32</v>
      </c>
      <c r="O9980" s="4">
        <v>191608.97</v>
      </c>
      <c r="P9980" t="s">
        <v>28</v>
      </c>
      <c r="Q9980" t="str" cm="1">
        <f t="array" ref="Q9980">_xlfn.IFS(
O9980&lt;50000,"Low Salary (&lt;$50K)",
O9980&lt;90000,"Lower Middle ($50K-$90K)",
O9980&lt;130000,"Middle ($90K-$130K)",
O9980&lt;170000,"Upper Middle ($130K-$170K)",
O9980&gt;=170000,"High Salary (&gt;$170K)"
)</f>
        <v>High Salary (&gt;$170K)</v>
      </c>
      <c r="R9980" t="str" cm="1">
        <f t="array" ref="R9980">_xlfn.IFS(
G9980&lt;=2,"New Customers (0-2Y)",
G9980&lt;=5,"Growing Customers (3-5Y)",
G9980&lt;=8,"Established Customers (6-8Y)",
G9980&lt;=10,"Loyal Customers (9-10Y)"
)</f>
        <v>Loyal Customers (9-10Y)</v>
      </c>
    </row>
    <row r="9981" spans="1:18" x14ac:dyDescent="0.35">
      <c r="A9981">
        <v>15692664</v>
      </c>
      <c r="B9981" t="s">
        <v>985</v>
      </c>
      <c r="C9981" t="s">
        <v>17</v>
      </c>
      <c r="D9981" t="s">
        <v>18</v>
      </c>
      <c r="E9981">
        <v>58</v>
      </c>
      <c r="F9981" t="s">
        <v>19</v>
      </c>
      <c r="G9981">
        <v>1</v>
      </c>
      <c r="H9981" s="4">
        <v>90022.85</v>
      </c>
      <c r="I9981" t="s">
        <v>29</v>
      </c>
      <c r="J9981">
        <v>1</v>
      </c>
      <c r="K9981">
        <v>677</v>
      </c>
      <c r="L9981" t="s">
        <v>35</v>
      </c>
      <c r="M9981" t="s">
        <v>27</v>
      </c>
      <c r="N9981" t="s">
        <v>22</v>
      </c>
      <c r="O9981" s="4">
        <v>2988.28</v>
      </c>
      <c r="P9981" t="s">
        <v>28</v>
      </c>
      <c r="Q9981" t="str" cm="1">
        <f t="array" ref="Q9981">_xlfn.IFS(
O9981&lt;50000,"Low Salary (&lt;$50K)",
O9981&lt;90000,"Lower Middle ($50K-$90K)",
O9981&lt;130000,"Middle ($90K-$130K)",
O9981&lt;170000,"Upper Middle ($130K-$170K)",
O9981&gt;=170000,"High Salary (&gt;$170K)"
)</f>
        <v>Low Salary (&lt;$50K)</v>
      </c>
      <c r="R9981" t="str" cm="1">
        <f t="array" ref="R9981">_xlfn.IFS(
G9981&lt;=2,"New Customers (0-2Y)",
G9981&lt;=5,"Growing Customers (3-5Y)",
G9981&lt;=8,"Established Customers (6-8Y)",
G9981&lt;=10,"Loyal Customers (9-10Y)"
)</f>
        <v>New Customers (0-2Y)</v>
      </c>
    </row>
    <row r="9982" spans="1:18" x14ac:dyDescent="0.35">
      <c r="A9982">
        <v>15719276</v>
      </c>
      <c r="B9982" t="s">
        <v>209</v>
      </c>
      <c r="C9982" t="s">
        <v>26</v>
      </c>
      <c r="D9982" t="s">
        <v>39</v>
      </c>
      <c r="E9982">
        <v>35</v>
      </c>
      <c r="F9982" t="s">
        <v>19</v>
      </c>
      <c r="G9982">
        <v>6</v>
      </c>
      <c r="H9982" s="4">
        <v>74371.490000000005</v>
      </c>
      <c r="I9982" t="s">
        <v>29</v>
      </c>
      <c r="J9982">
        <v>1</v>
      </c>
      <c r="K9982">
        <v>741</v>
      </c>
      <c r="L9982" t="s">
        <v>35</v>
      </c>
      <c r="M9982" t="s">
        <v>27</v>
      </c>
      <c r="N9982" t="s">
        <v>32</v>
      </c>
      <c r="O9982" s="4">
        <v>99595.67</v>
      </c>
      <c r="P9982" t="s">
        <v>28</v>
      </c>
      <c r="Q9982" t="str" cm="1">
        <f t="array" ref="Q9982">_xlfn.IFS(
O9982&lt;50000,"Low Salary (&lt;$50K)",
O9982&lt;90000,"Lower Middle ($50K-$90K)",
O9982&lt;130000,"Middle ($90K-$130K)",
O9982&lt;170000,"Upper Middle ($130K-$170K)",
O9982&gt;=170000,"High Salary (&gt;$170K)"
)</f>
        <v>Middle ($90K-$130K)</v>
      </c>
      <c r="R9982" t="str" cm="1">
        <f t="array" ref="R9982">_xlfn.IFS(
G9982&lt;=2,"New Customers (0-2Y)",
G9982&lt;=5,"Growing Customers (3-5Y)",
G9982&lt;=8,"Established Customers (6-8Y)",
G9982&lt;=10,"Loyal Customers (9-10Y)"
)</f>
        <v>Established Customers (6-8Y)</v>
      </c>
    </row>
    <row r="9983" spans="1:18" x14ac:dyDescent="0.35">
      <c r="A9983">
        <v>15672754</v>
      </c>
      <c r="B9983" t="s">
        <v>2960</v>
      </c>
      <c r="C9983" t="s">
        <v>42</v>
      </c>
      <c r="D9983" t="s">
        <v>39</v>
      </c>
      <c r="E9983">
        <v>42</v>
      </c>
      <c r="F9983" t="s">
        <v>19</v>
      </c>
      <c r="G9983">
        <v>3</v>
      </c>
      <c r="H9983" s="4">
        <v>152039.70000000001</v>
      </c>
      <c r="I9983" t="s">
        <v>33</v>
      </c>
      <c r="J9983">
        <v>1</v>
      </c>
      <c r="K9983">
        <v>498</v>
      </c>
      <c r="L9983" t="s">
        <v>44</v>
      </c>
      <c r="M9983" t="s">
        <v>21</v>
      </c>
      <c r="N9983" t="s">
        <v>22</v>
      </c>
      <c r="O9983" s="4">
        <v>53445.17</v>
      </c>
      <c r="P9983" t="s">
        <v>23</v>
      </c>
      <c r="Q9983" t="str" cm="1">
        <f t="array" ref="Q9983">_xlfn.IFS(
O9983&lt;50000,"Low Salary (&lt;$50K)",
O9983&lt;90000,"Lower Middle ($50K-$90K)",
O9983&lt;130000,"Middle ($90K-$130K)",
O9983&lt;170000,"Upper Middle ($130K-$170K)",
O9983&gt;=170000,"High Salary (&gt;$170K)"
)</f>
        <v>Lower Middle ($50K-$90K)</v>
      </c>
      <c r="R9983" t="str" cm="1">
        <f t="array" ref="R9983">_xlfn.IFS(
G9983&lt;=2,"New Customers (0-2Y)",
G9983&lt;=5,"Growing Customers (3-5Y)",
G9983&lt;=8,"Established Customers (6-8Y)",
G9983&lt;=10,"Loyal Customers (9-10Y)"
)</f>
        <v>Growing Customers (3-5Y)</v>
      </c>
    </row>
    <row r="9984" spans="1:18" x14ac:dyDescent="0.35">
      <c r="A9984">
        <v>15768163</v>
      </c>
      <c r="B9984" t="s">
        <v>920</v>
      </c>
      <c r="C9984" t="s">
        <v>42</v>
      </c>
      <c r="D9984" t="s">
        <v>18</v>
      </c>
      <c r="E9984">
        <v>46</v>
      </c>
      <c r="F9984" t="s">
        <v>19</v>
      </c>
      <c r="G9984">
        <v>7</v>
      </c>
      <c r="H9984" s="4">
        <v>137145.12</v>
      </c>
      <c r="I9984" t="s">
        <v>33</v>
      </c>
      <c r="J9984">
        <v>1</v>
      </c>
      <c r="K9984">
        <v>655</v>
      </c>
      <c r="L9984" t="s">
        <v>20</v>
      </c>
      <c r="M9984" t="s">
        <v>21</v>
      </c>
      <c r="N9984" t="s">
        <v>32</v>
      </c>
      <c r="O9984" s="4">
        <v>115146.4</v>
      </c>
      <c r="P9984" t="s">
        <v>23</v>
      </c>
      <c r="Q9984" t="str" cm="1">
        <f t="array" ref="Q9984">_xlfn.IFS(
O9984&lt;50000,"Low Salary (&lt;$50K)",
O9984&lt;90000,"Lower Middle ($50K-$90K)",
O9984&lt;130000,"Middle ($90K-$130K)",
O9984&lt;170000,"Upper Middle ($130K-$170K)",
O9984&gt;=170000,"High Salary (&gt;$170K)"
)</f>
        <v>Middle ($90K-$130K)</v>
      </c>
      <c r="R9984" t="str" cm="1">
        <f t="array" ref="R9984">_xlfn.IFS(
G9984&lt;=2,"New Customers (0-2Y)",
G9984&lt;=5,"Growing Customers (3-5Y)",
G9984&lt;=8,"Established Customers (6-8Y)",
G9984&lt;=10,"Loyal Customers (9-10Y)"
)</f>
        <v>Established Customers (6-8Y)</v>
      </c>
    </row>
    <row r="9985" spans="1:18" x14ac:dyDescent="0.35">
      <c r="A9985">
        <v>15656710</v>
      </c>
      <c r="B9985" t="s">
        <v>161</v>
      </c>
      <c r="C9985" t="s">
        <v>17</v>
      </c>
      <c r="D9985" t="s">
        <v>39</v>
      </c>
      <c r="E9985">
        <v>40</v>
      </c>
      <c r="F9985" t="s">
        <v>19</v>
      </c>
      <c r="G9985">
        <v>4</v>
      </c>
      <c r="H9985" s="4">
        <v>0</v>
      </c>
      <c r="I9985" t="s">
        <v>24</v>
      </c>
      <c r="J9985">
        <v>1</v>
      </c>
      <c r="K9985">
        <v>613</v>
      </c>
      <c r="L9985" t="s">
        <v>20</v>
      </c>
      <c r="M9985" t="s">
        <v>27</v>
      </c>
      <c r="N9985" t="s">
        <v>32</v>
      </c>
      <c r="O9985" s="4">
        <v>151325.24</v>
      </c>
      <c r="P9985" t="s">
        <v>28</v>
      </c>
      <c r="Q9985" t="str" cm="1">
        <f t="array" ref="Q9985">_xlfn.IFS(
O9985&lt;50000,"Low Salary (&lt;$50K)",
O9985&lt;90000,"Lower Middle ($50K-$90K)",
O9985&lt;130000,"Middle ($90K-$130K)",
O9985&lt;170000,"Upper Middle ($130K-$170K)",
O9985&gt;=170000,"High Salary (&gt;$170K)"
)</f>
        <v>Upper Middle ($130K-$170K)</v>
      </c>
      <c r="R9985" t="str" cm="1">
        <f t="array" ref="R9985">_xlfn.IFS(
G9985&lt;=2,"New Customers (0-2Y)",
G9985&lt;=5,"Growing Customers (3-5Y)",
G9985&lt;=8,"Established Customers (6-8Y)",
G9985&lt;=10,"Loyal Customers (9-10Y)"
)</f>
        <v>Growing Customers (3-5Y)</v>
      </c>
    </row>
    <row r="9986" spans="1:18" x14ac:dyDescent="0.35">
      <c r="A9986">
        <v>15696175</v>
      </c>
      <c r="B9986" t="s">
        <v>655</v>
      </c>
      <c r="C9986" t="s">
        <v>42</v>
      </c>
      <c r="D9986" t="s">
        <v>39</v>
      </c>
      <c r="E9986">
        <v>35</v>
      </c>
      <c r="F9986" t="s">
        <v>19</v>
      </c>
      <c r="G9986">
        <v>7</v>
      </c>
      <c r="H9986" s="4">
        <v>90602.42</v>
      </c>
      <c r="I9986" t="s">
        <v>29</v>
      </c>
      <c r="J9986">
        <v>2</v>
      </c>
      <c r="K9986">
        <v>602</v>
      </c>
      <c r="L9986" t="s">
        <v>20</v>
      </c>
      <c r="M9986" t="s">
        <v>21</v>
      </c>
      <c r="N9986" t="s">
        <v>22</v>
      </c>
      <c r="O9986" s="4">
        <v>51695.41</v>
      </c>
      <c r="P9986" t="s">
        <v>28</v>
      </c>
      <c r="Q9986" t="str" cm="1">
        <f t="array" ref="Q9986">_xlfn.IFS(
O9986&lt;50000,"Low Salary (&lt;$50K)",
O9986&lt;90000,"Lower Middle ($50K-$90K)",
O9986&lt;130000,"Middle ($90K-$130K)",
O9986&lt;170000,"Upper Middle ($130K-$170K)",
O9986&gt;=170000,"High Salary (&gt;$170K)"
)</f>
        <v>Lower Middle ($50K-$90K)</v>
      </c>
      <c r="R9986" t="str" cm="1">
        <f t="array" ref="R9986">_xlfn.IFS(
G9986&lt;=2,"New Customers (0-2Y)",
G9986&lt;=5,"Growing Customers (3-5Y)",
G9986&lt;=8,"Established Customers (6-8Y)",
G9986&lt;=10,"Loyal Customers (9-10Y)"
)</f>
        <v>Established Customers (6-8Y)</v>
      </c>
    </row>
    <row r="9987" spans="1:18" x14ac:dyDescent="0.35">
      <c r="A9987">
        <v>15586914</v>
      </c>
      <c r="B9987" t="s">
        <v>754</v>
      </c>
      <c r="C9987" t="s">
        <v>17</v>
      </c>
      <c r="D9987" t="s">
        <v>39</v>
      </c>
      <c r="E9987">
        <v>36</v>
      </c>
      <c r="F9987" t="s">
        <v>19</v>
      </c>
      <c r="G9987">
        <v>6</v>
      </c>
      <c r="H9987" s="4">
        <v>123841.49</v>
      </c>
      <c r="I9987" t="s">
        <v>33</v>
      </c>
      <c r="J9987">
        <v>2</v>
      </c>
      <c r="K9987">
        <v>659</v>
      </c>
      <c r="L9987" t="s">
        <v>20</v>
      </c>
      <c r="M9987" t="s">
        <v>21</v>
      </c>
      <c r="N9987" t="s">
        <v>32</v>
      </c>
      <c r="O9987" s="4">
        <v>96833</v>
      </c>
      <c r="P9987" t="s">
        <v>28</v>
      </c>
      <c r="Q9987" t="str" cm="1">
        <f t="array" ref="Q9987">_xlfn.IFS(
O9987&lt;50000,"Low Salary (&lt;$50K)",
O9987&lt;90000,"Lower Middle ($50K-$90K)",
O9987&lt;130000,"Middle ($90K-$130K)",
O9987&lt;170000,"Upper Middle ($130K-$170K)",
O9987&gt;=170000,"High Salary (&gt;$170K)"
)</f>
        <v>Middle ($90K-$130K)</v>
      </c>
      <c r="R9987" t="str" cm="1">
        <f t="array" ref="R9987">_xlfn.IFS(
G9987&lt;=2,"New Customers (0-2Y)",
G9987&lt;=5,"Growing Customers (3-5Y)",
G9987&lt;=8,"Established Customers (6-8Y)",
G9987&lt;=10,"Loyal Customers (9-10Y)"
)</f>
        <v>Established Customers (6-8Y)</v>
      </c>
    </row>
    <row r="9988" spans="1:18" x14ac:dyDescent="0.35">
      <c r="A9988">
        <v>15581736</v>
      </c>
      <c r="B9988" t="s">
        <v>40</v>
      </c>
      <c r="C9988" t="s">
        <v>42</v>
      </c>
      <c r="D9988" t="s">
        <v>39</v>
      </c>
      <c r="E9988">
        <v>47</v>
      </c>
      <c r="F9988" t="s">
        <v>19</v>
      </c>
      <c r="G9988">
        <v>1</v>
      </c>
      <c r="H9988" s="4">
        <v>183579.54</v>
      </c>
      <c r="I9988" t="s">
        <v>33</v>
      </c>
      <c r="J9988">
        <v>2</v>
      </c>
      <c r="K9988">
        <v>673</v>
      </c>
      <c r="L9988" t="s">
        <v>35</v>
      </c>
      <c r="M9988" t="s">
        <v>27</v>
      </c>
      <c r="N9988" t="s">
        <v>22</v>
      </c>
      <c r="O9988" s="4">
        <v>34047.54</v>
      </c>
      <c r="P9988" t="s">
        <v>28</v>
      </c>
      <c r="Q9988" t="str" cm="1">
        <f t="array" ref="Q9988">_xlfn.IFS(
O9988&lt;50000,"Low Salary (&lt;$50K)",
O9988&lt;90000,"Lower Middle ($50K-$90K)",
O9988&lt;130000,"Middle ($90K-$130K)",
O9988&lt;170000,"Upper Middle ($130K-$170K)",
O9988&gt;=170000,"High Salary (&gt;$170K)"
)</f>
        <v>Low Salary (&lt;$50K)</v>
      </c>
      <c r="R9988" t="str" cm="1">
        <f t="array" ref="R9988">_xlfn.IFS(
G9988&lt;=2,"New Customers (0-2Y)",
G9988&lt;=5,"Growing Customers (3-5Y)",
G9988&lt;=8,"Established Customers (6-8Y)",
G9988&lt;=10,"Loyal Customers (9-10Y)"
)</f>
        <v>New Customers (0-2Y)</v>
      </c>
    </row>
    <row r="9989" spans="1:18" x14ac:dyDescent="0.35">
      <c r="A9989">
        <v>15588839</v>
      </c>
      <c r="B9989" t="s">
        <v>865</v>
      </c>
      <c r="C9989" t="s">
        <v>26</v>
      </c>
      <c r="D9989" t="s">
        <v>39</v>
      </c>
      <c r="E9989">
        <v>30</v>
      </c>
      <c r="F9989" t="s">
        <v>19</v>
      </c>
      <c r="G9989">
        <v>8</v>
      </c>
      <c r="H9989" s="4">
        <v>180307.73</v>
      </c>
      <c r="I9989" t="s">
        <v>33</v>
      </c>
      <c r="J9989">
        <v>2</v>
      </c>
      <c r="K9989">
        <v>606</v>
      </c>
      <c r="L9989" t="s">
        <v>20</v>
      </c>
      <c r="M9989" t="s">
        <v>21</v>
      </c>
      <c r="N9989" t="s">
        <v>22</v>
      </c>
      <c r="O9989" s="4">
        <v>1914.41</v>
      </c>
      <c r="P9989" t="s">
        <v>28</v>
      </c>
      <c r="Q9989" t="str" cm="1">
        <f t="array" ref="Q9989">_xlfn.IFS(
O9989&lt;50000,"Low Salary (&lt;$50K)",
O9989&lt;90000,"Lower Middle ($50K-$90K)",
O9989&lt;130000,"Middle ($90K-$130K)",
O9989&lt;170000,"Upper Middle ($130K-$170K)",
O9989&gt;=170000,"High Salary (&gt;$170K)"
)</f>
        <v>Low Salary (&lt;$50K)</v>
      </c>
      <c r="R9989" t="str" cm="1">
        <f t="array" ref="R9989">_xlfn.IFS(
G9989&lt;=2,"New Customers (0-2Y)",
G9989&lt;=5,"Growing Customers (3-5Y)",
G9989&lt;=8,"Established Customers (6-8Y)",
G9989&lt;=10,"Loyal Customers (9-10Y)"
)</f>
        <v>Established Customers (6-8Y)</v>
      </c>
    </row>
    <row r="9990" spans="1:18" x14ac:dyDescent="0.35">
      <c r="A9990">
        <v>15589329</v>
      </c>
      <c r="B9990" t="s">
        <v>99</v>
      </c>
      <c r="C9990" t="s">
        <v>17</v>
      </c>
      <c r="D9990" t="s">
        <v>39</v>
      </c>
      <c r="E9990">
        <v>30</v>
      </c>
      <c r="F9990" t="s">
        <v>19</v>
      </c>
      <c r="G9990">
        <v>4</v>
      </c>
      <c r="H9990" s="4">
        <v>0</v>
      </c>
      <c r="I9990" t="s">
        <v>24</v>
      </c>
      <c r="J9990">
        <v>2</v>
      </c>
      <c r="K9990">
        <v>775</v>
      </c>
      <c r="L9990" t="s">
        <v>35</v>
      </c>
      <c r="M9990" t="s">
        <v>21</v>
      </c>
      <c r="N9990" t="s">
        <v>32</v>
      </c>
      <c r="O9990" s="4">
        <v>49337.84</v>
      </c>
      <c r="P9990" t="s">
        <v>28</v>
      </c>
      <c r="Q9990" t="str" cm="1">
        <f t="array" ref="Q9990">_xlfn.IFS(
O9990&lt;50000,"Low Salary (&lt;$50K)",
O9990&lt;90000,"Lower Middle ($50K-$90K)",
O9990&lt;130000,"Middle ($90K-$130K)",
O9990&lt;170000,"Upper Middle ($130K-$170K)",
O9990&gt;=170000,"High Salary (&gt;$170K)"
)</f>
        <v>Low Salary (&lt;$50K)</v>
      </c>
      <c r="R9990" t="str" cm="1">
        <f t="array" ref="R9990">_xlfn.IFS(
G9990&lt;=2,"New Customers (0-2Y)",
G9990&lt;=5,"Growing Customers (3-5Y)",
G9990&lt;=8,"Established Customers (6-8Y)",
G9990&lt;=10,"Loyal Customers (9-10Y)"
)</f>
        <v>Growing Customers (3-5Y)</v>
      </c>
    </row>
    <row r="9991" spans="1:18" x14ac:dyDescent="0.35">
      <c r="A9991">
        <v>15605622</v>
      </c>
      <c r="B9991" t="s">
        <v>540</v>
      </c>
      <c r="C9991" t="s">
        <v>26</v>
      </c>
      <c r="D9991" t="s">
        <v>39</v>
      </c>
      <c r="E9991">
        <v>28</v>
      </c>
      <c r="F9991" t="s">
        <v>43</v>
      </c>
      <c r="G9991">
        <v>4</v>
      </c>
      <c r="H9991" s="4">
        <v>0</v>
      </c>
      <c r="I9991" t="s">
        <v>24</v>
      </c>
      <c r="J9991">
        <v>2</v>
      </c>
      <c r="K9991">
        <v>841</v>
      </c>
      <c r="L9991" t="s">
        <v>37</v>
      </c>
      <c r="M9991" t="s">
        <v>21</v>
      </c>
      <c r="N9991" t="s">
        <v>22</v>
      </c>
      <c r="O9991" s="4">
        <v>179436.6</v>
      </c>
      <c r="P9991" t="s">
        <v>28</v>
      </c>
      <c r="Q9991" t="str" cm="1">
        <f t="array" ref="Q9991">_xlfn.IFS(
O9991&lt;50000,"Low Salary (&lt;$50K)",
O9991&lt;90000,"Lower Middle ($50K-$90K)",
O9991&lt;130000,"Middle ($90K-$130K)",
O9991&lt;170000,"Upper Middle ($130K-$170K)",
O9991&gt;=170000,"High Salary (&gt;$170K)"
)</f>
        <v>High Salary (&gt;$170K)</v>
      </c>
      <c r="R9991" t="str" cm="1">
        <f t="array" ref="R9991">_xlfn.IFS(
G9991&lt;=2,"New Customers (0-2Y)",
G9991&lt;=5,"Growing Customers (3-5Y)",
G9991&lt;=8,"Established Customers (6-8Y)",
G9991&lt;=10,"Loyal Customers (9-10Y)"
)</f>
        <v>Growing Customers (3-5Y)</v>
      </c>
    </row>
    <row r="9992" spans="1:18" x14ac:dyDescent="0.35">
      <c r="A9992">
        <v>15798964</v>
      </c>
      <c r="B9992" t="s">
        <v>1845</v>
      </c>
      <c r="C9992" t="s">
        <v>42</v>
      </c>
      <c r="D9992" t="s">
        <v>39</v>
      </c>
      <c r="E9992">
        <v>33</v>
      </c>
      <c r="F9992" t="s">
        <v>19</v>
      </c>
      <c r="G9992">
        <v>3</v>
      </c>
      <c r="H9992" s="4">
        <v>35016.6</v>
      </c>
      <c r="I9992" t="s">
        <v>29</v>
      </c>
      <c r="J9992">
        <v>1</v>
      </c>
      <c r="K9992">
        <v>714</v>
      </c>
      <c r="L9992" t="s">
        <v>35</v>
      </c>
      <c r="M9992" t="s">
        <v>21</v>
      </c>
      <c r="N9992" t="s">
        <v>32</v>
      </c>
      <c r="O9992" s="4">
        <v>53667.08</v>
      </c>
      <c r="P9992" t="s">
        <v>28</v>
      </c>
      <c r="Q9992" t="str" cm="1">
        <f t="array" ref="Q9992">_xlfn.IFS(
O9992&lt;50000,"Low Salary (&lt;$50K)",
O9992&lt;90000,"Lower Middle ($50K-$90K)",
O9992&lt;130000,"Middle ($90K-$130K)",
O9992&lt;170000,"Upper Middle ($130K-$170K)",
O9992&gt;=170000,"High Salary (&gt;$170K)"
)</f>
        <v>Lower Middle ($50K-$90K)</v>
      </c>
      <c r="R9992" t="str" cm="1">
        <f t="array" ref="R9992">_xlfn.IFS(
G9992&lt;=2,"New Customers (0-2Y)",
G9992&lt;=5,"Growing Customers (3-5Y)",
G9992&lt;=8,"Established Customers (6-8Y)",
G9992&lt;=10,"Loyal Customers (9-10Y)"
)</f>
        <v>Growing Customers (3-5Y)</v>
      </c>
    </row>
    <row r="9993" spans="1:18" x14ac:dyDescent="0.35">
      <c r="A9993">
        <v>15769959</v>
      </c>
      <c r="B9993" t="s">
        <v>2421</v>
      </c>
      <c r="C9993" t="s">
        <v>17</v>
      </c>
      <c r="D9993" t="s">
        <v>18</v>
      </c>
      <c r="E9993">
        <v>53</v>
      </c>
      <c r="F9993" t="s">
        <v>19</v>
      </c>
      <c r="G9993">
        <v>4</v>
      </c>
      <c r="H9993" s="4">
        <v>88381.21</v>
      </c>
      <c r="I9993" t="s">
        <v>29</v>
      </c>
      <c r="J9993">
        <v>1</v>
      </c>
      <c r="K9993">
        <v>597</v>
      </c>
      <c r="L9993" t="s">
        <v>31</v>
      </c>
      <c r="M9993" t="s">
        <v>21</v>
      </c>
      <c r="N9993" t="s">
        <v>32</v>
      </c>
      <c r="O9993" s="4">
        <v>69384.710000000006</v>
      </c>
      <c r="P9993" t="s">
        <v>23</v>
      </c>
      <c r="Q9993" t="str" cm="1">
        <f t="array" ref="Q9993">_xlfn.IFS(
O9993&lt;50000,"Low Salary (&lt;$50K)",
O9993&lt;90000,"Lower Middle ($50K-$90K)",
O9993&lt;130000,"Middle ($90K-$130K)",
O9993&lt;170000,"Upper Middle ($130K-$170K)",
O9993&gt;=170000,"High Salary (&gt;$170K)"
)</f>
        <v>Lower Middle ($50K-$90K)</v>
      </c>
      <c r="R9993" t="str" cm="1">
        <f t="array" ref="R9993">_xlfn.IFS(
G9993&lt;=2,"New Customers (0-2Y)",
G9993&lt;=5,"Growing Customers (3-5Y)",
G9993&lt;=8,"Established Customers (6-8Y)",
G9993&lt;=10,"Loyal Customers (9-10Y)"
)</f>
        <v>Growing Customers (3-5Y)</v>
      </c>
    </row>
    <row r="9994" spans="1:18" x14ac:dyDescent="0.35">
      <c r="A9994">
        <v>15657105</v>
      </c>
      <c r="B9994" t="s">
        <v>980</v>
      </c>
      <c r="C9994" t="s">
        <v>26</v>
      </c>
      <c r="D9994" t="s">
        <v>39</v>
      </c>
      <c r="E9994">
        <v>36</v>
      </c>
      <c r="F9994" t="s">
        <v>19</v>
      </c>
      <c r="G9994">
        <v>2</v>
      </c>
      <c r="H9994" s="4">
        <v>0</v>
      </c>
      <c r="I9994" t="s">
        <v>24</v>
      </c>
      <c r="J9994">
        <v>1</v>
      </c>
      <c r="K9994">
        <v>726</v>
      </c>
      <c r="L9994" t="s">
        <v>35</v>
      </c>
      <c r="M9994" t="s">
        <v>21</v>
      </c>
      <c r="N9994" t="s">
        <v>32</v>
      </c>
      <c r="O9994" s="4">
        <v>195192.4</v>
      </c>
      <c r="P9994" t="s">
        <v>28</v>
      </c>
      <c r="Q9994" t="str" cm="1">
        <f t="array" ref="Q9994">_xlfn.IFS(
O9994&lt;50000,"Low Salary (&lt;$50K)",
O9994&lt;90000,"Lower Middle ($50K-$90K)",
O9994&lt;130000,"Middle ($90K-$130K)",
O9994&lt;170000,"Upper Middle ($130K-$170K)",
O9994&gt;=170000,"High Salary (&gt;$170K)"
)</f>
        <v>High Salary (&gt;$170K)</v>
      </c>
      <c r="R9994" t="str" cm="1">
        <f t="array" ref="R9994">_xlfn.IFS(
G9994&lt;=2,"New Customers (0-2Y)",
G9994&lt;=5,"Growing Customers (3-5Y)",
G9994&lt;=8,"Established Customers (6-8Y)",
G9994&lt;=10,"Loyal Customers (9-10Y)"
)</f>
        <v>New Customers (0-2Y)</v>
      </c>
    </row>
    <row r="9995" spans="1:18" x14ac:dyDescent="0.35">
      <c r="A9995">
        <v>15569266</v>
      </c>
      <c r="B9995" t="s">
        <v>539</v>
      </c>
      <c r="C9995" t="s">
        <v>17</v>
      </c>
      <c r="D9995" t="s">
        <v>39</v>
      </c>
      <c r="E9995">
        <v>28</v>
      </c>
      <c r="F9995" t="s">
        <v>43</v>
      </c>
      <c r="G9995">
        <v>7</v>
      </c>
      <c r="H9995" s="4">
        <v>155060.41</v>
      </c>
      <c r="I9995" t="s">
        <v>33</v>
      </c>
      <c r="J9995">
        <v>1</v>
      </c>
      <c r="K9995">
        <v>644</v>
      </c>
      <c r="L9995" t="s">
        <v>20</v>
      </c>
      <c r="M9995" t="s">
        <v>21</v>
      </c>
      <c r="N9995" t="s">
        <v>32</v>
      </c>
      <c r="O9995" s="4">
        <v>29179.52</v>
      </c>
      <c r="P9995" t="s">
        <v>28</v>
      </c>
      <c r="Q9995" t="str" cm="1">
        <f t="array" ref="Q9995">_xlfn.IFS(
O9995&lt;50000,"Low Salary (&lt;$50K)",
O9995&lt;90000,"Lower Middle ($50K-$90K)",
O9995&lt;130000,"Middle ($90K-$130K)",
O9995&lt;170000,"Upper Middle ($130K-$170K)",
O9995&gt;=170000,"High Salary (&gt;$170K)"
)</f>
        <v>Low Salary (&lt;$50K)</v>
      </c>
      <c r="R9995" t="str" cm="1">
        <f t="array" ref="R9995">_xlfn.IFS(
G9995&lt;=2,"New Customers (0-2Y)",
G9995&lt;=5,"Growing Customers (3-5Y)",
G9995&lt;=8,"Established Customers (6-8Y)",
G9995&lt;=10,"Loyal Customers (9-10Y)"
)</f>
        <v>Established Customers (6-8Y)</v>
      </c>
    </row>
    <row r="9996" spans="1:18" x14ac:dyDescent="0.35">
      <c r="A9996">
        <v>15719294</v>
      </c>
      <c r="B9996" t="s">
        <v>195</v>
      </c>
      <c r="C9996" t="s">
        <v>17</v>
      </c>
      <c r="D9996" t="s">
        <v>18</v>
      </c>
      <c r="E9996">
        <v>29</v>
      </c>
      <c r="F9996" t="s">
        <v>43</v>
      </c>
      <c r="G9996">
        <v>2</v>
      </c>
      <c r="H9996" s="4">
        <v>0</v>
      </c>
      <c r="I9996" t="s">
        <v>24</v>
      </c>
      <c r="J9996">
        <v>2</v>
      </c>
      <c r="K9996">
        <v>800</v>
      </c>
      <c r="L9996" t="s">
        <v>37</v>
      </c>
      <c r="M9996" t="s">
        <v>27</v>
      </c>
      <c r="N9996" t="s">
        <v>32</v>
      </c>
      <c r="O9996" s="4">
        <v>167773.55</v>
      </c>
      <c r="P9996" t="s">
        <v>28</v>
      </c>
      <c r="Q9996" t="str" cm="1">
        <f t="array" ref="Q9996">_xlfn.IFS(
O9996&lt;50000,"Low Salary (&lt;$50K)",
O9996&lt;90000,"Lower Middle ($50K-$90K)",
O9996&lt;130000,"Middle ($90K-$130K)",
O9996&lt;170000,"Upper Middle ($130K-$170K)",
O9996&gt;=170000,"High Salary (&gt;$170K)"
)</f>
        <v>Upper Middle ($130K-$170K)</v>
      </c>
      <c r="R9996" t="str" cm="1">
        <f t="array" ref="R9996">_xlfn.IFS(
G9996&lt;=2,"New Customers (0-2Y)",
G9996&lt;=5,"Growing Customers (3-5Y)",
G9996&lt;=8,"Established Customers (6-8Y)",
G9996&lt;=10,"Loyal Customers (9-10Y)"
)</f>
        <v>New Customers (0-2Y)</v>
      </c>
    </row>
    <row r="9997" spans="1:18" x14ac:dyDescent="0.35">
      <c r="A9997">
        <v>15606229</v>
      </c>
      <c r="B9997" t="s">
        <v>2568</v>
      </c>
      <c r="C9997" t="s">
        <v>17</v>
      </c>
      <c r="D9997" t="s">
        <v>39</v>
      </c>
      <c r="E9997">
        <v>39</v>
      </c>
      <c r="F9997" t="s">
        <v>19</v>
      </c>
      <c r="G9997">
        <v>5</v>
      </c>
      <c r="H9997" s="4">
        <v>0</v>
      </c>
      <c r="I9997" t="s">
        <v>24</v>
      </c>
      <c r="J9997">
        <v>2</v>
      </c>
      <c r="K9997">
        <v>771</v>
      </c>
      <c r="L9997" t="s">
        <v>35</v>
      </c>
      <c r="M9997" t="s">
        <v>21</v>
      </c>
      <c r="N9997" t="s">
        <v>32</v>
      </c>
      <c r="O9997" s="4">
        <v>96270.64</v>
      </c>
      <c r="P9997" t="s">
        <v>28</v>
      </c>
      <c r="Q9997" t="str" cm="1">
        <f t="array" ref="Q9997">_xlfn.IFS(
O9997&lt;50000,"Low Salary (&lt;$50K)",
O9997&lt;90000,"Lower Middle ($50K-$90K)",
O9997&lt;130000,"Middle ($90K-$130K)",
O9997&lt;170000,"Upper Middle ($130K-$170K)",
O9997&gt;=170000,"High Salary (&gt;$170K)"
)</f>
        <v>Middle ($90K-$130K)</v>
      </c>
      <c r="R9997" t="str" cm="1">
        <f t="array" ref="R9997">_xlfn.IFS(
G9997&lt;=2,"New Customers (0-2Y)",
G9997&lt;=5,"Growing Customers (3-5Y)",
G9997&lt;=8,"Established Customers (6-8Y)",
G9997&lt;=10,"Loyal Customers (9-10Y)"
)</f>
        <v>Growing Customers (3-5Y)</v>
      </c>
    </row>
    <row r="9998" spans="1:18" x14ac:dyDescent="0.35">
      <c r="A9998">
        <v>15569892</v>
      </c>
      <c r="B9998" t="s">
        <v>641</v>
      </c>
      <c r="C9998" t="s">
        <v>17</v>
      </c>
      <c r="D9998" t="s">
        <v>39</v>
      </c>
      <c r="E9998">
        <v>35</v>
      </c>
      <c r="F9998" t="s">
        <v>19</v>
      </c>
      <c r="G9998">
        <v>10</v>
      </c>
      <c r="H9998" s="4">
        <v>57369.61</v>
      </c>
      <c r="I9998" t="s">
        <v>29</v>
      </c>
      <c r="J9998">
        <v>1</v>
      </c>
      <c r="K9998">
        <v>516</v>
      </c>
      <c r="L9998" t="s">
        <v>31</v>
      </c>
      <c r="M9998" t="s">
        <v>21</v>
      </c>
      <c r="N9998" t="s">
        <v>22</v>
      </c>
      <c r="O9998" s="4">
        <v>101699.77</v>
      </c>
      <c r="P9998" t="s">
        <v>28</v>
      </c>
      <c r="Q9998" t="str" cm="1">
        <f t="array" ref="Q9998">_xlfn.IFS(
O9998&lt;50000,"Low Salary (&lt;$50K)",
O9998&lt;90000,"Lower Middle ($50K-$90K)",
O9998&lt;130000,"Middle ($90K-$130K)",
O9998&lt;170000,"Upper Middle ($130K-$170K)",
O9998&gt;=170000,"High Salary (&gt;$170K)"
)</f>
        <v>Middle ($90K-$130K)</v>
      </c>
      <c r="R9998" t="str" cm="1">
        <f t="array" ref="R9998">_xlfn.IFS(
G9998&lt;=2,"New Customers (0-2Y)",
G9998&lt;=5,"Growing Customers (3-5Y)",
G9998&lt;=8,"Established Customers (6-8Y)",
G9998&lt;=10,"Loyal Customers (9-10Y)"
)</f>
        <v>Loyal Customers (9-10Y)</v>
      </c>
    </row>
    <row r="9999" spans="1:18" x14ac:dyDescent="0.35">
      <c r="A9999">
        <v>15584532</v>
      </c>
      <c r="B9999" t="s">
        <v>938</v>
      </c>
      <c r="C9999" t="s">
        <v>17</v>
      </c>
      <c r="D9999" t="s">
        <v>18</v>
      </c>
      <c r="E9999">
        <v>36</v>
      </c>
      <c r="F9999" t="s">
        <v>19</v>
      </c>
      <c r="G9999">
        <v>7</v>
      </c>
      <c r="H9999" s="4">
        <v>0</v>
      </c>
      <c r="I9999" t="s">
        <v>24</v>
      </c>
      <c r="J9999">
        <v>1</v>
      </c>
      <c r="K9999">
        <v>709</v>
      </c>
      <c r="L9999" t="s">
        <v>35</v>
      </c>
      <c r="M9999" t="s">
        <v>27</v>
      </c>
      <c r="N9999" t="s">
        <v>22</v>
      </c>
      <c r="O9999" s="4">
        <v>42085.58</v>
      </c>
      <c r="P9999" t="s">
        <v>23</v>
      </c>
      <c r="Q9999" t="str" cm="1">
        <f t="array" ref="Q9999">_xlfn.IFS(
O9999&lt;50000,"Low Salary (&lt;$50K)",
O9999&lt;90000,"Lower Middle ($50K-$90K)",
O9999&lt;130000,"Middle ($90K-$130K)",
O9999&lt;170000,"Upper Middle ($130K-$170K)",
O9999&gt;=170000,"High Salary (&gt;$170K)"
)</f>
        <v>Low Salary (&lt;$50K)</v>
      </c>
      <c r="R9999" t="str" cm="1">
        <f t="array" ref="R9999">_xlfn.IFS(
G9999&lt;=2,"New Customers (0-2Y)",
G9999&lt;=5,"Growing Customers (3-5Y)",
G9999&lt;=8,"Established Customers (6-8Y)",
G9999&lt;=10,"Loyal Customers (9-10Y)"
)</f>
        <v>Established Customers (6-8Y)</v>
      </c>
    </row>
    <row r="10000" spans="1:18" x14ac:dyDescent="0.35">
      <c r="A10000">
        <v>15682355</v>
      </c>
      <c r="B10000" t="s">
        <v>1813</v>
      </c>
      <c r="C10000" t="s">
        <v>42</v>
      </c>
      <c r="D10000" t="s">
        <v>39</v>
      </c>
      <c r="E10000">
        <v>42</v>
      </c>
      <c r="F10000" t="s">
        <v>19</v>
      </c>
      <c r="G10000">
        <v>3</v>
      </c>
      <c r="H10000" s="4">
        <v>75075.31</v>
      </c>
      <c r="I10000" t="s">
        <v>29</v>
      </c>
      <c r="J10000">
        <v>2</v>
      </c>
      <c r="K10000">
        <v>772</v>
      </c>
      <c r="L10000" t="s">
        <v>35</v>
      </c>
      <c r="M10000" t="s">
        <v>21</v>
      </c>
      <c r="N10000" t="s">
        <v>32</v>
      </c>
      <c r="O10000" s="4">
        <v>92888.52</v>
      </c>
      <c r="P10000" t="s">
        <v>23</v>
      </c>
      <c r="Q10000" t="str" cm="1">
        <f t="array" ref="Q10000">_xlfn.IFS(
O10000&lt;50000,"Low Salary (&lt;$50K)",
O10000&lt;90000,"Lower Middle ($50K-$90K)",
O10000&lt;130000,"Middle ($90K-$130K)",
O10000&lt;170000,"Upper Middle ($130K-$170K)",
O10000&gt;=170000,"High Salary (&gt;$170K)"
)</f>
        <v>Middle ($90K-$130K)</v>
      </c>
      <c r="R10000" t="str" cm="1">
        <f t="array" ref="R10000">_xlfn.IFS(
G10000&lt;=2,"New Customers (0-2Y)",
G10000&lt;=5,"Growing Customers (3-5Y)",
G10000&lt;=8,"Established Customers (6-8Y)",
G10000&lt;=10,"Loyal Customers (9-10Y)"
)</f>
        <v>Growing Customers (3-5Y)</v>
      </c>
    </row>
    <row r="10001" spans="1:18" x14ac:dyDescent="0.35">
      <c r="A10001">
        <v>15628319</v>
      </c>
      <c r="B10001" t="s">
        <v>595</v>
      </c>
      <c r="C10001" t="s">
        <v>17</v>
      </c>
      <c r="D10001" t="s">
        <v>18</v>
      </c>
      <c r="E10001">
        <v>28</v>
      </c>
      <c r="F10001" t="s">
        <v>43</v>
      </c>
      <c r="G10001">
        <v>4</v>
      </c>
      <c r="H10001" s="4">
        <v>130142.79</v>
      </c>
      <c r="I10001" t="s">
        <v>33</v>
      </c>
      <c r="J10001">
        <v>1</v>
      </c>
      <c r="K10001">
        <v>792</v>
      </c>
      <c r="L10001" t="s">
        <v>37</v>
      </c>
      <c r="M10001" t="s">
        <v>21</v>
      </c>
      <c r="N10001" t="s">
        <v>32</v>
      </c>
      <c r="O10001" s="4">
        <v>38190.78</v>
      </c>
      <c r="P10001" t="s">
        <v>28</v>
      </c>
      <c r="Q10001" t="str" cm="1">
        <f t="array" ref="Q10001">_xlfn.IFS(
O10001&lt;50000,"Low Salary (&lt;$50K)",
O10001&lt;90000,"Lower Middle ($50K-$90K)",
O10001&lt;130000,"Middle ($90K-$130K)",
O10001&lt;170000,"Upper Middle ($130K-$170K)",
O10001&gt;=170000,"High Salary (&gt;$170K)"
)</f>
        <v>Low Salary (&lt;$50K)</v>
      </c>
      <c r="R10001" t="str" cm="1">
        <f t="array" ref="R10001">_xlfn.IFS(
G10001&lt;=2,"New Customers (0-2Y)",
G10001&lt;=5,"Growing Customers (3-5Y)",
G10001&lt;=8,"Established Customers (6-8Y)",
G10001&lt;=10,"Loyal Customers (9-10Y)"
)</f>
        <v>Growing Customers (3-5Y)</v>
      </c>
    </row>
    <row r="10003" spans="1:18" x14ac:dyDescent="0.35">
      <c r="A10003">
        <f>COUNTA(Churn_Modelling1[CustomerId])</f>
        <v>10000</v>
      </c>
      <c r="H10003">
        <f>COUNTIF(Churn_Modelling1[Balance],"&gt;100000")</f>
        <v>4799</v>
      </c>
      <c r="K10003" s="3">
        <f>AVERAGE(Churn_Modelling1[CreditScore])</f>
        <v>650.52880000000005</v>
      </c>
      <c r="O10003" s="4">
        <f>AVERAGE(Churn_Modelling1[EstimatedSalary])</f>
        <v>100090.2398809998</v>
      </c>
    </row>
    <row r="10004" spans="1:18" x14ac:dyDescent="0.35">
      <c r="H10004" s="4">
        <f>SUM(Churn_Modelling1[Balance])</f>
        <v>764858892.87999606</v>
      </c>
      <c r="I10004" t="str" cm="1">
        <f t="array" ref="I10004:I10007">_xlfn.UNIQUE(Churn_Modelling1[[#All],[Balance_Category]])</f>
        <v>Balance_Category</v>
      </c>
      <c r="P10004" t="str" cm="1">
        <f t="array" ref="P10004:P10005">_xlfn.UNIQUE(Churn_Modelling1[Exited])</f>
        <v>Churned</v>
      </c>
      <c r="Q10004">
        <f>COUNTIF(Churn_Modelling1[Exited],"Churned")</f>
        <v>2037</v>
      </c>
      <c r="R10004" s="5">
        <f>Q10004/Q10006</f>
        <v>0.20369999999999999</v>
      </c>
    </row>
    <row r="10005" spans="1:18" x14ac:dyDescent="0.35">
      <c r="I10005" t="str">
        <v>Zero Balance</v>
      </c>
      <c r="P10005" t="str">
        <v>Retained</v>
      </c>
      <c r="Q10005">
        <f>COUNTIF(Churn_Modelling1[Exited],"Retained")</f>
        <v>7963</v>
      </c>
    </row>
    <row r="10006" spans="1:18" x14ac:dyDescent="0.35">
      <c r="I10006" t="str">
        <v>Low Balance</v>
      </c>
      <c r="Q10006">
        <f>SUM(Q10004,Q10005)</f>
        <v>10000</v>
      </c>
    </row>
    <row r="10007" spans="1:18" x14ac:dyDescent="0.35">
      <c r="I10007" t="str">
        <v>High Balance</v>
      </c>
      <c r="O10007" s="4">
        <f>MAX(Churn_Modelling1[EstimatedSalary])</f>
        <v>199992.48</v>
      </c>
    </row>
    <row r="10008" spans="1:18" x14ac:dyDescent="0.35">
      <c r="O10008" s="4">
        <f>MIN(Churn_Modelling1[EstimatedSalary])</f>
        <v>11.58</v>
      </c>
    </row>
    <row r="10012" spans="1:18" x14ac:dyDescent="0.35">
      <c r="P10012" s="33" t="s">
        <v>2991</v>
      </c>
      <c r="Q10012" s="33" t="s">
        <v>2992</v>
      </c>
    </row>
    <row r="10013" spans="1:18" x14ac:dyDescent="0.35">
      <c r="P10013" s="34" t="s">
        <v>2993</v>
      </c>
      <c r="Q10013" s="34" t="s">
        <v>2994</v>
      </c>
    </row>
    <row r="10014" spans="1:18" x14ac:dyDescent="0.35">
      <c r="P10014" s="34" t="s">
        <v>2995</v>
      </c>
      <c r="Q10014" s="34" t="s">
        <v>2996</v>
      </c>
    </row>
    <row r="10015" spans="1:18" x14ac:dyDescent="0.35">
      <c r="P10015" s="34" t="s">
        <v>2997</v>
      </c>
      <c r="Q10015" s="34" t="s">
        <v>2998</v>
      </c>
    </row>
    <row r="10016" spans="1:18" x14ac:dyDescent="0.35">
      <c r="P10016" s="34" t="s">
        <v>2999</v>
      </c>
      <c r="Q10016" s="34" t="s">
        <v>3000</v>
      </c>
    </row>
    <row r="10017" spans="16:17" x14ac:dyDescent="0.35">
      <c r="P10017" s="34" t="s">
        <v>3001</v>
      </c>
      <c r="Q10017" s="34" t="s">
        <v>3002</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C858-050A-4BED-9F47-5CD09D925863}">
  <dimension ref="A1:AF12"/>
  <sheetViews>
    <sheetView showGridLines="0" tabSelected="1" view="pageBreakPreview" zoomScale="60" zoomScaleNormal="70" workbookViewId="0">
      <selection activeCell="AE50" sqref="AE50"/>
    </sheetView>
  </sheetViews>
  <sheetFormatPr defaultRowHeight="14.5" x14ac:dyDescent="0.35"/>
  <cols>
    <col min="1" max="1" width="10.08984375" style="6" customWidth="1"/>
    <col min="2" max="2" width="11.453125" style="6" customWidth="1"/>
    <col min="3" max="3" width="10.08984375" style="6" customWidth="1"/>
    <col min="4" max="18" width="8.7265625" style="6"/>
    <col min="19" max="19" width="8.7265625" style="6" customWidth="1"/>
    <col min="20" max="16384" width="8.7265625" style="6"/>
  </cols>
  <sheetData>
    <row r="1" spans="1:32" s="9" customFormat="1" ht="29" customHeight="1" x14ac:dyDescent="0.35">
      <c r="A1" s="10"/>
    </row>
    <row r="10" spans="1:32" x14ac:dyDescent="0.35">
      <c r="AF10"/>
    </row>
    <row r="12" spans="1:32" x14ac:dyDescent="0.35">
      <c r="AE1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C1EA-CA8A-4185-81BE-11709ADA1FF0}">
  <dimension ref="A1:L16"/>
  <sheetViews>
    <sheetView zoomScale="117" workbookViewId="0">
      <selection activeCell="B4" sqref="B4"/>
    </sheetView>
  </sheetViews>
  <sheetFormatPr defaultRowHeight="14.5" x14ac:dyDescent="0.35"/>
  <cols>
    <col min="1" max="2" width="10.54296875" bestFit="1" customWidth="1"/>
    <col min="3" max="3" width="13.6328125" bestFit="1" customWidth="1"/>
    <col min="4" max="4" width="9.90625" bestFit="1" customWidth="1"/>
    <col min="5" max="5" width="5.90625" bestFit="1" customWidth="1"/>
    <col min="6" max="6" width="10.36328125" bestFit="1" customWidth="1"/>
    <col min="7" max="7" width="10.54296875" bestFit="1" customWidth="1"/>
    <col min="9" max="9" width="13.1796875" bestFit="1" customWidth="1"/>
    <col min="10" max="10" width="10.6328125" customWidth="1"/>
    <col min="11" max="11" width="9.90625" bestFit="1" customWidth="1"/>
    <col min="12" max="12" width="11.08984375" customWidth="1"/>
  </cols>
  <sheetData>
    <row r="1" spans="1:12" x14ac:dyDescent="0.35">
      <c r="B1" s="1" t="s">
        <v>14</v>
      </c>
      <c r="C1" t="s">
        <v>23</v>
      </c>
    </row>
    <row r="3" spans="1:12" ht="15" thickBot="1" x14ac:dyDescent="0.4">
      <c r="B3" s="1" t="s">
        <v>2977</v>
      </c>
      <c r="C3" t="s">
        <v>2966</v>
      </c>
      <c r="H3" s="32" t="str">
        <f>B3</f>
        <v>Country</v>
      </c>
      <c r="I3" s="32" t="str">
        <f>C1</f>
        <v>Churned</v>
      </c>
    </row>
    <row r="4" spans="1:12" ht="15.5" thickTop="1" thickBot="1" x14ac:dyDescent="0.4">
      <c r="A4" t="str">
        <f>IF(B4="France","🇫🇷 France",IF(B4="Germany","🇩🇪 Germany","🇪🇸 Spain"))</f>
        <v>🇫🇷 France</v>
      </c>
      <c r="B4" s="2" t="s">
        <v>17</v>
      </c>
      <c r="C4" s="19">
        <v>0.39764359351988215</v>
      </c>
      <c r="H4" s="32" t="str">
        <f t="shared" ref="H4:I6" si="0">B4</f>
        <v>France</v>
      </c>
      <c r="I4" s="32">
        <f t="shared" si="0"/>
        <v>0.39764359351988215</v>
      </c>
      <c r="J4" s="21"/>
      <c r="K4" s="22"/>
      <c r="L4" s="20"/>
    </row>
    <row r="5" spans="1:12" ht="15.5" thickTop="1" thickBot="1" x14ac:dyDescent="0.4">
      <c r="A5" t="str">
        <f t="shared" ref="A5:A6" si="1">IF(B5="France","🇫🇷 France",IF(B5="Germany","🇩🇪 Germany","🇪🇸 Spain"))</f>
        <v>🇩🇪 Germany</v>
      </c>
      <c r="B5" s="2" t="s">
        <v>42</v>
      </c>
      <c r="C5" s="19">
        <v>0.39960726558664705</v>
      </c>
      <c r="G5" t="str">
        <f t="shared" ref="G5:G6" si="2">IF(H5="France","🇫🇷 France",IF(H5="Germany","🇩🇪 Germany","🇪🇸 Spain"))</f>
        <v>🇩🇪 Germany</v>
      </c>
      <c r="H5" s="32" t="str">
        <f t="shared" si="0"/>
        <v>Germany</v>
      </c>
      <c r="I5" s="32">
        <f t="shared" si="0"/>
        <v>0.39960726558664705</v>
      </c>
      <c r="J5" s="23"/>
      <c r="K5" s="24"/>
      <c r="L5" s="5"/>
    </row>
    <row r="6" spans="1:12" ht="15.5" thickTop="1" thickBot="1" x14ac:dyDescent="0.4">
      <c r="A6" t="str">
        <f t="shared" si="1"/>
        <v>🇪🇸 Spain</v>
      </c>
      <c r="B6" s="2" t="s">
        <v>26</v>
      </c>
      <c r="C6" s="19">
        <v>0.20274914089347079</v>
      </c>
      <c r="G6" t="str">
        <f t="shared" si="2"/>
        <v>🇪🇸 Spain</v>
      </c>
      <c r="H6" s="32" t="str">
        <f t="shared" si="0"/>
        <v>Spain</v>
      </c>
      <c r="I6" s="32">
        <f t="shared" si="0"/>
        <v>0.20274914089347079</v>
      </c>
      <c r="J6" s="23"/>
      <c r="K6" s="24"/>
      <c r="L6" s="5"/>
    </row>
    <row r="7" spans="1:12" ht="15" thickTop="1" x14ac:dyDescent="0.35">
      <c r="B7" s="2" t="s">
        <v>2961</v>
      </c>
      <c r="C7" s="12">
        <v>1</v>
      </c>
      <c r="H7" s="25"/>
      <c r="I7" s="26"/>
      <c r="J7" s="26"/>
      <c r="K7" s="27"/>
      <c r="L7" s="5"/>
    </row>
    <row r="12" spans="1:12" x14ac:dyDescent="0.35">
      <c r="I12" s="16"/>
      <c r="J12" s="16"/>
      <c r="K12" s="16"/>
      <c r="L12" s="16"/>
    </row>
    <row r="13" spans="1:12" x14ac:dyDescent="0.35">
      <c r="C13" s="8"/>
      <c r="D13" s="8"/>
      <c r="E13" s="8"/>
      <c r="F13" s="8"/>
      <c r="I13" s="17"/>
      <c r="J13" s="18"/>
      <c r="K13" s="18"/>
      <c r="L13" s="18"/>
    </row>
    <row r="14" spans="1:12" x14ac:dyDescent="0.35">
      <c r="C14" s="2"/>
      <c r="I14" s="17"/>
      <c r="J14" s="18"/>
      <c r="K14" s="18"/>
      <c r="L14" s="18"/>
    </row>
    <row r="15" spans="1:12" x14ac:dyDescent="0.35">
      <c r="C15" s="2"/>
      <c r="I15" s="17"/>
      <c r="J15" s="18"/>
      <c r="K15" s="18"/>
      <c r="L15" s="18"/>
    </row>
    <row r="16" spans="1:12" x14ac:dyDescent="0.35">
      <c r="C16" s="2"/>
    </row>
  </sheetData>
  <conditionalFormatting sqref="I7:K7 J5:K6">
    <cfRule type="colorScale" priority="1">
      <colorScale>
        <cfvo type="min"/>
        <cfvo type="max"/>
        <color theme="3" tint="0.749992370372631"/>
        <color rgb="FFFF0101"/>
      </colorScale>
    </cfRule>
    <cfRule type="colorScale" priority="2">
      <colorScale>
        <cfvo type="min"/>
        <cfvo type="max"/>
        <color theme="3" tint="0.499984740745262"/>
        <color rgb="FFFF0000"/>
      </colorScale>
    </cfRule>
    <cfRule type="colorScale" priority="3">
      <colorScale>
        <cfvo type="min"/>
        <cfvo type="max"/>
        <color rgb="FF0070C0"/>
        <color rgb="FFC00000"/>
      </colorScale>
    </cfRule>
    <cfRule type="colorScale" priority="4">
      <colorScale>
        <cfvo type="min"/>
        <cfvo type="max"/>
        <color rgb="FFFFFF00"/>
        <color rgb="FFFF0000"/>
      </colorScale>
    </cfRule>
  </conditionalFormatting>
  <conditionalFormatting sqref="I7:L7 J5:L6">
    <cfRule type="colorScale" priority="5">
      <colorScale>
        <cfvo type="min"/>
        <cfvo type="percentile" val="50"/>
        <cfvo type="max"/>
        <color rgb="FFF8696B"/>
        <color rgb="FFFCFCFF"/>
        <color rgb="FF5A8AC6"/>
      </colorScale>
    </cfRule>
  </conditionalFormatting>
  <conditionalFormatting sqref="I12:L15">
    <cfRule type="colorScale" priority="8">
      <colorScale>
        <cfvo type="min"/>
        <cfvo type="max"/>
        <color rgb="FFFF7128"/>
        <color rgb="FFFFEF9C"/>
      </colorScale>
    </cfRule>
  </conditionalFormatting>
  <conditionalFormatting sqref="J13:L15">
    <cfRule type="colorScale" priority="6">
      <colorScale>
        <cfvo type="min"/>
        <cfvo type="max"/>
        <color rgb="FFFFC000"/>
        <color rgb="FFFF0000"/>
      </colorScale>
    </cfRule>
    <cfRule type="colorScale" priority="7">
      <colorScale>
        <cfvo type="min"/>
        <cfvo type="max"/>
        <color rgb="FFFFFF00"/>
        <color rgb="FFFF0000"/>
      </colorScale>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AAB9-48D1-419F-833D-3B486E20992C}">
  <dimension ref="A1"/>
  <sheetViews>
    <sheetView showGridLines="0" topLeftCell="A7" zoomScaleNormal="100" workbookViewId="0">
      <selection activeCell="A18" sqref="A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8F18-3D7F-4D3B-80DB-D6B0279453EC}">
  <dimension ref="A1:C6"/>
  <sheetViews>
    <sheetView workbookViewId="0">
      <selection activeCell="C12" sqref="C12"/>
    </sheetView>
  </sheetViews>
  <sheetFormatPr defaultRowHeight="14.5" x14ac:dyDescent="0.35"/>
  <cols>
    <col min="1" max="1" width="18.26953125" bestFit="1" customWidth="1"/>
    <col min="2" max="2" width="16.54296875" bestFit="1" customWidth="1"/>
    <col min="3" max="3" width="19.81640625" bestFit="1" customWidth="1"/>
    <col min="4" max="5" width="22" bestFit="1" customWidth="1"/>
    <col min="6" max="6" width="7.26953125" bestFit="1" customWidth="1"/>
    <col min="7" max="7" width="6" bestFit="1" customWidth="1"/>
    <col min="8" max="8" width="7.26953125" bestFit="1" customWidth="1"/>
    <col min="9" max="9" width="6" bestFit="1" customWidth="1"/>
    <col min="10" max="10" width="7.26953125" bestFit="1" customWidth="1"/>
    <col min="11" max="11" width="6" bestFit="1" customWidth="1"/>
    <col min="12" max="12" width="7.26953125" bestFit="1" customWidth="1"/>
    <col min="13" max="13" width="6" bestFit="1" customWidth="1"/>
    <col min="14" max="14" width="7.26953125" bestFit="1" customWidth="1"/>
    <col min="15" max="15" width="6" bestFit="1" customWidth="1"/>
    <col min="16" max="16" width="7.26953125" bestFit="1" customWidth="1"/>
    <col min="17" max="17" width="6" bestFit="1" customWidth="1"/>
    <col min="18" max="18" width="7.26953125" bestFit="1" customWidth="1"/>
    <col min="19" max="19" width="6" bestFit="1" customWidth="1"/>
    <col min="20" max="20" width="7.26953125" bestFit="1" customWidth="1"/>
    <col min="21" max="21" width="6" bestFit="1" customWidth="1"/>
    <col min="22" max="22" width="7.26953125" bestFit="1" customWidth="1"/>
    <col min="23" max="23" width="6" bestFit="1" customWidth="1"/>
    <col min="24" max="24" width="7.26953125" bestFit="1" customWidth="1"/>
    <col min="25" max="25" width="9.90625" bestFit="1" customWidth="1"/>
    <col min="26" max="26" width="7.26953125" bestFit="1" customWidth="1"/>
    <col min="27" max="27" width="9.90625" bestFit="1" customWidth="1"/>
    <col min="28" max="28" width="7.26953125" bestFit="1" customWidth="1"/>
    <col min="29" max="29" width="9.90625" bestFit="1" customWidth="1"/>
    <col min="30" max="30" width="7.26953125" bestFit="1" customWidth="1"/>
    <col min="31" max="31" width="9.90625" bestFit="1" customWidth="1"/>
    <col min="32" max="32" width="7.26953125" bestFit="1" customWidth="1"/>
    <col min="33" max="33" width="9.90625" bestFit="1" customWidth="1"/>
    <col min="34" max="34" width="7.26953125" bestFit="1" customWidth="1"/>
    <col min="35" max="35" width="9.90625" bestFit="1" customWidth="1"/>
    <col min="36" max="36" width="7.26953125" bestFit="1" customWidth="1"/>
    <col min="37" max="37" width="9.90625" bestFit="1" customWidth="1"/>
    <col min="38" max="38" width="7.26953125" bestFit="1" customWidth="1"/>
    <col min="39" max="39" width="9.90625" bestFit="1" customWidth="1"/>
    <col min="40" max="40" width="7.26953125" bestFit="1" customWidth="1"/>
    <col min="41" max="41" width="9.90625" bestFit="1" customWidth="1"/>
    <col min="42" max="42" width="7.26953125" bestFit="1" customWidth="1"/>
    <col min="43" max="43" width="9.90625" bestFit="1" customWidth="1"/>
    <col min="44" max="44" width="7.26953125" bestFit="1" customWidth="1"/>
    <col min="45" max="45" width="9.90625" bestFit="1" customWidth="1"/>
    <col min="46" max="46" width="7.26953125" bestFit="1" customWidth="1"/>
    <col min="47" max="47" width="9.90625" bestFit="1" customWidth="1"/>
    <col min="48" max="48" width="7.26953125" bestFit="1" customWidth="1"/>
    <col min="49" max="49" width="9.90625" bestFit="1" customWidth="1"/>
    <col min="50" max="50" width="7.26953125" bestFit="1" customWidth="1"/>
    <col min="51" max="51" width="9.90625" bestFit="1" customWidth="1"/>
    <col min="52" max="52" width="7.26953125" bestFit="1" customWidth="1"/>
    <col min="53" max="53" width="9.90625" bestFit="1" customWidth="1"/>
    <col min="54" max="54" width="7.26953125" bestFit="1" customWidth="1"/>
    <col min="55" max="55" width="9.90625" bestFit="1" customWidth="1"/>
    <col min="56" max="56" width="7.26953125" bestFit="1" customWidth="1"/>
    <col min="57" max="57" width="9.90625" bestFit="1" customWidth="1"/>
    <col min="58" max="58" width="7.26953125" bestFit="1" customWidth="1"/>
    <col min="59" max="59" width="9.90625" bestFit="1" customWidth="1"/>
    <col min="60" max="60" width="7.26953125" bestFit="1" customWidth="1"/>
    <col min="61" max="61" width="9.90625" bestFit="1" customWidth="1"/>
    <col min="62" max="62" width="7.26953125" bestFit="1" customWidth="1"/>
    <col min="63" max="63" width="9.90625" bestFit="1" customWidth="1"/>
    <col min="64" max="64" width="7.26953125" bestFit="1" customWidth="1"/>
    <col min="65" max="65" width="9.90625" bestFit="1" customWidth="1"/>
    <col min="66" max="66" width="7.26953125" bestFit="1" customWidth="1"/>
    <col min="67" max="67" width="9.90625" bestFit="1" customWidth="1"/>
    <col min="68" max="68" width="7.26953125" bestFit="1" customWidth="1"/>
    <col min="69" max="69" width="9.90625" bestFit="1" customWidth="1"/>
    <col min="70" max="70" width="7.26953125" bestFit="1" customWidth="1"/>
    <col min="71" max="71" width="9.90625" bestFit="1" customWidth="1"/>
    <col min="72" max="72" width="7.26953125" bestFit="1" customWidth="1"/>
    <col min="73" max="73" width="9.90625" bestFit="1" customWidth="1"/>
    <col min="74" max="74" width="7.26953125" bestFit="1" customWidth="1"/>
    <col min="75" max="75" width="9.90625" bestFit="1" customWidth="1"/>
    <col min="76" max="76" width="7.26953125" bestFit="1" customWidth="1"/>
    <col min="77" max="77" width="9.90625" bestFit="1" customWidth="1"/>
    <col min="78" max="78" width="7.26953125" bestFit="1" customWidth="1"/>
    <col min="79" max="79" width="9.90625" bestFit="1" customWidth="1"/>
    <col min="80" max="80" width="7.26953125" bestFit="1" customWidth="1"/>
    <col min="81" max="81" width="9.90625" bestFit="1" customWidth="1"/>
    <col min="82" max="82" width="7.26953125" bestFit="1" customWidth="1"/>
    <col min="83" max="83" width="9.90625" bestFit="1" customWidth="1"/>
    <col min="84" max="84" width="7.26953125" bestFit="1" customWidth="1"/>
    <col min="85" max="85" width="4.54296875" bestFit="1" customWidth="1"/>
    <col min="86" max="86" width="7.26953125" bestFit="1" customWidth="1"/>
    <col min="87" max="87" width="4.54296875" bestFit="1" customWidth="1"/>
    <col min="88" max="88" width="7.26953125" bestFit="1" customWidth="1"/>
    <col min="89" max="89" width="4.54296875" bestFit="1" customWidth="1"/>
    <col min="90" max="90" width="7.26953125" bestFit="1" customWidth="1"/>
    <col min="91" max="91" width="4.54296875" bestFit="1" customWidth="1"/>
    <col min="92" max="92" width="7.26953125" bestFit="1" customWidth="1"/>
    <col min="93" max="93" width="4.54296875" bestFit="1" customWidth="1"/>
    <col min="94" max="94" width="7.26953125" bestFit="1" customWidth="1"/>
    <col min="95" max="95" width="4.54296875" bestFit="1" customWidth="1"/>
    <col min="96" max="96" width="7.26953125" bestFit="1" customWidth="1"/>
    <col min="97" max="97" width="4.54296875" bestFit="1" customWidth="1"/>
    <col min="98" max="98" width="7.26953125" bestFit="1" customWidth="1"/>
    <col min="99" max="99" width="4.54296875" bestFit="1" customWidth="1"/>
    <col min="100" max="100" width="7.26953125" bestFit="1" customWidth="1"/>
    <col min="101" max="101" width="4.54296875" bestFit="1" customWidth="1"/>
    <col min="102" max="102" width="7.26953125" bestFit="1" customWidth="1"/>
    <col min="103" max="103" width="4.54296875" bestFit="1" customWidth="1"/>
    <col min="104" max="104" width="7.26953125" bestFit="1" customWidth="1"/>
    <col min="105" max="105" width="4.54296875" bestFit="1" customWidth="1"/>
    <col min="106" max="106" width="7.26953125" bestFit="1" customWidth="1"/>
    <col min="107" max="107" width="4.54296875" bestFit="1" customWidth="1"/>
    <col min="108" max="108" width="7.26953125" bestFit="1" customWidth="1"/>
    <col min="109" max="109" width="4.54296875" bestFit="1" customWidth="1"/>
    <col min="110" max="110" width="7.26953125" bestFit="1" customWidth="1"/>
    <col min="111" max="111" width="4.54296875" bestFit="1" customWidth="1"/>
    <col min="112" max="112" width="7.26953125" bestFit="1" customWidth="1"/>
    <col min="113" max="113" width="4.54296875" bestFit="1" customWidth="1"/>
    <col min="114" max="114" width="7.26953125" bestFit="1" customWidth="1"/>
    <col min="115" max="115" width="4.54296875" bestFit="1" customWidth="1"/>
    <col min="116" max="116" width="7.26953125" bestFit="1" customWidth="1"/>
    <col min="117" max="117" width="4.54296875" bestFit="1" customWidth="1"/>
    <col min="118" max="118" width="7.26953125" bestFit="1" customWidth="1"/>
    <col min="119" max="119" width="4.54296875" bestFit="1" customWidth="1"/>
    <col min="120" max="120" width="7.26953125" bestFit="1" customWidth="1"/>
    <col min="121" max="121" width="4.54296875" bestFit="1" customWidth="1"/>
    <col min="122" max="122" width="7.26953125" bestFit="1" customWidth="1"/>
    <col min="123" max="123" width="4.54296875" bestFit="1" customWidth="1"/>
    <col min="124" max="124" width="7.26953125" bestFit="1" customWidth="1"/>
    <col min="125" max="125" width="4.54296875" bestFit="1" customWidth="1"/>
    <col min="126" max="126" width="7.26953125" bestFit="1" customWidth="1"/>
    <col min="127" max="127" width="4.54296875" bestFit="1" customWidth="1"/>
    <col min="128" max="128" width="7.26953125" bestFit="1" customWidth="1"/>
    <col min="129" max="129" width="4.54296875" bestFit="1" customWidth="1"/>
    <col min="130" max="130" width="7.26953125" bestFit="1" customWidth="1"/>
    <col min="131" max="131" width="4.54296875" bestFit="1" customWidth="1"/>
    <col min="132" max="132" width="7.26953125" bestFit="1" customWidth="1"/>
    <col min="133" max="133" width="4.54296875" bestFit="1" customWidth="1"/>
    <col min="134" max="134" width="7.26953125" bestFit="1" customWidth="1"/>
    <col min="135" max="135" width="4.54296875" bestFit="1" customWidth="1"/>
    <col min="136" max="136" width="7.26953125" bestFit="1" customWidth="1"/>
    <col min="137" max="137" width="4.54296875" bestFit="1" customWidth="1"/>
    <col min="138" max="138" width="7.26953125" bestFit="1" customWidth="1"/>
    <col min="139" max="139" width="4.54296875" bestFit="1" customWidth="1"/>
    <col min="140" max="140" width="7.26953125" bestFit="1" customWidth="1"/>
    <col min="141" max="141" width="10.36328125" bestFit="1" customWidth="1"/>
  </cols>
  <sheetData>
    <row r="1" spans="1:3" x14ac:dyDescent="0.35">
      <c r="A1" s="1" t="s">
        <v>14</v>
      </c>
      <c r="B1" t="s">
        <v>2975</v>
      </c>
    </row>
    <row r="3" spans="1:3" x14ac:dyDescent="0.35">
      <c r="A3" t="s">
        <v>2962</v>
      </c>
      <c r="B3" t="s">
        <v>2964</v>
      </c>
      <c r="C3" t="s">
        <v>2965</v>
      </c>
    </row>
    <row r="4" spans="1:3" x14ac:dyDescent="0.35">
      <c r="A4" s="36">
        <v>10000</v>
      </c>
      <c r="B4" s="11">
        <v>76485.889287999613</v>
      </c>
      <c r="C4" s="7">
        <v>650.52880000000005</v>
      </c>
    </row>
    <row r="6" spans="1:3" x14ac:dyDescent="0.35">
      <c r="A6" s="15">
        <f>GETPIVOTDATA("Count of CustomerId",$A$3)</f>
        <v>10000</v>
      </c>
      <c r="B6" s="14">
        <f>GETPIVOTDATA("Average of Balance",$A$3)</f>
        <v>76485.889287999613</v>
      </c>
      <c r="C6" s="7">
        <f>GETPIVOTDATA("Average of CreditScore",$A$3)</f>
        <v>650.52880000000005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CDA1-CD77-4DEE-BA5C-26F40E369B41}">
  <dimension ref="A3:D16"/>
  <sheetViews>
    <sheetView workbookViewId="0">
      <selection activeCell="A17" sqref="A17"/>
    </sheetView>
  </sheetViews>
  <sheetFormatPr defaultRowHeight="14.5" x14ac:dyDescent="0.35"/>
  <cols>
    <col min="1" max="1" width="18.26953125" bestFit="1" customWidth="1"/>
    <col min="2" max="2" width="15.6328125" bestFit="1" customWidth="1"/>
    <col min="3" max="3" width="7.54296875" bestFit="1" customWidth="1"/>
    <col min="4" max="4" width="10.36328125" bestFit="1" customWidth="1"/>
  </cols>
  <sheetData>
    <row r="3" spans="1:4" x14ac:dyDescent="0.35">
      <c r="B3" s="1" t="s">
        <v>2963</v>
      </c>
    </row>
    <row r="4" spans="1:4" x14ac:dyDescent="0.35">
      <c r="B4" t="s">
        <v>23</v>
      </c>
      <c r="C4" t="s">
        <v>28</v>
      </c>
      <c r="D4" t="s">
        <v>2961</v>
      </c>
    </row>
    <row r="5" spans="1:4" x14ac:dyDescent="0.35">
      <c r="A5" t="s">
        <v>2962</v>
      </c>
      <c r="B5" s="12">
        <v>0.20369999999999999</v>
      </c>
      <c r="C5" s="12">
        <v>0.79630000000000001</v>
      </c>
      <c r="D5" s="12">
        <v>1</v>
      </c>
    </row>
    <row r="7" spans="1:4" x14ac:dyDescent="0.35">
      <c r="B7" s="5">
        <f>GETPIVOTDATA("CustomerId",$A$3,"Exited","Churned")</f>
        <v>0.20369999999999999</v>
      </c>
      <c r="C7" s="5">
        <f>GETPIVOTDATA("CustomerId",$A$3,"Exited","Retained")</f>
        <v>0.79630000000000001</v>
      </c>
    </row>
    <row r="11" spans="1:4" x14ac:dyDescent="0.35">
      <c r="B11" s="1" t="s">
        <v>2963</v>
      </c>
    </row>
    <row r="12" spans="1:4" x14ac:dyDescent="0.35">
      <c r="B12" t="s">
        <v>22</v>
      </c>
      <c r="C12" t="s">
        <v>32</v>
      </c>
      <c r="D12" t="s">
        <v>2961</v>
      </c>
    </row>
    <row r="13" spans="1:4" x14ac:dyDescent="0.35">
      <c r="A13" t="s">
        <v>2962</v>
      </c>
      <c r="B13" s="12">
        <v>0.5151</v>
      </c>
      <c r="C13" s="12">
        <v>0.4849</v>
      </c>
      <c r="D13" s="12">
        <v>1</v>
      </c>
    </row>
    <row r="15" spans="1:4" x14ac:dyDescent="0.35">
      <c r="B15" s="5">
        <f>GETPIVOTDATA("CustomerId",$A$11,"IsActiveMember","Active")</f>
        <v>0.5151</v>
      </c>
      <c r="C15" s="5">
        <f>GETPIVOTDATA("CustomerId",$A$11,"IsActiveMember","Inactive")</f>
        <v>0.4849</v>
      </c>
    </row>
    <row r="16" spans="1:4" x14ac:dyDescent="0.35">
      <c r="B16" s="1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76B8A-E68C-4054-9079-D293E789A6E3}">
  <dimension ref="A3:A8"/>
  <sheetViews>
    <sheetView workbookViewId="0">
      <selection activeCell="A11" sqref="A11"/>
    </sheetView>
  </sheetViews>
  <sheetFormatPr defaultRowHeight="14.5" x14ac:dyDescent="0.35"/>
  <cols>
    <col min="1" max="1" width="49.90625" bestFit="1" customWidth="1"/>
  </cols>
  <sheetData>
    <row r="3" spans="1:1" x14ac:dyDescent="0.35">
      <c r="A3" t="s">
        <v>2978</v>
      </c>
    </row>
    <row r="4" spans="1:1" x14ac:dyDescent="0.35">
      <c r="A4" t="s">
        <v>2979</v>
      </c>
    </row>
    <row r="5" spans="1:1" x14ac:dyDescent="0.35">
      <c r="A5" t="s">
        <v>2980</v>
      </c>
    </row>
    <row r="6" spans="1:1" x14ac:dyDescent="0.35">
      <c r="A6" t="s">
        <v>2981</v>
      </c>
    </row>
    <row r="7" spans="1:1" x14ac:dyDescent="0.35">
      <c r="A7" t="s">
        <v>2982</v>
      </c>
    </row>
    <row r="8" spans="1:1" x14ac:dyDescent="0.35">
      <c r="A8" t="s">
        <v>2983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D852C-BA82-476E-AB42-A4E374E6008A}">
  <dimension ref="A4:B7"/>
  <sheetViews>
    <sheetView workbookViewId="0">
      <selection activeCell="B6" sqref="A4:B6"/>
    </sheetView>
  </sheetViews>
  <sheetFormatPr defaultRowHeight="14.5" x14ac:dyDescent="0.35"/>
  <cols>
    <col min="1" max="1" width="10.36328125" bestFit="1" customWidth="1"/>
    <col min="2" max="2" width="5.81640625" bestFit="1" customWidth="1"/>
    <col min="3" max="3" width="7.54296875" bestFit="1" customWidth="1"/>
    <col min="4" max="4" width="10.36328125" bestFit="1" customWidth="1"/>
    <col min="5" max="5" width="9.26953125" bestFit="1" customWidth="1"/>
    <col min="6" max="6" width="8.36328125" bestFit="1" customWidth="1"/>
    <col min="7" max="7" width="12" bestFit="1" customWidth="1"/>
    <col min="8" max="8" width="10.36328125" bestFit="1" customWidth="1"/>
  </cols>
  <sheetData>
    <row r="4" spans="1:2" x14ac:dyDescent="0.35">
      <c r="A4" s="1" t="s">
        <v>3</v>
      </c>
      <c r="B4" t="s">
        <v>2984</v>
      </c>
    </row>
    <row r="5" spans="1:2" x14ac:dyDescent="0.35">
      <c r="A5" s="2" t="s">
        <v>18</v>
      </c>
      <c r="B5" s="36">
        <v>4543</v>
      </c>
    </row>
    <row r="6" spans="1:2" x14ac:dyDescent="0.35">
      <c r="A6" s="2" t="s">
        <v>39</v>
      </c>
      <c r="B6" s="36">
        <v>5457</v>
      </c>
    </row>
    <row r="7" spans="1:2" x14ac:dyDescent="0.35">
      <c r="A7" s="2" t="s">
        <v>2961</v>
      </c>
      <c r="B7" s="36">
        <v>10000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7A25-F22D-427A-930F-62172583E6EA}">
  <dimension ref="A1:E9"/>
  <sheetViews>
    <sheetView workbookViewId="0">
      <selection activeCell="I7" sqref="I7"/>
    </sheetView>
  </sheetViews>
  <sheetFormatPr defaultRowHeight="14.5" x14ac:dyDescent="0.35"/>
  <cols>
    <col min="1" max="1" width="21.26953125" bestFit="1" customWidth="1"/>
    <col min="2" max="2" width="10" bestFit="1" customWidth="1"/>
    <col min="4" max="4" width="18.6328125" bestFit="1" customWidth="1"/>
  </cols>
  <sheetData>
    <row r="1" spans="1:5" x14ac:dyDescent="0.35">
      <c r="A1" s="1" t="s">
        <v>14</v>
      </c>
      <c r="B1" t="s">
        <v>23</v>
      </c>
    </row>
    <row r="3" spans="1:5" x14ac:dyDescent="0.35">
      <c r="A3" s="1" t="s">
        <v>2985</v>
      </c>
      <c r="B3" t="s">
        <v>23</v>
      </c>
      <c r="D3" t="str">
        <f>A3</f>
        <v>Credit Score Category</v>
      </c>
      <c r="E3" t="str">
        <f>B3</f>
        <v>Churned</v>
      </c>
    </row>
    <row r="4" spans="1:5" x14ac:dyDescent="0.35">
      <c r="A4" s="2" t="s">
        <v>37</v>
      </c>
      <c r="B4" s="12">
        <v>9.327442317133039E-2</v>
      </c>
      <c r="D4" t="str">
        <f t="shared" ref="D4:E8" si="0">A4</f>
        <v>Excellent</v>
      </c>
      <c r="E4" s="28">
        <f t="shared" si="0"/>
        <v>9.327442317133039E-2</v>
      </c>
    </row>
    <row r="5" spans="1:5" x14ac:dyDescent="0.35">
      <c r="A5" s="2" t="s">
        <v>20</v>
      </c>
      <c r="B5" s="12">
        <v>0.22974963181148747</v>
      </c>
      <c r="D5" t="str">
        <f t="shared" si="0"/>
        <v>Fair</v>
      </c>
      <c r="E5" s="28">
        <f t="shared" si="0"/>
        <v>0.22974963181148747</v>
      </c>
    </row>
    <row r="6" spans="1:5" x14ac:dyDescent="0.35">
      <c r="A6" s="2" t="s">
        <v>35</v>
      </c>
      <c r="B6" s="12">
        <v>0.35297005400098186</v>
      </c>
      <c r="D6" t="str">
        <f t="shared" si="0"/>
        <v>Good</v>
      </c>
      <c r="E6" s="28">
        <f t="shared" si="0"/>
        <v>0.35297005400098186</v>
      </c>
    </row>
    <row r="7" spans="1:5" x14ac:dyDescent="0.35">
      <c r="A7" s="2" t="s">
        <v>31</v>
      </c>
      <c r="B7" s="12">
        <v>0.25036818851251841</v>
      </c>
      <c r="D7" t="str">
        <f t="shared" si="0"/>
        <v>Poor</v>
      </c>
      <c r="E7" s="28">
        <f t="shared" si="0"/>
        <v>0.25036818851251841</v>
      </c>
    </row>
    <row r="8" spans="1:5" x14ac:dyDescent="0.35">
      <c r="A8" s="2" t="s">
        <v>44</v>
      </c>
      <c r="B8" s="12">
        <v>7.3637702503681887E-2</v>
      </c>
      <c r="D8" t="str">
        <f t="shared" si="0"/>
        <v>Very Poor</v>
      </c>
      <c r="E8" s="28">
        <f t="shared" si="0"/>
        <v>7.3637702503681887E-2</v>
      </c>
    </row>
    <row r="9" spans="1:5" x14ac:dyDescent="0.35">
      <c r="A9" s="2" t="s">
        <v>2961</v>
      </c>
      <c r="B9" s="12">
        <v>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4EED-C137-4632-9BD8-6E56C487A9F2}">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CBB1E8-40A5-4664-BA7A-DD9F820C37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Sheet1</vt:lpstr>
      <vt:lpstr>Sheet4</vt:lpstr>
      <vt:lpstr>Sheet12</vt:lpstr>
      <vt:lpstr>Sheet9</vt:lpstr>
      <vt:lpstr>Pivot 4</vt:lpstr>
      <vt:lpstr>Sheet7</vt:lpstr>
      <vt:lpstr>Sheet2</vt:lpstr>
      <vt:lpstr>Sheet8</vt:lpstr>
      <vt:lpstr>Sheet10</vt:lpstr>
      <vt:lpstr>Churn_Modelling1</vt:lpstr>
      <vt:lpstr>Dashboard1</vt:lpstr>
      <vt:lpstr>Pivot 3</vt:lpstr>
      <vt:lpstr>Dashboard</vt:lpstr>
      <vt:lpstr>Pivot</vt:lpstr>
      <vt:lpstr>pivot 1</vt:lpstr>
      <vt:lpstr>Ideas</vt:lpstr>
      <vt:lpstr>Sheet5</vt:lpstr>
      <vt:lpstr>Sheet6</vt:lpstr>
      <vt:lpstr>Sheet3</vt:lpstr>
      <vt:lpstr>Dashboard1!Print_Area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Alwin Santhosh</dc:creator>
  <cp:lastModifiedBy>Alwin Santhosh</cp:lastModifiedBy>
  <cp:lastPrinted>2026-06-12T02:45:19Z</cp:lastPrinted>
  <dcterms:created xsi:type="dcterms:W3CDTF">2026-06-11T08:01:11Z</dcterms:created>
  <dcterms:modified xsi:type="dcterms:W3CDTF">2026-07-07T15:29:20Z</dcterms:modified>
</cp:coreProperties>
</file>